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barnik Lahiri\Downloads\"/>
    </mc:Choice>
  </mc:AlternateContent>
  <xr:revisionPtr revIDLastSave="0" documentId="13_ncr:1_{E68B2416-6C2E-4DDF-B665-11EAE49F1C1B}" xr6:coauthVersionLast="47" xr6:coauthVersionMax="47" xr10:uidLastSave="{00000000-0000-0000-0000-000000000000}"/>
  <bookViews>
    <workbookView xWindow="-108" yWindow="-108" windowWidth="23256" windowHeight="12456" tabRatio="500" firstSheet="8" activeTab="8" xr2:uid="{00000000-000D-0000-FFFF-FFFF00000000}"/>
  </bookViews>
  <sheets>
    <sheet name="SUMMARY-M" sheetId="1" state="hidden" r:id="rId1"/>
    <sheet name="Sheet1" sheetId="2" state="hidden" r:id="rId2"/>
    <sheet name="Sheet3" sheetId="3" state="hidden" r:id="rId3"/>
    <sheet name="Sheet5" sheetId="4" state="hidden" r:id="rId4"/>
    <sheet name="Sheet8" sheetId="5" state="hidden" r:id="rId5"/>
    <sheet name="Sheet9" sheetId="6" state="hidden" r:id="rId6"/>
    <sheet name="DLRWISE (4)" sheetId="7" state="hidden" r:id="rId7"/>
    <sheet name="DLRWISE (5)" sheetId="8" state="hidden" r:id="rId8"/>
    <sheet name="DLRWISE (3)" sheetId="9" r:id="rId9"/>
    <sheet name="DLRWISE" sheetId="10" state="hidden" r:id="rId10"/>
    <sheet name="Sheet7" sheetId="11" state="hidden" r:id="rId11"/>
    <sheet name="Sheet6" sheetId="12" state="hidden" r:id="rId12"/>
    <sheet name="Sheet4" sheetId="13" state="hidden" r:id="rId13"/>
    <sheet name="DLRWISE (2)" sheetId="14" state="hidden" r:id="rId14"/>
    <sheet name="Sheet2" sheetId="15" state="hidden" r:id="rId15"/>
    <sheet name="Last6M_AvgSales_Ref" sheetId="16" r:id="rId16"/>
  </sheets>
  <definedNames>
    <definedName name="_xlnm._FilterDatabase" localSheetId="13" hidden="1">'DLRWISE (2)'!$A$2:$AC$1783</definedName>
    <definedName name="_xlnm._FilterDatabase" localSheetId="8" hidden="1">'DLRWISE (3)'!$A$2:$AD$1766</definedName>
    <definedName name="_xlcn.WorksheetConnection_DLRWISE3A2E17301">'DLRWISE (3)'!$A$2:$E$1603</definedName>
  </definedNames>
  <calcPr calcId="191029" iterateDelta="1E-4"/>
  <pivotCaches>
    <pivotCache cacheId="0" r:id="rId17"/>
    <pivotCache cacheId="1" r:id="rId18"/>
    <pivotCache cacheId="2" r:id="rId19"/>
    <pivotCache cacheId="3" r:id="rId20"/>
    <pivotCache cacheId="4" r:id="rId21"/>
    <pivotCache cacheId="5" r:id="rId2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Y1783" i="14" l="1"/>
  <c r="W1783" i="14"/>
  <c r="S1783" i="14"/>
  <c r="Q1783" i="14"/>
  <c r="G1783" i="14"/>
  <c r="W1782" i="14"/>
  <c r="S1782" i="14"/>
  <c r="Q1782" i="14"/>
  <c r="G1782" i="14"/>
  <c r="Y1781" i="14"/>
  <c r="W1781" i="14"/>
  <c r="S1781" i="14"/>
  <c r="Q1781" i="14"/>
  <c r="G1781" i="14"/>
  <c r="Y1780" i="14"/>
  <c r="W1780" i="14"/>
  <c r="S1780" i="14"/>
  <c r="Q1780" i="14"/>
  <c r="G1780" i="14"/>
  <c r="Y1779" i="14"/>
  <c r="W1779" i="14"/>
  <c r="S1779" i="14"/>
  <c r="Q1779" i="14"/>
  <c r="G1779" i="14"/>
  <c r="W1778" i="14"/>
  <c r="S1778" i="14"/>
  <c r="Q1778" i="14"/>
  <c r="G1778" i="14"/>
  <c r="Y1777" i="14"/>
  <c r="W1777" i="14"/>
  <c r="S1777" i="14"/>
  <c r="Q1777" i="14"/>
  <c r="G1777" i="14"/>
  <c r="W1776" i="14"/>
  <c r="S1776" i="14"/>
  <c r="Q1776" i="14"/>
  <c r="G1776" i="14"/>
  <c r="Y1775" i="14"/>
  <c r="W1775" i="14"/>
  <c r="S1775" i="14"/>
  <c r="Q1775" i="14"/>
  <c r="G1775" i="14"/>
  <c r="W1774" i="14"/>
  <c r="S1774" i="14"/>
  <c r="Q1774" i="14"/>
  <c r="G1774" i="14"/>
  <c r="W1773" i="14"/>
  <c r="S1773" i="14"/>
  <c r="Q1773" i="14"/>
  <c r="G1773" i="14"/>
  <c r="W1772" i="14"/>
  <c r="S1772" i="14"/>
  <c r="Q1772" i="14"/>
  <c r="G1772" i="14"/>
  <c r="Y1771" i="14"/>
  <c r="W1771" i="14"/>
  <c r="S1771" i="14"/>
  <c r="Q1771" i="14"/>
  <c r="G1771" i="14"/>
  <c r="W1770" i="14"/>
  <c r="S1770" i="14"/>
  <c r="Q1770" i="14"/>
  <c r="G1770" i="14"/>
  <c r="W1769" i="14"/>
  <c r="S1769" i="14"/>
  <c r="Q1769" i="14"/>
  <c r="G1769" i="14"/>
  <c r="Y1768" i="14"/>
  <c r="W1768" i="14"/>
  <c r="S1768" i="14"/>
  <c r="Q1768" i="14"/>
  <c r="G1768" i="14"/>
  <c r="Y1767" i="14"/>
  <c r="W1767" i="14"/>
  <c r="S1767" i="14"/>
  <c r="Q1767" i="14"/>
  <c r="G1767" i="14"/>
  <c r="Y1766" i="14"/>
  <c r="W1766" i="14"/>
  <c r="S1766" i="14"/>
  <c r="Q1766" i="14"/>
  <c r="G1766" i="14"/>
  <c r="Y1765" i="14"/>
  <c r="W1765" i="14"/>
  <c r="S1765" i="14"/>
  <c r="Q1765" i="14"/>
  <c r="G1765" i="14"/>
  <c r="W1764" i="14"/>
  <c r="S1764" i="14"/>
  <c r="Q1764" i="14"/>
  <c r="G1764" i="14"/>
  <c r="Y1763" i="14"/>
  <c r="W1763" i="14"/>
  <c r="S1763" i="14"/>
  <c r="Q1763" i="14"/>
  <c r="G1763" i="14"/>
  <c r="Y1762" i="14"/>
  <c r="W1762" i="14"/>
  <c r="S1762" i="14"/>
  <c r="Q1762" i="14"/>
  <c r="G1762" i="14"/>
  <c r="Y1761" i="14"/>
  <c r="W1761" i="14"/>
  <c r="S1761" i="14"/>
  <c r="Q1761" i="14"/>
  <c r="G1761" i="14"/>
  <c r="W1760" i="14"/>
  <c r="S1760" i="14"/>
  <c r="Q1760" i="14"/>
  <c r="G1760" i="14"/>
  <c r="Y1759" i="14"/>
  <c r="W1759" i="14"/>
  <c r="S1759" i="14"/>
  <c r="Q1759" i="14"/>
  <c r="G1759" i="14"/>
  <c r="Y1758" i="14"/>
  <c r="W1758" i="14"/>
  <c r="S1758" i="14"/>
  <c r="Q1758" i="14"/>
  <c r="G1758" i="14"/>
  <c r="Y1757" i="14"/>
  <c r="W1757" i="14"/>
  <c r="S1757" i="14"/>
  <c r="Q1757" i="14"/>
  <c r="G1757" i="14"/>
  <c r="Y1756" i="14"/>
  <c r="W1756" i="14"/>
  <c r="S1756" i="14"/>
  <c r="Q1756" i="14"/>
  <c r="G1756" i="14"/>
  <c r="Y1755" i="14"/>
  <c r="W1755" i="14"/>
  <c r="S1755" i="14"/>
  <c r="Q1755" i="14"/>
  <c r="G1755" i="14"/>
  <c r="Y1754" i="14"/>
  <c r="W1754" i="14"/>
  <c r="S1754" i="14"/>
  <c r="Q1754" i="14"/>
  <c r="G1754" i="14"/>
  <c r="Y1753" i="14"/>
  <c r="W1753" i="14"/>
  <c r="S1753" i="14"/>
  <c r="Q1753" i="14"/>
  <c r="G1753" i="14"/>
  <c r="Y1752" i="14"/>
  <c r="W1752" i="14"/>
  <c r="Q1752" i="14"/>
  <c r="G1752" i="14"/>
  <c r="Y1751" i="14"/>
  <c r="W1751" i="14"/>
  <c r="Q1751" i="14"/>
  <c r="G1751" i="14"/>
  <c r="Y1750" i="14"/>
  <c r="W1750" i="14"/>
  <c r="Q1750" i="14"/>
  <c r="G1750" i="14"/>
  <c r="Y1749" i="14"/>
  <c r="W1749" i="14"/>
  <c r="Q1749" i="14"/>
  <c r="G1749" i="14"/>
  <c r="Y1748" i="14"/>
  <c r="W1748" i="14"/>
  <c r="Q1748" i="14"/>
  <c r="G1748" i="14"/>
  <c r="Y1747" i="14"/>
  <c r="W1747" i="14"/>
  <c r="Q1747" i="14"/>
  <c r="G1747" i="14"/>
  <c r="Y1746" i="14"/>
  <c r="W1746" i="14"/>
  <c r="Q1746" i="14"/>
  <c r="G1746" i="14"/>
  <c r="Y1745" i="14"/>
  <c r="W1745" i="14"/>
  <c r="Q1745" i="14"/>
  <c r="G1745" i="14"/>
  <c r="Y1744" i="14"/>
  <c r="W1744" i="14"/>
  <c r="Q1744" i="14"/>
  <c r="G1744" i="14"/>
  <c r="Y1743" i="14"/>
  <c r="W1743" i="14"/>
  <c r="Q1743" i="14"/>
  <c r="G1743" i="14"/>
  <c r="Y1742" i="14"/>
  <c r="W1742" i="14"/>
  <c r="Q1742" i="14"/>
  <c r="G1742" i="14"/>
  <c r="Y1741" i="14"/>
  <c r="W1741" i="14"/>
  <c r="Q1741" i="14"/>
  <c r="G1741" i="14"/>
  <c r="Y1740" i="14"/>
  <c r="W1740" i="14"/>
  <c r="Q1740" i="14"/>
  <c r="G1740" i="14"/>
  <c r="Y1739" i="14"/>
  <c r="W1739" i="14"/>
  <c r="Q1739" i="14"/>
  <c r="G1739" i="14"/>
  <c r="Y1738" i="14"/>
  <c r="W1738" i="14"/>
  <c r="Q1738" i="14"/>
  <c r="G1738" i="14"/>
  <c r="Y1737" i="14"/>
  <c r="W1737" i="14"/>
  <c r="Q1737" i="14"/>
  <c r="G1737" i="14"/>
  <c r="W1736" i="14"/>
  <c r="Q1736" i="14"/>
  <c r="G1736" i="14"/>
  <c r="Y1735" i="14"/>
  <c r="W1735" i="14"/>
  <c r="Q1735" i="14"/>
  <c r="G1735" i="14"/>
  <c r="AA1734" i="14"/>
  <c r="Y1734" i="14"/>
  <c r="W1734" i="14"/>
  <c r="Q1734" i="14"/>
  <c r="G1734" i="14"/>
  <c r="AA1733" i="14"/>
  <c r="Y1733" i="14"/>
  <c r="W1733" i="14"/>
  <c r="Q1733" i="14"/>
  <c r="G1733" i="14"/>
  <c r="AA1732" i="14"/>
  <c r="Y1732" i="14"/>
  <c r="W1732" i="14"/>
  <c r="Q1732" i="14"/>
  <c r="G1732" i="14"/>
  <c r="AA1731" i="14"/>
  <c r="Y1731" i="14"/>
  <c r="W1731" i="14"/>
  <c r="Q1731" i="14"/>
  <c r="G1731" i="14"/>
  <c r="AA1730" i="14"/>
  <c r="W1730" i="14"/>
  <c r="Q1730" i="14"/>
  <c r="G1730" i="14"/>
  <c r="AB1729" i="14"/>
  <c r="AA1729" i="14"/>
  <c r="W1729" i="14"/>
  <c r="S1729" i="14"/>
  <c r="Q1729" i="14"/>
  <c r="G1729" i="14"/>
  <c r="AB1728" i="14"/>
  <c r="AA1728" i="14"/>
  <c r="W1728" i="14"/>
  <c r="S1728" i="14"/>
  <c r="Q1728" i="14"/>
  <c r="G1728" i="14"/>
  <c r="AA1727" i="14"/>
  <c r="Y1727" i="14"/>
  <c r="W1727" i="14"/>
  <c r="Q1727" i="14"/>
  <c r="G1727" i="14"/>
  <c r="AA1726" i="14"/>
  <c r="Y1726" i="14"/>
  <c r="W1726" i="14"/>
  <c r="Q1726" i="14"/>
  <c r="G1726" i="14"/>
  <c r="AA1725" i="14"/>
  <c r="Y1725" i="14"/>
  <c r="W1725" i="14"/>
  <c r="Q1725" i="14"/>
  <c r="G1725" i="14"/>
  <c r="AA1724" i="14"/>
  <c r="Y1724" i="14"/>
  <c r="W1724" i="14"/>
  <c r="Q1724" i="14"/>
  <c r="G1724" i="14"/>
  <c r="AA1723" i="14"/>
  <c r="Y1723" i="14"/>
  <c r="W1723" i="14"/>
  <c r="S1723" i="14"/>
  <c r="Q1723" i="14"/>
  <c r="G1723" i="14"/>
  <c r="AA1722" i="14"/>
  <c r="Y1722" i="14"/>
  <c r="W1722" i="14"/>
  <c r="Q1722" i="14"/>
  <c r="G1722" i="14"/>
  <c r="AA1721" i="14"/>
  <c r="Y1721" i="14"/>
  <c r="W1721" i="14"/>
  <c r="Q1721" i="14"/>
  <c r="G1721" i="14"/>
  <c r="AA1720" i="14"/>
  <c r="Y1720" i="14"/>
  <c r="W1720" i="14"/>
  <c r="Q1720" i="14"/>
  <c r="G1720" i="14"/>
  <c r="AA1719" i="14"/>
  <c r="Y1719" i="14"/>
  <c r="W1719" i="14"/>
  <c r="Q1719" i="14"/>
  <c r="G1719" i="14"/>
  <c r="AA1718" i="14"/>
  <c r="Y1718" i="14"/>
  <c r="W1718" i="14"/>
  <c r="Q1718" i="14"/>
  <c r="G1718" i="14"/>
  <c r="AA1717" i="14"/>
  <c r="Y1717" i="14"/>
  <c r="W1717" i="14"/>
  <c r="Q1717" i="14"/>
  <c r="G1717" i="14"/>
  <c r="AA1716" i="14"/>
  <c r="W1716" i="14"/>
  <c r="Q1716" i="14"/>
  <c r="G1716" i="14"/>
  <c r="AA1715" i="14"/>
  <c r="W1715" i="14"/>
  <c r="S1715" i="14"/>
  <c r="Q1715" i="14"/>
  <c r="G1715" i="14"/>
  <c r="AA1714" i="14"/>
  <c r="Y1714" i="14"/>
  <c r="W1714" i="14"/>
  <c r="Q1714" i="14"/>
  <c r="G1714" i="14"/>
  <c r="AA1713" i="14"/>
  <c r="Y1713" i="14"/>
  <c r="W1713" i="14"/>
  <c r="Q1713" i="14"/>
  <c r="G1713" i="14"/>
  <c r="AA1712" i="14"/>
  <c r="Y1712" i="14"/>
  <c r="W1712" i="14"/>
  <c r="Q1712" i="14"/>
  <c r="G1712" i="14"/>
  <c r="AA1711" i="14"/>
  <c r="Y1711" i="14"/>
  <c r="W1711" i="14"/>
  <c r="Q1711" i="14"/>
  <c r="G1711" i="14"/>
  <c r="AA1710" i="14"/>
  <c r="Y1710" i="14"/>
  <c r="W1710" i="14"/>
  <c r="Q1710" i="14"/>
  <c r="G1710" i="14"/>
  <c r="AA1709" i="14"/>
  <c r="Y1709" i="14"/>
  <c r="W1709" i="14"/>
  <c r="Q1709" i="14"/>
  <c r="G1709" i="14"/>
  <c r="AA1708" i="14"/>
  <c r="W1708" i="14"/>
  <c r="S1708" i="14"/>
  <c r="Q1708" i="14"/>
  <c r="G1708" i="14"/>
  <c r="AA1707" i="14"/>
  <c r="Y1707" i="14"/>
  <c r="W1707" i="14"/>
  <c r="S1707" i="14"/>
  <c r="Q1707" i="14"/>
  <c r="G1707" i="14"/>
  <c r="AA1706" i="14"/>
  <c r="Y1706" i="14"/>
  <c r="W1706" i="14"/>
  <c r="Q1706" i="14"/>
  <c r="G1706" i="14"/>
  <c r="AA1705" i="14"/>
  <c r="Y1705" i="14"/>
  <c r="W1705" i="14"/>
  <c r="Q1705" i="14"/>
  <c r="G1705" i="14"/>
  <c r="AA1704" i="14"/>
  <c r="Y1704" i="14"/>
  <c r="W1704" i="14"/>
  <c r="Q1704" i="14"/>
  <c r="G1704" i="14"/>
  <c r="AA1703" i="14"/>
  <c r="Y1703" i="14"/>
  <c r="W1703" i="14"/>
  <c r="Q1703" i="14"/>
  <c r="G1703" i="14"/>
  <c r="AA1702" i="14"/>
  <c r="Y1702" i="14"/>
  <c r="W1702" i="14"/>
  <c r="Q1702" i="14"/>
  <c r="G1702" i="14"/>
  <c r="AA1701" i="14"/>
  <c r="Y1701" i="14"/>
  <c r="W1701" i="14"/>
  <c r="Q1701" i="14"/>
  <c r="G1701" i="14"/>
  <c r="AA1700" i="14"/>
  <c r="Y1700" i="14"/>
  <c r="W1700" i="14"/>
  <c r="S1700" i="14"/>
  <c r="Q1700" i="14"/>
  <c r="G1700" i="14"/>
  <c r="AA1699" i="14"/>
  <c r="Y1699" i="14"/>
  <c r="W1699" i="14"/>
  <c r="Q1699" i="14"/>
  <c r="G1699" i="14"/>
  <c r="AA1698" i="14"/>
  <c r="Y1698" i="14"/>
  <c r="W1698" i="14"/>
  <c r="Q1698" i="14"/>
  <c r="G1698" i="14"/>
  <c r="AA1697" i="14"/>
  <c r="Y1697" i="14"/>
  <c r="W1697" i="14"/>
  <c r="S1697" i="14"/>
  <c r="Q1697" i="14"/>
  <c r="G1697" i="14"/>
  <c r="AA1696" i="14"/>
  <c r="Y1696" i="14"/>
  <c r="W1696" i="14"/>
  <c r="Q1696" i="14"/>
  <c r="G1696" i="14"/>
  <c r="AA1695" i="14"/>
  <c r="Y1695" i="14"/>
  <c r="W1695" i="14"/>
  <c r="Q1695" i="14"/>
  <c r="G1695" i="14"/>
  <c r="AA1694" i="14"/>
  <c r="Y1694" i="14"/>
  <c r="W1694" i="14"/>
  <c r="Q1694" i="14"/>
  <c r="G1694" i="14"/>
  <c r="AA1693" i="14"/>
  <c r="Y1693" i="14"/>
  <c r="W1693" i="14"/>
  <c r="Q1693" i="14"/>
  <c r="G1693" i="14"/>
  <c r="AA1692" i="14"/>
  <c r="Y1692" i="14"/>
  <c r="W1692" i="14"/>
  <c r="S1692" i="14"/>
  <c r="Q1692" i="14"/>
  <c r="G1692" i="14"/>
  <c r="AA1691" i="14"/>
  <c r="Y1691" i="14"/>
  <c r="W1691" i="14"/>
  <c r="Q1691" i="14"/>
  <c r="G1691" i="14"/>
  <c r="AA1690" i="14"/>
  <c r="Y1690" i="14"/>
  <c r="W1690" i="14"/>
  <c r="Q1690" i="14"/>
  <c r="G1690" i="14"/>
  <c r="AA1689" i="14"/>
  <c r="Y1689" i="14"/>
  <c r="W1689" i="14"/>
  <c r="Q1689" i="14"/>
  <c r="G1689" i="14"/>
  <c r="AA1688" i="14"/>
  <c r="Y1688" i="14"/>
  <c r="W1688" i="14"/>
  <c r="S1688" i="14"/>
  <c r="Q1688" i="14"/>
  <c r="G1688" i="14"/>
  <c r="AA1687" i="14"/>
  <c r="Y1687" i="14"/>
  <c r="W1687" i="14"/>
  <c r="Q1687" i="14"/>
  <c r="G1687" i="14"/>
  <c r="AA1686" i="14"/>
  <c r="Y1686" i="14"/>
  <c r="W1686" i="14"/>
  <c r="Q1686" i="14"/>
  <c r="G1686" i="14"/>
  <c r="AA1685" i="14"/>
  <c r="Y1685" i="14"/>
  <c r="W1685" i="14"/>
  <c r="Q1685" i="14"/>
  <c r="G1685" i="14"/>
  <c r="AA1684" i="14"/>
  <c r="Y1684" i="14"/>
  <c r="W1684" i="14"/>
  <c r="Q1684" i="14"/>
  <c r="G1684" i="14"/>
  <c r="AA1683" i="14"/>
  <c r="Y1683" i="14"/>
  <c r="W1683" i="14"/>
  <c r="Q1683" i="14"/>
  <c r="G1683" i="14"/>
  <c r="AA1682" i="14"/>
  <c r="Y1682" i="14"/>
  <c r="W1682" i="14"/>
  <c r="S1682" i="14"/>
  <c r="Q1682" i="14"/>
  <c r="G1682" i="14"/>
  <c r="AA1681" i="14"/>
  <c r="Y1681" i="14"/>
  <c r="W1681" i="14"/>
  <c r="Q1681" i="14"/>
  <c r="G1681" i="14"/>
  <c r="AA1680" i="14"/>
  <c r="Y1680" i="14"/>
  <c r="W1680" i="14"/>
  <c r="Q1680" i="14"/>
  <c r="G1680" i="14"/>
  <c r="AA1679" i="14"/>
  <c r="Y1679" i="14"/>
  <c r="W1679" i="14"/>
  <c r="Q1679" i="14"/>
  <c r="G1679" i="14"/>
  <c r="AA1678" i="14"/>
  <c r="Y1678" i="14"/>
  <c r="W1678" i="14"/>
  <c r="Q1678" i="14"/>
  <c r="G1678" i="14"/>
  <c r="AA1677" i="14"/>
  <c r="Y1677" i="14"/>
  <c r="W1677" i="14"/>
  <c r="S1677" i="14"/>
  <c r="Q1677" i="14"/>
  <c r="G1677" i="14"/>
  <c r="AA1676" i="14"/>
  <c r="Y1676" i="14"/>
  <c r="W1676" i="14"/>
  <c r="Q1676" i="14"/>
  <c r="G1676" i="14"/>
  <c r="AA1675" i="14"/>
  <c r="Y1675" i="14"/>
  <c r="W1675" i="14"/>
  <c r="S1675" i="14"/>
  <c r="Q1675" i="14"/>
  <c r="G1675" i="14"/>
  <c r="AA1674" i="14"/>
  <c r="Y1674" i="14"/>
  <c r="W1674" i="14"/>
  <c r="Q1674" i="14"/>
  <c r="G1674" i="14"/>
  <c r="AA1673" i="14"/>
  <c r="Y1673" i="14"/>
  <c r="W1673" i="14"/>
  <c r="Q1673" i="14"/>
  <c r="G1673" i="14"/>
  <c r="AA1672" i="14"/>
  <c r="Y1672" i="14"/>
  <c r="W1672" i="14"/>
  <c r="Q1672" i="14"/>
  <c r="G1672" i="14"/>
  <c r="AA1671" i="14"/>
  <c r="Y1671" i="14"/>
  <c r="W1671" i="14"/>
  <c r="Q1671" i="14"/>
  <c r="G1671" i="14"/>
  <c r="AA1670" i="14"/>
  <c r="Y1670" i="14"/>
  <c r="W1670" i="14"/>
  <c r="Q1670" i="14"/>
  <c r="G1670" i="14"/>
  <c r="AA1669" i="14"/>
  <c r="Y1669" i="14"/>
  <c r="W1669" i="14"/>
  <c r="Q1669" i="14"/>
  <c r="G1669" i="14"/>
  <c r="AA1668" i="14"/>
  <c r="W1668" i="14"/>
  <c r="Q1668" i="14"/>
  <c r="G1668" i="14"/>
  <c r="AA1667" i="14"/>
  <c r="W1667" i="14"/>
  <c r="Q1667" i="14"/>
  <c r="G1667" i="14"/>
  <c r="AA1666" i="14"/>
  <c r="W1666" i="14"/>
  <c r="S1666" i="14"/>
  <c r="Q1666" i="14"/>
  <c r="G1666" i="14"/>
  <c r="AA1665" i="14"/>
  <c r="W1665" i="14"/>
  <c r="Q1665" i="14"/>
  <c r="G1665" i="14"/>
  <c r="AA1664" i="14"/>
  <c r="W1664" i="14"/>
  <c r="Q1664" i="14"/>
  <c r="G1664" i="14"/>
  <c r="AA1663" i="14"/>
  <c r="Y1663" i="14"/>
  <c r="W1663" i="14"/>
  <c r="S1663" i="14"/>
  <c r="Q1663" i="14"/>
  <c r="G1663" i="14"/>
  <c r="AA1662" i="14"/>
  <c r="Y1662" i="14"/>
  <c r="W1662" i="14"/>
  <c r="Q1662" i="14"/>
  <c r="G1662" i="14"/>
  <c r="AA1661" i="14"/>
  <c r="W1661" i="14"/>
  <c r="S1661" i="14"/>
  <c r="Q1661" i="14"/>
  <c r="G1661" i="14"/>
  <c r="AA1660" i="14"/>
  <c r="Y1660" i="14"/>
  <c r="W1660" i="14"/>
  <c r="Q1660" i="14"/>
  <c r="G1660" i="14"/>
  <c r="AB1659" i="14"/>
  <c r="AA1659" i="14"/>
  <c r="Y1659" i="14"/>
  <c r="W1659" i="14"/>
  <c r="S1659" i="14"/>
  <c r="Q1659" i="14"/>
  <c r="G1659" i="14"/>
  <c r="AA1658" i="14"/>
  <c r="W1658" i="14"/>
  <c r="Q1658" i="14"/>
  <c r="G1658" i="14"/>
  <c r="AA1657" i="14"/>
  <c r="Y1657" i="14"/>
  <c r="W1657" i="14"/>
  <c r="Q1657" i="14"/>
  <c r="G1657" i="14"/>
  <c r="AA1656" i="14"/>
  <c r="W1656" i="14"/>
  <c r="Q1656" i="14"/>
  <c r="G1656" i="14"/>
  <c r="AA1655" i="14"/>
  <c r="W1655" i="14"/>
  <c r="S1655" i="14"/>
  <c r="Q1655" i="14"/>
  <c r="G1655" i="14"/>
  <c r="AA1654" i="14"/>
  <c r="W1654" i="14"/>
  <c r="S1654" i="14"/>
  <c r="Q1654" i="14"/>
  <c r="G1654" i="14"/>
  <c r="AA1653" i="14"/>
  <c r="W1653" i="14"/>
  <c r="S1653" i="14"/>
  <c r="Q1653" i="14"/>
  <c r="G1653" i="14"/>
  <c r="AA1652" i="14"/>
  <c r="W1652" i="14"/>
  <c r="Q1652" i="14"/>
  <c r="G1652" i="14"/>
  <c r="AA1651" i="14"/>
  <c r="Y1651" i="14"/>
  <c r="W1651" i="14"/>
  <c r="S1651" i="14"/>
  <c r="Q1651" i="14"/>
  <c r="G1651" i="14"/>
  <c r="AA1650" i="14"/>
  <c r="W1650" i="14"/>
  <c r="Q1650" i="14"/>
  <c r="G1650" i="14"/>
  <c r="AA1649" i="14"/>
  <c r="W1649" i="14"/>
  <c r="Q1649" i="14"/>
  <c r="G1649" i="14"/>
  <c r="AA1648" i="14"/>
  <c r="W1648" i="14"/>
  <c r="Q1648" i="14"/>
  <c r="G1648" i="14"/>
  <c r="AA1647" i="14"/>
  <c r="W1647" i="14"/>
  <c r="Q1647" i="14"/>
  <c r="G1647" i="14"/>
  <c r="AA1646" i="14"/>
  <c r="W1646" i="14"/>
  <c r="Q1646" i="14"/>
  <c r="G1646" i="14"/>
  <c r="AA1645" i="14"/>
  <c r="Y1645" i="14"/>
  <c r="W1645" i="14"/>
  <c r="Q1645" i="14"/>
  <c r="G1645" i="14"/>
  <c r="AA1644" i="14"/>
  <c r="Y1644" i="14"/>
  <c r="W1644" i="14"/>
  <c r="Q1644" i="14"/>
  <c r="G1644" i="14"/>
  <c r="AA1643" i="14"/>
  <c r="Y1643" i="14"/>
  <c r="W1643" i="14"/>
  <c r="Q1643" i="14"/>
  <c r="G1643" i="14"/>
  <c r="AA1642" i="14"/>
  <c r="Y1642" i="14"/>
  <c r="W1642" i="14"/>
  <c r="S1642" i="14"/>
  <c r="Q1642" i="14"/>
  <c r="G1642" i="14"/>
  <c r="AA1641" i="14"/>
  <c r="W1641" i="14"/>
  <c r="Q1641" i="14"/>
  <c r="G1641" i="14"/>
  <c r="AA1640" i="14"/>
  <c r="W1640" i="14"/>
  <c r="Q1640" i="14"/>
  <c r="G1640" i="14"/>
  <c r="AA1639" i="14"/>
  <c r="W1639" i="14"/>
  <c r="Q1639" i="14"/>
  <c r="G1639" i="14"/>
  <c r="AA1638" i="14"/>
  <c r="W1638" i="14"/>
  <c r="Q1638" i="14"/>
  <c r="G1638" i="14"/>
  <c r="AA1637" i="14"/>
  <c r="W1637" i="14"/>
  <c r="Q1637" i="14"/>
  <c r="G1637" i="14"/>
  <c r="AA1636" i="14"/>
  <c r="W1636" i="14"/>
  <c r="Q1636" i="14"/>
  <c r="G1636" i="14"/>
  <c r="AA1635" i="14"/>
  <c r="Y1635" i="14"/>
  <c r="W1635" i="14"/>
  <c r="S1635" i="14"/>
  <c r="Q1635" i="14"/>
  <c r="G1635" i="14"/>
  <c r="AA1634" i="14"/>
  <c r="W1634" i="14"/>
  <c r="Q1634" i="14"/>
  <c r="G1634" i="14"/>
  <c r="AA1633" i="14"/>
  <c r="W1633" i="14"/>
  <c r="Q1633" i="14"/>
  <c r="G1633" i="14"/>
  <c r="AA1632" i="14"/>
  <c r="W1632" i="14"/>
  <c r="Q1632" i="14"/>
  <c r="G1632" i="14"/>
  <c r="AA1631" i="14"/>
  <c r="W1631" i="14"/>
  <c r="Q1631" i="14"/>
  <c r="G1631" i="14"/>
  <c r="AA1630" i="14"/>
  <c r="W1630" i="14"/>
  <c r="Q1630" i="14"/>
  <c r="G1630" i="14"/>
  <c r="AA1629" i="14"/>
  <c r="W1629" i="14"/>
  <c r="Q1629" i="14"/>
  <c r="G1629" i="14"/>
  <c r="AA1628" i="14"/>
  <c r="W1628" i="14"/>
  <c r="S1628" i="14"/>
  <c r="Q1628" i="14"/>
  <c r="G1628" i="14"/>
  <c r="AA1627" i="14"/>
  <c r="W1627" i="14"/>
  <c r="Q1627" i="14"/>
  <c r="G1627" i="14"/>
  <c r="AA1626" i="14"/>
  <c r="W1626" i="14"/>
  <c r="Q1626" i="14"/>
  <c r="G1626" i="14"/>
  <c r="AA1625" i="14"/>
  <c r="W1625" i="14"/>
  <c r="Q1625" i="14"/>
  <c r="G1625" i="14"/>
  <c r="AA1624" i="14"/>
  <c r="W1624" i="14"/>
  <c r="Q1624" i="14"/>
  <c r="G1624" i="14"/>
  <c r="AA1623" i="14"/>
  <c r="W1623" i="14"/>
  <c r="Q1623" i="14"/>
  <c r="G1623" i="14"/>
  <c r="AA1622" i="14"/>
  <c r="W1622" i="14"/>
  <c r="Q1622" i="14"/>
  <c r="G1622" i="14"/>
  <c r="AA1621" i="14"/>
  <c r="W1621" i="14"/>
  <c r="Q1621" i="14"/>
  <c r="G1621" i="14"/>
  <c r="AA1620" i="14"/>
  <c r="W1620" i="14"/>
  <c r="S1620" i="14"/>
  <c r="Q1620" i="14"/>
  <c r="G1620" i="14"/>
  <c r="AA1619" i="14"/>
  <c r="W1619" i="14"/>
  <c r="Q1619" i="14"/>
  <c r="G1619" i="14"/>
  <c r="AA1618" i="14"/>
  <c r="W1618" i="14"/>
  <c r="Q1618" i="14"/>
  <c r="G1618" i="14"/>
  <c r="AA1617" i="14"/>
  <c r="Y1617" i="14"/>
  <c r="W1617" i="14"/>
  <c r="S1617" i="14"/>
  <c r="Q1617" i="14"/>
  <c r="G1617" i="14"/>
  <c r="AA1616" i="14"/>
  <c r="W1616" i="14"/>
  <c r="S1616" i="14"/>
  <c r="Q1616" i="14"/>
  <c r="G1616" i="14"/>
  <c r="AA1615" i="14"/>
  <c r="W1615" i="14"/>
  <c r="S1615" i="14"/>
  <c r="Q1615" i="14"/>
  <c r="G1615" i="14"/>
  <c r="AA1614" i="14"/>
  <c r="W1614" i="14"/>
  <c r="S1614" i="14"/>
  <c r="Q1614" i="14"/>
  <c r="G1614" i="14"/>
  <c r="AA1613" i="14"/>
  <c r="W1613" i="14"/>
  <c r="Q1613" i="14"/>
  <c r="G1613" i="14"/>
  <c r="AA1612" i="14"/>
  <c r="W1612" i="14"/>
  <c r="Q1612" i="14"/>
  <c r="G1612" i="14"/>
  <c r="AA1611" i="14"/>
  <c r="W1611" i="14"/>
  <c r="Q1611" i="14"/>
  <c r="G1611" i="14"/>
  <c r="AA1610" i="14"/>
  <c r="W1610" i="14"/>
  <c r="Q1610" i="14"/>
  <c r="G1610" i="14"/>
  <c r="AA1609" i="14"/>
  <c r="W1609" i="14"/>
  <c r="Q1609" i="14"/>
  <c r="G1609" i="14"/>
  <c r="AA1608" i="14"/>
  <c r="W1608" i="14"/>
  <c r="Q1608" i="14"/>
  <c r="G1608" i="14"/>
  <c r="AA1607" i="14"/>
  <c r="W1607" i="14"/>
  <c r="Q1607" i="14"/>
  <c r="G1607" i="14"/>
  <c r="AA1606" i="14"/>
  <c r="W1606" i="14"/>
  <c r="Q1606" i="14"/>
  <c r="G1606" i="14"/>
  <c r="AA1605" i="14"/>
  <c r="W1605" i="14"/>
  <c r="S1605" i="14"/>
  <c r="Q1605" i="14"/>
  <c r="G1605" i="14"/>
  <c r="AA1604" i="14"/>
  <c r="W1604" i="14"/>
  <c r="S1604" i="14"/>
  <c r="Q1604" i="14"/>
  <c r="G1604" i="14"/>
  <c r="AA1603" i="14"/>
  <c r="Y1603" i="14"/>
  <c r="W1603" i="14"/>
  <c r="S1603" i="14"/>
  <c r="Q1603" i="14"/>
  <c r="G1603" i="14"/>
  <c r="AA1602" i="14"/>
  <c r="W1602" i="14"/>
  <c r="S1602" i="14"/>
  <c r="Q1602" i="14"/>
  <c r="G1602" i="14"/>
  <c r="AA1601" i="14"/>
  <c r="Y1601" i="14"/>
  <c r="W1601" i="14"/>
  <c r="S1601" i="14"/>
  <c r="Q1601" i="14"/>
  <c r="G1601" i="14"/>
  <c r="AA1600" i="14"/>
  <c r="W1600" i="14"/>
  <c r="S1600" i="14"/>
  <c r="Q1600" i="14"/>
  <c r="G1600" i="14"/>
  <c r="AA1599" i="14"/>
  <c r="W1599" i="14"/>
  <c r="Q1599" i="14"/>
  <c r="G1599" i="14"/>
  <c r="AA1598" i="14"/>
  <c r="Y1598" i="14"/>
  <c r="W1598" i="14"/>
  <c r="S1598" i="14"/>
  <c r="Q1598" i="14"/>
  <c r="G1598" i="14"/>
  <c r="AA1597" i="14"/>
  <c r="W1597" i="14"/>
  <c r="Q1597" i="14"/>
  <c r="G1597" i="14"/>
  <c r="AA1596" i="14"/>
  <c r="Y1596" i="14"/>
  <c r="W1596" i="14"/>
  <c r="Q1596" i="14"/>
  <c r="G1596" i="14"/>
  <c r="AA1595" i="14"/>
  <c r="Y1595" i="14"/>
  <c r="W1595" i="14"/>
  <c r="Q1595" i="14"/>
  <c r="G1595" i="14"/>
  <c r="AA1594" i="14"/>
  <c r="W1594" i="14"/>
  <c r="Q1594" i="14"/>
  <c r="G1594" i="14"/>
  <c r="AA1593" i="14"/>
  <c r="W1593" i="14"/>
  <c r="Q1593" i="14"/>
  <c r="G1593" i="14"/>
  <c r="AA1592" i="14"/>
  <c r="Y1592" i="14"/>
  <c r="W1592" i="14"/>
  <c r="S1592" i="14"/>
  <c r="Q1592" i="14"/>
  <c r="G1592" i="14"/>
  <c r="AA1591" i="14"/>
  <c r="W1591" i="14"/>
  <c r="Q1591" i="14"/>
  <c r="G1591" i="14"/>
  <c r="AA1590" i="14"/>
  <c r="Y1590" i="14"/>
  <c r="W1590" i="14"/>
  <c r="Q1590" i="14"/>
  <c r="G1590" i="14"/>
  <c r="AA1589" i="14"/>
  <c r="W1589" i="14"/>
  <c r="Q1589" i="14"/>
  <c r="G1589" i="14"/>
  <c r="AA1588" i="14"/>
  <c r="W1588" i="14"/>
  <c r="Q1588" i="14"/>
  <c r="G1588" i="14"/>
  <c r="AA1587" i="14"/>
  <c r="W1587" i="14"/>
  <c r="Q1587" i="14"/>
  <c r="G1587" i="14"/>
  <c r="AA1586" i="14"/>
  <c r="W1586" i="14"/>
  <c r="Q1586" i="14"/>
  <c r="G1586" i="14"/>
  <c r="AA1585" i="14"/>
  <c r="W1585" i="14"/>
  <c r="S1585" i="14"/>
  <c r="Q1585" i="14"/>
  <c r="G1585" i="14"/>
  <c r="AA1584" i="14"/>
  <c r="W1584" i="14"/>
  <c r="Q1584" i="14"/>
  <c r="G1584" i="14"/>
  <c r="AA1583" i="14"/>
  <c r="W1583" i="14"/>
  <c r="S1583" i="14"/>
  <c r="Q1583" i="14"/>
  <c r="G1583" i="14"/>
  <c r="AA1582" i="14"/>
  <c r="W1582" i="14"/>
  <c r="Q1582" i="14"/>
  <c r="G1582" i="14"/>
  <c r="AA1581" i="14"/>
  <c r="W1581" i="14"/>
  <c r="Q1581" i="14"/>
  <c r="G1581" i="14"/>
  <c r="AA1580" i="14"/>
  <c r="W1580" i="14"/>
  <c r="Q1580" i="14"/>
  <c r="G1580" i="14"/>
  <c r="AA1579" i="14"/>
  <c r="W1579" i="14"/>
  <c r="Q1579" i="14"/>
  <c r="G1579" i="14"/>
  <c r="AA1578" i="14"/>
  <c r="W1578" i="14"/>
  <c r="Q1578" i="14"/>
  <c r="G1578" i="14"/>
  <c r="AB1577" i="14"/>
  <c r="AA1577" i="14"/>
  <c r="W1577" i="14"/>
  <c r="S1577" i="14"/>
  <c r="Q1577" i="14"/>
  <c r="G1577" i="14"/>
  <c r="AA1576" i="14"/>
  <c r="W1576" i="14"/>
  <c r="Q1576" i="14"/>
  <c r="G1576" i="14"/>
  <c r="AA1575" i="14"/>
  <c r="W1575" i="14"/>
  <c r="Q1575" i="14"/>
  <c r="G1575" i="14"/>
  <c r="AA1574" i="14"/>
  <c r="Y1574" i="14"/>
  <c r="W1574" i="14"/>
  <c r="Q1574" i="14"/>
  <c r="G1574" i="14"/>
  <c r="AA1573" i="14"/>
  <c r="W1573" i="14"/>
  <c r="Q1573" i="14"/>
  <c r="G1573" i="14"/>
  <c r="AA1572" i="14"/>
  <c r="Y1572" i="14"/>
  <c r="W1572" i="14"/>
  <c r="S1572" i="14"/>
  <c r="Q1572" i="14"/>
  <c r="G1572" i="14"/>
  <c r="AA1571" i="14"/>
  <c r="Y1571" i="14"/>
  <c r="W1571" i="14"/>
  <c r="S1571" i="14"/>
  <c r="Q1571" i="14"/>
  <c r="G1571" i="14"/>
  <c r="AA1570" i="14"/>
  <c r="Y1570" i="14"/>
  <c r="W1570" i="14"/>
  <c r="Q1570" i="14"/>
  <c r="G1570" i="14"/>
  <c r="AA1569" i="14"/>
  <c r="Y1569" i="14"/>
  <c r="W1569" i="14"/>
  <c r="Q1569" i="14"/>
  <c r="G1569" i="14"/>
  <c r="AA1568" i="14"/>
  <c r="Y1568" i="14"/>
  <c r="W1568" i="14"/>
  <c r="Q1568" i="14"/>
  <c r="G1568" i="14"/>
  <c r="AB1567" i="14"/>
  <c r="AA1567" i="14"/>
  <c r="W1567" i="14"/>
  <c r="S1567" i="14"/>
  <c r="Q1567" i="14"/>
  <c r="G1567" i="14"/>
  <c r="AA1566" i="14"/>
  <c r="W1566" i="14"/>
  <c r="S1566" i="14"/>
  <c r="Q1566" i="14"/>
  <c r="G1566" i="14"/>
  <c r="AA1565" i="14"/>
  <c r="W1565" i="14"/>
  <c r="Q1565" i="14"/>
  <c r="G1565" i="14"/>
  <c r="AA1564" i="14"/>
  <c r="W1564" i="14"/>
  <c r="S1564" i="14"/>
  <c r="Q1564" i="14"/>
  <c r="G1564" i="14"/>
  <c r="AA1563" i="14"/>
  <c r="W1563" i="14"/>
  <c r="S1563" i="14"/>
  <c r="Q1563" i="14"/>
  <c r="G1563" i="14"/>
  <c r="AB1562" i="14"/>
  <c r="AA1562" i="14"/>
  <c r="W1562" i="14"/>
  <c r="S1562" i="14"/>
  <c r="Q1562" i="14"/>
  <c r="G1562" i="14"/>
  <c r="AA1561" i="14"/>
  <c r="W1561" i="14"/>
  <c r="Q1561" i="14"/>
  <c r="G1561" i="14"/>
  <c r="AA1560" i="14"/>
  <c r="W1560" i="14"/>
  <c r="Q1560" i="14"/>
  <c r="G1560" i="14"/>
  <c r="AA1559" i="14"/>
  <c r="W1559" i="14"/>
  <c r="Q1559" i="14"/>
  <c r="G1559" i="14"/>
  <c r="AA1558" i="14"/>
  <c r="W1558" i="14"/>
  <c r="Q1558" i="14"/>
  <c r="G1558" i="14"/>
  <c r="AA1557" i="14"/>
  <c r="W1557" i="14"/>
  <c r="Q1557" i="14"/>
  <c r="G1557" i="14"/>
  <c r="AA1556" i="14"/>
  <c r="W1556" i="14"/>
  <c r="S1556" i="14"/>
  <c r="Q1556" i="14"/>
  <c r="G1556" i="14"/>
  <c r="AA1555" i="14"/>
  <c r="W1555" i="14"/>
  <c r="Q1555" i="14"/>
  <c r="G1555" i="14"/>
  <c r="AA1554" i="14"/>
  <c r="W1554" i="14"/>
  <c r="Q1554" i="14"/>
  <c r="G1554" i="14"/>
  <c r="AA1553" i="14"/>
  <c r="W1553" i="14"/>
  <c r="Q1553" i="14"/>
  <c r="G1553" i="14"/>
  <c r="AA1552" i="14"/>
  <c r="W1552" i="14"/>
  <c r="Q1552" i="14"/>
  <c r="G1552" i="14"/>
  <c r="AA1551" i="14"/>
  <c r="W1551" i="14"/>
  <c r="Q1551" i="14"/>
  <c r="G1551" i="14"/>
  <c r="AA1550" i="14"/>
  <c r="Y1550" i="14"/>
  <c r="W1550" i="14"/>
  <c r="Q1550" i="14"/>
  <c r="G1550" i="14"/>
  <c r="AA1549" i="14"/>
  <c r="Y1549" i="14"/>
  <c r="W1549" i="14"/>
  <c r="S1549" i="14"/>
  <c r="Q1549" i="14"/>
  <c r="G1549" i="14"/>
  <c r="AA1548" i="14"/>
  <c r="Y1548" i="14"/>
  <c r="W1548" i="14"/>
  <c r="S1548" i="14"/>
  <c r="Q1548" i="14"/>
  <c r="G1548" i="14"/>
  <c r="AA1547" i="14"/>
  <c r="W1547" i="14"/>
  <c r="S1547" i="14"/>
  <c r="Q1547" i="14"/>
  <c r="G1547" i="14"/>
  <c r="AA1546" i="14"/>
  <c r="Y1546" i="14"/>
  <c r="W1546" i="14"/>
  <c r="Q1546" i="14"/>
  <c r="G1546" i="14"/>
  <c r="AA1545" i="14"/>
  <c r="W1545" i="14"/>
  <c r="S1545" i="14"/>
  <c r="Q1545" i="14"/>
  <c r="G1545" i="14"/>
  <c r="AA1544" i="14"/>
  <c r="W1544" i="14"/>
  <c r="Q1544" i="14"/>
  <c r="G1544" i="14"/>
  <c r="AA1543" i="14"/>
  <c r="W1543" i="14"/>
  <c r="Q1543" i="14"/>
  <c r="G1543" i="14"/>
  <c r="AA1542" i="14"/>
  <c r="W1542" i="14"/>
  <c r="Q1542" i="14"/>
  <c r="G1542" i="14"/>
  <c r="AA1541" i="14"/>
  <c r="W1541" i="14"/>
  <c r="Q1541" i="14"/>
  <c r="G1541" i="14"/>
  <c r="AB1540" i="14"/>
  <c r="AA1540" i="14"/>
  <c r="W1540" i="14"/>
  <c r="S1540" i="14"/>
  <c r="Q1540" i="14"/>
  <c r="G1540" i="14"/>
  <c r="AA1539" i="14"/>
  <c r="Y1539" i="14"/>
  <c r="W1539" i="14"/>
  <c r="S1539" i="14"/>
  <c r="Q1539" i="14"/>
  <c r="G1539" i="14"/>
  <c r="AA1538" i="14"/>
  <c r="W1538" i="14"/>
  <c r="S1538" i="14"/>
  <c r="Q1538" i="14"/>
  <c r="G1538" i="14"/>
  <c r="AA1537" i="14"/>
  <c r="Y1537" i="14"/>
  <c r="W1537" i="14"/>
  <c r="Q1537" i="14"/>
  <c r="G1537" i="14"/>
  <c r="AA1536" i="14"/>
  <c r="W1536" i="14"/>
  <c r="Q1536" i="14"/>
  <c r="G1536" i="14"/>
  <c r="AA1535" i="14"/>
  <c r="W1535" i="14"/>
  <c r="S1535" i="14"/>
  <c r="Q1535" i="14"/>
  <c r="G1535" i="14"/>
  <c r="AA1534" i="14"/>
  <c r="Y1534" i="14"/>
  <c r="W1534" i="14"/>
  <c r="S1534" i="14"/>
  <c r="Q1534" i="14"/>
  <c r="G1534" i="14"/>
  <c r="AA1533" i="14"/>
  <c r="Y1533" i="14"/>
  <c r="W1533" i="14"/>
  <c r="Q1533" i="14"/>
  <c r="G1533" i="14"/>
  <c r="AA1532" i="14"/>
  <c r="Y1532" i="14"/>
  <c r="W1532" i="14"/>
  <c r="S1532" i="14"/>
  <c r="Q1532" i="14"/>
  <c r="G1532" i="14"/>
  <c r="AA1531" i="14"/>
  <c r="W1531" i="14"/>
  <c r="Q1531" i="14"/>
  <c r="G1531" i="14"/>
  <c r="AA1530" i="14"/>
  <c r="W1530" i="14"/>
  <c r="Q1530" i="14"/>
  <c r="G1530" i="14"/>
  <c r="AA1529" i="14"/>
  <c r="Y1529" i="14"/>
  <c r="W1529" i="14"/>
  <c r="S1529" i="14"/>
  <c r="Q1529" i="14"/>
  <c r="G1529" i="14"/>
  <c r="AA1528" i="14"/>
  <c r="W1528" i="14"/>
  <c r="S1528" i="14"/>
  <c r="Q1528" i="14"/>
  <c r="G1528" i="14"/>
  <c r="AA1527" i="14"/>
  <c r="W1527" i="14"/>
  <c r="Q1527" i="14"/>
  <c r="G1527" i="14"/>
  <c r="AA1526" i="14"/>
  <c r="W1526" i="14"/>
  <c r="S1526" i="14"/>
  <c r="Q1526" i="14"/>
  <c r="G1526" i="14"/>
  <c r="AA1525" i="14"/>
  <c r="W1525" i="14"/>
  <c r="Q1525" i="14"/>
  <c r="G1525" i="14"/>
  <c r="AA1524" i="14"/>
  <c r="W1524" i="14"/>
  <c r="Q1524" i="14"/>
  <c r="G1524" i="14"/>
  <c r="AA1523" i="14"/>
  <c r="W1523" i="14"/>
  <c r="Q1523" i="14"/>
  <c r="G1523" i="14"/>
  <c r="AA1522" i="14"/>
  <c r="Y1522" i="14"/>
  <c r="W1522" i="14"/>
  <c r="S1522" i="14"/>
  <c r="Q1522" i="14"/>
  <c r="G1522" i="14"/>
  <c r="AA1521" i="14"/>
  <c r="Y1521" i="14"/>
  <c r="W1521" i="14"/>
  <c r="Q1521" i="14"/>
  <c r="G1521" i="14"/>
  <c r="AA1520" i="14"/>
  <c r="Y1520" i="14"/>
  <c r="W1520" i="14"/>
  <c r="S1520" i="14"/>
  <c r="Q1520" i="14"/>
  <c r="G1520" i="14"/>
  <c r="AA1519" i="14"/>
  <c r="Y1519" i="14"/>
  <c r="W1519" i="14"/>
  <c r="Q1519" i="14"/>
  <c r="G1519" i="14"/>
  <c r="AA1518" i="14"/>
  <c r="Y1518" i="14"/>
  <c r="W1518" i="14"/>
  <c r="Q1518" i="14"/>
  <c r="G1518" i="14"/>
  <c r="AA1517" i="14"/>
  <c r="Y1517" i="14"/>
  <c r="W1517" i="14"/>
  <c r="Q1517" i="14"/>
  <c r="G1517" i="14"/>
  <c r="AA1516" i="14"/>
  <c r="W1516" i="14"/>
  <c r="Q1516" i="14"/>
  <c r="G1516" i="14"/>
  <c r="AA1515" i="14"/>
  <c r="W1515" i="14"/>
  <c r="Q1515" i="14"/>
  <c r="G1515" i="14"/>
  <c r="AA1514" i="14"/>
  <c r="W1514" i="14"/>
  <c r="Q1514" i="14"/>
  <c r="G1514" i="14"/>
  <c r="AA1513" i="14"/>
  <c r="W1513" i="14"/>
  <c r="Q1513" i="14"/>
  <c r="G1513" i="14"/>
  <c r="AA1512" i="14"/>
  <c r="W1512" i="14"/>
  <c r="Q1512" i="14"/>
  <c r="G1512" i="14"/>
  <c r="AA1511" i="14"/>
  <c r="W1511" i="14"/>
  <c r="Q1511" i="14"/>
  <c r="G1511" i="14"/>
  <c r="AA1510" i="14"/>
  <c r="W1510" i="14"/>
  <c r="Q1510" i="14"/>
  <c r="G1510" i="14"/>
  <c r="AA1509" i="14"/>
  <c r="Y1509" i="14"/>
  <c r="W1509" i="14"/>
  <c r="S1509" i="14"/>
  <c r="Q1509" i="14"/>
  <c r="G1509" i="14"/>
  <c r="AA1508" i="14"/>
  <c r="W1508" i="14"/>
  <c r="Q1508" i="14"/>
  <c r="G1508" i="14"/>
  <c r="AA1507" i="14"/>
  <c r="W1507" i="14"/>
  <c r="Q1507" i="14"/>
  <c r="G1507" i="14"/>
  <c r="AA1506" i="14"/>
  <c r="W1506" i="14"/>
  <c r="S1506" i="14"/>
  <c r="Q1506" i="14"/>
  <c r="G1506" i="14"/>
  <c r="AA1505" i="14"/>
  <c r="W1505" i="14"/>
  <c r="Q1505" i="14"/>
  <c r="G1505" i="14"/>
  <c r="AA1504" i="14"/>
  <c r="Y1504" i="14"/>
  <c r="W1504" i="14"/>
  <c r="S1504" i="14"/>
  <c r="Q1504" i="14"/>
  <c r="G1504" i="14"/>
  <c r="AA1503" i="14"/>
  <c r="W1503" i="14"/>
  <c r="Q1503" i="14"/>
  <c r="G1503" i="14"/>
  <c r="AA1502" i="14"/>
  <c r="W1502" i="14"/>
  <c r="Q1502" i="14"/>
  <c r="G1502" i="14"/>
  <c r="AA1501" i="14"/>
  <c r="W1501" i="14"/>
  <c r="Q1501" i="14"/>
  <c r="G1501" i="14"/>
  <c r="AA1500" i="14"/>
  <c r="W1500" i="14"/>
  <c r="Q1500" i="14"/>
  <c r="G1500" i="14"/>
  <c r="AA1499" i="14"/>
  <c r="W1499" i="14"/>
  <c r="Q1499" i="14"/>
  <c r="G1499" i="14"/>
  <c r="AA1498" i="14"/>
  <c r="W1498" i="14"/>
  <c r="Q1498" i="14"/>
  <c r="G1498" i="14"/>
  <c r="AA1497" i="14"/>
  <c r="W1497" i="14"/>
  <c r="Q1497" i="14"/>
  <c r="G1497" i="14"/>
  <c r="AA1496" i="14"/>
  <c r="W1496" i="14"/>
  <c r="Q1496" i="14"/>
  <c r="G1496" i="14"/>
  <c r="AA1495" i="14"/>
  <c r="W1495" i="14"/>
  <c r="Q1495" i="14"/>
  <c r="G1495" i="14"/>
  <c r="AA1494" i="14"/>
  <c r="W1494" i="14"/>
  <c r="Q1494" i="14"/>
  <c r="G1494" i="14"/>
  <c r="AA1493" i="14"/>
  <c r="W1493" i="14"/>
  <c r="Q1493" i="14"/>
  <c r="G1493" i="14"/>
  <c r="AA1492" i="14"/>
  <c r="W1492" i="14"/>
  <c r="Q1492" i="14"/>
  <c r="G1492" i="14"/>
  <c r="AA1491" i="14"/>
  <c r="W1491" i="14"/>
  <c r="Q1491" i="14"/>
  <c r="G1491" i="14"/>
  <c r="AA1490" i="14"/>
  <c r="W1490" i="14"/>
  <c r="Q1490" i="14"/>
  <c r="G1490" i="14"/>
  <c r="AA1489" i="14"/>
  <c r="W1489" i="14"/>
  <c r="Q1489" i="14"/>
  <c r="G1489" i="14"/>
  <c r="AA1488" i="14"/>
  <c r="W1488" i="14"/>
  <c r="S1488" i="14"/>
  <c r="Q1488" i="14"/>
  <c r="G1488" i="14"/>
  <c r="AA1487" i="14"/>
  <c r="W1487" i="14"/>
  <c r="Q1487" i="14"/>
  <c r="G1487" i="14"/>
  <c r="AA1486" i="14"/>
  <c r="W1486" i="14"/>
  <c r="Q1486" i="14"/>
  <c r="G1486" i="14"/>
  <c r="AA1485" i="14"/>
  <c r="Y1485" i="14"/>
  <c r="W1485" i="14"/>
  <c r="S1485" i="14"/>
  <c r="Q1485" i="14"/>
  <c r="G1485" i="14"/>
  <c r="AA1484" i="14"/>
  <c r="W1484" i="14"/>
  <c r="Q1484" i="14"/>
  <c r="G1484" i="14"/>
  <c r="AA1483" i="14"/>
  <c r="W1483" i="14"/>
  <c r="Q1483" i="14"/>
  <c r="G1483" i="14"/>
  <c r="AA1482" i="14"/>
  <c r="W1482" i="14"/>
  <c r="Q1482" i="14"/>
  <c r="G1482" i="14"/>
  <c r="AA1481" i="14"/>
  <c r="Y1481" i="14"/>
  <c r="W1481" i="14"/>
  <c r="S1481" i="14"/>
  <c r="Q1481" i="14"/>
  <c r="G1481" i="14"/>
  <c r="AA1480" i="14"/>
  <c r="W1480" i="14"/>
  <c r="Q1480" i="14"/>
  <c r="G1480" i="14"/>
  <c r="AA1479" i="14"/>
  <c r="Y1479" i="14"/>
  <c r="W1479" i="14"/>
  <c r="S1479" i="14"/>
  <c r="Q1479" i="14"/>
  <c r="G1479" i="14"/>
  <c r="AA1478" i="14"/>
  <c r="Y1478" i="14"/>
  <c r="W1478" i="14"/>
  <c r="Q1478" i="14"/>
  <c r="G1478" i="14"/>
  <c r="AA1477" i="14"/>
  <c r="Y1477" i="14"/>
  <c r="W1477" i="14"/>
  <c r="Q1477" i="14"/>
  <c r="G1477" i="14"/>
  <c r="AA1476" i="14"/>
  <c r="W1476" i="14"/>
  <c r="Q1476" i="14"/>
  <c r="G1476" i="14"/>
  <c r="AA1475" i="14"/>
  <c r="W1475" i="14"/>
  <c r="Q1475" i="14"/>
  <c r="G1475" i="14"/>
  <c r="AA1474" i="14"/>
  <c r="Y1474" i="14"/>
  <c r="W1474" i="14"/>
  <c r="Q1474" i="14"/>
  <c r="G1474" i="14"/>
  <c r="AA1473" i="14"/>
  <c r="W1473" i="14"/>
  <c r="Q1473" i="14"/>
  <c r="G1473" i="14"/>
  <c r="AA1472" i="14"/>
  <c r="Y1472" i="14"/>
  <c r="W1472" i="14"/>
  <c r="S1472" i="14"/>
  <c r="Q1472" i="14"/>
  <c r="G1472" i="14"/>
  <c r="AA1471" i="14"/>
  <c r="W1471" i="14"/>
  <c r="Q1471" i="14"/>
  <c r="G1471" i="14"/>
  <c r="AA1470" i="14"/>
  <c r="W1470" i="14"/>
  <c r="Q1470" i="14"/>
  <c r="G1470" i="14"/>
  <c r="AA1469" i="14"/>
  <c r="W1469" i="14"/>
  <c r="Q1469" i="14"/>
  <c r="G1469" i="14"/>
  <c r="AA1468" i="14"/>
  <c r="Y1468" i="14"/>
  <c r="W1468" i="14"/>
  <c r="Q1468" i="14"/>
  <c r="G1468" i="14"/>
  <c r="AA1467" i="14"/>
  <c r="W1467" i="14"/>
  <c r="Q1467" i="14"/>
  <c r="G1467" i="14"/>
  <c r="AA1466" i="14"/>
  <c r="W1466" i="14"/>
  <c r="Q1466" i="14"/>
  <c r="G1466" i="14"/>
  <c r="AA1465" i="14"/>
  <c r="W1465" i="14"/>
  <c r="S1465" i="14"/>
  <c r="Q1465" i="14"/>
  <c r="G1465" i="14"/>
  <c r="AA1464" i="14"/>
  <c r="W1464" i="14"/>
  <c r="Q1464" i="14"/>
  <c r="G1464" i="14"/>
  <c r="AA1463" i="14"/>
  <c r="Y1463" i="14"/>
  <c r="W1463" i="14"/>
  <c r="Q1463" i="14"/>
  <c r="G1463" i="14"/>
  <c r="AA1462" i="14"/>
  <c r="Y1462" i="14"/>
  <c r="W1462" i="14"/>
  <c r="Q1462" i="14"/>
  <c r="G1462" i="14"/>
  <c r="AA1461" i="14"/>
  <c r="W1461" i="14"/>
  <c r="Q1461" i="14"/>
  <c r="G1461" i="14"/>
  <c r="AA1460" i="14"/>
  <c r="W1460" i="14"/>
  <c r="Q1460" i="14"/>
  <c r="G1460" i="14"/>
  <c r="AA1459" i="14"/>
  <c r="W1459" i="14"/>
  <c r="Q1459" i="14"/>
  <c r="G1459" i="14"/>
  <c r="AA1458" i="14"/>
  <c r="W1458" i="14"/>
  <c r="Q1458" i="14"/>
  <c r="G1458" i="14"/>
  <c r="AA1457" i="14"/>
  <c r="W1457" i="14"/>
  <c r="Q1457" i="14"/>
  <c r="G1457" i="14"/>
  <c r="AA1456" i="14"/>
  <c r="W1456" i="14"/>
  <c r="Q1456" i="14"/>
  <c r="G1456" i="14"/>
  <c r="AA1455" i="14"/>
  <c r="W1455" i="14"/>
  <c r="Q1455" i="14"/>
  <c r="G1455" i="14"/>
  <c r="AA1454" i="14"/>
  <c r="W1454" i="14"/>
  <c r="Q1454" i="14"/>
  <c r="G1454" i="14"/>
  <c r="AA1453" i="14"/>
  <c r="W1453" i="14"/>
  <c r="Q1453" i="14"/>
  <c r="G1453" i="14"/>
  <c r="AA1452" i="14"/>
  <c r="W1452" i="14"/>
  <c r="Q1452" i="14"/>
  <c r="G1452" i="14"/>
  <c r="AA1451" i="14"/>
  <c r="W1451" i="14"/>
  <c r="Q1451" i="14"/>
  <c r="G1451" i="14"/>
  <c r="AA1450" i="14"/>
  <c r="W1450" i="14"/>
  <c r="Q1450" i="14"/>
  <c r="G1450" i="14"/>
  <c r="AA1449" i="14"/>
  <c r="W1449" i="14"/>
  <c r="Q1449" i="14"/>
  <c r="G1449" i="14"/>
  <c r="AA1448" i="14"/>
  <c r="Y1448" i="14"/>
  <c r="W1448" i="14"/>
  <c r="S1448" i="14"/>
  <c r="Q1448" i="14"/>
  <c r="G1448" i="14"/>
  <c r="AA1447" i="14"/>
  <c r="W1447" i="14"/>
  <c r="S1447" i="14"/>
  <c r="Q1447" i="14"/>
  <c r="G1447" i="14"/>
  <c r="AA1446" i="14"/>
  <c r="W1446" i="14"/>
  <c r="Q1446" i="14"/>
  <c r="G1446" i="14"/>
  <c r="AA1445" i="14"/>
  <c r="W1445" i="14"/>
  <c r="S1445" i="14"/>
  <c r="Q1445" i="14"/>
  <c r="G1445" i="14"/>
  <c r="AA1444" i="14"/>
  <c r="W1444" i="14"/>
  <c r="Q1444" i="14"/>
  <c r="G1444" i="14"/>
  <c r="AA1443" i="14"/>
  <c r="Y1443" i="14"/>
  <c r="W1443" i="14"/>
  <c r="Q1443" i="14"/>
  <c r="G1443" i="14"/>
  <c r="AA1442" i="14"/>
  <c r="W1442" i="14"/>
  <c r="Q1442" i="14"/>
  <c r="G1442" i="14"/>
  <c r="AA1441" i="14"/>
  <c r="W1441" i="14"/>
  <c r="Q1441" i="14"/>
  <c r="G1441" i="14"/>
  <c r="AA1440" i="14"/>
  <c r="W1440" i="14"/>
  <c r="Q1440" i="14"/>
  <c r="G1440" i="14"/>
  <c r="AA1439" i="14"/>
  <c r="W1439" i="14"/>
  <c r="Q1439" i="14"/>
  <c r="G1439" i="14"/>
  <c r="AA1438" i="14"/>
  <c r="W1438" i="14"/>
  <c r="Q1438" i="14"/>
  <c r="G1438" i="14"/>
  <c r="AA1437" i="14"/>
  <c r="W1437" i="14"/>
  <c r="Q1437" i="14"/>
  <c r="G1437" i="14"/>
  <c r="AA1436" i="14"/>
  <c r="W1436" i="14"/>
  <c r="Q1436" i="14"/>
  <c r="G1436" i="14"/>
  <c r="AA1435" i="14"/>
  <c r="W1435" i="14"/>
  <c r="S1435" i="14"/>
  <c r="Q1435" i="14"/>
  <c r="G1435" i="14"/>
  <c r="AA1434" i="14"/>
  <c r="W1434" i="14"/>
  <c r="Q1434" i="14"/>
  <c r="G1434" i="14"/>
  <c r="AA1433" i="14"/>
  <c r="W1433" i="14"/>
  <c r="Q1433" i="14"/>
  <c r="G1433" i="14"/>
  <c r="AA1432" i="14"/>
  <c r="W1432" i="14"/>
  <c r="S1432" i="14"/>
  <c r="Q1432" i="14"/>
  <c r="G1432" i="14"/>
  <c r="AA1431" i="14"/>
  <c r="W1431" i="14"/>
  <c r="Q1431" i="14"/>
  <c r="G1431" i="14"/>
  <c r="AA1430" i="14"/>
  <c r="Y1430" i="14"/>
  <c r="W1430" i="14"/>
  <c r="Q1430" i="14"/>
  <c r="G1430" i="14"/>
  <c r="AA1429" i="14"/>
  <c r="W1429" i="14"/>
  <c r="Q1429" i="14"/>
  <c r="G1429" i="14"/>
  <c r="AA1428" i="14"/>
  <c r="W1428" i="14"/>
  <c r="Q1428" i="14"/>
  <c r="G1428" i="14"/>
  <c r="AA1427" i="14"/>
  <c r="W1427" i="14"/>
  <c r="Q1427" i="14"/>
  <c r="G1427" i="14"/>
  <c r="AA1426" i="14"/>
  <c r="Y1426" i="14"/>
  <c r="W1426" i="14"/>
  <c r="S1426" i="14"/>
  <c r="Q1426" i="14"/>
  <c r="G1426" i="14"/>
  <c r="AA1425" i="14"/>
  <c r="W1425" i="14"/>
  <c r="S1425" i="14"/>
  <c r="Q1425" i="14"/>
  <c r="G1425" i="14"/>
  <c r="AA1424" i="14"/>
  <c r="W1424" i="14"/>
  <c r="Q1424" i="14"/>
  <c r="G1424" i="14"/>
  <c r="AA1423" i="14"/>
  <c r="W1423" i="14"/>
  <c r="Q1423" i="14"/>
  <c r="G1423" i="14"/>
  <c r="AA1422" i="14"/>
  <c r="W1422" i="14"/>
  <c r="Q1422" i="14"/>
  <c r="G1422" i="14"/>
  <c r="AA1421" i="14"/>
  <c r="W1421" i="14"/>
  <c r="Q1421" i="14"/>
  <c r="G1421" i="14"/>
  <c r="AA1420" i="14"/>
  <c r="W1420" i="14"/>
  <c r="S1420" i="14"/>
  <c r="Q1420" i="14"/>
  <c r="G1420" i="14"/>
  <c r="AA1419" i="14"/>
  <c r="W1419" i="14"/>
  <c r="Q1419" i="14"/>
  <c r="G1419" i="14"/>
  <c r="AA1418" i="14"/>
  <c r="Y1418" i="14"/>
  <c r="W1418" i="14"/>
  <c r="S1418" i="14"/>
  <c r="Q1418" i="14"/>
  <c r="G1418" i="14"/>
  <c r="AA1417" i="14"/>
  <c r="W1417" i="14"/>
  <c r="Q1417" i="14"/>
  <c r="G1417" i="14"/>
  <c r="AA1416" i="14"/>
  <c r="W1416" i="14"/>
  <c r="Q1416" i="14"/>
  <c r="G1416" i="14"/>
  <c r="AA1415" i="14"/>
  <c r="W1415" i="14"/>
  <c r="S1415" i="14"/>
  <c r="Q1415" i="14"/>
  <c r="G1415" i="14"/>
  <c r="AA1414" i="14"/>
  <c r="W1414" i="14"/>
  <c r="S1414" i="14"/>
  <c r="Q1414" i="14"/>
  <c r="G1414" i="14"/>
  <c r="AA1413" i="14"/>
  <c r="Y1413" i="14"/>
  <c r="W1413" i="14"/>
  <c r="Q1413" i="14"/>
  <c r="G1413" i="14"/>
  <c r="AA1412" i="14"/>
  <c r="Y1412" i="14"/>
  <c r="W1412" i="14"/>
  <c r="Q1412" i="14"/>
  <c r="G1412" i="14"/>
  <c r="AA1411" i="14"/>
  <c r="Y1411" i="14"/>
  <c r="W1411" i="14"/>
  <c r="Q1411" i="14"/>
  <c r="G1411" i="14"/>
  <c r="AA1410" i="14"/>
  <c r="Y1410" i="14"/>
  <c r="W1410" i="14"/>
  <c r="Q1410" i="14"/>
  <c r="G1410" i="14"/>
  <c r="AA1409" i="14"/>
  <c r="Y1409" i="14"/>
  <c r="W1409" i="14"/>
  <c r="Q1409" i="14"/>
  <c r="G1409" i="14"/>
  <c r="AA1408" i="14"/>
  <c r="Y1408" i="14"/>
  <c r="W1408" i="14"/>
  <c r="Q1408" i="14"/>
  <c r="G1408" i="14"/>
  <c r="AA1407" i="14"/>
  <c r="Y1407" i="14"/>
  <c r="W1407" i="14"/>
  <c r="Q1407" i="14"/>
  <c r="G1407" i="14"/>
  <c r="AA1406" i="14"/>
  <c r="Y1406" i="14"/>
  <c r="W1406" i="14"/>
  <c r="S1406" i="14"/>
  <c r="Q1406" i="14"/>
  <c r="G1406" i="14"/>
  <c r="AA1405" i="14"/>
  <c r="W1405" i="14"/>
  <c r="Q1405" i="14"/>
  <c r="G1405" i="14"/>
  <c r="AA1404" i="14"/>
  <c r="W1404" i="14"/>
  <c r="S1404" i="14"/>
  <c r="Q1404" i="14"/>
  <c r="G1404" i="14"/>
  <c r="AA1403" i="14"/>
  <c r="W1403" i="14"/>
  <c r="Q1403" i="14"/>
  <c r="G1403" i="14"/>
  <c r="AA1402" i="14"/>
  <c r="W1402" i="14"/>
  <c r="Q1402" i="14"/>
  <c r="G1402" i="14"/>
  <c r="AA1401" i="14"/>
  <c r="W1401" i="14"/>
  <c r="Q1401" i="14"/>
  <c r="G1401" i="14"/>
  <c r="AA1400" i="14"/>
  <c r="W1400" i="14"/>
  <c r="Q1400" i="14"/>
  <c r="G1400" i="14"/>
  <c r="AA1399" i="14"/>
  <c r="W1399" i="14"/>
  <c r="Q1399" i="14"/>
  <c r="G1399" i="14"/>
  <c r="AA1398" i="14"/>
  <c r="W1398" i="14"/>
  <c r="Q1398" i="14"/>
  <c r="G1398" i="14"/>
  <c r="AA1397" i="14"/>
  <c r="Y1397" i="14"/>
  <c r="W1397" i="14"/>
  <c r="Q1397" i="14"/>
  <c r="G1397" i="14"/>
  <c r="AA1396" i="14"/>
  <c r="W1396" i="14"/>
  <c r="Q1396" i="14"/>
  <c r="G1396" i="14"/>
  <c r="AA1395" i="14"/>
  <c r="W1395" i="14"/>
  <c r="Q1395" i="14"/>
  <c r="G1395" i="14"/>
  <c r="AA1394" i="14"/>
  <c r="W1394" i="14"/>
  <c r="Q1394" i="14"/>
  <c r="G1394" i="14"/>
  <c r="AA1393" i="14"/>
  <c r="W1393" i="14"/>
  <c r="Q1393" i="14"/>
  <c r="G1393" i="14"/>
  <c r="AA1392" i="14"/>
  <c r="W1392" i="14"/>
  <c r="S1392" i="14"/>
  <c r="Q1392" i="14"/>
  <c r="G1392" i="14"/>
  <c r="AA1391" i="14"/>
  <c r="W1391" i="14"/>
  <c r="Q1391" i="14"/>
  <c r="G1391" i="14"/>
  <c r="AA1390" i="14"/>
  <c r="W1390" i="14"/>
  <c r="Q1390" i="14"/>
  <c r="G1390" i="14"/>
  <c r="AA1389" i="14"/>
  <c r="W1389" i="14"/>
  <c r="S1389" i="14"/>
  <c r="Q1389" i="14"/>
  <c r="G1389" i="14"/>
  <c r="AA1388" i="14"/>
  <c r="W1388" i="14"/>
  <c r="Q1388" i="14"/>
  <c r="G1388" i="14"/>
  <c r="AA1387" i="14"/>
  <c r="W1387" i="14"/>
  <c r="Q1387" i="14"/>
  <c r="G1387" i="14"/>
  <c r="AA1386" i="14"/>
  <c r="W1386" i="14"/>
  <c r="S1386" i="14"/>
  <c r="Q1386" i="14"/>
  <c r="G1386" i="14"/>
  <c r="AA1385" i="14"/>
  <c r="W1385" i="14"/>
  <c r="Q1385" i="14"/>
  <c r="G1385" i="14"/>
  <c r="AA1384" i="14"/>
  <c r="W1384" i="14"/>
  <c r="S1384" i="14"/>
  <c r="Q1384" i="14"/>
  <c r="G1384" i="14"/>
  <c r="AA1383" i="14"/>
  <c r="W1383" i="14"/>
  <c r="Q1383" i="14"/>
  <c r="G1383" i="14"/>
  <c r="AA1382" i="14"/>
  <c r="W1382" i="14"/>
  <c r="Q1382" i="14"/>
  <c r="G1382" i="14"/>
  <c r="AA1381" i="14"/>
  <c r="W1381" i="14"/>
  <c r="Q1381" i="14"/>
  <c r="G1381" i="14"/>
  <c r="AA1380" i="14"/>
  <c r="W1380" i="14"/>
  <c r="Q1380" i="14"/>
  <c r="G1380" i="14"/>
  <c r="AA1379" i="14"/>
  <c r="W1379" i="14"/>
  <c r="Q1379" i="14"/>
  <c r="G1379" i="14"/>
  <c r="AA1378" i="14"/>
  <c r="W1378" i="14"/>
  <c r="Q1378" i="14"/>
  <c r="G1378" i="14"/>
  <c r="AA1377" i="14"/>
  <c r="W1377" i="14"/>
  <c r="Q1377" i="14"/>
  <c r="G1377" i="14"/>
  <c r="AA1376" i="14"/>
  <c r="W1376" i="14"/>
  <c r="Q1376" i="14"/>
  <c r="G1376" i="14"/>
  <c r="AA1375" i="14"/>
  <c r="W1375" i="14"/>
  <c r="Q1375" i="14"/>
  <c r="G1375" i="14"/>
  <c r="AA1374" i="14"/>
  <c r="W1374" i="14"/>
  <c r="Q1374" i="14"/>
  <c r="G1374" i="14"/>
  <c r="AA1373" i="14"/>
  <c r="W1373" i="14"/>
  <c r="Q1373" i="14"/>
  <c r="G1373" i="14"/>
  <c r="AA1372" i="14"/>
  <c r="W1372" i="14"/>
  <c r="Q1372" i="14"/>
  <c r="G1372" i="14"/>
  <c r="AA1371" i="14"/>
  <c r="W1371" i="14"/>
  <c r="Q1371" i="14"/>
  <c r="G1371" i="14"/>
  <c r="AA1370" i="14"/>
  <c r="W1370" i="14"/>
  <c r="Q1370" i="14"/>
  <c r="G1370" i="14"/>
  <c r="AA1369" i="14"/>
  <c r="W1369" i="14"/>
  <c r="S1369" i="14"/>
  <c r="Q1369" i="14"/>
  <c r="G1369" i="14"/>
  <c r="AA1368" i="14"/>
  <c r="W1368" i="14"/>
  <c r="Q1368" i="14"/>
  <c r="G1368" i="14"/>
  <c r="AB1367" i="14"/>
  <c r="AA1367" i="14"/>
  <c r="Y1367" i="14"/>
  <c r="W1367" i="14"/>
  <c r="S1367" i="14"/>
  <c r="Q1367" i="14"/>
  <c r="G1367" i="14"/>
  <c r="AA1366" i="14"/>
  <c r="W1366" i="14"/>
  <c r="Q1366" i="14"/>
  <c r="G1366" i="14"/>
  <c r="AA1365" i="14"/>
  <c r="Y1365" i="14"/>
  <c r="W1365" i="14"/>
  <c r="Q1365" i="14"/>
  <c r="G1365" i="14"/>
  <c r="AA1364" i="14"/>
  <c r="W1364" i="14"/>
  <c r="Q1364" i="14"/>
  <c r="G1364" i="14"/>
  <c r="AA1363" i="14"/>
  <c r="W1363" i="14"/>
  <c r="S1363" i="14"/>
  <c r="Q1363" i="14"/>
  <c r="G1363" i="14"/>
  <c r="AA1362" i="14"/>
  <c r="Y1362" i="14"/>
  <c r="W1362" i="14"/>
  <c r="Q1362" i="14"/>
  <c r="G1362" i="14"/>
  <c r="AA1361" i="14"/>
  <c r="W1361" i="14"/>
  <c r="S1361" i="14"/>
  <c r="Q1361" i="14"/>
  <c r="G1361" i="14"/>
  <c r="AA1360" i="14"/>
  <c r="W1360" i="14"/>
  <c r="Q1360" i="14"/>
  <c r="G1360" i="14"/>
  <c r="AA1359" i="14"/>
  <c r="W1359" i="14"/>
  <c r="Q1359" i="14"/>
  <c r="G1359" i="14"/>
  <c r="AA1358" i="14"/>
  <c r="W1358" i="14"/>
  <c r="Q1358" i="14"/>
  <c r="G1358" i="14"/>
  <c r="AA1357" i="14"/>
  <c r="W1357" i="14"/>
  <c r="Q1357" i="14"/>
  <c r="G1357" i="14"/>
  <c r="AA1356" i="14"/>
  <c r="W1356" i="14"/>
  <c r="Q1356" i="14"/>
  <c r="G1356" i="14"/>
  <c r="AA1355" i="14"/>
  <c r="Y1355" i="14"/>
  <c r="W1355" i="14"/>
  <c r="Q1355" i="14"/>
  <c r="G1355" i="14"/>
  <c r="AA1354" i="14"/>
  <c r="W1354" i="14"/>
  <c r="Q1354" i="14"/>
  <c r="G1354" i="14"/>
  <c r="AA1353" i="14"/>
  <c r="W1353" i="14"/>
  <c r="Q1353" i="14"/>
  <c r="G1353" i="14"/>
  <c r="AA1352" i="14"/>
  <c r="Y1352" i="14"/>
  <c r="W1352" i="14"/>
  <c r="Q1352" i="14"/>
  <c r="G1352" i="14"/>
  <c r="AA1351" i="14"/>
  <c r="Y1351" i="14"/>
  <c r="W1351" i="14"/>
  <c r="Q1351" i="14"/>
  <c r="G1351" i="14"/>
  <c r="AA1350" i="14"/>
  <c r="Y1350" i="14"/>
  <c r="W1350" i="14"/>
  <c r="Q1350" i="14"/>
  <c r="G1350" i="14"/>
  <c r="AA1349" i="14"/>
  <c r="W1349" i="14"/>
  <c r="Q1349" i="14"/>
  <c r="G1349" i="14"/>
  <c r="AA1348" i="14"/>
  <c r="W1348" i="14"/>
  <c r="Q1348" i="14"/>
  <c r="G1348" i="14"/>
  <c r="AB1347" i="14"/>
  <c r="AA1347" i="14"/>
  <c r="W1347" i="14"/>
  <c r="S1347" i="14"/>
  <c r="Q1347" i="14"/>
  <c r="G1347" i="14"/>
  <c r="AA1346" i="14"/>
  <c r="W1346" i="14"/>
  <c r="S1346" i="14"/>
  <c r="Q1346" i="14"/>
  <c r="G1346" i="14"/>
  <c r="AA1345" i="14"/>
  <c r="W1345" i="14"/>
  <c r="Q1345" i="14"/>
  <c r="G1345" i="14"/>
  <c r="AA1344" i="14"/>
  <c r="W1344" i="14"/>
  <c r="Q1344" i="14"/>
  <c r="G1344" i="14"/>
  <c r="AA1343" i="14"/>
  <c r="W1343" i="14"/>
  <c r="Q1343" i="14"/>
  <c r="G1343" i="14"/>
  <c r="AA1342" i="14"/>
  <c r="W1342" i="14"/>
  <c r="Q1342" i="14"/>
  <c r="G1342" i="14"/>
  <c r="AA1341" i="14"/>
  <c r="W1341" i="14"/>
  <c r="Q1341" i="14"/>
  <c r="G1341" i="14"/>
  <c r="AA1340" i="14"/>
  <c r="W1340" i="14"/>
  <c r="Q1340" i="14"/>
  <c r="G1340" i="14"/>
  <c r="AA1339" i="14"/>
  <c r="W1339" i="14"/>
  <c r="Q1339" i="14"/>
  <c r="G1339" i="14"/>
  <c r="AA1338" i="14"/>
  <c r="W1338" i="14"/>
  <c r="S1338" i="14"/>
  <c r="Q1338" i="14"/>
  <c r="G1338" i="14"/>
  <c r="AA1337" i="14"/>
  <c r="W1337" i="14"/>
  <c r="Q1337" i="14"/>
  <c r="G1337" i="14"/>
  <c r="AA1336" i="14"/>
  <c r="W1336" i="14"/>
  <c r="S1336" i="14"/>
  <c r="Q1336" i="14"/>
  <c r="G1336" i="14"/>
  <c r="AA1335" i="14"/>
  <c r="W1335" i="14"/>
  <c r="S1335" i="14"/>
  <c r="Q1335" i="14"/>
  <c r="G1335" i="14"/>
  <c r="AA1334" i="14"/>
  <c r="W1334" i="14"/>
  <c r="Q1334" i="14"/>
  <c r="G1334" i="14"/>
  <c r="AA1333" i="14"/>
  <c r="W1333" i="14"/>
  <c r="Q1333" i="14"/>
  <c r="G1333" i="14"/>
  <c r="AA1332" i="14"/>
  <c r="W1332" i="14"/>
  <c r="Q1332" i="14"/>
  <c r="G1332" i="14"/>
  <c r="AA1331" i="14"/>
  <c r="W1331" i="14"/>
  <c r="S1331" i="14"/>
  <c r="Q1331" i="14"/>
  <c r="G1331" i="14"/>
  <c r="AB1330" i="14"/>
  <c r="AA1330" i="14"/>
  <c r="Y1330" i="14"/>
  <c r="W1330" i="14"/>
  <c r="S1330" i="14"/>
  <c r="Q1330" i="14"/>
  <c r="G1330" i="14"/>
  <c r="AA1329" i="14"/>
  <c r="W1329" i="14"/>
  <c r="Q1329" i="14"/>
  <c r="G1329" i="14"/>
  <c r="AA1328" i="14"/>
  <c r="W1328" i="14"/>
  <c r="Q1328" i="14"/>
  <c r="G1328" i="14"/>
  <c r="AA1327" i="14"/>
  <c r="W1327" i="14"/>
  <c r="Q1327" i="14"/>
  <c r="G1327" i="14"/>
  <c r="AA1326" i="14"/>
  <c r="W1326" i="14"/>
  <c r="Q1326" i="14"/>
  <c r="G1326" i="14"/>
  <c r="AA1325" i="14"/>
  <c r="W1325" i="14"/>
  <c r="Q1325" i="14"/>
  <c r="G1325" i="14"/>
  <c r="AA1324" i="14"/>
  <c r="W1324" i="14"/>
  <c r="Q1324" i="14"/>
  <c r="G1324" i="14"/>
  <c r="AA1323" i="14"/>
  <c r="W1323" i="14"/>
  <c r="Q1323" i="14"/>
  <c r="G1323" i="14"/>
  <c r="AA1322" i="14"/>
  <c r="W1322" i="14"/>
  <c r="Q1322" i="14"/>
  <c r="G1322" i="14"/>
  <c r="AA1321" i="14"/>
  <c r="W1321" i="14"/>
  <c r="Q1321" i="14"/>
  <c r="G1321" i="14"/>
  <c r="AA1320" i="14"/>
  <c r="W1320" i="14"/>
  <c r="S1320" i="14"/>
  <c r="Q1320" i="14"/>
  <c r="G1320" i="14"/>
  <c r="AA1319" i="14"/>
  <c r="W1319" i="14"/>
  <c r="S1319" i="14"/>
  <c r="Q1319" i="14"/>
  <c r="G1319" i="14"/>
  <c r="AA1318" i="14"/>
  <c r="W1318" i="14"/>
  <c r="S1318" i="14"/>
  <c r="Q1318" i="14"/>
  <c r="G1318" i="14"/>
  <c r="AA1317" i="14"/>
  <c r="W1317" i="14"/>
  <c r="Q1317" i="14"/>
  <c r="G1317" i="14"/>
  <c r="AA1316" i="14"/>
  <c r="W1316" i="14"/>
  <c r="S1316" i="14"/>
  <c r="Q1316" i="14"/>
  <c r="G1316" i="14"/>
  <c r="AA1315" i="14"/>
  <c r="W1315" i="14"/>
  <c r="Q1315" i="14"/>
  <c r="G1315" i="14"/>
  <c r="AA1314" i="14"/>
  <c r="W1314" i="14"/>
  <c r="Q1314" i="14"/>
  <c r="G1314" i="14"/>
  <c r="AA1313" i="14"/>
  <c r="W1313" i="14"/>
  <c r="Q1313" i="14"/>
  <c r="G1313" i="14"/>
  <c r="AA1312" i="14"/>
  <c r="W1312" i="14"/>
  <c r="Q1312" i="14"/>
  <c r="G1312" i="14"/>
  <c r="AA1311" i="14"/>
  <c r="W1311" i="14"/>
  <c r="Q1311" i="14"/>
  <c r="G1311" i="14"/>
  <c r="AA1310" i="14"/>
  <c r="W1310" i="14"/>
  <c r="Q1310" i="14"/>
  <c r="G1310" i="14"/>
  <c r="AA1309" i="14"/>
  <c r="W1309" i="14"/>
  <c r="Q1309" i="14"/>
  <c r="G1309" i="14"/>
  <c r="AA1308" i="14"/>
  <c r="W1308" i="14"/>
  <c r="Q1308" i="14"/>
  <c r="G1308" i="14"/>
  <c r="AA1307" i="14"/>
  <c r="W1307" i="14"/>
  <c r="S1307" i="14"/>
  <c r="Q1307" i="14"/>
  <c r="G1307" i="14"/>
  <c r="AA1306" i="14"/>
  <c r="W1306" i="14"/>
  <c r="Q1306" i="14"/>
  <c r="G1306" i="14"/>
  <c r="AA1305" i="14"/>
  <c r="W1305" i="14"/>
  <c r="Q1305" i="14"/>
  <c r="G1305" i="14"/>
  <c r="AA1304" i="14"/>
  <c r="W1304" i="14"/>
  <c r="Q1304" i="14"/>
  <c r="G1304" i="14"/>
  <c r="AA1303" i="14"/>
  <c r="W1303" i="14"/>
  <c r="Q1303" i="14"/>
  <c r="G1303" i="14"/>
  <c r="AA1302" i="14"/>
  <c r="W1302" i="14"/>
  <c r="Q1302" i="14"/>
  <c r="G1302" i="14"/>
  <c r="AB1301" i="14"/>
  <c r="AA1301" i="14"/>
  <c r="W1301" i="14"/>
  <c r="S1301" i="14"/>
  <c r="Q1301" i="14"/>
  <c r="G1301" i="14"/>
  <c r="AA1300" i="14"/>
  <c r="W1300" i="14"/>
  <c r="Q1300" i="14"/>
  <c r="G1300" i="14"/>
  <c r="AA1299" i="14"/>
  <c r="W1299" i="14"/>
  <c r="Q1299" i="14"/>
  <c r="G1299" i="14"/>
  <c r="AA1298" i="14"/>
  <c r="W1298" i="14"/>
  <c r="Q1298" i="14"/>
  <c r="G1298" i="14"/>
  <c r="AA1297" i="14"/>
  <c r="W1297" i="14"/>
  <c r="Q1297" i="14"/>
  <c r="G1297" i="14"/>
  <c r="AA1296" i="14"/>
  <c r="W1296" i="14"/>
  <c r="Q1296" i="14"/>
  <c r="G1296" i="14"/>
  <c r="AA1295" i="14"/>
  <c r="Y1295" i="14"/>
  <c r="W1295" i="14"/>
  <c r="Q1295" i="14"/>
  <c r="G1295" i="14"/>
  <c r="AA1294" i="14"/>
  <c r="Y1294" i="14"/>
  <c r="W1294" i="14"/>
  <c r="Q1294" i="14"/>
  <c r="G1294" i="14"/>
  <c r="AA1293" i="14"/>
  <c r="Y1293" i="14"/>
  <c r="W1293" i="14"/>
  <c r="Q1293" i="14"/>
  <c r="G1293" i="14"/>
  <c r="AA1292" i="14"/>
  <c r="Y1292" i="14"/>
  <c r="W1292" i="14"/>
  <c r="S1292" i="14"/>
  <c r="Q1292" i="14"/>
  <c r="G1292" i="14"/>
  <c r="AA1291" i="14"/>
  <c r="W1291" i="14"/>
  <c r="Q1291" i="14"/>
  <c r="G1291" i="14"/>
  <c r="AA1290" i="14"/>
  <c r="W1290" i="14"/>
  <c r="Q1290" i="14"/>
  <c r="G1290" i="14"/>
  <c r="AA1289" i="14"/>
  <c r="W1289" i="14"/>
  <c r="Q1289" i="14"/>
  <c r="G1289" i="14"/>
  <c r="AB1288" i="14"/>
  <c r="AA1288" i="14"/>
  <c r="Y1288" i="14"/>
  <c r="W1288" i="14"/>
  <c r="S1288" i="14"/>
  <c r="Q1288" i="14"/>
  <c r="G1288" i="14"/>
  <c r="AA1287" i="14"/>
  <c r="W1287" i="14"/>
  <c r="Q1287" i="14"/>
  <c r="G1287" i="14"/>
  <c r="AA1286" i="14"/>
  <c r="W1286" i="14"/>
  <c r="Q1286" i="14"/>
  <c r="G1286" i="14"/>
  <c r="AB1285" i="14"/>
  <c r="AA1285" i="14"/>
  <c r="W1285" i="14"/>
  <c r="S1285" i="14"/>
  <c r="Q1285" i="14"/>
  <c r="G1285" i="14"/>
  <c r="AA1284" i="14"/>
  <c r="W1284" i="14"/>
  <c r="Q1284" i="14"/>
  <c r="G1284" i="14"/>
  <c r="AA1283" i="14"/>
  <c r="W1283" i="14"/>
  <c r="Q1283" i="14"/>
  <c r="G1283" i="14"/>
  <c r="AA1282" i="14"/>
  <c r="W1282" i="14"/>
  <c r="Q1282" i="14"/>
  <c r="G1282" i="14"/>
  <c r="AA1281" i="14"/>
  <c r="W1281" i="14"/>
  <c r="Q1281" i="14"/>
  <c r="G1281" i="14"/>
  <c r="AA1280" i="14"/>
  <c r="W1280" i="14"/>
  <c r="Q1280" i="14"/>
  <c r="G1280" i="14"/>
  <c r="AA1279" i="14"/>
  <c r="W1279" i="14"/>
  <c r="Q1279" i="14"/>
  <c r="G1279" i="14"/>
  <c r="AB1278" i="14"/>
  <c r="AA1278" i="14"/>
  <c r="W1278" i="14"/>
  <c r="S1278" i="14"/>
  <c r="Q1278" i="14"/>
  <c r="G1278" i="14"/>
  <c r="AA1277" i="14"/>
  <c r="W1277" i="14"/>
  <c r="Q1277" i="14"/>
  <c r="G1277" i="14"/>
  <c r="AA1276" i="14"/>
  <c r="W1276" i="14"/>
  <c r="Q1276" i="14"/>
  <c r="G1276" i="14"/>
  <c r="AA1275" i="14"/>
  <c r="W1275" i="14"/>
  <c r="Q1275" i="14"/>
  <c r="G1275" i="14"/>
  <c r="AA1274" i="14"/>
  <c r="Y1274" i="14"/>
  <c r="W1274" i="14"/>
  <c r="Q1274" i="14"/>
  <c r="G1274" i="14"/>
  <c r="AA1273" i="14"/>
  <c r="W1273" i="14"/>
  <c r="Q1273" i="14"/>
  <c r="G1273" i="14"/>
  <c r="AA1272" i="14"/>
  <c r="W1272" i="14"/>
  <c r="Q1272" i="14"/>
  <c r="G1272" i="14"/>
  <c r="AA1271" i="14"/>
  <c r="W1271" i="14"/>
  <c r="Q1271" i="14"/>
  <c r="G1271" i="14"/>
  <c r="AA1270" i="14"/>
  <c r="Y1270" i="14"/>
  <c r="W1270" i="14"/>
  <c r="S1270" i="14"/>
  <c r="Q1270" i="14"/>
  <c r="G1270" i="14"/>
  <c r="AA1269" i="14"/>
  <c r="W1269" i="14"/>
  <c r="Q1269" i="14"/>
  <c r="G1269" i="14"/>
  <c r="AA1268" i="14"/>
  <c r="W1268" i="14"/>
  <c r="Q1268" i="14"/>
  <c r="G1268" i="14"/>
  <c r="AA1267" i="14"/>
  <c r="W1267" i="14"/>
  <c r="Q1267" i="14"/>
  <c r="G1267" i="14"/>
  <c r="AB1266" i="14"/>
  <c r="AA1266" i="14"/>
  <c r="W1266" i="14"/>
  <c r="S1266" i="14"/>
  <c r="Q1266" i="14"/>
  <c r="G1266" i="14"/>
  <c r="AA1265" i="14"/>
  <c r="W1265" i="14"/>
  <c r="Q1265" i="14"/>
  <c r="G1265" i="14"/>
  <c r="AA1264" i="14"/>
  <c r="W1264" i="14"/>
  <c r="Q1264" i="14"/>
  <c r="G1264" i="14"/>
  <c r="AA1263" i="14"/>
  <c r="W1263" i="14"/>
  <c r="Q1263" i="14"/>
  <c r="G1263" i="14"/>
  <c r="AA1262" i="14"/>
  <c r="W1262" i="14"/>
  <c r="Q1262" i="14"/>
  <c r="G1262" i="14"/>
  <c r="AA1261" i="14"/>
  <c r="W1261" i="14"/>
  <c r="Q1261" i="14"/>
  <c r="G1261" i="14"/>
  <c r="AA1260" i="14"/>
  <c r="W1260" i="14"/>
  <c r="Q1260" i="14"/>
  <c r="G1260" i="14"/>
  <c r="AA1259" i="14"/>
  <c r="W1259" i="14"/>
  <c r="S1259" i="14"/>
  <c r="Q1259" i="14"/>
  <c r="G1259" i="14"/>
  <c r="AA1258" i="14"/>
  <c r="W1258" i="14"/>
  <c r="Q1258" i="14"/>
  <c r="G1258" i="14"/>
  <c r="AA1257" i="14"/>
  <c r="W1257" i="14"/>
  <c r="Q1257" i="14"/>
  <c r="G1257" i="14"/>
  <c r="AA1256" i="14"/>
  <c r="W1256" i="14"/>
  <c r="Q1256" i="14"/>
  <c r="G1256" i="14"/>
  <c r="AA1255" i="14"/>
  <c r="W1255" i="14"/>
  <c r="Q1255" i="14"/>
  <c r="G1255" i="14"/>
  <c r="AA1254" i="14"/>
  <c r="W1254" i="14"/>
  <c r="Q1254" i="14"/>
  <c r="G1254" i="14"/>
  <c r="AA1253" i="14"/>
  <c r="W1253" i="14"/>
  <c r="Q1253" i="14"/>
  <c r="G1253" i="14"/>
  <c r="AA1252" i="14"/>
  <c r="W1252" i="14"/>
  <c r="Q1252" i="14"/>
  <c r="G1252" i="14"/>
  <c r="AA1251" i="14"/>
  <c r="W1251" i="14"/>
  <c r="Q1251" i="14"/>
  <c r="G1251" i="14"/>
  <c r="AA1250" i="14"/>
  <c r="W1250" i="14"/>
  <c r="S1250" i="14"/>
  <c r="Q1250" i="14"/>
  <c r="G1250" i="14"/>
  <c r="AA1249" i="14"/>
  <c r="W1249" i="14"/>
  <c r="Q1249" i="14"/>
  <c r="G1249" i="14"/>
  <c r="AA1248" i="14"/>
  <c r="W1248" i="14"/>
  <c r="Q1248" i="14"/>
  <c r="G1248" i="14"/>
  <c r="AB1247" i="14"/>
  <c r="AA1247" i="14"/>
  <c r="W1247" i="14"/>
  <c r="S1247" i="14"/>
  <c r="Q1247" i="14"/>
  <c r="G1247" i="14"/>
  <c r="AA1246" i="14"/>
  <c r="W1246" i="14"/>
  <c r="Q1246" i="14"/>
  <c r="G1246" i="14"/>
  <c r="AA1245" i="14"/>
  <c r="W1245" i="14"/>
  <c r="Q1245" i="14"/>
  <c r="G1245" i="14"/>
  <c r="AA1244" i="14"/>
  <c r="W1244" i="14"/>
  <c r="Q1244" i="14"/>
  <c r="G1244" i="14"/>
  <c r="AA1243" i="14"/>
  <c r="W1243" i="14"/>
  <c r="Q1243" i="14"/>
  <c r="G1243" i="14"/>
  <c r="AA1242" i="14"/>
  <c r="W1242" i="14"/>
  <c r="Q1242" i="14"/>
  <c r="G1242" i="14"/>
  <c r="AA1241" i="14"/>
  <c r="W1241" i="14"/>
  <c r="Q1241" i="14"/>
  <c r="G1241" i="14"/>
  <c r="AA1240" i="14"/>
  <c r="W1240" i="14"/>
  <c r="Q1240" i="14"/>
  <c r="G1240" i="14"/>
  <c r="AA1239" i="14"/>
  <c r="W1239" i="14"/>
  <c r="Q1239" i="14"/>
  <c r="G1239" i="14"/>
  <c r="AA1238" i="14"/>
  <c r="W1238" i="14"/>
  <c r="Q1238" i="14"/>
  <c r="G1238" i="14"/>
  <c r="AA1237" i="14"/>
  <c r="W1237" i="14"/>
  <c r="S1237" i="14"/>
  <c r="Q1237" i="14"/>
  <c r="G1237" i="14"/>
  <c r="AA1236" i="14"/>
  <c r="W1236" i="14"/>
  <c r="Q1236" i="14"/>
  <c r="G1236" i="14"/>
  <c r="AA1235" i="14"/>
  <c r="W1235" i="14"/>
  <c r="Q1235" i="14"/>
  <c r="G1235" i="14"/>
  <c r="AA1234" i="14"/>
  <c r="W1234" i="14"/>
  <c r="Q1234" i="14"/>
  <c r="G1234" i="14"/>
  <c r="AA1233" i="14"/>
  <c r="W1233" i="14"/>
  <c r="Q1233" i="14"/>
  <c r="G1233" i="14"/>
  <c r="AA1232" i="14"/>
  <c r="Y1232" i="14"/>
  <c r="W1232" i="14"/>
  <c r="Q1232" i="14"/>
  <c r="G1232" i="14"/>
  <c r="AA1231" i="14"/>
  <c r="Y1231" i="14"/>
  <c r="W1231" i="14"/>
  <c r="Q1231" i="14"/>
  <c r="G1231" i="14"/>
  <c r="AA1230" i="14"/>
  <c r="Y1230" i="14"/>
  <c r="W1230" i="14"/>
  <c r="Q1230" i="14"/>
  <c r="G1230" i="14"/>
  <c r="AA1229" i="14"/>
  <c r="Y1229" i="14"/>
  <c r="W1229" i="14"/>
  <c r="Q1229" i="14"/>
  <c r="G1229" i="14"/>
  <c r="AA1228" i="14"/>
  <c r="Y1228" i="14"/>
  <c r="W1228" i="14"/>
  <c r="Q1228" i="14"/>
  <c r="G1228" i="14"/>
  <c r="AA1227" i="14"/>
  <c r="W1227" i="14"/>
  <c r="Q1227" i="14"/>
  <c r="G1227" i="14"/>
  <c r="AA1226" i="14"/>
  <c r="W1226" i="14"/>
  <c r="Q1226" i="14"/>
  <c r="G1226" i="14"/>
  <c r="AA1225" i="14"/>
  <c r="W1225" i="14"/>
  <c r="Q1225" i="14"/>
  <c r="G1225" i="14"/>
  <c r="AA1224" i="14"/>
  <c r="W1224" i="14"/>
  <c r="Q1224" i="14"/>
  <c r="G1224" i="14"/>
  <c r="AA1223" i="14"/>
  <c r="W1223" i="14"/>
  <c r="Q1223" i="14"/>
  <c r="G1223" i="14"/>
  <c r="AA1222" i="14"/>
  <c r="W1222" i="14"/>
  <c r="Q1222" i="14"/>
  <c r="G1222" i="14"/>
  <c r="AA1221" i="14"/>
  <c r="W1221" i="14"/>
  <c r="Q1221" i="14"/>
  <c r="G1221" i="14"/>
  <c r="AA1220" i="14"/>
  <c r="W1220" i="14"/>
  <c r="Q1220" i="14"/>
  <c r="G1220" i="14"/>
  <c r="AA1219" i="14"/>
  <c r="W1219" i="14"/>
  <c r="S1219" i="14"/>
  <c r="Q1219" i="14"/>
  <c r="G1219" i="14"/>
  <c r="AA1218" i="14"/>
  <c r="W1218" i="14"/>
  <c r="Q1218" i="14"/>
  <c r="G1218" i="14"/>
  <c r="AA1217" i="14"/>
  <c r="W1217" i="14"/>
  <c r="Q1217" i="14"/>
  <c r="G1217" i="14"/>
  <c r="AA1216" i="14"/>
  <c r="W1216" i="14"/>
  <c r="Q1216" i="14"/>
  <c r="G1216" i="14"/>
  <c r="AA1215" i="14"/>
  <c r="W1215" i="14"/>
  <c r="Q1215" i="14"/>
  <c r="G1215" i="14"/>
  <c r="AA1214" i="14"/>
  <c r="W1214" i="14"/>
  <c r="Q1214" i="14"/>
  <c r="G1214" i="14"/>
  <c r="AA1213" i="14"/>
  <c r="W1213" i="14"/>
  <c r="Q1213" i="14"/>
  <c r="G1213" i="14"/>
  <c r="AA1212" i="14"/>
  <c r="W1212" i="14"/>
  <c r="Q1212" i="14"/>
  <c r="G1212" i="14"/>
  <c r="AA1211" i="14"/>
  <c r="Y1211" i="14"/>
  <c r="W1211" i="14"/>
  <c r="Q1211" i="14"/>
  <c r="G1211" i="14"/>
  <c r="AA1210" i="14"/>
  <c r="Y1210" i="14"/>
  <c r="W1210" i="14"/>
  <c r="Q1210" i="14"/>
  <c r="G1210" i="14"/>
  <c r="AA1209" i="14"/>
  <c r="Y1209" i="14"/>
  <c r="W1209" i="14"/>
  <c r="S1209" i="14"/>
  <c r="Q1209" i="14"/>
  <c r="G1209" i="14"/>
  <c r="AA1208" i="14"/>
  <c r="W1208" i="14"/>
  <c r="Q1208" i="14"/>
  <c r="G1208" i="14"/>
  <c r="AA1207" i="14"/>
  <c r="W1207" i="14"/>
  <c r="Q1207" i="14"/>
  <c r="G1207" i="14"/>
  <c r="AA1206" i="14"/>
  <c r="W1206" i="14"/>
  <c r="Q1206" i="14"/>
  <c r="G1206" i="14"/>
  <c r="AA1205" i="14"/>
  <c r="W1205" i="14"/>
  <c r="Q1205" i="14"/>
  <c r="G1205" i="14"/>
  <c r="AA1204" i="14"/>
  <c r="W1204" i="14"/>
  <c r="Q1204" i="14"/>
  <c r="G1204" i="14"/>
  <c r="AA1203" i="14"/>
  <c r="W1203" i="14"/>
  <c r="Q1203" i="14"/>
  <c r="G1203" i="14"/>
  <c r="AA1202" i="14"/>
  <c r="W1202" i="14"/>
  <c r="Q1202" i="14"/>
  <c r="G1202" i="14"/>
  <c r="AA1201" i="14"/>
  <c r="W1201" i="14"/>
  <c r="Q1201" i="14"/>
  <c r="G1201" i="14"/>
  <c r="AA1200" i="14"/>
  <c r="W1200" i="14"/>
  <c r="Q1200" i="14"/>
  <c r="G1200" i="14"/>
  <c r="AA1199" i="14"/>
  <c r="W1199" i="14"/>
  <c r="Q1199" i="14"/>
  <c r="G1199" i="14"/>
  <c r="AA1198" i="14"/>
  <c r="W1198" i="14"/>
  <c r="Q1198" i="14"/>
  <c r="G1198" i="14"/>
  <c r="AA1197" i="14"/>
  <c r="W1197" i="14"/>
  <c r="Q1197" i="14"/>
  <c r="G1197" i="14"/>
  <c r="AA1196" i="14"/>
  <c r="W1196" i="14"/>
  <c r="Q1196" i="14"/>
  <c r="G1196" i="14"/>
  <c r="AA1195" i="14"/>
  <c r="W1195" i="14"/>
  <c r="Q1195" i="14"/>
  <c r="G1195" i="14"/>
  <c r="AA1194" i="14"/>
  <c r="W1194" i="14"/>
  <c r="Q1194" i="14"/>
  <c r="G1194" i="14"/>
  <c r="AA1193" i="14"/>
  <c r="W1193" i="14"/>
  <c r="Q1193" i="14"/>
  <c r="G1193" i="14"/>
  <c r="AA1192" i="14"/>
  <c r="W1192" i="14"/>
  <c r="Q1192" i="14"/>
  <c r="G1192" i="14"/>
  <c r="AA1191" i="14"/>
  <c r="W1191" i="14"/>
  <c r="Q1191" i="14"/>
  <c r="G1191" i="14"/>
  <c r="AA1190" i="14"/>
  <c r="W1190" i="14"/>
  <c r="Q1190" i="14"/>
  <c r="G1190" i="14"/>
  <c r="AA1189" i="14"/>
  <c r="W1189" i="14"/>
  <c r="Q1189" i="14"/>
  <c r="G1189" i="14"/>
  <c r="AA1188" i="14"/>
  <c r="Y1188" i="14"/>
  <c r="W1188" i="14"/>
  <c r="Q1188" i="14"/>
  <c r="G1188" i="14"/>
  <c r="AA1187" i="14"/>
  <c r="Y1187" i="14"/>
  <c r="W1187" i="14"/>
  <c r="Q1187" i="14"/>
  <c r="G1187" i="14"/>
  <c r="AA1186" i="14"/>
  <c r="Y1186" i="14"/>
  <c r="W1186" i="14"/>
  <c r="Q1186" i="14"/>
  <c r="G1186" i="14"/>
  <c r="AA1185" i="14"/>
  <c r="Y1185" i="14"/>
  <c r="W1185" i="14"/>
  <c r="Q1185" i="14"/>
  <c r="G1185" i="14"/>
  <c r="AA1184" i="14"/>
  <c r="Y1184" i="14"/>
  <c r="W1184" i="14"/>
  <c r="Q1184" i="14"/>
  <c r="G1184" i="14"/>
  <c r="AA1183" i="14"/>
  <c r="Y1183" i="14"/>
  <c r="W1183" i="14"/>
  <c r="Q1183" i="14"/>
  <c r="G1183" i="14"/>
  <c r="AA1182" i="14"/>
  <c r="Y1182" i="14"/>
  <c r="W1182" i="14"/>
  <c r="Q1182" i="14"/>
  <c r="G1182" i="14"/>
  <c r="AA1181" i="14"/>
  <c r="Y1181" i="14"/>
  <c r="W1181" i="14"/>
  <c r="Q1181" i="14"/>
  <c r="G1181" i="14"/>
  <c r="AA1180" i="14"/>
  <c r="Y1180" i="14"/>
  <c r="W1180" i="14"/>
  <c r="Q1180" i="14"/>
  <c r="G1180" i="14"/>
  <c r="AA1179" i="14"/>
  <c r="Y1179" i="14"/>
  <c r="W1179" i="14"/>
  <c r="Q1179" i="14"/>
  <c r="G1179" i="14"/>
  <c r="AA1178" i="14"/>
  <c r="Y1178" i="14"/>
  <c r="W1178" i="14"/>
  <c r="Q1178" i="14"/>
  <c r="G1178" i="14"/>
  <c r="AA1177" i="14"/>
  <c r="Y1177" i="14"/>
  <c r="W1177" i="14"/>
  <c r="Q1177" i="14"/>
  <c r="G1177" i="14"/>
  <c r="AA1176" i="14"/>
  <c r="W1176" i="14"/>
  <c r="Q1176" i="14"/>
  <c r="G1176" i="14"/>
  <c r="AA1175" i="14"/>
  <c r="Y1175" i="14"/>
  <c r="W1175" i="14"/>
  <c r="Q1175" i="14"/>
  <c r="G1175" i="14"/>
  <c r="AA1174" i="14"/>
  <c r="Y1174" i="14"/>
  <c r="W1174" i="14"/>
  <c r="Q1174" i="14"/>
  <c r="G1174" i="14"/>
  <c r="AA1173" i="14"/>
  <c r="W1173" i="14"/>
  <c r="Q1173" i="14"/>
  <c r="G1173" i="14"/>
  <c r="AA1172" i="14"/>
  <c r="W1172" i="14"/>
  <c r="Q1172" i="14"/>
  <c r="G1172" i="14"/>
  <c r="AA1171" i="14"/>
  <c r="Y1171" i="14"/>
  <c r="W1171" i="14"/>
  <c r="Q1171" i="14"/>
  <c r="G1171" i="14"/>
  <c r="AA1170" i="14"/>
  <c r="W1170" i="14"/>
  <c r="S1170" i="14"/>
  <c r="Q1170" i="14"/>
  <c r="G1170" i="14"/>
  <c r="AA1169" i="14"/>
  <c r="W1169" i="14"/>
  <c r="Q1169" i="14"/>
  <c r="G1169" i="14"/>
  <c r="AA1168" i="14"/>
  <c r="W1168" i="14"/>
  <c r="Q1168" i="14"/>
  <c r="G1168" i="14"/>
  <c r="AA1167" i="14"/>
  <c r="W1167" i="14"/>
  <c r="Q1167" i="14"/>
  <c r="G1167" i="14"/>
  <c r="AA1166" i="14"/>
  <c r="W1166" i="14"/>
  <c r="Q1166" i="14"/>
  <c r="G1166" i="14"/>
  <c r="AA1165" i="14"/>
  <c r="W1165" i="14"/>
  <c r="Q1165" i="14"/>
  <c r="G1165" i="14"/>
  <c r="AA1164" i="14"/>
  <c r="W1164" i="14"/>
  <c r="Q1164" i="14"/>
  <c r="G1164" i="14"/>
  <c r="AA1163" i="14"/>
  <c r="W1163" i="14"/>
  <c r="Q1163" i="14"/>
  <c r="G1163" i="14"/>
  <c r="AA1162" i="14"/>
  <c r="W1162" i="14"/>
  <c r="Q1162" i="14"/>
  <c r="G1162" i="14"/>
  <c r="AA1161" i="14"/>
  <c r="W1161" i="14"/>
  <c r="Q1161" i="14"/>
  <c r="G1161" i="14"/>
  <c r="AA1160" i="14"/>
  <c r="W1160" i="14"/>
  <c r="Q1160" i="14"/>
  <c r="G1160" i="14"/>
  <c r="AA1159" i="14"/>
  <c r="W1159" i="14"/>
  <c r="Q1159" i="14"/>
  <c r="G1159" i="14"/>
  <c r="AA1158" i="14"/>
  <c r="W1158" i="14"/>
  <c r="Q1158" i="14"/>
  <c r="G1158" i="14"/>
  <c r="AA1157" i="14"/>
  <c r="Y1157" i="14"/>
  <c r="W1157" i="14"/>
  <c r="S1157" i="14"/>
  <c r="Q1157" i="14"/>
  <c r="G1157" i="14"/>
  <c r="AA1156" i="14"/>
  <c r="Y1156" i="14"/>
  <c r="W1156" i="14"/>
  <c r="S1156" i="14"/>
  <c r="Q1156" i="14"/>
  <c r="G1156" i="14"/>
  <c r="AA1155" i="14"/>
  <c r="W1155" i="14"/>
  <c r="Q1155" i="14"/>
  <c r="G1155" i="14"/>
  <c r="AA1154" i="14"/>
  <c r="W1154" i="14"/>
  <c r="Q1154" i="14"/>
  <c r="G1154" i="14"/>
  <c r="AA1153" i="14"/>
  <c r="W1153" i="14"/>
  <c r="Q1153" i="14"/>
  <c r="G1153" i="14"/>
  <c r="AA1152" i="14"/>
  <c r="Y1152" i="14"/>
  <c r="W1152" i="14"/>
  <c r="Q1152" i="14"/>
  <c r="G1152" i="14"/>
  <c r="AA1151" i="14"/>
  <c r="W1151" i="14"/>
  <c r="Q1151" i="14"/>
  <c r="G1151" i="14"/>
  <c r="AA1150" i="14"/>
  <c r="W1150" i="14"/>
  <c r="S1150" i="14"/>
  <c r="Q1150" i="14"/>
  <c r="G1150" i="14"/>
  <c r="AA1149" i="14"/>
  <c r="W1149" i="14"/>
  <c r="Q1149" i="14"/>
  <c r="G1149" i="14"/>
  <c r="AA1148" i="14"/>
  <c r="Y1148" i="14"/>
  <c r="W1148" i="14"/>
  <c r="S1148" i="14"/>
  <c r="Q1148" i="14"/>
  <c r="G1148" i="14"/>
  <c r="AA1147" i="14"/>
  <c r="W1147" i="14"/>
  <c r="Q1147" i="14"/>
  <c r="G1147" i="14"/>
  <c r="AA1146" i="14"/>
  <c r="W1146" i="14"/>
  <c r="Q1146" i="14"/>
  <c r="G1146" i="14"/>
  <c r="AA1145" i="14"/>
  <c r="Y1145" i="14"/>
  <c r="W1145" i="14"/>
  <c r="Q1145" i="14"/>
  <c r="G1145" i="14"/>
  <c r="AA1144" i="14"/>
  <c r="W1144" i="14"/>
  <c r="Q1144" i="14"/>
  <c r="G1144" i="14"/>
  <c r="AA1143" i="14"/>
  <c r="Y1143" i="14"/>
  <c r="W1143" i="14"/>
  <c r="Q1143" i="14"/>
  <c r="G1143" i="14"/>
  <c r="AA1142" i="14"/>
  <c r="W1142" i="14"/>
  <c r="Q1142" i="14"/>
  <c r="G1142" i="14"/>
  <c r="AA1141" i="14"/>
  <c r="Y1141" i="14"/>
  <c r="W1141" i="14"/>
  <c r="S1141" i="14"/>
  <c r="Q1141" i="14"/>
  <c r="G1141" i="14"/>
  <c r="AA1140" i="14"/>
  <c r="Y1140" i="14"/>
  <c r="W1140" i="14"/>
  <c r="Q1140" i="14"/>
  <c r="G1140" i="14"/>
  <c r="AA1139" i="14"/>
  <c r="Y1139" i="14"/>
  <c r="W1139" i="14"/>
  <c r="S1139" i="14"/>
  <c r="Q1139" i="14"/>
  <c r="G1139" i="14"/>
  <c r="AA1138" i="14"/>
  <c r="Y1138" i="14"/>
  <c r="W1138" i="14"/>
  <c r="Q1138" i="14"/>
  <c r="G1138" i="14"/>
  <c r="AA1137" i="14"/>
  <c r="Y1137" i="14"/>
  <c r="W1137" i="14"/>
  <c r="Q1137" i="14"/>
  <c r="G1137" i="14"/>
  <c r="AA1136" i="14"/>
  <c r="Y1136" i="14"/>
  <c r="W1136" i="14"/>
  <c r="Q1136" i="14"/>
  <c r="G1136" i="14"/>
  <c r="AA1135" i="14"/>
  <c r="Y1135" i="14"/>
  <c r="W1135" i="14"/>
  <c r="Q1135" i="14"/>
  <c r="G1135" i="14"/>
  <c r="AB1134" i="14"/>
  <c r="AA1134" i="14"/>
  <c r="Y1134" i="14"/>
  <c r="W1134" i="14"/>
  <c r="S1134" i="14"/>
  <c r="Q1134" i="14"/>
  <c r="G1134" i="14"/>
  <c r="AA1133" i="14"/>
  <c r="Y1133" i="14"/>
  <c r="W1133" i="14"/>
  <c r="Q1133" i="14"/>
  <c r="G1133" i="14"/>
  <c r="AA1132" i="14"/>
  <c r="Y1132" i="14"/>
  <c r="W1132" i="14"/>
  <c r="Q1132" i="14"/>
  <c r="G1132" i="14"/>
  <c r="AA1131" i="14"/>
  <c r="Y1131" i="14"/>
  <c r="W1131" i="14"/>
  <c r="S1131" i="14"/>
  <c r="Q1131" i="14"/>
  <c r="G1131" i="14"/>
  <c r="AA1130" i="14"/>
  <c r="W1130" i="14"/>
  <c r="S1130" i="14"/>
  <c r="Q1130" i="14"/>
  <c r="G1130" i="14"/>
  <c r="AA1129" i="14"/>
  <c r="W1129" i="14"/>
  <c r="Q1129" i="14"/>
  <c r="G1129" i="14"/>
  <c r="AA1128" i="14"/>
  <c r="W1128" i="14"/>
  <c r="Q1128" i="14"/>
  <c r="G1128" i="14"/>
  <c r="AB1127" i="14"/>
  <c r="AA1127" i="14"/>
  <c r="W1127" i="14"/>
  <c r="S1127" i="14"/>
  <c r="Q1127" i="14"/>
  <c r="G1127" i="14"/>
  <c r="AA1126" i="14"/>
  <c r="W1126" i="14"/>
  <c r="S1126" i="14"/>
  <c r="Q1126" i="14"/>
  <c r="G1126" i="14"/>
  <c r="AA1125" i="14"/>
  <c r="W1125" i="14"/>
  <c r="Q1125" i="14"/>
  <c r="G1125" i="14"/>
  <c r="AA1124" i="14"/>
  <c r="W1124" i="14"/>
  <c r="S1124" i="14"/>
  <c r="Q1124" i="14"/>
  <c r="G1124" i="14"/>
  <c r="AA1123" i="14"/>
  <c r="W1123" i="14"/>
  <c r="Q1123" i="14"/>
  <c r="G1123" i="14"/>
  <c r="AA1122" i="14"/>
  <c r="W1122" i="14"/>
  <c r="Q1122" i="14"/>
  <c r="G1122" i="14"/>
  <c r="AB1121" i="14"/>
  <c r="AA1121" i="14"/>
  <c r="W1121" i="14"/>
  <c r="S1121" i="14"/>
  <c r="Q1121" i="14"/>
  <c r="G1121" i="14"/>
  <c r="AA1120" i="14"/>
  <c r="W1120" i="14"/>
  <c r="Q1120" i="14"/>
  <c r="G1120" i="14"/>
  <c r="AA1119" i="14"/>
  <c r="Y1119" i="14"/>
  <c r="W1119" i="14"/>
  <c r="S1119" i="14"/>
  <c r="Q1119" i="14"/>
  <c r="G1119" i="14"/>
  <c r="AA1118" i="14"/>
  <c r="W1118" i="14"/>
  <c r="Q1118" i="14"/>
  <c r="G1118" i="14"/>
  <c r="AA1117" i="14"/>
  <c r="W1117" i="14"/>
  <c r="Q1117" i="14"/>
  <c r="G1117" i="14"/>
  <c r="AA1116" i="14"/>
  <c r="W1116" i="14"/>
  <c r="Q1116" i="14"/>
  <c r="G1116" i="14"/>
  <c r="AA1115" i="14"/>
  <c r="W1115" i="14"/>
  <c r="Q1115" i="14"/>
  <c r="G1115" i="14"/>
  <c r="AA1114" i="14"/>
  <c r="W1114" i="14"/>
  <c r="Q1114" i="14"/>
  <c r="G1114" i="14"/>
  <c r="AA1113" i="14"/>
  <c r="W1113" i="14"/>
  <c r="Q1113" i="14"/>
  <c r="G1113" i="14"/>
  <c r="AA1112" i="14"/>
  <c r="Y1112" i="14"/>
  <c r="W1112" i="14"/>
  <c r="Q1112" i="14"/>
  <c r="G1112" i="14"/>
  <c r="AA1111" i="14"/>
  <c r="W1111" i="14"/>
  <c r="Q1111" i="14"/>
  <c r="G1111" i="14"/>
  <c r="AA1110" i="14"/>
  <c r="W1110" i="14"/>
  <c r="S1110" i="14"/>
  <c r="Q1110" i="14"/>
  <c r="G1110" i="14"/>
  <c r="AA1109" i="14"/>
  <c r="Y1109" i="14"/>
  <c r="W1109" i="14"/>
  <c r="S1109" i="14"/>
  <c r="Q1109" i="14"/>
  <c r="G1109" i="14"/>
  <c r="AA1108" i="14"/>
  <c r="Y1108" i="14"/>
  <c r="W1108" i="14"/>
  <c r="Q1108" i="14"/>
  <c r="G1108" i="14"/>
  <c r="AA1107" i="14"/>
  <c r="W1107" i="14"/>
  <c r="S1107" i="14"/>
  <c r="Q1107" i="14"/>
  <c r="G1107" i="14"/>
  <c r="AA1106" i="14"/>
  <c r="W1106" i="14"/>
  <c r="Q1106" i="14"/>
  <c r="G1106" i="14"/>
  <c r="AA1105" i="14"/>
  <c r="Y1105" i="14"/>
  <c r="W1105" i="14"/>
  <c r="S1105" i="14"/>
  <c r="Q1105" i="14"/>
  <c r="G1105" i="14"/>
  <c r="AA1104" i="14"/>
  <c r="W1104" i="14"/>
  <c r="S1104" i="14"/>
  <c r="Q1104" i="14"/>
  <c r="G1104" i="14"/>
  <c r="AA1103" i="14"/>
  <c r="W1103" i="14"/>
  <c r="Q1103" i="14"/>
  <c r="G1103" i="14"/>
  <c r="AA1102" i="14"/>
  <c r="Y1102" i="14"/>
  <c r="W1102" i="14"/>
  <c r="Q1102" i="14"/>
  <c r="G1102" i="14"/>
  <c r="AA1101" i="14"/>
  <c r="W1101" i="14"/>
  <c r="Q1101" i="14"/>
  <c r="G1101" i="14"/>
  <c r="AA1100" i="14"/>
  <c r="W1100" i="14"/>
  <c r="Q1100" i="14"/>
  <c r="G1100" i="14"/>
  <c r="AA1099" i="14"/>
  <c r="W1099" i="14"/>
  <c r="Q1099" i="14"/>
  <c r="G1099" i="14"/>
  <c r="AA1098" i="14"/>
  <c r="W1098" i="14"/>
  <c r="Q1098" i="14"/>
  <c r="G1098" i="14"/>
  <c r="AA1097" i="14"/>
  <c r="W1097" i="14"/>
  <c r="Q1097" i="14"/>
  <c r="G1097" i="14"/>
  <c r="AA1096" i="14"/>
  <c r="W1096" i="14"/>
  <c r="Q1096" i="14"/>
  <c r="G1096" i="14"/>
  <c r="AA1095" i="14"/>
  <c r="W1095" i="14"/>
  <c r="Q1095" i="14"/>
  <c r="G1095" i="14"/>
  <c r="AA1094" i="14"/>
  <c r="Y1094" i="14"/>
  <c r="W1094" i="14"/>
  <c r="Q1094" i="14"/>
  <c r="G1094" i="14"/>
  <c r="AA1093" i="14"/>
  <c r="Y1093" i="14"/>
  <c r="W1093" i="14"/>
  <c r="S1093" i="14"/>
  <c r="Q1093" i="14"/>
  <c r="G1093" i="14"/>
  <c r="AA1092" i="14"/>
  <c r="Y1092" i="14"/>
  <c r="W1092" i="14"/>
  <c r="Q1092" i="14"/>
  <c r="G1092" i="14"/>
  <c r="AA1091" i="14"/>
  <c r="Y1091" i="14"/>
  <c r="W1091" i="14"/>
  <c r="S1091" i="14"/>
  <c r="Q1091" i="14"/>
  <c r="G1091" i="14"/>
  <c r="AA1090" i="14"/>
  <c r="Y1090" i="14"/>
  <c r="W1090" i="14"/>
  <c r="Q1090" i="14"/>
  <c r="G1090" i="14"/>
  <c r="AA1089" i="14"/>
  <c r="Y1089" i="14"/>
  <c r="W1089" i="14"/>
  <c r="Q1089" i="14"/>
  <c r="G1089" i="14"/>
  <c r="AA1088" i="14"/>
  <c r="Y1088" i="14"/>
  <c r="W1088" i="14"/>
  <c r="Q1088" i="14"/>
  <c r="G1088" i="14"/>
  <c r="AA1087" i="14"/>
  <c r="Y1087" i="14"/>
  <c r="W1087" i="14"/>
  <c r="S1087" i="14"/>
  <c r="Q1087" i="14"/>
  <c r="G1087" i="14"/>
  <c r="AA1086" i="14"/>
  <c r="Y1086" i="14"/>
  <c r="W1086" i="14"/>
  <c r="Q1086" i="14"/>
  <c r="G1086" i="14"/>
  <c r="AA1085" i="14"/>
  <c r="Y1085" i="14"/>
  <c r="W1085" i="14"/>
  <c r="S1085" i="14"/>
  <c r="Q1085" i="14"/>
  <c r="G1085" i="14"/>
  <c r="AA1084" i="14"/>
  <c r="W1084" i="14"/>
  <c r="Q1084" i="14"/>
  <c r="G1084" i="14"/>
  <c r="AA1083" i="14"/>
  <c r="Y1083" i="14"/>
  <c r="W1083" i="14"/>
  <c r="Q1083" i="14"/>
  <c r="G1083" i="14"/>
  <c r="AA1082" i="14"/>
  <c r="Y1082" i="14"/>
  <c r="W1082" i="14"/>
  <c r="Q1082" i="14"/>
  <c r="G1082" i="14"/>
  <c r="AA1081" i="14"/>
  <c r="W1081" i="14"/>
  <c r="S1081" i="14"/>
  <c r="Q1081" i="14"/>
  <c r="G1081" i="14"/>
  <c r="AA1080" i="14"/>
  <c r="W1080" i="14"/>
  <c r="Q1080" i="14"/>
  <c r="G1080" i="14"/>
  <c r="AA1079" i="14"/>
  <c r="W1079" i="14"/>
  <c r="Q1079" i="14"/>
  <c r="G1079" i="14"/>
  <c r="AA1078" i="14"/>
  <c r="Y1078" i="14"/>
  <c r="W1078" i="14"/>
  <c r="Q1078" i="14"/>
  <c r="G1078" i="14"/>
  <c r="AA1077" i="14"/>
  <c r="W1077" i="14"/>
  <c r="Q1077" i="14"/>
  <c r="G1077" i="14"/>
  <c r="AA1076" i="14"/>
  <c r="W1076" i="14"/>
  <c r="S1076" i="14"/>
  <c r="Q1076" i="14"/>
  <c r="G1076" i="14"/>
  <c r="AA1075" i="14"/>
  <c r="Y1075" i="14"/>
  <c r="W1075" i="14"/>
  <c r="Q1075" i="14"/>
  <c r="G1075" i="14"/>
  <c r="AA1074" i="14"/>
  <c r="W1074" i="14"/>
  <c r="Q1074" i="14"/>
  <c r="G1074" i="14"/>
  <c r="AA1073" i="14"/>
  <c r="W1073" i="14"/>
  <c r="Q1073" i="14"/>
  <c r="G1073" i="14"/>
  <c r="AA1072" i="14"/>
  <c r="W1072" i="14"/>
  <c r="S1072" i="14"/>
  <c r="Q1072" i="14"/>
  <c r="G1072" i="14"/>
  <c r="AA1071" i="14"/>
  <c r="Y1071" i="14"/>
  <c r="W1071" i="14"/>
  <c r="S1071" i="14"/>
  <c r="Q1071" i="14"/>
  <c r="G1071" i="14"/>
  <c r="AA1070" i="14"/>
  <c r="W1070" i="14"/>
  <c r="Q1070" i="14"/>
  <c r="G1070" i="14"/>
  <c r="AA1069" i="14"/>
  <c r="W1069" i="14"/>
  <c r="Q1069" i="14"/>
  <c r="G1069" i="14"/>
  <c r="AA1068" i="14"/>
  <c r="W1068" i="14"/>
  <c r="S1068" i="14"/>
  <c r="Q1068" i="14"/>
  <c r="G1068" i="14"/>
  <c r="AA1067" i="14"/>
  <c r="W1067" i="14"/>
  <c r="Q1067" i="14"/>
  <c r="G1067" i="14"/>
  <c r="AA1066" i="14"/>
  <c r="W1066" i="14"/>
  <c r="Q1066" i="14"/>
  <c r="G1066" i="14"/>
  <c r="AA1065" i="14"/>
  <c r="W1065" i="14"/>
  <c r="Q1065" i="14"/>
  <c r="G1065" i="14"/>
  <c r="AA1064" i="14"/>
  <c r="W1064" i="14"/>
  <c r="Q1064" i="14"/>
  <c r="G1064" i="14"/>
  <c r="AA1063" i="14"/>
  <c r="W1063" i="14"/>
  <c r="Q1063" i="14"/>
  <c r="G1063" i="14"/>
  <c r="AA1062" i="14"/>
  <c r="W1062" i="14"/>
  <c r="Q1062" i="14"/>
  <c r="G1062" i="14"/>
  <c r="AA1061" i="14"/>
  <c r="W1061" i="14"/>
  <c r="Q1061" i="14"/>
  <c r="G1061" i="14"/>
  <c r="AA1060" i="14"/>
  <c r="W1060" i="14"/>
  <c r="Q1060" i="14"/>
  <c r="G1060" i="14"/>
  <c r="AA1059" i="14"/>
  <c r="W1059" i="14"/>
  <c r="Q1059" i="14"/>
  <c r="G1059" i="14"/>
  <c r="AA1058" i="14"/>
  <c r="W1058" i="14"/>
  <c r="Q1058" i="14"/>
  <c r="G1058" i="14"/>
  <c r="AA1057" i="14"/>
  <c r="W1057" i="14"/>
  <c r="Q1057" i="14"/>
  <c r="G1057" i="14"/>
  <c r="AA1056" i="14"/>
  <c r="W1056" i="14"/>
  <c r="Q1056" i="14"/>
  <c r="G1056" i="14"/>
  <c r="AA1055" i="14"/>
  <c r="W1055" i="14"/>
  <c r="Q1055" i="14"/>
  <c r="G1055" i="14"/>
  <c r="AA1054" i="14"/>
  <c r="W1054" i="14"/>
  <c r="Q1054" i="14"/>
  <c r="G1054" i="14"/>
  <c r="AA1053" i="14"/>
  <c r="W1053" i="14"/>
  <c r="Q1053" i="14"/>
  <c r="G1053" i="14"/>
  <c r="AA1052" i="14"/>
  <c r="W1052" i="14"/>
  <c r="S1052" i="14"/>
  <c r="Q1052" i="14"/>
  <c r="G1052" i="14"/>
  <c r="AA1051" i="14"/>
  <c r="W1051" i="14"/>
  <c r="Q1051" i="14"/>
  <c r="G1051" i="14"/>
  <c r="AA1050" i="14"/>
  <c r="W1050" i="14"/>
  <c r="Q1050" i="14"/>
  <c r="G1050" i="14"/>
  <c r="AA1049" i="14"/>
  <c r="W1049" i="14"/>
  <c r="Q1049" i="14"/>
  <c r="G1049" i="14"/>
  <c r="AA1048" i="14"/>
  <c r="W1048" i="14"/>
  <c r="Q1048" i="14"/>
  <c r="G1048" i="14"/>
  <c r="AA1047" i="14"/>
  <c r="W1047" i="14"/>
  <c r="Q1047" i="14"/>
  <c r="G1047" i="14"/>
  <c r="AA1046" i="14"/>
  <c r="W1046" i="14"/>
  <c r="Q1046" i="14"/>
  <c r="G1046" i="14"/>
  <c r="AA1045" i="14"/>
  <c r="W1045" i="14"/>
  <c r="Q1045" i="14"/>
  <c r="G1045" i="14"/>
  <c r="AA1044" i="14"/>
  <c r="W1044" i="14"/>
  <c r="Q1044" i="14"/>
  <c r="G1044" i="14"/>
  <c r="AA1043" i="14"/>
  <c r="W1043" i="14"/>
  <c r="Q1043" i="14"/>
  <c r="G1043" i="14"/>
  <c r="AA1042" i="14"/>
  <c r="W1042" i="14"/>
  <c r="Q1042" i="14"/>
  <c r="G1042" i="14"/>
  <c r="AA1041" i="14"/>
  <c r="W1041" i="14"/>
  <c r="Q1041" i="14"/>
  <c r="G1041" i="14"/>
  <c r="AA1040" i="14"/>
  <c r="W1040" i="14"/>
  <c r="Q1040" i="14"/>
  <c r="G1040" i="14"/>
  <c r="AA1039" i="14"/>
  <c r="W1039" i="14"/>
  <c r="Q1039" i="14"/>
  <c r="G1039" i="14"/>
  <c r="AA1038" i="14"/>
  <c r="W1038" i="14"/>
  <c r="Q1038" i="14"/>
  <c r="G1038" i="14"/>
  <c r="AA1037" i="14"/>
  <c r="W1037" i="14"/>
  <c r="Q1037" i="14"/>
  <c r="G1037" i="14"/>
  <c r="AA1036" i="14"/>
  <c r="W1036" i="14"/>
  <c r="Q1036" i="14"/>
  <c r="G1036" i="14"/>
  <c r="AA1035" i="14"/>
  <c r="Y1035" i="14"/>
  <c r="W1035" i="14"/>
  <c r="Q1035" i="14"/>
  <c r="G1035" i="14"/>
  <c r="AA1034" i="14"/>
  <c r="W1034" i="14"/>
  <c r="Q1034" i="14"/>
  <c r="G1034" i="14"/>
  <c r="AA1033" i="14"/>
  <c r="W1033" i="14"/>
  <c r="Q1033" i="14"/>
  <c r="G1033" i="14"/>
  <c r="AA1032" i="14"/>
  <c r="W1032" i="14"/>
  <c r="Q1032" i="14"/>
  <c r="G1032" i="14"/>
  <c r="AA1031" i="14"/>
  <c r="W1031" i="14"/>
  <c r="Q1031" i="14"/>
  <c r="G1031" i="14"/>
  <c r="AA1030" i="14"/>
  <c r="W1030" i="14"/>
  <c r="Q1030" i="14"/>
  <c r="G1030" i="14"/>
  <c r="AA1029" i="14"/>
  <c r="W1029" i="14"/>
  <c r="Q1029" i="14"/>
  <c r="G1029" i="14"/>
  <c r="AA1028" i="14"/>
  <c r="Y1028" i="14"/>
  <c r="W1028" i="14"/>
  <c r="S1028" i="14"/>
  <c r="Q1028" i="14"/>
  <c r="G1028" i="14"/>
  <c r="AA1027" i="14"/>
  <c r="W1027" i="14"/>
  <c r="Q1027" i="14"/>
  <c r="G1027" i="14"/>
  <c r="AA1026" i="14"/>
  <c r="W1026" i="14"/>
  <c r="Q1026" i="14"/>
  <c r="G1026" i="14"/>
  <c r="AA1025" i="14"/>
  <c r="W1025" i="14"/>
  <c r="Q1025" i="14"/>
  <c r="G1025" i="14"/>
  <c r="AA1024" i="14"/>
  <c r="W1024" i="14"/>
  <c r="Q1024" i="14"/>
  <c r="G1024" i="14"/>
  <c r="AA1023" i="14"/>
  <c r="W1023" i="14"/>
  <c r="Q1023" i="14"/>
  <c r="G1023" i="14"/>
  <c r="AA1022" i="14"/>
  <c r="W1022" i="14"/>
  <c r="Q1022" i="14"/>
  <c r="G1022" i="14"/>
  <c r="AA1021" i="14"/>
  <c r="W1021" i="14"/>
  <c r="Q1021" i="14"/>
  <c r="G1021" i="14"/>
  <c r="AA1020" i="14"/>
  <c r="W1020" i="14"/>
  <c r="Q1020" i="14"/>
  <c r="G1020" i="14"/>
  <c r="AA1019" i="14"/>
  <c r="W1019" i="14"/>
  <c r="Q1019" i="14"/>
  <c r="G1019" i="14"/>
  <c r="AA1018" i="14"/>
  <c r="W1018" i="14"/>
  <c r="Q1018" i="14"/>
  <c r="G1018" i="14"/>
  <c r="AA1017" i="14"/>
  <c r="W1017" i="14"/>
  <c r="Q1017" i="14"/>
  <c r="G1017" i="14"/>
  <c r="AA1016" i="14"/>
  <c r="W1016" i="14"/>
  <c r="Q1016" i="14"/>
  <c r="G1016" i="14"/>
  <c r="AA1015" i="14"/>
  <c r="W1015" i="14"/>
  <c r="Q1015" i="14"/>
  <c r="G1015" i="14"/>
  <c r="AA1014" i="14"/>
  <c r="W1014" i="14"/>
  <c r="Q1014" i="14"/>
  <c r="G1014" i="14"/>
  <c r="AA1013" i="14"/>
  <c r="W1013" i="14"/>
  <c r="Q1013" i="14"/>
  <c r="G1013" i="14"/>
  <c r="AA1012" i="14"/>
  <c r="W1012" i="14"/>
  <c r="S1012" i="14"/>
  <c r="Q1012" i="14"/>
  <c r="G1012" i="14"/>
  <c r="AA1011" i="14"/>
  <c r="W1011" i="14"/>
  <c r="Q1011" i="14"/>
  <c r="G1011" i="14"/>
  <c r="AA1010" i="14"/>
  <c r="W1010" i="14"/>
  <c r="Q1010" i="14"/>
  <c r="G1010" i="14"/>
  <c r="AA1009" i="14"/>
  <c r="W1009" i="14"/>
  <c r="Q1009" i="14"/>
  <c r="G1009" i="14"/>
  <c r="AA1008" i="14"/>
  <c r="W1008" i="14"/>
  <c r="S1008" i="14"/>
  <c r="Q1008" i="14"/>
  <c r="G1008" i="14"/>
  <c r="AA1007" i="14"/>
  <c r="W1007" i="14"/>
  <c r="Q1007" i="14"/>
  <c r="G1007" i="14"/>
  <c r="AA1006" i="14"/>
  <c r="W1006" i="14"/>
  <c r="Q1006" i="14"/>
  <c r="G1006" i="14"/>
  <c r="AA1005" i="14"/>
  <c r="W1005" i="14"/>
  <c r="Q1005" i="14"/>
  <c r="G1005" i="14"/>
  <c r="AA1004" i="14"/>
  <c r="W1004" i="14"/>
  <c r="Q1004" i="14"/>
  <c r="G1004" i="14"/>
  <c r="AA1003" i="14"/>
  <c r="W1003" i="14"/>
  <c r="Q1003" i="14"/>
  <c r="G1003" i="14"/>
  <c r="AA1002" i="14"/>
  <c r="Y1002" i="14"/>
  <c r="W1002" i="14"/>
  <c r="Q1002" i="14"/>
  <c r="G1002" i="14"/>
  <c r="AA1001" i="14"/>
  <c r="W1001" i="14"/>
  <c r="Q1001" i="14"/>
  <c r="G1001" i="14"/>
  <c r="AA1000" i="14"/>
  <c r="W1000" i="14"/>
  <c r="Q1000" i="14"/>
  <c r="G1000" i="14"/>
  <c r="AA999" i="14"/>
  <c r="W999" i="14"/>
  <c r="Q999" i="14"/>
  <c r="G999" i="14"/>
  <c r="AA998" i="14"/>
  <c r="W998" i="14"/>
  <c r="Q998" i="14"/>
  <c r="G998" i="14"/>
  <c r="AA997" i="14"/>
  <c r="W997" i="14"/>
  <c r="Q997" i="14"/>
  <c r="G997" i="14"/>
  <c r="AA996" i="14"/>
  <c r="W996" i="14"/>
  <c r="Q996" i="14"/>
  <c r="G996" i="14"/>
  <c r="AA995" i="14"/>
  <c r="Y995" i="14"/>
  <c r="W995" i="14"/>
  <c r="Q995" i="14"/>
  <c r="G995" i="14"/>
  <c r="AA994" i="14"/>
  <c r="Y994" i="14"/>
  <c r="W994" i="14"/>
  <c r="S994" i="14"/>
  <c r="Q994" i="14"/>
  <c r="G994" i="14"/>
  <c r="AA993" i="14"/>
  <c r="Y993" i="14"/>
  <c r="W993" i="14"/>
  <c r="Q993" i="14"/>
  <c r="G993" i="14"/>
  <c r="AA992" i="14"/>
  <c r="Y992" i="14"/>
  <c r="W992" i="14"/>
  <c r="Q992" i="14"/>
  <c r="G992" i="14"/>
  <c r="AA991" i="14"/>
  <c r="W991" i="14"/>
  <c r="Q991" i="14"/>
  <c r="G991" i="14"/>
  <c r="AA990" i="14"/>
  <c r="W990" i="14"/>
  <c r="Q990" i="14"/>
  <c r="G990" i="14"/>
  <c r="AA989" i="14"/>
  <c r="W989" i="14"/>
  <c r="Q989" i="14"/>
  <c r="G989" i="14"/>
  <c r="AA988" i="14"/>
  <c r="W988" i="14"/>
  <c r="Q988" i="14"/>
  <c r="G988" i="14"/>
  <c r="AA987" i="14"/>
  <c r="Y987" i="14"/>
  <c r="W987" i="14"/>
  <c r="S987" i="14"/>
  <c r="Q987" i="14"/>
  <c r="G987" i="14"/>
  <c r="AA986" i="14"/>
  <c r="W986" i="14"/>
  <c r="Q986" i="14"/>
  <c r="G986" i="14"/>
  <c r="AA985" i="14"/>
  <c r="W985" i="14"/>
  <c r="Q985" i="14"/>
  <c r="G985" i="14"/>
  <c r="AA984" i="14"/>
  <c r="W984" i="14"/>
  <c r="Q984" i="14"/>
  <c r="G984" i="14"/>
  <c r="AA983" i="14"/>
  <c r="W983" i="14"/>
  <c r="Q983" i="14"/>
  <c r="G983" i="14"/>
  <c r="AA982" i="14"/>
  <c r="W982" i="14"/>
  <c r="Q982" i="14"/>
  <c r="G982" i="14"/>
  <c r="AA981" i="14"/>
  <c r="W981" i="14"/>
  <c r="Q981" i="14"/>
  <c r="G981" i="14"/>
  <c r="AA980" i="14"/>
  <c r="W980" i="14"/>
  <c r="Q980" i="14"/>
  <c r="G980" i="14"/>
  <c r="AA979" i="14"/>
  <c r="W979" i="14"/>
  <c r="Q979" i="14"/>
  <c r="G979" i="14"/>
  <c r="AA978" i="14"/>
  <c r="W978" i="14"/>
  <c r="Q978" i="14"/>
  <c r="G978" i="14"/>
  <c r="AA977" i="14"/>
  <c r="W977" i="14"/>
  <c r="Q977" i="14"/>
  <c r="G977" i="14"/>
  <c r="AA976" i="14"/>
  <c r="W976" i="14"/>
  <c r="Q976" i="14"/>
  <c r="G976" i="14"/>
  <c r="AA975" i="14"/>
  <c r="W975" i="14"/>
  <c r="Q975" i="14"/>
  <c r="G975" i="14"/>
  <c r="AA974" i="14"/>
  <c r="W974" i="14"/>
  <c r="Q974" i="14"/>
  <c r="G974" i="14"/>
  <c r="AA973" i="14"/>
  <c r="W973" i="14"/>
  <c r="Q973" i="14"/>
  <c r="G973" i="14"/>
  <c r="AA972" i="14"/>
  <c r="W972" i="14"/>
  <c r="Q972" i="14"/>
  <c r="G972" i="14"/>
  <c r="AA971" i="14"/>
  <c r="W971" i="14"/>
  <c r="Q971" i="14"/>
  <c r="G971" i="14"/>
  <c r="AA970" i="14"/>
  <c r="Y970" i="14"/>
  <c r="W970" i="14"/>
  <c r="S970" i="14"/>
  <c r="Q970" i="14"/>
  <c r="G970" i="14"/>
  <c r="AA969" i="14"/>
  <c r="W969" i="14"/>
  <c r="Q969" i="14"/>
  <c r="G969" i="14"/>
  <c r="AA968" i="14"/>
  <c r="W968" i="14"/>
  <c r="Q968" i="14"/>
  <c r="G968" i="14"/>
  <c r="AA967" i="14"/>
  <c r="W967" i="14"/>
  <c r="Q967" i="14"/>
  <c r="G967" i="14"/>
  <c r="AA966" i="14"/>
  <c r="W966" i="14"/>
  <c r="Q966" i="14"/>
  <c r="G966" i="14"/>
  <c r="AA965" i="14"/>
  <c r="W965" i="14"/>
  <c r="Q965" i="14"/>
  <c r="G965" i="14"/>
  <c r="AA964" i="14"/>
  <c r="W964" i="14"/>
  <c r="Q964" i="14"/>
  <c r="G964" i="14"/>
  <c r="AA963" i="14"/>
  <c r="W963" i="14"/>
  <c r="Q963" i="14"/>
  <c r="G963" i="14"/>
  <c r="AA962" i="14"/>
  <c r="W962" i="14"/>
  <c r="Q962" i="14"/>
  <c r="G962" i="14"/>
  <c r="AA961" i="14"/>
  <c r="W961" i="14"/>
  <c r="Q961" i="14"/>
  <c r="G961" i="14"/>
  <c r="AA960" i="14"/>
  <c r="W960" i="14"/>
  <c r="Q960" i="14"/>
  <c r="G960" i="14"/>
  <c r="AA959" i="14"/>
  <c r="W959" i="14"/>
  <c r="Q959" i="14"/>
  <c r="G959" i="14"/>
  <c r="AA958" i="14"/>
  <c r="Y958" i="14"/>
  <c r="W958" i="14"/>
  <c r="Q958" i="14"/>
  <c r="G958" i="14"/>
  <c r="AA957" i="14"/>
  <c r="Y957" i="14"/>
  <c r="W957" i="14"/>
  <c r="Q957" i="14"/>
  <c r="G957" i="14"/>
  <c r="AA956" i="14"/>
  <c r="Y956" i="14"/>
  <c r="W956" i="14"/>
  <c r="Q956" i="14"/>
  <c r="G956" i="14"/>
  <c r="AA955" i="14"/>
  <c r="Y955" i="14"/>
  <c r="W955" i="14"/>
  <c r="Q955" i="14"/>
  <c r="G955" i="14"/>
  <c r="AA954" i="14"/>
  <c r="Y954" i="14"/>
  <c r="W954" i="14"/>
  <c r="S954" i="14"/>
  <c r="Q954" i="14"/>
  <c r="G954" i="14"/>
  <c r="AA953" i="14"/>
  <c r="W953" i="14"/>
  <c r="S953" i="14"/>
  <c r="Q953" i="14"/>
  <c r="G953" i="14"/>
  <c r="AA952" i="14"/>
  <c r="W952" i="14"/>
  <c r="S952" i="14"/>
  <c r="Q952" i="14"/>
  <c r="G952" i="14"/>
  <c r="AA951" i="14"/>
  <c r="W951" i="14"/>
  <c r="Q951" i="14"/>
  <c r="G951" i="14"/>
  <c r="AA950" i="14"/>
  <c r="W950" i="14"/>
  <c r="Q950" i="14"/>
  <c r="G950" i="14"/>
  <c r="AA949" i="14"/>
  <c r="W949" i="14"/>
  <c r="Q949" i="14"/>
  <c r="G949" i="14"/>
  <c r="AA948" i="14"/>
  <c r="W948" i="14"/>
  <c r="Q948" i="14"/>
  <c r="G948" i="14"/>
  <c r="AA947" i="14"/>
  <c r="W947" i="14"/>
  <c r="S947" i="14"/>
  <c r="Q947" i="14"/>
  <c r="G947" i="14"/>
  <c r="AA946" i="14"/>
  <c r="W946" i="14"/>
  <c r="Q946" i="14"/>
  <c r="G946" i="14"/>
  <c r="AA945" i="14"/>
  <c r="W945" i="14"/>
  <c r="Q945" i="14"/>
  <c r="G945" i="14"/>
  <c r="AA944" i="14"/>
  <c r="W944" i="14"/>
  <c r="Q944" i="14"/>
  <c r="G944" i="14"/>
  <c r="AA943" i="14"/>
  <c r="W943" i="14"/>
  <c r="Q943" i="14"/>
  <c r="G943" i="14"/>
  <c r="AA942" i="14"/>
  <c r="W942" i="14"/>
  <c r="Q942" i="14"/>
  <c r="G942" i="14"/>
  <c r="AA941" i="14"/>
  <c r="W941" i="14"/>
  <c r="Q941" i="14"/>
  <c r="G941" i="14"/>
  <c r="AA940" i="14"/>
  <c r="W940" i="14"/>
  <c r="Q940" i="14"/>
  <c r="G940" i="14"/>
  <c r="AA939" i="14"/>
  <c r="W939" i="14"/>
  <c r="Q939" i="14"/>
  <c r="G939" i="14"/>
  <c r="AA938" i="14"/>
  <c r="W938" i="14"/>
  <c r="Q938" i="14"/>
  <c r="G938" i="14"/>
  <c r="AA937" i="14"/>
  <c r="W937" i="14"/>
  <c r="Q937" i="14"/>
  <c r="G937" i="14"/>
  <c r="AA936" i="14"/>
  <c r="W936" i="14"/>
  <c r="Q936" i="14"/>
  <c r="G936" i="14"/>
  <c r="AA935" i="14"/>
  <c r="W935" i="14"/>
  <c r="Q935" i="14"/>
  <c r="G935" i="14"/>
  <c r="AA934" i="14"/>
  <c r="W934" i="14"/>
  <c r="S934" i="14"/>
  <c r="Q934" i="14"/>
  <c r="G934" i="14"/>
  <c r="AA933" i="14"/>
  <c r="Y933" i="14"/>
  <c r="W933" i="14"/>
  <c r="Q933" i="14"/>
  <c r="G933" i="14"/>
  <c r="AA932" i="14"/>
  <c r="W932" i="14"/>
  <c r="Q932" i="14"/>
  <c r="G932" i="14"/>
  <c r="AA931" i="14"/>
  <c r="W931" i="14"/>
  <c r="Q931" i="14"/>
  <c r="G931" i="14"/>
  <c r="AA930" i="14"/>
  <c r="W930" i="14"/>
  <c r="Q930" i="14"/>
  <c r="G930" i="14"/>
  <c r="AA929" i="14"/>
  <c r="W929" i="14"/>
  <c r="Q929" i="14"/>
  <c r="G929" i="14"/>
  <c r="AA928" i="14"/>
  <c r="W928" i="14"/>
  <c r="Q928" i="14"/>
  <c r="G928" i="14"/>
  <c r="AA927" i="14"/>
  <c r="W927" i="14"/>
  <c r="Q927" i="14"/>
  <c r="G927" i="14"/>
  <c r="AA926" i="14"/>
  <c r="W926" i="14"/>
  <c r="Q926" i="14"/>
  <c r="G926" i="14"/>
  <c r="AA925" i="14"/>
  <c r="W925" i="14"/>
  <c r="Q925" i="14"/>
  <c r="G925" i="14"/>
  <c r="AA924" i="14"/>
  <c r="Y924" i="14"/>
  <c r="W924" i="14"/>
  <c r="Q924" i="14"/>
  <c r="G924" i="14"/>
  <c r="AA923" i="14"/>
  <c r="W923" i="14"/>
  <c r="Q923" i="14"/>
  <c r="G923" i="14"/>
  <c r="AA922" i="14"/>
  <c r="W922" i="14"/>
  <c r="Q922" i="14"/>
  <c r="G922" i="14"/>
  <c r="AA921" i="14"/>
  <c r="W921" i="14"/>
  <c r="Q921" i="14"/>
  <c r="G921" i="14"/>
  <c r="AA920" i="14"/>
  <c r="W920" i="14"/>
  <c r="Q920" i="14"/>
  <c r="G920" i="14"/>
  <c r="AA919" i="14"/>
  <c r="W919" i="14"/>
  <c r="Q919" i="14"/>
  <c r="G919" i="14"/>
  <c r="AA918" i="14"/>
  <c r="W918" i="14"/>
  <c r="Q918" i="14"/>
  <c r="G918" i="14"/>
  <c r="AA917" i="14"/>
  <c r="W917" i="14"/>
  <c r="Q917" i="14"/>
  <c r="G917" i="14"/>
  <c r="AA916" i="14"/>
  <c r="W916" i="14"/>
  <c r="Q916" i="14"/>
  <c r="G916" i="14"/>
  <c r="AA915" i="14"/>
  <c r="W915" i="14"/>
  <c r="Q915" i="14"/>
  <c r="G915" i="14"/>
  <c r="AA914" i="14"/>
  <c r="W914" i="14"/>
  <c r="Q914" i="14"/>
  <c r="G914" i="14"/>
  <c r="AA913" i="14"/>
  <c r="W913" i="14"/>
  <c r="Q913" i="14"/>
  <c r="G913" i="14"/>
  <c r="AA912" i="14"/>
  <c r="W912" i="14"/>
  <c r="Q912" i="14"/>
  <c r="G912" i="14"/>
  <c r="AA911" i="14"/>
  <c r="W911" i="14"/>
  <c r="Q911" i="14"/>
  <c r="G911" i="14"/>
  <c r="AA910" i="14"/>
  <c r="W910" i="14"/>
  <c r="Q910" i="14"/>
  <c r="G910" i="14"/>
  <c r="AA909" i="14"/>
  <c r="W909" i="14"/>
  <c r="Q909" i="14"/>
  <c r="G909" i="14"/>
  <c r="AA908" i="14"/>
  <c r="W908" i="14"/>
  <c r="Q908" i="14"/>
  <c r="G908" i="14"/>
  <c r="AA907" i="14"/>
  <c r="W907" i="14"/>
  <c r="Q907" i="14"/>
  <c r="G907" i="14"/>
  <c r="AA906" i="14"/>
  <c r="W906" i="14"/>
  <c r="Q906" i="14"/>
  <c r="G906" i="14"/>
  <c r="AA905" i="14"/>
  <c r="W905" i="14"/>
  <c r="Q905" i="14"/>
  <c r="G905" i="14"/>
  <c r="AA904" i="14"/>
  <c r="W904" i="14"/>
  <c r="Q904" i="14"/>
  <c r="G904" i="14"/>
  <c r="AA903" i="14"/>
  <c r="W903" i="14"/>
  <c r="Q903" i="14"/>
  <c r="G903" i="14"/>
  <c r="AA902" i="14"/>
  <c r="W902" i="14"/>
  <c r="Q902" i="14"/>
  <c r="G902" i="14"/>
  <c r="AA901" i="14"/>
  <c r="W901" i="14"/>
  <c r="Q901" i="14"/>
  <c r="G901" i="14"/>
  <c r="AA900" i="14"/>
  <c r="W900" i="14"/>
  <c r="Q900" i="14"/>
  <c r="G900" i="14"/>
  <c r="AA899" i="14"/>
  <c r="Y899" i="14"/>
  <c r="W899" i="14"/>
  <c r="Q899" i="14"/>
  <c r="G899" i="14"/>
  <c r="AA898" i="14"/>
  <c r="Y898" i="14"/>
  <c r="W898" i="14"/>
  <c r="Q898" i="14"/>
  <c r="G898" i="14"/>
  <c r="AA897" i="14"/>
  <c r="Y897" i="14"/>
  <c r="W897" i="14"/>
  <c r="Q897" i="14"/>
  <c r="G897" i="14"/>
  <c r="AA896" i="14"/>
  <c r="Y896" i="14"/>
  <c r="W896" i="14"/>
  <c r="Q896" i="14"/>
  <c r="G896" i="14"/>
  <c r="AA895" i="14"/>
  <c r="Y895" i="14"/>
  <c r="W895" i="14"/>
  <c r="Q895" i="14"/>
  <c r="G895" i="14"/>
  <c r="AB894" i="14"/>
  <c r="AA894" i="14"/>
  <c r="Y894" i="14"/>
  <c r="W894" i="14"/>
  <c r="S894" i="14"/>
  <c r="Q894" i="14"/>
  <c r="G894" i="14"/>
  <c r="AA893" i="14"/>
  <c r="Y893" i="14"/>
  <c r="W893" i="14"/>
  <c r="Q893" i="14"/>
  <c r="G893" i="14"/>
  <c r="AA892" i="14"/>
  <c r="Y892" i="14"/>
  <c r="W892" i="14"/>
  <c r="Q892" i="14"/>
  <c r="G892" i="14"/>
  <c r="AA891" i="14"/>
  <c r="Y891" i="14"/>
  <c r="W891" i="14"/>
  <c r="Q891" i="14"/>
  <c r="G891" i="14"/>
  <c r="AA890" i="14"/>
  <c r="W890" i="14"/>
  <c r="S890" i="14"/>
  <c r="Q890" i="14"/>
  <c r="G890" i="14"/>
  <c r="AA889" i="14"/>
  <c r="W889" i="14"/>
  <c r="Q889" i="14"/>
  <c r="G889" i="14"/>
  <c r="AA888" i="14"/>
  <c r="W888" i="14"/>
  <c r="Q888" i="14"/>
  <c r="G888" i="14"/>
  <c r="AA887" i="14"/>
  <c r="W887" i="14"/>
  <c r="Q887" i="14"/>
  <c r="G887" i="14"/>
  <c r="AA886" i="14"/>
  <c r="W886" i="14"/>
  <c r="S886" i="14"/>
  <c r="Q886" i="14"/>
  <c r="G886" i="14"/>
  <c r="AA885" i="14"/>
  <c r="W885" i="14"/>
  <c r="Q885" i="14"/>
  <c r="G885" i="14"/>
  <c r="AA884" i="14"/>
  <c r="W884" i="14"/>
  <c r="Q884" i="14"/>
  <c r="G884" i="14"/>
  <c r="AA883" i="14"/>
  <c r="W883" i="14"/>
  <c r="Q883" i="14"/>
  <c r="G883" i="14"/>
  <c r="AA882" i="14"/>
  <c r="W882" i="14"/>
  <c r="Q882" i="14"/>
  <c r="G882" i="14"/>
  <c r="AA881" i="14"/>
  <c r="Y881" i="14"/>
  <c r="W881" i="14"/>
  <c r="S881" i="14"/>
  <c r="Q881" i="14"/>
  <c r="G881" i="14"/>
  <c r="AA880" i="14"/>
  <c r="W880" i="14"/>
  <c r="Q880" i="14"/>
  <c r="G880" i="14"/>
  <c r="AA879" i="14"/>
  <c r="Y879" i="14"/>
  <c r="W879" i="14"/>
  <c r="Q879" i="14"/>
  <c r="G879" i="14"/>
  <c r="AA878" i="14"/>
  <c r="W878" i="14"/>
  <c r="S878" i="14"/>
  <c r="Q878" i="14"/>
  <c r="G878" i="14"/>
  <c r="AA877" i="14"/>
  <c r="W877" i="14"/>
  <c r="Q877" i="14"/>
  <c r="G877" i="14"/>
  <c r="AA876" i="14"/>
  <c r="W876" i="14"/>
  <c r="Q876" i="14"/>
  <c r="G876" i="14"/>
  <c r="AA875" i="14"/>
  <c r="W875" i="14"/>
  <c r="Q875" i="14"/>
  <c r="G875" i="14"/>
  <c r="AA874" i="14"/>
  <c r="W874" i="14"/>
  <c r="S874" i="14"/>
  <c r="Q874" i="14"/>
  <c r="G874" i="14"/>
  <c r="AA873" i="14"/>
  <c r="W873" i="14"/>
  <c r="Q873" i="14"/>
  <c r="G873" i="14"/>
  <c r="AA872" i="14"/>
  <c r="W872" i="14"/>
  <c r="Q872" i="14"/>
  <c r="G872" i="14"/>
  <c r="AA871" i="14"/>
  <c r="W871" i="14"/>
  <c r="Q871" i="14"/>
  <c r="G871" i="14"/>
  <c r="AA870" i="14"/>
  <c r="Y870" i="14"/>
  <c r="W870" i="14"/>
  <c r="S870" i="14"/>
  <c r="Q870" i="14"/>
  <c r="G870" i="14"/>
  <c r="AA869" i="14"/>
  <c r="W869" i="14"/>
  <c r="Q869" i="14"/>
  <c r="G869" i="14"/>
  <c r="AA868" i="14"/>
  <c r="W868" i="14"/>
  <c r="Q868" i="14"/>
  <c r="G868" i="14"/>
  <c r="AA867" i="14"/>
  <c r="W867" i="14"/>
  <c r="Q867" i="14"/>
  <c r="G867" i="14"/>
  <c r="AA866" i="14"/>
  <c r="W866" i="14"/>
  <c r="Q866" i="14"/>
  <c r="G866" i="14"/>
  <c r="AA865" i="14"/>
  <c r="W865" i="14"/>
  <c r="Q865" i="14"/>
  <c r="G865" i="14"/>
  <c r="AA864" i="14"/>
  <c r="W864" i="14"/>
  <c r="Q864" i="14"/>
  <c r="G864" i="14"/>
  <c r="AA863" i="14"/>
  <c r="W863" i="14"/>
  <c r="Q863" i="14"/>
  <c r="G863" i="14"/>
  <c r="AA862" i="14"/>
  <c r="W862" i="14"/>
  <c r="Q862" i="14"/>
  <c r="G862" i="14"/>
  <c r="AA861" i="14"/>
  <c r="W861" i="14"/>
  <c r="Q861" i="14"/>
  <c r="G861" i="14"/>
  <c r="AA860" i="14"/>
  <c r="W860" i="14"/>
  <c r="Q860" i="14"/>
  <c r="G860" i="14"/>
  <c r="AA859" i="14"/>
  <c r="W859" i="14"/>
  <c r="Q859" i="14"/>
  <c r="G859" i="14"/>
  <c r="AA858" i="14"/>
  <c r="W858" i="14"/>
  <c r="Q858" i="14"/>
  <c r="G858" i="14"/>
  <c r="AA857" i="14"/>
  <c r="W857" i="14"/>
  <c r="Q857" i="14"/>
  <c r="G857" i="14"/>
  <c r="AA856" i="14"/>
  <c r="W856" i="14"/>
  <c r="Q856" i="14"/>
  <c r="G856" i="14"/>
  <c r="AA855" i="14"/>
  <c r="W855" i="14"/>
  <c r="Q855" i="14"/>
  <c r="G855" i="14"/>
  <c r="AA854" i="14"/>
  <c r="W854" i="14"/>
  <c r="Q854" i="14"/>
  <c r="G854" i="14"/>
  <c r="AA853" i="14"/>
  <c r="W853" i="14"/>
  <c r="Q853" i="14"/>
  <c r="G853" i="14"/>
  <c r="AA852" i="14"/>
  <c r="W852" i="14"/>
  <c r="Q852" i="14"/>
  <c r="G852" i="14"/>
  <c r="AA851" i="14"/>
  <c r="W851" i="14"/>
  <c r="Q851" i="14"/>
  <c r="G851" i="14"/>
  <c r="AA850" i="14"/>
  <c r="W850" i="14"/>
  <c r="Q850" i="14"/>
  <c r="G850" i="14"/>
  <c r="AA849" i="14"/>
  <c r="W849" i="14"/>
  <c r="Q849" i="14"/>
  <c r="G849" i="14"/>
  <c r="AA848" i="14"/>
  <c r="W848" i="14"/>
  <c r="Q848" i="14"/>
  <c r="G848" i="14"/>
  <c r="AA847" i="14"/>
  <c r="W847" i="14"/>
  <c r="Q847" i="14"/>
  <c r="G847" i="14"/>
  <c r="AA846" i="14"/>
  <c r="Y846" i="14"/>
  <c r="W846" i="14"/>
  <c r="Q846" i="14"/>
  <c r="G846" i="14"/>
  <c r="AA845" i="14"/>
  <c r="Y845" i="14"/>
  <c r="W845" i="14"/>
  <c r="S845" i="14"/>
  <c r="Q845" i="14"/>
  <c r="G845" i="14"/>
  <c r="AA844" i="14"/>
  <c r="Y844" i="14"/>
  <c r="W844" i="14"/>
  <c r="Q844" i="14"/>
  <c r="G844" i="14"/>
  <c r="AA843" i="14"/>
  <c r="Y843" i="14"/>
  <c r="W843" i="14"/>
  <c r="Q843" i="14"/>
  <c r="G843" i="14"/>
  <c r="AA842" i="14"/>
  <c r="Y842" i="14"/>
  <c r="W842" i="14"/>
  <c r="S842" i="14"/>
  <c r="Q842" i="14"/>
  <c r="G842" i="14"/>
  <c r="AA841" i="14"/>
  <c r="Y841" i="14"/>
  <c r="W841" i="14"/>
  <c r="Q841" i="14"/>
  <c r="G841" i="14"/>
  <c r="AA840" i="14"/>
  <c r="Y840" i="14"/>
  <c r="W840" i="14"/>
  <c r="Q840" i="14"/>
  <c r="G840" i="14"/>
  <c r="AA839" i="14"/>
  <c r="Y839" i="14"/>
  <c r="W839" i="14"/>
  <c r="Q839" i="14"/>
  <c r="G839" i="14"/>
  <c r="AA838" i="14"/>
  <c r="Y838" i="14"/>
  <c r="W838" i="14"/>
  <c r="Q838" i="14"/>
  <c r="G838" i="14"/>
  <c r="AA837" i="14"/>
  <c r="Y837" i="14"/>
  <c r="W837" i="14"/>
  <c r="Q837" i="14"/>
  <c r="G837" i="14"/>
  <c r="AA836" i="14"/>
  <c r="Y836" i="14"/>
  <c r="W836" i="14"/>
  <c r="S836" i="14"/>
  <c r="Q836" i="14"/>
  <c r="G836" i="14"/>
  <c r="AA835" i="14"/>
  <c r="Y835" i="14"/>
  <c r="W835" i="14"/>
  <c r="Q835" i="14"/>
  <c r="G835" i="14"/>
  <c r="AA834" i="14"/>
  <c r="Y834" i="14"/>
  <c r="W834" i="14"/>
  <c r="Q834" i="14"/>
  <c r="G834" i="14"/>
  <c r="AA833" i="14"/>
  <c r="W833" i="14"/>
  <c r="Q833" i="14"/>
  <c r="G833" i="14"/>
  <c r="AA832" i="14"/>
  <c r="W832" i="14"/>
  <c r="Q832" i="14"/>
  <c r="G832" i="14"/>
  <c r="AA831" i="14"/>
  <c r="W831" i="14"/>
  <c r="Q831" i="14"/>
  <c r="G831" i="14"/>
  <c r="AA830" i="14"/>
  <c r="W830" i="14"/>
  <c r="Q830" i="14"/>
  <c r="G830" i="14"/>
  <c r="AA829" i="14"/>
  <c r="W829" i="14"/>
  <c r="Q829" i="14"/>
  <c r="G829" i="14"/>
  <c r="AA828" i="14"/>
  <c r="W828" i="14"/>
  <c r="Q828" i="14"/>
  <c r="G828" i="14"/>
  <c r="AA827" i="14"/>
  <c r="W827" i="14"/>
  <c r="Q827" i="14"/>
  <c r="G827" i="14"/>
  <c r="AA826" i="14"/>
  <c r="W826" i="14"/>
  <c r="Q826" i="14"/>
  <c r="G826" i="14"/>
  <c r="AA825" i="14"/>
  <c r="W825" i="14"/>
  <c r="Q825" i="14"/>
  <c r="G825" i="14"/>
  <c r="AA824" i="14"/>
  <c r="Y824" i="14"/>
  <c r="W824" i="14"/>
  <c r="Q824" i="14"/>
  <c r="G824" i="14"/>
  <c r="AA823" i="14"/>
  <c r="W823" i="14"/>
  <c r="Q823" i="14"/>
  <c r="G823" i="14"/>
  <c r="AA822" i="14"/>
  <c r="W822" i="14"/>
  <c r="Q822" i="14"/>
  <c r="G822" i="14"/>
  <c r="AA821" i="14"/>
  <c r="W821" i="14"/>
  <c r="Q821" i="14"/>
  <c r="G821" i="14"/>
  <c r="AA820" i="14"/>
  <c r="W820" i="14"/>
  <c r="Q820" i="14"/>
  <c r="G820" i="14"/>
  <c r="AA819" i="14"/>
  <c r="W819" i="14"/>
  <c r="Q819" i="14"/>
  <c r="G819" i="14"/>
  <c r="AA818" i="14"/>
  <c r="W818" i="14"/>
  <c r="Q818" i="14"/>
  <c r="G818" i="14"/>
  <c r="AA817" i="14"/>
  <c r="W817" i="14"/>
  <c r="Q817" i="14"/>
  <c r="G817" i="14"/>
  <c r="AA816" i="14"/>
  <c r="W816" i="14"/>
  <c r="Q816" i="14"/>
  <c r="G816" i="14"/>
  <c r="AA815" i="14"/>
  <c r="W815" i="14"/>
  <c r="Q815" i="14"/>
  <c r="G815" i="14"/>
  <c r="AA814" i="14"/>
  <c r="W814" i="14"/>
  <c r="S814" i="14"/>
  <c r="Q814" i="14"/>
  <c r="G814" i="14"/>
  <c r="AA813" i="14"/>
  <c r="W813" i="14"/>
  <c r="Q813" i="14"/>
  <c r="G813" i="14"/>
  <c r="AA812" i="14"/>
  <c r="W812" i="14"/>
  <c r="Q812" i="14"/>
  <c r="G812" i="14"/>
  <c r="AA811" i="14"/>
  <c r="W811" i="14"/>
  <c r="Q811" i="14"/>
  <c r="G811" i="14"/>
  <c r="AA810" i="14"/>
  <c r="W810" i="14"/>
  <c r="Q810" i="14"/>
  <c r="G810" i="14"/>
  <c r="AA809" i="14"/>
  <c r="W809" i="14"/>
  <c r="Q809" i="14"/>
  <c r="G809" i="14"/>
  <c r="AA808" i="14"/>
  <c r="W808" i="14"/>
  <c r="Q808" i="14"/>
  <c r="G808" i="14"/>
  <c r="AA807" i="14"/>
  <c r="W807" i="14"/>
  <c r="Q807" i="14"/>
  <c r="G807" i="14"/>
  <c r="AA806" i="14"/>
  <c r="W806" i="14"/>
  <c r="Q806" i="14"/>
  <c r="G806" i="14"/>
  <c r="AA805" i="14"/>
  <c r="W805" i="14"/>
  <c r="S805" i="14"/>
  <c r="Q805" i="14"/>
  <c r="G805" i="14"/>
  <c r="AA804" i="14"/>
  <c r="W804" i="14"/>
  <c r="Q804" i="14"/>
  <c r="G804" i="14"/>
  <c r="AA803" i="14"/>
  <c r="W803" i="14"/>
  <c r="S803" i="14"/>
  <c r="Q803" i="14"/>
  <c r="G803" i="14"/>
  <c r="AA802" i="14"/>
  <c r="W802" i="14"/>
  <c r="Q802" i="14"/>
  <c r="G802" i="14"/>
  <c r="AA801" i="14"/>
  <c r="W801" i="14"/>
  <c r="Q801" i="14"/>
  <c r="G801" i="14"/>
  <c r="AA800" i="14"/>
  <c r="Y800" i="14"/>
  <c r="W800" i="14"/>
  <c r="S800" i="14"/>
  <c r="Q800" i="14"/>
  <c r="G800" i="14"/>
  <c r="AA799" i="14"/>
  <c r="W799" i="14"/>
  <c r="Q799" i="14"/>
  <c r="G799" i="14"/>
  <c r="AA798" i="14"/>
  <c r="W798" i="14"/>
  <c r="Q798" i="14"/>
  <c r="G798" i="14"/>
  <c r="AA797" i="14"/>
  <c r="W797" i="14"/>
  <c r="Q797" i="14"/>
  <c r="G797" i="14"/>
  <c r="AA796" i="14"/>
  <c r="W796" i="14"/>
  <c r="Q796" i="14"/>
  <c r="G796" i="14"/>
  <c r="AA795" i="14"/>
  <c r="W795" i="14"/>
  <c r="Q795" i="14"/>
  <c r="G795" i="14"/>
  <c r="AA794" i="14"/>
  <c r="W794" i="14"/>
  <c r="Q794" i="14"/>
  <c r="G794" i="14"/>
  <c r="AA793" i="14"/>
  <c r="W793" i="14"/>
  <c r="S793" i="14"/>
  <c r="Q793" i="14"/>
  <c r="G793" i="14"/>
  <c r="AA792" i="14"/>
  <c r="W792" i="14"/>
  <c r="Q792" i="14"/>
  <c r="G792" i="14"/>
  <c r="AA791" i="14"/>
  <c r="W791" i="14"/>
  <c r="Q791" i="14"/>
  <c r="G791" i="14"/>
  <c r="AA790" i="14"/>
  <c r="Y790" i="14"/>
  <c r="W790" i="14"/>
  <c r="Q790" i="14"/>
  <c r="G790" i="14"/>
  <c r="AA789" i="14"/>
  <c r="W789" i="14"/>
  <c r="Q789" i="14"/>
  <c r="G789" i="14"/>
  <c r="AA788" i="14"/>
  <c r="W788" i="14"/>
  <c r="S788" i="14"/>
  <c r="Q788" i="14"/>
  <c r="G788" i="14"/>
  <c r="AA787" i="14"/>
  <c r="W787" i="14"/>
  <c r="Q787" i="14"/>
  <c r="G787" i="14"/>
  <c r="AA786" i="14"/>
  <c r="W786" i="14"/>
  <c r="Q786" i="14"/>
  <c r="G786" i="14"/>
  <c r="AA785" i="14"/>
  <c r="W785" i="14"/>
  <c r="Q785" i="14"/>
  <c r="G785" i="14"/>
  <c r="AA784" i="14"/>
  <c r="W784" i="14"/>
  <c r="Q784" i="14"/>
  <c r="G784" i="14"/>
  <c r="AA783" i="14"/>
  <c r="W783" i="14"/>
  <c r="Q783" i="14"/>
  <c r="G783" i="14"/>
  <c r="AA782" i="14"/>
  <c r="W782" i="14"/>
  <c r="Q782" i="14"/>
  <c r="G782" i="14"/>
  <c r="AA781" i="14"/>
  <c r="W781" i="14"/>
  <c r="Q781" i="14"/>
  <c r="G781" i="14"/>
  <c r="AA780" i="14"/>
  <c r="W780" i="14"/>
  <c r="Q780" i="14"/>
  <c r="G780" i="14"/>
  <c r="AA779" i="14"/>
  <c r="W779" i="14"/>
  <c r="S779" i="14"/>
  <c r="Q779" i="14"/>
  <c r="G779" i="14"/>
  <c r="AA778" i="14"/>
  <c r="W778" i="14"/>
  <c r="Q778" i="14"/>
  <c r="G778" i="14"/>
  <c r="AA777" i="14"/>
  <c r="W777" i="14"/>
  <c r="Q777" i="14"/>
  <c r="G777" i="14"/>
  <c r="AA776" i="14"/>
  <c r="W776" i="14"/>
  <c r="Q776" i="14"/>
  <c r="G776" i="14"/>
  <c r="AA775" i="14"/>
  <c r="W775" i="14"/>
  <c r="Q775" i="14"/>
  <c r="G775" i="14"/>
  <c r="AA774" i="14"/>
  <c r="W774" i="14"/>
  <c r="Q774" i="14"/>
  <c r="G774" i="14"/>
  <c r="AA773" i="14"/>
  <c r="W773" i="14"/>
  <c r="Q773" i="14"/>
  <c r="G773" i="14"/>
  <c r="AA772" i="14"/>
  <c r="W772" i="14"/>
  <c r="Q772" i="14"/>
  <c r="G772" i="14"/>
  <c r="AA771" i="14"/>
  <c r="W771" i="14"/>
  <c r="Q771" i="14"/>
  <c r="G771" i="14"/>
  <c r="AA770" i="14"/>
  <c r="W770" i="14"/>
  <c r="Q770" i="14"/>
  <c r="G770" i="14"/>
  <c r="AA769" i="14"/>
  <c r="W769" i="14"/>
  <c r="Q769" i="14"/>
  <c r="G769" i="14"/>
  <c r="AA768" i="14"/>
  <c r="W768" i="14"/>
  <c r="Q768" i="14"/>
  <c r="G768" i="14"/>
  <c r="AA767" i="14"/>
  <c r="W767" i="14"/>
  <c r="Q767" i="14"/>
  <c r="G767" i="14"/>
  <c r="AA766" i="14"/>
  <c r="W766" i="14"/>
  <c r="Q766" i="14"/>
  <c r="G766" i="14"/>
  <c r="AA765" i="14"/>
  <c r="W765" i="14"/>
  <c r="Q765" i="14"/>
  <c r="G765" i="14"/>
  <c r="AA764" i="14"/>
  <c r="W764" i="14"/>
  <c r="Q764" i="14"/>
  <c r="G764" i="14"/>
  <c r="AA763" i="14"/>
  <c r="W763" i="14"/>
  <c r="Q763" i="14"/>
  <c r="G763" i="14"/>
  <c r="AA762" i="14"/>
  <c r="W762" i="14"/>
  <c r="Q762" i="14"/>
  <c r="G762" i="14"/>
  <c r="AA761" i="14"/>
  <c r="W761" i="14"/>
  <c r="Q761" i="14"/>
  <c r="G761" i="14"/>
  <c r="AA760" i="14"/>
  <c r="W760" i="14"/>
  <c r="Q760" i="14"/>
  <c r="G760" i="14"/>
  <c r="AA759" i="14"/>
  <c r="W759" i="14"/>
  <c r="Q759" i="14"/>
  <c r="G759" i="14"/>
  <c r="AA758" i="14"/>
  <c r="W758" i="14"/>
  <c r="Q758" i="14"/>
  <c r="G758" i="14"/>
  <c r="AA757" i="14"/>
  <c r="W757" i="14"/>
  <c r="Q757" i="14"/>
  <c r="G757" i="14"/>
  <c r="AA756" i="14"/>
  <c r="W756" i="14"/>
  <c r="Q756" i="14"/>
  <c r="G756" i="14"/>
  <c r="AA755" i="14"/>
  <c r="W755" i="14"/>
  <c r="Q755" i="14"/>
  <c r="G755" i="14"/>
  <c r="AA754" i="14"/>
  <c r="W754" i="14"/>
  <c r="Q754" i="14"/>
  <c r="G754" i="14"/>
  <c r="AA753" i="14"/>
  <c r="W753" i="14"/>
  <c r="Q753" i="14"/>
  <c r="G753" i="14"/>
  <c r="AA752" i="14"/>
  <c r="W752" i="14"/>
  <c r="Q752" i="14"/>
  <c r="G752" i="14"/>
  <c r="AA751" i="14"/>
  <c r="W751" i="14"/>
  <c r="Q751" i="14"/>
  <c r="G751" i="14"/>
  <c r="AA750" i="14"/>
  <c r="W750" i="14"/>
  <c r="Q750" i="14"/>
  <c r="G750" i="14"/>
  <c r="AA749" i="14"/>
  <c r="W749" i="14"/>
  <c r="Q749" i="14"/>
  <c r="G749" i="14"/>
  <c r="AA748" i="14"/>
  <c r="Y748" i="14"/>
  <c r="W748" i="14"/>
  <c r="Q748" i="14"/>
  <c r="G748" i="14"/>
  <c r="AA747" i="14"/>
  <c r="Y747" i="14"/>
  <c r="W747" i="14"/>
  <c r="Q747" i="14"/>
  <c r="G747" i="14"/>
  <c r="AA746" i="14"/>
  <c r="Y746" i="14"/>
  <c r="W746" i="14"/>
  <c r="Q746" i="14"/>
  <c r="G746" i="14"/>
  <c r="AA745" i="14"/>
  <c r="Y745" i="14"/>
  <c r="W745" i="14"/>
  <c r="Q745" i="14"/>
  <c r="G745" i="14"/>
  <c r="AA744" i="14"/>
  <c r="Y744" i="14"/>
  <c r="W744" i="14"/>
  <c r="Q744" i="14"/>
  <c r="G744" i="14"/>
  <c r="AA743" i="14"/>
  <c r="W743" i="14"/>
  <c r="S743" i="14"/>
  <c r="Q743" i="14"/>
  <c r="G743" i="14"/>
  <c r="AA742" i="14"/>
  <c r="W742" i="14"/>
  <c r="Q742" i="14"/>
  <c r="G742" i="14"/>
  <c r="AA741" i="14"/>
  <c r="W741" i="14"/>
  <c r="Q741" i="14"/>
  <c r="G741" i="14"/>
  <c r="AA740" i="14"/>
  <c r="W740" i="14"/>
  <c r="Q740" i="14"/>
  <c r="G740" i="14"/>
  <c r="AA739" i="14"/>
  <c r="W739" i="14"/>
  <c r="Q739" i="14"/>
  <c r="G739" i="14"/>
  <c r="AA738" i="14"/>
  <c r="W738" i="14"/>
  <c r="S738" i="14"/>
  <c r="Q738" i="14"/>
  <c r="G738" i="14"/>
  <c r="AA737" i="14"/>
  <c r="Y737" i="14"/>
  <c r="W737" i="14"/>
  <c r="S737" i="14"/>
  <c r="Q737" i="14"/>
  <c r="G737" i="14"/>
  <c r="AA736" i="14"/>
  <c r="W736" i="14"/>
  <c r="Q736" i="14"/>
  <c r="G736" i="14"/>
  <c r="AA735" i="14"/>
  <c r="W735" i="14"/>
  <c r="Q735" i="14"/>
  <c r="G735" i="14"/>
  <c r="AA734" i="14"/>
  <c r="W734" i="14"/>
  <c r="S734" i="14"/>
  <c r="Q734" i="14"/>
  <c r="G734" i="14"/>
  <c r="AA733" i="14"/>
  <c r="W733" i="14"/>
  <c r="Q733" i="14"/>
  <c r="G733" i="14"/>
  <c r="AA732" i="14"/>
  <c r="W732" i="14"/>
  <c r="Q732" i="14"/>
  <c r="G732" i="14"/>
  <c r="AA731" i="14"/>
  <c r="W731" i="14"/>
  <c r="S731" i="14"/>
  <c r="Q731" i="14"/>
  <c r="G731" i="14"/>
  <c r="AA730" i="14"/>
  <c r="W730" i="14"/>
  <c r="Q730" i="14"/>
  <c r="G730" i="14"/>
  <c r="AA729" i="14"/>
  <c r="W729" i="14"/>
  <c r="Q729" i="14"/>
  <c r="G729" i="14"/>
  <c r="AA728" i="14"/>
  <c r="W728" i="14"/>
  <c r="Q728" i="14"/>
  <c r="G728" i="14"/>
  <c r="AA727" i="14"/>
  <c r="W727" i="14"/>
  <c r="Q727" i="14"/>
  <c r="G727" i="14"/>
  <c r="AA726" i="14"/>
  <c r="Y726" i="14"/>
  <c r="W726" i="14"/>
  <c r="S726" i="14"/>
  <c r="Q726" i="14"/>
  <c r="G726" i="14"/>
  <c r="AA725" i="14"/>
  <c r="Y725" i="14"/>
  <c r="W725" i="14"/>
  <c r="Q725" i="14"/>
  <c r="G725" i="14"/>
  <c r="AA724" i="14"/>
  <c r="Y724" i="14"/>
  <c r="W724" i="14"/>
  <c r="S724" i="14"/>
  <c r="Q724" i="14"/>
  <c r="G724" i="14"/>
  <c r="AA723" i="14"/>
  <c r="Y723" i="14"/>
  <c r="W723" i="14"/>
  <c r="Q723" i="14"/>
  <c r="G723" i="14"/>
  <c r="AA722" i="14"/>
  <c r="Y722" i="14"/>
  <c r="W722" i="14"/>
  <c r="Q722" i="14"/>
  <c r="G722" i="14"/>
  <c r="AA721" i="14"/>
  <c r="Y721" i="14"/>
  <c r="W721" i="14"/>
  <c r="Q721" i="14"/>
  <c r="G721" i="14"/>
  <c r="AB720" i="14"/>
  <c r="AA720" i="14"/>
  <c r="Y720" i="14"/>
  <c r="W720" i="14"/>
  <c r="S720" i="14"/>
  <c r="Q720" i="14"/>
  <c r="G720" i="14"/>
  <c r="AA719" i="14"/>
  <c r="W719" i="14"/>
  <c r="Q719" i="14"/>
  <c r="G719" i="14"/>
  <c r="AA718" i="14"/>
  <c r="Y718" i="14"/>
  <c r="W718" i="14"/>
  <c r="Q718" i="14"/>
  <c r="G718" i="14"/>
  <c r="AA717" i="14"/>
  <c r="W717" i="14"/>
  <c r="Q717" i="14"/>
  <c r="G717" i="14"/>
  <c r="AA716" i="14"/>
  <c r="W716" i="14"/>
  <c r="Q716" i="14"/>
  <c r="G716" i="14"/>
  <c r="AA715" i="14"/>
  <c r="Y715" i="14"/>
  <c r="W715" i="14"/>
  <c r="S715" i="14"/>
  <c r="Q715" i="14"/>
  <c r="G715" i="14"/>
  <c r="AA714" i="14"/>
  <c r="W714" i="14"/>
  <c r="S714" i="14"/>
  <c r="Q714" i="14"/>
  <c r="G714" i="14"/>
  <c r="AA713" i="14"/>
  <c r="Y713" i="14"/>
  <c r="W713" i="14"/>
  <c r="S713" i="14"/>
  <c r="Q713" i="14"/>
  <c r="G713" i="14"/>
  <c r="AB712" i="14"/>
  <c r="AA712" i="14"/>
  <c r="Y712" i="14"/>
  <c r="W712" i="14"/>
  <c r="S712" i="14"/>
  <c r="Q712" i="14"/>
  <c r="G712" i="14"/>
  <c r="AA711" i="14"/>
  <c r="W711" i="14"/>
  <c r="S711" i="14"/>
  <c r="Q711" i="14"/>
  <c r="G711" i="14"/>
  <c r="AA710" i="14"/>
  <c r="Y710" i="14"/>
  <c r="W710" i="14"/>
  <c r="S710" i="14"/>
  <c r="Q710" i="14"/>
  <c r="G710" i="14"/>
  <c r="AA709" i="14"/>
  <c r="W709" i="14"/>
  <c r="S709" i="14"/>
  <c r="Q709" i="14"/>
  <c r="G709" i="14"/>
  <c r="AA708" i="14"/>
  <c r="W708" i="14"/>
  <c r="Q708" i="14"/>
  <c r="G708" i="14"/>
  <c r="AA707" i="14"/>
  <c r="Y707" i="14"/>
  <c r="W707" i="14"/>
  <c r="Q707" i="14"/>
  <c r="G707" i="14"/>
  <c r="AA706" i="14"/>
  <c r="W706" i="14"/>
  <c r="Q706" i="14"/>
  <c r="G706" i="14"/>
  <c r="AA705" i="14"/>
  <c r="Y705" i="14"/>
  <c r="W705" i="14"/>
  <c r="Q705" i="14"/>
  <c r="G705" i="14"/>
  <c r="AA704" i="14"/>
  <c r="W704" i="14"/>
  <c r="Q704" i="14"/>
  <c r="G704" i="14"/>
  <c r="AA703" i="14"/>
  <c r="W703" i="14"/>
  <c r="S703" i="14"/>
  <c r="Q703" i="14"/>
  <c r="G703" i="14"/>
  <c r="AA702" i="14"/>
  <c r="Y702" i="14"/>
  <c r="W702" i="14"/>
  <c r="S702" i="14"/>
  <c r="Q702" i="14"/>
  <c r="G702" i="14"/>
  <c r="AA701" i="14"/>
  <c r="W701" i="14"/>
  <c r="S701" i="14"/>
  <c r="Q701" i="14"/>
  <c r="G701" i="14"/>
  <c r="AA700" i="14"/>
  <c r="Y700" i="14"/>
  <c r="W700" i="14"/>
  <c r="S700" i="14"/>
  <c r="Q700" i="14"/>
  <c r="G700" i="14"/>
  <c r="AA699" i="14"/>
  <c r="W699" i="14"/>
  <c r="Q699" i="14"/>
  <c r="G699" i="14"/>
  <c r="AA698" i="14"/>
  <c r="W698" i="14"/>
  <c r="Q698" i="14"/>
  <c r="G698" i="14"/>
  <c r="AB697" i="14"/>
  <c r="AA697" i="14"/>
  <c r="W697" i="14"/>
  <c r="S697" i="14"/>
  <c r="Q697" i="14"/>
  <c r="G697" i="14"/>
  <c r="AA696" i="14"/>
  <c r="W696" i="14"/>
  <c r="Q696" i="14"/>
  <c r="G696" i="14"/>
  <c r="AA695" i="14"/>
  <c r="W695" i="14"/>
  <c r="Q695" i="14"/>
  <c r="G695" i="14"/>
  <c r="AA694" i="14"/>
  <c r="W694" i="14"/>
  <c r="Q694" i="14"/>
  <c r="G694" i="14"/>
  <c r="AA693" i="14"/>
  <c r="W693" i="14"/>
  <c r="Q693" i="14"/>
  <c r="G693" i="14"/>
  <c r="AA692" i="14"/>
  <c r="W692" i="14"/>
  <c r="Q692" i="14"/>
  <c r="G692" i="14"/>
  <c r="AA691" i="14"/>
  <c r="W691" i="14"/>
  <c r="Q691" i="14"/>
  <c r="G691" i="14"/>
  <c r="AA690" i="14"/>
  <c r="W690" i="14"/>
  <c r="Q690" i="14"/>
  <c r="G690" i="14"/>
  <c r="AA689" i="14"/>
  <c r="W689" i="14"/>
  <c r="Q689" i="14"/>
  <c r="G689" i="14"/>
  <c r="AA688" i="14"/>
  <c r="W688" i="14"/>
  <c r="Q688" i="14"/>
  <c r="G688" i="14"/>
  <c r="AA687" i="14"/>
  <c r="W687" i="14"/>
  <c r="Q687" i="14"/>
  <c r="G687" i="14"/>
  <c r="AA686" i="14"/>
  <c r="W686" i="14"/>
  <c r="S686" i="14"/>
  <c r="Q686" i="14"/>
  <c r="G686" i="14"/>
  <c r="AA685" i="14"/>
  <c r="W685" i="14"/>
  <c r="Q685" i="14"/>
  <c r="G685" i="14"/>
  <c r="AA684" i="14"/>
  <c r="Y684" i="14"/>
  <c r="W684" i="14"/>
  <c r="S684" i="14"/>
  <c r="Q684" i="14"/>
  <c r="G684" i="14"/>
  <c r="AA683" i="14"/>
  <c r="W683" i="14"/>
  <c r="Q683" i="14"/>
  <c r="G683" i="14"/>
  <c r="AB682" i="14"/>
  <c r="AA682" i="14"/>
  <c r="W682" i="14"/>
  <c r="S682" i="14"/>
  <c r="Q682" i="14"/>
  <c r="G682" i="14"/>
  <c r="AA681" i="14"/>
  <c r="W681" i="14"/>
  <c r="Q681" i="14"/>
  <c r="G681" i="14"/>
  <c r="AA680" i="14"/>
  <c r="W680" i="14"/>
  <c r="Q680" i="14"/>
  <c r="G680" i="14"/>
  <c r="AA679" i="14"/>
  <c r="W679" i="14"/>
  <c r="Q679" i="14"/>
  <c r="G679" i="14"/>
  <c r="AA678" i="14"/>
  <c r="W678" i="14"/>
  <c r="S678" i="14"/>
  <c r="Q678" i="14"/>
  <c r="G678" i="14"/>
  <c r="AA677" i="14"/>
  <c r="W677" i="14"/>
  <c r="Q677" i="14"/>
  <c r="G677" i="14"/>
  <c r="AA676" i="14"/>
  <c r="W676" i="14"/>
  <c r="S676" i="14"/>
  <c r="Q676" i="14"/>
  <c r="G676" i="14"/>
  <c r="AA675" i="14"/>
  <c r="W675" i="14"/>
  <c r="Q675" i="14"/>
  <c r="G675" i="14"/>
  <c r="AA674" i="14"/>
  <c r="Y674" i="14"/>
  <c r="W674" i="14"/>
  <c r="S674" i="14"/>
  <c r="Q674" i="14"/>
  <c r="G674" i="14"/>
  <c r="AA673" i="14"/>
  <c r="W673" i="14"/>
  <c r="Q673" i="14"/>
  <c r="G673" i="14"/>
  <c r="AA672" i="14"/>
  <c r="W672" i="14"/>
  <c r="Q672" i="14"/>
  <c r="G672" i="14"/>
  <c r="AA671" i="14"/>
  <c r="W671" i="14"/>
  <c r="Q671" i="14"/>
  <c r="G671" i="14"/>
  <c r="AA670" i="14"/>
  <c r="W670" i="14"/>
  <c r="Q670" i="14"/>
  <c r="G670" i="14"/>
  <c r="AA669" i="14"/>
  <c r="W669" i="14"/>
  <c r="Q669" i="14"/>
  <c r="G669" i="14"/>
  <c r="AA668" i="14"/>
  <c r="W668" i="14"/>
  <c r="Q668" i="14"/>
  <c r="G668" i="14"/>
  <c r="AA667" i="14"/>
  <c r="W667" i="14"/>
  <c r="Q667" i="14"/>
  <c r="G667" i="14"/>
  <c r="AA666" i="14"/>
  <c r="W666" i="14"/>
  <c r="Q666" i="14"/>
  <c r="G666" i="14"/>
  <c r="AA665" i="14"/>
  <c r="W665" i="14"/>
  <c r="S665" i="14"/>
  <c r="Q665" i="14"/>
  <c r="G665" i="14"/>
  <c r="AA664" i="14"/>
  <c r="W664" i="14"/>
  <c r="Q664" i="14"/>
  <c r="G664" i="14"/>
  <c r="AA663" i="14"/>
  <c r="W663" i="14"/>
  <c r="Q663" i="14"/>
  <c r="G663" i="14"/>
  <c r="AA662" i="14"/>
  <c r="W662" i="14"/>
  <c r="S662" i="14"/>
  <c r="Q662" i="14"/>
  <c r="G662" i="14"/>
  <c r="AA661" i="14"/>
  <c r="W661" i="14"/>
  <c r="Q661" i="14"/>
  <c r="G661" i="14"/>
  <c r="AA660" i="14"/>
  <c r="Y660" i="14"/>
  <c r="W660" i="14"/>
  <c r="Q660" i="14"/>
  <c r="G660" i="14"/>
  <c r="AA659" i="14"/>
  <c r="Y659" i="14"/>
  <c r="W659" i="14"/>
  <c r="Q659" i="14"/>
  <c r="G659" i="14"/>
  <c r="AA658" i="14"/>
  <c r="Y658" i="14"/>
  <c r="W658" i="14"/>
  <c r="S658" i="14"/>
  <c r="Q658" i="14"/>
  <c r="G658" i="14"/>
  <c r="AA657" i="14"/>
  <c r="Y657" i="14"/>
  <c r="W657" i="14"/>
  <c r="Q657" i="14"/>
  <c r="G657" i="14"/>
  <c r="AA656" i="14"/>
  <c r="Y656" i="14"/>
  <c r="W656" i="14"/>
  <c r="Q656" i="14"/>
  <c r="G656" i="14"/>
  <c r="AA655" i="14"/>
  <c r="Y655" i="14"/>
  <c r="W655" i="14"/>
  <c r="Q655" i="14"/>
  <c r="G655" i="14"/>
  <c r="AA654" i="14"/>
  <c r="Y654" i="14"/>
  <c r="W654" i="14"/>
  <c r="Q654" i="14"/>
  <c r="G654" i="14"/>
  <c r="AA653" i="14"/>
  <c r="Y653" i="14"/>
  <c r="W653" i="14"/>
  <c r="Q653" i="14"/>
  <c r="G653" i="14"/>
  <c r="AA652" i="14"/>
  <c r="Y652" i="14"/>
  <c r="W652" i="14"/>
  <c r="Q652" i="14"/>
  <c r="G652" i="14"/>
  <c r="AA651" i="14"/>
  <c r="Y651" i="14"/>
  <c r="W651" i="14"/>
  <c r="Q651" i="14"/>
  <c r="G651" i="14"/>
  <c r="AA650" i="14"/>
  <c r="Y650" i="14"/>
  <c r="W650" i="14"/>
  <c r="Q650" i="14"/>
  <c r="G650" i="14"/>
  <c r="AA649" i="14"/>
  <c r="Y649" i="14"/>
  <c r="W649" i="14"/>
  <c r="Q649" i="14"/>
  <c r="G649" i="14"/>
  <c r="AA648" i="14"/>
  <c r="Y648" i="14"/>
  <c r="W648" i="14"/>
  <c r="S648" i="14"/>
  <c r="Q648" i="14"/>
  <c r="G648" i="14"/>
  <c r="AA647" i="14"/>
  <c r="W647" i="14"/>
  <c r="Q647" i="14"/>
  <c r="G647" i="14"/>
  <c r="AA646" i="14"/>
  <c r="W646" i="14"/>
  <c r="Q646" i="14"/>
  <c r="G646" i="14"/>
  <c r="AA645" i="14"/>
  <c r="W645" i="14"/>
  <c r="S645" i="14"/>
  <c r="Q645" i="14"/>
  <c r="G645" i="14"/>
  <c r="AA644" i="14"/>
  <c r="W644" i="14"/>
  <c r="Q644" i="14"/>
  <c r="G644" i="14"/>
  <c r="AA643" i="14"/>
  <c r="W643" i="14"/>
  <c r="Q643" i="14"/>
  <c r="G643" i="14"/>
  <c r="AA642" i="14"/>
  <c r="W642" i="14"/>
  <c r="S642" i="14"/>
  <c r="Q642" i="14"/>
  <c r="G642" i="14"/>
  <c r="AA641" i="14"/>
  <c r="W641" i="14"/>
  <c r="Q641" i="14"/>
  <c r="G641" i="14"/>
  <c r="AA640" i="14"/>
  <c r="W640" i="14"/>
  <c r="S640" i="14"/>
  <c r="Q640" i="14"/>
  <c r="G640" i="14"/>
  <c r="AA639" i="14"/>
  <c r="W639" i="14"/>
  <c r="Q639" i="14"/>
  <c r="G639" i="14"/>
  <c r="AA638" i="14"/>
  <c r="W638" i="14"/>
  <c r="Q638" i="14"/>
  <c r="G638" i="14"/>
  <c r="AA637" i="14"/>
  <c r="W637" i="14"/>
  <c r="Q637" i="14"/>
  <c r="G637" i="14"/>
  <c r="AA636" i="14"/>
  <c r="W636" i="14"/>
  <c r="S636" i="14"/>
  <c r="Q636" i="14"/>
  <c r="G636" i="14"/>
  <c r="AA635" i="14"/>
  <c r="W635" i="14"/>
  <c r="Q635" i="14"/>
  <c r="G635" i="14"/>
  <c r="AA634" i="14"/>
  <c r="W634" i="14"/>
  <c r="Q634" i="14"/>
  <c r="G634" i="14"/>
  <c r="AA633" i="14"/>
  <c r="W633" i="14"/>
  <c r="Q633" i="14"/>
  <c r="G633" i="14"/>
  <c r="AA632" i="14"/>
  <c r="W632" i="14"/>
  <c r="Q632" i="14"/>
  <c r="G632" i="14"/>
  <c r="AA631" i="14"/>
  <c r="W631" i="14"/>
  <c r="Q631" i="14"/>
  <c r="G631" i="14"/>
  <c r="AA630" i="14"/>
  <c r="W630" i="14"/>
  <c r="S630" i="14"/>
  <c r="Q630" i="14"/>
  <c r="G630" i="14"/>
  <c r="AA629" i="14"/>
  <c r="W629" i="14"/>
  <c r="S629" i="14"/>
  <c r="Q629" i="14"/>
  <c r="G629" i="14"/>
  <c r="AA628" i="14"/>
  <c r="W628" i="14"/>
  <c r="Q628" i="14"/>
  <c r="G628" i="14"/>
  <c r="AA627" i="14"/>
  <c r="W627" i="14"/>
  <c r="Q627" i="14"/>
  <c r="G627" i="14"/>
  <c r="AA626" i="14"/>
  <c r="W626" i="14"/>
  <c r="Q626" i="14"/>
  <c r="G626" i="14"/>
  <c r="AA625" i="14"/>
  <c r="Y625" i="14"/>
  <c r="W625" i="14"/>
  <c r="Q625" i="14"/>
  <c r="G625" i="14"/>
  <c r="AA624" i="14"/>
  <c r="W624" i="14"/>
  <c r="Q624" i="14"/>
  <c r="G624" i="14"/>
  <c r="AA623" i="14"/>
  <c r="W623" i="14"/>
  <c r="Q623" i="14"/>
  <c r="G623" i="14"/>
  <c r="AA622" i="14"/>
  <c r="W622" i="14"/>
  <c r="Q622" i="14"/>
  <c r="G622" i="14"/>
  <c r="AA621" i="14"/>
  <c r="W621" i="14"/>
  <c r="Q621" i="14"/>
  <c r="G621" i="14"/>
  <c r="AA620" i="14"/>
  <c r="W620" i="14"/>
  <c r="Q620" i="14"/>
  <c r="G620" i="14"/>
  <c r="AA619" i="14"/>
  <c r="W619" i="14"/>
  <c r="S619" i="14"/>
  <c r="Q619" i="14"/>
  <c r="G619" i="14"/>
  <c r="AA618" i="14"/>
  <c r="W618" i="14"/>
  <c r="Q618" i="14"/>
  <c r="G618" i="14"/>
  <c r="AA617" i="14"/>
  <c r="W617" i="14"/>
  <c r="Q617" i="14"/>
  <c r="G617" i="14"/>
  <c r="AA616" i="14"/>
  <c r="W616" i="14"/>
  <c r="Q616" i="14"/>
  <c r="G616" i="14"/>
  <c r="AA615" i="14"/>
  <c r="Y615" i="14"/>
  <c r="W615" i="14"/>
  <c r="Q615" i="14"/>
  <c r="G615" i="14"/>
  <c r="AA614" i="14"/>
  <c r="W614" i="14"/>
  <c r="Q614" i="14"/>
  <c r="G614" i="14"/>
  <c r="AA613" i="14"/>
  <c r="W613" i="14"/>
  <c r="S613" i="14"/>
  <c r="Q613" i="14"/>
  <c r="G613" i="14"/>
  <c r="AA612" i="14"/>
  <c r="W612" i="14"/>
  <c r="S612" i="14"/>
  <c r="Q612" i="14"/>
  <c r="G612" i="14"/>
  <c r="AA611" i="14"/>
  <c r="W611" i="14"/>
  <c r="Q611" i="14"/>
  <c r="G611" i="14"/>
  <c r="AA610" i="14"/>
  <c r="W610" i="14"/>
  <c r="Q610" i="14"/>
  <c r="G610" i="14"/>
  <c r="AA609" i="14"/>
  <c r="W609" i="14"/>
  <c r="Q609" i="14"/>
  <c r="G609" i="14"/>
  <c r="AA608" i="14"/>
  <c r="Y608" i="14"/>
  <c r="W608" i="14"/>
  <c r="S608" i="14"/>
  <c r="Q608" i="14"/>
  <c r="G608" i="14"/>
  <c r="AA607" i="14"/>
  <c r="Y607" i="14"/>
  <c r="W607" i="14"/>
  <c r="S607" i="14"/>
  <c r="Q607" i="14"/>
  <c r="G607" i="14"/>
  <c r="AA606" i="14"/>
  <c r="Y606" i="14"/>
  <c r="W606" i="14"/>
  <c r="Q606" i="14"/>
  <c r="G606" i="14"/>
  <c r="AA605" i="14"/>
  <c r="Y605" i="14"/>
  <c r="W605" i="14"/>
  <c r="Q605" i="14"/>
  <c r="G605" i="14"/>
  <c r="AA604" i="14"/>
  <c r="Y604" i="14"/>
  <c r="W604" i="14"/>
  <c r="Q604" i="14"/>
  <c r="G604" i="14"/>
  <c r="AA603" i="14"/>
  <c r="Y603" i="14"/>
  <c r="W603" i="14"/>
  <c r="Q603" i="14"/>
  <c r="G603" i="14"/>
  <c r="AA602" i="14"/>
  <c r="Y602" i="14"/>
  <c r="W602" i="14"/>
  <c r="Q602" i="14"/>
  <c r="G602" i="14"/>
  <c r="AA601" i="14"/>
  <c r="W601" i="14"/>
  <c r="Q601" i="14"/>
  <c r="G601" i="14"/>
  <c r="AA600" i="14"/>
  <c r="W600" i="14"/>
  <c r="Q600" i="14"/>
  <c r="G600" i="14"/>
  <c r="AB599" i="14"/>
  <c r="AA599" i="14"/>
  <c r="W599" i="14"/>
  <c r="S599" i="14"/>
  <c r="Q599" i="14"/>
  <c r="G599" i="14"/>
  <c r="AA598" i="14"/>
  <c r="W598" i="14"/>
  <c r="Q598" i="14"/>
  <c r="G598" i="14"/>
  <c r="AA597" i="14"/>
  <c r="W597" i="14"/>
  <c r="Q597" i="14"/>
  <c r="G597" i="14"/>
  <c r="AA596" i="14"/>
  <c r="W596" i="14"/>
  <c r="Q596" i="14"/>
  <c r="G596" i="14"/>
  <c r="AA595" i="14"/>
  <c r="W595" i="14"/>
  <c r="Q595" i="14"/>
  <c r="G595" i="14"/>
  <c r="AA594" i="14"/>
  <c r="W594" i="14"/>
  <c r="Q594" i="14"/>
  <c r="G594" i="14"/>
  <c r="AA593" i="14"/>
  <c r="W593" i="14"/>
  <c r="Q593" i="14"/>
  <c r="G593" i="14"/>
  <c r="AA592" i="14"/>
  <c r="W592" i="14"/>
  <c r="Q592" i="14"/>
  <c r="G592" i="14"/>
  <c r="AA591" i="14"/>
  <c r="W591" i="14"/>
  <c r="Q591" i="14"/>
  <c r="G591" i="14"/>
  <c r="AA590" i="14"/>
  <c r="W590" i="14"/>
  <c r="Q590" i="14"/>
  <c r="G590" i="14"/>
  <c r="AA589" i="14"/>
  <c r="W589" i="14"/>
  <c r="Q589" i="14"/>
  <c r="G589" i="14"/>
  <c r="AA588" i="14"/>
  <c r="W588" i="14"/>
  <c r="S588" i="14"/>
  <c r="Q588" i="14"/>
  <c r="G588" i="14"/>
  <c r="AA587" i="14"/>
  <c r="W587" i="14"/>
  <c r="Q587" i="14"/>
  <c r="G587" i="14"/>
  <c r="AA586" i="14"/>
  <c r="W586" i="14"/>
  <c r="Q586" i="14"/>
  <c r="G586" i="14"/>
  <c r="AA585" i="14"/>
  <c r="W585" i="14"/>
  <c r="Q585" i="14"/>
  <c r="G585" i="14"/>
  <c r="AA584" i="14"/>
  <c r="W584" i="14"/>
  <c r="Q584" i="14"/>
  <c r="G584" i="14"/>
  <c r="AA583" i="14"/>
  <c r="W583" i="14"/>
  <c r="Q583" i="14"/>
  <c r="G583" i="14"/>
  <c r="AA582" i="14"/>
  <c r="W582" i="14"/>
  <c r="S582" i="14"/>
  <c r="Q582" i="14"/>
  <c r="G582" i="14"/>
  <c r="AA581" i="14"/>
  <c r="W581" i="14"/>
  <c r="Q581" i="14"/>
  <c r="G581" i="14"/>
  <c r="AA580" i="14"/>
  <c r="W580" i="14"/>
  <c r="Q580" i="14"/>
  <c r="G580" i="14"/>
  <c r="AA579" i="14"/>
  <c r="W579" i="14"/>
  <c r="Q579" i="14"/>
  <c r="G579" i="14"/>
  <c r="AA578" i="14"/>
  <c r="W578" i="14"/>
  <c r="Q578" i="14"/>
  <c r="G578" i="14"/>
  <c r="AA577" i="14"/>
  <c r="W577" i="14"/>
  <c r="Q577" i="14"/>
  <c r="G577" i="14"/>
  <c r="AA576" i="14"/>
  <c r="W576" i="14"/>
  <c r="Q576" i="14"/>
  <c r="G576" i="14"/>
  <c r="AA575" i="14"/>
  <c r="W575" i="14"/>
  <c r="Q575" i="14"/>
  <c r="G575" i="14"/>
  <c r="AA574" i="14"/>
  <c r="W574" i="14"/>
  <c r="Q574" i="14"/>
  <c r="G574" i="14"/>
  <c r="AA573" i="14"/>
  <c r="W573" i="14"/>
  <c r="Q573" i="14"/>
  <c r="G573" i="14"/>
  <c r="AA572" i="14"/>
  <c r="W572" i="14"/>
  <c r="Q572" i="14"/>
  <c r="G572" i="14"/>
  <c r="AA571" i="14"/>
  <c r="W571" i="14"/>
  <c r="Q571" i="14"/>
  <c r="G571" i="14"/>
  <c r="AA570" i="14"/>
  <c r="W570" i="14"/>
  <c r="Q570" i="14"/>
  <c r="G570" i="14"/>
  <c r="AA569" i="14"/>
  <c r="W569" i="14"/>
  <c r="Q569" i="14"/>
  <c r="G569" i="14"/>
  <c r="AA568" i="14"/>
  <c r="W568" i="14"/>
  <c r="Q568" i="14"/>
  <c r="G568" i="14"/>
  <c r="AA567" i="14"/>
  <c r="W567" i="14"/>
  <c r="Q567" i="14"/>
  <c r="G567" i="14"/>
  <c r="AA566" i="14"/>
  <c r="W566" i="14"/>
  <c r="Q566" i="14"/>
  <c r="G566" i="14"/>
  <c r="AA565" i="14"/>
  <c r="W565" i="14"/>
  <c r="Q565" i="14"/>
  <c r="G565" i="14"/>
  <c r="AA564" i="14"/>
  <c r="W564" i="14"/>
  <c r="Q564" i="14"/>
  <c r="G564" i="14"/>
  <c r="AA563" i="14"/>
  <c r="W563" i="14"/>
  <c r="Q563" i="14"/>
  <c r="G563" i="14"/>
  <c r="AA562" i="14"/>
  <c r="Y562" i="14"/>
  <c r="W562" i="14"/>
  <c r="Q562" i="14"/>
  <c r="G562" i="14"/>
  <c r="AA561" i="14"/>
  <c r="Y561" i="14"/>
  <c r="W561" i="14"/>
  <c r="Q561" i="14"/>
  <c r="G561" i="14"/>
  <c r="AA560" i="14"/>
  <c r="Y560" i="14"/>
  <c r="W560" i="14"/>
  <c r="Q560" i="14"/>
  <c r="G560" i="14"/>
  <c r="AA559" i="14"/>
  <c r="Y559" i="14"/>
  <c r="W559" i="14"/>
  <c r="Q559" i="14"/>
  <c r="G559" i="14"/>
  <c r="AA558" i="14"/>
  <c r="Y558" i="14"/>
  <c r="W558" i="14"/>
  <c r="Q558" i="14"/>
  <c r="G558" i="14"/>
  <c r="AA557" i="14"/>
  <c r="W557" i="14"/>
  <c r="Q557" i="14"/>
  <c r="G557" i="14"/>
  <c r="AA556" i="14"/>
  <c r="Y556" i="14"/>
  <c r="W556" i="14"/>
  <c r="Q556" i="14"/>
  <c r="G556" i="14"/>
  <c r="AA555" i="14"/>
  <c r="Y555" i="14"/>
  <c r="W555" i="14"/>
  <c r="S555" i="14"/>
  <c r="Q555" i="14"/>
  <c r="G555" i="14"/>
  <c r="AA554" i="14"/>
  <c r="W554" i="14"/>
  <c r="Q554" i="14"/>
  <c r="G554" i="14"/>
  <c r="AA553" i="14"/>
  <c r="W553" i="14"/>
  <c r="Q553" i="14"/>
  <c r="G553" i="14"/>
  <c r="AA552" i="14"/>
  <c r="W552" i="14"/>
  <c r="Q552" i="14"/>
  <c r="G552" i="14"/>
  <c r="AA551" i="14"/>
  <c r="W551" i="14"/>
  <c r="Q551" i="14"/>
  <c r="G551" i="14"/>
  <c r="AA550" i="14"/>
  <c r="W550" i="14"/>
  <c r="S550" i="14"/>
  <c r="Q550" i="14"/>
  <c r="G550" i="14"/>
  <c r="AA549" i="14"/>
  <c r="Y549" i="14"/>
  <c r="W549" i="14"/>
  <c r="S549" i="14"/>
  <c r="Q549" i="14"/>
  <c r="G549" i="14"/>
  <c r="AB548" i="14"/>
  <c r="AA548" i="14"/>
  <c r="W548" i="14"/>
  <c r="S548" i="14"/>
  <c r="Q548" i="14"/>
  <c r="G548" i="14"/>
  <c r="AA547" i="14"/>
  <c r="W547" i="14"/>
  <c r="Q547" i="14"/>
  <c r="G547" i="14"/>
  <c r="AA546" i="14"/>
  <c r="W546" i="14"/>
  <c r="Q546" i="14"/>
  <c r="G546" i="14"/>
  <c r="AA545" i="14"/>
  <c r="Y545" i="14"/>
  <c r="W545" i="14"/>
  <c r="Q545" i="14"/>
  <c r="G545" i="14"/>
  <c r="AA544" i="14"/>
  <c r="Y544" i="14"/>
  <c r="W544" i="14"/>
  <c r="Q544" i="14"/>
  <c r="G544" i="14"/>
  <c r="AA543" i="14"/>
  <c r="W543" i="14"/>
  <c r="Q543" i="14"/>
  <c r="G543" i="14"/>
  <c r="AA542" i="14"/>
  <c r="Y542" i="14"/>
  <c r="W542" i="14"/>
  <c r="S542" i="14"/>
  <c r="Q542" i="14"/>
  <c r="G542" i="14"/>
  <c r="AA541" i="14"/>
  <c r="W541" i="14"/>
  <c r="Q541" i="14"/>
  <c r="G541" i="14"/>
  <c r="AA540" i="14"/>
  <c r="W540" i="14"/>
  <c r="Q540" i="14"/>
  <c r="G540" i="14"/>
  <c r="AA539" i="14"/>
  <c r="W539" i="14"/>
  <c r="Q539" i="14"/>
  <c r="G539" i="14"/>
  <c r="AA538" i="14"/>
  <c r="W538" i="14"/>
  <c r="Q538" i="14"/>
  <c r="G538" i="14"/>
  <c r="AA537" i="14"/>
  <c r="W537" i="14"/>
  <c r="Q537" i="14"/>
  <c r="G537" i="14"/>
  <c r="AA536" i="14"/>
  <c r="W536" i="14"/>
  <c r="Q536" i="14"/>
  <c r="G536" i="14"/>
  <c r="AA535" i="14"/>
  <c r="W535" i="14"/>
  <c r="Q535" i="14"/>
  <c r="G535" i="14"/>
  <c r="AA534" i="14"/>
  <c r="W534" i="14"/>
  <c r="Q534" i="14"/>
  <c r="G534" i="14"/>
  <c r="AA533" i="14"/>
  <c r="W533" i="14"/>
  <c r="Q533" i="14"/>
  <c r="G533" i="14"/>
  <c r="AA532" i="14"/>
  <c r="W532" i="14"/>
  <c r="Q532" i="14"/>
  <c r="G532" i="14"/>
  <c r="AA531" i="14"/>
  <c r="W531" i="14"/>
  <c r="Q531" i="14"/>
  <c r="G531" i="14"/>
  <c r="AA530" i="14"/>
  <c r="W530" i="14"/>
  <c r="Q530" i="14"/>
  <c r="G530" i="14"/>
  <c r="AA529" i="14"/>
  <c r="W529" i="14"/>
  <c r="Q529" i="14"/>
  <c r="G529" i="14"/>
  <c r="AA528" i="14"/>
  <c r="Y528" i="14"/>
  <c r="W528" i="14"/>
  <c r="Q528" i="14"/>
  <c r="G528" i="14"/>
  <c r="AA527" i="14"/>
  <c r="Y527" i="14"/>
  <c r="W527" i="14"/>
  <c r="S527" i="14"/>
  <c r="Q527" i="14"/>
  <c r="G527" i="14"/>
  <c r="AA526" i="14"/>
  <c r="Y526" i="14"/>
  <c r="W526" i="14"/>
  <c r="Q526" i="14"/>
  <c r="G526" i="14"/>
  <c r="AA525" i="14"/>
  <c r="Y525" i="14"/>
  <c r="W525" i="14"/>
  <c r="Q525" i="14"/>
  <c r="G525" i="14"/>
  <c r="AA524" i="14"/>
  <c r="Y524" i="14"/>
  <c r="W524" i="14"/>
  <c r="Q524" i="14"/>
  <c r="G524" i="14"/>
  <c r="AA523" i="14"/>
  <c r="W523" i="14"/>
  <c r="Q523" i="14"/>
  <c r="G523" i="14"/>
  <c r="AA522" i="14"/>
  <c r="W522" i="14"/>
  <c r="S522" i="14"/>
  <c r="Q522" i="14"/>
  <c r="G522" i="14"/>
  <c r="AA521" i="14"/>
  <c r="W521" i="14"/>
  <c r="Q521" i="14"/>
  <c r="G521" i="14"/>
  <c r="AA520" i="14"/>
  <c r="W520" i="14"/>
  <c r="Q520" i="14"/>
  <c r="G520" i="14"/>
  <c r="AA519" i="14"/>
  <c r="W519" i="14"/>
  <c r="Q519" i="14"/>
  <c r="G519" i="14"/>
  <c r="AA518" i="14"/>
  <c r="Y518" i="14"/>
  <c r="W518" i="14"/>
  <c r="S518" i="14"/>
  <c r="Q518" i="14"/>
  <c r="G518" i="14"/>
  <c r="AA517" i="14"/>
  <c r="W517" i="14"/>
  <c r="Q517" i="14"/>
  <c r="G517" i="14"/>
  <c r="AA516" i="14"/>
  <c r="Y516" i="14"/>
  <c r="W516" i="14"/>
  <c r="Q516" i="14"/>
  <c r="G516" i="14"/>
  <c r="AA515" i="14"/>
  <c r="W515" i="14"/>
  <c r="Q515" i="14"/>
  <c r="G515" i="14"/>
  <c r="AA514" i="14"/>
  <c r="W514" i="14"/>
  <c r="S514" i="14"/>
  <c r="Q514" i="14"/>
  <c r="G514" i="14"/>
  <c r="AA513" i="14"/>
  <c r="W513" i="14"/>
  <c r="Q513" i="14"/>
  <c r="G513" i="14"/>
  <c r="AA512" i="14"/>
  <c r="W512" i="14"/>
  <c r="Q512" i="14"/>
  <c r="G512" i="14"/>
  <c r="AA511" i="14"/>
  <c r="Y511" i="14"/>
  <c r="W511" i="14"/>
  <c r="Q511" i="14"/>
  <c r="G511" i="14"/>
  <c r="AA510" i="14"/>
  <c r="W510" i="14"/>
  <c r="Q510" i="14"/>
  <c r="G510" i="14"/>
  <c r="AA509" i="14"/>
  <c r="W509" i="14"/>
  <c r="Q509" i="14"/>
  <c r="G509" i="14"/>
  <c r="AA508" i="14"/>
  <c r="W508" i="14"/>
  <c r="Q508" i="14"/>
  <c r="G508" i="14"/>
  <c r="AA507" i="14"/>
  <c r="W507" i="14"/>
  <c r="Q507" i="14"/>
  <c r="G507" i="14"/>
  <c r="AA506" i="14"/>
  <c r="W506" i="14"/>
  <c r="Q506" i="14"/>
  <c r="G506" i="14"/>
  <c r="AA505" i="14"/>
  <c r="W505" i="14"/>
  <c r="Q505" i="14"/>
  <c r="G505" i="14"/>
  <c r="AA504" i="14"/>
  <c r="W504" i="14"/>
  <c r="Q504" i="14"/>
  <c r="G504" i="14"/>
  <c r="AA503" i="14"/>
  <c r="W503" i="14"/>
  <c r="Q503" i="14"/>
  <c r="G503" i="14"/>
  <c r="AA502" i="14"/>
  <c r="Y502" i="14"/>
  <c r="W502" i="14"/>
  <c r="Q502" i="14"/>
  <c r="G502" i="14"/>
  <c r="AA501" i="14"/>
  <c r="Y501" i="14"/>
  <c r="W501" i="14"/>
  <c r="Q501" i="14"/>
  <c r="G501" i="14"/>
  <c r="AA500" i="14"/>
  <c r="Y500" i="14"/>
  <c r="W500" i="14"/>
  <c r="Q500" i="14"/>
  <c r="G500" i="14"/>
  <c r="AA499" i="14"/>
  <c r="W499" i="14"/>
  <c r="Q499" i="14"/>
  <c r="G499" i="14"/>
  <c r="AA498" i="14"/>
  <c r="W498" i="14"/>
  <c r="Q498" i="14"/>
  <c r="G498" i="14"/>
  <c r="AA497" i="14"/>
  <c r="W497" i="14"/>
  <c r="Q497" i="14"/>
  <c r="G497" i="14"/>
  <c r="AA496" i="14"/>
  <c r="W496" i="14"/>
  <c r="Q496" i="14"/>
  <c r="G496" i="14"/>
  <c r="AA495" i="14"/>
  <c r="W495" i="14"/>
  <c r="Q495" i="14"/>
  <c r="G495" i="14"/>
  <c r="AA494" i="14"/>
  <c r="W494" i="14"/>
  <c r="Q494" i="14"/>
  <c r="G494" i="14"/>
  <c r="AA493" i="14"/>
  <c r="Y493" i="14"/>
  <c r="W493" i="14"/>
  <c r="Q493" i="14"/>
  <c r="G493" i="14"/>
  <c r="AA492" i="14"/>
  <c r="Y492" i="14"/>
  <c r="W492" i="14"/>
  <c r="Q492" i="14"/>
  <c r="G492" i="14"/>
  <c r="AA491" i="14"/>
  <c r="W491" i="14"/>
  <c r="Q491" i="14"/>
  <c r="G491" i="14"/>
  <c r="AA490" i="14"/>
  <c r="W490" i="14"/>
  <c r="Q490" i="14"/>
  <c r="G490" i="14"/>
  <c r="AA489" i="14"/>
  <c r="Y489" i="14"/>
  <c r="W489" i="14"/>
  <c r="Q489" i="14"/>
  <c r="G489" i="14"/>
  <c r="AA488" i="14"/>
  <c r="W488" i="14"/>
  <c r="Q488" i="14"/>
  <c r="G488" i="14"/>
  <c r="AA487" i="14"/>
  <c r="W487" i="14"/>
  <c r="Q487" i="14"/>
  <c r="G487" i="14"/>
  <c r="AA486" i="14"/>
  <c r="Y486" i="14"/>
  <c r="W486" i="14"/>
  <c r="Q486" i="14"/>
  <c r="G486" i="14"/>
  <c r="AA485" i="14"/>
  <c r="W485" i="14"/>
  <c r="Q485" i="14"/>
  <c r="G485" i="14"/>
  <c r="AA484" i="14"/>
  <c r="W484" i="14"/>
  <c r="Q484" i="14"/>
  <c r="G484" i="14"/>
  <c r="AA483" i="14"/>
  <c r="W483" i="14"/>
  <c r="Q483" i="14"/>
  <c r="G483" i="14"/>
  <c r="AA482" i="14"/>
  <c r="Y482" i="14"/>
  <c r="W482" i="14"/>
  <c r="S482" i="14"/>
  <c r="Q482" i="14"/>
  <c r="G482" i="14"/>
  <c r="AA481" i="14"/>
  <c r="W481" i="14"/>
  <c r="Q481" i="14"/>
  <c r="G481" i="14"/>
  <c r="AA480" i="14"/>
  <c r="W480" i="14"/>
  <c r="Q480" i="14"/>
  <c r="G480" i="14"/>
  <c r="AA479" i="14"/>
  <c r="W479" i="14"/>
  <c r="Q479" i="14"/>
  <c r="G479" i="14"/>
  <c r="AA478" i="14"/>
  <c r="W478" i="14"/>
  <c r="Q478" i="14"/>
  <c r="G478" i="14"/>
  <c r="AA477" i="14"/>
  <c r="W477" i="14"/>
  <c r="Q477" i="14"/>
  <c r="G477" i="14"/>
  <c r="AA476" i="14"/>
  <c r="W476" i="14"/>
  <c r="S476" i="14"/>
  <c r="Q476" i="14"/>
  <c r="G476" i="14"/>
  <c r="AA475" i="14"/>
  <c r="W475" i="14"/>
  <c r="Q475" i="14"/>
  <c r="G475" i="14"/>
  <c r="AA474" i="14"/>
  <c r="W474" i="14"/>
  <c r="Q474" i="14"/>
  <c r="G474" i="14"/>
  <c r="AA473" i="14"/>
  <c r="W473" i="14"/>
  <c r="Q473" i="14"/>
  <c r="G473" i="14"/>
  <c r="AA472" i="14"/>
  <c r="Y472" i="14"/>
  <c r="W472" i="14"/>
  <c r="Q472" i="14"/>
  <c r="G472" i="14"/>
  <c r="AA471" i="14"/>
  <c r="W471" i="14"/>
  <c r="Q471" i="14"/>
  <c r="G471" i="14"/>
  <c r="AA470" i="14"/>
  <c r="W470" i="14"/>
  <c r="Q470" i="14"/>
  <c r="G470" i="14"/>
  <c r="AA469" i="14"/>
  <c r="W469" i="14"/>
  <c r="Q469" i="14"/>
  <c r="G469" i="14"/>
  <c r="AA468" i="14"/>
  <c r="W468" i="14"/>
  <c r="S468" i="14"/>
  <c r="Q468" i="14"/>
  <c r="G468" i="14"/>
  <c r="AA467" i="14"/>
  <c r="W467" i="14"/>
  <c r="Q467" i="14"/>
  <c r="G467" i="14"/>
  <c r="AA466" i="14"/>
  <c r="Y466" i="14"/>
  <c r="W466" i="14"/>
  <c r="S466" i="14"/>
  <c r="Q466" i="14"/>
  <c r="G466" i="14"/>
  <c r="AA465" i="14"/>
  <c r="W465" i="14"/>
  <c r="Q465" i="14"/>
  <c r="G465" i="14"/>
  <c r="AA464" i="14"/>
  <c r="Y464" i="14"/>
  <c r="W464" i="14"/>
  <c r="Q464" i="14"/>
  <c r="G464" i="14"/>
  <c r="AA463" i="14"/>
  <c r="Y463" i="14"/>
  <c r="W463" i="14"/>
  <c r="Q463" i="14"/>
  <c r="G463" i="14"/>
  <c r="AA462" i="14"/>
  <c r="Y462" i="14"/>
  <c r="W462" i="14"/>
  <c r="Q462" i="14"/>
  <c r="G462" i="14"/>
  <c r="AA461" i="14"/>
  <c r="Y461" i="14"/>
  <c r="W461" i="14"/>
  <c r="S461" i="14"/>
  <c r="Q461" i="14"/>
  <c r="G461" i="14"/>
  <c r="AA460" i="14"/>
  <c r="Y460" i="14"/>
  <c r="W460" i="14"/>
  <c r="Q460" i="14"/>
  <c r="G460" i="14"/>
  <c r="AA459" i="14"/>
  <c r="Y459" i="14"/>
  <c r="W459" i="14"/>
  <c r="Q459" i="14"/>
  <c r="G459" i="14"/>
  <c r="AA458" i="14"/>
  <c r="Y458" i="14"/>
  <c r="W458" i="14"/>
  <c r="S458" i="14"/>
  <c r="Q458" i="14"/>
  <c r="G458" i="14"/>
  <c r="AA457" i="14"/>
  <c r="W457" i="14"/>
  <c r="Q457" i="14"/>
  <c r="G457" i="14"/>
  <c r="AA456" i="14"/>
  <c r="W456" i="14"/>
  <c r="Q456" i="14"/>
  <c r="G456" i="14"/>
  <c r="AA455" i="14"/>
  <c r="W455" i="14"/>
  <c r="Q455" i="14"/>
  <c r="G455" i="14"/>
  <c r="AA454" i="14"/>
  <c r="W454" i="14"/>
  <c r="Q454" i="14"/>
  <c r="G454" i="14"/>
  <c r="AA453" i="14"/>
  <c r="W453" i="14"/>
  <c r="Q453" i="14"/>
  <c r="G453" i="14"/>
  <c r="AA452" i="14"/>
  <c r="Y452" i="14"/>
  <c r="W452" i="14"/>
  <c r="Q452" i="14"/>
  <c r="G452" i="14"/>
  <c r="AA451" i="14"/>
  <c r="W451" i="14"/>
  <c r="Q451" i="14"/>
  <c r="G451" i="14"/>
  <c r="AA450" i="14"/>
  <c r="W450" i="14"/>
  <c r="Q450" i="14"/>
  <c r="G450" i="14"/>
  <c r="AA449" i="14"/>
  <c r="W449" i="14"/>
  <c r="Q449" i="14"/>
  <c r="G449" i="14"/>
  <c r="AA448" i="14"/>
  <c r="W448" i="14"/>
  <c r="Q448" i="14"/>
  <c r="G448" i="14"/>
  <c r="AA447" i="14"/>
  <c r="W447" i="14"/>
  <c r="Q447" i="14"/>
  <c r="G447" i="14"/>
  <c r="AA446" i="14"/>
  <c r="W446" i="14"/>
  <c r="Q446" i="14"/>
  <c r="G446" i="14"/>
  <c r="AA445" i="14"/>
  <c r="W445" i="14"/>
  <c r="Q445" i="14"/>
  <c r="G445" i="14"/>
  <c r="AA444" i="14"/>
  <c r="W444" i="14"/>
  <c r="Q444" i="14"/>
  <c r="G444" i="14"/>
  <c r="AA443" i="14"/>
  <c r="W443" i="14"/>
  <c r="Q443" i="14"/>
  <c r="G443" i="14"/>
  <c r="AA442" i="14"/>
  <c r="W442" i="14"/>
  <c r="Q442" i="14"/>
  <c r="G442" i="14"/>
  <c r="AA441" i="14"/>
  <c r="W441" i="14"/>
  <c r="Q441" i="14"/>
  <c r="G441" i="14"/>
  <c r="AA440" i="14"/>
  <c r="W440" i="14"/>
  <c r="Q440" i="14"/>
  <c r="G440" i="14"/>
  <c r="AA439" i="14"/>
  <c r="W439" i="14"/>
  <c r="Q439" i="14"/>
  <c r="G439" i="14"/>
  <c r="AA438" i="14"/>
  <c r="Y438" i="14"/>
  <c r="W438" i="14"/>
  <c r="S438" i="14"/>
  <c r="Q438" i="14"/>
  <c r="G438" i="14"/>
  <c r="AA437" i="14"/>
  <c r="W437" i="14"/>
  <c r="Q437" i="14"/>
  <c r="G437" i="14"/>
  <c r="AA436" i="14"/>
  <c r="W436" i="14"/>
  <c r="Q436" i="14"/>
  <c r="G436" i="14"/>
  <c r="AA435" i="14"/>
  <c r="Y435" i="14"/>
  <c r="W435" i="14"/>
  <c r="Q435" i="14"/>
  <c r="G435" i="14"/>
  <c r="AA434" i="14"/>
  <c r="W434" i="14"/>
  <c r="Q434" i="14"/>
  <c r="G434" i="14"/>
  <c r="AA433" i="14"/>
  <c r="W433" i="14"/>
  <c r="Q433" i="14"/>
  <c r="G433" i="14"/>
  <c r="AA432" i="14"/>
  <c r="W432" i="14"/>
  <c r="Q432" i="14"/>
  <c r="G432" i="14"/>
  <c r="AA431" i="14"/>
  <c r="Y431" i="14"/>
  <c r="W431" i="14"/>
  <c r="Q431" i="14"/>
  <c r="G431" i="14"/>
  <c r="AA430" i="14"/>
  <c r="Y430" i="14"/>
  <c r="W430" i="14"/>
  <c r="S430" i="14"/>
  <c r="Q430" i="14"/>
  <c r="G430" i="14"/>
  <c r="AA429" i="14"/>
  <c r="Y429" i="14"/>
  <c r="W429" i="14"/>
  <c r="Q429" i="14"/>
  <c r="G429" i="14"/>
  <c r="AA428" i="14"/>
  <c r="Y428" i="14"/>
  <c r="W428" i="14"/>
  <c r="Q428" i="14"/>
  <c r="G428" i="14"/>
  <c r="AA427" i="14"/>
  <c r="W427" i="14"/>
  <c r="S427" i="14"/>
  <c r="Q427" i="14"/>
  <c r="G427" i="14"/>
  <c r="AA426" i="14"/>
  <c r="W426" i="14"/>
  <c r="S426" i="14"/>
  <c r="Q426" i="14"/>
  <c r="G426" i="14"/>
  <c r="AA425" i="14"/>
  <c r="W425" i="14"/>
  <c r="S425" i="14"/>
  <c r="Q425" i="14"/>
  <c r="G425" i="14"/>
  <c r="AA424" i="14"/>
  <c r="Y424" i="14"/>
  <c r="W424" i="14"/>
  <c r="Q424" i="14"/>
  <c r="G424" i="14"/>
  <c r="AB423" i="14"/>
  <c r="AA423" i="14"/>
  <c r="Y423" i="14"/>
  <c r="W423" i="14"/>
  <c r="S423" i="14"/>
  <c r="Q423" i="14"/>
  <c r="G423" i="14"/>
  <c r="AA422" i="14"/>
  <c r="W422" i="14"/>
  <c r="Q422" i="14"/>
  <c r="G422" i="14"/>
  <c r="AA421" i="14"/>
  <c r="W421" i="14"/>
  <c r="Q421" i="14"/>
  <c r="G421" i="14"/>
  <c r="AA420" i="14"/>
  <c r="Y420" i="14"/>
  <c r="W420" i="14"/>
  <c r="Q420" i="14"/>
  <c r="G420" i="14"/>
  <c r="AA419" i="14"/>
  <c r="Y419" i="14"/>
  <c r="W419" i="14"/>
  <c r="Q419" i="14"/>
  <c r="G419" i="14"/>
  <c r="AA418" i="14"/>
  <c r="Y418" i="14"/>
  <c r="W418" i="14"/>
  <c r="Q418" i="14"/>
  <c r="G418" i="14"/>
  <c r="AA417" i="14"/>
  <c r="Y417" i="14"/>
  <c r="W417" i="14"/>
  <c r="Q417" i="14"/>
  <c r="G417" i="14"/>
  <c r="AA416" i="14"/>
  <c r="Y416" i="14"/>
  <c r="W416" i="14"/>
  <c r="Q416" i="14"/>
  <c r="G416" i="14"/>
  <c r="AA415" i="14"/>
  <c r="Y415" i="14"/>
  <c r="W415" i="14"/>
  <c r="Q415" i="14"/>
  <c r="G415" i="14"/>
  <c r="AA414" i="14"/>
  <c r="Y414" i="14"/>
  <c r="W414" i="14"/>
  <c r="Q414" i="14"/>
  <c r="G414" i="14"/>
  <c r="AA413" i="14"/>
  <c r="W413" i="14"/>
  <c r="Q413" i="14"/>
  <c r="G413" i="14"/>
  <c r="AA412" i="14"/>
  <c r="W412" i="14"/>
  <c r="Q412" i="14"/>
  <c r="G412" i="14"/>
  <c r="AA411" i="14"/>
  <c r="W411" i="14"/>
  <c r="Q411" i="14"/>
  <c r="G411" i="14"/>
  <c r="AA410" i="14"/>
  <c r="W410" i="14"/>
  <c r="Q410" i="14"/>
  <c r="G410" i="14"/>
  <c r="AA409" i="14"/>
  <c r="W409" i="14"/>
  <c r="Q409" i="14"/>
  <c r="G409" i="14"/>
  <c r="AA408" i="14"/>
  <c r="W408" i="14"/>
  <c r="Q408" i="14"/>
  <c r="G408" i="14"/>
  <c r="AA407" i="14"/>
  <c r="W407" i="14"/>
  <c r="Q407" i="14"/>
  <c r="G407" i="14"/>
  <c r="AB406" i="14"/>
  <c r="AA406" i="14"/>
  <c r="W406" i="14"/>
  <c r="S406" i="14"/>
  <c r="Q406" i="14"/>
  <c r="G406" i="14"/>
  <c r="AA405" i="14"/>
  <c r="W405" i="14"/>
  <c r="Q405" i="14"/>
  <c r="G405" i="14"/>
  <c r="AA404" i="14"/>
  <c r="W404" i="14"/>
  <c r="Q404" i="14"/>
  <c r="G404" i="14"/>
  <c r="AA403" i="14"/>
  <c r="W403" i="14"/>
  <c r="Q403" i="14"/>
  <c r="G403" i="14"/>
  <c r="AA402" i="14"/>
  <c r="W402" i="14"/>
  <c r="Q402" i="14"/>
  <c r="G402" i="14"/>
  <c r="AA401" i="14"/>
  <c r="W401" i="14"/>
  <c r="S401" i="14"/>
  <c r="Q401" i="14"/>
  <c r="G401" i="14"/>
  <c r="AA400" i="14"/>
  <c r="W400" i="14"/>
  <c r="Q400" i="14"/>
  <c r="G400" i="14"/>
  <c r="AA399" i="14"/>
  <c r="W399" i="14"/>
  <c r="Q399" i="14"/>
  <c r="G399" i="14"/>
  <c r="AA398" i="14"/>
  <c r="W398" i="14"/>
  <c r="Q398" i="14"/>
  <c r="G398" i="14"/>
  <c r="AA397" i="14"/>
  <c r="W397" i="14"/>
  <c r="Q397" i="14"/>
  <c r="G397" i="14"/>
  <c r="AA396" i="14"/>
  <c r="W396" i="14"/>
  <c r="Q396" i="14"/>
  <c r="G396" i="14"/>
  <c r="AA395" i="14"/>
  <c r="W395" i="14"/>
  <c r="Q395" i="14"/>
  <c r="G395" i="14"/>
  <c r="AB394" i="14"/>
  <c r="AA394" i="14"/>
  <c r="Y394" i="14"/>
  <c r="W394" i="14"/>
  <c r="S394" i="14"/>
  <c r="Q394" i="14"/>
  <c r="G394" i="14"/>
  <c r="AA393" i="14"/>
  <c r="W393" i="14"/>
  <c r="Q393" i="14"/>
  <c r="G393" i="14"/>
  <c r="AA392" i="14"/>
  <c r="W392" i="14"/>
  <c r="Q392" i="14"/>
  <c r="G392" i="14"/>
  <c r="AA391" i="14"/>
  <c r="W391" i="14"/>
  <c r="Q391" i="14"/>
  <c r="G391" i="14"/>
  <c r="AA390" i="14"/>
  <c r="W390" i="14"/>
  <c r="Q390" i="14"/>
  <c r="G390" i="14"/>
  <c r="AA389" i="14"/>
  <c r="W389" i="14"/>
  <c r="Q389" i="14"/>
  <c r="G389" i="14"/>
  <c r="AA388" i="14"/>
  <c r="W388" i="14"/>
  <c r="Q388" i="14"/>
  <c r="G388" i="14"/>
  <c r="AA387" i="14"/>
  <c r="W387" i="14"/>
  <c r="Q387" i="14"/>
  <c r="G387" i="14"/>
  <c r="AA386" i="14"/>
  <c r="W386" i="14"/>
  <c r="Q386" i="14"/>
  <c r="G386" i="14"/>
  <c r="AA385" i="14"/>
  <c r="W385" i="14"/>
  <c r="Q385" i="14"/>
  <c r="G385" i="14"/>
  <c r="AA384" i="14"/>
  <c r="Y384" i="14"/>
  <c r="W384" i="14"/>
  <c r="Q384" i="14"/>
  <c r="G384" i="14"/>
  <c r="AA383" i="14"/>
  <c r="W383" i="14"/>
  <c r="Q383" i="14"/>
  <c r="G383" i="14"/>
  <c r="AA382" i="14"/>
  <c r="W382" i="14"/>
  <c r="Q382" i="14"/>
  <c r="G382" i="14"/>
  <c r="AA381" i="14"/>
  <c r="W381" i="14"/>
  <c r="Q381" i="14"/>
  <c r="G381" i="14"/>
  <c r="AA380" i="14"/>
  <c r="Y380" i="14"/>
  <c r="W380" i="14"/>
  <c r="Q380" i="14"/>
  <c r="G380" i="14"/>
  <c r="AA379" i="14"/>
  <c r="W379" i="14"/>
  <c r="Q379" i="14"/>
  <c r="G379" i="14"/>
  <c r="AA378" i="14"/>
  <c r="W378" i="14"/>
  <c r="Q378" i="14"/>
  <c r="G378" i="14"/>
  <c r="AA377" i="14"/>
  <c r="W377" i="14"/>
  <c r="S377" i="14"/>
  <c r="Q377" i="14"/>
  <c r="G377" i="14"/>
  <c r="AA376" i="14"/>
  <c r="W376" i="14"/>
  <c r="Q376" i="14"/>
  <c r="G376" i="14"/>
  <c r="AA375" i="14"/>
  <c r="W375" i="14"/>
  <c r="Q375" i="14"/>
  <c r="G375" i="14"/>
  <c r="AA374" i="14"/>
  <c r="W374" i="14"/>
  <c r="Q374" i="14"/>
  <c r="G374" i="14"/>
  <c r="AA373" i="14"/>
  <c r="W373" i="14"/>
  <c r="S373" i="14"/>
  <c r="Q373" i="14"/>
  <c r="G373" i="14"/>
  <c r="AA372" i="14"/>
  <c r="Y372" i="14"/>
  <c r="W372" i="14"/>
  <c r="S372" i="14"/>
  <c r="Q372" i="14"/>
  <c r="G372" i="14"/>
  <c r="AA371" i="14"/>
  <c r="Y371" i="14"/>
  <c r="W371" i="14"/>
  <c r="Q371" i="14"/>
  <c r="G371" i="14"/>
  <c r="AA370" i="14"/>
  <c r="Y370" i="14"/>
  <c r="W370" i="14"/>
  <c r="Q370" i="14"/>
  <c r="G370" i="14"/>
  <c r="AA369" i="14"/>
  <c r="W369" i="14"/>
  <c r="Q369" i="14"/>
  <c r="G369" i="14"/>
  <c r="AA368" i="14"/>
  <c r="W368" i="14"/>
  <c r="Q368" i="14"/>
  <c r="G368" i="14"/>
  <c r="AA367" i="14"/>
  <c r="W367" i="14"/>
  <c r="Q367" i="14"/>
  <c r="G367" i="14"/>
  <c r="AA366" i="14"/>
  <c r="W366" i="14"/>
  <c r="Q366" i="14"/>
  <c r="G366" i="14"/>
  <c r="AA365" i="14"/>
  <c r="W365" i="14"/>
  <c r="S365" i="14"/>
  <c r="Q365" i="14"/>
  <c r="G365" i="14"/>
  <c r="AA364" i="14"/>
  <c r="Y364" i="14"/>
  <c r="W364" i="14"/>
  <c r="S364" i="14"/>
  <c r="Q364" i="14"/>
  <c r="G364" i="14"/>
  <c r="AA363" i="14"/>
  <c r="W363" i="14"/>
  <c r="Q363" i="14"/>
  <c r="G363" i="14"/>
  <c r="AA362" i="14"/>
  <c r="W362" i="14"/>
  <c r="Q362" i="14"/>
  <c r="G362" i="14"/>
  <c r="AA361" i="14"/>
  <c r="W361" i="14"/>
  <c r="Q361" i="14"/>
  <c r="G361" i="14"/>
  <c r="AA360" i="14"/>
  <c r="W360" i="14"/>
  <c r="Q360" i="14"/>
  <c r="G360" i="14"/>
  <c r="AA359" i="14"/>
  <c r="W359" i="14"/>
  <c r="S359" i="14"/>
  <c r="Q359" i="14"/>
  <c r="G359" i="14"/>
  <c r="AA358" i="14"/>
  <c r="W358" i="14"/>
  <c r="Q358" i="14"/>
  <c r="G358" i="14"/>
  <c r="AA357" i="14"/>
  <c r="W357" i="14"/>
  <c r="Q357" i="14"/>
  <c r="G357" i="14"/>
  <c r="AA356" i="14"/>
  <c r="Y356" i="14"/>
  <c r="W356" i="14"/>
  <c r="S356" i="14"/>
  <c r="Q356" i="14"/>
  <c r="G356" i="14"/>
  <c r="AA355" i="14"/>
  <c r="W355" i="14"/>
  <c r="Q355" i="14"/>
  <c r="G355" i="14"/>
  <c r="AA354" i="14"/>
  <c r="W354" i="14"/>
  <c r="Q354" i="14"/>
  <c r="G354" i="14"/>
  <c r="AA353" i="14"/>
  <c r="W353" i="14"/>
  <c r="Q353" i="14"/>
  <c r="G353" i="14"/>
  <c r="AA352" i="14"/>
  <c r="W352" i="14"/>
  <c r="Q352" i="14"/>
  <c r="G352" i="14"/>
  <c r="AA351" i="14"/>
  <c r="W351" i="14"/>
  <c r="Q351" i="14"/>
  <c r="G351" i="14"/>
  <c r="AA350" i="14"/>
  <c r="W350" i="14"/>
  <c r="Q350" i="14"/>
  <c r="G350" i="14"/>
  <c r="AA349" i="14"/>
  <c r="W349" i="14"/>
  <c r="Q349" i="14"/>
  <c r="G349" i="14"/>
  <c r="AA348" i="14"/>
  <c r="W348" i="14"/>
  <c r="Q348" i="14"/>
  <c r="G348" i="14"/>
  <c r="AA347" i="14"/>
  <c r="Y347" i="14"/>
  <c r="W347" i="14"/>
  <c r="Q347" i="14"/>
  <c r="G347" i="14"/>
  <c r="AA346" i="14"/>
  <c r="Y346" i="14"/>
  <c r="W346" i="14"/>
  <c r="S346" i="14"/>
  <c r="Q346" i="14"/>
  <c r="G346" i="14"/>
  <c r="AA345" i="14"/>
  <c r="W345" i="14"/>
  <c r="S345" i="14"/>
  <c r="Q345" i="14"/>
  <c r="G345" i="14"/>
  <c r="AA344" i="14"/>
  <c r="W344" i="14"/>
  <c r="Q344" i="14"/>
  <c r="G344" i="14"/>
  <c r="AA343" i="14"/>
  <c r="W343" i="14"/>
  <c r="Q343" i="14"/>
  <c r="G343" i="14"/>
  <c r="AA342" i="14"/>
  <c r="Y342" i="14"/>
  <c r="W342" i="14"/>
  <c r="S342" i="14"/>
  <c r="Q342" i="14"/>
  <c r="G342" i="14"/>
  <c r="AB341" i="14"/>
  <c r="AA341" i="14"/>
  <c r="W341" i="14"/>
  <c r="S341" i="14"/>
  <c r="Q341" i="14"/>
  <c r="G341" i="14"/>
  <c r="AA340" i="14"/>
  <c r="W340" i="14"/>
  <c r="Q340" i="14"/>
  <c r="G340" i="14"/>
  <c r="AA339" i="14"/>
  <c r="W339" i="14"/>
  <c r="Q339" i="14"/>
  <c r="G339" i="14"/>
  <c r="AA338" i="14"/>
  <c r="W338" i="14"/>
  <c r="Q338" i="14"/>
  <c r="G338" i="14"/>
  <c r="AA337" i="14"/>
  <c r="W337" i="14"/>
  <c r="Q337" i="14"/>
  <c r="G337" i="14"/>
  <c r="AA336" i="14"/>
  <c r="W336" i="14"/>
  <c r="Q336" i="14"/>
  <c r="G336" i="14"/>
  <c r="AA335" i="14"/>
  <c r="W335" i="14"/>
  <c r="Q335" i="14"/>
  <c r="G335" i="14"/>
  <c r="AA334" i="14"/>
  <c r="W334" i="14"/>
  <c r="Q334" i="14"/>
  <c r="G334" i="14"/>
  <c r="AA333" i="14"/>
  <c r="W333" i="14"/>
  <c r="Q333" i="14"/>
  <c r="G333" i="14"/>
  <c r="AA332" i="14"/>
  <c r="W332" i="14"/>
  <c r="Q332" i="14"/>
  <c r="G332" i="14"/>
  <c r="AA331" i="14"/>
  <c r="W331" i="14"/>
  <c r="Q331" i="14"/>
  <c r="G331" i="14"/>
  <c r="AA330" i="14"/>
  <c r="W330" i="14"/>
  <c r="Q330" i="14"/>
  <c r="G330" i="14"/>
  <c r="AA329" i="14"/>
  <c r="W329" i="14"/>
  <c r="S329" i="14"/>
  <c r="Q329" i="14"/>
  <c r="G329" i="14"/>
  <c r="AA328" i="14"/>
  <c r="W328" i="14"/>
  <c r="Q328" i="14"/>
  <c r="G328" i="14"/>
  <c r="AA327" i="14"/>
  <c r="Y327" i="14"/>
  <c r="W327" i="14"/>
  <c r="S327" i="14"/>
  <c r="Q327" i="14"/>
  <c r="G327" i="14"/>
  <c r="AA326" i="14"/>
  <c r="Y326" i="14"/>
  <c r="W326" i="14"/>
  <c r="S326" i="14"/>
  <c r="Q326" i="14"/>
  <c r="G326" i="14"/>
  <c r="AA325" i="14"/>
  <c r="W325" i="14"/>
  <c r="Q325" i="14"/>
  <c r="G325" i="14"/>
  <c r="AA324" i="14"/>
  <c r="W324" i="14"/>
  <c r="Q324" i="14"/>
  <c r="G324" i="14"/>
  <c r="AA323" i="14"/>
  <c r="W323" i="14"/>
  <c r="Q323" i="14"/>
  <c r="G323" i="14"/>
  <c r="AA322" i="14"/>
  <c r="Y322" i="14"/>
  <c r="W322" i="14"/>
  <c r="Q322" i="14"/>
  <c r="G322" i="14"/>
  <c r="AA321" i="14"/>
  <c r="Y321" i="14"/>
  <c r="W321" i="14"/>
  <c r="S321" i="14"/>
  <c r="Q321" i="14"/>
  <c r="G321" i="14"/>
  <c r="AA320" i="14"/>
  <c r="Y320" i="14"/>
  <c r="W320" i="14"/>
  <c r="S320" i="14"/>
  <c r="Q320" i="14"/>
  <c r="G320" i="14"/>
  <c r="AA319" i="14"/>
  <c r="Y319" i="14"/>
  <c r="W319" i="14"/>
  <c r="Q319" i="14"/>
  <c r="G319" i="14"/>
  <c r="AA318" i="14"/>
  <c r="Y318" i="14"/>
  <c r="W318" i="14"/>
  <c r="S318" i="14"/>
  <c r="Q318" i="14"/>
  <c r="G318" i="14"/>
  <c r="AA317" i="14"/>
  <c r="W317" i="14"/>
  <c r="Q317" i="14"/>
  <c r="G317" i="14"/>
  <c r="AA316" i="14"/>
  <c r="W316" i="14"/>
  <c r="S316" i="14"/>
  <c r="Q316" i="14"/>
  <c r="G316" i="14"/>
  <c r="AA315" i="14"/>
  <c r="W315" i="14"/>
  <c r="Q315" i="14"/>
  <c r="G315" i="14"/>
  <c r="AA314" i="14"/>
  <c r="W314" i="14"/>
  <c r="Q314" i="14"/>
  <c r="G314" i="14"/>
  <c r="AA313" i="14"/>
  <c r="W313" i="14"/>
  <c r="S313" i="14"/>
  <c r="Q313" i="14"/>
  <c r="G313" i="14"/>
  <c r="AA312" i="14"/>
  <c r="W312" i="14"/>
  <c r="S312" i="14"/>
  <c r="Q312" i="14"/>
  <c r="G312" i="14"/>
  <c r="AA311" i="14"/>
  <c r="W311" i="14"/>
  <c r="S311" i="14"/>
  <c r="Q311" i="14"/>
  <c r="G311" i="14"/>
  <c r="AA310" i="14"/>
  <c r="W310" i="14"/>
  <c r="S310" i="14"/>
  <c r="Q310" i="14"/>
  <c r="G310" i="14"/>
  <c r="AA309" i="14"/>
  <c r="W309" i="14"/>
  <c r="Q309" i="14"/>
  <c r="G309" i="14"/>
  <c r="AA308" i="14"/>
  <c r="W308" i="14"/>
  <c r="Q308" i="14"/>
  <c r="G308" i="14"/>
  <c r="AA307" i="14"/>
  <c r="Y307" i="14"/>
  <c r="W307" i="14"/>
  <c r="Q307" i="14"/>
  <c r="G307" i="14"/>
  <c r="AA306" i="14"/>
  <c r="W306" i="14"/>
  <c r="Q306" i="14"/>
  <c r="G306" i="14"/>
  <c r="AA305" i="14"/>
  <c r="W305" i="14"/>
  <c r="Q305" i="14"/>
  <c r="G305" i="14"/>
  <c r="AA304" i="14"/>
  <c r="W304" i="14"/>
  <c r="Q304" i="14"/>
  <c r="G304" i="14"/>
  <c r="AA303" i="14"/>
  <c r="W303" i="14"/>
  <c r="Q303" i="14"/>
  <c r="G303" i="14"/>
  <c r="AA302" i="14"/>
  <c r="W302" i="14"/>
  <c r="Q302" i="14"/>
  <c r="G302" i="14"/>
  <c r="AA301" i="14"/>
  <c r="W301" i="14"/>
  <c r="Q301" i="14"/>
  <c r="G301" i="14"/>
  <c r="AA300" i="14"/>
  <c r="W300" i="14"/>
  <c r="Q300" i="14"/>
  <c r="G300" i="14"/>
  <c r="AA299" i="14"/>
  <c r="W299" i="14"/>
  <c r="Q299" i="14"/>
  <c r="G299" i="14"/>
  <c r="AA298" i="14"/>
  <c r="W298" i="14"/>
  <c r="Q298" i="14"/>
  <c r="G298" i="14"/>
  <c r="AA297" i="14"/>
  <c r="W297" i="14"/>
  <c r="Q297" i="14"/>
  <c r="G297" i="14"/>
  <c r="AA296" i="14"/>
  <c r="W296" i="14"/>
  <c r="Q296" i="14"/>
  <c r="G296" i="14"/>
  <c r="AA295" i="14"/>
  <c r="W295" i="14"/>
  <c r="S295" i="14"/>
  <c r="Q295" i="14"/>
  <c r="G295" i="14"/>
  <c r="AA294" i="14"/>
  <c r="Y294" i="14"/>
  <c r="W294" i="14"/>
  <c r="Q294" i="14"/>
  <c r="G294" i="14"/>
  <c r="AA293" i="14"/>
  <c r="Y293" i="14"/>
  <c r="W293" i="14"/>
  <c r="Q293" i="14"/>
  <c r="G293" i="14"/>
  <c r="AA292" i="14"/>
  <c r="Y292" i="14"/>
  <c r="W292" i="14"/>
  <c r="S292" i="14"/>
  <c r="Q292" i="14"/>
  <c r="G292" i="14"/>
  <c r="AA291" i="14"/>
  <c r="W291" i="14"/>
  <c r="Q291" i="14"/>
  <c r="G291" i="14"/>
  <c r="AA290" i="14"/>
  <c r="W290" i="14"/>
  <c r="Q290" i="14"/>
  <c r="G290" i="14"/>
  <c r="AA289" i="14"/>
  <c r="Y289" i="14"/>
  <c r="W289" i="14"/>
  <c r="Q289" i="14"/>
  <c r="G289" i="14"/>
  <c r="AA288" i="14"/>
  <c r="W288" i="14"/>
  <c r="Q288" i="14"/>
  <c r="G288" i="14"/>
  <c r="AA287" i="14"/>
  <c r="W287" i="14"/>
  <c r="Q287" i="14"/>
  <c r="G287" i="14"/>
  <c r="AA286" i="14"/>
  <c r="W286" i="14"/>
  <c r="Q286" i="14"/>
  <c r="G286" i="14"/>
  <c r="AA285" i="14"/>
  <c r="W285" i="14"/>
  <c r="Q285" i="14"/>
  <c r="G285" i="14"/>
  <c r="AA284" i="14"/>
  <c r="Y284" i="14"/>
  <c r="W284" i="14"/>
  <c r="Q284" i="14"/>
  <c r="G284" i="14"/>
  <c r="AA283" i="14"/>
  <c r="W283" i="14"/>
  <c r="S283" i="14"/>
  <c r="Q283" i="14"/>
  <c r="G283" i="14"/>
  <c r="AA282" i="14"/>
  <c r="Y282" i="14"/>
  <c r="W282" i="14"/>
  <c r="S282" i="14"/>
  <c r="Q282" i="14"/>
  <c r="G282" i="14"/>
  <c r="AA281" i="14"/>
  <c r="Y281" i="14"/>
  <c r="W281" i="14"/>
  <c r="Q281" i="14"/>
  <c r="G281" i="14"/>
  <c r="AA280" i="14"/>
  <c r="Y280" i="14"/>
  <c r="W280" i="14"/>
  <c r="Q280" i="14"/>
  <c r="G280" i="14"/>
  <c r="AA279" i="14"/>
  <c r="Y279" i="14"/>
  <c r="W279" i="14"/>
  <c r="S279" i="14"/>
  <c r="Q279" i="14"/>
  <c r="G279" i="14"/>
  <c r="AA278" i="14"/>
  <c r="Y278" i="14"/>
  <c r="W278" i="14"/>
  <c r="Q278" i="14"/>
  <c r="G278" i="14"/>
  <c r="AA277" i="14"/>
  <c r="Y277" i="14"/>
  <c r="W277" i="14"/>
  <c r="Q277" i="14"/>
  <c r="G277" i="14"/>
  <c r="AA276" i="14"/>
  <c r="Y276" i="14"/>
  <c r="W276" i="14"/>
  <c r="Q276" i="14"/>
  <c r="G276" i="14"/>
  <c r="AA275" i="14"/>
  <c r="W275" i="14"/>
  <c r="Q275" i="14"/>
  <c r="G275" i="14"/>
  <c r="AA274" i="14"/>
  <c r="W274" i="14"/>
  <c r="Q274" i="14"/>
  <c r="G274" i="14"/>
  <c r="AA273" i="14"/>
  <c r="W273" i="14"/>
  <c r="Q273" i="14"/>
  <c r="G273" i="14"/>
  <c r="AA272" i="14"/>
  <c r="W272" i="14"/>
  <c r="Q272" i="14"/>
  <c r="G272" i="14"/>
  <c r="AA271" i="14"/>
  <c r="Y271" i="14"/>
  <c r="W271" i="14"/>
  <c r="Q271" i="14"/>
  <c r="G271" i="14"/>
  <c r="AA270" i="14"/>
  <c r="Y270" i="14"/>
  <c r="W270" i="14"/>
  <c r="Q270" i="14"/>
  <c r="G270" i="14"/>
  <c r="AA269" i="14"/>
  <c r="W269" i="14"/>
  <c r="Q269" i="14"/>
  <c r="G269" i="14"/>
  <c r="AA268" i="14"/>
  <c r="W268" i="14"/>
  <c r="S268" i="14"/>
  <c r="Q268" i="14"/>
  <c r="G268" i="14"/>
  <c r="AA267" i="14"/>
  <c r="Y267" i="14"/>
  <c r="W267" i="14"/>
  <c r="Q267" i="14"/>
  <c r="G267" i="14"/>
  <c r="AA266" i="14"/>
  <c r="W266" i="14"/>
  <c r="Q266" i="14"/>
  <c r="G266" i="14"/>
  <c r="AA265" i="14"/>
  <c r="Y265" i="14"/>
  <c r="W265" i="14"/>
  <c r="Q265" i="14"/>
  <c r="G265" i="14"/>
  <c r="AA264" i="14"/>
  <c r="Y264" i="14"/>
  <c r="W264" i="14"/>
  <c r="Q264" i="14"/>
  <c r="G264" i="14"/>
  <c r="AA263" i="14"/>
  <c r="W263" i="14"/>
  <c r="Q263" i="14"/>
  <c r="G263" i="14"/>
  <c r="AA262" i="14"/>
  <c r="W262" i="14"/>
  <c r="Q262" i="14"/>
  <c r="G262" i="14"/>
  <c r="AA261" i="14"/>
  <c r="Y261" i="14"/>
  <c r="W261" i="14"/>
  <c r="Q261" i="14"/>
  <c r="G261" i="14"/>
  <c r="AA260" i="14"/>
  <c r="Y260" i="14"/>
  <c r="W260" i="14"/>
  <c r="S260" i="14"/>
  <c r="Q260" i="14"/>
  <c r="G260" i="14"/>
  <c r="AA259" i="14"/>
  <c r="W259" i="14"/>
  <c r="Q259" i="14"/>
  <c r="G259" i="14"/>
  <c r="AA258" i="14"/>
  <c r="W258" i="14"/>
  <c r="Q258" i="14"/>
  <c r="G258" i="14"/>
  <c r="AA257" i="14"/>
  <c r="W257" i="14"/>
  <c r="Q257" i="14"/>
  <c r="G257" i="14"/>
  <c r="AA256" i="14"/>
  <c r="Y256" i="14"/>
  <c r="W256" i="14"/>
  <c r="Q256" i="14"/>
  <c r="G256" i="14"/>
  <c r="AA255" i="14"/>
  <c r="W255" i="14"/>
  <c r="Q255" i="14"/>
  <c r="G255" i="14"/>
  <c r="AA254" i="14"/>
  <c r="Y254" i="14"/>
  <c r="W254" i="14"/>
  <c r="S254" i="14"/>
  <c r="Q254" i="14"/>
  <c r="G254" i="14"/>
  <c r="AA253" i="14"/>
  <c r="W253" i="14"/>
  <c r="S253" i="14"/>
  <c r="Q253" i="14"/>
  <c r="G253" i="14"/>
  <c r="AA252" i="14"/>
  <c r="W252" i="14"/>
  <c r="Q252" i="14"/>
  <c r="G252" i="14"/>
  <c r="AA251" i="14"/>
  <c r="W251" i="14"/>
  <c r="Q251" i="14"/>
  <c r="G251" i="14"/>
  <c r="AA250" i="14"/>
  <c r="W250" i="14"/>
  <c r="Q250" i="14"/>
  <c r="G250" i="14"/>
  <c r="AA249" i="14"/>
  <c r="Y249" i="14"/>
  <c r="W249" i="14"/>
  <c r="Q249" i="14"/>
  <c r="G249" i="14"/>
  <c r="AA248" i="14"/>
  <c r="W248" i="14"/>
  <c r="Q248" i="14"/>
  <c r="G248" i="14"/>
  <c r="AA247" i="14"/>
  <c r="Y247" i="14"/>
  <c r="W247" i="14"/>
  <c r="Q247" i="14"/>
  <c r="G247" i="14"/>
  <c r="AA246" i="14"/>
  <c r="Y246" i="14"/>
  <c r="W246" i="14"/>
  <c r="Q246" i="14"/>
  <c r="G246" i="14"/>
  <c r="AA245" i="14"/>
  <c r="Y245" i="14"/>
  <c r="W245" i="14"/>
  <c r="S245" i="14"/>
  <c r="Q245" i="14"/>
  <c r="G245" i="14"/>
  <c r="AA244" i="14"/>
  <c r="Y244" i="14"/>
  <c r="W244" i="14"/>
  <c r="S244" i="14"/>
  <c r="Q244" i="14"/>
  <c r="G244" i="14"/>
  <c r="AA243" i="14"/>
  <c r="Y243" i="14"/>
  <c r="W243" i="14"/>
  <c r="Q243" i="14"/>
  <c r="G243" i="14"/>
  <c r="AA242" i="14"/>
  <c r="Y242" i="14"/>
  <c r="W242" i="14"/>
  <c r="Q242" i="14"/>
  <c r="G242" i="14"/>
  <c r="AA241" i="14"/>
  <c r="Y241" i="14"/>
  <c r="W241" i="14"/>
  <c r="Q241" i="14"/>
  <c r="G241" i="14"/>
  <c r="AA240" i="14"/>
  <c r="W240" i="14"/>
  <c r="Q240" i="14"/>
  <c r="G240" i="14"/>
  <c r="AA239" i="14"/>
  <c r="W239" i="14"/>
  <c r="Q239" i="14"/>
  <c r="G239" i="14"/>
  <c r="AA238" i="14"/>
  <c r="W238" i="14"/>
  <c r="Q238" i="14"/>
  <c r="G238" i="14"/>
  <c r="AA237" i="14"/>
  <c r="W237" i="14"/>
  <c r="Q237" i="14"/>
  <c r="G237" i="14"/>
  <c r="AA236" i="14"/>
  <c r="W236" i="14"/>
  <c r="Q236" i="14"/>
  <c r="G236" i="14"/>
  <c r="AA235" i="14"/>
  <c r="W235" i="14"/>
  <c r="Q235" i="14"/>
  <c r="G235" i="14"/>
  <c r="AA234" i="14"/>
  <c r="Y234" i="14"/>
  <c r="W234" i="14"/>
  <c r="Q234" i="14"/>
  <c r="G234" i="14"/>
  <c r="AA233" i="14"/>
  <c r="W233" i="14"/>
  <c r="Q233" i="14"/>
  <c r="G233" i="14"/>
  <c r="AA232" i="14"/>
  <c r="Y232" i="14"/>
  <c r="W232" i="14"/>
  <c r="Q232" i="14"/>
  <c r="G232" i="14"/>
  <c r="AA231" i="14"/>
  <c r="W231" i="14"/>
  <c r="Q231" i="14"/>
  <c r="G231" i="14"/>
  <c r="AA230" i="14"/>
  <c r="W230" i="14"/>
  <c r="Q230" i="14"/>
  <c r="G230" i="14"/>
  <c r="AA229" i="14"/>
  <c r="W229" i="14"/>
  <c r="Q229" i="14"/>
  <c r="G229" i="14"/>
  <c r="AA228" i="14"/>
  <c r="W228" i="14"/>
  <c r="S228" i="14"/>
  <c r="Q228" i="14"/>
  <c r="G228" i="14"/>
  <c r="AA227" i="14"/>
  <c r="Y227" i="14"/>
  <c r="W227" i="14"/>
  <c r="Q227" i="14"/>
  <c r="G227" i="14"/>
  <c r="AA226" i="14"/>
  <c r="W226" i="14"/>
  <c r="S226" i="14"/>
  <c r="Q226" i="14"/>
  <c r="G226" i="14"/>
  <c r="AA225" i="14"/>
  <c r="W225" i="14"/>
  <c r="Q225" i="14"/>
  <c r="G225" i="14"/>
  <c r="AA224" i="14"/>
  <c r="W224" i="14"/>
  <c r="Q224" i="14"/>
  <c r="G224" i="14"/>
  <c r="AA223" i="14"/>
  <c r="W223" i="14"/>
  <c r="Q223" i="14"/>
  <c r="G223" i="14"/>
  <c r="AA222" i="14"/>
  <c r="W222" i="14"/>
  <c r="Q222" i="14"/>
  <c r="G222" i="14"/>
  <c r="AA221" i="14"/>
  <c r="W221" i="14"/>
  <c r="S221" i="14"/>
  <c r="Q221" i="14"/>
  <c r="G221" i="14"/>
  <c r="AA220" i="14"/>
  <c r="W220" i="14"/>
  <c r="Q220" i="14"/>
  <c r="G220" i="14"/>
  <c r="AA219" i="14"/>
  <c r="W219" i="14"/>
  <c r="Q219" i="14"/>
  <c r="G219" i="14"/>
  <c r="AA218" i="14"/>
  <c r="W218" i="14"/>
  <c r="Q218" i="14"/>
  <c r="G218" i="14"/>
  <c r="AA217" i="14"/>
  <c r="Y217" i="14"/>
  <c r="W217" i="14"/>
  <c r="Q217" i="14"/>
  <c r="G217" i="14"/>
  <c r="AA216" i="14"/>
  <c r="W216" i="14"/>
  <c r="Q216" i="14"/>
  <c r="G216" i="14"/>
  <c r="AA215" i="14"/>
  <c r="Y215" i="14"/>
  <c r="W215" i="14"/>
  <c r="Q215" i="14"/>
  <c r="G215" i="14"/>
  <c r="AA214" i="14"/>
  <c r="Y214" i="14"/>
  <c r="W214" i="14"/>
  <c r="S214" i="14"/>
  <c r="Q214" i="14"/>
  <c r="G214" i="14"/>
  <c r="AA213" i="14"/>
  <c r="Y213" i="14"/>
  <c r="W213" i="14"/>
  <c r="Q213" i="14"/>
  <c r="G213" i="14"/>
  <c r="AA212" i="14"/>
  <c r="Y212" i="14"/>
  <c r="W212" i="14"/>
  <c r="Q212" i="14"/>
  <c r="G212" i="14"/>
  <c r="AA211" i="14"/>
  <c r="Y211" i="14"/>
  <c r="W211" i="14"/>
  <c r="S211" i="14"/>
  <c r="Q211" i="14"/>
  <c r="G211" i="14"/>
  <c r="AA210" i="14"/>
  <c r="Y210" i="14"/>
  <c r="W210" i="14"/>
  <c r="S210" i="14"/>
  <c r="Q210" i="14"/>
  <c r="G210" i="14"/>
  <c r="AA209" i="14"/>
  <c r="Y209" i="14"/>
  <c r="W209" i="14"/>
  <c r="Q209" i="14"/>
  <c r="G209" i="14"/>
  <c r="AA208" i="14"/>
  <c r="W208" i="14"/>
  <c r="Q208" i="14"/>
  <c r="G208" i="14"/>
  <c r="AA207" i="14"/>
  <c r="Y207" i="14"/>
  <c r="W207" i="14"/>
  <c r="S207" i="14"/>
  <c r="Q207" i="14"/>
  <c r="G207" i="14"/>
  <c r="AA206" i="14"/>
  <c r="W206" i="14"/>
  <c r="S206" i="14"/>
  <c r="Q206" i="14"/>
  <c r="G206" i="14"/>
  <c r="AA205" i="14"/>
  <c r="W205" i="14"/>
  <c r="Q205" i="14"/>
  <c r="G205" i="14"/>
  <c r="AA204" i="14"/>
  <c r="W204" i="14"/>
  <c r="S204" i="14"/>
  <c r="Q204" i="14"/>
  <c r="G204" i="14"/>
  <c r="AA203" i="14"/>
  <c r="W203" i="14"/>
  <c r="S203" i="14"/>
  <c r="Q203" i="14"/>
  <c r="G203" i="14"/>
  <c r="AA202" i="14"/>
  <c r="W202" i="14"/>
  <c r="Q202" i="14"/>
  <c r="G202" i="14"/>
  <c r="AA201" i="14"/>
  <c r="W201" i="14"/>
  <c r="Q201" i="14"/>
  <c r="G201" i="14"/>
  <c r="AA200" i="14"/>
  <c r="W200" i="14"/>
  <c r="S200" i="14"/>
  <c r="Q200" i="14"/>
  <c r="G200" i="14"/>
  <c r="AA199" i="14"/>
  <c r="W199" i="14"/>
  <c r="Q199" i="14"/>
  <c r="G199" i="14"/>
  <c r="AA198" i="14"/>
  <c r="W198" i="14"/>
  <c r="Q198" i="14"/>
  <c r="G198" i="14"/>
  <c r="AB197" i="14"/>
  <c r="AA197" i="14"/>
  <c r="Y197" i="14"/>
  <c r="W197" i="14"/>
  <c r="S197" i="14"/>
  <c r="Q197" i="14"/>
  <c r="G197" i="14"/>
  <c r="AA196" i="14"/>
  <c r="Y196" i="14"/>
  <c r="W196" i="14"/>
  <c r="S196" i="14"/>
  <c r="Q196" i="14"/>
  <c r="G196" i="14"/>
  <c r="AA195" i="14"/>
  <c r="W195" i="14"/>
  <c r="Q195" i="14"/>
  <c r="G195" i="14"/>
  <c r="AA194" i="14"/>
  <c r="W194" i="14"/>
  <c r="Q194" i="14"/>
  <c r="G194" i="14"/>
  <c r="AA193" i="14"/>
  <c r="W193" i="14"/>
  <c r="Q193" i="14"/>
  <c r="G193" i="14"/>
  <c r="AA192" i="14"/>
  <c r="W192" i="14"/>
  <c r="S192" i="14"/>
  <c r="Q192" i="14"/>
  <c r="G192" i="14"/>
  <c r="AA191" i="14"/>
  <c r="W191" i="14"/>
  <c r="Q191" i="14"/>
  <c r="G191" i="14"/>
  <c r="AA190" i="14"/>
  <c r="W190" i="14"/>
  <c r="Q190" i="14"/>
  <c r="G190" i="14"/>
  <c r="AA189" i="14"/>
  <c r="W189" i="14"/>
  <c r="Q189" i="14"/>
  <c r="G189" i="14"/>
  <c r="AA188" i="14"/>
  <c r="Y188" i="14"/>
  <c r="W188" i="14"/>
  <c r="S188" i="14"/>
  <c r="Q188" i="14"/>
  <c r="G188" i="14"/>
  <c r="AA187" i="14"/>
  <c r="Y187" i="14"/>
  <c r="W187" i="14"/>
  <c r="S187" i="14"/>
  <c r="Q187" i="14"/>
  <c r="G187" i="14"/>
  <c r="AA186" i="14"/>
  <c r="W186" i="14"/>
  <c r="Q186" i="14"/>
  <c r="G186" i="14"/>
  <c r="AA185" i="14"/>
  <c r="W185" i="14"/>
  <c r="Q185" i="14"/>
  <c r="G185" i="14"/>
  <c r="AA184" i="14"/>
  <c r="W184" i="14"/>
  <c r="Q184" i="14"/>
  <c r="G184" i="14"/>
  <c r="AA183" i="14"/>
  <c r="W183" i="14"/>
  <c r="Q183" i="14"/>
  <c r="G183" i="14"/>
  <c r="AA182" i="14"/>
  <c r="W182" i="14"/>
  <c r="S182" i="14"/>
  <c r="Q182" i="14"/>
  <c r="G182" i="14"/>
  <c r="AA181" i="14"/>
  <c r="W181" i="14"/>
  <c r="Q181" i="14"/>
  <c r="G181" i="14"/>
  <c r="AA180" i="14"/>
  <c r="W180" i="14"/>
  <c r="S180" i="14"/>
  <c r="Q180" i="14"/>
  <c r="G180" i="14"/>
  <c r="AA179" i="14"/>
  <c r="W179" i="14"/>
  <c r="Q179" i="14"/>
  <c r="G179" i="14"/>
  <c r="AA178" i="14"/>
  <c r="W178" i="14"/>
  <c r="Q178" i="14"/>
  <c r="G178" i="14"/>
  <c r="AA177" i="14"/>
  <c r="W177" i="14"/>
  <c r="Q177" i="14"/>
  <c r="G177" i="14"/>
  <c r="AA176" i="14"/>
  <c r="Y176" i="14"/>
  <c r="W176" i="14"/>
  <c r="Q176" i="14"/>
  <c r="G176" i="14"/>
  <c r="AA175" i="14"/>
  <c r="W175" i="14"/>
  <c r="S175" i="14"/>
  <c r="Q175" i="14"/>
  <c r="G175" i="14"/>
  <c r="AA174" i="14"/>
  <c r="W174" i="14"/>
  <c r="Q174" i="14"/>
  <c r="G174" i="14"/>
  <c r="AA173" i="14"/>
  <c r="W173" i="14"/>
  <c r="S173" i="14"/>
  <c r="Q173" i="14"/>
  <c r="G173" i="14"/>
  <c r="AA172" i="14"/>
  <c r="W172" i="14"/>
  <c r="Q172" i="14"/>
  <c r="G172" i="14"/>
  <c r="AA171" i="14"/>
  <c r="W171" i="14"/>
  <c r="Q171" i="14"/>
  <c r="G171" i="14"/>
  <c r="AA170" i="14"/>
  <c r="W170" i="14"/>
  <c r="Q170" i="14"/>
  <c r="G170" i="14"/>
  <c r="AA169" i="14"/>
  <c r="W169" i="14"/>
  <c r="Q169" i="14"/>
  <c r="G169" i="14"/>
  <c r="AA168" i="14"/>
  <c r="W168" i="14"/>
  <c r="S168" i="14"/>
  <c r="Q168" i="14"/>
  <c r="G168" i="14"/>
  <c r="AA167" i="14"/>
  <c r="W167" i="14"/>
  <c r="Q167" i="14"/>
  <c r="G167" i="14"/>
  <c r="AA166" i="14"/>
  <c r="Y166" i="14"/>
  <c r="W166" i="14"/>
  <c r="Q166" i="14"/>
  <c r="G166" i="14"/>
  <c r="AA165" i="14"/>
  <c r="W165" i="14"/>
  <c r="Q165" i="14"/>
  <c r="G165" i="14"/>
  <c r="AA164" i="14"/>
  <c r="W164" i="14"/>
  <c r="Q164" i="14"/>
  <c r="G164" i="14"/>
  <c r="AA163" i="14"/>
  <c r="W163" i="14"/>
  <c r="Q163" i="14"/>
  <c r="G163" i="14"/>
  <c r="AA162" i="14"/>
  <c r="W162" i="14"/>
  <c r="Q162" i="14"/>
  <c r="G162" i="14"/>
  <c r="AA161" i="14"/>
  <c r="W161" i="14"/>
  <c r="Q161" i="14"/>
  <c r="G161" i="14"/>
  <c r="AA160" i="14"/>
  <c r="W160" i="14"/>
  <c r="Q160" i="14"/>
  <c r="G160" i="14"/>
  <c r="AA159" i="14"/>
  <c r="W159" i="14"/>
  <c r="Q159" i="14"/>
  <c r="G159" i="14"/>
  <c r="AA158" i="14"/>
  <c r="W158" i="14"/>
  <c r="Q158" i="14"/>
  <c r="G158" i="14"/>
  <c r="AA157" i="14"/>
  <c r="W157" i="14"/>
  <c r="Q157" i="14"/>
  <c r="G157" i="14"/>
  <c r="AA156" i="14"/>
  <c r="W156" i="14"/>
  <c r="Q156" i="14"/>
  <c r="G156" i="14"/>
  <c r="AA155" i="14"/>
  <c r="W155" i="14"/>
  <c r="Q155" i="14"/>
  <c r="G155" i="14"/>
  <c r="AA154" i="14"/>
  <c r="Y154" i="14"/>
  <c r="W154" i="14"/>
  <c r="S154" i="14"/>
  <c r="Q154" i="14"/>
  <c r="G154" i="14"/>
  <c r="AA153" i="14"/>
  <c r="Y153" i="14"/>
  <c r="W153" i="14"/>
  <c r="S153" i="14"/>
  <c r="Q153" i="14"/>
  <c r="G153" i="14"/>
  <c r="AA152" i="14"/>
  <c r="W152" i="14"/>
  <c r="Q152" i="14"/>
  <c r="G152" i="14"/>
  <c r="AA151" i="14"/>
  <c r="W151" i="14"/>
  <c r="Q151" i="14"/>
  <c r="G151" i="14"/>
  <c r="AA150" i="14"/>
  <c r="Y150" i="14"/>
  <c r="W150" i="14"/>
  <c r="Q150" i="14"/>
  <c r="G150" i="14"/>
  <c r="AA149" i="14"/>
  <c r="W149" i="14"/>
  <c r="Q149" i="14"/>
  <c r="G149" i="14"/>
  <c r="AA148" i="14"/>
  <c r="W148" i="14"/>
  <c r="Q148" i="14"/>
  <c r="G148" i="14"/>
  <c r="AA147" i="14"/>
  <c r="W147" i="14"/>
  <c r="Q147" i="14"/>
  <c r="G147" i="14"/>
  <c r="AA146" i="14"/>
  <c r="W146" i="14"/>
  <c r="Q146" i="14"/>
  <c r="G146" i="14"/>
  <c r="AA145" i="14"/>
  <c r="W145" i="14"/>
  <c r="Q145" i="14"/>
  <c r="G145" i="14"/>
  <c r="AA144" i="14"/>
  <c r="Y144" i="14"/>
  <c r="W144" i="14"/>
  <c r="Q144" i="14"/>
  <c r="G144" i="14"/>
  <c r="AA143" i="14"/>
  <c r="W143" i="14"/>
  <c r="Q143" i="14"/>
  <c r="G143" i="14"/>
  <c r="AA142" i="14"/>
  <c r="Y142" i="14"/>
  <c r="W142" i="14"/>
  <c r="Q142" i="14"/>
  <c r="G142" i="14"/>
  <c r="AA141" i="14"/>
  <c r="Y141" i="14"/>
  <c r="W141" i="14"/>
  <c r="Q141" i="14"/>
  <c r="G141" i="14"/>
  <c r="AA140" i="14"/>
  <c r="Y140" i="14"/>
  <c r="W140" i="14"/>
  <c r="Q140" i="14"/>
  <c r="G140" i="14"/>
  <c r="AA139" i="14"/>
  <c r="Y139" i="14"/>
  <c r="W139" i="14"/>
  <c r="Q139" i="14"/>
  <c r="G139" i="14"/>
  <c r="AA138" i="14"/>
  <c r="Y138" i="14"/>
  <c r="W138" i="14"/>
  <c r="Q138" i="14"/>
  <c r="G138" i="14"/>
  <c r="AA137" i="14"/>
  <c r="Y137" i="14"/>
  <c r="W137" i="14"/>
  <c r="Q137" i="14"/>
  <c r="G137" i="14"/>
  <c r="AA136" i="14"/>
  <c r="Y136" i="14"/>
  <c r="W136" i="14"/>
  <c r="Q136" i="14"/>
  <c r="G136" i="14"/>
  <c r="AA135" i="14"/>
  <c r="Y135" i="14"/>
  <c r="W135" i="14"/>
  <c r="Q135" i="14"/>
  <c r="G135" i="14"/>
  <c r="AA134" i="14"/>
  <c r="W134" i="14"/>
  <c r="Q134" i="14"/>
  <c r="G134" i="14"/>
  <c r="AA133" i="14"/>
  <c r="W133" i="14"/>
  <c r="Q133" i="14"/>
  <c r="G133" i="14"/>
  <c r="AA132" i="14"/>
  <c r="W132" i="14"/>
  <c r="Q132" i="14"/>
  <c r="G132" i="14"/>
  <c r="AA131" i="14"/>
  <c r="W131" i="14"/>
  <c r="Q131" i="14"/>
  <c r="G131" i="14"/>
  <c r="AA130" i="14"/>
  <c r="W130" i="14"/>
  <c r="Q130" i="14"/>
  <c r="G130" i="14"/>
  <c r="AA129" i="14"/>
  <c r="W129" i="14"/>
  <c r="Q129" i="14"/>
  <c r="G129" i="14"/>
  <c r="AA128" i="14"/>
  <c r="W128" i="14"/>
  <c r="Q128" i="14"/>
  <c r="G128" i="14"/>
  <c r="AA127" i="14"/>
  <c r="W127" i="14"/>
  <c r="Q127" i="14"/>
  <c r="G127" i="14"/>
  <c r="AA126" i="14"/>
  <c r="W126" i="14"/>
  <c r="Q126" i="14"/>
  <c r="G126" i="14"/>
  <c r="AA125" i="14"/>
  <c r="W125" i="14"/>
  <c r="Q125" i="14"/>
  <c r="G125" i="14"/>
  <c r="AA124" i="14"/>
  <c r="W124" i="14"/>
  <c r="Q124" i="14"/>
  <c r="G124" i="14"/>
  <c r="AA123" i="14"/>
  <c r="W123" i="14"/>
  <c r="Q123" i="14"/>
  <c r="G123" i="14"/>
  <c r="AA122" i="14"/>
  <c r="W122" i="14"/>
  <c r="Q122" i="14"/>
  <c r="G122" i="14"/>
  <c r="AA121" i="14"/>
  <c r="W121" i="14"/>
  <c r="Q121" i="14"/>
  <c r="G121" i="14"/>
  <c r="AA120" i="14"/>
  <c r="W120" i="14"/>
  <c r="Q120" i="14"/>
  <c r="G120" i="14"/>
  <c r="AA119" i="14"/>
  <c r="W119" i="14"/>
  <c r="Q119" i="14"/>
  <c r="G119" i="14"/>
  <c r="AA118" i="14"/>
  <c r="W118" i="14"/>
  <c r="Q118" i="14"/>
  <c r="G118" i="14"/>
  <c r="AA117" i="14"/>
  <c r="W117" i="14"/>
  <c r="Q117" i="14"/>
  <c r="G117" i="14"/>
  <c r="AA116" i="14"/>
  <c r="W116" i="14"/>
  <c r="Q116" i="14"/>
  <c r="G116" i="14"/>
  <c r="AA115" i="14"/>
  <c r="W115" i="14"/>
  <c r="Q115" i="14"/>
  <c r="G115" i="14"/>
  <c r="AA114" i="14"/>
  <c r="W114" i="14"/>
  <c r="Q114" i="14"/>
  <c r="G114" i="14"/>
  <c r="AA113" i="14"/>
  <c r="Y113" i="14"/>
  <c r="W113" i="14"/>
  <c r="Q113" i="14"/>
  <c r="G113" i="14"/>
  <c r="AA112" i="14"/>
  <c r="W112" i="14"/>
  <c r="Q112" i="14"/>
  <c r="G112" i="14"/>
  <c r="AA111" i="14"/>
  <c r="W111" i="14"/>
  <c r="Q111" i="14"/>
  <c r="G111" i="14"/>
  <c r="AA110" i="14"/>
  <c r="W110" i="14"/>
  <c r="Q110" i="14"/>
  <c r="G110" i="14"/>
  <c r="AA109" i="14"/>
  <c r="W109" i="14"/>
  <c r="Q109" i="14"/>
  <c r="G109" i="14"/>
  <c r="AA108" i="14"/>
  <c r="W108" i="14"/>
  <c r="Q108" i="14"/>
  <c r="G108" i="14"/>
  <c r="AA107" i="14"/>
  <c r="W107" i="14"/>
  <c r="Q107" i="14"/>
  <c r="G107" i="14"/>
  <c r="AA106" i="14"/>
  <c r="W106" i="14"/>
  <c r="Q106" i="14"/>
  <c r="G106" i="14"/>
  <c r="AA105" i="14"/>
  <c r="W105" i="14"/>
  <c r="Q105" i="14"/>
  <c r="G105" i="14"/>
  <c r="AA104" i="14"/>
  <c r="W104" i="14"/>
  <c r="Q104" i="14"/>
  <c r="G104" i="14"/>
  <c r="AA103" i="14"/>
  <c r="W103" i="14"/>
  <c r="Q103" i="14"/>
  <c r="G103" i="14"/>
  <c r="AA102" i="14"/>
  <c r="W102" i="14"/>
  <c r="Q102" i="14"/>
  <c r="G102" i="14"/>
  <c r="AA101" i="14"/>
  <c r="W101" i="14"/>
  <c r="Q101" i="14"/>
  <c r="G101" i="14"/>
  <c r="AA100" i="14"/>
  <c r="W100" i="14"/>
  <c r="Q100" i="14"/>
  <c r="G100" i="14"/>
  <c r="AA99" i="14"/>
  <c r="W99" i="14"/>
  <c r="Q99" i="14"/>
  <c r="G99" i="14"/>
  <c r="AA98" i="14"/>
  <c r="W98" i="14"/>
  <c r="Q98" i="14"/>
  <c r="G98" i="14"/>
  <c r="AA97" i="14"/>
  <c r="W97" i="14"/>
  <c r="Q97" i="14"/>
  <c r="G97" i="14"/>
  <c r="AA96" i="14"/>
  <c r="Y96" i="14"/>
  <c r="W96" i="14"/>
  <c r="Q96" i="14"/>
  <c r="G96" i="14"/>
  <c r="AA95" i="14"/>
  <c r="Y95" i="14"/>
  <c r="W95" i="14"/>
  <c r="Q95" i="14"/>
  <c r="G95" i="14"/>
  <c r="AA94" i="14"/>
  <c r="Y94" i="14"/>
  <c r="W94" i="14"/>
  <c r="Q94" i="14"/>
  <c r="G94" i="14"/>
  <c r="AA93" i="14"/>
  <c r="W93" i="14"/>
  <c r="S93" i="14"/>
  <c r="Q93" i="14"/>
  <c r="G93" i="14"/>
  <c r="AA92" i="14"/>
  <c r="W92" i="14"/>
  <c r="Q92" i="14"/>
  <c r="G92" i="14"/>
  <c r="AA91" i="14"/>
  <c r="W91" i="14"/>
  <c r="Q91" i="14"/>
  <c r="G91" i="14"/>
  <c r="AA90" i="14"/>
  <c r="W90" i="14"/>
  <c r="Q90" i="14"/>
  <c r="G90" i="14"/>
  <c r="AA89" i="14"/>
  <c r="Y89" i="14"/>
  <c r="W89" i="14"/>
  <c r="Q89" i="14"/>
  <c r="G89" i="14"/>
  <c r="AA88" i="14"/>
  <c r="W88" i="14"/>
  <c r="Q88" i="14"/>
  <c r="G88" i="14"/>
  <c r="AA87" i="14"/>
  <c r="W87" i="14"/>
  <c r="Q87" i="14"/>
  <c r="G87" i="14"/>
  <c r="AA86" i="14"/>
  <c r="W86" i="14"/>
  <c r="Q86" i="14"/>
  <c r="G86" i="14"/>
  <c r="AA85" i="14"/>
  <c r="W85" i="14"/>
  <c r="Q85" i="14"/>
  <c r="G85" i="14"/>
  <c r="AA84" i="14"/>
  <c r="W84" i="14"/>
  <c r="Q84" i="14"/>
  <c r="G84" i="14"/>
  <c r="AA83" i="14"/>
  <c r="W83" i="14"/>
  <c r="Q83" i="14"/>
  <c r="G83" i="14"/>
  <c r="AA82" i="14"/>
  <c r="Y82" i="14"/>
  <c r="W82" i="14"/>
  <c r="Q82" i="14"/>
  <c r="G82" i="14"/>
  <c r="AA81" i="14"/>
  <c r="Y81" i="14"/>
  <c r="W81" i="14"/>
  <c r="Q81" i="14"/>
  <c r="G81" i="14"/>
  <c r="AA80" i="14"/>
  <c r="Y80" i="14"/>
  <c r="W80" i="14"/>
  <c r="S80" i="14"/>
  <c r="Q80" i="14"/>
  <c r="G80" i="14"/>
  <c r="AA79" i="14"/>
  <c r="Y79" i="14"/>
  <c r="W79" i="14"/>
  <c r="S79" i="14"/>
  <c r="Q79" i="14"/>
  <c r="G79" i="14"/>
  <c r="AA78" i="14"/>
  <c r="Y78" i="14"/>
  <c r="W78" i="14"/>
  <c r="Q78" i="14"/>
  <c r="G78" i="14"/>
  <c r="AA77" i="14"/>
  <c r="Y77" i="14"/>
  <c r="W77" i="14"/>
  <c r="Q77" i="14"/>
  <c r="G77" i="14"/>
  <c r="AA76" i="14"/>
  <c r="Y76" i="14"/>
  <c r="W76" i="14"/>
  <c r="Q76" i="14"/>
  <c r="G76" i="14"/>
  <c r="AA75" i="14"/>
  <c r="Y75" i="14"/>
  <c r="W75" i="14"/>
  <c r="Q75" i="14"/>
  <c r="G75" i="14"/>
  <c r="AA74" i="14"/>
  <c r="Y74" i="14"/>
  <c r="W74" i="14"/>
  <c r="Q74" i="14"/>
  <c r="G74" i="14"/>
  <c r="AA73" i="14"/>
  <c r="Y73" i="14"/>
  <c r="W73" i="14"/>
  <c r="Q73" i="14"/>
  <c r="G73" i="14"/>
  <c r="AA72" i="14"/>
  <c r="Y72" i="14"/>
  <c r="W72" i="14"/>
  <c r="Q72" i="14"/>
  <c r="G72" i="14"/>
  <c r="AA71" i="14"/>
  <c r="Y71" i="14"/>
  <c r="W71" i="14"/>
  <c r="S71" i="14"/>
  <c r="Q71" i="14"/>
  <c r="G71" i="14"/>
  <c r="AA70" i="14"/>
  <c r="Y70" i="14"/>
  <c r="W70" i="14"/>
  <c r="S70" i="14"/>
  <c r="Q70" i="14"/>
  <c r="G70" i="14"/>
  <c r="AA69" i="14"/>
  <c r="Y69" i="14"/>
  <c r="W69" i="14"/>
  <c r="Q69" i="14"/>
  <c r="G69" i="14"/>
  <c r="AA68" i="14"/>
  <c r="Y68" i="14"/>
  <c r="W68" i="14"/>
  <c r="Q68" i="14"/>
  <c r="G68" i="14"/>
  <c r="AA67" i="14"/>
  <c r="Y67" i="14"/>
  <c r="W67" i="14"/>
  <c r="Q67" i="14"/>
  <c r="G67" i="14"/>
  <c r="AA66" i="14"/>
  <c r="Y66" i="14"/>
  <c r="W66" i="14"/>
  <c r="Q66" i="14"/>
  <c r="G66" i="14"/>
  <c r="AA65" i="14"/>
  <c r="W65" i="14"/>
  <c r="Q65" i="14"/>
  <c r="G65" i="14"/>
  <c r="AA64" i="14"/>
  <c r="W64" i="14"/>
  <c r="Q64" i="14"/>
  <c r="G64" i="14"/>
  <c r="AA63" i="14"/>
  <c r="Y63" i="14"/>
  <c r="W63" i="14"/>
  <c r="Q63" i="14"/>
  <c r="G63" i="14"/>
  <c r="AA62" i="14"/>
  <c r="W62" i="14"/>
  <c r="Q62" i="14"/>
  <c r="G62" i="14"/>
  <c r="AA61" i="14"/>
  <c r="W61" i="14"/>
  <c r="Q61" i="14"/>
  <c r="G61" i="14"/>
  <c r="AA60" i="14"/>
  <c r="W60" i="14"/>
  <c r="Q60" i="14"/>
  <c r="G60" i="14"/>
  <c r="AA59" i="14"/>
  <c r="W59" i="14"/>
  <c r="Q59" i="14"/>
  <c r="G59" i="14"/>
  <c r="AA58" i="14"/>
  <c r="W58" i="14"/>
  <c r="Q58" i="14"/>
  <c r="G58" i="14"/>
  <c r="AA57" i="14"/>
  <c r="W57" i="14"/>
  <c r="Q57" i="14"/>
  <c r="G57" i="14"/>
  <c r="AA56" i="14"/>
  <c r="W56" i="14"/>
  <c r="Q56" i="14"/>
  <c r="G56" i="14"/>
  <c r="AA55" i="14"/>
  <c r="W55" i="14"/>
  <c r="Q55" i="14"/>
  <c r="G55" i="14"/>
  <c r="AA54" i="14"/>
  <c r="Y54" i="14"/>
  <c r="W54" i="14"/>
  <c r="Q54" i="14"/>
  <c r="G54" i="14"/>
  <c r="AA53" i="14"/>
  <c r="W53" i="14"/>
  <c r="Q53" i="14"/>
  <c r="G53" i="14"/>
  <c r="AA52" i="14"/>
  <c r="W52" i="14"/>
  <c r="Q52" i="14"/>
  <c r="G52" i="14"/>
  <c r="AA51" i="14"/>
  <c r="W51" i="14"/>
  <c r="Q51" i="14"/>
  <c r="G51" i="14"/>
  <c r="AA50" i="14"/>
  <c r="W50" i="14"/>
  <c r="S50" i="14"/>
  <c r="Q50" i="14"/>
  <c r="G50" i="14"/>
  <c r="AA49" i="14"/>
  <c r="W49" i="14"/>
  <c r="Q49" i="14"/>
  <c r="G49" i="14"/>
  <c r="AA48" i="14"/>
  <c r="W48" i="14"/>
  <c r="Q48" i="14"/>
  <c r="G48" i="14"/>
  <c r="AA47" i="14"/>
  <c r="W47" i="14"/>
  <c r="S47" i="14"/>
  <c r="Q47" i="14"/>
  <c r="G47" i="14"/>
  <c r="AA46" i="14"/>
  <c r="Y46" i="14"/>
  <c r="W46" i="14"/>
  <c r="Q46" i="14"/>
  <c r="G46" i="14"/>
  <c r="AA45" i="14"/>
  <c r="W45" i="14"/>
  <c r="Q45" i="14"/>
  <c r="G45" i="14"/>
  <c r="AA44" i="14"/>
  <c r="W44" i="14"/>
  <c r="Q44" i="14"/>
  <c r="G44" i="14"/>
  <c r="AA43" i="14"/>
  <c r="W43" i="14"/>
  <c r="Q43" i="14"/>
  <c r="G43" i="14"/>
  <c r="AA42" i="14"/>
  <c r="W42" i="14"/>
  <c r="Q42" i="14"/>
  <c r="G42" i="14"/>
  <c r="AA41" i="14"/>
  <c r="W41" i="14"/>
  <c r="Q41" i="14"/>
  <c r="G41" i="14"/>
  <c r="AA40" i="14"/>
  <c r="W40" i="14"/>
  <c r="Q40" i="14"/>
  <c r="G40" i="14"/>
  <c r="AA39" i="14"/>
  <c r="W39" i="14"/>
  <c r="Q39" i="14"/>
  <c r="G39" i="14"/>
  <c r="AA38" i="14"/>
  <c r="W38" i="14"/>
  <c r="Q38" i="14"/>
  <c r="G38" i="14"/>
  <c r="AA37" i="14"/>
  <c r="W37" i="14"/>
  <c r="Q37" i="14"/>
  <c r="G37" i="14"/>
  <c r="AA36" i="14"/>
  <c r="W36" i="14"/>
  <c r="Q36" i="14"/>
  <c r="G36" i="14"/>
  <c r="AA35" i="14"/>
  <c r="W35" i="14"/>
  <c r="Q35" i="14"/>
  <c r="G35" i="14"/>
  <c r="AA34" i="14"/>
  <c r="W34" i="14"/>
  <c r="Q34" i="14"/>
  <c r="G34" i="14"/>
  <c r="AA33" i="14"/>
  <c r="W33" i="14"/>
  <c r="Q33" i="14"/>
  <c r="G33" i="14"/>
  <c r="AA32" i="14"/>
  <c r="W32" i="14"/>
  <c r="Q32" i="14"/>
  <c r="G32" i="14"/>
  <c r="AA31" i="14"/>
  <c r="W31" i="14"/>
  <c r="Q31" i="14"/>
  <c r="G31" i="14"/>
  <c r="AA30" i="14"/>
  <c r="W30" i="14"/>
  <c r="Q30" i="14"/>
  <c r="G30" i="14"/>
  <c r="AA29" i="14"/>
  <c r="W29" i="14"/>
  <c r="Q29" i="14"/>
  <c r="G29" i="14"/>
  <c r="AA28" i="14"/>
  <c r="W28" i="14"/>
  <c r="Q28" i="14"/>
  <c r="G28" i="14"/>
  <c r="AA27" i="14"/>
  <c r="W27" i="14"/>
  <c r="Q27" i="14"/>
  <c r="G27" i="14"/>
  <c r="AA26" i="14"/>
  <c r="W26" i="14"/>
  <c r="Q26" i="14"/>
  <c r="G26" i="14"/>
  <c r="AA25" i="14"/>
  <c r="W25" i="14"/>
  <c r="Q25" i="14"/>
  <c r="G25" i="14"/>
  <c r="AA24" i="14"/>
  <c r="W24" i="14"/>
  <c r="Q24" i="14"/>
  <c r="G24" i="14"/>
  <c r="AA23" i="14"/>
  <c r="W23" i="14"/>
  <c r="Q23" i="14"/>
  <c r="G23" i="14"/>
  <c r="AA22" i="14"/>
  <c r="W22" i="14"/>
  <c r="Q22" i="14"/>
  <c r="G22" i="14"/>
  <c r="AA21" i="14"/>
  <c r="W21" i="14"/>
  <c r="Q21" i="14"/>
  <c r="G21" i="14"/>
  <c r="AA20" i="14"/>
  <c r="W20" i="14"/>
  <c r="Q20" i="14"/>
  <c r="G20" i="14"/>
  <c r="AA19" i="14"/>
  <c r="W19" i="14"/>
  <c r="Q19" i="14"/>
  <c r="G19" i="14"/>
  <c r="AA18" i="14"/>
  <c r="W18" i="14"/>
  <c r="Q18" i="14"/>
  <c r="G18" i="14"/>
  <c r="AA17" i="14"/>
  <c r="W17" i="14"/>
  <c r="Q17" i="14"/>
  <c r="G17" i="14"/>
  <c r="AA16" i="14"/>
  <c r="Y16" i="14"/>
  <c r="W16" i="14"/>
  <c r="S16" i="14"/>
  <c r="Q16" i="14"/>
  <c r="G16" i="14"/>
  <c r="AA15" i="14"/>
  <c r="W15" i="14"/>
  <c r="Q15" i="14"/>
  <c r="G15" i="14"/>
  <c r="AA14" i="14"/>
  <c r="W14" i="14"/>
  <c r="Q14" i="14"/>
  <c r="G14" i="14"/>
  <c r="AA13" i="14"/>
  <c r="W13" i="14"/>
  <c r="Q13" i="14"/>
  <c r="G13" i="14"/>
  <c r="AA12" i="14"/>
  <c r="Y12" i="14"/>
  <c r="W12" i="14"/>
  <c r="Q12" i="14"/>
  <c r="G12" i="14"/>
  <c r="AA11" i="14"/>
  <c r="W11" i="14"/>
  <c r="Q11" i="14"/>
  <c r="G11" i="14"/>
  <c r="AA10" i="14"/>
  <c r="W10" i="14"/>
  <c r="Q10" i="14"/>
  <c r="G10" i="14"/>
  <c r="AA9" i="14"/>
  <c r="W9" i="14"/>
  <c r="Q9" i="14"/>
  <c r="G9" i="14"/>
  <c r="AA8" i="14"/>
  <c r="W8" i="14"/>
  <c r="Q8" i="14"/>
  <c r="G8" i="14"/>
  <c r="AA7" i="14"/>
  <c r="W7" i="14"/>
  <c r="Q7" i="14"/>
  <c r="G7" i="14"/>
  <c r="AA6" i="14"/>
  <c r="W6" i="14"/>
  <c r="Q6" i="14"/>
  <c r="G6" i="14"/>
  <c r="AA5" i="14"/>
  <c r="W5" i="14"/>
  <c r="Q5" i="14"/>
  <c r="G5" i="14"/>
  <c r="AA4" i="14"/>
  <c r="W4" i="14"/>
  <c r="Q4" i="14"/>
  <c r="G4" i="14"/>
  <c r="AA3" i="14"/>
  <c r="W3" i="14"/>
  <c r="Q3" i="14"/>
  <c r="G3" i="14"/>
  <c r="V1" i="14"/>
  <c r="T1" i="14"/>
  <c r="R1" i="14"/>
  <c r="P1" i="14"/>
  <c r="N1" i="14"/>
  <c r="K1" i="14"/>
  <c r="J1" i="14"/>
  <c r="F1" i="14"/>
  <c r="E1" i="14" s="1"/>
  <c r="Y1707" i="10"/>
  <c r="W1707" i="10"/>
  <c r="U1707" i="10"/>
  <c r="X1707" i="10" s="1"/>
  <c r="S1707" i="10"/>
  <c r="Q1707" i="10"/>
  <c r="O1707" i="10"/>
  <c r="R1707" i="10" s="1"/>
  <c r="L1707" i="10"/>
  <c r="J1707" i="10"/>
  <c r="M1707" i="10" s="1"/>
  <c r="G1707" i="10"/>
  <c r="Y1706" i="10"/>
  <c r="W1706" i="10"/>
  <c r="U1706" i="10"/>
  <c r="X1706" i="10" s="1"/>
  <c r="S1706" i="10"/>
  <c r="Q1706" i="10"/>
  <c r="O1706" i="10"/>
  <c r="R1706" i="10" s="1"/>
  <c r="L1706" i="10"/>
  <c r="J1706" i="10"/>
  <c r="M1706" i="10" s="1"/>
  <c r="G1706" i="10"/>
  <c r="W1705" i="10"/>
  <c r="U1705" i="10"/>
  <c r="S1705" i="10"/>
  <c r="Q1705" i="10"/>
  <c r="O1705" i="10"/>
  <c r="R1705" i="10" s="1"/>
  <c r="L1705" i="10"/>
  <c r="J1705" i="10"/>
  <c r="M1705" i="10" s="1"/>
  <c r="G1705" i="10"/>
  <c r="Y1704" i="10"/>
  <c r="W1704" i="10"/>
  <c r="U1704" i="10"/>
  <c r="X1704" i="10" s="1"/>
  <c r="S1704" i="10"/>
  <c r="Q1704" i="10"/>
  <c r="O1704" i="10"/>
  <c r="R1704" i="10" s="1"/>
  <c r="L1704" i="10"/>
  <c r="J1704" i="10"/>
  <c r="M1704" i="10" s="1"/>
  <c r="G1704" i="10"/>
  <c r="Y1703" i="10"/>
  <c r="W1703" i="10"/>
  <c r="U1703" i="10"/>
  <c r="X1703" i="10" s="1"/>
  <c r="S1703" i="10"/>
  <c r="Q1703" i="10"/>
  <c r="O1703" i="10"/>
  <c r="R1703" i="10" s="1"/>
  <c r="L1703" i="10"/>
  <c r="J1703" i="10"/>
  <c r="M1703" i="10" s="1"/>
  <c r="G1703" i="10"/>
  <c r="Y1702" i="10"/>
  <c r="W1702" i="10"/>
  <c r="U1702" i="10"/>
  <c r="X1702" i="10" s="1"/>
  <c r="S1702" i="10"/>
  <c r="Q1702" i="10"/>
  <c r="O1702" i="10"/>
  <c r="R1702" i="10" s="1"/>
  <c r="L1702" i="10"/>
  <c r="J1702" i="10"/>
  <c r="M1702" i="10" s="1"/>
  <c r="G1702" i="10"/>
  <c r="Y1701" i="10"/>
  <c r="W1701" i="10"/>
  <c r="U1701" i="10"/>
  <c r="X1701" i="10" s="1"/>
  <c r="S1701" i="10"/>
  <c r="Q1701" i="10"/>
  <c r="O1701" i="10"/>
  <c r="R1701" i="10" s="1"/>
  <c r="L1701" i="10"/>
  <c r="J1701" i="10"/>
  <c r="M1701" i="10" s="1"/>
  <c r="G1701" i="10"/>
  <c r="Y1700" i="10"/>
  <c r="W1700" i="10"/>
  <c r="U1700" i="10"/>
  <c r="X1700" i="10" s="1"/>
  <c r="S1700" i="10"/>
  <c r="Q1700" i="10"/>
  <c r="O1700" i="10"/>
  <c r="R1700" i="10" s="1"/>
  <c r="L1700" i="10"/>
  <c r="J1700" i="10"/>
  <c r="M1700" i="10" s="1"/>
  <c r="G1700" i="10"/>
  <c r="Y1699" i="10"/>
  <c r="W1699" i="10"/>
  <c r="U1699" i="10"/>
  <c r="X1699" i="10" s="1"/>
  <c r="S1699" i="10"/>
  <c r="Q1699" i="10"/>
  <c r="O1699" i="10"/>
  <c r="R1699" i="10" s="1"/>
  <c r="L1699" i="10"/>
  <c r="J1699" i="10"/>
  <c r="M1699" i="10" s="1"/>
  <c r="G1699" i="10"/>
  <c r="Y1698" i="10"/>
  <c r="W1698" i="10"/>
  <c r="U1698" i="10"/>
  <c r="X1698" i="10" s="1"/>
  <c r="S1698" i="10"/>
  <c r="Q1698" i="10"/>
  <c r="O1698" i="10"/>
  <c r="R1698" i="10" s="1"/>
  <c r="L1698" i="10"/>
  <c r="J1698" i="10"/>
  <c r="M1698" i="10" s="1"/>
  <c r="G1698" i="10"/>
  <c r="Y1697" i="10"/>
  <c r="W1697" i="10"/>
  <c r="U1697" i="10"/>
  <c r="X1697" i="10" s="1"/>
  <c r="S1697" i="10"/>
  <c r="Q1697" i="10"/>
  <c r="O1697" i="10"/>
  <c r="R1697" i="10" s="1"/>
  <c r="L1697" i="10"/>
  <c r="J1697" i="10"/>
  <c r="M1697" i="10" s="1"/>
  <c r="G1697" i="10"/>
  <c r="Y1696" i="10"/>
  <c r="W1696" i="10"/>
  <c r="U1696" i="10"/>
  <c r="X1696" i="10" s="1"/>
  <c r="S1696" i="10"/>
  <c r="Q1696" i="10"/>
  <c r="O1696" i="10"/>
  <c r="R1696" i="10" s="1"/>
  <c r="L1696" i="10"/>
  <c r="J1696" i="10"/>
  <c r="M1696" i="10" s="1"/>
  <c r="G1696" i="10"/>
  <c r="Y1695" i="10"/>
  <c r="W1695" i="10"/>
  <c r="U1695" i="10"/>
  <c r="X1695" i="10" s="1"/>
  <c r="S1695" i="10"/>
  <c r="Q1695" i="10"/>
  <c r="O1695" i="10"/>
  <c r="R1695" i="10" s="1"/>
  <c r="L1695" i="10"/>
  <c r="J1695" i="10"/>
  <c r="M1695" i="10" s="1"/>
  <c r="G1695" i="10"/>
  <c r="Y1694" i="10"/>
  <c r="W1694" i="10"/>
  <c r="U1694" i="10"/>
  <c r="X1694" i="10" s="1"/>
  <c r="S1694" i="10"/>
  <c r="Q1694" i="10"/>
  <c r="O1694" i="10"/>
  <c r="R1694" i="10" s="1"/>
  <c r="L1694" i="10"/>
  <c r="J1694" i="10"/>
  <c r="M1694" i="10" s="1"/>
  <c r="G1694" i="10"/>
  <c r="Y1693" i="10"/>
  <c r="W1693" i="10"/>
  <c r="U1693" i="10"/>
  <c r="X1693" i="10" s="1"/>
  <c r="S1693" i="10"/>
  <c r="Q1693" i="10"/>
  <c r="O1693" i="10"/>
  <c r="R1693" i="10" s="1"/>
  <c r="L1693" i="10"/>
  <c r="J1693" i="10"/>
  <c r="M1693" i="10" s="1"/>
  <c r="G1693" i="10"/>
  <c r="Y1692" i="10"/>
  <c r="W1692" i="10"/>
  <c r="U1692" i="10"/>
  <c r="X1692" i="10" s="1"/>
  <c r="S1692" i="10"/>
  <c r="Q1692" i="10"/>
  <c r="O1692" i="10"/>
  <c r="R1692" i="10" s="1"/>
  <c r="L1692" i="10"/>
  <c r="J1692" i="10"/>
  <c r="M1692" i="10" s="1"/>
  <c r="G1692" i="10"/>
  <c r="Y1691" i="10"/>
  <c r="W1691" i="10"/>
  <c r="U1691" i="10"/>
  <c r="X1691" i="10" s="1"/>
  <c r="S1691" i="10"/>
  <c r="Q1691" i="10"/>
  <c r="O1691" i="10"/>
  <c r="R1691" i="10" s="1"/>
  <c r="L1691" i="10"/>
  <c r="J1691" i="10"/>
  <c r="M1691" i="10" s="1"/>
  <c r="G1691" i="10"/>
  <c r="Y1690" i="10"/>
  <c r="W1690" i="10"/>
  <c r="U1690" i="10"/>
  <c r="X1690" i="10" s="1"/>
  <c r="S1690" i="10"/>
  <c r="Q1690" i="10"/>
  <c r="O1690" i="10"/>
  <c r="R1690" i="10" s="1"/>
  <c r="L1690" i="10"/>
  <c r="J1690" i="10"/>
  <c r="M1690" i="10" s="1"/>
  <c r="G1690" i="10"/>
  <c r="Y1689" i="10"/>
  <c r="W1689" i="10"/>
  <c r="U1689" i="10"/>
  <c r="X1689" i="10" s="1"/>
  <c r="S1689" i="10"/>
  <c r="Q1689" i="10"/>
  <c r="O1689" i="10"/>
  <c r="R1689" i="10" s="1"/>
  <c r="L1689" i="10"/>
  <c r="J1689" i="10"/>
  <c r="M1689" i="10" s="1"/>
  <c r="G1689" i="10"/>
  <c r="Y1688" i="10"/>
  <c r="W1688" i="10"/>
  <c r="U1688" i="10"/>
  <c r="X1688" i="10" s="1"/>
  <c r="S1688" i="10"/>
  <c r="Q1688" i="10"/>
  <c r="O1688" i="10"/>
  <c r="R1688" i="10" s="1"/>
  <c r="L1688" i="10"/>
  <c r="J1688" i="10"/>
  <c r="M1688" i="10" s="1"/>
  <c r="G1688" i="10"/>
  <c r="Y1687" i="10"/>
  <c r="W1687" i="10"/>
  <c r="U1687" i="10"/>
  <c r="X1687" i="10" s="1"/>
  <c r="S1687" i="10"/>
  <c r="Q1687" i="10"/>
  <c r="O1687" i="10"/>
  <c r="R1687" i="10" s="1"/>
  <c r="L1687" i="10"/>
  <c r="J1687" i="10"/>
  <c r="M1687" i="10" s="1"/>
  <c r="G1687" i="10"/>
  <c r="Y1686" i="10"/>
  <c r="W1686" i="10"/>
  <c r="U1686" i="10"/>
  <c r="X1686" i="10" s="1"/>
  <c r="S1686" i="10"/>
  <c r="Q1686" i="10"/>
  <c r="O1686" i="10"/>
  <c r="R1686" i="10" s="1"/>
  <c r="L1686" i="10"/>
  <c r="J1686" i="10"/>
  <c r="M1686" i="10" s="1"/>
  <c r="G1686" i="10"/>
  <c r="Y1685" i="10"/>
  <c r="W1685" i="10"/>
  <c r="U1685" i="10"/>
  <c r="X1685" i="10" s="1"/>
  <c r="S1685" i="10"/>
  <c r="Q1685" i="10"/>
  <c r="O1685" i="10"/>
  <c r="R1685" i="10" s="1"/>
  <c r="L1685" i="10"/>
  <c r="J1685" i="10"/>
  <c r="M1685" i="10" s="1"/>
  <c r="G1685" i="10"/>
  <c r="Y1684" i="10"/>
  <c r="W1684" i="10"/>
  <c r="U1684" i="10"/>
  <c r="X1684" i="10" s="1"/>
  <c r="S1684" i="10"/>
  <c r="Q1684" i="10"/>
  <c r="O1684" i="10"/>
  <c r="R1684" i="10" s="1"/>
  <c r="L1684" i="10"/>
  <c r="J1684" i="10"/>
  <c r="M1684" i="10" s="1"/>
  <c r="G1684" i="10"/>
  <c r="Y1683" i="10"/>
  <c r="W1683" i="10"/>
  <c r="U1683" i="10"/>
  <c r="X1683" i="10" s="1"/>
  <c r="S1683" i="10"/>
  <c r="Q1683" i="10"/>
  <c r="O1683" i="10"/>
  <c r="R1683" i="10" s="1"/>
  <c r="L1683" i="10"/>
  <c r="J1683" i="10"/>
  <c r="M1683" i="10" s="1"/>
  <c r="G1683" i="10"/>
  <c r="Y1682" i="10"/>
  <c r="W1682" i="10"/>
  <c r="U1682" i="10"/>
  <c r="X1682" i="10" s="1"/>
  <c r="S1682" i="10"/>
  <c r="Q1682" i="10"/>
  <c r="O1682" i="10"/>
  <c r="R1682" i="10" s="1"/>
  <c r="L1682" i="10"/>
  <c r="J1682" i="10"/>
  <c r="M1682" i="10" s="1"/>
  <c r="G1682" i="10"/>
  <c r="Y1681" i="10"/>
  <c r="W1681" i="10"/>
  <c r="U1681" i="10"/>
  <c r="X1681" i="10" s="1"/>
  <c r="S1681" i="10"/>
  <c r="Q1681" i="10"/>
  <c r="O1681" i="10"/>
  <c r="R1681" i="10" s="1"/>
  <c r="L1681" i="10"/>
  <c r="J1681" i="10"/>
  <c r="M1681" i="10" s="1"/>
  <c r="G1681" i="10"/>
  <c r="W1680" i="10"/>
  <c r="U1680" i="10"/>
  <c r="S1680" i="10"/>
  <c r="Q1680" i="10"/>
  <c r="O1680" i="10"/>
  <c r="R1680" i="10" s="1"/>
  <c r="L1680" i="10"/>
  <c r="J1680" i="10"/>
  <c r="M1680" i="10" s="1"/>
  <c r="G1680" i="10"/>
  <c r="W1679" i="10"/>
  <c r="U1679" i="10"/>
  <c r="S1679" i="10"/>
  <c r="Q1679" i="10"/>
  <c r="O1679" i="10"/>
  <c r="R1679" i="10" s="1"/>
  <c r="L1679" i="10"/>
  <c r="J1679" i="10"/>
  <c r="M1679" i="10" s="1"/>
  <c r="G1679" i="10"/>
  <c r="Y1678" i="10"/>
  <c r="W1678" i="10"/>
  <c r="U1678" i="10"/>
  <c r="X1678" i="10" s="1"/>
  <c r="S1678" i="10"/>
  <c r="Q1678" i="10"/>
  <c r="O1678" i="10"/>
  <c r="R1678" i="10" s="1"/>
  <c r="L1678" i="10"/>
  <c r="J1678" i="10"/>
  <c r="M1678" i="10" s="1"/>
  <c r="G1678" i="10"/>
  <c r="Y1677" i="10"/>
  <c r="W1677" i="10"/>
  <c r="U1677" i="10"/>
  <c r="X1677" i="10" s="1"/>
  <c r="S1677" i="10"/>
  <c r="Q1677" i="10"/>
  <c r="O1677" i="10"/>
  <c r="R1677" i="10" s="1"/>
  <c r="L1677" i="10"/>
  <c r="J1677" i="10"/>
  <c r="M1677" i="10" s="1"/>
  <c r="G1677" i="10"/>
  <c r="Y1676" i="10"/>
  <c r="W1676" i="10"/>
  <c r="U1676" i="10"/>
  <c r="X1676" i="10" s="1"/>
  <c r="S1676" i="10"/>
  <c r="Q1676" i="10"/>
  <c r="O1676" i="10"/>
  <c r="R1676" i="10" s="1"/>
  <c r="L1676" i="10"/>
  <c r="J1676" i="10"/>
  <c r="M1676" i="10" s="1"/>
  <c r="G1676" i="10"/>
  <c r="W1675" i="10"/>
  <c r="U1675" i="10"/>
  <c r="S1675" i="10"/>
  <c r="Q1675" i="10"/>
  <c r="O1675" i="10"/>
  <c r="R1675" i="10" s="1"/>
  <c r="L1675" i="10"/>
  <c r="J1675" i="10"/>
  <c r="M1675" i="10" s="1"/>
  <c r="G1675" i="10"/>
  <c r="Y1674" i="10"/>
  <c r="W1674" i="10"/>
  <c r="U1674" i="10"/>
  <c r="X1674" i="10" s="1"/>
  <c r="Q1674" i="10"/>
  <c r="O1674" i="10"/>
  <c r="L1674" i="10"/>
  <c r="J1674" i="10"/>
  <c r="M1674" i="10" s="1"/>
  <c r="G1674" i="10"/>
  <c r="Y1673" i="10"/>
  <c r="W1673" i="10"/>
  <c r="U1673" i="10"/>
  <c r="X1673" i="10" s="1"/>
  <c r="Q1673" i="10"/>
  <c r="O1673" i="10"/>
  <c r="L1673" i="10"/>
  <c r="J1673" i="10"/>
  <c r="M1673" i="10" s="1"/>
  <c r="G1673" i="10"/>
  <c r="Y1672" i="10"/>
  <c r="W1672" i="10"/>
  <c r="U1672" i="10"/>
  <c r="X1672" i="10" s="1"/>
  <c r="Q1672" i="10"/>
  <c r="O1672" i="10"/>
  <c r="L1672" i="10"/>
  <c r="J1672" i="10"/>
  <c r="M1672" i="10" s="1"/>
  <c r="G1672" i="10"/>
  <c r="Y1671" i="10"/>
  <c r="W1671" i="10"/>
  <c r="U1671" i="10"/>
  <c r="X1671" i="10" s="1"/>
  <c r="Q1671" i="10"/>
  <c r="O1671" i="10"/>
  <c r="L1671" i="10"/>
  <c r="J1671" i="10"/>
  <c r="M1671" i="10" s="1"/>
  <c r="G1671" i="10"/>
  <c r="W1670" i="10"/>
  <c r="U1670" i="10"/>
  <c r="Q1670" i="10"/>
  <c r="O1670" i="10"/>
  <c r="L1670" i="10"/>
  <c r="J1670" i="10"/>
  <c r="M1670" i="10" s="1"/>
  <c r="G1670" i="10"/>
  <c r="W1669" i="10"/>
  <c r="U1669" i="10"/>
  <c r="Q1669" i="10"/>
  <c r="O1669" i="10"/>
  <c r="L1669" i="10"/>
  <c r="J1669" i="10"/>
  <c r="M1669" i="10" s="1"/>
  <c r="G1669" i="10"/>
  <c r="Y1668" i="10"/>
  <c r="W1668" i="10"/>
  <c r="U1668" i="10"/>
  <c r="X1668" i="10" s="1"/>
  <c r="Q1668" i="10"/>
  <c r="O1668" i="10"/>
  <c r="L1668" i="10"/>
  <c r="J1668" i="10"/>
  <c r="M1668" i="10" s="1"/>
  <c r="G1668" i="10"/>
  <c r="W1667" i="10"/>
  <c r="U1667" i="10"/>
  <c r="Q1667" i="10"/>
  <c r="O1667" i="10"/>
  <c r="L1667" i="10"/>
  <c r="J1667" i="10"/>
  <c r="M1667" i="10" s="1"/>
  <c r="G1667" i="10"/>
  <c r="W1666" i="10"/>
  <c r="U1666" i="10"/>
  <c r="Q1666" i="10"/>
  <c r="O1666" i="10"/>
  <c r="L1666" i="10"/>
  <c r="J1666" i="10"/>
  <c r="M1666" i="10" s="1"/>
  <c r="G1666" i="10"/>
  <c r="Y1665" i="10"/>
  <c r="W1665" i="10"/>
  <c r="U1665" i="10"/>
  <c r="X1665" i="10" s="1"/>
  <c r="Q1665" i="10"/>
  <c r="O1665" i="10"/>
  <c r="L1665" i="10"/>
  <c r="J1665" i="10"/>
  <c r="M1665" i="10" s="1"/>
  <c r="G1665" i="10"/>
  <c r="Y1664" i="10"/>
  <c r="W1664" i="10"/>
  <c r="U1664" i="10"/>
  <c r="X1664" i="10" s="1"/>
  <c r="Q1664" i="10"/>
  <c r="O1664" i="10"/>
  <c r="L1664" i="10"/>
  <c r="J1664" i="10"/>
  <c r="M1664" i="10" s="1"/>
  <c r="G1664" i="10"/>
  <c r="Y1663" i="10"/>
  <c r="W1663" i="10"/>
  <c r="U1663" i="10"/>
  <c r="X1663" i="10" s="1"/>
  <c r="Q1663" i="10"/>
  <c r="O1663" i="10"/>
  <c r="L1663" i="10"/>
  <c r="J1663" i="10"/>
  <c r="M1663" i="10" s="1"/>
  <c r="G1663" i="10"/>
  <c r="W1662" i="10"/>
  <c r="U1662" i="10"/>
  <c r="Q1662" i="10"/>
  <c r="O1662" i="10"/>
  <c r="L1662" i="10"/>
  <c r="J1662" i="10"/>
  <c r="M1662" i="10" s="1"/>
  <c r="G1662" i="10"/>
  <c r="Y1661" i="10"/>
  <c r="W1661" i="10"/>
  <c r="U1661" i="10"/>
  <c r="X1661" i="10" s="1"/>
  <c r="Q1661" i="10"/>
  <c r="O1661" i="10"/>
  <c r="L1661" i="10"/>
  <c r="J1661" i="10"/>
  <c r="M1661" i="10" s="1"/>
  <c r="G1661" i="10"/>
  <c r="Y1660" i="10"/>
  <c r="W1660" i="10"/>
  <c r="U1660" i="10"/>
  <c r="X1660" i="10" s="1"/>
  <c r="Q1660" i="10"/>
  <c r="O1660" i="10"/>
  <c r="L1660" i="10"/>
  <c r="J1660" i="10"/>
  <c r="M1660" i="10" s="1"/>
  <c r="G1660" i="10"/>
  <c r="Y1659" i="10"/>
  <c r="W1659" i="10"/>
  <c r="U1659" i="10"/>
  <c r="X1659" i="10" s="1"/>
  <c r="Q1659" i="10"/>
  <c r="O1659" i="10"/>
  <c r="L1659" i="10"/>
  <c r="J1659" i="10"/>
  <c r="M1659" i="10" s="1"/>
  <c r="G1659" i="10"/>
  <c r="Y1658" i="10"/>
  <c r="W1658" i="10"/>
  <c r="U1658" i="10"/>
  <c r="X1658" i="10" s="1"/>
  <c r="Q1658" i="10"/>
  <c r="O1658" i="10"/>
  <c r="L1658" i="10"/>
  <c r="J1658" i="10"/>
  <c r="M1658" i="10" s="1"/>
  <c r="G1658" i="10"/>
  <c r="Y1657" i="10"/>
  <c r="W1657" i="10"/>
  <c r="U1657" i="10"/>
  <c r="X1657" i="10" s="1"/>
  <c r="Q1657" i="10"/>
  <c r="O1657" i="10"/>
  <c r="L1657" i="10"/>
  <c r="J1657" i="10"/>
  <c r="M1657" i="10" s="1"/>
  <c r="G1657" i="10"/>
  <c r="W1656" i="10"/>
  <c r="U1656" i="10"/>
  <c r="Q1656" i="10"/>
  <c r="O1656" i="10"/>
  <c r="L1656" i="10"/>
  <c r="J1656" i="10"/>
  <c r="M1656" i="10" s="1"/>
  <c r="G1656" i="10"/>
  <c r="Y1655" i="10"/>
  <c r="W1655" i="10"/>
  <c r="U1655" i="10"/>
  <c r="X1655" i="10" s="1"/>
  <c r="Q1655" i="10"/>
  <c r="O1655" i="10"/>
  <c r="L1655" i="10"/>
  <c r="J1655" i="10"/>
  <c r="M1655" i="10" s="1"/>
  <c r="G1655" i="10"/>
  <c r="Y1654" i="10"/>
  <c r="W1654" i="10"/>
  <c r="U1654" i="10"/>
  <c r="X1654" i="10" s="1"/>
  <c r="Q1654" i="10"/>
  <c r="O1654" i="10"/>
  <c r="L1654" i="10"/>
  <c r="J1654" i="10"/>
  <c r="M1654" i="10" s="1"/>
  <c r="G1654" i="10"/>
  <c r="Y1653" i="10"/>
  <c r="W1653" i="10"/>
  <c r="U1653" i="10"/>
  <c r="X1653" i="10" s="1"/>
  <c r="Q1653" i="10"/>
  <c r="O1653" i="10"/>
  <c r="L1653" i="10"/>
  <c r="J1653" i="10"/>
  <c r="M1653" i="10" s="1"/>
  <c r="G1653" i="10"/>
  <c r="Y1652" i="10"/>
  <c r="W1652" i="10"/>
  <c r="U1652" i="10"/>
  <c r="X1652" i="10" s="1"/>
  <c r="Q1652" i="10"/>
  <c r="O1652" i="10"/>
  <c r="L1652" i="10"/>
  <c r="J1652" i="10"/>
  <c r="M1652" i="10" s="1"/>
  <c r="G1652" i="10"/>
  <c r="Y1651" i="10"/>
  <c r="W1651" i="10"/>
  <c r="U1651" i="10"/>
  <c r="X1651" i="10" s="1"/>
  <c r="Q1651" i="10"/>
  <c r="O1651" i="10"/>
  <c r="L1651" i="10"/>
  <c r="J1651" i="10"/>
  <c r="M1651" i="10" s="1"/>
  <c r="G1651" i="10"/>
  <c r="Y1650" i="10"/>
  <c r="W1650" i="10"/>
  <c r="U1650" i="10"/>
  <c r="X1650" i="10" s="1"/>
  <c r="Q1650" i="10"/>
  <c r="O1650" i="10"/>
  <c r="L1650" i="10"/>
  <c r="J1650" i="10"/>
  <c r="M1650" i="10" s="1"/>
  <c r="G1650" i="10"/>
  <c r="W1649" i="10"/>
  <c r="U1649" i="10"/>
  <c r="Q1649" i="10"/>
  <c r="O1649" i="10"/>
  <c r="L1649" i="10"/>
  <c r="J1649" i="10"/>
  <c r="M1649" i="10" s="1"/>
  <c r="G1649" i="10"/>
  <c r="Y1648" i="10"/>
  <c r="W1648" i="10"/>
  <c r="U1648" i="10"/>
  <c r="X1648" i="10" s="1"/>
  <c r="Q1648" i="10"/>
  <c r="O1648" i="10"/>
  <c r="L1648" i="10"/>
  <c r="J1648" i="10"/>
  <c r="M1648" i="10" s="1"/>
  <c r="G1648" i="10"/>
  <c r="Y1647" i="10"/>
  <c r="W1647" i="10"/>
  <c r="U1647" i="10"/>
  <c r="X1647" i="10" s="1"/>
  <c r="Q1647" i="10"/>
  <c r="O1647" i="10"/>
  <c r="L1647" i="10"/>
  <c r="J1647" i="10"/>
  <c r="M1647" i="10" s="1"/>
  <c r="G1647" i="10"/>
  <c r="Y1646" i="10"/>
  <c r="W1646" i="10"/>
  <c r="U1646" i="10"/>
  <c r="X1646" i="10" s="1"/>
  <c r="Q1646" i="10"/>
  <c r="O1646" i="10"/>
  <c r="L1646" i="10"/>
  <c r="J1646" i="10"/>
  <c r="M1646" i="10" s="1"/>
  <c r="G1646" i="10"/>
  <c r="Y1645" i="10"/>
  <c r="W1645" i="10"/>
  <c r="U1645" i="10"/>
  <c r="X1645" i="10" s="1"/>
  <c r="Q1645" i="10"/>
  <c r="O1645" i="10"/>
  <c r="L1645" i="10"/>
  <c r="J1645" i="10"/>
  <c r="M1645" i="10" s="1"/>
  <c r="G1645" i="10"/>
  <c r="Y1644" i="10"/>
  <c r="W1644" i="10"/>
  <c r="U1644" i="10"/>
  <c r="X1644" i="10" s="1"/>
  <c r="Q1644" i="10"/>
  <c r="O1644" i="10"/>
  <c r="L1644" i="10"/>
  <c r="J1644" i="10"/>
  <c r="M1644" i="10" s="1"/>
  <c r="G1644" i="10"/>
  <c r="Y1643" i="10"/>
  <c r="W1643" i="10"/>
  <c r="U1643" i="10"/>
  <c r="X1643" i="10" s="1"/>
  <c r="Q1643" i="10"/>
  <c r="O1643" i="10"/>
  <c r="L1643" i="10"/>
  <c r="J1643" i="10"/>
  <c r="M1643" i="10" s="1"/>
  <c r="G1643" i="10"/>
  <c r="Y1642" i="10"/>
  <c r="W1642" i="10"/>
  <c r="U1642" i="10"/>
  <c r="X1642" i="10" s="1"/>
  <c r="Q1642" i="10"/>
  <c r="O1642" i="10"/>
  <c r="L1642" i="10"/>
  <c r="J1642" i="10"/>
  <c r="M1642" i="10" s="1"/>
  <c r="G1642" i="10"/>
  <c r="Y1641" i="10"/>
  <c r="W1641" i="10"/>
  <c r="U1641" i="10"/>
  <c r="X1641" i="10" s="1"/>
  <c r="Q1641" i="10"/>
  <c r="O1641" i="10"/>
  <c r="L1641" i="10"/>
  <c r="J1641" i="10"/>
  <c r="M1641" i="10" s="1"/>
  <c r="G1641" i="10"/>
  <c r="Y1640" i="10"/>
  <c r="W1640" i="10"/>
  <c r="U1640" i="10"/>
  <c r="X1640" i="10" s="1"/>
  <c r="Q1640" i="10"/>
  <c r="O1640" i="10"/>
  <c r="L1640" i="10"/>
  <c r="J1640" i="10"/>
  <c r="M1640" i="10" s="1"/>
  <c r="G1640" i="10"/>
  <c r="Y1639" i="10"/>
  <c r="W1639" i="10"/>
  <c r="U1639" i="10"/>
  <c r="X1639" i="10" s="1"/>
  <c r="Q1639" i="10"/>
  <c r="O1639" i="10"/>
  <c r="L1639" i="10"/>
  <c r="J1639" i="10"/>
  <c r="M1639" i="10" s="1"/>
  <c r="G1639" i="10"/>
  <c r="Y1638" i="10"/>
  <c r="W1638" i="10"/>
  <c r="U1638" i="10"/>
  <c r="X1638" i="10" s="1"/>
  <c r="Q1638" i="10"/>
  <c r="O1638" i="10"/>
  <c r="L1638" i="10"/>
  <c r="J1638" i="10"/>
  <c r="M1638" i="10" s="1"/>
  <c r="G1638" i="10"/>
  <c r="Y1637" i="10"/>
  <c r="W1637" i="10"/>
  <c r="U1637" i="10"/>
  <c r="X1637" i="10" s="1"/>
  <c r="Q1637" i="10"/>
  <c r="O1637" i="10"/>
  <c r="L1637" i="10"/>
  <c r="J1637" i="10"/>
  <c r="M1637" i="10" s="1"/>
  <c r="G1637" i="10"/>
  <c r="Y1636" i="10"/>
  <c r="W1636" i="10"/>
  <c r="U1636" i="10"/>
  <c r="X1636" i="10" s="1"/>
  <c r="Q1636" i="10"/>
  <c r="O1636" i="10"/>
  <c r="L1636" i="10"/>
  <c r="J1636" i="10"/>
  <c r="M1636" i="10" s="1"/>
  <c r="G1636" i="10"/>
  <c r="Y1635" i="10"/>
  <c r="W1635" i="10"/>
  <c r="U1635" i="10"/>
  <c r="X1635" i="10" s="1"/>
  <c r="Q1635" i="10"/>
  <c r="O1635" i="10"/>
  <c r="L1635" i="10"/>
  <c r="J1635" i="10"/>
  <c r="M1635" i="10" s="1"/>
  <c r="G1635" i="10"/>
  <c r="W1634" i="10"/>
  <c r="U1634" i="10"/>
  <c r="S1634" i="10"/>
  <c r="Q1634" i="10"/>
  <c r="O1634" i="10"/>
  <c r="R1634" i="10" s="1"/>
  <c r="L1634" i="10"/>
  <c r="J1634" i="10"/>
  <c r="M1634" i="10" s="1"/>
  <c r="G1634" i="10"/>
  <c r="Y1633" i="10"/>
  <c r="W1633" i="10"/>
  <c r="U1633" i="10"/>
  <c r="X1633" i="10" s="1"/>
  <c r="Q1633" i="10"/>
  <c r="O1633" i="10"/>
  <c r="L1633" i="10"/>
  <c r="J1633" i="10"/>
  <c r="M1633" i="10" s="1"/>
  <c r="G1633" i="10"/>
  <c r="Y1632" i="10"/>
  <c r="W1632" i="10"/>
  <c r="U1632" i="10"/>
  <c r="X1632" i="10" s="1"/>
  <c r="Q1632" i="10"/>
  <c r="O1632" i="10"/>
  <c r="L1632" i="10"/>
  <c r="J1632" i="10"/>
  <c r="M1632" i="10" s="1"/>
  <c r="G1632" i="10"/>
  <c r="Y1631" i="10"/>
  <c r="W1631" i="10"/>
  <c r="U1631" i="10"/>
  <c r="X1631" i="10" s="1"/>
  <c r="Q1631" i="10"/>
  <c r="O1631" i="10"/>
  <c r="L1631" i="10"/>
  <c r="J1631" i="10"/>
  <c r="M1631" i="10" s="1"/>
  <c r="G1631" i="10"/>
  <c r="Y1630" i="10"/>
  <c r="W1630" i="10"/>
  <c r="U1630" i="10"/>
  <c r="X1630" i="10" s="1"/>
  <c r="S1630" i="10"/>
  <c r="Q1630" i="10"/>
  <c r="O1630" i="10"/>
  <c r="R1630" i="10" s="1"/>
  <c r="L1630" i="10"/>
  <c r="J1630" i="10"/>
  <c r="M1630" i="10" s="1"/>
  <c r="G1630" i="10"/>
  <c r="W1629" i="10"/>
  <c r="U1629" i="10"/>
  <c r="Q1629" i="10"/>
  <c r="O1629" i="10"/>
  <c r="L1629" i="10"/>
  <c r="J1629" i="10"/>
  <c r="M1629" i="10" s="1"/>
  <c r="G1629" i="10"/>
  <c r="W1628" i="10"/>
  <c r="U1628" i="10"/>
  <c r="Q1628" i="10"/>
  <c r="O1628" i="10"/>
  <c r="L1628" i="10"/>
  <c r="J1628" i="10"/>
  <c r="M1628" i="10" s="1"/>
  <c r="G1628" i="10"/>
  <c r="Y1627" i="10"/>
  <c r="W1627" i="10"/>
  <c r="U1627" i="10"/>
  <c r="X1627" i="10" s="1"/>
  <c r="Q1627" i="10"/>
  <c r="O1627" i="10"/>
  <c r="L1627" i="10"/>
  <c r="J1627" i="10"/>
  <c r="M1627" i="10" s="1"/>
  <c r="G1627" i="10"/>
  <c r="Y1626" i="10"/>
  <c r="W1626" i="10"/>
  <c r="U1626" i="10"/>
  <c r="X1626" i="10" s="1"/>
  <c r="S1626" i="10"/>
  <c r="Q1626" i="10"/>
  <c r="O1626" i="10"/>
  <c r="R1626" i="10" s="1"/>
  <c r="L1626" i="10"/>
  <c r="J1626" i="10"/>
  <c r="M1626" i="10" s="1"/>
  <c r="G1626" i="10"/>
  <c r="Y1625" i="10"/>
  <c r="W1625" i="10"/>
  <c r="U1625" i="10"/>
  <c r="X1625" i="10" s="1"/>
  <c r="Q1625" i="10"/>
  <c r="O1625" i="10"/>
  <c r="L1625" i="10"/>
  <c r="J1625" i="10"/>
  <c r="M1625" i="10" s="1"/>
  <c r="G1625" i="10"/>
  <c r="Y1624" i="10"/>
  <c r="W1624" i="10"/>
  <c r="U1624" i="10"/>
  <c r="X1624" i="10" s="1"/>
  <c r="S1624" i="10"/>
  <c r="Q1624" i="10"/>
  <c r="O1624" i="10"/>
  <c r="R1624" i="10" s="1"/>
  <c r="L1624" i="10"/>
  <c r="J1624" i="10"/>
  <c r="M1624" i="10" s="1"/>
  <c r="G1624" i="10"/>
  <c r="Y1623" i="10"/>
  <c r="W1623" i="10"/>
  <c r="U1623" i="10"/>
  <c r="X1623" i="10" s="1"/>
  <c r="Q1623" i="10"/>
  <c r="O1623" i="10"/>
  <c r="L1623" i="10"/>
  <c r="J1623" i="10"/>
  <c r="M1623" i="10" s="1"/>
  <c r="G1623" i="10"/>
  <c r="Y1622" i="10"/>
  <c r="W1622" i="10"/>
  <c r="U1622" i="10"/>
  <c r="X1622" i="10" s="1"/>
  <c r="Q1622" i="10"/>
  <c r="O1622" i="10"/>
  <c r="L1622" i="10"/>
  <c r="J1622" i="10"/>
  <c r="M1622" i="10" s="1"/>
  <c r="G1622" i="10"/>
  <c r="Y1621" i="10"/>
  <c r="W1621" i="10"/>
  <c r="U1621" i="10"/>
  <c r="X1621" i="10" s="1"/>
  <c r="Q1621" i="10"/>
  <c r="O1621" i="10"/>
  <c r="L1621" i="10"/>
  <c r="J1621" i="10"/>
  <c r="M1621" i="10" s="1"/>
  <c r="G1621" i="10"/>
  <c r="Y1620" i="10"/>
  <c r="W1620" i="10"/>
  <c r="U1620" i="10"/>
  <c r="X1620" i="10" s="1"/>
  <c r="Q1620" i="10"/>
  <c r="O1620" i="10"/>
  <c r="L1620" i="10"/>
  <c r="J1620" i="10"/>
  <c r="M1620" i="10" s="1"/>
  <c r="G1620" i="10"/>
  <c r="Y1619" i="10"/>
  <c r="W1619" i="10"/>
  <c r="U1619" i="10"/>
  <c r="X1619" i="10" s="1"/>
  <c r="Q1619" i="10"/>
  <c r="O1619" i="10"/>
  <c r="L1619" i="10"/>
  <c r="J1619" i="10"/>
  <c r="M1619" i="10" s="1"/>
  <c r="G1619" i="10"/>
  <c r="W1618" i="10"/>
  <c r="U1618" i="10"/>
  <c r="S1618" i="10"/>
  <c r="Q1618" i="10"/>
  <c r="O1618" i="10"/>
  <c r="R1618" i="10" s="1"/>
  <c r="L1618" i="10"/>
  <c r="J1618" i="10"/>
  <c r="M1618" i="10" s="1"/>
  <c r="G1618" i="10"/>
  <c r="Y1617" i="10"/>
  <c r="W1617" i="10"/>
  <c r="U1617" i="10"/>
  <c r="X1617" i="10" s="1"/>
  <c r="S1617" i="10"/>
  <c r="Q1617" i="10"/>
  <c r="O1617" i="10"/>
  <c r="R1617" i="10" s="1"/>
  <c r="L1617" i="10"/>
  <c r="J1617" i="10"/>
  <c r="M1617" i="10" s="1"/>
  <c r="G1617" i="10"/>
  <c r="Y1616" i="10"/>
  <c r="W1616" i="10"/>
  <c r="U1616" i="10"/>
  <c r="X1616" i="10" s="1"/>
  <c r="Q1616" i="10"/>
  <c r="O1616" i="10"/>
  <c r="L1616" i="10"/>
  <c r="J1616" i="10"/>
  <c r="M1616" i="10" s="1"/>
  <c r="G1616" i="10"/>
  <c r="Y1615" i="10"/>
  <c r="W1615" i="10"/>
  <c r="U1615" i="10"/>
  <c r="X1615" i="10" s="1"/>
  <c r="Q1615" i="10"/>
  <c r="O1615" i="10"/>
  <c r="L1615" i="10"/>
  <c r="J1615" i="10"/>
  <c r="M1615" i="10" s="1"/>
  <c r="G1615" i="10"/>
  <c r="Y1614" i="10"/>
  <c r="W1614" i="10"/>
  <c r="U1614" i="10"/>
  <c r="X1614" i="10" s="1"/>
  <c r="Q1614" i="10"/>
  <c r="O1614" i="10"/>
  <c r="L1614" i="10"/>
  <c r="J1614" i="10"/>
  <c r="M1614" i="10" s="1"/>
  <c r="G1614" i="10"/>
  <c r="Y1613" i="10"/>
  <c r="W1613" i="10"/>
  <c r="U1613" i="10"/>
  <c r="X1613" i="10" s="1"/>
  <c r="Q1613" i="10"/>
  <c r="O1613" i="10"/>
  <c r="L1613" i="10"/>
  <c r="J1613" i="10"/>
  <c r="M1613" i="10" s="1"/>
  <c r="G1613" i="10"/>
  <c r="Y1612" i="10"/>
  <c r="W1612" i="10"/>
  <c r="U1612" i="10"/>
  <c r="X1612" i="10" s="1"/>
  <c r="Q1612" i="10"/>
  <c r="O1612" i="10"/>
  <c r="L1612" i="10"/>
  <c r="J1612" i="10"/>
  <c r="M1612" i="10" s="1"/>
  <c r="G1612" i="10"/>
  <c r="Y1611" i="10"/>
  <c r="W1611" i="10"/>
  <c r="U1611" i="10"/>
  <c r="X1611" i="10" s="1"/>
  <c r="Q1611" i="10"/>
  <c r="O1611" i="10"/>
  <c r="L1611" i="10"/>
  <c r="J1611" i="10"/>
  <c r="M1611" i="10" s="1"/>
  <c r="G1611" i="10"/>
  <c r="Y1610" i="10"/>
  <c r="W1610" i="10"/>
  <c r="U1610" i="10"/>
  <c r="X1610" i="10" s="1"/>
  <c r="Q1610" i="10"/>
  <c r="O1610" i="10"/>
  <c r="L1610" i="10"/>
  <c r="J1610" i="10"/>
  <c r="M1610" i="10" s="1"/>
  <c r="G1610" i="10"/>
  <c r="C1610" i="10"/>
  <c r="Y1609" i="10"/>
  <c r="W1609" i="10"/>
  <c r="U1609" i="10"/>
  <c r="X1609" i="10" s="1"/>
  <c r="Q1609" i="10"/>
  <c r="O1609" i="10"/>
  <c r="L1609" i="10"/>
  <c r="J1609" i="10"/>
  <c r="M1609" i="10" s="1"/>
  <c r="G1609" i="10"/>
  <c r="Y1608" i="10"/>
  <c r="W1608" i="10"/>
  <c r="U1608" i="10"/>
  <c r="X1608" i="10" s="1"/>
  <c r="Q1608" i="10"/>
  <c r="O1608" i="10"/>
  <c r="L1608" i="10"/>
  <c r="J1608" i="10"/>
  <c r="M1608" i="10" s="1"/>
  <c r="G1608" i="10"/>
  <c r="Y1607" i="10"/>
  <c r="W1607" i="10"/>
  <c r="U1607" i="10"/>
  <c r="X1607" i="10" s="1"/>
  <c r="Q1607" i="10"/>
  <c r="O1607" i="10"/>
  <c r="L1607" i="10"/>
  <c r="J1607" i="10"/>
  <c r="M1607" i="10" s="1"/>
  <c r="G1607" i="10"/>
  <c r="Y1606" i="10"/>
  <c r="W1606" i="10"/>
  <c r="U1606" i="10"/>
  <c r="X1606" i="10" s="1"/>
  <c r="S1606" i="10"/>
  <c r="Q1606" i="10"/>
  <c r="O1606" i="10"/>
  <c r="R1606" i="10" s="1"/>
  <c r="L1606" i="10"/>
  <c r="J1606" i="10"/>
  <c r="M1606" i="10" s="1"/>
  <c r="G1606" i="10"/>
  <c r="Y1605" i="10"/>
  <c r="W1605" i="10"/>
  <c r="U1605" i="10"/>
  <c r="X1605" i="10" s="1"/>
  <c r="Q1605" i="10"/>
  <c r="O1605" i="10"/>
  <c r="L1605" i="10"/>
  <c r="J1605" i="10"/>
  <c r="M1605" i="10" s="1"/>
  <c r="G1605" i="10"/>
  <c r="Y1604" i="10"/>
  <c r="W1604" i="10"/>
  <c r="U1604" i="10"/>
  <c r="X1604" i="10" s="1"/>
  <c r="Q1604" i="10"/>
  <c r="O1604" i="10"/>
  <c r="L1604" i="10"/>
  <c r="J1604" i="10"/>
  <c r="M1604" i="10" s="1"/>
  <c r="G1604" i="10"/>
  <c r="Y1603" i="10"/>
  <c r="W1603" i="10"/>
  <c r="U1603" i="10"/>
  <c r="X1603" i="10" s="1"/>
  <c r="Q1603" i="10"/>
  <c r="O1603" i="10"/>
  <c r="L1603" i="10"/>
  <c r="J1603" i="10"/>
  <c r="M1603" i="10" s="1"/>
  <c r="G1603" i="10"/>
  <c r="Y1602" i="10"/>
  <c r="W1602" i="10"/>
  <c r="U1602" i="10"/>
  <c r="X1602" i="10" s="1"/>
  <c r="S1602" i="10"/>
  <c r="Q1602" i="10"/>
  <c r="O1602" i="10"/>
  <c r="R1602" i="10" s="1"/>
  <c r="L1602" i="10"/>
  <c r="J1602" i="10"/>
  <c r="M1602" i="10" s="1"/>
  <c r="G1602" i="10"/>
  <c r="Y1601" i="10"/>
  <c r="W1601" i="10"/>
  <c r="U1601" i="10"/>
  <c r="X1601" i="10" s="1"/>
  <c r="S1601" i="10"/>
  <c r="Q1601" i="10"/>
  <c r="O1601" i="10"/>
  <c r="R1601" i="10" s="1"/>
  <c r="L1601" i="10"/>
  <c r="J1601" i="10"/>
  <c r="M1601" i="10" s="1"/>
  <c r="G1601" i="10"/>
  <c r="Y1600" i="10"/>
  <c r="W1600" i="10"/>
  <c r="U1600" i="10"/>
  <c r="X1600" i="10" s="1"/>
  <c r="Q1600" i="10"/>
  <c r="O1600" i="10"/>
  <c r="L1600" i="10"/>
  <c r="J1600" i="10"/>
  <c r="M1600" i="10" s="1"/>
  <c r="G1600" i="10"/>
  <c r="Y1599" i="10"/>
  <c r="W1599" i="10"/>
  <c r="U1599" i="10"/>
  <c r="X1599" i="10" s="1"/>
  <c r="S1599" i="10"/>
  <c r="Q1599" i="10"/>
  <c r="O1599" i="10"/>
  <c r="R1599" i="10" s="1"/>
  <c r="L1599" i="10"/>
  <c r="J1599" i="10"/>
  <c r="M1599" i="10" s="1"/>
  <c r="G1599" i="10"/>
  <c r="Y1598" i="10"/>
  <c r="W1598" i="10"/>
  <c r="U1598" i="10"/>
  <c r="X1598" i="10" s="1"/>
  <c r="Q1598" i="10"/>
  <c r="O1598" i="10"/>
  <c r="L1598" i="10"/>
  <c r="J1598" i="10"/>
  <c r="M1598" i="10" s="1"/>
  <c r="G1598" i="10"/>
  <c r="Y1597" i="10"/>
  <c r="W1597" i="10"/>
  <c r="U1597" i="10"/>
  <c r="X1597" i="10" s="1"/>
  <c r="S1597" i="10"/>
  <c r="Q1597" i="10"/>
  <c r="O1597" i="10"/>
  <c r="R1597" i="10" s="1"/>
  <c r="L1597" i="10"/>
  <c r="J1597" i="10"/>
  <c r="M1597" i="10" s="1"/>
  <c r="G1597" i="10"/>
  <c r="Y1596" i="10"/>
  <c r="W1596" i="10"/>
  <c r="U1596" i="10"/>
  <c r="X1596" i="10" s="1"/>
  <c r="Q1596" i="10"/>
  <c r="O1596" i="10"/>
  <c r="L1596" i="10"/>
  <c r="J1596" i="10"/>
  <c r="M1596" i="10" s="1"/>
  <c r="G1596" i="10"/>
  <c r="Y1595" i="10"/>
  <c r="W1595" i="10"/>
  <c r="U1595" i="10"/>
  <c r="X1595" i="10" s="1"/>
  <c r="Q1595" i="10"/>
  <c r="O1595" i="10"/>
  <c r="L1595" i="10"/>
  <c r="J1595" i="10"/>
  <c r="M1595" i="10" s="1"/>
  <c r="G1595" i="10"/>
  <c r="Y1594" i="10"/>
  <c r="W1594" i="10"/>
  <c r="U1594" i="10"/>
  <c r="X1594" i="10" s="1"/>
  <c r="Q1594" i="10"/>
  <c r="O1594" i="10"/>
  <c r="L1594" i="10"/>
  <c r="J1594" i="10"/>
  <c r="M1594" i="10" s="1"/>
  <c r="G1594" i="10"/>
  <c r="Y1593" i="10"/>
  <c r="W1593" i="10"/>
  <c r="U1593" i="10"/>
  <c r="X1593" i="10" s="1"/>
  <c r="Q1593" i="10"/>
  <c r="O1593" i="10"/>
  <c r="L1593" i="10"/>
  <c r="J1593" i="10"/>
  <c r="M1593" i="10" s="1"/>
  <c r="G1593" i="10"/>
  <c r="Y1592" i="10"/>
  <c r="W1592" i="10"/>
  <c r="U1592" i="10"/>
  <c r="X1592" i="10" s="1"/>
  <c r="S1592" i="10"/>
  <c r="Q1592" i="10"/>
  <c r="O1592" i="10"/>
  <c r="R1592" i="10" s="1"/>
  <c r="L1592" i="10"/>
  <c r="J1592" i="10"/>
  <c r="M1592" i="10" s="1"/>
  <c r="G1592" i="10"/>
  <c r="Y1591" i="10"/>
  <c r="W1591" i="10"/>
  <c r="U1591" i="10"/>
  <c r="X1591" i="10" s="1"/>
  <c r="Q1591" i="10"/>
  <c r="O1591" i="10"/>
  <c r="L1591" i="10"/>
  <c r="J1591" i="10"/>
  <c r="M1591" i="10" s="1"/>
  <c r="G1591" i="10"/>
  <c r="Y1590" i="10"/>
  <c r="W1590" i="10"/>
  <c r="U1590" i="10"/>
  <c r="X1590" i="10" s="1"/>
  <c r="S1590" i="10"/>
  <c r="Q1590" i="10"/>
  <c r="O1590" i="10"/>
  <c r="R1590" i="10" s="1"/>
  <c r="L1590" i="10"/>
  <c r="J1590" i="10"/>
  <c r="M1590" i="10" s="1"/>
  <c r="G1590" i="10"/>
  <c r="Y1589" i="10"/>
  <c r="W1589" i="10"/>
  <c r="U1589" i="10"/>
  <c r="X1589" i="10" s="1"/>
  <c r="Q1589" i="10"/>
  <c r="O1589" i="10"/>
  <c r="L1589" i="10"/>
  <c r="J1589" i="10"/>
  <c r="M1589" i="10" s="1"/>
  <c r="G1589" i="10"/>
  <c r="Y1588" i="10"/>
  <c r="W1588" i="10"/>
  <c r="U1588" i="10"/>
  <c r="X1588" i="10" s="1"/>
  <c r="Q1588" i="10"/>
  <c r="O1588" i="10"/>
  <c r="L1588" i="10"/>
  <c r="J1588" i="10"/>
  <c r="M1588" i="10" s="1"/>
  <c r="G1588" i="10"/>
  <c r="Y1587" i="10"/>
  <c r="W1587" i="10"/>
  <c r="U1587" i="10"/>
  <c r="X1587" i="10" s="1"/>
  <c r="Q1587" i="10"/>
  <c r="O1587" i="10"/>
  <c r="L1587" i="10"/>
  <c r="J1587" i="10"/>
  <c r="M1587" i="10" s="1"/>
  <c r="G1587" i="10"/>
  <c r="Y1586" i="10"/>
  <c r="W1586" i="10"/>
  <c r="U1586" i="10"/>
  <c r="X1586" i="10" s="1"/>
  <c r="S1586" i="10"/>
  <c r="Q1586" i="10"/>
  <c r="O1586" i="10"/>
  <c r="R1586" i="10" s="1"/>
  <c r="L1586" i="10"/>
  <c r="J1586" i="10"/>
  <c r="M1586" i="10" s="1"/>
  <c r="G1586" i="10"/>
  <c r="Y1585" i="10"/>
  <c r="W1585" i="10"/>
  <c r="U1585" i="10"/>
  <c r="X1585" i="10" s="1"/>
  <c r="S1585" i="10"/>
  <c r="Q1585" i="10"/>
  <c r="O1585" i="10"/>
  <c r="R1585" i="10" s="1"/>
  <c r="L1585" i="10"/>
  <c r="J1585" i="10"/>
  <c r="M1585" i="10" s="1"/>
  <c r="G1585" i="10"/>
  <c r="Y1584" i="10"/>
  <c r="W1584" i="10"/>
  <c r="U1584" i="10"/>
  <c r="X1584" i="10" s="1"/>
  <c r="Q1584" i="10"/>
  <c r="O1584" i="10"/>
  <c r="L1584" i="10"/>
  <c r="J1584" i="10"/>
  <c r="M1584" i="10" s="1"/>
  <c r="G1584" i="10"/>
  <c r="Y1583" i="10"/>
  <c r="W1583" i="10"/>
  <c r="U1583" i="10"/>
  <c r="X1583" i="10" s="1"/>
  <c r="Q1583" i="10"/>
  <c r="O1583" i="10"/>
  <c r="L1583" i="10"/>
  <c r="J1583" i="10"/>
  <c r="M1583" i="10" s="1"/>
  <c r="G1583" i="10"/>
  <c r="Y1582" i="10"/>
  <c r="W1582" i="10"/>
  <c r="U1582" i="10"/>
  <c r="X1582" i="10" s="1"/>
  <c r="Q1582" i="10"/>
  <c r="O1582" i="10"/>
  <c r="L1582" i="10"/>
  <c r="J1582" i="10"/>
  <c r="M1582" i="10" s="1"/>
  <c r="G1582" i="10"/>
  <c r="Y1581" i="10"/>
  <c r="W1581" i="10"/>
  <c r="U1581" i="10"/>
  <c r="X1581" i="10" s="1"/>
  <c r="Q1581" i="10"/>
  <c r="O1581" i="10"/>
  <c r="L1581" i="10"/>
  <c r="J1581" i="10"/>
  <c r="M1581" i="10" s="1"/>
  <c r="G1581" i="10"/>
  <c r="Y1580" i="10"/>
  <c r="W1580" i="10"/>
  <c r="U1580" i="10"/>
  <c r="X1580" i="10" s="1"/>
  <c r="Q1580" i="10"/>
  <c r="O1580" i="10"/>
  <c r="L1580" i="10"/>
  <c r="J1580" i="10"/>
  <c r="M1580" i="10" s="1"/>
  <c r="G1580" i="10"/>
  <c r="Y1579" i="10"/>
  <c r="W1579" i="10"/>
  <c r="U1579" i="10"/>
  <c r="X1579" i="10" s="1"/>
  <c r="S1579" i="10"/>
  <c r="Q1579" i="10"/>
  <c r="O1579" i="10"/>
  <c r="R1579" i="10" s="1"/>
  <c r="L1579" i="10"/>
  <c r="J1579" i="10"/>
  <c r="M1579" i="10" s="1"/>
  <c r="G1579" i="10"/>
  <c r="Y1578" i="10"/>
  <c r="W1578" i="10"/>
  <c r="U1578" i="10"/>
  <c r="X1578" i="10" s="1"/>
  <c r="Q1578" i="10"/>
  <c r="O1578" i="10"/>
  <c r="L1578" i="10"/>
  <c r="J1578" i="10"/>
  <c r="M1578" i="10" s="1"/>
  <c r="G1578" i="10"/>
  <c r="Y1577" i="10"/>
  <c r="W1577" i="10"/>
  <c r="U1577" i="10"/>
  <c r="X1577" i="10" s="1"/>
  <c r="S1577" i="10"/>
  <c r="Q1577" i="10"/>
  <c r="O1577" i="10"/>
  <c r="R1577" i="10" s="1"/>
  <c r="L1577" i="10"/>
  <c r="J1577" i="10"/>
  <c r="M1577" i="10" s="1"/>
  <c r="G1577" i="10"/>
  <c r="Y1576" i="10"/>
  <c r="W1576" i="10"/>
  <c r="U1576" i="10"/>
  <c r="X1576" i="10" s="1"/>
  <c r="S1576" i="10"/>
  <c r="Q1576" i="10"/>
  <c r="O1576" i="10"/>
  <c r="R1576" i="10" s="1"/>
  <c r="L1576" i="10"/>
  <c r="J1576" i="10"/>
  <c r="M1576" i="10" s="1"/>
  <c r="G1576" i="10"/>
  <c r="Y1575" i="10"/>
  <c r="W1575" i="10"/>
  <c r="U1575" i="10"/>
  <c r="X1575" i="10" s="1"/>
  <c r="Q1575" i="10"/>
  <c r="O1575" i="10"/>
  <c r="L1575" i="10"/>
  <c r="J1575" i="10"/>
  <c r="M1575" i="10" s="1"/>
  <c r="G1575" i="10"/>
  <c r="Y1574" i="10"/>
  <c r="W1574" i="10"/>
  <c r="U1574" i="10"/>
  <c r="X1574" i="10" s="1"/>
  <c r="Q1574" i="10"/>
  <c r="O1574" i="10"/>
  <c r="L1574" i="10"/>
  <c r="J1574" i="10"/>
  <c r="M1574" i="10" s="1"/>
  <c r="G1574" i="10"/>
  <c r="Y1573" i="10"/>
  <c r="W1573" i="10"/>
  <c r="U1573" i="10"/>
  <c r="X1573" i="10" s="1"/>
  <c r="Q1573" i="10"/>
  <c r="O1573" i="10"/>
  <c r="L1573" i="10"/>
  <c r="J1573" i="10"/>
  <c r="M1573" i="10" s="1"/>
  <c r="G1573" i="10"/>
  <c r="Y1572" i="10"/>
  <c r="W1572" i="10"/>
  <c r="U1572" i="10"/>
  <c r="X1572" i="10" s="1"/>
  <c r="Q1572" i="10"/>
  <c r="O1572" i="10"/>
  <c r="L1572" i="10"/>
  <c r="J1572" i="10"/>
  <c r="M1572" i="10" s="1"/>
  <c r="G1572" i="10"/>
  <c r="Y1571" i="10"/>
  <c r="W1571" i="10"/>
  <c r="U1571" i="10"/>
  <c r="X1571" i="10" s="1"/>
  <c r="S1571" i="10"/>
  <c r="Q1571" i="10"/>
  <c r="O1571" i="10"/>
  <c r="R1571" i="10" s="1"/>
  <c r="L1571" i="10"/>
  <c r="J1571" i="10"/>
  <c r="M1571" i="10" s="1"/>
  <c r="G1571" i="10"/>
  <c r="W1570" i="10"/>
  <c r="U1570" i="10"/>
  <c r="Q1570" i="10"/>
  <c r="O1570" i="10"/>
  <c r="L1570" i="10"/>
  <c r="J1570" i="10"/>
  <c r="M1570" i="10" s="1"/>
  <c r="G1570" i="10"/>
  <c r="Y1569" i="10"/>
  <c r="W1569" i="10"/>
  <c r="U1569" i="10"/>
  <c r="X1569" i="10" s="1"/>
  <c r="Q1569" i="10"/>
  <c r="O1569" i="10"/>
  <c r="L1569" i="10"/>
  <c r="J1569" i="10"/>
  <c r="M1569" i="10" s="1"/>
  <c r="G1569" i="10"/>
  <c r="Y1568" i="10"/>
  <c r="W1568" i="10"/>
  <c r="U1568" i="10"/>
  <c r="X1568" i="10" s="1"/>
  <c r="Q1568" i="10"/>
  <c r="O1568" i="10"/>
  <c r="L1568" i="10"/>
  <c r="J1568" i="10"/>
  <c r="M1568" i="10" s="1"/>
  <c r="G1568" i="10"/>
  <c r="Y1567" i="10"/>
  <c r="W1567" i="10"/>
  <c r="U1567" i="10"/>
  <c r="X1567" i="10" s="1"/>
  <c r="Q1567" i="10"/>
  <c r="O1567" i="10"/>
  <c r="L1567" i="10"/>
  <c r="J1567" i="10"/>
  <c r="M1567" i="10" s="1"/>
  <c r="G1567" i="10"/>
  <c r="Y1566" i="10"/>
  <c r="W1566" i="10"/>
  <c r="U1566" i="10"/>
  <c r="X1566" i="10" s="1"/>
  <c r="S1566" i="10"/>
  <c r="Q1566" i="10"/>
  <c r="O1566" i="10"/>
  <c r="R1566" i="10" s="1"/>
  <c r="L1566" i="10"/>
  <c r="J1566" i="10"/>
  <c r="M1566" i="10" s="1"/>
  <c r="G1566" i="10"/>
  <c r="Y1565" i="10"/>
  <c r="W1565" i="10"/>
  <c r="U1565" i="10"/>
  <c r="X1565" i="10" s="1"/>
  <c r="Q1565" i="10"/>
  <c r="O1565" i="10"/>
  <c r="L1565" i="10"/>
  <c r="J1565" i="10"/>
  <c r="M1565" i="10" s="1"/>
  <c r="G1565" i="10"/>
  <c r="Y1564" i="10"/>
  <c r="W1564" i="10"/>
  <c r="U1564" i="10"/>
  <c r="X1564" i="10" s="1"/>
  <c r="Q1564" i="10"/>
  <c r="O1564" i="10"/>
  <c r="L1564" i="10"/>
  <c r="J1564" i="10"/>
  <c r="M1564" i="10" s="1"/>
  <c r="G1564" i="10"/>
  <c r="W1563" i="10"/>
  <c r="U1563" i="10"/>
  <c r="Q1563" i="10"/>
  <c r="O1563" i="10"/>
  <c r="L1563" i="10"/>
  <c r="J1563" i="10"/>
  <c r="M1563" i="10" s="1"/>
  <c r="G1563" i="10"/>
  <c r="Y1562" i="10"/>
  <c r="W1562" i="10"/>
  <c r="U1562" i="10"/>
  <c r="X1562" i="10" s="1"/>
  <c r="Q1562" i="10"/>
  <c r="O1562" i="10"/>
  <c r="L1562" i="10"/>
  <c r="J1562" i="10"/>
  <c r="M1562" i="10" s="1"/>
  <c r="G1562" i="10"/>
  <c r="Y1561" i="10"/>
  <c r="W1561" i="10"/>
  <c r="U1561" i="10"/>
  <c r="X1561" i="10" s="1"/>
  <c r="Q1561" i="10"/>
  <c r="O1561" i="10"/>
  <c r="L1561" i="10"/>
  <c r="J1561" i="10"/>
  <c r="M1561" i="10" s="1"/>
  <c r="G1561" i="10"/>
  <c r="Y1560" i="10"/>
  <c r="W1560" i="10"/>
  <c r="U1560" i="10"/>
  <c r="X1560" i="10" s="1"/>
  <c r="Q1560" i="10"/>
  <c r="O1560" i="10"/>
  <c r="L1560" i="10"/>
  <c r="J1560" i="10"/>
  <c r="M1560" i="10" s="1"/>
  <c r="G1560" i="10"/>
  <c r="Y1559" i="10"/>
  <c r="W1559" i="10"/>
  <c r="U1559" i="10"/>
  <c r="X1559" i="10" s="1"/>
  <c r="Q1559" i="10"/>
  <c r="O1559" i="10"/>
  <c r="L1559" i="10"/>
  <c r="J1559" i="10"/>
  <c r="M1559" i="10" s="1"/>
  <c r="G1559" i="10"/>
  <c r="W1558" i="10"/>
  <c r="U1558" i="10"/>
  <c r="S1558" i="10"/>
  <c r="Q1558" i="10"/>
  <c r="O1558" i="10"/>
  <c r="R1558" i="10" s="1"/>
  <c r="L1558" i="10"/>
  <c r="J1558" i="10"/>
  <c r="M1558" i="10" s="1"/>
  <c r="G1558" i="10"/>
  <c r="Y1557" i="10"/>
  <c r="W1557" i="10"/>
  <c r="U1557" i="10"/>
  <c r="X1557" i="10" s="1"/>
  <c r="Q1557" i="10"/>
  <c r="O1557" i="10"/>
  <c r="L1557" i="10"/>
  <c r="J1557" i="10"/>
  <c r="M1557" i="10" s="1"/>
  <c r="G1557" i="10"/>
  <c r="Y1556" i="10"/>
  <c r="W1556" i="10"/>
  <c r="U1556" i="10"/>
  <c r="X1556" i="10" s="1"/>
  <c r="S1556" i="10"/>
  <c r="Q1556" i="10"/>
  <c r="O1556" i="10"/>
  <c r="R1556" i="10" s="1"/>
  <c r="L1556" i="10"/>
  <c r="J1556" i="10"/>
  <c r="M1556" i="10" s="1"/>
  <c r="G1556" i="10"/>
  <c r="Y1555" i="10"/>
  <c r="W1555" i="10"/>
  <c r="U1555" i="10"/>
  <c r="X1555" i="10" s="1"/>
  <c r="Q1555" i="10"/>
  <c r="O1555" i="10"/>
  <c r="L1555" i="10"/>
  <c r="J1555" i="10"/>
  <c r="M1555" i="10" s="1"/>
  <c r="G1555" i="10"/>
  <c r="Y1554" i="10"/>
  <c r="W1554" i="10"/>
  <c r="U1554" i="10"/>
  <c r="X1554" i="10" s="1"/>
  <c r="Q1554" i="10"/>
  <c r="O1554" i="10"/>
  <c r="L1554" i="10"/>
  <c r="J1554" i="10"/>
  <c r="M1554" i="10" s="1"/>
  <c r="G1554" i="10"/>
  <c r="Y1553" i="10"/>
  <c r="W1553" i="10"/>
  <c r="U1553" i="10"/>
  <c r="X1553" i="10" s="1"/>
  <c r="S1553" i="10"/>
  <c r="Q1553" i="10"/>
  <c r="O1553" i="10"/>
  <c r="R1553" i="10" s="1"/>
  <c r="L1553" i="10"/>
  <c r="J1553" i="10"/>
  <c r="M1553" i="10" s="1"/>
  <c r="G1553" i="10"/>
  <c r="Y1552" i="10"/>
  <c r="W1552" i="10"/>
  <c r="U1552" i="10"/>
  <c r="X1552" i="10" s="1"/>
  <c r="S1552" i="10"/>
  <c r="Q1552" i="10"/>
  <c r="O1552" i="10"/>
  <c r="R1552" i="10" s="1"/>
  <c r="L1552" i="10"/>
  <c r="J1552" i="10"/>
  <c r="M1552" i="10" s="1"/>
  <c r="G1552" i="10"/>
  <c r="Y1551" i="10"/>
  <c r="W1551" i="10"/>
  <c r="U1551" i="10"/>
  <c r="X1551" i="10" s="1"/>
  <c r="Q1551" i="10"/>
  <c r="O1551" i="10"/>
  <c r="L1551" i="10"/>
  <c r="J1551" i="10"/>
  <c r="M1551" i="10" s="1"/>
  <c r="G1551" i="10"/>
  <c r="Y1550" i="10"/>
  <c r="W1550" i="10"/>
  <c r="U1550" i="10"/>
  <c r="X1550" i="10" s="1"/>
  <c r="Q1550" i="10"/>
  <c r="O1550" i="10"/>
  <c r="L1550" i="10"/>
  <c r="J1550" i="10"/>
  <c r="M1550" i="10" s="1"/>
  <c r="G1550" i="10"/>
  <c r="Y1549" i="10"/>
  <c r="W1549" i="10"/>
  <c r="U1549" i="10"/>
  <c r="X1549" i="10" s="1"/>
  <c r="Q1549" i="10"/>
  <c r="O1549" i="10"/>
  <c r="L1549" i="10"/>
  <c r="J1549" i="10"/>
  <c r="M1549" i="10" s="1"/>
  <c r="G1549" i="10"/>
  <c r="Y1548" i="10"/>
  <c r="W1548" i="10"/>
  <c r="U1548" i="10"/>
  <c r="X1548" i="10" s="1"/>
  <c r="Q1548" i="10"/>
  <c r="O1548" i="10"/>
  <c r="L1548" i="10"/>
  <c r="J1548" i="10"/>
  <c r="M1548" i="10" s="1"/>
  <c r="G1548" i="10"/>
  <c r="Y1547" i="10"/>
  <c r="W1547" i="10"/>
  <c r="U1547" i="10"/>
  <c r="X1547" i="10" s="1"/>
  <c r="Q1547" i="10"/>
  <c r="O1547" i="10"/>
  <c r="L1547" i="10"/>
  <c r="J1547" i="10"/>
  <c r="M1547" i="10" s="1"/>
  <c r="G1547" i="10"/>
  <c r="Y1546" i="10"/>
  <c r="W1546" i="10"/>
  <c r="U1546" i="10"/>
  <c r="X1546" i="10" s="1"/>
  <c r="Q1546" i="10"/>
  <c r="O1546" i="10"/>
  <c r="L1546" i="10"/>
  <c r="J1546" i="10"/>
  <c r="M1546" i="10" s="1"/>
  <c r="G1546" i="10"/>
  <c r="Y1545" i="10"/>
  <c r="W1545" i="10"/>
  <c r="U1545" i="10"/>
  <c r="X1545" i="10" s="1"/>
  <c r="Q1545" i="10"/>
  <c r="O1545" i="10"/>
  <c r="L1545" i="10"/>
  <c r="J1545" i="10"/>
  <c r="M1545" i="10" s="1"/>
  <c r="G1545" i="10"/>
  <c r="Y1544" i="10"/>
  <c r="W1544" i="10"/>
  <c r="U1544" i="10"/>
  <c r="X1544" i="10" s="1"/>
  <c r="Q1544" i="10"/>
  <c r="O1544" i="10"/>
  <c r="L1544" i="10"/>
  <c r="J1544" i="10"/>
  <c r="M1544" i="10" s="1"/>
  <c r="G1544" i="10"/>
  <c r="Y1543" i="10"/>
  <c r="W1543" i="10"/>
  <c r="U1543" i="10"/>
  <c r="X1543" i="10" s="1"/>
  <c r="Q1543" i="10"/>
  <c r="O1543" i="10"/>
  <c r="L1543" i="10"/>
  <c r="J1543" i="10"/>
  <c r="M1543" i="10" s="1"/>
  <c r="G1543" i="10"/>
  <c r="Y1542" i="10"/>
  <c r="W1542" i="10"/>
  <c r="U1542" i="10"/>
  <c r="X1542" i="10" s="1"/>
  <c r="Q1542" i="10"/>
  <c r="O1542" i="10"/>
  <c r="L1542" i="10"/>
  <c r="J1542" i="10"/>
  <c r="M1542" i="10" s="1"/>
  <c r="G1542" i="10"/>
  <c r="Y1541" i="10"/>
  <c r="W1541" i="10"/>
  <c r="U1541" i="10"/>
  <c r="X1541" i="10" s="1"/>
  <c r="S1541" i="10"/>
  <c r="Q1541" i="10"/>
  <c r="O1541" i="10"/>
  <c r="R1541" i="10" s="1"/>
  <c r="L1541" i="10"/>
  <c r="J1541" i="10"/>
  <c r="M1541" i="10" s="1"/>
  <c r="G1541" i="10"/>
  <c r="Y1540" i="10"/>
  <c r="W1540" i="10"/>
  <c r="U1540" i="10"/>
  <c r="X1540" i="10" s="1"/>
  <c r="Q1540" i="10"/>
  <c r="O1540" i="10"/>
  <c r="L1540" i="10"/>
  <c r="J1540" i="10"/>
  <c r="M1540" i="10" s="1"/>
  <c r="G1540" i="10"/>
  <c r="Y1539" i="10"/>
  <c r="W1539" i="10"/>
  <c r="U1539" i="10"/>
  <c r="X1539" i="10" s="1"/>
  <c r="Q1539" i="10"/>
  <c r="O1539" i="10"/>
  <c r="L1539" i="10"/>
  <c r="J1539" i="10"/>
  <c r="M1539" i="10" s="1"/>
  <c r="G1539" i="10"/>
  <c r="Y1538" i="10"/>
  <c r="W1538" i="10"/>
  <c r="U1538" i="10"/>
  <c r="X1538" i="10" s="1"/>
  <c r="S1538" i="10"/>
  <c r="Q1538" i="10"/>
  <c r="O1538" i="10"/>
  <c r="R1538" i="10" s="1"/>
  <c r="L1538" i="10"/>
  <c r="J1538" i="10"/>
  <c r="M1538" i="10" s="1"/>
  <c r="G1538" i="10"/>
  <c r="Y1537" i="10"/>
  <c r="W1537" i="10"/>
  <c r="U1537" i="10"/>
  <c r="X1537" i="10" s="1"/>
  <c r="Q1537" i="10"/>
  <c r="O1537" i="10"/>
  <c r="L1537" i="10"/>
  <c r="J1537" i="10"/>
  <c r="M1537" i="10" s="1"/>
  <c r="G1537" i="10"/>
  <c r="Y1536" i="10"/>
  <c r="W1536" i="10"/>
  <c r="U1536" i="10"/>
  <c r="X1536" i="10" s="1"/>
  <c r="Q1536" i="10"/>
  <c r="O1536" i="10"/>
  <c r="L1536" i="10"/>
  <c r="J1536" i="10"/>
  <c r="M1536" i="10" s="1"/>
  <c r="G1536" i="10"/>
  <c r="Y1535" i="10"/>
  <c r="W1535" i="10"/>
  <c r="U1535" i="10"/>
  <c r="X1535" i="10" s="1"/>
  <c r="Q1535" i="10"/>
  <c r="O1535" i="10"/>
  <c r="L1535" i="10"/>
  <c r="J1535" i="10"/>
  <c r="M1535" i="10" s="1"/>
  <c r="G1535" i="10"/>
  <c r="Y1534" i="10"/>
  <c r="W1534" i="10"/>
  <c r="U1534" i="10"/>
  <c r="X1534" i="10" s="1"/>
  <c r="Q1534" i="10"/>
  <c r="O1534" i="10"/>
  <c r="L1534" i="10"/>
  <c r="J1534" i="10"/>
  <c r="M1534" i="10" s="1"/>
  <c r="G1534" i="10"/>
  <c r="Y1533" i="10"/>
  <c r="W1533" i="10"/>
  <c r="U1533" i="10"/>
  <c r="X1533" i="10" s="1"/>
  <c r="S1533" i="10"/>
  <c r="Q1533" i="10"/>
  <c r="O1533" i="10"/>
  <c r="R1533" i="10" s="1"/>
  <c r="L1533" i="10"/>
  <c r="J1533" i="10"/>
  <c r="M1533" i="10" s="1"/>
  <c r="G1533" i="10"/>
  <c r="Y1532" i="10"/>
  <c r="W1532" i="10"/>
  <c r="U1532" i="10"/>
  <c r="X1532" i="10" s="1"/>
  <c r="Q1532" i="10"/>
  <c r="O1532" i="10"/>
  <c r="L1532" i="10"/>
  <c r="J1532" i="10"/>
  <c r="M1532" i="10" s="1"/>
  <c r="G1532" i="10"/>
  <c r="Y1531" i="10"/>
  <c r="W1531" i="10"/>
  <c r="U1531" i="10"/>
  <c r="X1531" i="10" s="1"/>
  <c r="S1531" i="10"/>
  <c r="Q1531" i="10"/>
  <c r="O1531" i="10"/>
  <c r="R1531" i="10" s="1"/>
  <c r="L1531" i="10"/>
  <c r="J1531" i="10"/>
  <c r="M1531" i="10" s="1"/>
  <c r="G1531" i="10"/>
  <c r="Y1530" i="10"/>
  <c r="W1530" i="10"/>
  <c r="U1530" i="10"/>
  <c r="X1530" i="10" s="1"/>
  <c r="Q1530" i="10"/>
  <c r="O1530" i="10"/>
  <c r="L1530" i="10"/>
  <c r="J1530" i="10"/>
  <c r="M1530" i="10" s="1"/>
  <c r="G1530" i="10"/>
  <c r="Y1529" i="10"/>
  <c r="W1529" i="10"/>
  <c r="U1529" i="10"/>
  <c r="X1529" i="10" s="1"/>
  <c r="Q1529" i="10"/>
  <c r="O1529" i="10"/>
  <c r="L1529" i="10"/>
  <c r="J1529" i="10"/>
  <c r="M1529" i="10" s="1"/>
  <c r="G1529" i="10"/>
  <c r="Y1528" i="10"/>
  <c r="W1528" i="10"/>
  <c r="U1528" i="10"/>
  <c r="X1528" i="10" s="1"/>
  <c r="Q1528" i="10"/>
  <c r="O1528" i="10"/>
  <c r="L1528" i="10"/>
  <c r="J1528" i="10"/>
  <c r="M1528" i="10" s="1"/>
  <c r="G1528" i="10"/>
  <c r="Y1527" i="10"/>
  <c r="W1527" i="10"/>
  <c r="U1527" i="10"/>
  <c r="X1527" i="10" s="1"/>
  <c r="Q1527" i="10"/>
  <c r="O1527" i="10"/>
  <c r="L1527" i="10"/>
  <c r="J1527" i="10"/>
  <c r="M1527" i="10" s="1"/>
  <c r="G1527" i="10"/>
  <c r="Y1526" i="10"/>
  <c r="W1526" i="10"/>
  <c r="U1526" i="10"/>
  <c r="X1526" i="10" s="1"/>
  <c r="S1526" i="10"/>
  <c r="Q1526" i="10"/>
  <c r="O1526" i="10"/>
  <c r="R1526" i="10" s="1"/>
  <c r="L1526" i="10"/>
  <c r="J1526" i="10"/>
  <c r="M1526" i="10" s="1"/>
  <c r="G1526" i="10"/>
  <c r="Y1525" i="10"/>
  <c r="W1525" i="10"/>
  <c r="U1525" i="10"/>
  <c r="X1525" i="10" s="1"/>
  <c r="Q1525" i="10"/>
  <c r="O1525" i="10"/>
  <c r="L1525" i="10"/>
  <c r="J1525" i="10"/>
  <c r="M1525" i="10" s="1"/>
  <c r="G1525" i="10"/>
  <c r="Y1524" i="10"/>
  <c r="W1524" i="10"/>
  <c r="U1524" i="10"/>
  <c r="X1524" i="10" s="1"/>
  <c r="S1524" i="10"/>
  <c r="Q1524" i="10"/>
  <c r="O1524" i="10"/>
  <c r="R1524" i="10" s="1"/>
  <c r="L1524" i="10"/>
  <c r="J1524" i="10"/>
  <c r="M1524" i="10" s="1"/>
  <c r="G1524" i="10"/>
  <c r="Y1523" i="10"/>
  <c r="W1523" i="10"/>
  <c r="U1523" i="10"/>
  <c r="X1523" i="10" s="1"/>
  <c r="Q1523" i="10"/>
  <c r="O1523" i="10"/>
  <c r="L1523" i="10"/>
  <c r="J1523" i="10"/>
  <c r="M1523" i="10" s="1"/>
  <c r="G1523" i="10"/>
  <c r="Y1522" i="10"/>
  <c r="W1522" i="10"/>
  <c r="U1522" i="10"/>
  <c r="X1522" i="10" s="1"/>
  <c r="Q1522" i="10"/>
  <c r="O1522" i="10"/>
  <c r="L1522" i="10"/>
  <c r="J1522" i="10"/>
  <c r="M1522" i="10" s="1"/>
  <c r="G1522" i="10"/>
  <c r="Y1521" i="10"/>
  <c r="W1521" i="10"/>
  <c r="U1521" i="10"/>
  <c r="X1521" i="10" s="1"/>
  <c r="Q1521" i="10"/>
  <c r="O1521" i="10"/>
  <c r="L1521" i="10"/>
  <c r="J1521" i="10"/>
  <c r="M1521" i="10" s="1"/>
  <c r="G1521" i="10"/>
  <c r="Y1520" i="10"/>
  <c r="W1520" i="10"/>
  <c r="U1520" i="10"/>
  <c r="X1520" i="10" s="1"/>
  <c r="Q1520" i="10"/>
  <c r="O1520" i="10"/>
  <c r="L1520" i="10"/>
  <c r="J1520" i="10"/>
  <c r="M1520" i="10" s="1"/>
  <c r="G1520" i="10"/>
  <c r="Y1519" i="10"/>
  <c r="W1519" i="10"/>
  <c r="U1519" i="10"/>
  <c r="X1519" i="10" s="1"/>
  <c r="Q1519" i="10"/>
  <c r="O1519" i="10"/>
  <c r="L1519" i="10"/>
  <c r="J1519" i="10"/>
  <c r="M1519" i="10" s="1"/>
  <c r="G1519" i="10"/>
  <c r="Y1518" i="10"/>
  <c r="W1518" i="10"/>
  <c r="U1518" i="10"/>
  <c r="X1518" i="10" s="1"/>
  <c r="S1518" i="10"/>
  <c r="Q1518" i="10"/>
  <c r="O1518" i="10"/>
  <c r="R1518" i="10" s="1"/>
  <c r="L1518" i="10"/>
  <c r="J1518" i="10"/>
  <c r="M1518" i="10" s="1"/>
  <c r="G1518" i="10"/>
  <c r="Y1517" i="10"/>
  <c r="W1517" i="10"/>
  <c r="U1517" i="10"/>
  <c r="X1517" i="10" s="1"/>
  <c r="S1517" i="10"/>
  <c r="Q1517" i="10"/>
  <c r="O1517" i="10"/>
  <c r="R1517" i="10" s="1"/>
  <c r="L1517" i="10"/>
  <c r="J1517" i="10"/>
  <c r="M1517" i="10" s="1"/>
  <c r="G1517" i="10"/>
  <c r="Y1516" i="10"/>
  <c r="W1516" i="10"/>
  <c r="U1516" i="10"/>
  <c r="X1516" i="10" s="1"/>
  <c r="Q1516" i="10"/>
  <c r="O1516" i="10"/>
  <c r="L1516" i="10"/>
  <c r="J1516" i="10"/>
  <c r="M1516" i="10" s="1"/>
  <c r="G1516" i="10"/>
  <c r="Y1515" i="10"/>
  <c r="W1515" i="10"/>
  <c r="U1515" i="10"/>
  <c r="X1515" i="10" s="1"/>
  <c r="Q1515" i="10"/>
  <c r="O1515" i="10"/>
  <c r="L1515" i="10"/>
  <c r="J1515" i="10"/>
  <c r="M1515" i="10" s="1"/>
  <c r="G1515" i="10"/>
  <c r="Y1514" i="10"/>
  <c r="W1514" i="10"/>
  <c r="U1514" i="10"/>
  <c r="X1514" i="10" s="1"/>
  <c r="Q1514" i="10"/>
  <c r="O1514" i="10"/>
  <c r="L1514" i="10"/>
  <c r="J1514" i="10"/>
  <c r="M1514" i="10" s="1"/>
  <c r="G1514" i="10"/>
  <c r="Y1513" i="10"/>
  <c r="W1513" i="10"/>
  <c r="U1513" i="10"/>
  <c r="X1513" i="10" s="1"/>
  <c r="S1513" i="10"/>
  <c r="Q1513" i="10"/>
  <c r="O1513" i="10"/>
  <c r="R1513" i="10" s="1"/>
  <c r="L1513" i="10"/>
  <c r="J1513" i="10"/>
  <c r="M1513" i="10" s="1"/>
  <c r="G1513" i="10"/>
  <c r="Y1512" i="10"/>
  <c r="W1512" i="10"/>
  <c r="U1512" i="10"/>
  <c r="X1512" i="10" s="1"/>
  <c r="Q1512" i="10"/>
  <c r="O1512" i="10"/>
  <c r="L1512" i="10"/>
  <c r="J1512" i="10"/>
  <c r="M1512" i="10" s="1"/>
  <c r="G1512" i="10"/>
  <c r="Y1511" i="10"/>
  <c r="W1511" i="10"/>
  <c r="U1511" i="10"/>
  <c r="X1511" i="10" s="1"/>
  <c r="Q1511" i="10"/>
  <c r="O1511" i="10"/>
  <c r="L1511" i="10"/>
  <c r="J1511" i="10"/>
  <c r="M1511" i="10" s="1"/>
  <c r="G1511" i="10"/>
  <c r="Y1510" i="10"/>
  <c r="W1510" i="10"/>
  <c r="U1510" i="10"/>
  <c r="X1510" i="10" s="1"/>
  <c r="S1510" i="10"/>
  <c r="Q1510" i="10"/>
  <c r="O1510" i="10"/>
  <c r="R1510" i="10" s="1"/>
  <c r="L1510" i="10"/>
  <c r="J1510" i="10"/>
  <c r="M1510" i="10" s="1"/>
  <c r="G1510" i="10"/>
  <c r="Y1509" i="10"/>
  <c r="W1509" i="10"/>
  <c r="U1509" i="10"/>
  <c r="X1509" i="10" s="1"/>
  <c r="Q1509" i="10"/>
  <c r="O1509" i="10"/>
  <c r="L1509" i="10"/>
  <c r="J1509" i="10"/>
  <c r="M1509" i="10" s="1"/>
  <c r="G1509" i="10"/>
  <c r="Y1508" i="10"/>
  <c r="W1508" i="10"/>
  <c r="U1508" i="10"/>
  <c r="X1508" i="10" s="1"/>
  <c r="Q1508" i="10"/>
  <c r="O1508" i="10"/>
  <c r="L1508" i="10"/>
  <c r="J1508" i="10"/>
  <c r="M1508" i="10" s="1"/>
  <c r="G1508" i="10"/>
  <c r="Y1507" i="10"/>
  <c r="W1507" i="10"/>
  <c r="U1507" i="10"/>
  <c r="X1507" i="10" s="1"/>
  <c r="Q1507" i="10"/>
  <c r="O1507" i="10"/>
  <c r="L1507" i="10"/>
  <c r="J1507" i="10"/>
  <c r="M1507" i="10" s="1"/>
  <c r="G1507" i="10"/>
  <c r="Y1506" i="10"/>
  <c r="W1506" i="10"/>
  <c r="U1506" i="10"/>
  <c r="X1506" i="10" s="1"/>
  <c r="Q1506" i="10"/>
  <c r="O1506" i="10"/>
  <c r="L1506" i="10"/>
  <c r="J1506" i="10"/>
  <c r="M1506" i="10" s="1"/>
  <c r="G1506" i="10"/>
  <c r="Y1505" i="10"/>
  <c r="W1505" i="10"/>
  <c r="U1505" i="10"/>
  <c r="X1505" i="10" s="1"/>
  <c r="Q1505" i="10"/>
  <c r="O1505" i="10"/>
  <c r="L1505" i="10"/>
  <c r="J1505" i="10"/>
  <c r="M1505" i="10" s="1"/>
  <c r="G1505" i="10"/>
  <c r="Y1504" i="10"/>
  <c r="W1504" i="10"/>
  <c r="U1504" i="10"/>
  <c r="X1504" i="10" s="1"/>
  <c r="Q1504" i="10"/>
  <c r="O1504" i="10"/>
  <c r="L1504" i="10"/>
  <c r="J1504" i="10"/>
  <c r="M1504" i="10" s="1"/>
  <c r="G1504" i="10"/>
  <c r="Y1503" i="10"/>
  <c r="W1503" i="10"/>
  <c r="U1503" i="10"/>
  <c r="X1503" i="10" s="1"/>
  <c r="Q1503" i="10"/>
  <c r="O1503" i="10"/>
  <c r="L1503" i="10"/>
  <c r="J1503" i="10"/>
  <c r="M1503" i="10" s="1"/>
  <c r="G1503" i="10"/>
  <c r="Y1502" i="10"/>
  <c r="W1502" i="10"/>
  <c r="U1502" i="10"/>
  <c r="X1502" i="10" s="1"/>
  <c r="Q1502" i="10"/>
  <c r="O1502" i="10"/>
  <c r="L1502" i="10"/>
  <c r="J1502" i="10"/>
  <c r="M1502" i="10" s="1"/>
  <c r="G1502" i="10"/>
  <c r="Y1501" i="10"/>
  <c r="W1501" i="10"/>
  <c r="U1501" i="10"/>
  <c r="X1501" i="10" s="1"/>
  <c r="Q1501" i="10"/>
  <c r="O1501" i="10"/>
  <c r="L1501" i="10"/>
  <c r="J1501" i="10"/>
  <c r="M1501" i="10" s="1"/>
  <c r="G1501" i="10"/>
  <c r="Y1500" i="10"/>
  <c r="W1500" i="10"/>
  <c r="U1500" i="10"/>
  <c r="X1500" i="10" s="1"/>
  <c r="Q1500" i="10"/>
  <c r="O1500" i="10"/>
  <c r="L1500" i="10"/>
  <c r="J1500" i="10"/>
  <c r="M1500" i="10" s="1"/>
  <c r="G1500" i="10"/>
  <c r="Y1499" i="10"/>
  <c r="W1499" i="10"/>
  <c r="U1499" i="10"/>
  <c r="X1499" i="10" s="1"/>
  <c r="Q1499" i="10"/>
  <c r="O1499" i="10"/>
  <c r="L1499" i="10"/>
  <c r="J1499" i="10"/>
  <c r="M1499" i="10" s="1"/>
  <c r="G1499" i="10"/>
  <c r="Y1498" i="10"/>
  <c r="W1498" i="10"/>
  <c r="U1498" i="10"/>
  <c r="X1498" i="10" s="1"/>
  <c r="S1498" i="10"/>
  <c r="Q1498" i="10"/>
  <c r="O1498" i="10"/>
  <c r="R1498" i="10" s="1"/>
  <c r="L1498" i="10"/>
  <c r="J1498" i="10"/>
  <c r="M1498" i="10" s="1"/>
  <c r="G1498" i="10"/>
  <c r="Y1497" i="10"/>
  <c r="W1497" i="10"/>
  <c r="U1497" i="10"/>
  <c r="X1497" i="10" s="1"/>
  <c r="Q1497" i="10"/>
  <c r="O1497" i="10"/>
  <c r="L1497" i="10"/>
  <c r="J1497" i="10"/>
  <c r="M1497" i="10" s="1"/>
  <c r="G1497" i="10"/>
  <c r="Y1496" i="10"/>
  <c r="W1496" i="10"/>
  <c r="U1496" i="10"/>
  <c r="X1496" i="10" s="1"/>
  <c r="Q1496" i="10"/>
  <c r="O1496" i="10"/>
  <c r="L1496" i="10"/>
  <c r="J1496" i="10"/>
  <c r="M1496" i="10" s="1"/>
  <c r="G1496" i="10"/>
  <c r="Y1495" i="10"/>
  <c r="W1495" i="10"/>
  <c r="U1495" i="10"/>
  <c r="X1495" i="10" s="1"/>
  <c r="Q1495" i="10"/>
  <c r="O1495" i="10"/>
  <c r="L1495" i="10"/>
  <c r="J1495" i="10"/>
  <c r="M1495" i="10" s="1"/>
  <c r="G1495" i="10"/>
  <c r="Y1494" i="10"/>
  <c r="W1494" i="10"/>
  <c r="U1494" i="10"/>
  <c r="X1494" i="10" s="1"/>
  <c r="S1494" i="10"/>
  <c r="Q1494" i="10"/>
  <c r="O1494" i="10"/>
  <c r="R1494" i="10" s="1"/>
  <c r="L1494" i="10"/>
  <c r="J1494" i="10"/>
  <c r="M1494" i="10" s="1"/>
  <c r="G1494" i="10"/>
  <c r="Y1493" i="10"/>
  <c r="W1493" i="10"/>
  <c r="U1493" i="10"/>
  <c r="X1493" i="10" s="1"/>
  <c r="S1493" i="10"/>
  <c r="Q1493" i="10"/>
  <c r="O1493" i="10"/>
  <c r="R1493" i="10" s="1"/>
  <c r="L1493" i="10"/>
  <c r="J1493" i="10"/>
  <c r="M1493" i="10" s="1"/>
  <c r="G1493" i="10"/>
  <c r="Y1492" i="10"/>
  <c r="W1492" i="10"/>
  <c r="U1492" i="10"/>
  <c r="X1492" i="10" s="1"/>
  <c r="Q1492" i="10"/>
  <c r="O1492" i="10"/>
  <c r="L1492" i="10"/>
  <c r="J1492" i="10"/>
  <c r="M1492" i="10" s="1"/>
  <c r="G1492" i="10"/>
  <c r="Y1491" i="10"/>
  <c r="W1491" i="10"/>
  <c r="U1491" i="10"/>
  <c r="X1491" i="10" s="1"/>
  <c r="Q1491" i="10"/>
  <c r="O1491" i="10"/>
  <c r="L1491" i="10"/>
  <c r="J1491" i="10"/>
  <c r="M1491" i="10" s="1"/>
  <c r="G1491" i="10"/>
  <c r="Y1490" i="10"/>
  <c r="W1490" i="10"/>
  <c r="U1490" i="10"/>
  <c r="X1490" i="10" s="1"/>
  <c r="Q1490" i="10"/>
  <c r="O1490" i="10"/>
  <c r="L1490" i="10"/>
  <c r="J1490" i="10"/>
  <c r="M1490" i="10" s="1"/>
  <c r="G1490" i="10"/>
  <c r="Y1489" i="10"/>
  <c r="W1489" i="10"/>
  <c r="U1489" i="10"/>
  <c r="X1489" i="10" s="1"/>
  <c r="Q1489" i="10"/>
  <c r="O1489" i="10"/>
  <c r="L1489" i="10"/>
  <c r="J1489" i="10"/>
  <c r="M1489" i="10" s="1"/>
  <c r="G1489" i="10"/>
  <c r="Y1488" i="10"/>
  <c r="W1488" i="10"/>
  <c r="U1488" i="10"/>
  <c r="X1488" i="10" s="1"/>
  <c r="Q1488" i="10"/>
  <c r="O1488" i="10"/>
  <c r="L1488" i="10"/>
  <c r="J1488" i="10"/>
  <c r="M1488" i="10" s="1"/>
  <c r="G1488" i="10"/>
  <c r="Y1487" i="10"/>
  <c r="W1487" i="10"/>
  <c r="U1487" i="10"/>
  <c r="X1487" i="10" s="1"/>
  <c r="S1487" i="10"/>
  <c r="Q1487" i="10"/>
  <c r="O1487" i="10"/>
  <c r="R1487" i="10" s="1"/>
  <c r="L1487" i="10"/>
  <c r="J1487" i="10"/>
  <c r="M1487" i="10" s="1"/>
  <c r="G1487" i="10"/>
  <c r="Y1486" i="10"/>
  <c r="W1486" i="10"/>
  <c r="U1486" i="10"/>
  <c r="X1486" i="10" s="1"/>
  <c r="Q1486" i="10"/>
  <c r="O1486" i="10"/>
  <c r="L1486" i="10"/>
  <c r="J1486" i="10"/>
  <c r="M1486" i="10" s="1"/>
  <c r="G1486" i="10"/>
  <c r="Y1485" i="10"/>
  <c r="W1485" i="10"/>
  <c r="U1485" i="10"/>
  <c r="X1485" i="10" s="1"/>
  <c r="S1485" i="10"/>
  <c r="Q1485" i="10"/>
  <c r="O1485" i="10"/>
  <c r="R1485" i="10" s="1"/>
  <c r="L1485" i="10"/>
  <c r="J1485" i="10"/>
  <c r="M1485" i="10" s="1"/>
  <c r="G1485" i="10"/>
  <c r="Y1484" i="10"/>
  <c r="W1484" i="10"/>
  <c r="U1484" i="10"/>
  <c r="X1484" i="10" s="1"/>
  <c r="Q1484" i="10"/>
  <c r="O1484" i="10"/>
  <c r="L1484" i="10"/>
  <c r="J1484" i="10"/>
  <c r="M1484" i="10" s="1"/>
  <c r="G1484" i="10"/>
  <c r="Y1483" i="10"/>
  <c r="W1483" i="10"/>
  <c r="U1483" i="10"/>
  <c r="X1483" i="10" s="1"/>
  <c r="Q1483" i="10"/>
  <c r="O1483" i="10"/>
  <c r="L1483" i="10"/>
  <c r="J1483" i="10"/>
  <c r="M1483" i="10" s="1"/>
  <c r="G1483" i="10"/>
  <c r="Y1482" i="10"/>
  <c r="W1482" i="10"/>
  <c r="U1482" i="10"/>
  <c r="X1482" i="10" s="1"/>
  <c r="Q1482" i="10"/>
  <c r="O1482" i="10"/>
  <c r="L1482" i="10"/>
  <c r="J1482" i="10"/>
  <c r="M1482" i="10" s="1"/>
  <c r="G1482" i="10"/>
  <c r="Y1481" i="10"/>
  <c r="W1481" i="10"/>
  <c r="U1481" i="10"/>
  <c r="X1481" i="10" s="1"/>
  <c r="Q1481" i="10"/>
  <c r="O1481" i="10"/>
  <c r="L1481" i="10"/>
  <c r="J1481" i="10"/>
  <c r="M1481" i="10" s="1"/>
  <c r="G1481" i="10"/>
  <c r="Y1480" i="10"/>
  <c r="W1480" i="10"/>
  <c r="U1480" i="10"/>
  <c r="X1480" i="10" s="1"/>
  <c r="Q1480" i="10"/>
  <c r="O1480" i="10"/>
  <c r="L1480" i="10"/>
  <c r="J1480" i="10"/>
  <c r="M1480" i="10" s="1"/>
  <c r="G1480" i="10"/>
  <c r="Y1479" i="10"/>
  <c r="W1479" i="10"/>
  <c r="U1479" i="10"/>
  <c r="X1479" i="10" s="1"/>
  <c r="Q1479" i="10"/>
  <c r="O1479" i="10"/>
  <c r="L1479" i="10"/>
  <c r="J1479" i="10"/>
  <c r="M1479" i="10" s="1"/>
  <c r="G1479" i="10"/>
  <c r="Y1478" i="10"/>
  <c r="W1478" i="10"/>
  <c r="U1478" i="10"/>
  <c r="X1478" i="10" s="1"/>
  <c r="Q1478" i="10"/>
  <c r="O1478" i="10"/>
  <c r="L1478" i="10"/>
  <c r="J1478" i="10"/>
  <c r="M1478" i="10" s="1"/>
  <c r="G1478" i="10"/>
  <c r="Y1477" i="10"/>
  <c r="W1477" i="10"/>
  <c r="U1477" i="10"/>
  <c r="X1477" i="10" s="1"/>
  <c r="Q1477" i="10"/>
  <c r="O1477" i="10"/>
  <c r="L1477" i="10"/>
  <c r="J1477" i="10"/>
  <c r="M1477" i="10" s="1"/>
  <c r="G1477" i="10"/>
  <c r="Y1476" i="10"/>
  <c r="W1476" i="10"/>
  <c r="U1476" i="10"/>
  <c r="X1476" i="10" s="1"/>
  <c r="Q1476" i="10"/>
  <c r="O1476" i="10"/>
  <c r="L1476" i="10"/>
  <c r="J1476" i="10"/>
  <c r="M1476" i="10" s="1"/>
  <c r="G1476" i="10"/>
  <c r="Y1475" i="10"/>
  <c r="W1475" i="10"/>
  <c r="U1475" i="10"/>
  <c r="X1475" i="10" s="1"/>
  <c r="Q1475" i="10"/>
  <c r="O1475" i="10"/>
  <c r="L1475" i="10"/>
  <c r="J1475" i="10"/>
  <c r="M1475" i="10" s="1"/>
  <c r="G1475" i="10"/>
  <c r="Y1474" i="10"/>
  <c r="W1474" i="10"/>
  <c r="U1474" i="10"/>
  <c r="X1474" i="10" s="1"/>
  <c r="Q1474" i="10"/>
  <c r="O1474" i="10"/>
  <c r="L1474" i="10"/>
  <c r="J1474" i="10"/>
  <c r="M1474" i="10" s="1"/>
  <c r="G1474" i="10"/>
  <c r="Y1473" i="10"/>
  <c r="W1473" i="10"/>
  <c r="U1473" i="10"/>
  <c r="X1473" i="10" s="1"/>
  <c r="S1473" i="10"/>
  <c r="Q1473" i="10"/>
  <c r="O1473" i="10"/>
  <c r="R1473" i="10" s="1"/>
  <c r="L1473" i="10"/>
  <c r="J1473" i="10"/>
  <c r="M1473" i="10" s="1"/>
  <c r="G1473" i="10"/>
  <c r="Y1472" i="10"/>
  <c r="W1472" i="10"/>
  <c r="U1472" i="10"/>
  <c r="X1472" i="10" s="1"/>
  <c r="Q1472" i="10"/>
  <c r="O1472" i="10"/>
  <c r="L1472" i="10"/>
  <c r="J1472" i="10"/>
  <c r="M1472" i="10" s="1"/>
  <c r="G1472" i="10"/>
  <c r="Y1471" i="10"/>
  <c r="W1471" i="10"/>
  <c r="U1471" i="10"/>
  <c r="X1471" i="10" s="1"/>
  <c r="Q1471" i="10"/>
  <c r="O1471" i="10"/>
  <c r="L1471" i="10"/>
  <c r="J1471" i="10"/>
  <c r="M1471" i="10" s="1"/>
  <c r="G1471" i="10"/>
  <c r="Y1470" i="10"/>
  <c r="W1470" i="10"/>
  <c r="U1470" i="10"/>
  <c r="X1470" i="10" s="1"/>
  <c r="Q1470" i="10"/>
  <c r="O1470" i="10"/>
  <c r="L1470" i="10"/>
  <c r="J1470" i="10"/>
  <c r="M1470" i="10" s="1"/>
  <c r="G1470" i="10"/>
  <c r="Y1469" i="10"/>
  <c r="W1469" i="10"/>
  <c r="U1469" i="10"/>
  <c r="X1469" i="10" s="1"/>
  <c r="Q1469" i="10"/>
  <c r="O1469" i="10"/>
  <c r="L1469" i="10"/>
  <c r="J1469" i="10"/>
  <c r="M1469" i="10" s="1"/>
  <c r="G1469" i="10"/>
  <c r="Y1468" i="10"/>
  <c r="W1468" i="10"/>
  <c r="U1468" i="10"/>
  <c r="X1468" i="10" s="1"/>
  <c r="Q1468" i="10"/>
  <c r="O1468" i="10"/>
  <c r="L1468" i="10"/>
  <c r="J1468" i="10"/>
  <c r="M1468" i="10" s="1"/>
  <c r="G1468" i="10"/>
  <c r="Y1467" i="10"/>
  <c r="W1467" i="10"/>
  <c r="U1467" i="10"/>
  <c r="X1467" i="10" s="1"/>
  <c r="S1467" i="10"/>
  <c r="Q1467" i="10"/>
  <c r="O1467" i="10"/>
  <c r="R1467" i="10" s="1"/>
  <c r="L1467" i="10"/>
  <c r="J1467" i="10"/>
  <c r="M1467" i="10" s="1"/>
  <c r="G1467" i="10"/>
  <c r="Y1466" i="10"/>
  <c r="W1466" i="10"/>
  <c r="U1466" i="10"/>
  <c r="X1466" i="10" s="1"/>
  <c r="Q1466" i="10"/>
  <c r="O1466" i="10"/>
  <c r="L1466" i="10"/>
  <c r="J1466" i="10"/>
  <c r="M1466" i="10" s="1"/>
  <c r="G1466" i="10"/>
  <c r="Y1465" i="10"/>
  <c r="W1465" i="10"/>
  <c r="U1465" i="10"/>
  <c r="X1465" i="10" s="1"/>
  <c r="Q1465" i="10"/>
  <c r="O1465" i="10"/>
  <c r="L1465" i="10"/>
  <c r="J1465" i="10"/>
  <c r="M1465" i="10" s="1"/>
  <c r="G1465" i="10"/>
  <c r="Y1464" i="10"/>
  <c r="W1464" i="10"/>
  <c r="U1464" i="10"/>
  <c r="X1464" i="10" s="1"/>
  <c r="Q1464" i="10"/>
  <c r="O1464" i="10"/>
  <c r="L1464" i="10"/>
  <c r="J1464" i="10"/>
  <c r="M1464" i="10" s="1"/>
  <c r="G1464" i="10"/>
  <c r="Y1463" i="10"/>
  <c r="W1463" i="10"/>
  <c r="U1463" i="10"/>
  <c r="X1463" i="10" s="1"/>
  <c r="Q1463" i="10"/>
  <c r="O1463" i="10"/>
  <c r="L1463" i="10"/>
  <c r="J1463" i="10"/>
  <c r="M1463" i="10" s="1"/>
  <c r="G1463" i="10"/>
  <c r="Y1462" i="10"/>
  <c r="W1462" i="10"/>
  <c r="U1462" i="10"/>
  <c r="X1462" i="10" s="1"/>
  <c r="Q1462" i="10"/>
  <c r="O1462" i="10"/>
  <c r="L1462" i="10"/>
  <c r="J1462" i="10"/>
  <c r="M1462" i="10" s="1"/>
  <c r="G1462" i="10"/>
  <c r="Y1461" i="10"/>
  <c r="W1461" i="10"/>
  <c r="U1461" i="10"/>
  <c r="X1461" i="10" s="1"/>
  <c r="Q1461" i="10"/>
  <c r="O1461" i="10"/>
  <c r="L1461" i="10"/>
  <c r="J1461" i="10"/>
  <c r="M1461" i="10" s="1"/>
  <c r="G1461" i="10"/>
  <c r="Y1460" i="10"/>
  <c r="W1460" i="10"/>
  <c r="U1460" i="10"/>
  <c r="X1460" i="10" s="1"/>
  <c r="Q1460" i="10"/>
  <c r="O1460" i="10"/>
  <c r="L1460" i="10"/>
  <c r="J1460" i="10"/>
  <c r="M1460" i="10" s="1"/>
  <c r="G1460" i="10"/>
  <c r="Y1459" i="10"/>
  <c r="W1459" i="10"/>
  <c r="U1459" i="10"/>
  <c r="X1459" i="10" s="1"/>
  <c r="Q1459" i="10"/>
  <c r="O1459" i="10"/>
  <c r="L1459" i="10"/>
  <c r="J1459" i="10"/>
  <c r="M1459" i="10" s="1"/>
  <c r="G1459" i="10"/>
  <c r="Y1458" i="10"/>
  <c r="W1458" i="10"/>
  <c r="U1458" i="10"/>
  <c r="X1458" i="10" s="1"/>
  <c r="Q1458" i="10"/>
  <c r="O1458" i="10"/>
  <c r="L1458" i="10"/>
  <c r="J1458" i="10"/>
  <c r="M1458" i="10" s="1"/>
  <c r="G1458" i="10"/>
  <c r="Y1457" i="10"/>
  <c r="W1457" i="10"/>
  <c r="U1457" i="10"/>
  <c r="X1457" i="10" s="1"/>
  <c r="Q1457" i="10"/>
  <c r="O1457" i="10"/>
  <c r="L1457" i="10"/>
  <c r="J1457" i="10"/>
  <c r="M1457" i="10" s="1"/>
  <c r="G1457" i="10"/>
  <c r="Y1456" i="10"/>
  <c r="W1456" i="10"/>
  <c r="U1456" i="10"/>
  <c r="X1456" i="10" s="1"/>
  <c r="Q1456" i="10"/>
  <c r="O1456" i="10"/>
  <c r="L1456" i="10"/>
  <c r="J1456" i="10"/>
  <c r="M1456" i="10" s="1"/>
  <c r="G1456" i="10"/>
  <c r="Y1455" i="10"/>
  <c r="W1455" i="10"/>
  <c r="U1455" i="10"/>
  <c r="X1455" i="10" s="1"/>
  <c r="Q1455" i="10"/>
  <c r="O1455" i="10"/>
  <c r="L1455" i="10"/>
  <c r="J1455" i="10"/>
  <c r="M1455" i="10" s="1"/>
  <c r="G1455" i="10"/>
  <c r="Y1454" i="10"/>
  <c r="W1454" i="10"/>
  <c r="U1454" i="10"/>
  <c r="X1454" i="10" s="1"/>
  <c r="Q1454" i="10"/>
  <c r="O1454" i="10"/>
  <c r="L1454" i="10"/>
  <c r="J1454" i="10"/>
  <c r="M1454" i="10" s="1"/>
  <c r="G1454" i="10"/>
  <c r="Y1453" i="10"/>
  <c r="W1453" i="10"/>
  <c r="U1453" i="10"/>
  <c r="X1453" i="10" s="1"/>
  <c r="Q1453" i="10"/>
  <c r="O1453" i="10"/>
  <c r="L1453" i="10"/>
  <c r="J1453" i="10"/>
  <c r="M1453" i="10" s="1"/>
  <c r="G1453" i="10"/>
  <c r="Y1452" i="10"/>
  <c r="W1452" i="10"/>
  <c r="U1452" i="10"/>
  <c r="X1452" i="10" s="1"/>
  <c r="Q1452" i="10"/>
  <c r="O1452" i="10"/>
  <c r="L1452" i="10"/>
  <c r="J1452" i="10"/>
  <c r="M1452" i="10" s="1"/>
  <c r="G1452" i="10"/>
  <c r="Y1451" i="10"/>
  <c r="W1451" i="10"/>
  <c r="U1451" i="10"/>
  <c r="X1451" i="10" s="1"/>
  <c r="Q1451" i="10"/>
  <c r="O1451" i="10"/>
  <c r="L1451" i="10"/>
  <c r="J1451" i="10"/>
  <c r="M1451" i="10" s="1"/>
  <c r="G1451" i="10"/>
  <c r="Y1450" i="10"/>
  <c r="W1450" i="10"/>
  <c r="U1450" i="10"/>
  <c r="X1450" i="10" s="1"/>
  <c r="S1450" i="10"/>
  <c r="Q1450" i="10"/>
  <c r="O1450" i="10"/>
  <c r="R1450" i="10" s="1"/>
  <c r="L1450" i="10"/>
  <c r="J1450" i="10"/>
  <c r="M1450" i="10" s="1"/>
  <c r="G1450" i="10"/>
  <c r="Y1449" i="10"/>
  <c r="W1449" i="10"/>
  <c r="U1449" i="10"/>
  <c r="X1449" i="10" s="1"/>
  <c r="Q1449" i="10"/>
  <c r="O1449" i="10"/>
  <c r="L1449" i="10"/>
  <c r="J1449" i="10"/>
  <c r="M1449" i="10" s="1"/>
  <c r="G1449" i="10"/>
  <c r="Y1448" i="10"/>
  <c r="W1448" i="10"/>
  <c r="U1448" i="10"/>
  <c r="X1448" i="10" s="1"/>
  <c r="Q1448" i="10"/>
  <c r="O1448" i="10"/>
  <c r="L1448" i="10"/>
  <c r="J1448" i="10"/>
  <c r="M1448" i="10" s="1"/>
  <c r="G1448" i="10"/>
  <c r="Y1447" i="10"/>
  <c r="W1447" i="10"/>
  <c r="U1447" i="10"/>
  <c r="X1447" i="10" s="1"/>
  <c r="Q1447" i="10"/>
  <c r="O1447" i="10"/>
  <c r="L1447" i="10"/>
  <c r="J1447" i="10"/>
  <c r="M1447" i="10" s="1"/>
  <c r="G1447" i="10"/>
  <c r="Y1446" i="10"/>
  <c r="W1446" i="10"/>
  <c r="U1446" i="10"/>
  <c r="X1446" i="10" s="1"/>
  <c r="S1446" i="10"/>
  <c r="Q1446" i="10"/>
  <c r="O1446" i="10"/>
  <c r="R1446" i="10" s="1"/>
  <c r="L1446" i="10"/>
  <c r="J1446" i="10"/>
  <c r="M1446" i="10" s="1"/>
  <c r="G1446" i="10"/>
  <c r="Y1445" i="10"/>
  <c r="W1445" i="10"/>
  <c r="U1445" i="10"/>
  <c r="X1445" i="10" s="1"/>
  <c r="Q1445" i="10"/>
  <c r="O1445" i="10"/>
  <c r="L1445" i="10"/>
  <c r="J1445" i="10"/>
  <c r="M1445" i="10" s="1"/>
  <c r="G1445" i="10"/>
  <c r="Y1444" i="10"/>
  <c r="W1444" i="10"/>
  <c r="U1444" i="10"/>
  <c r="X1444" i="10" s="1"/>
  <c r="Q1444" i="10"/>
  <c r="O1444" i="10"/>
  <c r="L1444" i="10"/>
  <c r="J1444" i="10"/>
  <c r="M1444" i="10" s="1"/>
  <c r="G1444" i="10"/>
  <c r="Y1443" i="10"/>
  <c r="W1443" i="10"/>
  <c r="U1443" i="10"/>
  <c r="X1443" i="10" s="1"/>
  <c r="Q1443" i="10"/>
  <c r="O1443" i="10"/>
  <c r="L1443" i="10"/>
  <c r="J1443" i="10"/>
  <c r="M1443" i="10" s="1"/>
  <c r="G1443" i="10"/>
  <c r="Y1442" i="10"/>
  <c r="W1442" i="10"/>
  <c r="U1442" i="10"/>
  <c r="X1442" i="10" s="1"/>
  <c r="Q1442" i="10"/>
  <c r="O1442" i="10"/>
  <c r="L1442" i="10"/>
  <c r="J1442" i="10"/>
  <c r="M1442" i="10" s="1"/>
  <c r="G1442" i="10"/>
  <c r="Y1441" i="10"/>
  <c r="W1441" i="10"/>
  <c r="U1441" i="10"/>
  <c r="X1441" i="10" s="1"/>
  <c r="Q1441" i="10"/>
  <c r="O1441" i="10"/>
  <c r="L1441" i="10"/>
  <c r="J1441" i="10"/>
  <c r="M1441" i="10" s="1"/>
  <c r="G1441" i="10"/>
  <c r="Y1440" i="10"/>
  <c r="W1440" i="10"/>
  <c r="U1440" i="10"/>
  <c r="X1440" i="10" s="1"/>
  <c r="S1440" i="10"/>
  <c r="Q1440" i="10"/>
  <c r="O1440" i="10"/>
  <c r="R1440" i="10" s="1"/>
  <c r="L1440" i="10"/>
  <c r="J1440" i="10"/>
  <c r="M1440" i="10" s="1"/>
  <c r="G1440" i="10"/>
  <c r="Y1439" i="10"/>
  <c r="W1439" i="10"/>
  <c r="U1439" i="10"/>
  <c r="X1439" i="10" s="1"/>
  <c r="Q1439" i="10"/>
  <c r="O1439" i="10"/>
  <c r="L1439" i="10"/>
  <c r="J1439" i="10"/>
  <c r="M1439" i="10" s="1"/>
  <c r="G1439" i="10"/>
  <c r="Y1438" i="10"/>
  <c r="W1438" i="10"/>
  <c r="U1438" i="10"/>
  <c r="X1438" i="10" s="1"/>
  <c r="Q1438" i="10"/>
  <c r="O1438" i="10"/>
  <c r="L1438" i="10"/>
  <c r="J1438" i="10"/>
  <c r="M1438" i="10" s="1"/>
  <c r="G1438" i="10"/>
  <c r="Y1437" i="10"/>
  <c r="W1437" i="10"/>
  <c r="U1437" i="10"/>
  <c r="X1437" i="10" s="1"/>
  <c r="Q1437" i="10"/>
  <c r="O1437" i="10"/>
  <c r="L1437" i="10"/>
  <c r="J1437" i="10"/>
  <c r="M1437" i="10" s="1"/>
  <c r="G1437" i="10"/>
  <c r="Y1436" i="10"/>
  <c r="W1436" i="10"/>
  <c r="U1436" i="10"/>
  <c r="X1436" i="10" s="1"/>
  <c r="Q1436" i="10"/>
  <c r="O1436" i="10"/>
  <c r="L1436" i="10"/>
  <c r="J1436" i="10"/>
  <c r="M1436" i="10" s="1"/>
  <c r="G1436" i="10"/>
  <c r="Y1435" i="10"/>
  <c r="W1435" i="10"/>
  <c r="U1435" i="10"/>
  <c r="X1435" i="10" s="1"/>
  <c r="Q1435" i="10"/>
  <c r="O1435" i="10"/>
  <c r="L1435" i="10"/>
  <c r="J1435" i="10"/>
  <c r="M1435" i="10" s="1"/>
  <c r="G1435" i="10"/>
  <c r="Y1434" i="10"/>
  <c r="W1434" i="10"/>
  <c r="U1434" i="10"/>
  <c r="X1434" i="10" s="1"/>
  <c r="S1434" i="10"/>
  <c r="Q1434" i="10"/>
  <c r="O1434" i="10"/>
  <c r="R1434" i="10" s="1"/>
  <c r="L1434" i="10"/>
  <c r="J1434" i="10"/>
  <c r="M1434" i="10" s="1"/>
  <c r="G1434" i="10"/>
  <c r="Y1433" i="10"/>
  <c r="W1433" i="10"/>
  <c r="U1433" i="10"/>
  <c r="X1433" i="10" s="1"/>
  <c r="Q1433" i="10"/>
  <c r="O1433" i="10"/>
  <c r="L1433" i="10"/>
  <c r="J1433" i="10"/>
  <c r="M1433" i="10" s="1"/>
  <c r="G1433" i="10"/>
  <c r="Y1432" i="10"/>
  <c r="W1432" i="10"/>
  <c r="U1432" i="10"/>
  <c r="X1432" i="10" s="1"/>
  <c r="Q1432" i="10"/>
  <c r="O1432" i="10"/>
  <c r="L1432" i="10"/>
  <c r="J1432" i="10"/>
  <c r="M1432" i="10" s="1"/>
  <c r="G1432" i="10"/>
  <c r="Y1431" i="10"/>
  <c r="W1431" i="10"/>
  <c r="U1431" i="10"/>
  <c r="X1431" i="10" s="1"/>
  <c r="Q1431" i="10"/>
  <c r="O1431" i="10"/>
  <c r="L1431" i="10"/>
  <c r="J1431" i="10"/>
  <c r="M1431" i="10" s="1"/>
  <c r="G1431" i="10"/>
  <c r="Y1430" i="10"/>
  <c r="W1430" i="10"/>
  <c r="U1430" i="10"/>
  <c r="X1430" i="10" s="1"/>
  <c r="Q1430" i="10"/>
  <c r="O1430" i="10"/>
  <c r="L1430" i="10"/>
  <c r="J1430" i="10"/>
  <c r="M1430" i="10" s="1"/>
  <c r="G1430" i="10"/>
  <c r="Y1429" i="10"/>
  <c r="W1429" i="10"/>
  <c r="U1429" i="10"/>
  <c r="X1429" i="10" s="1"/>
  <c r="S1429" i="10"/>
  <c r="Q1429" i="10"/>
  <c r="O1429" i="10"/>
  <c r="R1429" i="10" s="1"/>
  <c r="L1429" i="10"/>
  <c r="J1429" i="10"/>
  <c r="M1429" i="10" s="1"/>
  <c r="G1429" i="10"/>
  <c r="Y1428" i="10"/>
  <c r="W1428" i="10"/>
  <c r="U1428" i="10"/>
  <c r="X1428" i="10" s="1"/>
  <c r="S1428" i="10"/>
  <c r="Q1428" i="10"/>
  <c r="O1428" i="10"/>
  <c r="R1428" i="10" s="1"/>
  <c r="L1428" i="10"/>
  <c r="J1428" i="10"/>
  <c r="M1428" i="10" s="1"/>
  <c r="G1428" i="10"/>
  <c r="Y1427" i="10"/>
  <c r="W1427" i="10"/>
  <c r="U1427" i="10"/>
  <c r="X1427" i="10" s="1"/>
  <c r="Q1427" i="10"/>
  <c r="O1427" i="10"/>
  <c r="L1427" i="10"/>
  <c r="J1427" i="10"/>
  <c r="M1427" i="10" s="1"/>
  <c r="G1427" i="10"/>
  <c r="Y1426" i="10"/>
  <c r="W1426" i="10"/>
  <c r="U1426" i="10"/>
  <c r="X1426" i="10" s="1"/>
  <c r="Q1426" i="10"/>
  <c r="O1426" i="10"/>
  <c r="L1426" i="10"/>
  <c r="J1426" i="10"/>
  <c r="M1426" i="10" s="1"/>
  <c r="G1426" i="10"/>
  <c r="Y1425" i="10"/>
  <c r="W1425" i="10"/>
  <c r="U1425" i="10"/>
  <c r="X1425" i="10" s="1"/>
  <c r="Q1425" i="10"/>
  <c r="O1425" i="10"/>
  <c r="L1425" i="10"/>
  <c r="J1425" i="10"/>
  <c r="M1425" i="10" s="1"/>
  <c r="G1425" i="10"/>
  <c r="Y1424" i="10"/>
  <c r="W1424" i="10"/>
  <c r="U1424" i="10"/>
  <c r="X1424" i="10" s="1"/>
  <c r="Q1424" i="10"/>
  <c r="O1424" i="10"/>
  <c r="L1424" i="10"/>
  <c r="J1424" i="10"/>
  <c r="M1424" i="10" s="1"/>
  <c r="G1424" i="10"/>
  <c r="Y1423" i="10"/>
  <c r="W1423" i="10"/>
  <c r="U1423" i="10"/>
  <c r="X1423" i="10" s="1"/>
  <c r="Q1423" i="10"/>
  <c r="O1423" i="10"/>
  <c r="L1423" i="10"/>
  <c r="J1423" i="10"/>
  <c r="M1423" i="10" s="1"/>
  <c r="G1423" i="10"/>
  <c r="Y1422" i="10"/>
  <c r="W1422" i="10"/>
  <c r="U1422" i="10"/>
  <c r="X1422" i="10" s="1"/>
  <c r="S1422" i="10"/>
  <c r="Q1422" i="10"/>
  <c r="O1422" i="10"/>
  <c r="R1422" i="10" s="1"/>
  <c r="L1422" i="10"/>
  <c r="J1422" i="10"/>
  <c r="M1422" i="10" s="1"/>
  <c r="G1422" i="10"/>
  <c r="Y1421" i="10"/>
  <c r="W1421" i="10"/>
  <c r="U1421" i="10"/>
  <c r="X1421" i="10" s="1"/>
  <c r="Q1421" i="10"/>
  <c r="O1421" i="10"/>
  <c r="L1421" i="10"/>
  <c r="J1421" i="10"/>
  <c r="M1421" i="10" s="1"/>
  <c r="G1421" i="10"/>
  <c r="Y1420" i="10"/>
  <c r="W1420" i="10"/>
  <c r="U1420" i="10"/>
  <c r="X1420" i="10" s="1"/>
  <c r="Q1420" i="10"/>
  <c r="O1420" i="10"/>
  <c r="L1420" i="10"/>
  <c r="J1420" i="10"/>
  <c r="M1420" i="10" s="1"/>
  <c r="G1420" i="10"/>
  <c r="Y1419" i="10"/>
  <c r="W1419" i="10"/>
  <c r="U1419" i="10"/>
  <c r="X1419" i="10" s="1"/>
  <c r="S1419" i="10"/>
  <c r="Q1419" i="10"/>
  <c r="O1419" i="10"/>
  <c r="R1419" i="10" s="1"/>
  <c r="L1419" i="10"/>
  <c r="J1419" i="10"/>
  <c r="M1419" i="10" s="1"/>
  <c r="G1419" i="10"/>
  <c r="Y1418" i="10"/>
  <c r="W1418" i="10"/>
  <c r="U1418" i="10"/>
  <c r="X1418" i="10" s="1"/>
  <c r="S1418" i="10"/>
  <c r="Q1418" i="10"/>
  <c r="O1418" i="10"/>
  <c r="R1418" i="10" s="1"/>
  <c r="L1418" i="10"/>
  <c r="J1418" i="10"/>
  <c r="M1418" i="10" s="1"/>
  <c r="G1418" i="10"/>
  <c r="Y1417" i="10"/>
  <c r="W1417" i="10"/>
  <c r="U1417" i="10"/>
  <c r="X1417" i="10" s="1"/>
  <c r="Q1417" i="10"/>
  <c r="O1417" i="10"/>
  <c r="L1417" i="10"/>
  <c r="J1417" i="10"/>
  <c r="M1417" i="10" s="1"/>
  <c r="G1417" i="10"/>
  <c r="Y1416" i="10"/>
  <c r="W1416" i="10"/>
  <c r="U1416" i="10"/>
  <c r="X1416" i="10" s="1"/>
  <c r="Q1416" i="10"/>
  <c r="O1416" i="10"/>
  <c r="L1416" i="10"/>
  <c r="J1416" i="10"/>
  <c r="M1416" i="10" s="1"/>
  <c r="G1416" i="10"/>
  <c r="Y1415" i="10"/>
  <c r="W1415" i="10"/>
  <c r="U1415" i="10"/>
  <c r="X1415" i="10" s="1"/>
  <c r="Q1415" i="10"/>
  <c r="O1415" i="10"/>
  <c r="L1415" i="10"/>
  <c r="J1415" i="10"/>
  <c r="M1415" i="10" s="1"/>
  <c r="G1415" i="10"/>
  <c r="Y1414" i="10"/>
  <c r="W1414" i="10"/>
  <c r="U1414" i="10"/>
  <c r="X1414" i="10" s="1"/>
  <c r="Q1414" i="10"/>
  <c r="O1414" i="10"/>
  <c r="L1414" i="10"/>
  <c r="J1414" i="10"/>
  <c r="M1414" i="10" s="1"/>
  <c r="G1414" i="10"/>
  <c r="Y1413" i="10"/>
  <c r="W1413" i="10"/>
  <c r="U1413" i="10"/>
  <c r="X1413" i="10" s="1"/>
  <c r="S1413" i="10"/>
  <c r="Q1413" i="10"/>
  <c r="O1413" i="10"/>
  <c r="R1413" i="10" s="1"/>
  <c r="L1413" i="10"/>
  <c r="J1413" i="10"/>
  <c r="M1413" i="10" s="1"/>
  <c r="G1413" i="10"/>
  <c r="Y1412" i="10"/>
  <c r="W1412" i="10"/>
  <c r="U1412" i="10"/>
  <c r="X1412" i="10" s="1"/>
  <c r="S1412" i="10"/>
  <c r="Q1412" i="10"/>
  <c r="O1412" i="10"/>
  <c r="R1412" i="10" s="1"/>
  <c r="L1412" i="10"/>
  <c r="J1412" i="10"/>
  <c r="M1412" i="10" s="1"/>
  <c r="G1412" i="10"/>
  <c r="Y1411" i="10"/>
  <c r="W1411" i="10"/>
  <c r="U1411" i="10"/>
  <c r="X1411" i="10" s="1"/>
  <c r="Q1411" i="10"/>
  <c r="O1411" i="10"/>
  <c r="L1411" i="10"/>
  <c r="J1411" i="10"/>
  <c r="M1411" i="10" s="1"/>
  <c r="G1411" i="10"/>
  <c r="Y1410" i="10"/>
  <c r="W1410" i="10"/>
  <c r="U1410" i="10"/>
  <c r="X1410" i="10" s="1"/>
  <c r="Q1410" i="10"/>
  <c r="O1410" i="10"/>
  <c r="L1410" i="10"/>
  <c r="J1410" i="10"/>
  <c r="M1410" i="10" s="1"/>
  <c r="G1410" i="10"/>
  <c r="Y1409" i="10"/>
  <c r="W1409" i="10"/>
  <c r="U1409" i="10"/>
  <c r="X1409" i="10" s="1"/>
  <c r="Q1409" i="10"/>
  <c r="O1409" i="10"/>
  <c r="L1409" i="10"/>
  <c r="J1409" i="10"/>
  <c r="M1409" i="10" s="1"/>
  <c r="G1409" i="10"/>
  <c r="Y1408" i="10"/>
  <c r="W1408" i="10"/>
  <c r="U1408" i="10"/>
  <c r="X1408" i="10" s="1"/>
  <c r="S1408" i="10"/>
  <c r="Q1408" i="10"/>
  <c r="O1408" i="10"/>
  <c r="R1408" i="10" s="1"/>
  <c r="L1408" i="10"/>
  <c r="J1408" i="10"/>
  <c r="M1408" i="10" s="1"/>
  <c r="G1408" i="10"/>
  <c r="Y1407" i="10"/>
  <c r="W1407" i="10"/>
  <c r="U1407" i="10"/>
  <c r="X1407" i="10" s="1"/>
  <c r="S1407" i="10"/>
  <c r="Q1407" i="10"/>
  <c r="O1407" i="10"/>
  <c r="R1407" i="10" s="1"/>
  <c r="L1407" i="10"/>
  <c r="J1407" i="10"/>
  <c r="M1407" i="10" s="1"/>
  <c r="G1407" i="10"/>
  <c r="Y1406" i="10"/>
  <c r="W1406" i="10"/>
  <c r="U1406" i="10"/>
  <c r="X1406" i="10" s="1"/>
  <c r="Q1406" i="10"/>
  <c r="O1406" i="10"/>
  <c r="L1406" i="10"/>
  <c r="J1406" i="10"/>
  <c r="M1406" i="10" s="1"/>
  <c r="G1406" i="10"/>
  <c r="Y1405" i="10"/>
  <c r="W1405" i="10"/>
  <c r="U1405" i="10"/>
  <c r="X1405" i="10" s="1"/>
  <c r="Q1405" i="10"/>
  <c r="O1405" i="10"/>
  <c r="L1405" i="10"/>
  <c r="J1405" i="10"/>
  <c r="M1405" i="10" s="1"/>
  <c r="G1405" i="10"/>
  <c r="Y1404" i="10"/>
  <c r="W1404" i="10"/>
  <c r="U1404" i="10"/>
  <c r="X1404" i="10" s="1"/>
  <c r="Q1404" i="10"/>
  <c r="O1404" i="10"/>
  <c r="L1404" i="10"/>
  <c r="J1404" i="10"/>
  <c r="M1404" i="10" s="1"/>
  <c r="G1404" i="10"/>
  <c r="Y1403" i="10"/>
  <c r="W1403" i="10"/>
  <c r="U1403" i="10"/>
  <c r="X1403" i="10" s="1"/>
  <c r="Q1403" i="10"/>
  <c r="O1403" i="10"/>
  <c r="L1403" i="10"/>
  <c r="J1403" i="10"/>
  <c r="M1403" i="10" s="1"/>
  <c r="G1403" i="10"/>
  <c r="Y1402" i="10"/>
  <c r="W1402" i="10"/>
  <c r="U1402" i="10"/>
  <c r="X1402" i="10" s="1"/>
  <c r="Q1402" i="10"/>
  <c r="O1402" i="10"/>
  <c r="L1402" i="10"/>
  <c r="J1402" i="10"/>
  <c r="M1402" i="10" s="1"/>
  <c r="G1402" i="10"/>
  <c r="Y1401" i="10"/>
  <c r="W1401" i="10"/>
  <c r="U1401" i="10"/>
  <c r="X1401" i="10" s="1"/>
  <c r="Q1401" i="10"/>
  <c r="O1401" i="10"/>
  <c r="L1401" i="10"/>
  <c r="J1401" i="10"/>
  <c r="M1401" i="10" s="1"/>
  <c r="G1401" i="10"/>
  <c r="Y1400" i="10"/>
  <c r="W1400" i="10"/>
  <c r="U1400" i="10"/>
  <c r="X1400" i="10" s="1"/>
  <c r="Q1400" i="10"/>
  <c r="O1400" i="10"/>
  <c r="L1400" i="10"/>
  <c r="J1400" i="10"/>
  <c r="M1400" i="10" s="1"/>
  <c r="G1400" i="10"/>
  <c r="Y1399" i="10"/>
  <c r="W1399" i="10"/>
  <c r="U1399" i="10"/>
  <c r="X1399" i="10" s="1"/>
  <c r="Q1399" i="10"/>
  <c r="O1399" i="10"/>
  <c r="L1399" i="10"/>
  <c r="J1399" i="10"/>
  <c r="M1399" i="10" s="1"/>
  <c r="G1399" i="10"/>
  <c r="Y1398" i="10"/>
  <c r="W1398" i="10"/>
  <c r="U1398" i="10"/>
  <c r="X1398" i="10" s="1"/>
  <c r="Q1398" i="10"/>
  <c r="O1398" i="10"/>
  <c r="L1398" i="10"/>
  <c r="J1398" i="10"/>
  <c r="M1398" i="10" s="1"/>
  <c r="G1398" i="10"/>
  <c r="Y1397" i="10"/>
  <c r="W1397" i="10"/>
  <c r="U1397" i="10"/>
  <c r="X1397" i="10" s="1"/>
  <c r="Q1397" i="10"/>
  <c r="O1397" i="10"/>
  <c r="L1397" i="10"/>
  <c r="J1397" i="10"/>
  <c r="M1397" i="10" s="1"/>
  <c r="G1397" i="10"/>
  <c r="Y1396" i="10"/>
  <c r="W1396" i="10"/>
  <c r="U1396" i="10"/>
  <c r="X1396" i="10" s="1"/>
  <c r="Q1396" i="10"/>
  <c r="O1396" i="10"/>
  <c r="L1396" i="10"/>
  <c r="J1396" i="10"/>
  <c r="M1396" i="10" s="1"/>
  <c r="G1396" i="10"/>
  <c r="Y1395" i="10"/>
  <c r="W1395" i="10"/>
  <c r="U1395" i="10"/>
  <c r="X1395" i="10" s="1"/>
  <c r="Q1395" i="10"/>
  <c r="O1395" i="10"/>
  <c r="L1395" i="10"/>
  <c r="J1395" i="10"/>
  <c r="M1395" i="10" s="1"/>
  <c r="G1395" i="10"/>
  <c r="Y1394" i="10"/>
  <c r="W1394" i="10"/>
  <c r="U1394" i="10"/>
  <c r="X1394" i="10" s="1"/>
  <c r="Q1394" i="10"/>
  <c r="O1394" i="10"/>
  <c r="L1394" i="10"/>
  <c r="J1394" i="10"/>
  <c r="M1394" i="10" s="1"/>
  <c r="G1394" i="10"/>
  <c r="Y1393" i="10"/>
  <c r="W1393" i="10"/>
  <c r="U1393" i="10"/>
  <c r="X1393" i="10" s="1"/>
  <c r="S1393" i="10"/>
  <c r="Q1393" i="10"/>
  <c r="O1393" i="10"/>
  <c r="R1393" i="10" s="1"/>
  <c r="L1393" i="10"/>
  <c r="J1393" i="10"/>
  <c r="M1393" i="10" s="1"/>
  <c r="G1393" i="10"/>
  <c r="Y1392" i="10"/>
  <c r="W1392" i="10"/>
  <c r="U1392" i="10"/>
  <c r="X1392" i="10" s="1"/>
  <c r="Q1392" i="10"/>
  <c r="O1392" i="10"/>
  <c r="L1392" i="10"/>
  <c r="J1392" i="10"/>
  <c r="M1392" i="10" s="1"/>
  <c r="G1392" i="10"/>
  <c r="Y1391" i="10"/>
  <c r="W1391" i="10"/>
  <c r="U1391" i="10"/>
  <c r="X1391" i="10" s="1"/>
  <c r="Q1391" i="10"/>
  <c r="O1391" i="10"/>
  <c r="L1391" i="10"/>
  <c r="J1391" i="10"/>
  <c r="M1391" i="10" s="1"/>
  <c r="G1391" i="10"/>
  <c r="Y1390" i="10"/>
  <c r="W1390" i="10"/>
  <c r="U1390" i="10"/>
  <c r="X1390" i="10" s="1"/>
  <c r="Q1390" i="10"/>
  <c r="O1390" i="10"/>
  <c r="L1390" i="10"/>
  <c r="J1390" i="10"/>
  <c r="M1390" i="10" s="1"/>
  <c r="G1390" i="10"/>
  <c r="Y1389" i="10"/>
  <c r="W1389" i="10"/>
  <c r="U1389" i="10"/>
  <c r="X1389" i="10" s="1"/>
  <c r="Q1389" i="10"/>
  <c r="O1389" i="10"/>
  <c r="L1389" i="10"/>
  <c r="J1389" i="10"/>
  <c r="M1389" i="10" s="1"/>
  <c r="G1389" i="10"/>
  <c r="Y1388" i="10"/>
  <c r="W1388" i="10"/>
  <c r="U1388" i="10"/>
  <c r="X1388" i="10" s="1"/>
  <c r="S1388" i="10"/>
  <c r="Q1388" i="10"/>
  <c r="O1388" i="10"/>
  <c r="R1388" i="10" s="1"/>
  <c r="L1388" i="10"/>
  <c r="J1388" i="10"/>
  <c r="M1388" i="10" s="1"/>
  <c r="G1388" i="10"/>
  <c r="W1387" i="10"/>
  <c r="U1387" i="10"/>
  <c r="Q1387" i="10"/>
  <c r="O1387" i="10"/>
  <c r="L1387" i="10"/>
  <c r="J1387" i="10"/>
  <c r="M1387" i="10" s="1"/>
  <c r="G1387" i="10"/>
  <c r="W1386" i="10"/>
  <c r="U1386" i="10"/>
  <c r="Q1386" i="10"/>
  <c r="O1386" i="10"/>
  <c r="L1386" i="10"/>
  <c r="J1386" i="10"/>
  <c r="M1386" i="10" s="1"/>
  <c r="G1386" i="10"/>
  <c r="W1385" i="10"/>
  <c r="U1385" i="10"/>
  <c r="Q1385" i="10"/>
  <c r="O1385" i="10"/>
  <c r="L1385" i="10"/>
  <c r="J1385" i="10"/>
  <c r="M1385" i="10" s="1"/>
  <c r="G1385" i="10"/>
  <c r="W1384" i="10"/>
  <c r="U1384" i="10"/>
  <c r="Q1384" i="10"/>
  <c r="O1384" i="10"/>
  <c r="L1384" i="10"/>
  <c r="J1384" i="10"/>
  <c r="M1384" i="10" s="1"/>
  <c r="G1384" i="10"/>
  <c r="W1383" i="10"/>
  <c r="U1383" i="10"/>
  <c r="Q1383" i="10"/>
  <c r="O1383" i="10"/>
  <c r="L1383" i="10"/>
  <c r="J1383" i="10"/>
  <c r="M1383" i="10" s="1"/>
  <c r="G1383" i="10"/>
  <c r="W1382" i="10"/>
  <c r="U1382" i="10"/>
  <c r="Q1382" i="10"/>
  <c r="O1382" i="10"/>
  <c r="L1382" i="10"/>
  <c r="J1382" i="10"/>
  <c r="M1382" i="10" s="1"/>
  <c r="G1382" i="10"/>
  <c r="W1381" i="10"/>
  <c r="U1381" i="10"/>
  <c r="Q1381" i="10"/>
  <c r="O1381" i="10"/>
  <c r="L1381" i="10"/>
  <c r="J1381" i="10"/>
  <c r="M1381" i="10" s="1"/>
  <c r="G1381" i="10"/>
  <c r="W1380" i="10"/>
  <c r="U1380" i="10"/>
  <c r="S1380" i="10"/>
  <c r="Q1380" i="10"/>
  <c r="O1380" i="10"/>
  <c r="R1380" i="10" s="1"/>
  <c r="L1380" i="10"/>
  <c r="J1380" i="10"/>
  <c r="M1380" i="10" s="1"/>
  <c r="G1380" i="10"/>
  <c r="W1379" i="10"/>
  <c r="U1379" i="10"/>
  <c r="S1379" i="10"/>
  <c r="Q1379" i="10"/>
  <c r="O1379" i="10"/>
  <c r="R1379" i="10" s="1"/>
  <c r="L1379" i="10"/>
  <c r="J1379" i="10"/>
  <c r="M1379" i="10" s="1"/>
  <c r="G1379" i="10"/>
  <c r="W1378" i="10"/>
  <c r="U1378" i="10"/>
  <c r="Q1378" i="10"/>
  <c r="O1378" i="10"/>
  <c r="L1378" i="10"/>
  <c r="J1378" i="10"/>
  <c r="M1378" i="10" s="1"/>
  <c r="G1378" i="10"/>
  <c r="W1377" i="10"/>
  <c r="U1377" i="10"/>
  <c r="Q1377" i="10"/>
  <c r="O1377" i="10"/>
  <c r="L1377" i="10"/>
  <c r="J1377" i="10"/>
  <c r="M1377" i="10" s="1"/>
  <c r="G1377" i="10"/>
  <c r="W1376" i="10"/>
  <c r="U1376" i="10"/>
  <c r="Q1376" i="10"/>
  <c r="O1376" i="10"/>
  <c r="L1376" i="10"/>
  <c r="J1376" i="10"/>
  <c r="M1376" i="10" s="1"/>
  <c r="G1376" i="10"/>
  <c r="W1375" i="10"/>
  <c r="U1375" i="10"/>
  <c r="Q1375" i="10"/>
  <c r="O1375" i="10"/>
  <c r="L1375" i="10"/>
  <c r="J1375" i="10"/>
  <c r="M1375" i="10" s="1"/>
  <c r="G1375" i="10"/>
  <c r="W1374" i="10"/>
  <c r="U1374" i="10"/>
  <c r="Q1374" i="10"/>
  <c r="O1374" i="10"/>
  <c r="L1374" i="10"/>
  <c r="J1374" i="10"/>
  <c r="M1374" i="10" s="1"/>
  <c r="G1374" i="10"/>
  <c r="W1373" i="10"/>
  <c r="U1373" i="10"/>
  <c r="S1373" i="10"/>
  <c r="Q1373" i="10"/>
  <c r="O1373" i="10"/>
  <c r="R1373" i="10" s="1"/>
  <c r="L1373" i="10"/>
  <c r="J1373" i="10"/>
  <c r="M1373" i="10" s="1"/>
  <c r="G1373" i="10"/>
  <c r="W1372" i="10"/>
  <c r="U1372" i="10"/>
  <c r="S1372" i="10"/>
  <c r="Q1372" i="10"/>
  <c r="O1372" i="10"/>
  <c r="R1372" i="10" s="1"/>
  <c r="L1372" i="10"/>
  <c r="J1372" i="10"/>
  <c r="M1372" i="10" s="1"/>
  <c r="G1372" i="10"/>
  <c r="W1371" i="10"/>
  <c r="U1371" i="10"/>
  <c r="Q1371" i="10"/>
  <c r="O1371" i="10"/>
  <c r="L1371" i="10"/>
  <c r="J1371" i="10"/>
  <c r="M1371" i="10" s="1"/>
  <c r="G1371" i="10"/>
  <c r="W1370" i="10"/>
  <c r="U1370" i="10"/>
  <c r="S1370" i="10"/>
  <c r="Q1370" i="10"/>
  <c r="O1370" i="10"/>
  <c r="R1370" i="10" s="1"/>
  <c r="L1370" i="10"/>
  <c r="J1370" i="10"/>
  <c r="M1370" i="10" s="1"/>
  <c r="G1370" i="10"/>
  <c r="W1369" i="10"/>
  <c r="U1369" i="10"/>
  <c r="Q1369" i="10"/>
  <c r="O1369" i="10"/>
  <c r="L1369" i="10"/>
  <c r="J1369" i="10"/>
  <c r="M1369" i="10" s="1"/>
  <c r="G1369" i="10"/>
  <c r="W1368" i="10"/>
  <c r="U1368" i="10"/>
  <c r="Q1368" i="10"/>
  <c r="O1368" i="10"/>
  <c r="L1368" i="10"/>
  <c r="J1368" i="10"/>
  <c r="M1368" i="10" s="1"/>
  <c r="G1368" i="10"/>
  <c r="Y1367" i="10"/>
  <c r="W1367" i="10"/>
  <c r="U1367" i="10"/>
  <c r="X1367" i="10" s="1"/>
  <c r="S1367" i="10"/>
  <c r="Q1367" i="10"/>
  <c r="O1367" i="10"/>
  <c r="R1367" i="10" s="1"/>
  <c r="L1367" i="10"/>
  <c r="J1367" i="10"/>
  <c r="M1367" i="10" s="1"/>
  <c r="G1367" i="10"/>
  <c r="W1366" i="10"/>
  <c r="U1366" i="10"/>
  <c r="Q1366" i="10"/>
  <c r="O1366" i="10"/>
  <c r="L1366" i="10"/>
  <c r="J1366" i="10"/>
  <c r="M1366" i="10" s="1"/>
  <c r="G1366" i="10"/>
  <c r="W1365" i="10"/>
  <c r="U1365" i="10"/>
  <c r="Q1365" i="10"/>
  <c r="O1365" i="10"/>
  <c r="L1365" i="10"/>
  <c r="J1365" i="10"/>
  <c r="M1365" i="10" s="1"/>
  <c r="G1365" i="10"/>
  <c r="W1364" i="10"/>
  <c r="U1364" i="10"/>
  <c r="S1364" i="10"/>
  <c r="Q1364" i="10"/>
  <c r="O1364" i="10"/>
  <c r="R1364" i="10" s="1"/>
  <c r="L1364" i="10"/>
  <c r="J1364" i="10"/>
  <c r="M1364" i="10" s="1"/>
  <c r="G1364" i="10"/>
  <c r="W1363" i="10"/>
  <c r="U1363" i="10"/>
  <c r="Q1363" i="10"/>
  <c r="O1363" i="10"/>
  <c r="L1363" i="10"/>
  <c r="J1363" i="10"/>
  <c r="M1363" i="10" s="1"/>
  <c r="G1363" i="10"/>
  <c r="Y1362" i="10"/>
  <c r="W1362" i="10"/>
  <c r="U1362" i="10"/>
  <c r="X1362" i="10" s="1"/>
  <c r="S1362" i="10"/>
  <c r="Q1362" i="10"/>
  <c r="O1362" i="10"/>
  <c r="R1362" i="10" s="1"/>
  <c r="L1362" i="10"/>
  <c r="J1362" i="10"/>
  <c r="M1362" i="10" s="1"/>
  <c r="G1362" i="10"/>
  <c r="Y1361" i="10"/>
  <c r="W1361" i="10"/>
  <c r="U1361" i="10"/>
  <c r="X1361" i="10" s="1"/>
  <c r="Q1361" i="10"/>
  <c r="O1361" i="10"/>
  <c r="L1361" i="10"/>
  <c r="J1361" i="10"/>
  <c r="M1361" i="10" s="1"/>
  <c r="G1361" i="10"/>
  <c r="W1360" i="10"/>
  <c r="U1360" i="10"/>
  <c r="Q1360" i="10"/>
  <c r="O1360" i="10"/>
  <c r="L1360" i="10"/>
  <c r="J1360" i="10"/>
  <c r="M1360" i="10" s="1"/>
  <c r="G1360" i="10"/>
  <c r="W1359" i="10"/>
  <c r="U1359" i="10"/>
  <c r="S1359" i="10"/>
  <c r="Q1359" i="10"/>
  <c r="O1359" i="10"/>
  <c r="R1359" i="10" s="1"/>
  <c r="L1359" i="10"/>
  <c r="J1359" i="10"/>
  <c r="M1359" i="10" s="1"/>
  <c r="G1359" i="10"/>
  <c r="W1358" i="10"/>
  <c r="U1358" i="10"/>
  <c r="Q1358" i="10"/>
  <c r="O1358" i="10"/>
  <c r="L1358" i="10"/>
  <c r="J1358" i="10"/>
  <c r="M1358" i="10" s="1"/>
  <c r="G1358" i="10"/>
  <c r="W1357" i="10"/>
  <c r="U1357" i="10"/>
  <c r="S1357" i="10"/>
  <c r="Q1357" i="10"/>
  <c r="O1357" i="10"/>
  <c r="R1357" i="10" s="1"/>
  <c r="L1357" i="10"/>
  <c r="J1357" i="10"/>
  <c r="M1357" i="10" s="1"/>
  <c r="G1357" i="10"/>
  <c r="W1356" i="10"/>
  <c r="U1356" i="10"/>
  <c r="Q1356" i="10"/>
  <c r="O1356" i="10"/>
  <c r="L1356" i="10"/>
  <c r="J1356" i="10"/>
  <c r="M1356" i="10" s="1"/>
  <c r="G1356" i="10"/>
  <c r="W1355" i="10"/>
  <c r="U1355" i="10"/>
  <c r="Q1355" i="10"/>
  <c r="O1355" i="10"/>
  <c r="L1355" i="10"/>
  <c r="J1355" i="10"/>
  <c r="M1355" i="10" s="1"/>
  <c r="G1355" i="10"/>
  <c r="Y1354" i="10"/>
  <c r="W1354" i="10"/>
  <c r="U1354" i="10"/>
  <c r="X1354" i="10" s="1"/>
  <c r="S1354" i="10"/>
  <c r="Q1354" i="10"/>
  <c r="O1354" i="10"/>
  <c r="R1354" i="10" s="1"/>
  <c r="L1354" i="10"/>
  <c r="J1354" i="10"/>
  <c r="M1354" i="10" s="1"/>
  <c r="G1354" i="10"/>
  <c r="W1353" i="10"/>
  <c r="U1353" i="10"/>
  <c r="Q1353" i="10"/>
  <c r="O1353" i="10"/>
  <c r="L1353" i="10"/>
  <c r="J1353" i="10"/>
  <c r="M1353" i="10" s="1"/>
  <c r="G1353" i="10"/>
  <c r="W1352" i="10"/>
  <c r="U1352" i="10"/>
  <c r="Q1352" i="10"/>
  <c r="O1352" i="10"/>
  <c r="L1352" i="10"/>
  <c r="J1352" i="10"/>
  <c r="M1352" i="10" s="1"/>
  <c r="G1352" i="10"/>
  <c r="W1351" i="10"/>
  <c r="U1351" i="10"/>
  <c r="S1351" i="10"/>
  <c r="Q1351" i="10"/>
  <c r="O1351" i="10"/>
  <c r="R1351" i="10" s="1"/>
  <c r="L1351" i="10"/>
  <c r="J1351" i="10"/>
  <c r="M1351" i="10" s="1"/>
  <c r="G1351" i="10"/>
  <c r="W1350" i="10"/>
  <c r="U1350" i="10"/>
  <c r="Q1350" i="10"/>
  <c r="O1350" i="10"/>
  <c r="L1350" i="10"/>
  <c r="J1350" i="10"/>
  <c r="M1350" i="10" s="1"/>
  <c r="G1350" i="10"/>
  <c r="W1349" i="10"/>
  <c r="U1349" i="10"/>
  <c r="Q1349" i="10"/>
  <c r="O1349" i="10"/>
  <c r="L1349" i="10"/>
  <c r="J1349" i="10"/>
  <c r="M1349" i="10" s="1"/>
  <c r="G1349" i="10"/>
  <c r="W1348" i="10"/>
  <c r="U1348" i="10"/>
  <c r="Q1348" i="10"/>
  <c r="O1348" i="10"/>
  <c r="L1348" i="10"/>
  <c r="J1348" i="10"/>
  <c r="M1348" i="10" s="1"/>
  <c r="G1348" i="10"/>
  <c r="W1347" i="10"/>
  <c r="U1347" i="10"/>
  <c r="Q1347" i="10"/>
  <c r="O1347" i="10"/>
  <c r="L1347" i="10"/>
  <c r="J1347" i="10"/>
  <c r="M1347" i="10" s="1"/>
  <c r="G1347" i="10"/>
  <c r="W1346" i="10"/>
  <c r="U1346" i="10"/>
  <c r="Q1346" i="10"/>
  <c r="O1346" i="10"/>
  <c r="L1346" i="10"/>
  <c r="J1346" i="10"/>
  <c r="M1346" i="10" s="1"/>
  <c r="G1346" i="10"/>
  <c r="W1345" i="10"/>
  <c r="U1345" i="10"/>
  <c r="Q1345" i="10"/>
  <c r="O1345" i="10"/>
  <c r="L1345" i="10"/>
  <c r="J1345" i="10"/>
  <c r="M1345" i="10" s="1"/>
  <c r="G1345" i="10"/>
  <c r="W1344" i="10"/>
  <c r="U1344" i="10"/>
  <c r="S1344" i="10"/>
  <c r="Q1344" i="10"/>
  <c r="O1344" i="10"/>
  <c r="R1344" i="10" s="1"/>
  <c r="L1344" i="10"/>
  <c r="J1344" i="10"/>
  <c r="M1344" i="10" s="1"/>
  <c r="G1344" i="10"/>
  <c r="W1343" i="10"/>
  <c r="U1343" i="10"/>
  <c r="Q1343" i="10"/>
  <c r="O1343" i="10"/>
  <c r="L1343" i="10"/>
  <c r="J1343" i="10"/>
  <c r="M1343" i="10" s="1"/>
  <c r="G1343" i="10"/>
  <c r="W1342" i="10"/>
  <c r="U1342" i="10"/>
  <c r="Q1342" i="10"/>
  <c r="O1342" i="10"/>
  <c r="L1342" i="10"/>
  <c r="J1342" i="10"/>
  <c r="M1342" i="10" s="1"/>
  <c r="G1342" i="10"/>
  <c r="W1341" i="10"/>
  <c r="U1341" i="10"/>
  <c r="Q1341" i="10"/>
  <c r="O1341" i="10"/>
  <c r="L1341" i="10"/>
  <c r="J1341" i="10"/>
  <c r="M1341" i="10" s="1"/>
  <c r="G1341" i="10"/>
  <c r="W1340" i="10"/>
  <c r="U1340" i="10"/>
  <c r="Q1340" i="10"/>
  <c r="O1340" i="10"/>
  <c r="L1340" i="10"/>
  <c r="J1340" i="10"/>
  <c r="M1340" i="10" s="1"/>
  <c r="G1340" i="10"/>
  <c r="W1339" i="10"/>
  <c r="U1339" i="10"/>
  <c r="Q1339" i="10"/>
  <c r="O1339" i="10"/>
  <c r="L1339" i="10"/>
  <c r="J1339" i="10"/>
  <c r="M1339" i="10" s="1"/>
  <c r="G1339" i="10"/>
  <c r="W1338" i="10"/>
  <c r="U1338" i="10"/>
  <c r="Q1338" i="10"/>
  <c r="O1338" i="10"/>
  <c r="L1338" i="10"/>
  <c r="J1338" i="10"/>
  <c r="M1338" i="10" s="1"/>
  <c r="G1338" i="10"/>
  <c r="W1337" i="10"/>
  <c r="U1337" i="10"/>
  <c r="Q1337" i="10"/>
  <c r="O1337" i="10"/>
  <c r="L1337" i="10"/>
  <c r="J1337" i="10"/>
  <c r="M1337" i="10" s="1"/>
  <c r="G1337" i="10"/>
  <c r="W1336" i="10"/>
  <c r="U1336" i="10"/>
  <c r="Q1336" i="10"/>
  <c r="O1336" i="10"/>
  <c r="L1336" i="10"/>
  <c r="J1336" i="10"/>
  <c r="M1336" i="10" s="1"/>
  <c r="G1336" i="10"/>
  <c r="Y1335" i="10"/>
  <c r="W1335" i="10"/>
  <c r="U1335" i="10"/>
  <c r="X1335" i="10" s="1"/>
  <c r="Q1335" i="10"/>
  <c r="O1335" i="10"/>
  <c r="L1335" i="10"/>
  <c r="J1335" i="10"/>
  <c r="M1335" i="10" s="1"/>
  <c r="G1335" i="10"/>
  <c r="W1334" i="10"/>
  <c r="U1334" i="10"/>
  <c r="Q1334" i="10"/>
  <c r="O1334" i="10"/>
  <c r="L1334" i="10"/>
  <c r="J1334" i="10"/>
  <c r="M1334" i="10" s="1"/>
  <c r="G1334" i="10"/>
  <c r="W1333" i="10"/>
  <c r="U1333" i="10"/>
  <c r="Q1333" i="10"/>
  <c r="O1333" i="10"/>
  <c r="L1333" i="10"/>
  <c r="J1333" i="10"/>
  <c r="M1333" i="10" s="1"/>
  <c r="G1333" i="10"/>
  <c r="W1332" i="10"/>
  <c r="U1332" i="10"/>
  <c r="Q1332" i="10"/>
  <c r="O1332" i="10"/>
  <c r="L1332" i="10"/>
  <c r="J1332" i="10"/>
  <c r="M1332" i="10" s="1"/>
  <c r="G1332" i="10"/>
  <c r="W1331" i="10"/>
  <c r="U1331" i="10"/>
  <c r="Q1331" i="10"/>
  <c r="O1331" i="10"/>
  <c r="L1331" i="10"/>
  <c r="J1331" i="10"/>
  <c r="M1331" i="10" s="1"/>
  <c r="G1331" i="10"/>
  <c r="W1330" i="10"/>
  <c r="U1330" i="10"/>
  <c r="Q1330" i="10"/>
  <c r="O1330" i="10"/>
  <c r="L1330" i="10"/>
  <c r="J1330" i="10"/>
  <c r="M1330" i="10" s="1"/>
  <c r="G1330" i="10"/>
  <c r="W1329" i="10"/>
  <c r="U1329" i="10"/>
  <c r="Q1329" i="10"/>
  <c r="O1329" i="10"/>
  <c r="L1329" i="10"/>
  <c r="J1329" i="10"/>
  <c r="M1329" i="10" s="1"/>
  <c r="G1329" i="10"/>
  <c r="W1328" i="10"/>
  <c r="U1328" i="10"/>
  <c r="Q1328" i="10"/>
  <c r="O1328" i="10"/>
  <c r="L1328" i="10"/>
  <c r="J1328" i="10"/>
  <c r="M1328" i="10" s="1"/>
  <c r="G1328" i="10"/>
  <c r="W1327" i="10"/>
  <c r="U1327" i="10"/>
  <c r="Q1327" i="10"/>
  <c r="O1327" i="10"/>
  <c r="L1327" i="10"/>
  <c r="J1327" i="10"/>
  <c r="M1327" i="10" s="1"/>
  <c r="G1327" i="10"/>
  <c r="W1326" i="10"/>
  <c r="U1326" i="10"/>
  <c r="Q1326" i="10"/>
  <c r="O1326" i="10"/>
  <c r="L1326" i="10"/>
  <c r="J1326" i="10"/>
  <c r="M1326" i="10" s="1"/>
  <c r="G1326" i="10"/>
  <c r="W1325" i="10"/>
  <c r="U1325" i="10"/>
  <c r="Q1325" i="10"/>
  <c r="O1325" i="10"/>
  <c r="L1325" i="10"/>
  <c r="J1325" i="10"/>
  <c r="M1325" i="10" s="1"/>
  <c r="G1325" i="10"/>
  <c r="W1324" i="10"/>
  <c r="U1324" i="10"/>
  <c r="Q1324" i="10"/>
  <c r="O1324" i="10"/>
  <c r="L1324" i="10"/>
  <c r="J1324" i="10"/>
  <c r="M1324" i="10" s="1"/>
  <c r="G1324" i="10"/>
  <c r="W1323" i="10"/>
  <c r="U1323" i="10"/>
  <c r="Q1323" i="10"/>
  <c r="O1323" i="10"/>
  <c r="L1323" i="10"/>
  <c r="J1323" i="10"/>
  <c r="M1323" i="10" s="1"/>
  <c r="G1323" i="10"/>
  <c r="W1322" i="10"/>
  <c r="U1322" i="10"/>
  <c r="S1322" i="10"/>
  <c r="Q1322" i="10"/>
  <c r="O1322" i="10"/>
  <c r="R1322" i="10" s="1"/>
  <c r="L1322" i="10"/>
  <c r="J1322" i="10"/>
  <c r="M1322" i="10" s="1"/>
  <c r="G1322" i="10"/>
  <c r="Y1321" i="10"/>
  <c r="W1321" i="10"/>
  <c r="U1321" i="10"/>
  <c r="X1321" i="10" s="1"/>
  <c r="S1321" i="10"/>
  <c r="Q1321" i="10"/>
  <c r="O1321" i="10"/>
  <c r="R1321" i="10" s="1"/>
  <c r="L1321" i="10"/>
  <c r="J1321" i="10"/>
  <c r="M1321" i="10" s="1"/>
  <c r="G1321" i="10"/>
  <c r="W1320" i="10"/>
  <c r="U1320" i="10"/>
  <c r="Q1320" i="10"/>
  <c r="O1320" i="10"/>
  <c r="L1320" i="10"/>
  <c r="J1320" i="10"/>
  <c r="M1320" i="10" s="1"/>
  <c r="G1320" i="10"/>
  <c r="W1319" i="10"/>
  <c r="U1319" i="10"/>
  <c r="Q1319" i="10"/>
  <c r="O1319" i="10"/>
  <c r="L1319" i="10"/>
  <c r="J1319" i="10"/>
  <c r="M1319" i="10" s="1"/>
  <c r="G1319" i="10"/>
  <c r="W1318" i="10"/>
  <c r="U1318" i="10"/>
  <c r="Q1318" i="10"/>
  <c r="O1318" i="10"/>
  <c r="L1318" i="10"/>
  <c r="J1318" i="10"/>
  <c r="M1318" i="10" s="1"/>
  <c r="G1318" i="10"/>
  <c r="W1317" i="10"/>
  <c r="U1317" i="10"/>
  <c r="Q1317" i="10"/>
  <c r="O1317" i="10"/>
  <c r="L1317" i="10"/>
  <c r="J1317" i="10"/>
  <c r="M1317" i="10" s="1"/>
  <c r="G1317" i="10"/>
  <c r="W1316" i="10"/>
  <c r="U1316" i="10"/>
  <c r="Q1316" i="10"/>
  <c r="O1316" i="10"/>
  <c r="L1316" i="10"/>
  <c r="J1316" i="10"/>
  <c r="M1316" i="10" s="1"/>
  <c r="G1316" i="10"/>
  <c r="W1315" i="10"/>
  <c r="U1315" i="10"/>
  <c r="S1315" i="10"/>
  <c r="Q1315" i="10"/>
  <c r="O1315" i="10"/>
  <c r="R1315" i="10" s="1"/>
  <c r="L1315" i="10"/>
  <c r="J1315" i="10"/>
  <c r="M1315" i="10" s="1"/>
  <c r="G1315" i="10"/>
  <c r="W1314" i="10"/>
  <c r="U1314" i="10"/>
  <c r="S1314" i="10"/>
  <c r="Q1314" i="10"/>
  <c r="O1314" i="10"/>
  <c r="R1314" i="10" s="1"/>
  <c r="L1314" i="10"/>
  <c r="J1314" i="10"/>
  <c r="M1314" i="10" s="1"/>
  <c r="G1314" i="10"/>
  <c r="W1313" i="10"/>
  <c r="U1313" i="10"/>
  <c r="Q1313" i="10"/>
  <c r="O1313" i="10"/>
  <c r="L1313" i="10"/>
  <c r="J1313" i="10"/>
  <c r="M1313" i="10" s="1"/>
  <c r="G1313" i="10"/>
  <c r="W1312" i="10"/>
  <c r="U1312" i="10"/>
  <c r="Q1312" i="10"/>
  <c r="O1312" i="10"/>
  <c r="L1312" i="10"/>
  <c r="J1312" i="10"/>
  <c r="M1312" i="10" s="1"/>
  <c r="G1312" i="10"/>
  <c r="W1311" i="10"/>
  <c r="U1311" i="10"/>
  <c r="S1311" i="10"/>
  <c r="Q1311" i="10"/>
  <c r="O1311" i="10"/>
  <c r="R1311" i="10" s="1"/>
  <c r="L1311" i="10"/>
  <c r="J1311" i="10"/>
  <c r="M1311" i="10" s="1"/>
  <c r="G1311" i="10"/>
  <c r="W1310" i="10"/>
  <c r="U1310" i="10"/>
  <c r="Q1310" i="10"/>
  <c r="O1310" i="10"/>
  <c r="L1310" i="10"/>
  <c r="J1310" i="10"/>
  <c r="M1310" i="10" s="1"/>
  <c r="G1310" i="10"/>
  <c r="W1309" i="10"/>
  <c r="U1309" i="10"/>
  <c r="Q1309" i="10"/>
  <c r="O1309" i="10"/>
  <c r="L1309" i="10"/>
  <c r="J1309" i="10"/>
  <c r="M1309" i="10" s="1"/>
  <c r="G1309" i="10"/>
  <c r="W1308" i="10"/>
  <c r="U1308" i="10"/>
  <c r="Q1308" i="10"/>
  <c r="O1308" i="10"/>
  <c r="L1308" i="10"/>
  <c r="J1308" i="10"/>
  <c r="M1308" i="10" s="1"/>
  <c r="G1308" i="10"/>
  <c r="W1307" i="10"/>
  <c r="U1307" i="10"/>
  <c r="S1307" i="10"/>
  <c r="Q1307" i="10"/>
  <c r="O1307" i="10"/>
  <c r="R1307" i="10" s="1"/>
  <c r="L1307" i="10"/>
  <c r="J1307" i="10"/>
  <c r="M1307" i="10" s="1"/>
  <c r="G1307" i="10"/>
  <c r="Y1306" i="10"/>
  <c r="W1306" i="10"/>
  <c r="U1306" i="10"/>
  <c r="X1306" i="10" s="1"/>
  <c r="S1306" i="10"/>
  <c r="Q1306" i="10"/>
  <c r="O1306" i="10"/>
  <c r="R1306" i="10" s="1"/>
  <c r="L1306" i="10"/>
  <c r="J1306" i="10"/>
  <c r="M1306" i="10" s="1"/>
  <c r="G1306" i="10"/>
  <c r="W1305" i="10"/>
  <c r="U1305" i="10"/>
  <c r="S1305" i="10"/>
  <c r="Q1305" i="10"/>
  <c r="O1305" i="10"/>
  <c r="R1305" i="10" s="1"/>
  <c r="L1305" i="10"/>
  <c r="J1305" i="10"/>
  <c r="M1305" i="10" s="1"/>
  <c r="G1305" i="10"/>
  <c r="Y1304" i="10"/>
  <c r="W1304" i="10"/>
  <c r="U1304" i="10"/>
  <c r="X1304" i="10" s="1"/>
  <c r="S1304" i="10"/>
  <c r="Q1304" i="10"/>
  <c r="O1304" i="10"/>
  <c r="R1304" i="10" s="1"/>
  <c r="L1304" i="10"/>
  <c r="J1304" i="10"/>
  <c r="M1304" i="10" s="1"/>
  <c r="G1304" i="10"/>
  <c r="W1303" i="10"/>
  <c r="U1303" i="10"/>
  <c r="Q1303" i="10"/>
  <c r="O1303" i="10"/>
  <c r="L1303" i="10"/>
  <c r="J1303" i="10"/>
  <c r="M1303" i="10" s="1"/>
  <c r="G1303" i="10"/>
  <c r="W1302" i="10"/>
  <c r="U1302" i="10"/>
  <c r="Q1302" i="10"/>
  <c r="O1302" i="10"/>
  <c r="L1302" i="10"/>
  <c r="J1302" i="10"/>
  <c r="M1302" i="10" s="1"/>
  <c r="G1302" i="10"/>
  <c r="W1301" i="10"/>
  <c r="U1301" i="10"/>
  <c r="Q1301" i="10"/>
  <c r="O1301" i="10"/>
  <c r="L1301" i="10"/>
  <c r="J1301" i="10"/>
  <c r="M1301" i="10" s="1"/>
  <c r="G1301" i="10"/>
  <c r="W1300" i="10"/>
  <c r="U1300" i="10"/>
  <c r="Q1300" i="10"/>
  <c r="O1300" i="10"/>
  <c r="L1300" i="10"/>
  <c r="J1300" i="10"/>
  <c r="M1300" i="10" s="1"/>
  <c r="G1300" i="10"/>
  <c r="W1299" i="10"/>
  <c r="U1299" i="10"/>
  <c r="Q1299" i="10"/>
  <c r="O1299" i="10"/>
  <c r="L1299" i="10"/>
  <c r="J1299" i="10"/>
  <c r="M1299" i="10" s="1"/>
  <c r="G1299" i="10"/>
  <c r="W1298" i="10"/>
  <c r="U1298" i="10"/>
  <c r="Q1298" i="10"/>
  <c r="O1298" i="10"/>
  <c r="L1298" i="10"/>
  <c r="J1298" i="10"/>
  <c r="M1298" i="10" s="1"/>
  <c r="G1298" i="10"/>
  <c r="Y1297" i="10"/>
  <c r="W1297" i="10"/>
  <c r="U1297" i="10"/>
  <c r="X1297" i="10" s="1"/>
  <c r="Q1297" i="10"/>
  <c r="O1297" i="10"/>
  <c r="L1297" i="10"/>
  <c r="J1297" i="10"/>
  <c r="M1297" i="10" s="1"/>
  <c r="G1297" i="10"/>
  <c r="W1296" i="10"/>
  <c r="U1296" i="10"/>
  <c r="Q1296" i="10"/>
  <c r="O1296" i="10"/>
  <c r="L1296" i="10"/>
  <c r="J1296" i="10"/>
  <c r="M1296" i="10" s="1"/>
  <c r="G1296" i="10"/>
  <c r="Y1295" i="10"/>
  <c r="W1295" i="10"/>
  <c r="U1295" i="10"/>
  <c r="X1295" i="10" s="1"/>
  <c r="S1295" i="10"/>
  <c r="Q1295" i="10"/>
  <c r="O1295" i="10"/>
  <c r="R1295" i="10" s="1"/>
  <c r="L1295" i="10"/>
  <c r="J1295" i="10"/>
  <c r="M1295" i="10" s="1"/>
  <c r="G1295" i="10"/>
  <c r="W1294" i="10"/>
  <c r="U1294" i="10"/>
  <c r="Q1294" i="10"/>
  <c r="O1294" i="10"/>
  <c r="L1294" i="10"/>
  <c r="J1294" i="10"/>
  <c r="M1294" i="10" s="1"/>
  <c r="G1294" i="10"/>
  <c r="W1293" i="10"/>
  <c r="U1293" i="10"/>
  <c r="Q1293" i="10"/>
  <c r="O1293" i="10"/>
  <c r="L1293" i="10"/>
  <c r="J1293" i="10"/>
  <c r="M1293" i="10" s="1"/>
  <c r="G1293" i="10"/>
  <c r="W1292" i="10"/>
  <c r="U1292" i="10"/>
  <c r="Q1292" i="10"/>
  <c r="O1292" i="10"/>
  <c r="L1292" i="10"/>
  <c r="J1292" i="10"/>
  <c r="M1292" i="10" s="1"/>
  <c r="G1292" i="10"/>
  <c r="W1291" i="10"/>
  <c r="U1291" i="10"/>
  <c r="Q1291" i="10"/>
  <c r="O1291" i="10"/>
  <c r="L1291" i="10"/>
  <c r="J1291" i="10"/>
  <c r="M1291" i="10" s="1"/>
  <c r="G1291" i="10"/>
  <c r="W1290" i="10"/>
  <c r="U1290" i="10"/>
  <c r="Q1290" i="10"/>
  <c r="O1290" i="10"/>
  <c r="L1290" i="10"/>
  <c r="J1290" i="10"/>
  <c r="M1290" i="10" s="1"/>
  <c r="G1290" i="10"/>
  <c r="W1289" i="10"/>
  <c r="U1289" i="10"/>
  <c r="Q1289" i="10"/>
  <c r="O1289" i="10"/>
  <c r="L1289" i="10"/>
  <c r="J1289" i="10"/>
  <c r="M1289" i="10" s="1"/>
  <c r="G1289" i="10"/>
  <c r="W1288" i="10"/>
  <c r="U1288" i="10"/>
  <c r="S1288" i="10"/>
  <c r="Q1288" i="10"/>
  <c r="O1288" i="10"/>
  <c r="R1288" i="10" s="1"/>
  <c r="L1288" i="10"/>
  <c r="J1288" i="10"/>
  <c r="M1288" i="10" s="1"/>
  <c r="G1288" i="10"/>
  <c r="W1287" i="10"/>
  <c r="U1287" i="10"/>
  <c r="Q1287" i="10"/>
  <c r="O1287" i="10"/>
  <c r="L1287" i="10"/>
  <c r="J1287" i="10"/>
  <c r="M1287" i="10" s="1"/>
  <c r="G1287" i="10"/>
  <c r="Y1286" i="10"/>
  <c r="W1286" i="10"/>
  <c r="U1286" i="10"/>
  <c r="X1286" i="10" s="1"/>
  <c r="Q1286" i="10"/>
  <c r="O1286" i="10"/>
  <c r="L1286" i="10"/>
  <c r="J1286" i="10"/>
  <c r="M1286" i="10" s="1"/>
  <c r="G1286" i="10"/>
  <c r="W1285" i="10"/>
  <c r="U1285" i="10"/>
  <c r="Q1285" i="10"/>
  <c r="O1285" i="10"/>
  <c r="L1285" i="10"/>
  <c r="J1285" i="10"/>
  <c r="M1285" i="10" s="1"/>
  <c r="G1285" i="10"/>
  <c r="W1284" i="10"/>
  <c r="U1284" i="10"/>
  <c r="S1284" i="10"/>
  <c r="Q1284" i="10"/>
  <c r="O1284" i="10"/>
  <c r="R1284" i="10" s="1"/>
  <c r="L1284" i="10"/>
  <c r="J1284" i="10"/>
  <c r="M1284" i="10" s="1"/>
  <c r="G1284" i="10"/>
  <c r="Y1283" i="10"/>
  <c r="W1283" i="10"/>
  <c r="U1283" i="10"/>
  <c r="X1283" i="10" s="1"/>
  <c r="S1283" i="10"/>
  <c r="Q1283" i="10"/>
  <c r="O1283" i="10"/>
  <c r="R1283" i="10" s="1"/>
  <c r="L1283" i="10"/>
  <c r="J1283" i="10"/>
  <c r="M1283" i="10" s="1"/>
  <c r="G1283" i="10"/>
  <c r="W1282" i="10"/>
  <c r="U1282" i="10"/>
  <c r="Q1282" i="10"/>
  <c r="O1282" i="10"/>
  <c r="L1282" i="10"/>
  <c r="J1282" i="10"/>
  <c r="M1282" i="10" s="1"/>
  <c r="G1282" i="10"/>
  <c r="Y1281" i="10"/>
  <c r="W1281" i="10"/>
  <c r="U1281" i="10"/>
  <c r="X1281" i="10" s="1"/>
  <c r="Q1281" i="10"/>
  <c r="O1281" i="10"/>
  <c r="L1281" i="10"/>
  <c r="J1281" i="10"/>
  <c r="M1281" i="10" s="1"/>
  <c r="G1281" i="10"/>
  <c r="Y1280" i="10"/>
  <c r="W1280" i="10"/>
  <c r="U1280" i="10"/>
  <c r="X1280" i="10" s="1"/>
  <c r="Q1280" i="10"/>
  <c r="O1280" i="10"/>
  <c r="L1280" i="10"/>
  <c r="J1280" i="10"/>
  <c r="M1280" i="10" s="1"/>
  <c r="G1280" i="10"/>
  <c r="W1279" i="10"/>
  <c r="U1279" i="10"/>
  <c r="S1279" i="10"/>
  <c r="Q1279" i="10"/>
  <c r="O1279" i="10"/>
  <c r="R1279" i="10" s="1"/>
  <c r="L1279" i="10"/>
  <c r="J1279" i="10"/>
  <c r="M1279" i="10" s="1"/>
  <c r="G1279" i="10"/>
  <c r="W1278" i="10"/>
  <c r="U1278" i="10"/>
  <c r="Q1278" i="10"/>
  <c r="O1278" i="10"/>
  <c r="L1278" i="10"/>
  <c r="J1278" i="10"/>
  <c r="M1278" i="10" s="1"/>
  <c r="G1278" i="10"/>
  <c r="W1277" i="10"/>
  <c r="U1277" i="10"/>
  <c r="Q1277" i="10"/>
  <c r="O1277" i="10"/>
  <c r="L1277" i="10"/>
  <c r="J1277" i="10"/>
  <c r="M1277" i="10" s="1"/>
  <c r="G1277" i="10"/>
  <c r="W1276" i="10"/>
  <c r="U1276" i="10"/>
  <c r="Q1276" i="10"/>
  <c r="O1276" i="10"/>
  <c r="L1276" i="10"/>
  <c r="J1276" i="10"/>
  <c r="M1276" i="10" s="1"/>
  <c r="G1276" i="10"/>
  <c r="W1275" i="10"/>
  <c r="U1275" i="10"/>
  <c r="S1275" i="10"/>
  <c r="Q1275" i="10"/>
  <c r="O1275" i="10"/>
  <c r="R1275" i="10" s="1"/>
  <c r="L1275" i="10"/>
  <c r="J1275" i="10"/>
  <c r="M1275" i="10" s="1"/>
  <c r="G1275" i="10"/>
  <c r="W1274" i="10"/>
  <c r="U1274" i="10"/>
  <c r="Q1274" i="10"/>
  <c r="O1274" i="10"/>
  <c r="L1274" i="10"/>
  <c r="J1274" i="10"/>
  <c r="M1274" i="10" s="1"/>
  <c r="G1274" i="10"/>
  <c r="Y1273" i="10"/>
  <c r="W1273" i="10"/>
  <c r="U1273" i="10"/>
  <c r="X1273" i="10" s="1"/>
  <c r="S1273" i="10"/>
  <c r="Q1273" i="10"/>
  <c r="O1273" i="10"/>
  <c r="R1273" i="10" s="1"/>
  <c r="L1273" i="10"/>
  <c r="J1273" i="10"/>
  <c r="M1273" i="10" s="1"/>
  <c r="G1273" i="10"/>
  <c r="W1272" i="10"/>
  <c r="U1272" i="10"/>
  <c r="Q1272" i="10"/>
  <c r="O1272" i="10"/>
  <c r="L1272" i="10"/>
  <c r="J1272" i="10"/>
  <c r="M1272" i="10" s="1"/>
  <c r="G1272" i="10"/>
  <c r="W1271" i="10"/>
  <c r="U1271" i="10"/>
  <c r="Q1271" i="10"/>
  <c r="O1271" i="10"/>
  <c r="L1271" i="10"/>
  <c r="J1271" i="10"/>
  <c r="M1271" i="10" s="1"/>
  <c r="G1271" i="10"/>
  <c r="W1270" i="10"/>
  <c r="U1270" i="10"/>
  <c r="Q1270" i="10"/>
  <c r="O1270" i="10"/>
  <c r="L1270" i="10"/>
  <c r="J1270" i="10"/>
  <c r="M1270" i="10" s="1"/>
  <c r="G1270" i="10"/>
  <c r="W1269" i="10"/>
  <c r="U1269" i="10"/>
  <c r="Q1269" i="10"/>
  <c r="O1269" i="10"/>
  <c r="L1269" i="10"/>
  <c r="J1269" i="10"/>
  <c r="M1269" i="10" s="1"/>
  <c r="G1269" i="10"/>
  <c r="W1268" i="10"/>
  <c r="U1268" i="10"/>
  <c r="Q1268" i="10"/>
  <c r="O1268" i="10"/>
  <c r="L1268" i="10"/>
  <c r="J1268" i="10"/>
  <c r="M1268" i="10" s="1"/>
  <c r="G1268" i="10"/>
  <c r="W1267" i="10"/>
  <c r="U1267" i="10"/>
  <c r="S1267" i="10"/>
  <c r="Q1267" i="10"/>
  <c r="O1267" i="10"/>
  <c r="R1267" i="10" s="1"/>
  <c r="L1267" i="10"/>
  <c r="J1267" i="10"/>
  <c r="M1267" i="10" s="1"/>
  <c r="G1267" i="10"/>
  <c r="W1266" i="10"/>
  <c r="U1266" i="10"/>
  <c r="Q1266" i="10"/>
  <c r="O1266" i="10"/>
  <c r="L1266" i="10"/>
  <c r="J1266" i="10"/>
  <c r="M1266" i="10" s="1"/>
  <c r="G1266" i="10"/>
  <c r="Y1265" i="10"/>
  <c r="W1265" i="10"/>
  <c r="U1265" i="10"/>
  <c r="X1265" i="10" s="1"/>
  <c r="Q1265" i="10"/>
  <c r="O1265" i="10"/>
  <c r="L1265" i="10"/>
  <c r="J1265" i="10"/>
  <c r="M1265" i="10" s="1"/>
  <c r="G1265" i="10"/>
  <c r="W1264" i="10"/>
  <c r="U1264" i="10"/>
  <c r="S1264" i="10"/>
  <c r="Q1264" i="10"/>
  <c r="O1264" i="10"/>
  <c r="R1264" i="10" s="1"/>
  <c r="L1264" i="10"/>
  <c r="J1264" i="10"/>
  <c r="M1264" i="10" s="1"/>
  <c r="G1264" i="10"/>
  <c r="W1263" i="10"/>
  <c r="U1263" i="10"/>
  <c r="Q1263" i="10"/>
  <c r="O1263" i="10"/>
  <c r="L1263" i="10"/>
  <c r="J1263" i="10"/>
  <c r="M1263" i="10" s="1"/>
  <c r="G1263" i="10"/>
  <c r="W1262" i="10"/>
  <c r="U1262" i="10"/>
  <c r="Q1262" i="10"/>
  <c r="O1262" i="10"/>
  <c r="L1262" i="10"/>
  <c r="J1262" i="10"/>
  <c r="M1262" i="10" s="1"/>
  <c r="G1262" i="10"/>
  <c r="W1261" i="10"/>
  <c r="U1261" i="10"/>
  <c r="Q1261" i="10"/>
  <c r="O1261" i="10"/>
  <c r="L1261" i="10"/>
  <c r="J1261" i="10"/>
  <c r="M1261" i="10" s="1"/>
  <c r="G1261" i="10"/>
  <c r="W1260" i="10"/>
  <c r="U1260" i="10"/>
  <c r="Q1260" i="10"/>
  <c r="O1260" i="10"/>
  <c r="L1260" i="10"/>
  <c r="J1260" i="10"/>
  <c r="M1260" i="10" s="1"/>
  <c r="G1260" i="10"/>
  <c r="W1259" i="10"/>
  <c r="U1259" i="10"/>
  <c r="Q1259" i="10"/>
  <c r="O1259" i="10"/>
  <c r="L1259" i="10"/>
  <c r="J1259" i="10"/>
  <c r="M1259" i="10" s="1"/>
  <c r="G1259" i="10"/>
  <c r="W1258" i="10"/>
  <c r="U1258" i="10"/>
  <c r="Q1258" i="10"/>
  <c r="O1258" i="10"/>
  <c r="L1258" i="10"/>
  <c r="J1258" i="10"/>
  <c r="M1258" i="10" s="1"/>
  <c r="G1258" i="10"/>
  <c r="W1257" i="10"/>
  <c r="U1257" i="10"/>
  <c r="Q1257" i="10"/>
  <c r="O1257" i="10"/>
  <c r="L1257" i="10"/>
  <c r="J1257" i="10"/>
  <c r="M1257" i="10" s="1"/>
  <c r="G1257" i="10"/>
  <c r="Y1256" i="10"/>
  <c r="W1256" i="10"/>
  <c r="U1256" i="10"/>
  <c r="X1256" i="10" s="1"/>
  <c r="S1256" i="10"/>
  <c r="Q1256" i="10"/>
  <c r="O1256" i="10"/>
  <c r="R1256" i="10" s="1"/>
  <c r="L1256" i="10"/>
  <c r="J1256" i="10"/>
  <c r="M1256" i="10" s="1"/>
  <c r="G1256" i="10"/>
  <c r="W1255" i="10"/>
  <c r="U1255" i="10"/>
  <c r="Q1255" i="10"/>
  <c r="O1255" i="10"/>
  <c r="L1255" i="10"/>
  <c r="J1255" i="10"/>
  <c r="M1255" i="10" s="1"/>
  <c r="G1255" i="10"/>
  <c r="W1254" i="10"/>
  <c r="U1254" i="10"/>
  <c r="Q1254" i="10"/>
  <c r="O1254" i="10"/>
  <c r="L1254" i="10"/>
  <c r="J1254" i="10"/>
  <c r="M1254" i="10" s="1"/>
  <c r="G1254" i="10"/>
  <c r="W1253" i="10"/>
  <c r="U1253" i="10"/>
  <c r="Q1253" i="10"/>
  <c r="O1253" i="10"/>
  <c r="L1253" i="10"/>
  <c r="J1253" i="10"/>
  <c r="M1253" i="10" s="1"/>
  <c r="G1253" i="10"/>
  <c r="W1252" i="10"/>
  <c r="U1252" i="10"/>
  <c r="Q1252" i="10"/>
  <c r="O1252" i="10"/>
  <c r="L1252" i="10"/>
  <c r="J1252" i="10"/>
  <c r="M1252" i="10" s="1"/>
  <c r="G1252" i="10"/>
  <c r="W1251" i="10"/>
  <c r="U1251" i="10"/>
  <c r="Q1251" i="10"/>
  <c r="O1251" i="10"/>
  <c r="L1251" i="10"/>
  <c r="J1251" i="10"/>
  <c r="M1251" i="10" s="1"/>
  <c r="G1251" i="10"/>
  <c r="W1250" i="10"/>
  <c r="U1250" i="10"/>
  <c r="Q1250" i="10"/>
  <c r="O1250" i="10"/>
  <c r="L1250" i="10"/>
  <c r="J1250" i="10"/>
  <c r="M1250" i="10" s="1"/>
  <c r="G1250" i="10"/>
  <c r="W1249" i="10"/>
  <c r="U1249" i="10"/>
  <c r="Q1249" i="10"/>
  <c r="O1249" i="10"/>
  <c r="L1249" i="10"/>
  <c r="J1249" i="10"/>
  <c r="M1249" i="10" s="1"/>
  <c r="G1249" i="10"/>
  <c r="W1248" i="10"/>
  <c r="U1248" i="10"/>
  <c r="Q1248" i="10"/>
  <c r="O1248" i="10"/>
  <c r="L1248" i="10"/>
  <c r="J1248" i="10"/>
  <c r="M1248" i="10" s="1"/>
  <c r="G1248" i="10"/>
  <c r="W1247" i="10"/>
  <c r="U1247" i="10"/>
  <c r="Q1247" i="10"/>
  <c r="O1247" i="10"/>
  <c r="L1247" i="10"/>
  <c r="J1247" i="10"/>
  <c r="M1247" i="10" s="1"/>
  <c r="G1247" i="10"/>
  <c r="W1246" i="10"/>
  <c r="U1246" i="10"/>
  <c r="Q1246" i="10"/>
  <c r="O1246" i="10"/>
  <c r="L1246" i="10"/>
  <c r="J1246" i="10"/>
  <c r="M1246" i="10" s="1"/>
  <c r="G1246" i="10"/>
  <c r="W1245" i="10"/>
  <c r="U1245" i="10"/>
  <c r="S1245" i="10"/>
  <c r="Q1245" i="10"/>
  <c r="O1245" i="10"/>
  <c r="R1245" i="10" s="1"/>
  <c r="L1245" i="10"/>
  <c r="J1245" i="10"/>
  <c r="M1245" i="10" s="1"/>
  <c r="G1245" i="10"/>
  <c r="Y1244" i="10"/>
  <c r="W1244" i="10"/>
  <c r="U1244" i="10"/>
  <c r="X1244" i="10" s="1"/>
  <c r="S1244" i="10"/>
  <c r="Q1244" i="10"/>
  <c r="O1244" i="10"/>
  <c r="R1244" i="10" s="1"/>
  <c r="L1244" i="10"/>
  <c r="J1244" i="10"/>
  <c r="M1244" i="10" s="1"/>
  <c r="G1244" i="10"/>
  <c r="W1243" i="10"/>
  <c r="U1243" i="10"/>
  <c r="S1243" i="10"/>
  <c r="Q1243" i="10"/>
  <c r="O1243" i="10"/>
  <c r="R1243" i="10" s="1"/>
  <c r="L1243" i="10"/>
  <c r="J1243" i="10"/>
  <c r="M1243" i="10" s="1"/>
  <c r="G1243" i="10"/>
  <c r="W1242" i="10"/>
  <c r="U1242" i="10"/>
  <c r="S1242" i="10"/>
  <c r="Q1242" i="10"/>
  <c r="O1242" i="10"/>
  <c r="R1242" i="10" s="1"/>
  <c r="L1242" i="10"/>
  <c r="J1242" i="10"/>
  <c r="M1242" i="10" s="1"/>
  <c r="G1242" i="10"/>
  <c r="W1241" i="10"/>
  <c r="U1241" i="10"/>
  <c r="Q1241" i="10"/>
  <c r="O1241" i="10"/>
  <c r="L1241" i="10"/>
  <c r="J1241" i="10"/>
  <c r="M1241" i="10" s="1"/>
  <c r="G1241" i="10"/>
  <c r="W1240" i="10"/>
  <c r="U1240" i="10"/>
  <c r="S1240" i="10"/>
  <c r="Q1240" i="10"/>
  <c r="O1240" i="10"/>
  <c r="R1240" i="10" s="1"/>
  <c r="L1240" i="10"/>
  <c r="J1240" i="10"/>
  <c r="M1240" i="10" s="1"/>
  <c r="G1240" i="10"/>
  <c r="W1239" i="10"/>
  <c r="U1239" i="10"/>
  <c r="Q1239" i="10"/>
  <c r="O1239" i="10"/>
  <c r="L1239" i="10"/>
  <c r="J1239" i="10"/>
  <c r="M1239" i="10" s="1"/>
  <c r="G1239" i="10"/>
  <c r="W1238" i="10"/>
  <c r="U1238" i="10"/>
  <c r="S1238" i="10"/>
  <c r="Q1238" i="10"/>
  <c r="O1238" i="10"/>
  <c r="R1238" i="10" s="1"/>
  <c r="L1238" i="10"/>
  <c r="J1238" i="10"/>
  <c r="M1238" i="10" s="1"/>
  <c r="G1238" i="10"/>
  <c r="W1237" i="10"/>
  <c r="U1237" i="10"/>
  <c r="Q1237" i="10"/>
  <c r="O1237" i="10"/>
  <c r="L1237" i="10"/>
  <c r="J1237" i="10"/>
  <c r="M1237" i="10" s="1"/>
  <c r="G1237" i="10"/>
  <c r="W1236" i="10"/>
  <c r="U1236" i="10"/>
  <c r="Q1236" i="10"/>
  <c r="O1236" i="10"/>
  <c r="L1236" i="10"/>
  <c r="J1236" i="10"/>
  <c r="M1236" i="10" s="1"/>
  <c r="G1236" i="10"/>
  <c r="W1235" i="10"/>
  <c r="U1235" i="10"/>
  <c r="Q1235" i="10"/>
  <c r="O1235" i="10"/>
  <c r="L1235" i="10"/>
  <c r="J1235" i="10"/>
  <c r="M1235" i="10" s="1"/>
  <c r="G1235" i="10"/>
  <c r="W1234" i="10"/>
  <c r="U1234" i="10"/>
  <c r="Q1234" i="10"/>
  <c r="O1234" i="10"/>
  <c r="L1234" i="10"/>
  <c r="J1234" i="10"/>
  <c r="M1234" i="10" s="1"/>
  <c r="G1234" i="10"/>
  <c r="W1233" i="10"/>
  <c r="U1233" i="10"/>
  <c r="Q1233" i="10"/>
  <c r="O1233" i="10"/>
  <c r="L1233" i="10"/>
  <c r="J1233" i="10"/>
  <c r="M1233" i="10" s="1"/>
  <c r="G1233" i="10"/>
  <c r="W1232" i="10"/>
  <c r="U1232" i="10"/>
  <c r="Q1232" i="10"/>
  <c r="O1232" i="10"/>
  <c r="L1232" i="10"/>
  <c r="J1232" i="10"/>
  <c r="M1232" i="10" s="1"/>
  <c r="G1232" i="10"/>
  <c r="W1231" i="10"/>
  <c r="U1231" i="10"/>
  <c r="Q1231" i="10"/>
  <c r="O1231" i="10"/>
  <c r="L1231" i="10"/>
  <c r="J1231" i="10"/>
  <c r="M1231" i="10" s="1"/>
  <c r="G1231" i="10"/>
  <c r="W1230" i="10"/>
  <c r="U1230" i="10"/>
  <c r="Q1230" i="10"/>
  <c r="O1230" i="10"/>
  <c r="L1230" i="10"/>
  <c r="J1230" i="10"/>
  <c r="M1230" i="10" s="1"/>
  <c r="G1230" i="10"/>
  <c r="W1229" i="10"/>
  <c r="U1229" i="10"/>
  <c r="Q1229" i="10"/>
  <c r="O1229" i="10"/>
  <c r="L1229" i="10"/>
  <c r="J1229" i="10"/>
  <c r="M1229" i="10" s="1"/>
  <c r="G1229" i="10"/>
  <c r="W1228" i="10"/>
  <c r="U1228" i="10"/>
  <c r="Q1228" i="10"/>
  <c r="O1228" i="10"/>
  <c r="L1228" i="10"/>
  <c r="J1228" i="10"/>
  <c r="M1228" i="10" s="1"/>
  <c r="G1228" i="10"/>
  <c r="W1227" i="10"/>
  <c r="U1227" i="10"/>
  <c r="S1227" i="10"/>
  <c r="Q1227" i="10"/>
  <c r="O1227" i="10"/>
  <c r="R1227" i="10" s="1"/>
  <c r="L1227" i="10"/>
  <c r="J1227" i="10"/>
  <c r="M1227" i="10" s="1"/>
  <c r="G1227" i="10"/>
  <c r="W1226" i="10"/>
  <c r="U1226" i="10"/>
  <c r="S1226" i="10"/>
  <c r="Q1226" i="10"/>
  <c r="O1226" i="10"/>
  <c r="R1226" i="10" s="1"/>
  <c r="L1226" i="10"/>
  <c r="J1226" i="10"/>
  <c r="M1226" i="10" s="1"/>
  <c r="G1226" i="10"/>
  <c r="Y1225" i="10"/>
  <c r="W1225" i="10"/>
  <c r="U1225" i="10"/>
  <c r="X1225" i="10" s="1"/>
  <c r="S1225" i="10"/>
  <c r="Q1225" i="10"/>
  <c r="O1225" i="10"/>
  <c r="R1225" i="10" s="1"/>
  <c r="L1225" i="10"/>
  <c r="J1225" i="10"/>
  <c r="M1225" i="10" s="1"/>
  <c r="G1225" i="10"/>
  <c r="W1224" i="10"/>
  <c r="U1224" i="10"/>
  <c r="Q1224" i="10"/>
  <c r="O1224" i="10"/>
  <c r="L1224" i="10"/>
  <c r="J1224" i="10"/>
  <c r="M1224" i="10" s="1"/>
  <c r="G1224" i="10"/>
  <c r="W1223" i="10"/>
  <c r="U1223" i="10"/>
  <c r="S1223" i="10"/>
  <c r="Q1223" i="10"/>
  <c r="O1223" i="10"/>
  <c r="R1223" i="10" s="1"/>
  <c r="L1223" i="10"/>
  <c r="J1223" i="10"/>
  <c r="M1223" i="10" s="1"/>
  <c r="G1223" i="10"/>
  <c r="W1222" i="10"/>
  <c r="U1222" i="10"/>
  <c r="S1222" i="10"/>
  <c r="Q1222" i="10"/>
  <c r="O1222" i="10"/>
  <c r="R1222" i="10" s="1"/>
  <c r="L1222" i="10"/>
  <c r="J1222" i="10"/>
  <c r="M1222" i="10" s="1"/>
  <c r="G1222" i="10"/>
  <c r="W1221" i="10"/>
  <c r="U1221" i="10"/>
  <c r="Q1221" i="10"/>
  <c r="O1221" i="10"/>
  <c r="L1221" i="10"/>
  <c r="J1221" i="10"/>
  <c r="M1221" i="10" s="1"/>
  <c r="G1221" i="10"/>
  <c r="W1220" i="10"/>
  <c r="U1220" i="10"/>
  <c r="Q1220" i="10"/>
  <c r="O1220" i="10"/>
  <c r="L1220" i="10"/>
  <c r="J1220" i="10"/>
  <c r="M1220" i="10" s="1"/>
  <c r="G1220" i="10"/>
  <c r="W1219" i="10"/>
  <c r="U1219" i="10"/>
  <c r="Q1219" i="10"/>
  <c r="O1219" i="10"/>
  <c r="L1219" i="10"/>
  <c r="J1219" i="10"/>
  <c r="M1219" i="10" s="1"/>
  <c r="G1219" i="10"/>
  <c r="W1218" i="10"/>
  <c r="U1218" i="10"/>
  <c r="Q1218" i="10"/>
  <c r="O1218" i="10"/>
  <c r="L1218" i="10"/>
  <c r="J1218" i="10"/>
  <c r="M1218" i="10" s="1"/>
  <c r="G1218" i="10"/>
  <c r="W1217" i="10"/>
  <c r="U1217" i="10"/>
  <c r="S1217" i="10"/>
  <c r="Q1217" i="10"/>
  <c r="O1217" i="10"/>
  <c r="R1217" i="10" s="1"/>
  <c r="L1217" i="10"/>
  <c r="J1217" i="10"/>
  <c r="M1217" i="10" s="1"/>
  <c r="G1217" i="10"/>
  <c r="Y1216" i="10"/>
  <c r="W1216" i="10"/>
  <c r="U1216" i="10"/>
  <c r="X1216" i="10" s="1"/>
  <c r="Q1216" i="10"/>
  <c r="O1216" i="10"/>
  <c r="L1216" i="10"/>
  <c r="J1216" i="10"/>
  <c r="M1216" i="10" s="1"/>
  <c r="G1216" i="10"/>
  <c r="W1215" i="10"/>
  <c r="U1215" i="10"/>
  <c r="S1215" i="10"/>
  <c r="Q1215" i="10"/>
  <c r="O1215" i="10"/>
  <c r="R1215" i="10" s="1"/>
  <c r="L1215" i="10"/>
  <c r="J1215" i="10"/>
  <c r="M1215" i="10" s="1"/>
  <c r="G1215" i="10"/>
  <c r="W1214" i="10"/>
  <c r="U1214" i="10"/>
  <c r="Q1214" i="10"/>
  <c r="O1214" i="10"/>
  <c r="L1214" i="10"/>
  <c r="J1214" i="10"/>
  <c r="M1214" i="10" s="1"/>
  <c r="G1214" i="10"/>
  <c r="W1213" i="10"/>
  <c r="U1213" i="10"/>
  <c r="Q1213" i="10"/>
  <c r="O1213" i="10"/>
  <c r="L1213" i="10"/>
  <c r="J1213" i="10"/>
  <c r="M1213" i="10" s="1"/>
  <c r="G1213" i="10"/>
  <c r="W1212" i="10"/>
  <c r="U1212" i="10"/>
  <c r="Q1212" i="10"/>
  <c r="O1212" i="10"/>
  <c r="L1212" i="10"/>
  <c r="J1212" i="10"/>
  <c r="M1212" i="10" s="1"/>
  <c r="G1212" i="10"/>
  <c r="W1211" i="10"/>
  <c r="U1211" i="10"/>
  <c r="Q1211" i="10"/>
  <c r="O1211" i="10"/>
  <c r="L1211" i="10"/>
  <c r="J1211" i="10"/>
  <c r="M1211" i="10" s="1"/>
  <c r="G1211" i="10"/>
  <c r="W1210" i="10"/>
  <c r="U1210" i="10"/>
  <c r="Q1210" i="10"/>
  <c r="O1210" i="10"/>
  <c r="L1210" i="10"/>
  <c r="J1210" i="10"/>
  <c r="M1210" i="10" s="1"/>
  <c r="G1210" i="10"/>
  <c r="W1209" i="10"/>
  <c r="U1209" i="10"/>
  <c r="Q1209" i="10"/>
  <c r="O1209" i="10"/>
  <c r="L1209" i="10"/>
  <c r="J1209" i="10"/>
  <c r="M1209" i="10" s="1"/>
  <c r="G1209" i="10"/>
  <c r="Y1208" i="10"/>
  <c r="W1208" i="10"/>
  <c r="U1208" i="10"/>
  <c r="X1208" i="10" s="1"/>
  <c r="Q1208" i="10"/>
  <c r="O1208" i="10"/>
  <c r="L1208" i="10"/>
  <c r="J1208" i="10"/>
  <c r="M1208" i="10" s="1"/>
  <c r="G1208" i="10"/>
  <c r="W1207" i="10"/>
  <c r="U1207" i="10"/>
  <c r="Q1207" i="10"/>
  <c r="O1207" i="10"/>
  <c r="L1207" i="10"/>
  <c r="J1207" i="10"/>
  <c r="M1207" i="10" s="1"/>
  <c r="G1207" i="10"/>
  <c r="Y1206" i="10"/>
  <c r="W1206" i="10"/>
  <c r="U1206" i="10"/>
  <c r="X1206" i="10" s="1"/>
  <c r="S1206" i="10"/>
  <c r="Q1206" i="10"/>
  <c r="O1206" i="10"/>
  <c r="R1206" i="10" s="1"/>
  <c r="L1206" i="10"/>
  <c r="J1206" i="10"/>
  <c r="M1206" i="10" s="1"/>
  <c r="G1206" i="10"/>
  <c r="Y1205" i="10"/>
  <c r="W1205" i="10"/>
  <c r="U1205" i="10"/>
  <c r="X1205" i="10" s="1"/>
  <c r="Q1205" i="10"/>
  <c r="O1205" i="10"/>
  <c r="L1205" i="10"/>
  <c r="J1205" i="10"/>
  <c r="M1205" i="10" s="1"/>
  <c r="G1205" i="10"/>
  <c r="W1204" i="10"/>
  <c r="U1204" i="10"/>
  <c r="Q1204" i="10"/>
  <c r="O1204" i="10"/>
  <c r="L1204" i="10"/>
  <c r="J1204" i="10"/>
  <c r="M1204" i="10" s="1"/>
  <c r="G1204" i="10"/>
  <c r="W1203" i="10"/>
  <c r="U1203" i="10"/>
  <c r="Q1203" i="10"/>
  <c r="O1203" i="10"/>
  <c r="L1203" i="10"/>
  <c r="J1203" i="10"/>
  <c r="M1203" i="10" s="1"/>
  <c r="G1203" i="10"/>
  <c r="W1202" i="10"/>
  <c r="U1202" i="10"/>
  <c r="Q1202" i="10"/>
  <c r="O1202" i="10"/>
  <c r="L1202" i="10"/>
  <c r="J1202" i="10"/>
  <c r="M1202" i="10" s="1"/>
  <c r="G1202" i="10"/>
  <c r="W1201" i="10"/>
  <c r="U1201" i="10"/>
  <c r="Q1201" i="10"/>
  <c r="O1201" i="10"/>
  <c r="L1201" i="10"/>
  <c r="J1201" i="10"/>
  <c r="M1201" i="10" s="1"/>
  <c r="G1201" i="10"/>
  <c r="W1200" i="10"/>
  <c r="U1200" i="10"/>
  <c r="Q1200" i="10"/>
  <c r="O1200" i="10"/>
  <c r="L1200" i="10"/>
  <c r="J1200" i="10"/>
  <c r="M1200" i="10" s="1"/>
  <c r="G1200" i="10"/>
  <c r="W1199" i="10"/>
  <c r="U1199" i="10"/>
  <c r="Q1199" i="10"/>
  <c r="O1199" i="10"/>
  <c r="L1199" i="10"/>
  <c r="J1199" i="10"/>
  <c r="M1199" i="10" s="1"/>
  <c r="G1199" i="10"/>
  <c r="W1198" i="10"/>
  <c r="U1198" i="10"/>
  <c r="Q1198" i="10"/>
  <c r="O1198" i="10"/>
  <c r="L1198" i="10"/>
  <c r="J1198" i="10"/>
  <c r="M1198" i="10" s="1"/>
  <c r="G1198" i="10"/>
  <c r="W1197" i="10"/>
  <c r="U1197" i="10"/>
  <c r="Q1197" i="10"/>
  <c r="O1197" i="10"/>
  <c r="L1197" i="10"/>
  <c r="J1197" i="10"/>
  <c r="M1197" i="10" s="1"/>
  <c r="G1197" i="10"/>
  <c r="W1196" i="10"/>
  <c r="U1196" i="10"/>
  <c r="Q1196" i="10"/>
  <c r="O1196" i="10"/>
  <c r="L1196" i="10"/>
  <c r="J1196" i="10"/>
  <c r="M1196" i="10" s="1"/>
  <c r="G1196" i="10"/>
  <c r="W1195" i="10"/>
  <c r="U1195" i="10"/>
  <c r="Q1195" i="10"/>
  <c r="O1195" i="10"/>
  <c r="L1195" i="10"/>
  <c r="J1195" i="10"/>
  <c r="M1195" i="10" s="1"/>
  <c r="G1195" i="10"/>
  <c r="W1194" i="10"/>
  <c r="U1194" i="10"/>
  <c r="Q1194" i="10"/>
  <c r="O1194" i="10"/>
  <c r="L1194" i="10"/>
  <c r="J1194" i="10"/>
  <c r="M1194" i="10" s="1"/>
  <c r="G1194" i="10"/>
  <c r="W1193" i="10"/>
  <c r="U1193" i="10"/>
  <c r="Q1193" i="10"/>
  <c r="O1193" i="10"/>
  <c r="L1193" i="10"/>
  <c r="J1193" i="10"/>
  <c r="M1193" i="10" s="1"/>
  <c r="G1193" i="10"/>
  <c r="W1192" i="10"/>
  <c r="U1192" i="10"/>
  <c r="Q1192" i="10"/>
  <c r="O1192" i="10"/>
  <c r="L1192" i="10"/>
  <c r="J1192" i="10"/>
  <c r="M1192" i="10" s="1"/>
  <c r="G1192" i="10"/>
  <c r="W1191" i="10"/>
  <c r="U1191" i="10"/>
  <c r="Q1191" i="10"/>
  <c r="O1191" i="10"/>
  <c r="L1191" i="10"/>
  <c r="J1191" i="10"/>
  <c r="M1191" i="10" s="1"/>
  <c r="G1191" i="10"/>
  <c r="Y1190" i="10"/>
  <c r="W1190" i="10"/>
  <c r="U1190" i="10"/>
  <c r="X1190" i="10" s="1"/>
  <c r="S1190" i="10"/>
  <c r="Q1190" i="10"/>
  <c r="O1190" i="10"/>
  <c r="R1190" i="10" s="1"/>
  <c r="L1190" i="10"/>
  <c r="J1190" i="10"/>
  <c r="M1190" i="10" s="1"/>
  <c r="G1190" i="10"/>
  <c r="W1189" i="10"/>
  <c r="U1189" i="10"/>
  <c r="Q1189" i="10"/>
  <c r="O1189" i="10"/>
  <c r="L1189" i="10"/>
  <c r="J1189" i="10"/>
  <c r="M1189" i="10" s="1"/>
  <c r="G1189" i="10"/>
  <c r="W1188" i="10"/>
  <c r="U1188" i="10"/>
  <c r="Q1188" i="10"/>
  <c r="O1188" i="10"/>
  <c r="L1188" i="10"/>
  <c r="J1188" i="10"/>
  <c r="M1188" i="10" s="1"/>
  <c r="G1188" i="10"/>
  <c r="W1187" i="10"/>
  <c r="U1187" i="10"/>
  <c r="Q1187" i="10"/>
  <c r="O1187" i="10"/>
  <c r="L1187" i="10"/>
  <c r="J1187" i="10"/>
  <c r="M1187" i="10" s="1"/>
  <c r="G1187" i="10"/>
  <c r="Y1186" i="10"/>
  <c r="W1186" i="10"/>
  <c r="U1186" i="10"/>
  <c r="X1186" i="10" s="1"/>
  <c r="S1186" i="10"/>
  <c r="Q1186" i="10"/>
  <c r="O1186" i="10"/>
  <c r="R1186" i="10" s="1"/>
  <c r="L1186" i="10"/>
  <c r="J1186" i="10"/>
  <c r="M1186" i="10" s="1"/>
  <c r="G1186" i="10"/>
  <c r="W1185" i="10"/>
  <c r="U1185" i="10"/>
  <c r="Q1185" i="10"/>
  <c r="O1185" i="10"/>
  <c r="L1185" i="10"/>
  <c r="J1185" i="10"/>
  <c r="M1185" i="10" s="1"/>
  <c r="G1185" i="10"/>
  <c r="W1184" i="10"/>
  <c r="U1184" i="10"/>
  <c r="Q1184" i="10"/>
  <c r="O1184" i="10"/>
  <c r="L1184" i="10"/>
  <c r="J1184" i="10"/>
  <c r="M1184" i="10" s="1"/>
  <c r="G1184" i="10"/>
  <c r="W1183" i="10"/>
  <c r="U1183" i="10"/>
  <c r="Q1183" i="10"/>
  <c r="O1183" i="10"/>
  <c r="L1183" i="10"/>
  <c r="J1183" i="10"/>
  <c r="M1183" i="10" s="1"/>
  <c r="G1183" i="10"/>
  <c r="Y1182" i="10"/>
  <c r="W1182" i="10"/>
  <c r="U1182" i="10"/>
  <c r="X1182" i="10" s="1"/>
  <c r="S1182" i="10"/>
  <c r="Q1182" i="10"/>
  <c r="O1182" i="10"/>
  <c r="R1182" i="10" s="1"/>
  <c r="L1182" i="10"/>
  <c r="J1182" i="10"/>
  <c r="M1182" i="10" s="1"/>
  <c r="G1182" i="10"/>
  <c r="W1181" i="10"/>
  <c r="U1181" i="10"/>
  <c r="Q1181" i="10"/>
  <c r="O1181" i="10"/>
  <c r="L1181" i="10"/>
  <c r="J1181" i="10"/>
  <c r="M1181" i="10" s="1"/>
  <c r="G1181" i="10"/>
  <c r="Y1180" i="10"/>
  <c r="W1180" i="10"/>
  <c r="U1180" i="10"/>
  <c r="X1180" i="10" s="1"/>
  <c r="S1180" i="10"/>
  <c r="Q1180" i="10"/>
  <c r="O1180" i="10"/>
  <c r="R1180" i="10" s="1"/>
  <c r="L1180" i="10"/>
  <c r="J1180" i="10"/>
  <c r="M1180" i="10" s="1"/>
  <c r="G1180" i="10"/>
  <c r="W1179" i="10"/>
  <c r="U1179" i="10"/>
  <c r="Q1179" i="10"/>
  <c r="O1179" i="10"/>
  <c r="L1179" i="10"/>
  <c r="J1179" i="10"/>
  <c r="M1179" i="10" s="1"/>
  <c r="G1179" i="10"/>
  <c r="W1178" i="10"/>
  <c r="U1178" i="10"/>
  <c r="Q1178" i="10"/>
  <c r="O1178" i="10"/>
  <c r="L1178" i="10"/>
  <c r="J1178" i="10"/>
  <c r="M1178" i="10" s="1"/>
  <c r="G1178" i="10"/>
  <c r="W1177" i="10"/>
  <c r="U1177" i="10"/>
  <c r="Q1177" i="10"/>
  <c r="O1177" i="10"/>
  <c r="L1177" i="10"/>
  <c r="J1177" i="10"/>
  <c r="M1177" i="10" s="1"/>
  <c r="G1177" i="10"/>
  <c r="W1176" i="10"/>
  <c r="U1176" i="10"/>
  <c r="Q1176" i="10"/>
  <c r="O1176" i="10"/>
  <c r="L1176" i="10"/>
  <c r="J1176" i="10"/>
  <c r="M1176" i="10" s="1"/>
  <c r="G1176" i="10"/>
  <c r="W1175" i="10"/>
  <c r="U1175" i="10"/>
  <c r="Q1175" i="10"/>
  <c r="O1175" i="10"/>
  <c r="L1175" i="10"/>
  <c r="J1175" i="10"/>
  <c r="M1175" i="10" s="1"/>
  <c r="G1175" i="10"/>
  <c r="W1174" i="10"/>
  <c r="U1174" i="10"/>
  <c r="Q1174" i="10"/>
  <c r="O1174" i="10"/>
  <c r="L1174" i="10"/>
  <c r="J1174" i="10"/>
  <c r="M1174" i="10" s="1"/>
  <c r="G1174" i="10"/>
  <c r="W1173" i="10"/>
  <c r="U1173" i="10"/>
  <c r="Q1173" i="10"/>
  <c r="O1173" i="10"/>
  <c r="L1173" i="10"/>
  <c r="J1173" i="10"/>
  <c r="M1173" i="10" s="1"/>
  <c r="G1173" i="10"/>
  <c r="W1172" i="10"/>
  <c r="U1172" i="10"/>
  <c r="Q1172" i="10"/>
  <c r="O1172" i="10"/>
  <c r="L1172" i="10"/>
  <c r="J1172" i="10"/>
  <c r="M1172" i="10" s="1"/>
  <c r="G1172" i="10"/>
  <c r="W1171" i="10"/>
  <c r="U1171" i="10"/>
  <c r="Q1171" i="10"/>
  <c r="O1171" i="10"/>
  <c r="L1171" i="10"/>
  <c r="J1171" i="10"/>
  <c r="M1171" i="10" s="1"/>
  <c r="G1171" i="10"/>
  <c r="W1170" i="10"/>
  <c r="U1170" i="10"/>
  <c r="Q1170" i="10"/>
  <c r="O1170" i="10"/>
  <c r="L1170" i="10"/>
  <c r="J1170" i="10"/>
  <c r="M1170" i="10" s="1"/>
  <c r="G1170" i="10"/>
  <c r="W1169" i="10"/>
  <c r="U1169" i="10"/>
  <c r="Q1169" i="10"/>
  <c r="O1169" i="10"/>
  <c r="L1169" i="10"/>
  <c r="J1169" i="10"/>
  <c r="M1169" i="10" s="1"/>
  <c r="G1169" i="10"/>
  <c r="W1168" i="10"/>
  <c r="U1168" i="10"/>
  <c r="S1168" i="10"/>
  <c r="Q1168" i="10"/>
  <c r="O1168" i="10"/>
  <c r="R1168" i="10" s="1"/>
  <c r="L1168" i="10"/>
  <c r="J1168" i="10"/>
  <c r="M1168" i="10" s="1"/>
  <c r="G1168" i="10"/>
  <c r="W1167" i="10"/>
  <c r="U1167" i="10"/>
  <c r="Q1167" i="10"/>
  <c r="O1167" i="10"/>
  <c r="L1167" i="10"/>
  <c r="J1167" i="10"/>
  <c r="M1167" i="10" s="1"/>
  <c r="G1167" i="10"/>
  <c r="W1166" i="10"/>
  <c r="U1166" i="10"/>
  <c r="Q1166" i="10"/>
  <c r="O1166" i="10"/>
  <c r="L1166" i="10"/>
  <c r="J1166" i="10"/>
  <c r="M1166" i="10" s="1"/>
  <c r="G1166" i="10"/>
  <c r="W1165" i="10"/>
  <c r="U1165" i="10"/>
  <c r="Q1165" i="10"/>
  <c r="O1165" i="10"/>
  <c r="L1165" i="10"/>
  <c r="J1165" i="10"/>
  <c r="M1165" i="10" s="1"/>
  <c r="G1165" i="10"/>
  <c r="W1164" i="10"/>
  <c r="U1164" i="10"/>
  <c r="Q1164" i="10"/>
  <c r="O1164" i="10"/>
  <c r="L1164" i="10"/>
  <c r="J1164" i="10"/>
  <c r="M1164" i="10" s="1"/>
  <c r="G1164" i="10"/>
  <c r="W1163" i="10"/>
  <c r="U1163" i="10"/>
  <c r="S1163" i="10"/>
  <c r="Q1163" i="10"/>
  <c r="O1163" i="10"/>
  <c r="R1163" i="10" s="1"/>
  <c r="L1163" i="10"/>
  <c r="J1163" i="10"/>
  <c r="M1163" i="10" s="1"/>
  <c r="G1163" i="10"/>
  <c r="W1162" i="10"/>
  <c r="U1162" i="10"/>
  <c r="Q1162" i="10"/>
  <c r="O1162" i="10"/>
  <c r="L1162" i="10"/>
  <c r="J1162" i="10"/>
  <c r="M1162" i="10" s="1"/>
  <c r="G1162" i="10"/>
  <c r="W1161" i="10"/>
  <c r="U1161" i="10"/>
  <c r="Q1161" i="10"/>
  <c r="O1161" i="10"/>
  <c r="L1161" i="10"/>
  <c r="J1161" i="10"/>
  <c r="M1161" i="10" s="1"/>
  <c r="G1161" i="10"/>
  <c r="W1160" i="10"/>
  <c r="U1160" i="10"/>
  <c r="S1160" i="10"/>
  <c r="Q1160" i="10"/>
  <c r="O1160" i="10"/>
  <c r="R1160" i="10" s="1"/>
  <c r="L1160" i="10"/>
  <c r="J1160" i="10"/>
  <c r="M1160" i="10" s="1"/>
  <c r="G1160" i="10"/>
  <c r="W1159" i="10"/>
  <c r="U1159" i="10"/>
  <c r="Q1159" i="10"/>
  <c r="O1159" i="10"/>
  <c r="L1159" i="10"/>
  <c r="J1159" i="10"/>
  <c r="M1159" i="10" s="1"/>
  <c r="G1159" i="10"/>
  <c r="W1158" i="10"/>
  <c r="U1158" i="10"/>
  <c r="Q1158" i="10"/>
  <c r="O1158" i="10"/>
  <c r="L1158" i="10"/>
  <c r="J1158" i="10"/>
  <c r="M1158" i="10" s="1"/>
  <c r="G1158" i="10"/>
  <c r="W1157" i="10"/>
  <c r="U1157" i="10"/>
  <c r="Q1157" i="10"/>
  <c r="O1157" i="10"/>
  <c r="L1157" i="10"/>
  <c r="J1157" i="10"/>
  <c r="M1157" i="10" s="1"/>
  <c r="G1157" i="10"/>
  <c r="W1156" i="10"/>
  <c r="U1156" i="10"/>
  <c r="Q1156" i="10"/>
  <c r="O1156" i="10"/>
  <c r="L1156" i="10"/>
  <c r="J1156" i="10"/>
  <c r="M1156" i="10" s="1"/>
  <c r="G1156" i="10"/>
  <c r="W1155" i="10"/>
  <c r="U1155" i="10"/>
  <c r="Q1155" i="10"/>
  <c r="O1155" i="10"/>
  <c r="L1155" i="10"/>
  <c r="J1155" i="10"/>
  <c r="M1155" i="10" s="1"/>
  <c r="G1155" i="10"/>
  <c r="W1154" i="10"/>
  <c r="U1154" i="10"/>
  <c r="Q1154" i="10"/>
  <c r="O1154" i="10"/>
  <c r="L1154" i="10"/>
  <c r="J1154" i="10"/>
  <c r="M1154" i="10" s="1"/>
  <c r="G1154" i="10"/>
  <c r="W1153" i="10"/>
  <c r="U1153" i="10"/>
  <c r="Q1153" i="10"/>
  <c r="O1153" i="10"/>
  <c r="L1153" i="10"/>
  <c r="J1153" i="10"/>
  <c r="M1153" i="10" s="1"/>
  <c r="G1153" i="10"/>
  <c r="W1152" i="10"/>
  <c r="U1152" i="10"/>
  <c r="Q1152" i="10"/>
  <c r="O1152" i="10"/>
  <c r="L1152" i="10"/>
  <c r="J1152" i="10"/>
  <c r="M1152" i="10" s="1"/>
  <c r="G1152" i="10"/>
  <c r="W1151" i="10"/>
  <c r="U1151" i="10"/>
  <c r="Q1151" i="10"/>
  <c r="O1151" i="10"/>
  <c r="L1151" i="10"/>
  <c r="J1151" i="10"/>
  <c r="M1151" i="10" s="1"/>
  <c r="G1151" i="10"/>
  <c r="W1150" i="10"/>
  <c r="U1150" i="10"/>
  <c r="Q1150" i="10"/>
  <c r="O1150" i="10"/>
  <c r="L1150" i="10"/>
  <c r="J1150" i="10"/>
  <c r="M1150" i="10" s="1"/>
  <c r="G1150" i="10"/>
  <c r="W1149" i="10"/>
  <c r="U1149" i="10"/>
  <c r="Q1149" i="10"/>
  <c r="O1149" i="10"/>
  <c r="M1149" i="10"/>
  <c r="L1149" i="10"/>
  <c r="J1149" i="10"/>
  <c r="G1149" i="10"/>
  <c r="W1148" i="10"/>
  <c r="U1148" i="10"/>
  <c r="Q1148" i="10"/>
  <c r="O1148" i="10"/>
  <c r="L1148" i="10"/>
  <c r="J1148" i="10"/>
  <c r="M1148" i="10" s="1"/>
  <c r="G1148" i="10"/>
  <c r="W1147" i="10"/>
  <c r="U1147" i="10"/>
  <c r="Q1147" i="10"/>
  <c r="O1147" i="10"/>
  <c r="L1147" i="10"/>
  <c r="J1147" i="10"/>
  <c r="M1147" i="10" s="1"/>
  <c r="G1147" i="10"/>
  <c r="W1146" i="10"/>
  <c r="U1146" i="10"/>
  <c r="Q1146" i="10"/>
  <c r="O1146" i="10"/>
  <c r="L1146" i="10"/>
  <c r="J1146" i="10"/>
  <c r="M1146" i="10" s="1"/>
  <c r="G1146" i="10"/>
  <c r="W1145" i="10"/>
  <c r="U1145" i="10"/>
  <c r="Q1145" i="10"/>
  <c r="O1145" i="10"/>
  <c r="L1145" i="10"/>
  <c r="J1145" i="10"/>
  <c r="M1145" i="10" s="1"/>
  <c r="G1145" i="10"/>
  <c r="W1144" i="10"/>
  <c r="U1144" i="10"/>
  <c r="S1144" i="10"/>
  <c r="Q1144" i="10"/>
  <c r="O1144" i="10"/>
  <c r="R1144" i="10" s="1"/>
  <c r="L1144" i="10"/>
  <c r="J1144" i="10"/>
  <c r="M1144" i="10" s="1"/>
  <c r="G1144" i="10"/>
  <c r="W1143" i="10"/>
  <c r="U1143" i="10"/>
  <c r="Q1143" i="10"/>
  <c r="O1143" i="10"/>
  <c r="L1143" i="10"/>
  <c r="J1143" i="10"/>
  <c r="M1143" i="10" s="1"/>
  <c r="G1143" i="10"/>
  <c r="W1142" i="10"/>
  <c r="U1142" i="10"/>
  <c r="Q1142" i="10"/>
  <c r="O1142" i="10"/>
  <c r="L1142" i="10"/>
  <c r="J1142" i="10"/>
  <c r="M1142" i="10" s="1"/>
  <c r="G1142" i="10"/>
  <c r="W1141" i="10"/>
  <c r="U1141" i="10"/>
  <c r="Q1141" i="10"/>
  <c r="O1141" i="10"/>
  <c r="L1141" i="10"/>
  <c r="J1141" i="10"/>
  <c r="M1141" i="10" s="1"/>
  <c r="G1141" i="10"/>
  <c r="W1140" i="10"/>
  <c r="U1140" i="10"/>
  <c r="S1140" i="10"/>
  <c r="Q1140" i="10"/>
  <c r="O1140" i="10"/>
  <c r="R1140" i="10" s="1"/>
  <c r="L1140" i="10"/>
  <c r="J1140" i="10"/>
  <c r="M1140" i="10" s="1"/>
  <c r="G1140" i="10"/>
  <c r="W1139" i="10"/>
  <c r="U1139" i="10"/>
  <c r="Q1139" i="10"/>
  <c r="O1139" i="10"/>
  <c r="L1139" i="10"/>
  <c r="J1139" i="10"/>
  <c r="M1139" i="10" s="1"/>
  <c r="G1139" i="10"/>
  <c r="W1138" i="10"/>
  <c r="U1138" i="10"/>
  <c r="Q1138" i="10"/>
  <c r="O1138" i="10"/>
  <c r="L1138" i="10"/>
  <c r="J1138" i="10"/>
  <c r="M1138" i="10" s="1"/>
  <c r="G1138" i="10"/>
  <c r="W1137" i="10"/>
  <c r="U1137" i="10"/>
  <c r="Q1137" i="10"/>
  <c r="O1137" i="10"/>
  <c r="L1137" i="10"/>
  <c r="J1137" i="10"/>
  <c r="M1137" i="10" s="1"/>
  <c r="G1137" i="10"/>
  <c r="W1136" i="10"/>
  <c r="U1136" i="10"/>
  <c r="Q1136" i="10"/>
  <c r="O1136" i="10"/>
  <c r="L1136" i="10"/>
  <c r="J1136" i="10"/>
  <c r="M1136" i="10" s="1"/>
  <c r="G1136" i="10"/>
  <c r="W1135" i="10"/>
  <c r="U1135" i="10"/>
  <c r="Q1135" i="10"/>
  <c r="O1135" i="10"/>
  <c r="L1135" i="10"/>
  <c r="J1135" i="10"/>
  <c r="M1135" i="10" s="1"/>
  <c r="G1135" i="10"/>
  <c r="W1134" i="10"/>
  <c r="U1134" i="10"/>
  <c r="Q1134" i="10"/>
  <c r="O1134" i="10"/>
  <c r="L1134" i="10"/>
  <c r="J1134" i="10"/>
  <c r="M1134" i="10" s="1"/>
  <c r="G1134" i="10"/>
  <c r="W1133" i="10"/>
  <c r="U1133" i="10"/>
  <c r="Q1133" i="10"/>
  <c r="O1133" i="10"/>
  <c r="L1133" i="10"/>
  <c r="J1133" i="10"/>
  <c r="M1133" i="10" s="1"/>
  <c r="G1133" i="10"/>
  <c r="W1132" i="10"/>
  <c r="U1132" i="10"/>
  <c r="Q1132" i="10"/>
  <c r="O1132" i="10"/>
  <c r="L1132" i="10"/>
  <c r="J1132" i="10"/>
  <c r="M1132" i="10" s="1"/>
  <c r="G1132" i="10"/>
  <c r="W1131" i="10"/>
  <c r="U1131" i="10"/>
  <c r="Q1131" i="10"/>
  <c r="O1131" i="10"/>
  <c r="L1131" i="10"/>
  <c r="J1131" i="10"/>
  <c r="M1131" i="10" s="1"/>
  <c r="G1131" i="10"/>
  <c r="W1130" i="10"/>
  <c r="U1130" i="10"/>
  <c r="Q1130" i="10"/>
  <c r="O1130" i="10"/>
  <c r="L1130" i="10"/>
  <c r="J1130" i="10"/>
  <c r="M1130" i="10" s="1"/>
  <c r="G1130" i="10"/>
  <c r="W1129" i="10"/>
  <c r="U1129" i="10"/>
  <c r="Q1129" i="10"/>
  <c r="O1129" i="10"/>
  <c r="L1129" i="10"/>
  <c r="J1129" i="10"/>
  <c r="M1129" i="10" s="1"/>
  <c r="G1129" i="10"/>
  <c r="W1128" i="10"/>
  <c r="U1128" i="10"/>
  <c r="Q1128" i="10"/>
  <c r="O1128" i="10"/>
  <c r="L1128" i="10"/>
  <c r="J1128" i="10"/>
  <c r="M1128" i="10" s="1"/>
  <c r="G1128" i="10"/>
  <c r="W1127" i="10"/>
  <c r="U1127" i="10"/>
  <c r="Q1127" i="10"/>
  <c r="O1127" i="10"/>
  <c r="L1127" i="10"/>
  <c r="J1127" i="10"/>
  <c r="M1127" i="10" s="1"/>
  <c r="G1127" i="10"/>
  <c r="W1126" i="10"/>
  <c r="U1126" i="10"/>
  <c r="Q1126" i="10"/>
  <c r="O1126" i="10"/>
  <c r="L1126" i="10"/>
  <c r="J1126" i="10"/>
  <c r="M1126" i="10" s="1"/>
  <c r="G1126" i="10"/>
  <c r="W1125" i="10"/>
  <c r="U1125" i="10"/>
  <c r="Q1125" i="10"/>
  <c r="O1125" i="10"/>
  <c r="L1125" i="10"/>
  <c r="J1125" i="10"/>
  <c r="M1125" i="10" s="1"/>
  <c r="G1125" i="10"/>
  <c r="W1124" i="10"/>
  <c r="U1124" i="10"/>
  <c r="Q1124" i="10"/>
  <c r="O1124" i="10"/>
  <c r="L1124" i="10"/>
  <c r="J1124" i="10"/>
  <c r="M1124" i="10" s="1"/>
  <c r="G1124" i="10"/>
  <c r="W1123" i="10"/>
  <c r="U1123" i="10"/>
  <c r="Q1123" i="10"/>
  <c r="O1123" i="10"/>
  <c r="L1123" i="10"/>
  <c r="J1123" i="10"/>
  <c r="M1123" i="10" s="1"/>
  <c r="G1123" i="10"/>
  <c r="W1122" i="10"/>
  <c r="U1122" i="10"/>
  <c r="Q1122" i="10"/>
  <c r="O1122" i="10"/>
  <c r="L1122" i="10"/>
  <c r="J1122" i="10"/>
  <c r="M1122" i="10" s="1"/>
  <c r="G1122" i="10"/>
  <c r="W1121" i="10"/>
  <c r="U1121" i="10"/>
  <c r="Q1121" i="10"/>
  <c r="O1121" i="10"/>
  <c r="L1121" i="10"/>
  <c r="J1121" i="10"/>
  <c r="M1121" i="10" s="1"/>
  <c r="G1121" i="10"/>
  <c r="W1120" i="10"/>
  <c r="U1120" i="10"/>
  <c r="Q1120" i="10"/>
  <c r="O1120" i="10"/>
  <c r="L1120" i="10"/>
  <c r="J1120" i="10"/>
  <c r="M1120" i="10" s="1"/>
  <c r="G1120" i="10"/>
  <c r="W1119" i="10"/>
  <c r="U1119" i="10"/>
  <c r="Q1119" i="10"/>
  <c r="O1119" i="10"/>
  <c r="L1119" i="10"/>
  <c r="J1119" i="10"/>
  <c r="M1119" i="10" s="1"/>
  <c r="G1119" i="10"/>
  <c r="W1118" i="10"/>
  <c r="U1118" i="10"/>
  <c r="Q1118" i="10"/>
  <c r="O1118" i="10"/>
  <c r="L1118" i="10"/>
  <c r="J1118" i="10"/>
  <c r="M1118" i="10" s="1"/>
  <c r="G1118" i="10"/>
  <c r="W1117" i="10"/>
  <c r="U1117" i="10"/>
  <c r="Q1117" i="10"/>
  <c r="O1117" i="10"/>
  <c r="L1117" i="10"/>
  <c r="J1117" i="10"/>
  <c r="M1117" i="10" s="1"/>
  <c r="G1117" i="10"/>
  <c r="W1116" i="10"/>
  <c r="U1116" i="10"/>
  <c r="Q1116" i="10"/>
  <c r="O1116" i="10"/>
  <c r="L1116" i="10"/>
  <c r="J1116" i="10"/>
  <c r="M1116" i="10" s="1"/>
  <c r="G1116" i="10"/>
  <c r="W1115" i="10"/>
  <c r="U1115" i="10"/>
  <c r="Q1115" i="10"/>
  <c r="O1115" i="10"/>
  <c r="L1115" i="10"/>
  <c r="J1115" i="10"/>
  <c r="M1115" i="10" s="1"/>
  <c r="G1115" i="10"/>
  <c r="W1114" i="10"/>
  <c r="U1114" i="10"/>
  <c r="Q1114" i="10"/>
  <c r="O1114" i="10"/>
  <c r="L1114" i="10"/>
  <c r="J1114" i="10"/>
  <c r="M1114" i="10" s="1"/>
  <c r="G1114" i="10"/>
  <c r="W1113" i="10"/>
  <c r="U1113" i="10"/>
  <c r="Q1113" i="10"/>
  <c r="O1113" i="10"/>
  <c r="L1113" i="10"/>
  <c r="J1113" i="10"/>
  <c r="M1113" i="10" s="1"/>
  <c r="G1113" i="10"/>
  <c r="W1112" i="10"/>
  <c r="U1112" i="10"/>
  <c r="Q1112" i="10"/>
  <c r="O1112" i="10"/>
  <c r="L1112" i="10"/>
  <c r="J1112" i="10"/>
  <c r="M1112" i="10" s="1"/>
  <c r="G1112" i="10"/>
  <c r="W1111" i="10"/>
  <c r="U1111" i="10"/>
  <c r="Q1111" i="10"/>
  <c r="O1111" i="10"/>
  <c r="L1111" i="10"/>
  <c r="J1111" i="10"/>
  <c r="M1111" i="10" s="1"/>
  <c r="G1111" i="10"/>
  <c r="W1110" i="10"/>
  <c r="U1110" i="10"/>
  <c r="Q1110" i="10"/>
  <c r="O1110" i="10"/>
  <c r="L1110" i="10"/>
  <c r="J1110" i="10"/>
  <c r="M1110" i="10" s="1"/>
  <c r="G1110" i="10"/>
  <c r="W1109" i="10"/>
  <c r="U1109" i="10"/>
  <c r="Q1109" i="10"/>
  <c r="O1109" i="10"/>
  <c r="L1109" i="10"/>
  <c r="J1109" i="10"/>
  <c r="M1109" i="10" s="1"/>
  <c r="G1109" i="10"/>
  <c r="W1108" i="10"/>
  <c r="U1108" i="10"/>
  <c r="Q1108" i="10"/>
  <c r="O1108" i="10"/>
  <c r="L1108" i="10"/>
  <c r="J1108" i="10"/>
  <c r="M1108" i="10" s="1"/>
  <c r="G1108" i="10"/>
  <c r="W1107" i="10"/>
  <c r="U1107" i="10"/>
  <c r="Q1107" i="10"/>
  <c r="O1107" i="10"/>
  <c r="L1107" i="10"/>
  <c r="J1107" i="10"/>
  <c r="M1107" i="10" s="1"/>
  <c r="G1107" i="10"/>
  <c r="Y1106" i="10"/>
  <c r="W1106" i="10"/>
  <c r="U1106" i="10"/>
  <c r="X1106" i="10" s="1"/>
  <c r="S1106" i="10"/>
  <c r="Q1106" i="10"/>
  <c r="O1106" i="10"/>
  <c r="R1106" i="10" s="1"/>
  <c r="L1106" i="10"/>
  <c r="J1106" i="10"/>
  <c r="M1106" i="10" s="1"/>
  <c r="G1106" i="10"/>
  <c r="W1105" i="10"/>
  <c r="U1105" i="10"/>
  <c r="Q1105" i="10"/>
  <c r="O1105" i="10"/>
  <c r="L1105" i="10"/>
  <c r="J1105" i="10"/>
  <c r="M1105" i="10" s="1"/>
  <c r="G1105" i="10"/>
  <c r="W1104" i="10"/>
  <c r="U1104" i="10"/>
  <c r="Q1104" i="10"/>
  <c r="O1104" i="10"/>
  <c r="L1104" i="10"/>
  <c r="J1104" i="10"/>
  <c r="M1104" i="10" s="1"/>
  <c r="G1104" i="10"/>
  <c r="W1103" i="10"/>
  <c r="U1103" i="10"/>
  <c r="Q1103" i="10"/>
  <c r="O1103" i="10"/>
  <c r="L1103" i="10"/>
  <c r="J1103" i="10"/>
  <c r="M1103" i="10" s="1"/>
  <c r="G1103" i="10"/>
  <c r="W1102" i="10"/>
  <c r="U1102" i="10"/>
  <c r="S1102" i="10"/>
  <c r="Q1102" i="10"/>
  <c r="O1102" i="10"/>
  <c r="R1102" i="10" s="1"/>
  <c r="L1102" i="10"/>
  <c r="J1102" i="10"/>
  <c r="M1102" i="10" s="1"/>
  <c r="G1102" i="10"/>
  <c r="W1101" i="10"/>
  <c r="U1101" i="10"/>
  <c r="Q1101" i="10"/>
  <c r="O1101" i="10"/>
  <c r="L1101" i="10"/>
  <c r="J1101" i="10"/>
  <c r="M1101" i="10" s="1"/>
  <c r="G1101" i="10"/>
  <c r="W1100" i="10"/>
  <c r="U1100" i="10"/>
  <c r="Q1100" i="10"/>
  <c r="O1100" i="10"/>
  <c r="L1100" i="10"/>
  <c r="J1100" i="10"/>
  <c r="M1100" i="10" s="1"/>
  <c r="G1100" i="10"/>
  <c r="W1099" i="10"/>
  <c r="U1099" i="10"/>
  <c r="Q1099" i="10"/>
  <c r="O1099" i="10"/>
  <c r="L1099" i="10"/>
  <c r="J1099" i="10"/>
  <c r="M1099" i="10" s="1"/>
  <c r="G1099" i="10"/>
  <c r="W1098" i="10"/>
  <c r="U1098" i="10"/>
  <c r="Q1098" i="10"/>
  <c r="O1098" i="10"/>
  <c r="L1098" i="10"/>
  <c r="J1098" i="10"/>
  <c r="M1098" i="10" s="1"/>
  <c r="G1098" i="10"/>
  <c r="W1097" i="10"/>
  <c r="U1097" i="10"/>
  <c r="Q1097" i="10"/>
  <c r="O1097" i="10"/>
  <c r="L1097" i="10"/>
  <c r="J1097" i="10"/>
  <c r="M1097" i="10" s="1"/>
  <c r="G1097" i="10"/>
  <c r="W1096" i="10"/>
  <c r="U1096" i="10"/>
  <c r="Q1096" i="10"/>
  <c r="O1096" i="10"/>
  <c r="L1096" i="10"/>
  <c r="J1096" i="10"/>
  <c r="M1096" i="10" s="1"/>
  <c r="G1096" i="10"/>
  <c r="W1095" i="10"/>
  <c r="U1095" i="10"/>
  <c r="Q1095" i="10"/>
  <c r="O1095" i="10"/>
  <c r="L1095" i="10"/>
  <c r="J1095" i="10"/>
  <c r="M1095" i="10" s="1"/>
  <c r="G1095" i="10"/>
  <c r="W1094" i="10"/>
  <c r="U1094" i="10"/>
  <c r="Q1094" i="10"/>
  <c r="O1094" i="10"/>
  <c r="L1094" i="10"/>
  <c r="J1094" i="10"/>
  <c r="M1094" i="10" s="1"/>
  <c r="G1094" i="10"/>
  <c r="W1093" i="10"/>
  <c r="U1093" i="10"/>
  <c r="Q1093" i="10"/>
  <c r="O1093" i="10"/>
  <c r="L1093" i="10"/>
  <c r="J1093" i="10"/>
  <c r="M1093" i="10" s="1"/>
  <c r="G1093" i="10"/>
  <c r="W1092" i="10"/>
  <c r="U1092" i="10"/>
  <c r="S1092" i="10"/>
  <c r="Q1092" i="10"/>
  <c r="O1092" i="10"/>
  <c r="R1092" i="10" s="1"/>
  <c r="L1092" i="10"/>
  <c r="J1092" i="10"/>
  <c r="M1092" i="10" s="1"/>
  <c r="G1092" i="10"/>
  <c r="W1091" i="10"/>
  <c r="U1091" i="10"/>
  <c r="Q1091" i="10"/>
  <c r="O1091" i="10"/>
  <c r="L1091" i="10"/>
  <c r="J1091" i="10"/>
  <c r="M1091" i="10" s="1"/>
  <c r="G1091" i="10"/>
  <c r="W1090" i="10"/>
  <c r="U1090" i="10"/>
  <c r="S1090" i="10"/>
  <c r="Q1090" i="10"/>
  <c r="O1090" i="10"/>
  <c r="R1090" i="10" s="1"/>
  <c r="L1090" i="10"/>
  <c r="J1090" i="10"/>
  <c r="M1090" i="10" s="1"/>
  <c r="G1090" i="10"/>
  <c r="W1089" i="10"/>
  <c r="U1089" i="10"/>
  <c r="Q1089" i="10"/>
  <c r="O1089" i="10"/>
  <c r="L1089" i="10"/>
  <c r="J1089" i="10"/>
  <c r="M1089" i="10" s="1"/>
  <c r="G1089" i="10"/>
  <c r="W1088" i="10"/>
  <c r="U1088" i="10"/>
  <c r="Q1088" i="10"/>
  <c r="O1088" i="10"/>
  <c r="L1088" i="10"/>
  <c r="J1088" i="10"/>
  <c r="M1088" i="10" s="1"/>
  <c r="G1088" i="10"/>
  <c r="W1087" i="10"/>
  <c r="U1087" i="10"/>
  <c r="Q1087" i="10"/>
  <c r="O1087" i="10"/>
  <c r="R1087" i="10" s="1"/>
  <c r="S1087" i="10" s="1"/>
  <c r="L1087" i="10"/>
  <c r="J1087" i="10"/>
  <c r="M1087" i="10" s="1"/>
  <c r="G1087" i="10"/>
  <c r="W1086" i="10"/>
  <c r="U1086" i="10"/>
  <c r="Q1086" i="10"/>
  <c r="O1086" i="10"/>
  <c r="L1086" i="10"/>
  <c r="J1086" i="10"/>
  <c r="M1086" i="10" s="1"/>
  <c r="G1086" i="10"/>
  <c r="W1085" i="10"/>
  <c r="U1085" i="10"/>
  <c r="Q1085" i="10"/>
  <c r="O1085" i="10"/>
  <c r="L1085" i="10"/>
  <c r="J1085" i="10"/>
  <c r="M1085" i="10" s="1"/>
  <c r="G1085" i="10"/>
  <c r="W1084" i="10"/>
  <c r="U1084" i="10"/>
  <c r="Q1084" i="10"/>
  <c r="O1084" i="10"/>
  <c r="L1084" i="10"/>
  <c r="J1084" i="10"/>
  <c r="M1084" i="10" s="1"/>
  <c r="G1084" i="10"/>
  <c r="W1083" i="10"/>
  <c r="U1083" i="10"/>
  <c r="Q1083" i="10"/>
  <c r="O1083" i="10"/>
  <c r="L1083" i="10"/>
  <c r="J1083" i="10"/>
  <c r="M1083" i="10" s="1"/>
  <c r="G1083" i="10"/>
  <c r="W1082" i="10"/>
  <c r="U1082" i="10"/>
  <c r="Q1082" i="10"/>
  <c r="O1082" i="10"/>
  <c r="L1082" i="10"/>
  <c r="J1082" i="10"/>
  <c r="M1082" i="10" s="1"/>
  <c r="G1082" i="10"/>
  <c r="W1081" i="10"/>
  <c r="U1081" i="10"/>
  <c r="Q1081" i="10"/>
  <c r="O1081" i="10"/>
  <c r="L1081" i="10"/>
  <c r="J1081" i="10"/>
  <c r="M1081" i="10" s="1"/>
  <c r="G1081" i="10"/>
  <c r="W1080" i="10"/>
  <c r="U1080" i="10"/>
  <c r="Q1080" i="10"/>
  <c r="O1080" i="10"/>
  <c r="L1080" i="10"/>
  <c r="J1080" i="10"/>
  <c r="M1080" i="10" s="1"/>
  <c r="G1080" i="10"/>
  <c r="W1079" i="10"/>
  <c r="U1079" i="10"/>
  <c r="Q1079" i="10"/>
  <c r="O1079" i="10"/>
  <c r="L1079" i="10"/>
  <c r="J1079" i="10"/>
  <c r="M1079" i="10" s="1"/>
  <c r="G1079" i="10"/>
  <c r="Y1078" i="10"/>
  <c r="W1078" i="10"/>
  <c r="U1078" i="10"/>
  <c r="X1078" i="10" s="1"/>
  <c r="S1078" i="10"/>
  <c r="Q1078" i="10"/>
  <c r="O1078" i="10"/>
  <c r="R1078" i="10" s="1"/>
  <c r="L1078" i="10"/>
  <c r="J1078" i="10"/>
  <c r="M1078" i="10" s="1"/>
  <c r="G1078" i="10"/>
  <c r="W1077" i="10"/>
  <c r="U1077" i="10"/>
  <c r="Q1077" i="10"/>
  <c r="O1077" i="10"/>
  <c r="L1077" i="10"/>
  <c r="J1077" i="10"/>
  <c r="M1077" i="10" s="1"/>
  <c r="G1077" i="10"/>
  <c r="W1076" i="10"/>
  <c r="U1076" i="10"/>
  <c r="Q1076" i="10"/>
  <c r="O1076" i="10"/>
  <c r="L1076" i="10"/>
  <c r="J1076" i="10"/>
  <c r="M1076" i="10" s="1"/>
  <c r="G1076" i="10"/>
  <c r="W1075" i="10"/>
  <c r="U1075" i="10"/>
  <c r="Q1075" i="10"/>
  <c r="O1075" i="10"/>
  <c r="L1075" i="10"/>
  <c r="J1075" i="10"/>
  <c r="M1075" i="10" s="1"/>
  <c r="G1075" i="10"/>
  <c r="W1074" i="10"/>
  <c r="U1074" i="10"/>
  <c r="Q1074" i="10"/>
  <c r="O1074" i="10"/>
  <c r="L1074" i="10"/>
  <c r="J1074" i="10"/>
  <c r="M1074" i="10" s="1"/>
  <c r="G1074" i="10"/>
  <c r="Y1073" i="10"/>
  <c r="W1073" i="10"/>
  <c r="U1073" i="10"/>
  <c r="X1073" i="10" s="1"/>
  <c r="Q1073" i="10"/>
  <c r="O1073" i="10"/>
  <c r="L1073" i="10"/>
  <c r="J1073" i="10"/>
  <c r="M1073" i="10" s="1"/>
  <c r="G1073" i="10"/>
  <c r="W1072" i="10"/>
  <c r="U1072" i="10"/>
  <c r="Q1072" i="10"/>
  <c r="O1072" i="10"/>
  <c r="L1072" i="10"/>
  <c r="J1072" i="10"/>
  <c r="M1072" i="10" s="1"/>
  <c r="G1072" i="10"/>
  <c r="W1071" i="10"/>
  <c r="U1071" i="10"/>
  <c r="Q1071" i="10"/>
  <c r="O1071" i="10"/>
  <c r="L1071" i="10"/>
  <c r="J1071" i="10"/>
  <c r="M1071" i="10" s="1"/>
  <c r="G1071" i="10"/>
  <c r="W1070" i="10"/>
  <c r="U1070" i="10"/>
  <c r="Q1070" i="10"/>
  <c r="O1070" i="10"/>
  <c r="L1070" i="10"/>
  <c r="J1070" i="10"/>
  <c r="M1070" i="10" s="1"/>
  <c r="G1070" i="10"/>
  <c r="W1069" i="10"/>
  <c r="U1069" i="10"/>
  <c r="Q1069" i="10"/>
  <c r="O1069" i="10"/>
  <c r="L1069" i="10"/>
  <c r="J1069" i="10"/>
  <c r="M1069" i="10" s="1"/>
  <c r="G1069" i="10"/>
  <c r="Y1068" i="10"/>
  <c r="W1068" i="10"/>
  <c r="U1068" i="10"/>
  <c r="X1068" i="10" s="1"/>
  <c r="Q1068" i="10"/>
  <c r="O1068" i="10"/>
  <c r="L1068" i="10"/>
  <c r="J1068" i="10"/>
  <c r="M1068" i="10" s="1"/>
  <c r="G1068" i="10"/>
  <c r="W1067" i="10"/>
  <c r="U1067" i="10"/>
  <c r="S1067" i="10"/>
  <c r="Q1067" i="10"/>
  <c r="O1067" i="10"/>
  <c r="R1067" i="10" s="1"/>
  <c r="L1067" i="10"/>
  <c r="J1067" i="10"/>
  <c r="M1067" i="10" s="1"/>
  <c r="G1067" i="10"/>
  <c r="W1066" i="10"/>
  <c r="U1066" i="10"/>
  <c r="Q1066" i="10"/>
  <c r="O1066" i="10"/>
  <c r="L1066" i="10"/>
  <c r="J1066" i="10"/>
  <c r="M1066" i="10" s="1"/>
  <c r="G1066" i="10"/>
  <c r="W1065" i="10"/>
  <c r="U1065" i="10"/>
  <c r="Q1065" i="10"/>
  <c r="O1065" i="10"/>
  <c r="L1065" i="10"/>
  <c r="J1065" i="10"/>
  <c r="M1065" i="10" s="1"/>
  <c r="G1065" i="10"/>
  <c r="W1064" i="10"/>
  <c r="U1064" i="10"/>
  <c r="Q1064" i="10"/>
  <c r="O1064" i="10"/>
  <c r="L1064" i="10"/>
  <c r="J1064" i="10"/>
  <c r="M1064" i="10" s="1"/>
  <c r="G1064" i="10"/>
  <c r="W1063" i="10"/>
  <c r="U1063" i="10"/>
  <c r="Q1063" i="10"/>
  <c r="O1063" i="10"/>
  <c r="L1063" i="10"/>
  <c r="J1063" i="10"/>
  <c r="M1063" i="10" s="1"/>
  <c r="G1063" i="10"/>
  <c r="W1062" i="10"/>
  <c r="U1062" i="10"/>
  <c r="Q1062" i="10"/>
  <c r="O1062" i="10"/>
  <c r="L1062" i="10"/>
  <c r="J1062" i="10"/>
  <c r="M1062" i="10" s="1"/>
  <c r="G1062" i="10"/>
  <c r="W1061" i="10"/>
  <c r="U1061" i="10"/>
  <c r="S1061" i="10"/>
  <c r="Q1061" i="10"/>
  <c r="O1061" i="10"/>
  <c r="R1061" i="10" s="1"/>
  <c r="L1061" i="10"/>
  <c r="J1061" i="10"/>
  <c r="M1061" i="10" s="1"/>
  <c r="G1061" i="10"/>
  <c r="W1060" i="10"/>
  <c r="U1060" i="10"/>
  <c r="Q1060" i="10"/>
  <c r="O1060" i="10"/>
  <c r="L1060" i="10"/>
  <c r="J1060" i="10"/>
  <c r="M1060" i="10" s="1"/>
  <c r="G1060" i="10"/>
  <c r="W1059" i="10"/>
  <c r="U1059" i="10"/>
  <c r="Q1059" i="10"/>
  <c r="O1059" i="10"/>
  <c r="L1059" i="10"/>
  <c r="J1059" i="10"/>
  <c r="M1059" i="10" s="1"/>
  <c r="G1059" i="10"/>
  <c r="Y1058" i="10"/>
  <c r="W1058" i="10"/>
  <c r="U1058" i="10"/>
  <c r="X1058" i="10" s="1"/>
  <c r="S1058" i="10"/>
  <c r="Q1058" i="10"/>
  <c r="O1058" i="10"/>
  <c r="R1058" i="10" s="1"/>
  <c r="L1058" i="10"/>
  <c r="J1058" i="10"/>
  <c r="M1058" i="10" s="1"/>
  <c r="G1058" i="10"/>
  <c r="W1057" i="10"/>
  <c r="U1057" i="10"/>
  <c r="Q1057" i="10"/>
  <c r="O1057" i="10"/>
  <c r="L1057" i="10"/>
  <c r="J1057" i="10"/>
  <c r="M1057" i="10" s="1"/>
  <c r="G1057" i="10"/>
  <c r="W1056" i="10"/>
  <c r="U1056" i="10"/>
  <c r="Q1056" i="10"/>
  <c r="O1056" i="10"/>
  <c r="L1056" i="10"/>
  <c r="J1056" i="10"/>
  <c r="M1056" i="10" s="1"/>
  <c r="G1056" i="10"/>
  <c r="W1055" i="10"/>
  <c r="U1055" i="10"/>
  <c r="Q1055" i="10"/>
  <c r="O1055" i="10"/>
  <c r="L1055" i="10"/>
  <c r="J1055" i="10"/>
  <c r="M1055" i="10" s="1"/>
  <c r="G1055" i="10"/>
  <c r="W1054" i="10"/>
  <c r="U1054" i="10"/>
  <c r="Q1054" i="10"/>
  <c r="O1054" i="10"/>
  <c r="L1054" i="10"/>
  <c r="J1054" i="10"/>
  <c r="M1054" i="10" s="1"/>
  <c r="G1054" i="10"/>
  <c r="W1053" i="10"/>
  <c r="U1053" i="10"/>
  <c r="Q1053" i="10"/>
  <c r="O1053" i="10"/>
  <c r="L1053" i="10"/>
  <c r="J1053" i="10"/>
  <c r="M1053" i="10" s="1"/>
  <c r="G1053" i="10"/>
  <c r="Y1052" i="10"/>
  <c r="W1052" i="10"/>
  <c r="U1052" i="10"/>
  <c r="X1052" i="10" s="1"/>
  <c r="Q1052" i="10"/>
  <c r="O1052" i="10"/>
  <c r="L1052" i="10"/>
  <c r="J1052" i="10"/>
  <c r="M1052" i="10" s="1"/>
  <c r="G1052" i="10"/>
  <c r="W1051" i="10"/>
  <c r="U1051" i="10"/>
  <c r="Q1051" i="10"/>
  <c r="O1051" i="10"/>
  <c r="L1051" i="10"/>
  <c r="J1051" i="10"/>
  <c r="M1051" i="10" s="1"/>
  <c r="G1051" i="10"/>
  <c r="W1050" i="10"/>
  <c r="U1050" i="10"/>
  <c r="Q1050" i="10"/>
  <c r="O1050" i="10"/>
  <c r="L1050" i="10"/>
  <c r="J1050" i="10"/>
  <c r="M1050" i="10" s="1"/>
  <c r="G1050" i="10"/>
  <c r="W1049" i="10"/>
  <c r="U1049" i="10"/>
  <c r="Q1049" i="10"/>
  <c r="O1049" i="10"/>
  <c r="L1049" i="10"/>
  <c r="J1049" i="10"/>
  <c r="M1049" i="10" s="1"/>
  <c r="G1049" i="10"/>
  <c r="W1048" i="10"/>
  <c r="U1048" i="10"/>
  <c r="Q1048" i="10"/>
  <c r="O1048" i="10"/>
  <c r="L1048" i="10"/>
  <c r="J1048" i="10"/>
  <c r="M1048" i="10" s="1"/>
  <c r="G1048" i="10"/>
  <c r="W1047" i="10"/>
  <c r="U1047" i="10"/>
  <c r="Q1047" i="10"/>
  <c r="O1047" i="10"/>
  <c r="L1047" i="10"/>
  <c r="J1047" i="10"/>
  <c r="M1047" i="10" s="1"/>
  <c r="G1047" i="10"/>
  <c r="W1046" i="10"/>
  <c r="U1046" i="10"/>
  <c r="Q1046" i="10"/>
  <c r="O1046" i="10"/>
  <c r="L1046" i="10"/>
  <c r="J1046" i="10"/>
  <c r="M1046" i="10" s="1"/>
  <c r="G1046" i="10"/>
  <c r="W1045" i="10"/>
  <c r="U1045" i="10"/>
  <c r="S1045" i="10"/>
  <c r="Q1045" i="10"/>
  <c r="O1045" i="10"/>
  <c r="R1045" i="10" s="1"/>
  <c r="L1045" i="10"/>
  <c r="J1045" i="10"/>
  <c r="M1045" i="10" s="1"/>
  <c r="G1045" i="10"/>
  <c r="Y1044" i="10"/>
  <c r="W1044" i="10"/>
  <c r="U1044" i="10"/>
  <c r="X1044" i="10" s="1"/>
  <c r="S1044" i="10"/>
  <c r="Q1044" i="10"/>
  <c r="O1044" i="10"/>
  <c r="R1044" i="10" s="1"/>
  <c r="L1044" i="10"/>
  <c r="J1044" i="10"/>
  <c r="M1044" i="10" s="1"/>
  <c r="G1044" i="10"/>
  <c r="W1043" i="10"/>
  <c r="U1043" i="10"/>
  <c r="Q1043" i="10"/>
  <c r="O1043" i="10"/>
  <c r="L1043" i="10"/>
  <c r="J1043" i="10"/>
  <c r="M1043" i="10" s="1"/>
  <c r="G1043" i="10"/>
  <c r="W1042" i="10"/>
  <c r="U1042" i="10"/>
  <c r="Q1042" i="10"/>
  <c r="O1042" i="10"/>
  <c r="L1042" i="10"/>
  <c r="J1042" i="10"/>
  <c r="M1042" i="10" s="1"/>
  <c r="G1042" i="10"/>
  <c r="W1041" i="10"/>
  <c r="U1041" i="10"/>
  <c r="Q1041" i="10"/>
  <c r="O1041" i="10"/>
  <c r="L1041" i="10"/>
  <c r="J1041" i="10"/>
  <c r="M1041" i="10" s="1"/>
  <c r="G1041" i="10"/>
  <c r="W1040" i="10"/>
  <c r="U1040" i="10"/>
  <c r="S1040" i="10"/>
  <c r="Q1040" i="10"/>
  <c r="O1040" i="10"/>
  <c r="R1040" i="10" s="1"/>
  <c r="L1040" i="10"/>
  <c r="J1040" i="10"/>
  <c r="M1040" i="10" s="1"/>
  <c r="G1040" i="10"/>
  <c r="W1039" i="10"/>
  <c r="U1039" i="10"/>
  <c r="Q1039" i="10"/>
  <c r="O1039" i="10"/>
  <c r="L1039" i="10"/>
  <c r="J1039" i="10"/>
  <c r="M1039" i="10" s="1"/>
  <c r="G1039" i="10"/>
  <c r="W1038" i="10"/>
  <c r="U1038" i="10"/>
  <c r="Q1038" i="10"/>
  <c r="O1038" i="10"/>
  <c r="L1038" i="10"/>
  <c r="J1038" i="10"/>
  <c r="M1038" i="10" s="1"/>
  <c r="G1038" i="10"/>
  <c r="W1037" i="10"/>
  <c r="U1037" i="10"/>
  <c r="Q1037" i="10"/>
  <c r="O1037" i="10"/>
  <c r="L1037" i="10"/>
  <c r="J1037" i="10"/>
  <c r="M1037" i="10" s="1"/>
  <c r="G1037" i="10"/>
  <c r="W1036" i="10"/>
  <c r="U1036" i="10"/>
  <c r="Q1036" i="10"/>
  <c r="O1036" i="10"/>
  <c r="L1036" i="10"/>
  <c r="J1036" i="10"/>
  <c r="M1036" i="10" s="1"/>
  <c r="G1036" i="10"/>
  <c r="W1035" i="10"/>
  <c r="U1035" i="10"/>
  <c r="Q1035" i="10"/>
  <c r="O1035" i="10"/>
  <c r="L1035" i="10"/>
  <c r="J1035" i="10"/>
  <c r="M1035" i="10" s="1"/>
  <c r="G1035" i="10"/>
  <c r="W1034" i="10"/>
  <c r="U1034" i="10"/>
  <c r="Q1034" i="10"/>
  <c r="O1034" i="10"/>
  <c r="L1034" i="10"/>
  <c r="J1034" i="10"/>
  <c r="M1034" i="10" s="1"/>
  <c r="G1034" i="10"/>
  <c r="W1033" i="10"/>
  <c r="U1033" i="10"/>
  <c r="Q1033" i="10"/>
  <c r="O1033" i="10"/>
  <c r="L1033" i="10"/>
  <c r="J1033" i="10"/>
  <c r="M1033" i="10" s="1"/>
  <c r="G1033" i="10"/>
  <c r="W1032" i="10"/>
  <c r="U1032" i="10"/>
  <c r="S1032" i="10"/>
  <c r="Q1032" i="10"/>
  <c r="O1032" i="10"/>
  <c r="R1032" i="10" s="1"/>
  <c r="L1032" i="10"/>
  <c r="J1032" i="10"/>
  <c r="M1032" i="10" s="1"/>
  <c r="G1032" i="10"/>
  <c r="W1031" i="10"/>
  <c r="U1031" i="10"/>
  <c r="Q1031" i="10"/>
  <c r="O1031" i="10"/>
  <c r="L1031" i="10"/>
  <c r="J1031" i="10"/>
  <c r="M1031" i="10" s="1"/>
  <c r="G1031" i="10"/>
  <c r="W1030" i="10"/>
  <c r="U1030" i="10"/>
  <c r="S1030" i="10"/>
  <c r="Q1030" i="10"/>
  <c r="O1030" i="10"/>
  <c r="R1030" i="10" s="1"/>
  <c r="L1030" i="10"/>
  <c r="J1030" i="10"/>
  <c r="M1030" i="10" s="1"/>
  <c r="G1030" i="10"/>
  <c r="W1029" i="10"/>
  <c r="U1029" i="10"/>
  <c r="Q1029" i="10"/>
  <c r="O1029" i="10"/>
  <c r="L1029" i="10"/>
  <c r="J1029" i="10"/>
  <c r="M1029" i="10" s="1"/>
  <c r="G1029" i="10"/>
  <c r="W1028" i="10"/>
  <c r="U1028" i="10"/>
  <c r="Q1028" i="10"/>
  <c r="O1028" i="10"/>
  <c r="L1028" i="10"/>
  <c r="J1028" i="10"/>
  <c r="M1028" i="10" s="1"/>
  <c r="G1028" i="10"/>
  <c r="W1027" i="10"/>
  <c r="U1027" i="10"/>
  <c r="Q1027" i="10"/>
  <c r="O1027" i="10"/>
  <c r="L1027" i="10"/>
  <c r="J1027" i="10"/>
  <c r="M1027" i="10" s="1"/>
  <c r="G1027" i="10"/>
  <c r="W1026" i="10"/>
  <c r="U1026" i="10"/>
  <c r="Q1026" i="10"/>
  <c r="O1026" i="10"/>
  <c r="L1026" i="10"/>
  <c r="J1026" i="10"/>
  <c r="M1026" i="10" s="1"/>
  <c r="G1026" i="10"/>
  <c r="W1025" i="10"/>
  <c r="U1025" i="10"/>
  <c r="Q1025" i="10"/>
  <c r="O1025" i="10"/>
  <c r="L1025" i="10"/>
  <c r="J1025" i="10"/>
  <c r="M1025" i="10" s="1"/>
  <c r="G1025" i="10"/>
  <c r="W1024" i="10"/>
  <c r="U1024" i="10"/>
  <c r="Q1024" i="10"/>
  <c r="O1024" i="10"/>
  <c r="L1024" i="10"/>
  <c r="J1024" i="10"/>
  <c r="M1024" i="10" s="1"/>
  <c r="G1024" i="10"/>
  <c r="W1023" i="10"/>
  <c r="U1023" i="10"/>
  <c r="Q1023" i="10"/>
  <c r="O1023" i="10"/>
  <c r="L1023" i="10"/>
  <c r="J1023" i="10"/>
  <c r="M1023" i="10" s="1"/>
  <c r="G1023" i="10"/>
  <c r="W1022" i="10"/>
  <c r="U1022" i="10"/>
  <c r="S1022" i="10"/>
  <c r="Q1022" i="10"/>
  <c r="O1022" i="10"/>
  <c r="R1022" i="10" s="1"/>
  <c r="L1022" i="10"/>
  <c r="J1022" i="10"/>
  <c r="M1022" i="10" s="1"/>
  <c r="G1022" i="10"/>
  <c r="Y1021" i="10"/>
  <c r="W1021" i="10"/>
  <c r="U1021" i="10"/>
  <c r="X1021" i="10" s="1"/>
  <c r="S1021" i="10"/>
  <c r="Q1021" i="10"/>
  <c r="O1021" i="10"/>
  <c r="R1021" i="10" s="1"/>
  <c r="L1021" i="10"/>
  <c r="J1021" i="10"/>
  <c r="M1021" i="10" s="1"/>
  <c r="G1021" i="10"/>
  <c r="W1020" i="10"/>
  <c r="U1020" i="10"/>
  <c r="Q1020" i="10"/>
  <c r="O1020" i="10"/>
  <c r="L1020" i="10"/>
  <c r="J1020" i="10"/>
  <c r="M1020" i="10" s="1"/>
  <c r="G1020" i="10"/>
  <c r="Y1019" i="10"/>
  <c r="W1019" i="10"/>
  <c r="U1019" i="10"/>
  <c r="X1019" i="10" s="1"/>
  <c r="Q1019" i="10"/>
  <c r="O1019" i="10"/>
  <c r="L1019" i="10"/>
  <c r="J1019" i="10"/>
  <c r="M1019" i="10" s="1"/>
  <c r="G1019" i="10"/>
  <c r="W1018" i="10"/>
  <c r="U1018" i="10"/>
  <c r="Q1018" i="10"/>
  <c r="O1018" i="10"/>
  <c r="L1018" i="10"/>
  <c r="J1018" i="10"/>
  <c r="M1018" i="10" s="1"/>
  <c r="G1018" i="10"/>
  <c r="W1017" i="10"/>
  <c r="U1017" i="10"/>
  <c r="S1017" i="10"/>
  <c r="Q1017" i="10"/>
  <c r="O1017" i="10"/>
  <c r="R1017" i="10" s="1"/>
  <c r="L1017" i="10"/>
  <c r="J1017" i="10"/>
  <c r="M1017" i="10" s="1"/>
  <c r="G1017" i="10"/>
  <c r="W1016" i="10"/>
  <c r="U1016" i="10"/>
  <c r="Q1016" i="10"/>
  <c r="O1016" i="10"/>
  <c r="L1016" i="10"/>
  <c r="J1016" i="10"/>
  <c r="M1016" i="10" s="1"/>
  <c r="G1016" i="10"/>
  <c r="W1015" i="10"/>
  <c r="U1015" i="10"/>
  <c r="Q1015" i="10"/>
  <c r="O1015" i="10"/>
  <c r="L1015" i="10"/>
  <c r="J1015" i="10"/>
  <c r="M1015" i="10" s="1"/>
  <c r="G1015" i="10"/>
  <c r="W1014" i="10"/>
  <c r="U1014" i="10"/>
  <c r="Q1014" i="10"/>
  <c r="O1014" i="10"/>
  <c r="L1014" i="10"/>
  <c r="J1014" i="10"/>
  <c r="M1014" i="10" s="1"/>
  <c r="G1014" i="10"/>
  <c r="W1013" i="10"/>
  <c r="U1013" i="10"/>
  <c r="Q1013" i="10"/>
  <c r="O1013" i="10"/>
  <c r="L1013" i="10"/>
  <c r="J1013" i="10"/>
  <c r="M1013" i="10" s="1"/>
  <c r="G1013" i="10"/>
  <c r="W1012" i="10"/>
  <c r="U1012" i="10"/>
  <c r="Q1012" i="10"/>
  <c r="O1012" i="10"/>
  <c r="L1012" i="10"/>
  <c r="J1012" i="10"/>
  <c r="M1012" i="10" s="1"/>
  <c r="G1012" i="10"/>
  <c r="W1011" i="10"/>
  <c r="U1011" i="10"/>
  <c r="Q1011" i="10"/>
  <c r="O1011" i="10"/>
  <c r="L1011" i="10"/>
  <c r="J1011" i="10"/>
  <c r="M1011" i="10" s="1"/>
  <c r="G1011" i="10"/>
  <c r="W1010" i="10"/>
  <c r="U1010" i="10"/>
  <c r="S1010" i="10"/>
  <c r="Q1010" i="10"/>
  <c r="O1010" i="10"/>
  <c r="R1010" i="10" s="1"/>
  <c r="L1010" i="10"/>
  <c r="J1010" i="10"/>
  <c r="M1010" i="10" s="1"/>
  <c r="G1010" i="10"/>
  <c r="W1009" i="10"/>
  <c r="U1009" i="10"/>
  <c r="Q1009" i="10"/>
  <c r="O1009" i="10"/>
  <c r="L1009" i="10"/>
  <c r="J1009" i="10"/>
  <c r="M1009" i="10" s="1"/>
  <c r="G1009" i="10"/>
  <c r="W1008" i="10"/>
  <c r="U1008" i="10"/>
  <c r="Q1008" i="10"/>
  <c r="O1008" i="10"/>
  <c r="L1008" i="10"/>
  <c r="J1008" i="10"/>
  <c r="M1008" i="10" s="1"/>
  <c r="G1008" i="10"/>
  <c r="W1007" i="10"/>
  <c r="U1007" i="10"/>
  <c r="Q1007" i="10"/>
  <c r="O1007" i="10"/>
  <c r="L1007" i="10"/>
  <c r="J1007" i="10"/>
  <c r="M1007" i="10" s="1"/>
  <c r="G1007" i="10"/>
  <c r="W1006" i="10"/>
  <c r="U1006" i="10"/>
  <c r="Q1006" i="10"/>
  <c r="O1006" i="10"/>
  <c r="L1006" i="10"/>
  <c r="J1006" i="10"/>
  <c r="M1006" i="10" s="1"/>
  <c r="G1006" i="10"/>
  <c r="W1005" i="10"/>
  <c r="U1005" i="10"/>
  <c r="Q1005" i="10"/>
  <c r="O1005" i="10"/>
  <c r="L1005" i="10"/>
  <c r="J1005" i="10"/>
  <c r="M1005" i="10" s="1"/>
  <c r="G1005" i="10"/>
  <c r="W1004" i="10"/>
  <c r="U1004" i="10"/>
  <c r="Q1004" i="10"/>
  <c r="O1004" i="10"/>
  <c r="L1004" i="10"/>
  <c r="J1004" i="10"/>
  <c r="M1004" i="10" s="1"/>
  <c r="G1004" i="10"/>
  <c r="W1003" i="10"/>
  <c r="U1003" i="10"/>
  <c r="Q1003" i="10"/>
  <c r="O1003" i="10"/>
  <c r="L1003" i="10"/>
  <c r="J1003" i="10"/>
  <c r="M1003" i="10" s="1"/>
  <c r="G1003" i="10"/>
  <c r="W1002" i="10"/>
  <c r="U1002" i="10"/>
  <c r="Q1002" i="10"/>
  <c r="O1002" i="10"/>
  <c r="L1002" i="10"/>
  <c r="J1002" i="10"/>
  <c r="M1002" i="10" s="1"/>
  <c r="G1002" i="10"/>
  <c r="W1001" i="10"/>
  <c r="U1001" i="10"/>
  <c r="S1001" i="10"/>
  <c r="Q1001" i="10"/>
  <c r="O1001" i="10"/>
  <c r="R1001" i="10" s="1"/>
  <c r="L1001" i="10"/>
  <c r="J1001" i="10"/>
  <c r="M1001" i="10" s="1"/>
  <c r="G1001" i="10"/>
  <c r="W1000" i="10"/>
  <c r="U1000" i="10"/>
  <c r="Q1000" i="10"/>
  <c r="O1000" i="10"/>
  <c r="L1000" i="10"/>
  <c r="J1000" i="10"/>
  <c r="M1000" i="10" s="1"/>
  <c r="G1000" i="10"/>
  <c r="W999" i="10"/>
  <c r="U999" i="10"/>
  <c r="Q999" i="10"/>
  <c r="O999" i="10"/>
  <c r="L999" i="10"/>
  <c r="J999" i="10"/>
  <c r="M999" i="10" s="1"/>
  <c r="G999" i="10"/>
  <c r="W998" i="10"/>
  <c r="U998" i="10"/>
  <c r="Q998" i="10"/>
  <c r="O998" i="10"/>
  <c r="L998" i="10"/>
  <c r="J998" i="10"/>
  <c r="M998" i="10" s="1"/>
  <c r="G998" i="10"/>
  <c r="W997" i="10"/>
  <c r="U997" i="10"/>
  <c r="Q997" i="10"/>
  <c r="O997" i="10"/>
  <c r="L997" i="10"/>
  <c r="J997" i="10"/>
  <c r="M997" i="10" s="1"/>
  <c r="G997" i="10"/>
  <c r="W996" i="10"/>
  <c r="U996" i="10"/>
  <c r="Q996" i="10"/>
  <c r="O996" i="10"/>
  <c r="L996" i="10"/>
  <c r="J996" i="10"/>
  <c r="M996" i="10" s="1"/>
  <c r="G996" i="10"/>
  <c r="W995" i="10"/>
  <c r="U995" i="10"/>
  <c r="Q995" i="10"/>
  <c r="O995" i="10"/>
  <c r="L995" i="10"/>
  <c r="J995" i="10"/>
  <c r="M995" i="10" s="1"/>
  <c r="G995" i="10"/>
  <c r="W994" i="10"/>
  <c r="U994" i="10"/>
  <c r="Q994" i="10"/>
  <c r="O994" i="10"/>
  <c r="L994" i="10"/>
  <c r="J994" i="10"/>
  <c r="M994" i="10" s="1"/>
  <c r="G994" i="10"/>
  <c r="W993" i="10"/>
  <c r="U993" i="10"/>
  <c r="Q993" i="10"/>
  <c r="O993" i="10"/>
  <c r="L993" i="10"/>
  <c r="J993" i="10"/>
  <c r="M993" i="10" s="1"/>
  <c r="G993" i="10"/>
  <c r="W992" i="10"/>
  <c r="U992" i="10"/>
  <c r="Q992" i="10"/>
  <c r="O992" i="10"/>
  <c r="R992" i="10" s="1"/>
  <c r="S992" i="10" s="1"/>
  <c r="L992" i="10"/>
  <c r="J992" i="10"/>
  <c r="M992" i="10" s="1"/>
  <c r="G992" i="10"/>
  <c r="W991" i="10"/>
  <c r="U991" i="10"/>
  <c r="Q991" i="10"/>
  <c r="O991" i="10"/>
  <c r="L991" i="10"/>
  <c r="J991" i="10"/>
  <c r="M991" i="10" s="1"/>
  <c r="G991" i="10"/>
  <c r="W990" i="10"/>
  <c r="U990" i="10"/>
  <c r="Q990" i="10"/>
  <c r="O990" i="10"/>
  <c r="L990" i="10"/>
  <c r="J990" i="10"/>
  <c r="M990" i="10" s="1"/>
  <c r="G990" i="10"/>
  <c r="W989" i="10"/>
  <c r="U989" i="10"/>
  <c r="Q989" i="10"/>
  <c r="O989" i="10"/>
  <c r="L989" i="10"/>
  <c r="J989" i="10"/>
  <c r="M989" i="10" s="1"/>
  <c r="G989" i="10"/>
  <c r="W988" i="10"/>
  <c r="U988" i="10"/>
  <c r="Q988" i="10"/>
  <c r="O988" i="10"/>
  <c r="L988" i="10"/>
  <c r="J988" i="10"/>
  <c r="M988" i="10" s="1"/>
  <c r="G988" i="10"/>
  <c r="W987" i="10"/>
  <c r="U987" i="10"/>
  <c r="Q987" i="10"/>
  <c r="O987" i="10"/>
  <c r="L987" i="10"/>
  <c r="J987" i="10"/>
  <c r="M987" i="10" s="1"/>
  <c r="G987" i="10"/>
  <c r="W986" i="10"/>
  <c r="U986" i="10"/>
  <c r="Q986" i="10"/>
  <c r="O986" i="10"/>
  <c r="L986" i="10"/>
  <c r="J986" i="10"/>
  <c r="M986" i="10" s="1"/>
  <c r="G986" i="10"/>
  <c r="W985" i="10"/>
  <c r="U985" i="10"/>
  <c r="Q985" i="10"/>
  <c r="O985" i="10"/>
  <c r="L985" i="10"/>
  <c r="J985" i="10"/>
  <c r="M985" i="10" s="1"/>
  <c r="G985" i="10"/>
  <c r="W984" i="10"/>
  <c r="U984" i="10"/>
  <c r="Q984" i="10"/>
  <c r="O984" i="10"/>
  <c r="L984" i="10"/>
  <c r="J984" i="10"/>
  <c r="M984" i="10" s="1"/>
  <c r="G984" i="10"/>
  <c r="W983" i="10"/>
  <c r="U983" i="10"/>
  <c r="Q983" i="10"/>
  <c r="O983" i="10"/>
  <c r="L983" i="10"/>
  <c r="J983" i="10"/>
  <c r="M983" i="10" s="1"/>
  <c r="G983" i="10"/>
  <c r="W982" i="10"/>
  <c r="U982" i="10"/>
  <c r="Q982" i="10"/>
  <c r="O982" i="10"/>
  <c r="L982" i="10"/>
  <c r="J982" i="10"/>
  <c r="M982" i="10" s="1"/>
  <c r="G982" i="10"/>
  <c r="W981" i="10"/>
  <c r="U981" i="10"/>
  <c r="Q981" i="10"/>
  <c r="O981" i="10"/>
  <c r="L981" i="10"/>
  <c r="J981" i="10"/>
  <c r="M981" i="10" s="1"/>
  <c r="G981" i="10"/>
  <c r="W980" i="10"/>
  <c r="U980" i="10"/>
  <c r="S980" i="10"/>
  <c r="Q980" i="10"/>
  <c r="O980" i="10"/>
  <c r="R980" i="10" s="1"/>
  <c r="L980" i="10"/>
  <c r="J980" i="10"/>
  <c r="M980" i="10" s="1"/>
  <c r="G980" i="10"/>
  <c r="W979" i="10"/>
  <c r="U979" i="10"/>
  <c r="Q979" i="10"/>
  <c r="O979" i="10"/>
  <c r="L979" i="10"/>
  <c r="J979" i="10"/>
  <c r="M979" i="10" s="1"/>
  <c r="G979" i="10"/>
  <c r="W978" i="10"/>
  <c r="U978" i="10"/>
  <c r="Q978" i="10"/>
  <c r="O978" i="10"/>
  <c r="L978" i="10"/>
  <c r="J978" i="10"/>
  <c r="M978" i="10" s="1"/>
  <c r="G978" i="10"/>
  <c r="W977" i="10"/>
  <c r="U977" i="10"/>
  <c r="S977" i="10"/>
  <c r="Q977" i="10"/>
  <c r="O977" i="10"/>
  <c r="R977" i="10" s="1"/>
  <c r="L977" i="10"/>
  <c r="J977" i="10"/>
  <c r="M977" i="10" s="1"/>
  <c r="G977" i="10"/>
  <c r="W976" i="10"/>
  <c r="U976" i="10"/>
  <c r="Q976" i="10"/>
  <c r="O976" i="10"/>
  <c r="L976" i="10"/>
  <c r="J976" i="10"/>
  <c r="M976" i="10" s="1"/>
  <c r="G976" i="10"/>
  <c r="W975" i="10"/>
  <c r="U975" i="10"/>
  <c r="Q975" i="10"/>
  <c r="O975" i="10"/>
  <c r="L975" i="10"/>
  <c r="J975" i="10"/>
  <c r="M975" i="10" s="1"/>
  <c r="G975" i="10"/>
  <c r="W974" i="10"/>
  <c r="U974" i="10"/>
  <c r="S974" i="10"/>
  <c r="Q974" i="10"/>
  <c r="O974" i="10"/>
  <c r="R974" i="10" s="1"/>
  <c r="L974" i="10"/>
  <c r="J974" i="10"/>
  <c r="M974" i="10" s="1"/>
  <c r="G974" i="10"/>
  <c r="W973" i="10"/>
  <c r="U973" i="10"/>
  <c r="Q973" i="10"/>
  <c r="O973" i="10"/>
  <c r="L973" i="10"/>
  <c r="J973" i="10"/>
  <c r="M973" i="10" s="1"/>
  <c r="G973" i="10"/>
  <c r="W972" i="10"/>
  <c r="U972" i="10"/>
  <c r="Q972" i="10"/>
  <c r="O972" i="10"/>
  <c r="L972" i="10"/>
  <c r="J972" i="10"/>
  <c r="M972" i="10" s="1"/>
  <c r="G972" i="10"/>
  <c r="W971" i="10"/>
  <c r="U971" i="10"/>
  <c r="Q971" i="10"/>
  <c r="O971" i="10"/>
  <c r="L971" i="10"/>
  <c r="J971" i="10"/>
  <c r="M971" i="10" s="1"/>
  <c r="G971" i="10"/>
  <c r="W970" i="10"/>
  <c r="U970" i="10"/>
  <c r="Q970" i="10"/>
  <c r="O970" i="10"/>
  <c r="L970" i="10"/>
  <c r="J970" i="10"/>
  <c r="M970" i="10" s="1"/>
  <c r="G970" i="10"/>
  <c r="W969" i="10"/>
  <c r="U969" i="10"/>
  <c r="Q969" i="10"/>
  <c r="O969" i="10"/>
  <c r="L969" i="10"/>
  <c r="J969" i="10"/>
  <c r="M969" i="10" s="1"/>
  <c r="G969" i="10"/>
  <c r="W968" i="10"/>
  <c r="U968" i="10"/>
  <c r="Q968" i="10"/>
  <c r="O968" i="10"/>
  <c r="L968" i="10"/>
  <c r="J968" i="10"/>
  <c r="M968" i="10" s="1"/>
  <c r="G968" i="10"/>
  <c r="W967" i="10"/>
  <c r="U967" i="10"/>
  <c r="Q967" i="10"/>
  <c r="O967" i="10"/>
  <c r="L967" i="10"/>
  <c r="J967" i="10"/>
  <c r="M967" i="10" s="1"/>
  <c r="G967" i="10"/>
  <c r="W966" i="10"/>
  <c r="U966" i="10"/>
  <c r="Q966" i="10"/>
  <c r="O966" i="10"/>
  <c r="L966" i="10"/>
  <c r="J966" i="10"/>
  <c r="M966" i="10" s="1"/>
  <c r="G966" i="10"/>
  <c r="W965" i="10"/>
  <c r="U965" i="10"/>
  <c r="Q965" i="10"/>
  <c r="O965" i="10"/>
  <c r="L965" i="10"/>
  <c r="J965" i="10"/>
  <c r="M965" i="10" s="1"/>
  <c r="G965" i="10"/>
  <c r="W964" i="10"/>
  <c r="U964" i="10"/>
  <c r="Q964" i="10"/>
  <c r="O964" i="10"/>
  <c r="L964" i="10"/>
  <c r="J964" i="10"/>
  <c r="M964" i="10" s="1"/>
  <c r="G964" i="10"/>
  <c r="W963" i="10"/>
  <c r="U963" i="10"/>
  <c r="Q963" i="10"/>
  <c r="O963" i="10"/>
  <c r="L963" i="10"/>
  <c r="J963" i="10"/>
  <c r="M963" i="10" s="1"/>
  <c r="G963" i="10"/>
  <c r="W962" i="10"/>
  <c r="U962" i="10"/>
  <c r="Q962" i="10"/>
  <c r="O962" i="10"/>
  <c r="L962" i="10"/>
  <c r="J962" i="10"/>
  <c r="M962" i="10" s="1"/>
  <c r="G962" i="10"/>
  <c r="W961" i="10"/>
  <c r="U961" i="10"/>
  <c r="Q961" i="10"/>
  <c r="O961" i="10"/>
  <c r="L961" i="10"/>
  <c r="J961" i="10"/>
  <c r="M961" i="10" s="1"/>
  <c r="G961" i="10"/>
  <c r="W960" i="10"/>
  <c r="U960" i="10"/>
  <c r="S960" i="10"/>
  <c r="Q960" i="10"/>
  <c r="O960" i="10"/>
  <c r="R960" i="10" s="1"/>
  <c r="L960" i="10"/>
  <c r="J960" i="10"/>
  <c r="M960" i="10" s="1"/>
  <c r="G960" i="10"/>
  <c r="W959" i="10"/>
  <c r="U959" i="10"/>
  <c r="Q959" i="10"/>
  <c r="O959" i="10"/>
  <c r="L959" i="10"/>
  <c r="J959" i="10"/>
  <c r="M959" i="10" s="1"/>
  <c r="G959" i="10"/>
  <c r="W958" i="10"/>
  <c r="U958" i="10"/>
  <c r="Q958" i="10"/>
  <c r="O958" i="10"/>
  <c r="L958" i="10"/>
  <c r="J958" i="10"/>
  <c r="M958" i="10" s="1"/>
  <c r="G958" i="10"/>
  <c r="W957" i="10"/>
  <c r="U957" i="10"/>
  <c r="Q957" i="10"/>
  <c r="O957" i="10"/>
  <c r="L957" i="10"/>
  <c r="J957" i="10"/>
  <c r="M957" i="10" s="1"/>
  <c r="G957" i="10"/>
  <c r="W956" i="10"/>
  <c r="U956" i="10"/>
  <c r="Q956" i="10"/>
  <c r="O956" i="10"/>
  <c r="L956" i="10"/>
  <c r="J956" i="10"/>
  <c r="M956" i="10" s="1"/>
  <c r="G956" i="10"/>
  <c r="W955" i="10"/>
  <c r="U955" i="10"/>
  <c r="Q955" i="10"/>
  <c r="O955" i="10"/>
  <c r="L955" i="10"/>
  <c r="J955" i="10"/>
  <c r="M955" i="10" s="1"/>
  <c r="G955" i="10"/>
  <c r="W954" i="10"/>
  <c r="U954" i="10"/>
  <c r="Q954" i="10"/>
  <c r="O954" i="10"/>
  <c r="L954" i="10"/>
  <c r="J954" i="10"/>
  <c r="M954" i="10" s="1"/>
  <c r="G954" i="10"/>
  <c r="W953" i="10"/>
  <c r="U953" i="10"/>
  <c r="Q953" i="10"/>
  <c r="O953" i="10"/>
  <c r="L953" i="10"/>
  <c r="J953" i="10"/>
  <c r="M953" i="10" s="1"/>
  <c r="G953" i="10"/>
  <c r="W952" i="10"/>
  <c r="U952" i="10"/>
  <c r="Q952" i="10"/>
  <c r="O952" i="10"/>
  <c r="L952" i="10"/>
  <c r="J952" i="10"/>
  <c r="M952" i="10" s="1"/>
  <c r="G952" i="10"/>
  <c r="Y951" i="10"/>
  <c r="W951" i="10"/>
  <c r="U951" i="10"/>
  <c r="X951" i="10" s="1"/>
  <c r="S951" i="10"/>
  <c r="Q951" i="10"/>
  <c r="O951" i="10"/>
  <c r="R951" i="10" s="1"/>
  <c r="L951" i="10"/>
  <c r="J951" i="10"/>
  <c r="M951" i="10" s="1"/>
  <c r="G951" i="10"/>
  <c r="W950" i="10"/>
  <c r="U950" i="10"/>
  <c r="S950" i="10"/>
  <c r="Q950" i="10"/>
  <c r="O950" i="10"/>
  <c r="R950" i="10" s="1"/>
  <c r="L950" i="10"/>
  <c r="J950" i="10"/>
  <c r="M950" i="10" s="1"/>
  <c r="G950" i="10"/>
  <c r="W949" i="10"/>
  <c r="U949" i="10"/>
  <c r="Q949" i="10"/>
  <c r="O949" i="10"/>
  <c r="L949" i="10"/>
  <c r="J949" i="10"/>
  <c r="M949" i="10" s="1"/>
  <c r="G949" i="10"/>
  <c r="W948" i="10"/>
  <c r="U948" i="10"/>
  <c r="Q948" i="10"/>
  <c r="O948" i="10"/>
  <c r="L948" i="10"/>
  <c r="J948" i="10"/>
  <c r="M948" i="10" s="1"/>
  <c r="G948" i="10"/>
  <c r="W947" i="10"/>
  <c r="U947" i="10"/>
  <c r="Q947" i="10"/>
  <c r="O947" i="10"/>
  <c r="L947" i="10"/>
  <c r="J947" i="10"/>
  <c r="M947" i="10" s="1"/>
  <c r="G947" i="10"/>
  <c r="W946" i="10"/>
  <c r="U946" i="10"/>
  <c r="Q946" i="10"/>
  <c r="O946" i="10"/>
  <c r="L946" i="10"/>
  <c r="J946" i="10"/>
  <c r="M946" i="10" s="1"/>
  <c r="G946" i="10"/>
  <c r="W945" i="10"/>
  <c r="U945" i="10"/>
  <c r="Q945" i="10"/>
  <c r="O945" i="10"/>
  <c r="L945" i="10"/>
  <c r="J945" i="10"/>
  <c r="M945" i="10" s="1"/>
  <c r="G945" i="10"/>
  <c r="W944" i="10"/>
  <c r="U944" i="10"/>
  <c r="Q944" i="10"/>
  <c r="O944" i="10"/>
  <c r="L944" i="10"/>
  <c r="J944" i="10"/>
  <c r="M944" i="10" s="1"/>
  <c r="G944" i="10"/>
  <c r="W943" i="10"/>
  <c r="U943" i="10"/>
  <c r="Q943" i="10"/>
  <c r="O943" i="10"/>
  <c r="L943" i="10"/>
  <c r="J943" i="10"/>
  <c r="M943" i="10" s="1"/>
  <c r="G943" i="10"/>
  <c r="W942" i="10"/>
  <c r="U942" i="10"/>
  <c r="Q942" i="10"/>
  <c r="O942" i="10"/>
  <c r="L942" i="10"/>
  <c r="J942" i="10"/>
  <c r="M942" i="10" s="1"/>
  <c r="G942" i="10"/>
  <c r="W941" i="10"/>
  <c r="U941" i="10"/>
  <c r="S941" i="10"/>
  <c r="Q941" i="10"/>
  <c r="O941" i="10"/>
  <c r="R941" i="10" s="1"/>
  <c r="L941" i="10"/>
  <c r="J941" i="10"/>
  <c r="M941" i="10" s="1"/>
  <c r="G941" i="10"/>
  <c r="W940" i="10"/>
  <c r="U940" i="10"/>
  <c r="Q940" i="10"/>
  <c r="O940" i="10"/>
  <c r="L940" i="10"/>
  <c r="J940" i="10"/>
  <c r="M940" i="10" s="1"/>
  <c r="G940" i="10"/>
  <c r="W939" i="10"/>
  <c r="U939" i="10"/>
  <c r="S939" i="10"/>
  <c r="Q939" i="10"/>
  <c r="O939" i="10"/>
  <c r="R939" i="10" s="1"/>
  <c r="L939" i="10"/>
  <c r="J939" i="10"/>
  <c r="M939" i="10" s="1"/>
  <c r="G939" i="10"/>
  <c r="W938" i="10"/>
  <c r="U938" i="10"/>
  <c r="Q938" i="10"/>
  <c r="O938" i="10"/>
  <c r="L938" i="10"/>
  <c r="J938" i="10"/>
  <c r="M938" i="10" s="1"/>
  <c r="G938" i="10"/>
  <c r="W937" i="10"/>
  <c r="U937" i="10"/>
  <c r="Q937" i="10"/>
  <c r="O937" i="10"/>
  <c r="L937" i="10"/>
  <c r="J937" i="10"/>
  <c r="M937" i="10" s="1"/>
  <c r="G937" i="10"/>
  <c r="W936" i="10"/>
  <c r="U936" i="10"/>
  <c r="Q936" i="10"/>
  <c r="O936" i="10"/>
  <c r="L936" i="10"/>
  <c r="J936" i="10"/>
  <c r="M936" i="10" s="1"/>
  <c r="G936" i="10"/>
  <c r="W935" i="10"/>
  <c r="U935" i="10"/>
  <c r="Q935" i="10"/>
  <c r="O935" i="10"/>
  <c r="L935" i="10"/>
  <c r="J935" i="10"/>
  <c r="M935" i="10" s="1"/>
  <c r="G935" i="10"/>
  <c r="W934" i="10"/>
  <c r="U934" i="10"/>
  <c r="S934" i="10"/>
  <c r="Q934" i="10"/>
  <c r="O934" i="10"/>
  <c r="R934" i="10" s="1"/>
  <c r="L934" i="10"/>
  <c r="J934" i="10"/>
  <c r="M934" i="10" s="1"/>
  <c r="G934" i="10"/>
  <c r="W933" i="10"/>
  <c r="U933" i="10"/>
  <c r="Q933" i="10"/>
  <c r="O933" i="10"/>
  <c r="L933" i="10"/>
  <c r="J933" i="10"/>
  <c r="M933" i="10" s="1"/>
  <c r="G933" i="10"/>
  <c r="Y932" i="10"/>
  <c r="W932" i="10"/>
  <c r="U932" i="10"/>
  <c r="X932" i="10" s="1"/>
  <c r="Q932" i="10"/>
  <c r="O932" i="10"/>
  <c r="L932" i="10"/>
  <c r="J932" i="10"/>
  <c r="M932" i="10" s="1"/>
  <c r="G932" i="10"/>
  <c r="W931" i="10"/>
  <c r="U931" i="10"/>
  <c r="Q931" i="10"/>
  <c r="O931" i="10"/>
  <c r="L931" i="10"/>
  <c r="J931" i="10"/>
  <c r="M931" i="10" s="1"/>
  <c r="G931" i="10"/>
  <c r="W930" i="10"/>
  <c r="U930" i="10"/>
  <c r="Q930" i="10"/>
  <c r="O930" i="10"/>
  <c r="L930" i="10"/>
  <c r="J930" i="10"/>
  <c r="M930" i="10" s="1"/>
  <c r="G930" i="10"/>
  <c r="W929" i="10"/>
  <c r="U929" i="10"/>
  <c r="Q929" i="10"/>
  <c r="O929" i="10"/>
  <c r="L929" i="10"/>
  <c r="J929" i="10"/>
  <c r="M929" i="10" s="1"/>
  <c r="G929" i="10"/>
  <c r="W928" i="10"/>
  <c r="U928" i="10"/>
  <c r="Q928" i="10"/>
  <c r="O928" i="10"/>
  <c r="L928" i="10"/>
  <c r="J928" i="10"/>
  <c r="M928" i="10" s="1"/>
  <c r="G928" i="10"/>
  <c r="W927" i="10"/>
  <c r="U927" i="10"/>
  <c r="Q927" i="10"/>
  <c r="O927" i="10"/>
  <c r="L927" i="10"/>
  <c r="J927" i="10"/>
  <c r="M927" i="10" s="1"/>
  <c r="G927" i="10"/>
  <c r="W926" i="10"/>
  <c r="U926" i="10"/>
  <c r="Q926" i="10"/>
  <c r="O926" i="10"/>
  <c r="L926" i="10"/>
  <c r="J926" i="10"/>
  <c r="M926" i="10" s="1"/>
  <c r="G926" i="10"/>
  <c r="W925" i="10"/>
  <c r="U925" i="10"/>
  <c r="Q925" i="10"/>
  <c r="O925" i="10"/>
  <c r="L925" i="10"/>
  <c r="J925" i="10"/>
  <c r="M925" i="10" s="1"/>
  <c r="G925" i="10"/>
  <c r="Y924" i="10"/>
  <c r="W924" i="10"/>
  <c r="U924" i="10"/>
  <c r="X924" i="10" s="1"/>
  <c r="S924" i="10"/>
  <c r="Q924" i="10"/>
  <c r="O924" i="10"/>
  <c r="R924" i="10" s="1"/>
  <c r="L924" i="10"/>
  <c r="J924" i="10"/>
  <c r="M924" i="10" s="1"/>
  <c r="G924" i="10"/>
  <c r="W923" i="10"/>
  <c r="U923" i="10"/>
  <c r="Q923" i="10"/>
  <c r="O923" i="10"/>
  <c r="L923" i="10"/>
  <c r="J923" i="10"/>
  <c r="M923" i="10" s="1"/>
  <c r="G923" i="10"/>
  <c r="W922" i="10"/>
  <c r="U922" i="10"/>
  <c r="Q922" i="10"/>
  <c r="O922" i="10"/>
  <c r="L922" i="10"/>
  <c r="J922" i="10"/>
  <c r="M922" i="10" s="1"/>
  <c r="G922" i="10"/>
  <c r="W921" i="10"/>
  <c r="U921" i="10"/>
  <c r="Q921" i="10"/>
  <c r="O921" i="10"/>
  <c r="L921" i="10"/>
  <c r="J921" i="10"/>
  <c r="M921" i="10" s="1"/>
  <c r="G921" i="10"/>
  <c r="W920" i="10"/>
  <c r="U920" i="10"/>
  <c r="S920" i="10"/>
  <c r="Q920" i="10"/>
  <c r="O920" i="10"/>
  <c r="R920" i="10" s="1"/>
  <c r="L920" i="10"/>
  <c r="J920" i="10"/>
  <c r="M920" i="10" s="1"/>
  <c r="G920" i="10"/>
  <c r="W919" i="10"/>
  <c r="U919" i="10"/>
  <c r="Q919" i="10"/>
  <c r="O919" i="10"/>
  <c r="L919" i="10"/>
  <c r="J919" i="10"/>
  <c r="M919" i="10" s="1"/>
  <c r="G919" i="10"/>
  <c r="W918" i="10"/>
  <c r="U918" i="10"/>
  <c r="Q918" i="10"/>
  <c r="O918" i="10"/>
  <c r="L918" i="10"/>
  <c r="J918" i="10"/>
  <c r="M918" i="10" s="1"/>
  <c r="G918" i="10"/>
  <c r="W917" i="10"/>
  <c r="U917" i="10"/>
  <c r="Q917" i="10"/>
  <c r="O917" i="10"/>
  <c r="L917" i="10"/>
  <c r="J917" i="10"/>
  <c r="M917" i="10" s="1"/>
  <c r="G917" i="10"/>
  <c r="W916" i="10"/>
  <c r="U916" i="10"/>
  <c r="Q916" i="10"/>
  <c r="O916" i="10"/>
  <c r="L916" i="10"/>
  <c r="J916" i="10"/>
  <c r="M916" i="10" s="1"/>
  <c r="G916" i="10"/>
  <c r="W915" i="10"/>
  <c r="U915" i="10"/>
  <c r="Q915" i="10"/>
  <c r="O915" i="10"/>
  <c r="L915" i="10"/>
  <c r="J915" i="10"/>
  <c r="M915" i="10" s="1"/>
  <c r="G915" i="10"/>
  <c r="Y914" i="10"/>
  <c r="W914" i="10"/>
  <c r="U914" i="10"/>
  <c r="X914" i="10" s="1"/>
  <c r="S914" i="10"/>
  <c r="Q914" i="10"/>
  <c r="O914" i="10"/>
  <c r="R914" i="10" s="1"/>
  <c r="L914" i="10"/>
  <c r="J914" i="10"/>
  <c r="M914" i="10" s="1"/>
  <c r="G914" i="10"/>
  <c r="W913" i="10"/>
  <c r="U913" i="10"/>
  <c r="S913" i="10"/>
  <c r="Q913" i="10"/>
  <c r="O913" i="10"/>
  <c r="R913" i="10" s="1"/>
  <c r="L913" i="10"/>
  <c r="J913" i="10"/>
  <c r="M913" i="10" s="1"/>
  <c r="G913" i="10"/>
  <c r="W912" i="10"/>
  <c r="U912" i="10"/>
  <c r="Q912" i="10"/>
  <c r="O912" i="10"/>
  <c r="L912" i="10"/>
  <c r="J912" i="10"/>
  <c r="M912" i="10" s="1"/>
  <c r="G912" i="10"/>
  <c r="W911" i="10"/>
  <c r="U911" i="10"/>
  <c r="Q911" i="10"/>
  <c r="O911" i="10"/>
  <c r="L911" i="10"/>
  <c r="J911" i="10"/>
  <c r="M911" i="10" s="1"/>
  <c r="G911" i="10"/>
  <c r="W910" i="10"/>
  <c r="U910" i="10"/>
  <c r="Q910" i="10"/>
  <c r="O910" i="10"/>
  <c r="L910" i="10"/>
  <c r="J910" i="10"/>
  <c r="M910" i="10" s="1"/>
  <c r="G910" i="10"/>
  <c r="Y909" i="10"/>
  <c r="W909" i="10"/>
  <c r="U909" i="10"/>
  <c r="X909" i="10" s="1"/>
  <c r="Q909" i="10"/>
  <c r="O909" i="10"/>
  <c r="L909" i="10"/>
  <c r="J909" i="10"/>
  <c r="M909" i="10" s="1"/>
  <c r="G909" i="10"/>
  <c r="Y908" i="10"/>
  <c r="W908" i="10"/>
  <c r="U908" i="10"/>
  <c r="X908" i="10" s="1"/>
  <c r="S908" i="10"/>
  <c r="Q908" i="10"/>
  <c r="O908" i="10"/>
  <c r="R908" i="10" s="1"/>
  <c r="L908" i="10"/>
  <c r="J908" i="10"/>
  <c r="M908" i="10" s="1"/>
  <c r="G908" i="10"/>
  <c r="W907" i="10"/>
  <c r="U907" i="10"/>
  <c r="S907" i="10"/>
  <c r="Q907" i="10"/>
  <c r="O907" i="10"/>
  <c r="R907" i="10" s="1"/>
  <c r="L907" i="10"/>
  <c r="J907" i="10"/>
  <c r="M907" i="10" s="1"/>
  <c r="G907" i="10"/>
  <c r="Y906" i="10"/>
  <c r="W906" i="10"/>
  <c r="U906" i="10"/>
  <c r="X906" i="10" s="1"/>
  <c r="Q906" i="10"/>
  <c r="O906" i="10"/>
  <c r="L906" i="10"/>
  <c r="J906" i="10"/>
  <c r="M906" i="10" s="1"/>
  <c r="G906" i="10"/>
  <c r="Y905" i="10"/>
  <c r="W905" i="10"/>
  <c r="U905" i="10"/>
  <c r="X905" i="10" s="1"/>
  <c r="Q905" i="10"/>
  <c r="O905" i="10"/>
  <c r="L905" i="10"/>
  <c r="J905" i="10"/>
  <c r="M905" i="10" s="1"/>
  <c r="G905" i="10"/>
  <c r="W904" i="10"/>
  <c r="U904" i="10"/>
  <c r="Q904" i="10"/>
  <c r="O904" i="10"/>
  <c r="L904" i="10"/>
  <c r="J904" i="10"/>
  <c r="M904" i="10" s="1"/>
  <c r="G904" i="10"/>
  <c r="Y903" i="10"/>
  <c r="W903" i="10"/>
  <c r="U903" i="10"/>
  <c r="X903" i="10" s="1"/>
  <c r="Q903" i="10"/>
  <c r="O903" i="10"/>
  <c r="L903" i="10"/>
  <c r="J903" i="10"/>
  <c r="M903" i="10" s="1"/>
  <c r="G903" i="10"/>
  <c r="W902" i="10"/>
  <c r="U902" i="10"/>
  <c r="Q902" i="10"/>
  <c r="O902" i="10"/>
  <c r="L902" i="10"/>
  <c r="J902" i="10"/>
  <c r="M902" i="10" s="1"/>
  <c r="G902" i="10"/>
  <c r="W901" i="10"/>
  <c r="U901" i="10"/>
  <c r="S901" i="10"/>
  <c r="Q901" i="10"/>
  <c r="O901" i="10"/>
  <c r="R901" i="10" s="1"/>
  <c r="L901" i="10"/>
  <c r="J901" i="10"/>
  <c r="M901" i="10" s="1"/>
  <c r="G901" i="10"/>
  <c r="W900" i="10"/>
  <c r="U900" i="10"/>
  <c r="Q900" i="10"/>
  <c r="O900" i="10"/>
  <c r="L900" i="10"/>
  <c r="J900" i="10"/>
  <c r="M900" i="10" s="1"/>
  <c r="G900" i="10"/>
  <c r="W899" i="10"/>
  <c r="U899" i="10"/>
  <c r="Q899" i="10"/>
  <c r="O899" i="10"/>
  <c r="L899" i="10"/>
  <c r="J899" i="10"/>
  <c r="M899" i="10" s="1"/>
  <c r="G899" i="10"/>
  <c r="W898" i="10"/>
  <c r="U898" i="10"/>
  <c r="Q898" i="10"/>
  <c r="O898" i="10"/>
  <c r="L898" i="10"/>
  <c r="J898" i="10"/>
  <c r="M898" i="10" s="1"/>
  <c r="G898" i="10"/>
  <c r="W897" i="10"/>
  <c r="U897" i="10"/>
  <c r="Q897" i="10"/>
  <c r="O897" i="10"/>
  <c r="L897" i="10"/>
  <c r="J897" i="10"/>
  <c r="M897" i="10" s="1"/>
  <c r="G897" i="10"/>
  <c r="W896" i="10"/>
  <c r="U896" i="10"/>
  <c r="Q896" i="10"/>
  <c r="O896" i="10"/>
  <c r="L896" i="10"/>
  <c r="J896" i="10"/>
  <c r="M896" i="10" s="1"/>
  <c r="G896" i="10"/>
  <c r="W895" i="10"/>
  <c r="U895" i="10"/>
  <c r="Q895" i="10"/>
  <c r="O895" i="10"/>
  <c r="L895" i="10"/>
  <c r="J895" i="10"/>
  <c r="M895" i="10" s="1"/>
  <c r="G895" i="10"/>
  <c r="W894" i="10"/>
  <c r="U894" i="10"/>
  <c r="Q894" i="10"/>
  <c r="O894" i="10"/>
  <c r="L894" i="10"/>
  <c r="J894" i="10"/>
  <c r="M894" i="10" s="1"/>
  <c r="G894" i="10"/>
  <c r="W893" i="10"/>
  <c r="U893" i="10"/>
  <c r="Q893" i="10"/>
  <c r="O893" i="10"/>
  <c r="L893" i="10"/>
  <c r="J893" i="10"/>
  <c r="M893" i="10" s="1"/>
  <c r="G893" i="10"/>
  <c r="W892" i="10"/>
  <c r="U892" i="10"/>
  <c r="Q892" i="10"/>
  <c r="O892" i="10"/>
  <c r="L892" i="10"/>
  <c r="J892" i="10"/>
  <c r="M892" i="10" s="1"/>
  <c r="G892" i="10"/>
  <c r="W891" i="10"/>
  <c r="U891" i="10"/>
  <c r="Q891" i="10"/>
  <c r="O891" i="10"/>
  <c r="L891" i="10"/>
  <c r="J891" i="10"/>
  <c r="M891" i="10" s="1"/>
  <c r="G891" i="10"/>
  <c r="W890" i="10"/>
  <c r="U890" i="10"/>
  <c r="S890" i="10"/>
  <c r="Q890" i="10"/>
  <c r="O890" i="10"/>
  <c r="R890" i="10" s="1"/>
  <c r="L890" i="10"/>
  <c r="J890" i="10"/>
  <c r="M890" i="10" s="1"/>
  <c r="G890" i="10"/>
  <c r="W889" i="10"/>
  <c r="U889" i="10"/>
  <c r="Q889" i="10"/>
  <c r="O889" i="10"/>
  <c r="L889" i="10"/>
  <c r="J889" i="10"/>
  <c r="M889" i="10" s="1"/>
  <c r="G889" i="10"/>
  <c r="W888" i="10"/>
  <c r="U888" i="10"/>
  <c r="Q888" i="10"/>
  <c r="O888" i="10"/>
  <c r="L888" i="10"/>
  <c r="J888" i="10"/>
  <c r="M888" i="10" s="1"/>
  <c r="G888" i="10"/>
  <c r="W887" i="10"/>
  <c r="U887" i="10"/>
  <c r="Q887" i="10"/>
  <c r="O887" i="10"/>
  <c r="L887" i="10"/>
  <c r="J887" i="10"/>
  <c r="M887" i="10" s="1"/>
  <c r="G887" i="10"/>
  <c r="W886" i="10"/>
  <c r="U886" i="10"/>
  <c r="Q886" i="10"/>
  <c r="O886" i="10"/>
  <c r="L886" i="10"/>
  <c r="J886" i="10"/>
  <c r="M886" i="10" s="1"/>
  <c r="G886" i="10"/>
  <c r="W885" i="10"/>
  <c r="U885" i="10"/>
  <c r="Q885" i="10"/>
  <c r="O885" i="10"/>
  <c r="L885" i="10"/>
  <c r="J885" i="10"/>
  <c r="M885" i="10" s="1"/>
  <c r="G885" i="10"/>
  <c r="W884" i="10"/>
  <c r="U884" i="10"/>
  <c r="S884" i="10"/>
  <c r="Q884" i="10"/>
  <c r="O884" i="10"/>
  <c r="R884" i="10" s="1"/>
  <c r="L884" i="10"/>
  <c r="J884" i="10"/>
  <c r="M884" i="10" s="1"/>
  <c r="G884" i="10"/>
  <c r="W883" i="10"/>
  <c r="U883" i="10"/>
  <c r="Q883" i="10"/>
  <c r="O883" i="10"/>
  <c r="L883" i="10"/>
  <c r="J883" i="10"/>
  <c r="M883" i="10" s="1"/>
  <c r="G883" i="10"/>
  <c r="W882" i="10"/>
  <c r="U882" i="10"/>
  <c r="S882" i="10"/>
  <c r="Q882" i="10"/>
  <c r="O882" i="10"/>
  <c r="R882" i="10" s="1"/>
  <c r="L882" i="10"/>
  <c r="J882" i="10"/>
  <c r="M882" i="10" s="1"/>
  <c r="G882" i="10"/>
  <c r="W881" i="10"/>
  <c r="U881" i="10"/>
  <c r="Q881" i="10"/>
  <c r="O881" i="10"/>
  <c r="L881" i="10"/>
  <c r="J881" i="10"/>
  <c r="M881" i="10" s="1"/>
  <c r="G881" i="10"/>
  <c r="W880" i="10"/>
  <c r="U880" i="10"/>
  <c r="Q880" i="10"/>
  <c r="O880" i="10"/>
  <c r="L880" i="10"/>
  <c r="J880" i="10"/>
  <c r="M880" i="10" s="1"/>
  <c r="G880" i="10"/>
  <c r="W879" i="10"/>
  <c r="U879" i="10"/>
  <c r="Q879" i="10"/>
  <c r="O879" i="10"/>
  <c r="L879" i="10"/>
  <c r="J879" i="10"/>
  <c r="M879" i="10" s="1"/>
  <c r="G879" i="10"/>
  <c r="W878" i="10"/>
  <c r="U878" i="10"/>
  <c r="Q878" i="10"/>
  <c r="O878" i="10"/>
  <c r="L878" i="10"/>
  <c r="J878" i="10"/>
  <c r="M878" i="10" s="1"/>
  <c r="G878" i="10"/>
  <c r="Y877" i="10"/>
  <c r="W877" i="10"/>
  <c r="U877" i="10"/>
  <c r="X877" i="10" s="1"/>
  <c r="S877" i="10"/>
  <c r="Q877" i="10"/>
  <c r="O877" i="10"/>
  <c r="R877" i="10" s="1"/>
  <c r="L877" i="10"/>
  <c r="J877" i="10"/>
  <c r="M877" i="10" s="1"/>
  <c r="G877" i="10"/>
  <c r="W876" i="10"/>
  <c r="U876" i="10"/>
  <c r="Q876" i="10"/>
  <c r="O876" i="10"/>
  <c r="L876" i="10"/>
  <c r="J876" i="10"/>
  <c r="M876" i="10" s="1"/>
  <c r="G876" i="10"/>
  <c r="W875" i="10"/>
  <c r="U875" i="10"/>
  <c r="Q875" i="10"/>
  <c r="O875" i="10"/>
  <c r="L875" i="10"/>
  <c r="J875" i="10"/>
  <c r="M875" i="10" s="1"/>
  <c r="G875" i="10"/>
  <c r="W874" i="10"/>
  <c r="U874" i="10"/>
  <c r="Q874" i="10"/>
  <c r="O874" i="10"/>
  <c r="L874" i="10"/>
  <c r="J874" i="10"/>
  <c r="M874" i="10" s="1"/>
  <c r="G874" i="10"/>
  <c r="W873" i="10"/>
  <c r="U873" i="10"/>
  <c r="Q873" i="10"/>
  <c r="O873" i="10"/>
  <c r="L873" i="10"/>
  <c r="J873" i="10"/>
  <c r="M873" i="10" s="1"/>
  <c r="G873" i="10"/>
  <c r="W872" i="10"/>
  <c r="U872" i="10"/>
  <c r="Q872" i="10"/>
  <c r="O872" i="10"/>
  <c r="L872" i="10"/>
  <c r="J872" i="10"/>
  <c r="M872" i="10" s="1"/>
  <c r="G872" i="10"/>
  <c r="W871" i="10"/>
  <c r="U871" i="10"/>
  <c r="Q871" i="10"/>
  <c r="O871" i="10"/>
  <c r="L871" i="10"/>
  <c r="J871" i="10"/>
  <c r="M871" i="10" s="1"/>
  <c r="G871" i="10"/>
  <c r="W870" i="10"/>
  <c r="U870" i="10"/>
  <c r="Q870" i="10"/>
  <c r="O870" i="10"/>
  <c r="L870" i="10"/>
  <c r="J870" i="10"/>
  <c r="M870" i="10" s="1"/>
  <c r="G870" i="10"/>
  <c r="W869" i="10"/>
  <c r="U869" i="10"/>
  <c r="Q869" i="10"/>
  <c r="O869" i="10"/>
  <c r="L869" i="10"/>
  <c r="J869" i="10"/>
  <c r="M869" i="10" s="1"/>
  <c r="G869" i="10"/>
  <c r="W868" i="10"/>
  <c r="U868" i="10"/>
  <c r="Q868" i="10"/>
  <c r="O868" i="10"/>
  <c r="L868" i="10"/>
  <c r="J868" i="10"/>
  <c r="M868" i="10" s="1"/>
  <c r="G868" i="10"/>
  <c r="W867" i="10"/>
  <c r="U867" i="10"/>
  <c r="S867" i="10"/>
  <c r="Q867" i="10"/>
  <c r="O867" i="10"/>
  <c r="R867" i="10" s="1"/>
  <c r="L867" i="10"/>
  <c r="J867" i="10"/>
  <c r="M867" i="10" s="1"/>
  <c r="G867" i="10"/>
  <c r="W866" i="10"/>
  <c r="U866" i="10"/>
  <c r="Q866" i="10"/>
  <c r="O866" i="10"/>
  <c r="L866" i="10"/>
  <c r="J866" i="10"/>
  <c r="M866" i="10" s="1"/>
  <c r="G866" i="10"/>
  <c r="W865" i="10"/>
  <c r="U865" i="10"/>
  <c r="Q865" i="10"/>
  <c r="O865" i="10"/>
  <c r="L865" i="10"/>
  <c r="J865" i="10"/>
  <c r="M865" i="10" s="1"/>
  <c r="G865" i="10"/>
  <c r="W864" i="10"/>
  <c r="U864" i="10"/>
  <c r="Q864" i="10"/>
  <c r="O864" i="10"/>
  <c r="L864" i="10"/>
  <c r="J864" i="10"/>
  <c r="M864" i="10" s="1"/>
  <c r="G864" i="10"/>
  <c r="W863" i="10"/>
  <c r="U863" i="10"/>
  <c r="Q863" i="10"/>
  <c r="O863" i="10"/>
  <c r="L863" i="10"/>
  <c r="J863" i="10"/>
  <c r="M863" i="10" s="1"/>
  <c r="G863" i="10"/>
  <c r="W862" i="10"/>
  <c r="U862" i="10"/>
  <c r="Q862" i="10"/>
  <c r="O862" i="10"/>
  <c r="L862" i="10"/>
  <c r="J862" i="10"/>
  <c r="M862" i="10" s="1"/>
  <c r="G862" i="10"/>
  <c r="Y861" i="10"/>
  <c r="W861" i="10"/>
  <c r="U861" i="10"/>
  <c r="X861" i="10" s="1"/>
  <c r="S861" i="10"/>
  <c r="Q861" i="10"/>
  <c r="O861" i="10"/>
  <c r="R861" i="10" s="1"/>
  <c r="L861" i="10"/>
  <c r="J861" i="10"/>
  <c r="M861" i="10" s="1"/>
  <c r="G861" i="10"/>
  <c r="W860" i="10"/>
  <c r="U860" i="10"/>
  <c r="S860" i="10"/>
  <c r="Q860" i="10"/>
  <c r="O860" i="10"/>
  <c r="R860" i="10" s="1"/>
  <c r="L860" i="10"/>
  <c r="J860" i="10"/>
  <c r="M860" i="10" s="1"/>
  <c r="G860" i="10"/>
  <c r="W859" i="10"/>
  <c r="U859" i="10"/>
  <c r="Q859" i="10"/>
  <c r="O859" i="10"/>
  <c r="L859" i="10"/>
  <c r="J859" i="10"/>
  <c r="M859" i="10" s="1"/>
  <c r="G859" i="10"/>
  <c r="W858" i="10"/>
  <c r="U858" i="10"/>
  <c r="Q858" i="10"/>
  <c r="O858" i="10"/>
  <c r="L858" i="10"/>
  <c r="J858" i="10"/>
  <c r="M858" i="10" s="1"/>
  <c r="G858" i="10"/>
  <c r="W857" i="10"/>
  <c r="U857" i="10"/>
  <c r="Q857" i="10"/>
  <c r="O857" i="10"/>
  <c r="L857" i="10"/>
  <c r="J857" i="10"/>
  <c r="M857" i="10" s="1"/>
  <c r="G857" i="10"/>
  <c r="W856" i="10"/>
  <c r="U856" i="10"/>
  <c r="Q856" i="10"/>
  <c r="O856" i="10"/>
  <c r="L856" i="10"/>
  <c r="J856" i="10"/>
  <c r="M856" i="10" s="1"/>
  <c r="G856" i="10"/>
  <c r="W855" i="10"/>
  <c r="U855" i="10"/>
  <c r="Q855" i="10"/>
  <c r="O855" i="10"/>
  <c r="L855" i="10"/>
  <c r="J855" i="10"/>
  <c r="M855" i="10" s="1"/>
  <c r="G855" i="10"/>
  <c r="W854" i="10"/>
  <c r="U854" i="10"/>
  <c r="Q854" i="10"/>
  <c r="O854" i="10"/>
  <c r="L854" i="10"/>
  <c r="J854" i="10"/>
  <c r="M854" i="10" s="1"/>
  <c r="G854" i="10"/>
  <c r="W853" i="10"/>
  <c r="U853" i="10"/>
  <c r="Q853" i="10"/>
  <c r="O853" i="10"/>
  <c r="L853" i="10"/>
  <c r="J853" i="10"/>
  <c r="M853" i="10" s="1"/>
  <c r="G853" i="10"/>
  <c r="W852" i="10"/>
  <c r="U852" i="10"/>
  <c r="Q852" i="10"/>
  <c r="O852" i="10"/>
  <c r="L852" i="10"/>
  <c r="J852" i="10"/>
  <c r="M852" i="10" s="1"/>
  <c r="G852" i="10"/>
  <c r="W851" i="10"/>
  <c r="U851" i="10"/>
  <c r="Q851" i="10"/>
  <c r="O851" i="10"/>
  <c r="L851" i="10"/>
  <c r="J851" i="10"/>
  <c r="M851" i="10" s="1"/>
  <c r="G851" i="10"/>
  <c r="W850" i="10"/>
  <c r="U850" i="10"/>
  <c r="Q850" i="10"/>
  <c r="O850" i="10"/>
  <c r="L850" i="10"/>
  <c r="J850" i="10"/>
  <c r="M850" i="10" s="1"/>
  <c r="G850" i="10"/>
  <c r="W849" i="10"/>
  <c r="U849" i="10"/>
  <c r="Q849" i="10"/>
  <c r="O849" i="10"/>
  <c r="L849" i="10"/>
  <c r="J849" i="10"/>
  <c r="M849" i="10" s="1"/>
  <c r="G849" i="10"/>
  <c r="W848" i="10"/>
  <c r="U848" i="10"/>
  <c r="Q848" i="10"/>
  <c r="O848" i="10"/>
  <c r="L848" i="10"/>
  <c r="J848" i="10"/>
  <c r="M848" i="10" s="1"/>
  <c r="G848" i="10"/>
  <c r="W847" i="10"/>
  <c r="U847" i="10"/>
  <c r="Q847" i="10"/>
  <c r="O847" i="10"/>
  <c r="L847" i="10"/>
  <c r="J847" i="10"/>
  <c r="M847" i="10" s="1"/>
  <c r="G847" i="10"/>
  <c r="W846" i="10"/>
  <c r="U846" i="10"/>
  <c r="Q846" i="10"/>
  <c r="O846" i="10"/>
  <c r="L846" i="10"/>
  <c r="J846" i="10"/>
  <c r="M846" i="10" s="1"/>
  <c r="G846" i="10"/>
  <c r="W845" i="10"/>
  <c r="U845" i="10"/>
  <c r="S845" i="10"/>
  <c r="Q845" i="10"/>
  <c r="O845" i="10"/>
  <c r="R845" i="10" s="1"/>
  <c r="L845" i="10"/>
  <c r="J845" i="10"/>
  <c r="M845" i="10" s="1"/>
  <c r="G845" i="10"/>
  <c r="W844" i="10"/>
  <c r="U844" i="10"/>
  <c r="Q844" i="10"/>
  <c r="O844" i="10"/>
  <c r="L844" i="10"/>
  <c r="J844" i="10"/>
  <c r="M844" i="10" s="1"/>
  <c r="G844" i="10"/>
  <c r="W843" i="10"/>
  <c r="U843" i="10"/>
  <c r="Q843" i="10"/>
  <c r="O843" i="10"/>
  <c r="L843" i="10"/>
  <c r="J843" i="10"/>
  <c r="M843" i="10" s="1"/>
  <c r="G843" i="10"/>
  <c r="W842" i="10"/>
  <c r="U842" i="10"/>
  <c r="S842" i="10"/>
  <c r="Q842" i="10"/>
  <c r="O842" i="10"/>
  <c r="R842" i="10" s="1"/>
  <c r="L842" i="10"/>
  <c r="J842" i="10"/>
  <c r="M842" i="10" s="1"/>
  <c r="G842" i="10"/>
  <c r="W841" i="10"/>
  <c r="U841" i="10"/>
  <c r="Q841" i="10"/>
  <c r="O841" i="10"/>
  <c r="L841" i="10"/>
  <c r="J841" i="10"/>
  <c r="M841" i="10" s="1"/>
  <c r="G841" i="10"/>
  <c r="W840" i="10"/>
  <c r="U840" i="10"/>
  <c r="S840" i="10"/>
  <c r="Q840" i="10"/>
  <c r="O840" i="10"/>
  <c r="R840" i="10" s="1"/>
  <c r="L840" i="10"/>
  <c r="J840" i="10"/>
  <c r="M840" i="10" s="1"/>
  <c r="G840" i="10"/>
  <c r="W839" i="10"/>
  <c r="U839" i="10"/>
  <c r="Q839" i="10"/>
  <c r="O839" i="10"/>
  <c r="L839" i="10"/>
  <c r="J839" i="10"/>
  <c r="M839" i="10" s="1"/>
  <c r="G839" i="10"/>
  <c r="W838" i="10"/>
  <c r="U838" i="10"/>
  <c r="S838" i="10"/>
  <c r="Q838" i="10"/>
  <c r="O838" i="10"/>
  <c r="R838" i="10" s="1"/>
  <c r="L838" i="10"/>
  <c r="J838" i="10"/>
  <c r="M838" i="10" s="1"/>
  <c r="G838" i="10"/>
  <c r="W837" i="10"/>
  <c r="U837" i="10"/>
  <c r="Q837" i="10"/>
  <c r="O837" i="10"/>
  <c r="L837" i="10"/>
  <c r="J837" i="10"/>
  <c r="M837" i="10" s="1"/>
  <c r="G837" i="10"/>
  <c r="W836" i="10"/>
  <c r="U836" i="10"/>
  <c r="Q836" i="10"/>
  <c r="O836" i="10"/>
  <c r="L836" i="10"/>
  <c r="J836" i="10"/>
  <c r="M836" i="10" s="1"/>
  <c r="G836" i="10"/>
  <c r="W835" i="10"/>
  <c r="U835" i="10"/>
  <c r="Q835" i="10"/>
  <c r="O835" i="10"/>
  <c r="L835" i="10"/>
  <c r="J835" i="10"/>
  <c r="M835" i="10" s="1"/>
  <c r="G835" i="10"/>
  <c r="W834" i="10"/>
  <c r="U834" i="10"/>
  <c r="Q834" i="10"/>
  <c r="O834" i="10"/>
  <c r="L834" i="10"/>
  <c r="J834" i="10"/>
  <c r="M834" i="10" s="1"/>
  <c r="G834" i="10"/>
  <c r="W833" i="10"/>
  <c r="U833" i="10"/>
  <c r="Q833" i="10"/>
  <c r="O833" i="10"/>
  <c r="L833" i="10"/>
  <c r="J833" i="10"/>
  <c r="M833" i="10" s="1"/>
  <c r="G833" i="10"/>
  <c r="W832" i="10"/>
  <c r="U832" i="10"/>
  <c r="Q832" i="10"/>
  <c r="O832" i="10"/>
  <c r="L832" i="10"/>
  <c r="J832" i="10"/>
  <c r="M832" i="10" s="1"/>
  <c r="G832" i="10"/>
  <c r="W831" i="10"/>
  <c r="U831" i="10"/>
  <c r="Q831" i="10"/>
  <c r="O831" i="10"/>
  <c r="L831" i="10"/>
  <c r="J831" i="10"/>
  <c r="M831" i="10" s="1"/>
  <c r="G831" i="10"/>
  <c r="W830" i="10"/>
  <c r="U830" i="10"/>
  <c r="Q830" i="10"/>
  <c r="O830" i="10"/>
  <c r="L830" i="10"/>
  <c r="J830" i="10"/>
  <c r="M830" i="10" s="1"/>
  <c r="G830" i="10"/>
  <c r="W829" i="10"/>
  <c r="U829" i="10"/>
  <c r="Q829" i="10"/>
  <c r="O829" i="10"/>
  <c r="L829" i="10"/>
  <c r="J829" i="10"/>
  <c r="M829" i="10" s="1"/>
  <c r="G829" i="10"/>
  <c r="W828" i="10"/>
  <c r="U828" i="10"/>
  <c r="Q828" i="10"/>
  <c r="O828" i="10"/>
  <c r="L828" i="10"/>
  <c r="J828" i="10"/>
  <c r="M828" i="10" s="1"/>
  <c r="G828" i="10"/>
  <c r="W827" i="10"/>
  <c r="U827" i="10"/>
  <c r="Q827" i="10"/>
  <c r="O827" i="10"/>
  <c r="L827" i="10"/>
  <c r="J827" i="10"/>
  <c r="M827" i="10" s="1"/>
  <c r="G827" i="10"/>
  <c r="W826" i="10"/>
  <c r="U826" i="10"/>
  <c r="Q826" i="10"/>
  <c r="O826" i="10"/>
  <c r="L826" i="10"/>
  <c r="J826" i="10"/>
  <c r="M826" i="10" s="1"/>
  <c r="G826" i="10"/>
  <c r="W825" i="10"/>
  <c r="U825" i="10"/>
  <c r="Q825" i="10"/>
  <c r="O825" i="10"/>
  <c r="L825" i="10"/>
  <c r="J825" i="10"/>
  <c r="M825" i="10" s="1"/>
  <c r="G825" i="10"/>
  <c r="W824" i="10"/>
  <c r="U824" i="10"/>
  <c r="Q824" i="10"/>
  <c r="O824" i="10"/>
  <c r="L824" i="10"/>
  <c r="J824" i="10"/>
  <c r="M824" i="10" s="1"/>
  <c r="G824" i="10"/>
  <c r="W823" i="10"/>
  <c r="U823" i="10"/>
  <c r="Q823" i="10"/>
  <c r="O823" i="10"/>
  <c r="L823" i="10"/>
  <c r="J823" i="10"/>
  <c r="M823" i="10" s="1"/>
  <c r="G823" i="10"/>
  <c r="W822" i="10"/>
  <c r="U822" i="10"/>
  <c r="Q822" i="10"/>
  <c r="O822" i="10"/>
  <c r="L822" i="10"/>
  <c r="J822" i="10"/>
  <c r="M822" i="10" s="1"/>
  <c r="G822" i="10"/>
  <c r="W821" i="10"/>
  <c r="U821" i="10"/>
  <c r="Q821" i="10"/>
  <c r="O821" i="10"/>
  <c r="L821" i="10"/>
  <c r="J821" i="10"/>
  <c r="M821" i="10" s="1"/>
  <c r="G821" i="10"/>
  <c r="W820" i="10"/>
  <c r="U820" i="10"/>
  <c r="Q820" i="10"/>
  <c r="O820" i="10"/>
  <c r="L820" i="10"/>
  <c r="J820" i="10"/>
  <c r="M820" i="10" s="1"/>
  <c r="G820" i="10"/>
  <c r="W819" i="10"/>
  <c r="U819" i="10"/>
  <c r="Q819" i="10"/>
  <c r="O819" i="10"/>
  <c r="L819" i="10"/>
  <c r="J819" i="10"/>
  <c r="M819" i="10" s="1"/>
  <c r="G819" i="10"/>
  <c r="W818" i="10"/>
  <c r="U818" i="10"/>
  <c r="Q818" i="10"/>
  <c r="O818" i="10"/>
  <c r="L818" i="10"/>
  <c r="J818" i="10"/>
  <c r="M818" i="10" s="1"/>
  <c r="G818" i="10"/>
  <c r="W817" i="10"/>
  <c r="U817" i="10"/>
  <c r="S817" i="10"/>
  <c r="Q817" i="10"/>
  <c r="O817" i="10"/>
  <c r="R817" i="10" s="1"/>
  <c r="L817" i="10"/>
  <c r="J817" i="10"/>
  <c r="M817" i="10" s="1"/>
  <c r="G817" i="10"/>
  <c r="Y816" i="10"/>
  <c r="W816" i="10"/>
  <c r="U816" i="10"/>
  <c r="X816" i="10" s="1"/>
  <c r="Q816" i="10"/>
  <c r="O816" i="10"/>
  <c r="L816" i="10"/>
  <c r="J816" i="10"/>
  <c r="M816" i="10" s="1"/>
  <c r="G816" i="10"/>
  <c r="W815" i="10"/>
  <c r="U815" i="10"/>
  <c r="S815" i="10"/>
  <c r="Q815" i="10"/>
  <c r="O815" i="10"/>
  <c r="R815" i="10" s="1"/>
  <c r="L815" i="10"/>
  <c r="J815" i="10"/>
  <c r="M815" i="10" s="1"/>
  <c r="G815" i="10"/>
  <c r="W814" i="10"/>
  <c r="U814" i="10"/>
  <c r="Q814" i="10"/>
  <c r="O814" i="10"/>
  <c r="L814" i="10"/>
  <c r="J814" i="10"/>
  <c r="M814" i="10" s="1"/>
  <c r="G814" i="10"/>
  <c r="W813" i="10"/>
  <c r="U813" i="10"/>
  <c r="Q813" i="10"/>
  <c r="O813" i="10"/>
  <c r="L813" i="10"/>
  <c r="J813" i="10"/>
  <c r="M813" i="10" s="1"/>
  <c r="G813" i="10"/>
  <c r="W812" i="10"/>
  <c r="U812" i="10"/>
  <c r="Q812" i="10"/>
  <c r="O812" i="10"/>
  <c r="L812" i="10"/>
  <c r="J812" i="10"/>
  <c r="M812" i="10" s="1"/>
  <c r="G812" i="10"/>
  <c r="W811" i="10"/>
  <c r="U811" i="10"/>
  <c r="Q811" i="10"/>
  <c r="O811" i="10"/>
  <c r="L811" i="10"/>
  <c r="J811" i="10"/>
  <c r="M811" i="10" s="1"/>
  <c r="G811" i="10"/>
  <c r="W810" i="10"/>
  <c r="U810" i="10"/>
  <c r="Q810" i="10"/>
  <c r="O810" i="10"/>
  <c r="L810" i="10"/>
  <c r="J810" i="10"/>
  <c r="M810" i="10" s="1"/>
  <c r="G810" i="10"/>
  <c r="W809" i="10"/>
  <c r="U809" i="10"/>
  <c r="Q809" i="10"/>
  <c r="O809" i="10"/>
  <c r="L809" i="10"/>
  <c r="J809" i="10"/>
  <c r="M809" i="10" s="1"/>
  <c r="G809" i="10"/>
  <c r="W808" i="10"/>
  <c r="U808" i="10"/>
  <c r="Q808" i="10"/>
  <c r="O808" i="10"/>
  <c r="L808" i="10"/>
  <c r="J808" i="10"/>
  <c r="M808" i="10" s="1"/>
  <c r="G808" i="10"/>
  <c r="W807" i="10"/>
  <c r="U807" i="10"/>
  <c r="Q807" i="10"/>
  <c r="O807" i="10"/>
  <c r="L807" i="10"/>
  <c r="J807" i="10"/>
  <c r="M807" i="10" s="1"/>
  <c r="G807" i="10"/>
  <c r="W806" i="10"/>
  <c r="U806" i="10"/>
  <c r="Q806" i="10"/>
  <c r="O806" i="10"/>
  <c r="L806" i="10"/>
  <c r="J806" i="10"/>
  <c r="M806" i="10" s="1"/>
  <c r="G806" i="10"/>
  <c r="W805" i="10"/>
  <c r="U805" i="10"/>
  <c r="Q805" i="10"/>
  <c r="O805" i="10"/>
  <c r="L805" i="10"/>
  <c r="J805" i="10"/>
  <c r="M805" i="10" s="1"/>
  <c r="G805" i="10"/>
  <c r="W804" i="10"/>
  <c r="U804" i="10"/>
  <c r="Q804" i="10"/>
  <c r="O804" i="10"/>
  <c r="L804" i="10"/>
  <c r="J804" i="10"/>
  <c r="M804" i="10" s="1"/>
  <c r="G804" i="10"/>
  <c r="W803" i="10"/>
  <c r="U803" i="10"/>
  <c r="Q803" i="10"/>
  <c r="O803" i="10"/>
  <c r="L803" i="10"/>
  <c r="J803" i="10"/>
  <c r="M803" i="10" s="1"/>
  <c r="G803" i="10"/>
  <c r="W802" i="10"/>
  <c r="U802" i="10"/>
  <c r="Q802" i="10"/>
  <c r="O802" i="10"/>
  <c r="L802" i="10"/>
  <c r="J802" i="10"/>
  <c r="M802" i="10" s="1"/>
  <c r="G802" i="10"/>
  <c r="W801" i="10"/>
  <c r="U801" i="10"/>
  <c r="Q801" i="10"/>
  <c r="O801" i="10"/>
  <c r="L801" i="10"/>
  <c r="J801" i="10"/>
  <c r="M801" i="10" s="1"/>
  <c r="G801" i="10"/>
  <c r="W800" i="10"/>
  <c r="U800" i="10"/>
  <c r="Q800" i="10"/>
  <c r="O800" i="10"/>
  <c r="L800" i="10"/>
  <c r="J800" i="10"/>
  <c r="M800" i="10" s="1"/>
  <c r="G800" i="10"/>
  <c r="W799" i="10"/>
  <c r="U799" i="10"/>
  <c r="Q799" i="10"/>
  <c r="O799" i="10"/>
  <c r="L799" i="10"/>
  <c r="J799" i="10"/>
  <c r="M799" i="10" s="1"/>
  <c r="G799" i="10"/>
  <c r="W798" i="10"/>
  <c r="U798" i="10"/>
  <c r="Q798" i="10"/>
  <c r="O798" i="10"/>
  <c r="L798" i="10"/>
  <c r="J798" i="10"/>
  <c r="M798" i="10" s="1"/>
  <c r="G798" i="10"/>
  <c r="W797" i="10"/>
  <c r="U797" i="10"/>
  <c r="Q797" i="10"/>
  <c r="O797" i="10"/>
  <c r="L797" i="10"/>
  <c r="J797" i="10"/>
  <c r="M797" i="10" s="1"/>
  <c r="G797" i="10"/>
  <c r="W796" i="10"/>
  <c r="U796" i="10"/>
  <c r="Q796" i="10"/>
  <c r="O796" i="10"/>
  <c r="L796" i="10"/>
  <c r="J796" i="10"/>
  <c r="M796" i="10" s="1"/>
  <c r="G796" i="10"/>
  <c r="W795" i="10"/>
  <c r="U795" i="10"/>
  <c r="Q795" i="10"/>
  <c r="O795" i="10"/>
  <c r="L795" i="10"/>
  <c r="J795" i="10"/>
  <c r="M795" i="10" s="1"/>
  <c r="G795" i="10"/>
  <c r="W794" i="10"/>
  <c r="U794" i="10"/>
  <c r="Q794" i="10"/>
  <c r="O794" i="10"/>
  <c r="L794" i="10"/>
  <c r="J794" i="10"/>
  <c r="M794" i="10" s="1"/>
  <c r="G794" i="10"/>
  <c r="W793" i="10"/>
  <c r="U793" i="10"/>
  <c r="S793" i="10"/>
  <c r="Q793" i="10"/>
  <c r="O793" i="10"/>
  <c r="R793" i="10" s="1"/>
  <c r="L793" i="10"/>
  <c r="J793" i="10"/>
  <c r="M793" i="10" s="1"/>
  <c r="G793" i="10"/>
  <c r="W792" i="10"/>
  <c r="U792" i="10"/>
  <c r="Q792" i="10"/>
  <c r="O792" i="10"/>
  <c r="L792" i="10"/>
  <c r="J792" i="10"/>
  <c r="M792" i="10" s="1"/>
  <c r="G792" i="10"/>
  <c r="W791" i="10"/>
  <c r="U791" i="10"/>
  <c r="Q791" i="10"/>
  <c r="O791" i="10"/>
  <c r="L791" i="10"/>
  <c r="J791" i="10"/>
  <c r="M791" i="10" s="1"/>
  <c r="G791" i="10"/>
  <c r="W790" i="10"/>
  <c r="U790" i="10"/>
  <c r="Q790" i="10"/>
  <c r="O790" i="10"/>
  <c r="L790" i="10"/>
  <c r="J790" i="10"/>
  <c r="M790" i="10" s="1"/>
  <c r="G790" i="10"/>
  <c r="W789" i="10"/>
  <c r="U789" i="10"/>
  <c r="Q789" i="10"/>
  <c r="O789" i="10"/>
  <c r="L789" i="10"/>
  <c r="J789" i="10"/>
  <c r="M789" i="10" s="1"/>
  <c r="G789" i="10"/>
  <c r="W788" i="10"/>
  <c r="U788" i="10"/>
  <c r="Q788" i="10"/>
  <c r="O788" i="10"/>
  <c r="L788" i="10"/>
  <c r="J788" i="10"/>
  <c r="M788" i="10" s="1"/>
  <c r="G788" i="10"/>
  <c r="W787" i="10"/>
  <c r="U787" i="10"/>
  <c r="Q787" i="10"/>
  <c r="O787" i="10"/>
  <c r="L787" i="10"/>
  <c r="J787" i="10"/>
  <c r="M787" i="10" s="1"/>
  <c r="G787" i="10"/>
  <c r="W786" i="10"/>
  <c r="U786" i="10"/>
  <c r="Q786" i="10"/>
  <c r="O786" i="10"/>
  <c r="L786" i="10"/>
  <c r="J786" i="10"/>
  <c r="M786" i="10" s="1"/>
  <c r="G786" i="10"/>
  <c r="W785" i="10"/>
  <c r="U785" i="10"/>
  <c r="Q785" i="10"/>
  <c r="O785" i="10"/>
  <c r="L785" i="10"/>
  <c r="J785" i="10"/>
  <c r="M785" i="10" s="1"/>
  <c r="G785" i="10"/>
  <c r="W784" i="10"/>
  <c r="U784" i="10"/>
  <c r="Q784" i="10"/>
  <c r="O784" i="10"/>
  <c r="L784" i="10"/>
  <c r="J784" i="10"/>
  <c r="M784" i="10" s="1"/>
  <c r="G784" i="10"/>
  <c r="W783" i="10"/>
  <c r="U783" i="10"/>
  <c r="Q783" i="10"/>
  <c r="O783" i="10"/>
  <c r="L783" i="10"/>
  <c r="J783" i="10"/>
  <c r="M783" i="10" s="1"/>
  <c r="G783" i="10"/>
  <c r="W782" i="10"/>
  <c r="U782" i="10"/>
  <c r="S782" i="10"/>
  <c r="Q782" i="10"/>
  <c r="O782" i="10"/>
  <c r="R782" i="10" s="1"/>
  <c r="L782" i="10"/>
  <c r="J782" i="10"/>
  <c r="M782" i="10" s="1"/>
  <c r="G782" i="10"/>
  <c r="W781" i="10"/>
  <c r="U781" i="10"/>
  <c r="Q781" i="10"/>
  <c r="O781" i="10"/>
  <c r="L781" i="10"/>
  <c r="J781" i="10"/>
  <c r="M781" i="10" s="1"/>
  <c r="G781" i="10"/>
  <c r="W780" i="10"/>
  <c r="U780" i="10"/>
  <c r="Q780" i="10"/>
  <c r="O780" i="10"/>
  <c r="L780" i="10"/>
  <c r="J780" i="10"/>
  <c r="M780" i="10" s="1"/>
  <c r="G780" i="10"/>
  <c r="W779" i="10"/>
  <c r="U779" i="10"/>
  <c r="Q779" i="10"/>
  <c r="O779" i="10"/>
  <c r="L779" i="10"/>
  <c r="J779" i="10"/>
  <c r="M779" i="10" s="1"/>
  <c r="G779" i="10"/>
  <c r="W778" i="10"/>
  <c r="U778" i="10"/>
  <c r="Q778" i="10"/>
  <c r="O778" i="10"/>
  <c r="L778" i="10"/>
  <c r="J778" i="10"/>
  <c r="M778" i="10" s="1"/>
  <c r="G778" i="10"/>
  <c r="W777" i="10"/>
  <c r="U777" i="10"/>
  <c r="Q777" i="10"/>
  <c r="O777" i="10"/>
  <c r="L777" i="10"/>
  <c r="J777" i="10"/>
  <c r="M777" i="10" s="1"/>
  <c r="G777" i="10"/>
  <c r="W776" i="10"/>
  <c r="U776" i="10"/>
  <c r="Q776" i="10"/>
  <c r="O776" i="10"/>
  <c r="L776" i="10"/>
  <c r="J776" i="10"/>
  <c r="M776" i="10" s="1"/>
  <c r="G776" i="10"/>
  <c r="W775" i="10"/>
  <c r="U775" i="10"/>
  <c r="S775" i="10"/>
  <c r="Q775" i="10"/>
  <c r="O775" i="10"/>
  <c r="R775" i="10" s="1"/>
  <c r="L775" i="10"/>
  <c r="J775" i="10"/>
  <c r="M775" i="10" s="1"/>
  <c r="G775" i="10"/>
  <c r="W774" i="10"/>
  <c r="U774" i="10"/>
  <c r="Q774" i="10"/>
  <c r="O774" i="10"/>
  <c r="L774" i="10"/>
  <c r="J774" i="10"/>
  <c r="M774" i="10" s="1"/>
  <c r="G774" i="10"/>
  <c r="W773" i="10"/>
  <c r="U773" i="10"/>
  <c r="Q773" i="10"/>
  <c r="O773" i="10"/>
  <c r="L773" i="10"/>
  <c r="J773" i="10"/>
  <c r="M773" i="10" s="1"/>
  <c r="G773" i="10"/>
  <c r="W772" i="10"/>
  <c r="U772" i="10"/>
  <c r="Q772" i="10"/>
  <c r="O772" i="10"/>
  <c r="L772" i="10"/>
  <c r="J772" i="10"/>
  <c r="M772" i="10" s="1"/>
  <c r="G772" i="10"/>
  <c r="W771" i="10"/>
  <c r="U771" i="10"/>
  <c r="Q771" i="10"/>
  <c r="O771" i="10"/>
  <c r="L771" i="10"/>
  <c r="J771" i="10"/>
  <c r="M771" i="10" s="1"/>
  <c r="G771" i="10"/>
  <c r="W770" i="10"/>
  <c r="U770" i="10"/>
  <c r="Q770" i="10"/>
  <c r="O770" i="10"/>
  <c r="L770" i="10"/>
  <c r="J770" i="10"/>
  <c r="M770" i="10" s="1"/>
  <c r="G770" i="10"/>
  <c r="W769" i="10"/>
  <c r="U769" i="10"/>
  <c r="Q769" i="10"/>
  <c r="O769" i="10"/>
  <c r="L769" i="10"/>
  <c r="J769" i="10"/>
  <c r="M769" i="10" s="1"/>
  <c r="G769" i="10"/>
  <c r="W768" i="10"/>
  <c r="U768" i="10"/>
  <c r="Q768" i="10"/>
  <c r="O768" i="10"/>
  <c r="L768" i="10"/>
  <c r="J768" i="10"/>
  <c r="M768" i="10" s="1"/>
  <c r="G768" i="10"/>
  <c r="W767" i="10"/>
  <c r="U767" i="10"/>
  <c r="Q767" i="10"/>
  <c r="O767" i="10"/>
  <c r="L767" i="10"/>
  <c r="J767" i="10"/>
  <c r="M767" i="10" s="1"/>
  <c r="G767" i="10"/>
  <c r="W766" i="10"/>
  <c r="U766" i="10"/>
  <c r="Q766" i="10"/>
  <c r="O766" i="10"/>
  <c r="L766" i="10"/>
  <c r="J766" i="10"/>
  <c r="M766" i="10" s="1"/>
  <c r="G766" i="10"/>
  <c r="W765" i="10"/>
  <c r="U765" i="10"/>
  <c r="Q765" i="10"/>
  <c r="O765" i="10"/>
  <c r="L765" i="10"/>
  <c r="J765" i="10"/>
  <c r="M765" i="10" s="1"/>
  <c r="G765" i="10"/>
  <c r="W764" i="10"/>
  <c r="U764" i="10"/>
  <c r="Q764" i="10"/>
  <c r="O764" i="10"/>
  <c r="L764" i="10"/>
  <c r="J764" i="10"/>
  <c r="M764" i="10" s="1"/>
  <c r="G764" i="10"/>
  <c r="W763" i="10"/>
  <c r="U763" i="10"/>
  <c r="Q763" i="10"/>
  <c r="O763" i="10"/>
  <c r="L763" i="10"/>
  <c r="J763" i="10"/>
  <c r="M763" i="10" s="1"/>
  <c r="G763" i="10"/>
  <c r="Y762" i="10"/>
  <c r="W762" i="10"/>
  <c r="U762" i="10"/>
  <c r="X762" i="10" s="1"/>
  <c r="S762" i="10"/>
  <c r="Q762" i="10"/>
  <c r="O762" i="10"/>
  <c r="R762" i="10" s="1"/>
  <c r="L762" i="10"/>
  <c r="J762" i="10"/>
  <c r="M762" i="10" s="1"/>
  <c r="G762" i="10"/>
  <c r="W761" i="10"/>
  <c r="U761" i="10"/>
  <c r="Q761" i="10"/>
  <c r="O761" i="10"/>
  <c r="L761" i="10"/>
  <c r="J761" i="10"/>
  <c r="M761" i="10" s="1"/>
  <c r="G761" i="10"/>
  <c r="W760" i="10"/>
  <c r="U760" i="10"/>
  <c r="Q760" i="10"/>
  <c r="O760" i="10"/>
  <c r="L760" i="10"/>
  <c r="J760" i="10"/>
  <c r="M760" i="10" s="1"/>
  <c r="G760" i="10"/>
  <c r="W759" i="10"/>
  <c r="U759" i="10"/>
  <c r="Q759" i="10"/>
  <c r="O759" i="10"/>
  <c r="L759" i="10"/>
  <c r="J759" i="10"/>
  <c r="M759" i="10" s="1"/>
  <c r="G759" i="10"/>
  <c r="W758" i="10"/>
  <c r="U758" i="10"/>
  <c r="Q758" i="10"/>
  <c r="O758" i="10"/>
  <c r="L758" i="10"/>
  <c r="J758" i="10"/>
  <c r="M758" i="10" s="1"/>
  <c r="G758" i="10"/>
  <c r="W757" i="10"/>
  <c r="U757" i="10"/>
  <c r="Q757" i="10"/>
  <c r="O757" i="10"/>
  <c r="L757" i="10"/>
  <c r="J757" i="10"/>
  <c r="M757" i="10" s="1"/>
  <c r="G757" i="10"/>
  <c r="W756" i="10"/>
  <c r="U756" i="10"/>
  <c r="Q756" i="10"/>
  <c r="O756" i="10"/>
  <c r="L756" i="10"/>
  <c r="J756" i="10"/>
  <c r="M756" i="10" s="1"/>
  <c r="G756" i="10"/>
  <c r="W755" i="10"/>
  <c r="U755" i="10"/>
  <c r="Q755" i="10"/>
  <c r="O755" i="10"/>
  <c r="L755" i="10"/>
  <c r="J755" i="10"/>
  <c r="M755" i="10" s="1"/>
  <c r="G755" i="10"/>
  <c r="W754" i="10"/>
  <c r="U754" i="10"/>
  <c r="Q754" i="10"/>
  <c r="O754" i="10"/>
  <c r="L754" i="10"/>
  <c r="J754" i="10"/>
  <c r="M754" i="10" s="1"/>
  <c r="G754" i="10"/>
  <c r="W753" i="10"/>
  <c r="U753" i="10"/>
  <c r="Q753" i="10"/>
  <c r="O753" i="10"/>
  <c r="L753" i="10"/>
  <c r="J753" i="10"/>
  <c r="M753" i="10" s="1"/>
  <c r="G753" i="10"/>
  <c r="W752" i="10"/>
  <c r="U752" i="10"/>
  <c r="Q752" i="10"/>
  <c r="O752" i="10"/>
  <c r="L752" i="10"/>
  <c r="J752" i="10"/>
  <c r="M752" i="10" s="1"/>
  <c r="G752" i="10"/>
  <c r="W751" i="10"/>
  <c r="U751" i="10"/>
  <c r="Q751" i="10"/>
  <c r="O751" i="10"/>
  <c r="L751" i="10"/>
  <c r="J751" i="10"/>
  <c r="M751" i="10" s="1"/>
  <c r="G751" i="10"/>
  <c r="W750" i="10"/>
  <c r="U750" i="10"/>
  <c r="Q750" i="10"/>
  <c r="O750" i="10"/>
  <c r="L750" i="10"/>
  <c r="J750" i="10"/>
  <c r="M750" i="10" s="1"/>
  <c r="G750" i="10"/>
  <c r="W749" i="10"/>
  <c r="U749" i="10"/>
  <c r="Q749" i="10"/>
  <c r="O749" i="10"/>
  <c r="L749" i="10"/>
  <c r="J749" i="10"/>
  <c r="M749" i="10" s="1"/>
  <c r="G749" i="10"/>
  <c r="W748" i="10"/>
  <c r="U748" i="10"/>
  <c r="Q748" i="10"/>
  <c r="O748" i="10"/>
  <c r="L748" i="10"/>
  <c r="J748" i="10"/>
  <c r="M748" i="10" s="1"/>
  <c r="G748" i="10"/>
  <c r="W747" i="10"/>
  <c r="U747" i="10"/>
  <c r="Q747" i="10"/>
  <c r="O747" i="10"/>
  <c r="L747" i="10"/>
  <c r="J747" i="10"/>
  <c r="M747" i="10" s="1"/>
  <c r="G747" i="10"/>
  <c r="W746" i="10"/>
  <c r="U746" i="10"/>
  <c r="Q746" i="10"/>
  <c r="O746" i="10"/>
  <c r="L746" i="10"/>
  <c r="J746" i="10"/>
  <c r="M746" i="10" s="1"/>
  <c r="G746" i="10"/>
  <c r="W745" i="10"/>
  <c r="U745" i="10"/>
  <c r="Q745" i="10"/>
  <c r="O745" i="10"/>
  <c r="L745" i="10"/>
  <c r="J745" i="10"/>
  <c r="M745" i="10" s="1"/>
  <c r="G745" i="10"/>
  <c r="W744" i="10"/>
  <c r="U744" i="10"/>
  <c r="Q744" i="10"/>
  <c r="O744" i="10"/>
  <c r="L744" i="10"/>
  <c r="J744" i="10"/>
  <c r="M744" i="10" s="1"/>
  <c r="G744" i="10"/>
  <c r="W743" i="10"/>
  <c r="U743" i="10"/>
  <c r="Q743" i="10"/>
  <c r="O743" i="10"/>
  <c r="L743" i="10"/>
  <c r="J743" i="10"/>
  <c r="M743" i="10" s="1"/>
  <c r="G743" i="10"/>
  <c r="W742" i="10"/>
  <c r="U742" i="10"/>
  <c r="Q742" i="10"/>
  <c r="O742" i="10"/>
  <c r="L742" i="10"/>
  <c r="J742" i="10"/>
  <c r="M742" i="10" s="1"/>
  <c r="G742" i="10"/>
  <c r="W741" i="10"/>
  <c r="U741" i="10"/>
  <c r="Q741" i="10"/>
  <c r="O741" i="10"/>
  <c r="L741" i="10"/>
  <c r="J741" i="10"/>
  <c r="M741" i="10" s="1"/>
  <c r="G741" i="10"/>
  <c r="W740" i="10"/>
  <c r="U740" i="10"/>
  <c r="Q740" i="10"/>
  <c r="O740" i="10"/>
  <c r="L740" i="10"/>
  <c r="J740" i="10"/>
  <c r="M740" i="10" s="1"/>
  <c r="G740" i="10"/>
  <c r="W739" i="10"/>
  <c r="U739" i="10"/>
  <c r="Q739" i="10"/>
  <c r="O739" i="10"/>
  <c r="L739" i="10"/>
  <c r="J739" i="10"/>
  <c r="M739" i="10" s="1"/>
  <c r="G739" i="10"/>
  <c r="W738" i="10"/>
  <c r="U738" i="10"/>
  <c r="Q738" i="10"/>
  <c r="O738" i="10"/>
  <c r="L738" i="10"/>
  <c r="J738" i="10"/>
  <c r="M738" i="10" s="1"/>
  <c r="G738" i="10"/>
  <c r="W737" i="10"/>
  <c r="U737" i="10"/>
  <c r="Q737" i="10"/>
  <c r="O737" i="10"/>
  <c r="L737" i="10"/>
  <c r="J737" i="10"/>
  <c r="M737" i="10" s="1"/>
  <c r="G737" i="10"/>
  <c r="W736" i="10"/>
  <c r="U736" i="10"/>
  <c r="Q736" i="10"/>
  <c r="O736" i="10"/>
  <c r="L736" i="10"/>
  <c r="J736" i="10"/>
  <c r="M736" i="10" s="1"/>
  <c r="G736" i="10"/>
  <c r="W735" i="10"/>
  <c r="U735" i="10"/>
  <c r="S735" i="10"/>
  <c r="Q735" i="10"/>
  <c r="O735" i="10"/>
  <c r="R735" i="10" s="1"/>
  <c r="L735" i="10"/>
  <c r="J735" i="10"/>
  <c r="M735" i="10" s="1"/>
  <c r="G735" i="10"/>
  <c r="W734" i="10"/>
  <c r="U734" i="10"/>
  <c r="Q734" i="10"/>
  <c r="O734" i="10"/>
  <c r="L734" i="10"/>
  <c r="J734" i="10"/>
  <c r="M734" i="10" s="1"/>
  <c r="G734" i="10"/>
  <c r="W733" i="10"/>
  <c r="U733" i="10"/>
  <c r="Q733" i="10"/>
  <c r="O733" i="10"/>
  <c r="L733" i="10"/>
  <c r="J733" i="10"/>
  <c r="M733" i="10" s="1"/>
  <c r="G733" i="10"/>
  <c r="W732" i="10"/>
  <c r="U732" i="10"/>
  <c r="Q732" i="10"/>
  <c r="O732" i="10"/>
  <c r="L732" i="10"/>
  <c r="J732" i="10"/>
  <c r="M732" i="10" s="1"/>
  <c r="G732" i="10"/>
  <c r="W731" i="10"/>
  <c r="U731" i="10"/>
  <c r="S731" i="10"/>
  <c r="Q731" i="10"/>
  <c r="O731" i="10"/>
  <c r="R731" i="10" s="1"/>
  <c r="L731" i="10"/>
  <c r="J731" i="10"/>
  <c r="M731" i="10" s="1"/>
  <c r="G731" i="10"/>
  <c r="W730" i="10"/>
  <c r="U730" i="10"/>
  <c r="Q730" i="10"/>
  <c r="O730" i="10"/>
  <c r="L730" i="10"/>
  <c r="J730" i="10"/>
  <c r="M730" i="10" s="1"/>
  <c r="G730" i="10"/>
  <c r="W729" i="10"/>
  <c r="U729" i="10"/>
  <c r="Q729" i="10"/>
  <c r="O729" i="10"/>
  <c r="L729" i="10"/>
  <c r="J729" i="10"/>
  <c r="M729" i="10" s="1"/>
  <c r="G729" i="10"/>
  <c r="W728" i="10"/>
  <c r="U728" i="10"/>
  <c r="Q728" i="10"/>
  <c r="O728" i="10"/>
  <c r="L728" i="10"/>
  <c r="J728" i="10"/>
  <c r="M728" i="10" s="1"/>
  <c r="G728" i="10"/>
  <c r="W727" i="10"/>
  <c r="U727" i="10"/>
  <c r="Q727" i="10"/>
  <c r="O727" i="10"/>
  <c r="L727" i="10"/>
  <c r="J727" i="10"/>
  <c r="M727" i="10" s="1"/>
  <c r="G727" i="10"/>
  <c r="W726" i="10"/>
  <c r="U726" i="10"/>
  <c r="Q726" i="10"/>
  <c r="O726" i="10"/>
  <c r="L726" i="10"/>
  <c r="J726" i="10"/>
  <c r="M726" i="10" s="1"/>
  <c r="G726" i="10"/>
  <c r="W725" i="10"/>
  <c r="U725" i="10"/>
  <c r="Q725" i="10"/>
  <c r="O725" i="10"/>
  <c r="L725" i="10"/>
  <c r="J725" i="10"/>
  <c r="M725" i="10" s="1"/>
  <c r="G725" i="10"/>
  <c r="W724" i="10"/>
  <c r="U724" i="10"/>
  <c r="Q724" i="10"/>
  <c r="O724" i="10"/>
  <c r="L724" i="10"/>
  <c r="J724" i="10"/>
  <c r="M724" i="10" s="1"/>
  <c r="G724" i="10"/>
  <c r="W723" i="10"/>
  <c r="U723" i="10"/>
  <c r="Q723" i="10"/>
  <c r="O723" i="10"/>
  <c r="L723" i="10"/>
  <c r="J723" i="10"/>
  <c r="M723" i="10" s="1"/>
  <c r="G723" i="10"/>
  <c r="W722" i="10"/>
  <c r="U722" i="10"/>
  <c r="S722" i="10"/>
  <c r="Q722" i="10"/>
  <c r="O722" i="10"/>
  <c r="R722" i="10" s="1"/>
  <c r="L722" i="10"/>
  <c r="J722" i="10"/>
  <c r="M722" i="10" s="1"/>
  <c r="G722" i="10"/>
  <c r="W721" i="10"/>
  <c r="U721" i="10"/>
  <c r="Q721" i="10"/>
  <c r="O721" i="10"/>
  <c r="L721" i="10"/>
  <c r="J721" i="10"/>
  <c r="M721" i="10" s="1"/>
  <c r="G721" i="10"/>
  <c r="W720" i="10"/>
  <c r="U720" i="10"/>
  <c r="S720" i="10"/>
  <c r="Q720" i="10"/>
  <c r="O720" i="10"/>
  <c r="R720" i="10" s="1"/>
  <c r="L720" i="10"/>
  <c r="J720" i="10"/>
  <c r="M720" i="10" s="1"/>
  <c r="G720" i="10"/>
  <c r="Y719" i="10"/>
  <c r="W719" i="10"/>
  <c r="U719" i="10"/>
  <c r="X719" i="10" s="1"/>
  <c r="S719" i="10"/>
  <c r="Q719" i="10"/>
  <c r="O719" i="10"/>
  <c r="R719" i="10" s="1"/>
  <c r="L719" i="10"/>
  <c r="J719" i="10"/>
  <c r="M719" i="10" s="1"/>
  <c r="G719" i="10"/>
  <c r="W718" i="10"/>
  <c r="U718" i="10"/>
  <c r="Q718" i="10"/>
  <c r="O718" i="10"/>
  <c r="L718" i="10"/>
  <c r="J718" i="10"/>
  <c r="M718" i="10" s="1"/>
  <c r="G718" i="10"/>
  <c r="W717" i="10"/>
  <c r="U717" i="10"/>
  <c r="Q717" i="10"/>
  <c r="O717" i="10"/>
  <c r="L717" i="10"/>
  <c r="J717" i="10"/>
  <c r="M717" i="10" s="1"/>
  <c r="G717" i="10"/>
  <c r="W716" i="10"/>
  <c r="U716" i="10"/>
  <c r="Q716" i="10"/>
  <c r="O716" i="10"/>
  <c r="L716" i="10"/>
  <c r="J716" i="10"/>
  <c r="M716" i="10" s="1"/>
  <c r="G716" i="10"/>
  <c r="W715" i="10"/>
  <c r="U715" i="10"/>
  <c r="Q715" i="10"/>
  <c r="O715" i="10"/>
  <c r="L715" i="10"/>
  <c r="J715" i="10"/>
  <c r="M715" i="10" s="1"/>
  <c r="G715" i="10"/>
  <c r="W714" i="10"/>
  <c r="U714" i="10"/>
  <c r="S714" i="10"/>
  <c r="Q714" i="10"/>
  <c r="O714" i="10"/>
  <c r="R714" i="10" s="1"/>
  <c r="L714" i="10"/>
  <c r="J714" i="10"/>
  <c r="M714" i="10" s="1"/>
  <c r="G714" i="10"/>
  <c r="W713" i="10"/>
  <c r="U713" i="10"/>
  <c r="Q713" i="10"/>
  <c r="O713" i="10"/>
  <c r="L713" i="10"/>
  <c r="J713" i="10"/>
  <c r="M713" i="10" s="1"/>
  <c r="G713" i="10"/>
  <c r="W712" i="10"/>
  <c r="U712" i="10"/>
  <c r="Q712" i="10"/>
  <c r="O712" i="10"/>
  <c r="L712" i="10"/>
  <c r="J712" i="10"/>
  <c r="M712" i="10" s="1"/>
  <c r="G712" i="10"/>
  <c r="W711" i="10"/>
  <c r="U711" i="10"/>
  <c r="Q711" i="10"/>
  <c r="O711" i="10"/>
  <c r="L711" i="10"/>
  <c r="J711" i="10"/>
  <c r="M711" i="10" s="1"/>
  <c r="G711" i="10"/>
  <c r="Y710" i="10"/>
  <c r="W710" i="10"/>
  <c r="U710" i="10"/>
  <c r="X710" i="10" s="1"/>
  <c r="S710" i="10"/>
  <c r="Q710" i="10"/>
  <c r="O710" i="10"/>
  <c r="R710" i="10" s="1"/>
  <c r="L710" i="10"/>
  <c r="J710" i="10"/>
  <c r="M710" i="10" s="1"/>
  <c r="G710" i="10"/>
  <c r="W709" i="10"/>
  <c r="U709" i="10"/>
  <c r="Q709" i="10"/>
  <c r="O709" i="10"/>
  <c r="L709" i="10"/>
  <c r="J709" i="10"/>
  <c r="M709" i="10" s="1"/>
  <c r="G709" i="10"/>
  <c r="W708" i="10"/>
  <c r="U708" i="10"/>
  <c r="Q708" i="10"/>
  <c r="O708" i="10"/>
  <c r="L708" i="10"/>
  <c r="J708" i="10"/>
  <c r="M708" i="10" s="1"/>
  <c r="G708" i="10"/>
  <c r="W707" i="10"/>
  <c r="U707" i="10"/>
  <c r="Q707" i="10"/>
  <c r="O707" i="10"/>
  <c r="L707" i="10"/>
  <c r="J707" i="10"/>
  <c r="M707" i="10" s="1"/>
  <c r="G707" i="10"/>
  <c r="W706" i="10"/>
  <c r="U706" i="10"/>
  <c r="Q706" i="10"/>
  <c r="O706" i="10"/>
  <c r="L706" i="10"/>
  <c r="J706" i="10"/>
  <c r="M706" i="10" s="1"/>
  <c r="G706" i="10"/>
  <c r="W705" i="10"/>
  <c r="U705" i="10"/>
  <c r="Q705" i="10"/>
  <c r="O705" i="10"/>
  <c r="L705" i="10"/>
  <c r="J705" i="10"/>
  <c r="M705" i="10" s="1"/>
  <c r="G705" i="10"/>
  <c r="W704" i="10"/>
  <c r="U704" i="10"/>
  <c r="Q704" i="10"/>
  <c r="O704" i="10"/>
  <c r="L704" i="10"/>
  <c r="J704" i="10"/>
  <c r="M704" i="10" s="1"/>
  <c r="G704" i="10"/>
  <c r="W703" i="10"/>
  <c r="U703" i="10"/>
  <c r="Q703" i="10"/>
  <c r="O703" i="10"/>
  <c r="L703" i="10"/>
  <c r="J703" i="10"/>
  <c r="M703" i="10" s="1"/>
  <c r="G703" i="10"/>
  <c r="W702" i="10"/>
  <c r="U702" i="10"/>
  <c r="Q702" i="10"/>
  <c r="O702" i="10"/>
  <c r="L702" i="10"/>
  <c r="J702" i="10"/>
  <c r="M702" i="10" s="1"/>
  <c r="G702" i="10"/>
  <c r="W701" i="10"/>
  <c r="U701" i="10"/>
  <c r="Q701" i="10"/>
  <c r="O701" i="10"/>
  <c r="L701" i="10"/>
  <c r="J701" i="10"/>
  <c r="M701" i="10" s="1"/>
  <c r="G701" i="10"/>
  <c r="W700" i="10"/>
  <c r="U700" i="10"/>
  <c r="Q700" i="10"/>
  <c r="O700" i="10"/>
  <c r="L700" i="10"/>
  <c r="J700" i="10"/>
  <c r="M700" i="10" s="1"/>
  <c r="G700" i="10"/>
  <c r="W699" i="10"/>
  <c r="U699" i="10"/>
  <c r="Q699" i="10"/>
  <c r="O699" i="10"/>
  <c r="L699" i="10"/>
  <c r="J699" i="10"/>
  <c r="M699" i="10" s="1"/>
  <c r="G699" i="10"/>
  <c r="W698" i="10"/>
  <c r="U698" i="10"/>
  <c r="Q698" i="10"/>
  <c r="O698" i="10"/>
  <c r="L698" i="10"/>
  <c r="J698" i="10"/>
  <c r="M698" i="10" s="1"/>
  <c r="G698" i="10"/>
  <c r="W697" i="10"/>
  <c r="U697" i="10"/>
  <c r="Q697" i="10"/>
  <c r="O697" i="10"/>
  <c r="L697" i="10"/>
  <c r="J697" i="10"/>
  <c r="M697" i="10" s="1"/>
  <c r="G697" i="10"/>
  <c r="W696" i="10"/>
  <c r="U696" i="10"/>
  <c r="Q696" i="10"/>
  <c r="O696" i="10"/>
  <c r="L696" i="10"/>
  <c r="J696" i="10"/>
  <c r="M696" i="10" s="1"/>
  <c r="G696" i="10"/>
  <c r="W695" i="10"/>
  <c r="U695" i="10"/>
  <c r="Q695" i="10"/>
  <c r="O695" i="10"/>
  <c r="L695" i="10"/>
  <c r="J695" i="10"/>
  <c r="M695" i="10" s="1"/>
  <c r="G695" i="10"/>
  <c r="W694" i="10"/>
  <c r="U694" i="10"/>
  <c r="Q694" i="10"/>
  <c r="O694" i="10"/>
  <c r="L694" i="10"/>
  <c r="J694" i="10"/>
  <c r="M694" i="10" s="1"/>
  <c r="G694" i="10"/>
  <c r="W693" i="10"/>
  <c r="U693" i="10"/>
  <c r="Q693" i="10"/>
  <c r="O693" i="10"/>
  <c r="L693" i="10"/>
  <c r="J693" i="10"/>
  <c r="M693" i="10" s="1"/>
  <c r="G693" i="10"/>
  <c r="W692" i="10"/>
  <c r="U692" i="10"/>
  <c r="Q692" i="10"/>
  <c r="O692" i="10"/>
  <c r="L692" i="10"/>
  <c r="J692" i="10"/>
  <c r="M692" i="10" s="1"/>
  <c r="G692" i="10"/>
  <c r="W691" i="10"/>
  <c r="U691" i="10"/>
  <c r="Q691" i="10"/>
  <c r="O691" i="10"/>
  <c r="L691" i="10"/>
  <c r="J691" i="10"/>
  <c r="M691" i="10" s="1"/>
  <c r="G691" i="10"/>
  <c r="W690" i="10"/>
  <c r="U690" i="10"/>
  <c r="Q690" i="10"/>
  <c r="O690" i="10"/>
  <c r="L690" i="10"/>
  <c r="J690" i="10"/>
  <c r="M690" i="10" s="1"/>
  <c r="G690" i="10"/>
  <c r="W689" i="10"/>
  <c r="U689" i="10"/>
  <c r="S689" i="10"/>
  <c r="Q689" i="10"/>
  <c r="O689" i="10"/>
  <c r="R689" i="10" s="1"/>
  <c r="L689" i="10"/>
  <c r="J689" i="10"/>
  <c r="M689" i="10" s="1"/>
  <c r="G689" i="10"/>
  <c r="W688" i="10"/>
  <c r="U688" i="10"/>
  <c r="Q688" i="10"/>
  <c r="O688" i="10"/>
  <c r="L688" i="10"/>
  <c r="J688" i="10"/>
  <c r="M688" i="10" s="1"/>
  <c r="G688" i="10"/>
  <c r="W687" i="10"/>
  <c r="U687" i="10"/>
  <c r="Q687" i="10"/>
  <c r="O687" i="10"/>
  <c r="L687" i="10"/>
  <c r="J687" i="10"/>
  <c r="M687" i="10" s="1"/>
  <c r="G687" i="10"/>
  <c r="W686" i="10"/>
  <c r="U686" i="10"/>
  <c r="Q686" i="10"/>
  <c r="O686" i="10"/>
  <c r="L686" i="10"/>
  <c r="J686" i="10"/>
  <c r="M686" i="10" s="1"/>
  <c r="G686" i="10"/>
  <c r="W685" i="10"/>
  <c r="U685" i="10"/>
  <c r="Q685" i="10"/>
  <c r="O685" i="10"/>
  <c r="L685" i="10"/>
  <c r="J685" i="10"/>
  <c r="M685" i="10" s="1"/>
  <c r="G685" i="10"/>
  <c r="W684" i="10"/>
  <c r="U684" i="10"/>
  <c r="Q684" i="10"/>
  <c r="O684" i="10"/>
  <c r="L684" i="10"/>
  <c r="J684" i="10"/>
  <c r="M684" i="10" s="1"/>
  <c r="G684" i="10"/>
  <c r="W683" i="10"/>
  <c r="U683" i="10"/>
  <c r="Q683" i="10"/>
  <c r="O683" i="10"/>
  <c r="L683" i="10"/>
  <c r="J683" i="10"/>
  <c r="M683" i="10" s="1"/>
  <c r="G683" i="10"/>
  <c r="W682" i="10"/>
  <c r="U682" i="10"/>
  <c r="Q682" i="10"/>
  <c r="O682" i="10"/>
  <c r="L682" i="10"/>
  <c r="J682" i="10"/>
  <c r="M682" i="10" s="1"/>
  <c r="G682" i="10"/>
  <c r="W681" i="10"/>
  <c r="U681" i="10"/>
  <c r="Q681" i="10"/>
  <c r="O681" i="10"/>
  <c r="L681" i="10"/>
  <c r="J681" i="10"/>
  <c r="M681" i="10" s="1"/>
  <c r="G681" i="10"/>
  <c r="W680" i="10"/>
  <c r="U680" i="10"/>
  <c r="Q680" i="10"/>
  <c r="O680" i="10"/>
  <c r="L680" i="10"/>
  <c r="J680" i="10"/>
  <c r="M680" i="10" s="1"/>
  <c r="G680" i="10"/>
  <c r="W679" i="10"/>
  <c r="U679" i="10"/>
  <c r="S679" i="10"/>
  <c r="Q679" i="10"/>
  <c r="O679" i="10"/>
  <c r="R679" i="10" s="1"/>
  <c r="L679" i="10"/>
  <c r="J679" i="10"/>
  <c r="M679" i="10" s="1"/>
  <c r="G679" i="10"/>
  <c r="W678" i="10"/>
  <c r="U678" i="10"/>
  <c r="Q678" i="10"/>
  <c r="O678" i="10"/>
  <c r="L678" i="10"/>
  <c r="J678" i="10"/>
  <c r="M678" i="10" s="1"/>
  <c r="G678" i="10"/>
  <c r="W677" i="10"/>
  <c r="U677" i="10"/>
  <c r="Q677" i="10"/>
  <c r="O677" i="10"/>
  <c r="L677" i="10"/>
  <c r="J677" i="10"/>
  <c r="M677" i="10" s="1"/>
  <c r="G677" i="10"/>
  <c r="W676" i="10"/>
  <c r="U676" i="10"/>
  <c r="Q676" i="10"/>
  <c r="O676" i="10"/>
  <c r="L676" i="10"/>
  <c r="J676" i="10"/>
  <c r="M676" i="10" s="1"/>
  <c r="G676" i="10"/>
  <c r="W675" i="10"/>
  <c r="U675" i="10"/>
  <c r="Q675" i="10"/>
  <c r="O675" i="10"/>
  <c r="L675" i="10"/>
  <c r="J675" i="10"/>
  <c r="M675" i="10" s="1"/>
  <c r="G675" i="10"/>
  <c r="Y674" i="10"/>
  <c r="W674" i="10"/>
  <c r="U674" i="10"/>
  <c r="X674" i="10" s="1"/>
  <c r="Q674" i="10"/>
  <c r="O674" i="10"/>
  <c r="L674" i="10"/>
  <c r="J674" i="10"/>
  <c r="M674" i="10" s="1"/>
  <c r="G674" i="10"/>
  <c r="W673" i="10"/>
  <c r="U673" i="10"/>
  <c r="Q673" i="10"/>
  <c r="O673" i="10"/>
  <c r="L673" i="10"/>
  <c r="J673" i="10"/>
  <c r="M673" i="10" s="1"/>
  <c r="G673" i="10"/>
  <c r="W672" i="10"/>
  <c r="U672" i="10"/>
  <c r="Q672" i="10"/>
  <c r="O672" i="10"/>
  <c r="L672" i="10"/>
  <c r="J672" i="10"/>
  <c r="M672" i="10" s="1"/>
  <c r="G672" i="10"/>
  <c r="Y671" i="10"/>
  <c r="W671" i="10"/>
  <c r="U671" i="10"/>
  <c r="X671" i="10" s="1"/>
  <c r="Q671" i="10"/>
  <c r="O671" i="10"/>
  <c r="L671" i="10"/>
  <c r="J671" i="10"/>
  <c r="M671" i="10" s="1"/>
  <c r="G671" i="10"/>
  <c r="W670" i="10"/>
  <c r="U670" i="10"/>
  <c r="S670" i="10"/>
  <c r="Q670" i="10"/>
  <c r="O670" i="10"/>
  <c r="R670" i="10" s="1"/>
  <c r="L670" i="10"/>
  <c r="J670" i="10"/>
  <c r="M670" i="10" s="1"/>
  <c r="G670" i="10"/>
  <c r="W669" i="10"/>
  <c r="U669" i="10"/>
  <c r="Q669" i="10"/>
  <c r="O669" i="10"/>
  <c r="L669" i="10"/>
  <c r="J669" i="10"/>
  <c r="M669" i="10" s="1"/>
  <c r="G669" i="10"/>
  <c r="W668" i="10"/>
  <c r="U668" i="10"/>
  <c r="Q668" i="10"/>
  <c r="O668" i="10"/>
  <c r="L668" i="10"/>
  <c r="J668" i="10"/>
  <c r="M668" i="10" s="1"/>
  <c r="G668" i="10"/>
  <c r="W667" i="10"/>
  <c r="U667" i="10"/>
  <c r="Q667" i="10"/>
  <c r="O667" i="10"/>
  <c r="L667" i="10"/>
  <c r="J667" i="10"/>
  <c r="M667" i="10" s="1"/>
  <c r="G667" i="10"/>
  <c r="W666" i="10"/>
  <c r="U666" i="10"/>
  <c r="Q666" i="10"/>
  <c r="O666" i="10"/>
  <c r="L666" i="10"/>
  <c r="J666" i="10"/>
  <c r="M666" i="10" s="1"/>
  <c r="G666" i="10"/>
  <c r="W665" i="10"/>
  <c r="U665" i="10"/>
  <c r="Q665" i="10"/>
  <c r="O665" i="10"/>
  <c r="L665" i="10"/>
  <c r="J665" i="10"/>
  <c r="M665" i="10" s="1"/>
  <c r="G665" i="10"/>
  <c r="W664" i="10"/>
  <c r="U664" i="10"/>
  <c r="Q664" i="10"/>
  <c r="O664" i="10"/>
  <c r="L664" i="10"/>
  <c r="J664" i="10"/>
  <c r="M664" i="10" s="1"/>
  <c r="G664" i="10"/>
  <c r="W663" i="10"/>
  <c r="U663" i="10"/>
  <c r="Q663" i="10"/>
  <c r="O663" i="10"/>
  <c r="L663" i="10"/>
  <c r="J663" i="10"/>
  <c r="M663" i="10" s="1"/>
  <c r="G663" i="10"/>
  <c r="W662" i="10"/>
  <c r="U662" i="10"/>
  <c r="Q662" i="10"/>
  <c r="O662" i="10"/>
  <c r="L662" i="10"/>
  <c r="J662" i="10"/>
  <c r="M662" i="10" s="1"/>
  <c r="G662" i="10"/>
  <c r="W661" i="10"/>
  <c r="U661" i="10"/>
  <c r="Q661" i="10"/>
  <c r="O661" i="10"/>
  <c r="L661" i="10"/>
  <c r="J661" i="10"/>
  <c r="M661" i="10" s="1"/>
  <c r="G661" i="10"/>
  <c r="W660" i="10"/>
  <c r="U660" i="10"/>
  <c r="Q660" i="10"/>
  <c r="O660" i="10"/>
  <c r="L660" i="10"/>
  <c r="J660" i="10"/>
  <c r="M660" i="10" s="1"/>
  <c r="G660" i="10"/>
  <c r="W659" i="10"/>
  <c r="U659" i="10"/>
  <c r="Q659" i="10"/>
  <c r="O659" i="10"/>
  <c r="L659" i="10"/>
  <c r="J659" i="10"/>
  <c r="M659" i="10" s="1"/>
  <c r="G659" i="10"/>
  <c r="W658" i="10"/>
  <c r="U658" i="10"/>
  <c r="Q658" i="10"/>
  <c r="O658" i="10"/>
  <c r="L658" i="10"/>
  <c r="J658" i="10"/>
  <c r="M658" i="10" s="1"/>
  <c r="G658" i="10"/>
  <c r="W657" i="10"/>
  <c r="U657" i="10"/>
  <c r="Q657" i="10"/>
  <c r="O657" i="10"/>
  <c r="L657" i="10"/>
  <c r="J657" i="10"/>
  <c r="M657" i="10" s="1"/>
  <c r="G657" i="10"/>
  <c r="W656" i="10"/>
  <c r="U656" i="10"/>
  <c r="Q656" i="10"/>
  <c r="O656" i="10"/>
  <c r="L656" i="10"/>
  <c r="J656" i="10"/>
  <c r="M656" i="10" s="1"/>
  <c r="G656" i="10"/>
  <c r="W655" i="10"/>
  <c r="U655" i="10"/>
  <c r="Q655" i="10"/>
  <c r="O655" i="10"/>
  <c r="L655" i="10"/>
  <c r="J655" i="10"/>
  <c r="M655" i="10" s="1"/>
  <c r="G655" i="10"/>
  <c r="W654" i="10"/>
  <c r="U654" i="10"/>
  <c r="Q654" i="10"/>
  <c r="O654" i="10"/>
  <c r="L654" i="10"/>
  <c r="J654" i="10"/>
  <c r="M654" i="10" s="1"/>
  <c r="G654" i="10"/>
  <c r="W653" i="10"/>
  <c r="U653" i="10"/>
  <c r="Q653" i="10"/>
  <c r="O653" i="10"/>
  <c r="L653" i="10"/>
  <c r="J653" i="10"/>
  <c r="M653" i="10" s="1"/>
  <c r="G653" i="10"/>
  <c r="W652" i="10"/>
  <c r="U652" i="10"/>
  <c r="Q652" i="10"/>
  <c r="O652" i="10"/>
  <c r="L652" i="10"/>
  <c r="J652" i="10"/>
  <c r="M652" i="10" s="1"/>
  <c r="G652" i="10"/>
  <c r="W651" i="10"/>
  <c r="U651" i="10"/>
  <c r="Q651" i="10"/>
  <c r="O651" i="10"/>
  <c r="L651" i="10"/>
  <c r="J651" i="10"/>
  <c r="M651" i="10" s="1"/>
  <c r="G651" i="10"/>
  <c r="W650" i="10"/>
  <c r="U650" i="10"/>
  <c r="Q650" i="10"/>
  <c r="O650" i="10"/>
  <c r="L650" i="10"/>
  <c r="J650" i="10"/>
  <c r="M650" i="10" s="1"/>
  <c r="G650" i="10"/>
  <c r="W649" i="10"/>
  <c r="U649" i="10"/>
  <c r="Q649" i="10"/>
  <c r="O649" i="10"/>
  <c r="L649" i="10"/>
  <c r="J649" i="10"/>
  <c r="M649" i="10" s="1"/>
  <c r="G649" i="10"/>
  <c r="W648" i="10"/>
  <c r="U648" i="10"/>
  <c r="Q648" i="10"/>
  <c r="O648" i="10"/>
  <c r="L648" i="10"/>
  <c r="J648" i="10"/>
  <c r="M648" i="10" s="1"/>
  <c r="G648" i="10"/>
  <c r="W647" i="10"/>
  <c r="U647" i="10"/>
  <c r="Q647" i="10"/>
  <c r="O647" i="10"/>
  <c r="L647" i="10"/>
  <c r="J647" i="10"/>
  <c r="M647" i="10" s="1"/>
  <c r="G647" i="10"/>
  <c r="W646" i="10"/>
  <c r="U646" i="10"/>
  <c r="Q646" i="10"/>
  <c r="O646" i="10"/>
  <c r="L646" i="10"/>
  <c r="J646" i="10"/>
  <c r="M646" i="10" s="1"/>
  <c r="G646" i="10"/>
  <c r="Y645" i="10"/>
  <c r="W645" i="10"/>
  <c r="U645" i="10"/>
  <c r="X645" i="10" s="1"/>
  <c r="Q645" i="10"/>
  <c r="O645" i="10"/>
  <c r="L645" i="10"/>
  <c r="J645" i="10"/>
  <c r="M645" i="10" s="1"/>
  <c r="G645" i="10"/>
  <c r="Y644" i="10"/>
  <c r="W644" i="10"/>
  <c r="U644" i="10"/>
  <c r="X644" i="10" s="1"/>
  <c r="S644" i="10"/>
  <c r="Q644" i="10"/>
  <c r="O644" i="10"/>
  <c r="R644" i="10" s="1"/>
  <c r="L644" i="10"/>
  <c r="J644" i="10"/>
  <c r="M644" i="10" s="1"/>
  <c r="G644" i="10"/>
  <c r="W643" i="10"/>
  <c r="U643" i="10"/>
  <c r="Q643" i="10"/>
  <c r="O643" i="10"/>
  <c r="L643" i="10"/>
  <c r="J643" i="10"/>
  <c r="M643" i="10" s="1"/>
  <c r="G643" i="10"/>
  <c r="Y642" i="10"/>
  <c r="W642" i="10"/>
  <c r="U642" i="10"/>
  <c r="X642" i="10" s="1"/>
  <c r="Q642" i="10"/>
  <c r="O642" i="10"/>
  <c r="L642" i="10"/>
  <c r="J642" i="10"/>
  <c r="M642" i="10" s="1"/>
  <c r="G642" i="10"/>
  <c r="Y641" i="10"/>
  <c r="W641" i="10"/>
  <c r="U641" i="10"/>
  <c r="X641" i="10" s="1"/>
  <c r="Q641" i="10"/>
  <c r="O641" i="10"/>
  <c r="L641" i="10"/>
  <c r="J641" i="10"/>
  <c r="M641" i="10" s="1"/>
  <c r="G641" i="10"/>
  <c r="W640" i="10"/>
  <c r="U640" i="10"/>
  <c r="Q640" i="10"/>
  <c r="O640" i="10"/>
  <c r="L640" i="10"/>
  <c r="J640" i="10"/>
  <c r="M640" i="10" s="1"/>
  <c r="G640" i="10"/>
  <c r="Y639" i="10"/>
  <c r="W639" i="10"/>
  <c r="U639" i="10"/>
  <c r="X639" i="10" s="1"/>
  <c r="Q639" i="10"/>
  <c r="O639" i="10"/>
  <c r="L639" i="10"/>
  <c r="J639" i="10"/>
  <c r="M639" i="10" s="1"/>
  <c r="G639" i="10"/>
  <c r="W638" i="10"/>
  <c r="U638" i="10"/>
  <c r="Q638" i="10"/>
  <c r="O638" i="10"/>
  <c r="L638" i="10"/>
  <c r="J638" i="10"/>
  <c r="M638" i="10" s="1"/>
  <c r="G638" i="10"/>
  <c r="W637" i="10"/>
  <c r="U637" i="10"/>
  <c r="Q637" i="10"/>
  <c r="O637" i="10"/>
  <c r="L637" i="10"/>
  <c r="J637" i="10"/>
  <c r="M637" i="10" s="1"/>
  <c r="G637" i="10"/>
  <c r="W636" i="10"/>
  <c r="U636" i="10"/>
  <c r="Q636" i="10"/>
  <c r="O636" i="10"/>
  <c r="L636" i="10"/>
  <c r="J636" i="10"/>
  <c r="M636" i="10" s="1"/>
  <c r="G636" i="10"/>
  <c r="W635" i="10"/>
  <c r="U635" i="10"/>
  <c r="Q635" i="10"/>
  <c r="O635" i="10"/>
  <c r="L635" i="10"/>
  <c r="J635" i="10"/>
  <c r="M635" i="10" s="1"/>
  <c r="G635" i="10"/>
  <c r="Y634" i="10"/>
  <c r="W634" i="10"/>
  <c r="U634" i="10"/>
  <c r="X634" i="10" s="1"/>
  <c r="S634" i="10"/>
  <c r="Q634" i="10"/>
  <c r="O634" i="10"/>
  <c r="R634" i="10" s="1"/>
  <c r="L634" i="10"/>
  <c r="J634" i="10"/>
  <c r="M634" i="10" s="1"/>
  <c r="G634" i="10"/>
  <c r="Y633" i="10"/>
  <c r="W633" i="10"/>
  <c r="U633" i="10"/>
  <c r="X633" i="10" s="1"/>
  <c r="Q633" i="10"/>
  <c r="O633" i="10"/>
  <c r="L633" i="10"/>
  <c r="J633" i="10"/>
  <c r="M633" i="10" s="1"/>
  <c r="G633" i="10"/>
  <c r="W632" i="10"/>
  <c r="U632" i="10"/>
  <c r="Q632" i="10"/>
  <c r="O632" i="10"/>
  <c r="L632" i="10"/>
  <c r="J632" i="10"/>
  <c r="M632" i="10" s="1"/>
  <c r="G632" i="10"/>
  <c r="Y631" i="10"/>
  <c r="W631" i="10"/>
  <c r="U631" i="10"/>
  <c r="X631" i="10" s="1"/>
  <c r="Q631" i="10"/>
  <c r="O631" i="10"/>
  <c r="L631" i="10"/>
  <c r="J631" i="10"/>
  <c r="M631" i="10" s="1"/>
  <c r="G631" i="10"/>
  <c r="W630" i="10"/>
  <c r="U630" i="10"/>
  <c r="Q630" i="10"/>
  <c r="O630" i="10"/>
  <c r="L630" i="10"/>
  <c r="J630" i="10"/>
  <c r="M630" i="10" s="1"/>
  <c r="G630" i="10"/>
  <c r="W629" i="10"/>
  <c r="U629" i="10"/>
  <c r="Q629" i="10"/>
  <c r="O629" i="10"/>
  <c r="L629" i="10"/>
  <c r="J629" i="10"/>
  <c r="M629" i="10" s="1"/>
  <c r="G629" i="10"/>
  <c r="W628" i="10"/>
  <c r="U628" i="10"/>
  <c r="Q628" i="10"/>
  <c r="O628" i="10"/>
  <c r="L628" i="10"/>
  <c r="J628" i="10"/>
  <c r="M628" i="10" s="1"/>
  <c r="G628" i="10"/>
  <c r="W627" i="10"/>
  <c r="U627" i="10"/>
  <c r="Q627" i="10"/>
  <c r="O627" i="10"/>
  <c r="L627" i="10"/>
  <c r="J627" i="10"/>
  <c r="M627" i="10" s="1"/>
  <c r="G627" i="10"/>
  <c r="W626" i="10"/>
  <c r="U626" i="10"/>
  <c r="Q626" i="10"/>
  <c r="O626" i="10"/>
  <c r="L626" i="10"/>
  <c r="J626" i="10"/>
  <c r="M626" i="10" s="1"/>
  <c r="G626" i="10"/>
  <c r="Y625" i="10"/>
  <c r="W625" i="10"/>
  <c r="U625" i="10"/>
  <c r="X625" i="10" s="1"/>
  <c r="Q625" i="10"/>
  <c r="O625" i="10"/>
  <c r="L625" i="10"/>
  <c r="J625" i="10"/>
  <c r="M625" i="10" s="1"/>
  <c r="G625" i="10"/>
  <c r="Y624" i="10"/>
  <c r="W624" i="10"/>
  <c r="U624" i="10"/>
  <c r="X624" i="10" s="1"/>
  <c r="Q624" i="10"/>
  <c r="O624" i="10"/>
  <c r="L624" i="10"/>
  <c r="J624" i="10"/>
  <c r="M624" i="10" s="1"/>
  <c r="G624" i="10"/>
  <c r="W623" i="10"/>
  <c r="U623" i="10"/>
  <c r="Q623" i="10"/>
  <c r="O623" i="10"/>
  <c r="L623" i="10"/>
  <c r="J623" i="10"/>
  <c r="M623" i="10" s="1"/>
  <c r="G623" i="10"/>
  <c r="W622" i="10"/>
  <c r="U622" i="10"/>
  <c r="Q622" i="10"/>
  <c r="O622" i="10"/>
  <c r="L622" i="10"/>
  <c r="J622" i="10"/>
  <c r="M622" i="10" s="1"/>
  <c r="G622" i="10"/>
  <c r="Y621" i="10"/>
  <c r="W621" i="10"/>
  <c r="U621" i="10"/>
  <c r="X621" i="10" s="1"/>
  <c r="S621" i="10"/>
  <c r="Q621" i="10"/>
  <c r="O621" i="10"/>
  <c r="R621" i="10" s="1"/>
  <c r="L621" i="10"/>
  <c r="J621" i="10"/>
  <c r="M621" i="10" s="1"/>
  <c r="G621" i="10"/>
  <c r="Y620" i="10"/>
  <c r="W620" i="10"/>
  <c r="U620" i="10"/>
  <c r="X620" i="10" s="1"/>
  <c r="Q620" i="10"/>
  <c r="O620" i="10"/>
  <c r="L620" i="10"/>
  <c r="J620" i="10"/>
  <c r="M620" i="10" s="1"/>
  <c r="G620" i="10"/>
  <c r="Y619" i="10"/>
  <c r="W619" i="10"/>
  <c r="U619" i="10"/>
  <c r="X619" i="10" s="1"/>
  <c r="Q619" i="10"/>
  <c r="O619" i="10"/>
  <c r="L619" i="10"/>
  <c r="J619" i="10"/>
  <c r="M619" i="10" s="1"/>
  <c r="G619" i="10"/>
  <c r="W618" i="10"/>
  <c r="U618" i="10"/>
  <c r="Q618" i="10"/>
  <c r="O618" i="10"/>
  <c r="L618" i="10"/>
  <c r="J618" i="10"/>
  <c r="M618" i="10" s="1"/>
  <c r="G618" i="10"/>
  <c r="Y617" i="10"/>
  <c r="W617" i="10"/>
  <c r="U617" i="10"/>
  <c r="X617" i="10" s="1"/>
  <c r="Q617" i="10"/>
  <c r="O617" i="10"/>
  <c r="L617" i="10"/>
  <c r="J617" i="10"/>
  <c r="M617" i="10" s="1"/>
  <c r="G617" i="10"/>
  <c r="Y616" i="10"/>
  <c r="W616" i="10"/>
  <c r="U616" i="10"/>
  <c r="X616" i="10" s="1"/>
  <c r="Q616" i="10"/>
  <c r="O616" i="10"/>
  <c r="L616" i="10"/>
  <c r="J616" i="10"/>
  <c r="M616" i="10" s="1"/>
  <c r="G616" i="10"/>
  <c r="W615" i="10"/>
  <c r="U615" i="10"/>
  <c r="S615" i="10"/>
  <c r="Q615" i="10"/>
  <c r="O615" i="10"/>
  <c r="R615" i="10" s="1"/>
  <c r="L615" i="10"/>
  <c r="J615" i="10"/>
  <c r="M615" i="10" s="1"/>
  <c r="G615" i="10"/>
  <c r="Y614" i="10"/>
  <c r="W614" i="10"/>
  <c r="U614" i="10"/>
  <c r="X614" i="10" s="1"/>
  <c r="Q614" i="10"/>
  <c r="O614" i="10"/>
  <c r="L614" i="10"/>
  <c r="J614" i="10"/>
  <c r="M614" i="10" s="1"/>
  <c r="G614" i="10"/>
  <c r="Y613" i="10"/>
  <c r="W613" i="10"/>
  <c r="U613" i="10"/>
  <c r="X613" i="10" s="1"/>
  <c r="Q613" i="10"/>
  <c r="O613" i="10"/>
  <c r="L613" i="10"/>
  <c r="J613" i="10"/>
  <c r="M613" i="10" s="1"/>
  <c r="G613" i="10"/>
  <c r="W612" i="10"/>
  <c r="U612" i="10"/>
  <c r="Q612" i="10"/>
  <c r="O612" i="10"/>
  <c r="L612" i="10"/>
  <c r="J612" i="10"/>
  <c r="M612" i="10" s="1"/>
  <c r="G612" i="10"/>
  <c r="Y611" i="10"/>
  <c r="W611" i="10"/>
  <c r="U611" i="10"/>
  <c r="X611" i="10" s="1"/>
  <c r="Q611" i="10"/>
  <c r="O611" i="10"/>
  <c r="L611" i="10"/>
  <c r="J611" i="10"/>
  <c r="M611" i="10" s="1"/>
  <c r="G611" i="10"/>
  <c r="Y610" i="10"/>
  <c r="W610" i="10"/>
  <c r="U610" i="10"/>
  <c r="X610" i="10" s="1"/>
  <c r="Q610" i="10"/>
  <c r="O610" i="10"/>
  <c r="L610" i="10"/>
  <c r="J610" i="10"/>
  <c r="M610" i="10" s="1"/>
  <c r="G610" i="10"/>
  <c r="W609" i="10"/>
  <c r="U609" i="10"/>
  <c r="Q609" i="10"/>
  <c r="O609" i="10"/>
  <c r="L609" i="10"/>
  <c r="J609" i="10"/>
  <c r="M609" i="10" s="1"/>
  <c r="G609" i="10"/>
  <c r="W608" i="10"/>
  <c r="U608" i="10"/>
  <c r="Q608" i="10"/>
  <c r="O608" i="10"/>
  <c r="L608" i="10"/>
  <c r="J608" i="10"/>
  <c r="M608" i="10" s="1"/>
  <c r="G608" i="10"/>
  <c r="W607" i="10"/>
  <c r="U607" i="10"/>
  <c r="Q607" i="10"/>
  <c r="O607" i="10"/>
  <c r="L607" i="10"/>
  <c r="J607" i="10"/>
  <c r="M607" i="10" s="1"/>
  <c r="G607" i="10"/>
  <c r="Y606" i="10"/>
  <c r="W606" i="10"/>
  <c r="U606" i="10"/>
  <c r="X606" i="10" s="1"/>
  <c r="Q606" i="10"/>
  <c r="O606" i="10"/>
  <c r="L606" i="10"/>
  <c r="J606" i="10"/>
  <c r="M606" i="10" s="1"/>
  <c r="G606" i="10"/>
  <c r="W605" i="10"/>
  <c r="U605" i="10"/>
  <c r="S605" i="10"/>
  <c r="Q605" i="10"/>
  <c r="O605" i="10"/>
  <c r="R605" i="10" s="1"/>
  <c r="L605" i="10"/>
  <c r="J605" i="10"/>
  <c r="M605" i="10" s="1"/>
  <c r="G605" i="10"/>
  <c r="Y604" i="10"/>
  <c r="W604" i="10"/>
  <c r="U604" i="10"/>
  <c r="X604" i="10" s="1"/>
  <c r="Q604" i="10"/>
  <c r="O604" i="10"/>
  <c r="L604" i="10"/>
  <c r="J604" i="10"/>
  <c r="M604" i="10" s="1"/>
  <c r="G604" i="10"/>
  <c r="W603" i="10"/>
  <c r="U603" i="10"/>
  <c r="Q603" i="10"/>
  <c r="O603" i="10"/>
  <c r="L603" i="10"/>
  <c r="J603" i="10"/>
  <c r="M603" i="10" s="1"/>
  <c r="G603" i="10"/>
  <c r="W602" i="10"/>
  <c r="U602" i="10"/>
  <c r="Q602" i="10"/>
  <c r="O602" i="10"/>
  <c r="L602" i="10"/>
  <c r="J602" i="10"/>
  <c r="M602" i="10" s="1"/>
  <c r="G602" i="10"/>
  <c r="W601" i="10"/>
  <c r="U601" i="10"/>
  <c r="Q601" i="10"/>
  <c r="O601" i="10"/>
  <c r="L601" i="10"/>
  <c r="J601" i="10"/>
  <c r="M601" i="10" s="1"/>
  <c r="G601" i="10"/>
  <c r="W600" i="10"/>
  <c r="U600" i="10"/>
  <c r="S600" i="10"/>
  <c r="Q600" i="10"/>
  <c r="O600" i="10"/>
  <c r="R600" i="10" s="1"/>
  <c r="L600" i="10"/>
  <c r="J600" i="10"/>
  <c r="M600" i="10" s="1"/>
  <c r="G600" i="10"/>
  <c r="W599" i="10"/>
  <c r="U599" i="10"/>
  <c r="Q599" i="10"/>
  <c r="O599" i="10"/>
  <c r="L599" i="10"/>
  <c r="J599" i="10"/>
  <c r="M599" i="10" s="1"/>
  <c r="G599" i="10"/>
  <c r="W598" i="10"/>
  <c r="U598" i="10"/>
  <c r="Q598" i="10"/>
  <c r="O598" i="10"/>
  <c r="L598" i="10"/>
  <c r="J598" i="10"/>
  <c r="M598" i="10" s="1"/>
  <c r="G598" i="10"/>
  <c r="Y597" i="10"/>
  <c r="W597" i="10"/>
  <c r="U597" i="10"/>
  <c r="X597" i="10" s="1"/>
  <c r="Q597" i="10"/>
  <c r="O597" i="10"/>
  <c r="L597" i="10"/>
  <c r="J597" i="10"/>
  <c r="M597" i="10" s="1"/>
  <c r="G597" i="10"/>
  <c r="Y596" i="10"/>
  <c r="W596" i="10"/>
  <c r="U596" i="10"/>
  <c r="X596" i="10" s="1"/>
  <c r="S596" i="10"/>
  <c r="Q596" i="10"/>
  <c r="O596" i="10"/>
  <c r="R596" i="10" s="1"/>
  <c r="L596" i="10"/>
  <c r="J596" i="10"/>
  <c r="M596" i="10" s="1"/>
  <c r="G596" i="10"/>
  <c r="Y595" i="10"/>
  <c r="W595" i="10"/>
  <c r="U595" i="10"/>
  <c r="X595" i="10" s="1"/>
  <c r="Q595" i="10"/>
  <c r="O595" i="10"/>
  <c r="L595" i="10"/>
  <c r="J595" i="10"/>
  <c r="M595" i="10" s="1"/>
  <c r="G595" i="10"/>
  <c r="W594" i="10"/>
  <c r="U594" i="10"/>
  <c r="Q594" i="10"/>
  <c r="O594" i="10"/>
  <c r="L594" i="10"/>
  <c r="J594" i="10"/>
  <c r="M594" i="10" s="1"/>
  <c r="G594" i="10"/>
  <c r="Y593" i="10"/>
  <c r="W593" i="10"/>
  <c r="U593" i="10"/>
  <c r="X593" i="10" s="1"/>
  <c r="Q593" i="10"/>
  <c r="O593" i="10"/>
  <c r="L593" i="10"/>
  <c r="J593" i="10"/>
  <c r="M593" i="10" s="1"/>
  <c r="G593" i="10"/>
  <c r="Y592" i="10"/>
  <c r="W592" i="10"/>
  <c r="U592" i="10"/>
  <c r="X592" i="10" s="1"/>
  <c r="Q592" i="10"/>
  <c r="O592" i="10"/>
  <c r="L592" i="10"/>
  <c r="J592" i="10"/>
  <c r="M592" i="10" s="1"/>
  <c r="G592" i="10"/>
  <c r="W591" i="10"/>
  <c r="U591" i="10"/>
  <c r="Q591" i="10"/>
  <c r="O591" i="10"/>
  <c r="L591" i="10"/>
  <c r="J591" i="10"/>
  <c r="M591" i="10" s="1"/>
  <c r="G591" i="10"/>
  <c r="W590" i="10"/>
  <c r="U590" i="10"/>
  <c r="Q590" i="10"/>
  <c r="O590" i="10"/>
  <c r="L590" i="10"/>
  <c r="J590" i="10"/>
  <c r="M590" i="10" s="1"/>
  <c r="G590" i="10"/>
  <c r="Y589" i="10"/>
  <c r="W589" i="10"/>
  <c r="U589" i="10"/>
  <c r="X589" i="10" s="1"/>
  <c r="Q589" i="10"/>
  <c r="O589" i="10"/>
  <c r="L589" i="10"/>
  <c r="J589" i="10"/>
  <c r="M589" i="10" s="1"/>
  <c r="G589" i="10"/>
  <c r="W588" i="10"/>
  <c r="U588" i="10"/>
  <c r="Q588" i="10"/>
  <c r="O588" i="10"/>
  <c r="L588" i="10"/>
  <c r="J588" i="10"/>
  <c r="M588" i="10" s="1"/>
  <c r="G588" i="10"/>
  <c r="Y587" i="10"/>
  <c r="W587" i="10"/>
  <c r="U587" i="10"/>
  <c r="X587" i="10" s="1"/>
  <c r="S587" i="10"/>
  <c r="Q587" i="10"/>
  <c r="O587" i="10"/>
  <c r="R587" i="10" s="1"/>
  <c r="L587" i="10"/>
  <c r="J587" i="10"/>
  <c r="M587" i="10" s="1"/>
  <c r="G587" i="10"/>
  <c r="W586" i="10"/>
  <c r="U586" i="10"/>
  <c r="Q586" i="10"/>
  <c r="O586" i="10"/>
  <c r="L586" i="10"/>
  <c r="J586" i="10"/>
  <c r="M586" i="10" s="1"/>
  <c r="G586" i="10"/>
  <c r="Y585" i="10"/>
  <c r="W585" i="10"/>
  <c r="U585" i="10"/>
  <c r="X585" i="10" s="1"/>
  <c r="Q585" i="10"/>
  <c r="O585" i="10"/>
  <c r="L585" i="10"/>
  <c r="J585" i="10"/>
  <c r="M585" i="10" s="1"/>
  <c r="G585" i="10"/>
  <c r="W584" i="10"/>
  <c r="U584" i="10"/>
  <c r="Q584" i="10"/>
  <c r="O584" i="10"/>
  <c r="L584" i="10"/>
  <c r="J584" i="10"/>
  <c r="M584" i="10" s="1"/>
  <c r="G584" i="10"/>
  <c r="Y583" i="10"/>
  <c r="W583" i="10"/>
  <c r="U583" i="10"/>
  <c r="X583" i="10" s="1"/>
  <c r="Q583" i="10"/>
  <c r="O583" i="10"/>
  <c r="L583" i="10"/>
  <c r="J583" i="10"/>
  <c r="M583" i="10" s="1"/>
  <c r="G583" i="10"/>
  <c r="W582" i="10"/>
  <c r="U582" i="10"/>
  <c r="Q582" i="10"/>
  <c r="O582" i="10"/>
  <c r="L582" i="10"/>
  <c r="J582" i="10"/>
  <c r="M582" i="10" s="1"/>
  <c r="G582" i="10"/>
  <c r="Y581" i="10"/>
  <c r="W581" i="10"/>
  <c r="U581" i="10"/>
  <c r="X581" i="10" s="1"/>
  <c r="S581" i="10"/>
  <c r="Q581" i="10"/>
  <c r="O581" i="10"/>
  <c r="R581" i="10" s="1"/>
  <c r="L581" i="10"/>
  <c r="J581" i="10"/>
  <c r="M581" i="10" s="1"/>
  <c r="G581" i="10"/>
  <c r="W580" i="10"/>
  <c r="U580" i="10"/>
  <c r="Q580" i="10"/>
  <c r="O580" i="10"/>
  <c r="L580" i="10"/>
  <c r="J580" i="10"/>
  <c r="M580" i="10" s="1"/>
  <c r="G580" i="10"/>
  <c r="Y579" i="10"/>
  <c r="W579" i="10"/>
  <c r="U579" i="10"/>
  <c r="X579" i="10" s="1"/>
  <c r="Q579" i="10"/>
  <c r="O579" i="10"/>
  <c r="L579" i="10"/>
  <c r="J579" i="10"/>
  <c r="M579" i="10" s="1"/>
  <c r="G579" i="10"/>
  <c r="W578" i="10"/>
  <c r="U578" i="10"/>
  <c r="Q578" i="10"/>
  <c r="O578" i="10"/>
  <c r="L578" i="10"/>
  <c r="J578" i="10"/>
  <c r="M578" i="10" s="1"/>
  <c r="G578" i="10"/>
  <c r="W577" i="10"/>
  <c r="U577" i="10"/>
  <c r="Q577" i="10"/>
  <c r="O577" i="10"/>
  <c r="L577" i="10"/>
  <c r="J577" i="10"/>
  <c r="M577" i="10" s="1"/>
  <c r="G577" i="10"/>
  <c r="W576" i="10"/>
  <c r="U576" i="10"/>
  <c r="Q576" i="10"/>
  <c r="O576" i="10"/>
  <c r="L576" i="10"/>
  <c r="J576" i="10"/>
  <c r="M576" i="10" s="1"/>
  <c r="G576" i="10"/>
  <c r="Y575" i="10"/>
  <c r="W575" i="10"/>
  <c r="U575" i="10"/>
  <c r="X575" i="10" s="1"/>
  <c r="Q575" i="10"/>
  <c r="O575" i="10"/>
  <c r="L575" i="10"/>
  <c r="J575" i="10"/>
  <c r="M575" i="10" s="1"/>
  <c r="G575" i="10"/>
  <c r="W574" i="10"/>
  <c r="U574" i="10"/>
  <c r="Q574" i="10"/>
  <c r="O574" i="10"/>
  <c r="L574" i="10"/>
  <c r="J574" i="10"/>
  <c r="M574" i="10" s="1"/>
  <c r="G574" i="10"/>
  <c r="W573" i="10"/>
  <c r="U573" i="10"/>
  <c r="Q573" i="10"/>
  <c r="O573" i="10"/>
  <c r="L573" i="10"/>
  <c r="J573" i="10"/>
  <c r="M573" i="10" s="1"/>
  <c r="G573" i="10"/>
  <c r="W572" i="10"/>
  <c r="U572" i="10"/>
  <c r="Q572" i="10"/>
  <c r="O572" i="10"/>
  <c r="L572" i="10"/>
  <c r="J572" i="10"/>
  <c r="M572" i="10" s="1"/>
  <c r="G572" i="10"/>
  <c r="W571" i="10"/>
  <c r="U571" i="10"/>
  <c r="Q571" i="10"/>
  <c r="O571" i="10"/>
  <c r="L571" i="10"/>
  <c r="J571" i="10"/>
  <c r="M571" i="10" s="1"/>
  <c r="G571" i="10"/>
  <c r="W570" i="10"/>
  <c r="U570" i="10"/>
  <c r="Q570" i="10"/>
  <c r="O570" i="10"/>
  <c r="L570" i="10"/>
  <c r="J570" i="10"/>
  <c r="M570" i="10" s="1"/>
  <c r="G570" i="10"/>
  <c r="Y569" i="10"/>
  <c r="W569" i="10"/>
  <c r="U569" i="10"/>
  <c r="X569" i="10" s="1"/>
  <c r="Q569" i="10"/>
  <c r="O569" i="10"/>
  <c r="L569" i="10"/>
  <c r="J569" i="10"/>
  <c r="M569" i="10" s="1"/>
  <c r="G569" i="10"/>
  <c r="W568" i="10"/>
  <c r="U568" i="10"/>
  <c r="Q568" i="10"/>
  <c r="O568" i="10"/>
  <c r="L568" i="10"/>
  <c r="J568" i="10"/>
  <c r="M568" i="10" s="1"/>
  <c r="G568" i="10"/>
  <c r="W567" i="10"/>
  <c r="U567" i="10"/>
  <c r="Q567" i="10"/>
  <c r="O567" i="10"/>
  <c r="L567" i="10"/>
  <c r="J567" i="10"/>
  <c r="M567" i="10" s="1"/>
  <c r="G567" i="10"/>
  <c r="W566" i="10"/>
  <c r="U566" i="10"/>
  <c r="Q566" i="10"/>
  <c r="O566" i="10"/>
  <c r="L566" i="10"/>
  <c r="J566" i="10"/>
  <c r="M566" i="10" s="1"/>
  <c r="G566" i="10"/>
  <c r="W565" i="10"/>
  <c r="U565" i="10"/>
  <c r="S565" i="10"/>
  <c r="Q565" i="10"/>
  <c r="O565" i="10"/>
  <c r="R565" i="10" s="1"/>
  <c r="L565" i="10"/>
  <c r="J565" i="10"/>
  <c r="M565" i="10" s="1"/>
  <c r="G565" i="10"/>
  <c r="W564" i="10"/>
  <c r="U564" i="10"/>
  <c r="Q564" i="10"/>
  <c r="O564" i="10"/>
  <c r="L564" i="10"/>
  <c r="J564" i="10"/>
  <c r="M564" i="10" s="1"/>
  <c r="G564" i="10"/>
  <c r="W563" i="10"/>
  <c r="U563" i="10"/>
  <c r="Q563" i="10"/>
  <c r="O563" i="10"/>
  <c r="L563" i="10"/>
  <c r="J563" i="10"/>
  <c r="M563" i="10" s="1"/>
  <c r="G563" i="10"/>
  <c r="W562" i="10"/>
  <c r="U562" i="10"/>
  <c r="Q562" i="10"/>
  <c r="O562" i="10"/>
  <c r="L562" i="10"/>
  <c r="J562" i="10"/>
  <c r="M562" i="10" s="1"/>
  <c r="G562" i="10"/>
  <c r="W561" i="10"/>
  <c r="U561" i="10"/>
  <c r="Q561" i="10"/>
  <c r="O561" i="10"/>
  <c r="L561" i="10"/>
  <c r="J561" i="10"/>
  <c r="M561" i="10" s="1"/>
  <c r="G561" i="10"/>
  <c r="W560" i="10"/>
  <c r="U560" i="10"/>
  <c r="Q560" i="10"/>
  <c r="O560" i="10"/>
  <c r="L560" i="10"/>
  <c r="J560" i="10"/>
  <c r="M560" i="10" s="1"/>
  <c r="G560" i="10"/>
  <c r="W559" i="10"/>
  <c r="U559" i="10"/>
  <c r="Q559" i="10"/>
  <c r="O559" i="10"/>
  <c r="L559" i="10"/>
  <c r="J559" i="10"/>
  <c r="M559" i="10" s="1"/>
  <c r="G559" i="10"/>
  <c r="Y558" i="10"/>
  <c r="W558" i="10"/>
  <c r="U558" i="10"/>
  <c r="X558" i="10" s="1"/>
  <c r="S558" i="10"/>
  <c r="Q558" i="10"/>
  <c r="O558" i="10"/>
  <c r="R558" i="10" s="1"/>
  <c r="L558" i="10"/>
  <c r="J558" i="10"/>
  <c r="M558" i="10" s="1"/>
  <c r="G558" i="10"/>
  <c r="W557" i="10"/>
  <c r="U557" i="10"/>
  <c r="Q557" i="10"/>
  <c r="O557" i="10"/>
  <c r="L557" i="10"/>
  <c r="J557" i="10"/>
  <c r="M557" i="10" s="1"/>
  <c r="G557" i="10"/>
  <c r="W556" i="10"/>
  <c r="U556" i="10"/>
  <c r="Q556" i="10"/>
  <c r="O556" i="10"/>
  <c r="L556" i="10"/>
  <c r="J556" i="10"/>
  <c r="M556" i="10" s="1"/>
  <c r="G556" i="10"/>
  <c r="W555" i="10"/>
  <c r="U555" i="10"/>
  <c r="Q555" i="10"/>
  <c r="O555" i="10"/>
  <c r="L555" i="10"/>
  <c r="J555" i="10"/>
  <c r="M555" i="10" s="1"/>
  <c r="G555" i="10"/>
  <c r="W554" i="10"/>
  <c r="U554" i="10"/>
  <c r="Q554" i="10"/>
  <c r="O554" i="10"/>
  <c r="L554" i="10"/>
  <c r="J554" i="10"/>
  <c r="M554" i="10" s="1"/>
  <c r="G554" i="10"/>
  <c r="W553" i="10"/>
  <c r="U553" i="10"/>
  <c r="Q553" i="10"/>
  <c r="O553" i="10"/>
  <c r="L553" i="10"/>
  <c r="J553" i="10"/>
  <c r="M553" i="10" s="1"/>
  <c r="G553" i="10"/>
  <c r="W552" i="10"/>
  <c r="U552" i="10"/>
  <c r="S552" i="10"/>
  <c r="Q552" i="10"/>
  <c r="O552" i="10"/>
  <c r="R552" i="10" s="1"/>
  <c r="L552" i="10"/>
  <c r="J552" i="10"/>
  <c r="M552" i="10" s="1"/>
  <c r="G552" i="10"/>
  <c r="W551" i="10"/>
  <c r="U551" i="10"/>
  <c r="Q551" i="10"/>
  <c r="O551" i="10"/>
  <c r="L551" i="10"/>
  <c r="J551" i="10"/>
  <c r="M551" i="10" s="1"/>
  <c r="G551" i="10"/>
  <c r="W550" i="10"/>
  <c r="U550" i="10"/>
  <c r="S550" i="10"/>
  <c r="Q550" i="10"/>
  <c r="O550" i="10"/>
  <c r="R550" i="10" s="1"/>
  <c r="L550" i="10"/>
  <c r="J550" i="10"/>
  <c r="M550" i="10" s="1"/>
  <c r="G550" i="10"/>
  <c r="W549" i="10"/>
  <c r="U549" i="10"/>
  <c r="Q549" i="10"/>
  <c r="O549" i="10"/>
  <c r="L549" i="10"/>
  <c r="J549" i="10"/>
  <c r="M549" i="10" s="1"/>
  <c r="G549" i="10"/>
  <c r="W548" i="10"/>
  <c r="U548" i="10"/>
  <c r="Q548" i="10"/>
  <c r="O548" i="10"/>
  <c r="L548" i="10"/>
  <c r="J548" i="10"/>
  <c r="M548" i="10" s="1"/>
  <c r="G548" i="10"/>
  <c r="W547" i="10"/>
  <c r="U547" i="10"/>
  <c r="Q547" i="10"/>
  <c r="O547" i="10"/>
  <c r="L547" i="10"/>
  <c r="J547" i="10"/>
  <c r="M547" i="10" s="1"/>
  <c r="G547" i="10"/>
  <c r="Y546" i="10"/>
  <c r="W546" i="10"/>
  <c r="U546" i="10"/>
  <c r="X546" i="10" s="1"/>
  <c r="Q546" i="10"/>
  <c r="O546" i="10"/>
  <c r="L546" i="10"/>
  <c r="J546" i="10"/>
  <c r="M546" i="10" s="1"/>
  <c r="G546" i="10"/>
  <c r="W545" i="10"/>
  <c r="U545" i="10"/>
  <c r="S545" i="10"/>
  <c r="Q545" i="10"/>
  <c r="O545" i="10"/>
  <c r="R545" i="10" s="1"/>
  <c r="L545" i="10"/>
  <c r="J545" i="10"/>
  <c r="M545" i="10" s="1"/>
  <c r="G545" i="10"/>
  <c r="W544" i="10"/>
  <c r="U544" i="10"/>
  <c r="Q544" i="10"/>
  <c r="O544" i="10"/>
  <c r="L544" i="10"/>
  <c r="J544" i="10"/>
  <c r="M544" i="10" s="1"/>
  <c r="G544" i="10"/>
  <c r="W543" i="10"/>
  <c r="U543" i="10"/>
  <c r="S543" i="10"/>
  <c r="Q543" i="10"/>
  <c r="O543" i="10"/>
  <c r="R543" i="10" s="1"/>
  <c r="L543" i="10"/>
  <c r="J543" i="10"/>
  <c r="M543" i="10" s="1"/>
  <c r="G543" i="10"/>
  <c r="Y542" i="10"/>
  <c r="W542" i="10"/>
  <c r="U542" i="10"/>
  <c r="X542" i="10" s="1"/>
  <c r="S542" i="10"/>
  <c r="Q542" i="10"/>
  <c r="O542" i="10"/>
  <c r="R542" i="10" s="1"/>
  <c r="L542" i="10"/>
  <c r="J542" i="10"/>
  <c r="M542" i="10" s="1"/>
  <c r="G542" i="10"/>
  <c r="W541" i="10"/>
  <c r="U541" i="10"/>
  <c r="Q541" i="10"/>
  <c r="O541" i="10"/>
  <c r="L541" i="10"/>
  <c r="J541" i="10"/>
  <c r="M541" i="10" s="1"/>
  <c r="G541" i="10"/>
  <c r="W540" i="10"/>
  <c r="U540" i="10"/>
  <c r="Q540" i="10"/>
  <c r="O540" i="10"/>
  <c r="L540" i="10"/>
  <c r="J540" i="10"/>
  <c r="M540" i="10" s="1"/>
  <c r="G540" i="10"/>
  <c r="W539" i="10"/>
  <c r="U539" i="10"/>
  <c r="Q539" i="10"/>
  <c r="O539" i="10"/>
  <c r="L539" i="10"/>
  <c r="J539" i="10"/>
  <c r="M539" i="10" s="1"/>
  <c r="G539" i="10"/>
  <c r="W538" i="10"/>
  <c r="U538" i="10"/>
  <c r="Q538" i="10"/>
  <c r="O538" i="10"/>
  <c r="L538" i="10"/>
  <c r="J538" i="10"/>
  <c r="M538" i="10" s="1"/>
  <c r="G538" i="10"/>
  <c r="W537" i="10"/>
  <c r="U537" i="10"/>
  <c r="Q537" i="10"/>
  <c r="O537" i="10"/>
  <c r="L537" i="10"/>
  <c r="J537" i="10"/>
  <c r="M537" i="10" s="1"/>
  <c r="G537" i="10"/>
  <c r="W536" i="10"/>
  <c r="U536" i="10"/>
  <c r="Q536" i="10"/>
  <c r="O536" i="10"/>
  <c r="L536" i="10"/>
  <c r="J536" i="10"/>
  <c r="M536" i="10" s="1"/>
  <c r="G536" i="10"/>
  <c r="W535" i="10"/>
  <c r="U535" i="10"/>
  <c r="Q535" i="10"/>
  <c r="O535" i="10"/>
  <c r="L535" i="10"/>
  <c r="J535" i="10"/>
  <c r="M535" i="10" s="1"/>
  <c r="G535" i="10"/>
  <c r="W534" i="10"/>
  <c r="U534" i="10"/>
  <c r="Q534" i="10"/>
  <c r="O534" i="10"/>
  <c r="L534" i="10"/>
  <c r="J534" i="10"/>
  <c r="M534" i="10" s="1"/>
  <c r="G534" i="10"/>
  <c r="W533" i="10"/>
  <c r="U533" i="10"/>
  <c r="Q533" i="10"/>
  <c r="O533" i="10"/>
  <c r="L533" i="10"/>
  <c r="J533" i="10"/>
  <c r="M533" i="10" s="1"/>
  <c r="G533" i="10"/>
  <c r="W532" i="10"/>
  <c r="U532" i="10"/>
  <c r="Q532" i="10"/>
  <c r="O532" i="10"/>
  <c r="L532" i="10"/>
  <c r="J532" i="10"/>
  <c r="M532" i="10" s="1"/>
  <c r="G532" i="10"/>
  <c r="W531" i="10"/>
  <c r="U531" i="10"/>
  <c r="Q531" i="10"/>
  <c r="O531" i="10"/>
  <c r="L531" i="10"/>
  <c r="J531" i="10"/>
  <c r="M531" i="10" s="1"/>
  <c r="G531" i="10"/>
  <c r="W530" i="10"/>
  <c r="U530" i="10"/>
  <c r="Q530" i="10"/>
  <c r="O530" i="10"/>
  <c r="L530" i="10"/>
  <c r="J530" i="10"/>
  <c r="M530" i="10" s="1"/>
  <c r="G530" i="10"/>
  <c r="W529" i="10"/>
  <c r="U529" i="10"/>
  <c r="Q529" i="10"/>
  <c r="O529" i="10"/>
  <c r="L529" i="10"/>
  <c r="J529" i="10"/>
  <c r="M529" i="10" s="1"/>
  <c r="G529" i="10"/>
  <c r="W528" i="10"/>
  <c r="U528" i="10"/>
  <c r="Q528" i="10"/>
  <c r="O528" i="10"/>
  <c r="L528" i="10"/>
  <c r="J528" i="10"/>
  <c r="M528" i="10" s="1"/>
  <c r="G528" i="10"/>
  <c r="W527" i="10"/>
  <c r="U527" i="10"/>
  <c r="Q527" i="10"/>
  <c r="O527" i="10"/>
  <c r="L527" i="10"/>
  <c r="J527" i="10"/>
  <c r="M527" i="10" s="1"/>
  <c r="G527" i="10"/>
  <c r="W526" i="10"/>
  <c r="U526" i="10"/>
  <c r="Q526" i="10"/>
  <c r="O526" i="10"/>
  <c r="L526" i="10"/>
  <c r="J526" i="10"/>
  <c r="M526" i="10" s="1"/>
  <c r="G526" i="10"/>
  <c r="W525" i="10"/>
  <c r="U525" i="10"/>
  <c r="Q525" i="10"/>
  <c r="O525" i="10"/>
  <c r="L525" i="10"/>
  <c r="J525" i="10"/>
  <c r="M525" i="10" s="1"/>
  <c r="G525" i="10"/>
  <c r="W524" i="10"/>
  <c r="U524" i="10"/>
  <c r="Q524" i="10"/>
  <c r="O524" i="10"/>
  <c r="L524" i="10"/>
  <c r="J524" i="10"/>
  <c r="M524" i="10" s="1"/>
  <c r="G524" i="10"/>
  <c r="W523" i="10"/>
  <c r="U523" i="10"/>
  <c r="Q523" i="10"/>
  <c r="O523" i="10"/>
  <c r="L523" i="10"/>
  <c r="J523" i="10"/>
  <c r="M523" i="10" s="1"/>
  <c r="G523" i="10"/>
  <c r="W522" i="10"/>
  <c r="U522" i="10"/>
  <c r="Q522" i="10"/>
  <c r="O522" i="10"/>
  <c r="L522" i="10"/>
  <c r="J522" i="10"/>
  <c r="M522" i="10" s="1"/>
  <c r="G522" i="10"/>
  <c r="W521" i="10"/>
  <c r="U521" i="10"/>
  <c r="Q521" i="10"/>
  <c r="O521" i="10"/>
  <c r="L521" i="10"/>
  <c r="J521" i="10"/>
  <c r="M521" i="10" s="1"/>
  <c r="G521" i="10"/>
  <c r="W520" i="10"/>
  <c r="U520" i="10"/>
  <c r="Q520" i="10"/>
  <c r="O520" i="10"/>
  <c r="L520" i="10"/>
  <c r="J520" i="10"/>
  <c r="M520" i="10" s="1"/>
  <c r="G520" i="10"/>
  <c r="W519" i="10"/>
  <c r="U519" i="10"/>
  <c r="Q519" i="10"/>
  <c r="O519" i="10"/>
  <c r="L519" i="10"/>
  <c r="J519" i="10"/>
  <c r="M519" i="10" s="1"/>
  <c r="G519" i="10"/>
  <c r="W518" i="10"/>
  <c r="U518" i="10"/>
  <c r="Q518" i="10"/>
  <c r="O518" i="10"/>
  <c r="L518" i="10"/>
  <c r="J518" i="10"/>
  <c r="M518" i="10" s="1"/>
  <c r="G518" i="10"/>
  <c r="W517" i="10"/>
  <c r="U517" i="10"/>
  <c r="S517" i="10"/>
  <c r="Q517" i="10"/>
  <c r="O517" i="10"/>
  <c r="R517" i="10" s="1"/>
  <c r="L517" i="10"/>
  <c r="J517" i="10"/>
  <c r="M517" i="10" s="1"/>
  <c r="G517" i="10"/>
  <c r="W516" i="10"/>
  <c r="U516" i="10"/>
  <c r="Q516" i="10"/>
  <c r="O516" i="10"/>
  <c r="L516" i="10"/>
  <c r="J516" i="10"/>
  <c r="M516" i="10" s="1"/>
  <c r="G516" i="10"/>
  <c r="W515" i="10"/>
  <c r="U515" i="10"/>
  <c r="Q515" i="10"/>
  <c r="O515" i="10"/>
  <c r="L515" i="10"/>
  <c r="J515" i="10"/>
  <c r="M515" i="10" s="1"/>
  <c r="G515" i="10"/>
  <c r="W514" i="10"/>
  <c r="U514" i="10"/>
  <c r="S514" i="10"/>
  <c r="Q514" i="10"/>
  <c r="O514" i="10"/>
  <c r="R514" i="10" s="1"/>
  <c r="L514" i="10"/>
  <c r="J514" i="10"/>
  <c r="M514" i="10" s="1"/>
  <c r="G514" i="10"/>
  <c r="W513" i="10"/>
  <c r="U513" i="10"/>
  <c r="Q513" i="10"/>
  <c r="O513" i="10"/>
  <c r="L513" i="10"/>
  <c r="J513" i="10"/>
  <c r="M513" i="10" s="1"/>
  <c r="G513" i="10"/>
  <c r="W512" i="10"/>
  <c r="U512" i="10"/>
  <c r="Q512" i="10"/>
  <c r="O512" i="10"/>
  <c r="L512" i="10"/>
  <c r="J512" i="10"/>
  <c r="M512" i="10" s="1"/>
  <c r="G512" i="10"/>
  <c r="W511" i="10"/>
  <c r="U511" i="10"/>
  <c r="Q511" i="10"/>
  <c r="O511" i="10"/>
  <c r="L511" i="10"/>
  <c r="J511" i="10"/>
  <c r="M511" i="10" s="1"/>
  <c r="G511" i="10"/>
  <c r="W510" i="10"/>
  <c r="U510" i="10"/>
  <c r="Q510" i="10"/>
  <c r="O510" i="10"/>
  <c r="L510" i="10"/>
  <c r="J510" i="10"/>
  <c r="M510" i="10" s="1"/>
  <c r="G510" i="10"/>
  <c r="W509" i="10"/>
  <c r="U509" i="10"/>
  <c r="Q509" i="10"/>
  <c r="O509" i="10"/>
  <c r="L509" i="10"/>
  <c r="J509" i="10"/>
  <c r="M509" i="10" s="1"/>
  <c r="G509" i="10"/>
  <c r="W508" i="10"/>
  <c r="U508" i="10"/>
  <c r="Q508" i="10"/>
  <c r="O508" i="10"/>
  <c r="L508" i="10"/>
  <c r="J508" i="10"/>
  <c r="M508" i="10" s="1"/>
  <c r="G508" i="10"/>
  <c r="W507" i="10"/>
  <c r="U507" i="10"/>
  <c r="Q507" i="10"/>
  <c r="O507" i="10"/>
  <c r="L507" i="10"/>
  <c r="J507" i="10"/>
  <c r="M507" i="10" s="1"/>
  <c r="G507" i="10"/>
  <c r="W506" i="10"/>
  <c r="U506" i="10"/>
  <c r="Q506" i="10"/>
  <c r="O506" i="10"/>
  <c r="L506" i="10"/>
  <c r="J506" i="10"/>
  <c r="M506" i="10" s="1"/>
  <c r="G506" i="10"/>
  <c r="W505" i="10"/>
  <c r="U505" i="10"/>
  <c r="Q505" i="10"/>
  <c r="O505" i="10"/>
  <c r="L505" i="10"/>
  <c r="J505" i="10"/>
  <c r="M505" i="10" s="1"/>
  <c r="G505" i="10"/>
  <c r="W504" i="10"/>
  <c r="U504" i="10"/>
  <c r="Q504" i="10"/>
  <c r="O504" i="10"/>
  <c r="L504" i="10"/>
  <c r="J504" i="10"/>
  <c r="M504" i="10" s="1"/>
  <c r="G504" i="10"/>
  <c r="W503" i="10"/>
  <c r="U503" i="10"/>
  <c r="S503" i="10"/>
  <c r="Q503" i="10"/>
  <c r="O503" i="10"/>
  <c r="R503" i="10" s="1"/>
  <c r="L503" i="10"/>
  <c r="J503" i="10"/>
  <c r="M503" i="10" s="1"/>
  <c r="G503" i="10"/>
  <c r="W502" i="10"/>
  <c r="U502" i="10"/>
  <c r="S502" i="10"/>
  <c r="Q502" i="10"/>
  <c r="O502" i="10"/>
  <c r="R502" i="10" s="1"/>
  <c r="L502" i="10"/>
  <c r="J502" i="10"/>
  <c r="M502" i="10" s="1"/>
  <c r="G502" i="10"/>
  <c r="W501" i="10"/>
  <c r="U501" i="10"/>
  <c r="Q501" i="10"/>
  <c r="O501" i="10"/>
  <c r="L501" i="10"/>
  <c r="J501" i="10"/>
  <c r="M501" i="10" s="1"/>
  <c r="G501" i="10"/>
  <c r="W500" i="10"/>
  <c r="U500" i="10"/>
  <c r="Q500" i="10"/>
  <c r="O500" i="10"/>
  <c r="L500" i="10"/>
  <c r="J500" i="10"/>
  <c r="M500" i="10" s="1"/>
  <c r="G500" i="10"/>
  <c r="W499" i="10"/>
  <c r="U499" i="10"/>
  <c r="Q499" i="10"/>
  <c r="O499" i="10"/>
  <c r="L499" i="10"/>
  <c r="J499" i="10"/>
  <c r="M499" i="10" s="1"/>
  <c r="G499" i="10"/>
  <c r="W498" i="10"/>
  <c r="U498" i="10"/>
  <c r="Q498" i="10"/>
  <c r="O498" i="10"/>
  <c r="L498" i="10"/>
  <c r="J498" i="10"/>
  <c r="M498" i="10" s="1"/>
  <c r="G498" i="10"/>
  <c r="W497" i="10"/>
  <c r="U497" i="10"/>
  <c r="Q497" i="10"/>
  <c r="O497" i="10"/>
  <c r="L497" i="10"/>
  <c r="J497" i="10"/>
  <c r="M497" i="10" s="1"/>
  <c r="G497" i="10"/>
  <c r="W496" i="10"/>
  <c r="U496" i="10"/>
  <c r="Q496" i="10"/>
  <c r="O496" i="10"/>
  <c r="L496" i="10"/>
  <c r="J496" i="10"/>
  <c r="M496" i="10" s="1"/>
  <c r="G496" i="10"/>
  <c r="W495" i="10"/>
  <c r="U495" i="10"/>
  <c r="Q495" i="10"/>
  <c r="O495" i="10"/>
  <c r="L495" i="10"/>
  <c r="J495" i="10"/>
  <c r="M495" i="10" s="1"/>
  <c r="G495" i="10"/>
  <c r="Y494" i="10"/>
  <c r="W494" i="10"/>
  <c r="U494" i="10"/>
  <c r="X494" i="10" s="1"/>
  <c r="S494" i="10"/>
  <c r="Q494" i="10"/>
  <c r="O494" i="10"/>
  <c r="R494" i="10" s="1"/>
  <c r="L494" i="10"/>
  <c r="J494" i="10"/>
  <c r="M494" i="10" s="1"/>
  <c r="G494" i="10"/>
  <c r="W493" i="10"/>
  <c r="U493" i="10"/>
  <c r="Q493" i="10"/>
  <c r="O493" i="10"/>
  <c r="L493" i="10"/>
  <c r="J493" i="10"/>
  <c r="M493" i="10" s="1"/>
  <c r="G493" i="10"/>
  <c r="W492" i="10"/>
  <c r="U492" i="10"/>
  <c r="Q492" i="10"/>
  <c r="O492" i="10"/>
  <c r="L492" i="10"/>
  <c r="J492" i="10"/>
  <c r="M492" i="10" s="1"/>
  <c r="G492" i="10"/>
  <c r="W491" i="10"/>
  <c r="U491" i="10"/>
  <c r="Q491" i="10"/>
  <c r="O491" i="10"/>
  <c r="L491" i="10"/>
  <c r="J491" i="10"/>
  <c r="M491" i="10" s="1"/>
  <c r="G491" i="10"/>
  <c r="Y490" i="10"/>
  <c r="W490" i="10"/>
  <c r="U490" i="10"/>
  <c r="X490" i="10" s="1"/>
  <c r="Q490" i="10"/>
  <c r="O490" i="10"/>
  <c r="L490" i="10"/>
  <c r="J490" i="10"/>
  <c r="M490" i="10" s="1"/>
  <c r="G490" i="10"/>
  <c r="W489" i="10"/>
  <c r="U489" i="10"/>
  <c r="Q489" i="10"/>
  <c r="O489" i="10"/>
  <c r="L489" i="10"/>
  <c r="J489" i="10"/>
  <c r="M489" i="10" s="1"/>
  <c r="G489" i="10"/>
  <c r="W488" i="10"/>
  <c r="U488" i="10"/>
  <c r="Q488" i="10"/>
  <c r="O488" i="10"/>
  <c r="L488" i="10"/>
  <c r="J488" i="10"/>
  <c r="M488" i="10" s="1"/>
  <c r="G488" i="10"/>
  <c r="W487" i="10"/>
  <c r="U487" i="10"/>
  <c r="Q487" i="10"/>
  <c r="O487" i="10"/>
  <c r="L487" i="10"/>
  <c r="J487" i="10"/>
  <c r="M487" i="10" s="1"/>
  <c r="G487" i="10"/>
  <c r="W486" i="10"/>
  <c r="U486" i="10"/>
  <c r="Q486" i="10"/>
  <c r="O486" i="10"/>
  <c r="L486" i="10"/>
  <c r="J486" i="10"/>
  <c r="M486" i="10" s="1"/>
  <c r="G486" i="10"/>
  <c r="W485" i="10"/>
  <c r="U485" i="10"/>
  <c r="Q485" i="10"/>
  <c r="O485" i="10"/>
  <c r="L485" i="10"/>
  <c r="J485" i="10"/>
  <c r="M485" i="10" s="1"/>
  <c r="G485" i="10"/>
  <c r="W484" i="10"/>
  <c r="U484" i="10"/>
  <c r="Q484" i="10"/>
  <c r="O484" i="10"/>
  <c r="L484" i="10"/>
  <c r="J484" i="10"/>
  <c r="M484" i="10" s="1"/>
  <c r="G484" i="10"/>
  <c r="Y483" i="10"/>
  <c r="W483" i="10"/>
  <c r="U483" i="10"/>
  <c r="X483" i="10" s="1"/>
  <c r="Q483" i="10"/>
  <c r="O483" i="10"/>
  <c r="L483" i="10"/>
  <c r="J483" i="10"/>
  <c r="M483" i="10" s="1"/>
  <c r="G483" i="10"/>
  <c r="W482" i="10"/>
  <c r="U482" i="10"/>
  <c r="Q482" i="10"/>
  <c r="O482" i="10"/>
  <c r="L482" i="10"/>
  <c r="J482" i="10"/>
  <c r="M482" i="10" s="1"/>
  <c r="G482" i="10"/>
  <c r="W481" i="10"/>
  <c r="U481" i="10"/>
  <c r="Q481" i="10"/>
  <c r="O481" i="10"/>
  <c r="L481" i="10"/>
  <c r="J481" i="10"/>
  <c r="M481" i="10" s="1"/>
  <c r="G481" i="10"/>
  <c r="W480" i="10"/>
  <c r="U480" i="10"/>
  <c r="Q480" i="10"/>
  <c r="O480" i="10"/>
  <c r="L480" i="10"/>
  <c r="J480" i="10"/>
  <c r="M480" i="10" s="1"/>
  <c r="G480" i="10"/>
  <c r="W479" i="10"/>
  <c r="U479" i="10"/>
  <c r="Q479" i="10"/>
  <c r="O479" i="10"/>
  <c r="L479" i="10"/>
  <c r="J479" i="10"/>
  <c r="M479" i="10" s="1"/>
  <c r="G479" i="10"/>
  <c r="W478" i="10"/>
  <c r="U478" i="10"/>
  <c r="Q478" i="10"/>
  <c r="O478" i="10"/>
  <c r="L478" i="10"/>
  <c r="J478" i="10"/>
  <c r="M478" i="10" s="1"/>
  <c r="G478" i="10"/>
  <c r="W477" i="10"/>
  <c r="U477" i="10"/>
  <c r="Q477" i="10"/>
  <c r="O477" i="10"/>
  <c r="L477" i="10"/>
  <c r="J477" i="10"/>
  <c r="M477" i="10" s="1"/>
  <c r="G477" i="10"/>
  <c r="W476" i="10"/>
  <c r="U476" i="10"/>
  <c r="S476" i="10"/>
  <c r="Q476" i="10"/>
  <c r="O476" i="10"/>
  <c r="R476" i="10" s="1"/>
  <c r="L476" i="10"/>
  <c r="J476" i="10"/>
  <c r="M476" i="10" s="1"/>
  <c r="G476" i="10"/>
  <c r="W475" i="10"/>
  <c r="U475" i="10"/>
  <c r="Q475" i="10"/>
  <c r="O475" i="10"/>
  <c r="L475" i="10"/>
  <c r="J475" i="10"/>
  <c r="M475" i="10" s="1"/>
  <c r="G475" i="10"/>
  <c r="W474" i="10"/>
  <c r="U474" i="10"/>
  <c r="Q474" i="10"/>
  <c r="O474" i="10"/>
  <c r="L474" i="10"/>
  <c r="J474" i="10"/>
  <c r="M474" i="10" s="1"/>
  <c r="G474" i="10"/>
  <c r="W473" i="10"/>
  <c r="U473" i="10"/>
  <c r="Q473" i="10"/>
  <c r="O473" i="10"/>
  <c r="L473" i="10"/>
  <c r="J473" i="10"/>
  <c r="M473" i="10" s="1"/>
  <c r="G473" i="10"/>
  <c r="W472" i="10"/>
  <c r="U472" i="10"/>
  <c r="Q472" i="10"/>
  <c r="O472" i="10"/>
  <c r="L472" i="10"/>
  <c r="J472" i="10"/>
  <c r="M472" i="10" s="1"/>
  <c r="G472" i="10"/>
  <c r="W471" i="10"/>
  <c r="U471" i="10"/>
  <c r="Q471" i="10"/>
  <c r="O471" i="10"/>
  <c r="L471" i="10"/>
  <c r="J471" i="10"/>
  <c r="M471" i="10" s="1"/>
  <c r="G471" i="10"/>
  <c r="W470" i="10"/>
  <c r="U470" i="10"/>
  <c r="Q470" i="10"/>
  <c r="O470" i="10"/>
  <c r="L470" i="10"/>
  <c r="J470" i="10"/>
  <c r="M470" i="10" s="1"/>
  <c r="G470" i="10"/>
  <c r="W469" i="10"/>
  <c r="U469" i="10"/>
  <c r="Q469" i="10"/>
  <c r="O469" i="10"/>
  <c r="L469" i="10"/>
  <c r="J469" i="10"/>
  <c r="M469" i="10" s="1"/>
  <c r="G469" i="10"/>
  <c r="W468" i="10"/>
  <c r="U468" i="10"/>
  <c r="Q468" i="10"/>
  <c r="O468" i="10"/>
  <c r="L468" i="10"/>
  <c r="J468" i="10"/>
  <c r="M468" i="10" s="1"/>
  <c r="G468" i="10"/>
  <c r="W467" i="10"/>
  <c r="U467" i="10"/>
  <c r="Q467" i="10"/>
  <c r="O467" i="10"/>
  <c r="L467" i="10"/>
  <c r="J467" i="10"/>
  <c r="M467" i="10" s="1"/>
  <c r="G467" i="10"/>
  <c r="W466" i="10"/>
  <c r="U466" i="10"/>
  <c r="Q466" i="10"/>
  <c r="O466" i="10"/>
  <c r="L466" i="10"/>
  <c r="J466" i="10"/>
  <c r="M466" i="10" s="1"/>
  <c r="G466" i="10"/>
  <c r="W465" i="10"/>
  <c r="U465" i="10"/>
  <c r="Q465" i="10"/>
  <c r="O465" i="10"/>
  <c r="L465" i="10"/>
  <c r="J465" i="10"/>
  <c r="M465" i="10" s="1"/>
  <c r="G465" i="10"/>
  <c r="Y464" i="10"/>
  <c r="W464" i="10"/>
  <c r="U464" i="10"/>
  <c r="X464" i="10" s="1"/>
  <c r="S464" i="10"/>
  <c r="Q464" i="10"/>
  <c r="O464" i="10"/>
  <c r="R464" i="10" s="1"/>
  <c r="L464" i="10"/>
  <c r="J464" i="10"/>
  <c r="M464" i="10" s="1"/>
  <c r="G464" i="10"/>
  <c r="W463" i="10"/>
  <c r="U463" i="10"/>
  <c r="Q463" i="10"/>
  <c r="O463" i="10"/>
  <c r="L463" i="10"/>
  <c r="J463" i="10"/>
  <c r="M463" i="10" s="1"/>
  <c r="G463" i="10"/>
  <c r="W462" i="10"/>
  <c r="U462" i="10"/>
  <c r="Q462" i="10"/>
  <c r="O462" i="10"/>
  <c r="L462" i="10"/>
  <c r="J462" i="10"/>
  <c r="M462" i="10" s="1"/>
  <c r="G462" i="10"/>
  <c r="W461" i="10"/>
  <c r="U461" i="10"/>
  <c r="Q461" i="10"/>
  <c r="O461" i="10"/>
  <c r="L461" i="10"/>
  <c r="J461" i="10"/>
  <c r="M461" i="10" s="1"/>
  <c r="G461" i="10"/>
  <c r="W460" i="10"/>
  <c r="U460" i="10"/>
  <c r="Q460" i="10"/>
  <c r="O460" i="10"/>
  <c r="L460" i="10"/>
  <c r="J460" i="10"/>
  <c r="M460" i="10" s="1"/>
  <c r="G460" i="10"/>
  <c r="W459" i="10"/>
  <c r="U459" i="10"/>
  <c r="Q459" i="10"/>
  <c r="O459" i="10"/>
  <c r="L459" i="10"/>
  <c r="J459" i="10"/>
  <c r="M459" i="10" s="1"/>
  <c r="G459" i="10"/>
  <c r="W458" i="10"/>
  <c r="U458" i="10"/>
  <c r="Q458" i="10"/>
  <c r="O458" i="10"/>
  <c r="L458" i="10"/>
  <c r="J458" i="10"/>
  <c r="M458" i="10" s="1"/>
  <c r="G458" i="10"/>
  <c r="W457" i="10"/>
  <c r="U457" i="10"/>
  <c r="Q457" i="10"/>
  <c r="O457" i="10"/>
  <c r="L457" i="10"/>
  <c r="J457" i="10"/>
  <c r="M457" i="10" s="1"/>
  <c r="G457" i="10"/>
  <c r="W456" i="10"/>
  <c r="U456" i="10"/>
  <c r="Q456" i="10"/>
  <c r="O456" i="10"/>
  <c r="L456" i="10"/>
  <c r="J456" i="10"/>
  <c r="M456" i="10" s="1"/>
  <c r="G456" i="10"/>
  <c r="Y455" i="10"/>
  <c r="W455" i="10"/>
  <c r="U455" i="10"/>
  <c r="X455" i="10" s="1"/>
  <c r="Q455" i="10"/>
  <c r="O455" i="10"/>
  <c r="L455" i="10"/>
  <c r="J455" i="10"/>
  <c r="M455" i="10" s="1"/>
  <c r="G455" i="10"/>
  <c r="W454" i="10"/>
  <c r="U454" i="10"/>
  <c r="Q454" i="10"/>
  <c r="O454" i="10"/>
  <c r="L454" i="10"/>
  <c r="J454" i="10"/>
  <c r="M454" i="10" s="1"/>
  <c r="G454" i="10"/>
  <c r="W453" i="10"/>
  <c r="U453" i="10"/>
  <c r="Q453" i="10"/>
  <c r="O453" i="10"/>
  <c r="L453" i="10"/>
  <c r="J453" i="10"/>
  <c r="M453" i="10" s="1"/>
  <c r="G453" i="10"/>
  <c r="W452" i="10"/>
  <c r="U452" i="10"/>
  <c r="Q452" i="10"/>
  <c r="O452" i="10"/>
  <c r="L452" i="10"/>
  <c r="J452" i="10"/>
  <c r="M452" i="10" s="1"/>
  <c r="G452" i="10"/>
  <c r="W451" i="10"/>
  <c r="U451" i="10"/>
  <c r="Q451" i="10"/>
  <c r="O451" i="10"/>
  <c r="L451" i="10"/>
  <c r="J451" i="10"/>
  <c r="M451" i="10" s="1"/>
  <c r="G451" i="10"/>
  <c r="W450" i="10"/>
  <c r="U450" i="10"/>
  <c r="Q450" i="10"/>
  <c r="O450" i="10"/>
  <c r="L450" i="10"/>
  <c r="J450" i="10"/>
  <c r="M450" i="10" s="1"/>
  <c r="G450" i="10"/>
  <c r="W449" i="10"/>
  <c r="U449" i="10"/>
  <c r="Q449" i="10"/>
  <c r="O449" i="10"/>
  <c r="L449" i="10"/>
  <c r="J449" i="10"/>
  <c r="M449" i="10" s="1"/>
  <c r="G449" i="10"/>
  <c r="W448" i="10"/>
  <c r="U448" i="10"/>
  <c r="S448" i="10"/>
  <c r="Q448" i="10"/>
  <c r="O448" i="10"/>
  <c r="R448" i="10" s="1"/>
  <c r="L448" i="10"/>
  <c r="J448" i="10"/>
  <c r="M448" i="10" s="1"/>
  <c r="G448" i="10"/>
  <c r="W447" i="10"/>
  <c r="U447" i="10"/>
  <c r="Q447" i="10"/>
  <c r="O447" i="10"/>
  <c r="L447" i="10"/>
  <c r="J447" i="10"/>
  <c r="M447" i="10" s="1"/>
  <c r="G447" i="10"/>
  <c r="W446" i="10"/>
  <c r="U446" i="10"/>
  <c r="Q446" i="10"/>
  <c r="O446" i="10"/>
  <c r="L446" i="10"/>
  <c r="J446" i="10"/>
  <c r="M446" i="10" s="1"/>
  <c r="G446" i="10"/>
  <c r="W445" i="10"/>
  <c r="U445" i="10"/>
  <c r="Q445" i="10"/>
  <c r="O445" i="10"/>
  <c r="L445" i="10"/>
  <c r="J445" i="10"/>
  <c r="M445" i="10" s="1"/>
  <c r="G445" i="10"/>
  <c r="W444" i="10"/>
  <c r="U444" i="10"/>
  <c r="Q444" i="10"/>
  <c r="O444" i="10"/>
  <c r="L444" i="10"/>
  <c r="J444" i="10"/>
  <c r="M444" i="10" s="1"/>
  <c r="G444" i="10"/>
  <c r="W443" i="10"/>
  <c r="U443" i="10"/>
  <c r="Q443" i="10"/>
  <c r="O443" i="10"/>
  <c r="L443" i="10"/>
  <c r="J443" i="10"/>
  <c r="M443" i="10" s="1"/>
  <c r="G443" i="10"/>
  <c r="W442" i="10"/>
  <c r="U442" i="10"/>
  <c r="S442" i="10"/>
  <c r="Q442" i="10"/>
  <c r="O442" i="10"/>
  <c r="R442" i="10" s="1"/>
  <c r="L442" i="10"/>
  <c r="J442" i="10"/>
  <c r="M442" i="10" s="1"/>
  <c r="G442" i="10"/>
  <c r="W441" i="10"/>
  <c r="U441" i="10"/>
  <c r="Q441" i="10"/>
  <c r="O441" i="10"/>
  <c r="L441" i="10"/>
  <c r="J441" i="10"/>
  <c r="M441" i="10" s="1"/>
  <c r="G441" i="10"/>
  <c r="W440" i="10"/>
  <c r="U440" i="10"/>
  <c r="Q440" i="10"/>
  <c r="O440" i="10"/>
  <c r="L440" i="10"/>
  <c r="J440" i="10"/>
  <c r="M440" i="10" s="1"/>
  <c r="G440" i="10"/>
  <c r="W439" i="10"/>
  <c r="U439" i="10"/>
  <c r="Q439" i="10"/>
  <c r="O439" i="10"/>
  <c r="L439" i="10"/>
  <c r="J439" i="10"/>
  <c r="M439" i="10" s="1"/>
  <c r="G439" i="10"/>
  <c r="W438" i="10"/>
  <c r="U438" i="10"/>
  <c r="Q438" i="10"/>
  <c r="O438" i="10"/>
  <c r="L438" i="10"/>
  <c r="J438" i="10"/>
  <c r="M438" i="10" s="1"/>
  <c r="G438" i="10"/>
  <c r="W437" i="10"/>
  <c r="U437" i="10"/>
  <c r="Q437" i="10"/>
  <c r="O437" i="10"/>
  <c r="L437" i="10"/>
  <c r="J437" i="10"/>
  <c r="M437" i="10" s="1"/>
  <c r="G437" i="10"/>
  <c r="W436" i="10"/>
  <c r="U436" i="10"/>
  <c r="S436" i="10"/>
  <c r="Q436" i="10"/>
  <c r="O436" i="10"/>
  <c r="R436" i="10" s="1"/>
  <c r="L436" i="10"/>
  <c r="J436" i="10"/>
  <c r="M436" i="10" s="1"/>
  <c r="G436" i="10"/>
  <c r="W435" i="10"/>
  <c r="U435" i="10"/>
  <c r="Q435" i="10"/>
  <c r="O435" i="10"/>
  <c r="L435" i="10"/>
  <c r="J435" i="10"/>
  <c r="M435" i="10" s="1"/>
  <c r="G435" i="10"/>
  <c r="W434" i="10"/>
  <c r="U434" i="10"/>
  <c r="Q434" i="10"/>
  <c r="O434" i="10"/>
  <c r="L434" i="10"/>
  <c r="J434" i="10"/>
  <c r="M434" i="10" s="1"/>
  <c r="G434" i="10"/>
  <c r="W433" i="10"/>
  <c r="U433" i="10"/>
  <c r="Q433" i="10"/>
  <c r="O433" i="10"/>
  <c r="L433" i="10"/>
  <c r="J433" i="10"/>
  <c r="M433" i="10" s="1"/>
  <c r="G433" i="10"/>
  <c r="Y432" i="10"/>
  <c r="W432" i="10"/>
  <c r="U432" i="10"/>
  <c r="X432" i="10" s="1"/>
  <c r="Q432" i="10"/>
  <c r="O432" i="10"/>
  <c r="L432" i="10"/>
  <c r="J432" i="10"/>
  <c r="M432" i="10" s="1"/>
  <c r="G432" i="10"/>
  <c r="W431" i="10"/>
  <c r="U431" i="10"/>
  <c r="Q431" i="10"/>
  <c r="O431" i="10"/>
  <c r="L431" i="10"/>
  <c r="J431" i="10"/>
  <c r="M431" i="10" s="1"/>
  <c r="G431" i="10"/>
  <c r="W430" i="10"/>
  <c r="U430" i="10"/>
  <c r="Q430" i="10"/>
  <c r="O430" i="10"/>
  <c r="L430" i="10"/>
  <c r="J430" i="10"/>
  <c r="M430" i="10" s="1"/>
  <c r="G430" i="10"/>
  <c r="W429" i="10"/>
  <c r="U429" i="10"/>
  <c r="Q429" i="10"/>
  <c r="O429" i="10"/>
  <c r="L429" i="10"/>
  <c r="J429" i="10"/>
  <c r="M429" i="10" s="1"/>
  <c r="G429" i="10"/>
  <c r="W428" i="10"/>
  <c r="U428" i="10"/>
  <c r="Q428" i="10"/>
  <c r="O428" i="10"/>
  <c r="L428" i="10"/>
  <c r="J428" i="10"/>
  <c r="M428" i="10" s="1"/>
  <c r="G428" i="10"/>
  <c r="W427" i="10"/>
  <c r="U427" i="10"/>
  <c r="Q427" i="10"/>
  <c r="O427" i="10"/>
  <c r="L427" i="10"/>
  <c r="J427" i="10"/>
  <c r="M427" i="10" s="1"/>
  <c r="G427" i="10"/>
  <c r="W426" i="10"/>
  <c r="U426" i="10"/>
  <c r="Q426" i="10"/>
  <c r="O426" i="10"/>
  <c r="L426" i="10"/>
  <c r="J426" i="10"/>
  <c r="M426" i="10" s="1"/>
  <c r="G426" i="10"/>
  <c r="W425" i="10"/>
  <c r="U425" i="10"/>
  <c r="S425" i="10"/>
  <c r="Q425" i="10"/>
  <c r="O425" i="10"/>
  <c r="R425" i="10" s="1"/>
  <c r="L425" i="10"/>
  <c r="J425" i="10"/>
  <c r="M425" i="10" s="1"/>
  <c r="G425" i="10"/>
  <c r="W424" i="10"/>
  <c r="U424" i="10"/>
  <c r="S424" i="10"/>
  <c r="Q424" i="10"/>
  <c r="O424" i="10"/>
  <c r="R424" i="10" s="1"/>
  <c r="L424" i="10"/>
  <c r="J424" i="10"/>
  <c r="M424" i="10" s="1"/>
  <c r="G424" i="10"/>
  <c r="W423" i="10"/>
  <c r="U423" i="10"/>
  <c r="Q423" i="10"/>
  <c r="O423" i="10"/>
  <c r="L423" i="10"/>
  <c r="J423" i="10"/>
  <c r="M423" i="10" s="1"/>
  <c r="G423" i="10"/>
  <c r="W422" i="10"/>
  <c r="U422" i="10"/>
  <c r="Q422" i="10"/>
  <c r="O422" i="10"/>
  <c r="L422" i="10"/>
  <c r="J422" i="10"/>
  <c r="M422" i="10" s="1"/>
  <c r="G422" i="10"/>
  <c r="W421" i="10"/>
  <c r="U421" i="10"/>
  <c r="Q421" i="10"/>
  <c r="O421" i="10"/>
  <c r="L421" i="10"/>
  <c r="J421" i="10"/>
  <c r="M421" i="10" s="1"/>
  <c r="G421" i="10"/>
  <c r="W420" i="10"/>
  <c r="U420" i="10"/>
  <c r="Q420" i="10"/>
  <c r="O420" i="10"/>
  <c r="L420" i="10"/>
  <c r="J420" i="10"/>
  <c r="M420" i="10" s="1"/>
  <c r="G420" i="10"/>
  <c r="W419" i="10"/>
  <c r="U419" i="10"/>
  <c r="S419" i="10"/>
  <c r="Q419" i="10"/>
  <c r="O419" i="10"/>
  <c r="R419" i="10" s="1"/>
  <c r="L419" i="10"/>
  <c r="J419" i="10"/>
  <c r="M419" i="10" s="1"/>
  <c r="G419" i="10"/>
  <c r="W418" i="10"/>
  <c r="U418" i="10"/>
  <c r="S418" i="10"/>
  <c r="Q418" i="10"/>
  <c r="O418" i="10"/>
  <c r="R418" i="10" s="1"/>
  <c r="L418" i="10"/>
  <c r="J418" i="10"/>
  <c r="M418" i="10" s="1"/>
  <c r="G418" i="10"/>
  <c r="W417" i="10"/>
  <c r="U417" i="10"/>
  <c r="Q417" i="10"/>
  <c r="O417" i="10"/>
  <c r="L417" i="10"/>
  <c r="J417" i="10"/>
  <c r="M417" i="10" s="1"/>
  <c r="G417" i="10"/>
  <c r="W416" i="10"/>
  <c r="U416" i="10"/>
  <c r="Q416" i="10"/>
  <c r="O416" i="10"/>
  <c r="L416" i="10"/>
  <c r="J416" i="10"/>
  <c r="M416" i="10" s="1"/>
  <c r="G416" i="10"/>
  <c r="W415" i="10"/>
  <c r="U415" i="10"/>
  <c r="Q415" i="10"/>
  <c r="O415" i="10"/>
  <c r="L415" i="10"/>
  <c r="J415" i="10"/>
  <c r="M415" i="10" s="1"/>
  <c r="G415" i="10"/>
  <c r="W414" i="10"/>
  <c r="U414" i="10"/>
  <c r="Q414" i="10"/>
  <c r="O414" i="10"/>
  <c r="L414" i="10"/>
  <c r="J414" i="10"/>
  <c r="M414" i="10" s="1"/>
  <c r="G414" i="10"/>
  <c r="W413" i="10"/>
  <c r="U413" i="10"/>
  <c r="Q413" i="10"/>
  <c r="O413" i="10"/>
  <c r="L413" i="10"/>
  <c r="J413" i="10"/>
  <c r="M413" i="10" s="1"/>
  <c r="G413" i="10"/>
  <c r="W412" i="10"/>
  <c r="U412" i="10"/>
  <c r="Q412" i="10"/>
  <c r="O412" i="10"/>
  <c r="L412" i="10"/>
  <c r="J412" i="10"/>
  <c r="M412" i="10" s="1"/>
  <c r="G412" i="10"/>
  <c r="Y411" i="10"/>
  <c r="W411" i="10"/>
  <c r="U411" i="10"/>
  <c r="X411" i="10" s="1"/>
  <c r="Q411" i="10"/>
  <c r="O411" i="10"/>
  <c r="L411" i="10"/>
  <c r="J411" i="10"/>
  <c r="M411" i="10" s="1"/>
  <c r="G411" i="10"/>
  <c r="W410" i="10"/>
  <c r="U410" i="10"/>
  <c r="S410" i="10"/>
  <c r="Q410" i="10"/>
  <c r="O410" i="10"/>
  <c r="R410" i="10" s="1"/>
  <c r="L410" i="10"/>
  <c r="J410" i="10"/>
  <c r="M410" i="10" s="1"/>
  <c r="G410" i="10"/>
  <c r="W409" i="10"/>
  <c r="U409" i="10"/>
  <c r="Q409" i="10"/>
  <c r="O409" i="10"/>
  <c r="L409" i="10"/>
  <c r="J409" i="10"/>
  <c r="M409" i="10" s="1"/>
  <c r="G409" i="10"/>
  <c r="W408" i="10"/>
  <c r="U408" i="10"/>
  <c r="Q408" i="10"/>
  <c r="O408" i="10"/>
  <c r="L408" i="10"/>
  <c r="J408" i="10"/>
  <c r="M408" i="10" s="1"/>
  <c r="G408" i="10"/>
  <c r="W407" i="10"/>
  <c r="U407" i="10"/>
  <c r="Q407" i="10"/>
  <c r="O407" i="10"/>
  <c r="L407" i="10"/>
  <c r="J407" i="10"/>
  <c r="M407" i="10" s="1"/>
  <c r="G407" i="10"/>
  <c r="W406" i="10"/>
  <c r="U406" i="10"/>
  <c r="Q406" i="10"/>
  <c r="O406" i="10"/>
  <c r="L406" i="10"/>
  <c r="J406" i="10"/>
  <c r="M406" i="10" s="1"/>
  <c r="G406" i="10"/>
  <c r="W405" i="10"/>
  <c r="U405" i="10"/>
  <c r="Q405" i="10"/>
  <c r="O405" i="10"/>
  <c r="L405" i="10"/>
  <c r="J405" i="10"/>
  <c r="M405" i="10" s="1"/>
  <c r="G405" i="10"/>
  <c r="Y404" i="10"/>
  <c r="W404" i="10"/>
  <c r="U404" i="10"/>
  <c r="X404" i="10" s="1"/>
  <c r="Q404" i="10"/>
  <c r="O404" i="10"/>
  <c r="L404" i="10"/>
  <c r="J404" i="10"/>
  <c r="M404" i="10" s="1"/>
  <c r="G404" i="10"/>
  <c r="W403" i="10"/>
  <c r="U403" i="10"/>
  <c r="Q403" i="10"/>
  <c r="O403" i="10"/>
  <c r="L403" i="10"/>
  <c r="J403" i="10"/>
  <c r="M403" i="10" s="1"/>
  <c r="G403" i="10"/>
  <c r="W402" i="10"/>
  <c r="U402" i="10"/>
  <c r="Q402" i="10"/>
  <c r="O402" i="10"/>
  <c r="L402" i="10"/>
  <c r="J402" i="10"/>
  <c r="M402" i="10" s="1"/>
  <c r="G402" i="10"/>
  <c r="W401" i="10"/>
  <c r="U401" i="10"/>
  <c r="S401" i="10"/>
  <c r="Q401" i="10"/>
  <c r="O401" i="10"/>
  <c r="R401" i="10" s="1"/>
  <c r="L401" i="10"/>
  <c r="J401" i="10"/>
  <c r="M401" i="10" s="1"/>
  <c r="G401" i="10"/>
  <c r="W400" i="10"/>
  <c r="U400" i="10"/>
  <c r="Q400" i="10"/>
  <c r="O400" i="10"/>
  <c r="L400" i="10"/>
  <c r="J400" i="10"/>
  <c r="M400" i="10" s="1"/>
  <c r="G400" i="10"/>
  <c r="Y399" i="10"/>
  <c r="W399" i="10"/>
  <c r="U399" i="10"/>
  <c r="X399" i="10" s="1"/>
  <c r="Q399" i="10"/>
  <c r="O399" i="10"/>
  <c r="L399" i="10"/>
  <c r="J399" i="10"/>
  <c r="M399" i="10" s="1"/>
  <c r="G399" i="10"/>
  <c r="W398" i="10"/>
  <c r="U398" i="10"/>
  <c r="Q398" i="10"/>
  <c r="O398" i="10"/>
  <c r="L398" i="10"/>
  <c r="J398" i="10"/>
  <c r="M398" i="10" s="1"/>
  <c r="G398" i="10"/>
  <c r="W397" i="10"/>
  <c r="U397" i="10"/>
  <c r="Q397" i="10"/>
  <c r="O397" i="10"/>
  <c r="L397" i="10"/>
  <c r="J397" i="10"/>
  <c r="M397" i="10" s="1"/>
  <c r="G397" i="10"/>
  <c r="W396" i="10"/>
  <c r="U396" i="10"/>
  <c r="Q396" i="10"/>
  <c r="O396" i="10"/>
  <c r="L396" i="10"/>
  <c r="J396" i="10"/>
  <c r="M396" i="10" s="1"/>
  <c r="G396" i="10"/>
  <c r="W395" i="10"/>
  <c r="U395" i="10"/>
  <c r="S395" i="10"/>
  <c r="Q395" i="10"/>
  <c r="O395" i="10"/>
  <c r="R395" i="10" s="1"/>
  <c r="L395" i="10"/>
  <c r="J395" i="10"/>
  <c r="M395" i="10" s="1"/>
  <c r="G395" i="10"/>
  <c r="W394" i="10"/>
  <c r="U394" i="10"/>
  <c r="Q394" i="10"/>
  <c r="O394" i="10"/>
  <c r="L394" i="10"/>
  <c r="J394" i="10"/>
  <c r="M394" i="10" s="1"/>
  <c r="G394" i="10"/>
  <c r="W393" i="10"/>
  <c r="U393" i="10"/>
  <c r="Q393" i="10"/>
  <c r="O393" i="10"/>
  <c r="L393" i="10"/>
  <c r="J393" i="10"/>
  <c r="M393" i="10" s="1"/>
  <c r="G393" i="10"/>
  <c r="W392" i="10"/>
  <c r="U392" i="10"/>
  <c r="Q392" i="10"/>
  <c r="O392" i="10"/>
  <c r="L392" i="10"/>
  <c r="J392" i="10"/>
  <c r="M392" i="10" s="1"/>
  <c r="G392" i="10"/>
  <c r="W391" i="10"/>
  <c r="U391" i="10"/>
  <c r="Q391" i="10"/>
  <c r="O391" i="10"/>
  <c r="L391" i="10"/>
  <c r="J391" i="10"/>
  <c r="M391" i="10" s="1"/>
  <c r="G391" i="10"/>
  <c r="W390" i="10"/>
  <c r="U390" i="10"/>
  <c r="S390" i="10"/>
  <c r="Q390" i="10"/>
  <c r="O390" i="10"/>
  <c r="R390" i="10" s="1"/>
  <c r="L390" i="10"/>
  <c r="J390" i="10"/>
  <c r="M390" i="10" s="1"/>
  <c r="G390" i="10"/>
  <c r="Y389" i="10"/>
  <c r="W389" i="10"/>
  <c r="U389" i="10"/>
  <c r="X389" i="10" s="1"/>
  <c r="Q389" i="10"/>
  <c r="O389" i="10"/>
  <c r="L389" i="10"/>
  <c r="J389" i="10"/>
  <c r="M389" i="10" s="1"/>
  <c r="G389" i="10"/>
  <c r="W388" i="10"/>
  <c r="U388" i="10"/>
  <c r="Q388" i="10"/>
  <c r="O388" i="10"/>
  <c r="L388" i="10"/>
  <c r="J388" i="10"/>
  <c r="M388" i="10" s="1"/>
  <c r="G388" i="10"/>
  <c r="W387" i="10"/>
  <c r="U387" i="10"/>
  <c r="Q387" i="10"/>
  <c r="O387" i="10"/>
  <c r="L387" i="10"/>
  <c r="J387" i="10"/>
  <c r="M387" i="10" s="1"/>
  <c r="G387" i="10"/>
  <c r="W386" i="10"/>
  <c r="U386" i="10"/>
  <c r="Q386" i="10"/>
  <c r="O386" i="10"/>
  <c r="L386" i="10"/>
  <c r="J386" i="10"/>
  <c r="M386" i="10" s="1"/>
  <c r="G386" i="10"/>
  <c r="W385" i="10"/>
  <c r="U385" i="10"/>
  <c r="Q385" i="10"/>
  <c r="O385" i="10"/>
  <c r="L385" i="10"/>
  <c r="J385" i="10"/>
  <c r="M385" i="10" s="1"/>
  <c r="G385" i="10"/>
  <c r="Y384" i="10"/>
  <c r="W384" i="10"/>
  <c r="U384" i="10"/>
  <c r="X384" i="10" s="1"/>
  <c r="Q384" i="10"/>
  <c r="O384" i="10"/>
  <c r="L384" i="10"/>
  <c r="J384" i="10"/>
  <c r="M384" i="10" s="1"/>
  <c r="G384" i="10"/>
  <c r="W383" i="10"/>
  <c r="U383" i="10"/>
  <c r="Q383" i="10"/>
  <c r="O383" i="10"/>
  <c r="L383" i="10"/>
  <c r="J383" i="10"/>
  <c r="M383" i="10" s="1"/>
  <c r="G383" i="10"/>
  <c r="W382" i="10"/>
  <c r="U382" i="10"/>
  <c r="Q382" i="10"/>
  <c r="O382" i="10"/>
  <c r="L382" i="10"/>
  <c r="J382" i="10"/>
  <c r="M382" i="10" s="1"/>
  <c r="G382" i="10"/>
  <c r="W381" i="10"/>
  <c r="U381" i="10"/>
  <c r="Q381" i="10"/>
  <c r="O381" i="10"/>
  <c r="L381" i="10"/>
  <c r="J381" i="10"/>
  <c r="M381" i="10" s="1"/>
  <c r="G381" i="10"/>
  <c r="W380" i="10"/>
  <c r="U380" i="10"/>
  <c r="S380" i="10"/>
  <c r="Q380" i="10"/>
  <c r="O380" i="10"/>
  <c r="R380" i="10" s="1"/>
  <c r="L380" i="10"/>
  <c r="J380" i="10"/>
  <c r="M380" i="10" s="1"/>
  <c r="G380" i="10"/>
  <c r="W379" i="10"/>
  <c r="U379" i="10"/>
  <c r="Q379" i="10"/>
  <c r="O379" i="10"/>
  <c r="L379" i="10"/>
  <c r="J379" i="10"/>
  <c r="M379" i="10" s="1"/>
  <c r="G379" i="10"/>
  <c r="W378" i="10"/>
  <c r="U378" i="10"/>
  <c r="Q378" i="10"/>
  <c r="O378" i="10"/>
  <c r="L378" i="10"/>
  <c r="J378" i="10"/>
  <c r="M378" i="10" s="1"/>
  <c r="G378" i="10"/>
  <c r="W377" i="10"/>
  <c r="U377" i="10"/>
  <c r="Q377" i="10"/>
  <c r="O377" i="10"/>
  <c r="L377" i="10"/>
  <c r="J377" i="10"/>
  <c r="M377" i="10" s="1"/>
  <c r="G377" i="10"/>
  <c r="W376" i="10"/>
  <c r="U376" i="10"/>
  <c r="Q376" i="10"/>
  <c r="O376" i="10"/>
  <c r="L376" i="10"/>
  <c r="J376" i="10"/>
  <c r="M376" i="10" s="1"/>
  <c r="G376" i="10"/>
  <c r="W375" i="10"/>
  <c r="U375" i="10"/>
  <c r="S375" i="10"/>
  <c r="Q375" i="10"/>
  <c r="O375" i="10"/>
  <c r="R375" i="10" s="1"/>
  <c r="L375" i="10"/>
  <c r="J375" i="10"/>
  <c r="M375" i="10" s="1"/>
  <c r="G375" i="10"/>
  <c r="W374" i="10"/>
  <c r="U374" i="10"/>
  <c r="Q374" i="10"/>
  <c r="O374" i="10"/>
  <c r="L374" i="10"/>
  <c r="J374" i="10"/>
  <c r="M374" i="10" s="1"/>
  <c r="G374" i="10"/>
  <c r="W373" i="10"/>
  <c r="U373" i="10"/>
  <c r="Q373" i="10"/>
  <c r="O373" i="10"/>
  <c r="L373" i="10"/>
  <c r="J373" i="10"/>
  <c r="M373" i="10" s="1"/>
  <c r="G373" i="10"/>
  <c r="W372" i="10"/>
  <c r="U372" i="10"/>
  <c r="Q372" i="10"/>
  <c r="O372" i="10"/>
  <c r="L372" i="10"/>
  <c r="J372" i="10"/>
  <c r="M372" i="10" s="1"/>
  <c r="G372" i="10"/>
  <c r="W371" i="10"/>
  <c r="U371" i="10"/>
  <c r="Q371" i="10"/>
  <c r="O371" i="10"/>
  <c r="L371" i="10"/>
  <c r="J371" i="10"/>
  <c r="M371" i="10" s="1"/>
  <c r="G371" i="10"/>
  <c r="W370" i="10"/>
  <c r="U370" i="10"/>
  <c r="Q370" i="10"/>
  <c r="O370" i="10"/>
  <c r="L370" i="10"/>
  <c r="J370" i="10"/>
  <c r="M370" i="10" s="1"/>
  <c r="G370" i="10"/>
  <c r="W369" i="10"/>
  <c r="U369" i="10"/>
  <c r="Q369" i="10"/>
  <c r="O369" i="10"/>
  <c r="L369" i="10"/>
  <c r="J369" i="10"/>
  <c r="M369" i="10" s="1"/>
  <c r="G369" i="10"/>
  <c r="W368" i="10"/>
  <c r="U368" i="10"/>
  <c r="Q368" i="10"/>
  <c r="O368" i="10"/>
  <c r="L368" i="10"/>
  <c r="J368" i="10"/>
  <c r="M368" i="10" s="1"/>
  <c r="G368" i="10"/>
  <c r="W367" i="10"/>
  <c r="U367" i="10"/>
  <c r="Q367" i="10"/>
  <c r="O367" i="10"/>
  <c r="L367" i="10"/>
  <c r="J367" i="10"/>
  <c r="M367" i="10" s="1"/>
  <c r="G367" i="10"/>
  <c r="W366" i="10"/>
  <c r="U366" i="10"/>
  <c r="Q366" i="10"/>
  <c r="O366" i="10"/>
  <c r="L366" i="10"/>
  <c r="J366" i="10"/>
  <c r="M366" i="10" s="1"/>
  <c r="G366" i="10"/>
  <c r="W365" i="10"/>
  <c r="U365" i="10"/>
  <c r="Q365" i="10"/>
  <c r="O365" i="10"/>
  <c r="L365" i="10"/>
  <c r="J365" i="10"/>
  <c r="M365" i="10" s="1"/>
  <c r="G365" i="10"/>
  <c r="W364" i="10"/>
  <c r="U364" i="10"/>
  <c r="Q364" i="10"/>
  <c r="O364" i="10"/>
  <c r="L364" i="10"/>
  <c r="J364" i="10"/>
  <c r="M364" i="10" s="1"/>
  <c r="G364" i="10"/>
  <c r="W363" i="10"/>
  <c r="U363" i="10"/>
  <c r="Q363" i="10"/>
  <c r="O363" i="10"/>
  <c r="L363" i="10"/>
  <c r="J363" i="10"/>
  <c r="M363" i="10" s="1"/>
  <c r="G363" i="10"/>
  <c r="W362" i="10"/>
  <c r="U362" i="10"/>
  <c r="Q362" i="10"/>
  <c r="O362" i="10"/>
  <c r="L362" i="10"/>
  <c r="J362" i="10"/>
  <c r="M362" i="10" s="1"/>
  <c r="G362" i="10"/>
  <c r="Y361" i="10"/>
  <c r="W361" i="10"/>
  <c r="U361" i="10"/>
  <c r="X361" i="10" s="1"/>
  <c r="Q361" i="10"/>
  <c r="O361" i="10"/>
  <c r="L361" i="10"/>
  <c r="J361" i="10"/>
  <c r="M361" i="10" s="1"/>
  <c r="G361" i="10"/>
  <c r="W360" i="10"/>
  <c r="U360" i="10"/>
  <c r="Q360" i="10"/>
  <c r="O360" i="10"/>
  <c r="L360" i="10"/>
  <c r="J360" i="10"/>
  <c r="M360" i="10" s="1"/>
  <c r="G360" i="10"/>
  <c r="W359" i="10"/>
  <c r="U359" i="10"/>
  <c r="Q359" i="10"/>
  <c r="O359" i="10"/>
  <c r="L359" i="10"/>
  <c r="J359" i="10"/>
  <c r="M359" i="10" s="1"/>
  <c r="G359" i="10"/>
  <c r="W358" i="10"/>
  <c r="U358" i="10"/>
  <c r="Q358" i="10"/>
  <c r="O358" i="10"/>
  <c r="L358" i="10"/>
  <c r="J358" i="10"/>
  <c r="M358" i="10" s="1"/>
  <c r="G358" i="10"/>
  <c r="W357" i="10"/>
  <c r="U357" i="10"/>
  <c r="Q357" i="10"/>
  <c r="O357" i="10"/>
  <c r="L357" i="10"/>
  <c r="J357" i="10"/>
  <c r="M357" i="10" s="1"/>
  <c r="G357" i="10"/>
  <c r="W356" i="10"/>
  <c r="U356" i="10"/>
  <c r="S356" i="10"/>
  <c r="Q356" i="10"/>
  <c r="O356" i="10"/>
  <c r="R356" i="10" s="1"/>
  <c r="L356" i="10"/>
  <c r="J356" i="10"/>
  <c r="M356" i="10" s="1"/>
  <c r="G356" i="10"/>
  <c r="W355" i="10"/>
  <c r="U355" i="10"/>
  <c r="Q355" i="10"/>
  <c r="O355" i="10"/>
  <c r="L355" i="10"/>
  <c r="J355" i="10"/>
  <c r="M355" i="10" s="1"/>
  <c r="G355" i="10"/>
  <c r="W354" i="10"/>
  <c r="U354" i="10"/>
  <c r="Q354" i="10"/>
  <c r="O354" i="10"/>
  <c r="L354" i="10"/>
  <c r="J354" i="10"/>
  <c r="M354" i="10" s="1"/>
  <c r="G354" i="10"/>
  <c r="W353" i="10"/>
  <c r="U353" i="10"/>
  <c r="Q353" i="10"/>
  <c r="O353" i="10"/>
  <c r="L353" i="10"/>
  <c r="J353" i="10"/>
  <c r="M353" i="10" s="1"/>
  <c r="G353" i="10"/>
  <c r="W352" i="10"/>
  <c r="U352" i="10"/>
  <c r="S352" i="10"/>
  <c r="Q352" i="10"/>
  <c r="O352" i="10"/>
  <c r="R352" i="10" s="1"/>
  <c r="L352" i="10"/>
  <c r="J352" i="10"/>
  <c r="M352" i="10" s="1"/>
  <c r="G352" i="10"/>
  <c r="W351" i="10"/>
  <c r="U351" i="10"/>
  <c r="Q351" i="10"/>
  <c r="O351" i="10"/>
  <c r="L351" i="10"/>
  <c r="J351" i="10"/>
  <c r="M351" i="10" s="1"/>
  <c r="G351" i="10"/>
  <c r="W350" i="10"/>
  <c r="U350" i="10"/>
  <c r="Q350" i="10"/>
  <c r="O350" i="10"/>
  <c r="L350" i="10"/>
  <c r="J350" i="10"/>
  <c r="M350" i="10" s="1"/>
  <c r="G350" i="10"/>
  <c r="W349" i="10"/>
  <c r="U349" i="10"/>
  <c r="Q349" i="10"/>
  <c r="O349" i="10"/>
  <c r="L349" i="10"/>
  <c r="J349" i="10"/>
  <c r="M349" i="10" s="1"/>
  <c r="G349" i="10"/>
  <c r="W348" i="10"/>
  <c r="U348" i="10"/>
  <c r="Q348" i="10"/>
  <c r="O348" i="10"/>
  <c r="L348" i="10"/>
  <c r="J348" i="10"/>
  <c r="M348" i="10" s="1"/>
  <c r="G348" i="10"/>
  <c r="W347" i="10"/>
  <c r="U347" i="10"/>
  <c r="Q347" i="10"/>
  <c r="O347" i="10"/>
  <c r="L347" i="10"/>
  <c r="J347" i="10"/>
  <c r="M347" i="10" s="1"/>
  <c r="G347" i="10"/>
  <c r="W346" i="10"/>
  <c r="U346" i="10"/>
  <c r="S346" i="10"/>
  <c r="Q346" i="10"/>
  <c r="O346" i="10"/>
  <c r="R346" i="10" s="1"/>
  <c r="L346" i="10"/>
  <c r="J346" i="10"/>
  <c r="M346" i="10" s="1"/>
  <c r="G346" i="10"/>
  <c r="W345" i="10"/>
  <c r="U345" i="10"/>
  <c r="Q345" i="10"/>
  <c r="O345" i="10"/>
  <c r="L345" i="10"/>
  <c r="J345" i="10"/>
  <c r="M345" i="10" s="1"/>
  <c r="G345" i="10"/>
  <c r="W344" i="10"/>
  <c r="U344" i="10"/>
  <c r="Q344" i="10"/>
  <c r="O344" i="10"/>
  <c r="L344" i="10"/>
  <c r="J344" i="10"/>
  <c r="M344" i="10" s="1"/>
  <c r="G344" i="10"/>
  <c r="W343" i="10"/>
  <c r="U343" i="10"/>
  <c r="Q343" i="10"/>
  <c r="O343" i="10"/>
  <c r="L343" i="10"/>
  <c r="J343" i="10"/>
  <c r="M343" i="10" s="1"/>
  <c r="G343" i="10"/>
  <c r="W342" i="10"/>
  <c r="U342" i="10"/>
  <c r="Q342" i="10"/>
  <c r="O342" i="10"/>
  <c r="L342" i="10"/>
  <c r="J342" i="10"/>
  <c r="M342" i="10" s="1"/>
  <c r="G342" i="10"/>
  <c r="W341" i="10"/>
  <c r="U341" i="10"/>
  <c r="Q341" i="10"/>
  <c r="O341" i="10"/>
  <c r="L341" i="10"/>
  <c r="J341" i="10"/>
  <c r="M341" i="10" s="1"/>
  <c r="G341" i="10"/>
  <c r="W340" i="10"/>
  <c r="U340" i="10"/>
  <c r="Q340" i="10"/>
  <c r="O340" i="10"/>
  <c r="L340" i="10"/>
  <c r="J340" i="10"/>
  <c r="M340" i="10" s="1"/>
  <c r="G340" i="10"/>
  <c r="W339" i="10"/>
  <c r="U339" i="10"/>
  <c r="S339" i="10"/>
  <c r="Q339" i="10"/>
  <c r="O339" i="10"/>
  <c r="R339" i="10" s="1"/>
  <c r="L339" i="10"/>
  <c r="J339" i="10"/>
  <c r="M339" i="10" s="1"/>
  <c r="G339" i="10"/>
  <c r="W338" i="10"/>
  <c r="U338" i="10"/>
  <c r="Q338" i="10"/>
  <c r="O338" i="10"/>
  <c r="L338" i="10"/>
  <c r="J338" i="10"/>
  <c r="M338" i="10" s="1"/>
  <c r="G338" i="10"/>
  <c r="W337" i="10"/>
  <c r="U337" i="10"/>
  <c r="Q337" i="10"/>
  <c r="O337" i="10"/>
  <c r="L337" i="10"/>
  <c r="J337" i="10"/>
  <c r="M337" i="10" s="1"/>
  <c r="G337" i="10"/>
  <c r="W336" i="10"/>
  <c r="U336" i="10"/>
  <c r="Q336" i="10"/>
  <c r="O336" i="10"/>
  <c r="L336" i="10"/>
  <c r="J336" i="10"/>
  <c r="M336" i="10" s="1"/>
  <c r="G336" i="10"/>
  <c r="W335" i="10"/>
  <c r="U335" i="10"/>
  <c r="Q335" i="10"/>
  <c r="O335" i="10"/>
  <c r="L335" i="10"/>
  <c r="J335" i="10"/>
  <c r="M335" i="10" s="1"/>
  <c r="G335" i="10"/>
  <c r="W334" i="10"/>
  <c r="U334" i="10"/>
  <c r="Q334" i="10"/>
  <c r="O334" i="10"/>
  <c r="L334" i="10"/>
  <c r="J334" i="10"/>
  <c r="M334" i="10" s="1"/>
  <c r="G334" i="10"/>
  <c r="Y333" i="10"/>
  <c r="W333" i="10"/>
  <c r="U333" i="10"/>
  <c r="X333" i="10" s="1"/>
  <c r="S333" i="10"/>
  <c r="Q333" i="10"/>
  <c r="O333" i="10"/>
  <c r="R333" i="10" s="1"/>
  <c r="L333" i="10"/>
  <c r="J333" i="10"/>
  <c r="M333" i="10" s="1"/>
  <c r="G333" i="10"/>
  <c r="W332" i="10"/>
  <c r="U332" i="10"/>
  <c r="Q332" i="10"/>
  <c r="O332" i="10"/>
  <c r="L332" i="10"/>
  <c r="J332" i="10"/>
  <c r="M332" i="10" s="1"/>
  <c r="G332" i="10"/>
  <c r="W331" i="10"/>
  <c r="U331" i="10"/>
  <c r="Q331" i="10"/>
  <c r="O331" i="10"/>
  <c r="L331" i="10"/>
  <c r="J331" i="10"/>
  <c r="M331" i="10" s="1"/>
  <c r="G331" i="10"/>
  <c r="W330" i="10"/>
  <c r="U330" i="10"/>
  <c r="Q330" i="10"/>
  <c r="O330" i="10"/>
  <c r="L330" i="10"/>
  <c r="J330" i="10"/>
  <c r="M330" i="10" s="1"/>
  <c r="G330" i="10"/>
  <c r="W329" i="10"/>
  <c r="U329" i="10"/>
  <c r="Q329" i="10"/>
  <c r="O329" i="10"/>
  <c r="L329" i="10"/>
  <c r="J329" i="10"/>
  <c r="M329" i="10" s="1"/>
  <c r="G329" i="10"/>
  <c r="W328" i="10"/>
  <c r="U328" i="10"/>
  <c r="Q328" i="10"/>
  <c r="O328" i="10"/>
  <c r="L328" i="10"/>
  <c r="J328" i="10"/>
  <c r="M328" i="10" s="1"/>
  <c r="G328" i="10"/>
  <c r="W327" i="10"/>
  <c r="U327" i="10"/>
  <c r="Q327" i="10"/>
  <c r="O327" i="10"/>
  <c r="L327" i="10"/>
  <c r="J327" i="10"/>
  <c r="M327" i="10" s="1"/>
  <c r="G327" i="10"/>
  <c r="W326" i="10"/>
  <c r="U326" i="10"/>
  <c r="Q326" i="10"/>
  <c r="O326" i="10"/>
  <c r="L326" i="10"/>
  <c r="J326" i="10"/>
  <c r="M326" i="10" s="1"/>
  <c r="G326" i="10"/>
  <c r="W325" i="10"/>
  <c r="U325" i="10"/>
  <c r="S325" i="10"/>
  <c r="Q325" i="10"/>
  <c r="O325" i="10"/>
  <c r="R325" i="10" s="1"/>
  <c r="L325" i="10"/>
  <c r="J325" i="10"/>
  <c r="M325" i="10" s="1"/>
  <c r="G325" i="10"/>
  <c r="W324" i="10"/>
  <c r="U324" i="10"/>
  <c r="Q324" i="10"/>
  <c r="O324" i="10"/>
  <c r="L324" i="10"/>
  <c r="J324" i="10"/>
  <c r="M324" i="10" s="1"/>
  <c r="G324" i="10"/>
  <c r="W323" i="10"/>
  <c r="U323" i="10"/>
  <c r="Q323" i="10"/>
  <c r="O323" i="10"/>
  <c r="L323" i="10"/>
  <c r="J323" i="10"/>
  <c r="M323" i="10" s="1"/>
  <c r="G323" i="10"/>
  <c r="W322" i="10"/>
  <c r="U322" i="10"/>
  <c r="Q322" i="10"/>
  <c r="O322" i="10"/>
  <c r="L322" i="10"/>
  <c r="J322" i="10"/>
  <c r="M322" i="10" s="1"/>
  <c r="G322" i="10"/>
  <c r="W321" i="10"/>
  <c r="U321" i="10"/>
  <c r="S321" i="10"/>
  <c r="Q321" i="10"/>
  <c r="O321" i="10"/>
  <c r="R321" i="10" s="1"/>
  <c r="L321" i="10"/>
  <c r="J321" i="10"/>
  <c r="M321" i="10" s="1"/>
  <c r="G321" i="10"/>
  <c r="W320" i="10"/>
  <c r="U320" i="10"/>
  <c r="S320" i="10"/>
  <c r="Q320" i="10"/>
  <c r="O320" i="10"/>
  <c r="R320" i="10" s="1"/>
  <c r="L320" i="10"/>
  <c r="J320" i="10"/>
  <c r="M320" i="10" s="1"/>
  <c r="G320" i="10"/>
  <c r="W319" i="10"/>
  <c r="U319" i="10"/>
  <c r="Q319" i="10"/>
  <c r="O319" i="10"/>
  <c r="L319" i="10"/>
  <c r="J319" i="10"/>
  <c r="M319" i="10" s="1"/>
  <c r="G319" i="10"/>
  <c r="W318" i="10"/>
  <c r="U318" i="10"/>
  <c r="Q318" i="10"/>
  <c r="O318" i="10"/>
  <c r="L318" i="10"/>
  <c r="J318" i="10"/>
  <c r="M318" i="10" s="1"/>
  <c r="G318" i="10"/>
  <c r="W317" i="10"/>
  <c r="U317" i="10"/>
  <c r="Q317" i="10"/>
  <c r="O317" i="10"/>
  <c r="L317" i="10"/>
  <c r="J317" i="10"/>
  <c r="M317" i="10" s="1"/>
  <c r="G317" i="10"/>
  <c r="W316" i="10"/>
  <c r="U316" i="10"/>
  <c r="S316" i="10"/>
  <c r="Q316" i="10"/>
  <c r="O316" i="10"/>
  <c r="R316" i="10" s="1"/>
  <c r="L316" i="10"/>
  <c r="J316" i="10"/>
  <c r="M316" i="10" s="1"/>
  <c r="G316" i="10"/>
  <c r="W315" i="10"/>
  <c r="U315" i="10"/>
  <c r="Q315" i="10"/>
  <c r="O315" i="10"/>
  <c r="L315" i="10"/>
  <c r="J315" i="10"/>
  <c r="M315" i="10" s="1"/>
  <c r="G315" i="10"/>
  <c r="Y314" i="10"/>
  <c r="W314" i="10"/>
  <c r="U314" i="10"/>
  <c r="X314" i="10" s="1"/>
  <c r="S314" i="10"/>
  <c r="Q314" i="10"/>
  <c r="O314" i="10"/>
  <c r="R314" i="10" s="1"/>
  <c r="L314" i="10"/>
  <c r="J314" i="10"/>
  <c r="M314" i="10" s="1"/>
  <c r="G314" i="10"/>
  <c r="W313" i="10"/>
  <c r="U313" i="10"/>
  <c r="Q313" i="10"/>
  <c r="O313" i="10"/>
  <c r="L313" i="10"/>
  <c r="J313" i="10"/>
  <c r="M313" i="10" s="1"/>
  <c r="G313" i="10"/>
  <c r="W312" i="10"/>
  <c r="U312" i="10"/>
  <c r="Q312" i="10"/>
  <c r="O312" i="10"/>
  <c r="L312" i="10"/>
  <c r="J312" i="10"/>
  <c r="M312" i="10" s="1"/>
  <c r="G312" i="10"/>
  <c r="W311" i="10"/>
  <c r="U311" i="10"/>
  <c r="Q311" i="10"/>
  <c r="O311" i="10"/>
  <c r="L311" i="10"/>
  <c r="J311" i="10"/>
  <c r="M311" i="10" s="1"/>
  <c r="G311" i="10"/>
  <c r="W310" i="10"/>
  <c r="U310" i="10"/>
  <c r="Q310" i="10"/>
  <c r="O310" i="10"/>
  <c r="L310" i="10"/>
  <c r="J310" i="10"/>
  <c r="M310" i="10" s="1"/>
  <c r="G310" i="10"/>
  <c r="W309" i="10"/>
  <c r="U309" i="10"/>
  <c r="Q309" i="10"/>
  <c r="O309" i="10"/>
  <c r="L309" i="10"/>
  <c r="J309" i="10"/>
  <c r="M309" i="10" s="1"/>
  <c r="G309" i="10"/>
  <c r="W308" i="10"/>
  <c r="U308" i="10"/>
  <c r="Q308" i="10"/>
  <c r="O308" i="10"/>
  <c r="L308" i="10"/>
  <c r="J308" i="10"/>
  <c r="M308" i="10" s="1"/>
  <c r="G308" i="10"/>
  <c r="W307" i="10"/>
  <c r="U307" i="10"/>
  <c r="Q307" i="10"/>
  <c r="O307" i="10"/>
  <c r="L307" i="10"/>
  <c r="J307" i="10"/>
  <c r="M307" i="10" s="1"/>
  <c r="G307" i="10"/>
  <c r="Y306" i="10"/>
  <c r="W306" i="10"/>
  <c r="U306" i="10"/>
  <c r="X306" i="10" s="1"/>
  <c r="Q306" i="10"/>
  <c r="O306" i="10"/>
  <c r="L306" i="10"/>
  <c r="J306" i="10"/>
  <c r="M306" i="10" s="1"/>
  <c r="G306" i="10"/>
  <c r="W305" i="10"/>
  <c r="U305" i="10"/>
  <c r="S305" i="10"/>
  <c r="Q305" i="10"/>
  <c r="O305" i="10"/>
  <c r="R305" i="10" s="1"/>
  <c r="L305" i="10"/>
  <c r="J305" i="10"/>
  <c r="M305" i="10" s="1"/>
  <c r="G305" i="10"/>
  <c r="W304" i="10"/>
  <c r="U304" i="10"/>
  <c r="Q304" i="10"/>
  <c r="O304" i="10"/>
  <c r="L304" i="10"/>
  <c r="J304" i="10"/>
  <c r="M304" i="10" s="1"/>
  <c r="G304" i="10"/>
  <c r="W303" i="10"/>
  <c r="U303" i="10"/>
  <c r="Q303" i="10"/>
  <c r="O303" i="10"/>
  <c r="L303" i="10"/>
  <c r="J303" i="10"/>
  <c r="M303" i="10" s="1"/>
  <c r="G303" i="10"/>
  <c r="W302" i="10"/>
  <c r="U302" i="10"/>
  <c r="Q302" i="10"/>
  <c r="O302" i="10"/>
  <c r="L302" i="10"/>
  <c r="J302" i="10"/>
  <c r="M302" i="10" s="1"/>
  <c r="G302" i="10"/>
  <c r="W301" i="10"/>
  <c r="U301" i="10"/>
  <c r="Q301" i="10"/>
  <c r="O301" i="10"/>
  <c r="L301" i="10"/>
  <c r="J301" i="10"/>
  <c r="M301" i="10" s="1"/>
  <c r="G301" i="10"/>
  <c r="W300" i="10"/>
  <c r="U300" i="10"/>
  <c r="Q300" i="10"/>
  <c r="O300" i="10"/>
  <c r="L300" i="10"/>
  <c r="J300" i="10"/>
  <c r="M300" i="10" s="1"/>
  <c r="G300" i="10"/>
  <c r="W299" i="10"/>
  <c r="U299" i="10"/>
  <c r="Q299" i="10"/>
  <c r="O299" i="10"/>
  <c r="L299" i="10"/>
  <c r="J299" i="10"/>
  <c r="M299" i="10" s="1"/>
  <c r="G299" i="10"/>
  <c r="W298" i="10"/>
  <c r="U298" i="10"/>
  <c r="Q298" i="10"/>
  <c r="O298" i="10"/>
  <c r="L298" i="10"/>
  <c r="J298" i="10"/>
  <c r="M298" i="10" s="1"/>
  <c r="G298" i="10"/>
  <c r="W297" i="10"/>
  <c r="U297" i="10"/>
  <c r="Q297" i="10"/>
  <c r="O297" i="10"/>
  <c r="L297" i="10"/>
  <c r="J297" i="10"/>
  <c r="M297" i="10" s="1"/>
  <c r="G297" i="10"/>
  <c r="W296" i="10"/>
  <c r="U296" i="10"/>
  <c r="Q296" i="10"/>
  <c r="O296" i="10"/>
  <c r="L296" i="10"/>
  <c r="J296" i="10"/>
  <c r="M296" i="10" s="1"/>
  <c r="G296" i="10"/>
  <c r="W295" i="10"/>
  <c r="U295" i="10"/>
  <c r="Q295" i="10"/>
  <c r="O295" i="10"/>
  <c r="L295" i="10"/>
  <c r="J295" i="10"/>
  <c r="M295" i="10" s="1"/>
  <c r="G295" i="10"/>
  <c r="W294" i="10"/>
  <c r="U294" i="10"/>
  <c r="Q294" i="10"/>
  <c r="O294" i="10"/>
  <c r="L294" i="10"/>
  <c r="J294" i="10"/>
  <c r="M294" i="10" s="1"/>
  <c r="G294" i="10"/>
  <c r="W293" i="10"/>
  <c r="U293" i="10"/>
  <c r="Q293" i="10"/>
  <c r="O293" i="10"/>
  <c r="L293" i="10"/>
  <c r="J293" i="10"/>
  <c r="M293" i="10" s="1"/>
  <c r="G293" i="10"/>
  <c r="Y292" i="10"/>
  <c r="W292" i="10"/>
  <c r="U292" i="10"/>
  <c r="X292" i="10" s="1"/>
  <c r="Q292" i="10"/>
  <c r="O292" i="10"/>
  <c r="L292" i="10"/>
  <c r="J292" i="10"/>
  <c r="M292" i="10" s="1"/>
  <c r="G292" i="10"/>
  <c r="W291" i="10"/>
  <c r="U291" i="10"/>
  <c r="Q291" i="10"/>
  <c r="O291" i="10"/>
  <c r="L291" i="10"/>
  <c r="J291" i="10"/>
  <c r="M291" i="10" s="1"/>
  <c r="G291" i="10"/>
  <c r="W290" i="10"/>
  <c r="U290" i="10"/>
  <c r="Q290" i="10"/>
  <c r="O290" i="10"/>
  <c r="L290" i="10"/>
  <c r="J290" i="10"/>
  <c r="M290" i="10" s="1"/>
  <c r="G290" i="10"/>
  <c r="W289" i="10"/>
  <c r="U289" i="10"/>
  <c r="Q289" i="10"/>
  <c r="O289" i="10"/>
  <c r="L289" i="10"/>
  <c r="J289" i="10"/>
  <c r="M289" i="10" s="1"/>
  <c r="G289" i="10"/>
  <c r="Y288" i="10"/>
  <c r="W288" i="10"/>
  <c r="U288" i="10"/>
  <c r="X288" i="10" s="1"/>
  <c r="Q288" i="10"/>
  <c r="O288" i="10"/>
  <c r="L288" i="10"/>
  <c r="J288" i="10"/>
  <c r="M288" i="10" s="1"/>
  <c r="G288" i="10"/>
  <c r="W287" i="10"/>
  <c r="U287" i="10"/>
  <c r="Q287" i="10"/>
  <c r="O287" i="10"/>
  <c r="L287" i="10"/>
  <c r="J287" i="10"/>
  <c r="M287" i="10" s="1"/>
  <c r="G287" i="10"/>
  <c r="W286" i="10"/>
  <c r="U286" i="10"/>
  <c r="Q286" i="10"/>
  <c r="O286" i="10"/>
  <c r="L286" i="10"/>
  <c r="J286" i="10"/>
  <c r="M286" i="10" s="1"/>
  <c r="G286" i="10"/>
  <c r="W285" i="10"/>
  <c r="U285" i="10"/>
  <c r="Q285" i="10"/>
  <c r="O285" i="10"/>
  <c r="L285" i="10"/>
  <c r="J285" i="10"/>
  <c r="M285" i="10" s="1"/>
  <c r="G285" i="10"/>
  <c r="W284" i="10"/>
  <c r="U284" i="10"/>
  <c r="Q284" i="10"/>
  <c r="O284" i="10"/>
  <c r="L284" i="10"/>
  <c r="J284" i="10"/>
  <c r="M284" i="10" s="1"/>
  <c r="G284" i="10"/>
  <c r="W283" i="10"/>
  <c r="U283" i="10"/>
  <c r="Q283" i="10"/>
  <c r="O283" i="10"/>
  <c r="L283" i="10"/>
  <c r="J283" i="10"/>
  <c r="M283" i="10" s="1"/>
  <c r="G283" i="10"/>
  <c r="W282" i="10"/>
  <c r="U282" i="10"/>
  <c r="Q282" i="10"/>
  <c r="O282" i="10"/>
  <c r="L282" i="10"/>
  <c r="J282" i="10"/>
  <c r="M282" i="10" s="1"/>
  <c r="G282" i="10"/>
  <c r="W281" i="10"/>
  <c r="U281" i="10"/>
  <c r="Q281" i="10"/>
  <c r="O281" i="10"/>
  <c r="L281" i="10"/>
  <c r="J281" i="10"/>
  <c r="M281" i="10" s="1"/>
  <c r="G281" i="10"/>
  <c r="W280" i="10"/>
  <c r="U280" i="10"/>
  <c r="S280" i="10"/>
  <c r="Q280" i="10"/>
  <c r="O280" i="10"/>
  <c r="R280" i="10" s="1"/>
  <c r="L280" i="10"/>
  <c r="J280" i="10"/>
  <c r="M280" i="10" s="1"/>
  <c r="G280" i="10"/>
  <c r="W279" i="10"/>
  <c r="U279" i="10"/>
  <c r="Q279" i="10"/>
  <c r="O279" i="10"/>
  <c r="L279" i="10"/>
  <c r="J279" i="10"/>
  <c r="M279" i="10" s="1"/>
  <c r="G279" i="10"/>
  <c r="W278" i="10"/>
  <c r="U278" i="10"/>
  <c r="Q278" i="10"/>
  <c r="O278" i="10"/>
  <c r="L278" i="10"/>
  <c r="J278" i="10"/>
  <c r="M278" i="10" s="1"/>
  <c r="G278" i="10"/>
  <c r="W277" i="10"/>
  <c r="U277" i="10"/>
  <c r="Q277" i="10"/>
  <c r="O277" i="10"/>
  <c r="L277" i="10"/>
  <c r="J277" i="10"/>
  <c r="M277" i="10" s="1"/>
  <c r="G277" i="10"/>
  <c r="W276" i="10"/>
  <c r="U276" i="10"/>
  <c r="Q276" i="10"/>
  <c r="O276" i="10"/>
  <c r="L276" i="10"/>
  <c r="J276" i="10"/>
  <c r="M276" i="10" s="1"/>
  <c r="G276" i="10"/>
  <c r="W275" i="10"/>
  <c r="U275" i="10"/>
  <c r="Q275" i="10"/>
  <c r="O275" i="10"/>
  <c r="L275" i="10"/>
  <c r="J275" i="10"/>
  <c r="M275" i="10" s="1"/>
  <c r="G275" i="10"/>
  <c r="W274" i="10"/>
  <c r="U274" i="10"/>
  <c r="Q274" i="10"/>
  <c r="O274" i="10"/>
  <c r="L274" i="10"/>
  <c r="J274" i="10"/>
  <c r="M274" i="10" s="1"/>
  <c r="G274" i="10"/>
  <c r="Y273" i="10"/>
  <c r="W273" i="10"/>
  <c r="U273" i="10"/>
  <c r="X273" i="10" s="1"/>
  <c r="S273" i="10"/>
  <c r="Q273" i="10"/>
  <c r="O273" i="10"/>
  <c r="R273" i="10" s="1"/>
  <c r="L273" i="10"/>
  <c r="J273" i="10"/>
  <c r="M273" i="10" s="1"/>
  <c r="G273" i="10"/>
  <c r="W272" i="10"/>
  <c r="U272" i="10"/>
  <c r="Q272" i="10"/>
  <c r="O272" i="10"/>
  <c r="L272" i="10"/>
  <c r="J272" i="10"/>
  <c r="M272" i="10" s="1"/>
  <c r="G272" i="10"/>
  <c r="W271" i="10"/>
  <c r="U271" i="10"/>
  <c r="Q271" i="10"/>
  <c r="O271" i="10"/>
  <c r="L271" i="10"/>
  <c r="J271" i="10"/>
  <c r="M271" i="10" s="1"/>
  <c r="G271" i="10"/>
  <c r="W270" i="10"/>
  <c r="U270" i="10"/>
  <c r="S270" i="10"/>
  <c r="Q270" i="10"/>
  <c r="O270" i="10"/>
  <c r="R270" i="10" s="1"/>
  <c r="L270" i="10"/>
  <c r="J270" i="10"/>
  <c r="M270" i="10" s="1"/>
  <c r="G270" i="10"/>
  <c r="W269" i="10"/>
  <c r="U269" i="10"/>
  <c r="Q269" i="10"/>
  <c r="O269" i="10"/>
  <c r="L269" i="10"/>
  <c r="J269" i="10"/>
  <c r="M269" i="10" s="1"/>
  <c r="G269" i="10"/>
  <c r="W268" i="10"/>
  <c r="U268" i="10"/>
  <c r="Q268" i="10"/>
  <c r="O268" i="10"/>
  <c r="L268" i="10"/>
  <c r="J268" i="10"/>
  <c r="M268" i="10" s="1"/>
  <c r="G268" i="10"/>
  <c r="W267" i="10"/>
  <c r="U267" i="10"/>
  <c r="Q267" i="10"/>
  <c r="O267" i="10"/>
  <c r="L267" i="10"/>
  <c r="J267" i="10"/>
  <c r="M267" i="10" s="1"/>
  <c r="G267" i="10"/>
  <c r="W266" i="10"/>
  <c r="U266" i="10"/>
  <c r="Q266" i="10"/>
  <c r="O266" i="10"/>
  <c r="L266" i="10"/>
  <c r="J266" i="10"/>
  <c r="M266" i="10" s="1"/>
  <c r="G266" i="10"/>
  <c r="W265" i="10"/>
  <c r="U265" i="10"/>
  <c r="Q265" i="10"/>
  <c r="O265" i="10"/>
  <c r="L265" i="10"/>
  <c r="J265" i="10"/>
  <c r="M265" i="10" s="1"/>
  <c r="G265" i="10"/>
  <c r="W264" i="10"/>
  <c r="U264" i="10"/>
  <c r="Q264" i="10"/>
  <c r="O264" i="10"/>
  <c r="L264" i="10"/>
  <c r="J264" i="10"/>
  <c r="M264" i="10" s="1"/>
  <c r="G264" i="10"/>
  <c r="W263" i="10"/>
  <c r="U263" i="10"/>
  <c r="Q263" i="10"/>
  <c r="O263" i="10"/>
  <c r="L263" i="10"/>
  <c r="J263" i="10"/>
  <c r="M263" i="10" s="1"/>
  <c r="G263" i="10"/>
  <c r="W262" i="10"/>
  <c r="U262" i="10"/>
  <c r="Q262" i="10"/>
  <c r="O262" i="10"/>
  <c r="L262" i="10"/>
  <c r="J262" i="10"/>
  <c r="M262" i="10" s="1"/>
  <c r="G262" i="10"/>
  <c r="W261" i="10"/>
  <c r="U261" i="10"/>
  <c r="Q261" i="10"/>
  <c r="O261" i="10"/>
  <c r="L261" i="10"/>
  <c r="J261" i="10"/>
  <c r="M261" i="10" s="1"/>
  <c r="G261" i="10"/>
  <c r="W260" i="10"/>
  <c r="U260" i="10"/>
  <c r="Q260" i="10"/>
  <c r="O260" i="10"/>
  <c r="L260" i="10"/>
  <c r="J260" i="10"/>
  <c r="M260" i="10" s="1"/>
  <c r="G260" i="10"/>
  <c r="W259" i="10"/>
  <c r="U259" i="10"/>
  <c r="Q259" i="10"/>
  <c r="O259" i="10"/>
  <c r="L259" i="10"/>
  <c r="J259" i="10"/>
  <c r="M259" i="10" s="1"/>
  <c r="G259" i="10"/>
  <c r="W258" i="10"/>
  <c r="U258" i="10"/>
  <c r="S258" i="10"/>
  <c r="Q258" i="10"/>
  <c r="O258" i="10"/>
  <c r="R258" i="10" s="1"/>
  <c r="L258" i="10"/>
  <c r="J258" i="10"/>
  <c r="M258" i="10" s="1"/>
  <c r="G258" i="10"/>
  <c r="W257" i="10"/>
  <c r="U257" i="10"/>
  <c r="Q257" i="10"/>
  <c r="O257" i="10"/>
  <c r="L257" i="10"/>
  <c r="J257" i="10"/>
  <c r="M257" i="10" s="1"/>
  <c r="G257" i="10"/>
  <c r="W256" i="10"/>
  <c r="U256" i="10"/>
  <c r="S256" i="10"/>
  <c r="Q256" i="10"/>
  <c r="O256" i="10"/>
  <c r="R256" i="10" s="1"/>
  <c r="L256" i="10"/>
  <c r="J256" i="10"/>
  <c r="M256" i="10" s="1"/>
  <c r="G256" i="10"/>
  <c r="W255" i="10"/>
  <c r="U255" i="10"/>
  <c r="Q255" i="10"/>
  <c r="O255" i="10"/>
  <c r="L255" i="10"/>
  <c r="J255" i="10"/>
  <c r="M255" i="10" s="1"/>
  <c r="G255" i="10"/>
  <c r="W254" i="10"/>
  <c r="U254" i="10"/>
  <c r="S254" i="10"/>
  <c r="Q254" i="10"/>
  <c r="O254" i="10"/>
  <c r="R254" i="10" s="1"/>
  <c r="L254" i="10"/>
  <c r="J254" i="10"/>
  <c r="M254" i="10" s="1"/>
  <c r="G254" i="10"/>
  <c r="W253" i="10"/>
  <c r="U253" i="10"/>
  <c r="Q253" i="10"/>
  <c r="O253" i="10"/>
  <c r="L253" i="10"/>
  <c r="J253" i="10"/>
  <c r="M253" i="10" s="1"/>
  <c r="G253" i="10"/>
  <c r="W252" i="10"/>
  <c r="U252" i="10"/>
  <c r="S252" i="10"/>
  <c r="Q252" i="10"/>
  <c r="O252" i="10"/>
  <c r="R252" i="10" s="1"/>
  <c r="L252" i="10"/>
  <c r="J252" i="10"/>
  <c r="M252" i="10" s="1"/>
  <c r="G252" i="10"/>
  <c r="Y251" i="10"/>
  <c r="W251" i="10"/>
  <c r="U251" i="10"/>
  <c r="X251" i="10" s="1"/>
  <c r="S251" i="10"/>
  <c r="Q251" i="10"/>
  <c r="O251" i="10"/>
  <c r="R251" i="10" s="1"/>
  <c r="L251" i="10"/>
  <c r="J251" i="10"/>
  <c r="M251" i="10" s="1"/>
  <c r="G251" i="10"/>
  <c r="W250" i="10"/>
  <c r="U250" i="10"/>
  <c r="Q250" i="10"/>
  <c r="O250" i="10"/>
  <c r="L250" i="10"/>
  <c r="J250" i="10"/>
  <c r="M250" i="10" s="1"/>
  <c r="G250" i="10"/>
  <c r="W249" i="10"/>
  <c r="U249" i="10"/>
  <c r="Q249" i="10"/>
  <c r="O249" i="10"/>
  <c r="L249" i="10"/>
  <c r="J249" i="10"/>
  <c r="M249" i="10" s="1"/>
  <c r="G249" i="10"/>
  <c r="W248" i="10"/>
  <c r="U248" i="10"/>
  <c r="Q248" i="10"/>
  <c r="O248" i="10"/>
  <c r="L248" i="10"/>
  <c r="J248" i="10"/>
  <c r="M248" i="10" s="1"/>
  <c r="G248" i="10"/>
  <c r="W247" i="10"/>
  <c r="U247" i="10"/>
  <c r="Q247" i="10"/>
  <c r="O247" i="10"/>
  <c r="L247" i="10"/>
  <c r="J247" i="10"/>
  <c r="M247" i="10" s="1"/>
  <c r="G247" i="10"/>
  <c r="W246" i="10"/>
  <c r="U246" i="10"/>
  <c r="Q246" i="10"/>
  <c r="O246" i="10"/>
  <c r="L246" i="10"/>
  <c r="J246" i="10"/>
  <c r="M246" i="10" s="1"/>
  <c r="G246" i="10"/>
  <c r="W245" i="10"/>
  <c r="U245" i="10"/>
  <c r="Q245" i="10"/>
  <c r="O245" i="10"/>
  <c r="L245" i="10"/>
  <c r="J245" i="10"/>
  <c r="M245" i="10" s="1"/>
  <c r="G245" i="10"/>
  <c r="W244" i="10"/>
  <c r="U244" i="10"/>
  <c r="S244" i="10"/>
  <c r="Q244" i="10"/>
  <c r="O244" i="10"/>
  <c r="R244" i="10" s="1"/>
  <c r="L244" i="10"/>
  <c r="J244" i="10"/>
  <c r="M244" i="10" s="1"/>
  <c r="G244" i="10"/>
  <c r="W243" i="10"/>
  <c r="U243" i="10"/>
  <c r="Q243" i="10"/>
  <c r="O243" i="10"/>
  <c r="L243" i="10"/>
  <c r="J243" i="10"/>
  <c r="M243" i="10" s="1"/>
  <c r="G243" i="10"/>
  <c r="W242" i="10"/>
  <c r="U242" i="10"/>
  <c r="Q242" i="10"/>
  <c r="O242" i="10"/>
  <c r="L242" i="10"/>
  <c r="J242" i="10"/>
  <c r="M242" i="10" s="1"/>
  <c r="G242" i="10"/>
  <c r="W241" i="10"/>
  <c r="U241" i="10"/>
  <c r="Q241" i="10"/>
  <c r="O241" i="10"/>
  <c r="L241" i="10"/>
  <c r="J241" i="10"/>
  <c r="M241" i="10" s="1"/>
  <c r="G241" i="10"/>
  <c r="W240" i="10"/>
  <c r="U240" i="10"/>
  <c r="Q240" i="10"/>
  <c r="O240" i="10"/>
  <c r="L240" i="10"/>
  <c r="J240" i="10"/>
  <c r="M240" i="10" s="1"/>
  <c r="G240" i="10"/>
  <c r="W239" i="10"/>
  <c r="U239" i="10"/>
  <c r="Q239" i="10"/>
  <c r="O239" i="10"/>
  <c r="L239" i="10"/>
  <c r="J239" i="10"/>
  <c r="M239" i="10" s="1"/>
  <c r="G239" i="10"/>
  <c r="W238" i="10"/>
  <c r="U238" i="10"/>
  <c r="S238" i="10"/>
  <c r="Q238" i="10"/>
  <c r="O238" i="10"/>
  <c r="R238" i="10" s="1"/>
  <c r="L238" i="10"/>
  <c r="J238" i="10"/>
  <c r="M238" i="10" s="1"/>
  <c r="G238" i="10"/>
  <c r="W237" i="10"/>
  <c r="U237" i="10"/>
  <c r="Q237" i="10"/>
  <c r="O237" i="10"/>
  <c r="L237" i="10"/>
  <c r="J237" i="10"/>
  <c r="M237" i="10" s="1"/>
  <c r="G237" i="10"/>
  <c r="W236" i="10"/>
  <c r="U236" i="10"/>
  <c r="Q236" i="10"/>
  <c r="O236" i="10"/>
  <c r="L236" i="10"/>
  <c r="J236" i="10"/>
  <c r="M236" i="10" s="1"/>
  <c r="G236" i="10"/>
  <c r="W235" i="10"/>
  <c r="U235" i="10"/>
  <c r="Q235" i="10"/>
  <c r="O235" i="10"/>
  <c r="L235" i="10"/>
  <c r="J235" i="10"/>
  <c r="M235" i="10" s="1"/>
  <c r="G235" i="10"/>
  <c r="W234" i="10"/>
  <c r="U234" i="10"/>
  <c r="Q234" i="10"/>
  <c r="O234" i="10"/>
  <c r="L234" i="10"/>
  <c r="J234" i="10"/>
  <c r="M234" i="10" s="1"/>
  <c r="G234" i="10"/>
  <c r="W233" i="10"/>
  <c r="U233" i="10"/>
  <c r="Q233" i="10"/>
  <c r="O233" i="10"/>
  <c r="L233" i="10"/>
  <c r="J233" i="10"/>
  <c r="M233" i="10" s="1"/>
  <c r="G233" i="10"/>
  <c r="W232" i="10"/>
  <c r="U232" i="10"/>
  <c r="Q232" i="10"/>
  <c r="O232" i="10"/>
  <c r="L232" i="10"/>
  <c r="J232" i="10"/>
  <c r="M232" i="10" s="1"/>
  <c r="G232" i="10"/>
  <c r="W231" i="10"/>
  <c r="U231" i="10"/>
  <c r="Q231" i="10"/>
  <c r="O231" i="10"/>
  <c r="L231" i="10"/>
  <c r="J231" i="10"/>
  <c r="M231" i="10" s="1"/>
  <c r="G231" i="10"/>
  <c r="W230" i="10"/>
  <c r="U230" i="10"/>
  <c r="S230" i="10"/>
  <c r="Q230" i="10"/>
  <c r="O230" i="10"/>
  <c r="R230" i="10" s="1"/>
  <c r="L230" i="10"/>
  <c r="J230" i="10"/>
  <c r="M230" i="10" s="1"/>
  <c r="G230" i="10"/>
  <c r="W229" i="10"/>
  <c r="U229" i="10"/>
  <c r="Q229" i="10"/>
  <c r="O229" i="10"/>
  <c r="L229" i="10"/>
  <c r="J229" i="10"/>
  <c r="M229" i="10" s="1"/>
  <c r="G229" i="10"/>
  <c r="W228" i="10"/>
  <c r="U228" i="10"/>
  <c r="Q228" i="10"/>
  <c r="O228" i="10"/>
  <c r="L228" i="10"/>
  <c r="J228" i="10"/>
  <c r="M228" i="10" s="1"/>
  <c r="G228" i="10"/>
  <c r="W227" i="10"/>
  <c r="U227" i="10"/>
  <c r="Q227" i="10"/>
  <c r="O227" i="10"/>
  <c r="L227" i="10"/>
  <c r="J227" i="10"/>
  <c r="M227" i="10" s="1"/>
  <c r="G227" i="10"/>
  <c r="W226" i="10"/>
  <c r="U226" i="10"/>
  <c r="Q226" i="10"/>
  <c r="O226" i="10"/>
  <c r="L226" i="10"/>
  <c r="J226" i="10"/>
  <c r="M226" i="10" s="1"/>
  <c r="G226" i="10"/>
  <c r="Y225" i="10"/>
  <c r="W225" i="10"/>
  <c r="U225" i="10"/>
  <c r="X225" i="10" s="1"/>
  <c r="S225" i="10"/>
  <c r="Q225" i="10"/>
  <c r="O225" i="10"/>
  <c r="R225" i="10" s="1"/>
  <c r="L225" i="10"/>
  <c r="J225" i="10"/>
  <c r="M225" i="10" s="1"/>
  <c r="G225" i="10"/>
  <c r="W224" i="10"/>
  <c r="U224" i="10"/>
  <c r="Q224" i="10"/>
  <c r="O224" i="10"/>
  <c r="L224" i="10"/>
  <c r="J224" i="10"/>
  <c r="M224" i="10" s="1"/>
  <c r="G224" i="10"/>
  <c r="W223" i="10"/>
  <c r="U223" i="10"/>
  <c r="Q223" i="10"/>
  <c r="O223" i="10"/>
  <c r="L223" i="10"/>
  <c r="J223" i="10"/>
  <c r="M223" i="10" s="1"/>
  <c r="G223" i="10"/>
  <c r="W222" i="10"/>
  <c r="U222" i="10"/>
  <c r="Q222" i="10"/>
  <c r="O222" i="10"/>
  <c r="L222" i="10"/>
  <c r="J222" i="10"/>
  <c r="M222" i="10" s="1"/>
  <c r="G222" i="10"/>
  <c r="W221" i="10"/>
  <c r="U221" i="10"/>
  <c r="S221" i="10"/>
  <c r="Q221" i="10"/>
  <c r="O221" i="10"/>
  <c r="R221" i="10" s="1"/>
  <c r="L221" i="10"/>
  <c r="J221" i="10"/>
  <c r="M221" i="10" s="1"/>
  <c r="G221" i="10"/>
  <c r="W220" i="10"/>
  <c r="U220" i="10"/>
  <c r="S220" i="10"/>
  <c r="Q220" i="10"/>
  <c r="O220" i="10"/>
  <c r="R220" i="10" s="1"/>
  <c r="L220" i="10"/>
  <c r="J220" i="10"/>
  <c r="M220" i="10" s="1"/>
  <c r="G220" i="10"/>
  <c r="W219" i="10"/>
  <c r="U219" i="10"/>
  <c r="Q219" i="10"/>
  <c r="O219" i="10"/>
  <c r="L219" i="10"/>
  <c r="J219" i="10"/>
  <c r="M219" i="10" s="1"/>
  <c r="G219" i="10"/>
  <c r="W218" i="10"/>
  <c r="U218" i="10"/>
  <c r="Q218" i="10"/>
  <c r="O218" i="10"/>
  <c r="L218" i="10"/>
  <c r="J218" i="10"/>
  <c r="M218" i="10" s="1"/>
  <c r="G218" i="10"/>
  <c r="W217" i="10"/>
  <c r="U217" i="10"/>
  <c r="Q217" i="10"/>
  <c r="O217" i="10"/>
  <c r="L217" i="10"/>
  <c r="J217" i="10"/>
  <c r="M217" i="10" s="1"/>
  <c r="G217" i="10"/>
  <c r="W216" i="10"/>
  <c r="U216" i="10"/>
  <c r="Q216" i="10"/>
  <c r="O216" i="10"/>
  <c r="L216" i="10"/>
  <c r="J216" i="10"/>
  <c r="M216" i="10" s="1"/>
  <c r="G216" i="10"/>
  <c r="W215" i="10"/>
  <c r="U215" i="10"/>
  <c r="Q215" i="10"/>
  <c r="O215" i="10"/>
  <c r="L215" i="10"/>
  <c r="J215" i="10"/>
  <c r="M215" i="10" s="1"/>
  <c r="G215" i="10"/>
  <c r="W214" i="10"/>
  <c r="U214" i="10"/>
  <c r="Q214" i="10"/>
  <c r="O214" i="10"/>
  <c r="L214" i="10"/>
  <c r="J214" i="10"/>
  <c r="M214" i="10" s="1"/>
  <c r="G214" i="10"/>
  <c r="W213" i="10"/>
  <c r="U213" i="10"/>
  <c r="Q213" i="10"/>
  <c r="O213" i="10"/>
  <c r="L213" i="10"/>
  <c r="J213" i="10"/>
  <c r="M213" i="10" s="1"/>
  <c r="G213" i="10"/>
  <c r="W212" i="10"/>
  <c r="U212" i="10"/>
  <c r="Q212" i="10"/>
  <c r="O212" i="10"/>
  <c r="L212" i="10"/>
  <c r="J212" i="10"/>
  <c r="M212" i="10" s="1"/>
  <c r="G212" i="10"/>
  <c r="W211" i="10"/>
  <c r="U211" i="10"/>
  <c r="Q211" i="10"/>
  <c r="O211" i="10"/>
  <c r="L211" i="10"/>
  <c r="J211" i="10"/>
  <c r="M211" i="10" s="1"/>
  <c r="G211" i="10"/>
  <c r="W210" i="10"/>
  <c r="U210" i="10"/>
  <c r="Q210" i="10"/>
  <c r="O210" i="10"/>
  <c r="L210" i="10"/>
  <c r="J210" i="10"/>
  <c r="M210" i="10" s="1"/>
  <c r="G210" i="10"/>
  <c r="W209" i="10"/>
  <c r="U209" i="10"/>
  <c r="Q209" i="10"/>
  <c r="O209" i="10"/>
  <c r="L209" i="10"/>
  <c r="J209" i="10"/>
  <c r="M209" i="10" s="1"/>
  <c r="G209" i="10"/>
  <c r="W208" i="10"/>
  <c r="U208" i="10"/>
  <c r="Q208" i="10"/>
  <c r="O208" i="10"/>
  <c r="L208" i="10"/>
  <c r="J208" i="10"/>
  <c r="M208" i="10" s="1"/>
  <c r="G208" i="10"/>
  <c r="W207" i="10"/>
  <c r="U207" i="10"/>
  <c r="Q207" i="10"/>
  <c r="O207" i="10"/>
  <c r="L207" i="10"/>
  <c r="J207" i="10"/>
  <c r="M207" i="10" s="1"/>
  <c r="G207" i="10"/>
  <c r="W206" i="10"/>
  <c r="U206" i="10"/>
  <c r="Q206" i="10"/>
  <c r="O206" i="10"/>
  <c r="L206" i="10"/>
  <c r="J206" i="10"/>
  <c r="M206" i="10" s="1"/>
  <c r="G206" i="10"/>
  <c r="W205" i="10"/>
  <c r="U205" i="10"/>
  <c r="Q205" i="10"/>
  <c r="O205" i="10"/>
  <c r="L205" i="10"/>
  <c r="J205" i="10"/>
  <c r="M205" i="10" s="1"/>
  <c r="G205" i="10"/>
  <c r="W204" i="10"/>
  <c r="U204" i="10"/>
  <c r="S204" i="10"/>
  <c r="Q204" i="10"/>
  <c r="O204" i="10"/>
  <c r="R204" i="10" s="1"/>
  <c r="L204" i="10"/>
  <c r="J204" i="10"/>
  <c r="M204" i="10" s="1"/>
  <c r="G204" i="10"/>
  <c r="W203" i="10"/>
  <c r="U203" i="10"/>
  <c r="Q203" i="10"/>
  <c r="O203" i="10"/>
  <c r="L203" i="10"/>
  <c r="J203" i="10"/>
  <c r="M203" i="10" s="1"/>
  <c r="G203" i="10"/>
  <c r="W202" i="10"/>
  <c r="U202" i="10"/>
  <c r="Q202" i="10"/>
  <c r="O202" i="10"/>
  <c r="L202" i="10"/>
  <c r="J202" i="10"/>
  <c r="M202" i="10" s="1"/>
  <c r="G202" i="10"/>
  <c r="Y201" i="10"/>
  <c r="W201" i="10"/>
  <c r="U201" i="10"/>
  <c r="X201" i="10" s="1"/>
  <c r="Q201" i="10"/>
  <c r="O201" i="10"/>
  <c r="L201" i="10"/>
  <c r="J201" i="10"/>
  <c r="M201" i="10" s="1"/>
  <c r="G201" i="10"/>
  <c r="W200" i="10"/>
  <c r="U200" i="10"/>
  <c r="Q200" i="10"/>
  <c r="O200" i="10"/>
  <c r="L200" i="10"/>
  <c r="J200" i="10"/>
  <c r="M200" i="10" s="1"/>
  <c r="G200" i="10"/>
  <c r="W199" i="10"/>
  <c r="U199" i="10"/>
  <c r="S199" i="10"/>
  <c r="Q199" i="10"/>
  <c r="O199" i="10"/>
  <c r="R199" i="10" s="1"/>
  <c r="L199" i="10"/>
  <c r="J199" i="10"/>
  <c r="M199" i="10" s="1"/>
  <c r="G199" i="10"/>
  <c r="W198" i="10"/>
  <c r="U198" i="10"/>
  <c r="Q198" i="10"/>
  <c r="O198" i="10"/>
  <c r="L198" i="10"/>
  <c r="J198" i="10"/>
  <c r="M198" i="10" s="1"/>
  <c r="G198" i="10"/>
  <c r="W197" i="10"/>
  <c r="U197" i="10"/>
  <c r="Q197" i="10"/>
  <c r="O197" i="10"/>
  <c r="L197" i="10"/>
  <c r="J197" i="10"/>
  <c r="M197" i="10" s="1"/>
  <c r="G197" i="10"/>
  <c r="W196" i="10"/>
  <c r="U196" i="10"/>
  <c r="Q196" i="10"/>
  <c r="O196" i="10"/>
  <c r="L196" i="10"/>
  <c r="J196" i="10"/>
  <c r="M196" i="10" s="1"/>
  <c r="G196" i="10"/>
  <c r="W195" i="10"/>
  <c r="U195" i="10"/>
  <c r="Q195" i="10"/>
  <c r="O195" i="10"/>
  <c r="L195" i="10"/>
  <c r="J195" i="10"/>
  <c r="M195" i="10" s="1"/>
  <c r="G195" i="10"/>
  <c r="W194" i="10"/>
  <c r="U194" i="10"/>
  <c r="Q194" i="10"/>
  <c r="O194" i="10"/>
  <c r="L194" i="10"/>
  <c r="J194" i="10"/>
  <c r="M194" i="10" s="1"/>
  <c r="G194" i="10"/>
  <c r="W193" i="10"/>
  <c r="U193" i="10"/>
  <c r="Q193" i="10"/>
  <c r="O193" i="10"/>
  <c r="L193" i="10"/>
  <c r="J193" i="10"/>
  <c r="M193" i="10" s="1"/>
  <c r="G193" i="10"/>
  <c r="W192" i="10"/>
  <c r="U192" i="10"/>
  <c r="Q192" i="10"/>
  <c r="O192" i="10"/>
  <c r="L192" i="10"/>
  <c r="J192" i="10"/>
  <c r="M192" i="10" s="1"/>
  <c r="G192" i="10"/>
  <c r="W191" i="10"/>
  <c r="U191" i="10"/>
  <c r="Q191" i="10"/>
  <c r="O191" i="10"/>
  <c r="L191" i="10"/>
  <c r="J191" i="10"/>
  <c r="M191" i="10" s="1"/>
  <c r="G191" i="10"/>
  <c r="W190" i="10"/>
  <c r="U190" i="10"/>
  <c r="Q190" i="10"/>
  <c r="O190" i="10"/>
  <c r="L190" i="10"/>
  <c r="J190" i="10"/>
  <c r="M190" i="10" s="1"/>
  <c r="G190" i="10"/>
  <c r="W189" i="10"/>
  <c r="U189" i="10"/>
  <c r="Q189" i="10"/>
  <c r="O189" i="10"/>
  <c r="L189" i="10"/>
  <c r="J189" i="10"/>
  <c r="M189" i="10" s="1"/>
  <c r="G189" i="10"/>
  <c r="W188" i="10"/>
  <c r="U188" i="10"/>
  <c r="Q188" i="10"/>
  <c r="O188" i="10"/>
  <c r="L188" i="10"/>
  <c r="J188" i="10"/>
  <c r="M188" i="10" s="1"/>
  <c r="G188" i="10"/>
  <c r="W187" i="10"/>
  <c r="U187" i="10"/>
  <c r="Q187" i="10"/>
  <c r="O187" i="10"/>
  <c r="L187" i="10"/>
  <c r="J187" i="10"/>
  <c r="M187" i="10" s="1"/>
  <c r="G187" i="10"/>
  <c r="W186" i="10"/>
  <c r="U186" i="10"/>
  <c r="S186" i="10"/>
  <c r="Q186" i="10"/>
  <c r="O186" i="10"/>
  <c r="R186" i="10" s="1"/>
  <c r="L186" i="10"/>
  <c r="J186" i="10"/>
  <c r="M186" i="10" s="1"/>
  <c r="G186" i="10"/>
  <c r="W185" i="10"/>
  <c r="U185" i="10"/>
  <c r="S185" i="10"/>
  <c r="Q185" i="10"/>
  <c r="O185" i="10"/>
  <c r="R185" i="10" s="1"/>
  <c r="L185" i="10"/>
  <c r="J185" i="10"/>
  <c r="M185" i="10" s="1"/>
  <c r="G185" i="10"/>
  <c r="W184" i="10"/>
  <c r="U184" i="10"/>
  <c r="Q184" i="10"/>
  <c r="O184" i="10"/>
  <c r="L184" i="10"/>
  <c r="J184" i="10"/>
  <c r="M184" i="10" s="1"/>
  <c r="G184" i="10"/>
  <c r="W183" i="10"/>
  <c r="U183" i="10"/>
  <c r="Q183" i="10"/>
  <c r="O183" i="10"/>
  <c r="L183" i="10"/>
  <c r="J183" i="10"/>
  <c r="M183" i="10" s="1"/>
  <c r="G183" i="10"/>
  <c r="W182" i="10"/>
  <c r="U182" i="10"/>
  <c r="Q182" i="10"/>
  <c r="O182" i="10"/>
  <c r="L182" i="10"/>
  <c r="J182" i="10"/>
  <c r="M182" i="10" s="1"/>
  <c r="G182" i="10"/>
  <c r="W181" i="10"/>
  <c r="U181" i="10"/>
  <c r="Q181" i="10"/>
  <c r="O181" i="10"/>
  <c r="L181" i="10"/>
  <c r="J181" i="10"/>
  <c r="M181" i="10" s="1"/>
  <c r="G181" i="10"/>
  <c r="W180" i="10"/>
  <c r="U180" i="10"/>
  <c r="S180" i="10"/>
  <c r="Q180" i="10"/>
  <c r="O180" i="10"/>
  <c r="R180" i="10" s="1"/>
  <c r="L180" i="10"/>
  <c r="J180" i="10"/>
  <c r="M180" i="10" s="1"/>
  <c r="G180" i="10"/>
  <c r="W179" i="10"/>
  <c r="U179" i="10"/>
  <c r="S179" i="10"/>
  <c r="Q179" i="10"/>
  <c r="O179" i="10"/>
  <c r="R179" i="10" s="1"/>
  <c r="L179" i="10"/>
  <c r="J179" i="10"/>
  <c r="M179" i="10" s="1"/>
  <c r="G179" i="10"/>
  <c r="W178" i="10"/>
  <c r="U178" i="10"/>
  <c r="Q178" i="10"/>
  <c r="O178" i="10"/>
  <c r="L178" i="10"/>
  <c r="J178" i="10"/>
  <c r="M178" i="10" s="1"/>
  <c r="G178" i="10"/>
  <c r="W177" i="10"/>
  <c r="U177" i="10"/>
  <c r="Q177" i="10"/>
  <c r="O177" i="10"/>
  <c r="L177" i="10"/>
  <c r="J177" i="10"/>
  <c r="M177" i="10" s="1"/>
  <c r="G177" i="10"/>
  <c r="W176" i="10"/>
  <c r="U176" i="10"/>
  <c r="S176" i="10"/>
  <c r="Q176" i="10"/>
  <c r="O176" i="10"/>
  <c r="R176" i="10" s="1"/>
  <c r="L176" i="10"/>
  <c r="J176" i="10"/>
  <c r="M176" i="10" s="1"/>
  <c r="G176" i="10"/>
  <c r="W175" i="10"/>
  <c r="U175" i="10"/>
  <c r="Q175" i="10"/>
  <c r="O175" i="10"/>
  <c r="L175" i="10"/>
  <c r="J175" i="10"/>
  <c r="M175" i="10" s="1"/>
  <c r="G175" i="10"/>
  <c r="W174" i="10"/>
  <c r="U174" i="10"/>
  <c r="S174" i="10"/>
  <c r="Q174" i="10"/>
  <c r="O174" i="10"/>
  <c r="R174" i="10" s="1"/>
  <c r="L174" i="10"/>
  <c r="J174" i="10"/>
  <c r="M174" i="10" s="1"/>
  <c r="G174" i="10"/>
  <c r="W173" i="10"/>
  <c r="U173" i="10"/>
  <c r="Q173" i="10"/>
  <c r="O173" i="10"/>
  <c r="L173" i="10"/>
  <c r="J173" i="10"/>
  <c r="M173" i="10" s="1"/>
  <c r="G173" i="10"/>
  <c r="W172" i="10"/>
  <c r="U172" i="10"/>
  <c r="Q172" i="10"/>
  <c r="O172" i="10"/>
  <c r="L172" i="10"/>
  <c r="J172" i="10"/>
  <c r="M172" i="10" s="1"/>
  <c r="G172" i="10"/>
  <c r="W171" i="10"/>
  <c r="U171" i="10"/>
  <c r="Q171" i="10"/>
  <c r="O171" i="10"/>
  <c r="L171" i="10"/>
  <c r="J171" i="10"/>
  <c r="M171" i="10" s="1"/>
  <c r="G171" i="10"/>
  <c r="W170" i="10"/>
  <c r="U170" i="10"/>
  <c r="S170" i="10"/>
  <c r="Q170" i="10"/>
  <c r="O170" i="10"/>
  <c r="R170" i="10" s="1"/>
  <c r="L170" i="10"/>
  <c r="J170" i="10"/>
  <c r="M170" i="10" s="1"/>
  <c r="G170" i="10"/>
  <c r="W169" i="10"/>
  <c r="U169" i="10"/>
  <c r="Q169" i="10"/>
  <c r="O169" i="10"/>
  <c r="L169" i="10"/>
  <c r="J169" i="10"/>
  <c r="M169" i="10" s="1"/>
  <c r="G169" i="10"/>
  <c r="W168" i="10"/>
  <c r="U168" i="10"/>
  <c r="Q168" i="10"/>
  <c r="O168" i="10"/>
  <c r="L168" i="10"/>
  <c r="J168" i="10"/>
  <c r="M168" i="10" s="1"/>
  <c r="G168" i="10"/>
  <c r="W167" i="10"/>
  <c r="U167" i="10"/>
  <c r="Q167" i="10"/>
  <c r="O167" i="10"/>
  <c r="L167" i="10"/>
  <c r="J167" i="10"/>
  <c r="M167" i="10" s="1"/>
  <c r="G167" i="10"/>
  <c r="W166" i="10"/>
  <c r="U166" i="10"/>
  <c r="S166" i="10"/>
  <c r="Q166" i="10"/>
  <c r="O166" i="10"/>
  <c r="R166" i="10" s="1"/>
  <c r="L166" i="10"/>
  <c r="J166" i="10"/>
  <c r="M166" i="10" s="1"/>
  <c r="G166" i="10"/>
  <c r="W165" i="10"/>
  <c r="U165" i="10"/>
  <c r="Q165" i="10"/>
  <c r="O165" i="10"/>
  <c r="L165" i="10"/>
  <c r="J165" i="10"/>
  <c r="M165" i="10" s="1"/>
  <c r="G165" i="10"/>
  <c r="W164" i="10"/>
  <c r="U164" i="10"/>
  <c r="Q164" i="10"/>
  <c r="O164" i="10"/>
  <c r="L164" i="10"/>
  <c r="J164" i="10"/>
  <c r="M164" i="10" s="1"/>
  <c r="G164" i="10"/>
  <c r="W163" i="10"/>
  <c r="U163" i="10"/>
  <c r="Q163" i="10"/>
  <c r="O163" i="10"/>
  <c r="L163" i="10"/>
  <c r="J163" i="10"/>
  <c r="M163" i="10" s="1"/>
  <c r="G163" i="10"/>
  <c r="W162" i="10"/>
  <c r="U162" i="10"/>
  <c r="Q162" i="10"/>
  <c r="O162" i="10"/>
  <c r="L162" i="10"/>
  <c r="J162" i="10"/>
  <c r="M162" i="10" s="1"/>
  <c r="G162" i="10"/>
  <c r="W161" i="10"/>
  <c r="U161" i="10"/>
  <c r="Q161" i="10"/>
  <c r="O161" i="10"/>
  <c r="L161" i="10"/>
  <c r="J161" i="10"/>
  <c r="M161" i="10" s="1"/>
  <c r="G161" i="10"/>
  <c r="W160" i="10"/>
  <c r="U160" i="10"/>
  <c r="Q160" i="10"/>
  <c r="O160" i="10"/>
  <c r="L160" i="10"/>
  <c r="J160" i="10"/>
  <c r="M160" i="10" s="1"/>
  <c r="G160" i="10"/>
  <c r="W159" i="10"/>
  <c r="U159" i="10"/>
  <c r="Q159" i="10"/>
  <c r="O159" i="10"/>
  <c r="L159" i="10"/>
  <c r="J159" i="10"/>
  <c r="M159" i="10" s="1"/>
  <c r="G159" i="10"/>
  <c r="W158" i="10"/>
  <c r="U158" i="10"/>
  <c r="Q158" i="10"/>
  <c r="O158" i="10"/>
  <c r="L158" i="10"/>
  <c r="J158" i="10"/>
  <c r="M158" i="10" s="1"/>
  <c r="G158" i="10"/>
  <c r="W157" i="10"/>
  <c r="U157" i="10"/>
  <c r="Q157" i="10"/>
  <c r="O157" i="10"/>
  <c r="L157" i="10"/>
  <c r="J157" i="10"/>
  <c r="M157" i="10" s="1"/>
  <c r="G157" i="10"/>
  <c r="W156" i="10"/>
  <c r="U156" i="10"/>
  <c r="Q156" i="10"/>
  <c r="O156" i="10"/>
  <c r="L156" i="10"/>
  <c r="J156" i="10"/>
  <c r="M156" i="10" s="1"/>
  <c r="G156" i="10"/>
  <c r="W155" i="10"/>
  <c r="U155" i="10"/>
  <c r="Q155" i="10"/>
  <c r="O155" i="10"/>
  <c r="L155" i="10"/>
  <c r="J155" i="10"/>
  <c r="M155" i="10" s="1"/>
  <c r="G155" i="10"/>
  <c r="Y154" i="10"/>
  <c r="W154" i="10"/>
  <c r="U154" i="10"/>
  <c r="X154" i="10" s="1"/>
  <c r="Q154" i="10"/>
  <c r="O154" i="10"/>
  <c r="L154" i="10"/>
  <c r="J154" i="10"/>
  <c r="M154" i="10" s="1"/>
  <c r="G154" i="10"/>
  <c r="W153" i="10"/>
  <c r="U153" i="10"/>
  <c r="Q153" i="10"/>
  <c r="O153" i="10"/>
  <c r="L153" i="10"/>
  <c r="J153" i="10"/>
  <c r="M153" i="10" s="1"/>
  <c r="G153" i="10"/>
  <c r="W152" i="10"/>
  <c r="U152" i="10"/>
  <c r="Q152" i="10"/>
  <c r="O152" i="10"/>
  <c r="L152" i="10"/>
  <c r="J152" i="10"/>
  <c r="M152" i="10" s="1"/>
  <c r="G152" i="10"/>
  <c r="W151" i="10"/>
  <c r="U151" i="10"/>
  <c r="Q151" i="10"/>
  <c r="O151" i="10"/>
  <c r="L151" i="10"/>
  <c r="J151" i="10"/>
  <c r="M151" i="10" s="1"/>
  <c r="G151" i="10"/>
  <c r="W150" i="10"/>
  <c r="U150" i="10"/>
  <c r="Q150" i="10"/>
  <c r="O150" i="10"/>
  <c r="L150" i="10"/>
  <c r="J150" i="10"/>
  <c r="M150" i="10" s="1"/>
  <c r="G150" i="10"/>
  <c r="W149" i="10"/>
  <c r="U149" i="10"/>
  <c r="Q149" i="10"/>
  <c r="O149" i="10"/>
  <c r="L149" i="10"/>
  <c r="J149" i="10"/>
  <c r="M149" i="10" s="1"/>
  <c r="G149" i="10"/>
  <c r="Y148" i="10"/>
  <c r="W148" i="10"/>
  <c r="U148" i="10"/>
  <c r="X148" i="10" s="1"/>
  <c r="S148" i="10"/>
  <c r="Q148" i="10"/>
  <c r="O148" i="10"/>
  <c r="R148" i="10" s="1"/>
  <c r="L148" i="10"/>
  <c r="J148" i="10"/>
  <c r="M148" i="10" s="1"/>
  <c r="G148" i="10"/>
  <c r="W147" i="10"/>
  <c r="U147" i="10"/>
  <c r="Q147" i="10"/>
  <c r="O147" i="10"/>
  <c r="L147" i="10"/>
  <c r="J147" i="10"/>
  <c r="M147" i="10" s="1"/>
  <c r="G147" i="10"/>
  <c r="W146" i="10"/>
  <c r="U146" i="10"/>
  <c r="Q146" i="10"/>
  <c r="O146" i="10"/>
  <c r="L146" i="10"/>
  <c r="J146" i="10"/>
  <c r="M146" i="10" s="1"/>
  <c r="G146" i="10"/>
  <c r="W145" i="10"/>
  <c r="U145" i="10"/>
  <c r="Q145" i="10"/>
  <c r="O145" i="10"/>
  <c r="L145" i="10"/>
  <c r="J145" i="10"/>
  <c r="M145" i="10" s="1"/>
  <c r="G145" i="10"/>
  <c r="W144" i="10"/>
  <c r="U144" i="10"/>
  <c r="Q144" i="10"/>
  <c r="O144" i="10"/>
  <c r="L144" i="10"/>
  <c r="J144" i="10"/>
  <c r="M144" i="10" s="1"/>
  <c r="G144" i="10"/>
  <c r="W143" i="10"/>
  <c r="U143" i="10"/>
  <c r="Q143" i="10"/>
  <c r="O143" i="10"/>
  <c r="L143" i="10"/>
  <c r="J143" i="10"/>
  <c r="M143" i="10" s="1"/>
  <c r="G143" i="10"/>
  <c r="W142" i="10"/>
  <c r="U142" i="10"/>
  <c r="Q142" i="10"/>
  <c r="O142" i="10"/>
  <c r="L142" i="10"/>
  <c r="J142" i="10"/>
  <c r="M142" i="10" s="1"/>
  <c r="G142" i="10"/>
  <c r="W141" i="10"/>
  <c r="U141" i="10"/>
  <c r="Q141" i="10"/>
  <c r="O141" i="10"/>
  <c r="L141" i="10"/>
  <c r="J141" i="10"/>
  <c r="M141" i="10" s="1"/>
  <c r="G141" i="10"/>
  <c r="W140" i="10"/>
  <c r="U140" i="10"/>
  <c r="Q140" i="10"/>
  <c r="O140" i="10"/>
  <c r="L140" i="10"/>
  <c r="J140" i="10"/>
  <c r="M140" i="10" s="1"/>
  <c r="G140" i="10"/>
  <c r="W139" i="10"/>
  <c r="U139" i="10"/>
  <c r="Q139" i="10"/>
  <c r="O139" i="10"/>
  <c r="L139" i="10"/>
  <c r="J139" i="10"/>
  <c r="M139" i="10" s="1"/>
  <c r="G139" i="10"/>
  <c r="W138" i="10"/>
  <c r="U138" i="10"/>
  <c r="Q138" i="10"/>
  <c r="O138" i="10"/>
  <c r="L138" i="10"/>
  <c r="J138" i="10"/>
  <c r="M138" i="10" s="1"/>
  <c r="G138" i="10"/>
  <c r="W137" i="10"/>
  <c r="U137" i="10"/>
  <c r="Q137" i="10"/>
  <c r="O137" i="10"/>
  <c r="L137" i="10"/>
  <c r="J137" i="10"/>
  <c r="M137" i="10" s="1"/>
  <c r="G137" i="10"/>
  <c r="W136" i="10"/>
  <c r="U136" i="10"/>
  <c r="Q136" i="10"/>
  <c r="O136" i="10"/>
  <c r="L136" i="10"/>
  <c r="J136" i="10"/>
  <c r="M136" i="10" s="1"/>
  <c r="G136" i="10"/>
  <c r="W135" i="10"/>
  <c r="U135" i="10"/>
  <c r="Q135" i="10"/>
  <c r="O135" i="10"/>
  <c r="L135" i="10"/>
  <c r="J135" i="10"/>
  <c r="M135" i="10" s="1"/>
  <c r="G135" i="10"/>
  <c r="W134" i="10"/>
  <c r="U134" i="10"/>
  <c r="Q134" i="10"/>
  <c r="O134" i="10"/>
  <c r="L134" i="10"/>
  <c r="J134" i="10"/>
  <c r="M134" i="10" s="1"/>
  <c r="G134" i="10"/>
  <c r="W133" i="10"/>
  <c r="U133" i="10"/>
  <c r="Q133" i="10"/>
  <c r="O133" i="10"/>
  <c r="L133" i="10"/>
  <c r="J133" i="10"/>
  <c r="M133" i="10" s="1"/>
  <c r="G133" i="10"/>
  <c r="W132" i="10"/>
  <c r="U132" i="10"/>
  <c r="Q132" i="10"/>
  <c r="O132" i="10"/>
  <c r="L132" i="10"/>
  <c r="J132" i="10"/>
  <c r="M132" i="10" s="1"/>
  <c r="G132" i="10"/>
  <c r="W131" i="10"/>
  <c r="U131" i="10"/>
  <c r="Q131" i="10"/>
  <c r="O131" i="10"/>
  <c r="L131" i="10"/>
  <c r="J131" i="10"/>
  <c r="M131" i="10" s="1"/>
  <c r="G131" i="10"/>
  <c r="W130" i="10"/>
  <c r="U130" i="10"/>
  <c r="Q130" i="10"/>
  <c r="O130" i="10"/>
  <c r="L130" i="10"/>
  <c r="J130" i="10"/>
  <c r="M130" i="10" s="1"/>
  <c r="G130" i="10"/>
  <c r="W129" i="10"/>
  <c r="U129" i="10"/>
  <c r="Q129" i="10"/>
  <c r="O129" i="10"/>
  <c r="L129" i="10"/>
  <c r="J129" i="10"/>
  <c r="M129" i="10" s="1"/>
  <c r="G129" i="10"/>
  <c r="W128" i="10"/>
  <c r="U128" i="10"/>
  <c r="Q128" i="10"/>
  <c r="O128" i="10"/>
  <c r="L128" i="10"/>
  <c r="J128" i="10"/>
  <c r="M128" i="10" s="1"/>
  <c r="G128" i="10"/>
  <c r="W127" i="10"/>
  <c r="U127" i="10"/>
  <c r="Q127" i="10"/>
  <c r="O127" i="10"/>
  <c r="L127" i="10"/>
  <c r="J127" i="10"/>
  <c r="M127" i="10" s="1"/>
  <c r="G127" i="10"/>
  <c r="W126" i="10"/>
  <c r="U126" i="10"/>
  <c r="Q126" i="10"/>
  <c r="O126" i="10"/>
  <c r="L126" i="10"/>
  <c r="J126" i="10"/>
  <c r="M126" i="10" s="1"/>
  <c r="G126" i="10"/>
  <c r="W125" i="10"/>
  <c r="U125" i="10"/>
  <c r="Q125" i="10"/>
  <c r="O125" i="10"/>
  <c r="L125" i="10"/>
  <c r="J125" i="10"/>
  <c r="M125" i="10" s="1"/>
  <c r="G125" i="10"/>
  <c r="W124" i="10"/>
  <c r="U124" i="10"/>
  <c r="Q124" i="10"/>
  <c r="O124" i="10"/>
  <c r="L124" i="10"/>
  <c r="J124" i="10"/>
  <c r="M124" i="10" s="1"/>
  <c r="G124" i="10"/>
  <c r="W123" i="10"/>
  <c r="U123" i="10"/>
  <c r="Q123" i="10"/>
  <c r="O123" i="10"/>
  <c r="L123" i="10"/>
  <c r="J123" i="10"/>
  <c r="M123" i="10" s="1"/>
  <c r="G123" i="10"/>
  <c r="W122" i="10"/>
  <c r="U122" i="10"/>
  <c r="Q122" i="10"/>
  <c r="O122" i="10"/>
  <c r="L122" i="10"/>
  <c r="J122" i="10"/>
  <c r="M122" i="10" s="1"/>
  <c r="G122" i="10"/>
  <c r="W121" i="10"/>
  <c r="U121" i="10"/>
  <c r="Q121" i="10"/>
  <c r="O121" i="10"/>
  <c r="L121" i="10"/>
  <c r="J121" i="10"/>
  <c r="M121" i="10" s="1"/>
  <c r="G121" i="10"/>
  <c r="W120" i="10"/>
  <c r="U120" i="10"/>
  <c r="Q120" i="10"/>
  <c r="O120" i="10"/>
  <c r="L120" i="10"/>
  <c r="J120" i="10"/>
  <c r="M120" i="10" s="1"/>
  <c r="G120" i="10"/>
  <c r="W119" i="10"/>
  <c r="U119" i="10"/>
  <c r="Q119" i="10"/>
  <c r="O119" i="10"/>
  <c r="L119" i="10"/>
  <c r="J119" i="10"/>
  <c r="M119" i="10" s="1"/>
  <c r="G119" i="10"/>
  <c r="W118" i="10"/>
  <c r="U118" i="10"/>
  <c r="Q118" i="10"/>
  <c r="O118" i="10"/>
  <c r="L118" i="10"/>
  <c r="J118" i="10"/>
  <c r="M118" i="10" s="1"/>
  <c r="G118" i="10"/>
  <c r="W117" i="10"/>
  <c r="U117" i="10"/>
  <c r="Q117" i="10"/>
  <c r="O117" i="10"/>
  <c r="L117" i="10"/>
  <c r="J117" i="10"/>
  <c r="M117" i="10" s="1"/>
  <c r="G117" i="10"/>
  <c r="W116" i="10"/>
  <c r="U116" i="10"/>
  <c r="Q116" i="10"/>
  <c r="O116" i="10"/>
  <c r="L116" i="10"/>
  <c r="J116" i="10"/>
  <c r="M116" i="10" s="1"/>
  <c r="G116" i="10"/>
  <c r="W115" i="10"/>
  <c r="U115" i="10"/>
  <c r="Q115" i="10"/>
  <c r="O115" i="10"/>
  <c r="L115" i="10"/>
  <c r="J115" i="10"/>
  <c r="M115" i="10" s="1"/>
  <c r="G115" i="10"/>
  <c r="W114" i="10"/>
  <c r="U114" i="10"/>
  <c r="Q114" i="10"/>
  <c r="O114" i="10"/>
  <c r="L114" i="10"/>
  <c r="J114" i="10"/>
  <c r="M114" i="10" s="1"/>
  <c r="G114" i="10"/>
  <c r="W113" i="10"/>
  <c r="U113" i="10"/>
  <c r="Q113" i="10"/>
  <c r="O113" i="10"/>
  <c r="L113" i="10"/>
  <c r="J113" i="10"/>
  <c r="M113" i="10" s="1"/>
  <c r="G113" i="10"/>
  <c r="W112" i="10"/>
  <c r="U112" i="10"/>
  <c r="Q112" i="10"/>
  <c r="O112" i="10"/>
  <c r="L112" i="10"/>
  <c r="J112" i="10"/>
  <c r="M112" i="10" s="1"/>
  <c r="G112" i="10"/>
  <c r="W111" i="10"/>
  <c r="U111" i="10"/>
  <c r="Q111" i="10"/>
  <c r="O111" i="10"/>
  <c r="L111" i="10"/>
  <c r="J111" i="10"/>
  <c r="M111" i="10" s="1"/>
  <c r="G111" i="10"/>
  <c r="W110" i="10"/>
  <c r="U110" i="10"/>
  <c r="Q110" i="10"/>
  <c r="O110" i="10"/>
  <c r="L110" i="10"/>
  <c r="J110" i="10"/>
  <c r="M110" i="10" s="1"/>
  <c r="G110" i="10"/>
  <c r="W109" i="10"/>
  <c r="U109" i="10"/>
  <c r="Q109" i="10"/>
  <c r="O109" i="10"/>
  <c r="L109" i="10"/>
  <c r="J109" i="10"/>
  <c r="M109" i="10" s="1"/>
  <c r="G109" i="10"/>
  <c r="W108" i="10"/>
  <c r="U108" i="10"/>
  <c r="Q108" i="10"/>
  <c r="O108" i="10"/>
  <c r="L108" i="10"/>
  <c r="J108" i="10"/>
  <c r="M108" i="10" s="1"/>
  <c r="G108" i="10"/>
  <c r="W107" i="10"/>
  <c r="U107" i="10"/>
  <c r="Q107" i="10"/>
  <c r="O107" i="10"/>
  <c r="L107" i="10"/>
  <c r="J107" i="10"/>
  <c r="M107" i="10" s="1"/>
  <c r="G107" i="10"/>
  <c r="W106" i="10"/>
  <c r="U106" i="10"/>
  <c r="Q106" i="10"/>
  <c r="O106" i="10"/>
  <c r="L106" i="10"/>
  <c r="J106" i="10"/>
  <c r="M106" i="10" s="1"/>
  <c r="G106" i="10"/>
  <c r="W105" i="10"/>
  <c r="U105" i="10"/>
  <c r="Q105" i="10"/>
  <c r="O105" i="10"/>
  <c r="L105" i="10"/>
  <c r="J105" i="10"/>
  <c r="M105" i="10" s="1"/>
  <c r="G105" i="10"/>
  <c r="W104" i="10"/>
  <c r="U104" i="10"/>
  <c r="Q104" i="10"/>
  <c r="O104" i="10"/>
  <c r="L104" i="10"/>
  <c r="J104" i="10"/>
  <c r="M104" i="10" s="1"/>
  <c r="G104" i="10"/>
  <c r="W103" i="10"/>
  <c r="U103" i="10"/>
  <c r="Q103" i="10"/>
  <c r="O103" i="10"/>
  <c r="L103" i="10"/>
  <c r="J103" i="10"/>
  <c r="M103" i="10" s="1"/>
  <c r="G103" i="10"/>
  <c r="W102" i="10"/>
  <c r="U102" i="10"/>
  <c r="Q102" i="10"/>
  <c r="O102" i="10"/>
  <c r="L102" i="10"/>
  <c r="J102" i="10"/>
  <c r="M102" i="10" s="1"/>
  <c r="G102" i="10"/>
  <c r="W101" i="10"/>
  <c r="U101" i="10"/>
  <c r="Q101" i="10"/>
  <c r="O101" i="10"/>
  <c r="L101" i="10"/>
  <c r="J101" i="10"/>
  <c r="M101" i="10" s="1"/>
  <c r="G101" i="10"/>
  <c r="W100" i="10"/>
  <c r="U100" i="10"/>
  <c r="Q100" i="10"/>
  <c r="O100" i="10"/>
  <c r="L100" i="10"/>
  <c r="J100" i="10"/>
  <c r="M100" i="10" s="1"/>
  <c r="G100" i="10"/>
  <c r="W99" i="10"/>
  <c r="U99" i="10"/>
  <c r="Q99" i="10"/>
  <c r="O99" i="10"/>
  <c r="L99" i="10"/>
  <c r="J99" i="10"/>
  <c r="M99" i="10" s="1"/>
  <c r="G99" i="10"/>
  <c r="W98" i="10"/>
  <c r="U98" i="10"/>
  <c r="Q98" i="10"/>
  <c r="O98" i="10"/>
  <c r="L98" i="10"/>
  <c r="J98" i="10"/>
  <c r="M98" i="10" s="1"/>
  <c r="G98" i="10"/>
  <c r="W97" i="10"/>
  <c r="U97" i="10"/>
  <c r="Q97" i="10"/>
  <c r="O97" i="10"/>
  <c r="L97" i="10"/>
  <c r="J97" i="10"/>
  <c r="M97" i="10" s="1"/>
  <c r="G97" i="10"/>
  <c r="Y96" i="10"/>
  <c r="W96" i="10"/>
  <c r="U96" i="10"/>
  <c r="X96" i="10" s="1"/>
  <c r="Q96" i="10"/>
  <c r="O96" i="10"/>
  <c r="L96" i="10"/>
  <c r="J96" i="10"/>
  <c r="M96" i="10" s="1"/>
  <c r="G96" i="10"/>
  <c r="W95" i="10"/>
  <c r="U95" i="10"/>
  <c r="Q95" i="10"/>
  <c r="O95" i="10"/>
  <c r="L95" i="10"/>
  <c r="J95" i="10"/>
  <c r="M95" i="10" s="1"/>
  <c r="G95" i="10"/>
  <c r="W94" i="10"/>
  <c r="U94" i="10"/>
  <c r="Q94" i="10"/>
  <c r="O94" i="10"/>
  <c r="L94" i="10"/>
  <c r="J94" i="10"/>
  <c r="M94" i="10" s="1"/>
  <c r="G94" i="10"/>
  <c r="W93" i="10"/>
  <c r="U93" i="10"/>
  <c r="Q93" i="10"/>
  <c r="O93" i="10"/>
  <c r="L93" i="10"/>
  <c r="J93" i="10"/>
  <c r="M93" i="10" s="1"/>
  <c r="G93" i="10"/>
  <c r="W92" i="10"/>
  <c r="U92" i="10"/>
  <c r="Q92" i="10"/>
  <c r="O92" i="10"/>
  <c r="L92" i="10"/>
  <c r="J92" i="10"/>
  <c r="M92" i="10" s="1"/>
  <c r="G92" i="10"/>
  <c r="W91" i="10"/>
  <c r="U91" i="10"/>
  <c r="Q91" i="10"/>
  <c r="O91" i="10"/>
  <c r="L91" i="10"/>
  <c r="J91" i="10"/>
  <c r="M91" i="10" s="1"/>
  <c r="G91" i="10"/>
  <c r="W90" i="10"/>
  <c r="U90" i="10"/>
  <c r="Q90" i="10"/>
  <c r="O90" i="10"/>
  <c r="L90" i="10"/>
  <c r="J90" i="10"/>
  <c r="M90" i="10" s="1"/>
  <c r="G90" i="10"/>
  <c r="W89" i="10"/>
  <c r="U89" i="10"/>
  <c r="Q89" i="10"/>
  <c r="O89" i="10"/>
  <c r="L89" i="10"/>
  <c r="J89" i="10"/>
  <c r="M89" i="10" s="1"/>
  <c r="G89" i="10"/>
  <c r="W88" i="10"/>
  <c r="U88" i="10"/>
  <c r="Q88" i="10"/>
  <c r="O88" i="10"/>
  <c r="L88" i="10"/>
  <c r="J88" i="10"/>
  <c r="M88" i="10" s="1"/>
  <c r="G88" i="10"/>
  <c r="W87" i="10"/>
  <c r="U87" i="10"/>
  <c r="S87" i="10"/>
  <c r="Q87" i="10"/>
  <c r="O87" i="10"/>
  <c r="R87" i="10" s="1"/>
  <c r="L87" i="10"/>
  <c r="J87" i="10"/>
  <c r="M87" i="10" s="1"/>
  <c r="G87" i="10"/>
  <c r="W86" i="10"/>
  <c r="U86" i="10"/>
  <c r="Q86" i="10"/>
  <c r="O86" i="10"/>
  <c r="L86" i="10"/>
  <c r="J86" i="10"/>
  <c r="M86" i="10" s="1"/>
  <c r="G86" i="10"/>
  <c r="W85" i="10"/>
  <c r="U85" i="10"/>
  <c r="Q85" i="10"/>
  <c r="O85" i="10"/>
  <c r="L85" i="10"/>
  <c r="J85" i="10"/>
  <c r="M85" i="10" s="1"/>
  <c r="G85" i="10"/>
  <c r="W84" i="10"/>
  <c r="U84" i="10"/>
  <c r="Q84" i="10"/>
  <c r="O84" i="10"/>
  <c r="L84" i="10"/>
  <c r="J84" i="10"/>
  <c r="M84" i="10" s="1"/>
  <c r="G84" i="10"/>
  <c r="W83" i="10"/>
  <c r="U83" i="10"/>
  <c r="Q83" i="10"/>
  <c r="O83" i="10"/>
  <c r="L83" i="10"/>
  <c r="J83" i="10"/>
  <c r="M83" i="10" s="1"/>
  <c r="G83" i="10"/>
  <c r="W82" i="10"/>
  <c r="U82" i="10"/>
  <c r="Q82" i="10"/>
  <c r="O82" i="10"/>
  <c r="L82" i="10"/>
  <c r="J82" i="10"/>
  <c r="M82" i="10" s="1"/>
  <c r="G82" i="10"/>
  <c r="W81" i="10"/>
  <c r="U81" i="10"/>
  <c r="Q81" i="10"/>
  <c r="O81" i="10"/>
  <c r="L81" i="10"/>
  <c r="J81" i="10"/>
  <c r="M81" i="10" s="1"/>
  <c r="G81" i="10"/>
  <c r="W80" i="10"/>
  <c r="U80" i="10"/>
  <c r="Q80" i="10"/>
  <c r="O80" i="10"/>
  <c r="L80" i="10"/>
  <c r="J80" i="10"/>
  <c r="M80" i="10" s="1"/>
  <c r="G80" i="10"/>
  <c r="W79" i="10"/>
  <c r="U79" i="10"/>
  <c r="Q79" i="10"/>
  <c r="O79" i="10"/>
  <c r="L79" i="10"/>
  <c r="J79" i="10"/>
  <c r="M79" i="10" s="1"/>
  <c r="G79" i="10"/>
  <c r="W78" i="10"/>
  <c r="U78" i="10"/>
  <c r="Q78" i="10"/>
  <c r="O78" i="10"/>
  <c r="L78" i="10"/>
  <c r="J78" i="10"/>
  <c r="M78" i="10" s="1"/>
  <c r="G78" i="10"/>
  <c r="W77" i="10"/>
  <c r="U77" i="10"/>
  <c r="Q77" i="10"/>
  <c r="O77" i="10"/>
  <c r="L77" i="10"/>
  <c r="J77" i="10"/>
  <c r="M77" i="10" s="1"/>
  <c r="G77" i="10"/>
  <c r="W76" i="10"/>
  <c r="U76" i="10"/>
  <c r="Q76" i="10"/>
  <c r="O76" i="10"/>
  <c r="L76" i="10"/>
  <c r="J76" i="10"/>
  <c r="M76" i="10" s="1"/>
  <c r="G76" i="10"/>
  <c r="W75" i="10"/>
  <c r="U75" i="10"/>
  <c r="Q75" i="10"/>
  <c r="O75" i="10"/>
  <c r="L75" i="10"/>
  <c r="J75" i="10"/>
  <c r="M75" i="10" s="1"/>
  <c r="G75" i="10"/>
  <c r="W74" i="10"/>
  <c r="U74" i="10"/>
  <c r="Q74" i="10"/>
  <c r="O74" i="10"/>
  <c r="L74" i="10"/>
  <c r="J74" i="10"/>
  <c r="M74" i="10" s="1"/>
  <c r="G74" i="10"/>
  <c r="W73" i="10"/>
  <c r="U73" i="10"/>
  <c r="Q73" i="10"/>
  <c r="O73" i="10"/>
  <c r="L73" i="10"/>
  <c r="J73" i="10"/>
  <c r="M73" i="10" s="1"/>
  <c r="G73" i="10"/>
  <c r="W72" i="10"/>
  <c r="U72" i="10"/>
  <c r="Q72" i="10"/>
  <c r="O72" i="10"/>
  <c r="L72" i="10"/>
  <c r="J72" i="10"/>
  <c r="M72" i="10" s="1"/>
  <c r="G72" i="10"/>
  <c r="W71" i="10"/>
  <c r="U71" i="10"/>
  <c r="Q71" i="10"/>
  <c r="O71" i="10"/>
  <c r="L71" i="10"/>
  <c r="J71" i="10"/>
  <c r="M71" i="10" s="1"/>
  <c r="G71" i="10"/>
  <c r="W70" i="10"/>
  <c r="U70" i="10"/>
  <c r="Q70" i="10"/>
  <c r="O70" i="10"/>
  <c r="L70" i="10"/>
  <c r="J70" i="10"/>
  <c r="M70" i="10" s="1"/>
  <c r="G70" i="10"/>
  <c r="W69" i="10"/>
  <c r="U69" i="10"/>
  <c r="Q69" i="10"/>
  <c r="O69" i="10"/>
  <c r="L69" i="10"/>
  <c r="J69" i="10"/>
  <c r="M69" i="10" s="1"/>
  <c r="G69" i="10"/>
  <c r="Y68" i="10"/>
  <c r="W68" i="10"/>
  <c r="U68" i="10"/>
  <c r="X68" i="10" s="1"/>
  <c r="S68" i="10"/>
  <c r="Q68" i="10"/>
  <c r="O68" i="10"/>
  <c r="R68" i="10" s="1"/>
  <c r="L68" i="10"/>
  <c r="J68" i="10"/>
  <c r="M68" i="10" s="1"/>
  <c r="G68" i="10"/>
  <c r="W67" i="10"/>
  <c r="U67" i="10"/>
  <c r="Q67" i="10"/>
  <c r="O67" i="10"/>
  <c r="L67" i="10"/>
  <c r="J67" i="10"/>
  <c r="M67" i="10" s="1"/>
  <c r="G67" i="10"/>
  <c r="W66" i="10"/>
  <c r="U66" i="10"/>
  <c r="Q66" i="10"/>
  <c r="O66" i="10"/>
  <c r="L66" i="10"/>
  <c r="J66" i="10"/>
  <c r="M66" i="10" s="1"/>
  <c r="G66" i="10"/>
  <c r="W65" i="10"/>
  <c r="U65" i="10"/>
  <c r="Q65" i="10"/>
  <c r="O65" i="10"/>
  <c r="L65" i="10"/>
  <c r="J65" i="10"/>
  <c r="M65" i="10" s="1"/>
  <c r="G65" i="10"/>
  <c r="W64" i="10"/>
  <c r="U64" i="10"/>
  <c r="Q64" i="10"/>
  <c r="O64" i="10"/>
  <c r="L64" i="10"/>
  <c r="J64" i="10"/>
  <c r="M64" i="10" s="1"/>
  <c r="G64" i="10"/>
  <c r="W63" i="10"/>
  <c r="U63" i="10"/>
  <c r="Q63" i="10"/>
  <c r="O63" i="10"/>
  <c r="L63" i="10"/>
  <c r="J63" i="10"/>
  <c r="M63" i="10" s="1"/>
  <c r="G63" i="10"/>
  <c r="W62" i="10"/>
  <c r="U62" i="10"/>
  <c r="Q62" i="10"/>
  <c r="O62" i="10"/>
  <c r="L62" i="10"/>
  <c r="J62" i="10"/>
  <c r="M62" i="10" s="1"/>
  <c r="G62" i="10"/>
  <c r="W61" i="10"/>
  <c r="U61" i="10"/>
  <c r="Q61" i="10"/>
  <c r="O61" i="10"/>
  <c r="L61" i="10"/>
  <c r="J61" i="10"/>
  <c r="M61" i="10" s="1"/>
  <c r="G61" i="10"/>
  <c r="W60" i="10"/>
  <c r="U60" i="10"/>
  <c r="Q60" i="10"/>
  <c r="O60" i="10"/>
  <c r="L60" i="10"/>
  <c r="J60" i="10"/>
  <c r="M60" i="10" s="1"/>
  <c r="G60" i="10"/>
  <c r="W59" i="10"/>
  <c r="U59" i="10"/>
  <c r="Q59" i="10"/>
  <c r="O59" i="10"/>
  <c r="L59" i="10"/>
  <c r="J59" i="10"/>
  <c r="M59" i="10" s="1"/>
  <c r="G59" i="10"/>
  <c r="W58" i="10"/>
  <c r="U58" i="10"/>
  <c r="Q58" i="10"/>
  <c r="O58" i="10"/>
  <c r="L58" i="10"/>
  <c r="J58" i="10"/>
  <c r="M58" i="10" s="1"/>
  <c r="G58" i="10"/>
  <c r="W57" i="10"/>
  <c r="U57" i="10"/>
  <c r="Q57" i="10"/>
  <c r="O57" i="10"/>
  <c r="L57" i="10"/>
  <c r="J57" i="10"/>
  <c r="M57" i="10" s="1"/>
  <c r="G57" i="10"/>
  <c r="W56" i="10"/>
  <c r="U56" i="10"/>
  <c r="Q56" i="10"/>
  <c r="O56" i="10"/>
  <c r="L56" i="10"/>
  <c r="J56" i="10"/>
  <c r="M56" i="10" s="1"/>
  <c r="G56" i="10"/>
  <c r="W55" i="10"/>
  <c r="U55" i="10"/>
  <c r="Q55" i="10"/>
  <c r="O55" i="10"/>
  <c r="L55" i="10"/>
  <c r="J55" i="10"/>
  <c r="M55" i="10" s="1"/>
  <c r="G55" i="10"/>
  <c r="W54" i="10"/>
  <c r="U54" i="10"/>
  <c r="Q54" i="10"/>
  <c r="O54" i="10"/>
  <c r="L54" i="10"/>
  <c r="J54" i="10"/>
  <c r="M54" i="10" s="1"/>
  <c r="G54" i="10"/>
  <c r="W53" i="10"/>
  <c r="U53" i="10"/>
  <c r="S53" i="10"/>
  <c r="Q53" i="10"/>
  <c r="O53" i="10"/>
  <c r="R53" i="10" s="1"/>
  <c r="L53" i="10"/>
  <c r="J53" i="10"/>
  <c r="M53" i="10" s="1"/>
  <c r="G53" i="10"/>
  <c r="W52" i="10"/>
  <c r="U52" i="10"/>
  <c r="Q52" i="10"/>
  <c r="O52" i="10"/>
  <c r="L52" i="10"/>
  <c r="J52" i="10"/>
  <c r="M52" i="10" s="1"/>
  <c r="G52" i="10"/>
  <c r="W51" i="10"/>
  <c r="U51" i="10"/>
  <c r="S51" i="10"/>
  <c r="Q51" i="10"/>
  <c r="O51" i="10"/>
  <c r="R51" i="10" s="1"/>
  <c r="L51" i="10"/>
  <c r="J51" i="10"/>
  <c r="M51" i="10" s="1"/>
  <c r="G51" i="10"/>
  <c r="W50" i="10"/>
  <c r="U50" i="10"/>
  <c r="Q50" i="10"/>
  <c r="O50" i="10"/>
  <c r="L50" i="10"/>
  <c r="J50" i="10"/>
  <c r="M50" i="10" s="1"/>
  <c r="G50" i="10"/>
  <c r="W49" i="10"/>
  <c r="U49" i="10"/>
  <c r="Q49" i="10"/>
  <c r="O49" i="10"/>
  <c r="L49" i="10"/>
  <c r="J49" i="10"/>
  <c r="M49" i="10" s="1"/>
  <c r="G49" i="10"/>
  <c r="W48" i="10"/>
  <c r="U48" i="10"/>
  <c r="Q48" i="10"/>
  <c r="O48" i="10"/>
  <c r="L48" i="10"/>
  <c r="J48" i="10"/>
  <c r="M48" i="10" s="1"/>
  <c r="G48" i="10"/>
  <c r="W47" i="10"/>
  <c r="U47" i="10"/>
  <c r="Q47" i="10"/>
  <c r="O47" i="10"/>
  <c r="L47" i="10"/>
  <c r="J47" i="10"/>
  <c r="M47" i="10" s="1"/>
  <c r="G47" i="10"/>
  <c r="W46" i="10"/>
  <c r="U46" i="10"/>
  <c r="Q46" i="10"/>
  <c r="O46" i="10"/>
  <c r="L46" i="10"/>
  <c r="J46" i="10"/>
  <c r="M46" i="10" s="1"/>
  <c r="G46" i="10"/>
  <c r="W45" i="10"/>
  <c r="U45" i="10"/>
  <c r="Q45" i="10"/>
  <c r="O45" i="10"/>
  <c r="L45" i="10"/>
  <c r="J45" i="10"/>
  <c r="M45" i="10" s="1"/>
  <c r="G45" i="10"/>
  <c r="W44" i="10"/>
  <c r="U44" i="10"/>
  <c r="Q44" i="10"/>
  <c r="O44" i="10"/>
  <c r="L44" i="10"/>
  <c r="J44" i="10"/>
  <c r="M44" i="10" s="1"/>
  <c r="G44" i="10"/>
  <c r="W43" i="10"/>
  <c r="U43" i="10"/>
  <c r="Q43" i="10"/>
  <c r="O43" i="10"/>
  <c r="L43" i="10"/>
  <c r="J43" i="10"/>
  <c r="M43" i="10" s="1"/>
  <c r="G43" i="10"/>
  <c r="W42" i="10"/>
  <c r="U42" i="10"/>
  <c r="Q42" i="10"/>
  <c r="O42" i="10"/>
  <c r="L42" i="10"/>
  <c r="J42" i="10"/>
  <c r="M42" i="10" s="1"/>
  <c r="G42" i="10"/>
  <c r="W41" i="10"/>
  <c r="U41" i="10"/>
  <c r="Q41" i="10"/>
  <c r="O41" i="10"/>
  <c r="L41" i="10"/>
  <c r="J41" i="10"/>
  <c r="M41" i="10" s="1"/>
  <c r="G41" i="10"/>
  <c r="W40" i="10"/>
  <c r="U40" i="10"/>
  <c r="Q40" i="10"/>
  <c r="O40" i="10"/>
  <c r="L40" i="10"/>
  <c r="J40" i="10"/>
  <c r="M40" i="10" s="1"/>
  <c r="G40" i="10"/>
  <c r="W39" i="10"/>
  <c r="U39" i="10"/>
  <c r="S39" i="10"/>
  <c r="Q39" i="10"/>
  <c r="O39" i="10"/>
  <c r="R39" i="10" s="1"/>
  <c r="L39" i="10"/>
  <c r="J39" i="10"/>
  <c r="M39" i="10" s="1"/>
  <c r="G39" i="10"/>
  <c r="W38" i="10"/>
  <c r="U38" i="10"/>
  <c r="S38" i="10"/>
  <c r="Q38" i="10"/>
  <c r="O38" i="10"/>
  <c r="R38" i="10" s="1"/>
  <c r="L38" i="10"/>
  <c r="J38" i="10"/>
  <c r="M38" i="10" s="1"/>
  <c r="G38" i="10"/>
  <c r="W37" i="10"/>
  <c r="U37" i="10"/>
  <c r="Q37" i="10"/>
  <c r="O37" i="10"/>
  <c r="L37" i="10"/>
  <c r="J37" i="10"/>
  <c r="M37" i="10" s="1"/>
  <c r="G37" i="10"/>
  <c r="W36" i="10"/>
  <c r="U36" i="10"/>
  <c r="Q36" i="10"/>
  <c r="O36" i="10"/>
  <c r="L36" i="10"/>
  <c r="J36" i="10"/>
  <c r="M36" i="10" s="1"/>
  <c r="G36" i="10"/>
  <c r="W35" i="10"/>
  <c r="U35" i="10"/>
  <c r="Q35" i="10"/>
  <c r="O35" i="10"/>
  <c r="L35" i="10"/>
  <c r="J35" i="10"/>
  <c r="M35" i="10" s="1"/>
  <c r="G35" i="10"/>
  <c r="W34" i="10"/>
  <c r="U34" i="10"/>
  <c r="Q34" i="10"/>
  <c r="O34" i="10"/>
  <c r="L34" i="10"/>
  <c r="J34" i="10"/>
  <c r="M34" i="10" s="1"/>
  <c r="G34" i="10"/>
  <c r="W33" i="10"/>
  <c r="U33" i="10"/>
  <c r="Q33" i="10"/>
  <c r="O33" i="10"/>
  <c r="L33" i="10"/>
  <c r="J33" i="10"/>
  <c r="M33" i="10" s="1"/>
  <c r="G33" i="10"/>
  <c r="W32" i="10"/>
  <c r="U32" i="10"/>
  <c r="Q32" i="10"/>
  <c r="O32" i="10"/>
  <c r="L32" i="10"/>
  <c r="J32" i="10"/>
  <c r="M32" i="10" s="1"/>
  <c r="G32" i="10"/>
  <c r="W31" i="10"/>
  <c r="U31" i="10"/>
  <c r="Q31" i="10"/>
  <c r="O31" i="10"/>
  <c r="L31" i="10"/>
  <c r="J31" i="10"/>
  <c r="M31" i="10" s="1"/>
  <c r="G31" i="10"/>
  <c r="W30" i="10"/>
  <c r="U30" i="10"/>
  <c r="Q30" i="10"/>
  <c r="O30" i="10"/>
  <c r="L30" i="10"/>
  <c r="J30" i="10"/>
  <c r="M30" i="10" s="1"/>
  <c r="G30" i="10"/>
  <c r="W29" i="10"/>
  <c r="U29" i="10"/>
  <c r="Q29" i="10"/>
  <c r="O29" i="10"/>
  <c r="L29" i="10"/>
  <c r="J29" i="10"/>
  <c r="M29" i="10" s="1"/>
  <c r="G29" i="10"/>
  <c r="W28" i="10"/>
  <c r="U28" i="10"/>
  <c r="Q28" i="10"/>
  <c r="O28" i="10"/>
  <c r="L28" i="10"/>
  <c r="J28" i="10"/>
  <c r="M28" i="10" s="1"/>
  <c r="G28" i="10"/>
  <c r="W27" i="10"/>
  <c r="U27" i="10"/>
  <c r="Q27" i="10"/>
  <c r="O27" i="10"/>
  <c r="L27" i="10"/>
  <c r="J27" i="10"/>
  <c r="M27" i="10" s="1"/>
  <c r="G27" i="10"/>
  <c r="W26" i="10"/>
  <c r="U26" i="10"/>
  <c r="Q26" i="10"/>
  <c r="O26" i="10"/>
  <c r="L26" i="10"/>
  <c r="J26" i="10"/>
  <c r="M26" i="10" s="1"/>
  <c r="G26" i="10"/>
  <c r="W25" i="10"/>
  <c r="U25" i="10"/>
  <c r="Q25" i="10"/>
  <c r="O25" i="10"/>
  <c r="L25" i="10"/>
  <c r="J25" i="10"/>
  <c r="M25" i="10" s="1"/>
  <c r="G25" i="10"/>
  <c r="W24" i="10"/>
  <c r="U24" i="10"/>
  <c r="Q24" i="10"/>
  <c r="O24" i="10"/>
  <c r="L24" i="10"/>
  <c r="J24" i="10"/>
  <c r="M24" i="10" s="1"/>
  <c r="G24" i="10"/>
  <c r="W23" i="10"/>
  <c r="U23" i="10"/>
  <c r="Q23" i="10"/>
  <c r="O23" i="10"/>
  <c r="L23" i="10"/>
  <c r="J23" i="10"/>
  <c r="M23" i="10" s="1"/>
  <c r="G23" i="10"/>
  <c r="W22" i="10"/>
  <c r="U22" i="10"/>
  <c r="Q22" i="10"/>
  <c r="O22" i="10"/>
  <c r="L22" i="10"/>
  <c r="J22" i="10"/>
  <c r="M22" i="10" s="1"/>
  <c r="G22" i="10"/>
  <c r="W21" i="10"/>
  <c r="U21" i="10"/>
  <c r="Q21" i="10"/>
  <c r="O21" i="10"/>
  <c r="L21" i="10"/>
  <c r="J21" i="10"/>
  <c r="M21" i="10" s="1"/>
  <c r="G21" i="10"/>
  <c r="W20" i="10"/>
  <c r="U20" i="10"/>
  <c r="Q20" i="10"/>
  <c r="O20" i="10"/>
  <c r="L20" i="10"/>
  <c r="J20" i="10"/>
  <c r="M20" i="10" s="1"/>
  <c r="G20" i="10"/>
  <c r="W19" i="10"/>
  <c r="U19" i="10"/>
  <c r="Q19" i="10"/>
  <c r="O19" i="10"/>
  <c r="L19" i="10"/>
  <c r="J19" i="10"/>
  <c r="M19" i="10" s="1"/>
  <c r="G19" i="10"/>
  <c r="W18" i="10"/>
  <c r="U18" i="10"/>
  <c r="S18" i="10"/>
  <c r="Q18" i="10"/>
  <c r="O18" i="10"/>
  <c r="R18" i="10" s="1"/>
  <c r="L18" i="10"/>
  <c r="J18" i="10"/>
  <c r="M18" i="10" s="1"/>
  <c r="G18" i="10"/>
  <c r="W17" i="10"/>
  <c r="U17" i="10"/>
  <c r="Q17" i="10"/>
  <c r="O17" i="10"/>
  <c r="L17" i="10"/>
  <c r="J17" i="10"/>
  <c r="M17" i="10" s="1"/>
  <c r="G17" i="10"/>
  <c r="W16" i="10"/>
  <c r="U16" i="10"/>
  <c r="S16" i="10"/>
  <c r="Q16" i="10"/>
  <c r="O16" i="10"/>
  <c r="R16" i="10" s="1"/>
  <c r="L16" i="10"/>
  <c r="J16" i="10"/>
  <c r="M16" i="10" s="1"/>
  <c r="G16" i="10"/>
  <c r="W15" i="10"/>
  <c r="U15" i="10"/>
  <c r="Q15" i="10"/>
  <c r="O15" i="10"/>
  <c r="L15" i="10"/>
  <c r="J15" i="10"/>
  <c r="M15" i="10" s="1"/>
  <c r="G15" i="10"/>
  <c r="W14" i="10"/>
  <c r="U14" i="10"/>
  <c r="Q14" i="10"/>
  <c r="O14" i="10"/>
  <c r="L14" i="10"/>
  <c r="J14" i="10"/>
  <c r="M14" i="10" s="1"/>
  <c r="G14" i="10"/>
  <c r="W13" i="10"/>
  <c r="U13" i="10"/>
  <c r="S13" i="10"/>
  <c r="Q13" i="10"/>
  <c r="O13" i="10"/>
  <c r="R13" i="10" s="1"/>
  <c r="L13" i="10"/>
  <c r="J13" i="10"/>
  <c r="M13" i="10" s="1"/>
  <c r="G13" i="10"/>
  <c r="Y12" i="10"/>
  <c r="W12" i="10"/>
  <c r="U12" i="10"/>
  <c r="X12" i="10" s="1"/>
  <c r="Q12" i="10"/>
  <c r="O12" i="10"/>
  <c r="L12" i="10"/>
  <c r="J12" i="10"/>
  <c r="M12" i="10" s="1"/>
  <c r="G12" i="10"/>
  <c r="W11" i="10"/>
  <c r="U11" i="10"/>
  <c r="Q11" i="10"/>
  <c r="O11" i="10"/>
  <c r="L11" i="10"/>
  <c r="J11" i="10"/>
  <c r="M11" i="10" s="1"/>
  <c r="G11" i="10"/>
  <c r="W10" i="10"/>
  <c r="U10" i="10"/>
  <c r="Q10" i="10"/>
  <c r="O10" i="10"/>
  <c r="L10" i="10"/>
  <c r="J10" i="10"/>
  <c r="M10" i="10" s="1"/>
  <c r="G10" i="10"/>
  <c r="W9" i="10"/>
  <c r="U9" i="10"/>
  <c r="Q9" i="10"/>
  <c r="O9" i="10"/>
  <c r="L9" i="10"/>
  <c r="J9" i="10"/>
  <c r="M9" i="10" s="1"/>
  <c r="G9" i="10"/>
  <c r="W8" i="10"/>
  <c r="U8" i="10"/>
  <c r="Q8" i="10"/>
  <c r="O8" i="10"/>
  <c r="L8" i="10"/>
  <c r="J8" i="10"/>
  <c r="M8" i="10" s="1"/>
  <c r="G8" i="10"/>
  <c r="W7" i="10"/>
  <c r="U7" i="10"/>
  <c r="Q7" i="10"/>
  <c r="O7" i="10"/>
  <c r="L7" i="10"/>
  <c r="J7" i="10"/>
  <c r="M7" i="10" s="1"/>
  <c r="G7" i="10"/>
  <c r="W6" i="10"/>
  <c r="U6" i="10"/>
  <c r="Q6" i="10"/>
  <c r="O6" i="10"/>
  <c r="L6" i="10"/>
  <c r="J6" i="10"/>
  <c r="M6" i="10" s="1"/>
  <c r="G6" i="10"/>
  <c r="W5" i="10"/>
  <c r="U5" i="10"/>
  <c r="Q5" i="10"/>
  <c r="O5" i="10"/>
  <c r="L5" i="10"/>
  <c r="J5" i="10"/>
  <c r="M5" i="10" s="1"/>
  <c r="G5" i="10"/>
  <c r="W4" i="10"/>
  <c r="U4" i="10"/>
  <c r="S4" i="10"/>
  <c r="Q4" i="10"/>
  <c r="O4" i="10"/>
  <c r="R4" i="10" s="1"/>
  <c r="L4" i="10"/>
  <c r="J4" i="10"/>
  <c r="M4" i="10" s="1"/>
  <c r="G4" i="10"/>
  <c r="W3" i="10"/>
  <c r="U3" i="10"/>
  <c r="Q3" i="10"/>
  <c r="O3" i="10"/>
  <c r="L3" i="10"/>
  <c r="J3" i="10"/>
  <c r="M3" i="10" s="1"/>
  <c r="G3" i="10"/>
  <c r="Y2" i="10"/>
  <c r="V1" i="10"/>
  <c r="T1" i="10"/>
  <c r="P1" i="10"/>
  <c r="N1" i="10"/>
  <c r="K1" i="10"/>
  <c r="F1" i="10"/>
  <c r="AD1734" i="8"/>
  <c r="AD1733" i="8"/>
  <c r="AD1732" i="8"/>
  <c r="AD1731" i="8"/>
  <c r="Y1731" i="8"/>
  <c r="W1731" i="8"/>
  <c r="U1731" i="8"/>
  <c r="X1731" i="8" s="1"/>
  <c r="S1731" i="8"/>
  <c r="P1731" i="8"/>
  <c r="Q1731" i="8" s="1"/>
  <c r="O1731" i="8"/>
  <c r="R1731" i="8" s="1"/>
  <c r="L1731" i="8"/>
  <c r="J1731" i="8"/>
  <c r="M1731" i="8" s="1"/>
  <c r="G1731" i="8"/>
  <c r="AD1730" i="8"/>
  <c r="Y1730" i="8"/>
  <c r="W1730" i="8"/>
  <c r="U1730" i="8"/>
  <c r="X1730" i="8" s="1"/>
  <c r="S1730" i="8"/>
  <c r="P1730" i="8"/>
  <c r="Q1730" i="8" s="1"/>
  <c r="O1730" i="8"/>
  <c r="R1730" i="8" s="1"/>
  <c r="L1730" i="8"/>
  <c r="J1730" i="8"/>
  <c r="M1730" i="8" s="1"/>
  <c r="G1730" i="8"/>
  <c r="AD1729" i="8"/>
  <c r="Y1729" i="8"/>
  <c r="W1729" i="8"/>
  <c r="U1729" i="8"/>
  <c r="X1729" i="8" s="1"/>
  <c r="S1729" i="8"/>
  <c r="P1729" i="8"/>
  <c r="Q1729" i="8" s="1"/>
  <c r="O1729" i="8"/>
  <c r="R1729" i="8" s="1"/>
  <c r="L1729" i="8"/>
  <c r="J1729" i="8"/>
  <c r="M1729" i="8" s="1"/>
  <c r="G1729" i="8"/>
  <c r="AD1728" i="8"/>
  <c r="Y1728" i="8"/>
  <c r="W1728" i="8"/>
  <c r="U1728" i="8"/>
  <c r="X1728" i="8" s="1"/>
  <c r="S1728" i="8"/>
  <c r="P1728" i="8"/>
  <c r="Q1728" i="8" s="1"/>
  <c r="O1728" i="8"/>
  <c r="R1728" i="8" s="1"/>
  <c r="L1728" i="8"/>
  <c r="J1728" i="8"/>
  <c r="M1728" i="8" s="1"/>
  <c r="G1728" i="8"/>
  <c r="AD1727" i="8"/>
  <c r="W1727" i="8"/>
  <c r="U1727" i="8"/>
  <c r="S1727" i="8"/>
  <c r="P1727" i="8"/>
  <c r="Q1727" i="8" s="1"/>
  <c r="O1727" i="8"/>
  <c r="R1727" i="8" s="1"/>
  <c r="L1727" i="8"/>
  <c r="J1727" i="8"/>
  <c r="M1727" i="8" s="1"/>
  <c r="G1727" i="8"/>
  <c r="AD1726" i="8"/>
  <c r="Y1726" i="8"/>
  <c r="W1726" i="8"/>
  <c r="U1726" i="8"/>
  <c r="X1726" i="8" s="1"/>
  <c r="S1726" i="8"/>
  <c r="P1726" i="8"/>
  <c r="Q1726" i="8" s="1"/>
  <c r="O1726" i="8"/>
  <c r="R1726" i="8" s="1"/>
  <c r="L1726" i="8"/>
  <c r="J1726" i="8"/>
  <c r="M1726" i="8" s="1"/>
  <c r="G1726" i="8"/>
  <c r="AD1725" i="8"/>
  <c r="Y1725" i="8"/>
  <c r="W1725" i="8"/>
  <c r="U1725" i="8"/>
  <c r="X1725" i="8" s="1"/>
  <c r="S1725" i="8"/>
  <c r="P1725" i="8"/>
  <c r="Q1725" i="8" s="1"/>
  <c r="O1725" i="8"/>
  <c r="R1725" i="8" s="1"/>
  <c r="L1725" i="8"/>
  <c r="J1725" i="8"/>
  <c r="M1725" i="8" s="1"/>
  <c r="G1725" i="8"/>
  <c r="AD1724" i="8"/>
  <c r="Y1724" i="8"/>
  <c r="W1724" i="8"/>
  <c r="U1724" i="8"/>
  <c r="X1724" i="8" s="1"/>
  <c r="S1724" i="8"/>
  <c r="P1724" i="8"/>
  <c r="Q1724" i="8" s="1"/>
  <c r="O1724" i="8"/>
  <c r="R1724" i="8" s="1"/>
  <c r="L1724" i="8"/>
  <c r="J1724" i="8"/>
  <c r="M1724" i="8" s="1"/>
  <c r="G1724" i="8"/>
  <c r="AD1723" i="8"/>
  <c r="Y1723" i="8"/>
  <c r="W1723" i="8"/>
  <c r="U1723" i="8"/>
  <c r="X1723" i="8" s="1"/>
  <c r="S1723" i="8"/>
  <c r="P1723" i="8"/>
  <c r="Q1723" i="8" s="1"/>
  <c r="O1723" i="8"/>
  <c r="R1723" i="8" s="1"/>
  <c r="L1723" i="8"/>
  <c r="J1723" i="8"/>
  <c r="M1723" i="8" s="1"/>
  <c r="G1723" i="8"/>
  <c r="AD1722" i="8"/>
  <c r="Y1722" i="8"/>
  <c r="W1722" i="8"/>
  <c r="U1722" i="8"/>
  <c r="X1722" i="8" s="1"/>
  <c r="S1722" i="8"/>
  <c r="P1722" i="8"/>
  <c r="Q1722" i="8" s="1"/>
  <c r="O1722" i="8"/>
  <c r="R1722" i="8" s="1"/>
  <c r="L1722" i="8"/>
  <c r="J1722" i="8"/>
  <c r="M1722" i="8" s="1"/>
  <c r="G1722" i="8"/>
  <c r="AD1721" i="8"/>
  <c r="Y1721" i="8"/>
  <c r="W1721" i="8"/>
  <c r="U1721" i="8"/>
  <c r="X1721" i="8" s="1"/>
  <c r="S1721" i="8"/>
  <c r="P1721" i="8"/>
  <c r="Q1721" i="8" s="1"/>
  <c r="O1721" i="8"/>
  <c r="R1721" i="8" s="1"/>
  <c r="L1721" i="8"/>
  <c r="J1721" i="8"/>
  <c r="M1721" i="8" s="1"/>
  <c r="G1721" i="8"/>
  <c r="AD1720" i="8"/>
  <c r="W1720" i="8"/>
  <c r="U1720" i="8"/>
  <c r="S1720" i="8"/>
  <c r="P1720" i="8"/>
  <c r="Q1720" i="8" s="1"/>
  <c r="O1720" i="8"/>
  <c r="R1720" i="8" s="1"/>
  <c r="L1720" i="8"/>
  <c r="J1720" i="8"/>
  <c r="M1720" i="8" s="1"/>
  <c r="G1720" i="8"/>
  <c r="AD1719" i="8"/>
  <c r="Y1719" i="8"/>
  <c r="W1719" i="8"/>
  <c r="U1719" i="8"/>
  <c r="X1719" i="8" s="1"/>
  <c r="S1719" i="8"/>
  <c r="P1719" i="8"/>
  <c r="Q1719" i="8" s="1"/>
  <c r="O1719" i="8"/>
  <c r="R1719" i="8" s="1"/>
  <c r="L1719" i="8"/>
  <c r="J1719" i="8"/>
  <c r="M1719" i="8" s="1"/>
  <c r="G1719" i="8"/>
  <c r="AD1718" i="8"/>
  <c r="Y1718" i="8"/>
  <c r="W1718" i="8"/>
  <c r="U1718" i="8"/>
  <c r="X1718" i="8" s="1"/>
  <c r="S1718" i="8"/>
  <c r="P1718" i="8"/>
  <c r="Q1718" i="8" s="1"/>
  <c r="O1718" i="8"/>
  <c r="R1718" i="8" s="1"/>
  <c r="L1718" i="8"/>
  <c r="J1718" i="8"/>
  <c r="M1718" i="8" s="1"/>
  <c r="G1718" i="8"/>
  <c r="AD1717" i="8"/>
  <c r="Y1717" i="8"/>
  <c r="W1717" i="8"/>
  <c r="U1717" i="8"/>
  <c r="X1717" i="8" s="1"/>
  <c r="S1717" i="8"/>
  <c r="P1717" i="8"/>
  <c r="Q1717" i="8" s="1"/>
  <c r="O1717" i="8"/>
  <c r="R1717" i="8" s="1"/>
  <c r="L1717" i="8"/>
  <c r="J1717" i="8"/>
  <c r="M1717" i="8" s="1"/>
  <c r="G1717" i="8"/>
  <c r="AD1716" i="8"/>
  <c r="Y1716" i="8"/>
  <c r="W1716" i="8"/>
  <c r="U1716" i="8"/>
  <c r="X1716" i="8" s="1"/>
  <c r="S1716" i="8"/>
  <c r="P1716" i="8"/>
  <c r="Q1716" i="8" s="1"/>
  <c r="O1716" i="8"/>
  <c r="R1716" i="8" s="1"/>
  <c r="L1716" i="8"/>
  <c r="J1716" i="8"/>
  <c r="M1716" i="8" s="1"/>
  <c r="G1716" i="8"/>
  <c r="AD1715" i="8"/>
  <c r="Y1715" i="8"/>
  <c r="W1715" i="8"/>
  <c r="U1715" i="8"/>
  <c r="X1715" i="8" s="1"/>
  <c r="S1715" i="8"/>
  <c r="P1715" i="8"/>
  <c r="Q1715" i="8" s="1"/>
  <c r="O1715" i="8"/>
  <c r="R1715" i="8" s="1"/>
  <c r="L1715" i="8"/>
  <c r="J1715" i="8"/>
  <c r="M1715" i="8" s="1"/>
  <c r="G1715" i="8"/>
  <c r="AD1714" i="8"/>
  <c r="Y1714" i="8"/>
  <c r="W1714" i="8"/>
  <c r="U1714" i="8"/>
  <c r="X1714" i="8" s="1"/>
  <c r="S1714" i="8"/>
  <c r="P1714" i="8"/>
  <c r="Q1714" i="8" s="1"/>
  <c r="O1714" i="8"/>
  <c r="R1714" i="8" s="1"/>
  <c r="L1714" i="8"/>
  <c r="J1714" i="8"/>
  <c r="M1714" i="8" s="1"/>
  <c r="G1714" i="8"/>
  <c r="AD1713" i="8"/>
  <c r="Y1713" i="8"/>
  <c r="W1713" i="8"/>
  <c r="U1713" i="8"/>
  <c r="X1713" i="8" s="1"/>
  <c r="S1713" i="8"/>
  <c r="P1713" i="8"/>
  <c r="Q1713" i="8" s="1"/>
  <c r="O1713" i="8"/>
  <c r="R1713" i="8" s="1"/>
  <c r="L1713" i="8"/>
  <c r="J1713" i="8"/>
  <c r="M1713" i="8" s="1"/>
  <c r="G1713" i="8"/>
  <c r="AD1712" i="8"/>
  <c r="Y1712" i="8"/>
  <c r="W1712" i="8"/>
  <c r="U1712" i="8"/>
  <c r="X1712" i="8" s="1"/>
  <c r="S1712" i="8"/>
  <c r="P1712" i="8"/>
  <c r="Q1712" i="8" s="1"/>
  <c r="O1712" i="8"/>
  <c r="R1712" i="8" s="1"/>
  <c r="L1712" i="8"/>
  <c r="J1712" i="8"/>
  <c r="M1712" i="8" s="1"/>
  <c r="G1712" i="8"/>
  <c r="AD1711" i="8"/>
  <c r="Y1711" i="8"/>
  <c r="W1711" i="8"/>
  <c r="U1711" i="8"/>
  <c r="X1711" i="8" s="1"/>
  <c r="S1711" i="8"/>
  <c r="P1711" i="8"/>
  <c r="Q1711" i="8" s="1"/>
  <c r="O1711" i="8"/>
  <c r="R1711" i="8" s="1"/>
  <c r="L1711" i="8"/>
  <c r="J1711" i="8"/>
  <c r="M1711" i="8" s="1"/>
  <c r="G1711" i="8"/>
  <c r="AD1710" i="8"/>
  <c r="W1710" i="8"/>
  <c r="U1710" i="8"/>
  <c r="S1710" i="8"/>
  <c r="P1710" i="8"/>
  <c r="Q1710" i="8" s="1"/>
  <c r="O1710" i="8"/>
  <c r="R1710" i="8" s="1"/>
  <c r="L1710" i="8"/>
  <c r="J1710" i="8"/>
  <c r="M1710" i="8" s="1"/>
  <c r="G1710" i="8"/>
  <c r="AD1709" i="8"/>
  <c r="W1709" i="8"/>
  <c r="U1709" i="8"/>
  <c r="S1709" i="8"/>
  <c r="P1709" i="8"/>
  <c r="Q1709" i="8" s="1"/>
  <c r="O1709" i="8"/>
  <c r="R1709" i="8" s="1"/>
  <c r="L1709" i="8"/>
  <c r="J1709" i="8"/>
  <c r="M1709" i="8" s="1"/>
  <c r="G1709" i="8"/>
  <c r="AD1708" i="8"/>
  <c r="Y1708" i="8"/>
  <c r="W1708" i="8"/>
  <c r="U1708" i="8"/>
  <c r="X1708" i="8" s="1"/>
  <c r="S1708" i="8"/>
  <c r="P1708" i="8"/>
  <c r="Q1708" i="8" s="1"/>
  <c r="O1708" i="8"/>
  <c r="R1708" i="8" s="1"/>
  <c r="L1708" i="8"/>
  <c r="J1708" i="8"/>
  <c r="M1708" i="8" s="1"/>
  <c r="G1708" i="8"/>
  <c r="AD1707" i="8"/>
  <c r="Y1707" i="8"/>
  <c r="W1707" i="8"/>
  <c r="U1707" i="8"/>
  <c r="X1707" i="8" s="1"/>
  <c r="S1707" i="8"/>
  <c r="P1707" i="8"/>
  <c r="Q1707" i="8" s="1"/>
  <c r="O1707" i="8"/>
  <c r="R1707" i="8" s="1"/>
  <c r="L1707" i="8"/>
  <c r="J1707" i="8"/>
  <c r="M1707" i="8" s="1"/>
  <c r="G1707" i="8"/>
  <c r="AD1706" i="8"/>
  <c r="Y1706" i="8"/>
  <c r="W1706" i="8"/>
  <c r="U1706" i="8"/>
  <c r="X1706" i="8" s="1"/>
  <c r="S1706" i="8"/>
  <c r="P1706" i="8"/>
  <c r="Q1706" i="8" s="1"/>
  <c r="O1706" i="8"/>
  <c r="R1706" i="8" s="1"/>
  <c r="L1706" i="8"/>
  <c r="J1706" i="8"/>
  <c r="M1706" i="8" s="1"/>
  <c r="G1706" i="8"/>
  <c r="AD1705" i="8"/>
  <c r="Y1705" i="8"/>
  <c r="W1705" i="8"/>
  <c r="U1705" i="8"/>
  <c r="X1705" i="8" s="1"/>
  <c r="P1705" i="8"/>
  <c r="Q1705" i="8" s="1"/>
  <c r="O1705" i="8"/>
  <c r="L1705" i="8"/>
  <c r="J1705" i="8"/>
  <c r="M1705" i="8" s="1"/>
  <c r="G1705" i="8"/>
  <c r="AD1704" i="8"/>
  <c r="Y1704" i="8"/>
  <c r="W1704" i="8"/>
  <c r="U1704" i="8"/>
  <c r="X1704" i="8" s="1"/>
  <c r="P1704" i="8"/>
  <c r="Q1704" i="8" s="1"/>
  <c r="O1704" i="8"/>
  <c r="L1704" i="8"/>
  <c r="J1704" i="8"/>
  <c r="M1704" i="8" s="1"/>
  <c r="G1704" i="8"/>
  <c r="AD1703" i="8"/>
  <c r="Y1703" i="8"/>
  <c r="W1703" i="8"/>
  <c r="U1703" i="8"/>
  <c r="X1703" i="8" s="1"/>
  <c r="P1703" i="8"/>
  <c r="Q1703" i="8" s="1"/>
  <c r="O1703" i="8"/>
  <c r="L1703" i="8"/>
  <c r="J1703" i="8"/>
  <c r="M1703" i="8" s="1"/>
  <c r="G1703" i="8"/>
  <c r="AD1702" i="8"/>
  <c r="W1702" i="8"/>
  <c r="U1702" i="8"/>
  <c r="P1702" i="8"/>
  <c r="Q1702" i="8" s="1"/>
  <c r="O1702" i="8"/>
  <c r="L1702" i="8"/>
  <c r="J1702" i="8"/>
  <c r="M1702" i="8" s="1"/>
  <c r="G1702" i="8"/>
  <c r="AD1701" i="8"/>
  <c r="W1701" i="8"/>
  <c r="U1701" i="8"/>
  <c r="P1701" i="8"/>
  <c r="Q1701" i="8" s="1"/>
  <c r="O1701" i="8"/>
  <c r="L1701" i="8"/>
  <c r="J1701" i="8"/>
  <c r="M1701" i="8" s="1"/>
  <c r="G1701" i="8"/>
  <c r="AD1700" i="8"/>
  <c r="Y1700" i="8"/>
  <c r="W1700" i="8"/>
  <c r="U1700" i="8"/>
  <c r="X1700" i="8" s="1"/>
  <c r="P1700" i="8"/>
  <c r="Q1700" i="8" s="1"/>
  <c r="O1700" i="8"/>
  <c r="L1700" i="8"/>
  <c r="J1700" i="8"/>
  <c r="M1700" i="8" s="1"/>
  <c r="G1700" i="8"/>
  <c r="AD1699" i="8"/>
  <c r="Y1699" i="8"/>
  <c r="W1699" i="8"/>
  <c r="U1699" i="8"/>
  <c r="X1699" i="8" s="1"/>
  <c r="P1699" i="8"/>
  <c r="Q1699" i="8" s="1"/>
  <c r="O1699" i="8"/>
  <c r="L1699" i="8"/>
  <c r="J1699" i="8"/>
  <c r="M1699" i="8" s="1"/>
  <c r="G1699" i="8"/>
  <c r="AD1698" i="8"/>
  <c r="Y1698" i="8"/>
  <c r="W1698" i="8"/>
  <c r="U1698" i="8"/>
  <c r="X1698" i="8" s="1"/>
  <c r="P1698" i="8"/>
  <c r="Q1698" i="8" s="1"/>
  <c r="O1698" i="8"/>
  <c r="L1698" i="8"/>
  <c r="J1698" i="8"/>
  <c r="M1698" i="8" s="1"/>
  <c r="G1698" i="8"/>
  <c r="AD1697" i="8"/>
  <c r="Y1697" i="8"/>
  <c r="W1697" i="8"/>
  <c r="U1697" i="8"/>
  <c r="X1697" i="8" s="1"/>
  <c r="P1697" i="8"/>
  <c r="Q1697" i="8" s="1"/>
  <c r="O1697" i="8"/>
  <c r="L1697" i="8"/>
  <c r="J1697" i="8"/>
  <c r="M1697" i="8" s="1"/>
  <c r="G1697" i="8"/>
  <c r="AD1696" i="8"/>
  <c r="Y1696" i="8"/>
  <c r="W1696" i="8"/>
  <c r="U1696" i="8"/>
  <c r="X1696" i="8" s="1"/>
  <c r="P1696" i="8"/>
  <c r="Q1696" i="8" s="1"/>
  <c r="O1696" i="8"/>
  <c r="L1696" i="8"/>
  <c r="J1696" i="8"/>
  <c r="M1696" i="8" s="1"/>
  <c r="G1696" i="8"/>
  <c r="AD1695" i="8"/>
  <c r="Y1695" i="8"/>
  <c r="W1695" i="8"/>
  <c r="U1695" i="8"/>
  <c r="X1695" i="8" s="1"/>
  <c r="P1695" i="8"/>
  <c r="Q1695" i="8" s="1"/>
  <c r="O1695" i="8"/>
  <c r="L1695" i="8"/>
  <c r="J1695" i="8"/>
  <c r="M1695" i="8" s="1"/>
  <c r="G1695" i="8"/>
  <c r="AD1694" i="8"/>
  <c r="W1694" i="8"/>
  <c r="U1694" i="8"/>
  <c r="P1694" i="8"/>
  <c r="Q1694" i="8" s="1"/>
  <c r="O1694" i="8"/>
  <c r="L1694" i="8"/>
  <c r="J1694" i="8"/>
  <c r="M1694" i="8" s="1"/>
  <c r="G1694" i="8"/>
  <c r="AD1693" i="8"/>
  <c r="Y1693" i="8"/>
  <c r="W1693" i="8"/>
  <c r="U1693" i="8"/>
  <c r="X1693" i="8" s="1"/>
  <c r="P1693" i="8"/>
  <c r="Q1693" i="8" s="1"/>
  <c r="O1693" i="8"/>
  <c r="L1693" i="8"/>
  <c r="J1693" i="8"/>
  <c r="M1693" i="8" s="1"/>
  <c r="G1693" i="8"/>
  <c r="AD1692" i="8"/>
  <c r="Y1692" i="8"/>
  <c r="W1692" i="8"/>
  <c r="U1692" i="8"/>
  <c r="X1692" i="8" s="1"/>
  <c r="P1692" i="8"/>
  <c r="Q1692" i="8" s="1"/>
  <c r="O1692" i="8"/>
  <c r="L1692" i="8"/>
  <c r="J1692" i="8"/>
  <c r="M1692" i="8" s="1"/>
  <c r="G1692" i="8"/>
  <c r="AD1691" i="8"/>
  <c r="Y1691" i="8"/>
  <c r="W1691" i="8"/>
  <c r="U1691" i="8"/>
  <c r="X1691" i="8" s="1"/>
  <c r="P1691" i="8"/>
  <c r="Q1691" i="8" s="1"/>
  <c r="O1691" i="8"/>
  <c r="L1691" i="8"/>
  <c r="J1691" i="8"/>
  <c r="M1691" i="8" s="1"/>
  <c r="G1691" i="8"/>
  <c r="AD1690" i="8"/>
  <c r="Y1690" i="8"/>
  <c r="W1690" i="8"/>
  <c r="U1690" i="8"/>
  <c r="X1690" i="8" s="1"/>
  <c r="P1690" i="8"/>
  <c r="Q1690" i="8" s="1"/>
  <c r="O1690" i="8"/>
  <c r="L1690" i="8"/>
  <c r="J1690" i="8"/>
  <c r="M1690" i="8" s="1"/>
  <c r="G1690" i="8"/>
  <c r="AD1689" i="8"/>
  <c r="Y1689" i="8"/>
  <c r="W1689" i="8"/>
  <c r="U1689" i="8"/>
  <c r="X1689" i="8" s="1"/>
  <c r="P1689" i="8"/>
  <c r="Q1689" i="8" s="1"/>
  <c r="O1689" i="8"/>
  <c r="L1689" i="8"/>
  <c r="J1689" i="8"/>
  <c r="M1689" i="8" s="1"/>
  <c r="G1689" i="8"/>
  <c r="AD1688" i="8"/>
  <c r="Y1688" i="8"/>
  <c r="W1688" i="8"/>
  <c r="U1688" i="8"/>
  <c r="X1688" i="8" s="1"/>
  <c r="P1688" i="8"/>
  <c r="Q1688" i="8" s="1"/>
  <c r="O1688" i="8"/>
  <c r="L1688" i="8"/>
  <c r="J1688" i="8"/>
  <c r="M1688" i="8" s="1"/>
  <c r="G1688" i="8"/>
  <c r="AD1687" i="8"/>
  <c r="Y1687" i="8"/>
  <c r="W1687" i="8"/>
  <c r="U1687" i="8"/>
  <c r="X1687" i="8" s="1"/>
  <c r="P1687" i="8"/>
  <c r="Q1687" i="8" s="1"/>
  <c r="O1687" i="8"/>
  <c r="L1687" i="8"/>
  <c r="J1687" i="8"/>
  <c r="M1687" i="8" s="1"/>
  <c r="G1687" i="8"/>
  <c r="AD1686" i="8"/>
  <c r="Y1686" i="8"/>
  <c r="W1686" i="8"/>
  <c r="U1686" i="8"/>
  <c r="X1686" i="8" s="1"/>
  <c r="P1686" i="8"/>
  <c r="Q1686" i="8" s="1"/>
  <c r="O1686" i="8"/>
  <c r="L1686" i="8"/>
  <c r="J1686" i="8"/>
  <c r="M1686" i="8" s="1"/>
  <c r="G1686" i="8"/>
  <c r="AD1685" i="8"/>
  <c r="Y1685" i="8"/>
  <c r="W1685" i="8"/>
  <c r="U1685" i="8"/>
  <c r="X1685" i="8" s="1"/>
  <c r="P1685" i="8"/>
  <c r="Q1685" i="8" s="1"/>
  <c r="O1685" i="8"/>
  <c r="L1685" i="8"/>
  <c r="J1685" i="8"/>
  <c r="M1685" i="8" s="1"/>
  <c r="G1685" i="8"/>
  <c r="AD1684" i="8"/>
  <c r="W1684" i="8"/>
  <c r="U1684" i="8"/>
  <c r="P1684" i="8"/>
  <c r="Q1684" i="8" s="1"/>
  <c r="O1684" i="8"/>
  <c r="L1684" i="8"/>
  <c r="J1684" i="8"/>
  <c r="M1684" i="8" s="1"/>
  <c r="G1684" i="8"/>
  <c r="AD1683" i="8"/>
  <c r="Y1683" i="8"/>
  <c r="W1683" i="8"/>
  <c r="U1683" i="8"/>
  <c r="X1683" i="8" s="1"/>
  <c r="P1683" i="8"/>
  <c r="Q1683" i="8" s="1"/>
  <c r="O1683" i="8"/>
  <c r="L1683" i="8"/>
  <c r="J1683" i="8"/>
  <c r="M1683" i="8" s="1"/>
  <c r="G1683" i="8"/>
  <c r="AD1682" i="8"/>
  <c r="Y1682" i="8"/>
  <c r="W1682" i="8"/>
  <c r="U1682" i="8"/>
  <c r="X1682" i="8" s="1"/>
  <c r="P1682" i="8"/>
  <c r="Q1682" i="8" s="1"/>
  <c r="O1682" i="8"/>
  <c r="L1682" i="8"/>
  <c r="J1682" i="8"/>
  <c r="M1682" i="8" s="1"/>
  <c r="G1682" i="8"/>
  <c r="AD1681" i="8"/>
  <c r="W1681" i="8"/>
  <c r="U1681" i="8"/>
  <c r="S1681" i="8"/>
  <c r="P1681" i="8"/>
  <c r="Q1681" i="8" s="1"/>
  <c r="O1681" i="8"/>
  <c r="R1681" i="8" s="1"/>
  <c r="L1681" i="8"/>
  <c r="J1681" i="8"/>
  <c r="M1681" i="8" s="1"/>
  <c r="G1681" i="8"/>
  <c r="AD1680" i="8"/>
  <c r="Y1680" i="8"/>
  <c r="W1680" i="8"/>
  <c r="U1680" i="8"/>
  <c r="X1680" i="8" s="1"/>
  <c r="P1680" i="8"/>
  <c r="Q1680" i="8" s="1"/>
  <c r="O1680" i="8"/>
  <c r="L1680" i="8"/>
  <c r="J1680" i="8"/>
  <c r="M1680" i="8" s="1"/>
  <c r="G1680" i="8"/>
  <c r="AD1679" i="8"/>
  <c r="Y1679" i="8"/>
  <c r="W1679" i="8"/>
  <c r="U1679" i="8"/>
  <c r="X1679" i="8" s="1"/>
  <c r="S1679" i="8"/>
  <c r="P1679" i="8"/>
  <c r="Q1679" i="8" s="1"/>
  <c r="O1679" i="8"/>
  <c r="R1679" i="8" s="1"/>
  <c r="L1679" i="8"/>
  <c r="J1679" i="8"/>
  <c r="M1679" i="8" s="1"/>
  <c r="G1679" i="8"/>
  <c r="AD1678" i="8"/>
  <c r="W1678" i="8"/>
  <c r="U1678" i="8"/>
  <c r="P1678" i="8"/>
  <c r="Q1678" i="8" s="1"/>
  <c r="O1678" i="8"/>
  <c r="L1678" i="8"/>
  <c r="J1678" i="8"/>
  <c r="M1678" i="8" s="1"/>
  <c r="G1678" i="8"/>
  <c r="AD1677" i="8"/>
  <c r="Y1677" i="8"/>
  <c r="W1677" i="8"/>
  <c r="U1677" i="8"/>
  <c r="X1677" i="8" s="1"/>
  <c r="P1677" i="8"/>
  <c r="Q1677" i="8" s="1"/>
  <c r="O1677" i="8"/>
  <c r="L1677" i="8"/>
  <c r="J1677" i="8"/>
  <c r="M1677" i="8" s="1"/>
  <c r="G1677" i="8"/>
  <c r="AD1676" i="8"/>
  <c r="W1676" i="8"/>
  <c r="U1676" i="8"/>
  <c r="S1676" i="8"/>
  <c r="P1676" i="8"/>
  <c r="Q1676" i="8" s="1"/>
  <c r="O1676" i="8"/>
  <c r="R1676" i="8" s="1"/>
  <c r="L1676" i="8"/>
  <c r="J1676" i="8"/>
  <c r="M1676" i="8" s="1"/>
  <c r="G1676" i="8"/>
  <c r="AD1675" i="8"/>
  <c r="Y1675" i="8"/>
  <c r="W1675" i="8"/>
  <c r="U1675" i="8"/>
  <c r="X1675" i="8" s="1"/>
  <c r="P1675" i="8"/>
  <c r="Q1675" i="8" s="1"/>
  <c r="O1675" i="8"/>
  <c r="L1675" i="8"/>
  <c r="J1675" i="8"/>
  <c r="M1675" i="8" s="1"/>
  <c r="G1675" i="8"/>
  <c r="AD1674" i="8"/>
  <c r="Y1674" i="8"/>
  <c r="W1674" i="8"/>
  <c r="U1674" i="8"/>
  <c r="X1674" i="8" s="1"/>
  <c r="S1674" i="8"/>
  <c r="P1674" i="8"/>
  <c r="Q1674" i="8" s="1"/>
  <c r="O1674" i="8"/>
  <c r="R1674" i="8" s="1"/>
  <c r="L1674" i="8"/>
  <c r="J1674" i="8"/>
  <c r="M1674" i="8" s="1"/>
  <c r="G1674" i="8"/>
  <c r="AD1673" i="8"/>
  <c r="Y1673" i="8"/>
  <c r="W1673" i="8"/>
  <c r="U1673" i="8"/>
  <c r="X1673" i="8" s="1"/>
  <c r="P1673" i="8"/>
  <c r="Q1673" i="8" s="1"/>
  <c r="O1673" i="8"/>
  <c r="L1673" i="8"/>
  <c r="J1673" i="8"/>
  <c r="M1673" i="8" s="1"/>
  <c r="G1673" i="8"/>
  <c r="AD1672" i="8"/>
  <c r="Y1672" i="8"/>
  <c r="W1672" i="8"/>
  <c r="U1672" i="8"/>
  <c r="X1672" i="8" s="1"/>
  <c r="P1672" i="8"/>
  <c r="Q1672" i="8" s="1"/>
  <c r="O1672" i="8"/>
  <c r="L1672" i="8"/>
  <c r="J1672" i="8"/>
  <c r="M1672" i="8" s="1"/>
  <c r="G1672" i="8"/>
  <c r="AD1671" i="8"/>
  <c r="W1671" i="8"/>
  <c r="U1671" i="8"/>
  <c r="P1671" i="8"/>
  <c r="Q1671" i="8" s="1"/>
  <c r="O1671" i="8"/>
  <c r="L1671" i="8"/>
  <c r="J1671" i="8"/>
  <c r="M1671" i="8" s="1"/>
  <c r="G1671" i="8"/>
  <c r="AD1670" i="8"/>
  <c r="Y1670" i="8"/>
  <c r="W1670" i="8"/>
  <c r="U1670" i="8"/>
  <c r="X1670" i="8" s="1"/>
  <c r="P1670" i="8"/>
  <c r="Q1670" i="8" s="1"/>
  <c r="O1670" i="8"/>
  <c r="L1670" i="8"/>
  <c r="J1670" i="8"/>
  <c r="M1670" i="8" s="1"/>
  <c r="G1670" i="8"/>
  <c r="AD1669" i="8"/>
  <c r="Y1669" i="8"/>
  <c r="W1669" i="8"/>
  <c r="U1669" i="8"/>
  <c r="X1669" i="8" s="1"/>
  <c r="P1669" i="8"/>
  <c r="Q1669" i="8" s="1"/>
  <c r="O1669" i="8"/>
  <c r="L1669" i="8"/>
  <c r="J1669" i="8"/>
  <c r="M1669" i="8" s="1"/>
  <c r="G1669" i="8"/>
  <c r="AD1668" i="8"/>
  <c r="W1668" i="8"/>
  <c r="U1668" i="8"/>
  <c r="S1668" i="8"/>
  <c r="P1668" i="8"/>
  <c r="Q1668" i="8" s="1"/>
  <c r="O1668" i="8"/>
  <c r="R1668" i="8" s="1"/>
  <c r="L1668" i="8"/>
  <c r="J1668" i="8"/>
  <c r="M1668" i="8" s="1"/>
  <c r="G1668" i="8"/>
  <c r="AD1667" i="8"/>
  <c r="W1667" i="8"/>
  <c r="U1667" i="8"/>
  <c r="S1667" i="8"/>
  <c r="P1667" i="8"/>
  <c r="Q1667" i="8" s="1"/>
  <c r="O1667" i="8"/>
  <c r="R1667" i="8" s="1"/>
  <c r="L1667" i="8"/>
  <c r="J1667" i="8"/>
  <c r="M1667" i="8" s="1"/>
  <c r="G1667" i="8"/>
  <c r="AD1666" i="8"/>
  <c r="Y1666" i="8"/>
  <c r="W1666" i="8"/>
  <c r="U1666" i="8"/>
  <c r="X1666" i="8" s="1"/>
  <c r="P1666" i="8"/>
  <c r="Q1666" i="8" s="1"/>
  <c r="O1666" i="8"/>
  <c r="L1666" i="8"/>
  <c r="J1666" i="8"/>
  <c r="M1666" i="8" s="1"/>
  <c r="G1666" i="8"/>
  <c r="AD1665" i="8"/>
  <c r="Y1665" i="8"/>
  <c r="W1665" i="8"/>
  <c r="U1665" i="8"/>
  <c r="X1665" i="8" s="1"/>
  <c r="P1665" i="8"/>
  <c r="Q1665" i="8" s="1"/>
  <c r="O1665" i="8"/>
  <c r="L1665" i="8"/>
  <c r="J1665" i="8"/>
  <c r="M1665" i="8" s="1"/>
  <c r="G1665" i="8"/>
  <c r="AD1664" i="8"/>
  <c r="W1664" i="8"/>
  <c r="U1664" i="8"/>
  <c r="P1664" i="8"/>
  <c r="Q1664" i="8" s="1"/>
  <c r="O1664" i="8"/>
  <c r="L1664" i="8"/>
  <c r="J1664" i="8"/>
  <c r="M1664" i="8" s="1"/>
  <c r="G1664" i="8"/>
  <c r="AD1663" i="8"/>
  <c r="Y1663" i="8"/>
  <c r="W1663" i="8"/>
  <c r="U1663" i="8"/>
  <c r="X1663" i="8" s="1"/>
  <c r="P1663" i="8"/>
  <c r="Q1663" i="8" s="1"/>
  <c r="O1663" i="8"/>
  <c r="L1663" i="8"/>
  <c r="J1663" i="8"/>
  <c r="M1663" i="8" s="1"/>
  <c r="G1663" i="8"/>
  <c r="AD1662" i="8"/>
  <c r="Y1662" i="8"/>
  <c r="W1662" i="8"/>
  <c r="U1662" i="8"/>
  <c r="X1662" i="8" s="1"/>
  <c r="P1662" i="8"/>
  <c r="Q1662" i="8" s="1"/>
  <c r="O1662" i="8"/>
  <c r="L1662" i="8"/>
  <c r="J1662" i="8"/>
  <c r="M1662" i="8" s="1"/>
  <c r="G1662" i="8"/>
  <c r="AD1661" i="8"/>
  <c r="Y1661" i="8"/>
  <c r="W1661" i="8"/>
  <c r="U1661" i="8"/>
  <c r="X1661" i="8" s="1"/>
  <c r="S1661" i="8"/>
  <c r="P1661" i="8"/>
  <c r="Q1661" i="8" s="1"/>
  <c r="O1661" i="8"/>
  <c r="R1661" i="8" s="1"/>
  <c r="L1661" i="8"/>
  <c r="J1661" i="8"/>
  <c r="M1661" i="8" s="1"/>
  <c r="G1661" i="8"/>
  <c r="AD1660" i="8"/>
  <c r="Y1660" i="8"/>
  <c r="W1660" i="8"/>
  <c r="U1660" i="8"/>
  <c r="X1660" i="8" s="1"/>
  <c r="S1660" i="8"/>
  <c r="P1660" i="8"/>
  <c r="Q1660" i="8" s="1"/>
  <c r="O1660" i="8"/>
  <c r="R1660" i="8" s="1"/>
  <c r="L1660" i="8"/>
  <c r="J1660" i="8"/>
  <c r="M1660" i="8" s="1"/>
  <c r="G1660" i="8"/>
  <c r="AD1659" i="8"/>
  <c r="W1659" i="8"/>
  <c r="U1659" i="8"/>
  <c r="P1659" i="8"/>
  <c r="Q1659" i="8" s="1"/>
  <c r="O1659" i="8"/>
  <c r="L1659" i="8"/>
  <c r="J1659" i="8"/>
  <c r="M1659" i="8" s="1"/>
  <c r="G1659" i="8"/>
  <c r="AD1658" i="8"/>
  <c r="Y1658" i="8"/>
  <c r="W1658" i="8"/>
  <c r="U1658" i="8"/>
  <c r="X1658" i="8" s="1"/>
  <c r="P1658" i="8"/>
  <c r="Q1658" i="8" s="1"/>
  <c r="O1658" i="8"/>
  <c r="L1658" i="8"/>
  <c r="J1658" i="8"/>
  <c r="M1658" i="8" s="1"/>
  <c r="G1658" i="8"/>
  <c r="AD1657" i="8"/>
  <c r="Y1657" i="8"/>
  <c r="W1657" i="8"/>
  <c r="U1657" i="8"/>
  <c r="X1657" i="8" s="1"/>
  <c r="P1657" i="8"/>
  <c r="Q1657" i="8" s="1"/>
  <c r="O1657" i="8"/>
  <c r="L1657" i="8"/>
  <c r="J1657" i="8"/>
  <c r="M1657" i="8" s="1"/>
  <c r="G1657" i="8"/>
  <c r="AD1656" i="8"/>
  <c r="Y1656" i="8"/>
  <c r="W1656" i="8"/>
  <c r="U1656" i="8"/>
  <c r="X1656" i="8" s="1"/>
  <c r="P1656" i="8"/>
  <c r="Q1656" i="8" s="1"/>
  <c r="O1656" i="8"/>
  <c r="L1656" i="8"/>
  <c r="J1656" i="8"/>
  <c r="M1656" i="8" s="1"/>
  <c r="G1656" i="8"/>
  <c r="AD1655" i="8"/>
  <c r="W1655" i="8"/>
  <c r="U1655" i="8"/>
  <c r="P1655" i="8"/>
  <c r="Q1655" i="8" s="1"/>
  <c r="O1655" i="8"/>
  <c r="L1655" i="8"/>
  <c r="J1655" i="8"/>
  <c r="M1655" i="8" s="1"/>
  <c r="G1655" i="8"/>
  <c r="AD1654" i="8"/>
  <c r="Y1654" i="8"/>
  <c r="W1654" i="8"/>
  <c r="U1654" i="8"/>
  <c r="X1654" i="8" s="1"/>
  <c r="P1654" i="8"/>
  <c r="Q1654" i="8" s="1"/>
  <c r="O1654" i="8"/>
  <c r="L1654" i="8"/>
  <c r="J1654" i="8"/>
  <c r="M1654" i="8" s="1"/>
  <c r="G1654" i="8"/>
  <c r="AD1653" i="8"/>
  <c r="W1653" i="8"/>
  <c r="U1653" i="8"/>
  <c r="P1653" i="8"/>
  <c r="Q1653" i="8" s="1"/>
  <c r="O1653" i="8"/>
  <c r="L1653" i="8"/>
  <c r="J1653" i="8"/>
  <c r="M1653" i="8" s="1"/>
  <c r="G1653" i="8"/>
  <c r="AD1652" i="8"/>
  <c r="Y1652" i="8"/>
  <c r="W1652" i="8"/>
  <c r="U1652" i="8"/>
  <c r="X1652" i="8" s="1"/>
  <c r="S1652" i="8"/>
  <c r="P1652" i="8"/>
  <c r="Q1652" i="8" s="1"/>
  <c r="O1652" i="8"/>
  <c r="R1652" i="8" s="1"/>
  <c r="L1652" i="8"/>
  <c r="J1652" i="8"/>
  <c r="M1652" i="8" s="1"/>
  <c r="G1652" i="8"/>
  <c r="AD1651" i="8"/>
  <c r="Y1651" i="8"/>
  <c r="W1651" i="8"/>
  <c r="U1651" i="8"/>
  <c r="X1651" i="8" s="1"/>
  <c r="P1651" i="8"/>
  <c r="Q1651" i="8" s="1"/>
  <c r="O1651" i="8"/>
  <c r="L1651" i="8"/>
  <c r="J1651" i="8"/>
  <c r="M1651" i="8" s="1"/>
  <c r="G1651" i="8"/>
  <c r="AD1650" i="8"/>
  <c r="Y1650" i="8"/>
  <c r="W1650" i="8"/>
  <c r="U1650" i="8"/>
  <c r="X1650" i="8" s="1"/>
  <c r="S1650" i="8"/>
  <c r="P1650" i="8"/>
  <c r="Q1650" i="8" s="1"/>
  <c r="O1650" i="8"/>
  <c r="R1650" i="8" s="1"/>
  <c r="L1650" i="8"/>
  <c r="J1650" i="8"/>
  <c r="M1650" i="8" s="1"/>
  <c r="G1650" i="8"/>
  <c r="AD1649" i="8"/>
  <c r="Y1649" i="8"/>
  <c r="W1649" i="8"/>
  <c r="U1649" i="8"/>
  <c r="X1649" i="8" s="1"/>
  <c r="P1649" i="8"/>
  <c r="Q1649" i="8" s="1"/>
  <c r="O1649" i="8"/>
  <c r="L1649" i="8"/>
  <c r="J1649" i="8"/>
  <c r="M1649" i="8" s="1"/>
  <c r="G1649" i="8"/>
  <c r="AD1648" i="8"/>
  <c r="Y1648" i="8"/>
  <c r="W1648" i="8"/>
  <c r="U1648" i="8"/>
  <c r="X1648" i="8" s="1"/>
  <c r="P1648" i="8"/>
  <c r="Q1648" i="8" s="1"/>
  <c r="O1648" i="8"/>
  <c r="L1648" i="8"/>
  <c r="J1648" i="8"/>
  <c r="M1648" i="8" s="1"/>
  <c r="G1648" i="8"/>
  <c r="AD1647" i="8"/>
  <c r="Y1647" i="8"/>
  <c r="W1647" i="8"/>
  <c r="U1647" i="8"/>
  <c r="X1647" i="8" s="1"/>
  <c r="S1647" i="8"/>
  <c r="P1647" i="8"/>
  <c r="Q1647" i="8" s="1"/>
  <c r="O1647" i="8"/>
  <c r="R1647" i="8" s="1"/>
  <c r="L1647" i="8"/>
  <c r="J1647" i="8"/>
  <c r="M1647" i="8" s="1"/>
  <c r="G1647" i="8"/>
  <c r="AD1646" i="8"/>
  <c r="Y1646" i="8"/>
  <c r="W1646" i="8"/>
  <c r="U1646" i="8"/>
  <c r="X1646" i="8" s="1"/>
  <c r="P1646" i="8"/>
  <c r="Q1646" i="8" s="1"/>
  <c r="O1646" i="8"/>
  <c r="L1646" i="8"/>
  <c r="J1646" i="8"/>
  <c r="M1646" i="8" s="1"/>
  <c r="G1646" i="8"/>
  <c r="AD1645" i="8"/>
  <c r="Y1645" i="8"/>
  <c r="W1645" i="8"/>
  <c r="U1645" i="8"/>
  <c r="X1645" i="8" s="1"/>
  <c r="S1645" i="8"/>
  <c r="P1645" i="8"/>
  <c r="Q1645" i="8" s="1"/>
  <c r="O1645" i="8"/>
  <c r="R1645" i="8" s="1"/>
  <c r="L1645" i="8"/>
  <c r="J1645" i="8"/>
  <c r="M1645" i="8" s="1"/>
  <c r="G1645" i="8"/>
  <c r="AD1644" i="8"/>
  <c r="Y1644" i="8"/>
  <c r="W1644" i="8"/>
  <c r="U1644" i="8"/>
  <c r="X1644" i="8" s="1"/>
  <c r="S1644" i="8"/>
  <c r="P1644" i="8"/>
  <c r="Q1644" i="8" s="1"/>
  <c r="O1644" i="8"/>
  <c r="R1644" i="8" s="1"/>
  <c r="L1644" i="8"/>
  <c r="J1644" i="8"/>
  <c r="M1644" i="8" s="1"/>
  <c r="G1644" i="8"/>
  <c r="AD1643" i="8"/>
  <c r="Y1643" i="8"/>
  <c r="W1643" i="8"/>
  <c r="U1643" i="8"/>
  <c r="X1643" i="8" s="1"/>
  <c r="S1643" i="8"/>
  <c r="P1643" i="8"/>
  <c r="Q1643" i="8" s="1"/>
  <c r="O1643" i="8"/>
  <c r="R1643" i="8" s="1"/>
  <c r="L1643" i="8"/>
  <c r="J1643" i="8"/>
  <c r="M1643" i="8" s="1"/>
  <c r="G1643" i="8"/>
  <c r="AD1642" i="8"/>
  <c r="Y1642" i="8"/>
  <c r="W1642" i="8"/>
  <c r="U1642" i="8"/>
  <c r="X1642" i="8" s="1"/>
  <c r="P1642" i="8"/>
  <c r="Q1642" i="8" s="1"/>
  <c r="O1642" i="8"/>
  <c r="L1642" i="8"/>
  <c r="J1642" i="8"/>
  <c r="M1642" i="8" s="1"/>
  <c r="G1642" i="8"/>
  <c r="AD1641" i="8"/>
  <c r="Y1641" i="8"/>
  <c r="W1641" i="8"/>
  <c r="U1641" i="8"/>
  <c r="X1641" i="8" s="1"/>
  <c r="P1641" i="8"/>
  <c r="Q1641" i="8" s="1"/>
  <c r="O1641" i="8"/>
  <c r="L1641" i="8"/>
  <c r="J1641" i="8"/>
  <c r="M1641" i="8" s="1"/>
  <c r="G1641" i="8"/>
  <c r="AD1640" i="8"/>
  <c r="Y1640" i="8"/>
  <c r="W1640" i="8"/>
  <c r="U1640" i="8"/>
  <c r="X1640" i="8" s="1"/>
  <c r="P1640" i="8"/>
  <c r="Q1640" i="8" s="1"/>
  <c r="O1640" i="8"/>
  <c r="L1640" i="8"/>
  <c r="J1640" i="8"/>
  <c r="M1640" i="8" s="1"/>
  <c r="G1640" i="8"/>
  <c r="AD1639" i="8"/>
  <c r="Y1639" i="8"/>
  <c r="W1639" i="8"/>
  <c r="U1639" i="8"/>
  <c r="X1639" i="8" s="1"/>
  <c r="P1639" i="8"/>
  <c r="Q1639" i="8" s="1"/>
  <c r="O1639" i="8"/>
  <c r="L1639" i="8"/>
  <c r="J1639" i="8"/>
  <c r="M1639" i="8" s="1"/>
  <c r="G1639" i="8"/>
  <c r="AD1638" i="8"/>
  <c r="Y1638" i="8"/>
  <c r="W1638" i="8"/>
  <c r="U1638" i="8"/>
  <c r="X1638" i="8" s="1"/>
  <c r="P1638" i="8"/>
  <c r="Q1638" i="8" s="1"/>
  <c r="O1638" i="8"/>
  <c r="L1638" i="8"/>
  <c r="J1638" i="8"/>
  <c r="M1638" i="8" s="1"/>
  <c r="G1638" i="8"/>
  <c r="AD1637" i="8"/>
  <c r="Y1637" i="8"/>
  <c r="W1637" i="8"/>
  <c r="U1637" i="8"/>
  <c r="X1637" i="8" s="1"/>
  <c r="P1637" i="8"/>
  <c r="Q1637" i="8" s="1"/>
  <c r="O1637" i="8"/>
  <c r="L1637" i="8"/>
  <c r="J1637" i="8"/>
  <c r="M1637" i="8" s="1"/>
  <c r="G1637" i="8"/>
  <c r="AD1636" i="8"/>
  <c r="Y1636" i="8"/>
  <c r="W1636" i="8"/>
  <c r="U1636" i="8"/>
  <c r="X1636" i="8" s="1"/>
  <c r="P1636" i="8"/>
  <c r="Q1636" i="8" s="1"/>
  <c r="O1636" i="8"/>
  <c r="L1636" i="8"/>
  <c r="J1636" i="8"/>
  <c r="M1636" i="8" s="1"/>
  <c r="G1636" i="8"/>
  <c r="AD1635" i="8"/>
  <c r="Y1635" i="8"/>
  <c r="W1635" i="8"/>
  <c r="U1635" i="8"/>
  <c r="X1635" i="8" s="1"/>
  <c r="S1635" i="8"/>
  <c r="P1635" i="8"/>
  <c r="Q1635" i="8" s="1"/>
  <c r="O1635" i="8"/>
  <c r="R1635" i="8" s="1"/>
  <c r="L1635" i="8"/>
  <c r="J1635" i="8"/>
  <c r="M1635" i="8" s="1"/>
  <c r="G1635" i="8"/>
  <c r="AD1634" i="8"/>
  <c r="Y1634" i="8"/>
  <c r="W1634" i="8"/>
  <c r="U1634" i="8"/>
  <c r="X1634" i="8" s="1"/>
  <c r="S1634" i="8"/>
  <c r="P1634" i="8"/>
  <c r="Q1634" i="8" s="1"/>
  <c r="O1634" i="8"/>
  <c r="R1634" i="8" s="1"/>
  <c r="L1634" i="8"/>
  <c r="J1634" i="8"/>
  <c r="M1634" i="8" s="1"/>
  <c r="G1634" i="8"/>
  <c r="AD1633" i="8"/>
  <c r="W1633" i="8"/>
  <c r="U1633" i="8"/>
  <c r="P1633" i="8"/>
  <c r="Q1633" i="8" s="1"/>
  <c r="O1633" i="8"/>
  <c r="L1633" i="8"/>
  <c r="J1633" i="8"/>
  <c r="M1633" i="8" s="1"/>
  <c r="G1633" i="8"/>
  <c r="AD1632" i="8"/>
  <c r="Y1632" i="8"/>
  <c r="W1632" i="8"/>
  <c r="U1632" i="8"/>
  <c r="X1632" i="8" s="1"/>
  <c r="P1632" i="8"/>
  <c r="Q1632" i="8" s="1"/>
  <c r="O1632" i="8"/>
  <c r="L1632" i="8"/>
  <c r="J1632" i="8"/>
  <c r="M1632" i="8" s="1"/>
  <c r="G1632" i="8"/>
  <c r="AD1631" i="8"/>
  <c r="Y1631" i="8"/>
  <c r="W1631" i="8"/>
  <c r="U1631" i="8"/>
  <c r="X1631" i="8" s="1"/>
  <c r="S1631" i="8"/>
  <c r="P1631" i="8"/>
  <c r="Q1631" i="8" s="1"/>
  <c r="O1631" i="8"/>
  <c r="R1631" i="8" s="1"/>
  <c r="L1631" i="8"/>
  <c r="J1631" i="8"/>
  <c r="M1631" i="8" s="1"/>
  <c r="G1631" i="8"/>
  <c r="AD1630" i="8"/>
  <c r="Y1630" i="8"/>
  <c r="W1630" i="8"/>
  <c r="U1630" i="8"/>
  <c r="X1630" i="8" s="1"/>
  <c r="P1630" i="8"/>
  <c r="Q1630" i="8" s="1"/>
  <c r="O1630" i="8"/>
  <c r="L1630" i="8"/>
  <c r="J1630" i="8"/>
  <c r="M1630" i="8" s="1"/>
  <c r="G1630" i="8"/>
  <c r="AD1629" i="8"/>
  <c r="Y1629" i="8"/>
  <c r="W1629" i="8"/>
  <c r="U1629" i="8"/>
  <c r="X1629" i="8" s="1"/>
  <c r="P1629" i="8"/>
  <c r="Q1629" i="8" s="1"/>
  <c r="O1629" i="8"/>
  <c r="L1629" i="8"/>
  <c r="J1629" i="8"/>
  <c r="M1629" i="8" s="1"/>
  <c r="G1629" i="8"/>
  <c r="AD1628" i="8"/>
  <c r="Y1628" i="8"/>
  <c r="W1628" i="8"/>
  <c r="U1628" i="8"/>
  <c r="X1628" i="8" s="1"/>
  <c r="P1628" i="8"/>
  <c r="Q1628" i="8" s="1"/>
  <c r="O1628" i="8"/>
  <c r="L1628" i="8"/>
  <c r="J1628" i="8"/>
  <c r="M1628" i="8" s="1"/>
  <c r="G1628" i="8"/>
  <c r="AD1627" i="8"/>
  <c r="W1627" i="8"/>
  <c r="U1627" i="8"/>
  <c r="P1627" i="8"/>
  <c r="Q1627" i="8" s="1"/>
  <c r="O1627" i="8"/>
  <c r="L1627" i="8"/>
  <c r="J1627" i="8"/>
  <c r="M1627" i="8" s="1"/>
  <c r="G1627" i="8"/>
  <c r="AD1626" i="8"/>
  <c r="W1626" i="8"/>
  <c r="U1626" i="8"/>
  <c r="P1626" i="8"/>
  <c r="Q1626" i="8" s="1"/>
  <c r="O1626" i="8"/>
  <c r="L1626" i="8"/>
  <c r="J1626" i="8"/>
  <c r="M1626" i="8" s="1"/>
  <c r="G1626" i="8"/>
  <c r="AD1625" i="8"/>
  <c r="Y1625" i="8"/>
  <c r="W1625" i="8"/>
  <c r="U1625" i="8"/>
  <c r="X1625" i="8" s="1"/>
  <c r="P1625" i="8"/>
  <c r="Q1625" i="8" s="1"/>
  <c r="O1625" i="8"/>
  <c r="L1625" i="8"/>
  <c r="J1625" i="8"/>
  <c r="M1625" i="8" s="1"/>
  <c r="G1625" i="8"/>
  <c r="AD1624" i="8"/>
  <c r="Y1624" i="8"/>
  <c r="W1624" i="8"/>
  <c r="U1624" i="8"/>
  <c r="X1624" i="8" s="1"/>
  <c r="P1624" i="8"/>
  <c r="Q1624" i="8" s="1"/>
  <c r="O1624" i="8"/>
  <c r="L1624" i="8"/>
  <c r="J1624" i="8"/>
  <c r="M1624" i="8" s="1"/>
  <c r="G1624" i="8"/>
  <c r="AD1623" i="8"/>
  <c r="Y1623" i="8"/>
  <c r="W1623" i="8"/>
  <c r="U1623" i="8"/>
  <c r="X1623" i="8" s="1"/>
  <c r="P1623" i="8"/>
  <c r="Q1623" i="8" s="1"/>
  <c r="O1623" i="8"/>
  <c r="L1623" i="8"/>
  <c r="J1623" i="8"/>
  <c r="M1623" i="8" s="1"/>
  <c r="G1623" i="8"/>
  <c r="AD1622" i="8"/>
  <c r="Y1622" i="8"/>
  <c r="W1622" i="8"/>
  <c r="U1622" i="8"/>
  <c r="X1622" i="8" s="1"/>
  <c r="P1622" i="8"/>
  <c r="Q1622" i="8" s="1"/>
  <c r="O1622" i="8"/>
  <c r="L1622" i="8"/>
  <c r="J1622" i="8"/>
  <c r="M1622" i="8" s="1"/>
  <c r="G1622" i="8"/>
  <c r="AD1621" i="8"/>
  <c r="Y1621" i="8"/>
  <c r="W1621" i="8"/>
  <c r="U1621" i="8"/>
  <c r="X1621" i="8" s="1"/>
  <c r="P1621" i="8"/>
  <c r="Q1621" i="8" s="1"/>
  <c r="O1621" i="8"/>
  <c r="L1621" i="8"/>
  <c r="J1621" i="8"/>
  <c r="M1621" i="8" s="1"/>
  <c r="G1621" i="8"/>
  <c r="AD1620" i="8"/>
  <c r="Y1620" i="8"/>
  <c r="W1620" i="8"/>
  <c r="U1620" i="8"/>
  <c r="X1620" i="8" s="1"/>
  <c r="P1620" i="8"/>
  <c r="Q1620" i="8" s="1"/>
  <c r="O1620" i="8"/>
  <c r="L1620" i="8"/>
  <c r="J1620" i="8"/>
  <c r="M1620" i="8" s="1"/>
  <c r="G1620" i="8"/>
  <c r="AD1619" i="8"/>
  <c r="Y1619" i="8"/>
  <c r="W1619" i="8"/>
  <c r="U1619" i="8"/>
  <c r="X1619" i="8" s="1"/>
  <c r="S1619" i="8"/>
  <c r="P1619" i="8"/>
  <c r="Q1619" i="8" s="1"/>
  <c r="O1619" i="8"/>
  <c r="R1619" i="8" s="1"/>
  <c r="L1619" i="8"/>
  <c r="J1619" i="8"/>
  <c r="M1619" i="8" s="1"/>
  <c r="G1619" i="8"/>
  <c r="AD1618" i="8"/>
  <c r="Y1618" i="8"/>
  <c r="W1618" i="8"/>
  <c r="U1618" i="8"/>
  <c r="X1618" i="8" s="1"/>
  <c r="P1618" i="8"/>
  <c r="Q1618" i="8" s="1"/>
  <c r="O1618" i="8"/>
  <c r="L1618" i="8"/>
  <c r="J1618" i="8"/>
  <c r="M1618" i="8" s="1"/>
  <c r="G1618" i="8"/>
  <c r="AD1617" i="8"/>
  <c r="Y1617" i="8"/>
  <c r="W1617" i="8"/>
  <c r="U1617" i="8"/>
  <c r="X1617" i="8" s="1"/>
  <c r="P1617" i="8"/>
  <c r="Q1617" i="8" s="1"/>
  <c r="O1617" i="8"/>
  <c r="L1617" i="8"/>
  <c r="J1617" i="8"/>
  <c r="M1617" i="8" s="1"/>
  <c r="G1617" i="8"/>
  <c r="AD1616" i="8"/>
  <c r="Y1616" i="8"/>
  <c r="W1616" i="8"/>
  <c r="U1616" i="8"/>
  <c r="X1616" i="8" s="1"/>
  <c r="S1616" i="8"/>
  <c r="P1616" i="8"/>
  <c r="Q1616" i="8" s="1"/>
  <c r="O1616" i="8"/>
  <c r="R1616" i="8" s="1"/>
  <c r="L1616" i="8"/>
  <c r="J1616" i="8"/>
  <c r="M1616" i="8" s="1"/>
  <c r="G1616" i="8"/>
  <c r="AD1615" i="8"/>
  <c r="Y1615" i="8"/>
  <c r="W1615" i="8"/>
  <c r="U1615" i="8"/>
  <c r="X1615" i="8" s="1"/>
  <c r="P1615" i="8"/>
  <c r="Q1615" i="8" s="1"/>
  <c r="O1615" i="8"/>
  <c r="L1615" i="8"/>
  <c r="J1615" i="8"/>
  <c r="M1615" i="8" s="1"/>
  <c r="G1615" i="8"/>
  <c r="AD1614" i="8"/>
  <c r="Y1614" i="8"/>
  <c r="W1614" i="8"/>
  <c r="U1614" i="8"/>
  <c r="X1614" i="8" s="1"/>
  <c r="P1614" i="8"/>
  <c r="Q1614" i="8" s="1"/>
  <c r="O1614" i="8"/>
  <c r="L1614" i="8"/>
  <c r="J1614" i="8"/>
  <c r="M1614" i="8" s="1"/>
  <c r="G1614" i="8"/>
  <c r="AD1613" i="8"/>
  <c r="Y1613" i="8"/>
  <c r="W1613" i="8"/>
  <c r="U1613" i="8"/>
  <c r="X1613" i="8" s="1"/>
  <c r="P1613" i="8"/>
  <c r="Q1613" i="8" s="1"/>
  <c r="O1613" i="8"/>
  <c r="L1613" i="8"/>
  <c r="J1613" i="8"/>
  <c r="M1613" i="8" s="1"/>
  <c r="G1613" i="8"/>
  <c r="AD1612" i="8"/>
  <c r="Y1612" i="8"/>
  <c r="W1612" i="8"/>
  <c r="U1612" i="8"/>
  <c r="X1612" i="8" s="1"/>
  <c r="P1612" i="8"/>
  <c r="Q1612" i="8" s="1"/>
  <c r="O1612" i="8"/>
  <c r="L1612" i="8"/>
  <c r="J1612" i="8"/>
  <c r="M1612" i="8" s="1"/>
  <c r="G1612" i="8"/>
  <c r="AD1611" i="8"/>
  <c r="Y1611" i="8"/>
  <c r="W1611" i="8"/>
  <c r="U1611" i="8"/>
  <c r="X1611" i="8" s="1"/>
  <c r="P1611" i="8"/>
  <c r="Q1611" i="8" s="1"/>
  <c r="O1611" i="8"/>
  <c r="L1611" i="8"/>
  <c r="J1611" i="8"/>
  <c r="M1611" i="8" s="1"/>
  <c r="G1611" i="8"/>
  <c r="AD1610" i="8"/>
  <c r="Y1610" i="8"/>
  <c r="W1610" i="8"/>
  <c r="U1610" i="8"/>
  <c r="X1610" i="8" s="1"/>
  <c r="S1610" i="8"/>
  <c r="P1610" i="8"/>
  <c r="Q1610" i="8" s="1"/>
  <c r="O1610" i="8"/>
  <c r="R1610" i="8" s="1"/>
  <c r="L1610" i="8"/>
  <c r="J1610" i="8"/>
  <c r="M1610" i="8" s="1"/>
  <c r="G1610" i="8"/>
  <c r="AD1609" i="8"/>
  <c r="Y1609" i="8"/>
  <c r="W1609" i="8"/>
  <c r="U1609" i="8"/>
  <c r="X1609" i="8" s="1"/>
  <c r="P1609" i="8"/>
  <c r="Q1609" i="8" s="1"/>
  <c r="O1609" i="8"/>
  <c r="L1609" i="8"/>
  <c r="J1609" i="8"/>
  <c r="M1609" i="8" s="1"/>
  <c r="G1609" i="8"/>
  <c r="AD1608" i="8"/>
  <c r="Y1608" i="8"/>
  <c r="W1608" i="8"/>
  <c r="U1608" i="8"/>
  <c r="X1608" i="8" s="1"/>
  <c r="S1608" i="8"/>
  <c r="P1608" i="8"/>
  <c r="Q1608" i="8" s="1"/>
  <c r="O1608" i="8"/>
  <c r="R1608" i="8" s="1"/>
  <c r="L1608" i="8"/>
  <c r="J1608" i="8"/>
  <c r="M1608" i="8" s="1"/>
  <c r="G1608" i="8"/>
  <c r="AD1607" i="8"/>
  <c r="Y1607" i="8"/>
  <c r="W1607" i="8"/>
  <c r="U1607" i="8"/>
  <c r="X1607" i="8" s="1"/>
  <c r="S1607" i="8"/>
  <c r="P1607" i="8"/>
  <c r="Q1607" i="8" s="1"/>
  <c r="O1607" i="8"/>
  <c r="R1607" i="8" s="1"/>
  <c r="L1607" i="8"/>
  <c r="J1607" i="8"/>
  <c r="M1607" i="8" s="1"/>
  <c r="G1607" i="8"/>
  <c r="AD1606" i="8"/>
  <c r="Y1606" i="8"/>
  <c r="W1606" i="8"/>
  <c r="U1606" i="8"/>
  <c r="X1606" i="8" s="1"/>
  <c r="S1606" i="8"/>
  <c r="P1606" i="8"/>
  <c r="Q1606" i="8" s="1"/>
  <c r="O1606" i="8"/>
  <c r="R1606" i="8" s="1"/>
  <c r="L1606" i="8"/>
  <c r="J1606" i="8"/>
  <c r="M1606" i="8" s="1"/>
  <c r="G1606" i="8"/>
  <c r="AD1605" i="8"/>
  <c r="Y1605" i="8"/>
  <c r="W1605" i="8"/>
  <c r="U1605" i="8"/>
  <c r="X1605" i="8" s="1"/>
  <c r="P1605" i="8"/>
  <c r="Q1605" i="8" s="1"/>
  <c r="O1605" i="8"/>
  <c r="L1605" i="8"/>
  <c r="J1605" i="8"/>
  <c r="M1605" i="8" s="1"/>
  <c r="G1605" i="8"/>
  <c r="AD1604" i="8"/>
  <c r="Y1604" i="8"/>
  <c r="W1604" i="8"/>
  <c r="U1604" i="8"/>
  <c r="X1604" i="8" s="1"/>
  <c r="P1604" i="8"/>
  <c r="Q1604" i="8" s="1"/>
  <c r="O1604" i="8"/>
  <c r="L1604" i="8"/>
  <c r="J1604" i="8"/>
  <c r="M1604" i="8" s="1"/>
  <c r="G1604" i="8"/>
  <c r="AD1603" i="8"/>
  <c r="Y1603" i="8"/>
  <c r="W1603" i="8"/>
  <c r="U1603" i="8"/>
  <c r="X1603" i="8" s="1"/>
  <c r="P1603" i="8"/>
  <c r="Q1603" i="8" s="1"/>
  <c r="O1603" i="8"/>
  <c r="L1603" i="8"/>
  <c r="J1603" i="8"/>
  <c r="M1603" i="8" s="1"/>
  <c r="G1603" i="8"/>
  <c r="AD1602" i="8"/>
  <c r="Y1602" i="8"/>
  <c r="W1602" i="8"/>
  <c r="U1602" i="8"/>
  <c r="X1602" i="8" s="1"/>
  <c r="S1602" i="8"/>
  <c r="P1602" i="8"/>
  <c r="Q1602" i="8" s="1"/>
  <c r="O1602" i="8"/>
  <c r="R1602" i="8" s="1"/>
  <c r="L1602" i="8"/>
  <c r="J1602" i="8"/>
  <c r="M1602" i="8" s="1"/>
  <c r="G1602" i="8"/>
  <c r="AD1601" i="8"/>
  <c r="Y1601" i="8"/>
  <c r="W1601" i="8"/>
  <c r="U1601" i="8"/>
  <c r="X1601" i="8" s="1"/>
  <c r="P1601" i="8"/>
  <c r="Q1601" i="8" s="1"/>
  <c r="O1601" i="8"/>
  <c r="L1601" i="8"/>
  <c r="J1601" i="8"/>
  <c r="M1601" i="8" s="1"/>
  <c r="G1601" i="8"/>
  <c r="AD1600" i="8"/>
  <c r="Y1600" i="8"/>
  <c r="W1600" i="8"/>
  <c r="U1600" i="8"/>
  <c r="X1600" i="8" s="1"/>
  <c r="P1600" i="8"/>
  <c r="Q1600" i="8" s="1"/>
  <c r="O1600" i="8"/>
  <c r="L1600" i="8"/>
  <c r="J1600" i="8"/>
  <c r="M1600" i="8" s="1"/>
  <c r="G1600" i="8"/>
  <c r="AD1599" i="8"/>
  <c r="Y1599" i="8"/>
  <c r="W1599" i="8"/>
  <c r="U1599" i="8"/>
  <c r="X1599" i="8" s="1"/>
  <c r="S1599" i="8"/>
  <c r="P1599" i="8"/>
  <c r="Q1599" i="8" s="1"/>
  <c r="O1599" i="8"/>
  <c r="R1599" i="8" s="1"/>
  <c r="L1599" i="8"/>
  <c r="J1599" i="8"/>
  <c r="M1599" i="8" s="1"/>
  <c r="G1599" i="8"/>
  <c r="AD1598" i="8"/>
  <c r="Y1598" i="8"/>
  <c r="W1598" i="8"/>
  <c r="U1598" i="8"/>
  <c r="X1598" i="8" s="1"/>
  <c r="P1598" i="8"/>
  <c r="Q1598" i="8" s="1"/>
  <c r="O1598" i="8"/>
  <c r="L1598" i="8"/>
  <c r="J1598" i="8"/>
  <c r="M1598" i="8" s="1"/>
  <c r="G1598" i="8"/>
  <c r="AD1597" i="8"/>
  <c r="Y1597" i="8"/>
  <c r="W1597" i="8"/>
  <c r="U1597" i="8"/>
  <c r="X1597" i="8" s="1"/>
  <c r="P1597" i="8"/>
  <c r="Q1597" i="8" s="1"/>
  <c r="O1597" i="8"/>
  <c r="L1597" i="8"/>
  <c r="J1597" i="8"/>
  <c r="M1597" i="8" s="1"/>
  <c r="G1597" i="8"/>
  <c r="AD1596" i="8"/>
  <c r="Y1596" i="8"/>
  <c r="W1596" i="8"/>
  <c r="U1596" i="8"/>
  <c r="X1596" i="8" s="1"/>
  <c r="P1596" i="8"/>
  <c r="Q1596" i="8" s="1"/>
  <c r="O1596" i="8"/>
  <c r="L1596" i="8"/>
  <c r="J1596" i="8"/>
  <c r="M1596" i="8" s="1"/>
  <c r="G1596" i="8"/>
  <c r="AD1595" i="8"/>
  <c r="Y1595" i="8"/>
  <c r="W1595" i="8"/>
  <c r="U1595" i="8"/>
  <c r="X1595" i="8" s="1"/>
  <c r="S1595" i="8"/>
  <c r="P1595" i="8"/>
  <c r="Q1595" i="8" s="1"/>
  <c r="O1595" i="8"/>
  <c r="R1595" i="8" s="1"/>
  <c r="L1595" i="8"/>
  <c r="J1595" i="8"/>
  <c r="M1595" i="8" s="1"/>
  <c r="G1595" i="8"/>
  <c r="AD1594" i="8"/>
  <c r="Y1594" i="8"/>
  <c r="W1594" i="8"/>
  <c r="U1594" i="8"/>
  <c r="X1594" i="8" s="1"/>
  <c r="P1594" i="8"/>
  <c r="Q1594" i="8" s="1"/>
  <c r="O1594" i="8"/>
  <c r="L1594" i="8"/>
  <c r="J1594" i="8"/>
  <c r="M1594" i="8" s="1"/>
  <c r="G1594" i="8"/>
  <c r="AD1593" i="8"/>
  <c r="Y1593" i="8"/>
  <c r="W1593" i="8"/>
  <c r="U1593" i="8"/>
  <c r="X1593" i="8" s="1"/>
  <c r="S1593" i="8"/>
  <c r="P1593" i="8"/>
  <c r="Q1593" i="8" s="1"/>
  <c r="O1593" i="8"/>
  <c r="R1593" i="8" s="1"/>
  <c r="L1593" i="8"/>
  <c r="J1593" i="8"/>
  <c r="M1593" i="8" s="1"/>
  <c r="G1593" i="8"/>
  <c r="AD1592" i="8"/>
  <c r="Y1592" i="8"/>
  <c r="W1592" i="8"/>
  <c r="U1592" i="8"/>
  <c r="X1592" i="8" s="1"/>
  <c r="S1592" i="8"/>
  <c r="P1592" i="8"/>
  <c r="Q1592" i="8" s="1"/>
  <c r="O1592" i="8"/>
  <c r="R1592" i="8" s="1"/>
  <c r="L1592" i="8"/>
  <c r="J1592" i="8"/>
  <c r="M1592" i="8" s="1"/>
  <c r="G1592" i="8"/>
  <c r="AD1591" i="8"/>
  <c r="Y1591" i="8"/>
  <c r="W1591" i="8"/>
  <c r="U1591" i="8"/>
  <c r="X1591" i="8" s="1"/>
  <c r="P1591" i="8"/>
  <c r="Q1591" i="8" s="1"/>
  <c r="O1591" i="8"/>
  <c r="L1591" i="8"/>
  <c r="J1591" i="8"/>
  <c r="M1591" i="8" s="1"/>
  <c r="G1591" i="8"/>
  <c r="AD1590" i="8"/>
  <c r="Y1590" i="8"/>
  <c r="W1590" i="8"/>
  <c r="U1590" i="8"/>
  <c r="X1590" i="8" s="1"/>
  <c r="P1590" i="8"/>
  <c r="Q1590" i="8" s="1"/>
  <c r="O1590" i="8"/>
  <c r="L1590" i="8"/>
  <c r="J1590" i="8"/>
  <c r="M1590" i="8" s="1"/>
  <c r="G1590" i="8"/>
  <c r="AD1589" i="8"/>
  <c r="Y1589" i="8"/>
  <c r="W1589" i="8"/>
  <c r="U1589" i="8"/>
  <c r="X1589" i="8" s="1"/>
  <c r="P1589" i="8"/>
  <c r="Q1589" i="8" s="1"/>
  <c r="O1589" i="8"/>
  <c r="L1589" i="8"/>
  <c r="J1589" i="8"/>
  <c r="M1589" i="8" s="1"/>
  <c r="G1589" i="8"/>
  <c r="AD1588" i="8"/>
  <c r="Y1588" i="8"/>
  <c r="W1588" i="8"/>
  <c r="U1588" i="8"/>
  <c r="X1588" i="8" s="1"/>
  <c r="P1588" i="8"/>
  <c r="Q1588" i="8" s="1"/>
  <c r="O1588" i="8"/>
  <c r="L1588" i="8"/>
  <c r="J1588" i="8"/>
  <c r="M1588" i="8" s="1"/>
  <c r="G1588" i="8"/>
  <c r="AD1587" i="8"/>
  <c r="Y1587" i="8"/>
  <c r="W1587" i="8"/>
  <c r="U1587" i="8"/>
  <c r="X1587" i="8" s="1"/>
  <c r="P1587" i="8"/>
  <c r="Q1587" i="8" s="1"/>
  <c r="O1587" i="8"/>
  <c r="L1587" i="8"/>
  <c r="J1587" i="8"/>
  <c r="M1587" i="8" s="1"/>
  <c r="G1587" i="8"/>
  <c r="AD1586" i="8"/>
  <c r="Y1586" i="8"/>
  <c r="W1586" i="8"/>
  <c r="U1586" i="8"/>
  <c r="X1586" i="8" s="1"/>
  <c r="P1586" i="8"/>
  <c r="Q1586" i="8" s="1"/>
  <c r="O1586" i="8"/>
  <c r="L1586" i="8"/>
  <c r="J1586" i="8"/>
  <c r="M1586" i="8" s="1"/>
  <c r="G1586" i="8"/>
  <c r="AD1585" i="8"/>
  <c r="W1585" i="8"/>
  <c r="U1585" i="8"/>
  <c r="P1585" i="8"/>
  <c r="Q1585" i="8" s="1"/>
  <c r="O1585" i="8"/>
  <c r="L1585" i="8"/>
  <c r="J1585" i="8"/>
  <c r="M1585" i="8" s="1"/>
  <c r="G1585" i="8"/>
  <c r="AD1584" i="8"/>
  <c r="Y1584" i="8"/>
  <c r="W1584" i="8"/>
  <c r="U1584" i="8"/>
  <c r="X1584" i="8" s="1"/>
  <c r="S1584" i="8"/>
  <c r="P1584" i="8"/>
  <c r="Q1584" i="8" s="1"/>
  <c r="O1584" i="8"/>
  <c r="R1584" i="8" s="1"/>
  <c r="L1584" i="8"/>
  <c r="J1584" i="8"/>
  <c r="M1584" i="8" s="1"/>
  <c r="G1584" i="8"/>
  <c r="AD1583" i="8"/>
  <c r="Y1583" i="8"/>
  <c r="W1583" i="8"/>
  <c r="U1583" i="8"/>
  <c r="X1583" i="8" s="1"/>
  <c r="P1583" i="8"/>
  <c r="Q1583" i="8" s="1"/>
  <c r="O1583" i="8"/>
  <c r="L1583" i="8"/>
  <c r="J1583" i="8"/>
  <c r="M1583" i="8" s="1"/>
  <c r="G1583" i="8"/>
  <c r="AD1582" i="8"/>
  <c r="Y1582" i="8"/>
  <c r="W1582" i="8"/>
  <c r="U1582" i="8"/>
  <c r="X1582" i="8" s="1"/>
  <c r="P1582" i="8"/>
  <c r="Q1582" i="8" s="1"/>
  <c r="O1582" i="8"/>
  <c r="L1582" i="8"/>
  <c r="J1582" i="8"/>
  <c r="M1582" i="8" s="1"/>
  <c r="G1582" i="8"/>
  <c r="AD1581" i="8"/>
  <c r="Y1581" i="8"/>
  <c r="W1581" i="8"/>
  <c r="U1581" i="8"/>
  <c r="X1581" i="8" s="1"/>
  <c r="P1581" i="8"/>
  <c r="Q1581" i="8" s="1"/>
  <c r="O1581" i="8"/>
  <c r="L1581" i="8"/>
  <c r="J1581" i="8"/>
  <c r="M1581" i="8" s="1"/>
  <c r="G1581" i="8"/>
  <c r="AD1580" i="8"/>
  <c r="W1580" i="8"/>
  <c r="U1580" i="8"/>
  <c r="S1580" i="8"/>
  <c r="P1580" i="8"/>
  <c r="Q1580" i="8" s="1"/>
  <c r="O1580" i="8"/>
  <c r="R1580" i="8" s="1"/>
  <c r="L1580" i="8"/>
  <c r="J1580" i="8"/>
  <c r="M1580" i="8" s="1"/>
  <c r="G1580" i="8"/>
  <c r="AD1579" i="8"/>
  <c r="Y1579" i="8"/>
  <c r="W1579" i="8"/>
  <c r="U1579" i="8"/>
  <c r="X1579" i="8" s="1"/>
  <c r="P1579" i="8"/>
  <c r="Q1579" i="8" s="1"/>
  <c r="O1579" i="8"/>
  <c r="L1579" i="8"/>
  <c r="J1579" i="8"/>
  <c r="M1579" i="8" s="1"/>
  <c r="G1579" i="8"/>
  <c r="AD1578" i="8"/>
  <c r="Y1578" i="8"/>
  <c r="W1578" i="8"/>
  <c r="U1578" i="8"/>
  <c r="X1578" i="8" s="1"/>
  <c r="P1578" i="8"/>
  <c r="Q1578" i="8" s="1"/>
  <c r="O1578" i="8"/>
  <c r="L1578" i="8"/>
  <c r="J1578" i="8"/>
  <c r="M1578" i="8" s="1"/>
  <c r="G1578" i="8"/>
  <c r="AD1577" i="8"/>
  <c r="Y1577" i="8"/>
  <c r="W1577" i="8"/>
  <c r="U1577" i="8"/>
  <c r="X1577" i="8" s="1"/>
  <c r="P1577" i="8"/>
  <c r="Q1577" i="8" s="1"/>
  <c r="O1577" i="8"/>
  <c r="L1577" i="8"/>
  <c r="J1577" i="8"/>
  <c r="M1577" i="8" s="1"/>
  <c r="G1577" i="8"/>
  <c r="AD1576" i="8"/>
  <c r="Y1576" i="8"/>
  <c r="W1576" i="8"/>
  <c r="U1576" i="8"/>
  <c r="X1576" i="8" s="1"/>
  <c r="P1576" i="8"/>
  <c r="Q1576" i="8" s="1"/>
  <c r="O1576" i="8"/>
  <c r="L1576" i="8"/>
  <c r="J1576" i="8"/>
  <c r="M1576" i="8" s="1"/>
  <c r="G1576" i="8"/>
  <c r="AD1575" i="8"/>
  <c r="Y1575" i="8"/>
  <c r="W1575" i="8"/>
  <c r="U1575" i="8"/>
  <c r="X1575" i="8" s="1"/>
  <c r="P1575" i="8"/>
  <c r="Q1575" i="8" s="1"/>
  <c r="O1575" i="8"/>
  <c r="L1575" i="8"/>
  <c r="J1575" i="8"/>
  <c r="M1575" i="8" s="1"/>
  <c r="G1575" i="8"/>
  <c r="AD1574" i="8"/>
  <c r="Y1574" i="8"/>
  <c r="W1574" i="8"/>
  <c r="U1574" i="8"/>
  <c r="X1574" i="8" s="1"/>
  <c r="S1574" i="8"/>
  <c r="P1574" i="8"/>
  <c r="Q1574" i="8" s="1"/>
  <c r="O1574" i="8"/>
  <c r="R1574" i="8" s="1"/>
  <c r="L1574" i="8"/>
  <c r="J1574" i="8"/>
  <c r="M1574" i="8" s="1"/>
  <c r="G1574" i="8"/>
  <c r="AD1573" i="8"/>
  <c r="Y1573" i="8"/>
  <c r="W1573" i="8"/>
  <c r="U1573" i="8"/>
  <c r="X1573" i="8" s="1"/>
  <c r="S1573" i="8"/>
  <c r="P1573" i="8"/>
  <c r="Q1573" i="8" s="1"/>
  <c r="O1573" i="8"/>
  <c r="R1573" i="8" s="1"/>
  <c r="L1573" i="8"/>
  <c r="J1573" i="8"/>
  <c r="M1573" i="8" s="1"/>
  <c r="G1573" i="8"/>
  <c r="AD1572" i="8"/>
  <c r="W1572" i="8"/>
  <c r="U1572" i="8"/>
  <c r="S1572" i="8"/>
  <c r="P1572" i="8"/>
  <c r="Q1572" i="8" s="1"/>
  <c r="O1572" i="8"/>
  <c r="R1572" i="8" s="1"/>
  <c r="L1572" i="8"/>
  <c r="J1572" i="8"/>
  <c r="M1572" i="8" s="1"/>
  <c r="G1572" i="8"/>
  <c r="AD1571" i="8"/>
  <c r="Y1571" i="8"/>
  <c r="W1571" i="8"/>
  <c r="U1571" i="8"/>
  <c r="X1571" i="8" s="1"/>
  <c r="S1571" i="8"/>
  <c r="P1571" i="8"/>
  <c r="Q1571" i="8" s="1"/>
  <c r="O1571" i="8"/>
  <c r="R1571" i="8" s="1"/>
  <c r="L1571" i="8"/>
  <c r="J1571" i="8"/>
  <c r="M1571" i="8" s="1"/>
  <c r="G1571" i="8"/>
  <c r="AD1570" i="8"/>
  <c r="Y1570" i="8"/>
  <c r="W1570" i="8"/>
  <c r="U1570" i="8"/>
  <c r="X1570" i="8" s="1"/>
  <c r="P1570" i="8"/>
  <c r="Q1570" i="8" s="1"/>
  <c r="O1570" i="8"/>
  <c r="L1570" i="8"/>
  <c r="J1570" i="8"/>
  <c r="M1570" i="8" s="1"/>
  <c r="G1570" i="8"/>
  <c r="AD1569" i="8"/>
  <c r="Y1569" i="8"/>
  <c r="W1569" i="8"/>
  <c r="U1569" i="8"/>
  <c r="X1569" i="8" s="1"/>
  <c r="P1569" i="8"/>
  <c r="Q1569" i="8" s="1"/>
  <c r="O1569" i="8"/>
  <c r="L1569" i="8"/>
  <c r="J1569" i="8"/>
  <c r="M1569" i="8" s="1"/>
  <c r="G1569" i="8"/>
  <c r="AD1568" i="8"/>
  <c r="Y1568" i="8"/>
  <c r="W1568" i="8"/>
  <c r="U1568" i="8"/>
  <c r="X1568" i="8" s="1"/>
  <c r="P1568" i="8"/>
  <c r="Q1568" i="8" s="1"/>
  <c r="O1568" i="8"/>
  <c r="L1568" i="8"/>
  <c r="J1568" i="8"/>
  <c r="M1568" i="8" s="1"/>
  <c r="G1568" i="8"/>
  <c r="AD1567" i="8"/>
  <c r="Y1567" i="8"/>
  <c r="W1567" i="8"/>
  <c r="U1567" i="8"/>
  <c r="X1567" i="8" s="1"/>
  <c r="S1567" i="8"/>
  <c r="P1567" i="8"/>
  <c r="Q1567" i="8" s="1"/>
  <c r="O1567" i="8"/>
  <c r="R1567" i="8" s="1"/>
  <c r="L1567" i="8"/>
  <c r="J1567" i="8"/>
  <c r="M1567" i="8" s="1"/>
  <c r="G1567" i="8"/>
  <c r="AD1566" i="8"/>
  <c r="Y1566" i="8"/>
  <c r="W1566" i="8"/>
  <c r="U1566" i="8"/>
  <c r="X1566" i="8" s="1"/>
  <c r="P1566" i="8"/>
  <c r="Q1566" i="8" s="1"/>
  <c r="O1566" i="8"/>
  <c r="L1566" i="8"/>
  <c r="J1566" i="8"/>
  <c r="M1566" i="8" s="1"/>
  <c r="G1566" i="8"/>
  <c r="AD1565" i="8"/>
  <c r="Y1565" i="8"/>
  <c r="W1565" i="8"/>
  <c r="U1565" i="8"/>
  <c r="X1565" i="8" s="1"/>
  <c r="P1565" i="8"/>
  <c r="Q1565" i="8" s="1"/>
  <c r="O1565" i="8"/>
  <c r="L1565" i="8"/>
  <c r="J1565" i="8"/>
  <c r="M1565" i="8" s="1"/>
  <c r="G1565" i="8"/>
  <c r="AD1564" i="8"/>
  <c r="Y1564" i="8"/>
  <c r="W1564" i="8"/>
  <c r="U1564" i="8"/>
  <c r="X1564" i="8" s="1"/>
  <c r="P1564" i="8"/>
  <c r="Q1564" i="8" s="1"/>
  <c r="O1564" i="8"/>
  <c r="L1564" i="8"/>
  <c r="J1564" i="8"/>
  <c r="M1564" i="8" s="1"/>
  <c r="G1564" i="8"/>
  <c r="AD1563" i="8"/>
  <c r="Y1563" i="8"/>
  <c r="W1563" i="8"/>
  <c r="U1563" i="8"/>
  <c r="X1563" i="8" s="1"/>
  <c r="P1563" i="8"/>
  <c r="Q1563" i="8" s="1"/>
  <c r="O1563" i="8"/>
  <c r="L1563" i="8"/>
  <c r="J1563" i="8"/>
  <c r="M1563" i="8" s="1"/>
  <c r="G1563" i="8"/>
  <c r="AD1562" i="8"/>
  <c r="Y1562" i="8"/>
  <c r="W1562" i="8"/>
  <c r="U1562" i="8"/>
  <c r="X1562" i="8" s="1"/>
  <c r="P1562" i="8"/>
  <c r="Q1562" i="8" s="1"/>
  <c r="O1562" i="8"/>
  <c r="L1562" i="8"/>
  <c r="J1562" i="8"/>
  <c r="M1562" i="8" s="1"/>
  <c r="G1562" i="8"/>
  <c r="AD1561" i="8"/>
  <c r="Y1561" i="8"/>
  <c r="W1561" i="8"/>
  <c r="U1561" i="8"/>
  <c r="X1561" i="8" s="1"/>
  <c r="S1561" i="8"/>
  <c r="P1561" i="8"/>
  <c r="Q1561" i="8" s="1"/>
  <c r="O1561" i="8"/>
  <c r="R1561" i="8" s="1"/>
  <c r="L1561" i="8"/>
  <c r="J1561" i="8"/>
  <c r="M1561" i="8" s="1"/>
  <c r="G1561" i="8"/>
  <c r="AD1560" i="8"/>
  <c r="Y1560" i="8"/>
  <c r="W1560" i="8"/>
  <c r="U1560" i="8"/>
  <c r="X1560" i="8" s="1"/>
  <c r="S1560" i="8"/>
  <c r="P1560" i="8"/>
  <c r="Q1560" i="8" s="1"/>
  <c r="O1560" i="8"/>
  <c r="R1560" i="8" s="1"/>
  <c r="L1560" i="8"/>
  <c r="J1560" i="8"/>
  <c r="M1560" i="8" s="1"/>
  <c r="G1560" i="8"/>
  <c r="AD1559" i="8"/>
  <c r="Y1559" i="8"/>
  <c r="W1559" i="8"/>
  <c r="U1559" i="8"/>
  <c r="X1559" i="8" s="1"/>
  <c r="P1559" i="8"/>
  <c r="Q1559" i="8" s="1"/>
  <c r="O1559" i="8"/>
  <c r="L1559" i="8"/>
  <c r="J1559" i="8"/>
  <c r="M1559" i="8" s="1"/>
  <c r="G1559" i="8"/>
  <c r="AD1558" i="8"/>
  <c r="Y1558" i="8"/>
  <c r="W1558" i="8"/>
  <c r="U1558" i="8"/>
  <c r="X1558" i="8" s="1"/>
  <c r="P1558" i="8"/>
  <c r="Q1558" i="8" s="1"/>
  <c r="O1558" i="8"/>
  <c r="L1558" i="8"/>
  <c r="J1558" i="8"/>
  <c r="M1558" i="8" s="1"/>
  <c r="G1558" i="8"/>
  <c r="AD1557" i="8"/>
  <c r="Y1557" i="8"/>
  <c r="W1557" i="8"/>
  <c r="U1557" i="8"/>
  <c r="X1557" i="8" s="1"/>
  <c r="S1557" i="8"/>
  <c r="P1557" i="8"/>
  <c r="Q1557" i="8" s="1"/>
  <c r="O1557" i="8"/>
  <c r="R1557" i="8" s="1"/>
  <c r="L1557" i="8"/>
  <c r="J1557" i="8"/>
  <c r="M1557" i="8" s="1"/>
  <c r="G1557" i="8"/>
  <c r="AD1556" i="8"/>
  <c r="Y1556" i="8"/>
  <c r="W1556" i="8"/>
  <c r="U1556" i="8"/>
  <c r="X1556" i="8" s="1"/>
  <c r="P1556" i="8"/>
  <c r="Q1556" i="8" s="1"/>
  <c r="O1556" i="8"/>
  <c r="L1556" i="8"/>
  <c r="J1556" i="8"/>
  <c r="M1556" i="8" s="1"/>
  <c r="G1556" i="8"/>
  <c r="AD1555" i="8"/>
  <c r="Y1555" i="8"/>
  <c r="W1555" i="8"/>
  <c r="U1555" i="8"/>
  <c r="X1555" i="8" s="1"/>
  <c r="P1555" i="8"/>
  <c r="Q1555" i="8" s="1"/>
  <c r="O1555" i="8"/>
  <c r="L1555" i="8"/>
  <c r="J1555" i="8"/>
  <c r="M1555" i="8" s="1"/>
  <c r="G1555" i="8"/>
  <c r="AD1554" i="8"/>
  <c r="Y1554" i="8"/>
  <c r="W1554" i="8"/>
  <c r="U1554" i="8"/>
  <c r="X1554" i="8" s="1"/>
  <c r="P1554" i="8"/>
  <c r="Q1554" i="8" s="1"/>
  <c r="O1554" i="8"/>
  <c r="L1554" i="8"/>
  <c r="J1554" i="8"/>
  <c r="M1554" i="8" s="1"/>
  <c r="G1554" i="8"/>
  <c r="AD1553" i="8"/>
  <c r="Y1553" i="8"/>
  <c r="W1553" i="8"/>
  <c r="U1553" i="8"/>
  <c r="X1553" i="8" s="1"/>
  <c r="P1553" i="8"/>
  <c r="Q1553" i="8" s="1"/>
  <c r="O1553" i="8"/>
  <c r="L1553" i="8"/>
  <c r="J1553" i="8"/>
  <c r="M1553" i="8" s="1"/>
  <c r="G1553" i="8"/>
  <c r="AD1552" i="8"/>
  <c r="Y1552" i="8"/>
  <c r="W1552" i="8"/>
  <c r="U1552" i="8"/>
  <c r="X1552" i="8" s="1"/>
  <c r="P1552" i="8"/>
  <c r="Q1552" i="8" s="1"/>
  <c r="O1552" i="8"/>
  <c r="L1552" i="8"/>
  <c r="J1552" i="8"/>
  <c r="M1552" i="8" s="1"/>
  <c r="G1552" i="8"/>
  <c r="AD1551" i="8"/>
  <c r="W1551" i="8"/>
  <c r="U1551" i="8"/>
  <c r="P1551" i="8"/>
  <c r="Q1551" i="8" s="1"/>
  <c r="O1551" i="8"/>
  <c r="L1551" i="8"/>
  <c r="J1551" i="8"/>
  <c r="M1551" i="8" s="1"/>
  <c r="G1551" i="8"/>
  <c r="AD1550" i="8"/>
  <c r="Y1550" i="8"/>
  <c r="W1550" i="8"/>
  <c r="U1550" i="8"/>
  <c r="X1550" i="8" s="1"/>
  <c r="P1550" i="8"/>
  <c r="Q1550" i="8" s="1"/>
  <c r="O1550" i="8"/>
  <c r="L1550" i="8"/>
  <c r="J1550" i="8"/>
  <c r="M1550" i="8" s="1"/>
  <c r="G1550" i="8"/>
  <c r="AD1549" i="8"/>
  <c r="Y1549" i="8"/>
  <c r="W1549" i="8"/>
  <c r="U1549" i="8"/>
  <c r="X1549" i="8" s="1"/>
  <c r="P1549" i="8"/>
  <c r="Q1549" i="8" s="1"/>
  <c r="O1549" i="8"/>
  <c r="L1549" i="8"/>
  <c r="J1549" i="8"/>
  <c r="M1549" i="8" s="1"/>
  <c r="G1549" i="8"/>
  <c r="AD1548" i="8"/>
  <c r="W1548" i="8"/>
  <c r="U1548" i="8"/>
  <c r="P1548" i="8"/>
  <c r="Q1548" i="8" s="1"/>
  <c r="O1548" i="8"/>
  <c r="L1548" i="8"/>
  <c r="J1548" i="8"/>
  <c r="M1548" i="8" s="1"/>
  <c r="G1548" i="8"/>
  <c r="AD1547" i="8"/>
  <c r="Y1547" i="8"/>
  <c r="W1547" i="8"/>
  <c r="U1547" i="8"/>
  <c r="X1547" i="8" s="1"/>
  <c r="S1547" i="8"/>
  <c r="P1547" i="8"/>
  <c r="Q1547" i="8" s="1"/>
  <c r="O1547" i="8"/>
  <c r="R1547" i="8" s="1"/>
  <c r="L1547" i="8"/>
  <c r="J1547" i="8"/>
  <c r="M1547" i="8" s="1"/>
  <c r="G1547" i="8"/>
  <c r="AD1546" i="8"/>
  <c r="Y1546" i="8"/>
  <c r="W1546" i="8"/>
  <c r="U1546" i="8"/>
  <c r="X1546" i="8" s="1"/>
  <c r="S1546" i="8"/>
  <c r="P1546" i="8"/>
  <c r="Q1546" i="8" s="1"/>
  <c r="O1546" i="8"/>
  <c r="R1546" i="8" s="1"/>
  <c r="L1546" i="8"/>
  <c r="J1546" i="8"/>
  <c r="M1546" i="8" s="1"/>
  <c r="G1546" i="8"/>
  <c r="AD1545" i="8"/>
  <c r="Y1545" i="8"/>
  <c r="W1545" i="8"/>
  <c r="U1545" i="8"/>
  <c r="X1545" i="8" s="1"/>
  <c r="P1545" i="8"/>
  <c r="Q1545" i="8" s="1"/>
  <c r="O1545" i="8"/>
  <c r="L1545" i="8"/>
  <c r="J1545" i="8"/>
  <c r="M1545" i="8" s="1"/>
  <c r="G1545" i="8"/>
  <c r="AD1544" i="8"/>
  <c r="Y1544" i="8"/>
  <c r="W1544" i="8"/>
  <c r="U1544" i="8"/>
  <c r="X1544" i="8" s="1"/>
  <c r="P1544" i="8"/>
  <c r="Q1544" i="8" s="1"/>
  <c r="O1544" i="8"/>
  <c r="L1544" i="8"/>
  <c r="J1544" i="8"/>
  <c r="M1544" i="8" s="1"/>
  <c r="G1544" i="8"/>
  <c r="AD1543" i="8"/>
  <c r="Y1543" i="8"/>
  <c r="W1543" i="8"/>
  <c r="U1543" i="8"/>
  <c r="X1543" i="8" s="1"/>
  <c r="P1543" i="8"/>
  <c r="Q1543" i="8" s="1"/>
  <c r="O1543" i="8"/>
  <c r="L1543" i="8"/>
  <c r="J1543" i="8"/>
  <c r="M1543" i="8" s="1"/>
  <c r="G1543" i="8"/>
  <c r="AD1542" i="8"/>
  <c r="Y1542" i="8"/>
  <c r="W1542" i="8"/>
  <c r="U1542" i="8"/>
  <c r="X1542" i="8" s="1"/>
  <c r="P1542" i="8"/>
  <c r="Q1542" i="8" s="1"/>
  <c r="O1542" i="8"/>
  <c r="L1542" i="8"/>
  <c r="J1542" i="8"/>
  <c r="M1542" i="8" s="1"/>
  <c r="G1542" i="8"/>
  <c r="AD1541" i="8"/>
  <c r="Y1541" i="8"/>
  <c r="W1541" i="8"/>
  <c r="U1541" i="8"/>
  <c r="X1541" i="8" s="1"/>
  <c r="P1541" i="8"/>
  <c r="Q1541" i="8" s="1"/>
  <c r="O1541" i="8"/>
  <c r="L1541" i="8"/>
  <c r="J1541" i="8"/>
  <c r="M1541" i="8" s="1"/>
  <c r="G1541" i="8"/>
  <c r="AD1540" i="8"/>
  <c r="Y1540" i="8"/>
  <c r="W1540" i="8"/>
  <c r="U1540" i="8"/>
  <c r="X1540" i="8" s="1"/>
  <c r="P1540" i="8"/>
  <c r="Q1540" i="8" s="1"/>
  <c r="O1540" i="8"/>
  <c r="L1540" i="8"/>
  <c r="J1540" i="8"/>
  <c r="M1540" i="8" s="1"/>
  <c r="G1540" i="8"/>
  <c r="AD1539" i="8"/>
  <c r="Y1539" i="8"/>
  <c r="W1539" i="8"/>
  <c r="U1539" i="8"/>
  <c r="X1539" i="8" s="1"/>
  <c r="S1539" i="8"/>
  <c r="P1539" i="8"/>
  <c r="Q1539" i="8" s="1"/>
  <c r="O1539" i="8"/>
  <c r="R1539" i="8" s="1"/>
  <c r="L1539" i="8"/>
  <c r="J1539" i="8"/>
  <c r="M1539" i="8" s="1"/>
  <c r="G1539" i="8"/>
  <c r="AD1538" i="8"/>
  <c r="Y1538" i="8"/>
  <c r="W1538" i="8"/>
  <c r="U1538" i="8"/>
  <c r="X1538" i="8" s="1"/>
  <c r="P1538" i="8"/>
  <c r="Q1538" i="8" s="1"/>
  <c r="O1538" i="8"/>
  <c r="L1538" i="8"/>
  <c r="J1538" i="8"/>
  <c r="M1538" i="8" s="1"/>
  <c r="G1538" i="8"/>
  <c r="AD1537" i="8"/>
  <c r="Y1537" i="8"/>
  <c r="W1537" i="8"/>
  <c r="U1537" i="8"/>
  <c r="X1537" i="8" s="1"/>
  <c r="S1537" i="8"/>
  <c r="P1537" i="8"/>
  <c r="Q1537" i="8" s="1"/>
  <c r="O1537" i="8"/>
  <c r="R1537" i="8" s="1"/>
  <c r="L1537" i="8"/>
  <c r="J1537" i="8"/>
  <c r="M1537" i="8" s="1"/>
  <c r="G1537" i="8"/>
  <c r="AD1536" i="8"/>
  <c r="Y1536" i="8"/>
  <c r="W1536" i="8"/>
  <c r="U1536" i="8"/>
  <c r="X1536" i="8" s="1"/>
  <c r="S1536" i="8"/>
  <c r="P1536" i="8"/>
  <c r="Q1536" i="8" s="1"/>
  <c r="O1536" i="8"/>
  <c r="R1536" i="8" s="1"/>
  <c r="L1536" i="8"/>
  <c r="J1536" i="8"/>
  <c r="M1536" i="8" s="1"/>
  <c r="G1536" i="8"/>
  <c r="AD1535" i="8"/>
  <c r="Y1535" i="8"/>
  <c r="W1535" i="8"/>
  <c r="U1535" i="8"/>
  <c r="X1535" i="8" s="1"/>
  <c r="S1535" i="8"/>
  <c r="P1535" i="8"/>
  <c r="Q1535" i="8" s="1"/>
  <c r="O1535" i="8"/>
  <c r="R1535" i="8" s="1"/>
  <c r="L1535" i="8"/>
  <c r="J1535" i="8"/>
  <c r="M1535" i="8" s="1"/>
  <c r="G1535" i="8"/>
  <c r="AD1534" i="8"/>
  <c r="W1534" i="8"/>
  <c r="U1534" i="8"/>
  <c r="P1534" i="8"/>
  <c r="Q1534" i="8" s="1"/>
  <c r="O1534" i="8"/>
  <c r="L1534" i="8"/>
  <c r="J1534" i="8"/>
  <c r="M1534" i="8" s="1"/>
  <c r="G1534" i="8"/>
  <c r="AD1533" i="8"/>
  <c r="Y1533" i="8"/>
  <c r="W1533" i="8"/>
  <c r="U1533" i="8"/>
  <c r="X1533" i="8" s="1"/>
  <c r="P1533" i="8"/>
  <c r="Q1533" i="8" s="1"/>
  <c r="O1533" i="8"/>
  <c r="L1533" i="8"/>
  <c r="J1533" i="8"/>
  <c r="M1533" i="8" s="1"/>
  <c r="G1533" i="8"/>
  <c r="AD1532" i="8"/>
  <c r="Y1532" i="8"/>
  <c r="W1532" i="8"/>
  <c r="U1532" i="8"/>
  <c r="X1532" i="8" s="1"/>
  <c r="S1532" i="8"/>
  <c r="P1532" i="8"/>
  <c r="Q1532" i="8" s="1"/>
  <c r="O1532" i="8"/>
  <c r="R1532" i="8" s="1"/>
  <c r="L1532" i="8"/>
  <c r="J1532" i="8"/>
  <c r="M1532" i="8" s="1"/>
  <c r="G1532" i="8"/>
  <c r="AD1531" i="8"/>
  <c r="Y1531" i="8"/>
  <c r="W1531" i="8"/>
  <c r="U1531" i="8"/>
  <c r="X1531" i="8" s="1"/>
  <c r="S1531" i="8"/>
  <c r="P1531" i="8"/>
  <c r="Q1531" i="8" s="1"/>
  <c r="O1531" i="8"/>
  <c r="R1531" i="8" s="1"/>
  <c r="L1531" i="8"/>
  <c r="J1531" i="8"/>
  <c r="M1531" i="8" s="1"/>
  <c r="G1531" i="8"/>
  <c r="AD1530" i="8"/>
  <c r="Y1530" i="8"/>
  <c r="W1530" i="8"/>
  <c r="U1530" i="8"/>
  <c r="X1530" i="8" s="1"/>
  <c r="P1530" i="8"/>
  <c r="Q1530" i="8" s="1"/>
  <c r="O1530" i="8"/>
  <c r="L1530" i="8"/>
  <c r="J1530" i="8"/>
  <c r="M1530" i="8" s="1"/>
  <c r="G1530" i="8"/>
  <c r="AD1529" i="8"/>
  <c r="Y1529" i="8"/>
  <c r="W1529" i="8"/>
  <c r="U1529" i="8"/>
  <c r="X1529" i="8" s="1"/>
  <c r="P1529" i="8"/>
  <c r="Q1529" i="8" s="1"/>
  <c r="O1529" i="8"/>
  <c r="L1529" i="8"/>
  <c r="J1529" i="8"/>
  <c r="M1529" i="8" s="1"/>
  <c r="G1529" i="8"/>
  <c r="AD1528" i="8"/>
  <c r="Y1528" i="8"/>
  <c r="W1528" i="8"/>
  <c r="U1528" i="8"/>
  <c r="X1528" i="8" s="1"/>
  <c r="P1528" i="8"/>
  <c r="Q1528" i="8" s="1"/>
  <c r="O1528" i="8"/>
  <c r="L1528" i="8"/>
  <c r="J1528" i="8"/>
  <c r="M1528" i="8" s="1"/>
  <c r="G1528" i="8"/>
  <c r="AD1527" i="8"/>
  <c r="Y1527" i="8"/>
  <c r="W1527" i="8"/>
  <c r="U1527" i="8"/>
  <c r="X1527" i="8" s="1"/>
  <c r="P1527" i="8"/>
  <c r="Q1527" i="8" s="1"/>
  <c r="O1527" i="8"/>
  <c r="L1527" i="8"/>
  <c r="J1527" i="8"/>
  <c r="M1527" i="8" s="1"/>
  <c r="G1527" i="8"/>
  <c r="AD1526" i="8"/>
  <c r="Y1526" i="8"/>
  <c r="W1526" i="8"/>
  <c r="U1526" i="8"/>
  <c r="X1526" i="8" s="1"/>
  <c r="P1526" i="8"/>
  <c r="Q1526" i="8" s="1"/>
  <c r="O1526" i="8"/>
  <c r="L1526" i="8"/>
  <c r="J1526" i="8"/>
  <c r="M1526" i="8" s="1"/>
  <c r="G1526" i="8"/>
  <c r="AD1525" i="8"/>
  <c r="Y1525" i="8"/>
  <c r="W1525" i="8"/>
  <c r="U1525" i="8"/>
  <c r="X1525" i="8" s="1"/>
  <c r="P1525" i="8"/>
  <c r="Q1525" i="8" s="1"/>
  <c r="O1525" i="8"/>
  <c r="L1525" i="8"/>
  <c r="J1525" i="8"/>
  <c r="M1525" i="8" s="1"/>
  <c r="G1525" i="8"/>
  <c r="AD1524" i="8"/>
  <c r="W1524" i="8"/>
  <c r="U1524" i="8"/>
  <c r="S1524" i="8"/>
  <c r="P1524" i="8"/>
  <c r="Q1524" i="8" s="1"/>
  <c r="O1524" i="8"/>
  <c r="R1524" i="8" s="1"/>
  <c r="L1524" i="8"/>
  <c r="J1524" i="8"/>
  <c r="M1524" i="8" s="1"/>
  <c r="G1524" i="8"/>
  <c r="AD1523" i="8"/>
  <c r="Y1523" i="8"/>
  <c r="W1523" i="8"/>
  <c r="U1523" i="8"/>
  <c r="X1523" i="8" s="1"/>
  <c r="S1523" i="8"/>
  <c r="P1523" i="8"/>
  <c r="Q1523" i="8" s="1"/>
  <c r="O1523" i="8"/>
  <c r="R1523" i="8" s="1"/>
  <c r="L1523" i="8"/>
  <c r="J1523" i="8"/>
  <c r="M1523" i="8" s="1"/>
  <c r="G1523" i="8"/>
  <c r="AD1522" i="8"/>
  <c r="Y1522" i="8"/>
  <c r="W1522" i="8"/>
  <c r="U1522" i="8"/>
  <c r="X1522" i="8" s="1"/>
  <c r="P1522" i="8"/>
  <c r="Q1522" i="8" s="1"/>
  <c r="O1522" i="8"/>
  <c r="L1522" i="8"/>
  <c r="J1522" i="8"/>
  <c r="M1522" i="8" s="1"/>
  <c r="G1522" i="8"/>
  <c r="AD1521" i="8"/>
  <c r="Y1521" i="8"/>
  <c r="W1521" i="8"/>
  <c r="U1521" i="8"/>
  <c r="X1521" i="8" s="1"/>
  <c r="P1521" i="8"/>
  <c r="Q1521" i="8" s="1"/>
  <c r="O1521" i="8"/>
  <c r="L1521" i="8"/>
  <c r="J1521" i="8"/>
  <c r="M1521" i="8" s="1"/>
  <c r="G1521" i="8"/>
  <c r="AD1520" i="8"/>
  <c r="Y1520" i="8"/>
  <c r="W1520" i="8"/>
  <c r="U1520" i="8"/>
  <c r="X1520" i="8" s="1"/>
  <c r="P1520" i="8"/>
  <c r="Q1520" i="8" s="1"/>
  <c r="O1520" i="8"/>
  <c r="L1520" i="8"/>
  <c r="J1520" i="8"/>
  <c r="M1520" i="8" s="1"/>
  <c r="G1520" i="8"/>
  <c r="AD1519" i="8"/>
  <c r="Y1519" i="8"/>
  <c r="W1519" i="8"/>
  <c r="U1519" i="8"/>
  <c r="X1519" i="8" s="1"/>
  <c r="P1519" i="8"/>
  <c r="Q1519" i="8" s="1"/>
  <c r="O1519" i="8"/>
  <c r="L1519" i="8"/>
  <c r="J1519" i="8"/>
  <c r="M1519" i="8" s="1"/>
  <c r="G1519" i="8"/>
  <c r="AD1518" i="8"/>
  <c r="Y1518" i="8"/>
  <c r="W1518" i="8"/>
  <c r="U1518" i="8"/>
  <c r="X1518" i="8" s="1"/>
  <c r="P1518" i="8"/>
  <c r="Q1518" i="8" s="1"/>
  <c r="O1518" i="8"/>
  <c r="L1518" i="8"/>
  <c r="J1518" i="8"/>
  <c r="M1518" i="8" s="1"/>
  <c r="G1518" i="8"/>
  <c r="AD1517" i="8"/>
  <c r="Y1517" i="8"/>
  <c r="W1517" i="8"/>
  <c r="U1517" i="8"/>
  <c r="X1517" i="8" s="1"/>
  <c r="S1517" i="8"/>
  <c r="P1517" i="8"/>
  <c r="Q1517" i="8" s="1"/>
  <c r="O1517" i="8"/>
  <c r="R1517" i="8" s="1"/>
  <c r="L1517" i="8"/>
  <c r="J1517" i="8"/>
  <c r="M1517" i="8" s="1"/>
  <c r="G1517" i="8"/>
  <c r="AD1516" i="8"/>
  <c r="Y1516" i="8"/>
  <c r="W1516" i="8"/>
  <c r="U1516" i="8"/>
  <c r="X1516" i="8" s="1"/>
  <c r="P1516" i="8"/>
  <c r="Q1516" i="8" s="1"/>
  <c r="O1516" i="8"/>
  <c r="L1516" i="8"/>
  <c r="J1516" i="8"/>
  <c r="M1516" i="8" s="1"/>
  <c r="G1516" i="8"/>
  <c r="C1516" i="8"/>
  <c r="AD1515" i="8"/>
  <c r="Y1515" i="8"/>
  <c r="W1515" i="8"/>
  <c r="U1515" i="8"/>
  <c r="X1515" i="8" s="1"/>
  <c r="P1515" i="8"/>
  <c r="Q1515" i="8" s="1"/>
  <c r="O1515" i="8"/>
  <c r="L1515" i="8"/>
  <c r="J1515" i="8"/>
  <c r="M1515" i="8" s="1"/>
  <c r="G1515" i="8"/>
  <c r="AD1514" i="8"/>
  <c r="Y1514" i="8"/>
  <c r="W1514" i="8"/>
  <c r="U1514" i="8"/>
  <c r="X1514" i="8" s="1"/>
  <c r="P1514" i="8"/>
  <c r="Q1514" i="8" s="1"/>
  <c r="O1514" i="8"/>
  <c r="L1514" i="8"/>
  <c r="J1514" i="8"/>
  <c r="M1514" i="8" s="1"/>
  <c r="G1514" i="8"/>
  <c r="AD1513" i="8"/>
  <c r="Y1513" i="8"/>
  <c r="W1513" i="8"/>
  <c r="U1513" i="8"/>
  <c r="X1513" i="8" s="1"/>
  <c r="P1513" i="8"/>
  <c r="Q1513" i="8" s="1"/>
  <c r="O1513" i="8"/>
  <c r="L1513" i="8"/>
  <c r="J1513" i="8"/>
  <c r="M1513" i="8" s="1"/>
  <c r="G1513" i="8"/>
  <c r="AD1512" i="8"/>
  <c r="Y1512" i="8"/>
  <c r="W1512" i="8"/>
  <c r="U1512" i="8"/>
  <c r="X1512" i="8" s="1"/>
  <c r="S1512" i="8"/>
  <c r="P1512" i="8"/>
  <c r="Q1512" i="8" s="1"/>
  <c r="O1512" i="8"/>
  <c r="R1512" i="8" s="1"/>
  <c r="L1512" i="8"/>
  <c r="J1512" i="8"/>
  <c r="M1512" i="8" s="1"/>
  <c r="G1512" i="8"/>
  <c r="AD1511" i="8"/>
  <c r="Y1511" i="8"/>
  <c r="W1511" i="8"/>
  <c r="U1511" i="8"/>
  <c r="X1511" i="8" s="1"/>
  <c r="P1511" i="8"/>
  <c r="Q1511" i="8" s="1"/>
  <c r="O1511" i="8"/>
  <c r="L1511" i="8"/>
  <c r="J1511" i="8"/>
  <c r="M1511" i="8" s="1"/>
  <c r="G1511" i="8"/>
  <c r="AD1510" i="8"/>
  <c r="Y1510" i="8"/>
  <c r="W1510" i="8"/>
  <c r="U1510" i="8"/>
  <c r="X1510" i="8" s="1"/>
  <c r="S1510" i="8"/>
  <c r="P1510" i="8"/>
  <c r="Q1510" i="8" s="1"/>
  <c r="O1510" i="8"/>
  <c r="R1510" i="8" s="1"/>
  <c r="L1510" i="8"/>
  <c r="J1510" i="8"/>
  <c r="M1510" i="8" s="1"/>
  <c r="G1510" i="8"/>
  <c r="AD1509" i="8"/>
  <c r="Y1509" i="8"/>
  <c r="W1509" i="8"/>
  <c r="U1509" i="8"/>
  <c r="X1509" i="8" s="1"/>
  <c r="S1509" i="8"/>
  <c r="P1509" i="8"/>
  <c r="Q1509" i="8" s="1"/>
  <c r="O1509" i="8"/>
  <c r="R1509" i="8" s="1"/>
  <c r="L1509" i="8"/>
  <c r="J1509" i="8"/>
  <c r="M1509" i="8" s="1"/>
  <c r="G1509" i="8"/>
  <c r="AD1508" i="8"/>
  <c r="Y1508" i="8"/>
  <c r="W1508" i="8"/>
  <c r="U1508" i="8"/>
  <c r="X1508" i="8" s="1"/>
  <c r="P1508" i="8"/>
  <c r="Q1508" i="8" s="1"/>
  <c r="O1508" i="8"/>
  <c r="L1508" i="8"/>
  <c r="J1508" i="8"/>
  <c r="M1508" i="8" s="1"/>
  <c r="G1508" i="8"/>
  <c r="AD1507" i="8"/>
  <c r="Y1507" i="8"/>
  <c r="W1507" i="8"/>
  <c r="U1507" i="8"/>
  <c r="X1507" i="8" s="1"/>
  <c r="S1507" i="8"/>
  <c r="P1507" i="8"/>
  <c r="Q1507" i="8" s="1"/>
  <c r="O1507" i="8"/>
  <c r="R1507" i="8" s="1"/>
  <c r="L1507" i="8"/>
  <c r="J1507" i="8"/>
  <c r="M1507" i="8" s="1"/>
  <c r="G1507" i="8"/>
  <c r="AD1506" i="8"/>
  <c r="Y1506" i="8"/>
  <c r="W1506" i="8"/>
  <c r="U1506" i="8"/>
  <c r="X1506" i="8" s="1"/>
  <c r="P1506" i="8"/>
  <c r="Q1506" i="8" s="1"/>
  <c r="O1506" i="8"/>
  <c r="L1506" i="8"/>
  <c r="J1506" i="8"/>
  <c r="M1506" i="8" s="1"/>
  <c r="G1506" i="8"/>
  <c r="AD1505" i="8"/>
  <c r="Y1505" i="8"/>
  <c r="W1505" i="8"/>
  <c r="U1505" i="8"/>
  <c r="X1505" i="8" s="1"/>
  <c r="S1505" i="8"/>
  <c r="P1505" i="8"/>
  <c r="Q1505" i="8" s="1"/>
  <c r="O1505" i="8"/>
  <c r="R1505" i="8" s="1"/>
  <c r="L1505" i="8"/>
  <c r="J1505" i="8"/>
  <c r="M1505" i="8" s="1"/>
  <c r="G1505" i="8"/>
  <c r="AD1504" i="8"/>
  <c r="Y1504" i="8"/>
  <c r="W1504" i="8"/>
  <c r="U1504" i="8"/>
  <c r="X1504" i="8" s="1"/>
  <c r="P1504" i="8"/>
  <c r="Q1504" i="8" s="1"/>
  <c r="O1504" i="8"/>
  <c r="L1504" i="8"/>
  <c r="J1504" i="8"/>
  <c r="M1504" i="8" s="1"/>
  <c r="G1504" i="8"/>
  <c r="AD1503" i="8"/>
  <c r="Y1503" i="8"/>
  <c r="W1503" i="8"/>
  <c r="U1503" i="8"/>
  <c r="X1503" i="8" s="1"/>
  <c r="S1503" i="8"/>
  <c r="P1503" i="8"/>
  <c r="Q1503" i="8" s="1"/>
  <c r="O1503" i="8"/>
  <c r="R1503" i="8" s="1"/>
  <c r="L1503" i="8"/>
  <c r="J1503" i="8"/>
  <c r="M1503" i="8" s="1"/>
  <c r="G1503" i="8"/>
  <c r="AD1502" i="8"/>
  <c r="Y1502" i="8"/>
  <c r="W1502" i="8"/>
  <c r="U1502" i="8"/>
  <c r="X1502" i="8" s="1"/>
  <c r="P1502" i="8"/>
  <c r="Q1502" i="8" s="1"/>
  <c r="O1502" i="8"/>
  <c r="L1502" i="8"/>
  <c r="J1502" i="8"/>
  <c r="M1502" i="8" s="1"/>
  <c r="G1502" i="8"/>
  <c r="AD1501" i="8"/>
  <c r="Y1501" i="8"/>
  <c r="W1501" i="8"/>
  <c r="U1501" i="8"/>
  <c r="X1501" i="8" s="1"/>
  <c r="P1501" i="8"/>
  <c r="Q1501" i="8" s="1"/>
  <c r="O1501" i="8"/>
  <c r="L1501" i="8"/>
  <c r="J1501" i="8"/>
  <c r="M1501" i="8" s="1"/>
  <c r="G1501" i="8"/>
  <c r="AD1500" i="8"/>
  <c r="Y1500" i="8"/>
  <c r="W1500" i="8"/>
  <c r="U1500" i="8"/>
  <c r="X1500" i="8" s="1"/>
  <c r="P1500" i="8"/>
  <c r="Q1500" i="8" s="1"/>
  <c r="O1500" i="8"/>
  <c r="L1500" i="8"/>
  <c r="J1500" i="8"/>
  <c r="M1500" i="8" s="1"/>
  <c r="G1500" i="8"/>
  <c r="AD1499" i="8"/>
  <c r="Y1499" i="8"/>
  <c r="W1499" i="8"/>
  <c r="U1499" i="8"/>
  <c r="X1499" i="8" s="1"/>
  <c r="P1499" i="8"/>
  <c r="Q1499" i="8" s="1"/>
  <c r="O1499" i="8"/>
  <c r="L1499" i="8"/>
  <c r="J1499" i="8"/>
  <c r="M1499" i="8" s="1"/>
  <c r="G1499" i="8"/>
  <c r="AD1498" i="8"/>
  <c r="Y1498" i="8"/>
  <c r="W1498" i="8"/>
  <c r="U1498" i="8"/>
  <c r="X1498" i="8" s="1"/>
  <c r="S1498" i="8"/>
  <c r="P1498" i="8"/>
  <c r="Q1498" i="8" s="1"/>
  <c r="O1498" i="8"/>
  <c r="R1498" i="8" s="1"/>
  <c r="L1498" i="8"/>
  <c r="J1498" i="8"/>
  <c r="M1498" i="8" s="1"/>
  <c r="G1498" i="8"/>
  <c r="AD1497" i="8"/>
  <c r="Y1497" i="8"/>
  <c r="W1497" i="8"/>
  <c r="U1497" i="8"/>
  <c r="X1497" i="8" s="1"/>
  <c r="P1497" i="8"/>
  <c r="Q1497" i="8" s="1"/>
  <c r="O1497" i="8"/>
  <c r="L1497" i="8"/>
  <c r="J1497" i="8"/>
  <c r="M1497" i="8" s="1"/>
  <c r="G1497" i="8"/>
  <c r="AD1496" i="8"/>
  <c r="Y1496" i="8"/>
  <c r="W1496" i="8"/>
  <c r="U1496" i="8"/>
  <c r="X1496" i="8" s="1"/>
  <c r="S1496" i="8"/>
  <c r="P1496" i="8"/>
  <c r="Q1496" i="8" s="1"/>
  <c r="O1496" i="8"/>
  <c r="R1496" i="8" s="1"/>
  <c r="L1496" i="8"/>
  <c r="J1496" i="8"/>
  <c r="M1496" i="8" s="1"/>
  <c r="G1496" i="8"/>
  <c r="AD1495" i="8"/>
  <c r="Y1495" i="8"/>
  <c r="W1495" i="8"/>
  <c r="U1495" i="8"/>
  <c r="X1495" i="8" s="1"/>
  <c r="P1495" i="8"/>
  <c r="Q1495" i="8" s="1"/>
  <c r="O1495" i="8"/>
  <c r="L1495" i="8"/>
  <c r="J1495" i="8"/>
  <c r="M1495" i="8" s="1"/>
  <c r="G1495" i="8"/>
  <c r="AD1494" i="8"/>
  <c r="Y1494" i="8"/>
  <c r="W1494" i="8"/>
  <c r="U1494" i="8"/>
  <c r="X1494" i="8" s="1"/>
  <c r="S1494" i="8"/>
  <c r="P1494" i="8"/>
  <c r="Q1494" i="8" s="1"/>
  <c r="O1494" i="8"/>
  <c r="R1494" i="8" s="1"/>
  <c r="L1494" i="8"/>
  <c r="J1494" i="8"/>
  <c r="M1494" i="8" s="1"/>
  <c r="G1494" i="8"/>
  <c r="AD1493" i="8"/>
  <c r="Y1493" i="8"/>
  <c r="W1493" i="8"/>
  <c r="U1493" i="8"/>
  <c r="X1493" i="8" s="1"/>
  <c r="P1493" i="8"/>
  <c r="Q1493" i="8" s="1"/>
  <c r="O1493" i="8"/>
  <c r="L1493" i="8"/>
  <c r="J1493" i="8"/>
  <c r="M1493" i="8" s="1"/>
  <c r="G1493" i="8"/>
  <c r="AD1492" i="8"/>
  <c r="Y1492" i="8"/>
  <c r="W1492" i="8"/>
  <c r="U1492" i="8"/>
  <c r="X1492" i="8" s="1"/>
  <c r="P1492" i="8"/>
  <c r="Q1492" i="8" s="1"/>
  <c r="O1492" i="8"/>
  <c r="L1492" i="8"/>
  <c r="J1492" i="8"/>
  <c r="M1492" i="8" s="1"/>
  <c r="G1492" i="8"/>
  <c r="AD1491" i="8"/>
  <c r="Y1491" i="8"/>
  <c r="W1491" i="8"/>
  <c r="U1491" i="8"/>
  <c r="X1491" i="8" s="1"/>
  <c r="P1491" i="8"/>
  <c r="Q1491" i="8" s="1"/>
  <c r="O1491" i="8"/>
  <c r="L1491" i="8"/>
  <c r="J1491" i="8"/>
  <c r="M1491" i="8" s="1"/>
  <c r="G1491" i="8"/>
  <c r="AD1490" i="8"/>
  <c r="Y1490" i="8"/>
  <c r="W1490" i="8"/>
  <c r="U1490" i="8"/>
  <c r="X1490" i="8" s="1"/>
  <c r="P1490" i="8"/>
  <c r="Q1490" i="8" s="1"/>
  <c r="O1490" i="8"/>
  <c r="L1490" i="8"/>
  <c r="J1490" i="8"/>
  <c r="M1490" i="8" s="1"/>
  <c r="G1490" i="8"/>
  <c r="AD1489" i="8"/>
  <c r="Y1489" i="8"/>
  <c r="W1489" i="8"/>
  <c r="U1489" i="8"/>
  <c r="X1489" i="8" s="1"/>
  <c r="S1489" i="8"/>
  <c r="P1489" i="8"/>
  <c r="Q1489" i="8" s="1"/>
  <c r="O1489" i="8"/>
  <c r="R1489" i="8" s="1"/>
  <c r="L1489" i="8"/>
  <c r="J1489" i="8"/>
  <c r="M1489" i="8" s="1"/>
  <c r="G1489" i="8"/>
  <c r="AD1488" i="8"/>
  <c r="Y1488" i="8"/>
  <c r="W1488" i="8"/>
  <c r="U1488" i="8"/>
  <c r="X1488" i="8" s="1"/>
  <c r="S1488" i="8"/>
  <c r="P1488" i="8"/>
  <c r="Q1488" i="8" s="1"/>
  <c r="O1488" i="8"/>
  <c r="R1488" i="8" s="1"/>
  <c r="L1488" i="8"/>
  <c r="J1488" i="8"/>
  <c r="M1488" i="8" s="1"/>
  <c r="G1488" i="8"/>
  <c r="AD1487" i="8"/>
  <c r="Y1487" i="8"/>
  <c r="W1487" i="8"/>
  <c r="U1487" i="8"/>
  <c r="X1487" i="8" s="1"/>
  <c r="P1487" i="8"/>
  <c r="Q1487" i="8" s="1"/>
  <c r="O1487" i="8"/>
  <c r="L1487" i="8"/>
  <c r="J1487" i="8"/>
  <c r="M1487" i="8" s="1"/>
  <c r="G1487" i="8"/>
  <c r="AD1486" i="8"/>
  <c r="Y1486" i="8"/>
  <c r="W1486" i="8"/>
  <c r="U1486" i="8"/>
  <c r="X1486" i="8" s="1"/>
  <c r="S1486" i="8"/>
  <c r="P1486" i="8"/>
  <c r="Q1486" i="8" s="1"/>
  <c r="O1486" i="8"/>
  <c r="R1486" i="8" s="1"/>
  <c r="L1486" i="8"/>
  <c r="J1486" i="8"/>
  <c r="M1486" i="8" s="1"/>
  <c r="G1486" i="8"/>
  <c r="AD1485" i="8"/>
  <c r="Y1485" i="8"/>
  <c r="W1485" i="8"/>
  <c r="U1485" i="8"/>
  <c r="X1485" i="8" s="1"/>
  <c r="P1485" i="8"/>
  <c r="Q1485" i="8" s="1"/>
  <c r="O1485" i="8"/>
  <c r="L1485" i="8"/>
  <c r="J1485" i="8"/>
  <c r="M1485" i="8" s="1"/>
  <c r="G1485" i="8"/>
  <c r="AD1484" i="8"/>
  <c r="Y1484" i="8"/>
  <c r="W1484" i="8"/>
  <c r="U1484" i="8"/>
  <c r="X1484" i="8" s="1"/>
  <c r="P1484" i="8"/>
  <c r="Q1484" i="8" s="1"/>
  <c r="O1484" i="8"/>
  <c r="L1484" i="8"/>
  <c r="J1484" i="8"/>
  <c r="M1484" i="8" s="1"/>
  <c r="G1484" i="8"/>
  <c r="AD1483" i="8"/>
  <c r="Y1483" i="8"/>
  <c r="W1483" i="8"/>
  <c r="U1483" i="8"/>
  <c r="X1483" i="8" s="1"/>
  <c r="P1483" i="8"/>
  <c r="Q1483" i="8" s="1"/>
  <c r="O1483" i="8"/>
  <c r="L1483" i="8"/>
  <c r="J1483" i="8"/>
  <c r="M1483" i="8" s="1"/>
  <c r="G1483" i="8"/>
  <c r="AD1482" i="8"/>
  <c r="Y1482" i="8"/>
  <c r="W1482" i="8"/>
  <c r="U1482" i="8"/>
  <c r="X1482" i="8" s="1"/>
  <c r="P1482" i="8"/>
  <c r="Q1482" i="8" s="1"/>
  <c r="O1482" i="8"/>
  <c r="L1482" i="8"/>
  <c r="J1482" i="8"/>
  <c r="M1482" i="8" s="1"/>
  <c r="G1482" i="8"/>
  <c r="AD1481" i="8"/>
  <c r="Y1481" i="8"/>
  <c r="W1481" i="8"/>
  <c r="U1481" i="8"/>
  <c r="X1481" i="8" s="1"/>
  <c r="P1481" i="8"/>
  <c r="Q1481" i="8" s="1"/>
  <c r="O1481" i="8"/>
  <c r="L1481" i="8"/>
  <c r="J1481" i="8"/>
  <c r="M1481" i="8" s="1"/>
  <c r="G1481" i="8"/>
  <c r="AD1480" i="8"/>
  <c r="Y1480" i="8"/>
  <c r="W1480" i="8"/>
  <c r="U1480" i="8"/>
  <c r="X1480" i="8" s="1"/>
  <c r="P1480" i="8"/>
  <c r="Q1480" i="8" s="1"/>
  <c r="O1480" i="8"/>
  <c r="L1480" i="8"/>
  <c r="J1480" i="8"/>
  <c r="M1480" i="8" s="1"/>
  <c r="G1480" i="8"/>
  <c r="AD1479" i="8"/>
  <c r="Y1479" i="8"/>
  <c r="W1479" i="8"/>
  <c r="U1479" i="8"/>
  <c r="X1479" i="8" s="1"/>
  <c r="P1479" i="8"/>
  <c r="Q1479" i="8" s="1"/>
  <c r="O1479" i="8"/>
  <c r="L1479" i="8"/>
  <c r="J1479" i="8"/>
  <c r="M1479" i="8" s="1"/>
  <c r="G1479" i="8"/>
  <c r="AD1478" i="8"/>
  <c r="Y1478" i="8"/>
  <c r="W1478" i="8"/>
  <c r="U1478" i="8"/>
  <c r="X1478" i="8" s="1"/>
  <c r="P1478" i="8"/>
  <c r="Q1478" i="8" s="1"/>
  <c r="O1478" i="8"/>
  <c r="L1478" i="8"/>
  <c r="J1478" i="8"/>
  <c r="M1478" i="8" s="1"/>
  <c r="G1478" i="8"/>
  <c r="AD1477" i="8"/>
  <c r="Y1477" i="8"/>
  <c r="W1477" i="8"/>
  <c r="U1477" i="8"/>
  <c r="X1477" i="8" s="1"/>
  <c r="P1477" i="8"/>
  <c r="Q1477" i="8" s="1"/>
  <c r="O1477" i="8"/>
  <c r="L1477" i="8"/>
  <c r="J1477" i="8"/>
  <c r="M1477" i="8" s="1"/>
  <c r="G1477" i="8"/>
  <c r="AD1476" i="8"/>
  <c r="Y1476" i="8"/>
  <c r="W1476" i="8"/>
  <c r="U1476" i="8"/>
  <c r="X1476" i="8" s="1"/>
  <c r="S1476" i="8"/>
  <c r="P1476" i="8"/>
  <c r="Q1476" i="8" s="1"/>
  <c r="O1476" i="8"/>
  <c r="R1476" i="8" s="1"/>
  <c r="L1476" i="8"/>
  <c r="J1476" i="8"/>
  <c r="M1476" i="8" s="1"/>
  <c r="G1476" i="8"/>
  <c r="AD1475" i="8"/>
  <c r="Y1475" i="8"/>
  <c r="W1475" i="8"/>
  <c r="U1475" i="8"/>
  <c r="X1475" i="8" s="1"/>
  <c r="P1475" i="8"/>
  <c r="Q1475" i="8" s="1"/>
  <c r="O1475" i="8"/>
  <c r="L1475" i="8"/>
  <c r="J1475" i="8"/>
  <c r="M1475" i="8" s="1"/>
  <c r="G1475" i="8"/>
  <c r="AD1474" i="8"/>
  <c r="Y1474" i="8"/>
  <c r="W1474" i="8"/>
  <c r="U1474" i="8"/>
  <c r="X1474" i="8" s="1"/>
  <c r="P1474" i="8"/>
  <c r="Q1474" i="8" s="1"/>
  <c r="O1474" i="8"/>
  <c r="L1474" i="8"/>
  <c r="J1474" i="8"/>
  <c r="M1474" i="8" s="1"/>
  <c r="G1474" i="8"/>
  <c r="AD1473" i="8"/>
  <c r="Y1473" i="8"/>
  <c r="W1473" i="8"/>
  <c r="U1473" i="8"/>
  <c r="X1473" i="8" s="1"/>
  <c r="P1473" i="8"/>
  <c r="Q1473" i="8" s="1"/>
  <c r="O1473" i="8"/>
  <c r="L1473" i="8"/>
  <c r="J1473" i="8"/>
  <c r="M1473" i="8" s="1"/>
  <c r="G1473" i="8"/>
  <c r="AD1472" i="8"/>
  <c r="Y1472" i="8"/>
  <c r="W1472" i="8"/>
  <c r="U1472" i="8"/>
  <c r="X1472" i="8" s="1"/>
  <c r="P1472" i="8"/>
  <c r="Q1472" i="8" s="1"/>
  <c r="O1472" i="8"/>
  <c r="L1472" i="8"/>
  <c r="J1472" i="8"/>
  <c r="M1472" i="8" s="1"/>
  <c r="G1472" i="8"/>
  <c r="AD1471" i="8"/>
  <c r="Y1471" i="8"/>
  <c r="W1471" i="8"/>
  <c r="U1471" i="8"/>
  <c r="X1471" i="8" s="1"/>
  <c r="P1471" i="8"/>
  <c r="Q1471" i="8" s="1"/>
  <c r="O1471" i="8"/>
  <c r="L1471" i="8"/>
  <c r="J1471" i="8"/>
  <c r="M1471" i="8" s="1"/>
  <c r="G1471" i="8"/>
  <c r="AD1470" i="8"/>
  <c r="Y1470" i="8"/>
  <c r="W1470" i="8"/>
  <c r="U1470" i="8"/>
  <c r="X1470" i="8" s="1"/>
  <c r="P1470" i="8"/>
  <c r="Q1470" i="8" s="1"/>
  <c r="O1470" i="8"/>
  <c r="L1470" i="8"/>
  <c r="J1470" i="8"/>
  <c r="M1470" i="8" s="1"/>
  <c r="G1470" i="8"/>
  <c r="AD1469" i="8"/>
  <c r="Y1469" i="8"/>
  <c r="W1469" i="8"/>
  <c r="U1469" i="8"/>
  <c r="X1469" i="8" s="1"/>
  <c r="S1469" i="8"/>
  <c r="P1469" i="8"/>
  <c r="Q1469" i="8" s="1"/>
  <c r="O1469" i="8"/>
  <c r="R1469" i="8" s="1"/>
  <c r="L1469" i="8"/>
  <c r="J1469" i="8"/>
  <c r="M1469" i="8" s="1"/>
  <c r="G1469" i="8"/>
  <c r="AD1468" i="8"/>
  <c r="Y1468" i="8"/>
  <c r="W1468" i="8"/>
  <c r="U1468" i="8"/>
  <c r="X1468" i="8" s="1"/>
  <c r="P1468" i="8"/>
  <c r="Q1468" i="8" s="1"/>
  <c r="O1468" i="8"/>
  <c r="L1468" i="8"/>
  <c r="J1468" i="8"/>
  <c r="M1468" i="8" s="1"/>
  <c r="G1468" i="8"/>
  <c r="AD1467" i="8"/>
  <c r="Y1467" i="8"/>
  <c r="W1467" i="8"/>
  <c r="U1467" i="8"/>
  <c r="X1467" i="8" s="1"/>
  <c r="P1467" i="8"/>
  <c r="Q1467" i="8" s="1"/>
  <c r="O1467" i="8"/>
  <c r="L1467" i="8"/>
  <c r="J1467" i="8"/>
  <c r="M1467" i="8" s="1"/>
  <c r="G1467" i="8"/>
  <c r="AD1466" i="8"/>
  <c r="Y1466" i="8"/>
  <c r="W1466" i="8"/>
  <c r="U1466" i="8"/>
  <c r="X1466" i="8" s="1"/>
  <c r="S1466" i="8"/>
  <c r="P1466" i="8"/>
  <c r="Q1466" i="8" s="1"/>
  <c r="O1466" i="8"/>
  <c r="R1466" i="8" s="1"/>
  <c r="L1466" i="8"/>
  <c r="J1466" i="8"/>
  <c r="M1466" i="8" s="1"/>
  <c r="G1466" i="8"/>
  <c r="AD1465" i="8"/>
  <c r="Y1465" i="8"/>
  <c r="W1465" i="8"/>
  <c r="U1465" i="8"/>
  <c r="X1465" i="8" s="1"/>
  <c r="P1465" i="8"/>
  <c r="Q1465" i="8" s="1"/>
  <c r="O1465" i="8"/>
  <c r="L1465" i="8"/>
  <c r="J1465" i="8"/>
  <c r="M1465" i="8" s="1"/>
  <c r="G1465" i="8"/>
  <c r="AD1464" i="8"/>
  <c r="Y1464" i="8"/>
  <c r="W1464" i="8"/>
  <c r="U1464" i="8"/>
  <c r="X1464" i="8" s="1"/>
  <c r="P1464" i="8"/>
  <c r="Q1464" i="8" s="1"/>
  <c r="O1464" i="8"/>
  <c r="L1464" i="8"/>
  <c r="J1464" i="8"/>
  <c r="M1464" i="8" s="1"/>
  <c r="G1464" i="8"/>
  <c r="AD1463" i="8"/>
  <c r="Y1463" i="8"/>
  <c r="W1463" i="8"/>
  <c r="U1463" i="8"/>
  <c r="X1463" i="8" s="1"/>
  <c r="P1463" i="8"/>
  <c r="Q1463" i="8" s="1"/>
  <c r="O1463" i="8"/>
  <c r="L1463" i="8"/>
  <c r="J1463" i="8"/>
  <c r="M1463" i="8" s="1"/>
  <c r="G1463" i="8"/>
  <c r="AD1462" i="8"/>
  <c r="Y1462" i="8"/>
  <c r="W1462" i="8"/>
  <c r="U1462" i="8"/>
  <c r="X1462" i="8" s="1"/>
  <c r="P1462" i="8"/>
  <c r="Q1462" i="8" s="1"/>
  <c r="O1462" i="8"/>
  <c r="L1462" i="8"/>
  <c r="J1462" i="8"/>
  <c r="M1462" i="8" s="1"/>
  <c r="G1462" i="8"/>
  <c r="AD1461" i="8"/>
  <c r="Y1461" i="8"/>
  <c r="W1461" i="8"/>
  <c r="U1461" i="8"/>
  <c r="X1461" i="8" s="1"/>
  <c r="P1461" i="8"/>
  <c r="Q1461" i="8" s="1"/>
  <c r="O1461" i="8"/>
  <c r="L1461" i="8"/>
  <c r="J1461" i="8"/>
  <c r="M1461" i="8" s="1"/>
  <c r="G1461" i="8"/>
  <c r="AD1460" i="8"/>
  <c r="Y1460" i="8"/>
  <c r="W1460" i="8"/>
  <c r="U1460" i="8"/>
  <c r="X1460" i="8" s="1"/>
  <c r="P1460" i="8"/>
  <c r="Q1460" i="8" s="1"/>
  <c r="O1460" i="8"/>
  <c r="L1460" i="8"/>
  <c r="J1460" i="8"/>
  <c r="M1460" i="8" s="1"/>
  <c r="G1460" i="8"/>
  <c r="AD1459" i="8"/>
  <c r="Y1459" i="8"/>
  <c r="W1459" i="8"/>
  <c r="U1459" i="8"/>
  <c r="X1459" i="8" s="1"/>
  <c r="P1459" i="8"/>
  <c r="Q1459" i="8" s="1"/>
  <c r="O1459" i="8"/>
  <c r="L1459" i="8"/>
  <c r="J1459" i="8"/>
  <c r="M1459" i="8" s="1"/>
  <c r="G1459" i="8"/>
  <c r="AD1458" i="8"/>
  <c r="Y1458" i="8"/>
  <c r="W1458" i="8"/>
  <c r="U1458" i="8"/>
  <c r="X1458" i="8" s="1"/>
  <c r="S1458" i="8"/>
  <c r="P1458" i="8"/>
  <c r="Q1458" i="8" s="1"/>
  <c r="O1458" i="8"/>
  <c r="R1458" i="8" s="1"/>
  <c r="L1458" i="8"/>
  <c r="J1458" i="8"/>
  <c r="M1458" i="8" s="1"/>
  <c r="G1458" i="8"/>
  <c r="AD1457" i="8"/>
  <c r="Y1457" i="8"/>
  <c r="W1457" i="8"/>
  <c r="U1457" i="8"/>
  <c r="X1457" i="8" s="1"/>
  <c r="P1457" i="8"/>
  <c r="Q1457" i="8" s="1"/>
  <c r="O1457" i="8"/>
  <c r="L1457" i="8"/>
  <c r="J1457" i="8"/>
  <c r="M1457" i="8" s="1"/>
  <c r="G1457" i="8"/>
  <c r="AD1456" i="8"/>
  <c r="Y1456" i="8"/>
  <c r="W1456" i="8"/>
  <c r="U1456" i="8"/>
  <c r="X1456" i="8" s="1"/>
  <c r="P1456" i="8"/>
  <c r="Q1456" i="8" s="1"/>
  <c r="O1456" i="8"/>
  <c r="L1456" i="8"/>
  <c r="J1456" i="8"/>
  <c r="M1456" i="8" s="1"/>
  <c r="G1456" i="8"/>
  <c r="AD1455" i="8"/>
  <c r="Y1455" i="8"/>
  <c r="W1455" i="8"/>
  <c r="U1455" i="8"/>
  <c r="X1455" i="8" s="1"/>
  <c r="P1455" i="8"/>
  <c r="Q1455" i="8" s="1"/>
  <c r="O1455" i="8"/>
  <c r="L1455" i="8"/>
  <c r="J1455" i="8"/>
  <c r="M1455" i="8" s="1"/>
  <c r="G1455" i="8"/>
  <c r="AD1454" i="8"/>
  <c r="Y1454" i="8"/>
  <c r="W1454" i="8"/>
  <c r="U1454" i="8"/>
  <c r="X1454" i="8" s="1"/>
  <c r="P1454" i="8"/>
  <c r="Q1454" i="8" s="1"/>
  <c r="O1454" i="8"/>
  <c r="L1454" i="8"/>
  <c r="J1454" i="8"/>
  <c r="M1454" i="8" s="1"/>
  <c r="G1454" i="8"/>
  <c r="AD1453" i="8"/>
  <c r="Y1453" i="8"/>
  <c r="W1453" i="8"/>
  <c r="U1453" i="8"/>
  <c r="X1453" i="8" s="1"/>
  <c r="S1453" i="8"/>
  <c r="P1453" i="8"/>
  <c r="Q1453" i="8" s="1"/>
  <c r="O1453" i="8"/>
  <c r="R1453" i="8" s="1"/>
  <c r="L1453" i="8"/>
  <c r="J1453" i="8"/>
  <c r="M1453" i="8" s="1"/>
  <c r="G1453" i="8"/>
  <c r="AD1452" i="8"/>
  <c r="Y1452" i="8"/>
  <c r="W1452" i="8"/>
  <c r="U1452" i="8"/>
  <c r="X1452" i="8" s="1"/>
  <c r="P1452" i="8"/>
  <c r="Q1452" i="8" s="1"/>
  <c r="O1452" i="8"/>
  <c r="L1452" i="8"/>
  <c r="J1452" i="8"/>
  <c r="M1452" i="8" s="1"/>
  <c r="G1452" i="8"/>
  <c r="AD1451" i="8"/>
  <c r="Y1451" i="8"/>
  <c r="W1451" i="8"/>
  <c r="U1451" i="8"/>
  <c r="X1451" i="8" s="1"/>
  <c r="P1451" i="8"/>
  <c r="Q1451" i="8" s="1"/>
  <c r="O1451" i="8"/>
  <c r="L1451" i="8"/>
  <c r="J1451" i="8"/>
  <c r="M1451" i="8" s="1"/>
  <c r="G1451" i="8"/>
  <c r="AD1450" i="8"/>
  <c r="Y1450" i="8"/>
  <c r="W1450" i="8"/>
  <c r="U1450" i="8"/>
  <c r="X1450" i="8" s="1"/>
  <c r="P1450" i="8"/>
  <c r="Q1450" i="8" s="1"/>
  <c r="O1450" i="8"/>
  <c r="L1450" i="8"/>
  <c r="J1450" i="8"/>
  <c r="M1450" i="8" s="1"/>
  <c r="G1450" i="8"/>
  <c r="AD1449" i="8"/>
  <c r="Y1449" i="8"/>
  <c r="W1449" i="8"/>
  <c r="U1449" i="8"/>
  <c r="X1449" i="8" s="1"/>
  <c r="P1449" i="8"/>
  <c r="Q1449" i="8" s="1"/>
  <c r="O1449" i="8"/>
  <c r="L1449" i="8"/>
  <c r="J1449" i="8"/>
  <c r="M1449" i="8" s="1"/>
  <c r="G1449" i="8"/>
  <c r="AD1448" i="8"/>
  <c r="Y1448" i="8"/>
  <c r="W1448" i="8"/>
  <c r="U1448" i="8"/>
  <c r="X1448" i="8" s="1"/>
  <c r="P1448" i="8"/>
  <c r="Q1448" i="8" s="1"/>
  <c r="O1448" i="8"/>
  <c r="L1448" i="8"/>
  <c r="J1448" i="8"/>
  <c r="M1448" i="8" s="1"/>
  <c r="G1448" i="8"/>
  <c r="AD1447" i="8"/>
  <c r="Y1447" i="8"/>
  <c r="W1447" i="8"/>
  <c r="U1447" i="8"/>
  <c r="X1447" i="8" s="1"/>
  <c r="P1447" i="8"/>
  <c r="Q1447" i="8" s="1"/>
  <c r="O1447" i="8"/>
  <c r="L1447" i="8"/>
  <c r="J1447" i="8"/>
  <c r="M1447" i="8" s="1"/>
  <c r="G1447" i="8"/>
  <c r="AD1446" i="8"/>
  <c r="Y1446" i="8"/>
  <c r="W1446" i="8"/>
  <c r="U1446" i="8"/>
  <c r="X1446" i="8" s="1"/>
  <c r="P1446" i="8"/>
  <c r="Q1446" i="8" s="1"/>
  <c r="O1446" i="8"/>
  <c r="L1446" i="8"/>
  <c r="J1446" i="8"/>
  <c r="M1446" i="8" s="1"/>
  <c r="G1446" i="8"/>
  <c r="AD1445" i="8"/>
  <c r="Y1445" i="8"/>
  <c r="W1445" i="8"/>
  <c r="U1445" i="8"/>
  <c r="X1445" i="8" s="1"/>
  <c r="P1445" i="8"/>
  <c r="Q1445" i="8" s="1"/>
  <c r="O1445" i="8"/>
  <c r="L1445" i="8"/>
  <c r="J1445" i="8"/>
  <c r="M1445" i="8" s="1"/>
  <c r="G1445" i="8"/>
  <c r="AD1444" i="8"/>
  <c r="Y1444" i="8"/>
  <c r="W1444" i="8"/>
  <c r="U1444" i="8"/>
  <c r="X1444" i="8" s="1"/>
  <c r="P1444" i="8"/>
  <c r="Q1444" i="8" s="1"/>
  <c r="O1444" i="8"/>
  <c r="L1444" i="8"/>
  <c r="J1444" i="8"/>
  <c r="M1444" i="8" s="1"/>
  <c r="G1444" i="8"/>
  <c r="AD1443" i="8"/>
  <c r="Y1443" i="8"/>
  <c r="W1443" i="8"/>
  <c r="U1443" i="8"/>
  <c r="X1443" i="8" s="1"/>
  <c r="P1443" i="8"/>
  <c r="Q1443" i="8" s="1"/>
  <c r="O1443" i="8"/>
  <c r="L1443" i="8"/>
  <c r="J1443" i="8"/>
  <c r="M1443" i="8" s="1"/>
  <c r="G1443" i="8"/>
  <c r="AD1442" i="8"/>
  <c r="Y1442" i="8"/>
  <c r="W1442" i="8"/>
  <c r="U1442" i="8"/>
  <c r="X1442" i="8" s="1"/>
  <c r="P1442" i="8"/>
  <c r="Q1442" i="8" s="1"/>
  <c r="O1442" i="8"/>
  <c r="L1442" i="8"/>
  <c r="J1442" i="8"/>
  <c r="M1442" i="8" s="1"/>
  <c r="G1442" i="8"/>
  <c r="AD1441" i="8"/>
  <c r="Y1441" i="8"/>
  <c r="W1441" i="8"/>
  <c r="U1441" i="8"/>
  <c r="X1441" i="8" s="1"/>
  <c r="P1441" i="8"/>
  <c r="Q1441" i="8" s="1"/>
  <c r="O1441" i="8"/>
  <c r="L1441" i="8"/>
  <c r="J1441" i="8"/>
  <c r="M1441" i="8" s="1"/>
  <c r="G1441" i="8"/>
  <c r="AD1440" i="8"/>
  <c r="Y1440" i="8"/>
  <c r="W1440" i="8"/>
  <c r="U1440" i="8"/>
  <c r="X1440" i="8" s="1"/>
  <c r="P1440" i="8"/>
  <c r="Q1440" i="8" s="1"/>
  <c r="O1440" i="8"/>
  <c r="L1440" i="8"/>
  <c r="J1440" i="8"/>
  <c r="M1440" i="8" s="1"/>
  <c r="G1440" i="8"/>
  <c r="AD1439" i="8"/>
  <c r="Y1439" i="8"/>
  <c r="W1439" i="8"/>
  <c r="U1439" i="8"/>
  <c r="X1439" i="8" s="1"/>
  <c r="P1439" i="8"/>
  <c r="Q1439" i="8" s="1"/>
  <c r="O1439" i="8"/>
  <c r="L1439" i="8"/>
  <c r="J1439" i="8"/>
  <c r="M1439" i="8" s="1"/>
  <c r="G1439" i="8"/>
  <c r="AD1438" i="8"/>
  <c r="Y1438" i="8"/>
  <c r="W1438" i="8"/>
  <c r="U1438" i="8"/>
  <c r="X1438" i="8" s="1"/>
  <c r="P1438" i="8"/>
  <c r="Q1438" i="8" s="1"/>
  <c r="O1438" i="8"/>
  <c r="L1438" i="8"/>
  <c r="J1438" i="8"/>
  <c r="M1438" i="8" s="1"/>
  <c r="G1438" i="8"/>
  <c r="AD1437" i="8"/>
  <c r="Y1437" i="8"/>
  <c r="W1437" i="8"/>
  <c r="U1437" i="8"/>
  <c r="X1437" i="8" s="1"/>
  <c r="P1437" i="8"/>
  <c r="Q1437" i="8" s="1"/>
  <c r="O1437" i="8"/>
  <c r="L1437" i="8"/>
  <c r="J1437" i="8"/>
  <c r="M1437" i="8" s="1"/>
  <c r="G1437" i="8"/>
  <c r="AD1436" i="8"/>
  <c r="Y1436" i="8"/>
  <c r="W1436" i="8"/>
  <c r="U1436" i="8"/>
  <c r="X1436" i="8" s="1"/>
  <c r="P1436" i="8"/>
  <c r="Q1436" i="8" s="1"/>
  <c r="O1436" i="8"/>
  <c r="L1436" i="8"/>
  <c r="J1436" i="8"/>
  <c r="M1436" i="8" s="1"/>
  <c r="G1436" i="8"/>
  <c r="AD1435" i="8"/>
  <c r="Y1435" i="8"/>
  <c r="W1435" i="8"/>
  <c r="U1435" i="8"/>
  <c r="X1435" i="8" s="1"/>
  <c r="P1435" i="8"/>
  <c r="Q1435" i="8" s="1"/>
  <c r="O1435" i="8"/>
  <c r="L1435" i="8"/>
  <c r="J1435" i="8"/>
  <c r="M1435" i="8" s="1"/>
  <c r="G1435" i="8"/>
  <c r="AD1434" i="8"/>
  <c r="Y1434" i="8"/>
  <c r="W1434" i="8"/>
  <c r="U1434" i="8"/>
  <c r="X1434" i="8" s="1"/>
  <c r="P1434" i="8"/>
  <c r="Q1434" i="8" s="1"/>
  <c r="O1434" i="8"/>
  <c r="L1434" i="8"/>
  <c r="J1434" i="8"/>
  <c r="M1434" i="8" s="1"/>
  <c r="G1434" i="8"/>
  <c r="AD1433" i="8"/>
  <c r="Y1433" i="8"/>
  <c r="W1433" i="8"/>
  <c r="U1433" i="8"/>
  <c r="X1433" i="8" s="1"/>
  <c r="P1433" i="8"/>
  <c r="Q1433" i="8" s="1"/>
  <c r="O1433" i="8"/>
  <c r="L1433" i="8"/>
  <c r="J1433" i="8"/>
  <c r="M1433" i="8" s="1"/>
  <c r="G1433" i="8"/>
  <c r="AD1432" i="8"/>
  <c r="Y1432" i="8"/>
  <c r="W1432" i="8"/>
  <c r="U1432" i="8"/>
  <c r="X1432" i="8" s="1"/>
  <c r="S1432" i="8"/>
  <c r="P1432" i="8"/>
  <c r="Q1432" i="8" s="1"/>
  <c r="O1432" i="8"/>
  <c r="R1432" i="8" s="1"/>
  <c r="L1432" i="8"/>
  <c r="J1432" i="8"/>
  <c r="M1432" i="8" s="1"/>
  <c r="G1432" i="8"/>
  <c r="AD1431" i="8"/>
  <c r="Y1431" i="8"/>
  <c r="W1431" i="8"/>
  <c r="U1431" i="8"/>
  <c r="X1431" i="8" s="1"/>
  <c r="P1431" i="8"/>
  <c r="Q1431" i="8" s="1"/>
  <c r="O1431" i="8"/>
  <c r="L1431" i="8"/>
  <c r="J1431" i="8"/>
  <c r="M1431" i="8" s="1"/>
  <c r="G1431" i="8"/>
  <c r="AD1430" i="8"/>
  <c r="Y1430" i="8"/>
  <c r="W1430" i="8"/>
  <c r="U1430" i="8"/>
  <c r="X1430" i="8" s="1"/>
  <c r="P1430" i="8"/>
  <c r="Q1430" i="8" s="1"/>
  <c r="O1430" i="8"/>
  <c r="L1430" i="8"/>
  <c r="J1430" i="8"/>
  <c r="M1430" i="8" s="1"/>
  <c r="G1430" i="8"/>
  <c r="AD1429" i="8"/>
  <c r="Y1429" i="8"/>
  <c r="W1429" i="8"/>
  <c r="U1429" i="8"/>
  <c r="X1429" i="8" s="1"/>
  <c r="P1429" i="8"/>
  <c r="Q1429" i="8" s="1"/>
  <c r="O1429" i="8"/>
  <c r="L1429" i="8"/>
  <c r="J1429" i="8"/>
  <c r="M1429" i="8" s="1"/>
  <c r="G1429" i="8"/>
  <c r="AD1428" i="8"/>
  <c r="Y1428" i="8"/>
  <c r="W1428" i="8"/>
  <c r="U1428" i="8"/>
  <c r="X1428" i="8" s="1"/>
  <c r="P1428" i="8"/>
  <c r="Q1428" i="8" s="1"/>
  <c r="O1428" i="8"/>
  <c r="L1428" i="8"/>
  <c r="J1428" i="8"/>
  <c r="M1428" i="8" s="1"/>
  <c r="G1428" i="8"/>
  <c r="AD1427" i="8"/>
  <c r="Y1427" i="8"/>
  <c r="W1427" i="8"/>
  <c r="U1427" i="8"/>
  <c r="X1427" i="8" s="1"/>
  <c r="P1427" i="8"/>
  <c r="Q1427" i="8" s="1"/>
  <c r="O1427" i="8"/>
  <c r="L1427" i="8"/>
  <c r="J1427" i="8"/>
  <c r="M1427" i="8" s="1"/>
  <c r="G1427" i="8"/>
  <c r="AD1426" i="8"/>
  <c r="Y1426" i="8"/>
  <c r="W1426" i="8"/>
  <c r="U1426" i="8"/>
  <c r="X1426" i="8" s="1"/>
  <c r="P1426" i="8"/>
  <c r="Q1426" i="8" s="1"/>
  <c r="O1426" i="8"/>
  <c r="L1426" i="8"/>
  <c r="J1426" i="8"/>
  <c r="M1426" i="8" s="1"/>
  <c r="G1426" i="8"/>
  <c r="AD1425" i="8"/>
  <c r="Y1425" i="8"/>
  <c r="W1425" i="8"/>
  <c r="U1425" i="8"/>
  <c r="X1425" i="8" s="1"/>
  <c r="S1425" i="8"/>
  <c r="P1425" i="8"/>
  <c r="Q1425" i="8" s="1"/>
  <c r="O1425" i="8"/>
  <c r="R1425" i="8" s="1"/>
  <c r="L1425" i="8"/>
  <c r="J1425" i="8"/>
  <c r="M1425" i="8" s="1"/>
  <c r="G1425" i="8"/>
  <c r="AD1424" i="8"/>
  <c r="Y1424" i="8"/>
  <c r="W1424" i="8"/>
  <c r="U1424" i="8"/>
  <c r="X1424" i="8" s="1"/>
  <c r="P1424" i="8"/>
  <c r="Q1424" i="8" s="1"/>
  <c r="O1424" i="8"/>
  <c r="L1424" i="8"/>
  <c r="J1424" i="8"/>
  <c r="M1424" i="8" s="1"/>
  <c r="G1424" i="8"/>
  <c r="AD1423" i="8"/>
  <c r="Y1423" i="8"/>
  <c r="W1423" i="8"/>
  <c r="U1423" i="8"/>
  <c r="X1423" i="8" s="1"/>
  <c r="P1423" i="8"/>
  <c r="Q1423" i="8" s="1"/>
  <c r="O1423" i="8"/>
  <c r="L1423" i="8"/>
  <c r="J1423" i="8"/>
  <c r="M1423" i="8" s="1"/>
  <c r="G1423" i="8"/>
  <c r="AD1422" i="8"/>
  <c r="Y1422" i="8"/>
  <c r="W1422" i="8"/>
  <c r="U1422" i="8"/>
  <c r="X1422" i="8" s="1"/>
  <c r="P1422" i="8"/>
  <c r="Q1422" i="8" s="1"/>
  <c r="O1422" i="8"/>
  <c r="L1422" i="8"/>
  <c r="J1422" i="8"/>
  <c r="M1422" i="8" s="1"/>
  <c r="G1422" i="8"/>
  <c r="AD1421" i="8"/>
  <c r="Y1421" i="8"/>
  <c r="W1421" i="8"/>
  <c r="U1421" i="8"/>
  <c r="X1421" i="8" s="1"/>
  <c r="P1421" i="8"/>
  <c r="Q1421" i="8" s="1"/>
  <c r="O1421" i="8"/>
  <c r="L1421" i="8"/>
  <c r="J1421" i="8"/>
  <c r="M1421" i="8" s="1"/>
  <c r="G1421" i="8"/>
  <c r="AD1420" i="8"/>
  <c r="Y1420" i="8"/>
  <c r="W1420" i="8"/>
  <c r="U1420" i="8"/>
  <c r="X1420" i="8" s="1"/>
  <c r="P1420" i="8"/>
  <c r="Q1420" i="8" s="1"/>
  <c r="O1420" i="8"/>
  <c r="L1420" i="8"/>
  <c r="J1420" i="8"/>
  <c r="M1420" i="8" s="1"/>
  <c r="G1420" i="8"/>
  <c r="AD1419" i="8"/>
  <c r="Y1419" i="8"/>
  <c r="W1419" i="8"/>
  <c r="U1419" i="8"/>
  <c r="X1419" i="8" s="1"/>
  <c r="S1419" i="8"/>
  <c r="P1419" i="8"/>
  <c r="Q1419" i="8" s="1"/>
  <c r="O1419" i="8"/>
  <c r="R1419" i="8" s="1"/>
  <c r="L1419" i="8"/>
  <c r="J1419" i="8"/>
  <c r="M1419" i="8" s="1"/>
  <c r="G1419" i="8"/>
  <c r="AD1418" i="8"/>
  <c r="Y1418" i="8"/>
  <c r="W1418" i="8"/>
  <c r="U1418" i="8"/>
  <c r="X1418" i="8" s="1"/>
  <c r="P1418" i="8"/>
  <c r="Q1418" i="8" s="1"/>
  <c r="O1418" i="8"/>
  <c r="L1418" i="8"/>
  <c r="J1418" i="8"/>
  <c r="M1418" i="8" s="1"/>
  <c r="G1418" i="8"/>
  <c r="AD1417" i="8"/>
  <c r="Y1417" i="8"/>
  <c r="W1417" i="8"/>
  <c r="U1417" i="8"/>
  <c r="X1417" i="8" s="1"/>
  <c r="P1417" i="8"/>
  <c r="Q1417" i="8" s="1"/>
  <c r="O1417" i="8"/>
  <c r="L1417" i="8"/>
  <c r="J1417" i="8"/>
  <c r="M1417" i="8" s="1"/>
  <c r="G1417" i="8"/>
  <c r="AD1416" i="8"/>
  <c r="Y1416" i="8"/>
  <c r="W1416" i="8"/>
  <c r="U1416" i="8"/>
  <c r="X1416" i="8" s="1"/>
  <c r="P1416" i="8"/>
  <c r="Q1416" i="8" s="1"/>
  <c r="O1416" i="8"/>
  <c r="L1416" i="8"/>
  <c r="J1416" i="8"/>
  <c r="M1416" i="8" s="1"/>
  <c r="G1416" i="8"/>
  <c r="AD1415" i="8"/>
  <c r="Y1415" i="8"/>
  <c r="W1415" i="8"/>
  <c r="U1415" i="8"/>
  <c r="X1415" i="8" s="1"/>
  <c r="P1415" i="8"/>
  <c r="Q1415" i="8" s="1"/>
  <c r="O1415" i="8"/>
  <c r="L1415" i="8"/>
  <c r="J1415" i="8"/>
  <c r="M1415" i="8" s="1"/>
  <c r="G1415" i="8"/>
  <c r="AD1414" i="8"/>
  <c r="Y1414" i="8"/>
  <c r="W1414" i="8"/>
  <c r="U1414" i="8"/>
  <c r="X1414" i="8" s="1"/>
  <c r="S1414" i="8"/>
  <c r="P1414" i="8"/>
  <c r="Q1414" i="8" s="1"/>
  <c r="O1414" i="8"/>
  <c r="R1414" i="8" s="1"/>
  <c r="L1414" i="8"/>
  <c r="J1414" i="8"/>
  <c r="M1414" i="8" s="1"/>
  <c r="G1414" i="8"/>
  <c r="AD1413" i="8"/>
  <c r="Y1413" i="8"/>
  <c r="W1413" i="8"/>
  <c r="U1413" i="8"/>
  <c r="X1413" i="8" s="1"/>
  <c r="P1413" i="8"/>
  <c r="Q1413" i="8" s="1"/>
  <c r="O1413" i="8"/>
  <c r="L1413" i="8"/>
  <c r="J1413" i="8"/>
  <c r="M1413" i="8" s="1"/>
  <c r="G1413" i="8"/>
  <c r="AD1412" i="8"/>
  <c r="Y1412" i="8"/>
  <c r="W1412" i="8"/>
  <c r="U1412" i="8"/>
  <c r="X1412" i="8" s="1"/>
  <c r="P1412" i="8"/>
  <c r="Q1412" i="8" s="1"/>
  <c r="O1412" i="8"/>
  <c r="L1412" i="8"/>
  <c r="J1412" i="8"/>
  <c r="M1412" i="8" s="1"/>
  <c r="G1412" i="8"/>
  <c r="AD1411" i="8"/>
  <c r="Y1411" i="8"/>
  <c r="W1411" i="8"/>
  <c r="U1411" i="8"/>
  <c r="X1411" i="8" s="1"/>
  <c r="P1411" i="8"/>
  <c r="Q1411" i="8" s="1"/>
  <c r="O1411" i="8"/>
  <c r="L1411" i="8"/>
  <c r="J1411" i="8"/>
  <c r="M1411" i="8" s="1"/>
  <c r="G1411" i="8"/>
  <c r="AD1410" i="8"/>
  <c r="Y1410" i="8"/>
  <c r="W1410" i="8"/>
  <c r="U1410" i="8"/>
  <c r="X1410" i="8" s="1"/>
  <c r="P1410" i="8"/>
  <c r="Q1410" i="8" s="1"/>
  <c r="O1410" i="8"/>
  <c r="L1410" i="8"/>
  <c r="J1410" i="8"/>
  <c r="M1410" i="8" s="1"/>
  <c r="G1410" i="8"/>
  <c r="AD1409" i="8"/>
  <c r="Y1409" i="8"/>
  <c r="W1409" i="8"/>
  <c r="U1409" i="8"/>
  <c r="X1409" i="8" s="1"/>
  <c r="P1409" i="8"/>
  <c r="Q1409" i="8" s="1"/>
  <c r="O1409" i="8"/>
  <c r="L1409" i="8"/>
  <c r="J1409" i="8"/>
  <c r="M1409" i="8" s="1"/>
  <c r="G1409" i="8"/>
  <c r="AD1408" i="8"/>
  <c r="Y1408" i="8"/>
  <c r="W1408" i="8"/>
  <c r="U1408" i="8"/>
  <c r="X1408" i="8" s="1"/>
  <c r="P1408" i="8"/>
  <c r="Q1408" i="8" s="1"/>
  <c r="O1408" i="8"/>
  <c r="L1408" i="8"/>
  <c r="J1408" i="8"/>
  <c r="M1408" i="8" s="1"/>
  <c r="G1408" i="8"/>
  <c r="AD1407" i="8"/>
  <c r="Y1407" i="8"/>
  <c r="W1407" i="8"/>
  <c r="U1407" i="8"/>
  <c r="X1407" i="8" s="1"/>
  <c r="P1407" i="8"/>
  <c r="Q1407" i="8" s="1"/>
  <c r="O1407" i="8"/>
  <c r="L1407" i="8"/>
  <c r="J1407" i="8"/>
  <c r="M1407" i="8" s="1"/>
  <c r="G1407" i="8"/>
  <c r="AD1406" i="8"/>
  <c r="Y1406" i="8"/>
  <c r="W1406" i="8"/>
  <c r="U1406" i="8"/>
  <c r="X1406" i="8" s="1"/>
  <c r="P1406" i="8"/>
  <c r="Q1406" i="8" s="1"/>
  <c r="O1406" i="8"/>
  <c r="L1406" i="8"/>
  <c r="J1406" i="8"/>
  <c r="M1406" i="8" s="1"/>
  <c r="G1406" i="8"/>
  <c r="AD1405" i="8"/>
  <c r="Y1405" i="8"/>
  <c r="W1405" i="8"/>
  <c r="U1405" i="8"/>
  <c r="X1405" i="8" s="1"/>
  <c r="P1405" i="8"/>
  <c r="Q1405" i="8" s="1"/>
  <c r="O1405" i="8"/>
  <c r="L1405" i="8"/>
  <c r="J1405" i="8"/>
  <c r="M1405" i="8" s="1"/>
  <c r="G1405" i="8"/>
  <c r="AD1404" i="8"/>
  <c r="Y1404" i="8"/>
  <c r="W1404" i="8"/>
  <c r="U1404" i="8"/>
  <c r="X1404" i="8" s="1"/>
  <c r="P1404" i="8"/>
  <c r="Q1404" i="8" s="1"/>
  <c r="O1404" i="8"/>
  <c r="L1404" i="8"/>
  <c r="J1404" i="8"/>
  <c r="M1404" i="8" s="1"/>
  <c r="G1404" i="8"/>
  <c r="AD1403" i="8"/>
  <c r="Y1403" i="8"/>
  <c r="W1403" i="8"/>
  <c r="U1403" i="8"/>
  <c r="X1403" i="8" s="1"/>
  <c r="P1403" i="8"/>
  <c r="Q1403" i="8" s="1"/>
  <c r="O1403" i="8"/>
  <c r="L1403" i="8"/>
  <c r="J1403" i="8"/>
  <c r="M1403" i="8" s="1"/>
  <c r="G1403" i="8"/>
  <c r="AD1402" i="8"/>
  <c r="Y1402" i="8"/>
  <c r="W1402" i="8"/>
  <c r="U1402" i="8"/>
  <c r="X1402" i="8" s="1"/>
  <c r="P1402" i="8"/>
  <c r="Q1402" i="8" s="1"/>
  <c r="O1402" i="8"/>
  <c r="L1402" i="8"/>
  <c r="J1402" i="8"/>
  <c r="M1402" i="8" s="1"/>
  <c r="G1402" i="8"/>
  <c r="AD1401" i="8"/>
  <c r="Y1401" i="8"/>
  <c r="W1401" i="8"/>
  <c r="U1401" i="8"/>
  <c r="X1401" i="8" s="1"/>
  <c r="P1401" i="8"/>
  <c r="Q1401" i="8" s="1"/>
  <c r="O1401" i="8"/>
  <c r="L1401" i="8"/>
  <c r="J1401" i="8"/>
  <c r="M1401" i="8" s="1"/>
  <c r="G1401" i="8"/>
  <c r="AD1400" i="8"/>
  <c r="Y1400" i="8"/>
  <c r="W1400" i="8"/>
  <c r="U1400" i="8"/>
  <c r="X1400" i="8" s="1"/>
  <c r="S1400" i="8"/>
  <c r="P1400" i="8"/>
  <c r="Q1400" i="8" s="1"/>
  <c r="O1400" i="8"/>
  <c r="R1400" i="8" s="1"/>
  <c r="L1400" i="8"/>
  <c r="J1400" i="8"/>
  <c r="M1400" i="8" s="1"/>
  <c r="G1400" i="8"/>
  <c r="AD1399" i="8"/>
  <c r="Y1399" i="8"/>
  <c r="W1399" i="8"/>
  <c r="U1399" i="8"/>
  <c r="X1399" i="8" s="1"/>
  <c r="P1399" i="8"/>
  <c r="Q1399" i="8" s="1"/>
  <c r="O1399" i="8"/>
  <c r="L1399" i="8"/>
  <c r="J1399" i="8"/>
  <c r="M1399" i="8" s="1"/>
  <c r="G1399" i="8"/>
  <c r="AD1398" i="8"/>
  <c r="Y1398" i="8"/>
  <c r="W1398" i="8"/>
  <c r="U1398" i="8"/>
  <c r="X1398" i="8" s="1"/>
  <c r="P1398" i="8"/>
  <c r="Q1398" i="8" s="1"/>
  <c r="O1398" i="8"/>
  <c r="L1398" i="8"/>
  <c r="J1398" i="8"/>
  <c r="M1398" i="8" s="1"/>
  <c r="G1398" i="8"/>
  <c r="AD1397" i="8"/>
  <c r="Y1397" i="8"/>
  <c r="W1397" i="8"/>
  <c r="U1397" i="8"/>
  <c r="X1397" i="8" s="1"/>
  <c r="P1397" i="8"/>
  <c r="Q1397" i="8" s="1"/>
  <c r="O1397" i="8"/>
  <c r="L1397" i="8"/>
  <c r="J1397" i="8"/>
  <c r="M1397" i="8" s="1"/>
  <c r="G1397" i="8"/>
  <c r="AD1396" i="8"/>
  <c r="Y1396" i="8"/>
  <c r="W1396" i="8"/>
  <c r="U1396" i="8"/>
  <c r="X1396" i="8" s="1"/>
  <c r="P1396" i="8"/>
  <c r="Q1396" i="8" s="1"/>
  <c r="O1396" i="8"/>
  <c r="L1396" i="8"/>
  <c r="J1396" i="8"/>
  <c r="M1396" i="8" s="1"/>
  <c r="G1396" i="8"/>
  <c r="AD1395" i="8"/>
  <c r="Y1395" i="8"/>
  <c r="W1395" i="8"/>
  <c r="U1395" i="8"/>
  <c r="X1395" i="8" s="1"/>
  <c r="P1395" i="8"/>
  <c r="Q1395" i="8" s="1"/>
  <c r="O1395" i="8"/>
  <c r="L1395" i="8"/>
  <c r="J1395" i="8"/>
  <c r="M1395" i="8" s="1"/>
  <c r="G1395" i="8"/>
  <c r="AD1394" i="8"/>
  <c r="Y1394" i="8"/>
  <c r="W1394" i="8"/>
  <c r="U1394" i="8"/>
  <c r="X1394" i="8" s="1"/>
  <c r="P1394" i="8"/>
  <c r="Q1394" i="8" s="1"/>
  <c r="O1394" i="8"/>
  <c r="L1394" i="8"/>
  <c r="J1394" i="8"/>
  <c r="M1394" i="8" s="1"/>
  <c r="G1394" i="8"/>
  <c r="AD1393" i="8"/>
  <c r="Y1393" i="8"/>
  <c r="W1393" i="8"/>
  <c r="U1393" i="8"/>
  <c r="X1393" i="8" s="1"/>
  <c r="P1393" i="8"/>
  <c r="Q1393" i="8" s="1"/>
  <c r="O1393" i="8"/>
  <c r="L1393" i="8"/>
  <c r="J1393" i="8"/>
  <c r="M1393" i="8" s="1"/>
  <c r="G1393" i="8"/>
  <c r="AD1392" i="8"/>
  <c r="Y1392" i="8"/>
  <c r="W1392" i="8"/>
  <c r="U1392" i="8"/>
  <c r="X1392" i="8" s="1"/>
  <c r="P1392" i="8"/>
  <c r="Q1392" i="8" s="1"/>
  <c r="O1392" i="8"/>
  <c r="L1392" i="8"/>
  <c r="J1392" i="8"/>
  <c r="M1392" i="8" s="1"/>
  <c r="G1392" i="8"/>
  <c r="AD1391" i="8"/>
  <c r="Y1391" i="8"/>
  <c r="W1391" i="8"/>
  <c r="U1391" i="8"/>
  <c r="X1391" i="8" s="1"/>
  <c r="P1391" i="8"/>
  <c r="Q1391" i="8" s="1"/>
  <c r="O1391" i="8"/>
  <c r="L1391" i="8"/>
  <c r="J1391" i="8"/>
  <c r="M1391" i="8" s="1"/>
  <c r="G1391" i="8"/>
  <c r="AD1390" i="8"/>
  <c r="Y1390" i="8"/>
  <c r="W1390" i="8"/>
  <c r="U1390" i="8"/>
  <c r="X1390" i="8" s="1"/>
  <c r="P1390" i="8"/>
  <c r="Q1390" i="8" s="1"/>
  <c r="O1390" i="8"/>
  <c r="L1390" i="8"/>
  <c r="J1390" i="8"/>
  <c r="M1390" i="8" s="1"/>
  <c r="G1390" i="8"/>
  <c r="AD1389" i="8"/>
  <c r="Y1389" i="8"/>
  <c r="W1389" i="8"/>
  <c r="U1389" i="8"/>
  <c r="X1389" i="8" s="1"/>
  <c r="P1389" i="8"/>
  <c r="Q1389" i="8" s="1"/>
  <c r="O1389" i="8"/>
  <c r="L1389" i="8"/>
  <c r="J1389" i="8"/>
  <c r="M1389" i="8" s="1"/>
  <c r="G1389" i="8"/>
  <c r="AD1388" i="8"/>
  <c r="Y1388" i="8"/>
  <c r="W1388" i="8"/>
  <c r="U1388" i="8"/>
  <c r="X1388" i="8" s="1"/>
  <c r="P1388" i="8"/>
  <c r="Q1388" i="8" s="1"/>
  <c r="O1388" i="8"/>
  <c r="L1388" i="8"/>
  <c r="J1388" i="8"/>
  <c r="M1388" i="8" s="1"/>
  <c r="G1388" i="8"/>
  <c r="AD1387" i="8"/>
  <c r="Y1387" i="8"/>
  <c r="W1387" i="8"/>
  <c r="U1387" i="8"/>
  <c r="X1387" i="8" s="1"/>
  <c r="P1387" i="8"/>
  <c r="Q1387" i="8" s="1"/>
  <c r="O1387" i="8"/>
  <c r="L1387" i="8"/>
  <c r="J1387" i="8"/>
  <c r="M1387" i="8" s="1"/>
  <c r="G1387" i="8"/>
  <c r="AD1386" i="8"/>
  <c r="Y1386" i="8"/>
  <c r="W1386" i="8"/>
  <c r="U1386" i="8"/>
  <c r="X1386" i="8" s="1"/>
  <c r="P1386" i="8"/>
  <c r="Q1386" i="8" s="1"/>
  <c r="O1386" i="8"/>
  <c r="L1386" i="8"/>
  <c r="J1386" i="8"/>
  <c r="M1386" i="8" s="1"/>
  <c r="G1386" i="8"/>
  <c r="AD1385" i="8"/>
  <c r="Y1385" i="8"/>
  <c r="W1385" i="8"/>
  <c r="U1385" i="8"/>
  <c r="X1385" i="8" s="1"/>
  <c r="P1385" i="8"/>
  <c r="Q1385" i="8" s="1"/>
  <c r="O1385" i="8"/>
  <c r="L1385" i="8"/>
  <c r="J1385" i="8"/>
  <c r="M1385" i="8" s="1"/>
  <c r="G1385" i="8"/>
  <c r="AD1384" i="8"/>
  <c r="Y1384" i="8"/>
  <c r="W1384" i="8"/>
  <c r="U1384" i="8"/>
  <c r="X1384" i="8" s="1"/>
  <c r="P1384" i="8"/>
  <c r="Q1384" i="8" s="1"/>
  <c r="O1384" i="8"/>
  <c r="L1384" i="8"/>
  <c r="J1384" i="8"/>
  <c r="M1384" i="8" s="1"/>
  <c r="G1384" i="8"/>
  <c r="AD1383" i="8"/>
  <c r="Y1383" i="8"/>
  <c r="W1383" i="8"/>
  <c r="U1383" i="8"/>
  <c r="X1383" i="8" s="1"/>
  <c r="P1383" i="8"/>
  <c r="Q1383" i="8" s="1"/>
  <c r="O1383" i="8"/>
  <c r="L1383" i="8"/>
  <c r="J1383" i="8"/>
  <c r="M1383" i="8" s="1"/>
  <c r="G1383" i="8"/>
  <c r="AD1382" i="8"/>
  <c r="Y1382" i="8"/>
  <c r="W1382" i="8"/>
  <c r="U1382" i="8"/>
  <c r="X1382" i="8" s="1"/>
  <c r="P1382" i="8"/>
  <c r="Q1382" i="8" s="1"/>
  <c r="O1382" i="8"/>
  <c r="L1382" i="8"/>
  <c r="J1382" i="8"/>
  <c r="M1382" i="8" s="1"/>
  <c r="G1382" i="8"/>
  <c r="AD1381" i="8"/>
  <c r="Y1381" i="8"/>
  <c r="W1381" i="8"/>
  <c r="U1381" i="8"/>
  <c r="X1381" i="8" s="1"/>
  <c r="P1381" i="8"/>
  <c r="Q1381" i="8" s="1"/>
  <c r="O1381" i="8"/>
  <c r="L1381" i="8"/>
  <c r="J1381" i="8"/>
  <c r="M1381" i="8" s="1"/>
  <c r="G1381" i="8"/>
  <c r="AD1380" i="8"/>
  <c r="Y1380" i="8"/>
  <c r="W1380" i="8"/>
  <c r="U1380" i="8"/>
  <c r="X1380" i="8" s="1"/>
  <c r="P1380" i="8"/>
  <c r="Q1380" i="8" s="1"/>
  <c r="O1380" i="8"/>
  <c r="L1380" i="8"/>
  <c r="J1380" i="8"/>
  <c r="M1380" i="8" s="1"/>
  <c r="G1380" i="8"/>
  <c r="AD1379" i="8"/>
  <c r="Y1379" i="8"/>
  <c r="W1379" i="8"/>
  <c r="U1379" i="8"/>
  <c r="X1379" i="8" s="1"/>
  <c r="P1379" i="8"/>
  <c r="Q1379" i="8" s="1"/>
  <c r="O1379" i="8"/>
  <c r="L1379" i="8"/>
  <c r="J1379" i="8"/>
  <c r="M1379" i="8" s="1"/>
  <c r="G1379" i="8"/>
  <c r="AD1378" i="8"/>
  <c r="Y1378" i="8"/>
  <c r="W1378" i="8"/>
  <c r="U1378" i="8"/>
  <c r="X1378" i="8" s="1"/>
  <c r="P1378" i="8"/>
  <c r="Q1378" i="8" s="1"/>
  <c r="O1378" i="8"/>
  <c r="L1378" i="8"/>
  <c r="J1378" i="8"/>
  <c r="M1378" i="8" s="1"/>
  <c r="G1378" i="8"/>
  <c r="AD1377" i="8"/>
  <c r="Y1377" i="8"/>
  <c r="W1377" i="8"/>
  <c r="U1377" i="8"/>
  <c r="X1377" i="8" s="1"/>
  <c r="P1377" i="8"/>
  <c r="Q1377" i="8" s="1"/>
  <c r="O1377" i="8"/>
  <c r="L1377" i="8"/>
  <c r="J1377" i="8"/>
  <c r="M1377" i="8" s="1"/>
  <c r="G1377" i="8"/>
  <c r="AD1376" i="8"/>
  <c r="Y1376" i="8"/>
  <c r="W1376" i="8"/>
  <c r="U1376" i="8"/>
  <c r="X1376" i="8" s="1"/>
  <c r="P1376" i="8"/>
  <c r="Q1376" i="8" s="1"/>
  <c r="O1376" i="8"/>
  <c r="L1376" i="8"/>
  <c r="J1376" i="8"/>
  <c r="M1376" i="8" s="1"/>
  <c r="G1376" i="8"/>
  <c r="AD1375" i="8"/>
  <c r="Y1375" i="8"/>
  <c r="W1375" i="8"/>
  <c r="U1375" i="8"/>
  <c r="X1375" i="8" s="1"/>
  <c r="P1375" i="8"/>
  <c r="Q1375" i="8" s="1"/>
  <c r="O1375" i="8"/>
  <c r="L1375" i="8"/>
  <c r="J1375" i="8"/>
  <c r="M1375" i="8" s="1"/>
  <c r="G1375" i="8"/>
  <c r="AD1374" i="8"/>
  <c r="Y1374" i="8"/>
  <c r="W1374" i="8"/>
  <c r="U1374" i="8"/>
  <c r="X1374" i="8" s="1"/>
  <c r="P1374" i="8"/>
  <c r="Q1374" i="8" s="1"/>
  <c r="O1374" i="8"/>
  <c r="L1374" i="8"/>
  <c r="J1374" i="8"/>
  <c r="M1374" i="8" s="1"/>
  <c r="G1374" i="8"/>
  <c r="AD1373" i="8"/>
  <c r="W1373" i="8"/>
  <c r="U1373" i="8"/>
  <c r="S1373" i="8"/>
  <c r="P1373" i="8"/>
  <c r="Q1373" i="8" s="1"/>
  <c r="O1373" i="8"/>
  <c r="R1373" i="8" s="1"/>
  <c r="L1373" i="8"/>
  <c r="J1373" i="8"/>
  <c r="M1373" i="8" s="1"/>
  <c r="G1373" i="8"/>
  <c r="AD1372" i="8"/>
  <c r="W1372" i="8"/>
  <c r="U1372" i="8"/>
  <c r="P1372" i="8"/>
  <c r="Q1372" i="8" s="1"/>
  <c r="O1372" i="8"/>
  <c r="L1372" i="8"/>
  <c r="J1372" i="8"/>
  <c r="M1372" i="8" s="1"/>
  <c r="G1372" i="8"/>
  <c r="AD1371" i="8"/>
  <c r="W1371" i="8"/>
  <c r="U1371" i="8"/>
  <c r="P1371" i="8"/>
  <c r="Q1371" i="8" s="1"/>
  <c r="O1371" i="8"/>
  <c r="L1371" i="8"/>
  <c r="J1371" i="8"/>
  <c r="M1371" i="8" s="1"/>
  <c r="G1371" i="8"/>
  <c r="AD1370" i="8"/>
  <c r="W1370" i="8"/>
  <c r="U1370" i="8"/>
  <c r="P1370" i="8"/>
  <c r="Q1370" i="8" s="1"/>
  <c r="O1370" i="8"/>
  <c r="L1370" i="8"/>
  <c r="J1370" i="8"/>
  <c r="M1370" i="8" s="1"/>
  <c r="G1370" i="8"/>
  <c r="AD1369" i="8"/>
  <c r="W1369" i="8"/>
  <c r="U1369" i="8"/>
  <c r="P1369" i="8"/>
  <c r="Q1369" i="8" s="1"/>
  <c r="O1369" i="8"/>
  <c r="L1369" i="8"/>
  <c r="J1369" i="8"/>
  <c r="M1369" i="8" s="1"/>
  <c r="G1369" i="8"/>
  <c r="AD1368" i="8"/>
  <c r="W1368" i="8"/>
  <c r="U1368" i="8"/>
  <c r="P1368" i="8"/>
  <c r="Q1368" i="8" s="1"/>
  <c r="O1368" i="8"/>
  <c r="L1368" i="8"/>
  <c r="J1368" i="8"/>
  <c r="M1368" i="8" s="1"/>
  <c r="G1368" i="8"/>
  <c r="AD1367" i="8"/>
  <c r="W1367" i="8"/>
  <c r="U1367" i="8"/>
  <c r="P1367" i="8"/>
  <c r="Q1367" i="8" s="1"/>
  <c r="O1367" i="8"/>
  <c r="L1367" i="8"/>
  <c r="J1367" i="8"/>
  <c r="M1367" i="8" s="1"/>
  <c r="G1367" i="8"/>
  <c r="AD1366" i="8"/>
  <c r="W1366" i="8"/>
  <c r="U1366" i="8"/>
  <c r="P1366" i="8"/>
  <c r="Q1366" i="8" s="1"/>
  <c r="O1366" i="8"/>
  <c r="L1366" i="8"/>
  <c r="J1366" i="8"/>
  <c r="M1366" i="8" s="1"/>
  <c r="G1366" i="8"/>
  <c r="AD1365" i="8"/>
  <c r="W1365" i="8"/>
  <c r="U1365" i="8"/>
  <c r="P1365" i="8"/>
  <c r="Q1365" i="8" s="1"/>
  <c r="O1365" i="8"/>
  <c r="L1365" i="8"/>
  <c r="J1365" i="8"/>
  <c r="M1365" i="8" s="1"/>
  <c r="G1365" i="8"/>
  <c r="AD1364" i="8"/>
  <c r="W1364" i="8"/>
  <c r="U1364" i="8"/>
  <c r="P1364" i="8"/>
  <c r="Q1364" i="8" s="1"/>
  <c r="O1364" i="8"/>
  <c r="L1364" i="8"/>
  <c r="J1364" i="8"/>
  <c r="M1364" i="8" s="1"/>
  <c r="G1364" i="8"/>
  <c r="AD1363" i="8"/>
  <c r="W1363" i="8"/>
  <c r="U1363" i="8"/>
  <c r="P1363" i="8"/>
  <c r="Q1363" i="8" s="1"/>
  <c r="O1363" i="8"/>
  <c r="L1363" i="8"/>
  <c r="J1363" i="8"/>
  <c r="M1363" i="8" s="1"/>
  <c r="G1363" i="8"/>
  <c r="AD1362" i="8"/>
  <c r="W1362" i="8"/>
  <c r="U1362" i="8"/>
  <c r="P1362" i="8"/>
  <c r="Q1362" i="8" s="1"/>
  <c r="O1362" i="8"/>
  <c r="L1362" i="8"/>
  <c r="J1362" i="8"/>
  <c r="M1362" i="8" s="1"/>
  <c r="G1362" i="8"/>
  <c r="AD1361" i="8"/>
  <c r="W1361" i="8"/>
  <c r="U1361" i="8"/>
  <c r="P1361" i="8"/>
  <c r="Q1361" i="8" s="1"/>
  <c r="O1361" i="8"/>
  <c r="L1361" i="8"/>
  <c r="J1361" i="8"/>
  <c r="M1361" i="8" s="1"/>
  <c r="G1361" i="8"/>
  <c r="AD1360" i="8"/>
  <c r="W1360" i="8"/>
  <c r="U1360" i="8"/>
  <c r="P1360" i="8"/>
  <c r="Q1360" i="8" s="1"/>
  <c r="O1360" i="8"/>
  <c r="L1360" i="8"/>
  <c r="J1360" i="8"/>
  <c r="M1360" i="8" s="1"/>
  <c r="G1360" i="8"/>
  <c r="AD1359" i="8"/>
  <c r="W1359" i="8"/>
  <c r="U1359" i="8"/>
  <c r="P1359" i="8"/>
  <c r="Q1359" i="8" s="1"/>
  <c r="O1359" i="8"/>
  <c r="L1359" i="8"/>
  <c r="J1359" i="8"/>
  <c r="M1359" i="8" s="1"/>
  <c r="G1359" i="8"/>
  <c r="AD1358" i="8"/>
  <c r="W1358" i="8"/>
  <c r="U1358" i="8"/>
  <c r="P1358" i="8"/>
  <c r="Q1358" i="8" s="1"/>
  <c r="O1358" i="8"/>
  <c r="L1358" i="8"/>
  <c r="J1358" i="8"/>
  <c r="M1358" i="8" s="1"/>
  <c r="G1358" i="8"/>
  <c r="AD1357" i="8"/>
  <c r="W1357" i="8"/>
  <c r="U1357" i="8"/>
  <c r="P1357" i="8"/>
  <c r="Q1357" i="8" s="1"/>
  <c r="O1357" i="8"/>
  <c r="L1357" i="8"/>
  <c r="J1357" i="8"/>
  <c r="M1357" i="8" s="1"/>
  <c r="G1357" i="8"/>
  <c r="AD1356" i="8"/>
  <c r="W1356" i="8"/>
  <c r="U1356" i="8"/>
  <c r="P1356" i="8"/>
  <c r="Q1356" i="8" s="1"/>
  <c r="O1356" i="8"/>
  <c r="L1356" i="8"/>
  <c r="J1356" i="8"/>
  <c r="M1356" i="8" s="1"/>
  <c r="G1356" i="8"/>
  <c r="AD1355" i="8"/>
  <c r="W1355" i="8"/>
  <c r="U1355" i="8"/>
  <c r="S1355" i="8"/>
  <c r="P1355" i="8"/>
  <c r="Q1355" i="8" s="1"/>
  <c r="O1355" i="8"/>
  <c r="R1355" i="8" s="1"/>
  <c r="L1355" i="8"/>
  <c r="J1355" i="8"/>
  <c r="M1355" i="8" s="1"/>
  <c r="G1355" i="8"/>
  <c r="AD1354" i="8"/>
  <c r="W1354" i="8"/>
  <c r="U1354" i="8"/>
  <c r="P1354" i="8"/>
  <c r="Q1354" i="8" s="1"/>
  <c r="O1354" i="8"/>
  <c r="L1354" i="8"/>
  <c r="J1354" i="8"/>
  <c r="M1354" i="8" s="1"/>
  <c r="G1354" i="8"/>
  <c r="AD1353" i="8"/>
  <c r="W1353" i="8"/>
  <c r="U1353" i="8"/>
  <c r="S1353" i="8"/>
  <c r="P1353" i="8"/>
  <c r="Q1353" i="8" s="1"/>
  <c r="O1353" i="8"/>
  <c r="R1353" i="8" s="1"/>
  <c r="L1353" i="8"/>
  <c r="J1353" i="8"/>
  <c r="M1353" i="8" s="1"/>
  <c r="G1353" i="8"/>
  <c r="AD1352" i="8"/>
  <c r="W1352" i="8"/>
  <c r="U1352" i="8"/>
  <c r="P1352" i="8"/>
  <c r="Q1352" i="8" s="1"/>
  <c r="O1352" i="8"/>
  <c r="L1352" i="8"/>
  <c r="J1352" i="8"/>
  <c r="M1352" i="8" s="1"/>
  <c r="G1352" i="8"/>
  <c r="AD1351" i="8"/>
  <c r="W1351" i="8"/>
  <c r="U1351" i="8"/>
  <c r="P1351" i="8"/>
  <c r="Q1351" i="8" s="1"/>
  <c r="O1351" i="8"/>
  <c r="L1351" i="8"/>
  <c r="J1351" i="8"/>
  <c r="M1351" i="8" s="1"/>
  <c r="G1351" i="8"/>
  <c r="AD1350" i="8"/>
  <c r="W1350" i="8"/>
  <c r="U1350" i="8"/>
  <c r="P1350" i="8"/>
  <c r="Q1350" i="8" s="1"/>
  <c r="O1350" i="8"/>
  <c r="L1350" i="8"/>
  <c r="J1350" i="8"/>
  <c r="M1350" i="8" s="1"/>
  <c r="G1350" i="8"/>
  <c r="AD1349" i="8"/>
  <c r="Y1349" i="8"/>
  <c r="W1349" i="8"/>
  <c r="U1349" i="8"/>
  <c r="X1349" i="8" s="1"/>
  <c r="S1349" i="8"/>
  <c r="P1349" i="8"/>
  <c r="Q1349" i="8" s="1"/>
  <c r="O1349" i="8"/>
  <c r="R1349" i="8" s="1"/>
  <c r="L1349" i="8"/>
  <c r="J1349" i="8"/>
  <c r="M1349" i="8" s="1"/>
  <c r="G1349" i="8"/>
  <c r="AD1348" i="8"/>
  <c r="W1348" i="8"/>
  <c r="U1348" i="8"/>
  <c r="P1348" i="8"/>
  <c r="Q1348" i="8" s="1"/>
  <c r="O1348" i="8"/>
  <c r="L1348" i="8"/>
  <c r="J1348" i="8"/>
  <c r="M1348" i="8" s="1"/>
  <c r="G1348" i="8"/>
  <c r="AD1347" i="8"/>
  <c r="W1347" i="8"/>
  <c r="U1347" i="8"/>
  <c r="S1347" i="8"/>
  <c r="P1347" i="8"/>
  <c r="Q1347" i="8" s="1"/>
  <c r="O1347" i="8"/>
  <c r="R1347" i="8" s="1"/>
  <c r="L1347" i="8"/>
  <c r="J1347" i="8"/>
  <c r="M1347" i="8" s="1"/>
  <c r="G1347" i="8"/>
  <c r="AD1346" i="8"/>
  <c r="W1346" i="8"/>
  <c r="U1346" i="8"/>
  <c r="S1346" i="8"/>
  <c r="P1346" i="8"/>
  <c r="Q1346" i="8" s="1"/>
  <c r="O1346" i="8"/>
  <c r="R1346" i="8" s="1"/>
  <c r="L1346" i="8"/>
  <c r="J1346" i="8"/>
  <c r="M1346" i="8" s="1"/>
  <c r="G1346" i="8"/>
  <c r="AD1345" i="8"/>
  <c r="W1345" i="8"/>
  <c r="U1345" i="8"/>
  <c r="P1345" i="8"/>
  <c r="Q1345" i="8" s="1"/>
  <c r="O1345" i="8"/>
  <c r="L1345" i="8"/>
  <c r="J1345" i="8"/>
  <c r="M1345" i="8" s="1"/>
  <c r="G1345" i="8"/>
  <c r="AD1344" i="8"/>
  <c r="W1344" i="8"/>
  <c r="U1344" i="8"/>
  <c r="P1344" i="8"/>
  <c r="Q1344" i="8" s="1"/>
  <c r="O1344" i="8"/>
  <c r="L1344" i="8"/>
  <c r="J1344" i="8"/>
  <c r="M1344" i="8" s="1"/>
  <c r="G1344" i="8"/>
  <c r="AD1343" i="8"/>
  <c r="Y1343" i="8"/>
  <c r="W1343" i="8"/>
  <c r="U1343" i="8"/>
  <c r="X1343" i="8" s="1"/>
  <c r="P1343" i="8"/>
  <c r="Q1343" i="8" s="1"/>
  <c r="O1343" i="8"/>
  <c r="L1343" i="8"/>
  <c r="J1343" i="8"/>
  <c r="M1343" i="8" s="1"/>
  <c r="G1343" i="8"/>
  <c r="AD1342" i="8"/>
  <c r="W1342" i="8"/>
  <c r="U1342" i="8"/>
  <c r="P1342" i="8"/>
  <c r="Q1342" i="8" s="1"/>
  <c r="O1342" i="8"/>
  <c r="L1342" i="8"/>
  <c r="J1342" i="8"/>
  <c r="M1342" i="8" s="1"/>
  <c r="G1342" i="8"/>
  <c r="AD1341" i="8"/>
  <c r="Y1341" i="8"/>
  <c r="W1341" i="8"/>
  <c r="U1341" i="8"/>
  <c r="X1341" i="8" s="1"/>
  <c r="S1341" i="8"/>
  <c r="P1341" i="8"/>
  <c r="Q1341" i="8" s="1"/>
  <c r="O1341" i="8"/>
  <c r="R1341" i="8" s="1"/>
  <c r="L1341" i="8"/>
  <c r="J1341" i="8"/>
  <c r="M1341" i="8" s="1"/>
  <c r="G1341" i="8"/>
  <c r="AD1340" i="8"/>
  <c r="W1340" i="8"/>
  <c r="U1340" i="8"/>
  <c r="P1340" i="8"/>
  <c r="Q1340" i="8" s="1"/>
  <c r="O1340" i="8"/>
  <c r="L1340" i="8"/>
  <c r="J1340" i="8"/>
  <c r="M1340" i="8" s="1"/>
  <c r="G1340" i="8"/>
  <c r="AD1339" i="8"/>
  <c r="W1339" i="8"/>
  <c r="U1339" i="8"/>
  <c r="S1339" i="8"/>
  <c r="P1339" i="8"/>
  <c r="Q1339" i="8" s="1"/>
  <c r="O1339" i="8"/>
  <c r="R1339" i="8" s="1"/>
  <c r="L1339" i="8"/>
  <c r="J1339" i="8"/>
  <c r="M1339" i="8" s="1"/>
  <c r="G1339" i="8"/>
  <c r="AD1338" i="8"/>
  <c r="W1338" i="8"/>
  <c r="U1338" i="8"/>
  <c r="S1338" i="8"/>
  <c r="P1338" i="8"/>
  <c r="Q1338" i="8" s="1"/>
  <c r="O1338" i="8"/>
  <c r="R1338" i="8" s="1"/>
  <c r="L1338" i="8"/>
  <c r="J1338" i="8"/>
  <c r="M1338" i="8" s="1"/>
  <c r="G1338" i="8"/>
  <c r="AD1337" i="8"/>
  <c r="W1337" i="8"/>
  <c r="U1337" i="8"/>
  <c r="P1337" i="8"/>
  <c r="Q1337" i="8" s="1"/>
  <c r="O1337" i="8"/>
  <c r="L1337" i="8"/>
  <c r="J1337" i="8"/>
  <c r="M1337" i="8" s="1"/>
  <c r="G1337" i="8"/>
  <c r="AD1336" i="8"/>
  <c r="W1336" i="8"/>
  <c r="U1336" i="8"/>
  <c r="P1336" i="8"/>
  <c r="Q1336" i="8" s="1"/>
  <c r="O1336" i="8"/>
  <c r="L1336" i="8"/>
  <c r="J1336" i="8"/>
  <c r="M1336" i="8" s="1"/>
  <c r="G1336" i="8"/>
  <c r="AD1335" i="8"/>
  <c r="W1335" i="8"/>
  <c r="U1335" i="8"/>
  <c r="P1335" i="8"/>
  <c r="Q1335" i="8" s="1"/>
  <c r="O1335" i="8"/>
  <c r="L1335" i="8"/>
  <c r="J1335" i="8"/>
  <c r="M1335" i="8" s="1"/>
  <c r="G1335" i="8"/>
  <c r="AD1334" i="8"/>
  <c r="W1334" i="8"/>
  <c r="U1334" i="8"/>
  <c r="P1334" i="8"/>
  <c r="Q1334" i="8" s="1"/>
  <c r="O1334" i="8"/>
  <c r="L1334" i="8"/>
  <c r="J1334" i="8"/>
  <c r="M1334" i="8" s="1"/>
  <c r="G1334" i="8"/>
  <c r="AD1333" i="8"/>
  <c r="W1333" i="8"/>
  <c r="U1333" i="8"/>
  <c r="P1333" i="8"/>
  <c r="Q1333" i="8" s="1"/>
  <c r="O1333" i="8"/>
  <c r="L1333" i="8"/>
  <c r="J1333" i="8"/>
  <c r="M1333" i="8" s="1"/>
  <c r="G1333" i="8"/>
  <c r="AD1332" i="8"/>
  <c r="W1332" i="8"/>
  <c r="U1332" i="8"/>
  <c r="P1332" i="8"/>
  <c r="Q1332" i="8" s="1"/>
  <c r="O1332" i="8"/>
  <c r="L1332" i="8"/>
  <c r="J1332" i="8"/>
  <c r="M1332" i="8" s="1"/>
  <c r="G1332" i="8"/>
  <c r="AD1331" i="8"/>
  <c r="W1331" i="8"/>
  <c r="U1331" i="8"/>
  <c r="P1331" i="8"/>
  <c r="Q1331" i="8" s="1"/>
  <c r="O1331" i="8"/>
  <c r="L1331" i="8"/>
  <c r="J1331" i="8"/>
  <c r="M1331" i="8" s="1"/>
  <c r="G1331" i="8"/>
  <c r="AD1330" i="8"/>
  <c r="W1330" i="8"/>
  <c r="U1330" i="8"/>
  <c r="P1330" i="8"/>
  <c r="Q1330" i="8" s="1"/>
  <c r="O1330" i="8"/>
  <c r="L1330" i="8"/>
  <c r="J1330" i="8"/>
  <c r="M1330" i="8" s="1"/>
  <c r="G1330" i="8"/>
  <c r="AD1329" i="8"/>
  <c r="W1329" i="8"/>
  <c r="U1329" i="8"/>
  <c r="S1329" i="8"/>
  <c r="P1329" i="8"/>
  <c r="Q1329" i="8" s="1"/>
  <c r="O1329" i="8"/>
  <c r="R1329" i="8" s="1"/>
  <c r="L1329" i="8"/>
  <c r="J1329" i="8"/>
  <c r="M1329" i="8" s="1"/>
  <c r="G1329" i="8"/>
  <c r="AD1328" i="8"/>
  <c r="W1328" i="8"/>
  <c r="U1328" i="8"/>
  <c r="P1328" i="8"/>
  <c r="Q1328" i="8" s="1"/>
  <c r="O1328" i="8"/>
  <c r="L1328" i="8"/>
  <c r="J1328" i="8"/>
  <c r="M1328" i="8" s="1"/>
  <c r="G1328" i="8"/>
  <c r="AD1327" i="8"/>
  <c r="Y1327" i="8"/>
  <c r="W1327" i="8"/>
  <c r="U1327" i="8"/>
  <c r="X1327" i="8" s="1"/>
  <c r="P1327" i="8"/>
  <c r="Q1327" i="8" s="1"/>
  <c r="O1327" i="8"/>
  <c r="L1327" i="8"/>
  <c r="J1327" i="8"/>
  <c r="M1327" i="8" s="1"/>
  <c r="G1327" i="8"/>
  <c r="AD1326" i="8"/>
  <c r="W1326" i="8"/>
  <c r="U1326" i="8"/>
  <c r="P1326" i="8"/>
  <c r="Q1326" i="8" s="1"/>
  <c r="O1326" i="8"/>
  <c r="L1326" i="8"/>
  <c r="J1326" i="8"/>
  <c r="M1326" i="8" s="1"/>
  <c r="G1326" i="8"/>
  <c r="AD1325" i="8"/>
  <c r="W1325" i="8"/>
  <c r="U1325" i="8"/>
  <c r="S1325" i="8"/>
  <c r="P1325" i="8"/>
  <c r="Q1325" i="8" s="1"/>
  <c r="O1325" i="8"/>
  <c r="R1325" i="8" s="1"/>
  <c r="L1325" i="8"/>
  <c r="J1325" i="8"/>
  <c r="M1325" i="8" s="1"/>
  <c r="G1325" i="8"/>
  <c r="AD1324" i="8"/>
  <c r="W1324" i="8"/>
  <c r="U1324" i="8"/>
  <c r="S1324" i="8"/>
  <c r="P1324" i="8"/>
  <c r="Q1324" i="8" s="1"/>
  <c r="O1324" i="8"/>
  <c r="R1324" i="8" s="1"/>
  <c r="L1324" i="8"/>
  <c r="J1324" i="8"/>
  <c r="M1324" i="8" s="1"/>
  <c r="G1324" i="8"/>
  <c r="AD1323" i="8"/>
  <c r="W1323" i="8"/>
  <c r="U1323" i="8"/>
  <c r="S1323" i="8"/>
  <c r="P1323" i="8"/>
  <c r="Q1323" i="8" s="1"/>
  <c r="O1323" i="8"/>
  <c r="R1323" i="8" s="1"/>
  <c r="L1323" i="8"/>
  <c r="J1323" i="8"/>
  <c r="M1323" i="8" s="1"/>
  <c r="G1323" i="8"/>
  <c r="AD1322" i="8"/>
  <c r="W1322" i="8"/>
  <c r="U1322" i="8"/>
  <c r="P1322" i="8"/>
  <c r="Q1322" i="8" s="1"/>
  <c r="O1322" i="8"/>
  <c r="L1322" i="8"/>
  <c r="J1322" i="8"/>
  <c r="M1322" i="8" s="1"/>
  <c r="G1322" i="8"/>
  <c r="AD1321" i="8"/>
  <c r="W1321" i="8"/>
  <c r="U1321" i="8"/>
  <c r="S1321" i="8"/>
  <c r="P1321" i="8"/>
  <c r="Q1321" i="8" s="1"/>
  <c r="O1321" i="8"/>
  <c r="R1321" i="8" s="1"/>
  <c r="L1321" i="8"/>
  <c r="J1321" i="8"/>
  <c r="M1321" i="8" s="1"/>
  <c r="G1321" i="8"/>
  <c r="AD1320" i="8"/>
  <c r="W1320" i="8"/>
  <c r="U1320" i="8"/>
  <c r="P1320" i="8"/>
  <c r="Q1320" i="8" s="1"/>
  <c r="O1320" i="8"/>
  <c r="L1320" i="8"/>
  <c r="J1320" i="8"/>
  <c r="M1320" i="8" s="1"/>
  <c r="G1320" i="8"/>
  <c r="AD1319" i="8"/>
  <c r="Y1319" i="8"/>
  <c r="W1319" i="8"/>
  <c r="U1319" i="8"/>
  <c r="X1319" i="8" s="1"/>
  <c r="P1319" i="8"/>
  <c r="Q1319" i="8" s="1"/>
  <c r="O1319" i="8"/>
  <c r="L1319" i="8"/>
  <c r="J1319" i="8"/>
  <c r="M1319" i="8" s="1"/>
  <c r="G1319" i="8"/>
  <c r="AD1318" i="8"/>
  <c r="W1318" i="8"/>
  <c r="U1318" i="8"/>
  <c r="P1318" i="8"/>
  <c r="Q1318" i="8" s="1"/>
  <c r="O1318" i="8"/>
  <c r="L1318" i="8"/>
  <c r="J1318" i="8"/>
  <c r="M1318" i="8" s="1"/>
  <c r="G1318" i="8"/>
  <c r="AD1317" i="8"/>
  <c r="W1317" i="8"/>
  <c r="U1317" i="8"/>
  <c r="P1317" i="8"/>
  <c r="Q1317" i="8" s="1"/>
  <c r="O1317" i="8"/>
  <c r="L1317" i="8"/>
  <c r="J1317" i="8"/>
  <c r="M1317" i="8" s="1"/>
  <c r="G1317" i="8"/>
  <c r="AD1316" i="8"/>
  <c r="W1316" i="8"/>
  <c r="U1316" i="8"/>
  <c r="P1316" i="8"/>
  <c r="Q1316" i="8" s="1"/>
  <c r="O1316" i="8"/>
  <c r="L1316" i="8"/>
  <c r="J1316" i="8"/>
  <c r="M1316" i="8" s="1"/>
  <c r="G1316" i="8"/>
  <c r="AD1315" i="8"/>
  <c r="W1315" i="8"/>
  <c r="U1315" i="8"/>
  <c r="P1315" i="8"/>
  <c r="Q1315" i="8" s="1"/>
  <c r="O1315" i="8"/>
  <c r="L1315" i="8"/>
  <c r="J1315" i="8"/>
  <c r="M1315" i="8" s="1"/>
  <c r="G1315" i="8"/>
  <c r="AD1314" i="8"/>
  <c r="W1314" i="8"/>
  <c r="U1314" i="8"/>
  <c r="P1314" i="8"/>
  <c r="Q1314" i="8" s="1"/>
  <c r="O1314" i="8"/>
  <c r="L1314" i="8"/>
  <c r="J1314" i="8"/>
  <c r="M1314" i="8" s="1"/>
  <c r="G1314" i="8"/>
  <c r="AD1313" i="8"/>
  <c r="Y1313" i="8"/>
  <c r="W1313" i="8"/>
  <c r="U1313" i="8"/>
  <c r="X1313" i="8" s="1"/>
  <c r="P1313" i="8"/>
  <c r="Q1313" i="8" s="1"/>
  <c r="O1313" i="8"/>
  <c r="L1313" i="8"/>
  <c r="J1313" i="8"/>
  <c r="M1313" i="8" s="1"/>
  <c r="G1313" i="8"/>
  <c r="AD1312" i="8"/>
  <c r="W1312" i="8"/>
  <c r="U1312" i="8"/>
  <c r="P1312" i="8"/>
  <c r="Q1312" i="8" s="1"/>
  <c r="O1312" i="8"/>
  <c r="L1312" i="8"/>
  <c r="J1312" i="8"/>
  <c r="M1312" i="8" s="1"/>
  <c r="G1312" i="8"/>
  <c r="AD1311" i="8"/>
  <c r="W1311" i="8"/>
  <c r="U1311" i="8"/>
  <c r="P1311" i="8"/>
  <c r="Q1311" i="8" s="1"/>
  <c r="O1311" i="8"/>
  <c r="L1311" i="8"/>
  <c r="J1311" i="8"/>
  <c r="M1311" i="8" s="1"/>
  <c r="G1311" i="8"/>
  <c r="AD1310" i="8"/>
  <c r="W1310" i="8"/>
  <c r="U1310" i="8"/>
  <c r="P1310" i="8"/>
  <c r="Q1310" i="8" s="1"/>
  <c r="O1310" i="8"/>
  <c r="L1310" i="8"/>
  <c r="J1310" i="8"/>
  <c r="M1310" i="8" s="1"/>
  <c r="G1310" i="8"/>
  <c r="AD1309" i="8"/>
  <c r="W1309" i="8"/>
  <c r="U1309" i="8"/>
  <c r="P1309" i="8"/>
  <c r="Q1309" i="8" s="1"/>
  <c r="O1309" i="8"/>
  <c r="L1309" i="8"/>
  <c r="J1309" i="8"/>
  <c r="M1309" i="8" s="1"/>
  <c r="G1309" i="8"/>
  <c r="AD1308" i="8"/>
  <c r="W1308" i="8"/>
  <c r="U1308" i="8"/>
  <c r="S1308" i="8"/>
  <c r="P1308" i="8"/>
  <c r="Q1308" i="8" s="1"/>
  <c r="O1308" i="8"/>
  <c r="R1308" i="8" s="1"/>
  <c r="L1308" i="8"/>
  <c r="J1308" i="8"/>
  <c r="M1308" i="8" s="1"/>
  <c r="G1308" i="8"/>
  <c r="AD1307" i="8"/>
  <c r="W1307" i="8"/>
  <c r="U1307" i="8"/>
  <c r="P1307" i="8"/>
  <c r="Q1307" i="8" s="1"/>
  <c r="O1307" i="8"/>
  <c r="L1307" i="8"/>
  <c r="J1307" i="8"/>
  <c r="M1307" i="8" s="1"/>
  <c r="G1307" i="8"/>
  <c r="AD1306" i="8"/>
  <c r="W1306" i="8"/>
  <c r="U1306" i="8"/>
  <c r="P1306" i="8"/>
  <c r="Q1306" i="8" s="1"/>
  <c r="O1306" i="8"/>
  <c r="L1306" i="8"/>
  <c r="J1306" i="8"/>
  <c r="M1306" i="8" s="1"/>
  <c r="G1306" i="8"/>
  <c r="AD1305" i="8"/>
  <c r="Y1305" i="8"/>
  <c r="W1305" i="8"/>
  <c r="U1305" i="8"/>
  <c r="X1305" i="8" s="1"/>
  <c r="S1305" i="8"/>
  <c r="P1305" i="8"/>
  <c r="Q1305" i="8" s="1"/>
  <c r="O1305" i="8"/>
  <c r="R1305" i="8" s="1"/>
  <c r="L1305" i="8"/>
  <c r="J1305" i="8"/>
  <c r="M1305" i="8" s="1"/>
  <c r="G1305" i="8"/>
  <c r="AD1304" i="8"/>
  <c r="W1304" i="8"/>
  <c r="U1304" i="8"/>
  <c r="P1304" i="8"/>
  <c r="Q1304" i="8" s="1"/>
  <c r="O1304" i="8"/>
  <c r="L1304" i="8"/>
  <c r="J1304" i="8"/>
  <c r="M1304" i="8" s="1"/>
  <c r="G1304" i="8"/>
  <c r="AD1303" i="8"/>
  <c r="Y1303" i="8"/>
  <c r="W1303" i="8"/>
  <c r="U1303" i="8"/>
  <c r="X1303" i="8" s="1"/>
  <c r="P1303" i="8"/>
  <c r="Q1303" i="8" s="1"/>
  <c r="O1303" i="8"/>
  <c r="L1303" i="8"/>
  <c r="J1303" i="8"/>
  <c r="M1303" i="8" s="1"/>
  <c r="G1303" i="8"/>
  <c r="AD1302" i="8"/>
  <c r="W1302" i="8"/>
  <c r="U1302" i="8"/>
  <c r="P1302" i="8"/>
  <c r="Q1302" i="8" s="1"/>
  <c r="O1302" i="8"/>
  <c r="L1302" i="8"/>
  <c r="J1302" i="8"/>
  <c r="M1302" i="8" s="1"/>
  <c r="G1302" i="8"/>
  <c r="AD1301" i="8"/>
  <c r="W1301" i="8"/>
  <c r="U1301" i="8"/>
  <c r="P1301" i="8"/>
  <c r="Q1301" i="8" s="1"/>
  <c r="O1301" i="8"/>
  <c r="L1301" i="8"/>
  <c r="J1301" i="8"/>
  <c r="M1301" i="8" s="1"/>
  <c r="G1301" i="8"/>
  <c r="AD1300" i="8"/>
  <c r="W1300" i="8"/>
  <c r="U1300" i="8"/>
  <c r="S1300" i="8"/>
  <c r="P1300" i="8"/>
  <c r="Q1300" i="8" s="1"/>
  <c r="O1300" i="8"/>
  <c r="R1300" i="8" s="1"/>
  <c r="L1300" i="8"/>
  <c r="J1300" i="8"/>
  <c r="M1300" i="8" s="1"/>
  <c r="G1300" i="8"/>
  <c r="AD1299" i="8"/>
  <c r="W1299" i="8"/>
  <c r="U1299" i="8"/>
  <c r="S1299" i="8"/>
  <c r="P1299" i="8"/>
  <c r="Q1299" i="8" s="1"/>
  <c r="O1299" i="8"/>
  <c r="R1299" i="8" s="1"/>
  <c r="L1299" i="8"/>
  <c r="J1299" i="8"/>
  <c r="M1299" i="8" s="1"/>
  <c r="G1299" i="8"/>
  <c r="AD1298" i="8"/>
  <c r="W1298" i="8"/>
  <c r="U1298" i="8"/>
  <c r="P1298" i="8"/>
  <c r="Q1298" i="8" s="1"/>
  <c r="O1298" i="8"/>
  <c r="L1298" i="8"/>
  <c r="J1298" i="8"/>
  <c r="M1298" i="8" s="1"/>
  <c r="G1298" i="8"/>
  <c r="AD1297" i="8"/>
  <c r="Y1297" i="8"/>
  <c r="W1297" i="8"/>
  <c r="U1297" i="8"/>
  <c r="X1297" i="8" s="1"/>
  <c r="P1297" i="8"/>
  <c r="Q1297" i="8" s="1"/>
  <c r="O1297" i="8"/>
  <c r="L1297" i="8"/>
  <c r="J1297" i="8"/>
  <c r="M1297" i="8" s="1"/>
  <c r="G1297" i="8"/>
  <c r="AD1296" i="8"/>
  <c r="W1296" i="8"/>
  <c r="U1296" i="8"/>
  <c r="P1296" i="8"/>
  <c r="Q1296" i="8" s="1"/>
  <c r="O1296" i="8"/>
  <c r="L1296" i="8"/>
  <c r="J1296" i="8"/>
  <c r="M1296" i="8" s="1"/>
  <c r="G1296" i="8"/>
  <c r="AD1295" i="8"/>
  <c r="W1295" i="8"/>
  <c r="U1295" i="8"/>
  <c r="P1295" i="8"/>
  <c r="Q1295" i="8" s="1"/>
  <c r="O1295" i="8"/>
  <c r="L1295" i="8"/>
  <c r="J1295" i="8"/>
  <c r="M1295" i="8" s="1"/>
  <c r="G1295" i="8"/>
  <c r="AD1294" i="8"/>
  <c r="W1294" i="8"/>
  <c r="U1294" i="8"/>
  <c r="S1294" i="8"/>
  <c r="P1294" i="8"/>
  <c r="Q1294" i="8" s="1"/>
  <c r="O1294" i="8"/>
  <c r="R1294" i="8" s="1"/>
  <c r="L1294" i="8"/>
  <c r="J1294" i="8"/>
  <c r="M1294" i="8" s="1"/>
  <c r="G1294" i="8"/>
  <c r="AD1293" i="8"/>
  <c r="W1293" i="8"/>
  <c r="U1293" i="8"/>
  <c r="P1293" i="8"/>
  <c r="Q1293" i="8" s="1"/>
  <c r="O1293" i="8"/>
  <c r="L1293" i="8"/>
  <c r="J1293" i="8"/>
  <c r="M1293" i="8" s="1"/>
  <c r="G1293" i="8"/>
  <c r="AD1292" i="8"/>
  <c r="W1292" i="8"/>
  <c r="U1292" i="8"/>
  <c r="P1292" i="8"/>
  <c r="Q1292" i="8" s="1"/>
  <c r="O1292" i="8"/>
  <c r="L1292" i="8"/>
  <c r="J1292" i="8"/>
  <c r="M1292" i="8" s="1"/>
  <c r="G1292" i="8"/>
  <c r="AD1291" i="8"/>
  <c r="W1291" i="8"/>
  <c r="U1291" i="8"/>
  <c r="S1291" i="8"/>
  <c r="P1291" i="8"/>
  <c r="Q1291" i="8" s="1"/>
  <c r="O1291" i="8"/>
  <c r="R1291" i="8" s="1"/>
  <c r="L1291" i="8"/>
  <c r="J1291" i="8"/>
  <c r="M1291" i="8" s="1"/>
  <c r="G1291" i="8"/>
  <c r="AD1290" i="8"/>
  <c r="W1290" i="8"/>
  <c r="U1290" i="8"/>
  <c r="P1290" i="8"/>
  <c r="Q1290" i="8" s="1"/>
  <c r="O1290" i="8"/>
  <c r="L1290" i="8"/>
  <c r="J1290" i="8"/>
  <c r="M1290" i="8" s="1"/>
  <c r="G1290" i="8"/>
  <c r="AD1289" i="8"/>
  <c r="W1289" i="8"/>
  <c r="U1289" i="8"/>
  <c r="P1289" i="8"/>
  <c r="Q1289" i="8" s="1"/>
  <c r="O1289" i="8"/>
  <c r="L1289" i="8"/>
  <c r="J1289" i="8"/>
  <c r="M1289" i="8" s="1"/>
  <c r="G1289" i="8"/>
  <c r="AD1288" i="8"/>
  <c r="W1288" i="8"/>
  <c r="U1288" i="8"/>
  <c r="P1288" i="8"/>
  <c r="Q1288" i="8" s="1"/>
  <c r="O1288" i="8"/>
  <c r="L1288" i="8"/>
  <c r="J1288" i="8"/>
  <c r="M1288" i="8" s="1"/>
  <c r="G1288" i="8"/>
  <c r="AD1287" i="8"/>
  <c r="W1287" i="8"/>
  <c r="U1287" i="8"/>
  <c r="P1287" i="8"/>
  <c r="Q1287" i="8" s="1"/>
  <c r="O1287" i="8"/>
  <c r="L1287" i="8"/>
  <c r="J1287" i="8"/>
  <c r="M1287" i="8" s="1"/>
  <c r="G1287" i="8"/>
  <c r="AD1286" i="8"/>
  <c r="W1286" i="8"/>
  <c r="U1286" i="8"/>
  <c r="P1286" i="8"/>
  <c r="Q1286" i="8" s="1"/>
  <c r="O1286" i="8"/>
  <c r="L1286" i="8"/>
  <c r="J1286" i="8"/>
  <c r="M1286" i="8" s="1"/>
  <c r="G1286" i="8"/>
  <c r="AD1285" i="8"/>
  <c r="Y1285" i="8"/>
  <c r="W1285" i="8"/>
  <c r="U1285" i="8"/>
  <c r="X1285" i="8" s="1"/>
  <c r="S1285" i="8"/>
  <c r="P1285" i="8"/>
  <c r="Q1285" i="8" s="1"/>
  <c r="O1285" i="8"/>
  <c r="R1285" i="8" s="1"/>
  <c r="L1285" i="8"/>
  <c r="J1285" i="8"/>
  <c r="M1285" i="8" s="1"/>
  <c r="G1285" i="8"/>
  <c r="AD1284" i="8"/>
  <c r="W1284" i="8"/>
  <c r="U1284" i="8"/>
  <c r="P1284" i="8"/>
  <c r="Q1284" i="8" s="1"/>
  <c r="O1284" i="8"/>
  <c r="L1284" i="8"/>
  <c r="J1284" i="8"/>
  <c r="M1284" i="8" s="1"/>
  <c r="G1284" i="8"/>
  <c r="AD1283" i="8"/>
  <c r="W1283" i="8"/>
  <c r="U1283" i="8"/>
  <c r="S1283" i="8"/>
  <c r="P1283" i="8"/>
  <c r="Q1283" i="8" s="1"/>
  <c r="O1283" i="8"/>
  <c r="R1283" i="8" s="1"/>
  <c r="L1283" i="8"/>
  <c r="J1283" i="8"/>
  <c r="M1283" i="8" s="1"/>
  <c r="G1283" i="8"/>
  <c r="AD1282" i="8"/>
  <c r="W1282" i="8"/>
  <c r="U1282" i="8"/>
  <c r="P1282" i="8"/>
  <c r="Q1282" i="8" s="1"/>
  <c r="O1282" i="8"/>
  <c r="L1282" i="8"/>
  <c r="J1282" i="8"/>
  <c r="M1282" i="8" s="1"/>
  <c r="G1282" i="8"/>
  <c r="AD1281" i="8"/>
  <c r="W1281" i="8"/>
  <c r="U1281" i="8"/>
  <c r="P1281" i="8"/>
  <c r="Q1281" i="8" s="1"/>
  <c r="O1281" i="8"/>
  <c r="L1281" i="8"/>
  <c r="J1281" i="8"/>
  <c r="M1281" i="8" s="1"/>
  <c r="G1281" i="8"/>
  <c r="AD1280" i="8"/>
  <c r="W1280" i="8"/>
  <c r="U1280" i="8"/>
  <c r="P1280" i="8"/>
  <c r="Q1280" i="8" s="1"/>
  <c r="O1280" i="8"/>
  <c r="L1280" i="8"/>
  <c r="J1280" i="8"/>
  <c r="M1280" i="8" s="1"/>
  <c r="G1280" i="8"/>
  <c r="AD1279" i="8"/>
  <c r="W1279" i="8"/>
  <c r="U1279" i="8"/>
  <c r="P1279" i="8"/>
  <c r="Q1279" i="8" s="1"/>
  <c r="O1279" i="8"/>
  <c r="L1279" i="8"/>
  <c r="J1279" i="8"/>
  <c r="M1279" i="8" s="1"/>
  <c r="G1279" i="8"/>
  <c r="AD1278" i="8"/>
  <c r="W1278" i="8"/>
  <c r="U1278" i="8"/>
  <c r="P1278" i="8"/>
  <c r="Q1278" i="8" s="1"/>
  <c r="O1278" i="8"/>
  <c r="L1278" i="8"/>
  <c r="J1278" i="8"/>
  <c r="M1278" i="8" s="1"/>
  <c r="G1278" i="8"/>
  <c r="AD1277" i="8"/>
  <c r="W1277" i="8"/>
  <c r="U1277" i="8"/>
  <c r="P1277" i="8"/>
  <c r="Q1277" i="8" s="1"/>
  <c r="O1277" i="8"/>
  <c r="L1277" i="8"/>
  <c r="J1277" i="8"/>
  <c r="M1277" i="8" s="1"/>
  <c r="G1277" i="8"/>
  <c r="AD1276" i="8"/>
  <c r="W1276" i="8"/>
  <c r="U1276" i="8"/>
  <c r="P1276" i="8"/>
  <c r="Q1276" i="8" s="1"/>
  <c r="O1276" i="8"/>
  <c r="L1276" i="8"/>
  <c r="J1276" i="8"/>
  <c r="M1276" i="8" s="1"/>
  <c r="G1276" i="8"/>
  <c r="AD1275" i="8"/>
  <c r="W1275" i="8"/>
  <c r="U1275" i="8"/>
  <c r="P1275" i="8"/>
  <c r="Q1275" i="8" s="1"/>
  <c r="O1275" i="8"/>
  <c r="L1275" i="8"/>
  <c r="J1275" i="8"/>
  <c r="M1275" i="8" s="1"/>
  <c r="G1275" i="8"/>
  <c r="AD1274" i="8"/>
  <c r="W1274" i="8"/>
  <c r="U1274" i="8"/>
  <c r="P1274" i="8"/>
  <c r="Q1274" i="8" s="1"/>
  <c r="O1274" i="8"/>
  <c r="L1274" i="8"/>
  <c r="J1274" i="8"/>
  <c r="M1274" i="8" s="1"/>
  <c r="G1274" i="8"/>
  <c r="AD1273" i="8"/>
  <c r="Y1273" i="8"/>
  <c r="W1273" i="8"/>
  <c r="U1273" i="8"/>
  <c r="X1273" i="8" s="1"/>
  <c r="S1273" i="8"/>
  <c r="P1273" i="8"/>
  <c r="Q1273" i="8" s="1"/>
  <c r="O1273" i="8"/>
  <c r="R1273" i="8" s="1"/>
  <c r="L1273" i="8"/>
  <c r="J1273" i="8"/>
  <c r="M1273" i="8" s="1"/>
  <c r="G1273" i="8"/>
  <c r="AD1272" i="8"/>
  <c r="Y1272" i="8"/>
  <c r="W1272" i="8"/>
  <c r="U1272" i="8"/>
  <c r="X1272" i="8" s="1"/>
  <c r="S1272" i="8"/>
  <c r="P1272" i="8"/>
  <c r="Q1272" i="8" s="1"/>
  <c r="O1272" i="8"/>
  <c r="R1272" i="8" s="1"/>
  <c r="L1272" i="8"/>
  <c r="J1272" i="8"/>
  <c r="M1272" i="8" s="1"/>
  <c r="G1272" i="8"/>
  <c r="AD1271" i="8"/>
  <c r="W1271" i="8"/>
  <c r="U1271" i="8"/>
  <c r="P1271" i="8"/>
  <c r="Q1271" i="8" s="1"/>
  <c r="O1271" i="8"/>
  <c r="L1271" i="8"/>
  <c r="J1271" i="8"/>
  <c r="M1271" i="8" s="1"/>
  <c r="G1271" i="8"/>
  <c r="AD1270" i="8"/>
  <c r="W1270" i="8"/>
  <c r="U1270" i="8"/>
  <c r="P1270" i="8"/>
  <c r="Q1270" i="8" s="1"/>
  <c r="O1270" i="8"/>
  <c r="L1270" i="8"/>
  <c r="J1270" i="8"/>
  <c r="M1270" i="8" s="1"/>
  <c r="G1270" i="8"/>
  <c r="AD1269" i="8"/>
  <c r="W1269" i="8"/>
  <c r="U1269" i="8"/>
  <c r="P1269" i="8"/>
  <c r="Q1269" i="8" s="1"/>
  <c r="O1269" i="8"/>
  <c r="L1269" i="8"/>
  <c r="J1269" i="8"/>
  <c r="M1269" i="8" s="1"/>
  <c r="G1269" i="8"/>
  <c r="AD1268" i="8"/>
  <c r="W1268" i="8"/>
  <c r="U1268" i="8"/>
  <c r="P1268" i="8"/>
  <c r="Q1268" i="8" s="1"/>
  <c r="O1268" i="8"/>
  <c r="L1268" i="8"/>
  <c r="J1268" i="8"/>
  <c r="M1268" i="8" s="1"/>
  <c r="G1268" i="8"/>
  <c r="AD1267" i="8"/>
  <c r="W1267" i="8"/>
  <c r="U1267" i="8"/>
  <c r="P1267" i="8"/>
  <c r="Q1267" i="8" s="1"/>
  <c r="O1267" i="8"/>
  <c r="L1267" i="8"/>
  <c r="J1267" i="8"/>
  <c r="M1267" i="8" s="1"/>
  <c r="G1267" i="8"/>
  <c r="AD1266" i="8"/>
  <c r="W1266" i="8"/>
  <c r="U1266" i="8"/>
  <c r="P1266" i="8"/>
  <c r="Q1266" i="8" s="1"/>
  <c r="O1266" i="8"/>
  <c r="L1266" i="8"/>
  <c r="J1266" i="8"/>
  <c r="M1266" i="8" s="1"/>
  <c r="G1266" i="8"/>
  <c r="AD1265" i="8"/>
  <c r="W1265" i="8"/>
  <c r="U1265" i="8"/>
  <c r="P1265" i="8"/>
  <c r="Q1265" i="8" s="1"/>
  <c r="O1265" i="8"/>
  <c r="L1265" i="8"/>
  <c r="J1265" i="8"/>
  <c r="M1265" i="8" s="1"/>
  <c r="G1265" i="8"/>
  <c r="AD1264" i="8"/>
  <c r="W1264" i="8"/>
  <c r="U1264" i="8"/>
  <c r="P1264" i="8"/>
  <c r="Q1264" i="8" s="1"/>
  <c r="O1264" i="8"/>
  <c r="L1264" i="8"/>
  <c r="J1264" i="8"/>
  <c r="M1264" i="8" s="1"/>
  <c r="G1264" i="8"/>
  <c r="AD1263" i="8"/>
  <c r="W1263" i="8"/>
  <c r="U1263" i="8"/>
  <c r="P1263" i="8"/>
  <c r="Q1263" i="8" s="1"/>
  <c r="O1263" i="8"/>
  <c r="L1263" i="8"/>
  <c r="J1263" i="8"/>
  <c r="M1263" i="8" s="1"/>
  <c r="G1263" i="8"/>
  <c r="AD1262" i="8"/>
  <c r="W1262" i="8"/>
  <c r="U1262" i="8"/>
  <c r="P1262" i="8"/>
  <c r="Q1262" i="8" s="1"/>
  <c r="O1262" i="8"/>
  <c r="L1262" i="8"/>
  <c r="J1262" i="8"/>
  <c r="M1262" i="8" s="1"/>
  <c r="G1262" i="8"/>
  <c r="AD1261" i="8"/>
  <c r="W1261" i="8"/>
  <c r="U1261" i="8"/>
  <c r="P1261" i="8"/>
  <c r="Q1261" i="8" s="1"/>
  <c r="O1261" i="8"/>
  <c r="L1261" i="8"/>
  <c r="J1261" i="8"/>
  <c r="M1261" i="8" s="1"/>
  <c r="G1261" i="8"/>
  <c r="AD1260" i="8"/>
  <c r="Y1260" i="8"/>
  <c r="W1260" i="8"/>
  <c r="U1260" i="8"/>
  <c r="X1260" i="8" s="1"/>
  <c r="P1260" i="8"/>
  <c r="Q1260" i="8" s="1"/>
  <c r="O1260" i="8"/>
  <c r="L1260" i="8"/>
  <c r="J1260" i="8"/>
  <c r="M1260" i="8" s="1"/>
  <c r="G1260" i="8"/>
  <c r="AD1259" i="8"/>
  <c r="W1259" i="8"/>
  <c r="U1259" i="8"/>
  <c r="P1259" i="8"/>
  <c r="Q1259" i="8" s="1"/>
  <c r="O1259" i="8"/>
  <c r="L1259" i="8"/>
  <c r="J1259" i="8"/>
  <c r="M1259" i="8" s="1"/>
  <c r="G1259" i="8"/>
  <c r="AD1258" i="8"/>
  <c r="W1258" i="8"/>
  <c r="U1258" i="8"/>
  <c r="S1258" i="8"/>
  <c r="P1258" i="8"/>
  <c r="Q1258" i="8" s="1"/>
  <c r="O1258" i="8"/>
  <c r="R1258" i="8" s="1"/>
  <c r="L1258" i="8"/>
  <c r="J1258" i="8"/>
  <c r="M1258" i="8" s="1"/>
  <c r="G1258" i="8"/>
  <c r="AD1257" i="8"/>
  <c r="W1257" i="8"/>
  <c r="U1257" i="8"/>
  <c r="P1257" i="8"/>
  <c r="Q1257" i="8" s="1"/>
  <c r="O1257" i="8"/>
  <c r="L1257" i="8"/>
  <c r="J1257" i="8"/>
  <c r="M1257" i="8" s="1"/>
  <c r="G1257" i="8"/>
  <c r="AD1256" i="8"/>
  <c r="W1256" i="8"/>
  <c r="U1256" i="8"/>
  <c r="P1256" i="8"/>
  <c r="Q1256" i="8" s="1"/>
  <c r="O1256" i="8"/>
  <c r="L1256" i="8"/>
  <c r="J1256" i="8"/>
  <c r="M1256" i="8" s="1"/>
  <c r="G1256" i="8"/>
  <c r="AD1255" i="8"/>
  <c r="W1255" i="8"/>
  <c r="U1255" i="8"/>
  <c r="S1255" i="8"/>
  <c r="P1255" i="8"/>
  <c r="Q1255" i="8" s="1"/>
  <c r="O1255" i="8"/>
  <c r="R1255" i="8" s="1"/>
  <c r="L1255" i="8"/>
  <c r="J1255" i="8"/>
  <c r="M1255" i="8" s="1"/>
  <c r="G1255" i="8"/>
  <c r="AD1254" i="8"/>
  <c r="W1254" i="8"/>
  <c r="U1254" i="8"/>
  <c r="S1254" i="8"/>
  <c r="P1254" i="8"/>
  <c r="Q1254" i="8" s="1"/>
  <c r="O1254" i="8"/>
  <c r="R1254" i="8" s="1"/>
  <c r="L1254" i="8"/>
  <c r="J1254" i="8"/>
  <c r="M1254" i="8" s="1"/>
  <c r="G1254" i="8"/>
  <c r="AD1253" i="8"/>
  <c r="W1253" i="8"/>
  <c r="U1253" i="8"/>
  <c r="P1253" i="8"/>
  <c r="Q1253" i="8" s="1"/>
  <c r="O1253" i="8"/>
  <c r="L1253" i="8"/>
  <c r="J1253" i="8"/>
  <c r="M1253" i="8" s="1"/>
  <c r="G1253" i="8"/>
  <c r="AD1252" i="8"/>
  <c r="W1252" i="8"/>
  <c r="U1252" i="8"/>
  <c r="P1252" i="8"/>
  <c r="Q1252" i="8" s="1"/>
  <c r="O1252" i="8"/>
  <c r="L1252" i="8"/>
  <c r="J1252" i="8"/>
  <c r="M1252" i="8" s="1"/>
  <c r="G1252" i="8"/>
  <c r="AD1251" i="8"/>
  <c r="W1251" i="8"/>
  <c r="U1251" i="8"/>
  <c r="P1251" i="8"/>
  <c r="Q1251" i="8" s="1"/>
  <c r="O1251" i="8"/>
  <c r="L1251" i="8"/>
  <c r="J1251" i="8"/>
  <c r="M1251" i="8" s="1"/>
  <c r="G1251" i="8"/>
  <c r="AD1250" i="8"/>
  <c r="W1250" i="8"/>
  <c r="U1250" i="8"/>
  <c r="P1250" i="8"/>
  <c r="Q1250" i="8" s="1"/>
  <c r="O1250" i="8"/>
  <c r="L1250" i="8"/>
  <c r="J1250" i="8"/>
  <c r="M1250" i="8" s="1"/>
  <c r="G1250" i="8"/>
  <c r="AD1249" i="8"/>
  <c r="W1249" i="8"/>
  <c r="U1249" i="8"/>
  <c r="P1249" i="8"/>
  <c r="Q1249" i="8" s="1"/>
  <c r="O1249" i="8"/>
  <c r="L1249" i="8"/>
  <c r="J1249" i="8"/>
  <c r="M1249" i="8" s="1"/>
  <c r="G1249" i="8"/>
  <c r="AD1248" i="8"/>
  <c r="W1248" i="8"/>
  <c r="U1248" i="8"/>
  <c r="S1248" i="8"/>
  <c r="P1248" i="8"/>
  <c r="Q1248" i="8" s="1"/>
  <c r="O1248" i="8"/>
  <c r="R1248" i="8" s="1"/>
  <c r="L1248" i="8"/>
  <c r="J1248" i="8"/>
  <c r="M1248" i="8" s="1"/>
  <c r="G1248" i="8"/>
  <c r="AD1247" i="8"/>
  <c r="W1247" i="8"/>
  <c r="U1247" i="8"/>
  <c r="P1247" i="8"/>
  <c r="Q1247" i="8" s="1"/>
  <c r="O1247" i="8"/>
  <c r="L1247" i="8"/>
  <c r="J1247" i="8"/>
  <c r="M1247" i="8" s="1"/>
  <c r="G1247" i="8"/>
  <c r="AD1246" i="8"/>
  <c r="Y1246" i="8"/>
  <c r="W1246" i="8"/>
  <c r="U1246" i="8"/>
  <c r="X1246" i="8" s="1"/>
  <c r="S1246" i="8"/>
  <c r="P1246" i="8"/>
  <c r="Q1246" i="8" s="1"/>
  <c r="O1246" i="8"/>
  <c r="R1246" i="8" s="1"/>
  <c r="L1246" i="8"/>
  <c r="J1246" i="8"/>
  <c r="M1246" i="8" s="1"/>
  <c r="G1246" i="8"/>
  <c r="AD1245" i="8"/>
  <c r="W1245" i="8"/>
  <c r="U1245" i="8"/>
  <c r="P1245" i="8"/>
  <c r="Q1245" i="8" s="1"/>
  <c r="O1245" i="8"/>
  <c r="L1245" i="8"/>
  <c r="J1245" i="8"/>
  <c r="M1245" i="8" s="1"/>
  <c r="G1245" i="8"/>
  <c r="AD1244" i="8"/>
  <c r="W1244" i="8"/>
  <c r="U1244" i="8"/>
  <c r="P1244" i="8"/>
  <c r="Q1244" i="8" s="1"/>
  <c r="O1244" i="8"/>
  <c r="L1244" i="8"/>
  <c r="J1244" i="8"/>
  <c r="M1244" i="8" s="1"/>
  <c r="G1244" i="8"/>
  <c r="AD1243" i="8"/>
  <c r="W1243" i="8"/>
  <c r="U1243" i="8"/>
  <c r="P1243" i="8"/>
  <c r="Q1243" i="8" s="1"/>
  <c r="O1243" i="8"/>
  <c r="L1243" i="8"/>
  <c r="J1243" i="8"/>
  <c r="M1243" i="8" s="1"/>
  <c r="G1243" i="8"/>
  <c r="AD1242" i="8"/>
  <c r="W1242" i="8"/>
  <c r="U1242" i="8"/>
  <c r="P1242" i="8"/>
  <c r="Q1242" i="8" s="1"/>
  <c r="O1242" i="8"/>
  <c r="L1242" i="8"/>
  <c r="J1242" i="8"/>
  <c r="M1242" i="8" s="1"/>
  <c r="G1242" i="8"/>
  <c r="AD1241" i="8"/>
  <c r="W1241" i="8"/>
  <c r="U1241" i="8"/>
  <c r="P1241" i="8"/>
  <c r="Q1241" i="8" s="1"/>
  <c r="O1241" i="8"/>
  <c r="L1241" i="8"/>
  <c r="J1241" i="8"/>
  <c r="M1241" i="8" s="1"/>
  <c r="G1241" i="8"/>
  <c r="AD1240" i="8"/>
  <c r="W1240" i="8"/>
  <c r="U1240" i="8"/>
  <c r="P1240" i="8"/>
  <c r="Q1240" i="8" s="1"/>
  <c r="O1240" i="8"/>
  <c r="L1240" i="8"/>
  <c r="J1240" i="8"/>
  <c r="M1240" i="8" s="1"/>
  <c r="G1240" i="8"/>
  <c r="AD1239" i="8"/>
  <c r="W1239" i="8"/>
  <c r="U1239" i="8"/>
  <c r="P1239" i="8"/>
  <c r="Q1239" i="8" s="1"/>
  <c r="O1239" i="8"/>
  <c r="L1239" i="8"/>
  <c r="J1239" i="8"/>
  <c r="M1239" i="8" s="1"/>
  <c r="G1239" i="8"/>
  <c r="AD1238" i="8"/>
  <c r="W1238" i="8"/>
  <c r="U1238" i="8"/>
  <c r="P1238" i="8"/>
  <c r="Q1238" i="8" s="1"/>
  <c r="O1238" i="8"/>
  <c r="L1238" i="8"/>
  <c r="J1238" i="8"/>
  <c r="M1238" i="8" s="1"/>
  <c r="G1238" i="8"/>
  <c r="AD1237" i="8"/>
  <c r="W1237" i="8"/>
  <c r="U1237" i="8"/>
  <c r="P1237" i="8"/>
  <c r="Q1237" i="8" s="1"/>
  <c r="O1237" i="8"/>
  <c r="L1237" i="8"/>
  <c r="J1237" i="8"/>
  <c r="M1237" i="8" s="1"/>
  <c r="G1237" i="8"/>
  <c r="AD1236" i="8"/>
  <c r="Y1236" i="8"/>
  <c r="W1236" i="8"/>
  <c r="U1236" i="8"/>
  <c r="X1236" i="8" s="1"/>
  <c r="S1236" i="8"/>
  <c r="P1236" i="8"/>
  <c r="Q1236" i="8" s="1"/>
  <c r="O1236" i="8"/>
  <c r="R1236" i="8" s="1"/>
  <c r="L1236" i="8"/>
  <c r="J1236" i="8"/>
  <c r="M1236" i="8" s="1"/>
  <c r="G1236" i="8"/>
  <c r="AD1235" i="8"/>
  <c r="W1235" i="8"/>
  <c r="U1235" i="8"/>
  <c r="P1235" i="8"/>
  <c r="Q1235" i="8" s="1"/>
  <c r="O1235" i="8"/>
  <c r="L1235" i="8"/>
  <c r="J1235" i="8"/>
  <c r="M1235" i="8" s="1"/>
  <c r="G1235" i="8"/>
  <c r="AD1234" i="8"/>
  <c r="W1234" i="8"/>
  <c r="U1234" i="8"/>
  <c r="P1234" i="8"/>
  <c r="Q1234" i="8" s="1"/>
  <c r="O1234" i="8"/>
  <c r="L1234" i="8"/>
  <c r="J1234" i="8"/>
  <c r="M1234" i="8" s="1"/>
  <c r="G1234" i="8"/>
  <c r="AD1233" i="8"/>
  <c r="W1233" i="8"/>
  <c r="U1233" i="8"/>
  <c r="P1233" i="8"/>
  <c r="Q1233" i="8" s="1"/>
  <c r="O1233" i="8"/>
  <c r="L1233" i="8"/>
  <c r="J1233" i="8"/>
  <c r="M1233" i="8" s="1"/>
  <c r="G1233" i="8"/>
  <c r="AD1232" i="8"/>
  <c r="W1232" i="8"/>
  <c r="U1232" i="8"/>
  <c r="P1232" i="8"/>
  <c r="Q1232" i="8" s="1"/>
  <c r="O1232" i="8"/>
  <c r="L1232" i="8"/>
  <c r="J1232" i="8"/>
  <c r="M1232" i="8" s="1"/>
  <c r="G1232" i="8"/>
  <c r="AD1231" i="8"/>
  <c r="W1231" i="8"/>
  <c r="U1231" i="8"/>
  <c r="P1231" i="8"/>
  <c r="Q1231" i="8" s="1"/>
  <c r="O1231" i="8"/>
  <c r="L1231" i="8"/>
  <c r="J1231" i="8"/>
  <c r="M1231" i="8" s="1"/>
  <c r="G1231" i="8"/>
  <c r="AD1230" i="8"/>
  <c r="W1230" i="8"/>
  <c r="U1230" i="8"/>
  <c r="S1230" i="8"/>
  <c r="P1230" i="8"/>
  <c r="Q1230" i="8" s="1"/>
  <c r="O1230" i="8"/>
  <c r="R1230" i="8" s="1"/>
  <c r="L1230" i="8"/>
  <c r="J1230" i="8"/>
  <c r="M1230" i="8" s="1"/>
  <c r="G1230" i="8"/>
  <c r="AD1229" i="8"/>
  <c r="W1229" i="8"/>
  <c r="U1229" i="8"/>
  <c r="P1229" i="8"/>
  <c r="Q1229" i="8" s="1"/>
  <c r="O1229" i="8"/>
  <c r="L1229" i="8"/>
  <c r="J1229" i="8"/>
  <c r="M1229" i="8" s="1"/>
  <c r="G1229" i="8"/>
  <c r="AD1228" i="8"/>
  <c r="W1228" i="8"/>
  <c r="U1228" i="8"/>
  <c r="P1228" i="8"/>
  <c r="Q1228" i="8" s="1"/>
  <c r="O1228" i="8"/>
  <c r="L1228" i="8"/>
  <c r="J1228" i="8"/>
  <c r="M1228" i="8" s="1"/>
  <c r="G1228" i="8"/>
  <c r="AD1227" i="8"/>
  <c r="W1227" i="8"/>
  <c r="U1227" i="8"/>
  <c r="S1227" i="8"/>
  <c r="P1227" i="8"/>
  <c r="Q1227" i="8" s="1"/>
  <c r="O1227" i="8"/>
  <c r="R1227" i="8" s="1"/>
  <c r="L1227" i="8"/>
  <c r="J1227" i="8"/>
  <c r="M1227" i="8" s="1"/>
  <c r="G1227" i="8"/>
  <c r="AD1226" i="8"/>
  <c r="Y1226" i="8"/>
  <c r="W1226" i="8"/>
  <c r="U1226" i="8"/>
  <c r="X1226" i="8" s="1"/>
  <c r="P1226" i="8"/>
  <c r="Q1226" i="8" s="1"/>
  <c r="O1226" i="8"/>
  <c r="L1226" i="8"/>
  <c r="J1226" i="8"/>
  <c r="M1226" i="8" s="1"/>
  <c r="G1226" i="8"/>
  <c r="AD1225" i="8"/>
  <c r="W1225" i="8"/>
  <c r="U1225" i="8"/>
  <c r="P1225" i="8"/>
  <c r="Q1225" i="8" s="1"/>
  <c r="O1225" i="8"/>
  <c r="L1225" i="8"/>
  <c r="J1225" i="8"/>
  <c r="M1225" i="8" s="1"/>
  <c r="G1225" i="8"/>
  <c r="AD1224" i="8"/>
  <c r="W1224" i="8"/>
  <c r="U1224" i="8"/>
  <c r="P1224" i="8"/>
  <c r="Q1224" i="8" s="1"/>
  <c r="O1224" i="8"/>
  <c r="L1224" i="8"/>
  <c r="J1224" i="8"/>
  <c r="M1224" i="8" s="1"/>
  <c r="G1224" i="8"/>
  <c r="AD1223" i="8"/>
  <c r="Y1223" i="8"/>
  <c r="W1223" i="8"/>
  <c r="U1223" i="8"/>
  <c r="X1223" i="8" s="1"/>
  <c r="S1223" i="8"/>
  <c r="P1223" i="8"/>
  <c r="Q1223" i="8" s="1"/>
  <c r="O1223" i="8"/>
  <c r="R1223" i="8" s="1"/>
  <c r="L1223" i="8"/>
  <c r="J1223" i="8"/>
  <c r="M1223" i="8" s="1"/>
  <c r="G1223" i="8"/>
  <c r="AD1222" i="8"/>
  <c r="W1222" i="8"/>
  <c r="U1222" i="8"/>
  <c r="P1222" i="8"/>
  <c r="Q1222" i="8" s="1"/>
  <c r="O1222" i="8"/>
  <c r="L1222" i="8"/>
  <c r="J1222" i="8"/>
  <c r="M1222" i="8" s="1"/>
  <c r="G1222" i="8"/>
  <c r="AD1221" i="8"/>
  <c r="W1221" i="8"/>
  <c r="U1221" i="8"/>
  <c r="P1221" i="8"/>
  <c r="Q1221" i="8" s="1"/>
  <c r="O1221" i="8"/>
  <c r="L1221" i="8"/>
  <c r="J1221" i="8"/>
  <c r="M1221" i="8" s="1"/>
  <c r="G1221" i="8"/>
  <c r="AD1220" i="8"/>
  <c r="W1220" i="8"/>
  <c r="U1220" i="8"/>
  <c r="P1220" i="8"/>
  <c r="Q1220" i="8" s="1"/>
  <c r="O1220" i="8"/>
  <c r="L1220" i="8"/>
  <c r="J1220" i="8"/>
  <c r="M1220" i="8" s="1"/>
  <c r="G1220" i="8"/>
  <c r="AD1219" i="8"/>
  <c r="W1219" i="8"/>
  <c r="U1219" i="8"/>
  <c r="S1219" i="8"/>
  <c r="P1219" i="8"/>
  <c r="Q1219" i="8" s="1"/>
  <c r="O1219" i="8"/>
  <c r="R1219" i="8" s="1"/>
  <c r="L1219" i="8"/>
  <c r="J1219" i="8"/>
  <c r="M1219" i="8" s="1"/>
  <c r="G1219" i="8"/>
  <c r="AD1218" i="8"/>
  <c r="W1218" i="8"/>
  <c r="U1218" i="8"/>
  <c r="P1218" i="8"/>
  <c r="Q1218" i="8" s="1"/>
  <c r="O1218" i="8"/>
  <c r="L1218" i="8"/>
  <c r="J1218" i="8"/>
  <c r="M1218" i="8" s="1"/>
  <c r="G1218" i="8"/>
  <c r="AD1217" i="8"/>
  <c r="W1217" i="8"/>
  <c r="U1217" i="8"/>
  <c r="P1217" i="8"/>
  <c r="Q1217" i="8" s="1"/>
  <c r="O1217" i="8"/>
  <c r="L1217" i="8"/>
  <c r="J1217" i="8"/>
  <c r="M1217" i="8" s="1"/>
  <c r="G1217" i="8"/>
  <c r="AD1216" i="8"/>
  <c r="W1216" i="8"/>
  <c r="U1216" i="8"/>
  <c r="P1216" i="8"/>
  <c r="Q1216" i="8" s="1"/>
  <c r="O1216" i="8"/>
  <c r="L1216" i="8"/>
  <c r="J1216" i="8"/>
  <c r="M1216" i="8" s="1"/>
  <c r="G1216" i="8"/>
  <c r="AD1215" i="8"/>
  <c r="Y1215" i="8"/>
  <c r="W1215" i="8"/>
  <c r="U1215" i="8"/>
  <c r="X1215" i="8" s="1"/>
  <c r="P1215" i="8"/>
  <c r="Q1215" i="8" s="1"/>
  <c r="O1215" i="8"/>
  <c r="L1215" i="8"/>
  <c r="J1215" i="8"/>
  <c r="M1215" i="8" s="1"/>
  <c r="G1215" i="8"/>
  <c r="AD1214" i="8"/>
  <c r="W1214" i="8"/>
  <c r="U1214" i="8"/>
  <c r="P1214" i="8"/>
  <c r="Q1214" i="8" s="1"/>
  <c r="O1214" i="8"/>
  <c r="L1214" i="8"/>
  <c r="J1214" i="8"/>
  <c r="M1214" i="8" s="1"/>
  <c r="G1214" i="8"/>
  <c r="AD1213" i="8"/>
  <c r="W1213" i="8"/>
  <c r="U1213" i="8"/>
  <c r="P1213" i="8"/>
  <c r="Q1213" i="8" s="1"/>
  <c r="O1213" i="8"/>
  <c r="L1213" i="8"/>
  <c r="J1213" i="8"/>
  <c r="M1213" i="8" s="1"/>
  <c r="G1213" i="8"/>
  <c r="AD1212" i="8"/>
  <c r="W1212" i="8"/>
  <c r="U1212" i="8"/>
  <c r="P1212" i="8"/>
  <c r="Q1212" i="8" s="1"/>
  <c r="O1212" i="8"/>
  <c r="L1212" i="8"/>
  <c r="J1212" i="8"/>
  <c r="M1212" i="8" s="1"/>
  <c r="G1212" i="8"/>
  <c r="AD1211" i="8"/>
  <c r="W1211" i="8"/>
  <c r="U1211" i="8"/>
  <c r="P1211" i="8"/>
  <c r="Q1211" i="8" s="1"/>
  <c r="O1211" i="8"/>
  <c r="L1211" i="8"/>
  <c r="J1211" i="8"/>
  <c r="M1211" i="8" s="1"/>
  <c r="G1211" i="8"/>
  <c r="AD1210" i="8"/>
  <c r="W1210" i="8"/>
  <c r="U1210" i="8"/>
  <c r="S1210" i="8"/>
  <c r="P1210" i="8"/>
  <c r="Q1210" i="8" s="1"/>
  <c r="O1210" i="8"/>
  <c r="R1210" i="8" s="1"/>
  <c r="L1210" i="8"/>
  <c r="J1210" i="8"/>
  <c r="M1210" i="8" s="1"/>
  <c r="G1210" i="8"/>
  <c r="AD1209" i="8"/>
  <c r="Y1209" i="8"/>
  <c r="W1209" i="8"/>
  <c r="U1209" i="8"/>
  <c r="X1209" i="8" s="1"/>
  <c r="P1209" i="8"/>
  <c r="Q1209" i="8" s="1"/>
  <c r="O1209" i="8"/>
  <c r="L1209" i="8"/>
  <c r="J1209" i="8"/>
  <c r="M1209" i="8" s="1"/>
  <c r="G1209" i="8"/>
  <c r="AD1208" i="8"/>
  <c r="W1208" i="8"/>
  <c r="U1208" i="8"/>
  <c r="P1208" i="8"/>
  <c r="Q1208" i="8" s="1"/>
  <c r="O1208" i="8"/>
  <c r="L1208" i="8"/>
  <c r="J1208" i="8"/>
  <c r="M1208" i="8" s="1"/>
  <c r="G1208" i="8"/>
  <c r="AD1207" i="8"/>
  <c r="W1207" i="8"/>
  <c r="U1207" i="8"/>
  <c r="P1207" i="8"/>
  <c r="Q1207" i="8" s="1"/>
  <c r="O1207" i="8"/>
  <c r="L1207" i="8"/>
  <c r="J1207" i="8"/>
  <c r="M1207" i="8" s="1"/>
  <c r="G1207" i="8"/>
  <c r="AD1206" i="8"/>
  <c r="W1206" i="8"/>
  <c r="U1206" i="8"/>
  <c r="P1206" i="8"/>
  <c r="Q1206" i="8" s="1"/>
  <c r="O1206" i="8"/>
  <c r="L1206" i="8"/>
  <c r="J1206" i="8"/>
  <c r="M1206" i="8" s="1"/>
  <c r="G1206" i="8"/>
  <c r="AD1205" i="8"/>
  <c r="W1205" i="8"/>
  <c r="U1205" i="8"/>
  <c r="P1205" i="8"/>
  <c r="Q1205" i="8" s="1"/>
  <c r="O1205" i="8"/>
  <c r="L1205" i="8"/>
  <c r="J1205" i="8"/>
  <c r="M1205" i="8" s="1"/>
  <c r="G1205" i="8"/>
  <c r="AD1204" i="8"/>
  <c r="W1204" i="8"/>
  <c r="U1204" i="8"/>
  <c r="P1204" i="8"/>
  <c r="Q1204" i="8" s="1"/>
  <c r="O1204" i="8"/>
  <c r="L1204" i="8"/>
  <c r="J1204" i="8"/>
  <c r="M1204" i="8" s="1"/>
  <c r="G1204" i="8"/>
  <c r="AD1203" i="8"/>
  <c r="W1203" i="8"/>
  <c r="U1203" i="8"/>
  <c r="P1203" i="8"/>
  <c r="Q1203" i="8" s="1"/>
  <c r="O1203" i="8"/>
  <c r="L1203" i="8"/>
  <c r="J1203" i="8"/>
  <c r="M1203" i="8" s="1"/>
  <c r="G1203" i="8"/>
  <c r="AD1202" i="8"/>
  <c r="W1202" i="8"/>
  <c r="U1202" i="8"/>
  <c r="P1202" i="8"/>
  <c r="Q1202" i="8" s="1"/>
  <c r="O1202" i="8"/>
  <c r="L1202" i="8"/>
  <c r="J1202" i="8"/>
  <c r="M1202" i="8" s="1"/>
  <c r="G1202" i="8"/>
  <c r="AD1201" i="8"/>
  <c r="Y1201" i="8"/>
  <c r="W1201" i="8"/>
  <c r="U1201" i="8"/>
  <c r="X1201" i="8" s="1"/>
  <c r="S1201" i="8"/>
  <c r="P1201" i="8"/>
  <c r="Q1201" i="8" s="1"/>
  <c r="O1201" i="8"/>
  <c r="R1201" i="8" s="1"/>
  <c r="L1201" i="8"/>
  <c r="J1201" i="8"/>
  <c r="M1201" i="8" s="1"/>
  <c r="G1201" i="8"/>
  <c r="AD1200" i="8"/>
  <c r="W1200" i="8"/>
  <c r="U1200" i="8"/>
  <c r="S1200" i="8"/>
  <c r="P1200" i="8"/>
  <c r="Q1200" i="8" s="1"/>
  <c r="O1200" i="8"/>
  <c r="R1200" i="8" s="1"/>
  <c r="L1200" i="8"/>
  <c r="J1200" i="8"/>
  <c r="M1200" i="8" s="1"/>
  <c r="G1200" i="8"/>
  <c r="AD1199" i="8"/>
  <c r="W1199" i="8"/>
  <c r="U1199" i="8"/>
  <c r="S1199" i="8"/>
  <c r="P1199" i="8"/>
  <c r="Q1199" i="8" s="1"/>
  <c r="O1199" i="8"/>
  <c r="R1199" i="8" s="1"/>
  <c r="L1199" i="8"/>
  <c r="J1199" i="8"/>
  <c r="M1199" i="8" s="1"/>
  <c r="G1199" i="8"/>
  <c r="AD1198" i="8"/>
  <c r="W1198" i="8"/>
  <c r="U1198" i="8"/>
  <c r="P1198" i="8"/>
  <c r="Q1198" i="8" s="1"/>
  <c r="O1198" i="8"/>
  <c r="L1198" i="8"/>
  <c r="J1198" i="8"/>
  <c r="M1198" i="8" s="1"/>
  <c r="G1198" i="8"/>
  <c r="AD1197" i="8"/>
  <c r="W1197" i="8"/>
  <c r="U1197" i="8"/>
  <c r="P1197" i="8"/>
  <c r="Q1197" i="8" s="1"/>
  <c r="O1197" i="8"/>
  <c r="L1197" i="8"/>
  <c r="J1197" i="8"/>
  <c r="M1197" i="8" s="1"/>
  <c r="G1197" i="8"/>
  <c r="AD1196" i="8"/>
  <c r="W1196" i="8"/>
  <c r="U1196" i="8"/>
  <c r="P1196" i="8"/>
  <c r="Q1196" i="8" s="1"/>
  <c r="O1196" i="8"/>
  <c r="L1196" i="8"/>
  <c r="J1196" i="8"/>
  <c r="M1196" i="8" s="1"/>
  <c r="G1196" i="8"/>
  <c r="AD1195" i="8"/>
  <c r="W1195" i="8"/>
  <c r="U1195" i="8"/>
  <c r="P1195" i="8"/>
  <c r="Q1195" i="8" s="1"/>
  <c r="O1195" i="8"/>
  <c r="L1195" i="8"/>
  <c r="J1195" i="8"/>
  <c r="M1195" i="8" s="1"/>
  <c r="G1195" i="8"/>
  <c r="AD1194" i="8"/>
  <c r="W1194" i="8"/>
  <c r="U1194" i="8"/>
  <c r="P1194" i="8"/>
  <c r="Q1194" i="8" s="1"/>
  <c r="O1194" i="8"/>
  <c r="L1194" i="8"/>
  <c r="J1194" i="8"/>
  <c r="M1194" i="8" s="1"/>
  <c r="G1194" i="8"/>
  <c r="AD1193" i="8"/>
  <c r="W1193" i="8"/>
  <c r="U1193" i="8"/>
  <c r="P1193" i="8"/>
  <c r="Q1193" i="8" s="1"/>
  <c r="O1193" i="8"/>
  <c r="L1193" i="8"/>
  <c r="J1193" i="8"/>
  <c r="M1193" i="8" s="1"/>
  <c r="G1193" i="8"/>
  <c r="AD1192" i="8"/>
  <c r="Y1192" i="8"/>
  <c r="W1192" i="8"/>
  <c r="U1192" i="8"/>
  <c r="X1192" i="8" s="1"/>
  <c r="P1192" i="8"/>
  <c r="Q1192" i="8" s="1"/>
  <c r="O1192" i="8"/>
  <c r="L1192" i="8"/>
  <c r="J1192" i="8"/>
  <c r="M1192" i="8" s="1"/>
  <c r="G1192" i="8"/>
  <c r="AD1191" i="8"/>
  <c r="Y1191" i="8"/>
  <c r="W1191" i="8"/>
  <c r="U1191" i="8"/>
  <c r="X1191" i="8" s="1"/>
  <c r="P1191" i="8"/>
  <c r="Q1191" i="8" s="1"/>
  <c r="O1191" i="8"/>
  <c r="L1191" i="8"/>
  <c r="J1191" i="8"/>
  <c r="M1191" i="8" s="1"/>
  <c r="G1191" i="8"/>
  <c r="AD1190" i="8"/>
  <c r="W1190" i="8"/>
  <c r="U1190" i="8"/>
  <c r="S1190" i="8"/>
  <c r="P1190" i="8"/>
  <c r="Q1190" i="8" s="1"/>
  <c r="O1190" i="8"/>
  <c r="R1190" i="8" s="1"/>
  <c r="L1190" i="8"/>
  <c r="J1190" i="8"/>
  <c r="M1190" i="8" s="1"/>
  <c r="G1190" i="8"/>
  <c r="AD1189" i="8"/>
  <c r="W1189" i="8"/>
  <c r="U1189" i="8"/>
  <c r="S1189" i="8"/>
  <c r="P1189" i="8"/>
  <c r="Q1189" i="8" s="1"/>
  <c r="O1189" i="8"/>
  <c r="R1189" i="8" s="1"/>
  <c r="L1189" i="8"/>
  <c r="J1189" i="8"/>
  <c r="M1189" i="8" s="1"/>
  <c r="G1189" i="8"/>
  <c r="AD1188" i="8"/>
  <c r="Y1188" i="8"/>
  <c r="W1188" i="8"/>
  <c r="U1188" i="8"/>
  <c r="X1188" i="8" s="1"/>
  <c r="P1188" i="8"/>
  <c r="Q1188" i="8" s="1"/>
  <c r="O1188" i="8"/>
  <c r="L1188" i="8"/>
  <c r="J1188" i="8"/>
  <c r="M1188" i="8" s="1"/>
  <c r="G1188" i="8"/>
  <c r="AD1187" i="8"/>
  <c r="W1187" i="8"/>
  <c r="U1187" i="8"/>
  <c r="P1187" i="8"/>
  <c r="Q1187" i="8" s="1"/>
  <c r="O1187" i="8"/>
  <c r="L1187" i="8"/>
  <c r="J1187" i="8"/>
  <c r="M1187" i="8" s="1"/>
  <c r="G1187" i="8"/>
  <c r="AD1186" i="8"/>
  <c r="W1186" i="8"/>
  <c r="U1186" i="8"/>
  <c r="P1186" i="8"/>
  <c r="Q1186" i="8" s="1"/>
  <c r="O1186" i="8"/>
  <c r="L1186" i="8"/>
  <c r="J1186" i="8"/>
  <c r="M1186" i="8" s="1"/>
  <c r="G1186" i="8"/>
  <c r="AD1185" i="8"/>
  <c r="W1185" i="8"/>
  <c r="U1185" i="8"/>
  <c r="P1185" i="8"/>
  <c r="Q1185" i="8" s="1"/>
  <c r="O1185" i="8"/>
  <c r="L1185" i="8"/>
  <c r="J1185" i="8"/>
  <c r="M1185" i="8" s="1"/>
  <c r="G1185" i="8"/>
  <c r="AD1184" i="8"/>
  <c r="W1184" i="8"/>
  <c r="U1184" i="8"/>
  <c r="P1184" i="8"/>
  <c r="Q1184" i="8" s="1"/>
  <c r="O1184" i="8"/>
  <c r="L1184" i="8"/>
  <c r="J1184" i="8"/>
  <c r="M1184" i="8" s="1"/>
  <c r="G1184" i="8"/>
  <c r="AD1183" i="8"/>
  <c r="W1183" i="8"/>
  <c r="U1183" i="8"/>
  <c r="P1183" i="8"/>
  <c r="Q1183" i="8" s="1"/>
  <c r="O1183" i="8"/>
  <c r="L1183" i="8"/>
  <c r="J1183" i="8"/>
  <c r="M1183" i="8" s="1"/>
  <c r="G1183" i="8"/>
  <c r="AD1182" i="8"/>
  <c r="W1182" i="8"/>
  <c r="U1182" i="8"/>
  <c r="P1182" i="8"/>
  <c r="Q1182" i="8" s="1"/>
  <c r="O1182" i="8"/>
  <c r="L1182" i="8"/>
  <c r="J1182" i="8"/>
  <c r="M1182" i="8" s="1"/>
  <c r="G1182" i="8"/>
  <c r="AD1181" i="8"/>
  <c r="W1181" i="8"/>
  <c r="U1181" i="8"/>
  <c r="P1181" i="8"/>
  <c r="Q1181" i="8" s="1"/>
  <c r="O1181" i="8"/>
  <c r="L1181" i="8"/>
  <c r="J1181" i="8"/>
  <c r="M1181" i="8" s="1"/>
  <c r="G1181" i="8"/>
  <c r="AD1180" i="8"/>
  <c r="W1180" i="8"/>
  <c r="U1180" i="8"/>
  <c r="S1180" i="8"/>
  <c r="P1180" i="8"/>
  <c r="Q1180" i="8" s="1"/>
  <c r="O1180" i="8"/>
  <c r="R1180" i="8" s="1"/>
  <c r="L1180" i="8"/>
  <c r="J1180" i="8"/>
  <c r="M1180" i="8" s="1"/>
  <c r="G1180" i="8"/>
  <c r="AD1179" i="8"/>
  <c r="W1179" i="8"/>
  <c r="U1179" i="8"/>
  <c r="P1179" i="8"/>
  <c r="Q1179" i="8" s="1"/>
  <c r="O1179" i="8"/>
  <c r="L1179" i="8"/>
  <c r="J1179" i="8"/>
  <c r="M1179" i="8" s="1"/>
  <c r="G1179" i="8"/>
  <c r="AD1178" i="8"/>
  <c r="Y1178" i="8"/>
  <c r="W1178" i="8"/>
  <c r="U1178" i="8"/>
  <c r="X1178" i="8" s="1"/>
  <c r="P1178" i="8"/>
  <c r="Q1178" i="8" s="1"/>
  <c r="O1178" i="8"/>
  <c r="L1178" i="8"/>
  <c r="J1178" i="8"/>
  <c r="M1178" i="8" s="1"/>
  <c r="G1178" i="8"/>
  <c r="AD1177" i="8"/>
  <c r="Y1177" i="8"/>
  <c r="W1177" i="8"/>
  <c r="U1177" i="8"/>
  <c r="X1177" i="8" s="1"/>
  <c r="P1177" i="8"/>
  <c r="Q1177" i="8" s="1"/>
  <c r="O1177" i="8"/>
  <c r="L1177" i="8"/>
  <c r="J1177" i="8"/>
  <c r="M1177" i="8" s="1"/>
  <c r="G1177" i="8"/>
  <c r="AD1176" i="8"/>
  <c r="W1176" i="8"/>
  <c r="U1176" i="8"/>
  <c r="P1176" i="8"/>
  <c r="Q1176" i="8" s="1"/>
  <c r="O1176" i="8"/>
  <c r="L1176" i="8"/>
  <c r="J1176" i="8"/>
  <c r="M1176" i="8" s="1"/>
  <c r="G1176" i="8"/>
  <c r="AD1175" i="8"/>
  <c r="Y1175" i="8"/>
  <c r="W1175" i="8"/>
  <c r="U1175" i="8"/>
  <c r="X1175" i="8" s="1"/>
  <c r="P1175" i="8"/>
  <c r="Q1175" i="8" s="1"/>
  <c r="O1175" i="8"/>
  <c r="L1175" i="8"/>
  <c r="J1175" i="8"/>
  <c r="M1175" i="8" s="1"/>
  <c r="G1175" i="8"/>
  <c r="AD1174" i="8"/>
  <c r="W1174" i="8"/>
  <c r="U1174" i="8"/>
  <c r="P1174" i="8"/>
  <c r="Q1174" i="8" s="1"/>
  <c r="O1174" i="8"/>
  <c r="L1174" i="8"/>
  <c r="J1174" i="8"/>
  <c r="M1174" i="8" s="1"/>
  <c r="G1174" i="8"/>
  <c r="AD1173" i="8"/>
  <c r="W1173" i="8"/>
  <c r="U1173" i="8"/>
  <c r="S1173" i="8"/>
  <c r="P1173" i="8"/>
  <c r="Q1173" i="8" s="1"/>
  <c r="O1173" i="8"/>
  <c r="R1173" i="8" s="1"/>
  <c r="L1173" i="8"/>
  <c r="J1173" i="8"/>
  <c r="M1173" i="8" s="1"/>
  <c r="G1173" i="8"/>
  <c r="AD1172" i="8"/>
  <c r="W1172" i="8"/>
  <c r="U1172" i="8"/>
  <c r="S1172" i="8"/>
  <c r="P1172" i="8"/>
  <c r="Q1172" i="8" s="1"/>
  <c r="O1172" i="8"/>
  <c r="R1172" i="8" s="1"/>
  <c r="L1172" i="8"/>
  <c r="J1172" i="8"/>
  <c r="M1172" i="8" s="1"/>
  <c r="G1172" i="8"/>
  <c r="AD1171" i="8"/>
  <c r="W1171" i="8"/>
  <c r="U1171" i="8"/>
  <c r="P1171" i="8"/>
  <c r="Q1171" i="8" s="1"/>
  <c r="O1171" i="8"/>
  <c r="L1171" i="8"/>
  <c r="J1171" i="8"/>
  <c r="M1171" i="8" s="1"/>
  <c r="G1171" i="8"/>
  <c r="AD1170" i="8"/>
  <c r="W1170" i="8"/>
  <c r="U1170" i="8"/>
  <c r="P1170" i="8"/>
  <c r="Q1170" i="8" s="1"/>
  <c r="O1170" i="8"/>
  <c r="L1170" i="8"/>
  <c r="J1170" i="8"/>
  <c r="M1170" i="8" s="1"/>
  <c r="G1170" i="8"/>
  <c r="AD1169" i="8"/>
  <c r="W1169" i="8"/>
  <c r="U1169" i="8"/>
  <c r="P1169" i="8"/>
  <c r="Q1169" i="8" s="1"/>
  <c r="O1169" i="8"/>
  <c r="L1169" i="8"/>
  <c r="J1169" i="8"/>
  <c r="M1169" i="8" s="1"/>
  <c r="G1169" i="8"/>
  <c r="AD1168" i="8"/>
  <c r="W1168" i="8"/>
  <c r="U1168" i="8"/>
  <c r="P1168" i="8"/>
  <c r="Q1168" i="8" s="1"/>
  <c r="O1168" i="8"/>
  <c r="L1168" i="8"/>
  <c r="J1168" i="8"/>
  <c r="M1168" i="8" s="1"/>
  <c r="G1168" i="8"/>
  <c r="AD1167" i="8"/>
  <c r="W1167" i="8"/>
  <c r="U1167" i="8"/>
  <c r="P1167" i="8"/>
  <c r="Q1167" i="8" s="1"/>
  <c r="O1167" i="8"/>
  <c r="L1167" i="8"/>
  <c r="J1167" i="8"/>
  <c r="M1167" i="8" s="1"/>
  <c r="G1167" i="8"/>
  <c r="AD1166" i="8"/>
  <c r="W1166" i="8"/>
  <c r="U1166" i="8"/>
  <c r="S1166" i="8"/>
  <c r="P1166" i="8"/>
  <c r="Q1166" i="8" s="1"/>
  <c r="O1166" i="8"/>
  <c r="R1166" i="8" s="1"/>
  <c r="L1166" i="8"/>
  <c r="J1166" i="8"/>
  <c r="M1166" i="8" s="1"/>
  <c r="G1166" i="8"/>
  <c r="AD1165" i="8"/>
  <c r="W1165" i="8"/>
  <c r="U1165" i="8"/>
  <c r="P1165" i="8"/>
  <c r="Q1165" i="8" s="1"/>
  <c r="O1165" i="8"/>
  <c r="L1165" i="8"/>
  <c r="J1165" i="8"/>
  <c r="M1165" i="8" s="1"/>
  <c r="G1165" i="8"/>
  <c r="AD1164" i="8"/>
  <c r="W1164" i="8"/>
  <c r="U1164" i="8"/>
  <c r="P1164" i="8"/>
  <c r="Q1164" i="8" s="1"/>
  <c r="O1164" i="8"/>
  <c r="L1164" i="8"/>
  <c r="J1164" i="8"/>
  <c r="M1164" i="8" s="1"/>
  <c r="G1164" i="8"/>
  <c r="AD1163" i="8"/>
  <c r="W1163" i="8"/>
  <c r="U1163" i="8"/>
  <c r="P1163" i="8"/>
  <c r="Q1163" i="8" s="1"/>
  <c r="O1163" i="8"/>
  <c r="L1163" i="8"/>
  <c r="J1163" i="8"/>
  <c r="M1163" i="8" s="1"/>
  <c r="G1163" i="8"/>
  <c r="AD1162" i="8"/>
  <c r="W1162" i="8"/>
  <c r="U1162" i="8"/>
  <c r="P1162" i="8"/>
  <c r="Q1162" i="8" s="1"/>
  <c r="O1162" i="8"/>
  <c r="L1162" i="8"/>
  <c r="J1162" i="8"/>
  <c r="M1162" i="8" s="1"/>
  <c r="G1162" i="8"/>
  <c r="AD1161" i="8"/>
  <c r="W1161" i="8"/>
  <c r="U1161" i="8"/>
  <c r="P1161" i="8"/>
  <c r="Q1161" i="8" s="1"/>
  <c r="O1161" i="8"/>
  <c r="L1161" i="8"/>
  <c r="J1161" i="8"/>
  <c r="M1161" i="8" s="1"/>
  <c r="G1161" i="8"/>
  <c r="AD1160" i="8"/>
  <c r="W1160" i="8"/>
  <c r="U1160" i="8"/>
  <c r="P1160" i="8"/>
  <c r="Q1160" i="8" s="1"/>
  <c r="O1160" i="8"/>
  <c r="L1160" i="8"/>
  <c r="J1160" i="8"/>
  <c r="M1160" i="8" s="1"/>
  <c r="G1160" i="8"/>
  <c r="AD1159" i="8"/>
  <c r="Y1159" i="8"/>
  <c r="W1159" i="8"/>
  <c r="U1159" i="8"/>
  <c r="X1159" i="8" s="1"/>
  <c r="P1159" i="8"/>
  <c r="Q1159" i="8" s="1"/>
  <c r="O1159" i="8"/>
  <c r="L1159" i="8"/>
  <c r="J1159" i="8"/>
  <c r="M1159" i="8" s="1"/>
  <c r="G1159" i="8"/>
  <c r="AD1158" i="8"/>
  <c r="Y1158" i="8"/>
  <c r="W1158" i="8"/>
  <c r="U1158" i="8"/>
  <c r="X1158" i="8" s="1"/>
  <c r="P1158" i="8"/>
  <c r="Q1158" i="8" s="1"/>
  <c r="O1158" i="8"/>
  <c r="L1158" i="8"/>
  <c r="J1158" i="8"/>
  <c r="M1158" i="8" s="1"/>
  <c r="G1158" i="8"/>
  <c r="AD1157" i="8"/>
  <c r="W1157" i="8"/>
  <c r="U1157" i="8"/>
  <c r="P1157" i="8"/>
  <c r="Q1157" i="8" s="1"/>
  <c r="O1157" i="8"/>
  <c r="L1157" i="8"/>
  <c r="J1157" i="8"/>
  <c r="M1157" i="8" s="1"/>
  <c r="G1157" i="8"/>
  <c r="AD1156" i="8"/>
  <c r="W1156" i="8"/>
  <c r="U1156" i="8"/>
  <c r="P1156" i="8"/>
  <c r="Q1156" i="8" s="1"/>
  <c r="O1156" i="8"/>
  <c r="L1156" i="8"/>
  <c r="J1156" i="8"/>
  <c r="M1156" i="8" s="1"/>
  <c r="G1156" i="8"/>
  <c r="AD1155" i="8"/>
  <c r="W1155" i="8"/>
  <c r="U1155" i="8"/>
  <c r="P1155" i="8"/>
  <c r="Q1155" i="8" s="1"/>
  <c r="O1155" i="8"/>
  <c r="L1155" i="8"/>
  <c r="J1155" i="8"/>
  <c r="M1155" i="8" s="1"/>
  <c r="G1155" i="8"/>
  <c r="AD1154" i="8"/>
  <c r="W1154" i="8"/>
  <c r="U1154" i="8"/>
  <c r="P1154" i="8"/>
  <c r="Q1154" i="8" s="1"/>
  <c r="O1154" i="8"/>
  <c r="L1154" i="8"/>
  <c r="J1154" i="8"/>
  <c r="M1154" i="8" s="1"/>
  <c r="G1154" i="8"/>
  <c r="AD1153" i="8"/>
  <c r="W1153" i="8"/>
  <c r="U1153" i="8"/>
  <c r="P1153" i="8"/>
  <c r="Q1153" i="8" s="1"/>
  <c r="O1153" i="8"/>
  <c r="L1153" i="8"/>
  <c r="J1153" i="8"/>
  <c r="M1153" i="8" s="1"/>
  <c r="G1153" i="8"/>
  <c r="AD1152" i="8"/>
  <c r="W1152" i="8"/>
  <c r="U1152" i="8"/>
  <c r="P1152" i="8"/>
  <c r="Q1152" i="8" s="1"/>
  <c r="O1152" i="8"/>
  <c r="L1152" i="8"/>
  <c r="J1152" i="8"/>
  <c r="M1152" i="8" s="1"/>
  <c r="G1152" i="8"/>
  <c r="AD1151" i="8"/>
  <c r="W1151" i="8"/>
  <c r="U1151" i="8"/>
  <c r="P1151" i="8"/>
  <c r="Q1151" i="8" s="1"/>
  <c r="O1151" i="8"/>
  <c r="L1151" i="8"/>
  <c r="J1151" i="8"/>
  <c r="M1151" i="8" s="1"/>
  <c r="G1151" i="8"/>
  <c r="AD1150" i="8"/>
  <c r="W1150" i="8"/>
  <c r="U1150" i="8"/>
  <c r="P1150" i="8"/>
  <c r="Q1150" i="8" s="1"/>
  <c r="O1150" i="8"/>
  <c r="L1150" i="8"/>
  <c r="J1150" i="8"/>
  <c r="M1150" i="8" s="1"/>
  <c r="G1150" i="8"/>
  <c r="AD1149" i="8"/>
  <c r="Y1149" i="8"/>
  <c r="W1149" i="8"/>
  <c r="U1149" i="8"/>
  <c r="X1149" i="8" s="1"/>
  <c r="P1149" i="8"/>
  <c r="Q1149" i="8" s="1"/>
  <c r="O1149" i="8"/>
  <c r="L1149" i="8"/>
  <c r="J1149" i="8"/>
  <c r="M1149" i="8" s="1"/>
  <c r="G1149" i="8"/>
  <c r="AD1148" i="8"/>
  <c r="W1148" i="8"/>
  <c r="U1148" i="8"/>
  <c r="P1148" i="8"/>
  <c r="Q1148" i="8" s="1"/>
  <c r="O1148" i="8"/>
  <c r="L1148" i="8"/>
  <c r="J1148" i="8"/>
  <c r="M1148" i="8" s="1"/>
  <c r="G1148" i="8"/>
  <c r="AD1147" i="8"/>
  <c r="W1147" i="8"/>
  <c r="U1147" i="8"/>
  <c r="P1147" i="8"/>
  <c r="Q1147" i="8" s="1"/>
  <c r="O1147" i="8"/>
  <c r="L1147" i="8"/>
  <c r="J1147" i="8"/>
  <c r="M1147" i="8" s="1"/>
  <c r="G1147" i="8"/>
  <c r="AD1146" i="8"/>
  <c r="W1146" i="8"/>
  <c r="U1146" i="8"/>
  <c r="P1146" i="8"/>
  <c r="Q1146" i="8" s="1"/>
  <c r="O1146" i="8"/>
  <c r="L1146" i="8"/>
  <c r="J1146" i="8"/>
  <c r="M1146" i="8" s="1"/>
  <c r="G1146" i="8"/>
  <c r="AD1145" i="8"/>
  <c r="W1145" i="8"/>
  <c r="U1145" i="8"/>
  <c r="P1145" i="8"/>
  <c r="Q1145" i="8" s="1"/>
  <c r="O1145" i="8"/>
  <c r="L1145" i="8"/>
  <c r="J1145" i="8"/>
  <c r="M1145" i="8" s="1"/>
  <c r="G1145" i="8"/>
  <c r="AD1144" i="8"/>
  <c r="W1144" i="8"/>
  <c r="U1144" i="8"/>
  <c r="P1144" i="8"/>
  <c r="Q1144" i="8" s="1"/>
  <c r="O1144" i="8"/>
  <c r="L1144" i="8"/>
  <c r="J1144" i="8"/>
  <c r="M1144" i="8" s="1"/>
  <c r="G1144" i="8"/>
  <c r="AD1143" i="8"/>
  <c r="W1143" i="8"/>
  <c r="U1143" i="8"/>
  <c r="P1143" i="8"/>
  <c r="Q1143" i="8" s="1"/>
  <c r="O1143" i="8"/>
  <c r="L1143" i="8"/>
  <c r="J1143" i="8"/>
  <c r="M1143" i="8" s="1"/>
  <c r="G1143" i="8"/>
  <c r="AD1142" i="8"/>
  <c r="Y1142" i="8"/>
  <c r="W1142" i="8"/>
  <c r="U1142" i="8"/>
  <c r="X1142" i="8" s="1"/>
  <c r="P1142" i="8"/>
  <c r="Q1142" i="8" s="1"/>
  <c r="O1142" i="8"/>
  <c r="L1142" i="8"/>
  <c r="J1142" i="8"/>
  <c r="M1142" i="8" s="1"/>
  <c r="G1142" i="8"/>
  <c r="AD1141" i="8"/>
  <c r="W1141" i="8"/>
  <c r="U1141" i="8"/>
  <c r="P1141" i="8"/>
  <c r="Q1141" i="8" s="1"/>
  <c r="O1141" i="8"/>
  <c r="L1141" i="8"/>
  <c r="J1141" i="8"/>
  <c r="M1141" i="8" s="1"/>
  <c r="G1141" i="8"/>
  <c r="AD1140" i="8"/>
  <c r="W1140" i="8"/>
  <c r="U1140" i="8"/>
  <c r="P1140" i="8"/>
  <c r="Q1140" i="8" s="1"/>
  <c r="O1140" i="8"/>
  <c r="L1140" i="8"/>
  <c r="J1140" i="8"/>
  <c r="M1140" i="8" s="1"/>
  <c r="G1140" i="8"/>
  <c r="AD1139" i="8"/>
  <c r="Y1139" i="8"/>
  <c r="W1139" i="8"/>
  <c r="U1139" i="8"/>
  <c r="X1139" i="8" s="1"/>
  <c r="S1139" i="8"/>
  <c r="P1139" i="8"/>
  <c r="Q1139" i="8" s="1"/>
  <c r="O1139" i="8"/>
  <c r="R1139" i="8" s="1"/>
  <c r="L1139" i="8"/>
  <c r="J1139" i="8"/>
  <c r="M1139" i="8" s="1"/>
  <c r="G1139" i="8"/>
  <c r="AD1138" i="8"/>
  <c r="W1138" i="8"/>
  <c r="U1138" i="8"/>
  <c r="P1138" i="8"/>
  <c r="Q1138" i="8" s="1"/>
  <c r="O1138" i="8"/>
  <c r="L1138" i="8"/>
  <c r="J1138" i="8"/>
  <c r="M1138" i="8" s="1"/>
  <c r="G1138" i="8"/>
  <c r="AD1137" i="8"/>
  <c r="W1137" i="8"/>
  <c r="U1137" i="8"/>
  <c r="P1137" i="8"/>
  <c r="Q1137" i="8" s="1"/>
  <c r="O1137" i="8"/>
  <c r="L1137" i="8"/>
  <c r="J1137" i="8"/>
  <c r="M1137" i="8" s="1"/>
  <c r="G1137" i="8"/>
  <c r="AD1136" i="8"/>
  <c r="W1136" i="8"/>
  <c r="U1136" i="8"/>
  <c r="S1136" i="8"/>
  <c r="P1136" i="8"/>
  <c r="Q1136" i="8" s="1"/>
  <c r="O1136" i="8"/>
  <c r="R1136" i="8" s="1"/>
  <c r="L1136" i="8"/>
  <c r="J1136" i="8"/>
  <c r="M1136" i="8" s="1"/>
  <c r="G1136" i="8"/>
  <c r="AD1135" i="8"/>
  <c r="Y1135" i="8"/>
  <c r="W1135" i="8"/>
  <c r="U1135" i="8"/>
  <c r="X1135" i="8" s="1"/>
  <c r="S1135" i="8"/>
  <c r="P1135" i="8"/>
  <c r="Q1135" i="8" s="1"/>
  <c r="O1135" i="8"/>
  <c r="R1135" i="8" s="1"/>
  <c r="L1135" i="8"/>
  <c r="J1135" i="8"/>
  <c r="M1135" i="8" s="1"/>
  <c r="G1135" i="8"/>
  <c r="AD1134" i="8"/>
  <c r="W1134" i="8"/>
  <c r="U1134" i="8"/>
  <c r="P1134" i="8"/>
  <c r="Q1134" i="8" s="1"/>
  <c r="O1134" i="8"/>
  <c r="L1134" i="8"/>
  <c r="J1134" i="8"/>
  <c r="M1134" i="8" s="1"/>
  <c r="G1134" i="8"/>
  <c r="AD1133" i="8"/>
  <c r="W1133" i="8"/>
  <c r="U1133" i="8"/>
  <c r="P1133" i="8"/>
  <c r="Q1133" i="8" s="1"/>
  <c r="O1133" i="8"/>
  <c r="L1133" i="8"/>
  <c r="J1133" i="8"/>
  <c r="M1133" i="8" s="1"/>
  <c r="G1133" i="8"/>
  <c r="AD1132" i="8"/>
  <c r="W1132" i="8"/>
  <c r="U1132" i="8"/>
  <c r="P1132" i="8"/>
  <c r="Q1132" i="8" s="1"/>
  <c r="O1132" i="8"/>
  <c r="L1132" i="8"/>
  <c r="J1132" i="8"/>
  <c r="M1132" i="8" s="1"/>
  <c r="G1132" i="8"/>
  <c r="AD1131" i="8"/>
  <c r="W1131" i="8"/>
  <c r="U1131" i="8"/>
  <c r="P1131" i="8"/>
  <c r="Q1131" i="8" s="1"/>
  <c r="O1131" i="8"/>
  <c r="L1131" i="8"/>
  <c r="J1131" i="8"/>
  <c r="M1131" i="8" s="1"/>
  <c r="G1131" i="8"/>
  <c r="AD1130" i="8"/>
  <c r="W1130" i="8"/>
  <c r="U1130" i="8"/>
  <c r="P1130" i="8"/>
  <c r="Q1130" i="8" s="1"/>
  <c r="O1130" i="8"/>
  <c r="L1130" i="8"/>
  <c r="J1130" i="8"/>
  <c r="M1130" i="8" s="1"/>
  <c r="G1130" i="8"/>
  <c r="AD1129" i="8"/>
  <c r="W1129" i="8"/>
  <c r="U1129" i="8"/>
  <c r="P1129" i="8"/>
  <c r="Q1129" i="8" s="1"/>
  <c r="O1129" i="8"/>
  <c r="L1129" i="8"/>
  <c r="J1129" i="8"/>
  <c r="M1129" i="8" s="1"/>
  <c r="G1129" i="8"/>
  <c r="AD1128" i="8"/>
  <c r="W1128" i="8"/>
  <c r="U1128" i="8"/>
  <c r="P1128" i="8"/>
  <c r="Q1128" i="8" s="1"/>
  <c r="O1128" i="8"/>
  <c r="L1128" i="8"/>
  <c r="J1128" i="8"/>
  <c r="M1128" i="8" s="1"/>
  <c r="G1128" i="8"/>
  <c r="AD1127" i="8"/>
  <c r="W1127" i="8"/>
  <c r="U1127" i="8"/>
  <c r="P1127" i="8"/>
  <c r="Q1127" i="8" s="1"/>
  <c r="O1127" i="8"/>
  <c r="L1127" i="8"/>
  <c r="J1127" i="8"/>
  <c r="M1127" i="8" s="1"/>
  <c r="G1127" i="8"/>
  <c r="AD1126" i="8"/>
  <c r="W1126" i="8"/>
  <c r="U1126" i="8"/>
  <c r="P1126" i="8"/>
  <c r="Q1126" i="8" s="1"/>
  <c r="O1126" i="8"/>
  <c r="L1126" i="8"/>
  <c r="J1126" i="8"/>
  <c r="M1126" i="8" s="1"/>
  <c r="G1126" i="8"/>
  <c r="AD1125" i="8"/>
  <c r="W1125" i="8"/>
  <c r="U1125" i="8"/>
  <c r="P1125" i="8"/>
  <c r="Q1125" i="8" s="1"/>
  <c r="O1125" i="8"/>
  <c r="L1125" i="8"/>
  <c r="J1125" i="8"/>
  <c r="M1125" i="8" s="1"/>
  <c r="G1125" i="8"/>
  <c r="AD1124" i="8"/>
  <c r="W1124" i="8"/>
  <c r="U1124" i="8"/>
  <c r="P1124" i="8"/>
  <c r="Q1124" i="8" s="1"/>
  <c r="O1124" i="8"/>
  <c r="L1124" i="8"/>
  <c r="J1124" i="8"/>
  <c r="M1124" i="8" s="1"/>
  <c r="G1124" i="8"/>
  <c r="AD1123" i="8"/>
  <c r="W1123" i="8"/>
  <c r="U1123" i="8"/>
  <c r="P1123" i="8"/>
  <c r="Q1123" i="8" s="1"/>
  <c r="O1123" i="8"/>
  <c r="L1123" i="8"/>
  <c r="J1123" i="8"/>
  <c r="M1123" i="8" s="1"/>
  <c r="G1123" i="8"/>
  <c r="AD1122" i="8"/>
  <c r="W1122" i="8"/>
  <c r="U1122" i="8"/>
  <c r="P1122" i="8"/>
  <c r="Q1122" i="8" s="1"/>
  <c r="O1122" i="8"/>
  <c r="L1122" i="8"/>
  <c r="J1122" i="8"/>
  <c r="M1122" i="8" s="1"/>
  <c r="G1122" i="8"/>
  <c r="AD1121" i="8"/>
  <c r="W1121" i="8"/>
  <c r="U1121" i="8"/>
  <c r="P1121" i="8"/>
  <c r="Q1121" i="8" s="1"/>
  <c r="O1121" i="8"/>
  <c r="L1121" i="8"/>
  <c r="J1121" i="8"/>
  <c r="M1121" i="8" s="1"/>
  <c r="G1121" i="8"/>
  <c r="AD1120" i="8"/>
  <c r="W1120" i="8"/>
  <c r="U1120" i="8"/>
  <c r="P1120" i="8"/>
  <c r="Q1120" i="8" s="1"/>
  <c r="O1120" i="8"/>
  <c r="L1120" i="8"/>
  <c r="J1120" i="8"/>
  <c r="M1120" i="8" s="1"/>
  <c r="G1120" i="8"/>
  <c r="AD1119" i="8"/>
  <c r="W1119" i="8"/>
  <c r="U1119" i="8"/>
  <c r="P1119" i="8"/>
  <c r="Q1119" i="8" s="1"/>
  <c r="O1119" i="8"/>
  <c r="L1119" i="8"/>
  <c r="J1119" i="8"/>
  <c r="M1119" i="8" s="1"/>
  <c r="G1119" i="8"/>
  <c r="AD1118" i="8"/>
  <c r="W1118" i="8"/>
  <c r="U1118" i="8"/>
  <c r="P1118" i="8"/>
  <c r="Q1118" i="8" s="1"/>
  <c r="O1118" i="8"/>
  <c r="L1118" i="8"/>
  <c r="J1118" i="8"/>
  <c r="M1118" i="8" s="1"/>
  <c r="G1118" i="8"/>
  <c r="AD1117" i="8"/>
  <c r="W1117" i="8"/>
  <c r="U1117" i="8"/>
  <c r="P1117" i="8"/>
  <c r="Q1117" i="8" s="1"/>
  <c r="O1117" i="8"/>
  <c r="L1117" i="8"/>
  <c r="J1117" i="8"/>
  <c r="M1117" i="8" s="1"/>
  <c r="G1117" i="8"/>
  <c r="AD1116" i="8"/>
  <c r="Y1116" i="8"/>
  <c r="W1116" i="8"/>
  <c r="U1116" i="8"/>
  <c r="X1116" i="8" s="1"/>
  <c r="P1116" i="8"/>
  <c r="Q1116" i="8" s="1"/>
  <c r="O1116" i="8"/>
  <c r="L1116" i="8"/>
  <c r="J1116" i="8"/>
  <c r="M1116" i="8" s="1"/>
  <c r="G1116" i="8"/>
  <c r="AD1115" i="8"/>
  <c r="W1115" i="8"/>
  <c r="U1115" i="8"/>
  <c r="P1115" i="8"/>
  <c r="Q1115" i="8" s="1"/>
  <c r="O1115" i="8"/>
  <c r="L1115" i="8"/>
  <c r="J1115" i="8"/>
  <c r="M1115" i="8" s="1"/>
  <c r="G1115" i="8"/>
  <c r="AD1114" i="8"/>
  <c r="W1114" i="8"/>
  <c r="U1114" i="8"/>
  <c r="Q1114" i="8"/>
  <c r="P1114" i="8"/>
  <c r="O1114" i="8"/>
  <c r="L1114" i="8"/>
  <c r="J1114" i="8"/>
  <c r="M1114" i="8" s="1"/>
  <c r="G1114" i="8"/>
  <c r="AD1113" i="8"/>
  <c r="W1113" i="8"/>
  <c r="U1113" i="8"/>
  <c r="P1113" i="8"/>
  <c r="Q1113" i="8" s="1"/>
  <c r="O1113" i="8"/>
  <c r="L1113" i="8"/>
  <c r="J1113" i="8"/>
  <c r="M1113" i="8" s="1"/>
  <c r="G1113" i="8"/>
  <c r="AD1112" i="8"/>
  <c r="W1112" i="8"/>
  <c r="U1112" i="8"/>
  <c r="P1112" i="8"/>
  <c r="Q1112" i="8" s="1"/>
  <c r="O1112" i="8"/>
  <c r="L1112" i="8"/>
  <c r="J1112" i="8"/>
  <c r="M1112" i="8" s="1"/>
  <c r="G1112" i="8"/>
  <c r="AD1111" i="8"/>
  <c r="W1111" i="8"/>
  <c r="U1111" i="8"/>
  <c r="P1111" i="8"/>
  <c r="Q1111" i="8" s="1"/>
  <c r="O1111" i="8"/>
  <c r="L1111" i="8"/>
  <c r="J1111" i="8"/>
  <c r="M1111" i="8" s="1"/>
  <c r="G1111" i="8"/>
  <c r="AD1110" i="8"/>
  <c r="W1110" i="8"/>
  <c r="U1110" i="8"/>
  <c r="P1110" i="8"/>
  <c r="Q1110" i="8" s="1"/>
  <c r="O1110" i="8"/>
  <c r="L1110" i="8"/>
  <c r="J1110" i="8"/>
  <c r="M1110" i="8" s="1"/>
  <c r="G1110" i="8"/>
  <c r="AD1109" i="8"/>
  <c r="W1109" i="8"/>
  <c r="U1109" i="8"/>
  <c r="P1109" i="8"/>
  <c r="Q1109" i="8" s="1"/>
  <c r="O1109" i="8"/>
  <c r="L1109" i="8"/>
  <c r="J1109" i="8"/>
  <c r="M1109" i="8" s="1"/>
  <c r="G1109" i="8"/>
  <c r="AD1108" i="8"/>
  <c r="W1108" i="8"/>
  <c r="U1108" i="8"/>
  <c r="P1108" i="8"/>
  <c r="Q1108" i="8" s="1"/>
  <c r="O1108" i="8"/>
  <c r="L1108" i="8"/>
  <c r="J1108" i="8"/>
  <c r="M1108" i="8" s="1"/>
  <c r="G1108" i="8"/>
  <c r="AD1107" i="8"/>
  <c r="W1107" i="8"/>
  <c r="U1107" i="8"/>
  <c r="P1107" i="8"/>
  <c r="Q1107" i="8" s="1"/>
  <c r="O1107" i="8"/>
  <c r="L1107" i="8"/>
  <c r="J1107" i="8"/>
  <c r="M1107" i="8" s="1"/>
  <c r="G1107" i="8"/>
  <c r="AD1106" i="8"/>
  <c r="W1106" i="8"/>
  <c r="U1106" i="8"/>
  <c r="P1106" i="8"/>
  <c r="Q1106" i="8" s="1"/>
  <c r="O1106" i="8"/>
  <c r="L1106" i="8"/>
  <c r="J1106" i="8"/>
  <c r="M1106" i="8" s="1"/>
  <c r="G1106" i="8"/>
  <c r="AD1105" i="8"/>
  <c r="W1105" i="8"/>
  <c r="U1105" i="8"/>
  <c r="P1105" i="8"/>
  <c r="Q1105" i="8" s="1"/>
  <c r="O1105" i="8"/>
  <c r="L1105" i="8"/>
  <c r="J1105" i="8"/>
  <c r="M1105" i="8" s="1"/>
  <c r="G1105" i="8"/>
  <c r="AD1104" i="8"/>
  <c r="W1104" i="8"/>
  <c r="U1104" i="8"/>
  <c r="P1104" i="8"/>
  <c r="Q1104" i="8" s="1"/>
  <c r="O1104" i="8"/>
  <c r="L1104" i="8"/>
  <c r="J1104" i="8"/>
  <c r="M1104" i="8" s="1"/>
  <c r="G1104" i="8"/>
  <c r="AD1103" i="8"/>
  <c r="W1103" i="8"/>
  <c r="U1103" i="8"/>
  <c r="P1103" i="8"/>
  <c r="Q1103" i="8" s="1"/>
  <c r="O1103" i="8"/>
  <c r="L1103" i="8"/>
  <c r="J1103" i="8"/>
  <c r="M1103" i="8" s="1"/>
  <c r="G1103" i="8"/>
  <c r="AD1102" i="8"/>
  <c r="W1102" i="8"/>
  <c r="U1102" i="8"/>
  <c r="P1102" i="8"/>
  <c r="Q1102" i="8" s="1"/>
  <c r="O1102" i="8"/>
  <c r="L1102" i="8"/>
  <c r="J1102" i="8"/>
  <c r="M1102" i="8" s="1"/>
  <c r="G1102" i="8"/>
  <c r="AD1101" i="8"/>
  <c r="W1101" i="8"/>
  <c r="U1101" i="8"/>
  <c r="P1101" i="8"/>
  <c r="Q1101" i="8" s="1"/>
  <c r="O1101" i="8"/>
  <c r="L1101" i="8"/>
  <c r="J1101" i="8"/>
  <c r="M1101" i="8" s="1"/>
  <c r="G1101" i="8"/>
  <c r="AD1100" i="8"/>
  <c r="W1100" i="8"/>
  <c r="U1100" i="8"/>
  <c r="S1100" i="8"/>
  <c r="P1100" i="8"/>
  <c r="Q1100" i="8" s="1"/>
  <c r="O1100" i="8"/>
  <c r="R1100" i="8" s="1"/>
  <c r="L1100" i="8"/>
  <c r="J1100" i="8"/>
  <c r="M1100" i="8" s="1"/>
  <c r="G1100" i="8"/>
  <c r="AD1099" i="8"/>
  <c r="Y1099" i="8"/>
  <c r="W1099" i="8"/>
  <c r="U1099" i="8"/>
  <c r="X1099" i="8" s="1"/>
  <c r="S1099" i="8"/>
  <c r="P1099" i="8"/>
  <c r="Q1099" i="8" s="1"/>
  <c r="O1099" i="8"/>
  <c r="R1099" i="8" s="1"/>
  <c r="L1099" i="8"/>
  <c r="J1099" i="8"/>
  <c r="M1099" i="8" s="1"/>
  <c r="G1099" i="8"/>
  <c r="AD1098" i="8"/>
  <c r="W1098" i="8"/>
  <c r="U1098" i="8"/>
  <c r="P1098" i="8"/>
  <c r="Q1098" i="8" s="1"/>
  <c r="O1098" i="8"/>
  <c r="L1098" i="8"/>
  <c r="J1098" i="8"/>
  <c r="M1098" i="8" s="1"/>
  <c r="G1098" i="8"/>
  <c r="AD1097" i="8"/>
  <c r="W1097" i="8"/>
  <c r="U1097" i="8"/>
  <c r="P1097" i="8"/>
  <c r="Q1097" i="8" s="1"/>
  <c r="O1097" i="8"/>
  <c r="L1097" i="8"/>
  <c r="J1097" i="8"/>
  <c r="M1097" i="8" s="1"/>
  <c r="G1097" i="8"/>
  <c r="AD1096" i="8"/>
  <c r="W1096" i="8"/>
  <c r="U1096" i="8"/>
  <c r="P1096" i="8"/>
  <c r="Q1096" i="8" s="1"/>
  <c r="O1096" i="8"/>
  <c r="L1096" i="8"/>
  <c r="J1096" i="8"/>
  <c r="M1096" i="8" s="1"/>
  <c r="G1096" i="8"/>
  <c r="AD1095" i="8"/>
  <c r="W1095" i="8"/>
  <c r="U1095" i="8"/>
  <c r="S1095" i="8"/>
  <c r="P1095" i="8"/>
  <c r="Q1095" i="8" s="1"/>
  <c r="O1095" i="8"/>
  <c r="R1095" i="8" s="1"/>
  <c r="L1095" i="8"/>
  <c r="J1095" i="8"/>
  <c r="M1095" i="8" s="1"/>
  <c r="G1095" i="8"/>
  <c r="AD1094" i="8"/>
  <c r="W1094" i="8"/>
  <c r="U1094" i="8"/>
  <c r="P1094" i="8"/>
  <c r="Q1094" i="8" s="1"/>
  <c r="O1094" i="8"/>
  <c r="L1094" i="8"/>
  <c r="J1094" i="8"/>
  <c r="M1094" i="8" s="1"/>
  <c r="G1094" i="8"/>
  <c r="AD1093" i="8"/>
  <c r="W1093" i="8"/>
  <c r="U1093" i="8"/>
  <c r="P1093" i="8"/>
  <c r="Q1093" i="8" s="1"/>
  <c r="O1093" i="8"/>
  <c r="L1093" i="8"/>
  <c r="J1093" i="8"/>
  <c r="M1093" i="8" s="1"/>
  <c r="G1093" i="8"/>
  <c r="AD1092" i="8"/>
  <c r="W1092" i="8"/>
  <c r="U1092" i="8"/>
  <c r="P1092" i="8"/>
  <c r="Q1092" i="8" s="1"/>
  <c r="O1092" i="8"/>
  <c r="L1092" i="8"/>
  <c r="J1092" i="8"/>
  <c r="M1092" i="8" s="1"/>
  <c r="G1092" i="8"/>
  <c r="AD1091" i="8"/>
  <c r="W1091" i="8"/>
  <c r="U1091" i="8"/>
  <c r="P1091" i="8"/>
  <c r="Q1091" i="8" s="1"/>
  <c r="O1091" i="8"/>
  <c r="L1091" i="8"/>
  <c r="J1091" i="8"/>
  <c r="M1091" i="8" s="1"/>
  <c r="G1091" i="8"/>
  <c r="AD1090" i="8"/>
  <c r="Y1090" i="8"/>
  <c r="W1090" i="8"/>
  <c r="U1090" i="8"/>
  <c r="X1090" i="8" s="1"/>
  <c r="P1090" i="8"/>
  <c r="Q1090" i="8" s="1"/>
  <c r="O1090" i="8"/>
  <c r="L1090" i="8"/>
  <c r="J1090" i="8"/>
  <c r="M1090" i="8" s="1"/>
  <c r="G1090" i="8"/>
  <c r="AD1089" i="8"/>
  <c r="W1089" i="8"/>
  <c r="U1089" i="8"/>
  <c r="P1089" i="8"/>
  <c r="Q1089" i="8" s="1"/>
  <c r="O1089" i="8"/>
  <c r="L1089" i="8"/>
  <c r="J1089" i="8"/>
  <c r="M1089" i="8" s="1"/>
  <c r="G1089" i="8"/>
  <c r="AD1088" i="8"/>
  <c r="W1088" i="8"/>
  <c r="U1088" i="8"/>
  <c r="P1088" i="8"/>
  <c r="Q1088" i="8" s="1"/>
  <c r="O1088" i="8"/>
  <c r="L1088" i="8"/>
  <c r="J1088" i="8"/>
  <c r="M1088" i="8" s="1"/>
  <c r="G1088" i="8"/>
  <c r="AD1087" i="8"/>
  <c r="W1087" i="8"/>
  <c r="U1087" i="8"/>
  <c r="P1087" i="8"/>
  <c r="Q1087" i="8" s="1"/>
  <c r="O1087" i="8"/>
  <c r="L1087" i="8"/>
  <c r="J1087" i="8"/>
  <c r="M1087" i="8" s="1"/>
  <c r="G1087" i="8"/>
  <c r="AD1086" i="8"/>
  <c r="W1086" i="8"/>
  <c r="U1086" i="8"/>
  <c r="P1086" i="8"/>
  <c r="Q1086" i="8" s="1"/>
  <c r="O1086" i="8"/>
  <c r="L1086" i="8"/>
  <c r="J1086" i="8"/>
  <c r="M1086" i="8" s="1"/>
  <c r="G1086" i="8"/>
  <c r="AD1085" i="8"/>
  <c r="W1085" i="8"/>
  <c r="U1085" i="8"/>
  <c r="P1085" i="8"/>
  <c r="Q1085" i="8" s="1"/>
  <c r="O1085" i="8"/>
  <c r="L1085" i="8"/>
  <c r="J1085" i="8"/>
  <c r="M1085" i="8" s="1"/>
  <c r="G1085" i="8"/>
  <c r="AD1084" i="8"/>
  <c r="W1084" i="8"/>
  <c r="U1084" i="8"/>
  <c r="P1084" i="8"/>
  <c r="Q1084" i="8" s="1"/>
  <c r="O1084" i="8"/>
  <c r="L1084" i="8"/>
  <c r="J1084" i="8"/>
  <c r="M1084" i="8" s="1"/>
  <c r="G1084" i="8"/>
  <c r="AD1083" i="8"/>
  <c r="W1083" i="8"/>
  <c r="U1083" i="8"/>
  <c r="P1083" i="8"/>
  <c r="Q1083" i="8" s="1"/>
  <c r="O1083" i="8"/>
  <c r="L1083" i="8"/>
  <c r="J1083" i="8"/>
  <c r="M1083" i="8" s="1"/>
  <c r="G1083" i="8"/>
  <c r="AD1082" i="8"/>
  <c r="W1082" i="8"/>
  <c r="U1082" i="8"/>
  <c r="P1082" i="8"/>
  <c r="Q1082" i="8" s="1"/>
  <c r="O1082" i="8"/>
  <c r="L1082" i="8"/>
  <c r="J1082" i="8"/>
  <c r="M1082" i="8" s="1"/>
  <c r="G1082" i="8"/>
  <c r="AD1081" i="8"/>
  <c r="W1081" i="8"/>
  <c r="U1081" i="8"/>
  <c r="P1081" i="8"/>
  <c r="Q1081" i="8" s="1"/>
  <c r="O1081" i="8"/>
  <c r="L1081" i="8"/>
  <c r="J1081" i="8"/>
  <c r="M1081" i="8" s="1"/>
  <c r="G1081" i="8"/>
  <c r="AD1080" i="8"/>
  <c r="W1080" i="8"/>
  <c r="U1080" i="8"/>
  <c r="P1080" i="8"/>
  <c r="Q1080" i="8" s="1"/>
  <c r="O1080" i="8"/>
  <c r="L1080" i="8"/>
  <c r="J1080" i="8"/>
  <c r="M1080" i="8" s="1"/>
  <c r="G1080" i="8"/>
  <c r="AD1079" i="8"/>
  <c r="W1079" i="8"/>
  <c r="U1079" i="8"/>
  <c r="P1079" i="8"/>
  <c r="Q1079" i="8" s="1"/>
  <c r="O1079" i="8"/>
  <c r="L1079" i="8"/>
  <c r="J1079" i="8"/>
  <c r="M1079" i="8" s="1"/>
  <c r="G1079" i="8"/>
  <c r="AD1078" i="8"/>
  <c r="W1078" i="8"/>
  <c r="U1078" i="8"/>
  <c r="S1078" i="8"/>
  <c r="P1078" i="8"/>
  <c r="Q1078" i="8" s="1"/>
  <c r="O1078" i="8"/>
  <c r="R1078" i="8" s="1"/>
  <c r="L1078" i="8"/>
  <c r="J1078" i="8"/>
  <c r="M1078" i="8" s="1"/>
  <c r="G1078" i="8"/>
  <c r="AD1077" i="8"/>
  <c r="W1077" i="8"/>
  <c r="U1077" i="8"/>
  <c r="P1077" i="8"/>
  <c r="Q1077" i="8" s="1"/>
  <c r="O1077" i="8"/>
  <c r="L1077" i="8"/>
  <c r="J1077" i="8"/>
  <c r="M1077" i="8" s="1"/>
  <c r="G1077" i="8"/>
  <c r="AD1076" i="8"/>
  <c r="W1076" i="8"/>
  <c r="U1076" i="8"/>
  <c r="P1076" i="8"/>
  <c r="Q1076" i="8" s="1"/>
  <c r="O1076" i="8"/>
  <c r="L1076" i="8"/>
  <c r="J1076" i="8"/>
  <c r="M1076" i="8" s="1"/>
  <c r="G1076" i="8"/>
  <c r="AD1075" i="8"/>
  <c r="W1075" i="8"/>
  <c r="U1075" i="8"/>
  <c r="P1075" i="8"/>
  <c r="Q1075" i="8" s="1"/>
  <c r="O1075" i="8"/>
  <c r="L1075" i="8"/>
  <c r="J1075" i="8"/>
  <c r="M1075" i="8" s="1"/>
  <c r="G1075" i="8"/>
  <c r="AD1074" i="8"/>
  <c r="W1074" i="8"/>
  <c r="U1074" i="8"/>
  <c r="S1074" i="8"/>
  <c r="P1074" i="8"/>
  <c r="Q1074" i="8" s="1"/>
  <c r="O1074" i="8"/>
  <c r="R1074" i="8" s="1"/>
  <c r="L1074" i="8"/>
  <c r="J1074" i="8"/>
  <c r="M1074" i="8" s="1"/>
  <c r="G1074" i="8"/>
  <c r="AD1073" i="8"/>
  <c r="W1073" i="8"/>
  <c r="U1073" i="8"/>
  <c r="P1073" i="8"/>
  <c r="Q1073" i="8" s="1"/>
  <c r="O1073" i="8"/>
  <c r="L1073" i="8"/>
  <c r="J1073" i="8"/>
  <c r="M1073" i="8" s="1"/>
  <c r="G1073" i="8"/>
  <c r="AD1072" i="8"/>
  <c r="W1072" i="8"/>
  <c r="U1072" i="8"/>
  <c r="P1072" i="8"/>
  <c r="Q1072" i="8" s="1"/>
  <c r="O1072" i="8"/>
  <c r="L1072" i="8"/>
  <c r="J1072" i="8"/>
  <c r="M1072" i="8" s="1"/>
  <c r="G1072" i="8"/>
  <c r="AD1071" i="8"/>
  <c r="W1071" i="8"/>
  <c r="U1071" i="8"/>
  <c r="P1071" i="8"/>
  <c r="Q1071" i="8" s="1"/>
  <c r="O1071" i="8"/>
  <c r="L1071" i="8"/>
  <c r="J1071" i="8"/>
  <c r="M1071" i="8" s="1"/>
  <c r="G1071" i="8"/>
  <c r="AD1070" i="8"/>
  <c r="W1070" i="8"/>
  <c r="U1070" i="8"/>
  <c r="Q1070" i="8"/>
  <c r="P1070" i="8"/>
  <c r="O1070" i="8"/>
  <c r="L1070" i="8"/>
  <c r="J1070" i="8"/>
  <c r="M1070" i="8" s="1"/>
  <c r="G1070" i="8"/>
  <c r="AD1069" i="8"/>
  <c r="W1069" i="8"/>
  <c r="U1069" i="8"/>
  <c r="P1069" i="8"/>
  <c r="Q1069" i="8" s="1"/>
  <c r="O1069" i="8"/>
  <c r="L1069" i="8"/>
  <c r="J1069" i="8"/>
  <c r="M1069" i="8" s="1"/>
  <c r="G1069" i="8"/>
  <c r="AD1068" i="8"/>
  <c r="Y1068" i="8"/>
  <c r="W1068" i="8"/>
  <c r="U1068" i="8"/>
  <c r="X1068" i="8" s="1"/>
  <c r="P1068" i="8"/>
  <c r="Q1068" i="8" s="1"/>
  <c r="O1068" i="8"/>
  <c r="L1068" i="8"/>
  <c r="J1068" i="8"/>
  <c r="M1068" i="8" s="1"/>
  <c r="G1068" i="8"/>
  <c r="AD1067" i="8"/>
  <c r="W1067" i="8"/>
  <c r="U1067" i="8"/>
  <c r="P1067" i="8"/>
  <c r="Q1067" i="8" s="1"/>
  <c r="O1067" i="8"/>
  <c r="L1067" i="8"/>
  <c r="J1067" i="8"/>
  <c r="M1067" i="8" s="1"/>
  <c r="G1067" i="8"/>
  <c r="AD1066" i="8"/>
  <c r="W1066" i="8"/>
  <c r="U1066" i="8"/>
  <c r="P1066" i="8"/>
  <c r="Q1066" i="8" s="1"/>
  <c r="O1066" i="8"/>
  <c r="L1066" i="8"/>
  <c r="J1066" i="8"/>
  <c r="M1066" i="8" s="1"/>
  <c r="G1066" i="8"/>
  <c r="AD1065" i="8"/>
  <c r="W1065" i="8"/>
  <c r="U1065" i="8"/>
  <c r="P1065" i="8"/>
  <c r="Q1065" i="8" s="1"/>
  <c r="O1065" i="8"/>
  <c r="L1065" i="8"/>
  <c r="J1065" i="8"/>
  <c r="M1065" i="8" s="1"/>
  <c r="G1065" i="8"/>
  <c r="AD1064" i="8"/>
  <c r="W1064" i="8"/>
  <c r="U1064" i="8"/>
  <c r="P1064" i="8"/>
  <c r="Q1064" i="8" s="1"/>
  <c r="O1064" i="8"/>
  <c r="L1064" i="8"/>
  <c r="J1064" i="8"/>
  <c r="M1064" i="8" s="1"/>
  <c r="G1064" i="8"/>
  <c r="AD1063" i="8"/>
  <c r="W1063" i="8"/>
  <c r="U1063" i="8"/>
  <c r="P1063" i="8"/>
  <c r="Q1063" i="8" s="1"/>
  <c r="O1063" i="8"/>
  <c r="L1063" i="8"/>
  <c r="J1063" i="8"/>
  <c r="M1063" i="8" s="1"/>
  <c r="G1063" i="8"/>
  <c r="AD1062" i="8"/>
  <c r="W1062" i="8"/>
  <c r="U1062" i="8"/>
  <c r="S1062" i="8"/>
  <c r="P1062" i="8"/>
  <c r="Q1062" i="8" s="1"/>
  <c r="O1062" i="8"/>
  <c r="R1062" i="8" s="1"/>
  <c r="L1062" i="8"/>
  <c r="J1062" i="8"/>
  <c r="M1062" i="8" s="1"/>
  <c r="G1062" i="8"/>
  <c r="AD1061" i="8"/>
  <c r="W1061" i="8"/>
  <c r="U1061" i="8"/>
  <c r="S1061" i="8"/>
  <c r="P1061" i="8"/>
  <c r="Q1061" i="8" s="1"/>
  <c r="O1061" i="8"/>
  <c r="R1061" i="8" s="1"/>
  <c r="L1061" i="8"/>
  <c r="J1061" i="8"/>
  <c r="M1061" i="8" s="1"/>
  <c r="G1061" i="8"/>
  <c r="AD1060" i="8"/>
  <c r="W1060" i="8"/>
  <c r="U1060" i="8"/>
  <c r="P1060" i="8"/>
  <c r="Q1060" i="8" s="1"/>
  <c r="O1060" i="8"/>
  <c r="L1060" i="8"/>
  <c r="J1060" i="8"/>
  <c r="M1060" i="8" s="1"/>
  <c r="G1060" i="8"/>
  <c r="AD1059" i="8"/>
  <c r="W1059" i="8"/>
  <c r="U1059" i="8"/>
  <c r="P1059" i="8"/>
  <c r="Q1059" i="8" s="1"/>
  <c r="O1059" i="8"/>
  <c r="L1059" i="8"/>
  <c r="J1059" i="8"/>
  <c r="M1059" i="8" s="1"/>
  <c r="G1059" i="8"/>
  <c r="AD1058" i="8"/>
  <c r="Y1058" i="8"/>
  <c r="W1058" i="8"/>
  <c r="U1058" i="8"/>
  <c r="X1058" i="8" s="1"/>
  <c r="P1058" i="8"/>
  <c r="Q1058" i="8" s="1"/>
  <c r="O1058" i="8"/>
  <c r="L1058" i="8"/>
  <c r="J1058" i="8"/>
  <c r="M1058" i="8" s="1"/>
  <c r="G1058" i="8"/>
  <c r="AD1057" i="8"/>
  <c r="W1057" i="8"/>
  <c r="U1057" i="8"/>
  <c r="P1057" i="8"/>
  <c r="Q1057" i="8" s="1"/>
  <c r="O1057" i="8"/>
  <c r="L1057" i="8"/>
  <c r="J1057" i="8"/>
  <c r="M1057" i="8" s="1"/>
  <c r="G1057" i="8"/>
  <c r="AD1056" i="8"/>
  <c r="W1056" i="8"/>
  <c r="U1056" i="8"/>
  <c r="P1056" i="8"/>
  <c r="Q1056" i="8" s="1"/>
  <c r="O1056" i="8"/>
  <c r="L1056" i="8"/>
  <c r="J1056" i="8"/>
  <c r="M1056" i="8" s="1"/>
  <c r="G1056" i="8"/>
  <c r="AD1055" i="8"/>
  <c r="W1055" i="8"/>
  <c r="U1055" i="8"/>
  <c r="P1055" i="8"/>
  <c r="Q1055" i="8" s="1"/>
  <c r="O1055" i="8"/>
  <c r="L1055" i="8"/>
  <c r="J1055" i="8"/>
  <c r="M1055" i="8" s="1"/>
  <c r="G1055" i="8"/>
  <c r="AD1054" i="8"/>
  <c r="W1054" i="8"/>
  <c r="U1054" i="8"/>
  <c r="P1054" i="8"/>
  <c r="Q1054" i="8" s="1"/>
  <c r="O1054" i="8"/>
  <c r="L1054" i="8"/>
  <c r="J1054" i="8"/>
  <c r="M1054" i="8" s="1"/>
  <c r="G1054" i="8"/>
  <c r="AD1053" i="8"/>
  <c r="W1053" i="8"/>
  <c r="U1053" i="8"/>
  <c r="P1053" i="8"/>
  <c r="Q1053" i="8" s="1"/>
  <c r="O1053" i="8"/>
  <c r="L1053" i="8"/>
  <c r="J1053" i="8"/>
  <c r="M1053" i="8" s="1"/>
  <c r="G1053" i="8"/>
  <c r="AD1052" i="8"/>
  <c r="W1052" i="8"/>
  <c r="U1052" i="8"/>
  <c r="P1052" i="8"/>
  <c r="Q1052" i="8" s="1"/>
  <c r="O1052" i="8"/>
  <c r="L1052" i="8"/>
  <c r="J1052" i="8"/>
  <c r="M1052" i="8" s="1"/>
  <c r="G1052" i="8"/>
  <c r="AD1051" i="8"/>
  <c r="W1051" i="8"/>
  <c r="U1051" i="8"/>
  <c r="P1051" i="8"/>
  <c r="Q1051" i="8" s="1"/>
  <c r="O1051" i="8"/>
  <c r="L1051" i="8"/>
  <c r="J1051" i="8"/>
  <c r="M1051" i="8" s="1"/>
  <c r="G1051" i="8"/>
  <c r="AD1050" i="8"/>
  <c r="W1050" i="8"/>
  <c r="U1050" i="8"/>
  <c r="P1050" i="8"/>
  <c r="Q1050" i="8" s="1"/>
  <c r="O1050" i="8"/>
  <c r="L1050" i="8"/>
  <c r="J1050" i="8"/>
  <c r="M1050" i="8" s="1"/>
  <c r="G1050" i="8"/>
  <c r="AD1049" i="8"/>
  <c r="W1049" i="8"/>
  <c r="U1049" i="8"/>
  <c r="S1049" i="8"/>
  <c r="P1049" i="8"/>
  <c r="Q1049" i="8" s="1"/>
  <c r="O1049" i="8"/>
  <c r="R1049" i="8" s="1"/>
  <c r="L1049" i="8"/>
  <c r="J1049" i="8"/>
  <c r="M1049" i="8" s="1"/>
  <c r="G1049" i="8"/>
  <c r="AD1048" i="8"/>
  <c r="W1048" i="8"/>
  <c r="U1048" i="8"/>
  <c r="P1048" i="8"/>
  <c r="Q1048" i="8" s="1"/>
  <c r="O1048" i="8"/>
  <c r="L1048" i="8"/>
  <c r="J1048" i="8"/>
  <c r="M1048" i="8" s="1"/>
  <c r="G1048" i="8"/>
  <c r="AD1047" i="8"/>
  <c r="W1047" i="8"/>
  <c r="U1047" i="8"/>
  <c r="S1047" i="8"/>
  <c r="P1047" i="8"/>
  <c r="Q1047" i="8" s="1"/>
  <c r="O1047" i="8"/>
  <c r="R1047" i="8" s="1"/>
  <c r="L1047" i="8"/>
  <c r="J1047" i="8"/>
  <c r="M1047" i="8" s="1"/>
  <c r="G1047" i="8"/>
  <c r="AD1046" i="8"/>
  <c r="W1046" i="8"/>
  <c r="U1046" i="8"/>
  <c r="P1046" i="8"/>
  <c r="Q1046" i="8" s="1"/>
  <c r="O1046" i="8"/>
  <c r="L1046" i="8"/>
  <c r="J1046" i="8"/>
  <c r="M1046" i="8" s="1"/>
  <c r="G1046" i="8"/>
  <c r="AD1045" i="8"/>
  <c r="W1045" i="8"/>
  <c r="U1045" i="8"/>
  <c r="Q1045" i="8"/>
  <c r="P1045" i="8"/>
  <c r="O1045" i="8"/>
  <c r="L1045" i="8"/>
  <c r="J1045" i="8"/>
  <c r="M1045" i="8" s="1"/>
  <c r="G1045" i="8"/>
  <c r="AD1044" i="8"/>
  <c r="W1044" i="8"/>
  <c r="U1044" i="8"/>
  <c r="P1044" i="8"/>
  <c r="Q1044" i="8" s="1"/>
  <c r="O1044" i="8"/>
  <c r="L1044" i="8"/>
  <c r="J1044" i="8"/>
  <c r="M1044" i="8" s="1"/>
  <c r="G1044" i="8"/>
  <c r="AD1043" i="8"/>
  <c r="W1043" i="8"/>
  <c r="U1043" i="8"/>
  <c r="P1043" i="8"/>
  <c r="Q1043" i="8" s="1"/>
  <c r="O1043" i="8"/>
  <c r="L1043" i="8"/>
  <c r="J1043" i="8"/>
  <c r="M1043" i="8" s="1"/>
  <c r="G1043" i="8"/>
  <c r="AD1042" i="8"/>
  <c r="W1042" i="8"/>
  <c r="U1042" i="8"/>
  <c r="P1042" i="8"/>
  <c r="Q1042" i="8" s="1"/>
  <c r="O1042" i="8"/>
  <c r="L1042" i="8"/>
  <c r="J1042" i="8"/>
  <c r="M1042" i="8" s="1"/>
  <c r="G1042" i="8"/>
  <c r="AD1041" i="8"/>
  <c r="W1041" i="8"/>
  <c r="U1041" i="8"/>
  <c r="P1041" i="8"/>
  <c r="Q1041" i="8" s="1"/>
  <c r="O1041" i="8"/>
  <c r="L1041" i="8"/>
  <c r="J1041" i="8"/>
  <c r="M1041" i="8" s="1"/>
  <c r="G1041" i="8"/>
  <c r="AD1040" i="8"/>
  <c r="W1040" i="8"/>
  <c r="U1040" i="8"/>
  <c r="P1040" i="8"/>
  <c r="Q1040" i="8" s="1"/>
  <c r="O1040" i="8"/>
  <c r="L1040" i="8"/>
  <c r="J1040" i="8"/>
  <c r="M1040" i="8" s="1"/>
  <c r="G1040" i="8"/>
  <c r="AD1039" i="8"/>
  <c r="W1039" i="8"/>
  <c r="U1039" i="8"/>
  <c r="P1039" i="8"/>
  <c r="Q1039" i="8" s="1"/>
  <c r="O1039" i="8"/>
  <c r="L1039" i="8"/>
  <c r="J1039" i="8"/>
  <c r="M1039" i="8" s="1"/>
  <c r="G1039" i="8"/>
  <c r="AD1038" i="8"/>
  <c r="W1038" i="8"/>
  <c r="U1038" i="8"/>
  <c r="P1038" i="8"/>
  <c r="Q1038" i="8" s="1"/>
  <c r="O1038" i="8"/>
  <c r="L1038" i="8"/>
  <c r="J1038" i="8"/>
  <c r="M1038" i="8" s="1"/>
  <c r="G1038" i="8"/>
  <c r="AD1037" i="8"/>
  <c r="W1037" i="8"/>
  <c r="U1037" i="8"/>
  <c r="P1037" i="8"/>
  <c r="Q1037" i="8" s="1"/>
  <c r="O1037" i="8"/>
  <c r="L1037" i="8"/>
  <c r="J1037" i="8"/>
  <c r="M1037" i="8" s="1"/>
  <c r="G1037" i="8"/>
  <c r="AD1036" i="8"/>
  <c r="W1036" i="8"/>
  <c r="U1036" i="8"/>
  <c r="P1036" i="8"/>
  <c r="Q1036" i="8" s="1"/>
  <c r="O1036" i="8"/>
  <c r="L1036" i="8"/>
  <c r="J1036" i="8"/>
  <c r="M1036" i="8" s="1"/>
  <c r="G1036" i="8"/>
  <c r="AD1035" i="8"/>
  <c r="W1035" i="8"/>
  <c r="U1035" i="8"/>
  <c r="P1035" i="8"/>
  <c r="Q1035" i="8" s="1"/>
  <c r="O1035" i="8"/>
  <c r="L1035" i="8"/>
  <c r="J1035" i="8"/>
  <c r="M1035" i="8" s="1"/>
  <c r="G1035" i="8"/>
  <c r="AD1034" i="8"/>
  <c r="W1034" i="8"/>
  <c r="U1034" i="8"/>
  <c r="P1034" i="8"/>
  <c r="Q1034" i="8" s="1"/>
  <c r="O1034" i="8"/>
  <c r="L1034" i="8"/>
  <c r="J1034" i="8"/>
  <c r="M1034" i="8" s="1"/>
  <c r="G1034" i="8"/>
  <c r="AD1033" i="8"/>
  <c r="W1033" i="8"/>
  <c r="U1033" i="8"/>
  <c r="P1033" i="8"/>
  <c r="Q1033" i="8" s="1"/>
  <c r="O1033" i="8"/>
  <c r="L1033" i="8"/>
  <c r="J1033" i="8"/>
  <c r="M1033" i="8" s="1"/>
  <c r="G1033" i="8"/>
  <c r="AD1032" i="8"/>
  <c r="W1032" i="8"/>
  <c r="U1032" i="8"/>
  <c r="S1032" i="8"/>
  <c r="P1032" i="8"/>
  <c r="Q1032" i="8" s="1"/>
  <c r="O1032" i="8"/>
  <c r="R1032" i="8" s="1"/>
  <c r="L1032" i="8"/>
  <c r="J1032" i="8"/>
  <c r="M1032" i="8" s="1"/>
  <c r="G1032" i="8"/>
  <c r="AD1031" i="8"/>
  <c r="W1031" i="8"/>
  <c r="U1031" i="8"/>
  <c r="P1031" i="8"/>
  <c r="Q1031" i="8" s="1"/>
  <c r="O1031" i="8"/>
  <c r="L1031" i="8"/>
  <c r="J1031" i="8"/>
  <c r="M1031" i="8" s="1"/>
  <c r="G1031" i="8"/>
  <c r="AD1030" i="8"/>
  <c r="W1030" i="8"/>
  <c r="U1030" i="8"/>
  <c r="P1030" i="8"/>
  <c r="Q1030" i="8" s="1"/>
  <c r="O1030" i="8"/>
  <c r="L1030" i="8"/>
  <c r="J1030" i="8"/>
  <c r="M1030" i="8" s="1"/>
  <c r="G1030" i="8"/>
  <c r="AD1029" i="8"/>
  <c r="W1029" i="8"/>
  <c r="U1029" i="8"/>
  <c r="P1029" i="8"/>
  <c r="Q1029" i="8" s="1"/>
  <c r="O1029" i="8"/>
  <c r="L1029" i="8"/>
  <c r="J1029" i="8"/>
  <c r="M1029" i="8" s="1"/>
  <c r="G1029" i="8"/>
  <c r="AD1028" i="8"/>
  <c r="W1028" i="8"/>
  <c r="U1028" i="8"/>
  <c r="P1028" i="8"/>
  <c r="Q1028" i="8" s="1"/>
  <c r="O1028" i="8"/>
  <c r="L1028" i="8"/>
  <c r="J1028" i="8"/>
  <c r="M1028" i="8" s="1"/>
  <c r="G1028" i="8"/>
  <c r="AD1027" i="8"/>
  <c r="W1027" i="8"/>
  <c r="U1027" i="8"/>
  <c r="P1027" i="8"/>
  <c r="Q1027" i="8" s="1"/>
  <c r="O1027" i="8"/>
  <c r="L1027" i="8"/>
  <c r="J1027" i="8"/>
  <c r="M1027" i="8" s="1"/>
  <c r="G1027" i="8"/>
  <c r="AD1026" i="8"/>
  <c r="W1026" i="8"/>
  <c r="U1026" i="8"/>
  <c r="P1026" i="8"/>
  <c r="Q1026" i="8" s="1"/>
  <c r="O1026" i="8"/>
  <c r="L1026" i="8"/>
  <c r="J1026" i="8"/>
  <c r="M1026" i="8" s="1"/>
  <c r="G1026" i="8"/>
  <c r="AD1025" i="8"/>
  <c r="W1025" i="8"/>
  <c r="U1025" i="8"/>
  <c r="P1025" i="8"/>
  <c r="Q1025" i="8" s="1"/>
  <c r="O1025" i="8"/>
  <c r="L1025" i="8"/>
  <c r="J1025" i="8"/>
  <c r="M1025" i="8" s="1"/>
  <c r="G1025" i="8"/>
  <c r="AD1024" i="8"/>
  <c r="W1024" i="8"/>
  <c r="U1024" i="8"/>
  <c r="P1024" i="8"/>
  <c r="Q1024" i="8" s="1"/>
  <c r="O1024" i="8"/>
  <c r="L1024" i="8"/>
  <c r="J1024" i="8"/>
  <c r="M1024" i="8" s="1"/>
  <c r="G1024" i="8"/>
  <c r="AD1023" i="8"/>
  <c r="W1023" i="8"/>
  <c r="U1023" i="8"/>
  <c r="P1023" i="8"/>
  <c r="Q1023" i="8" s="1"/>
  <c r="O1023" i="8"/>
  <c r="L1023" i="8"/>
  <c r="J1023" i="8"/>
  <c r="M1023" i="8" s="1"/>
  <c r="G1023" i="8"/>
  <c r="AD1022" i="8"/>
  <c r="W1022" i="8"/>
  <c r="U1022" i="8"/>
  <c r="P1022" i="8"/>
  <c r="Q1022" i="8" s="1"/>
  <c r="O1022" i="8"/>
  <c r="L1022" i="8"/>
  <c r="J1022" i="8"/>
  <c r="M1022" i="8" s="1"/>
  <c r="G1022" i="8"/>
  <c r="AD1021" i="8"/>
  <c r="Y1021" i="8"/>
  <c r="W1021" i="8"/>
  <c r="U1021" i="8"/>
  <c r="X1021" i="8" s="1"/>
  <c r="S1021" i="8"/>
  <c r="P1021" i="8"/>
  <c r="Q1021" i="8" s="1"/>
  <c r="O1021" i="8"/>
  <c r="R1021" i="8" s="1"/>
  <c r="L1021" i="8"/>
  <c r="J1021" i="8"/>
  <c r="M1021" i="8" s="1"/>
  <c r="G1021" i="8"/>
  <c r="AD1020" i="8"/>
  <c r="Y1020" i="8"/>
  <c r="W1020" i="8"/>
  <c r="U1020" i="8"/>
  <c r="X1020" i="8" s="1"/>
  <c r="S1020" i="8"/>
  <c r="P1020" i="8"/>
  <c r="Q1020" i="8" s="1"/>
  <c r="O1020" i="8"/>
  <c r="R1020" i="8" s="1"/>
  <c r="L1020" i="8"/>
  <c r="J1020" i="8"/>
  <c r="M1020" i="8" s="1"/>
  <c r="G1020" i="8"/>
  <c r="AD1019" i="8"/>
  <c r="W1019" i="8"/>
  <c r="U1019" i="8"/>
  <c r="P1019" i="8"/>
  <c r="Q1019" i="8" s="1"/>
  <c r="O1019" i="8"/>
  <c r="L1019" i="8"/>
  <c r="J1019" i="8"/>
  <c r="M1019" i="8" s="1"/>
  <c r="G1019" i="8"/>
  <c r="AD1018" i="8"/>
  <c r="Y1018" i="8"/>
  <c r="W1018" i="8"/>
  <c r="U1018" i="8"/>
  <c r="X1018" i="8" s="1"/>
  <c r="S1018" i="8"/>
  <c r="P1018" i="8"/>
  <c r="Q1018" i="8" s="1"/>
  <c r="O1018" i="8"/>
  <c r="R1018" i="8" s="1"/>
  <c r="L1018" i="8"/>
  <c r="J1018" i="8"/>
  <c r="M1018" i="8" s="1"/>
  <c r="G1018" i="8"/>
  <c r="AD1017" i="8"/>
  <c r="W1017" i="8"/>
  <c r="U1017" i="8"/>
  <c r="P1017" i="8"/>
  <c r="Q1017" i="8" s="1"/>
  <c r="O1017" i="8"/>
  <c r="L1017" i="8"/>
  <c r="J1017" i="8"/>
  <c r="M1017" i="8" s="1"/>
  <c r="G1017" i="8"/>
  <c r="AD1016" i="8"/>
  <c r="W1016" i="8"/>
  <c r="U1016" i="8"/>
  <c r="P1016" i="8"/>
  <c r="Q1016" i="8" s="1"/>
  <c r="O1016" i="8"/>
  <c r="L1016" i="8"/>
  <c r="J1016" i="8"/>
  <c r="M1016" i="8" s="1"/>
  <c r="G1016" i="8"/>
  <c r="AD1015" i="8"/>
  <c r="W1015" i="8"/>
  <c r="U1015" i="8"/>
  <c r="P1015" i="8"/>
  <c r="Q1015" i="8" s="1"/>
  <c r="O1015" i="8"/>
  <c r="L1015" i="8"/>
  <c r="J1015" i="8"/>
  <c r="M1015" i="8" s="1"/>
  <c r="G1015" i="8"/>
  <c r="AD1014" i="8"/>
  <c r="Y1014" i="8"/>
  <c r="W1014" i="8"/>
  <c r="U1014" i="8"/>
  <c r="X1014" i="8" s="1"/>
  <c r="P1014" i="8"/>
  <c r="Q1014" i="8" s="1"/>
  <c r="O1014" i="8"/>
  <c r="L1014" i="8"/>
  <c r="J1014" i="8"/>
  <c r="M1014" i="8" s="1"/>
  <c r="G1014" i="8"/>
  <c r="AD1013" i="8"/>
  <c r="W1013" i="8"/>
  <c r="U1013" i="8"/>
  <c r="P1013" i="8"/>
  <c r="Q1013" i="8" s="1"/>
  <c r="O1013" i="8"/>
  <c r="L1013" i="8"/>
  <c r="J1013" i="8"/>
  <c r="M1013" i="8" s="1"/>
  <c r="G1013" i="8"/>
  <c r="AD1012" i="8"/>
  <c r="Y1012" i="8"/>
  <c r="W1012" i="8"/>
  <c r="U1012" i="8"/>
  <c r="X1012" i="8" s="1"/>
  <c r="P1012" i="8"/>
  <c r="Q1012" i="8" s="1"/>
  <c r="O1012" i="8"/>
  <c r="L1012" i="8"/>
  <c r="J1012" i="8"/>
  <c r="M1012" i="8" s="1"/>
  <c r="G1012" i="8"/>
  <c r="AD1011" i="8"/>
  <c r="W1011" i="8"/>
  <c r="U1011" i="8"/>
  <c r="P1011" i="8"/>
  <c r="Q1011" i="8" s="1"/>
  <c r="O1011" i="8"/>
  <c r="L1011" i="8"/>
  <c r="J1011" i="8"/>
  <c r="M1011" i="8" s="1"/>
  <c r="G1011" i="8"/>
  <c r="AD1010" i="8"/>
  <c r="W1010" i="8"/>
  <c r="U1010" i="8"/>
  <c r="P1010" i="8"/>
  <c r="Q1010" i="8" s="1"/>
  <c r="O1010" i="8"/>
  <c r="L1010" i="8"/>
  <c r="J1010" i="8"/>
  <c r="M1010" i="8" s="1"/>
  <c r="G1010" i="8"/>
  <c r="AD1009" i="8"/>
  <c r="W1009" i="8"/>
  <c r="U1009" i="8"/>
  <c r="P1009" i="8"/>
  <c r="Q1009" i="8" s="1"/>
  <c r="O1009" i="8"/>
  <c r="L1009" i="8"/>
  <c r="J1009" i="8"/>
  <c r="M1009" i="8" s="1"/>
  <c r="G1009" i="8"/>
  <c r="AD1008" i="8"/>
  <c r="W1008" i="8"/>
  <c r="U1008" i="8"/>
  <c r="Q1008" i="8"/>
  <c r="P1008" i="8"/>
  <c r="O1008" i="8"/>
  <c r="L1008" i="8"/>
  <c r="J1008" i="8"/>
  <c r="M1008" i="8" s="1"/>
  <c r="G1008" i="8"/>
  <c r="AD1007" i="8"/>
  <c r="W1007" i="8"/>
  <c r="U1007" i="8"/>
  <c r="P1007" i="8"/>
  <c r="Q1007" i="8" s="1"/>
  <c r="O1007" i="8"/>
  <c r="L1007" i="8"/>
  <c r="J1007" i="8"/>
  <c r="M1007" i="8" s="1"/>
  <c r="G1007" i="8"/>
  <c r="AD1006" i="8"/>
  <c r="W1006" i="8"/>
  <c r="U1006" i="8"/>
  <c r="P1006" i="8"/>
  <c r="Q1006" i="8" s="1"/>
  <c r="O1006" i="8"/>
  <c r="L1006" i="8"/>
  <c r="J1006" i="8"/>
  <c r="M1006" i="8" s="1"/>
  <c r="G1006" i="8"/>
  <c r="AD1005" i="8"/>
  <c r="Y1005" i="8"/>
  <c r="W1005" i="8"/>
  <c r="U1005" i="8"/>
  <c r="X1005" i="8" s="1"/>
  <c r="P1005" i="8"/>
  <c r="Q1005" i="8" s="1"/>
  <c r="O1005" i="8"/>
  <c r="L1005" i="8"/>
  <c r="J1005" i="8"/>
  <c r="M1005" i="8" s="1"/>
  <c r="G1005" i="8"/>
  <c r="AD1004" i="8"/>
  <c r="W1004" i="8"/>
  <c r="U1004" i="8"/>
  <c r="P1004" i="8"/>
  <c r="Q1004" i="8" s="1"/>
  <c r="O1004" i="8"/>
  <c r="L1004" i="8"/>
  <c r="J1004" i="8"/>
  <c r="M1004" i="8" s="1"/>
  <c r="G1004" i="8"/>
  <c r="AD1003" i="8"/>
  <c r="W1003" i="8"/>
  <c r="U1003" i="8"/>
  <c r="P1003" i="8"/>
  <c r="Q1003" i="8" s="1"/>
  <c r="O1003" i="8"/>
  <c r="L1003" i="8"/>
  <c r="J1003" i="8"/>
  <c r="M1003" i="8" s="1"/>
  <c r="G1003" i="8"/>
  <c r="AD1002" i="8"/>
  <c r="W1002" i="8"/>
  <c r="U1002" i="8"/>
  <c r="P1002" i="8"/>
  <c r="Q1002" i="8" s="1"/>
  <c r="O1002" i="8"/>
  <c r="L1002" i="8"/>
  <c r="J1002" i="8"/>
  <c r="M1002" i="8" s="1"/>
  <c r="G1002" i="8"/>
  <c r="AD1001" i="8"/>
  <c r="W1001" i="8"/>
  <c r="U1001" i="8"/>
  <c r="P1001" i="8"/>
  <c r="Q1001" i="8" s="1"/>
  <c r="O1001" i="8"/>
  <c r="L1001" i="8"/>
  <c r="J1001" i="8"/>
  <c r="M1001" i="8" s="1"/>
  <c r="G1001" i="8"/>
  <c r="AD1000" i="8"/>
  <c r="W1000" i="8"/>
  <c r="U1000" i="8"/>
  <c r="P1000" i="8"/>
  <c r="Q1000" i="8" s="1"/>
  <c r="O1000" i="8"/>
  <c r="L1000" i="8"/>
  <c r="J1000" i="8"/>
  <c r="M1000" i="8" s="1"/>
  <c r="G1000" i="8"/>
  <c r="AD999" i="8"/>
  <c r="W999" i="8"/>
  <c r="U999" i="8"/>
  <c r="P999" i="8"/>
  <c r="Q999" i="8" s="1"/>
  <c r="O999" i="8"/>
  <c r="L999" i="8"/>
  <c r="J999" i="8"/>
  <c r="M999" i="8" s="1"/>
  <c r="G999" i="8"/>
  <c r="AD998" i="8"/>
  <c r="W998" i="8"/>
  <c r="U998" i="8"/>
  <c r="P998" i="8"/>
  <c r="Q998" i="8" s="1"/>
  <c r="O998" i="8"/>
  <c r="L998" i="8"/>
  <c r="J998" i="8"/>
  <c r="M998" i="8" s="1"/>
  <c r="G998" i="8"/>
  <c r="AD997" i="8"/>
  <c r="W997" i="8"/>
  <c r="U997" i="8"/>
  <c r="P997" i="8"/>
  <c r="Q997" i="8" s="1"/>
  <c r="O997" i="8"/>
  <c r="L997" i="8"/>
  <c r="J997" i="8"/>
  <c r="M997" i="8" s="1"/>
  <c r="G997" i="8"/>
  <c r="AD996" i="8"/>
  <c r="W996" i="8"/>
  <c r="U996" i="8"/>
  <c r="P996" i="8"/>
  <c r="Q996" i="8" s="1"/>
  <c r="O996" i="8"/>
  <c r="L996" i="8"/>
  <c r="J996" i="8"/>
  <c r="M996" i="8" s="1"/>
  <c r="G996" i="8"/>
  <c r="AD995" i="8"/>
  <c r="W995" i="8"/>
  <c r="U995" i="8"/>
  <c r="P995" i="8"/>
  <c r="Q995" i="8" s="1"/>
  <c r="O995" i="8"/>
  <c r="L995" i="8"/>
  <c r="J995" i="8"/>
  <c r="M995" i="8" s="1"/>
  <c r="G995" i="8"/>
  <c r="AD994" i="8"/>
  <c r="W994" i="8"/>
  <c r="U994" i="8"/>
  <c r="P994" i="8"/>
  <c r="Q994" i="8" s="1"/>
  <c r="O994" i="8"/>
  <c r="L994" i="8"/>
  <c r="J994" i="8"/>
  <c r="M994" i="8" s="1"/>
  <c r="G994" i="8"/>
  <c r="AD993" i="8"/>
  <c r="W993" i="8"/>
  <c r="U993" i="8"/>
  <c r="P993" i="8"/>
  <c r="Q993" i="8" s="1"/>
  <c r="O993" i="8"/>
  <c r="L993" i="8"/>
  <c r="J993" i="8"/>
  <c r="M993" i="8" s="1"/>
  <c r="G993" i="8"/>
  <c r="AD992" i="8"/>
  <c r="W992" i="8"/>
  <c r="U992" i="8"/>
  <c r="S992" i="8"/>
  <c r="P992" i="8"/>
  <c r="Q992" i="8" s="1"/>
  <c r="O992" i="8"/>
  <c r="R992" i="8" s="1"/>
  <c r="L992" i="8"/>
  <c r="J992" i="8"/>
  <c r="M992" i="8" s="1"/>
  <c r="G992" i="8"/>
  <c r="AD991" i="8"/>
  <c r="W991" i="8"/>
  <c r="U991" i="8"/>
  <c r="P991" i="8"/>
  <c r="Q991" i="8" s="1"/>
  <c r="O991" i="8"/>
  <c r="L991" i="8"/>
  <c r="J991" i="8"/>
  <c r="M991" i="8" s="1"/>
  <c r="G991" i="8"/>
  <c r="AD990" i="8"/>
  <c r="W990" i="8"/>
  <c r="U990" i="8"/>
  <c r="S990" i="8"/>
  <c r="P990" i="8"/>
  <c r="Q990" i="8" s="1"/>
  <c r="O990" i="8"/>
  <c r="R990" i="8" s="1"/>
  <c r="L990" i="8"/>
  <c r="J990" i="8"/>
  <c r="M990" i="8" s="1"/>
  <c r="G990" i="8"/>
  <c r="AD989" i="8"/>
  <c r="W989" i="8"/>
  <c r="U989" i="8"/>
  <c r="P989" i="8"/>
  <c r="Q989" i="8" s="1"/>
  <c r="O989" i="8"/>
  <c r="L989" i="8"/>
  <c r="J989" i="8"/>
  <c r="M989" i="8" s="1"/>
  <c r="G989" i="8"/>
  <c r="AD988" i="8"/>
  <c r="W988" i="8"/>
  <c r="U988" i="8"/>
  <c r="P988" i="8"/>
  <c r="Q988" i="8" s="1"/>
  <c r="O988" i="8"/>
  <c r="L988" i="8"/>
  <c r="J988" i="8"/>
  <c r="M988" i="8" s="1"/>
  <c r="G988" i="8"/>
  <c r="AD987" i="8"/>
  <c r="W987" i="8"/>
  <c r="U987" i="8"/>
  <c r="P987" i="8"/>
  <c r="Q987" i="8" s="1"/>
  <c r="O987" i="8"/>
  <c r="L987" i="8"/>
  <c r="J987" i="8"/>
  <c r="M987" i="8" s="1"/>
  <c r="G987" i="8"/>
  <c r="AD986" i="8"/>
  <c r="W986" i="8"/>
  <c r="U986" i="8"/>
  <c r="P986" i="8"/>
  <c r="Q986" i="8" s="1"/>
  <c r="O986" i="8"/>
  <c r="L986" i="8"/>
  <c r="J986" i="8"/>
  <c r="M986" i="8" s="1"/>
  <c r="G986" i="8"/>
  <c r="AD985" i="8"/>
  <c r="W985" i="8"/>
  <c r="U985" i="8"/>
  <c r="P985" i="8"/>
  <c r="Q985" i="8" s="1"/>
  <c r="O985" i="8"/>
  <c r="L985" i="8"/>
  <c r="J985" i="8"/>
  <c r="M985" i="8" s="1"/>
  <c r="G985" i="8"/>
  <c r="AD984" i="8"/>
  <c r="W984" i="8"/>
  <c r="U984" i="8"/>
  <c r="P984" i="8"/>
  <c r="Q984" i="8" s="1"/>
  <c r="O984" i="8"/>
  <c r="L984" i="8"/>
  <c r="J984" i="8"/>
  <c r="M984" i="8" s="1"/>
  <c r="G984" i="8"/>
  <c r="AD983" i="8"/>
  <c r="W983" i="8"/>
  <c r="U983" i="8"/>
  <c r="P983" i="8"/>
  <c r="Q983" i="8" s="1"/>
  <c r="O983" i="8"/>
  <c r="L983" i="8"/>
  <c r="J983" i="8"/>
  <c r="M983" i="8" s="1"/>
  <c r="G983" i="8"/>
  <c r="AD982" i="8"/>
  <c r="W982" i="8"/>
  <c r="U982" i="8"/>
  <c r="P982" i="8"/>
  <c r="Q982" i="8" s="1"/>
  <c r="O982" i="8"/>
  <c r="L982" i="8"/>
  <c r="J982" i="8"/>
  <c r="M982" i="8" s="1"/>
  <c r="G982" i="8"/>
  <c r="AD981" i="8"/>
  <c r="W981" i="8"/>
  <c r="U981" i="8"/>
  <c r="S981" i="8"/>
  <c r="P981" i="8"/>
  <c r="Q981" i="8" s="1"/>
  <c r="O981" i="8"/>
  <c r="R981" i="8" s="1"/>
  <c r="L981" i="8"/>
  <c r="J981" i="8"/>
  <c r="M981" i="8" s="1"/>
  <c r="G981" i="8"/>
  <c r="AD980" i="8"/>
  <c r="Y980" i="8"/>
  <c r="W980" i="8"/>
  <c r="U980" i="8"/>
  <c r="X980" i="8" s="1"/>
  <c r="P980" i="8"/>
  <c r="Q980" i="8" s="1"/>
  <c r="O980" i="8"/>
  <c r="L980" i="8"/>
  <c r="J980" i="8"/>
  <c r="M980" i="8" s="1"/>
  <c r="G980" i="8"/>
  <c r="AD979" i="8"/>
  <c r="W979" i="8"/>
  <c r="U979" i="8"/>
  <c r="P979" i="8"/>
  <c r="Q979" i="8" s="1"/>
  <c r="O979" i="8"/>
  <c r="L979" i="8"/>
  <c r="J979" i="8"/>
  <c r="M979" i="8" s="1"/>
  <c r="G979" i="8"/>
  <c r="AD978" i="8"/>
  <c r="W978" i="8"/>
  <c r="U978" i="8"/>
  <c r="P978" i="8"/>
  <c r="Q978" i="8" s="1"/>
  <c r="O978" i="8"/>
  <c r="L978" i="8"/>
  <c r="J978" i="8"/>
  <c r="M978" i="8" s="1"/>
  <c r="G978" i="8"/>
  <c r="AD977" i="8"/>
  <c r="W977" i="8"/>
  <c r="U977" i="8"/>
  <c r="P977" i="8"/>
  <c r="Q977" i="8" s="1"/>
  <c r="O977" i="8"/>
  <c r="L977" i="8"/>
  <c r="J977" i="8"/>
  <c r="M977" i="8" s="1"/>
  <c r="G977" i="8"/>
  <c r="AD976" i="8"/>
  <c r="W976" i="8"/>
  <c r="U976" i="8"/>
  <c r="P976" i="8"/>
  <c r="Q976" i="8" s="1"/>
  <c r="O976" i="8"/>
  <c r="L976" i="8"/>
  <c r="J976" i="8"/>
  <c r="M976" i="8" s="1"/>
  <c r="G976" i="8"/>
  <c r="AD975" i="8"/>
  <c r="W975" i="8"/>
  <c r="U975" i="8"/>
  <c r="P975" i="8"/>
  <c r="Q975" i="8" s="1"/>
  <c r="O975" i="8"/>
  <c r="L975" i="8"/>
  <c r="J975" i="8"/>
  <c r="M975" i="8" s="1"/>
  <c r="G975" i="8"/>
  <c r="AD974" i="8"/>
  <c r="W974" i="8"/>
  <c r="U974" i="8"/>
  <c r="P974" i="8"/>
  <c r="Q974" i="8" s="1"/>
  <c r="O974" i="8"/>
  <c r="L974" i="8"/>
  <c r="J974" i="8"/>
  <c r="M974" i="8" s="1"/>
  <c r="G974" i="8"/>
  <c r="AD973" i="8"/>
  <c r="W973" i="8"/>
  <c r="U973" i="8"/>
  <c r="P973" i="8"/>
  <c r="Q973" i="8" s="1"/>
  <c r="O973" i="8"/>
  <c r="L973" i="8"/>
  <c r="J973" i="8"/>
  <c r="M973" i="8" s="1"/>
  <c r="G973" i="8"/>
  <c r="AD972" i="8"/>
  <c r="W972" i="8"/>
  <c r="U972" i="8"/>
  <c r="P972" i="8"/>
  <c r="Q972" i="8" s="1"/>
  <c r="O972" i="8"/>
  <c r="L972" i="8"/>
  <c r="J972" i="8"/>
  <c r="M972" i="8" s="1"/>
  <c r="G972" i="8"/>
  <c r="AD971" i="8"/>
  <c r="W971" i="8"/>
  <c r="U971" i="8"/>
  <c r="P971" i="8"/>
  <c r="Q971" i="8" s="1"/>
  <c r="O971" i="8"/>
  <c r="L971" i="8"/>
  <c r="J971" i="8"/>
  <c r="M971" i="8" s="1"/>
  <c r="G971" i="8"/>
  <c r="AD970" i="8"/>
  <c r="W970" i="8"/>
  <c r="U970" i="8"/>
  <c r="P970" i="8"/>
  <c r="Q970" i="8" s="1"/>
  <c r="O970" i="8"/>
  <c r="L970" i="8"/>
  <c r="J970" i="8"/>
  <c r="M970" i="8" s="1"/>
  <c r="G970" i="8"/>
  <c r="AD969" i="8"/>
  <c r="W969" i="8"/>
  <c r="U969" i="8"/>
  <c r="P969" i="8"/>
  <c r="Q969" i="8" s="1"/>
  <c r="O969" i="8"/>
  <c r="L969" i="8"/>
  <c r="J969" i="8"/>
  <c r="M969" i="8" s="1"/>
  <c r="G969" i="8"/>
  <c r="AD968" i="8"/>
  <c r="W968" i="8"/>
  <c r="U968" i="8"/>
  <c r="P968" i="8"/>
  <c r="Q968" i="8" s="1"/>
  <c r="O968" i="8"/>
  <c r="L968" i="8"/>
  <c r="J968" i="8"/>
  <c r="M968" i="8" s="1"/>
  <c r="G968" i="8"/>
  <c r="AD967" i="8"/>
  <c r="W967" i="8"/>
  <c r="U967" i="8"/>
  <c r="P967" i="8"/>
  <c r="Q967" i="8" s="1"/>
  <c r="O967" i="8"/>
  <c r="L967" i="8"/>
  <c r="J967" i="8"/>
  <c r="M967" i="8" s="1"/>
  <c r="G967" i="8"/>
  <c r="AD966" i="8"/>
  <c r="W966" i="8"/>
  <c r="U966" i="8"/>
  <c r="Q966" i="8"/>
  <c r="P966" i="8"/>
  <c r="O966" i="8"/>
  <c r="L966" i="8"/>
  <c r="J966" i="8"/>
  <c r="M966" i="8" s="1"/>
  <c r="G966" i="8"/>
  <c r="AD965" i="8"/>
  <c r="W965" i="8"/>
  <c r="U965" i="8"/>
  <c r="P965" i="8"/>
  <c r="Q965" i="8" s="1"/>
  <c r="O965" i="8"/>
  <c r="L965" i="8"/>
  <c r="J965" i="8"/>
  <c r="M965" i="8" s="1"/>
  <c r="G965" i="8"/>
  <c r="AD964" i="8"/>
  <c r="W964" i="8"/>
  <c r="U964" i="8"/>
  <c r="P964" i="8"/>
  <c r="Q964" i="8" s="1"/>
  <c r="O964" i="8"/>
  <c r="L964" i="8"/>
  <c r="J964" i="8"/>
  <c r="M964" i="8" s="1"/>
  <c r="G964" i="8"/>
  <c r="AD963" i="8"/>
  <c r="W963" i="8"/>
  <c r="U963" i="8"/>
  <c r="P963" i="8"/>
  <c r="Q963" i="8" s="1"/>
  <c r="O963" i="8"/>
  <c r="L963" i="8"/>
  <c r="J963" i="8"/>
  <c r="M963" i="8" s="1"/>
  <c r="G963" i="8"/>
  <c r="AD962" i="8"/>
  <c r="W962" i="8"/>
  <c r="U962" i="8"/>
  <c r="P962" i="8"/>
  <c r="Q962" i="8" s="1"/>
  <c r="O962" i="8"/>
  <c r="L962" i="8"/>
  <c r="J962" i="8"/>
  <c r="M962" i="8" s="1"/>
  <c r="G962" i="8"/>
  <c r="AD961" i="8"/>
  <c r="W961" i="8"/>
  <c r="U961" i="8"/>
  <c r="P961" i="8"/>
  <c r="Q961" i="8" s="1"/>
  <c r="O961" i="8"/>
  <c r="L961" i="8"/>
  <c r="J961" i="8"/>
  <c r="M961" i="8" s="1"/>
  <c r="G961" i="8"/>
  <c r="AD960" i="8"/>
  <c r="W960" i="8"/>
  <c r="U960" i="8"/>
  <c r="P960" i="8"/>
  <c r="Q960" i="8" s="1"/>
  <c r="O960" i="8"/>
  <c r="L960" i="8"/>
  <c r="J960" i="8"/>
  <c r="M960" i="8" s="1"/>
  <c r="G960" i="8"/>
  <c r="AD959" i="8"/>
  <c r="W959" i="8"/>
  <c r="U959" i="8"/>
  <c r="Q959" i="8"/>
  <c r="P959" i="8"/>
  <c r="O959" i="8"/>
  <c r="L959" i="8"/>
  <c r="J959" i="8"/>
  <c r="M959" i="8" s="1"/>
  <c r="G959" i="8"/>
  <c r="AD958" i="8"/>
  <c r="W958" i="8"/>
  <c r="U958" i="8"/>
  <c r="P958" i="8"/>
  <c r="Q958" i="8" s="1"/>
  <c r="O958" i="8"/>
  <c r="L958" i="8"/>
  <c r="J958" i="8"/>
  <c r="M958" i="8" s="1"/>
  <c r="G958" i="8"/>
  <c r="AD957" i="8"/>
  <c r="W957" i="8"/>
  <c r="U957" i="8"/>
  <c r="P957" i="8"/>
  <c r="Q957" i="8" s="1"/>
  <c r="O957" i="8"/>
  <c r="L957" i="8"/>
  <c r="J957" i="8"/>
  <c r="M957" i="8" s="1"/>
  <c r="G957" i="8"/>
  <c r="AD956" i="8"/>
  <c r="W956" i="8"/>
  <c r="U956" i="8"/>
  <c r="P956" i="8"/>
  <c r="Q956" i="8" s="1"/>
  <c r="O956" i="8"/>
  <c r="L956" i="8"/>
  <c r="J956" i="8"/>
  <c r="M956" i="8" s="1"/>
  <c r="G956" i="8"/>
  <c r="AD955" i="8"/>
  <c r="W955" i="8"/>
  <c r="U955" i="8"/>
  <c r="P955" i="8"/>
  <c r="Q955" i="8" s="1"/>
  <c r="O955" i="8"/>
  <c r="L955" i="8"/>
  <c r="J955" i="8"/>
  <c r="M955" i="8" s="1"/>
  <c r="G955" i="8"/>
  <c r="AD954" i="8"/>
  <c r="W954" i="8"/>
  <c r="U954" i="8"/>
  <c r="P954" i="8"/>
  <c r="Q954" i="8" s="1"/>
  <c r="O954" i="8"/>
  <c r="L954" i="8"/>
  <c r="J954" i="8"/>
  <c r="M954" i="8" s="1"/>
  <c r="G954" i="8"/>
  <c r="AD953" i="8"/>
  <c r="W953" i="8"/>
  <c r="U953" i="8"/>
  <c r="P953" i="8"/>
  <c r="Q953" i="8" s="1"/>
  <c r="O953" i="8"/>
  <c r="L953" i="8"/>
  <c r="J953" i="8"/>
  <c r="M953" i="8" s="1"/>
  <c r="G953" i="8"/>
  <c r="AD952" i="8"/>
  <c r="W952" i="8"/>
  <c r="U952" i="8"/>
  <c r="P952" i="8"/>
  <c r="Q952" i="8" s="1"/>
  <c r="O952" i="8"/>
  <c r="L952" i="8"/>
  <c r="J952" i="8"/>
  <c r="M952" i="8" s="1"/>
  <c r="G952" i="8"/>
  <c r="AD951" i="8"/>
  <c r="W951" i="8"/>
  <c r="U951" i="8"/>
  <c r="P951" i="8"/>
  <c r="Q951" i="8" s="1"/>
  <c r="O951" i="8"/>
  <c r="L951" i="8"/>
  <c r="J951" i="8"/>
  <c r="M951" i="8" s="1"/>
  <c r="G951" i="8"/>
  <c r="AD950" i="8"/>
  <c r="W950" i="8"/>
  <c r="U950" i="8"/>
  <c r="P950" i="8"/>
  <c r="Q950" i="8" s="1"/>
  <c r="O950" i="8"/>
  <c r="L950" i="8"/>
  <c r="J950" i="8"/>
  <c r="M950" i="8" s="1"/>
  <c r="G950" i="8"/>
  <c r="AD949" i="8"/>
  <c r="W949" i="8"/>
  <c r="U949" i="8"/>
  <c r="P949" i="8"/>
  <c r="Q949" i="8" s="1"/>
  <c r="O949" i="8"/>
  <c r="L949" i="8"/>
  <c r="J949" i="8"/>
  <c r="M949" i="8" s="1"/>
  <c r="G949" i="8"/>
  <c r="AD948" i="8"/>
  <c r="W948" i="8"/>
  <c r="U948" i="8"/>
  <c r="P948" i="8"/>
  <c r="Q948" i="8" s="1"/>
  <c r="O948" i="8"/>
  <c r="L948" i="8"/>
  <c r="J948" i="8"/>
  <c r="M948" i="8" s="1"/>
  <c r="G948" i="8"/>
  <c r="AD947" i="8"/>
  <c r="W947" i="8"/>
  <c r="U947" i="8"/>
  <c r="P947" i="8"/>
  <c r="Q947" i="8" s="1"/>
  <c r="O947" i="8"/>
  <c r="L947" i="8"/>
  <c r="J947" i="8"/>
  <c r="M947" i="8" s="1"/>
  <c r="G947" i="8"/>
  <c r="AD946" i="8"/>
  <c r="W946" i="8"/>
  <c r="U946" i="8"/>
  <c r="P946" i="8"/>
  <c r="Q946" i="8" s="1"/>
  <c r="O946" i="8"/>
  <c r="L946" i="8"/>
  <c r="J946" i="8"/>
  <c r="M946" i="8" s="1"/>
  <c r="G946" i="8"/>
  <c r="AD945" i="8"/>
  <c r="W945" i="8"/>
  <c r="U945" i="8"/>
  <c r="P945" i="8"/>
  <c r="Q945" i="8" s="1"/>
  <c r="O945" i="8"/>
  <c r="L945" i="8"/>
  <c r="J945" i="8"/>
  <c r="M945" i="8" s="1"/>
  <c r="G945" i="8"/>
  <c r="AD944" i="8"/>
  <c r="Y944" i="8"/>
  <c r="W944" i="8"/>
  <c r="U944" i="8"/>
  <c r="X944" i="8" s="1"/>
  <c r="S944" i="8"/>
  <c r="Q944" i="8"/>
  <c r="P944" i="8"/>
  <c r="O944" i="8"/>
  <c r="R944" i="8" s="1"/>
  <c r="L944" i="8"/>
  <c r="J944" i="8"/>
  <c r="M944" i="8" s="1"/>
  <c r="G944" i="8"/>
  <c r="AD943" i="8"/>
  <c r="W943" i="8"/>
  <c r="U943" i="8"/>
  <c r="P943" i="8"/>
  <c r="Q943" i="8" s="1"/>
  <c r="O943" i="8"/>
  <c r="L943" i="8"/>
  <c r="J943" i="8"/>
  <c r="M943" i="8" s="1"/>
  <c r="G943" i="8"/>
  <c r="AD942" i="8"/>
  <c r="W942" i="8"/>
  <c r="U942" i="8"/>
  <c r="Q942" i="8"/>
  <c r="P942" i="8"/>
  <c r="O942" i="8"/>
  <c r="L942" i="8"/>
  <c r="J942" i="8"/>
  <c r="M942" i="8" s="1"/>
  <c r="G942" i="8"/>
  <c r="AD941" i="8"/>
  <c r="W941" i="8"/>
  <c r="U941" i="8"/>
  <c r="P941" i="8"/>
  <c r="Q941" i="8" s="1"/>
  <c r="O941" i="8"/>
  <c r="L941" i="8"/>
  <c r="J941" i="8"/>
  <c r="M941" i="8" s="1"/>
  <c r="G941" i="8"/>
  <c r="AD940" i="8"/>
  <c r="W940" i="8"/>
  <c r="U940" i="8"/>
  <c r="P940" i="8"/>
  <c r="Q940" i="8" s="1"/>
  <c r="O940" i="8"/>
  <c r="L940" i="8"/>
  <c r="J940" i="8"/>
  <c r="M940" i="8" s="1"/>
  <c r="G940" i="8"/>
  <c r="AD939" i="8"/>
  <c r="W939" i="8"/>
  <c r="U939" i="8"/>
  <c r="P939" i="8"/>
  <c r="Q939" i="8" s="1"/>
  <c r="O939" i="8"/>
  <c r="L939" i="8"/>
  <c r="J939" i="8"/>
  <c r="M939" i="8" s="1"/>
  <c r="G939" i="8"/>
  <c r="AD938" i="8"/>
  <c r="W938" i="8"/>
  <c r="U938" i="8"/>
  <c r="S938" i="8"/>
  <c r="P938" i="8"/>
  <c r="Q938" i="8" s="1"/>
  <c r="O938" i="8"/>
  <c r="R938" i="8" s="1"/>
  <c r="L938" i="8"/>
  <c r="J938" i="8"/>
  <c r="M938" i="8" s="1"/>
  <c r="G938" i="8"/>
  <c r="AD937" i="8"/>
  <c r="W937" i="8"/>
  <c r="U937" i="8"/>
  <c r="P937" i="8"/>
  <c r="Q937" i="8" s="1"/>
  <c r="O937" i="8"/>
  <c r="L937" i="8"/>
  <c r="J937" i="8"/>
  <c r="M937" i="8" s="1"/>
  <c r="G937" i="8"/>
  <c r="AD936" i="8"/>
  <c r="W936" i="8"/>
  <c r="U936" i="8"/>
  <c r="P936" i="8"/>
  <c r="Q936" i="8" s="1"/>
  <c r="O936" i="8"/>
  <c r="L936" i="8"/>
  <c r="J936" i="8"/>
  <c r="M936" i="8" s="1"/>
  <c r="G936" i="8"/>
  <c r="AD935" i="8"/>
  <c r="W935" i="8"/>
  <c r="U935" i="8"/>
  <c r="P935" i="8"/>
  <c r="Q935" i="8" s="1"/>
  <c r="O935" i="8"/>
  <c r="L935" i="8"/>
  <c r="J935" i="8"/>
  <c r="M935" i="8" s="1"/>
  <c r="G935" i="8"/>
  <c r="AD934" i="8"/>
  <c r="W934" i="8"/>
  <c r="U934" i="8"/>
  <c r="P934" i="8"/>
  <c r="Q934" i="8" s="1"/>
  <c r="O934" i="8"/>
  <c r="L934" i="8"/>
  <c r="J934" i="8"/>
  <c r="M934" i="8" s="1"/>
  <c r="G934" i="8"/>
  <c r="AD933" i="8"/>
  <c r="W933" i="8"/>
  <c r="U933" i="8"/>
  <c r="P933" i="8"/>
  <c r="Q933" i="8" s="1"/>
  <c r="O933" i="8"/>
  <c r="L933" i="8"/>
  <c r="J933" i="8"/>
  <c r="M933" i="8" s="1"/>
  <c r="G933" i="8"/>
  <c r="AD932" i="8"/>
  <c r="W932" i="8"/>
  <c r="U932" i="8"/>
  <c r="P932" i="8"/>
  <c r="Q932" i="8" s="1"/>
  <c r="O932" i="8"/>
  <c r="L932" i="8"/>
  <c r="J932" i="8"/>
  <c r="M932" i="8" s="1"/>
  <c r="G932" i="8"/>
  <c r="AD931" i="8"/>
  <c r="W931" i="8"/>
  <c r="U931" i="8"/>
  <c r="P931" i="8"/>
  <c r="Q931" i="8" s="1"/>
  <c r="O931" i="8"/>
  <c r="L931" i="8"/>
  <c r="J931" i="8"/>
  <c r="M931" i="8" s="1"/>
  <c r="G931" i="8"/>
  <c r="AD930" i="8"/>
  <c r="W930" i="8"/>
  <c r="U930" i="8"/>
  <c r="P930" i="8"/>
  <c r="Q930" i="8" s="1"/>
  <c r="O930" i="8"/>
  <c r="L930" i="8"/>
  <c r="J930" i="8"/>
  <c r="M930" i="8" s="1"/>
  <c r="G930" i="8"/>
  <c r="AD929" i="8"/>
  <c r="W929" i="8"/>
  <c r="U929" i="8"/>
  <c r="P929" i="8"/>
  <c r="Q929" i="8" s="1"/>
  <c r="O929" i="8"/>
  <c r="L929" i="8"/>
  <c r="J929" i="8"/>
  <c r="M929" i="8" s="1"/>
  <c r="G929" i="8"/>
  <c r="AD928" i="8"/>
  <c r="W928" i="8"/>
  <c r="U928" i="8"/>
  <c r="P928" i="8"/>
  <c r="Q928" i="8" s="1"/>
  <c r="O928" i="8"/>
  <c r="L928" i="8"/>
  <c r="J928" i="8"/>
  <c r="M928" i="8" s="1"/>
  <c r="G928" i="8"/>
  <c r="AD927" i="8"/>
  <c r="W927" i="8"/>
  <c r="U927" i="8"/>
  <c r="Q927" i="8"/>
  <c r="P927" i="8"/>
  <c r="O927" i="8"/>
  <c r="L927" i="8"/>
  <c r="J927" i="8"/>
  <c r="M927" i="8" s="1"/>
  <c r="G927" i="8"/>
  <c r="AD926" i="8"/>
  <c r="W926" i="8"/>
  <c r="U926" i="8"/>
  <c r="P926" i="8"/>
  <c r="Q926" i="8" s="1"/>
  <c r="O926" i="8"/>
  <c r="L926" i="8"/>
  <c r="J926" i="8"/>
  <c r="M926" i="8" s="1"/>
  <c r="G926" i="8"/>
  <c r="AD925" i="8"/>
  <c r="W925" i="8"/>
  <c r="U925" i="8"/>
  <c r="P925" i="8"/>
  <c r="Q925" i="8" s="1"/>
  <c r="O925" i="8"/>
  <c r="L925" i="8"/>
  <c r="J925" i="8"/>
  <c r="M925" i="8" s="1"/>
  <c r="G925" i="8"/>
  <c r="AD924" i="8"/>
  <c r="W924" i="8"/>
  <c r="U924" i="8"/>
  <c r="P924" i="8"/>
  <c r="Q924" i="8" s="1"/>
  <c r="O924" i="8"/>
  <c r="L924" i="8"/>
  <c r="J924" i="8"/>
  <c r="M924" i="8" s="1"/>
  <c r="G924" i="8"/>
  <c r="AD923" i="8"/>
  <c r="W923" i="8"/>
  <c r="U923" i="8"/>
  <c r="P923" i="8"/>
  <c r="Q923" i="8" s="1"/>
  <c r="O923" i="8"/>
  <c r="L923" i="8"/>
  <c r="J923" i="8"/>
  <c r="M923" i="8" s="1"/>
  <c r="G923" i="8"/>
  <c r="AD922" i="8"/>
  <c r="W922" i="8"/>
  <c r="U922" i="8"/>
  <c r="P922" i="8"/>
  <c r="Q922" i="8" s="1"/>
  <c r="O922" i="8"/>
  <c r="L922" i="8"/>
  <c r="J922" i="8"/>
  <c r="M922" i="8" s="1"/>
  <c r="G922" i="8"/>
  <c r="AD921" i="8"/>
  <c r="W921" i="8"/>
  <c r="U921" i="8"/>
  <c r="P921" i="8"/>
  <c r="Q921" i="8" s="1"/>
  <c r="O921" i="8"/>
  <c r="L921" i="8"/>
  <c r="J921" i="8"/>
  <c r="M921" i="8" s="1"/>
  <c r="G921" i="8"/>
  <c r="AD920" i="8"/>
  <c r="W920" i="8"/>
  <c r="U920" i="8"/>
  <c r="P920" i="8"/>
  <c r="Q920" i="8" s="1"/>
  <c r="O920" i="8"/>
  <c r="L920" i="8"/>
  <c r="J920" i="8"/>
  <c r="M920" i="8" s="1"/>
  <c r="G920" i="8"/>
  <c r="AD919" i="8"/>
  <c r="W919" i="8"/>
  <c r="U919" i="8"/>
  <c r="P919" i="8"/>
  <c r="Q919" i="8" s="1"/>
  <c r="O919" i="8"/>
  <c r="L919" i="8"/>
  <c r="J919" i="8"/>
  <c r="M919" i="8" s="1"/>
  <c r="G919" i="8"/>
  <c r="AD918" i="8"/>
  <c r="W918" i="8"/>
  <c r="U918" i="8"/>
  <c r="P918" i="8"/>
  <c r="Q918" i="8" s="1"/>
  <c r="O918" i="8"/>
  <c r="L918" i="8"/>
  <c r="J918" i="8"/>
  <c r="M918" i="8" s="1"/>
  <c r="G918" i="8"/>
  <c r="AD917" i="8"/>
  <c r="W917" i="8"/>
  <c r="U917" i="8"/>
  <c r="Q917" i="8"/>
  <c r="P917" i="8"/>
  <c r="O917" i="8"/>
  <c r="L917" i="8"/>
  <c r="J917" i="8"/>
  <c r="M917" i="8" s="1"/>
  <c r="G917" i="8"/>
  <c r="AD916" i="8"/>
  <c r="W916" i="8"/>
  <c r="U916" i="8"/>
  <c r="P916" i="8"/>
  <c r="Q916" i="8" s="1"/>
  <c r="O916" i="8"/>
  <c r="L916" i="8"/>
  <c r="J916" i="8"/>
  <c r="M916" i="8" s="1"/>
  <c r="G916" i="8"/>
  <c r="AD915" i="8"/>
  <c r="W915" i="8"/>
  <c r="U915" i="8"/>
  <c r="S915" i="8"/>
  <c r="P915" i="8"/>
  <c r="Q915" i="8" s="1"/>
  <c r="O915" i="8"/>
  <c r="R915" i="8" s="1"/>
  <c r="L915" i="8"/>
  <c r="J915" i="8"/>
  <c r="M915" i="8" s="1"/>
  <c r="G915" i="8"/>
  <c r="AD914" i="8"/>
  <c r="W914" i="8"/>
  <c r="U914" i="8"/>
  <c r="P914" i="8"/>
  <c r="Q914" i="8" s="1"/>
  <c r="O914" i="8"/>
  <c r="L914" i="8"/>
  <c r="J914" i="8"/>
  <c r="M914" i="8" s="1"/>
  <c r="G914" i="8"/>
  <c r="AD913" i="8"/>
  <c r="W913" i="8"/>
  <c r="U913" i="8"/>
  <c r="Q913" i="8"/>
  <c r="P913" i="8"/>
  <c r="O913" i="8"/>
  <c r="L913" i="8"/>
  <c r="J913" i="8"/>
  <c r="M913" i="8" s="1"/>
  <c r="G913" i="8"/>
  <c r="AD912" i="8"/>
  <c r="W912" i="8"/>
  <c r="U912" i="8"/>
  <c r="S912" i="8"/>
  <c r="P912" i="8"/>
  <c r="Q912" i="8" s="1"/>
  <c r="O912" i="8"/>
  <c r="R912" i="8" s="1"/>
  <c r="L912" i="8"/>
  <c r="J912" i="8"/>
  <c r="M912" i="8" s="1"/>
  <c r="G912" i="8"/>
  <c r="AD911" i="8"/>
  <c r="W911" i="8"/>
  <c r="U911" i="8"/>
  <c r="P911" i="8"/>
  <c r="Q911" i="8" s="1"/>
  <c r="O911" i="8"/>
  <c r="L911" i="8"/>
  <c r="J911" i="8"/>
  <c r="M911" i="8" s="1"/>
  <c r="G911" i="8"/>
  <c r="AD910" i="8"/>
  <c r="W910" i="8"/>
  <c r="U910" i="8"/>
  <c r="P910" i="8"/>
  <c r="Q910" i="8" s="1"/>
  <c r="O910" i="8"/>
  <c r="L910" i="8"/>
  <c r="J910" i="8"/>
  <c r="M910" i="8" s="1"/>
  <c r="G910" i="8"/>
  <c r="AD909" i="8"/>
  <c r="W909" i="8"/>
  <c r="U909" i="8"/>
  <c r="P909" i="8"/>
  <c r="Q909" i="8" s="1"/>
  <c r="O909" i="8"/>
  <c r="L909" i="8"/>
  <c r="J909" i="8"/>
  <c r="M909" i="8" s="1"/>
  <c r="G909" i="8"/>
  <c r="AD908" i="8"/>
  <c r="W908" i="8"/>
  <c r="U908" i="8"/>
  <c r="P908" i="8"/>
  <c r="Q908" i="8" s="1"/>
  <c r="O908" i="8"/>
  <c r="L908" i="8"/>
  <c r="J908" i="8"/>
  <c r="M908" i="8" s="1"/>
  <c r="G908" i="8"/>
  <c r="AD907" i="8"/>
  <c r="W907" i="8"/>
  <c r="U907" i="8"/>
  <c r="S907" i="8"/>
  <c r="P907" i="8"/>
  <c r="Q907" i="8" s="1"/>
  <c r="O907" i="8"/>
  <c r="R907" i="8" s="1"/>
  <c r="L907" i="8"/>
  <c r="J907" i="8"/>
  <c r="M907" i="8" s="1"/>
  <c r="G907" i="8"/>
  <c r="AD906" i="8"/>
  <c r="W906" i="8"/>
  <c r="U906" i="8"/>
  <c r="S906" i="8"/>
  <c r="P906" i="8"/>
  <c r="Q906" i="8" s="1"/>
  <c r="O906" i="8"/>
  <c r="R906" i="8" s="1"/>
  <c r="L906" i="8"/>
  <c r="J906" i="8"/>
  <c r="M906" i="8" s="1"/>
  <c r="G906" i="8"/>
  <c r="AD905" i="8"/>
  <c r="W905" i="8"/>
  <c r="U905" i="8"/>
  <c r="P905" i="8"/>
  <c r="Q905" i="8" s="1"/>
  <c r="O905" i="8"/>
  <c r="L905" i="8"/>
  <c r="J905" i="8"/>
  <c r="M905" i="8" s="1"/>
  <c r="G905" i="8"/>
  <c r="AD904" i="8"/>
  <c r="W904" i="8"/>
  <c r="U904" i="8"/>
  <c r="P904" i="8"/>
  <c r="Q904" i="8" s="1"/>
  <c r="O904" i="8"/>
  <c r="L904" i="8"/>
  <c r="J904" i="8"/>
  <c r="M904" i="8" s="1"/>
  <c r="G904" i="8"/>
  <c r="AD903" i="8"/>
  <c r="W903" i="8"/>
  <c r="U903" i="8"/>
  <c r="S903" i="8"/>
  <c r="P903" i="8"/>
  <c r="Q903" i="8" s="1"/>
  <c r="O903" i="8"/>
  <c r="R903" i="8" s="1"/>
  <c r="L903" i="8"/>
  <c r="J903" i="8"/>
  <c r="M903" i="8" s="1"/>
  <c r="G903" i="8"/>
  <c r="AD902" i="8"/>
  <c r="Y902" i="8"/>
  <c r="W902" i="8"/>
  <c r="U902" i="8"/>
  <c r="X902" i="8" s="1"/>
  <c r="S902" i="8"/>
  <c r="P902" i="8"/>
  <c r="Q902" i="8" s="1"/>
  <c r="O902" i="8"/>
  <c r="R902" i="8" s="1"/>
  <c r="L902" i="8"/>
  <c r="J902" i="8"/>
  <c r="M902" i="8" s="1"/>
  <c r="G902" i="8"/>
  <c r="AD901" i="8"/>
  <c r="W901" i="8"/>
  <c r="U901" i="8"/>
  <c r="P901" i="8"/>
  <c r="Q901" i="8" s="1"/>
  <c r="O901" i="8"/>
  <c r="L901" i="8"/>
  <c r="J901" i="8"/>
  <c r="M901" i="8" s="1"/>
  <c r="G901" i="8"/>
  <c r="AD900" i="8"/>
  <c r="W900" i="8"/>
  <c r="U900" i="8"/>
  <c r="P900" i="8"/>
  <c r="Q900" i="8" s="1"/>
  <c r="O900" i="8"/>
  <c r="L900" i="8"/>
  <c r="J900" i="8"/>
  <c r="M900" i="8" s="1"/>
  <c r="G900" i="8"/>
  <c r="AD899" i="8"/>
  <c r="W899" i="8"/>
  <c r="U899" i="8"/>
  <c r="P899" i="8"/>
  <c r="Q899" i="8" s="1"/>
  <c r="O899" i="8"/>
  <c r="L899" i="8"/>
  <c r="J899" i="8"/>
  <c r="M899" i="8" s="1"/>
  <c r="G899" i="8"/>
  <c r="AD898" i="8"/>
  <c r="W898" i="8"/>
  <c r="U898" i="8"/>
  <c r="S898" i="8"/>
  <c r="Q898" i="8"/>
  <c r="P898" i="8"/>
  <c r="O898" i="8"/>
  <c r="R898" i="8" s="1"/>
  <c r="L898" i="8"/>
  <c r="J898" i="8"/>
  <c r="M898" i="8" s="1"/>
  <c r="G898" i="8"/>
  <c r="AD897" i="8"/>
  <c r="W897" i="8"/>
  <c r="U897" i="8"/>
  <c r="P897" i="8"/>
  <c r="Q897" i="8" s="1"/>
  <c r="O897" i="8"/>
  <c r="L897" i="8"/>
  <c r="J897" i="8"/>
  <c r="M897" i="8" s="1"/>
  <c r="G897" i="8"/>
  <c r="AD896" i="8"/>
  <c r="Y896" i="8"/>
  <c r="W896" i="8"/>
  <c r="U896" i="8"/>
  <c r="X896" i="8" s="1"/>
  <c r="S896" i="8"/>
  <c r="P896" i="8"/>
  <c r="Q896" i="8" s="1"/>
  <c r="O896" i="8"/>
  <c r="R896" i="8" s="1"/>
  <c r="L896" i="8"/>
  <c r="J896" i="8"/>
  <c r="M896" i="8" s="1"/>
  <c r="G896" i="8"/>
  <c r="AD895" i="8"/>
  <c r="W895" i="8"/>
  <c r="U895" i="8"/>
  <c r="P895" i="8"/>
  <c r="Q895" i="8" s="1"/>
  <c r="O895" i="8"/>
  <c r="L895" i="8"/>
  <c r="J895" i="8"/>
  <c r="M895" i="8" s="1"/>
  <c r="G895" i="8"/>
  <c r="AD894" i="8"/>
  <c r="W894" i="8"/>
  <c r="U894" i="8"/>
  <c r="P894" i="8"/>
  <c r="Q894" i="8" s="1"/>
  <c r="O894" i="8"/>
  <c r="L894" i="8"/>
  <c r="J894" i="8"/>
  <c r="M894" i="8" s="1"/>
  <c r="G894" i="8"/>
  <c r="AD893" i="8"/>
  <c r="W893" i="8"/>
  <c r="U893" i="8"/>
  <c r="P893" i="8"/>
  <c r="Q893" i="8" s="1"/>
  <c r="O893" i="8"/>
  <c r="L893" i="8"/>
  <c r="J893" i="8"/>
  <c r="M893" i="8" s="1"/>
  <c r="G893" i="8"/>
  <c r="AD892" i="8"/>
  <c r="W892" i="8"/>
  <c r="U892" i="8"/>
  <c r="P892" i="8"/>
  <c r="Q892" i="8" s="1"/>
  <c r="O892" i="8"/>
  <c r="L892" i="8"/>
  <c r="J892" i="8"/>
  <c r="M892" i="8" s="1"/>
  <c r="G892" i="8"/>
  <c r="AD891" i="8"/>
  <c r="W891" i="8"/>
  <c r="U891" i="8"/>
  <c r="S891" i="8"/>
  <c r="Q891" i="8"/>
  <c r="P891" i="8"/>
  <c r="O891" i="8"/>
  <c r="R891" i="8" s="1"/>
  <c r="L891" i="8"/>
  <c r="J891" i="8"/>
  <c r="M891" i="8" s="1"/>
  <c r="G891" i="8"/>
  <c r="AD890" i="8"/>
  <c r="W890" i="8"/>
  <c r="U890" i="8"/>
  <c r="P890" i="8"/>
  <c r="Q890" i="8" s="1"/>
  <c r="O890" i="8"/>
  <c r="L890" i="8"/>
  <c r="J890" i="8"/>
  <c r="M890" i="8" s="1"/>
  <c r="G890" i="8"/>
  <c r="AD889" i="8"/>
  <c r="W889" i="8"/>
  <c r="U889" i="8"/>
  <c r="Q889" i="8"/>
  <c r="P889" i="8"/>
  <c r="O889" i="8"/>
  <c r="L889" i="8"/>
  <c r="J889" i="8"/>
  <c r="M889" i="8" s="1"/>
  <c r="G889" i="8"/>
  <c r="AD888" i="8"/>
  <c r="W888" i="8"/>
  <c r="U888" i="8"/>
  <c r="S888" i="8"/>
  <c r="P888" i="8"/>
  <c r="Q888" i="8" s="1"/>
  <c r="O888" i="8"/>
  <c r="R888" i="8" s="1"/>
  <c r="L888" i="8"/>
  <c r="J888" i="8"/>
  <c r="M888" i="8" s="1"/>
  <c r="G888" i="8"/>
  <c r="AD887" i="8"/>
  <c r="W887" i="8"/>
  <c r="U887" i="8"/>
  <c r="P887" i="8"/>
  <c r="Q887" i="8" s="1"/>
  <c r="O887" i="8"/>
  <c r="L887" i="8"/>
  <c r="J887" i="8"/>
  <c r="M887" i="8" s="1"/>
  <c r="G887" i="8"/>
  <c r="AD886" i="8"/>
  <c r="W886" i="8"/>
  <c r="U886" i="8"/>
  <c r="P886" i="8"/>
  <c r="Q886" i="8" s="1"/>
  <c r="O886" i="8"/>
  <c r="L886" i="8"/>
  <c r="J886" i="8"/>
  <c r="M886" i="8" s="1"/>
  <c r="G886" i="8"/>
  <c r="AD885" i="8"/>
  <c r="W885" i="8"/>
  <c r="U885" i="8"/>
  <c r="P885" i="8"/>
  <c r="Q885" i="8" s="1"/>
  <c r="O885" i="8"/>
  <c r="L885" i="8"/>
  <c r="J885" i="8"/>
  <c r="M885" i="8" s="1"/>
  <c r="G885" i="8"/>
  <c r="AD884" i="8"/>
  <c r="W884" i="8"/>
  <c r="U884" i="8"/>
  <c r="S884" i="8"/>
  <c r="P884" i="8"/>
  <c r="Q884" i="8" s="1"/>
  <c r="O884" i="8"/>
  <c r="R884" i="8" s="1"/>
  <c r="L884" i="8"/>
  <c r="J884" i="8"/>
  <c r="M884" i="8" s="1"/>
  <c r="G884" i="8"/>
  <c r="AD883" i="8"/>
  <c r="W883" i="8"/>
  <c r="U883" i="8"/>
  <c r="P883" i="8"/>
  <c r="Q883" i="8" s="1"/>
  <c r="O883" i="8"/>
  <c r="L883" i="8"/>
  <c r="J883" i="8"/>
  <c r="M883" i="8" s="1"/>
  <c r="G883" i="8"/>
  <c r="AD882" i="8"/>
  <c r="W882" i="8"/>
  <c r="U882" i="8"/>
  <c r="Q882" i="8"/>
  <c r="P882" i="8"/>
  <c r="O882" i="8"/>
  <c r="L882" i="8"/>
  <c r="J882" i="8"/>
  <c r="M882" i="8" s="1"/>
  <c r="G882" i="8"/>
  <c r="AD881" i="8"/>
  <c r="W881" i="8"/>
  <c r="U881" i="8"/>
  <c r="P881" i="8"/>
  <c r="Q881" i="8" s="1"/>
  <c r="O881" i="8"/>
  <c r="L881" i="8"/>
  <c r="J881" i="8"/>
  <c r="M881" i="8" s="1"/>
  <c r="G881" i="8"/>
  <c r="AD880" i="8"/>
  <c r="W880" i="8"/>
  <c r="U880" i="8"/>
  <c r="P880" i="8"/>
  <c r="Q880" i="8" s="1"/>
  <c r="O880" i="8"/>
  <c r="L880" i="8"/>
  <c r="J880" i="8"/>
  <c r="M880" i="8" s="1"/>
  <c r="G880" i="8"/>
  <c r="AD879" i="8"/>
  <c r="W879" i="8"/>
  <c r="U879" i="8"/>
  <c r="P879" i="8"/>
  <c r="Q879" i="8" s="1"/>
  <c r="O879" i="8"/>
  <c r="L879" i="8"/>
  <c r="J879" i="8"/>
  <c r="M879" i="8" s="1"/>
  <c r="G879" i="8"/>
  <c r="AD878" i="8"/>
  <c r="W878" i="8"/>
  <c r="U878" i="8"/>
  <c r="P878" i="8"/>
  <c r="Q878" i="8" s="1"/>
  <c r="O878" i="8"/>
  <c r="L878" i="8"/>
  <c r="J878" i="8"/>
  <c r="M878" i="8" s="1"/>
  <c r="G878" i="8"/>
  <c r="AD877" i="8"/>
  <c r="W877" i="8"/>
  <c r="U877" i="8"/>
  <c r="P877" i="8"/>
  <c r="Q877" i="8" s="1"/>
  <c r="O877" i="8"/>
  <c r="L877" i="8"/>
  <c r="J877" i="8"/>
  <c r="M877" i="8" s="1"/>
  <c r="G877" i="8"/>
  <c r="AD876" i="8"/>
  <c r="W876" i="8"/>
  <c r="U876" i="8"/>
  <c r="Q876" i="8"/>
  <c r="P876" i="8"/>
  <c r="O876" i="8"/>
  <c r="L876" i="8"/>
  <c r="J876" i="8"/>
  <c r="M876" i="8" s="1"/>
  <c r="G876" i="8"/>
  <c r="AD875" i="8"/>
  <c r="W875" i="8"/>
  <c r="U875" i="8"/>
  <c r="P875" i="8"/>
  <c r="Q875" i="8" s="1"/>
  <c r="O875" i="8"/>
  <c r="L875" i="8"/>
  <c r="J875" i="8"/>
  <c r="M875" i="8" s="1"/>
  <c r="G875" i="8"/>
  <c r="AD874" i="8"/>
  <c r="Y874" i="8"/>
  <c r="W874" i="8"/>
  <c r="U874" i="8"/>
  <c r="X874" i="8" s="1"/>
  <c r="S874" i="8"/>
  <c r="P874" i="8"/>
  <c r="Q874" i="8" s="1"/>
  <c r="O874" i="8"/>
  <c r="R874" i="8" s="1"/>
  <c r="L874" i="8"/>
  <c r="J874" i="8"/>
  <c r="M874" i="8" s="1"/>
  <c r="G874" i="8"/>
  <c r="AD873" i="8"/>
  <c r="W873" i="8"/>
  <c r="U873" i="8"/>
  <c r="S873" i="8"/>
  <c r="P873" i="8"/>
  <c r="Q873" i="8" s="1"/>
  <c r="O873" i="8"/>
  <c r="R873" i="8" s="1"/>
  <c r="L873" i="8"/>
  <c r="J873" i="8"/>
  <c r="M873" i="8" s="1"/>
  <c r="G873" i="8"/>
  <c r="AD872" i="8"/>
  <c r="Y872" i="8"/>
  <c r="W872" i="8"/>
  <c r="U872" i="8"/>
  <c r="X872" i="8" s="1"/>
  <c r="S872" i="8"/>
  <c r="Q872" i="8"/>
  <c r="P872" i="8"/>
  <c r="O872" i="8"/>
  <c r="R872" i="8" s="1"/>
  <c r="L872" i="8"/>
  <c r="J872" i="8"/>
  <c r="M872" i="8" s="1"/>
  <c r="G872" i="8"/>
  <c r="AD871" i="8"/>
  <c r="W871" i="8"/>
  <c r="U871" i="8"/>
  <c r="Q871" i="8"/>
  <c r="P871" i="8"/>
  <c r="O871" i="8"/>
  <c r="L871" i="8"/>
  <c r="J871" i="8"/>
  <c r="M871" i="8" s="1"/>
  <c r="G871" i="8"/>
  <c r="AD870" i="8"/>
  <c r="W870" i="8"/>
  <c r="U870" i="8"/>
  <c r="S870" i="8"/>
  <c r="P870" i="8"/>
  <c r="Q870" i="8" s="1"/>
  <c r="O870" i="8"/>
  <c r="R870" i="8" s="1"/>
  <c r="L870" i="8"/>
  <c r="J870" i="8"/>
  <c r="M870" i="8" s="1"/>
  <c r="G870" i="8"/>
  <c r="AD869" i="8"/>
  <c r="X869" i="8"/>
  <c r="Y869" i="8" s="1"/>
  <c r="W869" i="8"/>
  <c r="U869" i="8"/>
  <c r="P869" i="8"/>
  <c r="Q869" i="8" s="1"/>
  <c r="O869" i="8"/>
  <c r="L869" i="8"/>
  <c r="J869" i="8"/>
  <c r="M869" i="8" s="1"/>
  <c r="G869" i="8"/>
  <c r="AD868" i="8"/>
  <c r="W868" i="8"/>
  <c r="U868" i="8"/>
  <c r="P868" i="8"/>
  <c r="Q868" i="8" s="1"/>
  <c r="O868" i="8"/>
  <c r="L868" i="8"/>
  <c r="J868" i="8"/>
  <c r="M868" i="8" s="1"/>
  <c r="G868" i="8"/>
  <c r="AD867" i="8"/>
  <c r="W867" i="8"/>
  <c r="U867" i="8"/>
  <c r="P867" i="8"/>
  <c r="Q867" i="8" s="1"/>
  <c r="O867" i="8"/>
  <c r="L867" i="8"/>
  <c r="J867" i="8"/>
  <c r="M867" i="8" s="1"/>
  <c r="G867" i="8"/>
  <c r="AD866" i="8"/>
  <c r="W866" i="8"/>
  <c r="U866" i="8"/>
  <c r="P866" i="8"/>
  <c r="Q866" i="8" s="1"/>
  <c r="O866" i="8"/>
  <c r="L866" i="8"/>
  <c r="J866" i="8"/>
  <c r="M866" i="8" s="1"/>
  <c r="G866" i="8"/>
  <c r="AD865" i="8"/>
  <c r="W865" i="8"/>
  <c r="U865" i="8"/>
  <c r="P865" i="8"/>
  <c r="Q865" i="8" s="1"/>
  <c r="O865" i="8"/>
  <c r="L865" i="8"/>
  <c r="J865" i="8"/>
  <c r="M865" i="8" s="1"/>
  <c r="G865" i="8"/>
  <c r="AD864" i="8"/>
  <c r="W864" i="8"/>
  <c r="U864" i="8"/>
  <c r="P864" i="8"/>
  <c r="Q864" i="8" s="1"/>
  <c r="O864" i="8"/>
  <c r="L864" i="8"/>
  <c r="J864" i="8"/>
  <c r="M864" i="8" s="1"/>
  <c r="G864" i="8"/>
  <c r="AD863" i="8"/>
  <c r="W863" i="8"/>
  <c r="U863" i="8"/>
  <c r="P863" i="8"/>
  <c r="Q863" i="8" s="1"/>
  <c r="O863" i="8"/>
  <c r="L863" i="8"/>
  <c r="J863" i="8"/>
  <c r="M863" i="8" s="1"/>
  <c r="G863" i="8"/>
  <c r="AD862" i="8"/>
  <c r="W862" i="8"/>
  <c r="U862" i="8"/>
  <c r="P862" i="8"/>
  <c r="Q862" i="8" s="1"/>
  <c r="O862" i="8"/>
  <c r="L862" i="8"/>
  <c r="J862" i="8"/>
  <c r="M862" i="8" s="1"/>
  <c r="G862" i="8"/>
  <c r="AD861" i="8"/>
  <c r="W861" i="8"/>
  <c r="U861" i="8"/>
  <c r="P861" i="8"/>
  <c r="Q861" i="8" s="1"/>
  <c r="O861" i="8"/>
  <c r="L861" i="8"/>
  <c r="J861" i="8"/>
  <c r="M861" i="8" s="1"/>
  <c r="G861" i="8"/>
  <c r="AD860" i="8"/>
  <c r="W860" i="8"/>
  <c r="U860" i="8"/>
  <c r="P860" i="8"/>
  <c r="Q860" i="8" s="1"/>
  <c r="O860" i="8"/>
  <c r="L860" i="8"/>
  <c r="J860" i="8"/>
  <c r="M860" i="8" s="1"/>
  <c r="G860" i="8"/>
  <c r="AD859" i="8"/>
  <c r="W859" i="8"/>
  <c r="U859" i="8"/>
  <c r="P859" i="8"/>
  <c r="Q859" i="8" s="1"/>
  <c r="O859" i="8"/>
  <c r="L859" i="8"/>
  <c r="J859" i="8"/>
  <c r="M859" i="8" s="1"/>
  <c r="G859" i="8"/>
  <c r="AD858" i="8"/>
  <c r="W858" i="8"/>
  <c r="U858" i="8"/>
  <c r="S858" i="8"/>
  <c r="P858" i="8"/>
  <c r="Q858" i="8" s="1"/>
  <c r="O858" i="8"/>
  <c r="R858" i="8" s="1"/>
  <c r="L858" i="8"/>
  <c r="J858" i="8"/>
  <c r="M858" i="8" s="1"/>
  <c r="G858" i="8"/>
  <c r="AD857" i="8"/>
  <c r="W857" i="8"/>
  <c r="U857" i="8"/>
  <c r="P857" i="8"/>
  <c r="Q857" i="8" s="1"/>
  <c r="O857" i="8"/>
  <c r="L857" i="8"/>
  <c r="J857" i="8"/>
  <c r="M857" i="8" s="1"/>
  <c r="G857" i="8"/>
  <c r="AD856" i="8"/>
  <c r="W856" i="8"/>
  <c r="U856" i="8"/>
  <c r="P856" i="8"/>
  <c r="Q856" i="8" s="1"/>
  <c r="O856" i="8"/>
  <c r="L856" i="8"/>
  <c r="J856" i="8"/>
  <c r="M856" i="8" s="1"/>
  <c r="G856" i="8"/>
  <c r="AD855" i="8"/>
  <c r="W855" i="8"/>
  <c r="U855" i="8"/>
  <c r="P855" i="8"/>
  <c r="Q855" i="8" s="1"/>
  <c r="O855" i="8"/>
  <c r="L855" i="8"/>
  <c r="J855" i="8"/>
  <c r="M855" i="8" s="1"/>
  <c r="G855" i="8"/>
  <c r="AD854" i="8"/>
  <c r="W854" i="8"/>
  <c r="U854" i="8"/>
  <c r="P854" i="8"/>
  <c r="Q854" i="8" s="1"/>
  <c r="O854" i="8"/>
  <c r="L854" i="8"/>
  <c r="J854" i="8"/>
  <c r="M854" i="8" s="1"/>
  <c r="G854" i="8"/>
  <c r="AD853" i="8"/>
  <c r="W853" i="8"/>
  <c r="U853" i="8"/>
  <c r="S853" i="8"/>
  <c r="P853" i="8"/>
  <c r="Q853" i="8" s="1"/>
  <c r="O853" i="8"/>
  <c r="R853" i="8" s="1"/>
  <c r="L853" i="8"/>
  <c r="J853" i="8"/>
  <c r="M853" i="8" s="1"/>
  <c r="G853" i="8"/>
  <c r="AD852" i="8"/>
  <c r="W852" i="8"/>
  <c r="U852" i="8"/>
  <c r="P852" i="8"/>
  <c r="Q852" i="8" s="1"/>
  <c r="O852" i="8"/>
  <c r="L852" i="8"/>
  <c r="J852" i="8"/>
  <c r="M852" i="8" s="1"/>
  <c r="G852" i="8"/>
  <c r="AD851" i="8"/>
  <c r="W851" i="8"/>
  <c r="U851" i="8"/>
  <c r="P851" i="8"/>
  <c r="Q851" i="8" s="1"/>
  <c r="O851" i="8"/>
  <c r="L851" i="8"/>
  <c r="J851" i="8"/>
  <c r="M851" i="8" s="1"/>
  <c r="G851" i="8"/>
  <c r="AD850" i="8"/>
  <c r="W850" i="8"/>
  <c r="U850" i="8"/>
  <c r="P850" i="8"/>
  <c r="Q850" i="8" s="1"/>
  <c r="O850" i="8"/>
  <c r="L850" i="8"/>
  <c r="J850" i="8"/>
  <c r="M850" i="8" s="1"/>
  <c r="G850" i="8"/>
  <c r="AD849" i="8"/>
  <c r="W849" i="8"/>
  <c r="U849" i="8"/>
  <c r="P849" i="8"/>
  <c r="Q849" i="8" s="1"/>
  <c r="O849" i="8"/>
  <c r="L849" i="8"/>
  <c r="J849" i="8"/>
  <c r="M849" i="8" s="1"/>
  <c r="G849" i="8"/>
  <c r="AD848" i="8"/>
  <c r="W848" i="8"/>
  <c r="U848" i="8"/>
  <c r="P848" i="8"/>
  <c r="Q848" i="8" s="1"/>
  <c r="O848" i="8"/>
  <c r="L848" i="8"/>
  <c r="J848" i="8"/>
  <c r="M848" i="8" s="1"/>
  <c r="G848" i="8"/>
  <c r="AD847" i="8"/>
  <c r="W847" i="8"/>
  <c r="U847" i="8"/>
  <c r="P847" i="8"/>
  <c r="Q847" i="8" s="1"/>
  <c r="O847" i="8"/>
  <c r="L847" i="8"/>
  <c r="J847" i="8"/>
  <c r="M847" i="8" s="1"/>
  <c r="G847" i="8"/>
  <c r="AD846" i="8"/>
  <c r="Y846" i="8"/>
  <c r="W846" i="8"/>
  <c r="U846" i="8"/>
  <c r="X846" i="8" s="1"/>
  <c r="P846" i="8"/>
  <c r="Q846" i="8" s="1"/>
  <c r="O846" i="8"/>
  <c r="L846" i="8"/>
  <c r="J846" i="8"/>
  <c r="M846" i="8" s="1"/>
  <c r="G846" i="8"/>
  <c r="AD845" i="8"/>
  <c r="Y845" i="8"/>
  <c r="W845" i="8"/>
  <c r="U845" i="8"/>
  <c r="X845" i="8" s="1"/>
  <c r="S845" i="8"/>
  <c r="P845" i="8"/>
  <c r="Q845" i="8" s="1"/>
  <c r="O845" i="8"/>
  <c r="R845" i="8" s="1"/>
  <c r="L845" i="8"/>
  <c r="J845" i="8"/>
  <c r="M845" i="8" s="1"/>
  <c r="G845" i="8"/>
  <c r="AD844" i="8"/>
  <c r="W844" i="8"/>
  <c r="U844" i="8"/>
  <c r="S844" i="8"/>
  <c r="P844" i="8"/>
  <c r="Q844" i="8" s="1"/>
  <c r="O844" i="8"/>
  <c r="R844" i="8" s="1"/>
  <c r="L844" i="8"/>
  <c r="J844" i="8"/>
  <c r="M844" i="8" s="1"/>
  <c r="G844" i="8"/>
  <c r="AD843" i="8"/>
  <c r="W843" i="8"/>
  <c r="U843" i="8"/>
  <c r="P843" i="8"/>
  <c r="Q843" i="8" s="1"/>
  <c r="O843" i="8"/>
  <c r="L843" i="8"/>
  <c r="J843" i="8"/>
  <c r="M843" i="8" s="1"/>
  <c r="G843" i="8"/>
  <c r="AD842" i="8"/>
  <c r="W842" i="8"/>
  <c r="U842" i="8"/>
  <c r="P842" i="8"/>
  <c r="Q842" i="8" s="1"/>
  <c r="O842" i="8"/>
  <c r="L842" i="8"/>
  <c r="J842" i="8"/>
  <c r="M842" i="8" s="1"/>
  <c r="G842" i="8"/>
  <c r="AD841" i="8"/>
  <c r="W841" i="8"/>
  <c r="U841" i="8"/>
  <c r="P841" i="8"/>
  <c r="Q841" i="8" s="1"/>
  <c r="O841" i="8"/>
  <c r="L841" i="8"/>
  <c r="J841" i="8"/>
  <c r="M841" i="8" s="1"/>
  <c r="G841" i="8"/>
  <c r="AD840" i="8"/>
  <c r="W840" i="8"/>
  <c r="U840" i="8"/>
  <c r="P840" i="8"/>
  <c r="Q840" i="8" s="1"/>
  <c r="O840" i="8"/>
  <c r="L840" i="8"/>
  <c r="J840" i="8"/>
  <c r="M840" i="8" s="1"/>
  <c r="G840" i="8"/>
  <c r="AD839" i="8"/>
  <c r="W839" i="8"/>
  <c r="U839" i="8"/>
  <c r="P839" i="8"/>
  <c r="Q839" i="8" s="1"/>
  <c r="O839" i="8"/>
  <c r="L839" i="8"/>
  <c r="J839" i="8"/>
  <c r="M839" i="8" s="1"/>
  <c r="G839" i="8"/>
  <c r="AD838" i="8"/>
  <c r="W838" i="8"/>
  <c r="U838" i="8"/>
  <c r="P838" i="8"/>
  <c r="Q838" i="8" s="1"/>
  <c r="O838" i="8"/>
  <c r="L838" i="8"/>
  <c r="J838" i="8"/>
  <c r="M838" i="8" s="1"/>
  <c r="G838" i="8"/>
  <c r="AD837" i="8"/>
  <c r="W837" i="8"/>
  <c r="U837" i="8"/>
  <c r="P837" i="8"/>
  <c r="Q837" i="8" s="1"/>
  <c r="O837" i="8"/>
  <c r="L837" i="8"/>
  <c r="J837" i="8"/>
  <c r="M837" i="8" s="1"/>
  <c r="G837" i="8"/>
  <c r="AD836" i="8"/>
  <c r="W836" i="8"/>
  <c r="U836" i="8"/>
  <c r="P836" i="8"/>
  <c r="Q836" i="8" s="1"/>
  <c r="O836" i="8"/>
  <c r="L836" i="8"/>
  <c r="J836" i="8"/>
  <c r="M836" i="8" s="1"/>
  <c r="G836" i="8"/>
  <c r="AD835" i="8"/>
  <c r="W835" i="8"/>
  <c r="U835" i="8"/>
  <c r="P835" i="8"/>
  <c r="Q835" i="8" s="1"/>
  <c r="O835" i="8"/>
  <c r="L835" i="8"/>
  <c r="J835" i="8"/>
  <c r="M835" i="8" s="1"/>
  <c r="G835" i="8"/>
  <c r="AD834" i="8"/>
  <c r="W834" i="8"/>
  <c r="U834" i="8"/>
  <c r="P834" i="8"/>
  <c r="Q834" i="8" s="1"/>
  <c r="O834" i="8"/>
  <c r="L834" i="8"/>
  <c r="J834" i="8"/>
  <c r="M834" i="8" s="1"/>
  <c r="G834" i="8"/>
  <c r="AD833" i="8"/>
  <c r="W833" i="8"/>
  <c r="U833" i="8"/>
  <c r="P833" i="8"/>
  <c r="Q833" i="8" s="1"/>
  <c r="O833" i="8"/>
  <c r="L833" i="8"/>
  <c r="J833" i="8"/>
  <c r="M833" i="8" s="1"/>
  <c r="G833" i="8"/>
  <c r="AD832" i="8"/>
  <c r="W832" i="8"/>
  <c r="U832" i="8"/>
  <c r="P832" i="8"/>
  <c r="Q832" i="8" s="1"/>
  <c r="O832" i="8"/>
  <c r="L832" i="8"/>
  <c r="J832" i="8"/>
  <c r="M832" i="8" s="1"/>
  <c r="G832" i="8"/>
  <c r="AD831" i="8"/>
  <c r="W831" i="8"/>
  <c r="U831" i="8"/>
  <c r="P831" i="8"/>
  <c r="Q831" i="8" s="1"/>
  <c r="O831" i="8"/>
  <c r="L831" i="8"/>
  <c r="J831" i="8"/>
  <c r="M831" i="8" s="1"/>
  <c r="G831" i="8"/>
  <c r="AD830" i="8"/>
  <c r="W830" i="8"/>
  <c r="U830" i="8"/>
  <c r="P830" i="8"/>
  <c r="Q830" i="8" s="1"/>
  <c r="O830" i="8"/>
  <c r="L830" i="8"/>
  <c r="J830" i="8"/>
  <c r="M830" i="8" s="1"/>
  <c r="G830" i="8"/>
  <c r="AD829" i="8"/>
  <c r="W829" i="8"/>
  <c r="U829" i="8"/>
  <c r="S829" i="8"/>
  <c r="P829" i="8"/>
  <c r="Q829" i="8" s="1"/>
  <c r="O829" i="8"/>
  <c r="R829" i="8" s="1"/>
  <c r="L829" i="8"/>
  <c r="J829" i="8"/>
  <c r="M829" i="8" s="1"/>
  <c r="G829" i="8"/>
  <c r="AD828" i="8"/>
  <c r="W828" i="8"/>
  <c r="U828" i="8"/>
  <c r="P828" i="8"/>
  <c r="Q828" i="8" s="1"/>
  <c r="O828" i="8"/>
  <c r="L828" i="8"/>
  <c r="J828" i="8"/>
  <c r="M828" i="8" s="1"/>
  <c r="G828" i="8"/>
  <c r="AD827" i="8"/>
  <c r="W827" i="8"/>
  <c r="U827" i="8"/>
  <c r="S827" i="8"/>
  <c r="P827" i="8"/>
  <c r="Q827" i="8" s="1"/>
  <c r="O827" i="8"/>
  <c r="R827" i="8" s="1"/>
  <c r="L827" i="8"/>
  <c r="J827" i="8"/>
  <c r="M827" i="8" s="1"/>
  <c r="G827" i="8"/>
  <c r="AD826" i="8"/>
  <c r="W826" i="8"/>
  <c r="U826" i="8"/>
  <c r="S826" i="8"/>
  <c r="P826" i="8"/>
  <c r="Q826" i="8" s="1"/>
  <c r="O826" i="8"/>
  <c r="R826" i="8" s="1"/>
  <c r="L826" i="8"/>
  <c r="J826" i="8"/>
  <c r="M826" i="8" s="1"/>
  <c r="G826" i="8"/>
  <c r="AD825" i="8"/>
  <c r="W825" i="8"/>
  <c r="U825" i="8"/>
  <c r="P825" i="8"/>
  <c r="Q825" i="8" s="1"/>
  <c r="O825" i="8"/>
  <c r="L825" i="8"/>
  <c r="J825" i="8"/>
  <c r="M825" i="8" s="1"/>
  <c r="G825" i="8"/>
  <c r="AD824" i="8"/>
  <c r="W824" i="8"/>
  <c r="U824" i="8"/>
  <c r="P824" i="8"/>
  <c r="Q824" i="8" s="1"/>
  <c r="O824" i="8"/>
  <c r="L824" i="8"/>
  <c r="J824" i="8"/>
  <c r="M824" i="8" s="1"/>
  <c r="G824" i="8"/>
  <c r="AD823" i="8"/>
  <c r="W823" i="8"/>
  <c r="U823" i="8"/>
  <c r="P823" i="8"/>
  <c r="Q823" i="8" s="1"/>
  <c r="O823" i="8"/>
  <c r="L823" i="8"/>
  <c r="J823" i="8"/>
  <c r="M823" i="8" s="1"/>
  <c r="G823" i="8"/>
  <c r="AD822" i="8"/>
  <c r="W822" i="8"/>
  <c r="U822" i="8"/>
  <c r="P822" i="8"/>
  <c r="Q822" i="8" s="1"/>
  <c r="O822" i="8"/>
  <c r="L822" i="8"/>
  <c r="J822" i="8"/>
  <c r="M822" i="8" s="1"/>
  <c r="G822" i="8"/>
  <c r="AD821" i="8"/>
  <c r="W821" i="8"/>
  <c r="U821" i="8"/>
  <c r="P821" i="8"/>
  <c r="Q821" i="8" s="1"/>
  <c r="O821" i="8"/>
  <c r="L821" i="8"/>
  <c r="J821" i="8"/>
  <c r="M821" i="8" s="1"/>
  <c r="G821" i="8"/>
  <c r="AD820" i="8"/>
  <c r="W820" i="8"/>
  <c r="U820" i="8"/>
  <c r="P820" i="8"/>
  <c r="Q820" i="8" s="1"/>
  <c r="O820" i="8"/>
  <c r="L820" i="8"/>
  <c r="J820" i="8"/>
  <c r="M820" i="8" s="1"/>
  <c r="G820" i="8"/>
  <c r="AD819" i="8"/>
  <c r="Y819" i="8"/>
  <c r="W819" i="8"/>
  <c r="U819" i="8"/>
  <c r="X819" i="8" s="1"/>
  <c r="S819" i="8"/>
  <c r="P819" i="8"/>
  <c r="Q819" i="8" s="1"/>
  <c r="O819" i="8"/>
  <c r="R819" i="8" s="1"/>
  <c r="L819" i="8"/>
  <c r="J819" i="8"/>
  <c r="M819" i="8" s="1"/>
  <c r="G819" i="8"/>
  <c r="AD818" i="8"/>
  <c r="W818" i="8"/>
  <c r="U818" i="8"/>
  <c r="P818" i="8"/>
  <c r="Q818" i="8" s="1"/>
  <c r="O818" i="8"/>
  <c r="L818" i="8"/>
  <c r="J818" i="8"/>
  <c r="M818" i="8" s="1"/>
  <c r="G818" i="8"/>
  <c r="AD817" i="8"/>
  <c r="W817" i="8"/>
  <c r="U817" i="8"/>
  <c r="P817" i="8"/>
  <c r="Q817" i="8" s="1"/>
  <c r="O817" i="8"/>
  <c r="L817" i="8"/>
  <c r="J817" i="8"/>
  <c r="M817" i="8" s="1"/>
  <c r="G817" i="8"/>
  <c r="AD816" i="8"/>
  <c r="W816" i="8"/>
  <c r="U816" i="8"/>
  <c r="P816" i="8"/>
  <c r="Q816" i="8" s="1"/>
  <c r="O816" i="8"/>
  <c r="L816" i="8"/>
  <c r="J816" i="8"/>
  <c r="M816" i="8" s="1"/>
  <c r="G816" i="8"/>
  <c r="AD815" i="8"/>
  <c r="W815" i="8"/>
  <c r="U815" i="8"/>
  <c r="P815" i="8"/>
  <c r="Q815" i="8" s="1"/>
  <c r="O815" i="8"/>
  <c r="L815" i="8"/>
  <c r="J815" i="8"/>
  <c r="M815" i="8" s="1"/>
  <c r="G815" i="8"/>
  <c r="AD814" i="8"/>
  <c r="W814" i="8"/>
  <c r="U814" i="8"/>
  <c r="P814" i="8"/>
  <c r="Q814" i="8" s="1"/>
  <c r="O814" i="8"/>
  <c r="L814" i="8"/>
  <c r="J814" i="8"/>
  <c r="M814" i="8" s="1"/>
  <c r="G814" i="8"/>
  <c r="AD813" i="8"/>
  <c r="W813" i="8"/>
  <c r="U813" i="8"/>
  <c r="P813" i="8"/>
  <c r="Q813" i="8" s="1"/>
  <c r="O813" i="8"/>
  <c r="L813" i="8"/>
  <c r="J813" i="8"/>
  <c r="M813" i="8" s="1"/>
  <c r="G813" i="8"/>
  <c r="AD812" i="8"/>
  <c r="W812" i="8"/>
  <c r="U812" i="8"/>
  <c r="P812" i="8"/>
  <c r="Q812" i="8" s="1"/>
  <c r="O812" i="8"/>
  <c r="L812" i="8"/>
  <c r="J812" i="8"/>
  <c r="M812" i="8" s="1"/>
  <c r="G812" i="8"/>
  <c r="AD811" i="8"/>
  <c r="W811" i="8"/>
  <c r="U811" i="8"/>
  <c r="P811" i="8"/>
  <c r="Q811" i="8" s="1"/>
  <c r="O811" i="8"/>
  <c r="L811" i="8"/>
  <c r="J811" i="8"/>
  <c r="M811" i="8" s="1"/>
  <c r="G811" i="8"/>
  <c r="AD810" i="8"/>
  <c r="W810" i="8"/>
  <c r="U810" i="8"/>
  <c r="P810" i="8"/>
  <c r="Q810" i="8" s="1"/>
  <c r="O810" i="8"/>
  <c r="L810" i="8"/>
  <c r="J810" i="8"/>
  <c r="M810" i="8" s="1"/>
  <c r="G810" i="8"/>
  <c r="AD809" i="8"/>
  <c r="W809" i="8"/>
  <c r="U809" i="8"/>
  <c r="P809" i="8"/>
  <c r="Q809" i="8" s="1"/>
  <c r="O809" i="8"/>
  <c r="L809" i="8"/>
  <c r="J809" i="8"/>
  <c r="M809" i="8" s="1"/>
  <c r="G809" i="8"/>
  <c r="AD808" i="8"/>
  <c r="W808" i="8"/>
  <c r="U808" i="8"/>
  <c r="P808" i="8"/>
  <c r="Q808" i="8" s="1"/>
  <c r="O808" i="8"/>
  <c r="L808" i="8"/>
  <c r="J808" i="8"/>
  <c r="M808" i="8" s="1"/>
  <c r="G808" i="8"/>
  <c r="AD807" i="8"/>
  <c r="W807" i="8"/>
  <c r="U807" i="8"/>
  <c r="P807" i="8"/>
  <c r="Q807" i="8" s="1"/>
  <c r="O807" i="8"/>
  <c r="L807" i="8"/>
  <c r="J807" i="8"/>
  <c r="M807" i="8" s="1"/>
  <c r="G807" i="8"/>
  <c r="AD806" i="8"/>
  <c r="W806" i="8"/>
  <c r="U806" i="8"/>
  <c r="P806" i="8"/>
  <c r="Q806" i="8" s="1"/>
  <c r="O806" i="8"/>
  <c r="L806" i="8"/>
  <c r="J806" i="8"/>
  <c r="M806" i="8" s="1"/>
  <c r="G806" i="8"/>
  <c r="AD805" i="8"/>
  <c r="W805" i="8"/>
  <c r="U805" i="8"/>
  <c r="P805" i="8"/>
  <c r="Q805" i="8" s="1"/>
  <c r="O805" i="8"/>
  <c r="L805" i="8"/>
  <c r="J805" i="8"/>
  <c r="M805" i="8" s="1"/>
  <c r="G805" i="8"/>
  <c r="AD804" i="8"/>
  <c r="W804" i="8"/>
  <c r="U804" i="8"/>
  <c r="P804" i="8"/>
  <c r="Q804" i="8" s="1"/>
  <c r="O804" i="8"/>
  <c r="L804" i="8"/>
  <c r="J804" i="8"/>
  <c r="M804" i="8" s="1"/>
  <c r="G804" i="8"/>
  <c r="AD803" i="8"/>
  <c r="W803" i="8"/>
  <c r="U803" i="8"/>
  <c r="P803" i="8"/>
  <c r="Q803" i="8" s="1"/>
  <c r="O803" i="8"/>
  <c r="L803" i="8"/>
  <c r="J803" i="8"/>
  <c r="M803" i="8" s="1"/>
  <c r="G803" i="8"/>
  <c r="AD802" i="8"/>
  <c r="W802" i="8"/>
  <c r="U802" i="8"/>
  <c r="P802" i="8"/>
  <c r="Q802" i="8" s="1"/>
  <c r="O802" i="8"/>
  <c r="L802" i="8"/>
  <c r="J802" i="8"/>
  <c r="M802" i="8" s="1"/>
  <c r="G802" i="8"/>
  <c r="AD801" i="8"/>
  <c r="W801" i="8"/>
  <c r="U801" i="8"/>
  <c r="P801" i="8"/>
  <c r="Q801" i="8" s="1"/>
  <c r="O801" i="8"/>
  <c r="L801" i="8"/>
  <c r="J801" i="8"/>
  <c r="M801" i="8" s="1"/>
  <c r="G801" i="8"/>
  <c r="AD800" i="8"/>
  <c r="W800" i="8"/>
  <c r="U800" i="8"/>
  <c r="P800" i="8"/>
  <c r="Q800" i="8" s="1"/>
  <c r="O800" i="8"/>
  <c r="L800" i="8"/>
  <c r="J800" i="8"/>
  <c r="M800" i="8" s="1"/>
  <c r="G800" i="8"/>
  <c r="AD799" i="8"/>
  <c r="W799" i="8"/>
  <c r="U799" i="8"/>
  <c r="P799" i="8"/>
  <c r="Q799" i="8" s="1"/>
  <c r="O799" i="8"/>
  <c r="L799" i="8"/>
  <c r="J799" i="8"/>
  <c r="M799" i="8" s="1"/>
  <c r="G799" i="8"/>
  <c r="AD798" i="8"/>
  <c r="W798" i="8"/>
  <c r="U798" i="8"/>
  <c r="P798" i="8"/>
  <c r="Q798" i="8" s="1"/>
  <c r="O798" i="8"/>
  <c r="L798" i="8"/>
  <c r="J798" i="8"/>
  <c r="M798" i="8" s="1"/>
  <c r="G798" i="8"/>
  <c r="AD797" i="8"/>
  <c r="W797" i="8"/>
  <c r="U797" i="8"/>
  <c r="P797" i="8"/>
  <c r="Q797" i="8" s="1"/>
  <c r="O797" i="8"/>
  <c r="L797" i="8"/>
  <c r="J797" i="8"/>
  <c r="M797" i="8" s="1"/>
  <c r="G797" i="8"/>
  <c r="AD796" i="8"/>
  <c r="W796" i="8"/>
  <c r="U796" i="8"/>
  <c r="P796" i="8"/>
  <c r="Q796" i="8" s="1"/>
  <c r="O796" i="8"/>
  <c r="L796" i="8"/>
  <c r="J796" i="8"/>
  <c r="M796" i="8" s="1"/>
  <c r="G796" i="8"/>
  <c r="AD795" i="8"/>
  <c r="W795" i="8"/>
  <c r="U795" i="8"/>
  <c r="P795" i="8"/>
  <c r="Q795" i="8" s="1"/>
  <c r="O795" i="8"/>
  <c r="L795" i="8"/>
  <c r="J795" i="8"/>
  <c r="M795" i="8" s="1"/>
  <c r="G795" i="8"/>
  <c r="AD794" i="8"/>
  <c r="W794" i="8"/>
  <c r="U794" i="8"/>
  <c r="P794" i="8"/>
  <c r="Q794" i="8" s="1"/>
  <c r="O794" i="8"/>
  <c r="L794" i="8"/>
  <c r="J794" i="8"/>
  <c r="M794" i="8" s="1"/>
  <c r="G794" i="8"/>
  <c r="AD793" i="8"/>
  <c r="W793" i="8"/>
  <c r="U793" i="8"/>
  <c r="P793" i="8"/>
  <c r="Q793" i="8" s="1"/>
  <c r="O793" i="8"/>
  <c r="L793" i="8"/>
  <c r="J793" i="8"/>
  <c r="M793" i="8" s="1"/>
  <c r="G793" i="8"/>
  <c r="AD792" i="8"/>
  <c r="W792" i="8"/>
  <c r="U792" i="8"/>
  <c r="P792" i="8"/>
  <c r="Q792" i="8" s="1"/>
  <c r="O792" i="8"/>
  <c r="L792" i="8"/>
  <c r="J792" i="8"/>
  <c r="M792" i="8" s="1"/>
  <c r="G792" i="8"/>
  <c r="AD791" i="8"/>
  <c r="W791" i="8"/>
  <c r="U791" i="8"/>
  <c r="P791" i="8"/>
  <c r="Q791" i="8" s="1"/>
  <c r="O791" i="8"/>
  <c r="L791" i="8"/>
  <c r="J791" i="8"/>
  <c r="M791" i="8" s="1"/>
  <c r="G791" i="8"/>
  <c r="AD790" i="8"/>
  <c r="W790" i="8"/>
  <c r="U790" i="8"/>
  <c r="P790" i="8"/>
  <c r="Q790" i="8" s="1"/>
  <c r="O790" i="8"/>
  <c r="L790" i="8"/>
  <c r="J790" i="8"/>
  <c r="M790" i="8" s="1"/>
  <c r="G790" i="8"/>
  <c r="AD789" i="8"/>
  <c r="W789" i="8"/>
  <c r="U789" i="8"/>
  <c r="P789" i="8"/>
  <c r="Q789" i="8" s="1"/>
  <c r="O789" i="8"/>
  <c r="L789" i="8"/>
  <c r="J789" i="8"/>
  <c r="M789" i="8" s="1"/>
  <c r="G789" i="8"/>
  <c r="AD788" i="8"/>
  <c r="W788" i="8"/>
  <c r="U788" i="8"/>
  <c r="P788" i="8"/>
  <c r="Q788" i="8" s="1"/>
  <c r="O788" i="8"/>
  <c r="L788" i="8"/>
  <c r="J788" i="8"/>
  <c r="M788" i="8" s="1"/>
  <c r="G788" i="8"/>
  <c r="AD787" i="8"/>
  <c r="W787" i="8"/>
  <c r="U787" i="8"/>
  <c r="P787" i="8"/>
  <c r="Q787" i="8" s="1"/>
  <c r="O787" i="8"/>
  <c r="L787" i="8"/>
  <c r="J787" i="8"/>
  <c r="M787" i="8" s="1"/>
  <c r="G787" i="8"/>
  <c r="AD786" i="8"/>
  <c r="W786" i="8"/>
  <c r="U786" i="8"/>
  <c r="S786" i="8"/>
  <c r="P786" i="8"/>
  <c r="Q786" i="8" s="1"/>
  <c r="O786" i="8"/>
  <c r="R786" i="8" s="1"/>
  <c r="L786" i="8"/>
  <c r="J786" i="8"/>
  <c r="M786" i="8" s="1"/>
  <c r="G786" i="8"/>
  <c r="AD785" i="8"/>
  <c r="W785" i="8"/>
  <c r="U785" i="8"/>
  <c r="P785" i="8"/>
  <c r="Q785" i="8" s="1"/>
  <c r="O785" i="8"/>
  <c r="L785" i="8"/>
  <c r="J785" i="8"/>
  <c r="M785" i="8" s="1"/>
  <c r="G785" i="8"/>
  <c r="AD784" i="8"/>
  <c r="W784" i="8"/>
  <c r="U784" i="8"/>
  <c r="P784" i="8"/>
  <c r="Q784" i="8" s="1"/>
  <c r="O784" i="8"/>
  <c r="L784" i="8"/>
  <c r="J784" i="8"/>
  <c r="M784" i="8" s="1"/>
  <c r="G784" i="8"/>
  <c r="AD783" i="8"/>
  <c r="W783" i="8"/>
  <c r="U783" i="8"/>
  <c r="P783" i="8"/>
  <c r="Q783" i="8" s="1"/>
  <c r="O783" i="8"/>
  <c r="L783" i="8"/>
  <c r="J783" i="8"/>
  <c r="M783" i="8" s="1"/>
  <c r="G783" i="8"/>
  <c r="AD782" i="8"/>
  <c r="W782" i="8"/>
  <c r="U782" i="8"/>
  <c r="P782" i="8"/>
  <c r="Q782" i="8" s="1"/>
  <c r="O782" i="8"/>
  <c r="L782" i="8"/>
  <c r="J782" i="8"/>
  <c r="M782" i="8" s="1"/>
  <c r="G782" i="8"/>
  <c r="AD781" i="8"/>
  <c r="W781" i="8"/>
  <c r="U781" i="8"/>
  <c r="P781" i="8"/>
  <c r="Q781" i="8" s="1"/>
  <c r="O781" i="8"/>
  <c r="L781" i="8"/>
  <c r="J781" i="8"/>
  <c r="M781" i="8" s="1"/>
  <c r="G781" i="8"/>
  <c r="AD780" i="8"/>
  <c r="W780" i="8"/>
  <c r="U780" i="8"/>
  <c r="P780" i="8"/>
  <c r="Q780" i="8" s="1"/>
  <c r="O780" i="8"/>
  <c r="L780" i="8"/>
  <c r="J780" i="8"/>
  <c r="M780" i="8" s="1"/>
  <c r="G780" i="8"/>
  <c r="AD779" i="8"/>
  <c r="Y779" i="8"/>
  <c r="W779" i="8"/>
  <c r="U779" i="8"/>
  <c r="X779" i="8" s="1"/>
  <c r="P779" i="8"/>
  <c r="Q779" i="8" s="1"/>
  <c r="O779" i="8"/>
  <c r="L779" i="8"/>
  <c r="J779" i="8"/>
  <c r="M779" i="8" s="1"/>
  <c r="G779" i="8"/>
  <c r="AD778" i="8"/>
  <c r="W778" i="8"/>
  <c r="U778" i="8"/>
  <c r="P778" i="8"/>
  <c r="Q778" i="8" s="1"/>
  <c r="O778" i="8"/>
  <c r="L778" i="8"/>
  <c r="J778" i="8"/>
  <c r="M778" i="8" s="1"/>
  <c r="G778" i="8"/>
  <c r="AD777" i="8"/>
  <c r="W777" i="8"/>
  <c r="U777" i="8"/>
  <c r="P777" i="8"/>
  <c r="Q777" i="8" s="1"/>
  <c r="O777" i="8"/>
  <c r="L777" i="8"/>
  <c r="J777" i="8"/>
  <c r="M777" i="8" s="1"/>
  <c r="G777" i="8"/>
  <c r="AD776" i="8"/>
  <c r="W776" i="8"/>
  <c r="U776" i="8"/>
  <c r="P776" i="8"/>
  <c r="Q776" i="8" s="1"/>
  <c r="O776" i="8"/>
  <c r="L776" i="8"/>
  <c r="J776" i="8"/>
  <c r="M776" i="8" s="1"/>
  <c r="G776" i="8"/>
  <c r="AD775" i="8"/>
  <c r="W775" i="8"/>
  <c r="U775" i="8"/>
  <c r="P775" i="8"/>
  <c r="Q775" i="8" s="1"/>
  <c r="O775" i="8"/>
  <c r="L775" i="8"/>
  <c r="J775" i="8"/>
  <c r="M775" i="8" s="1"/>
  <c r="G775" i="8"/>
  <c r="AD774" i="8"/>
  <c r="W774" i="8"/>
  <c r="U774" i="8"/>
  <c r="P774" i="8"/>
  <c r="Q774" i="8" s="1"/>
  <c r="O774" i="8"/>
  <c r="L774" i="8"/>
  <c r="J774" i="8"/>
  <c r="M774" i="8" s="1"/>
  <c r="G774" i="8"/>
  <c r="AD773" i="8"/>
  <c r="Y773" i="8"/>
  <c r="W773" i="8"/>
  <c r="U773" i="8"/>
  <c r="X773" i="8" s="1"/>
  <c r="P773" i="8"/>
  <c r="Q773" i="8" s="1"/>
  <c r="O773" i="8"/>
  <c r="L773" i="8"/>
  <c r="J773" i="8"/>
  <c r="M773" i="8" s="1"/>
  <c r="G773" i="8"/>
  <c r="AD772" i="8"/>
  <c r="W772" i="8"/>
  <c r="U772" i="8"/>
  <c r="P772" i="8"/>
  <c r="Q772" i="8" s="1"/>
  <c r="O772" i="8"/>
  <c r="L772" i="8"/>
  <c r="J772" i="8"/>
  <c r="M772" i="8" s="1"/>
  <c r="G772" i="8"/>
  <c r="AD771" i="8"/>
  <c r="W771" i="8"/>
  <c r="U771" i="8"/>
  <c r="P771" i="8"/>
  <c r="Q771" i="8" s="1"/>
  <c r="O771" i="8"/>
  <c r="L771" i="8"/>
  <c r="J771" i="8"/>
  <c r="M771" i="8" s="1"/>
  <c r="G771" i="8"/>
  <c r="AD770" i="8"/>
  <c r="W770" i="8"/>
  <c r="U770" i="8"/>
  <c r="P770" i="8"/>
  <c r="Q770" i="8" s="1"/>
  <c r="O770" i="8"/>
  <c r="L770" i="8"/>
  <c r="J770" i="8"/>
  <c r="M770" i="8" s="1"/>
  <c r="G770" i="8"/>
  <c r="AD769" i="8"/>
  <c r="W769" i="8"/>
  <c r="U769" i="8"/>
  <c r="P769" i="8"/>
  <c r="Q769" i="8" s="1"/>
  <c r="O769" i="8"/>
  <c r="L769" i="8"/>
  <c r="J769" i="8"/>
  <c r="M769" i="8" s="1"/>
  <c r="G769" i="8"/>
  <c r="AD768" i="8"/>
  <c r="W768" i="8"/>
  <c r="U768" i="8"/>
  <c r="P768" i="8"/>
  <c r="Q768" i="8" s="1"/>
  <c r="O768" i="8"/>
  <c r="L768" i="8"/>
  <c r="J768" i="8"/>
  <c r="M768" i="8" s="1"/>
  <c r="G768" i="8"/>
  <c r="AD767" i="8"/>
  <c r="W767" i="8"/>
  <c r="U767" i="8"/>
  <c r="P767" i="8"/>
  <c r="Q767" i="8" s="1"/>
  <c r="O767" i="8"/>
  <c r="L767" i="8"/>
  <c r="J767" i="8"/>
  <c r="M767" i="8" s="1"/>
  <c r="G767" i="8"/>
  <c r="AD766" i="8"/>
  <c r="W766" i="8"/>
  <c r="U766" i="8"/>
  <c r="P766" i="8"/>
  <c r="Q766" i="8" s="1"/>
  <c r="O766" i="8"/>
  <c r="L766" i="8"/>
  <c r="J766" i="8"/>
  <c r="M766" i="8" s="1"/>
  <c r="G766" i="8"/>
  <c r="AD765" i="8"/>
  <c r="W765" i="8"/>
  <c r="U765" i="8"/>
  <c r="P765" i="8"/>
  <c r="Q765" i="8" s="1"/>
  <c r="O765" i="8"/>
  <c r="L765" i="8"/>
  <c r="J765" i="8"/>
  <c r="M765" i="8" s="1"/>
  <c r="G765" i="8"/>
  <c r="AD764" i="8"/>
  <c r="W764" i="8"/>
  <c r="U764" i="8"/>
  <c r="P764" i="8"/>
  <c r="Q764" i="8" s="1"/>
  <c r="O764" i="8"/>
  <c r="L764" i="8"/>
  <c r="J764" i="8"/>
  <c r="M764" i="8" s="1"/>
  <c r="G764" i="8"/>
  <c r="AD763" i="8"/>
  <c r="W763" i="8"/>
  <c r="U763" i="8"/>
  <c r="P763" i="8"/>
  <c r="Q763" i="8" s="1"/>
  <c r="O763" i="8"/>
  <c r="L763" i="8"/>
  <c r="J763" i="8"/>
  <c r="M763" i="8" s="1"/>
  <c r="G763" i="8"/>
  <c r="AD762" i="8"/>
  <c r="W762" i="8"/>
  <c r="U762" i="8"/>
  <c r="P762" i="8"/>
  <c r="Q762" i="8" s="1"/>
  <c r="O762" i="8"/>
  <c r="L762" i="8"/>
  <c r="J762" i="8"/>
  <c r="M762" i="8" s="1"/>
  <c r="G762" i="8"/>
  <c r="AD761" i="8"/>
  <c r="W761" i="8"/>
  <c r="U761" i="8"/>
  <c r="P761" i="8"/>
  <c r="Q761" i="8" s="1"/>
  <c r="O761" i="8"/>
  <c r="L761" i="8"/>
  <c r="J761" i="8"/>
  <c r="M761" i="8" s="1"/>
  <c r="G761" i="8"/>
  <c r="AD760" i="8"/>
  <c r="W760" i="8"/>
  <c r="U760" i="8"/>
  <c r="P760" i="8"/>
  <c r="Q760" i="8" s="1"/>
  <c r="O760" i="8"/>
  <c r="L760" i="8"/>
  <c r="J760" i="8"/>
  <c r="M760" i="8" s="1"/>
  <c r="G760" i="8"/>
  <c r="AD759" i="8"/>
  <c r="W759" i="8"/>
  <c r="U759" i="8"/>
  <c r="P759" i="8"/>
  <c r="Q759" i="8" s="1"/>
  <c r="O759" i="8"/>
  <c r="L759" i="8"/>
  <c r="J759" i="8"/>
  <c r="M759" i="8" s="1"/>
  <c r="G759" i="8"/>
  <c r="AD758" i="8"/>
  <c r="W758" i="8"/>
  <c r="U758" i="8"/>
  <c r="P758" i="8"/>
  <c r="Q758" i="8" s="1"/>
  <c r="O758" i="8"/>
  <c r="L758" i="8"/>
  <c r="J758" i="8"/>
  <c r="M758" i="8" s="1"/>
  <c r="G758" i="8"/>
  <c r="AD757" i="8"/>
  <c r="W757" i="8"/>
  <c r="U757" i="8"/>
  <c r="P757" i="8"/>
  <c r="Q757" i="8" s="1"/>
  <c r="O757" i="8"/>
  <c r="L757" i="8"/>
  <c r="J757" i="8"/>
  <c r="M757" i="8" s="1"/>
  <c r="G757" i="8"/>
  <c r="AD756" i="8"/>
  <c r="W756" i="8"/>
  <c r="U756" i="8"/>
  <c r="P756" i="8"/>
  <c r="Q756" i="8" s="1"/>
  <c r="O756" i="8"/>
  <c r="L756" i="8"/>
  <c r="J756" i="8"/>
  <c r="M756" i="8" s="1"/>
  <c r="G756" i="8"/>
  <c r="AD755" i="8"/>
  <c r="W755" i="8"/>
  <c r="U755" i="8"/>
  <c r="P755" i="8"/>
  <c r="Q755" i="8" s="1"/>
  <c r="O755" i="8"/>
  <c r="L755" i="8"/>
  <c r="J755" i="8"/>
  <c r="M755" i="8" s="1"/>
  <c r="G755" i="8"/>
  <c r="AD754" i="8"/>
  <c r="W754" i="8"/>
  <c r="U754" i="8"/>
  <c r="P754" i="8"/>
  <c r="Q754" i="8" s="1"/>
  <c r="O754" i="8"/>
  <c r="L754" i="8"/>
  <c r="J754" i="8"/>
  <c r="M754" i="8" s="1"/>
  <c r="G754" i="8"/>
  <c r="AD753" i="8"/>
  <c r="Y753" i="8"/>
  <c r="W753" i="8"/>
  <c r="U753" i="8"/>
  <c r="X753" i="8" s="1"/>
  <c r="P753" i="8"/>
  <c r="Q753" i="8" s="1"/>
  <c r="O753" i="8"/>
  <c r="L753" i="8"/>
  <c r="J753" i="8"/>
  <c r="M753" i="8" s="1"/>
  <c r="G753" i="8"/>
  <c r="AD752" i="8"/>
  <c r="W752" i="8"/>
  <c r="U752" i="8"/>
  <c r="P752" i="8"/>
  <c r="Q752" i="8" s="1"/>
  <c r="O752" i="8"/>
  <c r="L752" i="8"/>
  <c r="J752" i="8"/>
  <c r="M752" i="8" s="1"/>
  <c r="G752" i="8"/>
  <c r="AD751" i="8"/>
  <c r="W751" i="8"/>
  <c r="U751" i="8"/>
  <c r="P751" i="8"/>
  <c r="Q751" i="8" s="1"/>
  <c r="O751" i="8"/>
  <c r="L751" i="8"/>
  <c r="J751" i="8"/>
  <c r="M751" i="8" s="1"/>
  <c r="G751" i="8"/>
  <c r="AD750" i="8"/>
  <c r="W750" i="8"/>
  <c r="U750" i="8"/>
  <c r="P750" i="8"/>
  <c r="Q750" i="8" s="1"/>
  <c r="O750" i="8"/>
  <c r="L750" i="8"/>
  <c r="J750" i="8"/>
  <c r="M750" i="8" s="1"/>
  <c r="G750" i="8"/>
  <c r="AD749" i="8"/>
  <c r="W749" i="8"/>
  <c r="U749" i="8"/>
  <c r="P749" i="8"/>
  <c r="Q749" i="8" s="1"/>
  <c r="O749" i="8"/>
  <c r="L749" i="8"/>
  <c r="J749" i="8"/>
  <c r="M749" i="8" s="1"/>
  <c r="G749" i="8"/>
  <c r="AD748" i="8"/>
  <c r="W748" i="8"/>
  <c r="U748" i="8"/>
  <c r="P748" i="8"/>
  <c r="Q748" i="8" s="1"/>
  <c r="O748" i="8"/>
  <c r="L748" i="8"/>
  <c r="J748" i="8"/>
  <c r="M748" i="8" s="1"/>
  <c r="G748" i="8"/>
  <c r="AD747" i="8"/>
  <c r="W747" i="8"/>
  <c r="U747" i="8"/>
  <c r="P747" i="8"/>
  <c r="Q747" i="8" s="1"/>
  <c r="O747" i="8"/>
  <c r="L747" i="8"/>
  <c r="J747" i="8"/>
  <c r="M747" i="8" s="1"/>
  <c r="G747" i="8"/>
  <c r="AD746" i="8"/>
  <c r="Y746" i="8"/>
  <c r="W746" i="8"/>
  <c r="U746" i="8"/>
  <c r="X746" i="8" s="1"/>
  <c r="P746" i="8"/>
  <c r="Q746" i="8" s="1"/>
  <c r="O746" i="8"/>
  <c r="L746" i="8"/>
  <c r="J746" i="8"/>
  <c r="M746" i="8" s="1"/>
  <c r="G746" i="8"/>
  <c r="AD745" i="8"/>
  <c r="W745" i="8"/>
  <c r="U745" i="8"/>
  <c r="P745" i="8"/>
  <c r="Q745" i="8" s="1"/>
  <c r="O745" i="8"/>
  <c r="L745" i="8"/>
  <c r="J745" i="8"/>
  <c r="M745" i="8" s="1"/>
  <c r="G745" i="8"/>
  <c r="AD744" i="8"/>
  <c r="W744" i="8"/>
  <c r="U744" i="8"/>
  <c r="S744" i="8"/>
  <c r="P744" i="8"/>
  <c r="Q744" i="8" s="1"/>
  <c r="O744" i="8"/>
  <c r="R744" i="8" s="1"/>
  <c r="L744" i="8"/>
  <c r="J744" i="8"/>
  <c r="M744" i="8" s="1"/>
  <c r="G744" i="8"/>
  <c r="AD743" i="8"/>
  <c r="W743" i="8"/>
  <c r="U743" i="8"/>
  <c r="P743" i="8"/>
  <c r="Q743" i="8" s="1"/>
  <c r="O743" i="8"/>
  <c r="L743" i="8"/>
  <c r="J743" i="8"/>
  <c r="M743" i="8" s="1"/>
  <c r="G743" i="8"/>
  <c r="AD742" i="8"/>
  <c r="W742" i="8"/>
  <c r="U742" i="8"/>
  <c r="P742" i="8"/>
  <c r="Q742" i="8" s="1"/>
  <c r="O742" i="8"/>
  <c r="L742" i="8"/>
  <c r="J742" i="8"/>
  <c r="M742" i="8" s="1"/>
  <c r="G742" i="8"/>
  <c r="AD741" i="8"/>
  <c r="W741" i="8"/>
  <c r="U741" i="8"/>
  <c r="P741" i="8"/>
  <c r="Q741" i="8" s="1"/>
  <c r="O741" i="8"/>
  <c r="L741" i="8"/>
  <c r="J741" i="8"/>
  <c r="M741" i="8" s="1"/>
  <c r="G741" i="8"/>
  <c r="AD740" i="8"/>
  <c r="W740" i="8"/>
  <c r="U740" i="8"/>
  <c r="P740" i="8"/>
  <c r="Q740" i="8" s="1"/>
  <c r="O740" i="8"/>
  <c r="L740" i="8"/>
  <c r="J740" i="8"/>
  <c r="M740" i="8" s="1"/>
  <c r="G740" i="8"/>
  <c r="AD739" i="8"/>
  <c r="W739" i="8"/>
  <c r="U739" i="8"/>
  <c r="P739" i="8"/>
  <c r="Q739" i="8" s="1"/>
  <c r="O739" i="8"/>
  <c r="L739" i="8"/>
  <c r="J739" i="8"/>
  <c r="M739" i="8" s="1"/>
  <c r="G739" i="8"/>
  <c r="AD738" i="8"/>
  <c r="W738" i="8"/>
  <c r="U738" i="8"/>
  <c r="P738" i="8"/>
  <c r="Q738" i="8" s="1"/>
  <c r="O738" i="8"/>
  <c r="L738" i="8"/>
  <c r="J738" i="8"/>
  <c r="M738" i="8" s="1"/>
  <c r="G738" i="8"/>
  <c r="AD737" i="8"/>
  <c r="W737" i="8"/>
  <c r="U737" i="8"/>
  <c r="P737" i="8"/>
  <c r="Q737" i="8" s="1"/>
  <c r="O737" i="8"/>
  <c r="L737" i="8"/>
  <c r="J737" i="8"/>
  <c r="M737" i="8" s="1"/>
  <c r="G737" i="8"/>
  <c r="AD736" i="8"/>
  <c r="W736" i="8"/>
  <c r="U736" i="8"/>
  <c r="P736" i="8"/>
  <c r="Q736" i="8" s="1"/>
  <c r="O736" i="8"/>
  <c r="L736" i="8"/>
  <c r="J736" i="8"/>
  <c r="M736" i="8" s="1"/>
  <c r="G736" i="8"/>
  <c r="AD735" i="8"/>
  <c r="W735" i="8"/>
  <c r="U735" i="8"/>
  <c r="S735" i="8"/>
  <c r="P735" i="8"/>
  <c r="Q735" i="8" s="1"/>
  <c r="O735" i="8"/>
  <c r="R735" i="8" s="1"/>
  <c r="L735" i="8"/>
  <c r="J735" i="8"/>
  <c r="M735" i="8" s="1"/>
  <c r="G735" i="8"/>
  <c r="AD734" i="8"/>
  <c r="W734" i="8"/>
  <c r="U734" i="8"/>
  <c r="P734" i="8"/>
  <c r="Q734" i="8" s="1"/>
  <c r="O734" i="8"/>
  <c r="L734" i="8"/>
  <c r="J734" i="8"/>
  <c r="M734" i="8" s="1"/>
  <c r="G734" i="8"/>
  <c r="AD733" i="8"/>
  <c r="W733" i="8"/>
  <c r="U733" i="8"/>
  <c r="P733" i="8"/>
  <c r="Q733" i="8" s="1"/>
  <c r="O733" i="8"/>
  <c r="L733" i="8"/>
  <c r="J733" i="8"/>
  <c r="M733" i="8" s="1"/>
  <c r="G733" i="8"/>
  <c r="AD732" i="8"/>
  <c r="Y732" i="8"/>
  <c r="W732" i="8"/>
  <c r="U732" i="8"/>
  <c r="X732" i="8" s="1"/>
  <c r="P732" i="8"/>
  <c r="Q732" i="8" s="1"/>
  <c r="O732" i="8"/>
  <c r="L732" i="8"/>
  <c r="J732" i="8"/>
  <c r="M732" i="8" s="1"/>
  <c r="G732" i="8"/>
  <c r="AD731" i="8"/>
  <c r="W731" i="8"/>
  <c r="U731" i="8"/>
  <c r="P731" i="8"/>
  <c r="Q731" i="8" s="1"/>
  <c r="O731" i="8"/>
  <c r="L731" i="8"/>
  <c r="J731" i="8"/>
  <c r="M731" i="8" s="1"/>
  <c r="G731" i="8"/>
  <c r="AD730" i="8"/>
  <c r="W730" i="8"/>
  <c r="U730" i="8"/>
  <c r="P730" i="8"/>
  <c r="Q730" i="8" s="1"/>
  <c r="O730" i="8"/>
  <c r="L730" i="8"/>
  <c r="J730" i="8"/>
  <c r="M730" i="8" s="1"/>
  <c r="G730" i="8"/>
  <c r="AD729" i="8"/>
  <c r="W729" i="8"/>
  <c r="U729" i="8"/>
  <c r="P729" i="8"/>
  <c r="Q729" i="8" s="1"/>
  <c r="O729" i="8"/>
  <c r="L729" i="8"/>
  <c r="J729" i="8"/>
  <c r="M729" i="8" s="1"/>
  <c r="G729" i="8"/>
  <c r="AD728" i="8"/>
  <c r="W728" i="8"/>
  <c r="U728" i="8"/>
  <c r="P728" i="8"/>
  <c r="Q728" i="8" s="1"/>
  <c r="O728" i="8"/>
  <c r="L728" i="8"/>
  <c r="J728" i="8"/>
  <c r="M728" i="8" s="1"/>
  <c r="G728" i="8"/>
  <c r="AD727" i="8"/>
  <c r="W727" i="8"/>
  <c r="U727" i="8"/>
  <c r="P727" i="8"/>
  <c r="Q727" i="8" s="1"/>
  <c r="O727" i="8"/>
  <c r="L727" i="8"/>
  <c r="J727" i="8"/>
  <c r="M727" i="8" s="1"/>
  <c r="G727" i="8"/>
  <c r="AD726" i="8"/>
  <c r="W726" i="8"/>
  <c r="U726" i="8"/>
  <c r="P726" i="8"/>
  <c r="Q726" i="8" s="1"/>
  <c r="O726" i="8"/>
  <c r="L726" i="8"/>
  <c r="J726" i="8"/>
  <c r="M726" i="8" s="1"/>
  <c r="G726" i="8"/>
  <c r="AD725" i="8"/>
  <c r="W725" i="8"/>
  <c r="U725" i="8"/>
  <c r="P725" i="8"/>
  <c r="Q725" i="8" s="1"/>
  <c r="O725" i="8"/>
  <c r="L725" i="8"/>
  <c r="J725" i="8"/>
  <c r="M725" i="8" s="1"/>
  <c r="G725" i="8"/>
  <c r="AD724" i="8"/>
  <c r="W724" i="8"/>
  <c r="U724" i="8"/>
  <c r="S724" i="8"/>
  <c r="P724" i="8"/>
  <c r="Q724" i="8" s="1"/>
  <c r="O724" i="8"/>
  <c r="R724" i="8" s="1"/>
  <c r="L724" i="8"/>
  <c r="J724" i="8"/>
  <c r="M724" i="8" s="1"/>
  <c r="G724" i="8"/>
  <c r="AD723" i="8"/>
  <c r="W723" i="8"/>
  <c r="U723" i="8"/>
  <c r="P723" i="8"/>
  <c r="Q723" i="8" s="1"/>
  <c r="O723" i="8"/>
  <c r="L723" i="8"/>
  <c r="J723" i="8"/>
  <c r="M723" i="8" s="1"/>
  <c r="G723" i="8"/>
  <c r="AD722" i="8"/>
  <c r="W722" i="8"/>
  <c r="U722" i="8"/>
  <c r="P722" i="8"/>
  <c r="Q722" i="8" s="1"/>
  <c r="O722" i="8"/>
  <c r="L722" i="8"/>
  <c r="J722" i="8"/>
  <c r="M722" i="8" s="1"/>
  <c r="G722" i="8"/>
  <c r="AD721" i="8"/>
  <c r="W721" i="8"/>
  <c r="U721" i="8"/>
  <c r="P721" i="8"/>
  <c r="Q721" i="8" s="1"/>
  <c r="O721" i="8"/>
  <c r="L721" i="8"/>
  <c r="J721" i="8"/>
  <c r="M721" i="8" s="1"/>
  <c r="G721" i="8"/>
  <c r="AD720" i="8"/>
  <c r="W720" i="8"/>
  <c r="U720" i="8"/>
  <c r="P720" i="8"/>
  <c r="Q720" i="8" s="1"/>
  <c r="O720" i="8"/>
  <c r="L720" i="8"/>
  <c r="J720" i="8"/>
  <c r="M720" i="8" s="1"/>
  <c r="G720" i="8"/>
  <c r="AD719" i="8"/>
  <c r="W719" i="8"/>
  <c r="U719" i="8"/>
  <c r="P719" i="8"/>
  <c r="Q719" i="8" s="1"/>
  <c r="O719" i="8"/>
  <c r="L719" i="8"/>
  <c r="J719" i="8"/>
  <c r="M719" i="8" s="1"/>
  <c r="G719" i="8"/>
  <c r="AD718" i="8"/>
  <c r="W718" i="8"/>
  <c r="U718" i="8"/>
  <c r="P718" i="8"/>
  <c r="Q718" i="8" s="1"/>
  <c r="O718" i="8"/>
  <c r="L718" i="8"/>
  <c r="J718" i="8"/>
  <c r="M718" i="8" s="1"/>
  <c r="G718" i="8"/>
  <c r="AD717" i="8"/>
  <c r="W717" i="8"/>
  <c r="U717" i="8"/>
  <c r="P717" i="8"/>
  <c r="Q717" i="8" s="1"/>
  <c r="O717" i="8"/>
  <c r="L717" i="8"/>
  <c r="J717" i="8"/>
  <c r="M717" i="8" s="1"/>
  <c r="G717" i="8"/>
  <c r="AD716" i="8"/>
  <c r="W716" i="8"/>
  <c r="U716" i="8"/>
  <c r="P716" i="8"/>
  <c r="Q716" i="8" s="1"/>
  <c r="O716" i="8"/>
  <c r="L716" i="8"/>
  <c r="J716" i="8"/>
  <c r="M716" i="8" s="1"/>
  <c r="G716" i="8"/>
  <c r="AD715" i="8"/>
  <c r="W715" i="8"/>
  <c r="U715" i="8"/>
  <c r="P715" i="8"/>
  <c r="Q715" i="8" s="1"/>
  <c r="O715" i="8"/>
  <c r="L715" i="8"/>
  <c r="J715" i="8"/>
  <c r="M715" i="8" s="1"/>
  <c r="G715" i="8"/>
  <c r="AD714" i="8"/>
  <c r="W714" i="8"/>
  <c r="U714" i="8"/>
  <c r="P714" i="8"/>
  <c r="Q714" i="8" s="1"/>
  <c r="O714" i="8"/>
  <c r="L714" i="8"/>
  <c r="J714" i="8"/>
  <c r="M714" i="8" s="1"/>
  <c r="G714" i="8"/>
  <c r="AD713" i="8"/>
  <c r="W713" i="8"/>
  <c r="U713" i="8"/>
  <c r="P713" i="8"/>
  <c r="Q713" i="8" s="1"/>
  <c r="O713" i="8"/>
  <c r="L713" i="8"/>
  <c r="J713" i="8"/>
  <c r="M713" i="8" s="1"/>
  <c r="G713" i="8"/>
  <c r="AD712" i="8"/>
  <c r="W712" i="8"/>
  <c r="U712" i="8"/>
  <c r="P712" i="8"/>
  <c r="Q712" i="8" s="1"/>
  <c r="O712" i="8"/>
  <c r="L712" i="8"/>
  <c r="J712" i="8"/>
  <c r="M712" i="8" s="1"/>
  <c r="G712" i="8"/>
  <c r="AD711" i="8"/>
  <c r="W711" i="8"/>
  <c r="U711" i="8"/>
  <c r="P711" i="8"/>
  <c r="Q711" i="8" s="1"/>
  <c r="O711" i="8"/>
  <c r="L711" i="8"/>
  <c r="J711" i="8"/>
  <c r="M711" i="8" s="1"/>
  <c r="G711" i="8"/>
  <c r="AD710" i="8"/>
  <c r="W710" i="8"/>
  <c r="U710" i="8"/>
  <c r="P710" i="8"/>
  <c r="Q710" i="8" s="1"/>
  <c r="O710" i="8"/>
  <c r="L710" i="8"/>
  <c r="J710" i="8"/>
  <c r="M710" i="8" s="1"/>
  <c r="G710" i="8"/>
  <c r="AD709" i="8"/>
  <c r="W709" i="8"/>
  <c r="U709" i="8"/>
  <c r="P709" i="8"/>
  <c r="Q709" i="8" s="1"/>
  <c r="O709" i="8"/>
  <c r="L709" i="8"/>
  <c r="J709" i="8"/>
  <c r="M709" i="8" s="1"/>
  <c r="G709" i="8"/>
  <c r="AD708" i="8"/>
  <c r="W708" i="8"/>
  <c r="U708" i="8"/>
  <c r="S708" i="8"/>
  <c r="P708" i="8"/>
  <c r="Q708" i="8" s="1"/>
  <c r="O708" i="8"/>
  <c r="R708" i="8" s="1"/>
  <c r="L708" i="8"/>
  <c r="J708" i="8"/>
  <c r="M708" i="8" s="1"/>
  <c r="G708" i="8"/>
  <c r="AD707" i="8"/>
  <c r="W707" i="8"/>
  <c r="U707" i="8"/>
  <c r="P707" i="8"/>
  <c r="Q707" i="8" s="1"/>
  <c r="O707" i="8"/>
  <c r="L707" i="8"/>
  <c r="J707" i="8"/>
  <c r="M707" i="8" s="1"/>
  <c r="G707" i="8"/>
  <c r="AD706" i="8"/>
  <c r="W706" i="8"/>
  <c r="U706" i="8"/>
  <c r="P706" i="8"/>
  <c r="Q706" i="8" s="1"/>
  <c r="O706" i="8"/>
  <c r="L706" i="8"/>
  <c r="J706" i="8"/>
  <c r="M706" i="8" s="1"/>
  <c r="G706" i="8"/>
  <c r="AD705" i="8"/>
  <c r="W705" i="8"/>
  <c r="U705" i="8"/>
  <c r="S705" i="8"/>
  <c r="P705" i="8"/>
  <c r="Q705" i="8" s="1"/>
  <c r="O705" i="8"/>
  <c r="R705" i="8" s="1"/>
  <c r="L705" i="8"/>
  <c r="J705" i="8"/>
  <c r="M705" i="8" s="1"/>
  <c r="G705" i="8"/>
  <c r="AD704" i="8"/>
  <c r="W704" i="8"/>
  <c r="U704" i="8"/>
  <c r="P704" i="8"/>
  <c r="Q704" i="8" s="1"/>
  <c r="O704" i="8"/>
  <c r="L704" i="8"/>
  <c r="J704" i="8"/>
  <c r="M704" i="8" s="1"/>
  <c r="G704" i="8"/>
  <c r="AD703" i="8"/>
  <c r="W703" i="8"/>
  <c r="U703" i="8"/>
  <c r="P703" i="8"/>
  <c r="Q703" i="8" s="1"/>
  <c r="O703" i="8"/>
  <c r="L703" i="8"/>
  <c r="J703" i="8"/>
  <c r="M703" i="8" s="1"/>
  <c r="G703" i="8"/>
  <c r="AD702" i="8"/>
  <c r="W702" i="8"/>
  <c r="U702" i="8"/>
  <c r="P702" i="8"/>
  <c r="Q702" i="8" s="1"/>
  <c r="O702" i="8"/>
  <c r="L702" i="8"/>
  <c r="J702" i="8"/>
  <c r="M702" i="8" s="1"/>
  <c r="G702" i="8"/>
  <c r="AD701" i="8"/>
  <c r="W701" i="8"/>
  <c r="U701" i="8"/>
  <c r="P701" i="8"/>
  <c r="Q701" i="8" s="1"/>
  <c r="O701" i="8"/>
  <c r="L701" i="8"/>
  <c r="J701" i="8"/>
  <c r="M701" i="8" s="1"/>
  <c r="G701" i="8"/>
  <c r="AD700" i="8"/>
  <c r="W700" i="8"/>
  <c r="U700" i="8"/>
  <c r="P700" i="8"/>
  <c r="Q700" i="8" s="1"/>
  <c r="O700" i="8"/>
  <c r="L700" i="8"/>
  <c r="J700" i="8"/>
  <c r="M700" i="8" s="1"/>
  <c r="G700" i="8"/>
  <c r="AD699" i="8"/>
  <c r="W699" i="8"/>
  <c r="U699" i="8"/>
  <c r="P699" i="8"/>
  <c r="Q699" i="8" s="1"/>
  <c r="O699" i="8"/>
  <c r="L699" i="8"/>
  <c r="J699" i="8"/>
  <c r="M699" i="8" s="1"/>
  <c r="G699" i="8"/>
  <c r="AD698" i="8"/>
  <c r="W698" i="8"/>
  <c r="U698" i="8"/>
  <c r="P698" i="8"/>
  <c r="Q698" i="8" s="1"/>
  <c r="O698" i="8"/>
  <c r="L698" i="8"/>
  <c r="J698" i="8"/>
  <c r="M698" i="8" s="1"/>
  <c r="G698" i="8"/>
  <c r="AD697" i="8"/>
  <c r="W697" i="8"/>
  <c r="U697" i="8"/>
  <c r="P697" i="8"/>
  <c r="Q697" i="8" s="1"/>
  <c r="O697" i="8"/>
  <c r="L697" i="8"/>
  <c r="J697" i="8"/>
  <c r="M697" i="8" s="1"/>
  <c r="G697" i="8"/>
  <c r="AD696" i="8"/>
  <c r="W696" i="8"/>
  <c r="U696" i="8"/>
  <c r="S696" i="8"/>
  <c r="P696" i="8"/>
  <c r="Q696" i="8" s="1"/>
  <c r="O696" i="8"/>
  <c r="R696" i="8" s="1"/>
  <c r="L696" i="8"/>
  <c r="J696" i="8"/>
  <c r="M696" i="8" s="1"/>
  <c r="G696" i="8"/>
  <c r="AD695" i="8"/>
  <c r="W695" i="8"/>
  <c r="U695" i="8"/>
  <c r="P695" i="8"/>
  <c r="Q695" i="8" s="1"/>
  <c r="O695" i="8"/>
  <c r="L695" i="8"/>
  <c r="J695" i="8"/>
  <c r="M695" i="8" s="1"/>
  <c r="G695" i="8"/>
  <c r="AD694" i="8"/>
  <c r="W694" i="8"/>
  <c r="U694" i="8"/>
  <c r="P694" i="8"/>
  <c r="Q694" i="8" s="1"/>
  <c r="O694" i="8"/>
  <c r="L694" i="8"/>
  <c r="J694" i="8"/>
  <c r="M694" i="8" s="1"/>
  <c r="G694" i="8"/>
  <c r="AD693" i="8"/>
  <c r="W693" i="8"/>
  <c r="U693" i="8"/>
  <c r="P693" i="8"/>
  <c r="Q693" i="8" s="1"/>
  <c r="O693" i="8"/>
  <c r="L693" i="8"/>
  <c r="J693" i="8"/>
  <c r="M693" i="8" s="1"/>
  <c r="G693" i="8"/>
  <c r="AD692" i="8"/>
  <c r="W692" i="8"/>
  <c r="U692" i="8"/>
  <c r="P692" i="8"/>
  <c r="Q692" i="8" s="1"/>
  <c r="O692" i="8"/>
  <c r="L692" i="8"/>
  <c r="J692" i="8"/>
  <c r="M692" i="8" s="1"/>
  <c r="G692" i="8"/>
  <c r="AD691" i="8"/>
  <c r="W691" i="8"/>
  <c r="U691" i="8"/>
  <c r="P691" i="8"/>
  <c r="Q691" i="8" s="1"/>
  <c r="O691" i="8"/>
  <c r="L691" i="8"/>
  <c r="J691" i="8"/>
  <c r="M691" i="8" s="1"/>
  <c r="G691" i="8"/>
  <c r="AD690" i="8"/>
  <c r="W690" i="8"/>
  <c r="U690" i="8"/>
  <c r="S690" i="8"/>
  <c r="P690" i="8"/>
  <c r="Q690" i="8" s="1"/>
  <c r="O690" i="8"/>
  <c r="R690" i="8" s="1"/>
  <c r="L690" i="8"/>
  <c r="J690" i="8"/>
  <c r="M690" i="8" s="1"/>
  <c r="G690" i="8"/>
  <c r="AD689" i="8"/>
  <c r="W689" i="8"/>
  <c r="U689" i="8"/>
  <c r="P689" i="8"/>
  <c r="Q689" i="8" s="1"/>
  <c r="O689" i="8"/>
  <c r="L689" i="8"/>
  <c r="J689" i="8"/>
  <c r="M689" i="8" s="1"/>
  <c r="G689" i="8"/>
  <c r="AD688" i="8"/>
  <c r="W688" i="8"/>
  <c r="U688" i="8"/>
  <c r="P688" i="8"/>
  <c r="Q688" i="8" s="1"/>
  <c r="O688" i="8"/>
  <c r="L688" i="8"/>
  <c r="J688" i="8"/>
  <c r="M688" i="8" s="1"/>
  <c r="G688" i="8"/>
  <c r="AD687" i="8"/>
  <c r="W687" i="8"/>
  <c r="U687" i="8"/>
  <c r="P687" i="8"/>
  <c r="Q687" i="8" s="1"/>
  <c r="O687" i="8"/>
  <c r="L687" i="8"/>
  <c r="J687" i="8"/>
  <c r="M687" i="8" s="1"/>
  <c r="G687" i="8"/>
  <c r="AD686" i="8"/>
  <c r="W686" i="8"/>
  <c r="U686" i="8"/>
  <c r="P686" i="8"/>
  <c r="Q686" i="8" s="1"/>
  <c r="O686" i="8"/>
  <c r="L686" i="8"/>
  <c r="J686" i="8"/>
  <c r="M686" i="8" s="1"/>
  <c r="G686" i="8"/>
  <c r="AD685" i="8"/>
  <c r="W685" i="8"/>
  <c r="U685" i="8"/>
  <c r="P685" i="8"/>
  <c r="Q685" i="8" s="1"/>
  <c r="O685" i="8"/>
  <c r="L685" i="8"/>
  <c r="J685" i="8"/>
  <c r="M685" i="8" s="1"/>
  <c r="G685" i="8"/>
  <c r="AD684" i="8"/>
  <c r="W684" i="8"/>
  <c r="U684" i="8"/>
  <c r="P684" i="8"/>
  <c r="Q684" i="8" s="1"/>
  <c r="O684" i="8"/>
  <c r="L684" i="8"/>
  <c r="J684" i="8"/>
  <c r="M684" i="8" s="1"/>
  <c r="G684" i="8"/>
  <c r="AD683" i="8"/>
  <c r="W683" i="8"/>
  <c r="U683" i="8"/>
  <c r="P683" i="8"/>
  <c r="Q683" i="8" s="1"/>
  <c r="O683" i="8"/>
  <c r="L683" i="8"/>
  <c r="J683" i="8"/>
  <c r="M683" i="8" s="1"/>
  <c r="G683" i="8"/>
  <c r="AD682" i="8"/>
  <c r="W682" i="8"/>
  <c r="U682" i="8"/>
  <c r="P682" i="8"/>
  <c r="Q682" i="8" s="1"/>
  <c r="O682" i="8"/>
  <c r="L682" i="8"/>
  <c r="J682" i="8"/>
  <c r="M682" i="8" s="1"/>
  <c r="G682" i="8"/>
  <c r="AD681" i="8"/>
  <c r="W681" i="8"/>
  <c r="U681" i="8"/>
  <c r="P681" i="8"/>
  <c r="Q681" i="8" s="1"/>
  <c r="O681" i="8"/>
  <c r="L681" i="8"/>
  <c r="J681" i="8"/>
  <c r="M681" i="8" s="1"/>
  <c r="G681" i="8"/>
  <c r="AD680" i="8"/>
  <c r="W680" i="8"/>
  <c r="U680" i="8"/>
  <c r="P680" i="8"/>
  <c r="Q680" i="8" s="1"/>
  <c r="O680" i="8"/>
  <c r="L680" i="8"/>
  <c r="J680" i="8"/>
  <c r="M680" i="8" s="1"/>
  <c r="G680" i="8"/>
  <c r="AD679" i="8"/>
  <c r="W679" i="8"/>
  <c r="U679" i="8"/>
  <c r="P679" i="8"/>
  <c r="Q679" i="8" s="1"/>
  <c r="O679" i="8"/>
  <c r="L679" i="8"/>
  <c r="J679" i="8"/>
  <c r="M679" i="8" s="1"/>
  <c r="G679" i="8"/>
  <c r="AD678" i="8"/>
  <c r="W678" i="8"/>
  <c r="U678" i="8"/>
  <c r="P678" i="8"/>
  <c r="Q678" i="8" s="1"/>
  <c r="O678" i="8"/>
  <c r="L678" i="8"/>
  <c r="J678" i="8"/>
  <c r="M678" i="8" s="1"/>
  <c r="G678" i="8"/>
  <c r="AD677" i="8"/>
  <c r="W677" i="8"/>
  <c r="U677" i="8"/>
  <c r="P677" i="8"/>
  <c r="Q677" i="8" s="1"/>
  <c r="O677" i="8"/>
  <c r="L677" i="8"/>
  <c r="J677" i="8"/>
  <c r="M677" i="8" s="1"/>
  <c r="G677" i="8"/>
  <c r="AD676" i="8"/>
  <c r="W676" i="8"/>
  <c r="U676" i="8"/>
  <c r="P676" i="8"/>
  <c r="Q676" i="8" s="1"/>
  <c r="O676" i="8"/>
  <c r="L676" i="8"/>
  <c r="J676" i="8"/>
  <c r="M676" i="8" s="1"/>
  <c r="G676" i="8"/>
  <c r="AD675" i="8"/>
  <c r="W675" i="8"/>
  <c r="U675" i="8"/>
  <c r="P675" i="8"/>
  <c r="Q675" i="8" s="1"/>
  <c r="O675" i="8"/>
  <c r="L675" i="8"/>
  <c r="J675" i="8"/>
  <c r="M675" i="8" s="1"/>
  <c r="G675" i="8"/>
  <c r="AD674" i="8"/>
  <c r="W674" i="8"/>
  <c r="U674" i="8"/>
  <c r="P674" i="8"/>
  <c r="Q674" i="8" s="1"/>
  <c r="O674" i="8"/>
  <c r="L674" i="8"/>
  <c r="J674" i="8"/>
  <c r="M674" i="8" s="1"/>
  <c r="G674" i="8"/>
  <c r="AD673" i="8"/>
  <c r="W673" i="8"/>
  <c r="U673" i="8"/>
  <c r="P673" i="8"/>
  <c r="Q673" i="8" s="1"/>
  <c r="O673" i="8"/>
  <c r="L673" i="8"/>
  <c r="J673" i="8"/>
  <c r="M673" i="8" s="1"/>
  <c r="G673" i="8"/>
  <c r="AD672" i="8"/>
  <c r="W672" i="8"/>
  <c r="U672" i="8"/>
  <c r="P672" i="8"/>
  <c r="Q672" i="8" s="1"/>
  <c r="O672" i="8"/>
  <c r="L672" i="8"/>
  <c r="J672" i="8"/>
  <c r="M672" i="8" s="1"/>
  <c r="G672" i="8"/>
  <c r="AD671" i="8"/>
  <c r="W671" i="8"/>
  <c r="U671" i="8"/>
  <c r="P671" i="8"/>
  <c r="Q671" i="8" s="1"/>
  <c r="O671" i="8"/>
  <c r="L671" i="8"/>
  <c r="J671" i="8"/>
  <c r="M671" i="8" s="1"/>
  <c r="G671" i="8"/>
  <c r="AD670" i="8"/>
  <c r="W670" i="8"/>
  <c r="U670" i="8"/>
  <c r="P670" i="8"/>
  <c r="Q670" i="8" s="1"/>
  <c r="O670" i="8"/>
  <c r="L670" i="8"/>
  <c r="J670" i="8"/>
  <c r="M670" i="8" s="1"/>
  <c r="G670" i="8"/>
  <c r="AD669" i="8"/>
  <c r="W669" i="8"/>
  <c r="U669" i="8"/>
  <c r="P669" i="8"/>
  <c r="Q669" i="8" s="1"/>
  <c r="O669" i="8"/>
  <c r="L669" i="8"/>
  <c r="J669" i="8"/>
  <c r="M669" i="8" s="1"/>
  <c r="G669" i="8"/>
  <c r="AD668" i="8"/>
  <c r="W668" i="8"/>
  <c r="U668" i="8"/>
  <c r="P668" i="8"/>
  <c r="Q668" i="8" s="1"/>
  <c r="O668" i="8"/>
  <c r="L668" i="8"/>
  <c r="J668" i="8"/>
  <c r="M668" i="8" s="1"/>
  <c r="G668" i="8"/>
  <c r="AD667" i="8"/>
  <c r="W667" i="8"/>
  <c r="U667" i="8"/>
  <c r="P667" i="8"/>
  <c r="Q667" i="8" s="1"/>
  <c r="O667" i="8"/>
  <c r="L667" i="8"/>
  <c r="J667" i="8"/>
  <c r="M667" i="8" s="1"/>
  <c r="G667" i="8"/>
  <c r="AD666" i="8"/>
  <c r="W666" i="8"/>
  <c r="U666" i="8"/>
  <c r="P666" i="8"/>
  <c r="Q666" i="8" s="1"/>
  <c r="O666" i="8"/>
  <c r="L666" i="8"/>
  <c r="J666" i="8"/>
  <c r="M666" i="8" s="1"/>
  <c r="G666" i="8"/>
  <c r="AD665" i="8"/>
  <c r="W665" i="8"/>
  <c r="U665" i="8"/>
  <c r="S665" i="8"/>
  <c r="P665" i="8"/>
  <c r="Q665" i="8" s="1"/>
  <c r="O665" i="8"/>
  <c r="R665" i="8" s="1"/>
  <c r="L665" i="8"/>
  <c r="J665" i="8"/>
  <c r="M665" i="8" s="1"/>
  <c r="G665" i="8"/>
  <c r="AD664" i="8"/>
  <c r="W664" i="8"/>
  <c r="U664" i="8"/>
  <c r="P664" i="8"/>
  <c r="Q664" i="8" s="1"/>
  <c r="O664" i="8"/>
  <c r="L664" i="8"/>
  <c r="J664" i="8"/>
  <c r="M664" i="8" s="1"/>
  <c r="G664" i="8"/>
  <c r="AD663" i="8"/>
  <c r="W663" i="8"/>
  <c r="U663" i="8"/>
  <c r="P663" i="8"/>
  <c r="Q663" i="8" s="1"/>
  <c r="O663" i="8"/>
  <c r="L663" i="8"/>
  <c r="J663" i="8"/>
  <c r="M663" i="8" s="1"/>
  <c r="G663" i="8"/>
  <c r="AD662" i="8"/>
  <c r="W662" i="8"/>
  <c r="U662" i="8"/>
  <c r="P662" i="8"/>
  <c r="Q662" i="8" s="1"/>
  <c r="O662" i="8"/>
  <c r="L662" i="8"/>
  <c r="J662" i="8"/>
  <c r="M662" i="8" s="1"/>
  <c r="G662" i="8"/>
  <c r="AD661" i="8"/>
  <c r="W661" i="8"/>
  <c r="U661" i="8"/>
  <c r="P661" i="8"/>
  <c r="Q661" i="8" s="1"/>
  <c r="O661" i="8"/>
  <c r="L661" i="8"/>
  <c r="J661" i="8"/>
  <c r="M661" i="8" s="1"/>
  <c r="G661" i="8"/>
  <c r="AD660" i="8"/>
  <c r="Y660" i="8"/>
  <c r="W660" i="8"/>
  <c r="U660" i="8"/>
  <c r="X660" i="8" s="1"/>
  <c r="P660" i="8"/>
  <c r="Q660" i="8" s="1"/>
  <c r="O660" i="8"/>
  <c r="L660" i="8"/>
  <c r="J660" i="8"/>
  <c r="M660" i="8" s="1"/>
  <c r="G660" i="8"/>
  <c r="AD659" i="8"/>
  <c r="W659" i="8"/>
  <c r="U659" i="8"/>
  <c r="P659" i="8"/>
  <c r="Q659" i="8" s="1"/>
  <c r="O659" i="8"/>
  <c r="L659" i="8"/>
  <c r="J659" i="8"/>
  <c r="M659" i="8" s="1"/>
  <c r="G659" i="8"/>
  <c r="AD658" i="8"/>
  <c r="W658" i="8"/>
  <c r="U658" i="8"/>
  <c r="P658" i="8"/>
  <c r="Q658" i="8" s="1"/>
  <c r="O658" i="8"/>
  <c r="L658" i="8"/>
  <c r="J658" i="8"/>
  <c r="M658" i="8" s="1"/>
  <c r="G658" i="8"/>
  <c r="AD657" i="8"/>
  <c r="W657" i="8"/>
  <c r="U657" i="8"/>
  <c r="P657" i="8"/>
  <c r="Q657" i="8" s="1"/>
  <c r="O657" i="8"/>
  <c r="L657" i="8"/>
  <c r="J657" i="8"/>
  <c r="M657" i="8" s="1"/>
  <c r="G657" i="8"/>
  <c r="AD656" i="8"/>
  <c r="W656" i="8"/>
  <c r="U656" i="8"/>
  <c r="P656" i="8"/>
  <c r="Q656" i="8" s="1"/>
  <c r="O656" i="8"/>
  <c r="L656" i="8"/>
  <c r="J656" i="8"/>
  <c r="M656" i="8" s="1"/>
  <c r="G656" i="8"/>
  <c r="AD655" i="8"/>
  <c r="W655" i="8"/>
  <c r="U655" i="8"/>
  <c r="P655" i="8"/>
  <c r="Q655" i="8" s="1"/>
  <c r="O655" i="8"/>
  <c r="L655" i="8"/>
  <c r="J655" i="8"/>
  <c r="M655" i="8" s="1"/>
  <c r="G655" i="8"/>
  <c r="AD654" i="8"/>
  <c r="W654" i="8"/>
  <c r="U654" i="8"/>
  <c r="P654" i="8"/>
  <c r="Q654" i="8" s="1"/>
  <c r="O654" i="8"/>
  <c r="L654" i="8"/>
  <c r="J654" i="8"/>
  <c r="M654" i="8" s="1"/>
  <c r="G654" i="8"/>
  <c r="AD653" i="8"/>
  <c r="W653" i="8"/>
  <c r="U653" i="8"/>
  <c r="P653" i="8"/>
  <c r="Q653" i="8" s="1"/>
  <c r="O653" i="8"/>
  <c r="L653" i="8"/>
  <c r="J653" i="8"/>
  <c r="M653" i="8" s="1"/>
  <c r="G653" i="8"/>
  <c r="AD652" i="8"/>
  <c r="W652" i="8"/>
  <c r="U652" i="8"/>
  <c r="P652" i="8"/>
  <c r="Q652" i="8" s="1"/>
  <c r="O652" i="8"/>
  <c r="L652" i="8"/>
  <c r="J652" i="8"/>
  <c r="M652" i="8" s="1"/>
  <c r="G652" i="8"/>
  <c r="AD651" i="8"/>
  <c r="W651" i="8"/>
  <c r="U651" i="8"/>
  <c r="P651" i="8"/>
  <c r="Q651" i="8" s="1"/>
  <c r="O651" i="8"/>
  <c r="L651" i="8"/>
  <c r="J651" i="8"/>
  <c r="M651" i="8" s="1"/>
  <c r="G651" i="8"/>
  <c r="AD650" i="8"/>
  <c r="Y650" i="8"/>
  <c r="W650" i="8"/>
  <c r="U650" i="8"/>
  <c r="X650" i="8" s="1"/>
  <c r="P650" i="8"/>
  <c r="Q650" i="8" s="1"/>
  <c r="O650" i="8"/>
  <c r="L650" i="8"/>
  <c r="J650" i="8"/>
  <c r="M650" i="8" s="1"/>
  <c r="G650" i="8"/>
  <c r="AD649" i="8"/>
  <c r="W649" i="8"/>
  <c r="U649" i="8"/>
  <c r="P649" i="8"/>
  <c r="Q649" i="8" s="1"/>
  <c r="O649" i="8"/>
  <c r="L649" i="8"/>
  <c r="J649" i="8"/>
  <c r="M649" i="8" s="1"/>
  <c r="G649" i="8"/>
  <c r="AD648" i="8"/>
  <c r="W648" i="8"/>
  <c r="U648" i="8"/>
  <c r="S648" i="8"/>
  <c r="P648" i="8"/>
  <c r="Q648" i="8" s="1"/>
  <c r="O648" i="8"/>
  <c r="R648" i="8" s="1"/>
  <c r="L648" i="8"/>
  <c r="J648" i="8"/>
  <c r="M648" i="8" s="1"/>
  <c r="G648" i="8"/>
  <c r="AD647" i="8"/>
  <c r="W647" i="8"/>
  <c r="U647" i="8"/>
  <c r="P647" i="8"/>
  <c r="Q647" i="8" s="1"/>
  <c r="O647" i="8"/>
  <c r="L647" i="8"/>
  <c r="J647" i="8"/>
  <c r="M647" i="8" s="1"/>
  <c r="G647" i="8"/>
  <c r="AD646" i="8"/>
  <c r="W646" i="8"/>
  <c r="U646" i="8"/>
  <c r="P646" i="8"/>
  <c r="Q646" i="8" s="1"/>
  <c r="O646" i="8"/>
  <c r="L646" i="8"/>
  <c r="J646" i="8"/>
  <c r="M646" i="8" s="1"/>
  <c r="G646" i="8"/>
  <c r="AD645" i="8"/>
  <c r="W645" i="8"/>
  <c r="U645" i="8"/>
  <c r="P645" i="8"/>
  <c r="Q645" i="8" s="1"/>
  <c r="O645" i="8"/>
  <c r="L645" i="8"/>
  <c r="J645" i="8"/>
  <c r="M645" i="8" s="1"/>
  <c r="G645" i="8"/>
  <c r="AD644" i="8"/>
  <c r="W644" i="8"/>
  <c r="U644" i="8"/>
  <c r="P644" i="8"/>
  <c r="Q644" i="8" s="1"/>
  <c r="O644" i="8"/>
  <c r="L644" i="8"/>
  <c r="J644" i="8"/>
  <c r="M644" i="8" s="1"/>
  <c r="G644" i="8"/>
  <c r="AD643" i="8"/>
  <c r="W643" i="8"/>
  <c r="U643" i="8"/>
  <c r="P643" i="8"/>
  <c r="Q643" i="8" s="1"/>
  <c r="O643" i="8"/>
  <c r="L643" i="8"/>
  <c r="J643" i="8"/>
  <c r="M643" i="8" s="1"/>
  <c r="G643" i="8"/>
  <c r="AD642" i="8"/>
  <c r="W642" i="8"/>
  <c r="U642" i="8"/>
  <c r="P642" i="8"/>
  <c r="Q642" i="8" s="1"/>
  <c r="O642" i="8"/>
  <c r="L642" i="8"/>
  <c r="J642" i="8"/>
  <c r="M642" i="8" s="1"/>
  <c r="G642" i="8"/>
  <c r="AD641" i="8"/>
  <c r="W641" i="8"/>
  <c r="U641" i="8"/>
  <c r="P641" i="8"/>
  <c r="Q641" i="8" s="1"/>
  <c r="O641" i="8"/>
  <c r="L641" i="8"/>
  <c r="J641" i="8"/>
  <c r="M641" i="8" s="1"/>
  <c r="G641" i="8"/>
  <c r="AD640" i="8"/>
  <c r="W640" i="8"/>
  <c r="U640" i="8"/>
  <c r="P640" i="8"/>
  <c r="Q640" i="8" s="1"/>
  <c r="O640" i="8"/>
  <c r="L640" i="8"/>
  <c r="J640" i="8"/>
  <c r="M640" i="8" s="1"/>
  <c r="G640" i="8"/>
  <c r="AD639" i="8"/>
  <c r="W639" i="8"/>
  <c r="U639" i="8"/>
  <c r="P639" i="8"/>
  <c r="Q639" i="8" s="1"/>
  <c r="O639" i="8"/>
  <c r="L639" i="8"/>
  <c r="J639" i="8"/>
  <c r="M639" i="8" s="1"/>
  <c r="G639" i="8"/>
  <c r="AD638" i="8"/>
  <c r="W638" i="8"/>
  <c r="U638" i="8"/>
  <c r="P638" i="8"/>
  <c r="Q638" i="8" s="1"/>
  <c r="O638" i="8"/>
  <c r="L638" i="8"/>
  <c r="J638" i="8"/>
  <c r="M638" i="8" s="1"/>
  <c r="G638" i="8"/>
  <c r="AD637" i="8"/>
  <c r="W637" i="8"/>
  <c r="U637" i="8"/>
  <c r="P637" i="8"/>
  <c r="Q637" i="8" s="1"/>
  <c r="O637" i="8"/>
  <c r="L637" i="8"/>
  <c r="J637" i="8"/>
  <c r="M637" i="8" s="1"/>
  <c r="G637" i="8"/>
  <c r="AD636" i="8"/>
  <c r="W636" i="8"/>
  <c r="U636" i="8"/>
  <c r="P636" i="8"/>
  <c r="Q636" i="8" s="1"/>
  <c r="O636" i="8"/>
  <c r="L636" i="8"/>
  <c r="J636" i="8"/>
  <c r="M636" i="8" s="1"/>
  <c r="G636" i="8"/>
  <c r="AD635" i="8"/>
  <c r="W635" i="8"/>
  <c r="U635" i="8"/>
  <c r="P635" i="8"/>
  <c r="Q635" i="8" s="1"/>
  <c r="O635" i="8"/>
  <c r="L635" i="8"/>
  <c r="J635" i="8"/>
  <c r="M635" i="8" s="1"/>
  <c r="G635" i="8"/>
  <c r="AD634" i="8"/>
  <c r="W634" i="8"/>
  <c r="U634" i="8"/>
  <c r="P634" i="8"/>
  <c r="Q634" i="8" s="1"/>
  <c r="O634" i="8"/>
  <c r="L634" i="8"/>
  <c r="J634" i="8"/>
  <c r="M634" i="8" s="1"/>
  <c r="G634" i="8"/>
  <c r="AD633" i="8"/>
  <c r="W633" i="8"/>
  <c r="U633" i="8"/>
  <c r="P633" i="8"/>
  <c r="Q633" i="8" s="1"/>
  <c r="O633" i="8"/>
  <c r="L633" i="8"/>
  <c r="J633" i="8"/>
  <c r="M633" i="8" s="1"/>
  <c r="G633" i="8"/>
  <c r="AD632" i="8"/>
  <c r="W632" i="8"/>
  <c r="U632" i="8"/>
  <c r="P632" i="8"/>
  <c r="Q632" i="8" s="1"/>
  <c r="O632" i="8"/>
  <c r="L632" i="8"/>
  <c r="J632" i="8"/>
  <c r="M632" i="8" s="1"/>
  <c r="G632" i="8"/>
  <c r="AD631" i="8"/>
  <c r="Y631" i="8"/>
  <c r="W631" i="8"/>
  <c r="U631" i="8"/>
  <c r="X631" i="8" s="1"/>
  <c r="P631" i="8"/>
  <c r="Q631" i="8" s="1"/>
  <c r="O631" i="8"/>
  <c r="L631" i="8"/>
  <c r="J631" i="8"/>
  <c r="M631" i="8" s="1"/>
  <c r="G631" i="8"/>
  <c r="AD630" i="8"/>
  <c r="W630" i="8"/>
  <c r="U630" i="8"/>
  <c r="P630" i="8"/>
  <c r="Q630" i="8" s="1"/>
  <c r="O630" i="8"/>
  <c r="L630" i="8"/>
  <c r="J630" i="8"/>
  <c r="M630" i="8" s="1"/>
  <c r="G630" i="8"/>
  <c r="AD629" i="8"/>
  <c r="W629" i="8"/>
  <c r="U629" i="8"/>
  <c r="P629" i="8"/>
  <c r="Q629" i="8" s="1"/>
  <c r="O629" i="8"/>
  <c r="L629" i="8"/>
  <c r="J629" i="8"/>
  <c r="M629" i="8" s="1"/>
  <c r="G629" i="8"/>
  <c r="AD628" i="8"/>
  <c r="W628" i="8"/>
  <c r="U628" i="8"/>
  <c r="S628" i="8"/>
  <c r="P628" i="8"/>
  <c r="Q628" i="8" s="1"/>
  <c r="O628" i="8"/>
  <c r="R628" i="8" s="1"/>
  <c r="L628" i="8"/>
  <c r="J628" i="8"/>
  <c r="M628" i="8" s="1"/>
  <c r="G628" i="8"/>
  <c r="AD627" i="8"/>
  <c r="W627" i="8"/>
  <c r="U627" i="8"/>
  <c r="P627" i="8"/>
  <c r="Q627" i="8" s="1"/>
  <c r="O627" i="8"/>
  <c r="L627" i="8"/>
  <c r="J627" i="8"/>
  <c r="M627" i="8" s="1"/>
  <c r="G627" i="8"/>
  <c r="AD626" i="8"/>
  <c r="W626" i="8"/>
  <c r="U626" i="8"/>
  <c r="P626" i="8"/>
  <c r="Q626" i="8" s="1"/>
  <c r="O626" i="8"/>
  <c r="L626" i="8"/>
  <c r="J626" i="8"/>
  <c r="M626" i="8" s="1"/>
  <c r="G626" i="8"/>
  <c r="AD625" i="8"/>
  <c r="W625" i="8"/>
  <c r="U625" i="8"/>
  <c r="S625" i="8"/>
  <c r="P625" i="8"/>
  <c r="Q625" i="8" s="1"/>
  <c r="O625" i="8"/>
  <c r="R625" i="8" s="1"/>
  <c r="L625" i="8"/>
  <c r="J625" i="8"/>
  <c r="M625" i="8" s="1"/>
  <c r="G625" i="8"/>
  <c r="AD624" i="8"/>
  <c r="Y624" i="8"/>
  <c r="W624" i="8"/>
  <c r="U624" i="8"/>
  <c r="X624" i="8" s="1"/>
  <c r="P624" i="8"/>
  <c r="Q624" i="8" s="1"/>
  <c r="O624" i="8"/>
  <c r="L624" i="8"/>
  <c r="J624" i="8"/>
  <c r="M624" i="8" s="1"/>
  <c r="G624" i="8"/>
  <c r="AD623" i="8"/>
  <c r="W623" i="8"/>
  <c r="U623" i="8"/>
  <c r="P623" i="8"/>
  <c r="Q623" i="8" s="1"/>
  <c r="O623" i="8"/>
  <c r="L623" i="8"/>
  <c r="J623" i="8"/>
  <c r="M623" i="8" s="1"/>
  <c r="G623" i="8"/>
  <c r="AD622" i="8"/>
  <c r="W622" i="8"/>
  <c r="U622" i="8"/>
  <c r="P622" i="8"/>
  <c r="Q622" i="8" s="1"/>
  <c r="O622" i="8"/>
  <c r="L622" i="8"/>
  <c r="J622" i="8"/>
  <c r="M622" i="8" s="1"/>
  <c r="G622" i="8"/>
  <c r="AD621" i="8"/>
  <c r="W621" i="8"/>
  <c r="U621" i="8"/>
  <c r="S621" i="8"/>
  <c r="P621" i="8"/>
  <c r="Q621" i="8" s="1"/>
  <c r="O621" i="8"/>
  <c r="R621" i="8" s="1"/>
  <c r="L621" i="8"/>
  <c r="J621" i="8"/>
  <c r="M621" i="8" s="1"/>
  <c r="G621" i="8"/>
  <c r="AD620" i="8"/>
  <c r="W620" i="8"/>
  <c r="U620" i="8"/>
  <c r="P620" i="8"/>
  <c r="Q620" i="8" s="1"/>
  <c r="O620" i="8"/>
  <c r="L620" i="8"/>
  <c r="J620" i="8"/>
  <c r="M620" i="8" s="1"/>
  <c r="G620" i="8"/>
  <c r="AD619" i="8"/>
  <c r="W619" i="8"/>
  <c r="U619" i="8"/>
  <c r="P619" i="8"/>
  <c r="Q619" i="8" s="1"/>
  <c r="O619" i="8"/>
  <c r="L619" i="8"/>
  <c r="J619" i="8"/>
  <c r="M619" i="8" s="1"/>
  <c r="G619" i="8"/>
  <c r="AD618" i="8"/>
  <c r="W618" i="8"/>
  <c r="U618" i="8"/>
  <c r="P618" i="8"/>
  <c r="Q618" i="8" s="1"/>
  <c r="O618" i="8"/>
  <c r="L618" i="8"/>
  <c r="J618" i="8"/>
  <c r="M618" i="8" s="1"/>
  <c r="G618" i="8"/>
  <c r="AD617" i="8"/>
  <c r="W617" i="8"/>
  <c r="U617" i="8"/>
  <c r="P617" i="8"/>
  <c r="Q617" i="8" s="1"/>
  <c r="O617" i="8"/>
  <c r="L617" i="8"/>
  <c r="J617" i="8"/>
  <c r="M617" i="8" s="1"/>
  <c r="G617" i="8"/>
  <c r="AD616" i="8"/>
  <c r="W616" i="8"/>
  <c r="U616" i="8"/>
  <c r="P616" i="8"/>
  <c r="Q616" i="8" s="1"/>
  <c r="O616" i="8"/>
  <c r="L616" i="8"/>
  <c r="J616" i="8"/>
  <c r="M616" i="8" s="1"/>
  <c r="G616" i="8"/>
  <c r="AD615" i="8"/>
  <c r="W615" i="8"/>
  <c r="U615" i="8"/>
  <c r="P615" i="8"/>
  <c r="Q615" i="8" s="1"/>
  <c r="O615" i="8"/>
  <c r="L615" i="8"/>
  <c r="J615" i="8"/>
  <c r="M615" i="8" s="1"/>
  <c r="G615" i="8"/>
  <c r="AD614" i="8"/>
  <c r="W614" i="8"/>
  <c r="U614" i="8"/>
  <c r="P614" i="8"/>
  <c r="Q614" i="8" s="1"/>
  <c r="O614" i="8"/>
  <c r="L614" i="8"/>
  <c r="J614" i="8"/>
  <c r="M614" i="8" s="1"/>
  <c r="G614" i="8"/>
  <c r="AD613" i="8"/>
  <c r="W613" i="8"/>
  <c r="U613" i="8"/>
  <c r="P613" i="8"/>
  <c r="Q613" i="8" s="1"/>
  <c r="O613" i="8"/>
  <c r="L613" i="8"/>
  <c r="J613" i="8"/>
  <c r="M613" i="8" s="1"/>
  <c r="G613" i="8"/>
  <c r="AD612" i="8"/>
  <c r="W612" i="8"/>
  <c r="U612" i="8"/>
  <c r="P612" i="8"/>
  <c r="Q612" i="8" s="1"/>
  <c r="O612" i="8"/>
  <c r="L612" i="8"/>
  <c r="J612" i="8"/>
  <c r="M612" i="8" s="1"/>
  <c r="G612" i="8"/>
  <c r="AD611" i="8"/>
  <c r="W611" i="8"/>
  <c r="U611" i="8"/>
  <c r="P611" i="8"/>
  <c r="Q611" i="8" s="1"/>
  <c r="O611" i="8"/>
  <c r="L611" i="8"/>
  <c r="J611" i="8"/>
  <c r="M611" i="8" s="1"/>
  <c r="G611" i="8"/>
  <c r="AD610" i="8"/>
  <c r="W610" i="8"/>
  <c r="U610" i="8"/>
  <c r="P610" i="8"/>
  <c r="Q610" i="8" s="1"/>
  <c r="O610" i="8"/>
  <c r="L610" i="8"/>
  <c r="J610" i="8"/>
  <c r="M610" i="8" s="1"/>
  <c r="G610" i="8"/>
  <c r="AD609" i="8"/>
  <c r="W609" i="8"/>
  <c r="U609" i="8"/>
  <c r="P609" i="8"/>
  <c r="Q609" i="8" s="1"/>
  <c r="O609" i="8"/>
  <c r="L609" i="8"/>
  <c r="J609" i="8"/>
  <c r="M609" i="8" s="1"/>
  <c r="G609" i="8"/>
  <c r="AD608" i="8"/>
  <c r="W608" i="8"/>
  <c r="U608" i="8"/>
  <c r="P608" i="8"/>
  <c r="Q608" i="8" s="1"/>
  <c r="O608" i="8"/>
  <c r="L608" i="8"/>
  <c r="J608" i="8"/>
  <c r="M608" i="8" s="1"/>
  <c r="G608" i="8"/>
  <c r="AD607" i="8"/>
  <c r="W607" i="8"/>
  <c r="U607" i="8"/>
  <c r="P607" i="8"/>
  <c r="Q607" i="8" s="1"/>
  <c r="O607" i="8"/>
  <c r="L607" i="8"/>
  <c r="J607" i="8"/>
  <c r="M607" i="8" s="1"/>
  <c r="G607" i="8"/>
  <c r="AD606" i="8"/>
  <c r="W606" i="8"/>
  <c r="U606" i="8"/>
  <c r="P606" i="8"/>
  <c r="Q606" i="8" s="1"/>
  <c r="O606" i="8"/>
  <c r="L606" i="8"/>
  <c r="J606" i="8"/>
  <c r="M606" i="8" s="1"/>
  <c r="G606" i="8"/>
  <c r="AD605" i="8"/>
  <c r="W605" i="8"/>
  <c r="U605" i="8"/>
  <c r="P605" i="8"/>
  <c r="Q605" i="8" s="1"/>
  <c r="O605" i="8"/>
  <c r="L605" i="8"/>
  <c r="J605" i="8"/>
  <c r="M605" i="8" s="1"/>
  <c r="G605" i="8"/>
  <c r="AD604" i="8"/>
  <c r="W604" i="8"/>
  <c r="U604" i="8"/>
  <c r="P604" i="8"/>
  <c r="Q604" i="8" s="1"/>
  <c r="O604" i="8"/>
  <c r="L604" i="8"/>
  <c r="J604" i="8"/>
  <c r="M604" i="8" s="1"/>
  <c r="G604" i="8"/>
  <c r="AD603" i="8"/>
  <c r="W603" i="8"/>
  <c r="U603" i="8"/>
  <c r="P603" i="8"/>
  <c r="Q603" i="8" s="1"/>
  <c r="O603" i="8"/>
  <c r="L603" i="8"/>
  <c r="J603" i="8"/>
  <c r="M603" i="8" s="1"/>
  <c r="G603" i="8"/>
  <c r="AD602" i="8"/>
  <c r="W602" i="8"/>
  <c r="U602" i="8"/>
  <c r="P602" i="8"/>
  <c r="Q602" i="8" s="1"/>
  <c r="O602" i="8"/>
  <c r="L602" i="8"/>
  <c r="J602" i="8"/>
  <c r="M602" i="8" s="1"/>
  <c r="G602" i="8"/>
  <c r="AD601" i="8"/>
  <c r="W601" i="8"/>
  <c r="U601" i="8"/>
  <c r="P601" i="8"/>
  <c r="Q601" i="8" s="1"/>
  <c r="O601" i="8"/>
  <c r="L601" i="8"/>
  <c r="J601" i="8"/>
  <c r="M601" i="8" s="1"/>
  <c r="G601" i="8"/>
  <c r="AD600" i="8"/>
  <c r="W600" i="8"/>
  <c r="U600" i="8"/>
  <c r="P600" i="8"/>
  <c r="Q600" i="8" s="1"/>
  <c r="O600" i="8"/>
  <c r="L600" i="8"/>
  <c r="J600" i="8"/>
  <c r="M600" i="8" s="1"/>
  <c r="G600" i="8"/>
  <c r="AD599" i="8"/>
  <c r="W599" i="8"/>
  <c r="U599" i="8"/>
  <c r="P599" i="8"/>
  <c r="Q599" i="8" s="1"/>
  <c r="O599" i="8"/>
  <c r="L599" i="8"/>
  <c r="J599" i="8"/>
  <c r="M599" i="8" s="1"/>
  <c r="G599" i="8"/>
  <c r="AD598" i="8"/>
  <c r="W598" i="8"/>
  <c r="U598" i="8"/>
  <c r="S598" i="8"/>
  <c r="P598" i="8"/>
  <c r="Q598" i="8" s="1"/>
  <c r="O598" i="8"/>
  <c r="R598" i="8" s="1"/>
  <c r="L598" i="8"/>
  <c r="J598" i="8"/>
  <c r="M598" i="8" s="1"/>
  <c r="G598" i="8"/>
  <c r="AD597" i="8"/>
  <c r="W597" i="8"/>
  <c r="U597" i="8"/>
  <c r="P597" i="8"/>
  <c r="Q597" i="8" s="1"/>
  <c r="O597" i="8"/>
  <c r="L597" i="8"/>
  <c r="J597" i="8"/>
  <c r="M597" i="8" s="1"/>
  <c r="G597" i="8"/>
  <c r="AD596" i="8"/>
  <c r="W596" i="8"/>
  <c r="U596" i="8"/>
  <c r="S596" i="8"/>
  <c r="P596" i="8"/>
  <c r="Q596" i="8" s="1"/>
  <c r="O596" i="8"/>
  <c r="R596" i="8" s="1"/>
  <c r="L596" i="8"/>
  <c r="J596" i="8"/>
  <c r="M596" i="8" s="1"/>
  <c r="G596" i="8"/>
  <c r="AD595" i="8"/>
  <c r="W595" i="8"/>
  <c r="U595" i="8"/>
  <c r="P595" i="8"/>
  <c r="Q595" i="8" s="1"/>
  <c r="O595" i="8"/>
  <c r="L595" i="8"/>
  <c r="J595" i="8"/>
  <c r="M595" i="8" s="1"/>
  <c r="G595" i="8"/>
  <c r="AD594" i="8"/>
  <c r="W594" i="8"/>
  <c r="U594" i="8"/>
  <c r="P594" i="8"/>
  <c r="Q594" i="8" s="1"/>
  <c r="O594" i="8"/>
  <c r="L594" i="8"/>
  <c r="J594" i="8"/>
  <c r="M594" i="8" s="1"/>
  <c r="G594" i="8"/>
  <c r="AD593" i="8"/>
  <c r="W593" i="8"/>
  <c r="U593" i="8"/>
  <c r="P593" i="8"/>
  <c r="Q593" i="8" s="1"/>
  <c r="O593" i="8"/>
  <c r="L593" i="8"/>
  <c r="J593" i="8"/>
  <c r="M593" i="8" s="1"/>
  <c r="G593" i="8"/>
  <c r="AD592" i="8"/>
  <c r="W592" i="8"/>
  <c r="U592" i="8"/>
  <c r="P592" i="8"/>
  <c r="Q592" i="8" s="1"/>
  <c r="O592" i="8"/>
  <c r="L592" i="8"/>
  <c r="J592" i="8"/>
  <c r="M592" i="8" s="1"/>
  <c r="G592" i="8"/>
  <c r="AD591" i="8"/>
  <c r="W591" i="8"/>
  <c r="U591" i="8"/>
  <c r="P591" i="8"/>
  <c r="Q591" i="8" s="1"/>
  <c r="O591" i="8"/>
  <c r="L591" i="8"/>
  <c r="J591" i="8"/>
  <c r="M591" i="8" s="1"/>
  <c r="G591" i="8"/>
  <c r="AD590" i="8"/>
  <c r="W590" i="8"/>
  <c r="U590" i="8"/>
  <c r="S590" i="8"/>
  <c r="P590" i="8"/>
  <c r="Q590" i="8" s="1"/>
  <c r="O590" i="8"/>
  <c r="R590" i="8" s="1"/>
  <c r="L590" i="8"/>
  <c r="J590" i="8"/>
  <c r="M590" i="8" s="1"/>
  <c r="G590" i="8"/>
  <c r="AD589" i="8"/>
  <c r="W589" i="8"/>
  <c r="U589" i="8"/>
  <c r="S589" i="8"/>
  <c r="P589" i="8"/>
  <c r="Q589" i="8" s="1"/>
  <c r="O589" i="8"/>
  <c r="R589" i="8" s="1"/>
  <c r="L589" i="8"/>
  <c r="J589" i="8"/>
  <c r="M589" i="8" s="1"/>
  <c r="G589" i="8"/>
  <c r="AD588" i="8"/>
  <c r="W588" i="8"/>
  <c r="U588" i="8"/>
  <c r="P588" i="8"/>
  <c r="Q588" i="8" s="1"/>
  <c r="O588" i="8"/>
  <c r="L588" i="8"/>
  <c r="J588" i="8"/>
  <c r="M588" i="8" s="1"/>
  <c r="G588" i="8"/>
  <c r="AD587" i="8"/>
  <c r="W587" i="8"/>
  <c r="U587" i="8"/>
  <c r="P587" i="8"/>
  <c r="Q587" i="8" s="1"/>
  <c r="O587" i="8"/>
  <c r="L587" i="8"/>
  <c r="J587" i="8"/>
  <c r="M587" i="8" s="1"/>
  <c r="G587" i="8"/>
  <c r="AD586" i="8"/>
  <c r="W586" i="8"/>
  <c r="U586" i="8"/>
  <c r="P586" i="8"/>
  <c r="Q586" i="8" s="1"/>
  <c r="O586" i="8"/>
  <c r="L586" i="8"/>
  <c r="J586" i="8"/>
  <c r="M586" i="8" s="1"/>
  <c r="G586" i="8"/>
  <c r="AD585" i="8"/>
  <c r="W585" i="8"/>
  <c r="U585" i="8"/>
  <c r="P585" i="8"/>
  <c r="Q585" i="8" s="1"/>
  <c r="O585" i="8"/>
  <c r="L585" i="8"/>
  <c r="J585" i="8"/>
  <c r="M585" i="8" s="1"/>
  <c r="G585" i="8"/>
  <c r="AD584" i="8"/>
  <c r="W584" i="8"/>
  <c r="U584" i="8"/>
  <c r="P584" i="8"/>
  <c r="Q584" i="8" s="1"/>
  <c r="O584" i="8"/>
  <c r="L584" i="8"/>
  <c r="J584" i="8"/>
  <c r="M584" i="8" s="1"/>
  <c r="G584" i="8"/>
  <c r="AD583" i="8"/>
  <c r="W583" i="8"/>
  <c r="U583" i="8"/>
  <c r="S583" i="8"/>
  <c r="P583" i="8"/>
  <c r="Q583" i="8" s="1"/>
  <c r="O583" i="8"/>
  <c r="R583" i="8" s="1"/>
  <c r="L583" i="8"/>
  <c r="J583" i="8"/>
  <c r="M583" i="8" s="1"/>
  <c r="G583" i="8"/>
  <c r="AD582" i="8"/>
  <c r="W582" i="8"/>
  <c r="U582" i="8"/>
  <c r="P582" i="8"/>
  <c r="Q582" i="8" s="1"/>
  <c r="O582" i="8"/>
  <c r="L582" i="8"/>
  <c r="J582" i="8"/>
  <c r="M582" i="8" s="1"/>
  <c r="G582" i="8"/>
  <c r="AD581" i="8"/>
  <c r="W581" i="8"/>
  <c r="U581" i="8"/>
  <c r="P581" i="8"/>
  <c r="Q581" i="8" s="1"/>
  <c r="O581" i="8"/>
  <c r="L581" i="8"/>
  <c r="J581" i="8"/>
  <c r="M581" i="8" s="1"/>
  <c r="G581" i="8"/>
  <c r="AD580" i="8"/>
  <c r="W580" i="8"/>
  <c r="U580" i="8"/>
  <c r="P580" i="8"/>
  <c r="Q580" i="8" s="1"/>
  <c r="O580" i="8"/>
  <c r="L580" i="8"/>
  <c r="J580" i="8"/>
  <c r="M580" i="8" s="1"/>
  <c r="G580" i="8"/>
  <c r="AD579" i="8"/>
  <c r="W579" i="8"/>
  <c r="U579" i="8"/>
  <c r="P579" i="8"/>
  <c r="Q579" i="8" s="1"/>
  <c r="O579" i="8"/>
  <c r="L579" i="8"/>
  <c r="J579" i="8"/>
  <c r="M579" i="8" s="1"/>
  <c r="G579" i="8"/>
  <c r="AD578" i="8"/>
  <c r="W578" i="8"/>
  <c r="U578" i="8"/>
  <c r="S578" i="8"/>
  <c r="P578" i="8"/>
  <c r="Q578" i="8" s="1"/>
  <c r="O578" i="8"/>
  <c r="R578" i="8" s="1"/>
  <c r="L578" i="8"/>
  <c r="J578" i="8"/>
  <c r="M578" i="8" s="1"/>
  <c r="G578" i="8"/>
  <c r="AD577" i="8"/>
  <c r="W577" i="8"/>
  <c r="U577" i="8"/>
  <c r="P577" i="8"/>
  <c r="Q577" i="8" s="1"/>
  <c r="O577" i="8"/>
  <c r="L577" i="8"/>
  <c r="J577" i="8"/>
  <c r="M577" i="8" s="1"/>
  <c r="G577" i="8"/>
  <c r="AD576" i="8"/>
  <c r="W576" i="8"/>
  <c r="U576" i="8"/>
  <c r="P576" i="8"/>
  <c r="Q576" i="8" s="1"/>
  <c r="O576" i="8"/>
  <c r="L576" i="8"/>
  <c r="J576" i="8"/>
  <c r="M576" i="8" s="1"/>
  <c r="G576" i="8"/>
  <c r="AD575" i="8"/>
  <c r="W575" i="8"/>
  <c r="U575" i="8"/>
  <c r="S575" i="8"/>
  <c r="P575" i="8"/>
  <c r="Q575" i="8" s="1"/>
  <c r="O575" i="8"/>
  <c r="R575" i="8" s="1"/>
  <c r="L575" i="8"/>
  <c r="J575" i="8"/>
  <c r="M575" i="8" s="1"/>
  <c r="G575" i="8"/>
  <c r="AD574" i="8"/>
  <c r="W574" i="8"/>
  <c r="U574" i="8"/>
  <c r="S574" i="8"/>
  <c r="P574" i="8"/>
  <c r="Q574" i="8" s="1"/>
  <c r="O574" i="8"/>
  <c r="R574" i="8" s="1"/>
  <c r="L574" i="8"/>
  <c r="J574" i="8"/>
  <c r="M574" i="8" s="1"/>
  <c r="G574" i="8"/>
  <c r="AD573" i="8"/>
  <c r="W573" i="8"/>
  <c r="U573" i="8"/>
  <c r="P573" i="8"/>
  <c r="Q573" i="8" s="1"/>
  <c r="O573" i="8"/>
  <c r="L573" i="8"/>
  <c r="J573" i="8"/>
  <c r="M573" i="8" s="1"/>
  <c r="G573" i="8"/>
  <c r="AD572" i="8"/>
  <c r="W572" i="8"/>
  <c r="U572" i="8"/>
  <c r="P572" i="8"/>
  <c r="Q572" i="8" s="1"/>
  <c r="O572" i="8"/>
  <c r="L572" i="8"/>
  <c r="J572" i="8"/>
  <c r="M572" i="8" s="1"/>
  <c r="G572" i="8"/>
  <c r="AD571" i="8"/>
  <c r="W571" i="8"/>
  <c r="U571" i="8"/>
  <c r="P571" i="8"/>
  <c r="Q571" i="8" s="1"/>
  <c r="O571" i="8"/>
  <c r="L571" i="8"/>
  <c r="J571" i="8"/>
  <c r="M571" i="8" s="1"/>
  <c r="G571" i="8"/>
  <c r="AD570" i="8"/>
  <c r="W570" i="8"/>
  <c r="U570" i="8"/>
  <c r="P570" i="8"/>
  <c r="Q570" i="8" s="1"/>
  <c r="O570" i="8"/>
  <c r="L570" i="8"/>
  <c r="J570" i="8"/>
  <c r="M570" i="8" s="1"/>
  <c r="G570" i="8"/>
  <c r="AD569" i="8"/>
  <c r="W569" i="8"/>
  <c r="U569" i="8"/>
  <c r="P569" i="8"/>
  <c r="Q569" i="8" s="1"/>
  <c r="O569" i="8"/>
  <c r="L569" i="8"/>
  <c r="J569" i="8"/>
  <c r="M569" i="8" s="1"/>
  <c r="G569" i="8"/>
  <c r="AD568" i="8"/>
  <c r="W568" i="8"/>
  <c r="U568" i="8"/>
  <c r="P568" i="8"/>
  <c r="Q568" i="8" s="1"/>
  <c r="O568" i="8"/>
  <c r="L568" i="8"/>
  <c r="J568" i="8"/>
  <c r="M568" i="8" s="1"/>
  <c r="G568" i="8"/>
  <c r="AD567" i="8"/>
  <c r="W567" i="8"/>
  <c r="U567" i="8"/>
  <c r="P567" i="8"/>
  <c r="Q567" i="8" s="1"/>
  <c r="O567" i="8"/>
  <c r="L567" i="8"/>
  <c r="J567" i="8"/>
  <c r="M567" i="8" s="1"/>
  <c r="G567" i="8"/>
  <c r="AD566" i="8"/>
  <c r="W566" i="8"/>
  <c r="U566" i="8"/>
  <c r="P566" i="8"/>
  <c r="Q566" i="8" s="1"/>
  <c r="O566" i="8"/>
  <c r="L566" i="8"/>
  <c r="J566" i="8"/>
  <c r="M566" i="8" s="1"/>
  <c r="G566" i="8"/>
  <c r="AD565" i="8"/>
  <c r="W565" i="8"/>
  <c r="U565" i="8"/>
  <c r="P565" i="8"/>
  <c r="Q565" i="8" s="1"/>
  <c r="O565" i="8"/>
  <c r="L565" i="8"/>
  <c r="J565" i="8"/>
  <c r="M565" i="8" s="1"/>
  <c r="G565" i="8"/>
  <c r="AD564" i="8"/>
  <c r="Y564" i="8"/>
  <c r="W564" i="8"/>
  <c r="U564" i="8"/>
  <c r="X564" i="8" s="1"/>
  <c r="P564" i="8"/>
  <c r="Q564" i="8" s="1"/>
  <c r="O564" i="8"/>
  <c r="L564" i="8"/>
  <c r="J564" i="8"/>
  <c r="M564" i="8" s="1"/>
  <c r="G564" i="8"/>
  <c r="AD563" i="8"/>
  <c r="W563" i="8"/>
  <c r="U563" i="8"/>
  <c r="P563" i="8"/>
  <c r="Q563" i="8" s="1"/>
  <c r="O563" i="8"/>
  <c r="L563" i="8"/>
  <c r="J563" i="8"/>
  <c r="M563" i="8" s="1"/>
  <c r="G563" i="8"/>
  <c r="AD562" i="8"/>
  <c r="W562" i="8"/>
  <c r="U562" i="8"/>
  <c r="P562" i="8"/>
  <c r="Q562" i="8" s="1"/>
  <c r="O562" i="8"/>
  <c r="L562" i="8"/>
  <c r="J562" i="8"/>
  <c r="M562" i="8" s="1"/>
  <c r="G562" i="8"/>
  <c r="AD561" i="8"/>
  <c r="W561" i="8"/>
  <c r="U561" i="8"/>
  <c r="P561" i="8"/>
  <c r="Q561" i="8" s="1"/>
  <c r="O561" i="8"/>
  <c r="L561" i="8"/>
  <c r="J561" i="8"/>
  <c r="M561" i="8" s="1"/>
  <c r="G561" i="8"/>
  <c r="AD560" i="8"/>
  <c r="W560" i="8"/>
  <c r="U560" i="8"/>
  <c r="P560" i="8"/>
  <c r="Q560" i="8" s="1"/>
  <c r="O560" i="8"/>
  <c r="L560" i="8"/>
  <c r="J560" i="8"/>
  <c r="M560" i="8" s="1"/>
  <c r="G560" i="8"/>
  <c r="AD559" i="8"/>
  <c r="W559" i="8"/>
  <c r="U559" i="8"/>
  <c r="P559" i="8"/>
  <c r="Q559" i="8" s="1"/>
  <c r="O559" i="8"/>
  <c r="L559" i="8"/>
  <c r="J559" i="8"/>
  <c r="M559" i="8" s="1"/>
  <c r="G559" i="8"/>
  <c r="AD558" i="8"/>
  <c r="W558" i="8"/>
  <c r="U558" i="8"/>
  <c r="P558" i="8"/>
  <c r="Q558" i="8" s="1"/>
  <c r="O558" i="8"/>
  <c r="L558" i="8"/>
  <c r="J558" i="8"/>
  <c r="M558" i="8" s="1"/>
  <c r="G558" i="8"/>
  <c r="AD557" i="8"/>
  <c r="W557" i="8"/>
  <c r="U557" i="8"/>
  <c r="P557" i="8"/>
  <c r="Q557" i="8" s="1"/>
  <c r="O557" i="8"/>
  <c r="L557" i="8"/>
  <c r="J557" i="8"/>
  <c r="M557" i="8" s="1"/>
  <c r="G557" i="8"/>
  <c r="AD556" i="8"/>
  <c r="W556" i="8"/>
  <c r="U556" i="8"/>
  <c r="P556" i="8"/>
  <c r="Q556" i="8" s="1"/>
  <c r="O556" i="8"/>
  <c r="L556" i="8"/>
  <c r="J556" i="8"/>
  <c r="M556" i="8" s="1"/>
  <c r="G556" i="8"/>
  <c r="AD555" i="8"/>
  <c r="W555" i="8"/>
  <c r="U555" i="8"/>
  <c r="P555" i="8"/>
  <c r="Q555" i="8" s="1"/>
  <c r="O555" i="8"/>
  <c r="L555" i="8"/>
  <c r="J555" i="8"/>
  <c r="M555" i="8" s="1"/>
  <c r="G555" i="8"/>
  <c r="AD554" i="8"/>
  <c r="W554" i="8"/>
  <c r="U554" i="8"/>
  <c r="P554" i="8"/>
  <c r="Q554" i="8" s="1"/>
  <c r="O554" i="8"/>
  <c r="L554" i="8"/>
  <c r="J554" i="8"/>
  <c r="M554" i="8" s="1"/>
  <c r="G554" i="8"/>
  <c r="AD553" i="8"/>
  <c r="W553" i="8"/>
  <c r="U553" i="8"/>
  <c r="P553" i="8"/>
  <c r="Q553" i="8" s="1"/>
  <c r="O553" i="8"/>
  <c r="L553" i="8"/>
  <c r="J553" i="8"/>
  <c r="M553" i="8" s="1"/>
  <c r="G553" i="8"/>
  <c r="AD552" i="8"/>
  <c r="W552" i="8"/>
  <c r="U552" i="8"/>
  <c r="P552" i="8"/>
  <c r="Q552" i="8" s="1"/>
  <c r="O552" i="8"/>
  <c r="L552" i="8"/>
  <c r="J552" i="8"/>
  <c r="M552" i="8" s="1"/>
  <c r="G552" i="8"/>
  <c r="AD551" i="8"/>
  <c r="W551" i="8"/>
  <c r="U551" i="8"/>
  <c r="P551" i="8"/>
  <c r="Q551" i="8" s="1"/>
  <c r="O551" i="8"/>
  <c r="L551" i="8"/>
  <c r="J551" i="8"/>
  <c r="M551" i="8" s="1"/>
  <c r="G551" i="8"/>
  <c r="AD550" i="8"/>
  <c r="W550" i="8"/>
  <c r="U550" i="8"/>
  <c r="P550" i="8"/>
  <c r="Q550" i="8" s="1"/>
  <c r="O550" i="8"/>
  <c r="L550" i="8"/>
  <c r="J550" i="8"/>
  <c r="M550" i="8" s="1"/>
  <c r="G550" i="8"/>
  <c r="AD549" i="8"/>
  <c r="W549" i="8"/>
  <c r="U549" i="8"/>
  <c r="P549" i="8"/>
  <c r="Q549" i="8" s="1"/>
  <c r="O549" i="8"/>
  <c r="L549" i="8"/>
  <c r="J549" i="8"/>
  <c r="M549" i="8" s="1"/>
  <c r="G549" i="8"/>
  <c r="AD548" i="8"/>
  <c r="W548" i="8"/>
  <c r="U548" i="8"/>
  <c r="P548" i="8"/>
  <c r="Q548" i="8" s="1"/>
  <c r="O548" i="8"/>
  <c r="L548" i="8"/>
  <c r="J548" i="8"/>
  <c r="M548" i="8" s="1"/>
  <c r="G548" i="8"/>
  <c r="AD547" i="8"/>
  <c r="W547" i="8"/>
  <c r="U547" i="8"/>
  <c r="P547" i="8"/>
  <c r="Q547" i="8" s="1"/>
  <c r="O547" i="8"/>
  <c r="L547" i="8"/>
  <c r="J547" i="8"/>
  <c r="M547" i="8" s="1"/>
  <c r="G547" i="8"/>
  <c r="AD546" i="8"/>
  <c r="W546" i="8"/>
  <c r="U546" i="8"/>
  <c r="P546" i="8"/>
  <c r="Q546" i="8" s="1"/>
  <c r="O546" i="8"/>
  <c r="L546" i="8"/>
  <c r="J546" i="8"/>
  <c r="M546" i="8" s="1"/>
  <c r="G546" i="8"/>
  <c r="AD545" i="8"/>
  <c r="W545" i="8"/>
  <c r="U545" i="8"/>
  <c r="P545" i="8"/>
  <c r="Q545" i="8" s="1"/>
  <c r="O545" i="8"/>
  <c r="L545" i="8"/>
  <c r="J545" i="8"/>
  <c r="M545" i="8" s="1"/>
  <c r="G545" i="8"/>
  <c r="AD544" i="8"/>
  <c r="W544" i="8"/>
  <c r="U544" i="8"/>
  <c r="P544" i="8"/>
  <c r="Q544" i="8" s="1"/>
  <c r="O544" i="8"/>
  <c r="L544" i="8"/>
  <c r="J544" i="8"/>
  <c r="M544" i="8" s="1"/>
  <c r="G544" i="8"/>
  <c r="AD543" i="8"/>
  <c r="W543" i="8"/>
  <c r="U543" i="8"/>
  <c r="P543" i="8"/>
  <c r="Q543" i="8" s="1"/>
  <c r="O543" i="8"/>
  <c r="L543" i="8"/>
  <c r="J543" i="8"/>
  <c r="M543" i="8" s="1"/>
  <c r="G543" i="8"/>
  <c r="AD542" i="8"/>
  <c r="W542" i="8"/>
  <c r="U542" i="8"/>
  <c r="P542" i="8"/>
  <c r="Q542" i="8" s="1"/>
  <c r="O542" i="8"/>
  <c r="L542" i="8"/>
  <c r="J542" i="8"/>
  <c r="M542" i="8" s="1"/>
  <c r="G542" i="8"/>
  <c r="AD541" i="8"/>
  <c r="W541" i="8"/>
  <c r="U541" i="8"/>
  <c r="P541" i="8"/>
  <c r="Q541" i="8" s="1"/>
  <c r="O541" i="8"/>
  <c r="L541" i="8"/>
  <c r="J541" i="8"/>
  <c r="M541" i="8" s="1"/>
  <c r="G541" i="8"/>
  <c r="AD540" i="8"/>
  <c r="W540" i="8"/>
  <c r="U540" i="8"/>
  <c r="P540" i="8"/>
  <c r="Q540" i="8" s="1"/>
  <c r="O540" i="8"/>
  <c r="L540" i="8"/>
  <c r="J540" i="8"/>
  <c r="M540" i="8" s="1"/>
  <c r="G540" i="8"/>
  <c r="AD539" i="8"/>
  <c r="W539" i="8"/>
  <c r="U539" i="8"/>
  <c r="P539" i="8"/>
  <c r="Q539" i="8" s="1"/>
  <c r="O539" i="8"/>
  <c r="L539" i="8"/>
  <c r="J539" i="8"/>
  <c r="M539" i="8" s="1"/>
  <c r="G539" i="8"/>
  <c r="AD538" i="8"/>
  <c r="W538" i="8"/>
  <c r="U538" i="8"/>
  <c r="P538" i="8"/>
  <c r="Q538" i="8" s="1"/>
  <c r="O538" i="8"/>
  <c r="L538" i="8"/>
  <c r="J538" i="8"/>
  <c r="M538" i="8" s="1"/>
  <c r="G538" i="8"/>
  <c r="AD537" i="8"/>
  <c r="W537" i="8"/>
  <c r="U537" i="8"/>
  <c r="P537" i="8"/>
  <c r="Q537" i="8" s="1"/>
  <c r="O537" i="8"/>
  <c r="L537" i="8"/>
  <c r="J537" i="8"/>
  <c r="M537" i="8" s="1"/>
  <c r="G537" i="8"/>
  <c r="AD536" i="8"/>
  <c r="W536" i="8"/>
  <c r="U536" i="8"/>
  <c r="P536" i="8"/>
  <c r="Q536" i="8" s="1"/>
  <c r="O536" i="8"/>
  <c r="L536" i="8"/>
  <c r="J536" i="8"/>
  <c r="M536" i="8" s="1"/>
  <c r="G536" i="8"/>
  <c r="AD535" i="8"/>
  <c r="W535" i="8"/>
  <c r="U535" i="8"/>
  <c r="P535" i="8"/>
  <c r="Q535" i="8" s="1"/>
  <c r="O535" i="8"/>
  <c r="L535" i="8"/>
  <c r="J535" i="8"/>
  <c r="M535" i="8" s="1"/>
  <c r="G535" i="8"/>
  <c r="AD534" i="8"/>
  <c r="W534" i="8"/>
  <c r="U534" i="8"/>
  <c r="P534" i="8"/>
  <c r="Q534" i="8" s="1"/>
  <c r="O534" i="8"/>
  <c r="L534" i="8"/>
  <c r="J534" i="8"/>
  <c r="M534" i="8" s="1"/>
  <c r="G534" i="8"/>
  <c r="AD533" i="8"/>
  <c r="W533" i="8"/>
  <c r="U533" i="8"/>
  <c r="P533" i="8"/>
  <c r="Q533" i="8" s="1"/>
  <c r="O533" i="8"/>
  <c r="L533" i="8"/>
  <c r="J533" i="8"/>
  <c r="M533" i="8" s="1"/>
  <c r="G533" i="8"/>
  <c r="AD532" i="8"/>
  <c r="W532" i="8"/>
  <c r="U532" i="8"/>
  <c r="P532" i="8"/>
  <c r="Q532" i="8" s="1"/>
  <c r="O532" i="8"/>
  <c r="L532" i="8"/>
  <c r="J532" i="8"/>
  <c r="M532" i="8" s="1"/>
  <c r="G532" i="8"/>
  <c r="AD531" i="8"/>
  <c r="W531" i="8"/>
  <c r="U531" i="8"/>
  <c r="P531" i="8"/>
  <c r="Q531" i="8" s="1"/>
  <c r="O531" i="8"/>
  <c r="L531" i="8"/>
  <c r="J531" i="8"/>
  <c r="M531" i="8" s="1"/>
  <c r="G531" i="8"/>
  <c r="AD530" i="8"/>
  <c r="W530" i="8"/>
  <c r="U530" i="8"/>
  <c r="P530" i="8"/>
  <c r="Q530" i="8" s="1"/>
  <c r="O530" i="8"/>
  <c r="L530" i="8"/>
  <c r="J530" i="8"/>
  <c r="M530" i="8" s="1"/>
  <c r="G530" i="8"/>
  <c r="AD529" i="8"/>
  <c r="W529" i="8"/>
  <c r="U529" i="8"/>
  <c r="P529" i="8"/>
  <c r="Q529" i="8" s="1"/>
  <c r="O529" i="8"/>
  <c r="L529" i="8"/>
  <c r="J529" i="8"/>
  <c r="M529" i="8" s="1"/>
  <c r="G529" i="8"/>
  <c r="AD528" i="8"/>
  <c r="W528" i="8"/>
  <c r="U528" i="8"/>
  <c r="S528" i="8"/>
  <c r="P528" i="8"/>
  <c r="Q528" i="8" s="1"/>
  <c r="O528" i="8"/>
  <c r="R528" i="8" s="1"/>
  <c r="L528" i="8"/>
  <c r="J528" i="8"/>
  <c r="M528" i="8" s="1"/>
  <c r="G528" i="8"/>
  <c r="AD527" i="8"/>
  <c r="W527" i="8"/>
  <c r="U527" i="8"/>
  <c r="P527" i="8"/>
  <c r="Q527" i="8" s="1"/>
  <c r="O527" i="8"/>
  <c r="L527" i="8"/>
  <c r="J527" i="8"/>
  <c r="M527" i="8" s="1"/>
  <c r="G527" i="8"/>
  <c r="AD526" i="8"/>
  <c r="W526" i="8"/>
  <c r="U526" i="8"/>
  <c r="P526" i="8"/>
  <c r="Q526" i="8" s="1"/>
  <c r="O526" i="8"/>
  <c r="L526" i="8"/>
  <c r="J526" i="8"/>
  <c r="M526" i="8" s="1"/>
  <c r="G526" i="8"/>
  <c r="AD525" i="8"/>
  <c r="W525" i="8"/>
  <c r="U525" i="8"/>
  <c r="P525" i="8"/>
  <c r="Q525" i="8" s="1"/>
  <c r="O525" i="8"/>
  <c r="L525" i="8"/>
  <c r="J525" i="8"/>
  <c r="M525" i="8" s="1"/>
  <c r="G525" i="8"/>
  <c r="AD524" i="8"/>
  <c r="W524" i="8"/>
  <c r="U524" i="8"/>
  <c r="P524" i="8"/>
  <c r="Q524" i="8" s="1"/>
  <c r="O524" i="8"/>
  <c r="L524" i="8"/>
  <c r="J524" i="8"/>
  <c r="M524" i="8" s="1"/>
  <c r="G524" i="8"/>
  <c r="AD523" i="8"/>
  <c r="W523" i="8"/>
  <c r="U523" i="8"/>
  <c r="P523" i="8"/>
  <c r="Q523" i="8" s="1"/>
  <c r="O523" i="8"/>
  <c r="L523" i="8"/>
  <c r="J523" i="8"/>
  <c r="M523" i="8" s="1"/>
  <c r="G523" i="8"/>
  <c r="AD522" i="8"/>
  <c r="W522" i="8"/>
  <c r="U522" i="8"/>
  <c r="P522" i="8"/>
  <c r="Q522" i="8" s="1"/>
  <c r="O522" i="8"/>
  <c r="L522" i="8"/>
  <c r="J522" i="8"/>
  <c r="M522" i="8" s="1"/>
  <c r="G522" i="8"/>
  <c r="AD521" i="8"/>
  <c r="Y521" i="8"/>
  <c r="W521" i="8"/>
  <c r="U521" i="8"/>
  <c r="X521" i="8" s="1"/>
  <c r="P521" i="8"/>
  <c r="Q521" i="8" s="1"/>
  <c r="O521" i="8"/>
  <c r="L521" i="8"/>
  <c r="J521" i="8"/>
  <c r="M521" i="8" s="1"/>
  <c r="G521" i="8"/>
  <c r="AD520" i="8"/>
  <c r="Y520" i="8"/>
  <c r="W520" i="8"/>
  <c r="U520" i="8"/>
  <c r="X520" i="8" s="1"/>
  <c r="S520" i="8"/>
  <c r="P520" i="8"/>
  <c r="Q520" i="8" s="1"/>
  <c r="O520" i="8"/>
  <c r="R520" i="8" s="1"/>
  <c r="L520" i="8"/>
  <c r="J520" i="8"/>
  <c r="M520" i="8" s="1"/>
  <c r="G520" i="8"/>
  <c r="AD519" i="8"/>
  <c r="W519" i="8"/>
  <c r="U519" i="8"/>
  <c r="P519" i="8"/>
  <c r="Q519" i="8" s="1"/>
  <c r="O519" i="8"/>
  <c r="L519" i="8"/>
  <c r="J519" i="8"/>
  <c r="M519" i="8" s="1"/>
  <c r="G519" i="8"/>
  <c r="AD518" i="8"/>
  <c r="W518" i="8"/>
  <c r="U518" i="8"/>
  <c r="P518" i="8"/>
  <c r="Q518" i="8" s="1"/>
  <c r="O518" i="8"/>
  <c r="L518" i="8"/>
  <c r="J518" i="8"/>
  <c r="M518" i="8" s="1"/>
  <c r="G518" i="8"/>
  <c r="AD517" i="8"/>
  <c r="W517" i="8"/>
  <c r="U517" i="8"/>
  <c r="P517" i="8"/>
  <c r="Q517" i="8" s="1"/>
  <c r="O517" i="8"/>
  <c r="L517" i="8"/>
  <c r="J517" i="8"/>
  <c r="M517" i="8" s="1"/>
  <c r="G517" i="8"/>
  <c r="AD516" i="8"/>
  <c r="W516" i="8"/>
  <c r="U516" i="8"/>
  <c r="P516" i="8"/>
  <c r="Q516" i="8" s="1"/>
  <c r="O516" i="8"/>
  <c r="L516" i="8"/>
  <c r="J516" i="8"/>
  <c r="M516" i="8" s="1"/>
  <c r="G516" i="8"/>
  <c r="AD515" i="8"/>
  <c r="W515" i="8"/>
  <c r="U515" i="8"/>
  <c r="P515" i="8"/>
  <c r="Q515" i="8" s="1"/>
  <c r="O515" i="8"/>
  <c r="L515" i="8"/>
  <c r="J515" i="8"/>
  <c r="M515" i="8" s="1"/>
  <c r="G515" i="8"/>
  <c r="AD514" i="8"/>
  <c r="W514" i="8"/>
  <c r="U514" i="8"/>
  <c r="P514" i="8"/>
  <c r="Q514" i="8" s="1"/>
  <c r="O514" i="8"/>
  <c r="L514" i="8"/>
  <c r="J514" i="8"/>
  <c r="M514" i="8" s="1"/>
  <c r="G514" i="8"/>
  <c r="AD513" i="8"/>
  <c r="W513" i="8"/>
  <c r="U513" i="8"/>
  <c r="P513" i="8"/>
  <c r="Q513" i="8" s="1"/>
  <c r="O513" i="8"/>
  <c r="L513" i="8"/>
  <c r="J513" i="8"/>
  <c r="M513" i="8" s="1"/>
  <c r="G513" i="8"/>
  <c r="AD512" i="8"/>
  <c r="W512" i="8"/>
  <c r="U512" i="8"/>
  <c r="P512" i="8"/>
  <c r="Q512" i="8" s="1"/>
  <c r="O512" i="8"/>
  <c r="L512" i="8"/>
  <c r="J512" i="8"/>
  <c r="M512" i="8" s="1"/>
  <c r="G512" i="8"/>
  <c r="AD511" i="8"/>
  <c r="W511" i="8"/>
  <c r="U511" i="8"/>
  <c r="P511" i="8"/>
  <c r="Q511" i="8" s="1"/>
  <c r="O511" i="8"/>
  <c r="L511" i="8"/>
  <c r="J511" i="8"/>
  <c r="M511" i="8" s="1"/>
  <c r="G511" i="8"/>
  <c r="AD510" i="8"/>
  <c r="Y510" i="8"/>
  <c r="W510" i="8"/>
  <c r="U510" i="8"/>
  <c r="X510" i="8" s="1"/>
  <c r="P510" i="8"/>
  <c r="Q510" i="8" s="1"/>
  <c r="O510" i="8"/>
  <c r="L510" i="8"/>
  <c r="J510" i="8"/>
  <c r="M510" i="8" s="1"/>
  <c r="G510" i="8"/>
  <c r="AD509" i="8"/>
  <c r="Y509" i="8"/>
  <c r="W509" i="8"/>
  <c r="U509" i="8"/>
  <c r="X509" i="8" s="1"/>
  <c r="S509" i="8"/>
  <c r="P509" i="8"/>
  <c r="Q509" i="8" s="1"/>
  <c r="O509" i="8"/>
  <c r="R509" i="8" s="1"/>
  <c r="L509" i="8"/>
  <c r="J509" i="8"/>
  <c r="M509" i="8" s="1"/>
  <c r="G509" i="8"/>
  <c r="AD508" i="8"/>
  <c r="W508" i="8"/>
  <c r="U508" i="8"/>
  <c r="S508" i="8"/>
  <c r="P508" i="8"/>
  <c r="Q508" i="8" s="1"/>
  <c r="O508" i="8"/>
  <c r="R508" i="8" s="1"/>
  <c r="L508" i="8"/>
  <c r="J508" i="8"/>
  <c r="M508" i="8" s="1"/>
  <c r="G508" i="8"/>
  <c r="AD507" i="8"/>
  <c r="W507" i="8"/>
  <c r="U507" i="8"/>
  <c r="P507" i="8"/>
  <c r="Q507" i="8" s="1"/>
  <c r="O507" i="8"/>
  <c r="L507" i="8"/>
  <c r="J507" i="8"/>
  <c r="M507" i="8" s="1"/>
  <c r="G507" i="8"/>
  <c r="AD506" i="8"/>
  <c r="W506" i="8"/>
  <c r="U506" i="8"/>
  <c r="P506" i="8"/>
  <c r="Q506" i="8" s="1"/>
  <c r="O506" i="8"/>
  <c r="L506" i="8"/>
  <c r="J506" i="8"/>
  <c r="M506" i="8" s="1"/>
  <c r="G506" i="8"/>
  <c r="AD505" i="8"/>
  <c r="W505" i="8"/>
  <c r="U505" i="8"/>
  <c r="P505" i="8"/>
  <c r="Q505" i="8" s="1"/>
  <c r="O505" i="8"/>
  <c r="L505" i="8"/>
  <c r="J505" i="8"/>
  <c r="M505" i="8" s="1"/>
  <c r="G505" i="8"/>
  <c r="AD504" i="8"/>
  <c r="W504" i="8"/>
  <c r="U504" i="8"/>
  <c r="S504" i="8"/>
  <c r="P504" i="8"/>
  <c r="Q504" i="8" s="1"/>
  <c r="O504" i="8"/>
  <c r="R504" i="8" s="1"/>
  <c r="L504" i="8"/>
  <c r="J504" i="8"/>
  <c r="M504" i="8" s="1"/>
  <c r="G504" i="8"/>
  <c r="AD503" i="8"/>
  <c r="W503" i="8"/>
  <c r="U503" i="8"/>
  <c r="S503" i="8"/>
  <c r="P503" i="8"/>
  <c r="Q503" i="8" s="1"/>
  <c r="O503" i="8"/>
  <c r="R503" i="8" s="1"/>
  <c r="L503" i="8"/>
  <c r="J503" i="8"/>
  <c r="M503" i="8" s="1"/>
  <c r="G503" i="8"/>
  <c r="AD502" i="8"/>
  <c r="W502" i="8"/>
  <c r="U502" i="8"/>
  <c r="P502" i="8"/>
  <c r="Q502" i="8" s="1"/>
  <c r="O502" i="8"/>
  <c r="L502" i="8"/>
  <c r="J502" i="8"/>
  <c r="M502" i="8" s="1"/>
  <c r="G502" i="8"/>
  <c r="AD501" i="8"/>
  <c r="W501" i="8"/>
  <c r="U501" i="8"/>
  <c r="P501" i="8"/>
  <c r="Q501" i="8" s="1"/>
  <c r="O501" i="8"/>
  <c r="L501" i="8"/>
  <c r="J501" i="8"/>
  <c r="M501" i="8" s="1"/>
  <c r="G501" i="8"/>
  <c r="AD500" i="8"/>
  <c r="W500" i="8"/>
  <c r="U500" i="8"/>
  <c r="P500" i="8"/>
  <c r="Q500" i="8" s="1"/>
  <c r="O500" i="8"/>
  <c r="L500" i="8"/>
  <c r="J500" i="8"/>
  <c r="M500" i="8" s="1"/>
  <c r="G500" i="8"/>
  <c r="AD499" i="8"/>
  <c r="W499" i="8"/>
  <c r="U499" i="8"/>
  <c r="P499" i="8"/>
  <c r="Q499" i="8" s="1"/>
  <c r="O499" i="8"/>
  <c r="L499" i="8"/>
  <c r="J499" i="8"/>
  <c r="M499" i="8" s="1"/>
  <c r="G499" i="8"/>
  <c r="AD498" i="8"/>
  <c r="W498" i="8"/>
  <c r="U498" i="8"/>
  <c r="P498" i="8"/>
  <c r="Q498" i="8" s="1"/>
  <c r="O498" i="8"/>
  <c r="L498" i="8"/>
  <c r="J498" i="8"/>
  <c r="M498" i="8" s="1"/>
  <c r="G498" i="8"/>
  <c r="AD497" i="8"/>
  <c r="W497" i="8"/>
  <c r="U497" i="8"/>
  <c r="P497" i="8"/>
  <c r="Q497" i="8" s="1"/>
  <c r="O497" i="8"/>
  <c r="L497" i="8"/>
  <c r="J497" i="8"/>
  <c r="M497" i="8" s="1"/>
  <c r="G497" i="8"/>
  <c r="AD496" i="8"/>
  <c r="W496" i="8"/>
  <c r="U496" i="8"/>
  <c r="P496" i="8"/>
  <c r="Q496" i="8" s="1"/>
  <c r="O496" i="8"/>
  <c r="L496" i="8"/>
  <c r="J496" i="8"/>
  <c r="M496" i="8" s="1"/>
  <c r="G496" i="8"/>
  <c r="AD495" i="8"/>
  <c r="W495" i="8"/>
  <c r="U495" i="8"/>
  <c r="S495" i="8"/>
  <c r="P495" i="8"/>
  <c r="Q495" i="8" s="1"/>
  <c r="O495" i="8"/>
  <c r="R495" i="8" s="1"/>
  <c r="L495" i="8"/>
  <c r="J495" i="8"/>
  <c r="M495" i="8" s="1"/>
  <c r="G495" i="8"/>
  <c r="AD494" i="8"/>
  <c r="W494" i="8"/>
  <c r="U494" i="8"/>
  <c r="P494" i="8"/>
  <c r="Q494" i="8" s="1"/>
  <c r="O494" i="8"/>
  <c r="L494" i="8"/>
  <c r="J494" i="8"/>
  <c r="M494" i="8" s="1"/>
  <c r="G494" i="8"/>
  <c r="AD493" i="8"/>
  <c r="W493" i="8"/>
  <c r="U493" i="8"/>
  <c r="P493" i="8"/>
  <c r="Q493" i="8" s="1"/>
  <c r="O493" i="8"/>
  <c r="L493" i="8"/>
  <c r="J493" i="8"/>
  <c r="M493" i="8" s="1"/>
  <c r="G493" i="8"/>
  <c r="AD492" i="8"/>
  <c r="W492" i="8"/>
  <c r="U492" i="8"/>
  <c r="P492" i="8"/>
  <c r="Q492" i="8" s="1"/>
  <c r="O492" i="8"/>
  <c r="L492" i="8"/>
  <c r="J492" i="8"/>
  <c r="M492" i="8" s="1"/>
  <c r="G492" i="8"/>
  <c r="AD491" i="8"/>
  <c r="W491" i="8"/>
  <c r="U491" i="8"/>
  <c r="P491" i="8"/>
  <c r="Q491" i="8" s="1"/>
  <c r="O491" i="8"/>
  <c r="L491" i="8"/>
  <c r="J491" i="8"/>
  <c r="M491" i="8" s="1"/>
  <c r="G491" i="8"/>
  <c r="AD490" i="8"/>
  <c r="W490" i="8"/>
  <c r="U490" i="8"/>
  <c r="P490" i="8"/>
  <c r="Q490" i="8" s="1"/>
  <c r="O490" i="8"/>
  <c r="L490" i="8"/>
  <c r="J490" i="8"/>
  <c r="M490" i="8" s="1"/>
  <c r="G490" i="8"/>
  <c r="AD489" i="8"/>
  <c r="W489" i="8"/>
  <c r="U489" i="8"/>
  <c r="P489" i="8"/>
  <c r="Q489" i="8" s="1"/>
  <c r="O489" i="8"/>
  <c r="L489" i="8"/>
  <c r="J489" i="8"/>
  <c r="M489" i="8" s="1"/>
  <c r="G489" i="8"/>
  <c r="AD488" i="8"/>
  <c r="W488" i="8"/>
  <c r="U488" i="8"/>
  <c r="P488" i="8"/>
  <c r="Q488" i="8" s="1"/>
  <c r="O488" i="8"/>
  <c r="L488" i="8"/>
  <c r="J488" i="8"/>
  <c r="M488" i="8" s="1"/>
  <c r="G488" i="8"/>
  <c r="AD487" i="8"/>
  <c r="W487" i="8"/>
  <c r="U487" i="8"/>
  <c r="P487" i="8"/>
  <c r="Q487" i="8" s="1"/>
  <c r="O487" i="8"/>
  <c r="L487" i="8"/>
  <c r="J487" i="8"/>
  <c r="M487" i="8" s="1"/>
  <c r="G487" i="8"/>
  <c r="AD486" i="8"/>
  <c r="W486" i="8"/>
  <c r="U486" i="8"/>
  <c r="P486" i="8"/>
  <c r="Q486" i="8" s="1"/>
  <c r="O486" i="8"/>
  <c r="L486" i="8"/>
  <c r="J486" i="8"/>
  <c r="M486" i="8" s="1"/>
  <c r="G486" i="8"/>
  <c r="AD485" i="8"/>
  <c r="W485" i="8"/>
  <c r="U485" i="8"/>
  <c r="P485" i="8"/>
  <c r="Q485" i="8" s="1"/>
  <c r="O485" i="8"/>
  <c r="L485" i="8"/>
  <c r="J485" i="8"/>
  <c r="M485" i="8" s="1"/>
  <c r="G485" i="8"/>
  <c r="AD484" i="8"/>
  <c r="W484" i="8"/>
  <c r="U484" i="8"/>
  <c r="P484" i="8"/>
  <c r="Q484" i="8" s="1"/>
  <c r="O484" i="8"/>
  <c r="L484" i="8"/>
  <c r="J484" i="8"/>
  <c r="M484" i="8" s="1"/>
  <c r="G484" i="8"/>
  <c r="AD483" i="8"/>
  <c r="W483" i="8"/>
  <c r="U483" i="8"/>
  <c r="P483" i="8"/>
  <c r="Q483" i="8" s="1"/>
  <c r="O483" i="8"/>
  <c r="L483" i="8"/>
  <c r="J483" i="8"/>
  <c r="M483" i="8" s="1"/>
  <c r="G483" i="8"/>
  <c r="AD482" i="8"/>
  <c r="W482" i="8"/>
  <c r="U482" i="8"/>
  <c r="P482" i="8"/>
  <c r="Q482" i="8" s="1"/>
  <c r="O482" i="8"/>
  <c r="L482" i="8"/>
  <c r="J482" i="8"/>
  <c r="M482" i="8" s="1"/>
  <c r="G482" i="8"/>
  <c r="AD481" i="8"/>
  <c r="W481" i="8"/>
  <c r="U481" i="8"/>
  <c r="P481" i="8"/>
  <c r="Q481" i="8" s="1"/>
  <c r="O481" i="8"/>
  <c r="L481" i="8"/>
  <c r="J481" i="8"/>
  <c r="M481" i="8" s="1"/>
  <c r="G481" i="8"/>
  <c r="AD480" i="8"/>
  <c r="W480" i="8"/>
  <c r="U480" i="8"/>
  <c r="S480" i="8"/>
  <c r="P480" i="8"/>
  <c r="Q480" i="8" s="1"/>
  <c r="O480" i="8"/>
  <c r="R480" i="8" s="1"/>
  <c r="L480" i="8"/>
  <c r="J480" i="8"/>
  <c r="M480" i="8" s="1"/>
  <c r="G480" i="8"/>
  <c r="AD479" i="8"/>
  <c r="W479" i="8"/>
  <c r="U479" i="8"/>
  <c r="P479" i="8"/>
  <c r="Q479" i="8" s="1"/>
  <c r="O479" i="8"/>
  <c r="L479" i="8"/>
  <c r="J479" i="8"/>
  <c r="M479" i="8" s="1"/>
  <c r="G479" i="8"/>
  <c r="AD478" i="8"/>
  <c r="W478" i="8"/>
  <c r="U478" i="8"/>
  <c r="P478" i="8"/>
  <c r="Q478" i="8" s="1"/>
  <c r="O478" i="8"/>
  <c r="L478" i="8"/>
  <c r="J478" i="8"/>
  <c r="M478" i="8" s="1"/>
  <c r="G478" i="8"/>
  <c r="AD477" i="8"/>
  <c r="W477" i="8"/>
  <c r="U477" i="8"/>
  <c r="P477" i="8"/>
  <c r="Q477" i="8" s="1"/>
  <c r="O477" i="8"/>
  <c r="L477" i="8"/>
  <c r="J477" i="8"/>
  <c r="M477" i="8" s="1"/>
  <c r="G477" i="8"/>
  <c r="AD476" i="8"/>
  <c r="W476" i="8"/>
  <c r="U476" i="8"/>
  <c r="P476" i="8"/>
  <c r="Q476" i="8" s="1"/>
  <c r="O476" i="8"/>
  <c r="L476" i="8"/>
  <c r="J476" i="8"/>
  <c r="M476" i="8" s="1"/>
  <c r="G476" i="8"/>
  <c r="AD475" i="8"/>
  <c r="W475" i="8"/>
  <c r="U475" i="8"/>
  <c r="P475" i="8"/>
  <c r="Q475" i="8" s="1"/>
  <c r="O475" i="8"/>
  <c r="L475" i="8"/>
  <c r="J475" i="8"/>
  <c r="M475" i="8" s="1"/>
  <c r="G475" i="8"/>
  <c r="AD474" i="8"/>
  <c r="W474" i="8"/>
  <c r="U474" i="8"/>
  <c r="P474" i="8"/>
  <c r="Q474" i="8" s="1"/>
  <c r="O474" i="8"/>
  <c r="L474" i="8"/>
  <c r="J474" i="8"/>
  <c r="M474" i="8" s="1"/>
  <c r="G474" i="8"/>
  <c r="AD473" i="8"/>
  <c r="W473" i="8"/>
  <c r="U473" i="8"/>
  <c r="P473" i="8"/>
  <c r="Q473" i="8" s="1"/>
  <c r="O473" i="8"/>
  <c r="L473" i="8"/>
  <c r="J473" i="8"/>
  <c r="M473" i="8" s="1"/>
  <c r="G473" i="8"/>
  <c r="AD472" i="8"/>
  <c r="W472" i="8"/>
  <c r="U472" i="8"/>
  <c r="P472" i="8"/>
  <c r="Q472" i="8" s="1"/>
  <c r="O472" i="8"/>
  <c r="L472" i="8"/>
  <c r="J472" i="8"/>
  <c r="M472" i="8" s="1"/>
  <c r="G472" i="8"/>
  <c r="AD471" i="8"/>
  <c r="W471" i="8"/>
  <c r="U471" i="8"/>
  <c r="P471" i="8"/>
  <c r="Q471" i="8" s="1"/>
  <c r="O471" i="8"/>
  <c r="L471" i="8"/>
  <c r="J471" i="8"/>
  <c r="M471" i="8" s="1"/>
  <c r="G471" i="8"/>
  <c r="AD470" i="8"/>
  <c r="W470" i="8"/>
  <c r="U470" i="8"/>
  <c r="P470" i="8"/>
  <c r="Q470" i="8" s="1"/>
  <c r="O470" i="8"/>
  <c r="L470" i="8"/>
  <c r="J470" i="8"/>
  <c r="M470" i="8" s="1"/>
  <c r="G470" i="8"/>
  <c r="AD469" i="8"/>
  <c r="W469" i="8"/>
  <c r="U469" i="8"/>
  <c r="P469" i="8"/>
  <c r="Q469" i="8" s="1"/>
  <c r="O469" i="8"/>
  <c r="L469" i="8"/>
  <c r="J469" i="8"/>
  <c r="M469" i="8" s="1"/>
  <c r="G469" i="8"/>
  <c r="AD468" i="8"/>
  <c r="W468" i="8"/>
  <c r="U468" i="8"/>
  <c r="P468" i="8"/>
  <c r="Q468" i="8" s="1"/>
  <c r="O468" i="8"/>
  <c r="L468" i="8"/>
  <c r="J468" i="8"/>
  <c r="M468" i="8" s="1"/>
  <c r="G468" i="8"/>
  <c r="AD467" i="8"/>
  <c r="W467" i="8"/>
  <c r="U467" i="8"/>
  <c r="P467" i="8"/>
  <c r="Q467" i="8" s="1"/>
  <c r="O467" i="8"/>
  <c r="L467" i="8"/>
  <c r="J467" i="8"/>
  <c r="M467" i="8" s="1"/>
  <c r="G467" i="8"/>
  <c r="AD466" i="8"/>
  <c r="W466" i="8"/>
  <c r="U466" i="8"/>
  <c r="P466" i="8"/>
  <c r="Q466" i="8" s="1"/>
  <c r="O466" i="8"/>
  <c r="L466" i="8"/>
  <c r="J466" i="8"/>
  <c r="M466" i="8" s="1"/>
  <c r="G466" i="8"/>
  <c r="AD465" i="8"/>
  <c r="W465" i="8"/>
  <c r="U465" i="8"/>
  <c r="P465" i="8"/>
  <c r="Q465" i="8" s="1"/>
  <c r="O465" i="8"/>
  <c r="L465" i="8"/>
  <c r="J465" i="8"/>
  <c r="M465" i="8" s="1"/>
  <c r="G465" i="8"/>
  <c r="AD464" i="8"/>
  <c r="W464" i="8"/>
  <c r="U464" i="8"/>
  <c r="P464" i="8"/>
  <c r="Q464" i="8" s="1"/>
  <c r="O464" i="8"/>
  <c r="L464" i="8"/>
  <c r="J464" i="8"/>
  <c r="M464" i="8" s="1"/>
  <c r="G464" i="8"/>
  <c r="AD463" i="8"/>
  <c r="W463" i="8"/>
  <c r="U463" i="8"/>
  <c r="P463" i="8"/>
  <c r="Q463" i="8" s="1"/>
  <c r="O463" i="8"/>
  <c r="L463" i="8"/>
  <c r="J463" i="8"/>
  <c r="M463" i="8" s="1"/>
  <c r="G463" i="8"/>
  <c r="AD462" i="8"/>
  <c r="W462" i="8"/>
  <c r="U462" i="8"/>
  <c r="P462" i="8"/>
  <c r="Q462" i="8" s="1"/>
  <c r="O462" i="8"/>
  <c r="L462" i="8"/>
  <c r="J462" i="8"/>
  <c r="M462" i="8" s="1"/>
  <c r="G462" i="8"/>
  <c r="AD461" i="8"/>
  <c r="W461" i="8"/>
  <c r="U461" i="8"/>
  <c r="P461" i="8"/>
  <c r="Q461" i="8" s="1"/>
  <c r="O461" i="8"/>
  <c r="L461" i="8"/>
  <c r="J461" i="8"/>
  <c r="M461" i="8" s="1"/>
  <c r="G461" i="8"/>
  <c r="AD460" i="8"/>
  <c r="W460" i="8"/>
  <c r="U460" i="8"/>
  <c r="P460" i="8"/>
  <c r="Q460" i="8" s="1"/>
  <c r="O460" i="8"/>
  <c r="L460" i="8"/>
  <c r="J460" i="8"/>
  <c r="M460" i="8" s="1"/>
  <c r="G460" i="8"/>
  <c r="AD459" i="8"/>
  <c r="W459" i="8"/>
  <c r="U459" i="8"/>
  <c r="P459" i="8"/>
  <c r="Q459" i="8" s="1"/>
  <c r="O459" i="8"/>
  <c r="L459" i="8"/>
  <c r="J459" i="8"/>
  <c r="M459" i="8" s="1"/>
  <c r="G459" i="8"/>
  <c r="AD458" i="8"/>
  <c r="W458" i="8"/>
  <c r="U458" i="8"/>
  <c r="P458" i="8"/>
  <c r="Q458" i="8" s="1"/>
  <c r="O458" i="8"/>
  <c r="L458" i="8"/>
  <c r="J458" i="8"/>
  <c r="M458" i="8" s="1"/>
  <c r="G458" i="8"/>
  <c r="AD457" i="8"/>
  <c r="W457" i="8"/>
  <c r="U457" i="8"/>
  <c r="P457" i="8"/>
  <c r="Q457" i="8" s="1"/>
  <c r="O457" i="8"/>
  <c r="L457" i="8"/>
  <c r="J457" i="8"/>
  <c r="M457" i="8" s="1"/>
  <c r="G457" i="8"/>
  <c r="AD456" i="8"/>
  <c r="W456" i="8"/>
  <c r="U456" i="8"/>
  <c r="P456" i="8"/>
  <c r="Q456" i="8" s="1"/>
  <c r="O456" i="8"/>
  <c r="L456" i="8"/>
  <c r="J456" i="8"/>
  <c r="M456" i="8" s="1"/>
  <c r="G456" i="8"/>
  <c r="AD455" i="8"/>
  <c r="W455" i="8"/>
  <c r="U455" i="8"/>
  <c r="P455" i="8"/>
  <c r="Q455" i="8" s="1"/>
  <c r="O455" i="8"/>
  <c r="L455" i="8"/>
  <c r="J455" i="8"/>
  <c r="M455" i="8" s="1"/>
  <c r="G455" i="8"/>
  <c r="AD454" i="8"/>
  <c r="W454" i="8"/>
  <c r="U454" i="8"/>
  <c r="P454" i="8"/>
  <c r="Q454" i="8" s="1"/>
  <c r="O454" i="8"/>
  <c r="L454" i="8"/>
  <c r="J454" i="8"/>
  <c r="M454" i="8" s="1"/>
  <c r="G454" i="8"/>
  <c r="AD453" i="8"/>
  <c r="W453" i="8"/>
  <c r="U453" i="8"/>
  <c r="P453" i="8"/>
  <c r="Q453" i="8" s="1"/>
  <c r="O453" i="8"/>
  <c r="L453" i="8"/>
  <c r="J453" i="8"/>
  <c r="M453" i="8" s="1"/>
  <c r="G453" i="8"/>
  <c r="AD452" i="8"/>
  <c r="W452" i="8"/>
  <c r="U452" i="8"/>
  <c r="P452" i="8"/>
  <c r="Q452" i="8" s="1"/>
  <c r="O452" i="8"/>
  <c r="L452" i="8"/>
  <c r="J452" i="8"/>
  <c r="M452" i="8" s="1"/>
  <c r="G452" i="8"/>
  <c r="AD451" i="8"/>
  <c r="W451" i="8"/>
  <c r="U451" i="8"/>
  <c r="P451" i="8"/>
  <c r="Q451" i="8" s="1"/>
  <c r="O451" i="8"/>
  <c r="L451" i="8"/>
  <c r="J451" i="8"/>
  <c r="M451" i="8" s="1"/>
  <c r="G451" i="8"/>
  <c r="AD450" i="8"/>
  <c r="Y450" i="8"/>
  <c r="W450" i="8"/>
  <c r="U450" i="8"/>
  <c r="X450" i="8" s="1"/>
  <c r="P450" i="8"/>
  <c r="Q450" i="8" s="1"/>
  <c r="O450" i="8"/>
  <c r="L450" i="8"/>
  <c r="J450" i="8"/>
  <c r="M450" i="8" s="1"/>
  <c r="G450" i="8"/>
  <c r="AD449" i="8"/>
  <c r="W449" i="8"/>
  <c r="U449" i="8"/>
  <c r="P449" i="8"/>
  <c r="Q449" i="8" s="1"/>
  <c r="O449" i="8"/>
  <c r="L449" i="8"/>
  <c r="J449" i="8"/>
  <c r="M449" i="8" s="1"/>
  <c r="G449" i="8"/>
  <c r="AD448" i="8"/>
  <c r="W448" i="8"/>
  <c r="U448" i="8"/>
  <c r="P448" i="8"/>
  <c r="Q448" i="8" s="1"/>
  <c r="O448" i="8"/>
  <c r="L448" i="8"/>
  <c r="J448" i="8"/>
  <c r="M448" i="8" s="1"/>
  <c r="G448" i="8"/>
  <c r="AD447" i="8"/>
  <c r="W447" i="8"/>
  <c r="U447" i="8"/>
  <c r="P447" i="8"/>
  <c r="Q447" i="8" s="1"/>
  <c r="O447" i="8"/>
  <c r="L447" i="8"/>
  <c r="J447" i="8"/>
  <c r="M447" i="8" s="1"/>
  <c r="G447" i="8"/>
  <c r="AD446" i="8"/>
  <c r="W446" i="8"/>
  <c r="U446" i="8"/>
  <c r="P446" i="8"/>
  <c r="Q446" i="8" s="1"/>
  <c r="O446" i="8"/>
  <c r="L446" i="8"/>
  <c r="J446" i="8"/>
  <c r="M446" i="8" s="1"/>
  <c r="G446" i="8"/>
  <c r="AD445" i="8"/>
  <c r="W445" i="8"/>
  <c r="U445" i="8"/>
  <c r="P445" i="8"/>
  <c r="Q445" i="8" s="1"/>
  <c r="O445" i="8"/>
  <c r="L445" i="8"/>
  <c r="J445" i="8"/>
  <c r="M445" i="8" s="1"/>
  <c r="G445" i="8"/>
  <c r="AD444" i="8"/>
  <c r="Y444" i="8"/>
  <c r="W444" i="8"/>
  <c r="U444" i="8"/>
  <c r="X444" i="8" s="1"/>
  <c r="P444" i="8"/>
  <c r="Q444" i="8" s="1"/>
  <c r="O444" i="8"/>
  <c r="L444" i="8"/>
  <c r="J444" i="8"/>
  <c r="M444" i="8" s="1"/>
  <c r="G444" i="8"/>
  <c r="AD443" i="8"/>
  <c r="W443" i="8"/>
  <c r="U443" i="8"/>
  <c r="P443" i="8"/>
  <c r="Q443" i="8" s="1"/>
  <c r="O443" i="8"/>
  <c r="L443" i="8"/>
  <c r="J443" i="8"/>
  <c r="M443" i="8" s="1"/>
  <c r="G443" i="8"/>
  <c r="AD442" i="8"/>
  <c r="W442" i="8"/>
  <c r="U442" i="8"/>
  <c r="P442" i="8"/>
  <c r="Q442" i="8" s="1"/>
  <c r="O442" i="8"/>
  <c r="L442" i="8"/>
  <c r="J442" i="8"/>
  <c r="M442" i="8" s="1"/>
  <c r="G442" i="8"/>
  <c r="AD441" i="8"/>
  <c r="W441" i="8"/>
  <c r="U441" i="8"/>
  <c r="P441" i="8"/>
  <c r="Q441" i="8" s="1"/>
  <c r="O441" i="8"/>
  <c r="L441" i="8"/>
  <c r="J441" i="8"/>
  <c r="M441" i="8" s="1"/>
  <c r="G441" i="8"/>
  <c r="AD440" i="8"/>
  <c r="W440" i="8"/>
  <c r="U440" i="8"/>
  <c r="P440" i="8"/>
  <c r="Q440" i="8" s="1"/>
  <c r="O440" i="8"/>
  <c r="L440" i="8"/>
  <c r="J440" i="8"/>
  <c r="M440" i="8" s="1"/>
  <c r="G440" i="8"/>
  <c r="AD439" i="8"/>
  <c r="W439" i="8"/>
  <c r="U439" i="8"/>
  <c r="P439" i="8"/>
  <c r="Q439" i="8" s="1"/>
  <c r="O439" i="8"/>
  <c r="L439" i="8"/>
  <c r="J439" i="8"/>
  <c r="M439" i="8" s="1"/>
  <c r="G439" i="8"/>
  <c r="AD438" i="8"/>
  <c r="W438" i="8"/>
  <c r="U438" i="8"/>
  <c r="P438" i="8"/>
  <c r="Q438" i="8" s="1"/>
  <c r="O438" i="8"/>
  <c r="L438" i="8"/>
  <c r="J438" i="8"/>
  <c r="M438" i="8" s="1"/>
  <c r="G438" i="8"/>
  <c r="AD437" i="8"/>
  <c r="W437" i="8"/>
  <c r="U437" i="8"/>
  <c r="S437" i="8"/>
  <c r="P437" i="8"/>
  <c r="Q437" i="8" s="1"/>
  <c r="O437" i="8"/>
  <c r="R437" i="8" s="1"/>
  <c r="L437" i="8"/>
  <c r="J437" i="8"/>
  <c r="M437" i="8" s="1"/>
  <c r="G437" i="8"/>
  <c r="AD436" i="8"/>
  <c r="Y436" i="8"/>
  <c r="W436" i="8"/>
  <c r="U436" i="8"/>
  <c r="X436" i="8" s="1"/>
  <c r="S436" i="8"/>
  <c r="P436" i="8"/>
  <c r="Q436" i="8" s="1"/>
  <c r="O436" i="8"/>
  <c r="R436" i="8" s="1"/>
  <c r="L436" i="8"/>
  <c r="J436" i="8"/>
  <c r="M436" i="8" s="1"/>
  <c r="G436" i="8"/>
  <c r="AD435" i="8"/>
  <c r="W435" i="8"/>
  <c r="U435" i="8"/>
  <c r="P435" i="8"/>
  <c r="Q435" i="8" s="1"/>
  <c r="O435" i="8"/>
  <c r="L435" i="8"/>
  <c r="J435" i="8"/>
  <c r="M435" i="8" s="1"/>
  <c r="G435" i="8"/>
  <c r="AD434" i="8"/>
  <c r="W434" i="8"/>
  <c r="U434" i="8"/>
  <c r="P434" i="8"/>
  <c r="Q434" i="8" s="1"/>
  <c r="O434" i="8"/>
  <c r="L434" i="8"/>
  <c r="J434" i="8"/>
  <c r="M434" i="8" s="1"/>
  <c r="G434" i="8"/>
  <c r="AD433" i="8"/>
  <c r="W433" i="8"/>
  <c r="U433" i="8"/>
  <c r="P433" i="8"/>
  <c r="Q433" i="8" s="1"/>
  <c r="O433" i="8"/>
  <c r="L433" i="8"/>
  <c r="J433" i="8"/>
  <c r="M433" i="8" s="1"/>
  <c r="G433" i="8"/>
  <c r="AD432" i="8"/>
  <c r="W432" i="8"/>
  <c r="U432" i="8"/>
  <c r="P432" i="8"/>
  <c r="Q432" i="8" s="1"/>
  <c r="O432" i="8"/>
  <c r="L432" i="8"/>
  <c r="J432" i="8"/>
  <c r="M432" i="8" s="1"/>
  <c r="G432" i="8"/>
  <c r="AD431" i="8"/>
  <c r="W431" i="8"/>
  <c r="U431" i="8"/>
  <c r="P431" i="8"/>
  <c r="Q431" i="8" s="1"/>
  <c r="O431" i="8"/>
  <c r="L431" i="8"/>
  <c r="J431" i="8"/>
  <c r="M431" i="8" s="1"/>
  <c r="G431" i="8"/>
  <c r="AD430" i="8"/>
  <c r="W430" i="8"/>
  <c r="U430" i="8"/>
  <c r="P430" i="8"/>
  <c r="Q430" i="8" s="1"/>
  <c r="O430" i="8"/>
  <c r="L430" i="8"/>
  <c r="J430" i="8"/>
  <c r="M430" i="8" s="1"/>
  <c r="G430" i="8"/>
  <c r="AD429" i="8"/>
  <c r="W429" i="8"/>
  <c r="U429" i="8"/>
  <c r="P429" i="8"/>
  <c r="Q429" i="8" s="1"/>
  <c r="O429" i="8"/>
  <c r="L429" i="8"/>
  <c r="J429" i="8"/>
  <c r="M429" i="8" s="1"/>
  <c r="G429" i="8"/>
  <c r="AD428" i="8"/>
  <c r="W428" i="8"/>
  <c r="U428" i="8"/>
  <c r="P428" i="8"/>
  <c r="Q428" i="8" s="1"/>
  <c r="O428" i="8"/>
  <c r="L428" i="8"/>
  <c r="J428" i="8"/>
  <c r="M428" i="8" s="1"/>
  <c r="G428" i="8"/>
  <c r="AD427" i="8"/>
  <c r="W427" i="8"/>
  <c r="U427" i="8"/>
  <c r="P427" i="8"/>
  <c r="Q427" i="8" s="1"/>
  <c r="O427" i="8"/>
  <c r="L427" i="8"/>
  <c r="J427" i="8"/>
  <c r="M427" i="8" s="1"/>
  <c r="G427" i="8"/>
  <c r="AD426" i="8"/>
  <c r="W426" i="8"/>
  <c r="U426" i="8"/>
  <c r="P426" i="8"/>
  <c r="Q426" i="8" s="1"/>
  <c r="O426" i="8"/>
  <c r="L426" i="8"/>
  <c r="J426" i="8"/>
  <c r="M426" i="8" s="1"/>
  <c r="G426" i="8"/>
  <c r="AD425" i="8"/>
  <c r="W425" i="8"/>
  <c r="U425" i="8"/>
  <c r="P425" i="8"/>
  <c r="Q425" i="8" s="1"/>
  <c r="O425" i="8"/>
  <c r="L425" i="8"/>
  <c r="J425" i="8"/>
  <c r="M425" i="8" s="1"/>
  <c r="G425" i="8"/>
  <c r="AD424" i="8"/>
  <c r="Y424" i="8"/>
  <c r="W424" i="8"/>
  <c r="U424" i="8"/>
  <c r="X424" i="8" s="1"/>
  <c r="P424" i="8"/>
  <c r="Q424" i="8" s="1"/>
  <c r="O424" i="8"/>
  <c r="L424" i="8"/>
  <c r="J424" i="8"/>
  <c r="M424" i="8" s="1"/>
  <c r="G424" i="8"/>
  <c r="AD423" i="8"/>
  <c r="W423" i="8"/>
  <c r="U423" i="8"/>
  <c r="P423" i="8"/>
  <c r="Q423" i="8" s="1"/>
  <c r="O423" i="8"/>
  <c r="L423" i="8"/>
  <c r="J423" i="8"/>
  <c r="M423" i="8" s="1"/>
  <c r="G423" i="8"/>
  <c r="AD422" i="8"/>
  <c r="W422" i="8"/>
  <c r="U422" i="8"/>
  <c r="P422" i="8"/>
  <c r="Q422" i="8" s="1"/>
  <c r="O422" i="8"/>
  <c r="L422" i="8"/>
  <c r="J422" i="8"/>
  <c r="M422" i="8" s="1"/>
  <c r="G422" i="8"/>
  <c r="AD421" i="8"/>
  <c r="W421" i="8"/>
  <c r="U421" i="8"/>
  <c r="P421" i="8"/>
  <c r="Q421" i="8" s="1"/>
  <c r="O421" i="8"/>
  <c r="L421" i="8"/>
  <c r="J421" i="8"/>
  <c r="M421" i="8" s="1"/>
  <c r="G421" i="8"/>
  <c r="AD420" i="8"/>
  <c r="W420" i="8"/>
  <c r="U420" i="8"/>
  <c r="P420" i="8"/>
  <c r="Q420" i="8" s="1"/>
  <c r="O420" i="8"/>
  <c r="L420" i="8"/>
  <c r="J420" i="8"/>
  <c r="M420" i="8" s="1"/>
  <c r="G420" i="8"/>
  <c r="AD419" i="8"/>
  <c r="W419" i="8"/>
  <c r="U419" i="8"/>
  <c r="P419" i="8"/>
  <c r="Q419" i="8" s="1"/>
  <c r="O419" i="8"/>
  <c r="L419" i="8"/>
  <c r="J419" i="8"/>
  <c r="M419" i="8" s="1"/>
  <c r="G419" i="8"/>
  <c r="AD418" i="8"/>
  <c r="W418" i="8"/>
  <c r="U418" i="8"/>
  <c r="S418" i="8"/>
  <c r="P418" i="8"/>
  <c r="Q418" i="8" s="1"/>
  <c r="O418" i="8"/>
  <c r="R418" i="8" s="1"/>
  <c r="L418" i="8"/>
  <c r="J418" i="8"/>
  <c r="M418" i="8" s="1"/>
  <c r="G418" i="8"/>
  <c r="AD417" i="8"/>
  <c r="W417" i="8"/>
  <c r="U417" i="8"/>
  <c r="P417" i="8"/>
  <c r="Q417" i="8" s="1"/>
  <c r="O417" i="8"/>
  <c r="L417" i="8"/>
  <c r="J417" i="8"/>
  <c r="M417" i="8" s="1"/>
  <c r="G417" i="8"/>
  <c r="AD416" i="8"/>
  <c r="W416" i="8"/>
  <c r="U416" i="8"/>
  <c r="P416" i="8"/>
  <c r="Q416" i="8" s="1"/>
  <c r="O416" i="8"/>
  <c r="L416" i="8"/>
  <c r="J416" i="8"/>
  <c r="M416" i="8" s="1"/>
  <c r="G416" i="8"/>
  <c r="AD415" i="8"/>
  <c r="W415" i="8"/>
  <c r="U415" i="8"/>
  <c r="P415" i="8"/>
  <c r="Q415" i="8" s="1"/>
  <c r="O415" i="8"/>
  <c r="L415" i="8"/>
  <c r="J415" i="8"/>
  <c r="M415" i="8" s="1"/>
  <c r="G415" i="8"/>
  <c r="AD414" i="8"/>
  <c r="W414" i="8"/>
  <c r="U414" i="8"/>
  <c r="P414" i="8"/>
  <c r="Q414" i="8" s="1"/>
  <c r="O414" i="8"/>
  <c r="L414" i="8"/>
  <c r="J414" i="8"/>
  <c r="M414" i="8" s="1"/>
  <c r="G414" i="8"/>
  <c r="AD413" i="8"/>
  <c r="W413" i="8"/>
  <c r="U413" i="8"/>
  <c r="P413" i="8"/>
  <c r="Q413" i="8" s="1"/>
  <c r="O413" i="8"/>
  <c r="L413" i="8"/>
  <c r="J413" i="8"/>
  <c r="M413" i="8" s="1"/>
  <c r="G413" i="8"/>
  <c r="AD412" i="8"/>
  <c r="W412" i="8"/>
  <c r="U412" i="8"/>
  <c r="P412" i="8"/>
  <c r="Q412" i="8" s="1"/>
  <c r="O412" i="8"/>
  <c r="L412" i="8"/>
  <c r="J412" i="8"/>
  <c r="M412" i="8" s="1"/>
  <c r="G412" i="8"/>
  <c r="AD411" i="8"/>
  <c r="W411" i="8"/>
  <c r="U411" i="8"/>
  <c r="P411" i="8"/>
  <c r="Q411" i="8" s="1"/>
  <c r="O411" i="8"/>
  <c r="L411" i="8"/>
  <c r="J411" i="8"/>
  <c r="M411" i="8" s="1"/>
  <c r="G411" i="8"/>
  <c r="AD410" i="8"/>
  <c r="W410" i="8"/>
  <c r="U410" i="8"/>
  <c r="P410" i="8"/>
  <c r="Q410" i="8" s="1"/>
  <c r="O410" i="8"/>
  <c r="L410" i="8"/>
  <c r="J410" i="8"/>
  <c r="M410" i="8" s="1"/>
  <c r="G410" i="8"/>
  <c r="AD409" i="8"/>
  <c r="W409" i="8"/>
  <c r="U409" i="8"/>
  <c r="P409" i="8"/>
  <c r="Q409" i="8" s="1"/>
  <c r="O409" i="8"/>
  <c r="L409" i="8"/>
  <c r="J409" i="8"/>
  <c r="M409" i="8" s="1"/>
  <c r="G409" i="8"/>
  <c r="AD408" i="8"/>
  <c r="W408" i="8"/>
  <c r="U408" i="8"/>
  <c r="P408" i="8"/>
  <c r="Q408" i="8" s="1"/>
  <c r="O408" i="8"/>
  <c r="L408" i="8"/>
  <c r="J408" i="8"/>
  <c r="M408" i="8" s="1"/>
  <c r="G408" i="8"/>
  <c r="AD407" i="8"/>
  <c r="W407" i="8"/>
  <c r="U407" i="8"/>
  <c r="P407" i="8"/>
  <c r="Q407" i="8" s="1"/>
  <c r="O407" i="8"/>
  <c r="L407" i="8"/>
  <c r="J407" i="8"/>
  <c r="M407" i="8" s="1"/>
  <c r="G407" i="8"/>
  <c r="AD406" i="8"/>
  <c r="W406" i="8"/>
  <c r="U406" i="8"/>
  <c r="S406" i="8"/>
  <c r="P406" i="8"/>
  <c r="Q406" i="8" s="1"/>
  <c r="O406" i="8"/>
  <c r="R406" i="8" s="1"/>
  <c r="L406" i="8"/>
  <c r="J406" i="8"/>
  <c r="M406" i="8" s="1"/>
  <c r="G406" i="8"/>
  <c r="AD405" i="8"/>
  <c r="W405" i="8"/>
  <c r="U405" i="8"/>
  <c r="P405" i="8"/>
  <c r="Q405" i="8" s="1"/>
  <c r="O405" i="8"/>
  <c r="L405" i="8"/>
  <c r="J405" i="8"/>
  <c r="M405" i="8" s="1"/>
  <c r="G405" i="8"/>
  <c r="AD404" i="8"/>
  <c r="W404" i="8"/>
  <c r="U404" i="8"/>
  <c r="P404" i="8"/>
  <c r="Q404" i="8" s="1"/>
  <c r="O404" i="8"/>
  <c r="L404" i="8"/>
  <c r="J404" i="8"/>
  <c r="M404" i="8" s="1"/>
  <c r="G404" i="8"/>
  <c r="AD403" i="8"/>
  <c r="W403" i="8"/>
  <c r="U403" i="8"/>
  <c r="P403" i="8"/>
  <c r="Q403" i="8" s="1"/>
  <c r="O403" i="8"/>
  <c r="L403" i="8"/>
  <c r="J403" i="8"/>
  <c r="M403" i="8" s="1"/>
  <c r="G403" i="8"/>
  <c r="AD402" i="8"/>
  <c r="W402" i="8"/>
  <c r="U402" i="8"/>
  <c r="P402" i="8"/>
  <c r="Q402" i="8" s="1"/>
  <c r="O402" i="8"/>
  <c r="L402" i="8"/>
  <c r="J402" i="8"/>
  <c r="M402" i="8" s="1"/>
  <c r="G402" i="8"/>
  <c r="AD401" i="8"/>
  <c r="W401" i="8"/>
  <c r="U401" i="8"/>
  <c r="P401" i="8"/>
  <c r="Q401" i="8" s="1"/>
  <c r="O401" i="8"/>
  <c r="L401" i="8"/>
  <c r="J401" i="8"/>
  <c r="M401" i="8" s="1"/>
  <c r="G401" i="8"/>
  <c r="AD400" i="8"/>
  <c r="W400" i="8"/>
  <c r="U400" i="8"/>
  <c r="S400" i="8"/>
  <c r="P400" i="8"/>
  <c r="Q400" i="8" s="1"/>
  <c r="O400" i="8"/>
  <c r="R400" i="8" s="1"/>
  <c r="L400" i="8"/>
  <c r="J400" i="8"/>
  <c r="M400" i="8" s="1"/>
  <c r="G400" i="8"/>
  <c r="AD399" i="8"/>
  <c r="W399" i="8"/>
  <c r="U399" i="8"/>
  <c r="P399" i="8"/>
  <c r="Q399" i="8" s="1"/>
  <c r="O399" i="8"/>
  <c r="L399" i="8"/>
  <c r="J399" i="8"/>
  <c r="M399" i="8" s="1"/>
  <c r="G399" i="8"/>
  <c r="AD398" i="8"/>
  <c r="W398" i="8"/>
  <c r="U398" i="8"/>
  <c r="P398" i="8"/>
  <c r="Q398" i="8" s="1"/>
  <c r="O398" i="8"/>
  <c r="L398" i="8"/>
  <c r="J398" i="8"/>
  <c r="M398" i="8" s="1"/>
  <c r="G398" i="8"/>
  <c r="AD397" i="8"/>
  <c r="W397" i="8"/>
  <c r="U397" i="8"/>
  <c r="P397" i="8"/>
  <c r="Q397" i="8" s="1"/>
  <c r="O397" i="8"/>
  <c r="L397" i="8"/>
  <c r="J397" i="8"/>
  <c r="M397" i="8" s="1"/>
  <c r="G397" i="8"/>
  <c r="AD396" i="8"/>
  <c r="W396" i="8"/>
  <c r="U396" i="8"/>
  <c r="P396" i="8"/>
  <c r="Q396" i="8" s="1"/>
  <c r="O396" i="8"/>
  <c r="L396" i="8"/>
  <c r="J396" i="8"/>
  <c r="M396" i="8" s="1"/>
  <c r="G396" i="8"/>
  <c r="AD395" i="8"/>
  <c r="W395" i="8"/>
  <c r="U395" i="8"/>
  <c r="P395" i="8"/>
  <c r="Q395" i="8" s="1"/>
  <c r="O395" i="8"/>
  <c r="L395" i="8"/>
  <c r="J395" i="8"/>
  <c r="M395" i="8" s="1"/>
  <c r="G395" i="8"/>
  <c r="AD394" i="8"/>
  <c r="W394" i="8"/>
  <c r="U394" i="8"/>
  <c r="P394" i="8"/>
  <c r="Q394" i="8" s="1"/>
  <c r="O394" i="8"/>
  <c r="L394" i="8"/>
  <c r="J394" i="8"/>
  <c r="M394" i="8" s="1"/>
  <c r="G394" i="8"/>
  <c r="AD393" i="8"/>
  <c r="W393" i="8"/>
  <c r="U393" i="8"/>
  <c r="S393" i="8"/>
  <c r="P393" i="8"/>
  <c r="Q393" i="8" s="1"/>
  <c r="O393" i="8"/>
  <c r="R393" i="8" s="1"/>
  <c r="L393" i="8"/>
  <c r="J393" i="8"/>
  <c r="M393" i="8" s="1"/>
  <c r="G393" i="8"/>
  <c r="AD392" i="8"/>
  <c r="Y392" i="8"/>
  <c r="W392" i="8"/>
  <c r="U392" i="8"/>
  <c r="X392" i="8" s="1"/>
  <c r="S392" i="8"/>
  <c r="P392" i="8"/>
  <c r="Q392" i="8" s="1"/>
  <c r="O392" i="8"/>
  <c r="R392" i="8" s="1"/>
  <c r="L392" i="8"/>
  <c r="J392" i="8"/>
  <c r="M392" i="8" s="1"/>
  <c r="G392" i="8"/>
  <c r="AD391" i="8"/>
  <c r="Y391" i="8"/>
  <c r="W391" i="8"/>
  <c r="U391" i="8"/>
  <c r="X391" i="8" s="1"/>
  <c r="S391" i="8"/>
  <c r="P391" i="8"/>
  <c r="Q391" i="8" s="1"/>
  <c r="O391" i="8"/>
  <c r="R391" i="8" s="1"/>
  <c r="L391" i="8"/>
  <c r="J391" i="8"/>
  <c r="M391" i="8" s="1"/>
  <c r="G391" i="8"/>
  <c r="AD390" i="8"/>
  <c r="W390" i="8"/>
  <c r="U390" i="8"/>
  <c r="P390" i="8"/>
  <c r="Q390" i="8" s="1"/>
  <c r="O390" i="8"/>
  <c r="L390" i="8"/>
  <c r="J390" i="8"/>
  <c r="M390" i="8" s="1"/>
  <c r="G390" i="8"/>
  <c r="AD389" i="8"/>
  <c r="W389" i="8"/>
  <c r="U389" i="8"/>
  <c r="P389" i="8"/>
  <c r="Q389" i="8" s="1"/>
  <c r="O389" i="8"/>
  <c r="L389" i="8"/>
  <c r="J389" i="8"/>
  <c r="M389" i="8" s="1"/>
  <c r="G389" i="8"/>
  <c r="AD388" i="8"/>
  <c r="W388" i="8"/>
  <c r="U388" i="8"/>
  <c r="P388" i="8"/>
  <c r="Q388" i="8" s="1"/>
  <c r="O388" i="8"/>
  <c r="L388" i="8"/>
  <c r="J388" i="8"/>
  <c r="M388" i="8" s="1"/>
  <c r="G388" i="8"/>
  <c r="AD387" i="8"/>
  <c r="W387" i="8"/>
  <c r="U387" i="8"/>
  <c r="P387" i="8"/>
  <c r="Q387" i="8" s="1"/>
  <c r="O387" i="8"/>
  <c r="L387" i="8"/>
  <c r="J387" i="8"/>
  <c r="M387" i="8" s="1"/>
  <c r="G387" i="8"/>
  <c r="AD386" i="8"/>
  <c r="W386" i="8"/>
  <c r="U386" i="8"/>
  <c r="S386" i="8"/>
  <c r="P386" i="8"/>
  <c r="Q386" i="8" s="1"/>
  <c r="O386" i="8"/>
  <c r="R386" i="8" s="1"/>
  <c r="L386" i="8"/>
  <c r="J386" i="8"/>
  <c r="M386" i="8" s="1"/>
  <c r="G386" i="8"/>
  <c r="AD385" i="8"/>
  <c r="W385" i="8"/>
  <c r="U385" i="8"/>
  <c r="P385" i="8"/>
  <c r="Q385" i="8" s="1"/>
  <c r="O385" i="8"/>
  <c r="L385" i="8"/>
  <c r="J385" i="8"/>
  <c r="M385" i="8" s="1"/>
  <c r="G385" i="8"/>
  <c r="AD384" i="8"/>
  <c r="W384" i="8"/>
  <c r="U384" i="8"/>
  <c r="P384" i="8"/>
  <c r="Q384" i="8" s="1"/>
  <c r="O384" i="8"/>
  <c r="L384" i="8"/>
  <c r="J384" i="8"/>
  <c r="M384" i="8" s="1"/>
  <c r="G384" i="8"/>
  <c r="AD383" i="8"/>
  <c r="W383" i="8"/>
  <c r="U383" i="8"/>
  <c r="S383" i="8"/>
  <c r="P383" i="8"/>
  <c r="Q383" i="8" s="1"/>
  <c r="O383" i="8"/>
  <c r="R383" i="8" s="1"/>
  <c r="L383" i="8"/>
  <c r="J383" i="8"/>
  <c r="M383" i="8" s="1"/>
  <c r="G383" i="8"/>
  <c r="AD382" i="8"/>
  <c r="W382" i="8"/>
  <c r="U382" i="8"/>
  <c r="P382" i="8"/>
  <c r="Q382" i="8" s="1"/>
  <c r="O382" i="8"/>
  <c r="L382" i="8"/>
  <c r="J382" i="8"/>
  <c r="M382" i="8" s="1"/>
  <c r="G382" i="8"/>
  <c r="AD381" i="8"/>
  <c r="W381" i="8"/>
  <c r="U381" i="8"/>
  <c r="P381" i="8"/>
  <c r="Q381" i="8" s="1"/>
  <c r="O381" i="8"/>
  <c r="L381" i="8"/>
  <c r="J381" i="8"/>
  <c r="M381" i="8" s="1"/>
  <c r="G381" i="8"/>
  <c r="AD380" i="8"/>
  <c r="W380" i="8"/>
  <c r="U380" i="8"/>
  <c r="P380" i="8"/>
  <c r="Q380" i="8" s="1"/>
  <c r="O380" i="8"/>
  <c r="L380" i="8"/>
  <c r="J380" i="8"/>
  <c r="M380" i="8" s="1"/>
  <c r="G380" i="8"/>
  <c r="AD379" i="8"/>
  <c r="W379" i="8"/>
  <c r="U379" i="8"/>
  <c r="P379" i="8"/>
  <c r="Q379" i="8" s="1"/>
  <c r="O379" i="8"/>
  <c r="L379" i="8"/>
  <c r="J379" i="8"/>
  <c r="M379" i="8" s="1"/>
  <c r="G379" i="8"/>
  <c r="AD378" i="8"/>
  <c r="W378" i="8"/>
  <c r="U378" i="8"/>
  <c r="P378" i="8"/>
  <c r="Q378" i="8" s="1"/>
  <c r="O378" i="8"/>
  <c r="L378" i="8"/>
  <c r="J378" i="8"/>
  <c r="M378" i="8" s="1"/>
  <c r="G378" i="8"/>
  <c r="AD377" i="8"/>
  <c r="W377" i="8"/>
  <c r="U377" i="8"/>
  <c r="P377" i="8"/>
  <c r="Q377" i="8" s="1"/>
  <c r="O377" i="8"/>
  <c r="L377" i="8"/>
  <c r="J377" i="8"/>
  <c r="M377" i="8" s="1"/>
  <c r="G377" i="8"/>
  <c r="AD376" i="8"/>
  <c r="W376" i="8"/>
  <c r="U376" i="8"/>
  <c r="P376" i="8"/>
  <c r="Q376" i="8" s="1"/>
  <c r="O376" i="8"/>
  <c r="L376" i="8"/>
  <c r="J376" i="8"/>
  <c r="M376" i="8" s="1"/>
  <c r="G376" i="8"/>
  <c r="AD375" i="8"/>
  <c r="W375" i="8"/>
  <c r="U375" i="8"/>
  <c r="P375" i="8"/>
  <c r="Q375" i="8" s="1"/>
  <c r="O375" i="8"/>
  <c r="L375" i="8"/>
  <c r="J375" i="8"/>
  <c r="M375" i="8" s="1"/>
  <c r="G375" i="8"/>
  <c r="AD374" i="8"/>
  <c r="W374" i="8"/>
  <c r="U374" i="8"/>
  <c r="P374" i="8"/>
  <c r="Q374" i="8" s="1"/>
  <c r="O374" i="8"/>
  <c r="L374" i="8"/>
  <c r="J374" i="8"/>
  <c r="M374" i="8" s="1"/>
  <c r="G374" i="8"/>
  <c r="AD373" i="8"/>
  <c r="Y373" i="8"/>
  <c r="W373" i="8"/>
  <c r="U373" i="8"/>
  <c r="X373" i="8" s="1"/>
  <c r="P373" i="8"/>
  <c r="Q373" i="8" s="1"/>
  <c r="O373" i="8"/>
  <c r="L373" i="8"/>
  <c r="J373" i="8"/>
  <c r="M373" i="8" s="1"/>
  <c r="G373" i="8"/>
  <c r="AD372" i="8"/>
  <c r="Y372" i="8"/>
  <c r="W372" i="8"/>
  <c r="U372" i="8"/>
  <c r="X372" i="8" s="1"/>
  <c r="P372" i="8"/>
  <c r="Q372" i="8" s="1"/>
  <c r="O372" i="8"/>
  <c r="L372" i="8"/>
  <c r="J372" i="8"/>
  <c r="M372" i="8" s="1"/>
  <c r="G372" i="8"/>
  <c r="AD371" i="8"/>
  <c r="W371" i="8"/>
  <c r="U371" i="8"/>
  <c r="P371" i="8"/>
  <c r="Q371" i="8" s="1"/>
  <c r="O371" i="8"/>
  <c r="L371" i="8"/>
  <c r="J371" i="8"/>
  <c r="M371" i="8" s="1"/>
  <c r="G371" i="8"/>
  <c r="AD370" i="8"/>
  <c r="W370" i="8"/>
  <c r="U370" i="8"/>
  <c r="P370" i="8"/>
  <c r="Q370" i="8" s="1"/>
  <c r="O370" i="8"/>
  <c r="L370" i="8"/>
  <c r="J370" i="8"/>
  <c r="M370" i="8" s="1"/>
  <c r="G370" i="8"/>
  <c r="AD369" i="8"/>
  <c r="W369" i="8"/>
  <c r="U369" i="8"/>
  <c r="S369" i="8"/>
  <c r="P369" i="8"/>
  <c r="Q369" i="8" s="1"/>
  <c r="O369" i="8"/>
  <c r="R369" i="8" s="1"/>
  <c r="L369" i="8"/>
  <c r="J369" i="8"/>
  <c r="M369" i="8" s="1"/>
  <c r="G369" i="8"/>
  <c r="AD368" i="8"/>
  <c r="W368" i="8"/>
  <c r="U368" i="8"/>
  <c r="P368" i="8"/>
  <c r="Q368" i="8" s="1"/>
  <c r="O368" i="8"/>
  <c r="L368" i="8"/>
  <c r="J368" i="8"/>
  <c r="M368" i="8" s="1"/>
  <c r="G368" i="8"/>
  <c r="AD367" i="8"/>
  <c r="W367" i="8"/>
  <c r="U367" i="8"/>
  <c r="P367" i="8"/>
  <c r="Q367" i="8" s="1"/>
  <c r="O367" i="8"/>
  <c r="L367" i="8"/>
  <c r="J367" i="8"/>
  <c r="M367" i="8" s="1"/>
  <c r="G367" i="8"/>
  <c r="AD366" i="8"/>
  <c r="W366" i="8"/>
  <c r="U366" i="8"/>
  <c r="P366" i="8"/>
  <c r="Q366" i="8" s="1"/>
  <c r="O366" i="8"/>
  <c r="L366" i="8"/>
  <c r="J366" i="8"/>
  <c r="M366" i="8" s="1"/>
  <c r="G366" i="8"/>
  <c r="AD365" i="8"/>
  <c r="W365" i="8"/>
  <c r="U365" i="8"/>
  <c r="S365" i="8"/>
  <c r="P365" i="8"/>
  <c r="Q365" i="8" s="1"/>
  <c r="O365" i="8"/>
  <c r="R365" i="8" s="1"/>
  <c r="L365" i="8"/>
  <c r="J365" i="8"/>
  <c r="M365" i="8" s="1"/>
  <c r="G365" i="8"/>
  <c r="AD364" i="8"/>
  <c r="W364" i="8"/>
  <c r="U364" i="8"/>
  <c r="P364" i="8"/>
  <c r="Q364" i="8" s="1"/>
  <c r="O364" i="8"/>
  <c r="L364" i="8"/>
  <c r="J364" i="8"/>
  <c r="M364" i="8" s="1"/>
  <c r="G364" i="8"/>
  <c r="AD363" i="8"/>
  <c r="Y363" i="8"/>
  <c r="W363" i="8"/>
  <c r="U363" i="8"/>
  <c r="X363" i="8" s="1"/>
  <c r="S363" i="8"/>
  <c r="P363" i="8"/>
  <c r="Q363" i="8" s="1"/>
  <c r="O363" i="8"/>
  <c r="R363" i="8" s="1"/>
  <c r="L363" i="8"/>
  <c r="J363" i="8"/>
  <c r="M363" i="8" s="1"/>
  <c r="G363" i="8"/>
  <c r="AD362" i="8"/>
  <c r="Y362" i="8"/>
  <c r="W362" i="8"/>
  <c r="U362" i="8"/>
  <c r="X362" i="8" s="1"/>
  <c r="S362" i="8"/>
  <c r="P362" i="8"/>
  <c r="Q362" i="8" s="1"/>
  <c r="O362" i="8"/>
  <c r="R362" i="8" s="1"/>
  <c r="L362" i="8"/>
  <c r="J362" i="8"/>
  <c r="M362" i="8" s="1"/>
  <c r="G362" i="8"/>
  <c r="AD361" i="8"/>
  <c r="W361" i="8"/>
  <c r="U361" i="8"/>
  <c r="P361" i="8"/>
  <c r="Q361" i="8" s="1"/>
  <c r="O361" i="8"/>
  <c r="L361" i="8"/>
  <c r="J361" i="8"/>
  <c r="M361" i="8" s="1"/>
  <c r="G361" i="8"/>
  <c r="AD360" i="8"/>
  <c r="W360" i="8"/>
  <c r="U360" i="8"/>
  <c r="S360" i="8"/>
  <c r="P360" i="8"/>
  <c r="Q360" i="8" s="1"/>
  <c r="O360" i="8"/>
  <c r="R360" i="8" s="1"/>
  <c r="L360" i="8"/>
  <c r="J360" i="8"/>
  <c r="M360" i="8" s="1"/>
  <c r="G360" i="8"/>
  <c r="AD359" i="8"/>
  <c r="W359" i="8"/>
  <c r="U359" i="8"/>
  <c r="P359" i="8"/>
  <c r="Q359" i="8" s="1"/>
  <c r="O359" i="8"/>
  <c r="L359" i="8"/>
  <c r="J359" i="8"/>
  <c r="M359" i="8" s="1"/>
  <c r="G359" i="8"/>
  <c r="AD358" i="8"/>
  <c r="W358" i="8"/>
  <c r="U358" i="8"/>
  <c r="P358" i="8"/>
  <c r="Q358" i="8" s="1"/>
  <c r="O358" i="8"/>
  <c r="L358" i="8"/>
  <c r="J358" i="8"/>
  <c r="M358" i="8" s="1"/>
  <c r="G358" i="8"/>
  <c r="AD357" i="8"/>
  <c r="W357" i="8"/>
  <c r="U357" i="8"/>
  <c r="P357" i="8"/>
  <c r="Q357" i="8" s="1"/>
  <c r="O357" i="8"/>
  <c r="L357" i="8"/>
  <c r="J357" i="8"/>
  <c r="M357" i="8" s="1"/>
  <c r="G357" i="8"/>
  <c r="AD356" i="8"/>
  <c r="W356" i="8"/>
  <c r="U356" i="8"/>
  <c r="P356" i="8"/>
  <c r="Q356" i="8" s="1"/>
  <c r="O356" i="8"/>
  <c r="L356" i="8"/>
  <c r="J356" i="8"/>
  <c r="M356" i="8" s="1"/>
  <c r="G356" i="8"/>
  <c r="AD355" i="8"/>
  <c r="W355" i="8"/>
  <c r="U355" i="8"/>
  <c r="P355" i="8"/>
  <c r="Q355" i="8" s="1"/>
  <c r="O355" i="8"/>
  <c r="L355" i="8"/>
  <c r="J355" i="8"/>
  <c r="M355" i="8" s="1"/>
  <c r="G355" i="8"/>
  <c r="AD354" i="8"/>
  <c r="W354" i="8"/>
  <c r="U354" i="8"/>
  <c r="P354" i="8"/>
  <c r="Q354" i="8" s="1"/>
  <c r="O354" i="8"/>
  <c r="L354" i="8"/>
  <c r="J354" i="8"/>
  <c r="M354" i="8" s="1"/>
  <c r="G354" i="8"/>
  <c r="AD353" i="8"/>
  <c r="W353" i="8"/>
  <c r="U353" i="8"/>
  <c r="P353" i="8"/>
  <c r="Q353" i="8" s="1"/>
  <c r="O353" i="8"/>
  <c r="L353" i="8"/>
  <c r="J353" i="8"/>
  <c r="M353" i="8" s="1"/>
  <c r="G353" i="8"/>
  <c r="AD352" i="8"/>
  <c r="W352" i="8"/>
  <c r="U352" i="8"/>
  <c r="P352" i="8"/>
  <c r="Q352" i="8" s="1"/>
  <c r="O352" i="8"/>
  <c r="L352" i="8"/>
  <c r="J352" i="8"/>
  <c r="M352" i="8" s="1"/>
  <c r="G352" i="8"/>
  <c r="AD351" i="8"/>
  <c r="W351" i="8"/>
  <c r="U351" i="8"/>
  <c r="P351" i="8"/>
  <c r="Q351" i="8" s="1"/>
  <c r="O351" i="8"/>
  <c r="L351" i="8"/>
  <c r="J351" i="8"/>
  <c r="M351" i="8" s="1"/>
  <c r="G351" i="8"/>
  <c r="AD350" i="8"/>
  <c r="W350" i="8"/>
  <c r="U350" i="8"/>
  <c r="P350" i="8"/>
  <c r="Q350" i="8" s="1"/>
  <c r="O350" i="8"/>
  <c r="L350" i="8"/>
  <c r="J350" i="8"/>
  <c r="M350" i="8" s="1"/>
  <c r="G350" i="8"/>
  <c r="AD349" i="8"/>
  <c r="W349" i="8"/>
  <c r="U349" i="8"/>
  <c r="P349" i="8"/>
  <c r="Q349" i="8" s="1"/>
  <c r="O349" i="8"/>
  <c r="L349" i="8"/>
  <c r="J349" i="8"/>
  <c r="M349" i="8" s="1"/>
  <c r="G349" i="8"/>
  <c r="AD348" i="8"/>
  <c r="W348" i="8"/>
  <c r="U348" i="8"/>
  <c r="P348" i="8"/>
  <c r="Q348" i="8" s="1"/>
  <c r="O348" i="8"/>
  <c r="L348" i="8"/>
  <c r="J348" i="8"/>
  <c r="M348" i="8" s="1"/>
  <c r="G348" i="8"/>
  <c r="AD347" i="8"/>
  <c r="W347" i="8"/>
  <c r="U347" i="8"/>
  <c r="P347" i="8"/>
  <c r="Q347" i="8" s="1"/>
  <c r="O347" i="8"/>
  <c r="L347" i="8"/>
  <c r="J347" i="8"/>
  <c r="M347" i="8" s="1"/>
  <c r="G347" i="8"/>
  <c r="AD346" i="8"/>
  <c r="W346" i="8"/>
  <c r="U346" i="8"/>
  <c r="P346" i="8"/>
  <c r="Q346" i="8" s="1"/>
  <c r="O346" i="8"/>
  <c r="L346" i="8"/>
  <c r="J346" i="8"/>
  <c r="M346" i="8" s="1"/>
  <c r="G346" i="8"/>
  <c r="AD345" i="8"/>
  <c r="W345" i="8"/>
  <c r="U345" i="8"/>
  <c r="P345" i="8"/>
  <c r="Q345" i="8" s="1"/>
  <c r="O345" i="8"/>
  <c r="L345" i="8"/>
  <c r="J345" i="8"/>
  <c r="M345" i="8" s="1"/>
  <c r="G345" i="8"/>
  <c r="AD344" i="8"/>
  <c r="W344" i="8"/>
  <c r="U344" i="8"/>
  <c r="S344" i="8"/>
  <c r="P344" i="8"/>
  <c r="Q344" i="8" s="1"/>
  <c r="O344" i="8"/>
  <c r="R344" i="8" s="1"/>
  <c r="L344" i="8"/>
  <c r="J344" i="8"/>
  <c r="M344" i="8" s="1"/>
  <c r="G344" i="8"/>
  <c r="AD343" i="8"/>
  <c r="W343" i="8"/>
  <c r="U343" i="8"/>
  <c r="P343" i="8"/>
  <c r="Q343" i="8" s="1"/>
  <c r="O343" i="8"/>
  <c r="L343" i="8"/>
  <c r="J343" i="8"/>
  <c r="M343" i="8" s="1"/>
  <c r="G343" i="8"/>
  <c r="AD342" i="8"/>
  <c r="W342" i="8"/>
  <c r="U342" i="8"/>
  <c r="P342" i="8"/>
  <c r="Q342" i="8" s="1"/>
  <c r="O342" i="8"/>
  <c r="L342" i="8"/>
  <c r="J342" i="8"/>
  <c r="M342" i="8" s="1"/>
  <c r="G342" i="8"/>
  <c r="AD341" i="8"/>
  <c r="W341" i="8"/>
  <c r="U341" i="8"/>
  <c r="P341" i="8"/>
  <c r="Q341" i="8" s="1"/>
  <c r="O341" i="8"/>
  <c r="L341" i="8"/>
  <c r="J341" i="8"/>
  <c r="M341" i="8" s="1"/>
  <c r="G341" i="8"/>
  <c r="AD340" i="8"/>
  <c r="W340" i="8"/>
  <c r="U340" i="8"/>
  <c r="P340" i="8"/>
  <c r="Q340" i="8" s="1"/>
  <c r="O340" i="8"/>
  <c r="L340" i="8"/>
  <c r="J340" i="8"/>
  <c r="M340" i="8" s="1"/>
  <c r="G340" i="8"/>
  <c r="AD339" i="8"/>
  <c r="W339" i="8"/>
  <c r="U339" i="8"/>
  <c r="P339" i="8"/>
  <c r="Q339" i="8" s="1"/>
  <c r="O339" i="8"/>
  <c r="L339" i="8"/>
  <c r="J339" i="8"/>
  <c r="M339" i="8" s="1"/>
  <c r="G339" i="8"/>
  <c r="AD338" i="8"/>
  <c r="W338" i="8"/>
  <c r="U338" i="8"/>
  <c r="P338" i="8"/>
  <c r="Q338" i="8" s="1"/>
  <c r="O338" i="8"/>
  <c r="L338" i="8"/>
  <c r="J338" i="8"/>
  <c r="M338" i="8" s="1"/>
  <c r="G338" i="8"/>
  <c r="AD337" i="8"/>
  <c r="W337" i="8"/>
  <c r="U337" i="8"/>
  <c r="P337" i="8"/>
  <c r="Q337" i="8" s="1"/>
  <c r="O337" i="8"/>
  <c r="L337" i="8"/>
  <c r="J337" i="8"/>
  <c r="M337" i="8" s="1"/>
  <c r="G337" i="8"/>
  <c r="AD336" i="8"/>
  <c r="W336" i="8"/>
  <c r="U336" i="8"/>
  <c r="P336" i="8"/>
  <c r="Q336" i="8" s="1"/>
  <c r="O336" i="8"/>
  <c r="L336" i="8"/>
  <c r="J336" i="8"/>
  <c r="M336" i="8" s="1"/>
  <c r="G336" i="8"/>
  <c r="AD335" i="8"/>
  <c r="W335" i="8"/>
  <c r="U335" i="8"/>
  <c r="P335" i="8"/>
  <c r="Q335" i="8" s="1"/>
  <c r="O335" i="8"/>
  <c r="L335" i="8"/>
  <c r="J335" i="8"/>
  <c r="M335" i="8" s="1"/>
  <c r="G335" i="8"/>
  <c r="AD334" i="8"/>
  <c r="W334" i="8"/>
  <c r="U334" i="8"/>
  <c r="P334" i="8"/>
  <c r="Q334" i="8" s="1"/>
  <c r="O334" i="8"/>
  <c r="L334" i="8"/>
  <c r="J334" i="8"/>
  <c r="M334" i="8" s="1"/>
  <c r="G334" i="8"/>
  <c r="AD333" i="8"/>
  <c r="W333" i="8"/>
  <c r="U333" i="8"/>
  <c r="P333" i="8"/>
  <c r="Q333" i="8" s="1"/>
  <c r="O333" i="8"/>
  <c r="L333" i="8"/>
  <c r="J333" i="8"/>
  <c r="M333" i="8" s="1"/>
  <c r="G333" i="8"/>
  <c r="AD332" i="8"/>
  <c r="W332" i="8"/>
  <c r="U332" i="8"/>
  <c r="P332" i="8"/>
  <c r="Q332" i="8" s="1"/>
  <c r="O332" i="8"/>
  <c r="L332" i="8"/>
  <c r="J332" i="8"/>
  <c r="M332" i="8" s="1"/>
  <c r="G332" i="8"/>
  <c r="AD331" i="8"/>
  <c r="W331" i="8"/>
  <c r="U331" i="8"/>
  <c r="P331" i="8"/>
  <c r="Q331" i="8" s="1"/>
  <c r="O331" i="8"/>
  <c r="L331" i="8"/>
  <c r="J331" i="8"/>
  <c r="M331" i="8" s="1"/>
  <c r="G331" i="8"/>
  <c r="AD330" i="8"/>
  <c r="Y330" i="8"/>
  <c r="W330" i="8"/>
  <c r="U330" i="8"/>
  <c r="X330" i="8" s="1"/>
  <c r="P330" i="8"/>
  <c r="Q330" i="8" s="1"/>
  <c r="O330" i="8"/>
  <c r="L330" i="8"/>
  <c r="J330" i="8"/>
  <c r="M330" i="8" s="1"/>
  <c r="G330" i="8"/>
  <c r="AD329" i="8"/>
  <c r="W329" i="8"/>
  <c r="U329" i="8"/>
  <c r="P329" i="8"/>
  <c r="Q329" i="8" s="1"/>
  <c r="O329" i="8"/>
  <c r="L329" i="8"/>
  <c r="J329" i="8"/>
  <c r="M329" i="8" s="1"/>
  <c r="G329" i="8"/>
  <c r="AD328" i="8"/>
  <c r="W328" i="8"/>
  <c r="U328" i="8"/>
  <c r="P328" i="8"/>
  <c r="Q328" i="8" s="1"/>
  <c r="O328" i="8"/>
  <c r="L328" i="8"/>
  <c r="J328" i="8"/>
  <c r="M328" i="8" s="1"/>
  <c r="G328" i="8"/>
  <c r="AD327" i="8"/>
  <c r="W327" i="8"/>
  <c r="U327" i="8"/>
  <c r="S327" i="8"/>
  <c r="P327" i="8"/>
  <c r="Q327" i="8" s="1"/>
  <c r="O327" i="8"/>
  <c r="R327" i="8" s="1"/>
  <c r="L327" i="8"/>
  <c r="J327" i="8"/>
  <c r="M327" i="8" s="1"/>
  <c r="G327" i="8"/>
  <c r="AD326" i="8"/>
  <c r="W326" i="8"/>
  <c r="U326" i="8"/>
  <c r="P326" i="8"/>
  <c r="Q326" i="8" s="1"/>
  <c r="O326" i="8"/>
  <c r="L326" i="8"/>
  <c r="J326" i="8"/>
  <c r="M326" i="8" s="1"/>
  <c r="G326" i="8"/>
  <c r="AD325" i="8"/>
  <c r="W325" i="8"/>
  <c r="U325" i="8"/>
  <c r="P325" i="8"/>
  <c r="Q325" i="8" s="1"/>
  <c r="O325" i="8"/>
  <c r="L325" i="8"/>
  <c r="J325" i="8"/>
  <c r="M325" i="8" s="1"/>
  <c r="G325" i="8"/>
  <c r="AD324" i="8"/>
  <c r="W324" i="8"/>
  <c r="U324" i="8"/>
  <c r="S324" i="8"/>
  <c r="P324" i="8"/>
  <c r="Q324" i="8" s="1"/>
  <c r="O324" i="8"/>
  <c r="R324" i="8" s="1"/>
  <c r="L324" i="8"/>
  <c r="J324" i="8"/>
  <c r="M324" i="8" s="1"/>
  <c r="G324" i="8"/>
  <c r="AD323" i="8"/>
  <c r="W323" i="8"/>
  <c r="U323" i="8"/>
  <c r="P323" i="8"/>
  <c r="Q323" i="8" s="1"/>
  <c r="O323" i="8"/>
  <c r="L323" i="8"/>
  <c r="J323" i="8"/>
  <c r="M323" i="8" s="1"/>
  <c r="G323" i="8"/>
  <c r="AD322" i="8"/>
  <c r="W322" i="8"/>
  <c r="U322" i="8"/>
  <c r="P322" i="8"/>
  <c r="Q322" i="8" s="1"/>
  <c r="O322" i="8"/>
  <c r="L322" i="8"/>
  <c r="J322" i="8"/>
  <c r="M322" i="8" s="1"/>
  <c r="G322" i="8"/>
  <c r="AD321" i="8"/>
  <c r="W321" i="8"/>
  <c r="U321" i="8"/>
  <c r="P321" i="8"/>
  <c r="Q321" i="8" s="1"/>
  <c r="O321" i="8"/>
  <c r="L321" i="8"/>
  <c r="J321" i="8"/>
  <c r="M321" i="8" s="1"/>
  <c r="G321" i="8"/>
  <c r="AD320" i="8"/>
  <c r="W320" i="8"/>
  <c r="U320" i="8"/>
  <c r="P320" i="8"/>
  <c r="Q320" i="8" s="1"/>
  <c r="O320" i="8"/>
  <c r="L320" i="8"/>
  <c r="J320" i="8"/>
  <c r="M320" i="8" s="1"/>
  <c r="G320" i="8"/>
  <c r="AD319" i="8"/>
  <c r="W319" i="8"/>
  <c r="U319" i="8"/>
  <c r="P319" i="8"/>
  <c r="Q319" i="8" s="1"/>
  <c r="O319" i="8"/>
  <c r="L319" i="8"/>
  <c r="J319" i="8"/>
  <c r="M319" i="8" s="1"/>
  <c r="G319" i="8"/>
  <c r="AD318" i="8"/>
  <c r="W318" i="8"/>
  <c r="U318" i="8"/>
  <c r="P318" i="8"/>
  <c r="Q318" i="8" s="1"/>
  <c r="O318" i="8"/>
  <c r="L318" i="8"/>
  <c r="J318" i="8"/>
  <c r="M318" i="8" s="1"/>
  <c r="G318" i="8"/>
  <c r="AD317" i="8"/>
  <c r="W317" i="8"/>
  <c r="U317" i="8"/>
  <c r="P317" i="8"/>
  <c r="Q317" i="8" s="1"/>
  <c r="O317" i="8"/>
  <c r="L317" i="8"/>
  <c r="J317" i="8"/>
  <c r="M317" i="8" s="1"/>
  <c r="G317" i="8"/>
  <c r="AD316" i="8"/>
  <c r="W316" i="8"/>
  <c r="U316" i="8"/>
  <c r="S316" i="8"/>
  <c r="P316" i="8"/>
  <c r="Q316" i="8" s="1"/>
  <c r="O316" i="8"/>
  <c r="R316" i="8" s="1"/>
  <c r="L316" i="8"/>
  <c r="J316" i="8"/>
  <c r="M316" i="8" s="1"/>
  <c r="G316" i="8"/>
  <c r="AD315" i="8"/>
  <c r="W315" i="8"/>
  <c r="U315" i="8"/>
  <c r="P315" i="8"/>
  <c r="Q315" i="8" s="1"/>
  <c r="O315" i="8"/>
  <c r="L315" i="8"/>
  <c r="J315" i="8"/>
  <c r="M315" i="8" s="1"/>
  <c r="G315" i="8"/>
  <c r="AD314" i="8"/>
  <c r="W314" i="8"/>
  <c r="U314" i="8"/>
  <c r="P314" i="8"/>
  <c r="Q314" i="8" s="1"/>
  <c r="O314" i="8"/>
  <c r="L314" i="8"/>
  <c r="J314" i="8"/>
  <c r="M314" i="8" s="1"/>
  <c r="G314" i="8"/>
  <c r="AD313" i="8"/>
  <c r="W313" i="8"/>
  <c r="U313" i="8"/>
  <c r="P313" i="8"/>
  <c r="Q313" i="8" s="1"/>
  <c r="O313" i="8"/>
  <c r="L313" i="8"/>
  <c r="J313" i="8"/>
  <c r="M313" i="8" s="1"/>
  <c r="G313" i="8"/>
  <c r="AD312" i="8"/>
  <c r="W312" i="8"/>
  <c r="U312" i="8"/>
  <c r="P312" i="8"/>
  <c r="Q312" i="8" s="1"/>
  <c r="O312" i="8"/>
  <c r="L312" i="8"/>
  <c r="J312" i="8"/>
  <c r="M312" i="8" s="1"/>
  <c r="G312" i="8"/>
  <c r="AD311" i="8"/>
  <c r="W311" i="8"/>
  <c r="U311" i="8"/>
  <c r="P311" i="8"/>
  <c r="Q311" i="8" s="1"/>
  <c r="O311" i="8"/>
  <c r="L311" i="8"/>
  <c r="J311" i="8"/>
  <c r="M311" i="8" s="1"/>
  <c r="G311" i="8"/>
  <c r="AD310" i="8"/>
  <c r="W310" i="8"/>
  <c r="U310" i="8"/>
  <c r="P310" i="8"/>
  <c r="Q310" i="8" s="1"/>
  <c r="O310" i="8"/>
  <c r="L310" i="8"/>
  <c r="J310" i="8"/>
  <c r="M310" i="8" s="1"/>
  <c r="G310" i="8"/>
  <c r="AD309" i="8"/>
  <c r="W309" i="8"/>
  <c r="U309" i="8"/>
  <c r="P309" i="8"/>
  <c r="Q309" i="8" s="1"/>
  <c r="O309" i="8"/>
  <c r="L309" i="8"/>
  <c r="J309" i="8"/>
  <c r="M309" i="8" s="1"/>
  <c r="G309" i="8"/>
  <c r="AD308" i="8"/>
  <c r="W308" i="8"/>
  <c r="U308" i="8"/>
  <c r="P308" i="8"/>
  <c r="Q308" i="8" s="1"/>
  <c r="O308" i="8"/>
  <c r="L308" i="8"/>
  <c r="J308" i="8"/>
  <c r="M308" i="8" s="1"/>
  <c r="G308" i="8"/>
  <c r="AD307" i="8"/>
  <c r="W307" i="8"/>
  <c r="U307" i="8"/>
  <c r="P307" i="8"/>
  <c r="Q307" i="8" s="1"/>
  <c r="O307" i="8"/>
  <c r="L307" i="8"/>
  <c r="J307" i="8"/>
  <c r="M307" i="8" s="1"/>
  <c r="G307" i="8"/>
  <c r="AD306" i="8"/>
  <c r="W306" i="8"/>
  <c r="U306" i="8"/>
  <c r="P306" i="8"/>
  <c r="Q306" i="8" s="1"/>
  <c r="O306" i="8"/>
  <c r="L306" i="8"/>
  <c r="J306" i="8"/>
  <c r="M306" i="8" s="1"/>
  <c r="G306" i="8"/>
  <c r="AD305" i="8"/>
  <c r="W305" i="8"/>
  <c r="U305" i="8"/>
  <c r="P305" i="8"/>
  <c r="Q305" i="8" s="1"/>
  <c r="O305" i="8"/>
  <c r="L305" i="8"/>
  <c r="J305" i="8"/>
  <c r="M305" i="8" s="1"/>
  <c r="G305" i="8"/>
  <c r="AD304" i="8"/>
  <c r="W304" i="8"/>
  <c r="U304" i="8"/>
  <c r="P304" i="8"/>
  <c r="Q304" i="8" s="1"/>
  <c r="O304" i="8"/>
  <c r="L304" i="8"/>
  <c r="J304" i="8"/>
  <c r="M304" i="8" s="1"/>
  <c r="G304" i="8"/>
  <c r="AD303" i="8"/>
  <c r="W303" i="8"/>
  <c r="U303" i="8"/>
  <c r="P303" i="8"/>
  <c r="Q303" i="8" s="1"/>
  <c r="O303" i="8"/>
  <c r="L303" i="8"/>
  <c r="J303" i="8"/>
  <c r="M303" i="8" s="1"/>
  <c r="G303" i="8"/>
  <c r="AD302" i="8"/>
  <c r="W302" i="8"/>
  <c r="U302" i="8"/>
  <c r="S302" i="8"/>
  <c r="P302" i="8"/>
  <c r="O302" i="8"/>
  <c r="R302" i="8" s="1"/>
  <c r="L302" i="8"/>
  <c r="J302" i="8"/>
  <c r="M302" i="8" s="1"/>
  <c r="G302" i="8"/>
  <c r="AD301" i="8"/>
  <c r="W301" i="8"/>
  <c r="U301" i="8"/>
  <c r="R301" i="8"/>
  <c r="S301" i="8" s="1"/>
  <c r="Q301" i="8"/>
  <c r="P301" i="8"/>
  <c r="O301" i="8"/>
  <c r="L301" i="8"/>
  <c r="J301" i="8"/>
  <c r="M301" i="8" s="1"/>
  <c r="G301" i="8"/>
  <c r="AD300" i="8"/>
  <c r="W300" i="8"/>
  <c r="U300" i="8"/>
  <c r="P300" i="8"/>
  <c r="Q300" i="8" s="1"/>
  <c r="O300" i="8"/>
  <c r="L300" i="8"/>
  <c r="J300" i="8"/>
  <c r="M300" i="8" s="1"/>
  <c r="G300" i="8"/>
  <c r="AD299" i="8"/>
  <c r="W299" i="8"/>
  <c r="U299" i="8"/>
  <c r="P299" i="8"/>
  <c r="Q299" i="8" s="1"/>
  <c r="O299" i="8"/>
  <c r="L299" i="8"/>
  <c r="J299" i="8"/>
  <c r="M299" i="8" s="1"/>
  <c r="G299" i="8"/>
  <c r="AD298" i="8"/>
  <c r="Y298" i="8"/>
  <c r="W298" i="8"/>
  <c r="U298" i="8"/>
  <c r="X298" i="8" s="1"/>
  <c r="P298" i="8"/>
  <c r="Q298" i="8" s="1"/>
  <c r="O298" i="8"/>
  <c r="L298" i="8"/>
  <c r="J298" i="8"/>
  <c r="M298" i="8" s="1"/>
  <c r="G298" i="8"/>
  <c r="AD297" i="8"/>
  <c r="W297" i="8"/>
  <c r="U297" i="8"/>
  <c r="P297" i="8"/>
  <c r="Q297" i="8" s="1"/>
  <c r="O297" i="8"/>
  <c r="L297" i="8"/>
  <c r="J297" i="8"/>
  <c r="M297" i="8" s="1"/>
  <c r="G297" i="8"/>
  <c r="AD296" i="8"/>
  <c r="W296" i="8"/>
  <c r="U296" i="8"/>
  <c r="P296" i="8"/>
  <c r="Q296" i="8" s="1"/>
  <c r="O296" i="8"/>
  <c r="L296" i="8"/>
  <c r="J296" i="8"/>
  <c r="M296" i="8" s="1"/>
  <c r="G296" i="8"/>
  <c r="AD295" i="8"/>
  <c r="W295" i="8"/>
  <c r="U295" i="8"/>
  <c r="P295" i="8"/>
  <c r="Q295" i="8" s="1"/>
  <c r="O295" i="8"/>
  <c r="L295" i="8"/>
  <c r="J295" i="8"/>
  <c r="M295" i="8" s="1"/>
  <c r="G295" i="8"/>
  <c r="AD294" i="8"/>
  <c r="W294" i="8"/>
  <c r="U294" i="8"/>
  <c r="P294" i="8"/>
  <c r="Q294" i="8" s="1"/>
  <c r="O294" i="8"/>
  <c r="L294" i="8"/>
  <c r="J294" i="8"/>
  <c r="M294" i="8" s="1"/>
  <c r="G294" i="8"/>
  <c r="AD293" i="8"/>
  <c r="W293" i="8"/>
  <c r="U293" i="8"/>
  <c r="P293" i="8"/>
  <c r="Q293" i="8" s="1"/>
  <c r="O293" i="8"/>
  <c r="L293" i="8"/>
  <c r="J293" i="8"/>
  <c r="M293" i="8" s="1"/>
  <c r="G293" i="8"/>
  <c r="AD292" i="8"/>
  <c r="W292" i="8"/>
  <c r="U292" i="8"/>
  <c r="S292" i="8"/>
  <c r="P292" i="8"/>
  <c r="Q292" i="8" s="1"/>
  <c r="O292" i="8"/>
  <c r="R292" i="8" s="1"/>
  <c r="L292" i="8"/>
  <c r="J292" i="8"/>
  <c r="M292" i="8" s="1"/>
  <c r="G292" i="8"/>
  <c r="AD291" i="8"/>
  <c r="W291" i="8"/>
  <c r="U291" i="8"/>
  <c r="P291" i="8"/>
  <c r="Q291" i="8" s="1"/>
  <c r="O291" i="8"/>
  <c r="L291" i="8"/>
  <c r="J291" i="8"/>
  <c r="M291" i="8" s="1"/>
  <c r="G291" i="8"/>
  <c r="AD290" i="8"/>
  <c r="W290" i="8"/>
  <c r="U290" i="8"/>
  <c r="P290" i="8"/>
  <c r="Q290" i="8" s="1"/>
  <c r="O290" i="8"/>
  <c r="L290" i="8"/>
  <c r="J290" i="8"/>
  <c r="M290" i="8" s="1"/>
  <c r="G290" i="8"/>
  <c r="AD289" i="8"/>
  <c r="W289" i="8"/>
  <c r="U289" i="8"/>
  <c r="S289" i="8"/>
  <c r="P289" i="8"/>
  <c r="Q289" i="8" s="1"/>
  <c r="O289" i="8"/>
  <c r="R289" i="8" s="1"/>
  <c r="L289" i="8"/>
  <c r="J289" i="8"/>
  <c r="M289" i="8" s="1"/>
  <c r="G289" i="8"/>
  <c r="AD288" i="8"/>
  <c r="W288" i="8"/>
  <c r="U288" i="8"/>
  <c r="P288" i="8"/>
  <c r="Q288" i="8" s="1"/>
  <c r="O288" i="8"/>
  <c r="L288" i="8"/>
  <c r="J288" i="8"/>
  <c r="M288" i="8" s="1"/>
  <c r="G288" i="8"/>
  <c r="AD287" i="8"/>
  <c r="W287" i="8"/>
  <c r="U287" i="8"/>
  <c r="P287" i="8"/>
  <c r="Q287" i="8" s="1"/>
  <c r="O287" i="8"/>
  <c r="L287" i="8"/>
  <c r="J287" i="8"/>
  <c r="M287" i="8" s="1"/>
  <c r="G287" i="8"/>
  <c r="AD286" i="8"/>
  <c r="Y286" i="8"/>
  <c r="W286" i="8"/>
  <c r="U286" i="8"/>
  <c r="X286" i="8" s="1"/>
  <c r="P286" i="8"/>
  <c r="Q286" i="8" s="1"/>
  <c r="O286" i="8"/>
  <c r="L286" i="8"/>
  <c r="J286" i="8"/>
  <c r="M286" i="8" s="1"/>
  <c r="G286" i="8"/>
  <c r="AD285" i="8"/>
  <c r="W285" i="8"/>
  <c r="U285" i="8"/>
  <c r="P285" i="8"/>
  <c r="Q285" i="8" s="1"/>
  <c r="O285" i="8"/>
  <c r="L285" i="8"/>
  <c r="J285" i="8"/>
  <c r="M285" i="8" s="1"/>
  <c r="G285" i="8"/>
  <c r="AD284" i="8"/>
  <c r="W284" i="8"/>
  <c r="U284" i="8"/>
  <c r="P284" i="8"/>
  <c r="Q284" i="8" s="1"/>
  <c r="O284" i="8"/>
  <c r="L284" i="8"/>
  <c r="J284" i="8"/>
  <c r="M284" i="8" s="1"/>
  <c r="G284" i="8"/>
  <c r="AD283" i="8"/>
  <c r="W283" i="8"/>
  <c r="U283" i="8"/>
  <c r="P283" i="8"/>
  <c r="Q283" i="8" s="1"/>
  <c r="O283" i="8"/>
  <c r="L283" i="8"/>
  <c r="J283" i="8"/>
  <c r="M283" i="8" s="1"/>
  <c r="G283" i="8"/>
  <c r="AD282" i="8"/>
  <c r="W282" i="8"/>
  <c r="U282" i="8"/>
  <c r="P282" i="8"/>
  <c r="Q282" i="8" s="1"/>
  <c r="O282" i="8"/>
  <c r="L282" i="8"/>
  <c r="J282" i="8"/>
  <c r="M282" i="8" s="1"/>
  <c r="G282" i="8"/>
  <c r="AD281" i="8"/>
  <c r="W281" i="8"/>
  <c r="U281" i="8"/>
  <c r="P281" i="8"/>
  <c r="Q281" i="8" s="1"/>
  <c r="O281" i="8"/>
  <c r="L281" i="8"/>
  <c r="J281" i="8"/>
  <c r="M281" i="8" s="1"/>
  <c r="G281" i="8"/>
  <c r="AD280" i="8"/>
  <c r="W280" i="8"/>
  <c r="U280" i="8"/>
  <c r="P280" i="8"/>
  <c r="Q280" i="8" s="1"/>
  <c r="O280" i="8"/>
  <c r="L280" i="8"/>
  <c r="J280" i="8"/>
  <c r="M280" i="8" s="1"/>
  <c r="G280" i="8"/>
  <c r="AD279" i="8"/>
  <c r="Y279" i="8"/>
  <c r="W279" i="8"/>
  <c r="U279" i="8"/>
  <c r="X279" i="8" s="1"/>
  <c r="S279" i="8"/>
  <c r="P279" i="8"/>
  <c r="Q279" i="8" s="1"/>
  <c r="O279" i="8"/>
  <c r="R279" i="8" s="1"/>
  <c r="L279" i="8"/>
  <c r="J279" i="8"/>
  <c r="M279" i="8" s="1"/>
  <c r="G279" i="8"/>
  <c r="AD278" i="8"/>
  <c r="W278" i="8"/>
  <c r="U278" i="8"/>
  <c r="P278" i="8"/>
  <c r="Q278" i="8" s="1"/>
  <c r="O278" i="8"/>
  <c r="L278" i="8"/>
  <c r="J278" i="8"/>
  <c r="M278" i="8" s="1"/>
  <c r="G278" i="8"/>
  <c r="AD277" i="8"/>
  <c r="W277" i="8"/>
  <c r="U277" i="8"/>
  <c r="P277" i="8"/>
  <c r="Q277" i="8" s="1"/>
  <c r="O277" i="8"/>
  <c r="L277" i="8"/>
  <c r="J277" i="8"/>
  <c r="M277" i="8" s="1"/>
  <c r="G277" i="8"/>
  <c r="AD276" i="8"/>
  <c r="W276" i="8"/>
  <c r="U276" i="8"/>
  <c r="P276" i="8"/>
  <c r="Q276" i="8" s="1"/>
  <c r="O276" i="8"/>
  <c r="L276" i="8"/>
  <c r="J276" i="8"/>
  <c r="M276" i="8" s="1"/>
  <c r="G276" i="8"/>
  <c r="AD275" i="8"/>
  <c r="W275" i="8"/>
  <c r="U275" i="8"/>
  <c r="S275" i="8"/>
  <c r="P275" i="8"/>
  <c r="Q275" i="8" s="1"/>
  <c r="O275" i="8"/>
  <c r="R275" i="8" s="1"/>
  <c r="L275" i="8"/>
  <c r="J275" i="8"/>
  <c r="M275" i="8" s="1"/>
  <c r="G275" i="8"/>
  <c r="AD274" i="8"/>
  <c r="W274" i="8"/>
  <c r="U274" i="8"/>
  <c r="P274" i="8"/>
  <c r="Q274" i="8" s="1"/>
  <c r="O274" i="8"/>
  <c r="L274" i="8"/>
  <c r="J274" i="8"/>
  <c r="M274" i="8" s="1"/>
  <c r="G274" i="8"/>
  <c r="AD273" i="8"/>
  <c r="W273" i="8"/>
  <c r="U273" i="8"/>
  <c r="P273" i="8"/>
  <c r="Q273" i="8" s="1"/>
  <c r="O273" i="8"/>
  <c r="L273" i="8"/>
  <c r="J273" i="8"/>
  <c r="M273" i="8" s="1"/>
  <c r="G273" i="8"/>
  <c r="AD272" i="8"/>
  <c r="W272" i="8"/>
  <c r="U272" i="8"/>
  <c r="P272" i="8"/>
  <c r="Q272" i="8" s="1"/>
  <c r="O272" i="8"/>
  <c r="L272" i="8"/>
  <c r="J272" i="8"/>
  <c r="M272" i="8" s="1"/>
  <c r="G272" i="8"/>
  <c r="AD271" i="8"/>
  <c r="W271" i="8"/>
  <c r="U271" i="8"/>
  <c r="P271" i="8"/>
  <c r="Q271" i="8" s="1"/>
  <c r="O271" i="8"/>
  <c r="L271" i="8"/>
  <c r="J271" i="8"/>
  <c r="M271" i="8" s="1"/>
  <c r="G271" i="8"/>
  <c r="AD270" i="8"/>
  <c r="Y270" i="8"/>
  <c r="W270" i="8"/>
  <c r="U270" i="8"/>
  <c r="X270" i="8" s="1"/>
  <c r="P270" i="8"/>
  <c r="Q270" i="8" s="1"/>
  <c r="O270" i="8"/>
  <c r="L270" i="8"/>
  <c r="J270" i="8"/>
  <c r="M270" i="8" s="1"/>
  <c r="G270" i="8"/>
  <c r="AD269" i="8"/>
  <c r="W269" i="8"/>
  <c r="U269" i="8"/>
  <c r="P269" i="8"/>
  <c r="Q269" i="8" s="1"/>
  <c r="O269" i="8"/>
  <c r="L269" i="8"/>
  <c r="J269" i="8"/>
  <c r="M269" i="8" s="1"/>
  <c r="G269" i="8"/>
  <c r="AD268" i="8"/>
  <c r="W268" i="8"/>
  <c r="U268" i="8"/>
  <c r="P268" i="8"/>
  <c r="Q268" i="8" s="1"/>
  <c r="O268" i="8"/>
  <c r="L268" i="8"/>
  <c r="J268" i="8"/>
  <c r="M268" i="8" s="1"/>
  <c r="G268" i="8"/>
  <c r="AD267" i="8"/>
  <c r="Y267" i="8"/>
  <c r="W267" i="8"/>
  <c r="U267" i="8"/>
  <c r="X267" i="8" s="1"/>
  <c r="P267" i="8"/>
  <c r="Q267" i="8" s="1"/>
  <c r="O267" i="8"/>
  <c r="L267" i="8"/>
  <c r="J267" i="8"/>
  <c r="M267" i="8" s="1"/>
  <c r="G267" i="8"/>
  <c r="AD266" i="8"/>
  <c r="W266" i="8"/>
  <c r="U266" i="8"/>
  <c r="P266" i="8"/>
  <c r="Q266" i="8" s="1"/>
  <c r="O266" i="8"/>
  <c r="L266" i="8"/>
  <c r="J266" i="8"/>
  <c r="M266" i="8" s="1"/>
  <c r="G266" i="8"/>
  <c r="AD265" i="8"/>
  <c r="W265" i="8"/>
  <c r="U265" i="8"/>
  <c r="P265" i="8"/>
  <c r="Q265" i="8" s="1"/>
  <c r="O265" i="8"/>
  <c r="L265" i="8"/>
  <c r="J265" i="8"/>
  <c r="M265" i="8" s="1"/>
  <c r="G265" i="8"/>
  <c r="AD264" i="8"/>
  <c r="W264" i="8"/>
  <c r="U264" i="8"/>
  <c r="P264" i="8"/>
  <c r="Q264" i="8" s="1"/>
  <c r="O264" i="8"/>
  <c r="L264" i="8"/>
  <c r="J264" i="8"/>
  <c r="M264" i="8" s="1"/>
  <c r="G264" i="8"/>
  <c r="AD263" i="8"/>
  <c r="W263" i="8"/>
  <c r="U263" i="8"/>
  <c r="P263" i="8"/>
  <c r="Q263" i="8" s="1"/>
  <c r="O263" i="8"/>
  <c r="L263" i="8"/>
  <c r="J263" i="8"/>
  <c r="M263" i="8" s="1"/>
  <c r="G263" i="8"/>
  <c r="AD262" i="8"/>
  <c r="W262" i="8"/>
  <c r="U262" i="8"/>
  <c r="P262" i="8"/>
  <c r="Q262" i="8" s="1"/>
  <c r="O262" i="8"/>
  <c r="L262" i="8"/>
  <c r="J262" i="8"/>
  <c r="M262" i="8" s="1"/>
  <c r="G262" i="8"/>
  <c r="AD261" i="8"/>
  <c r="W261" i="8"/>
  <c r="U261" i="8"/>
  <c r="P261" i="8"/>
  <c r="Q261" i="8" s="1"/>
  <c r="O261" i="8"/>
  <c r="L261" i="8"/>
  <c r="J261" i="8"/>
  <c r="M261" i="8" s="1"/>
  <c r="G261" i="8"/>
  <c r="AD260" i="8"/>
  <c r="Y260" i="8"/>
  <c r="W260" i="8"/>
  <c r="U260" i="8"/>
  <c r="X260" i="8" s="1"/>
  <c r="S260" i="8"/>
  <c r="P260" i="8"/>
  <c r="Q260" i="8" s="1"/>
  <c r="O260" i="8"/>
  <c r="R260" i="8" s="1"/>
  <c r="L260" i="8"/>
  <c r="J260" i="8"/>
  <c r="M260" i="8" s="1"/>
  <c r="G260" i="8"/>
  <c r="AD259" i="8"/>
  <c r="W259" i="8"/>
  <c r="U259" i="8"/>
  <c r="P259" i="8"/>
  <c r="Q259" i="8" s="1"/>
  <c r="O259" i="8"/>
  <c r="L259" i="8"/>
  <c r="J259" i="8"/>
  <c r="M259" i="8" s="1"/>
  <c r="G259" i="8"/>
  <c r="AD258" i="8"/>
  <c r="W258" i="8"/>
  <c r="U258" i="8"/>
  <c r="P258" i="8"/>
  <c r="Q258" i="8" s="1"/>
  <c r="O258" i="8"/>
  <c r="L258" i="8"/>
  <c r="J258" i="8"/>
  <c r="M258" i="8" s="1"/>
  <c r="G258" i="8"/>
  <c r="AD257" i="8"/>
  <c r="W257" i="8"/>
  <c r="U257" i="8"/>
  <c r="P257" i="8"/>
  <c r="Q257" i="8" s="1"/>
  <c r="O257" i="8"/>
  <c r="L257" i="8"/>
  <c r="J257" i="8"/>
  <c r="M257" i="8" s="1"/>
  <c r="G257" i="8"/>
  <c r="AD256" i="8"/>
  <c r="W256" i="8"/>
  <c r="U256" i="8"/>
  <c r="S256" i="8"/>
  <c r="P256" i="8"/>
  <c r="Q256" i="8" s="1"/>
  <c r="O256" i="8"/>
  <c r="R256" i="8" s="1"/>
  <c r="L256" i="8"/>
  <c r="J256" i="8"/>
  <c r="M256" i="8" s="1"/>
  <c r="G256" i="8"/>
  <c r="AD255" i="8"/>
  <c r="W255" i="8"/>
  <c r="U255" i="8"/>
  <c r="P255" i="8"/>
  <c r="Q255" i="8" s="1"/>
  <c r="O255" i="8"/>
  <c r="L255" i="8"/>
  <c r="J255" i="8"/>
  <c r="M255" i="8" s="1"/>
  <c r="G255" i="8"/>
  <c r="AD254" i="8"/>
  <c r="W254" i="8"/>
  <c r="U254" i="8"/>
  <c r="P254" i="8"/>
  <c r="Q254" i="8" s="1"/>
  <c r="O254" i="8"/>
  <c r="L254" i="8"/>
  <c r="J254" i="8"/>
  <c r="M254" i="8" s="1"/>
  <c r="G254" i="8"/>
  <c r="AD253" i="8"/>
  <c r="W253" i="8"/>
  <c r="U253" i="8"/>
  <c r="P253" i="8"/>
  <c r="Q253" i="8" s="1"/>
  <c r="O253" i="8"/>
  <c r="L253" i="8"/>
  <c r="J253" i="8"/>
  <c r="M253" i="8" s="1"/>
  <c r="G253" i="8"/>
  <c r="AD252" i="8"/>
  <c r="W252" i="8"/>
  <c r="U252" i="8"/>
  <c r="S252" i="8"/>
  <c r="P252" i="8"/>
  <c r="Q252" i="8" s="1"/>
  <c r="O252" i="8"/>
  <c r="R252" i="8" s="1"/>
  <c r="L252" i="8"/>
  <c r="J252" i="8"/>
  <c r="M252" i="8" s="1"/>
  <c r="G252" i="8"/>
  <c r="AD251" i="8"/>
  <c r="W251" i="8"/>
  <c r="U251" i="8"/>
  <c r="P251" i="8"/>
  <c r="Q251" i="8" s="1"/>
  <c r="O251" i="8"/>
  <c r="L251" i="8"/>
  <c r="J251" i="8"/>
  <c r="M251" i="8" s="1"/>
  <c r="G251" i="8"/>
  <c r="AD250" i="8"/>
  <c r="W250" i="8"/>
  <c r="U250" i="8"/>
  <c r="P250" i="8"/>
  <c r="Q250" i="8" s="1"/>
  <c r="O250" i="8"/>
  <c r="L250" i="8"/>
  <c r="J250" i="8"/>
  <c r="M250" i="8" s="1"/>
  <c r="G250" i="8"/>
  <c r="AD249" i="8"/>
  <c r="W249" i="8"/>
  <c r="U249" i="8"/>
  <c r="P249" i="8"/>
  <c r="Q249" i="8" s="1"/>
  <c r="O249" i="8"/>
  <c r="L249" i="8"/>
  <c r="J249" i="8"/>
  <c r="M249" i="8" s="1"/>
  <c r="G249" i="8"/>
  <c r="AD248" i="8"/>
  <c r="W248" i="8"/>
  <c r="U248" i="8"/>
  <c r="P248" i="8"/>
  <c r="Q248" i="8" s="1"/>
  <c r="O248" i="8"/>
  <c r="L248" i="8"/>
  <c r="J248" i="8"/>
  <c r="M248" i="8" s="1"/>
  <c r="G248" i="8"/>
  <c r="AD247" i="8"/>
  <c r="W247" i="8"/>
  <c r="U247" i="8"/>
  <c r="S247" i="8"/>
  <c r="P247" i="8"/>
  <c r="Q247" i="8" s="1"/>
  <c r="O247" i="8"/>
  <c r="R247" i="8" s="1"/>
  <c r="L247" i="8"/>
  <c r="J247" i="8"/>
  <c r="M247" i="8" s="1"/>
  <c r="G247" i="8"/>
  <c r="AD246" i="8"/>
  <c r="Y246" i="8"/>
  <c r="W246" i="8"/>
  <c r="U246" i="8"/>
  <c r="X246" i="8" s="1"/>
  <c r="S246" i="8"/>
  <c r="P246" i="8"/>
  <c r="Q246" i="8" s="1"/>
  <c r="O246" i="8"/>
  <c r="R246" i="8" s="1"/>
  <c r="L246" i="8"/>
  <c r="J246" i="8"/>
  <c r="M246" i="8" s="1"/>
  <c r="G246" i="8"/>
  <c r="AD245" i="8"/>
  <c r="W245" i="8"/>
  <c r="U245" i="8"/>
  <c r="P245" i="8"/>
  <c r="Q245" i="8" s="1"/>
  <c r="O245" i="8"/>
  <c r="L245" i="8"/>
  <c r="J245" i="8"/>
  <c r="M245" i="8" s="1"/>
  <c r="G245" i="8"/>
  <c r="AD244" i="8"/>
  <c r="W244" i="8"/>
  <c r="U244" i="8"/>
  <c r="P244" i="8"/>
  <c r="Q244" i="8" s="1"/>
  <c r="O244" i="8"/>
  <c r="L244" i="8"/>
  <c r="J244" i="8"/>
  <c r="M244" i="8" s="1"/>
  <c r="G244" i="8"/>
  <c r="AD243" i="8"/>
  <c r="W243" i="8"/>
  <c r="U243" i="8"/>
  <c r="S243" i="8"/>
  <c r="P243" i="8"/>
  <c r="Q243" i="8" s="1"/>
  <c r="O243" i="8"/>
  <c r="R243" i="8" s="1"/>
  <c r="L243" i="8"/>
  <c r="J243" i="8"/>
  <c r="M243" i="8" s="1"/>
  <c r="G243" i="8"/>
  <c r="AD242" i="8"/>
  <c r="W242" i="8"/>
  <c r="U242" i="8"/>
  <c r="S242" i="8"/>
  <c r="P242" i="8"/>
  <c r="Q242" i="8" s="1"/>
  <c r="O242" i="8"/>
  <c r="R242" i="8" s="1"/>
  <c r="L242" i="8"/>
  <c r="J242" i="8"/>
  <c r="M242" i="8" s="1"/>
  <c r="G242" i="8"/>
  <c r="AD241" i="8"/>
  <c r="W241" i="8"/>
  <c r="U241" i="8"/>
  <c r="P241" i="8"/>
  <c r="Q241" i="8" s="1"/>
  <c r="O241" i="8"/>
  <c r="L241" i="8"/>
  <c r="J241" i="8"/>
  <c r="M241" i="8" s="1"/>
  <c r="G241" i="8"/>
  <c r="AD240" i="8"/>
  <c r="W240" i="8"/>
  <c r="U240" i="8"/>
  <c r="P240" i="8"/>
  <c r="Q240" i="8" s="1"/>
  <c r="O240" i="8"/>
  <c r="L240" i="8"/>
  <c r="J240" i="8"/>
  <c r="M240" i="8" s="1"/>
  <c r="G240" i="8"/>
  <c r="AD239" i="8"/>
  <c r="W239" i="8"/>
  <c r="U239" i="8"/>
  <c r="P239" i="8"/>
  <c r="Q239" i="8" s="1"/>
  <c r="O239" i="8"/>
  <c r="L239" i="8"/>
  <c r="J239" i="8"/>
  <c r="M239" i="8" s="1"/>
  <c r="G239" i="8"/>
  <c r="AD238" i="8"/>
  <c r="W238" i="8"/>
  <c r="U238" i="8"/>
  <c r="P238" i="8"/>
  <c r="Q238" i="8" s="1"/>
  <c r="O238" i="8"/>
  <c r="L238" i="8"/>
  <c r="J238" i="8"/>
  <c r="M238" i="8" s="1"/>
  <c r="G238" i="8"/>
  <c r="AD237" i="8"/>
  <c r="W237" i="8"/>
  <c r="U237" i="8"/>
  <c r="P237" i="8"/>
  <c r="Q237" i="8" s="1"/>
  <c r="O237" i="8"/>
  <c r="L237" i="8"/>
  <c r="J237" i="8"/>
  <c r="M237" i="8" s="1"/>
  <c r="G237" i="8"/>
  <c r="AD236" i="8"/>
  <c r="W236" i="8"/>
  <c r="U236" i="8"/>
  <c r="P236" i="8"/>
  <c r="Q236" i="8" s="1"/>
  <c r="O236" i="8"/>
  <c r="L236" i="8"/>
  <c r="J236" i="8"/>
  <c r="M236" i="8" s="1"/>
  <c r="G236" i="8"/>
  <c r="AD235" i="8"/>
  <c r="W235" i="8"/>
  <c r="U235" i="8"/>
  <c r="S235" i="8"/>
  <c r="P235" i="8"/>
  <c r="Q235" i="8" s="1"/>
  <c r="O235" i="8"/>
  <c r="R235" i="8" s="1"/>
  <c r="L235" i="8"/>
  <c r="J235" i="8"/>
  <c r="M235" i="8" s="1"/>
  <c r="G235" i="8"/>
  <c r="AD234" i="8"/>
  <c r="W234" i="8"/>
  <c r="U234" i="8"/>
  <c r="P234" i="8"/>
  <c r="Q234" i="8" s="1"/>
  <c r="O234" i="8"/>
  <c r="L234" i="8"/>
  <c r="J234" i="8"/>
  <c r="M234" i="8" s="1"/>
  <c r="G234" i="8"/>
  <c r="AD233" i="8"/>
  <c r="W233" i="8"/>
  <c r="U233" i="8"/>
  <c r="P233" i="8"/>
  <c r="Q233" i="8" s="1"/>
  <c r="O233" i="8"/>
  <c r="L233" i="8"/>
  <c r="J233" i="8"/>
  <c r="M233" i="8" s="1"/>
  <c r="G233" i="8"/>
  <c r="AD232" i="8"/>
  <c r="W232" i="8"/>
  <c r="U232" i="8"/>
  <c r="P232" i="8"/>
  <c r="Q232" i="8" s="1"/>
  <c r="O232" i="8"/>
  <c r="L232" i="8"/>
  <c r="J232" i="8"/>
  <c r="M232" i="8" s="1"/>
  <c r="G232" i="8"/>
  <c r="AD231" i="8"/>
  <c r="W231" i="8"/>
  <c r="U231" i="8"/>
  <c r="P231" i="8"/>
  <c r="Q231" i="8" s="1"/>
  <c r="O231" i="8"/>
  <c r="L231" i="8"/>
  <c r="J231" i="8"/>
  <c r="M231" i="8" s="1"/>
  <c r="G231" i="8"/>
  <c r="AD230" i="8"/>
  <c r="W230" i="8"/>
  <c r="U230" i="8"/>
  <c r="P230" i="8"/>
  <c r="Q230" i="8" s="1"/>
  <c r="O230" i="8"/>
  <c r="L230" i="8"/>
  <c r="J230" i="8"/>
  <c r="M230" i="8" s="1"/>
  <c r="G230" i="8"/>
  <c r="AD229" i="8"/>
  <c r="W229" i="8"/>
  <c r="U229" i="8"/>
  <c r="P229" i="8"/>
  <c r="Q229" i="8" s="1"/>
  <c r="O229" i="8"/>
  <c r="L229" i="8"/>
  <c r="J229" i="8"/>
  <c r="M229" i="8" s="1"/>
  <c r="G229" i="8"/>
  <c r="AD228" i="8"/>
  <c r="W228" i="8"/>
  <c r="U228" i="8"/>
  <c r="P228" i="8"/>
  <c r="Q228" i="8" s="1"/>
  <c r="O228" i="8"/>
  <c r="L228" i="8"/>
  <c r="J228" i="8"/>
  <c r="M228" i="8" s="1"/>
  <c r="G228" i="8"/>
  <c r="AD227" i="8"/>
  <c r="W227" i="8"/>
  <c r="U227" i="8"/>
  <c r="S227" i="8"/>
  <c r="P227" i="8"/>
  <c r="Q227" i="8" s="1"/>
  <c r="O227" i="8"/>
  <c r="R227" i="8" s="1"/>
  <c r="L227" i="8"/>
  <c r="J227" i="8"/>
  <c r="M227" i="8" s="1"/>
  <c r="G227" i="8"/>
  <c r="AD226" i="8"/>
  <c r="W226" i="8"/>
  <c r="U226" i="8"/>
  <c r="P226" i="8"/>
  <c r="Q226" i="8" s="1"/>
  <c r="O226" i="8"/>
  <c r="L226" i="8"/>
  <c r="J226" i="8"/>
  <c r="M226" i="8" s="1"/>
  <c r="G226" i="8"/>
  <c r="AD225" i="8"/>
  <c r="W225" i="8"/>
  <c r="U225" i="8"/>
  <c r="P225" i="8"/>
  <c r="Q225" i="8" s="1"/>
  <c r="O225" i="8"/>
  <c r="L225" i="8"/>
  <c r="J225" i="8"/>
  <c r="M225" i="8" s="1"/>
  <c r="G225" i="8"/>
  <c r="AD224" i="8"/>
  <c r="W224" i="8"/>
  <c r="U224" i="8"/>
  <c r="P224" i="8"/>
  <c r="Q224" i="8" s="1"/>
  <c r="O224" i="8"/>
  <c r="L224" i="8"/>
  <c r="J224" i="8"/>
  <c r="M224" i="8" s="1"/>
  <c r="G224" i="8"/>
  <c r="AD223" i="8"/>
  <c r="W223" i="8"/>
  <c r="U223" i="8"/>
  <c r="P223" i="8"/>
  <c r="Q223" i="8" s="1"/>
  <c r="O223" i="8"/>
  <c r="L223" i="8"/>
  <c r="J223" i="8"/>
  <c r="M223" i="8" s="1"/>
  <c r="G223" i="8"/>
  <c r="AD222" i="8"/>
  <c r="W222" i="8"/>
  <c r="U222" i="8"/>
  <c r="P222" i="8"/>
  <c r="Q222" i="8" s="1"/>
  <c r="O222" i="8"/>
  <c r="L222" i="8"/>
  <c r="J222" i="8"/>
  <c r="M222" i="8" s="1"/>
  <c r="G222" i="8"/>
  <c r="AD221" i="8"/>
  <c r="W221" i="8"/>
  <c r="U221" i="8"/>
  <c r="P221" i="8"/>
  <c r="Q221" i="8" s="1"/>
  <c r="O221" i="8"/>
  <c r="L221" i="8"/>
  <c r="J221" i="8"/>
  <c r="M221" i="8" s="1"/>
  <c r="G221" i="8"/>
  <c r="AD220" i="8"/>
  <c r="W220" i="8"/>
  <c r="U220" i="8"/>
  <c r="P220" i="8"/>
  <c r="Q220" i="8" s="1"/>
  <c r="O220" i="8"/>
  <c r="L220" i="8"/>
  <c r="J220" i="8"/>
  <c r="M220" i="8" s="1"/>
  <c r="G220" i="8"/>
  <c r="AD219" i="8"/>
  <c r="W219" i="8"/>
  <c r="U219" i="8"/>
  <c r="P219" i="8"/>
  <c r="Q219" i="8" s="1"/>
  <c r="O219" i="8"/>
  <c r="L219" i="8"/>
  <c r="J219" i="8"/>
  <c r="M219" i="8" s="1"/>
  <c r="G219" i="8"/>
  <c r="AD218" i="8"/>
  <c r="W218" i="8"/>
  <c r="U218" i="8"/>
  <c r="P218" i="8"/>
  <c r="Q218" i="8" s="1"/>
  <c r="O218" i="8"/>
  <c r="L218" i="8"/>
  <c r="J218" i="8"/>
  <c r="M218" i="8" s="1"/>
  <c r="G218" i="8"/>
  <c r="AD217" i="8"/>
  <c r="W217" i="8"/>
  <c r="U217" i="8"/>
  <c r="P217" i="8"/>
  <c r="Q217" i="8" s="1"/>
  <c r="O217" i="8"/>
  <c r="L217" i="8"/>
  <c r="J217" i="8"/>
  <c r="M217" i="8" s="1"/>
  <c r="G217" i="8"/>
  <c r="AD216" i="8"/>
  <c r="W216" i="8"/>
  <c r="U216" i="8"/>
  <c r="P216" i="8"/>
  <c r="Q216" i="8" s="1"/>
  <c r="O216" i="8"/>
  <c r="L216" i="8"/>
  <c r="J216" i="8"/>
  <c r="M216" i="8" s="1"/>
  <c r="G216" i="8"/>
  <c r="AD215" i="8"/>
  <c r="Y215" i="8"/>
  <c r="W215" i="8"/>
  <c r="U215" i="8"/>
  <c r="X215" i="8" s="1"/>
  <c r="S215" i="8"/>
  <c r="P215" i="8"/>
  <c r="Q215" i="8" s="1"/>
  <c r="O215" i="8"/>
  <c r="R215" i="8" s="1"/>
  <c r="L215" i="8"/>
  <c r="J215" i="8"/>
  <c r="M215" i="8" s="1"/>
  <c r="G215" i="8"/>
  <c r="AD214" i="8"/>
  <c r="W214" i="8"/>
  <c r="U214" i="8"/>
  <c r="S214" i="8"/>
  <c r="P214" i="8"/>
  <c r="Q214" i="8" s="1"/>
  <c r="O214" i="8"/>
  <c r="R214" i="8" s="1"/>
  <c r="L214" i="8"/>
  <c r="J214" i="8"/>
  <c r="M214" i="8" s="1"/>
  <c r="G214" i="8"/>
  <c r="AD213" i="8"/>
  <c r="W213" i="8"/>
  <c r="U213" i="8"/>
  <c r="P213" i="8"/>
  <c r="Q213" i="8" s="1"/>
  <c r="O213" i="8"/>
  <c r="L213" i="8"/>
  <c r="J213" i="8"/>
  <c r="M213" i="8" s="1"/>
  <c r="G213" i="8"/>
  <c r="AD212" i="8"/>
  <c r="W212" i="8"/>
  <c r="U212" i="8"/>
  <c r="P212" i="8"/>
  <c r="Q212" i="8" s="1"/>
  <c r="O212" i="8"/>
  <c r="L212" i="8"/>
  <c r="J212" i="8"/>
  <c r="M212" i="8" s="1"/>
  <c r="G212" i="8"/>
  <c r="AD211" i="8"/>
  <c r="W211" i="8"/>
  <c r="U211" i="8"/>
  <c r="P211" i="8"/>
  <c r="Q211" i="8" s="1"/>
  <c r="O211" i="8"/>
  <c r="L211" i="8"/>
  <c r="J211" i="8"/>
  <c r="M211" i="8" s="1"/>
  <c r="G211" i="8"/>
  <c r="AD210" i="8"/>
  <c r="W210" i="8"/>
  <c r="U210" i="8"/>
  <c r="P210" i="8"/>
  <c r="Q210" i="8" s="1"/>
  <c r="O210" i="8"/>
  <c r="L210" i="8"/>
  <c r="J210" i="8"/>
  <c r="M210" i="8" s="1"/>
  <c r="G210" i="8"/>
  <c r="AD209" i="8"/>
  <c r="W209" i="8"/>
  <c r="U209" i="8"/>
  <c r="P209" i="8"/>
  <c r="Q209" i="8" s="1"/>
  <c r="O209" i="8"/>
  <c r="L209" i="8"/>
  <c r="J209" i="8"/>
  <c r="M209" i="8" s="1"/>
  <c r="G209" i="8"/>
  <c r="AD208" i="8"/>
  <c r="W208" i="8"/>
  <c r="U208" i="8"/>
  <c r="P208" i="8"/>
  <c r="Q208" i="8" s="1"/>
  <c r="O208" i="8"/>
  <c r="L208" i="8"/>
  <c r="J208" i="8"/>
  <c r="M208" i="8" s="1"/>
  <c r="G208" i="8"/>
  <c r="AD207" i="8"/>
  <c r="W207" i="8"/>
  <c r="U207" i="8"/>
  <c r="S207" i="8"/>
  <c r="P207" i="8"/>
  <c r="Q207" i="8" s="1"/>
  <c r="O207" i="8"/>
  <c r="R207" i="8" s="1"/>
  <c r="L207" i="8"/>
  <c r="J207" i="8"/>
  <c r="M207" i="8" s="1"/>
  <c r="G207" i="8"/>
  <c r="AD206" i="8"/>
  <c r="W206" i="8"/>
  <c r="U206" i="8"/>
  <c r="P206" i="8"/>
  <c r="Q206" i="8" s="1"/>
  <c r="O206" i="8"/>
  <c r="L206" i="8"/>
  <c r="J206" i="8"/>
  <c r="M206" i="8" s="1"/>
  <c r="G206" i="8"/>
  <c r="AD205" i="8"/>
  <c r="W205" i="8"/>
  <c r="U205" i="8"/>
  <c r="P205" i="8"/>
  <c r="Q205" i="8" s="1"/>
  <c r="O205" i="8"/>
  <c r="L205" i="8"/>
  <c r="J205" i="8"/>
  <c r="M205" i="8" s="1"/>
  <c r="G205" i="8"/>
  <c r="AD204" i="8"/>
  <c r="W204" i="8"/>
  <c r="U204" i="8"/>
  <c r="P204" i="8"/>
  <c r="Q204" i="8" s="1"/>
  <c r="O204" i="8"/>
  <c r="L204" i="8"/>
  <c r="J204" i="8"/>
  <c r="M204" i="8" s="1"/>
  <c r="G204" i="8"/>
  <c r="AD203" i="8"/>
  <c r="W203" i="8"/>
  <c r="U203" i="8"/>
  <c r="S203" i="8"/>
  <c r="P203" i="8"/>
  <c r="Q203" i="8" s="1"/>
  <c r="O203" i="8"/>
  <c r="R203" i="8" s="1"/>
  <c r="L203" i="8"/>
  <c r="J203" i="8"/>
  <c r="M203" i="8" s="1"/>
  <c r="G203" i="8"/>
  <c r="AD202" i="8"/>
  <c r="W202" i="8"/>
  <c r="U202" i="8"/>
  <c r="S202" i="8"/>
  <c r="P202" i="8"/>
  <c r="Q202" i="8" s="1"/>
  <c r="O202" i="8"/>
  <c r="R202" i="8" s="1"/>
  <c r="L202" i="8"/>
  <c r="J202" i="8"/>
  <c r="M202" i="8" s="1"/>
  <c r="G202" i="8"/>
  <c r="AD201" i="8"/>
  <c r="W201" i="8"/>
  <c r="U201" i="8"/>
  <c r="P201" i="8"/>
  <c r="Q201" i="8" s="1"/>
  <c r="O201" i="8"/>
  <c r="L201" i="8"/>
  <c r="J201" i="8"/>
  <c r="M201" i="8" s="1"/>
  <c r="G201" i="8"/>
  <c r="AD200" i="8"/>
  <c r="W200" i="8"/>
  <c r="U200" i="8"/>
  <c r="P200" i="8"/>
  <c r="Q200" i="8" s="1"/>
  <c r="O200" i="8"/>
  <c r="L200" i="8"/>
  <c r="J200" i="8"/>
  <c r="M200" i="8" s="1"/>
  <c r="G200" i="8"/>
  <c r="AD199" i="8"/>
  <c r="W199" i="8"/>
  <c r="U199" i="8"/>
  <c r="P199" i="8"/>
  <c r="Q199" i="8" s="1"/>
  <c r="O199" i="8"/>
  <c r="L199" i="8"/>
  <c r="J199" i="8"/>
  <c r="M199" i="8" s="1"/>
  <c r="G199" i="8"/>
  <c r="AD198" i="8"/>
  <c r="W198" i="8"/>
  <c r="U198" i="8"/>
  <c r="P198" i="8"/>
  <c r="Q198" i="8" s="1"/>
  <c r="O198" i="8"/>
  <c r="L198" i="8"/>
  <c r="J198" i="8"/>
  <c r="M198" i="8" s="1"/>
  <c r="G198" i="8"/>
  <c r="AD197" i="8"/>
  <c r="W197" i="8"/>
  <c r="U197" i="8"/>
  <c r="P197" i="8"/>
  <c r="Q197" i="8" s="1"/>
  <c r="O197" i="8"/>
  <c r="L197" i="8"/>
  <c r="J197" i="8"/>
  <c r="M197" i="8" s="1"/>
  <c r="G197" i="8"/>
  <c r="AD196" i="8"/>
  <c r="W196" i="8"/>
  <c r="U196" i="8"/>
  <c r="P196" i="8"/>
  <c r="Q196" i="8" s="1"/>
  <c r="O196" i="8"/>
  <c r="L196" i="8"/>
  <c r="J196" i="8"/>
  <c r="M196" i="8" s="1"/>
  <c r="G196" i="8"/>
  <c r="AD195" i="8"/>
  <c r="W195" i="8"/>
  <c r="U195" i="8"/>
  <c r="P195" i="8"/>
  <c r="Q195" i="8" s="1"/>
  <c r="O195" i="8"/>
  <c r="L195" i="8"/>
  <c r="J195" i="8"/>
  <c r="M195" i="8" s="1"/>
  <c r="G195" i="8"/>
  <c r="AD194" i="8"/>
  <c r="W194" i="8"/>
  <c r="U194" i="8"/>
  <c r="P194" i="8"/>
  <c r="Q194" i="8" s="1"/>
  <c r="O194" i="8"/>
  <c r="L194" i="8"/>
  <c r="J194" i="8"/>
  <c r="M194" i="8" s="1"/>
  <c r="G194" i="8"/>
  <c r="AD193" i="8"/>
  <c r="W193" i="8"/>
  <c r="U193" i="8"/>
  <c r="P193" i="8"/>
  <c r="Q193" i="8" s="1"/>
  <c r="O193" i="8"/>
  <c r="L193" i="8"/>
  <c r="J193" i="8"/>
  <c r="M193" i="8" s="1"/>
  <c r="G193" i="8"/>
  <c r="AD192" i="8"/>
  <c r="W192" i="8"/>
  <c r="U192" i="8"/>
  <c r="P192" i="8"/>
  <c r="Q192" i="8" s="1"/>
  <c r="O192" i="8"/>
  <c r="L192" i="8"/>
  <c r="J192" i="8"/>
  <c r="M192" i="8" s="1"/>
  <c r="G192" i="8"/>
  <c r="AD191" i="8"/>
  <c r="W191" i="8"/>
  <c r="U191" i="8"/>
  <c r="P191" i="8"/>
  <c r="Q191" i="8" s="1"/>
  <c r="O191" i="8"/>
  <c r="L191" i="8"/>
  <c r="J191" i="8"/>
  <c r="M191" i="8" s="1"/>
  <c r="G191" i="8"/>
  <c r="AD190" i="8"/>
  <c r="W190" i="8"/>
  <c r="U190" i="8"/>
  <c r="P190" i="8"/>
  <c r="Q190" i="8" s="1"/>
  <c r="O190" i="8"/>
  <c r="L190" i="8"/>
  <c r="J190" i="8"/>
  <c r="M190" i="8" s="1"/>
  <c r="G190" i="8"/>
  <c r="AD189" i="8"/>
  <c r="W189" i="8"/>
  <c r="U189" i="8"/>
  <c r="P189" i="8"/>
  <c r="Q189" i="8" s="1"/>
  <c r="O189" i="8"/>
  <c r="L189" i="8"/>
  <c r="J189" i="8"/>
  <c r="M189" i="8" s="1"/>
  <c r="G189" i="8"/>
  <c r="AD188" i="8"/>
  <c r="W188" i="8"/>
  <c r="U188" i="8"/>
  <c r="P188" i="8"/>
  <c r="Q188" i="8" s="1"/>
  <c r="O188" i="8"/>
  <c r="L188" i="8"/>
  <c r="J188" i="8"/>
  <c r="M188" i="8" s="1"/>
  <c r="G188" i="8"/>
  <c r="AD187" i="8"/>
  <c r="W187" i="8"/>
  <c r="U187" i="8"/>
  <c r="P187" i="8"/>
  <c r="Q187" i="8" s="1"/>
  <c r="O187" i="8"/>
  <c r="L187" i="8"/>
  <c r="J187" i="8"/>
  <c r="M187" i="8" s="1"/>
  <c r="G187" i="8"/>
  <c r="AD186" i="8"/>
  <c r="W186" i="8"/>
  <c r="U186" i="8"/>
  <c r="S186" i="8"/>
  <c r="P186" i="8"/>
  <c r="Q186" i="8" s="1"/>
  <c r="O186" i="8"/>
  <c r="R186" i="8" s="1"/>
  <c r="L186" i="8"/>
  <c r="J186" i="8"/>
  <c r="M186" i="8" s="1"/>
  <c r="G186" i="8"/>
  <c r="AD185" i="8"/>
  <c r="Y185" i="8"/>
  <c r="W185" i="8"/>
  <c r="U185" i="8"/>
  <c r="X185" i="8" s="1"/>
  <c r="P185" i="8"/>
  <c r="Q185" i="8" s="1"/>
  <c r="O185" i="8"/>
  <c r="L185" i="8"/>
  <c r="J185" i="8"/>
  <c r="M185" i="8" s="1"/>
  <c r="G185" i="8"/>
  <c r="AD184" i="8"/>
  <c r="W184" i="8"/>
  <c r="U184" i="8"/>
  <c r="P184" i="8"/>
  <c r="Q184" i="8" s="1"/>
  <c r="O184" i="8"/>
  <c r="L184" i="8"/>
  <c r="J184" i="8"/>
  <c r="M184" i="8" s="1"/>
  <c r="G184" i="8"/>
  <c r="AD183" i="8"/>
  <c r="W183" i="8"/>
  <c r="U183" i="8"/>
  <c r="S183" i="8"/>
  <c r="P183" i="8"/>
  <c r="Q183" i="8" s="1"/>
  <c r="O183" i="8"/>
  <c r="R183" i="8" s="1"/>
  <c r="L183" i="8"/>
  <c r="J183" i="8"/>
  <c r="M183" i="8" s="1"/>
  <c r="G183" i="8"/>
  <c r="AD182" i="8"/>
  <c r="W182" i="8"/>
  <c r="U182" i="8"/>
  <c r="P182" i="8"/>
  <c r="Q182" i="8" s="1"/>
  <c r="O182" i="8"/>
  <c r="L182" i="8"/>
  <c r="J182" i="8"/>
  <c r="M182" i="8" s="1"/>
  <c r="G182" i="8"/>
  <c r="AD181" i="8"/>
  <c r="W181" i="8"/>
  <c r="U181" i="8"/>
  <c r="P181" i="8"/>
  <c r="Q181" i="8" s="1"/>
  <c r="O181" i="8"/>
  <c r="L181" i="8"/>
  <c r="J181" i="8"/>
  <c r="M181" i="8" s="1"/>
  <c r="G181" i="8"/>
  <c r="AD180" i="8"/>
  <c r="W180" i="8"/>
  <c r="U180" i="8"/>
  <c r="P180" i="8"/>
  <c r="Q180" i="8" s="1"/>
  <c r="O180" i="8"/>
  <c r="L180" i="8"/>
  <c r="J180" i="8"/>
  <c r="M180" i="8" s="1"/>
  <c r="G180" i="8"/>
  <c r="AD179" i="8"/>
  <c r="W179" i="8"/>
  <c r="U179" i="8"/>
  <c r="P179" i="8"/>
  <c r="Q179" i="8" s="1"/>
  <c r="O179" i="8"/>
  <c r="L179" i="8"/>
  <c r="J179" i="8"/>
  <c r="M179" i="8" s="1"/>
  <c r="G179" i="8"/>
  <c r="AD178" i="8"/>
  <c r="W178" i="8"/>
  <c r="U178" i="8"/>
  <c r="S178" i="8"/>
  <c r="P178" i="8"/>
  <c r="Q178" i="8" s="1"/>
  <c r="O178" i="8"/>
  <c r="R178" i="8" s="1"/>
  <c r="L178" i="8"/>
  <c r="J178" i="8"/>
  <c r="M178" i="8" s="1"/>
  <c r="G178" i="8"/>
  <c r="AD177" i="8"/>
  <c r="W177" i="8"/>
  <c r="U177" i="8"/>
  <c r="P177" i="8"/>
  <c r="Q177" i="8" s="1"/>
  <c r="O177" i="8"/>
  <c r="L177" i="8"/>
  <c r="J177" i="8"/>
  <c r="M177" i="8" s="1"/>
  <c r="G177" i="8"/>
  <c r="AD176" i="8"/>
  <c r="W176" i="8"/>
  <c r="U176" i="8"/>
  <c r="P176" i="8"/>
  <c r="Q176" i="8" s="1"/>
  <c r="O176" i="8"/>
  <c r="L176" i="8"/>
  <c r="J176" i="8"/>
  <c r="M176" i="8" s="1"/>
  <c r="G176" i="8"/>
  <c r="AD175" i="8"/>
  <c r="W175" i="8"/>
  <c r="U175" i="8"/>
  <c r="P175" i="8"/>
  <c r="Q175" i="8" s="1"/>
  <c r="O175" i="8"/>
  <c r="L175" i="8"/>
  <c r="J175" i="8"/>
  <c r="M175" i="8" s="1"/>
  <c r="G175" i="8"/>
  <c r="AD174" i="8"/>
  <c r="W174" i="8"/>
  <c r="U174" i="8"/>
  <c r="P174" i="8"/>
  <c r="Q174" i="8" s="1"/>
  <c r="O174" i="8"/>
  <c r="L174" i="8"/>
  <c r="J174" i="8"/>
  <c r="M174" i="8" s="1"/>
  <c r="G174" i="8"/>
  <c r="AD173" i="8"/>
  <c r="W173" i="8"/>
  <c r="U173" i="8"/>
  <c r="S173" i="8"/>
  <c r="P173" i="8"/>
  <c r="Q173" i="8" s="1"/>
  <c r="O173" i="8"/>
  <c r="R173" i="8" s="1"/>
  <c r="L173" i="8"/>
  <c r="J173" i="8"/>
  <c r="M173" i="8" s="1"/>
  <c r="G173" i="8"/>
  <c r="AD172" i="8"/>
  <c r="W172" i="8"/>
  <c r="U172" i="8"/>
  <c r="P172" i="8"/>
  <c r="Q172" i="8" s="1"/>
  <c r="O172" i="8"/>
  <c r="L172" i="8"/>
  <c r="J172" i="8"/>
  <c r="M172" i="8" s="1"/>
  <c r="G172" i="8"/>
  <c r="AD171" i="8"/>
  <c r="W171" i="8"/>
  <c r="U171" i="8"/>
  <c r="P171" i="8"/>
  <c r="Q171" i="8" s="1"/>
  <c r="O171" i="8"/>
  <c r="L171" i="8"/>
  <c r="J171" i="8"/>
  <c r="M171" i="8" s="1"/>
  <c r="G171" i="8"/>
  <c r="AD170" i="8"/>
  <c r="W170" i="8"/>
  <c r="U170" i="8"/>
  <c r="S170" i="8"/>
  <c r="P170" i="8"/>
  <c r="Q170" i="8" s="1"/>
  <c r="O170" i="8"/>
  <c r="R170" i="8" s="1"/>
  <c r="L170" i="8"/>
  <c r="J170" i="8"/>
  <c r="M170" i="8" s="1"/>
  <c r="G170" i="8"/>
  <c r="AD169" i="8"/>
  <c r="W169" i="8"/>
  <c r="U169" i="8"/>
  <c r="S169" i="8"/>
  <c r="P169" i="8"/>
  <c r="Q169" i="8" s="1"/>
  <c r="O169" i="8"/>
  <c r="R169" i="8" s="1"/>
  <c r="L169" i="8"/>
  <c r="J169" i="8"/>
  <c r="M169" i="8" s="1"/>
  <c r="G169" i="8"/>
  <c r="AD168" i="8"/>
  <c r="W168" i="8"/>
  <c r="U168" i="8"/>
  <c r="P168" i="8"/>
  <c r="Q168" i="8" s="1"/>
  <c r="O168" i="8"/>
  <c r="L168" i="8"/>
  <c r="J168" i="8"/>
  <c r="M168" i="8" s="1"/>
  <c r="G168" i="8"/>
  <c r="AD167" i="8"/>
  <c r="W167" i="8"/>
  <c r="U167" i="8"/>
  <c r="P167" i="8"/>
  <c r="Q167" i="8" s="1"/>
  <c r="O167" i="8"/>
  <c r="L167" i="8"/>
  <c r="J167" i="8"/>
  <c r="M167" i="8" s="1"/>
  <c r="G167" i="8"/>
  <c r="AD166" i="8"/>
  <c r="W166" i="8"/>
  <c r="U166" i="8"/>
  <c r="P166" i="8"/>
  <c r="Q166" i="8" s="1"/>
  <c r="O166" i="8"/>
  <c r="L166" i="8"/>
  <c r="J166" i="8"/>
  <c r="M166" i="8" s="1"/>
  <c r="G166" i="8"/>
  <c r="AD165" i="8"/>
  <c r="W165" i="8"/>
  <c r="U165" i="8"/>
  <c r="S165" i="8"/>
  <c r="P165" i="8"/>
  <c r="Q165" i="8" s="1"/>
  <c r="O165" i="8"/>
  <c r="R165" i="8" s="1"/>
  <c r="L165" i="8"/>
  <c r="J165" i="8"/>
  <c r="M165" i="8" s="1"/>
  <c r="G165" i="8"/>
  <c r="AD164" i="8"/>
  <c r="Y164" i="8"/>
  <c r="W164" i="8"/>
  <c r="U164" i="8"/>
  <c r="X164" i="8" s="1"/>
  <c r="S164" i="8"/>
  <c r="P164" i="8"/>
  <c r="Q164" i="8" s="1"/>
  <c r="O164" i="8"/>
  <c r="R164" i="8" s="1"/>
  <c r="L164" i="8"/>
  <c r="J164" i="8"/>
  <c r="M164" i="8" s="1"/>
  <c r="G164" i="8"/>
  <c r="AD163" i="8"/>
  <c r="W163" i="8"/>
  <c r="U163" i="8"/>
  <c r="P163" i="8"/>
  <c r="Q163" i="8" s="1"/>
  <c r="O163" i="8"/>
  <c r="L163" i="8"/>
  <c r="J163" i="8"/>
  <c r="M163" i="8" s="1"/>
  <c r="G163" i="8"/>
  <c r="AD162" i="8"/>
  <c r="W162" i="8"/>
  <c r="U162" i="8"/>
  <c r="P162" i="8"/>
  <c r="Q162" i="8" s="1"/>
  <c r="O162" i="8"/>
  <c r="L162" i="8"/>
  <c r="J162" i="8"/>
  <c r="M162" i="8" s="1"/>
  <c r="G162" i="8"/>
  <c r="AD161" i="8"/>
  <c r="W161" i="8"/>
  <c r="U161" i="8"/>
  <c r="P161" i="8"/>
  <c r="Q161" i="8" s="1"/>
  <c r="O161" i="8"/>
  <c r="L161" i="8"/>
  <c r="J161" i="8"/>
  <c r="M161" i="8" s="1"/>
  <c r="G161" i="8"/>
  <c r="AD160" i="8"/>
  <c r="W160" i="8"/>
  <c r="U160" i="8"/>
  <c r="P160" i="8"/>
  <c r="Q160" i="8" s="1"/>
  <c r="O160" i="8"/>
  <c r="L160" i="8"/>
  <c r="J160" i="8"/>
  <c r="M160" i="8" s="1"/>
  <c r="G160" i="8"/>
  <c r="AD159" i="8"/>
  <c r="W159" i="8"/>
  <c r="U159" i="8"/>
  <c r="S159" i="8"/>
  <c r="P159" i="8"/>
  <c r="Q159" i="8" s="1"/>
  <c r="O159" i="8"/>
  <c r="R159" i="8" s="1"/>
  <c r="L159" i="8"/>
  <c r="J159" i="8"/>
  <c r="M159" i="8" s="1"/>
  <c r="G159" i="8"/>
  <c r="AD158" i="8"/>
  <c r="W158" i="8"/>
  <c r="U158" i="8"/>
  <c r="P158" i="8"/>
  <c r="Q158" i="8" s="1"/>
  <c r="O158" i="8"/>
  <c r="L158" i="8"/>
  <c r="J158" i="8"/>
  <c r="M158" i="8" s="1"/>
  <c r="G158" i="8"/>
  <c r="AD157" i="8"/>
  <c r="W157" i="8"/>
  <c r="U157" i="8"/>
  <c r="P157" i="8"/>
  <c r="Q157" i="8" s="1"/>
  <c r="O157" i="8"/>
  <c r="L157" i="8"/>
  <c r="J157" i="8"/>
  <c r="M157" i="8" s="1"/>
  <c r="G157" i="8"/>
  <c r="AD156" i="8"/>
  <c r="W156" i="8"/>
  <c r="U156" i="8"/>
  <c r="P156" i="8"/>
  <c r="Q156" i="8" s="1"/>
  <c r="O156" i="8"/>
  <c r="L156" i="8"/>
  <c r="J156" i="8"/>
  <c r="M156" i="8" s="1"/>
  <c r="G156" i="8"/>
  <c r="AD155" i="8"/>
  <c r="W155" i="8"/>
  <c r="U155" i="8"/>
  <c r="P155" i="8"/>
  <c r="Q155" i="8" s="1"/>
  <c r="O155" i="8"/>
  <c r="L155" i="8"/>
  <c r="J155" i="8"/>
  <c r="M155" i="8" s="1"/>
  <c r="G155" i="8"/>
  <c r="AD154" i="8"/>
  <c r="Y154" i="8"/>
  <c r="W154" i="8"/>
  <c r="U154" i="8"/>
  <c r="X154" i="8" s="1"/>
  <c r="S154" i="8"/>
  <c r="P154" i="8"/>
  <c r="Q154" i="8" s="1"/>
  <c r="O154" i="8"/>
  <c r="R154" i="8" s="1"/>
  <c r="L154" i="8"/>
  <c r="J154" i="8"/>
  <c r="M154" i="8" s="1"/>
  <c r="G154" i="8"/>
  <c r="AD153" i="8"/>
  <c r="W153" i="8"/>
  <c r="U153" i="8"/>
  <c r="P153" i="8"/>
  <c r="Q153" i="8" s="1"/>
  <c r="O153" i="8"/>
  <c r="L153" i="8"/>
  <c r="J153" i="8"/>
  <c r="M153" i="8" s="1"/>
  <c r="G153" i="8"/>
  <c r="AD152" i="8"/>
  <c r="W152" i="8"/>
  <c r="U152" i="8"/>
  <c r="P152" i="8"/>
  <c r="Q152" i="8" s="1"/>
  <c r="O152" i="8"/>
  <c r="L152" i="8"/>
  <c r="J152" i="8"/>
  <c r="M152" i="8" s="1"/>
  <c r="G152" i="8"/>
  <c r="AD151" i="8"/>
  <c r="W151" i="8"/>
  <c r="U151" i="8"/>
  <c r="S151" i="8"/>
  <c r="P151" i="8"/>
  <c r="Q151" i="8" s="1"/>
  <c r="O151" i="8"/>
  <c r="R151" i="8" s="1"/>
  <c r="L151" i="8"/>
  <c r="J151" i="8"/>
  <c r="M151" i="8" s="1"/>
  <c r="G151" i="8"/>
  <c r="AD150" i="8"/>
  <c r="W150" i="8"/>
  <c r="U150" i="8"/>
  <c r="P150" i="8"/>
  <c r="Q150" i="8" s="1"/>
  <c r="O150" i="8"/>
  <c r="L150" i="8"/>
  <c r="J150" i="8"/>
  <c r="M150" i="8" s="1"/>
  <c r="G150" i="8"/>
  <c r="AD149" i="8"/>
  <c r="W149" i="8"/>
  <c r="U149" i="8"/>
  <c r="P149" i="8"/>
  <c r="Q149" i="8" s="1"/>
  <c r="O149" i="8"/>
  <c r="L149" i="8"/>
  <c r="J149" i="8"/>
  <c r="M149" i="8" s="1"/>
  <c r="G149" i="8"/>
  <c r="AD148" i="8"/>
  <c r="W148" i="8"/>
  <c r="U148" i="8"/>
  <c r="P148" i="8"/>
  <c r="Q148" i="8" s="1"/>
  <c r="O148" i="8"/>
  <c r="L148" i="8"/>
  <c r="J148" i="8"/>
  <c r="M148" i="8" s="1"/>
  <c r="G148" i="8"/>
  <c r="AD147" i="8"/>
  <c r="W147" i="8"/>
  <c r="U147" i="8"/>
  <c r="P147" i="8"/>
  <c r="Q147" i="8" s="1"/>
  <c r="O147" i="8"/>
  <c r="L147" i="8"/>
  <c r="J147" i="8"/>
  <c r="M147" i="8" s="1"/>
  <c r="G147" i="8"/>
  <c r="AD146" i="8"/>
  <c r="W146" i="8"/>
  <c r="U146" i="8"/>
  <c r="P146" i="8"/>
  <c r="Q146" i="8" s="1"/>
  <c r="O146" i="8"/>
  <c r="L146" i="8"/>
  <c r="J146" i="8"/>
  <c r="M146" i="8" s="1"/>
  <c r="G146" i="8"/>
  <c r="AD145" i="8"/>
  <c r="W145" i="8"/>
  <c r="U145" i="8"/>
  <c r="P145" i="8"/>
  <c r="Q145" i="8" s="1"/>
  <c r="O145" i="8"/>
  <c r="L145" i="8"/>
  <c r="J145" i="8"/>
  <c r="M145" i="8" s="1"/>
  <c r="G145" i="8"/>
  <c r="AD144" i="8"/>
  <c r="Y144" i="8"/>
  <c r="W144" i="8"/>
  <c r="U144" i="8"/>
  <c r="X144" i="8" s="1"/>
  <c r="P144" i="8"/>
  <c r="Q144" i="8" s="1"/>
  <c r="O144" i="8"/>
  <c r="L144" i="8"/>
  <c r="J144" i="8"/>
  <c r="M144" i="8" s="1"/>
  <c r="G144" i="8"/>
  <c r="AD143" i="8"/>
  <c r="Y143" i="8"/>
  <c r="W143" i="8"/>
  <c r="U143" i="8"/>
  <c r="X143" i="8" s="1"/>
  <c r="P143" i="8"/>
  <c r="Q143" i="8" s="1"/>
  <c r="O143" i="8"/>
  <c r="L143" i="8"/>
  <c r="J143" i="8"/>
  <c r="M143" i="8" s="1"/>
  <c r="G143" i="8"/>
  <c r="AD142" i="8"/>
  <c r="W142" i="8"/>
  <c r="U142" i="8"/>
  <c r="P142" i="8"/>
  <c r="Q142" i="8" s="1"/>
  <c r="O142" i="8"/>
  <c r="L142" i="8"/>
  <c r="J142" i="8"/>
  <c r="M142" i="8" s="1"/>
  <c r="G142" i="8"/>
  <c r="AD141" i="8"/>
  <c r="W141" i="8"/>
  <c r="U141" i="8"/>
  <c r="P141" i="8"/>
  <c r="Q141" i="8" s="1"/>
  <c r="O141" i="8"/>
  <c r="L141" i="8"/>
  <c r="J141" i="8"/>
  <c r="M141" i="8" s="1"/>
  <c r="G141" i="8"/>
  <c r="AD140" i="8"/>
  <c r="Y140" i="8"/>
  <c r="W140" i="8"/>
  <c r="U140" i="8"/>
  <c r="X140" i="8" s="1"/>
  <c r="P140" i="8"/>
  <c r="Q140" i="8" s="1"/>
  <c r="O140" i="8"/>
  <c r="L140" i="8"/>
  <c r="J140" i="8"/>
  <c r="M140" i="8" s="1"/>
  <c r="G140" i="8"/>
  <c r="AD139" i="8"/>
  <c r="W139" i="8"/>
  <c r="U139" i="8"/>
  <c r="P139" i="8"/>
  <c r="Q139" i="8" s="1"/>
  <c r="O139" i="8"/>
  <c r="L139" i="8"/>
  <c r="J139" i="8"/>
  <c r="M139" i="8" s="1"/>
  <c r="G139" i="8"/>
  <c r="AD138" i="8"/>
  <c r="W138" i="8"/>
  <c r="U138" i="8"/>
  <c r="P138" i="8"/>
  <c r="Q138" i="8" s="1"/>
  <c r="O138" i="8"/>
  <c r="L138" i="8"/>
  <c r="J138" i="8"/>
  <c r="M138" i="8" s="1"/>
  <c r="G138" i="8"/>
  <c r="AD137" i="8"/>
  <c r="W137" i="8"/>
  <c r="U137" i="8"/>
  <c r="P137" i="8"/>
  <c r="Q137" i="8" s="1"/>
  <c r="O137" i="8"/>
  <c r="L137" i="8"/>
  <c r="J137" i="8"/>
  <c r="M137" i="8" s="1"/>
  <c r="G137" i="8"/>
  <c r="AD136" i="8"/>
  <c r="W136" i="8"/>
  <c r="U136" i="8"/>
  <c r="P136" i="8"/>
  <c r="Q136" i="8" s="1"/>
  <c r="O136" i="8"/>
  <c r="L136" i="8"/>
  <c r="J136" i="8"/>
  <c r="M136" i="8" s="1"/>
  <c r="G136" i="8"/>
  <c r="AD135" i="8"/>
  <c r="W135" i="8"/>
  <c r="U135" i="8"/>
  <c r="P135" i="8"/>
  <c r="Q135" i="8" s="1"/>
  <c r="O135" i="8"/>
  <c r="L135" i="8"/>
  <c r="J135" i="8"/>
  <c r="M135" i="8" s="1"/>
  <c r="G135" i="8"/>
  <c r="AD134" i="8"/>
  <c r="W134" i="8"/>
  <c r="U134" i="8"/>
  <c r="P134" i="8"/>
  <c r="Q134" i="8" s="1"/>
  <c r="O134" i="8"/>
  <c r="L134" i="8"/>
  <c r="J134" i="8"/>
  <c r="M134" i="8" s="1"/>
  <c r="G134" i="8"/>
  <c r="AD133" i="8"/>
  <c r="W133" i="8"/>
  <c r="U133" i="8"/>
  <c r="P133" i="8"/>
  <c r="Q133" i="8" s="1"/>
  <c r="O133" i="8"/>
  <c r="L133" i="8"/>
  <c r="J133" i="8"/>
  <c r="M133" i="8" s="1"/>
  <c r="G133" i="8"/>
  <c r="AD132" i="8"/>
  <c r="W132" i="8"/>
  <c r="U132" i="8"/>
  <c r="P132" i="8"/>
  <c r="Q132" i="8" s="1"/>
  <c r="O132" i="8"/>
  <c r="L132" i="8"/>
  <c r="J132" i="8"/>
  <c r="M132" i="8" s="1"/>
  <c r="G132" i="8"/>
  <c r="AD131" i="8"/>
  <c r="W131" i="8"/>
  <c r="U131" i="8"/>
  <c r="P131" i="8"/>
  <c r="Q131" i="8" s="1"/>
  <c r="O131" i="8"/>
  <c r="L131" i="8"/>
  <c r="J131" i="8"/>
  <c r="M131" i="8" s="1"/>
  <c r="G131" i="8"/>
  <c r="AD130" i="8"/>
  <c r="Y130" i="8"/>
  <c r="W130" i="8"/>
  <c r="U130" i="8"/>
  <c r="X130" i="8" s="1"/>
  <c r="P130" i="8"/>
  <c r="Q130" i="8" s="1"/>
  <c r="O130" i="8"/>
  <c r="L130" i="8"/>
  <c r="J130" i="8"/>
  <c r="M130" i="8" s="1"/>
  <c r="G130" i="8"/>
  <c r="AD129" i="8"/>
  <c r="W129" i="8"/>
  <c r="U129" i="8"/>
  <c r="S129" i="8"/>
  <c r="P129" i="8"/>
  <c r="Q129" i="8" s="1"/>
  <c r="O129" i="8"/>
  <c r="R129" i="8" s="1"/>
  <c r="L129" i="8"/>
  <c r="J129" i="8"/>
  <c r="M129" i="8" s="1"/>
  <c r="G129" i="8"/>
  <c r="AD128" i="8"/>
  <c r="W128" i="8"/>
  <c r="U128" i="8"/>
  <c r="P128" i="8"/>
  <c r="Q128" i="8" s="1"/>
  <c r="O128" i="8"/>
  <c r="L128" i="8"/>
  <c r="J128" i="8"/>
  <c r="M128" i="8" s="1"/>
  <c r="G128" i="8"/>
  <c r="AD127" i="8"/>
  <c r="W127" i="8"/>
  <c r="U127" i="8"/>
  <c r="P127" i="8"/>
  <c r="Q127" i="8" s="1"/>
  <c r="O127" i="8"/>
  <c r="L127" i="8"/>
  <c r="J127" i="8"/>
  <c r="M127" i="8" s="1"/>
  <c r="G127" i="8"/>
  <c r="AD126" i="8"/>
  <c r="W126" i="8"/>
  <c r="U126" i="8"/>
  <c r="P126" i="8"/>
  <c r="Q126" i="8" s="1"/>
  <c r="O126" i="8"/>
  <c r="L126" i="8"/>
  <c r="J126" i="8"/>
  <c r="M126" i="8" s="1"/>
  <c r="G126" i="8"/>
  <c r="AD125" i="8"/>
  <c r="Y125" i="8"/>
  <c r="W125" i="8"/>
  <c r="U125" i="8"/>
  <c r="X125" i="8" s="1"/>
  <c r="P125" i="8"/>
  <c r="Q125" i="8" s="1"/>
  <c r="O125" i="8"/>
  <c r="L125" i="8"/>
  <c r="J125" i="8"/>
  <c r="M125" i="8" s="1"/>
  <c r="G125" i="8"/>
  <c r="AD124" i="8"/>
  <c r="W124" i="8"/>
  <c r="U124" i="8"/>
  <c r="P124" i="8"/>
  <c r="Q124" i="8" s="1"/>
  <c r="O124" i="8"/>
  <c r="L124" i="8"/>
  <c r="J124" i="8"/>
  <c r="M124" i="8" s="1"/>
  <c r="G124" i="8"/>
  <c r="AD123" i="8"/>
  <c r="W123" i="8"/>
  <c r="U123" i="8"/>
  <c r="P123" i="8"/>
  <c r="Q123" i="8" s="1"/>
  <c r="O123" i="8"/>
  <c r="L123" i="8"/>
  <c r="J123" i="8"/>
  <c r="M123" i="8" s="1"/>
  <c r="G123" i="8"/>
  <c r="AD122" i="8"/>
  <c r="W122" i="8"/>
  <c r="U122" i="8"/>
  <c r="P122" i="8"/>
  <c r="Q122" i="8" s="1"/>
  <c r="O122" i="8"/>
  <c r="L122" i="8"/>
  <c r="J122" i="8"/>
  <c r="M122" i="8" s="1"/>
  <c r="G122" i="8"/>
  <c r="AD121" i="8"/>
  <c r="Y121" i="8"/>
  <c r="W121" i="8"/>
  <c r="U121" i="8"/>
  <c r="X121" i="8" s="1"/>
  <c r="P121" i="8"/>
  <c r="Q121" i="8" s="1"/>
  <c r="O121" i="8"/>
  <c r="L121" i="8"/>
  <c r="J121" i="8"/>
  <c r="M121" i="8" s="1"/>
  <c r="G121" i="8"/>
  <c r="AD120" i="8"/>
  <c r="W120" i="8"/>
  <c r="U120" i="8"/>
  <c r="S120" i="8"/>
  <c r="P120" i="8"/>
  <c r="Q120" i="8" s="1"/>
  <c r="O120" i="8"/>
  <c r="R120" i="8" s="1"/>
  <c r="L120" i="8"/>
  <c r="J120" i="8"/>
  <c r="M120" i="8" s="1"/>
  <c r="G120" i="8"/>
  <c r="AD119" i="8"/>
  <c r="W119" i="8"/>
  <c r="U119" i="8"/>
  <c r="P119" i="8"/>
  <c r="Q119" i="8" s="1"/>
  <c r="O119" i="8"/>
  <c r="L119" i="8"/>
  <c r="J119" i="8"/>
  <c r="M119" i="8" s="1"/>
  <c r="G119" i="8"/>
  <c r="AD118" i="8"/>
  <c r="W118" i="8"/>
  <c r="U118" i="8"/>
  <c r="P118" i="8"/>
  <c r="Q118" i="8" s="1"/>
  <c r="O118" i="8"/>
  <c r="L118" i="8"/>
  <c r="J118" i="8"/>
  <c r="M118" i="8" s="1"/>
  <c r="G118" i="8"/>
  <c r="AD117" i="8"/>
  <c r="W117" i="8"/>
  <c r="U117" i="8"/>
  <c r="P117" i="8"/>
  <c r="Q117" i="8" s="1"/>
  <c r="O117" i="8"/>
  <c r="L117" i="8"/>
  <c r="J117" i="8"/>
  <c r="M117" i="8" s="1"/>
  <c r="G117" i="8"/>
  <c r="AD116" i="8"/>
  <c r="W116" i="8"/>
  <c r="U116" i="8"/>
  <c r="P116" i="8"/>
  <c r="Q116" i="8" s="1"/>
  <c r="O116" i="8"/>
  <c r="L116" i="8"/>
  <c r="J116" i="8"/>
  <c r="M116" i="8" s="1"/>
  <c r="G116" i="8"/>
  <c r="AD115" i="8"/>
  <c r="W115" i="8"/>
  <c r="U115" i="8"/>
  <c r="P115" i="8"/>
  <c r="Q115" i="8" s="1"/>
  <c r="O115" i="8"/>
  <c r="L115" i="8"/>
  <c r="J115" i="8"/>
  <c r="M115" i="8" s="1"/>
  <c r="G115" i="8"/>
  <c r="AD114" i="8"/>
  <c r="W114" i="8"/>
  <c r="U114" i="8"/>
  <c r="P114" i="8"/>
  <c r="Q114" i="8" s="1"/>
  <c r="O114" i="8"/>
  <c r="L114" i="8"/>
  <c r="J114" i="8"/>
  <c r="M114" i="8" s="1"/>
  <c r="G114" i="8"/>
  <c r="AD113" i="8"/>
  <c r="W113" i="8"/>
  <c r="U113" i="8"/>
  <c r="P113" i="8"/>
  <c r="Q113" i="8" s="1"/>
  <c r="O113" i="8"/>
  <c r="L113" i="8"/>
  <c r="J113" i="8"/>
  <c r="M113" i="8" s="1"/>
  <c r="G113" i="8"/>
  <c r="AD112" i="8"/>
  <c r="W112" i="8"/>
  <c r="U112" i="8"/>
  <c r="P112" i="8"/>
  <c r="Q112" i="8" s="1"/>
  <c r="O112" i="8"/>
  <c r="L112" i="8"/>
  <c r="J112" i="8"/>
  <c r="M112" i="8" s="1"/>
  <c r="G112" i="8"/>
  <c r="AD111" i="8"/>
  <c r="W111" i="8"/>
  <c r="U111" i="8"/>
  <c r="P111" i="8"/>
  <c r="Q111" i="8" s="1"/>
  <c r="O111" i="8"/>
  <c r="L111" i="8"/>
  <c r="J111" i="8"/>
  <c r="M111" i="8" s="1"/>
  <c r="G111" i="8"/>
  <c r="AD110" i="8"/>
  <c r="W110" i="8"/>
  <c r="U110" i="8"/>
  <c r="P110" i="8"/>
  <c r="Q110" i="8" s="1"/>
  <c r="O110" i="8"/>
  <c r="L110" i="8"/>
  <c r="J110" i="8"/>
  <c r="M110" i="8" s="1"/>
  <c r="G110" i="8"/>
  <c r="AD109" i="8"/>
  <c r="W109" i="8"/>
  <c r="U109" i="8"/>
  <c r="P109" i="8"/>
  <c r="Q109" i="8" s="1"/>
  <c r="O109" i="8"/>
  <c r="L109" i="8"/>
  <c r="J109" i="8"/>
  <c r="M109" i="8" s="1"/>
  <c r="G109" i="8"/>
  <c r="AD108" i="8"/>
  <c r="W108" i="8"/>
  <c r="U108" i="8"/>
  <c r="P108" i="8"/>
  <c r="Q108" i="8" s="1"/>
  <c r="O108" i="8"/>
  <c r="L108" i="8"/>
  <c r="J108" i="8"/>
  <c r="M108" i="8" s="1"/>
  <c r="G108" i="8"/>
  <c r="AD107" i="8"/>
  <c r="W107" i="8"/>
  <c r="U107" i="8"/>
  <c r="P107" i="8"/>
  <c r="Q107" i="8" s="1"/>
  <c r="O107" i="8"/>
  <c r="L107" i="8"/>
  <c r="J107" i="8"/>
  <c r="M107" i="8" s="1"/>
  <c r="G107" i="8"/>
  <c r="AD106" i="8"/>
  <c r="W106" i="8"/>
  <c r="U106" i="8"/>
  <c r="P106" i="8"/>
  <c r="Q106" i="8" s="1"/>
  <c r="O106" i="8"/>
  <c r="L106" i="8"/>
  <c r="J106" i="8"/>
  <c r="M106" i="8" s="1"/>
  <c r="G106" i="8"/>
  <c r="AD105" i="8"/>
  <c r="W105" i="8"/>
  <c r="U105" i="8"/>
  <c r="P105" i="8"/>
  <c r="Q105" i="8" s="1"/>
  <c r="O105" i="8"/>
  <c r="L105" i="8"/>
  <c r="J105" i="8"/>
  <c r="M105" i="8" s="1"/>
  <c r="G105" i="8"/>
  <c r="AD104" i="8"/>
  <c r="W104" i="8"/>
  <c r="U104" i="8"/>
  <c r="P104" i="8"/>
  <c r="Q104" i="8" s="1"/>
  <c r="O104" i="8"/>
  <c r="L104" i="8"/>
  <c r="J104" i="8"/>
  <c r="M104" i="8" s="1"/>
  <c r="G104" i="8"/>
  <c r="AD103" i="8"/>
  <c r="Y103" i="8"/>
  <c r="W103" i="8"/>
  <c r="U103" i="8"/>
  <c r="X103" i="8" s="1"/>
  <c r="P103" i="8"/>
  <c r="Q103" i="8" s="1"/>
  <c r="O103" i="8"/>
  <c r="L103" i="8"/>
  <c r="J103" i="8"/>
  <c r="M103" i="8" s="1"/>
  <c r="G103" i="8"/>
  <c r="AD102" i="8"/>
  <c r="W102" i="8"/>
  <c r="U102" i="8"/>
  <c r="P102" i="8"/>
  <c r="Q102" i="8" s="1"/>
  <c r="O102" i="8"/>
  <c r="L102" i="8"/>
  <c r="J102" i="8"/>
  <c r="M102" i="8" s="1"/>
  <c r="G102" i="8"/>
  <c r="AD101" i="8"/>
  <c r="W101" i="8"/>
  <c r="U101" i="8"/>
  <c r="P101" i="8"/>
  <c r="Q101" i="8" s="1"/>
  <c r="O101" i="8"/>
  <c r="L101" i="8"/>
  <c r="J101" i="8"/>
  <c r="M101" i="8" s="1"/>
  <c r="G101" i="8"/>
  <c r="AD100" i="8"/>
  <c r="W100" i="8"/>
  <c r="U100" i="8"/>
  <c r="P100" i="8"/>
  <c r="Q100" i="8" s="1"/>
  <c r="O100" i="8"/>
  <c r="L100" i="8"/>
  <c r="J100" i="8"/>
  <c r="M100" i="8" s="1"/>
  <c r="G100" i="8"/>
  <c r="AD99" i="8"/>
  <c r="W99" i="8"/>
  <c r="U99" i="8"/>
  <c r="P99" i="8"/>
  <c r="Q99" i="8" s="1"/>
  <c r="O99" i="8"/>
  <c r="L99" i="8"/>
  <c r="J99" i="8"/>
  <c r="M99" i="8" s="1"/>
  <c r="G99" i="8"/>
  <c r="AD98" i="8"/>
  <c r="W98" i="8"/>
  <c r="U98" i="8"/>
  <c r="P98" i="8"/>
  <c r="Q98" i="8" s="1"/>
  <c r="O98" i="8"/>
  <c r="L98" i="8"/>
  <c r="J98" i="8"/>
  <c r="M98" i="8" s="1"/>
  <c r="G98" i="8"/>
  <c r="AD97" i="8"/>
  <c r="W97" i="8"/>
  <c r="U97" i="8"/>
  <c r="P97" i="8"/>
  <c r="Q97" i="8" s="1"/>
  <c r="O97" i="8"/>
  <c r="L97" i="8"/>
  <c r="J97" i="8"/>
  <c r="M97" i="8" s="1"/>
  <c r="G97" i="8"/>
  <c r="AD96" i="8"/>
  <c r="W96" i="8"/>
  <c r="U96" i="8"/>
  <c r="P96" i="8"/>
  <c r="Q96" i="8" s="1"/>
  <c r="O96" i="8"/>
  <c r="L96" i="8"/>
  <c r="J96" i="8"/>
  <c r="M96" i="8" s="1"/>
  <c r="G96" i="8"/>
  <c r="AD95" i="8"/>
  <c r="W95" i="8"/>
  <c r="U95" i="8"/>
  <c r="P95" i="8"/>
  <c r="Q95" i="8" s="1"/>
  <c r="O95" i="8"/>
  <c r="L95" i="8"/>
  <c r="J95" i="8"/>
  <c r="M95" i="8" s="1"/>
  <c r="G95" i="8"/>
  <c r="AD94" i="8"/>
  <c r="W94" i="8"/>
  <c r="U94" i="8"/>
  <c r="P94" i="8"/>
  <c r="Q94" i="8" s="1"/>
  <c r="O94" i="8"/>
  <c r="L94" i="8"/>
  <c r="J94" i="8"/>
  <c r="M94" i="8" s="1"/>
  <c r="G94" i="8"/>
  <c r="AD93" i="8"/>
  <c r="W93" i="8"/>
  <c r="U93" i="8"/>
  <c r="P93" i="8"/>
  <c r="Q93" i="8" s="1"/>
  <c r="O93" i="8"/>
  <c r="L93" i="8"/>
  <c r="J93" i="8"/>
  <c r="M93" i="8" s="1"/>
  <c r="G93" i="8"/>
  <c r="AD92" i="8"/>
  <c r="W92" i="8"/>
  <c r="U92" i="8"/>
  <c r="P92" i="8"/>
  <c r="Q92" i="8" s="1"/>
  <c r="O92" i="8"/>
  <c r="L92" i="8"/>
  <c r="J92" i="8"/>
  <c r="M92" i="8" s="1"/>
  <c r="G92" i="8"/>
  <c r="AD91" i="8"/>
  <c r="W91" i="8"/>
  <c r="U91" i="8"/>
  <c r="P91" i="8"/>
  <c r="Q91" i="8" s="1"/>
  <c r="O91" i="8"/>
  <c r="L91" i="8"/>
  <c r="J91" i="8"/>
  <c r="M91" i="8" s="1"/>
  <c r="G91" i="8"/>
  <c r="AD90" i="8"/>
  <c r="W90" i="8"/>
  <c r="U90" i="8"/>
  <c r="P90" i="8"/>
  <c r="Q90" i="8" s="1"/>
  <c r="O90" i="8"/>
  <c r="L90" i="8"/>
  <c r="J90" i="8"/>
  <c r="M90" i="8" s="1"/>
  <c r="G90" i="8"/>
  <c r="AD89" i="8"/>
  <c r="W89" i="8"/>
  <c r="U89" i="8"/>
  <c r="P89" i="8"/>
  <c r="Q89" i="8" s="1"/>
  <c r="O89" i="8"/>
  <c r="L89" i="8"/>
  <c r="J89" i="8"/>
  <c r="M89" i="8" s="1"/>
  <c r="G89" i="8"/>
  <c r="AD88" i="8"/>
  <c r="W88" i="8"/>
  <c r="U88" i="8"/>
  <c r="P88" i="8"/>
  <c r="Q88" i="8" s="1"/>
  <c r="O88" i="8"/>
  <c r="L88" i="8"/>
  <c r="J88" i="8"/>
  <c r="M88" i="8" s="1"/>
  <c r="G88" i="8"/>
  <c r="AD87" i="8"/>
  <c r="W87" i="8"/>
  <c r="U87" i="8"/>
  <c r="P87" i="8"/>
  <c r="Q87" i="8" s="1"/>
  <c r="O87" i="8"/>
  <c r="L87" i="8"/>
  <c r="J87" i="8"/>
  <c r="M87" i="8" s="1"/>
  <c r="G87" i="8"/>
  <c r="AD86" i="8"/>
  <c r="W86" i="8"/>
  <c r="U86" i="8"/>
  <c r="P86" i="8"/>
  <c r="Q86" i="8" s="1"/>
  <c r="O86" i="8"/>
  <c r="L86" i="8"/>
  <c r="J86" i="8"/>
  <c r="M86" i="8" s="1"/>
  <c r="G86" i="8"/>
  <c r="AD85" i="8"/>
  <c r="W85" i="8"/>
  <c r="U85" i="8"/>
  <c r="P85" i="8"/>
  <c r="Q85" i="8" s="1"/>
  <c r="O85" i="8"/>
  <c r="L85" i="8"/>
  <c r="J85" i="8"/>
  <c r="M85" i="8" s="1"/>
  <c r="G85" i="8"/>
  <c r="AD84" i="8"/>
  <c r="Y84" i="8"/>
  <c r="W84" i="8"/>
  <c r="U84" i="8"/>
  <c r="X84" i="8" s="1"/>
  <c r="P84" i="8"/>
  <c r="Q84" i="8" s="1"/>
  <c r="O84" i="8"/>
  <c r="L84" i="8"/>
  <c r="J84" i="8"/>
  <c r="M84" i="8" s="1"/>
  <c r="G84" i="8"/>
  <c r="AD83" i="8"/>
  <c r="W83" i="8"/>
  <c r="U83" i="8"/>
  <c r="P83" i="8"/>
  <c r="Q83" i="8" s="1"/>
  <c r="O83" i="8"/>
  <c r="L83" i="8"/>
  <c r="J83" i="8"/>
  <c r="M83" i="8" s="1"/>
  <c r="G83" i="8"/>
  <c r="AD82" i="8"/>
  <c r="W82" i="8"/>
  <c r="U82" i="8"/>
  <c r="P82" i="8"/>
  <c r="Q82" i="8" s="1"/>
  <c r="O82" i="8"/>
  <c r="L82" i="8"/>
  <c r="J82" i="8"/>
  <c r="M82" i="8" s="1"/>
  <c r="G82" i="8"/>
  <c r="AD81" i="8"/>
  <c r="W81" i="8"/>
  <c r="U81" i="8"/>
  <c r="P81" i="8"/>
  <c r="Q81" i="8" s="1"/>
  <c r="O81" i="8"/>
  <c r="L81" i="8"/>
  <c r="J81" i="8"/>
  <c r="M81" i="8" s="1"/>
  <c r="G81" i="8"/>
  <c r="AD80" i="8"/>
  <c r="W80" i="8"/>
  <c r="U80" i="8"/>
  <c r="P80" i="8"/>
  <c r="Q80" i="8" s="1"/>
  <c r="O80" i="8"/>
  <c r="L80" i="8"/>
  <c r="J80" i="8"/>
  <c r="M80" i="8" s="1"/>
  <c r="G80" i="8"/>
  <c r="AD79" i="8"/>
  <c r="W79" i="8"/>
  <c r="U79" i="8"/>
  <c r="P79" i="8"/>
  <c r="Q79" i="8" s="1"/>
  <c r="O79" i="8"/>
  <c r="L79" i="8"/>
  <c r="J79" i="8"/>
  <c r="M79" i="8" s="1"/>
  <c r="G79" i="8"/>
  <c r="AD78" i="8"/>
  <c r="W78" i="8"/>
  <c r="U78" i="8"/>
  <c r="P78" i="8"/>
  <c r="Q78" i="8" s="1"/>
  <c r="O78" i="8"/>
  <c r="L78" i="8"/>
  <c r="J78" i="8"/>
  <c r="M78" i="8" s="1"/>
  <c r="G78" i="8"/>
  <c r="AD77" i="8"/>
  <c r="W77" i="8"/>
  <c r="U77" i="8"/>
  <c r="P77" i="8"/>
  <c r="Q77" i="8" s="1"/>
  <c r="O77" i="8"/>
  <c r="L77" i="8"/>
  <c r="J77" i="8"/>
  <c r="M77" i="8" s="1"/>
  <c r="G77" i="8"/>
  <c r="AD76" i="8"/>
  <c r="W76" i="8"/>
  <c r="U76" i="8"/>
  <c r="P76" i="8"/>
  <c r="Q76" i="8" s="1"/>
  <c r="O76" i="8"/>
  <c r="L76" i="8"/>
  <c r="J76" i="8"/>
  <c r="M76" i="8" s="1"/>
  <c r="G76" i="8"/>
  <c r="AD75" i="8"/>
  <c r="W75" i="8"/>
  <c r="U75" i="8"/>
  <c r="P75" i="8"/>
  <c r="Q75" i="8" s="1"/>
  <c r="O75" i="8"/>
  <c r="L75" i="8"/>
  <c r="J75" i="8"/>
  <c r="M75" i="8" s="1"/>
  <c r="G75" i="8"/>
  <c r="AD74" i="8"/>
  <c r="W74" i="8"/>
  <c r="U74" i="8"/>
  <c r="P74" i="8"/>
  <c r="Q74" i="8" s="1"/>
  <c r="O74" i="8"/>
  <c r="L74" i="8"/>
  <c r="J74" i="8"/>
  <c r="M74" i="8" s="1"/>
  <c r="G74" i="8"/>
  <c r="AD73" i="8"/>
  <c r="W73" i="8"/>
  <c r="U73" i="8"/>
  <c r="P73" i="8"/>
  <c r="Q73" i="8" s="1"/>
  <c r="O73" i="8"/>
  <c r="L73" i="8"/>
  <c r="J73" i="8"/>
  <c r="M73" i="8" s="1"/>
  <c r="G73" i="8"/>
  <c r="AD72" i="8"/>
  <c r="W72" i="8"/>
  <c r="U72" i="8"/>
  <c r="P72" i="8"/>
  <c r="Q72" i="8" s="1"/>
  <c r="O72" i="8"/>
  <c r="L72" i="8"/>
  <c r="J72" i="8"/>
  <c r="M72" i="8" s="1"/>
  <c r="G72" i="8"/>
  <c r="AD71" i="8"/>
  <c r="W71" i="8"/>
  <c r="U71" i="8"/>
  <c r="P71" i="8"/>
  <c r="Q71" i="8" s="1"/>
  <c r="O71" i="8"/>
  <c r="L71" i="8"/>
  <c r="J71" i="8"/>
  <c r="M71" i="8" s="1"/>
  <c r="G71" i="8"/>
  <c r="AD70" i="8"/>
  <c r="W70" i="8"/>
  <c r="U70" i="8"/>
  <c r="P70" i="8"/>
  <c r="Q70" i="8" s="1"/>
  <c r="O70" i="8"/>
  <c r="L70" i="8"/>
  <c r="J70" i="8"/>
  <c r="M70" i="8" s="1"/>
  <c r="G70" i="8"/>
  <c r="AD69" i="8"/>
  <c r="W69" i="8"/>
  <c r="U69" i="8"/>
  <c r="P69" i="8"/>
  <c r="Q69" i="8" s="1"/>
  <c r="O69" i="8"/>
  <c r="L69" i="8"/>
  <c r="J69" i="8"/>
  <c r="M69" i="8" s="1"/>
  <c r="G69" i="8"/>
  <c r="AD68" i="8"/>
  <c r="W68" i="8"/>
  <c r="U68" i="8"/>
  <c r="P68" i="8"/>
  <c r="Q68" i="8" s="1"/>
  <c r="O68" i="8"/>
  <c r="L68" i="8"/>
  <c r="J68" i="8"/>
  <c r="M68" i="8" s="1"/>
  <c r="G68" i="8"/>
  <c r="AD67" i="8"/>
  <c r="W67" i="8"/>
  <c r="U67" i="8"/>
  <c r="P67" i="8"/>
  <c r="Q67" i="8" s="1"/>
  <c r="O67" i="8"/>
  <c r="L67" i="8"/>
  <c r="J67" i="8"/>
  <c r="M67" i="8" s="1"/>
  <c r="G67" i="8"/>
  <c r="AD66" i="8"/>
  <c r="W66" i="8"/>
  <c r="U66" i="8"/>
  <c r="P66" i="8"/>
  <c r="Q66" i="8" s="1"/>
  <c r="O66" i="8"/>
  <c r="L66" i="8"/>
  <c r="J66" i="8"/>
  <c r="M66" i="8" s="1"/>
  <c r="G66" i="8"/>
  <c r="AD65" i="8"/>
  <c r="W65" i="8"/>
  <c r="U65" i="8"/>
  <c r="P65" i="8"/>
  <c r="Q65" i="8" s="1"/>
  <c r="O65" i="8"/>
  <c r="L65" i="8"/>
  <c r="J65" i="8"/>
  <c r="M65" i="8" s="1"/>
  <c r="G65" i="8"/>
  <c r="AD64" i="8"/>
  <c r="W64" i="8"/>
  <c r="U64" i="8"/>
  <c r="P64" i="8"/>
  <c r="Q64" i="8" s="1"/>
  <c r="O64" i="8"/>
  <c r="L64" i="8"/>
  <c r="J64" i="8"/>
  <c r="M64" i="8" s="1"/>
  <c r="G64" i="8"/>
  <c r="AD63" i="8"/>
  <c r="W63" i="8"/>
  <c r="U63" i="8"/>
  <c r="S63" i="8"/>
  <c r="P63" i="8"/>
  <c r="Q63" i="8" s="1"/>
  <c r="O63" i="8"/>
  <c r="R63" i="8" s="1"/>
  <c r="L63" i="8"/>
  <c r="J63" i="8"/>
  <c r="M63" i="8" s="1"/>
  <c r="G63" i="8"/>
  <c r="AD62" i="8"/>
  <c r="W62" i="8"/>
  <c r="U62" i="8"/>
  <c r="P62" i="8"/>
  <c r="Q62" i="8" s="1"/>
  <c r="O62" i="8"/>
  <c r="L62" i="8"/>
  <c r="J62" i="8"/>
  <c r="M62" i="8" s="1"/>
  <c r="G62" i="8"/>
  <c r="AD61" i="8"/>
  <c r="W61" i="8"/>
  <c r="U61" i="8"/>
  <c r="P61" i="8"/>
  <c r="Q61" i="8" s="1"/>
  <c r="O61" i="8"/>
  <c r="L61" i="8"/>
  <c r="J61" i="8"/>
  <c r="M61" i="8" s="1"/>
  <c r="G61" i="8"/>
  <c r="AD60" i="8"/>
  <c r="W60" i="8"/>
  <c r="U60" i="8"/>
  <c r="P60" i="8"/>
  <c r="Q60" i="8" s="1"/>
  <c r="O60" i="8"/>
  <c r="L60" i="8"/>
  <c r="J60" i="8"/>
  <c r="M60" i="8" s="1"/>
  <c r="G60" i="8"/>
  <c r="AD59" i="8"/>
  <c r="W59" i="8"/>
  <c r="U59" i="8"/>
  <c r="P59" i="8"/>
  <c r="Q59" i="8" s="1"/>
  <c r="O59" i="8"/>
  <c r="L59" i="8"/>
  <c r="J59" i="8"/>
  <c r="M59" i="8" s="1"/>
  <c r="G59" i="8"/>
  <c r="AD58" i="8"/>
  <c r="W58" i="8"/>
  <c r="U58" i="8"/>
  <c r="P58" i="8"/>
  <c r="Q58" i="8" s="1"/>
  <c r="O58" i="8"/>
  <c r="L58" i="8"/>
  <c r="J58" i="8"/>
  <c r="M58" i="8" s="1"/>
  <c r="G58" i="8"/>
  <c r="AD57" i="8"/>
  <c r="W57" i="8"/>
  <c r="U57" i="8"/>
  <c r="S57" i="8"/>
  <c r="P57" i="8"/>
  <c r="Q57" i="8" s="1"/>
  <c r="O57" i="8"/>
  <c r="R57" i="8" s="1"/>
  <c r="L57" i="8"/>
  <c r="J57" i="8"/>
  <c r="M57" i="8" s="1"/>
  <c r="G57" i="8"/>
  <c r="AD56" i="8"/>
  <c r="W56" i="8"/>
  <c r="U56" i="8"/>
  <c r="P56" i="8"/>
  <c r="Q56" i="8" s="1"/>
  <c r="O56" i="8"/>
  <c r="L56" i="8"/>
  <c r="J56" i="8"/>
  <c r="M56" i="8" s="1"/>
  <c r="G56" i="8"/>
  <c r="AD55" i="8"/>
  <c r="W55" i="8"/>
  <c r="U55" i="8"/>
  <c r="P55" i="8"/>
  <c r="Q55" i="8" s="1"/>
  <c r="O55" i="8"/>
  <c r="L55" i="8"/>
  <c r="J55" i="8"/>
  <c r="M55" i="8" s="1"/>
  <c r="G55" i="8"/>
  <c r="AD54" i="8"/>
  <c r="W54" i="8"/>
  <c r="U54" i="8"/>
  <c r="P54" i="8"/>
  <c r="Q54" i="8" s="1"/>
  <c r="O54" i="8"/>
  <c r="L54" i="8"/>
  <c r="J54" i="8"/>
  <c r="M54" i="8" s="1"/>
  <c r="G54" i="8"/>
  <c r="AD53" i="8"/>
  <c r="W53" i="8"/>
  <c r="U53" i="8"/>
  <c r="S53" i="8"/>
  <c r="P53" i="8"/>
  <c r="Q53" i="8" s="1"/>
  <c r="O53" i="8"/>
  <c r="R53" i="8" s="1"/>
  <c r="L53" i="8"/>
  <c r="J53" i="8"/>
  <c r="M53" i="8" s="1"/>
  <c r="G53" i="8"/>
  <c r="AD52" i="8"/>
  <c r="W52" i="8"/>
  <c r="U52" i="8"/>
  <c r="P52" i="8"/>
  <c r="Q52" i="8" s="1"/>
  <c r="O52" i="8"/>
  <c r="L52" i="8"/>
  <c r="J52" i="8"/>
  <c r="M52" i="8" s="1"/>
  <c r="G52" i="8"/>
  <c r="AD51" i="8"/>
  <c r="W51" i="8"/>
  <c r="U51" i="8"/>
  <c r="P51" i="8"/>
  <c r="Q51" i="8" s="1"/>
  <c r="O51" i="8"/>
  <c r="L51" i="8"/>
  <c r="J51" i="8"/>
  <c r="M51" i="8" s="1"/>
  <c r="G51" i="8"/>
  <c r="AD50" i="8"/>
  <c r="W50" i="8"/>
  <c r="U50" i="8"/>
  <c r="P50" i="8"/>
  <c r="Q50" i="8" s="1"/>
  <c r="O50" i="8"/>
  <c r="L50" i="8"/>
  <c r="J50" i="8"/>
  <c r="M50" i="8" s="1"/>
  <c r="G50" i="8"/>
  <c r="AD49" i="8"/>
  <c r="W49" i="8"/>
  <c r="U49" i="8"/>
  <c r="P49" i="8"/>
  <c r="Q49" i="8" s="1"/>
  <c r="O49" i="8"/>
  <c r="L49" i="8"/>
  <c r="J49" i="8"/>
  <c r="M49" i="8" s="1"/>
  <c r="G49" i="8"/>
  <c r="AD48" i="8"/>
  <c r="W48" i="8"/>
  <c r="U48" i="8"/>
  <c r="S48" i="8"/>
  <c r="P48" i="8"/>
  <c r="Q48" i="8" s="1"/>
  <c r="O48" i="8"/>
  <c r="R48" i="8" s="1"/>
  <c r="L48" i="8"/>
  <c r="J48" i="8"/>
  <c r="M48" i="8" s="1"/>
  <c r="G48" i="8"/>
  <c r="AD47" i="8"/>
  <c r="W47" i="8"/>
  <c r="U47" i="8"/>
  <c r="P47" i="8"/>
  <c r="Q47" i="8" s="1"/>
  <c r="O47" i="8"/>
  <c r="L47" i="8"/>
  <c r="J47" i="8"/>
  <c r="M47" i="8" s="1"/>
  <c r="G47" i="8"/>
  <c r="AD46" i="8"/>
  <c r="W46" i="8"/>
  <c r="U46" i="8"/>
  <c r="S46" i="8"/>
  <c r="P46" i="8"/>
  <c r="Q46" i="8" s="1"/>
  <c r="O46" i="8"/>
  <c r="R46" i="8" s="1"/>
  <c r="L46" i="8"/>
  <c r="J46" i="8"/>
  <c r="M46" i="8" s="1"/>
  <c r="G46" i="8"/>
  <c r="AD45" i="8"/>
  <c r="W45" i="8"/>
  <c r="U45" i="8"/>
  <c r="P45" i="8"/>
  <c r="Q45" i="8" s="1"/>
  <c r="O45" i="8"/>
  <c r="L45" i="8"/>
  <c r="J45" i="8"/>
  <c r="M45" i="8" s="1"/>
  <c r="G45" i="8"/>
  <c r="AD44" i="8"/>
  <c r="W44" i="8"/>
  <c r="U44" i="8"/>
  <c r="S44" i="8"/>
  <c r="P44" i="8"/>
  <c r="Q44" i="8" s="1"/>
  <c r="O44" i="8"/>
  <c r="R44" i="8" s="1"/>
  <c r="L44" i="8"/>
  <c r="J44" i="8"/>
  <c r="M44" i="8" s="1"/>
  <c r="G44" i="8"/>
  <c r="AD43" i="8"/>
  <c r="W43" i="8"/>
  <c r="U43" i="8"/>
  <c r="P43" i="8"/>
  <c r="Q43" i="8" s="1"/>
  <c r="O43" i="8"/>
  <c r="L43" i="8"/>
  <c r="J43" i="8"/>
  <c r="M43" i="8" s="1"/>
  <c r="G43" i="8"/>
  <c r="AD42" i="8"/>
  <c r="W42" i="8"/>
  <c r="U42" i="8"/>
  <c r="P42" i="8"/>
  <c r="Q42" i="8" s="1"/>
  <c r="O42" i="8"/>
  <c r="L42" i="8"/>
  <c r="J42" i="8"/>
  <c r="M42" i="8" s="1"/>
  <c r="G42" i="8"/>
  <c r="AD41" i="8"/>
  <c r="W41" i="8"/>
  <c r="U41" i="8"/>
  <c r="P41" i="8"/>
  <c r="Q41" i="8" s="1"/>
  <c r="O41" i="8"/>
  <c r="L41" i="8"/>
  <c r="J41" i="8"/>
  <c r="M41" i="8" s="1"/>
  <c r="G41" i="8"/>
  <c r="AD40" i="8"/>
  <c r="W40" i="8"/>
  <c r="U40" i="8"/>
  <c r="P40" i="8"/>
  <c r="Q40" i="8" s="1"/>
  <c r="O40" i="8"/>
  <c r="L40" i="8"/>
  <c r="J40" i="8"/>
  <c r="M40" i="8" s="1"/>
  <c r="G40" i="8"/>
  <c r="AD39" i="8"/>
  <c r="W39" i="8"/>
  <c r="U39" i="8"/>
  <c r="P39" i="8"/>
  <c r="Q39" i="8" s="1"/>
  <c r="O39" i="8"/>
  <c r="L39" i="8"/>
  <c r="J39" i="8"/>
  <c r="M39" i="8" s="1"/>
  <c r="G39" i="8"/>
  <c r="AD38" i="8"/>
  <c r="W38" i="8"/>
  <c r="U38" i="8"/>
  <c r="P38" i="8"/>
  <c r="Q38" i="8" s="1"/>
  <c r="O38" i="8"/>
  <c r="L38" i="8"/>
  <c r="J38" i="8"/>
  <c r="M38" i="8" s="1"/>
  <c r="G38" i="8"/>
  <c r="AD37" i="8"/>
  <c r="W37" i="8"/>
  <c r="U37" i="8"/>
  <c r="P37" i="8"/>
  <c r="Q37" i="8" s="1"/>
  <c r="O37" i="8"/>
  <c r="L37" i="8"/>
  <c r="J37" i="8"/>
  <c r="M37" i="8" s="1"/>
  <c r="G37" i="8"/>
  <c r="AD36" i="8"/>
  <c r="Y36" i="8"/>
  <c r="W36" i="8"/>
  <c r="U36" i="8"/>
  <c r="X36" i="8" s="1"/>
  <c r="S36" i="8"/>
  <c r="P36" i="8"/>
  <c r="Q36" i="8" s="1"/>
  <c r="O36" i="8"/>
  <c r="R36" i="8" s="1"/>
  <c r="L36" i="8"/>
  <c r="J36" i="8"/>
  <c r="M36" i="8" s="1"/>
  <c r="G36" i="8"/>
  <c r="AD35" i="8"/>
  <c r="W35" i="8"/>
  <c r="U35" i="8"/>
  <c r="P35" i="8"/>
  <c r="Q35" i="8" s="1"/>
  <c r="O35" i="8"/>
  <c r="L35" i="8"/>
  <c r="J35" i="8"/>
  <c r="M35" i="8" s="1"/>
  <c r="G35" i="8"/>
  <c r="AD34" i="8"/>
  <c r="W34" i="8"/>
  <c r="U34" i="8"/>
  <c r="P34" i="8"/>
  <c r="Q34" i="8" s="1"/>
  <c r="O34" i="8"/>
  <c r="L34" i="8"/>
  <c r="J34" i="8"/>
  <c r="M34" i="8" s="1"/>
  <c r="G34" i="8"/>
  <c r="AD33" i="8"/>
  <c r="W33" i="8"/>
  <c r="U33" i="8"/>
  <c r="P33" i="8"/>
  <c r="Q33" i="8" s="1"/>
  <c r="O33" i="8"/>
  <c r="L33" i="8"/>
  <c r="J33" i="8"/>
  <c r="M33" i="8" s="1"/>
  <c r="G33" i="8"/>
  <c r="AD32" i="8"/>
  <c r="W32" i="8"/>
  <c r="U32" i="8"/>
  <c r="P32" i="8"/>
  <c r="Q32" i="8" s="1"/>
  <c r="O32" i="8"/>
  <c r="L32" i="8"/>
  <c r="J32" i="8"/>
  <c r="M32" i="8" s="1"/>
  <c r="G32" i="8"/>
  <c r="AD31" i="8"/>
  <c r="Y31" i="8"/>
  <c r="W31" i="8"/>
  <c r="U31" i="8"/>
  <c r="X31" i="8" s="1"/>
  <c r="P31" i="8"/>
  <c r="Q31" i="8" s="1"/>
  <c r="O31" i="8"/>
  <c r="L31" i="8"/>
  <c r="J31" i="8"/>
  <c r="M31" i="8" s="1"/>
  <c r="G31" i="8"/>
  <c r="AD30" i="8"/>
  <c r="W30" i="8"/>
  <c r="U30" i="8"/>
  <c r="P30" i="8"/>
  <c r="Q30" i="8" s="1"/>
  <c r="O30" i="8"/>
  <c r="L30" i="8"/>
  <c r="J30" i="8"/>
  <c r="M30" i="8" s="1"/>
  <c r="G30" i="8"/>
  <c r="AD29" i="8"/>
  <c r="W29" i="8"/>
  <c r="U29" i="8"/>
  <c r="P29" i="8"/>
  <c r="Q29" i="8" s="1"/>
  <c r="O29" i="8"/>
  <c r="L29" i="8"/>
  <c r="J29" i="8"/>
  <c r="M29" i="8" s="1"/>
  <c r="G29" i="8"/>
  <c r="AD28" i="8"/>
  <c r="W28" i="8"/>
  <c r="U28" i="8"/>
  <c r="P28" i="8"/>
  <c r="Q28" i="8" s="1"/>
  <c r="O28" i="8"/>
  <c r="L28" i="8"/>
  <c r="J28" i="8"/>
  <c r="M28" i="8" s="1"/>
  <c r="G28" i="8"/>
  <c r="AD27" i="8"/>
  <c r="W27" i="8"/>
  <c r="U27" i="8"/>
  <c r="P27" i="8"/>
  <c r="Q27" i="8" s="1"/>
  <c r="O27" i="8"/>
  <c r="L27" i="8"/>
  <c r="J27" i="8"/>
  <c r="M27" i="8" s="1"/>
  <c r="G27" i="8"/>
  <c r="AD26" i="8"/>
  <c r="W26" i="8"/>
  <c r="U26" i="8"/>
  <c r="S26" i="8"/>
  <c r="P26" i="8"/>
  <c r="Q26" i="8" s="1"/>
  <c r="O26" i="8"/>
  <c r="R26" i="8" s="1"/>
  <c r="L26" i="8"/>
  <c r="J26" i="8"/>
  <c r="M26" i="8" s="1"/>
  <c r="G26" i="8"/>
  <c r="AD25" i="8"/>
  <c r="W25" i="8"/>
  <c r="U25" i="8"/>
  <c r="P25" i="8"/>
  <c r="Q25" i="8" s="1"/>
  <c r="O25" i="8"/>
  <c r="L25" i="8"/>
  <c r="J25" i="8"/>
  <c r="M25" i="8" s="1"/>
  <c r="G25" i="8"/>
  <c r="AD24" i="8"/>
  <c r="W24" i="8"/>
  <c r="U24" i="8"/>
  <c r="P24" i="8"/>
  <c r="Q24" i="8" s="1"/>
  <c r="O24" i="8"/>
  <c r="L24" i="8"/>
  <c r="J24" i="8"/>
  <c r="M24" i="8" s="1"/>
  <c r="G24" i="8"/>
  <c r="AD23" i="8"/>
  <c r="W23" i="8"/>
  <c r="U23" i="8"/>
  <c r="P23" i="8"/>
  <c r="Q23" i="8" s="1"/>
  <c r="O23" i="8"/>
  <c r="L23" i="8"/>
  <c r="J23" i="8"/>
  <c r="M23" i="8" s="1"/>
  <c r="G23" i="8"/>
  <c r="AD22" i="8"/>
  <c r="W22" i="8"/>
  <c r="U22" i="8"/>
  <c r="P22" i="8"/>
  <c r="Q22" i="8" s="1"/>
  <c r="O22" i="8"/>
  <c r="L22" i="8"/>
  <c r="J22" i="8"/>
  <c r="M22" i="8" s="1"/>
  <c r="G22" i="8"/>
  <c r="AD21" i="8"/>
  <c r="W21" i="8"/>
  <c r="U21" i="8"/>
  <c r="P21" i="8"/>
  <c r="Q21" i="8" s="1"/>
  <c r="O21" i="8"/>
  <c r="L21" i="8"/>
  <c r="J21" i="8"/>
  <c r="M21" i="8" s="1"/>
  <c r="G21" i="8"/>
  <c r="AD20" i="8"/>
  <c r="W20" i="8"/>
  <c r="U20" i="8"/>
  <c r="P20" i="8"/>
  <c r="Q20" i="8" s="1"/>
  <c r="O20" i="8"/>
  <c r="L20" i="8"/>
  <c r="J20" i="8"/>
  <c r="M20" i="8" s="1"/>
  <c r="G20" i="8"/>
  <c r="AD19" i="8"/>
  <c r="W19" i="8"/>
  <c r="U19" i="8"/>
  <c r="P19" i="8"/>
  <c r="Q19" i="8" s="1"/>
  <c r="O19" i="8"/>
  <c r="L19" i="8"/>
  <c r="J19" i="8"/>
  <c r="M19" i="8" s="1"/>
  <c r="G19" i="8"/>
  <c r="AD18" i="8"/>
  <c r="W18" i="8"/>
  <c r="U18" i="8"/>
  <c r="P18" i="8"/>
  <c r="Q18" i="8" s="1"/>
  <c r="O18" i="8"/>
  <c r="L18" i="8"/>
  <c r="J18" i="8"/>
  <c r="M18" i="8" s="1"/>
  <c r="G18" i="8"/>
  <c r="AD17" i="8"/>
  <c r="W17" i="8"/>
  <c r="U17" i="8"/>
  <c r="P17" i="8"/>
  <c r="Q17" i="8" s="1"/>
  <c r="O17" i="8"/>
  <c r="L17" i="8"/>
  <c r="J17" i="8"/>
  <c r="M17" i="8" s="1"/>
  <c r="G17" i="8"/>
  <c r="AD16" i="8"/>
  <c r="W16" i="8"/>
  <c r="U16" i="8"/>
  <c r="P16" i="8"/>
  <c r="Q16" i="8" s="1"/>
  <c r="O16" i="8"/>
  <c r="L16" i="8"/>
  <c r="J16" i="8"/>
  <c r="M16" i="8" s="1"/>
  <c r="G16" i="8"/>
  <c r="AD15" i="8"/>
  <c r="W15" i="8"/>
  <c r="U15" i="8"/>
  <c r="S15" i="8"/>
  <c r="P15" i="8"/>
  <c r="Q15" i="8" s="1"/>
  <c r="O15" i="8"/>
  <c r="R15" i="8" s="1"/>
  <c r="L15" i="8"/>
  <c r="J15" i="8"/>
  <c r="M15" i="8" s="1"/>
  <c r="G15" i="8"/>
  <c r="AD14" i="8"/>
  <c r="W14" i="8"/>
  <c r="U14" i="8"/>
  <c r="P14" i="8"/>
  <c r="Q14" i="8" s="1"/>
  <c r="O14" i="8"/>
  <c r="L14" i="8"/>
  <c r="J14" i="8"/>
  <c r="M14" i="8" s="1"/>
  <c r="G14" i="8"/>
  <c r="AD13" i="8"/>
  <c r="W13" i="8"/>
  <c r="U13" i="8"/>
  <c r="P13" i="8"/>
  <c r="Q13" i="8" s="1"/>
  <c r="O13" i="8"/>
  <c r="L13" i="8"/>
  <c r="J13" i="8"/>
  <c r="M13" i="8" s="1"/>
  <c r="G13" i="8"/>
  <c r="AD12" i="8"/>
  <c r="W12" i="8"/>
  <c r="U12" i="8"/>
  <c r="P12" i="8"/>
  <c r="Q12" i="8" s="1"/>
  <c r="O12" i="8"/>
  <c r="L12" i="8"/>
  <c r="J12" i="8"/>
  <c r="M12" i="8" s="1"/>
  <c r="G12" i="8"/>
  <c r="AD11" i="8"/>
  <c r="W11" i="8"/>
  <c r="U11" i="8"/>
  <c r="P11" i="8"/>
  <c r="Q11" i="8" s="1"/>
  <c r="O11" i="8"/>
  <c r="L11" i="8"/>
  <c r="J11" i="8"/>
  <c r="M11" i="8" s="1"/>
  <c r="G11" i="8"/>
  <c r="AD10" i="8"/>
  <c r="W10" i="8"/>
  <c r="U10" i="8"/>
  <c r="P10" i="8"/>
  <c r="Q10" i="8" s="1"/>
  <c r="O10" i="8"/>
  <c r="L10" i="8"/>
  <c r="J10" i="8"/>
  <c r="M10" i="8" s="1"/>
  <c r="G10" i="8"/>
  <c r="AD9" i="8"/>
  <c r="W9" i="8"/>
  <c r="U9" i="8"/>
  <c r="P9" i="8"/>
  <c r="Q9" i="8" s="1"/>
  <c r="O9" i="8"/>
  <c r="L9" i="8"/>
  <c r="J9" i="8"/>
  <c r="M9" i="8" s="1"/>
  <c r="G9" i="8"/>
  <c r="AD8" i="8"/>
  <c r="W8" i="8"/>
  <c r="U8" i="8"/>
  <c r="P8" i="8"/>
  <c r="Q8" i="8" s="1"/>
  <c r="O8" i="8"/>
  <c r="L8" i="8"/>
  <c r="J8" i="8"/>
  <c r="M8" i="8" s="1"/>
  <c r="G8" i="8"/>
  <c r="AD7" i="8"/>
  <c r="W7" i="8"/>
  <c r="U7" i="8"/>
  <c r="P7" i="8"/>
  <c r="Q7" i="8" s="1"/>
  <c r="O7" i="8"/>
  <c r="L7" i="8"/>
  <c r="J7" i="8"/>
  <c r="M7" i="8" s="1"/>
  <c r="G7" i="8"/>
  <c r="AD6" i="8"/>
  <c r="Y6" i="8"/>
  <c r="W6" i="8"/>
  <c r="U6" i="8"/>
  <c r="X6" i="8" s="1"/>
  <c r="P6" i="8"/>
  <c r="Q6" i="8" s="1"/>
  <c r="O6" i="8"/>
  <c r="L6" i="8"/>
  <c r="J6" i="8"/>
  <c r="M6" i="8" s="1"/>
  <c r="G6" i="8"/>
  <c r="AD5" i="8"/>
  <c r="W5" i="8"/>
  <c r="U5" i="8"/>
  <c r="P5" i="8"/>
  <c r="Q5" i="8" s="1"/>
  <c r="O5" i="8"/>
  <c r="L5" i="8"/>
  <c r="J5" i="8"/>
  <c r="M5" i="8" s="1"/>
  <c r="G5" i="8"/>
  <c r="AD4" i="8"/>
  <c r="W4" i="8"/>
  <c r="U4" i="8"/>
  <c r="S4" i="8"/>
  <c r="P4" i="8"/>
  <c r="Q4" i="8" s="1"/>
  <c r="O4" i="8"/>
  <c r="R4" i="8" s="1"/>
  <c r="L4" i="8"/>
  <c r="J4" i="8"/>
  <c r="M4" i="8" s="1"/>
  <c r="G4" i="8"/>
  <c r="AD3" i="8"/>
  <c r="W3" i="8"/>
  <c r="U3" i="8"/>
  <c r="P3" i="8"/>
  <c r="Q3" i="8" s="1"/>
  <c r="O3" i="8"/>
  <c r="L3" i="8"/>
  <c r="J3" i="8"/>
  <c r="M3" i="8" s="1"/>
  <c r="G3" i="8"/>
  <c r="V1" i="8"/>
  <c r="T1" i="8"/>
  <c r="N1" i="8"/>
  <c r="K1" i="8"/>
  <c r="F1" i="8"/>
  <c r="G236" i="7"/>
  <c r="G235" i="7"/>
  <c r="G234" i="7"/>
  <c r="G233" i="7"/>
  <c r="G232" i="7"/>
  <c r="G231" i="7"/>
  <c r="G230" i="7"/>
  <c r="G229" i="7"/>
  <c r="G228" i="7"/>
  <c r="G227" i="7"/>
  <c r="G226" i="7"/>
  <c r="G225" i="7"/>
  <c r="G224" i="7"/>
  <c r="G223" i="7"/>
  <c r="G222" i="7"/>
  <c r="G221" i="7"/>
  <c r="G220" i="7"/>
  <c r="G219" i="7"/>
  <c r="G218" i="7"/>
  <c r="G217" i="7"/>
  <c r="G216" i="7"/>
  <c r="G215" i="7"/>
  <c r="G214" i="7"/>
  <c r="G213" i="7"/>
  <c r="G212" i="7"/>
  <c r="G211" i="7"/>
  <c r="G210" i="7"/>
  <c r="G209" i="7"/>
  <c r="G208" i="7"/>
  <c r="G207" i="7"/>
  <c r="G206" i="7"/>
  <c r="G205" i="7"/>
  <c r="G204" i="7"/>
  <c r="G203" i="7"/>
  <c r="G202" i="7"/>
  <c r="G201" i="7"/>
  <c r="G200" i="7"/>
  <c r="G199" i="7"/>
  <c r="G198" i="7"/>
  <c r="G197" i="7"/>
  <c r="G196" i="7"/>
  <c r="G195" i="7"/>
  <c r="G194" i="7"/>
  <c r="G193" i="7"/>
  <c r="G192" i="7"/>
  <c r="G191" i="7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H1" i="7"/>
  <c r="F1" i="7"/>
  <c r="F64" i="1"/>
  <c r="E64" i="1"/>
  <c r="E65" i="1" s="1"/>
  <c r="S63" i="1"/>
  <c r="Q63" i="1"/>
  <c r="O63" i="1"/>
  <c r="M63" i="1"/>
  <c r="L63" i="1"/>
  <c r="G63" i="1"/>
  <c r="S62" i="1"/>
  <c r="Q62" i="1"/>
  <c r="O62" i="1"/>
  <c r="M62" i="1"/>
  <c r="L62" i="1"/>
  <c r="G62" i="1"/>
  <c r="S61" i="1"/>
  <c r="Q61" i="1"/>
  <c r="O61" i="1"/>
  <c r="M61" i="1"/>
  <c r="L61" i="1"/>
  <c r="G61" i="1"/>
  <c r="S60" i="1"/>
  <c r="Q60" i="1"/>
  <c r="O60" i="1"/>
  <c r="M60" i="1"/>
  <c r="L60" i="1"/>
  <c r="G60" i="1"/>
  <c r="S59" i="1"/>
  <c r="S64" i="1" s="1"/>
  <c r="Q59" i="1"/>
  <c r="Q64" i="1" s="1"/>
  <c r="O59" i="1"/>
  <c r="N59" i="1"/>
  <c r="M59" i="1"/>
  <c r="M64" i="1" s="1"/>
  <c r="L59" i="1"/>
  <c r="L64" i="1" s="1"/>
  <c r="G59" i="1"/>
  <c r="F58" i="1"/>
  <c r="G58" i="1" s="1"/>
  <c r="E58" i="1"/>
  <c r="S57" i="1"/>
  <c r="Q57" i="1"/>
  <c r="O57" i="1"/>
  <c r="N57" i="1"/>
  <c r="M57" i="1"/>
  <c r="L57" i="1"/>
  <c r="G57" i="1"/>
  <c r="S56" i="1"/>
  <c r="Q56" i="1"/>
  <c r="O56" i="1"/>
  <c r="N56" i="1"/>
  <c r="M56" i="1"/>
  <c r="L56" i="1"/>
  <c r="G56" i="1"/>
  <c r="S55" i="1"/>
  <c r="S58" i="1" s="1"/>
  <c r="Q55" i="1"/>
  <c r="Q58" i="1" s="1"/>
  <c r="O55" i="1"/>
  <c r="N55" i="1"/>
  <c r="N58" i="1" s="1"/>
  <c r="M55" i="1"/>
  <c r="M58" i="1" s="1"/>
  <c r="L55" i="1"/>
  <c r="L58" i="1" s="1"/>
  <c r="G55" i="1"/>
  <c r="F53" i="1"/>
  <c r="E53" i="1"/>
  <c r="E54" i="1" s="1"/>
  <c r="S52" i="1"/>
  <c r="Q52" i="1"/>
  <c r="O52" i="1"/>
  <c r="N52" i="1"/>
  <c r="M52" i="1"/>
  <c r="L52" i="1"/>
  <c r="G52" i="1"/>
  <c r="S51" i="1"/>
  <c r="Q51" i="1"/>
  <c r="O51" i="1"/>
  <c r="N51" i="1"/>
  <c r="M51" i="1"/>
  <c r="L51" i="1"/>
  <c r="G51" i="1"/>
  <c r="S50" i="1"/>
  <c r="S53" i="1" s="1"/>
  <c r="Q50" i="1"/>
  <c r="Q53" i="1" s="1"/>
  <c r="O50" i="1"/>
  <c r="N50" i="1"/>
  <c r="N53" i="1" s="1"/>
  <c r="M50" i="1"/>
  <c r="M53" i="1" s="1"/>
  <c r="L50" i="1"/>
  <c r="L53" i="1" s="1"/>
  <c r="G50" i="1"/>
  <c r="F49" i="1"/>
  <c r="G49" i="1" s="1"/>
  <c r="E49" i="1"/>
  <c r="S48" i="1"/>
  <c r="Q48" i="1"/>
  <c r="O48" i="1"/>
  <c r="N48" i="1"/>
  <c r="M48" i="1"/>
  <c r="L48" i="1"/>
  <c r="G48" i="1"/>
  <c r="S47" i="1"/>
  <c r="Q47" i="1"/>
  <c r="O47" i="1"/>
  <c r="N47" i="1"/>
  <c r="M47" i="1"/>
  <c r="L47" i="1"/>
  <c r="G47" i="1"/>
  <c r="S46" i="1"/>
  <c r="Q46" i="1"/>
  <c r="O46" i="1"/>
  <c r="N46" i="1"/>
  <c r="M46" i="1"/>
  <c r="L46" i="1"/>
  <c r="G46" i="1"/>
  <c r="S45" i="1"/>
  <c r="Q45" i="1"/>
  <c r="O45" i="1"/>
  <c r="N45" i="1"/>
  <c r="M45" i="1"/>
  <c r="L45" i="1"/>
  <c r="G45" i="1"/>
  <c r="S44" i="1"/>
  <c r="Q44" i="1"/>
  <c r="O44" i="1"/>
  <c r="N44" i="1"/>
  <c r="M44" i="1"/>
  <c r="L44" i="1"/>
  <c r="G44" i="1"/>
  <c r="S43" i="1"/>
  <c r="S49" i="1" s="1"/>
  <c r="Q43" i="1"/>
  <c r="Q49" i="1" s="1"/>
  <c r="O43" i="1"/>
  <c r="N43" i="1"/>
  <c r="N49" i="1" s="1"/>
  <c r="M43" i="1"/>
  <c r="M49" i="1" s="1"/>
  <c r="L43" i="1"/>
  <c r="L49" i="1" s="1"/>
  <c r="G43" i="1"/>
  <c r="F41" i="1"/>
  <c r="E41" i="1"/>
  <c r="E42" i="1" s="1"/>
  <c r="S40" i="1"/>
  <c r="Q40" i="1"/>
  <c r="O40" i="1"/>
  <c r="N40" i="1"/>
  <c r="M40" i="1"/>
  <c r="L40" i="1"/>
  <c r="G40" i="1"/>
  <c r="S39" i="1"/>
  <c r="Q39" i="1"/>
  <c r="O39" i="1"/>
  <c r="N39" i="1"/>
  <c r="M39" i="1"/>
  <c r="L39" i="1"/>
  <c r="G39" i="1"/>
  <c r="S38" i="1"/>
  <c r="Q38" i="1"/>
  <c r="O38" i="1"/>
  <c r="N38" i="1"/>
  <c r="M38" i="1"/>
  <c r="L38" i="1"/>
  <c r="G38" i="1"/>
  <c r="S37" i="1"/>
  <c r="Q37" i="1"/>
  <c r="O37" i="1"/>
  <c r="N37" i="1"/>
  <c r="M37" i="1"/>
  <c r="L37" i="1"/>
  <c r="G37" i="1"/>
  <c r="S36" i="1"/>
  <c r="Q36" i="1"/>
  <c r="O36" i="1"/>
  <c r="N36" i="1"/>
  <c r="M36" i="1"/>
  <c r="L36" i="1"/>
  <c r="G36" i="1"/>
  <c r="S35" i="1"/>
  <c r="Q35" i="1"/>
  <c r="O35" i="1"/>
  <c r="N35" i="1"/>
  <c r="M35" i="1"/>
  <c r="L35" i="1"/>
  <c r="G35" i="1"/>
  <c r="S34" i="1"/>
  <c r="Q34" i="1"/>
  <c r="O34" i="1"/>
  <c r="N34" i="1"/>
  <c r="M34" i="1"/>
  <c r="L34" i="1"/>
  <c r="G34" i="1"/>
  <c r="S33" i="1"/>
  <c r="Q33" i="1"/>
  <c r="O33" i="1"/>
  <c r="N33" i="1"/>
  <c r="M33" i="1"/>
  <c r="L33" i="1"/>
  <c r="G33" i="1"/>
  <c r="S32" i="1"/>
  <c r="Q32" i="1"/>
  <c r="O32" i="1"/>
  <c r="N32" i="1"/>
  <c r="M32" i="1"/>
  <c r="L32" i="1"/>
  <c r="G32" i="1"/>
  <c r="S31" i="1"/>
  <c r="Q31" i="1"/>
  <c r="O31" i="1"/>
  <c r="N31" i="1"/>
  <c r="M31" i="1"/>
  <c r="L31" i="1"/>
  <c r="G31" i="1"/>
  <c r="S30" i="1"/>
  <c r="Q30" i="1"/>
  <c r="O30" i="1"/>
  <c r="N30" i="1"/>
  <c r="M30" i="1"/>
  <c r="L30" i="1"/>
  <c r="G30" i="1"/>
  <c r="S29" i="1"/>
  <c r="Q29" i="1"/>
  <c r="O29" i="1"/>
  <c r="N29" i="1"/>
  <c r="M29" i="1"/>
  <c r="L29" i="1"/>
  <c r="G29" i="1"/>
  <c r="S28" i="1"/>
  <c r="Q28" i="1"/>
  <c r="O28" i="1"/>
  <c r="N28" i="1"/>
  <c r="M28" i="1"/>
  <c r="L28" i="1"/>
  <c r="G28" i="1"/>
  <c r="S27" i="1"/>
  <c r="Q27" i="1"/>
  <c r="O27" i="1"/>
  <c r="N27" i="1"/>
  <c r="M27" i="1"/>
  <c r="L27" i="1"/>
  <c r="G27" i="1"/>
  <c r="S26" i="1"/>
  <c r="Q26" i="1"/>
  <c r="O26" i="1"/>
  <c r="N26" i="1"/>
  <c r="M26" i="1"/>
  <c r="L26" i="1"/>
  <c r="G26" i="1"/>
  <c r="S25" i="1"/>
  <c r="S41" i="1" s="1"/>
  <c r="Q25" i="1"/>
  <c r="Q41" i="1" s="1"/>
  <c r="O25" i="1"/>
  <c r="N25" i="1"/>
  <c r="N41" i="1" s="1"/>
  <c r="M25" i="1"/>
  <c r="M41" i="1" s="1"/>
  <c r="L25" i="1"/>
  <c r="L41" i="1" s="1"/>
  <c r="G25" i="1"/>
  <c r="F24" i="1"/>
  <c r="G24" i="1" s="1"/>
  <c r="E24" i="1"/>
  <c r="S23" i="1"/>
  <c r="Q23" i="1"/>
  <c r="O23" i="1"/>
  <c r="N23" i="1"/>
  <c r="M23" i="1"/>
  <c r="L23" i="1"/>
  <c r="G23" i="1"/>
  <c r="S22" i="1"/>
  <c r="Q22" i="1"/>
  <c r="O22" i="1"/>
  <c r="N22" i="1"/>
  <c r="M22" i="1"/>
  <c r="L22" i="1"/>
  <c r="G22" i="1"/>
  <c r="S21" i="1"/>
  <c r="Q21" i="1"/>
  <c r="O21" i="1"/>
  <c r="N21" i="1"/>
  <c r="M21" i="1"/>
  <c r="L21" i="1"/>
  <c r="G21" i="1"/>
  <c r="S20" i="1"/>
  <c r="Q20" i="1"/>
  <c r="O20" i="1"/>
  <c r="N20" i="1"/>
  <c r="M20" i="1"/>
  <c r="L20" i="1"/>
  <c r="G20" i="1"/>
  <c r="S19" i="1"/>
  <c r="Q19" i="1"/>
  <c r="O19" i="1"/>
  <c r="N19" i="1"/>
  <c r="M19" i="1"/>
  <c r="L19" i="1"/>
  <c r="G19" i="1"/>
  <c r="S18" i="1"/>
  <c r="Q18" i="1"/>
  <c r="O18" i="1"/>
  <c r="N18" i="1"/>
  <c r="M18" i="1"/>
  <c r="L18" i="1"/>
  <c r="G18" i="1"/>
  <c r="S17" i="1"/>
  <c r="Q17" i="1"/>
  <c r="O17" i="1"/>
  <c r="N17" i="1"/>
  <c r="M17" i="1"/>
  <c r="L17" i="1"/>
  <c r="G17" i="1"/>
  <c r="S16" i="1"/>
  <c r="Q16" i="1"/>
  <c r="O16" i="1"/>
  <c r="N16" i="1"/>
  <c r="M16" i="1"/>
  <c r="L16" i="1"/>
  <c r="G16" i="1"/>
  <c r="S15" i="1"/>
  <c r="Q15" i="1"/>
  <c r="O15" i="1"/>
  <c r="N15" i="1"/>
  <c r="M15" i="1"/>
  <c r="L15" i="1"/>
  <c r="G15" i="1"/>
  <c r="S14" i="1"/>
  <c r="Q14" i="1"/>
  <c r="O14" i="1"/>
  <c r="N14" i="1"/>
  <c r="M14" i="1"/>
  <c r="L14" i="1"/>
  <c r="G14" i="1"/>
  <c r="S13" i="1"/>
  <c r="Q13" i="1"/>
  <c r="O13" i="1"/>
  <c r="N13" i="1"/>
  <c r="M13" i="1"/>
  <c r="L13" i="1"/>
  <c r="G13" i="1"/>
  <c r="S12" i="1"/>
  <c r="Q12" i="1"/>
  <c r="O12" i="1"/>
  <c r="N12" i="1"/>
  <c r="M12" i="1"/>
  <c r="L12" i="1"/>
  <c r="G12" i="1"/>
  <c r="S11" i="1"/>
  <c r="Q11" i="1"/>
  <c r="O11" i="1"/>
  <c r="N11" i="1"/>
  <c r="M11" i="1"/>
  <c r="L11" i="1"/>
  <c r="G11" i="1"/>
  <c r="S10" i="1"/>
  <c r="Q10" i="1"/>
  <c r="O10" i="1"/>
  <c r="N10" i="1"/>
  <c r="M10" i="1"/>
  <c r="L10" i="1"/>
  <c r="G10" i="1"/>
  <c r="S9" i="1"/>
  <c r="Q9" i="1"/>
  <c r="O9" i="1"/>
  <c r="N9" i="1"/>
  <c r="M9" i="1"/>
  <c r="L9" i="1"/>
  <c r="G9" i="1"/>
  <c r="S8" i="1"/>
  <c r="Q8" i="1"/>
  <c r="O8" i="1"/>
  <c r="N8" i="1"/>
  <c r="M8" i="1"/>
  <c r="L8" i="1"/>
  <c r="G8" i="1"/>
  <c r="S7" i="1"/>
  <c r="Q7" i="1"/>
  <c r="O7" i="1"/>
  <c r="N7" i="1"/>
  <c r="M7" i="1"/>
  <c r="L7" i="1"/>
  <c r="G7" i="1"/>
  <c r="S6" i="1"/>
  <c r="Q6" i="1"/>
  <c r="O6" i="1"/>
  <c r="N6" i="1"/>
  <c r="M6" i="1"/>
  <c r="L6" i="1"/>
  <c r="G6" i="1"/>
  <c r="S5" i="1"/>
  <c r="Q5" i="1"/>
  <c r="O5" i="1"/>
  <c r="N5" i="1"/>
  <c r="M5" i="1"/>
  <c r="L5" i="1"/>
  <c r="G5" i="1"/>
  <c r="S4" i="1"/>
  <c r="S24" i="1" s="1"/>
  <c r="Q4" i="1"/>
  <c r="Q24" i="1" s="1"/>
  <c r="O4" i="1"/>
  <c r="N4" i="1"/>
  <c r="N24" i="1" s="1"/>
  <c r="M4" i="1"/>
  <c r="M24" i="1" s="1"/>
  <c r="L4" i="1"/>
  <c r="L24" i="1" s="1"/>
  <c r="G4" i="1"/>
  <c r="Q2" i="1"/>
  <c r="AE1766" i="9"/>
  <c r="Y1766" i="9"/>
  <c r="V1766" i="9"/>
  <c r="W1766" i="9" s="1"/>
  <c r="U1766" i="9"/>
  <c r="X1766" i="9" s="1"/>
  <c r="P1766" i="9"/>
  <c r="Q1766" i="9" s="1"/>
  <c r="O1766" i="9"/>
  <c r="L1766" i="9"/>
  <c r="J1766" i="9"/>
  <c r="M1766" i="9" s="1"/>
  <c r="AE1765" i="9"/>
  <c r="Y1765" i="9"/>
  <c r="V1765" i="9"/>
  <c r="W1765" i="9" s="1"/>
  <c r="U1765" i="9"/>
  <c r="X1765" i="9" s="1"/>
  <c r="P1765" i="9"/>
  <c r="Q1765" i="9" s="1"/>
  <c r="O1765" i="9"/>
  <c r="L1765" i="9"/>
  <c r="J1765" i="9"/>
  <c r="M1765" i="9" s="1"/>
  <c r="AE1764" i="9"/>
  <c r="Y1764" i="9"/>
  <c r="V1764" i="9"/>
  <c r="W1764" i="9" s="1"/>
  <c r="U1764" i="9"/>
  <c r="X1764" i="9" s="1"/>
  <c r="P1764" i="9"/>
  <c r="Q1764" i="9" s="1"/>
  <c r="O1764" i="9"/>
  <c r="L1764" i="9"/>
  <c r="J1764" i="9"/>
  <c r="M1764" i="9" s="1"/>
  <c r="AE1763" i="9"/>
  <c r="Y1763" i="9"/>
  <c r="V1763" i="9"/>
  <c r="W1763" i="9" s="1"/>
  <c r="U1763" i="9"/>
  <c r="X1763" i="9" s="1"/>
  <c r="P1763" i="9"/>
  <c r="Q1763" i="9" s="1"/>
  <c r="O1763" i="9"/>
  <c r="L1763" i="9"/>
  <c r="J1763" i="9"/>
  <c r="M1763" i="9" s="1"/>
  <c r="AE1762" i="9"/>
  <c r="Y1762" i="9"/>
  <c r="V1762" i="9"/>
  <c r="W1762" i="9" s="1"/>
  <c r="U1762" i="9"/>
  <c r="X1762" i="9" s="1"/>
  <c r="P1762" i="9"/>
  <c r="Q1762" i="9" s="1"/>
  <c r="O1762" i="9"/>
  <c r="L1762" i="9"/>
  <c r="J1762" i="9"/>
  <c r="M1762" i="9" s="1"/>
  <c r="AE1761" i="9"/>
  <c r="Y1761" i="9"/>
  <c r="V1761" i="9"/>
  <c r="W1761" i="9" s="1"/>
  <c r="U1761" i="9"/>
  <c r="X1761" i="9" s="1"/>
  <c r="P1761" i="9"/>
  <c r="Q1761" i="9" s="1"/>
  <c r="O1761" i="9"/>
  <c r="L1761" i="9"/>
  <c r="J1761" i="9"/>
  <c r="M1761" i="9" s="1"/>
  <c r="AE1760" i="9"/>
  <c r="Y1760" i="9"/>
  <c r="V1760" i="9"/>
  <c r="W1760" i="9" s="1"/>
  <c r="U1760" i="9"/>
  <c r="X1760" i="9" s="1"/>
  <c r="P1760" i="9"/>
  <c r="Q1760" i="9" s="1"/>
  <c r="O1760" i="9"/>
  <c r="L1760" i="9"/>
  <c r="J1760" i="9"/>
  <c r="M1760" i="9" s="1"/>
  <c r="AE1759" i="9"/>
  <c r="Y1759" i="9"/>
  <c r="V1759" i="9"/>
  <c r="W1759" i="9" s="1"/>
  <c r="U1759" i="9"/>
  <c r="X1759" i="9" s="1"/>
  <c r="P1759" i="9"/>
  <c r="Q1759" i="9" s="1"/>
  <c r="O1759" i="9"/>
  <c r="L1759" i="9"/>
  <c r="J1759" i="9"/>
  <c r="M1759" i="9" s="1"/>
  <c r="AE1758" i="9"/>
  <c r="Y1758" i="9"/>
  <c r="V1758" i="9"/>
  <c r="W1758" i="9" s="1"/>
  <c r="U1758" i="9"/>
  <c r="X1758" i="9" s="1"/>
  <c r="P1758" i="9"/>
  <c r="Q1758" i="9" s="1"/>
  <c r="O1758" i="9"/>
  <c r="L1758" i="9"/>
  <c r="J1758" i="9"/>
  <c r="M1758" i="9" s="1"/>
  <c r="AE1757" i="9"/>
  <c r="Y1757" i="9"/>
  <c r="V1757" i="9"/>
  <c r="W1757" i="9" s="1"/>
  <c r="U1757" i="9"/>
  <c r="X1757" i="9" s="1"/>
  <c r="P1757" i="9"/>
  <c r="Q1757" i="9" s="1"/>
  <c r="O1757" i="9"/>
  <c r="L1757" i="9"/>
  <c r="J1757" i="9"/>
  <c r="M1757" i="9" s="1"/>
  <c r="AE1756" i="9"/>
  <c r="Y1756" i="9"/>
  <c r="V1756" i="9"/>
  <c r="W1756" i="9" s="1"/>
  <c r="U1756" i="9"/>
  <c r="X1756" i="9" s="1"/>
  <c r="P1756" i="9"/>
  <c r="Q1756" i="9" s="1"/>
  <c r="O1756" i="9"/>
  <c r="L1756" i="9"/>
  <c r="J1756" i="9"/>
  <c r="M1756" i="9" s="1"/>
  <c r="AE1755" i="9"/>
  <c r="Y1755" i="9"/>
  <c r="V1755" i="9"/>
  <c r="W1755" i="9" s="1"/>
  <c r="U1755" i="9"/>
  <c r="X1755" i="9" s="1"/>
  <c r="P1755" i="9"/>
  <c r="Q1755" i="9" s="1"/>
  <c r="O1755" i="9"/>
  <c r="L1755" i="9"/>
  <c r="J1755" i="9"/>
  <c r="M1755" i="9" s="1"/>
  <c r="AE1754" i="9"/>
  <c r="Y1754" i="9"/>
  <c r="V1754" i="9"/>
  <c r="W1754" i="9" s="1"/>
  <c r="U1754" i="9"/>
  <c r="X1754" i="9" s="1"/>
  <c r="P1754" i="9"/>
  <c r="Q1754" i="9" s="1"/>
  <c r="O1754" i="9"/>
  <c r="L1754" i="9"/>
  <c r="J1754" i="9"/>
  <c r="M1754" i="9" s="1"/>
  <c r="AE1753" i="9"/>
  <c r="Y1753" i="9"/>
  <c r="V1753" i="9"/>
  <c r="W1753" i="9" s="1"/>
  <c r="U1753" i="9"/>
  <c r="X1753" i="9" s="1"/>
  <c r="P1753" i="9"/>
  <c r="Q1753" i="9" s="1"/>
  <c r="O1753" i="9"/>
  <c r="L1753" i="9"/>
  <c r="J1753" i="9"/>
  <c r="M1753" i="9" s="1"/>
  <c r="AE1752" i="9"/>
  <c r="Y1752" i="9"/>
  <c r="V1752" i="9"/>
  <c r="W1752" i="9" s="1"/>
  <c r="U1752" i="9"/>
  <c r="X1752" i="9" s="1"/>
  <c r="P1752" i="9"/>
  <c r="Q1752" i="9" s="1"/>
  <c r="O1752" i="9"/>
  <c r="L1752" i="9"/>
  <c r="J1752" i="9"/>
  <c r="M1752" i="9" s="1"/>
  <c r="AE1751" i="9"/>
  <c r="Y1751" i="9"/>
  <c r="V1751" i="9"/>
  <c r="W1751" i="9" s="1"/>
  <c r="U1751" i="9"/>
  <c r="X1751" i="9" s="1"/>
  <c r="P1751" i="9"/>
  <c r="Q1751" i="9" s="1"/>
  <c r="O1751" i="9"/>
  <c r="L1751" i="9"/>
  <c r="J1751" i="9"/>
  <c r="M1751" i="9" s="1"/>
  <c r="AE1750" i="9"/>
  <c r="Y1750" i="9"/>
  <c r="V1750" i="9"/>
  <c r="W1750" i="9" s="1"/>
  <c r="U1750" i="9"/>
  <c r="X1750" i="9" s="1"/>
  <c r="P1750" i="9"/>
  <c r="Q1750" i="9" s="1"/>
  <c r="O1750" i="9"/>
  <c r="L1750" i="9"/>
  <c r="J1750" i="9"/>
  <c r="M1750" i="9" s="1"/>
  <c r="AE1749" i="9"/>
  <c r="Y1749" i="9"/>
  <c r="V1749" i="9"/>
  <c r="W1749" i="9" s="1"/>
  <c r="U1749" i="9"/>
  <c r="X1749" i="9" s="1"/>
  <c r="P1749" i="9"/>
  <c r="Q1749" i="9" s="1"/>
  <c r="O1749" i="9"/>
  <c r="L1749" i="9"/>
  <c r="J1749" i="9"/>
  <c r="M1749" i="9" s="1"/>
  <c r="AE1748" i="9"/>
  <c r="Y1748" i="9"/>
  <c r="V1748" i="9"/>
  <c r="W1748" i="9" s="1"/>
  <c r="U1748" i="9"/>
  <c r="X1748" i="9" s="1"/>
  <c r="P1748" i="9"/>
  <c r="Q1748" i="9" s="1"/>
  <c r="O1748" i="9"/>
  <c r="L1748" i="9"/>
  <c r="J1748" i="9"/>
  <c r="M1748" i="9" s="1"/>
  <c r="AE1747" i="9"/>
  <c r="Y1747" i="9"/>
  <c r="V1747" i="9"/>
  <c r="W1747" i="9" s="1"/>
  <c r="U1747" i="9"/>
  <c r="X1747" i="9" s="1"/>
  <c r="P1747" i="9"/>
  <c r="Q1747" i="9" s="1"/>
  <c r="O1747" i="9"/>
  <c r="L1747" i="9"/>
  <c r="J1747" i="9"/>
  <c r="M1747" i="9" s="1"/>
  <c r="AE1746" i="9"/>
  <c r="Y1746" i="9"/>
  <c r="V1746" i="9"/>
  <c r="W1746" i="9" s="1"/>
  <c r="U1746" i="9"/>
  <c r="X1746" i="9" s="1"/>
  <c r="P1746" i="9"/>
  <c r="Q1746" i="9" s="1"/>
  <c r="O1746" i="9"/>
  <c r="L1746" i="9"/>
  <c r="J1746" i="9"/>
  <c r="M1746" i="9" s="1"/>
  <c r="AE1745" i="9"/>
  <c r="Y1745" i="9"/>
  <c r="V1745" i="9"/>
  <c r="W1745" i="9" s="1"/>
  <c r="U1745" i="9"/>
  <c r="X1745" i="9" s="1"/>
  <c r="P1745" i="9"/>
  <c r="Q1745" i="9" s="1"/>
  <c r="O1745" i="9"/>
  <c r="L1745" i="9"/>
  <c r="J1745" i="9"/>
  <c r="M1745" i="9" s="1"/>
  <c r="AE1744" i="9"/>
  <c r="Y1744" i="9"/>
  <c r="V1744" i="9"/>
  <c r="W1744" i="9" s="1"/>
  <c r="U1744" i="9"/>
  <c r="X1744" i="9" s="1"/>
  <c r="P1744" i="9"/>
  <c r="Q1744" i="9" s="1"/>
  <c r="O1744" i="9"/>
  <c r="L1744" i="9"/>
  <c r="J1744" i="9"/>
  <c r="M1744" i="9" s="1"/>
  <c r="A1744" i="9"/>
  <c r="AE1743" i="9"/>
  <c r="Y1743" i="9"/>
  <c r="V1743" i="9"/>
  <c r="W1743" i="9" s="1"/>
  <c r="U1743" i="9"/>
  <c r="X1743" i="9" s="1"/>
  <c r="P1743" i="9"/>
  <c r="Q1743" i="9" s="1"/>
  <c r="O1743" i="9"/>
  <c r="L1743" i="9"/>
  <c r="J1743" i="9"/>
  <c r="M1743" i="9" s="1"/>
  <c r="AE1742" i="9"/>
  <c r="Y1742" i="9"/>
  <c r="V1742" i="9"/>
  <c r="W1742" i="9" s="1"/>
  <c r="U1742" i="9"/>
  <c r="X1742" i="9" s="1"/>
  <c r="P1742" i="9"/>
  <c r="Q1742" i="9" s="1"/>
  <c r="O1742" i="9"/>
  <c r="L1742" i="9"/>
  <c r="J1742" i="9"/>
  <c r="M1742" i="9" s="1"/>
  <c r="AE1741" i="9"/>
  <c r="Y1741" i="9"/>
  <c r="V1741" i="9"/>
  <c r="W1741" i="9" s="1"/>
  <c r="U1741" i="9"/>
  <c r="X1741" i="9" s="1"/>
  <c r="P1741" i="9"/>
  <c r="Q1741" i="9" s="1"/>
  <c r="O1741" i="9"/>
  <c r="L1741" i="9"/>
  <c r="J1741" i="9"/>
  <c r="M1741" i="9" s="1"/>
  <c r="AE1740" i="9"/>
  <c r="Y1740" i="9"/>
  <c r="V1740" i="9"/>
  <c r="W1740" i="9" s="1"/>
  <c r="U1740" i="9"/>
  <c r="X1740" i="9" s="1"/>
  <c r="P1740" i="9"/>
  <c r="Q1740" i="9" s="1"/>
  <c r="O1740" i="9"/>
  <c r="L1740" i="9"/>
  <c r="J1740" i="9"/>
  <c r="M1740" i="9" s="1"/>
  <c r="AE1739" i="9"/>
  <c r="Y1739" i="9"/>
  <c r="V1739" i="9"/>
  <c r="W1739" i="9" s="1"/>
  <c r="U1739" i="9"/>
  <c r="X1739" i="9" s="1"/>
  <c r="P1739" i="9"/>
  <c r="Q1739" i="9" s="1"/>
  <c r="O1739" i="9"/>
  <c r="L1739" i="9"/>
  <c r="J1739" i="9"/>
  <c r="M1739" i="9" s="1"/>
  <c r="AE1738" i="9"/>
  <c r="Y1738" i="9"/>
  <c r="V1738" i="9"/>
  <c r="W1738" i="9" s="1"/>
  <c r="U1738" i="9"/>
  <c r="X1738" i="9" s="1"/>
  <c r="P1738" i="9"/>
  <c r="Q1738" i="9" s="1"/>
  <c r="O1738" i="9"/>
  <c r="L1738" i="9"/>
  <c r="J1738" i="9"/>
  <c r="M1738" i="9" s="1"/>
  <c r="AE1737" i="9"/>
  <c r="Y1737" i="9"/>
  <c r="V1737" i="9"/>
  <c r="W1737" i="9" s="1"/>
  <c r="U1737" i="9"/>
  <c r="X1737" i="9" s="1"/>
  <c r="P1737" i="9"/>
  <c r="Q1737" i="9" s="1"/>
  <c r="O1737" i="9"/>
  <c r="L1737" i="9"/>
  <c r="J1737" i="9"/>
  <c r="M1737" i="9" s="1"/>
  <c r="AE1736" i="9"/>
  <c r="Y1736" i="9"/>
  <c r="V1736" i="9"/>
  <c r="W1736" i="9" s="1"/>
  <c r="U1736" i="9"/>
  <c r="X1736" i="9" s="1"/>
  <c r="P1736" i="9"/>
  <c r="Q1736" i="9" s="1"/>
  <c r="O1736" i="9"/>
  <c r="L1736" i="9"/>
  <c r="J1736" i="9"/>
  <c r="M1736" i="9" s="1"/>
  <c r="AE1735" i="9"/>
  <c r="Y1735" i="9"/>
  <c r="V1735" i="9"/>
  <c r="W1735" i="9" s="1"/>
  <c r="U1735" i="9"/>
  <c r="X1735" i="9" s="1"/>
  <c r="P1735" i="9"/>
  <c r="Q1735" i="9" s="1"/>
  <c r="O1735" i="9"/>
  <c r="L1735" i="9"/>
  <c r="J1735" i="9"/>
  <c r="M1735" i="9" s="1"/>
  <c r="AE1734" i="9"/>
  <c r="Y1734" i="9"/>
  <c r="V1734" i="9"/>
  <c r="W1734" i="9" s="1"/>
  <c r="U1734" i="9"/>
  <c r="X1734" i="9" s="1"/>
  <c r="P1734" i="9"/>
  <c r="Q1734" i="9" s="1"/>
  <c r="O1734" i="9"/>
  <c r="L1734" i="9"/>
  <c r="J1734" i="9"/>
  <c r="M1734" i="9" s="1"/>
  <c r="AE1733" i="9"/>
  <c r="Y1733" i="9"/>
  <c r="V1733" i="9"/>
  <c r="W1733" i="9" s="1"/>
  <c r="U1733" i="9"/>
  <c r="X1733" i="9" s="1"/>
  <c r="P1733" i="9"/>
  <c r="Q1733" i="9" s="1"/>
  <c r="O1733" i="9"/>
  <c r="L1733" i="9"/>
  <c r="J1733" i="9"/>
  <c r="M1733" i="9" s="1"/>
  <c r="AE1732" i="9"/>
  <c r="Y1732" i="9"/>
  <c r="V1732" i="9"/>
  <c r="W1732" i="9" s="1"/>
  <c r="U1732" i="9"/>
  <c r="X1732" i="9" s="1"/>
  <c r="P1732" i="9"/>
  <c r="Q1732" i="9" s="1"/>
  <c r="O1732" i="9"/>
  <c r="L1732" i="9"/>
  <c r="J1732" i="9"/>
  <c r="M1732" i="9" s="1"/>
  <c r="AE1731" i="9"/>
  <c r="Y1731" i="9"/>
  <c r="V1731" i="9"/>
  <c r="W1731" i="9" s="1"/>
  <c r="U1731" i="9"/>
  <c r="X1731" i="9" s="1"/>
  <c r="P1731" i="9"/>
  <c r="Q1731" i="9" s="1"/>
  <c r="O1731" i="9"/>
  <c r="L1731" i="9"/>
  <c r="J1731" i="9"/>
  <c r="M1731" i="9" s="1"/>
  <c r="AE1730" i="9"/>
  <c r="Y1730" i="9"/>
  <c r="V1730" i="9"/>
  <c r="W1730" i="9" s="1"/>
  <c r="U1730" i="9"/>
  <c r="X1730" i="9" s="1"/>
  <c r="P1730" i="9"/>
  <c r="Q1730" i="9" s="1"/>
  <c r="O1730" i="9"/>
  <c r="L1730" i="9"/>
  <c r="J1730" i="9"/>
  <c r="M1730" i="9" s="1"/>
  <c r="AE1729" i="9"/>
  <c r="Y1729" i="9"/>
  <c r="V1729" i="9"/>
  <c r="W1729" i="9" s="1"/>
  <c r="U1729" i="9"/>
  <c r="X1729" i="9" s="1"/>
  <c r="P1729" i="9"/>
  <c r="Q1729" i="9" s="1"/>
  <c r="O1729" i="9"/>
  <c r="L1729" i="9"/>
  <c r="J1729" i="9"/>
  <c r="M1729" i="9" s="1"/>
  <c r="AE1728" i="9"/>
  <c r="Y1728" i="9"/>
  <c r="V1728" i="9"/>
  <c r="W1728" i="9" s="1"/>
  <c r="U1728" i="9"/>
  <c r="X1728" i="9" s="1"/>
  <c r="P1728" i="9"/>
  <c r="Q1728" i="9" s="1"/>
  <c r="O1728" i="9"/>
  <c r="L1728" i="9"/>
  <c r="J1728" i="9"/>
  <c r="M1728" i="9" s="1"/>
  <c r="AE1727" i="9"/>
  <c r="Y1727" i="9"/>
  <c r="V1727" i="9"/>
  <c r="W1727" i="9" s="1"/>
  <c r="U1727" i="9"/>
  <c r="X1727" i="9" s="1"/>
  <c r="P1727" i="9"/>
  <c r="Q1727" i="9" s="1"/>
  <c r="O1727" i="9"/>
  <c r="L1727" i="9"/>
  <c r="J1727" i="9"/>
  <c r="M1727" i="9" s="1"/>
  <c r="AE1726" i="9"/>
  <c r="Y1726" i="9"/>
  <c r="V1726" i="9"/>
  <c r="W1726" i="9" s="1"/>
  <c r="U1726" i="9"/>
  <c r="X1726" i="9" s="1"/>
  <c r="P1726" i="9"/>
  <c r="Q1726" i="9" s="1"/>
  <c r="O1726" i="9"/>
  <c r="L1726" i="9"/>
  <c r="J1726" i="9"/>
  <c r="M1726" i="9" s="1"/>
  <c r="AE1725" i="9"/>
  <c r="Y1725" i="9"/>
  <c r="V1725" i="9"/>
  <c r="W1725" i="9" s="1"/>
  <c r="U1725" i="9"/>
  <c r="X1725" i="9" s="1"/>
  <c r="P1725" i="9"/>
  <c r="Q1725" i="9" s="1"/>
  <c r="O1725" i="9"/>
  <c r="L1725" i="9"/>
  <c r="J1725" i="9"/>
  <c r="M1725" i="9" s="1"/>
  <c r="AE1724" i="9"/>
  <c r="Y1724" i="9"/>
  <c r="V1724" i="9"/>
  <c r="W1724" i="9" s="1"/>
  <c r="U1724" i="9"/>
  <c r="X1724" i="9" s="1"/>
  <c r="P1724" i="9"/>
  <c r="Q1724" i="9" s="1"/>
  <c r="O1724" i="9"/>
  <c r="L1724" i="9"/>
  <c r="J1724" i="9"/>
  <c r="M1724" i="9" s="1"/>
  <c r="AE1723" i="9"/>
  <c r="Y1723" i="9"/>
  <c r="V1723" i="9"/>
  <c r="W1723" i="9" s="1"/>
  <c r="U1723" i="9"/>
  <c r="X1723" i="9" s="1"/>
  <c r="P1723" i="9"/>
  <c r="Q1723" i="9" s="1"/>
  <c r="O1723" i="9"/>
  <c r="L1723" i="9"/>
  <c r="J1723" i="9"/>
  <c r="M1723" i="9" s="1"/>
  <c r="AE1722" i="9"/>
  <c r="Y1722" i="9"/>
  <c r="V1722" i="9"/>
  <c r="W1722" i="9" s="1"/>
  <c r="U1722" i="9"/>
  <c r="X1722" i="9" s="1"/>
  <c r="P1722" i="9"/>
  <c r="Q1722" i="9" s="1"/>
  <c r="O1722" i="9"/>
  <c r="L1722" i="9"/>
  <c r="J1722" i="9"/>
  <c r="M1722" i="9" s="1"/>
  <c r="AE1721" i="9"/>
  <c r="Y1721" i="9"/>
  <c r="V1721" i="9"/>
  <c r="W1721" i="9" s="1"/>
  <c r="U1721" i="9"/>
  <c r="X1721" i="9" s="1"/>
  <c r="P1721" i="9"/>
  <c r="Q1721" i="9" s="1"/>
  <c r="O1721" i="9"/>
  <c r="L1721" i="9"/>
  <c r="J1721" i="9"/>
  <c r="M1721" i="9" s="1"/>
  <c r="AE1720" i="9"/>
  <c r="Y1720" i="9"/>
  <c r="V1720" i="9"/>
  <c r="W1720" i="9" s="1"/>
  <c r="U1720" i="9"/>
  <c r="X1720" i="9" s="1"/>
  <c r="P1720" i="9"/>
  <c r="Q1720" i="9" s="1"/>
  <c r="O1720" i="9"/>
  <c r="L1720" i="9"/>
  <c r="J1720" i="9"/>
  <c r="M1720" i="9" s="1"/>
  <c r="AE1719" i="9"/>
  <c r="Y1719" i="9"/>
  <c r="V1719" i="9"/>
  <c r="W1719" i="9" s="1"/>
  <c r="U1719" i="9"/>
  <c r="X1719" i="9" s="1"/>
  <c r="P1719" i="9"/>
  <c r="Q1719" i="9" s="1"/>
  <c r="O1719" i="9"/>
  <c r="L1719" i="9"/>
  <c r="J1719" i="9"/>
  <c r="M1719" i="9" s="1"/>
  <c r="AE1718" i="9"/>
  <c r="Y1718" i="9"/>
  <c r="V1718" i="9"/>
  <c r="W1718" i="9" s="1"/>
  <c r="U1718" i="9"/>
  <c r="X1718" i="9" s="1"/>
  <c r="P1718" i="9"/>
  <c r="Q1718" i="9" s="1"/>
  <c r="O1718" i="9"/>
  <c r="L1718" i="9"/>
  <c r="J1718" i="9"/>
  <c r="M1718" i="9" s="1"/>
  <c r="AE1717" i="9"/>
  <c r="V1717" i="9"/>
  <c r="W1717" i="9" s="1"/>
  <c r="U1717" i="9"/>
  <c r="P1717" i="9"/>
  <c r="Q1717" i="9" s="1"/>
  <c r="O1717" i="9"/>
  <c r="L1717" i="9"/>
  <c r="J1717" i="9"/>
  <c r="M1717" i="9" s="1"/>
  <c r="AE1716" i="9"/>
  <c r="Y1716" i="9"/>
  <c r="V1716" i="9"/>
  <c r="W1716" i="9" s="1"/>
  <c r="U1716" i="9"/>
  <c r="X1716" i="9" s="1"/>
  <c r="P1716" i="9"/>
  <c r="Q1716" i="9" s="1"/>
  <c r="O1716" i="9"/>
  <c r="L1716" i="9"/>
  <c r="J1716" i="9"/>
  <c r="M1716" i="9" s="1"/>
  <c r="AE1715" i="9"/>
  <c r="Y1715" i="9"/>
  <c r="V1715" i="9"/>
  <c r="W1715" i="9" s="1"/>
  <c r="U1715" i="9"/>
  <c r="X1715" i="9" s="1"/>
  <c r="P1715" i="9"/>
  <c r="Q1715" i="9" s="1"/>
  <c r="O1715" i="9"/>
  <c r="L1715" i="9"/>
  <c r="J1715" i="9"/>
  <c r="M1715" i="9" s="1"/>
  <c r="AE1714" i="9"/>
  <c r="Y1714" i="9"/>
  <c r="V1714" i="9"/>
  <c r="W1714" i="9" s="1"/>
  <c r="U1714" i="9"/>
  <c r="X1714" i="9" s="1"/>
  <c r="P1714" i="9"/>
  <c r="Q1714" i="9" s="1"/>
  <c r="O1714" i="9"/>
  <c r="L1714" i="9"/>
  <c r="J1714" i="9"/>
  <c r="M1714" i="9" s="1"/>
  <c r="AE1713" i="9"/>
  <c r="V1713" i="9"/>
  <c r="W1713" i="9" s="1"/>
  <c r="U1713" i="9"/>
  <c r="P1713" i="9"/>
  <c r="Q1713" i="9" s="1"/>
  <c r="O1713" i="9"/>
  <c r="L1713" i="9"/>
  <c r="J1713" i="9"/>
  <c r="M1713" i="9" s="1"/>
  <c r="AE1712" i="9"/>
  <c r="Y1712" i="9"/>
  <c r="V1712" i="9"/>
  <c r="W1712" i="9" s="1"/>
  <c r="U1712" i="9"/>
  <c r="X1712" i="9" s="1"/>
  <c r="P1712" i="9"/>
  <c r="Q1712" i="9" s="1"/>
  <c r="O1712" i="9"/>
  <c r="L1712" i="9"/>
  <c r="J1712" i="9"/>
  <c r="M1712" i="9" s="1"/>
  <c r="G1712" i="9"/>
  <c r="A1712" i="9"/>
  <c r="AE1711" i="9"/>
  <c r="Y1711" i="9"/>
  <c r="V1711" i="9"/>
  <c r="W1711" i="9" s="1"/>
  <c r="U1711" i="9"/>
  <c r="X1711" i="9" s="1"/>
  <c r="P1711" i="9"/>
  <c r="Q1711" i="9" s="1"/>
  <c r="O1711" i="9"/>
  <c r="L1711" i="9"/>
  <c r="J1711" i="9"/>
  <c r="M1711" i="9" s="1"/>
  <c r="G1711" i="9"/>
  <c r="A1711" i="9"/>
  <c r="AE1710" i="9"/>
  <c r="Y1710" i="9"/>
  <c r="V1710" i="9"/>
  <c r="W1710" i="9" s="1"/>
  <c r="U1710" i="9"/>
  <c r="X1710" i="9" s="1"/>
  <c r="P1710" i="9"/>
  <c r="Q1710" i="9" s="1"/>
  <c r="O1710" i="9"/>
  <c r="L1710" i="9"/>
  <c r="J1710" i="9"/>
  <c r="M1710" i="9" s="1"/>
  <c r="G1710" i="9"/>
  <c r="A1710" i="9"/>
  <c r="AE1709" i="9"/>
  <c r="Y1709" i="9"/>
  <c r="V1709" i="9"/>
  <c r="W1709" i="9" s="1"/>
  <c r="U1709" i="9"/>
  <c r="X1709" i="9" s="1"/>
  <c r="P1709" i="9"/>
  <c r="Q1709" i="9" s="1"/>
  <c r="O1709" i="9"/>
  <c r="L1709" i="9"/>
  <c r="J1709" i="9"/>
  <c r="M1709" i="9" s="1"/>
  <c r="G1709" i="9"/>
  <c r="A1709" i="9"/>
  <c r="AE1708" i="9"/>
  <c r="Y1708" i="9"/>
  <c r="V1708" i="9"/>
  <c r="W1708" i="9" s="1"/>
  <c r="U1708" i="9"/>
  <c r="X1708" i="9" s="1"/>
  <c r="P1708" i="9"/>
  <c r="Q1708" i="9" s="1"/>
  <c r="O1708" i="9"/>
  <c r="L1708" i="9"/>
  <c r="J1708" i="9"/>
  <c r="M1708" i="9" s="1"/>
  <c r="G1708" i="9"/>
  <c r="A1708" i="9"/>
  <c r="AE1707" i="9"/>
  <c r="Y1707" i="9"/>
  <c r="V1707" i="9"/>
  <c r="W1707" i="9" s="1"/>
  <c r="U1707" i="9"/>
  <c r="X1707" i="9" s="1"/>
  <c r="P1707" i="9"/>
  <c r="Q1707" i="9" s="1"/>
  <c r="O1707" i="9"/>
  <c r="L1707" i="9"/>
  <c r="J1707" i="9"/>
  <c r="M1707" i="9" s="1"/>
  <c r="G1707" i="9"/>
  <c r="A1707" i="9"/>
  <c r="AE1706" i="9"/>
  <c r="Y1706" i="9"/>
  <c r="V1706" i="9"/>
  <c r="W1706" i="9" s="1"/>
  <c r="U1706" i="9"/>
  <c r="X1706" i="9" s="1"/>
  <c r="P1706" i="9"/>
  <c r="Q1706" i="9" s="1"/>
  <c r="O1706" i="9"/>
  <c r="L1706" i="9"/>
  <c r="J1706" i="9"/>
  <c r="M1706" i="9" s="1"/>
  <c r="G1706" i="9"/>
  <c r="A1706" i="9"/>
  <c r="AE1705" i="9"/>
  <c r="Y1705" i="9"/>
  <c r="V1705" i="9"/>
  <c r="W1705" i="9" s="1"/>
  <c r="U1705" i="9"/>
  <c r="X1705" i="9" s="1"/>
  <c r="P1705" i="9"/>
  <c r="Q1705" i="9" s="1"/>
  <c r="O1705" i="9"/>
  <c r="L1705" i="9"/>
  <c r="J1705" i="9"/>
  <c r="M1705" i="9" s="1"/>
  <c r="G1705" i="9"/>
  <c r="A1705" i="9"/>
  <c r="AE1704" i="9"/>
  <c r="Y1704" i="9"/>
  <c r="V1704" i="9"/>
  <c r="W1704" i="9" s="1"/>
  <c r="U1704" i="9"/>
  <c r="X1704" i="9" s="1"/>
  <c r="P1704" i="9"/>
  <c r="Q1704" i="9" s="1"/>
  <c r="O1704" i="9"/>
  <c r="L1704" i="9"/>
  <c r="J1704" i="9"/>
  <c r="M1704" i="9" s="1"/>
  <c r="G1704" i="9"/>
  <c r="A1704" i="9"/>
  <c r="AE1703" i="9"/>
  <c r="Y1703" i="9"/>
  <c r="V1703" i="9"/>
  <c r="W1703" i="9" s="1"/>
  <c r="U1703" i="9"/>
  <c r="X1703" i="9" s="1"/>
  <c r="P1703" i="9"/>
  <c r="Q1703" i="9" s="1"/>
  <c r="O1703" i="9"/>
  <c r="L1703" i="9"/>
  <c r="J1703" i="9"/>
  <c r="M1703" i="9" s="1"/>
  <c r="G1703" i="9"/>
  <c r="A1703" i="9"/>
  <c r="AE1702" i="9"/>
  <c r="Y1702" i="9"/>
  <c r="V1702" i="9"/>
  <c r="W1702" i="9" s="1"/>
  <c r="U1702" i="9"/>
  <c r="X1702" i="9" s="1"/>
  <c r="S1702" i="9"/>
  <c r="P1702" i="9"/>
  <c r="Q1702" i="9" s="1"/>
  <c r="O1702" i="9"/>
  <c r="R1702" i="9" s="1"/>
  <c r="L1702" i="9"/>
  <c r="J1702" i="9"/>
  <c r="M1702" i="9" s="1"/>
  <c r="G1702" i="9"/>
  <c r="A1702" i="9"/>
  <c r="AE1701" i="9"/>
  <c r="Y1701" i="9"/>
  <c r="V1701" i="9"/>
  <c r="W1701" i="9" s="1"/>
  <c r="U1701" i="9"/>
  <c r="X1701" i="9" s="1"/>
  <c r="P1701" i="9"/>
  <c r="Q1701" i="9" s="1"/>
  <c r="O1701" i="9"/>
  <c r="L1701" i="9"/>
  <c r="J1701" i="9"/>
  <c r="M1701" i="9" s="1"/>
  <c r="G1701" i="9"/>
  <c r="A1701" i="9"/>
  <c r="AE1700" i="9"/>
  <c r="Y1700" i="9"/>
  <c r="V1700" i="9"/>
  <c r="W1700" i="9" s="1"/>
  <c r="U1700" i="9"/>
  <c r="X1700" i="9" s="1"/>
  <c r="P1700" i="9"/>
  <c r="Q1700" i="9" s="1"/>
  <c r="O1700" i="9"/>
  <c r="L1700" i="9"/>
  <c r="J1700" i="9"/>
  <c r="M1700" i="9" s="1"/>
  <c r="G1700" i="9"/>
  <c r="A1700" i="9"/>
  <c r="AE1699" i="9"/>
  <c r="Y1699" i="9"/>
  <c r="V1699" i="9"/>
  <c r="W1699" i="9" s="1"/>
  <c r="U1699" i="9"/>
  <c r="X1699" i="9" s="1"/>
  <c r="P1699" i="9"/>
  <c r="Q1699" i="9" s="1"/>
  <c r="O1699" i="9"/>
  <c r="L1699" i="9"/>
  <c r="J1699" i="9"/>
  <c r="M1699" i="9" s="1"/>
  <c r="G1699" i="9"/>
  <c r="A1699" i="9"/>
  <c r="AE1698" i="9"/>
  <c r="Y1698" i="9"/>
  <c r="V1698" i="9"/>
  <c r="W1698" i="9" s="1"/>
  <c r="U1698" i="9"/>
  <c r="X1698" i="9" s="1"/>
  <c r="P1698" i="9"/>
  <c r="Q1698" i="9" s="1"/>
  <c r="O1698" i="9"/>
  <c r="L1698" i="9"/>
  <c r="J1698" i="9"/>
  <c r="M1698" i="9" s="1"/>
  <c r="G1698" i="9"/>
  <c r="A1698" i="9"/>
  <c r="AE1697" i="9"/>
  <c r="Y1697" i="9"/>
  <c r="V1697" i="9"/>
  <c r="W1697" i="9" s="1"/>
  <c r="U1697" i="9"/>
  <c r="X1697" i="9" s="1"/>
  <c r="P1697" i="9"/>
  <c r="Q1697" i="9" s="1"/>
  <c r="O1697" i="9"/>
  <c r="L1697" i="9"/>
  <c r="J1697" i="9"/>
  <c r="M1697" i="9" s="1"/>
  <c r="G1697" i="9"/>
  <c r="A1697" i="9"/>
  <c r="AE1696" i="9"/>
  <c r="Y1696" i="9"/>
  <c r="V1696" i="9"/>
  <c r="W1696" i="9" s="1"/>
  <c r="U1696" i="9"/>
  <c r="X1696" i="9" s="1"/>
  <c r="P1696" i="9"/>
  <c r="Q1696" i="9" s="1"/>
  <c r="O1696" i="9"/>
  <c r="L1696" i="9"/>
  <c r="J1696" i="9"/>
  <c r="M1696" i="9" s="1"/>
  <c r="G1696" i="9"/>
  <c r="A1696" i="9"/>
  <c r="AE1695" i="9"/>
  <c r="Y1695" i="9"/>
  <c r="V1695" i="9"/>
  <c r="W1695" i="9" s="1"/>
  <c r="U1695" i="9"/>
  <c r="X1695" i="9" s="1"/>
  <c r="P1695" i="9"/>
  <c r="Q1695" i="9" s="1"/>
  <c r="O1695" i="9"/>
  <c r="L1695" i="9"/>
  <c r="J1695" i="9"/>
  <c r="M1695" i="9" s="1"/>
  <c r="G1695" i="9"/>
  <c r="A1695" i="9"/>
  <c r="AE1694" i="9"/>
  <c r="Y1694" i="9"/>
  <c r="V1694" i="9"/>
  <c r="W1694" i="9" s="1"/>
  <c r="U1694" i="9"/>
  <c r="X1694" i="9" s="1"/>
  <c r="P1694" i="9"/>
  <c r="Q1694" i="9" s="1"/>
  <c r="O1694" i="9"/>
  <c r="L1694" i="9"/>
  <c r="J1694" i="9"/>
  <c r="M1694" i="9" s="1"/>
  <c r="G1694" i="9"/>
  <c r="A1694" i="9"/>
  <c r="AE1693" i="9"/>
  <c r="Y1693" i="9"/>
  <c r="V1693" i="9"/>
  <c r="W1693" i="9" s="1"/>
  <c r="U1693" i="9"/>
  <c r="X1693" i="9" s="1"/>
  <c r="P1693" i="9"/>
  <c r="Q1693" i="9" s="1"/>
  <c r="O1693" i="9"/>
  <c r="L1693" i="9"/>
  <c r="J1693" i="9"/>
  <c r="M1693" i="9" s="1"/>
  <c r="G1693" i="9"/>
  <c r="A1693" i="9"/>
  <c r="AE1692" i="9"/>
  <c r="Y1692" i="9"/>
  <c r="V1692" i="9"/>
  <c r="W1692" i="9" s="1"/>
  <c r="U1692" i="9"/>
  <c r="X1692" i="9" s="1"/>
  <c r="P1692" i="9"/>
  <c r="Q1692" i="9" s="1"/>
  <c r="O1692" i="9"/>
  <c r="L1692" i="9"/>
  <c r="J1692" i="9"/>
  <c r="M1692" i="9" s="1"/>
  <c r="G1692" i="9"/>
  <c r="A1692" i="9"/>
  <c r="AE1691" i="9"/>
  <c r="Y1691" i="9"/>
  <c r="V1691" i="9"/>
  <c r="W1691" i="9" s="1"/>
  <c r="U1691" i="9"/>
  <c r="X1691" i="9" s="1"/>
  <c r="P1691" i="9"/>
  <c r="Q1691" i="9" s="1"/>
  <c r="O1691" i="9"/>
  <c r="L1691" i="9"/>
  <c r="J1691" i="9"/>
  <c r="M1691" i="9" s="1"/>
  <c r="G1691" i="9"/>
  <c r="A1691" i="9"/>
  <c r="AE1690" i="9"/>
  <c r="Y1690" i="9"/>
  <c r="V1690" i="9"/>
  <c r="W1690" i="9" s="1"/>
  <c r="U1690" i="9"/>
  <c r="X1690" i="9" s="1"/>
  <c r="S1690" i="9"/>
  <c r="P1690" i="9"/>
  <c r="Q1690" i="9" s="1"/>
  <c r="O1690" i="9"/>
  <c r="R1690" i="9" s="1"/>
  <c r="L1690" i="9"/>
  <c r="J1690" i="9"/>
  <c r="M1690" i="9" s="1"/>
  <c r="G1690" i="9"/>
  <c r="A1690" i="9"/>
  <c r="AE1689" i="9"/>
  <c r="V1689" i="9"/>
  <c r="W1689" i="9" s="1"/>
  <c r="U1689" i="9"/>
  <c r="P1689" i="9"/>
  <c r="Q1689" i="9" s="1"/>
  <c r="O1689" i="9"/>
  <c r="L1689" i="9"/>
  <c r="J1689" i="9"/>
  <c r="M1689" i="9" s="1"/>
  <c r="G1689" i="9"/>
  <c r="A1689" i="9"/>
  <c r="AE1688" i="9"/>
  <c r="V1688" i="9"/>
  <c r="W1688" i="9" s="1"/>
  <c r="U1688" i="9"/>
  <c r="S1688" i="9"/>
  <c r="P1688" i="9"/>
  <c r="Q1688" i="9" s="1"/>
  <c r="O1688" i="9"/>
  <c r="R1688" i="9" s="1"/>
  <c r="L1688" i="9"/>
  <c r="J1688" i="9"/>
  <c r="M1688" i="9" s="1"/>
  <c r="G1688" i="9"/>
  <c r="A1688" i="9"/>
  <c r="AE1687" i="9"/>
  <c r="Y1687" i="9"/>
  <c r="V1687" i="9"/>
  <c r="W1687" i="9" s="1"/>
  <c r="U1687" i="9"/>
  <c r="X1687" i="9" s="1"/>
  <c r="S1687" i="9"/>
  <c r="P1687" i="9"/>
  <c r="Q1687" i="9" s="1"/>
  <c r="O1687" i="9"/>
  <c r="R1687" i="9" s="1"/>
  <c r="L1687" i="9"/>
  <c r="J1687" i="9"/>
  <c r="M1687" i="9" s="1"/>
  <c r="G1687" i="9"/>
  <c r="A1687" i="9"/>
  <c r="AE1686" i="9"/>
  <c r="V1686" i="9"/>
  <c r="W1686" i="9" s="1"/>
  <c r="U1686" i="9"/>
  <c r="S1686" i="9"/>
  <c r="P1686" i="9"/>
  <c r="Q1686" i="9" s="1"/>
  <c r="O1686" i="9"/>
  <c r="R1686" i="9" s="1"/>
  <c r="L1686" i="9"/>
  <c r="J1686" i="9"/>
  <c r="M1686" i="9" s="1"/>
  <c r="G1686" i="9"/>
  <c r="A1686" i="9"/>
  <c r="AE1685" i="9"/>
  <c r="Y1685" i="9"/>
  <c r="V1685" i="9"/>
  <c r="W1685" i="9" s="1"/>
  <c r="U1685" i="9"/>
  <c r="X1685" i="9" s="1"/>
  <c r="P1685" i="9"/>
  <c r="Q1685" i="9" s="1"/>
  <c r="O1685" i="9"/>
  <c r="L1685" i="9"/>
  <c r="J1685" i="9"/>
  <c r="M1685" i="9" s="1"/>
  <c r="G1685" i="9"/>
  <c r="A1685" i="9"/>
  <c r="AE1684" i="9"/>
  <c r="Y1684" i="9"/>
  <c r="V1684" i="9"/>
  <c r="W1684" i="9" s="1"/>
  <c r="U1684" i="9"/>
  <c r="X1684" i="9" s="1"/>
  <c r="P1684" i="9"/>
  <c r="Q1684" i="9" s="1"/>
  <c r="O1684" i="9"/>
  <c r="L1684" i="9"/>
  <c r="J1684" i="9"/>
  <c r="M1684" i="9" s="1"/>
  <c r="G1684" i="9"/>
  <c r="A1684" i="9"/>
  <c r="AE1683" i="9"/>
  <c r="Y1683" i="9"/>
  <c r="V1683" i="9"/>
  <c r="W1683" i="9" s="1"/>
  <c r="U1683" i="9"/>
  <c r="X1683" i="9" s="1"/>
  <c r="S1683" i="9"/>
  <c r="P1683" i="9"/>
  <c r="Q1683" i="9" s="1"/>
  <c r="O1683" i="9"/>
  <c r="R1683" i="9" s="1"/>
  <c r="L1683" i="9"/>
  <c r="J1683" i="9"/>
  <c r="M1683" i="9" s="1"/>
  <c r="G1683" i="9"/>
  <c r="A1683" i="9"/>
  <c r="AE1682" i="9"/>
  <c r="Y1682" i="9"/>
  <c r="V1682" i="9"/>
  <c r="W1682" i="9" s="1"/>
  <c r="U1682" i="9"/>
  <c r="X1682" i="9" s="1"/>
  <c r="P1682" i="9"/>
  <c r="Q1682" i="9" s="1"/>
  <c r="O1682" i="9"/>
  <c r="L1682" i="9"/>
  <c r="J1682" i="9"/>
  <c r="M1682" i="9" s="1"/>
  <c r="G1682" i="9"/>
  <c r="A1682" i="9"/>
  <c r="AE1681" i="9"/>
  <c r="Y1681" i="9"/>
  <c r="V1681" i="9"/>
  <c r="W1681" i="9" s="1"/>
  <c r="U1681" i="9"/>
  <c r="X1681" i="9" s="1"/>
  <c r="S1681" i="9"/>
  <c r="P1681" i="9"/>
  <c r="Q1681" i="9" s="1"/>
  <c r="O1681" i="9"/>
  <c r="R1681" i="9" s="1"/>
  <c r="L1681" i="9"/>
  <c r="J1681" i="9"/>
  <c r="M1681" i="9" s="1"/>
  <c r="G1681" i="9"/>
  <c r="A1681" i="9"/>
  <c r="AE1680" i="9"/>
  <c r="Y1680" i="9"/>
  <c r="V1680" i="9"/>
  <c r="W1680" i="9" s="1"/>
  <c r="U1680" i="9"/>
  <c r="X1680" i="9" s="1"/>
  <c r="S1680" i="9"/>
  <c r="P1680" i="9"/>
  <c r="Q1680" i="9" s="1"/>
  <c r="O1680" i="9"/>
  <c r="R1680" i="9" s="1"/>
  <c r="L1680" i="9"/>
  <c r="J1680" i="9"/>
  <c r="M1680" i="9" s="1"/>
  <c r="G1680" i="9"/>
  <c r="A1680" i="9"/>
  <c r="AE1679" i="9"/>
  <c r="V1679" i="9"/>
  <c r="W1679" i="9" s="1"/>
  <c r="U1679" i="9"/>
  <c r="S1679" i="9"/>
  <c r="P1679" i="9"/>
  <c r="Q1679" i="9" s="1"/>
  <c r="O1679" i="9"/>
  <c r="R1679" i="9" s="1"/>
  <c r="L1679" i="9"/>
  <c r="J1679" i="9"/>
  <c r="M1679" i="9" s="1"/>
  <c r="G1679" i="9"/>
  <c r="A1679" i="9"/>
  <c r="AE1678" i="9"/>
  <c r="Y1678" i="9"/>
  <c r="V1678" i="9"/>
  <c r="W1678" i="9" s="1"/>
  <c r="U1678" i="9"/>
  <c r="X1678" i="9" s="1"/>
  <c r="P1678" i="9"/>
  <c r="Q1678" i="9" s="1"/>
  <c r="O1678" i="9"/>
  <c r="L1678" i="9"/>
  <c r="J1678" i="9"/>
  <c r="M1678" i="9" s="1"/>
  <c r="G1678" i="9"/>
  <c r="A1678" i="9"/>
  <c r="AE1677" i="9"/>
  <c r="Y1677" i="9"/>
  <c r="V1677" i="9"/>
  <c r="W1677" i="9" s="1"/>
  <c r="U1677" i="9"/>
  <c r="X1677" i="9" s="1"/>
  <c r="P1677" i="9"/>
  <c r="Q1677" i="9" s="1"/>
  <c r="O1677" i="9"/>
  <c r="L1677" i="9"/>
  <c r="J1677" i="9"/>
  <c r="M1677" i="9" s="1"/>
  <c r="G1677" i="9"/>
  <c r="A1677" i="9"/>
  <c r="AE1676" i="9"/>
  <c r="Y1676" i="9"/>
  <c r="V1676" i="9"/>
  <c r="W1676" i="9" s="1"/>
  <c r="U1676" i="9"/>
  <c r="X1676" i="9" s="1"/>
  <c r="P1676" i="9"/>
  <c r="Q1676" i="9" s="1"/>
  <c r="O1676" i="9"/>
  <c r="L1676" i="9"/>
  <c r="J1676" i="9"/>
  <c r="M1676" i="9" s="1"/>
  <c r="G1676" i="9"/>
  <c r="AE1675" i="9"/>
  <c r="Y1675" i="9"/>
  <c r="V1675" i="9"/>
  <c r="W1675" i="9" s="1"/>
  <c r="U1675" i="9"/>
  <c r="X1675" i="9" s="1"/>
  <c r="S1675" i="9"/>
  <c r="P1675" i="9"/>
  <c r="Q1675" i="9" s="1"/>
  <c r="O1675" i="9"/>
  <c r="R1675" i="9" s="1"/>
  <c r="L1675" i="9"/>
  <c r="J1675" i="9"/>
  <c r="M1675" i="9" s="1"/>
  <c r="G1675" i="9"/>
  <c r="AE1674" i="9"/>
  <c r="Y1674" i="9"/>
  <c r="V1674" i="9"/>
  <c r="W1674" i="9" s="1"/>
  <c r="U1674" i="9"/>
  <c r="X1674" i="9" s="1"/>
  <c r="S1674" i="9"/>
  <c r="P1674" i="9"/>
  <c r="Q1674" i="9" s="1"/>
  <c r="O1674" i="9"/>
  <c r="R1674" i="9" s="1"/>
  <c r="L1674" i="9"/>
  <c r="J1674" i="9"/>
  <c r="M1674" i="9" s="1"/>
  <c r="G1674" i="9"/>
  <c r="AE1673" i="9"/>
  <c r="Y1673" i="9"/>
  <c r="V1673" i="9"/>
  <c r="W1673" i="9" s="1"/>
  <c r="U1673" i="9"/>
  <c r="X1673" i="9" s="1"/>
  <c r="P1673" i="9"/>
  <c r="Q1673" i="9" s="1"/>
  <c r="O1673" i="9"/>
  <c r="L1673" i="9"/>
  <c r="J1673" i="9"/>
  <c r="M1673" i="9" s="1"/>
  <c r="G1673" i="9"/>
  <c r="AE1672" i="9"/>
  <c r="Y1672" i="9"/>
  <c r="V1672" i="9"/>
  <c r="W1672" i="9" s="1"/>
  <c r="U1672" i="9"/>
  <c r="X1672" i="9" s="1"/>
  <c r="P1672" i="9"/>
  <c r="Q1672" i="9" s="1"/>
  <c r="O1672" i="9"/>
  <c r="L1672" i="9"/>
  <c r="J1672" i="9"/>
  <c r="M1672" i="9" s="1"/>
  <c r="G1672" i="9"/>
  <c r="AE1671" i="9"/>
  <c r="Y1671" i="9"/>
  <c r="V1671" i="9"/>
  <c r="W1671" i="9" s="1"/>
  <c r="U1671" i="9"/>
  <c r="X1671" i="9" s="1"/>
  <c r="P1671" i="9"/>
  <c r="Q1671" i="9" s="1"/>
  <c r="O1671" i="9"/>
  <c r="L1671" i="9"/>
  <c r="J1671" i="9"/>
  <c r="M1671" i="9" s="1"/>
  <c r="G1671" i="9"/>
  <c r="AE1670" i="9"/>
  <c r="Y1670" i="9"/>
  <c r="V1670" i="9"/>
  <c r="W1670" i="9" s="1"/>
  <c r="U1670" i="9"/>
  <c r="X1670" i="9" s="1"/>
  <c r="P1670" i="9"/>
  <c r="Q1670" i="9" s="1"/>
  <c r="O1670" i="9"/>
  <c r="L1670" i="9"/>
  <c r="J1670" i="9"/>
  <c r="M1670" i="9" s="1"/>
  <c r="G1670" i="9"/>
  <c r="AE1669" i="9"/>
  <c r="Y1669" i="9"/>
  <c r="V1669" i="9"/>
  <c r="W1669" i="9" s="1"/>
  <c r="U1669" i="9"/>
  <c r="X1669" i="9" s="1"/>
  <c r="P1669" i="9"/>
  <c r="Q1669" i="9" s="1"/>
  <c r="O1669" i="9"/>
  <c r="L1669" i="9"/>
  <c r="J1669" i="9"/>
  <c r="M1669" i="9" s="1"/>
  <c r="G1669" i="9"/>
  <c r="AE1668" i="9"/>
  <c r="Y1668" i="9"/>
  <c r="V1668" i="9"/>
  <c r="W1668" i="9" s="1"/>
  <c r="U1668" i="9"/>
  <c r="X1668" i="9" s="1"/>
  <c r="P1668" i="9"/>
  <c r="Q1668" i="9" s="1"/>
  <c r="O1668" i="9"/>
  <c r="L1668" i="9"/>
  <c r="J1668" i="9"/>
  <c r="M1668" i="9" s="1"/>
  <c r="G1668" i="9"/>
  <c r="AE1667" i="9"/>
  <c r="Y1667" i="9"/>
  <c r="V1667" i="9"/>
  <c r="W1667" i="9" s="1"/>
  <c r="U1667" i="9"/>
  <c r="X1667" i="9" s="1"/>
  <c r="S1667" i="9"/>
  <c r="P1667" i="9"/>
  <c r="Q1667" i="9" s="1"/>
  <c r="O1667" i="9"/>
  <c r="R1667" i="9" s="1"/>
  <c r="L1667" i="9"/>
  <c r="J1667" i="9"/>
  <c r="M1667" i="9" s="1"/>
  <c r="G1667" i="9"/>
  <c r="AE1666" i="9"/>
  <c r="Y1666" i="9"/>
  <c r="V1666" i="9"/>
  <c r="W1666" i="9" s="1"/>
  <c r="U1666" i="9"/>
  <c r="X1666" i="9" s="1"/>
  <c r="P1666" i="9"/>
  <c r="Q1666" i="9" s="1"/>
  <c r="O1666" i="9"/>
  <c r="L1666" i="9"/>
  <c r="J1666" i="9"/>
  <c r="M1666" i="9" s="1"/>
  <c r="G1666" i="9"/>
  <c r="AE1665" i="9"/>
  <c r="Y1665" i="9"/>
  <c r="V1665" i="9"/>
  <c r="W1665" i="9" s="1"/>
  <c r="U1665" i="9"/>
  <c r="X1665" i="9" s="1"/>
  <c r="P1665" i="9"/>
  <c r="Q1665" i="9" s="1"/>
  <c r="O1665" i="9"/>
  <c r="L1665" i="9"/>
  <c r="J1665" i="9"/>
  <c r="M1665" i="9" s="1"/>
  <c r="G1665" i="9"/>
  <c r="AE1664" i="9"/>
  <c r="Y1664" i="9"/>
  <c r="V1664" i="9"/>
  <c r="W1664" i="9" s="1"/>
  <c r="U1664" i="9"/>
  <c r="X1664" i="9" s="1"/>
  <c r="P1664" i="9"/>
  <c r="Q1664" i="9" s="1"/>
  <c r="O1664" i="9"/>
  <c r="L1664" i="9"/>
  <c r="J1664" i="9"/>
  <c r="M1664" i="9" s="1"/>
  <c r="G1664" i="9"/>
  <c r="AE1663" i="9"/>
  <c r="Y1663" i="9"/>
  <c r="V1663" i="9"/>
  <c r="W1663" i="9" s="1"/>
  <c r="U1663" i="9"/>
  <c r="X1663" i="9" s="1"/>
  <c r="S1663" i="9"/>
  <c r="P1663" i="9"/>
  <c r="Q1663" i="9" s="1"/>
  <c r="O1663" i="9"/>
  <c r="R1663" i="9" s="1"/>
  <c r="L1663" i="9"/>
  <c r="J1663" i="9"/>
  <c r="M1663" i="9" s="1"/>
  <c r="G1663" i="9"/>
  <c r="AE1662" i="9"/>
  <c r="V1662" i="9"/>
  <c r="W1662" i="9" s="1"/>
  <c r="U1662" i="9"/>
  <c r="S1662" i="9"/>
  <c r="P1662" i="9"/>
  <c r="Q1662" i="9" s="1"/>
  <c r="O1662" i="9"/>
  <c r="R1662" i="9" s="1"/>
  <c r="L1662" i="9"/>
  <c r="J1662" i="9"/>
  <c r="M1662" i="9" s="1"/>
  <c r="G1662" i="9"/>
  <c r="AE1661" i="9"/>
  <c r="Y1661" i="9"/>
  <c r="V1661" i="9"/>
  <c r="W1661" i="9" s="1"/>
  <c r="U1661" i="9"/>
  <c r="X1661" i="9" s="1"/>
  <c r="P1661" i="9"/>
  <c r="Q1661" i="9" s="1"/>
  <c r="O1661" i="9"/>
  <c r="L1661" i="9"/>
  <c r="J1661" i="9"/>
  <c r="M1661" i="9" s="1"/>
  <c r="G1661" i="9"/>
  <c r="AE1660" i="9"/>
  <c r="Y1660" i="9"/>
  <c r="V1660" i="9"/>
  <c r="W1660" i="9" s="1"/>
  <c r="U1660" i="9"/>
  <c r="X1660" i="9" s="1"/>
  <c r="P1660" i="9"/>
  <c r="Q1660" i="9" s="1"/>
  <c r="O1660" i="9"/>
  <c r="L1660" i="9"/>
  <c r="J1660" i="9"/>
  <c r="M1660" i="9" s="1"/>
  <c r="G1660" i="9"/>
  <c r="AE1659" i="9"/>
  <c r="Y1659" i="9"/>
  <c r="V1659" i="9"/>
  <c r="W1659" i="9" s="1"/>
  <c r="U1659" i="9"/>
  <c r="X1659" i="9" s="1"/>
  <c r="P1659" i="9"/>
  <c r="Q1659" i="9" s="1"/>
  <c r="O1659" i="9"/>
  <c r="L1659" i="9"/>
  <c r="J1659" i="9"/>
  <c r="M1659" i="9" s="1"/>
  <c r="G1659" i="9"/>
  <c r="AE1658" i="9"/>
  <c r="Y1658" i="9"/>
  <c r="V1658" i="9"/>
  <c r="W1658" i="9" s="1"/>
  <c r="U1658" i="9"/>
  <c r="X1658" i="9" s="1"/>
  <c r="P1658" i="9"/>
  <c r="Q1658" i="9" s="1"/>
  <c r="O1658" i="9"/>
  <c r="L1658" i="9"/>
  <c r="J1658" i="9"/>
  <c r="M1658" i="9" s="1"/>
  <c r="G1658" i="9"/>
  <c r="AE1657" i="9"/>
  <c r="Y1657" i="9"/>
  <c r="V1657" i="9"/>
  <c r="W1657" i="9" s="1"/>
  <c r="U1657" i="9"/>
  <c r="X1657" i="9" s="1"/>
  <c r="P1657" i="9"/>
  <c r="Q1657" i="9" s="1"/>
  <c r="O1657" i="9"/>
  <c r="L1657" i="9"/>
  <c r="J1657" i="9"/>
  <c r="M1657" i="9" s="1"/>
  <c r="G1657" i="9"/>
  <c r="AE1656" i="9"/>
  <c r="Y1656" i="9"/>
  <c r="V1656" i="9"/>
  <c r="W1656" i="9" s="1"/>
  <c r="U1656" i="9"/>
  <c r="X1656" i="9" s="1"/>
  <c r="P1656" i="9"/>
  <c r="Q1656" i="9" s="1"/>
  <c r="O1656" i="9"/>
  <c r="L1656" i="9"/>
  <c r="J1656" i="9"/>
  <c r="M1656" i="9" s="1"/>
  <c r="G1656" i="9"/>
  <c r="AE1655" i="9"/>
  <c r="Y1655" i="9"/>
  <c r="V1655" i="9"/>
  <c r="W1655" i="9" s="1"/>
  <c r="U1655" i="9"/>
  <c r="X1655" i="9" s="1"/>
  <c r="P1655" i="9"/>
  <c r="Q1655" i="9" s="1"/>
  <c r="O1655" i="9"/>
  <c r="L1655" i="9"/>
  <c r="J1655" i="9"/>
  <c r="M1655" i="9" s="1"/>
  <c r="G1655" i="9"/>
  <c r="AE1654" i="9"/>
  <c r="Y1654" i="9"/>
  <c r="V1654" i="9"/>
  <c r="W1654" i="9" s="1"/>
  <c r="U1654" i="9"/>
  <c r="X1654" i="9" s="1"/>
  <c r="P1654" i="9"/>
  <c r="Q1654" i="9" s="1"/>
  <c r="O1654" i="9"/>
  <c r="L1654" i="9"/>
  <c r="J1654" i="9"/>
  <c r="M1654" i="9" s="1"/>
  <c r="G1654" i="9"/>
  <c r="AE1653" i="9"/>
  <c r="Y1653" i="9"/>
  <c r="V1653" i="9"/>
  <c r="W1653" i="9" s="1"/>
  <c r="U1653" i="9"/>
  <c r="X1653" i="9" s="1"/>
  <c r="P1653" i="9"/>
  <c r="Q1653" i="9" s="1"/>
  <c r="O1653" i="9"/>
  <c r="L1653" i="9"/>
  <c r="J1653" i="9"/>
  <c r="M1653" i="9" s="1"/>
  <c r="G1653" i="9"/>
  <c r="AE1652" i="9"/>
  <c r="Y1652" i="9"/>
  <c r="V1652" i="9"/>
  <c r="W1652" i="9" s="1"/>
  <c r="U1652" i="9"/>
  <c r="X1652" i="9" s="1"/>
  <c r="P1652" i="9"/>
  <c r="Q1652" i="9" s="1"/>
  <c r="O1652" i="9"/>
  <c r="L1652" i="9"/>
  <c r="J1652" i="9"/>
  <c r="M1652" i="9" s="1"/>
  <c r="G1652" i="9"/>
  <c r="AE1651" i="9"/>
  <c r="V1651" i="9"/>
  <c r="W1651" i="9" s="1"/>
  <c r="U1651" i="9"/>
  <c r="P1651" i="9"/>
  <c r="Q1651" i="9" s="1"/>
  <c r="O1651" i="9"/>
  <c r="L1651" i="9"/>
  <c r="J1651" i="9"/>
  <c r="M1651" i="9" s="1"/>
  <c r="G1651" i="9"/>
  <c r="AE1650" i="9"/>
  <c r="Y1650" i="9"/>
  <c r="V1650" i="9"/>
  <c r="W1650" i="9" s="1"/>
  <c r="U1650" i="9"/>
  <c r="X1650" i="9" s="1"/>
  <c r="P1650" i="9"/>
  <c r="Q1650" i="9" s="1"/>
  <c r="O1650" i="9"/>
  <c r="L1650" i="9"/>
  <c r="J1650" i="9"/>
  <c r="M1650" i="9" s="1"/>
  <c r="G1650" i="9"/>
  <c r="AE1649" i="9"/>
  <c r="Y1649" i="9"/>
  <c r="V1649" i="9"/>
  <c r="W1649" i="9" s="1"/>
  <c r="U1649" i="9"/>
  <c r="X1649" i="9" s="1"/>
  <c r="P1649" i="9"/>
  <c r="Q1649" i="9" s="1"/>
  <c r="O1649" i="9"/>
  <c r="L1649" i="9"/>
  <c r="J1649" i="9"/>
  <c r="M1649" i="9" s="1"/>
  <c r="G1649" i="9"/>
  <c r="AE1648" i="9"/>
  <c r="Y1648" i="9"/>
  <c r="V1648" i="9"/>
  <c r="W1648" i="9" s="1"/>
  <c r="U1648" i="9"/>
  <c r="X1648" i="9" s="1"/>
  <c r="P1648" i="9"/>
  <c r="Q1648" i="9" s="1"/>
  <c r="O1648" i="9"/>
  <c r="L1648" i="9"/>
  <c r="J1648" i="9"/>
  <c r="M1648" i="9" s="1"/>
  <c r="G1648" i="9"/>
  <c r="AE1647" i="9"/>
  <c r="Y1647" i="9"/>
  <c r="V1647" i="9"/>
  <c r="W1647" i="9" s="1"/>
  <c r="U1647" i="9"/>
  <c r="X1647" i="9" s="1"/>
  <c r="P1647" i="9"/>
  <c r="Q1647" i="9" s="1"/>
  <c r="O1647" i="9"/>
  <c r="L1647" i="9"/>
  <c r="J1647" i="9"/>
  <c r="M1647" i="9" s="1"/>
  <c r="G1647" i="9"/>
  <c r="AE1646" i="9"/>
  <c r="Y1646" i="9"/>
  <c r="V1646" i="9"/>
  <c r="W1646" i="9" s="1"/>
  <c r="U1646" i="9"/>
  <c r="X1646" i="9" s="1"/>
  <c r="P1646" i="9"/>
  <c r="Q1646" i="9" s="1"/>
  <c r="O1646" i="9"/>
  <c r="L1646" i="9"/>
  <c r="J1646" i="9"/>
  <c r="M1646" i="9" s="1"/>
  <c r="G1646" i="9"/>
  <c r="AE1645" i="9"/>
  <c r="Y1645" i="9"/>
  <c r="V1645" i="9"/>
  <c r="W1645" i="9" s="1"/>
  <c r="U1645" i="9"/>
  <c r="X1645" i="9" s="1"/>
  <c r="P1645" i="9"/>
  <c r="Q1645" i="9" s="1"/>
  <c r="O1645" i="9"/>
  <c r="L1645" i="9"/>
  <c r="J1645" i="9"/>
  <c r="M1645" i="9" s="1"/>
  <c r="G1645" i="9"/>
  <c r="AE1644" i="9"/>
  <c r="Y1644" i="9"/>
  <c r="V1644" i="9"/>
  <c r="W1644" i="9" s="1"/>
  <c r="U1644" i="9"/>
  <c r="X1644" i="9" s="1"/>
  <c r="P1644" i="9"/>
  <c r="Q1644" i="9" s="1"/>
  <c r="O1644" i="9"/>
  <c r="L1644" i="9"/>
  <c r="J1644" i="9"/>
  <c r="M1644" i="9" s="1"/>
  <c r="G1644" i="9"/>
  <c r="AE1643" i="9"/>
  <c r="Y1643" i="9"/>
  <c r="V1643" i="9"/>
  <c r="W1643" i="9" s="1"/>
  <c r="U1643" i="9"/>
  <c r="X1643" i="9" s="1"/>
  <c r="S1643" i="9"/>
  <c r="P1643" i="9"/>
  <c r="Q1643" i="9" s="1"/>
  <c r="O1643" i="9"/>
  <c r="R1643" i="9" s="1"/>
  <c r="L1643" i="9"/>
  <c r="J1643" i="9"/>
  <c r="M1643" i="9" s="1"/>
  <c r="G1643" i="9"/>
  <c r="AE1642" i="9"/>
  <c r="Y1642" i="9"/>
  <c r="V1642" i="9"/>
  <c r="W1642" i="9" s="1"/>
  <c r="U1642" i="9"/>
  <c r="X1642" i="9" s="1"/>
  <c r="P1642" i="9"/>
  <c r="Q1642" i="9" s="1"/>
  <c r="O1642" i="9"/>
  <c r="L1642" i="9"/>
  <c r="J1642" i="9"/>
  <c r="M1642" i="9" s="1"/>
  <c r="G1642" i="9"/>
  <c r="AE1641" i="9"/>
  <c r="Y1641" i="9"/>
  <c r="V1641" i="9"/>
  <c r="W1641" i="9" s="1"/>
  <c r="U1641" i="9"/>
  <c r="X1641" i="9" s="1"/>
  <c r="P1641" i="9"/>
  <c r="Q1641" i="9" s="1"/>
  <c r="O1641" i="9"/>
  <c r="L1641" i="9"/>
  <c r="J1641" i="9"/>
  <c r="M1641" i="9" s="1"/>
  <c r="G1641" i="9"/>
  <c r="AE1640" i="9"/>
  <c r="Y1640" i="9"/>
  <c r="V1640" i="9"/>
  <c r="W1640" i="9" s="1"/>
  <c r="U1640" i="9"/>
  <c r="X1640" i="9" s="1"/>
  <c r="P1640" i="9"/>
  <c r="Q1640" i="9" s="1"/>
  <c r="O1640" i="9"/>
  <c r="L1640" i="9"/>
  <c r="J1640" i="9"/>
  <c r="M1640" i="9" s="1"/>
  <c r="G1640" i="9"/>
  <c r="AE1639" i="9"/>
  <c r="Y1639" i="9"/>
  <c r="V1639" i="9"/>
  <c r="W1639" i="9" s="1"/>
  <c r="U1639" i="9"/>
  <c r="X1639" i="9" s="1"/>
  <c r="P1639" i="9"/>
  <c r="Q1639" i="9" s="1"/>
  <c r="O1639" i="9"/>
  <c r="L1639" i="9"/>
  <c r="J1639" i="9"/>
  <c r="M1639" i="9" s="1"/>
  <c r="G1639" i="9"/>
  <c r="AE1638" i="9"/>
  <c r="Y1638" i="9"/>
  <c r="V1638" i="9"/>
  <c r="W1638" i="9" s="1"/>
  <c r="U1638" i="9"/>
  <c r="X1638" i="9" s="1"/>
  <c r="S1638" i="9"/>
  <c r="P1638" i="9"/>
  <c r="Q1638" i="9" s="1"/>
  <c r="O1638" i="9"/>
  <c r="R1638" i="9" s="1"/>
  <c r="L1638" i="9"/>
  <c r="J1638" i="9"/>
  <c r="M1638" i="9" s="1"/>
  <c r="G1638" i="9"/>
  <c r="AE1637" i="9"/>
  <c r="Y1637" i="9"/>
  <c r="V1637" i="9"/>
  <c r="W1637" i="9" s="1"/>
  <c r="U1637" i="9"/>
  <c r="X1637" i="9" s="1"/>
  <c r="P1637" i="9"/>
  <c r="Q1637" i="9" s="1"/>
  <c r="O1637" i="9"/>
  <c r="L1637" i="9"/>
  <c r="J1637" i="9"/>
  <c r="M1637" i="9" s="1"/>
  <c r="G1637" i="9"/>
  <c r="AE1636" i="9"/>
  <c r="Y1636" i="9"/>
  <c r="V1636" i="9"/>
  <c r="W1636" i="9" s="1"/>
  <c r="U1636" i="9"/>
  <c r="X1636" i="9" s="1"/>
  <c r="S1636" i="9"/>
  <c r="P1636" i="9"/>
  <c r="Q1636" i="9" s="1"/>
  <c r="O1636" i="9"/>
  <c r="R1636" i="9" s="1"/>
  <c r="L1636" i="9"/>
  <c r="J1636" i="9"/>
  <c r="M1636" i="9" s="1"/>
  <c r="G1636" i="9"/>
  <c r="AE1635" i="9"/>
  <c r="Y1635" i="9"/>
  <c r="V1635" i="9"/>
  <c r="W1635" i="9" s="1"/>
  <c r="U1635" i="9"/>
  <c r="X1635" i="9" s="1"/>
  <c r="S1635" i="9"/>
  <c r="P1635" i="9"/>
  <c r="Q1635" i="9" s="1"/>
  <c r="O1635" i="9"/>
  <c r="R1635" i="9" s="1"/>
  <c r="L1635" i="9"/>
  <c r="J1635" i="9"/>
  <c r="M1635" i="9" s="1"/>
  <c r="G1635" i="9"/>
  <c r="AE1634" i="9"/>
  <c r="Y1634" i="9"/>
  <c r="V1634" i="9"/>
  <c r="W1634" i="9" s="1"/>
  <c r="U1634" i="9"/>
  <c r="X1634" i="9" s="1"/>
  <c r="S1634" i="9"/>
  <c r="P1634" i="9"/>
  <c r="Q1634" i="9" s="1"/>
  <c r="O1634" i="9"/>
  <c r="R1634" i="9" s="1"/>
  <c r="L1634" i="9"/>
  <c r="J1634" i="9"/>
  <c r="M1634" i="9" s="1"/>
  <c r="G1634" i="9"/>
  <c r="AE1633" i="9"/>
  <c r="Y1633" i="9"/>
  <c r="V1633" i="9"/>
  <c r="W1633" i="9" s="1"/>
  <c r="U1633" i="9"/>
  <c r="X1633" i="9" s="1"/>
  <c r="P1633" i="9"/>
  <c r="Q1633" i="9" s="1"/>
  <c r="O1633" i="9"/>
  <c r="L1633" i="9"/>
  <c r="J1633" i="9"/>
  <c r="M1633" i="9" s="1"/>
  <c r="G1633" i="9"/>
  <c r="AE1632" i="9"/>
  <c r="Y1632" i="9"/>
  <c r="V1632" i="9"/>
  <c r="W1632" i="9" s="1"/>
  <c r="U1632" i="9"/>
  <c r="X1632" i="9" s="1"/>
  <c r="P1632" i="9"/>
  <c r="Q1632" i="9" s="1"/>
  <c r="O1632" i="9"/>
  <c r="L1632" i="9"/>
  <c r="J1632" i="9"/>
  <c r="M1632" i="9" s="1"/>
  <c r="G1632" i="9"/>
  <c r="AE1631" i="9"/>
  <c r="Y1631" i="9"/>
  <c r="V1631" i="9"/>
  <c r="W1631" i="9" s="1"/>
  <c r="U1631" i="9"/>
  <c r="X1631" i="9" s="1"/>
  <c r="P1631" i="9"/>
  <c r="Q1631" i="9" s="1"/>
  <c r="O1631" i="9"/>
  <c r="L1631" i="9"/>
  <c r="J1631" i="9"/>
  <c r="M1631" i="9" s="1"/>
  <c r="G1631" i="9"/>
  <c r="AE1630" i="9"/>
  <c r="Y1630" i="9"/>
  <c r="V1630" i="9"/>
  <c r="W1630" i="9" s="1"/>
  <c r="U1630" i="9"/>
  <c r="X1630" i="9" s="1"/>
  <c r="P1630" i="9"/>
  <c r="Q1630" i="9" s="1"/>
  <c r="O1630" i="9"/>
  <c r="L1630" i="9"/>
  <c r="J1630" i="9"/>
  <c r="M1630" i="9" s="1"/>
  <c r="G1630" i="9"/>
  <c r="AE1629" i="9"/>
  <c r="Y1629" i="9"/>
  <c r="V1629" i="9"/>
  <c r="W1629" i="9" s="1"/>
  <c r="U1629" i="9"/>
  <c r="X1629" i="9" s="1"/>
  <c r="P1629" i="9"/>
  <c r="Q1629" i="9" s="1"/>
  <c r="O1629" i="9"/>
  <c r="L1629" i="9"/>
  <c r="J1629" i="9"/>
  <c r="M1629" i="9" s="1"/>
  <c r="G1629" i="9"/>
  <c r="AE1628" i="9"/>
  <c r="Y1628" i="9"/>
  <c r="V1628" i="9"/>
  <c r="W1628" i="9" s="1"/>
  <c r="U1628" i="9"/>
  <c r="X1628" i="9" s="1"/>
  <c r="S1628" i="9"/>
  <c r="P1628" i="9"/>
  <c r="Q1628" i="9" s="1"/>
  <c r="O1628" i="9"/>
  <c r="R1628" i="9" s="1"/>
  <c r="L1628" i="9"/>
  <c r="J1628" i="9"/>
  <c r="M1628" i="9" s="1"/>
  <c r="G1628" i="9"/>
  <c r="AE1627" i="9"/>
  <c r="Y1627" i="9"/>
  <c r="V1627" i="9"/>
  <c r="W1627" i="9" s="1"/>
  <c r="U1627" i="9"/>
  <c r="X1627" i="9" s="1"/>
  <c r="P1627" i="9"/>
  <c r="Q1627" i="9" s="1"/>
  <c r="O1627" i="9"/>
  <c r="L1627" i="9"/>
  <c r="J1627" i="9"/>
  <c r="M1627" i="9" s="1"/>
  <c r="G1627" i="9"/>
  <c r="AE1626" i="9"/>
  <c r="V1626" i="9"/>
  <c r="W1626" i="9" s="1"/>
  <c r="U1626" i="9"/>
  <c r="S1626" i="9"/>
  <c r="P1626" i="9"/>
  <c r="Q1626" i="9" s="1"/>
  <c r="O1626" i="9"/>
  <c r="R1626" i="9" s="1"/>
  <c r="L1626" i="9"/>
  <c r="J1626" i="9"/>
  <c r="M1626" i="9" s="1"/>
  <c r="G1626" i="9"/>
  <c r="AE1625" i="9"/>
  <c r="Y1625" i="9"/>
  <c r="V1625" i="9"/>
  <c r="W1625" i="9" s="1"/>
  <c r="U1625" i="9"/>
  <c r="X1625" i="9" s="1"/>
  <c r="P1625" i="9"/>
  <c r="Q1625" i="9" s="1"/>
  <c r="O1625" i="9"/>
  <c r="L1625" i="9"/>
  <c r="J1625" i="9"/>
  <c r="M1625" i="9" s="1"/>
  <c r="G1625" i="9"/>
  <c r="AE1624" i="9"/>
  <c r="Y1624" i="9"/>
  <c r="V1624" i="9"/>
  <c r="W1624" i="9" s="1"/>
  <c r="U1624" i="9"/>
  <c r="X1624" i="9" s="1"/>
  <c r="P1624" i="9"/>
  <c r="Q1624" i="9" s="1"/>
  <c r="O1624" i="9"/>
  <c r="L1624" i="9"/>
  <c r="J1624" i="9"/>
  <c r="M1624" i="9" s="1"/>
  <c r="G1624" i="9"/>
  <c r="AE1623" i="9"/>
  <c r="V1623" i="9"/>
  <c r="W1623" i="9" s="1"/>
  <c r="U1623" i="9"/>
  <c r="S1623" i="9"/>
  <c r="P1623" i="9"/>
  <c r="Q1623" i="9" s="1"/>
  <c r="O1623" i="9"/>
  <c r="R1623" i="9" s="1"/>
  <c r="L1623" i="9"/>
  <c r="J1623" i="9"/>
  <c r="M1623" i="9" s="1"/>
  <c r="G1623" i="9"/>
  <c r="AE1622" i="9"/>
  <c r="Y1622" i="9"/>
  <c r="V1622" i="9"/>
  <c r="W1622" i="9" s="1"/>
  <c r="U1622" i="9"/>
  <c r="X1622" i="9" s="1"/>
  <c r="P1622" i="9"/>
  <c r="Q1622" i="9" s="1"/>
  <c r="O1622" i="9"/>
  <c r="L1622" i="9"/>
  <c r="J1622" i="9"/>
  <c r="M1622" i="9" s="1"/>
  <c r="G1622" i="9"/>
  <c r="AE1621" i="9"/>
  <c r="Y1621" i="9"/>
  <c r="V1621" i="9"/>
  <c r="W1621" i="9" s="1"/>
  <c r="U1621" i="9"/>
  <c r="X1621" i="9" s="1"/>
  <c r="P1621" i="9"/>
  <c r="Q1621" i="9" s="1"/>
  <c r="O1621" i="9"/>
  <c r="L1621" i="9"/>
  <c r="J1621" i="9"/>
  <c r="M1621" i="9" s="1"/>
  <c r="G1621" i="9"/>
  <c r="AE1620" i="9"/>
  <c r="V1620" i="9"/>
  <c r="W1620" i="9" s="1"/>
  <c r="U1620" i="9"/>
  <c r="S1620" i="9"/>
  <c r="P1620" i="9"/>
  <c r="Q1620" i="9" s="1"/>
  <c r="O1620" i="9"/>
  <c r="R1620" i="9" s="1"/>
  <c r="L1620" i="9"/>
  <c r="J1620" i="9"/>
  <c r="M1620" i="9" s="1"/>
  <c r="G1620" i="9"/>
  <c r="AE1619" i="9"/>
  <c r="Y1619" i="9"/>
  <c r="V1619" i="9"/>
  <c r="W1619" i="9" s="1"/>
  <c r="U1619" i="9"/>
  <c r="X1619" i="9" s="1"/>
  <c r="P1619" i="9"/>
  <c r="Q1619" i="9" s="1"/>
  <c r="O1619" i="9"/>
  <c r="L1619" i="9"/>
  <c r="J1619" i="9"/>
  <c r="M1619" i="9" s="1"/>
  <c r="G1619" i="9"/>
  <c r="AE1618" i="9"/>
  <c r="Y1618" i="9"/>
  <c r="V1618" i="9"/>
  <c r="W1618" i="9" s="1"/>
  <c r="U1618" i="9"/>
  <c r="X1618" i="9" s="1"/>
  <c r="S1618" i="9"/>
  <c r="P1618" i="9"/>
  <c r="Q1618" i="9" s="1"/>
  <c r="O1618" i="9"/>
  <c r="R1618" i="9" s="1"/>
  <c r="L1618" i="9"/>
  <c r="J1618" i="9"/>
  <c r="M1618" i="9" s="1"/>
  <c r="G1618" i="9"/>
  <c r="AE1617" i="9"/>
  <c r="Y1617" i="9"/>
  <c r="V1617" i="9"/>
  <c r="W1617" i="9" s="1"/>
  <c r="U1617" i="9"/>
  <c r="X1617" i="9" s="1"/>
  <c r="P1617" i="9"/>
  <c r="Q1617" i="9" s="1"/>
  <c r="O1617" i="9"/>
  <c r="L1617" i="9"/>
  <c r="J1617" i="9"/>
  <c r="M1617" i="9" s="1"/>
  <c r="G1617" i="9"/>
  <c r="AE1616" i="9"/>
  <c r="Y1616" i="9"/>
  <c r="V1616" i="9"/>
  <c r="W1616" i="9" s="1"/>
  <c r="U1616" i="9"/>
  <c r="X1616" i="9" s="1"/>
  <c r="P1616" i="9"/>
  <c r="Q1616" i="9" s="1"/>
  <c r="O1616" i="9"/>
  <c r="L1616" i="9"/>
  <c r="J1616" i="9"/>
  <c r="M1616" i="9" s="1"/>
  <c r="G1616" i="9"/>
  <c r="AE1615" i="9"/>
  <c r="Y1615" i="9"/>
  <c r="V1615" i="9"/>
  <c r="W1615" i="9" s="1"/>
  <c r="U1615" i="9"/>
  <c r="X1615" i="9" s="1"/>
  <c r="P1615" i="9"/>
  <c r="Q1615" i="9" s="1"/>
  <c r="O1615" i="9"/>
  <c r="L1615" i="9"/>
  <c r="J1615" i="9"/>
  <c r="M1615" i="9" s="1"/>
  <c r="G1615" i="9"/>
  <c r="AE1614" i="9"/>
  <c r="Y1614" i="9"/>
  <c r="V1614" i="9"/>
  <c r="W1614" i="9" s="1"/>
  <c r="U1614" i="9"/>
  <c r="X1614" i="9" s="1"/>
  <c r="S1614" i="9"/>
  <c r="P1614" i="9"/>
  <c r="Q1614" i="9" s="1"/>
  <c r="O1614" i="9"/>
  <c r="R1614" i="9" s="1"/>
  <c r="L1614" i="9"/>
  <c r="J1614" i="9"/>
  <c r="M1614" i="9" s="1"/>
  <c r="G1614" i="9"/>
  <c r="AE1613" i="9"/>
  <c r="Y1613" i="9"/>
  <c r="V1613" i="9"/>
  <c r="W1613" i="9" s="1"/>
  <c r="U1613" i="9"/>
  <c r="X1613" i="9" s="1"/>
  <c r="S1613" i="9"/>
  <c r="P1613" i="9"/>
  <c r="Q1613" i="9" s="1"/>
  <c r="O1613" i="9"/>
  <c r="R1613" i="9" s="1"/>
  <c r="L1613" i="9"/>
  <c r="J1613" i="9"/>
  <c r="M1613" i="9" s="1"/>
  <c r="G1613" i="9"/>
  <c r="AE1612" i="9"/>
  <c r="Y1612" i="9"/>
  <c r="V1612" i="9"/>
  <c r="W1612" i="9" s="1"/>
  <c r="U1612" i="9"/>
  <c r="X1612" i="9" s="1"/>
  <c r="S1612" i="9"/>
  <c r="P1612" i="9"/>
  <c r="Q1612" i="9" s="1"/>
  <c r="O1612" i="9"/>
  <c r="R1612" i="9" s="1"/>
  <c r="L1612" i="9"/>
  <c r="J1612" i="9"/>
  <c r="M1612" i="9" s="1"/>
  <c r="G1612" i="9"/>
  <c r="AE1611" i="9"/>
  <c r="Y1611" i="9"/>
  <c r="V1611" i="9"/>
  <c r="W1611" i="9" s="1"/>
  <c r="U1611" i="9"/>
  <c r="X1611" i="9" s="1"/>
  <c r="P1611" i="9"/>
  <c r="Q1611" i="9" s="1"/>
  <c r="O1611" i="9"/>
  <c r="L1611" i="9"/>
  <c r="J1611" i="9"/>
  <c r="M1611" i="9" s="1"/>
  <c r="G1611" i="9"/>
  <c r="AE1610" i="9"/>
  <c r="V1610" i="9"/>
  <c r="W1610" i="9" s="1"/>
  <c r="U1610" i="9"/>
  <c r="S1610" i="9"/>
  <c r="P1610" i="9"/>
  <c r="Q1610" i="9" s="1"/>
  <c r="O1610" i="9"/>
  <c r="R1610" i="9" s="1"/>
  <c r="L1610" i="9"/>
  <c r="J1610" i="9"/>
  <c r="M1610" i="9" s="1"/>
  <c r="G1610" i="9"/>
  <c r="AE1609" i="9"/>
  <c r="Y1609" i="9"/>
  <c r="V1609" i="9"/>
  <c r="W1609" i="9" s="1"/>
  <c r="U1609" i="9"/>
  <c r="X1609" i="9" s="1"/>
  <c r="S1609" i="9"/>
  <c r="P1609" i="9"/>
  <c r="Q1609" i="9" s="1"/>
  <c r="O1609" i="9"/>
  <c r="R1609" i="9" s="1"/>
  <c r="L1609" i="9"/>
  <c r="J1609" i="9"/>
  <c r="M1609" i="9" s="1"/>
  <c r="G1609" i="9"/>
  <c r="AE1608" i="9"/>
  <c r="Y1608" i="9"/>
  <c r="V1608" i="9"/>
  <c r="W1608" i="9" s="1"/>
  <c r="U1608" i="9"/>
  <c r="X1608" i="9" s="1"/>
  <c r="P1608" i="9"/>
  <c r="Q1608" i="9" s="1"/>
  <c r="O1608" i="9"/>
  <c r="L1608" i="9"/>
  <c r="J1608" i="9"/>
  <c r="M1608" i="9" s="1"/>
  <c r="G1608" i="9"/>
  <c r="AE1607" i="9"/>
  <c r="Y1607" i="9"/>
  <c r="V1607" i="9"/>
  <c r="W1607" i="9" s="1"/>
  <c r="U1607" i="9"/>
  <c r="X1607" i="9" s="1"/>
  <c r="P1607" i="9"/>
  <c r="Q1607" i="9" s="1"/>
  <c r="O1607" i="9"/>
  <c r="L1607" i="9"/>
  <c r="J1607" i="9"/>
  <c r="M1607" i="9" s="1"/>
  <c r="G1607" i="9"/>
  <c r="AE1606" i="9"/>
  <c r="Y1606" i="9"/>
  <c r="V1606" i="9"/>
  <c r="W1606" i="9" s="1"/>
  <c r="U1606" i="9"/>
  <c r="X1606" i="9" s="1"/>
  <c r="S1606" i="9"/>
  <c r="P1606" i="9"/>
  <c r="Q1606" i="9" s="1"/>
  <c r="O1606" i="9"/>
  <c r="R1606" i="9" s="1"/>
  <c r="L1606" i="9"/>
  <c r="J1606" i="9"/>
  <c r="M1606" i="9" s="1"/>
  <c r="G1606" i="9"/>
  <c r="AE1605" i="9"/>
  <c r="Y1605" i="9"/>
  <c r="V1605" i="9"/>
  <c r="W1605" i="9" s="1"/>
  <c r="U1605" i="9"/>
  <c r="X1605" i="9" s="1"/>
  <c r="S1605" i="9"/>
  <c r="P1605" i="9"/>
  <c r="Q1605" i="9" s="1"/>
  <c r="O1605" i="9"/>
  <c r="R1605" i="9" s="1"/>
  <c r="L1605" i="9"/>
  <c r="J1605" i="9"/>
  <c r="M1605" i="9" s="1"/>
  <c r="G1605" i="9"/>
  <c r="AE1604" i="9"/>
  <c r="Y1604" i="9"/>
  <c r="V1604" i="9"/>
  <c r="W1604" i="9" s="1"/>
  <c r="U1604" i="9"/>
  <c r="X1604" i="9" s="1"/>
  <c r="P1604" i="9"/>
  <c r="Q1604" i="9" s="1"/>
  <c r="O1604" i="9"/>
  <c r="L1604" i="9"/>
  <c r="J1604" i="9"/>
  <c r="M1604" i="9" s="1"/>
  <c r="G1604" i="9"/>
  <c r="AE1603" i="9"/>
  <c r="Y1603" i="9"/>
  <c r="V1603" i="9"/>
  <c r="W1603" i="9" s="1"/>
  <c r="U1603" i="9"/>
  <c r="X1603" i="9" s="1"/>
  <c r="S1603" i="9"/>
  <c r="P1603" i="9"/>
  <c r="Q1603" i="9" s="1"/>
  <c r="O1603" i="9"/>
  <c r="R1603" i="9" s="1"/>
  <c r="L1603" i="9"/>
  <c r="J1603" i="9"/>
  <c r="M1603" i="9" s="1"/>
  <c r="G1603" i="9"/>
  <c r="AE1602" i="9"/>
  <c r="Y1602" i="9"/>
  <c r="V1602" i="9"/>
  <c r="W1602" i="9" s="1"/>
  <c r="U1602" i="9"/>
  <c r="X1602" i="9" s="1"/>
  <c r="S1602" i="9"/>
  <c r="P1602" i="9"/>
  <c r="Q1602" i="9" s="1"/>
  <c r="O1602" i="9"/>
  <c r="R1602" i="9" s="1"/>
  <c r="L1602" i="9"/>
  <c r="J1602" i="9"/>
  <c r="M1602" i="9" s="1"/>
  <c r="G1602" i="9"/>
  <c r="AE1601" i="9"/>
  <c r="V1601" i="9"/>
  <c r="W1601" i="9" s="1"/>
  <c r="U1601" i="9"/>
  <c r="P1601" i="9"/>
  <c r="Q1601" i="9" s="1"/>
  <c r="O1601" i="9"/>
  <c r="L1601" i="9"/>
  <c r="J1601" i="9"/>
  <c r="M1601" i="9" s="1"/>
  <c r="G1601" i="9"/>
  <c r="AE1600" i="9"/>
  <c r="Y1600" i="9"/>
  <c r="V1600" i="9"/>
  <c r="W1600" i="9" s="1"/>
  <c r="U1600" i="9"/>
  <c r="X1600" i="9" s="1"/>
  <c r="P1600" i="9"/>
  <c r="Q1600" i="9" s="1"/>
  <c r="O1600" i="9"/>
  <c r="L1600" i="9"/>
  <c r="J1600" i="9"/>
  <c r="M1600" i="9" s="1"/>
  <c r="G1600" i="9"/>
  <c r="AE1599" i="9"/>
  <c r="Y1599" i="9"/>
  <c r="V1599" i="9"/>
  <c r="W1599" i="9" s="1"/>
  <c r="U1599" i="9"/>
  <c r="X1599" i="9" s="1"/>
  <c r="S1599" i="9"/>
  <c r="P1599" i="9"/>
  <c r="Q1599" i="9" s="1"/>
  <c r="O1599" i="9"/>
  <c r="R1599" i="9" s="1"/>
  <c r="L1599" i="9"/>
  <c r="J1599" i="9"/>
  <c r="M1599" i="9" s="1"/>
  <c r="G1599" i="9"/>
  <c r="AE1598" i="9"/>
  <c r="Y1598" i="9"/>
  <c r="V1598" i="9"/>
  <c r="W1598" i="9" s="1"/>
  <c r="U1598" i="9"/>
  <c r="X1598" i="9" s="1"/>
  <c r="P1598" i="9"/>
  <c r="Q1598" i="9" s="1"/>
  <c r="O1598" i="9"/>
  <c r="L1598" i="9"/>
  <c r="J1598" i="9"/>
  <c r="M1598" i="9" s="1"/>
  <c r="G1598" i="9"/>
  <c r="AE1597" i="9"/>
  <c r="Y1597" i="9"/>
  <c r="V1597" i="9"/>
  <c r="W1597" i="9" s="1"/>
  <c r="U1597" i="9"/>
  <c r="X1597" i="9" s="1"/>
  <c r="S1597" i="9"/>
  <c r="P1597" i="9"/>
  <c r="Q1597" i="9" s="1"/>
  <c r="O1597" i="9"/>
  <c r="R1597" i="9" s="1"/>
  <c r="L1597" i="9"/>
  <c r="J1597" i="9"/>
  <c r="M1597" i="9" s="1"/>
  <c r="G1597" i="9"/>
  <c r="AE1596" i="9"/>
  <c r="Y1596" i="9"/>
  <c r="V1596" i="9"/>
  <c r="W1596" i="9" s="1"/>
  <c r="U1596" i="9"/>
  <c r="X1596" i="9" s="1"/>
  <c r="S1596" i="9"/>
  <c r="P1596" i="9"/>
  <c r="Q1596" i="9" s="1"/>
  <c r="O1596" i="9"/>
  <c r="R1596" i="9" s="1"/>
  <c r="L1596" i="9"/>
  <c r="J1596" i="9"/>
  <c r="M1596" i="9" s="1"/>
  <c r="G1596" i="9"/>
  <c r="AE1595" i="9"/>
  <c r="Y1595" i="9"/>
  <c r="V1595" i="9"/>
  <c r="W1595" i="9" s="1"/>
  <c r="U1595" i="9"/>
  <c r="X1595" i="9" s="1"/>
  <c r="P1595" i="9"/>
  <c r="Q1595" i="9" s="1"/>
  <c r="O1595" i="9"/>
  <c r="L1595" i="9"/>
  <c r="J1595" i="9"/>
  <c r="M1595" i="9" s="1"/>
  <c r="G1595" i="9"/>
  <c r="AE1594" i="9"/>
  <c r="Y1594" i="9"/>
  <c r="V1594" i="9"/>
  <c r="U1594" i="9"/>
  <c r="X1594" i="9" s="1"/>
  <c r="S1594" i="9"/>
  <c r="P1594" i="9"/>
  <c r="O1594" i="9"/>
  <c r="R1594" i="9" s="1"/>
  <c r="L1594" i="9"/>
  <c r="J1594" i="9"/>
  <c r="M1594" i="9" s="1"/>
  <c r="G1594" i="9"/>
  <c r="AE1593" i="9"/>
  <c r="Y1593" i="9"/>
  <c r="V1593" i="9"/>
  <c r="W1593" i="9" s="1"/>
  <c r="U1593" i="9"/>
  <c r="X1593" i="9" s="1"/>
  <c r="P1593" i="9"/>
  <c r="Q1593" i="9" s="1"/>
  <c r="O1593" i="9"/>
  <c r="L1593" i="9"/>
  <c r="J1593" i="9"/>
  <c r="M1593" i="9" s="1"/>
  <c r="G1593" i="9"/>
  <c r="AE1592" i="9"/>
  <c r="Y1592" i="9"/>
  <c r="V1592" i="9"/>
  <c r="W1592" i="9" s="1"/>
  <c r="U1592" i="9"/>
  <c r="X1592" i="9" s="1"/>
  <c r="P1592" i="9"/>
  <c r="Q1592" i="9" s="1"/>
  <c r="O1592" i="9"/>
  <c r="L1592" i="9"/>
  <c r="J1592" i="9"/>
  <c r="M1592" i="9" s="1"/>
  <c r="G1592" i="9"/>
  <c r="AE1591" i="9"/>
  <c r="Y1591" i="9"/>
  <c r="V1591" i="9"/>
  <c r="W1591" i="9" s="1"/>
  <c r="U1591" i="9"/>
  <c r="X1591" i="9" s="1"/>
  <c r="P1591" i="9"/>
  <c r="Q1591" i="9" s="1"/>
  <c r="O1591" i="9"/>
  <c r="L1591" i="9"/>
  <c r="J1591" i="9"/>
  <c r="M1591" i="9" s="1"/>
  <c r="G1591" i="9"/>
  <c r="AE1590" i="9"/>
  <c r="Y1590" i="9"/>
  <c r="V1590" i="9"/>
  <c r="W1590" i="9" s="1"/>
  <c r="U1590" i="9"/>
  <c r="X1590" i="9" s="1"/>
  <c r="P1590" i="9"/>
  <c r="Q1590" i="9" s="1"/>
  <c r="O1590" i="9"/>
  <c r="L1590" i="9"/>
  <c r="J1590" i="9"/>
  <c r="M1590" i="9" s="1"/>
  <c r="G1590" i="9"/>
  <c r="AE1589" i="9"/>
  <c r="Y1589" i="9"/>
  <c r="V1589" i="9"/>
  <c r="W1589" i="9" s="1"/>
  <c r="U1589" i="9"/>
  <c r="X1589" i="9" s="1"/>
  <c r="S1589" i="9"/>
  <c r="P1589" i="9"/>
  <c r="Q1589" i="9" s="1"/>
  <c r="O1589" i="9"/>
  <c r="R1589" i="9" s="1"/>
  <c r="L1589" i="9"/>
  <c r="J1589" i="9"/>
  <c r="M1589" i="9" s="1"/>
  <c r="G1589" i="9"/>
  <c r="AE1588" i="9"/>
  <c r="Y1588" i="9"/>
  <c r="V1588" i="9"/>
  <c r="W1588" i="9" s="1"/>
  <c r="U1588" i="9"/>
  <c r="X1588" i="9" s="1"/>
  <c r="S1588" i="9"/>
  <c r="P1588" i="9"/>
  <c r="Q1588" i="9" s="1"/>
  <c r="O1588" i="9"/>
  <c r="R1588" i="9" s="1"/>
  <c r="L1588" i="9"/>
  <c r="J1588" i="9"/>
  <c r="M1588" i="9" s="1"/>
  <c r="G1588" i="9"/>
  <c r="AE1587" i="9"/>
  <c r="Y1587" i="9"/>
  <c r="V1587" i="9"/>
  <c r="W1587" i="9" s="1"/>
  <c r="U1587" i="9"/>
  <c r="X1587" i="9" s="1"/>
  <c r="S1587" i="9"/>
  <c r="P1587" i="9"/>
  <c r="Q1587" i="9" s="1"/>
  <c r="O1587" i="9"/>
  <c r="R1587" i="9" s="1"/>
  <c r="L1587" i="9"/>
  <c r="J1587" i="9"/>
  <c r="M1587" i="9" s="1"/>
  <c r="G1587" i="9"/>
  <c r="AE1586" i="9"/>
  <c r="Y1586" i="9"/>
  <c r="V1586" i="9"/>
  <c r="W1586" i="9" s="1"/>
  <c r="U1586" i="9"/>
  <c r="X1586" i="9" s="1"/>
  <c r="S1586" i="9"/>
  <c r="P1586" i="9"/>
  <c r="Q1586" i="9" s="1"/>
  <c r="O1586" i="9"/>
  <c r="R1586" i="9" s="1"/>
  <c r="L1586" i="9"/>
  <c r="J1586" i="9"/>
  <c r="M1586" i="9" s="1"/>
  <c r="G1586" i="9"/>
  <c r="AE1585" i="9"/>
  <c r="Y1585" i="9"/>
  <c r="V1585" i="9"/>
  <c r="W1585" i="9" s="1"/>
  <c r="U1585" i="9"/>
  <c r="X1585" i="9" s="1"/>
  <c r="S1585" i="9"/>
  <c r="P1585" i="9"/>
  <c r="Q1585" i="9" s="1"/>
  <c r="O1585" i="9"/>
  <c r="R1585" i="9" s="1"/>
  <c r="L1585" i="9"/>
  <c r="J1585" i="9"/>
  <c r="M1585" i="9" s="1"/>
  <c r="G1585" i="9"/>
  <c r="AE1584" i="9"/>
  <c r="Y1584" i="9"/>
  <c r="V1584" i="9"/>
  <c r="W1584" i="9" s="1"/>
  <c r="U1584" i="9"/>
  <c r="X1584" i="9" s="1"/>
  <c r="P1584" i="9"/>
  <c r="Q1584" i="9" s="1"/>
  <c r="O1584" i="9"/>
  <c r="L1584" i="9"/>
  <c r="J1584" i="9"/>
  <c r="M1584" i="9" s="1"/>
  <c r="G1584" i="9"/>
  <c r="AE1583" i="9"/>
  <c r="Y1583" i="9"/>
  <c r="V1583" i="9"/>
  <c r="W1583" i="9" s="1"/>
  <c r="U1583" i="9"/>
  <c r="X1583" i="9" s="1"/>
  <c r="P1583" i="9"/>
  <c r="Q1583" i="9" s="1"/>
  <c r="O1583" i="9"/>
  <c r="L1583" i="9"/>
  <c r="J1583" i="9"/>
  <c r="M1583" i="9" s="1"/>
  <c r="G1583" i="9"/>
  <c r="AE1582" i="9"/>
  <c r="Y1582" i="9"/>
  <c r="V1582" i="9"/>
  <c r="W1582" i="9" s="1"/>
  <c r="U1582" i="9"/>
  <c r="X1582" i="9" s="1"/>
  <c r="P1582" i="9"/>
  <c r="Q1582" i="9" s="1"/>
  <c r="O1582" i="9"/>
  <c r="L1582" i="9"/>
  <c r="J1582" i="9"/>
  <c r="M1582" i="9" s="1"/>
  <c r="G1582" i="9"/>
  <c r="AE1581" i="9"/>
  <c r="Y1581" i="9"/>
  <c r="V1581" i="9"/>
  <c r="W1581" i="9" s="1"/>
  <c r="U1581" i="9"/>
  <c r="X1581" i="9" s="1"/>
  <c r="P1581" i="9"/>
  <c r="Q1581" i="9" s="1"/>
  <c r="O1581" i="9"/>
  <c r="L1581" i="9"/>
  <c r="J1581" i="9"/>
  <c r="M1581" i="9" s="1"/>
  <c r="G1581" i="9"/>
  <c r="AE1580" i="9"/>
  <c r="V1580" i="9"/>
  <c r="W1580" i="9" s="1"/>
  <c r="U1580" i="9"/>
  <c r="P1580" i="9"/>
  <c r="Q1580" i="9" s="1"/>
  <c r="O1580" i="9"/>
  <c r="L1580" i="9"/>
  <c r="J1580" i="9"/>
  <c r="M1580" i="9" s="1"/>
  <c r="G1580" i="9"/>
  <c r="AE1579" i="9"/>
  <c r="Y1579" i="9"/>
  <c r="V1579" i="9"/>
  <c r="W1579" i="9" s="1"/>
  <c r="U1579" i="9"/>
  <c r="X1579" i="9" s="1"/>
  <c r="P1579" i="9"/>
  <c r="Q1579" i="9" s="1"/>
  <c r="O1579" i="9"/>
  <c r="L1579" i="9"/>
  <c r="J1579" i="9"/>
  <c r="M1579" i="9" s="1"/>
  <c r="G1579" i="9"/>
  <c r="AE1578" i="9"/>
  <c r="Y1578" i="9"/>
  <c r="V1578" i="9"/>
  <c r="W1578" i="9" s="1"/>
  <c r="U1578" i="9"/>
  <c r="X1578" i="9" s="1"/>
  <c r="P1578" i="9"/>
  <c r="Q1578" i="9" s="1"/>
  <c r="O1578" i="9"/>
  <c r="L1578" i="9"/>
  <c r="J1578" i="9"/>
  <c r="M1578" i="9" s="1"/>
  <c r="G1578" i="9"/>
  <c r="AE1577" i="9"/>
  <c r="Y1577" i="9"/>
  <c r="V1577" i="9"/>
  <c r="W1577" i="9" s="1"/>
  <c r="U1577" i="9"/>
  <c r="X1577" i="9" s="1"/>
  <c r="S1577" i="9"/>
  <c r="P1577" i="9"/>
  <c r="Q1577" i="9" s="1"/>
  <c r="O1577" i="9"/>
  <c r="R1577" i="9" s="1"/>
  <c r="L1577" i="9"/>
  <c r="J1577" i="9"/>
  <c r="M1577" i="9" s="1"/>
  <c r="G1577" i="9"/>
  <c r="AE1576" i="9"/>
  <c r="Y1576" i="9"/>
  <c r="V1576" i="9"/>
  <c r="W1576" i="9" s="1"/>
  <c r="U1576" i="9"/>
  <c r="X1576" i="9" s="1"/>
  <c r="P1576" i="9"/>
  <c r="Q1576" i="9" s="1"/>
  <c r="O1576" i="9"/>
  <c r="L1576" i="9"/>
  <c r="J1576" i="9"/>
  <c r="M1576" i="9" s="1"/>
  <c r="G1576" i="9"/>
  <c r="AE1575" i="9"/>
  <c r="V1575" i="9"/>
  <c r="W1575" i="9" s="1"/>
  <c r="U1575" i="9"/>
  <c r="S1575" i="9"/>
  <c r="P1575" i="9"/>
  <c r="Q1575" i="9" s="1"/>
  <c r="O1575" i="9"/>
  <c r="R1575" i="9" s="1"/>
  <c r="L1575" i="9"/>
  <c r="J1575" i="9"/>
  <c r="M1575" i="9" s="1"/>
  <c r="G1575" i="9"/>
  <c r="AE1574" i="9"/>
  <c r="Y1574" i="9"/>
  <c r="V1574" i="9"/>
  <c r="W1574" i="9" s="1"/>
  <c r="U1574" i="9"/>
  <c r="X1574" i="9" s="1"/>
  <c r="P1574" i="9"/>
  <c r="Q1574" i="9" s="1"/>
  <c r="O1574" i="9"/>
  <c r="L1574" i="9"/>
  <c r="J1574" i="9"/>
  <c r="M1574" i="9" s="1"/>
  <c r="G1574" i="9"/>
  <c r="AE1573" i="9"/>
  <c r="Y1573" i="9"/>
  <c r="V1573" i="9"/>
  <c r="W1573" i="9" s="1"/>
  <c r="U1573" i="9"/>
  <c r="X1573" i="9" s="1"/>
  <c r="P1573" i="9"/>
  <c r="Q1573" i="9" s="1"/>
  <c r="O1573" i="9"/>
  <c r="L1573" i="9"/>
  <c r="J1573" i="9"/>
  <c r="M1573" i="9" s="1"/>
  <c r="G1573" i="9"/>
  <c r="AE1572" i="9"/>
  <c r="Y1572" i="9"/>
  <c r="V1572" i="9"/>
  <c r="W1572" i="9" s="1"/>
  <c r="U1572" i="9"/>
  <c r="X1572" i="9" s="1"/>
  <c r="P1572" i="9"/>
  <c r="Q1572" i="9" s="1"/>
  <c r="O1572" i="9"/>
  <c r="L1572" i="9"/>
  <c r="J1572" i="9"/>
  <c r="M1572" i="9" s="1"/>
  <c r="G1572" i="9"/>
  <c r="AE1571" i="9"/>
  <c r="Y1571" i="9"/>
  <c r="V1571" i="9"/>
  <c r="W1571" i="9" s="1"/>
  <c r="U1571" i="9"/>
  <c r="X1571" i="9" s="1"/>
  <c r="P1571" i="9"/>
  <c r="Q1571" i="9" s="1"/>
  <c r="O1571" i="9"/>
  <c r="L1571" i="9"/>
  <c r="J1571" i="9"/>
  <c r="M1571" i="9" s="1"/>
  <c r="G1571" i="9"/>
  <c r="AE1570" i="9"/>
  <c r="Y1570" i="9"/>
  <c r="V1570" i="9"/>
  <c r="W1570" i="9" s="1"/>
  <c r="U1570" i="9"/>
  <c r="X1570" i="9" s="1"/>
  <c r="P1570" i="9"/>
  <c r="Q1570" i="9" s="1"/>
  <c r="O1570" i="9"/>
  <c r="L1570" i="9"/>
  <c r="J1570" i="9"/>
  <c r="M1570" i="9" s="1"/>
  <c r="G1570" i="9"/>
  <c r="AE1569" i="9"/>
  <c r="V1569" i="9"/>
  <c r="W1569" i="9" s="1"/>
  <c r="U1569" i="9"/>
  <c r="S1569" i="9"/>
  <c r="P1569" i="9"/>
  <c r="Q1569" i="9" s="1"/>
  <c r="O1569" i="9"/>
  <c r="R1569" i="9" s="1"/>
  <c r="L1569" i="9"/>
  <c r="J1569" i="9"/>
  <c r="M1569" i="9" s="1"/>
  <c r="G1569" i="9"/>
  <c r="AE1568" i="9"/>
  <c r="V1568" i="9"/>
  <c r="W1568" i="9" s="1"/>
  <c r="U1568" i="9"/>
  <c r="P1568" i="9"/>
  <c r="Q1568" i="9" s="1"/>
  <c r="O1568" i="9"/>
  <c r="L1568" i="9"/>
  <c r="J1568" i="9"/>
  <c r="M1568" i="9" s="1"/>
  <c r="G1568" i="9"/>
  <c r="AE1567" i="9"/>
  <c r="Y1567" i="9"/>
  <c r="V1567" i="9"/>
  <c r="W1567" i="9" s="1"/>
  <c r="U1567" i="9"/>
  <c r="X1567" i="9" s="1"/>
  <c r="P1567" i="9"/>
  <c r="Q1567" i="9" s="1"/>
  <c r="O1567" i="9"/>
  <c r="L1567" i="9"/>
  <c r="J1567" i="9"/>
  <c r="M1567" i="9" s="1"/>
  <c r="G1567" i="9"/>
  <c r="AE1566" i="9"/>
  <c r="Y1566" i="9"/>
  <c r="V1566" i="9"/>
  <c r="W1566" i="9" s="1"/>
  <c r="U1566" i="9"/>
  <c r="X1566" i="9" s="1"/>
  <c r="P1566" i="9"/>
  <c r="Q1566" i="9" s="1"/>
  <c r="O1566" i="9"/>
  <c r="L1566" i="9"/>
  <c r="J1566" i="9"/>
  <c r="M1566" i="9" s="1"/>
  <c r="G1566" i="9"/>
  <c r="AE1565" i="9"/>
  <c r="Y1565" i="9"/>
  <c r="V1565" i="9"/>
  <c r="W1565" i="9" s="1"/>
  <c r="U1565" i="9"/>
  <c r="X1565" i="9" s="1"/>
  <c r="P1565" i="9"/>
  <c r="Q1565" i="9" s="1"/>
  <c r="O1565" i="9"/>
  <c r="L1565" i="9"/>
  <c r="J1565" i="9"/>
  <c r="M1565" i="9" s="1"/>
  <c r="G1565" i="9"/>
  <c r="AE1564" i="9"/>
  <c r="Y1564" i="9"/>
  <c r="V1564" i="9"/>
  <c r="W1564" i="9" s="1"/>
  <c r="U1564" i="9"/>
  <c r="X1564" i="9" s="1"/>
  <c r="S1564" i="9"/>
  <c r="P1564" i="9"/>
  <c r="Q1564" i="9" s="1"/>
  <c r="O1564" i="9"/>
  <c r="R1564" i="9" s="1"/>
  <c r="L1564" i="9"/>
  <c r="J1564" i="9"/>
  <c r="M1564" i="9" s="1"/>
  <c r="G1564" i="9"/>
  <c r="AE1563" i="9"/>
  <c r="Y1563" i="9"/>
  <c r="V1563" i="9"/>
  <c r="W1563" i="9" s="1"/>
  <c r="U1563" i="9"/>
  <c r="X1563" i="9" s="1"/>
  <c r="P1563" i="9"/>
  <c r="Q1563" i="9" s="1"/>
  <c r="O1563" i="9"/>
  <c r="L1563" i="9"/>
  <c r="J1563" i="9"/>
  <c r="M1563" i="9" s="1"/>
  <c r="G1563" i="9"/>
  <c r="AE1562" i="9"/>
  <c r="Y1562" i="9"/>
  <c r="V1562" i="9"/>
  <c r="W1562" i="9" s="1"/>
  <c r="U1562" i="9"/>
  <c r="X1562" i="9" s="1"/>
  <c r="P1562" i="9"/>
  <c r="Q1562" i="9" s="1"/>
  <c r="O1562" i="9"/>
  <c r="L1562" i="9"/>
  <c r="J1562" i="9"/>
  <c r="M1562" i="9" s="1"/>
  <c r="G1562" i="9"/>
  <c r="AE1561" i="9"/>
  <c r="Y1561" i="9"/>
  <c r="V1561" i="9"/>
  <c r="W1561" i="9" s="1"/>
  <c r="U1561" i="9"/>
  <c r="X1561" i="9" s="1"/>
  <c r="S1561" i="9"/>
  <c r="P1561" i="9"/>
  <c r="Q1561" i="9" s="1"/>
  <c r="O1561" i="9"/>
  <c r="R1561" i="9" s="1"/>
  <c r="L1561" i="9"/>
  <c r="J1561" i="9"/>
  <c r="M1561" i="9" s="1"/>
  <c r="G1561" i="9"/>
  <c r="AE1560" i="9"/>
  <c r="Y1560" i="9"/>
  <c r="V1560" i="9"/>
  <c r="W1560" i="9" s="1"/>
  <c r="U1560" i="9"/>
  <c r="X1560" i="9" s="1"/>
  <c r="S1560" i="9"/>
  <c r="P1560" i="9"/>
  <c r="Q1560" i="9" s="1"/>
  <c r="O1560" i="9"/>
  <c r="R1560" i="9" s="1"/>
  <c r="L1560" i="9"/>
  <c r="J1560" i="9"/>
  <c r="M1560" i="9" s="1"/>
  <c r="G1560" i="9"/>
  <c r="AE1559" i="9"/>
  <c r="Y1559" i="9"/>
  <c r="V1559" i="9"/>
  <c r="W1559" i="9" s="1"/>
  <c r="U1559" i="9"/>
  <c r="X1559" i="9" s="1"/>
  <c r="S1559" i="9"/>
  <c r="P1559" i="9"/>
  <c r="Q1559" i="9" s="1"/>
  <c r="O1559" i="9"/>
  <c r="R1559" i="9" s="1"/>
  <c r="L1559" i="9"/>
  <c r="J1559" i="9"/>
  <c r="M1559" i="9" s="1"/>
  <c r="G1559" i="9"/>
  <c r="AE1558" i="9"/>
  <c r="Y1558" i="9"/>
  <c r="V1558" i="9"/>
  <c r="W1558" i="9" s="1"/>
  <c r="U1558" i="9"/>
  <c r="X1558" i="9" s="1"/>
  <c r="S1558" i="9"/>
  <c r="P1558" i="9"/>
  <c r="Q1558" i="9" s="1"/>
  <c r="O1558" i="9"/>
  <c r="R1558" i="9" s="1"/>
  <c r="L1558" i="9"/>
  <c r="J1558" i="9"/>
  <c r="M1558" i="9" s="1"/>
  <c r="G1558" i="9"/>
  <c r="AE1557" i="9"/>
  <c r="Y1557" i="9"/>
  <c r="V1557" i="9"/>
  <c r="W1557" i="9" s="1"/>
  <c r="U1557" i="9"/>
  <c r="X1557" i="9" s="1"/>
  <c r="S1557" i="9"/>
  <c r="P1557" i="9"/>
  <c r="Q1557" i="9" s="1"/>
  <c r="O1557" i="9"/>
  <c r="R1557" i="9" s="1"/>
  <c r="L1557" i="9"/>
  <c r="J1557" i="9"/>
  <c r="M1557" i="9" s="1"/>
  <c r="G1557" i="9"/>
  <c r="AE1556" i="9"/>
  <c r="Y1556" i="9"/>
  <c r="V1556" i="9"/>
  <c r="W1556" i="9" s="1"/>
  <c r="U1556" i="9"/>
  <c r="X1556" i="9" s="1"/>
  <c r="S1556" i="9"/>
  <c r="P1556" i="9"/>
  <c r="Q1556" i="9" s="1"/>
  <c r="O1556" i="9"/>
  <c r="R1556" i="9" s="1"/>
  <c r="L1556" i="9"/>
  <c r="J1556" i="9"/>
  <c r="M1556" i="9" s="1"/>
  <c r="G1556" i="9"/>
  <c r="AE1555" i="9"/>
  <c r="Y1555" i="9"/>
  <c r="V1555" i="9"/>
  <c r="W1555" i="9" s="1"/>
  <c r="U1555" i="9"/>
  <c r="X1555" i="9" s="1"/>
  <c r="S1555" i="9"/>
  <c r="P1555" i="9"/>
  <c r="Q1555" i="9" s="1"/>
  <c r="O1555" i="9"/>
  <c r="R1555" i="9" s="1"/>
  <c r="L1555" i="9"/>
  <c r="J1555" i="9"/>
  <c r="M1555" i="9" s="1"/>
  <c r="G1555" i="9"/>
  <c r="AE1554" i="9"/>
  <c r="Y1554" i="9"/>
  <c r="V1554" i="9"/>
  <c r="W1554" i="9" s="1"/>
  <c r="U1554" i="9"/>
  <c r="X1554" i="9" s="1"/>
  <c r="P1554" i="9"/>
  <c r="Q1554" i="9" s="1"/>
  <c r="O1554" i="9"/>
  <c r="L1554" i="9"/>
  <c r="J1554" i="9"/>
  <c r="M1554" i="9" s="1"/>
  <c r="G1554" i="9"/>
  <c r="AE1553" i="9"/>
  <c r="Y1553" i="9"/>
  <c r="V1553" i="9"/>
  <c r="W1553" i="9" s="1"/>
  <c r="U1553" i="9"/>
  <c r="X1553" i="9" s="1"/>
  <c r="P1553" i="9"/>
  <c r="Q1553" i="9" s="1"/>
  <c r="O1553" i="9"/>
  <c r="L1553" i="9"/>
  <c r="J1553" i="9"/>
  <c r="M1553" i="9" s="1"/>
  <c r="G1553" i="9"/>
  <c r="AE1552" i="9"/>
  <c r="Y1552" i="9"/>
  <c r="V1552" i="9"/>
  <c r="W1552" i="9" s="1"/>
  <c r="U1552" i="9"/>
  <c r="X1552" i="9" s="1"/>
  <c r="S1552" i="9"/>
  <c r="P1552" i="9"/>
  <c r="Q1552" i="9" s="1"/>
  <c r="O1552" i="9"/>
  <c r="R1552" i="9" s="1"/>
  <c r="L1552" i="9"/>
  <c r="J1552" i="9"/>
  <c r="M1552" i="9" s="1"/>
  <c r="G1552" i="9"/>
  <c r="AE1551" i="9"/>
  <c r="Y1551" i="9"/>
  <c r="V1551" i="9"/>
  <c r="W1551" i="9" s="1"/>
  <c r="U1551" i="9"/>
  <c r="X1551" i="9" s="1"/>
  <c r="S1551" i="9"/>
  <c r="P1551" i="9"/>
  <c r="Q1551" i="9" s="1"/>
  <c r="O1551" i="9"/>
  <c r="R1551" i="9" s="1"/>
  <c r="L1551" i="9"/>
  <c r="J1551" i="9"/>
  <c r="M1551" i="9" s="1"/>
  <c r="G1551" i="9"/>
  <c r="AE1550" i="9"/>
  <c r="Y1550" i="9"/>
  <c r="V1550" i="9"/>
  <c r="W1550" i="9" s="1"/>
  <c r="U1550" i="9"/>
  <c r="X1550" i="9" s="1"/>
  <c r="S1550" i="9"/>
  <c r="P1550" i="9"/>
  <c r="Q1550" i="9" s="1"/>
  <c r="O1550" i="9"/>
  <c r="R1550" i="9" s="1"/>
  <c r="L1550" i="9"/>
  <c r="J1550" i="9"/>
  <c r="M1550" i="9" s="1"/>
  <c r="G1550" i="9"/>
  <c r="AE1549" i="9"/>
  <c r="Y1549" i="9"/>
  <c r="V1549" i="9"/>
  <c r="W1549" i="9" s="1"/>
  <c r="U1549" i="9"/>
  <c r="X1549" i="9" s="1"/>
  <c r="S1549" i="9"/>
  <c r="P1549" i="9"/>
  <c r="Q1549" i="9" s="1"/>
  <c r="O1549" i="9"/>
  <c r="R1549" i="9" s="1"/>
  <c r="L1549" i="9"/>
  <c r="J1549" i="9"/>
  <c r="M1549" i="9" s="1"/>
  <c r="G1549" i="9"/>
  <c r="AE1548" i="9"/>
  <c r="Y1548" i="9"/>
  <c r="V1548" i="9"/>
  <c r="W1548" i="9" s="1"/>
  <c r="U1548" i="9"/>
  <c r="X1548" i="9" s="1"/>
  <c r="P1548" i="9"/>
  <c r="Q1548" i="9" s="1"/>
  <c r="O1548" i="9"/>
  <c r="L1548" i="9"/>
  <c r="J1548" i="9"/>
  <c r="M1548" i="9" s="1"/>
  <c r="G1548" i="9"/>
  <c r="AE1547" i="9"/>
  <c r="Y1547" i="9"/>
  <c r="V1547" i="9"/>
  <c r="W1547" i="9" s="1"/>
  <c r="U1547" i="9"/>
  <c r="X1547" i="9" s="1"/>
  <c r="P1547" i="9"/>
  <c r="Q1547" i="9" s="1"/>
  <c r="O1547" i="9"/>
  <c r="L1547" i="9"/>
  <c r="J1547" i="9"/>
  <c r="M1547" i="9" s="1"/>
  <c r="G1547" i="9"/>
  <c r="AE1546" i="9"/>
  <c r="Y1546" i="9"/>
  <c r="V1546" i="9"/>
  <c r="W1546" i="9" s="1"/>
  <c r="U1546" i="9"/>
  <c r="X1546" i="9" s="1"/>
  <c r="P1546" i="9"/>
  <c r="Q1546" i="9" s="1"/>
  <c r="O1546" i="9"/>
  <c r="L1546" i="9"/>
  <c r="J1546" i="9"/>
  <c r="M1546" i="9" s="1"/>
  <c r="G1546" i="9"/>
  <c r="AE1545" i="9"/>
  <c r="Y1545" i="9"/>
  <c r="V1545" i="9"/>
  <c r="W1545" i="9" s="1"/>
  <c r="U1545" i="9"/>
  <c r="X1545" i="9" s="1"/>
  <c r="S1545" i="9"/>
  <c r="P1545" i="9"/>
  <c r="Q1545" i="9" s="1"/>
  <c r="O1545" i="9"/>
  <c r="R1545" i="9" s="1"/>
  <c r="L1545" i="9"/>
  <c r="J1545" i="9"/>
  <c r="M1545" i="9" s="1"/>
  <c r="G1545" i="9"/>
  <c r="AE1544" i="9"/>
  <c r="Y1544" i="9"/>
  <c r="V1544" i="9"/>
  <c r="W1544" i="9" s="1"/>
  <c r="U1544" i="9"/>
  <c r="X1544" i="9" s="1"/>
  <c r="S1544" i="9"/>
  <c r="P1544" i="9"/>
  <c r="Q1544" i="9" s="1"/>
  <c r="O1544" i="9"/>
  <c r="R1544" i="9" s="1"/>
  <c r="L1544" i="9"/>
  <c r="J1544" i="9"/>
  <c r="M1544" i="9" s="1"/>
  <c r="G1544" i="9"/>
  <c r="AE1543" i="9"/>
  <c r="Y1543" i="9"/>
  <c r="V1543" i="9"/>
  <c r="W1543" i="9" s="1"/>
  <c r="U1543" i="9"/>
  <c r="X1543" i="9" s="1"/>
  <c r="P1543" i="9"/>
  <c r="Q1543" i="9" s="1"/>
  <c r="O1543" i="9"/>
  <c r="L1543" i="9"/>
  <c r="J1543" i="9"/>
  <c r="M1543" i="9" s="1"/>
  <c r="G1543" i="9"/>
  <c r="AE1542" i="9"/>
  <c r="Y1542" i="9"/>
  <c r="V1542" i="9"/>
  <c r="W1542" i="9" s="1"/>
  <c r="U1542" i="9"/>
  <c r="X1542" i="9" s="1"/>
  <c r="P1542" i="9"/>
  <c r="Q1542" i="9" s="1"/>
  <c r="O1542" i="9"/>
  <c r="L1542" i="9"/>
  <c r="J1542" i="9"/>
  <c r="M1542" i="9" s="1"/>
  <c r="G1542" i="9"/>
  <c r="AE1541" i="9"/>
  <c r="Y1541" i="9"/>
  <c r="V1541" i="9"/>
  <c r="W1541" i="9" s="1"/>
  <c r="U1541" i="9"/>
  <c r="X1541" i="9" s="1"/>
  <c r="S1541" i="9"/>
  <c r="P1541" i="9"/>
  <c r="Q1541" i="9" s="1"/>
  <c r="O1541" i="9"/>
  <c r="R1541" i="9" s="1"/>
  <c r="L1541" i="9"/>
  <c r="J1541" i="9"/>
  <c r="M1541" i="9" s="1"/>
  <c r="G1541" i="9"/>
  <c r="AE1540" i="9"/>
  <c r="Y1540" i="9"/>
  <c r="V1540" i="9"/>
  <c r="W1540" i="9" s="1"/>
  <c r="U1540" i="9"/>
  <c r="X1540" i="9" s="1"/>
  <c r="P1540" i="9"/>
  <c r="Q1540" i="9" s="1"/>
  <c r="O1540" i="9"/>
  <c r="L1540" i="9"/>
  <c r="J1540" i="9"/>
  <c r="M1540" i="9" s="1"/>
  <c r="G1540" i="9"/>
  <c r="AE1539" i="9"/>
  <c r="Y1539" i="9"/>
  <c r="V1539" i="9"/>
  <c r="W1539" i="9" s="1"/>
  <c r="U1539" i="9"/>
  <c r="X1539" i="9" s="1"/>
  <c r="P1539" i="9"/>
  <c r="Q1539" i="9" s="1"/>
  <c r="O1539" i="9"/>
  <c r="L1539" i="9"/>
  <c r="J1539" i="9"/>
  <c r="M1539" i="9" s="1"/>
  <c r="G1539" i="9"/>
  <c r="AE1538" i="9"/>
  <c r="Y1538" i="9"/>
  <c r="V1538" i="9"/>
  <c r="W1538" i="9" s="1"/>
  <c r="U1538" i="9"/>
  <c r="X1538" i="9" s="1"/>
  <c r="P1538" i="9"/>
  <c r="Q1538" i="9" s="1"/>
  <c r="O1538" i="9"/>
  <c r="L1538" i="9"/>
  <c r="J1538" i="9"/>
  <c r="M1538" i="9" s="1"/>
  <c r="G1538" i="9"/>
  <c r="AE1537" i="9"/>
  <c r="Y1537" i="9"/>
  <c r="V1537" i="9"/>
  <c r="W1537" i="9" s="1"/>
  <c r="U1537" i="9"/>
  <c r="X1537" i="9" s="1"/>
  <c r="S1537" i="9"/>
  <c r="P1537" i="9"/>
  <c r="Q1537" i="9" s="1"/>
  <c r="O1537" i="9"/>
  <c r="R1537" i="9" s="1"/>
  <c r="L1537" i="9"/>
  <c r="J1537" i="9"/>
  <c r="M1537" i="9" s="1"/>
  <c r="G1537" i="9"/>
  <c r="AE1536" i="9"/>
  <c r="Y1536" i="9"/>
  <c r="V1536" i="9"/>
  <c r="W1536" i="9" s="1"/>
  <c r="U1536" i="9"/>
  <c r="X1536" i="9" s="1"/>
  <c r="P1536" i="9"/>
  <c r="Q1536" i="9" s="1"/>
  <c r="O1536" i="9"/>
  <c r="L1536" i="9"/>
  <c r="J1536" i="9"/>
  <c r="M1536" i="9" s="1"/>
  <c r="G1536" i="9"/>
  <c r="AE1535" i="9"/>
  <c r="Y1535" i="9"/>
  <c r="V1535" i="9"/>
  <c r="W1535" i="9" s="1"/>
  <c r="U1535" i="9"/>
  <c r="X1535" i="9" s="1"/>
  <c r="P1535" i="9"/>
  <c r="Q1535" i="9" s="1"/>
  <c r="O1535" i="9"/>
  <c r="L1535" i="9"/>
  <c r="J1535" i="9"/>
  <c r="M1535" i="9" s="1"/>
  <c r="G1535" i="9"/>
  <c r="AE1534" i="9"/>
  <c r="Y1534" i="9"/>
  <c r="V1534" i="9"/>
  <c r="W1534" i="9" s="1"/>
  <c r="U1534" i="9"/>
  <c r="X1534" i="9" s="1"/>
  <c r="S1534" i="9"/>
  <c r="P1534" i="9"/>
  <c r="Q1534" i="9" s="1"/>
  <c r="O1534" i="9"/>
  <c r="R1534" i="9" s="1"/>
  <c r="L1534" i="9"/>
  <c r="J1534" i="9"/>
  <c r="M1534" i="9" s="1"/>
  <c r="G1534" i="9"/>
  <c r="AE1533" i="9"/>
  <c r="Y1533" i="9"/>
  <c r="V1533" i="9"/>
  <c r="W1533" i="9" s="1"/>
  <c r="U1533" i="9"/>
  <c r="X1533" i="9" s="1"/>
  <c r="S1533" i="9"/>
  <c r="P1533" i="9"/>
  <c r="Q1533" i="9" s="1"/>
  <c r="O1533" i="9"/>
  <c r="R1533" i="9" s="1"/>
  <c r="L1533" i="9"/>
  <c r="J1533" i="9"/>
  <c r="M1533" i="9" s="1"/>
  <c r="G1533" i="9"/>
  <c r="AE1532" i="9"/>
  <c r="Y1532" i="9"/>
  <c r="V1532" i="9"/>
  <c r="W1532" i="9" s="1"/>
  <c r="U1532" i="9"/>
  <c r="X1532" i="9" s="1"/>
  <c r="S1532" i="9"/>
  <c r="P1532" i="9"/>
  <c r="Q1532" i="9" s="1"/>
  <c r="O1532" i="9"/>
  <c r="R1532" i="9" s="1"/>
  <c r="L1532" i="9"/>
  <c r="J1532" i="9"/>
  <c r="M1532" i="9" s="1"/>
  <c r="G1532" i="9"/>
  <c r="AE1531" i="9"/>
  <c r="Y1531" i="9"/>
  <c r="V1531" i="9"/>
  <c r="W1531" i="9" s="1"/>
  <c r="U1531" i="9"/>
  <c r="X1531" i="9" s="1"/>
  <c r="P1531" i="9"/>
  <c r="Q1531" i="9" s="1"/>
  <c r="O1531" i="9"/>
  <c r="L1531" i="9"/>
  <c r="J1531" i="9"/>
  <c r="M1531" i="9" s="1"/>
  <c r="G1531" i="9"/>
  <c r="AE1530" i="9"/>
  <c r="Y1530" i="9"/>
  <c r="V1530" i="9"/>
  <c r="W1530" i="9" s="1"/>
  <c r="U1530" i="9"/>
  <c r="X1530" i="9" s="1"/>
  <c r="P1530" i="9"/>
  <c r="Q1530" i="9" s="1"/>
  <c r="O1530" i="9"/>
  <c r="L1530" i="9"/>
  <c r="J1530" i="9"/>
  <c r="M1530" i="9" s="1"/>
  <c r="G1530" i="9"/>
  <c r="AE1529" i="9"/>
  <c r="Y1529" i="9"/>
  <c r="V1529" i="9"/>
  <c r="W1529" i="9" s="1"/>
  <c r="U1529" i="9"/>
  <c r="X1529" i="9" s="1"/>
  <c r="P1529" i="9"/>
  <c r="Q1529" i="9" s="1"/>
  <c r="O1529" i="9"/>
  <c r="L1529" i="9"/>
  <c r="J1529" i="9"/>
  <c r="M1529" i="9" s="1"/>
  <c r="G1529" i="9"/>
  <c r="AE1528" i="9"/>
  <c r="Y1528" i="9"/>
  <c r="V1528" i="9"/>
  <c r="W1528" i="9" s="1"/>
  <c r="U1528" i="9"/>
  <c r="X1528" i="9" s="1"/>
  <c r="P1528" i="9"/>
  <c r="Q1528" i="9" s="1"/>
  <c r="O1528" i="9"/>
  <c r="L1528" i="9"/>
  <c r="J1528" i="9"/>
  <c r="M1528" i="9" s="1"/>
  <c r="G1528" i="9"/>
  <c r="AE1527" i="9"/>
  <c r="Y1527" i="9"/>
  <c r="V1527" i="9"/>
  <c r="W1527" i="9" s="1"/>
  <c r="U1527" i="9"/>
  <c r="X1527" i="9" s="1"/>
  <c r="P1527" i="9"/>
  <c r="Q1527" i="9" s="1"/>
  <c r="O1527" i="9"/>
  <c r="L1527" i="9"/>
  <c r="J1527" i="9"/>
  <c r="M1527" i="9" s="1"/>
  <c r="G1527" i="9"/>
  <c r="AE1526" i="9"/>
  <c r="Y1526" i="9"/>
  <c r="V1526" i="9"/>
  <c r="W1526" i="9" s="1"/>
  <c r="U1526" i="9"/>
  <c r="X1526" i="9" s="1"/>
  <c r="S1526" i="9"/>
  <c r="P1526" i="9"/>
  <c r="Q1526" i="9" s="1"/>
  <c r="O1526" i="9"/>
  <c r="R1526" i="9" s="1"/>
  <c r="L1526" i="9"/>
  <c r="J1526" i="9"/>
  <c r="M1526" i="9" s="1"/>
  <c r="G1526" i="9"/>
  <c r="AE1525" i="9"/>
  <c r="Y1525" i="9"/>
  <c r="V1525" i="9"/>
  <c r="W1525" i="9" s="1"/>
  <c r="U1525" i="9"/>
  <c r="X1525" i="9" s="1"/>
  <c r="P1525" i="9"/>
  <c r="Q1525" i="9" s="1"/>
  <c r="O1525" i="9"/>
  <c r="L1525" i="9"/>
  <c r="J1525" i="9"/>
  <c r="M1525" i="9" s="1"/>
  <c r="G1525" i="9"/>
  <c r="AE1524" i="9"/>
  <c r="Y1524" i="9"/>
  <c r="V1524" i="9"/>
  <c r="W1524" i="9" s="1"/>
  <c r="U1524" i="9"/>
  <c r="X1524" i="9" s="1"/>
  <c r="S1524" i="9"/>
  <c r="P1524" i="9"/>
  <c r="Q1524" i="9" s="1"/>
  <c r="O1524" i="9"/>
  <c r="R1524" i="9" s="1"/>
  <c r="L1524" i="9"/>
  <c r="J1524" i="9"/>
  <c r="M1524" i="9" s="1"/>
  <c r="G1524" i="9"/>
  <c r="AE1523" i="9"/>
  <c r="Y1523" i="9"/>
  <c r="V1523" i="9"/>
  <c r="W1523" i="9" s="1"/>
  <c r="U1523" i="9"/>
  <c r="X1523" i="9" s="1"/>
  <c r="S1523" i="9"/>
  <c r="P1523" i="9"/>
  <c r="Q1523" i="9" s="1"/>
  <c r="O1523" i="9"/>
  <c r="R1523" i="9" s="1"/>
  <c r="L1523" i="9"/>
  <c r="J1523" i="9"/>
  <c r="M1523" i="9" s="1"/>
  <c r="G1523" i="9"/>
  <c r="AE1522" i="9"/>
  <c r="Y1522" i="9"/>
  <c r="V1522" i="9"/>
  <c r="W1522" i="9" s="1"/>
  <c r="U1522" i="9"/>
  <c r="X1522" i="9" s="1"/>
  <c r="P1522" i="9"/>
  <c r="Q1522" i="9" s="1"/>
  <c r="O1522" i="9"/>
  <c r="L1522" i="9"/>
  <c r="J1522" i="9"/>
  <c r="M1522" i="9" s="1"/>
  <c r="G1522" i="9"/>
  <c r="AE1521" i="9"/>
  <c r="Y1521" i="9"/>
  <c r="V1521" i="9"/>
  <c r="W1521" i="9" s="1"/>
  <c r="U1521" i="9"/>
  <c r="X1521" i="9" s="1"/>
  <c r="P1521" i="9"/>
  <c r="Q1521" i="9" s="1"/>
  <c r="O1521" i="9"/>
  <c r="L1521" i="9"/>
  <c r="J1521" i="9"/>
  <c r="M1521" i="9" s="1"/>
  <c r="G1521" i="9"/>
  <c r="AE1520" i="9"/>
  <c r="Y1520" i="9"/>
  <c r="V1520" i="9"/>
  <c r="W1520" i="9" s="1"/>
  <c r="U1520" i="9"/>
  <c r="X1520" i="9" s="1"/>
  <c r="P1520" i="9"/>
  <c r="Q1520" i="9" s="1"/>
  <c r="O1520" i="9"/>
  <c r="L1520" i="9"/>
  <c r="J1520" i="9"/>
  <c r="M1520" i="9" s="1"/>
  <c r="G1520" i="9"/>
  <c r="AE1519" i="9"/>
  <c r="Y1519" i="9"/>
  <c r="V1519" i="9"/>
  <c r="W1519" i="9" s="1"/>
  <c r="U1519" i="9"/>
  <c r="X1519" i="9" s="1"/>
  <c r="P1519" i="9"/>
  <c r="Q1519" i="9" s="1"/>
  <c r="O1519" i="9"/>
  <c r="L1519" i="9"/>
  <c r="J1519" i="9"/>
  <c r="M1519" i="9" s="1"/>
  <c r="G1519" i="9"/>
  <c r="AE1518" i="9"/>
  <c r="Y1518" i="9"/>
  <c r="V1518" i="9"/>
  <c r="W1518" i="9" s="1"/>
  <c r="U1518" i="9"/>
  <c r="X1518" i="9" s="1"/>
  <c r="P1518" i="9"/>
  <c r="Q1518" i="9" s="1"/>
  <c r="O1518" i="9"/>
  <c r="L1518" i="9"/>
  <c r="J1518" i="9"/>
  <c r="M1518" i="9" s="1"/>
  <c r="G1518" i="9"/>
  <c r="AE1517" i="9"/>
  <c r="Y1517" i="9"/>
  <c r="V1517" i="9"/>
  <c r="W1517" i="9" s="1"/>
  <c r="U1517" i="9"/>
  <c r="X1517" i="9" s="1"/>
  <c r="S1517" i="9"/>
  <c r="P1517" i="9"/>
  <c r="Q1517" i="9" s="1"/>
  <c r="O1517" i="9"/>
  <c r="R1517" i="9" s="1"/>
  <c r="L1517" i="9"/>
  <c r="J1517" i="9"/>
  <c r="M1517" i="9" s="1"/>
  <c r="G1517" i="9"/>
  <c r="AE1516" i="9"/>
  <c r="Y1516" i="9"/>
  <c r="V1516" i="9"/>
  <c r="W1516" i="9" s="1"/>
  <c r="U1516" i="9"/>
  <c r="X1516" i="9" s="1"/>
  <c r="P1516" i="9"/>
  <c r="Q1516" i="9" s="1"/>
  <c r="O1516" i="9"/>
  <c r="L1516" i="9"/>
  <c r="J1516" i="9"/>
  <c r="M1516" i="9" s="1"/>
  <c r="G1516" i="9"/>
  <c r="AE1515" i="9"/>
  <c r="Y1515" i="9"/>
  <c r="V1515" i="9"/>
  <c r="W1515" i="9" s="1"/>
  <c r="U1515" i="9"/>
  <c r="X1515" i="9" s="1"/>
  <c r="P1515" i="9"/>
  <c r="Q1515" i="9" s="1"/>
  <c r="O1515" i="9"/>
  <c r="L1515" i="9"/>
  <c r="J1515" i="9"/>
  <c r="M1515" i="9" s="1"/>
  <c r="G1515" i="9"/>
  <c r="AE1514" i="9"/>
  <c r="Y1514" i="9"/>
  <c r="V1514" i="9"/>
  <c r="W1514" i="9" s="1"/>
  <c r="U1514" i="9"/>
  <c r="X1514" i="9" s="1"/>
  <c r="P1514" i="9"/>
  <c r="Q1514" i="9" s="1"/>
  <c r="O1514" i="9"/>
  <c r="L1514" i="9"/>
  <c r="J1514" i="9"/>
  <c r="M1514" i="9" s="1"/>
  <c r="G1514" i="9"/>
  <c r="AE1513" i="9"/>
  <c r="Y1513" i="9"/>
  <c r="V1513" i="9"/>
  <c r="W1513" i="9" s="1"/>
  <c r="U1513" i="9"/>
  <c r="X1513" i="9" s="1"/>
  <c r="S1513" i="9"/>
  <c r="P1513" i="9"/>
  <c r="Q1513" i="9" s="1"/>
  <c r="O1513" i="9"/>
  <c r="R1513" i="9" s="1"/>
  <c r="L1513" i="9"/>
  <c r="J1513" i="9"/>
  <c r="M1513" i="9" s="1"/>
  <c r="G1513" i="9"/>
  <c r="AE1512" i="9"/>
  <c r="Y1512" i="9"/>
  <c r="V1512" i="9"/>
  <c r="W1512" i="9" s="1"/>
  <c r="U1512" i="9"/>
  <c r="X1512" i="9" s="1"/>
  <c r="S1512" i="9"/>
  <c r="P1512" i="9"/>
  <c r="Q1512" i="9" s="1"/>
  <c r="O1512" i="9"/>
  <c r="R1512" i="9" s="1"/>
  <c r="L1512" i="9"/>
  <c r="J1512" i="9"/>
  <c r="M1512" i="9" s="1"/>
  <c r="G1512" i="9"/>
  <c r="AE1511" i="9"/>
  <c r="Y1511" i="9"/>
  <c r="V1511" i="9"/>
  <c r="W1511" i="9" s="1"/>
  <c r="U1511" i="9"/>
  <c r="X1511" i="9" s="1"/>
  <c r="P1511" i="9"/>
  <c r="Q1511" i="9" s="1"/>
  <c r="O1511" i="9"/>
  <c r="L1511" i="9"/>
  <c r="J1511" i="9"/>
  <c r="M1511" i="9" s="1"/>
  <c r="G1511" i="9"/>
  <c r="AE1510" i="9"/>
  <c r="Y1510" i="9"/>
  <c r="V1510" i="9"/>
  <c r="W1510" i="9" s="1"/>
  <c r="U1510" i="9"/>
  <c r="X1510" i="9" s="1"/>
  <c r="P1510" i="9"/>
  <c r="Q1510" i="9" s="1"/>
  <c r="O1510" i="9"/>
  <c r="L1510" i="9"/>
  <c r="J1510" i="9"/>
  <c r="M1510" i="9" s="1"/>
  <c r="G1510" i="9"/>
  <c r="AE1509" i="9"/>
  <c r="Y1509" i="9"/>
  <c r="V1509" i="9"/>
  <c r="W1509" i="9" s="1"/>
  <c r="U1509" i="9"/>
  <c r="X1509" i="9" s="1"/>
  <c r="P1509" i="9"/>
  <c r="Q1509" i="9" s="1"/>
  <c r="O1509" i="9"/>
  <c r="L1509" i="9"/>
  <c r="J1509" i="9"/>
  <c r="M1509" i="9" s="1"/>
  <c r="G1509" i="9"/>
  <c r="AE1508" i="9"/>
  <c r="Y1508" i="9"/>
  <c r="V1508" i="9"/>
  <c r="W1508" i="9" s="1"/>
  <c r="U1508" i="9"/>
  <c r="X1508" i="9" s="1"/>
  <c r="P1508" i="9"/>
  <c r="Q1508" i="9" s="1"/>
  <c r="O1508" i="9"/>
  <c r="L1508" i="9"/>
  <c r="J1508" i="9"/>
  <c r="M1508" i="9" s="1"/>
  <c r="G1508" i="9"/>
  <c r="AE1507" i="9"/>
  <c r="Y1507" i="9"/>
  <c r="V1507" i="9"/>
  <c r="W1507" i="9" s="1"/>
  <c r="U1507" i="9"/>
  <c r="X1507" i="9" s="1"/>
  <c r="S1507" i="9"/>
  <c r="P1507" i="9"/>
  <c r="Q1507" i="9" s="1"/>
  <c r="O1507" i="9"/>
  <c r="R1507" i="9" s="1"/>
  <c r="L1507" i="9"/>
  <c r="J1507" i="9"/>
  <c r="M1507" i="9" s="1"/>
  <c r="G1507" i="9"/>
  <c r="AE1506" i="9"/>
  <c r="Y1506" i="9"/>
  <c r="V1506" i="9"/>
  <c r="W1506" i="9" s="1"/>
  <c r="U1506" i="9"/>
  <c r="X1506" i="9" s="1"/>
  <c r="P1506" i="9"/>
  <c r="Q1506" i="9" s="1"/>
  <c r="O1506" i="9"/>
  <c r="L1506" i="9"/>
  <c r="J1506" i="9"/>
  <c r="M1506" i="9" s="1"/>
  <c r="G1506" i="9"/>
  <c r="AE1505" i="9"/>
  <c r="Y1505" i="9"/>
  <c r="V1505" i="9"/>
  <c r="W1505" i="9" s="1"/>
  <c r="U1505" i="9"/>
  <c r="X1505" i="9" s="1"/>
  <c r="S1505" i="9"/>
  <c r="P1505" i="9"/>
  <c r="Q1505" i="9" s="1"/>
  <c r="O1505" i="9"/>
  <c r="R1505" i="9" s="1"/>
  <c r="L1505" i="9"/>
  <c r="J1505" i="9"/>
  <c r="M1505" i="9" s="1"/>
  <c r="G1505" i="9"/>
  <c r="AE1504" i="9"/>
  <c r="Y1504" i="9"/>
  <c r="V1504" i="9"/>
  <c r="W1504" i="9" s="1"/>
  <c r="U1504" i="9"/>
  <c r="X1504" i="9" s="1"/>
  <c r="P1504" i="9"/>
  <c r="Q1504" i="9" s="1"/>
  <c r="O1504" i="9"/>
  <c r="L1504" i="9"/>
  <c r="J1504" i="9"/>
  <c r="M1504" i="9" s="1"/>
  <c r="G1504" i="9"/>
  <c r="AE1503" i="9"/>
  <c r="Y1503" i="9"/>
  <c r="V1503" i="9"/>
  <c r="W1503" i="9" s="1"/>
  <c r="U1503" i="9"/>
  <c r="X1503" i="9" s="1"/>
  <c r="S1503" i="9"/>
  <c r="P1503" i="9"/>
  <c r="Q1503" i="9" s="1"/>
  <c r="O1503" i="9"/>
  <c r="R1503" i="9" s="1"/>
  <c r="L1503" i="9"/>
  <c r="J1503" i="9"/>
  <c r="M1503" i="9" s="1"/>
  <c r="G1503" i="9"/>
  <c r="AE1502" i="9"/>
  <c r="Y1502" i="9"/>
  <c r="V1502" i="9"/>
  <c r="W1502" i="9" s="1"/>
  <c r="U1502" i="9"/>
  <c r="X1502" i="9" s="1"/>
  <c r="S1502" i="9"/>
  <c r="P1502" i="9"/>
  <c r="Q1502" i="9" s="1"/>
  <c r="O1502" i="9"/>
  <c r="R1502" i="9" s="1"/>
  <c r="L1502" i="9"/>
  <c r="J1502" i="9"/>
  <c r="M1502" i="9" s="1"/>
  <c r="G1502" i="9"/>
  <c r="AE1501" i="9"/>
  <c r="Y1501" i="9"/>
  <c r="V1501" i="9"/>
  <c r="W1501" i="9" s="1"/>
  <c r="U1501" i="9"/>
  <c r="X1501" i="9" s="1"/>
  <c r="P1501" i="9"/>
  <c r="Q1501" i="9" s="1"/>
  <c r="O1501" i="9"/>
  <c r="L1501" i="9"/>
  <c r="J1501" i="9"/>
  <c r="M1501" i="9" s="1"/>
  <c r="G1501" i="9"/>
  <c r="AE1500" i="9"/>
  <c r="Y1500" i="9"/>
  <c r="V1500" i="9"/>
  <c r="W1500" i="9" s="1"/>
  <c r="U1500" i="9"/>
  <c r="X1500" i="9" s="1"/>
  <c r="S1500" i="9"/>
  <c r="P1500" i="9"/>
  <c r="Q1500" i="9" s="1"/>
  <c r="O1500" i="9"/>
  <c r="R1500" i="9" s="1"/>
  <c r="L1500" i="9"/>
  <c r="J1500" i="9"/>
  <c r="M1500" i="9" s="1"/>
  <c r="G1500" i="9"/>
  <c r="AE1499" i="9"/>
  <c r="Y1499" i="9"/>
  <c r="V1499" i="9"/>
  <c r="W1499" i="9" s="1"/>
  <c r="U1499" i="9"/>
  <c r="X1499" i="9" s="1"/>
  <c r="S1499" i="9"/>
  <c r="P1499" i="9"/>
  <c r="Q1499" i="9" s="1"/>
  <c r="O1499" i="9"/>
  <c r="R1499" i="9" s="1"/>
  <c r="L1499" i="9"/>
  <c r="J1499" i="9"/>
  <c r="M1499" i="9" s="1"/>
  <c r="G1499" i="9"/>
  <c r="AE1498" i="9"/>
  <c r="Y1498" i="9"/>
  <c r="V1498" i="9"/>
  <c r="W1498" i="9" s="1"/>
  <c r="U1498" i="9"/>
  <c r="X1498" i="9" s="1"/>
  <c r="P1498" i="9"/>
  <c r="Q1498" i="9" s="1"/>
  <c r="O1498" i="9"/>
  <c r="L1498" i="9"/>
  <c r="J1498" i="9"/>
  <c r="M1498" i="9" s="1"/>
  <c r="G1498" i="9"/>
  <c r="AE1497" i="9"/>
  <c r="Y1497" i="9"/>
  <c r="V1497" i="9"/>
  <c r="W1497" i="9" s="1"/>
  <c r="U1497" i="9"/>
  <c r="X1497" i="9" s="1"/>
  <c r="P1497" i="9"/>
  <c r="Q1497" i="9" s="1"/>
  <c r="O1497" i="9"/>
  <c r="L1497" i="9"/>
  <c r="J1497" i="9"/>
  <c r="M1497" i="9" s="1"/>
  <c r="G1497" i="9"/>
  <c r="AE1496" i="9"/>
  <c r="Y1496" i="9"/>
  <c r="V1496" i="9"/>
  <c r="W1496" i="9" s="1"/>
  <c r="U1496" i="9"/>
  <c r="X1496" i="9" s="1"/>
  <c r="S1496" i="9"/>
  <c r="P1496" i="9"/>
  <c r="Q1496" i="9" s="1"/>
  <c r="O1496" i="9"/>
  <c r="R1496" i="9" s="1"/>
  <c r="L1496" i="9"/>
  <c r="J1496" i="9"/>
  <c r="M1496" i="9" s="1"/>
  <c r="G1496" i="9"/>
  <c r="AE1495" i="9"/>
  <c r="Y1495" i="9"/>
  <c r="V1495" i="9"/>
  <c r="W1495" i="9" s="1"/>
  <c r="U1495" i="9"/>
  <c r="X1495" i="9" s="1"/>
  <c r="S1495" i="9"/>
  <c r="P1495" i="9"/>
  <c r="Q1495" i="9" s="1"/>
  <c r="O1495" i="9"/>
  <c r="R1495" i="9" s="1"/>
  <c r="L1495" i="9"/>
  <c r="J1495" i="9"/>
  <c r="M1495" i="9" s="1"/>
  <c r="G1495" i="9"/>
  <c r="AE1494" i="9"/>
  <c r="Y1494" i="9"/>
  <c r="V1494" i="9"/>
  <c r="W1494" i="9" s="1"/>
  <c r="U1494" i="9"/>
  <c r="X1494" i="9" s="1"/>
  <c r="P1494" i="9"/>
  <c r="Q1494" i="9" s="1"/>
  <c r="O1494" i="9"/>
  <c r="L1494" i="9"/>
  <c r="J1494" i="9"/>
  <c r="M1494" i="9" s="1"/>
  <c r="G1494" i="9"/>
  <c r="AE1493" i="9"/>
  <c r="Y1493" i="9"/>
  <c r="V1493" i="9"/>
  <c r="W1493" i="9" s="1"/>
  <c r="U1493" i="9"/>
  <c r="X1493" i="9" s="1"/>
  <c r="P1493" i="9"/>
  <c r="Q1493" i="9" s="1"/>
  <c r="O1493" i="9"/>
  <c r="L1493" i="9"/>
  <c r="J1493" i="9"/>
  <c r="M1493" i="9" s="1"/>
  <c r="G1493" i="9"/>
  <c r="AE1492" i="9"/>
  <c r="Y1492" i="9"/>
  <c r="V1492" i="9"/>
  <c r="W1492" i="9" s="1"/>
  <c r="U1492" i="9"/>
  <c r="X1492" i="9" s="1"/>
  <c r="S1492" i="9"/>
  <c r="P1492" i="9"/>
  <c r="Q1492" i="9" s="1"/>
  <c r="O1492" i="9"/>
  <c r="R1492" i="9" s="1"/>
  <c r="L1492" i="9"/>
  <c r="J1492" i="9"/>
  <c r="M1492" i="9" s="1"/>
  <c r="G1492" i="9"/>
  <c r="AE1491" i="9"/>
  <c r="Y1491" i="9"/>
  <c r="V1491" i="9"/>
  <c r="W1491" i="9" s="1"/>
  <c r="U1491" i="9"/>
  <c r="X1491" i="9" s="1"/>
  <c r="P1491" i="9"/>
  <c r="Q1491" i="9" s="1"/>
  <c r="O1491" i="9"/>
  <c r="L1491" i="9"/>
  <c r="J1491" i="9"/>
  <c r="M1491" i="9" s="1"/>
  <c r="G1491" i="9"/>
  <c r="AE1490" i="9"/>
  <c r="Y1490" i="9"/>
  <c r="V1490" i="9"/>
  <c r="W1490" i="9" s="1"/>
  <c r="U1490" i="9"/>
  <c r="X1490" i="9" s="1"/>
  <c r="P1490" i="9"/>
  <c r="Q1490" i="9" s="1"/>
  <c r="O1490" i="9"/>
  <c r="L1490" i="9"/>
  <c r="J1490" i="9"/>
  <c r="M1490" i="9" s="1"/>
  <c r="G1490" i="9"/>
  <c r="AE1489" i="9"/>
  <c r="Y1489" i="9"/>
  <c r="V1489" i="9"/>
  <c r="W1489" i="9" s="1"/>
  <c r="U1489" i="9"/>
  <c r="X1489" i="9" s="1"/>
  <c r="P1489" i="9"/>
  <c r="Q1489" i="9" s="1"/>
  <c r="O1489" i="9"/>
  <c r="L1489" i="9"/>
  <c r="J1489" i="9"/>
  <c r="M1489" i="9" s="1"/>
  <c r="G1489" i="9"/>
  <c r="AE1488" i="9"/>
  <c r="Y1488" i="9"/>
  <c r="V1488" i="9"/>
  <c r="W1488" i="9" s="1"/>
  <c r="U1488" i="9"/>
  <c r="X1488" i="9" s="1"/>
  <c r="P1488" i="9"/>
  <c r="Q1488" i="9" s="1"/>
  <c r="O1488" i="9"/>
  <c r="L1488" i="9"/>
  <c r="J1488" i="9"/>
  <c r="M1488" i="9" s="1"/>
  <c r="G1488" i="9"/>
  <c r="AE1487" i="9"/>
  <c r="Y1487" i="9"/>
  <c r="V1487" i="9"/>
  <c r="W1487" i="9" s="1"/>
  <c r="U1487" i="9"/>
  <c r="X1487" i="9" s="1"/>
  <c r="S1487" i="9"/>
  <c r="P1487" i="9"/>
  <c r="Q1487" i="9" s="1"/>
  <c r="O1487" i="9"/>
  <c r="R1487" i="9" s="1"/>
  <c r="L1487" i="9"/>
  <c r="J1487" i="9"/>
  <c r="M1487" i="9" s="1"/>
  <c r="G1487" i="9"/>
  <c r="AE1486" i="9"/>
  <c r="Y1486" i="9"/>
  <c r="V1486" i="9"/>
  <c r="W1486" i="9" s="1"/>
  <c r="U1486" i="9"/>
  <c r="X1486" i="9" s="1"/>
  <c r="S1486" i="9"/>
  <c r="P1486" i="9"/>
  <c r="Q1486" i="9" s="1"/>
  <c r="O1486" i="9"/>
  <c r="R1486" i="9" s="1"/>
  <c r="L1486" i="9"/>
  <c r="J1486" i="9"/>
  <c r="M1486" i="9" s="1"/>
  <c r="G1486" i="9"/>
  <c r="AE1485" i="9"/>
  <c r="Y1485" i="9"/>
  <c r="V1485" i="9"/>
  <c r="W1485" i="9" s="1"/>
  <c r="U1485" i="9"/>
  <c r="X1485" i="9" s="1"/>
  <c r="S1485" i="9"/>
  <c r="P1485" i="9"/>
  <c r="Q1485" i="9" s="1"/>
  <c r="O1485" i="9"/>
  <c r="R1485" i="9" s="1"/>
  <c r="L1485" i="9"/>
  <c r="J1485" i="9"/>
  <c r="M1485" i="9" s="1"/>
  <c r="G1485" i="9"/>
  <c r="AE1484" i="9"/>
  <c r="Y1484" i="9"/>
  <c r="V1484" i="9"/>
  <c r="W1484" i="9" s="1"/>
  <c r="U1484" i="9"/>
  <c r="X1484" i="9" s="1"/>
  <c r="P1484" i="9"/>
  <c r="Q1484" i="9" s="1"/>
  <c r="O1484" i="9"/>
  <c r="L1484" i="9"/>
  <c r="J1484" i="9"/>
  <c r="M1484" i="9" s="1"/>
  <c r="G1484" i="9"/>
  <c r="AE1483" i="9"/>
  <c r="Y1483" i="9"/>
  <c r="V1483" i="9"/>
  <c r="W1483" i="9" s="1"/>
  <c r="U1483" i="9"/>
  <c r="X1483" i="9" s="1"/>
  <c r="P1483" i="9"/>
  <c r="Q1483" i="9" s="1"/>
  <c r="O1483" i="9"/>
  <c r="L1483" i="9"/>
  <c r="J1483" i="9"/>
  <c r="M1483" i="9" s="1"/>
  <c r="G1483" i="9"/>
  <c r="AE1482" i="9"/>
  <c r="Y1482" i="9"/>
  <c r="V1482" i="9"/>
  <c r="W1482" i="9" s="1"/>
  <c r="U1482" i="9"/>
  <c r="X1482" i="9" s="1"/>
  <c r="P1482" i="9"/>
  <c r="Q1482" i="9" s="1"/>
  <c r="O1482" i="9"/>
  <c r="L1482" i="9"/>
  <c r="J1482" i="9"/>
  <c r="M1482" i="9" s="1"/>
  <c r="G1482" i="9"/>
  <c r="AE1481" i="9"/>
  <c r="Y1481" i="9"/>
  <c r="V1481" i="9"/>
  <c r="W1481" i="9" s="1"/>
  <c r="U1481" i="9"/>
  <c r="X1481" i="9" s="1"/>
  <c r="S1481" i="9"/>
  <c r="P1481" i="9"/>
  <c r="Q1481" i="9" s="1"/>
  <c r="O1481" i="9"/>
  <c r="R1481" i="9" s="1"/>
  <c r="L1481" i="9"/>
  <c r="J1481" i="9"/>
  <c r="M1481" i="9" s="1"/>
  <c r="G1481" i="9"/>
  <c r="AE1480" i="9"/>
  <c r="Y1480" i="9"/>
  <c r="V1480" i="9"/>
  <c r="W1480" i="9" s="1"/>
  <c r="U1480" i="9"/>
  <c r="X1480" i="9" s="1"/>
  <c r="P1480" i="9"/>
  <c r="Q1480" i="9" s="1"/>
  <c r="O1480" i="9"/>
  <c r="L1480" i="9"/>
  <c r="J1480" i="9"/>
  <c r="M1480" i="9" s="1"/>
  <c r="G1480" i="9"/>
  <c r="AE1479" i="9"/>
  <c r="Y1479" i="9"/>
  <c r="V1479" i="9"/>
  <c r="W1479" i="9" s="1"/>
  <c r="U1479" i="9"/>
  <c r="X1479" i="9" s="1"/>
  <c r="P1479" i="9"/>
  <c r="Q1479" i="9" s="1"/>
  <c r="O1479" i="9"/>
  <c r="L1479" i="9"/>
  <c r="J1479" i="9"/>
  <c r="M1479" i="9" s="1"/>
  <c r="G1479" i="9"/>
  <c r="AE1478" i="9"/>
  <c r="Y1478" i="9"/>
  <c r="V1478" i="9"/>
  <c r="W1478" i="9" s="1"/>
  <c r="U1478" i="9"/>
  <c r="X1478" i="9" s="1"/>
  <c r="S1478" i="9"/>
  <c r="P1478" i="9"/>
  <c r="Q1478" i="9" s="1"/>
  <c r="O1478" i="9"/>
  <c r="R1478" i="9" s="1"/>
  <c r="L1478" i="9"/>
  <c r="J1478" i="9"/>
  <c r="M1478" i="9" s="1"/>
  <c r="G1478" i="9"/>
  <c r="AE1477" i="9"/>
  <c r="Y1477" i="9"/>
  <c r="V1477" i="9"/>
  <c r="W1477" i="9" s="1"/>
  <c r="U1477" i="9"/>
  <c r="X1477" i="9" s="1"/>
  <c r="P1477" i="9"/>
  <c r="Q1477" i="9" s="1"/>
  <c r="O1477" i="9"/>
  <c r="L1477" i="9"/>
  <c r="J1477" i="9"/>
  <c r="M1477" i="9" s="1"/>
  <c r="G1477" i="9"/>
  <c r="AE1476" i="9"/>
  <c r="Y1476" i="9"/>
  <c r="V1476" i="9"/>
  <c r="W1476" i="9" s="1"/>
  <c r="U1476" i="9"/>
  <c r="X1476" i="9" s="1"/>
  <c r="S1476" i="9"/>
  <c r="P1476" i="9"/>
  <c r="Q1476" i="9" s="1"/>
  <c r="O1476" i="9"/>
  <c r="R1476" i="9" s="1"/>
  <c r="L1476" i="9"/>
  <c r="J1476" i="9"/>
  <c r="M1476" i="9" s="1"/>
  <c r="G1476" i="9"/>
  <c r="AE1475" i="9"/>
  <c r="Y1475" i="9"/>
  <c r="V1475" i="9"/>
  <c r="W1475" i="9" s="1"/>
  <c r="U1475" i="9"/>
  <c r="X1475" i="9" s="1"/>
  <c r="P1475" i="9"/>
  <c r="Q1475" i="9" s="1"/>
  <c r="O1475" i="9"/>
  <c r="L1475" i="9"/>
  <c r="J1475" i="9"/>
  <c r="M1475" i="9" s="1"/>
  <c r="G1475" i="9"/>
  <c r="AE1474" i="9"/>
  <c r="Y1474" i="9"/>
  <c r="V1474" i="9"/>
  <c r="W1474" i="9" s="1"/>
  <c r="U1474" i="9"/>
  <c r="X1474" i="9" s="1"/>
  <c r="S1474" i="9"/>
  <c r="P1474" i="9"/>
  <c r="Q1474" i="9" s="1"/>
  <c r="O1474" i="9"/>
  <c r="R1474" i="9" s="1"/>
  <c r="L1474" i="9"/>
  <c r="J1474" i="9"/>
  <c r="M1474" i="9" s="1"/>
  <c r="G1474" i="9"/>
  <c r="AE1473" i="9"/>
  <c r="Y1473" i="9"/>
  <c r="V1473" i="9"/>
  <c r="W1473" i="9" s="1"/>
  <c r="U1473" i="9"/>
  <c r="X1473" i="9" s="1"/>
  <c r="S1473" i="9"/>
  <c r="P1473" i="9"/>
  <c r="Q1473" i="9" s="1"/>
  <c r="O1473" i="9"/>
  <c r="R1473" i="9" s="1"/>
  <c r="L1473" i="9"/>
  <c r="J1473" i="9"/>
  <c r="M1473" i="9" s="1"/>
  <c r="G1473" i="9"/>
  <c r="AE1472" i="9"/>
  <c r="Y1472" i="9"/>
  <c r="V1472" i="9"/>
  <c r="W1472" i="9" s="1"/>
  <c r="U1472" i="9"/>
  <c r="X1472" i="9" s="1"/>
  <c r="S1472" i="9"/>
  <c r="P1472" i="9"/>
  <c r="Q1472" i="9" s="1"/>
  <c r="O1472" i="9"/>
  <c r="R1472" i="9" s="1"/>
  <c r="L1472" i="9"/>
  <c r="J1472" i="9"/>
  <c r="M1472" i="9" s="1"/>
  <c r="G1472" i="9"/>
  <c r="AE1471" i="9"/>
  <c r="Y1471" i="9"/>
  <c r="V1471" i="9"/>
  <c r="W1471" i="9" s="1"/>
  <c r="U1471" i="9"/>
  <c r="X1471" i="9" s="1"/>
  <c r="P1471" i="9"/>
  <c r="Q1471" i="9" s="1"/>
  <c r="O1471" i="9"/>
  <c r="L1471" i="9"/>
  <c r="J1471" i="9"/>
  <c r="M1471" i="9" s="1"/>
  <c r="G1471" i="9"/>
  <c r="AE1470" i="9"/>
  <c r="Y1470" i="9"/>
  <c r="V1470" i="9"/>
  <c r="W1470" i="9" s="1"/>
  <c r="U1470" i="9"/>
  <c r="X1470" i="9" s="1"/>
  <c r="P1470" i="9"/>
  <c r="Q1470" i="9" s="1"/>
  <c r="O1470" i="9"/>
  <c r="L1470" i="9"/>
  <c r="J1470" i="9"/>
  <c r="M1470" i="9" s="1"/>
  <c r="G1470" i="9"/>
  <c r="AE1469" i="9"/>
  <c r="Y1469" i="9"/>
  <c r="V1469" i="9"/>
  <c r="W1469" i="9" s="1"/>
  <c r="U1469" i="9"/>
  <c r="X1469" i="9" s="1"/>
  <c r="P1469" i="9"/>
  <c r="Q1469" i="9" s="1"/>
  <c r="O1469" i="9"/>
  <c r="L1469" i="9"/>
  <c r="J1469" i="9"/>
  <c r="M1469" i="9" s="1"/>
  <c r="G1469" i="9"/>
  <c r="AE1468" i="9"/>
  <c r="Y1468" i="9"/>
  <c r="V1468" i="9"/>
  <c r="W1468" i="9" s="1"/>
  <c r="U1468" i="9"/>
  <c r="X1468" i="9" s="1"/>
  <c r="P1468" i="9"/>
  <c r="Q1468" i="9" s="1"/>
  <c r="O1468" i="9"/>
  <c r="L1468" i="9"/>
  <c r="J1468" i="9"/>
  <c r="M1468" i="9" s="1"/>
  <c r="G1468" i="9"/>
  <c r="AE1467" i="9"/>
  <c r="Y1467" i="9"/>
  <c r="V1467" i="9"/>
  <c r="W1467" i="9" s="1"/>
  <c r="U1467" i="9"/>
  <c r="X1467" i="9" s="1"/>
  <c r="P1467" i="9"/>
  <c r="Q1467" i="9" s="1"/>
  <c r="O1467" i="9"/>
  <c r="L1467" i="9"/>
  <c r="J1467" i="9"/>
  <c r="M1467" i="9" s="1"/>
  <c r="G1467" i="9"/>
  <c r="C1467" i="9"/>
  <c r="AE1466" i="9"/>
  <c r="Y1466" i="9"/>
  <c r="V1466" i="9"/>
  <c r="W1466" i="9" s="1"/>
  <c r="U1466" i="9"/>
  <c r="X1466" i="9" s="1"/>
  <c r="P1466" i="9"/>
  <c r="Q1466" i="9" s="1"/>
  <c r="O1466" i="9"/>
  <c r="L1466" i="9"/>
  <c r="J1466" i="9"/>
  <c r="M1466" i="9" s="1"/>
  <c r="G1466" i="9"/>
  <c r="AE1465" i="9"/>
  <c r="Y1465" i="9"/>
  <c r="V1465" i="9"/>
  <c r="W1465" i="9" s="1"/>
  <c r="U1465" i="9"/>
  <c r="X1465" i="9" s="1"/>
  <c r="P1465" i="9"/>
  <c r="Q1465" i="9" s="1"/>
  <c r="O1465" i="9"/>
  <c r="L1465" i="9"/>
  <c r="J1465" i="9"/>
  <c r="M1465" i="9" s="1"/>
  <c r="G1465" i="9"/>
  <c r="AE1464" i="9"/>
  <c r="Y1464" i="9"/>
  <c r="V1464" i="9"/>
  <c r="W1464" i="9" s="1"/>
  <c r="U1464" i="9"/>
  <c r="X1464" i="9" s="1"/>
  <c r="P1464" i="9"/>
  <c r="Q1464" i="9" s="1"/>
  <c r="O1464" i="9"/>
  <c r="L1464" i="9"/>
  <c r="J1464" i="9"/>
  <c r="M1464" i="9" s="1"/>
  <c r="G1464" i="9"/>
  <c r="AE1463" i="9"/>
  <c r="Y1463" i="9"/>
  <c r="V1463" i="9"/>
  <c r="W1463" i="9" s="1"/>
  <c r="U1463" i="9"/>
  <c r="X1463" i="9" s="1"/>
  <c r="S1463" i="9"/>
  <c r="P1463" i="9"/>
  <c r="Q1463" i="9" s="1"/>
  <c r="O1463" i="9"/>
  <c r="R1463" i="9" s="1"/>
  <c r="L1463" i="9"/>
  <c r="J1463" i="9"/>
  <c r="M1463" i="9" s="1"/>
  <c r="G1463" i="9"/>
  <c r="AE1462" i="9"/>
  <c r="Y1462" i="9"/>
  <c r="V1462" i="9"/>
  <c r="W1462" i="9" s="1"/>
  <c r="U1462" i="9"/>
  <c r="X1462" i="9" s="1"/>
  <c r="P1462" i="9"/>
  <c r="Q1462" i="9" s="1"/>
  <c r="O1462" i="9"/>
  <c r="L1462" i="9"/>
  <c r="J1462" i="9"/>
  <c r="M1462" i="9" s="1"/>
  <c r="G1462" i="9"/>
  <c r="AE1461" i="9"/>
  <c r="Y1461" i="9"/>
  <c r="V1461" i="9"/>
  <c r="W1461" i="9" s="1"/>
  <c r="U1461" i="9"/>
  <c r="X1461" i="9" s="1"/>
  <c r="P1461" i="9"/>
  <c r="Q1461" i="9" s="1"/>
  <c r="O1461" i="9"/>
  <c r="L1461" i="9"/>
  <c r="J1461" i="9"/>
  <c r="M1461" i="9" s="1"/>
  <c r="G1461" i="9"/>
  <c r="AE1460" i="9"/>
  <c r="Y1460" i="9"/>
  <c r="V1460" i="9"/>
  <c r="W1460" i="9" s="1"/>
  <c r="U1460" i="9"/>
  <c r="X1460" i="9" s="1"/>
  <c r="P1460" i="9"/>
  <c r="Q1460" i="9" s="1"/>
  <c r="O1460" i="9"/>
  <c r="L1460" i="9"/>
  <c r="J1460" i="9"/>
  <c r="M1460" i="9" s="1"/>
  <c r="G1460" i="9"/>
  <c r="AE1459" i="9"/>
  <c r="Y1459" i="9"/>
  <c r="V1459" i="9"/>
  <c r="W1459" i="9" s="1"/>
  <c r="U1459" i="9"/>
  <c r="X1459" i="9" s="1"/>
  <c r="S1459" i="9"/>
  <c r="P1459" i="9"/>
  <c r="Q1459" i="9" s="1"/>
  <c r="O1459" i="9"/>
  <c r="R1459" i="9" s="1"/>
  <c r="L1459" i="9"/>
  <c r="J1459" i="9"/>
  <c r="M1459" i="9" s="1"/>
  <c r="G1459" i="9"/>
  <c r="AE1458" i="9"/>
  <c r="Y1458" i="9"/>
  <c r="V1458" i="9"/>
  <c r="W1458" i="9" s="1"/>
  <c r="U1458" i="9"/>
  <c r="X1458" i="9" s="1"/>
  <c r="S1458" i="9"/>
  <c r="P1458" i="9"/>
  <c r="Q1458" i="9" s="1"/>
  <c r="O1458" i="9"/>
  <c r="R1458" i="9" s="1"/>
  <c r="L1458" i="9"/>
  <c r="J1458" i="9"/>
  <c r="M1458" i="9" s="1"/>
  <c r="G1458" i="9"/>
  <c r="AE1457" i="9"/>
  <c r="Y1457" i="9"/>
  <c r="V1457" i="9"/>
  <c r="W1457" i="9" s="1"/>
  <c r="U1457" i="9"/>
  <c r="X1457" i="9" s="1"/>
  <c r="S1457" i="9"/>
  <c r="P1457" i="9"/>
  <c r="Q1457" i="9" s="1"/>
  <c r="O1457" i="9"/>
  <c r="R1457" i="9" s="1"/>
  <c r="L1457" i="9"/>
  <c r="J1457" i="9"/>
  <c r="M1457" i="9" s="1"/>
  <c r="G1457" i="9"/>
  <c r="AE1456" i="9"/>
  <c r="Y1456" i="9"/>
  <c r="V1456" i="9"/>
  <c r="W1456" i="9" s="1"/>
  <c r="U1456" i="9"/>
  <c r="X1456" i="9" s="1"/>
  <c r="S1456" i="9"/>
  <c r="P1456" i="9"/>
  <c r="Q1456" i="9" s="1"/>
  <c r="O1456" i="9"/>
  <c r="R1456" i="9" s="1"/>
  <c r="L1456" i="9"/>
  <c r="J1456" i="9"/>
  <c r="M1456" i="9" s="1"/>
  <c r="G1456" i="9"/>
  <c r="AE1455" i="9"/>
  <c r="Y1455" i="9"/>
  <c r="V1455" i="9"/>
  <c r="W1455" i="9" s="1"/>
  <c r="U1455" i="9"/>
  <c r="X1455" i="9" s="1"/>
  <c r="S1455" i="9"/>
  <c r="P1455" i="9"/>
  <c r="Q1455" i="9" s="1"/>
  <c r="O1455" i="9"/>
  <c r="R1455" i="9" s="1"/>
  <c r="L1455" i="9"/>
  <c r="J1455" i="9"/>
  <c r="M1455" i="9" s="1"/>
  <c r="G1455" i="9"/>
  <c r="AE1454" i="9"/>
  <c r="Y1454" i="9"/>
  <c r="V1454" i="9"/>
  <c r="W1454" i="9" s="1"/>
  <c r="U1454" i="9"/>
  <c r="X1454" i="9" s="1"/>
  <c r="P1454" i="9"/>
  <c r="Q1454" i="9" s="1"/>
  <c r="O1454" i="9"/>
  <c r="L1454" i="9"/>
  <c r="J1454" i="9"/>
  <c r="M1454" i="9" s="1"/>
  <c r="G1454" i="9"/>
  <c r="AE1453" i="9"/>
  <c r="Y1453" i="9"/>
  <c r="V1453" i="9"/>
  <c r="W1453" i="9" s="1"/>
  <c r="U1453" i="9"/>
  <c r="X1453" i="9" s="1"/>
  <c r="P1453" i="9"/>
  <c r="Q1453" i="9" s="1"/>
  <c r="O1453" i="9"/>
  <c r="L1453" i="9"/>
  <c r="J1453" i="9"/>
  <c r="M1453" i="9" s="1"/>
  <c r="G1453" i="9"/>
  <c r="AE1452" i="9"/>
  <c r="Y1452" i="9"/>
  <c r="V1452" i="9"/>
  <c r="W1452" i="9" s="1"/>
  <c r="U1452" i="9"/>
  <c r="X1452" i="9" s="1"/>
  <c r="S1452" i="9"/>
  <c r="P1452" i="9"/>
  <c r="Q1452" i="9" s="1"/>
  <c r="O1452" i="9"/>
  <c r="R1452" i="9" s="1"/>
  <c r="L1452" i="9"/>
  <c r="J1452" i="9"/>
  <c r="M1452" i="9" s="1"/>
  <c r="G1452" i="9"/>
  <c r="AE1451" i="9"/>
  <c r="Y1451" i="9"/>
  <c r="V1451" i="9"/>
  <c r="W1451" i="9" s="1"/>
  <c r="U1451" i="9"/>
  <c r="X1451" i="9" s="1"/>
  <c r="P1451" i="9"/>
  <c r="Q1451" i="9" s="1"/>
  <c r="O1451" i="9"/>
  <c r="L1451" i="9"/>
  <c r="J1451" i="9"/>
  <c r="M1451" i="9" s="1"/>
  <c r="G1451" i="9"/>
  <c r="AE1450" i="9"/>
  <c r="Y1450" i="9"/>
  <c r="V1450" i="9"/>
  <c r="W1450" i="9" s="1"/>
  <c r="U1450" i="9"/>
  <c r="X1450" i="9" s="1"/>
  <c r="P1450" i="9"/>
  <c r="Q1450" i="9" s="1"/>
  <c r="O1450" i="9"/>
  <c r="L1450" i="9"/>
  <c r="J1450" i="9"/>
  <c r="M1450" i="9" s="1"/>
  <c r="G1450" i="9"/>
  <c r="AE1449" i="9"/>
  <c r="Y1449" i="9"/>
  <c r="V1449" i="9"/>
  <c r="W1449" i="9" s="1"/>
  <c r="U1449" i="9"/>
  <c r="X1449" i="9" s="1"/>
  <c r="P1449" i="9"/>
  <c r="Q1449" i="9" s="1"/>
  <c r="O1449" i="9"/>
  <c r="L1449" i="9"/>
  <c r="J1449" i="9"/>
  <c r="M1449" i="9" s="1"/>
  <c r="G1449" i="9"/>
  <c r="AE1448" i="9"/>
  <c r="Y1448" i="9"/>
  <c r="V1448" i="9"/>
  <c r="W1448" i="9" s="1"/>
  <c r="U1448" i="9"/>
  <c r="X1448" i="9" s="1"/>
  <c r="P1448" i="9"/>
  <c r="Q1448" i="9" s="1"/>
  <c r="O1448" i="9"/>
  <c r="L1448" i="9"/>
  <c r="J1448" i="9"/>
  <c r="M1448" i="9" s="1"/>
  <c r="G1448" i="9"/>
  <c r="AE1447" i="9"/>
  <c r="Y1447" i="9"/>
  <c r="V1447" i="9"/>
  <c r="W1447" i="9" s="1"/>
  <c r="U1447" i="9"/>
  <c r="X1447" i="9" s="1"/>
  <c r="P1447" i="9"/>
  <c r="Q1447" i="9" s="1"/>
  <c r="O1447" i="9"/>
  <c r="L1447" i="9"/>
  <c r="J1447" i="9"/>
  <c r="M1447" i="9" s="1"/>
  <c r="G1447" i="9"/>
  <c r="AE1446" i="9"/>
  <c r="Y1446" i="9"/>
  <c r="V1446" i="9"/>
  <c r="W1446" i="9" s="1"/>
  <c r="U1446" i="9"/>
  <c r="X1446" i="9" s="1"/>
  <c r="P1446" i="9"/>
  <c r="Q1446" i="9" s="1"/>
  <c r="O1446" i="9"/>
  <c r="L1446" i="9"/>
  <c r="J1446" i="9"/>
  <c r="M1446" i="9" s="1"/>
  <c r="G1446" i="9"/>
  <c r="AE1445" i="9"/>
  <c r="Y1445" i="9"/>
  <c r="V1445" i="9"/>
  <c r="W1445" i="9" s="1"/>
  <c r="U1445" i="9"/>
  <c r="X1445" i="9" s="1"/>
  <c r="S1445" i="9"/>
  <c r="P1445" i="9"/>
  <c r="Q1445" i="9" s="1"/>
  <c r="O1445" i="9"/>
  <c r="R1445" i="9" s="1"/>
  <c r="L1445" i="9"/>
  <c r="J1445" i="9"/>
  <c r="M1445" i="9" s="1"/>
  <c r="G1445" i="9"/>
  <c r="AE1444" i="9"/>
  <c r="Y1444" i="9"/>
  <c r="V1444" i="9"/>
  <c r="W1444" i="9" s="1"/>
  <c r="U1444" i="9"/>
  <c r="X1444" i="9" s="1"/>
  <c r="S1444" i="9"/>
  <c r="P1444" i="9"/>
  <c r="Q1444" i="9" s="1"/>
  <c r="O1444" i="9"/>
  <c r="R1444" i="9" s="1"/>
  <c r="L1444" i="9"/>
  <c r="J1444" i="9"/>
  <c r="M1444" i="9" s="1"/>
  <c r="G1444" i="9"/>
  <c r="AE1443" i="9"/>
  <c r="Y1443" i="9"/>
  <c r="V1443" i="9"/>
  <c r="W1443" i="9" s="1"/>
  <c r="U1443" i="9"/>
  <c r="X1443" i="9" s="1"/>
  <c r="S1443" i="9"/>
  <c r="P1443" i="9"/>
  <c r="Q1443" i="9" s="1"/>
  <c r="O1443" i="9"/>
  <c r="R1443" i="9" s="1"/>
  <c r="L1443" i="9"/>
  <c r="J1443" i="9"/>
  <c r="M1443" i="9" s="1"/>
  <c r="G1443" i="9"/>
  <c r="AE1442" i="9"/>
  <c r="Y1442" i="9"/>
  <c r="V1442" i="9"/>
  <c r="W1442" i="9" s="1"/>
  <c r="U1442" i="9"/>
  <c r="X1442" i="9" s="1"/>
  <c r="P1442" i="9"/>
  <c r="Q1442" i="9" s="1"/>
  <c r="O1442" i="9"/>
  <c r="L1442" i="9"/>
  <c r="J1442" i="9"/>
  <c r="M1442" i="9" s="1"/>
  <c r="G1442" i="9"/>
  <c r="AE1441" i="9"/>
  <c r="Y1441" i="9"/>
  <c r="V1441" i="9"/>
  <c r="W1441" i="9" s="1"/>
  <c r="U1441" i="9"/>
  <c r="X1441" i="9" s="1"/>
  <c r="P1441" i="9"/>
  <c r="Q1441" i="9" s="1"/>
  <c r="O1441" i="9"/>
  <c r="L1441" i="9"/>
  <c r="J1441" i="9"/>
  <c r="M1441" i="9" s="1"/>
  <c r="G1441" i="9"/>
  <c r="AE1440" i="9"/>
  <c r="Y1440" i="9"/>
  <c r="V1440" i="9"/>
  <c r="W1440" i="9" s="1"/>
  <c r="U1440" i="9"/>
  <c r="X1440" i="9" s="1"/>
  <c r="S1440" i="9"/>
  <c r="P1440" i="9"/>
  <c r="Q1440" i="9" s="1"/>
  <c r="O1440" i="9"/>
  <c r="R1440" i="9" s="1"/>
  <c r="L1440" i="9"/>
  <c r="J1440" i="9"/>
  <c r="M1440" i="9" s="1"/>
  <c r="G1440" i="9"/>
  <c r="AE1439" i="9"/>
  <c r="Y1439" i="9"/>
  <c r="V1439" i="9"/>
  <c r="W1439" i="9" s="1"/>
  <c r="U1439" i="9"/>
  <c r="X1439" i="9" s="1"/>
  <c r="P1439" i="9"/>
  <c r="Q1439" i="9" s="1"/>
  <c r="O1439" i="9"/>
  <c r="L1439" i="9"/>
  <c r="J1439" i="9"/>
  <c r="M1439" i="9" s="1"/>
  <c r="G1439" i="9"/>
  <c r="AE1438" i="9"/>
  <c r="Y1438" i="9"/>
  <c r="V1438" i="9"/>
  <c r="W1438" i="9" s="1"/>
  <c r="U1438" i="9"/>
  <c r="X1438" i="9" s="1"/>
  <c r="P1438" i="9"/>
  <c r="Q1438" i="9" s="1"/>
  <c r="O1438" i="9"/>
  <c r="L1438" i="9"/>
  <c r="J1438" i="9"/>
  <c r="M1438" i="9" s="1"/>
  <c r="G1438" i="9"/>
  <c r="AE1437" i="9"/>
  <c r="Y1437" i="9"/>
  <c r="V1437" i="9"/>
  <c r="W1437" i="9" s="1"/>
  <c r="U1437" i="9"/>
  <c r="X1437" i="9" s="1"/>
  <c r="P1437" i="9"/>
  <c r="Q1437" i="9" s="1"/>
  <c r="O1437" i="9"/>
  <c r="L1437" i="9"/>
  <c r="J1437" i="9"/>
  <c r="M1437" i="9" s="1"/>
  <c r="G1437" i="9"/>
  <c r="AE1436" i="9"/>
  <c r="Y1436" i="9"/>
  <c r="V1436" i="9"/>
  <c r="W1436" i="9" s="1"/>
  <c r="U1436" i="9"/>
  <c r="X1436" i="9" s="1"/>
  <c r="P1436" i="9"/>
  <c r="Q1436" i="9" s="1"/>
  <c r="O1436" i="9"/>
  <c r="L1436" i="9"/>
  <c r="J1436" i="9"/>
  <c r="M1436" i="9" s="1"/>
  <c r="G1436" i="9"/>
  <c r="AE1435" i="9"/>
  <c r="Y1435" i="9"/>
  <c r="V1435" i="9"/>
  <c r="W1435" i="9" s="1"/>
  <c r="U1435" i="9"/>
  <c r="X1435" i="9" s="1"/>
  <c r="P1435" i="9"/>
  <c r="Q1435" i="9" s="1"/>
  <c r="O1435" i="9"/>
  <c r="L1435" i="9"/>
  <c r="J1435" i="9"/>
  <c r="M1435" i="9" s="1"/>
  <c r="G1435" i="9"/>
  <c r="AE1434" i="9"/>
  <c r="Y1434" i="9"/>
  <c r="V1434" i="9"/>
  <c r="W1434" i="9" s="1"/>
  <c r="U1434" i="9"/>
  <c r="X1434" i="9" s="1"/>
  <c r="P1434" i="9"/>
  <c r="Q1434" i="9" s="1"/>
  <c r="O1434" i="9"/>
  <c r="L1434" i="9"/>
  <c r="J1434" i="9"/>
  <c r="M1434" i="9" s="1"/>
  <c r="G1434" i="9"/>
  <c r="AE1433" i="9"/>
  <c r="Y1433" i="9"/>
  <c r="V1433" i="9"/>
  <c r="W1433" i="9" s="1"/>
  <c r="U1433" i="9"/>
  <c r="X1433" i="9" s="1"/>
  <c r="P1433" i="9"/>
  <c r="Q1433" i="9" s="1"/>
  <c r="O1433" i="9"/>
  <c r="L1433" i="9"/>
  <c r="J1433" i="9"/>
  <c r="M1433" i="9" s="1"/>
  <c r="G1433" i="9"/>
  <c r="AE1432" i="9"/>
  <c r="Y1432" i="9"/>
  <c r="V1432" i="9"/>
  <c r="W1432" i="9" s="1"/>
  <c r="U1432" i="9"/>
  <c r="X1432" i="9" s="1"/>
  <c r="S1432" i="9"/>
  <c r="P1432" i="9"/>
  <c r="Q1432" i="9" s="1"/>
  <c r="O1432" i="9"/>
  <c r="R1432" i="9" s="1"/>
  <c r="L1432" i="9"/>
  <c r="J1432" i="9"/>
  <c r="M1432" i="9" s="1"/>
  <c r="G1432" i="9"/>
  <c r="AE1431" i="9"/>
  <c r="Y1431" i="9"/>
  <c r="V1431" i="9"/>
  <c r="W1431" i="9" s="1"/>
  <c r="U1431" i="9"/>
  <c r="X1431" i="9" s="1"/>
  <c r="S1431" i="9"/>
  <c r="P1431" i="9"/>
  <c r="Q1431" i="9" s="1"/>
  <c r="O1431" i="9"/>
  <c r="R1431" i="9" s="1"/>
  <c r="L1431" i="9"/>
  <c r="J1431" i="9"/>
  <c r="M1431" i="9" s="1"/>
  <c r="G1431" i="9"/>
  <c r="AE1430" i="9"/>
  <c r="Y1430" i="9"/>
  <c r="V1430" i="9"/>
  <c r="W1430" i="9" s="1"/>
  <c r="U1430" i="9"/>
  <c r="X1430" i="9" s="1"/>
  <c r="P1430" i="9"/>
  <c r="Q1430" i="9" s="1"/>
  <c r="O1430" i="9"/>
  <c r="L1430" i="9"/>
  <c r="J1430" i="9"/>
  <c r="M1430" i="9" s="1"/>
  <c r="G1430" i="9"/>
  <c r="AE1429" i="9"/>
  <c r="Y1429" i="9"/>
  <c r="V1429" i="9"/>
  <c r="W1429" i="9" s="1"/>
  <c r="U1429" i="9"/>
  <c r="X1429" i="9" s="1"/>
  <c r="P1429" i="9"/>
  <c r="Q1429" i="9" s="1"/>
  <c r="O1429" i="9"/>
  <c r="L1429" i="9"/>
  <c r="J1429" i="9"/>
  <c r="M1429" i="9" s="1"/>
  <c r="G1429" i="9"/>
  <c r="AE1428" i="9"/>
  <c r="Y1428" i="9"/>
  <c r="V1428" i="9"/>
  <c r="W1428" i="9" s="1"/>
  <c r="U1428" i="9"/>
  <c r="X1428" i="9" s="1"/>
  <c r="P1428" i="9"/>
  <c r="Q1428" i="9" s="1"/>
  <c r="O1428" i="9"/>
  <c r="L1428" i="9"/>
  <c r="J1428" i="9"/>
  <c r="M1428" i="9" s="1"/>
  <c r="G1428" i="9"/>
  <c r="AE1427" i="9"/>
  <c r="Y1427" i="9"/>
  <c r="V1427" i="9"/>
  <c r="W1427" i="9" s="1"/>
  <c r="U1427" i="9"/>
  <c r="X1427" i="9" s="1"/>
  <c r="P1427" i="9"/>
  <c r="Q1427" i="9" s="1"/>
  <c r="O1427" i="9"/>
  <c r="L1427" i="9"/>
  <c r="J1427" i="9"/>
  <c r="M1427" i="9" s="1"/>
  <c r="G1427" i="9"/>
  <c r="AE1426" i="9"/>
  <c r="Y1426" i="9"/>
  <c r="V1426" i="9"/>
  <c r="W1426" i="9" s="1"/>
  <c r="U1426" i="9"/>
  <c r="X1426" i="9" s="1"/>
  <c r="S1426" i="9"/>
  <c r="P1426" i="9"/>
  <c r="Q1426" i="9" s="1"/>
  <c r="O1426" i="9"/>
  <c r="R1426" i="9" s="1"/>
  <c r="L1426" i="9"/>
  <c r="J1426" i="9"/>
  <c r="M1426" i="9" s="1"/>
  <c r="G1426" i="9"/>
  <c r="AE1425" i="9"/>
  <c r="Y1425" i="9"/>
  <c r="V1425" i="9"/>
  <c r="W1425" i="9" s="1"/>
  <c r="U1425" i="9"/>
  <c r="X1425" i="9" s="1"/>
  <c r="P1425" i="9"/>
  <c r="Q1425" i="9" s="1"/>
  <c r="O1425" i="9"/>
  <c r="L1425" i="9"/>
  <c r="J1425" i="9"/>
  <c r="M1425" i="9" s="1"/>
  <c r="G1425" i="9"/>
  <c r="AE1424" i="9"/>
  <c r="Y1424" i="9"/>
  <c r="V1424" i="9"/>
  <c r="W1424" i="9" s="1"/>
  <c r="U1424" i="9"/>
  <c r="X1424" i="9" s="1"/>
  <c r="S1424" i="9"/>
  <c r="P1424" i="9"/>
  <c r="Q1424" i="9" s="1"/>
  <c r="O1424" i="9"/>
  <c r="R1424" i="9" s="1"/>
  <c r="L1424" i="9"/>
  <c r="J1424" i="9"/>
  <c r="M1424" i="9" s="1"/>
  <c r="G1424" i="9"/>
  <c r="AE1423" i="9"/>
  <c r="Y1423" i="9"/>
  <c r="V1423" i="9"/>
  <c r="W1423" i="9" s="1"/>
  <c r="U1423" i="9"/>
  <c r="X1423" i="9" s="1"/>
  <c r="P1423" i="9"/>
  <c r="Q1423" i="9" s="1"/>
  <c r="O1423" i="9"/>
  <c r="L1423" i="9"/>
  <c r="J1423" i="9"/>
  <c r="M1423" i="9" s="1"/>
  <c r="G1423" i="9"/>
  <c r="AE1422" i="9"/>
  <c r="Y1422" i="9"/>
  <c r="V1422" i="9"/>
  <c r="W1422" i="9" s="1"/>
  <c r="U1422" i="9"/>
  <c r="X1422" i="9" s="1"/>
  <c r="P1422" i="9"/>
  <c r="Q1422" i="9" s="1"/>
  <c r="O1422" i="9"/>
  <c r="L1422" i="9"/>
  <c r="J1422" i="9"/>
  <c r="M1422" i="9" s="1"/>
  <c r="G1422" i="9"/>
  <c r="AE1421" i="9"/>
  <c r="Y1421" i="9"/>
  <c r="V1421" i="9"/>
  <c r="W1421" i="9" s="1"/>
  <c r="U1421" i="9"/>
  <c r="X1421" i="9" s="1"/>
  <c r="S1421" i="9"/>
  <c r="P1421" i="9"/>
  <c r="Q1421" i="9" s="1"/>
  <c r="O1421" i="9"/>
  <c r="R1421" i="9" s="1"/>
  <c r="L1421" i="9"/>
  <c r="J1421" i="9"/>
  <c r="M1421" i="9" s="1"/>
  <c r="G1421" i="9"/>
  <c r="AE1420" i="9"/>
  <c r="Y1420" i="9"/>
  <c r="V1420" i="9"/>
  <c r="W1420" i="9" s="1"/>
  <c r="U1420" i="9"/>
  <c r="X1420" i="9" s="1"/>
  <c r="P1420" i="9"/>
  <c r="Q1420" i="9" s="1"/>
  <c r="O1420" i="9"/>
  <c r="L1420" i="9"/>
  <c r="J1420" i="9"/>
  <c r="M1420" i="9" s="1"/>
  <c r="G1420" i="9"/>
  <c r="AE1419" i="9"/>
  <c r="Y1419" i="9"/>
  <c r="V1419" i="9"/>
  <c r="W1419" i="9" s="1"/>
  <c r="U1419" i="9"/>
  <c r="X1419" i="9" s="1"/>
  <c r="P1419" i="9"/>
  <c r="Q1419" i="9" s="1"/>
  <c r="O1419" i="9"/>
  <c r="L1419" i="9"/>
  <c r="J1419" i="9"/>
  <c r="M1419" i="9" s="1"/>
  <c r="G1419" i="9"/>
  <c r="AE1418" i="9"/>
  <c r="Y1418" i="9"/>
  <c r="V1418" i="9"/>
  <c r="W1418" i="9" s="1"/>
  <c r="U1418" i="9"/>
  <c r="X1418" i="9" s="1"/>
  <c r="P1418" i="9"/>
  <c r="Q1418" i="9" s="1"/>
  <c r="O1418" i="9"/>
  <c r="L1418" i="9"/>
  <c r="J1418" i="9"/>
  <c r="M1418" i="9" s="1"/>
  <c r="G1418" i="9"/>
  <c r="AE1417" i="9"/>
  <c r="Y1417" i="9"/>
  <c r="V1417" i="9"/>
  <c r="W1417" i="9" s="1"/>
  <c r="U1417" i="9"/>
  <c r="X1417" i="9" s="1"/>
  <c r="P1417" i="9"/>
  <c r="Q1417" i="9" s="1"/>
  <c r="O1417" i="9"/>
  <c r="L1417" i="9"/>
  <c r="J1417" i="9"/>
  <c r="M1417" i="9" s="1"/>
  <c r="G1417" i="9"/>
  <c r="AE1416" i="9"/>
  <c r="Y1416" i="9"/>
  <c r="V1416" i="9"/>
  <c r="W1416" i="9" s="1"/>
  <c r="U1416" i="9"/>
  <c r="X1416" i="9" s="1"/>
  <c r="P1416" i="9"/>
  <c r="Q1416" i="9" s="1"/>
  <c r="O1416" i="9"/>
  <c r="L1416" i="9"/>
  <c r="J1416" i="9"/>
  <c r="M1416" i="9" s="1"/>
  <c r="G1416" i="9"/>
  <c r="AE1415" i="9"/>
  <c r="Y1415" i="9"/>
  <c r="V1415" i="9"/>
  <c r="W1415" i="9" s="1"/>
  <c r="U1415" i="9"/>
  <c r="X1415" i="9" s="1"/>
  <c r="S1415" i="9"/>
  <c r="P1415" i="9"/>
  <c r="Q1415" i="9" s="1"/>
  <c r="O1415" i="9"/>
  <c r="R1415" i="9" s="1"/>
  <c r="L1415" i="9"/>
  <c r="J1415" i="9"/>
  <c r="M1415" i="9" s="1"/>
  <c r="G1415" i="9"/>
  <c r="AE1414" i="9"/>
  <c r="Y1414" i="9"/>
  <c r="V1414" i="9"/>
  <c r="W1414" i="9" s="1"/>
  <c r="U1414" i="9"/>
  <c r="X1414" i="9" s="1"/>
  <c r="S1414" i="9"/>
  <c r="P1414" i="9"/>
  <c r="Q1414" i="9" s="1"/>
  <c r="O1414" i="9"/>
  <c r="R1414" i="9" s="1"/>
  <c r="L1414" i="9"/>
  <c r="J1414" i="9"/>
  <c r="M1414" i="9" s="1"/>
  <c r="G1414" i="9"/>
  <c r="AE1413" i="9"/>
  <c r="Y1413" i="9"/>
  <c r="V1413" i="9"/>
  <c r="W1413" i="9" s="1"/>
  <c r="U1413" i="9"/>
  <c r="X1413" i="9" s="1"/>
  <c r="P1413" i="9"/>
  <c r="Q1413" i="9" s="1"/>
  <c r="O1413" i="9"/>
  <c r="L1413" i="9"/>
  <c r="J1413" i="9"/>
  <c r="M1413" i="9" s="1"/>
  <c r="G1413" i="9"/>
  <c r="AE1412" i="9"/>
  <c r="Y1412" i="9"/>
  <c r="V1412" i="9"/>
  <c r="W1412" i="9" s="1"/>
  <c r="U1412" i="9"/>
  <c r="X1412" i="9" s="1"/>
  <c r="S1412" i="9"/>
  <c r="P1412" i="9"/>
  <c r="Q1412" i="9" s="1"/>
  <c r="O1412" i="9"/>
  <c r="R1412" i="9" s="1"/>
  <c r="L1412" i="9"/>
  <c r="J1412" i="9"/>
  <c r="M1412" i="9" s="1"/>
  <c r="G1412" i="9"/>
  <c r="AE1411" i="9"/>
  <c r="Y1411" i="9"/>
  <c r="V1411" i="9"/>
  <c r="W1411" i="9" s="1"/>
  <c r="U1411" i="9"/>
  <c r="X1411" i="9" s="1"/>
  <c r="P1411" i="9"/>
  <c r="Q1411" i="9" s="1"/>
  <c r="O1411" i="9"/>
  <c r="L1411" i="9"/>
  <c r="J1411" i="9"/>
  <c r="M1411" i="9" s="1"/>
  <c r="G1411" i="9"/>
  <c r="AE1410" i="9"/>
  <c r="Y1410" i="9"/>
  <c r="V1410" i="9"/>
  <c r="W1410" i="9" s="1"/>
  <c r="U1410" i="9"/>
  <c r="X1410" i="9" s="1"/>
  <c r="P1410" i="9"/>
  <c r="Q1410" i="9" s="1"/>
  <c r="O1410" i="9"/>
  <c r="L1410" i="9"/>
  <c r="J1410" i="9"/>
  <c r="M1410" i="9" s="1"/>
  <c r="G1410" i="9"/>
  <c r="AE1409" i="9"/>
  <c r="Y1409" i="9"/>
  <c r="V1409" i="9"/>
  <c r="W1409" i="9" s="1"/>
  <c r="U1409" i="9"/>
  <c r="X1409" i="9" s="1"/>
  <c r="P1409" i="9"/>
  <c r="Q1409" i="9" s="1"/>
  <c r="O1409" i="9"/>
  <c r="L1409" i="9"/>
  <c r="J1409" i="9"/>
  <c r="M1409" i="9" s="1"/>
  <c r="G1409" i="9"/>
  <c r="AE1408" i="9"/>
  <c r="Y1408" i="9"/>
  <c r="V1408" i="9"/>
  <c r="W1408" i="9" s="1"/>
  <c r="U1408" i="9"/>
  <c r="X1408" i="9" s="1"/>
  <c r="P1408" i="9"/>
  <c r="Q1408" i="9" s="1"/>
  <c r="O1408" i="9"/>
  <c r="L1408" i="9"/>
  <c r="J1408" i="9"/>
  <c r="M1408" i="9" s="1"/>
  <c r="G1408" i="9"/>
  <c r="AE1407" i="9"/>
  <c r="Y1407" i="9"/>
  <c r="V1407" i="9"/>
  <c r="W1407" i="9" s="1"/>
  <c r="U1407" i="9"/>
  <c r="X1407" i="9" s="1"/>
  <c r="P1407" i="9"/>
  <c r="Q1407" i="9" s="1"/>
  <c r="O1407" i="9"/>
  <c r="L1407" i="9"/>
  <c r="J1407" i="9"/>
  <c r="M1407" i="9" s="1"/>
  <c r="G1407" i="9"/>
  <c r="AE1406" i="9"/>
  <c r="Y1406" i="9"/>
  <c r="V1406" i="9"/>
  <c r="W1406" i="9" s="1"/>
  <c r="U1406" i="9"/>
  <c r="X1406" i="9" s="1"/>
  <c r="S1406" i="9"/>
  <c r="P1406" i="9"/>
  <c r="Q1406" i="9" s="1"/>
  <c r="O1406" i="9"/>
  <c r="R1406" i="9" s="1"/>
  <c r="L1406" i="9"/>
  <c r="J1406" i="9"/>
  <c r="M1406" i="9" s="1"/>
  <c r="G1406" i="9"/>
  <c r="AE1405" i="9"/>
  <c r="Y1405" i="9"/>
  <c r="V1405" i="9"/>
  <c r="W1405" i="9" s="1"/>
  <c r="U1405" i="9"/>
  <c r="X1405" i="9" s="1"/>
  <c r="P1405" i="9"/>
  <c r="Q1405" i="9" s="1"/>
  <c r="O1405" i="9"/>
  <c r="L1405" i="9"/>
  <c r="J1405" i="9"/>
  <c r="M1405" i="9" s="1"/>
  <c r="G1405" i="9"/>
  <c r="AE1404" i="9"/>
  <c r="Y1404" i="9"/>
  <c r="V1404" i="9"/>
  <c r="W1404" i="9" s="1"/>
  <c r="U1404" i="9"/>
  <c r="X1404" i="9" s="1"/>
  <c r="P1404" i="9"/>
  <c r="Q1404" i="9" s="1"/>
  <c r="O1404" i="9"/>
  <c r="L1404" i="9"/>
  <c r="J1404" i="9"/>
  <c r="M1404" i="9" s="1"/>
  <c r="G1404" i="9"/>
  <c r="AE1403" i="9"/>
  <c r="Y1403" i="9"/>
  <c r="V1403" i="9"/>
  <c r="W1403" i="9" s="1"/>
  <c r="U1403" i="9"/>
  <c r="X1403" i="9" s="1"/>
  <c r="P1403" i="9"/>
  <c r="Q1403" i="9" s="1"/>
  <c r="O1403" i="9"/>
  <c r="L1403" i="9"/>
  <c r="J1403" i="9"/>
  <c r="M1403" i="9" s="1"/>
  <c r="G1403" i="9"/>
  <c r="AE1402" i="9"/>
  <c r="Y1402" i="9"/>
  <c r="V1402" i="9"/>
  <c r="W1402" i="9" s="1"/>
  <c r="U1402" i="9"/>
  <c r="X1402" i="9" s="1"/>
  <c r="P1402" i="9"/>
  <c r="Q1402" i="9" s="1"/>
  <c r="O1402" i="9"/>
  <c r="L1402" i="9"/>
  <c r="J1402" i="9"/>
  <c r="M1402" i="9" s="1"/>
  <c r="G1402" i="9"/>
  <c r="AE1401" i="9"/>
  <c r="Y1401" i="9"/>
  <c r="V1401" i="9"/>
  <c r="W1401" i="9" s="1"/>
  <c r="U1401" i="9"/>
  <c r="X1401" i="9" s="1"/>
  <c r="P1401" i="9"/>
  <c r="Q1401" i="9" s="1"/>
  <c r="O1401" i="9"/>
  <c r="L1401" i="9"/>
  <c r="J1401" i="9"/>
  <c r="M1401" i="9" s="1"/>
  <c r="G1401" i="9"/>
  <c r="AE1400" i="9"/>
  <c r="Y1400" i="9"/>
  <c r="V1400" i="9"/>
  <c r="W1400" i="9" s="1"/>
  <c r="U1400" i="9"/>
  <c r="X1400" i="9" s="1"/>
  <c r="P1400" i="9"/>
  <c r="Q1400" i="9" s="1"/>
  <c r="O1400" i="9"/>
  <c r="L1400" i="9"/>
  <c r="J1400" i="9"/>
  <c r="M1400" i="9" s="1"/>
  <c r="G1400" i="9"/>
  <c r="AE1399" i="9"/>
  <c r="Y1399" i="9"/>
  <c r="V1399" i="9"/>
  <c r="W1399" i="9" s="1"/>
  <c r="U1399" i="9"/>
  <c r="X1399" i="9" s="1"/>
  <c r="P1399" i="9"/>
  <c r="Q1399" i="9" s="1"/>
  <c r="O1399" i="9"/>
  <c r="L1399" i="9"/>
  <c r="J1399" i="9"/>
  <c r="M1399" i="9" s="1"/>
  <c r="G1399" i="9"/>
  <c r="AE1398" i="9"/>
  <c r="Y1398" i="9"/>
  <c r="V1398" i="9"/>
  <c r="W1398" i="9" s="1"/>
  <c r="U1398" i="9"/>
  <c r="X1398" i="9" s="1"/>
  <c r="P1398" i="9"/>
  <c r="Q1398" i="9" s="1"/>
  <c r="O1398" i="9"/>
  <c r="L1398" i="9"/>
  <c r="J1398" i="9"/>
  <c r="M1398" i="9" s="1"/>
  <c r="G1398" i="9"/>
  <c r="AE1397" i="9"/>
  <c r="Y1397" i="9"/>
  <c r="V1397" i="9"/>
  <c r="W1397" i="9" s="1"/>
  <c r="U1397" i="9"/>
  <c r="X1397" i="9" s="1"/>
  <c r="P1397" i="9"/>
  <c r="Q1397" i="9" s="1"/>
  <c r="O1397" i="9"/>
  <c r="L1397" i="9"/>
  <c r="J1397" i="9"/>
  <c r="M1397" i="9" s="1"/>
  <c r="G1397" i="9"/>
  <c r="AE1396" i="9"/>
  <c r="Y1396" i="9"/>
  <c r="V1396" i="9"/>
  <c r="W1396" i="9" s="1"/>
  <c r="U1396" i="9"/>
  <c r="X1396" i="9" s="1"/>
  <c r="P1396" i="9"/>
  <c r="Q1396" i="9" s="1"/>
  <c r="O1396" i="9"/>
  <c r="L1396" i="9"/>
  <c r="J1396" i="9"/>
  <c r="M1396" i="9" s="1"/>
  <c r="G1396" i="9"/>
  <c r="AE1395" i="9"/>
  <c r="Y1395" i="9"/>
  <c r="V1395" i="9"/>
  <c r="W1395" i="9" s="1"/>
  <c r="U1395" i="9"/>
  <c r="X1395" i="9" s="1"/>
  <c r="P1395" i="9"/>
  <c r="Q1395" i="9" s="1"/>
  <c r="O1395" i="9"/>
  <c r="L1395" i="9"/>
  <c r="J1395" i="9"/>
  <c r="M1395" i="9" s="1"/>
  <c r="G1395" i="9"/>
  <c r="AE1394" i="9"/>
  <c r="Y1394" i="9"/>
  <c r="V1394" i="9"/>
  <c r="W1394" i="9" s="1"/>
  <c r="U1394" i="9"/>
  <c r="X1394" i="9" s="1"/>
  <c r="S1394" i="9"/>
  <c r="P1394" i="9"/>
  <c r="Q1394" i="9" s="1"/>
  <c r="O1394" i="9"/>
  <c r="R1394" i="9" s="1"/>
  <c r="L1394" i="9"/>
  <c r="J1394" i="9"/>
  <c r="M1394" i="9" s="1"/>
  <c r="G1394" i="9"/>
  <c r="AE1393" i="9"/>
  <c r="Y1393" i="9"/>
  <c r="V1393" i="9"/>
  <c r="W1393" i="9" s="1"/>
  <c r="U1393" i="9"/>
  <c r="X1393" i="9" s="1"/>
  <c r="P1393" i="9"/>
  <c r="Q1393" i="9" s="1"/>
  <c r="O1393" i="9"/>
  <c r="L1393" i="9"/>
  <c r="J1393" i="9"/>
  <c r="M1393" i="9" s="1"/>
  <c r="G1393" i="9"/>
  <c r="AE1392" i="9"/>
  <c r="Y1392" i="9"/>
  <c r="V1392" i="9"/>
  <c r="W1392" i="9" s="1"/>
  <c r="U1392" i="9"/>
  <c r="X1392" i="9" s="1"/>
  <c r="S1392" i="9"/>
  <c r="P1392" i="9"/>
  <c r="Q1392" i="9" s="1"/>
  <c r="O1392" i="9"/>
  <c r="R1392" i="9" s="1"/>
  <c r="L1392" i="9"/>
  <c r="J1392" i="9"/>
  <c r="M1392" i="9" s="1"/>
  <c r="G1392" i="9"/>
  <c r="AE1391" i="9"/>
  <c r="Y1391" i="9"/>
  <c r="V1391" i="9"/>
  <c r="W1391" i="9" s="1"/>
  <c r="U1391" i="9"/>
  <c r="X1391" i="9" s="1"/>
  <c r="P1391" i="9"/>
  <c r="Q1391" i="9" s="1"/>
  <c r="O1391" i="9"/>
  <c r="L1391" i="9"/>
  <c r="J1391" i="9"/>
  <c r="M1391" i="9" s="1"/>
  <c r="G1391" i="9"/>
  <c r="AE1390" i="9"/>
  <c r="Y1390" i="9"/>
  <c r="V1390" i="9"/>
  <c r="W1390" i="9" s="1"/>
  <c r="U1390" i="9"/>
  <c r="X1390" i="9" s="1"/>
  <c r="P1390" i="9"/>
  <c r="Q1390" i="9" s="1"/>
  <c r="O1390" i="9"/>
  <c r="L1390" i="9"/>
  <c r="J1390" i="9"/>
  <c r="M1390" i="9" s="1"/>
  <c r="G1390" i="9"/>
  <c r="AE1389" i="9"/>
  <c r="Y1389" i="9"/>
  <c r="V1389" i="9"/>
  <c r="W1389" i="9" s="1"/>
  <c r="U1389" i="9"/>
  <c r="X1389" i="9" s="1"/>
  <c r="P1389" i="9"/>
  <c r="Q1389" i="9" s="1"/>
  <c r="O1389" i="9"/>
  <c r="L1389" i="9"/>
  <c r="J1389" i="9"/>
  <c r="M1389" i="9" s="1"/>
  <c r="G1389" i="9"/>
  <c r="AE1388" i="9"/>
  <c r="Y1388" i="9"/>
  <c r="V1388" i="9"/>
  <c r="W1388" i="9" s="1"/>
  <c r="U1388" i="9"/>
  <c r="X1388" i="9" s="1"/>
  <c r="S1388" i="9"/>
  <c r="P1388" i="9"/>
  <c r="Q1388" i="9" s="1"/>
  <c r="O1388" i="9"/>
  <c r="R1388" i="9" s="1"/>
  <c r="L1388" i="9"/>
  <c r="J1388" i="9"/>
  <c r="M1388" i="9" s="1"/>
  <c r="G1388" i="9"/>
  <c r="AE1387" i="9"/>
  <c r="Y1387" i="9"/>
  <c r="V1387" i="9"/>
  <c r="W1387" i="9" s="1"/>
  <c r="U1387" i="9"/>
  <c r="X1387" i="9" s="1"/>
  <c r="P1387" i="9"/>
  <c r="Q1387" i="9" s="1"/>
  <c r="O1387" i="9"/>
  <c r="L1387" i="9"/>
  <c r="J1387" i="9"/>
  <c r="M1387" i="9" s="1"/>
  <c r="G1387" i="9"/>
  <c r="AE1386" i="9"/>
  <c r="Y1386" i="9"/>
  <c r="V1386" i="9"/>
  <c r="W1386" i="9" s="1"/>
  <c r="U1386" i="9"/>
  <c r="X1386" i="9" s="1"/>
  <c r="P1386" i="9"/>
  <c r="Q1386" i="9" s="1"/>
  <c r="O1386" i="9"/>
  <c r="L1386" i="9"/>
  <c r="J1386" i="9"/>
  <c r="M1386" i="9" s="1"/>
  <c r="G1386" i="9"/>
  <c r="AE1385" i="9"/>
  <c r="Y1385" i="9"/>
  <c r="V1385" i="9"/>
  <c r="W1385" i="9" s="1"/>
  <c r="U1385" i="9"/>
  <c r="X1385" i="9" s="1"/>
  <c r="P1385" i="9"/>
  <c r="Q1385" i="9" s="1"/>
  <c r="O1385" i="9"/>
  <c r="L1385" i="9"/>
  <c r="J1385" i="9"/>
  <c r="M1385" i="9" s="1"/>
  <c r="G1385" i="9"/>
  <c r="AE1384" i="9"/>
  <c r="Y1384" i="9"/>
  <c r="V1384" i="9"/>
  <c r="W1384" i="9" s="1"/>
  <c r="U1384" i="9"/>
  <c r="X1384" i="9" s="1"/>
  <c r="P1384" i="9"/>
  <c r="Q1384" i="9" s="1"/>
  <c r="O1384" i="9"/>
  <c r="L1384" i="9"/>
  <c r="J1384" i="9"/>
  <c r="M1384" i="9" s="1"/>
  <c r="G1384" i="9"/>
  <c r="AE1383" i="9"/>
  <c r="Y1383" i="9"/>
  <c r="V1383" i="9"/>
  <c r="W1383" i="9" s="1"/>
  <c r="U1383" i="9"/>
  <c r="X1383" i="9" s="1"/>
  <c r="P1383" i="9"/>
  <c r="Q1383" i="9" s="1"/>
  <c r="O1383" i="9"/>
  <c r="L1383" i="9"/>
  <c r="J1383" i="9"/>
  <c r="M1383" i="9" s="1"/>
  <c r="G1383" i="9"/>
  <c r="AE1382" i="9"/>
  <c r="Y1382" i="9"/>
  <c r="V1382" i="9"/>
  <c r="W1382" i="9" s="1"/>
  <c r="U1382" i="9"/>
  <c r="X1382" i="9" s="1"/>
  <c r="P1382" i="9"/>
  <c r="Q1382" i="9" s="1"/>
  <c r="O1382" i="9"/>
  <c r="L1382" i="9"/>
  <c r="J1382" i="9"/>
  <c r="M1382" i="9" s="1"/>
  <c r="G1382" i="9"/>
  <c r="AE1381" i="9"/>
  <c r="Y1381" i="9"/>
  <c r="V1381" i="9"/>
  <c r="W1381" i="9" s="1"/>
  <c r="U1381" i="9"/>
  <c r="X1381" i="9" s="1"/>
  <c r="P1381" i="9"/>
  <c r="Q1381" i="9" s="1"/>
  <c r="O1381" i="9"/>
  <c r="L1381" i="9"/>
  <c r="J1381" i="9"/>
  <c r="M1381" i="9" s="1"/>
  <c r="G1381" i="9"/>
  <c r="AE1380" i="9"/>
  <c r="Y1380" i="9"/>
  <c r="V1380" i="9"/>
  <c r="W1380" i="9" s="1"/>
  <c r="U1380" i="9"/>
  <c r="X1380" i="9" s="1"/>
  <c r="P1380" i="9"/>
  <c r="Q1380" i="9" s="1"/>
  <c r="O1380" i="9"/>
  <c r="L1380" i="9"/>
  <c r="J1380" i="9"/>
  <c r="M1380" i="9" s="1"/>
  <c r="G1380" i="9"/>
  <c r="AE1379" i="9"/>
  <c r="V1379" i="9"/>
  <c r="W1379" i="9" s="1"/>
  <c r="U1379" i="9"/>
  <c r="P1379" i="9"/>
  <c r="Q1379" i="9" s="1"/>
  <c r="O1379" i="9"/>
  <c r="L1379" i="9"/>
  <c r="J1379" i="9"/>
  <c r="M1379" i="9" s="1"/>
  <c r="G1379" i="9"/>
  <c r="AE1378" i="9"/>
  <c r="V1378" i="9"/>
  <c r="W1378" i="9" s="1"/>
  <c r="U1378" i="9"/>
  <c r="S1378" i="9"/>
  <c r="P1378" i="9"/>
  <c r="Q1378" i="9" s="1"/>
  <c r="O1378" i="9"/>
  <c r="R1378" i="9" s="1"/>
  <c r="L1378" i="9"/>
  <c r="J1378" i="9"/>
  <c r="M1378" i="9" s="1"/>
  <c r="G1378" i="9"/>
  <c r="AE1377" i="9"/>
  <c r="V1377" i="9"/>
  <c r="W1377" i="9" s="1"/>
  <c r="U1377" i="9"/>
  <c r="P1377" i="9"/>
  <c r="Q1377" i="9" s="1"/>
  <c r="O1377" i="9"/>
  <c r="L1377" i="9"/>
  <c r="J1377" i="9"/>
  <c r="M1377" i="9" s="1"/>
  <c r="G1377" i="9"/>
  <c r="AE1376" i="9"/>
  <c r="V1376" i="9"/>
  <c r="W1376" i="9" s="1"/>
  <c r="U1376" i="9"/>
  <c r="S1376" i="9"/>
  <c r="P1376" i="9"/>
  <c r="Q1376" i="9" s="1"/>
  <c r="O1376" i="9"/>
  <c r="R1376" i="9" s="1"/>
  <c r="L1376" i="9"/>
  <c r="J1376" i="9"/>
  <c r="M1376" i="9" s="1"/>
  <c r="G1376" i="9"/>
  <c r="AE1375" i="9"/>
  <c r="V1375" i="9"/>
  <c r="W1375" i="9" s="1"/>
  <c r="U1375" i="9"/>
  <c r="P1375" i="9"/>
  <c r="Q1375" i="9" s="1"/>
  <c r="O1375" i="9"/>
  <c r="L1375" i="9"/>
  <c r="J1375" i="9"/>
  <c r="M1375" i="9" s="1"/>
  <c r="G1375" i="9"/>
  <c r="AE1374" i="9"/>
  <c r="V1374" i="9"/>
  <c r="W1374" i="9" s="1"/>
  <c r="U1374" i="9"/>
  <c r="P1374" i="9"/>
  <c r="Q1374" i="9" s="1"/>
  <c r="O1374" i="9"/>
  <c r="L1374" i="9"/>
  <c r="J1374" i="9"/>
  <c r="M1374" i="9" s="1"/>
  <c r="G1374" i="9"/>
  <c r="AE1373" i="9"/>
  <c r="V1373" i="9"/>
  <c r="W1373" i="9" s="1"/>
  <c r="U1373" i="9"/>
  <c r="P1373" i="9"/>
  <c r="Q1373" i="9" s="1"/>
  <c r="O1373" i="9"/>
  <c r="L1373" i="9"/>
  <c r="J1373" i="9"/>
  <c r="M1373" i="9" s="1"/>
  <c r="G1373" i="9"/>
  <c r="AE1372" i="9"/>
  <c r="V1372" i="9"/>
  <c r="W1372" i="9" s="1"/>
  <c r="U1372" i="9"/>
  <c r="P1372" i="9"/>
  <c r="Q1372" i="9" s="1"/>
  <c r="O1372" i="9"/>
  <c r="L1372" i="9"/>
  <c r="J1372" i="9"/>
  <c r="M1372" i="9" s="1"/>
  <c r="G1372" i="9"/>
  <c r="AE1371" i="9"/>
  <c r="V1371" i="9"/>
  <c r="W1371" i="9" s="1"/>
  <c r="U1371" i="9"/>
  <c r="P1371" i="9"/>
  <c r="Q1371" i="9" s="1"/>
  <c r="O1371" i="9"/>
  <c r="L1371" i="9"/>
  <c r="J1371" i="9"/>
  <c r="M1371" i="9" s="1"/>
  <c r="G1371" i="9"/>
  <c r="AE1370" i="9"/>
  <c r="V1370" i="9"/>
  <c r="W1370" i="9" s="1"/>
  <c r="U1370" i="9"/>
  <c r="P1370" i="9"/>
  <c r="Q1370" i="9" s="1"/>
  <c r="O1370" i="9"/>
  <c r="L1370" i="9"/>
  <c r="J1370" i="9"/>
  <c r="M1370" i="9" s="1"/>
  <c r="G1370" i="9"/>
  <c r="AE1369" i="9"/>
  <c r="V1369" i="9"/>
  <c r="W1369" i="9" s="1"/>
  <c r="U1369" i="9"/>
  <c r="P1369" i="9"/>
  <c r="Q1369" i="9" s="1"/>
  <c r="O1369" i="9"/>
  <c r="L1369" i="9"/>
  <c r="J1369" i="9"/>
  <c r="M1369" i="9" s="1"/>
  <c r="G1369" i="9"/>
  <c r="AE1368" i="9"/>
  <c r="V1368" i="9"/>
  <c r="W1368" i="9" s="1"/>
  <c r="U1368" i="9"/>
  <c r="P1368" i="9"/>
  <c r="Q1368" i="9" s="1"/>
  <c r="O1368" i="9"/>
  <c r="L1368" i="9"/>
  <c r="J1368" i="9"/>
  <c r="M1368" i="9" s="1"/>
  <c r="G1368" i="9"/>
  <c r="AE1367" i="9"/>
  <c r="V1367" i="9"/>
  <c r="W1367" i="9" s="1"/>
  <c r="U1367" i="9"/>
  <c r="P1367" i="9"/>
  <c r="Q1367" i="9" s="1"/>
  <c r="O1367" i="9"/>
  <c r="L1367" i="9"/>
  <c r="J1367" i="9"/>
  <c r="M1367" i="9" s="1"/>
  <c r="G1367" i="9"/>
  <c r="AE1366" i="9"/>
  <c r="V1366" i="9"/>
  <c r="W1366" i="9" s="1"/>
  <c r="U1366" i="9"/>
  <c r="P1366" i="9"/>
  <c r="Q1366" i="9" s="1"/>
  <c r="O1366" i="9"/>
  <c r="L1366" i="9"/>
  <c r="J1366" i="9"/>
  <c r="M1366" i="9" s="1"/>
  <c r="G1366" i="9"/>
  <c r="AE1365" i="9"/>
  <c r="V1365" i="9"/>
  <c r="W1365" i="9" s="1"/>
  <c r="U1365" i="9"/>
  <c r="S1365" i="9"/>
  <c r="P1365" i="9"/>
  <c r="Q1365" i="9" s="1"/>
  <c r="O1365" i="9"/>
  <c r="R1365" i="9" s="1"/>
  <c r="L1365" i="9"/>
  <c r="J1365" i="9"/>
  <c r="M1365" i="9" s="1"/>
  <c r="G1365" i="9"/>
  <c r="AE1364" i="9"/>
  <c r="V1364" i="9"/>
  <c r="W1364" i="9" s="1"/>
  <c r="U1364" i="9"/>
  <c r="P1364" i="9"/>
  <c r="Q1364" i="9" s="1"/>
  <c r="O1364" i="9"/>
  <c r="L1364" i="9"/>
  <c r="J1364" i="9"/>
  <c r="M1364" i="9" s="1"/>
  <c r="G1364" i="9"/>
  <c r="AE1363" i="9"/>
  <c r="V1363" i="9"/>
  <c r="W1363" i="9" s="1"/>
  <c r="U1363" i="9"/>
  <c r="P1363" i="9"/>
  <c r="Q1363" i="9" s="1"/>
  <c r="O1363" i="9"/>
  <c r="L1363" i="9"/>
  <c r="J1363" i="9"/>
  <c r="M1363" i="9" s="1"/>
  <c r="G1363" i="9"/>
  <c r="AE1362" i="9"/>
  <c r="V1362" i="9"/>
  <c r="W1362" i="9" s="1"/>
  <c r="U1362" i="9"/>
  <c r="P1362" i="9"/>
  <c r="Q1362" i="9" s="1"/>
  <c r="O1362" i="9"/>
  <c r="L1362" i="9"/>
  <c r="J1362" i="9"/>
  <c r="M1362" i="9" s="1"/>
  <c r="G1362" i="9"/>
  <c r="AE1361" i="9"/>
  <c r="V1361" i="9"/>
  <c r="W1361" i="9" s="1"/>
  <c r="U1361" i="9"/>
  <c r="P1361" i="9"/>
  <c r="Q1361" i="9" s="1"/>
  <c r="O1361" i="9"/>
  <c r="L1361" i="9"/>
  <c r="J1361" i="9"/>
  <c r="M1361" i="9" s="1"/>
  <c r="G1361" i="9"/>
  <c r="AE1360" i="9"/>
  <c r="V1360" i="9"/>
  <c r="W1360" i="9" s="1"/>
  <c r="U1360" i="9"/>
  <c r="P1360" i="9"/>
  <c r="Q1360" i="9" s="1"/>
  <c r="O1360" i="9"/>
  <c r="L1360" i="9"/>
  <c r="J1360" i="9"/>
  <c r="M1360" i="9" s="1"/>
  <c r="G1360" i="9"/>
  <c r="AE1359" i="9"/>
  <c r="V1359" i="9"/>
  <c r="W1359" i="9" s="1"/>
  <c r="U1359" i="9"/>
  <c r="P1359" i="9"/>
  <c r="Q1359" i="9" s="1"/>
  <c r="O1359" i="9"/>
  <c r="L1359" i="9"/>
  <c r="J1359" i="9"/>
  <c r="M1359" i="9" s="1"/>
  <c r="G1359" i="9"/>
  <c r="AE1358" i="9"/>
  <c r="V1358" i="9"/>
  <c r="W1358" i="9" s="1"/>
  <c r="U1358" i="9"/>
  <c r="P1358" i="9"/>
  <c r="Q1358" i="9" s="1"/>
  <c r="O1358" i="9"/>
  <c r="L1358" i="9"/>
  <c r="J1358" i="9"/>
  <c r="M1358" i="9" s="1"/>
  <c r="G1358" i="9"/>
  <c r="AE1357" i="9"/>
  <c r="V1357" i="9"/>
  <c r="W1357" i="9" s="1"/>
  <c r="U1357" i="9"/>
  <c r="P1357" i="9"/>
  <c r="Q1357" i="9" s="1"/>
  <c r="O1357" i="9"/>
  <c r="L1357" i="9"/>
  <c r="J1357" i="9"/>
  <c r="M1357" i="9" s="1"/>
  <c r="G1357" i="9"/>
  <c r="AE1356" i="9"/>
  <c r="V1356" i="9"/>
  <c r="W1356" i="9" s="1"/>
  <c r="U1356" i="9"/>
  <c r="P1356" i="9"/>
  <c r="Q1356" i="9" s="1"/>
  <c r="O1356" i="9"/>
  <c r="L1356" i="9"/>
  <c r="J1356" i="9"/>
  <c r="M1356" i="9" s="1"/>
  <c r="G1356" i="9"/>
  <c r="AE1355" i="9"/>
  <c r="V1355" i="9"/>
  <c r="W1355" i="9" s="1"/>
  <c r="U1355" i="9"/>
  <c r="P1355" i="9"/>
  <c r="Q1355" i="9" s="1"/>
  <c r="O1355" i="9"/>
  <c r="L1355" i="9"/>
  <c r="J1355" i="9"/>
  <c r="M1355" i="9" s="1"/>
  <c r="G1355" i="9"/>
  <c r="AE1354" i="9"/>
  <c r="V1354" i="9"/>
  <c r="W1354" i="9" s="1"/>
  <c r="U1354" i="9"/>
  <c r="P1354" i="9"/>
  <c r="Q1354" i="9" s="1"/>
  <c r="O1354" i="9"/>
  <c r="L1354" i="9"/>
  <c r="J1354" i="9"/>
  <c r="M1354" i="9" s="1"/>
  <c r="G1354" i="9"/>
  <c r="AE1353" i="9"/>
  <c r="V1353" i="9"/>
  <c r="W1353" i="9" s="1"/>
  <c r="U1353" i="9"/>
  <c r="P1353" i="9"/>
  <c r="Q1353" i="9" s="1"/>
  <c r="O1353" i="9"/>
  <c r="L1353" i="9"/>
  <c r="J1353" i="9"/>
  <c r="M1353" i="9" s="1"/>
  <c r="G1353" i="9"/>
  <c r="AE1352" i="9"/>
  <c r="V1352" i="9"/>
  <c r="W1352" i="9" s="1"/>
  <c r="U1352" i="9"/>
  <c r="P1352" i="9"/>
  <c r="Q1352" i="9" s="1"/>
  <c r="O1352" i="9"/>
  <c r="L1352" i="9"/>
  <c r="J1352" i="9"/>
  <c r="M1352" i="9" s="1"/>
  <c r="G1352" i="9"/>
  <c r="AE1351" i="9"/>
  <c r="V1351" i="9"/>
  <c r="W1351" i="9" s="1"/>
  <c r="U1351" i="9"/>
  <c r="P1351" i="9"/>
  <c r="Q1351" i="9" s="1"/>
  <c r="O1351" i="9"/>
  <c r="L1351" i="9"/>
  <c r="J1351" i="9"/>
  <c r="M1351" i="9" s="1"/>
  <c r="G1351" i="9"/>
  <c r="AE1350" i="9"/>
  <c r="V1350" i="9"/>
  <c r="W1350" i="9" s="1"/>
  <c r="U1350" i="9"/>
  <c r="P1350" i="9"/>
  <c r="Q1350" i="9" s="1"/>
  <c r="O1350" i="9"/>
  <c r="L1350" i="9"/>
  <c r="J1350" i="9"/>
  <c r="M1350" i="9" s="1"/>
  <c r="G1350" i="9"/>
  <c r="AE1349" i="9"/>
  <c r="V1349" i="9"/>
  <c r="W1349" i="9" s="1"/>
  <c r="U1349" i="9"/>
  <c r="P1349" i="9"/>
  <c r="Q1349" i="9" s="1"/>
  <c r="O1349" i="9"/>
  <c r="L1349" i="9"/>
  <c r="J1349" i="9"/>
  <c r="M1349" i="9" s="1"/>
  <c r="G1349" i="9"/>
  <c r="AE1348" i="9"/>
  <c r="V1348" i="9"/>
  <c r="W1348" i="9" s="1"/>
  <c r="U1348" i="9"/>
  <c r="P1348" i="9"/>
  <c r="Q1348" i="9" s="1"/>
  <c r="O1348" i="9"/>
  <c r="L1348" i="9"/>
  <c r="J1348" i="9"/>
  <c r="M1348" i="9" s="1"/>
  <c r="G1348" i="9"/>
  <c r="AE1347" i="9"/>
  <c r="V1347" i="9"/>
  <c r="W1347" i="9" s="1"/>
  <c r="U1347" i="9"/>
  <c r="P1347" i="9"/>
  <c r="Q1347" i="9" s="1"/>
  <c r="O1347" i="9"/>
  <c r="L1347" i="9"/>
  <c r="J1347" i="9"/>
  <c r="M1347" i="9" s="1"/>
  <c r="G1347" i="9"/>
  <c r="AE1346" i="9"/>
  <c r="V1346" i="9"/>
  <c r="W1346" i="9" s="1"/>
  <c r="U1346" i="9"/>
  <c r="P1346" i="9"/>
  <c r="Q1346" i="9" s="1"/>
  <c r="O1346" i="9"/>
  <c r="L1346" i="9"/>
  <c r="J1346" i="9"/>
  <c r="M1346" i="9" s="1"/>
  <c r="G1346" i="9"/>
  <c r="AE1345" i="9"/>
  <c r="Y1345" i="9"/>
  <c r="V1345" i="9"/>
  <c r="W1345" i="9" s="1"/>
  <c r="U1345" i="9"/>
  <c r="X1345" i="9" s="1"/>
  <c r="P1345" i="9"/>
  <c r="Q1345" i="9" s="1"/>
  <c r="O1345" i="9"/>
  <c r="L1345" i="9"/>
  <c r="J1345" i="9"/>
  <c r="M1345" i="9" s="1"/>
  <c r="G1345" i="9"/>
  <c r="AE1344" i="9"/>
  <c r="V1344" i="9"/>
  <c r="W1344" i="9" s="1"/>
  <c r="U1344" i="9"/>
  <c r="S1344" i="9"/>
  <c r="P1344" i="9"/>
  <c r="Q1344" i="9" s="1"/>
  <c r="O1344" i="9"/>
  <c r="R1344" i="9" s="1"/>
  <c r="L1344" i="9"/>
  <c r="J1344" i="9"/>
  <c r="M1344" i="9" s="1"/>
  <c r="G1344" i="9"/>
  <c r="AE1343" i="9"/>
  <c r="V1343" i="9"/>
  <c r="W1343" i="9" s="1"/>
  <c r="U1343" i="9"/>
  <c r="P1343" i="9"/>
  <c r="Q1343" i="9" s="1"/>
  <c r="O1343" i="9"/>
  <c r="L1343" i="9"/>
  <c r="J1343" i="9"/>
  <c r="M1343" i="9" s="1"/>
  <c r="G1343" i="9"/>
  <c r="AE1342" i="9"/>
  <c r="V1342" i="9"/>
  <c r="W1342" i="9" s="1"/>
  <c r="U1342" i="9"/>
  <c r="P1342" i="9"/>
  <c r="Q1342" i="9" s="1"/>
  <c r="O1342" i="9"/>
  <c r="L1342" i="9"/>
  <c r="J1342" i="9"/>
  <c r="M1342" i="9" s="1"/>
  <c r="G1342" i="9"/>
  <c r="AE1341" i="9"/>
  <c r="V1341" i="9"/>
  <c r="W1341" i="9" s="1"/>
  <c r="U1341" i="9"/>
  <c r="P1341" i="9"/>
  <c r="Q1341" i="9" s="1"/>
  <c r="O1341" i="9"/>
  <c r="L1341" i="9"/>
  <c r="J1341" i="9"/>
  <c r="M1341" i="9" s="1"/>
  <c r="G1341" i="9"/>
  <c r="AE1340" i="9"/>
  <c r="V1340" i="9"/>
  <c r="W1340" i="9" s="1"/>
  <c r="U1340" i="9"/>
  <c r="S1340" i="9"/>
  <c r="P1340" i="9"/>
  <c r="Q1340" i="9" s="1"/>
  <c r="O1340" i="9"/>
  <c r="R1340" i="9" s="1"/>
  <c r="L1340" i="9"/>
  <c r="J1340" i="9"/>
  <c r="M1340" i="9" s="1"/>
  <c r="G1340" i="9"/>
  <c r="AE1339" i="9"/>
  <c r="V1339" i="9"/>
  <c r="W1339" i="9" s="1"/>
  <c r="U1339" i="9"/>
  <c r="P1339" i="9"/>
  <c r="Q1339" i="9" s="1"/>
  <c r="O1339" i="9"/>
  <c r="L1339" i="9"/>
  <c r="J1339" i="9"/>
  <c r="M1339" i="9" s="1"/>
  <c r="G1339" i="9"/>
  <c r="AE1338" i="9"/>
  <c r="V1338" i="9"/>
  <c r="W1338" i="9" s="1"/>
  <c r="U1338" i="9"/>
  <c r="P1338" i="9"/>
  <c r="Q1338" i="9" s="1"/>
  <c r="O1338" i="9"/>
  <c r="L1338" i="9"/>
  <c r="J1338" i="9"/>
  <c r="M1338" i="9" s="1"/>
  <c r="G1338" i="9"/>
  <c r="AE1337" i="9"/>
  <c r="V1337" i="9"/>
  <c r="W1337" i="9" s="1"/>
  <c r="U1337" i="9"/>
  <c r="P1337" i="9"/>
  <c r="Q1337" i="9" s="1"/>
  <c r="O1337" i="9"/>
  <c r="L1337" i="9"/>
  <c r="J1337" i="9"/>
  <c r="M1337" i="9" s="1"/>
  <c r="G1337" i="9"/>
  <c r="AE1336" i="9"/>
  <c r="V1336" i="9"/>
  <c r="W1336" i="9" s="1"/>
  <c r="U1336" i="9"/>
  <c r="P1336" i="9"/>
  <c r="Q1336" i="9" s="1"/>
  <c r="O1336" i="9"/>
  <c r="L1336" i="9"/>
  <c r="J1336" i="9"/>
  <c r="M1336" i="9" s="1"/>
  <c r="G1336" i="9"/>
  <c r="AE1335" i="9"/>
  <c r="V1335" i="9"/>
  <c r="W1335" i="9" s="1"/>
  <c r="U1335" i="9"/>
  <c r="P1335" i="9"/>
  <c r="Q1335" i="9" s="1"/>
  <c r="O1335" i="9"/>
  <c r="L1335" i="9"/>
  <c r="J1335" i="9"/>
  <c r="M1335" i="9" s="1"/>
  <c r="G1335" i="9"/>
  <c r="AE1334" i="9"/>
  <c r="V1334" i="9"/>
  <c r="W1334" i="9" s="1"/>
  <c r="U1334" i="9"/>
  <c r="P1334" i="9"/>
  <c r="Q1334" i="9" s="1"/>
  <c r="O1334" i="9"/>
  <c r="L1334" i="9"/>
  <c r="J1334" i="9"/>
  <c r="M1334" i="9" s="1"/>
  <c r="G1334" i="9"/>
  <c r="AE1333" i="9"/>
  <c r="V1333" i="9"/>
  <c r="W1333" i="9" s="1"/>
  <c r="U1333" i="9"/>
  <c r="S1333" i="9"/>
  <c r="P1333" i="9"/>
  <c r="Q1333" i="9" s="1"/>
  <c r="O1333" i="9"/>
  <c r="R1333" i="9" s="1"/>
  <c r="L1333" i="9"/>
  <c r="J1333" i="9"/>
  <c r="M1333" i="9" s="1"/>
  <c r="G1333" i="9"/>
  <c r="AE1332" i="9"/>
  <c r="V1332" i="9"/>
  <c r="W1332" i="9" s="1"/>
  <c r="U1332" i="9"/>
  <c r="P1332" i="9"/>
  <c r="Q1332" i="9" s="1"/>
  <c r="O1332" i="9"/>
  <c r="L1332" i="9"/>
  <c r="J1332" i="9"/>
  <c r="M1332" i="9" s="1"/>
  <c r="G1332" i="9"/>
  <c r="AE1331" i="9"/>
  <c r="V1331" i="9"/>
  <c r="W1331" i="9" s="1"/>
  <c r="U1331" i="9"/>
  <c r="P1331" i="9"/>
  <c r="Q1331" i="9" s="1"/>
  <c r="O1331" i="9"/>
  <c r="L1331" i="9"/>
  <c r="J1331" i="9"/>
  <c r="M1331" i="9" s="1"/>
  <c r="G1331" i="9"/>
  <c r="AE1330" i="9"/>
  <c r="V1330" i="9"/>
  <c r="W1330" i="9" s="1"/>
  <c r="U1330" i="9"/>
  <c r="S1330" i="9"/>
  <c r="P1330" i="9"/>
  <c r="Q1330" i="9" s="1"/>
  <c r="O1330" i="9"/>
  <c r="R1330" i="9" s="1"/>
  <c r="L1330" i="9"/>
  <c r="J1330" i="9"/>
  <c r="M1330" i="9" s="1"/>
  <c r="G1330" i="9"/>
  <c r="AE1329" i="9"/>
  <c r="V1329" i="9"/>
  <c r="W1329" i="9" s="1"/>
  <c r="U1329" i="9"/>
  <c r="P1329" i="9"/>
  <c r="Q1329" i="9" s="1"/>
  <c r="O1329" i="9"/>
  <c r="L1329" i="9"/>
  <c r="J1329" i="9"/>
  <c r="M1329" i="9" s="1"/>
  <c r="G1329" i="9"/>
  <c r="AE1328" i="9"/>
  <c r="V1328" i="9"/>
  <c r="W1328" i="9" s="1"/>
  <c r="U1328" i="9"/>
  <c r="P1328" i="9"/>
  <c r="Q1328" i="9" s="1"/>
  <c r="O1328" i="9"/>
  <c r="L1328" i="9"/>
  <c r="J1328" i="9"/>
  <c r="M1328" i="9" s="1"/>
  <c r="G1328" i="9"/>
  <c r="AE1327" i="9"/>
  <c r="Y1327" i="9"/>
  <c r="V1327" i="9"/>
  <c r="W1327" i="9" s="1"/>
  <c r="U1327" i="9"/>
  <c r="X1327" i="9" s="1"/>
  <c r="S1327" i="9"/>
  <c r="P1327" i="9"/>
  <c r="Q1327" i="9" s="1"/>
  <c r="O1327" i="9"/>
  <c r="R1327" i="9" s="1"/>
  <c r="L1327" i="9"/>
  <c r="J1327" i="9"/>
  <c r="M1327" i="9" s="1"/>
  <c r="G1327" i="9"/>
  <c r="AE1326" i="9"/>
  <c r="V1326" i="9"/>
  <c r="W1326" i="9" s="1"/>
  <c r="U1326" i="9"/>
  <c r="P1326" i="9"/>
  <c r="Q1326" i="9" s="1"/>
  <c r="O1326" i="9"/>
  <c r="L1326" i="9"/>
  <c r="J1326" i="9"/>
  <c r="M1326" i="9" s="1"/>
  <c r="G1326" i="9"/>
  <c r="AE1325" i="9"/>
  <c r="V1325" i="9"/>
  <c r="W1325" i="9" s="1"/>
  <c r="U1325" i="9"/>
  <c r="P1325" i="9"/>
  <c r="Q1325" i="9" s="1"/>
  <c r="O1325" i="9"/>
  <c r="L1325" i="9"/>
  <c r="J1325" i="9"/>
  <c r="M1325" i="9" s="1"/>
  <c r="G1325" i="9"/>
  <c r="AE1324" i="9"/>
  <c r="V1324" i="9"/>
  <c r="W1324" i="9" s="1"/>
  <c r="U1324" i="9"/>
  <c r="P1324" i="9"/>
  <c r="Q1324" i="9" s="1"/>
  <c r="O1324" i="9"/>
  <c r="L1324" i="9"/>
  <c r="J1324" i="9"/>
  <c r="M1324" i="9" s="1"/>
  <c r="G1324" i="9"/>
  <c r="AE1323" i="9"/>
  <c r="V1323" i="9"/>
  <c r="W1323" i="9" s="1"/>
  <c r="U1323" i="9"/>
  <c r="P1323" i="9"/>
  <c r="Q1323" i="9" s="1"/>
  <c r="O1323" i="9"/>
  <c r="L1323" i="9"/>
  <c r="J1323" i="9"/>
  <c r="M1323" i="9" s="1"/>
  <c r="G1323" i="9"/>
  <c r="AE1322" i="9"/>
  <c r="V1322" i="9"/>
  <c r="W1322" i="9" s="1"/>
  <c r="U1322" i="9"/>
  <c r="P1322" i="9"/>
  <c r="Q1322" i="9" s="1"/>
  <c r="O1322" i="9"/>
  <c r="L1322" i="9"/>
  <c r="J1322" i="9"/>
  <c r="M1322" i="9" s="1"/>
  <c r="G1322" i="9"/>
  <c r="AE1321" i="9"/>
  <c r="V1321" i="9"/>
  <c r="W1321" i="9" s="1"/>
  <c r="U1321" i="9"/>
  <c r="P1321" i="9"/>
  <c r="Q1321" i="9" s="1"/>
  <c r="O1321" i="9"/>
  <c r="L1321" i="9"/>
  <c r="J1321" i="9"/>
  <c r="M1321" i="9" s="1"/>
  <c r="G1321" i="9"/>
  <c r="AE1320" i="9"/>
  <c r="V1320" i="9"/>
  <c r="W1320" i="9" s="1"/>
  <c r="U1320" i="9"/>
  <c r="P1320" i="9"/>
  <c r="Q1320" i="9" s="1"/>
  <c r="O1320" i="9"/>
  <c r="L1320" i="9"/>
  <c r="J1320" i="9"/>
  <c r="M1320" i="9" s="1"/>
  <c r="G1320" i="9"/>
  <c r="AE1319" i="9"/>
  <c r="V1319" i="9"/>
  <c r="W1319" i="9" s="1"/>
  <c r="U1319" i="9"/>
  <c r="P1319" i="9"/>
  <c r="Q1319" i="9" s="1"/>
  <c r="O1319" i="9"/>
  <c r="L1319" i="9"/>
  <c r="J1319" i="9"/>
  <c r="M1319" i="9" s="1"/>
  <c r="G1319" i="9"/>
  <c r="AE1318" i="9"/>
  <c r="V1318" i="9"/>
  <c r="W1318" i="9" s="1"/>
  <c r="U1318" i="9"/>
  <c r="P1318" i="9"/>
  <c r="Q1318" i="9" s="1"/>
  <c r="O1318" i="9"/>
  <c r="L1318" i="9"/>
  <c r="J1318" i="9"/>
  <c r="M1318" i="9" s="1"/>
  <c r="G1318" i="9"/>
  <c r="AE1317" i="9"/>
  <c r="V1317" i="9"/>
  <c r="W1317" i="9" s="1"/>
  <c r="U1317" i="9"/>
  <c r="P1317" i="9"/>
  <c r="Q1317" i="9" s="1"/>
  <c r="O1317" i="9"/>
  <c r="L1317" i="9"/>
  <c r="J1317" i="9"/>
  <c r="M1317" i="9" s="1"/>
  <c r="G1317" i="9"/>
  <c r="AE1316" i="9"/>
  <c r="V1316" i="9"/>
  <c r="W1316" i="9" s="1"/>
  <c r="U1316" i="9"/>
  <c r="P1316" i="9"/>
  <c r="Q1316" i="9" s="1"/>
  <c r="O1316" i="9"/>
  <c r="L1316" i="9"/>
  <c r="J1316" i="9"/>
  <c r="M1316" i="9" s="1"/>
  <c r="G1316" i="9"/>
  <c r="AE1315" i="9"/>
  <c r="V1315" i="9"/>
  <c r="W1315" i="9" s="1"/>
  <c r="U1315" i="9"/>
  <c r="P1315" i="9"/>
  <c r="Q1315" i="9" s="1"/>
  <c r="O1315" i="9"/>
  <c r="L1315" i="9"/>
  <c r="J1315" i="9"/>
  <c r="M1315" i="9" s="1"/>
  <c r="G1315" i="9"/>
  <c r="AE1314" i="9"/>
  <c r="V1314" i="9"/>
  <c r="W1314" i="9" s="1"/>
  <c r="U1314" i="9"/>
  <c r="P1314" i="9"/>
  <c r="Q1314" i="9" s="1"/>
  <c r="O1314" i="9"/>
  <c r="L1314" i="9"/>
  <c r="J1314" i="9"/>
  <c r="M1314" i="9" s="1"/>
  <c r="G1314" i="9"/>
  <c r="AE1313" i="9"/>
  <c r="Y1313" i="9"/>
  <c r="V1313" i="9"/>
  <c r="W1313" i="9" s="1"/>
  <c r="U1313" i="9"/>
  <c r="X1313" i="9" s="1"/>
  <c r="P1313" i="9"/>
  <c r="Q1313" i="9" s="1"/>
  <c r="O1313" i="9"/>
  <c r="L1313" i="9"/>
  <c r="J1313" i="9"/>
  <c r="M1313" i="9" s="1"/>
  <c r="G1313" i="9"/>
  <c r="AE1312" i="9"/>
  <c r="Y1312" i="9"/>
  <c r="V1312" i="9"/>
  <c r="W1312" i="9" s="1"/>
  <c r="U1312" i="9"/>
  <c r="X1312" i="9" s="1"/>
  <c r="S1312" i="9"/>
  <c r="P1312" i="9"/>
  <c r="Q1312" i="9" s="1"/>
  <c r="O1312" i="9"/>
  <c r="R1312" i="9" s="1"/>
  <c r="L1312" i="9"/>
  <c r="J1312" i="9"/>
  <c r="M1312" i="9" s="1"/>
  <c r="G1312" i="9"/>
  <c r="AE1311" i="9"/>
  <c r="V1311" i="9"/>
  <c r="W1311" i="9" s="1"/>
  <c r="U1311" i="9"/>
  <c r="S1311" i="9"/>
  <c r="P1311" i="9"/>
  <c r="Q1311" i="9" s="1"/>
  <c r="O1311" i="9"/>
  <c r="R1311" i="9" s="1"/>
  <c r="L1311" i="9"/>
  <c r="J1311" i="9"/>
  <c r="M1311" i="9" s="1"/>
  <c r="G1311" i="9"/>
  <c r="AE1310" i="9"/>
  <c r="V1310" i="9"/>
  <c r="W1310" i="9" s="1"/>
  <c r="U1310" i="9"/>
  <c r="P1310" i="9"/>
  <c r="Q1310" i="9" s="1"/>
  <c r="O1310" i="9"/>
  <c r="L1310" i="9"/>
  <c r="J1310" i="9"/>
  <c r="M1310" i="9" s="1"/>
  <c r="G1310" i="9"/>
  <c r="AE1309" i="9"/>
  <c r="V1309" i="9"/>
  <c r="W1309" i="9" s="1"/>
  <c r="U1309" i="9"/>
  <c r="P1309" i="9"/>
  <c r="Q1309" i="9" s="1"/>
  <c r="O1309" i="9"/>
  <c r="L1309" i="9"/>
  <c r="J1309" i="9"/>
  <c r="M1309" i="9" s="1"/>
  <c r="G1309" i="9"/>
  <c r="AE1308" i="9"/>
  <c r="V1308" i="9"/>
  <c r="W1308" i="9" s="1"/>
  <c r="U1308" i="9"/>
  <c r="S1308" i="9"/>
  <c r="P1308" i="9"/>
  <c r="Q1308" i="9" s="1"/>
  <c r="O1308" i="9"/>
  <c r="R1308" i="9" s="1"/>
  <c r="L1308" i="9"/>
  <c r="J1308" i="9"/>
  <c r="M1308" i="9" s="1"/>
  <c r="G1308" i="9"/>
  <c r="AE1307" i="9"/>
  <c r="V1307" i="9"/>
  <c r="W1307" i="9" s="1"/>
  <c r="U1307" i="9"/>
  <c r="P1307" i="9"/>
  <c r="Q1307" i="9" s="1"/>
  <c r="O1307" i="9"/>
  <c r="L1307" i="9"/>
  <c r="J1307" i="9"/>
  <c r="M1307" i="9" s="1"/>
  <c r="G1307" i="9"/>
  <c r="AE1306" i="9"/>
  <c r="V1306" i="9"/>
  <c r="W1306" i="9" s="1"/>
  <c r="U1306" i="9"/>
  <c r="P1306" i="9"/>
  <c r="Q1306" i="9" s="1"/>
  <c r="O1306" i="9"/>
  <c r="L1306" i="9"/>
  <c r="J1306" i="9"/>
  <c r="M1306" i="9" s="1"/>
  <c r="G1306" i="9"/>
  <c r="AE1305" i="9"/>
  <c r="V1305" i="9"/>
  <c r="W1305" i="9" s="1"/>
  <c r="U1305" i="9"/>
  <c r="P1305" i="9"/>
  <c r="Q1305" i="9" s="1"/>
  <c r="O1305" i="9"/>
  <c r="L1305" i="9"/>
  <c r="J1305" i="9"/>
  <c r="M1305" i="9" s="1"/>
  <c r="G1305" i="9"/>
  <c r="AE1304" i="9"/>
  <c r="V1304" i="9"/>
  <c r="W1304" i="9" s="1"/>
  <c r="U1304" i="9"/>
  <c r="P1304" i="9"/>
  <c r="Q1304" i="9" s="1"/>
  <c r="O1304" i="9"/>
  <c r="L1304" i="9"/>
  <c r="J1304" i="9"/>
  <c r="M1304" i="9" s="1"/>
  <c r="G1304" i="9"/>
  <c r="AE1303" i="9"/>
  <c r="V1303" i="9"/>
  <c r="W1303" i="9" s="1"/>
  <c r="U1303" i="9"/>
  <c r="S1303" i="9"/>
  <c r="P1303" i="9"/>
  <c r="Q1303" i="9" s="1"/>
  <c r="O1303" i="9"/>
  <c r="R1303" i="9" s="1"/>
  <c r="L1303" i="9"/>
  <c r="J1303" i="9"/>
  <c r="M1303" i="9" s="1"/>
  <c r="G1303" i="9"/>
  <c r="AE1302" i="9"/>
  <c r="V1302" i="9"/>
  <c r="W1302" i="9" s="1"/>
  <c r="U1302" i="9"/>
  <c r="P1302" i="9"/>
  <c r="Q1302" i="9" s="1"/>
  <c r="O1302" i="9"/>
  <c r="L1302" i="9"/>
  <c r="J1302" i="9"/>
  <c r="M1302" i="9" s="1"/>
  <c r="G1302" i="9"/>
  <c r="AE1301" i="9"/>
  <c r="V1301" i="9"/>
  <c r="W1301" i="9" s="1"/>
  <c r="U1301" i="9"/>
  <c r="P1301" i="9"/>
  <c r="Q1301" i="9" s="1"/>
  <c r="O1301" i="9"/>
  <c r="L1301" i="9"/>
  <c r="J1301" i="9"/>
  <c r="M1301" i="9" s="1"/>
  <c r="G1301" i="9"/>
  <c r="AE1300" i="9"/>
  <c r="V1300" i="9"/>
  <c r="W1300" i="9" s="1"/>
  <c r="U1300" i="9"/>
  <c r="P1300" i="9"/>
  <c r="Q1300" i="9" s="1"/>
  <c r="O1300" i="9"/>
  <c r="L1300" i="9"/>
  <c r="J1300" i="9"/>
  <c r="M1300" i="9" s="1"/>
  <c r="G1300" i="9"/>
  <c r="AE1299" i="9"/>
  <c r="V1299" i="9"/>
  <c r="W1299" i="9" s="1"/>
  <c r="U1299" i="9"/>
  <c r="P1299" i="9"/>
  <c r="Q1299" i="9" s="1"/>
  <c r="O1299" i="9"/>
  <c r="L1299" i="9"/>
  <c r="J1299" i="9"/>
  <c r="M1299" i="9" s="1"/>
  <c r="G1299" i="9"/>
  <c r="AE1298" i="9"/>
  <c r="V1298" i="9"/>
  <c r="W1298" i="9" s="1"/>
  <c r="U1298" i="9"/>
  <c r="P1298" i="9"/>
  <c r="Q1298" i="9" s="1"/>
  <c r="O1298" i="9"/>
  <c r="L1298" i="9"/>
  <c r="J1298" i="9"/>
  <c r="M1298" i="9" s="1"/>
  <c r="G1298" i="9"/>
  <c r="AE1297" i="9"/>
  <c r="V1297" i="9"/>
  <c r="W1297" i="9" s="1"/>
  <c r="U1297" i="9"/>
  <c r="P1297" i="9"/>
  <c r="Q1297" i="9" s="1"/>
  <c r="O1297" i="9"/>
  <c r="L1297" i="9"/>
  <c r="J1297" i="9"/>
  <c r="M1297" i="9" s="1"/>
  <c r="G1297" i="9"/>
  <c r="AE1296" i="9"/>
  <c r="V1296" i="9"/>
  <c r="W1296" i="9" s="1"/>
  <c r="U1296" i="9"/>
  <c r="P1296" i="9"/>
  <c r="Q1296" i="9" s="1"/>
  <c r="O1296" i="9"/>
  <c r="L1296" i="9"/>
  <c r="J1296" i="9"/>
  <c r="M1296" i="9" s="1"/>
  <c r="G1296" i="9"/>
  <c r="AE1295" i="9"/>
  <c r="V1295" i="9"/>
  <c r="W1295" i="9" s="1"/>
  <c r="U1295" i="9"/>
  <c r="P1295" i="9"/>
  <c r="Q1295" i="9" s="1"/>
  <c r="O1295" i="9"/>
  <c r="L1295" i="9"/>
  <c r="J1295" i="9"/>
  <c r="M1295" i="9" s="1"/>
  <c r="G1295" i="9"/>
  <c r="AE1294" i="9"/>
  <c r="V1294" i="9"/>
  <c r="W1294" i="9" s="1"/>
  <c r="U1294" i="9"/>
  <c r="P1294" i="9"/>
  <c r="Q1294" i="9" s="1"/>
  <c r="O1294" i="9"/>
  <c r="L1294" i="9"/>
  <c r="J1294" i="9"/>
  <c r="M1294" i="9" s="1"/>
  <c r="G1294" i="9"/>
  <c r="AE1293" i="9"/>
  <c r="V1293" i="9"/>
  <c r="W1293" i="9" s="1"/>
  <c r="U1293" i="9"/>
  <c r="S1293" i="9"/>
  <c r="P1293" i="9"/>
  <c r="Q1293" i="9" s="1"/>
  <c r="O1293" i="9"/>
  <c r="R1293" i="9" s="1"/>
  <c r="L1293" i="9"/>
  <c r="J1293" i="9"/>
  <c r="M1293" i="9" s="1"/>
  <c r="G1293" i="9"/>
  <c r="AE1292" i="9"/>
  <c r="V1292" i="9"/>
  <c r="W1292" i="9" s="1"/>
  <c r="U1292" i="9"/>
  <c r="P1292" i="9"/>
  <c r="Q1292" i="9" s="1"/>
  <c r="O1292" i="9"/>
  <c r="L1292" i="9"/>
  <c r="J1292" i="9"/>
  <c r="M1292" i="9" s="1"/>
  <c r="G1292" i="9"/>
  <c r="AE1291" i="9"/>
  <c r="V1291" i="9"/>
  <c r="W1291" i="9" s="1"/>
  <c r="U1291" i="9"/>
  <c r="S1291" i="9"/>
  <c r="P1291" i="9"/>
  <c r="Q1291" i="9" s="1"/>
  <c r="O1291" i="9"/>
  <c r="R1291" i="9" s="1"/>
  <c r="L1291" i="9"/>
  <c r="J1291" i="9"/>
  <c r="M1291" i="9" s="1"/>
  <c r="G1291" i="9"/>
  <c r="AE1290" i="9"/>
  <c r="V1290" i="9"/>
  <c r="W1290" i="9" s="1"/>
  <c r="U1290" i="9"/>
  <c r="S1290" i="9"/>
  <c r="P1290" i="9"/>
  <c r="Q1290" i="9" s="1"/>
  <c r="O1290" i="9"/>
  <c r="R1290" i="9" s="1"/>
  <c r="L1290" i="9"/>
  <c r="J1290" i="9"/>
  <c r="M1290" i="9" s="1"/>
  <c r="G1290" i="9"/>
  <c r="AE1289" i="9"/>
  <c r="V1289" i="9"/>
  <c r="W1289" i="9" s="1"/>
  <c r="U1289" i="9"/>
  <c r="S1289" i="9"/>
  <c r="P1289" i="9"/>
  <c r="Q1289" i="9" s="1"/>
  <c r="O1289" i="9"/>
  <c r="R1289" i="9" s="1"/>
  <c r="L1289" i="9"/>
  <c r="J1289" i="9"/>
  <c r="M1289" i="9" s="1"/>
  <c r="G1289" i="9"/>
  <c r="AE1288" i="9"/>
  <c r="Y1288" i="9"/>
  <c r="V1288" i="9"/>
  <c r="W1288" i="9" s="1"/>
  <c r="U1288" i="9"/>
  <c r="X1288" i="9" s="1"/>
  <c r="P1288" i="9"/>
  <c r="Q1288" i="9" s="1"/>
  <c r="O1288" i="9"/>
  <c r="L1288" i="9"/>
  <c r="J1288" i="9"/>
  <c r="M1288" i="9" s="1"/>
  <c r="G1288" i="9"/>
  <c r="AE1287" i="9"/>
  <c r="V1287" i="9"/>
  <c r="W1287" i="9" s="1"/>
  <c r="U1287" i="9"/>
  <c r="P1287" i="9"/>
  <c r="Q1287" i="9" s="1"/>
  <c r="O1287" i="9"/>
  <c r="L1287" i="9"/>
  <c r="J1287" i="9"/>
  <c r="M1287" i="9" s="1"/>
  <c r="G1287" i="9"/>
  <c r="AE1286" i="9"/>
  <c r="V1286" i="9"/>
  <c r="W1286" i="9" s="1"/>
  <c r="U1286" i="9"/>
  <c r="P1286" i="9"/>
  <c r="Q1286" i="9" s="1"/>
  <c r="O1286" i="9"/>
  <c r="L1286" i="9"/>
  <c r="J1286" i="9"/>
  <c r="M1286" i="9" s="1"/>
  <c r="G1286" i="9"/>
  <c r="AE1285" i="9"/>
  <c r="V1285" i="9"/>
  <c r="W1285" i="9" s="1"/>
  <c r="U1285" i="9"/>
  <c r="P1285" i="9"/>
  <c r="Q1285" i="9" s="1"/>
  <c r="O1285" i="9"/>
  <c r="L1285" i="9"/>
  <c r="J1285" i="9"/>
  <c r="M1285" i="9" s="1"/>
  <c r="G1285" i="9"/>
  <c r="AE1284" i="9"/>
  <c r="Y1284" i="9"/>
  <c r="V1284" i="9"/>
  <c r="W1284" i="9" s="1"/>
  <c r="U1284" i="9"/>
  <c r="X1284" i="9" s="1"/>
  <c r="P1284" i="9"/>
  <c r="Q1284" i="9" s="1"/>
  <c r="O1284" i="9"/>
  <c r="L1284" i="9"/>
  <c r="J1284" i="9"/>
  <c r="M1284" i="9" s="1"/>
  <c r="G1284" i="9"/>
  <c r="AE1283" i="9"/>
  <c r="V1283" i="9"/>
  <c r="W1283" i="9" s="1"/>
  <c r="U1283" i="9"/>
  <c r="P1283" i="9"/>
  <c r="Q1283" i="9" s="1"/>
  <c r="O1283" i="9"/>
  <c r="L1283" i="9"/>
  <c r="J1283" i="9"/>
  <c r="M1283" i="9" s="1"/>
  <c r="G1283" i="9"/>
  <c r="AE1282" i="9"/>
  <c r="V1282" i="9"/>
  <c r="W1282" i="9" s="1"/>
  <c r="U1282" i="9"/>
  <c r="P1282" i="9"/>
  <c r="Q1282" i="9" s="1"/>
  <c r="O1282" i="9"/>
  <c r="L1282" i="9"/>
  <c r="J1282" i="9"/>
  <c r="M1282" i="9" s="1"/>
  <c r="G1282" i="9"/>
  <c r="AE1281" i="9"/>
  <c r="Y1281" i="9"/>
  <c r="V1281" i="9"/>
  <c r="W1281" i="9" s="1"/>
  <c r="U1281" i="9"/>
  <c r="X1281" i="9" s="1"/>
  <c r="S1281" i="9"/>
  <c r="P1281" i="9"/>
  <c r="Q1281" i="9" s="1"/>
  <c r="O1281" i="9"/>
  <c r="R1281" i="9" s="1"/>
  <c r="L1281" i="9"/>
  <c r="J1281" i="9"/>
  <c r="M1281" i="9" s="1"/>
  <c r="G1281" i="9"/>
  <c r="AE1280" i="9"/>
  <c r="V1280" i="9"/>
  <c r="W1280" i="9" s="1"/>
  <c r="U1280" i="9"/>
  <c r="P1280" i="9"/>
  <c r="Q1280" i="9" s="1"/>
  <c r="O1280" i="9"/>
  <c r="L1280" i="9"/>
  <c r="J1280" i="9"/>
  <c r="M1280" i="9" s="1"/>
  <c r="G1280" i="9"/>
  <c r="AE1279" i="9"/>
  <c r="V1279" i="9"/>
  <c r="W1279" i="9" s="1"/>
  <c r="U1279" i="9"/>
  <c r="S1279" i="9"/>
  <c r="P1279" i="9"/>
  <c r="Q1279" i="9" s="1"/>
  <c r="O1279" i="9"/>
  <c r="R1279" i="9" s="1"/>
  <c r="L1279" i="9"/>
  <c r="J1279" i="9"/>
  <c r="M1279" i="9" s="1"/>
  <c r="G1279" i="9"/>
  <c r="AE1278" i="9"/>
  <c r="Y1278" i="9"/>
  <c r="V1278" i="9"/>
  <c r="W1278" i="9" s="1"/>
  <c r="U1278" i="9"/>
  <c r="X1278" i="9" s="1"/>
  <c r="S1278" i="9"/>
  <c r="P1278" i="9"/>
  <c r="Q1278" i="9" s="1"/>
  <c r="O1278" i="9"/>
  <c r="R1278" i="9" s="1"/>
  <c r="L1278" i="9"/>
  <c r="J1278" i="9"/>
  <c r="M1278" i="9" s="1"/>
  <c r="G1278" i="9"/>
  <c r="AE1277" i="9"/>
  <c r="V1277" i="9"/>
  <c r="W1277" i="9" s="1"/>
  <c r="U1277" i="9"/>
  <c r="P1277" i="9"/>
  <c r="Q1277" i="9" s="1"/>
  <c r="O1277" i="9"/>
  <c r="L1277" i="9"/>
  <c r="J1277" i="9"/>
  <c r="M1277" i="9" s="1"/>
  <c r="G1277" i="9"/>
  <c r="AE1276" i="9"/>
  <c r="V1276" i="9"/>
  <c r="W1276" i="9" s="1"/>
  <c r="U1276" i="9"/>
  <c r="P1276" i="9"/>
  <c r="Q1276" i="9" s="1"/>
  <c r="O1276" i="9"/>
  <c r="L1276" i="9"/>
  <c r="J1276" i="9"/>
  <c r="M1276" i="9" s="1"/>
  <c r="G1276" i="9"/>
  <c r="AE1275" i="9"/>
  <c r="V1275" i="9"/>
  <c r="W1275" i="9" s="1"/>
  <c r="U1275" i="9"/>
  <c r="P1275" i="9"/>
  <c r="Q1275" i="9" s="1"/>
  <c r="O1275" i="9"/>
  <c r="L1275" i="9"/>
  <c r="J1275" i="9"/>
  <c r="M1275" i="9" s="1"/>
  <c r="G1275" i="9"/>
  <c r="AE1274" i="9"/>
  <c r="V1274" i="9"/>
  <c r="W1274" i="9" s="1"/>
  <c r="U1274" i="9"/>
  <c r="P1274" i="9"/>
  <c r="Q1274" i="9" s="1"/>
  <c r="O1274" i="9"/>
  <c r="L1274" i="9"/>
  <c r="J1274" i="9"/>
  <c r="M1274" i="9" s="1"/>
  <c r="G1274" i="9"/>
  <c r="AE1273" i="9"/>
  <c r="Y1273" i="9"/>
  <c r="V1273" i="9"/>
  <c r="W1273" i="9" s="1"/>
  <c r="U1273" i="9"/>
  <c r="X1273" i="9" s="1"/>
  <c r="P1273" i="9"/>
  <c r="Q1273" i="9" s="1"/>
  <c r="O1273" i="9"/>
  <c r="L1273" i="9"/>
  <c r="J1273" i="9"/>
  <c r="M1273" i="9" s="1"/>
  <c r="G1273" i="9"/>
  <c r="AE1272" i="9"/>
  <c r="V1272" i="9"/>
  <c r="W1272" i="9" s="1"/>
  <c r="U1272" i="9"/>
  <c r="P1272" i="9"/>
  <c r="Q1272" i="9" s="1"/>
  <c r="O1272" i="9"/>
  <c r="L1272" i="9"/>
  <c r="J1272" i="9"/>
  <c r="M1272" i="9" s="1"/>
  <c r="G1272" i="9"/>
  <c r="AE1271" i="9"/>
  <c r="V1271" i="9"/>
  <c r="W1271" i="9" s="1"/>
  <c r="U1271" i="9"/>
  <c r="P1271" i="9"/>
  <c r="Q1271" i="9" s="1"/>
  <c r="O1271" i="9"/>
  <c r="L1271" i="9"/>
  <c r="J1271" i="9"/>
  <c r="M1271" i="9" s="1"/>
  <c r="G1271" i="9"/>
  <c r="AE1270" i="9"/>
  <c r="V1270" i="9"/>
  <c r="W1270" i="9" s="1"/>
  <c r="U1270" i="9"/>
  <c r="P1270" i="9"/>
  <c r="Q1270" i="9" s="1"/>
  <c r="O1270" i="9"/>
  <c r="L1270" i="9"/>
  <c r="J1270" i="9"/>
  <c r="M1270" i="9" s="1"/>
  <c r="G1270" i="9"/>
  <c r="AE1269" i="9"/>
  <c r="Y1269" i="9"/>
  <c r="V1269" i="9"/>
  <c r="W1269" i="9" s="1"/>
  <c r="U1269" i="9"/>
  <c r="X1269" i="9" s="1"/>
  <c r="S1269" i="9"/>
  <c r="P1269" i="9"/>
  <c r="Q1269" i="9" s="1"/>
  <c r="O1269" i="9"/>
  <c r="R1269" i="9" s="1"/>
  <c r="L1269" i="9"/>
  <c r="J1269" i="9"/>
  <c r="M1269" i="9" s="1"/>
  <c r="G1269" i="9"/>
  <c r="AE1268" i="9"/>
  <c r="V1268" i="9"/>
  <c r="W1268" i="9" s="1"/>
  <c r="U1268" i="9"/>
  <c r="P1268" i="9"/>
  <c r="Q1268" i="9" s="1"/>
  <c r="O1268" i="9"/>
  <c r="L1268" i="9"/>
  <c r="J1268" i="9"/>
  <c r="M1268" i="9" s="1"/>
  <c r="G1268" i="9"/>
  <c r="AE1267" i="9"/>
  <c r="V1267" i="9"/>
  <c r="W1267" i="9" s="1"/>
  <c r="U1267" i="9"/>
  <c r="P1267" i="9"/>
  <c r="Q1267" i="9" s="1"/>
  <c r="O1267" i="9"/>
  <c r="L1267" i="9"/>
  <c r="J1267" i="9"/>
  <c r="M1267" i="9" s="1"/>
  <c r="G1267" i="9"/>
  <c r="AE1266" i="9"/>
  <c r="Y1266" i="9"/>
  <c r="V1266" i="9"/>
  <c r="W1266" i="9" s="1"/>
  <c r="U1266" i="9"/>
  <c r="X1266" i="9" s="1"/>
  <c r="S1266" i="9"/>
  <c r="P1266" i="9"/>
  <c r="Q1266" i="9" s="1"/>
  <c r="O1266" i="9"/>
  <c r="R1266" i="9" s="1"/>
  <c r="L1266" i="9"/>
  <c r="J1266" i="9"/>
  <c r="M1266" i="9" s="1"/>
  <c r="G1266" i="9"/>
  <c r="AE1265" i="9"/>
  <c r="V1265" i="9"/>
  <c r="W1265" i="9" s="1"/>
  <c r="U1265" i="9"/>
  <c r="P1265" i="9"/>
  <c r="Q1265" i="9" s="1"/>
  <c r="O1265" i="9"/>
  <c r="L1265" i="9"/>
  <c r="J1265" i="9"/>
  <c r="M1265" i="9" s="1"/>
  <c r="G1265" i="9"/>
  <c r="AE1264" i="9"/>
  <c r="Y1264" i="9"/>
  <c r="V1264" i="9"/>
  <c r="W1264" i="9" s="1"/>
  <c r="U1264" i="9"/>
  <c r="X1264" i="9" s="1"/>
  <c r="S1264" i="9"/>
  <c r="P1264" i="9"/>
  <c r="Q1264" i="9" s="1"/>
  <c r="O1264" i="9"/>
  <c r="R1264" i="9" s="1"/>
  <c r="L1264" i="9"/>
  <c r="J1264" i="9"/>
  <c r="M1264" i="9" s="1"/>
  <c r="G1264" i="9"/>
  <c r="AE1263" i="9"/>
  <c r="Y1263" i="9"/>
  <c r="V1263" i="9"/>
  <c r="W1263" i="9" s="1"/>
  <c r="U1263" i="9"/>
  <c r="X1263" i="9" s="1"/>
  <c r="S1263" i="9"/>
  <c r="P1263" i="9"/>
  <c r="Q1263" i="9" s="1"/>
  <c r="O1263" i="9"/>
  <c r="R1263" i="9" s="1"/>
  <c r="L1263" i="9"/>
  <c r="J1263" i="9"/>
  <c r="M1263" i="9" s="1"/>
  <c r="G1263" i="9"/>
  <c r="AE1262" i="9"/>
  <c r="V1262" i="9"/>
  <c r="W1262" i="9" s="1"/>
  <c r="U1262" i="9"/>
  <c r="P1262" i="9"/>
  <c r="Q1262" i="9" s="1"/>
  <c r="O1262" i="9"/>
  <c r="L1262" i="9"/>
  <c r="J1262" i="9"/>
  <c r="M1262" i="9" s="1"/>
  <c r="G1262" i="9"/>
  <c r="AE1261" i="9"/>
  <c r="V1261" i="9"/>
  <c r="W1261" i="9" s="1"/>
  <c r="U1261" i="9"/>
  <c r="P1261" i="9"/>
  <c r="Q1261" i="9" s="1"/>
  <c r="O1261" i="9"/>
  <c r="L1261" i="9"/>
  <c r="J1261" i="9"/>
  <c r="M1261" i="9" s="1"/>
  <c r="G1261" i="9"/>
  <c r="AE1260" i="9"/>
  <c r="V1260" i="9"/>
  <c r="W1260" i="9" s="1"/>
  <c r="U1260" i="9"/>
  <c r="P1260" i="9"/>
  <c r="Q1260" i="9" s="1"/>
  <c r="O1260" i="9"/>
  <c r="L1260" i="9"/>
  <c r="J1260" i="9"/>
  <c r="M1260" i="9" s="1"/>
  <c r="G1260" i="9"/>
  <c r="AE1259" i="9"/>
  <c r="V1259" i="9"/>
  <c r="W1259" i="9" s="1"/>
  <c r="U1259" i="9"/>
  <c r="P1259" i="9"/>
  <c r="Q1259" i="9" s="1"/>
  <c r="O1259" i="9"/>
  <c r="L1259" i="9"/>
  <c r="J1259" i="9"/>
  <c r="M1259" i="9" s="1"/>
  <c r="G1259" i="9"/>
  <c r="AE1258" i="9"/>
  <c r="V1258" i="9"/>
  <c r="W1258" i="9" s="1"/>
  <c r="U1258" i="9"/>
  <c r="P1258" i="9"/>
  <c r="Q1258" i="9" s="1"/>
  <c r="O1258" i="9"/>
  <c r="L1258" i="9"/>
  <c r="J1258" i="9"/>
  <c r="M1258" i="9" s="1"/>
  <c r="G1258" i="9"/>
  <c r="AE1257" i="9"/>
  <c r="V1257" i="9"/>
  <c r="W1257" i="9" s="1"/>
  <c r="U1257" i="9"/>
  <c r="P1257" i="9"/>
  <c r="Q1257" i="9" s="1"/>
  <c r="O1257" i="9"/>
  <c r="L1257" i="9"/>
  <c r="J1257" i="9"/>
  <c r="M1257" i="9" s="1"/>
  <c r="G1257" i="9"/>
  <c r="AE1256" i="9"/>
  <c r="V1256" i="9"/>
  <c r="W1256" i="9" s="1"/>
  <c r="U1256" i="9"/>
  <c r="P1256" i="9"/>
  <c r="Q1256" i="9" s="1"/>
  <c r="O1256" i="9"/>
  <c r="L1256" i="9"/>
  <c r="J1256" i="9"/>
  <c r="M1256" i="9" s="1"/>
  <c r="G1256" i="9"/>
  <c r="AE1255" i="9"/>
  <c r="V1255" i="9"/>
  <c r="W1255" i="9" s="1"/>
  <c r="U1255" i="9"/>
  <c r="P1255" i="9"/>
  <c r="Q1255" i="9" s="1"/>
  <c r="O1255" i="9"/>
  <c r="L1255" i="9"/>
  <c r="J1255" i="9"/>
  <c r="M1255" i="9" s="1"/>
  <c r="G1255" i="9"/>
  <c r="AE1254" i="9"/>
  <c r="V1254" i="9"/>
  <c r="W1254" i="9" s="1"/>
  <c r="U1254" i="9"/>
  <c r="P1254" i="9"/>
  <c r="Q1254" i="9" s="1"/>
  <c r="O1254" i="9"/>
  <c r="L1254" i="9"/>
  <c r="J1254" i="9"/>
  <c r="M1254" i="9" s="1"/>
  <c r="G1254" i="9"/>
  <c r="AE1253" i="9"/>
  <c r="V1253" i="9"/>
  <c r="W1253" i="9" s="1"/>
  <c r="U1253" i="9"/>
  <c r="P1253" i="9"/>
  <c r="Q1253" i="9" s="1"/>
  <c r="O1253" i="9"/>
  <c r="L1253" i="9"/>
  <c r="J1253" i="9"/>
  <c r="M1253" i="9" s="1"/>
  <c r="G1253" i="9"/>
  <c r="AE1252" i="9"/>
  <c r="V1252" i="9"/>
  <c r="W1252" i="9" s="1"/>
  <c r="U1252" i="9"/>
  <c r="P1252" i="9"/>
  <c r="Q1252" i="9" s="1"/>
  <c r="O1252" i="9"/>
  <c r="L1252" i="9"/>
  <c r="J1252" i="9"/>
  <c r="M1252" i="9" s="1"/>
  <c r="G1252" i="9"/>
  <c r="AE1251" i="9"/>
  <c r="V1251" i="9"/>
  <c r="W1251" i="9" s="1"/>
  <c r="U1251" i="9"/>
  <c r="S1251" i="9"/>
  <c r="P1251" i="9"/>
  <c r="Q1251" i="9" s="1"/>
  <c r="O1251" i="9"/>
  <c r="R1251" i="9" s="1"/>
  <c r="L1251" i="9"/>
  <c r="J1251" i="9"/>
  <c r="M1251" i="9" s="1"/>
  <c r="G1251" i="9"/>
  <c r="AE1250" i="9"/>
  <c r="Y1250" i="9"/>
  <c r="V1250" i="9"/>
  <c r="W1250" i="9" s="1"/>
  <c r="U1250" i="9"/>
  <c r="X1250" i="9" s="1"/>
  <c r="S1250" i="9"/>
  <c r="P1250" i="9"/>
  <c r="Q1250" i="9" s="1"/>
  <c r="O1250" i="9"/>
  <c r="R1250" i="9" s="1"/>
  <c r="L1250" i="9"/>
  <c r="J1250" i="9"/>
  <c r="M1250" i="9" s="1"/>
  <c r="G1250" i="9"/>
  <c r="AE1249" i="9"/>
  <c r="V1249" i="9"/>
  <c r="W1249" i="9" s="1"/>
  <c r="U1249" i="9"/>
  <c r="P1249" i="9"/>
  <c r="Q1249" i="9" s="1"/>
  <c r="O1249" i="9"/>
  <c r="L1249" i="9"/>
  <c r="J1249" i="9"/>
  <c r="M1249" i="9" s="1"/>
  <c r="G1249" i="9"/>
  <c r="AE1248" i="9"/>
  <c r="V1248" i="9"/>
  <c r="W1248" i="9" s="1"/>
  <c r="U1248" i="9"/>
  <c r="P1248" i="9"/>
  <c r="Q1248" i="9" s="1"/>
  <c r="O1248" i="9"/>
  <c r="L1248" i="9"/>
  <c r="J1248" i="9"/>
  <c r="M1248" i="9" s="1"/>
  <c r="G1248" i="9"/>
  <c r="AE1247" i="9"/>
  <c r="Y1247" i="9"/>
  <c r="V1247" i="9"/>
  <c r="W1247" i="9" s="1"/>
  <c r="U1247" i="9"/>
  <c r="X1247" i="9" s="1"/>
  <c r="P1247" i="9"/>
  <c r="Q1247" i="9" s="1"/>
  <c r="O1247" i="9"/>
  <c r="L1247" i="9"/>
  <c r="J1247" i="9"/>
  <c r="M1247" i="9" s="1"/>
  <c r="G1247" i="9"/>
  <c r="AE1246" i="9"/>
  <c r="V1246" i="9"/>
  <c r="W1246" i="9" s="1"/>
  <c r="U1246" i="9"/>
  <c r="P1246" i="9"/>
  <c r="Q1246" i="9" s="1"/>
  <c r="O1246" i="9"/>
  <c r="L1246" i="9"/>
  <c r="J1246" i="9"/>
  <c r="M1246" i="9" s="1"/>
  <c r="G1246" i="9"/>
  <c r="AE1245" i="9"/>
  <c r="Y1245" i="9"/>
  <c r="V1245" i="9"/>
  <c r="W1245" i="9" s="1"/>
  <c r="U1245" i="9"/>
  <c r="X1245" i="9" s="1"/>
  <c r="S1245" i="9"/>
  <c r="P1245" i="9"/>
  <c r="Q1245" i="9" s="1"/>
  <c r="O1245" i="9"/>
  <c r="R1245" i="9" s="1"/>
  <c r="L1245" i="9"/>
  <c r="J1245" i="9"/>
  <c r="M1245" i="9" s="1"/>
  <c r="G1245" i="9"/>
  <c r="AE1244" i="9"/>
  <c r="V1244" i="9"/>
  <c r="W1244" i="9" s="1"/>
  <c r="U1244" i="9"/>
  <c r="P1244" i="9"/>
  <c r="Q1244" i="9" s="1"/>
  <c r="O1244" i="9"/>
  <c r="L1244" i="9"/>
  <c r="J1244" i="9"/>
  <c r="M1244" i="9" s="1"/>
  <c r="G1244" i="9"/>
  <c r="AE1243" i="9"/>
  <c r="V1243" i="9"/>
  <c r="W1243" i="9" s="1"/>
  <c r="U1243" i="9"/>
  <c r="P1243" i="9"/>
  <c r="Q1243" i="9" s="1"/>
  <c r="O1243" i="9"/>
  <c r="L1243" i="9"/>
  <c r="J1243" i="9"/>
  <c r="M1243" i="9" s="1"/>
  <c r="G1243" i="9"/>
  <c r="AE1242" i="9"/>
  <c r="V1242" i="9"/>
  <c r="W1242" i="9" s="1"/>
  <c r="U1242" i="9"/>
  <c r="P1242" i="9"/>
  <c r="Q1242" i="9" s="1"/>
  <c r="O1242" i="9"/>
  <c r="L1242" i="9"/>
  <c r="J1242" i="9"/>
  <c r="M1242" i="9" s="1"/>
  <c r="G1242" i="9"/>
  <c r="AE1241" i="9"/>
  <c r="V1241" i="9"/>
  <c r="W1241" i="9" s="1"/>
  <c r="U1241" i="9"/>
  <c r="P1241" i="9"/>
  <c r="Q1241" i="9" s="1"/>
  <c r="O1241" i="9"/>
  <c r="L1241" i="9"/>
  <c r="J1241" i="9"/>
  <c r="M1241" i="9" s="1"/>
  <c r="G1241" i="9"/>
  <c r="AE1240" i="9"/>
  <c r="Y1240" i="9"/>
  <c r="V1240" i="9"/>
  <c r="W1240" i="9" s="1"/>
  <c r="U1240" i="9"/>
  <c r="X1240" i="9" s="1"/>
  <c r="P1240" i="9"/>
  <c r="Q1240" i="9" s="1"/>
  <c r="O1240" i="9"/>
  <c r="L1240" i="9"/>
  <c r="J1240" i="9"/>
  <c r="M1240" i="9" s="1"/>
  <c r="G1240" i="9"/>
  <c r="AE1239" i="9"/>
  <c r="V1239" i="9"/>
  <c r="W1239" i="9" s="1"/>
  <c r="U1239" i="9"/>
  <c r="P1239" i="9"/>
  <c r="Q1239" i="9" s="1"/>
  <c r="O1239" i="9"/>
  <c r="L1239" i="9"/>
  <c r="J1239" i="9"/>
  <c r="M1239" i="9" s="1"/>
  <c r="G1239" i="9"/>
  <c r="AE1238" i="9"/>
  <c r="V1238" i="9"/>
  <c r="W1238" i="9" s="1"/>
  <c r="U1238" i="9"/>
  <c r="P1238" i="9"/>
  <c r="Q1238" i="9" s="1"/>
  <c r="O1238" i="9"/>
  <c r="L1238" i="9"/>
  <c r="J1238" i="9"/>
  <c r="M1238" i="9" s="1"/>
  <c r="G1238" i="9"/>
  <c r="AE1237" i="9"/>
  <c r="V1237" i="9"/>
  <c r="W1237" i="9" s="1"/>
  <c r="U1237" i="9"/>
  <c r="P1237" i="9"/>
  <c r="Q1237" i="9" s="1"/>
  <c r="O1237" i="9"/>
  <c r="L1237" i="9"/>
  <c r="J1237" i="9"/>
  <c r="M1237" i="9" s="1"/>
  <c r="G1237" i="9"/>
  <c r="AE1236" i="9"/>
  <c r="V1236" i="9"/>
  <c r="W1236" i="9" s="1"/>
  <c r="U1236" i="9"/>
  <c r="S1236" i="9"/>
  <c r="P1236" i="9"/>
  <c r="Q1236" i="9" s="1"/>
  <c r="O1236" i="9"/>
  <c r="R1236" i="9" s="1"/>
  <c r="L1236" i="9"/>
  <c r="J1236" i="9"/>
  <c r="M1236" i="9" s="1"/>
  <c r="G1236" i="9"/>
  <c r="AE1235" i="9"/>
  <c r="V1235" i="9"/>
  <c r="W1235" i="9" s="1"/>
  <c r="U1235" i="9"/>
  <c r="P1235" i="9"/>
  <c r="Q1235" i="9" s="1"/>
  <c r="O1235" i="9"/>
  <c r="L1235" i="9"/>
  <c r="J1235" i="9"/>
  <c r="M1235" i="9" s="1"/>
  <c r="G1235" i="9"/>
  <c r="AE1234" i="9"/>
  <c r="V1234" i="9"/>
  <c r="W1234" i="9" s="1"/>
  <c r="U1234" i="9"/>
  <c r="P1234" i="9"/>
  <c r="Q1234" i="9" s="1"/>
  <c r="O1234" i="9"/>
  <c r="L1234" i="9"/>
  <c r="J1234" i="9"/>
  <c r="M1234" i="9" s="1"/>
  <c r="G1234" i="9"/>
  <c r="AE1233" i="9"/>
  <c r="V1233" i="9"/>
  <c r="W1233" i="9" s="1"/>
  <c r="U1233" i="9"/>
  <c r="P1233" i="9"/>
  <c r="Q1233" i="9" s="1"/>
  <c r="O1233" i="9"/>
  <c r="L1233" i="9"/>
  <c r="J1233" i="9"/>
  <c r="M1233" i="9" s="1"/>
  <c r="G1233" i="9"/>
  <c r="AE1232" i="9"/>
  <c r="V1232" i="9"/>
  <c r="W1232" i="9" s="1"/>
  <c r="U1232" i="9"/>
  <c r="P1232" i="9"/>
  <c r="Q1232" i="9" s="1"/>
  <c r="O1232" i="9"/>
  <c r="L1232" i="9"/>
  <c r="J1232" i="9"/>
  <c r="M1232" i="9" s="1"/>
  <c r="G1232" i="9"/>
  <c r="AE1231" i="9"/>
  <c r="V1231" i="9"/>
  <c r="W1231" i="9" s="1"/>
  <c r="U1231" i="9"/>
  <c r="P1231" i="9"/>
  <c r="Q1231" i="9" s="1"/>
  <c r="O1231" i="9"/>
  <c r="L1231" i="9"/>
  <c r="J1231" i="9"/>
  <c r="M1231" i="9" s="1"/>
  <c r="G1231" i="9"/>
  <c r="AE1230" i="9"/>
  <c r="V1230" i="9"/>
  <c r="W1230" i="9" s="1"/>
  <c r="U1230" i="9"/>
  <c r="P1230" i="9"/>
  <c r="Q1230" i="9" s="1"/>
  <c r="O1230" i="9"/>
  <c r="L1230" i="9"/>
  <c r="J1230" i="9"/>
  <c r="M1230" i="9" s="1"/>
  <c r="G1230" i="9"/>
  <c r="AE1229" i="9"/>
  <c r="V1229" i="9"/>
  <c r="W1229" i="9" s="1"/>
  <c r="U1229" i="9"/>
  <c r="P1229" i="9"/>
  <c r="Q1229" i="9" s="1"/>
  <c r="O1229" i="9"/>
  <c r="L1229" i="9"/>
  <c r="J1229" i="9"/>
  <c r="M1229" i="9" s="1"/>
  <c r="G1229" i="9"/>
  <c r="AE1228" i="9"/>
  <c r="V1228" i="9"/>
  <c r="W1228" i="9" s="1"/>
  <c r="U1228" i="9"/>
  <c r="P1228" i="9"/>
  <c r="Q1228" i="9" s="1"/>
  <c r="O1228" i="9"/>
  <c r="L1228" i="9"/>
  <c r="J1228" i="9"/>
  <c r="M1228" i="9" s="1"/>
  <c r="G1228" i="9"/>
  <c r="AE1227" i="9"/>
  <c r="Y1227" i="9"/>
  <c r="V1227" i="9"/>
  <c r="W1227" i="9" s="1"/>
  <c r="U1227" i="9"/>
  <c r="X1227" i="9" s="1"/>
  <c r="S1227" i="9"/>
  <c r="P1227" i="9"/>
  <c r="Q1227" i="9" s="1"/>
  <c r="O1227" i="9"/>
  <c r="R1227" i="9" s="1"/>
  <c r="L1227" i="9"/>
  <c r="J1227" i="9"/>
  <c r="M1227" i="9" s="1"/>
  <c r="G1227" i="9"/>
  <c r="AE1226" i="9"/>
  <c r="Y1226" i="9"/>
  <c r="V1226" i="9"/>
  <c r="W1226" i="9" s="1"/>
  <c r="U1226" i="9"/>
  <c r="X1226" i="9" s="1"/>
  <c r="P1226" i="9"/>
  <c r="Q1226" i="9" s="1"/>
  <c r="O1226" i="9"/>
  <c r="L1226" i="9"/>
  <c r="J1226" i="9"/>
  <c r="M1226" i="9" s="1"/>
  <c r="G1226" i="9"/>
  <c r="AE1225" i="9"/>
  <c r="V1225" i="9"/>
  <c r="W1225" i="9" s="1"/>
  <c r="U1225" i="9"/>
  <c r="S1225" i="9"/>
  <c r="P1225" i="9"/>
  <c r="Q1225" i="9" s="1"/>
  <c r="O1225" i="9"/>
  <c r="R1225" i="9" s="1"/>
  <c r="L1225" i="9"/>
  <c r="J1225" i="9"/>
  <c r="M1225" i="9" s="1"/>
  <c r="G1225" i="9"/>
  <c r="AE1224" i="9"/>
  <c r="V1224" i="9"/>
  <c r="W1224" i="9" s="1"/>
  <c r="U1224" i="9"/>
  <c r="P1224" i="9"/>
  <c r="Q1224" i="9" s="1"/>
  <c r="O1224" i="9"/>
  <c r="L1224" i="9"/>
  <c r="J1224" i="9"/>
  <c r="M1224" i="9" s="1"/>
  <c r="G1224" i="9"/>
  <c r="AE1223" i="9"/>
  <c r="V1223" i="9"/>
  <c r="W1223" i="9" s="1"/>
  <c r="U1223" i="9"/>
  <c r="P1223" i="9"/>
  <c r="Q1223" i="9" s="1"/>
  <c r="O1223" i="9"/>
  <c r="L1223" i="9"/>
  <c r="J1223" i="9"/>
  <c r="M1223" i="9" s="1"/>
  <c r="G1223" i="9"/>
  <c r="AE1222" i="9"/>
  <c r="V1222" i="9"/>
  <c r="W1222" i="9" s="1"/>
  <c r="U1222" i="9"/>
  <c r="S1222" i="9"/>
  <c r="P1222" i="9"/>
  <c r="Q1222" i="9" s="1"/>
  <c r="O1222" i="9"/>
  <c r="R1222" i="9" s="1"/>
  <c r="L1222" i="9"/>
  <c r="J1222" i="9"/>
  <c r="M1222" i="9" s="1"/>
  <c r="G1222" i="9"/>
  <c r="AE1221" i="9"/>
  <c r="V1221" i="9"/>
  <c r="W1221" i="9" s="1"/>
  <c r="U1221" i="9"/>
  <c r="P1221" i="9"/>
  <c r="Q1221" i="9" s="1"/>
  <c r="O1221" i="9"/>
  <c r="L1221" i="9"/>
  <c r="J1221" i="9"/>
  <c r="M1221" i="9" s="1"/>
  <c r="G1221" i="9"/>
  <c r="AE1220" i="9"/>
  <c r="V1220" i="9"/>
  <c r="W1220" i="9" s="1"/>
  <c r="U1220" i="9"/>
  <c r="S1220" i="9"/>
  <c r="P1220" i="9"/>
  <c r="Q1220" i="9" s="1"/>
  <c r="O1220" i="9"/>
  <c r="R1220" i="9" s="1"/>
  <c r="L1220" i="9"/>
  <c r="J1220" i="9"/>
  <c r="M1220" i="9" s="1"/>
  <c r="G1220" i="9"/>
  <c r="AE1219" i="9"/>
  <c r="V1219" i="9"/>
  <c r="W1219" i="9" s="1"/>
  <c r="U1219" i="9"/>
  <c r="P1219" i="9"/>
  <c r="Q1219" i="9" s="1"/>
  <c r="O1219" i="9"/>
  <c r="L1219" i="9"/>
  <c r="J1219" i="9"/>
  <c r="M1219" i="9" s="1"/>
  <c r="G1219" i="9"/>
  <c r="AE1218" i="9"/>
  <c r="V1218" i="9"/>
  <c r="W1218" i="9" s="1"/>
  <c r="U1218" i="9"/>
  <c r="P1218" i="9"/>
  <c r="Q1218" i="9" s="1"/>
  <c r="O1218" i="9"/>
  <c r="L1218" i="9"/>
  <c r="J1218" i="9"/>
  <c r="M1218" i="9" s="1"/>
  <c r="G1218" i="9"/>
  <c r="AE1217" i="9"/>
  <c r="V1217" i="9"/>
  <c r="W1217" i="9" s="1"/>
  <c r="U1217" i="9"/>
  <c r="P1217" i="9"/>
  <c r="Q1217" i="9" s="1"/>
  <c r="O1217" i="9"/>
  <c r="L1217" i="9"/>
  <c r="J1217" i="9"/>
  <c r="M1217" i="9" s="1"/>
  <c r="G1217" i="9"/>
  <c r="AE1216" i="9"/>
  <c r="V1216" i="9"/>
  <c r="W1216" i="9" s="1"/>
  <c r="U1216" i="9"/>
  <c r="S1216" i="9"/>
  <c r="P1216" i="9"/>
  <c r="Q1216" i="9" s="1"/>
  <c r="O1216" i="9"/>
  <c r="R1216" i="9" s="1"/>
  <c r="L1216" i="9"/>
  <c r="J1216" i="9"/>
  <c r="M1216" i="9" s="1"/>
  <c r="G1216" i="9"/>
  <c r="AE1215" i="9"/>
  <c r="V1215" i="9"/>
  <c r="W1215" i="9" s="1"/>
  <c r="U1215" i="9"/>
  <c r="P1215" i="9"/>
  <c r="Q1215" i="9" s="1"/>
  <c r="O1215" i="9"/>
  <c r="L1215" i="9"/>
  <c r="J1215" i="9"/>
  <c r="M1215" i="9" s="1"/>
  <c r="G1215" i="9"/>
  <c r="AE1214" i="9"/>
  <c r="Y1214" i="9"/>
  <c r="V1214" i="9"/>
  <c r="W1214" i="9" s="1"/>
  <c r="U1214" i="9"/>
  <c r="X1214" i="9" s="1"/>
  <c r="P1214" i="9"/>
  <c r="Q1214" i="9" s="1"/>
  <c r="O1214" i="9"/>
  <c r="L1214" i="9"/>
  <c r="J1214" i="9"/>
  <c r="M1214" i="9" s="1"/>
  <c r="G1214" i="9"/>
  <c r="AE1213" i="9"/>
  <c r="V1213" i="9"/>
  <c r="W1213" i="9" s="1"/>
  <c r="U1213" i="9"/>
  <c r="P1213" i="9"/>
  <c r="Q1213" i="9" s="1"/>
  <c r="O1213" i="9"/>
  <c r="L1213" i="9"/>
  <c r="J1213" i="9"/>
  <c r="M1213" i="9" s="1"/>
  <c r="G1213" i="9"/>
  <c r="AE1212" i="9"/>
  <c r="Y1212" i="9"/>
  <c r="V1212" i="9"/>
  <c r="W1212" i="9" s="1"/>
  <c r="U1212" i="9"/>
  <c r="X1212" i="9" s="1"/>
  <c r="P1212" i="9"/>
  <c r="Q1212" i="9" s="1"/>
  <c r="O1212" i="9"/>
  <c r="L1212" i="9"/>
  <c r="J1212" i="9"/>
  <c r="M1212" i="9" s="1"/>
  <c r="G1212" i="9"/>
  <c r="AE1211" i="9"/>
  <c r="V1211" i="9"/>
  <c r="W1211" i="9" s="1"/>
  <c r="U1211" i="9"/>
  <c r="P1211" i="9"/>
  <c r="Q1211" i="9" s="1"/>
  <c r="O1211" i="9"/>
  <c r="L1211" i="9"/>
  <c r="J1211" i="9"/>
  <c r="M1211" i="9" s="1"/>
  <c r="G1211" i="9"/>
  <c r="AE1210" i="9"/>
  <c r="V1210" i="9"/>
  <c r="W1210" i="9" s="1"/>
  <c r="U1210" i="9"/>
  <c r="P1210" i="9"/>
  <c r="Q1210" i="9" s="1"/>
  <c r="O1210" i="9"/>
  <c r="L1210" i="9"/>
  <c r="J1210" i="9"/>
  <c r="M1210" i="9" s="1"/>
  <c r="G1210" i="9"/>
  <c r="AE1209" i="9"/>
  <c r="V1209" i="9"/>
  <c r="W1209" i="9" s="1"/>
  <c r="U1209" i="9"/>
  <c r="P1209" i="9"/>
  <c r="Q1209" i="9" s="1"/>
  <c r="O1209" i="9"/>
  <c r="L1209" i="9"/>
  <c r="J1209" i="9"/>
  <c r="M1209" i="9" s="1"/>
  <c r="G1209" i="9"/>
  <c r="AE1208" i="9"/>
  <c r="V1208" i="9"/>
  <c r="W1208" i="9" s="1"/>
  <c r="U1208" i="9"/>
  <c r="P1208" i="9"/>
  <c r="Q1208" i="9" s="1"/>
  <c r="O1208" i="9"/>
  <c r="L1208" i="9"/>
  <c r="J1208" i="9"/>
  <c r="M1208" i="9" s="1"/>
  <c r="G1208" i="9"/>
  <c r="AE1207" i="9"/>
  <c r="V1207" i="9"/>
  <c r="W1207" i="9" s="1"/>
  <c r="U1207" i="9"/>
  <c r="P1207" i="9"/>
  <c r="Q1207" i="9" s="1"/>
  <c r="O1207" i="9"/>
  <c r="L1207" i="9"/>
  <c r="J1207" i="9"/>
  <c r="M1207" i="9" s="1"/>
  <c r="G1207" i="9"/>
  <c r="AE1206" i="9"/>
  <c r="V1206" i="9"/>
  <c r="W1206" i="9" s="1"/>
  <c r="U1206" i="9"/>
  <c r="P1206" i="9"/>
  <c r="Q1206" i="9" s="1"/>
  <c r="O1206" i="9"/>
  <c r="L1206" i="9"/>
  <c r="J1206" i="9"/>
  <c r="M1206" i="9" s="1"/>
  <c r="G1206" i="9"/>
  <c r="AE1205" i="9"/>
  <c r="V1205" i="9"/>
  <c r="W1205" i="9" s="1"/>
  <c r="U1205" i="9"/>
  <c r="P1205" i="9"/>
  <c r="Q1205" i="9" s="1"/>
  <c r="O1205" i="9"/>
  <c r="L1205" i="9"/>
  <c r="J1205" i="9"/>
  <c r="M1205" i="9" s="1"/>
  <c r="G1205" i="9"/>
  <c r="AE1204" i="9"/>
  <c r="V1204" i="9"/>
  <c r="W1204" i="9" s="1"/>
  <c r="U1204" i="9"/>
  <c r="S1204" i="9"/>
  <c r="P1204" i="9"/>
  <c r="Q1204" i="9" s="1"/>
  <c r="O1204" i="9"/>
  <c r="R1204" i="9" s="1"/>
  <c r="L1204" i="9"/>
  <c r="J1204" i="9"/>
  <c r="M1204" i="9" s="1"/>
  <c r="G1204" i="9"/>
  <c r="AE1203" i="9"/>
  <c r="V1203" i="9"/>
  <c r="W1203" i="9" s="1"/>
  <c r="U1203" i="9"/>
  <c r="P1203" i="9"/>
  <c r="Q1203" i="9" s="1"/>
  <c r="O1203" i="9"/>
  <c r="L1203" i="9"/>
  <c r="J1203" i="9"/>
  <c r="M1203" i="9" s="1"/>
  <c r="G1203" i="9"/>
  <c r="AE1202" i="9"/>
  <c r="V1202" i="9"/>
  <c r="W1202" i="9" s="1"/>
  <c r="U1202" i="9"/>
  <c r="P1202" i="9"/>
  <c r="Q1202" i="9" s="1"/>
  <c r="O1202" i="9"/>
  <c r="L1202" i="9"/>
  <c r="J1202" i="9"/>
  <c r="M1202" i="9" s="1"/>
  <c r="G1202" i="9"/>
  <c r="AE1201" i="9"/>
  <c r="V1201" i="9"/>
  <c r="W1201" i="9" s="1"/>
  <c r="U1201" i="9"/>
  <c r="P1201" i="9"/>
  <c r="Q1201" i="9" s="1"/>
  <c r="O1201" i="9"/>
  <c r="L1201" i="9"/>
  <c r="J1201" i="9"/>
  <c r="M1201" i="9" s="1"/>
  <c r="G1201" i="9"/>
  <c r="AE1200" i="9"/>
  <c r="V1200" i="9"/>
  <c r="W1200" i="9" s="1"/>
  <c r="U1200" i="9"/>
  <c r="P1200" i="9"/>
  <c r="Q1200" i="9" s="1"/>
  <c r="O1200" i="9"/>
  <c r="L1200" i="9"/>
  <c r="J1200" i="9"/>
  <c r="M1200" i="9" s="1"/>
  <c r="G1200" i="9"/>
  <c r="AE1199" i="9"/>
  <c r="V1199" i="9"/>
  <c r="W1199" i="9" s="1"/>
  <c r="U1199" i="9"/>
  <c r="S1199" i="9"/>
  <c r="P1199" i="9"/>
  <c r="Q1199" i="9" s="1"/>
  <c r="O1199" i="9"/>
  <c r="R1199" i="9" s="1"/>
  <c r="L1199" i="9"/>
  <c r="J1199" i="9"/>
  <c r="M1199" i="9" s="1"/>
  <c r="G1199" i="9"/>
  <c r="AE1198" i="9"/>
  <c r="Y1198" i="9"/>
  <c r="V1198" i="9"/>
  <c r="W1198" i="9" s="1"/>
  <c r="U1198" i="9"/>
  <c r="X1198" i="9" s="1"/>
  <c r="S1198" i="9"/>
  <c r="P1198" i="9"/>
  <c r="Q1198" i="9" s="1"/>
  <c r="O1198" i="9"/>
  <c r="R1198" i="9" s="1"/>
  <c r="L1198" i="9"/>
  <c r="J1198" i="9"/>
  <c r="M1198" i="9" s="1"/>
  <c r="G1198" i="9"/>
  <c r="AE1197" i="9"/>
  <c r="V1197" i="9"/>
  <c r="W1197" i="9" s="1"/>
  <c r="U1197" i="9"/>
  <c r="P1197" i="9"/>
  <c r="Q1197" i="9" s="1"/>
  <c r="O1197" i="9"/>
  <c r="L1197" i="9"/>
  <c r="J1197" i="9"/>
  <c r="M1197" i="9" s="1"/>
  <c r="G1197" i="9"/>
  <c r="AE1196" i="9"/>
  <c r="V1196" i="9"/>
  <c r="W1196" i="9" s="1"/>
  <c r="U1196" i="9"/>
  <c r="P1196" i="9"/>
  <c r="Q1196" i="9" s="1"/>
  <c r="O1196" i="9"/>
  <c r="L1196" i="9"/>
  <c r="J1196" i="9"/>
  <c r="M1196" i="9" s="1"/>
  <c r="G1196" i="9"/>
  <c r="AE1195" i="9"/>
  <c r="Y1195" i="9"/>
  <c r="V1195" i="9"/>
  <c r="W1195" i="9" s="1"/>
  <c r="U1195" i="9"/>
  <c r="X1195" i="9" s="1"/>
  <c r="S1195" i="9"/>
  <c r="P1195" i="9"/>
  <c r="Q1195" i="9" s="1"/>
  <c r="O1195" i="9"/>
  <c r="R1195" i="9" s="1"/>
  <c r="L1195" i="9"/>
  <c r="J1195" i="9"/>
  <c r="M1195" i="9" s="1"/>
  <c r="G1195" i="9"/>
  <c r="AE1194" i="9"/>
  <c r="V1194" i="9"/>
  <c r="W1194" i="9" s="1"/>
  <c r="U1194" i="9"/>
  <c r="P1194" i="9"/>
  <c r="Q1194" i="9" s="1"/>
  <c r="O1194" i="9"/>
  <c r="L1194" i="9"/>
  <c r="J1194" i="9"/>
  <c r="M1194" i="9" s="1"/>
  <c r="G1194" i="9"/>
  <c r="AE1193" i="9"/>
  <c r="V1193" i="9"/>
  <c r="W1193" i="9" s="1"/>
  <c r="U1193" i="9"/>
  <c r="P1193" i="9"/>
  <c r="Q1193" i="9" s="1"/>
  <c r="O1193" i="9"/>
  <c r="L1193" i="9"/>
  <c r="J1193" i="9"/>
  <c r="M1193" i="9" s="1"/>
  <c r="G1193" i="9"/>
  <c r="AE1192" i="9"/>
  <c r="V1192" i="9"/>
  <c r="W1192" i="9" s="1"/>
  <c r="U1192" i="9"/>
  <c r="P1192" i="9"/>
  <c r="Q1192" i="9" s="1"/>
  <c r="O1192" i="9"/>
  <c r="L1192" i="9"/>
  <c r="J1192" i="9"/>
  <c r="M1192" i="9" s="1"/>
  <c r="G1192" i="9"/>
  <c r="AE1191" i="9"/>
  <c r="Y1191" i="9"/>
  <c r="V1191" i="9"/>
  <c r="W1191" i="9" s="1"/>
  <c r="U1191" i="9"/>
  <c r="X1191" i="9" s="1"/>
  <c r="P1191" i="9"/>
  <c r="Q1191" i="9" s="1"/>
  <c r="O1191" i="9"/>
  <c r="L1191" i="9"/>
  <c r="J1191" i="9"/>
  <c r="M1191" i="9" s="1"/>
  <c r="G1191" i="9"/>
  <c r="AE1190" i="9"/>
  <c r="V1190" i="9"/>
  <c r="W1190" i="9" s="1"/>
  <c r="U1190" i="9"/>
  <c r="P1190" i="9"/>
  <c r="Q1190" i="9" s="1"/>
  <c r="O1190" i="9"/>
  <c r="L1190" i="9"/>
  <c r="J1190" i="9"/>
  <c r="M1190" i="9" s="1"/>
  <c r="G1190" i="9"/>
  <c r="AE1189" i="9"/>
  <c r="V1189" i="9"/>
  <c r="W1189" i="9" s="1"/>
  <c r="U1189" i="9"/>
  <c r="P1189" i="9"/>
  <c r="Q1189" i="9" s="1"/>
  <c r="O1189" i="9"/>
  <c r="L1189" i="9"/>
  <c r="J1189" i="9"/>
  <c r="M1189" i="9" s="1"/>
  <c r="G1189" i="9"/>
  <c r="AE1188" i="9"/>
  <c r="V1188" i="9"/>
  <c r="W1188" i="9" s="1"/>
  <c r="U1188" i="9"/>
  <c r="P1188" i="9"/>
  <c r="Q1188" i="9" s="1"/>
  <c r="O1188" i="9"/>
  <c r="L1188" i="9"/>
  <c r="J1188" i="9"/>
  <c r="M1188" i="9" s="1"/>
  <c r="G1188" i="9"/>
  <c r="AE1187" i="9"/>
  <c r="V1187" i="9"/>
  <c r="W1187" i="9" s="1"/>
  <c r="U1187" i="9"/>
  <c r="P1187" i="9"/>
  <c r="Q1187" i="9" s="1"/>
  <c r="O1187" i="9"/>
  <c r="L1187" i="9"/>
  <c r="J1187" i="9"/>
  <c r="M1187" i="9" s="1"/>
  <c r="G1187" i="9"/>
  <c r="AE1186" i="9"/>
  <c r="V1186" i="9"/>
  <c r="W1186" i="9" s="1"/>
  <c r="U1186" i="9"/>
  <c r="P1186" i="9"/>
  <c r="Q1186" i="9" s="1"/>
  <c r="O1186" i="9"/>
  <c r="L1186" i="9"/>
  <c r="J1186" i="9"/>
  <c r="M1186" i="9" s="1"/>
  <c r="G1186" i="9"/>
  <c r="AE1185" i="9"/>
  <c r="V1185" i="9"/>
  <c r="W1185" i="9" s="1"/>
  <c r="U1185" i="9"/>
  <c r="P1185" i="9"/>
  <c r="Q1185" i="9" s="1"/>
  <c r="O1185" i="9"/>
  <c r="L1185" i="9"/>
  <c r="J1185" i="9"/>
  <c r="M1185" i="9" s="1"/>
  <c r="G1185" i="9"/>
  <c r="AE1184" i="9"/>
  <c r="V1184" i="9"/>
  <c r="W1184" i="9" s="1"/>
  <c r="U1184" i="9"/>
  <c r="P1184" i="9"/>
  <c r="Q1184" i="9" s="1"/>
  <c r="O1184" i="9"/>
  <c r="L1184" i="9"/>
  <c r="J1184" i="9"/>
  <c r="M1184" i="9" s="1"/>
  <c r="G1184" i="9"/>
  <c r="AE1183" i="9"/>
  <c r="V1183" i="9"/>
  <c r="W1183" i="9" s="1"/>
  <c r="U1183" i="9"/>
  <c r="P1183" i="9"/>
  <c r="Q1183" i="9" s="1"/>
  <c r="O1183" i="9"/>
  <c r="L1183" i="9"/>
  <c r="J1183" i="9"/>
  <c r="M1183" i="9" s="1"/>
  <c r="G1183" i="9"/>
  <c r="AE1182" i="9"/>
  <c r="V1182" i="9"/>
  <c r="W1182" i="9" s="1"/>
  <c r="U1182" i="9"/>
  <c r="P1182" i="9"/>
  <c r="Q1182" i="9" s="1"/>
  <c r="O1182" i="9"/>
  <c r="L1182" i="9"/>
  <c r="J1182" i="9"/>
  <c r="M1182" i="9" s="1"/>
  <c r="G1182" i="9"/>
  <c r="AE1181" i="9"/>
  <c r="V1181" i="9"/>
  <c r="W1181" i="9" s="1"/>
  <c r="U1181" i="9"/>
  <c r="P1181" i="9"/>
  <c r="Q1181" i="9" s="1"/>
  <c r="O1181" i="9"/>
  <c r="L1181" i="9"/>
  <c r="J1181" i="9"/>
  <c r="M1181" i="9" s="1"/>
  <c r="G1181" i="9"/>
  <c r="AE1180" i="9"/>
  <c r="V1180" i="9"/>
  <c r="W1180" i="9" s="1"/>
  <c r="U1180" i="9"/>
  <c r="P1180" i="9"/>
  <c r="Q1180" i="9" s="1"/>
  <c r="O1180" i="9"/>
  <c r="L1180" i="9"/>
  <c r="J1180" i="9"/>
  <c r="M1180" i="9" s="1"/>
  <c r="G1180" i="9"/>
  <c r="AE1179" i="9"/>
  <c r="V1179" i="9"/>
  <c r="W1179" i="9" s="1"/>
  <c r="U1179" i="9"/>
  <c r="S1179" i="9"/>
  <c r="P1179" i="9"/>
  <c r="Q1179" i="9" s="1"/>
  <c r="O1179" i="9"/>
  <c r="R1179" i="9" s="1"/>
  <c r="L1179" i="9"/>
  <c r="J1179" i="9"/>
  <c r="M1179" i="9" s="1"/>
  <c r="G1179" i="9"/>
  <c r="AE1178" i="9"/>
  <c r="V1178" i="9"/>
  <c r="W1178" i="9" s="1"/>
  <c r="U1178" i="9"/>
  <c r="S1178" i="9"/>
  <c r="P1178" i="9"/>
  <c r="Q1178" i="9" s="1"/>
  <c r="O1178" i="9"/>
  <c r="R1178" i="9" s="1"/>
  <c r="L1178" i="9"/>
  <c r="J1178" i="9"/>
  <c r="M1178" i="9" s="1"/>
  <c r="G1178" i="9"/>
  <c r="AE1177" i="9"/>
  <c r="V1177" i="9"/>
  <c r="W1177" i="9" s="1"/>
  <c r="U1177" i="9"/>
  <c r="P1177" i="9"/>
  <c r="Q1177" i="9" s="1"/>
  <c r="O1177" i="9"/>
  <c r="L1177" i="9"/>
  <c r="J1177" i="9"/>
  <c r="M1177" i="9" s="1"/>
  <c r="G1177" i="9"/>
  <c r="AE1176" i="9"/>
  <c r="V1176" i="9"/>
  <c r="W1176" i="9" s="1"/>
  <c r="U1176" i="9"/>
  <c r="P1176" i="9"/>
  <c r="Q1176" i="9" s="1"/>
  <c r="O1176" i="9"/>
  <c r="L1176" i="9"/>
  <c r="J1176" i="9"/>
  <c r="M1176" i="9" s="1"/>
  <c r="G1176" i="9"/>
  <c r="AE1175" i="9"/>
  <c r="V1175" i="9"/>
  <c r="W1175" i="9" s="1"/>
  <c r="U1175" i="9"/>
  <c r="P1175" i="9"/>
  <c r="Q1175" i="9" s="1"/>
  <c r="O1175" i="9"/>
  <c r="L1175" i="9"/>
  <c r="J1175" i="9"/>
  <c r="M1175" i="9" s="1"/>
  <c r="G1175" i="9"/>
  <c r="AE1174" i="9"/>
  <c r="V1174" i="9"/>
  <c r="W1174" i="9" s="1"/>
  <c r="U1174" i="9"/>
  <c r="P1174" i="9"/>
  <c r="Q1174" i="9" s="1"/>
  <c r="O1174" i="9"/>
  <c r="L1174" i="9"/>
  <c r="J1174" i="9"/>
  <c r="M1174" i="9" s="1"/>
  <c r="G1174" i="9"/>
  <c r="AE1173" i="9"/>
  <c r="V1173" i="9"/>
  <c r="W1173" i="9" s="1"/>
  <c r="U1173" i="9"/>
  <c r="P1173" i="9"/>
  <c r="Q1173" i="9" s="1"/>
  <c r="O1173" i="9"/>
  <c r="L1173" i="9"/>
  <c r="J1173" i="9"/>
  <c r="M1173" i="9" s="1"/>
  <c r="G1173" i="9"/>
  <c r="AE1172" i="9"/>
  <c r="V1172" i="9"/>
  <c r="W1172" i="9" s="1"/>
  <c r="U1172" i="9"/>
  <c r="P1172" i="9"/>
  <c r="Q1172" i="9" s="1"/>
  <c r="O1172" i="9"/>
  <c r="L1172" i="9"/>
  <c r="J1172" i="9"/>
  <c r="M1172" i="9" s="1"/>
  <c r="G1172" i="9"/>
  <c r="AE1171" i="9"/>
  <c r="V1171" i="9"/>
  <c r="W1171" i="9" s="1"/>
  <c r="U1171" i="9"/>
  <c r="P1171" i="9"/>
  <c r="Q1171" i="9" s="1"/>
  <c r="O1171" i="9"/>
  <c r="L1171" i="9"/>
  <c r="J1171" i="9"/>
  <c r="M1171" i="9" s="1"/>
  <c r="G1171" i="9"/>
  <c r="AE1170" i="9"/>
  <c r="V1170" i="9"/>
  <c r="W1170" i="9" s="1"/>
  <c r="U1170" i="9"/>
  <c r="S1170" i="9"/>
  <c r="P1170" i="9"/>
  <c r="Q1170" i="9" s="1"/>
  <c r="O1170" i="9"/>
  <c r="R1170" i="9" s="1"/>
  <c r="L1170" i="9"/>
  <c r="J1170" i="9"/>
  <c r="M1170" i="9" s="1"/>
  <c r="G1170" i="9"/>
  <c r="AE1169" i="9"/>
  <c r="V1169" i="9"/>
  <c r="W1169" i="9" s="1"/>
  <c r="U1169" i="9"/>
  <c r="P1169" i="9"/>
  <c r="Q1169" i="9" s="1"/>
  <c r="O1169" i="9"/>
  <c r="L1169" i="9"/>
  <c r="J1169" i="9"/>
  <c r="M1169" i="9" s="1"/>
  <c r="G1169" i="9"/>
  <c r="AE1168" i="9"/>
  <c r="V1168" i="9"/>
  <c r="W1168" i="9" s="1"/>
  <c r="U1168" i="9"/>
  <c r="P1168" i="9"/>
  <c r="Q1168" i="9" s="1"/>
  <c r="O1168" i="9"/>
  <c r="L1168" i="9"/>
  <c r="J1168" i="9"/>
  <c r="M1168" i="9" s="1"/>
  <c r="G1168" i="9"/>
  <c r="AE1167" i="9"/>
  <c r="V1167" i="9"/>
  <c r="W1167" i="9" s="1"/>
  <c r="U1167" i="9"/>
  <c r="P1167" i="9"/>
  <c r="Q1167" i="9" s="1"/>
  <c r="O1167" i="9"/>
  <c r="L1167" i="9"/>
  <c r="J1167" i="9"/>
  <c r="M1167" i="9" s="1"/>
  <c r="G1167" i="9"/>
  <c r="AE1166" i="9"/>
  <c r="V1166" i="9"/>
  <c r="W1166" i="9" s="1"/>
  <c r="U1166" i="9"/>
  <c r="P1166" i="9"/>
  <c r="Q1166" i="9" s="1"/>
  <c r="O1166" i="9"/>
  <c r="L1166" i="9"/>
  <c r="J1166" i="9"/>
  <c r="M1166" i="9" s="1"/>
  <c r="G1166" i="9"/>
  <c r="AE1165" i="9"/>
  <c r="V1165" i="9"/>
  <c r="W1165" i="9" s="1"/>
  <c r="U1165" i="9"/>
  <c r="P1165" i="9"/>
  <c r="Q1165" i="9" s="1"/>
  <c r="O1165" i="9"/>
  <c r="L1165" i="9"/>
  <c r="J1165" i="9"/>
  <c r="M1165" i="9" s="1"/>
  <c r="G1165" i="9"/>
  <c r="AE1164" i="9"/>
  <c r="V1164" i="9"/>
  <c r="W1164" i="9" s="1"/>
  <c r="U1164" i="9"/>
  <c r="P1164" i="9"/>
  <c r="Q1164" i="9" s="1"/>
  <c r="O1164" i="9"/>
  <c r="L1164" i="9"/>
  <c r="J1164" i="9"/>
  <c r="M1164" i="9" s="1"/>
  <c r="G1164" i="9"/>
  <c r="AE1163" i="9"/>
  <c r="V1163" i="9"/>
  <c r="W1163" i="9" s="1"/>
  <c r="U1163" i="9"/>
  <c r="P1163" i="9"/>
  <c r="Q1163" i="9" s="1"/>
  <c r="O1163" i="9"/>
  <c r="L1163" i="9"/>
  <c r="J1163" i="9"/>
  <c r="M1163" i="9" s="1"/>
  <c r="G1163" i="9"/>
  <c r="AE1162" i="9"/>
  <c r="V1162" i="9"/>
  <c r="W1162" i="9" s="1"/>
  <c r="U1162" i="9"/>
  <c r="P1162" i="9"/>
  <c r="Q1162" i="9" s="1"/>
  <c r="O1162" i="9"/>
  <c r="L1162" i="9"/>
  <c r="J1162" i="9"/>
  <c r="M1162" i="9" s="1"/>
  <c r="G1162" i="9"/>
  <c r="AE1161" i="9"/>
  <c r="V1161" i="9"/>
  <c r="W1161" i="9" s="1"/>
  <c r="U1161" i="9"/>
  <c r="P1161" i="9"/>
  <c r="Q1161" i="9" s="1"/>
  <c r="O1161" i="9"/>
  <c r="L1161" i="9"/>
  <c r="J1161" i="9"/>
  <c r="M1161" i="9" s="1"/>
  <c r="G1161" i="9"/>
  <c r="AE1160" i="9"/>
  <c r="V1160" i="9"/>
  <c r="W1160" i="9" s="1"/>
  <c r="U1160" i="9"/>
  <c r="P1160" i="9"/>
  <c r="Q1160" i="9" s="1"/>
  <c r="O1160" i="9"/>
  <c r="L1160" i="9"/>
  <c r="J1160" i="9"/>
  <c r="M1160" i="9" s="1"/>
  <c r="G1160" i="9"/>
  <c r="AE1159" i="9"/>
  <c r="V1159" i="9"/>
  <c r="W1159" i="9" s="1"/>
  <c r="U1159" i="9"/>
  <c r="S1159" i="9"/>
  <c r="P1159" i="9"/>
  <c r="Q1159" i="9" s="1"/>
  <c r="O1159" i="9"/>
  <c r="R1159" i="9" s="1"/>
  <c r="L1159" i="9"/>
  <c r="J1159" i="9"/>
  <c r="M1159" i="9" s="1"/>
  <c r="G1159" i="9"/>
  <c r="AE1158" i="9"/>
  <c r="Y1158" i="9"/>
  <c r="V1158" i="9"/>
  <c r="W1158" i="9" s="1"/>
  <c r="U1158" i="9"/>
  <c r="X1158" i="9" s="1"/>
  <c r="P1158" i="9"/>
  <c r="Q1158" i="9" s="1"/>
  <c r="O1158" i="9"/>
  <c r="L1158" i="9"/>
  <c r="J1158" i="9"/>
  <c r="M1158" i="9" s="1"/>
  <c r="G1158" i="9"/>
  <c r="AE1157" i="9"/>
  <c r="V1157" i="9"/>
  <c r="W1157" i="9" s="1"/>
  <c r="U1157" i="9"/>
  <c r="P1157" i="9"/>
  <c r="Q1157" i="9" s="1"/>
  <c r="O1157" i="9"/>
  <c r="L1157" i="9"/>
  <c r="J1157" i="9"/>
  <c r="M1157" i="9" s="1"/>
  <c r="G1157" i="9"/>
  <c r="AE1156" i="9"/>
  <c r="V1156" i="9"/>
  <c r="W1156" i="9" s="1"/>
  <c r="U1156" i="9"/>
  <c r="P1156" i="9"/>
  <c r="Q1156" i="9" s="1"/>
  <c r="O1156" i="9"/>
  <c r="L1156" i="9"/>
  <c r="J1156" i="9"/>
  <c r="M1156" i="9" s="1"/>
  <c r="G1156" i="9"/>
  <c r="AE1155" i="9"/>
  <c r="V1155" i="9"/>
  <c r="W1155" i="9" s="1"/>
  <c r="U1155" i="9"/>
  <c r="S1155" i="9"/>
  <c r="P1155" i="9"/>
  <c r="Q1155" i="9" s="1"/>
  <c r="O1155" i="9"/>
  <c r="R1155" i="9" s="1"/>
  <c r="L1155" i="9"/>
  <c r="J1155" i="9"/>
  <c r="M1155" i="9" s="1"/>
  <c r="G1155" i="9"/>
  <c r="AE1154" i="9"/>
  <c r="V1154" i="9"/>
  <c r="W1154" i="9" s="1"/>
  <c r="U1154" i="9"/>
  <c r="P1154" i="9"/>
  <c r="Q1154" i="9" s="1"/>
  <c r="O1154" i="9"/>
  <c r="L1154" i="9"/>
  <c r="J1154" i="9"/>
  <c r="M1154" i="9" s="1"/>
  <c r="G1154" i="9"/>
  <c r="AE1153" i="9"/>
  <c r="V1153" i="9"/>
  <c r="W1153" i="9" s="1"/>
  <c r="U1153" i="9"/>
  <c r="P1153" i="9"/>
  <c r="Q1153" i="9" s="1"/>
  <c r="O1153" i="9"/>
  <c r="L1153" i="9"/>
  <c r="J1153" i="9"/>
  <c r="M1153" i="9" s="1"/>
  <c r="G1153" i="9"/>
  <c r="AE1152" i="9"/>
  <c r="Y1152" i="9"/>
  <c r="V1152" i="9"/>
  <c r="W1152" i="9" s="1"/>
  <c r="U1152" i="9"/>
  <c r="X1152" i="9" s="1"/>
  <c r="S1152" i="9"/>
  <c r="P1152" i="9"/>
  <c r="Q1152" i="9" s="1"/>
  <c r="O1152" i="9"/>
  <c r="R1152" i="9" s="1"/>
  <c r="L1152" i="9"/>
  <c r="J1152" i="9"/>
  <c r="M1152" i="9" s="1"/>
  <c r="G1152" i="9"/>
  <c r="AE1151" i="9"/>
  <c r="Y1151" i="9"/>
  <c r="V1151" i="9"/>
  <c r="W1151" i="9" s="1"/>
  <c r="U1151" i="9"/>
  <c r="X1151" i="9" s="1"/>
  <c r="S1151" i="9"/>
  <c r="P1151" i="9"/>
  <c r="Q1151" i="9" s="1"/>
  <c r="O1151" i="9"/>
  <c r="R1151" i="9" s="1"/>
  <c r="L1151" i="9"/>
  <c r="J1151" i="9"/>
  <c r="M1151" i="9" s="1"/>
  <c r="G1151" i="9"/>
  <c r="AE1150" i="9"/>
  <c r="Y1150" i="9"/>
  <c r="V1150" i="9"/>
  <c r="W1150" i="9" s="1"/>
  <c r="U1150" i="9"/>
  <c r="X1150" i="9" s="1"/>
  <c r="P1150" i="9"/>
  <c r="Q1150" i="9" s="1"/>
  <c r="O1150" i="9"/>
  <c r="L1150" i="9"/>
  <c r="J1150" i="9"/>
  <c r="M1150" i="9" s="1"/>
  <c r="G1150" i="9"/>
  <c r="AE1149" i="9"/>
  <c r="V1149" i="9"/>
  <c r="W1149" i="9" s="1"/>
  <c r="U1149" i="9"/>
  <c r="P1149" i="9"/>
  <c r="Q1149" i="9" s="1"/>
  <c r="O1149" i="9"/>
  <c r="L1149" i="9"/>
  <c r="J1149" i="9"/>
  <c r="M1149" i="9" s="1"/>
  <c r="G1149" i="9"/>
  <c r="AE1148" i="9"/>
  <c r="V1148" i="9"/>
  <c r="W1148" i="9" s="1"/>
  <c r="U1148" i="9"/>
  <c r="P1148" i="9"/>
  <c r="Q1148" i="9" s="1"/>
  <c r="O1148" i="9"/>
  <c r="L1148" i="9"/>
  <c r="J1148" i="9"/>
  <c r="M1148" i="9" s="1"/>
  <c r="G1148" i="9"/>
  <c r="AE1147" i="9"/>
  <c r="Y1147" i="9"/>
  <c r="V1147" i="9"/>
  <c r="W1147" i="9" s="1"/>
  <c r="U1147" i="9"/>
  <c r="X1147" i="9" s="1"/>
  <c r="P1147" i="9"/>
  <c r="Q1147" i="9" s="1"/>
  <c r="O1147" i="9"/>
  <c r="L1147" i="9"/>
  <c r="J1147" i="9"/>
  <c r="M1147" i="9" s="1"/>
  <c r="G1147" i="9"/>
  <c r="AE1146" i="9"/>
  <c r="Y1146" i="9"/>
  <c r="V1146" i="9"/>
  <c r="W1146" i="9" s="1"/>
  <c r="U1146" i="9"/>
  <c r="X1146" i="9" s="1"/>
  <c r="S1146" i="9"/>
  <c r="P1146" i="9"/>
  <c r="Q1146" i="9" s="1"/>
  <c r="O1146" i="9"/>
  <c r="R1146" i="9" s="1"/>
  <c r="L1146" i="9"/>
  <c r="J1146" i="9"/>
  <c r="M1146" i="9" s="1"/>
  <c r="G1146" i="9"/>
  <c r="AE1145" i="9"/>
  <c r="V1145" i="9"/>
  <c r="W1145" i="9" s="1"/>
  <c r="U1145" i="9"/>
  <c r="P1145" i="9"/>
  <c r="Q1145" i="9" s="1"/>
  <c r="O1145" i="9"/>
  <c r="L1145" i="9"/>
  <c r="J1145" i="9"/>
  <c r="M1145" i="9" s="1"/>
  <c r="G1145" i="9"/>
  <c r="AE1144" i="9"/>
  <c r="V1144" i="9"/>
  <c r="W1144" i="9" s="1"/>
  <c r="U1144" i="9"/>
  <c r="P1144" i="9"/>
  <c r="Q1144" i="9" s="1"/>
  <c r="O1144" i="9"/>
  <c r="L1144" i="9"/>
  <c r="J1144" i="9"/>
  <c r="M1144" i="9" s="1"/>
  <c r="G1144" i="9"/>
  <c r="AE1143" i="9"/>
  <c r="V1143" i="9"/>
  <c r="W1143" i="9" s="1"/>
  <c r="U1143" i="9"/>
  <c r="P1143" i="9"/>
  <c r="Q1143" i="9" s="1"/>
  <c r="O1143" i="9"/>
  <c r="L1143" i="9"/>
  <c r="J1143" i="9"/>
  <c r="M1143" i="9" s="1"/>
  <c r="G1143" i="9"/>
  <c r="AE1142" i="9"/>
  <c r="V1142" i="9"/>
  <c r="W1142" i="9" s="1"/>
  <c r="U1142" i="9"/>
  <c r="P1142" i="9"/>
  <c r="Q1142" i="9" s="1"/>
  <c r="O1142" i="9"/>
  <c r="L1142" i="9"/>
  <c r="J1142" i="9"/>
  <c r="M1142" i="9" s="1"/>
  <c r="G1142" i="9"/>
  <c r="AE1141" i="9"/>
  <c r="V1141" i="9"/>
  <c r="W1141" i="9" s="1"/>
  <c r="U1141" i="9"/>
  <c r="S1141" i="9"/>
  <c r="P1141" i="9"/>
  <c r="Q1141" i="9" s="1"/>
  <c r="O1141" i="9"/>
  <c r="R1141" i="9" s="1"/>
  <c r="L1141" i="9"/>
  <c r="J1141" i="9"/>
  <c r="M1141" i="9" s="1"/>
  <c r="G1141" i="9"/>
  <c r="AE1140" i="9"/>
  <c r="V1140" i="9"/>
  <c r="W1140" i="9" s="1"/>
  <c r="U1140" i="9"/>
  <c r="P1140" i="9"/>
  <c r="Q1140" i="9" s="1"/>
  <c r="O1140" i="9"/>
  <c r="L1140" i="9"/>
  <c r="J1140" i="9"/>
  <c r="M1140" i="9" s="1"/>
  <c r="G1140" i="9"/>
  <c r="AE1139" i="9"/>
  <c r="V1139" i="9"/>
  <c r="W1139" i="9" s="1"/>
  <c r="U1139" i="9"/>
  <c r="P1139" i="9"/>
  <c r="Q1139" i="9" s="1"/>
  <c r="O1139" i="9"/>
  <c r="L1139" i="9"/>
  <c r="J1139" i="9"/>
  <c r="M1139" i="9" s="1"/>
  <c r="G1139" i="9"/>
  <c r="AE1138" i="9"/>
  <c r="V1138" i="9"/>
  <c r="W1138" i="9" s="1"/>
  <c r="U1138" i="9"/>
  <c r="P1138" i="9"/>
  <c r="Q1138" i="9" s="1"/>
  <c r="O1138" i="9"/>
  <c r="L1138" i="9"/>
  <c r="J1138" i="9"/>
  <c r="M1138" i="9" s="1"/>
  <c r="G1138" i="9"/>
  <c r="AE1137" i="9"/>
  <c r="V1137" i="9"/>
  <c r="W1137" i="9" s="1"/>
  <c r="U1137" i="9"/>
  <c r="P1137" i="9"/>
  <c r="Q1137" i="9" s="1"/>
  <c r="O1137" i="9"/>
  <c r="L1137" i="9"/>
  <c r="J1137" i="9"/>
  <c r="M1137" i="9" s="1"/>
  <c r="G1137" i="9"/>
  <c r="AE1136" i="9"/>
  <c r="V1136" i="9"/>
  <c r="W1136" i="9" s="1"/>
  <c r="U1136" i="9"/>
  <c r="P1136" i="9"/>
  <c r="Q1136" i="9" s="1"/>
  <c r="O1136" i="9"/>
  <c r="L1136" i="9"/>
  <c r="J1136" i="9"/>
  <c r="M1136" i="9" s="1"/>
  <c r="G1136" i="9"/>
  <c r="AE1135" i="9"/>
  <c r="V1135" i="9"/>
  <c r="W1135" i="9" s="1"/>
  <c r="U1135" i="9"/>
  <c r="P1135" i="9"/>
  <c r="Q1135" i="9" s="1"/>
  <c r="O1135" i="9"/>
  <c r="L1135" i="9"/>
  <c r="J1135" i="9"/>
  <c r="M1135" i="9" s="1"/>
  <c r="G1135" i="9"/>
  <c r="AE1134" i="9"/>
  <c r="V1134" i="9"/>
  <c r="W1134" i="9" s="1"/>
  <c r="U1134" i="9"/>
  <c r="P1134" i="9"/>
  <c r="Q1134" i="9" s="1"/>
  <c r="O1134" i="9"/>
  <c r="L1134" i="9"/>
  <c r="J1134" i="9"/>
  <c r="M1134" i="9" s="1"/>
  <c r="G1134" i="9"/>
  <c r="AE1133" i="9"/>
  <c r="V1133" i="9"/>
  <c r="W1133" i="9" s="1"/>
  <c r="U1133" i="9"/>
  <c r="P1133" i="9"/>
  <c r="Q1133" i="9" s="1"/>
  <c r="O1133" i="9"/>
  <c r="L1133" i="9"/>
  <c r="J1133" i="9"/>
  <c r="M1133" i="9" s="1"/>
  <c r="G1133" i="9"/>
  <c r="AE1132" i="9"/>
  <c r="V1132" i="9"/>
  <c r="W1132" i="9" s="1"/>
  <c r="U1132" i="9"/>
  <c r="P1132" i="9"/>
  <c r="Q1132" i="9" s="1"/>
  <c r="O1132" i="9"/>
  <c r="L1132" i="9"/>
  <c r="J1132" i="9"/>
  <c r="M1132" i="9" s="1"/>
  <c r="G1132" i="9"/>
  <c r="AE1131" i="9"/>
  <c r="V1131" i="9"/>
  <c r="W1131" i="9" s="1"/>
  <c r="U1131" i="9"/>
  <c r="P1131" i="9"/>
  <c r="Q1131" i="9" s="1"/>
  <c r="O1131" i="9"/>
  <c r="L1131" i="9"/>
  <c r="J1131" i="9"/>
  <c r="M1131" i="9" s="1"/>
  <c r="G1131" i="9"/>
  <c r="AE1130" i="9"/>
  <c r="V1130" i="9"/>
  <c r="W1130" i="9" s="1"/>
  <c r="U1130" i="9"/>
  <c r="P1130" i="9"/>
  <c r="Q1130" i="9" s="1"/>
  <c r="O1130" i="9"/>
  <c r="L1130" i="9"/>
  <c r="J1130" i="9"/>
  <c r="M1130" i="9" s="1"/>
  <c r="G1130" i="9"/>
  <c r="AE1129" i="9"/>
  <c r="V1129" i="9"/>
  <c r="W1129" i="9" s="1"/>
  <c r="U1129" i="9"/>
  <c r="S1129" i="9"/>
  <c r="P1129" i="9"/>
  <c r="Q1129" i="9" s="1"/>
  <c r="O1129" i="9"/>
  <c r="R1129" i="9" s="1"/>
  <c r="L1129" i="9"/>
  <c r="J1129" i="9"/>
  <c r="M1129" i="9" s="1"/>
  <c r="G1129" i="9"/>
  <c r="AE1128" i="9"/>
  <c r="Y1128" i="9"/>
  <c r="V1128" i="9"/>
  <c r="W1128" i="9" s="1"/>
  <c r="U1128" i="9"/>
  <c r="X1128" i="9" s="1"/>
  <c r="P1128" i="9"/>
  <c r="Q1128" i="9" s="1"/>
  <c r="O1128" i="9"/>
  <c r="L1128" i="9"/>
  <c r="J1128" i="9"/>
  <c r="M1128" i="9" s="1"/>
  <c r="G1128" i="9"/>
  <c r="AE1127" i="9"/>
  <c r="V1127" i="9"/>
  <c r="W1127" i="9" s="1"/>
  <c r="U1127" i="9"/>
  <c r="P1127" i="9"/>
  <c r="Q1127" i="9" s="1"/>
  <c r="O1127" i="9"/>
  <c r="L1127" i="9"/>
  <c r="J1127" i="9"/>
  <c r="M1127" i="9" s="1"/>
  <c r="G1127" i="9"/>
  <c r="AE1126" i="9"/>
  <c r="V1126" i="9"/>
  <c r="W1126" i="9" s="1"/>
  <c r="U1126" i="9"/>
  <c r="P1126" i="9"/>
  <c r="Q1126" i="9" s="1"/>
  <c r="O1126" i="9"/>
  <c r="L1126" i="9"/>
  <c r="J1126" i="9"/>
  <c r="M1126" i="9" s="1"/>
  <c r="G1126" i="9"/>
  <c r="AE1125" i="9"/>
  <c r="V1125" i="9"/>
  <c r="W1125" i="9" s="1"/>
  <c r="U1125" i="9"/>
  <c r="P1125" i="9"/>
  <c r="Q1125" i="9" s="1"/>
  <c r="O1125" i="9"/>
  <c r="L1125" i="9"/>
  <c r="J1125" i="9"/>
  <c r="M1125" i="9" s="1"/>
  <c r="G1125" i="9"/>
  <c r="AE1124" i="9"/>
  <c r="V1124" i="9"/>
  <c r="W1124" i="9" s="1"/>
  <c r="U1124" i="9"/>
  <c r="P1124" i="9"/>
  <c r="Q1124" i="9" s="1"/>
  <c r="O1124" i="9"/>
  <c r="L1124" i="9"/>
  <c r="J1124" i="9"/>
  <c r="M1124" i="9" s="1"/>
  <c r="G1124" i="9"/>
  <c r="AE1123" i="9"/>
  <c r="V1123" i="9"/>
  <c r="W1123" i="9" s="1"/>
  <c r="U1123" i="9"/>
  <c r="P1123" i="9"/>
  <c r="Q1123" i="9" s="1"/>
  <c r="O1123" i="9"/>
  <c r="L1123" i="9"/>
  <c r="J1123" i="9"/>
  <c r="M1123" i="9" s="1"/>
  <c r="G1123" i="9"/>
  <c r="AE1122" i="9"/>
  <c r="V1122" i="9"/>
  <c r="W1122" i="9" s="1"/>
  <c r="U1122" i="9"/>
  <c r="P1122" i="9"/>
  <c r="Q1122" i="9" s="1"/>
  <c r="O1122" i="9"/>
  <c r="L1122" i="9"/>
  <c r="J1122" i="9"/>
  <c r="M1122" i="9" s="1"/>
  <c r="G1122" i="9"/>
  <c r="AE1121" i="9"/>
  <c r="V1121" i="9"/>
  <c r="W1121" i="9" s="1"/>
  <c r="U1121" i="9"/>
  <c r="P1121" i="9"/>
  <c r="Q1121" i="9" s="1"/>
  <c r="O1121" i="9"/>
  <c r="L1121" i="9"/>
  <c r="J1121" i="9"/>
  <c r="M1121" i="9" s="1"/>
  <c r="G1121" i="9"/>
  <c r="AE1120" i="9"/>
  <c r="V1120" i="9"/>
  <c r="W1120" i="9" s="1"/>
  <c r="U1120" i="9"/>
  <c r="P1120" i="9"/>
  <c r="Q1120" i="9" s="1"/>
  <c r="O1120" i="9"/>
  <c r="L1120" i="9"/>
  <c r="J1120" i="9"/>
  <c r="M1120" i="9" s="1"/>
  <c r="G1120" i="9"/>
  <c r="AE1119" i="9"/>
  <c r="V1119" i="9"/>
  <c r="W1119" i="9" s="1"/>
  <c r="U1119" i="9"/>
  <c r="P1119" i="9"/>
  <c r="Q1119" i="9" s="1"/>
  <c r="O1119" i="9"/>
  <c r="L1119" i="9"/>
  <c r="J1119" i="9"/>
  <c r="M1119" i="9" s="1"/>
  <c r="G1119" i="9"/>
  <c r="AE1118" i="9"/>
  <c r="V1118" i="9"/>
  <c r="W1118" i="9" s="1"/>
  <c r="U1118" i="9"/>
  <c r="P1118" i="9"/>
  <c r="Q1118" i="9" s="1"/>
  <c r="O1118" i="9"/>
  <c r="L1118" i="9"/>
  <c r="J1118" i="9"/>
  <c r="M1118" i="9" s="1"/>
  <c r="G1118" i="9"/>
  <c r="AE1117" i="9"/>
  <c r="V1117" i="9"/>
  <c r="W1117" i="9" s="1"/>
  <c r="U1117" i="9"/>
  <c r="P1117" i="9"/>
  <c r="Q1117" i="9" s="1"/>
  <c r="O1117" i="9"/>
  <c r="L1117" i="9"/>
  <c r="J1117" i="9"/>
  <c r="M1117" i="9" s="1"/>
  <c r="G1117" i="9"/>
  <c r="AE1116" i="9"/>
  <c r="V1116" i="9"/>
  <c r="W1116" i="9" s="1"/>
  <c r="U1116" i="9"/>
  <c r="P1116" i="9"/>
  <c r="Q1116" i="9" s="1"/>
  <c r="O1116" i="9"/>
  <c r="L1116" i="9"/>
  <c r="J1116" i="9"/>
  <c r="M1116" i="9" s="1"/>
  <c r="G1116" i="9"/>
  <c r="AE1115" i="9"/>
  <c r="V1115" i="9"/>
  <c r="W1115" i="9" s="1"/>
  <c r="U1115" i="9"/>
  <c r="P1115" i="9"/>
  <c r="Q1115" i="9" s="1"/>
  <c r="O1115" i="9"/>
  <c r="L1115" i="9"/>
  <c r="J1115" i="9"/>
  <c r="M1115" i="9" s="1"/>
  <c r="G1115" i="9"/>
  <c r="AE1114" i="9"/>
  <c r="V1114" i="9"/>
  <c r="W1114" i="9" s="1"/>
  <c r="U1114" i="9"/>
  <c r="P1114" i="9"/>
  <c r="Q1114" i="9" s="1"/>
  <c r="O1114" i="9"/>
  <c r="L1114" i="9"/>
  <c r="J1114" i="9"/>
  <c r="M1114" i="9" s="1"/>
  <c r="G1114" i="9"/>
  <c r="AE1113" i="9"/>
  <c r="V1113" i="9"/>
  <c r="W1113" i="9" s="1"/>
  <c r="U1113" i="9"/>
  <c r="P1113" i="9"/>
  <c r="Q1113" i="9" s="1"/>
  <c r="O1113" i="9"/>
  <c r="L1113" i="9"/>
  <c r="J1113" i="9"/>
  <c r="M1113" i="9" s="1"/>
  <c r="G1113" i="9"/>
  <c r="AE1112" i="9"/>
  <c r="Y1112" i="9"/>
  <c r="V1112" i="9"/>
  <c r="W1112" i="9" s="1"/>
  <c r="U1112" i="9"/>
  <c r="X1112" i="9" s="1"/>
  <c r="S1112" i="9"/>
  <c r="P1112" i="9"/>
  <c r="Q1112" i="9" s="1"/>
  <c r="O1112" i="9"/>
  <c r="R1112" i="9" s="1"/>
  <c r="L1112" i="9"/>
  <c r="J1112" i="9"/>
  <c r="M1112" i="9" s="1"/>
  <c r="G1112" i="9"/>
  <c r="AE1111" i="9"/>
  <c r="V1111" i="9"/>
  <c r="W1111" i="9" s="1"/>
  <c r="U1111" i="9"/>
  <c r="P1111" i="9"/>
  <c r="Q1111" i="9" s="1"/>
  <c r="O1111" i="9"/>
  <c r="L1111" i="9"/>
  <c r="J1111" i="9"/>
  <c r="M1111" i="9" s="1"/>
  <c r="G1111" i="9"/>
  <c r="AE1110" i="9"/>
  <c r="V1110" i="9"/>
  <c r="W1110" i="9" s="1"/>
  <c r="U1110" i="9"/>
  <c r="S1110" i="9"/>
  <c r="P1110" i="9"/>
  <c r="Q1110" i="9" s="1"/>
  <c r="O1110" i="9"/>
  <c r="R1110" i="9" s="1"/>
  <c r="L1110" i="9"/>
  <c r="J1110" i="9"/>
  <c r="M1110" i="9" s="1"/>
  <c r="G1110" i="9"/>
  <c r="AE1109" i="9"/>
  <c r="Y1109" i="9"/>
  <c r="V1109" i="9"/>
  <c r="W1109" i="9" s="1"/>
  <c r="U1109" i="9"/>
  <c r="X1109" i="9" s="1"/>
  <c r="S1109" i="9"/>
  <c r="P1109" i="9"/>
  <c r="Q1109" i="9" s="1"/>
  <c r="O1109" i="9"/>
  <c r="R1109" i="9" s="1"/>
  <c r="L1109" i="9"/>
  <c r="J1109" i="9"/>
  <c r="M1109" i="9" s="1"/>
  <c r="G1109" i="9"/>
  <c r="AE1108" i="9"/>
  <c r="V1108" i="9"/>
  <c r="W1108" i="9" s="1"/>
  <c r="U1108" i="9"/>
  <c r="P1108" i="9"/>
  <c r="Q1108" i="9" s="1"/>
  <c r="O1108" i="9"/>
  <c r="L1108" i="9"/>
  <c r="J1108" i="9"/>
  <c r="M1108" i="9" s="1"/>
  <c r="G1108" i="9"/>
  <c r="AE1107" i="9"/>
  <c r="V1107" i="9"/>
  <c r="W1107" i="9" s="1"/>
  <c r="U1107" i="9"/>
  <c r="P1107" i="9"/>
  <c r="Q1107" i="9" s="1"/>
  <c r="O1107" i="9"/>
  <c r="L1107" i="9"/>
  <c r="J1107" i="9"/>
  <c r="M1107" i="9" s="1"/>
  <c r="G1107" i="9"/>
  <c r="AE1106" i="9"/>
  <c r="V1106" i="9"/>
  <c r="W1106" i="9" s="1"/>
  <c r="U1106" i="9"/>
  <c r="P1106" i="9"/>
  <c r="Q1106" i="9" s="1"/>
  <c r="O1106" i="9"/>
  <c r="L1106" i="9"/>
  <c r="J1106" i="9"/>
  <c r="M1106" i="9" s="1"/>
  <c r="G1106" i="9"/>
  <c r="AE1105" i="9"/>
  <c r="V1105" i="9"/>
  <c r="W1105" i="9" s="1"/>
  <c r="U1105" i="9"/>
  <c r="P1105" i="9"/>
  <c r="Q1105" i="9" s="1"/>
  <c r="O1105" i="9"/>
  <c r="L1105" i="9"/>
  <c r="J1105" i="9"/>
  <c r="M1105" i="9" s="1"/>
  <c r="G1105" i="9"/>
  <c r="AE1104" i="9"/>
  <c r="V1104" i="9"/>
  <c r="W1104" i="9" s="1"/>
  <c r="U1104" i="9"/>
  <c r="P1104" i="9"/>
  <c r="Q1104" i="9" s="1"/>
  <c r="O1104" i="9"/>
  <c r="L1104" i="9"/>
  <c r="J1104" i="9"/>
  <c r="M1104" i="9" s="1"/>
  <c r="G1104" i="9"/>
  <c r="AE1103" i="9"/>
  <c r="V1103" i="9"/>
  <c r="W1103" i="9" s="1"/>
  <c r="U1103" i="9"/>
  <c r="P1103" i="9"/>
  <c r="Q1103" i="9" s="1"/>
  <c r="O1103" i="9"/>
  <c r="L1103" i="9"/>
  <c r="J1103" i="9"/>
  <c r="M1103" i="9" s="1"/>
  <c r="G1103" i="9"/>
  <c r="AE1102" i="9"/>
  <c r="V1102" i="9"/>
  <c r="W1102" i="9" s="1"/>
  <c r="U1102" i="9"/>
  <c r="P1102" i="9"/>
  <c r="Q1102" i="9" s="1"/>
  <c r="O1102" i="9"/>
  <c r="L1102" i="9"/>
  <c r="J1102" i="9"/>
  <c r="M1102" i="9" s="1"/>
  <c r="G1102" i="9"/>
  <c r="AE1101" i="9"/>
  <c r="V1101" i="9"/>
  <c r="W1101" i="9" s="1"/>
  <c r="U1101" i="9"/>
  <c r="P1101" i="9"/>
  <c r="Q1101" i="9" s="1"/>
  <c r="O1101" i="9"/>
  <c r="L1101" i="9"/>
  <c r="J1101" i="9"/>
  <c r="M1101" i="9" s="1"/>
  <c r="G1101" i="9"/>
  <c r="AE1100" i="9"/>
  <c r="V1100" i="9"/>
  <c r="W1100" i="9" s="1"/>
  <c r="U1100" i="9"/>
  <c r="S1100" i="9"/>
  <c r="P1100" i="9"/>
  <c r="Q1100" i="9" s="1"/>
  <c r="O1100" i="9"/>
  <c r="R1100" i="9" s="1"/>
  <c r="L1100" i="9"/>
  <c r="J1100" i="9"/>
  <c r="M1100" i="9" s="1"/>
  <c r="G1100" i="9"/>
  <c r="AE1099" i="9"/>
  <c r="V1099" i="9"/>
  <c r="W1099" i="9" s="1"/>
  <c r="U1099" i="9"/>
  <c r="P1099" i="9"/>
  <c r="Q1099" i="9" s="1"/>
  <c r="O1099" i="9"/>
  <c r="L1099" i="9"/>
  <c r="J1099" i="9"/>
  <c r="M1099" i="9" s="1"/>
  <c r="G1099" i="9"/>
  <c r="AE1098" i="9"/>
  <c r="V1098" i="9"/>
  <c r="W1098" i="9" s="1"/>
  <c r="U1098" i="9"/>
  <c r="P1098" i="9"/>
  <c r="Q1098" i="9" s="1"/>
  <c r="O1098" i="9"/>
  <c r="L1098" i="9"/>
  <c r="J1098" i="9"/>
  <c r="M1098" i="9" s="1"/>
  <c r="G1098" i="9"/>
  <c r="AE1097" i="9"/>
  <c r="V1097" i="9"/>
  <c r="W1097" i="9" s="1"/>
  <c r="U1097" i="9"/>
  <c r="P1097" i="9"/>
  <c r="Q1097" i="9" s="1"/>
  <c r="O1097" i="9"/>
  <c r="L1097" i="9"/>
  <c r="J1097" i="9"/>
  <c r="M1097" i="9" s="1"/>
  <c r="G1097" i="9"/>
  <c r="AE1096" i="9"/>
  <c r="V1096" i="9"/>
  <c r="W1096" i="9" s="1"/>
  <c r="U1096" i="9"/>
  <c r="P1096" i="9"/>
  <c r="Q1096" i="9" s="1"/>
  <c r="O1096" i="9"/>
  <c r="L1096" i="9"/>
  <c r="J1096" i="9"/>
  <c r="M1096" i="9" s="1"/>
  <c r="G1096" i="9"/>
  <c r="AE1095" i="9"/>
  <c r="V1095" i="9"/>
  <c r="W1095" i="9" s="1"/>
  <c r="U1095" i="9"/>
  <c r="P1095" i="9"/>
  <c r="Q1095" i="9" s="1"/>
  <c r="O1095" i="9"/>
  <c r="L1095" i="9"/>
  <c r="J1095" i="9"/>
  <c r="M1095" i="9" s="1"/>
  <c r="G1095" i="9"/>
  <c r="AE1094" i="9"/>
  <c r="V1094" i="9"/>
  <c r="W1094" i="9" s="1"/>
  <c r="U1094" i="9"/>
  <c r="P1094" i="9"/>
  <c r="Q1094" i="9" s="1"/>
  <c r="O1094" i="9"/>
  <c r="L1094" i="9"/>
  <c r="J1094" i="9"/>
  <c r="M1094" i="9" s="1"/>
  <c r="G1094" i="9"/>
  <c r="AE1093" i="9"/>
  <c r="V1093" i="9"/>
  <c r="W1093" i="9" s="1"/>
  <c r="U1093" i="9"/>
  <c r="P1093" i="9"/>
  <c r="Q1093" i="9" s="1"/>
  <c r="O1093" i="9"/>
  <c r="L1093" i="9"/>
  <c r="J1093" i="9"/>
  <c r="M1093" i="9" s="1"/>
  <c r="G1093" i="9"/>
  <c r="AE1092" i="9"/>
  <c r="V1092" i="9"/>
  <c r="W1092" i="9" s="1"/>
  <c r="U1092" i="9"/>
  <c r="P1092" i="9"/>
  <c r="Q1092" i="9" s="1"/>
  <c r="O1092" i="9"/>
  <c r="L1092" i="9"/>
  <c r="J1092" i="9"/>
  <c r="M1092" i="9" s="1"/>
  <c r="G1092" i="9"/>
  <c r="AE1091" i="9"/>
  <c r="V1091" i="9"/>
  <c r="W1091" i="9" s="1"/>
  <c r="U1091" i="9"/>
  <c r="S1091" i="9"/>
  <c r="P1091" i="9"/>
  <c r="Q1091" i="9" s="1"/>
  <c r="O1091" i="9"/>
  <c r="R1091" i="9" s="1"/>
  <c r="L1091" i="9"/>
  <c r="J1091" i="9"/>
  <c r="M1091" i="9" s="1"/>
  <c r="G1091" i="9"/>
  <c r="AE1090" i="9"/>
  <c r="V1090" i="9"/>
  <c r="W1090" i="9" s="1"/>
  <c r="U1090" i="9"/>
  <c r="P1090" i="9"/>
  <c r="Q1090" i="9" s="1"/>
  <c r="O1090" i="9"/>
  <c r="L1090" i="9"/>
  <c r="J1090" i="9"/>
  <c r="M1090" i="9" s="1"/>
  <c r="G1090" i="9"/>
  <c r="AE1089" i="9"/>
  <c r="V1089" i="9"/>
  <c r="W1089" i="9" s="1"/>
  <c r="U1089" i="9"/>
  <c r="P1089" i="9"/>
  <c r="Q1089" i="9" s="1"/>
  <c r="O1089" i="9"/>
  <c r="L1089" i="9"/>
  <c r="J1089" i="9"/>
  <c r="M1089" i="9" s="1"/>
  <c r="G1089" i="9"/>
  <c r="AE1088" i="9"/>
  <c r="V1088" i="9"/>
  <c r="W1088" i="9" s="1"/>
  <c r="U1088" i="9"/>
  <c r="P1088" i="9"/>
  <c r="Q1088" i="9" s="1"/>
  <c r="O1088" i="9"/>
  <c r="L1088" i="9"/>
  <c r="J1088" i="9"/>
  <c r="M1088" i="9" s="1"/>
  <c r="G1088" i="9"/>
  <c r="AE1087" i="9"/>
  <c r="V1087" i="9"/>
  <c r="W1087" i="9" s="1"/>
  <c r="U1087" i="9"/>
  <c r="P1087" i="9"/>
  <c r="Q1087" i="9" s="1"/>
  <c r="O1087" i="9"/>
  <c r="L1087" i="9"/>
  <c r="J1087" i="9"/>
  <c r="M1087" i="9" s="1"/>
  <c r="G1087" i="9"/>
  <c r="AE1086" i="9"/>
  <c r="V1086" i="9"/>
  <c r="W1086" i="9" s="1"/>
  <c r="U1086" i="9"/>
  <c r="P1086" i="9"/>
  <c r="Q1086" i="9" s="1"/>
  <c r="O1086" i="9"/>
  <c r="L1086" i="9"/>
  <c r="J1086" i="9"/>
  <c r="M1086" i="9" s="1"/>
  <c r="G1086" i="9"/>
  <c r="AE1085" i="9"/>
  <c r="V1085" i="9"/>
  <c r="W1085" i="9" s="1"/>
  <c r="U1085" i="9"/>
  <c r="P1085" i="9"/>
  <c r="Q1085" i="9" s="1"/>
  <c r="O1085" i="9"/>
  <c r="L1085" i="9"/>
  <c r="J1085" i="9"/>
  <c r="M1085" i="9" s="1"/>
  <c r="G1085" i="9"/>
  <c r="AE1084" i="9"/>
  <c r="V1084" i="9"/>
  <c r="W1084" i="9" s="1"/>
  <c r="U1084" i="9"/>
  <c r="P1084" i="9"/>
  <c r="Q1084" i="9" s="1"/>
  <c r="O1084" i="9"/>
  <c r="L1084" i="9"/>
  <c r="J1084" i="9"/>
  <c r="M1084" i="9" s="1"/>
  <c r="G1084" i="9"/>
  <c r="AE1083" i="9"/>
  <c r="V1083" i="9"/>
  <c r="W1083" i="9" s="1"/>
  <c r="U1083" i="9"/>
  <c r="P1083" i="9"/>
  <c r="Q1083" i="9" s="1"/>
  <c r="O1083" i="9"/>
  <c r="L1083" i="9"/>
  <c r="J1083" i="9"/>
  <c r="M1083" i="9" s="1"/>
  <c r="G1083" i="9"/>
  <c r="AE1082" i="9"/>
  <c r="V1082" i="9"/>
  <c r="W1082" i="9" s="1"/>
  <c r="U1082" i="9"/>
  <c r="P1082" i="9"/>
  <c r="Q1082" i="9" s="1"/>
  <c r="O1082" i="9"/>
  <c r="L1082" i="9"/>
  <c r="J1082" i="9"/>
  <c r="M1082" i="9" s="1"/>
  <c r="G1082" i="9"/>
  <c r="AE1081" i="9"/>
  <c r="V1081" i="9"/>
  <c r="W1081" i="9" s="1"/>
  <c r="U1081" i="9"/>
  <c r="P1081" i="9"/>
  <c r="Q1081" i="9" s="1"/>
  <c r="O1081" i="9"/>
  <c r="L1081" i="9"/>
  <c r="J1081" i="9"/>
  <c r="M1081" i="9" s="1"/>
  <c r="G1081" i="9"/>
  <c r="AE1080" i="9"/>
  <c r="V1080" i="9"/>
  <c r="W1080" i="9" s="1"/>
  <c r="U1080" i="9"/>
  <c r="P1080" i="9"/>
  <c r="Q1080" i="9" s="1"/>
  <c r="O1080" i="9"/>
  <c r="L1080" i="9"/>
  <c r="J1080" i="9"/>
  <c r="M1080" i="9" s="1"/>
  <c r="G1080" i="9"/>
  <c r="AE1079" i="9"/>
  <c r="V1079" i="9"/>
  <c r="W1079" i="9" s="1"/>
  <c r="U1079" i="9"/>
  <c r="S1079" i="9"/>
  <c r="P1079" i="9"/>
  <c r="Q1079" i="9" s="1"/>
  <c r="O1079" i="9"/>
  <c r="R1079" i="9" s="1"/>
  <c r="L1079" i="9"/>
  <c r="J1079" i="9"/>
  <c r="M1079" i="9" s="1"/>
  <c r="G1079" i="9"/>
  <c r="AE1078" i="9"/>
  <c r="V1078" i="9"/>
  <c r="W1078" i="9" s="1"/>
  <c r="U1078" i="9"/>
  <c r="P1078" i="9"/>
  <c r="Q1078" i="9" s="1"/>
  <c r="O1078" i="9"/>
  <c r="L1078" i="9"/>
  <c r="J1078" i="9"/>
  <c r="M1078" i="9" s="1"/>
  <c r="G1078" i="9"/>
  <c r="AE1077" i="9"/>
  <c r="V1077" i="9"/>
  <c r="W1077" i="9" s="1"/>
  <c r="U1077" i="9"/>
  <c r="P1077" i="9"/>
  <c r="Q1077" i="9" s="1"/>
  <c r="O1077" i="9"/>
  <c r="L1077" i="9"/>
  <c r="J1077" i="9"/>
  <c r="M1077" i="9" s="1"/>
  <c r="G1077" i="9"/>
  <c r="AE1076" i="9"/>
  <c r="V1076" i="9"/>
  <c r="W1076" i="9" s="1"/>
  <c r="U1076" i="9"/>
  <c r="P1076" i="9"/>
  <c r="Q1076" i="9" s="1"/>
  <c r="O1076" i="9"/>
  <c r="L1076" i="9"/>
  <c r="J1076" i="9"/>
  <c r="M1076" i="9" s="1"/>
  <c r="G1076" i="9"/>
  <c r="AE1075" i="9"/>
  <c r="V1075" i="9"/>
  <c r="W1075" i="9" s="1"/>
  <c r="U1075" i="9"/>
  <c r="P1075" i="9"/>
  <c r="Q1075" i="9" s="1"/>
  <c r="O1075" i="9"/>
  <c r="L1075" i="9"/>
  <c r="J1075" i="9"/>
  <c r="M1075" i="9" s="1"/>
  <c r="G1075" i="9"/>
  <c r="AE1074" i="9"/>
  <c r="V1074" i="9"/>
  <c r="W1074" i="9" s="1"/>
  <c r="U1074" i="9"/>
  <c r="P1074" i="9"/>
  <c r="Q1074" i="9" s="1"/>
  <c r="O1074" i="9"/>
  <c r="L1074" i="9"/>
  <c r="J1074" i="9"/>
  <c r="M1074" i="9" s="1"/>
  <c r="G1074" i="9"/>
  <c r="AE1073" i="9"/>
  <c r="V1073" i="9"/>
  <c r="W1073" i="9" s="1"/>
  <c r="U1073" i="9"/>
  <c r="P1073" i="9"/>
  <c r="Q1073" i="9" s="1"/>
  <c r="O1073" i="9"/>
  <c r="L1073" i="9"/>
  <c r="J1073" i="9"/>
  <c r="M1073" i="9" s="1"/>
  <c r="G1073" i="9"/>
  <c r="AE1072" i="9"/>
  <c r="V1072" i="9"/>
  <c r="W1072" i="9" s="1"/>
  <c r="U1072" i="9"/>
  <c r="P1072" i="9"/>
  <c r="Q1072" i="9" s="1"/>
  <c r="O1072" i="9"/>
  <c r="L1072" i="9"/>
  <c r="J1072" i="9"/>
  <c r="M1072" i="9" s="1"/>
  <c r="G1072" i="9"/>
  <c r="AE1071" i="9"/>
  <c r="V1071" i="9"/>
  <c r="W1071" i="9" s="1"/>
  <c r="U1071" i="9"/>
  <c r="S1071" i="9"/>
  <c r="P1071" i="9"/>
  <c r="Q1071" i="9" s="1"/>
  <c r="O1071" i="9"/>
  <c r="R1071" i="9" s="1"/>
  <c r="L1071" i="9"/>
  <c r="J1071" i="9"/>
  <c r="M1071" i="9" s="1"/>
  <c r="G1071" i="9"/>
  <c r="AE1070" i="9"/>
  <c r="V1070" i="9"/>
  <c r="W1070" i="9" s="1"/>
  <c r="U1070" i="9"/>
  <c r="P1070" i="9"/>
  <c r="Q1070" i="9" s="1"/>
  <c r="O1070" i="9"/>
  <c r="L1070" i="9"/>
  <c r="J1070" i="9"/>
  <c r="M1070" i="9" s="1"/>
  <c r="G1070" i="9"/>
  <c r="AE1069" i="9"/>
  <c r="V1069" i="9"/>
  <c r="W1069" i="9" s="1"/>
  <c r="U1069" i="9"/>
  <c r="P1069" i="9"/>
  <c r="Q1069" i="9" s="1"/>
  <c r="O1069" i="9"/>
  <c r="L1069" i="9"/>
  <c r="J1069" i="9"/>
  <c r="M1069" i="9" s="1"/>
  <c r="G1069" i="9"/>
  <c r="AE1068" i="9"/>
  <c r="V1068" i="9"/>
  <c r="W1068" i="9" s="1"/>
  <c r="U1068" i="9"/>
  <c r="P1068" i="9"/>
  <c r="Q1068" i="9" s="1"/>
  <c r="O1068" i="9"/>
  <c r="L1068" i="9"/>
  <c r="J1068" i="9"/>
  <c r="M1068" i="9" s="1"/>
  <c r="G1068" i="9"/>
  <c r="AE1067" i="9"/>
  <c r="V1067" i="9"/>
  <c r="W1067" i="9" s="1"/>
  <c r="U1067" i="9"/>
  <c r="P1067" i="9"/>
  <c r="Q1067" i="9" s="1"/>
  <c r="O1067" i="9"/>
  <c r="L1067" i="9"/>
  <c r="J1067" i="9"/>
  <c r="M1067" i="9" s="1"/>
  <c r="G1067" i="9"/>
  <c r="AE1066" i="9"/>
  <c r="Y1066" i="9"/>
  <c r="V1066" i="9"/>
  <c r="W1066" i="9" s="1"/>
  <c r="U1066" i="9"/>
  <c r="X1066" i="9" s="1"/>
  <c r="P1066" i="9"/>
  <c r="Q1066" i="9" s="1"/>
  <c r="O1066" i="9"/>
  <c r="L1066" i="9"/>
  <c r="J1066" i="9"/>
  <c r="M1066" i="9" s="1"/>
  <c r="G1066" i="9"/>
  <c r="AE1065" i="9"/>
  <c r="V1065" i="9"/>
  <c r="W1065" i="9" s="1"/>
  <c r="U1065" i="9"/>
  <c r="P1065" i="9"/>
  <c r="Q1065" i="9" s="1"/>
  <c r="O1065" i="9"/>
  <c r="L1065" i="9"/>
  <c r="J1065" i="9"/>
  <c r="M1065" i="9" s="1"/>
  <c r="G1065" i="9"/>
  <c r="AE1064" i="9"/>
  <c r="V1064" i="9"/>
  <c r="W1064" i="9" s="1"/>
  <c r="U1064" i="9"/>
  <c r="S1064" i="9"/>
  <c r="P1064" i="9"/>
  <c r="Q1064" i="9" s="1"/>
  <c r="O1064" i="9"/>
  <c r="R1064" i="9" s="1"/>
  <c r="L1064" i="9"/>
  <c r="J1064" i="9"/>
  <c r="M1064" i="9" s="1"/>
  <c r="G1064" i="9"/>
  <c r="AE1063" i="9"/>
  <c r="V1063" i="9"/>
  <c r="W1063" i="9" s="1"/>
  <c r="U1063" i="9"/>
  <c r="P1063" i="9"/>
  <c r="Q1063" i="9" s="1"/>
  <c r="O1063" i="9"/>
  <c r="R1063" i="9" s="1"/>
  <c r="S1063" i="9" s="1"/>
  <c r="L1063" i="9"/>
  <c r="J1063" i="9"/>
  <c r="M1063" i="9" s="1"/>
  <c r="G1063" i="9"/>
  <c r="AE1062" i="9"/>
  <c r="V1062" i="9"/>
  <c r="W1062" i="9" s="1"/>
  <c r="U1062" i="9"/>
  <c r="P1062" i="9"/>
  <c r="Q1062" i="9" s="1"/>
  <c r="O1062" i="9"/>
  <c r="L1062" i="9"/>
  <c r="J1062" i="9"/>
  <c r="M1062" i="9" s="1"/>
  <c r="G1062" i="9"/>
  <c r="AE1061" i="9"/>
  <c r="V1061" i="9"/>
  <c r="W1061" i="9" s="1"/>
  <c r="U1061" i="9"/>
  <c r="P1061" i="9"/>
  <c r="Q1061" i="9" s="1"/>
  <c r="O1061" i="9"/>
  <c r="L1061" i="9"/>
  <c r="J1061" i="9"/>
  <c r="M1061" i="9" s="1"/>
  <c r="G1061" i="9"/>
  <c r="AE1060" i="9"/>
  <c r="V1060" i="9"/>
  <c r="W1060" i="9" s="1"/>
  <c r="U1060" i="9"/>
  <c r="P1060" i="9"/>
  <c r="Q1060" i="9" s="1"/>
  <c r="O1060" i="9"/>
  <c r="L1060" i="9"/>
  <c r="J1060" i="9"/>
  <c r="M1060" i="9" s="1"/>
  <c r="G1060" i="9"/>
  <c r="AE1059" i="9"/>
  <c r="V1059" i="9"/>
  <c r="W1059" i="9" s="1"/>
  <c r="U1059" i="9"/>
  <c r="P1059" i="9"/>
  <c r="Q1059" i="9" s="1"/>
  <c r="O1059" i="9"/>
  <c r="L1059" i="9"/>
  <c r="J1059" i="9"/>
  <c r="M1059" i="9" s="1"/>
  <c r="G1059" i="9"/>
  <c r="AE1058" i="9"/>
  <c r="V1058" i="9"/>
  <c r="W1058" i="9" s="1"/>
  <c r="U1058" i="9"/>
  <c r="P1058" i="9"/>
  <c r="Q1058" i="9" s="1"/>
  <c r="O1058" i="9"/>
  <c r="L1058" i="9"/>
  <c r="J1058" i="9"/>
  <c r="M1058" i="9" s="1"/>
  <c r="G1058" i="9"/>
  <c r="AE1057" i="9"/>
  <c r="V1057" i="9"/>
  <c r="W1057" i="9" s="1"/>
  <c r="U1057" i="9"/>
  <c r="P1057" i="9"/>
  <c r="Q1057" i="9" s="1"/>
  <c r="O1057" i="9"/>
  <c r="L1057" i="9"/>
  <c r="J1057" i="9"/>
  <c r="M1057" i="9" s="1"/>
  <c r="G1057" i="9"/>
  <c r="AE1056" i="9"/>
  <c r="V1056" i="9"/>
  <c r="W1056" i="9" s="1"/>
  <c r="U1056" i="9"/>
  <c r="P1056" i="9"/>
  <c r="Q1056" i="9" s="1"/>
  <c r="O1056" i="9"/>
  <c r="L1056" i="9"/>
  <c r="J1056" i="9"/>
  <c r="M1056" i="9" s="1"/>
  <c r="G1056" i="9"/>
  <c r="AE1055" i="9"/>
  <c r="V1055" i="9"/>
  <c r="W1055" i="9" s="1"/>
  <c r="U1055" i="9"/>
  <c r="P1055" i="9"/>
  <c r="Q1055" i="9" s="1"/>
  <c r="O1055" i="9"/>
  <c r="L1055" i="9"/>
  <c r="J1055" i="9"/>
  <c r="M1055" i="9" s="1"/>
  <c r="G1055" i="9"/>
  <c r="AE1054" i="9"/>
  <c r="V1054" i="9"/>
  <c r="W1054" i="9" s="1"/>
  <c r="U1054" i="9"/>
  <c r="P1054" i="9"/>
  <c r="Q1054" i="9" s="1"/>
  <c r="O1054" i="9"/>
  <c r="L1054" i="9"/>
  <c r="J1054" i="9"/>
  <c r="M1054" i="9" s="1"/>
  <c r="G1054" i="9"/>
  <c r="AE1053" i="9"/>
  <c r="V1053" i="9"/>
  <c r="W1053" i="9" s="1"/>
  <c r="U1053" i="9"/>
  <c r="P1053" i="9"/>
  <c r="Q1053" i="9" s="1"/>
  <c r="O1053" i="9"/>
  <c r="L1053" i="9"/>
  <c r="J1053" i="9"/>
  <c r="M1053" i="9" s="1"/>
  <c r="G1053" i="9"/>
  <c r="AE1052" i="9"/>
  <c r="V1052" i="9"/>
  <c r="W1052" i="9" s="1"/>
  <c r="U1052" i="9"/>
  <c r="P1052" i="9"/>
  <c r="Q1052" i="9" s="1"/>
  <c r="O1052" i="9"/>
  <c r="L1052" i="9"/>
  <c r="J1052" i="9"/>
  <c r="M1052" i="9" s="1"/>
  <c r="G1052" i="9"/>
  <c r="AE1051" i="9"/>
  <c r="V1051" i="9"/>
  <c r="W1051" i="9" s="1"/>
  <c r="U1051" i="9"/>
  <c r="P1051" i="9"/>
  <c r="Q1051" i="9" s="1"/>
  <c r="O1051" i="9"/>
  <c r="L1051" i="9"/>
  <c r="J1051" i="9"/>
  <c r="M1051" i="9" s="1"/>
  <c r="G1051" i="9"/>
  <c r="AE1050" i="9"/>
  <c r="V1050" i="9"/>
  <c r="W1050" i="9" s="1"/>
  <c r="U1050" i="9"/>
  <c r="P1050" i="9"/>
  <c r="Q1050" i="9" s="1"/>
  <c r="O1050" i="9"/>
  <c r="L1050" i="9"/>
  <c r="J1050" i="9"/>
  <c r="M1050" i="9" s="1"/>
  <c r="G1050" i="9"/>
  <c r="AE1049" i="9"/>
  <c r="V1049" i="9"/>
  <c r="W1049" i="9" s="1"/>
  <c r="U1049" i="9"/>
  <c r="P1049" i="9"/>
  <c r="Q1049" i="9" s="1"/>
  <c r="O1049" i="9"/>
  <c r="L1049" i="9"/>
  <c r="J1049" i="9"/>
  <c r="M1049" i="9" s="1"/>
  <c r="G1049" i="9"/>
  <c r="AE1048" i="9"/>
  <c r="V1048" i="9"/>
  <c r="W1048" i="9" s="1"/>
  <c r="U1048" i="9"/>
  <c r="P1048" i="9"/>
  <c r="Q1048" i="9" s="1"/>
  <c r="O1048" i="9"/>
  <c r="L1048" i="9"/>
  <c r="J1048" i="9"/>
  <c r="M1048" i="9" s="1"/>
  <c r="G1048" i="9"/>
  <c r="AE1047" i="9"/>
  <c r="V1047" i="9"/>
  <c r="W1047" i="9" s="1"/>
  <c r="U1047" i="9"/>
  <c r="P1047" i="9"/>
  <c r="Q1047" i="9" s="1"/>
  <c r="O1047" i="9"/>
  <c r="L1047" i="9"/>
  <c r="J1047" i="9"/>
  <c r="M1047" i="9" s="1"/>
  <c r="G1047" i="9"/>
  <c r="AE1046" i="9"/>
  <c r="V1046" i="9"/>
  <c r="W1046" i="9" s="1"/>
  <c r="U1046" i="9"/>
  <c r="S1046" i="9"/>
  <c r="P1046" i="9"/>
  <c r="Q1046" i="9" s="1"/>
  <c r="O1046" i="9"/>
  <c r="R1046" i="9" s="1"/>
  <c r="L1046" i="9"/>
  <c r="J1046" i="9"/>
  <c r="M1046" i="9" s="1"/>
  <c r="G1046" i="9"/>
  <c r="AE1045" i="9"/>
  <c r="Y1045" i="9"/>
  <c r="V1045" i="9"/>
  <c r="W1045" i="9" s="1"/>
  <c r="U1045" i="9"/>
  <c r="X1045" i="9" s="1"/>
  <c r="P1045" i="9"/>
  <c r="Q1045" i="9" s="1"/>
  <c r="O1045" i="9"/>
  <c r="L1045" i="9"/>
  <c r="J1045" i="9"/>
  <c r="M1045" i="9" s="1"/>
  <c r="G1045" i="9"/>
  <c r="AE1044" i="9"/>
  <c r="V1044" i="9"/>
  <c r="W1044" i="9" s="1"/>
  <c r="U1044" i="9"/>
  <c r="P1044" i="9"/>
  <c r="Q1044" i="9" s="1"/>
  <c r="O1044" i="9"/>
  <c r="L1044" i="9"/>
  <c r="J1044" i="9"/>
  <c r="M1044" i="9" s="1"/>
  <c r="G1044" i="9"/>
  <c r="AE1043" i="9"/>
  <c r="V1043" i="9"/>
  <c r="W1043" i="9" s="1"/>
  <c r="U1043" i="9"/>
  <c r="P1043" i="9"/>
  <c r="Q1043" i="9" s="1"/>
  <c r="O1043" i="9"/>
  <c r="L1043" i="9"/>
  <c r="J1043" i="9"/>
  <c r="M1043" i="9" s="1"/>
  <c r="G1043" i="9"/>
  <c r="AE1042" i="9"/>
  <c r="V1042" i="9"/>
  <c r="W1042" i="9" s="1"/>
  <c r="U1042" i="9"/>
  <c r="P1042" i="9"/>
  <c r="Q1042" i="9" s="1"/>
  <c r="O1042" i="9"/>
  <c r="L1042" i="9"/>
  <c r="J1042" i="9"/>
  <c r="M1042" i="9" s="1"/>
  <c r="G1042" i="9"/>
  <c r="AE1041" i="9"/>
  <c r="V1041" i="9"/>
  <c r="W1041" i="9" s="1"/>
  <c r="U1041" i="9"/>
  <c r="P1041" i="9"/>
  <c r="Q1041" i="9" s="1"/>
  <c r="O1041" i="9"/>
  <c r="L1041" i="9"/>
  <c r="J1041" i="9"/>
  <c r="M1041" i="9" s="1"/>
  <c r="G1041" i="9"/>
  <c r="AE1040" i="9"/>
  <c r="V1040" i="9"/>
  <c r="W1040" i="9" s="1"/>
  <c r="U1040" i="9"/>
  <c r="P1040" i="9"/>
  <c r="Q1040" i="9" s="1"/>
  <c r="O1040" i="9"/>
  <c r="L1040" i="9"/>
  <c r="J1040" i="9"/>
  <c r="M1040" i="9" s="1"/>
  <c r="G1040" i="9"/>
  <c r="AE1039" i="9"/>
  <c r="V1039" i="9"/>
  <c r="W1039" i="9" s="1"/>
  <c r="U1039" i="9"/>
  <c r="S1039" i="9"/>
  <c r="P1039" i="9"/>
  <c r="Q1039" i="9" s="1"/>
  <c r="O1039" i="9"/>
  <c r="R1039" i="9" s="1"/>
  <c r="L1039" i="9"/>
  <c r="J1039" i="9"/>
  <c r="M1039" i="9" s="1"/>
  <c r="G1039" i="9"/>
  <c r="AE1038" i="9"/>
  <c r="V1038" i="9"/>
  <c r="W1038" i="9" s="1"/>
  <c r="U1038" i="9"/>
  <c r="P1038" i="9"/>
  <c r="Q1038" i="9" s="1"/>
  <c r="O1038" i="9"/>
  <c r="L1038" i="9"/>
  <c r="J1038" i="9"/>
  <c r="M1038" i="9" s="1"/>
  <c r="G1038" i="9"/>
  <c r="AE1037" i="9"/>
  <c r="V1037" i="9"/>
  <c r="W1037" i="9" s="1"/>
  <c r="U1037" i="9"/>
  <c r="P1037" i="9"/>
  <c r="Q1037" i="9" s="1"/>
  <c r="O1037" i="9"/>
  <c r="L1037" i="9"/>
  <c r="J1037" i="9"/>
  <c r="M1037" i="9" s="1"/>
  <c r="G1037" i="9"/>
  <c r="AE1036" i="9"/>
  <c r="V1036" i="9"/>
  <c r="W1036" i="9" s="1"/>
  <c r="U1036" i="9"/>
  <c r="P1036" i="9"/>
  <c r="Q1036" i="9" s="1"/>
  <c r="O1036" i="9"/>
  <c r="L1036" i="9"/>
  <c r="J1036" i="9"/>
  <c r="M1036" i="9" s="1"/>
  <c r="G1036" i="9"/>
  <c r="AE1035" i="9"/>
  <c r="V1035" i="9"/>
  <c r="W1035" i="9" s="1"/>
  <c r="U1035" i="9"/>
  <c r="P1035" i="9"/>
  <c r="Q1035" i="9" s="1"/>
  <c r="O1035" i="9"/>
  <c r="L1035" i="9"/>
  <c r="J1035" i="9"/>
  <c r="M1035" i="9" s="1"/>
  <c r="G1035" i="9"/>
  <c r="AE1034" i="9"/>
  <c r="V1034" i="9"/>
  <c r="W1034" i="9" s="1"/>
  <c r="U1034" i="9"/>
  <c r="P1034" i="9"/>
  <c r="Q1034" i="9" s="1"/>
  <c r="O1034" i="9"/>
  <c r="L1034" i="9"/>
  <c r="J1034" i="9"/>
  <c r="M1034" i="9" s="1"/>
  <c r="G1034" i="9"/>
  <c r="AE1033" i="9"/>
  <c r="V1033" i="9"/>
  <c r="W1033" i="9" s="1"/>
  <c r="U1033" i="9"/>
  <c r="S1033" i="9"/>
  <c r="P1033" i="9"/>
  <c r="Q1033" i="9" s="1"/>
  <c r="O1033" i="9"/>
  <c r="R1033" i="9" s="1"/>
  <c r="L1033" i="9"/>
  <c r="J1033" i="9"/>
  <c r="M1033" i="9" s="1"/>
  <c r="G1033" i="9"/>
  <c r="AE1032" i="9"/>
  <c r="V1032" i="9"/>
  <c r="W1032" i="9" s="1"/>
  <c r="U1032" i="9"/>
  <c r="P1032" i="9"/>
  <c r="Q1032" i="9" s="1"/>
  <c r="O1032" i="9"/>
  <c r="L1032" i="9"/>
  <c r="J1032" i="9"/>
  <c r="M1032" i="9" s="1"/>
  <c r="G1032" i="9"/>
  <c r="AE1031" i="9"/>
  <c r="V1031" i="9"/>
  <c r="W1031" i="9" s="1"/>
  <c r="U1031" i="9"/>
  <c r="S1031" i="9"/>
  <c r="P1031" i="9"/>
  <c r="Q1031" i="9" s="1"/>
  <c r="O1031" i="9"/>
  <c r="R1031" i="9" s="1"/>
  <c r="L1031" i="9"/>
  <c r="J1031" i="9"/>
  <c r="M1031" i="9" s="1"/>
  <c r="G1031" i="9"/>
  <c r="AE1030" i="9"/>
  <c r="Y1030" i="9"/>
  <c r="V1030" i="9"/>
  <c r="W1030" i="9" s="1"/>
  <c r="U1030" i="9"/>
  <c r="X1030" i="9" s="1"/>
  <c r="P1030" i="9"/>
  <c r="Q1030" i="9" s="1"/>
  <c r="O1030" i="9"/>
  <c r="L1030" i="9"/>
  <c r="J1030" i="9"/>
  <c r="M1030" i="9" s="1"/>
  <c r="G1030" i="9"/>
  <c r="AE1029" i="9"/>
  <c r="V1029" i="9"/>
  <c r="W1029" i="9" s="1"/>
  <c r="U1029" i="9"/>
  <c r="P1029" i="9"/>
  <c r="Q1029" i="9" s="1"/>
  <c r="O1029" i="9"/>
  <c r="L1029" i="9"/>
  <c r="J1029" i="9"/>
  <c r="M1029" i="9" s="1"/>
  <c r="G1029" i="9"/>
  <c r="AE1028" i="9"/>
  <c r="V1028" i="9"/>
  <c r="W1028" i="9" s="1"/>
  <c r="U1028" i="9"/>
  <c r="P1028" i="9"/>
  <c r="Q1028" i="9" s="1"/>
  <c r="O1028" i="9"/>
  <c r="L1028" i="9"/>
  <c r="J1028" i="9"/>
  <c r="M1028" i="9" s="1"/>
  <c r="G1028" i="9"/>
  <c r="AE1027" i="9"/>
  <c r="V1027" i="9"/>
  <c r="W1027" i="9" s="1"/>
  <c r="U1027" i="9"/>
  <c r="S1027" i="9"/>
  <c r="P1027" i="9"/>
  <c r="Q1027" i="9" s="1"/>
  <c r="O1027" i="9"/>
  <c r="R1027" i="9" s="1"/>
  <c r="L1027" i="9"/>
  <c r="J1027" i="9"/>
  <c r="M1027" i="9" s="1"/>
  <c r="G1027" i="9"/>
  <c r="AE1026" i="9"/>
  <c r="Y1026" i="9"/>
  <c r="V1026" i="9"/>
  <c r="W1026" i="9" s="1"/>
  <c r="U1026" i="9"/>
  <c r="X1026" i="9" s="1"/>
  <c r="P1026" i="9"/>
  <c r="Q1026" i="9" s="1"/>
  <c r="O1026" i="9"/>
  <c r="L1026" i="9"/>
  <c r="J1026" i="9"/>
  <c r="M1026" i="9" s="1"/>
  <c r="G1026" i="9"/>
  <c r="AE1025" i="9"/>
  <c r="V1025" i="9"/>
  <c r="W1025" i="9" s="1"/>
  <c r="U1025" i="9"/>
  <c r="P1025" i="9"/>
  <c r="Q1025" i="9" s="1"/>
  <c r="O1025" i="9"/>
  <c r="L1025" i="9"/>
  <c r="J1025" i="9"/>
  <c r="M1025" i="9" s="1"/>
  <c r="G1025" i="9"/>
  <c r="AE1024" i="9"/>
  <c r="V1024" i="9"/>
  <c r="W1024" i="9" s="1"/>
  <c r="U1024" i="9"/>
  <c r="P1024" i="9"/>
  <c r="Q1024" i="9" s="1"/>
  <c r="O1024" i="9"/>
  <c r="L1024" i="9"/>
  <c r="J1024" i="9"/>
  <c r="M1024" i="9" s="1"/>
  <c r="G1024" i="9"/>
  <c r="AE1023" i="9"/>
  <c r="V1023" i="9"/>
  <c r="W1023" i="9" s="1"/>
  <c r="U1023" i="9"/>
  <c r="P1023" i="9"/>
  <c r="Q1023" i="9" s="1"/>
  <c r="O1023" i="9"/>
  <c r="L1023" i="9"/>
  <c r="J1023" i="9"/>
  <c r="M1023" i="9" s="1"/>
  <c r="G1023" i="9"/>
  <c r="AE1022" i="9"/>
  <c r="V1022" i="9"/>
  <c r="W1022" i="9" s="1"/>
  <c r="U1022" i="9"/>
  <c r="P1022" i="9"/>
  <c r="Q1022" i="9" s="1"/>
  <c r="O1022" i="9"/>
  <c r="L1022" i="9"/>
  <c r="J1022" i="9"/>
  <c r="M1022" i="9" s="1"/>
  <c r="G1022" i="9"/>
  <c r="AE1021" i="9"/>
  <c r="V1021" i="9"/>
  <c r="W1021" i="9" s="1"/>
  <c r="U1021" i="9"/>
  <c r="P1021" i="9"/>
  <c r="Q1021" i="9" s="1"/>
  <c r="O1021" i="9"/>
  <c r="L1021" i="9"/>
  <c r="J1021" i="9"/>
  <c r="M1021" i="9" s="1"/>
  <c r="G1021" i="9"/>
  <c r="AE1020" i="9"/>
  <c r="V1020" i="9"/>
  <c r="W1020" i="9" s="1"/>
  <c r="U1020" i="9"/>
  <c r="P1020" i="9"/>
  <c r="Q1020" i="9" s="1"/>
  <c r="O1020" i="9"/>
  <c r="L1020" i="9"/>
  <c r="J1020" i="9"/>
  <c r="M1020" i="9" s="1"/>
  <c r="G1020" i="9"/>
  <c r="AE1019" i="9"/>
  <c r="V1019" i="9"/>
  <c r="W1019" i="9" s="1"/>
  <c r="U1019" i="9"/>
  <c r="P1019" i="9"/>
  <c r="Q1019" i="9" s="1"/>
  <c r="O1019" i="9"/>
  <c r="L1019" i="9"/>
  <c r="J1019" i="9"/>
  <c r="M1019" i="9" s="1"/>
  <c r="G1019" i="9"/>
  <c r="AE1018" i="9"/>
  <c r="V1018" i="9"/>
  <c r="W1018" i="9" s="1"/>
  <c r="U1018" i="9"/>
  <c r="P1018" i="9"/>
  <c r="Q1018" i="9" s="1"/>
  <c r="O1018" i="9"/>
  <c r="L1018" i="9"/>
  <c r="J1018" i="9"/>
  <c r="M1018" i="9" s="1"/>
  <c r="G1018" i="9"/>
  <c r="AE1017" i="9"/>
  <c r="V1017" i="9"/>
  <c r="W1017" i="9" s="1"/>
  <c r="U1017" i="9"/>
  <c r="S1017" i="9"/>
  <c r="P1017" i="9"/>
  <c r="Q1017" i="9" s="1"/>
  <c r="O1017" i="9"/>
  <c r="R1017" i="9" s="1"/>
  <c r="L1017" i="9"/>
  <c r="J1017" i="9"/>
  <c r="M1017" i="9" s="1"/>
  <c r="G1017" i="9"/>
  <c r="AE1016" i="9"/>
  <c r="V1016" i="9"/>
  <c r="W1016" i="9" s="1"/>
  <c r="U1016" i="9"/>
  <c r="P1016" i="9"/>
  <c r="Q1016" i="9" s="1"/>
  <c r="O1016" i="9"/>
  <c r="L1016" i="9"/>
  <c r="J1016" i="9"/>
  <c r="M1016" i="9" s="1"/>
  <c r="G1016" i="9"/>
  <c r="AE1015" i="9"/>
  <c r="V1015" i="9"/>
  <c r="W1015" i="9" s="1"/>
  <c r="U1015" i="9"/>
  <c r="P1015" i="9"/>
  <c r="Q1015" i="9" s="1"/>
  <c r="O1015" i="9"/>
  <c r="L1015" i="9"/>
  <c r="J1015" i="9"/>
  <c r="M1015" i="9" s="1"/>
  <c r="G1015" i="9"/>
  <c r="AE1014" i="9"/>
  <c r="V1014" i="9"/>
  <c r="W1014" i="9" s="1"/>
  <c r="U1014" i="9"/>
  <c r="P1014" i="9"/>
  <c r="Q1014" i="9" s="1"/>
  <c r="O1014" i="9"/>
  <c r="L1014" i="9"/>
  <c r="J1014" i="9"/>
  <c r="M1014" i="9" s="1"/>
  <c r="G1014" i="9"/>
  <c r="AE1013" i="9"/>
  <c r="V1013" i="9"/>
  <c r="W1013" i="9" s="1"/>
  <c r="U1013" i="9"/>
  <c r="P1013" i="9"/>
  <c r="Q1013" i="9" s="1"/>
  <c r="O1013" i="9"/>
  <c r="L1013" i="9"/>
  <c r="J1013" i="9"/>
  <c r="M1013" i="9" s="1"/>
  <c r="G1013" i="9"/>
  <c r="AE1012" i="9"/>
  <c r="V1012" i="9"/>
  <c r="W1012" i="9" s="1"/>
  <c r="U1012" i="9"/>
  <c r="P1012" i="9"/>
  <c r="Q1012" i="9" s="1"/>
  <c r="O1012" i="9"/>
  <c r="L1012" i="9"/>
  <c r="J1012" i="9"/>
  <c r="M1012" i="9" s="1"/>
  <c r="G1012" i="9"/>
  <c r="AE1011" i="9"/>
  <c r="V1011" i="9"/>
  <c r="W1011" i="9" s="1"/>
  <c r="U1011" i="9"/>
  <c r="P1011" i="9"/>
  <c r="Q1011" i="9" s="1"/>
  <c r="O1011" i="9"/>
  <c r="L1011" i="9"/>
  <c r="J1011" i="9"/>
  <c r="M1011" i="9" s="1"/>
  <c r="G1011" i="9"/>
  <c r="AE1010" i="9"/>
  <c r="V1010" i="9"/>
  <c r="W1010" i="9" s="1"/>
  <c r="U1010" i="9"/>
  <c r="P1010" i="9"/>
  <c r="Q1010" i="9" s="1"/>
  <c r="O1010" i="9"/>
  <c r="L1010" i="9"/>
  <c r="J1010" i="9"/>
  <c r="M1010" i="9" s="1"/>
  <c r="G1010" i="9"/>
  <c r="AE1009" i="9"/>
  <c r="V1009" i="9"/>
  <c r="W1009" i="9" s="1"/>
  <c r="U1009" i="9"/>
  <c r="P1009" i="9"/>
  <c r="Q1009" i="9" s="1"/>
  <c r="O1009" i="9"/>
  <c r="L1009" i="9"/>
  <c r="J1009" i="9"/>
  <c r="M1009" i="9" s="1"/>
  <c r="G1009" i="9"/>
  <c r="AE1008" i="9"/>
  <c r="V1008" i="9"/>
  <c r="W1008" i="9" s="1"/>
  <c r="U1008" i="9"/>
  <c r="P1008" i="9"/>
  <c r="Q1008" i="9" s="1"/>
  <c r="O1008" i="9"/>
  <c r="L1008" i="9"/>
  <c r="J1008" i="9"/>
  <c r="M1008" i="9" s="1"/>
  <c r="G1008" i="9"/>
  <c r="AE1007" i="9"/>
  <c r="V1007" i="9"/>
  <c r="W1007" i="9" s="1"/>
  <c r="U1007" i="9"/>
  <c r="P1007" i="9"/>
  <c r="Q1007" i="9" s="1"/>
  <c r="O1007" i="9"/>
  <c r="L1007" i="9"/>
  <c r="J1007" i="9"/>
  <c r="M1007" i="9" s="1"/>
  <c r="G1007" i="9"/>
  <c r="AE1006" i="9"/>
  <c r="V1006" i="9"/>
  <c r="W1006" i="9" s="1"/>
  <c r="U1006" i="9"/>
  <c r="P1006" i="9"/>
  <c r="Q1006" i="9" s="1"/>
  <c r="O1006" i="9"/>
  <c r="L1006" i="9"/>
  <c r="J1006" i="9"/>
  <c r="M1006" i="9" s="1"/>
  <c r="G1006" i="9"/>
  <c r="AE1005" i="9"/>
  <c r="Y1005" i="9"/>
  <c r="V1005" i="9"/>
  <c r="W1005" i="9" s="1"/>
  <c r="U1005" i="9"/>
  <c r="X1005" i="9" s="1"/>
  <c r="S1005" i="9"/>
  <c r="P1005" i="9"/>
  <c r="Q1005" i="9" s="1"/>
  <c r="O1005" i="9"/>
  <c r="R1005" i="9" s="1"/>
  <c r="L1005" i="9"/>
  <c r="J1005" i="9"/>
  <c r="M1005" i="9" s="1"/>
  <c r="G1005" i="9"/>
  <c r="AE1004" i="9"/>
  <c r="V1004" i="9"/>
  <c r="W1004" i="9" s="1"/>
  <c r="U1004" i="9"/>
  <c r="P1004" i="9"/>
  <c r="Q1004" i="9" s="1"/>
  <c r="O1004" i="9"/>
  <c r="L1004" i="9"/>
  <c r="J1004" i="9"/>
  <c r="M1004" i="9" s="1"/>
  <c r="G1004" i="9"/>
  <c r="AE1003" i="9"/>
  <c r="V1003" i="9"/>
  <c r="W1003" i="9" s="1"/>
  <c r="U1003" i="9"/>
  <c r="P1003" i="9"/>
  <c r="Q1003" i="9" s="1"/>
  <c r="O1003" i="9"/>
  <c r="L1003" i="9"/>
  <c r="J1003" i="9"/>
  <c r="M1003" i="9" s="1"/>
  <c r="G1003" i="9"/>
  <c r="AE1002" i="9"/>
  <c r="V1002" i="9"/>
  <c r="W1002" i="9" s="1"/>
  <c r="U1002" i="9"/>
  <c r="P1002" i="9"/>
  <c r="Q1002" i="9" s="1"/>
  <c r="O1002" i="9"/>
  <c r="L1002" i="9"/>
  <c r="J1002" i="9"/>
  <c r="M1002" i="9" s="1"/>
  <c r="G1002" i="9"/>
  <c r="AE1001" i="9"/>
  <c r="V1001" i="9"/>
  <c r="W1001" i="9" s="1"/>
  <c r="U1001" i="9"/>
  <c r="P1001" i="9"/>
  <c r="Q1001" i="9" s="1"/>
  <c r="O1001" i="9"/>
  <c r="L1001" i="9"/>
  <c r="J1001" i="9"/>
  <c r="M1001" i="9" s="1"/>
  <c r="G1001" i="9"/>
  <c r="AE1000" i="9"/>
  <c r="V1000" i="9"/>
  <c r="W1000" i="9" s="1"/>
  <c r="U1000" i="9"/>
  <c r="P1000" i="9"/>
  <c r="Q1000" i="9" s="1"/>
  <c r="O1000" i="9"/>
  <c r="L1000" i="9"/>
  <c r="J1000" i="9"/>
  <c r="M1000" i="9" s="1"/>
  <c r="G1000" i="9"/>
  <c r="AE999" i="9"/>
  <c r="V999" i="9"/>
  <c r="W999" i="9" s="1"/>
  <c r="U999" i="9"/>
  <c r="P999" i="9"/>
  <c r="Q999" i="9" s="1"/>
  <c r="O999" i="9"/>
  <c r="L999" i="9"/>
  <c r="J999" i="9"/>
  <c r="M999" i="9" s="1"/>
  <c r="G999" i="9"/>
  <c r="AE998" i="9"/>
  <c r="V998" i="9"/>
  <c r="W998" i="9" s="1"/>
  <c r="U998" i="9"/>
  <c r="P998" i="9"/>
  <c r="Q998" i="9" s="1"/>
  <c r="O998" i="9"/>
  <c r="L998" i="9"/>
  <c r="J998" i="9"/>
  <c r="M998" i="9" s="1"/>
  <c r="G998" i="9"/>
  <c r="AE997" i="9"/>
  <c r="V997" i="9"/>
  <c r="W997" i="9" s="1"/>
  <c r="U997" i="9"/>
  <c r="P997" i="9"/>
  <c r="Q997" i="9" s="1"/>
  <c r="O997" i="9"/>
  <c r="L997" i="9"/>
  <c r="J997" i="9"/>
  <c r="M997" i="9" s="1"/>
  <c r="G997" i="9"/>
  <c r="AE996" i="9"/>
  <c r="V996" i="9"/>
  <c r="W996" i="9" s="1"/>
  <c r="U996" i="9"/>
  <c r="P996" i="9"/>
  <c r="Q996" i="9" s="1"/>
  <c r="O996" i="9"/>
  <c r="L996" i="9"/>
  <c r="J996" i="9"/>
  <c r="M996" i="9" s="1"/>
  <c r="G996" i="9"/>
  <c r="AE995" i="9"/>
  <c r="V995" i="9"/>
  <c r="W995" i="9" s="1"/>
  <c r="U995" i="9"/>
  <c r="P995" i="9"/>
  <c r="Q995" i="9" s="1"/>
  <c r="O995" i="9"/>
  <c r="L995" i="9"/>
  <c r="J995" i="9"/>
  <c r="M995" i="9" s="1"/>
  <c r="G995" i="9"/>
  <c r="AE994" i="9"/>
  <c r="V994" i="9"/>
  <c r="W994" i="9" s="1"/>
  <c r="U994" i="9"/>
  <c r="S994" i="9"/>
  <c r="P994" i="9"/>
  <c r="Q994" i="9" s="1"/>
  <c r="O994" i="9"/>
  <c r="R994" i="9" s="1"/>
  <c r="L994" i="9"/>
  <c r="J994" i="9"/>
  <c r="M994" i="9" s="1"/>
  <c r="G994" i="9"/>
  <c r="AE993" i="9"/>
  <c r="V993" i="9"/>
  <c r="W993" i="9" s="1"/>
  <c r="U993" i="9"/>
  <c r="P993" i="9"/>
  <c r="Q993" i="9" s="1"/>
  <c r="O993" i="9"/>
  <c r="L993" i="9"/>
  <c r="J993" i="9"/>
  <c r="M993" i="9" s="1"/>
  <c r="G993" i="9"/>
  <c r="AE992" i="9"/>
  <c r="V992" i="9"/>
  <c r="W992" i="9" s="1"/>
  <c r="U992" i="9"/>
  <c r="P992" i="9"/>
  <c r="Q992" i="9" s="1"/>
  <c r="O992" i="9"/>
  <c r="L992" i="9"/>
  <c r="J992" i="9"/>
  <c r="M992" i="9" s="1"/>
  <c r="G992" i="9"/>
  <c r="AE991" i="9"/>
  <c r="V991" i="9"/>
  <c r="W991" i="9" s="1"/>
  <c r="U991" i="9"/>
  <c r="P991" i="9"/>
  <c r="Q991" i="9" s="1"/>
  <c r="O991" i="9"/>
  <c r="L991" i="9"/>
  <c r="J991" i="9"/>
  <c r="M991" i="9" s="1"/>
  <c r="G991" i="9"/>
  <c r="AE990" i="9"/>
  <c r="V990" i="9"/>
  <c r="W990" i="9" s="1"/>
  <c r="U990" i="9"/>
  <c r="P990" i="9"/>
  <c r="Q990" i="9" s="1"/>
  <c r="O990" i="9"/>
  <c r="L990" i="9"/>
  <c r="J990" i="9"/>
  <c r="M990" i="9" s="1"/>
  <c r="G990" i="9"/>
  <c r="AE989" i="9"/>
  <c r="V989" i="9"/>
  <c r="W989" i="9" s="1"/>
  <c r="U989" i="9"/>
  <c r="P989" i="9"/>
  <c r="Q989" i="9" s="1"/>
  <c r="O989" i="9"/>
  <c r="L989" i="9"/>
  <c r="J989" i="9"/>
  <c r="M989" i="9" s="1"/>
  <c r="G989" i="9"/>
  <c r="AE988" i="9"/>
  <c r="V988" i="9"/>
  <c r="W988" i="9" s="1"/>
  <c r="U988" i="9"/>
  <c r="P988" i="9"/>
  <c r="Q988" i="9" s="1"/>
  <c r="O988" i="9"/>
  <c r="L988" i="9"/>
  <c r="J988" i="9"/>
  <c r="M988" i="9" s="1"/>
  <c r="G988" i="9"/>
  <c r="AE987" i="9"/>
  <c r="V987" i="9"/>
  <c r="W987" i="9" s="1"/>
  <c r="U987" i="9"/>
  <c r="P987" i="9"/>
  <c r="Q987" i="9" s="1"/>
  <c r="O987" i="9"/>
  <c r="L987" i="9"/>
  <c r="J987" i="9"/>
  <c r="M987" i="9" s="1"/>
  <c r="G987" i="9"/>
  <c r="AE986" i="9"/>
  <c r="Y986" i="9"/>
  <c r="V986" i="9"/>
  <c r="W986" i="9" s="1"/>
  <c r="U986" i="9"/>
  <c r="X986" i="9" s="1"/>
  <c r="P986" i="9"/>
  <c r="Q986" i="9" s="1"/>
  <c r="O986" i="9"/>
  <c r="L986" i="9"/>
  <c r="J986" i="9"/>
  <c r="M986" i="9" s="1"/>
  <c r="G986" i="9"/>
  <c r="AE985" i="9"/>
  <c r="V985" i="9"/>
  <c r="W985" i="9" s="1"/>
  <c r="U985" i="9"/>
  <c r="P985" i="9"/>
  <c r="Q985" i="9" s="1"/>
  <c r="O985" i="9"/>
  <c r="L985" i="9"/>
  <c r="J985" i="9"/>
  <c r="M985" i="9" s="1"/>
  <c r="G985" i="9"/>
  <c r="AE984" i="9"/>
  <c r="V984" i="9"/>
  <c r="W984" i="9" s="1"/>
  <c r="U984" i="9"/>
  <c r="S984" i="9"/>
  <c r="P984" i="9"/>
  <c r="Q984" i="9" s="1"/>
  <c r="O984" i="9"/>
  <c r="R984" i="9" s="1"/>
  <c r="L984" i="9"/>
  <c r="J984" i="9"/>
  <c r="M984" i="9" s="1"/>
  <c r="G984" i="9"/>
  <c r="AE983" i="9"/>
  <c r="V983" i="9"/>
  <c r="W983" i="9" s="1"/>
  <c r="U983" i="9"/>
  <c r="P983" i="9"/>
  <c r="Q983" i="9" s="1"/>
  <c r="O983" i="9"/>
  <c r="L983" i="9"/>
  <c r="J983" i="9"/>
  <c r="M983" i="9" s="1"/>
  <c r="G983" i="9"/>
  <c r="AE982" i="9"/>
  <c r="V982" i="9"/>
  <c r="W982" i="9" s="1"/>
  <c r="U982" i="9"/>
  <c r="P982" i="9"/>
  <c r="Q982" i="9" s="1"/>
  <c r="O982" i="9"/>
  <c r="L982" i="9"/>
  <c r="J982" i="9"/>
  <c r="M982" i="9" s="1"/>
  <c r="G982" i="9"/>
  <c r="AE981" i="9"/>
  <c r="V981" i="9"/>
  <c r="W981" i="9" s="1"/>
  <c r="U981" i="9"/>
  <c r="P981" i="9"/>
  <c r="Q981" i="9" s="1"/>
  <c r="O981" i="9"/>
  <c r="L981" i="9"/>
  <c r="J981" i="9"/>
  <c r="M981" i="9" s="1"/>
  <c r="G981" i="9"/>
  <c r="AE980" i="9"/>
  <c r="V980" i="9"/>
  <c r="W980" i="9" s="1"/>
  <c r="U980" i="9"/>
  <c r="P980" i="9"/>
  <c r="Q980" i="9" s="1"/>
  <c r="O980" i="9"/>
  <c r="L980" i="9"/>
  <c r="J980" i="9"/>
  <c r="M980" i="9" s="1"/>
  <c r="G980" i="9"/>
  <c r="AE979" i="9"/>
  <c r="V979" i="9"/>
  <c r="W979" i="9" s="1"/>
  <c r="U979" i="9"/>
  <c r="P979" i="9"/>
  <c r="Q979" i="9" s="1"/>
  <c r="O979" i="9"/>
  <c r="L979" i="9"/>
  <c r="J979" i="9"/>
  <c r="M979" i="9" s="1"/>
  <c r="G979" i="9"/>
  <c r="AE978" i="9"/>
  <c r="V978" i="9"/>
  <c r="W978" i="9" s="1"/>
  <c r="U978" i="9"/>
  <c r="P978" i="9"/>
  <c r="Q978" i="9" s="1"/>
  <c r="O978" i="9"/>
  <c r="L978" i="9"/>
  <c r="J978" i="9"/>
  <c r="M978" i="9" s="1"/>
  <c r="G978" i="9"/>
  <c r="AE977" i="9"/>
  <c r="V977" i="9"/>
  <c r="W977" i="9" s="1"/>
  <c r="U977" i="9"/>
  <c r="P977" i="9"/>
  <c r="Q977" i="9" s="1"/>
  <c r="O977" i="9"/>
  <c r="L977" i="9"/>
  <c r="J977" i="9"/>
  <c r="M977" i="9" s="1"/>
  <c r="G977" i="9"/>
  <c r="AE976" i="9"/>
  <c r="V976" i="9"/>
  <c r="W976" i="9" s="1"/>
  <c r="U976" i="9"/>
  <c r="S976" i="9"/>
  <c r="P976" i="9"/>
  <c r="Q976" i="9" s="1"/>
  <c r="O976" i="9"/>
  <c r="R976" i="9" s="1"/>
  <c r="L976" i="9"/>
  <c r="J976" i="9"/>
  <c r="M976" i="9" s="1"/>
  <c r="G976" i="9"/>
  <c r="AE975" i="9"/>
  <c r="V975" i="9"/>
  <c r="W975" i="9" s="1"/>
  <c r="U975" i="9"/>
  <c r="P975" i="9"/>
  <c r="Q975" i="9" s="1"/>
  <c r="O975" i="9"/>
  <c r="L975" i="9"/>
  <c r="J975" i="9"/>
  <c r="M975" i="9" s="1"/>
  <c r="G975" i="9"/>
  <c r="AE974" i="9"/>
  <c r="V974" i="9"/>
  <c r="W974" i="9" s="1"/>
  <c r="U974" i="9"/>
  <c r="S974" i="9"/>
  <c r="P974" i="9"/>
  <c r="Q974" i="9" s="1"/>
  <c r="O974" i="9"/>
  <c r="R974" i="9" s="1"/>
  <c r="L974" i="9"/>
  <c r="J974" i="9"/>
  <c r="M974" i="9" s="1"/>
  <c r="G974" i="9"/>
  <c r="AE973" i="9"/>
  <c r="V973" i="9"/>
  <c r="W973" i="9" s="1"/>
  <c r="U973" i="9"/>
  <c r="S973" i="9"/>
  <c r="P973" i="9"/>
  <c r="Q973" i="9" s="1"/>
  <c r="O973" i="9"/>
  <c r="R973" i="9" s="1"/>
  <c r="L973" i="9"/>
  <c r="J973" i="9"/>
  <c r="M973" i="9" s="1"/>
  <c r="G973" i="9"/>
  <c r="AE972" i="9"/>
  <c r="V972" i="9"/>
  <c r="W972" i="9" s="1"/>
  <c r="U972" i="9"/>
  <c r="P972" i="9"/>
  <c r="Q972" i="9" s="1"/>
  <c r="O972" i="9"/>
  <c r="L972" i="9"/>
  <c r="J972" i="9"/>
  <c r="M972" i="9" s="1"/>
  <c r="G972" i="9"/>
  <c r="AE971" i="9"/>
  <c r="V971" i="9"/>
  <c r="W971" i="9" s="1"/>
  <c r="U971" i="9"/>
  <c r="P971" i="9"/>
  <c r="Q971" i="9" s="1"/>
  <c r="O971" i="9"/>
  <c r="L971" i="9"/>
  <c r="J971" i="9"/>
  <c r="M971" i="9" s="1"/>
  <c r="G971" i="9"/>
  <c r="AE970" i="9"/>
  <c r="V970" i="9"/>
  <c r="W970" i="9" s="1"/>
  <c r="U970" i="9"/>
  <c r="P970" i="9"/>
  <c r="Q970" i="9" s="1"/>
  <c r="O970" i="9"/>
  <c r="L970" i="9"/>
  <c r="J970" i="9"/>
  <c r="M970" i="9" s="1"/>
  <c r="G970" i="9"/>
  <c r="AE969" i="9"/>
  <c r="V969" i="9"/>
  <c r="W969" i="9" s="1"/>
  <c r="U969" i="9"/>
  <c r="P969" i="9"/>
  <c r="Q969" i="9" s="1"/>
  <c r="O969" i="9"/>
  <c r="L969" i="9"/>
  <c r="J969" i="9"/>
  <c r="M969" i="9" s="1"/>
  <c r="G969" i="9"/>
  <c r="AE968" i="9"/>
  <c r="V968" i="9"/>
  <c r="W968" i="9" s="1"/>
  <c r="U968" i="9"/>
  <c r="P968" i="9"/>
  <c r="Q968" i="9" s="1"/>
  <c r="O968" i="9"/>
  <c r="L968" i="9"/>
  <c r="J968" i="9"/>
  <c r="M968" i="9" s="1"/>
  <c r="G968" i="9"/>
  <c r="AE967" i="9"/>
  <c r="Y967" i="9"/>
  <c r="V967" i="9"/>
  <c r="W967" i="9" s="1"/>
  <c r="U967" i="9"/>
  <c r="X967" i="9" s="1"/>
  <c r="S967" i="9"/>
  <c r="P967" i="9"/>
  <c r="Q967" i="9" s="1"/>
  <c r="O967" i="9"/>
  <c r="R967" i="9" s="1"/>
  <c r="L967" i="9"/>
  <c r="J967" i="9"/>
  <c r="M967" i="9" s="1"/>
  <c r="G967" i="9"/>
  <c r="AE966" i="9"/>
  <c r="V966" i="9"/>
  <c r="W966" i="9" s="1"/>
  <c r="U966" i="9"/>
  <c r="S966" i="9"/>
  <c r="P966" i="9"/>
  <c r="Q966" i="9" s="1"/>
  <c r="O966" i="9"/>
  <c r="R966" i="9" s="1"/>
  <c r="L966" i="9"/>
  <c r="J966" i="9"/>
  <c r="M966" i="9" s="1"/>
  <c r="G966" i="9"/>
  <c r="AE965" i="9"/>
  <c r="V965" i="9"/>
  <c r="W965" i="9" s="1"/>
  <c r="U965" i="9"/>
  <c r="P965" i="9"/>
  <c r="Q965" i="9" s="1"/>
  <c r="O965" i="9"/>
  <c r="L965" i="9"/>
  <c r="J965" i="9"/>
  <c r="M965" i="9" s="1"/>
  <c r="G965" i="9"/>
  <c r="AE964" i="9"/>
  <c r="V964" i="9"/>
  <c r="W964" i="9" s="1"/>
  <c r="U964" i="9"/>
  <c r="P964" i="9"/>
  <c r="Q964" i="9" s="1"/>
  <c r="O964" i="9"/>
  <c r="L964" i="9"/>
  <c r="J964" i="9"/>
  <c r="M964" i="9" s="1"/>
  <c r="G964" i="9"/>
  <c r="AE963" i="9"/>
  <c r="V963" i="9"/>
  <c r="W963" i="9" s="1"/>
  <c r="U963" i="9"/>
  <c r="P963" i="9"/>
  <c r="Q963" i="9" s="1"/>
  <c r="O963" i="9"/>
  <c r="L963" i="9"/>
  <c r="J963" i="9"/>
  <c r="M963" i="9" s="1"/>
  <c r="G963" i="9"/>
  <c r="AE962" i="9"/>
  <c r="V962" i="9"/>
  <c r="W962" i="9" s="1"/>
  <c r="U962" i="9"/>
  <c r="P962" i="9"/>
  <c r="Q962" i="9" s="1"/>
  <c r="O962" i="9"/>
  <c r="L962" i="9"/>
  <c r="J962" i="9"/>
  <c r="M962" i="9" s="1"/>
  <c r="G962" i="9"/>
  <c r="AE961" i="9"/>
  <c r="V961" i="9"/>
  <c r="W961" i="9" s="1"/>
  <c r="U961" i="9"/>
  <c r="S961" i="9"/>
  <c r="P961" i="9"/>
  <c r="Q961" i="9" s="1"/>
  <c r="O961" i="9"/>
  <c r="R961" i="9" s="1"/>
  <c r="L961" i="9"/>
  <c r="J961" i="9"/>
  <c r="M961" i="9" s="1"/>
  <c r="G961" i="9"/>
  <c r="AE960" i="9"/>
  <c r="V960" i="9"/>
  <c r="W960" i="9" s="1"/>
  <c r="U960" i="9"/>
  <c r="S960" i="9"/>
  <c r="P960" i="9"/>
  <c r="Q960" i="9" s="1"/>
  <c r="O960" i="9"/>
  <c r="R960" i="9" s="1"/>
  <c r="L960" i="9"/>
  <c r="J960" i="9"/>
  <c r="M960" i="9" s="1"/>
  <c r="G960" i="9"/>
  <c r="AE959" i="9"/>
  <c r="V959" i="9"/>
  <c r="W959" i="9" s="1"/>
  <c r="U959" i="9"/>
  <c r="P959" i="9"/>
  <c r="Q959" i="9" s="1"/>
  <c r="O959" i="9"/>
  <c r="L959" i="9"/>
  <c r="J959" i="9"/>
  <c r="M959" i="9" s="1"/>
  <c r="G959" i="9"/>
  <c r="AE958" i="9"/>
  <c r="V958" i="9"/>
  <c r="W958" i="9" s="1"/>
  <c r="U958" i="9"/>
  <c r="P958" i="9"/>
  <c r="Q958" i="9" s="1"/>
  <c r="O958" i="9"/>
  <c r="L958" i="9"/>
  <c r="J958" i="9"/>
  <c r="M958" i="9" s="1"/>
  <c r="G958" i="9"/>
  <c r="AE957" i="9"/>
  <c r="V957" i="9"/>
  <c r="W957" i="9" s="1"/>
  <c r="U957" i="9"/>
  <c r="S957" i="9"/>
  <c r="P957" i="9"/>
  <c r="Q957" i="9" s="1"/>
  <c r="O957" i="9"/>
  <c r="R957" i="9" s="1"/>
  <c r="L957" i="9"/>
  <c r="J957" i="9"/>
  <c r="M957" i="9" s="1"/>
  <c r="G957" i="9"/>
  <c r="AE956" i="9"/>
  <c r="V956" i="9"/>
  <c r="W956" i="9" s="1"/>
  <c r="U956" i="9"/>
  <c r="S956" i="9"/>
  <c r="P956" i="9"/>
  <c r="Q956" i="9" s="1"/>
  <c r="O956" i="9"/>
  <c r="R956" i="9" s="1"/>
  <c r="L956" i="9"/>
  <c r="J956" i="9"/>
  <c r="M956" i="9" s="1"/>
  <c r="G956" i="9"/>
  <c r="AE955" i="9"/>
  <c r="V955" i="9"/>
  <c r="W955" i="9" s="1"/>
  <c r="U955" i="9"/>
  <c r="P955" i="9"/>
  <c r="Q955" i="9" s="1"/>
  <c r="O955" i="9"/>
  <c r="L955" i="9"/>
  <c r="J955" i="9"/>
  <c r="M955" i="9" s="1"/>
  <c r="G955" i="9"/>
  <c r="AE954" i="9"/>
  <c r="V954" i="9"/>
  <c r="W954" i="9" s="1"/>
  <c r="U954" i="9"/>
  <c r="P954" i="9"/>
  <c r="Q954" i="9" s="1"/>
  <c r="O954" i="9"/>
  <c r="L954" i="9"/>
  <c r="J954" i="9"/>
  <c r="M954" i="9" s="1"/>
  <c r="G954" i="9"/>
  <c r="AE953" i="9"/>
  <c r="V953" i="9"/>
  <c r="W953" i="9" s="1"/>
  <c r="U953" i="9"/>
  <c r="P953" i="9"/>
  <c r="Q953" i="9" s="1"/>
  <c r="O953" i="9"/>
  <c r="L953" i="9"/>
  <c r="J953" i="9"/>
  <c r="M953" i="9" s="1"/>
  <c r="G953" i="9"/>
  <c r="AE952" i="9"/>
  <c r="V952" i="9"/>
  <c r="W952" i="9" s="1"/>
  <c r="U952" i="9"/>
  <c r="P952" i="9"/>
  <c r="Q952" i="9" s="1"/>
  <c r="O952" i="9"/>
  <c r="L952" i="9"/>
  <c r="J952" i="9"/>
  <c r="M952" i="9" s="1"/>
  <c r="G952" i="9"/>
  <c r="AE951" i="9"/>
  <c r="V951" i="9"/>
  <c r="W951" i="9" s="1"/>
  <c r="U951" i="9"/>
  <c r="P951" i="9"/>
  <c r="Q951" i="9" s="1"/>
  <c r="O951" i="9"/>
  <c r="L951" i="9"/>
  <c r="J951" i="9"/>
  <c r="M951" i="9" s="1"/>
  <c r="G951" i="9"/>
  <c r="AE950" i="9"/>
  <c r="V950" i="9"/>
  <c r="W950" i="9" s="1"/>
  <c r="U950" i="9"/>
  <c r="P950" i="9"/>
  <c r="Q950" i="9" s="1"/>
  <c r="O950" i="9"/>
  <c r="L950" i="9"/>
  <c r="J950" i="9"/>
  <c r="M950" i="9" s="1"/>
  <c r="G950" i="9"/>
  <c r="AE949" i="9"/>
  <c r="V949" i="9"/>
  <c r="W949" i="9" s="1"/>
  <c r="U949" i="9"/>
  <c r="P949" i="9"/>
  <c r="Q949" i="9" s="1"/>
  <c r="O949" i="9"/>
  <c r="L949" i="9"/>
  <c r="J949" i="9"/>
  <c r="M949" i="9" s="1"/>
  <c r="G949" i="9"/>
  <c r="AE948" i="9"/>
  <c r="V948" i="9"/>
  <c r="W948" i="9" s="1"/>
  <c r="U948" i="9"/>
  <c r="P948" i="9"/>
  <c r="Q948" i="9" s="1"/>
  <c r="O948" i="9"/>
  <c r="L948" i="9"/>
  <c r="J948" i="9"/>
  <c r="M948" i="9" s="1"/>
  <c r="G948" i="9"/>
  <c r="AE947" i="9"/>
  <c r="V947" i="9"/>
  <c r="W947" i="9" s="1"/>
  <c r="U947" i="9"/>
  <c r="P947" i="9"/>
  <c r="Q947" i="9" s="1"/>
  <c r="O947" i="9"/>
  <c r="L947" i="9"/>
  <c r="J947" i="9"/>
  <c r="M947" i="9" s="1"/>
  <c r="G947" i="9"/>
  <c r="AE946" i="9"/>
  <c r="V946" i="9"/>
  <c r="W946" i="9" s="1"/>
  <c r="U946" i="9"/>
  <c r="P946" i="9"/>
  <c r="Q946" i="9" s="1"/>
  <c r="O946" i="9"/>
  <c r="L946" i="9"/>
  <c r="J946" i="9"/>
  <c r="M946" i="9" s="1"/>
  <c r="G946" i="9"/>
  <c r="AE945" i="9"/>
  <c r="V945" i="9"/>
  <c r="W945" i="9" s="1"/>
  <c r="U945" i="9"/>
  <c r="P945" i="9"/>
  <c r="Q945" i="9" s="1"/>
  <c r="O945" i="9"/>
  <c r="L945" i="9"/>
  <c r="J945" i="9"/>
  <c r="M945" i="9" s="1"/>
  <c r="G945" i="9"/>
  <c r="AE944" i="9"/>
  <c r="V944" i="9"/>
  <c r="W944" i="9" s="1"/>
  <c r="U944" i="9"/>
  <c r="P944" i="9"/>
  <c r="Q944" i="9" s="1"/>
  <c r="O944" i="9"/>
  <c r="L944" i="9"/>
  <c r="J944" i="9"/>
  <c r="M944" i="9" s="1"/>
  <c r="G944" i="9"/>
  <c r="AE943" i="9"/>
  <c r="V943" i="9"/>
  <c r="W943" i="9" s="1"/>
  <c r="U943" i="9"/>
  <c r="P943" i="9"/>
  <c r="Q943" i="9" s="1"/>
  <c r="O943" i="9"/>
  <c r="L943" i="9"/>
  <c r="J943" i="9"/>
  <c r="M943" i="9" s="1"/>
  <c r="G943" i="9"/>
  <c r="AE942" i="9"/>
  <c r="V942" i="9"/>
  <c r="W942" i="9" s="1"/>
  <c r="U942" i="9"/>
  <c r="P942" i="9"/>
  <c r="Q942" i="9" s="1"/>
  <c r="O942" i="9"/>
  <c r="L942" i="9"/>
  <c r="J942" i="9"/>
  <c r="M942" i="9" s="1"/>
  <c r="G942" i="9"/>
  <c r="AE941" i="9"/>
  <c r="V941" i="9"/>
  <c r="W941" i="9" s="1"/>
  <c r="U941" i="9"/>
  <c r="P941" i="9"/>
  <c r="Q941" i="9" s="1"/>
  <c r="O941" i="9"/>
  <c r="L941" i="9"/>
  <c r="J941" i="9"/>
  <c r="M941" i="9" s="1"/>
  <c r="G941" i="9"/>
  <c r="AE940" i="9"/>
  <c r="V940" i="9"/>
  <c r="W940" i="9" s="1"/>
  <c r="U940" i="9"/>
  <c r="P940" i="9"/>
  <c r="Q940" i="9" s="1"/>
  <c r="O940" i="9"/>
  <c r="L940" i="9"/>
  <c r="J940" i="9"/>
  <c r="M940" i="9" s="1"/>
  <c r="G940" i="9"/>
  <c r="AE939" i="9"/>
  <c r="V939" i="9"/>
  <c r="W939" i="9" s="1"/>
  <c r="U939" i="9"/>
  <c r="P939" i="9"/>
  <c r="Q939" i="9" s="1"/>
  <c r="O939" i="9"/>
  <c r="L939" i="9"/>
  <c r="J939" i="9"/>
  <c r="M939" i="9" s="1"/>
  <c r="G939" i="9"/>
  <c r="AE938" i="9"/>
  <c r="V938" i="9"/>
  <c r="W938" i="9" s="1"/>
  <c r="U938" i="9"/>
  <c r="P938" i="9"/>
  <c r="Q938" i="9" s="1"/>
  <c r="O938" i="9"/>
  <c r="L938" i="9"/>
  <c r="J938" i="9"/>
  <c r="M938" i="9" s="1"/>
  <c r="G938" i="9"/>
  <c r="AE937" i="9"/>
  <c r="V937" i="9"/>
  <c r="W937" i="9" s="1"/>
  <c r="U937" i="9"/>
  <c r="S937" i="9"/>
  <c r="P937" i="9"/>
  <c r="Q937" i="9" s="1"/>
  <c r="O937" i="9"/>
  <c r="R937" i="9" s="1"/>
  <c r="L937" i="9"/>
  <c r="J937" i="9"/>
  <c r="M937" i="9" s="1"/>
  <c r="G937" i="9"/>
  <c r="AE936" i="9"/>
  <c r="V936" i="9"/>
  <c r="W936" i="9" s="1"/>
  <c r="U936" i="9"/>
  <c r="P936" i="9"/>
  <c r="Q936" i="9" s="1"/>
  <c r="O936" i="9"/>
  <c r="L936" i="9"/>
  <c r="J936" i="9"/>
  <c r="M936" i="9" s="1"/>
  <c r="G936" i="9"/>
  <c r="AE935" i="9"/>
  <c r="V935" i="9"/>
  <c r="W935" i="9" s="1"/>
  <c r="U935" i="9"/>
  <c r="S935" i="9"/>
  <c r="P935" i="9"/>
  <c r="Q935" i="9" s="1"/>
  <c r="O935" i="9"/>
  <c r="R935" i="9" s="1"/>
  <c r="L935" i="9"/>
  <c r="J935" i="9"/>
  <c r="M935" i="9" s="1"/>
  <c r="G935" i="9"/>
  <c r="AE934" i="9"/>
  <c r="V934" i="9"/>
  <c r="W934" i="9" s="1"/>
  <c r="U934" i="9"/>
  <c r="P934" i="9"/>
  <c r="Q934" i="9" s="1"/>
  <c r="O934" i="9"/>
  <c r="L934" i="9"/>
  <c r="J934" i="9"/>
  <c r="M934" i="9" s="1"/>
  <c r="G934" i="9"/>
  <c r="AE933" i="9"/>
  <c r="V933" i="9"/>
  <c r="W933" i="9" s="1"/>
  <c r="U933" i="9"/>
  <c r="P933" i="9"/>
  <c r="Q933" i="9" s="1"/>
  <c r="O933" i="9"/>
  <c r="L933" i="9"/>
  <c r="J933" i="9"/>
  <c r="M933" i="9" s="1"/>
  <c r="G933" i="9"/>
  <c r="AE932" i="9"/>
  <c r="V932" i="9"/>
  <c r="W932" i="9" s="1"/>
  <c r="U932" i="9"/>
  <c r="P932" i="9"/>
  <c r="Q932" i="9" s="1"/>
  <c r="O932" i="9"/>
  <c r="L932" i="9"/>
  <c r="J932" i="9"/>
  <c r="M932" i="9" s="1"/>
  <c r="G932" i="9"/>
  <c r="AE931" i="9"/>
  <c r="V931" i="9"/>
  <c r="W931" i="9" s="1"/>
  <c r="U931" i="9"/>
  <c r="P931" i="9"/>
  <c r="Q931" i="9" s="1"/>
  <c r="O931" i="9"/>
  <c r="L931" i="9"/>
  <c r="J931" i="9"/>
  <c r="M931" i="9" s="1"/>
  <c r="G931" i="9"/>
  <c r="AE930" i="9"/>
  <c r="V930" i="9"/>
  <c r="W930" i="9" s="1"/>
  <c r="U930" i="9"/>
  <c r="S930" i="9"/>
  <c r="P930" i="9"/>
  <c r="Q930" i="9" s="1"/>
  <c r="O930" i="9"/>
  <c r="R930" i="9" s="1"/>
  <c r="L930" i="9"/>
  <c r="J930" i="9"/>
  <c r="M930" i="9" s="1"/>
  <c r="G930" i="9"/>
  <c r="AE929" i="9"/>
  <c r="V929" i="9"/>
  <c r="W929" i="9" s="1"/>
  <c r="U929" i="9"/>
  <c r="P929" i="9"/>
  <c r="Q929" i="9" s="1"/>
  <c r="O929" i="9"/>
  <c r="L929" i="9"/>
  <c r="J929" i="9"/>
  <c r="M929" i="9" s="1"/>
  <c r="G929" i="9"/>
  <c r="AE928" i="9"/>
  <c r="V928" i="9"/>
  <c r="W928" i="9" s="1"/>
  <c r="U928" i="9"/>
  <c r="P928" i="9"/>
  <c r="Q928" i="9" s="1"/>
  <c r="O928" i="9"/>
  <c r="L928" i="9"/>
  <c r="J928" i="9"/>
  <c r="M928" i="9" s="1"/>
  <c r="G928" i="9"/>
  <c r="AE927" i="9"/>
  <c r="V927" i="9"/>
  <c r="W927" i="9" s="1"/>
  <c r="U927" i="9"/>
  <c r="P927" i="9"/>
  <c r="Q927" i="9" s="1"/>
  <c r="O927" i="9"/>
  <c r="L927" i="9"/>
  <c r="J927" i="9"/>
  <c r="M927" i="9" s="1"/>
  <c r="G927" i="9"/>
  <c r="AE926" i="9"/>
  <c r="V926" i="9"/>
  <c r="W926" i="9" s="1"/>
  <c r="U926" i="9"/>
  <c r="P926" i="9"/>
  <c r="Q926" i="9" s="1"/>
  <c r="O926" i="9"/>
  <c r="L926" i="9"/>
  <c r="J926" i="9"/>
  <c r="M926" i="9" s="1"/>
  <c r="G926" i="9"/>
  <c r="AE925" i="9"/>
  <c r="V925" i="9"/>
  <c r="W925" i="9" s="1"/>
  <c r="U925" i="9"/>
  <c r="P925" i="9"/>
  <c r="Q925" i="9" s="1"/>
  <c r="O925" i="9"/>
  <c r="L925" i="9"/>
  <c r="J925" i="9"/>
  <c r="M925" i="9" s="1"/>
  <c r="G925" i="9"/>
  <c r="AE924" i="9"/>
  <c r="V924" i="9"/>
  <c r="W924" i="9" s="1"/>
  <c r="U924" i="9"/>
  <c r="P924" i="9"/>
  <c r="Q924" i="9" s="1"/>
  <c r="O924" i="9"/>
  <c r="L924" i="9"/>
  <c r="J924" i="9"/>
  <c r="M924" i="9" s="1"/>
  <c r="G924" i="9"/>
  <c r="AE923" i="9"/>
  <c r="V923" i="9"/>
  <c r="W923" i="9" s="1"/>
  <c r="U923" i="9"/>
  <c r="P923" i="9"/>
  <c r="Q923" i="9" s="1"/>
  <c r="O923" i="9"/>
  <c r="L923" i="9"/>
  <c r="J923" i="9"/>
  <c r="M923" i="9" s="1"/>
  <c r="G923" i="9"/>
  <c r="AE922" i="9"/>
  <c r="V922" i="9"/>
  <c r="W922" i="9" s="1"/>
  <c r="U922" i="9"/>
  <c r="P922" i="9"/>
  <c r="Q922" i="9" s="1"/>
  <c r="O922" i="9"/>
  <c r="L922" i="9"/>
  <c r="J922" i="9"/>
  <c r="M922" i="9" s="1"/>
  <c r="G922" i="9"/>
  <c r="AE921" i="9"/>
  <c r="V921" i="9"/>
  <c r="W921" i="9" s="1"/>
  <c r="U921" i="9"/>
  <c r="P921" i="9"/>
  <c r="Q921" i="9" s="1"/>
  <c r="O921" i="9"/>
  <c r="L921" i="9"/>
  <c r="J921" i="9"/>
  <c r="M921" i="9" s="1"/>
  <c r="G921" i="9"/>
  <c r="AE920" i="9"/>
  <c r="V920" i="9"/>
  <c r="W920" i="9" s="1"/>
  <c r="U920" i="9"/>
  <c r="P920" i="9"/>
  <c r="Q920" i="9" s="1"/>
  <c r="O920" i="9"/>
  <c r="L920" i="9"/>
  <c r="J920" i="9"/>
  <c r="M920" i="9" s="1"/>
  <c r="G920" i="9"/>
  <c r="AE919" i="9"/>
  <c r="V919" i="9"/>
  <c r="W919" i="9" s="1"/>
  <c r="U919" i="9"/>
  <c r="P919" i="9"/>
  <c r="Q919" i="9" s="1"/>
  <c r="O919" i="9"/>
  <c r="L919" i="9"/>
  <c r="J919" i="9"/>
  <c r="M919" i="9" s="1"/>
  <c r="G919" i="9"/>
  <c r="AE918" i="9"/>
  <c r="V918" i="9"/>
  <c r="W918" i="9" s="1"/>
  <c r="U918" i="9"/>
  <c r="P918" i="9"/>
  <c r="Q918" i="9" s="1"/>
  <c r="O918" i="9"/>
  <c r="L918" i="9"/>
  <c r="J918" i="9"/>
  <c r="M918" i="9" s="1"/>
  <c r="G918" i="9"/>
  <c r="AE917" i="9"/>
  <c r="V917" i="9"/>
  <c r="W917" i="9" s="1"/>
  <c r="U917" i="9"/>
  <c r="P917" i="9"/>
  <c r="Q917" i="9" s="1"/>
  <c r="O917" i="9"/>
  <c r="L917" i="9"/>
  <c r="J917" i="9"/>
  <c r="M917" i="9" s="1"/>
  <c r="G917" i="9"/>
  <c r="AE916" i="9"/>
  <c r="V916" i="9"/>
  <c r="W916" i="9" s="1"/>
  <c r="U916" i="9"/>
  <c r="P916" i="9"/>
  <c r="Q916" i="9" s="1"/>
  <c r="O916" i="9"/>
  <c r="L916" i="9"/>
  <c r="J916" i="9"/>
  <c r="M916" i="9" s="1"/>
  <c r="G916" i="9"/>
  <c r="AE915" i="9"/>
  <c r="V915" i="9"/>
  <c r="W915" i="9" s="1"/>
  <c r="U915" i="9"/>
  <c r="S915" i="9"/>
  <c r="P915" i="9"/>
  <c r="Q915" i="9" s="1"/>
  <c r="O915" i="9"/>
  <c r="R915" i="9" s="1"/>
  <c r="L915" i="9"/>
  <c r="J915" i="9"/>
  <c r="M915" i="9" s="1"/>
  <c r="G915" i="9"/>
  <c r="AE914" i="9"/>
  <c r="V914" i="9"/>
  <c r="W914" i="9" s="1"/>
  <c r="U914" i="9"/>
  <c r="P914" i="9"/>
  <c r="Q914" i="9" s="1"/>
  <c r="O914" i="9"/>
  <c r="L914" i="9"/>
  <c r="J914" i="9"/>
  <c r="M914" i="9" s="1"/>
  <c r="G914" i="9"/>
  <c r="AE913" i="9"/>
  <c r="V913" i="9"/>
  <c r="W913" i="9" s="1"/>
  <c r="U913" i="9"/>
  <c r="P913" i="9"/>
  <c r="Q913" i="9" s="1"/>
  <c r="O913" i="9"/>
  <c r="L913" i="9"/>
  <c r="J913" i="9"/>
  <c r="M913" i="9" s="1"/>
  <c r="G913" i="9"/>
  <c r="AE912" i="9"/>
  <c r="V912" i="9"/>
  <c r="W912" i="9" s="1"/>
  <c r="U912" i="9"/>
  <c r="P912" i="9"/>
  <c r="Q912" i="9" s="1"/>
  <c r="O912" i="9"/>
  <c r="L912" i="9"/>
  <c r="J912" i="9"/>
  <c r="M912" i="9" s="1"/>
  <c r="G912" i="9"/>
  <c r="AE911" i="9"/>
  <c r="V911" i="9"/>
  <c r="W911" i="9" s="1"/>
  <c r="U911" i="9"/>
  <c r="P911" i="9"/>
  <c r="Q911" i="9" s="1"/>
  <c r="O911" i="9"/>
  <c r="L911" i="9"/>
  <c r="J911" i="9"/>
  <c r="M911" i="9" s="1"/>
  <c r="G911" i="9"/>
  <c r="AE910" i="9"/>
  <c r="V910" i="9"/>
  <c r="W910" i="9" s="1"/>
  <c r="U910" i="9"/>
  <c r="P910" i="9"/>
  <c r="Q910" i="9" s="1"/>
  <c r="O910" i="9"/>
  <c r="L910" i="9"/>
  <c r="J910" i="9"/>
  <c r="M910" i="9" s="1"/>
  <c r="G910" i="9"/>
  <c r="AE909" i="9"/>
  <c r="V909" i="9"/>
  <c r="W909" i="9" s="1"/>
  <c r="U909" i="9"/>
  <c r="P909" i="9"/>
  <c r="Q909" i="9" s="1"/>
  <c r="O909" i="9"/>
  <c r="L909" i="9"/>
  <c r="J909" i="9"/>
  <c r="M909" i="9" s="1"/>
  <c r="G909" i="9"/>
  <c r="AE908" i="9"/>
  <c r="V908" i="9"/>
  <c r="W908" i="9" s="1"/>
  <c r="U908" i="9"/>
  <c r="P908" i="9"/>
  <c r="Q908" i="9" s="1"/>
  <c r="O908" i="9"/>
  <c r="L908" i="9"/>
  <c r="J908" i="9"/>
  <c r="M908" i="9" s="1"/>
  <c r="G908" i="9"/>
  <c r="AE907" i="9"/>
  <c r="V907" i="9"/>
  <c r="W907" i="9" s="1"/>
  <c r="U907" i="9"/>
  <c r="P907" i="9"/>
  <c r="Q907" i="9" s="1"/>
  <c r="O907" i="9"/>
  <c r="L907" i="9"/>
  <c r="J907" i="9"/>
  <c r="M907" i="9" s="1"/>
  <c r="G907" i="9"/>
  <c r="AE906" i="9"/>
  <c r="V906" i="9"/>
  <c r="W906" i="9" s="1"/>
  <c r="U906" i="9"/>
  <c r="P906" i="9"/>
  <c r="Q906" i="9" s="1"/>
  <c r="O906" i="9"/>
  <c r="L906" i="9"/>
  <c r="J906" i="9"/>
  <c r="M906" i="9" s="1"/>
  <c r="G906" i="9"/>
  <c r="AE905" i="9"/>
  <c r="V905" i="9"/>
  <c r="W905" i="9" s="1"/>
  <c r="U905" i="9"/>
  <c r="P905" i="9"/>
  <c r="Q905" i="9" s="1"/>
  <c r="O905" i="9"/>
  <c r="L905" i="9"/>
  <c r="J905" i="9"/>
  <c r="M905" i="9" s="1"/>
  <c r="G905" i="9"/>
  <c r="AE904" i="9"/>
  <c r="V904" i="9"/>
  <c r="W904" i="9" s="1"/>
  <c r="U904" i="9"/>
  <c r="P904" i="9"/>
  <c r="Q904" i="9" s="1"/>
  <c r="O904" i="9"/>
  <c r="L904" i="9"/>
  <c r="J904" i="9"/>
  <c r="M904" i="9" s="1"/>
  <c r="G904" i="9"/>
  <c r="AE903" i="9"/>
  <c r="V903" i="9"/>
  <c r="W903" i="9" s="1"/>
  <c r="U903" i="9"/>
  <c r="P903" i="9"/>
  <c r="Q903" i="9" s="1"/>
  <c r="O903" i="9"/>
  <c r="L903" i="9"/>
  <c r="J903" i="9"/>
  <c r="M903" i="9" s="1"/>
  <c r="G903" i="9"/>
  <c r="AE902" i="9"/>
  <c r="V902" i="9"/>
  <c r="W902" i="9" s="1"/>
  <c r="U902" i="9"/>
  <c r="P902" i="9"/>
  <c r="Q902" i="9" s="1"/>
  <c r="O902" i="9"/>
  <c r="L902" i="9"/>
  <c r="J902" i="9"/>
  <c r="M902" i="9" s="1"/>
  <c r="G902" i="9"/>
  <c r="AE901" i="9"/>
  <c r="V901" i="9"/>
  <c r="W901" i="9" s="1"/>
  <c r="U901" i="9"/>
  <c r="P901" i="9"/>
  <c r="Q901" i="9" s="1"/>
  <c r="O901" i="9"/>
  <c r="L901" i="9"/>
  <c r="J901" i="9"/>
  <c r="M901" i="9" s="1"/>
  <c r="G901" i="9"/>
  <c r="AE900" i="9"/>
  <c r="V900" i="9"/>
  <c r="W900" i="9" s="1"/>
  <c r="U900" i="9"/>
  <c r="P900" i="9"/>
  <c r="Q900" i="9" s="1"/>
  <c r="O900" i="9"/>
  <c r="L900" i="9"/>
  <c r="J900" i="9"/>
  <c r="M900" i="9" s="1"/>
  <c r="G900" i="9"/>
  <c r="AE899" i="9"/>
  <c r="V899" i="9"/>
  <c r="W899" i="9" s="1"/>
  <c r="U899" i="9"/>
  <c r="P899" i="9"/>
  <c r="Q899" i="9" s="1"/>
  <c r="O899" i="9"/>
  <c r="L899" i="9"/>
  <c r="J899" i="9"/>
  <c r="M899" i="9" s="1"/>
  <c r="G899" i="9"/>
  <c r="AE898" i="9"/>
  <c r="V898" i="9"/>
  <c r="W898" i="9" s="1"/>
  <c r="U898" i="9"/>
  <c r="P898" i="9"/>
  <c r="Q898" i="9" s="1"/>
  <c r="O898" i="9"/>
  <c r="L898" i="9"/>
  <c r="J898" i="9"/>
  <c r="M898" i="9" s="1"/>
  <c r="G898" i="9"/>
  <c r="AE897" i="9"/>
  <c r="V897" i="9"/>
  <c r="W897" i="9" s="1"/>
  <c r="U897" i="9"/>
  <c r="P897" i="9"/>
  <c r="Q897" i="9" s="1"/>
  <c r="O897" i="9"/>
  <c r="L897" i="9"/>
  <c r="J897" i="9"/>
  <c r="M897" i="9" s="1"/>
  <c r="G897" i="9"/>
  <c r="AE896" i="9"/>
  <c r="V896" i="9"/>
  <c r="W896" i="9" s="1"/>
  <c r="U896" i="9"/>
  <c r="P896" i="9"/>
  <c r="Q896" i="9" s="1"/>
  <c r="O896" i="9"/>
  <c r="L896" i="9"/>
  <c r="J896" i="9"/>
  <c r="M896" i="9" s="1"/>
  <c r="G896" i="9"/>
  <c r="AE895" i="9"/>
  <c r="V895" i="9"/>
  <c r="W895" i="9" s="1"/>
  <c r="U895" i="9"/>
  <c r="P895" i="9"/>
  <c r="Q895" i="9" s="1"/>
  <c r="O895" i="9"/>
  <c r="L895" i="9"/>
  <c r="J895" i="9"/>
  <c r="M895" i="9" s="1"/>
  <c r="G895" i="9"/>
  <c r="AE894" i="9"/>
  <c r="V894" i="9"/>
  <c r="W894" i="9" s="1"/>
  <c r="U894" i="9"/>
  <c r="P894" i="9"/>
  <c r="Q894" i="9" s="1"/>
  <c r="O894" i="9"/>
  <c r="L894" i="9"/>
  <c r="J894" i="9"/>
  <c r="M894" i="9" s="1"/>
  <c r="G894" i="9"/>
  <c r="AE893" i="9"/>
  <c r="V893" i="9"/>
  <c r="W893" i="9" s="1"/>
  <c r="U893" i="9"/>
  <c r="P893" i="9"/>
  <c r="Q893" i="9" s="1"/>
  <c r="O893" i="9"/>
  <c r="L893" i="9"/>
  <c r="J893" i="9"/>
  <c r="M893" i="9" s="1"/>
  <c r="G893" i="9"/>
  <c r="AE892" i="9"/>
  <c r="Y892" i="9"/>
  <c r="V892" i="9"/>
  <c r="W892" i="9" s="1"/>
  <c r="U892" i="9"/>
  <c r="X892" i="9" s="1"/>
  <c r="S892" i="9"/>
  <c r="P892" i="9"/>
  <c r="Q892" i="9" s="1"/>
  <c r="O892" i="9"/>
  <c r="R892" i="9" s="1"/>
  <c r="L892" i="9"/>
  <c r="J892" i="9"/>
  <c r="M892" i="9" s="1"/>
  <c r="G892" i="9"/>
  <c r="AE891" i="9"/>
  <c r="Y891" i="9"/>
  <c r="V891" i="9"/>
  <c r="W891" i="9" s="1"/>
  <c r="U891" i="9"/>
  <c r="X891" i="9" s="1"/>
  <c r="P891" i="9"/>
  <c r="Q891" i="9" s="1"/>
  <c r="O891" i="9"/>
  <c r="L891" i="9"/>
  <c r="J891" i="9"/>
  <c r="M891" i="9" s="1"/>
  <c r="G891" i="9"/>
  <c r="AE890" i="9"/>
  <c r="V890" i="9"/>
  <c r="W890" i="9" s="1"/>
  <c r="U890" i="9"/>
  <c r="P890" i="9"/>
  <c r="Q890" i="9" s="1"/>
  <c r="O890" i="9"/>
  <c r="L890" i="9"/>
  <c r="J890" i="9"/>
  <c r="M890" i="9" s="1"/>
  <c r="G890" i="9"/>
  <c r="AE889" i="9"/>
  <c r="V889" i="9"/>
  <c r="W889" i="9" s="1"/>
  <c r="U889" i="9"/>
  <c r="P889" i="9"/>
  <c r="Q889" i="9" s="1"/>
  <c r="O889" i="9"/>
  <c r="L889" i="9"/>
  <c r="J889" i="9"/>
  <c r="M889" i="9" s="1"/>
  <c r="G889" i="9"/>
  <c r="AE888" i="9"/>
  <c r="V888" i="9"/>
  <c r="W888" i="9" s="1"/>
  <c r="U888" i="9"/>
  <c r="P888" i="9"/>
  <c r="Q888" i="9" s="1"/>
  <c r="O888" i="9"/>
  <c r="L888" i="9"/>
  <c r="J888" i="9"/>
  <c r="M888" i="9" s="1"/>
  <c r="G888" i="9"/>
  <c r="AE887" i="9"/>
  <c r="V887" i="9"/>
  <c r="W887" i="9" s="1"/>
  <c r="U887" i="9"/>
  <c r="P887" i="9"/>
  <c r="Q887" i="9" s="1"/>
  <c r="O887" i="9"/>
  <c r="L887" i="9"/>
  <c r="J887" i="9"/>
  <c r="M887" i="9" s="1"/>
  <c r="G887" i="9"/>
  <c r="AE886" i="9"/>
  <c r="V886" i="9"/>
  <c r="W886" i="9" s="1"/>
  <c r="U886" i="9"/>
  <c r="P886" i="9"/>
  <c r="Q886" i="9" s="1"/>
  <c r="O886" i="9"/>
  <c r="L886" i="9"/>
  <c r="J886" i="9"/>
  <c r="M886" i="9" s="1"/>
  <c r="G886" i="9"/>
  <c r="AE885" i="9"/>
  <c r="V885" i="9"/>
  <c r="W885" i="9" s="1"/>
  <c r="U885" i="9"/>
  <c r="P885" i="9"/>
  <c r="Q885" i="9" s="1"/>
  <c r="O885" i="9"/>
  <c r="L885" i="9"/>
  <c r="J885" i="9"/>
  <c r="M885" i="9" s="1"/>
  <c r="G885" i="9"/>
  <c r="AE884" i="9"/>
  <c r="V884" i="9"/>
  <c r="W884" i="9" s="1"/>
  <c r="U884" i="9"/>
  <c r="P884" i="9"/>
  <c r="Q884" i="9" s="1"/>
  <c r="O884" i="9"/>
  <c r="L884" i="9"/>
  <c r="J884" i="9"/>
  <c r="M884" i="9" s="1"/>
  <c r="G884" i="9"/>
  <c r="AE883" i="9"/>
  <c r="V883" i="9"/>
  <c r="W883" i="9" s="1"/>
  <c r="U883" i="9"/>
  <c r="P883" i="9"/>
  <c r="Q883" i="9" s="1"/>
  <c r="O883" i="9"/>
  <c r="L883" i="9"/>
  <c r="J883" i="9"/>
  <c r="M883" i="9" s="1"/>
  <c r="G883" i="9"/>
  <c r="AE882" i="9"/>
  <c r="Y882" i="9"/>
  <c r="V882" i="9"/>
  <c r="W882" i="9" s="1"/>
  <c r="U882" i="9"/>
  <c r="X882" i="9" s="1"/>
  <c r="S882" i="9"/>
  <c r="P882" i="9"/>
  <c r="Q882" i="9" s="1"/>
  <c r="O882" i="9"/>
  <c r="R882" i="9" s="1"/>
  <c r="L882" i="9"/>
  <c r="J882" i="9"/>
  <c r="M882" i="9" s="1"/>
  <c r="G882" i="9"/>
  <c r="AE881" i="9"/>
  <c r="Y881" i="9"/>
  <c r="V881" i="9"/>
  <c r="W881" i="9" s="1"/>
  <c r="U881" i="9"/>
  <c r="X881" i="9" s="1"/>
  <c r="S881" i="9"/>
  <c r="P881" i="9"/>
  <c r="Q881" i="9" s="1"/>
  <c r="O881" i="9"/>
  <c r="R881" i="9" s="1"/>
  <c r="L881" i="9"/>
  <c r="J881" i="9"/>
  <c r="M881" i="9" s="1"/>
  <c r="G881" i="9"/>
  <c r="AE880" i="9"/>
  <c r="V880" i="9"/>
  <c r="W880" i="9" s="1"/>
  <c r="U880" i="9"/>
  <c r="P880" i="9"/>
  <c r="Q880" i="9" s="1"/>
  <c r="O880" i="9"/>
  <c r="L880" i="9"/>
  <c r="J880" i="9"/>
  <c r="M880" i="9" s="1"/>
  <c r="G880" i="9"/>
  <c r="AE879" i="9"/>
  <c r="V879" i="9"/>
  <c r="W879" i="9" s="1"/>
  <c r="U879" i="9"/>
  <c r="S879" i="9"/>
  <c r="P879" i="9"/>
  <c r="Q879" i="9" s="1"/>
  <c r="O879" i="9"/>
  <c r="R879" i="9" s="1"/>
  <c r="L879" i="9"/>
  <c r="J879" i="9"/>
  <c r="M879" i="9" s="1"/>
  <c r="G879" i="9"/>
  <c r="AE878" i="9"/>
  <c r="V878" i="9"/>
  <c r="W878" i="9" s="1"/>
  <c r="U878" i="9"/>
  <c r="P878" i="9"/>
  <c r="Q878" i="9" s="1"/>
  <c r="O878" i="9"/>
  <c r="L878" i="9"/>
  <c r="J878" i="9"/>
  <c r="M878" i="9" s="1"/>
  <c r="G878" i="9"/>
  <c r="AE877" i="9"/>
  <c r="V877" i="9"/>
  <c r="W877" i="9" s="1"/>
  <c r="U877" i="9"/>
  <c r="P877" i="9"/>
  <c r="Q877" i="9" s="1"/>
  <c r="O877" i="9"/>
  <c r="L877" i="9"/>
  <c r="J877" i="9"/>
  <c r="M877" i="9" s="1"/>
  <c r="G877" i="9"/>
  <c r="AE876" i="9"/>
  <c r="V876" i="9"/>
  <c r="W876" i="9" s="1"/>
  <c r="U876" i="9"/>
  <c r="S876" i="9"/>
  <c r="P876" i="9"/>
  <c r="Q876" i="9" s="1"/>
  <c r="O876" i="9"/>
  <c r="R876" i="9" s="1"/>
  <c r="L876" i="9"/>
  <c r="J876" i="9"/>
  <c r="M876" i="9" s="1"/>
  <c r="G876" i="9"/>
  <c r="AE875" i="9"/>
  <c r="V875" i="9"/>
  <c r="W875" i="9" s="1"/>
  <c r="U875" i="9"/>
  <c r="P875" i="9"/>
  <c r="Q875" i="9" s="1"/>
  <c r="O875" i="9"/>
  <c r="L875" i="9"/>
  <c r="J875" i="9"/>
  <c r="M875" i="9" s="1"/>
  <c r="G875" i="9"/>
  <c r="AE874" i="9"/>
  <c r="V874" i="9"/>
  <c r="W874" i="9" s="1"/>
  <c r="U874" i="9"/>
  <c r="S874" i="9"/>
  <c r="P874" i="9"/>
  <c r="Q874" i="9" s="1"/>
  <c r="O874" i="9"/>
  <c r="R874" i="9" s="1"/>
  <c r="L874" i="9"/>
  <c r="J874" i="9"/>
  <c r="M874" i="9" s="1"/>
  <c r="G874" i="9"/>
  <c r="AE873" i="9"/>
  <c r="V873" i="9"/>
  <c r="W873" i="9" s="1"/>
  <c r="U873" i="9"/>
  <c r="P873" i="9"/>
  <c r="Q873" i="9" s="1"/>
  <c r="O873" i="9"/>
  <c r="L873" i="9"/>
  <c r="J873" i="9"/>
  <c r="M873" i="9" s="1"/>
  <c r="G873" i="9"/>
  <c r="AE872" i="9"/>
  <c r="V872" i="9"/>
  <c r="W872" i="9" s="1"/>
  <c r="U872" i="9"/>
  <c r="P872" i="9"/>
  <c r="Q872" i="9" s="1"/>
  <c r="O872" i="9"/>
  <c r="L872" i="9"/>
  <c r="J872" i="9"/>
  <c r="M872" i="9" s="1"/>
  <c r="G872" i="9"/>
  <c r="AE871" i="9"/>
  <c r="V871" i="9"/>
  <c r="W871" i="9" s="1"/>
  <c r="U871" i="9"/>
  <c r="P871" i="9"/>
  <c r="Q871" i="9" s="1"/>
  <c r="O871" i="9"/>
  <c r="L871" i="9"/>
  <c r="J871" i="9"/>
  <c r="M871" i="9" s="1"/>
  <c r="G871" i="9"/>
  <c r="AE870" i="9"/>
  <c r="Y870" i="9"/>
  <c r="V870" i="9"/>
  <c r="W870" i="9" s="1"/>
  <c r="U870" i="9"/>
  <c r="X870" i="9" s="1"/>
  <c r="S870" i="9"/>
  <c r="P870" i="9"/>
  <c r="Q870" i="9" s="1"/>
  <c r="O870" i="9"/>
  <c r="R870" i="9" s="1"/>
  <c r="L870" i="9"/>
  <c r="J870" i="9"/>
  <c r="M870" i="9" s="1"/>
  <c r="G870" i="9"/>
  <c r="AE869" i="9"/>
  <c r="V869" i="9"/>
  <c r="W869" i="9" s="1"/>
  <c r="U869" i="9"/>
  <c r="P869" i="9"/>
  <c r="Q869" i="9" s="1"/>
  <c r="O869" i="9"/>
  <c r="L869" i="9"/>
  <c r="J869" i="9"/>
  <c r="M869" i="9" s="1"/>
  <c r="G869" i="9"/>
  <c r="AE868" i="9"/>
  <c r="V868" i="9"/>
  <c r="W868" i="9" s="1"/>
  <c r="U868" i="9"/>
  <c r="P868" i="9"/>
  <c r="Q868" i="9" s="1"/>
  <c r="O868" i="9"/>
  <c r="L868" i="9"/>
  <c r="J868" i="9"/>
  <c r="M868" i="9" s="1"/>
  <c r="G868" i="9"/>
  <c r="AE867" i="9"/>
  <c r="V867" i="9"/>
  <c r="W867" i="9" s="1"/>
  <c r="U867" i="9"/>
  <c r="P867" i="9"/>
  <c r="Q867" i="9" s="1"/>
  <c r="O867" i="9"/>
  <c r="L867" i="9"/>
  <c r="J867" i="9"/>
  <c r="M867" i="9" s="1"/>
  <c r="G867" i="9"/>
  <c r="AE866" i="9"/>
  <c r="V866" i="9"/>
  <c r="W866" i="9" s="1"/>
  <c r="U866" i="9"/>
  <c r="P866" i="9"/>
  <c r="Q866" i="9" s="1"/>
  <c r="O866" i="9"/>
  <c r="L866" i="9"/>
  <c r="J866" i="9"/>
  <c r="M866" i="9" s="1"/>
  <c r="G866" i="9"/>
  <c r="AE865" i="9"/>
  <c r="V865" i="9"/>
  <c r="W865" i="9" s="1"/>
  <c r="U865" i="9"/>
  <c r="P865" i="9"/>
  <c r="Q865" i="9" s="1"/>
  <c r="O865" i="9"/>
  <c r="L865" i="9"/>
  <c r="J865" i="9"/>
  <c r="M865" i="9" s="1"/>
  <c r="G865" i="9"/>
  <c r="AE864" i="9"/>
  <c r="V864" i="9"/>
  <c r="W864" i="9" s="1"/>
  <c r="U864" i="9"/>
  <c r="P864" i="9"/>
  <c r="Q864" i="9" s="1"/>
  <c r="O864" i="9"/>
  <c r="L864" i="9"/>
  <c r="J864" i="9"/>
  <c r="M864" i="9" s="1"/>
  <c r="G864" i="9"/>
  <c r="AE863" i="9"/>
  <c r="V863" i="9"/>
  <c r="W863" i="9" s="1"/>
  <c r="U863" i="9"/>
  <c r="P863" i="9"/>
  <c r="Q863" i="9" s="1"/>
  <c r="O863" i="9"/>
  <c r="L863" i="9"/>
  <c r="J863" i="9"/>
  <c r="M863" i="9" s="1"/>
  <c r="G863" i="9"/>
  <c r="AE862" i="9"/>
  <c r="V862" i="9"/>
  <c r="W862" i="9" s="1"/>
  <c r="U862" i="9"/>
  <c r="P862" i="9"/>
  <c r="Q862" i="9" s="1"/>
  <c r="O862" i="9"/>
  <c r="L862" i="9"/>
  <c r="J862" i="9"/>
  <c r="M862" i="9" s="1"/>
  <c r="G862" i="9"/>
  <c r="AE861" i="9"/>
  <c r="V861" i="9"/>
  <c r="W861" i="9" s="1"/>
  <c r="U861" i="9"/>
  <c r="P861" i="9"/>
  <c r="Q861" i="9" s="1"/>
  <c r="O861" i="9"/>
  <c r="L861" i="9"/>
  <c r="J861" i="9"/>
  <c r="M861" i="9" s="1"/>
  <c r="G861" i="9"/>
  <c r="AE860" i="9"/>
  <c r="V860" i="9"/>
  <c r="W860" i="9" s="1"/>
  <c r="U860" i="9"/>
  <c r="P860" i="9"/>
  <c r="Q860" i="9" s="1"/>
  <c r="O860" i="9"/>
  <c r="L860" i="9"/>
  <c r="J860" i="9"/>
  <c r="M860" i="9" s="1"/>
  <c r="G860" i="9"/>
  <c r="AE859" i="9"/>
  <c r="V859" i="9"/>
  <c r="W859" i="9" s="1"/>
  <c r="U859" i="9"/>
  <c r="P859" i="9"/>
  <c r="Q859" i="9" s="1"/>
  <c r="O859" i="9"/>
  <c r="L859" i="9"/>
  <c r="J859" i="9"/>
  <c r="M859" i="9" s="1"/>
  <c r="G859" i="9"/>
  <c r="AE858" i="9"/>
  <c r="V858" i="9"/>
  <c r="W858" i="9" s="1"/>
  <c r="U858" i="9"/>
  <c r="P858" i="9"/>
  <c r="Q858" i="9" s="1"/>
  <c r="O858" i="9"/>
  <c r="L858" i="9"/>
  <c r="J858" i="9"/>
  <c r="M858" i="9" s="1"/>
  <c r="G858" i="9"/>
  <c r="AE857" i="9"/>
  <c r="V857" i="9"/>
  <c r="W857" i="9" s="1"/>
  <c r="U857" i="9"/>
  <c r="P857" i="9"/>
  <c r="Q857" i="9" s="1"/>
  <c r="O857" i="9"/>
  <c r="L857" i="9"/>
  <c r="J857" i="9"/>
  <c r="M857" i="9" s="1"/>
  <c r="G857" i="9"/>
  <c r="AE856" i="9"/>
  <c r="V856" i="9"/>
  <c r="W856" i="9" s="1"/>
  <c r="U856" i="9"/>
  <c r="P856" i="9"/>
  <c r="Q856" i="9" s="1"/>
  <c r="O856" i="9"/>
  <c r="L856" i="9"/>
  <c r="J856" i="9"/>
  <c r="M856" i="9" s="1"/>
  <c r="G856" i="9"/>
  <c r="AE855" i="9"/>
  <c r="V855" i="9"/>
  <c r="W855" i="9" s="1"/>
  <c r="U855" i="9"/>
  <c r="P855" i="9"/>
  <c r="Q855" i="9" s="1"/>
  <c r="O855" i="9"/>
  <c r="L855" i="9"/>
  <c r="J855" i="9"/>
  <c r="M855" i="9" s="1"/>
  <c r="G855" i="9"/>
  <c r="AE854" i="9"/>
  <c r="Y854" i="9"/>
  <c r="V854" i="9"/>
  <c r="W854" i="9" s="1"/>
  <c r="U854" i="9"/>
  <c r="X854" i="9" s="1"/>
  <c r="S854" i="9"/>
  <c r="P854" i="9"/>
  <c r="Q854" i="9" s="1"/>
  <c r="O854" i="9"/>
  <c r="R854" i="9" s="1"/>
  <c r="L854" i="9"/>
  <c r="J854" i="9"/>
  <c r="M854" i="9" s="1"/>
  <c r="G854" i="9"/>
  <c r="AE853" i="9"/>
  <c r="Y853" i="9"/>
  <c r="V853" i="9"/>
  <c r="W853" i="9" s="1"/>
  <c r="U853" i="9"/>
  <c r="X853" i="9" s="1"/>
  <c r="P853" i="9"/>
  <c r="Q853" i="9" s="1"/>
  <c r="O853" i="9"/>
  <c r="L853" i="9"/>
  <c r="J853" i="9"/>
  <c r="M853" i="9" s="1"/>
  <c r="G853" i="9"/>
  <c r="AE852" i="9"/>
  <c r="V852" i="9"/>
  <c r="W852" i="9" s="1"/>
  <c r="U852" i="9"/>
  <c r="P852" i="9"/>
  <c r="Q852" i="9" s="1"/>
  <c r="O852" i="9"/>
  <c r="L852" i="9"/>
  <c r="J852" i="9"/>
  <c r="M852" i="9" s="1"/>
  <c r="G852" i="9"/>
  <c r="AE851" i="9"/>
  <c r="V851" i="9"/>
  <c r="W851" i="9" s="1"/>
  <c r="U851" i="9"/>
  <c r="P851" i="9"/>
  <c r="Q851" i="9" s="1"/>
  <c r="O851" i="9"/>
  <c r="L851" i="9"/>
  <c r="J851" i="9"/>
  <c r="M851" i="9" s="1"/>
  <c r="G851" i="9"/>
  <c r="AE850" i="9"/>
  <c r="V850" i="9"/>
  <c r="W850" i="9" s="1"/>
  <c r="U850" i="9"/>
  <c r="P850" i="9"/>
  <c r="Q850" i="9" s="1"/>
  <c r="O850" i="9"/>
  <c r="L850" i="9"/>
  <c r="J850" i="9"/>
  <c r="M850" i="9" s="1"/>
  <c r="G850" i="9"/>
  <c r="AE849" i="9"/>
  <c r="V849" i="9"/>
  <c r="W849" i="9" s="1"/>
  <c r="U849" i="9"/>
  <c r="S849" i="9"/>
  <c r="P849" i="9"/>
  <c r="Q849" i="9" s="1"/>
  <c r="O849" i="9"/>
  <c r="R849" i="9" s="1"/>
  <c r="L849" i="9"/>
  <c r="J849" i="9"/>
  <c r="M849" i="9" s="1"/>
  <c r="G849" i="9"/>
  <c r="AE848" i="9"/>
  <c r="V848" i="9"/>
  <c r="W848" i="9" s="1"/>
  <c r="U848" i="9"/>
  <c r="P848" i="9"/>
  <c r="Q848" i="9" s="1"/>
  <c r="O848" i="9"/>
  <c r="L848" i="9"/>
  <c r="J848" i="9"/>
  <c r="M848" i="9" s="1"/>
  <c r="G848" i="9"/>
  <c r="AE847" i="9"/>
  <c r="V847" i="9"/>
  <c r="W847" i="9" s="1"/>
  <c r="U847" i="9"/>
  <c r="P847" i="9"/>
  <c r="Q847" i="9" s="1"/>
  <c r="O847" i="9"/>
  <c r="L847" i="9"/>
  <c r="J847" i="9"/>
  <c r="M847" i="9" s="1"/>
  <c r="G847" i="9"/>
  <c r="AE846" i="9"/>
  <c r="V846" i="9"/>
  <c r="W846" i="9" s="1"/>
  <c r="U846" i="9"/>
  <c r="P846" i="9"/>
  <c r="Q846" i="9" s="1"/>
  <c r="O846" i="9"/>
  <c r="L846" i="9"/>
  <c r="J846" i="9"/>
  <c r="M846" i="9" s="1"/>
  <c r="G846" i="9"/>
  <c r="AE845" i="9"/>
  <c r="V845" i="9"/>
  <c r="W845" i="9" s="1"/>
  <c r="U845" i="9"/>
  <c r="P845" i="9"/>
  <c r="Q845" i="9" s="1"/>
  <c r="O845" i="9"/>
  <c r="L845" i="9"/>
  <c r="J845" i="9"/>
  <c r="M845" i="9" s="1"/>
  <c r="G845" i="9"/>
  <c r="AE844" i="9"/>
  <c r="Y844" i="9"/>
  <c r="V844" i="9"/>
  <c r="W844" i="9" s="1"/>
  <c r="U844" i="9"/>
  <c r="X844" i="9" s="1"/>
  <c r="P844" i="9"/>
  <c r="Q844" i="9" s="1"/>
  <c r="O844" i="9"/>
  <c r="L844" i="9"/>
  <c r="J844" i="9"/>
  <c r="M844" i="9" s="1"/>
  <c r="G844" i="9"/>
  <c r="AE843" i="9"/>
  <c r="V843" i="9"/>
  <c r="W843" i="9" s="1"/>
  <c r="U843" i="9"/>
  <c r="P843" i="9"/>
  <c r="Q843" i="9" s="1"/>
  <c r="O843" i="9"/>
  <c r="L843" i="9"/>
  <c r="J843" i="9"/>
  <c r="M843" i="9" s="1"/>
  <c r="G843" i="9"/>
  <c r="AE842" i="9"/>
  <c r="V842" i="9"/>
  <c r="W842" i="9" s="1"/>
  <c r="U842" i="9"/>
  <c r="P842" i="9"/>
  <c r="Q842" i="9" s="1"/>
  <c r="O842" i="9"/>
  <c r="L842" i="9"/>
  <c r="J842" i="9"/>
  <c r="M842" i="9" s="1"/>
  <c r="G842" i="9"/>
  <c r="AE841" i="9"/>
  <c r="V841" i="9"/>
  <c r="W841" i="9" s="1"/>
  <c r="U841" i="9"/>
  <c r="P841" i="9"/>
  <c r="Q841" i="9" s="1"/>
  <c r="O841" i="9"/>
  <c r="L841" i="9"/>
  <c r="J841" i="9"/>
  <c r="M841" i="9" s="1"/>
  <c r="G841" i="9"/>
  <c r="AE840" i="9"/>
  <c r="Y840" i="9"/>
  <c r="V840" i="9"/>
  <c r="W840" i="9" s="1"/>
  <c r="U840" i="9"/>
  <c r="X840" i="9" s="1"/>
  <c r="P840" i="9"/>
  <c r="Q840" i="9" s="1"/>
  <c r="O840" i="9"/>
  <c r="L840" i="9"/>
  <c r="J840" i="9"/>
  <c r="M840" i="9" s="1"/>
  <c r="G840" i="9"/>
  <c r="AE839" i="9"/>
  <c r="V839" i="9"/>
  <c r="W839" i="9" s="1"/>
  <c r="U839" i="9"/>
  <c r="P839" i="9"/>
  <c r="Q839" i="9" s="1"/>
  <c r="O839" i="9"/>
  <c r="L839" i="9"/>
  <c r="J839" i="9"/>
  <c r="M839" i="9" s="1"/>
  <c r="G839" i="9"/>
  <c r="AE838" i="9"/>
  <c r="Y838" i="9"/>
  <c r="V838" i="9"/>
  <c r="W838" i="9" s="1"/>
  <c r="U838" i="9"/>
  <c r="X838" i="9" s="1"/>
  <c r="P838" i="9"/>
  <c r="Q838" i="9" s="1"/>
  <c r="O838" i="9"/>
  <c r="L838" i="9"/>
  <c r="J838" i="9"/>
  <c r="M838" i="9" s="1"/>
  <c r="G838" i="9"/>
  <c r="AE837" i="9"/>
  <c r="Y837" i="9"/>
  <c r="V837" i="9"/>
  <c r="W837" i="9" s="1"/>
  <c r="U837" i="9"/>
  <c r="X837" i="9" s="1"/>
  <c r="S837" i="9"/>
  <c r="P837" i="9"/>
  <c r="Q837" i="9" s="1"/>
  <c r="O837" i="9"/>
  <c r="R837" i="9" s="1"/>
  <c r="L837" i="9"/>
  <c r="J837" i="9"/>
  <c r="M837" i="9" s="1"/>
  <c r="G837" i="9"/>
  <c r="AE836" i="9"/>
  <c r="V836" i="9"/>
  <c r="W836" i="9" s="1"/>
  <c r="U836" i="9"/>
  <c r="P836" i="9"/>
  <c r="Q836" i="9" s="1"/>
  <c r="O836" i="9"/>
  <c r="L836" i="9"/>
  <c r="J836" i="9"/>
  <c r="M836" i="9" s="1"/>
  <c r="G836" i="9"/>
  <c r="AE835" i="9"/>
  <c r="V835" i="9"/>
  <c r="W835" i="9" s="1"/>
  <c r="U835" i="9"/>
  <c r="P835" i="9"/>
  <c r="Q835" i="9" s="1"/>
  <c r="O835" i="9"/>
  <c r="L835" i="9"/>
  <c r="J835" i="9"/>
  <c r="M835" i="9" s="1"/>
  <c r="G835" i="9"/>
  <c r="AE834" i="9"/>
  <c r="V834" i="9"/>
  <c r="W834" i="9" s="1"/>
  <c r="U834" i="9"/>
  <c r="P834" i="9"/>
  <c r="Q834" i="9" s="1"/>
  <c r="O834" i="9"/>
  <c r="L834" i="9"/>
  <c r="J834" i="9"/>
  <c r="M834" i="9" s="1"/>
  <c r="G834" i="9"/>
  <c r="AE833" i="9"/>
  <c r="V833" i="9"/>
  <c r="W833" i="9" s="1"/>
  <c r="U833" i="9"/>
  <c r="P833" i="9"/>
  <c r="Q833" i="9" s="1"/>
  <c r="O833" i="9"/>
  <c r="L833" i="9"/>
  <c r="J833" i="9"/>
  <c r="M833" i="9" s="1"/>
  <c r="G833" i="9"/>
  <c r="AE832" i="9"/>
  <c r="V832" i="9"/>
  <c r="W832" i="9" s="1"/>
  <c r="U832" i="9"/>
  <c r="P832" i="9"/>
  <c r="Q832" i="9" s="1"/>
  <c r="O832" i="9"/>
  <c r="L832" i="9"/>
  <c r="J832" i="9"/>
  <c r="M832" i="9" s="1"/>
  <c r="G832" i="9"/>
  <c r="AE831" i="9"/>
  <c r="V831" i="9"/>
  <c r="W831" i="9" s="1"/>
  <c r="U831" i="9"/>
  <c r="P831" i="9"/>
  <c r="Q831" i="9" s="1"/>
  <c r="O831" i="9"/>
  <c r="L831" i="9"/>
  <c r="J831" i="9"/>
  <c r="M831" i="9" s="1"/>
  <c r="G831" i="9"/>
  <c r="AE830" i="9"/>
  <c r="V830" i="9"/>
  <c r="W830" i="9" s="1"/>
  <c r="U830" i="9"/>
  <c r="P830" i="9"/>
  <c r="Q830" i="9" s="1"/>
  <c r="O830" i="9"/>
  <c r="L830" i="9"/>
  <c r="J830" i="9"/>
  <c r="M830" i="9" s="1"/>
  <c r="G830" i="9"/>
  <c r="AE829" i="9"/>
  <c r="V829" i="9"/>
  <c r="W829" i="9" s="1"/>
  <c r="U829" i="9"/>
  <c r="P829" i="9"/>
  <c r="Q829" i="9" s="1"/>
  <c r="O829" i="9"/>
  <c r="L829" i="9"/>
  <c r="J829" i="9"/>
  <c r="M829" i="9" s="1"/>
  <c r="G829" i="9"/>
  <c r="AE828" i="9"/>
  <c r="V828" i="9"/>
  <c r="W828" i="9" s="1"/>
  <c r="U828" i="9"/>
  <c r="P828" i="9"/>
  <c r="Q828" i="9" s="1"/>
  <c r="O828" i="9"/>
  <c r="L828" i="9"/>
  <c r="J828" i="9"/>
  <c r="M828" i="9" s="1"/>
  <c r="G828" i="9"/>
  <c r="AE827" i="9"/>
  <c r="V827" i="9"/>
  <c r="W827" i="9" s="1"/>
  <c r="U827" i="9"/>
  <c r="P827" i="9"/>
  <c r="Q827" i="9" s="1"/>
  <c r="O827" i="9"/>
  <c r="L827" i="9"/>
  <c r="J827" i="9"/>
  <c r="M827" i="9" s="1"/>
  <c r="G827" i="9"/>
  <c r="AE826" i="9"/>
  <c r="V826" i="9"/>
  <c r="W826" i="9" s="1"/>
  <c r="U826" i="9"/>
  <c r="P826" i="9"/>
  <c r="Q826" i="9" s="1"/>
  <c r="O826" i="9"/>
  <c r="L826" i="9"/>
  <c r="J826" i="9"/>
  <c r="M826" i="9" s="1"/>
  <c r="G826" i="9"/>
  <c r="AE825" i="9"/>
  <c r="V825" i="9"/>
  <c r="W825" i="9" s="1"/>
  <c r="U825" i="9"/>
  <c r="S825" i="9"/>
  <c r="P825" i="9"/>
  <c r="Q825" i="9" s="1"/>
  <c r="O825" i="9"/>
  <c r="R825" i="9" s="1"/>
  <c r="L825" i="9"/>
  <c r="J825" i="9"/>
  <c r="M825" i="9" s="1"/>
  <c r="G825" i="9"/>
  <c r="AE824" i="9"/>
  <c r="V824" i="9"/>
  <c r="W824" i="9" s="1"/>
  <c r="U824" i="9"/>
  <c r="S824" i="9"/>
  <c r="P824" i="9"/>
  <c r="Q824" i="9" s="1"/>
  <c r="O824" i="9"/>
  <c r="R824" i="9" s="1"/>
  <c r="L824" i="9"/>
  <c r="J824" i="9"/>
  <c r="M824" i="9" s="1"/>
  <c r="G824" i="9"/>
  <c r="AE823" i="9"/>
  <c r="V823" i="9"/>
  <c r="W823" i="9" s="1"/>
  <c r="U823" i="9"/>
  <c r="P823" i="9"/>
  <c r="Q823" i="9" s="1"/>
  <c r="O823" i="9"/>
  <c r="L823" i="9"/>
  <c r="J823" i="9"/>
  <c r="M823" i="9" s="1"/>
  <c r="G823" i="9"/>
  <c r="AE822" i="9"/>
  <c r="V822" i="9"/>
  <c r="W822" i="9" s="1"/>
  <c r="U822" i="9"/>
  <c r="P822" i="9"/>
  <c r="Q822" i="9" s="1"/>
  <c r="O822" i="9"/>
  <c r="L822" i="9"/>
  <c r="J822" i="9"/>
  <c r="M822" i="9" s="1"/>
  <c r="G822" i="9"/>
  <c r="AE821" i="9"/>
  <c r="V821" i="9"/>
  <c r="W821" i="9" s="1"/>
  <c r="U821" i="9"/>
  <c r="P821" i="9"/>
  <c r="Q821" i="9" s="1"/>
  <c r="O821" i="9"/>
  <c r="L821" i="9"/>
  <c r="J821" i="9"/>
  <c r="M821" i="9" s="1"/>
  <c r="G821" i="9"/>
  <c r="AE820" i="9"/>
  <c r="Y820" i="9"/>
  <c r="V820" i="9"/>
  <c r="W820" i="9" s="1"/>
  <c r="U820" i="9"/>
  <c r="X820" i="9" s="1"/>
  <c r="P820" i="9"/>
  <c r="Q820" i="9" s="1"/>
  <c r="O820" i="9"/>
  <c r="L820" i="9"/>
  <c r="J820" i="9"/>
  <c r="M820" i="9" s="1"/>
  <c r="G820" i="9"/>
  <c r="AE819" i="9"/>
  <c r="V819" i="9"/>
  <c r="W819" i="9" s="1"/>
  <c r="U819" i="9"/>
  <c r="P819" i="9"/>
  <c r="Q819" i="9" s="1"/>
  <c r="O819" i="9"/>
  <c r="L819" i="9"/>
  <c r="J819" i="9"/>
  <c r="M819" i="9" s="1"/>
  <c r="G819" i="9"/>
  <c r="AE818" i="9"/>
  <c r="V818" i="9"/>
  <c r="W818" i="9" s="1"/>
  <c r="U818" i="9"/>
  <c r="P818" i="9"/>
  <c r="Q818" i="9" s="1"/>
  <c r="O818" i="9"/>
  <c r="L818" i="9"/>
  <c r="J818" i="9"/>
  <c r="M818" i="9" s="1"/>
  <c r="G818" i="9"/>
  <c r="AE817" i="9"/>
  <c r="V817" i="9"/>
  <c r="W817" i="9" s="1"/>
  <c r="U817" i="9"/>
  <c r="P817" i="9"/>
  <c r="Q817" i="9" s="1"/>
  <c r="O817" i="9"/>
  <c r="L817" i="9"/>
  <c r="J817" i="9"/>
  <c r="M817" i="9" s="1"/>
  <c r="G817" i="9"/>
  <c r="AE816" i="9"/>
  <c r="V816" i="9"/>
  <c r="W816" i="9" s="1"/>
  <c r="U816" i="9"/>
  <c r="P816" i="9"/>
  <c r="Q816" i="9" s="1"/>
  <c r="O816" i="9"/>
  <c r="L816" i="9"/>
  <c r="J816" i="9"/>
  <c r="M816" i="9" s="1"/>
  <c r="G816" i="9"/>
  <c r="AE815" i="9"/>
  <c r="V815" i="9"/>
  <c r="W815" i="9" s="1"/>
  <c r="U815" i="9"/>
  <c r="P815" i="9"/>
  <c r="Q815" i="9" s="1"/>
  <c r="O815" i="9"/>
  <c r="L815" i="9"/>
  <c r="J815" i="9"/>
  <c r="M815" i="9" s="1"/>
  <c r="G815" i="9"/>
  <c r="AE814" i="9"/>
  <c r="V814" i="9"/>
  <c r="W814" i="9" s="1"/>
  <c r="U814" i="9"/>
  <c r="P814" i="9"/>
  <c r="Q814" i="9" s="1"/>
  <c r="O814" i="9"/>
  <c r="L814" i="9"/>
  <c r="J814" i="9"/>
  <c r="M814" i="9" s="1"/>
  <c r="G814" i="9"/>
  <c r="AE813" i="9"/>
  <c r="V813" i="9"/>
  <c r="W813" i="9" s="1"/>
  <c r="U813" i="9"/>
  <c r="P813" i="9"/>
  <c r="Q813" i="9" s="1"/>
  <c r="O813" i="9"/>
  <c r="L813" i="9"/>
  <c r="J813" i="9"/>
  <c r="M813" i="9" s="1"/>
  <c r="G813" i="9"/>
  <c r="AE812" i="9"/>
  <c r="V812" i="9"/>
  <c r="W812" i="9" s="1"/>
  <c r="U812" i="9"/>
  <c r="S812" i="9"/>
  <c r="P812" i="9"/>
  <c r="Q812" i="9" s="1"/>
  <c r="O812" i="9"/>
  <c r="R812" i="9" s="1"/>
  <c r="L812" i="9"/>
  <c r="J812" i="9"/>
  <c r="M812" i="9" s="1"/>
  <c r="G812" i="9"/>
  <c r="AE811" i="9"/>
  <c r="Y811" i="9"/>
  <c r="V811" i="9"/>
  <c r="W811" i="9" s="1"/>
  <c r="U811" i="9"/>
  <c r="X811" i="9" s="1"/>
  <c r="P811" i="9"/>
  <c r="Q811" i="9" s="1"/>
  <c r="O811" i="9"/>
  <c r="L811" i="9"/>
  <c r="J811" i="9"/>
  <c r="M811" i="9" s="1"/>
  <c r="G811" i="9"/>
  <c r="AE810" i="9"/>
  <c r="V810" i="9"/>
  <c r="W810" i="9" s="1"/>
  <c r="U810" i="9"/>
  <c r="S810" i="9"/>
  <c r="P810" i="9"/>
  <c r="Q810" i="9" s="1"/>
  <c r="O810" i="9"/>
  <c r="R810" i="9" s="1"/>
  <c r="L810" i="9"/>
  <c r="J810" i="9"/>
  <c r="M810" i="9" s="1"/>
  <c r="G810" i="9"/>
  <c r="AE809" i="9"/>
  <c r="V809" i="9"/>
  <c r="W809" i="9" s="1"/>
  <c r="U809" i="9"/>
  <c r="S809" i="9"/>
  <c r="P809" i="9"/>
  <c r="Q809" i="9" s="1"/>
  <c r="O809" i="9"/>
  <c r="R809" i="9" s="1"/>
  <c r="L809" i="9"/>
  <c r="J809" i="9"/>
  <c r="M809" i="9" s="1"/>
  <c r="G809" i="9"/>
  <c r="AE808" i="9"/>
  <c r="Y808" i="9"/>
  <c r="V808" i="9"/>
  <c r="W808" i="9" s="1"/>
  <c r="U808" i="9"/>
  <c r="X808" i="9" s="1"/>
  <c r="S808" i="9"/>
  <c r="P808" i="9"/>
  <c r="Q808" i="9" s="1"/>
  <c r="O808" i="9"/>
  <c r="R808" i="9" s="1"/>
  <c r="L808" i="9"/>
  <c r="J808" i="9"/>
  <c r="M808" i="9" s="1"/>
  <c r="G808" i="9"/>
  <c r="AE807" i="9"/>
  <c r="V807" i="9"/>
  <c r="W807" i="9" s="1"/>
  <c r="U807" i="9"/>
  <c r="S807" i="9"/>
  <c r="P807" i="9"/>
  <c r="Q807" i="9" s="1"/>
  <c r="O807" i="9"/>
  <c r="R807" i="9" s="1"/>
  <c r="L807" i="9"/>
  <c r="J807" i="9"/>
  <c r="M807" i="9" s="1"/>
  <c r="G807" i="9"/>
  <c r="AE806" i="9"/>
  <c r="V806" i="9"/>
  <c r="W806" i="9" s="1"/>
  <c r="U806" i="9"/>
  <c r="P806" i="9"/>
  <c r="Q806" i="9" s="1"/>
  <c r="O806" i="9"/>
  <c r="L806" i="9"/>
  <c r="J806" i="9"/>
  <c r="M806" i="9" s="1"/>
  <c r="G806" i="9"/>
  <c r="AE805" i="9"/>
  <c r="V805" i="9"/>
  <c r="W805" i="9" s="1"/>
  <c r="U805" i="9"/>
  <c r="P805" i="9"/>
  <c r="Q805" i="9" s="1"/>
  <c r="O805" i="9"/>
  <c r="L805" i="9"/>
  <c r="J805" i="9"/>
  <c r="M805" i="9" s="1"/>
  <c r="G805" i="9"/>
  <c r="AE804" i="9"/>
  <c r="V804" i="9"/>
  <c r="W804" i="9" s="1"/>
  <c r="U804" i="9"/>
  <c r="P804" i="9"/>
  <c r="Q804" i="9" s="1"/>
  <c r="O804" i="9"/>
  <c r="L804" i="9"/>
  <c r="J804" i="9"/>
  <c r="M804" i="9" s="1"/>
  <c r="G804" i="9"/>
  <c r="AE803" i="9"/>
  <c r="Y803" i="9"/>
  <c r="V803" i="9"/>
  <c r="W803" i="9" s="1"/>
  <c r="U803" i="9"/>
  <c r="X803" i="9" s="1"/>
  <c r="P803" i="9"/>
  <c r="Q803" i="9" s="1"/>
  <c r="O803" i="9"/>
  <c r="L803" i="9"/>
  <c r="J803" i="9"/>
  <c r="M803" i="9" s="1"/>
  <c r="G803" i="9"/>
  <c r="AE802" i="9"/>
  <c r="V802" i="9"/>
  <c r="W802" i="9" s="1"/>
  <c r="U802" i="9"/>
  <c r="P802" i="9"/>
  <c r="Q802" i="9" s="1"/>
  <c r="O802" i="9"/>
  <c r="L802" i="9"/>
  <c r="J802" i="9"/>
  <c r="M802" i="9" s="1"/>
  <c r="G802" i="9"/>
  <c r="AE801" i="9"/>
  <c r="V801" i="9"/>
  <c r="W801" i="9" s="1"/>
  <c r="U801" i="9"/>
  <c r="S801" i="9"/>
  <c r="P801" i="9"/>
  <c r="Q801" i="9" s="1"/>
  <c r="O801" i="9"/>
  <c r="R801" i="9" s="1"/>
  <c r="L801" i="9"/>
  <c r="J801" i="9"/>
  <c r="M801" i="9" s="1"/>
  <c r="G801" i="9"/>
  <c r="AE800" i="9"/>
  <c r="V800" i="9"/>
  <c r="W800" i="9" s="1"/>
  <c r="U800" i="9"/>
  <c r="S800" i="9"/>
  <c r="P800" i="9"/>
  <c r="Q800" i="9" s="1"/>
  <c r="O800" i="9"/>
  <c r="R800" i="9" s="1"/>
  <c r="L800" i="9"/>
  <c r="J800" i="9"/>
  <c r="M800" i="9" s="1"/>
  <c r="G800" i="9"/>
  <c r="AE799" i="9"/>
  <c r="V799" i="9"/>
  <c r="W799" i="9" s="1"/>
  <c r="U799" i="9"/>
  <c r="P799" i="9"/>
  <c r="Q799" i="9" s="1"/>
  <c r="O799" i="9"/>
  <c r="L799" i="9"/>
  <c r="J799" i="9"/>
  <c r="M799" i="9" s="1"/>
  <c r="G799" i="9"/>
  <c r="AE798" i="9"/>
  <c r="V798" i="9"/>
  <c r="W798" i="9" s="1"/>
  <c r="U798" i="9"/>
  <c r="P798" i="9"/>
  <c r="Q798" i="9" s="1"/>
  <c r="O798" i="9"/>
  <c r="L798" i="9"/>
  <c r="J798" i="9"/>
  <c r="M798" i="9" s="1"/>
  <c r="G798" i="9"/>
  <c r="AE797" i="9"/>
  <c r="V797" i="9"/>
  <c r="W797" i="9" s="1"/>
  <c r="U797" i="9"/>
  <c r="P797" i="9"/>
  <c r="Q797" i="9" s="1"/>
  <c r="O797" i="9"/>
  <c r="L797" i="9"/>
  <c r="J797" i="9"/>
  <c r="M797" i="9" s="1"/>
  <c r="G797" i="9"/>
  <c r="AE796" i="9"/>
  <c r="V796" i="9"/>
  <c r="W796" i="9" s="1"/>
  <c r="U796" i="9"/>
  <c r="P796" i="9"/>
  <c r="Q796" i="9" s="1"/>
  <c r="O796" i="9"/>
  <c r="L796" i="9"/>
  <c r="J796" i="9"/>
  <c r="M796" i="9" s="1"/>
  <c r="G796" i="9"/>
  <c r="AE795" i="9"/>
  <c r="V795" i="9"/>
  <c r="W795" i="9" s="1"/>
  <c r="U795" i="9"/>
  <c r="P795" i="9"/>
  <c r="Q795" i="9" s="1"/>
  <c r="O795" i="9"/>
  <c r="L795" i="9"/>
  <c r="J795" i="9"/>
  <c r="M795" i="9" s="1"/>
  <c r="G795" i="9"/>
  <c r="AE794" i="9"/>
  <c r="V794" i="9"/>
  <c r="W794" i="9" s="1"/>
  <c r="U794" i="9"/>
  <c r="P794" i="9"/>
  <c r="Q794" i="9" s="1"/>
  <c r="O794" i="9"/>
  <c r="L794" i="9"/>
  <c r="J794" i="9"/>
  <c r="M794" i="9" s="1"/>
  <c r="G794" i="9"/>
  <c r="AE793" i="9"/>
  <c r="V793" i="9"/>
  <c r="W793" i="9" s="1"/>
  <c r="U793" i="9"/>
  <c r="S793" i="9"/>
  <c r="P793" i="9"/>
  <c r="Q793" i="9" s="1"/>
  <c r="O793" i="9"/>
  <c r="R793" i="9" s="1"/>
  <c r="L793" i="9"/>
  <c r="J793" i="9"/>
  <c r="M793" i="9" s="1"/>
  <c r="G793" i="9"/>
  <c r="AE792" i="9"/>
  <c r="V792" i="9"/>
  <c r="W792" i="9" s="1"/>
  <c r="U792" i="9"/>
  <c r="P792" i="9"/>
  <c r="Q792" i="9" s="1"/>
  <c r="O792" i="9"/>
  <c r="L792" i="9"/>
  <c r="J792" i="9"/>
  <c r="M792" i="9" s="1"/>
  <c r="G792" i="9"/>
  <c r="AE791" i="9"/>
  <c r="V791" i="9"/>
  <c r="W791" i="9" s="1"/>
  <c r="U791" i="9"/>
  <c r="P791" i="9"/>
  <c r="Q791" i="9" s="1"/>
  <c r="O791" i="9"/>
  <c r="L791" i="9"/>
  <c r="J791" i="9"/>
  <c r="M791" i="9" s="1"/>
  <c r="G791" i="9"/>
  <c r="AE790" i="9"/>
  <c r="V790" i="9"/>
  <c r="W790" i="9" s="1"/>
  <c r="U790" i="9"/>
  <c r="P790" i="9"/>
  <c r="Q790" i="9" s="1"/>
  <c r="O790" i="9"/>
  <c r="L790" i="9"/>
  <c r="J790" i="9"/>
  <c r="M790" i="9" s="1"/>
  <c r="G790" i="9"/>
  <c r="AE789" i="9"/>
  <c r="Y789" i="9"/>
  <c r="V789" i="9"/>
  <c r="W789" i="9" s="1"/>
  <c r="U789" i="9"/>
  <c r="X789" i="9" s="1"/>
  <c r="P789" i="9"/>
  <c r="Q789" i="9" s="1"/>
  <c r="O789" i="9"/>
  <c r="L789" i="9"/>
  <c r="J789" i="9"/>
  <c r="M789" i="9" s="1"/>
  <c r="G789" i="9"/>
  <c r="AE788" i="9"/>
  <c r="Y788" i="9"/>
  <c r="V788" i="9"/>
  <c r="W788" i="9" s="1"/>
  <c r="U788" i="9"/>
  <c r="X788" i="9" s="1"/>
  <c r="P788" i="9"/>
  <c r="Q788" i="9" s="1"/>
  <c r="O788" i="9"/>
  <c r="L788" i="9"/>
  <c r="J788" i="9"/>
  <c r="M788" i="9" s="1"/>
  <c r="G788" i="9"/>
  <c r="AE787" i="9"/>
  <c r="V787" i="9"/>
  <c r="W787" i="9" s="1"/>
  <c r="U787" i="9"/>
  <c r="P787" i="9"/>
  <c r="Q787" i="9" s="1"/>
  <c r="O787" i="9"/>
  <c r="L787" i="9"/>
  <c r="J787" i="9"/>
  <c r="M787" i="9" s="1"/>
  <c r="G787" i="9"/>
  <c r="AE786" i="9"/>
  <c r="V786" i="9"/>
  <c r="W786" i="9" s="1"/>
  <c r="U786" i="9"/>
  <c r="P786" i="9"/>
  <c r="Q786" i="9" s="1"/>
  <c r="O786" i="9"/>
  <c r="L786" i="9"/>
  <c r="J786" i="9"/>
  <c r="M786" i="9" s="1"/>
  <c r="G786" i="9"/>
  <c r="AE785" i="9"/>
  <c r="V785" i="9"/>
  <c r="W785" i="9" s="1"/>
  <c r="U785" i="9"/>
  <c r="P785" i="9"/>
  <c r="Q785" i="9" s="1"/>
  <c r="O785" i="9"/>
  <c r="L785" i="9"/>
  <c r="J785" i="9"/>
  <c r="M785" i="9" s="1"/>
  <c r="G785" i="9"/>
  <c r="AE784" i="9"/>
  <c r="V784" i="9"/>
  <c r="W784" i="9" s="1"/>
  <c r="U784" i="9"/>
  <c r="P784" i="9"/>
  <c r="Q784" i="9" s="1"/>
  <c r="O784" i="9"/>
  <c r="L784" i="9"/>
  <c r="J784" i="9"/>
  <c r="M784" i="9" s="1"/>
  <c r="G784" i="9"/>
  <c r="AE783" i="9"/>
  <c r="V783" i="9"/>
  <c r="W783" i="9" s="1"/>
  <c r="U783" i="9"/>
  <c r="P783" i="9"/>
  <c r="Q783" i="9" s="1"/>
  <c r="O783" i="9"/>
  <c r="L783" i="9"/>
  <c r="J783" i="9"/>
  <c r="M783" i="9" s="1"/>
  <c r="G783" i="9"/>
  <c r="AE782" i="9"/>
  <c r="V782" i="9"/>
  <c r="W782" i="9" s="1"/>
  <c r="U782" i="9"/>
  <c r="P782" i="9"/>
  <c r="Q782" i="9" s="1"/>
  <c r="O782" i="9"/>
  <c r="L782" i="9"/>
  <c r="J782" i="9"/>
  <c r="M782" i="9" s="1"/>
  <c r="G782" i="9"/>
  <c r="AE781" i="9"/>
  <c r="V781" i="9"/>
  <c r="W781" i="9" s="1"/>
  <c r="U781" i="9"/>
  <c r="P781" i="9"/>
  <c r="Q781" i="9" s="1"/>
  <c r="O781" i="9"/>
  <c r="L781" i="9"/>
  <c r="J781" i="9"/>
  <c r="M781" i="9" s="1"/>
  <c r="G781" i="9"/>
  <c r="AE780" i="9"/>
  <c r="V780" i="9"/>
  <c r="W780" i="9" s="1"/>
  <c r="U780" i="9"/>
  <c r="P780" i="9"/>
  <c r="Q780" i="9" s="1"/>
  <c r="O780" i="9"/>
  <c r="L780" i="9"/>
  <c r="J780" i="9"/>
  <c r="M780" i="9" s="1"/>
  <c r="G780" i="9"/>
  <c r="AE779" i="9"/>
  <c r="V779" i="9"/>
  <c r="W779" i="9" s="1"/>
  <c r="U779" i="9"/>
  <c r="S779" i="9"/>
  <c r="P779" i="9"/>
  <c r="Q779" i="9" s="1"/>
  <c r="O779" i="9"/>
  <c r="R779" i="9" s="1"/>
  <c r="L779" i="9"/>
  <c r="J779" i="9"/>
  <c r="M779" i="9" s="1"/>
  <c r="G779" i="9"/>
  <c r="AE778" i="9"/>
  <c r="V778" i="9"/>
  <c r="W778" i="9" s="1"/>
  <c r="U778" i="9"/>
  <c r="P778" i="9"/>
  <c r="Q778" i="9" s="1"/>
  <c r="O778" i="9"/>
  <c r="L778" i="9"/>
  <c r="J778" i="9"/>
  <c r="M778" i="9" s="1"/>
  <c r="G778" i="9"/>
  <c r="AE777" i="9"/>
  <c r="V777" i="9"/>
  <c r="W777" i="9" s="1"/>
  <c r="U777" i="9"/>
  <c r="P777" i="9"/>
  <c r="Q777" i="9" s="1"/>
  <c r="O777" i="9"/>
  <c r="L777" i="9"/>
  <c r="J777" i="9"/>
  <c r="M777" i="9" s="1"/>
  <c r="G777" i="9"/>
  <c r="AE776" i="9"/>
  <c r="V776" i="9"/>
  <c r="W776" i="9" s="1"/>
  <c r="U776" i="9"/>
  <c r="P776" i="9"/>
  <c r="Q776" i="9" s="1"/>
  <c r="O776" i="9"/>
  <c r="L776" i="9"/>
  <c r="J776" i="9"/>
  <c r="M776" i="9" s="1"/>
  <c r="G776" i="9"/>
  <c r="AE775" i="9"/>
  <c r="V775" i="9"/>
  <c r="W775" i="9" s="1"/>
  <c r="U775" i="9"/>
  <c r="P775" i="9"/>
  <c r="Q775" i="9" s="1"/>
  <c r="O775" i="9"/>
  <c r="L775" i="9"/>
  <c r="J775" i="9"/>
  <c r="M775" i="9" s="1"/>
  <c r="G775" i="9"/>
  <c r="AE774" i="9"/>
  <c r="V774" i="9"/>
  <c r="W774" i="9" s="1"/>
  <c r="U774" i="9"/>
  <c r="P774" i="9"/>
  <c r="Q774" i="9" s="1"/>
  <c r="O774" i="9"/>
  <c r="L774" i="9"/>
  <c r="J774" i="9"/>
  <c r="M774" i="9" s="1"/>
  <c r="G774" i="9"/>
  <c r="AE773" i="9"/>
  <c r="V773" i="9"/>
  <c r="W773" i="9" s="1"/>
  <c r="U773" i="9"/>
  <c r="P773" i="9"/>
  <c r="Q773" i="9" s="1"/>
  <c r="O773" i="9"/>
  <c r="L773" i="9"/>
  <c r="J773" i="9"/>
  <c r="M773" i="9" s="1"/>
  <c r="G773" i="9"/>
  <c r="AE772" i="9"/>
  <c r="V772" i="9"/>
  <c r="W772" i="9" s="1"/>
  <c r="U772" i="9"/>
  <c r="P772" i="9"/>
  <c r="Q772" i="9" s="1"/>
  <c r="O772" i="9"/>
  <c r="L772" i="9"/>
  <c r="J772" i="9"/>
  <c r="M772" i="9" s="1"/>
  <c r="G772" i="9"/>
  <c r="AE771" i="9"/>
  <c r="V771" i="9"/>
  <c r="W771" i="9" s="1"/>
  <c r="U771" i="9"/>
  <c r="P771" i="9"/>
  <c r="Q771" i="9" s="1"/>
  <c r="O771" i="9"/>
  <c r="L771" i="9"/>
  <c r="J771" i="9"/>
  <c r="M771" i="9" s="1"/>
  <c r="G771" i="9"/>
  <c r="AE770" i="9"/>
  <c r="V770" i="9"/>
  <c r="W770" i="9" s="1"/>
  <c r="U770" i="9"/>
  <c r="P770" i="9"/>
  <c r="Q770" i="9" s="1"/>
  <c r="O770" i="9"/>
  <c r="L770" i="9"/>
  <c r="J770" i="9"/>
  <c r="M770" i="9" s="1"/>
  <c r="G770" i="9"/>
  <c r="AE769" i="9"/>
  <c r="V769" i="9"/>
  <c r="W769" i="9" s="1"/>
  <c r="U769" i="9"/>
  <c r="P769" i="9"/>
  <c r="Q769" i="9" s="1"/>
  <c r="O769" i="9"/>
  <c r="L769" i="9"/>
  <c r="J769" i="9"/>
  <c r="M769" i="9" s="1"/>
  <c r="G769" i="9"/>
  <c r="AE768" i="9"/>
  <c r="Y768" i="9"/>
  <c r="V768" i="9"/>
  <c r="W768" i="9" s="1"/>
  <c r="U768" i="9"/>
  <c r="X768" i="9" s="1"/>
  <c r="P768" i="9"/>
  <c r="Q768" i="9" s="1"/>
  <c r="O768" i="9"/>
  <c r="L768" i="9"/>
  <c r="J768" i="9"/>
  <c r="M768" i="9" s="1"/>
  <c r="G768" i="9"/>
  <c r="AE767" i="9"/>
  <c r="V767" i="9"/>
  <c r="W767" i="9" s="1"/>
  <c r="U767" i="9"/>
  <c r="P767" i="9"/>
  <c r="Q767" i="9" s="1"/>
  <c r="O767" i="9"/>
  <c r="L767" i="9"/>
  <c r="J767" i="9"/>
  <c r="M767" i="9" s="1"/>
  <c r="G767" i="9"/>
  <c r="AE766" i="9"/>
  <c r="Y766" i="9"/>
  <c r="V766" i="9"/>
  <c r="W766" i="9" s="1"/>
  <c r="U766" i="9"/>
  <c r="X766" i="9" s="1"/>
  <c r="P766" i="9"/>
  <c r="Q766" i="9" s="1"/>
  <c r="O766" i="9"/>
  <c r="L766" i="9"/>
  <c r="J766" i="9"/>
  <c r="M766" i="9" s="1"/>
  <c r="G766" i="9"/>
  <c r="AE765" i="9"/>
  <c r="V765" i="9"/>
  <c r="W765" i="9" s="1"/>
  <c r="U765" i="9"/>
  <c r="P765" i="9"/>
  <c r="Q765" i="9" s="1"/>
  <c r="O765" i="9"/>
  <c r="L765" i="9"/>
  <c r="J765" i="9"/>
  <c r="M765" i="9" s="1"/>
  <c r="G765" i="9"/>
  <c r="AE764" i="9"/>
  <c r="V764" i="9"/>
  <c r="W764" i="9" s="1"/>
  <c r="U764" i="9"/>
  <c r="P764" i="9"/>
  <c r="Q764" i="9" s="1"/>
  <c r="O764" i="9"/>
  <c r="L764" i="9"/>
  <c r="J764" i="9"/>
  <c r="M764" i="9" s="1"/>
  <c r="G764" i="9"/>
  <c r="AE763" i="9"/>
  <c r="V763" i="9"/>
  <c r="W763" i="9" s="1"/>
  <c r="U763" i="9"/>
  <c r="P763" i="9"/>
  <c r="Q763" i="9" s="1"/>
  <c r="O763" i="9"/>
  <c r="L763" i="9"/>
  <c r="J763" i="9"/>
  <c r="M763" i="9" s="1"/>
  <c r="G763" i="9"/>
  <c r="AE762" i="9"/>
  <c r="V762" i="9"/>
  <c r="W762" i="9" s="1"/>
  <c r="U762" i="9"/>
  <c r="P762" i="9"/>
  <c r="Q762" i="9" s="1"/>
  <c r="O762" i="9"/>
  <c r="L762" i="9"/>
  <c r="J762" i="9"/>
  <c r="M762" i="9" s="1"/>
  <c r="G762" i="9"/>
  <c r="AE761" i="9"/>
  <c r="V761" i="9"/>
  <c r="W761" i="9" s="1"/>
  <c r="U761" i="9"/>
  <c r="P761" i="9"/>
  <c r="Q761" i="9" s="1"/>
  <c r="O761" i="9"/>
  <c r="L761" i="9"/>
  <c r="J761" i="9"/>
  <c r="M761" i="9" s="1"/>
  <c r="G761" i="9"/>
  <c r="AE760" i="9"/>
  <c r="V760" i="9"/>
  <c r="W760" i="9" s="1"/>
  <c r="U760" i="9"/>
  <c r="P760" i="9"/>
  <c r="Q760" i="9" s="1"/>
  <c r="O760" i="9"/>
  <c r="L760" i="9"/>
  <c r="J760" i="9"/>
  <c r="M760" i="9" s="1"/>
  <c r="G760" i="9"/>
  <c r="AE759" i="9"/>
  <c r="V759" i="9"/>
  <c r="W759" i="9" s="1"/>
  <c r="U759" i="9"/>
  <c r="P759" i="9"/>
  <c r="Q759" i="9" s="1"/>
  <c r="O759" i="9"/>
  <c r="L759" i="9"/>
  <c r="J759" i="9"/>
  <c r="M759" i="9" s="1"/>
  <c r="G759" i="9"/>
  <c r="AE758" i="9"/>
  <c r="V758" i="9"/>
  <c r="W758" i="9" s="1"/>
  <c r="U758" i="9"/>
  <c r="P758" i="9"/>
  <c r="Q758" i="9" s="1"/>
  <c r="O758" i="9"/>
  <c r="L758" i="9"/>
  <c r="J758" i="9"/>
  <c r="M758" i="9" s="1"/>
  <c r="G758" i="9"/>
  <c r="AE757" i="9"/>
  <c r="V757" i="9"/>
  <c r="W757" i="9" s="1"/>
  <c r="U757" i="9"/>
  <c r="P757" i="9"/>
  <c r="Q757" i="9" s="1"/>
  <c r="O757" i="9"/>
  <c r="L757" i="9"/>
  <c r="J757" i="9"/>
  <c r="M757" i="9" s="1"/>
  <c r="G757" i="9"/>
  <c r="AE756" i="9"/>
  <c r="V756" i="9"/>
  <c r="W756" i="9" s="1"/>
  <c r="U756" i="9"/>
  <c r="P756" i="9"/>
  <c r="Q756" i="9" s="1"/>
  <c r="O756" i="9"/>
  <c r="L756" i="9"/>
  <c r="J756" i="9"/>
  <c r="M756" i="9" s="1"/>
  <c r="G756" i="9"/>
  <c r="AE755" i="9"/>
  <c r="V755" i="9"/>
  <c r="W755" i="9" s="1"/>
  <c r="U755" i="9"/>
  <c r="P755" i="9"/>
  <c r="Q755" i="9" s="1"/>
  <c r="O755" i="9"/>
  <c r="L755" i="9"/>
  <c r="J755" i="9"/>
  <c r="M755" i="9" s="1"/>
  <c r="G755" i="9"/>
  <c r="AE754" i="9"/>
  <c r="Y754" i="9"/>
  <c r="V754" i="9"/>
  <c r="W754" i="9" s="1"/>
  <c r="U754" i="9"/>
  <c r="X754" i="9" s="1"/>
  <c r="P754" i="9"/>
  <c r="Q754" i="9" s="1"/>
  <c r="O754" i="9"/>
  <c r="L754" i="9"/>
  <c r="J754" i="9"/>
  <c r="M754" i="9" s="1"/>
  <c r="G754" i="9"/>
  <c r="AE753" i="9"/>
  <c r="V753" i="9"/>
  <c r="W753" i="9" s="1"/>
  <c r="U753" i="9"/>
  <c r="P753" i="9"/>
  <c r="Q753" i="9" s="1"/>
  <c r="O753" i="9"/>
  <c r="L753" i="9"/>
  <c r="J753" i="9"/>
  <c r="M753" i="9" s="1"/>
  <c r="G753" i="9"/>
  <c r="AE752" i="9"/>
  <c r="V752" i="9"/>
  <c r="W752" i="9" s="1"/>
  <c r="U752" i="9"/>
  <c r="P752" i="9"/>
  <c r="Q752" i="9" s="1"/>
  <c r="O752" i="9"/>
  <c r="L752" i="9"/>
  <c r="J752" i="9"/>
  <c r="M752" i="9" s="1"/>
  <c r="G752" i="9"/>
  <c r="AE751" i="9"/>
  <c r="V751" i="9"/>
  <c r="W751" i="9" s="1"/>
  <c r="U751" i="9"/>
  <c r="P751" i="9"/>
  <c r="Q751" i="9" s="1"/>
  <c r="O751" i="9"/>
  <c r="L751" i="9"/>
  <c r="J751" i="9"/>
  <c r="M751" i="9" s="1"/>
  <c r="G751" i="9"/>
  <c r="AE750" i="9"/>
  <c r="V750" i="9"/>
  <c r="W750" i="9" s="1"/>
  <c r="U750" i="9"/>
  <c r="P750" i="9"/>
  <c r="Q750" i="9" s="1"/>
  <c r="O750" i="9"/>
  <c r="L750" i="9"/>
  <c r="J750" i="9"/>
  <c r="M750" i="9" s="1"/>
  <c r="G750" i="9"/>
  <c r="AE749" i="9"/>
  <c r="V749" i="9"/>
  <c r="W749" i="9" s="1"/>
  <c r="U749" i="9"/>
  <c r="P749" i="9"/>
  <c r="Q749" i="9" s="1"/>
  <c r="O749" i="9"/>
  <c r="L749" i="9"/>
  <c r="J749" i="9"/>
  <c r="M749" i="9" s="1"/>
  <c r="G749" i="9"/>
  <c r="AE748" i="9"/>
  <c r="V748" i="9"/>
  <c r="W748" i="9" s="1"/>
  <c r="U748" i="9"/>
  <c r="P748" i="9"/>
  <c r="Q748" i="9" s="1"/>
  <c r="O748" i="9"/>
  <c r="L748" i="9"/>
  <c r="J748" i="9"/>
  <c r="M748" i="9" s="1"/>
  <c r="G748" i="9"/>
  <c r="AE747" i="9"/>
  <c r="V747" i="9"/>
  <c r="W747" i="9" s="1"/>
  <c r="U747" i="9"/>
  <c r="P747" i="9"/>
  <c r="Q747" i="9" s="1"/>
  <c r="O747" i="9"/>
  <c r="L747" i="9"/>
  <c r="J747" i="9"/>
  <c r="M747" i="9" s="1"/>
  <c r="G747" i="9"/>
  <c r="AE746" i="9"/>
  <c r="V746" i="9"/>
  <c r="W746" i="9" s="1"/>
  <c r="U746" i="9"/>
  <c r="P746" i="9"/>
  <c r="Q746" i="9" s="1"/>
  <c r="O746" i="9"/>
  <c r="L746" i="9"/>
  <c r="J746" i="9"/>
  <c r="M746" i="9" s="1"/>
  <c r="G746" i="9"/>
  <c r="AE745" i="9"/>
  <c r="V745" i="9"/>
  <c r="W745" i="9" s="1"/>
  <c r="U745" i="9"/>
  <c r="P745" i="9"/>
  <c r="Q745" i="9" s="1"/>
  <c r="O745" i="9"/>
  <c r="L745" i="9"/>
  <c r="J745" i="9"/>
  <c r="M745" i="9" s="1"/>
  <c r="G745" i="9"/>
  <c r="AE744" i="9"/>
  <c r="V744" i="9"/>
  <c r="W744" i="9" s="1"/>
  <c r="U744" i="9"/>
  <c r="P744" i="9"/>
  <c r="Q744" i="9" s="1"/>
  <c r="O744" i="9"/>
  <c r="L744" i="9"/>
  <c r="J744" i="9"/>
  <c r="M744" i="9" s="1"/>
  <c r="G744" i="9"/>
  <c r="AE743" i="9"/>
  <c r="V743" i="9"/>
  <c r="W743" i="9" s="1"/>
  <c r="U743" i="9"/>
  <c r="P743" i="9"/>
  <c r="Q743" i="9" s="1"/>
  <c r="O743" i="9"/>
  <c r="L743" i="9"/>
  <c r="J743" i="9"/>
  <c r="M743" i="9" s="1"/>
  <c r="G743" i="9"/>
  <c r="AE742" i="9"/>
  <c r="V742" i="9"/>
  <c r="W742" i="9" s="1"/>
  <c r="U742" i="9"/>
  <c r="P742" i="9"/>
  <c r="Q742" i="9" s="1"/>
  <c r="O742" i="9"/>
  <c r="L742" i="9"/>
  <c r="J742" i="9"/>
  <c r="M742" i="9" s="1"/>
  <c r="G742" i="9"/>
  <c r="AE741" i="9"/>
  <c r="V741" i="9"/>
  <c r="W741" i="9" s="1"/>
  <c r="U741" i="9"/>
  <c r="P741" i="9"/>
  <c r="Q741" i="9" s="1"/>
  <c r="O741" i="9"/>
  <c r="L741" i="9"/>
  <c r="J741" i="9"/>
  <c r="M741" i="9" s="1"/>
  <c r="G741" i="9"/>
  <c r="AE740" i="9"/>
  <c r="V740" i="9"/>
  <c r="W740" i="9" s="1"/>
  <c r="U740" i="9"/>
  <c r="P740" i="9"/>
  <c r="Q740" i="9" s="1"/>
  <c r="O740" i="9"/>
  <c r="L740" i="9"/>
  <c r="J740" i="9"/>
  <c r="M740" i="9" s="1"/>
  <c r="G740" i="9"/>
  <c r="AE739" i="9"/>
  <c r="V739" i="9"/>
  <c r="W739" i="9" s="1"/>
  <c r="U739" i="9"/>
  <c r="P739" i="9"/>
  <c r="Q739" i="9" s="1"/>
  <c r="O739" i="9"/>
  <c r="L739" i="9"/>
  <c r="J739" i="9"/>
  <c r="M739" i="9" s="1"/>
  <c r="G739" i="9"/>
  <c r="AE738" i="9"/>
  <c r="V738" i="9"/>
  <c r="W738" i="9" s="1"/>
  <c r="U738" i="9"/>
  <c r="P738" i="9"/>
  <c r="Q738" i="9" s="1"/>
  <c r="O738" i="9"/>
  <c r="L738" i="9"/>
  <c r="J738" i="9"/>
  <c r="M738" i="9" s="1"/>
  <c r="G738" i="9"/>
  <c r="AE737" i="9"/>
  <c r="V737" i="9"/>
  <c r="W737" i="9" s="1"/>
  <c r="U737" i="9"/>
  <c r="P737" i="9"/>
  <c r="Q737" i="9" s="1"/>
  <c r="O737" i="9"/>
  <c r="L737" i="9"/>
  <c r="J737" i="9"/>
  <c r="M737" i="9" s="1"/>
  <c r="G737" i="9"/>
  <c r="AE736" i="9"/>
  <c r="V736" i="9"/>
  <c r="W736" i="9" s="1"/>
  <c r="U736" i="9"/>
  <c r="P736" i="9"/>
  <c r="Q736" i="9" s="1"/>
  <c r="O736" i="9"/>
  <c r="L736" i="9"/>
  <c r="J736" i="9"/>
  <c r="M736" i="9" s="1"/>
  <c r="G736" i="9"/>
  <c r="AE735" i="9"/>
  <c r="V735" i="9"/>
  <c r="W735" i="9" s="1"/>
  <c r="U735" i="9"/>
  <c r="P735" i="9"/>
  <c r="Q735" i="9" s="1"/>
  <c r="O735" i="9"/>
  <c r="L735" i="9"/>
  <c r="J735" i="9"/>
  <c r="M735" i="9" s="1"/>
  <c r="G735" i="9"/>
  <c r="AE734" i="9"/>
  <c r="V734" i="9"/>
  <c r="W734" i="9" s="1"/>
  <c r="U734" i="9"/>
  <c r="S734" i="9"/>
  <c r="P734" i="9"/>
  <c r="Q734" i="9" s="1"/>
  <c r="O734" i="9"/>
  <c r="R734" i="9" s="1"/>
  <c r="L734" i="9"/>
  <c r="J734" i="9"/>
  <c r="M734" i="9" s="1"/>
  <c r="G734" i="9"/>
  <c r="AE733" i="9"/>
  <c r="V733" i="9"/>
  <c r="W733" i="9" s="1"/>
  <c r="U733" i="9"/>
  <c r="P733" i="9"/>
  <c r="Q733" i="9" s="1"/>
  <c r="O733" i="9"/>
  <c r="L733" i="9"/>
  <c r="J733" i="9"/>
  <c r="M733" i="9" s="1"/>
  <c r="G733" i="9"/>
  <c r="AE732" i="9"/>
  <c r="V732" i="9"/>
  <c r="W732" i="9" s="1"/>
  <c r="U732" i="9"/>
  <c r="P732" i="9"/>
  <c r="Q732" i="9" s="1"/>
  <c r="O732" i="9"/>
  <c r="L732" i="9"/>
  <c r="J732" i="9"/>
  <c r="M732" i="9" s="1"/>
  <c r="G732" i="9"/>
  <c r="AE731" i="9"/>
  <c r="V731" i="9"/>
  <c r="W731" i="9" s="1"/>
  <c r="U731" i="9"/>
  <c r="P731" i="9"/>
  <c r="Q731" i="9" s="1"/>
  <c r="O731" i="9"/>
  <c r="L731" i="9"/>
  <c r="J731" i="9"/>
  <c r="M731" i="9" s="1"/>
  <c r="G731" i="9"/>
  <c r="AE730" i="9"/>
  <c r="V730" i="9"/>
  <c r="W730" i="9" s="1"/>
  <c r="U730" i="9"/>
  <c r="P730" i="9"/>
  <c r="Q730" i="9" s="1"/>
  <c r="O730" i="9"/>
  <c r="L730" i="9"/>
  <c r="J730" i="9"/>
  <c r="M730" i="9" s="1"/>
  <c r="G730" i="9"/>
  <c r="AE729" i="9"/>
  <c r="V729" i="9"/>
  <c r="W729" i="9" s="1"/>
  <c r="U729" i="9"/>
  <c r="P729" i="9"/>
  <c r="Q729" i="9" s="1"/>
  <c r="O729" i="9"/>
  <c r="L729" i="9"/>
  <c r="J729" i="9"/>
  <c r="M729" i="9" s="1"/>
  <c r="G729" i="9"/>
  <c r="AE728" i="9"/>
  <c r="V728" i="9"/>
  <c r="W728" i="9" s="1"/>
  <c r="U728" i="9"/>
  <c r="P728" i="9"/>
  <c r="Q728" i="9" s="1"/>
  <c r="O728" i="9"/>
  <c r="L728" i="9"/>
  <c r="J728" i="9"/>
  <c r="M728" i="9" s="1"/>
  <c r="G728" i="9"/>
  <c r="AE727" i="9"/>
  <c r="V727" i="9"/>
  <c r="W727" i="9" s="1"/>
  <c r="U727" i="9"/>
  <c r="P727" i="9"/>
  <c r="Q727" i="9" s="1"/>
  <c r="O727" i="9"/>
  <c r="L727" i="9"/>
  <c r="J727" i="9"/>
  <c r="M727" i="9" s="1"/>
  <c r="G727" i="9"/>
  <c r="AE726" i="9"/>
  <c r="V726" i="9"/>
  <c r="W726" i="9" s="1"/>
  <c r="U726" i="9"/>
  <c r="P726" i="9"/>
  <c r="Q726" i="9" s="1"/>
  <c r="O726" i="9"/>
  <c r="L726" i="9"/>
  <c r="J726" i="9"/>
  <c r="M726" i="9" s="1"/>
  <c r="G726" i="9"/>
  <c r="AE725" i="9"/>
  <c r="V725" i="9"/>
  <c r="W725" i="9" s="1"/>
  <c r="U725" i="9"/>
  <c r="P725" i="9"/>
  <c r="Q725" i="9" s="1"/>
  <c r="O725" i="9"/>
  <c r="L725" i="9"/>
  <c r="J725" i="9"/>
  <c r="M725" i="9" s="1"/>
  <c r="G725" i="9"/>
  <c r="AE724" i="9"/>
  <c r="V724" i="9"/>
  <c r="W724" i="9" s="1"/>
  <c r="U724" i="9"/>
  <c r="P724" i="9"/>
  <c r="Q724" i="9" s="1"/>
  <c r="O724" i="9"/>
  <c r="L724" i="9"/>
  <c r="J724" i="9"/>
  <c r="M724" i="9" s="1"/>
  <c r="G724" i="9"/>
  <c r="AE723" i="9"/>
  <c r="V723" i="9"/>
  <c r="W723" i="9" s="1"/>
  <c r="U723" i="9"/>
  <c r="P723" i="9"/>
  <c r="Q723" i="9" s="1"/>
  <c r="O723" i="9"/>
  <c r="L723" i="9"/>
  <c r="J723" i="9"/>
  <c r="M723" i="9" s="1"/>
  <c r="G723" i="9"/>
  <c r="AE722" i="9"/>
  <c r="V722" i="9"/>
  <c r="W722" i="9" s="1"/>
  <c r="U722" i="9"/>
  <c r="P722" i="9"/>
  <c r="Q722" i="9" s="1"/>
  <c r="O722" i="9"/>
  <c r="L722" i="9"/>
  <c r="J722" i="9"/>
  <c r="M722" i="9" s="1"/>
  <c r="G722" i="9"/>
  <c r="AE721" i="9"/>
  <c r="V721" i="9"/>
  <c r="W721" i="9" s="1"/>
  <c r="U721" i="9"/>
  <c r="P721" i="9"/>
  <c r="Q721" i="9" s="1"/>
  <c r="O721" i="9"/>
  <c r="L721" i="9"/>
  <c r="J721" i="9"/>
  <c r="M721" i="9" s="1"/>
  <c r="G721" i="9"/>
  <c r="AE720" i="9"/>
  <c r="V720" i="9"/>
  <c r="W720" i="9" s="1"/>
  <c r="U720" i="9"/>
  <c r="P720" i="9"/>
  <c r="Q720" i="9" s="1"/>
  <c r="O720" i="9"/>
  <c r="L720" i="9"/>
  <c r="J720" i="9"/>
  <c r="M720" i="9" s="1"/>
  <c r="G720" i="9"/>
  <c r="AE719" i="9"/>
  <c r="V719" i="9"/>
  <c r="W719" i="9" s="1"/>
  <c r="U719" i="9"/>
  <c r="P719" i="9"/>
  <c r="Q719" i="9" s="1"/>
  <c r="O719" i="9"/>
  <c r="L719" i="9"/>
  <c r="J719" i="9"/>
  <c r="M719" i="9" s="1"/>
  <c r="G719" i="9"/>
  <c r="AE718" i="9"/>
  <c r="V718" i="9"/>
  <c r="W718" i="9" s="1"/>
  <c r="U718" i="9"/>
  <c r="P718" i="9"/>
  <c r="Q718" i="9" s="1"/>
  <c r="O718" i="9"/>
  <c r="L718" i="9"/>
  <c r="J718" i="9"/>
  <c r="M718" i="9" s="1"/>
  <c r="G718" i="9"/>
  <c r="AE717" i="9"/>
  <c r="V717" i="9"/>
  <c r="W717" i="9" s="1"/>
  <c r="U717" i="9"/>
  <c r="P717" i="9"/>
  <c r="Q717" i="9" s="1"/>
  <c r="O717" i="9"/>
  <c r="L717" i="9"/>
  <c r="J717" i="9"/>
  <c r="M717" i="9" s="1"/>
  <c r="G717" i="9"/>
  <c r="AE716" i="9"/>
  <c r="V716" i="9"/>
  <c r="W716" i="9" s="1"/>
  <c r="U716" i="9"/>
  <c r="S716" i="9"/>
  <c r="P716" i="9"/>
  <c r="Q716" i="9" s="1"/>
  <c r="O716" i="9"/>
  <c r="R716" i="9" s="1"/>
  <c r="L716" i="9"/>
  <c r="J716" i="9"/>
  <c r="M716" i="9" s="1"/>
  <c r="G716" i="9"/>
  <c r="AE715" i="9"/>
  <c r="V715" i="9"/>
  <c r="W715" i="9" s="1"/>
  <c r="U715" i="9"/>
  <c r="P715" i="9"/>
  <c r="Q715" i="9" s="1"/>
  <c r="O715" i="9"/>
  <c r="L715" i="9"/>
  <c r="J715" i="9"/>
  <c r="M715" i="9" s="1"/>
  <c r="G715" i="9"/>
  <c r="AE714" i="9"/>
  <c r="V714" i="9"/>
  <c r="W714" i="9" s="1"/>
  <c r="U714" i="9"/>
  <c r="P714" i="9"/>
  <c r="Q714" i="9" s="1"/>
  <c r="O714" i="9"/>
  <c r="L714" i="9"/>
  <c r="J714" i="9"/>
  <c r="M714" i="9" s="1"/>
  <c r="G714" i="9"/>
  <c r="AE713" i="9"/>
  <c r="Y713" i="9"/>
  <c r="V713" i="9"/>
  <c r="W713" i="9" s="1"/>
  <c r="U713" i="9"/>
  <c r="X713" i="9" s="1"/>
  <c r="P713" i="9"/>
  <c r="Q713" i="9" s="1"/>
  <c r="O713" i="9"/>
  <c r="L713" i="9"/>
  <c r="J713" i="9"/>
  <c r="M713" i="9" s="1"/>
  <c r="G713" i="9"/>
  <c r="AE712" i="9"/>
  <c r="V712" i="9"/>
  <c r="W712" i="9" s="1"/>
  <c r="U712" i="9"/>
  <c r="P712" i="9"/>
  <c r="Q712" i="9" s="1"/>
  <c r="O712" i="9"/>
  <c r="L712" i="9"/>
  <c r="J712" i="9"/>
  <c r="M712" i="9" s="1"/>
  <c r="G712" i="9"/>
  <c r="AE711" i="9"/>
  <c r="V711" i="9"/>
  <c r="W711" i="9" s="1"/>
  <c r="U711" i="9"/>
  <c r="P711" i="9"/>
  <c r="Q711" i="9" s="1"/>
  <c r="O711" i="9"/>
  <c r="L711" i="9"/>
  <c r="J711" i="9"/>
  <c r="M711" i="9" s="1"/>
  <c r="G711" i="9"/>
  <c r="AE710" i="9"/>
  <c r="V710" i="9"/>
  <c r="W710" i="9" s="1"/>
  <c r="U710" i="9"/>
  <c r="P710" i="9"/>
  <c r="Q710" i="9" s="1"/>
  <c r="O710" i="9"/>
  <c r="L710" i="9"/>
  <c r="J710" i="9"/>
  <c r="M710" i="9" s="1"/>
  <c r="G710" i="9"/>
  <c r="AE709" i="9"/>
  <c r="V709" i="9"/>
  <c r="W709" i="9" s="1"/>
  <c r="U709" i="9"/>
  <c r="P709" i="9"/>
  <c r="Q709" i="9" s="1"/>
  <c r="O709" i="9"/>
  <c r="L709" i="9"/>
  <c r="J709" i="9"/>
  <c r="M709" i="9" s="1"/>
  <c r="G709" i="9"/>
  <c r="AE708" i="9"/>
  <c r="V708" i="9"/>
  <c r="W708" i="9" s="1"/>
  <c r="U708" i="9"/>
  <c r="P708" i="9"/>
  <c r="Q708" i="9" s="1"/>
  <c r="O708" i="9"/>
  <c r="L708" i="9"/>
  <c r="J708" i="9"/>
  <c r="M708" i="9" s="1"/>
  <c r="G708" i="9"/>
  <c r="AE707" i="9"/>
  <c r="V707" i="9"/>
  <c r="W707" i="9" s="1"/>
  <c r="U707" i="9"/>
  <c r="P707" i="9"/>
  <c r="Q707" i="9" s="1"/>
  <c r="O707" i="9"/>
  <c r="L707" i="9"/>
  <c r="J707" i="9"/>
  <c r="M707" i="9" s="1"/>
  <c r="G707" i="9"/>
  <c r="AE706" i="9"/>
  <c r="V706" i="9"/>
  <c r="W706" i="9" s="1"/>
  <c r="U706" i="9"/>
  <c r="P706" i="9"/>
  <c r="Q706" i="9" s="1"/>
  <c r="O706" i="9"/>
  <c r="L706" i="9"/>
  <c r="J706" i="9"/>
  <c r="M706" i="9" s="1"/>
  <c r="G706" i="9"/>
  <c r="AE705" i="9"/>
  <c r="V705" i="9"/>
  <c r="W705" i="9" s="1"/>
  <c r="U705" i="9"/>
  <c r="P705" i="9"/>
  <c r="Q705" i="9" s="1"/>
  <c r="O705" i="9"/>
  <c r="L705" i="9"/>
  <c r="J705" i="9"/>
  <c r="M705" i="9" s="1"/>
  <c r="G705" i="9"/>
  <c r="AE704" i="9"/>
  <c r="V704" i="9"/>
  <c r="W704" i="9" s="1"/>
  <c r="U704" i="9"/>
  <c r="P704" i="9"/>
  <c r="Q704" i="9" s="1"/>
  <c r="O704" i="9"/>
  <c r="L704" i="9"/>
  <c r="J704" i="9"/>
  <c r="M704" i="9" s="1"/>
  <c r="G704" i="9"/>
  <c r="AE703" i="9"/>
  <c r="V703" i="9"/>
  <c r="W703" i="9" s="1"/>
  <c r="U703" i="9"/>
  <c r="P703" i="9"/>
  <c r="Q703" i="9" s="1"/>
  <c r="O703" i="9"/>
  <c r="L703" i="9"/>
  <c r="J703" i="9"/>
  <c r="M703" i="9" s="1"/>
  <c r="G703" i="9"/>
  <c r="AE702" i="9"/>
  <c r="V702" i="9"/>
  <c r="W702" i="9" s="1"/>
  <c r="U702" i="9"/>
  <c r="P702" i="9"/>
  <c r="Q702" i="9" s="1"/>
  <c r="O702" i="9"/>
  <c r="L702" i="9"/>
  <c r="J702" i="9"/>
  <c r="M702" i="9" s="1"/>
  <c r="G702" i="9"/>
  <c r="AE701" i="9"/>
  <c r="V701" i="9"/>
  <c r="W701" i="9" s="1"/>
  <c r="U701" i="9"/>
  <c r="P701" i="9"/>
  <c r="Q701" i="9" s="1"/>
  <c r="O701" i="9"/>
  <c r="L701" i="9"/>
  <c r="J701" i="9"/>
  <c r="M701" i="9" s="1"/>
  <c r="G701" i="9"/>
  <c r="AE700" i="9"/>
  <c r="V700" i="9"/>
  <c r="W700" i="9" s="1"/>
  <c r="U700" i="9"/>
  <c r="P700" i="9"/>
  <c r="Q700" i="9" s="1"/>
  <c r="O700" i="9"/>
  <c r="L700" i="9"/>
  <c r="J700" i="9"/>
  <c r="M700" i="9" s="1"/>
  <c r="G700" i="9"/>
  <c r="AE699" i="9"/>
  <c r="V699" i="9"/>
  <c r="W699" i="9" s="1"/>
  <c r="U699" i="9"/>
  <c r="P699" i="9"/>
  <c r="Q699" i="9" s="1"/>
  <c r="O699" i="9"/>
  <c r="L699" i="9"/>
  <c r="J699" i="9"/>
  <c r="M699" i="9" s="1"/>
  <c r="G699" i="9"/>
  <c r="AE698" i="9"/>
  <c r="V698" i="9"/>
  <c r="W698" i="9" s="1"/>
  <c r="U698" i="9"/>
  <c r="P698" i="9"/>
  <c r="Q698" i="9" s="1"/>
  <c r="O698" i="9"/>
  <c r="L698" i="9"/>
  <c r="J698" i="9"/>
  <c r="M698" i="9" s="1"/>
  <c r="G698" i="9"/>
  <c r="AE697" i="9"/>
  <c r="V697" i="9"/>
  <c r="W697" i="9" s="1"/>
  <c r="U697" i="9"/>
  <c r="P697" i="9"/>
  <c r="Q697" i="9" s="1"/>
  <c r="O697" i="9"/>
  <c r="L697" i="9"/>
  <c r="J697" i="9"/>
  <c r="M697" i="9" s="1"/>
  <c r="G697" i="9"/>
  <c r="AE696" i="9"/>
  <c r="V696" i="9"/>
  <c r="W696" i="9" s="1"/>
  <c r="U696" i="9"/>
  <c r="P696" i="9"/>
  <c r="Q696" i="9" s="1"/>
  <c r="O696" i="9"/>
  <c r="L696" i="9"/>
  <c r="J696" i="9"/>
  <c r="M696" i="9" s="1"/>
  <c r="G696" i="9"/>
  <c r="AE695" i="9"/>
  <c r="V695" i="9"/>
  <c r="W695" i="9" s="1"/>
  <c r="U695" i="9"/>
  <c r="P695" i="9"/>
  <c r="Q695" i="9" s="1"/>
  <c r="O695" i="9"/>
  <c r="L695" i="9"/>
  <c r="J695" i="9"/>
  <c r="M695" i="9" s="1"/>
  <c r="G695" i="9"/>
  <c r="AE694" i="9"/>
  <c r="V694" i="9"/>
  <c r="W694" i="9" s="1"/>
  <c r="U694" i="9"/>
  <c r="P694" i="9"/>
  <c r="Q694" i="9" s="1"/>
  <c r="O694" i="9"/>
  <c r="L694" i="9"/>
  <c r="J694" i="9"/>
  <c r="M694" i="9" s="1"/>
  <c r="G694" i="9"/>
  <c r="AE693" i="9"/>
  <c r="V693" i="9"/>
  <c r="W693" i="9" s="1"/>
  <c r="U693" i="9"/>
  <c r="P693" i="9"/>
  <c r="Q693" i="9" s="1"/>
  <c r="O693" i="9"/>
  <c r="L693" i="9"/>
  <c r="J693" i="9"/>
  <c r="M693" i="9" s="1"/>
  <c r="G693" i="9"/>
  <c r="AE692" i="9"/>
  <c r="V692" i="9"/>
  <c r="W692" i="9" s="1"/>
  <c r="U692" i="9"/>
  <c r="P692" i="9"/>
  <c r="Q692" i="9" s="1"/>
  <c r="O692" i="9"/>
  <c r="L692" i="9"/>
  <c r="J692" i="9"/>
  <c r="M692" i="9" s="1"/>
  <c r="G692" i="9"/>
  <c r="AE691" i="9"/>
  <c r="V691" i="9"/>
  <c r="W691" i="9" s="1"/>
  <c r="U691" i="9"/>
  <c r="P691" i="9"/>
  <c r="Q691" i="9" s="1"/>
  <c r="O691" i="9"/>
  <c r="L691" i="9"/>
  <c r="J691" i="9"/>
  <c r="M691" i="9" s="1"/>
  <c r="G691" i="9"/>
  <c r="AE690" i="9"/>
  <c r="V690" i="9"/>
  <c r="W690" i="9" s="1"/>
  <c r="U690" i="9"/>
  <c r="P690" i="9"/>
  <c r="Q690" i="9" s="1"/>
  <c r="O690" i="9"/>
  <c r="L690" i="9"/>
  <c r="J690" i="9"/>
  <c r="M690" i="9" s="1"/>
  <c r="G690" i="9"/>
  <c r="AE689" i="9"/>
  <c r="V689" i="9"/>
  <c r="W689" i="9" s="1"/>
  <c r="U689" i="9"/>
  <c r="P689" i="9"/>
  <c r="Q689" i="9" s="1"/>
  <c r="O689" i="9"/>
  <c r="L689" i="9"/>
  <c r="J689" i="9"/>
  <c r="M689" i="9" s="1"/>
  <c r="G689" i="9"/>
  <c r="AE688" i="9"/>
  <c r="V688" i="9"/>
  <c r="W688" i="9" s="1"/>
  <c r="U688" i="9"/>
  <c r="P688" i="9"/>
  <c r="Q688" i="9" s="1"/>
  <c r="O688" i="9"/>
  <c r="L688" i="9"/>
  <c r="J688" i="9"/>
  <c r="M688" i="9" s="1"/>
  <c r="G688" i="9"/>
  <c r="AE687" i="9"/>
  <c r="V687" i="9"/>
  <c r="W687" i="9" s="1"/>
  <c r="U687" i="9"/>
  <c r="P687" i="9"/>
  <c r="Q687" i="9" s="1"/>
  <c r="O687" i="9"/>
  <c r="L687" i="9"/>
  <c r="J687" i="9"/>
  <c r="M687" i="9" s="1"/>
  <c r="G687" i="9"/>
  <c r="AE686" i="9"/>
  <c r="V686" i="9"/>
  <c r="W686" i="9" s="1"/>
  <c r="U686" i="9"/>
  <c r="P686" i="9"/>
  <c r="Q686" i="9" s="1"/>
  <c r="O686" i="9"/>
  <c r="L686" i="9"/>
  <c r="J686" i="9"/>
  <c r="M686" i="9" s="1"/>
  <c r="G686" i="9"/>
  <c r="AE685" i="9"/>
  <c r="V685" i="9"/>
  <c r="W685" i="9" s="1"/>
  <c r="U685" i="9"/>
  <c r="P685" i="9"/>
  <c r="Q685" i="9" s="1"/>
  <c r="O685" i="9"/>
  <c r="L685" i="9"/>
  <c r="J685" i="9"/>
  <c r="M685" i="9" s="1"/>
  <c r="G685" i="9"/>
  <c r="AE684" i="9"/>
  <c r="V684" i="9"/>
  <c r="W684" i="9" s="1"/>
  <c r="U684" i="9"/>
  <c r="P684" i="9"/>
  <c r="Q684" i="9" s="1"/>
  <c r="O684" i="9"/>
  <c r="L684" i="9"/>
  <c r="J684" i="9"/>
  <c r="M684" i="9" s="1"/>
  <c r="G684" i="9"/>
  <c r="AE683" i="9"/>
  <c r="V683" i="9"/>
  <c r="W683" i="9" s="1"/>
  <c r="U683" i="9"/>
  <c r="P683" i="9"/>
  <c r="Q683" i="9" s="1"/>
  <c r="O683" i="9"/>
  <c r="L683" i="9"/>
  <c r="J683" i="9"/>
  <c r="M683" i="9" s="1"/>
  <c r="G683" i="9"/>
  <c r="AE682" i="9"/>
  <c r="V682" i="9"/>
  <c r="W682" i="9" s="1"/>
  <c r="U682" i="9"/>
  <c r="P682" i="9"/>
  <c r="Q682" i="9" s="1"/>
  <c r="O682" i="9"/>
  <c r="L682" i="9"/>
  <c r="J682" i="9"/>
  <c r="M682" i="9" s="1"/>
  <c r="G682" i="9"/>
  <c r="AE681" i="9"/>
  <c r="V681" i="9"/>
  <c r="W681" i="9" s="1"/>
  <c r="U681" i="9"/>
  <c r="P681" i="9"/>
  <c r="Q681" i="9" s="1"/>
  <c r="O681" i="9"/>
  <c r="L681" i="9"/>
  <c r="J681" i="9"/>
  <c r="M681" i="9" s="1"/>
  <c r="G681" i="9"/>
  <c r="AE680" i="9"/>
  <c r="V680" i="9"/>
  <c r="W680" i="9" s="1"/>
  <c r="U680" i="9"/>
  <c r="P680" i="9"/>
  <c r="Q680" i="9" s="1"/>
  <c r="O680" i="9"/>
  <c r="L680" i="9"/>
  <c r="J680" i="9"/>
  <c r="M680" i="9" s="1"/>
  <c r="G680" i="9"/>
  <c r="AE679" i="9"/>
  <c r="V679" i="9"/>
  <c r="W679" i="9" s="1"/>
  <c r="U679" i="9"/>
  <c r="P679" i="9"/>
  <c r="Q679" i="9" s="1"/>
  <c r="O679" i="9"/>
  <c r="L679" i="9"/>
  <c r="J679" i="9"/>
  <c r="M679" i="9" s="1"/>
  <c r="G679" i="9"/>
  <c r="AE678" i="9"/>
  <c r="Y678" i="9"/>
  <c r="V678" i="9"/>
  <c r="W678" i="9" s="1"/>
  <c r="U678" i="9"/>
  <c r="X678" i="9" s="1"/>
  <c r="P678" i="9"/>
  <c r="Q678" i="9" s="1"/>
  <c r="O678" i="9"/>
  <c r="L678" i="9"/>
  <c r="J678" i="9"/>
  <c r="M678" i="9" s="1"/>
  <c r="G678" i="9"/>
  <c r="AE677" i="9"/>
  <c r="V677" i="9"/>
  <c r="W677" i="9" s="1"/>
  <c r="U677" i="9"/>
  <c r="S677" i="9"/>
  <c r="P677" i="9"/>
  <c r="Q677" i="9" s="1"/>
  <c r="O677" i="9"/>
  <c r="R677" i="9" s="1"/>
  <c r="L677" i="9"/>
  <c r="J677" i="9"/>
  <c r="M677" i="9" s="1"/>
  <c r="G677" i="9"/>
  <c r="AE676" i="9"/>
  <c r="V676" i="9"/>
  <c r="W676" i="9" s="1"/>
  <c r="U676" i="9"/>
  <c r="P676" i="9"/>
  <c r="Q676" i="9" s="1"/>
  <c r="O676" i="9"/>
  <c r="L676" i="9"/>
  <c r="J676" i="9"/>
  <c r="M676" i="9" s="1"/>
  <c r="G676" i="9"/>
  <c r="AE675" i="9"/>
  <c r="V675" i="9"/>
  <c r="W675" i="9" s="1"/>
  <c r="U675" i="9"/>
  <c r="P675" i="9"/>
  <c r="Q675" i="9" s="1"/>
  <c r="O675" i="9"/>
  <c r="L675" i="9"/>
  <c r="J675" i="9"/>
  <c r="M675" i="9" s="1"/>
  <c r="G675" i="9"/>
  <c r="AE674" i="9"/>
  <c r="V674" i="9"/>
  <c r="W674" i="9" s="1"/>
  <c r="U674" i="9"/>
  <c r="P674" i="9"/>
  <c r="Q674" i="9" s="1"/>
  <c r="O674" i="9"/>
  <c r="L674" i="9"/>
  <c r="J674" i="9"/>
  <c r="M674" i="9" s="1"/>
  <c r="G674" i="9"/>
  <c r="AE673" i="9"/>
  <c r="V673" i="9"/>
  <c r="W673" i="9" s="1"/>
  <c r="U673" i="9"/>
  <c r="P673" i="9"/>
  <c r="Q673" i="9" s="1"/>
  <c r="O673" i="9"/>
  <c r="L673" i="9"/>
  <c r="J673" i="9"/>
  <c r="M673" i="9" s="1"/>
  <c r="G673" i="9"/>
  <c r="AE672" i="9"/>
  <c r="Y672" i="9"/>
  <c r="V672" i="9"/>
  <c r="W672" i="9" s="1"/>
  <c r="U672" i="9"/>
  <c r="X672" i="9" s="1"/>
  <c r="S672" i="9"/>
  <c r="P672" i="9"/>
  <c r="Q672" i="9" s="1"/>
  <c r="O672" i="9"/>
  <c r="R672" i="9" s="1"/>
  <c r="L672" i="9"/>
  <c r="J672" i="9"/>
  <c r="M672" i="9" s="1"/>
  <c r="G672" i="9"/>
  <c r="AE671" i="9"/>
  <c r="V671" i="9"/>
  <c r="W671" i="9" s="1"/>
  <c r="U671" i="9"/>
  <c r="P671" i="9"/>
  <c r="Q671" i="9" s="1"/>
  <c r="O671" i="9"/>
  <c r="L671" i="9"/>
  <c r="J671" i="9"/>
  <c r="M671" i="9" s="1"/>
  <c r="G671" i="9"/>
  <c r="AE670" i="9"/>
  <c r="Y670" i="9"/>
  <c r="V670" i="9"/>
  <c r="W670" i="9" s="1"/>
  <c r="U670" i="9"/>
  <c r="X670" i="9" s="1"/>
  <c r="P670" i="9"/>
  <c r="Q670" i="9" s="1"/>
  <c r="O670" i="9"/>
  <c r="L670" i="9"/>
  <c r="J670" i="9"/>
  <c r="M670" i="9" s="1"/>
  <c r="G670" i="9"/>
  <c r="AE669" i="9"/>
  <c r="V669" i="9"/>
  <c r="W669" i="9" s="1"/>
  <c r="U669" i="9"/>
  <c r="P669" i="9"/>
  <c r="Q669" i="9" s="1"/>
  <c r="O669" i="9"/>
  <c r="L669" i="9"/>
  <c r="J669" i="9"/>
  <c r="M669" i="9" s="1"/>
  <c r="G669" i="9"/>
  <c r="AE668" i="9"/>
  <c r="V668" i="9"/>
  <c r="W668" i="9" s="1"/>
  <c r="U668" i="9"/>
  <c r="P668" i="9"/>
  <c r="Q668" i="9" s="1"/>
  <c r="O668" i="9"/>
  <c r="L668" i="9"/>
  <c r="J668" i="9"/>
  <c r="M668" i="9" s="1"/>
  <c r="G668" i="9"/>
  <c r="AE667" i="9"/>
  <c r="V667" i="9"/>
  <c r="W667" i="9" s="1"/>
  <c r="U667" i="9"/>
  <c r="P667" i="9"/>
  <c r="Q667" i="9" s="1"/>
  <c r="O667" i="9"/>
  <c r="L667" i="9"/>
  <c r="J667" i="9"/>
  <c r="M667" i="9" s="1"/>
  <c r="G667" i="9"/>
  <c r="AE666" i="9"/>
  <c r="V666" i="9"/>
  <c r="W666" i="9" s="1"/>
  <c r="U666" i="9"/>
  <c r="P666" i="9"/>
  <c r="Q666" i="9" s="1"/>
  <c r="O666" i="9"/>
  <c r="L666" i="9"/>
  <c r="J666" i="9"/>
  <c r="M666" i="9" s="1"/>
  <c r="G666" i="9"/>
  <c r="AE665" i="9"/>
  <c r="V665" i="9"/>
  <c r="W665" i="9" s="1"/>
  <c r="U665" i="9"/>
  <c r="P665" i="9"/>
  <c r="Q665" i="9" s="1"/>
  <c r="O665" i="9"/>
  <c r="L665" i="9"/>
  <c r="J665" i="9"/>
  <c r="M665" i="9" s="1"/>
  <c r="G665" i="9"/>
  <c r="AE664" i="9"/>
  <c r="V664" i="9"/>
  <c r="W664" i="9" s="1"/>
  <c r="U664" i="9"/>
  <c r="P664" i="9"/>
  <c r="Q664" i="9" s="1"/>
  <c r="O664" i="9"/>
  <c r="L664" i="9"/>
  <c r="J664" i="9"/>
  <c r="M664" i="9" s="1"/>
  <c r="G664" i="9"/>
  <c r="AE663" i="9"/>
  <c r="V663" i="9"/>
  <c r="W663" i="9" s="1"/>
  <c r="U663" i="9"/>
  <c r="P663" i="9"/>
  <c r="Q663" i="9" s="1"/>
  <c r="O663" i="9"/>
  <c r="L663" i="9"/>
  <c r="J663" i="9"/>
  <c r="M663" i="9" s="1"/>
  <c r="G663" i="9"/>
  <c r="AE662" i="9"/>
  <c r="V662" i="9"/>
  <c r="W662" i="9" s="1"/>
  <c r="U662" i="9"/>
  <c r="P662" i="9"/>
  <c r="Q662" i="9" s="1"/>
  <c r="O662" i="9"/>
  <c r="L662" i="9"/>
  <c r="J662" i="9"/>
  <c r="M662" i="9" s="1"/>
  <c r="G662" i="9"/>
  <c r="AE661" i="9"/>
  <c r="V661" i="9"/>
  <c r="W661" i="9" s="1"/>
  <c r="U661" i="9"/>
  <c r="P661" i="9"/>
  <c r="Q661" i="9" s="1"/>
  <c r="O661" i="9"/>
  <c r="L661" i="9"/>
  <c r="J661" i="9"/>
  <c r="M661" i="9" s="1"/>
  <c r="G661" i="9"/>
  <c r="AE660" i="9"/>
  <c r="V660" i="9"/>
  <c r="W660" i="9" s="1"/>
  <c r="U660" i="9"/>
  <c r="P660" i="9"/>
  <c r="Q660" i="9" s="1"/>
  <c r="O660" i="9"/>
  <c r="L660" i="9"/>
  <c r="J660" i="9"/>
  <c r="M660" i="9" s="1"/>
  <c r="G660" i="9"/>
  <c r="AE659" i="9"/>
  <c r="V659" i="9"/>
  <c r="W659" i="9" s="1"/>
  <c r="U659" i="9"/>
  <c r="P659" i="9"/>
  <c r="Q659" i="9" s="1"/>
  <c r="O659" i="9"/>
  <c r="L659" i="9"/>
  <c r="J659" i="9"/>
  <c r="M659" i="9" s="1"/>
  <c r="G659" i="9"/>
  <c r="AE658" i="9"/>
  <c r="V658" i="9"/>
  <c r="W658" i="9" s="1"/>
  <c r="U658" i="9"/>
  <c r="P658" i="9"/>
  <c r="Q658" i="9" s="1"/>
  <c r="O658" i="9"/>
  <c r="L658" i="9"/>
  <c r="J658" i="9"/>
  <c r="M658" i="9" s="1"/>
  <c r="G658" i="9"/>
  <c r="AE657" i="9"/>
  <c r="V657" i="9"/>
  <c r="W657" i="9" s="1"/>
  <c r="U657" i="9"/>
  <c r="P657" i="9"/>
  <c r="Q657" i="9" s="1"/>
  <c r="O657" i="9"/>
  <c r="L657" i="9"/>
  <c r="J657" i="9"/>
  <c r="M657" i="9" s="1"/>
  <c r="G657" i="9"/>
  <c r="AE656" i="9"/>
  <c r="V656" i="9"/>
  <c r="W656" i="9" s="1"/>
  <c r="U656" i="9"/>
  <c r="P656" i="9"/>
  <c r="Q656" i="9" s="1"/>
  <c r="O656" i="9"/>
  <c r="L656" i="9"/>
  <c r="J656" i="9"/>
  <c r="M656" i="9" s="1"/>
  <c r="G656" i="9"/>
  <c r="AE655" i="9"/>
  <c r="V655" i="9"/>
  <c r="W655" i="9" s="1"/>
  <c r="U655" i="9"/>
  <c r="P655" i="9"/>
  <c r="Q655" i="9" s="1"/>
  <c r="O655" i="9"/>
  <c r="L655" i="9"/>
  <c r="J655" i="9"/>
  <c r="M655" i="9" s="1"/>
  <c r="G655" i="9"/>
  <c r="AE654" i="9"/>
  <c r="V654" i="9"/>
  <c r="W654" i="9" s="1"/>
  <c r="U654" i="9"/>
  <c r="P654" i="9"/>
  <c r="Q654" i="9" s="1"/>
  <c r="O654" i="9"/>
  <c r="L654" i="9"/>
  <c r="J654" i="9"/>
  <c r="M654" i="9" s="1"/>
  <c r="G654" i="9"/>
  <c r="AE653" i="9"/>
  <c r="V653" i="9"/>
  <c r="W653" i="9" s="1"/>
  <c r="U653" i="9"/>
  <c r="P653" i="9"/>
  <c r="Q653" i="9" s="1"/>
  <c r="O653" i="9"/>
  <c r="L653" i="9"/>
  <c r="J653" i="9"/>
  <c r="M653" i="9" s="1"/>
  <c r="G653" i="9"/>
  <c r="AE652" i="9"/>
  <c r="V652" i="9"/>
  <c r="W652" i="9" s="1"/>
  <c r="U652" i="9"/>
  <c r="P652" i="9"/>
  <c r="Q652" i="9" s="1"/>
  <c r="O652" i="9"/>
  <c r="L652" i="9"/>
  <c r="J652" i="9"/>
  <c r="M652" i="9" s="1"/>
  <c r="G652" i="9"/>
  <c r="AE651" i="9"/>
  <c r="V651" i="9"/>
  <c r="W651" i="9" s="1"/>
  <c r="U651" i="9"/>
  <c r="P651" i="9"/>
  <c r="Q651" i="9" s="1"/>
  <c r="O651" i="9"/>
  <c r="L651" i="9"/>
  <c r="J651" i="9"/>
  <c r="M651" i="9" s="1"/>
  <c r="G651" i="9"/>
  <c r="AE650" i="9"/>
  <c r="V650" i="9"/>
  <c r="W650" i="9" s="1"/>
  <c r="U650" i="9"/>
  <c r="P650" i="9"/>
  <c r="Q650" i="9" s="1"/>
  <c r="O650" i="9"/>
  <c r="L650" i="9"/>
  <c r="J650" i="9"/>
  <c r="M650" i="9" s="1"/>
  <c r="G650" i="9"/>
  <c r="AE649" i="9"/>
  <c r="V649" i="9"/>
  <c r="W649" i="9" s="1"/>
  <c r="U649" i="9"/>
  <c r="P649" i="9"/>
  <c r="Q649" i="9" s="1"/>
  <c r="O649" i="9"/>
  <c r="L649" i="9"/>
  <c r="J649" i="9"/>
  <c r="M649" i="9" s="1"/>
  <c r="G649" i="9"/>
  <c r="AE648" i="9"/>
  <c r="V648" i="9"/>
  <c r="W648" i="9" s="1"/>
  <c r="U648" i="9"/>
  <c r="P648" i="9"/>
  <c r="Q648" i="9" s="1"/>
  <c r="O648" i="9"/>
  <c r="L648" i="9"/>
  <c r="J648" i="9"/>
  <c r="M648" i="9" s="1"/>
  <c r="G648" i="9"/>
  <c r="AE647" i="9"/>
  <c r="V647" i="9"/>
  <c r="W647" i="9" s="1"/>
  <c r="U647" i="9"/>
  <c r="S647" i="9"/>
  <c r="P647" i="9"/>
  <c r="Q647" i="9" s="1"/>
  <c r="O647" i="9"/>
  <c r="R647" i="9" s="1"/>
  <c r="L647" i="9"/>
  <c r="J647" i="9"/>
  <c r="M647" i="9" s="1"/>
  <c r="G647" i="9"/>
  <c r="AE646" i="9"/>
  <c r="V646" i="9"/>
  <c r="W646" i="9" s="1"/>
  <c r="U646" i="9"/>
  <c r="P646" i="9"/>
  <c r="Q646" i="9" s="1"/>
  <c r="O646" i="9"/>
  <c r="L646" i="9"/>
  <c r="J646" i="9"/>
  <c r="M646" i="9" s="1"/>
  <c r="G646" i="9"/>
  <c r="AE645" i="9"/>
  <c r="V645" i="9"/>
  <c r="W645" i="9" s="1"/>
  <c r="U645" i="9"/>
  <c r="S645" i="9"/>
  <c r="P645" i="9"/>
  <c r="Q645" i="9" s="1"/>
  <c r="O645" i="9"/>
  <c r="R645" i="9" s="1"/>
  <c r="L645" i="9"/>
  <c r="J645" i="9"/>
  <c r="M645" i="9" s="1"/>
  <c r="G645" i="9"/>
  <c r="AE644" i="9"/>
  <c r="V644" i="9"/>
  <c r="W644" i="9" s="1"/>
  <c r="U644" i="9"/>
  <c r="P644" i="9"/>
  <c r="Q644" i="9" s="1"/>
  <c r="O644" i="9"/>
  <c r="L644" i="9"/>
  <c r="J644" i="9"/>
  <c r="M644" i="9" s="1"/>
  <c r="G644" i="9"/>
  <c r="AE643" i="9"/>
  <c r="V643" i="9"/>
  <c r="W643" i="9" s="1"/>
  <c r="U643" i="9"/>
  <c r="P643" i="9"/>
  <c r="Q643" i="9" s="1"/>
  <c r="O643" i="9"/>
  <c r="L643" i="9"/>
  <c r="J643" i="9"/>
  <c r="M643" i="9" s="1"/>
  <c r="G643" i="9"/>
  <c r="AE642" i="9"/>
  <c r="Y642" i="9"/>
  <c r="V642" i="9"/>
  <c r="W642" i="9" s="1"/>
  <c r="U642" i="9"/>
  <c r="X642" i="9" s="1"/>
  <c r="P642" i="9"/>
  <c r="Q642" i="9" s="1"/>
  <c r="O642" i="9"/>
  <c r="L642" i="9"/>
  <c r="J642" i="9"/>
  <c r="M642" i="9" s="1"/>
  <c r="G642" i="9"/>
  <c r="AE641" i="9"/>
  <c r="V641" i="9"/>
  <c r="W641" i="9" s="1"/>
  <c r="U641" i="9"/>
  <c r="P641" i="9"/>
  <c r="Q641" i="9" s="1"/>
  <c r="O641" i="9"/>
  <c r="L641" i="9"/>
  <c r="J641" i="9"/>
  <c r="M641" i="9" s="1"/>
  <c r="G641" i="9"/>
  <c r="AE640" i="9"/>
  <c r="V640" i="9"/>
  <c r="W640" i="9" s="1"/>
  <c r="U640" i="9"/>
  <c r="P640" i="9"/>
  <c r="Q640" i="9" s="1"/>
  <c r="O640" i="9"/>
  <c r="L640" i="9"/>
  <c r="J640" i="9"/>
  <c r="M640" i="9" s="1"/>
  <c r="G640" i="9"/>
  <c r="AE639" i="9"/>
  <c r="V639" i="9"/>
  <c r="W639" i="9" s="1"/>
  <c r="U639" i="9"/>
  <c r="P639" i="9"/>
  <c r="Q639" i="9" s="1"/>
  <c r="O639" i="9"/>
  <c r="L639" i="9"/>
  <c r="J639" i="9"/>
  <c r="M639" i="9" s="1"/>
  <c r="G639" i="9"/>
  <c r="AE638" i="9"/>
  <c r="V638" i="9"/>
  <c r="W638" i="9" s="1"/>
  <c r="U638" i="9"/>
  <c r="P638" i="9"/>
  <c r="Q638" i="9" s="1"/>
  <c r="O638" i="9"/>
  <c r="L638" i="9"/>
  <c r="J638" i="9"/>
  <c r="M638" i="9" s="1"/>
  <c r="G638" i="9"/>
  <c r="AE637" i="9"/>
  <c r="V637" i="9"/>
  <c r="W637" i="9" s="1"/>
  <c r="U637" i="9"/>
  <c r="P637" i="9"/>
  <c r="Q637" i="9" s="1"/>
  <c r="O637" i="9"/>
  <c r="L637" i="9"/>
  <c r="J637" i="9"/>
  <c r="M637" i="9" s="1"/>
  <c r="G637" i="9"/>
  <c r="AE636" i="9"/>
  <c r="V636" i="9"/>
  <c r="W636" i="9" s="1"/>
  <c r="U636" i="9"/>
  <c r="S636" i="9"/>
  <c r="P636" i="9"/>
  <c r="Q636" i="9" s="1"/>
  <c r="O636" i="9"/>
  <c r="R636" i="9" s="1"/>
  <c r="L636" i="9"/>
  <c r="J636" i="9"/>
  <c r="M636" i="9" s="1"/>
  <c r="G636" i="9"/>
  <c r="AE635" i="9"/>
  <c r="V635" i="9"/>
  <c r="W635" i="9" s="1"/>
  <c r="U635" i="9"/>
  <c r="S635" i="9"/>
  <c r="P635" i="9"/>
  <c r="Q635" i="9" s="1"/>
  <c r="O635" i="9"/>
  <c r="R635" i="9" s="1"/>
  <c r="L635" i="9"/>
  <c r="J635" i="9"/>
  <c r="M635" i="9" s="1"/>
  <c r="G635" i="9"/>
  <c r="AE634" i="9"/>
  <c r="V634" i="9"/>
  <c r="W634" i="9" s="1"/>
  <c r="U634" i="9"/>
  <c r="P634" i="9"/>
  <c r="Q634" i="9" s="1"/>
  <c r="O634" i="9"/>
  <c r="L634" i="9"/>
  <c r="J634" i="9"/>
  <c r="M634" i="9" s="1"/>
  <c r="G634" i="9"/>
  <c r="AE633" i="9"/>
  <c r="V633" i="9"/>
  <c r="W633" i="9" s="1"/>
  <c r="U633" i="9"/>
  <c r="P633" i="9"/>
  <c r="Q633" i="9" s="1"/>
  <c r="O633" i="9"/>
  <c r="L633" i="9"/>
  <c r="J633" i="9"/>
  <c r="M633" i="9" s="1"/>
  <c r="G633" i="9"/>
  <c r="AE632" i="9"/>
  <c r="Y632" i="9"/>
  <c r="V632" i="9"/>
  <c r="W632" i="9" s="1"/>
  <c r="U632" i="9"/>
  <c r="X632" i="9" s="1"/>
  <c r="P632" i="9"/>
  <c r="Q632" i="9" s="1"/>
  <c r="O632" i="9"/>
  <c r="L632" i="9"/>
  <c r="J632" i="9"/>
  <c r="M632" i="9" s="1"/>
  <c r="G632" i="9"/>
  <c r="AE631" i="9"/>
  <c r="V631" i="9"/>
  <c r="W631" i="9" s="1"/>
  <c r="U631" i="9"/>
  <c r="P631" i="9"/>
  <c r="Q631" i="9" s="1"/>
  <c r="O631" i="9"/>
  <c r="L631" i="9"/>
  <c r="J631" i="9"/>
  <c r="M631" i="9" s="1"/>
  <c r="G631" i="9"/>
  <c r="AE630" i="9"/>
  <c r="V630" i="9"/>
  <c r="W630" i="9" s="1"/>
  <c r="U630" i="9"/>
  <c r="S630" i="9"/>
  <c r="P630" i="9"/>
  <c r="Q630" i="9" s="1"/>
  <c r="O630" i="9"/>
  <c r="R630" i="9" s="1"/>
  <c r="L630" i="9"/>
  <c r="J630" i="9"/>
  <c r="M630" i="9" s="1"/>
  <c r="G630" i="9"/>
  <c r="AE629" i="9"/>
  <c r="V629" i="9"/>
  <c r="W629" i="9" s="1"/>
  <c r="U629" i="9"/>
  <c r="P629" i="9"/>
  <c r="Q629" i="9" s="1"/>
  <c r="O629" i="9"/>
  <c r="L629" i="9"/>
  <c r="J629" i="9"/>
  <c r="M629" i="9" s="1"/>
  <c r="G629" i="9"/>
  <c r="AE628" i="9"/>
  <c r="V628" i="9"/>
  <c r="W628" i="9" s="1"/>
  <c r="U628" i="9"/>
  <c r="P628" i="9"/>
  <c r="Q628" i="9" s="1"/>
  <c r="O628" i="9"/>
  <c r="L628" i="9"/>
  <c r="J628" i="9"/>
  <c r="M628" i="9" s="1"/>
  <c r="G628" i="9"/>
  <c r="AE627" i="9"/>
  <c r="V627" i="9"/>
  <c r="W627" i="9" s="1"/>
  <c r="U627" i="9"/>
  <c r="P627" i="9"/>
  <c r="Q627" i="9" s="1"/>
  <c r="O627" i="9"/>
  <c r="L627" i="9"/>
  <c r="J627" i="9"/>
  <c r="M627" i="9" s="1"/>
  <c r="G627" i="9"/>
  <c r="AE626" i="9"/>
  <c r="V626" i="9"/>
  <c r="W626" i="9" s="1"/>
  <c r="U626" i="9"/>
  <c r="P626" i="9"/>
  <c r="Q626" i="9" s="1"/>
  <c r="O626" i="9"/>
  <c r="L626" i="9"/>
  <c r="J626" i="9"/>
  <c r="M626" i="9" s="1"/>
  <c r="G626" i="9"/>
  <c r="AE625" i="9"/>
  <c r="V625" i="9"/>
  <c r="W625" i="9" s="1"/>
  <c r="U625" i="9"/>
  <c r="P625" i="9"/>
  <c r="Q625" i="9" s="1"/>
  <c r="O625" i="9"/>
  <c r="L625" i="9"/>
  <c r="J625" i="9"/>
  <c r="M625" i="9" s="1"/>
  <c r="G625" i="9"/>
  <c r="AE624" i="9"/>
  <c r="V624" i="9"/>
  <c r="W624" i="9" s="1"/>
  <c r="U624" i="9"/>
  <c r="P624" i="9"/>
  <c r="Q624" i="9" s="1"/>
  <c r="O624" i="9"/>
  <c r="L624" i="9"/>
  <c r="J624" i="9"/>
  <c r="M624" i="9" s="1"/>
  <c r="G624" i="9"/>
  <c r="AE623" i="9"/>
  <c r="V623" i="9"/>
  <c r="W623" i="9" s="1"/>
  <c r="U623" i="9"/>
  <c r="P623" i="9"/>
  <c r="Q623" i="9" s="1"/>
  <c r="O623" i="9"/>
  <c r="L623" i="9"/>
  <c r="J623" i="9"/>
  <c r="M623" i="9" s="1"/>
  <c r="G623" i="9"/>
  <c r="AE622" i="9"/>
  <c r="V622" i="9"/>
  <c r="W622" i="9" s="1"/>
  <c r="U622" i="9"/>
  <c r="P622" i="9"/>
  <c r="Q622" i="9" s="1"/>
  <c r="O622" i="9"/>
  <c r="L622" i="9"/>
  <c r="J622" i="9"/>
  <c r="M622" i="9" s="1"/>
  <c r="G622" i="9"/>
  <c r="AE621" i="9"/>
  <c r="V621" i="9"/>
  <c r="W621" i="9" s="1"/>
  <c r="U621" i="9"/>
  <c r="P621" i="9"/>
  <c r="Q621" i="9" s="1"/>
  <c r="O621" i="9"/>
  <c r="L621" i="9"/>
  <c r="J621" i="9"/>
  <c r="M621" i="9" s="1"/>
  <c r="G621" i="9"/>
  <c r="AE620" i="9"/>
  <c r="V620" i="9"/>
  <c r="W620" i="9" s="1"/>
  <c r="U620" i="9"/>
  <c r="P620" i="9"/>
  <c r="Q620" i="9" s="1"/>
  <c r="O620" i="9"/>
  <c r="L620" i="9"/>
  <c r="J620" i="9"/>
  <c r="M620" i="9" s="1"/>
  <c r="G620" i="9"/>
  <c r="AE619" i="9"/>
  <c r="V619" i="9"/>
  <c r="W619" i="9" s="1"/>
  <c r="U619" i="9"/>
  <c r="P619" i="9"/>
  <c r="Q619" i="9" s="1"/>
  <c r="O619" i="9"/>
  <c r="L619" i="9"/>
  <c r="J619" i="9"/>
  <c r="M619" i="9" s="1"/>
  <c r="G619" i="9"/>
  <c r="AE618" i="9"/>
  <c r="V618" i="9"/>
  <c r="W618" i="9" s="1"/>
  <c r="U618" i="9"/>
  <c r="P618" i="9"/>
  <c r="Q618" i="9" s="1"/>
  <c r="O618" i="9"/>
  <c r="L618" i="9"/>
  <c r="J618" i="9"/>
  <c r="M618" i="9" s="1"/>
  <c r="G618" i="9"/>
  <c r="AE617" i="9"/>
  <c r="V617" i="9"/>
  <c r="W617" i="9" s="1"/>
  <c r="U617" i="9"/>
  <c r="P617" i="9"/>
  <c r="Q617" i="9" s="1"/>
  <c r="O617" i="9"/>
  <c r="L617" i="9"/>
  <c r="J617" i="9"/>
  <c r="M617" i="9" s="1"/>
  <c r="G617" i="9"/>
  <c r="AE616" i="9"/>
  <c r="V616" i="9"/>
  <c r="W616" i="9" s="1"/>
  <c r="U616" i="9"/>
  <c r="P616" i="9"/>
  <c r="Q616" i="9" s="1"/>
  <c r="O616" i="9"/>
  <c r="L616" i="9"/>
  <c r="J616" i="9"/>
  <c r="M616" i="9" s="1"/>
  <c r="G616" i="9"/>
  <c r="AE615" i="9"/>
  <c r="Y615" i="9"/>
  <c r="V615" i="9"/>
  <c r="W615" i="9" s="1"/>
  <c r="U615" i="9"/>
  <c r="X615" i="9" s="1"/>
  <c r="P615" i="9"/>
  <c r="Q615" i="9" s="1"/>
  <c r="O615" i="9"/>
  <c r="L615" i="9"/>
  <c r="J615" i="9"/>
  <c r="M615" i="9" s="1"/>
  <c r="G615" i="9"/>
  <c r="AE614" i="9"/>
  <c r="V614" i="9"/>
  <c r="W614" i="9" s="1"/>
  <c r="U614" i="9"/>
  <c r="P614" i="9"/>
  <c r="Q614" i="9" s="1"/>
  <c r="O614" i="9"/>
  <c r="L614" i="9"/>
  <c r="J614" i="9"/>
  <c r="M614" i="9" s="1"/>
  <c r="G614" i="9"/>
  <c r="AE613" i="9"/>
  <c r="V613" i="9"/>
  <c r="W613" i="9" s="1"/>
  <c r="U613" i="9"/>
  <c r="S613" i="9"/>
  <c r="P613" i="9"/>
  <c r="Q613" i="9" s="1"/>
  <c r="O613" i="9"/>
  <c r="R613" i="9" s="1"/>
  <c r="L613" i="9"/>
  <c r="J613" i="9"/>
  <c r="M613" i="9" s="1"/>
  <c r="G613" i="9"/>
  <c r="AE612" i="9"/>
  <c r="V612" i="9"/>
  <c r="W612" i="9" s="1"/>
  <c r="U612" i="9"/>
  <c r="P612" i="9"/>
  <c r="Q612" i="9" s="1"/>
  <c r="O612" i="9"/>
  <c r="L612" i="9"/>
  <c r="J612" i="9"/>
  <c r="M612" i="9" s="1"/>
  <c r="G612" i="9"/>
  <c r="AE611" i="9"/>
  <c r="V611" i="9"/>
  <c r="W611" i="9" s="1"/>
  <c r="U611" i="9"/>
  <c r="P611" i="9"/>
  <c r="Q611" i="9" s="1"/>
  <c r="O611" i="9"/>
  <c r="L611" i="9"/>
  <c r="J611" i="9"/>
  <c r="M611" i="9" s="1"/>
  <c r="G611" i="9"/>
  <c r="AE610" i="9"/>
  <c r="Y610" i="9"/>
  <c r="V610" i="9"/>
  <c r="W610" i="9" s="1"/>
  <c r="U610" i="9"/>
  <c r="X610" i="9" s="1"/>
  <c r="S610" i="9"/>
  <c r="P610" i="9"/>
  <c r="Q610" i="9" s="1"/>
  <c r="O610" i="9"/>
  <c r="R610" i="9" s="1"/>
  <c r="L610" i="9"/>
  <c r="J610" i="9"/>
  <c r="M610" i="9" s="1"/>
  <c r="G610" i="9"/>
  <c r="AE609" i="9"/>
  <c r="V609" i="9"/>
  <c r="W609" i="9" s="1"/>
  <c r="U609" i="9"/>
  <c r="P609" i="9"/>
  <c r="Q609" i="9" s="1"/>
  <c r="O609" i="9"/>
  <c r="L609" i="9"/>
  <c r="J609" i="9"/>
  <c r="M609" i="9" s="1"/>
  <c r="G609" i="9"/>
  <c r="AE608" i="9"/>
  <c r="V608" i="9"/>
  <c r="W608" i="9" s="1"/>
  <c r="U608" i="9"/>
  <c r="P608" i="9"/>
  <c r="Q608" i="9" s="1"/>
  <c r="O608" i="9"/>
  <c r="L608" i="9"/>
  <c r="J608" i="9"/>
  <c r="M608" i="9" s="1"/>
  <c r="G608" i="9"/>
  <c r="AE607" i="9"/>
  <c r="V607" i="9"/>
  <c r="W607" i="9" s="1"/>
  <c r="U607" i="9"/>
  <c r="P607" i="9"/>
  <c r="Q607" i="9" s="1"/>
  <c r="O607" i="9"/>
  <c r="L607" i="9"/>
  <c r="J607" i="9"/>
  <c r="M607" i="9" s="1"/>
  <c r="G607" i="9"/>
  <c r="AE606" i="9"/>
  <c r="Y606" i="9"/>
  <c r="V606" i="9"/>
  <c r="W606" i="9" s="1"/>
  <c r="U606" i="9"/>
  <c r="X606" i="9" s="1"/>
  <c r="P606" i="9"/>
  <c r="Q606" i="9" s="1"/>
  <c r="O606" i="9"/>
  <c r="L606" i="9"/>
  <c r="J606" i="9"/>
  <c r="M606" i="9" s="1"/>
  <c r="G606" i="9"/>
  <c r="AE605" i="9"/>
  <c r="V605" i="9"/>
  <c r="W605" i="9" s="1"/>
  <c r="U605" i="9"/>
  <c r="P605" i="9"/>
  <c r="Q605" i="9" s="1"/>
  <c r="O605" i="9"/>
  <c r="L605" i="9"/>
  <c r="J605" i="9"/>
  <c r="M605" i="9" s="1"/>
  <c r="G605" i="9"/>
  <c r="AE604" i="9"/>
  <c r="Y604" i="9"/>
  <c r="V604" i="9"/>
  <c r="W604" i="9" s="1"/>
  <c r="U604" i="9"/>
  <c r="X604" i="9" s="1"/>
  <c r="P604" i="9"/>
  <c r="Q604" i="9" s="1"/>
  <c r="O604" i="9"/>
  <c r="L604" i="9"/>
  <c r="J604" i="9"/>
  <c r="M604" i="9" s="1"/>
  <c r="G604" i="9"/>
  <c r="AE603" i="9"/>
  <c r="V603" i="9"/>
  <c r="W603" i="9" s="1"/>
  <c r="U603" i="9"/>
  <c r="P603" i="9"/>
  <c r="Q603" i="9" s="1"/>
  <c r="O603" i="9"/>
  <c r="L603" i="9"/>
  <c r="J603" i="9"/>
  <c r="M603" i="9" s="1"/>
  <c r="G603" i="9"/>
  <c r="AE602" i="9"/>
  <c r="V602" i="9"/>
  <c r="W602" i="9" s="1"/>
  <c r="U602" i="9"/>
  <c r="S602" i="9"/>
  <c r="P602" i="9"/>
  <c r="Q602" i="9" s="1"/>
  <c r="O602" i="9"/>
  <c r="R602" i="9" s="1"/>
  <c r="L602" i="9"/>
  <c r="J602" i="9"/>
  <c r="M602" i="9" s="1"/>
  <c r="G602" i="9"/>
  <c r="AE601" i="9"/>
  <c r="V601" i="9"/>
  <c r="W601" i="9" s="1"/>
  <c r="U601" i="9"/>
  <c r="P601" i="9"/>
  <c r="Q601" i="9" s="1"/>
  <c r="O601" i="9"/>
  <c r="L601" i="9"/>
  <c r="J601" i="9"/>
  <c r="M601" i="9" s="1"/>
  <c r="G601" i="9"/>
  <c r="AE600" i="9"/>
  <c r="V600" i="9"/>
  <c r="W600" i="9" s="1"/>
  <c r="U600" i="9"/>
  <c r="P600" i="9"/>
  <c r="Q600" i="9" s="1"/>
  <c r="O600" i="9"/>
  <c r="L600" i="9"/>
  <c r="J600" i="9"/>
  <c r="M600" i="9" s="1"/>
  <c r="G600" i="9"/>
  <c r="AE599" i="9"/>
  <c r="V599" i="9"/>
  <c r="W599" i="9" s="1"/>
  <c r="U599" i="9"/>
  <c r="P599" i="9"/>
  <c r="Q599" i="9" s="1"/>
  <c r="O599" i="9"/>
  <c r="L599" i="9"/>
  <c r="J599" i="9"/>
  <c r="M599" i="9" s="1"/>
  <c r="G599" i="9"/>
  <c r="AE598" i="9"/>
  <c r="V598" i="9"/>
  <c r="W598" i="9" s="1"/>
  <c r="U598" i="9"/>
  <c r="P598" i="9"/>
  <c r="Q598" i="9" s="1"/>
  <c r="O598" i="9"/>
  <c r="L598" i="9"/>
  <c r="J598" i="9"/>
  <c r="M598" i="9" s="1"/>
  <c r="G598" i="9"/>
  <c r="AE597" i="9"/>
  <c r="V597" i="9"/>
  <c r="W597" i="9" s="1"/>
  <c r="U597" i="9"/>
  <c r="P597" i="9"/>
  <c r="Q597" i="9" s="1"/>
  <c r="O597" i="9"/>
  <c r="L597" i="9"/>
  <c r="J597" i="9"/>
  <c r="M597" i="9" s="1"/>
  <c r="G597" i="9"/>
  <c r="AE596" i="9"/>
  <c r="V596" i="9"/>
  <c r="W596" i="9" s="1"/>
  <c r="U596" i="9"/>
  <c r="P596" i="9"/>
  <c r="Q596" i="9" s="1"/>
  <c r="O596" i="9"/>
  <c r="L596" i="9"/>
  <c r="J596" i="9"/>
  <c r="M596" i="9" s="1"/>
  <c r="G596" i="9"/>
  <c r="AE595" i="9"/>
  <c r="V595" i="9"/>
  <c r="W595" i="9" s="1"/>
  <c r="U595" i="9"/>
  <c r="P595" i="9"/>
  <c r="Q595" i="9" s="1"/>
  <c r="O595" i="9"/>
  <c r="L595" i="9"/>
  <c r="J595" i="9"/>
  <c r="M595" i="9" s="1"/>
  <c r="G595" i="9"/>
  <c r="AE594" i="9"/>
  <c r="V594" i="9"/>
  <c r="W594" i="9" s="1"/>
  <c r="U594" i="9"/>
  <c r="P594" i="9"/>
  <c r="Q594" i="9" s="1"/>
  <c r="O594" i="9"/>
  <c r="L594" i="9"/>
  <c r="J594" i="9"/>
  <c r="M594" i="9" s="1"/>
  <c r="G594" i="9"/>
  <c r="AE593" i="9"/>
  <c r="V593" i="9"/>
  <c r="W593" i="9" s="1"/>
  <c r="U593" i="9"/>
  <c r="P593" i="9"/>
  <c r="Q593" i="9" s="1"/>
  <c r="O593" i="9"/>
  <c r="L593" i="9"/>
  <c r="J593" i="9"/>
  <c r="M593" i="9" s="1"/>
  <c r="G593" i="9"/>
  <c r="AE592" i="9"/>
  <c r="V592" i="9"/>
  <c r="W592" i="9" s="1"/>
  <c r="U592" i="9"/>
  <c r="P592" i="9"/>
  <c r="Q592" i="9" s="1"/>
  <c r="O592" i="9"/>
  <c r="L592" i="9"/>
  <c r="J592" i="9"/>
  <c r="M592" i="9" s="1"/>
  <c r="G592" i="9"/>
  <c r="AE591" i="9"/>
  <c r="V591" i="9"/>
  <c r="W591" i="9" s="1"/>
  <c r="U591" i="9"/>
  <c r="S591" i="9"/>
  <c r="P591" i="9"/>
  <c r="Q591" i="9" s="1"/>
  <c r="O591" i="9"/>
  <c r="R591" i="9" s="1"/>
  <c r="L591" i="9"/>
  <c r="J591" i="9"/>
  <c r="M591" i="9" s="1"/>
  <c r="G591" i="9"/>
  <c r="AE590" i="9"/>
  <c r="V590" i="9"/>
  <c r="W590" i="9" s="1"/>
  <c r="U590" i="9"/>
  <c r="P590" i="9"/>
  <c r="Q590" i="9" s="1"/>
  <c r="O590" i="9"/>
  <c r="L590" i="9"/>
  <c r="J590" i="9"/>
  <c r="M590" i="9" s="1"/>
  <c r="G590" i="9"/>
  <c r="AE589" i="9"/>
  <c r="V589" i="9"/>
  <c r="W589" i="9" s="1"/>
  <c r="U589" i="9"/>
  <c r="P589" i="9"/>
  <c r="Q589" i="9" s="1"/>
  <c r="O589" i="9"/>
  <c r="L589" i="9"/>
  <c r="J589" i="9"/>
  <c r="M589" i="9" s="1"/>
  <c r="G589" i="9"/>
  <c r="AE588" i="9"/>
  <c r="V588" i="9"/>
  <c r="W588" i="9" s="1"/>
  <c r="U588" i="9"/>
  <c r="P588" i="9"/>
  <c r="Q588" i="9" s="1"/>
  <c r="O588" i="9"/>
  <c r="L588" i="9"/>
  <c r="J588" i="9"/>
  <c r="M588" i="9" s="1"/>
  <c r="G588" i="9"/>
  <c r="AE587" i="9"/>
  <c r="V587" i="9"/>
  <c r="W587" i="9" s="1"/>
  <c r="U587" i="9"/>
  <c r="P587" i="9"/>
  <c r="Q587" i="9" s="1"/>
  <c r="O587" i="9"/>
  <c r="L587" i="9"/>
  <c r="J587" i="9"/>
  <c r="M587" i="9" s="1"/>
  <c r="G587" i="9"/>
  <c r="AE586" i="9"/>
  <c r="V586" i="9"/>
  <c r="W586" i="9" s="1"/>
  <c r="U586" i="9"/>
  <c r="P586" i="9"/>
  <c r="Q586" i="9" s="1"/>
  <c r="O586" i="9"/>
  <c r="L586" i="9"/>
  <c r="J586" i="9"/>
  <c r="M586" i="9" s="1"/>
  <c r="G586" i="9"/>
  <c r="AE585" i="9"/>
  <c r="V585" i="9"/>
  <c r="W585" i="9" s="1"/>
  <c r="U585" i="9"/>
  <c r="P585" i="9"/>
  <c r="Q585" i="9" s="1"/>
  <c r="O585" i="9"/>
  <c r="L585" i="9"/>
  <c r="J585" i="9"/>
  <c r="M585" i="9" s="1"/>
  <c r="G585" i="9"/>
  <c r="AE584" i="9"/>
  <c r="V584" i="9"/>
  <c r="W584" i="9" s="1"/>
  <c r="U584" i="9"/>
  <c r="P584" i="9"/>
  <c r="Q584" i="9" s="1"/>
  <c r="O584" i="9"/>
  <c r="L584" i="9"/>
  <c r="J584" i="9"/>
  <c r="M584" i="9" s="1"/>
  <c r="G584" i="9"/>
  <c r="AE583" i="9"/>
  <c r="V583" i="9"/>
  <c r="W583" i="9" s="1"/>
  <c r="U583" i="9"/>
  <c r="P583" i="9"/>
  <c r="Q583" i="9" s="1"/>
  <c r="O583" i="9"/>
  <c r="L583" i="9"/>
  <c r="J583" i="9"/>
  <c r="M583" i="9" s="1"/>
  <c r="G583" i="9"/>
  <c r="AE582" i="9"/>
  <c r="V582" i="9"/>
  <c r="W582" i="9" s="1"/>
  <c r="U582" i="9"/>
  <c r="P582" i="9"/>
  <c r="Q582" i="9" s="1"/>
  <c r="O582" i="9"/>
  <c r="L582" i="9"/>
  <c r="J582" i="9"/>
  <c r="M582" i="9" s="1"/>
  <c r="G582" i="9"/>
  <c r="AE581" i="9"/>
  <c r="V581" i="9"/>
  <c r="W581" i="9" s="1"/>
  <c r="U581" i="9"/>
  <c r="P581" i="9"/>
  <c r="Q581" i="9" s="1"/>
  <c r="O581" i="9"/>
  <c r="L581" i="9"/>
  <c r="J581" i="9"/>
  <c r="M581" i="9" s="1"/>
  <c r="G581" i="9"/>
  <c r="AE580" i="9"/>
  <c r="V580" i="9"/>
  <c r="W580" i="9" s="1"/>
  <c r="U580" i="9"/>
  <c r="P580" i="9"/>
  <c r="Q580" i="9" s="1"/>
  <c r="O580" i="9"/>
  <c r="L580" i="9"/>
  <c r="J580" i="9"/>
  <c r="M580" i="9" s="1"/>
  <c r="G580" i="9"/>
  <c r="AE579" i="9"/>
  <c r="V579" i="9"/>
  <c r="W579" i="9" s="1"/>
  <c r="U579" i="9"/>
  <c r="P579" i="9"/>
  <c r="Q579" i="9" s="1"/>
  <c r="O579" i="9"/>
  <c r="L579" i="9"/>
  <c r="J579" i="9"/>
  <c r="M579" i="9" s="1"/>
  <c r="G579" i="9"/>
  <c r="AE578" i="9"/>
  <c r="V578" i="9"/>
  <c r="W578" i="9" s="1"/>
  <c r="U578" i="9"/>
  <c r="S578" i="9"/>
  <c r="P578" i="9"/>
  <c r="Q578" i="9" s="1"/>
  <c r="O578" i="9"/>
  <c r="R578" i="9" s="1"/>
  <c r="L578" i="9"/>
  <c r="J578" i="9"/>
  <c r="M578" i="9" s="1"/>
  <c r="G578" i="9"/>
  <c r="AE577" i="9"/>
  <c r="V577" i="9"/>
  <c r="W577" i="9" s="1"/>
  <c r="U577" i="9"/>
  <c r="P577" i="9"/>
  <c r="Q577" i="9" s="1"/>
  <c r="O577" i="9"/>
  <c r="L577" i="9"/>
  <c r="J577" i="9"/>
  <c r="M577" i="9" s="1"/>
  <c r="G577" i="9"/>
  <c r="AE576" i="9"/>
  <c r="V576" i="9"/>
  <c r="W576" i="9" s="1"/>
  <c r="U576" i="9"/>
  <c r="P576" i="9"/>
  <c r="Q576" i="9" s="1"/>
  <c r="O576" i="9"/>
  <c r="L576" i="9"/>
  <c r="J576" i="9"/>
  <c r="M576" i="9" s="1"/>
  <c r="G576" i="9"/>
  <c r="AE575" i="9"/>
  <c r="V575" i="9"/>
  <c r="W575" i="9" s="1"/>
  <c r="U575" i="9"/>
  <c r="P575" i="9"/>
  <c r="Q575" i="9" s="1"/>
  <c r="O575" i="9"/>
  <c r="L575" i="9"/>
  <c r="J575" i="9"/>
  <c r="M575" i="9" s="1"/>
  <c r="G575" i="9"/>
  <c r="AE574" i="9"/>
  <c r="V574" i="9"/>
  <c r="W574" i="9" s="1"/>
  <c r="U574" i="9"/>
  <c r="P574" i="9"/>
  <c r="Q574" i="9" s="1"/>
  <c r="O574" i="9"/>
  <c r="L574" i="9"/>
  <c r="J574" i="9"/>
  <c r="M574" i="9" s="1"/>
  <c r="G574" i="9"/>
  <c r="AE573" i="9"/>
  <c r="V573" i="9"/>
  <c r="W573" i="9" s="1"/>
  <c r="U573" i="9"/>
  <c r="P573" i="9"/>
  <c r="Q573" i="9" s="1"/>
  <c r="O573" i="9"/>
  <c r="L573" i="9"/>
  <c r="J573" i="9"/>
  <c r="M573" i="9" s="1"/>
  <c r="G573" i="9"/>
  <c r="AE572" i="9"/>
  <c r="V572" i="9"/>
  <c r="W572" i="9" s="1"/>
  <c r="U572" i="9"/>
  <c r="S572" i="9"/>
  <c r="P572" i="9"/>
  <c r="Q572" i="9" s="1"/>
  <c r="O572" i="9"/>
  <c r="R572" i="9" s="1"/>
  <c r="L572" i="9"/>
  <c r="J572" i="9"/>
  <c r="M572" i="9" s="1"/>
  <c r="G572" i="9"/>
  <c r="AE571" i="9"/>
  <c r="V571" i="9"/>
  <c r="W571" i="9" s="1"/>
  <c r="U571" i="9"/>
  <c r="P571" i="9"/>
  <c r="Q571" i="9" s="1"/>
  <c r="O571" i="9"/>
  <c r="L571" i="9"/>
  <c r="J571" i="9"/>
  <c r="M571" i="9" s="1"/>
  <c r="G571" i="9"/>
  <c r="AE570" i="9"/>
  <c r="V570" i="9"/>
  <c r="W570" i="9" s="1"/>
  <c r="U570" i="9"/>
  <c r="P570" i="9"/>
  <c r="Q570" i="9" s="1"/>
  <c r="O570" i="9"/>
  <c r="L570" i="9"/>
  <c r="J570" i="9"/>
  <c r="M570" i="9" s="1"/>
  <c r="G570" i="9"/>
  <c r="AE569" i="9"/>
  <c r="V569" i="9"/>
  <c r="W569" i="9" s="1"/>
  <c r="U569" i="9"/>
  <c r="P569" i="9"/>
  <c r="Q569" i="9" s="1"/>
  <c r="O569" i="9"/>
  <c r="L569" i="9"/>
  <c r="J569" i="9"/>
  <c r="M569" i="9" s="1"/>
  <c r="G569" i="9"/>
  <c r="AE568" i="9"/>
  <c r="V568" i="9"/>
  <c r="W568" i="9" s="1"/>
  <c r="U568" i="9"/>
  <c r="P568" i="9"/>
  <c r="Q568" i="9" s="1"/>
  <c r="O568" i="9"/>
  <c r="L568" i="9"/>
  <c r="J568" i="9"/>
  <c r="M568" i="9" s="1"/>
  <c r="G568" i="9"/>
  <c r="AE567" i="9"/>
  <c r="V567" i="9"/>
  <c r="W567" i="9" s="1"/>
  <c r="U567" i="9"/>
  <c r="P567" i="9"/>
  <c r="Q567" i="9" s="1"/>
  <c r="O567" i="9"/>
  <c r="L567" i="9"/>
  <c r="J567" i="9"/>
  <c r="M567" i="9" s="1"/>
  <c r="G567" i="9"/>
  <c r="AE566" i="9"/>
  <c r="V566" i="9"/>
  <c r="W566" i="9" s="1"/>
  <c r="U566" i="9"/>
  <c r="P566" i="9"/>
  <c r="Q566" i="9" s="1"/>
  <c r="O566" i="9"/>
  <c r="L566" i="9"/>
  <c r="J566" i="9"/>
  <c r="M566" i="9" s="1"/>
  <c r="G566" i="9"/>
  <c r="AE565" i="9"/>
  <c r="V565" i="9"/>
  <c r="W565" i="9" s="1"/>
  <c r="U565" i="9"/>
  <c r="P565" i="9"/>
  <c r="Q565" i="9" s="1"/>
  <c r="O565" i="9"/>
  <c r="L565" i="9"/>
  <c r="J565" i="9"/>
  <c r="M565" i="9" s="1"/>
  <c r="G565" i="9"/>
  <c r="AE564" i="9"/>
  <c r="V564" i="9"/>
  <c r="W564" i="9" s="1"/>
  <c r="U564" i="9"/>
  <c r="P564" i="9"/>
  <c r="Q564" i="9" s="1"/>
  <c r="O564" i="9"/>
  <c r="L564" i="9"/>
  <c r="J564" i="9"/>
  <c r="M564" i="9" s="1"/>
  <c r="G564" i="9"/>
  <c r="AE563" i="9"/>
  <c r="V563" i="9"/>
  <c r="W563" i="9" s="1"/>
  <c r="U563" i="9"/>
  <c r="P563" i="9"/>
  <c r="Q563" i="9" s="1"/>
  <c r="O563" i="9"/>
  <c r="L563" i="9"/>
  <c r="J563" i="9"/>
  <c r="M563" i="9" s="1"/>
  <c r="G563" i="9"/>
  <c r="AE562" i="9"/>
  <c r="V562" i="9"/>
  <c r="W562" i="9" s="1"/>
  <c r="U562" i="9"/>
  <c r="P562" i="9"/>
  <c r="Q562" i="9" s="1"/>
  <c r="O562" i="9"/>
  <c r="L562" i="9"/>
  <c r="J562" i="9"/>
  <c r="M562" i="9" s="1"/>
  <c r="G562" i="9"/>
  <c r="AE561" i="9"/>
  <c r="V561" i="9"/>
  <c r="W561" i="9" s="1"/>
  <c r="U561" i="9"/>
  <c r="S561" i="9"/>
  <c r="P561" i="9"/>
  <c r="Q561" i="9" s="1"/>
  <c r="O561" i="9"/>
  <c r="R561" i="9" s="1"/>
  <c r="L561" i="9"/>
  <c r="J561" i="9"/>
  <c r="M561" i="9" s="1"/>
  <c r="G561" i="9"/>
  <c r="AE560" i="9"/>
  <c r="V560" i="9"/>
  <c r="W560" i="9" s="1"/>
  <c r="U560" i="9"/>
  <c r="P560" i="9"/>
  <c r="Q560" i="9" s="1"/>
  <c r="O560" i="9"/>
  <c r="L560" i="9"/>
  <c r="J560" i="9"/>
  <c r="M560" i="9" s="1"/>
  <c r="G560" i="9"/>
  <c r="AE559" i="9"/>
  <c r="V559" i="9"/>
  <c r="W559" i="9" s="1"/>
  <c r="U559" i="9"/>
  <c r="P559" i="9"/>
  <c r="Q559" i="9" s="1"/>
  <c r="O559" i="9"/>
  <c r="L559" i="9"/>
  <c r="J559" i="9"/>
  <c r="M559" i="9" s="1"/>
  <c r="G559" i="9"/>
  <c r="AE558" i="9"/>
  <c r="Y558" i="9"/>
  <c r="V558" i="9"/>
  <c r="W558" i="9" s="1"/>
  <c r="U558" i="9"/>
  <c r="X558" i="9" s="1"/>
  <c r="P558" i="9"/>
  <c r="Q558" i="9" s="1"/>
  <c r="O558" i="9"/>
  <c r="L558" i="9"/>
  <c r="J558" i="9"/>
  <c r="M558" i="9" s="1"/>
  <c r="G558" i="9"/>
  <c r="AE557" i="9"/>
  <c r="V557" i="9"/>
  <c r="W557" i="9" s="1"/>
  <c r="U557" i="9"/>
  <c r="P557" i="9"/>
  <c r="Q557" i="9" s="1"/>
  <c r="O557" i="9"/>
  <c r="L557" i="9"/>
  <c r="J557" i="9"/>
  <c r="M557" i="9" s="1"/>
  <c r="G557" i="9"/>
  <c r="AE556" i="9"/>
  <c r="V556" i="9"/>
  <c r="W556" i="9" s="1"/>
  <c r="U556" i="9"/>
  <c r="P556" i="9"/>
  <c r="Q556" i="9" s="1"/>
  <c r="O556" i="9"/>
  <c r="L556" i="9"/>
  <c r="J556" i="9"/>
  <c r="M556" i="9" s="1"/>
  <c r="G556" i="9"/>
  <c r="AE555" i="9"/>
  <c r="V555" i="9"/>
  <c r="W555" i="9" s="1"/>
  <c r="U555" i="9"/>
  <c r="P555" i="9"/>
  <c r="Q555" i="9" s="1"/>
  <c r="O555" i="9"/>
  <c r="L555" i="9"/>
  <c r="J555" i="9"/>
  <c r="M555" i="9" s="1"/>
  <c r="G555" i="9"/>
  <c r="AE554" i="9"/>
  <c r="V554" i="9"/>
  <c r="W554" i="9" s="1"/>
  <c r="U554" i="9"/>
  <c r="P554" i="9"/>
  <c r="Q554" i="9" s="1"/>
  <c r="O554" i="9"/>
  <c r="L554" i="9"/>
  <c r="J554" i="9"/>
  <c r="M554" i="9" s="1"/>
  <c r="G554" i="9"/>
  <c r="AE553" i="9"/>
  <c r="V553" i="9"/>
  <c r="W553" i="9" s="1"/>
  <c r="U553" i="9"/>
  <c r="P553" i="9"/>
  <c r="Q553" i="9" s="1"/>
  <c r="O553" i="9"/>
  <c r="L553" i="9"/>
  <c r="J553" i="9"/>
  <c r="M553" i="9" s="1"/>
  <c r="G553" i="9"/>
  <c r="AE552" i="9"/>
  <c r="V552" i="9"/>
  <c r="W552" i="9" s="1"/>
  <c r="U552" i="9"/>
  <c r="P552" i="9"/>
  <c r="Q552" i="9" s="1"/>
  <c r="O552" i="9"/>
  <c r="L552" i="9"/>
  <c r="J552" i="9"/>
  <c r="M552" i="9" s="1"/>
  <c r="G552" i="9"/>
  <c r="AE551" i="9"/>
  <c r="V551" i="9"/>
  <c r="W551" i="9" s="1"/>
  <c r="U551" i="9"/>
  <c r="P551" i="9"/>
  <c r="Q551" i="9" s="1"/>
  <c r="O551" i="9"/>
  <c r="L551" i="9"/>
  <c r="J551" i="9"/>
  <c r="M551" i="9" s="1"/>
  <c r="G551" i="9"/>
  <c r="AE550" i="9"/>
  <c r="V550" i="9"/>
  <c r="W550" i="9" s="1"/>
  <c r="U550" i="9"/>
  <c r="P550" i="9"/>
  <c r="Q550" i="9" s="1"/>
  <c r="O550" i="9"/>
  <c r="L550" i="9"/>
  <c r="J550" i="9"/>
  <c r="M550" i="9" s="1"/>
  <c r="G550" i="9"/>
  <c r="AE549" i="9"/>
  <c r="V549" i="9"/>
  <c r="W549" i="9" s="1"/>
  <c r="U549" i="9"/>
  <c r="P549" i="9"/>
  <c r="Q549" i="9" s="1"/>
  <c r="O549" i="9"/>
  <c r="L549" i="9"/>
  <c r="J549" i="9"/>
  <c r="M549" i="9" s="1"/>
  <c r="G549" i="9"/>
  <c r="AE548" i="9"/>
  <c r="Y548" i="9"/>
  <c r="V548" i="9"/>
  <c r="W548" i="9" s="1"/>
  <c r="U548" i="9"/>
  <c r="X548" i="9" s="1"/>
  <c r="P548" i="9"/>
  <c r="Q548" i="9" s="1"/>
  <c r="O548" i="9"/>
  <c r="L548" i="9"/>
  <c r="J548" i="9"/>
  <c r="M548" i="9" s="1"/>
  <c r="G548" i="9"/>
  <c r="AE547" i="9"/>
  <c r="V547" i="9"/>
  <c r="W547" i="9" s="1"/>
  <c r="U547" i="9"/>
  <c r="S547" i="9"/>
  <c r="P547" i="9"/>
  <c r="Q547" i="9" s="1"/>
  <c r="O547" i="9"/>
  <c r="R547" i="9" s="1"/>
  <c r="L547" i="9"/>
  <c r="J547" i="9"/>
  <c r="M547" i="9" s="1"/>
  <c r="G547" i="9"/>
  <c r="AE546" i="9"/>
  <c r="V546" i="9"/>
  <c r="W546" i="9" s="1"/>
  <c r="U546" i="9"/>
  <c r="P546" i="9"/>
  <c r="Q546" i="9" s="1"/>
  <c r="O546" i="9"/>
  <c r="L546" i="9"/>
  <c r="J546" i="9"/>
  <c r="M546" i="9" s="1"/>
  <c r="G546" i="9"/>
  <c r="AE545" i="9"/>
  <c r="V545" i="9"/>
  <c r="W545" i="9" s="1"/>
  <c r="U545" i="9"/>
  <c r="P545" i="9"/>
  <c r="Q545" i="9" s="1"/>
  <c r="O545" i="9"/>
  <c r="L545" i="9"/>
  <c r="J545" i="9"/>
  <c r="M545" i="9" s="1"/>
  <c r="G545" i="9"/>
  <c r="AE544" i="9"/>
  <c r="V544" i="9"/>
  <c r="W544" i="9" s="1"/>
  <c r="U544" i="9"/>
  <c r="P544" i="9"/>
  <c r="Q544" i="9" s="1"/>
  <c r="O544" i="9"/>
  <c r="L544" i="9"/>
  <c r="J544" i="9"/>
  <c r="M544" i="9" s="1"/>
  <c r="G544" i="9"/>
  <c r="AE543" i="9"/>
  <c r="V543" i="9"/>
  <c r="W543" i="9" s="1"/>
  <c r="U543" i="9"/>
  <c r="P543" i="9"/>
  <c r="Q543" i="9" s="1"/>
  <c r="O543" i="9"/>
  <c r="L543" i="9"/>
  <c r="J543" i="9"/>
  <c r="M543" i="9" s="1"/>
  <c r="G543" i="9"/>
  <c r="AE542" i="9"/>
  <c r="V542" i="9"/>
  <c r="W542" i="9" s="1"/>
  <c r="U542" i="9"/>
  <c r="S542" i="9"/>
  <c r="P542" i="9"/>
  <c r="Q542" i="9" s="1"/>
  <c r="O542" i="9"/>
  <c r="R542" i="9" s="1"/>
  <c r="L542" i="9"/>
  <c r="J542" i="9"/>
  <c r="M542" i="9" s="1"/>
  <c r="G542" i="9"/>
  <c r="AE541" i="9"/>
  <c r="V541" i="9"/>
  <c r="W541" i="9" s="1"/>
  <c r="U541" i="9"/>
  <c r="P541" i="9"/>
  <c r="Q541" i="9" s="1"/>
  <c r="O541" i="9"/>
  <c r="L541" i="9"/>
  <c r="J541" i="9"/>
  <c r="M541" i="9" s="1"/>
  <c r="G541" i="9"/>
  <c r="AE540" i="9"/>
  <c r="V540" i="9"/>
  <c r="W540" i="9" s="1"/>
  <c r="U540" i="9"/>
  <c r="P540" i="9"/>
  <c r="Q540" i="9" s="1"/>
  <c r="O540" i="9"/>
  <c r="L540" i="9"/>
  <c r="J540" i="9"/>
  <c r="M540" i="9" s="1"/>
  <c r="G540" i="9"/>
  <c r="AE539" i="9"/>
  <c r="V539" i="9"/>
  <c r="W539" i="9" s="1"/>
  <c r="U539" i="9"/>
  <c r="P539" i="9"/>
  <c r="Q539" i="9" s="1"/>
  <c r="O539" i="9"/>
  <c r="L539" i="9"/>
  <c r="J539" i="9"/>
  <c r="M539" i="9" s="1"/>
  <c r="G539" i="9"/>
  <c r="AE538" i="9"/>
  <c r="V538" i="9"/>
  <c r="W538" i="9" s="1"/>
  <c r="U538" i="9"/>
  <c r="P538" i="9"/>
  <c r="Q538" i="9" s="1"/>
  <c r="O538" i="9"/>
  <c r="L538" i="9"/>
  <c r="J538" i="9"/>
  <c r="M538" i="9" s="1"/>
  <c r="G538" i="9"/>
  <c r="AE537" i="9"/>
  <c r="V537" i="9"/>
  <c r="W537" i="9" s="1"/>
  <c r="U537" i="9"/>
  <c r="P537" i="9"/>
  <c r="Q537" i="9" s="1"/>
  <c r="O537" i="9"/>
  <c r="L537" i="9"/>
  <c r="J537" i="9"/>
  <c r="M537" i="9" s="1"/>
  <c r="G537" i="9"/>
  <c r="AE536" i="9"/>
  <c r="Y536" i="9"/>
  <c r="V536" i="9"/>
  <c r="W536" i="9" s="1"/>
  <c r="U536" i="9"/>
  <c r="X536" i="9" s="1"/>
  <c r="S536" i="9"/>
  <c r="P536" i="9"/>
  <c r="Q536" i="9" s="1"/>
  <c r="O536" i="9"/>
  <c r="R536" i="9" s="1"/>
  <c r="L536" i="9"/>
  <c r="J536" i="9"/>
  <c r="M536" i="9" s="1"/>
  <c r="G536" i="9"/>
  <c r="AE535" i="9"/>
  <c r="V535" i="9"/>
  <c r="W535" i="9" s="1"/>
  <c r="U535" i="9"/>
  <c r="P535" i="9"/>
  <c r="Q535" i="9" s="1"/>
  <c r="O535" i="9"/>
  <c r="L535" i="9"/>
  <c r="J535" i="9"/>
  <c r="M535" i="9" s="1"/>
  <c r="G535" i="9"/>
  <c r="AE534" i="9"/>
  <c r="V534" i="9"/>
  <c r="W534" i="9" s="1"/>
  <c r="U534" i="9"/>
  <c r="P534" i="9"/>
  <c r="Q534" i="9" s="1"/>
  <c r="O534" i="9"/>
  <c r="L534" i="9"/>
  <c r="J534" i="9"/>
  <c r="M534" i="9" s="1"/>
  <c r="G534" i="9"/>
  <c r="AE533" i="9"/>
  <c r="V533" i="9"/>
  <c r="W533" i="9" s="1"/>
  <c r="U533" i="9"/>
  <c r="P533" i="9"/>
  <c r="Q533" i="9" s="1"/>
  <c r="O533" i="9"/>
  <c r="L533" i="9"/>
  <c r="J533" i="9"/>
  <c r="M533" i="9" s="1"/>
  <c r="G533" i="9"/>
  <c r="AE532" i="9"/>
  <c r="V532" i="9"/>
  <c r="W532" i="9" s="1"/>
  <c r="U532" i="9"/>
  <c r="P532" i="9"/>
  <c r="Q532" i="9" s="1"/>
  <c r="O532" i="9"/>
  <c r="L532" i="9"/>
  <c r="J532" i="9"/>
  <c r="M532" i="9" s="1"/>
  <c r="G532" i="9"/>
  <c r="AE531" i="9"/>
  <c r="V531" i="9"/>
  <c r="W531" i="9" s="1"/>
  <c r="U531" i="9"/>
  <c r="P531" i="9"/>
  <c r="Q531" i="9" s="1"/>
  <c r="O531" i="9"/>
  <c r="L531" i="9"/>
  <c r="J531" i="9"/>
  <c r="M531" i="9" s="1"/>
  <c r="G531" i="9"/>
  <c r="AE530" i="9"/>
  <c r="V530" i="9"/>
  <c r="W530" i="9" s="1"/>
  <c r="U530" i="9"/>
  <c r="P530" i="9"/>
  <c r="Q530" i="9" s="1"/>
  <c r="O530" i="9"/>
  <c r="L530" i="9"/>
  <c r="J530" i="9"/>
  <c r="M530" i="9" s="1"/>
  <c r="G530" i="9"/>
  <c r="AE529" i="9"/>
  <c r="V529" i="9"/>
  <c r="W529" i="9" s="1"/>
  <c r="U529" i="9"/>
  <c r="P529" i="9"/>
  <c r="Q529" i="9" s="1"/>
  <c r="O529" i="9"/>
  <c r="L529" i="9"/>
  <c r="J529" i="9"/>
  <c r="M529" i="9" s="1"/>
  <c r="G529" i="9"/>
  <c r="AE528" i="9"/>
  <c r="V528" i="9"/>
  <c r="W528" i="9" s="1"/>
  <c r="U528" i="9"/>
  <c r="P528" i="9"/>
  <c r="Q528" i="9" s="1"/>
  <c r="O528" i="9"/>
  <c r="L528" i="9"/>
  <c r="J528" i="9"/>
  <c r="M528" i="9" s="1"/>
  <c r="G528" i="9"/>
  <c r="AE527" i="9"/>
  <c r="V527" i="9"/>
  <c r="W527" i="9" s="1"/>
  <c r="U527" i="9"/>
  <c r="P527" i="9"/>
  <c r="Q527" i="9" s="1"/>
  <c r="O527" i="9"/>
  <c r="L527" i="9"/>
  <c r="J527" i="9"/>
  <c r="M527" i="9" s="1"/>
  <c r="G527" i="9"/>
  <c r="AE526" i="9"/>
  <c r="Y526" i="9"/>
  <c r="V526" i="9"/>
  <c r="W526" i="9" s="1"/>
  <c r="U526" i="9"/>
  <c r="X526" i="9" s="1"/>
  <c r="P526" i="9"/>
  <c r="Q526" i="9" s="1"/>
  <c r="O526" i="9"/>
  <c r="L526" i="9"/>
  <c r="J526" i="9"/>
  <c r="M526" i="9" s="1"/>
  <c r="G526" i="9"/>
  <c r="AE525" i="9"/>
  <c r="V525" i="9"/>
  <c r="W525" i="9" s="1"/>
  <c r="U525" i="9"/>
  <c r="P525" i="9"/>
  <c r="Q525" i="9" s="1"/>
  <c r="O525" i="9"/>
  <c r="L525" i="9"/>
  <c r="J525" i="9"/>
  <c r="M525" i="9" s="1"/>
  <c r="G525" i="9"/>
  <c r="AE524" i="9"/>
  <c r="V524" i="9"/>
  <c r="W524" i="9" s="1"/>
  <c r="U524" i="9"/>
  <c r="P524" i="9"/>
  <c r="Q524" i="9" s="1"/>
  <c r="O524" i="9"/>
  <c r="L524" i="9"/>
  <c r="J524" i="9"/>
  <c r="M524" i="9" s="1"/>
  <c r="G524" i="9"/>
  <c r="AE523" i="9"/>
  <c r="Y523" i="9"/>
  <c r="V523" i="9"/>
  <c r="W523" i="9" s="1"/>
  <c r="U523" i="9"/>
  <c r="X523" i="9" s="1"/>
  <c r="P523" i="9"/>
  <c r="Q523" i="9" s="1"/>
  <c r="O523" i="9"/>
  <c r="L523" i="9"/>
  <c r="J523" i="9"/>
  <c r="M523" i="9" s="1"/>
  <c r="G523" i="9"/>
  <c r="AE522" i="9"/>
  <c r="V522" i="9"/>
  <c r="W522" i="9" s="1"/>
  <c r="U522" i="9"/>
  <c r="P522" i="9"/>
  <c r="Q522" i="9" s="1"/>
  <c r="O522" i="9"/>
  <c r="L522" i="9"/>
  <c r="J522" i="9"/>
  <c r="M522" i="9" s="1"/>
  <c r="G522" i="9"/>
  <c r="AE521" i="9"/>
  <c r="V521" i="9"/>
  <c r="W521" i="9" s="1"/>
  <c r="U521" i="9"/>
  <c r="P521" i="9"/>
  <c r="Q521" i="9" s="1"/>
  <c r="O521" i="9"/>
  <c r="L521" i="9"/>
  <c r="J521" i="9"/>
  <c r="M521" i="9" s="1"/>
  <c r="G521" i="9"/>
  <c r="AE520" i="9"/>
  <c r="V520" i="9"/>
  <c r="W520" i="9" s="1"/>
  <c r="U520" i="9"/>
  <c r="P520" i="9"/>
  <c r="Q520" i="9" s="1"/>
  <c r="O520" i="9"/>
  <c r="L520" i="9"/>
  <c r="J520" i="9"/>
  <c r="M520" i="9" s="1"/>
  <c r="G520" i="9"/>
  <c r="AE519" i="9"/>
  <c r="V519" i="9"/>
  <c r="W519" i="9" s="1"/>
  <c r="U519" i="9"/>
  <c r="P519" i="9"/>
  <c r="Q519" i="9" s="1"/>
  <c r="O519" i="9"/>
  <c r="L519" i="9"/>
  <c r="J519" i="9"/>
  <c r="M519" i="9" s="1"/>
  <c r="G519" i="9"/>
  <c r="AE518" i="9"/>
  <c r="V518" i="9"/>
  <c r="W518" i="9" s="1"/>
  <c r="U518" i="9"/>
  <c r="P518" i="9"/>
  <c r="Q518" i="9" s="1"/>
  <c r="O518" i="9"/>
  <c r="L518" i="9"/>
  <c r="J518" i="9"/>
  <c r="M518" i="9" s="1"/>
  <c r="G518" i="9"/>
  <c r="AE517" i="9"/>
  <c r="V517" i="9"/>
  <c r="W517" i="9" s="1"/>
  <c r="U517" i="9"/>
  <c r="P517" i="9"/>
  <c r="Q517" i="9" s="1"/>
  <c r="O517" i="9"/>
  <c r="L517" i="9"/>
  <c r="J517" i="9"/>
  <c r="M517" i="9" s="1"/>
  <c r="G517" i="9"/>
  <c r="AE516" i="9"/>
  <c r="V516" i="9"/>
  <c r="W516" i="9" s="1"/>
  <c r="U516" i="9"/>
  <c r="P516" i="9"/>
  <c r="Q516" i="9" s="1"/>
  <c r="O516" i="9"/>
  <c r="L516" i="9"/>
  <c r="J516" i="9"/>
  <c r="M516" i="9" s="1"/>
  <c r="G516" i="9"/>
  <c r="AE515" i="9"/>
  <c r="V515" i="9"/>
  <c r="W515" i="9" s="1"/>
  <c r="U515" i="9"/>
  <c r="P515" i="9"/>
  <c r="Q515" i="9" s="1"/>
  <c r="O515" i="9"/>
  <c r="L515" i="9"/>
  <c r="J515" i="9"/>
  <c r="M515" i="9" s="1"/>
  <c r="G515" i="9"/>
  <c r="AE514" i="9"/>
  <c r="V514" i="9"/>
  <c r="W514" i="9" s="1"/>
  <c r="U514" i="9"/>
  <c r="P514" i="9"/>
  <c r="Q514" i="9" s="1"/>
  <c r="O514" i="9"/>
  <c r="L514" i="9"/>
  <c r="J514" i="9"/>
  <c r="M514" i="9" s="1"/>
  <c r="G514" i="9"/>
  <c r="AE513" i="9"/>
  <c r="Y513" i="9"/>
  <c r="V513" i="9"/>
  <c r="W513" i="9" s="1"/>
  <c r="U513" i="9"/>
  <c r="X513" i="9" s="1"/>
  <c r="S513" i="9"/>
  <c r="P513" i="9"/>
  <c r="Q513" i="9" s="1"/>
  <c r="O513" i="9"/>
  <c r="R513" i="9" s="1"/>
  <c r="L513" i="9"/>
  <c r="J513" i="9"/>
  <c r="M513" i="9" s="1"/>
  <c r="G513" i="9"/>
  <c r="AE512" i="9"/>
  <c r="V512" i="9"/>
  <c r="W512" i="9" s="1"/>
  <c r="U512" i="9"/>
  <c r="P512" i="9"/>
  <c r="Q512" i="9" s="1"/>
  <c r="O512" i="9"/>
  <c r="L512" i="9"/>
  <c r="J512" i="9"/>
  <c r="M512" i="9" s="1"/>
  <c r="G512" i="9"/>
  <c r="AE511" i="9"/>
  <c r="Y511" i="9"/>
  <c r="V511" i="9"/>
  <c r="W511" i="9" s="1"/>
  <c r="U511" i="9"/>
  <c r="X511" i="9" s="1"/>
  <c r="P511" i="9"/>
  <c r="Q511" i="9" s="1"/>
  <c r="O511" i="9"/>
  <c r="L511" i="9"/>
  <c r="J511" i="9"/>
  <c r="M511" i="9" s="1"/>
  <c r="G511" i="9"/>
  <c r="AE510" i="9"/>
  <c r="V510" i="9"/>
  <c r="W510" i="9" s="1"/>
  <c r="U510" i="9"/>
  <c r="P510" i="9"/>
  <c r="Q510" i="9" s="1"/>
  <c r="O510" i="9"/>
  <c r="L510" i="9"/>
  <c r="J510" i="9"/>
  <c r="M510" i="9" s="1"/>
  <c r="G510" i="9"/>
  <c r="AE509" i="9"/>
  <c r="V509" i="9"/>
  <c r="W509" i="9" s="1"/>
  <c r="U509" i="9"/>
  <c r="P509" i="9"/>
  <c r="Q509" i="9" s="1"/>
  <c r="O509" i="9"/>
  <c r="L509" i="9"/>
  <c r="J509" i="9"/>
  <c r="M509" i="9" s="1"/>
  <c r="G509" i="9"/>
  <c r="AE508" i="9"/>
  <c r="Y508" i="9"/>
  <c r="V508" i="9"/>
  <c r="W508" i="9" s="1"/>
  <c r="U508" i="9"/>
  <c r="X508" i="9" s="1"/>
  <c r="S508" i="9"/>
  <c r="P508" i="9"/>
  <c r="Q508" i="9" s="1"/>
  <c r="O508" i="9"/>
  <c r="R508" i="9" s="1"/>
  <c r="L508" i="9"/>
  <c r="J508" i="9"/>
  <c r="M508" i="9" s="1"/>
  <c r="G508" i="9"/>
  <c r="AE507" i="9"/>
  <c r="V507" i="9"/>
  <c r="W507" i="9" s="1"/>
  <c r="U507" i="9"/>
  <c r="P507" i="9"/>
  <c r="Q507" i="9" s="1"/>
  <c r="O507" i="9"/>
  <c r="L507" i="9"/>
  <c r="J507" i="9"/>
  <c r="M507" i="9" s="1"/>
  <c r="G507" i="9"/>
  <c r="AE506" i="9"/>
  <c r="V506" i="9"/>
  <c r="W506" i="9" s="1"/>
  <c r="U506" i="9"/>
  <c r="P506" i="9"/>
  <c r="Q506" i="9" s="1"/>
  <c r="O506" i="9"/>
  <c r="L506" i="9"/>
  <c r="J506" i="9"/>
  <c r="M506" i="9" s="1"/>
  <c r="G506" i="9"/>
  <c r="AE505" i="9"/>
  <c r="V505" i="9"/>
  <c r="W505" i="9" s="1"/>
  <c r="U505" i="9"/>
  <c r="P505" i="9"/>
  <c r="Q505" i="9" s="1"/>
  <c r="O505" i="9"/>
  <c r="L505" i="9"/>
  <c r="J505" i="9"/>
  <c r="M505" i="9" s="1"/>
  <c r="G505" i="9"/>
  <c r="AE504" i="9"/>
  <c r="V504" i="9"/>
  <c r="W504" i="9" s="1"/>
  <c r="U504" i="9"/>
  <c r="P504" i="9"/>
  <c r="Q504" i="9" s="1"/>
  <c r="O504" i="9"/>
  <c r="L504" i="9"/>
  <c r="J504" i="9"/>
  <c r="M504" i="9" s="1"/>
  <c r="G504" i="9"/>
  <c r="AE503" i="9"/>
  <c r="V503" i="9"/>
  <c r="W503" i="9" s="1"/>
  <c r="U503" i="9"/>
  <c r="P503" i="9"/>
  <c r="Q503" i="9" s="1"/>
  <c r="O503" i="9"/>
  <c r="L503" i="9"/>
  <c r="J503" i="9"/>
  <c r="M503" i="9" s="1"/>
  <c r="G503" i="9"/>
  <c r="AE502" i="9"/>
  <c r="V502" i="9"/>
  <c r="W502" i="9" s="1"/>
  <c r="U502" i="9"/>
  <c r="P502" i="9"/>
  <c r="Q502" i="9" s="1"/>
  <c r="O502" i="9"/>
  <c r="L502" i="9"/>
  <c r="J502" i="9"/>
  <c r="M502" i="9" s="1"/>
  <c r="G502" i="9"/>
  <c r="AE501" i="9"/>
  <c r="V501" i="9"/>
  <c r="W501" i="9" s="1"/>
  <c r="U501" i="9"/>
  <c r="P501" i="9"/>
  <c r="Q501" i="9" s="1"/>
  <c r="O501" i="9"/>
  <c r="L501" i="9"/>
  <c r="J501" i="9"/>
  <c r="M501" i="9" s="1"/>
  <c r="G501" i="9"/>
  <c r="AE500" i="9"/>
  <c r="V500" i="9"/>
  <c r="W500" i="9" s="1"/>
  <c r="U500" i="9"/>
  <c r="P500" i="9"/>
  <c r="Q500" i="9" s="1"/>
  <c r="O500" i="9"/>
  <c r="L500" i="9"/>
  <c r="J500" i="9"/>
  <c r="M500" i="9" s="1"/>
  <c r="G500" i="9"/>
  <c r="AE499" i="9"/>
  <c r="V499" i="9"/>
  <c r="W499" i="9" s="1"/>
  <c r="U499" i="9"/>
  <c r="P499" i="9"/>
  <c r="Q499" i="9" s="1"/>
  <c r="O499" i="9"/>
  <c r="L499" i="9"/>
  <c r="J499" i="9"/>
  <c r="M499" i="9" s="1"/>
  <c r="G499" i="9"/>
  <c r="AE498" i="9"/>
  <c r="V498" i="9"/>
  <c r="W498" i="9" s="1"/>
  <c r="U498" i="9"/>
  <c r="P498" i="9"/>
  <c r="Q498" i="9" s="1"/>
  <c r="O498" i="9"/>
  <c r="L498" i="9"/>
  <c r="J498" i="9"/>
  <c r="M498" i="9" s="1"/>
  <c r="G498" i="9"/>
  <c r="AE497" i="9"/>
  <c r="V497" i="9"/>
  <c r="W497" i="9" s="1"/>
  <c r="U497" i="9"/>
  <c r="P497" i="9"/>
  <c r="Q497" i="9" s="1"/>
  <c r="O497" i="9"/>
  <c r="L497" i="9"/>
  <c r="J497" i="9"/>
  <c r="M497" i="9" s="1"/>
  <c r="G497" i="9"/>
  <c r="AE496" i="9"/>
  <c r="V496" i="9"/>
  <c r="W496" i="9" s="1"/>
  <c r="U496" i="9"/>
  <c r="P496" i="9"/>
  <c r="Q496" i="9" s="1"/>
  <c r="O496" i="9"/>
  <c r="L496" i="9"/>
  <c r="J496" i="9"/>
  <c r="M496" i="9" s="1"/>
  <c r="G496" i="9"/>
  <c r="AE495" i="9"/>
  <c r="V495" i="9"/>
  <c r="W495" i="9" s="1"/>
  <c r="U495" i="9"/>
  <c r="P495" i="9"/>
  <c r="Q495" i="9" s="1"/>
  <c r="O495" i="9"/>
  <c r="L495" i="9"/>
  <c r="J495" i="9"/>
  <c r="M495" i="9" s="1"/>
  <c r="G495" i="9"/>
  <c r="AE494" i="9"/>
  <c r="V494" i="9"/>
  <c r="W494" i="9" s="1"/>
  <c r="U494" i="9"/>
  <c r="S494" i="9"/>
  <c r="P494" i="9"/>
  <c r="Q494" i="9" s="1"/>
  <c r="O494" i="9"/>
  <c r="R494" i="9" s="1"/>
  <c r="L494" i="9"/>
  <c r="J494" i="9"/>
  <c r="M494" i="9" s="1"/>
  <c r="G494" i="9"/>
  <c r="AE493" i="9"/>
  <c r="V493" i="9"/>
  <c r="W493" i="9" s="1"/>
  <c r="U493" i="9"/>
  <c r="P493" i="9"/>
  <c r="Q493" i="9" s="1"/>
  <c r="O493" i="9"/>
  <c r="L493" i="9"/>
  <c r="J493" i="9"/>
  <c r="M493" i="9" s="1"/>
  <c r="G493" i="9"/>
  <c r="AE492" i="9"/>
  <c r="V492" i="9"/>
  <c r="W492" i="9" s="1"/>
  <c r="U492" i="9"/>
  <c r="P492" i="9"/>
  <c r="Q492" i="9" s="1"/>
  <c r="O492" i="9"/>
  <c r="L492" i="9"/>
  <c r="J492" i="9"/>
  <c r="M492" i="9" s="1"/>
  <c r="G492" i="9"/>
  <c r="AE491" i="9"/>
  <c r="V491" i="9"/>
  <c r="W491" i="9" s="1"/>
  <c r="U491" i="9"/>
  <c r="P491" i="9"/>
  <c r="Q491" i="9" s="1"/>
  <c r="O491" i="9"/>
  <c r="L491" i="9"/>
  <c r="J491" i="9"/>
  <c r="M491" i="9" s="1"/>
  <c r="G491" i="9"/>
  <c r="AE490" i="9"/>
  <c r="Y490" i="9"/>
  <c r="V490" i="9"/>
  <c r="W490" i="9" s="1"/>
  <c r="U490" i="9"/>
  <c r="X490" i="9" s="1"/>
  <c r="S490" i="9"/>
  <c r="P490" i="9"/>
  <c r="Q490" i="9" s="1"/>
  <c r="O490" i="9"/>
  <c r="R490" i="9" s="1"/>
  <c r="L490" i="9"/>
  <c r="J490" i="9"/>
  <c r="M490" i="9" s="1"/>
  <c r="G490" i="9"/>
  <c r="AE489" i="9"/>
  <c r="Y489" i="9"/>
  <c r="V489" i="9"/>
  <c r="W489" i="9" s="1"/>
  <c r="U489" i="9"/>
  <c r="X489" i="9" s="1"/>
  <c r="P489" i="9"/>
  <c r="Q489" i="9" s="1"/>
  <c r="O489" i="9"/>
  <c r="L489" i="9"/>
  <c r="J489" i="9"/>
  <c r="M489" i="9" s="1"/>
  <c r="G489" i="9"/>
  <c r="AE488" i="9"/>
  <c r="V488" i="9"/>
  <c r="W488" i="9" s="1"/>
  <c r="U488" i="9"/>
  <c r="P488" i="9"/>
  <c r="Q488" i="9" s="1"/>
  <c r="O488" i="9"/>
  <c r="L488" i="9"/>
  <c r="J488" i="9"/>
  <c r="M488" i="9" s="1"/>
  <c r="G488" i="9"/>
  <c r="AE487" i="9"/>
  <c r="V487" i="9"/>
  <c r="W487" i="9" s="1"/>
  <c r="U487" i="9"/>
  <c r="P487" i="9"/>
  <c r="Q487" i="9" s="1"/>
  <c r="O487" i="9"/>
  <c r="L487" i="9"/>
  <c r="J487" i="9"/>
  <c r="M487" i="9" s="1"/>
  <c r="G487" i="9"/>
  <c r="AE486" i="9"/>
  <c r="V486" i="9"/>
  <c r="W486" i="9" s="1"/>
  <c r="U486" i="9"/>
  <c r="P486" i="9"/>
  <c r="Q486" i="9" s="1"/>
  <c r="O486" i="9"/>
  <c r="L486" i="9"/>
  <c r="J486" i="9"/>
  <c r="M486" i="9" s="1"/>
  <c r="G486" i="9"/>
  <c r="AE485" i="9"/>
  <c r="Y485" i="9"/>
  <c r="V485" i="9"/>
  <c r="W485" i="9" s="1"/>
  <c r="U485" i="9"/>
  <c r="X485" i="9" s="1"/>
  <c r="P485" i="9"/>
  <c r="Q485" i="9" s="1"/>
  <c r="O485" i="9"/>
  <c r="L485" i="9"/>
  <c r="J485" i="9"/>
  <c r="M485" i="9" s="1"/>
  <c r="G485" i="9"/>
  <c r="AE484" i="9"/>
  <c r="V484" i="9"/>
  <c r="W484" i="9" s="1"/>
  <c r="U484" i="9"/>
  <c r="P484" i="9"/>
  <c r="Q484" i="9" s="1"/>
  <c r="O484" i="9"/>
  <c r="L484" i="9"/>
  <c r="J484" i="9"/>
  <c r="M484" i="9" s="1"/>
  <c r="G484" i="9"/>
  <c r="AE483" i="9"/>
  <c r="V483" i="9"/>
  <c r="W483" i="9" s="1"/>
  <c r="U483" i="9"/>
  <c r="P483" i="9"/>
  <c r="Q483" i="9" s="1"/>
  <c r="O483" i="9"/>
  <c r="L483" i="9"/>
  <c r="J483" i="9"/>
  <c r="M483" i="9" s="1"/>
  <c r="G483" i="9"/>
  <c r="AE482" i="9"/>
  <c r="V482" i="9"/>
  <c r="W482" i="9" s="1"/>
  <c r="U482" i="9"/>
  <c r="P482" i="9"/>
  <c r="Q482" i="9" s="1"/>
  <c r="O482" i="9"/>
  <c r="L482" i="9"/>
  <c r="J482" i="9"/>
  <c r="M482" i="9" s="1"/>
  <c r="G482" i="9"/>
  <c r="AE481" i="9"/>
  <c r="Y481" i="9"/>
  <c r="V481" i="9"/>
  <c r="W481" i="9" s="1"/>
  <c r="U481" i="9"/>
  <c r="X481" i="9" s="1"/>
  <c r="S481" i="9"/>
  <c r="P481" i="9"/>
  <c r="Q481" i="9" s="1"/>
  <c r="O481" i="9"/>
  <c r="R481" i="9" s="1"/>
  <c r="L481" i="9"/>
  <c r="J481" i="9"/>
  <c r="M481" i="9" s="1"/>
  <c r="G481" i="9"/>
  <c r="AE480" i="9"/>
  <c r="V480" i="9"/>
  <c r="W480" i="9" s="1"/>
  <c r="U480" i="9"/>
  <c r="P480" i="9"/>
  <c r="Q480" i="9" s="1"/>
  <c r="O480" i="9"/>
  <c r="L480" i="9"/>
  <c r="J480" i="9"/>
  <c r="M480" i="9" s="1"/>
  <c r="G480" i="9"/>
  <c r="AE479" i="9"/>
  <c r="V479" i="9"/>
  <c r="W479" i="9" s="1"/>
  <c r="U479" i="9"/>
  <c r="P479" i="9"/>
  <c r="Q479" i="9" s="1"/>
  <c r="O479" i="9"/>
  <c r="L479" i="9"/>
  <c r="J479" i="9"/>
  <c r="M479" i="9" s="1"/>
  <c r="G479" i="9"/>
  <c r="AE478" i="9"/>
  <c r="V478" i="9"/>
  <c r="W478" i="9" s="1"/>
  <c r="U478" i="9"/>
  <c r="P478" i="9"/>
  <c r="Q478" i="9" s="1"/>
  <c r="O478" i="9"/>
  <c r="L478" i="9"/>
  <c r="J478" i="9"/>
  <c r="M478" i="9" s="1"/>
  <c r="G478" i="9"/>
  <c r="AE477" i="9"/>
  <c r="V477" i="9"/>
  <c r="W477" i="9" s="1"/>
  <c r="U477" i="9"/>
  <c r="P477" i="9"/>
  <c r="Q477" i="9" s="1"/>
  <c r="O477" i="9"/>
  <c r="L477" i="9"/>
  <c r="J477" i="9"/>
  <c r="M477" i="9" s="1"/>
  <c r="G477" i="9"/>
  <c r="AE476" i="9"/>
  <c r="V476" i="9"/>
  <c r="W476" i="9" s="1"/>
  <c r="U476" i="9"/>
  <c r="S476" i="9"/>
  <c r="P476" i="9"/>
  <c r="Q476" i="9" s="1"/>
  <c r="O476" i="9"/>
  <c r="R476" i="9" s="1"/>
  <c r="L476" i="9"/>
  <c r="J476" i="9"/>
  <c r="M476" i="9" s="1"/>
  <c r="G476" i="9"/>
  <c r="AE475" i="9"/>
  <c r="V475" i="9"/>
  <c r="W475" i="9" s="1"/>
  <c r="U475" i="9"/>
  <c r="P475" i="9"/>
  <c r="Q475" i="9" s="1"/>
  <c r="O475" i="9"/>
  <c r="L475" i="9"/>
  <c r="J475" i="9"/>
  <c r="M475" i="9" s="1"/>
  <c r="G475" i="9"/>
  <c r="AE474" i="9"/>
  <c r="V474" i="9"/>
  <c r="W474" i="9" s="1"/>
  <c r="U474" i="9"/>
  <c r="P474" i="9"/>
  <c r="Q474" i="9" s="1"/>
  <c r="O474" i="9"/>
  <c r="L474" i="9"/>
  <c r="J474" i="9"/>
  <c r="M474" i="9" s="1"/>
  <c r="G474" i="9"/>
  <c r="AE473" i="9"/>
  <c r="V473" i="9"/>
  <c r="W473" i="9" s="1"/>
  <c r="U473" i="9"/>
  <c r="P473" i="9"/>
  <c r="Q473" i="9" s="1"/>
  <c r="O473" i="9"/>
  <c r="L473" i="9"/>
  <c r="J473" i="9"/>
  <c r="M473" i="9" s="1"/>
  <c r="G473" i="9"/>
  <c r="AE472" i="9"/>
  <c r="V472" i="9"/>
  <c r="W472" i="9" s="1"/>
  <c r="U472" i="9"/>
  <c r="P472" i="9"/>
  <c r="Q472" i="9" s="1"/>
  <c r="O472" i="9"/>
  <c r="L472" i="9"/>
  <c r="J472" i="9"/>
  <c r="M472" i="9" s="1"/>
  <c r="G472" i="9"/>
  <c r="AE471" i="9"/>
  <c r="V471" i="9"/>
  <c r="W471" i="9" s="1"/>
  <c r="U471" i="9"/>
  <c r="P471" i="9"/>
  <c r="Q471" i="9" s="1"/>
  <c r="O471" i="9"/>
  <c r="L471" i="9"/>
  <c r="J471" i="9"/>
  <c r="M471" i="9" s="1"/>
  <c r="G471" i="9"/>
  <c r="AE470" i="9"/>
  <c r="V470" i="9"/>
  <c r="W470" i="9" s="1"/>
  <c r="U470" i="9"/>
  <c r="P470" i="9"/>
  <c r="Q470" i="9" s="1"/>
  <c r="O470" i="9"/>
  <c r="L470" i="9"/>
  <c r="J470" i="9"/>
  <c r="M470" i="9" s="1"/>
  <c r="G470" i="9"/>
  <c r="AE469" i="9"/>
  <c r="V469" i="9"/>
  <c r="W469" i="9" s="1"/>
  <c r="U469" i="9"/>
  <c r="P469" i="9"/>
  <c r="Q469" i="9" s="1"/>
  <c r="O469" i="9"/>
  <c r="L469" i="9"/>
  <c r="J469" i="9"/>
  <c r="M469" i="9" s="1"/>
  <c r="G469" i="9"/>
  <c r="AE468" i="9"/>
  <c r="V468" i="9"/>
  <c r="W468" i="9" s="1"/>
  <c r="U468" i="9"/>
  <c r="P468" i="9"/>
  <c r="Q468" i="9" s="1"/>
  <c r="O468" i="9"/>
  <c r="L468" i="9"/>
  <c r="J468" i="9"/>
  <c r="M468" i="9" s="1"/>
  <c r="G468" i="9"/>
  <c r="AE467" i="9"/>
  <c r="V467" i="9"/>
  <c r="W467" i="9" s="1"/>
  <c r="U467" i="9"/>
  <c r="P467" i="9"/>
  <c r="Q467" i="9" s="1"/>
  <c r="O467" i="9"/>
  <c r="L467" i="9"/>
  <c r="J467" i="9"/>
  <c r="M467" i="9" s="1"/>
  <c r="G467" i="9"/>
  <c r="AE466" i="9"/>
  <c r="V466" i="9"/>
  <c r="W466" i="9" s="1"/>
  <c r="U466" i="9"/>
  <c r="P466" i="9"/>
  <c r="Q466" i="9" s="1"/>
  <c r="O466" i="9"/>
  <c r="L466" i="9"/>
  <c r="J466" i="9"/>
  <c r="M466" i="9" s="1"/>
  <c r="G466" i="9"/>
  <c r="AE465" i="9"/>
  <c r="V465" i="9"/>
  <c r="W465" i="9" s="1"/>
  <c r="U465" i="9"/>
  <c r="P465" i="9"/>
  <c r="Q465" i="9" s="1"/>
  <c r="O465" i="9"/>
  <c r="L465" i="9"/>
  <c r="J465" i="9"/>
  <c r="M465" i="9" s="1"/>
  <c r="G465" i="9"/>
  <c r="AE464" i="9"/>
  <c r="V464" i="9"/>
  <c r="W464" i="9" s="1"/>
  <c r="U464" i="9"/>
  <c r="P464" i="9"/>
  <c r="Q464" i="9" s="1"/>
  <c r="O464" i="9"/>
  <c r="L464" i="9"/>
  <c r="J464" i="9"/>
  <c r="M464" i="9" s="1"/>
  <c r="G464" i="9"/>
  <c r="AE463" i="9"/>
  <c r="V463" i="9"/>
  <c r="W463" i="9" s="1"/>
  <c r="U463" i="9"/>
  <c r="S463" i="9"/>
  <c r="P463" i="9"/>
  <c r="Q463" i="9" s="1"/>
  <c r="O463" i="9"/>
  <c r="R463" i="9" s="1"/>
  <c r="L463" i="9"/>
  <c r="J463" i="9"/>
  <c r="M463" i="9" s="1"/>
  <c r="G463" i="9"/>
  <c r="AE462" i="9"/>
  <c r="V462" i="9"/>
  <c r="W462" i="9" s="1"/>
  <c r="U462" i="9"/>
  <c r="S462" i="9"/>
  <c r="P462" i="9"/>
  <c r="Q462" i="9" s="1"/>
  <c r="O462" i="9"/>
  <c r="R462" i="9" s="1"/>
  <c r="L462" i="9"/>
  <c r="J462" i="9"/>
  <c r="M462" i="9" s="1"/>
  <c r="G462" i="9"/>
  <c r="AE461" i="9"/>
  <c r="V461" i="9"/>
  <c r="W461" i="9" s="1"/>
  <c r="U461" i="9"/>
  <c r="P461" i="9"/>
  <c r="Q461" i="9" s="1"/>
  <c r="O461" i="9"/>
  <c r="L461" i="9"/>
  <c r="J461" i="9"/>
  <c r="M461" i="9" s="1"/>
  <c r="G461" i="9"/>
  <c r="AE460" i="9"/>
  <c r="V460" i="9"/>
  <c r="W460" i="9" s="1"/>
  <c r="U460" i="9"/>
  <c r="P460" i="9"/>
  <c r="Q460" i="9" s="1"/>
  <c r="O460" i="9"/>
  <c r="L460" i="9"/>
  <c r="J460" i="9"/>
  <c r="M460" i="9" s="1"/>
  <c r="G460" i="9"/>
  <c r="AE459" i="9"/>
  <c r="V459" i="9"/>
  <c r="W459" i="9" s="1"/>
  <c r="U459" i="9"/>
  <c r="P459" i="9"/>
  <c r="Q459" i="9" s="1"/>
  <c r="O459" i="9"/>
  <c r="L459" i="9"/>
  <c r="J459" i="9"/>
  <c r="M459" i="9" s="1"/>
  <c r="G459" i="9"/>
  <c r="AE458" i="9"/>
  <c r="V458" i="9"/>
  <c r="W458" i="9" s="1"/>
  <c r="U458" i="9"/>
  <c r="P458" i="9"/>
  <c r="Q458" i="9" s="1"/>
  <c r="O458" i="9"/>
  <c r="L458" i="9"/>
  <c r="J458" i="9"/>
  <c r="M458" i="9" s="1"/>
  <c r="G458" i="9"/>
  <c r="AE457" i="9"/>
  <c r="V457" i="9"/>
  <c r="W457" i="9" s="1"/>
  <c r="U457" i="9"/>
  <c r="P457" i="9"/>
  <c r="Q457" i="9" s="1"/>
  <c r="O457" i="9"/>
  <c r="L457" i="9"/>
  <c r="J457" i="9"/>
  <c r="M457" i="9" s="1"/>
  <c r="G457" i="9"/>
  <c r="AE456" i="9"/>
  <c r="V456" i="9"/>
  <c r="W456" i="9" s="1"/>
  <c r="U456" i="9"/>
  <c r="S456" i="9"/>
  <c r="P456" i="9"/>
  <c r="Q456" i="9" s="1"/>
  <c r="O456" i="9"/>
  <c r="R456" i="9" s="1"/>
  <c r="L456" i="9"/>
  <c r="J456" i="9"/>
  <c r="M456" i="9" s="1"/>
  <c r="G456" i="9"/>
  <c r="AE455" i="9"/>
  <c r="V455" i="9"/>
  <c r="W455" i="9" s="1"/>
  <c r="U455" i="9"/>
  <c r="P455" i="9"/>
  <c r="Q455" i="9" s="1"/>
  <c r="O455" i="9"/>
  <c r="L455" i="9"/>
  <c r="J455" i="9"/>
  <c r="M455" i="9" s="1"/>
  <c r="G455" i="9"/>
  <c r="AE454" i="9"/>
  <c r="V454" i="9"/>
  <c r="W454" i="9" s="1"/>
  <c r="U454" i="9"/>
  <c r="P454" i="9"/>
  <c r="Q454" i="9" s="1"/>
  <c r="O454" i="9"/>
  <c r="L454" i="9"/>
  <c r="J454" i="9"/>
  <c r="M454" i="9" s="1"/>
  <c r="G454" i="9"/>
  <c r="AE453" i="9"/>
  <c r="V453" i="9"/>
  <c r="W453" i="9" s="1"/>
  <c r="U453" i="9"/>
  <c r="P453" i="9"/>
  <c r="Q453" i="9" s="1"/>
  <c r="O453" i="9"/>
  <c r="L453" i="9"/>
  <c r="J453" i="9"/>
  <c r="M453" i="9" s="1"/>
  <c r="G453" i="9"/>
  <c r="AE452" i="9"/>
  <c r="V452" i="9"/>
  <c r="W452" i="9" s="1"/>
  <c r="U452" i="9"/>
  <c r="P452" i="9"/>
  <c r="Q452" i="9" s="1"/>
  <c r="O452" i="9"/>
  <c r="L452" i="9"/>
  <c r="J452" i="9"/>
  <c r="M452" i="9" s="1"/>
  <c r="G452" i="9"/>
  <c r="AE451" i="9"/>
  <c r="V451" i="9"/>
  <c r="W451" i="9" s="1"/>
  <c r="U451" i="9"/>
  <c r="P451" i="9"/>
  <c r="Q451" i="9" s="1"/>
  <c r="O451" i="9"/>
  <c r="L451" i="9"/>
  <c r="J451" i="9"/>
  <c r="M451" i="9" s="1"/>
  <c r="G451" i="9"/>
  <c r="AE450" i="9"/>
  <c r="V450" i="9"/>
  <c r="W450" i="9" s="1"/>
  <c r="U450" i="9"/>
  <c r="P450" i="9"/>
  <c r="Q450" i="9" s="1"/>
  <c r="O450" i="9"/>
  <c r="L450" i="9"/>
  <c r="J450" i="9"/>
  <c r="M450" i="9" s="1"/>
  <c r="G450" i="9"/>
  <c r="AE449" i="9"/>
  <c r="Y449" i="9"/>
  <c r="V449" i="9"/>
  <c r="W449" i="9" s="1"/>
  <c r="U449" i="9"/>
  <c r="X449" i="9" s="1"/>
  <c r="P449" i="9"/>
  <c r="Q449" i="9" s="1"/>
  <c r="O449" i="9"/>
  <c r="L449" i="9"/>
  <c r="J449" i="9"/>
  <c r="M449" i="9" s="1"/>
  <c r="G449" i="9"/>
  <c r="AE448" i="9"/>
  <c r="V448" i="9"/>
  <c r="W448" i="9" s="1"/>
  <c r="U448" i="9"/>
  <c r="P448" i="9"/>
  <c r="Q448" i="9" s="1"/>
  <c r="O448" i="9"/>
  <c r="L448" i="9"/>
  <c r="J448" i="9"/>
  <c r="M448" i="9" s="1"/>
  <c r="G448" i="9"/>
  <c r="AE447" i="9"/>
  <c r="V447" i="9"/>
  <c r="W447" i="9" s="1"/>
  <c r="U447" i="9"/>
  <c r="P447" i="9"/>
  <c r="Q447" i="9" s="1"/>
  <c r="O447" i="9"/>
  <c r="L447" i="9"/>
  <c r="J447" i="9"/>
  <c r="M447" i="9" s="1"/>
  <c r="G447" i="9"/>
  <c r="AE446" i="9"/>
  <c r="V446" i="9"/>
  <c r="W446" i="9" s="1"/>
  <c r="U446" i="9"/>
  <c r="P446" i="9"/>
  <c r="Q446" i="9" s="1"/>
  <c r="O446" i="9"/>
  <c r="L446" i="9"/>
  <c r="J446" i="9"/>
  <c r="M446" i="9" s="1"/>
  <c r="G446" i="9"/>
  <c r="AE445" i="9"/>
  <c r="V445" i="9"/>
  <c r="W445" i="9" s="1"/>
  <c r="U445" i="9"/>
  <c r="P445" i="9"/>
  <c r="Q445" i="9" s="1"/>
  <c r="O445" i="9"/>
  <c r="L445" i="9"/>
  <c r="J445" i="9"/>
  <c r="M445" i="9" s="1"/>
  <c r="G445" i="9"/>
  <c r="AE444" i="9"/>
  <c r="V444" i="9"/>
  <c r="W444" i="9" s="1"/>
  <c r="U444" i="9"/>
  <c r="P444" i="9"/>
  <c r="Q444" i="9" s="1"/>
  <c r="O444" i="9"/>
  <c r="L444" i="9"/>
  <c r="J444" i="9"/>
  <c r="M444" i="9" s="1"/>
  <c r="G444" i="9"/>
  <c r="AE443" i="9"/>
  <c r="V443" i="9"/>
  <c r="W443" i="9" s="1"/>
  <c r="U443" i="9"/>
  <c r="P443" i="9"/>
  <c r="Q443" i="9" s="1"/>
  <c r="O443" i="9"/>
  <c r="L443" i="9"/>
  <c r="J443" i="9"/>
  <c r="M443" i="9" s="1"/>
  <c r="G443" i="9"/>
  <c r="AE442" i="9"/>
  <c r="Y442" i="9"/>
  <c r="V442" i="9"/>
  <c r="W442" i="9" s="1"/>
  <c r="U442" i="9"/>
  <c r="X442" i="9" s="1"/>
  <c r="S442" i="9"/>
  <c r="P442" i="9"/>
  <c r="Q442" i="9" s="1"/>
  <c r="O442" i="9"/>
  <c r="R442" i="9" s="1"/>
  <c r="L442" i="9"/>
  <c r="J442" i="9"/>
  <c r="M442" i="9" s="1"/>
  <c r="G442" i="9"/>
  <c r="AE441" i="9"/>
  <c r="V441" i="9"/>
  <c r="W441" i="9" s="1"/>
  <c r="U441" i="9"/>
  <c r="P441" i="9"/>
  <c r="Q441" i="9" s="1"/>
  <c r="O441" i="9"/>
  <c r="L441" i="9"/>
  <c r="J441" i="9"/>
  <c r="M441" i="9" s="1"/>
  <c r="G441" i="9"/>
  <c r="AE440" i="9"/>
  <c r="V440" i="9"/>
  <c r="W440" i="9" s="1"/>
  <c r="U440" i="9"/>
  <c r="P440" i="9"/>
  <c r="Q440" i="9" s="1"/>
  <c r="O440" i="9"/>
  <c r="L440" i="9"/>
  <c r="J440" i="9"/>
  <c r="M440" i="9" s="1"/>
  <c r="G440" i="9"/>
  <c r="AE439" i="9"/>
  <c r="V439" i="9"/>
  <c r="W439" i="9" s="1"/>
  <c r="U439" i="9"/>
  <c r="P439" i="9"/>
  <c r="Q439" i="9" s="1"/>
  <c r="O439" i="9"/>
  <c r="L439" i="9"/>
  <c r="J439" i="9"/>
  <c r="M439" i="9" s="1"/>
  <c r="G439" i="9"/>
  <c r="AE438" i="9"/>
  <c r="V438" i="9"/>
  <c r="W438" i="9" s="1"/>
  <c r="U438" i="9"/>
  <c r="P438" i="9"/>
  <c r="Q438" i="9" s="1"/>
  <c r="O438" i="9"/>
  <c r="L438" i="9"/>
  <c r="J438" i="9"/>
  <c r="M438" i="9" s="1"/>
  <c r="G438" i="9"/>
  <c r="AE437" i="9"/>
  <c r="V437" i="9"/>
  <c r="W437" i="9" s="1"/>
  <c r="U437" i="9"/>
  <c r="P437" i="9"/>
  <c r="Q437" i="9" s="1"/>
  <c r="O437" i="9"/>
  <c r="L437" i="9"/>
  <c r="J437" i="9"/>
  <c r="M437" i="9" s="1"/>
  <c r="G437" i="9"/>
  <c r="AE436" i="9"/>
  <c r="V436" i="9"/>
  <c r="W436" i="9" s="1"/>
  <c r="U436" i="9"/>
  <c r="P436" i="9"/>
  <c r="Q436" i="9" s="1"/>
  <c r="O436" i="9"/>
  <c r="L436" i="9"/>
  <c r="J436" i="9"/>
  <c r="M436" i="9" s="1"/>
  <c r="G436" i="9"/>
  <c r="AE435" i="9"/>
  <c r="V435" i="9"/>
  <c r="W435" i="9" s="1"/>
  <c r="U435" i="9"/>
  <c r="P435" i="9"/>
  <c r="Q435" i="9" s="1"/>
  <c r="O435" i="9"/>
  <c r="L435" i="9"/>
  <c r="J435" i="9"/>
  <c r="M435" i="9" s="1"/>
  <c r="G435" i="9"/>
  <c r="AE434" i="9"/>
  <c r="V434" i="9"/>
  <c r="W434" i="9" s="1"/>
  <c r="U434" i="9"/>
  <c r="P434" i="9"/>
  <c r="Q434" i="9" s="1"/>
  <c r="O434" i="9"/>
  <c r="L434" i="9"/>
  <c r="J434" i="9"/>
  <c r="M434" i="9" s="1"/>
  <c r="G434" i="9"/>
  <c r="AE433" i="9"/>
  <c r="V433" i="9"/>
  <c r="W433" i="9" s="1"/>
  <c r="U433" i="9"/>
  <c r="P433" i="9"/>
  <c r="Q433" i="9" s="1"/>
  <c r="O433" i="9"/>
  <c r="L433" i="9"/>
  <c r="J433" i="9"/>
  <c r="M433" i="9" s="1"/>
  <c r="G433" i="9"/>
  <c r="AE432" i="9"/>
  <c r="V432" i="9"/>
  <c r="W432" i="9" s="1"/>
  <c r="U432" i="9"/>
  <c r="P432" i="9"/>
  <c r="Q432" i="9" s="1"/>
  <c r="O432" i="9"/>
  <c r="L432" i="9"/>
  <c r="J432" i="9"/>
  <c r="M432" i="9" s="1"/>
  <c r="G432" i="9"/>
  <c r="AE431" i="9"/>
  <c r="V431" i="9"/>
  <c r="W431" i="9" s="1"/>
  <c r="U431" i="9"/>
  <c r="P431" i="9"/>
  <c r="Q431" i="9" s="1"/>
  <c r="O431" i="9"/>
  <c r="L431" i="9"/>
  <c r="J431" i="9"/>
  <c r="M431" i="9" s="1"/>
  <c r="G431" i="9"/>
  <c r="AE430" i="9"/>
  <c r="V430" i="9"/>
  <c r="W430" i="9" s="1"/>
  <c r="U430" i="9"/>
  <c r="P430" i="9"/>
  <c r="Q430" i="9" s="1"/>
  <c r="O430" i="9"/>
  <c r="L430" i="9"/>
  <c r="J430" i="9"/>
  <c r="M430" i="9" s="1"/>
  <c r="G430" i="9"/>
  <c r="AE429" i="9"/>
  <c r="V429" i="9"/>
  <c r="W429" i="9" s="1"/>
  <c r="U429" i="9"/>
  <c r="P429" i="9"/>
  <c r="Q429" i="9" s="1"/>
  <c r="O429" i="9"/>
  <c r="L429" i="9"/>
  <c r="J429" i="9"/>
  <c r="M429" i="9" s="1"/>
  <c r="G429" i="9"/>
  <c r="AE428" i="9"/>
  <c r="V428" i="9"/>
  <c r="W428" i="9" s="1"/>
  <c r="U428" i="9"/>
  <c r="S428" i="9"/>
  <c r="P428" i="9"/>
  <c r="Q428" i="9" s="1"/>
  <c r="O428" i="9"/>
  <c r="R428" i="9" s="1"/>
  <c r="L428" i="9"/>
  <c r="J428" i="9"/>
  <c r="M428" i="9" s="1"/>
  <c r="G428" i="9"/>
  <c r="AE427" i="9"/>
  <c r="V427" i="9"/>
  <c r="W427" i="9" s="1"/>
  <c r="U427" i="9"/>
  <c r="P427" i="9"/>
  <c r="Q427" i="9" s="1"/>
  <c r="O427" i="9"/>
  <c r="L427" i="9"/>
  <c r="J427" i="9"/>
  <c r="M427" i="9" s="1"/>
  <c r="G427" i="9"/>
  <c r="AE426" i="9"/>
  <c r="V426" i="9"/>
  <c r="W426" i="9" s="1"/>
  <c r="U426" i="9"/>
  <c r="P426" i="9"/>
  <c r="Q426" i="9" s="1"/>
  <c r="O426" i="9"/>
  <c r="L426" i="9"/>
  <c r="J426" i="9"/>
  <c r="M426" i="9" s="1"/>
  <c r="G426" i="9"/>
  <c r="AE425" i="9"/>
  <c r="V425" i="9"/>
  <c r="W425" i="9" s="1"/>
  <c r="U425" i="9"/>
  <c r="P425" i="9"/>
  <c r="Q425" i="9" s="1"/>
  <c r="O425" i="9"/>
  <c r="L425" i="9"/>
  <c r="J425" i="9"/>
  <c r="M425" i="9" s="1"/>
  <c r="G425" i="9"/>
  <c r="AE424" i="9"/>
  <c r="V424" i="9"/>
  <c r="W424" i="9" s="1"/>
  <c r="U424" i="9"/>
  <c r="P424" i="9"/>
  <c r="Q424" i="9" s="1"/>
  <c r="O424" i="9"/>
  <c r="L424" i="9"/>
  <c r="J424" i="9"/>
  <c r="M424" i="9" s="1"/>
  <c r="G424" i="9"/>
  <c r="AE423" i="9"/>
  <c r="V423" i="9"/>
  <c r="W423" i="9" s="1"/>
  <c r="U423" i="9"/>
  <c r="P423" i="9"/>
  <c r="Q423" i="9" s="1"/>
  <c r="O423" i="9"/>
  <c r="L423" i="9"/>
  <c r="J423" i="9"/>
  <c r="M423" i="9" s="1"/>
  <c r="G423" i="9"/>
  <c r="AE422" i="9"/>
  <c r="V422" i="9"/>
  <c r="W422" i="9" s="1"/>
  <c r="U422" i="9"/>
  <c r="P422" i="9"/>
  <c r="Q422" i="9" s="1"/>
  <c r="O422" i="9"/>
  <c r="L422" i="9"/>
  <c r="J422" i="9"/>
  <c r="M422" i="9" s="1"/>
  <c r="G422" i="9"/>
  <c r="AE421" i="9"/>
  <c r="V421" i="9"/>
  <c r="W421" i="9" s="1"/>
  <c r="U421" i="9"/>
  <c r="P421" i="9"/>
  <c r="Q421" i="9" s="1"/>
  <c r="O421" i="9"/>
  <c r="L421" i="9"/>
  <c r="J421" i="9"/>
  <c r="M421" i="9" s="1"/>
  <c r="G421" i="9"/>
  <c r="AE420" i="9"/>
  <c r="V420" i="9"/>
  <c r="W420" i="9" s="1"/>
  <c r="U420" i="9"/>
  <c r="P420" i="9"/>
  <c r="Q420" i="9" s="1"/>
  <c r="O420" i="9"/>
  <c r="L420" i="9"/>
  <c r="J420" i="9"/>
  <c r="M420" i="9" s="1"/>
  <c r="G420" i="9"/>
  <c r="AE419" i="9"/>
  <c r="V419" i="9"/>
  <c r="W419" i="9" s="1"/>
  <c r="U419" i="9"/>
  <c r="P419" i="9"/>
  <c r="Q419" i="9" s="1"/>
  <c r="O419" i="9"/>
  <c r="L419" i="9"/>
  <c r="J419" i="9"/>
  <c r="M419" i="9" s="1"/>
  <c r="G419" i="9"/>
  <c r="AE418" i="9"/>
  <c r="V418" i="9"/>
  <c r="W418" i="9" s="1"/>
  <c r="U418" i="9"/>
  <c r="P418" i="9"/>
  <c r="Q418" i="9" s="1"/>
  <c r="O418" i="9"/>
  <c r="L418" i="9"/>
  <c r="J418" i="9"/>
  <c r="M418" i="9" s="1"/>
  <c r="G418" i="9"/>
  <c r="AE417" i="9"/>
  <c r="V417" i="9"/>
  <c r="W417" i="9" s="1"/>
  <c r="U417" i="9"/>
  <c r="P417" i="9"/>
  <c r="Q417" i="9" s="1"/>
  <c r="O417" i="9"/>
  <c r="L417" i="9"/>
  <c r="J417" i="9"/>
  <c r="M417" i="9" s="1"/>
  <c r="G417" i="9"/>
  <c r="AE416" i="9"/>
  <c r="V416" i="9"/>
  <c r="W416" i="9" s="1"/>
  <c r="U416" i="9"/>
  <c r="P416" i="9"/>
  <c r="Q416" i="9" s="1"/>
  <c r="O416" i="9"/>
  <c r="L416" i="9"/>
  <c r="J416" i="9"/>
  <c r="M416" i="9" s="1"/>
  <c r="G416" i="9"/>
  <c r="AE415" i="9"/>
  <c r="V415" i="9"/>
  <c r="W415" i="9" s="1"/>
  <c r="U415" i="9"/>
  <c r="P415" i="9"/>
  <c r="Q415" i="9" s="1"/>
  <c r="O415" i="9"/>
  <c r="L415" i="9"/>
  <c r="J415" i="9"/>
  <c r="M415" i="9" s="1"/>
  <c r="G415" i="9"/>
  <c r="AE414" i="9"/>
  <c r="V414" i="9"/>
  <c r="W414" i="9" s="1"/>
  <c r="U414" i="9"/>
  <c r="P414" i="9"/>
  <c r="Q414" i="9" s="1"/>
  <c r="O414" i="9"/>
  <c r="L414" i="9"/>
  <c r="J414" i="9"/>
  <c r="M414" i="9" s="1"/>
  <c r="G414" i="9"/>
  <c r="AE413" i="9"/>
  <c r="V413" i="9"/>
  <c r="W413" i="9" s="1"/>
  <c r="U413" i="9"/>
  <c r="P413" i="9"/>
  <c r="Q413" i="9" s="1"/>
  <c r="O413" i="9"/>
  <c r="L413" i="9"/>
  <c r="J413" i="9"/>
  <c r="M413" i="9" s="1"/>
  <c r="G413" i="9"/>
  <c r="AE412" i="9"/>
  <c r="V412" i="9"/>
  <c r="W412" i="9" s="1"/>
  <c r="U412" i="9"/>
  <c r="P412" i="9"/>
  <c r="Q412" i="9" s="1"/>
  <c r="O412" i="9"/>
  <c r="L412" i="9"/>
  <c r="J412" i="9"/>
  <c r="M412" i="9" s="1"/>
  <c r="G412" i="9"/>
  <c r="AE411" i="9"/>
  <c r="V411" i="9"/>
  <c r="W411" i="9" s="1"/>
  <c r="U411" i="9"/>
  <c r="P411" i="9"/>
  <c r="Q411" i="9" s="1"/>
  <c r="O411" i="9"/>
  <c r="L411" i="9"/>
  <c r="J411" i="9"/>
  <c r="M411" i="9" s="1"/>
  <c r="G411" i="9"/>
  <c r="AE410" i="9"/>
  <c r="Y410" i="9"/>
  <c r="V410" i="9"/>
  <c r="W410" i="9" s="1"/>
  <c r="U410" i="9"/>
  <c r="X410" i="9" s="1"/>
  <c r="P410" i="9"/>
  <c r="Q410" i="9" s="1"/>
  <c r="O410" i="9"/>
  <c r="L410" i="9"/>
  <c r="J410" i="9"/>
  <c r="M410" i="9" s="1"/>
  <c r="G410" i="9"/>
  <c r="AE409" i="9"/>
  <c r="V409" i="9"/>
  <c r="W409" i="9" s="1"/>
  <c r="U409" i="9"/>
  <c r="P409" i="9"/>
  <c r="Q409" i="9" s="1"/>
  <c r="O409" i="9"/>
  <c r="L409" i="9"/>
  <c r="J409" i="9"/>
  <c r="M409" i="9" s="1"/>
  <c r="G409" i="9"/>
  <c r="AE408" i="9"/>
  <c r="V408" i="9"/>
  <c r="W408" i="9" s="1"/>
  <c r="U408" i="9"/>
  <c r="P408" i="9"/>
  <c r="Q408" i="9" s="1"/>
  <c r="O408" i="9"/>
  <c r="L408" i="9"/>
  <c r="J408" i="9"/>
  <c r="M408" i="9" s="1"/>
  <c r="G408" i="9"/>
  <c r="AE407" i="9"/>
  <c r="V407" i="9"/>
  <c r="W407" i="9" s="1"/>
  <c r="U407" i="9"/>
  <c r="P407" i="9"/>
  <c r="Q407" i="9" s="1"/>
  <c r="O407" i="9"/>
  <c r="L407" i="9"/>
  <c r="J407" i="9"/>
  <c r="M407" i="9" s="1"/>
  <c r="G407" i="9"/>
  <c r="AE406" i="9"/>
  <c r="V406" i="9"/>
  <c r="W406" i="9" s="1"/>
  <c r="U406" i="9"/>
  <c r="P406" i="9"/>
  <c r="Q406" i="9" s="1"/>
  <c r="O406" i="9"/>
  <c r="L406" i="9"/>
  <c r="J406" i="9"/>
  <c r="M406" i="9" s="1"/>
  <c r="G406" i="9"/>
  <c r="AE405" i="9"/>
  <c r="V405" i="9"/>
  <c r="W405" i="9" s="1"/>
  <c r="U405" i="9"/>
  <c r="P405" i="9"/>
  <c r="Q405" i="9" s="1"/>
  <c r="O405" i="9"/>
  <c r="L405" i="9"/>
  <c r="J405" i="9"/>
  <c r="M405" i="9" s="1"/>
  <c r="G405" i="9"/>
  <c r="AE404" i="9"/>
  <c r="V404" i="9"/>
  <c r="W404" i="9" s="1"/>
  <c r="U404" i="9"/>
  <c r="P404" i="9"/>
  <c r="Q404" i="9" s="1"/>
  <c r="O404" i="9"/>
  <c r="L404" i="9"/>
  <c r="J404" i="9"/>
  <c r="M404" i="9" s="1"/>
  <c r="G404" i="9"/>
  <c r="AE403" i="9"/>
  <c r="V403" i="9"/>
  <c r="W403" i="9" s="1"/>
  <c r="U403" i="9"/>
  <c r="P403" i="9"/>
  <c r="Q403" i="9" s="1"/>
  <c r="O403" i="9"/>
  <c r="L403" i="9"/>
  <c r="J403" i="9"/>
  <c r="M403" i="9" s="1"/>
  <c r="G403" i="9"/>
  <c r="AE402" i="9"/>
  <c r="V402" i="9"/>
  <c r="W402" i="9" s="1"/>
  <c r="U402" i="9"/>
  <c r="P402" i="9"/>
  <c r="Q402" i="9" s="1"/>
  <c r="O402" i="9"/>
  <c r="L402" i="9"/>
  <c r="J402" i="9"/>
  <c r="M402" i="9" s="1"/>
  <c r="G402" i="9"/>
  <c r="AE401" i="9"/>
  <c r="V401" i="9"/>
  <c r="W401" i="9" s="1"/>
  <c r="U401" i="9"/>
  <c r="S401" i="9"/>
  <c r="P401" i="9"/>
  <c r="Q401" i="9" s="1"/>
  <c r="O401" i="9"/>
  <c r="R401" i="9" s="1"/>
  <c r="L401" i="9"/>
  <c r="J401" i="9"/>
  <c r="M401" i="9" s="1"/>
  <c r="G401" i="9"/>
  <c r="AE400" i="9"/>
  <c r="V400" i="9"/>
  <c r="W400" i="9" s="1"/>
  <c r="U400" i="9"/>
  <c r="P400" i="9"/>
  <c r="Q400" i="9" s="1"/>
  <c r="O400" i="9"/>
  <c r="L400" i="9"/>
  <c r="J400" i="9"/>
  <c r="M400" i="9" s="1"/>
  <c r="G400" i="9"/>
  <c r="AE399" i="9"/>
  <c r="V399" i="9"/>
  <c r="W399" i="9" s="1"/>
  <c r="U399" i="9"/>
  <c r="P399" i="9"/>
  <c r="Q399" i="9" s="1"/>
  <c r="O399" i="9"/>
  <c r="L399" i="9"/>
  <c r="J399" i="9"/>
  <c r="M399" i="9" s="1"/>
  <c r="G399" i="9"/>
  <c r="AE398" i="9"/>
  <c r="V398" i="9"/>
  <c r="W398" i="9" s="1"/>
  <c r="U398" i="9"/>
  <c r="P398" i="9"/>
  <c r="Q398" i="9" s="1"/>
  <c r="O398" i="9"/>
  <c r="L398" i="9"/>
  <c r="J398" i="9"/>
  <c r="M398" i="9" s="1"/>
  <c r="G398" i="9"/>
  <c r="AE397" i="9"/>
  <c r="V397" i="9"/>
  <c r="W397" i="9" s="1"/>
  <c r="U397" i="9"/>
  <c r="P397" i="9"/>
  <c r="Q397" i="9" s="1"/>
  <c r="O397" i="9"/>
  <c r="L397" i="9"/>
  <c r="J397" i="9"/>
  <c r="M397" i="9" s="1"/>
  <c r="G397" i="9"/>
  <c r="AE396" i="9"/>
  <c r="V396" i="9"/>
  <c r="W396" i="9" s="1"/>
  <c r="U396" i="9"/>
  <c r="S396" i="9"/>
  <c r="P396" i="9"/>
  <c r="Q396" i="9" s="1"/>
  <c r="O396" i="9"/>
  <c r="R396" i="9" s="1"/>
  <c r="L396" i="9"/>
  <c r="J396" i="9"/>
  <c r="M396" i="9" s="1"/>
  <c r="G396" i="9"/>
  <c r="AE395" i="9"/>
  <c r="V395" i="9"/>
  <c r="W395" i="9" s="1"/>
  <c r="U395" i="9"/>
  <c r="S395" i="9"/>
  <c r="P395" i="9"/>
  <c r="Q395" i="9" s="1"/>
  <c r="O395" i="9"/>
  <c r="R395" i="9" s="1"/>
  <c r="L395" i="9"/>
  <c r="J395" i="9"/>
  <c r="M395" i="9" s="1"/>
  <c r="G395" i="9"/>
  <c r="AE394" i="9"/>
  <c r="V394" i="9"/>
  <c r="W394" i="9" s="1"/>
  <c r="U394" i="9"/>
  <c r="P394" i="9"/>
  <c r="Q394" i="9" s="1"/>
  <c r="O394" i="9"/>
  <c r="L394" i="9"/>
  <c r="J394" i="9"/>
  <c r="M394" i="9" s="1"/>
  <c r="G394" i="9"/>
  <c r="AE393" i="9"/>
  <c r="V393" i="9"/>
  <c r="W393" i="9" s="1"/>
  <c r="U393" i="9"/>
  <c r="P393" i="9"/>
  <c r="Q393" i="9" s="1"/>
  <c r="O393" i="9"/>
  <c r="L393" i="9"/>
  <c r="J393" i="9"/>
  <c r="M393" i="9" s="1"/>
  <c r="G393" i="9"/>
  <c r="AE392" i="9"/>
  <c r="V392" i="9"/>
  <c r="W392" i="9" s="1"/>
  <c r="U392" i="9"/>
  <c r="P392" i="9"/>
  <c r="Q392" i="9" s="1"/>
  <c r="O392" i="9"/>
  <c r="L392" i="9"/>
  <c r="J392" i="9"/>
  <c r="M392" i="9" s="1"/>
  <c r="G392" i="9"/>
  <c r="AE391" i="9"/>
  <c r="V391" i="9"/>
  <c r="W391" i="9" s="1"/>
  <c r="U391" i="9"/>
  <c r="P391" i="9"/>
  <c r="Q391" i="9" s="1"/>
  <c r="O391" i="9"/>
  <c r="L391" i="9"/>
  <c r="J391" i="9"/>
  <c r="M391" i="9" s="1"/>
  <c r="G391" i="9"/>
  <c r="AE390" i="9"/>
  <c r="V390" i="9"/>
  <c r="W390" i="9" s="1"/>
  <c r="U390" i="9"/>
  <c r="P390" i="9"/>
  <c r="Q390" i="9" s="1"/>
  <c r="O390" i="9"/>
  <c r="L390" i="9"/>
  <c r="J390" i="9"/>
  <c r="M390" i="9" s="1"/>
  <c r="G390" i="9"/>
  <c r="AE389" i="9"/>
  <c r="V389" i="9"/>
  <c r="W389" i="9" s="1"/>
  <c r="U389" i="9"/>
  <c r="S389" i="9"/>
  <c r="P389" i="9"/>
  <c r="Q389" i="9" s="1"/>
  <c r="O389" i="9"/>
  <c r="R389" i="9" s="1"/>
  <c r="L389" i="9"/>
  <c r="J389" i="9"/>
  <c r="M389" i="9" s="1"/>
  <c r="G389" i="9"/>
  <c r="AE388" i="9"/>
  <c r="V388" i="9"/>
  <c r="W388" i="9" s="1"/>
  <c r="U388" i="9"/>
  <c r="P388" i="9"/>
  <c r="Q388" i="9" s="1"/>
  <c r="O388" i="9"/>
  <c r="L388" i="9"/>
  <c r="J388" i="9"/>
  <c r="M388" i="9" s="1"/>
  <c r="G388" i="9"/>
  <c r="AE387" i="9"/>
  <c r="V387" i="9"/>
  <c r="W387" i="9" s="1"/>
  <c r="U387" i="9"/>
  <c r="P387" i="9"/>
  <c r="Q387" i="9" s="1"/>
  <c r="O387" i="9"/>
  <c r="L387" i="9"/>
  <c r="J387" i="9"/>
  <c r="M387" i="9" s="1"/>
  <c r="G387" i="9"/>
  <c r="AE386" i="9"/>
  <c r="V386" i="9"/>
  <c r="W386" i="9" s="1"/>
  <c r="U386" i="9"/>
  <c r="P386" i="9"/>
  <c r="Q386" i="9" s="1"/>
  <c r="O386" i="9"/>
  <c r="L386" i="9"/>
  <c r="J386" i="9"/>
  <c r="M386" i="9" s="1"/>
  <c r="G386" i="9"/>
  <c r="AE385" i="9"/>
  <c r="V385" i="9"/>
  <c r="W385" i="9" s="1"/>
  <c r="U385" i="9"/>
  <c r="P385" i="9"/>
  <c r="Q385" i="9" s="1"/>
  <c r="O385" i="9"/>
  <c r="L385" i="9"/>
  <c r="J385" i="9"/>
  <c r="M385" i="9" s="1"/>
  <c r="G385" i="9"/>
  <c r="AE384" i="9"/>
  <c r="V384" i="9"/>
  <c r="W384" i="9" s="1"/>
  <c r="U384" i="9"/>
  <c r="S384" i="9"/>
  <c r="P384" i="9"/>
  <c r="Q384" i="9" s="1"/>
  <c r="O384" i="9"/>
  <c r="R384" i="9" s="1"/>
  <c r="L384" i="9"/>
  <c r="J384" i="9"/>
  <c r="M384" i="9" s="1"/>
  <c r="G384" i="9"/>
  <c r="AE383" i="9"/>
  <c r="V383" i="9"/>
  <c r="W383" i="9" s="1"/>
  <c r="U383" i="9"/>
  <c r="P383" i="9"/>
  <c r="Q383" i="9" s="1"/>
  <c r="O383" i="9"/>
  <c r="L383" i="9"/>
  <c r="J383" i="9"/>
  <c r="M383" i="9" s="1"/>
  <c r="G383" i="9"/>
  <c r="AE382" i="9"/>
  <c r="Y382" i="9"/>
  <c r="V382" i="9"/>
  <c r="W382" i="9" s="1"/>
  <c r="U382" i="9"/>
  <c r="X382" i="9" s="1"/>
  <c r="S382" i="9"/>
  <c r="P382" i="9"/>
  <c r="Q382" i="9" s="1"/>
  <c r="O382" i="9"/>
  <c r="R382" i="9" s="1"/>
  <c r="L382" i="9"/>
  <c r="J382" i="9"/>
  <c r="M382" i="9" s="1"/>
  <c r="G382" i="9"/>
  <c r="AE381" i="9"/>
  <c r="Y381" i="9"/>
  <c r="V381" i="9"/>
  <c r="W381" i="9" s="1"/>
  <c r="U381" i="9"/>
  <c r="X381" i="9" s="1"/>
  <c r="S381" i="9"/>
  <c r="P381" i="9"/>
  <c r="Q381" i="9" s="1"/>
  <c r="O381" i="9"/>
  <c r="R381" i="9" s="1"/>
  <c r="L381" i="9"/>
  <c r="J381" i="9"/>
  <c r="M381" i="9" s="1"/>
  <c r="G381" i="9"/>
  <c r="AE380" i="9"/>
  <c r="V380" i="9"/>
  <c r="W380" i="9" s="1"/>
  <c r="U380" i="9"/>
  <c r="P380" i="9"/>
  <c r="Q380" i="9" s="1"/>
  <c r="O380" i="9"/>
  <c r="L380" i="9"/>
  <c r="J380" i="9"/>
  <c r="M380" i="9" s="1"/>
  <c r="G380" i="9"/>
  <c r="AE379" i="9"/>
  <c r="V379" i="9"/>
  <c r="W379" i="9" s="1"/>
  <c r="U379" i="9"/>
  <c r="S379" i="9"/>
  <c r="P379" i="9"/>
  <c r="Q379" i="9" s="1"/>
  <c r="O379" i="9"/>
  <c r="R379" i="9" s="1"/>
  <c r="L379" i="9"/>
  <c r="J379" i="9"/>
  <c r="M379" i="9" s="1"/>
  <c r="G379" i="9"/>
  <c r="AE378" i="9"/>
  <c r="V378" i="9"/>
  <c r="W378" i="9" s="1"/>
  <c r="U378" i="9"/>
  <c r="P378" i="9"/>
  <c r="Q378" i="9" s="1"/>
  <c r="O378" i="9"/>
  <c r="L378" i="9"/>
  <c r="J378" i="9"/>
  <c r="M378" i="9" s="1"/>
  <c r="G378" i="9"/>
  <c r="AE377" i="9"/>
  <c r="V377" i="9"/>
  <c r="W377" i="9" s="1"/>
  <c r="U377" i="9"/>
  <c r="P377" i="9"/>
  <c r="Q377" i="9" s="1"/>
  <c r="O377" i="9"/>
  <c r="L377" i="9"/>
  <c r="J377" i="9"/>
  <c r="M377" i="9" s="1"/>
  <c r="G377" i="9"/>
  <c r="AE376" i="9"/>
  <c r="V376" i="9"/>
  <c r="W376" i="9" s="1"/>
  <c r="U376" i="9"/>
  <c r="P376" i="9"/>
  <c r="Q376" i="9" s="1"/>
  <c r="O376" i="9"/>
  <c r="L376" i="9"/>
  <c r="J376" i="9"/>
  <c r="M376" i="9" s="1"/>
  <c r="G376" i="9"/>
  <c r="AE375" i="9"/>
  <c r="V375" i="9"/>
  <c r="W375" i="9" s="1"/>
  <c r="U375" i="9"/>
  <c r="S375" i="9"/>
  <c r="P375" i="9"/>
  <c r="Q375" i="9" s="1"/>
  <c r="O375" i="9"/>
  <c r="R375" i="9" s="1"/>
  <c r="L375" i="9"/>
  <c r="J375" i="9"/>
  <c r="M375" i="9" s="1"/>
  <c r="G375" i="9"/>
  <c r="AE374" i="9"/>
  <c r="V374" i="9"/>
  <c r="W374" i="9" s="1"/>
  <c r="U374" i="9"/>
  <c r="P374" i="9"/>
  <c r="Q374" i="9" s="1"/>
  <c r="O374" i="9"/>
  <c r="L374" i="9"/>
  <c r="J374" i="9"/>
  <c r="M374" i="9" s="1"/>
  <c r="G374" i="9"/>
  <c r="AE373" i="9"/>
  <c r="V373" i="9"/>
  <c r="W373" i="9" s="1"/>
  <c r="U373" i="9"/>
  <c r="S373" i="9"/>
  <c r="P373" i="9"/>
  <c r="Q373" i="9" s="1"/>
  <c r="O373" i="9"/>
  <c r="R373" i="9" s="1"/>
  <c r="L373" i="9"/>
  <c r="J373" i="9"/>
  <c r="M373" i="9" s="1"/>
  <c r="G373" i="9"/>
  <c r="AE372" i="9"/>
  <c r="Y372" i="9"/>
  <c r="V372" i="9"/>
  <c r="W372" i="9" s="1"/>
  <c r="U372" i="9"/>
  <c r="X372" i="9" s="1"/>
  <c r="S372" i="9"/>
  <c r="P372" i="9"/>
  <c r="Q372" i="9" s="1"/>
  <c r="O372" i="9"/>
  <c r="R372" i="9" s="1"/>
  <c r="L372" i="9"/>
  <c r="J372" i="9"/>
  <c r="M372" i="9" s="1"/>
  <c r="G372" i="9"/>
  <c r="AE371" i="9"/>
  <c r="V371" i="9"/>
  <c r="W371" i="9" s="1"/>
  <c r="U371" i="9"/>
  <c r="S371" i="9"/>
  <c r="P371" i="9"/>
  <c r="Q371" i="9" s="1"/>
  <c r="O371" i="9"/>
  <c r="R371" i="9" s="1"/>
  <c r="L371" i="9"/>
  <c r="J371" i="9"/>
  <c r="M371" i="9" s="1"/>
  <c r="G371" i="9"/>
  <c r="AE370" i="9"/>
  <c r="V370" i="9"/>
  <c r="W370" i="9" s="1"/>
  <c r="U370" i="9"/>
  <c r="P370" i="9"/>
  <c r="Q370" i="9" s="1"/>
  <c r="O370" i="9"/>
  <c r="L370" i="9"/>
  <c r="J370" i="9"/>
  <c r="M370" i="9" s="1"/>
  <c r="G370" i="9"/>
  <c r="AE369" i="9"/>
  <c r="Y369" i="9"/>
  <c r="V369" i="9"/>
  <c r="W369" i="9" s="1"/>
  <c r="U369" i="9"/>
  <c r="X369" i="9" s="1"/>
  <c r="P369" i="9"/>
  <c r="Q369" i="9" s="1"/>
  <c r="O369" i="9"/>
  <c r="L369" i="9"/>
  <c r="J369" i="9"/>
  <c r="M369" i="9" s="1"/>
  <c r="G369" i="9"/>
  <c r="AE368" i="9"/>
  <c r="V368" i="9"/>
  <c r="W368" i="9" s="1"/>
  <c r="U368" i="9"/>
  <c r="S368" i="9"/>
  <c r="P368" i="9"/>
  <c r="Q368" i="9" s="1"/>
  <c r="O368" i="9"/>
  <c r="R368" i="9" s="1"/>
  <c r="L368" i="9"/>
  <c r="J368" i="9"/>
  <c r="M368" i="9" s="1"/>
  <c r="G368" i="9"/>
  <c r="AE367" i="9"/>
  <c r="Y367" i="9"/>
  <c r="V367" i="9"/>
  <c r="W367" i="9" s="1"/>
  <c r="U367" i="9"/>
  <c r="X367" i="9" s="1"/>
  <c r="P367" i="9"/>
  <c r="Q367" i="9" s="1"/>
  <c r="O367" i="9"/>
  <c r="L367" i="9"/>
  <c r="J367" i="9"/>
  <c r="M367" i="9" s="1"/>
  <c r="G367" i="9"/>
  <c r="AE366" i="9"/>
  <c r="V366" i="9"/>
  <c r="W366" i="9" s="1"/>
  <c r="U366" i="9"/>
  <c r="P366" i="9"/>
  <c r="Q366" i="9" s="1"/>
  <c r="O366" i="9"/>
  <c r="L366" i="9"/>
  <c r="J366" i="9"/>
  <c r="M366" i="9" s="1"/>
  <c r="G366" i="9"/>
  <c r="AE365" i="9"/>
  <c r="V365" i="9"/>
  <c r="W365" i="9" s="1"/>
  <c r="U365" i="9"/>
  <c r="P365" i="9"/>
  <c r="Q365" i="9" s="1"/>
  <c r="O365" i="9"/>
  <c r="L365" i="9"/>
  <c r="J365" i="9"/>
  <c r="M365" i="9" s="1"/>
  <c r="G365" i="9"/>
  <c r="AE364" i="9"/>
  <c r="V364" i="9"/>
  <c r="W364" i="9" s="1"/>
  <c r="U364" i="9"/>
  <c r="P364" i="9"/>
  <c r="Q364" i="9" s="1"/>
  <c r="O364" i="9"/>
  <c r="L364" i="9"/>
  <c r="J364" i="9"/>
  <c r="M364" i="9" s="1"/>
  <c r="G364" i="9"/>
  <c r="AE363" i="9"/>
  <c r="V363" i="9"/>
  <c r="W363" i="9" s="1"/>
  <c r="U363" i="9"/>
  <c r="P363" i="9"/>
  <c r="Q363" i="9" s="1"/>
  <c r="O363" i="9"/>
  <c r="L363" i="9"/>
  <c r="J363" i="9"/>
  <c r="M363" i="9" s="1"/>
  <c r="G363" i="9"/>
  <c r="AE362" i="9"/>
  <c r="Y362" i="9"/>
  <c r="V362" i="9"/>
  <c r="W362" i="9" s="1"/>
  <c r="U362" i="9"/>
  <c r="X362" i="9" s="1"/>
  <c r="P362" i="9"/>
  <c r="Q362" i="9" s="1"/>
  <c r="O362" i="9"/>
  <c r="L362" i="9"/>
  <c r="J362" i="9"/>
  <c r="M362" i="9" s="1"/>
  <c r="G362" i="9"/>
  <c r="AE361" i="9"/>
  <c r="V361" i="9"/>
  <c r="W361" i="9" s="1"/>
  <c r="U361" i="9"/>
  <c r="P361" i="9"/>
  <c r="Q361" i="9" s="1"/>
  <c r="O361" i="9"/>
  <c r="L361" i="9"/>
  <c r="J361" i="9"/>
  <c r="M361" i="9" s="1"/>
  <c r="G361" i="9"/>
  <c r="AE360" i="9"/>
  <c r="V360" i="9"/>
  <c r="W360" i="9" s="1"/>
  <c r="U360" i="9"/>
  <c r="P360" i="9"/>
  <c r="Q360" i="9" s="1"/>
  <c r="O360" i="9"/>
  <c r="L360" i="9"/>
  <c r="J360" i="9"/>
  <c r="M360" i="9" s="1"/>
  <c r="G360" i="9"/>
  <c r="AE359" i="9"/>
  <c r="V359" i="9"/>
  <c r="W359" i="9" s="1"/>
  <c r="U359" i="9"/>
  <c r="S359" i="9"/>
  <c r="P359" i="9"/>
  <c r="Q359" i="9" s="1"/>
  <c r="O359" i="9"/>
  <c r="R359" i="9" s="1"/>
  <c r="L359" i="9"/>
  <c r="J359" i="9"/>
  <c r="M359" i="9" s="1"/>
  <c r="G359" i="9"/>
  <c r="AE358" i="9"/>
  <c r="V358" i="9"/>
  <c r="W358" i="9" s="1"/>
  <c r="U358" i="9"/>
  <c r="P358" i="9"/>
  <c r="Q358" i="9" s="1"/>
  <c r="O358" i="9"/>
  <c r="L358" i="9"/>
  <c r="J358" i="9"/>
  <c r="M358" i="9" s="1"/>
  <c r="G358" i="9"/>
  <c r="AE357" i="9"/>
  <c r="Y357" i="9"/>
  <c r="V357" i="9"/>
  <c r="W357" i="9" s="1"/>
  <c r="U357" i="9"/>
  <c r="X357" i="9" s="1"/>
  <c r="P357" i="9"/>
  <c r="Q357" i="9" s="1"/>
  <c r="O357" i="9"/>
  <c r="L357" i="9"/>
  <c r="J357" i="9"/>
  <c r="M357" i="9" s="1"/>
  <c r="G357" i="9"/>
  <c r="AE356" i="9"/>
  <c r="V356" i="9"/>
  <c r="W356" i="9" s="1"/>
  <c r="U356" i="9"/>
  <c r="P356" i="9"/>
  <c r="Q356" i="9" s="1"/>
  <c r="O356" i="9"/>
  <c r="L356" i="9"/>
  <c r="J356" i="9"/>
  <c r="M356" i="9" s="1"/>
  <c r="G356" i="9"/>
  <c r="AE355" i="9"/>
  <c r="V355" i="9"/>
  <c r="W355" i="9" s="1"/>
  <c r="U355" i="9"/>
  <c r="S355" i="9"/>
  <c r="P355" i="9"/>
  <c r="Q355" i="9" s="1"/>
  <c r="O355" i="9"/>
  <c r="R355" i="9" s="1"/>
  <c r="L355" i="9"/>
  <c r="J355" i="9"/>
  <c r="M355" i="9" s="1"/>
  <c r="G355" i="9"/>
  <c r="AE354" i="9"/>
  <c r="V354" i="9"/>
  <c r="W354" i="9" s="1"/>
  <c r="U354" i="9"/>
  <c r="P354" i="9"/>
  <c r="Q354" i="9" s="1"/>
  <c r="O354" i="9"/>
  <c r="L354" i="9"/>
  <c r="J354" i="9"/>
  <c r="M354" i="9" s="1"/>
  <c r="G354" i="9"/>
  <c r="AE353" i="9"/>
  <c r="Y353" i="9"/>
  <c r="V353" i="9"/>
  <c r="W353" i="9" s="1"/>
  <c r="U353" i="9"/>
  <c r="X353" i="9" s="1"/>
  <c r="P353" i="9"/>
  <c r="Q353" i="9" s="1"/>
  <c r="O353" i="9"/>
  <c r="L353" i="9"/>
  <c r="J353" i="9"/>
  <c r="M353" i="9" s="1"/>
  <c r="G353" i="9"/>
  <c r="AE352" i="9"/>
  <c r="V352" i="9"/>
  <c r="W352" i="9" s="1"/>
  <c r="U352" i="9"/>
  <c r="P352" i="9"/>
  <c r="Q352" i="9" s="1"/>
  <c r="O352" i="9"/>
  <c r="L352" i="9"/>
  <c r="J352" i="9"/>
  <c r="M352" i="9" s="1"/>
  <c r="G352" i="9"/>
  <c r="AE351" i="9"/>
  <c r="V351" i="9"/>
  <c r="W351" i="9" s="1"/>
  <c r="U351" i="9"/>
  <c r="S351" i="9"/>
  <c r="P351" i="9"/>
  <c r="Q351" i="9" s="1"/>
  <c r="O351" i="9"/>
  <c r="R351" i="9" s="1"/>
  <c r="L351" i="9"/>
  <c r="J351" i="9"/>
  <c r="M351" i="9" s="1"/>
  <c r="G351" i="9"/>
  <c r="AE350" i="9"/>
  <c r="V350" i="9"/>
  <c r="W350" i="9" s="1"/>
  <c r="U350" i="9"/>
  <c r="P350" i="9"/>
  <c r="Q350" i="9" s="1"/>
  <c r="O350" i="9"/>
  <c r="L350" i="9"/>
  <c r="J350" i="9"/>
  <c r="M350" i="9" s="1"/>
  <c r="G350" i="9"/>
  <c r="AE349" i="9"/>
  <c r="Y349" i="9"/>
  <c r="V349" i="9"/>
  <c r="W349" i="9" s="1"/>
  <c r="U349" i="9"/>
  <c r="X349" i="9" s="1"/>
  <c r="S349" i="9"/>
  <c r="P349" i="9"/>
  <c r="Q349" i="9" s="1"/>
  <c r="O349" i="9"/>
  <c r="R349" i="9" s="1"/>
  <c r="L349" i="9"/>
  <c r="J349" i="9"/>
  <c r="M349" i="9" s="1"/>
  <c r="G349" i="9"/>
  <c r="AE348" i="9"/>
  <c r="V348" i="9"/>
  <c r="W348" i="9" s="1"/>
  <c r="U348" i="9"/>
  <c r="P348" i="9"/>
  <c r="Q348" i="9" s="1"/>
  <c r="O348" i="9"/>
  <c r="L348" i="9"/>
  <c r="J348" i="9"/>
  <c r="M348" i="9" s="1"/>
  <c r="G348" i="9"/>
  <c r="AE347" i="9"/>
  <c r="V347" i="9"/>
  <c r="W347" i="9" s="1"/>
  <c r="U347" i="9"/>
  <c r="P347" i="9"/>
  <c r="Q347" i="9" s="1"/>
  <c r="O347" i="9"/>
  <c r="L347" i="9"/>
  <c r="J347" i="9"/>
  <c r="M347" i="9" s="1"/>
  <c r="G347" i="9"/>
  <c r="AE346" i="9"/>
  <c r="V346" i="9"/>
  <c r="W346" i="9" s="1"/>
  <c r="U346" i="9"/>
  <c r="P346" i="9"/>
  <c r="Q346" i="9" s="1"/>
  <c r="O346" i="9"/>
  <c r="L346" i="9"/>
  <c r="J346" i="9"/>
  <c r="M346" i="9" s="1"/>
  <c r="G346" i="9"/>
  <c r="AE345" i="9"/>
  <c r="V345" i="9"/>
  <c r="W345" i="9" s="1"/>
  <c r="U345" i="9"/>
  <c r="P345" i="9"/>
  <c r="Q345" i="9" s="1"/>
  <c r="O345" i="9"/>
  <c r="L345" i="9"/>
  <c r="J345" i="9"/>
  <c r="M345" i="9" s="1"/>
  <c r="G345" i="9"/>
  <c r="AE344" i="9"/>
  <c r="V344" i="9"/>
  <c r="W344" i="9" s="1"/>
  <c r="U344" i="9"/>
  <c r="P344" i="9"/>
  <c r="Q344" i="9" s="1"/>
  <c r="O344" i="9"/>
  <c r="L344" i="9"/>
  <c r="J344" i="9"/>
  <c r="M344" i="9" s="1"/>
  <c r="G344" i="9"/>
  <c r="AE343" i="9"/>
  <c r="V343" i="9"/>
  <c r="W343" i="9" s="1"/>
  <c r="U343" i="9"/>
  <c r="P343" i="9"/>
  <c r="Q343" i="9" s="1"/>
  <c r="O343" i="9"/>
  <c r="L343" i="9"/>
  <c r="J343" i="9"/>
  <c r="M343" i="9" s="1"/>
  <c r="G343" i="9"/>
  <c r="AE342" i="9"/>
  <c r="V342" i="9"/>
  <c r="W342" i="9" s="1"/>
  <c r="U342" i="9"/>
  <c r="S342" i="9"/>
  <c r="P342" i="9"/>
  <c r="Q342" i="9" s="1"/>
  <c r="O342" i="9"/>
  <c r="R342" i="9" s="1"/>
  <c r="L342" i="9"/>
  <c r="J342" i="9"/>
  <c r="M342" i="9" s="1"/>
  <c r="G342" i="9"/>
  <c r="AE341" i="9"/>
  <c r="V341" i="9"/>
  <c r="W341" i="9" s="1"/>
  <c r="U341" i="9"/>
  <c r="P341" i="9"/>
  <c r="Q341" i="9" s="1"/>
  <c r="O341" i="9"/>
  <c r="L341" i="9"/>
  <c r="J341" i="9"/>
  <c r="M341" i="9" s="1"/>
  <c r="G341" i="9"/>
  <c r="AE340" i="9"/>
  <c r="V340" i="9"/>
  <c r="W340" i="9" s="1"/>
  <c r="U340" i="9"/>
  <c r="P340" i="9"/>
  <c r="Q340" i="9" s="1"/>
  <c r="O340" i="9"/>
  <c r="L340" i="9"/>
  <c r="J340" i="9"/>
  <c r="M340" i="9" s="1"/>
  <c r="G340" i="9"/>
  <c r="AE339" i="9"/>
  <c r="V339" i="9"/>
  <c r="W339" i="9" s="1"/>
  <c r="U339" i="9"/>
  <c r="P339" i="9"/>
  <c r="Q339" i="9" s="1"/>
  <c r="O339" i="9"/>
  <c r="L339" i="9"/>
  <c r="J339" i="9"/>
  <c r="M339" i="9" s="1"/>
  <c r="G339" i="9"/>
  <c r="AE338" i="9"/>
  <c r="V338" i="9"/>
  <c r="W338" i="9" s="1"/>
  <c r="U338" i="9"/>
  <c r="P338" i="9"/>
  <c r="Q338" i="9" s="1"/>
  <c r="O338" i="9"/>
  <c r="L338" i="9"/>
  <c r="J338" i="9"/>
  <c r="M338" i="9" s="1"/>
  <c r="G338" i="9"/>
  <c r="AE337" i="9"/>
  <c r="V337" i="9"/>
  <c r="W337" i="9" s="1"/>
  <c r="U337" i="9"/>
  <c r="P337" i="9"/>
  <c r="Q337" i="9" s="1"/>
  <c r="O337" i="9"/>
  <c r="L337" i="9"/>
  <c r="J337" i="9"/>
  <c r="M337" i="9" s="1"/>
  <c r="G337" i="9"/>
  <c r="AE336" i="9"/>
  <c r="V336" i="9"/>
  <c r="W336" i="9" s="1"/>
  <c r="U336" i="9"/>
  <c r="P336" i="9"/>
  <c r="Q336" i="9" s="1"/>
  <c r="O336" i="9"/>
  <c r="L336" i="9"/>
  <c r="J336" i="9"/>
  <c r="M336" i="9" s="1"/>
  <c r="G336" i="9"/>
  <c r="AE335" i="9"/>
  <c r="V335" i="9"/>
  <c r="W335" i="9" s="1"/>
  <c r="U335" i="9"/>
  <c r="P335" i="9"/>
  <c r="Q335" i="9" s="1"/>
  <c r="O335" i="9"/>
  <c r="L335" i="9"/>
  <c r="J335" i="9"/>
  <c r="M335" i="9" s="1"/>
  <c r="G335" i="9"/>
  <c r="AE334" i="9"/>
  <c r="V334" i="9"/>
  <c r="W334" i="9" s="1"/>
  <c r="U334" i="9"/>
  <c r="P334" i="9"/>
  <c r="Q334" i="9" s="1"/>
  <c r="O334" i="9"/>
  <c r="L334" i="9"/>
  <c r="J334" i="9"/>
  <c r="M334" i="9" s="1"/>
  <c r="G334" i="9"/>
  <c r="AE333" i="9"/>
  <c r="V333" i="9"/>
  <c r="W333" i="9" s="1"/>
  <c r="U333" i="9"/>
  <c r="P333" i="9"/>
  <c r="Q333" i="9" s="1"/>
  <c r="O333" i="9"/>
  <c r="L333" i="9"/>
  <c r="J333" i="9"/>
  <c r="M333" i="9" s="1"/>
  <c r="G333" i="9"/>
  <c r="AE332" i="9"/>
  <c r="V332" i="9"/>
  <c r="W332" i="9" s="1"/>
  <c r="U332" i="9"/>
  <c r="P332" i="9"/>
  <c r="Q332" i="9" s="1"/>
  <c r="O332" i="9"/>
  <c r="L332" i="9"/>
  <c r="J332" i="9"/>
  <c r="M332" i="9" s="1"/>
  <c r="G332" i="9"/>
  <c r="AE331" i="9"/>
  <c r="V331" i="9"/>
  <c r="W331" i="9" s="1"/>
  <c r="U331" i="9"/>
  <c r="P331" i="9"/>
  <c r="Q331" i="9" s="1"/>
  <c r="O331" i="9"/>
  <c r="L331" i="9"/>
  <c r="J331" i="9"/>
  <c r="M331" i="9" s="1"/>
  <c r="G331" i="9"/>
  <c r="AE330" i="9"/>
  <c r="V330" i="9"/>
  <c r="W330" i="9" s="1"/>
  <c r="U330" i="9"/>
  <c r="S330" i="9"/>
  <c r="P330" i="9"/>
  <c r="Q330" i="9" s="1"/>
  <c r="O330" i="9"/>
  <c r="R330" i="9" s="1"/>
  <c r="L330" i="9"/>
  <c r="J330" i="9"/>
  <c r="M330" i="9" s="1"/>
  <c r="G330" i="9"/>
  <c r="AE329" i="9"/>
  <c r="V329" i="9"/>
  <c r="W329" i="9" s="1"/>
  <c r="U329" i="9"/>
  <c r="P329" i="9"/>
  <c r="Q329" i="9" s="1"/>
  <c r="O329" i="9"/>
  <c r="L329" i="9"/>
  <c r="J329" i="9"/>
  <c r="M329" i="9" s="1"/>
  <c r="G329" i="9"/>
  <c r="AE328" i="9"/>
  <c r="V328" i="9"/>
  <c r="W328" i="9" s="1"/>
  <c r="U328" i="9"/>
  <c r="P328" i="9"/>
  <c r="Q328" i="9" s="1"/>
  <c r="O328" i="9"/>
  <c r="L328" i="9"/>
  <c r="J328" i="9"/>
  <c r="M328" i="9" s="1"/>
  <c r="G328" i="9"/>
  <c r="AE327" i="9"/>
  <c r="V327" i="9"/>
  <c r="W327" i="9" s="1"/>
  <c r="U327" i="9"/>
  <c r="S327" i="9"/>
  <c r="P327" i="9"/>
  <c r="Q327" i="9" s="1"/>
  <c r="O327" i="9"/>
  <c r="R327" i="9" s="1"/>
  <c r="L327" i="9"/>
  <c r="J327" i="9"/>
  <c r="M327" i="9" s="1"/>
  <c r="G327" i="9"/>
  <c r="AE326" i="9"/>
  <c r="V326" i="9"/>
  <c r="W326" i="9" s="1"/>
  <c r="U326" i="9"/>
  <c r="P326" i="9"/>
  <c r="Q326" i="9" s="1"/>
  <c r="O326" i="9"/>
  <c r="L326" i="9"/>
  <c r="J326" i="9"/>
  <c r="M326" i="9" s="1"/>
  <c r="G326" i="9"/>
  <c r="AE325" i="9"/>
  <c r="V325" i="9"/>
  <c r="W325" i="9" s="1"/>
  <c r="U325" i="9"/>
  <c r="P325" i="9"/>
  <c r="Q325" i="9" s="1"/>
  <c r="O325" i="9"/>
  <c r="L325" i="9"/>
  <c r="J325" i="9"/>
  <c r="M325" i="9" s="1"/>
  <c r="G325" i="9"/>
  <c r="AE324" i="9"/>
  <c r="Y324" i="9"/>
  <c r="V324" i="9"/>
  <c r="W324" i="9" s="1"/>
  <c r="U324" i="9"/>
  <c r="X324" i="9" s="1"/>
  <c r="P324" i="9"/>
  <c r="Q324" i="9" s="1"/>
  <c r="O324" i="9"/>
  <c r="L324" i="9"/>
  <c r="J324" i="9"/>
  <c r="M324" i="9" s="1"/>
  <c r="G324" i="9"/>
  <c r="AE323" i="9"/>
  <c r="V323" i="9"/>
  <c r="W323" i="9" s="1"/>
  <c r="U323" i="9"/>
  <c r="P323" i="9"/>
  <c r="Q323" i="9" s="1"/>
  <c r="O323" i="9"/>
  <c r="L323" i="9"/>
  <c r="J323" i="9"/>
  <c r="M323" i="9" s="1"/>
  <c r="G323" i="9"/>
  <c r="AE322" i="9"/>
  <c r="V322" i="9"/>
  <c r="W322" i="9" s="1"/>
  <c r="U322" i="9"/>
  <c r="P322" i="9"/>
  <c r="Q322" i="9" s="1"/>
  <c r="O322" i="9"/>
  <c r="L322" i="9"/>
  <c r="J322" i="9"/>
  <c r="M322" i="9" s="1"/>
  <c r="G322" i="9"/>
  <c r="AE321" i="9"/>
  <c r="V321" i="9"/>
  <c r="W321" i="9" s="1"/>
  <c r="U321" i="9"/>
  <c r="S321" i="9"/>
  <c r="P321" i="9"/>
  <c r="Q321" i="9" s="1"/>
  <c r="O321" i="9"/>
  <c r="R321" i="9" s="1"/>
  <c r="L321" i="9"/>
  <c r="J321" i="9"/>
  <c r="M321" i="9" s="1"/>
  <c r="G321" i="9"/>
  <c r="AE320" i="9"/>
  <c r="V320" i="9"/>
  <c r="W320" i="9" s="1"/>
  <c r="U320" i="9"/>
  <c r="P320" i="9"/>
  <c r="Q320" i="9" s="1"/>
  <c r="O320" i="9"/>
  <c r="L320" i="9"/>
  <c r="J320" i="9"/>
  <c r="M320" i="9" s="1"/>
  <c r="G320" i="9"/>
  <c r="AE319" i="9"/>
  <c r="V319" i="9"/>
  <c r="W319" i="9" s="1"/>
  <c r="U319" i="9"/>
  <c r="P319" i="9"/>
  <c r="Q319" i="9" s="1"/>
  <c r="O319" i="9"/>
  <c r="L319" i="9"/>
  <c r="J319" i="9"/>
  <c r="M319" i="9" s="1"/>
  <c r="G319" i="9"/>
  <c r="AE318" i="9"/>
  <c r="V318" i="9"/>
  <c r="W318" i="9" s="1"/>
  <c r="U318" i="9"/>
  <c r="P318" i="9"/>
  <c r="Q318" i="9" s="1"/>
  <c r="O318" i="9"/>
  <c r="L318" i="9"/>
  <c r="J318" i="9"/>
  <c r="M318" i="9" s="1"/>
  <c r="G318" i="9"/>
  <c r="AE317" i="9"/>
  <c r="V317" i="9"/>
  <c r="W317" i="9" s="1"/>
  <c r="U317" i="9"/>
  <c r="P317" i="9"/>
  <c r="Q317" i="9" s="1"/>
  <c r="O317" i="9"/>
  <c r="L317" i="9"/>
  <c r="J317" i="9"/>
  <c r="M317" i="9" s="1"/>
  <c r="G317" i="9"/>
  <c r="AE316" i="9"/>
  <c r="V316" i="9"/>
  <c r="W316" i="9" s="1"/>
  <c r="U316" i="9"/>
  <c r="P316" i="9"/>
  <c r="Q316" i="9" s="1"/>
  <c r="O316" i="9"/>
  <c r="L316" i="9"/>
  <c r="J316" i="9"/>
  <c r="M316" i="9" s="1"/>
  <c r="G316" i="9"/>
  <c r="AE315" i="9"/>
  <c r="V315" i="9"/>
  <c r="W315" i="9" s="1"/>
  <c r="U315" i="9"/>
  <c r="P315" i="9"/>
  <c r="Q315" i="9" s="1"/>
  <c r="O315" i="9"/>
  <c r="L315" i="9"/>
  <c r="J315" i="9"/>
  <c r="M315" i="9" s="1"/>
  <c r="G315" i="9"/>
  <c r="AE314" i="9"/>
  <c r="Y314" i="9"/>
  <c r="V314" i="9"/>
  <c r="W314" i="9" s="1"/>
  <c r="U314" i="9"/>
  <c r="X314" i="9" s="1"/>
  <c r="S314" i="9"/>
  <c r="P314" i="9"/>
  <c r="Q314" i="9" s="1"/>
  <c r="O314" i="9"/>
  <c r="R314" i="9" s="1"/>
  <c r="L314" i="9"/>
  <c r="J314" i="9"/>
  <c r="M314" i="9" s="1"/>
  <c r="G314" i="9"/>
  <c r="AE313" i="9"/>
  <c r="V313" i="9"/>
  <c r="W313" i="9" s="1"/>
  <c r="U313" i="9"/>
  <c r="P313" i="9"/>
  <c r="Q313" i="9" s="1"/>
  <c r="O313" i="9"/>
  <c r="L313" i="9"/>
  <c r="J313" i="9"/>
  <c r="M313" i="9" s="1"/>
  <c r="G313" i="9"/>
  <c r="AE312" i="9"/>
  <c r="V312" i="9"/>
  <c r="W312" i="9" s="1"/>
  <c r="U312" i="9"/>
  <c r="P312" i="9"/>
  <c r="Q312" i="9" s="1"/>
  <c r="O312" i="9"/>
  <c r="L312" i="9"/>
  <c r="J312" i="9"/>
  <c r="M312" i="9" s="1"/>
  <c r="G312" i="9"/>
  <c r="AE311" i="9"/>
  <c r="V311" i="9"/>
  <c r="W311" i="9" s="1"/>
  <c r="U311" i="9"/>
  <c r="S311" i="9"/>
  <c r="P311" i="9"/>
  <c r="Q311" i="9" s="1"/>
  <c r="O311" i="9"/>
  <c r="R311" i="9" s="1"/>
  <c r="L311" i="9"/>
  <c r="J311" i="9"/>
  <c r="M311" i="9" s="1"/>
  <c r="G311" i="9"/>
  <c r="AE310" i="9"/>
  <c r="V310" i="9"/>
  <c r="W310" i="9" s="1"/>
  <c r="U310" i="9"/>
  <c r="P310" i="9"/>
  <c r="Q310" i="9" s="1"/>
  <c r="O310" i="9"/>
  <c r="L310" i="9"/>
  <c r="J310" i="9"/>
  <c r="M310" i="9" s="1"/>
  <c r="G310" i="9"/>
  <c r="AE309" i="9"/>
  <c r="V309" i="9"/>
  <c r="W309" i="9" s="1"/>
  <c r="U309" i="9"/>
  <c r="P309" i="9"/>
  <c r="Q309" i="9" s="1"/>
  <c r="O309" i="9"/>
  <c r="L309" i="9"/>
  <c r="J309" i="9"/>
  <c r="M309" i="9" s="1"/>
  <c r="G309" i="9"/>
  <c r="AE308" i="9"/>
  <c r="V308" i="9"/>
  <c r="W308" i="9" s="1"/>
  <c r="U308" i="9"/>
  <c r="S308" i="9"/>
  <c r="P308" i="9"/>
  <c r="Q308" i="9" s="1"/>
  <c r="O308" i="9"/>
  <c r="R308" i="9" s="1"/>
  <c r="L308" i="9"/>
  <c r="J308" i="9"/>
  <c r="M308" i="9" s="1"/>
  <c r="G308" i="9"/>
  <c r="AE307" i="9"/>
  <c r="V307" i="9"/>
  <c r="W307" i="9" s="1"/>
  <c r="U307" i="9"/>
  <c r="P307" i="9"/>
  <c r="Q307" i="9" s="1"/>
  <c r="O307" i="9"/>
  <c r="L307" i="9"/>
  <c r="J307" i="9"/>
  <c r="M307" i="9" s="1"/>
  <c r="G307" i="9"/>
  <c r="AE306" i="9"/>
  <c r="V306" i="9"/>
  <c r="W306" i="9" s="1"/>
  <c r="U306" i="9"/>
  <c r="P306" i="9"/>
  <c r="Q306" i="9" s="1"/>
  <c r="O306" i="9"/>
  <c r="L306" i="9"/>
  <c r="J306" i="9"/>
  <c r="M306" i="9" s="1"/>
  <c r="G306" i="9"/>
  <c r="AE305" i="9"/>
  <c r="V305" i="9"/>
  <c r="W305" i="9" s="1"/>
  <c r="U305" i="9"/>
  <c r="S305" i="9"/>
  <c r="P305" i="9"/>
  <c r="Q305" i="9" s="1"/>
  <c r="O305" i="9"/>
  <c r="R305" i="9" s="1"/>
  <c r="L305" i="9"/>
  <c r="J305" i="9"/>
  <c r="M305" i="9" s="1"/>
  <c r="G305" i="9"/>
  <c r="AE304" i="9"/>
  <c r="V304" i="9"/>
  <c r="W304" i="9" s="1"/>
  <c r="U304" i="9"/>
  <c r="P304" i="9"/>
  <c r="Q304" i="9" s="1"/>
  <c r="O304" i="9"/>
  <c r="L304" i="9"/>
  <c r="J304" i="9"/>
  <c r="M304" i="9" s="1"/>
  <c r="G304" i="9"/>
  <c r="AE303" i="9"/>
  <c r="V303" i="9"/>
  <c r="W303" i="9" s="1"/>
  <c r="U303" i="9"/>
  <c r="P303" i="9"/>
  <c r="Q303" i="9" s="1"/>
  <c r="O303" i="9"/>
  <c r="L303" i="9"/>
  <c r="J303" i="9"/>
  <c r="M303" i="9" s="1"/>
  <c r="G303" i="9"/>
  <c r="AE302" i="9"/>
  <c r="V302" i="9"/>
  <c r="W302" i="9" s="1"/>
  <c r="U302" i="9"/>
  <c r="P302" i="9"/>
  <c r="Q302" i="9" s="1"/>
  <c r="O302" i="9"/>
  <c r="L302" i="9"/>
  <c r="J302" i="9"/>
  <c r="M302" i="9" s="1"/>
  <c r="G302" i="9"/>
  <c r="AE301" i="9"/>
  <c r="V301" i="9"/>
  <c r="W301" i="9" s="1"/>
  <c r="U301" i="9"/>
  <c r="P301" i="9"/>
  <c r="Q301" i="9" s="1"/>
  <c r="O301" i="9"/>
  <c r="L301" i="9"/>
  <c r="J301" i="9"/>
  <c r="M301" i="9" s="1"/>
  <c r="G301" i="9"/>
  <c r="AE300" i="9"/>
  <c r="V300" i="9"/>
  <c r="W300" i="9" s="1"/>
  <c r="U300" i="9"/>
  <c r="P300" i="9"/>
  <c r="Q300" i="9" s="1"/>
  <c r="O300" i="9"/>
  <c r="L300" i="9"/>
  <c r="J300" i="9"/>
  <c r="M300" i="9" s="1"/>
  <c r="G300" i="9"/>
  <c r="AE299" i="9"/>
  <c r="V299" i="9"/>
  <c r="W299" i="9" s="1"/>
  <c r="U299" i="9"/>
  <c r="P299" i="9"/>
  <c r="Q299" i="9" s="1"/>
  <c r="O299" i="9"/>
  <c r="L299" i="9"/>
  <c r="J299" i="9"/>
  <c r="M299" i="9" s="1"/>
  <c r="G299" i="9"/>
  <c r="AE298" i="9"/>
  <c r="V298" i="9"/>
  <c r="W298" i="9" s="1"/>
  <c r="U298" i="9"/>
  <c r="P298" i="9"/>
  <c r="Q298" i="9" s="1"/>
  <c r="O298" i="9"/>
  <c r="L298" i="9"/>
  <c r="J298" i="9"/>
  <c r="M298" i="9" s="1"/>
  <c r="G298" i="9"/>
  <c r="AE297" i="9"/>
  <c r="V297" i="9"/>
  <c r="W297" i="9" s="1"/>
  <c r="U297" i="9"/>
  <c r="S297" i="9"/>
  <c r="P297" i="9"/>
  <c r="Q297" i="9" s="1"/>
  <c r="O297" i="9"/>
  <c r="R297" i="9" s="1"/>
  <c r="L297" i="9"/>
  <c r="J297" i="9"/>
  <c r="M297" i="9" s="1"/>
  <c r="G297" i="9"/>
  <c r="AE296" i="9"/>
  <c r="V296" i="9"/>
  <c r="W296" i="9" s="1"/>
  <c r="U296" i="9"/>
  <c r="P296" i="9"/>
  <c r="Q296" i="9" s="1"/>
  <c r="O296" i="9"/>
  <c r="L296" i="9"/>
  <c r="J296" i="9"/>
  <c r="M296" i="9" s="1"/>
  <c r="G296" i="9"/>
  <c r="AE295" i="9"/>
  <c r="V295" i="9"/>
  <c r="W295" i="9" s="1"/>
  <c r="U295" i="9"/>
  <c r="P295" i="9"/>
  <c r="Q295" i="9" s="1"/>
  <c r="O295" i="9"/>
  <c r="L295" i="9"/>
  <c r="J295" i="9"/>
  <c r="M295" i="9" s="1"/>
  <c r="G295" i="9"/>
  <c r="AE294" i="9"/>
  <c r="V294" i="9"/>
  <c r="W294" i="9" s="1"/>
  <c r="U294" i="9"/>
  <c r="P294" i="9"/>
  <c r="Q294" i="9" s="1"/>
  <c r="O294" i="9"/>
  <c r="L294" i="9"/>
  <c r="J294" i="9"/>
  <c r="M294" i="9" s="1"/>
  <c r="G294" i="9"/>
  <c r="AE293" i="9"/>
  <c r="V293" i="9"/>
  <c r="W293" i="9" s="1"/>
  <c r="U293" i="9"/>
  <c r="P293" i="9"/>
  <c r="Q293" i="9" s="1"/>
  <c r="O293" i="9"/>
  <c r="L293" i="9"/>
  <c r="J293" i="9"/>
  <c r="M293" i="9" s="1"/>
  <c r="G293" i="9"/>
  <c r="AE292" i="9"/>
  <c r="V292" i="9"/>
  <c r="W292" i="9" s="1"/>
  <c r="U292" i="9"/>
  <c r="P292" i="9"/>
  <c r="Q292" i="9" s="1"/>
  <c r="O292" i="9"/>
  <c r="L292" i="9"/>
  <c r="J292" i="9"/>
  <c r="M292" i="9" s="1"/>
  <c r="G292" i="9"/>
  <c r="AE291" i="9"/>
  <c r="V291" i="9"/>
  <c r="W291" i="9" s="1"/>
  <c r="U291" i="9"/>
  <c r="P291" i="9"/>
  <c r="Q291" i="9" s="1"/>
  <c r="O291" i="9"/>
  <c r="L291" i="9"/>
  <c r="J291" i="9"/>
  <c r="M291" i="9" s="1"/>
  <c r="G291" i="9"/>
  <c r="AE290" i="9"/>
  <c r="V290" i="9"/>
  <c r="W290" i="9" s="1"/>
  <c r="U290" i="9"/>
  <c r="P290" i="9"/>
  <c r="Q290" i="9" s="1"/>
  <c r="O290" i="9"/>
  <c r="L290" i="9"/>
  <c r="J290" i="9"/>
  <c r="M290" i="9" s="1"/>
  <c r="G290" i="9"/>
  <c r="AE289" i="9"/>
  <c r="V289" i="9"/>
  <c r="W289" i="9" s="1"/>
  <c r="U289" i="9"/>
  <c r="P289" i="9"/>
  <c r="Q289" i="9" s="1"/>
  <c r="O289" i="9"/>
  <c r="L289" i="9"/>
  <c r="J289" i="9"/>
  <c r="M289" i="9" s="1"/>
  <c r="G289" i="9"/>
  <c r="AE288" i="9"/>
  <c r="V288" i="9"/>
  <c r="W288" i="9" s="1"/>
  <c r="U288" i="9"/>
  <c r="P288" i="9"/>
  <c r="Q288" i="9" s="1"/>
  <c r="O288" i="9"/>
  <c r="L288" i="9"/>
  <c r="J288" i="9"/>
  <c r="M288" i="9" s="1"/>
  <c r="G288" i="9"/>
  <c r="AE287" i="9"/>
  <c r="V287" i="9"/>
  <c r="W287" i="9" s="1"/>
  <c r="U287" i="9"/>
  <c r="P287" i="9"/>
  <c r="Q287" i="9" s="1"/>
  <c r="O287" i="9"/>
  <c r="L287" i="9"/>
  <c r="J287" i="9"/>
  <c r="M287" i="9" s="1"/>
  <c r="G287" i="9"/>
  <c r="AE286" i="9"/>
  <c r="V286" i="9"/>
  <c r="W286" i="9" s="1"/>
  <c r="U286" i="9"/>
  <c r="S286" i="9"/>
  <c r="P286" i="9"/>
  <c r="Q286" i="9" s="1"/>
  <c r="O286" i="9"/>
  <c r="R286" i="9" s="1"/>
  <c r="L286" i="9"/>
  <c r="J286" i="9"/>
  <c r="M286" i="9" s="1"/>
  <c r="G286" i="9"/>
  <c r="AE285" i="9"/>
  <c r="V285" i="9"/>
  <c r="W285" i="9" s="1"/>
  <c r="U285" i="9"/>
  <c r="P285" i="9"/>
  <c r="Q285" i="9" s="1"/>
  <c r="O285" i="9"/>
  <c r="L285" i="9"/>
  <c r="J285" i="9"/>
  <c r="M285" i="9" s="1"/>
  <c r="G285" i="9"/>
  <c r="AE284" i="9"/>
  <c r="V284" i="9"/>
  <c r="W284" i="9" s="1"/>
  <c r="U284" i="9"/>
  <c r="P284" i="9"/>
  <c r="Q284" i="9" s="1"/>
  <c r="O284" i="9"/>
  <c r="L284" i="9"/>
  <c r="J284" i="9"/>
  <c r="M284" i="9" s="1"/>
  <c r="G284" i="9"/>
  <c r="AE283" i="9"/>
  <c r="V283" i="9"/>
  <c r="W283" i="9" s="1"/>
  <c r="U283" i="9"/>
  <c r="S283" i="9"/>
  <c r="P283" i="9"/>
  <c r="Q283" i="9" s="1"/>
  <c r="O283" i="9"/>
  <c r="R283" i="9" s="1"/>
  <c r="L283" i="9"/>
  <c r="J283" i="9"/>
  <c r="M283" i="9" s="1"/>
  <c r="G283" i="9"/>
  <c r="AE282" i="9"/>
  <c r="V282" i="9"/>
  <c r="W282" i="9" s="1"/>
  <c r="U282" i="9"/>
  <c r="P282" i="9"/>
  <c r="Q282" i="9" s="1"/>
  <c r="O282" i="9"/>
  <c r="L282" i="9"/>
  <c r="J282" i="9"/>
  <c r="M282" i="9" s="1"/>
  <c r="G282" i="9"/>
  <c r="AE281" i="9"/>
  <c r="V281" i="9"/>
  <c r="W281" i="9" s="1"/>
  <c r="U281" i="9"/>
  <c r="P281" i="9"/>
  <c r="Q281" i="9" s="1"/>
  <c r="O281" i="9"/>
  <c r="L281" i="9"/>
  <c r="J281" i="9"/>
  <c r="M281" i="9" s="1"/>
  <c r="G281" i="9"/>
  <c r="AE280" i="9"/>
  <c r="V280" i="9"/>
  <c r="W280" i="9" s="1"/>
  <c r="U280" i="9"/>
  <c r="P280" i="9"/>
  <c r="Q280" i="9" s="1"/>
  <c r="O280" i="9"/>
  <c r="L280" i="9"/>
  <c r="J280" i="9"/>
  <c r="M280" i="9" s="1"/>
  <c r="G280" i="9"/>
  <c r="AE279" i="9"/>
  <c r="V279" i="9"/>
  <c r="W279" i="9" s="1"/>
  <c r="U279" i="9"/>
  <c r="P279" i="9"/>
  <c r="Q279" i="9" s="1"/>
  <c r="O279" i="9"/>
  <c r="L279" i="9"/>
  <c r="J279" i="9"/>
  <c r="M279" i="9" s="1"/>
  <c r="G279" i="9"/>
  <c r="AE278" i="9"/>
  <c r="V278" i="9"/>
  <c r="W278" i="9" s="1"/>
  <c r="U278" i="9"/>
  <c r="P278" i="9"/>
  <c r="Q278" i="9" s="1"/>
  <c r="O278" i="9"/>
  <c r="L278" i="9"/>
  <c r="J278" i="9"/>
  <c r="M278" i="9" s="1"/>
  <c r="G278" i="9"/>
  <c r="AE277" i="9"/>
  <c r="V277" i="9"/>
  <c r="W277" i="9" s="1"/>
  <c r="U277" i="9"/>
  <c r="P277" i="9"/>
  <c r="Q277" i="9" s="1"/>
  <c r="O277" i="9"/>
  <c r="L277" i="9"/>
  <c r="J277" i="9"/>
  <c r="M277" i="9" s="1"/>
  <c r="G277" i="9"/>
  <c r="AE276" i="9"/>
  <c r="V276" i="9"/>
  <c r="W276" i="9" s="1"/>
  <c r="U276" i="9"/>
  <c r="S276" i="9"/>
  <c r="P276" i="9"/>
  <c r="Q276" i="9" s="1"/>
  <c r="O276" i="9"/>
  <c r="R276" i="9" s="1"/>
  <c r="L276" i="9"/>
  <c r="J276" i="9"/>
  <c r="M276" i="9" s="1"/>
  <c r="G276" i="9"/>
  <c r="AE275" i="9"/>
  <c r="V275" i="9"/>
  <c r="W275" i="9" s="1"/>
  <c r="U275" i="9"/>
  <c r="P275" i="9"/>
  <c r="Q275" i="9" s="1"/>
  <c r="O275" i="9"/>
  <c r="L275" i="9"/>
  <c r="J275" i="9"/>
  <c r="M275" i="9" s="1"/>
  <c r="G275" i="9"/>
  <c r="AE274" i="9"/>
  <c r="V274" i="9"/>
  <c r="W274" i="9" s="1"/>
  <c r="U274" i="9"/>
  <c r="P274" i="9"/>
  <c r="Q274" i="9" s="1"/>
  <c r="O274" i="9"/>
  <c r="L274" i="9"/>
  <c r="J274" i="9"/>
  <c r="M274" i="9" s="1"/>
  <c r="G274" i="9"/>
  <c r="AE273" i="9"/>
  <c r="V273" i="9"/>
  <c r="W273" i="9" s="1"/>
  <c r="U273" i="9"/>
  <c r="S273" i="9"/>
  <c r="P273" i="9"/>
  <c r="Q273" i="9" s="1"/>
  <c r="O273" i="9"/>
  <c r="R273" i="9" s="1"/>
  <c r="L273" i="9"/>
  <c r="J273" i="9"/>
  <c r="M273" i="9" s="1"/>
  <c r="G273" i="9"/>
  <c r="AE272" i="9"/>
  <c r="V272" i="9"/>
  <c r="W272" i="9" s="1"/>
  <c r="U272" i="9"/>
  <c r="P272" i="9"/>
  <c r="Q272" i="9" s="1"/>
  <c r="O272" i="9"/>
  <c r="L272" i="9"/>
  <c r="J272" i="9"/>
  <c r="M272" i="9" s="1"/>
  <c r="G272" i="9"/>
  <c r="AE271" i="9"/>
  <c r="V271" i="9"/>
  <c r="W271" i="9" s="1"/>
  <c r="U271" i="9"/>
  <c r="P271" i="9"/>
  <c r="Q271" i="9" s="1"/>
  <c r="O271" i="9"/>
  <c r="L271" i="9"/>
  <c r="J271" i="9"/>
  <c r="M271" i="9" s="1"/>
  <c r="G271" i="9"/>
  <c r="AE270" i="9"/>
  <c r="V270" i="9"/>
  <c r="W270" i="9" s="1"/>
  <c r="U270" i="9"/>
  <c r="P270" i="9"/>
  <c r="Q270" i="9" s="1"/>
  <c r="O270" i="9"/>
  <c r="L270" i="9"/>
  <c r="J270" i="9"/>
  <c r="M270" i="9" s="1"/>
  <c r="G270" i="9"/>
  <c r="AE269" i="9"/>
  <c r="V269" i="9"/>
  <c r="W269" i="9" s="1"/>
  <c r="U269" i="9"/>
  <c r="S269" i="9"/>
  <c r="P269" i="9"/>
  <c r="Q269" i="9" s="1"/>
  <c r="O269" i="9"/>
  <c r="R269" i="9" s="1"/>
  <c r="L269" i="9"/>
  <c r="J269" i="9"/>
  <c r="M269" i="9" s="1"/>
  <c r="G269" i="9"/>
  <c r="AE268" i="9"/>
  <c r="V268" i="9"/>
  <c r="W268" i="9" s="1"/>
  <c r="U268" i="9"/>
  <c r="S268" i="9"/>
  <c r="P268" i="9"/>
  <c r="Q268" i="9" s="1"/>
  <c r="O268" i="9"/>
  <c r="R268" i="9" s="1"/>
  <c r="L268" i="9"/>
  <c r="J268" i="9"/>
  <c r="M268" i="9" s="1"/>
  <c r="G268" i="9"/>
  <c r="AE267" i="9"/>
  <c r="V267" i="9"/>
  <c r="W267" i="9" s="1"/>
  <c r="U267" i="9"/>
  <c r="P267" i="9"/>
  <c r="Q267" i="9" s="1"/>
  <c r="O267" i="9"/>
  <c r="L267" i="9"/>
  <c r="J267" i="9"/>
  <c r="M267" i="9" s="1"/>
  <c r="G267" i="9"/>
  <c r="AE266" i="9"/>
  <c r="V266" i="9"/>
  <c r="W266" i="9" s="1"/>
  <c r="U266" i="9"/>
  <c r="P266" i="9"/>
  <c r="Q266" i="9" s="1"/>
  <c r="O266" i="9"/>
  <c r="L266" i="9"/>
  <c r="J266" i="9"/>
  <c r="M266" i="9" s="1"/>
  <c r="G266" i="9"/>
  <c r="AE265" i="9"/>
  <c r="V265" i="9"/>
  <c r="W265" i="9" s="1"/>
  <c r="U265" i="9"/>
  <c r="P265" i="9"/>
  <c r="Q265" i="9" s="1"/>
  <c r="O265" i="9"/>
  <c r="L265" i="9"/>
  <c r="J265" i="9"/>
  <c r="M265" i="9" s="1"/>
  <c r="G265" i="9"/>
  <c r="AE264" i="9"/>
  <c r="V264" i="9"/>
  <c r="W264" i="9" s="1"/>
  <c r="U264" i="9"/>
  <c r="S264" i="9"/>
  <c r="P264" i="9"/>
  <c r="Q264" i="9" s="1"/>
  <c r="O264" i="9"/>
  <c r="R264" i="9" s="1"/>
  <c r="L264" i="9"/>
  <c r="J264" i="9"/>
  <c r="M264" i="9" s="1"/>
  <c r="G264" i="9"/>
  <c r="AE263" i="9"/>
  <c r="Y263" i="9"/>
  <c r="V263" i="9"/>
  <c r="W263" i="9" s="1"/>
  <c r="U263" i="9"/>
  <c r="X263" i="9" s="1"/>
  <c r="P263" i="9"/>
  <c r="Q263" i="9" s="1"/>
  <c r="O263" i="9"/>
  <c r="L263" i="9"/>
  <c r="J263" i="9"/>
  <c r="M263" i="9" s="1"/>
  <c r="G263" i="9"/>
  <c r="AE262" i="9"/>
  <c r="V262" i="9"/>
  <c r="W262" i="9" s="1"/>
  <c r="U262" i="9"/>
  <c r="P262" i="9"/>
  <c r="Q262" i="9" s="1"/>
  <c r="O262" i="9"/>
  <c r="L262" i="9"/>
  <c r="J262" i="9"/>
  <c r="M262" i="9" s="1"/>
  <c r="G262" i="9"/>
  <c r="AE261" i="9"/>
  <c r="Y261" i="9"/>
  <c r="V261" i="9"/>
  <c r="W261" i="9" s="1"/>
  <c r="U261" i="9"/>
  <c r="X261" i="9" s="1"/>
  <c r="P261" i="9"/>
  <c r="Q261" i="9" s="1"/>
  <c r="O261" i="9"/>
  <c r="L261" i="9"/>
  <c r="J261" i="9"/>
  <c r="M261" i="9" s="1"/>
  <c r="G261" i="9"/>
  <c r="AE260" i="9"/>
  <c r="V260" i="9"/>
  <c r="W260" i="9" s="1"/>
  <c r="U260" i="9"/>
  <c r="P260" i="9"/>
  <c r="Q260" i="9" s="1"/>
  <c r="O260" i="9"/>
  <c r="L260" i="9"/>
  <c r="J260" i="9"/>
  <c r="M260" i="9" s="1"/>
  <c r="G260" i="9"/>
  <c r="AE259" i="9"/>
  <c r="V259" i="9"/>
  <c r="W259" i="9" s="1"/>
  <c r="U259" i="9"/>
  <c r="P259" i="9"/>
  <c r="Q259" i="9" s="1"/>
  <c r="O259" i="9"/>
  <c r="L259" i="9"/>
  <c r="J259" i="9"/>
  <c r="M259" i="9" s="1"/>
  <c r="G259" i="9"/>
  <c r="AE258" i="9"/>
  <c r="V258" i="9"/>
  <c r="W258" i="9" s="1"/>
  <c r="U258" i="9"/>
  <c r="P258" i="9"/>
  <c r="Q258" i="9" s="1"/>
  <c r="O258" i="9"/>
  <c r="L258" i="9"/>
  <c r="J258" i="9"/>
  <c r="M258" i="9" s="1"/>
  <c r="G258" i="9"/>
  <c r="AE257" i="9"/>
  <c r="V257" i="9"/>
  <c r="W257" i="9" s="1"/>
  <c r="U257" i="9"/>
  <c r="S257" i="9"/>
  <c r="P257" i="9"/>
  <c r="Q257" i="9" s="1"/>
  <c r="O257" i="9"/>
  <c r="R257" i="9" s="1"/>
  <c r="L257" i="9"/>
  <c r="J257" i="9"/>
  <c r="M257" i="9" s="1"/>
  <c r="G257" i="9"/>
  <c r="AE256" i="9"/>
  <c r="V256" i="9"/>
  <c r="W256" i="9" s="1"/>
  <c r="U256" i="9"/>
  <c r="P256" i="9"/>
  <c r="Q256" i="9" s="1"/>
  <c r="O256" i="9"/>
  <c r="L256" i="9"/>
  <c r="J256" i="9"/>
  <c r="M256" i="9" s="1"/>
  <c r="G256" i="9"/>
  <c r="AE255" i="9"/>
  <c r="V255" i="9"/>
  <c r="W255" i="9" s="1"/>
  <c r="U255" i="9"/>
  <c r="P255" i="9"/>
  <c r="Q255" i="9" s="1"/>
  <c r="O255" i="9"/>
  <c r="L255" i="9"/>
  <c r="J255" i="9"/>
  <c r="M255" i="9" s="1"/>
  <c r="G255" i="9"/>
  <c r="AE254" i="9"/>
  <c r="Y254" i="9"/>
  <c r="V254" i="9"/>
  <c r="W254" i="9" s="1"/>
  <c r="U254" i="9"/>
  <c r="X254" i="9" s="1"/>
  <c r="S254" i="9"/>
  <c r="P254" i="9"/>
  <c r="Q254" i="9" s="1"/>
  <c r="O254" i="9"/>
  <c r="R254" i="9" s="1"/>
  <c r="L254" i="9"/>
  <c r="J254" i="9"/>
  <c r="M254" i="9" s="1"/>
  <c r="G254" i="9"/>
  <c r="AE253" i="9"/>
  <c r="V253" i="9"/>
  <c r="W253" i="9" s="1"/>
  <c r="U253" i="9"/>
  <c r="P253" i="9"/>
  <c r="Q253" i="9" s="1"/>
  <c r="O253" i="9"/>
  <c r="L253" i="9"/>
  <c r="J253" i="9"/>
  <c r="M253" i="9" s="1"/>
  <c r="G253" i="9"/>
  <c r="AE252" i="9"/>
  <c r="V252" i="9"/>
  <c r="W252" i="9" s="1"/>
  <c r="U252" i="9"/>
  <c r="P252" i="9"/>
  <c r="Q252" i="9" s="1"/>
  <c r="O252" i="9"/>
  <c r="L252" i="9"/>
  <c r="J252" i="9"/>
  <c r="M252" i="9" s="1"/>
  <c r="G252" i="9"/>
  <c r="AE251" i="9"/>
  <c r="V251" i="9"/>
  <c r="W251" i="9" s="1"/>
  <c r="U251" i="9"/>
  <c r="P251" i="9"/>
  <c r="Q251" i="9" s="1"/>
  <c r="O251" i="9"/>
  <c r="L251" i="9"/>
  <c r="J251" i="9"/>
  <c r="M251" i="9" s="1"/>
  <c r="G251" i="9"/>
  <c r="AE250" i="9"/>
  <c r="V250" i="9"/>
  <c r="W250" i="9" s="1"/>
  <c r="U250" i="9"/>
  <c r="S250" i="9"/>
  <c r="P250" i="9"/>
  <c r="Q250" i="9" s="1"/>
  <c r="O250" i="9"/>
  <c r="R250" i="9" s="1"/>
  <c r="L250" i="9"/>
  <c r="J250" i="9"/>
  <c r="M250" i="9" s="1"/>
  <c r="G250" i="9"/>
  <c r="AE249" i="9"/>
  <c r="V249" i="9"/>
  <c r="W249" i="9" s="1"/>
  <c r="U249" i="9"/>
  <c r="P249" i="9"/>
  <c r="Q249" i="9" s="1"/>
  <c r="O249" i="9"/>
  <c r="L249" i="9"/>
  <c r="J249" i="9"/>
  <c r="M249" i="9" s="1"/>
  <c r="G249" i="9"/>
  <c r="AE248" i="9"/>
  <c r="V248" i="9"/>
  <c r="W248" i="9" s="1"/>
  <c r="U248" i="9"/>
  <c r="P248" i="9"/>
  <c r="Q248" i="9" s="1"/>
  <c r="O248" i="9"/>
  <c r="L248" i="9"/>
  <c r="J248" i="9"/>
  <c r="M248" i="9" s="1"/>
  <c r="G248" i="9"/>
  <c r="AE247" i="9"/>
  <c r="V247" i="9"/>
  <c r="W247" i="9" s="1"/>
  <c r="U247" i="9"/>
  <c r="P247" i="9"/>
  <c r="Q247" i="9" s="1"/>
  <c r="O247" i="9"/>
  <c r="L247" i="9"/>
  <c r="J247" i="9"/>
  <c r="M247" i="9" s="1"/>
  <c r="G247" i="9"/>
  <c r="AE246" i="9"/>
  <c r="V246" i="9"/>
  <c r="W246" i="9" s="1"/>
  <c r="U246" i="9"/>
  <c r="P246" i="9"/>
  <c r="Q246" i="9" s="1"/>
  <c r="O246" i="9"/>
  <c r="L246" i="9"/>
  <c r="J246" i="9"/>
  <c r="M246" i="9" s="1"/>
  <c r="G246" i="9"/>
  <c r="AE245" i="9"/>
  <c r="V245" i="9"/>
  <c r="W245" i="9" s="1"/>
  <c r="U245" i="9"/>
  <c r="S245" i="9"/>
  <c r="P245" i="9"/>
  <c r="Q245" i="9" s="1"/>
  <c r="O245" i="9"/>
  <c r="R245" i="9" s="1"/>
  <c r="L245" i="9"/>
  <c r="J245" i="9"/>
  <c r="M245" i="9" s="1"/>
  <c r="G245" i="9"/>
  <c r="AE244" i="9"/>
  <c r="V244" i="9"/>
  <c r="W244" i="9" s="1"/>
  <c r="U244" i="9"/>
  <c r="P244" i="9"/>
  <c r="Q244" i="9" s="1"/>
  <c r="O244" i="9"/>
  <c r="L244" i="9"/>
  <c r="J244" i="9"/>
  <c r="M244" i="9" s="1"/>
  <c r="G244" i="9"/>
  <c r="AE243" i="9"/>
  <c r="V243" i="9"/>
  <c r="W243" i="9" s="1"/>
  <c r="U243" i="9"/>
  <c r="P243" i="9"/>
  <c r="Q243" i="9" s="1"/>
  <c r="O243" i="9"/>
  <c r="L243" i="9"/>
  <c r="J243" i="9"/>
  <c r="M243" i="9" s="1"/>
  <c r="G243" i="9"/>
  <c r="AE242" i="9"/>
  <c r="V242" i="9"/>
  <c r="W242" i="9" s="1"/>
  <c r="U242" i="9"/>
  <c r="P242" i="9"/>
  <c r="Q242" i="9" s="1"/>
  <c r="O242" i="9"/>
  <c r="L242" i="9"/>
  <c r="J242" i="9"/>
  <c r="M242" i="9" s="1"/>
  <c r="G242" i="9"/>
  <c r="AE241" i="9"/>
  <c r="Y241" i="9"/>
  <c r="V241" i="9"/>
  <c r="W241" i="9" s="1"/>
  <c r="U241" i="9"/>
  <c r="X241" i="9" s="1"/>
  <c r="S241" i="9"/>
  <c r="P241" i="9"/>
  <c r="Q241" i="9" s="1"/>
  <c r="O241" i="9"/>
  <c r="R241" i="9" s="1"/>
  <c r="L241" i="9"/>
  <c r="J241" i="9"/>
  <c r="M241" i="9" s="1"/>
  <c r="G241" i="9"/>
  <c r="AE240" i="9"/>
  <c r="Y240" i="9"/>
  <c r="V240" i="9"/>
  <c r="W240" i="9" s="1"/>
  <c r="U240" i="9"/>
  <c r="X240" i="9" s="1"/>
  <c r="S240" i="9"/>
  <c r="P240" i="9"/>
  <c r="Q240" i="9" s="1"/>
  <c r="O240" i="9"/>
  <c r="R240" i="9" s="1"/>
  <c r="L240" i="9"/>
  <c r="J240" i="9"/>
  <c r="M240" i="9" s="1"/>
  <c r="G240" i="9"/>
  <c r="AE239" i="9"/>
  <c r="V239" i="9"/>
  <c r="W239" i="9" s="1"/>
  <c r="U239" i="9"/>
  <c r="P239" i="9"/>
  <c r="Q239" i="9" s="1"/>
  <c r="O239" i="9"/>
  <c r="L239" i="9"/>
  <c r="J239" i="9"/>
  <c r="M239" i="9" s="1"/>
  <c r="G239" i="9"/>
  <c r="AE238" i="9"/>
  <c r="V238" i="9"/>
  <c r="W238" i="9" s="1"/>
  <c r="U238" i="9"/>
  <c r="P238" i="9"/>
  <c r="Q238" i="9" s="1"/>
  <c r="O238" i="9"/>
  <c r="L238" i="9"/>
  <c r="J238" i="9"/>
  <c r="M238" i="9" s="1"/>
  <c r="G238" i="9"/>
  <c r="AE237" i="9"/>
  <c r="Y237" i="9"/>
  <c r="V237" i="9"/>
  <c r="W237" i="9" s="1"/>
  <c r="U237" i="9"/>
  <c r="X237" i="9" s="1"/>
  <c r="P237" i="9"/>
  <c r="Q237" i="9" s="1"/>
  <c r="O237" i="9"/>
  <c r="L237" i="9"/>
  <c r="J237" i="9"/>
  <c r="M237" i="9" s="1"/>
  <c r="G237" i="9"/>
  <c r="AE236" i="9"/>
  <c r="V236" i="9"/>
  <c r="W236" i="9" s="1"/>
  <c r="U236" i="9"/>
  <c r="P236" i="9"/>
  <c r="Q236" i="9" s="1"/>
  <c r="O236" i="9"/>
  <c r="L236" i="9"/>
  <c r="J236" i="9"/>
  <c r="M236" i="9" s="1"/>
  <c r="G236" i="9"/>
  <c r="AE235" i="9"/>
  <c r="Y235" i="9"/>
  <c r="V235" i="9"/>
  <c r="W235" i="9" s="1"/>
  <c r="U235" i="9"/>
  <c r="X235" i="9" s="1"/>
  <c r="P235" i="9"/>
  <c r="Q235" i="9" s="1"/>
  <c r="O235" i="9"/>
  <c r="L235" i="9"/>
  <c r="J235" i="9"/>
  <c r="M235" i="9" s="1"/>
  <c r="G235" i="9"/>
  <c r="AE234" i="9"/>
  <c r="V234" i="9"/>
  <c r="W234" i="9" s="1"/>
  <c r="U234" i="9"/>
  <c r="P234" i="9"/>
  <c r="Q234" i="9" s="1"/>
  <c r="O234" i="9"/>
  <c r="L234" i="9"/>
  <c r="J234" i="9"/>
  <c r="M234" i="9" s="1"/>
  <c r="G234" i="9"/>
  <c r="AE233" i="9"/>
  <c r="V233" i="9"/>
  <c r="W233" i="9" s="1"/>
  <c r="U233" i="9"/>
  <c r="S233" i="9"/>
  <c r="P233" i="9"/>
  <c r="Q233" i="9" s="1"/>
  <c r="O233" i="9"/>
  <c r="R233" i="9" s="1"/>
  <c r="L233" i="9"/>
  <c r="J233" i="9"/>
  <c r="M233" i="9" s="1"/>
  <c r="G233" i="9"/>
  <c r="AE232" i="9"/>
  <c r="V232" i="9"/>
  <c r="W232" i="9" s="1"/>
  <c r="U232" i="9"/>
  <c r="P232" i="9"/>
  <c r="Q232" i="9" s="1"/>
  <c r="O232" i="9"/>
  <c r="L232" i="9"/>
  <c r="J232" i="9"/>
  <c r="M232" i="9" s="1"/>
  <c r="G232" i="9"/>
  <c r="AE231" i="9"/>
  <c r="V231" i="9"/>
  <c r="W231" i="9" s="1"/>
  <c r="U231" i="9"/>
  <c r="P231" i="9"/>
  <c r="Q231" i="9" s="1"/>
  <c r="O231" i="9"/>
  <c r="L231" i="9"/>
  <c r="J231" i="9"/>
  <c r="M231" i="9" s="1"/>
  <c r="G231" i="9"/>
  <c r="AE230" i="9"/>
  <c r="V230" i="9"/>
  <c r="W230" i="9" s="1"/>
  <c r="U230" i="9"/>
  <c r="P230" i="9"/>
  <c r="Q230" i="9" s="1"/>
  <c r="O230" i="9"/>
  <c r="L230" i="9"/>
  <c r="J230" i="9"/>
  <c r="M230" i="9" s="1"/>
  <c r="G230" i="9"/>
  <c r="AE229" i="9"/>
  <c r="Y229" i="9"/>
  <c r="V229" i="9"/>
  <c r="W229" i="9" s="1"/>
  <c r="U229" i="9"/>
  <c r="X229" i="9" s="1"/>
  <c r="P229" i="9"/>
  <c r="Q229" i="9" s="1"/>
  <c r="O229" i="9"/>
  <c r="L229" i="9"/>
  <c r="J229" i="9"/>
  <c r="M229" i="9" s="1"/>
  <c r="G229" i="9"/>
  <c r="AE228" i="9"/>
  <c r="V228" i="9"/>
  <c r="W228" i="9" s="1"/>
  <c r="U228" i="9"/>
  <c r="P228" i="9"/>
  <c r="Q228" i="9" s="1"/>
  <c r="O228" i="9"/>
  <c r="L228" i="9"/>
  <c r="J228" i="9"/>
  <c r="M228" i="9" s="1"/>
  <c r="G228" i="9"/>
  <c r="AE227" i="9"/>
  <c r="V227" i="9"/>
  <c r="W227" i="9" s="1"/>
  <c r="U227" i="9"/>
  <c r="P227" i="9"/>
  <c r="Q227" i="9" s="1"/>
  <c r="O227" i="9"/>
  <c r="L227" i="9"/>
  <c r="J227" i="9"/>
  <c r="M227" i="9" s="1"/>
  <c r="G227" i="9"/>
  <c r="AE226" i="9"/>
  <c r="V226" i="9"/>
  <c r="W226" i="9" s="1"/>
  <c r="U226" i="9"/>
  <c r="P226" i="9"/>
  <c r="Q226" i="9" s="1"/>
  <c r="O226" i="9"/>
  <c r="L226" i="9"/>
  <c r="J226" i="9"/>
  <c r="M226" i="9" s="1"/>
  <c r="G226" i="9"/>
  <c r="AE225" i="9"/>
  <c r="V225" i="9"/>
  <c r="W225" i="9" s="1"/>
  <c r="U225" i="9"/>
  <c r="P225" i="9"/>
  <c r="Q225" i="9" s="1"/>
  <c r="O225" i="9"/>
  <c r="L225" i="9"/>
  <c r="J225" i="9"/>
  <c r="M225" i="9" s="1"/>
  <c r="G225" i="9"/>
  <c r="AE224" i="9"/>
  <c r="V224" i="9"/>
  <c r="W224" i="9" s="1"/>
  <c r="U224" i="9"/>
  <c r="P224" i="9"/>
  <c r="Q224" i="9" s="1"/>
  <c r="O224" i="9"/>
  <c r="L224" i="9"/>
  <c r="J224" i="9"/>
  <c r="M224" i="9" s="1"/>
  <c r="G224" i="9"/>
  <c r="AE223" i="9"/>
  <c r="V223" i="9"/>
  <c r="W223" i="9" s="1"/>
  <c r="U223" i="9"/>
  <c r="P223" i="9"/>
  <c r="Q223" i="9" s="1"/>
  <c r="O223" i="9"/>
  <c r="L223" i="9"/>
  <c r="J223" i="9"/>
  <c r="M223" i="9" s="1"/>
  <c r="G223" i="9"/>
  <c r="AE222" i="9"/>
  <c r="V222" i="9"/>
  <c r="W222" i="9" s="1"/>
  <c r="U222" i="9"/>
  <c r="P222" i="9"/>
  <c r="Q222" i="9" s="1"/>
  <c r="O222" i="9"/>
  <c r="L222" i="9"/>
  <c r="J222" i="9"/>
  <c r="M222" i="9" s="1"/>
  <c r="G222" i="9"/>
  <c r="AE221" i="9"/>
  <c r="V221" i="9"/>
  <c r="W221" i="9" s="1"/>
  <c r="U221" i="9"/>
  <c r="S221" i="9"/>
  <c r="P221" i="9"/>
  <c r="Q221" i="9" s="1"/>
  <c r="O221" i="9"/>
  <c r="R221" i="9" s="1"/>
  <c r="L221" i="9"/>
  <c r="J221" i="9"/>
  <c r="M221" i="9" s="1"/>
  <c r="G221" i="9"/>
  <c r="AE220" i="9"/>
  <c r="V220" i="9"/>
  <c r="W220" i="9" s="1"/>
  <c r="U220" i="9"/>
  <c r="P220" i="9"/>
  <c r="Q220" i="9" s="1"/>
  <c r="O220" i="9"/>
  <c r="L220" i="9"/>
  <c r="J220" i="9"/>
  <c r="M220" i="9" s="1"/>
  <c r="G220" i="9"/>
  <c r="AE219" i="9"/>
  <c r="V219" i="9"/>
  <c r="W219" i="9" s="1"/>
  <c r="U219" i="9"/>
  <c r="P219" i="9"/>
  <c r="Q219" i="9" s="1"/>
  <c r="O219" i="9"/>
  <c r="L219" i="9"/>
  <c r="J219" i="9"/>
  <c r="M219" i="9" s="1"/>
  <c r="G219" i="9"/>
  <c r="AE218" i="9"/>
  <c r="V218" i="9"/>
  <c r="W218" i="9" s="1"/>
  <c r="U218" i="9"/>
  <c r="P218" i="9"/>
  <c r="Q218" i="9" s="1"/>
  <c r="O218" i="9"/>
  <c r="L218" i="9"/>
  <c r="J218" i="9"/>
  <c r="M218" i="9" s="1"/>
  <c r="G218" i="9"/>
  <c r="AE217" i="9"/>
  <c r="V217" i="9"/>
  <c r="W217" i="9" s="1"/>
  <c r="U217" i="9"/>
  <c r="P217" i="9"/>
  <c r="Q217" i="9" s="1"/>
  <c r="O217" i="9"/>
  <c r="L217" i="9"/>
  <c r="J217" i="9"/>
  <c r="M217" i="9" s="1"/>
  <c r="G217" i="9"/>
  <c r="AE216" i="9"/>
  <c r="V216" i="9"/>
  <c r="W216" i="9" s="1"/>
  <c r="U216" i="9"/>
  <c r="P216" i="9"/>
  <c r="Q216" i="9" s="1"/>
  <c r="O216" i="9"/>
  <c r="L216" i="9"/>
  <c r="J216" i="9"/>
  <c r="M216" i="9" s="1"/>
  <c r="G216" i="9"/>
  <c r="AE215" i="9"/>
  <c r="V215" i="9"/>
  <c r="W215" i="9" s="1"/>
  <c r="U215" i="9"/>
  <c r="P215" i="9"/>
  <c r="Q215" i="9" s="1"/>
  <c r="O215" i="9"/>
  <c r="L215" i="9"/>
  <c r="J215" i="9"/>
  <c r="M215" i="9" s="1"/>
  <c r="G215" i="9"/>
  <c r="AE214" i="9"/>
  <c r="V214" i="9"/>
  <c r="W214" i="9" s="1"/>
  <c r="U214" i="9"/>
  <c r="P214" i="9"/>
  <c r="Q214" i="9" s="1"/>
  <c r="O214" i="9"/>
  <c r="L214" i="9"/>
  <c r="J214" i="9"/>
  <c r="M214" i="9" s="1"/>
  <c r="G214" i="9"/>
  <c r="AE213" i="9"/>
  <c r="V213" i="9"/>
  <c r="W213" i="9" s="1"/>
  <c r="U213" i="9"/>
  <c r="P213" i="9"/>
  <c r="Q213" i="9" s="1"/>
  <c r="O213" i="9"/>
  <c r="L213" i="9"/>
  <c r="J213" i="9"/>
  <c r="M213" i="9" s="1"/>
  <c r="G213" i="9"/>
  <c r="AE212" i="9"/>
  <c r="V212" i="9"/>
  <c r="W212" i="9" s="1"/>
  <c r="U212" i="9"/>
  <c r="P212" i="9"/>
  <c r="Q212" i="9" s="1"/>
  <c r="O212" i="9"/>
  <c r="L212" i="9"/>
  <c r="J212" i="9"/>
  <c r="M212" i="9" s="1"/>
  <c r="G212" i="9"/>
  <c r="AE211" i="9"/>
  <c r="V211" i="9"/>
  <c r="W211" i="9" s="1"/>
  <c r="U211" i="9"/>
  <c r="S211" i="9"/>
  <c r="P211" i="9"/>
  <c r="Q211" i="9" s="1"/>
  <c r="O211" i="9"/>
  <c r="R211" i="9" s="1"/>
  <c r="L211" i="9"/>
  <c r="J211" i="9"/>
  <c r="M211" i="9" s="1"/>
  <c r="G211" i="9"/>
  <c r="AE210" i="9"/>
  <c r="V210" i="9"/>
  <c r="W210" i="9" s="1"/>
  <c r="U210" i="9"/>
  <c r="P210" i="9"/>
  <c r="Q210" i="9" s="1"/>
  <c r="O210" i="9"/>
  <c r="L210" i="9"/>
  <c r="J210" i="9"/>
  <c r="M210" i="9" s="1"/>
  <c r="G210" i="9"/>
  <c r="AE209" i="9"/>
  <c r="V209" i="9"/>
  <c r="W209" i="9" s="1"/>
  <c r="U209" i="9"/>
  <c r="P209" i="9"/>
  <c r="Q209" i="9" s="1"/>
  <c r="O209" i="9"/>
  <c r="L209" i="9"/>
  <c r="J209" i="9"/>
  <c r="M209" i="9" s="1"/>
  <c r="G209" i="9"/>
  <c r="AE208" i="9"/>
  <c r="V208" i="9"/>
  <c r="W208" i="9" s="1"/>
  <c r="U208" i="9"/>
  <c r="P208" i="9"/>
  <c r="Q208" i="9" s="1"/>
  <c r="O208" i="9"/>
  <c r="L208" i="9"/>
  <c r="J208" i="9"/>
  <c r="M208" i="9" s="1"/>
  <c r="G208" i="9"/>
  <c r="AE207" i="9"/>
  <c r="V207" i="9"/>
  <c r="W207" i="9" s="1"/>
  <c r="U207" i="9"/>
  <c r="P207" i="9"/>
  <c r="Q207" i="9" s="1"/>
  <c r="O207" i="9"/>
  <c r="L207" i="9"/>
  <c r="J207" i="9"/>
  <c r="M207" i="9" s="1"/>
  <c r="G207" i="9"/>
  <c r="AE206" i="9"/>
  <c r="V206" i="9"/>
  <c r="W206" i="9" s="1"/>
  <c r="U206" i="9"/>
  <c r="P206" i="9"/>
  <c r="Q206" i="9" s="1"/>
  <c r="O206" i="9"/>
  <c r="L206" i="9"/>
  <c r="J206" i="9"/>
  <c r="M206" i="9" s="1"/>
  <c r="G206" i="9"/>
  <c r="AE205" i="9"/>
  <c r="V205" i="9"/>
  <c r="W205" i="9" s="1"/>
  <c r="U205" i="9"/>
  <c r="P205" i="9"/>
  <c r="Q205" i="9" s="1"/>
  <c r="O205" i="9"/>
  <c r="L205" i="9"/>
  <c r="J205" i="9"/>
  <c r="M205" i="9" s="1"/>
  <c r="G205" i="9"/>
  <c r="AE204" i="9"/>
  <c r="V204" i="9"/>
  <c r="W204" i="9" s="1"/>
  <c r="U204" i="9"/>
  <c r="P204" i="9"/>
  <c r="Q204" i="9" s="1"/>
  <c r="O204" i="9"/>
  <c r="L204" i="9"/>
  <c r="J204" i="9"/>
  <c r="M204" i="9" s="1"/>
  <c r="G204" i="9"/>
  <c r="AE203" i="9"/>
  <c r="V203" i="9"/>
  <c r="W203" i="9" s="1"/>
  <c r="U203" i="9"/>
  <c r="P203" i="9"/>
  <c r="Q203" i="9" s="1"/>
  <c r="O203" i="9"/>
  <c r="L203" i="9"/>
  <c r="J203" i="9"/>
  <c r="M203" i="9" s="1"/>
  <c r="G203" i="9"/>
  <c r="AE202" i="9"/>
  <c r="V202" i="9"/>
  <c r="W202" i="9" s="1"/>
  <c r="U202" i="9"/>
  <c r="P202" i="9"/>
  <c r="Q202" i="9" s="1"/>
  <c r="O202" i="9"/>
  <c r="L202" i="9"/>
  <c r="J202" i="9"/>
  <c r="M202" i="9" s="1"/>
  <c r="G202" i="9"/>
  <c r="AE201" i="9"/>
  <c r="V201" i="9"/>
  <c r="W201" i="9" s="1"/>
  <c r="U201" i="9"/>
  <c r="P201" i="9"/>
  <c r="Q201" i="9" s="1"/>
  <c r="O201" i="9"/>
  <c r="L201" i="9"/>
  <c r="J201" i="9"/>
  <c r="M201" i="9" s="1"/>
  <c r="G201" i="9"/>
  <c r="AE200" i="9"/>
  <c r="V200" i="9"/>
  <c r="W200" i="9" s="1"/>
  <c r="U200" i="9"/>
  <c r="P200" i="9"/>
  <c r="Q200" i="9" s="1"/>
  <c r="O200" i="9"/>
  <c r="L200" i="9"/>
  <c r="J200" i="9"/>
  <c r="M200" i="9" s="1"/>
  <c r="G200" i="9"/>
  <c r="AE199" i="9"/>
  <c r="V199" i="9"/>
  <c r="W199" i="9" s="1"/>
  <c r="U199" i="9"/>
  <c r="P199" i="9"/>
  <c r="Q199" i="9" s="1"/>
  <c r="O199" i="9"/>
  <c r="L199" i="9"/>
  <c r="J199" i="9"/>
  <c r="M199" i="9" s="1"/>
  <c r="G199" i="9"/>
  <c r="AE198" i="9"/>
  <c r="V198" i="9"/>
  <c r="W198" i="9" s="1"/>
  <c r="U198" i="9"/>
  <c r="S198" i="9"/>
  <c r="P198" i="9"/>
  <c r="Q198" i="9" s="1"/>
  <c r="O198" i="9"/>
  <c r="R198" i="9" s="1"/>
  <c r="L198" i="9"/>
  <c r="J198" i="9"/>
  <c r="M198" i="9" s="1"/>
  <c r="G198" i="9"/>
  <c r="AE197" i="9"/>
  <c r="V197" i="9"/>
  <c r="W197" i="9" s="1"/>
  <c r="U197" i="9"/>
  <c r="S197" i="9"/>
  <c r="P197" i="9"/>
  <c r="Q197" i="9" s="1"/>
  <c r="O197" i="9"/>
  <c r="R197" i="9" s="1"/>
  <c r="L197" i="9"/>
  <c r="J197" i="9"/>
  <c r="M197" i="9" s="1"/>
  <c r="G197" i="9"/>
  <c r="AE196" i="9"/>
  <c r="V196" i="9"/>
  <c r="W196" i="9" s="1"/>
  <c r="U196" i="9"/>
  <c r="P196" i="9"/>
  <c r="Q196" i="9" s="1"/>
  <c r="O196" i="9"/>
  <c r="L196" i="9"/>
  <c r="J196" i="9"/>
  <c r="M196" i="9" s="1"/>
  <c r="G196" i="9"/>
  <c r="AE195" i="9"/>
  <c r="V195" i="9"/>
  <c r="W195" i="9" s="1"/>
  <c r="U195" i="9"/>
  <c r="P195" i="9"/>
  <c r="Q195" i="9" s="1"/>
  <c r="O195" i="9"/>
  <c r="L195" i="9"/>
  <c r="J195" i="9"/>
  <c r="M195" i="9" s="1"/>
  <c r="G195" i="9"/>
  <c r="AE194" i="9"/>
  <c r="V194" i="9"/>
  <c r="W194" i="9" s="1"/>
  <c r="U194" i="9"/>
  <c r="P194" i="9"/>
  <c r="Q194" i="9" s="1"/>
  <c r="O194" i="9"/>
  <c r="L194" i="9"/>
  <c r="J194" i="9"/>
  <c r="M194" i="9" s="1"/>
  <c r="G194" i="9"/>
  <c r="AE193" i="9"/>
  <c r="V193" i="9"/>
  <c r="W193" i="9" s="1"/>
  <c r="U193" i="9"/>
  <c r="S193" i="9"/>
  <c r="P193" i="9"/>
  <c r="Q193" i="9" s="1"/>
  <c r="O193" i="9"/>
  <c r="R193" i="9" s="1"/>
  <c r="L193" i="9"/>
  <c r="J193" i="9"/>
  <c r="M193" i="9" s="1"/>
  <c r="G193" i="9"/>
  <c r="AE192" i="9"/>
  <c r="V192" i="9"/>
  <c r="W192" i="9" s="1"/>
  <c r="U192" i="9"/>
  <c r="P192" i="9"/>
  <c r="Q192" i="9" s="1"/>
  <c r="O192" i="9"/>
  <c r="L192" i="9"/>
  <c r="J192" i="9"/>
  <c r="M192" i="9" s="1"/>
  <c r="G192" i="9"/>
  <c r="AE191" i="9"/>
  <c r="V191" i="9"/>
  <c r="W191" i="9" s="1"/>
  <c r="U191" i="9"/>
  <c r="P191" i="9"/>
  <c r="Q191" i="9" s="1"/>
  <c r="O191" i="9"/>
  <c r="L191" i="9"/>
  <c r="J191" i="9"/>
  <c r="M191" i="9" s="1"/>
  <c r="G191" i="9"/>
  <c r="AE190" i="9"/>
  <c r="V190" i="9"/>
  <c r="W190" i="9" s="1"/>
  <c r="U190" i="9"/>
  <c r="P190" i="9"/>
  <c r="Q190" i="9" s="1"/>
  <c r="O190" i="9"/>
  <c r="L190" i="9"/>
  <c r="J190" i="9"/>
  <c r="M190" i="9" s="1"/>
  <c r="G190" i="9"/>
  <c r="AE189" i="9"/>
  <c r="V189" i="9"/>
  <c r="W189" i="9" s="1"/>
  <c r="U189" i="9"/>
  <c r="P189" i="9"/>
  <c r="Q189" i="9" s="1"/>
  <c r="O189" i="9"/>
  <c r="L189" i="9"/>
  <c r="J189" i="9"/>
  <c r="M189" i="9" s="1"/>
  <c r="G189" i="9"/>
  <c r="AE188" i="9"/>
  <c r="V188" i="9"/>
  <c r="W188" i="9" s="1"/>
  <c r="U188" i="9"/>
  <c r="S188" i="9"/>
  <c r="P188" i="9"/>
  <c r="Q188" i="9" s="1"/>
  <c r="O188" i="9"/>
  <c r="R188" i="9" s="1"/>
  <c r="L188" i="9"/>
  <c r="J188" i="9"/>
  <c r="M188" i="9" s="1"/>
  <c r="G188" i="9"/>
  <c r="AE187" i="9"/>
  <c r="V187" i="9"/>
  <c r="W187" i="9" s="1"/>
  <c r="U187" i="9"/>
  <c r="P187" i="9"/>
  <c r="Q187" i="9" s="1"/>
  <c r="O187" i="9"/>
  <c r="L187" i="9"/>
  <c r="J187" i="9"/>
  <c r="M187" i="9" s="1"/>
  <c r="G187" i="9"/>
  <c r="AE186" i="9"/>
  <c r="V186" i="9"/>
  <c r="W186" i="9" s="1"/>
  <c r="U186" i="9"/>
  <c r="P186" i="9"/>
  <c r="Q186" i="9" s="1"/>
  <c r="O186" i="9"/>
  <c r="L186" i="9"/>
  <c r="J186" i="9"/>
  <c r="M186" i="9" s="1"/>
  <c r="G186" i="9"/>
  <c r="AE185" i="9"/>
  <c r="V185" i="9"/>
  <c r="W185" i="9" s="1"/>
  <c r="U185" i="9"/>
  <c r="P185" i="9"/>
  <c r="Q185" i="9" s="1"/>
  <c r="O185" i="9"/>
  <c r="L185" i="9"/>
  <c r="J185" i="9"/>
  <c r="M185" i="9" s="1"/>
  <c r="G185" i="9"/>
  <c r="AE184" i="9"/>
  <c r="V184" i="9"/>
  <c r="W184" i="9" s="1"/>
  <c r="U184" i="9"/>
  <c r="P184" i="9"/>
  <c r="Q184" i="9" s="1"/>
  <c r="O184" i="9"/>
  <c r="L184" i="9"/>
  <c r="J184" i="9"/>
  <c r="M184" i="9" s="1"/>
  <c r="G184" i="9"/>
  <c r="AE183" i="9"/>
  <c r="V183" i="9"/>
  <c r="W183" i="9" s="1"/>
  <c r="U183" i="9"/>
  <c r="S183" i="9"/>
  <c r="P183" i="9"/>
  <c r="Q183" i="9" s="1"/>
  <c r="O183" i="9"/>
  <c r="R183" i="9" s="1"/>
  <c r="L183" i="9"/>
  <c r="J183" i="9"/>
  <c r="M183" i="9" s="1"/>
  <c r="G183" i="9"/>
  <c r="AE182" i="9"/>
  <c r="V182" i="9"/>
  <c r="W182" i="9" s="1"/>
  <c r="U182" i="9"/>
  <c r="P182" i="9"/>
  <c r="Q182" i="9" s="1"/>
  <c r="O182" i="9"/>
  <c r="L182" i="9"/>
  <c r="J182" i="9"/>
  <c r="M182" i="9" s="1"/>
  <c r="G182" i="9"/>
  <c r="AE181" i="9"/>
  <c r="V181" i="9"/>
  <c r="W181" i="9" s="1"/>
  <c r="U181" i="9"/>
  <c r="P181" i="9"/>
  <c r="Q181" i="9" s="1"/>
  <c r="O181" i="9"/>
  <c r="L181" i="9"/>
  <c r="J181" i="9"/>
  <c r="M181" i="9" s="1"/>
  <c r="G181" i="9"/>
  <c r="AE180" i="9"/>
  <c r="V180" i="9"/>
  <c r="W180" i="9" s="1"/>
  <c r="U180" i="9"/>
  <c r="P180" i="9"/>
  <c r="Q180" i="9" s="1"/>
  <c r="O180" i="9"/>
  <c r="L180" i="9"/>
  <c r="J180" i="9"/>
  <c r="M180" i="9" s="1"/>
  <c r="G180" i="9"/>
  <c r="AE179" i="9"/>
  <c r="V179" i="9"/>
  <c r="W179" i="9" s="1"/>
  <c r="U179" i="9"/>
  <c r="P179" i="9"/>
  <c r="Q179" i="9" s="1"/>
  <c r="O179" i="9"/>
  <c r="L179" i="9"/>
  <c r="J179" i="9"/>
  <c r="M179" i="9" s="1"/>
  <c r="G179" i="9"/>
  <c r="AE178" i="9"/>
  <c r="V178" i="9"/>
  <c r="W178" i="9" s="1"/>
  <c r="U178" i="9"/>
  <c r="S178" i="9"/>
  <c r="P178" i="9"/>
  <c r="Q178" i="9" s="1"/>
  <c r="O178" i="9"/>
  <c r="R178" i="9" s="1"/>
  <c r="L178" i="9"/>
  <c r="J178" i="9"/>
  <c r="M178" i="9" s="1"/>
  <c r="G178" i="9"/>
  <c r="AE177" i="9"/>
  <c r="V177" i="9"/>
  <c r="W177" i="9" s="1"/>
  <c r="U177" i="9"/>
  <c r="P177" i="9"/>
  <c r="Q177" i="9" s="1"/>
  <c r="O177" i="9"/>
  <c r="L177" i="9"/>
  <c r="J177" i="9"/>
  <c r="M177" i="9" s="1"/>
  <c r="G177" i="9"/>
  <c r="AE176" i="9"/>
  <c r="V176" i="9"/>
  <c r="W176" i="9" s="1"/>
  <c r="U176" i="9"/>
  <c r="P176" i="9"/>
  <c r="Q176" i="9" s="1"/>
  <c r="O176" i="9"/>
  <c r="L176" i="9"/>
  <c r="J176" i="9"/>
  <c r="M176" i="9" s="1"/>
  <c r="G176" i="9"/>
  <c r="AE175" i="9"/>
  <c r="V175" i="9"/>
  <c r="W175" i="9" s="1"/>
  <c r="U175" i="9"/>
  <c r="P175" i="9"/>
  <c r="Q175" i="9" s="1"/>
  <c r="O175" i="9"/>
  <c r="L175" i="9"/>
  <c r="J175" i="9"/>
  <c r="M175" i="9" s="1"/>
  <c r="G175" i="9"/>
  <c r="AE174" i="9"/>
  <c r="V174" i="9"/>
  <c r="W174" i="9" s="1"/>
  <c r="U174" i="9"/>
  <c r="P174" i="9"/>
  <c r="Q174" i="9" s="1"/>
  <c r="O174" i="9"/>
  <c r="L174" i="9"/>
  <c r="J174" i="9"/>
  <c r="M174" i="9" s="1"/>
  <c r="G174" i="9"/>
  <c r="AE173" i="9"/>
  <c r="V173" i="9"/>
  <c r="W173" i="9" s="1"/>
  <c r="U173" i="9"/>
  <c r="P173" i="9"/>
  <c r="Q173" i="9" s="1"/>
  <c r="O173" i="9"/>
  <c r="L173" i="9"/>
  <c r="J173" i="9"/>
  <c r="M173" i="9" s="1"/>
  <c r="G173" i="9"/>
  <c r="AE172" i="9"/>
  <c r="V172" i="9"/>
  <c r="W172" i="9" s="1"/>
  <c r="U172" i="9"/>
  <c r="P172" i="9"/>
  <c r="Q172" i="9" s="1"/>
  <c r="O172" i="9"/>
  <c r="L172" i="9"/>
  <c r="J172" i="9"/>
  <c r="M172" i="9" s="1"/>
  <c r="G172" i="9"/>
  <c r="AE171" i="9"/>
  <c r="V171" i="9"/>
  <c r="W171" i="9" s="1"/>
  <c r="U171" i="9"/>
  <c r="P171" i="9"/>
  <c r="Q171" i="9" s="1"/>
  <c r="O171" i="9"/>
  <c r="L171" i="9"/>
  <c r="J171" i="9"/>
  <c r="M171" i="9" s="1"/>
  <c r="G171" i="9"/>
  <c r="AE170" i="9"/>
  <c r="V170" i="9"/>
  <c r="W170" i="9" s="1"/>
  <c r="U170" i="9"/>
  <c r="P170" i="9"/>
  <c r="Q170" i="9" s="1"/>
  <c r="O170" i="9"/>
  <c r="L170" i="9"/>
  <c r="J170" i="9"/>
  <c r="M170" i="9" s="1"/>
  <c r="G170" i="9"/>
  <c r="AE169" i="9"/>
  <c r="V169" i="9"/>
  <c r="W169" i="9" s="1"/>
  <c r="U169" i="9"/>
  <c r="P169" i="9"/>
  <c r="Q169" i="9" s="1"/>
  <c r="O169" i="9"/>
  <c r="L169" i="9"/>
  <c r="J169" i="9"/>
  <c r="M169" i="9" s="1"/>
  <c r="G169" i="9"/>
  <c r="AE168" i="9"/>
  <c r="V168" i="9"/>
  <c r="W168" i="9" s="1"/>
  <c r="U168" i="9"/>
  <c r="P168" i="9"/>
  <c r="Q168" i="9" s="1"/>
  <c r="O168" i="9"/>
  <c r="L168" i="9"/>
  <c r="J168" i="9"/>
  <c r="M168" i="9" s="1"/>
  <c r="G168" i="9"/>
  <c r="AE167" i="9"/>
  <c r="V167" i="9"/>
  <c r="W167" i="9" s="1"/>
  <c r="U167" i="9"/>
  <c r="S167" i="9"/>
  <c r="P167" i="9"/>
  <c r="Q167" i="9" s="1"/>
  <c r="O167" i="9"/>
  <c r="R167" i="9" s="1"/>
  <c r="L167" i="9"/>
  <c r="J167" i="9"/>
  <c r="M167" i="9" s="1"/>
  <c r="G167" i="9"/>
  <c r="AE166" i="9"/>
  <c r="V166" i="9"/>
  <c r="W166" i="9" s="1"/>
  <c r="U166" i="9"/>
  <c r="P166" i="9"/>
  <c r="Q166" i="9" s="1"/>
  <c r="O166" i="9"/>
  <c r="L166" i="9"/>
  <c r="J166" i="9"/>
  <c r="M166" i="9" s="1"/>
  <c r="G166" i="9"/>
  <c r="AE165" i="9"/>
  <c r="V165" i="9"/>
  <c r="W165" i="9" s="1"/>
  <c r="U165" i="9"/>
  <c r="S165" i="9"/>
  <c r="P165" i="9"/>
  <c r="Q165" i="9" s="1"/>
  <c r="O165" i="9"/>
  <c r="R165" i="9" s="1"/>
  <c r="L165" i="9"/>
  <c r="J165" i="9"/>
  <c r="M165" i="9" s="1"/>
  <c r="G165" i="9"/>
  <c r="AE164" i="9"/>
  <c r="V164" i="9"/>
  <c r="W164" i="9" s="1"/>
  <c r="U164" i="9"/>
  <c r="P164" i="9"/>
  <c r="Q164" i="9" s="1"/>
  <c r="O164" i="9"/>
  <c r="L164" i="9"/>
  <c r="J164" i="9"/>
  <c r="M164" i="9" s="1"/>
  <c r="G164" i="9"/>
  <c r="AE163" i="9"/>
  <c r="V163" i="9"/>
  <c r="W163" i="9" s="1"/>
  <c r="U163" i="9"/>
  <c r="P163" i="9"/>
  <c r="Q163" i="9" s="1"/>
  <c r="O163" i="9"/>
  <c r="L163" i="9"/>
  <c r="J163" i="9"/>
  <c r="M163" i="9" s="1"/>
  <c r="G163" i="9"/>
  <c r="AE162" i="9"/>
  <c r="V162" i="9"/>
  <c r="W162" i="9" s="1"/>
  <c r="U162" i="9"/>
  <c r="P162" i="9"/>
  <c r="Q162" i="9" s="1"/>
  <c r="O162" i="9"/>
  <c r="L162" i="9"/>
  <c r="J162" i="9"/>
  <c r="M162" i="9" s="1"/>
  <c r="G162" i="9"/>
  <c r="AE161" i="9"/>
  <c r="V161" i="9"/>
  <c r="W161" i="9" s="1"/>
  <c r="U161" i="9"/>
  <c r="P161" i="9"/>
  <c r="Q161" i="9" s="1"/>
  <c r="O161" i="9"/>
  <c r="L161" i="9"/>
  <c r="J161" i="9"/>
  <c r="M161" i="9" s="1"/>
  <c r="G161" i="9"/>
  <c r="AE160" i="9"/>
  <c r="V160" i="9"/>
  <c r="W160" i="9" s="1"/>
  <c r="U160" i="9"/>
  <c r="P160" i="9"/>
  <c r="Q160" i="9" s="1"/>
  <c r="O160" i="9"/>
  <c r="L160" i="9"/>
  <c r="J160" i="9"/>
  <c r="M160" i="9" s="1"/>
  <c r="G160" i="9"/>
  <c r="AE159" i="9"/>
  <c r="V159" i="9"/>
  <c r="W159" i="9" s="1"/>
  <c r="U159" i="9"/>
  <c r="S159" i="9"/>
  <c r="P159" i="9"/>
  <c r="Q159" i="9" s="1"/>
  <c r="O159" i="9"/>
  <c r="R159" i="9" s="1"/>
  <c r="L159" i="9"/>
  <c r="J159" i="9"/>
  <c r="M159" i="9" s="1"/>
  <c r="G159" i="9"/>
  <c r="AE158" i="9"/>
  <c r="V158" i="9"/>
  <c r="W158" i="9" s="1"/>
  <c r="U158" i="9"/>
  <c r="P158" i="9"/>
  <c r="Q158" i="9" s="1"/>
  <c r="O158" i="9"/>
  <c r="L158" i="9"/>
  <c r="J158" i="9"/>
  <c r="M158" i="9" s="1"/>
  <c r="G158" i="9"/>
  <c r="AE157" i="9"/>
  <c r="V157" i="9"/>
  <c r="W157" i="9" s="1"/>
  <c r="U157" i="9"/>
  <c r="P157" i="9"/>
  <c r="Q157" i="9" s="1"/>
  <c r="O157" i="9"/>
  <c r="L157" i="9"/>
  <c r="J157" i="9"/>
  <c r="M157" i="9" s="1"/>
  <c r="G157" i="9"/>
  <c r="AE156" i="9"/>
  <c r="V156" i="9"/>
  <c r="W156" i="9" s="1"/>
  <c r="U156" i="9"/>
  <c r="P156" i="9"/>
  <c r="Q156" i="9" s="1"/>
  <c r="O156" i="9"/>
  <c r="L156" i="9"/>
  <c r="J156" i="9"/>
  <c r="M156" i="9" s="1"/>
  <c r="G156" i="9"/>
  <c r="AE155" i="9"/>
  <c r="V155" i="9"/>
  <c r="W155" i="9" s="1"/>
  <c r="U155" i="9"/>
  <c r="P155" i="9"/>
  <c r="Q155" i="9" s="1"/>
  <c r="O155" i="9"/>
  <c r="L155" i="9"/>
  <c r="J155" i="9"/>
  <c r="M155" i="9" s="1"/>
  <c r="G155" i="9"/>
  <c r="AE154" i="9"/>
  <c r="V154" i="9"/>
  <c r="W154" i="9" s="1"/>
  <c r="U154" i="9"/>
  <c r="P154" i="9"/>
  <c r="Q154" i="9" s="1"/>
  <c r="O154" i="9"/>
  <c r="L154" i="9"/>
  <c r="J154" i="9"/>
  <c r="M154" i="9" s="1"/>
  <c r="G154" i="9"/>
  <c r="AE153" i="9"/>
  <c r="Y153" i="9"/>
  <c r="V153" i="9"/>
  <c r="W153" i="9" s="1"/>
  <c r="U153" i="9"/>
  <c r="X153" i="9" s="1"/>
  <c r="P153" i="9"/>
  <c r="Q153" i="9" s="1"/>
  <c r="O153" i="9"/>
  <c r="L153" i="9"/>
  <c r="J153" i="9"/>
  <c r="M153" i="9" s="1"/>
  <c r="G153" i="9"/>
  <c r="AE152" i="9"/>
  <c r="V152" i="9"/>
  <c r="W152" i="9" s="1"/>
  <c r="U152" i="9"/>
  <c r="P152" i="9"/>
  <c r="Q152" i="9" s="1"/>
  <c r="O152" i="9"/>
  <c r="L152" i="9"/>
  <c r="J152" i="9"/>
  <c r="M152" i="9" s="1"/>
  <c r="G152" i="9"/>
  <c r="AE151" i="9"/>
  <c r="V151" i="9"/>
  <c r="W151" i="9" s="1"/>
  <c r="U151" i="9"/>
  <c r="P151" i="9"/>
  <c r="Q151" i="9" s="1"/>
  <c r="O151" i="9"/>
  <c r="L151" i="9"/>
  <c r="J151" i="9"/>
  <c r="M151" i="9" s="1"/>
  <c r="G151" i="9"/>
  <c r="AE150" i="9"/>
  <c r="V150" i="9"/>
  <c r="W150" i="9" s="1"/>
  <c r="U150" i="9"/>
  <c r="P150" i="9"/>
  <c r="Q150" i="9" s="1"/>
  <c r="O150" i="9"/>
  <c r="L150" i="9"/>
  <c r="J150" i="9"/>
  <c r="M150" i="9" s="1"/>
  <c r="G150" i="9"/>
  <c r="AE149" i="9"/>
  <c r="V149" i="9"/>
  <c r="W149" i="9" s="1"/>
  <c r="U149" i="9"/>
  <c r="P149" i="9"/>
  <c r="Q149" i="9" s="1"/>
  <c r="O149" i="9"/>
  <c r="L149" i="9"/>
  <c r="J149" i="9"/>
  <c r="M149" i="9" s="1"/>
  <c r="G149" i="9"/>
  <c r="AE148" i="9"/>
  <c r="V148" i="9"/>
  <c r="W148" i="9" s="1"/>
  <c r="U148" i="9"/>
  <c r="P148" i="9"/>
  <c r="Q148" i="9" s="1"/>
  <c r="O148" i="9"/>
  <c r="L148" i="9"/>
  <c r="J148" i="9"/>
  <c r="M148" i="9" s="1"/>
  <c r="G148" i="9"/>
  <c r="AE147" i="9"/>
  <c r="V147" i="9"/>
  <c r="W147" i="9" s="1"/>
  <c r="U147" i="9"/>
  <c r="P147" i="9"/>
  <c r="Q147" i="9" s="1"/>
  <c r="O147" i="9"/>
  <c r="L147" i="9"/>
  <c r="J147" i="9"/>
  <c r="M147" i="9" s="1"/>
  <c r="G147" i="9"/>
  <c r="AE146" i="9"/>
  <c r="V146" i="9"/>
  <c r="W146" i="9" s="1"/>
  <c r="U146" i="9"/>
  <c r="P146" i="9"/>
  <c r="Q146" i="9" s="1"/>
  <c r="O146" i="9"/>
  <c r="L146" i="9"/>
  <c r="J146" i="9"/>
  <c r="M146" i="9" s="1"/>
  <c r="G146" i="9"/>
  <c r="AE145" i="9"/>
  <c r="V145" i="9"/>
  <c r="W145" i="9" s="1"/>
  <c r="U145" i="9"/>
  <c r="S145" i="9"/>
  <c r="P145" i="9"/>
  <c r="Q145" i="9" s="1"/>
  <c r="O145" i="9"/>
  <c r="R145" i="9" s="1"/>
  <c r="L145" i="9"/>
  <c r="J145" i="9"/>
  <c r="M145" i="9" s="1"/>
  <c r="G145" i="9"/>
  <c r="AE144" i="9"/>
  <c r="V144" i="9"/>
  <c r="W144" i="9" s="1"/>
  <c r="U144" i="9"/>
  <c r="P144" i="9"/>
  <c r="Q144" i="9" s="1"/>
  <c r="O144" i="9"/>
  <c r="L144" i="9"/>
  <c r="J144" i="9"/>
  <c r="M144" i="9" s="1"/>
  <c r="G144" i="9"/>
  <c r="AE143" i="9"/>
  <c r="Y143" i="9"/>
  <c r="V143" i="9"/>
  <c r="W143" i="9" s="1"/>
  <c r="U143" i="9"/>
  <c r="X143" i="9" s="1"/>
  <c r="S143" i="9"/>
  <c r="P143" i="9"/>
  <c r="Q143" i="9" s="1"/>
  <c r="O143" i="9"/>
  <c r="R143" i="9" s="1"/>
  <c r="L143" i="9"/>
  <c r="J143" i="9"/>
  <c r="M143" i="9" s="1"/>
  <c r="G143" i="9"/>
  <c r="AE142" i="9"/>
  <c r="Y142" i="9"/>
  <c r="V142" i="9"/>
  <c r="W142" i="9" s="1"/>
  <c r="U142" i="9"/>
  <c r="X142" i="9" s="1"/>
  <c r="S142" i="9"/>
  <c r="P142" i="9"/>
  <c r="Q142" i="9" s="1"/>
  <c r="O142" i="9"/>
  <c r="R142" i="9" s="1"/>
  <c r="L142" i="9"/>
  <c r="J142" i="9"/>
  <c r="M142" i="9" s="1"/>
  <c r="G142" i="9"/>
  <c r="AE141" i="9"/>
  <c r="V141" i="9"/>
  <c r="W141" i="9" s="1"/>
  <c r="U141" i="9"/>
  <c r="P141" i="9"/>
  <c r="Q141" i="9" s="1"/>
  <c r="O141" i="9"/>
  <c r="L141" i="9"/>
  <c r="J141" i="9"/>
  <c r="M141" i="9" s="1"/>
  <c r="G141" i="9"/>
  <c r="AE140" i="9"/>
  <c r="V140" i="9"/>
  <c r="W140" i="9" s="1"/>
  <c r="U140" i="9"/>
  <c r="P140" i="9"/>
  <c r="Q140" i="9" s="1"/>
  <c r="O140" i="9"/>
  <c r="L140" i="9"/>
  <c r="J140" i="9"/>
  <c r="M140" i="9" s="1"/>
  <c r="G140" i="9"/>
  <c r="AE139" i="9"/>
  <c r="Y139" i="9"/>
  <c r="V139" i="9"/>
  <c r="W139" i="9" s="1"/>
  <c r="U139" i="9"/>
  <c r="X139" i="9" s="1"/>
  <c r="P139" i="9"/>
  <c r="Q139" i="9" s="1"/>
  <c r="O139" i="9"/>
  <c r="L139" i="9"/>
  <c r="J139" i="9"/>
  <c r="M139" i="9" s="1"/>
  <c r="G139" i="9"/>
  <c r="AE138" i="9"/>
  <c r="V138" i="9"/>
  <c r="W138" i="9" s="1"/>
  <c r="U138" i="9"/>
  <c r="S138" i="9"/>
  <c r="P138" i="9"/>
  <c r="Q138" i="9" s="1"/>
  <c r="O138" i="9"/>
  <c r="R138" i="9" s="1"/>
  <c r="L138" i="9"/>
  <c r="J138" i="9"/>
  <c r="M138" i="9" s="1"/>
  <c r="G138" i="9"/>
  <c r="AE137" i="9"/>
  <c r="Y137" i="9"/>
  <c r="V137" i="9"/>
  <c r="W137" i="9" s="1"/>
  <c r="U137" i="9"/>
  <c r="X137" i="9" s="1"/>
  <c r="P137" i="9"/>
  <c r="Q137" i="9" s="1"/>
  <c r="O137" i="9"/>
  <c r="L137" i="9"/>
  <c r="J137" i="9"/>
  <c r="M137" i="9" s="1"/>
  <c r="G137" i="9"/>
  <c r="AE136" i="9"/>
  <c r="V136" i="9"/>
  <c r="W136" i="9" s="1"/>
  <c r="U136" i="9"/>
  <c r="P136" i="9"/>
  <c r="Q136" i="9" s="1"/>
  <c r="O136" i="9"/>
  <c r="L136" i="9"/>
  <c r="J136" i="9"/>
  <c r="M136" i="9" s="1"/>
  <c r="G136" i="9"/>
  <c r="AE135" i="9"/>
  <c r="V135" i="9"/>
  <c r="W135" i="9" s="1"/>
  <c r="U135" i="9"/>
  <c r="P135" i="9"/>
  <c r="Q135" i="9" s="1"/>
  <c r="O135" i="9"/>
  <c r="L135" i="9"/>
  <c r="J135" i="9"/>
  <c r="M135" i="9" s="1"/>
  <c r="G135" i="9"/>
  <c r="AE134" i="9"/>
  <c r="V134" i="9"/>
  <c r="W134" i="9" s="1"/>
  <c r="U134" i="9"/>
  <c r="P134" i="9"/>
  <c r="Q134" i="9" s="1"/>
  <c r="O134" i="9"/>
  <c r="L134" i="9"/>
  <c r="J134" i="9"/>
  <c r="M134" i="9" s="1"/>
  <c r="G134" i="9"/>
  <c r="AE133" i="9"/>
  <c r="V133" i="9"/>
  <c r="W133" i="9" s="1"/>
  <c r="U133" i="9"/>
  <c r="P133" i="9"/>
  <c r="Q133" i="9" s="1"/>
  <c r="O133" i="9"/>
  <c r="L133" i="9"/>
  <c r="J133" i="9"/>
  <c r="M133" i="9" s="1"/>
  <c r="G133" i="9"/>
  <c r="AE132" i="9"/>
  <c r="V132" i="9"/>
  <c r="W132" i="9" s="1"/>
  <c r="U132" i="9"/>
  <c r="P132" i="9"/>
  <c r="Q132" i="9" s="1"/>
  <c r="O132" i="9"/>
  <c r="L132" i="9"/>
  <c r="J132" i="9"/>
  <c r="M132" i="9" s="1"/>
  <c r="G132" i="9"/>
  <c r="AE131" i="9"/>
  <c r="V131" i="9"/>
  <c r="W131" i="9" s="1"/>
  <c r="U131" i="9"/>
  <c r="P131" i="9"/>
  <c r="Q131" i="9" s="1"/>
  <c r="O131" i="9"/>
  <c r="L131" i="9"/>
  <c r="J131" i="9"/>
  <c r="M131" i="9" s="1"/>
  <c r="G131" i="9"/>
  <c r="AE130" i="9"/>
  <c r="V130" i="9"/>
  <c r="W130" i="9" s="1"/>
  <c r="U130" i="9"/>
  <c r="P130" i="9"/>
  <c r="Q130" i="9" s="1"/>
  <c r="O130" i="9"/>
  <c r="L130" i="9"/>
  <c r="J130" i="9"/>
  <c r="M130" i="9" s="1"/>
  <c r="G130" i="9"/>
  <c r="AE129" i="9"/>
  <c r="V129" i="9"/>
  <c r="W129" i="9" s="1"/>
  <c r="U129" i="9"/>
  <c r="P129" i="9"/>
  <c r="Q129" i="9" s="1"/>
  <c r="O129" i="9"/>
  <c r="L129" i="9"/>
  <c r="J129" i="9"/>
  <c r="M129" i="9" s="1"/>
  <c r="G129" i="9"/>
  <c r="AE128" i="9"/>
  <c r="V128" i="9"/>
  <c r="W128" i="9" s="1"/>
  <c r="U128" i="9"/>
  <c r="P128" i="9"/>
  <c r="Q128" i="9" s="1"/>
  <c r="O128" i="9"/>
  <c r="L128" i="9"/>
  <c r="J128" i="9"/>
  <c r="M128" i="9" s="1"/>
  <c r="G128" i="9"/>
  <c r="AE127" i="9"/>
  <c r="V127" i="9"/>
  <c r="W127" i="9" s="1"/>
  <c r="U127" i="9"/>
  <c r="P127" i="9"/>
  <c r="Q127" i="9" s="1"/>
  <c r="O127" i="9"/>
  <c r="L127" i="9"/>
  <c r="J127" i="9"/>
  <c r="M127" i="9" s="1"/>
  <c r="G127" i="9"/>
  <c r="AE126" i="9"/>
  <c r="V126" i="9"/>
  <c r="W126" i="9" s="1"/>
  <c r="U126" i="9"/>
  <c r="P126" i="9"/>
  <c r="Q126" i="9" s="1"/>
  <c r="O126" i="9"/>
  <c r="L126" i="9"/>
  <c r="J126" i="9"/>
  <c r="M126" i="9" s="1"/>
  <c r="G126" i="9"/>
  <c r="AE125" i="9"/>
  <c r="V125" i="9"/>
  <c r="W125" i="9" s="1"/>
  <c r="U125" i="9"/>
  <c r="P125" i="9"/>
  <c r="Q125" i="9" s="1"/>
  <c r="O125" i="9"/>
  <c r="L125" i="9"/>
  <c r="J125" i="9"/>
  <c r="M125" i="9" s="1"/>
  <c r="G125" i="9"/>
  <c r="AE124" i="9"/>
  <c r="V124" i="9"/>
  <c r="W124" i="9" s="1"/>
  <c r="U124" i="9"/>
  <c r="P124" i="9"/>
  <c r="Q124" i="9" s="1"/>
  <c r="O124" i="9"/>
  <c r="L124" i="9"/>
  <c r="J124" i="9"/>
  <c r="M124" i="9" s="1"/>
  <c r="G124" i="9"/>
  <c r="AE123" i="9"/>
  <c r="V123" i="9"/>
  <c r="W123" i="9" s="1"/>
  <c r="U123" i="9"/>
  <c r="P123" i="9"/>
  <c r="Q123" i="9" s="1"/>
  <c r="O123" i="9"/>
  <c r="L123" i="9"/>
  <c r="J123" i="9"/>
  <c r="M123" i="9" s="1"/>
  <c r="G123" i="9"/>
  <c r="AE122" i="9"/>
  <c r="V122" i="9"/>
  <c r="W122" i="9" s="1"/>
  <c r="U122" i="9"/>
  <c r="P122" i="9"/>
  <c r="Q122" i="9" s="1"/>
  <c r="O122" i="9"/>
  <c r="L122" i="9"/>
  <c r="J122" i="9"/>
  <c r="M122" i="9" s="1"/>
  <c r="G122" i="9"/>
  <c r="AE121" i="9"/>
  <c r="V121" i="9"/>
  <c r="W121" i="9" s="1"/>
  <c r="U121" i="9"/>
  <c r="P121" i="9"/>
  <c r="Q121" i="9" s="1"/>
  <c r="O121" i="9"/>
  <c r="L121" i="9"/>
  <c r="J121" i="9"/>
  <c r="M121" i="9" s="1"/>
  <c r="G121" i="9"/>
  <c r="AE120" i="9"/>
  <c r="V120" i="9"/>
  <c r="W120" i="9" s="1"/>
  <c r="U120" i="9"/>
  <c r="P120" i="9"/>
  <c r="Q120" i="9" s="1"/>
  <c r="O120" i="9"/>
  <c r="L120" i="9"/>
  <c r="J120" i="9"/>
  <c r="M120" i="9" s="1"/>
  <c r="G120" i="9"/>
  <c r="AE119" i="9"/>
  <c r="V119" i="9"/>
  <c r="W119" i="9" s="1"/>
  <c r="U119" i="9"/>
  <c r="P119" i="9"/>
  <c r="Q119" i="9" s="1"/>
  <c r="O119" i="9"/>
  <c r="L119" i="9"/>
  <c r="J119" i="9"/>
  <c r="M119" i="9" s="1"/>
  <c r="G119" i="9"/>
  <c r="AE118" i="9"/>
  <c r="V118" i="9"/>
  <c r="W118" i="9" s="1"/>
  <c r="U118" i="9"/>
  <c r="P118" i="9"/>
  <c r="Q118" i="9" s="1"/>
  <c r="O118" i="9"/>
  <c r="L118" i="9"/>
  <c r="J118" i="9"/>
  <c r="M118" i="9" s="1"/>
  <c r="G118" i="9"/>
  <c r="AE117" i="9"/>
  <c r="V117" i="9"/>
  <c r="W117" i="9" s="1"/>
  <c r="U117" i="9"/>
  <c r="P117" i="9"/>
  <c r="Q117" i="9" s="1"/>
  <c r="O117" i="9"/>
  <c r="L117" i="9"/>
  <c r="J117" i="9"/>
  <c r="M117" i="9" s="1"/>
  <c r="G117" i="9"/>
  <c r="AE116" i="9"/>
  <c r="V116" i="9"/>
  <c r="W116" i="9" s="1"/>
  <c r="U116" i="9"/>
  <c r="P116" i="9"/>
  <c r="Q116" i="9" s="1"/>
  <c r="O116" i="9"/>
  <c r="L116" i="9"/>
  <c r="J116" i="9"/>
  <c r="M116" i="9" s="1"/>
  <c r="G116" i="9"/>
  <c r="AE115" i="9"/>
  <c r="V115" i="9"/>
  <c r="W115" i="9" s="1"/>
  <c r="U115" i="9"/>
  <c r="P115" i="9"/>
  <c r="Q115" i="9" s="1"/>
  <c r="O115" i="9"/>
  <c r="L115" i="9"/>
  <c r="J115" i="9"/>
  <c r="M115" i="9" s="1"/>
  <c r="G115" i="9"/>
  <c r="AE114" i="9"/>
  <c r="V114" i="9"/>
  <c r="W114" i="9" s="1"/>
  <c r="U114" i="9"/>
  <c r="P114" i="9"/>
  <c r="Q114" i="9" s="1"/>
  <c r="O114" i="9"/>
  <c r="L114" i="9"/>
  <c r="J114" i="9"/>
  <c r="M114" i="9" s="1"/>
  <c r="G114" i="9"/>
  <c r="AE113" i="9"/>
  <c r="V113" i="9"/>
  <c r="W113" i="9" s="1"/>
  <c r="U113" i="9"/>
  <c r="P113" i="9"/>
  <c r="Q113" i="9" s="1"/>
  <c r="O113" i="9"/>
  <c r="L113" i="9"/>
  <c r="J113" i="9"/>
  <c r="M113" i="9" s="1"/>
  <c r="G113" i="9"/>
  <c r="AE112" i="9"/>
  <c r="V112" i="9"/>
  <c r="W112" i="9" s="1"/>
  <c r="U112" i="9"/>
  <c r="P112" i="9"/>
  <c r="Q112" i="9" s="1"/>
  <c r="O112" i="9"/>
  <c r="L112" i="9"/>
  <c r="J112" i="9"/>
  <c r="M112" i="9" s="1"/>
  <c r="G112" i="9"/>
  <c r="AE111" i="9"/>
  <c r="V111" i="9"/>
  <c r="W111" i="9" s="1"/>
  <c r="U111" i="9"/>
  <c r="S111" i="9"/>
  <c r="P111" i="9"/>
  <c r="Q111" i="9" s="1"/>
  <c r="O111" i="9"/>
  <c r="R111" i="9" s="1"/>
  <c r="L111" i="9"/>
  <c r="J111" i="9"/>
  <c r="M111" i="9" s="1"/>
  <c r="G111" i="9"/>
  <c r="AE110" i="9"/>
  <c r="V110" i="9"/>
  <c r="W110" i="9" s="1"/>
  <c r="U110" i="9"/>
  <c r="P110" i="9"/>
  <c r="Q110" i="9" s="1"/>
  <c r="O110" i="9"/>
  <c r="L110" i="9"/>
  <c r="J110" i="9"/>
  <c r="M110" i="9" s="1"/>
  <c r="G110" i="9"/>
  <c r="AE109" i="9"/>
  <c r="V109" i="9"/>
  <c r="W109" i="9" s="1"/>
  <c r="U109" i="9"/>
  <c r="P109" i="9"/>
  <c r="Q109" i="9" s="1"/>
  <c r="O109" i="9"/>
  <c r="L109" i="9"/>
  <c r="J109" i="9"/>
  <c r="M109" i="9" s="1"/>
  <c r="G109" i="9"/>
  <c r="AE108" i="9"/>
  <c r="V108" i="9"/>
  <c r="W108" i="9" s="1"/>
  <c r="U108" i="9"/>
  <c r="P108" i="9"/>
  <c r="Q108" i="9" s="1"/>
  <c r="O108" i="9"/>
  <c r="L108" i="9"/>
  <c r="J108" i="9"/>
  <c r="M108" i="9" s="1"/>
  <c r="G108" i="9"/>
  <c r="AE107" i="9"/>
  <c r="V107" i="9"/>
  <c r="W107" i="9" s="1"/>
  <c r="U107" i="9"/>
  <c r="P107" i="9"/>
  <c r="Q107" i="9" s="1"/>
  <c r="O107" i="9"/>
  <c r="L107" i="9"/>
  <c r="J107" i="9"/>
  <c r="M107" i="9" s="1"/>
  <c r="G107" i="9"/>
  <c r="AE106" i="9"/>
  <c r="V106" i="9"/>
  <c r="W106" i="9" s="1"/>
  <c r="U106" i="9"/>
  <c r="P106" i="9"/>
  <c r="Q106" i="9" s="1"/>
  <c r="O106" i="9"/>
  <c r="L106" i="9"/>
  <c r="J106" i="9"/>
  <c r="M106" i="9" s="1"/>
  <c r="G106" i="9"/>
  <c r="AE105" i="9"/>
  <c r="V105" i="9"/>
  <c r="W105" i="9" s="1"/>
  <c r="U105" i="9"/>
  <c r="P105" i="9"/>
  <c r="Q105" i="9" s="1"/>
  <c r="O105" i="9"/>
  <c r="L105" i="9"/>
  <c r="J105" i="9"/>
  <c r="M105" i="9" s="1"/>
  <c r="G105" i="9"/>
  <c r="AE104" i="9"/>
  <c r="V104" i="9"/>
  <c r="W104" i="9" s="1"/>
  <c r="U104" i="9"/>
  <c r="P104" i="9"/>
  <c r="Q104" i="9" s="1"/>
  <c r="O104" i="9"/>
  <c r="L104" i="9"/>
  <c r="J104" i="9"/>
  <c r="M104" i="9" s="1"/>
  <c r="G104" i="9"/>
  <c r="AE103" i="9"/>
  <c r="V103" i="9"/>
  <c r="W103" i="9" s="1"/>
  <c r="U103" i="9"/>
  <c r="P103" i="9"/>
  <c r="Q103" i="9" s="1"/>
  <c r="O103" i="9"/>
  <c r="L103" i="9"/>
  <c r="J103" i="9"/>
  <c r="M103" i="9" s="1"/>
  <c r="G103" i="9"/>
  <c r="AE102" i="9"/>
  <c r="V102" i="9"/>
  <c r="W102" i="9" s="1"/>
  <c r="U102" i="9"/>
  <c r="P102" i="9"/>
  <c r="Q102" i="9" s="1"/>
  <c r="O102" i="9"/>
  <c r="L102" i="9"/>
  <c r="J102" i="9"/>
  <c r="M102" i="9" s="1"/>
  <c r="G102" i="9"/>
  <c r="AE101" i="9"/>
  <c r="V101" i="9"/>
  <c r="W101" i="9" s="1"/>
  <c r="U101" i="9"/>
  <c r="P101" i="9"/>
  <c r="Q101" i="9" s="1"/>
  <c r="O101" i="9"/>
  <c r="L101" i="9"/>
  <c r="J101" i="9"/>
  <c r="M101" i="9" s="1"/>
  <c r="G101" i="9"/>
  <c r="AE100" i="9"/>
  <c r="V100" i="9"/>
  <c r="W100" i="9" s="1"/>
  <c r="U100" i="9"/>
  <c r="P100" i="9"/>
  <c r="Q100" i="9" s="1"/>
  <c r="O100" i="9"/>
  <c r="L100" i="9"/>
  <c r="J100" i="9"/>
  <c r="M100" i="9" s="1"/>
  <c r="G100" i="9"/>
  <c r="AE99" i="9"/>
  <c r="V99" i="9"/>
  <c r="W99" i="9" s="1"/>
  <c r="U99" i="9"/>
  <c r="P99" i="9"/>
  <c r="Q99" i="9" s="1"/>
  <c r="O99" i="9"/>
  <c r="L99" i="9"/>
  <c r="J99" i="9"/>
  <c r="M99" i="9" s="1"/>
  <c r="G99" i="9"/>
  <c r="AE98" i="9"/>
  <c r="V98" i="9"/>
  <c r="W98" i="9" s="1"/>
  <c r="U98" i="9"/>
  <c r="P98" i="9"/>
  <c r="Q98" i="9" s="1"/>
  <c r="O98" i="9"/>
  <c r="L98" i="9"/>
  <c r="J98" i="9"/>
  <c r="M98" i="9" s="1"/>
  <c r="G98" i="9"/>
  <c r="AE97" i="9"/>
  <c r="V97" i="9"/>
  <c r="W97" i="9" s="1"/>
  <c r="U97" i="9"/>
  <c r="P97" i="9"/>
  <c r="Q97" i="9" s="1"/>
  <c r="O97" i="9"/>
  <c r="L97" i="9"/>
  <c r="J97" i="9"/>
  <c r="M97" i="9" s="1"/>
  <c r="G97" i="9"/>
  <c r="AE96" i="9"/>
  <c r="V96" i="9"/>
  <c r="W96" i="9" s="1"/>
  <c r="U96" i="9"/>
  <c r="P96" i="9"/>
  <c r="Q96" i="9" s="1"/>
  <c r="O96" i="9"/>
  <c r="L96" i="9"/>
  <c r="J96" i="9"/>
  <c r="M96" i="9" s="1"/>
  <c r="G96" i="9"/>
  <c r="AE95" i="9"/>
  <c r="V95" i="9"/>
  <c r="W95" i="9" s="1"/>
  <c r="U95" i="9"/>
  <c r="S95" i="9"/>
  <c r="P95" i="9"/>
  <c r="Q95" i="9" s="1"/>
  <c r="O95" i="9"/>
  <c r="R95" i="9" s="1"/>
  <c r="L95" i="9"/>
  <c r="J95" i="9"/>
  <c r="M95" i="9" s="1"/>
  <c r="G95" i="9"/>
  <c r="AE94" i="9"/>
  <c r="V94" i="9"/>
  <c r="W94" i="9" s="1"/>
  <c r="U94" i="9"/>
  <c r="P94" i="9"/>
  <c r="Q94" i="9" s="1"/>
  <c r="O94" i="9"/>
  <c r="L94" i="9"/>
  <c r="J94" i="9"/>
  <c r="M94" i="9" s="1"/>
  <c r="G94" i="9"/>
  <c r="AE93" i="9"/>
  <c r="Y93" i="9"/>
  <c r="V93" i="9"/>
  <c r="W93" i="9" s="1"/>
  <c r="U93" i="9"/>
  <c r="X93" i="9" s="1"/>
  <c r="P93" i="9"/>
  <c r="Q93" i="9" s="1"/>
  <c r="O93" i="9"/>
  <c r="L93" i="9"/>
  <c r="J93" i="9"/>
  <c r="M93" i="9" s="1"/>
  <c r="G93" i="9"/>
  <c r="AE92" i="9"/>
  <c r="V92" i="9"/>
  <c r="W92" i="9" s="1"/>
  <c r="U92" i="9"/>
  <c r="P92" i="9"/>
  <c r="Q92" i="9" s="1"/>
  <c r="O92" i="9"/>
  <c r="L92" i="9"/>
  <c r="J92" i="9"/>
  <c r="M92" i="9" s="1"/>
  <c r="G92" i="9"/>
  <c r="AE91" i="9"/>
  <c r="V91" i="9"/>
  <c r="W91" i="9" s="1"/>
  <c r="U91" i="9"/>
  <c r="P91" i="9"/>
  <c r="Q91" i="9" s="1"/>
  <c r="O91" i="9"/>
  <c r="L91" i="9"/>
  <c r="J91" i="9"/>
  <c r="M91" i="9" s="1"/>
  <c r="G91" i="9"/>
  <c r="AE90" i="9"/>
  <c r="V90" i="9"/>
  <c r="W90" i="9" s="1"/>
  <c r="U90" i="9"/>
  <c r="P90" i="9"/>
  <c r="Q90" i="9" s="1"/>
  <c r="O90" i="9"/>
  <c r="L90" i="9"/>
  <c r="J90" i="9"/>
  <c r="M90" i="9" s="1"/>
  <c r="G90" i="9"/>
  <c r="AE89" i="9"/>
  <c r="V89" i="9"/>
  <c r="W89" i="9" s="1"/>
  <c r="U89" i="9"/>
  <c r="P89" i="9"/>
  <c r="Q89" i="9" s="1"/>
  <c r="O89" i="9"/>
  <c r="L89" i="9"/>
  <c r="J89" i="9"/>
  <c r="M89" i="9" s="1"/>
  <c r="G89" i="9"/>
  <c r="AE88" i="9"/>
  <c r="V88" i="9"/>
  <c r="W88" i="9" s="1"/>
  <c r="U88" i="9"/>
  <c r="P88" i="9"/>
  <c r="Q88" i="9" s="1"/>
  <c r="O88" i="9"/>
  <c r="L88" i="9"/>
  <c r="J88" i="9"/>
  <c r="M88" i="9" s="1"/>
  <c r="G88" i="9"/>
  <c r="AE87" i="9"/>
  <c r="V87" i="9"/>
  <c r="W87" i="9" s="1"/>
  <c r="U87" i="9"/>
  <c r="P87" i="9"/>
  <c r="Q87" i="9" s="1"/>
  <c r="O87" i="9"/>
  <c r="L87" i="9"/>
  <c r="J87" i="9"/>
  <c r="M87" i="9" s="1"/>
  <c r="G87" i="9"/>
  <c r="AE86" i="9"/>
  <c r="V86" i="9"/>
  <c r="W86" i="9" s="1"/>
  <c r="U86" i="9"/>
  <c r="P86" i="9"/>
  <c r="Q86" i="9" s="1"/>
  <c r="O86" i="9"/>
  <c r="L86" i="9"/>
  <c r="J86" i="9"/>
  <c r="M86" i="9" s="1"/>
  <c r="G86" i="9"/>
  <c r="AE85" i="9"/>
  <c r="V85" i="9"/>
  <c r="W85" i="9" s="1"/>
  <c r="U85" i="9"/>
  <c r="P85" i="9"/>
  <c r="Q85" i="9" s="1"/>
  <c r="O85" i="9"/>
  <c r="L85" i="9"/>
  <c r="J85" i="9"/>
  <c r="M85" i="9" s="1"/>
  <c r="G85" i="9"/>
  <c r="AE84" i="9"/>
  <c r="V84" i="9"/>
  <c r="W84" i="9" s="1"/>
  <c r="U84" i="9"/>
  <c r="P84" i="9"/>
  <c r="Q84" i="9" s="1"/>
  <c r="O84" i="9"/>
  <c r="L84" i="9"/>
  <c r="J84" i="9"/>
  <c r="M84" i="9" s="1"/>
  <c r="G84" i="9"/>
  <c r="AE83" i="9"/>
  <c r="V83" i="9"/>
  <c r="W83" i="9" s="1"/>
  <c r="U83" i="9"/>
  <c r="P83" i="9"/>
  <c r="Q83" i="9" s="1"/>
  <c r="O83" i="9"/>
  <c r="L83" i="9"/>
  <c r="J83" i="9"/>
  <c r="M83" i="9" s="1"/>
  <c r="G83" i="9"/>
  <c r="AE82" i="9"/>
  <c r="V82" i="9"/>
  <c r="W82" i="9" s="1"/>
  <c r="U82" i="9"/>
  <c r="P82" i="9"/>
  <c r="Q82" i="9" s="1"/>
  <c r="O82" i="9"/>
  <c r="L82" i="9"/>
  <c r="J82" i="9"/>
  <c r="M82" i="9" s="1"/>
  <c r="G82" i="9"/>
  <c r="AE81" i="9"/>
  <c r="V81" i="9"/>
  <c r="W81" i="9" s="1"/>
  <c r="U81" i="9"/>
  <c r="P81" i="9"/>
  <c r="Q81" i="9" s="1"/>
  <c r="O81" i="9"/>
  <c r="L81" i="9"/>
  <c r="J81" i="9"/>
  <c r="M81" i="9" s="1"/>
  <c r="G81" i="9"/>
  <c r="AE80" i="9"/>
  <c r="V80" i="9"/>
  <c r="W80" i="9" s="1"/>
  <c r="U80" i="9"/>
  <c r="P80" i="9"/>
  <c r="Q80" i="9" s="1"/>
  <c r="O80" i="9"/>
  <c r="L80" i="9"/>
  <c r="J80" i="9"/>
  <c r="M80" i="9" s="1"/>
  <c r="G80" i="9"/>
  <c r="AE79" i="9"/>
  <c r="V79" i="9"/>
  <c r="W79" i="9" s="1"/>
  <c r="U79" i="9"/>
  <c r="P79" i="9"/>
  <c r="Q79" i="9" s="1"/>
  <c r="O79" i="9"/>
  <c r="L79" i="9"/>
  <c r="J79" i="9"/>
  <c r="M79" i="9" s="1"/>
  <c r="G79" i="9"/>
  <c r="AE78" i="9"/>
  <c r="V78" i="9"/>
  <c r="W78" i="9" s="1"/>
  <c r="U78" i="9"/>
  <c r="P78" i="9"/>
  <c r="Q78" i="9" s="1"/>
  <c r="O78" i="9"/>
  <c r="L78" i="9"/>
  <c r="J78" i="9"/>
  <c r="M78" i="9" s="1"/>
  <c r="G78" i="9"/>
  <c r="AE77" i="9"/>
  <c r="V77" i="9"/>
  <c r="W77" i="9" s="1"/>
  <c r="U77" i="9"/>
  <c r="P77" i="9"/>
  <c r="Q77" i="9" s="1"/>
  <c r="O77" i="9"/>
  <c r="L77" i="9"/>
  <c r="J77" i="9"/>
  <c r="M77" i="9" s="1"/>
  <c r="G77" i="9"/>
  <c r="AE76" i="9"/>
  <c r="V76" i="9"/>
  <c r="W76" i="9" s="1"/>
  <c r="U76" i="9"/>
  <c r="P76" i="9"/>
  <c r="Q76" i="9" s="1"/>
  <c r="O76" i="9"/>
  <c r="L76" i="9"/>
  <c r="J76" i="9"/>
  <c r="M76" i="9" s="1"/>
  <c r="G76" i="9"/>
  <c r="AE75" i="9"/>
  <c r="V75" i="9"/>
  <c r="W75" i="9" s="1"/>
  <c r="U75" i="9"/>
  <c r="P75" i="9"/>
  <c r="Q75" i="9" s="1"/>
  <c r="O75" i="9"/>
  <c r="L75" i="9"/>
  <c r="J75" i="9"/>
  <c r="M75" i="9" s="1"/>
  <c r="G75" i="9"/>
  <c r="AE74" i="9"/>
  <c r="V74" i="9"/>
  <c r="W74" i="9" s="1"/>
  <c r="U74" i="9"/>
  <c r="P74" i="9"/>
  <c r="Q74" i="9" s="1"/>
  <c r="O74" i="9"/>
  <c r="L74" i="9"/>
  <c r="J74" i="9"/>
  <c r="M74" i="9" s="1"/>
  <c r="G74" i="9"/>
  <c r="AE73" i="9"/>
  <c r="V73" i="9"/>
  <c r="W73" i="9" s="1"/>
  <c r="U73" i="9"/>
  <c r="S73" i="9"/>
  <c r="P73" i="9"/>
  <c r="Q73" i="9" s="1"/>
  <c r="O73" i="9"/>
  <c r="R73" i="9" s="1"/>
  <c r="L73" i="9"/>
  <c r="J73" i="9"/>
  <c r="M73" i="9" s="1"/>
  <c r="G73" i="9"/>
  <c r="AE72" i="9"/>
  <c r="V72" i="9"/>
  <c r="W72" i="9" s="1"/>
  <c r="U72" i="9"/>
  <c r="P72" i="9"/>
  <c r="Q72" i="9" s="1"/>
  <c r="O72" i="9"/>
  <c r="L72" i="9"/>
  <c r="J72" i="9"/>
  <c r="M72" i="9" s="1"/>
  <c r="G72" i="9"/>
  <c r="AE71" i="9"/>
  <c r="V71" i="9"/>
  <c r="W71" i="9" s="1"/>
  <c r="U71" i="9"/>
  <c r="P71" i="9"/>
  <c r="Q71" i="9" s="1"/>
  <c r="O71" i="9"/>
  <c r="L71" i="9"/>
  <c r="J71" i="9"/>
  <c r="M71" i="9" s="1"/>
  <c r="G71" i="9"/>
  <c r="AE70" i="9"/>
  <c r="V70" i="9"/>
  <c r="W70" i="9" s="1"/>
  <c r="U70" i="9"/>
  <c r="P70" i="9"/>
  <c r="Q70" i="9" s="1"/>
  <c r="O70" i="9"/>
  <c r="L70" i="9"/>
  <c r="J70" i="9"/>
  <c r="M70" i="9" s="1"/>
  <c r="G70" i="9"/>
  <c r="AE69" i="9"/>
  <c r="V69" i="9"/>
  <c r="W69" i="9" s="1"/>
  <c r="U69" i="9"/>
  <c r="S69" i="9"/>
  <c r="P69" i="9"/>
  <c r="Q69" i="9" s="1"/>
  <c r="O69" i="9"/>
  <c r="R69" i="9" s="1"/>
  <c r="L69" i="9"/>
  <c r="J69" i="9"/>
  <c r="M69" i="9" s="1"/>
  <c r="G69" i="9"/>
  <c r="AE68" i="9"/>
  <c r="V68" i="9"/>
  <c r="W68" i="9" s="1"/>
  <c r="U68" i="9"/>
  <c r="P68" i="9"/>
  <c r="Q68" i="9" s="1"/>
  <c r="O68" i="9"/>
  <c r="L68" i="9"/>
  <c r="J68" i="9"/>
  <c r="M68" i="9" s="1"/>
  <c r="G68" i="9"/>
  <c r="AE67" i="9"/>
  <c r="V67" i="9"/>
  <c r="W67" i="9" s="1"/>
  <c r="U67" i="9"/>
  <c r="P67" i="9"/>
  <c r="Q67" i="9" s="1"/>
  <c r="O67" i="9"/>
  <c r="L67" i="9"/>
  <c r="J67" i="9"/>
  <c r="M67" i="9" s="1"/>
  <c r="G67" i="9"/>
  <c r="AE66" i="9"/>
  <c r="V66" i="9"/>
  <c r="W66" i="9" s="1"/>
  <c r="U66" i="9"/>
  <c r="P66" i="9"/>
  <c r="Q66" i="9" s="1"/>
  <c r="O66" i="9"/>
  <c r="L66" i="9"/>
  <c r="J66" i="9"/>
  <c r="M66" i="9" s="1"/>
  <c r="G66" i="9"/>
  <c r="AE65" i="9"/>
  <c r="V65" i="9"/>
  <c r="W65" i="9" s="1"/>
  <c r="U65" i="9"/>
  <c r="S65" i="9"/>
  <c r="P65" i="9"/>
  <c r="Q65" i="9" s="1"/>
  <c r="O65" i="9"/>
  <c r="R65" i="9" s="1"/>
  <c r="L65" i="9"/>
  <c r="J65" i="9"/>
  <c r="M65" i="9" s="1"/>
  <c r="G65" i="9"/>
  <c r="AE64" i="9"/>
  <c r="V64" i="9"/>
  <c r="W64" i="9" s="1"/>
  <c r="U64" i="9"/>
  <c r="P64" i="9"/>
  <c r="Q64" i="9" s="1"/>
  <c r="O64" i="9"/>
  <c r="L64" i="9"/>
  <c r="J64" i="9"/>
  <c r="M64" i="9" s="1"/>
  <c r="G64" i="9"/>
  <c r="AE63" i="9"/>
  <c r="V63" i="9"/>
  <c r="W63" i="9" s="1"/>
  <c r="U63" i="9"/>
  <c r="P63" i="9"/>
  <c r="Q63" i="9" s="1"/>
  <c r="O63" i="9"/>
  <c r="L63" i="9"/>
  <c r="J63" i="9"/>
  <c r="M63" i="9" s="1"/>
  <c r="G63" i="9"/>
  <c r="AE62" i="9"/>
  <c r="V62" i="9"/>
  <c r="W62" i="9" s="1"/>
  <c r="U62" i="9"/>
  <c r="P62" i="9"/>
  <c r="Q62" i="9" s="1"/>
  <c r="O62" i="9"/>
  <c r="L62" i="9"/>
  <c r="J62" i="9"/>
  <c r="M62" i="9" s="1"/>
  <c r="G62" i="9"/>
  <c r="AE61" i="9"/>
  <c r="V61" i="9"/>
  <c r="W61" i="9" s="1"/>
  <c r="U61" i="9"/>
  <c r="P61" i="9"/>
  <c r="Q61" i="9" s="1"/>
  <c r="O61" i="9"/>
  <c r="L61" i="9"/>
  <c r="J61" i="9"/>
  <c r="M61" i="9" s="1"/>
  <c r="G61" i="9"/>
  <c r="AE60" i="9"/>
  <c r="V60" i="9"/>
  <c r="W60" i="9" s="1"/>
  <c r="U60" i="9"/>
  <c r="P60" i="9"/>
  <c r="Q60" i="9" s="1"/>
  <c r="O60" i="9"/>
  <c r="L60" i="9"/>
  <c r="J60" i="9"/>
  <c r="M60" i="9" s="1"/>
  <c r="G60" i="9"/>
  <c r="AE59" i="9"/>
  <c r="V59" i="9"/>
  <c r="W59" i="9" s="1"/>
  <c r="U59" i="9"/>
  <c r="P59" i="9"/>
  <c r="Q59" i="9" s="1"/>
  <c r="O59" i="9"/>
  <c r="L59" i="9"/>
  <c r="J59" i="9"/>
  <c r="M59" i="9" s="1"/>
  <c r="G59" i="9"/>
  <c r="AE58" i="9"/>
  <c r="V58" i="9"/>
  <c r="W58" i="9" s="1"/>
  <c r="U58" i="9"/>
  <c r="P58" i="9"/>
  <c r="Q58" i="9" s="1"/>
  <c r="O58" i="9"/>
  <c r="L58" i="9"/>
  <c r="J58" i="9"/>
  <c r="M58" i="9" s="1"/>
  <c r="G58" i="9"/>
  <c r="AE57" i="9"/>
  <c r="V57" i="9"/>
  <c r="W57" i="9" s="1"/>
  <c r="U57" i="9"/>
  <c r="P57" i="9"/>
  <c r="Q57" i="9" s="1"/>
  <c r="O57" i="9"/>
  <c r="L57" i="9"/>
  <c r="J57" i="9"/>
  <c r="M57" i="9" s="1"/>
  <c r="G57" i="9"/>
  <c r="AE56" i="9"/>
  <c r="V56" i="9"/>
  <c r="W56" i="9" s="1"/>
  <c r="U56" i="9"/>
  <c r="P56" i="9"/>
  <c r="Q56" i="9" s="1"/>
  <c r="O56" i="9"/>
  <c r="L56" i="9"/>
  <c r="J56" i="9"/>
  <c r="M56" i="9" s="1"/>
  <c r="G56" i="9"/>
  <c r="AE55" i="9"/>
  <c r="V55" i="9"/>
  <c r="W55" i="9" s="1"/>
  <c r="U55" i="9"/>
  <c r="P55" i="9"/>
  <c r="Q55" i="9" s="1"/>
  <c r="O55" i="9"/>
  <c r="L55" i="9"/>
  <c r="J55" i="9"/>
  <c r="M55" i="9" s="1"/>
  <c r="G55" i="9"/>
  <c r="AE54" i="9"/>
  <c r="V54" i="9"/>
  <c r="W54" i="9" s="1"/>
  <c r="U54" i="9"/>
  <c r="P54" i="9"/>
  <c r="Q54" i="9" s="1"/>
  <c r="O54" i="9"/>
  <c r="L54" i="9"/>
  <c r="J54" i="9"/>
  <c r="M54" i="9" s="1"/>
  <c r="G54" i="9"/>
  <c r="AE53" i="9"/>
  <c r="V53" i="9"/>
  <c r="W53" i="9" s="1"/>
  <c r="U53" i="9"/>
  <c r="S53" i="9"/>
  <c r="P53" i="9"/>
  <c r="Q53" i="9" s="1"/>
  <c r="O53" i="9"/>
  <c r="R53" i="9" s="1"/>
  <c r="L53" i="9"/>
  <c r="J53" i="9"/>
  <c r="M53" i="9" s="1"/>
  <c r="G53" i="9"/>
  <c r="AE52" i="9"/>
  <c r="V52" i="9"/>
  <c r="W52" i="9" s="1"/>
  <c r="U52" i="9"/>
  <c r="S52" i="9"/>
  <c r="P52" i="9"/>
  <c r="Q52" i="9" s="1"/>
  <c r="O52" i="9"/>
  <c r="R52" i="9" s="1"/>
  <c r="L52" i="9"/>
  <c r="J52" i="9"/>
  <c r="M52" i="9" s="1"/>
  <c r="G52" i="9"/>
  <c r="AE51" i="9"/>
  <c r="V51" i="9"/>
  <c r="W51" i="9" s="1"/>
  <c r="U51" i="9"/>
  <c r="P51" i="9"/>
  <c r="Q51" i="9" s="1"/>
  <c r="O51" i="9"/>
  <c r="L51" i="9"/>
  <c r="J51" i="9"/>
  <c r="M51" i="9" s="1"/>
  <c r="G51" i="9"/>
  <c r="AE50" i="9"/>
  <c r="V50" i="9"/>
  <c r="W50" i="9" s="1"/>
  <c r="U50" i="9"/>
  <c r="P50" i="9"/>
  <c r="Q50" i="9" s="1"/>
  <c r="O50" i="9"/>
  <c r="L50" i="9"/>
  <c r="J50" i="9"/>
  <c r="M50" i="9" s="1"/>
  <c r="G50" i="9"/>
  <c r="AE49" i="9"/>
  <c r="V49" i="9"/>
  <c r="W49" i="9" s="1"/>
  <c r="U49" i="9"/>
  <c r="P49" i="9"/>
  <c r="Q49" i="9" s="1"/>
  <c r="O49" i="9"/>
  <c r="L49" i="9"/>
  <c r="J49" i="9"/>
  <c r="M49" i="9" s="1"/>
  <c r="G49" i="9"/>
  <c r="AE48" i="9"/>
  <c r="V48" i="9"/>
  <c r="W48" i="9" s="1"/>
  <c r="U48" i="9"/>
  <c r="P48" i="9"/>
  <c r="Q48" i="9" s="1"/>
  <c r="O48" i="9"/>
  <c r="L48" i="9"/>
  <c r="J48" i="9"/>
  <c r="M48" i="9" s="1"/>
  <c r="G48" i="9"/>
  <c r="AE47" i="9"/>
  <c r="V47" i="9"/>
  <c r="W47" i="9" s="1"/>
  <c r="U47" i="9"/>
  <c r="P47" i="9"/>
  <c r="Q47" i="9" s="1"/>
  <c r="O47" i="9"/>
  <c r="L47" i="9"/>
  <c r="J47" i="9"/>
  <c r="M47" i="9" s="1"/>
  <c r="G47" i="9"/>
  <c r="AE46" i="9"/>
  <c r="Y46" i="9"/>
  <c r="V46" i="9"/>
  <c r="W46" i="9" s="1"/>
  <c r="U46" i="9"/>
  <c r="X46" i="9" s="1"/>
  <c r="S46" i="9"/>
  <c r="P46" i="9"/>
  <c r="Q46" i="9" s="1"/>
  <c r="O46" i="9"/>
  <c r="R46" i="9" s="1"/>
  <c r="L46" i="9"/>
  <c r="J46" i="9"/>
  <c r="M46" i="9" s="1"/>
  <c r="G46" i="9"/>
  <c r="AE45" i="9"/>
  <c r="V45" i="9"/>
  <c r="W45" i="9" s="1"/>
  <c r="U45" i="9"/>
  <c r="P45" i="9"/>
  <c r="Q45" i="9" s="1"/>
  <c r="O45" i="9"/>
  <c r="L45" i="9"/>
  <c r="J45" i="9"/>
  <c r="M45" i="9" s="1"/>
  <c r="G45" i="9"/>
  <c r="AE44" i="9"/>
  <c r="V44" i="9"/>
  <c r="W44" i="9" s="1"/>
  <c r="U44" i="9"/>
  <c r="S44" i="9"/>
  <c r="P44" i="9"/>
  <c r="Q44" i="9" s="1"/>
  <c r="O44" i="9"/>
  <c r="R44" i="9" s="1"/>
  <c r="L44" i="9"/>
  <c r="J44" i="9"/>
  <c r="M44" i="9" s="1"/>
  <c r="G44" i="9"/>
  <c r="AE43" i="9"/>
  <c r="V43" i="9"/>
  <c r="W43" i="9" s="1"/>
  <c r="U43" i="9"/>
  <c r="P43" i="9"/>
  <c r="Q43" i="9" s="1"/>
  <c r="O43" i="9"/>
  <c r="L43" i="9"/>
  <c r="J43" i="9"/>
  <c r="M43" i="9" s="1"/>
  <c r="G43" i="9"/>
  <c r="AE42" i="9"/>
  <c r="V42" i="9"/>
  <c r="W42" i="9" s="1"/>
  <c r="U42" i="9"/>
  <c r="P42" i="9"/>
  <c r="Q42" i="9" s="1"/>
  <c r="O42" i="9"/>
  <c r="L42" i="9"/>
  <c r="J42" i="9"/>
  <c r="M42" i="9" s="1"/>
  <c r="G42" i="9"/>
  <c r="AE41" i="9"/>
  <c r="V41" i="9"/>
  <c r="W41" i="9" s="1"/>
  <c r="U41" i="9"/>
  <c r="S41" i="9"/>
  <c r="P41" i="9"/>
  <c r="Q41" i="9" s="1"/>
  <c r="O41" i="9"/>
  <c r="R41" i="9" s="1"/>
  <c r="L41" i="9"/>
  <c r="J41" i="9"/>
  <c r="M41" i="9" s="1"/>
  <c r="G41" i="9"/>
  <c r="AE40" i="9"/>
  <c r="V40" i="9"/>
  <c r="W40" i="9" s="1"/>
  <c r="U40" i="9"/>
  <c r="P40" i="9"/>
  <c r="Q40" i="9" s="1"/>
  <c r="O40" i="9"/>
  <c r="L40" i="9"/>
  <c r="J40" i="9"/>
  <c r="M40" i="9" s="1"/>
  <c r="G40" i="9"/>
  <c r="AE39" i="9"/>
  <c r="V39" i="9"/>
  <c r="W39" i="9" s="1"/>
  <c r="U39" i="9"/>
  <c r="P39" i="9"/>
  <c r="Q39" i="9" s="1"/>
  <c r="O39" i="9"/>
  <c r="L39" i="9"/>
  <c r="J39" i="9"/>
  <c r="M39" i="9" s="1"/>
  <c r="G39" i="9"/>
  <c r="AE38" i="9"/>
  <c r="V38" i="9"/>
  <c r="W38" i="9" s="1"/>
  <c r="U38" i="9"/>
  <c r="S38" i="9"/>
  <c r="P38" i="9"/>
  <c r="Q38" i="9" s="1"/>
  <c r="O38" i="9"/>
  <c r="R38" i="9" s="1"/>
  <c r="L38" i="9"/>
  <c r="J38" i="9"/>
  <c r="M38" i="9" s="1"/>
  <c r="G38" i="9"/>
  <c r="AE37" i="9"/>
  <c r="V37" i="9"/>
  <c r="W37" i="9" s="1"/>
  <c r="U37" i="9"/>
  <c r="P37" i="9"/>
  <c r="Q37" i="9" s="1"/>
  <c r="O37" i="9"/>
  <c r="L37" i="9"/>
  <c r="J37" i="9"/>
  <c r="M37" i="9" s="1"/>
  <c r="G37" i="9"/>
  <c r="AE36" i="9"/>
  <c r="Y36" i="9"/>
  <c r="V36" i="9"/>
  <c r="W36" i="9" s="1"/>
  <c r="U36" i="9"/>
  <c r="X36" i="9" s="1"/>
  <c r="S36" i="9"/>
  <c r="P36" i="9"/>
  <c r="Q36" i="9" s="1"/>
  <c r="O36" i="9"/>
  <c r="R36" i="9" s="1"/>
  <c r="L36" i="9"/>
  <c r="J36" i="9"/>
  <c r="M36" i="9" s="1"/>
  <c r="G36" i="9"/>
  <c r="AE35" i="9"/>
  <c r="V35" i="9"/>
  <c r="W35" i="9" s="1"/>
  <c r="U35" i="9"/>
  <c r="P35" i="9"/>
  <c r="Q35" i="9" s="1"/>
  <c r="O35" i="9"/>
  <c r="L35" i="9"/>
  <c r="J35" i="9"/>
  <c r="M35" i="9" s="1"/>
  <c r="G35" i="9"/>
  <c r="AE34" i="9"/>
  <c r="V34" i="9"/>
  <c r="W34" i="9" s="1"/>
  <c r="U34" i="9"/>
  <c r="S34" i="9"/>
  <c r="P34" i="9"/>
  <c r="Q34" i="9" s="1"/>
  <c r="O34" i="9"/>
  <c r="R34" i="9" s="1"/>
  <c r="L34" i="9"/>
  <c r="J34" i="9"/>
  <c r="M34" i="9" s="1"/>
  <c r="G34" i="9"/>
  <c r="AE33" i="9"/>
  <c r="V33" i="9"/>
  <c r="W33" i="9" s="1"/>
  <c r="U33" i="9"/>
  <c r="P33" i="9"/>
  <c r="Q33" i="9" s="1"/>
  <c r="O33" i="9"/>
  <c r="L33" i="9"/>
  <c r="J33" i="9"/>
  <c r="M33" i="9" s="1"/>
  <c r="G33" i="9"/>
  <c r="AE32" i="9"/>
  <c r="V32" i="9"/>
  <c r="W32" i="9" s="1"/>
  <c r="U32" i="9"/>
  <c r="P32" i="9"/>
  <c r="Q32" i="9" s="1"/>
  <c r="O32" i="9"/>
  <c r="L32" i="9"/>
  <c r="J32" i="9"/>
  <c r="M32" i="9" s="1"/>
  <c r="G32" i="9"/>
  <c r="AE31" i="9"/>
  <c r="V31" i="9"/>
  <c r="W31" i="9" s="1"/>
  <c r="U31" i="9"/>
  <c r="P31" i="9"/>
  <c r="Q31" i="9" s="1"/>
  <c r="O31" i="9"/>
  <c r="L31" i="9"/>
  <c r="J31" i="9"/>
  <c r="M31" i="9" s="1"/>
  <c r="G31" i="9"/>
  <c r="AE30" i="9"/>
  <c r="V30" i="9"/>
  <c r="W30" i="9" s="1"/>
  <c r="U30" i="9"/>
  <c r="P30" i="9"/>
  <c r="Q30" i="9" s="1"/>
  <c r="O30" i="9"/>
  <c r="L30" i="9"/>
  <c r="J30" i="9"/>
  <c r="M30" i="9" s="1"/>
  <c r="G30" i="9"/>
  <c r="AE29" i="9"/>
  <c r="V29" i="9"/>
  <c r="W29" i="9" s="1"/>
  <c r="U29" i="9"/>
  <c r="P29" i="9"/>
  <c r="Q29" i="9" s="1"/>
  <c r="O29" i="9"/>
  <c r="L29" i="9"/>
  <c r="J29" i="9"/>
  <c r="M29" i="9" s="1"/>
  <c r="G29" i="9"/>
  <c r="AE28" i="9"/>
  <c r="V28" i="9"/>
  <c r="W28" i="9" s="1"/>
  <c r="U28" i="9"/>
  <c r="P28" i="9"/>
  <c r="Q28" i="9" s="1"/>
  <c r="O28" i="9"/>
  <c r="L28" i="9"/>
  <c r="J28" i="9"/>
  <c r="M28" i="9" s="1"/>
  <c r="G28" i="9"/>
  <c r="AE27" i="9"/>
  <c r="V27" i="9"/>
  <c r="W27" i="9" s="1"/>
  <c r="U27" i="9"/>
  <c r="S27" i="9"/>
  <c r="P27" i="9"/>
  <c r="Q27" i="9" s="1"/>
  <c r="O27" i="9"/>
  <c r="R27" i="9" s="1"/>
  <c r="L27" i="9"/>
  <c r="J27" i="9"/>
  <c r="M27" i="9" s="1"/>
  <c r="G27" i="9"/>
  <c r="AE26" i="9"/>
  <c r="Y26" i="9"/>
  <c r="V26" i="9"/>
  <c r="W26" i="9" s="1"/>
  <c r="U26" i="9"/>
  <c r="X26" i="9" s="1"/>
  <c r="S26" i="9"/>
  <c r="P26" i="9"/>
  <c r="Q26" i="9" s="1"/>
  <c r="O26" i="9"/>
  <c r="R26" i="9" s="1"/>
  <c r="L26" i="9"/>
  <c r="J26" i="9"/>
  <c r="M26" i="9" s="1"/>
  <c r="G26" i="9"/>
  <c r="AE25" i="9"/>
  <c r="V25" i="9"/>
  <c r="W25" i="9" s="1"/>
  <c r="U25" i="9"/>
  <c r="P25" i="9"/>
  <c r="Q25" i="9" s="1"/>
  <c r="O25" i="9"/>
  <c r="L25" i="9"/>
  <c r="J25" i="9"/>
  <c r="M25" i="9" s="1"/>
  <c r="G25" i="9"/>
  <c r="AE24" i="9"/>
  <c r="V24" i="9"/>
  <c r="W24" i="9" s="1"/>
  <c r="U24" i="9"/>
  <c r="P24" i="9"/>
  <c r="Q24" i="9" s="1"/>
  <c r="O24" i="9"/>
  <c r="L24" i="9"/>
  <c r="J24" i="9"/>
  <c r="M24" i="9" s="1"/>
  <c r="G24" i="9"/>
  <c r="AE23" i="9"/>
  <c r="V23" i="9"/>
  <c r="W23" i="9" s="1"/>
  <c r="U23" i="9"/>
  <c r="P23" i="9"/>
  <c r="Q23" i="9" s="1"/>
  <c r="O23" i="9"/>
  <c r="L23" i="9"/>
  <c r="J23" i="9"/>
  <c r="M23" i="9" s="1"/>
  <c r="G23" i="9"/>
  <c r="AE22" i="9"/>
  <c r="V22" i="9"/>
  <c r="W22" i="9" s="1"/>
  <c r="U22" i="9"/>
  <c r="P22" i="9"/>
  <c r="Q22" i="9" s="1"/>
  <c r="O22" i="9"/>
  <c r="L22" i="9"/>
  <c r="J22" i="9"/>
  <c r="M22" i="9" s="1"/>
  <c r="G22" i="9"/>
  <c r="AE21" i="9"/>
  <c r="V21" i="9"/>
  <c r="W21" i="9" s="1"/>
  <c r="U21" i="9"/>
  <c r="S21" i="9"/>
  <c r="P21" i="9"/>
  <c r="Q21" i="9" s="1"/>
  <c r="O21" i="9"/>
  <c r="R21" i="9" s="1"/>
  <c r="L21" i="9"/>
  <c r="J21" i="9"/>
  <c r="M21" i="9" s="1"/>
  <c r="G21" i="9"/>
  <c r="AE20" i="9"/>
  <c r="V20" i="9"/>
  <c r="W20" i="9" s="1"/>
  <c r="U20" i="9"/>
  <c r="S20" i="9"/>
  <c r="P20" i="9"/>
  <c r="Q20" i="9" s="1"/>
  <c r="O20" i="9"/>
  <c r="R20" i="9" s="1"/>
  <c r="L20" i="9"/>
  <c r="J20" i="9"/>
  <c r="M20" i="9" s="1"/>
  <c r="G20" i="9"/>
  <c r="AE19" i="9"/>
  <c r="V19" i="9"/>
  <c r="W19" i="9" s="1"/>
  <c r="U19" i="9"/>
  <c r="P19" i="9"/>
  <c r="Q19" i="9" s="1"/>
  <c r="O19" i="9"/>
  <c r="L19" i="9"/>
  <c r="J19" i="9"/>
  <c r="M19" i="9" s="1"/>
  <c r="G19" i="9"/>
  <c r="AE18" i="9"/>
  <c r="V18" i="9"/>
  <c r="W18" i="9" s="1"/>
  <c r="U18" i="9"/>
  <c r="P18" i="9"/>
  <c r="Q18" i="9" s="1"/>
  <c r="O18" i="9"/>
  <c r="L18" i="9"/>
  <c r="J18" i="9"/>
  <c r="M18" i="9" s="1"/>
  <c r="G18" i="9"/>
  <c r="AE17" i="9"/>
  <c r="V17" i="9"/>
  <c r="W17" i="9" s="1"/>
  <c r="U17" i="9"/>
  <c r="P17" i="9"/>
  <c r="Q17" i="9" s="1"/>
  <c r="O17" i="9"/>
  <c r="L17" i="9"/>
  <c r="J17" i="9"/>
  <c r="M17" i="9" s="1"/>
  <c r="G17" i="9"/>
  <c r="AE16" i="9"/>
  <c r="V16" i="9"/>
  <c r="W16" i="9" s="1"/>
  <c r="U16" i="9"/>
  <c r="P16" i="9"/>
  <c r="Q16" i="9" s="1"/>
  <c r="O16" i="9"/>
  <c r="L16" i="9"/>
  <c r="J16" i="9"/>
  <c r="M16" i="9" s="1"/>
  <c r="G16" i="9"/>
  <c r="AE15" i="9"/>
  <c r="V15" i="9"/>
  <c r="W15" i="9" s="1"/>
  <c r="U15" i="9"/>
  <c r="S15" i="9"/>
  <c r="P15" i="9"/>
  <c r="Q15" i="9" s="1"/>
  <c r="O15" i="9"/>
  <c r="R15" i="9" s="1"/>
  <c r="L15" i="9"/>
  <c r="J15" i="9"/>
  <c r="M15" i="9" s="1"/>
  <c r="G15" i="9"/>
  <c r="AE14" i="9"/>
  <c r="V14" i="9"/>
  <c r="W14" i="9" s="1"/>
  <c r="U14" i="9"/>
  <c r="P14" i="9"/>
  <c r="Q14" i="9" s="1"/>
  <c r="O14" i="9"/>
  <c r="L14" i="9"/>
  <c r="J14" i="9"/>
  <c r="M14" i="9" s="1"/>
  <c r="G14" i="9"/>
  <c r="AE13" i="9"/>
  <c r="V13" i="9"/>
  <c r="W13" i="9" s="1"/>
  <c r="U13" i="9"/>
  <c r="P13" i="9"/>
  <c r="Q13" i="9" s="1"/>
  <c r="O13" i="9"/>
  <c r="L13" i="9"/>
  <c r="J13" i="9"/>
  <c r="M13" i="9" s="1"/>
  <c r="G13" i="9"/>
  <c r="AE12" i="9"/>
  <c r="V12" i="9"/>
  <c r="W12" i="9" s="1"/>
  <c r="U12" i="9"/>
  <c r="P12" i="9"/>
  <c r="Q12" i="9" s="1"/>
  <c r="O12" i="9"/>
  <c r="L12" i="9"/>
  <c r="J12" i="9"/>
  <c r="M12" i="9" s="1"/>
  <c r="G12" i="9"/>
  <c r="AE11" i="9"/>
  <c r="V11" i="9"/>
  <c r="W11" i="9" s="1"/>
  <c r="U11" i="9"/>
  <c r="P11" i="9"/>
  <c r="Q11" i="9" s="1"/>
  <c r="O11" i="9"/>
  <c r="L11" i="9"/>
  <c r="J11" i="9"/>
  <c r="M11" i="9" s="1"/>
  <c r="G11" i="9"/>
  <c r="AE10" i="9"/>
  <c r="V10" i="9"/>
  <c r="W10" i="9" s="1"/>
  <c r="U10" i="9"/>
  <c r="P10" i="9"/>
  <c r="Q10" i="9" s="1"/>
  <c r="O10" i="9"/>
  <c r="L10" i="9"/>
  <c r="J10" i="9"/>
  <c r="M10" i="9" s="1"/>
  <c r="G10" i="9"/>
  <c r="AE9" i="9"/>
  <c r="V9" i="9"/>
  <c r="W9" i="9" s="1"/>
  <c r="U9" i="9"/>
  <c r="P9" i="9"/>
  <c r="Q9" i="9" s="1"/>
  <c r="O9" i="9"/>
  <c r="L9" i="9"/>
  <c r="J9" i="9"/>
  <c r="M9" i="9" s="1"/>
  <c r="G9" i="9"/>
  <c r="AE8" i="9"/>
  <c r="V8" i="9"/>
  <c r="W8" i="9" s="1"/>
  <c r="U8" i="9"/>
  <c r="P8" i="9"/>
  <c r="Q8" i="9" s="1"/>
  <c r="O8" i="9"/>
  <c r="L8" i="9"/>
  <c r="J8" i="9"/>
  <c r="M8" i="9" s="1"/>
  <c r="G8" i="9"/>
  <c r="AE7" i="9"/>
  <c r="V7" i="9"/>
  <c r="W7" i="9" s="1"/>
  <c r="U7" i="9"/>
  <c r="P7" i="9"/>
  <c r="Q7" i="9" s="1"/>
  <c r="O7" i="9"/>
  <c r="L7" i="9"/>
  <c r="J7" i="9"/>
  <c r="M7" i="9" s="1"/>
  <c r="G7" i="9"/>
  <c r="AE6" i="9"/>
  <c r="V6" i="9"/>
  <c r="W6" i="9" s="1"/>
  <c r="U6" i="9"/>
  <c r="P6" i="9"/>
  <c r="Q6" i="9" s="1"/>
  <c r="O6" i="9"/>
  <c r="L6" i="9"/>
  <c r="J6" i="9"/>
  <c r="M6" i="9" s="1"/>
  <c r="G6" i="9"/>
  <c r="AE5" i="9"/>
  <c r="V5" i="9"/>
  <c r="W5" i="9" s="1"/>
  <c r="U5" i="9"/>
  <c r="P5" i="9"/>
  <c r="Q5" i="9" s="1"/>
  <c r="O5" i="9"/>
  <c r="L5" i="9"/>
  <c r="J5" i="9"/>
  <c r="M5" i="9" s="1"/>
  <c r="G5" i="9"/>
  <c r="AE4" i="9"/>
  <c r="Y4" i="9"/>
  <c r="V4" i="9"/>
  <c r="W4" i="9" s="1"/>
  <c r="U4" i="9"/>
  <c r="X4" i="9" s="1"/>
  <c r="S4" i="9"/>
  <c r="P4" i="9"/>
  <c r="Q4" i="9" s="1"/>
  <c r="O4" i="9"/>
  <c r="R4" i="9" s="1"/>
  <c r="L4" i="9"/>
  <c r="J4" i="9"/>
  <c r="M4" i="9" s="1"/>
  <c r="G4" i="9"/>
  <c r="AE3" i="9"/>
  <c r="V3" i="9"/>
  <c r="W3" i="9" s="1"/>
  <c r="U3" i="9"/>
  <c r="P3" i="9"/>
  <c r="Q3" i="9" s="1"/>
  <c r="O3" i="9"/>
  <c r="L3" i="9"/>
  <c r="J3" i="9"/>
  <c r="M3" i="9" s="1"/>
  <c r="G3" i="9"/>
  <c r="T1" i="9"/>
  <c r="N1" i="9"/>
  <c r="K1" i="9"/>
  <c r="F1" i="9"/>
  <c r="J1207" i="14" l="1"/>
  <c r="J1206" i="14"/>
  <c r="J1205" i="14"/>
  <c r="J1204" i="14"/>
  <c r="J1203" i="14"/>
  <c r="J1202" i="14"/>
  <c r="J1201" i="14"/>
  <c r="J1200" i="14"/>
  <c r="J1199" i="14"/>
  <c r="J1198" i="14"/>
  <c r="J1197" i="14"/>
  <c r="J1196" i="14"/>
  <c r="J1195" i="14"/>
  <c r="J1194" i="14"/>
  <c r="J1193" i="14"/>
  <c r="J1192" i="14"/>
  <c r="J1191" i="14"/>
  <c r="J1190" i="14"/>
  <c r="J1189" i="14"/>
  <c r="J1188" i="14"/>
  <c r="J1187" i="14"/>
  <c r="J1186" i="14"/>
  <c r="J1185" i="14"/>
  <c r="J1184" i="14"/>
  <c r="J1183" i="14"/>
  <c r="J1182" i="14"/>
  <c r="J1181" i="14"/>
  <c r="J1180" i="14"/>
  <c r="J1179" i="14"/>
  <c r="J1178" i="14"/>
  <c r="J1177" i="14"/>
  <c r="J1176" i="14"/>
  <c r="J1175" i="14"/>
  <c r="J1174" i="14"/>
  <c r="J1173" i="14"/>
  <c r="J1172" i="14"/>
  <c r="J1171" i="14"/>
  <c r="J1170" i="14"/>
  <c r="J1433" i="14"/>
  <c r="J1432" i="14"/>
  <c r="J1431" i="14"/>
  <c r="J1430" i="14"/>
  <c r="J1429" i="14"/>
  <c r="J1428" i="14"/>
  <c r="J1427" i="14"/>
  <c r="J1426" i="14"/>
  <c r="J1425" i="14"/>
  <c r="J1424" i="14"/>
  <c r="J1423" i="14"/>
  <c r="J1422" i="14"/>
  <c r="J1421" i="14"/>
  <c r="J1420" i="14"/>
  <c r="J1419" i="14"/>
  <c r="J1418" i="14"/>
  <c r="J1417" i="14"/>
  <c r="J1416" i="14"/>
  <c r="J1415" i="14"/>
  <c r="J1414" i="14"/>
  <c r="J1413" i="14"/>
  <c r="J1412" i="14"/>
  <c r="J1411" i="14"/>
  <c r="J1410" i="14"/>
  <c r="J1409" i="14"/>
  <c r="J1408" i="14"/>
  <c r="J1407" i="14"/>
  <c r="J1406" i="14"/>
  <c r="J1405" i="14"/>
  <c r="J1404" i="14"/>
  <c r="J1403" i="14"/>
  <c r="J1402" i="14"/>
  <c r="J1401" i="14"/>
  <c r="J1400" i="14"/>
  <c r="J1399" i="14"/>
  <c r="J1398" i="14"/>
  <c r="J1397" i="14"/>
  <c r="J1396" i="14"/>
  <c r="J1395" i="14"/>
  <c r="J1394" i="14"/>
  <c r="J1393" i="14"/>
  <c r="J1392" i="14"/>
  <c r="J1391" i="14"/>
  <c r="J1390" i="14"/>
  <c r="J1389" i="14"/>
  <c r="J1388" i="14"/>
  <c r="J1387" i="14"/>
  <c r="J1386" i="14"/>
  <c r="J1385" i="14"/>
  <c r="J1384" i="14"/>
  <c r="J1383" i="14"/>
  <c r="J1382" i="14"/>
  <c r="J1381" i="14"/>
  <c r="J1380" i="14"/>
  <c r="J1379" i="14"/>
  <c r="J1378" i="14"/>
  <c r="J1377" i="14"/>
  <c r="J1376" i="14"/>
  <c r="J1375" i="14"/>
  <c r="J1374" i="14"/>
  <c r="J1373" i="14"/>
  <c r="J1372" i="14"/>
  <c r="J1371" i="14"/>
  <c r="J1370" i="14"/>
  <c r="J1369" i="14"/>
  <c r="J1368" i="14"/>
  <c r="J1367" i="14"/>
  <c r="J1366" i="14"/>
  <c r="J1365" i="14"/>
  <c r="J1364" i="14"/>
  <c r="J1363" i="14"/>
  <c r="J1362" i="14"/>
  <c r="J1361" i="14"/>
  <c r="J1360" i="14"/>
  <c r="J1359" i="14"/>
  <c r="J1358" i="14"/>
  <c r="J1357" i="14"/>
  <c r="J1356" i="14"/>
  <c r="J1355" i="14"/>
  <c r="J1354" i="14"/>
  <c r="J1353" i="14"/>
  <c r="J1352" i="14"/>
  <c r="J1351" i="14"/>
  <c r="J1350" i="14"/>
  <c r="J1349" i="14"/>
  <c r="J1348" i="14"/>
  <c r="J1347" i="14"/>
  <c r="J1346" i="14"/>
  <c r="J1345" i="14"/>
  <c r="J1344" i="14"/>
  <c r="J1343" i="14"/>
  <c r="J1342" i="14"/>
  <c r="J1341" i="14"/>
  <c r="J1340" i="14"/>
  <c r="J1339" i="14"/>
  <c r="J1338" i="14"/>
  <c r="J1337" i="14"/>
  <c r="J1336" i="14"/>
  <c r="J1335" i="14"/>
  <c r="J1334" i="14"/>
  <c r="J1333" i="14"/>
  <c r="J1332" i="14"/>
  <c r="J1331" i="14"/>
  <c r="J1330" i="14"/>
  <c r="J1329" i="14"/>
  <c r="J1328" i="14"/>
  <c r="J1327" i="14"/>
  <c r="J1326" i="14"/>
  <c r="J1325" i="14"/>
  <c r="J1324" i="14"/>
  <c r="J1323" i="14"/>
  <c r="J1322" i="14"/>
  <c r="J1321" i="14"/>
  <c r="J1320" i="14"/>
  <c r="J1319" i="14"/>
  <c r="J1318" i="14"/>
  <c r="J1317" i="14"/>
  <c r="J1316" i="14"/>
  <c r="J1315" i="14"/>
  <c r="J1314" i="14"/>
  <c r="J1313" i="14"/>
  <c r="J1312" i="14"/>
  <c r="J1311" i="14"/>
  <c r="J1310" i="14"/>
  <c r="J1309" i="14"/>
  <c r="J1308" i="14"/>
  <c r="J1307" i="14"/>
  <c r="J1306" i="14"/>
  <c r="J1305" i="14"/>
  <c r="J1304" i="14"/>
  <c r="J1303" i="14"/>
  <c r="J1302" i="14"/>
  <c r="J1301" i="14"/>
  <c r="J1300" i="14"/>
  <c r="J1299" i="14"/>
  <c r="J1298" i="14"/>
  <c r="J1297" i="14"/>
  <c r="J1296" i="14"/>
  <c r="J1295" i="14"/>
  <c r="J1294" i="14"/>
  <c r="J1293" i="14"/>
  <c r="J1292" i="14"/>
  <c r="J1291" i="14"/>
  <c r="J1290" i="14"/>
  <c r="J1289" i="14"/>
  <c r="J1288" i="14"/>
  <c r="J1287" i="14"/>
  <c r="J1286" i="14"/>
  <c r="J1285" i="14"/>
  <c r="J1284" i="14"/>
  <c r="J1283" i="14"/>
  <c r="J1282" i="14"/>
  <c r="J1281" i="14"/>
  <c r="J1280" i="14"/>
  <c r="J1279" i="14"/>
  <c r="J1278" i="14"/>
  <c r="J1277" i="14"/>
  <c r="J1276" i="14"/>
  <c r="J1275" i="14"/>
  <c r="J1274" i="14"/>
  <c r="J1273" i="14"/>
  <c r="J1272" i="14"/>
  <c r="J1271" i="14"/>
  <c r="J1270" i="14"/>
  <c r="J1269" i="14"/>
  <c r="J1268" i="14"/>
  <c r="J1267" i="14"/>
  <c r="J1266" i="14"/>
  <c r="J1265" i="14"/>
  <c r="J1264" i="14"/>
  <c r="J1263" i="14"/>
  <c r="J1262" i="14"/>
  <c r="J1261" i="14"/>
  <c r="J1260" i="14"/>
  <c r="J1259" i="14"/>
  <c r="J1258" i="14"/>
  <c r="J1257" i="14"/>
  <c r="J1256" i="14"/>
  <c r="J1255" i="14"/>
  <c r="J1254" i="14"/>
  <c r="J1253" i="14"/>
  <c r="J1252" i="14"/>
  <c r="J1251" i="14"/>
  <c r="J1250" i="14"/>
  <c r="J1249" i="14"/>
  <c r="J1248" i="14"/>
  <c r="J1247" i="14"/>
  <c r="J1246" i="14"/>
  <c r="J1245" i="14"/>
  <c r="J1244" i="14"/>
  <c r="J1243" i="14"/>
  <c r="J1242" i="14"/>
  <c r="J1241" i="14"/>
  <c r="J1240" i="14"/>
  <c r="J1239" i="14"/>
  <c r="J1238" i="14"/>
  <c r="J1237" i="14"/>
  <c r="J1236" i="14"/>
  <c r="J1235" i="14"/>
  <c r="J1234" i="14"/>
  <c r="J1233" i="14"/>
  <c r="J1232" i="14"/>
  <c r="J1231" i="14"/>
  <c r="J1230" i="14"/>
  <c r="J1229" i="14"/>
  <c r="J1228" i="14"/>
  <c r="J1227" i="14"/>
  <c r="J1226" i="14"/>
  <c r="J1225" i="14"/>
  <c r="J1224" i="14"/>
  <c r="J1223" i="14"/>
  <c r="J1222" i="14"/>
  <c r="J1221" i="14"/>
  <c r="J1220" i="14"/>
  <c r="J1219" i="14"/>
  <c r="J1218" i="14"/>
  <c r="J1217" i="14"/>
  <c r="J1216" i="14"/>
  <c r="J1215" i="14"/>
  <c r="J1214" i="14"/>
  <c r="J1213" i="14"/>
  <c r="J1212" i="14"/>
  <c r="J1211" i="14"/>
  <c r="J1210" i="14"/>
  <c r="J1209" i="14"/>
  <c r="J1208" i="14"/>
  <c r="J639" i="14"/>
  <c r="J638" i="14"/>
  <c r="J637" i="14"/>
  <c r="J636" i="14"/>
  <c r="J635" i="14"/>
  <c r="J634" i="14"/>
  <c r="J633" i="14"/>
  <c r="J632" i="14"/>
  <c r="J631" i="14"/>
  <c r="J630" i="14"/>
  <c r="J629" i="14"/>
  <c r="J628" i="14"/>
  <c r="J627" i="14"/>
  <c r="J626" i="14"/>
  <c r="J625" i="14"/>
  <c r="J624" i="14"/>
  <c r="J623" i="14"/>
  <c r="J622" i="14"/>
  <c r="J621" i="14"/>
  <c r="J620" i="14"/>
  <c r="J619" i="14"/>
  <c r="J618" i="14"/>
  <c r="J617" i="14"/>
  <c r="J616" i="14"/>
  <c r="J615" i="14"/>
  <c r="J614" i="14"/>
  <c r="J613" i="14"/>
  <c r="J612" i="14"/>
  <c r="J611" i="14"/>
  <c r="J610" i="14"/>
  <c r="J609" i="14"/>
  <c r="J608" i="14"/>
  <c r="J607" i="14"/>
  <c r="J606" i="14"/>
  <c r="J605" i="14"/>
  <c r="J604" i="14"/>
  <c r="J603" i="14"/>
  <c r="J602" i="14"/>
  <c r="J601" i="14"/>
  <c r="J600" i="14"/>
  <c r="J599" i="14"/>
  <c r="J598" i="14"/>
  <c r="J597" i="14"/>
  <c r="J596" i="14"/>
  <c r="J595" i="14"/>
  <c r="J594" i="14"/>
  <c r="J593" i="14"/>
  <c r="J592" i="14"/>
  <c r="J591" i="14"/>
  <c r="J590" i="14"/>
  <c r="J589" i="14"/>
  <c r="J588" i="14"/>
  <c r="J587" i="14"/>
  <c r="J586" i="14"/>
  <c r="J585" i="14"/>
  <c r="J584" i="14"/>
  <c r="J583" i="14"/>
  <c r="J582" i="14"/>
  <c r="J581" i="14"/>
  <c r="J580" i="14"/>
  <c r="J579" i="14"/>
  <c r="J578" i="14"/>
  <c r="J577" i="14"/>
  <c r="J576" i="14"/>
  <c r="J575" i="14"/>
  <c r="J574" i="14"/>
  <c r="J573" i="14"/>
  <c r="J572" i="14"/>
  <c r="J571" i="14"/>
  <c r="J570" i="14"/>
  <c r="J569" i="14"/>
  <c r="J568" i="14"/>
  <c r="J567" i="14"/>
  <c r="J566" i="14"/>
  <c r="J565" i="14"/>
  <c r="J564" i="14"/>
  <c r="J563" i="14"/>
  <c r="J562" i="14"/>
  <c r="J561" i="14"/>
  <c r="J560" i="14"/>
  <c r="J559" i="14"/>
  <c r="M1432" i="14"/>
  <c r="L1432" i="14"/>
  <c r="L1431" i="14"/>
  <c r="M1431" i="14"/>
  <c r="M1430" i="14"/>
  <c r="L1430" i="14"/>
  <c r="L1429" i="14"/>
  <c r="M1429" i="14"/>
  <c r="L1428" i="14"/>
  <c r="M1428" i="14"/>
  <c r="L1427" i="14"/>
  <c r="M1427" i="14"/>
  <c r="L1426" i="14"/>
  <c r="M1426" i="14"/>
  <c r="L1425" i="14"/>
  <c r="M1425" i="14"/>
  <c r="L1424" i="14"/>
  <c r="M1424" i="14"/>
  <c r="M1423" i="14"/>
  <c r="L1423" i="14"/>
  <c r="M1422" i="14"/>
  <c r="L1422" i="14"/>
  <c r="L1421" i="14"/>
  <c r="M1421" i="14"/>
  <c r="M1420" i="14"/>
  <c r="L1420" i="14"/>
  <c r="M1419" i="14"/>
  <c r="L1419" i="14"/>
  <c r="L1418" i="14"/>
  <c r="M1418" i="14"/>
  <c r="L1417" i="14"/>
  <c r="M1417" i="14"/>
  <c r="M1416" i="14"/>
  <c r="L1416" i="14"/>
  <c r="M1415" i="14"/>
  <c r="L1415" i="14"/>
  <c r="M1414" i="14"/>
  <c r="L1414" i="14"/>
  <c r="L1413" i="14"/>
  <c r="M1413" i="14"/>
  <c r="L1412" i="14"/>
  <c r="M1412" i="14"/>
  <c r="L1411" i="14"/>
  <c r="M1411" i="14"/>
  <c r="L1410" i="14"/>
  <c r="M1410" i="14"/>
  <c r="L1409" i="14"/>
  <c r="M1409" i="14"/>
  <c r="L1408" i="14"/>
  <c r="M1408" i="14"/>
  <c r="M1407" i="14"/>
  <c r="L1407" i="14"/>
  <c r="M1406" i="14"/>
  <c r="L1406" i="14"/>
  <c r="L1405" i="14"/>
  <c r="M1405" i="14"/>
  <c r="L1404" i="14"/>
  <c r="M1404" i="14"/>
  <c r="L1403" i="14"/>
  <c r="M1403" i="14"/>
  <c r="M1402" i="14"/>
  <c r="L1402" i="14"/>
  <c r="M1401" i="14"/>
  <c r="L1401" i="14"/>
  <c r="M1400" i="14"/>
  <c r="L1400" i="14"/>
  <c r="L1399" i="14"/>
  <c r="M1399" i="14"/>
  <c r="M1398" i="14"/>
  <c r="L1398" i="14"/>
  <c r="M1397" i="14"/>
  <c r="L1397" i="14"/>
  <c r="M1396" i="14"/>
  <c r="L1396" i="14"/>
  <c r="L1395" i="14"/>
  <c r="M1395" i="14"/>
  <c r="M1394" i="14"/>
  <c r="L1394" i="14"/>
  <c r="M1393" i="14"/>
  <c r="L1393" i="14"/>
  <c r="L1392" i="14"/>
  <c r="M1392" i="14"/>
  <c r="M1391" i="14"/>
  <c r="L1391" i="14"/>
  <c r="M1390" i="14"/>
  <c r="L1390" i="14"/>
  <c r="M1389" i="14"/>
  <c r="L1389" i="14"/>
  <c r="M1388" i="14"/>
  <c r="L1388" i="14"/>
  <c r="L1387" i="14"/>
  <c r="M1387" i="14"/>
  <c r="M1386" i="14"/>
  <c r="L1386" i="14"/>
  <c r="L1385" i="14"/>
  <c r="M1385" i="14"/>
  <c r="L1384" i="14"/>
  <c r="M1384" i="14"/>
  <c r="M1383" i="14"/>
  <c r="L1383" i="14"/>
  <c r="M1382" i="14"/>
  <c r="L1382" i="14"/>
  <c r="L1381" i="14"/>
  <c r="M1381" i="14"/>
  <c r="L1380" i="14"/>
  <c r="M1380" i="14"/>
  <c r="L1379" i="14"/>
  <c r="M1379" i="14"/>
  <c r="L1378" i="14"/>
  <c r="M1378" i="14"/>
  <c r="L1377" i="14"/>
  <c r="M1377" i="14"/>
  <c r="L1376" i="14"/>
  <c r="M1376" i="14"/>
  <c r="L1375" i="14"/>
  <c r="M1375" i="14"/>
  <c r="M1374" i="14"/>
  <c r="L1374" i="14"/>
  <c r="L1373" i="14"/>
  <c r="M1373" i="14"/>
  <c r="L1372" i="14"/>
  <c r="M1372" i="14"/>
  <c r="L1371" i="14"/>
  <c r="M1371" i="14"/>
  <c r="M1370" i="14"/>
  <c r="L1370" i="14"/>
  <c r="M1369" i="14"/>
  <c r="L1369" i="14"/>
  <c r="M1368" i="14"/>
  <c r="L1368" i="14"/>
  <c r="M1367" i="14"/>
  <c r="L1367" i="14"/>
  <c r="L1366" i="14"/>
  <c r="M1366" i="14"/>
  <c r="M1365" i="14"/>
  <c r="L1365" i="14"/>
  <c r="M1364" i="14"/>
  <c r="L1364" i="14"/>
  <c r="M1363" i="14"/>
  <c r="L1363" i="14"/>
  <c r="M1362" i="14"/>
  <c r="L1362" i="14"/>
  <c r="M1361" i="14"/>
  <c r="L1361" i="14"/>
  <c r="M1360" i="14"/>
  <c r="L1360" i="14"/>
  <c r="M1359" i="14"/>
  <c r="L1359" i="14"/>
  <c r="M1358" i="14"/>
  <c r="L1358" i="14"/>
  <c r="L1357" i="14"/>
  <c r="M1357" i="14"/>
  <c r="M1356" i="14"/>
  <c r="L1356" i="14"/>
  <c r="L1355" i="14"/>
  <c r="M1355" i="14"/>
  <c r="L1354" i="14"/>
  <c r="M1354" i="14"/>
  <c r="L1353" i="14"/>
  <c r="M1353" i="14"/>
  <c r="M1352" i="14"/>
  <c r="L1352" i="14"/>
  <c r="M1351" i="14"/>
  <c r="L1351" i="14"/>
  <c r="L1350" i="14"/>
  <c r="M1350" i="14"/>
  <c r="L1349" i="14"/>
  <c r="M1349" i="14"/>
  <c r="M1348" i="14"/>
  <c r="L1348" i="14"/>
  <c r="M1347" i="14"/>
  <c r="L1347" i="14"/>
  <c r="M1346" i="14"/>
  <c r="L1346" i="14"/>
  <c r="M1345" i="14"/>
  <c r="L1345" i="14"/>
  <c r="M1344" i="14"/>
  <c r="L1344" i="14"/>
  <c r="L1343" i="14"/>
  <c r="M1343" i="14"/>
  <c r="L1342" i="14"/>
  <c r="M1342" i="14"/>
  <c r="M1341" i="14"/>
  <c r="L1341" i="14"/>
  <c r="L1340" i="14"/>
  <c r="M1340" i="14"/>
  <c r="L1339" i="14"/>
  <c r="M1339" i="14"/>
  <c r="L1338" i="14"/>
  <c r="M1338" i="14"/>
  <c r="L1337" i="14"/>
  <c r="M1337" i="14"/>
  <c r="M1336" i="14"/>
  <c r="L1336" i="14"/>
  <c r="M1335" i="14"/>
  <c r="L1335" i="14"/>
  <c r="M1334" i="14"/>
  <c r="L1334" i="14"/>
  <c r="L1333" i="14"/>
  <c r="M1333" i="14"/>
  <c r="M1332" i="14"/>
  <c r="L1332" i="14"/>
  <c r="M1331" i="14"/>
  <c r="L1331" i="14"/>
  <c r="M1330" i="14"/>
  <c r="L1330" i="14"/>
  <c r="M1329" i="14"/>
  <c r="L1329" i="14"/>
  <c r="M1328" i="14"/>
  <c r="L1328" i="14"/>
  <c r="M1327" i="14"/>
  <c r="L1327" i="14"/>
  <c r="M1326" i="14"/>
  <c r="L1326" i="14"/>
  <c r="M1325" i="14"/>
  <c r="L1325" i="14"/>
  <c r="L1324" i="14"/>
  <c r="M1324" i="14"/>
  <c r="L1323" i="14"/>
  <c r="M1323" i="14"/>
  <c r="L1322" i="14"/>
  <c r="M1322" i="14"/>
  <c r="L1321" i="14"/>
  <c r="M1321" i="14"/>
  <c r="L1320" i="14"/>
  <c r="M1320" i="14"/>
  <c r="M1319" i="14"/>
  <c r="L1319" i="14"/>
  <c r="L1318" i="14"/>
  <c r="M1318" i="14"/>
  <c r="L1317" i="14"/>
  <c r="M1317" i="14"/>
  <c r="L1316" i="14"/>
  <c r="M1316" i="14"/>
  <c r="L1315" i="14"/>
  <c r="M1315" i="14"/>
  <c r="L1314" i="14"/>
  <c r="M1314" i="14"/>
  <c r="M1313" i="14"/>
  <c r="L1313" i="14"/>
  <c r="L1312" i="14"/>
  <c r="M1312" i="14"/>
  <c r="M1311" i="14"/>
  <c r="L1311" i="14"/>
  <c r="M1310" i="14"/>
  <c r="L1310" i="14"/>
  <c r="M1309" i="14"/>
  <c r="L1309" i="14"/>
  <c r="M1308" i="14"/>
  <c r="L1308" i="14"/>
  <c r="M1307" i="14"/>
  <c r="L1307" i="14"/>
  <c r="M1306" i="14"/>
  <c r="L1306" i="14"/>
  <c r="M1305" i="14"/>
  <c r="L1305" i="14"/>
  <c r="M1304" i="14"/>
  <c r="L1304" i="14"/>
  <c r="M1303" i="14"/>
  <c r="L1303" i="14"/>
  <c r="M1302" i="14"/>
  <c r="L1302" i="14"/>
  <c r="L1301" i="14"/>
  <c r="M1301" i="14"/>
  <c r="L1300" i="14"/>
  <c r="M1300" i="14"/>
  <c r="L1299" i="14"/>
  <c r="M1299" i="14"/>
  <c r="L1298" i="14"/>
  <c r="M1298" i="14"/>
  <c r="L1297" i="14"/>
  <c r="M1297" i="14"/>
  <c r="L1296" i="14"/>
  <c r="M1296" i="14"/>
  <c r="M1295" i="14"/>
  <c r="L1295" i="14"/>
  <c r="L1294" i="14"/>
  <c r="M1294" i="14"/>
  <c r="M1293" i="14"/>
  <c r="L1293" i="14"/>
  <c r="L1292" i="14"/>
  <c r="M1292" i="14"/>
  <c r="M1291" i="14"/>
  <c r="L1291" i="14"/>
  <c r="M1290" i="14"/>
  <c r="L1290" i="14"/>
  <c r="M1289" i="14"/>
  <c r="L1289" i="14"/>
  <c r="M1288" i="14"/>
  <c r="L1288" i="14"/>
  <c r="M1287" i="14"/>
  <c r="L1287" i="14"/>
  <c r="M1286" i="14"/>
  <c r="L1286" i="14"/>
  <c r="M1285" i="14"/>
  <c r="L1285" i="14"/>
  <c r="M1284" i="14"/>
  <c r="L1284" i="14"/>
  <c r="L1283" i="14"/>
  <c r="M1283" i="14"/>
  <c r="L1282" i="14"/>
  <c r="M1282" i="14"/>
  <c r="L1281" i="14"/>
  <c r="M1281" i="14"/>
  <c r="M1280" i="14"/>
  <c r="L1280" i="14"/>
  <c r="L1279" i="14"/>
  <c r="M1279" i="14"/>
  <c r="L1278" i="14"/>
  <c r="M1278" i="14"/>
  <c r="M1277" i="14"/>
  <c r="L1277" i="14"/>
  <c r="M1276" i="14"/>
  <c r="L1276" i="14"/>
  <c r="M1275" i="14"/>
  <c r="L1275" i="14"/>
  <c r="L1274" i="14"/>
  <c r="M1274" i="14"/>
  <c r="M1273" i="14"/>
  <c r="L1273" i="14"/>
  <c r="L1272" i="14"/>
  <c r="M1272" i="14"/>
  <c r="L1271" i="14"/>
  <c r="M1271" i="14"/>
  <c r="L1270" i="14"/>
  <c r="M1270" i="14"/>
  <c r="M1269" i="14"/>
  <c r="L1269" i="14"/>
  <c r="M1268" i="14"/>
  <c r="L1268" i="14"/>
  <c r="M1267" i="14"/>
  <c r="L1267" i="14"/>
  <c r="M1266" i="14"/>
  <c r="L1266" i="14"/>
  <c r="M1265" i="14"/>
  <c r="L1265" i="14"/>
  <c r="M1264" i="14"/>
  <c r="L1264" i="14"/>
  <c r="M1263" i="14"/>
  <c r="L1263" i="14"/>
  <c r="M1262" i="14"/>
  <c r="L1262" i="14"/>
  <c r="M1261" i="14"/>
  <c r="L1261" i="14"/>
  <c r="M1260" i="14"/>
  <c r="L1260" i="14"/>
  <c r="M1259" i="14"/>
  <c r="L1259" i="14"/>
  <c r="L1258" i="14"/>
  <c r="M1258" i="14"/>
  <c r="M1257" i="14"/>
  <c r="L1257" i="14"/>
  <c r="M1256" i="14"/>
  <c r="L1256" i="14"/>
  <c r="M1255" i="14"/>
  <c r="L1255" i="14"/>
  <c r="M1254" i="14"/>
  <c r="L1254" i="14"/>
  <c r="M1253" i="14"/>
  <c r="L1253" i="14"/>
  <c r="M1252" i="14"/>
  <c r="L1252" i="14"/>
  <c r="M1251" i="14"/>
  <c r="L1251" i="14"/>
  <c r="M1250" i="14"/>
  <c r="L1250" i="14"/>
  <c r="M1249" i="14"/>
  <c r="L1249" i="14"/>
  <c r="M1248" i="14"/>
  <c r="L1248" i="14"/>
  <c r="M1247" i="14"/>
  <c r="L1247" i="14"/>
  <c r="M1246" i="14"/>
  <c r="L1246" i="14"/>
  <c r="M1245" i="14"/>
  <c r="L1245" i="14"/>
  <c r="M1244" i="14"/>
  <c r="L1244" i="14"/>
  <c r="M1243" i="14"/>
  <c r="L1243" i="14"/>
  <c r="L1242" i="14"/>
  <c r="M1242" i="14"/>
  <c r="M1241" i="14"/>
  <c r="L1241" i="14"/>
  <c r="M1240" i="14"/>
  <c r="L1240" i="14"/>
  <c r="M1239" i="14"/>
  <c r="L1239" i="14"/>
  <c r="L1238" i="14"/>
  <c r="M1238" i="14"/>
  <c r="M1237" i="14"/>
  <c r="L1237" i="14"/>
  <c r="M1236" i="14"/>
  <c r="L1236" i="14"/>
  <c r="M1235" i="14"/>
  <c r="L1235" i="14"/>
  <c r="M1234" i="14"/>
  <c r="L1234" i="14"/>
  <c r="L1233" i="14"/>
  <c r="M1233" i="14"/>
  <c r="M1232" i="14"/>
  <c r="L1232" i="14"/>
  <c r="M1231" i="14"/>
  <c r="L1231" i="14"/>
  <c r="M1230" i="14"/>
  <c r="L1230" i="14"/>
  <c r="M1229" i="14"/>
  <c r="L1229" i="14"/>
  <c r="M1228" i="14"/>
  <c r="L1228" i="14"/>
  <c r="M1227" i="14"/>
  <c r="L1227" i="14"/>
  <c r="L1226" i="14"/>
  <c r="M1226" i="14"/>
  <c r="L1225" i="14"/>
  <c r="M1225" i="14"/>
  <c r="L1224" i="14"/>
  <c r="M1224" i="14"/>
  <c r="L1223" i="14"/>
  <c r="M1223" i="14"/>
  <c r="M1222" i="14"/>
  <c r="L1222" i="14"/>
  <c r="L1221" i="14"/>
  <c r="M1221" i="14"/>
  <c r="M1220" i="14"/>
  <c r="L1220" i="14"/>
  <c r="L1219" i="14"/>
  <c r="M1219" i="14"/>
  <c r="M1218" i="14"/>
  <c r="L1218" i="14"/>
  <c r="M1217" i="14"/>
  <c r="L1217" i="14"/>
  <c r="M1216" i="14"/>
  <c r="L1216" i="14"/>
  <c r="L1215" i="14"/>
  <c r="M1215" i="14"/>
  <c r="M1214" i="14"/>
  <c r="L1214" i="14"/>
  <c r="M1213" i="14"/>
  <c r="L1213" i="14"/>
  <c r="L1212" i="14"/>
  <c r="M1212" i="14"/>
  <c r="M1211" i="14"/>
  <c r="L1211" i="14"/>
  <c r="M1210" i="14"/>
  <c r="L1210" i="14"/>
  <c r="M1209" i="14"/>
  <c r="L1209" i="14"/>
  <c r="M1208" i="14"/>
  <c r="L1208" i="14"/>
  <c r="L1207" i="14"/>
  <c r="M1207" i="14"/>
  <c r="M1206" i="14"/>
  <c r="L1206" i="14"/>
  <c r="M1205" i="14"/>
  <c r="L1205" i="14"/>
  <c r="L1204" i="14"/>
  <c r="M1204" i="14"/>
  <c r="L1203" i="14"/>
  <c r="M1203" i="14"/>
  <c r="L1202" i="14"/>
  <c r="M1202" i="14"/>
  <c r="L1201" i="14"/>
  <c r="M1201" i="14"/>
  <c r="M1200" i="14"/>
  <c r="L1200" i="14"/>
  <c r="L1199" i="14"/>
  <c r="M1199" i="14"/>
  <c r="L1198" i="14"/>
  <c r="M1198" i="14"/>
  <c r="L1197" i="14"/>
  <c r="M1197" i="14"/>
  <c r="L1196" i="14"/>
  <c r="M1196" i="14"/>
  <c r="M1195" i="14"/>
  <c r="L1195" i="14"/>
  <c r="M1194" i="14"/>
  <c r="L1194" i="14"/>
  <c r="L1193" i="14"/>
  <c r="M1193" i="14"/>
  <c r="M1192" i="14"/>
  <c r="L1192" i="14"/>
  <c r="M1191" i="14"/>
  <c r="L1191" i="14"/>
  <c r="M1190" i="14"/>
  <c r="L1190" i="14"/>
  <c r="L1189" i="14"/>
  <c r="M1189" i="14"/>
  <c r="M1188" i="14"/>
  <c r="L1188" i="14"/>
  <c r="M1187" i="14"/>
  <c r="L1187" i="14"/>
  <c r="M1186" i="14"/>
  <c r="L1186" i="14"/>
  <c r="M1185" i="14"/>
  <c r="L1185" i="14"/>
  <c r="M1184" i="14"/>
  <c r="L1184" i="14"/>
  <c r="M1183" i="14"/>
  <c r="L1183" i="14"/>
  <c r="M1182" i="14"/>
  <c r="L1182" i="14"/>
  <c r="M1181" i="14"/>
  <c r="L1181" i="14"/>
  <c r="M1180" i="14"/>
  <c r="L1180" i="14"/>
  <c r="L1179" i="14"/>
  <c r="M1179" i="14"/>
  <c r="M1178" i="14"/>
  <c r="L1178" i="14"/>
  <c r="M1177" i="14"/>
  <c r="L1177" i="14"/>
  <c r="M1176" i="14"/>
  <c r="L1176" i="14"/>
  <c r="M1175" i="14"/>
  <c r="L1175" i="14"/>
  <c r="M1174" i="14"/>
  <c r="L1174" i="14"/>
  <c r="M1173" i="14"/>
  <c r="L1173" i="14"/>
  <c r="M1172" i="14"/>
  <c r="L1172" i="14"/>
  <c r="L1171" i="14"/>
  <c r="M1171" i="14"/>
  <c r="L1170" i="14"/>
  <c r="M1170" i="14"/>
  <c r="L639" i="14"/>
  <c r="M639" i="14"/>
  <c r="M638" i="14"/>
  <c r="L638" i="14"/>
  <c r="L637" i="14"/>
  <c r="M637" i="14"/>
  <c r="L636" i="14"/>
  <c r="M636" i="14"/>
  <c r="M635" i="14"/>
  <c r="L635" i="14"/>
  <c r="M634" i="14"/>
  <c r="L634" i="14"/>
  <c r="L633" i="14"/>
  <c r="M633" i="14"/>
  <c r="M632" i="14"/>
  <c r="L632" i="14"/>
  <c r="L631" i="14"/>
  <c r="M631" i="14"/>
  <c r="L630" i="14"/>
  <c r="M630" i="14"/>
  <c r="L629" i="14"/>
  <c r="M629" i="14"/>
  <c r="L628" i="14"/>
  <c r="M628" i="14"/>
  <c r="M627" i="14"/>
  <c r="L627" i="14"/>
  <c r="M626" i="14"/>
  <c r="L626" i="14"/>
  <c r="L625" i="14"/>
  <c r="M625" i="14"/>
  <c r="L624" i="14"/>
  <c r="M624" i="14"/>
  <c r="L623" i="14"/>
  <c r="M623" i="14"/>
  <c r="M622" i="14"/>
  <c r="L622" i="14"/>
  <c r="M621" i="14"/>
  <c r="L621" i="14"/>
  <c r="L620" i="14"/>
  <c r="M620" i="14"/>
  <c r="L619" i="14"/>
  <c r="M619" i="14"/>
  <c r="M618" i="14"/>
  <c r="L618" i="14"/>
  <c r="L617" i="14"/>
  <c r="M617" i="14"/>
  <c r="M616" i="14"/>
  <c r="L616" i="14"/>
  <c r="M615" i="14"/>
  <c r="L615" i="14"/>
  <c r="M614" i="14"/>
  <c r="L614" i="14"/>
  <c r="M613" i="14"/>
  <c r="L613" i="14"/>
  <c r="M612" i="14"/>
  <c r="L612" i="14"/>
  <c r="M611" i="14"/>
  <c r="L611" i="14"/>
  <c r="M610" i="14"/>
  <c r="L610" i="14"/>
  <c r="M609" i="14"/>
  <c r="L609" i="14"/>
  <c r="M608" i="14"/>
  <c r="L608" i="14"/>
  <c r="L607" i="14"/>
  <c r="M607" i="14"/>
  <c r="M606" i="14"/>
  <c r="L606" i="14"/>
  <c r="M605" i="14"/>
  <c r="L605" i="14"/>
  <c r="M604" i="14"/>
  <c r="L604" i="14"/>
  <c r="M603" i="14"/>
  <c r="L603" i="14"/>
  <c r="M602" i="14"/>
  <c r="L602" i="14"/>
  <c r="M601" i="14"/>
  <c r="L601" i="14"/>
  <c r="M600" i="14"/>
  <c r="L600" i="14"/>
  <c r="L599" i="14"/>
  <c r="M599" i="14"/>
  <c r="M598" i="14"/>
  <c r="L598" i="14"/>
  <c r="L597" i="14"/>
  <c r="M597" i="14"/>
  <c r="M596" i="14"/>
  <c r="L596" i="14"/>
  <c r="M595" i="14"/>
  <c r="L595" i="14"/>
  <c r="L594" i="14"/>
  <c r="M594" i="14"/>
  <c r="M593" i="14"/>
  <c r="L593" i="14"/>
  <c r="M592" i="14"/>
  <c r="L592" i="14"/>
  <c r="M591" i="14"/>
  <c r="L591" i="14"/>
  <c r="M590" i="14"/>
  <c r="L590" i="14"/>
  <c r="M589" i="14"/>
  <c r="L589" i="14"/>
  <c r="M588" i="14"/>
  <c r="L588" i="14"/>
  <c r="L587" i="14"/>
  <c r="M587" i="14"/>
  <c r="L586" i="14"/>
  <c r="M586" i="14"/>
  <c r="L585" i="14"/>
  <c r="M585" i="14"/>
  <c r="L584" i="14"/>
  <c r="M584" i="14"/>
  <c r="L583" i="14"/>
  <c r="M583" i="14"/>
  <c r="L582" i="14"/>
  <c r="M582" i="14"/>
  <c r="L581" i="14"/>
  <c r="M581" i="14"/>
  <c r="M580" i="14"/>
  <c r="L580" i="14"/>
  <c r="L579" i="14"/>
  <c r="M579" i="14"/>
  <c r="L578" i="14"/>
  <c r="M578" i="14"/>
  <c r="L577" i="14"/>
  <c r="M577" i="14"/>
  <c r="L576" i="14"/>
  <c r="M576" i="14"/>
  <c r="L575" i="14"/>
  <c r="M575" i="14"/>
  <c r="M574" i="14"/>
  <c r="L574" i="14"/>
  <c r="L573" i="14"/>
  <c r="M573" i="14"/>
  <c r="M572" i="14"/>
  <c r="L572" i="14"/>
  <c r="M571" i="14"/>
  <c r="L571" i="14"/>
  <c r="M570" i="14"/>
  <c r="L570" i="14"/>
  <c r="L569" i="14"/>
  <c r="M569" i="14"/>
  <c r="M568" i="14"/>
  <c r="L568" i="14"/>
  <c r="M567" i="14"/>
  <c r="L567" i="14"/>
  <c r="M566" i="14"/>
  <c r="L566" i="14"/>
  <c r="L565" i="14"/>
  <c r="M565" i="14"/>
  <c r="L564" i="14"/>
  <c r="M564" i="14"/>
  <c r="L563" i="14"/>
  <c r="M563" i="14"/>
  <c r="L562" i="14"/>
  <c r="M562" i="14"/>
  <c r="M561" i="14"/>
  <c r="L561" i="14"/>
  <c r="L560" i="14"/>
  <c r="M560" i="14"/>
  <c r="L559" i="14"/>
  <c r="M559" i="14"/>
  <c r="J1782" i="14"/>
  <c r="J1781" i="14"/>
  <c r="J1780" i="14"/>
  <c r="J1779" i="14"/>
  <c r="J1778" i="14"/>
  <c r="J1777" i="14"/>
  <c r="J1776" i="14"/>
  <c r="J1775" i="14"/>
  <c r="J1774" i="14"/>
  <c r="J1773" i="14"/>
  <c r="J1772" i="14"/>
  <c r="J1771" i="14"/>
  <c r="J1770" i="14"/>
  <c r="J1769" i="14"/>
  <c r="J1768" i="14"/>
  <c r="J1767" i="14"/>
  <c r="J1766" i="14"/>
  <c r="J1765" i="14"/>
  <c r="J1764" i="14"/>
  <c r="J1763" i="14"/>
  <c r="J1762" i="14"/>
  <c r="J1761" i="14"/>
  <c r="J1760" i="14"/>
  <c r="J1759" i="14"/>
  <c r="J1758" i="14"/>
  <c r="J1757" i="14"/>
  <c r="J1756" i="14"/>
  <c r="J1755" i="14"/>
  <c r="J1754" i="14"/>
  <c r="J1753" i="14"/>
  <c r="J1752" i="14"/>
  <c r="J1751" i="14"/>
  <c r="J1750" i="14"/>
  <c r="J1749" i="14"/>
  <c r="J1748" i="14"/>
  <c r="J1747" i="14"/>
  <c r="J1746" i="14"/>
  <c r="J1745" i="14"/>
  <c r="J1744" i="14"/>
  <c r="J1743" i="14"/>
  <c r="J1742" i="14"/>
  <c r="J1741" i="14"/>
  <c r="J1740" i="14"/>
  <c r="J1739" i="14"/>
  <c r="J1738" i="14"/>
  <c r="J1737" i="14"/>
  <c r="J1736" i="14"/>
  <c r="J1735" i="14"/>
  <c r="J1734" i="14"/>
  <c r="J1733" i="14"/>
  <c r="J1732" i="14"/>
  <c r="J1731" i="14"/>
  <c r="J1730" i="14"/>
  <c r="J1729" i="14"/>
  <c r="J1728" i="14"/>
  <c r="J1727" i="14"/>
  <c r="J1726" i="14"/>
  <c r="J1725" i="14"/>
  <c r="J1724" i="14"/>
  <c r="J1723" i="14"/>
  <c r="J1722" i="14"/>
  <c r="J1721" i="14"/>
  <c r="J1720" i="14"/>
  <c r="J1719" i="14"/>
  <c r="J1718" i="14"/>
  <c r="J1717" i="14"/>
  <c r="J1716" i="14"/>
  <c r="J1715" i="14"/>
  <c r="J1714" i="14"/>
  <c r="J1713" i="14"/>
  <c r="J1712" i="14"/>
  <c r="J1711" i="14"/>
  <c r="J1710" i="14"/>
  <c r="J1709" i="14"/>
  <c r="J1708" i="14"/>
  <c r="J1707" i="14"/>
  <c r="J1706" i="14"/>
  <c r="J1705" i="14"/>
  <c r="J1704" i="14"/>
  <c r="J1703" i="14"/>
  <c r="J1702" i="14"/>
  <c r="J1701" i="14"/>
  <c r="J1700" i="14"/>
  <c r="J1699" i="14"/>
  <c r="J1698" i="14"/>
  <c r="J1697" i="14"/>
  <c r="J1696" i="14"/>
  <c r="J1695" i="14"/>
  <c r="J1694" i="14"/>
  <c r="J1693" i="14"/>
  <c r="J1692" i="14"/>
  <c r="J1691" i="14"/>
  <c r="J1690" i="14"/>
  <c r="J1689" i="14"/>
  <c r="J1688" i="14"/>
  <c r="J1687" i="14"/>
  <c r="J1686" i="14"/>
  <c r="J1685" i="14"/>
  <c r="J1684" i="14"/>
  <c r="J1683" i="14"/>
  <c r="J1682" i="14"/>
  <c r="J1681" i="14"/>
  <c r="J1680" i="14"/>
  <c r="J1679" i="14"/>
  <c r="J1678" i="14"/>
  <c r="J1677" i="14"/>
  <c r="J1676" i="14"/>
  <c r="J1675" i="14"/>
  <c r="J1674" i="14"/>
  <c r="J1673" i="14"/>
  <c r="J1672" i="14"/>
  <c r="J1671" i="14"/>
  <c r="J1670" i="14"/>
  <c r="J1669" i="14"/>
  <c r="J1668" i="14"/>
  <c r="J1667" i="14"/>
  <c r="J1666" i="14"/>
  <c r="J1665" i="14"/>
  <c r="J1664" i="14"/>
  <c r="J1663" i="14"/>
  <c r="J1662" i="14"/>
  <c r="J1661" i="14"/>
  <c r="J1660" i="14"/>
  <c r="J1659" i="14"/>
  <c r="J1658" i="14"/>
  <c r="J1657" i="14"/>
  <c r="J1656" i="14"/>
  <c r="J1655" i="14"/>
  <c r="J1654" i="14"/>
  <c r="J1653" i="14"/>
  <c r="J1652" i="14"/>
  <c r="J1651" i="14"/>
  <c r="J1650" i="14"/>
  <c r="J1649" i="14"/>
  <c r="J1648" i="14"/>
  <c r="J1647" i="14"/>
  <c r="J1646" i="14"/>
  <c r="J1645" i="14"/>
  <c r="J1644" i="14"/>
  <c r="J1643" i="14"/>
  <c r="J1642" i="14"/>
  <c r="J1641" i="14"/>
  <c r="J1640" i="14"/>
  <c r="J1639" i="14"/>
  <c r="J1638" i="14"/>
  <c r="J1637" i="14"/>
  <c r="J1636" i="14"/>
  <c r="J1635" i="14"/>
  <c r="J1634" i="14"/>
  <c r="J1633" i="14"/>
  <c r="J1632" i="14"/>
  <c r="J1631" i="14"/>
  <c r="J1630" i="14"/>
  <c r="J1629" i="14"/>
  <c r="J1628" i="14"/>
  <c r="J1627" i="14"/>
  <c r="J1626" i="14"/>
  <c r="J1625" i="14"/>
  <c r="J1624" i="14"/>
  <c r="J1623" i="14"/>
  <c r="J1622" i="14"/>
  <c r="J1621" i="14"/>
  <c r="J1620" i="14"/>
  <c r="J1619" i="14"/>
  <c r="J1618" i="14"/>
  <c r="J1617" i="14"/>
  <c r="J1616" i="14"/>
  <c r="J1615" i="14"/>
  <c r="J1614" i="14"/>
  <c r="J1613" i="14"/>
  <c r="J1612" i="14"/>
  <c r="J1611" i="14"/>
  <c r="J1610" i="14"/>
  <c r="J1609" i="14"/>
  <c r="J1608" i="14"/>
  <c r="J1607" i="14"/>
  <c r="J1606" i="14"/>
  <c r="J1605" i="14"/>
  <c r="J1604" i="14"/>
  <c r="J1603" i="14"/>
  <c r="J1602" i="14"/>
  <c r="J1601" i="14"/>
  <c r="J1600" i="14"/>
  <c r="J1599" i="14"/>
  <c r="J1598" i="14"/>
  <c r="J1597" i="14"/>
  <c r="J1596" i="14"/>
  <c r="J1595" i="14"/>
  <c r="J1594" i="14"/>
  <c r="J1593" i="14"/>
  <c r="J1592" i="14"/>
  <c r="J1591" i="14"/>
  <c r="J1590" i="14"/>
  <c r="J1589" i="14"/>
  <c r="J1588" i="14"/>
  <c r="J1587" i="14"/>
  <c r="J1586" i="14"/>
  <c r="J1585" i="14"/>
  <c r="J1584" i="14"/>
  <c r="J1583" i="14"/>
  <c r="J1582" i="14"/>
  <c r="J1581" i="14"/>
  <c r="J1580" i="14"/>
  <c r="J1579" i="14"/>
  <c r="J1578" i="14"/>
  <c r="J1577" i="14"/>
  <c r="J1576" i="14"/>
  <c r="J1575" i="14"/>
  <c r="J1574" i="14"/>
  <c r="J1573" i="14"/>
  <c r="J1572" i="14"/>
  <c r="J1571" i="14"/>
  <c r="J1570" i="14"/>
  <c r="J1569" i="14"/>
  <c r="J1568" i="14"/>
  <c r="J1567" i="14"/>
  <c r="J1566" i="14"/>
  <c r="J1565" i="14"/>
  <c r="J1564" i="14"/>
  <c r="J1563" i="14"/>
  <c r="J1562" i="14"/>
  <c r="J1561" i="14"/>
  <c r="J1560" i="14"/>
  <c r="J1559" i="14"/>
  <c r="J1558" i="14"/>
  <c r="J1557" i="14"/>
  <c r="J1556" i="14"/>
  <c r="J1555" i="14"/>
  <c r="J1554" i="14"/>
  <c r="J1553" i="14"/>
  <c r="J1552" i="14"/>
  <c r="J1551" i="14"/>
  <c r="J1550" i="14"/>
  <c r="J1549" i="14"/>
  <c r="J1548" i="14"/>
  <c r="J1547" i="14"/>
  <c r="J1546" i="14"/>
  <c r="J1545" i="14"/>
  <c r="J1544" i="14"/>
  <c r="J1543" i="14"/>
  <c r="J1542" i="14"/>
  <c r="J1541" i="14"/>
  <c r="J1540" i="14"/>
  <c r="J1539" i="14"/>
  <c r="J1538" i="14"/>
  <c r="J1537" i="14"/>
  <c r="J1536" i="14"/>
  <c r="J1535" i="14"/>
  <c r="J1534" i="14"/>
  <c r="J1533" i="14"/>
  <c r="J1532" i="14"/>
  <c r="J1531" i="14"/>
  <c r="J1530" i="14"/>
  <c r="J1529" i="14"/>
  <c r="J1528" i="14"/>
  <c r="J1527" i="14"/>
  <c r="J1526" i="14"/>
  <c r="J1525" i="14"/>
  <c r="J1524" i="14"/>
  <c r="J1523" i="14"/>
  <c r="J1522" i="14"/>
  <c r="J1521" i="14"/>
  <c r="J1520" i="14"/>
  <c r="J1519" i="14"/>
  <c r="J1518" i="14"/>
  <c r="J1517" i="14"/>
  <c r="J1516" i="14"/>
  <c r="J1515" i="14"/>
  <c r="J1514" i="14"/>
  <c r="J1513" i="14"/>
  <c r="J1512" i="14"/>
  <c r="J1511" i="14"/>
  <c r="J1510" i="14"/>
  <c r="J1509" i="14"/>
  <c r="J1508" i="14"/>
  <c r="J1507" i="14"/>
  <c r="J1506" i="14"/>
  <c r="J1505" i="14"/>
  <c r="J1504" i="14"/>
  <c r="J1503" i="14"/>
  <c r="J1502" i="14"/>
  <c r="J1501" i="14"/>
  <c r="J1500" i="14"/>
  <c r="J1499" i="14"/>
  <c r="J1498" i="14"/>
  <c r="J1497" i="14"/>
  <c r="J1496" i="14"/>
  <c r="J1495" i="14"/>
  <c r="J1494" i="14"/>
  <c r="J1493" i="14"/>
  <c r="J1492" i="14"/>
  <c r="J1491" i="14"/>
  <c r="J1490" i="14"/>
  <c r="J1489" i="14"/>
  <c r="J1488" i="14"/>
  <c r="J1487" i="14"/>
  <c r="J1486" i="14"/>
  <c r="J1485" i="14"/>
  <c r="J1484" i="14"/>
  <c r="J1483" i="14"/>
  <c r="J1482" i="14"/>
  <c r="J1481" i="14"/>
  <c r="J1480" i="14"/>
  <c r="J1479" i="14"/>
  <c r="J1478" i="14"/>
  <c r="J1477" i="14"/>
  <c r="J1476" i="14"/>
  <c r="J1475" i="14"/>
  <c r="J1474" i="14"/>
  <c r="J1473" i="14"/>
  <c r="J1472" i="14"/>
  <c r="J1471" i="14"/>
  <c r="J1470" i="14"/>
  <c r="J1469" i="14"/>
  <c r="J1468" i="14"/>
  <c r="J1467" i="14"/>
  <c r="J1466" i="14"/>
  <c r="J1465" i="14"/>
  <c r="J1464" i="14"/>
  <c r="J1463" i="14"/>
  <c r="J1462" i="14"/>
  <c r="J1461" i="14"/>
  <c r="J1460" i="14"/>
  <c r="J1459" i="14"/>
  <c r="J1458" i="14"/>
  <c r="J1457" i="14"/>
  <c r="J1456" i="14"/>
  <c r="J1455" i="14"/>
  <c r="J1454" i="14"/>
  <c r="J1453" i="14"/>
  <c r="J1452" i="14"/>
  <c r="J1451" i="14"/>
  <c r="J1450" i="14"/>
  <c r="J1449" i="14"/>
  <c r="J1448" i="14"/>
  <c r="J1447" i="14"/>
  <c r="J1446" i="14"/>
  <c r="J1445" i="14"/>
  <c r="J1444" i="14"/>
  <c r="J1443" i="14"/>
  <c r="J1442" i="14"/>
  <c r="J1441" i="14"/>
  <c r="J1440" i="14"/>
  <c r="J1439" i="14"/>
  <c r="J1438" i="14"/>
  <c r="J1437" i="14"/>
  <c r="J1436" i="14"/>
  <c r="J1435" i="14"/>
  <c r="J1434" i="14"/>
  <c r="J128" i="14"/>
  <c r="J1783" i="14"/>
  <c r="J127" i="14"/>
  <c r="J126" i="14"/>
  <c r="J125" i="14"/>
  <c r="J124" i="14"/>
  <c r="J123" i="14"/>
  <c r="J122" i="14"/>
  <c r="J121" i="14"/>
  <c r="J120" i="14"/>
  <c r="J119" i="14"/>
  <c r="J118" i="14"/>
  <c r="J117" i="14"/>
  <c r="J116" i="14"/>
  <c r="J115" i="14"/>
  <c r="J114" i="14"/>
  <c r="J113" i="14"/>
  <c r="J112" i="14"/>
  <c r="J111" i="14"/>
  <c r="J110" i="14"/>
  <c r="J109" i="14"/>
  <c r="J108" i="14"/>
  <c r="J107" i="14"/>
  <c r="J106" i="14"/>
  <c r="J105" i="14"/>
  <c r="J104" i="14"/>
  <c r="J103" i="14"/>
  <c r="J102" i="14"/>
  <c r="J101" i="14"/>
  <c r="J100" i="14"/>
  <c r="J99" i="14"/>
  <c r="J98" i="14"/>
  <c r="J97" i="14"/>
  <c r="J96" i="14"/>
  <c r="J95" i="14"/>
  <c r="J94" i="14"/>
  <c r="J93" i="14"/>
  <c r="J92" i="14"/>
  <c r="J91" i="14"/>
  <c r="J90" i="14"/>
  <c r="J89" i="14"/>
  <c r="J88" i="14"/>
  <c r="J87" i="14"/>
  <c r="J86" i="14"/>
  <c r="J85" i="14"/>
  <c r="J84" i="14"/>
  <c r="J83" i="14"/>
  <c r="J82" i="14"/>
  <c r="J81" i="14"/>
  <c r="J80" i="14"/>
  <c r="J79" i="14"/>
  <c r="J78" i="14"/>
  <c r="J77" i="14"/>
  <c r="J76" i="14"/>
  <c r="J75" i="14"/>
  <c r="J74" i="14"/>
  <c r="J73" i="14"/>
  <c r="J72" i="14"/>
  <c r="J71" i="14"/>
  <c r="J70" i="14"/>
  <c r="J69" i="14"/>
  <c r="J68" i="14"/>
  <c r="J67" i="14"/>
  <c r="J66" i="14"/>
  <c r="J65" i="14"/>
  <c r="J64" i="14"/>
  <c r="J63" i="14"/>
  <c r="J62" i="14"/>
  <c r="J61" i="14"/>
  <c r="J60" i="14"/>
  <c r="J59" i="14"/>
  <c r="J58" i="14"/>
  <c r="J57" i="14"/>
  <c r="J56" i="14"/>
  <c r="J55" i="14"/>
  <c r="J54" i="14"/>
  <c r="J53" i="14"/>
  <c r="J52" i="14"/>
  <c r="J51" i="14"/>
  <c r="J50" i="14"/>
  <c r="J49" i="14"/>
  <c r="J48" i="14"/>
  <c r="J47" i="14"/>
  <c r="J46" i="14"/>
  <c r="J45" i="14"/>
  <c r="J44" i="14"/>
  <c r="J43" i="14"/>
  <c r="J42" i="14"/>
  <c r="J41" i="14"/>
  <c r="J40" i="14"/>
  <c r="J39" i="14"/>
  <c r="J38" i="14"/>
  <c r="J37" i="14"/>
  <c r="J36" i="14"/>
  <c r="J35" i="14"/>
  <c r="J34" i="14"/>
  <c r="J33" i="14"/>
  <c r="J32" i="14"/>
  <c r="J31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8" i="14"/>
  <c r="J7" i="14"/>
  <c r="J6" i="14"/>
  <c r="J5" i="14"/>
  <c r="J4" i="14"/>
  <c r="J3" i="14"/>
  <c r="J1169" i="14"/>
  <c r="J1168" i="14"/>
  <c r="J1167" i="14"/>
  <c r="J1166" i="14"/>
  <c r="J1165" i="14"/>
  <c r="J1164" i="14"/>
  <c r="J1163" i="14"/>
  <c r="J1162" i="14"/>
  <c r="J1161" i="14"/>
  <c r="J1160" i="14"/>
  <c r="J1159" i="14"/>
  <c r="J1158" i="14"/>
  <c r="J1157" i="14"/>
  <c r="J1156" i="14"/>
  <c r="J1155" i="14"/>
  <c r="J1154" i="14"/>
  <c r="J1153" i="14"/>
  <c r="J1152" i="14"/>
  <c r="J1151" i="14"/>
  <c r="J1150" i="14"/>
  <c r="J1149" i="14"/>
  <c r="J1148" i="14"/>
  <c r="J1147" i="14"/>
  <c r="J1146" i="14"/>
  <c r="J1145" i="14"/>
  <c r="J1144" i="14"/>
  <c r="J1143" i="14"/>
  <c r="J1142" i="14"/>
  <c r="J1141" i="14"/>
  <c r="J1140" i="14"/>
  <c r="J1139" i="14"/>
  <c r="J1138" i="14"/>
  <c r="J1137" i="14"/>
  <c r="J1136" i="14"/>
  <c r="J1135" i="14"/>
  <c r="J1134" i="14"/>
  <c r="J1133" i="14"/>
  <c r="J1132" i="14"/>
  <c r="J1131" i="14"/>
  <c r="J1130" i="14"/>
  <c r="J1129" i="14"/>
  <c r="J1128" i="14"/>
  <c r="J1127" i="14"/>
  <c r="J1126" i="14"/>
  <c r="J1125" i="14"/>
  <c r="J1124" i="14"/>
  <c r="J1123" i="14"/>
  <c r="J1122" i="14"/>
  <c r="J1121" i="14"/>
  <c r="J1120" i="14"/>
  <c r="J1119" i="14"/>
  <c r="J1118" i="14"/>
  <c r="J1117" i="14"/>
  <c r="J1116" i="14"/>
  <c r="J1115" i="14"/>
  <c r="J1114" i="14"/>
  <c r="J1113" i="14"/>
  <c r="J1112" i="14"/>
  <c r="J1111" i="14"/>
  <c r="J1110" i="14"/>
  <c r="J1109" i="14"/>
  <c r="J1108" i="14"/>
  <c r="J1107" i="14"/>
  <c r="J1106" i="14"/>
  <c r="J1105" i="14"/>
  <c r="J1104" i="14"/>
  <c r="J1103" i="14"/>
  <c r="J1102" i="14"/>
  <c r="J1101" i="14"/>
  <c r="J1100" i="14"/>
  <c r="J1099" i="14"/>
  <c r="J1098" i="14"/>
  <c r="J1097" i="14"/>
  <c r="J1096" i="14"/>
  <c r="J1095" i="14"/>
  <c r="J1094" i="14"/>
  <c r="J1093" i="14"/>
  <c r="J1092" i="14"/>
  <c r="J1091" i="14"/>
  <c r="J1090" i="14"/>
  <c r="J1089" i="14"/>
  <c r="J1088" i="14"/>
  <c r="J1087" i="14"/>
  <c r="J1086" i="14"/>
  <c r="J1085" i="14"/>
  <c r="J1084" i="14"/>
  <c r="J1083" i="14"/>
  <c r="J1082" i="14"/>
  <c r="J1081" i="14"/>
  <c r="J1080" i="14"/>
  <c r="J1079" i="14"/>
  <c r="J1078" i="14"/>
  <c r="J1077" i="14"/>
  <c r="J1076" i="14"/>
  <c r="J1075" i="14"/>
  <c r="J1074" i="14"/>
  <c r="J1073" i="14"/>
  <c r="J1072" i="14"/>
  <c r="J1071" i="14"/>
  <c r="J1070" i="14"/>
  <c r="J1069" i="14"/>
  <c r="J1068" i="14"/>
  <c r="J1067" i="14"/>
  <c r="J1066" i="14"/>
  <c r="J1065" i="14"/>
  <c r="J1064" i="14"/>
  <c r="J1063" i="14"/>
  <c r="J1062" i="14"/>
  <c r="J1061" i="14"/>
  <c r="J1060" i="14"/>
  <c r="J1059" i="14"/>
  <c r="J1058" i="14"/>
  <c r="J1057" i="14"/>
  <c r="J1056" i="14"/>
  <c r="J1055" i="14"/>
  <c r="J1054" i="14"/>
  <c r="J1053" i="14"/>
  <c r="J1052" i="14"/>
  <c r="J1051" i="14"/>
  <c r="J1050" i="14"/>
  <c r="J1049" i="14"/>
  <c r="J1048" i="14"/>
  <c r="J1047" i="14"/>
  <c r="J1046" i="14"/>
  <c r="J1045" i="14"/>
  <c r="J1044" i="14"/>
  <c r="J1043" i="14"/>
  <c r="J1042" i="14"/>
  <c r="J1041" i="14"/>
  <c r="J1040" i="14"/>
  <c r="J1039" i="14"/>
  <c r="J1038" i="14"/>
  <c r="J1037" i="14"/>
  <c r="J1036" i="14"/>
  <c r="J1035" i="14"/>
  <c r="J1034" i="14"/>
  <c r="J1033" i="14"/>
  <c r="J1032" i="14"/>
  <c r="J1031" i="14"/>
  <c r="J1030" i="14"/>
  <c r="J1029" i="14"/>
  <c r="J1028" i="14"/>
  <c r="J1027" i="14"/>
  <c r="J1026" i="14"/>
  <c r="J1025" i="14"/>
  <c r="J1024" i="14"/>
  <c r="J1023" i="14"/>
  <c r="J1022" i="14"/>
  <c r="J1021" i="14"/>
  <c r="J1020" i="14"/>
  <c r="J1019" i="14"/>
  <c r="J1018" i="14"/>
  <c r="J1017" i="14"/>
  <c r="J1016" i="14"/>
  <c r="J1015" i="14"/>
  <c r="J1014" i="14"/>
  <c r="J1013" i="14"/>
  <c r="J1012" i="14"/>
  <c r="J1011" i="14"/>
  <c r="J1010" i="14"/>
  <c r="J1009" i="14"/>
  <c r="J1008" i="14"/>
  <c r="J1007" i="14"/>
  <c r="J1006" i="14"/>
  <c r="J1005" i="14"/>
  <c r="J1004" i="14"/>
  <c r="J1003" i="14"/>
  <c r="J1002" i="14"/>
  <c r="J1001" i="14"/>
  <c r="J1000" i="14"/>
  <c r="J999" i="14"/>
  <c r="J998" i="14"/>
  <c r="J997" i="14"/>
  <c r="J996" i="14"/>
  <c r="J995" i="14"/>
  <c r="J994" i="14"/>
  <c r="J993" i="14"/>
  <c r="J992" i="14"/>
  <c r="J991" i="14"/>
  <c r="J990" i="14"/>
  <c r="J989" i="14"/>
  <c r="J988" i="14"/>
  <c r="J987" i="14"/>
  <c r="J986" i="14"/>
  <c r="J985" i="14"/>
  <c r="J984" i="14"/>
  <c r="J983" i="14"/>
  <c r="J982" i="14"/>
  <c r="J981" i="14"/>
  <c r="J980" i="14"/>
  <c r="J979" i="14"/>
  <c r="J978" i="14"/>
  <c r="J977" i="14"/>
  <c r="J976" i="14"/>
  <c r="J975" i="14"/>
  <c r="J974" i="14"/>
  <c r="J973" i="14"/>
  <c r="J972" i="14"/>
  <c r="J971" i="14"/>
  <c r="J970" i="14"/>
  <c r="J969" i="14"/>
  <c r="J968" i="14"/>
  <c r="J967" i="14"/>
  <c r="J966" i="14"/>
  <c r="J965" i="14"/>
  <c r="J964" i="14"/>
  <c r="J963" i="14"/>
  <c r="J962" i="14"/>
  <c r="J961" i="14"/>
  <c r="J960" i="14"/>
  <c r="J959" i="14"/>
  <c r="J958" i="14"/>
  <c r="J957" i="14"/>
  <c r="J956" i="14"/>
  <c r="J955" i="14"/>
  <c r="J954" i="14"/>
  <c r="J953" i="14"/>
  <c r="J952" i="14"/>
  <c r="J951" i="14"/>
  <c r="J950" i="14"/>
  <c r="J949" i="14"/>
  <c r="J948" i="14"/>
  <c r="J947" i="14"/>
  <c r="J946" i="14"/>
  <c r="J945" i="14"/>
  <c r="J944" i="14"/>
  <c r="J943" i="14"/>
  <c r="J942" i="14"/>
  <c r="J941" i="14"/>
  <c r="J940" i="14"/>
  <c r="J939" i="14"/>
  <c r="J938" i="14"/>
  <c r="J937" i="14"/>
  <c r="J936" i="14"/>
  <c r="J935" i="14"/>
  <c r="J934" i="14"/>
  <c r="J933" i="14"/>
  <c r="J932" i="14"/>
  <c r="J931" i="14"/>
  <c r="J930" i="14"/>
  <c r="J929" i="14"/>
  <c r="J928" i="14"/>
  <c r="J927" i="14"/>
  <c r="J926" i="14"/>
  <c r="J925" i="14"/>
  <c r="J924" i="14"/>
  <c r="J923" i="14"/>
  <c r="J922" i="14"/>
  <c r="J921" i="14"/>
  <c r="J920" i="14"/>
  <c r="J919" i="14"/>
  <c r="J918" i="14"/>
  <c r="J917" i="14"/>
  <c r="J916" i="14"/>
  <c r="J915" i="14"/>
  <c r="J914" i="14"/>
  <c r="J913" i="14"/>
  <c r="J912" i="14"/>
  <c r="J911" i="14"/>
  <c r="J910" i="14"/>
  <c r="J909" i="14"/>
  <c r="J908" i="14"/>
  <c r="J907" i="14"/>
  <c r="J906" i="14"/>
  <c r="J905" i="14"/>
  <c r="J904" i="14"/>
  <c r="J903" i="14"/>
  <c r="J902" i="14"/>
  <c r="J901" i="14"/>
  <c r="J900" i="14"/>
  <c r="J899" i="14"/>
  <c r="J898" i="14"/>
  <c r="J897" i="14"/>
  <c r="J896" i="14"/>
  <c r="J895" i="14"/>
  <c r="J894" i="14"/>
  <c r="J893" i="14"/>
  <c r="J892" i="14"/>
  <c r="J891" i="14"/>
  <c r="J890" i="14"/>
  <c r="J889" i="14"/>
  <c r="J888" i="14"/>
  <c r="J887" i="14"/>
  <c r="J886" i="14"/>
  <c r="J885" i="14"/>
  <c r="J884" i="14"/>
  <c r="J883" i="14"/>
  <c r="J882" i="14"/>
  <c r="J881" i="14"/>
  <c r="J880" i="14"/>
  <c r="J879" i="14"/>
  <c r="J878" i="14"/>
  <c r="J877" i="14"/>
  <c r="J876" i="14"/>
  <c r="J875" i="14"/>
  <c r="J874" i="14"/>
  <c r="J873" i="14"/>
  <c r="J872" i="14"/>
  <c r="J871" i="14"/>
  <c r="J870" i="14"/>
  <c r="J869" i="14"/>
  <c r="J868" i="14"/>
  <c r="J867" i="14"/>
  <c r="J866" i="14"/>
  <c r="J865" i="14"/>
  <c r="J864" i="14"/>
  <c r="J863" i="14"/>
  <c r="J862" i="14"/>
  <c r="J861" i="14"/>
  <c r="J860" i="14"/>
  <c r="J859" i="14"/>
  <c r="J858" i="14"/>
  <c r="J857" i="14"/>
  <c r="J856" i="14"/>
  <c r="J855" i="14"/>
  <c r="J854" i="14"/>
  <c r="J853" i="14"/>
  <c r="J852" i="14"/>
  <c r="J851" i="14"/>
  <c r="J850" i="14"/>
  <c r="J849" i="14"/>
  <c r="J848" i="14"/>
  <c r="J847" i="14"/>
  <c r="J846" i="14"/>
  <c r="J845" i="14"/>
  <c r="J844" i="14"/>
  <c r="J843" i="14"/>
  <c r="J842" i="14"/>
  <c r="J841" i="14"/>
  <c r="J840" i="14"/>
  <c r="J839" i="14"/>
  <c r="J838" i="14"/>
  <c r="J837" i="14"/>
  <c r="J836" i="14"/>
  <c r="J835" i="14"/>
  <c r="J834" i="14"/>
  <c r="J833" i="14"/>
  <c r="J832" i="14"/>
  <c r="J831" i="14"/>
  <c r="J830" i="14"/>
  <c r="J829" i="14"/>
  <c r="J828" i="14"/>
  <c r="J827" i="14"/>
  <c r="J826" i="14"/>
  <c r="J825" i="14"/>
  <c r="J824" i="14"/>
  <c r="J823" i="14"/>
  <c r="J822" i="14"/>
  <c r="J821" i="14"/>
  <c r="J820" i="14"/>
  <c r="J819" i="14"/>
  <c r="J818" i="14"/>
  <c r="J817" i="14"/>
  <c r="J816" i="14"/>
  <c r="J815" i="14"/>
  <c r="J814" i="14"/>
  <c r="J813" i="14"/>
  <c r="J812" i="14"/>
  <c r="J811" i="14"/>
  <c r="J810" i="14"/>
  <c r="J809" i="14"/>
  <c r="J808" i="14"/>
  <c r="J807" i="14"/>
  <c r="J806" i="14"/>
  <c r="J805" i="14"/>
  <c r="J804" i="14"/>
  <c r="J803" i="14"/>
  <c r="J802" i="14"/>
  <c r="J801" i="14"/>
  <c r="J800" i="14"/>
  <c r="J799" i="14"/>
  <c r="J798" i="14"/>
  <c r="J797" i="14"/>
  <c r="J796" i="14"/>
  <c r="J795" i="14"/>
  <c r="J794" i="14"/>
  <c r="J793" i="14"/>
  <c r="J792" i="14"/>
  <c r="J791" i="14"/>
  <c r="J790" i="14"/>
  <c r="J789" i="14"/>
  <c r="J788" i="14"/>
  <c r="J787" i="14"/>
  <c r="J786" i="14"/>
  <c r="J785" i="14"/>
  <c r="J784" i="14"/>
  <c r="J783" i="14"/>
  <c r="J782" i="14"/>
  <c r="J781" i="14"/>
  <c r="J780" i="14"/>
  <c r="J779" i="14"/>
  <c r="J778" i="14"/>
  <c r="J777" i="14"/>
  <c r="J776" i="14"/>
  <c r="J775" i="14"/>
  <c r="J774" i="14"/>
  <c r="J773" i="14"/>
  <c r="J772" i="14"/>
  <c r="J771" i="14"/>
  <c r="J770" i="14"/>
  <c r="J769" i="14"/>
  <c r="J768" i="14"/>
  <c r="J767" i="14"/>
  <c r="J766" i="14"/>
  <c r="J765" i="14"/>
  <c r="J764" i="14"/>
  <c r="J763" i="14"/>
  <c r="J762" i="14"/>
  <c r="J761" i="14"/>
  <c r="J760" i="14"/>
  <c r="J759" i="14"/>
  <c r="J758" i="14"/>
  <c r="J757" i="14"/>
  <c r="J756" i="14"/>
  <c r="J755" i="14"/>
  <c r="J754" i="14"/>
  <c r="J753" i="14"/>
  <c r="J752" i="14"/>
  <c r="J751" i="14"/>
  <c r="J750" i="14"/>
  <c r="J749" i="14"/>
  <c r="J748" i="14"/>
  <c r="J747" i="14"/>
  <c r="J746" i="14"/>
  <c r="J745" i="14"/>
  <c r="J744" i="14"/>
  <c r="J743" i="14"/>
  <c r="J742" i="14"/>
  <c r="J741" i="14"/>
  <c r="J740" i="14"/>
  <c r="J739" i="14"/>
  <c r="J738" i="14"/>
  <c r="J737" i="14"/>
  <c r="J736" i="14"/>
  <c r="J735" i="14"/>
  <c r="J734" i="14"/>
  <c r="J733" i="14"/>
  <c r="J732" i="14"/>
  <c r="J731" i="14"/>
  <c r="J730" i="14"/>
  <c r="J729" i="14"/>
  <c r="J728" i="14"/>
  <c r="J727" i="14"/>
  <c r="J726" i="14"/>
  <c r="J725" i="14"/>
  <c r="J724" i="14"/>
  <c r="J723" i="14"/>
  <c r="J722" i="14"/>
  <c r="J721" i="14"/>
  <c r="J720" i="14"/>
  <c r="J719" i="14"/>
  <c r="J718" i="14"/>
  <c r="J717" i="14"/>
  <c r="J716" i="14"/>
  <c r="J715" i="14"/>
  <c r="J714" i="14"/>
  <c r="J713" i="14"/>
  <c r="J712" i="14"/>
  <c r="J711" i="14"/>
  <c r="J710" i="14"/>
  <c r="J709" i="14"/>
  <c r="J708" i="14"/>
  <c r="J707" i="14"/>
  <c r="J706" i="14"/>
  <c r="J705" i="14"/>
  <c r="J704" i="14"/>
  <c r="J703" i="14"/>
  <c r="J702" i="14"/>
  <c r="J701" i="14"/>
  <c r="J700" i="14"/>
  <c r="J699" i="14"/>
  <c r="J698" i="14"/>
  <c r="J697" i="14"/>
  <c r="J696" i="14"/>
  <c r="J695" i="14"/>
  <c r="J694" i="14"/>
  <c r="J693" i="14"/>
  <c r="J692" i="14"/>
  <c r="J691" i="14"/>
  <c r="J690" i="14"/>
  <c r="J689" i="14"/>
  <c r="J688" i="14"/>
  <c r="J687" i="14"/>
  <c r="J686" i="14"/>
  <c r="J685" i="14"/>
  <c r="J684" i="14"/>
  <c r="J683" i="14"/>
  <c r="J682" i="14"/>
  <c r="J681" i="14"/>
  <c r="J680" i="14"/>
  <c r="J679" i="14"/>
  <c r="J678" i="14"/>
  <c r="J677" i="14"/>
  <c r="J676" i="14"/>
  <c r="J675" i="14"/>
  <c r="J674" i="14"/>
  <c r="J673" i="14"/>
  <c r="J672" i="14"/>
  <c r="J671" i="14"/>
  <c r="J670" i="14"/>
  <c r="J669" i="14"/>
  <c r="J668" i="14"/>
  <c r="J667" i="14"/>
  <c r="J666" i="14"/>
  <c r="J665" i="14"/>
  <c r="J664" i="14"/>
  <c r="J663" i="14"/>
  <c r="J662" i="14"/>
  <c r="J661" i="14"/>
  <c r="J660" i="14"/>
  <c r="J659" i="14"/>
  <c r="J658" i="14"/>
  <c r="J657" i="14"/>
  <c r="J656" i="14"/>
  <c r="J655" i="14"/>
  <c r="J654" i="14"/>
  <c r="J653" i="14"/>
  <c r="J652" i="14"/>
  <c r="J651" i="14"/>
  <c r="J650" i="14"/>
  <c r="J649" i="14"/>
  <c r="J648" i="14"/>
  <c r="J647" i="14"/>
  <c r="J646" i="14"/>
  <c r="J645" i="14"/>
  <c r="J644" i="14"/>
  <c r="J643" i="14"/>
  <c r="J642" i="14"/>
  <c r="J641" i="14"/>
  <c r="J640" i="14"/>
  <c r="J231" i="14"/>
  <c r="J232" i="14"/>
  <c r="J233" i="14"/>
  <c r="J234" i="14"/>
  <c r="J235" i="14"/>
  <c r="J236" i="14"/>
  <c r="J237" i="14"/>
  <c r="J238" i="14"/>
  <c r="J239" i="14"/>
  <c r="J240" i="14"/>
  <c r="J241" i="14"/>
  <c r="J242" i="14"/>
  <c r="J243" i="14"/>
  <c r="J244" i="14"/>
  <c r="J245" i="14"/>
  <c r="J246" i="14"/>
  <c r="J247" i="14"/>
  <c r="J248" i="14"/>
  <c r="J249" i="14"/>
  <c r="J250" i="14"/>
  <c r="J251" i="14"/>
  <c r="J252" i="14"/>
  <c r="J253" i="14"/>
  <c r="J254" i="14"/>
  <c r="J255" i="14"/>
  <c r="J256" i="14"/>
  <c r="J257" i="14"/>
  <c r="J258" i="14"/>
  <c r="J259" i="14"/>
  <c r="J313" i="14"/>
  <c r="J260" i="14"/>
  <c r="J261" i="14"/>
  <c r="J262" i="14"/>
  <c r="J263" i="14"/>
  <c r="J264" i="14"/>
  <c r="J265" i="14"/>
  <c r="J266" i="14"/>
  <c r="J267" i="14"/>
  <c r="J268" i="14"/>
  <c r="J269" i="14"/>
  <c r="J270" i="14"/>
  <c r="J271" i="14"/>
  <c r="J272" i="14"/>
  <c r="J273" i="14"/>
  <c r="J274" i="14"/>
  <c r="J275" i="14"/>
  <c r="J276" i="14"/>
  <c r="J277" i="14"/>
  <c r="J278" i="14"/>
  <c r="J279" i="14"/>
  <c r="J280" i="14"/>
  <c r="J281" i="14"/>
  <c r="J282" i="14"/>
  <c r="J283" i="14"/>
  <c r="J284" i="14"/>
  <c r="J285" i="14"/>
  <c r="J286" i="14"/>
  <c r="J287" i="14"/>
  <c r="J288" i="14"/>
  <c r="J289" i="14"/>
  <c r="J290" i="14"/>
  <c r="J291" i="14"/>
  <c r="J292" i="14"/>
  <c r="J293" i="14"/>
  <c r="J294" i="14"/>
  <c r="J295" i="14"/>
  <c r="J296" i="14"/>
  <c r="J297" i="14"/>
  <c r="J298" i="14"/>
  <c r="J299" i="14"/>
  <c r="J300" i="14"/>
  <c r="J301" i="14"/>
  <c r="J302" i="14"/>
  <c r="J303" i="14"/>
  <c r="J304" i="14"/>
  <c r="J305" i="14"/>
  <c r="J306" i="14"/>
  <c r="J307" i="14"/>
  <c r="J308" i="14"/>
  <c r="J309" i="14"/>
  <c r="J310" i="14"/>
  <c r="J311" i="14"/>
  <c r="J312" i="14"/>
  <c r="J558" i="14"/>
  <c r="J557" i="14"/>
  <c r="J556" i="14"/>
  <c r="J555" i="14"/>
  <c r="J554" i="14"/>
  <c r="J553" i="14"/>
  <c r="J552" i="14"/>
  <c r="J551" i="14"/>
  <c r="J550" i="14"/>
  <c r="J549" i="14"/>
  <c r="J548" i="14"/>
  <c r="J547" i="14"/>
  <c r="J546" i="14"/>
  <c r="J545" i="14"/>
  <c r="J544" i="14"/>
  <c r="J543" i="14"/>
  <c r="J542" i="14"/>
  <c r="J541" i="14"/>
  <c r="J540" i="14"/>
  <c r="J539" i="14"/>
  <c r="J538" i="14"/>
  <c r="J537" i="14"/>
  <c r="J536" i="14"/>
  <c r="J535" i="14"/>
  <c r="J534" i="14"/>
  <c r="J533" i="14"/>
  <c r="J532" i="14"/>
  <c r="J531" i="14"/>
  <c r="J530" i="14"/>
  <c r="J529" i="14"/>
  <c r="J528" i="14"/>
  <c r="J527" i="14"/>
  <c r="J526" i="14"/>
  <c r="J525" i="14"/>
  <c r="J524" i="14"/>
  <c r="J523" i="14"/>
  <c r="J522" i="14"/>
  <c r="J521" i="14"/>
  <c r="J520" i="14"/>
  <c r="J519" i="14"/>
  <c r="J518" i="14"/>
  <c r="J517" i="14"/>
  <c r="J516" i="14"/>
  <c r="J515" i="14"/>
  <c r="J514" i="14"/>
  <c r="J513" i="14"/>
  <c r="J512" i="14"/>
  <c r="J511" i="14"/>
  <c r="J510" i="14"/>
  <c r="J509" i="14"/>
  <c r="J508" i="14"/>
  <c r="J507" i="14"/>
  <c r="J506" i="14"/>
  <c r="J505" i="14"/>
  <c r="J504" i="14"/>
  <c r="J503" i="14"/>
  <c r="J502" i="14"/>
  <c r="J501" i="14"/>
  <c r="J500" i="14"/>
  <c r="J499" i="14"/>
  <c r="J498" i="14"/>
  <c r="J497" i="14"/>
  <c r="J496" i="14"/>
  <c r="J495" i="14"/>
  <c r="J494" i="14"/>
  <c r="J493" i="14"/>
  <c r="J492" i="14"/>
  <c r="J491" i="14"/>
  <c r="J490" i="14"/>
  <c r="J489" i="14"/>
  <c r="J488" i="14"/>
  <c r="J487" i="14"/>
  <c r="J486" i="14"/>
  <c r="J485" i="14"/>
  <c r="J484" i="14"/>
  <c r="J483" i="14"/>
  <c r="J482" i="14"/>
  <c r="J481" i="14"/>
  <c r="J480" i="14"/>
  <c r="J479" i="14"/>
  <c r="J478" i="14"/>
  <c r="J477" i="14"/>
  <c r="J476" i="14"/>
  <c r="J475" i="14"/>
  <c r="J474" i="14"/>
  <c r="J473" i="14"/>
  <c r="J472" i="14"/>
  <c r="J471" i="14"/>
  <c r="J470" i="14"/>
  <c r="J469" i="14"/>
  <c r="J468" i="14"/>
  <c r="J467" i="14"/>
  <c r="J466" i="14"/>
  <c r="J465" i="14"/>
  <c r="J464" i="14"/>
  <c r="J463" i="14"/>
  <c r="J462" i="14"/>
  <c r="J461" i="14"/>
  <c r="J460" i="14"/>
  <c r="J459" i="14"/>
  <c r="J458" i="14"/>
  <c r="J457" i="14"/>
  <c r="J456" i="14"/>
  <c r="J455" i="14"/>
  <c r="J454" i="14"/>
  <c r="J453" i="14"/>
  <c r="J452" i="14"/>
  <c r="J451" i="14"/>
  <c r="J450" i="14"/>
  <c r="J449" i="14"/>
  <c r="J448" i="14"/>
  <c r="J447" i="14"/>
  <c r="J446" i="14"/>
  <c r="J445" i="14"/>
  <c r="J444" i="14"/>
  <c r="J443" i="14"/>
  <c r="J442" i="14"/>
  <c r="J441" i="14"/>
  <c r="J440" i="14"/>
  <c r="J439" i="14"/>
  <c r="J438" i="14"/>
  <c r="J437" i="14"/>
  <c r="J436" i="14"/>
  <c r="J435" i="14"/>
  <c r="J434" i="14"/>
  <c r="J433" i="14"/>
  <c r="J432" i="14"/>
  <c r="J431" i="14"/>
  <c r="J430" i="14"/>
  <c r="J429" i="14"/>
  <c r="J428" i="14"/>
  <c r="J427" i="14"/>
  <c r="J426" i="14"/>
  <c r="J425" i="14"/>
  <c r="J424" i="14"/>
  <c r="J423" i="14"/>
  <c r="J422" i="14"/>
  <c r="J421" i="14"/>
  <c r="J420" i="14"/>
  <c r="J419" i="14"/>
  <c r="J418" i="14"/>
  <c r="J417" i="14"/>
  <c r="J416" i="14"/>
  <c r="J415" i="14"/>
  <c r="J414" i="14"/>
  <c r="J413" i="14"/>
  <c r="J412" i="14"/>
  <c r="J411" i="14"/>
  <c r="J410" i="14"/>
  <c r="J409" i="14"/>
  <c r="J408" i="14"/>
  <c r="J407" i="14"/>
  <c r="J406" i="14"/>
  <c r="J405" i="14"/>
  <c r="J404" i="14"/>
  <c r="J403" i="14"/>
  <c r="J402" i="14"/>
  <c r="J401" i="14"/>
  <c r="J400" i="14"/>
  <c r="J399" i="14"/>
  <c r="J398" i="14"/>
  <c r="J397" i="14"/>
  <c r="J396" i="14"/>
  <c r="J395" i="14"/>
  <c r="J394" i="14"/>
  <c r="J393" i="14"/>
  <c r="J392" i="14"/>
  <c r="J391" i="14"/>
  <c r="J390" i="14"/>
  <c r="J389" i="14"/>
  <c r="J388" i="14"/>
  <c r="J387" i="14"/>
  <c r="J386" i="14"/>
  <c r="J385" i="14"/>
  <c r="J384" i="14"/>
  <c r="J383" i="14"/>
  <c r="J382" i="14"/>
  <c r="J381" i="14"/>
  <c r="J380" i="14"/>
  <c r="J379" i="14"/>
  <c r="J378" i="14"/>
  <c r="J377" i="14"/>
  <c r="J376" i="14"/>
  <c r="J375" i="14"/>
  <c r="J374" i="14"/>
  <c r="J373" i="14"/>
  <c r="J372" i="14"/>
  <c r="J371" i="14"/>
  <c r="J370" i="14"/>
  <c r="J369" i="14"/>
  <c r="J368" i="14"/>
  <c r="J367" i="14"/>
  <c r="J366" i="14"/>
  <c r="J365" i="14"/>
  <c r="J364" i="14"/>
  <c r="J363" i="14"/>
  <c r="J362" i="14"/>
  <c r="J361" i="14"/>
  <c r="J360" i="14"/>
  <c r="J359" i="14"/>
  <c r="J358" i="14"/>
  <c r="J357" i="14"/>
  <c r="J356" i="14"/>
  <c r="J355" i="14"/>
  <c r="J354" i="14"/>
  <c r="J353" i="14"/>
  <c r="J352" i="14"/>
  <c r="J351" i="14"/>
  <c r="J350" i="14"/>
  <c r="J349" i="14"/>
  <c r="J348" i="14"/>
  <c r="J347" i="14"/>
  <c r="J346" i="14"/>
  <c r="J345" i="14"/>
  <c r="J344" i="14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25" i="14"/>
  <c r="J324" i="14"/>
  <c r="J323" i="14"/>
  <c r="J322" i="14"/>
  <c r="J321" i="14"/>
  <c r="J320" i="14"/>
  <c r="J319" i="14"/>
  <c r="J318" i="14"/>
  <c r="J317" i="14"/>
  <c r="J316" i="14"/>
  <c r="J315" i="14"/>
  <c r="J314" i="14"/>
  <c r="J230" i="14"/>
  <c r="J229" i="14"/>
  <c r="J228" i="14"/>
  <c r="J227" i="14"/>
  <c r="J226" i="14"/>
  <c r="J225" i="14"/>
  <c r="J224" i="14"/>
  <c r="J223" i="14"/>
  <c r="J222" i="14"/>
  <c r="J221" i="14"/>
  <c r="J220" i="14"/>
  <c r="J219" i="14"/>
  <c r="J218" i="14"/>
  <c r="J217" i="14"/>
  <c r="J216" i="14"/>
  <c r="J215" i="14"/>
  <c r="J214" i="14"/>
  <c r="J213" i="14"/>
  <c r="J212" i="14"/>
  <c r="J211" i="14"/>
  <c r="J210" i="14"/>
  <c r="J209" i="14"/>
  <c r="J208" i="14"/>
  <c r="J207" i="14"/>
  <c r="J206" i="14"/>
  <c r="J205" i="14"/>
  <c r="J204" i="14"/>
  <c r="J203" i="14"/>
  <c r="J202" i="14"/>
  <c r="J201" i="14"/>
  <c r="J200" i="14"/>
  <c r="J199" i="14"/>
  <c r="J198" i="14"/>
  <c r="J197" i="14"/>
  <c r="J196" i="14"/>
  <c r="J195" i="14"/>
  <c r="J194" i="14"/>
  <c r="J193" i="14"/>
  <c r="J192" i="14"/>
  <c r="J191" i="14"/>
  <c r="J190" i="14"/>
  <c r="J189" i="14"/>
  <c r="J188" i="14"/>
  <c r="J187" i="14"/>
  <c r="J186" i="14"/>
  <c r="J185" i="14"/>
  <c r="J184" i="14"/>
  <c r="J183" i="14"/>
  <c r="J182" i="14"/>
  <c r="J181" i="14"/>
  <c r="J180" i="14"/>
  <c r="J179" i="14"/>
  <c r="J178" i="14"/>
  <c r="J177" i="14"/>
  <c r="J176" i="14"/>
  <c r="J175" i="14"/>
  <c r="J174" i="14"/>
  <c r="J173" i="14"/>
  <c r="J172" i="14"/>
  <c r="J171" i="14"/>
  <c r="J170" i="14"/>
  <c r="J169" i="14"/>
  <c r="J168" i="14"/>
  <c r="J167" i="14"/>
  <c r="J166" i="14"/>
  <c r="J165" i="14"/>
  <c r="J164" i="14"/>
  <c r="J163" i="14"/>
  <c r="J162" i="14"/>
  <c r="J161" i="14"/>
  <c r="J160" i="14"/>
  <c r="J159" i="14"/>
  <c r="J158" i="14"/>
  <c r="J157" i="14"/>
  <c r="J156" i="14"/>
  <c r="J155" i="14"/>
  <c r="J154" i="14"/>
  <c r="J153" i="14"/>
  <c r="J152" i="14"/>
  <c r="J151" i="14"/>
  <c r="J150" i="14"/>
  <c r="J149" i="14"/>
  <c r="J148" i="14"/>
  <c r="J147" i="14"/>
  <c r="J146" i="14"/>
  <c r="J145" i="14"/>
  <c r="J144" i="14"/>
  <c r="J143" i="14"/>
  <c r="J142" i="14"/>
  <c r="J141" i="14"/>
  <c r="J140" i="14"/>
  <c r="J139" i="14"/>
  <c r="J138" i="14"/>
  <c r="J137" i="14"/>
  <c r="J136" i="14"/>
  <c r="J135" i="14"/>
  <c r="J134" i="14"/>
  <c r="J133" i="14"/>
  <c r="J132" i="14"/>
  <c r="J131" i="14"/>
  <c r="J130" i="14"/>
  <c r="J129" i="14"/>
  <c r="K2" i="14"/>
  <c r="V2" i="14" s="1"/>
  <c r="P2" i="14"/>
  <c r="L1433" i="14"/>
  <c r="M1433" i="14"/>
  <c r="X1705" i="10"/>
  <c r="Y1705" i="10" s="1"/>
  <c r="X1680" i="10"/>
  <c r="Y1680" i="10" s="1"/>
  <c r="X1679" i="10"/>
  <c r="Y1679" i="10"/>
  <c r="X1675" i="10"/>
  <c r="Y1675" i="10"/>
  <c r="R1674" i="10"/>
  <c r="S1674" i="10" s="1"/>
  <c r="R1673" i="10"/>
  <c r="S1673" i="10" s="1"/>
  <c r="R1672" i="10"/>
  <c r="S1672" i="10" s="1"/>
  <c r="R1671" i="10"/>
  <c r="S1671" i="10" s="1"/>
  <c r="X1670" i="10"/>
  <c r="Y1670" i="10"/>
  <c r="R1670" i="10"/>
  <c r="S1670" i="10" s="1"/>
  <c r="X1669" i="10"/>
  <c r="Y1669" i="10" s="1"/>
  <c r="R1669" i="10"/>
  <c r="S1669" i="10" s="1"/>
  <c r="R1668" i="10"/>
  <c r="S1668" i="10" s="1"/>
  <c r="X1667" i="10"/>
  <c r="Y1667" i="10"/>
  <c r="R1667" i="10"/>
  <c r="S1667" i="10"/>
  <c r="X1666" i="10"/>
  <c r="Y1666" i="10"/>
  <c r="R1666" i="10"/>
  <c r="S1666" i="10"/>
  <c r="R1665" i="10"/>
  <c r="S1665" i="10" s="1"/>
  <c r="R1664" i="10"/>
  <c r="S1664" i="10" s="1"/>
  <c r="R1663" i="10"/>
  <c r="S1663" i="10" s="1"/>
  <c r="X1662" i="10"/>
  <c r="Y1662" i="10" s="1"/>
  <c r="J31" i="1" s="1"/>
  <c r="K31" i="1" s="1"/>
  <c r="R1662" i="10"/>
  <c r="S1662" i="10" s="1"/>
  <c r="R1661" i="10"/>
  <c r="S1661" i="10" s="1"/>
  <c r="R1660" i="10"/>
  <c r="S1660" i="10" s="1"/>
  <c r="R1659" i="10"/>
  <c r="S1659" i="10" s="1"/>
  <c r="R1658" i="10"/>
  <c r="S1658" i="10" s="1"/>
  <c r="R1657" i="10"/>
  <c r="S1657" i="10" s="1"/>
  <c r="X1656" i="10"/>
  <c r="Y1656" i="10" s="1"/>
  <c r="R1656" i="10"/>
  <c r="S1656" i="10" s="1"/>
  <c r="R1655" i="10"/>
  <c r="S1655" i="10" s="1"/>
  <c r="R1654" i="10"/>
  <c r="S1654" i="10" s="1"/>
  <c r="R1653" i="10"/>
  <c r="S1653" i="10" s="1"/>
  <c r="R1652" i="10"/>
  <c r="S1652" i="10" s="1"/>
  <c r="R1651" i="10"/>
  <c r="S1651" i="10" s="1"/>
  <c r="R1650" i="10"/>
  <c r="S1650" i="10" s="1"/>
  <c r="X1649" i="10"/>
  <c r="Y1649" i="10" s="1"/>
  <c r="R1649" i="10"/>
  <c r="S1649" i="10" s="1"/>
  <c r="R1648" i="10"/>
  <c r="S1648" i="10" s="1"/>
  <c r="R1647" i="10"/>
  <c r="S1647" i="10"/>
  <c r="R1646" i="10"/>
  <c r="S1646" i="10"/>
  <c r="R1645" i="10"/>
  <c r="S1645" i="10"/>
  <c r="R1644" i="10"/>
  <c r="S1644" i="10" s="1"/>
  <c r="R1643" i="10"/>
  <c r="S1643" i="10" s="1"/>
  <c r="R1642" i="10"/>
  <c r="S1642" i="10" s="1"/>
  <c r="R1641" i="10"/>
  <c r="S1641" i="10" s="1"/>
  <c r="R1640" i="10"/>
  <c r="S1640" i="10" s="1"/>
  <c r="R1639" i="10"/>
  <c r="S1639" i="10"/>
  <c r="R1638" i="10"/>
  <c r="S1638" i="10" s="1"/>
  <c r="R1637" i="10"/>
  <c r="S1637" i="10"/>
  <c r="R1636" i="10"/>
  <c r="S1636" i="10" s="1"/>
  <c r="R1635" i="10"/>
  <c r="S1635" i="10" s="1"/>
  <c r="X1634" i="10"/>
  <c r="Y1634" i="10" s="1"/>
  <c r="R1633" i="10"/>
  <c r="S1633" i="10" s="1"/>
  <c r="R1632" i="10"/>
  <c r="S1632" i="10"/>
  <c r="R1631" i="10"/>
  <c r="S1631" i="10"/>
  <c r="X1629" i="10"/>
  <c r="Y1629" i="10" s="1"/>
  <c r="R1629" i="10"/>
  <c r="S1629" i="10" s="1"/>
  <c r="X1628" i="10"/>
  <c r="Y1628" i="10" s="1"/>
  <c r="R1628" i="10"/>
  <c r="S1628" i="10" s="1"/>
  <c r="R1627" i="10"/>
  <c r="S1627" i="10" s="1"/>
  <c r="R1625" i="10"/>
  <c r="S1625" i="10" s="1"/>
  <c r="R1623" i="10"/>
  <c r="S1623" i="10"/>
  <c r="R1622" i="10"/>
  <c r="S1622" i="10" s="1"/>
  <c r="R1621" i="10"/>
  <c r="S1621" i="10" s="1"/>
  <c r="R1620" i="10"/>
  <c r="S1620" i="10" s="1"/>
  <c r="R1619" i="10"/>
  <c r="S1619" i="10" s="1"/>
  <c r="X1618" i="10"/>
  <c r="Y1618" i="10" s="1"/>
  <c r="R1616" i="10"/>
  <c r="S1616" i="10" s="1"/>
  <c r="R1615" i="10"/>
  <c r="S1615" i="10" s="1"/>
  <c r="R1614" i="10"/>
  <c r="S1614" i="10" s="1"/>
  <c r="R1613" i="10"/>
  <c r="S1613" i="10" s="1"/>
  <c r="R1612" i="10"/>
  <c r="S1612" i="10" s="1"/>
  <c r="R1611" i="10"/>
  <c r="S1611" i="10" s="1"/>
  <c r="R1610" i="10"/>
  <c r="S1610" i="10" s="1"/>
  <c r="R1609" i="10"/>
  <c r="S1609" i="10" s="1"/>
  <c r="R1608" i="10"/>
  <c r="S1608" i="10" s="1"/>
  <c r="R1607" i="10"/>
  <c r="S1607" i="10" s="1"/>
  <c r="R1605" i="10"/>
  <c r="S1605" i="10"/>
  <c r="R1604" i="10"/>
  <c r="S1604" i="10"/>
  <c r="R1603" i="10"/>
  <c r="S1603" i="10" s="1"/>
  <c r="R1600" i="10"/>
  <c r="S1600" i="10" s="1"/>
  <c r="R1598" i="10"/>
  <c r="S1598" i="10" s="1"/>
  <c r="R1596" i="10"/>
  <c r="S1596" i="10"/>
  <c r="R1595" i="10"/>
  <c r="S1595" i="10"/>
  <c r="R1594" i="10"/>
  <c r="S1594" i="10" s="1"/>
  <c r="R1593" i="10"/>
  <c r="S1593" i="10" s="1"/>
  <c r="R1591" i="10"/>
  <c r="S1591" i="10"/>
  <c r="R1589" i="10"/>
  <c r="S1589" i="10"/>
  <c r="R1588" i="10"/>
  <c r="S1588" i="10"/>
  <c r="R1587" i="10"/>
  <c r="S1587" i="10"/>
  <c r="R1584" i="10"/>
  <c r="S1584" i="10" s="1"/>
  <c r="R1583" i="10"/>
  <c r="S1583" i="10" s="1"/>
  <c r="R1582" i="10"/>
  <c r="S1582" i="10" s="1"/>
  <c r="R1581" i="10"/>
  <c r="S1581" i="10" s="1"/>
  <c r="R1580" i="10"/>
  <c r="S1580" i="10" s="1"/>
  <c r="R1578" i="10"/>
  <c r="S1578" i="10"/>
  <c r="R1575" i="10"/>
  <c r="S1575" i="10" s="1"/>
  <c r="R1574" i="10"/>
  <c r="S1574" i="10"/>
  <c r="R1573" i="10"/>
  <c r="S1573" i="10"/>
  <c r="R1572" i="10"/>
  <c r="S1572" i="10"/>
  <c r="X1570" i="10"/>
  <c r="Y1570" i="10"/>
  <c r="R1570" i="10"/>
  <c r="S1570" i="10"/>
  <c r="R1569" i="10"/>
  <c r="S1569" i="10" s="1"/>
  <c r="R1568" i="10"/>
  <c r="S1568" i="10"/>
  <c r="R1567" i="10"/>
  <c r="S1567" i="10"/>
  <c r="R1565" i="10"/>
  <c r="S1565" i="10"/>
  <c r="R1564" i="10"/>
  <c r="S1564" i="10" s="1"/>
  <c r="X1563" i="10"/>
  <c r="Y1563" i="10"/>
  <c r="R1563" i="10"/>
  <c r="S1563" i="10" s="1"/>
  <c r="R1562" i="10"/>
  <c r="S1562" i="10" s="1"/>
  <c r="R1561" i="10"/>
  <c r="S1561" i="10" s="1"/>
  <c r="R1560" i="10"/>
  <c r="S1560" i="10" s="1"/>
  <c r="R1559" i="10"/>
  <c r="S1559" i="10" s="1"/>
  <c r="X1558" i="10"/>
  <c r="Y1558" i="10" s="1"/>
  <c r="R1557" i="10"/>
  <c r="S1557" i="10" s="1"/>
  <c r="R1555" i="10"/>
  <c r="S1555" i="10"/>
  <c r="R1554" i="10"/>
  <c r="S1554" i="10"/>
  <c r="R1551" i="10"/>
  <c r="S1551" i="10" s="1"/>
  <c r="R1550" i="10"/>
  <c r="S1550" i="10"/>
  <c r="R1549" i="10"/>
  <c r="S1549" i="10" s="1"/>
  <c r="R1548" i="10"/>
  <c r="S1548" i="10" s="1"/>
  <c r="R1547" i="10"/>
  <c r="S1547" i="10" s="1"/>
  <c r="R1546" i="10"/>
  <c r="S1546" i="10" s="1"/>
  <c r="R1545" i="10"/>
  <c r="S1545" i="10" s="1"/>
  <c r="R1544" i="10"/>
  <c r="S1544" i="10" s="1"/>
  <c r="R1543" i="10"/>
  <c r="S1543" i="10"/>
  <c r="R1542" i="10"/>
  <c r="S1542" i="10"/>
  <c r="R1540" i="10"/>
  <c r="S1540" i="10"/>
  <c r="R1539" i="10"/>
  <c r="S1539" i="10" s="1"/>
  <c r="R1537" i="10"/>
  <c r="S1537" i="10"/>
  <c r="R1536" i="10"/>
  <c r="S1536" i="10" s="1"/>
  <c r="R1535" i="10"/>
  <c r="S1535" i="10" s="1"/>
  <c r="R1534" i="10"/>
  <c r="S1534" i="10" s="1"/>
  <c r="R1532" i="10"/>
  <c r="S1532" i="10" s="1"/>
  <c r="R1530" i="10"/>
  <c r="S1530" i="10" s="1"/>
  <c r="R1529" i="10"/>
  <c r="S1529" i="10"/>
  <c r="R1528" i="10"/>
  <c r="S1528" i="10" s="1"/>
  <c r="R1527" i="10"/>
  <c r="S1527" i="10" s="1"/>
  <c r="R1525" i="10"/>
  <c r="S1525" i="10" s="1"/>
  <c r="R1523" i="10"/>
  <c r="S1523" i="10" s="1"/>
  <c r="R1522" i="10"/>
  <c r="S1522" i="10" s="1"/>
  <c r="R1521" i="10"/>
  <c r="S1521" i="10" s="1"/>
  <c r="R1520" i="10"/>
  <c r="S1520" i="10" s="1"/>
  <c r="R1519" i="10"/>
  <c r="S1519" i="10" s="1"/>
  <c r="R1516" i="10"/>
  <c r="S1516" i="10"/>
  <c r="R1515" i="10"/>
  <c r="S1515" i="10"/>
  <c r="R1514" i="10"/>
  <c r="S1514" i="10"/>
  <c r="R1512" i="10"/>
  <c r="S1512" i="10" s="1"/>
  <c r="R1511" i="10"/>
  <c r="S1511" i="10"/>
  <c r="R1509" i="10"/>
  <c r="S1509" i="10"/>
  <c r="R1508" i="10"/>
  <c r="S1508" i="10" s="1"/>
  <c r="R1507" i="10"/>
  <c r="S1507" i="10" s="1"/>
  <c r="R1506" i="10"/>
  <c r="S1506" i="10" s="1"/>
  <c r="R1505" i="10"/>
  <c r="S1505" i="10" s="1"/>
  <c r="R1504" i="10"/>
  <c r="S1504" i="10"/>
  <c r="R1503" i="10"/>
  <c r="S1503" i="10"/>
  <c r="R1502" i="10"/>
  <c r="S1502" i="10"/>
  <c r="R1501" i="10"/>
  <c r="S1501" i="10" s="1"/>
  <c r="R1500" i="10"/>
  <c r="S1500" i="10"/>
  <c r="R1499" i="10"/>
  <c r="S1499" i="10" s="1"/>
  <c r="R1497" i="10"/>
  <c r="S1497" i="10"/>
  <c r="R1496" i="10"/>
  <c r="S1496" i="10"/>
  <c r="R1495" i="10"/>
  <c r="S1495" i="10"/>
  <c r="R1492" i="10"/>
  <c r="S1492" i="10"/>
  <c r="R1491" i="10"/>
  <c r="S1491" i="10" s="1"/>
  <c r="R1490" i="10"/>
  <c r="S1490" i="10" s="1"/>
  <c r="R1489" i="10"/>
  <c r="S1489" i="10"/>
  <c r="R1488" i="10"/>
  <c r="S1488" i="10"/>
  <c r="R1486" i="10"/>
  <c r="S1486" i="10" s="1"/>
  <c r="R1484" i="10"/>
  <c r="S1484" i="10"/>
  <c r="R1483" i="10"/>
  <c r="S1483" i="10"/>
  <c r="R1482" i="10"/>
  <c r="S1482" i="10" s="1"/>
  <c r="R1481" i="10"/>
  <c r="S1481" i="10" s="1"/>
  <c r="R1480" i="10"/>
  <c r="S1480" i="10" s="1"/>
  <c r="R1479" i="10"/>
  <c r="S1479" i="10" s="1"/>
  <c r="R1478" i="10"/>
  <c r="S1478" i="10" s="1"/>
  <c r="R1477" i="10"/>
  <c r="S1477" i="10" s="1"/>
  <c r="R1476" i="10"/>
  <c r="S1476" i="10" s="1"/>
  <c r="R1475" i="10"/>
  <c r="S1475" i="10" s="1"/>
  <c r="R1474" i="10"/>
  <c r="S1474" i="10" s="1"/>
  <c r="R1472" i="10"/>
  <c r="S1472" i="10" s="1"/>
  <c r="R1471" i="10"/>
  <c r="S1471" i="10" s="1"/>
  <c r="R1470" i="10"/>
  <c r="S1470" i="10" s="1"/>
  <c r="R1469" i="10"/>
  <c r="S1469" i="10" s="1"/>
  <c r="R1468" i="10"/>
  <c r="S1468" i="10" s="1"/>
  <c r="R1466" i="10"/>
  <c r="S1466" i="10" s="1"/>
  <c r="R1465" i="10"/>
  <c r="S1465" i="10" s="1"/>
  <c r="R1464" i="10"/>
  <c r="S1464" i="10" s="1"/>
  <c r="R1463" i="10"/>
  <c r="S1463" i="10" s="1"/>
  <c r="R1462" i="10"/>
  <c r="S1462" i="10" s="1"/>
  <c r="R1461" i="10"/>
  <c r="S1461" i="10" s="1"/>
  <c r="R1460" i="10"/>
  <c r="S1460" i="10" s="1"/>
  <c r="R1459" i="10"/>
  <c r="S1459" i="10" s="1"/>
  <c r="R1458" i="10"/>
  <c r="S1458" i="10" s="1"/>
  <c r="R1457" i="10"/>
  <c r="S1457" i="10" s="1"/>
  <c r="R1456" i="10"/>
  <c r="S1456" i="10" s="1"/>
  <c r="R1455" i="10"/>
  <c r="S1455" i="10" s="1"/>
  <c r="R1454" i="10"/>
  <c r="S1454" i="10" s="1"/>
  <c r="R1453" i="10"/>
  <c r="S1453" i="10" s="1"/>
  <c r="R1452" i="10"/>
  <c r="S1452" i="10" s="1"/>
  <c r="R1451" i="10"/>
  <c r="S1451" i="10" s="1"/>
  <c r="R1449" i="10"/>
  <c r="S1449" i="10" s="1"/>
  <c r="R1448" i="10"/>
  <c r="S1448" i="10" s="1"/>
  <c r="R1447" i="10"/>
  <c r="S1447" i="10" s="1"/>
  <c r="R1445" i="10"/>
  <c r="S1445" i="10" s="1"/>
  <c r="R1444" i="10"/>
  <c r="S1444" i="10" s="1"/>
  <c r="R1443" i="10"/>
  <c r="S1443" i="10" s="1"/>
  <c r="R1442" i="10"/>
  <c r="S1442" i="10" s="1"/>
  <c r="R1441" i="10"/>
  <c r="S1441" i="10" s="1"/>
  <c r="R1439" i="10"/>
  <c r="S1439" i="10" s="1"/>
  <c r="R1438" i="10"/>
  <c r="S1438" i="10" s="1"/>
  <c r="R1437" i="10"/>
  <c r="S1437" i="10" s="1"/>
  <c r="R1436" i="10"/>
  <c r="S1436" i="10" s="1"/>
  <c r="R1435" i="10"/>
  <c r="S1435" i="10" s="1"/>
  <c r="R1433" i="10"/>
  <c r="S1433" i="10" s="1"/>
  <c r="R1432" i="10"/>
  <c r="S1432" i="10" s="1"/>
  <c r="R1431" i="10"/>
  <c r="S1431" i="10" s="1"/>
  <c r="R1430" i="10"/>
  <c r="S1430" i="10" s="1"/>
  <c r="R1427" i="10"/>
  <c r="S1427" i="10" s="1"/>
  <c r="R1426" i="10"/>
  <c r="S1426" i="10" s="1"/>
  <c r="R1425" i="10"/>
  <c r="S1425" i="10" s="1"/>
  <c r="R1424" i="10"/>
  <c r="S1424" i="10" s="1"/>
  <c r="R1423" i="10"/>
  <c r="S1423" i="10" s="1"/>
  <c r="R1421" i="10"/>
  <c r="S1421" i="10" s="1"/>
  <c r="R1420" i="10"/>
  <c r="S1420" i="10" s="1"/>
  <c r="R1417" i="10"/>
  <c r="S1417" i="10" s="1"/>
  <c r="R1416" i="10"/>
  <c r="S1416" i="10" s="1"/>
  <c r="R1415" i="10"/>
  <c r="S1415" i="10" s="1"/>
  <c r="R1414" i="10"/>
  <c r="S1414" i="10" s="1"/>
  <c r="R1411" i="10"/>
  <c r="S1411" i="10" s="1"/>
  <c r="R1410" i="10"/>
  <c r="S1410" i="10" s="1"/>
  <c r="R1409" i="10"/>
  <c r="S1409" i="10" s="1"/>
  <c r="R1406" i="10"/>
  <c r="S1406" i="10" s="1"/>
  <c r="R1405" i="10"/>
  <c r="S1405" i="10" s="1"/>
  <c r="R1404" i="10"/>
  <c r="S1404" i="10" s="1"/>
  <c r="R1403" i="10"/>
  <c r="S1403" i="10" s="1"/>
  <c r="R1402" i="10"/>
  <c r="S1402" i="10" s="1"/>
  <c r="R1401" i="10"/>
  <c r="S1401" i="10" s="1"/>
  <c r="R1400" i="10"/>
  <c r="S1400" i="10" s="1"/>
  <c r="R1399" i="10"/>
  <c r="S1399" i="10" s="1"/>
  <c r="R1398" i="10"/>
  <c r="S1398" i="10" s="1"/>
  <c r="R1397" i="10"/>
  <c r="S1397" i="10" s="1"/>
  <c r="R1396" i="10"/>
  <c r="S1396" i="10" s="1"/>
  <c r="R1395" i="10"/>
  <c r="S1395" i="10" s="1"/>
  <c r="R1394" i="10"/>
  <c r="S1394" i="10" s="1"/>
  <c r="R1392" i="10"/>
  <c r="S1392" i="10" s="1"/>
  <c r="R1391" i="10"/>
  <c r="S1391" i="10" s="1"/>
  <c r="R1390" i="10"/>
  <c r="S1390" i="10" s="1"/>
  <c r="R1389" i="10"/>
  <c r="S1389" i="10" s="1"/>
  <c r="X1387" i="10"/>
  <c r="Y1387" i="10" s="1"/>
  <c r="R1387" i="10"/>
  <c r="S1387" i="10" s="1"/>
  <c r="Y1386" i="10"/>
  <c r="X1386" i="10"/>
  <c r="S1386" i="10"/>
  <c r="R1386" i="10"/>
  <c r="X1385" i="10"/>
  <c r="Y1385" i="10" s="1"/>
  <c r="R1385" i="10"/>
  <c r="S1385" i="10" s="1"/>
  <c r="X1384" i="10"/>
  <c r="Y1384" i="10" s="1"/>
  <c r="R1384" i="10"/>
  <c r="S1384" i="10" s="1"/>
  <c r="X1383" i="10"/>
  <c r="Y1383" i="10" s="1"/>
  <c r="R1383" i="10"/>
  <c r="S1383" i="10" s="1"/>
  <c r="X1382" i="10"/>
  <c r="Y1382" i="10" s="1"/>
  <c r="R1382" i="10"/>
  <c r="S1382" i="10" s="1"/>
  <c r="X1381" i="10"/>
  <c r="Y1381" i="10" s="1"/>
  <c r="R1381" i="10"/>
  <c r="S1381" i="10" s="1"/>
  <c r="X1380" i="10"/>
  <c r="Y1380" i="10" s="1"/>
  <c r="X1379" i="10"/>
  <c r="Y1379" i="10" s="1"/>
  <c r="X1378" i="10"/>
  <c r="Y1378" i="10" s="1"/>
  <c r="R1378" i="10"/>
  <c r="S1378" i="10" s="1"/>
  <c r="X1377" i="10"/>
  <c r="Y1377" i="10" s="1"/>
  <c r="R1377" i="10"/>
  <c r="S1377" i="10" s="1"/>
  <c r="X1376" i="10"/>
  <c r="Y1376" i="10" s="1"/>
  <c r="R1376" i="10"/>
  <c r="S1376" i="10" s="1"/>
  <c r="X1375" i="10"/>
  <c r="Y1375" i="10" s="1"/>
  <c r="R1375" i="10"/>
  <c r="S1375" i="10" s="1"/>
  <c r="X1374" i="10"/>
  <c r="Y1374" i="10" s="1"/>
  <c r="R1374" i="10"/>
  <c r="S1374" i="10" s="1"/>
  <c r="X1373" i="10"/>
  <c r="Y1373" i="10" s="1"/>
  <c r="X1372" i="10"/>
  <c r="Y1372" i="10" s="1"/>
  <c r="X1371" i="10"/>
  <c r="Y1371" i="10" s="1"/>
  <c r="R1371" i="10"/>
  <c r="S1371" i="10" s="1"/>
  <c r="X1370" i="10"/>
  <c r="Y1370" i="10" s="1"/>
  <c r="X1369" i="10"/>
  <c r="Y1369" i="10" s="1"/>
  <c r="R1369" i="10"/>
  <c r="S1369" i="10" s="1"/>
  <c r="X1368" i="10"/>
  <c r="Y1368" i="10" s="1"/>
  <c r="R1368" i="10"/>
  <c r="S1368" i="10" s="1"/>
  <c r="X1366" i="10"/>
  <c r="Y1366" i="10" s="1"/>
  <c r="R1366" i="10"/>
  <c r="S1366" i="10" s="1"/>
  <c r="X1365" i="10"/>
  <c r="Y1365" i="10" s="1"/>
  <c r="R1365" i="10"/>
  <c r="S1365" i="10" s="1"/>
  <c r="X1364" i="10"/>
  <c r="Y1364" i="10"/>
  <c r="X1363" i="10"/>
  <c r="Y1363" i="10"/>
  <c r="R1363" i="10"/>
  <c r="S1363" i="10"/>
  <c r="R1361" i="10"/>
  <c r="S1361" i="10"/>
  <c r="X1360" i="10"/>
  <c r="Y1360" i="10"/>
  <c r="R1360" i="10"/>
  <c r="S1360" i="10" s="1"/>
  <c r="X1359" i="10"/>
  <c r="Y1359" i="10"/>
  <c r="X1358" i="10"/>
  <c r="Y1358" i="10"/>
  <c r="R1358" i="10"/>
  <c r="S1358" i="10" s="1"/>
  <c r="X1357" i="10"/>
  <c r="Y1357" i="10" s="1"/>
  <c r="X1356" i="10"/>
  <c r="Y1356" i="10"/>
  <c r="R1356" i="10"/>
  <c r="S1356" i="10"/>
  <c r="X1355" i="10"/>
  <c r="Y1355" i="10"/>
  <c r="R1355" i="10"/>
  <c r="S1355" i="10"/>
  <c r="X1353" i="10"/>
  <c r="Y1353" i="10"/>
  <c r="R1353" i="10"/>
  <c r="S1353" i="10" s="1"/>
  <c r="X1352" i="10"/>
  <c r="Y1352" i="10" s="1"/>
  <c r="R1352" i="10"/>
  <c r="S1352" i="10"/>
  <c r="X1351" i="10"/>
  <c r="Y1351" i="10"/>
  <c r="X1350" i="10"/>
  <c r="Y1350" i="10"/>
  <c r="R1350" i="10"/>
  <c r="S1350" i="10" s="1"/>
  <c r="X1349" i="10"/>
  <c r="Y1349" i="10" s="1"/>
  <c r="R1349" i="10"/>
  <c r="S1349" i="10"/>
  <c r="X1348" i="10"/>
  <c r="Y1348" i="10" s="1"/>
  <c r="R1348" i="10"/>
  <c r="S1348" i="10" s="1"/>
  <c r="X1347" i="10"/>
  <c r="Y1347" i="10" s="1"/>
  <c r="R1347" i="10"/>
  <c r="S1347" i="10"/>
  <c r="X1346" i="10"/>
  <c r="Y1346" i="10" s="1"/>
  <c r="R1346" i="10"/>
  <c r="S1346" i="10"/>
  <c r="X1345" i="10"/>
  <c r="Y1345" i="10" s="1"/>
  <c r="R1345" i="10"/>
  <c r="S1345" i="10" s="1"/>
  <c r="X1344" i="10"/>
  <c r="Y1344" i="10" s="1"/>
  <c r="X1343" i="10"/>
  <c r="Y1343" i="10" s="1"/>
  <c r="R1343" i="10"/>
  <c r="S1343" i="10" s="1"/>
  <c r="X1342" i="10"/>
  <c r="Y1342" i="10"/>
  <c r="R1342" i="10"/>
  <c r="S1342" i="10" s="1"/>
  <c r="X1341" i="10"/>
  <c r="Y1341" i="10"/>
  <c r="R1341" i="10"/>
  <c r="S1341" i="10"/>
  <c r="X1340" i="10"/>
  <c r="Y1340" i="10" s="1"/>
  <c r="R1340" i="10"/>
  <c r="S1340" i="10" s="1"/>
  <c r="X1339" i="10"/>
  <c r="Y1339" i="10" s="1"/>
  <c r="R1339" i="10"/>
  <c r="S1339" i="10" s="1"/>
  <c r="X1338" i="10"/>
  <c r="Y1338" i="10"/>
  <c r="R1338" i="10"/>
  <c r="S1338" i="10" s="1"/>
  <c r="X1337" i="10"/>
  <c r="Y1337" i="10" s="1"/>
  <c r="R1337" i="10"/>
  <c r="S1337" i="10" s="1"/>
  <c r="X1336" i="10"/>
  <c r="Y1336" i="10" s="1"/>
  <c r="R1336" i="10"/>
  <c r="S1336" i="10" s="1"/>
  <c r="R1335" i="10"/>
  <c r="S1335" i="10"/>
  <c r="X1334" i="10"/>
  <c r="Y1334" i="10" s="1"/>
  <c r="R1334" i="10"/>
  <c r="S1334" i="10" s="1"/>
  <c r="X1333" i="10"/>
  <c r="Y1333" i="10" s="1"/>
  <c r="R1333" i="10"/>
  <c r="S1333" i="10" s="1"/>
  <c r="X1332" i="10"/>
  <c r="Y1332" i="10" s="1"/>
  <c r="R1332" i="10"/>
  <c r="S1332" i="10" s="1"/>
  <c r="X1331" i="10"/>
  <c r="Y1331" i="10" s="1"/>
  <c r="R1331" i="10"/>
  <c r="S1331" i="10" s="1"/>
  <c r="X1330" i="10"/>
  <c r="Y1330" i="10" s="1"/>
  <c r="R1330" i="10"/>
  <c r="S1330" i="10" s="1"/>
  <c r="X1329" i="10"/>
  <c r="Y1329" i="10" s="1"/>
  <c r="R1329" i="10"/>
  <c r="S1329" i="10" s="1"/>
  <c r="X1328" i="10"/>
  <c r="Y1328" i="10" s="1"/>
  <c r="R1328" i="10"/>
  <c r="S1328" i="10"/>
  <c r="X1327" i="10"/>
  <c r="Y1327" i="10" s="1"/>
  <c r="R1327" i="10"/>
  <c r="S1327" i="10"/>
  <c r="X1326" i="10"/>
  <c r="Y1326" i="10"/>
  <c r="R1326" i="10"/>
  <c r="S1326" i="10" s="1"/>
  <c r="X1325" i="10"/>
  <c r="Y1325" i="10" s="1"/>
  <c r="R1325" i="10"/>
  <c r="S1325" i="10" s="1"/>
  <c r="X1324" i="10"/>
  <c r="Y1324" i="10" s="1"/>
  <c r="R1324" i="10"/>
  <c r="S1324" i="10" s="1"/>
  <c r="X1323" i="10"/>
  <c r="Y1323" i="10"/>
  <c r="R1323" i="10"/>
  <c r="S1323" i="10" s="1"/>
  <c r="X1322" i="10"/>
  <c r="Y1322" i="10" s="1"/>
  <c r="X1320" i="10"/>
  <c r="Y1320" i="10"/>
  <c r="R1320" i="10"/>
  <c r="S1320" i="10" s="1"/>
  <c r="X1319" i="10"/>
  <c r="Y1319" i="10"/>
  <c r="R1319" i="10"/>
  <c r="S1319" i="10" s="1"/>
  <c r="X1318" i="10"/>
  <c r="Y1318" i="10" s="1"/>
  <c r="R1318" i="10"/>
  <c r="S1318" i="10" s="1"/>
  <c r="X1317" i="10"/>
  <c r="Y1317" i="10" s="1"/>
  <c r="R1317" i="10"/>
  <c r="S1317" i="10" s="1"/>
  <c r="X1316" i="10"/>
  <c r="Y1316" i="10" s="1"/>
  <c r="R1316" i="10"/>
  <c r="S1316" i="10" s="1"/>
  <c r="X1315" i="10"/>
  <c r="Y1315" i="10" s="1"/>
  <c r="X1314" i="10"/>
  <c r="Y1314" i="10" s="1"/>
  <c r="X1313" i="10"/>
  <c r="Y1313" i="10" s="1"/>
  <c r="R1313" i="10"/>
  <c r="S1313" i="10" s="1"/>
  <c r="X1312" i="10"/>
  <c r="Y1312" i="10"/>
  <c r="R1312" i="10"/>
  <c r="S1312" i="10"/>
  <c r="X1311" i="10"/>
  <c r="Y1311" i="10"/>
  <c r="X1310" i="10"/>
  <c r="Y1310" i="10"/>
  <c r="R1310" i="10"/>
  <c r="S1310" i="10"/>
  <c r="X1309" i="10"/>
  <c r="Y1309" i="10"/>
  <c r="R1309" i="10"/>
  <c r="S1309" i="10"/>
  <c r="X1308" i="10"/>
  <c r="Y1308" i="10"/>
  <c r="R1308" i="10"/>
  <c r="S1308" i="10"/>
  <c r="X1307" i="10"/>
  <c r="Y1307" i="10" s="1"/>
  <c r="X1305" i="10"/>
  <c r="Y1305" i="10" s="1"/>
  <c r="X1303" i="10"/>
  <c r="Y1303" i="10" s="1"/>
  <c r="R1303" i="10"/>
  <c r="S1303" i="10" s="1"/>
  <c r="X1302" i="10"/>
  <c r="Y1302" i="10" s="1"/>
  <c r="R1302" i="10"/>
  <c r="S1302" i="10" s="1"/>
  <c r="X1301" i="10"/>
  <c r="Y1301" i="10" s="1"/>
  <c r="R1301" i="10"/>
  <c r="S1301" i="10" s="1"/>
  <c r="X1300" i="10"/>
  <c r="Y1300" i="10" s="1"/>
  <c r="R1300" i="10"/>
  <c r="S1300" i="10" s="1"/>
  <c r="X1299" i="10"/>
  <c r="Y1299" i="10" s="1"/>
  <c r="R1299" i="10"/>
  <c r="S1299" i="10" s="1"/>
  <c r="X1298" i="10"/>
  <c r="Y1298" i="10" s="1"/>
  <c r="R1298" i="10"/>
  <c r="S1298" i="10" s="1"/>
  <c r="R1297" i="10"/>
  <c r="S1297" i="10" s="1"/>
  <c r="X1296" i="10"/>
  <c r="Y1296" i="10" s="1"/>
  <c r="R1296" i="10"/>
  <c r="S1296" i="10" s="1"/>
  <c r="X1294" i="10"/>
  <c r="Y1294" i="10"/>
  <c r="R1294" i="10"/>
  <c r="S1294" i="10"/>
  <c r="X1293" i="10"/>
  <c r="Y1293" i="10"/>
  <c r="R1293" i="10"/>
  <c r="S1293" i="10"/>
  <c r="X1292" i="10"/>
  <c r="Y1292" i="10"/>
  <c r="R1292" i="10"/>
  <c r="S1292" i="10"/>
  <c r="X1291" i="10"/>
  <c r="Y1291" i="10"/>
  <c r="R1291" i="10"/>
  <c r="S1291" i="10" s="1"/>
  <c r="X1290" i="10"/>
  <c r="Y1290" i="10" s="1"/>
  <c r="R1290" i="10"/>
  <c r="S1290" i="10"/>
  <c r="X1289" i="10"/>
  <c r="Y1289" i="10"/>
  <c r="R1289" i="10"/>
  <c r="S1289" i="10" s="1"/>
  <c r="X1288" i="10"/>
  <c r="Y1288" i="10"/>
  <c r="X1287" i="10"/>
  <c r="Y1287" i="10"/>
  <c r="R1287" i="10"/>
  <c r="S1287" i="10" s="1"/>
  <c r="R1286" i="10"/>
  <c r="S1286" i="10" s="1"/>
  <c r="X1285" i="10"/>
  <c r="Y1285" i="10" s="1"/>
  <c r="R1285" i="10"/>
  <c r="S1285" i="10"/>
  <c r="X1284" i="10"/>
  <c r="Y1284" i="10" s="1"/>
  <c r="X1282" i="10"/>
  <c r="Y1282" i="10"/>
  <c r="R1282" i="10"/>
  <c r="S1282" i="10"/>
  <c r="R1281" i="10"/>
  <c r="S1281" i="10"/>
  <c r="R1280" i="10"/>
  <c r="S1280" i="10"/>
  <c r="X1279" i="10"/>
  <c r="Y1279" i="10"/>
  <c r="X1278" i="10"/>
  <c r="Y1278" i="10"/>
  <c r="R1278" i="10"/>
  <c r="S1278" i="10"/>
  <c r="X1277" i="10"/>
  <c r="Y1277" i="10"/>
  <c r="R1277" i="10"/>
  <c r="S1277" i="10" s="1"/>
  <c r="X1276" i="10"/>
  <c r="Y1276" i="10"/>
  <c r="R1276" i="10"/>
  <c r="S1276" i="10"/>
  <c r="X1275" i="10"/>
  <c r="Y1275" i="10" s="1"/>
  <c r="X1274" i="10"/>
  <c r="Y1274" i="10" s="1"/>
  <c r="R1274" i="10"/>
  <c r="S1274" i="10"/>
  <c r="X1272" i="10"/>
  <c r="Y1272" i="10"/>
  <c r="R1272" i="10"/>
  <c r="S1272" i="10"/>
  <c r="X1271" i="10"/>
  <c r="Y1271" i="10"/>
  <c r="R1271" i="10"/>
  <c r="S1271" i="10" s="1"/>
  <c r="X1270" i="10"/>
  <c r="Y1270" i="10" s="1"/>
  <c r="J57" i="1" s="1"/>
  <c r="K57" i="1" s="1"/>
  <c r="R1270" i="10"/>
  <c r="S1270" i="10" s="1"/>
  <c r="X1269" i="10"/>
  <c r="Y1269" i="10"/>
  <c r="R1269" i="10"/>
  <c r="S1269" i="10" s="1"/>
  <c r="H57" i="1" s="1"/>
  <c r="I57" i="1" s="1"/>
  <c r="X1268" i="10"/>
  <c r="Y1268" i="10"/>
  <c r="R1268" i="10"/>
  <c r="S1268" i="10"/>
  <c r="X1267" i="10"/>
  <c r="Y1267" i="10" s="1"/>
  <c r="X1266" i="10"/>
  <c r="Y1266" i="10" s="1"/>
  <c r="R1266" i="10"/>
  <c r="S1266" i="10" s="1"/>
  <c r="R1265" i="10"/>
  <c r="S1265" i="10" s="1"/>
  <c r="X1264" i="10"/>
  <c r="Y1264" i="10" s="1"/>
  <c r="X1263" i="10"/>
  <c r="Y1263" i="10" s="1"/>
  <c r="R1263" i="10"/>
  <c r="S1263" i="10" s="1"/>
  <c r="X1262" i="10"/>
  <c r="Y1262" i="10" s="1"/>
  <c r="R1262" i="10"/>
  <c r="S1262" i="10" s="1"/>
  <c r="X1261" i="10"/>
  <c r="Y1261" i="10" s="1"/>
  <c r="R1261" i="10"/>
  <c r="S1261" i="10" s="1"/>
  <c r="X1260" i="10"/>
  <c r="Y1260" i="10"/>
  <c r="R1260" i="10"/>
  <c r="S1260" i="10"/>
  <c r="X1259" i="10"/>
  <c r="Y1259" i="10"/>
  <c r="R1259" i="10"/>
  <c r="S1259" i="10"/>
  <c r="X1258" i="10"/>
  <c r="Y1258" i="10"/>
  <c r="R1258" i="10"/>
  <c r="S1258" i="10" s="1"/>
  <c r="X1257" i="10"/>
  <c r="Y1257" i="10" s="1"/>
  <c r="R1257" i="10"/>
  <c r="S1257" i="10" s="1"/>
  <c r="X1255" i="10"/>
  <c r="Y1255" i="10" s="1"/>
  <c r="R1255" i="10"/>
  <c r="S1255" i="10" s="1"/>
  <c r="X1254" i="10"/>
  <c r="Y1254" i="10" s="1"/>
  <c r="R1254" i="10"/>
  <c r="S1254" i="10"/>
  <c r="X1253" i="10"/>
  <c r="Y1253" i="10"/>
  <c r="R1253" i="10"/>
  <c r="S1253" i="10" s="1"/>
  <c r="X1252" i="10"/>
  <c r="Y1252" i="10" s="1"/>
  <c r="R1252" i="10"/>
  <c r="S1252" i="10" s="1"/>
  <c r="X1251" i="10"/>
  <c r="Y1251" i="10" s="1"/>
  <c r="R1251" i="10"/>
  <c r="S1251" i="10" s="1"/>
  <c r="X1250" i="10"/>
  <c r="Y1250" i="10" s="1"/>
  <c r="R1250" i="10"/>
  <c r="S1250" i="10"/>
  <c r="X1249" i="10"/>
  <c r="Y1249" i="10" s="1"/>
  <c r="J56" i="1" s="1"/>
  <c r="K56" i="1" s="1"/>
  <c r="R1249" i="10"/>
  <c r="S1249" i="10" s="1"/>
  <c r="H56" i="1" s="1"/>
  <c r="I56" i="1" s="1"/>
  <c r="X1248" i="10"/>
  <c r="Y1248" i="10" s="1"/>
  <c r="R1248" i="10"/>
  <c r="S1248" i="10"/>
  <c r="X1247" i="10"/>
  <c r="Y1247" i="10"/>
  <c r="R1247" i="10"/>
  <c r="S1247" i="10"/>
  <c r="X1246" i="10"/>
  <c r="Y1246" i="10"/>
  <c r="R1246" i="10"/>
  <c r="S1246" i="10"/>
  <c r="X1245" i="10"/>
  <c r="Y1245" i="10"/>
  <c r="X1243" i="10"/>
  <c r="Y1243" i="10" s="1"/>
  <c r="X1242" i="10"/>
  <c r="Y1242" i="10" s="1"/>
  <c r="X1241" i="10"/>
  <c r="Y1241" i="10"/>
  <c r="R1241" i="10"/>
  <c r="S1241" i="10" s="1"/>
  <c r="X1240" i="10"/>
  <c r="Y1240" i="10" s="1"/>
  <c r="X1239" i="10"/>
  <c r="Y1239" i="10"/>
  <c r="R1239" i="10"/>
  <c r="S1239" i="10"/>
  <c r="X1238" i="10"/>
  <c r="Y1238" i="10"/>
  <c r="X1237" i="10"/>
  <c r="Y1237" i="10"/>
  <c r="R1237" i="10"/>
  <c r="S1237" i="10"/>
  <c r="X1236" i="10"/>
  <c r="Y1236" i="10"/>
  <c r="R1236" i="10"/>
  <c r="S1236" i="10"/>
  <c r="X1235" i="10"/>
  <c r="Y1235" i="10" s="1"/>
  <c r="R1235" i="10"/>
  <c r="S1235" i="10"/>
  <c r="X1234" i="10"/>
  <c r="Y1234" i="10" s="1"/>
  <c r="R1234" i="10"/>
  <c r="S1234" i="10"/>
  <c r="X1233" i="10"/>
  <c r="Y1233" i="10"/>
  <c r="R1233" i="10"/>
  <c r="S1233" i="10" s="1"/>
  <c r="X1232" i="10"/>
  <c r="Y1232" i="10" s="1"/>
  <c r="R1232" i="10"/>
  <c r="S1232" i="10" s="1"/>
  <c r="X1231" i="10"/>
  <c r="Y1231" i="10" s="1"/>
  <c r="R1231" i="10"/>
  <c r="S1231" i="10" s="1"/>
  <c r="X1230" i="10"/>
  <c r="Y1230" i="10" s="1"/>
  <c r="R1230" i="10"/>
  <c r="S1230" i="10" s="1"/>
  <c r="X1229" i="10"/>
  <c r="Y1229" i="10"/>
  <c r="R1229" i="10"/>
  <c r="S1229" i="10"/>
  <c r="X1228" i="10"/>
  <c r="Y1228" i="10"/>
  <c r="R1228" i="10"/>
  <c r="S1228" i="10"/>
  <c r="X1227" i="10"/>
  <c r="Y1227" i="10"/>
  <c r="X1226" i="10"/>
  <c r="Y1226" i="10"/>
  <c r="X1224" i="10"/>
  <c r="Y1224" i="10" s="1"/>
  <c r="R1224" i="10"/>
  <c r="S1224" i="10"/>
  <c r="X1223" i="10"/>
  <c r="Y1223" i="10" s="1"/>
  <c r="X1222" i="10"/>
  <c r="Y1222" i="10" s="1"/>
  <c r="X1221" i="10"/>
  <c r="Y1221" i="10" s="1"/>
  <c r="R1221" i="10"/>
  <c r="S1221" i="10" s="1"/>
  <c r="X1220" i="10"/>
  <c r="Y1220" i="10" s="1"/>
  <c r="R1220" i="10"/>
  <c r="S1220" i="10" s="1"/>
  <c r="X1219" i="10"/>
  <c r="Y1219" i="10" s="1"/>
  <c r="R1219" i="10"/>
  <c r="S1219" i="10" s="1"/>
  <c r="X1218" i="10"/>
  <c r="Y1218" i="10" s="1"/>
  <c r="R1218" i="10"/>
  <c r="S1218" i="10" s="1"/>
  <c r="X1217" i="10"/>
  <c r="Y1217" i="10"/>
  <c r="R1216" i="10"/>
  <c r="S1216" i="10"/>
  <c r="X1215" i="10"/>
  <c r="Y1215" i="10"/>
  <c r="X1214" i="10"/>
  <c r="Y1214" i="10"/>
  <c r="R1214" i="10"/>
  <c r="S1214" i="10"/>
  <c r="X1213" i="10"/>
  <c r="Y1213" i="10"/>
  <c r="R1213" i="10"/>
  <c r="S1213" i="10" s="1"/>
  <c r="X1212" i="10"/>
  <c r="Y1212" i="10"/>
  <c r="R1212" i="10"/>
  <c r="S1212" i="10"/>
  <c r="X1211" i="10"/>
  <c r="Y1211" i="10" s="1"/>
  <c r="R1211" i="10"/>
  <c r="S1211" i="10"/>
  <c r="X1210" i="10"/>
  <c r="Y1210" i="10" s="1"/>
  <c r="R1210" i="10"/>
  <c r="S1210" i="10" s="1"/>
  <c r="X1209" i="10"/>
  <c r="Y1209" i="10" s="1"/>
  <c r="R1209" i="10"/>
  <c r="S1209" i="10" s="1"/>
  <c r="R1208" i="10"/>
  <c r="S1208" i="10" s="1"/>
  <c r="X1207" i="10"/>
  <c r="Y1207" i="10" s="1"/>
  <c r="R1207" i="10"/>
  <c r="S1207" i="10" s="1"/>
  <c r="R1205" i="10"/>
  <c r="S1205" i="10"/>
  <c r="X1204" i="10"/>
  <c r="Y1204" i="10"/>
  <c r="R1204" i="10"/>
  <c r="S1204" i="10" s="1"/>
  <c r="X1203" i="10"/>
  <c r="Y1203" i="10" s="1"/>
  <c r="R1203" i="10"/>
  <c r="S1203" i="10"/>
  <c r="X1202" i="10"/>
  <c r="Y1202" i="10" s="1"/>
  <c r="R1202" i="10"/>
  <c r="S1202" i="10" s="1"/>
  <c r="X1201" i="10"/>
  <c r="Y1201" i="10" s="1"/>
  <c r="R1201" i="10"/>
  <c r="S1201" i="10" s="1"/>
  <c r="X1200" i="10"/>
  <c r="Y1200" i="10" s="1"/>
  <c r="R1200" i="10"/>
  <c r="S1200" i="10" s="1"/>
  <c r="X1199" i="10"/>
  <c r="Y1199" i="10" s="1"/>
  <c r="R1199" i="10"/>
  <c r="S1199" i="10"/>
  <c r="X1198" i="10"/>
  <c r="Y1198" i="10"/>
  <c r="R1198" i="10"/>
  <c r="S1198" i="10"/>
  <c r="X1197" i="10"/>
  <c r="Y1197" i="10"/>
  <c r="R1197" i="10"/>
  <c r="S1197" i="10"/>
  <c r="X1196" i="10"/>
  <c r="Y1196" i="10" s="1"/>
  <c r="R1196" i="10"/>
  <c r="S1196" i="10" s="1"/>
  <c r="X1195" i="10"/>
  <c r="Y1195" i="10" s="1"/>
  <c r="R1195" i="10"/>
  <c r="S1195" i="10" s="1"/>
  <c r="X1194" i="10"/>
  <c r="Y1194" i="10" s="1"/>
  <c r="R1194" i="10"/>
  <c r="S1194" i="10" s="1"/>
  <c r="X1193" i="10"/>
  <c r="Y1193" i="10" s="1"/>
  <c r="R1193" i="10"/>
  <c r="S1193" i="10" s="1"/>
  <c r="X1192" i="10"/>
  <c r="Y1192" i="10" s="1"/>
  <c r="R1192" i="10"/>
  <c r="S1192" i="10" s="1"/>
  <c r="X1191" i="10"/>
  <c r="Y1191" i="10" s="1"/>
  <c r="R1191" i="10"/>
  <c r="S1191" i="10" s="1"/>
  <c r="X1189" i="10"/>
  <c r="Y1189" i="10"/>
  <c r="R1189" i="10"/>
  <c r="S1189" i="10"/>
  <c r="X1188" i="10"/>
  <c r="Y1188" i="10" s="1"/>
  <c r="R1188" i="10"/>
  <c r="S1188" i="10" s="1"/>
  <c r="X1187" i="10"/>
  <c r="Y1187" i="10" s="1"/>
  <c r="R1187" i="10"/>
  <c r="S1187" i="10" s="1"/>
  <c r="X1185" i="10"/>
  <c r="Y1185" i="10"/>
  <c r="R1185" i="10"/>
  <c r="S1185" i="10"/>
  <c r="X1184" i="10"/>
  <c r="Y1184" i="10"/>
  <c r="R1184" i="10"/>
  <c r="S1184" i="10"/>
  <c r="X1183" i="10"/>
  <c r="Y1183" i="10"/>
  <c r="R1183" i="10"/>
  <c r="S1183" i="10"/>
  <c r="X1181" i="10"/>
  <c r="Y1181" i="10" s="1"/>
  <c r="J60" i="1" s="1"/>
  <c r="K60" i="1" s="1"/>
  <c r="R1181" i="10"/>
  <c r="S1181" i="10" s="1"/>
  <c r="H60" i="1" s="1"/>
  <c r="I60" i="1" s="1"/>
  <c r="X1179" i="10"/>
  <c r="Y1179" i="10"/>
  <c r="R1179" i="10"/>
  <c r="S1179" i="10"/>
  <c r="X1178" i="10"/>
  <c r="Y1178" i="10" s="1"/>
  <c r="R1178" i="10"/>
  <c r="S1178" i="10"/>
  <c r="X1177" i="10"/>
  <c r="Y1177" i="10"/>
  <c r="R1177" i="10"/>
  <c r="S1177" i="10" s="1"/>
  <c r="X1176" i="10"/>
  <c r="Y1176" i="10" s="1"/>
  <c r="J59" i="1" s="1"/>
  <c r="R1176" i="10"/>
  <c r="S1176" i="10" s="1"/>
  <c r="H59" i="1" s="1"/>
  <c r="X1175" i="10"/>
  <c r="Y1175" i="10"/>
  <c r="R1175" i="10"/>
  <c r="S1175" i="10"/>
  <c r="X1174" i="10"/>
  <c r="Y1174" i="10"/>
  <c r="R1174" i="10"/>
  <c r="S1174" i="10"/>
  <c r="X1173" i="10"/>
  <c r="Y1173" i="10" s="1"/>
  <c r="R1173" i="10"/>
  <c r="S1173" i="10" s="1"/>
  <c r="X1172" i="10"/>
  <c r="Y1172" i="10" s="1"/>
  <c r="R1172" i="10"/>
  <c r="S1172" i="10"/>
  <c r="X1171" i="10"/>
  <c r="Y1171" i="10" s="1"/>
  <c r="R1171" i="10"/>
  <c r="S1171" i="10"/>
  <c r="X1170" i="10"/>
  <c r="Y1170" i="10"/>
  <c r="R1170" i="10"/>
  <c r="S1170" i="10" s="1"/>
  <c r="X1169" i="10"/>
  <c r="Y1169" i="10" s="1"/>
  <c r="R1169" i="10"/>
  <c r="S1169" i="10" s="1"/>
  <c r="X1168" i="10"/>
  <c r="Y1168" i="10" s="1"/>
  <c r="X1167" i="10"/>
  <c r="Y1167" i="10"/>
  <c r="R1167" i="10"/>
  <c r="S1167" i="10"/>
  <c r="X1166" i="10"/>
  <c r="Y1166" i="10" s="1"/>
  <c r="R1166" i="10"/>
  <c r="S1166" i="10" s="1"/>
  <c r="X1165" i="10"/>
  <c r="Y1165" i="10"/>
  <c r="R1165" i="10"/>
  <c r="S1165" i="10" s="1"/>
  <c r="X1164" i="10"/>
  <c r="Y1164" i="10" s="1"/>
  <c r="R1164" i="10"/>
  <c r="S1164" i="10" s="1"/>
  <c r="X1163" i="10"/>
  <c r="Y1163" i="10" s="1"/>
  <c r="X1162" i="10"/>
  <c r="Y1162" i="10" s="1"/>
  <c r="R1162" i="10"/>
  <c r="S1162" i="10" s="1"/>
  <c r="X1161" i="10"/>
  <c r="Y1161" i="10" s="1"/>
  <c r="R1161" i="10"/>
  <c r="S1161" i="10" s="1"/>
  <c r="X1160" i="10"/>
  <c r="Y1160" i="10" s="1"/>
  <c r="X1159" i="10"/>
  <c r="Y1159" i="10" s="1"/>
  <c r="R1159" i="10"/>
  <c r="S1159" i="10" s="1"/>
  <c r="X1158" i="10"/>
  <c r="Y1158" i="10"/>
  <c r="R1158" i="10"/>
  <c r="S1158" i="10"/>
  <c r="X1157" i="10"/>
  <c r="Y1157" i="10"/>
  <c r="R1157" i="10"/>
  <c r="S1157" i="10"/>
  <c r="X1156" i="10"/>
  <c r="Y1156" i="10"/>
  <c r="R1156" i="10"/>
  <c r="S1156" i="10"/>
  <c r="X1155" i="10"/>
  <c r="Y1155" i="10"/>
  <c r="R1155" i="10"/>
  <c r="S1155" i="10"/>
  <c r="X1154" i="10"/>
  <c r="Y1154" i="10"/>
  <c r="R1154" i="10"/>
  <c r="S1154" i="10"/>
  <c r="X1153" i="10"/>
  <c r="Y1153" i="10" s="1"/>
  <c r="R1153" i="10"/>
  <c r="S1153" i="10" s="1"/>
  <c r="X1152" i="10"/>
  <c r="Y1152" i="10" s="1"/>
  <c r="R1152" i="10"/>
  <c r="S1152" i="10" s="1"/>
  <c r="X1151" i="10"/>
  <c r="Y1151" i="10" s="1"/>
  <c r="R1151" i="10"/>
  <c r="S1151" i="10" s="1"/>
  <c r="X1150" i="10"/>
  <c r="Y1150" i="10"/>
  <c r="R1150" i="10"/>
  <c r="S1150" i="10"/>
  <c r="X1149" i="10"/>
  <c r="Y1149" i="10"/>
  <c r="R1149" i="10"/>
  <c r="S1149" i="10"/>
  <c r="X1148" i="10"/>
  <c r="Y1148" i="10"/>
  <c r="R1148" i="10"/>
  <c r="S1148" i="10"/>
  <c r="X1147" i="10"/>
  <c r="Y1147" i="10" s="1"/>
  <c r="R1147" i="10"/>
  <c r="S1147" i="10"/>
  <c r="X1146" i="10"/>
  <c r="Y1146" i="10"/>
  <c r="R1146" i="10"/>
  <c r="S1146" i="10" s="1"/>
  <c r="X1145" i="10"/>
  <c r="Y1145" i="10"/>
  <c r="R1145" i="10"/>
  <c r="S1145" i="10"/>
  <c r="X1144" i="10"/>
  <c r="Y1144" i="10"/>
  <c r="X1143" i="10"/>
  <c r="Y1143" i="10"/>
  <c r="R1143" i="10"/>
  <c r="S1143" i="10" s="1"/>
  <c r="X1142" i="10"/>
  <c r="Y1142" i="10"/>
  <c r="R1142" i="10"/>
  <c r="S1142" i="10"/>
  <c r="X1141" i="10"/>
  <c r="Y1141" i="10" s="1"/>
  <c r="R1141" i="10"/>
  <c r="S1141" i="10" s="1"/>
  <c r="X1140" i="10"/>
  <c r="Y1140" i="10" s="1"/>
  <c r="X1139" i="10"/>
  <c r="Y1139" i="10" s="1"/>
  <c r="R1139" i="10"/>
  <c r="S1139" i="10"/>
  <c r="X1138" i="10"/>
  <c r="Y1138" i="10" s="1"/>
  <c r="J55" i="1" s="1"/>
  <c r="R1138" i="10"/>
  <c r="S1138" i="10" s="1"/>
  <c r="H55" i="1" s="1"/>
  <c r="X1137" i="10"/>
  <c r="Y1137" i="10" s="1"/>
  <c r="R1137" i="10"/>
  <c r="S1137" i="10" s="1"/>
  <c r="X1136" i="10"/>
  <c r="Y1136" i="10" s="1"/>
  <c r="R1136" i="10"/>
  <c r="S1136" i="10" s="1"/>
  <c r="X1135" i="10"/>
  <c r="Y1135" i="10"/>
  <c r="R1135" i="10"/>
  <c r="S1135" i="10"/>
  <c r="X1134" i="10"/>
  <c r="Y1134" i="10" s="1"/>
  <c r="R1134" i="10"/>
  <c r="S1134" i="10"/>
  <c r="X1133" i="10"/>
  <c r="Y1133" i="10"/>
  <c r="R1133" i="10"/>
  <c r="S1133" i="10"/>
  <c r="X1132" i="10"/>
  <c r="Y1132" i="10" s="1"/>
  <c r="R1132" i="10"/>
  <c r="S1132" i="10" s="1"/>
  <c r="X1131" i="10"/>
  <c r="Y1131" i="10" s="1"/>
  <c r="R1131" i="10"/>
  <c r="S1131" i="10" s="1"/>
  <c r="X1130" i="10"/>
  <c r="Y1130" i="10" s="1"/>
  <c r="J47" i="1" s="1"/>
  <c r="K47" i="1" s="1"/>
  <c r="R1130" i="10"/>
  <c r="S1130" i="10"/>
  <c r="X1129" i="10"/>
  <c r="Y1129" i="10"/>
  <c r="R1129" i="10"/>
  <c r="S1129" i="10" s="1"/>
  <c r="H47" i="1" s="1"/>
  <c r="I47" i="1" s="1"/>
  <c r="X1128" i="10"/>
  <c r="Y1128" i="10" s="1"/>
  <c r="R1128" i="10"/>
  <c r="S1128" i="10"/>
  <c r="X1127" i="10"/>
  <c r="Y1127" i="10" s="1"/>
  <c r="R1127" i="10"/>
  <c r="S1127" i="10" s="1"/>
  <c r="X1126" i="10"/>
  <c r="Y1126" i="10" s="1"/>
  <c r="R1126" i="10"/>
  <c r="S1126" i="10" s="1"/>
  <c r="X1125" i="10"/>
  <c r="Y1125" i="10" s="1"/>
  <c r="R1125" i="10"/>
  <c r="S1125" i="10" s="1"/>
  <c r="X1124" i="10"/>
  <c r="Y1124" i="10" s="1"/>
  <c r="R1124" i="10"/>
  <c r="S1124" i="10" s="1"/>
  <c r="X1123" i="10"/>
  <c r="Y1123" i="10" s="1"/>
  <c r="R1123" i="10"/>
  <c r="S1123" i="10" s="1"/>
  <c r="X1122" i="10"/>
  <c r="Y1122" i="10"/>
  <c r="R1122" i="10"/>
  <c r="S1122" i="10"/>
  <c r="X1121" i="10"/>
  <c r="Y1121" i="10"/>
  <c r="R1121" i="10"/>
  <c r="S1121" i="10"/>
  <c r="X1120" i="10"/>
  <c r="Y1120" i="10" s="1"/>
  <c r="J46" i="1" s="1"/>
  <c r="K46" i="1" s="1"/>
  <c r="R1120" i="10"/>
  <c r="S1120" i="10"/>
  <c r="X1119" i="10"/>
  <c r="Y1119" i="10"/>
  <c r="R1119" i="10"/>
  <c r="S1119" i="10" s="1"/>
  <c r="H46" i="1" s="1"/>
  <c r="I46" i="1" s="1"/>
  <c r="X1118" i="10"/>
  <c r="Y1118" i="10" s="1"/>
  <c r="R1118" i="10"/>
  <c r="S1118" i="10" s="1"/>
  <c r="X1117" i="10"/>
  <c r="Y1117" i="10" s="1"/>
  <c r="R1117" i="10"/>
  <c r="S1117" i="10"/>
  <c r="X1116" i="10"/>
  <c r="Y1116" i="10"/>
  <c r="R1116" i="10"/>
  <c r="S1116" i="10" s="1"/>
  <c r="X1115" i="10"/>
  <c r="Y1115" i="10"/>
  <c r="R1115" i="10"/>
  <c r="S1115" i="10"/>
  <c r="X1114" i="10"/>
  <c r="Y1114" i="10" s="1"/>
  <c r="R1114" i="10"/>
  <c r="S1114" i="10"/>
  <c r="X1113" i="10"/>
  <c r="Y1113" i="10"/>
  <c r="R1113" i="10"/>
  <c r="S1113" i="10"/>
  <c r="X1112" i="10"/>
  <c r="Y1112" i="10"/>
  <c r="R1112" i="10"/>
  <c r="S1112" i="10"/>
  <c r="X1111" i="10"/>
  <c r="Y1111" i="10" s="1"/>
  <c r="R1111" i="10"/>
  <c r="S1111" i="10"/>
  <c r="X1110" i="10"/>
  <c r="Y1110" i="10"/>
  <c r="R1110" i="10"/>
  <c r="S1110" i="10" s="1"/>
  <c r="X1109" i="10"/>
  <c r="Y1109" i="10"/>
  <c r="R1109" i="10"/>
  <c r="S1109" i="10" s="1"/>
  <c r="X1108" i="10"/>
  <c r="Y1108" i="10" s="1"/>
  <c r="R1108" i="10"/>
  <c r="S1108" i="10" s="1"/>
  <c r="X1107" i="10"/>
  <c r="Y1107" i="10" s="1"/>
  <c r="R1107" i="10"/>
  <c r="S1107" i="10" s="1"/>
  <c r="X1105" i="10"/>
  <c r="Y1105" i="10" s="1"/>
  <c r="J52" i="1" s="1"/>
  <c r="K52" i="1" s="1"/>
  <c r="R1105" i="10"/>
  <c r="S1105" i="10"/>
  <c r="X1104" i="10"/>
  <c r="Y1104" i="10"/>
  <c r="R1104" i="10"/>
  <c r="S1104" i="10"/>
  <c r="X1103" i="10"/>
  <c r="Y1103" i="10" s="1"/>
  <c r="R1103" i="10"/>
  <c r="S1103" i="10" s="1"/>
  <c r="X1102" i="10"/>
  <c r="Y1102" i="10" s="1"/>
  <c r="X1101" i="10"/>
  <c r="Y1101" i="10" s="1"/>
  <c r="R1101" i="10"/>
  <c r="S1101" i="10"/>
  <c r="X1100" i="10"/>
  <c r="Y1100" i="10"/>
  <c r="R1100" i="10"/>
  <c r="S1100" i="10" s="1"/>
  <c r="X1099" i="10"/>
  <c r="Y1099" i="10" s="1"/>
  <c r="R1099" i="10"/>
  <c r="S1099" i="10"/>
  <c r="X1098" i="10"/>
  <c r="Y1098" i="10"/>
  <c r="R1098" i="10"/>
  <c r="S1098" i="10"/>
  <c r="X1097" i="10"/>
  <c r="Y1097" i="10"/>
  <c r="R1097" i="10"/>
  <c r="S1097" i="10" s="1"/>
  <c r="X1096" i="10"/>
  <c r="Y1096" i="10" s="1"/>
  <c r="R1096" i="10"/>
  <c r="S1096" i="10"/>
  <c r="X1095" i="10"/>
  <c r="Y1095" i="10" s="1"/>
  <c r="R1095" i="10"/>
  <c r="S1095" i="10" s="1"/>
  <c r="H51" i="1" s="1"/>
  <c r="I51" i="1" s="1"/>
  <c r="X1094" i="10"/>
  <c r="Y1094" i="10" s="1"/>
  <c r="R1094" i="10"/>
  <c r="S1094" i="10"/>
  <c r="X1093" i="10"/>
  <c r="Y1093" i="10"/>
  <c r="R1093" i="10"/>
  <c r="S1093" i="10"/>
  <c r="X1092" i="10"/>
  <c r="Y1092" i="10"/>
  <c r="X1091" i="10"/>
  <c r="Y1091" i="10"/>
  <c r="R1091" i="10"/>
  <c r="S1091" i="10"/>
  <c r="X1090" i="10"/>
  <c r="Y1090" i="10"/>
  <c r="X1089" i="10"/>
  <c r="Y1089" i="10"/>
  <c r="R1089" i="10"/>
  <c r="S1089" i="10"/>
  <c r="X1088" i="10"/>
  <c r="Y1088" i="10" s="1"/>
  <c r="R1088" i="10"/>
  <c r="S1088" i="10"/>
  <c r="X1087" i="10"/>
  <c r="Y1087" i="10" s="1"/>
  <c r="X1086" i="10"/>
  <c r="Y1086" i="10" s="1"/>
  <c r="R1086" i="10"/>
  <c r="S1086" i="10"/>
  <c r="X1085" i="10"/>
  <c r="Y1085" i="10"/>
  <c r="R1085" i="10"/>
  <c r="S1085" i="10"/>
  <c r="X1084" i="10"/>
  <c r="Y1084" i="10" s="1"/>
  <c r="R1084" i="10"/>
  <c r="S1084" i="10"/>
  <c r="X1083" i="10"/>
  <c r="Y1083" i="10"/>
  <c r="R1083" i="10"/>
  <c r="S1083" i="10" s="1"/>
  <c r="X1082" i="10"/>
  <c r="Y1082" i="10"/>
  <c r="R1082" i="10"/>
  <c r="S1082" i="10" s="1"/>
  <c r="X1081" i="10"/>
  <c r="Y1081" i="10"/>
  <c r="R1081" i="10"/>
  <c r="S1081" i="10" s="1"/>
  <c r="X1080" i="10"/>
  <c r="Y1080" i="10" s="1"/>
  <c r="R1080" i="10"/>
  <c r="S1080" i="10"/>
  <c r="X1079" i="10"/>
  <c r="Y1079" i="10" s="1"/>
  <c r="R1079" i="10"/>
  <c r="S1079" i="10" s="1"/>
  <c r="X1077" i="10"/>
  <c r="Y1077" i="10" s="1"/>
  <c r="R1077" i="10"/>
  <c r="S1077" i="10" s="1"/>
  <c r="X1076" i="10"/>
  <c r="Y1076" i="10" s="1"/>
  <c r="R1076" i="10"/>
  <c r="S1076" i="10" s="1"/>
  <c r="X1075" i="10"/>
  <c r="Y1075" i="10" s="1"/>
  <c r="S1075" i="10"/>
  <c r="R1075" i="10"/>
  <c r="X1074" i="10"/>
  <c r="Y1074" i="10" s="1"/>
  <c r="R1074" i="10"/>
  <c r="S1074" i="10" s="1"/>
  <c r="R1073" i="10"/>
  <c r="S1073" i="10" s="1"/>
  <c r="X1072" i="10"/>
  <c r="Y1072" i="10" s="1"/>
  <c r="R1072" i="10"/>
  <c r="S1072" i="10" s="1"/>
  <c r="X1071" i="10"/>
  <c r="Y1071" i="10"/>
  <c r="R1071" i="10"/>
  <c r="S1071" i="10"/>
  <c r="X1070" i="10"/>
  <c r="Y1070" i="10"/>
  <c r="R1070" i="10"/>
  <c r="S1070" i="10"/>
  <c r="X1069" i="10"/>
  <c r="Y1069" i="10" s="1"/>
  <c r="R1069" i="10"/>
  <c r="S1069" i="10" s="1"/>
  <c r="R1068" i="10"/>
  <c r="S1068" i="10"/>
  <c r="X1067" i="10"/>
  <c r="Y1067" i="10"/>
  <c r="X1066" i="10"/>
  <c r="Y1066" i="10"/>
  <c r="R1066" i="10"/>
  <c r="S1066" i="10"/>
  <c r="X1065" i="10"/>
  <c r="Y1065" i="10"/>
  <c r="R1065" i="10"/>
  <c r="S1065" i="10"/>
  <c r="X1064" i="10"/>
  <c r="Y1064" i="10" s="1"/>
  <c r="R1064" i="10"/>
  <c r="S1064" i="10"/>
  <c r="X1063" i="10"/>
  <c r="Y1063" i="10"/>
  <c r="R1063" i="10"/>
  <c r="S1063" i="10"/>
  <c r="X1062" i="10"/>
  <c r="Y1062" i="10"/>
  <c r="R1062" i="10"/>
  <c r="S1062" i="10"/>
  <c r="X1061" i="10"/>
  <c r="Y1061" i="10" s="1"/>
  <c r="X1060" i="10"/>
  <c r="Y1060" i="10"/>
  <c r="R1060" i="10"/>
  <c r="S1060" i="10"/>
  <c r="X1059" i="10"/>
  <c r="Y1059" i="10"/>
  <c r="R1059" i="10"/>
  <c r="S1059" i="10" s="1"/>
  <c r="X1057" i="10"/>
  <c r="Y1057" i="10" s="1"/>
  <c r="R1057" i="10"/>
  <c r="S1057" i="10" s="1"/>
  <c r="X1056" i="10"/>
  <c r="Y1056" i="10" s="1"/>
  <c r="R1056" i="10"/>
  <c r="S1056" i="10" s="1"/>
  <c r="H50" i="1" s="1"/>
  <c r="X1055" i="10"/>
  <c r="Y1055" i="10" s="1"/>
  <c r="J50" i="1" s="1"/>
  <c r="R1055" i="10"/>
  <c r="S1055" i="10"/>
  <c r="X1054" i="10"/>
  <c r="Y1054" i="10"/>
  <c r="R1054" i="10"/>
  <c r="S1054" i="10"/>
  <c r="X1053" i="10"/>
  <c r="Y1053" i="10"/>
  <c r="R1053" i="10"/>
  <c r="S1053" i="10"/>
  <c r="R1052" i="10"/>
  <c r="S1052" i="10"/>
  <c r="X1051" i="10"/>
  <c r="Y1051" i="10"/>
  <c r="R1051" i="10"/>
  <c r="S1051" i="10"/>
  <c r="X1050" i="10"/>
  <c r="Y1050" i="10"/>
  <c r="R1050" i="10"/>
  <c r="S1050" i="10"/>
  <c r="X1049" i="10"/>
  <c r="Y1049" i="10"/>
  <c r="S1049" i="10"/>
  <c r="R1049" i="10"/>
  <c r="X1048" i="10"/>
  <c r="Y1048" i="10"/>
  <c r="R1048" i="10"/>
  <c r="S1048" i="10" s="1"/>
  <c r="X1047" i="10"/>
  <c r="Y1047" i="10"/>
  <c r="R1047" i="10"/>
  <c r="S1047" i="10" s="1"/>
  <c r="X1046" i="10"/>
  <c r="Y1046" i="10" s="1"/>
  <c r="J48" i="1" s="1"/>
  <c r="K48" i="1" s="1"/>
  <c r="R1046" i="10"/>
  <c r="S1046" i="10" s="1"/>
  <c r="H48" i="1" s="1"/>
  <c r="I48" i="1" s="1"/>
  <c r="X1045" i="10"/>
  <c r="Y1045" i="10"/>
  <c r="X1043" i="10"/>
  <c r="Y1043" i="10"/>
  <c r="R1043" i="10"/>
  <c r="S1043" i="10"/>
  <c r="X1042" i="10"/>
  <c r="Y1042" i="10" s="1"/>
  <c r="R1042" i="10"/>
  <c r="S1042" i="10"/>
  <c r="X1041" i="10"/>
  <c r="Y1041" i="10" s="1"/>
  <c r="R1041" i="10"/>
  <c r="S1041" i="10" s="1"/>
  <c r="X1040" i="10"/>
  <c r="Y1040" i="10"/>
  <c r="X1039" i="10"/>
  <c r="Y1039" i="10"/>
  <c r="R1039" i="10"/>
  <c r="S1039" i="10"/>
  <c r="X1038" i="10"/>
  <c r="Y1038" i="10"/>
  <c r="R1038" i="10"/>
  <c r="S1038" i="10"/>
  <c r="X1037" i="10"/>
  <c r="Y1037" i="10" s="1"/>
  <c r="R1037" i="10"/>
  <c r="S1037" i="10" s="1"/>
  <c r="X1036" i="10"/>
  <c r="Y1036" i="10" s="1"/>
  <c r="R1036" i="10"/>
  <c r="S1036" i="10"/>
  <c r="X1035" i="10"/>
  <c r="Y1035" i="10"/>
  <c r="R1035" i="10"/>
  <c r="S1035" i="10" s="1"/>
  <c r="X1034" i="10"/>
  <c r="Y1034" i="10"/>
  <c r="R1034" i="10"/>
  <c r="S1034" i="10"/>
  <c r="X1033" i="10"/>
  <c r="Y1033" i="10"/>
  <c r="R1033" i="10"/>
  <c r="S1033" i="10" s="1"/>
  <c r="X1032" i="10"/>
  <c r="Y1032" i="10"/>
  <c r="X1031" i="10"/>
  <c r="Y1031" i="10" s="1"/>
  <c r="R1031" i="10"/>
  <c r="S1031" i="10" s="1"/>
  <c r="X1030" i="10"/>
  <c r="Y1030" i="10"/>
  <c r="X1029" i="10"/>
  <c r="Y1029" i="10" s="1"/>
  <c r="R1029" i="10"/>
  <c r="S1029" i="10" s="1"/>
  <c r="X1028" i="10"/>
  <c r="Y1028" i="10" s="1"/>
  <c r="R1028" i="10"/>
  <c r="S1028" i="10" s="1"/>
  <c r="X1027" i="10"/>
  <c r="Y1027" i="10" s="1"/>
  <c r="R1027" i="10"/>
  <c r="S1027" i="10"/>
  <c r="X1026" i="10"/>
  <c r="Y1026" i="10"/>
  <c r="R1026" i="10"/>
  <c r="S1026" i="10" s="1"/>
  <c r="X1025" i="10"/>
  <c r="Y1025" i="10"/>
  <c r="R1025" i="10"/>
  <c r="S1025" i="10" s="1"/>
  <c r="X1024" i="10"/>
  <c r="Y1024" i="10" s="1"/>
  <c r="R1024" i="10"/>
  <c r="S1024" i="10" s="1"/>
  <c r="X1023" i="10"/>
  <c r="Y1023" i="10"/>
  <c r="R1023" i="10"/>
  <c r="S1023" i="10" s="1"/>
  <c r="X1022" i="10"/>
  <c r="Y1022" i="10" s="1"/>
  <c r="X1020" i="10"/>
  <c r="Y1020" i="10" s="1"/>
  <c r="R1020" i="10"/>
  <c r="S1020" i="10" s="1"/>
  <c r="R1019" i="10"/>
  <c r="S1019" i="10" s="1"/>
  <c r="X1018" i="10"/>
  <c r="Y1018" i="10" s="1"/>
  <c r="R1018" i="10"/>
  <c r="S1018" i="10" s="1"/>
  <c r="X1017" i="10"/>
  <c r="Y1017" i="10" s="1"/>
  <c r="X1016" i="10"/>
  <c r="Y1016" i="10"/>
  <c r="R1016" i="10"/>
  <c r="S1016" i="10"/>
  <c r="X1015" i="10"/>
  <c r="Y1015" i="10" s="1"/>
  <c r="R1015" i="10"/>
  <c r="S1015" i="10" s="1"/>
  <c r="X1014" i="10"/>
  <c r="Y1014" i="10" s="1"/>
  <c r="R1014" i="10"/>
  <c r="S1014" i="10"/>
  <c r="X1013" i="10"/>
  <c r="Y1013" i="10" s="1"/>
  <c r="R1013" i="10"/>
  <c r="S1013" i="10" s="1"/>
  <c r="X1012" i="10"/>
  <c r="Y1012" i="10" s="1"/>
  <c r="R1012" i="10"/>
  <c r="S1012" i="10"/>
  <c r="X1011" i="10"/>
  <c r="Y1011" i="10"/>
  <c r="R1011" i="10"/>
  <c r="S1011" i="10"/>
  <c r="X1010" i="10"/>
  <c r="Y1010" i="10"/>
  <c r="X1009" i="10"/>
  <c r="Y1009" i="10"/>
  <c r="R1009" i="10"/>
  <c r="S1009" i="10" s="1"/>
  <c r="X1008" i="10"/>
  <c r="Y1008" i="10" s="1"/>
  <c r="R1008" i="10"/>
  <c r="S1008" i="10" s="1"/>
  <c r="X1007" i="10"/>
  <c r="Y1007" i="10" s="1"/>
  <c r="R1007" i="10"/>
  <c r="S1007" i="10" s="1"/>
  <c r="X1006" i="10"/>
  <c r="Y1006" i="10" s="1"/>
  <c r="R1006" i="10"/>
  <c r="S1006" i="10" s="1"/>
  <c r="X1005" i="10"/>
  <c r="Y1005" i="10" s="1"/>
  <c r="R1005" i="10"/>
  <c r="S1005" i="10" s="1"/>
  <c r="X1004" i="10"/>
  <c r="Y1004" i="10"/>
  <c r="R1004" i="10"/>
  <c r="S1004" i="10"/>
  <c r="X1003" i="10"/>
  <c r="Y1003" i="10" s="1"/>
  <c r="J45" i="1" s="1"/>
  <c r="K45" i="1" s="1"/>
  <c r="R1003" i="10"/>
  <c r="S1003" i="10"/>
  <c r="X1002" i="10"/>
  <c r="Y1002" i="10"/>
  <c r="R1002" i="10"/>
  <c r="S1002" i="10"/>
  <c r="X1001" i="10"/>
  <c r="Y1001" i="10" s="1"/>
  <c r="X1000" i="10"/>
  <c r="Y1000" i="10" s="1"/>
  <c r="R1000" i="10"/>
  <c r="S1000" i="10" s="1"/>
  <c r="X999" i="10"/>
  <c r="Y999" i="10" s="1"/>
  <c r="R999" i="10"/>
  <c r="S999" i="10" s="1"/>
  <c r="X998" i="10"/>
  <c r="Y998" i="10" s="1"/>
  <c r="R998" i="10"/>
  <c r="S998" i="10" s="1"/>
  <c r="X997" i="10"/>
  <c r="Y997" i="10" s="1"/>
  <c r="R997" i="10"/>
  <c r="S997" i="10"/>
  <c r="X996" i="10"/>
  <c r="Y996" i="10" s="1"/>
  <c r="R996" i="10"/>
  <c r="S996" i="10"/>
  <c r="X995" i="10"/>
  <c r="Y995" i="10" s="1"/>
  <c r="R995" i="10"/>
  <c r="S995" i="10"/>
  <c r="X994" i="10"/>
  <c r="Y994" i="10"/>
  <c r="R994" i="10"/>
  <c r="S994" i="10"/>
  <c r="X993" i="10"/>
  <c r="Y993" i="10" s="1"/>
  <c r="R993" i="10"/>
  <c r="S993" i="10" s="1"/>
  <c r="X992" i="10"/>
  <c r="Y992" i="10" s="1"/>
  <c r="X991" i="10"/>
  <c r="Y991" i="10" s="1"/>
  <c r="R991" i="10"/>
  <c r="S991" i="10"/>
  <c r="X990" i="10"/>
  <c r="Y990" i="10"/>
  <c r="R990" i="10"/>
  <c r="S990" i="10"/>
  <c r="X989" i="10"/>
  <c r="Y989" i="10" s="1"/>
  <c r="R989" i="10"/>
  <c r="S989" i="10" s="1"/>
  <c r="X988" i="10"/>
  <c r="Y988" i="10" s="1"/>
  <c r="R988" i="10"/>
  <c r="S988" i="10" s="1"/>
  <c r="X987" i="10"/>
  <c r="Y987" i="10" s="1"/>
  <c r="J44" i="1" s="1"/>
  <c r="K44" i="1" s="1"/>
  <c r="R987" i="10"/>
  <c r="S987" i="10" s="1"/>
  <c r="H44" i="1" s="1"/>
  <c r="I44" i="1" s="1"/>
  <c r="X986" i="10"/>
  <c r="Y986" i="10" s="1"/>
  <c r="R986" i="10"/>
  <c r="S986" i="10"/>
  <c r="X985" i="10"/>
  <c r="Y985" i="10" s="1"/>
  <c r="R985" i="10"/>
  <c r="S985" i="10" s="1"/>
  <c r="X984" i="10"/>
  <c r="Y984" i="10" s="1"/>
  <c r="R984" i="10"/>
  <c r="S984" i="10" s="1"/>
  <c r="Y983" i="10"/>
  <c r="X983" i="10"/>
  <c r="R983" i="10"/>
  <c r="S983" i="10" s="1"/>
  <c r="X982" i="10"/>
  <c r="Y982" i="10" s="1"/>
  <c r="R982" i="10"/>
  <c r="S982" i="10" s="1"/>
  <c r="X981" i="10"/>
  <c r="Y981" i="10" s="1"/>
  <c r="R981" i="10"/>
  <c r="S981" i="10"/>
  <c r="X980" i="10"/>
  <c r="Y980" i="10" s="1"/>
  <c r="X979" i="10"/>
  <c r="Y979" i="10"/>
  <c r="R979" i="10"/>
  <c r="S979" i="10"/>
  <c r="X978" i="10"/>
  <c r="Y978" i="10" s="1"/>
  <c r="R978" i="10"/>
  <c r="S978" i="10" s="1"/>
  <c r="X977" i="10"/>
  <c r="Y977" i="10" s="1"/>
  <c r="X976" i="10"/>
  <c r="Y976" i="10"/>
  <c r="R976" i="10"/>
  <c r="S976" i="10" s="1"/>
  <c r="X975" i="10"/>
  <c r="Y975" i="10"/>
  <c r="R975" i="10"/>
  <c r="S975" i="10" s="1"/>
  <c r="X974" i="10"/>
  <c r="Y974" i="10" s="1"/>
  <c r="X973" i="10"/>
  <c r="Y973" i="10"/>
  <c r="R973" i="10"/>
  <c r="S973" i="10"/>
  <c r="X972" i="10"/>
  <c r="Y972" i="10" s="1"/>
  <c r="R972" i="10"/>
  <c r="S972" i="10"/>
  <c r="X971" i="10"/>
  <c r="Y971" i="10" s="1"/>
  <c r="R971" i="10"/>
  <c r="S971" i="10" s="1"/>
  <c r="X970" i="10"/>
  <c r="Y970" i="10" s="1"/>
  <c r="R970" i="10"/>
  <c r="S970" i="10" s="1"/>
  <c r="X969" i="10"/>
  <c r="Y969" i="10"/>
  <c r="R969" i="10"/>
  <c r="S969" i="10" s="1"/>
  <c r="X968" i="10"/>
  <c r="Y968" i="10"/>
  <c r="R968" i="10"/>
  <c r="S968" i="10" s="1"/>
  <c r="X967" i="10"/>
  <c r="Y967" i="10" s="1"/>
  <c r="R967" i="10"/>
  <c r="S967" i="10" s="1"/>
  <c r="X966" i="10"/>
  <c r="Y966" i="10"/>
  <c r="R966" i="10"/>
  <c r="S966" i="10" s="1"/>
  <c r="X965" i="10"/>
  <c r="Y965" i="10" s="1"/>
  <c r="R965" i="10"/>
  <c r="S965" i="10"/>
  <c r="X964" i="10"/>
  <c r="Y964" i="10"/>
  <c r="R964" i="10"/>
  <c r="S964" i="10" s="1"/>
  <c r="X963" i="10"/>
  <c r="Y963" i="10"/>
  <c r="R963" i="10"/>
  <c r="S963" i="10"/>
  <c r="X962" i="10"/>
  <c r="Y962" i="10" s="1"/>
  <c r="R962" i="10"/>
  <c r="S962" i="10"/>
  <c r="X961" i="10"/>
  <c r="Y961" i="10"/>
  <c r="R961" i="10"/>
  <c r="S961" i="10"/>
  <c r="X960" i="10"/>
  <c r="Y960" i="10" s="1"/>
  <c r="X959" i="10"/>
  <c r="Y959" i="10" s="1"/>
  <c r="R959" i="10"/>
  <c r="S959" i="10" s="1"/>
  <c r="X958" i="10"/>
  <c r="Y958" i="10" s="1"/>
  <c r="R958" i="10"/>
  <c r="S958" i="10" s="1"/>
  <c r="X957" i="10"/>
  <c r="Y957" i="10" s="1"/>
  <c r="R957" i="10"/>
  <c r="S957" i="10" s="1"/>
  <c r="X956" i="10"/>
  <c r="Y956" i="10" s="1"/>
  <c r="R956" i="10"/>
  <c r="S956" i="10" s="1"/>
  <c r="X955" i="10"/>
  <c r="Y955" i="10" s="1"/>
  <c r="R955" i="10"/>
  <c r="S955" i="10" s="1"/>
  <c r="H43" i="1" s="1"/>
  <c r="X954" i="10"/>
  <c r="Y954" i="10" s="1"/>
  <c r="J43" i="1" s="1"/>
  <c r="R954" i="10"/>
  <c r="S954" i="10"/>
  <c r="Y953" i="10"/>
  <c r="X953" i="10"/>
  <c r="R953" i="10"/>
  <c r="S953" i="10" s="1"/>
  <c r="X952" i="10"/>
  <c r="Y952" i="10" s="1"/>
  <c r="R952" i="10"/>
  <c r="S952" i="10" s="1"/>
  <c r="X950" i="10"/>
  <c r="Y950" i="10" s="1"/>
  <c r="X949" i="10"/>
  <c r="Y949" i="10" s="1"/>
  <c r="R949" i="10"/>
  <c r="S949" i="10"/>
  <c r="X948" i="10"/>
  <c r="Y948" i="10" s="1"/>
  <c r="R948" i="10"/>
  <c r="S948" i="10" s="1"/>
  <c r="X947" i="10"/>
  <c r="Y947" i="10" s="1"/>
  <c r="R947" i="10"/>
  <c r="S947" i="10" s="1"/>
  <c r="X946" i="10"/>
  <c r="Y946" i="10"/>
  <c r="R946" i="10"/>
  <c r="S946" i="10"/>
  <c r="X945" i="10"/>
  <c r="Y945" i="10" s="1"/>
  <c r="R945" i="10"/>
  <c r="S945" i="10" s="1"/>
  <c r="X944" i="10"/>
  <c r="Y944" i="10" s="1"/>
  <c r="R944" i="10"/>
  <c r="S944" i="10"/>
  <c r="X943" i="10"/>
  <c r="Y943" i="10"/>
  <c r="R943" i="10"/>
  <c r="S943" i="10" s="1"/>
  <c r="X942" i="10"/>
  <c r="Y942" i="10" s="1"/>
  <c r="R942" i="10"/>
  <c r="S942" i="10"/>
  <c r="X941" i="10"/>
  <c r="Y941" i="10" s="1"/>
  <c r="J33" i="1" s="1"/>
  <c r="K33" i="1" s="1"/>
  <c r="X940" i="10"/>
  <c r="Y940" i="10"/>
  <c r="R940" i="10"/>
  <c r="S940" i="10"/>
  <c r="X939" i="10"/>
  <c r="Y939" i="10"/>
  <c r="X938" i="10"/>
  <c r="Y938" i="10"/>
  <c r="R938" i="10"/>
  <c r="S938" i="10" s="1"/>
  <c r="X937" i="10"/>
  <c r="Y937" i="10" s="1"/>
  <c r="R937" i="10"/>
  <c r="S937" i="10" s="1"/>
  <c r="X936" i="10"/>
  <c r="Y936" i="10" s="1"/>
  <c r="R936" i="10"/>
  <c r="S936" i="10" s="1"/>
  <c r="X935" i="10"/>
  <c r="Y935" i="10" s="1"/>
  <c r="R935" i="10"/>
  <c r="S935" i="10" s="1"/>
  <c r="X934" i="10"/>
  <c r="Y934" i="10"/>
  <c r="X933" i="10"/>
  <c r="Y933" i="10" s="1"/>
  <c r="R933" i="10"/>
  <c r="S933" i="10"/>
  <c r="R932" i="10"/>
  <c r="S932" i="10"/>
  <c r="X931" i="10"/>
  <c r="Y931" i="10" s="1"/>
  <c r="R931" i="10"/>
  <c r="S931" i="10"/>
  <c r="X930" i="10"/>
  <c r="Y930" i="10" s="1"/>
  <c r="R930" i="10"/>
  <c r="S930" i="10" s="1"/>
  <c r="X929" i="10"/>
  <c r="Y929" i="10"/>
  <c r="R929" i="10"/>
  <c r="S929" i="10"/>
  <c r="X928" i="10"/>
  <c r="Y928" i="10"/>
  <c r="R928" i="10"/>
  <c r="S928" i="10"/>
  <c r="X927" i="10"/>
  <c r="Y927" i="10"/>
  <c r="R927" i="10"/>
  <c r="S927" i="10"/>
  <c r="X926" i="10"/>
  <c r="Y926" i="10"/>
  <c r="R926" i="10"/>
  <c r="S926" i="10"/>
  <c r="X925" i="10"/>
  <c r="Y925" i="10" s="1"/>
  <c r="R925" i="10"/>
  <c r="S925" i="10" s="1"/>
  <c r="X923" i="10"/>
  <c r="Y923" i="10"/>
  <c r="R923" i="10"/>
  <c r="S923" i="10"/>
  <c r="X922" i="10"/>
  <c r="Y922" i="10"/>
  <c r="R922" i="10"/>
  <c r="S922" i="10"/>
  <c r="X921" i="10"/>
  <c r="Y921" i="10" s="1"/>
  <c r="R921" i="10"/>
  <c r="S921" i="10" s="1"/>
  <c r="X920" i="10"/>
  <c r="Y920" i="10" s="1"/>
  <c r="X919" i="10"/>
  <c r="Y919" i="10" s="1"/>
  <c r="J32" i="1" s="1"/>
  <c r="K32" i="1" s="1"/>
  <c r="R919" i="10"/>
  <c r="S919" i="10" s="1"/>
  <c r="H32" i="1" s="1"/>
  <c r="I32" i="1" s="1"/>
  <c r="X918" i="10"/>
  <c r="Y918" i="10" s="1"/>
  <c r="R918" i="10"/>
  <c r="S918" i="10" s="1"/>
  <c r="X917" i="10"/>
  <c r="Y917" i="10"/>
  <c r="R917" i="10"/>
  <c r="S917" i="10" s="1"/>
  <c r="X916" i="10"/>
  <c r="Y916" i="10"/>
  <c r="R916" i="10"/>
  <c r="S916" i="10" s="1"/>
  <c r="X915" i="10"/>
  <c r="Y915" i="10"/>
  <c r="R915" i="10"/>
  <c r="S915" i="10" s="1"/>
  <c r="X913" i="10"/>
  <c r="Y913" i="10"/>
  <c r="X912" i="10"/>
  <c r="Y912" i="10"/>
  <c r="R912" i="10"/>
  <c r="S912" i="10"/>
  <c r="X911" i="10"/>
  <c r="Y911" i="10"/>
  <c r="R911" i="10"/>
  <c r="S911" i="10" s="1"/>
  <c r="X910" i="10"/>
  <c r="Y910" i="10" s="1"/>
  <c r="R910" i="10"/>
  <c r="S910" i="10" s="1"/>
  <c r="R909" i="10"/>
  <c r="S909" i="10"/>
  <c r="X907" i="10"/>
  <c r="Y907" i="10" s="1"/>
  <c r="R906" i="10"/>
  <c r="S906" i="10" s="1"/>
  <c r="R905" i="10"/>
  <c r="S905" i="10" s="1"/>
  <c r="X904" i="10"/>
  <c r="Y904" i="10" s="1"/>
  <c r="R904" i="10"/>
  <c r="S904" i="10" s="1"/>
  <c r="R903" i="10"/>
  <c r="S903" i="10" s="1"/>
  <c r="Y902" i="10"/>
  <c r="X902" i="10"/>
  <c r="S902" i="10"/>
  <c r="R902" i="10"/>
  <c r="X901" i="10"/>
  <c r="Y901" i="10"/>
  <c r="X900" i="10"/>
  <c r="Y900" i="10" s="1"/>
  <c r="R900" i="10"/>
  <c r="S900" i="10"/>
  <c r="X899" i="10"/>
  <c r="Y899" i="10" s="1"/>
  <c r="R899" i="10"/>
  <c r="S899" i="10"/>
  <c r="X898" i="10"/>
  <c r="Y898" i="10" s="1"/>
  <c r="R898" i="10"/>
  <c r="S898" i="10" s="1"/>
  <c r="X897" i="10"/>
  <c r="Y897" i="10" s="1"/>
  <c r="R897" i="10"/>
  <c r="S897" i="10"/>
  <c r="X896" i="10"/>
  <c r="Y896" i="10" s="1"/>
  <c r="R896" i="10"/>
  <c r="S896" i="10" s="1"/>
  <c r="X895" i="10"/>
  <c r="Y895" i="10" s="1"/>
  <c r="R895" i="10"/>
  <c r="S895" i="10" s="1"/>
  <c r="X894" i="10"/>
  <c r="Y894" i="10" s="1"/>
  <c r="R894" i="10"/>
  <c r="S894" i="10" s="1"/>
  <c r="X893" i="10"/>
  <c r="Y893" i="10" s="1"/>
  <c r="R893" i="10"/>
  <c r="S893" i="10"/>
  <c r="X892" i="10"/>
  <c r="Y892" i="10" s="1"/>
  <c r="R892" i="10"/>
  <c r="S892" i="10"/>
  <c r="X891" i="10"/>
  <c r="Y891" i="10"/>
  <c r="R891" i="10"/>
  <c r="S891" i="10"/>
  <c r="X890" i="10"/>
  <c r="Y890" i="10" s="1"/>
  <c r="X889" i="10"/>
  <c r="Y889" i="10"/>
  <c r="R889" i="10"/>
  <c r="S889" i="10"/>
  <c r="X888" i="10"/>
  <c r="Y888" i="10"/>
  <c r="R888" i="10"/>
  <c r="S888" i="10"/>
  <c r="X887" i="10"/>
  <c r="Y887" i="10" s="1"/>
  <c r="R887" i="10"/>
  <c r="S887" i="10" s="1"/>
  <c r="X886" i="10"/>
  <c r="Y886" i="10" s="1"/>
  <c r="R886" i="10"/>
  <c r="S886" i="10" s="1"/>
  <c r="X885" i="10"/>
  <c r="Y885" i="10" s="1"/>
  <c r="S885" i="10"/>
  <c r="R885" i="10"/>
  <c r="X884" i="10"/>
  <c r="Y884" i="10" s="1"/>
  <c r="X883" i="10"/>
  <c r="Y883" i="10" s="1"/>
  <c r="R883" i="10"/>
  <c r="S883" i="10" s="1"/>
  <c r="X882" i="10"/>
  <c r="Y882" i="10" s="1"/>
  <c r="X881" i="10"/>
  <c r="Y881" i="10"/>
  <c r="R881" i="10"/>
  <c r="S881" i="10" s="1"/>
  <c r="H37" i="1" s="1"/>
  <c r="I37" i="1" s="1"/>
  <c r="X880" i="10"/>
  <c r="Y880" i="10" s="1"/>
  <c r="R880" i="10"/>
  <c r="S880" i="10" s="1"/>
  <c r="X879" i="10"/>
  <c r="Y879" i="10"/>
  <c r="R879" i="10"/>
  <c r="S879" i="10"/>
  <c r="X878" i="10"/>
  <c r="Y878" i="10" s="1"/>
  <c r="R878" i="10"/>
  <c r="S878" i="10" s="1"/>
  <c r="X876" i="10"/>
  <c r="Y876" i="10" s="1"/>
  <c r="R876" i="10"/>
  <c r="S876" i="10" s="1"/>
  <c r="X875" i="10"/>
  <c r="Y875" i="10" s="1"/>
  <c r="R875" i="10"/>
  <c r="S875" i="10"/>
  <c r="X874" i="10"/>
  <c r="Y874" i="10"/>
  <c r="R874" i="10"/>
  <c r="S874" i="10" s="1"/>
  <c r="X873" i="10"/>
  <c r="Y873" i="10" s="1"/>
  <c r="R873" i="10"/>
  <c r="S873" i="10" s="1"/>
  <c r="X872" i="10"/>
  <c r="Y872" i="10" s="1"/>
  <c r="R872" i="10"/>
  <c r="S872" i="10" s="1"/>
  <c r="X871" i="10"/>
  <c r="Y871" i="10"/>
  <c r="R871" i="10"/>
  <c r="S871" i="10"/>
  <c r="X870" i="10"/>
  <c r="Y870" i="10" s="1"/>
  <c r="R870" i="10"/>
  <c r="S870" i="10" s="1"/>
  <c r="X869" i="10"/>
  <c r="Y869" i="10" s="1"/>
  <c r="R869" i="10"/>
  <c r="S869" i="10"/>
  <c r="X868" i="10"/>
  <c r="Y868" i="10" s="1"/>
  <c r="R868" i="10"/>
  <c r="S868" i="10"/>
  <c r="X867" i="10"/>
  <c r="Y867" i="10" s="1"/>
  <c r="X866" i="10"/>
  <c r="Y866" i="10" s="1"/>
  <c r="S866" i="10"/>
  <c r="R866" i="10"/>
  <c r="X865" i="10"/>
  <c r="Y865" i="10" s="1"/>
  <c r="S865" i="10"/>
  <c r="R865" i="10"/>
  <c r="X864" i="10"/>
  <c r="Y864" i="10" s="1"/>
  <c r="S864" i="10"/>
  <c r="R864" i="10"/>
  <c r="X863" i="10"/>
  <c r="Y863" i="10" s="1"/>
  <c r="R863" i="10"/>
  <c r="S863" i="10" s="1"/>
  <c r="X862" i="10"/>
  <c r="Y862" i="10" s="1"/>
  <c r="J40" i="1" s="1"/>
  <c r="K40" i="1" s="1"/>
  <c r="R862" i="10"/>
  <c r="S862" i="10" s="1"/>
  <c r="H40" i="1" s="1"/>
  <c r="I40" i="1" s="1"/>
  <c r="X860" i="10"/>
  <c r="Y860" i="10" s="1"/>
  <c r="X859" i="10"/>
  <c r="Y859" i="10" s="1"/>
  <c r="R859" i="10"/>
  <c r="S859" i="10" s="1"/>
  <c r="X858" i="10"/>
  <c r="Y858" i="10" s="1"/>
  <c r="R858" i="10"/>
  <c r="S858" i="10" s="1"/>
  <c r="Y857" i="10"/>
  <c r="X857" i="10"/>
  <c r="R857" i="10"/>
  <c r="S857" i="10" s="1"/>
  <c r="X856" i="10"/>
  <c r="Y856" i="10" s="1"/>
  <c r="R856" i="10"/>
  <c r="S856" i="10" s="1"/>
  <c r="X855" i="10"/>
  <c r="Y855" i="10" s="1"/>
  <c r="R855" i="10"/>
  <c r="S855" i="10"/>
  <c r="X854" i="10"/>
  <c r="Y854" i="10" s="1"/>
  <c r="R854" i="10"/>
  <c r="S854" i="10" s="1"/>
  <c r="X853" i="10"/>
  <c r="Y853" i="10" s="1"/>
  <c r="R853" i="10"/>
  <c r="S853" i="10" s="1"/>
  <c r="X852" i="10"/>
  <c r="Y852" i="10" s="1"/>
  <c r="J39" i="1" s="1"/>
  <c r="K39" i="1" s="1"/>
  <c r="R852" i="10"/>
  <c r="S852" i="10" s="1"/>
  <c r="H39" i="1" s="1"/>
  <c r="I39" i="1" s="1"/>
  <c r="X851" i="10"/>
  <c r="Y851" i="10" s="1"/>
  <c r="R851" i="10"/>
  <c r="S851" i="10" s="1"/>
  <c r="X850" i="10"/>
  <c r="Y850" i="10" s="1"/>
  <c r="R850" i="10"/>
  <c r="S850" i="10" s="1"/>
  <c r="Y849" i="10"/>
  <c r="X849" i="10"/>
  <c r="R849" i="10"/>
  <c r="S849" i="10" s="1"/>
  <c r="X848" i="10"/>
  <c r="Y848" i="10" s="1"/>
  <c r="R848" i="10"/>
  <c r="S848" i="10" s="1"/>
  <c r="Y847" i="10"/>
  <c r="X847" i="10"/>
  <c r="R847" i="10"/>
  <c r="S847" i="10" s="1"/>
  <c r="X846" i="10"/>
  <c r="Y846" i="10" s="1"/>
  <c r="R846" i="10"/>
  <c r="S846" i="10" s="1"/>
  <c r="X845" i="10"/>
  <c r="Y845" i="10" s="1"/>
  <c r="X844" i="10"/>
  <c r="Y844" i="10" s="1"/>
  <c r="R844" i="10"/>
  <c r="S844" i="10" s="1"/>
  <c r="X843" i="10"/>
  <c r="Y843" i="10" s="1"/>
  <c r="R843" i="10"/>
  <c r="S843" i="10" s="1"/>
  <c r="X842" i="10"/>
  <c r="Y842" i="10" s="1"/>
  <c r="X841" i="10"/>
  <c r="Y841" i="10" s="1"/>
  <c r="R841" i="10"/>
  <c r="S841" i="10" s="1"/>
  <c r="X840" i="10"/>
  <c r="Y840" i="10" s="1"/>
  <c r="X839" i="10"/>
  <c r="Y839" i="10" s="1"/>
  <c r="R839" i="10"/>
  <c r="S839" i="10" s="1"/>
  <c r="X838" i="10"/>
  <c r="Y838" i="10" s="1"/>
  <c r="X837" i="10"/>
  <c r="Y837" i="10" s="1"/>
  <c r="R837" i="10"/>
  <c r="S837" i="10" s="1"/>
  <c r="X836" i="10"/>
  <c r="Y836" i="10" s="1"/>
  <c r="R836" i="10"/>
  <c r="S836" i="10" s="1"/>
  <c r="X835" i="10"/>
  <c r="Y835" i="10" s="1"/>
  <c r="R835" i="10"/>
  <c r="S835" i="10" s="1"/>
  <c r="X834" i="10"/>
  <c r="Y834" i="10" s="1"/>
  <c r="R834" i="10"/>
  <c r="S834" i="10" s="1"/>
  <c r="X833" i="10"/>
  <c r="Y833" i="10" s="1"/>
  <c r="R833" i="10"/>
  <c r="S833" i="10" s="1"/>
  <c r="X832" i="10"/>
  <c r="Y832" i="10" s="1"/>
  <c r="R832" i="10"/>
  <c r="S832" i="10" s="1"/>
  <c r="X831" i="10"/>
  <c r="Y831" i="10" s="1"/>
  <c r="R831" i="10"/>
  <c r="S831" i="10" s="1"/>
  <c r="X830" i="10"/>
  <c r="Y830" i="10" s="1"/>
  <c r="R830" i="10"/>
  <c r="S830" i="10" s="1"/>
  <c r="X829" i="10"/>
  <c r="Y829" i="10" s="1"/>
  <c r="R829" i="10"/>
  <c r="S829" i="10" s="1"/>
  <c r="X828" i="10"/>
  <c r="Y828" i="10" s="1"/>
  <c r="R828" i="10"/>
  <c r="S828" i="10" s="1"/>
  <c r="X827" i="10"/>
  <c r="Y827" i="10" s="1"/>
  <c r="R827" i="10"/>
  <c r="S827" i="10" s="1"/>
  <c r="X826" i="10"/>
  <c r="Y826" i="10" s="1"/>
  <c r="R826" i="10"/>
  <c r="S826" i="10" s="1"/>
  <c r="X825" i="10"/>
  <c r="Y825" i="10" s="1"/>
  <c r="R825" i="10"/>
  <c r="S825" i="10" s="1"/>
  <c r="X824" i="10"/>
  <c r="Y824" i="10" s="1"/>
  <c r="R824" i="10"/>
  <c r="S824" i="10" s="1"/>
  <c r="X823" i="10"/>
  <c r="Y823" i="10" s="1"/>
  <c r="R823" i="10"/>
  <c r="S823" i="10" s="1"/>
  <c r="X822" i="10"/>
  <c r="Y822" i="10" s="1"/>
  <c r="R822" i="10"/>
  <c r="S822" i="10" s="1"/>
  <c r="X821" i="10"/>
  <c r="Y821" i="10" s="1"/>
  <c r="R821" i="10"/>
  <c r="S821" i="10" s="1"/>
  <c r="X820" i="10"/>
  <c r="Y820" i="10" s="1"/>
  <c r="R820" i="10"/>
  <c r="S820" i="10" s="1"/>
  <c r="X819" i="10"/>
  <c r="Y819" i="10" s="1"/>
  <c r="R819" i="10"/>
  <c r="S819" i="10" s="1"/>
  <c r="X818" i="10"/>
  <c r="Y818" i="10" s="1"/>
  <c r="R818" i="10"/>
  <c r="S818" i="10" s="1"/>
  <c r="X817" i="10"/>
  <c r="Y817" i="10" s="1"/>
  <c r="R816" i="10"/>
  <c r="S816" i="10" s="1"/>
  <c r="Y815" i="10"/>
  <c r="X815" i="10"/>
  <c r="X814" i="10"/>
  <c r="Y814" i="10" s="1"/>
  <c r="R814" i="10"/>
  <c r="S814" i="10" s="1"/>
  <c r="X813" i="10"/>
  <c r="Y813" i="10" s="1"/>
  <c r="R813" i="10"/>
  <c r="S813" i="10" s="1"/>
  <c r="X812" i="10"/>
  <c r="Y812" i="10" s="1"/>
  <c r="R812" i="10"/>
  <c r="S812" i="10" s="1"/>
  <c r="X811" i="10"/>
  <c r="Y811" i="10" s="1"/>
  <c r="R811" i="10"/>
  <c r="S811" i="10" s="1"/>
  <c r="X810" i="10"/>
  <c r="Y810" i="10" s="1"/>
  <c r="R810" i="10"/>
  <c r="S810" i="10" s="1"/>
  <c r="X809" i="10"/>
  <c r="Y809" i="10" s="1"/>
  <c r="R809" i="10"/>
  <c r="S809" i="10" s="1"/>
  <c r="X808" i="10"/>
  <c r="Y808" i="10" s="1"/>
  <c r="R808" i="10"/>
  <c r="S808" i="10" s="1"/>
  <c r="X807" i="10"/>
  <c r="Y807" i="10" s="1"/>
  <c r="R807" i="10"/>
  <c r="S807" i="10" s="1"/>
  <c r="H38" i="1" s="1"/>
  <c r="I38" i="1" s="1"/>
  <c r="X806" i="10"/>
  <c r="Y806" i="10" s="1"/>
  <c r="J38" i="1" s="1"/>
  <c r="K38" i="1" s="1"/>
  <c r="S806" i="10"/>
  <c r="R806" i="10"/>
  <c r="X805" i="10"/>
  <c r="Y805" i="10" s="1"/>
  <c r="R805" i="10"/>
  <c r="S805" i="10" s="1"/>
  <c r="X804" i="10"/>
  <c r="Y804" i="10" s="1"/>
  <c r="R804" i="10"/>
  <c r="S804" i="10" s="1"/>
  <c r="X803" i="10"/>
  <c r="Y803" i="10" s="1"/>
  <c r="R803" i="10"/>
  <c r="S803" i="10" s="1"/>
  <c r="X802" i="10"/>
  <c r="Y802" i="10" s="1"/>
  <c r="R802" i="10"/>
  <c r="S802" i="10" s="1"/>
  <c r="X801" i="10"/>
  <c r="Y801" i="10" s="1"/>
  <c r="R801" i="10"/>
  <c r="S801" i="10" s="1"/>
  <c r="X800" i="10"/>
  <c r="Y800" i="10" s="1"/>
  <c r="R800" i="10"/>
  <c r="S800" i="10" s="1"/>
  <c r="X799" i="10"/>
  <c r="Y799" i="10" s="1"/>
  <c r="R799" i="10"/>
  <c r="S799" i="10" s="1"/>
  <c r="X798" i="10"/>
  <c r="Y798" i="10" s="1"/>
  <c r="R798" i="10"/>
  <c r="S798" i="10" s="1"/>
  <c r="X797" i="10"/>
  <c r="Y797" i="10" s="1"/>
  <c r="R797" i="10"/>
  <c r="S797" i="10" s="1"/>
  <c r="X796" i="10"/>
  <c r="Y796" i="10" s="1"/>
  <c r="R796" i="10"/>
  <c r="S796" i="10" s="1"/>
  <c r="X795" i="10"/>
  <c r="Y795" i="10" s="1"/>
  <c r="R795" i="10"/>
  <c r="S795" i="10" s="1"/>
  <c r="X794" i="10"/>
  <c r="Y794" i="10" s="1"/>
  <c r="R794" i="10"/>
  <c r="S794" i="10" s="1"/>
  <c r="X793" i="10"/>
  <c r="Y793" i="10" s="1"/>
  <c r="X792" i="10"/>
  <c r="Y792" i="10" s="1"/>
  <c r="R792" i="10"/>
  <c r="S792" i="10" s="1"/>
  <c r="X791" i="10"/>
  <c r="Y791" i="10" s="1"/>
  <c r="R791" i="10"/>
  <c r="S791" i="10" s="1"/>
  <c r="X790" i="10"/>
  <c r="Y790" i="10" s="1"/>
  <c r="R790" i="10"/>
  <c r="S790" i="10" s="1"/>
  <c r="X789" i="10"/>
  <c r="Y789" i="10" s="1"/>
  <c r="R789" i="10"/>
  <c r="S789" i="10" s="1"/>
  <c r="X788" i="10"/>
  <c r="Y788" i="10" s="1"/>
  <c r="R788" i="10"/>
  <c r="S788" i="10" s="1"/>
  <c r="X787" i="10"/>
  <c r="Y787" i="10" s="1"/>
  <c r="R787" i="10"/>
  <c r="S787" i="10" s="1"/>
  <c r="X786" i="10"/>
  <c r="Y786" i="10" s="1"/>
  <c r="R786" i="10"/>
  <c r="S786" i="10" s="1"/>
  <c r="X785" i="10"/>
  <c r="Y785" i="10" s="1"/>
  <c r="R785" i="10"/>
  <c r="S785" i="10" s="1"/>
  <c r="X784" i="10"/>
  <c r="Y784" i="10" s="1"/>
  <c r="R784" i="10"/>
  <c r="S784" i="10" s="1"/>
  <c r="X783" i="10"/>
  <c r="Y783" i="10" s="1"/>
  <c r="R783" i="10"/>
  <c r="S783" i="10" s="1"/>
  <c r="X782" i="10"/>
  <c r="Y782" i="10" s="1"/>
  <c r="X781" i="10"/>
  <c r="Y781" i="10" s="1"/>
  <c r="R781" i="10"/>
  <c r="S781" i="10" s="1"/>
  <c r="X780" i="10"/>
  <c r="Y780" i="10" s="1"/>
  <c r="R780" i="10"/>
  <c r="S780" i="10" s="1"/>
  <c r="X779" i="10"/>
  <c r="Y779" i="10" s="1"/>
  <c r="R779" i="10"/>
  <c r="S779" i="10" s="1"/>
  <c r="X778" i="10"/>
  <c r="Y778" i="10" s="1"/>
  <c r="R778" i="10"/>
  <c r="S778" i="10" s="1"/>
  <c r="X777" i="10"/>
  <c r="Y777" i="10" s="1"/>
  <c r="R777" i="10"/>
  <c r="S777" i="10" s="1"/>
  <c r="X776" i="10"/>
  <c r="Y776" i="10" s="1"/>
  <c r="R776" i="10"/>
  <c r="S776" i="10" s="1"/>
  <c r="X775" i="10"/>
  <c r="Y775" i="10" s="1"/>
  <c r="X774" i="10"/>
  <c r="Y774" i="10" s="1"/>
  <c r="R774" i="10"/>
  <c r="S774" i="10" s="1"/>
  <c r="X773" i="10"/>
  <c r="Y773" i="10" s="1"/>
  <c r="R773" i="10"/>
  <c r="S773" i="10" s="1"/>
  <c r="X772" i="10"/>
  <c r="Y772" i="10" s="1"/>
  <c r="R772" i="10"/>
  <c r="S772" i="10" s="1"/>
  <c r="X771" i="10"/>
  <c r="Y771" i="10" s="1"/>
  <c r="R771" i="10"/>
  <c r="S771" i="10" s="1"/>
  <c r="X770" i="10"/>
  <c r="Y770" i="10" s="1"/>
  <c r="R770" i="10"/>
  <c r="S770" i="10" s="1"/>
  <c r="X769" i="10"/>
  <c r="Y769" i="10" s="1"/>
  <c r="R769" i="10"/>
  <c r="S769" i="10" s="1"/>
  <c r="H36" i="1" s="1"/>
  <c r="I36" i="1" s="1"/>
  <c r="X768" i="10"/>
  <c r="Y768" i="10" s="1"/>
  <c r="R768" i="10"/>
  <c r="S768" i="10" s="1"/>
  <c r="X767" i="10"/>
  <c r="Y767" i="10" s="1"/>
  <c r="R767" i="10"/>
  <c r="S767" i="10" s="1"/>
  <c r="X766" i="10"/>
  <c r="Y766" i="10" s="1"/>
  <c r="R766" i="10"/>
  <c r="S766" i="10" s="1"/>
  <c r="X765" i="10"/>
  <c r="Y765" i="10" s="1"/>
  <c r="R765" i="10"/>
  <c r="S765" i="10" s="1"/>
  <c r="X764" i="10"/>
  <c r="Y764" i="10" s="1"/>
  <c r="R764" i="10"/>
  <c r="S764" i="10" s="1"/>
  <c r="X763" i="10"/>
  <c r="Y763" i="10" s="1"/>
  <c r="R763" i="10"/>
  <c r="S763" i="10" s="1"/>
  <c r="X761" i="10"/>
  <c r="Y761" i="10" s="1"/>
  <c r="R761" i="10"/>
  <c r="S761" i="10" s="1"/>
  <c r="X760" i="10"/>
  <c r="Y760" i="10" s="1"/>
  <c r="R760" i="10"/>
  <c r="S760" i="10" s="1"/>
  <c r="X759" i="10"/>
  <c r="Y759" i="10" s="1"/>
  <c r="R759" i="10"/>
  <c r="S759" i="10" s="1"/>
  <c r="X758" i="10"/>
  <c r="Y758" i="10" s="1"/>
  <c r="R758" i="10"/>
  <c r="S758" i="10" s="1"/>
  <c r="X757" i="10"/>
  <c r="Y757" i="10" s="1"/>
  <c r="R757" i="10"/>
  <c r="S757" i="10" s="1"/>
  <c r="X756" i="10"/>
  <c r="Y756" i="10" s="1"/>
  <c r="R756" i="10"/>
  <c r="S756" i="10" s="1"/>
  <c r="X755" i="10"/>
  <c r="Y755" i="10" s="1"/>
  <c r="R755" i="10"/>
  <c r="S755" i="10" s="1"/>
  <c r="X754" i="10"/>
  <c r="Y754" i="10" s="1"/>
  <c r="R754" i="10"/>
  <c r="S754" i="10" s="1"/>
  <c r="X753" i="10"/>
  <c r="Y753" i="10" s="1"/>
  <c r="R753" i="10"/>
  <c r="S753" i="10" s="1"/>
  <c r="X752" i="10"/>
  <c r="Y752" i="10" s="1"/>
  <c r="R752" i="10"/>
  <c r="S752" i="10" s="1"/>
  <c r="X751" i="10"/>
  <c r="Y751" i="10" s="1"/>
  <c r="R751" i="10"/>
  <c r="S751" i="10" s="1"/>
  <c r="X750" i="10"/>
  <c r="Y750" i="10" s="1"/>
  <c r="R750" i="10"/>
  <c r="S750" i="10" s="1"/>
  <c r="X749" i="10"/>
  <c r="Y749" i="10" s="1"/>
  <c r="R749" i="10"/>
  <c r="S749" i="10" s="1"/>
  <c r="X748" i="10"/>
  <c r="Y748" i="10" s="1"/>
  <c r="R748" i="10"/>
  <c r="S748" i="10" s="1"/>
  <c r="X747" i="10"/>
  <c r="Y747" i="10" s="1"/>
  <c r="R747" i="10"/>
  <c r="S747" i="10" s="1"/>
  <c r="X746" i="10"/>
  <c r="Y746" i="10" s="1"/>
  <c r="R746" i="10"/>
  <c r="S746" i="10" s="1"/>
  <c r="X745" i="10"/>
  <c r="Y745" i="10" s="1"/>
  <c r="R745" i="10"/>
  <c r="S745" i="10" s="1"/>
  <c r="X744" i="10"/>
  <c r="Y744" i="10" s="1"/>
  <c r="R744" i="10"/>
  <c r="S744" i="10" s="1"/>
  <c r="X743" i="10"/>
  <c r="Y743" i="10" s="1"/>
  <c r="R743" i="10"/>
  <c r="S743" i="10" s="1"/>
  <c r="X742" i="10"/>
  <c r="Y742" i="10" s="1"/>
  <c r="R742" i="10"/>
  <c r="S742" i="10" s="1"/>
  <c r="X741" i="10"/>
  <c r="Y741" i="10" s="1"/>
  <c r="R741" i="10"/>
  <c r="S741" i="10" s="1"/>
  <c r="X740" i="10"/>
  <c r="Y740" i="10" s="1"/>
  <c r="R740" i="10"/>
  <c r="S740" i="10" s="1"/>
  <c r="X739" i="10"/>
  <c r="Y739" i="10" s="1"/>
  <c r="R739" i="10"/>
  <c r="S739" i="10" s="1"/>
  <c r="X738" i="10"/>
  <c r="Y738" i="10" s="1"/>
  <c r="R738" i="10"/>
  <c r="S738" i="10" s="1"/>
  <c r="X737" i="10"/>
  <c r="Y737" i="10" s="1"/>
  <c r="J35" i="1" s="1"/>
  <c r="K35" i="1" s="1"/>
  <c r="R737" i="10"/>
  <c r="S737" i="10" s="1"/>
  <c r="X736" i="10"/>
  <c r="Y736" i="10"/>
  <c r="R736" i="10"/>
  <c r="S736" i="10" s="1"/>
  <c r="H35" i="1" s="1"/>
  <c r="I35" i="1" s="1"/>
  <c r="X735" i="10"/>
  <c r="Y735" i="10" s="1"/>
  <c r="X734" i="10"/>
  <c r="Y734" i="10" s="1"/>
  <c r="R734" i="10"/>
  <c r="S734" i="10" s="1"/>
  <c r="X733" i="10"/>
  <c r="Y733" i="10" s="1"/>
  <c r="R733" i="10"/>
  <c r="S733" i="10" s="1"/>
  <c r="X732" i="10"/>
  <c r="Y732" i="10" s="1"/>
  <c r="R732" i="10"/>
  <c r="S732" i="10"/>
  <c r="X731" i="10"/>
  <c r="Y731" i="10"/>
  <c r="X730" i="10"/>
  <c r="Y730" i="10"/>
  <c r="R730" i="10"/>
  <c r="S730" i="10"/>
  <c r="X729" i="10"/>
  <c r="Y729" i="10"/>
  <c r="R729" i="10"/>
  <c r="S729" i="10"/>
  <c r="X728" i="10"/>
  <c r="Y728" i="10"/>
  <c r="R728" i="10"/>
  <c r="S728" i="10" s="1"/>
  <c r="X727" i="10"/>
  <c r="Y727" i="10" s="1"/>
  <c r="R727" i="10"/>
  <c r="S727" i="10" s="1"/>
  <c r="X726" i="10"/>
  <c r="Y726" i="10" s="1"/>
  <c r="R726" i="10"/>
  <c r="S726" i="10" s="1"/>
  <c r="X725" i="10"/>
  <c r="Y725" i="10" s="1"/>
  <c r="R725" i="10"/>
  <c r="S725" i="10"/>
  <c r="X724" i="10"/>
  <c r="Y724" i="10" s="1"/>
  <c r="R724" i="10"/>
  <c r="S724" i="10" s="1"/>
  <c r="X723" i="10"/>
  <c r="Y723" i="10" s="1"/>
  <c r="R723" i="10"/>
  <c r="S723" i="10" s="1"/>
  <c r="X722" i="10"/>
  <c r="Y722" i="10" s="1"/>
  <c r="X721" i="10"/>
  <c r="Y721" i="10" s="1"/>
  <c r="R721" i="10"/>
  <c r="S721" i="10" s="1"/>
  <c r="X720" i="10"/>
  <c r="Y720" i="10" s="1"/>
  <c r="X718" i="10"/>
  <c r="Y718" i="10"/>
  <c r="R718" i="10"/>
  <c r="S718" i="10" s="1"/>
  <c r="X717" i="10"/>
  <c r="Y717" i="10" s="1"/>
  <c r="R717" i="10"/>
  <c r="S717" i="10"/>
  <c r="X716" i="10"/>
  <c r="Y716" i="10"/>
  <c r="R716" i="10"/>
  <c r="S716" i="10" s="1"/>
  <c r="X715" i="10"/>
  <c r="Y715" i="10"/>
  <c r="R715" i="10"/>
  <c r="S715" i="10"/>
  <c r="X714" i="10"/>
  <c r="Y714" i="10" s="1"/>
  <c r="X713" i="10"/>
  <c r="Y713" i="10" s="1"/>
  <c r="R713" i="10"/>
  <c r="S713" i="10" s="1"/>
  <c r="X712" i="10"/>
  <c r="Y712" i="10" s="1"/>
  <c r="R712" i="10"/>
  <c r="S712" i="10" s="1"/>
  <c r="X711" i="10"/>
  <c r="Y711" i="10" s="1"/>
  <c r="R711" i="10"/>
  <c r="S711" i="10"/>
  <c r="X709" i="10"/>
  <c r="Y709" i="10" s="1"/>
  <c r="R709" i="10"/>
  <c r="S709" i="10"/>
  <c r="X708" i="10"/>
  <c r="Y708" i="10" s="1"/>
  <c r="R708" i="10"/>
  <c r="S708" i="10" s="1"/>
  <c r="X707" i="10"/>
  <c r="Y707" i="10"/>
  <c r="R707" i="10"/>
  <c r="S707" i="10" s="1"/>
  <c r="X706" i="10"/>
  <c r="Y706" i="10" s="1"/>
  <c r="R706" i="10"/>
  <c r="S706" i="10" s="1"/>
  <c r="X705" i="10"/>
  <c r="Y705" i="10" s="1"/>
  <c r="R705" i="10"/>
  <c r="S705" i="10"/>
  <c r="X704" i="10"/>
  <c r="Y704" i="10" s="1"/>
  <c r="R704" i="10"/>
  <c r="S704" i="10" s="1"/>
  <c r="X703" i="10"/>
  <c r="Y703" i="10" s="1"/>
  <c r="R703" i="10"/>
  <c r="S703" i="10"/>
  <c r="X702" i="10"/>
  <c r="Y702" i="10" s="1"/>
  <c r="R702" i="10"/>
  <c r="S702" i="10"/>
  <c r="X701" i="10"/>
  <c r="Y701" i="10" s="1"/>
  <c r="R701" i="10"/>
  <c r="S701" i="10" s="1"/>
  <c r="X700" i="10"/>
  <c r="Y700" i="10" s="1"/>
  <c r="R700" i="10"/>
  <c r="S700" i="10"/>
  <c r="X699" i="10"/>
  <c r="Y699" i="10" s="1"/>
  <c r="R699" i="10"/>
  <c r="S699" i="10"/>
  <c r="X698" i="10"/>
  <c r="Y698" i="10" s="1"/>
  <c r="R698" i="10"/>
  <c r="S698" i="10" s="1"/>
  <c r="X697" i="10"/>
  <c r="Y697" i="10" s="1"/>
  <c r="R697" i="10"/>
  <c r="S697" i="10" s="1"/>
  <c r="X696" i="10"/>
  <c r="Y696" i="10"/>
  <c r="R696" i="10"/>
  <c r="S696" i="10"/>
  <c r="X695" i="10"/>
  <c r="Y695" i="10" s="1"/>
  <c r="R695" i="10"/>
  <c r="S695" i="10" s="1"/>
  <c r="X694" i="10"/>
  <c r="Y694" i="10" s="1"/>
  <c r="R694" i="10"/>
  <c r="S694" i="10"/>
  <c r="X693" i="10"/>
  <c r="Y693" i="10" s="1"/>
  <c r="R693" i="10"/>
  <c r="S693" i="10" s="1"/>
  <c r="X692" i="10"/>
  <c r="Y692" i="10" s="1"/>
  <c r="R692" i="10"/>
  <c r="S692" i="10" s="1"/>
  <c r="X691" i="10"/>
  <c r="Y691" i="10"/>
  <c r="R691" i="10"/>
  <c r="S691" i="10"/>
  <c r="X690" i="10"/>
  <c r="Y690" i="10" s="1"/>
  <c r="R690" i="10"/>
  <c r="S690" i="10"/>
  <c r="X689" i="10"/>
  <c r="Y689" i="10"/>
  <c r="X688" i="10"/>
  <c r="Y688" i="10"/>
  <c r="R688" i="10"/>
  <c r="S688" i="10"/>
  <c r="X687" i="10"/>
  <c r="Y687" i="10" s="1"/>
  <c r="R687" i="10"/>
  <c r="S687" i="10" s="1"/>
  <c r="X686" i="10"/>
  <c r="Y686" i="10" s="1"/>
  <c r="J34" i="1" s="1"/>
  <c r="K34" i="1" s="1"/>
  <c r="R686" i="10"/>
  <c r="S686" i="10" s="1"/>
  <c r="H34" i="1" s="1"/>
  <c r="I34" i="1" s="1"/>
  <c r="X685" i="10"/>
  <c r="Y685" i="10"/>
  <c r="R685" i="10"/>
  <c r="S685" i="10"/>
  <c r="X684" i="10"/>
  <c r="Y684" i="10"/>
  <c r="R684" i="10"/>
  <c r="S684" i="10"/>
  <c r="X683" i="10"/>
  <c r="Y683" i="10" s="1"/>
  <c r="R683" i="10"/>
  <c r="S683" i="10" s="1"/>
  <c r="X682" i="10"/>
  <c r="Y682" i="10" s="1"/>
  <c r="R682" i="10"/>
  <c r="S682" i="10" s="1"/>
  <c r="X681" i="10"/>
  <c r="Y681" i="10" s="1"/>
  <c r="R681" i="10"/>
  <c r="S681" i="10" s="1"/>
  <c r="X680" i="10"/>
  <c r="Y680" i="10" s="1"/>
  <c r="R680" i="10"/>
  <c r="S680" i="10" s="1"/>
  <c r="X679" i="10"/>
  <c r="Y679" i="10" s="1"/>
  <c r="X678" i="10"/>
  <c r="Y678" i="10" s="1"/>
  <c r="R678" i="10"/>
  <c r="S678" i="10" s="1"/>
  <c r="X677" i="10"/>
  <c r="Y677" i="10" s="1"/>
  <c r="R677" i="10"/>
  <c r="S677" i="10" s="1"/>
  <c r="X676" i="10"/>
  <c r="Y676" i="10" s="1"/>
  <c r="R676" i="10"/>
  <c r="S676" i="10" s="1"/>
  <c r="X675" i="10"/>
  <c r="Y675" i="10" s="1"/>
  <c r="R675" i="10"/>
  <c r="S675" i="10" s="1"/>
  <c r="R674" i="10"/>
  <c r="S674" i="10" s="1"/>
  <c r="X673" i="10"/>
  <c r="Y673" i="10" s="1"/>
  <c r="R673" i="10"/>
  <c r="S673" i="10" s="1"/>
  <c r="X672" i="10"/>
  <c r="Y672" i="10" s="1"/>
  <c r="R672" i="10"/>
  <c r="S672" i="10"/>
  <c r="R671" i="10"/>
  <c r="S671" i="10"/>
  <c r="X670" i="10"/>
  <c r="Y670" i="10" s="1"/>
  <c r="X669" i="10"/>
  <c r="Y669" i="10" s="1"/>
  <c r="R669" i="10"/>
  <c r="S669" i="10"/>
  <c r="X668" i="10"/>
  <c r="Y668" i="10"/>
  <c r="R668" i="10"/>
  <c r="S668" i="10"/>
  <c r="X667" i="10"/>
  <c r="Y667" i="10"/>
  <c r="R667" i="10"/>
  <c r="S667" i="10" s="1"/>
  <c r="X666" i="10"/>
  <c r="Y666" i="10" s="1"/>
  <c r="R666" i="10"/>
  <c r="S666" i="10"/>
  <c r="X665" i="10"/>
  <c r="Y665" i="10"/>
  <c r="R665" i="10"/>
  <c r="S665" i="10"/>
  <c r="X664" i="10"/>
  <c r="Y664" i="10"/>
  <c r="R664" i="10"/>
  <c r="S664" i="10" s="1"/>
  <c r="X663" i="10"/>
  <c r="Y663" i="10"/>
  <c r="R663" i="10"/>
  <c r="S663" i="10"/>
  <c r="X662" i="10"/>
  <c r="Y662" i="10"/>
  <c r="R662" i="10"/>
  <c r="S662" i="10"/>
  <c r="X661" i="10"/>
  <c r="Y661" i="10" s="1"/>
  <c r="R661" i="10"/>
  <c r="S661" i="10" s="1"/>
  <c r="X660" i="10"/>
  <c r="Y660" i="10" s="1"/>
  <c r="R660" i="10"/>
  <c r="S660" i="10" s="1"/>
  <c r="X659" i="10"/>
  <c r="Y659" i="10" s="1"/>
  <c r="R659" i="10"/>
  <c r="S659" i="10" s="1"/>
  <c r="X658" i="10"/>
  <c r="Y658" i="10"/>
  <c r="R658" i="10"/>
  <c r="S658" i="10"/>
  <c r="X657" i="10"/>
  <c r="Y657" i="10" s="1"/>
  <c r="R657" i="10"/>
  <c r="S657" i="10" s="1"/>
  <c r="X656" i="10"/>
  <c r="Y656" i="10" s="1"/>
  <c r="R656" i="10"/>
  <c r="S656" i="10" s="1"/>
  <c r="X655" i="10"/>
  <c r="Y655" i="10" s="1"/>
  <c r="R655" i="10"/>
  <c r="S655" i="10"/>
  <c r="X654" i="10"/>
  <c r="Y654" i="10" s="1"/>
  <c r="R654" i="10"/>
  <c r="S654" i="10" s="1"/>
  <c r="X653" i="10"/>
  <c r="Y653" i="10" s="1"/>
  <c r="R653" i="10"/>
  <c r="S653" i="10"/>
  <c r="X652" i="10"/>
  <c r="Y652" i="10" s="1"/>
  <c r="R652" i="10"/>
  <c r="S652" i="10"/>
  <c r="X651" i="10"/>
  <c r="Y651" i="10"/>
  <c r="R651" i="10"/>
  <c r="S651" i="10" s="1"/>
  <c r="X650" i="10"/>
  <c r="Y650" i="10" s="1"/>
  <c r="J30" i="1" s="1"/>
  <c r="K30" i="1" s="1"/>
  <c r="R650" i="10"/>
  <c r="S650" i="10" s="1"/>
  <c r="H30" i="1" s="1"/>
  <c r="I30" i="1" s="1"/>
  <c r="X649" i="10"/>
  <c r="Y649" i="10"/>
  <c r="R649" i="10"/>
  <c r="S649" i="10"/>
  <c r="X648" i="10"/>
  <c r="Y648" i="10"/>
  <c r="R648" i="10"/>
  <c r="S648" i="10" s="1"/>
  <c r="X647" i="10"/>
  <c r="Y647" i="10" s="1"/>
  <c r="R647" i="10"/>
  <c r="S647" i="10"/>
  <c r="X646" i="10"/>
  <c r="Y646" i="10"/>
  <c r="R646" i="10"/>
  <c r="S646" i="10"/>
  <c r="R645" i="10"/>
  <c r="S645" i="10"/>
  <c r="X643" i="10"/>
  <c r="Y643" i="10"/>
  <c r="R643" i="10"/>
  <c r="S643" i="10"/>
  <c r="R642" i="10"/>
  <c r="S642" i="10" s="1"/>
  <c r="R641" i="10"/>
  <c r="S641" i="10" s="1"/>
  <c r="X640" i="10"/>
  <c r="Y640" i="10" s="1"/>
  <c r="R640" i="10"/>
  <c r="S640" i="10"/>
  <c r="R639" i="10"/>
  <c r="S639" i="10" s="1"/>
  <c r="X638" i="10"/>
  <c r="Y638" i="10" s="1"/>
  <c r="R638" i="10"/>
  <c r="S638" i="10" s="1"/>
  <c r="X637" i="10"/>
  <c r="Y637" i="10" s="1"/>
  <c r="R637" i="10"/>
  <c r="S637" i="10" s="1"/>
  <c r="X636" i="10"/>
  <c r="Y636" i="10"/>
  <c r="R636" i="10"/>
  <c r="S636" i="10"/>
  <c r="X635" i="10"/>
  <c r="Y635" i="10"/>
  <c r="R635" i="10"/>
  <c r="S635" i="10" s="1"/>
  <c r="R633" i="10"/>
  <c r="S633" i="10" s="1"/>
  <c r="X632" i="10"/>
  <c r="Y632" i="10"/>
  <c r="R632" i="10"/>
  <c r="S632" i="10" s="1"/>
  <c r="R631" i="10"/>
  <c r="S631" i="10" s="1"/>
  <c r="X630" i="10"/>
  <c r="Y630" i="10"/>
  <c r="R630" i="10"/>
  <c r="S630" i="10"/>
  <c r="X629" i="10"/>
  <c r="Y629" i="10"/>
  <c r="R629" i="10"/>
  <c r="S629" i="10"/>
  <c r="X628" i="10"/>
  <c r="Y628" i="10"/>
  <c r="R628" i="10"/>
  <c r="S628" i="10"/>
  <c r="X627" i="10"/>
  <c r="Y627" i="10"/>
  <c r="R627" i="10"/>
  <c r="S627" i="10" s="1"/>
  <c r="X626" i="10"/>
  <c r="Y626" i="10"/>
  <c r="R626" i="10"/>
  <c r="S626" i="10" s="1"/>
  <c r="R625" i="10"/>
  <c r="S625" i="10"/>
  <c r="R624" i="10"/>
  <c r="S624" i="10"/>
  <c r="X623" i="10"/>
  <c r="Y623" i="10"/>
  <c r="R623" i="10"/>
  <c r="S623" i="10"/>
  <c r="X622" i="10"/>
  <c r="Y622" i="10"/>
  <c r="R622" i="10"/>
  <c r="S622" i="10"/>
  <c r="R620" i="10"/>
  <c r="S620" i="10" s="1"/>
  <c r="R619" i="10"/>
  <c r="S619" i="10" s="1"/>
  <c r="X618" i="10"/>
  <c r="Y618" i="10" s="1"/>
  <c r="R618" i="10"/>
  <c r="S618" i="10"/>
  <c r="R617" i="10"/>
  <c r="S617" i="10"/>
  <c r="R616" i="10"/>
  <c r="S616" i="10" s="1"/>
  <c r="X615" i="10"/>
  <c r="Y615" i="10" s="1"/>
  <c r="R614" i="10"/>
  <c r="S614" i="10"/>
  <c r="R613" i="10"/>
  <c r="S613" i="10"/>
  <c r="X612" i="10"/>
  <c r="Y612" i="10" s="1"/>
  <c r="R612" i="10"/>
  <c r="S612" i="10"/>
  <c r="R611" i="10"/>
  <c r="S611" i="10"/>
  <c r="R610" i="10"/>
  <c r="S610" i="10" s="1"/>
  <c r="X609" i="10"/>
  <c r="Y609" i="10"/>
  <c r="R609" i="10"/>
  <c r="S609" i="10" s="1"/>
  <c r="X608" i="10"/>
  <c r="Y608" i="10"/>
  <c r="R608" i="10"/>
  <c r="S608" i="10" s="1"/>
  <c r="X607" i="10"/>
  <c r="Y607" i="10" s="1"/>
  <c r="R607" i="10"/>
  <c r="S607" i="10"/>
  <c r="R606" i="10"/>
  <c r="S606" i="10" s="1"/>
  <c r="X605" i="10"/>
  <c r="Y605" i="10" s="1"/>
  <c r="R604" i="10"/>
  <c r="S604" i="10" s="1"/>
  <c r="X603" i="10"/>
  <c r="Y603" i="10" s="1"/>
  <c r="R603" i="10"/>
  <c r="S603" i="10" s="1"/>
  <c r="X602" i="10"/>
  <c r="Y602" i="10"/>
  <c r="R602" i="10"/>
  <c r="S602" i="10" s="1"/>
  <c r="X601" i="10"/>
  <c r="Y601" i="10"/>
  <c r="R601" i="10"/>
  <c r="S601" i="10"/>
  <c r="X600" i="10"/>
  <c r="Y600" i="10" s="1"/>
  <c r="X599" i="10"/>
  <c r="Y599" i="10" s="1"/>
  <c r="R599" i="10"/>
  <c r="S599" i="10" s="1"/>
  <c r="X598" i="10"/>
  <c r="Y598" i="10" s="1"/>
  <c r="R598" i="10"/>
  <c r="S598" i="10"/>
  <c r="R597" i="10"/>
  <c r="S597" i="10" s="1"/>
  <c r="R595" i="10"/>
  <c r="S595" i="10"/>
  <c r="X594" i="10"/>
  <c r="Y594" i="10" s="1"/>
  <c r="R594" i="10"/>
  <c r="S594" i="10"/>
  <c r="R593" i="10"/>
  <c r="S593" i="10"/>
  <c r="R592" i="10"/>
  <c r="S592" i="10" s="1"/>
  <c r="X591" i="10"/>
  <c r="Y591" i="10" s="1"/>
  <c r="R591" i="10"/>
  <c r="S591" i="10"/>
  <c r="X590" i="10"/>
  <c r="Y590" i="10" s="1"/>
  <c r="R590" i="10"/>
  <c r="S590" i="10"/>
  <c r="R589" i="10"/>
  <c r="S589" i="10" s="1"/>
  <c r="X588" i="10"/>
  <c r="Y588" i="10" s="1"/>
  <c r="R588" i="10"/>
  <c r="S588" i="10"/>
  <c r="X586" i="10"/>
  <c r="Y586" i="10"/>
  <c r="R586" i="10"/>
  <c r="S586" i="10" s="1"/>
  <c r="R585" i="10"/>
  <c r="S585" i="10" s="1"/>
  <c r="X584" i="10"/>
  <c r="Y584" i="10" s="1"/>
  <c r="R584" i="10"/>
  <c r="S584" i="10"/>
  <c r="R583" i="10"/>
  <c r="S583" i="10"/>
  <c r="X582" i="10"/>
  <c r="Y582" i="10"/>
  <c r="R582" i="10"/>
  <c r="S582" i="10"/>
  <c r="X580" i="10"/>
  <c r="Y580" i="10"/>
  <c r="R580" i="10"/>
  <c r="S580" i="10"/>
  <c r="R579" i="10"/>
  <c r="S579" i="10"/>
  <c r="X578" i="10"/>
  <c r="Y578" i="10"/>
  <c r="R578" i="10"/>
  <c r="S578" i="10" s="1"/>
  <c r="X577" i="10"/>
  <c r="Y577" i="10"/>
  <c r="R577" i="10"/>
  <c r="S577" i="10" s="1"/>
  <c r="X576" i="10"/>
  <c r="Y576" i="10" s="1"/>
  <c r="R576" i="10"/>
  <c r="S576" i="10" s="1"/>
  <c r="R575" i="10"/>
  <c r="S575" i="10" s="1"/>
  <c r="X574" i="10"/>
  <c r="Y574" i="10" s="1"/>
  <c r="R574" i="10"/>
  <c r="S574" i="10"/>
  <c r="X573" i="10"/>
  <c r="Y573" i="10" s="1"/>
  <c r="R573" i="10"/>
  <c r="S573" i="10"/>
  <c r="X572" i="10"/>
  <c r="Y572" i="10"/>
  <c r="R572" i="10"/>
  <c r="S572" i="10" s="1"/>
  <c r="X571" i="10"/>
  <c r="Y571" i="10" s="1"/>
  <c r="R571" i="10"/>
  <c r="S571" i="10" s="1"/>
  <c r="X570" i="10"/>
  <c r="Y570" i="10" s="1"/>
  <c r="J29" i="1" s="1"/>
  <c r="K29" i="1" s="1"/>
  <c r="R570" i="10"/>
  <c r="S570" i="10"/>
  <c r="R569" i="10"/>
  <c r="S569" i="10" s="1"/>
  <c r="H31" i="1" s="1"/>
  <c r="I31" i="1" s="1"/>
  <c r="X568" i="10"/>
  <c r="Y568" i="10"/>
  <c r="R568" i="10"/>
  <c r="S568" i="10" s="1"/>
  <c r="H29" i="1" s="1"/>
  <c r="I29" i="1" s="1"/>
  <c r="X567" i="10"/>
  <c r="Y567" i="10" s="1"/>
  <c r="R567" i="10"/>
  <c r="S567" i="10" s="1"/>
  <c r="X566" i="10"/>
  <c r="Y566" i="10" s="1"/>
  <c r="R566" i="10"/>
  <c r="S566" i="10" s="1"/>
  <c r="X565" i="10"/>
  <c r="Y565" i="10" s="1"/>
  <c r="X564" i="10"/>
  <c r="Y564" i="10" s="1"/>
  <c r="R564" i="10"/>
  <c r="S564" i="10" s="1"/>
  <c r="X563" i="10"/>
  <c r="Y563" i="10" s="1"/>
  <c r="R563" i="10"/>
  <c r="S563" i="10" s="1"/>
  <c r="X562" i="10"/>
  <c r="Y562" i="10" s="1"/>
  <c r="R562" i="10"/>
  <c r="S562" i="10"/>
  <c r="X561" i="10"/>
  <c r="Y561" i="10"/>
  <c r="R561" i="10"/>
  <c r="S561" i="10" s="1"/>
  <c r="X560" i="10"/>
  <c r="Y560" i="10" s="1"/>
  <c r="R560" i="10"/>
  <c r="S560" i="10" s="1"/>
  <c r="X559" i="10"/>
  <c r="Y559" i="10" s="1"/>
  <c r="R559" i="10"/>
  <c r="S559" i="10" s="1"/>
  <c r="X557" i="10"/>
  <c r="Y557" i="10" s="1"/>
  <c r="R557" i="10"/>
  <c r="S557" i="10" s="1"/>
  <c r="X556" i="10"/>
  <c r="Y556" i="10" s="1"/>
  <c r="R556" i="10"/>
  <c r="S556" i="10" s="1"/>
  <c r="X555" i="10"/>
  <c r="Y555" i="10" s="1"/>
  <c r="R555" i="10"/>
  <c r="S555" i="10" s="1"/>
  <c r="X554" i="10"/>
  <c r="Y554" i="10" s="1"/>
  <c r="R554" i="10"/>
  <c r="S554" i="10" s="1"/>
  <c r="X553" i="10"/>
  <c r="Y553" i="10" s="1"/>
  <c r="R553" i="10"/>
  <c r="S553" i="10" s="1"/>
  <c r="H28" i="1" s="1"/>
  <c r="I28" i="1" s="1"/>
  <c r="X552" i="10"/>
  <c r="Y552" i="10" s="1"/>
  <c r="J28" i="1" s="1"/>
  <c r="K28" i="1" s="1"/>
  <c r="X551" i="10"/>
  <c r="Y551" i="10" s="1"/>
  <c r="R551" i="10"/>
  <c r="S551" i="10" s="1"/>
  <c r="X550" i="10"/>
  <c r="Y550" i="10" s="1"/>
  <c r="X549" i="10"/>
  <c r="Y549" i="10" s="1"/>
  <c r="R549" i="10"/>
  <c r="S549" i="10" s="1"/>
  <c r="X548" i="10"/>
  <c r="Y548" i="10" s="1"/>
  <c r="R548" i="10"/>
  <c r="S548" i="10" s="1"/>
  <c r="X547" i="10"/>
  <c r="Y547" i="10" s="1"/>
  <c r="R547" i="10"/>
  <c r="S547" i="10" s="1"/>
  <c r="R546" i="10"/>
  <c r="S546" i="10" s="1"/>
  <c r="X545" i="10"/>
  <c r="Y545" i="10" s="1"/>
  <c r="X544" i="10"/>
  <c r="Y544" i="10" s="1"/>
  <c r="R544" i="10"/>
  <c r="S544" i="10" s="1"/>
  <c r="X543" i="10"/>
  <c r="Y543" i="10" s="1"/>
  <c r="X541" i="10"/>
  <c r="Y541" i="10" s="1"/>
  <c r="R541" i="10"/>
  <c r="S541" i="10" s="1"/>
  <c r="X540" i="10"/>
  <c r="Y540" i="10"/>
  <c r="R540" i="10"/>
  <c r="S540" i="10"/>
  <c r="X539" i="10"/>
  <c r="Y539" i="10" s="1"/>
  <c r="R539" i="10"/>
  <c r="S539" i="10" s="1"/>
  <c r="X538" i="10"/>
  <c r="Y538" i="10" s="1"/>
  <c r="R538" i="10"/>
  <c r="S538" i="10" s="1"/>
  <c r="X537" i="10"/>
  <c r="Y537" i="10" s="1"/>
  <c r="R537" i="10"/>
  <c r="S537" i="10"/>
  <c r="X536" i="10"/>
  <c r="Y536" i="10" s="1"/>
  <c r="R536" i="10"/>
  <c r="S536" i="10" s="1"/>
  <c r="X535" i="10"/>
  <c r="Y535" i="10"/>
  <c r="R535" i="10"/>
  <c r="S535" i="10"/>
  <c r="X534" i="10"/>
  <c r="Y534" i="10" s="1"/>
  <c r="R534" i="10"/>
  <c r="S534" i="10" s="1"/>
  <c r="X533" i="10"/>
  <c r="Y533" i="10" s="1"/>
  <c r="R533" i="10"/>
  <c r="S533" i="10" s="1"/>
  <c r="X532" i="10"/>
  <c r="Y532" i="10"/>
  <c r="R532" i="10"/>
  <c r="S532" i="10" s="1"/>
  <c r="X531" i="10"/>
  <c r="Y531" i="10"/>
  <c r="R531" i="10"/>
  <c r="S531" i="10"/>
  <c r="X530" i="10"/>
  <c r="Y530" i="10" s="1"/>
  <c r="R530" i="10"/>
  <c r="S530" i="10"/>
  <c r="X529" i="10"/>
  <c r="Y529" i="10"/>
  <c r="R529" i="10"/>
  <c r="S529" i="10"/>
  <c r="X528" i="10"/>
  <c r="Y528" i="10"/>
  <c r="R528" i="10"/>
  <c r="S528" i="10"/>
  <c r="X527" i="10"/>
  <c r="Y527" i="10" s="1"/>
  <c r="R527" i="10"/>
  <c r="S527" i="10" s="1"/>
  <c r="X526" i="10"/>
  <c r="Y526" i="10" s="1"/>
  <c r="R526" i="10"/>
  <c r="S526" i="10" s="1"/>
  <c r="X525" i="10"/>
  <c r="Y525" i="10"/>
  <c r="R525" i="10"/>
  <c r="S525" i="10"/>
  <c r="X524" i="10"/>
  <c r="Y524" i="10"/>
  <c r="R524" i="10"/>
  <c r="S524" i="10" s="1"/>
  <c r="X523" i="10"/>
  <c r="Y523" i="10" s="1"/>
  <c r="R523" i="10"/>
  <c r="S523" i="10" s="1"/>
  <c r="X522" i="10"/>
  <c r="Y522" i="10"/>
  <c r="R522" i="10"/>
  <c r="S522" i="10" s="1"/>
  <c r="X521" i="10"/>
  <c r="Y521" i="10" s="1"/>
  <c r="R521" i="10"/>
  <c r="S521" i="10" s="1"/>
  <c r="X520" i="10"/>
  <c r="Y520" i="10"/>
  <c r="R520" i="10"/>
  <c r="S520" i="10"/>
  <c r="X519" i="10"/>
  <c r="Y519" i="10" s="1"/>
  <c r="J27" i="1" s="1"/>
  <c r="K27" i="1" s="1"/>
  <c r="R519" i="10"/>
  <c r="S519" i="10"/>
  <c r="X518" i="10"/>
  <c r="Y518" i="10"/>
  <c r="R518" i="10"/>
  <c r="S518" i="10"/>
  <c r="X517" i="10"/>
  <c r="Y517" i="10"/>
  <c r="X516" i="10"/>
  <c r="Y516" i="10"/>
  <c r="R516" i="10"/>
  <c r="S516" i="10" s="1"/>
  <c r="X515" i="10"/>
  <c r="Y515" i="10"/>
  <c r="R515" i="10"/>
  <c r="S515" i="10" s="1"/>
  <c r="H27" i="1" s="1"/>
  <c r="I27" i="1" s="1"/>
  <c r="X514" i="10"/>
  <c r="Y514" i="10"/>
  <c r="X513" i="10"/>
  <c r="Y513" i="10" s="1"/>
  <c r="R513" i="10"/>
  <c r="S513" i="10"/>
  <c r="X512" i="10"/>
  <c r="Y512" i="10"/>
  <c r="R512" i="10"/>
  <c r="S512" i="10"/>
  <c r="X511" i="10"/>
  <c r="Y511" i="10" s="1"/>
  <c r="R511" i="10"/>
  <c r="S511" i="10"/>
  <c r="X510" i="10"/>
  <c r="Y510" i="10"/>
  <c r="R510" i="10"/>
  <c r="S510" i="10" s="1"/>
  <c r="X509" i="10"/>
  <c r="Y509" i="10" s="1"/>
  <c r="R509" i="10"/>
  <c r="S509" i="10" s="1"/>
  <c r="X508" i="10"/>
  <c r="Y508" i="10" s="1"/>
  <c r="R508" i="10"/>
  <c r="S508" i="10" s="1"/>
  <c r="X507" i="10"/>
  <c r="Y507" i="10" s="1"/>
  <c r="R507" i="10"/>
  <c r="S507" i="10" s="1"/>
  <c r="X506" i="10"/>
  <c r="Y506" i="10" s="1"/>
  <c r="R506" i="10"/>
  <c r="S506" i="10" s="1"/>
  <c r="X505" i="10"/>
  <c r="Y505" i="10" s="1"/>
  <c r="R505" i="10"/>
  <c r="S505" i="10" s="1"/>
  <c r="X504" i="10"/>
  <c r="Y504" i="10" s="1"/>
  <c r="R504" i="10"/>
  <c r="S504" i="10" s="1"/>
  <c r="X503" i="10"/>
  <c r="Y503" i="10" s="1"/>
  <c r="X502" i="10"/>
  <c r="Y502" i="10" s="1"/>
  <c r="X501" i="10"/>
  <c r="Y501" i="10" s="1"/>
  <c r="R501" i="10"/>
  <c r="S501" i="10" s="1"/>
  <c r="X500" i="10"/>
  <c r="Y500" i="10" s="1"/>
  <c r="R500" i="10"/>
  <c r="S500" i="10" s="1"/>
  <c r="X499" i="10"/>
  <c r="Y499" i="10" s="1"/>
  <c r="R499" i="10"/>
  <c r="S499" i="10" s="1"/>
  <c r="X498" i="10"/>
  <c r="Y498" i="10" s="1"/>
  <c r="R498" i="10"/>
  <c r="S498" i="10" s="1"/>
  <c r="X497" i="10"/>
  <c r="Y497" i="10" s="1"/>
  <c r="R497" i="10"/>
  <c r="S497" i="10"/>
  <c r="X496" i="10"/>
  <c r="Y496" i="10" s="1"/>
  <c r="R496" i="10"/>
  <c r="S496" i="10"/>
  <c r="X495" i="10"/>
  <c r="Y495" i="10"/>
  <c r="R495" i="10"/>
  <c r="S495" i="10" s="1"/>
  <c r="X493" i="10"/>
  <c r="Y493" i="10" s="1"/>
  <c r="R493" i="10"/>
  <c r="S493" i="10"/>
  <c r="X492" i="10"/>
  <c r="Y492" i="10"/>
  <c r="R492" i="10"/>
  <c r="S492" i="10"/>
  <c r="X491" i="10"/>
  <c r="Y491" i="10"/>
  <c r="R491" i="10"/>
  <c r="S491" i="10"/>
  <c r="R490" i="10"/>
  <c r="S490" i="10"/>
  <c r="X489" i="10"/>
  <c r="Y489" i="10" s="1"/>
  <c r="R489" i="10"/>
  <c r="S489" i="10"/>
  <c r="X488" i="10"/>
  <c r="Y488" i="10"/>
  <c r="R488" i="10"/>
  <c r="S488" i="10" s="1"/>
  <c r="X487" i="10"/>
  <c r="Y487" i="10"/>
  <c r="R487" i="10"/>
  <c r="S487" i="10"/>
  <c r="X486" i="10"/>
  <c r="Y486" i="10" s="1"/>
  <c r="R486" i="10"/>
  <c r="S486" i="10" s="1"/>
  <c r="X485" i="10"/>
  <c r="Y485" i="10" s="1"/>
  <c r="R485" i="10"/>
  <c r="S485" i="10"/>
  <c r="X484" i="10"/>
  <c r="Y484" i="10"/>
  <c r="R484" i="10"/>
  <c r="S484" i="10"/>
  <c r="R483" i="10"/>
  <c r="S483" i="10" s="1"/>
  <c r="X482" i="10"/>
  <c r="Y482" i="10" s="1"/>
  <c r="R482" i="10"/>
  <c r="S482" i="10" s="1"/>
  <c r="X481" i="10"/>
  <c r="Y481" i="10" s="1"/>
  <c r="R481" i="10"/>
  <c r="S481" i="10" s="1"/>
  <c r="X480" i="10"/>
  <c r="Y480" i="10" s="1"/>
  <c r="R480" i="10"/>
  <c r="S480" i="10" s="1"/>
  <c r="X479" i="10"/>
  <c r="Y479" i="10" s="1"/>
  <c r="R479" i="10"/>
  <c r="S479" i="10" s="1"/>
  <c r="X478" i="10"/>
  <c r="Y478" i="10"/>
  <c r="R478" i="10"/>
  <c r="S478" i="10"/>
  <c r="X477" i="10"/>
  <c r="Y477" i="10" s="1"/>
  <c r="R477" i="10"/>
  <c r="S477" i="10" s="1"/>
  <c r="X476" i="10"/>
  <c r="Y476" i="10" s="1"/>
  <c r="X475" i="10"/>
  <c r="Y475" i="10"/>
  <c r="R475" i="10"/>
  <c r="S475" i="10" s="1"/>
  <c r="X474" i="10"/>
  <c r="Y474" i="10" s="1"/>
  <c r="J26" i="1" s="1"/>
  <c r="K26" i="1" s="1"/>
  <c r="R474" i="10"/>
  <c r="S474" i="10" s="1"/>
  <c r="Y473" i="10"/>
  <c r="X473" i="10"/>
  <c r="R473" i="10"/>
  <c r="S473" i="10" s="1"/>
  <c r="H26" i="1" s="1"/>
  <c r="I26" i="1" s="1"/>
  <c r="X472" i="10"/>
  <c r="Y472" i="10"/>
  <c r="R472" i="10"/>
  <c r="S472" i="10"/>
  <c r="X471" i="10"/>
  <c r="Y471" i="10"/>
  <c r="R471" i="10"/>
  <c r="S471" i="10"/>
  <c r="X470" i="10"/>
  <c r="Y470" i="10"/>
  <c r="R470" i="10"/>
  <c r="S470" i="10"/>
  <c r="X469" i="10"/>
  <c r="Y469" i="10"/>
  <c r="R469" i="10"/>
  <c r="S469" i="10"/>
  <c r="X468" i="10"/>
  <c r="Y468" i="10" s="1"/>
  <c r="R468" i="10"/>
  <c r="S468" i="10" s="1"/>
  <c r="X467" i="10"/>
  <c r="Y467" i="10"/>
  <c r="R467" i="10"/>
  <c r="S467" i="10"/>
  <c r="X466" i="10"/>
  <c r="Y466" i="10" s="1"/>
  <c r="R466" i="10"/>
  <c r="S466" i="10"/>
  <c r="X465" i="10"/>
  <c r="Y465" i="10" s="1"/>
  <c r="R465" i="10"/>
  <c r="S465" i="10"/>
  <c r="X463" i="10"/>
  <c r="Y463" i="10" s="1"/>
  <c r="R463" i="10"/>
  <c r="S463" i="10" s="1"/>
  <c r="X462" i="10"/>
  <c r="Y462" i="10" s="1"/>
  <c r="R462" i="10"/>
  <c r="S462" i="10" s="1"/>
  <c r="X461" i="10"/>
  <c r="Y461" i="10" s="1"/>
  <c r="R461" i="10"/>
  <c r="S461" i="10"/>
  <c r="X460" i="10"/>
  <c r="Y460" i="10" s="1"/>
  <c r="R460" i="10"/>
  <c r="S460" i="10"/>
  <c r="X459" i="10"/>
  <c r="Y459" i="10" s="1"/>
  <c r="R459" i="10"/>
  <c r="S459" i="10" s="1"/>
  <c r="X458" i="10"/>
  <c r="Y458" i="10" s="1"/>
  <c r="R458" i="10"/>
  <c r="S458" i="10" s="1"/>
  <c r="X457" i="10"/>
  <c r="Y457" i="10"/>
  <c r="R457" i="10"/>
  <c r="S457" i="10"/>
  <c r="Y456" i="10"/>
  <c r="X456" i="10"/>
  <c r="R456" i="10"/>
  <c r="S456" i="10" s="1"/>
  <c r="R455" i="10"/>
  <c r="S455" i="10" s="1"/>
  <c r="X454" i="10"/>
  <c r="Y454" i="10" s="1"/>
  <c r="R454" i="10"/>
  <c r="S454" i="10"/>
  <c r="X453" i="10"/>
  <c r="Y453" i="10"/>
  <c r="R453" i="10"/>
  <c r="S453" i="10"/>
  <c r="X452" i="10"/>
  <c r="Y452" i="10" s="1"/>
  <c r="R452" i="10"/>
  <c r="S452" i="10" s="1"/>
  <c r="Y451" i="10"/>
  <c r="X451" i="10"/>
  <c r="R451" i="10"/>
  <c r="S451" i="10" s="1"/>
  <c r="X450" i="10"/>
  <c r="Y450" i="10" s="1"/>
  <c r="R450" i="10"/>
  <c r="S450" i="10" s="1"/>
  <c r="X449" i="10"/>
  <c r="Y449" i="10"/>
  <c r="R449" i="10"/>
  <c r="S449" i="10" s="1"/>
  <c r="X448" i="10"/>
  <c r="Y448" i="10" s="1"/>
  <c r="X447" i="10"/>
  <c r="Y447" i="10" s="1"/>
  <c r="R447" i="10"/>
  <c r="S447" i="10" s="1"/>
  <c r="X446" i="10"/>
  <c r="Y446" i="10"/>
  <c r="R446" i="10"/>
  <c r="S446" i="10" s="1"/>
  <c r="X445" i="10"/>
  <c r="Y445" i="10" s="1"/>
  <c r="R445" i="10"/>
  <c r="S445" i="10"/>
  <c r="X444" i="10"/>
  <c r="Y444" i="10"/>
  <c r="R444" i="10"/>
  <c r="S444" i="10" s="1"/>
  <c r="X443" i="10"/>
  <c r="Y443" i="10"/>
  <c r="R443" i="10"/>
  <c r="S443" i="10"/>
  <c r="X442" i="10"/>
  <c r="Y442" i="10"/>
  <c r="X441" i="10"/>
  <c r="Y441" i="10" s="1"/>
  <c r="R441" i="10"/>
  <c r="S441" i="10"/>
  <c r="X440" i="10"/>
  <c r="Y440" i="10"/>
  <c r="R440" i="10"/>
  <c r="S440" i="10"/>
  <c r="X439" i="10"/>
  <c r="Y439" i="10" s="1"/>
  <c r="R439" i="10"/>
  <c r="S439" i="10" s="1"/>
  <c r="X438" i="10"/>
  <c r="Y438" i="10"/>
  <c r="R438" i="10"/>
  <c r="S438" i="10"/>
  <c r="X437" i="10"/>
  <c r="Y437" i="10" s="1"/>
  <c r="J25" i="1" s="1"/>
  <c r="R437" i="10"/>
  <c r="S437" i="10" s="1"/>
  <c r="H25" i="1" s="1"/>
  <c r="X436" i="10"/>
  <c r="Y436" i="10" s="1"/>
  <c r="Y435" i="10"/>
  <c r="X435" i="10"/>
  <c r="R435" i="10"/>
  <c r="S435" i="10" s="1"/>
  <c r="X434" i="10"/>
  <c r="Y434" i="10" s="1"/>
  <c r="R434" i="10"/>
  <c r="S434" i="10" s="1"/>
  <c r="Y433" i="10"/>
  <c r="X433" i="10"/>
  <c r="S433" i="10"/>
  <c r="R433" i="10"/>
  <c r="R432" i="10"/>
  <c r="S432" i="10"/>
  <c r="Y431" i="10"/>
  <c r="X431" i="10"/>
  <c r="R431" i="10"/>
  <c r="S431" i="10" s="1"/>
  <c r="X430" i="10"/>
  <c r="Y430" i="10" s="1"/>
  <c r="R430" i="10"/>
  <c r="S430" i="10" s="1"/>
  <c r="X429" i="10"/>
  <c r="Y429" i="10" s="1"/>
  <c r="R429" i="10"/>
  <c r="S429" i="10" s="1"/>
  <c r="X428" i="10"/>
  <c r="Y428" i="10" s="1"/>
  <c r="R428" i="10"/>
  <c r="S428" i="10" s="1"/>
  <c r="X427" i="10"/>
  <c r="Y427" i="10"/>
  <c r="R427" i="10"/>
  <c r="S427" i="10" s="1"/>
  <c r="X426" i="10"/>
  <c r="Y426" i="10" s="1"/>
  <c r="R426" i="10"/>
  <c r="S426" i="10" s="1"/>
  <c r="X425" i="10"/>
  <c r="Y425" i="10"/>
  <c r="X424" i="10"/>
  <c r="Y424" i="10"/>
  <c r="X423" i="10"/>
  <c r="Y423" i="10"/>
  <c r="R423" i="10"/>
  <c r="S423" i="10" s="1"/>
  <c r="X422" i="10"/>
  <c r="Y422" i="10"/>
  <c r="R422" i="10"/>
  <c r="S422" i="10" s="1"/>
  <c r="X421" i="10"/>
  <c r="Y421" i="10" s="1"/>
  <c r="R421" i="10"/>
  <c r="S421" i="10" s="1"/>
  <c r="X420" i="10"/>
  <c r="Y420" i="10" s="1"/>
  <c r="R420" i="10"/>
  <c r="S420" i="10" s="1"/>
  <c r="Y419" i="10"/>
  <c r="X419" i="10"/>
  <c r="X418" i="10"/>
  <c r="Y418" i="10" s="1"/>
  <c r="X417" i="10"/>
  <c r="Y417" i="10" s="1"/>
  <c r="R417" i="10"/>
  <c r="S417" i="10"/>
  <c r="X416" i="10"/>
  <c r="Y416" i="10" s="1"/>
  <c r="S416" i="10"/>
  <c r="R416" i="10"/>
  <c r="X415" i="10"/>
  <c r="Y415" i="10" s="1"/>
  <c r="R415" i="10"/>
  <c r="S415" i="10"/>
  <c r="X414" i="10"/>
  <c r="Y414" i="10"/>
  <c r="R414" i="10"/>
  <c r="S414" i="10" s="1"/>
  <c r="Y413" i="10"/>
  <c r="X413" i="10"/>
  <c r="R413" i="10"/>
  <c r="S413" i="10" s="1"/>
  <c r="X412" i="10"/>
  <c r="Y412" i="10"/>
  <c r="R412" i="10"/>
  <c r="S412" i="10" s="1"/>
  <c r="R411" i="10"/>
  <c r="S411" i="10" s="1"/>
  <c r="H23" i="1" s="1"/>
  <c r="I23" i="1" s="1"/>
  <c r="X410" i="10"/>
  <c r="Y410" i="10"/>
  <c r="X409" i="10"/>
  <c r="Y409" i="10" s="1"/>
  <c r="R409" i="10"/>
  <c r="S409" i="10" s="1"/>
  <c r="X408" i="10"/>
  <c r="Y408" i="10"/>
  <c r="R408" i="10"/>
  <c r="S408" i="10" s="1"/>
  <c r="X407" i="10"/>
  <c r="Y407" i="10" s="1"/>
  <c r="R407" i="10"/>
  <c r="S407" i="10"/>
  <c r="X406" i="10"/>
  <c r="Y406" i="10"/>
  <c r="R406" i="10"/>
  <c r="S406" i="10" s="1"/>
  <c r="X405" i="10"/>
  <c r="Y405" i="10" s="1"/>
  <c r="R405" i="10"/>
  <c r="S405" i="10"/>
  <c r="R404" i="10"/>
  <c r="S404" i="10" s="1"/>
  <c r="X403" i="10"/>
  <c r="Y403" i="10" s="1"/>
  <c r="R403" i="10"/>
  <c r="S403" i="10" s="1"/>
  <c r="X402" i="10"/>
  <c r="Y402" i="10" s="1"/>
  <c r="R402" i="10"/>
  <c r="S402" i="10"/>
  <c r="X401" i="10"/>
  <c r="Y401" i="10" s="1"/>
  <c r="X400" i="10"/>
  <c r="Y400" i="10"/>
  <c r="R400" i="10"/>
  <c r="S400" i="10" s="1"/>
  <c r="R399" i="10"/>
  <c r="S399" i="10" s="1"/>
  <c r="X398" i="10"/>
  <c r="Y398" i="10" s="1"/>
  <c r="R398" i="10"/>
  <c r="S398" i="10"/>
  <c r="X397" i="10"/>
  <c r="Y397" i="10" s="1"/>
  <c r="R397" i="10"/>
  <c r="S397" i="10" s="1"/>
  <c r="X396" i="10"/>
  <c r="Y396" i="10" s="1"/>
  <c r="R396" i="10"/>
  <c r="S396" i="10" s="1"/>
  <c r="X395" i="10"/>
  <c r="Y395" i="10" s="1"/>
  <c r="X394" i="10"/>
  <c r="Y394" i="10" s="1"/>
  <c r="R394" i="10"/>
  <c r="S394" i="10"/>
  <c r="X393" i="10"/>
  <c r="Y393" i="10" s="1"/>
  <c r="R393" i="10"/>
  <c r="S393" i="10"/>
  <c r="X392" i="10"/>
  <c r="Y392" i="10" s="1"/>
  <c r="R392" i="10"/>
  <c r="S392" i="10" s="1"/>
  <c r="X391" i="10"/>
  <c r="Y391" i="10"/>
  <c r="R391" i="10"/>
  <c r="S391" i="10" s="1"/>
  <c r="X390" i="10"/>
  <c r="Y390" i="10" s="1"/>
  <c r="R389" i="10"/>
  <c r="S389" i="10" s="1"/>
  <c r="X388" i="10"/>
  <c r="Y388" i="10" s="1"/>
  <c r="R388" i="10"/>
  <c r="S388" i="10" s="1"/>
  <c r="X387" i="10"/>
  <c r="Y387" i="10" s="1"/>
  <c r="R387" i="10"/>
  <c r="S387" i="10" s="1"/>
  <c r="X386" i="10"/>
  <c r="Y386" i="10" s="1"/>
  <c r="S386" i="10"/>
  <c r="R386" i="10"/>
  <c r="X385" i="10"/>
  <c r="Y385" i="10" s="1"/>
  <c r="J22" i="1" s="1"/>
  <c r="K22" i="1" s="1"/>
  <c r="R385" i="10"/>
  <c r="S385" i="10" s="1"/>
  <c r="H22" i="1" s="1"/>
  <c r="I22" i="1" s="1"/>
  <c r="R384" i="10"/>
  <c r="S384" i="10" s="1"/>
  <c r="X383" i="10"/>
  <c r="Y383" i="10"/>
  <c r="R383" i="10"/>
  <c r="S383" i="10" s="1"/>
  <c r="X382" i="10"/>
  <c r="Y382" i="10" s="1"/>
  <c r="R382" i="10"/>
  <c r="S382" i="10"/>
  <c r="X381" i="10"/>
  <c r="Y381" i="10"/>
  <c r="R381" i="10"/>
  <c r="S381" i="10" s="1"/>
  <c r="X380" i="10"/>
  <c r="Y380" i="10" s="1"/>
  <c r="X379" i="10"/>
  <c r="Y379" i="10"/>
  <c r="R379" i="10"/>
  <c r="S379" i="10" s="1"/>
  <c r="H21" i="1" s="1"/>
  <c r="I21" i="1" s="1"/>
  <c r="X378" i="10"/>
  <c r="Y378" i="10" s="1"/>
  <c r="R378" i="10"/>
  <c r="S378" i="10" s="1"/>
  <c r="Y377" i="10"/>
  <c r="X377" i="10"/>
  <c r="R377" i="10"/>
  <c r="S377" i="10" s="1"/>
  <c r="X376" i="10"/>
  <c r="Y376" i="10" s="1"/>
  <c r="R376" i="10"/>
  <c r="S376" i="10" s="1"/>
  <c r="X375" i="10"/>
  <c r="Y375" i="10" s="1"/>
  <c r="X374" i="10"/>
  <c r="Y374" i="10" s="1"/>
  <c r="R374" i="10"/>
  <c r="S374" i="10"/>
  <c r="X373" i="10"/>
  <c r="Y373" i="10" s="1"/>
  <c r="R373" i="10"/>
  <c r="S373" i="10"/>
  <c r="X372" i="10"/>
  <c r="Y372" i="10" s="1"/>
  <c r="R372" i="10"/>
  <c r="S372" i="10" s="1"/>
  <c r="X371" i="10"/>
  <c r="Y371" i="10" s="1"/>
  <c r="R371" i="10"/>
  <c r="S371" i="10" s="1"/>
  <c r="X370" i="10"/>
  <c r="Y370" i="10" s="1"/>
  <c r="R370" i="10"/>
  <c r="S370" i="10"/>
  <c r="X369" i="10"/>
  <c r="Y369" i="10" s="1"/>
  <c r="R369" i="10"/>
  <c r="S369" i="10" s="1"/>
  <c r="X368" i="10"/>
  <c r="Y368" i="10" s="1"/>
  <c r="R368" i="10"/>
  <c r="S368" i="10" s="1"/>
  <c r="X367" i="10"/>
  <c r="Y367" i="10" s="1"/>
  <c r="R367" i="10"/>
  <c r="S367" i="10" s="1"/>
  <c r="X366" i="10"/>
  <c r="Y366" i="10" s="1"/>
  <c r="R366" i="10"/>
  <c r="S366" i="10" s="1"/>
  <c r="X365" i="10"/>
  <c r="Y365" i="10" s="1"/>
  <c r="R365" i="10"/>
  <c r="S365" i="10" s="1"/>
  <c r="X364" i="10"/>
  <c r="Y364" i="10" s="1"/>
  <c r="R364" i="10"/>
  <c r="S364" i="10" s="1"/>
  <c r="X363" i="10"/>
  <c r="Y363" i="10" s="1"/>
  <c r="R363" i="10"/>
  <c r="S363" i="10" s="1"/>
  <c r="X362" i="10"/>
  <c r="Y362" i="10" s="1"/>
  <c r="R362" i="10"/>
  <c r="S362" i="10" s="1"/>
  <c r="R361" i="10"/>
  <c r="S361" i="10" s="1"/>
  <c r="X360" i="10"/>
  <c r="Y360" i="10" s="1"/>
  <c r="R360" i="10"/>
  <c r="S360" i="10" s="1"/>
  <c r="X359" i="10"/>
  <c r="Y359" i="10" s="1"/>
  <c r="R359" i="10"/>
  <c r="S359" i="10" s="1"/>
  <c r="X358" i="10"/>
  <c r="Y358" i="10" s="1"/>
  <c r="R358" i="10"/>
  <c r="S358" i="10" s="1"/>
  <c r="X357" i="10"/>
  <c r="Y357" i="10" s="1"/>
  <c r="R357" i="10"/>
  <c r="S357" i="10" s="1"/>
  <c r="X356" i="10"/>
  <c r="Y356" i="10" s="1"/>
  <c r="X355" i="10"/>
  <c r="Y355" i="10" s="1"/>
  <c r="R355" i="10"/>
  <c r="S355" i="10" s="1"/>
  <c r="X354" i="10"/>
  <c r="Y354" i="10" s="1"/>
  <c r="R354" i="10"/>
  <c r="S354" i="10" s="1"/>
  <c r="X353" i="10"/>
  <c r="Y353" i="10"/>
  <c r="R353" i="10"/>
  <c r="S353" i="10" s="1"/>
  <c r="X352" i="10"/>
  <c r="Y352" i="10" s="1"/>
  <c r="X351" i="10"/>
  <c r="Y351" i="10"/>
  <c r="R351" i="10"/>
  <c r="S351" i="10"/>
  <c r="X350" i="10"/>
  <c r="Y350" i="10" s="1"/>
  <c r="R350" i="10"/>
  <c r="S350" i="10" s="1"/>
  <c r="X349" i="10"/>
  <c r="Y349" i="10" s="1"/>
  <c r="R349" i="10"/>
  <c r="S349" i="10" s="1"/>
  <c r="X348" i="10"/>
  <c r="Y348" i="10" s="1"/>
  <c r="R348" i="10"/>
  <c r="S348" i="10" s="1"/>
  <c r="X347" i="10"/>
  <c r="Y347" i="10" s="1"/>
  <c r="R347" i="10"/>
  <c r="S347" i="10"/>
  <c r="X346" i="10"/>
  <c r="Y346" i="10"/>
  <c r="X345" i="10"/>
  <c r="Y345" i="10"/>
  <c r="R345" i="10"/>
  <c r="S345" i="10" s="1"/>
  <c r="X344" i="10"/>
  <c r="Y344" i="10" s="1"/>
  <c r="R344" i="10"/>
  <c r="S344" i="10" s="1"/>
  <c r="X343" i="10"/>
  <c r="Y343" i="10" s="1"/>
  <c r="R343" i="10"/>
  <c r="S343" i="10" s="1"/>
  <c r="X342" i="10"/>
  <c r="Y342" i="10" s="1"/>
  <c r="R342" i="10"/>
  <c r="S342" i="10"/>
  <c r="X341" i="10"/>
  <c r="Y341" i="10"/>
  <c r="R341" i="10"/>
  <c r="S341" i="10"/>
  <c r="X340" i="10"/>
  <c r="Y340" i="10"/>
  <c r="R340" i="10"/>
  <c r="S340" i="10" s="1"/>
  <c r="X339" i="10"/>
  <c r="Y339" i="10" s="1"/>
  <c r="X338" i="10"/>
  <c r="Y338" i="10"/>
  <c r="R338" i="10"/>
  <c r="S338" i="10"/>
  <c r="X337" i="10"/>
  <c r="Y337" i="10" s="1"/>
  <c r="J19" i="1" s="1"/>
  <c r="K19" i="1" s="1"/>
  <c r="R337" i="10"/>
  <c r="S337" i="10" s="1"/>
  <c r="X336" i="10"/>
  <c r="Y336" i="10"/>
  <c r="R336" i="10"/>
  <c r="S336" i="10" s="1"/>
  <c r="H19" i="1" s="1"/>
  <c r="I19" i="1" s="1"/>
  <c r="X335" i="10"/>
  <c r="Y335" i="10" s="1"/>
  <c r="R335" i="10"/>
  <c r="S335" i="10" s="1"/>
  <c r="X334" i="10"/>
  <c r="Y334" i="10"/>
  <c r="R334" i="10"/>
  <c r="S334" i="10"/>
  <c r="X332" i="10"/>
  <c r="Y332" i="10" s="1"/>
  <c r="R332" i="10"/>
  <c r="S332" i="10" s="1"/>
  <c r="X331" i="10"/>
  <c r="Y331" i="10" s="1"/>
  <c r="J18" i="1" s="1"/>
  <c r="K18" i="1" s="1"/>
  <c r="R331" i="10"/>
  <c r="S331" i="10" s="1"/>
  <c r="H18" i="1" s="1"/>
  <c r="I18" i="1" s="1"/>
  <c r="X330" i="10"/>
  <c r="Y330" i="10" s="1"/>
  <c r="R330" i="10"/>
  <c r="S330" i="10" s="1"/>
  <c r="X329" i="10"/>
  <c r="Y329" i="10"/>
  <c r="R329" i="10"/>
  <c r="S329" i="10" s="1"/>
  <c r="X328" i="10"/>
  <c r="Y328" i="10" s="1"/>
  <c r="R328" i="10"/>
  <c r="S328" i="10" s="1"/>
  <c r="X327" i="10"/>
  <c r="Y327" i="10" s="1"/>
  <c r="R327" i="10"/>
  <c r="S327" i="10" s="1"/>
  <c r="X326" i="10"/>
  <c r="Y326" i="10"/>
  <c r="R326" i="10"/>
  <c r="S326" i="10" s="1"/>
  <c r="X325" i="10"/>
  <c r="Y325" i="10"/>
  <c r="X324" i="10"/>
  <c r="Y324" i="10" s="1"/>
  <c r="R324" i="10"/>
  <c r="S324" i="10" s="1"/>
  <c r="X323" i="10"/>
  <c r="Y323" i="10"/>
  <c r="R323" i="10"/>
  <c r="S323" i="10" s="1"/>
  <c r="N61" i="1"/>
  <c r="N62" i="1"/>
  <c r="N63" i="1"/>
  <c r="N60" i="1"/>
  <c r="N64" i="1" s="1"/>
  <c r="N65" i="1" s="1"/>
  <c r="X322" i="10"/>
  <c r="Y322" i="10" s="1"/>
  <c r="R322" i="10"/>
  <c r="S322" i="10" s="1"/>
  <c r="X321" i="10"/>
  <c r="Y321" i="10" s="1"/>
  <c r="X320" i="10"/>
  <c r="Y320" i="10"/>
  <c r="X319" i="10"/>
  <c r="Y319" i="10"/>
  <c r="R319" i="10"/>
  <c r="S319" i="10"/>
  <c r="X318" i="10"/>
  <c r="Y318" i="10"/>
  <c r="R318" i="10"/>
  <c r="S318" i="10"/>
  <c r="X317" i="10"/>
  <c r="Y317" i="10" s="1"/>
  <c r="R317" i="10"/>
  <c r="S317" i="10"/>
  <c r="X316" i="10"/>
  <c r="Y316" i="10"/>
  <c r="X315" i="10"/>
  <c r="Y315" i="10"/>
  <c r="R315" i="10"/>
  <c r="S315" i="10" s="1"/>
  <c r="X313" i="10"/>
  <c r="Y313" i="10"/>
  <c r="R313" i="10"/>
  <c r="S313" i="10"/>
  <c r="X312" i="10"/>
  <c r="Y312" i="10"/>
  <c r="R312" i="10"/>
  <c r="S312" i="10"/>
  <c r="X311" i="10"/>
  <c r="Y311" i="10"/>
  <c r="R311" i="10"/>
  <c r="S311" i="10"/>
  <c r="X310" i="10"/>
  <c r="Y310" i="10"/>
  <c r="R310" i="10"/>
  <c r="S310" i="10"/>
  <c r="X309" i="10"/>
  <c r="Y309" i="10" s="1"/>
  <c r="R309" i="10"/>
  <c r="S309" i="10" s="1"/>
  <c r="X308" i="10"/>
  <c r="Y308" i="10" s="1"/>
  <c r="R308" i="10"/>
  <c r="S308" i="10"/>
  <c r="X307" i="10"/>
  <c r="Y307" i="10"/>
  <c r="R307" i="10"/>
  <c r="S307" i="10" s="1"/>
  <c r="R306" i="10"/>
  <c r="S306" i="10"/>
  <c r="X305" i="10"/>
  <c r="Y305" i="10"/>
  <c r="X304" i="10"/>
  <c r="Y304" i="10" s="1"/>
  <c r="R304" i="10"/>
  <c r="S304" i="10" s="1"/>
  <c r="X303" i="10"/>
  <c r="Y303" i="10" s="1"/>
  <c r="R303" i="10"/>
  <c r="S303" i="10" s="1"/>
  <c r="X302" i="10"/>
  <c r="Y302" i="10" s="1"/>
  <c r="R302" i="10"/>
  <c r="S302" i="10"/>
  <c r="X301" i="10"/>
  <c r="Y301" i="10"/>
  <c r="R301" i="10"/>
  <c r="S301" i="10" s="1"/>
  <c r="X300" i="10"/>
  <c r="Y300" i="10"/>
  <c r="R300" i="10"/>
  <c r="S300" i="10" s="1"/>
  <c r="X299" i="10"/>
  <c r="Y299" i="10" s="1"/>
  <c r="R299" i="10"/>
  <c r="S299" i="10" s="1"/>
  <c r="X298" i="10"/>
  <c r="Y298" i="10" s="1"/>
  <c r="R298" i="10"/>
  <c r="S298" i="10"/>
  <c r="X297" i="10"/>
  <c r="Y297" i="10" s="1"/>
  <c r="R297" i="10"/>
  <c r="S297" i="10" s="1"/>
  <c r="X296" i="10"/>
  <c r="Y296" i="10" s="1"/>
  <c r="R296" i="10"/>
  <c r="S296" i="10"/>
  <c r="X295" i="10"/>
  <c r="Y295" i="10" s="1"/>
  <c r="R295" i="10"/>
  <c r="S295" i="10" s="1"/>
  <c r="X294" i="10"/>
  <c r="Y294" i="10" s="1"/>
  <c r="R294" i="10"/>
  <c r="S294" i="10" s="1"/>
  <c r="X293" i="10"/>
  <c r="Y293" i="10" s="1"/>
  <c r="R293" i="10"/>
  <c r="S293" i="10" s="1"/>
  <c r="R292" i="10"/>
  <c r="S292" i="10" s="1"/>
  <c r="X291" i="10"/>
  <c r="Y291" i="10" s="1"/>
  <c r="R291" i="10"/>
  <c r="S291" i="10"/>
  <c r="X290" i="10"/>
  <c r="Y290" i="10" s="1"/>
  <c r="J17" i="1" s="1"/>
  <c r="K17" i="1" s="1"/>
  <c r="R290" i="10"/>
  <c r="S290" i="10"/>
  <c r="X289" i="10"/>
  <c r="Y289" i="10"/>
  <c r="R289" i="10"/>
  <c r="S289" i="10" s="1"/>
  <c r="R288" i="10"/>
  <c r="S288" i="10" s="1"/>
  <c r="H17" i="1" s="1"/>
  <c r="I17" i="1" s="1"/>
  <c r="X287" i="10"/>
  <c r="Y287" i="10" s="1"/>
  <c r="R287" i="10"/>
  <c r="S287" i="10" s="1"/>
  <c r="X286" i="10"/>
  <c r="Y286" i="10" s="1"/>
  <c r="R286" i="10"/>
  <c r="S286" i="10" s="1"/>
  <c r="X285" i="10"/>
  <c r="Y285" i="10"/>
  <c r="R285" i="10"/>
  <c r="S285" i="10"/>
  <c r="X284" i="10"/>
  <c r="Y284" i="10"/>
  <c r="R284" i="10"/>
  <c r="S284" i="10" s="1"/>
  <c r="X283" i="10"/>
  <c r="Y283" i="10" s="1"/>
  <c r="R283" i="10"/>
  <c r="S283" i="10" s="1"/>
  <c r="X282" i="10"/>
  <c r="Y282" i="10" s="1"/>
  <c r="R282" i="10"/>
  <c r="S282" i="10" s="1"/>
  <c r="X281" i="10"/>
  <c r="Y281" i="10" s="1"/>
  <c r="R281" i="10"/>
  <c r="S281" i="10"/>
  <c r="X280" i="10"/>
  <c r="Y280" i="10"/>
  <c r="X279" i="10"/>
  <c r="Y279" i="10"/>
  <c r="R279" i="10"/>
  <c r="S279" i="10" s="1"/>
  <c r="X278" i="10"/>
  <c r="Y278" i="10"/>
  <c r="R278" i="10"/>
  <c r="S278" i="10"/>
  <c r="X277" i="10"/>
  <c r="Y277" i="10"/>
  <c r="R277" i="10"/>
  <c r="S277" i="10"/>
  <c r="X276" i="10"/>
  <c r="Y276" i="10" s="1"/>
  <c r="R276" i="10"/>
  <c r="S276" i="10"/>
  <c r="Y275" i="10"/>
  <c r="X275" i="10"/>
  <c r="R275" i="10"/>
  <c r="S275" i="10" s="1"/>
  <c r="X274" i="10"/>
  <c r="Y274" i="10" s="1"/>
  <c r="R274" i="10"/>
  <c r="S274" i="10" s="1"/>
  <c r="Y272" i="10"/>
  <c r="X272" i="10"/>
  <c r="R272" i="10"/>
  <c r="S272" i="10" s="1"/>
  <c r="X271" i="10"/>
  <c r="Y271" i="10" s="1"/>
  <c r="J16" i="1" s="1"/>
  <c r="K16" i="1" s="1"/>
  <c r="R271" i="10"/>
  <c r="S271" i="10" s="1"/>
  <c r="H16" i="1" s="1"/>
  <c r="I16" i="1" s="1"/>
  <c r="X270" i="10"/>
  <c r="Y270" i="10" s="1"/>
  <c r="X269" i="10"/>
  <c r="Y269" i="10"/>
  <c r="R269" i="10"/>
  <c r="S269" i="10"/>
  <c r="X268" i="10"/>
  <c r="Y268" i="10" s="1"/>
  <c r="R268" i="10"/>
  <c r="S268" i="10" s="1"/>
  <c r="X267" i="10"/>
  <c r="Y267" i="10" s="1"/>
  <c r="R267" i="10"/>
  <c r="S267" i="10" s="1"/>
  <c r="X266" i="10"/>
  <c r="Y266" i="10" s="1"/>
  <c r="R266" i="10"/>
  <c r="S266" i="10" s="1"/>
  <c r="X265" i="10"/>
  <c r="Y265" i="10"/>
  <c r="R265" i="10"/>
  <c r="S265" i="10"/>
  <c r="X264" i="10"/>
  <c r="Y264" i="10"/>
  <c r="R264" i="10"/>
  <c r="S264" i="10"/>
  <c r="X263" i="10"/>
  <c r="Y263" i="10"/>
  <c r="R263" i="10"/>
  <c r="S263" i="10" s="1"/>
  <c r="X262" i="10"/>
  <c r="Y262" i="10" s="1"/>
  <c r="R262" i="10"/>
  <c r="S262" i="10" s="1"/>
  <c r="X261" i="10"/>
  <c r="Y261" i="10" s="1"/>
  <c r="R261" i="10"/>
  <c r="S261" i="10"/>
  <c r="X260" i="10"/>
  <c r="Y260" i="10" s="1"/>
  <c r="R260" i="10"/>
  <c r="S260" i="10" s="1"/>
  <c r="X259" i="10"/>
  <c r="Y259" i="10"/>
  <c r="S259" i="10"/>
  <c r="R259" i="10"/>
  <c r="X258" i="10"/>
  <c r="Y258" i="10" s="1"/>
  <c r="X257" i="10"/>
  <c r="Y257" i="10" s="1"/>
  <c r="S257" i="10"/>
  <c r="R257" i="10"/>
  <c r="X256" i="10"/>
  <c r="Y256" i="10" s="1"/>
  <c r="X255" i="10"/>
  <c r="Y255" i="10"/>
  <c r="R255" i="10"/>
  <c r="S255" i="10" s="1"/>
  <c r="H15" i="1" s="1"/>
  <c r="I15" i="1" s="1"/>
  <c r="X254" i="10"/>
  <c r="Y254" i="10" s="1"/>
  <c r="Y253" i="10"/>
  <c r="X253" i="10"/>
  <c r="R253" i="10"/>
  <c r="S253" i="10" s="1"/>
  <c r="X252" i="10"/>
  <c r="Y252" i="10"/>
  <c r="X250" i="10"/>
  <c r="Y250" i="10"/>
  <c r="R250" i="10"/>
  <c r="S250" i="10"/>
  <c r="X249" i="10"/>
  <c r="Y249" i="10" s="1"/>
  <c r="R249" i="10"/>
  <c r="S249" i="10" s="1"/>
  <c r="X248" i="10"/>
  <c r="Y248" i="10"/>
  <c r="R248" i="10"/>
  <c r="S248" i="10"/>
  <c r="X247" i="10"/>
  <c r="Y247" i="10"/>
  <c r="R247" i="10"/>
  <c r="S247" i="10" s="1"/>
  <c r="X246" i="10"/>
  <c r="Y246" i="10"/>
  <c r="R246" i="10"/>
  <c r="S246" i="10"/>
  <c r="X245" i="10"/>
  <c r="Y245" i="10" s="1"/>
  <c r="R245" i="10"/>
  <c r="S245" i="10" s="1"/>
  <c r="X244" i="10"/>
  <c r="Y244" i="10" s="1"/>
  <c r="X243" i="10"/>
  <c r="Y243" i="10" s="1"/>
  <c r="R243" i="10"/>
  <c r="S243" i="10" s="1"/>
  <c r="X242" i="10"/>
  <c r="Y242" i="10" s="1"/>
  <c r="R242" i="10"/>
  <c r="S242" i="10" s="1"/>
  <c r="X241" i="10"/>
  <c r="Y241" i="10" s="1"/>
  <c r="R241" i="10"/>
  <c r="S241" i="10" s="1"/>
  <c r="X240" i="10"/>
  <c r="Y240" i="10" s="1"/>
  <c r="R240" i="10"/>
  <c r="S240" i="10" s="1"/>
  <c r="X239" i="10"/>
  <c r="Y239" i="10" s="1"/>
  <c r="R239" i="10"/>
  <c r="S239" i="10" s="1"/>
  <c r="X238" i="10"/>
  <c r="Y238" i="10" s="1"/>
  <c r="X237" i="10"/>
  <c r="Y237" i="10"/>
  <c r="R237" i="10"/>
  <c r="S237" i="10" s="1"/>
  <c r="X236" i="10"/>
  <c r="Y236" i="10" s="1"/>
  <c r="R236" i="10"/>
  <c r="S236" i="10" s="1"/>
  <c r="X235" i="10"/>
  <c r="Y235" i="10" s="1"/>
  <c r="R235" i="10"/>
  <c r="S235" i="10"/>
  <c r="X234" i="10"/>
  <c r="Y234" i="10"/>
  <c r="R234" i="10"/>
  <c r="S234" i="10" s="1"/>
  <c r="X233" i="10"/>
  <c r="Y233" i="10" s="1"/>
  <c r="R233" i="10"/>
  <c r="S233" i="10" s="1"/>
  <c r="X232" i="10"/>
  <c r="Y232" i="10"/>
  <c r="R232" i="10"/>
  <c r="S232" i="10" s="1"/>
  <c r="Y231" i="10"/>
  <c r="X231" i="10"/>
  <c r="R231" i="10"/>
  <c r="S231" i="10" s="1"/>
  <c r="X230" i="10"/>
  <c r="Y230" i="10" s="1"/>
  <c r="X229" i="10"/>
  <c r="Y229" i="10"/>
  <c r="R229" i="10"/>
  <c r="S229" i="10" s="1"/>
  <c r="X228" i="10"/>
  <c r="Y228" i="10" s="1"/>
  <c r="R228" i="10"/>
  <c r="S228" i="10" s="1"/>
  <c r="H14" i="1" s="1"/>
  <c r="I14" i="1" s="1"/>
  <c r="X227" i="10"/>
  <c r="Y227" i="10"/>
  <c r="R227" i="10"/>
  <c r="S227" i="10"/>
  <c r="X226" i="10"/>
  <c r="Y226" i="10" s="1"/>
  <c r="J14" i="1" s="1"/>
  <c r="K14" i="1" s="1"/>
  <c r="R226" i="10"/>
  <c r="S226" i="10"/>
  <c r="X224" i="10"/>
  <c r="Y224" i="10" s="1"/>
  <c r="R224" i="10"/>
  <c r="S224" i="10"/>
  <c r="X223" i="10"/>
  <c r="Y223" i="10" s="1"/>
  <c r="R223" i="10"/>
  <c r="S223" i="10" s="1"/>
  <c r="X222" i="10"/>
  <c r="Y222" i="10"/>
  <c r="R222" i="10"/>
  <c r="S222" i="10" s="1"/>
  <c r="X221" i="10"/>
  <c r="Y221" i="10" s="1"/>
  <c r="X220" i="10"/>
  <c r="Y220" i="10" s="1"/>
  <c r="X219" i="10"/>
  <c r="Y219" i="10" s="1"/>
  <c r="R219" i="10"/>
  <c r="S219" i="10" s="1"/>
  <c r="X218" i="10"/>
  <c r="Y218" i="10"/>
  <c r="R218" i="10"/>
  <c r="S218" i="10"/>
  <c r="X217" i="10"/>
  <c r="Y217" i="10"/>
  <c r="R217" i="10"/>
  <c r="S217" i="10" s="1"/>
  <c r="X216" i="10"/>
  <c r="Y216" i="10"/>
  <c r="R216" i="10"/>
  <c r="S216" i="10" s="1"/>
  <c r="Y215" i="10"/>
  <c r="X215" i="10"/>
  <c r="R215" i="10"/>
  <c r="S215" i="10" s="1"/>
  <c r="Y214" i="10"/>
  <c r="X214" i="10"/>
  <c r="R214" i="10"/>
  <c r="S214" i="10" s="1"/>
  <c r="X213" i="10"/>
  <c r="Y213" i="10" s="1"/>
  <c r="R213" i="10"/>
  <c r="S213" i="10" s="1"/>
  <c r="X212" i="10"/>
  <c r="Y212" i="10" s="1"/>
  <c r="R212" i="10"/>
  <c r="S212" i="10" s="1"/>
  <c r="X211" i="10"/>
  <c r="Y211" i="10" s="1"/>
  <c r="R211" i="10"/>
  <c r="S211" i="10" s="1"/>
  <c r="X210" i="10"/>
  <c r="Y210" i="10" s="1"/>
  <c r="R210" i="10"/>
  <c r="S210" i="10" s="1"/>
  <c r="X209" i="10"/>
  <c r="Y209" i="10"/>
  <c r="R209" i="10"/>
  <c r="S209" i="10" s="1"/>
  <c r="X208" i="10"/>
  <c r="Y208" i="10" s="1"/>
  <c r="R208" i="10"/>
  <c r="S208" i="10" s="1"/>
  <c r="X207" i="10"/>
  <c r="Y207" i="10" s="1"/>
  <c r="R207" i="10"/>
  <c r="S207" i="10" s="1"/>
  <c r="X206" i="10"/>
  <c r="Y206" i="10"/>
  <c r="R206" i="10"/>
  <c r="S206" i="10"/>
  <c r="X205" i="10"/>
  <c r="Y205" i="10" s="1"/>
  <c r="R205" i="10"/>
  <c r="S205" i="10" s="1"/>
  <c r="X204" i="10"/>
  <c r="Y204" i="10"/>
  <c r="X203" i="10"/>
  <c r="Y203" i="10" s="1"/>
  <c r="R203" i="10"/>
  <c r="S203" i="10"/>
  <c r="X202" i="10"/>
  <c r="Y202" i="10"/>
  <c r="R202" i="10"/>
  <c r="S202" i="10" s="1"/>
  <c r="R201" i="10"/>
  <c r="S201" i="10" s="1"/>
  <c r="X200" i="10"/>
  <c r="Y200" i="10"/>
  <c r="R200" i="10"/>
  <c r="S200" i="10" s="1"/>
  <c r="X199" i="10"/>
  <c r="Y199" i="10" s="1"/>
  <c r="X198" i="10"/>
  <c r="Y198" i="10" s="1"/>
  <c r="R198" i="10"/>
  <c r="S198" i="10" s="1"/>
  <c r="X197" i="10"/>
  <c r="Y197" i="10"/>
  <c r="R197" i="10"/>
  <c r="S197" i="10" s="1"/>
  <c r="H13" i="1" s="1"/>
  <c r="I13" i="1" s="1"/>
  <c r="X196" i="10"/>
  <c r="Y196" i="10" s="1"/>
  <c r="R196" i="10"/>
  <c r="S196" i="10" s="1"/>
  <c r="X195" i="10"/>
  <c r="Y195" i="10" s="1"/>
  <c r="R195" i="10"/>
  <c r="S195" i="10" s="1"/>
  <c r="X194" i="10"/>
  <c r="Y194" i="10" s="1"/>
  <c r="R194" i="10"/>
  <c r="S194" i="10" s="1"/>
  <c r="X193" i="10"/>
  <c r="Y193" i="10" s="1"/>
  <c r="R193" i="10"/>
  <c r="S193" i="10"/>
  <c r="X192" i="10"/>
  <c r="Y192" i="10"/>
  <c r="R192" i="10"/>
  <c r="S192" i="10"/>
  <c r="X191" i="10"/>
  <c r="Y191" i="10"/>
  <c r="R191" i="10"/>
  <c r="S191" i="10" s="1"/>
  <c r="X190" i="10"/>
  <c r="Y190" i="10" s="1"/>
  <c r="R190" i="10"/>
  <c r="S190" i="10" s="1"/>
  <c r="X189" i="10"/>
  <c r="Y189" i="10" s="1"/>
  <c r="R189" i="10"/>
  <c r="S189" i="10" s="1"/>
  <c r="X188" i="10"/>
  <c r="Y188" i="10" s="1"/>
  <c r="R188" i="10"/>
  <c r="S188" i="10" s="1"/>
  <c r="X187" i="10"/>
  <c r="Y187" i="10" s="1"/>
  <c r="R187" i="10"/>
  <c r="S187" i="10" s="1"/>
  <c r="X186" i="10"/>
  <c r="Y186" i="10" s="1"/>
  <c r="X185" i="10"/>
  <c r="Y185" i="10" s="1"/>
  <c r="Y184" i="10"/>
  <c r="X184" i="10"/>
  <c r="R184" i="10"/>
  <c r="S184" i="10" s="1"/>
  <c r="X183" i="10"/>
  <c r="Y183" i="10" s="1"/>
  <c r="R183" i="10"/>
  <c r="S183" i="10" s="1"/>
  <c r="X182" i="10"/>
  <c r="Y182" i="10"/>
  <c r="R182" i="10"/>
  <c r="S182" i="10" s="1"/>
  <c r="X181" i="10"/>
  <c r="Y181" i="10" s="1"/>
  <c r="R181" i="10"/>
  <c r="S181" i="10" s="1"/>
  <c r="X180" i="10"/>
  <c r="Y180" i="10" s="1"/>
  <c r="X179" i="10"/>
  <c r="Y179" i="10" s="1"/>
  <c r="X178" i="10"/>
  <c r="Y178" i="10" s="1"/>
  <c r="R178" i="10"/>
  <c r="S178" i="10" s="1"/>
  <c r="X177" i="10"/>
  <c r="Y177" i="10" s="1"/>
  <c r="R177" i="10"/>
  <c r="S177" i="10" s="1"/>
  <c r="X176" i="10"/>
  <c r="Y176" i="10" s="1"/>
  <c r="X175" i="10"/>
  <c r="Y175" i="10" s="1"/>
  <c r="R175" i="10"/>
  <c r="S175" i="10" s="1"/>
  <c r="H12" i="1" s="1"/>
  <c r="I12" i="1" s="1"/>
  <c r="X174" i="10"/>
  <c r="Y174" i="10" s="1"/>
  <c r="X173" i="10"/>
  <c r="Y173" i="10"/>
  <c r="R173" i="10"/>
  <c r="S173" i="10"/>
  <c r="X172" i="10"/>
  <c r="Y172" i="10"/>
  <c r="R172" i="10"/>
  <c r="S172" i="10"/>
  <c r="X171" i="10"/>
  <c r="Y171" i="10"/>
  <c r="R171" i="10"/>
  <c r="S171" i="10"/>
  <c r="X170" i="10"/>
  <c r="Y170" i="10" s="1"/>
  <c r="X169" i="10"/>
  <c r="Y169" i="10" s="1"/>
  <c r="R169" i="10"/>
  <c r="S169" i="10" s="1"/>
  <c r="X168" i="10"/>
  <c r="Y168" i="10" s="1"/>
  <c r="R168" i="10"/>
  <c r="S168" i="10" s="1"/>
  <c r="X167" i="10"/>
  <c r="Y167" i="10"/>
  <c r="R167" i="10"/>
  <c r="S167" i="10"/>
  <c r="X166" i="10"/>
  <c r="Y166" i="10"/>
  <c r="X165" i="10"/>
  <c r="Y165" i="10"/>
  <c r="R165" i="10"/>
  <c r="S165" i="10"/>
  <c r="X164" i="10"/>
  <c r="Y164" i="10"/>
  <c r="R164" i="10"/>
  <c r="S164" i="10" s="1"/>
  <c r="X163" i="10"/>
  <c r="Y163" i="10" s="1"/>
  <c r="R163" i="10"/>
  <c r="S163" i="10" s="1"/>
  <c r="X162" i="10"/>
  <c r="Y162" i="10" s="1"/>
  <c r="R162" i="10"/>
  <c r="S162" i="10" s="1"/>
  <c r="X161" i="10"/>
  <c r="Y161" i="10"/>
  <c r="R161" i="10"/>
  <c r="S161" i="10" s="1"/>
  <c r="X160" i="10"/>
  <c r="Y160" i="10"/>
  <c r="R160" i="10"/>
  <c r="S160" i="10"/>
  <c r="X159" i="10"/>
  <c r="Y159" i="10" s="1"/>
  <c r="R159" i="10"/>
  <c r="S159" i="10" s="1"/>
  <c r="X158" i="10"/>
  <c r="Y158" i="10" s="1"/>
  <c r="R158" i="10"/>
  <c r="S158" i="10" s="1"/>
  <c r="X157" i="10"/>
  <c r="Y157" i="10"/>
  <c r="R157" i="10"/>
  <c r="S157" i="10" s="1"/>
  <c r="X156" i="10"/>
  <c r="Y156" i="10" s="1"/>
  <c r="R156" i="10"/>
  <c r="S156" i="10" s="1"/>
  <c r="X155" i="10"/>
  <c r="Y155" i="10" s="1"/>
  <c r="R155" i="10"/>
  <c r="S155" i="10"/>
  <c r="R154" i="10"/>
  <c r="S154" i="10"/>
  <c r="X153" i="10"/>
  <c r="Y153" i="10" s="1"/>
  <c r="R153" i="10"/>
  <c r="S153" i="10" s="1"/>
  <c r="X152" i="10"/>
  <c r="Y152" i="10" s="1"/>
  <c r="R152" i="10"/>
  <c r="S152" i="10" s="1"/>
  <c r="Y151" i="10"/>
  <c r="X151" i="10"/>
  <c r="R151" i="10"/>
  <c r="S151" i="10" s="1"/>
  <c r="Y150" i="10"/>
  <c r="X150" i="10"/>
  <c r="R150" i="10"/>
  <c r="S150" i="10"/>
  <c r="Y149" i="10"/>
  <c r="X149" i="10"/>
  <c r="R149" i="10"/>
  <c r="S149" i="10" s="1"/>
  <c r="X147" i="10"/>
  <c r="Y147" i="10" s="1"/>
  <c r="R147" i="10"/>
  <c r="S147" i="10" s="1"/>
  <c r="X146" i="10"/>
  <c r="Y146" i="10" s="1"/>
  <c r="R146" i="10"/>
  <c r="S146" i="10" s="1"/>
  <c r="X145" i="10"/>
  <c r="Y145" i="10" s="1"/>
  <c r="R145" i="10"/>
  <c r="S145" i="10" s="1"/>
  <c r="X144" i="10"/>
  <c r="Y144" i="10" s="1"/>
  <c r="R144" i="10"/>
  <c r="S144" i="10"/>
  <c r="X143" i="10"/>
  <c r="Y143" i="10" s="1"/>
  <c r="R143" i="10"/>
  <c r="S143" i="10" s="1"/>
  <c r="X142" i="10"/>
  <c r="Y142" i="10"/>
  <c r="R142" i="10"/>
  <c r="S142" i="10"/>
  <c r="X141" i="10"/>
  <c r="Y141" i="10" s="1"/>
  <c r="R141" i="10"/>
  <c r="S141" i="10" s="1"/>
  <c r="Y140" i="10"/>
  <c r="X140" i="10"/>
  <c r="R140" i="10"/>
  <c r="S140" i="10" s="1"/>
  <c r="X139" i="10"/>
  <c r="Y139" i="10"/>
  <c r="R139" i="10"/>
  <c r="S139" i="10" s="1"/>
  <c r="X138" i="10"/>
  <c r="Y138" i="10" s="1"/>
  <c r="R138" i="10"/>
  <c r="S138" i="10"/>
  <c r="X137" i="10"/>
  <c r="Y137" i="10" s="1"/>
  <c r="R137" i="10"/>
  <c r="S137" i="10" s="1"/>
  <c r="X136" i="10"/>
  <c r="Y136" i="10" s="1"/>
  <c r="S136" i="10"/>
  <c r="R136" i="10"/>
  <c r="X135" i="10"/>
  <c r="Y135" i="10" s="1"/>
  <c r="R135" i="10"/>
  <c r="S135" i="10" s="1"/>
  <c r="X134" i="10"/>
  <c r="Y134" i="10"/>
  <c r="R134" i="10"/>
  <c r="S134" i="10" s="1"/>
  <c r="Y133" i="10"/>
  <c r="X133" i="10"/>
  <c r="R133" i="10"/>
  <c r="S133" i="10" s="1"/>
  <c r="X132" i="10"/>
  <c r="Y132" i="10" s="1"/>
  <c r="R132" i="10"/>
  <c r="S132" i="10" s="1"/>
  <c r="X131" i="10"/>
  <c r="Y131" i="10" s="1"/>
  <c r="R131" i="10"/>
  <c r="S131" i="10" s="1"/>
  <c r="X130" i="10"/>
  <c r="Y130" i="10" s="1"/>
  <c r="R130" i="10"/>
  <c r="S130" i="10" s="1"/>
  <c r="X129" i="10"/>
  <c r="Y129" i="10" s="1"/>
  <c r="R129" i="10"/>
  <c r="S129" i="10" s="1"/>
  <c r="X128" i="10"/>
  <c r="Y128" i="10" s="1"/>
  <c r="R128" i="10"/>
  <c r="S128" i="10" s="1"/>
  <c r="X127" i="10"/>
  <c r="Y127" i="10" s="1"/>
  <c r="R127" i="10"/>
  <c r="S127" i="10"/>
  <c r="X126" i="10"/>
  <c r="Y126" i="10" s="1"/>
  <c r="R126" i="10"/>
  <c r="S126" i="10" s="1"/>
  <c r="X125" i="10"/>
  <c r="Y125" i="10" s="1"/>
  <c r="S125" i="10"/>
  <c r="R125" i="10"/>
  <c r="X124" i="10"/>
  <c r="Y124" i="10"/>
  <c r="R124" i="10"/>
  <c r="S124" i="10" s="1"/>
  <c r="H11" i="1" s="1"/>
  <c r="I11" i="1" s="1"/>
  <c r="X123" i="10"/>
  <c r="Y123" i="10" s="1"/>
  <c r="R123" i="10"/>
  <c r="S123" i="10" s="1"/>
  <c r="X122" i="10"/>
  <c r="Y122" i="10" s="1"/>
  <c r="J10" i="1" s="1"/>
  <c r="K10" i="1" s="1"/>
  <c r="R122" i="10"/>
  <c r="S122" i="10" s="1"/>
  <c r="H10" i="1" s="1"/>
  <c r="I10" i="1" s="1"/>
  <c r="X121" i="10"/>
  <c r="Y121" i="10" s="1"/>
  <c r="R121" i="10"/>
  <c r="S121" i="10" s="1"/>
  <c r="X120" i="10"/>
  <c r="Y120" i="10" s="1"/>
  <c r="R120" i="10"/>
  <c r="S120" i="10" s="1"/>
  <c r="X119" i="10"/>
  <c r="Y119" i="10" s="1"/>
  <c r="R119" i="10"/>
  <c r="S119" i="10" s="1"/>
  <c r="X118" i="10"/>
  <c r="Y118" i="10"/>
  <c r="R118" i="10"/>
  <c r="S118" i="10"/>
  <c r="X117" i="10"/>
  <c r="Y117" i="10" s="1"/>
  <c r="R117" i="10"/>
  <c r="S117" i="10" s="1"/>
  <c r="X116" i="10"/>
  <c r="Y116" i="10" s="1"/>
  <c r="R116" i="10"/>
  <c r="S116" i="10" s="1"/>
  <c r="X115" i="10"/>
  <c r="Y115" i="10" s="1"/>
  <c r="R115" i="10"/>
  <c r="S115" i="10" s="1"/>
  <c r="X114" i="10"/>
  <c r="Y114" i="10" s="1"/>
  <c r="R114" i="10"/>
  <c r="S114" i="10" s="1"/>
  <c r="X113" i="10"/>
  <c r="Y113" i="10" s="1"/>
  <c r="R113" i="10"/>
  <c r="S113" i="10" s="1"/>
  <c r="X112" i="10"/>
  <c r="Y112" i="10" s="1"/>
  <c r="R112" i="10"/>
  <c r="S112" i="10" s="1"/>
  <c r="X111" i="10"/>
  <c r="Y111" i="10" s="1"/>
  <c r="R111" i="10"/>
  <c r="S111" i="10" s="1"/>
  <c r="X110" i="10"/>
  <c r="Y110" i="10" s="1"/>
  <c r="R110" i="10"/>
  <c r="S110" i="10" s="1"/>
  <c r="X109" i="10"/>
  <c r="Y109" i="10" s="1"/>
  <c r="R109" i="10"/>
  <c r="S109" i="10"/>
  <c r="X108" i="10"/>
  <c r="Y108" i="10" s="1"/>
  <c r="R108" i="10"/>
  <c r="S108" i="10" s="1"/>
  <c r="X107" i="10"/>
  <c r="Y107" i="10" s="1"/>
  <c r="R107" i="10"/>
  <c r="S107" i="10" s="1"/>
  <c r="X106" i="10"/>
  <c r="Y106" i="10" s="1"/>
  <c r="R106" i="10"/>
  <c r="S106" i="10" s="1"/>
  <c r="X105" i="10"/>
  <c r="Y105" i="10" s="1"/>
  <c r="R105" i="10"/>
  <c r="S105" i="10" s="1"/>
  <c r="X104" i="10"/>
  <c r="Y104" i="10"/>
  <c r="R104" i="10"/>
  <c r="S104" i="10" s="1"/>
  <c r="X103" i="10"/>
  <c r="Y103" i="10" s="1"/>
  <c r="R103" i="10"/>
  <c r="S103" i="10"/>
  <c r="X102" i="10"/>
  <c r="Y102" i="10" s="1"/>
  <c r="R102" i="10"/>
  <c r="S102" i="10"/>
  <c r="X101" i="10"/>
  <c r="Y101" i="10"/>
  <c r="R101" i="10"/>
  <c r="S101" i="10" s="1"/>
  <c r="X100" i="10"/>
  <c r="Y100" i="10"/>
  <c r="R100" i="10"/>
  <c r="S100" i="10" s="1"/>
  <c r="X99" i="10"/>
  <c r="Y99" i="10" s="1"/>
  <c r="R99" i="10"/>
  <c r="S99" i="10" s="1"/>
  <c r="X98" i="10"/>
  <c r="Y98" i="10"/>
  <c r="R98" i="10"/>
  <c r="S98" i="10" s="1"/>
  <c r="X97" i="10"/>
  <c r="Y97" i="10"/>
  <c r="R97" i="10"/>
  <c r="S97" i="10"/>
  <c r="R96" i="10"/>
  <c r="S96" i="10" s="1"/>
  <c r="X95" i="10"/>
  <c r="Y95" i="10" s="1"/>
  <c r="S95" i="10"/>
  <c r="R95" i="10"/>
  <c r="X94" i="10"/>
  <c r="Y94" i="10" s="1"/>
  <c r="R94" i="10"/>
  <c r="S94" i="10" s="1"/>
  <c r="X93" i="10"/>
  <c r="Y93" i="10" s="1"/>
  <c r="R93" i="10"/>
  <c r="S93" i="10" s="1"/>
  <c r="X92" i="10"/>
  <c r="Y92" i="10" s="1"/>
  <c r="R92" i="10"/>
  <c r="S92" i="10" s="1"/>
  <c r="X91" i="10"/>
  <c r="Y91" i="10" s="1"/>
  <c r="R91" i="10"/>
  <c r="S91" i="10" s="1"/>
  <c r="X90" i="10"/>
  <c r="Y90" i="10" s="1"/>
  <c r="R90" i="10"/>
  <c r="S90" i="10" s="1"/>
  <c r="X89" i="10"/>
  <c r="Y89" i="10" s="1"/>
  <c r="R89" i="10"/>
  <c r="S89" i="10" s="1"/>
  <c r="X88" i="10"/>
  <c r="Y88" i="10" s="1"/>
  <c r="R88" i="10"/>
  <c r="S88" i="10" s="1"/>
  <c r="X87" i="10"/>
  <c r="Y87" i="10" s="1"/>
  <c r="X86" i="10"/>
  <c r="Y86" i="10"/>
  <c r="R86" i="10"/>
  <c r="S86" i="10" s="1"/>
  <c r="X85" i="10"/>
  <c r="Y85" i="10"/>
  <c r="R85" i="10"/>
  <c r="S85" i="10" s="1"/>
  <c r="X84" i="10"/>
  <c r="Y84" i="10"/>
  <c r="R84" i="10"/>
  <c r="S84" i="10" s="1"/>
  <c r="X83" i="10"/>
  <c r="Y83" i="10" s="1"/>
  <c r="R83" i="10"/>
  <c r="S83" i="10" s="1"/>
  <c r="Y82" i="10"/>
  <c r="X82" i="10"/>
  <c r="R82" i="10"/>
  <c r="S82" i="10" s="1"/>
  <c r="X81" i="10"/>
  <c r="Y81" i="10"/>
  <c r="R81" i="10"/>
  <c r="S81" i="10"/>
  <c r="X80" i="10"/>
  <c r="Y80" i="10" s="1"/>
  <c r="R80" i="10"/>
  <c r="S80" i="10" s="1"/>
  <c r="X79" i="10"/>
  <c r="Y79" i="10" s="1"/>
  <c r="J9" i="1" s="1"/>
  <c r="K9" i="1" s="1"/>
  <c r="R79" i="10"/>
  <c r="S79" i="10" s="1"/>
  <c r="H9" i="1" s="1"/>
  <c r="I9" i="1" s="1"/>
  <c r="X78" i="10"/>
  <c r="Y78" i="10" s="1"/>
  <c r="J8" i="1" s="1"/>
  <c r="K8" i="1" s="1"/>
  <c r="R78" i="10"/>
  <c r="S78" i="10" s="1"/>
  <c r="H8" i="1" s="1"/>
  <c r="I8" i="1" s="1"/>
  <c r="X77" i="10"/>
  <c r="Y77" i="10" s="1"/>
  <c r="R77" i="10"/>
  <c r="S77" i="10" s="1"/>
  <c r="X76" i="10"/>
  <c r="Y76" i="10" s="1"/>
  <c r="S76" i="10"/>
  <c r="R76" i="10"/>
  <c r="X75" i="10"/>
  <c r="Y75" i="10"/>
  <c r="R75" i="10"/>
  <c r="S75" i="10"/>
  <c r="X74" i="10"/>
  <c r="Y74" i="10" s="1"/>
  <c r="S74" i="10"/>
  <c r="R74" i="10"/>
  <c r="X73" i="10"/>
  <c r="Y73" i="10" s="1"/>
  <c r="R73" i="10"/>
  <c r="S73" i="10" s="1"/>
  <c r="X72" i="10"/>
  <c r="Y72" i="10" s="1"/>
  <c r="R72" i="10"/>
  <c r="S72" i="10" s="1"/>
  <c r="X71" i="10"/>
  <c r="Y71" i="10" s="1"/>
  <c r="R71" i="10"/>
  <c r="S71" i="10" s="1"/>
  <c r="X70" i="10"/>
  <c r="Y70" i="10"/>
  <c r="R70" i="10"/>
  <c r="S70" i="10"/>
  <c r="X69" i="10"/>
  <c r="Y69" i="10" s="1"/>
  <c r="R69" i="10"/>
  <c r="S69" i="10"/>
  <c r="X67" i="10"/>
  <c r="Y67" i="10" s="1"/>
  <c r="J7" i="1" s="1"/>
  <c r="K7" i="1" s="1"/>
  <c r="R67" i="10"/>
  <c r="S67" i="10" s="1"/>
  <c r="H7" i="1" s="1"/>
  <c r="I7" i="1" s="1"/>
  <c r="X66" i="10"/>
  <c r="Y66" i="10" s="1"/>
  <c r="R66" i="10"/>
  <c r="S66" i="10" s="1"/>
  <c r="X65" i="10"/>
  <c r="Y65" i="10"/>
  <c r="R65" i="10"/>
  <c r="S65" i="10"/>
  <c r="X64" i="10"/>
  <c r="Y64" i="10"/>
  <c r="R64" i="10"/>
  <c r="S64" i="10"/>
  <c r="X63" i="10"/>
  <c r="Y63" i="10"/>
  <c r="R63" i="10"/>
  <c r="S63" i="10"/>
  <c r="X62" i="10"/>
  <c r="Y62" i="10" s="1"/>
  <c r="R62" i="10"/>
  <c r="S62" i="10" s="1"/>
  <c r="X61" i="10"/>
  <c r="Y61" i="10" s="1"/>
  <c r="S61" i="10"/>
  <c r="R61" i="10"/>
  <c r="X60" i="10"/>
  <c r="Y60" i="10" s="1"/>
  <c r="R60" i="10"/>
  <c r="S60" i="10" s="1"/>
  <c r="Y59" i="10"/>
  <c r="X59" i="10"/>
  <c r="S59" i="10"/>
  <c r="R59" i="10"/>
  <c r="X58" i="10"/>
  <c r="Y58" i="10" s="1"/>
  <c r="R58" i="10"/>
  <c r="S58" i="10" s="1"/>
  <c r="Y57" i="10"/>
  <c r="X57" i="10"/>
  <c r="R57" i="10"/>
  <c r="S57" i="10" s="1"/>
  <c r="X56" i="10"/>
  <c r="Y56" i="10" s="1"/>
  <c r="R56" i="10"/>
  <c r="S56" i="10" s="1"/>
  <c r="Y55" i="10"/>
  <c r="X55" i="10"/>
  <c r="R55" i="10"/>
  <c r="S55" i="10" s="1"/>
  <c r="Y54" i="10"/>
  <c r="X54" i="10"/>
  <c r="R54" i="10"/>
  <c r="S54" i="10" s="1"/>
  <c r="X53" i="10"/>
  <c r="Y53" i="10" s="1"/>
  <c r="X52" i="10"/>
  <c r="Y52" i="10" s="1"/>
  <c r="R52" i="10"/>
  <c r="S52" i="10" s="1"/>
  <c r="X51" i="10"/>
  <c r="Y51" i="10" s="1"/>
  <c r="X50" i="10"/>
  <c r="Y50" i="10" s="1"/>
  <c r="R50" i="10"/>
  <c r="S50" i="10" s="1"/>
  <c r="X49" i="10"/>
  <c r="Y49" i="10" s="1"/>
  <c r="R49" i="10"/>
  <c r="S49" i="10" s="1"/>
  <c r="X48" i="10"/>
  <c r="Y48" i="10" s="1"/>
  <c r="R48" i="10"/>
  <c r="S48" i="10" s="1"/>
  <c r="X47" i="10"/>
  <c r="Y47" i="10" s="1"/>
  <c r="R47" i="10"/>
  <c r="S47" i="10" s="1"/>
  <c r="X46" i="10"/>
  <c r="Y46" i="10" s="1"/>
  <c r="R46" i="10"/>
  <c r="S46" i="10" s="1"/>
  <c r="X45" i="10"/>
  <c r="Y45" i="10" s="1"/>
  <c r="R45" i="10"/>
  <c r="S45" i="10" s="1"/>
  <c r="X44" i="10"/>
  <c r="Y44" i="10" s="1"/>
  <c r="R44" i="10"/>
  <c r="S44" i="10" s="1"/>
  <c r="X43" i="10"/>
  <c r="Y43" i="10" s="1"/>
  <c r="R43" i="10"/>
  <c r="S43" i="10" s="1"/>
  <c r="X42" i="10"/>
  <c r="Y42" i="10" s="1"/>
  <c r="R42" i="10"/>
  <c r="S42" i="10" s="1"/>
  <c r="Y41" i="10"/>
  <c r="X41" i="10"/>
  <c r="R41" i="10"/>
  <c r="S41" i="10" s="1"/>
  <c r="X40" i="10"/>
  <c r="Y40" i="10" s="1"/>
  <c r="R40" i="10"/>
  <c r="S40" i="10" s="1"/>
  <c r="X39" i="10"/>
  <c r="Y39" i="10" s="1"/>
  <c r="X38" i="10"/>
  <c r="Y38" i="10" s="1"/>
  <c r="X37" i="10"/>
  <c r="Y37" i="10" s="1"/>
  <c r="R37" i="10"/>
  <c r="S37" i="10" s="1"/>
  <c r="X36" i="10"/>
  <c r="Y36" i="10" s="1"/>
  <c r="R36" i="10"/>
  <c r="S36" i="10" s="1"/>
  <c r="X35" i="10"/>
  <c r="Y35" i="10" s="1"/>
  <c r="R35" i="10"/>
  <c r="S35" i="10" s="1"/>
  <c r="X34" i="10"/>
  <c r="Y34" i="10" s="1"/>
  <c r="R34" i="10"/>
  <c r="S34" i="10" s="1"/>
  <c r="X33" i="10"/>
  <c r="Y33" i="10" s="1"/>
  <c r="R33" i="10"/>
  <c r="S33" i="10" s="1"/>
  <c r="X32" i="10"/>
  <c r="Y32" i="10" s="1"/>
  <c r="R32" i="10"/>
  <c r="S32" i="10" s="1"/>
  <c r="Y31" i="10"/>
  <c r="X31" i="10"/>
  <c r="R31" i="10"/>
  <c r="S31" i="10" s="1"/>
  <c r="X30" i="10"/>
  <c r="Y30" i="10" s="1"/>
  <c r="R30" i="10"/>
  <c r="S30" i="10" s="1"/>
  <c r="X29" i="10"/>
  <c r="Y29" i="10" s="1"/>
  <c r="R29" i="10"/>
  <c r="S29" i="10" s="1"/>
  <c r="X28" i="10"/>
  <c r="Y28" i="10" s="1"/>
  <c r="R28" i="10"/>
  <c r="S28" i="10" s="1"/>
  <c r="X27" i="10"/>
  <c r="Y27" i="10" s="1"/>
  <c r="R27" i="10"/>
  <c r="S27" i="10" s="1"/>
  <c r="X26" i="10"/>
  <c r="Y26" i="10" s="1"/>
  <c r="R26" i="10"/>
  <c r="S26" i="10" s="1"/>
  <c r="X25" i="10"/>
  <c r="Y25" i="10" s="1"/>
  <c r="S25" i="10"/>
  <c r="R25" i="10"/>
  <c r="X24" i="10"/>
  <c r="Y24" i="10" s="1"/>
  <c r="R24" i="10"/>
  <c r="S24" i="10" s="1"/>
  <c r="X23" i="10"/>
  <c r="Y23" i="10" s="1"/>
  <c r="R23" i="10"/>
  <c r="S23" i="10" s="1"/>
  <c r="X22" i="10"/>
  <c r="Y22" i="10" s="1"/>
  <c r="R22" i="10"/>
  <c r="S22" i="10" s="1"/>
  <c r="X21" i="10"/>
  <c r="Y21" i="10" s="1"/>
  <c r="J6" i="1" s="1"/>
  <c r="K6" i="1" s="1"/>
  <c r="R21" i="10"/>
  <c r="S21" i="10"/>
  <c r="X20" i="10"/>
  <c r="Y20" i="10"/>
  <c r="R20" i="10"/>
  <c r="S20" i="10" s="1"/>
  <c r="X19" i="10"/>
  <c r="Y19" i="10" s="1"/>
  <c r="R19" i="10"/>
  <c r="S19" i="10" s="1"/>
  <c r="X18" i="10"/>
  <c r="Y18" i="10"/>
  <c r="X17" i="10"/>
  <c r="Y17" i="10" s="1"/>
  <c r="R17" i="10"/>
  <c r="S17" i="10" s="1"/>
  <c r="X16" i="10"/>
  <c r="Y16" i="10" s="1"/>
  <c r="X15" i="10"/>
  <c r="Y15" i="10" s="1"/>
  <c r="R15" i="10"/>
  <c r="S15" i="10"/>
  <c r="X14" i="10"/>
  <c r="Y14" i="10" s="1"/>
  <c r="R14" i="10"/>
  <c r="S14" i="10" s="1"/>
  <c r="X13" i="10"/>
  <c r="Y13" i="10" s="1"/>
  <c r="R12" i="10"/>
  <c r="S12" i="10" s="1"/>
  <c r="X11" i="10"/>
  <c r="Y11" i="10" s="1"/>
  <c r="R11" i="10"/>
  <c r="S11" i="10" s="1"/>
  <c r="X10" i="10"/>
  <c r="Y10" i="10" s="1"/>
  <c r="R10" i="10"/>
  <c r="S10" i="10"/>
  <c r="X9" i="10"/>
  <c r="Y9" i="10"/>
  <c r="R9" i="10"/>
  <c r="S9" i="10" s="1"/>
  <c r="X8" i="10"/>
  <c r="Y8" i="10" s="1"/>
  <c r="J5" i="1" s="1"/>
  <c r="K5" i="1" s="1"/>
  <c r="R8" i="10"/>
  <c r="S8" i="10" s="1"/>
  <c r="X7" i="10"/>
  <c r="Y7" i="10" s="1"/>
  <c r="R7" i="10"/>
  <c r="S7" i="10" s="1"/>
  <c r="X6" i="10"/>
  <c r="Y6" i="10"/>
  <c r="R6" i="10"/>
  <c r="S6" i="10" s="1"/>
  <c r="X5" i="10"/>
  <c r="Y5" i="10"/>
  <c r="R5" i="10"/>
  <c r="S5" i="10" s="1"/>
  <c r="H5" i="1" s="1"/>
  <c r="I5" i="1" s="1"/>
  <c r="X4" i="10"/>
  <c r="Y4" i="10"/>
  <c r="X3" i="10"/>
  <c r="Y3" i="10" s="1"/>
  <c r="R3" i="10"/>
  <c r="S3" i="10" s="1"/>
  <c r="X1727" i="8"/>
  <c r="Y1727" i="8"/>
  <c r="X1720" i="8"/>
  <c r="Y1720" i="8" s="1"/>
  <c r="X1710" i="8"/>
  <c r="Y1710" i="8"/>
  <c r="X1709" i="8"/>
  <c r="Y1709" i="8"/>
  <c r="R1705" i="8"/>
  <c r="S1705" i="8" s="1"/>
  <c r="R1704" i="8"/>
  <c r="S1704" i="8" s="1"/>
  <c r="R1703" i="8"/>
  <c r="S1703" i="8" s="1"/>
  <c r="X1702" i="8"/>
  <c r="Y1702" i="8"/>
  <c r="R1702" i="8"/>
  <c r="S1702" i="8"/>
  <c r="X1701" i="8"/>
  <c r="Y1701" i="8"/>
  <c r="R1701" i="8"/>
  <c r="S1701" i="8"/>
  <c r="R1700" i="8"/>
  <c r="S1700" i="8"/>
  <c r="R1699" i="8"/>
  <c r="S1699" i="8"/>
  <c r="R1698" i="8"/>
  <c r="S1698" i="8" s="1"/>
  <c r="R1697" i="8"/>
  <c r="S1697" i="8" s="1"/>
  <c r="R1696" i="8"/>
  <c r="S1696" i="8" s="1"/>
  <c r="R1695" i="8"/>
  <c r="S1695" i="8" s="1"/>
  <c r="X1694" i="8"/>
  <c r="Y1694" i="8"/>
  <c r="R1694" i="8"/>
  <c r="S1694" i="8"/>
  <c r="R1693" i="8"/>
  <c r="S1693" i="8" s="1"/>
  <c r="R1692" i="8"/>
  <c r="S1692" i="8"/>
  <c r="R1691" i="8"/>
  <c r="S1691" i="8" s="1"/>
  <c r="R1690" i="8"/>
  <c r="S1690" i="8"/>
  <c r="R1689" i="8"/>
  <c r="S1689" i="8"/>
  <c r="R1688" i="8"/>
  <c r="S1688" i="8" s="1"/>
  <c r="R1687" i="8"/>
  <c r="S1687" i="8"/>
  <c r="R1686" i="8"/>
  <c r="S1686" i="8" s="1"/>
  <c r="R1685" i="8"/>
  <c r="S1685" i="8" s="1"/>
  <c r="X1684" i="8"/>
  <c r="Y1684" i="8" s="1"/>
  <c r="R1684" i="8"/>
  <c r="S1684" i="8"/>
  <c r="R1683" i="8"/>
  <c r="S1683" i="8" s="1"/>
  <c r="R1682" i="8"/>
  <c r="S1682" i="8" s="1"/>
  <c r="X1681" i="8"/>
  <c r="Y1681" i="8" s="1"/>
  <c r="R1680" i="8"/>
  <c r="S1680" i="8" s="1"/>
  <c r="X1678" i="8"/>
  <c r="Y1678" i="8" s="1"/>
  <c r="R1678" i="8"/>
  <c r="S1678" i="8" s="1"/>
  <c r="R1677" i="8"/>
  <c r="S1677" i="8" s="1"/>
  <c r="X1676" i="8"/>
  <c r="Y1676" i="8" s="1"/>
  <c r="R1675" i="8"/>
  <c r="S1675" i="8" s="1"/>
  <c r="R1673" i="8"/>
  <c r="S1673" i="8" s="1"/>
  <c r="R1672" i="8"/>
  <c r="S1672" i="8" s="1"/>
  <c r="X1671" i="8"/>
  <c r="Y1671" i="8"/>
  <c r="R1671" i="8"/>
  <c r="S1671" i="8"/>
  <c r="R1670" i="8"/>
  <c r="S1670" i="8" s="1"/>
  <c r="R1669" i="8"/>
  <c r="S1669" i="8" s="1"/>
  <c r="X1668" i="8"/>
  <c r="Y1668" i="8" s="1"/>
  <c r="X1667" i="8"/>
  <c r="Y1667" i="8"/>
  <c r="R1666" i="8"/>
  <c r="S1666" i="8"/>
  <c r="R1665" i="8"/>
  <c r="S1665" i="8"/>
  <c r="X1664" i="8"/>
  <c r="Y1664" i="8" s="1"/>
  <c r="S1664" i="8"/>
  <c r="R1664" i="8"/>
  <c r="R1663" i="8"/>
  <c r="S1663" i="8"/>
  <c r="R1662" i="8"/>
  <c r="S1662" i="8" s="1"/>
  <c r="X1659" i="8"/>
  <c r="Y1659" i="8" s="1"/>
  <c r="R1659" i="8"/>
  <c r="S1659" i="8" s="1"/>
  <c r="R1658" i="8"/>
  <c r="S1658" i="8" s="1"/>
  <c r="R1657" i="8"/>
  <c r="S1657" i="8" s="1"/>
  <c r="R1656" i="8"/>
  <c r="S1656" i="8"/>
  <c r="X1655" i="8"/>
  <c r="Y1655" i="8" s="1"/>
  <c r="R1655" i="8"/>
  <c r="S1655" i="8"/>
  <c r="R1654" i="8"/>
  <c r="S1654" i="8"/>
  <c r="X1653" i="8"/>
  <c r="Y1653" i="8" s="1"/>
  <c r="R1653" i="8"/>
  <c r="S1653" i="8" s="1"/>
  <c r="R1651" i="8"/>
  <c r="S1651" i="8" s="1"/>
  <c r="S1649" i="8"/>
  <c r="R1649" i="8"/>
  <c r="R1648" i="8"/>
  <c r="S1648" i="8"/>
  <c r="R1646" i="8"/>
  <c r="S1646" i="8"/>
  <c r="R1642" i="8"/>
  <c r="S1642" i="8" s="1"/>
  <c r="R1641" i="8"/>
  <c r="S1641" i="8"/>
  <c r="R1640" i="8"/>
  <c r="S1640" i="8" s="1"/>
  <c r="R1639" i="8"/>
  <c r="S1639" i="8" s="1"/>
  <c r="R1638" i="8"/>
  <c r="S1638" i="8"/>
  <c r="R1637" i="8"/>
  <c r="S1637" i="8" s="1"/>
  <c r="R1636" i="8"/>
  <c r="S1636" i="8"/>
  <c r="X1633" i="8"/>
  <c r="Y1633" i="8" s="1"/>
  <c r="R1633" i="8"/>
  <c r="S1633" i="8"/>
  <c r="R1632" i="8"/>
  <c r="S1632" i="8"/>
  <c r="R1630" i="8"/>
  <c r="S1630" i="8"/>
  <c r="R1629" i="8"/>
  <c r="S1629" i="8"/>
  <c r="R1628" i="8"/>
  <c r="S1628" i="8" s="1"/>
  <c r="X1627" i="8"/>
  <c r="Y1627" i="8" s="1"/>
  <c r="R1627" i="8"/>
  <c r="S1627" i="8" s="1"/>
  <c r="X1626" i="8"/>
  <c r="Y1626" i="8" s="1"/>
  <c r="R1626" i="8"/>
  <c r="S1626" i="8"/>
  <c r="R1625" i="8"/>
  <c r="S1625" i="8" s="1"/>
  <c r="R1624" i="8"/>
  <c r="S1624" i="8"/>
  <c r="R1623" i="8"/>
  <c r="S1623" i="8" s="1"/>
  <c r="R1622" i="8"/>
  <c r="S1622" i="8" s="1"/>
  <c r="R1621" i="8"/>
  <c r="S1621" i="8"/>
  <c r="R1620" i="8"/>
  <c r="S1620" i="8"/>
  <c r="R1618" i="8"/>
  <c r="S1618" i="8" s="1"/>
  <c r="R1617" i="8"/>
  <c r="S1617" i="8"/>
  <c r="R1615" i="8"/>
  <c r="S1615" i="8"/>
  <c r="R1614" i="8"/>
  <c r="S1614" i="8" s="1"/>
  <c r="R1613" i="8"/>
  <c r="S1613" i="8"/>
  <c r="R1612" i="8"/>
  <c r="S1612" i="8" s="1"/>
  <c r="R1611" i="8"/>
  <c r="S1611" i="8" s="1"/>
  <c r="R1609" i="8"/>
  <c r="S1609" i="8"/>
  <c r="R1605" i="8"/>
  <c r="S1605" i="8" s="1"/>
  <c r="R1604" i="8"/>
  <c r="S1604" i="8"/>
  <c r="R1603" i="8"/>
  <c r="S1603" i="8" s="1"/>
  <c r="R1601" i="8"/>
  <c r="S1601" i="8"/>
  <c r="R1600" i="8"/>
  <c r="S1600" i="8"/>
  <c r="R1598" i="8"/>
  <c r="S1598" i="8" s="1"/>
  <c r="R1597" i="8"/>
  <c r="S1597" i="8"/>
  <c r="R1596" i="8"/>
  <c r="S1596" i="8"/>
  <c r="R1594" i="8"/>
  <c r="S1594" i="8"/>
  <c r="R1591" i="8"/>
  <c r="S1591" i="8" s="1"/>
  <c r="R1590" i="8"/>
  <c r="S1590" i="8" s="1"/>
  <c r="R1589" i="8"/>
  <c r="S1589" i="8"/>
  <c r="R1588" i="8"/>
  <c r="S1588" i="8"/>
  <c r="R1587" i="8"/>
  <c r="S1587" i="8"/>
  <c r="R1586" i="8"/>
  <c r="S1586" i="8" s="1"/>
  <c r="X1585" i="8"/>
  <c r="Y1585" i="8"/>
  <c r="R1585" i="8"/>
  <c r="S1585" i="8"/>
  <c r="R1583" i="8"/>
  <c r="S1583" i="8" s="1"/>
  <c r="R1582" i="8"/>
  <c r="S1582" i="8"/>
  <c r="R1581" i="8"/>
  <c r="S1581" i="8" s="1"/>
  <c r="X1580" i="8"/>
  <c r="Y1580" i="8" s="1"/>
  <c r="R1579" i="8"/>
  <c r="S1579" i="8" s="1"/>
  <c r="R1578" i="8"/>
  <c r="S1578" i="8" s="1"/>
  <c r="R1577" i="8"/>
  <c r="S1577" i="8"/>
  <c r="R1576" i="8"/>
  <c r="S1576" i="8" s="1"/>
  <c r="R1575" i="8"/>
  <c r="S1575" i="8" s="1"/>
  <c r="X1572" i="8"/>
  <c r="Y1572" i="8"/>
  <c r="R1570" i="8"/>
  <c r="S1570" i="8" s="1"/>
  <c r="R1569" i="8"/>
  <c r="S1569" i="8"/>
  <c r="R1568" i="8"/>
  <c r="S1568" i="8" s="1"/>
  <c r="R1566" i="8"/>
  <c r="S1566" i="8" s="1"/>
  <c r="R1565" i="8"/>
  <c r="S1565" i="8" s="1"/>
  <c r="R1564" i="8"/>
  <c r="S1564" i="8" s="1"/>
  <c r="R1563" i="8"/>
  <c r="S1563" i="8" s="1"/>
  <c r="R1562" i="8"/>
  <c r="S1562" i="8"/>
  <c r="R1559" i="8"/>
  <c r="S1559" i="8" s="1"/>
  <c r="R1558" i="8"/>
  <c r="S1558" i="8"/>
  <c r="R1556" i="8"/>
  <c r="S1556" i="8" s="1"/>
  <c r="R1555" i="8"/>
  <c r="S1555" i="8" s="1"/>
  <c r="R1554" i="8"/>
  <c r="S1554" i="8" s="1"/>
  <c r="R1553" i="8"/>
  <c r="S1553" i="8" s="1"/>
  <c r="R1552" i="8"/>
  <c r="S1552" i="8" s="1"/>
  <c r="X1551" i="8"/>
  <c r="Y1551" i="8" s="1"/>
  <c r="R1551" i="8"/>
  <c r="S1551" i="8" s="1"/>
  <c r="R1550" i="8"/>
  <c r="S1550" i="8" s="1"/>
  <c r="R1549" i="8"/>
  <c r="S1549" i="8" s="1"/>
  <c r="X1548" i="8"/>
  <c r="Y1548" i="8" s="1"/>
  <c r="R1548" i="8"/>
  <c r="S1548" i="8" s="1"/>
  <c r="R1545" i="8"/>
  <c r="S1545" i="8" s="1"/>
  <c r="R1544" i="8"/>
  <c r="S1544" i="8" s="1"/>
  <c r="R1543" i="8"/>
  <c r="S1543" i="8" s="1"/>
  <c r="R1542" i="8"/>
  <c r="S1542" i="8" s="1"/>
  <c r="R1541" i="8"/>
  <c r="S1541" i="8" s="1"/>
  <c r="R1540" i="8"/>
  <c r="S1540" i="8" s="1"/>
  <c r="R1538" i="8"/>
  <c r="S1538" i="8" s="1"/>
  <c r="X1534" i="8"/>
  <c r="Y1534" i="8" s="1"/>
  <c r="R1534" i="8"/>
  <c r="S1534" i="8" s="1"/>
  <c r="R1533" i="8"/>
  <c r="S1533" i="8" s="1"/>
  <c r="R1530" i="8"/>
  <c r="S1530" i="8" s="1"/>
  <c r="R1529" i="8"/>
  <c r="S1529" i="8" s="1"/>
  <c r="R1528" i="8"/>
  <c r="S1528" i="8" s="1"/>
  <c r="R1527" i="8"/>
  <c r="S1527" i="8" s="1"/>
  <c r="R1526" i="8"/>
  <c r="S1526" i="8" s="1"/>
  <c r="R1525" i="8"/>
  <c r="S1525" i="8"/>
  <c r="X1524" i="8"/>
  <c r="Y1524" i="8"/>
  <c r="R1522" i="8"/>
  <c r="S1522" i="8" s="1"/>
  <c r="R1521" i="8"/>
  <c r="S1521" i="8" s="1"/>
  <c r="R1520" i="8"/>
  <c r="S1520" i="8" s="1"/>
  <c r="R1519" i="8"/>
  <c r="S1519" i="8" s="1"/>
  <c r="R1518" i="8"/>
  <c r="S1518" i="8"/>
  <c r="R1516" i="8"/>
  <c r="S1516" i="8"/>
  <c r="R1515" i="8"/>
  <c r="S1515" i="8"/>
  <c r="R1514" i="8"/>
  <c r="S1514" i="8"/>
  <c r="R1513" i="8"/>
  <c r="S1513" i="8" s="1"/>
  <c r="R1511" i="8"/>
  <c r="S1511" i="8"/>
  <c r="R1508" i="8"/>
  <c r="S1508" i="8" s="1"/>
  <c r="R1506" i="8"/>
  <c r="S1506" i="8" s="1"/>
  <c r="R1504" i="8"/>
  <c r="S1504" i="8"/>
  <c r="R1502" i="8"/>
  <c r="S1502" i="8"/>
  <c r="R1501" i="8"/>
  <c r="S1501" i="8"/>
  <c r="R1500" i="8"/>
  <c r="S1500" i="8"/>
  <c r="R1499" i="8"/>
  <c r="S1499" i="8"/>
  <c r="R1497" i="8"/>
  <c r="S1497" i="8"/>
  <c r="R1495" i="8"/>
  <c r="S1495" i="8" s="1"/>
  <c r="R1493" i="8"/>
  <c r="S1493" i="8" s="1"/>
  <c r="R1492" i="8"/>
  <c r="S1492" i="8"/>
  <c r="R1491" i="8"/>
  <c r="S1491" i="8"/>
  <c r="R1490" i="8"/>
  <c r="S1490" i="8" s="1"/>
  <c r="R1487" i="8"/>
  <c r="S1487" i="8" s="1"/>
  <c r="R1485" i="8"/>
  <c r="S1485" i="8" s="1"/>
  <c r="R1484" i="8"/>
  <c r="S1484" i="8" s="1"/>
  <c r="R1483" i="8"/>
  <c r="S1483" i="8" s="1"/>
  <c r="R1482" i="8"/>
  <c r="S1482" i="8" s="1"/>
  <c r="R1481" i="8"/>
  <c r="S1481" i="8" s="1"/>
  <c r="R1480" i="8"/>
  <c r="S1480" i="8" s="1"/>
  <c r="R1479" i="8"/>
  <c r="S1479" i="8" s="1"/>
  <c r="R1478" i="8"/>
  <c r="S1478" i="8" s="1"/>
  <c r="R1477" i="8"/>
  <c r="S1477" i="8"/>
  <c r="R1475" i="8"/>
  <c r="S1475" i="8"/>
  <c r="R1474" i="8"/>
  <c r="S1474" i="8" s="1"/>
  <c r="R1473" i="8"/>
  <c r="S1473" i="8"/>
  <c r="R1472" i="8"/>
  <c r="S1472" i="8"/>
  <c r="R1471" i="8"/>
  <c r="S1471" i="8" s="1"/>
  <c r="R1470" i="8"/>
  <c r="S1470" i="8"/>
  <c r="R1468" i="8"/>
  <c r="S1468" i="8"/>
  <c r="R1467" i="8"/>
  <c r="S1467" i="8" s="1"/>
  <c r="R1465" i="8"/>
  <c r="S1465" i="8"/>
  <c r="R1464" i="8"/>
  <c r="S1464" i="8" s="1"/>
  <c r="R1463" i="8"/>
  <c r="S1463" i="8" s="1"/>
  <c r="R1462" i="8"/>
  <c r="S1462" i="8"/>
  <c r="R1461" i="8"/>
  <c r="S1461" i="8" s="1"/>
  <c r="R1460" i="8"/>
  <c r="S1460" i="8" s="1"/>
  <c r="R1459" i="8"/>
  <c r="S1459" i="8"/>
  <c r="R1457" i="8"/>
  <c r="S1457" i="8"/>
  <c r="R1456" i="8"/>
  <c r="S1456" i="8"/>
  <c r="R1455" i="8"/>
  <c r="S1455" i="8" s="1"/>
  <c r="R1454" i="8"/>
  <c r="S1454" i="8" s="1"/>
  <c r="R1452" i="8"/>
  <c r="S1452" i="8" s="1"/>
  <c r="R1451" i="8"/>
  <c r="S1451" i="8"/>
  <c r="R1450" i="8"/>
  <c r="S1450" i="8" s="1"/>
  <c r="R1449" i="8"/>
  <c r="S1449" i="8"/>
  <c r="R1448" i="8"/>
  <c r="S1448" i="8" s="1"/>
  <c r="R1447" i="8"/>
  <c r="S1447" i="8" s="1"/>
  <c r="R1446" i="8"/>
  <c r="S1446" i="8"/>
  <c r="R1445" i="8"/>
  <c r="S1445" i="8" s="1"/>
  <c r="R1444" i="8"/>
  <c r="S1444" i="8" s="1"/>
  <c r="R1443" i="8"/>
  <c r="S1443" i="8" s="1"/>
  <c r="R1442" i="8"/>
  <c r="S1442" i="8" s="1"/>
  <c r="R1441" i="8"/>
  <c r="S1441" i="8" s="1"/>
  <c r="R1440" i="8"/>
  <c r="S1440" i="8" s="1"/>
  <c r="R1439" i="8"/>
  <c r="S1439" i="8"/>
  <c r="R1438" i="8"/>
  <c r="S1438" i="8"/>
  <c r="R1437" i="8"/>
  <c r="S1437" i="8" s="1"/>
  <c r="R1436" i="8"/>
  <c r="S1436" i="8"/>
  <c r="R1435" i="8"/>
  <c r="S1435" i="8" s="1"/>
  <c r="R1434" i="8"/>
  <c r="S1434" i="8" s="1"/>
  <c r="R1433" i="8"/>
  <c r="S1433" i="8"/>
  <c r="R1431" i="8"/>
  <c r="S1431" i="8"/>
  <c r="R1430" i="8"/>
  <c r="S1430" i="8" s="1"/>
  <c r="R1429" i="8"/>
  <c r="S1429" i="8" s="1"/>
  <c r="R1428" i="8"/>
  <c r="S1428" i="8" s="1"/>
  <c r="R1427" i="8"/>
  <c r="S1427" i="8" s="1"/>
  <c r="R1426" i="8"/>
  <c r="S1426" i="8" s="1"/>
  <c r="R1424" i="8"/>
  <c r="S1424" i="8"/>
  <c r="R1423" i="8"/>
  <c r="S1423" i="8" s="1"/>
  <c r="R1422" i="8"/>
  <c r="S1422" i="8" s="1"/>
  <c r="R1421" i="8"/>
  <c r="S1421" i="8" s="1"/>
  <c r="R1420" i="8"/>
  <c r="S1420" i="8" s="1"/>
  <c r="R1418" i="8"/>
  <c r="S1418" i="8" s="1"/>
  <c r="R1417" i="8"/>
  <c r="S1417" i="8" s="1"/>
  <c r="R1416" i="8"/>
  <c r="S1416" i="8" s="1"/>
  <c r="R1415" i="8"/>
  <c r="S1415" i="8"/>
  <c r="R1413" i="8"/>
  <c r="S1413" i="8" s="1"/>
  <c r="R1412" i="8"/>
  <c r="S1412" i="8" s="1"/>
  <c r="R1411" i="8"/>
  <c r="S1411" i="8" s="1"/>
  <c r="R1410" i="8"/>
  <c r="S1410" i="8"/>
  <c r="R1409" i="8"/>
  <c r="S1409" i="8"/>
  <c r="R1408" i="8"/>
  <c r="S1408" i="8"/>
  <c r="R1407" i="8"/>
  <c r="S1407" i="8" s="1"/>
  <c r="R1406" i="8"/>
  <c r="S1406" i="8" s="1"/>
  <c r="R1405" i="8"/>
  <c r="S1405" i="8" s="1"/>
  <c r="R1404" i="8"/>
  <c r="S1404" i="8" s="1"/>
  <c r="R1403" i="8"/>
  <c r="S1403" i="8"/>
  <c r="R1402" i="8"/>
  <c r="S1402" i="8" s="1"/>
  <c r="R1401" i="8"/>
  <c r="S1401" i="8" s="1"/>
  <c r="R1399" i="8"/>
  <c r="S1399" i="8" s="1"/>
  <c r="R1398" i="8"/>
  <c r="S1398" i="8"/>
  <c r="R1397" i="8"/>
  <c r="S1397" i="8" s="1"/>
  <c r="R1396" i="8"/>
  <c r="S1396" i="8" s="1"/>
  <c r="R1395" i="8"/>
  <c r="S1395" i="8" s="1"/>
  <c r="R1394" i="8"/>
  <c r="S1394" i="8" s="1"/>
  <c r="R1393" i="8"/>
  <c r="S1393" i="8" s="1"/>
  <c r="R1392" i="8"/>
  <c r="S1392" i="8" s="1"/>
  <c r="R1391" i="8"/>
  <c r="S1391" i="8" s="1"/>
  <c r="R1390" i="8"/>
  <c r="S1390" i="8" s="1"/>
  <c r="R1389" i="8"/>
  <c r="S1389" i="8"/>
  <c r="R1388" i="8"/>
  <c r="S1388" i="8" s="1"/>
  <c r="R1387" i="8"/>
  <c r="S1387" i="8" s="1"/>
  <c r="R1386" i="8"/>
  <c r="S1386" i="8" s="1"/>
  <c r="R1385" i="8"/>
  <c r="S1385" i="8" s="1"/>
  <c r="R1384" i="8"/>
  <c r="S1384" i="8"/>
  <c r="R1383" i="8"/>
  <c r="S1383" i="8" s="1"/>
  <c r="R1382" i="8"/>
  <c r="S1382" i="8" s="1"/>
  <c r="R1381" i="8"/>
  <c r="S1381" i="8"/>
  <c r="R1380" i="8"/>
  <c r="S1380" i="8" s="1"/>
  <c r="R1379" i="8"/>
  <c r="S1379" i="8"/>
  <c r="R1378" i="8"/>
  <c r="S1378" i="8" s="1"/>
  <c r="R1377" i="8"/>
  <c r="S1377" i="8" s="1"/>
  <c r="R1376" i="8"/>
  <c r="S1376" i="8" s="1"/>
  <c r="R1375" i="8"/>
  <c r="S1375" i="8" s="1"/>
  <c r="R1374" i="8"/>
  <c r="S1374" i="8"/>
  <c r="X1373" i="8"/>
  <c r="Y1373" i="8" s="1"/>
  <c r="X1372" i="8"/>
  <c r="Y1372" i="8" s="1"/>
  <c r="R1372" i="8"/>
  <c r="S1372" i="8"/>
  <c r="X1371" i="8"/>
  <c r="Y1371" i="8" s="1"/>
  <c r="R1371" i="8"/>
  <c r="S1371" i="8" s="1"/>
  <c r="X1370" i="8"/>
  <c r="Y1370" i="8"/>
  <c r="R1370" i="8"/>
  <c r="S1370" i="8"/>
  <c r="X1369" i="8"/>
  <c r="Y1369" i="8"/>
  <c r="R1369" i="8"/>
  <c r="S1369" i="8" s="1"/>
  <c r="X1368" i="8"/>
  <c r="Y1368" i="8"/>
  <c r="R1368" i="8"/>
  <c r="S1368" i="8"/>
  <c r="X1367" i="8"/>
  <c r="Y1367" i="8" s="1"/>
  <c r="R1367" i="8"/>
  <c r="S1367" i="8"/>
  <c r="X1366" i="8"/>
  <c r="Y1366" i="8" s="1"/>
  <c r="R1366" i="8"/>
  <c r="S1366" i="8" s="1"/>
  <c r="X1365" i="8"/>
  <c r="Y1365" i="8" s="1"/>
  <c r="R1365" i="8"/>
  <c r="S1365" i="8"/>
  <c r="X1364" i="8"/>
  <c r="Y1364" i="8" s="1"/>
  <c r="R1364" i="8"/>
  <c r="S1364" i="8" s="1"/>
  <c r="X1363" i="8"/>
  <c r="Y1363" i="8" s="1"/>
  <c r="R1363" i="8"/>
  <c r="S1363" i="8" s="1"/>
  <c r="X1362" i="8"/>
  <c r="Y1362" i="8" s="1"/>
  <c r="R1362" i="8"/>
  <c r="S1362" i="8" s="1"/>
  <c r="X1361" i="8"/>
  <c r="Y1361" i="8" s="1"/>
  <c r="R1361" i="8"/>
  <c r="S1361" i="8" s="1"/>
  <c r="X1360" i="8"/>
  <c r="Y1360" i="8" s="1"/>
  <c r="R1360" i="8"/>
  <c r="S1360" i="8"/>
  <c r="X1359" i="8"/>
  <c r="Y1359" i="8"/>
  <c r="R1359" i="8"/>
  <c r="S1359" i="8" s="1"/>
  <c r="X1358" i="8"/>
  <c r="Y1358" i="8" s="1"/>
  <c r="R1358" i="8"/>
  <c r="S1358" i="8" s="1"/>
  <c r="X1357" i="8"/>
  <c r="Y1357" i="8" s="1"/>
  <c r="R1357" i="8"/>
  <c r="S1357" i="8" s="1"/>
  <c r="X1356" i="8"/>
  <c r="Y1356" i="8" s="1"/>
  <c r="R1356" i="8"/>
  <c r="S1356" i="8" s="1"/>
  <c r="X1355" i="8"/>
  <c r="Y1355" i="8" s="1"/>
  <c r="X1354" i="8"/>
  <c r="Y1354" i="8" s="1"/>
  <c r="R1354" i="8"/>
  <c r="S1354" i="8" s="1"/>
  <c r="X1353" i="8"/>
  <c r="Y1353" i="8" s="1"/>
  <c r="X1352" i="8"/>
  <c r="Y1352" i="8" s="1"/>
  <c r="R1352" i="8"/>
  <c r="S1352" i="8"/>
  <c r="X1351" i="8"/>
  <c r="Y1351" i="8" s="1"/>
  <c r="R1351" i="8"/>
  <c r="S1351" i="8" s="1"/>
  <c r="X1350" i="8"/>
  <c r="Y1350" i="8" s="1"/>
  <c r="R1350" i="8"/>
  <c r="S1350" i="8" s="1"/>
  <c r="X1348" i="8"/>
  <c r="Y1348" i="8"/>
  <c r="R1348" i="8"/>
  <c r="S1348" i="8" s="1"/>
  <c r="X1347" i="8"/>
  <c r="Y1347" i="8" s="1"/>
  <c r="X1346" i="8"/>
  <c r="Y1346" i="8" s="1"/>
  <c r="X1345" i="8"/>
  <c r="Y1345" i="8"/>
  <c r="R1345" i="8"/>
  <c r="S1345" i="8" s="1"/>
  <c r="X1344" i="8"/>
  <c r="Y1344" i="8"/>
  <c r="R1344" i="8"/>
  <c r="S1344" i="8" s="1"/>
  <c r="R1343" i="8"/>
  <c r="S1343" i="8" s="1"/>
  <c r="X1342" i="8"/>
  <c r="Y1342" i="8" s="1"/>
  <c r="R1342" i="8"/>
  <c r="S1342" i="8"/>
  <c r="X1340" i="8"/>
  <c r="Y1340" i="8" s="1"/>
  <c r="R1340" i="8"/>
  <c r="S1340" i="8"/>
  <c r="X1339" i="8"/>
  <c r="Y1339" i="8" s="1"/>
  <c r="X1338" i="8"/>
  <c r="Y1338" i="8" s="1"/>
  <c r="X1337" i="8"/>
  <c r="Y1337" i="8" s="1"/>
  <c r="R1337" i="8"/>
  <c r="S1337" i="8" s="1"/>
  <c r="X1336" i="8"/>
  <c r="Y1336" i="8" s="1"/>
  <c r="R1336" i="8"/>
  <c r="S1336" i="8" s="1"/>
  <c r="X1335" i="8"/>
  <c r="Y1335" i="8" s="1"/>
  <c r="R1335" i="8"/>
  <c r="S1335" i="8" s="1"/>
  <c r="X1334" i="8"/>
  <c r="Y1334" i="8" s="1"/>
  <c r="R1334" i="8"/>
  <c r="S1334" i="8" s="1"/>
  <c r="X1333" i="8"/>
  <c r="Y1333" i="8" s="1"/>
  <c r="R1333" i="8"/>
  <c r="S1333" i="8" s="1"/>
  <c r="X1332" i="8"/>
  <c r="Y1332" i="8"/>
  <c r="R1332" i="8"/>
  <c r="S1332" i="8"/>
  <c r="X1331" i="8"/>
  <c r="Y1331" i="8" s="1"/>
  <c r="R1331" i="8"/>
  <c r="S1331" i="8" s="1"/>
  <c r="X1330" i="8"/>
  <c r="Y1330" i="8" s="1"/>
  <c r="R1330" i="8"/>
  <c r="S1330" i="8" s="1"/>
  <c r="X1329" i="8"/>
  <c r="Y1329" i="8" s="1"/>
  <c r="X1328" i="8"/>
  <c r="Y1328" i="8" s="1"/>
  <c r="R1328" i="8"/>
  <c r="S1328" i="8" s="1"/>
  <c r="R1327" i="8"/>
  <c r="S1327" i="8" s="1"/>
  <c r="X1326" i="8"/>
  <c r="Y1326" i="8" s="1"/>
  <c r="R1326" i="8"/>
  <c r="S1326" i="8" s="1"/>
  <c r="X1325" i="8"/>
  <c r="Y1325" i="8" s="1"/>
  <c r="X1324" i="8"/>
  <c r="Y1324" i="8" s="1"/>
  <c r="X1323" i="8"/>
  <c r="Y1323" i="8" s="1"/>
  <c r="X1322" i="8"/>
  <c r="Y1322" i="8" s="1"/>
  <c r="R1322" i="8"/>
  <c r="S1322" i="8"/>
  <c r="X1321" i="8"/>
  <c r="Y1321" i="8" s="1"/>
  <c r="X1320" i="8"/>
  <c r="Y1320" i="8" s="1"/>
  <c r="R1320" i="8"/>
  <c r="S1320" i="8"/>
  <c r="R1319" i="8"/>
  <c r="S1319" i="8" s="1"/>
  <c r="X1318" i="8"/>
  <c r="Y1318" i="8" s="1"/>
  <c r="R1318" i="8"/>
  <c r="S1318" i="8" s="1"/>
  <c r="X1317" i="8"/>
  <c r="Y1317" i="8" s="1"/>
  <c r="R1317" i="8"/>
  <c r="S1317" i="8" s="1"/>
  <c r="X1316" i="8"/>
  <c r="Y1316" i="8" s="1"/>
  <c r="R1316" i="8"/>
  <c r="S1316" i="8" s="1"/>
  <c r="X1315" i="8"/>
  <c r="Y1315" i="8" s="1"/>
  <c r="R1315" i="8"/>
  <c r="S1315" i="8" s="1"/>
  <c r="X1314" i="8"/>
  <c r="Y1314" i="8" s="1"/>
  <c r="R1314" i="8"/>
  <c r="S1314" i="8" s="1"/>
  <c r="R1313" i="8"/>
  <c r="S1313" i="8" s="1"/>
  <c r="X1312" i="8"/>
  <c r="Y1312" i="8" s="1"/>
  <c r="R1312" i="8"/>
  <c r="S1312" i="8" s="1"/>
  <c r="X1311" i="8"/>
  <c r="Y1311" i="8" s="1"/>
  <c r="R1311" i="8"/>
  <c r="S1311" i="8" s="1"/>
  <c r="X1310" i="8"/>
  <c r="Y1310" i="8" s="1"/>
  <c r="R1310" i="8"/>
  <c r="S1310" i="8" s="1"/>
  <c r="X1309" i="8"/>
  <c r="Y1309" i="8"/>
  <c r="R1309" i="8"/>
  <c r="S1309" i="8" s="1"/>
  <c r="X1308" i="8"/>
  <c r="Y1308" i="8" s="1"/>
  <c r="X1307" i="8"/>
  <c r="Y1307" i="8" s="1"/>
  <c r="R1307" i="8"/>
  <c r="S1307" i="8" s="1"/>
  <c r="X1306" i="8"/>
  <c r="Y1306" i="8" s="1"/>
  <c r="R1306" i="8"/>
  <c r="S1306" i="8" s="1"/>
  <c r="X1304" i="8"/>
  <c r="Y1304" i="8"/>
  <c r="R1304" i="8"/>
  <c r="S1304" i="8"/>
  <c r="R1303" i="8"/>
  <c r="S1303" i="8"/>
  <c r="X1302" i="8"/>
  <c r="Y1302" i="8" s="1"/>
  <c r="R1302" i="8"/>
  <c r="S1302" i="8"/>
  <c r="X1301" i="8"/>
  <c r="Y1301" i="8" s="1"/>
  <c r="R1301" i="8"/>
  <c r="S1301" i="8" s="1"/>
  <c r="X1300" i="8"/>
  <c r="Y1300" i="8" s="1"/>
  <c r="X1299" i="8"/>
  <c r="Y1299" i="8" s="1"/>
  <c r="X1298" i="8"/>
  <c r="Y1298" i="8" s="1"/>
  <c r="R1298" i="8"/>
  <c r="S1298" i="8" s="1"/>
  <c r="R1297" i="8"/>
  <c r="S1297" i="8" s="1"/>
  <c r="X1296" i="8"/>
  <c r="Y1296" i="8" s="1"/>
  <c r="R1296" i="8"/>
  <c r="S1296" i="8" s="1"/>
  <c r="X1295" i="8"/>
  <c r="Y1295" i="8"/>
  <c r="R1295" i="8"/>
  <c r="S1295" i="8" s="1"/>
  <c r="X1294" i="8"/>
  <c r="Y1294" i="8" s="1"/>
  <c r="X1293" i="8"/>
  <c r="Y1293" i="8" s="1"/>
  <c r="R1293" i="8"/>
  <c r="S1293" i="8" s="1"/>
  <c r="X1292" i="8"/>
  <c r="Y1292" i="8" s="1"/>
  <c r="R1292" i="8"/>
  <c r="S1292" i="8" s="1"/>
  <c r="X1291" i="8"/>
  <c r="Y1291" i="8" s="1"/>
  <c r="X1290" i="8"/>
  <c r="Y1290" i="8" s="1"/>
  <c r="R1290" i="8"/>
  <c r="S1290" i="8" s="1"/>
  <c r="X1289" i="8"/>
  <c r="Y1289" i="8" s="1"/>
  <c r="R1289" i="8"/>
  <c r="S1289" i="8" s="1"/>
  <c r="X1288" i="8"/>
  <c r="Y1288" i="8" s="1"/>
  <c r="R1288" i="8"/>
  <c r="S1288" i="8" s="1"/>
  <c r="X1287" i="8"/>
  <c r="Y1287" i="8" s="1"/>
  <c r="R1287" i="8"/>
  <c r="S1287" i="8" s="1"/>
  <c r="X1286" i="8"/>
  <c r="Y1286" i="8" s="1"/>
  <c r="R1286" i="8"/>
  <c r="S1286" i="8" s="1"/>
  <c r="X1284" i="8"/>
  <c r="Y1284" i="8" s="1"/>
  <c r="R1284" i="8"/>
  <c r="S1284" i="8" s="1"/>
  <c r="X1283" i="8"/>
  <c r="Y1283" i="8" s="1"/>
  <c r="X1282" i="8"/>
  <c r="Y1282" i="8" s="1"/>
  <c r="R1282" i="8"/>
  <c r="S1282" i="8"/>
  <c r="X1281" i="8"/>
  <c r="Y1281" i="8" s="1"/>
  <c r="R1281" i="8"/>
  <c r="S1281" i="8" s="1"/>
  <c r="X1280" i="8"/>
  <c r="Y1280" i="8" s="1"/>
  <c r="R1280" i="8"/>
  <c r="S1280" i="8" s="1"/>
  <c r="X1279" i="8"/>
  <c r="Y1279" i="8" s="1"/>
  <c r="R1279" i="8"/>
  <c r="S1279" i="8" s="1"/>
  <c r="X1278" i="8"/>
  <c r="Y1278" i="8" s="1"/>
  <c r="R1278" i="8"/>
  <c r="S1278" i="8" s="1"/>
  <c r="X1277" i="8"/>
  <c r="Y1277" i="8" s="1"/>
  <c r="R1277" i="8"/>
  <c r="S1277" i="8" s="1"/>
  <c r="X1276" i="8"/>
  <c r="Y1276" i="8" s="1"/>
  <c r="R1276" i="8"/>
  <c r="S1276" i="8" s="1"/>
  <c r="X1275" i="8"/>
  <c r="Y1275" i="8" s="1"/>
  <c r="R1275" i="8"/>
  <c r="S1275" i="8" s="1"/>
  <c r="X1274" i="8"/>
  <c r="Y1274" i="8" s="1"/>
  <c r="R1274" i="8"/>
  <c r="S1274" i="8" s="1"/>
  <c r="X1271" i="8"/>
  <c r="Y1271" i="8" s="1"/>
  <c r="R1271" i="8"/>
  <c r="S1271" i="8" s="1"/>
  <c r="X1270" i="8"/>
  <c r="Y1270" i="8" s="1"/>
  <c r="R1270" i="8"/>
  <c r="S1270" i="8" s="1"/>
  <c r="X1269" i="8"/>
  <c r="Y1269" i="8" s="1"/>
  <c r="R1269" i="8"/>
  <c r="S1269" i="8"/>
  <c r="X1268" i="8"/>
  <c r="Y1268" i="8" s="1"/>
  <c r="R1268" i="8"/>
  <c r="S1268" i="8" s="1"/>
  <c r="X1267" i="8"/>
  <c r="Y1267" i="8" s="1"/>
  <c r="R1267" i="8"/>
  <c r="S1267" i="8" s="1"/>
  <c r="X1266" i="8"/>
  <c r="Y1266" i="8" s="1"/>
  <c r="R1266" i="8"/>
  <c r="S1266" i="8" s="1"/>
  <c r="X1265" i="8"/>
  <c r="Y1265" i="8" s="1"/>
  <c r="R1265" i="8"/>
  <c r="S1265" i="8" s="1"/>
  <c r="X1264" i="8"/>
  <c r="Y1264" i="8" s="1"/>
  <c r="R1264" i="8"/>
  <c r="S1264" i="8" s="1"/>
  <c r="X1263" i="8"/>
  <c r="Y1263" i="8" s="1"/>
  <c r="R1263" i="8"/>
  <c r="S1263" i="8" s="1"/>
  <c r="X1262" i="8"/>
  <c r="Y1262" i="8" s="1"/>
  <c r="R1262" i="8"/>
  <c r="S1262" i="8" s="1"/>
  <c r="X1261" i="8"/>
  <c r="Y1261" i="8" s="1"/>
  <c r="R1261" i="8"/>
  <c r="S1261" i="8" s="1"/>
  <c r="R1260" i="8"/>
  <c r="S1260" i="8" s="1"/>
  <c r="X1259" i="8"/>
  <c r="Y1259" i="8" s="1"/>
  <c r="R1259" i="8"/>
  <c r="S1259" i="8"/>
  <c r="X1258" i="8"/>
  <c r="Y1258" i="8" s="1"/>
  <c r="X1257" i="8"/>
  <c r="Y1257" i="8" s="1"/>
  <c r="R1257" i="8"/>
  <c r="S1257" i="8" s="1"/>
  <c r="X1256" i="8"/>
  <c r="Y1256" i="8" s="1"/>
  <c r="R1256" i="8"/>
  <c r="S1256" i="8" s="1"/>
  <c r="X1255" i="8"/>
  <c r="Y1255" i="8" s="1"/>
  <c r="X1254" i="8"/>
  <c r="Y1254" i="8" s="1"/>
  <c r="X1253" i="8"/>
  <c r="Y1253" i="8" s="1"/>
  <c r="R1253" i="8"/>
  <c r="S1253" i="8" s="1"/>
  <c r="X1252" i="8"/>
  <c r="Y1252" i="8" s="1"/>
  <c r="R1252" i="8"/>
  <c r="S1252" i="8" s="1"/>
  <c r="X1251" i="8"/>
  <c r="Y1251" i="8" s="1"/>
  <c r="R1251" i="8"/>
  <c r="S1251" i="8" s="1"/>
  <c r="X1250" i="8"/>
  <c r="Y1250" i="8" s="1"/>
  <c r="R1250" i="8"/>
  <c r="S1250" i="8" s="1"/>
  <c r="X1249" i="8"/>
  <c r="Y1249" i="8" s="1"/>
  <c r="R1249" i="8"/>
  <c r="S1249" i="8"/>
  <c r="X1248" i="8"/>
  <c r="Y1248" i="8" s="1"/>
  <c r="X1247" i="8"/>
  <c r="Y1247" i="8" s="1"/>
  <c r="R1247" i="8"/>
  <c r="S1247" i="8" s="1"/>
  <c r="X1245" i="8"/>
  <c r="Y1245" i="8" s="1"/>
  <c r="R1245" i="8"/>
  <c r="S1245" i="8" s="1"/>
  <c r="X1244" i="8"/>
  <c r="Y1244" i="8" s="1"/>
  <c r="R1244" i="8"/>
  <c r="S1244" i="8" s="1"/>
  <c r="X1243" i="8"/>
  <c r="Y1243" i="8" s="1"/>
  <c r="R1243" i="8"/>
  <c r="S1243" i="8" s="1"/>
  <c r="X1242" i="8"/>
  <c r="Y1242" i="8" s="1"/>
  <c r="R1242" i="8"/>
  <c r="S1242" i="8"/>
  <c r="X1241" i="8"/>
  <c r="Y1241" i="8" s="1"/>
  <c r="R1241" i="8"/>
  <c r="S1241" i="8" s="1"/>
  <c r="X1240" i="8"/>
  <c r="Y1240" i="8" s="1"/>
  <c r="R1240" i="8"/>
  <c r="S1240" i="8" s="1"/>
  <c r="X1239" i="8"/>
  <c r="Y1239" i="8" s="1"/>
  <c r="R1239" i="8"/>
  <c r="S1239" i="8"/>
  <c r="X1238" i="8"/>
  <c r="Y1238" i="8" s="1"/>
  <c r="R1238" i="8"/>
  <c r="S1238" i="8" s="1"/>
  <c r="X1237" i="8"/>
  <c r="Y1237" i="8" s="1"/>
  <c r="R1237" i="8"/>
  <c r="S1237" i="8" s="1"/>
  <c r="X1235" i="8"/>
  <c r="Y1235" i="8" s="1"/>
  <c r="R1235" i="8"/>
  <c r="S1235" i="8" s="1"/>
  <c r="X1234" i="8"/>
  <c r="Y1234" i="8" s="1"/>
  <c r="R1234" i="8"/>
  <c r="S1234" i="8" s="1"/>
  <c r="X1233" i="8"/>
  <c r="Y1233" i="8" s="1"/>
  <c r="R1233" i="8"/>
  <c r="S1233" i="8" s="1"/>
  <c r="X1232" i="8"/>
  <c r="Y1232" i="8" s="1"/>
  <c r="R1232" i="8"/>
  <c r="S1232" i="8"/>
  <c r="X1231" i="8"/>
  <c r="Y1231" i="8" s="1"/>
  <c r="R1231" i="8"/>
  <c r="S1231" i="8" s="1"/>
  <c r="X1230" i="8"/>
  <c r="Y1230" i="8" s="1"/>
  <c r="X1229" i="8"/>
  <c r="Y1229" i="8" s="1"/>
  <c r="R1229" i="8"/>
  <c r="S1229" i="8" s="1"/>
  <c r="X1228" i="8"/>
  <c r="Y1228" i="8"/>
  <c r="R1228" i="8"/>
  <c r="S1228" i="8" s="1"/>
  <c r="X1227" i="8"/>
  <c r="Y1227" i="8" s="1"/>
  <c r="R1226" i="8"/>
  <c r="S1226" i="8" s="1"/>
  <c r="X1225" i="8"/>
  <c r="Y1225" i="8" s="1"/>
  <c r="R1225" i="8"/>
  <c r="S1225" i="8" s="1"/>
  <c r="X1224" i="8"/>
  <c r="Y1224" i="8" s="1"/>
  <c r="R1224" i="8"/>
  <c r="S1224" i="8" s="1"/>
  <c r="X1222" i="8"/>
  <c r="Y1222" i="8" s="1"/>
  <c r="R1222" i="8"/>
  <c r="S1222" i="8" s="1"/>
  <c r="X1221" i="8"/>
  <c r="Y1221" i="8" s="1"/>
  <c r="R1221" i="8"/>
  <c r="S1221" i="8" s="1"/>
  <c r="X1220" i="8"/>
  <c r="Y1220" i="8"/>
  <c r="R1220" i="8"/>
  <c r="S1220" i="8"/>
  <c r="X1219" i="8"/>
  <c r="Y1219" i="8" s="1"/>
  <c r="X1218" i="8"/>
  <c r="Y1218" i="8" s="1"/>
  <c r="R1218" i="8"/>
  <c r="S1218" i="8" s="1"/>
  <c r="X1217" i="8"/>
  <c r="Y1217" i="8" s="1"/>
  <c r="R1217" i="8"/>
  <c r="S1217" i="8" s="1"/>
  <c r="X1216" i="8"/>
  <c r="Y1216" i="8" s="1"/>
  <c r="R1216" i="8"/>
  <c r="S1216" i="8" s="1"/>
  <c r="R1215" i="8"/>
  <c r="S1215" i="8" s="1"/>
  <c r="X1214" i="8"/>
  <c r="Y1214" i="8" s="1"/>
  <c r="R1214" i="8"/>
  <c r="S1214" i="8" s="1"/>
  <c r="X1213" i="8"/>
  <c r="Y1213" i="8" s="1"/>
  <c r="R1213" i="8"/>
  <c r="S1213" i="8" s="1"/>
  <c r="X1212" i="8"/>
  <c r="Y1212" i="8" s="1"/>
  <c r="R1212" i="8"/>
  <c r="S1212" i="8" s="1"/>
  <c r="X1211" i="8"/>
  <c r="Y1211" i="8" s="1"/>
  <c r="R1211" i="8"/>
  <c r="S1211" i="8" s="1"/>
  <c r="X1210" i="8"/>
  <c r="Y1210" i="8" s="1"/>
  <c r="R1209" i="8"/>
  <c r="S1209" i="8" s="1"/>
  <c r="X1208" i="8"/>
  <c r="Y1208" i="8"/>
  <c r="R1208" i="8"/>
  <c r="S1208" i="8"/>
  <c r="X1207" i="8"/>
  <c r="Y1207" i="8" s="1"/>
  <c r="R1207" i="8"/>
  <c r="S1207" i="8" s="1"/>
  <c r="X1206" i="8"/>
  <c r="Y1206" i="8" s="1"/>
  <c r="R1206" i="8"/>
  <c r="S1206" i="8" s="1"/>
  <c r="X1205" i="8"/>
  <c r="Y1205" i="8" s="1"/>
  <c r="R1205" i="8"/>
  <c r="S1205" i="8" s="1"/>
  <c r="X1204" i="8"/>
  <c r="Y1204" i="8" s="1"/>
  <c r="R1204" i="8"/>
  <c r="S1204" i="8" s="1"/>
  <c r="X1203" i="8"/>
  <c r="Y1203" i="8"/>
  <c r="R1203" i="8"/>
  <c r="S1203" i="8"/>
  <c r="X1202" i="8"/>
  <c r="Y1202" i="8" s="1"/>
  <c r="R1202" i="8"/>
  <c r="S1202" i="8" s="1"/>
  <c r="X1200" i="8"/>
  <c r="Y1200" i="8" s="1"/>
  <c r="X1199" i="8"/>
  <c r="Y1199" i="8" s="1"/>
  <c r="X1198" i="8"/>
  <c r="Y1198" i="8" s="1"/>
  <c r="R1198" i="8"/>
  <c r="S1198" i="8" s="1"/>
  <c r="X1197" i="8"/>
  <c r="Y1197" i="8" s="1"/>
  <c r="R1197" i="8"/>
  <c r="S1197" i="8" s="1"/>
  <c r="X1196" i="8"/>
  <c r="Y1196" i="8" s="1"/>
  <c r="R1196" i="8"/>
  <c r="S1196" i="8" s="1"/>
  <c r="X1195" i="8"/>
  <c r="Y1195" i="8" s="1"/>
  <c r="R1195" i="8"/>
  <c r="S1195" i="8" s="1"/>
  <c r="X1194" i="8"/>
  <c r="Y1194" i="8"/>
  <c r="R1194" i="8"/>
  <c r="S1194" i="8" s="1"/>
  <c r="X1193" i="8"/>
  <c r="Y1193" i="8" s="1"/>
  <c r="R1193" i="8"/>
  <c r="S1193" i="8" s="1"/>
  <c r="R1192" i="8"/>
  <c r="S1192" i="8" s="1"/>
  <c r="R1191" i="8"/>
  <c r="S1191" i="8" s="1"/>
  <c r="X1190" i="8"/>
  <c r="Y1190" i="8" s="1"/>
  <c r="X1189" i="8"/>
  <c r="Y1189" i="8" s="1"/>
  <c r="R1188" i="8"/>
  <c r="S1188" i="8" s="1"/>
  <c r="X1187" i="8"/>
  <c r="Y1187" i="8" s="1"/>
  <c r="R1187" i="8"/>
  <c r="S1187" i="8" s="1"/>
  <c r="X1186" i="8"/>
  <c r="Y1186" i="8"/>
  <c r="R1186" i="8"/>
  <c r="S1186" i="8" s="1"/>
  <c r="X1185" i="8"/>
  <c r="Y1185" i="8" s="1"/>
  <c r="R1185" i="8"/>
  <c r="S1185" i="8" s="1"/>
  <c r="X1184" i="8"/>
  <c r="Y1184" i="8" s="1"/>
  <c r="R1184" i="8"/>
  <c r="S1184" i="8" s="1"/>
  <c r="X1183" i="8"/>
  <c r="Y1183" i="8" s="1"/>
  <c r="R1183" i="8"/>
  <c r="S1183" i="8" s="1"/>
  <c r="X1182" i="8"/>
  <c r="Y1182" i="8" s="1"/>
  <c r="R1182" i="8"/>
  <c r="S1182" i="8" s="1"/>
  <c r="X1181" i="8"/>
  <c r="Y1181" i="8" s="1"/>
  <c r="R1181" i="8"/>
  <c r="S1181" i="8" s="1"/>
  <c r="X1180" i="8"/>
  <c r="Y1180" i="8" s="1"/>
  <c r="X1179" i="8"/>
  <c r="Y1179" i="8" s="1"/>
  <c r="R1179" i="8"/>
  <c r="S1179" i="8" s="1"/>
  <c r="R1178" i="8"/>
  <c r="S1178" i="8"/>
  <c r="R1177" i="8"/>
  <c r="S1177" i="8" s="1"/>
  <c r="X1176" i="8"/>
  <c r="Y1176" i="8" s="1"/>
  <c r="R1176" i="8"/>
  <c r="S1176" i="8" s="1"/>
  <c r="R1175" i="8"/>
  <c r="S1175" i="8"/>
  <c r="X1174" i="8"/>
  <c r="Y1174" i="8"/>
  <c r="R1174" i="8"/>
  <c r="S1174" i="8" s="1"/>
  <c r="X1173" i="8"/>
  <c r="Y1173" i="8"/>
  <c r="X1172" i="8"/>
  <c r="Y1172" i="8"/>
  <c r="X1171" i="8"/>
  <c r="Y1171" i="8" s="1"/>
  <c r="R1171" i="8"/>
  <c r="S1171" i="8"/>
  <c r="X1170" i="8"/>
  <c r="Y1170" i="8" s="1"/>
  <c r="R1170" i="8"/>
  <c r="S1170" i="8" s="1"/>
  <c r="X1169" i="8"/>
  <c r="Y1169" i="8"/>
  <c r="R1169" i="8"/>
  <c r="S1169" i="8" s="1"/>
  <c r="X1168" i="8"/>
  <c r="Y1168" i="8" s="1"/>
  <c r="R1168" i="8"/>
  <c r="S1168" i="8" s="1"/>
  <c r="X1167" i="8"/>
  <c r="Y1167" i="8"/>
  <c r="R1167" i="8"/>
  <c r="S1167" i="8"/>
  <c r="X1166" i="8"/>
  <c r="Y1166" i="8" s="1"/>
  <c r="X1165" i="8"/>
  <c r="Y1165" i="8"/>
  <c r="R1165" i="8"/>
  <c r="S1165" i="8"/>
  <c r="X1164" i="8"/>
  <c r="Y1164" i="8" s="1"/>
  <c r="R1164" i="8"/>
  <c r="S1164" i="8"/>
  <c r="X1163" i="8"/>
  <c r="Y1163" i="8"/>
  <c r="R1163" i="8"/>
  <c r="S1163" i="8"/>
  <c r="X1162" i="8"/>
  <c r="Y1162" i="8" s="1"/>
  <c r="R1162" i="8"/>
  <c r="S1162" i="8" s="1"/>
  <c r="X1161" i="8"/>
  <c r="Y1161" i="8"/>
  <c r="R1161" i="8"/>
  <c r="S1161" i="8" s="1"/>
  <c r="X1160" i="8"/>
  <c r="Y1160" i="8"/>
  <c r="R1160" i="8"/>
  <c r="S1160" i="8" s="1"/>
  <c r="R1159" i="8"/>
  <c r="S1159" i="8"/>
  <c r="R1158" i="8"/>
  <c r="S1158" i="8" s="1"/>
  <c r="X1157" i="8"/>
  <c r="Y1157" i="8" s="1"/>
  <c r="R1157" i="8"/>
  <c r="S1157" i="8"/>
  <c r="X1156" i="8"/>
  <c r="Y1156" i="8" s="1"/>
  <c r="R1156" i="8"/>
  <c r="S1156" i="8" s="1"/>
  <c r="X1155" i="8"/>
  <c r="Y1155" i="8"/>
  <c r="R1155" i="8"/>
  <c r="S1155" i="8" s="1"/>
  <c r="X1154" i="8"/>
  <c r="Y1154" i="8" s="1"/>
  <c r="R1154" i="8"/>
  <c r="S1154" i="8" s="1"/>
  <c r="X1153" i="8"/>
  <c r="Y1153" i="8"/>
  <c r="R1153" i="8"/>
  <c r="S1153" i="8"/>
  <c r="X1152" i="8"/>
  <c r="Y1152" i="8" s="1"/>
  <c r="R1152" i="8"/>
  <c r="S1152" i="8" s="1"/>
  <c r="X1151" i="8"/>
  <c r="Y1151" i="8" s="1"/>
  <c r="R1151" i="8"/>
  <c r="S1151" i="8"/>
  <c r="X1150" i="8"/>
  <c r="Y1150" i="8"/>
  <c r="R1150" i="8"/>
  <c r="S1150" i="8" s="1"/>
  <c r="R1149" i="8"/>
  <c r="S1149" i="8" s="1"/>
  <c r="X1148" i="8"/>
  <c r="Y1148" i="8" s="1"/>
  <c r="R1148" i="8"/>
  <c r="S1148" i="8" s="1"/>
  <c r="X1147" i="8"/>
  <c r="Y1147" i="8" s="1"/>
  <c r="R1147" i="8"/>
  <c r="S1147" i="8" s="1"/>
  <c r="X1146" i="8"/>
  <c r="Y1146" i="8"/>
  <c r="R1146" i="8"/>
  <c r="S1146" i="8"/>
  <c r="X1145" i="8"/>
  <c r="Y1145" i="8"/>
  <c r="R1145" i="8"/>
  <c r="S1145" i="8"/>
  <c r="X1144" i="8"/>
  <c r="Y1144" i="8"/>
  <c r="R1144" i="8"/>
  <c r="S1144" i="8" s="1"/>
  <c r="X1143" i="8"/>
  <c r="Y1143" i="8" s="1"/>
  <c r="R1143" i="8"/>
  <c r="S1143" i="8" s="1"/>
  <c r="R1142" i="8"/>
  <c r="S1142" i="8" s="1"/>
  <c r="X1141" i="8"/>
  <c r="Y1141" i="8" s="1"/>
  <c r="R1141" i="8"/>
  <c r="S1141" i="8" s="1"/>
  <c r="X1140" i="8"/>
  <c r="Y1140" i="8" s="1"/>
  <c r="R1140" i="8"/>
  <c r="S1140" i="8" s="1"/>
  <c r="X1138" i="8"/>
  <c r="Y1138" i="8" s="1"/>
  <c r="R1138" i="8"/>
  <c r="S1138" i="8"/>
  <c r="X1137" i="8"/>
  <c r="Y1137" i="8"/>
  <c r="R1137" i="8"/>
  <c r="S1137" i="8" s="1"/>
  <c r="X1136" i="8"/>
  <c r="Y1136" i="8" s="1"/>
  <c r="X1134" i="8"/>
  <c r="Y1134" i="8" s="1"/>
  <c r="R1134" i="8"/>
  <c r="S1134" i="8"/>
  <c r="X1133" i="8"/>
  <c r="Y1133" i="8"/>
  <c r="R1133" i="8"/>
  <c r="S1133" i="8" s="1"/>
  <c r="X1132" i="8"/>
  <c r="Y1132" i="8" s="1"/>
  <c r="R1132" i="8"/>
  <c r="S1132" i="8"/>
  <c r="X1131" i="8"/>
  <c r="Y1131" i="8"/>
  <c r="R1131" i="8"/>
  <c r="S1131" i="8"/>
  <c r="X1130" i="8"/>
  <c r="Y1130" i="8"/>
  <c r="R1130" i="8"/>
  <c r="S1130" i="8"/>
  <c r="X1129" i="8"/>
  <c r="Y1129" i="8" s="1"/>
  <c r="R1129" i="8"/>
  <c r="S1129" i="8"/>
  <c r="X1128" i="8"/>
  <c r="Y1128" i="8" s="1"/>
  <c r="R1128" i="8"/>
  <c r="S1128" i="8" s="1"/>
  <c r="X1127" i="8"/>
  <c r="Y1127" i="8"/>
  <c r="R1127" i="8"/>
  <c r="S1127" i="8"/>
  <c r="X1126" i="8"/>
  <c r="Y1126" i="8"/>
  <c r="R1126" i="8"/>
  <c r="S1126" i="8" s="1"/>
  <c r="X1125" i="8"/>
  <c r="Y1125" i="8" s="1"/>
  <c r="R1125" i="8"/>
  <c r="S1125" i="8" s="1"/>
  <c r="X1124" i="8"/>
  <c r="Y1124" i="8"/>
  <c r="R1124" i="8"/>
  <c r="S1124" i="8" s="1"/>
  <c r="X1123" i="8"/>
  <c r="Y1123" i="8" s="1"/>
  <c r="R1123" i="8"/>
  <c r="S1123" i="8"/>
  <c r="X1122" i="8"/>
  <c r="Y1122" i="8" s="1"/>
  <c r="R1122" i="8"/>
  <c r="S1122" i="8" s="1"/>
  <c r="X1121" i="8"/>
  <c r="Y1121" i="8"/>
  <c r="R1121" i="8"/>
  <c r="S1121" i="8" s="1"/>
  <c r="X1120" i="8"/>
  <c r="Y1120" i="8"/>
  <c r="R1120" i="8"/>
  <c r="S1120" i="8" s="1"/>
  <c r="X1119" i="8"/>
  <c r="Y1119" i="8"/>
  <c r="R1119" i="8"/>
  <c r="S1119" i="8"/>
  <c r="X1118" i="8"/>
  <c r="Y1118" i="8" s="1"/>
  <c r="R1118" i="8"/>
  <c r="S1118" i="8"/>
  <c r="X1117" i="8"/>
  <c r="Y1117" i="8" s="1"/>
  <c r="R1117" i="8"/>
  <c r="S1117" i="8"/>
  <c r="R1116" i="8"/>
  <c r="S1116" i="8" s="1"/>
  <c r="X1115" i="8"/>
  <c r="Y1115" i="8"/>
  <c r="R1115" i="8"/>
  <c r="S1115" i="8" s="1"/>
  <c r="X1114" i="8"/>
  <c r="Y1114" i="8"/>
  <c r="R1114" i="8"/>
  <c r="S1114" i="8"/>
  <c r="X1113" i="8"/>
  <c r="Y1113" i="8"/>
  <c r="R1113" i="8"/>
  <c r="S1113" i="8" s="1"/>
  <c r="X1112" i="8"/>
  <c r="Y1112" i="8"/>
  <c r="R1112" i="8"/>
  <c r="S1112" i="8" s="1"/>
  <c r="X1111" i="8"/>
  <c r="Y1111" i="8"/>
  <c r="R1111" i="8"/>
  <c r="S1111" i="8"/>
  <c r="X1110" i="8"/>
  <c r="Y1110" i="8" s="1"/>
  <c r="R1110" i="8"/>
  <c r="S1110" i="8"/>
  <c r="X1109" i="8"/>
  <c r="Y1109" i="8"/>
  <c r="R1109" i="8"/>
  <c r="S1109" i="8" s="1"/>
  <c r="X1108" i="8"/>
  <c r="Y1108" i="8" s="1"/>
  <c r="R1108" i="8"/>
  <c r="S1108" i="8"/>
  <c r="X1107" i="8"/>
  <c r="Y1107" i="8" s="1"/>
  <c r="R1107" i="8"/>
  <c r="S1107" i="8"/>
  <c r="X1106" i="8"/>
  <c r="Y1106" i="8" s="1"/>
  <c r="R1106" i="8"/>
  <c r="S1106" i="8"/>
  <c r="X1105" i="8"/>
  <c r="Y1105" i="8" s="1"/>
  <c r="R1105" i="8"/>
  <c r="S1105" i="8" s="1"/>
  <c r="X1104" i="8"/>
  <c r="Y1104" i="8" s="1"/>
  <c r="R1104" i="8"/>
  <c r="S1104" i="8" s="1"/>
  <c r="X1103" i="8"/>
  <c r="Y1103" i="8" s="1"/>
  <c r="R1103" i="8"/>
  <c r="S1103" i="8" s="1"/>
  <c r="X1102" i="8"/>
  <c r="Y1102" i="8"/>
  <c r="R1102" i="8"/>
  <c r="S1102" i="8"/>
  <c r="X1101" i="8"/>
  <c r="Y1101" i="8"/>
  <c r="R1101" i="8"/>
  <c r="S1101" i="8" s="1"/>
  <c r="X1100" i="8"/>
  <c r="Y1100" i="8"/>
  <c r="X1098" i="8"/>
  <c r="Y1098" i="8"/>
  <c r="R1098" i="8"/>
  <c r="S1098" i="8" s="1"/>
  <c r="X1097" i="8"/>
  <c r="Y1097" i="8"/>
  <c r="R1097" i="8"/>
  <c r="S1097" i="8" s="1"/>
  <c r="X1096" i="8"/>
  <c r="Y1096" i="8"/>
  <c r="R1096" i="8"/>
  <c r="S1096" i="8"/>
  <c r="X1095" i="8"/>
  <c r="Y1095" i="8"/>
  <c r="X1094" i="8"/>
  <c r="Y1094" i="8"/>
  <c r="R1094" i="8"/>
  <c r="S1094" i="8" s="1"/>
  <c r="X1093" i="8"/>
  <c r="Y1093" i="8"/>
  <c r="R1093" i="8"/>
  <c r="S1093" i="8" s="1"/>
  <c r="X1092" i="8"/>
  <c r="Y1092" i="8" s="1"/>
  <c r="R1092" i="8"/>
  <c r="S1092" i="8" s="1"/>
  <c r="X1091" i="8"/>
  <c r="Y1091" i="8"/>
  <c r="R1091" i="8"/>
  <c r="S1091" i="8" s="1"/>
  <c r="R1090" i="8"/>
  <c r="S1090" i="8" s="1"/>
  <c r="X1089" i="8"/>
  <c r="Y1089" i="8"/>
  <c r="R1089" i="8"/>
  <c r="S1089" i="8"/>
  <c r="X1088" i="8"/>
  <c r="Y1088" i="8" s="1"/>
  <c r="R1088" i="8"/>
  <c r="S1088" i="8" s="1"/>
  <c r="X1087" i="8"/>
  <c r="Y1087" i="8" s="1"/>
  <c r="R1087" i="8"/>
  <c r="S1087" i="8"/>
  <c r="X1086" i="8"/>
  <c r="Y1086" i="8" s="1"/>
  <c r="R1086" i="8"/>
  <c r="S1086" i="8" s="1"/>
  <c r="X1085" i="8"/>
  <c r="Y1085" i="8" s="1"/>
  <c r="R1085" i="8"/>
  <c r="S1085" i="8" s="1"/>
  <c r="X1084" i="8"/>
  <c r="Y1084" i="8"/>
  <c r="R1084" i="8"/>
  <c r="S1084" i="8" s="1"/>
  <c r="X1083" i="8"/>
  <c r="Y1083" i="8" s="1"/>
  <c r="R1083" i="8"/>
  <c r="S1083" i="8"/>
  <c r="X1082" i="8"/>
  <c r="Y1082" i="8" s="1"/>
  <c r="R1082" i="8"/>
  <c r="S1082" i="8"/>
  <c r="X1081" i="8"/>
  <c r="Y1081" i="8"/>
  <c r="R1081" i="8"/>
  <c r="S1081" i="8" s="1"/>
  <c r="X1080" i="8"/>
  <c r="Y1080" i="8"/>
  <c r="R1080" i="8"/>
  <c r="S1080" i="8" s="1"/>
  <c r="X1079" i="8"/>
  <c r="Y1079" i="8"/>
  <c r="R1079" i="8"/>
  <c r="S1079" i="8" s="1"/>
  <c r="X1078" i="8"/>
  <c r="Y1078" i="8"/>
  <c r="X1077" i="8"/>
  <c r="Y1077" i="8" s="1"/>
  <c r="R1077" i="8"/>
  <c r="S1077" i="8"/>
  <c r="X1076" i="8"/>
  <c r="Y1076" i="8"/>
  <c r="R1076" i="8"/>
  <c r="S1076" i="8" s="1"/>
  <c r="X1075" i="8"/>
  <c r="Y1075" i="8"/>
  <c r="R1075" i="8"/>
  <c r="S1075" i="8" s="1"/>
  <c r="X1074" i="8"/>
  <c r="Y1074" i="8" s="1"/>
  <c r="X1073" i="8"/>
  <c r="Y1073" i="8" s="1"/>
  <c r="R1073" i="8"/>
  <c r="S1073" i="8" s="1"/>
  <c r="X1072" i="8"/>
  <c r="Y1072" i="8" s="1"/>
  <c r="R1072" i="8"/>
  <c r="S1072" i="8"/>
  <c r="X1071" i="8"/>
  <c r="Y1071" i="8"/>
  <c r="R1071" i="8"/>
  <c r="S1071" i="8" s="1"/>
  <c r="X1070" i="8"/>
  <c r="Y1070" i="8" s="1"/>
  <c r="R1070" i="8"/>
  <c r="S1070" i="8"/>
  <c r="X1069" i="8"/>
  <c r="Y1069" i="8" s="1"/>
  <c r="R1069" i="8"/>
  <c r="S1069" i="8"/>
  <c r="R1068" i="8"/>
  <c r="S1068" i="8"/>
  <c r="X1067" i="8"/>
  <c r="Y1067" i="8" s="1"/>
  <c r="R1067" i="8"/>
  <c r="S1067" i="8"/>
  <c r="X1066" i="8"/>
  <c r="Y1066" i="8"/>
  <c r="R1066" i="8"/>
  <c r="S1066" i="8"/>
  <c r="X1065" i="8"/>
  <c r="Y1065" i="8" s="1"/>
  <c r="R1065" i="8"/>
  <c r="S1065" i="8" s="1"/>
  <c r="X1064" i="8"/>
  <c r="Y1064" i="8"/>
  <c r="R1064" i="8"/>
  <c r="S1064" i="8" s="1"/>
  <c r="X1063" i="8"/>
  <c r="Y1063" i="8"/>
  <c r="R1063" i="8"/>
  <c r="S1063" i="8" s="1"/>
  <c r="X1062" i="8"/>
  <c r="Y1062" i="8" s="1"/>
  <c r="X1061" i="8"/>
  <c r="Y1061" i="8"/>
  <c r="X1060" i="8"/>
  <c r="Y1060" i="8" s="1"/>
  <c r="R1060" i="8"/>
  <c r="S1060" i="8" s="1"/>
  <c r="X1059" i="8"/>
  <c r="Y1059" i="8" s="1"/>
  <c r="R1059" i="8"/>
  <c r="S1059" i="8" s="1"/>
  <c r="R1058" i="8"/>
  <c r="S1058" i="8"/>
  <c r="X1057" i="8"/>
  <c r="Y1057" i="8"/>
  <c r="R1057" i="8"/>
  <c r="S1057" i="8"/>
  <c r="X1056" i="8"/>
  <c r="Y1056" i="8" s="1"/>
  <c r="R1056" i="8"/>
  <c r="S1056" i="8"/>
  <c r="X1055" i="8"/>
  <c r="Y1055" i="8"/>
  <c r="R1055" i="8"/>
  <c r="S1055" i="8"/>
  <c r="X1054" i="8"/>
  <c r="Y1054" i="8"/>
  <c r="R1054" i="8"/>
  <c r="S1054" i="8"/>
  <c r="X1053" i="8"/>
  <c r="Y1053" i="8" s="1"/>
  <c r="R1053" i="8"/>
  <c r="S1053" i="8" s="1"/>
  <c r="X1052" i="8"/>
  <c r="Y1052" i="8" s="1"/>
  <c r="R1052" i="8"/>
  <c r="S1052" i="8" s="1"/>
  <c r="X1051" i="8"/>
  <c r="Y1051" i="8"/>
  <c r="R1051" i="8"/>
  <c r="S1051" i="8" s="1"/>
  <c r="X1050" i="8"/>
  <c r="Y1050" i="8" s="1"/>
  <c r="R1050" i="8"/>
  <c r="S1050" i="8" s="1"/>
  <c r="X1049" i="8"/>
  <c r="Y1049" i="8" s="1"/>
  <c r="X1048" i="8"/>
  <c r="Y1048" i="8" s="1"/>
  <c r="R1048" i="8"/>
  <c r="S1048" i="8" s="1"/>
  <c r="X1047" i="8"/>
  <c r="Y1047" i="8" s="1"/>
  <c r="X1046" i="8"/>
  <c r="Y1046" i="8"/>
  <c r="R1046" i="8"/>
  <c r="S1046" i="8"/>
  <c r="X1045" i="8"/>
  <c r="Y1045" i="8"/>
  <c r="R1045" i="8"/>
  <c r="S1045" i="8" s="1"/>
  <c r="X1044" i="8"/>
  <c r="Y1044" i="8"/>
  <c r="R1044" i="8"/>
  <c r="S1044" i="8" s="1"/>
  <c r="X1043" i="8"/>
  <c r="Y1043" i="8"/>
  <c r="R1043" i="8"/>
  <c r="S1043" i="8" s="1"/>
  <c r="X1042" i="8"/>
  <c r="Y1042" i="8" s="1"/>
  <c r="R1042" i="8"/>
  <c r="S1042" i="8" s="1"/>
  <c r="X1041" i="8"/>
  <c r="Y1041" i="8" s="1"/>
  <c r="R1041" i="8"/>
  <c r="S1041" i="8"/>
  <c r="X1040" i="8"/>
  <c r="Y1040" i="8" s="1"/>
  <c r="R1040" i="8"/>
  <c r="S1040" i="8"/>
  <c r="X1039" i="8"/>
  <c r="Y1039" i="8"/>
  <c r="R1039" i="8"/>
  <c r="S1039" i="8"/>
  <c r="X1038" i="8"/>
  <c r="Y1038" i="8" s="1"/>
  <c r="R1038" i="8"/>
  <c r="S1038" i="8" s="1"/>
  <c r="X1037" i="8"/>
  <c r="Y1037" i="8" s="1"/>
  <c r="R1037" i="8"/>
  <c r="S1037" i="8" s="1"/>
  <c r="X1036" i="8"/>
  <c r="Y1036" i="8"/>
  <c r="R1036" i="8"/>
  <c r="S1036" i="8"/>
  <c r="X1035" i="8"/>
  <c r="Y1035" i="8"/>
  <c r="R1035" i="8"/>
  <c r="S1035" i="8"/>
  <c r="X1034" i="8"/>
  <c r="Y1034" i="8"/>
  <c r="R1034" i="8"/>
  <c r="S1034" i="8"/>
  <c r="X1033" i="8"/>
  <c r="Y1033" i="8"/>
  <c r="R1033" i="8"/>
  <c r="S1033" i="8"/>
  <c r="X1032" i="8"/>
  <c r="Y1032" i="8"/>
  <c r="X1031" i="8"/>
  <c r="Y1031" i="8" s="1"/>
  <c r="R1031" i="8"/>
  <c r="S1031" i="8" s="1"/>
  <c r="X1030" i="8"/>
  <c r="Y1030" i="8"/>
  <c r="R1030" i="8"/>
  <c r="S1030" i="8" s="1"/>
  <c r="X1029" i="8"/>
  <c r="Y1029" i="8" s="1"/>
  <c r="R1029" i="8"/>
  <c r="S1029" i="8" s="1"/>
  <c r="X1028" i="8"/>
  <c r="Y1028" i="8" s="1"/>
  <c r="R1028" i="8"/>
  <c r="S1028" i="8" s="1"/>
  <c r="X1027" i="8"/>
  <c r="Y1027" i="8" s="1"/>
  <c r="R1027" i="8"/>
  <c r="S1027" i="8" s="1"/>
  <c r="X1026" i="8"/>
  <c r="Y1026" i="8" s="1"/>
  <c r="R1026" i="8"/>
  <c r="S1026" i="8" s="1"/>
  <c r="X1025" i="8"/>
  <c r="Y1025" i="8"/>
  <c r="R1025" i="8"/>
  <c r="S1025" i="8"/>
  <c r="X1024" i="8"/>
  <c r="Y1024" i="8" s="1"/>
  <c r="R1024" i="8"/>
  <c r="S1024" i="8"/>
  <c r="X1023" i="8"/>
  <c r="Y1023" i="8" s="1"/>
  <c r="R1023" i="8"/>
  <c r="S1023" i="8" s="1"/>
  <c r="X1022" i="8"/>
  <c r="Y1022" i="8"/>
  <c r="R1022" i="8"/>
  <c r="S1022" i="8"/>
  <c r="X1019" i="8"/>
  <c r="Y1019" i="8" s="1"/>
  <c r="R1019" i="8"/>
  <c r="S1019" i="8" s="1"/>
  <c r="X1017" i="8"/>
  <c r="Y1017" i="8"/>
  <c r="R1017" i="8"/>
  <c r="S1017" i="8"/>
  <c r="X1016" i="8"/>
  <c r="Y1016" i="8"/>
  <c r="R1016" i="8"/>
  <c r="S1016" i="8" s="1"/>
  <c r="X1015" i="8"/>
  <c r="Y1015" i="8" s="1"/>
  <c r="R1015" i="8"/>
  <c r="S1015" i="8"/>
  <c r="R1014" i="8"/>
  <c r="S1014" i="8"/>
  <c r="X1013" i="8"/>
  <c r="Y1013" i="8" s="1"/>
  <c r="R1013" i="8"/>
  <c r="S1013" i="8" s="1"/>
  <c r="R1012" i="8"/>
  <c r="S1012" i="8"/>
  <c r="X1011" i="8"/>
  <c r="Y1011" i="8"/>
  <c r="R1011" i="8"/>
  <c r="S1011" i="8" s="1"/>
  <c r="X1010" i="8"/>
  <c r="Y1010" i="8"/>
  <c r="R1010" i="8"/>
  <c r="S1010" i="8"/>
  <c r="X1009" i="8"/>
  <c r="Y1009" i="8" s="1"/>
  <c r="R1009" i="8"/>
  <c r="S1009" i="8"/>
  <c r="X1008" i="8"/>
  <c r="Y1008" i="8" s="1"/>
  <c r="R1008" i="8"/>
  <c r="S1008" i="8" s="1"/>
  <c r="X1007" i="8"/>
  <c r="Y1007" i="8" s="1"/>
  <c r="R1007" i="8"/>
  <c r="S1007" i="8"/>
  <c r="X1006" i="8"/>
  <c r="Y1006" i="8" s="1"/>
  <c r="R1006" i="8"/>
  <c r="S1006" i="8"/>
  <c r="R1005" i="8"/>
  <c r="S1005" i="8" s="1"/>
  <c r="X1004" i="8"/>
  <c r="Y1004" i="8" s="1"/>
  <c r="R1004" i="8"/>
  <c r="S1004" i="8" s="1"/>
  <c r="X1003" i="8"/>
  <c r="Y1003" i="8" s="1"/>
  <c r="R1003" i="8"/>
  <c r="S1003" i="8"/>
  <c r="X1002" i="8"/>
  <c r="Y1002" i="8" s="1"/>
  <c r="R1002" i="8"/>
  <c r="S1002" i="8" s="1"/>
  <c r="X1001" i="8"/>
  <c r="Y1001" i="8" s="1"/>
  <c r="R1001" i="8"/>
  <c r="S1001" i="8" s="1"/>
  <c r="X1000" i="8"/>
  <c r="Y1000" i="8" s="1"/>
  <c r="R1000" i="8"/>
  <c r="S1000" i="8" s="1"/>
  <c r="X999" i="8"/>
  <c r="Y999" i="8" s="1"/>
  <c r="R999" i="8"/>
  <c r="S999" i="8"/>
  <c r="X998" i="8"/>
  <c r="Y998" i="8"/>
  <c r="R998" i="8"/>
  <c r="S998" i="8"/>
  <c r="X997" i="8"/>
  <c r="Y997" i="8"/>
  <c r="R997" i="8"/>
  <c r="S997" i="8"/>
  <c r="X996" i="8"/>
  <c r="Y996" i="8" s="1"/>
  <c r="R996" i="8"/>
  <c r="S996" i="8" s="1"/>
  <c r="X995" i="8"/>
  <c r="Y995" i="8" s="1"/>
  <c r="R995" i="8"/>
  <c r="S995" i="8"/>
  <c r="X994" i="8"/>
  <c r="Y994" i="8"/>
  <c r="R994" i="8"/>
  <c r="S994" i="8"/>
  <c r="X993" i="8"/>
  <c r="Y993" i="8" s="1"/>
  <c r="R993" i="8"/>
  <c r="S993" i="8" s="1"/>
  <c r="X992" i="8"/>
  <c r="Y992" i="8"/>
  <c r="X991" i="8"/>
  <c r="Y991" i="8" s="1"/>
  <c r="R991" i="8"/>
  <c r="S991" i="8"/>
  <c r="X990" i="8"/>
  <c r="Y990" i="8" s="1"/>
  <c r="X989" i="8"/>
  <c r="Y989" i="8" s="1"/>
  <c r="R989" i="8"/>
  <c r="S989" i="8"/>
  <c r="X988" i="8"/>
  <c r="Y988" i="8"/>
  <c r="R988" i="8"/>
  <c r="S988" i="8" s="1"/>
  <c r="X987" i="8"/>
  <c r="Y987" i="8"/>
  <c r="R987" i="8"/>
  <c r="S987" i="8" s="1"/>
  <c r="X986" i="8"/>
  <c r="Y986" i="8" s="1"/>
  <c r="R986" i="8"/>
  <c r="S986" i="8"/>
  <c r="X985" i="8"/>
  <c r="Y985" i="8" s="1"/>
  <c r="R985" i="8"/>
  <c r="S985" i="8" s="1"/>
  <c r="X984" i="8"/>
  <c r="Y984" i="8" s="1"/>
  <c r="R984" i="8"/>
  <c r="S984" i="8"/>
  <c r="X983" i="8"/>
  <c r="Y983" i="8"/>
  <c r="R983" i="8"/>
  <c r="S983" i="8" s="1"/>
  <c r="X982" i="8"/>
  <c r="Y982" i="8"/>
  <c r="R982" i="8"/>
  <c r="S982" i="8" s="1"/>
  <c r="X981" i="8"/>
  <c r="Y981" i="8"/>
  <c r="R980" i="8"/>
  <c r="S980" i="8" s="1"/>
  <c r="X979" i="8"/>
  <c r="Y979" i="8" s="1"/>
  <c r="R979" i="8"/>
  <c r="S979" i="8"/>
  <c r="X978" i="8"/>
  <c r="Y978" i="8" s="1"/>
  <c r="R978" i="8"/>
  <c r="S978" i="8" s="1"/>
  <c r="X977" i="8"/>
  <c r="Y977" i="8"/>
  <c r="R977" i="8"/>
  <c r="S977" i="8"/>
  <c r="X976" i="8"/>
  <c r="Y976" i="8" s="1"/>
  <c r="R976" i="8"/>
  <c r="S976" i="8"/>
  <c r="X975" i="8"/>
  <c r="Y975" i="8"/>
  <c r="R975" i="8"/>
  <c r="S975" i="8"/>
  <c r="X974" i="8"/>
  <c r="Y974" i="8" s="1"/>
  <c r="R974" i="8"/>
  <c r="S974" i="8"/>
  <c r="X973" i="8"/>
  <c r="Y973" i="8" s="1"/>
  <c r="R973" i="8"/>
  <c r="S973" i="8"/>
  <c r="X972" i="8"/>
  <c r="Y972" i="8" s="1"/>
  <c r="R972" i="8"/>
  <c r="S972" i="8" s="1"/>
  <c r="X971" i="8"/>
  <c r="Y971" i="8"/>
  <c r="R971" i="8"/>
  <c r="S971" i="8" s="1"/>
  <c r="X970" i="8"/>
  <c r="Y970" i="8" s="1"/>
  <c r="R970" i="8"/>
  <c r="S970" i="8" s="1"/>
  <c r="X969" i="8"/>
  <c r="Y969" i="8"/>
  <c r="R969" i="8"/>
  <c r="S969" i="8"/>
  <c r="X968" i="8"/>
  <c r="Y968" i="8"/>
  <c r="R968" i="8"/>
  <c r="S968" i="8" s="1"/>
  <c r="X967" i="8"/>
  <c r="Y967" i="8"/>
  <c r="R967" i="8"/>
  <c r="S967" i="8"/>
  <c r="X966" i="8"/>
  <c r="Y966" i="8"/>
  <c r="R966" i="8"/>
  <c r="S966" i="8"/>
  <c r="X965" i="8"/>
  <c r="Y965" i="8" s="1"/>
  <c r="R965" i="8"/>
  <c r="S965" i="8" s="1"/>
  <c r="X964" i="8"/>
  <c r="Y964" i="8" s="1"/>
  <c r="R964" i="8"/>
  <c r="S964" i="8"/>
  <c r="X963" i="8"/>
  <c r="Y963" i="8" s="1"/>
  <c r="R963" i="8"/>
  <c r="S963" i="8" s="1"/>
  <c r="X962" i="8"/>
  <c r="Y962" i="8" s="1"/>
  <c r="R962" i="8"/>
  <c r="S962" i="8" s="1"/>
  <c r="X961" i="8"/>
  <c r="Y961" i="8" s="1"/>
  <c r="R961" i="8"/>
  <c r="S961" i="8"/>
  <c r="X960" i="8"/>
  <c r="Y960" i="8"/>
  <c r="R960" i="8"/>
  <c r="S960" i="8" s="1"/>
  <c r="X959" i="8"/>
  <c r="Y959" i="8" s="1"/>
  <c r="R959" i="8"/>
  <c r="S959" i="8"/>
  <c r="X958" i="8"/>
  <c r="Y958" i="8" s="1"/>
  <c r="R958" i="8"/>
  <c r="S958" i="8" s="1"/>
  <c r="X957" i="8"/>
  <c r="Y957" i="8"/>
  <c r="R957" i="8"/>
  <c r="S957" i="8" s="1"/>
  <c r="X956" i="8"/>
  <c r="Y956" i="8"/>
  <c r="R956" i="8"/>
  <c r="S956" i="8" s="1"/>
  <c r="X955" i="8"/>
  <c r="Y955" i="8"/>
  <c r="R955" i="8"/>
  <c r="S955" i="8"/>
  <c r="X954" i="8"/>
  <c r="Y954" i="8" s="1"/>
  <c r="R954" i="8"/>
  <c r="S954" i="8" s="1"/>
  <c r="X953" i="8"/>
  <c r="Y953" i="8"/>
  <c r="R953" i="8"/>
  <c r="S953" i="8" s="1"/>
  <c r="X952" i="8"/>
  <c r="Y952" i="8" s="1"/>
  <c r="R952" i="8"/>
  <c r="S952" i="8" s="1"/>
  <c r="X951" i="8"/>
  <c r="Y951" i="8" s="1"/>
  <c r="R951" i="8"/>
  <c r="S951" i="8" s="1"/>
  <c r="X950" i="8"/>
  <c r="Y950" i="8"/>
  <c r="R950" i="8"/>
  <c r="S950" i="8" s="1"/>
  <c r="X949" i="8"/>
  <c r="Y949" i="8" s="1"/>
  <c r="R949" i="8"/>
  <c r="S949" i="8" s="1"/>
  <c r="X948" i="8"/>
  <c r="Y948" i="8" s="1"/>
  <c r="R948" i="8"/>
  <c r="S948" i="8"/>
  <c r="X947" i="8"/>
  <c r="Y947" i="8" s="1"/>
  <c r="R947" i="8"/>
  <c r="S947" i="8" s="1"/>
  <c r="X946" i="8"/>
  <c r="Y946" i="8" s="1"/>
  <c r="R946" i="8"/>
  <c r="S946" i="8" s="1"/>
  <c r="X945" i="8"/>
  <c r="Y945" i="8" s="1"/>
  <c r="R945" i="8"/>
  <c r="S945" i="8"/>
  <c r="X943" i="8"/>
  <c r="Y943" i="8" s="1"/>
  <c r="R943" i="8"/>
  <c r="S943" i="8"/>
  <c r="X942" i="8"/>
  <c r="Y942" i="8"/>
  <c r="R942" i="8"/>
  <c r="S942" i="8"/>
  <c r="X941" i="8"/>
  <c r="Y941" i="8" s="1"/>
  <c r="R941" i="8"/>
  <c r="S941" i="8"/>
  <c r="X940" i="8"/>
  <c r="Y940" i="8" s="1"/>
  <c r="R940" i="8"/>
  <c r="S940" i="8"/>
  <c r="X939" i="8"/>
  <c r="Y939" i="8" s="1"/>
  <c r="R939" i="8"/>
  <c r="S939" i="8" s="1"/>
  <c r="X938" i="8"/>
  <c r="Y938" i="8" s="1"/>
  <c r="X937" i="8"/>
  <c r="Y937" i="8" s="1"/>
  <c r="R937" i="8"/>
  <c r="S937" i="8"/>
  <c r="X936" i="8"/>
  <c r="Y936" i="8" s="1"/>
  <c r="R936" i="8"/>
  <c r="S936" i="8"/>
  <c r="X935" i="8"/>
  <c r="Y935" i="8" s="1"/>
  <c r="R935" i="8"/>
  <c r="S935" i="8"/>
  <c r="X934" i="8"/>
  <c r="Y934" i="8"/>
  <c r="R934" i="8"/>
  <c r="S934" i="8"/>
  <c r="X933" i="8"/>
  <c r="Y933" i="8" s="1"/>
  <c r="R933" i="8"/>
  <c r="S933" i="8"/>
  <c r="X932" i="8"/>
  <c r="Y932" i="8" s="1"/>
  <c r="R932" i="8"/>
  <c r="S932" i="8"/>
  <c r="X931" i="8"/>
  <c r="Y931" i="8" s="1"/>
  <c r="R931" i="8"/>
  <c r="S931" i="8"/>
  <c r="X930" i="8"/>
  <c r="Y930" i="8"/>
  <c r="R930" i="8"/>
  <c r="S930" i="8"/>
  <c r="X929" i="8"/>
  <c r="Y929" i="8" s="1"/>
  <c r="R929" i="8"/>
  <c r="S929" i="8"/>
  <c r="X928" i="8"/>
  <c r="Y928" i="8" s="1"/>
  <c r="R928" i="8"/>
  <c r="S928" i="8"/>
  <c r="X927" i="8"/>
  <c r="Y927" i="8"/>
  <c r="R927" i="8"/>
  <c r="S927" i="8" s="1"/>
  <c r="X926" i="8"/>
  <c r="Y926" i="8" s="1"/>
  <c r="R926" i="8"/>
  <c r="S926" i="8"/>
  <c r="X925" i="8"/>
  <c r="Y925" i="8" s="1"/>
  <c r="R925" i="8"/>
  <c r="S925" i="8" s="1"/>
  <c r="X924" i="8"/>
  <c r="Y924" i="8" s="1"/>
  <c r="R924" i="8"/>
  <c r="S924" i="8"/>
  <c r="X923" i="8"/>
  <c r="Y923" i="8"/>
  <c r="R923" i="8"/>
  <c r="S923" i="8"/>
  <c r="X922" i="8"/>
  <c r="Y922" i="8" s="1"/>
  <c r="R922" i="8"/>
  <c r="S922" i="8" s="1"/>
  <c r="X921" i="8"/>
  <c r="Y921" i="8"/>
  <c r="R921" i="8"/>
  <c r="S921" i="8" s="1"/>
  <c r="X920" i="8"/>
  <c r="Y920" i="8"/>
  <c r="R920" i="8"/>
  <c r="S920" i="8"/>
  <c r="X919" i="8"/>
  <c r="Y919" i="8"/>
  <c r="R919" i="8"/>
  <c r="S919" i="8" s="1"/>
  <c r="X918" i="8"/>
  <c r="Y918" i="8"/>
  <c r="R918" i="8"/>
  <c r="S918" i="8"/>
  <c r="X917" i="8"/>
  <c r="Y917" i="8"/>
  <c r="R917" i="8"/>
  <c r="S917" i="8"/>
  <c r="X916" i="8"/>
  <c r="Y916" i="8"/>
  <c r="R916" i="8"/>
  <c r="S916" i="8"/>
  <c r="X915" i="8"/>
  <c r="Y915" i="8" s="1"/>
  <c r="X914" i="8"/>
  <c r="Y914" i="8" s="1"/>
  <c r="R914" i="8"/>
  <c r="S914" i="8" s="1"/>
  <c r="X913" i="8"/>
  <c r="Y913" i="8" s="1"/>
  <c r="R913" i="8"/>
  <c r="S913" i="8" s="1"/>
  <c r="X912" i="8"/>
  <c r="Y912" i="8" s="1"/>
  <c r="X911" i="8"/>
  <c r="Y911" i="8" s="1"/>
  <c r="R911" i="8"/>
  <c r="S911" i="8" s="1"/>
  <c r="X910" i="8"/>
  <c r="Y910" i="8"/>
  <c r="R910" i="8"/>
  <c r="S910" i="8"/>
  <c r="X909" i="8"/>
  <c r="Y909" i="8" s="1"/>
  <c r="R909" i="8"/>
  <c r="S909" i="8" s="1"/>
  <c r="X908" i="8"/>
  <c r="Y908" i="8"/>
  <c r="R908" i="8"/>
  <c r="S908" i="8"/>
  <c r="X907" i="8"/>
  <c r="Y907" i="8" s="1"/>
  <c r="X906" i="8"/>
  <c r="Y906" i="8" s="1"/>
  <c r="X905" i="8"/>
  <c r="Y905" i="8" s="1"/>
  <c r="R905" i="8"/>
  <c r="S905" i="8" s="1"/>
  <c r="X904" i="8"/>
  <c r="Y904" i="8" s="1"/>
  <c r="R904" i="8"/>
  <c r="S904" i="8"/>
  <c r="X903" i="8"/>
  <c r="Y903" i="8"/>
  <c r="X901" i="8"/>
  <c r="Y901" i="8" s="1"/>
  <c r="R901" i="8"/>
  <c r="S901" i="8"/>
  <c r="X900" i="8"/>
  <c r="Y900" i="8"/>
  <c r="R900" i="8"/>
  <c r="S900" i="8"/>
  <c r="X899" i="8"/>
  <c r="Y899" i="8" s="1"/>
  <c r="R899" i="8"/>
  <c r="S899" i="8"/>
  <c r="X898" i="8"/>
  <c r="Y898" i="8" s="1"/>
  <c r="X897" i="8"/>
  <c r="Y897" i="8"/>
  <c r="R897" i="8"/>
  <c r="S897" i="8" s="1"/>
  <c r="X895" i="8"/>
  <c r="Y895" i="8"/>
  <c r="R895" i="8"/>
  <c r="S895" i="8"/>
  <c r="X894" i="8"/>
  <c r="Y894" i="8"/>
  <c r="R894" i="8"/>
  <c r="S894" i="8" s="1"/>
  <c r="X893" i="8"/>
  <c r="Y893" i="8"/>
  <c r="R893" i="8"/>
  <c r="S893" i="8"/>
  <c r="X892" i="8"/>
  <c r="Y892" i="8"/>
  <c r="R892" i="8"/>
  <c r="S892" i="8" s="1"/>
  <c r="X891" i="8"/>
  <c r="Y891" i="8" s="1"/>
  <c r="X890" i="8"/>
  <c r="Y890" i="8"/>
  <c r="R890" i="8"/>
  <c r="S890" i="8"/>
  <c r="X889" i="8"/>
  <c r="Y889" i="8" s="1"/>
  <c r="R889" i="8"/>
  <c r="S889" i="8" s="1"/>
  <c r="X888" i="8"/>
  <c r="Y888" i="8"/>
  <c r="X887" i="8"/>
  <c r="Y887" i="8"/>
  <c r="R887" i="8"/>
  <c r="S887" i="8" s="1"/>
  <c r="X886" i="8"/>
  <c r="Y886" i="8"/>
  <c r="R886" i="8"/>
  <c r="S886" i="8" s="1"/>
  <c r="X885" i="8"/>
  <c r="Y885" i="8" s="1"/>
  <c r="R885" i="8"/>
  <c r="S885" i="8" s="1"/>
  <c r="X884" i="8"/>
  <c r="Y884" i="8"/>
  <c r="X883" i="8"/>
  <c r="Y883" i="8" s="1"/>
  <c r="R883" i="8"/>
  <c r="S883" i="8" s="1"/>
  <c r="X882" i="8"/>
  <c r="Y882" i="8" s="1"/>
  <c r="R882" i="8"/>
  <c r="S882" i="8"/>
  <c r="X881" i="8"/>
  <c r="Y881" i="8" s="1"/>
  <c r="R881" i="8"/>
  <c r="S881" i="8" s="1"/>
  <c r="Y880" i="8"/>
  <c r="X880" i="8"/>
  <c r="R880" i="8"/>
  <c r="S880" i="8" s="1"/>
  <c r="X879" i="8"/>
  <c r="Y879" i="8"/>
  <c r="R879" i="8"/>
  <c r="S879" i="8" s="1"/>
  <c r="X878" i="8"/>
  <c r="Y878" i="8" s="1"/>
  <c r="R878" i="8"/>
  <c r="S878" i="8"/>
  <c r="X877" i="8"/>
  <c r="Y877" i="8"/>
  <c r="R877" i="8"/>
  <c r="S877" i="8"/>
  <c r="X876" i="8"/>
  <c r="Y876" i="8" s="1"/>
  <c r="R876" i="8"/>
  <c r="S876" i="8" s="1"/>
  <c r="X875" i="8"/>
  <c r="Y875" i="8"/>
  <c r="R875" i="8"/>
  <c r="S875" i="8"/>
  <c r="X873" i="8"/>
  <c r="Y873" i="8" s="1"/>
  <c r="X871" i="8"/>
  <c r="Y871" i="8"/>
  <c r="R871" i="8"/>
  <c r="S871" i="8" s="1"/>
  <c r="X870" i="8"/>
  <c r="Y870" i="8" s="1"/>
  <c r="R869" i="8"/>
  <c r="S869" i="8" s="1"/>
  <c r="X868" i="8"/>
  <c r="Y868" i="8"/>
  <c r="R868" i="8"/>
  <c r="S868" i="8"/>
  <c r="X867" i="8"/>
  <c r="Y867" i="8"/>
  <c r="R867" i="8"/>
  <c r="S867" i="8" s="1"/>
  <c r="X866" i="8"/>
  <c r="Y866" i="8" s="1"/>
  <c r="R866" i="8"/>
  <c r="S866" i="8" s="1"/>
  <c r="X865" i="8"/>
  <c r="Y865" i="8" s="1"/>
  <c r="R865" i="8"/>
  <c r="S865" i="8" s="1"/>
  <c r="X864" i="8"/>
  <c r="Y864" i="8" s="1"/>
  <c r="R864" i="8"/>
  <c r="S864" i="8"/>
  <c r="X863" i="8"/>
  <c r="Y863" i="8" s="1"/>
  <c r="R863" i="8"/>
  <c r="S863" i="8" s="1"/>
  <c r="X862" i="8"/>
  <c r="Y862" i="8" s="1"/>
  <c r="R862" i="8"/>
  <c r="S862" i="8" s="1"/>
  <c r="X861" i="8"/>
  <c r="Y861" i="8" s="1"/>
  <c r="R861" i="8"/>
  <c r="S861" i="8" s="1"/>
  <c r="X860" i="8"/>
  <c r="Y860" i="8" s="1"/>
  <c r="R860" i="8"/>
  <c r="S860" i="8" s="1"/>
  <c r="X859" i="8"/>
  <c r="Y859" i="8"/>
  <c r="R859" i="8"/>
  <c r="S859" i="8" s="1"/>
  <c r="X858" i="8"/>
  <c r="Y858" i="8" s="1"/>
  <c r="X857" i="8"/>
  <c r="Y857" i="8"/>
  <c r="R857" i="8"/>
  <c r="S857" i="8"/>
  <c r="X856" i="8"/>
  <c r="Y856" i="8" s="1"/>
  <c r="R856" i="8"/>
  <c r="S856" i="8"/>
  <c r="X855" i="8"/>
  <c r="Y855" i="8" s="1"/>
  <c r="R855" i="8"/>
  <c r="S855" i="8"/>
  <c r="X854" i="8"/>
  <c r="Y854" i="8"/>
  <c r="R854" i="8"/>
  <c r="S854" i="8"/>
  <c r="X853" i="8"/>
  <c r="Y853" i="8" s="1"/>
  <c r="X852" i="8"/>
  <c r="Y852" i="8" s="1"/>
  <c r="S852" i="8"/>
  <c r="R852" i="8"/>
  <c r="X851" i="8"/>
  <c r="Y851" i="8"/>
  <c r="R851" i="8"/>
  <c r="S851" i="8" s="1"/>
  <c r="X850" i="8"/>
  <c r="Y850" i="8" s="1"/>
  <c r="R850" i="8"/>
  <c r="S850" i="8"/>
  <c r="X849" i="8"/>
  <c r="Y849" i="8"/>
  <c r="R849" i="8"/>
  <c r="S849" i="8" s="1"/>
  <c r="X848" i="8"/>
  <c r="Y848" i="8"/>
  <c r="R848" i="8"/>
  <c r="S848" i="8"/>
  <c r="X847" i="8"/>
  <c r="Y847" i="8" s="1"/>
  <c r="R847" i="8"/>
  <c r="S847" i="8"/>
  <c r="R846" i="8"/>
  <c r="S846" i="8"/>
  <c r="X844" i="8"/>
  <c r="Y844" i="8" s="1"/>
  <c r="X843" i="8"/>
  <c r="Y843" i="8" s="1"/>
  <c r="R843" i="8"/>
  <c r="S843" i="8"/>
  <c r="X842" i="8"/>
  <c r="Y842" i="8"/>
  <c r="R842" i="8"/>
  <c r="S842" i="8"/>
  <c r="X841" i="8"/>
  <c r="Y841" i="8"/>
  <c r="R841" i="8"/>
  <c r="S841" i="8"/>
  <c r="X840" i="8"/>
  <c r="Y840" i="8" s="1"/>
  <c r="R840" i="8"/>
  <c r="S840" i="8" s="1"/>
  <c r="X839" i="8"/>
  <c r="Y839" i="8" s="1"/>
  <c r="R839" i="8"/>
  <c r="S839" i="8" s="1"/>
  <c r="X838" i="8"/>
  <c r="Y838" i="8" s="1"/>
  <c r="R838" i="8"/>
  <c r="S838" i="8" s="1"/>
  <c r="Y837" i="8"/>
  <c r="X837" i="8"/>
  <c r="R837" i="8"/>
  <c r="S837" i="8" s="1"/>
  <c r="X836" i="8"/>
  <c r="Y836" i="8" s="1"/>
  <c r="R836" i="8"/>
  <c r="S836" i="8" s="1"/>
  <c r="X835" i="8"/>
  <c r="Y835" i="8"/>
  <c r="R835" i="8"/>
  <c r="S835" i="8"/>
  <c r="Y834" i="8"/>
  <c r="X834" i="8"/>
  <c r="R834" i="8"/>
  <c r="S834" i="8"/>
  <c r="X833" i="8"/>
  <c r="Y833" i="8"/>
  <c r="R833" i="8"/>
  <c r="S833" i="8" s="1"/>
  <c r="X832" i="8"/>
  <c r="Y832" i="8" s="1"/>
  <c r="R832" i="8"/>
  <c r="S832" i="8" s="1"/>
  <c r="X831" i="8"/>
  <c r="Y831" i="8" s="1"/>
  <c r="R831" i="8"/>
  <c r="S831" i="8" s="1"/>
  <c r="X830" i="8"/>
  <c r="Y830" i="8" s="1"/>
  <c r="R830" i="8"/>
  <c r="S830" i="8" s="1"/>
  <c r="X829" i="8"/>
  <c r="Y829" i="8" s="1"/>
  <c r="X828" i="8"/>
  <c r="Y828" i="8" s="1"/>
  <c r="R828" i="8"/>
  <c r="S828" i="8" s="1"/>
  <c r="X827" i="8"/>
  <c r="Y827" i="8"/>
  <c r="X826" i="8"/>
  <c r="Y826" i="8"/>
  <c r="X825" i="8"/>
  <c r="Y825" i="8" s="1"/>
  <c r="R825" i="8"/>
  <c r="S825" i="8" s="1"/>
  <c r="X824" i="8"/>
  <c r="Y824" i="8" s="1"/>
  <c r="R824" i="8"/>
  <c r="S824" i="8" s="1"/>
  <c r="X823" i="8"/>
  <c r="Y823" i="8"/>
  <c r="R823" i="8"/>
  <c r="S823" i="8" s="1"/>
  <c r="X822" i="8"/>
  <c r="Y822" i="8"/>
  <c r="R822" i="8"/>
  <c r="S822" i="8"/>
  <c r="X821" i="8"/>
  <c r="Y821" i="8"/>
  <c r="R821" i="8"/>
  <c r="S821" i="8" s="1"/>
  <c r="X820" i="8"/>
  <c r="Y820" i="8" s="1"/>
  <c r="R820" i="8"/>
  <c r="S820" i="8"/>
  <c r="X818" i="8"/>
  <c r="Y818" i="8" s="1"/>
  <c r="R818" i="8"/>
  <c r="S818" i="8" s="1"/>
  <c r="X817" i="8"/>
  <c r="Y817" i="8"/>
  <c r="R817" i="8"/>
  <c r="S817" i="8" s="1"/>
  <c r="X816" i="8"/>
  <c r="Y816" i="8"/>
  <c r="R816" i="8"/>
  <c r="S816" i="8"/>
  <c r="X815" i="8"/>
  <c r="Y815" i="8" s="1"/>
  <c r="R815" i="8"/>
  <c r="S815" i="8"/>
  <c r="X814" i="8"/>
  <c r="Y814" i="8" s="1"/>
  <c r="R814" i="8"/>
  <c r="S814" i="8"/>
  <c r="X813" i="8"/>
  <c r="Y813" i="8" s="1"/>
  <c r="R813" i="8"/>
  <c r="S813" i="8" s="1"/>
  <c r="X812" i="8"/>
  <c r="Y812" i="8" s="1"/>
  <c r="R812" i="8"/>
  <c r="S812" i="8" s="1"/>
  <c r="X811" i="8"/>
  <c r="Y811" i="8" s="1"/>
  <c r="R811" i="8"/>
  <c r="S811" i="8"/>
  <c r="X810" i="8"/>
  <c r="Y810" i="8"/>
  <c r="R810" i="8"/>
  <c r="S810" i="8"/>
  <c r="X809" i="8"/>
  <c r="Y809" i="8"/>
  <c r="R809" i="8"/>
  <c r="S809" i="8" s="1"/>
  <c r="X808" i="8"/>
  <c r="Y808" i="8" s="1"/>
  <c r="R808" i="8"/>
  <c r="S808" i="8" s="1"/>
  <c r="X807" i="8"/>
  <c r="Y807" i="8"/>
  <c r="R807" i="8"/>
  <c r="S807" i="8" s="1"/>
  <c r="X806" i="8"/>
  <c r="Y806" i="8" s="1"/>
  <c r="R806" i="8"/>
  <c r="S806" i="8"/>
  <c r="X805" i="8"/>
  <c r="Y805" i="8" s="1"/>
  <c r="S805" i="8"/>
  <c r="R805" i="8"/>
  <c r="X804" i="8"/>
  <c r="Y804" i="8" s="1"/>
  <c r="R804" i="8"/>
  <c r="S804" i="8"/>
  <c r="X803" i="8"/>
  <c r="Y803" i="8" s="1"/>
  <c r="R803" i="8"/>
  <c r="S803" i="8" s="1"/>
  <c r="X802" i="8"/>
  <c r="Y802" i="8" s="1"/>
  <c r="R802" i="8"/>
  <c r="S802" i="8" s="1"/>
  <c r="X801" i="8"/>
  <c r="Y801" i="8" s="1"/>
  <c r="R801" i="8"/>
  <c r="S801" i="8" s="1"/>
  <c r="X800" i="8"/>
  <c r="Y800" i="8"/>
  <c r="R800" i="8"/>
  <c r="S800" i="8"/>
  <c r="X799" i="8"/>
  <c r="Y799" i="8"/>
  <c r="R799" i="8"/>
  <c r="S799" i="8"/>
  <c r="X798" i="8"/>
  <c r="Y798" i="8" s="1"/>
  <c r="R798" i="8"/>
  <c r="S798" i="8"/>
  <c r="X797" i="8"/>
  <c r="Y797" i="8"/>
  <c r="R797" i="8"/>
  <c r="S797" i="8" s="1"/>
  <c r="X796" i="8"/>
  <c r="Y796" i="8"/>
  <c r="R796" i="8"/>
  <c r="S796" i="8" s="1"/>
  <c r="X795" i="8"/>
  <c r="Y795" i="8" s="1"/>
  <c r="R795" i="8"/>
  <c r="S795" i="8" s="1"/>
  <c r="X794" i="8"/>
  <c r="Y794" i="8" s="1"/>
  <c r="R794" i="8"/>
  <c r="S794" i="8"/>
  <c r="X793" i="8"/>
  <c r="Y793" i="8"/>
  <c r="R793" i="8"/>
  <c r="S793" i="8"/>
  <c r="X792" i="8"/>
  <c r="Y792" i="8"/>
  <c r="R792" i="8"/>
  <c r="S792" i="8" s="1"/>
  <c r="X791" i="8"/>
  <c r="Y791" i="8" s="1"/>
  <c r="R791" i="8"/>
  <c r="S791" i="8" s="1"/>
  <c r="X790" i="8"/>
  <c r="Y790" i="8" s="1"/>
  <c r="R790" i="8"/>
  <c r="S790" i="8" s="1"/>
  <c r="X789" i="8"/>
  <c r="Y789" i="8" s="1"/>
  <c r="R789" i="8"/>
  <c r="S789" i="8" s="1"/>
  <c r="X788" i="8"/>
  <c r="Y788" i="8" s="1"/>
  <c r="R788" i="8"/>
  <c r="S788" i="8" s="1"/>
  <c r="Y787" i="8"/>
  <c r="X787" i="8"/>
  <c r="R787" i="8"/>
  <c r="S787" i="8" s="1"/>
  <c r="X786" i="8"/>
  <c r="Y786" i="8" s="1"/>
  <c r="X785" i="8"/>
  <c r="Y785" i="8" s="1"/>
  <c r="R785" i="8"/>
  <c r="S785" i="8" s="1"/>
  <c r="Y784" i="8"/>
  <c r="X784" i="8"/>
  <c r="R784" i="8"/>
  <c r="S784" i="8" s="1"/>
  <c r="X783" i="8"/>
  <c r="Y783" i="8" s="1"/>
  <c r="R783" i="8"/>
  <c r="S783" i="8" s="1"/>
  <c r="X782" i="8"/>
  <c r="Y782" i="8" s="1"/>
  <c r="R782" i="8"/>
  <c r="S782" i="8" s="1"/>
  <c r="X781" i="8"/>
  <c r="Y781" i="8" s="1"/>
  <c r="R781" i="8"/>
  <c r="S781" i="8" s="1"/>
  <c r="X780" i="8"/>
  <c r="Y780" i="8" s="1"/>
  <c r="R780" i="8"/>
  <c r="S780" i="8" s="1"/>
  <c r="R779" i="8"/>
  <c r="S779" i="8" s="1"/>
  <c r="X778" i="8"/>
  <c r="Y778" i="8" s="1"/>
  <c r="R778" i="8"/>
  <c r="S778" i="8" s="1"/>
  <c r="X777" i="8"/>
  <c r="Y777" i="8"/>
  <c r="R777" i="8"/>
  <c r="S777" i="8" s="1"/>
  <c r="X776" i="8"/>
  <c r="Y776" i="8" s="1"/>
  <c r="R776" i="8"/>
  <c r="S776" i="8" s="1"/>
  <c r="X775" i="8"/>
  <c r="Y775" i="8" s="1"/>
  <c r="R775" i="8"/>
  <c r="S775" i="8"/>
  <c r="X774" i="8"/>
  <c r="Y774" i="8" s="1"/>
  <c r="R774" i="8"/>
  <c r="S774" i="8" s="1"/>
  <c r="R773" i="8"/>
  <c r="S773" i="8" s="1"/>
  <c r="X772" i="8"/>
  <c r="Y772" i="8" s="1"/>
  <c r="R772" i="8"/>
  <c r="S772" i="8"/>
  <c r="X771" i="8"/>
  <c r="Y771" i="8"/>
  <c r="R771" i="8"/>
  <c r="S771" i="8" s="1"/>
  <c r="X770" i="8"/>
  <c r="Y770" i="8" s="1"/>
  <c r="R770" i="8"/>
  <c r="S770" i="8"/>
  <c r="X769" i="8"/>
  <c r="Y769" i="8"/>
  <c r="R769" i="8"/>
  <c r="S769" i="8"/>
  <c r="X768" i="8"/>
  <c r="Y768" i="8"/>
  <c r="R768" i="8"/>
  <c r="S768" i="8" s="1"/>
  <c r="X767" i="8"/>
  <c r="Y767" i="8"/>
  <c r="R767" i="8"/>
  <c r="S767" i="8"/>
  <c r="X766" i="8"/>
  <c r="Y766" i="8" s="1"/>
  <c r="R766" i="8"/>
  <c r="S766" i="8"/>
  <c r="X765" i="8"/>
  <c r="Y765" i="8" s="1"/>
  <c r="R765" i="8"/>
  <c r="S765" i="8" s="1"/>
  <c r="Y764" i="8"/>
  <c r="X764" i="8"/>
  <c r="R764" i="8"/>
  <c r="S764" i="8" s="1"/>
  <c r="Y763" i="8"/>
  <c r="X763" i="8"/>
  <c r="R763" i="8"/>
  <c r="S763" i="8" s="1"/>
  <c r="X762" i="8"/>
  <c r="Y762" i="8"/>
  <c r="R762" i="8"/>
  <c r="S762" i="8" s="1"/>
  <c r="X761" i="8"/>
  <c r="Y761" i="8"/>
  <c r="R761" i="8"/>
  <c r="S761" i="8" s="1"/>
  <c r="X760" i="8"/>
  <c r="Y760" i="8"/>
  <c r="R760" i="8"/>
  <c r="S760" i="8" s="1"/>
  <c r="X759" i="8"/>
  <c r="Y759" i="8"/>
  <c r="R759" i="8"/>
  <c r="S759" i="8"/>
  <c r="X758" i="8"/>
  <c r="Y758" i="8"/>
  <c r="R758" i="8"/>
  <c r="S758" i="8" s="1"/>
  <c r="X757" i="8"/>
  <c r="Y757" i="8"/>
  <c r="R757" i="8"/>
  <c r="S757" i="8"/>
  <c r="X756" i="8"/>
  <c r="Y756" i="8" s="1"/>
  <c r="R756" i="8"/>
  <c r="S756" i="8"/>
  <c r="X755" i="8"/>
  <c r="Y755" i="8"/>
  <c r="R755" i="8"/>
  <c r="S755" i="8" s="1"/>
  <c r="X754" i="8"/>
  <c r="Y754" i="8" s="1"/>
  <c r="R754" i="8"/>
  <c r="S754" i="8" s="1"/>
  <c r="S753" i="8"/>
  <c r="R753" i="8"/>
  <c r="X752" i="8"/>
  <c r="Y752" i="8" s="1"/>
  <c r="R752" i="8"/>
  <c r="S752" i="8" s="1"/>
  <c r="X751" i="8"/>
  <c r="Y751" i="8" s="1"/>
  <c r="R751" i="8"/>
  <c r="S751" i="8" s="1"/>
  <c r="X750" i="8"/>
  <c r="Y750" i="8" s="1"/>
  <c r="R750" i="8"/>
  <c r="S750" i="8" s="1"/>
  <c r="X749" i="8"/>
  <c r="Y749" i="8" s="1"/>
  <c r="R749" i="8"/>
  <c r="S749" i="8" s="1"/>
  <c r="X748" i="8"/>
  <c r="Y748" i="8" s="1"/>
  <c r="R748" i="8"/>
  <c r="S748" i="8" s="1"/>
  <c r="X747" i="8"/>
  <c r="Y747" i="8"/>
  <c r="R747" i="8"/>
  <c r="S747" i="8"/>
  <c r="R746" i="8"/>
  <c r="S746" i="8" s="1"/>
  <c r="X745" i="8"/>
  <c r="Y745" i="8" s="1"/>
  <c r="R745" i="8"/>
  <c r="S745" i="8" s="1"/>
  <c r="X744" i="8"/>
  <c r="Y744" i="8" s="1"/>
  <c r="X743" i="8"/>
  <c r="Y743" i="8" s="1"/>
  <c r="S743" i="8"/>
  <c r="R743" i="8"/>
  <c r="X742" i="8"/>
  <c r="Y742" i="8"/>
  <c r="R742" i="8"/>
  <c r="S742" i="8"/>
  <c r="X741" i="8"/>
  <c r="Y741" i="8" s="1"/>
  <c r="R741" i="8"/>
  <c r="S741" i="8" s="1"/>
  <c r="X740" i="8"/>
  <c r="Y740" i="8" s="1"/>
  <c r="R740" i="8"/>
  <c r="S740" i="8" s="1"/>
  <c r="Y739" i="8"/>
  <c r="X739" i="8"/>
  <c r="R739" i="8"/>
  <c r="S739" i="8" s="1"/>
  <c r="X738" i="8"/>
  <c r="Y738" i="8"/>
  <c r="R738" i="8"/>
  <c r="S738" i="8" s="1"/>
  <c r="X737" i="8"/>
  <c r="Y737" i="8" s="1"/>
  <c r="R737" i="8"/>
  <c r="S737" i="8"/>
  <c r="X736" i="8"/>
  <c r="Y736" i="8" s="1"/>
  <c r="R736" i="8"/>
  <c r="S736" i="8"/>
  <c r="X735" i="8"/>
  <c r="Y735" i="8"/>
  <c r="X734" i="8"/>
  <c r="Y734" i="8" s="1"/>
  <c r="R734" i="8"/>
  <c r="S734" i="8"/>
  <c r="X733" i="8"/>
  <c r="Y733" i="8" s="1"/>
  <c r="R733" i="8"/>
  <c r="S733" i="8"/>
  <c r="R732" i="8"/>
  <c r="S732" i="8"/>
  <c r="X731" i="8"/>
  <c r="Y731" i="8"/>
  <c r="R731" i="8"/>
  <c r="S731" i="8"/>
  <c r="X730" i="8"/>
  <c r="Y730" i="8" s="1"/>
  <c r="R730" i="8"/>
  <c r="S730" i="8"/>
  <c r="X729" i="8"/>
  <c r="Y729" i="8"/>
  <c r="R729" i="8"/>
  <c r="S729" i="8"/>
  <c r="X728" i="8"/>
  <c r="Y728" i="8" s="1"/>
  <c r="R728" i="8"/>
  <c r="S728" i="8" s="1"/>
  <c r="X727" i="8"/>
  <c r="Y727" i="8" s="1"/>
  <c r="R727" i="8"/>
  <c r="S727" i="8" s="1"/>
  <c r="X726" i="8"/>
  <c r="Y726" i="8" s="1"/>
  <c r="R726" i="8"/>
  <c r="S726" i="8"/>
  <c r="X725" i="8"/>
  <c r="Y725" i="8" s="1"/>
  <c r="R725" i="8"/>
  <c r="S725" i="8" s="1"/>
  <c r="X724" i="8"/>
  <c r="Y724" i="8" s="1"/>
  <c r="X723" i="8"/>
  <c r="Y723" i="8" s="1"/>
  <c r="R723" i="8"/>
  <c r="S723" i="8" s="1"/>
  <c r="X722" i="8"/>
  <c r="Y722" i="8" s="1"/>
  <c r="R722" i="8"/>
  <c r="S722" i="8" s="1"/>
  <c r="X721" i="8"/>
  <c r="Y721" i="8" s="1"/>
  <c r="R721" i="8"/>
  <c r="S721" i="8" s="1"/>
  <c r="X720" i="8"/>
  <c r="Y720" i="8" s="1"/>
  <c r="R720" i="8"/>
  <c r="S720" i="8" s="1"/>
  <c r="X719" i="8"/>
  <c r="Y719" i="8" s="1"/>
  <c r="R719" i="8"/>
  <c r="S719" i="8" s="1"/>
  <c r="X718" i="8"/>
  <c r="Y718" i="8" s="1"/>
  <c r="R718" i="8"/>
  <c r="S718" i="8" s="1"/>
  <c r="X717" i="8"/>
  <c r="Y717" i="8" s="1"/>
  <c r="S717" i="8"/>
  <c r="R717" i="8"/>
  <c r="X716" i="8"/>
  <c r="Y716" i="8" s="1"/>
  <c r="R716" i="8"/>
  <c r="S716" i="8"/>
  <c r="X715" i="8"/>
  <c r="Y715" i="8" s="1"/>
  <c r="S715" i="8"/>
  <c r="R715" i="8"/>
  <c r="X714" i="8"/>
  <c r="Y714" i="8" s="1"/>
  <c r="R714" i="8"/>
  <c r="S714" i="8" s="1"/>
  <c r="X713" i="8"/>
  <c r="Y713" i="8"/>
  <c r="R713" i="8"/>
  <c r="S713" i="8" s="1"/>
  <c r="X712" i="8"/>
  <c r="Y712" i="8" s="1"/>
  <c r="R712" i="8"/>
  <c r="S712" i="8" s="1"/>
  <c r="X711" i="8"/>
  <c r="Y711" i="8"/>
  <c r="R711" i="8"/>
  <c r="S711" i="8" s="1"/>
  <c r="X710" i="8"/>
  <c r="Y710" i="8"/>
  <c r="S710" i="8"/>
  <c r="R710" i="8"/>
  <c r="X709" i="8"/>
  <c r="Y709" i="8" s="1"/>
  <c r="R709" i="8"/>
  <c r="S709" i="8" s="1"/>
  <c r="X708" i="8"/>
  <c r="Y708" i="8" s="1"/>
  <c r="X707" i="8"/>
  <c r="Y707" i="8" s="1"/>
  <c r="R707" i="8"/>
  <c r="S707" i="8"/>
  <c r="X706" i="8"/>
  <c r="Y706" i="8" s="1"/>
  <c r="R706" i="8"/>
  <c r="S706" i="8" s="1"/>
  <c r="X705" i="8"/>
  <c r="Y705" i="8" s="1"/>
  <c r="X704" i="8"/>
  <c r="Y704" i="8" s="1"/>
  <c r="R704" i="8"/>
  <c r="S704" i="8" s="1"/>
  <c r="X703" i="8"/>
  <c r="Y703" i="8" s="1"/>
  <c r="R703" i="8"/>
  <c r="S703" i="8" s="1"/>
  <c r="X702" i="8"/>
  <c r="Y702" i="8" s="1"/>
  <c r="R702" i="8"/>
  <c r="S702" i="8" s="1"/>
  <c r="X701" i="8"/>
  <c r="Y701" i="8"/>
  <c r="R701" i="8"/>
  <c r="S701" i="8" s="1"/>
  <c r="X700" i="8"/>
  <c r="Y700" i="8" s="1"/>
  <c r="R700" i="8"/>
  <c r="S700" i="8" s="1"/>
  <c r="X699" i="8"/>
  <c r="Y699" i="8" s="1"/>
  <c r="R699" i="8"/>
  <c r="S699" i="8" s="1"/>
  <c r="X698" i="8"/>
  <c r="Y698" i="8" s="1"/>
  <c r="R698" i="8"/>
  <c r="S698" i="8" s="1"/>
  <c r="Y697" i="8"/>
  <c r="X697" i="8"/>
  <c r="R697" i="8"/>
  <c r="S697" i="8" s="1"/>
  <c r="X696" i="8"/>
  <c r="Y696" i="8" s="1"/>
  <c r="X695" i="8"/>
  <c r="Y695" i="8" s="1"/>
  <c r="R695" i="8"/>
  <c r="S695" i="8" s="1"/>
  <c r="X694" i="8"/>
  <c r="Y694" i="8" s="1"/>
  <c r="R694" i="8"/>
  <c r="S694" i="8"/>
  <c r="X693" i="8"/>
  <c r="Y693" i="8"/>
  <c r="R693" i="8"/>
  <c r="S693" i="8"/>
  <c r="X692" i="8"/>
  <c r="Y692" i="8" s="1"/>
  <c r="R692" i="8"/>
  <c r="S692" i="8" s="1"/>
  <c r="X691" i="8"/>
  <c r="Y691" i="8" s="1"/>
  <c r="R691" i="8"/>
  <c r="S691" i="8"/>
  <c r="X690" i="8"/>
  <c r="Y690" i="8" s="1"/>
  <c r="X689" i="8"/>
  <c r="Y689" i="8"/>
  <c r="R689" i="8"/>
  <c r="S689" i="8"/>
  <c r="X688" i="8"/>
  <c r="Y688" i="8" s="1"/>
  <c r="R688" i="8"/>
  <c r="S688" i="8"/>
  <c r="X687" i="8"/>
  <c r="Y687" i="8" s="1"/>
  <c r="R687" i="8"/>
  <c r="S687" i="8" s="1"/>
  <c r="X686" i="8"/>
  <c r="Y686" i="8" s="1"/>
  <c r="R686" i="8"/>
  <c r="S686" i="8" s="1"/>
  <c r="X685" i="8"/>
  <c r="Y685" i="8" s="1"/>
  <c r="R685" i="8"/>
  <c r="S685" i="8"/>
  <c r="X684" i="8"/>
  <c r="Y684" i="8"/>
  <c r="R684" i="8"/>
  <c r="S684" i="8"/>
  <c r="X683" i="8"/>
  <c r="Y683" i="8"/>
  <c r="R683" i="8"/>
  <c r="S683" i="8"/>
  <c r="X682" i="8"/>
  <c r="Y682" i="8" s="1"/>
  <c r="R682" i="8"/>
  <c r="S682" i="8"/>
  <c r="X681" i="8"/>
  <c r="Y681" i="8" s="1"/>
  <c r="R681" i="8"/>
  <c r="S681" i="8"/>
  <c r="X680" i="8"/>
  <c r="Y680" i="8" s="1"/>
  <c r="R680" i="8"/>
  <c r="S680" i="8" s="1"/>
  <c r="X679" i="8"/>
  <c r="Y679" i="8" s="1"/>
  <c r="R679" i="8"/>
  <c r="S679" i="8" s="1"/>
  <c r="X678" i="8"/>
  <c r="Y678" i="8"/>
  <c r="R678" i="8"/>
  <c r="S678" i="8"/>
  <c r="X677" i="8"/>
  <c r="Y677" i="8"/>
  <c r="R677" i="8"/>
  <c r="S677" i="8" s="1"/>
  <c r="X676" i="8"/>
  <c r="Y676" i="8" s="1"/>
  <c r="S676" i="8"/>
  <c r="R676" i="8"/>
  <c r="X675" i="8"/>
  <c r="Y675" i="8"/>
  <c r="R675" i="8"/>
  <c r="S675" i="8"/>
  <c r="X674" i="8"/>
  <c r="Y674" i="8" s="1"/>
  <c r="R674" i="8"/>
  <c r="S674" i="8" s="1"/>
  <c r="X673" i="8"/>
  <c r="Y673" i="8"/>
  <c r="R673" i="8"/>
  <c r="S673" i="8"/>
  <c r="X672" i="8"/>
  <c r="Y672" i="8"/>
  <c r="R672" i="8"/>
  <c r="S672" i="8" s="1"/>
  <c r="X671" i="8"/>
  <c r="Y671" i="8" s="1"/>
  <c r="R671" i="8"/>
  <c r="S671" i="8"/>
  <c r="X670" i="8"/>
  <c r="Y670" i="8"/>
  <c r="R670" i="8"/>
  <c r="S670" i="8"/>
  <c r="X669" i="8"/>
  <c r="Y669" i="8"/>
  <c r="R669" i="8"/>
  <c r="S669" i="8" s="1"/>
  <c r="X668" i="8"/>
  <c r="Y668" i="8" s="1"/>
  <c r="R668" i="8"/>
  <c r="S668" i="8" s="1"/>
  <c r="X667" i="8"/>
  <c r="Y667" i="8"/>
  <c r="R667" i="8"/>
  <c r="S667" i="8"/>
  <c r="X666" i="8"/>
  <c r="Y666" i="8"/>
  <c r="R666" i="8"/>
  <c r="S666" i="8" s="1"/>
  <c r="X665" i="8"/>
  <c r="Y665" i="8" s="1"/>
  <c r="X664" i="8"/>
  <c r="Y664" i="8" s="1"/>
  <c r="R664" i="8"/>
  <c r="S664" i="8" s="1"/>
  <c r="X663" i="8"/>
  <c r="Y663" i="8" s="1"/>
  <c r="R663" i="8"/>
  <c r="S663" i="8"/>
  <c r="X662" i="8"/>
  <c r="Y662" i="8"/>
  <c r="R662" i="8"/>
  <c r="S662" i="8"/>
  <c r="X661" i="8"/>
  <c r="Y661" i="8"/>
  <c r="R661" i="8"/>
  <c r="S661" i="8"/>
  <c r="R660" i="8"/>
  <c r="S660" i="8" s="1"/>
  <c r="X659" i="8"/>
  <c r="Y659" i="8" s="1"/>
  <c r="R659" i="8"/>
  <c r="S659" i="8"/>
  <c r="X658" i="8"/>
  <c r="Y658" i="8"/>
  <c r="R658" i="8"/>
  <c r="S658" i="8" s="1"/>
  <c r="X657" i="8"/>
  <c r="Y657" i="8" s="1"/>
  <c r="R657" i="8"/>
  <c r="S657" i="8"/>
  <c r="X656" i="8"/>
  <c r="Y656" i="8" s="1"/>
  <c r="S656" i="8"/>
  <c r="R656" i="8"/>
  <c r="X655" i="8"/>
  <c r="Y655" i="8"/>
  <c r="R655" i="8"/>
  <c r="S655" i="8"/>
  <c r="X654" i="8"/>
  <c r="Y654" i="8"/>
  <c r="R654" i="8"/>
  <c r="S654" i="8" s="1"/>
  <c r="X653" i="8"/>
  <c r="Y653" i="8"/>
  <c r="R653" i="8"/>
  <c r="S653" i="8"/>
  <c r="X652" i="8"/>
  <c r="Y652" i="8"/>
  <c r="R652" i="8"/>
  <c r="S652" i="8" s="1"/>
  <c r="X651" i="8"/>
  <c r="Y651" i="8" s="1"/>
  <c r="R651" i="8"/>
  <c r="S651" i="8" s="1"/>
  <c r="R650" i="8"/>
  <c r="S650" i="8"/>
  <c r="X649" i="8"/>
  <c r="Y649" i="8" s="1"/>
  <c r="R649" i="8"/>
  <c r="S649" i="8" s="1"/>
  <c r="X648" i="8"/>
  <c r="Y648" i="8"/>
  <c r="X647" i="8"/>
  <c r="Y647" i="8" s="1"/>
  <c r="R647" i="8"/>
  <c r="S647" i="8" s="1"/>
  <c r="X646" i="8"/>
  <c r="Y646" i="8" s="1"/>
  <c r="R646" i="8"/>
  <c r="S646" i="8"/>
  <c r="X645" i="8"/>
  <c r="Y645" i="8" s="1"/>
  <c r="R645" i="8"/>
  <c r="S645" i="8" s="1"/>
  <c r="X644" i="8"/>
  <c r="Y644" i="8" s="1"/>
  <c r="R644" i="8"/>
  <c r="S644" i="8" s="1"/>
  <c r="X643" i="8"/>
  <c r="Y643" i="8" s="1"/>
  <c r="R643" i="8"/>
  <c r="S643" i="8" s="1"/>
  <c r="X642" i="8"/>
  <c r="Y642" i="8" s="1"/>
  <c r="R642" i="8"/>
  <c r="S642" i="8"/>
  <c r="X641" i="8"/>
  <c r="Y641" i="8" s="1"/>
  <c r="R641" i="8"/>
  <c r="S641" i="8"/>
  <c r="X640" i="8"/>
  <c r="Y640" i="8" s="1"/>
  <c r="R640" i="8"/>
  <c r="S640" i="8" s="1"/>
  <c r="X639" i="8"/>
  <c r="Y639" i="8"/>
  <c r="R639" i="8"/>
  <c r="S639" i="8" s="1"/>
  <c r="X638" i="8"/>
  <c r="Y638" i="8"/>
  <c r="R638" i="8"/>
  <c r="S638" i="8"/>
  <c r="X637" i="8"/>
  <c r="Y637" i="8"/>
  <c r="R637" i="8"/>
  <c r="S637" i="8"/>
  <c r="X636" i="8"/>
  <c r="Y636" i="8" s="1"/>
  <c r="R636" i="8"/>
  <c r="S636" i="8" s="1"/>
  <c r="X635" i="8"/>
  <c r="Y635" i="8"/>
  <c r="R635" i="8"/>
  <c r="S635" i="8"/>
  <c r="X634" i="8"/>
  <c r="Y634" i="8"/>
  <c r="R634" i="8"/>
  <c r="S634" i="8" s="1"/>
  <c r="X633" i="8"/>
  <c r="Y633" i="8"/>
  <c r="R633" i="8"/>
  <c r="S633" i="8" s="1"/>
  <c r="X632" i="8"/>
  <c r="Y632" i="8" s="1"/>
  <c r="R632" i="8"/>
  <c r="S632" i="8" s="1"/>
  <c r="R631" i="8"/>
  <c r="S631" i="8" s="1"/>
  <c r="X630" i="8"/>
  <c r="Y630" i="8" s="1"/>
  <c r="R630" i="8"/>
  <c r="S630" i="8" s="1"/>
  <c r="X629" i="8"/>
  <c r="Y629" i="8"/>
  <c r="R629" i="8"/>
  <c r="S629" i="8" s="1"/>
  <c r="X628" i="8"/>
  <c r="Y628" i="8"/>
  <c r="X627" i="8"/>
  <c r="Y627" i="8"/>
  <c r="R627" i="8"/>
  <c r="S627" i="8" s="1"/>
  <c r="X626" i="8"/>
  <c r="Y626" i="8" s="1"/>
  <c r="R626" i="8"/>
  <c r="S626" i="8" s="1"/>
  <c r="X625" i="8"/>
  <c r="Y625" i="8" s="1"/>
  <c r="R624" i="8"/>
  <c r="S624" i="8" s="1"/>
  <c r="X623" i="8"/>
  <c r="Y623" i="8"/>
  <c r="R623" i="8"/>
  <c r="S623" i="8" s="1"/>
  <c r="X622" i="8"/>
  <c r="Y622" i="8"/>
  <c r="R622" i="8"/>
  <c r="S622" i="8"/>
  <c r="X621" i="8"/>
  <c r="Y621" i="8" s="1"/>
  <c r="X620" i="8"/>
  <c r="Y620" i="8"/>
  <c r="R620" i="8"/>
  <c r="S620" i="8"/>
  <c r="X619" i="8"/>
  <c r="Y619" i="8" s="1"/>
  <c r="R619" i="8"/>
  <c r="S619" i="8" s="1"/>
  <c r="X618" i="8"/>
  <c r="Y618" i="8"/>
  <c r="R618" i="8"/>
  <c r="S618" i="8" s="1"/>
  <c r="X617" i="8"/>
  <c r="Y617" i="8" s="1"/>
  <c r="R617" i="8"/>
  <c r="S617" i="8"/>
  <c r="X616" i="8"/>
  <c r="Y616" i="8"/>
  <c r="R616" i="8"/>
  <c r="S616" i="8"/>
  <c r="X615" i="8"/>
  <c r="Y615" i="8" s="1"/>
  <c r="R615" i="8"/>
  <c r="S615" i="8" s="1"/>
  <c r="X614" i="8"/>
  <c r="Y614" i="8"/>
  <c r="R614" i="8"/>
  <c r="S614" i="8" s="1"/>
  <c r="X613" i="8"/>
  <c r="Y613" i="8"/>
  <c r="R613" i="8"/>
  <c r="S613" i="8" s="1"/>
  <c r="X612" i="8"/>
  <c r="Y612" i="8"/>
  <c r="R612" i="8"/>
  <c r="S612" i="8" s="1"/>
  <c r="X611" i="8"/>
  <c r="Y611" i="8" s="1"/>
  <c r="R611" i="8"/>
  <c r="S611" i="8"/>
  <c r="X610" i="8"/>
  <c r="Y610" i="8" s="1"/>
  <c r="R610" i="8"/>
  <c r="S610" i="8" s="1"/>
  <c r="X609" i="8"/>
  <c r="Y609" i="8" s="1"/>
  <c r="R609" i="8"/>
  <c r="S609" i="8" s="1"/>
  <c r="X608" i="8"/>
  <c r="Y608" i="8" s="1"/>
  <c r="R608" i="8"/>
  <c r="S608" i="8" s="1"/>
  <c r="X607" i="8"/>
  <c r="Y607" i="8" s="1"/>
  <c r="R607" i="8"/>
  <c r="S607" i="8" s="1"/>
  <c r="X606" i="8"/>
  <c r="Y606" i="8" s="1"/>
  <c r="R606" i="8"/>
  <c r="S606" i="8"/>
  <c r="X605" i="8"/>
  <c r="Y605" i="8" s="1"/>
  <c r="R605" i="8"/>
  <c r="S605" i="8" s="1"/>
  <c r="X604" i="8"/>
  <c r="Y604" i="8" s="1"/>
  <c r="R604" i="8"/>
  <c r="S604" i="8"/>
  <c r="X603" i="8"/>
  <c r="Y603" i="8" s="1"/>
  <c r="R603" i="8"/>
  <c r="S603" i="8" s="1"/>
  <c r="X602" i="8"/>
  <c r="Y602" i="8"/>
  <c r="R602" i="8"/>
  <c r="S602" i="8"/>
  <c r="X601" i="8"/>
  <c r="Y601" i="8"/>
  <c r="R601" i="8"/>
  <c r="S601" i="8" s="1"/>
  <c r="X600" i="8"/>
  <c r="Y600" i="8"/>
  <c r="R600" i="8"/>
  <c r="S600" i="8"/>
  <c r="X599" i="8"/>
  <c r="Y599" i="8"/>
  <c r="R599" i="8"/>
  <c r="S599" i="8"/>
  <c r="X598" i="8"/>
  <c r="Y598" i="8" s="1"/>
  <c r="X597" i="8"/>
  <c r="Y597" i="8" s="1"/>
  <c r="R597" i="8"/>
  <c r="S597" i="8" s="1"/>
  <c r="X596" i="8"/>
  <c r="Y596" i="8" s="1"/>
  <c r="X595" i="8"/>
  <c r="Y595" i="8"/>
  <c r="R595" i="8"/>
  <c r="S595" i="8"/>
  <c r="X594" i="8"/>
  <c r="Y594" i="8" s="1"/>
  <c r="R594" i="8"/>
  <c r="S594" i="8"/>
  <c r="X593" i="8"/>
  <c r="Y593" i="8" s="1"/>
  <c r="R593" i="8"/>
  <c r="S593" i="8"/>
  <c r="X592" i="8"/>
  <c r="Y592" i="8"/>
  <c r="R592" i="8"/>
  <c r="S592" i="8"/>
  <c r="X591" i="8"/>
  <c r="Y591" i="8"/>
  <c r="R591" i="8"/>
  <c r="S591" i="8" s="1"/>
  <c r="X590" i="8"/>
  <c r="Y590" i="8" s="1"/>
  <c r="X589" i="8"/>
  <c r="Y589" i="8" s="1"/>
  <c r="X588" i="8"/>
  <c r="Y588" i="8"/>
  <c r="R588" i="8"/>
  <c r="S588" i="8" s="1"/>
  <c r="X587" i="8"/>
  <c r="Y587" i="8" s="1"/>
  <c r="R587" i="8"/>
  <c r="S587" i="8" s="1"/>
  <c r="X586" i="8"/>
  <c r="Y586" i="8"/>
  <c r="R586" i="8"/>
  <c r="S586" i="8"/>
  <c r="X585" i="8"/>
  <c r="Y585" i="8" s="1"/>
  <c r="R585" i="8"/>
  <c r="S585" i="8"/>
  <c r="X584" i="8"/>
  <c r="Y584" i="8"/>
  <c r="R584" i="8"/>
  <c r="S584" i="8" s="1"/>
  <c r="X583" i="8"/>
  <c r="Y583" i="8"/>
  <c r="X582" i="8"/>
  <c r="Y582" i="8" s="1"/>
  <c r="R582" i="8"/>
  <c r="S582" i="8"/>
  <c r="X581" i="8"/>
  <c r="Y581" i="8" s="1"/>
  <c r="R581" i="8"/>
  <c r="S581" i="8" s="1"/>
  <c r="X580" i="8"/>
  <c r="Y580" i="8"/>
  <c r="R580" i="8"/>
  <c r="S580" i="8"/>
  <c r="X579" i="8"/>
  <c r="Y579" i="8"/>
  <c r="R579" i="8"/>
  <c r="S579" i="8"/>
  <c r="X578" i="8"/>
  <c r="Y578" i="8" s="1"/>
  <c r="X577" i="8"/>
  <c r="Y577" i="8"/>
  <c r="R577" i="8"/>
  <c r="S577" i="8"/>
  <c r="X576" i="8"/>
  <c r="Y576" i="8"/>
  <c r="R576" i="8"/>
  <c r="S576" i="8" s="1"/>
  <c r="X575" i="8"/>
  <c r="Y575" i="8" s="1"/>
  <c r="X574" i="8"/>
  <c r="Y574" i="8" s="1"/>
  <c r="X573" i="8"/>
  <c r="Y573" i="8"/>
  <c r="R573" i="8"/>
  <c r="S573" i="8"/>
  <c r="X572" i="8"/>
  <c r="Y572" i="8"/>
  <c r="R572" i="8"/>
  <c r="S572" i="8"/>
  <c r="X571" i="8"/>
  <c r="Y571" i="8" s="1"/>
  <c r="R571" i="8"/>
  <c r="S571" i="8" s="1"/>
  <c r="X570" i="8"/>
  <c r="Y570" i="8"/>
  <c r="R570" i="8"/>
  <c r="S570" i="8"/>
  <c r="X569" i="8"/>
  <c r="Y569" i="8" s="1"/>
  <c r="R569" i="8"/>
  <c r="S569" i="8" s="1"/>
  <c r="X568" i="8"/>
  <c r="Y568" i="8"/>
  <c r="R568" i="8"/>
  <c r="S568" i="8"/>
  <c r="X567" i="8"/>
  <c r="Y567" i="8" s="1"/>
  <c r="R567" i="8"/>
  <c r="S567" i="8"/>
  <c r="X566" i="8"/>
  <c r="Y566" i="8"/>
  <c r="R566" i="8"/>
  <c r="S566" i="8" s="1"/>
  <c r="X565" i="8"/>
  <c r="Y565" i="8" s="1"/>
  <c r="R565" i="8"/>
  <c r="S565" i="8" s="1"/>
  <c r="R564" i="8"/>
  <c r="S564" i="8" s="1"/>
  <c r="X563" i="8"/>
  <c r="Y563" i="8" s="1"/>
  <c r="R563" i="8"/>
  <c r="S563" i="8" s="1"/>
  <c r="X562" i="8"/>
  <c r="Y562" i="8" s="1"/>
  <c r="R562" i="8"/>
  <c r="S562" i="8" s="1"/>
  <c r="X561" i="8"/>
  <c r="Y561" i="8" s="1"/>
  <c r="R561" i="8"/>
  <c r="S561" i="8" s="1"/>
  <c r="X560" i="8"/>
  <c r="Y560" i="8" s="1"/>
  <c r="R560" i="8"/>
  <c r="S560" i="8" s="1"/>
  <c r="X559" i="8"/>
  <c r="Y559" i="8" s="1"/>
  <c r="R559" i="8"/>
  <c r="S559" i="8" s="1"/>
  <c r="X558" i="8"/>
  <c r="Y558" i="8" s="1"/>
  <c r="R558" i="8"/>
  <c r="S558" i="8"/>
  <c r="X557" i="8"/>
  <c r="Y557" i="8" s="1"/>
  <c r="R557" i="8"/>
  <c r="S557" i="8"/>
  <c r="X556" i="8"/>
  <c r="Y556" i="8" s="1"/>
  <c r="R556" i="8"/>
  <c r="S556" i="8"/>
  <c r="X555" i="8"/>
  <c r="Y555" i="8" s="1"/>
  <c r="R555" i="8"/>
  <c r="S555" i="8" s="1"/>
  <c r="X554" i="8"/>
  <c r="Y554" i="8" s="1"/>
  <c r="R554" i="8"/>
  <c r="S554" i="8" s="1"/>
  <c r="X553" i="8"/>
  <c r="Y553" i="8"/>
  <c r="R553" i="8"/>
  <c r="S553" i="8"/>
  <c r="X552" i="8"/>
  <c r="Y552" i="8" s="1"/>
  <c r="R552" i="8"/>
  <c r="S552" i="8" s="1"/>
  <c r="X551" i="8"/>
  <c r="Y551" i="8"/>
  <c r="R551" i="8"/>
  <c r="S551" i="8"/>
  <c r="X550" i="8"/>
  <c r="Y550" i="8"/>
  <c r="R550" i="8"/>
  <c r="S550" i="8"/>
  <c r="X549" i="8"/>
  <c r="Y549" i="8"/>
  <c r="R549" i="8"/>
  <c r="S549" i="8" s="1"/>
  <c r="X548" i="8"/>
  <c r="Y548" i="8"/>
  <c r="R548" i="8"/>
  <c r="S548" i="8" s="1"/>
  <c r="X547" i="8"/>
  <c r="Y547" i="8" s="1"/>
  <c r="R547" i="8"/>
  <c r="S547" i="8" s="1"/>
  <c r="X546" i="8"/>
  <c r="Y546" i="8" s="1"/>
  <c r="R546" i="8"/>
  <c r="S546" i="8" s="1"/>
  <c r="X545" i="8"/>
  <c r="Y545" i="8" s="1"/>
  <c r="R545" i="8"/>
  <c r="S545" i="8" s="1"/>
  <c r="X544" i="8"/>
  <c r="Y544" i="8"/>
  <c r="R544" i="8"/>
  <c r="S544" i="8" s="1"/>
  <c r="X543" i="8"/>
  <c r="Y543" i="8" s="1"/>
  <c r="R543" i="8"/>
  <c r="S543" i="8" s="1"/>
  <c r="X542" i="8"/>
  <c r="Y542" i="8" s="1"/>
  <c r="R542" i="8"/>
  <c r="S542" i="8" s="1"/>
  <c r="X541" i="8"/>
  <c r="Y541" i="8"/>
  <c r="R541" i="8"/>
  <c r="S541" i="8"/>
  <c r="X540" i="8"/>
  <c r="Y540" i="8"/>
  <c r="R540" i="8"/>
  <c r="S540" i="8" s="1"/>
  <c r="X539" i="8"/>
  <c r="Y539" i="8"/>
  <c r="R539" i="8"/>
  <c r="S539" i="8"/>
  <c r="X538" i="8"/>
  <c r="Y538" i="8" s="1"/>
  <c r="R538" i="8"/>
  <c r="S538" i="8"/>
  <c r="X537" i="8"/>
  <c r="Y537" i="8" s="1"/>
  <c r="R537" i="8"/>
  <c r="S537" i="8"/>
  <c r="X536" i="8"/>
  <c r="Y536" i="8" s="1"/>
  <c r="R536" i="8"/>
  <c r="S536" i="8"/>
  <c r="X535" i="8"/>
  <c r="Y535" i="8" s="1"/>
  <c r="R535" i="8"/>
  <c r="S535" i="8"/>
  <c r="X534" i="8"/>
  <c r="Y534" i="8"/>
  <c r="R534" i="8"/>
  <c r="S534" i="8" s="1"/>
  <c r="X533" i="8"/>
  <c r="Y533" i="8" s="1"/>
  <c r="R533" i="8"/>
  <c r="S533" i="8" s="1"/>
  <c r="X532" i="8"/>
  <c r="Y532" i="8"/>
  <c r="R532" i="8"/>
  <c r="S532" i="8" s="1"/>
  <c r="X531" i="8"/>
  <c r="Y531" i="8"/>
  <c r="R531" i="8"/>
  <c r="S531" i="8" s="1"/>
  <c r="X530" i="8"/>
  <c r="Y530" i="8"/>
  <c r="R530" i="8"/>
  <c r="S530" i="8" s="1"/>
  <c r="X529" i="8"/>
  <c r="Y529" i="8" s="1"/>
  <c r="R529" i="8"/>
  <c r="S529" i="8" s="1"/>
  <c r="X528" i="8"/>
  <c r="Y528" i="8" s="1"/>
  <c r="X527" i="8"/>
  <c r="Y527" i="8" s="1"/>
  <c r="R527" i="8"/>
  <c r="S527" i="8"/>
  <c r="X526" i="8"/>
  <c r="Y526" i="8"/>
  <c r="R526" i="8"/>
  <c r="S526" i="8"/>
  <c r="X525" i="8"/>
  <c r="Y525" i="8" s="1"/>
  <c r="R525" i="8"/>
  <c r="S525" i="8" s="1"/>
  <c r="X524" i="8"/>
  <c r="Y524" i="8"/>
  <c r="R524" i="8"/>
  <c r="S524" i="8"/>
  <c r="X523" i="8"/>
  <c r="Y523" i="8" s="1"/>
  <c r="R523" i="8"/>
  <c r="S523" i="8"/>
  <c r="X522" i="8"/>
  <c r="Y522" i="8"/>
  <c r="R522" i="8"/>
  <c r="S522" i="8" s="1"/>
  <c r="R521" i="8"/>
  <c r="S521" i="8"/>
  <c r="X519" i="8"/>
  <c r="Y519" i="8" s="1"/>
  <c r="R519" i="8"/>
  <c r="S519" i="8" s="1"/>
  <c r="X518" i="8"/>
  <c r="Y518" i="8" s="1"/>
  <c r="R518" i="8"/>
  <c r="S518" i="8" s="1"/>
  <c r="X517" i="8"/>
  <c r="Y517" i="8"/>
  <c r="R517" i="8"/>
  <c r="S517" i="8"/>
  <c r="X516" i="8"/>
  <c r="Y516" i="8" s="1"/>
  <c r="R516" i="8"/>
  <c r="S516" i="8" s="1"/>
  <c r="X515" i="8"/>
  <c r="Y515" i="8"/>
  <c r="R515" i="8"/>
  <c r="S515" i="8" s="1"/>
  <c r="X514" i="8"/>
  <c r="Y514" i="8" s="1"/>
  <c r="R514" i="8"/>
  <c r="S514" i="8" s="1"/>
  <c r="X513" i="8"/>
  <c r="Y513" i="8" s="1"/>
  <c r="R513" i="8"/>
  <c r="S513" i="8"/>
  <c r="X512" i="8"/>
  <c r="Y512" i="8"/>
  <c r="R512" i="8"/>
  <c r="S512" i="8"/>
  <c r="X511" i="8"/>
  <c r="Y511" i="8"/>
  <c r="R511" i="8"/>
  <c r="S511" i="8" s="1"/>
  <c r="R510" i="8"/>
  <c r="S510" i="8" s="1"/>
  <c r="X508" i="8"/>
  <c r="Y508" i="8"/>
  <c r="X507" i="8"/>
  <c r="Y507" i="8"/>
  <c r="R507" i="8"/>
  <c r="S507" i="8" s="1"/>
  <c r="X506" i="8"/>
  <c r="Y506" i="8"/>
  <c r="R506" i="8"/>
  <c r="S506" i="8"/>
  <c r="X505" i="8"/>
  <c r="Y505" i="8" s="1"/>
  <c r="R505" i="8"/>
  <c r="S505" i="8" s="1"/>
  <c r="X504" i="8"/>
  <c r="Y504" i="8" s="1"/>
  <c r="X503" i="8"/>
  <c r="Y503" i="8"/>
  <c r="X502" i="8"/>
  <c r="Y502" i="8" s="1"/>
  <c r="R502" i="8"/>
  <c r="S502" i="8" s="1"/>
  <c r="X501" i="8"/>
  <c r="Y501" i="8" s="1"/>
  <c r="R501" i="8"/>
  <c r="S501" i="8" s="1"/>
  <c r="X500" i="8"/>
  <c r="Y500" i="8" s="1"/>
  <c r="R500" i="8"/>
  <c r="S500" i="8" s="1"/>
  <c r="X499" i="8"/>
  <c r="Y499" i="8"/>
  <c r="R499" i="8"/>
  <c r="S499" i="8"/>
  <c r="X498" i="8"/>
  <c r="Y498" i="8" s="1"/>
  <c r="R498" i="8"/>
  <c r="S498" i="8" s="1"/>
  <c r="X497" i="8"/>
  <c r="Y497" i="8"/>
  <c r="R497" i="8"/>
  <c r="S497" i="8"/>
  <c r="X496" i="8"/>
  <c r="Y496" i="8" s="1"/>
  <c r="R496" i="8"/>
  <c r="S496" i="8" s="1"/>
  <c r="X495" i="8"/>
  <c r="Y495" i="8" s="1"/>
  <c r="X494" i="8"/>
  <c r="Y494" i="8"/>
  <c r="R494" i="8"/>
  <c r="S494" i="8" s="1"/>
  <c r="X493" i="8"/>
  <c r="Y493" i="8" s="1"/>
  <c r="R493" i="8"/>
  <c r="S493" i="8" s="1"/>
  <c r="X492" i="8"/>
  <c r="Y492" i="8" s="1"/>
  <c r="R492" i="8"/>
  <c r="S492" i="8"/>
  <c r="X491" i="8"/>
  <c r="Y491" i="8" s="1"/>
  <c r="R491" i="8"/>
  <c r="S491" i="8" s="1"/>
  <c r="X490" i="8"/>
  <c r="Y490" i="8"/>
  <c r="R490" i="8"/>
  <c r="S490" i="8" s="1"/>
  <c r="X489" i="8"/>
  <c r="Y489" i="8" s="1"/>
  <c r="R489" i="8"/>
  <c r="S489" i="8" s="1"/>
  <c r="X488" i="8"/>
  <c r="Y488" i="8" s="1"/>
  <c r="R488" i="8"/>
  <c r="S488" i="8" s="1"/>
  <c r="X487" i="8"/>
  <c r="Y487" i="8" s="1"/>
  <c r="R487" i="8"/>
  <c r="S487" i="8" s="1"/>
  <c r="X486" i="8"/>
  <c r="Y486" i="8" s="1"/>
  <c r="R486" i="8"/>
  <c r="S486" i="8" s="1"/>
  <c r="X485" i="8"/>
  <c r="Y485" i="8" s="1"/>
  <c r="R485" i="8"/>
  <c r="S485" i="8"/>
  <c r="X484" i="8"/>
  <c r="Y484" i="8" s="1"/>
  <c r="R484" i="8"/>
  <c r="S484" i="8" s="1"/>
  <c r="X483" i="8"/>
  <c r="Y483" i="8" s="1"/>
  <c r="R483" i="8"/>
  <c r="S483" i="8" s="1"/>
  <c r="X482" i="8"/>
  <c r="Y482" i="8"/>
  <c r="R482" i="8"/>
  <c r="S482" i="8"/>
  <c r="X481" i="8"/>
  <c r="Y481" i="8" s="1"/>
  <c r="R481" i="8"/>
  <c r="S481" i="8" s="1"/>
  <c r="X480" i="8"/>
  <c r="Y480" i="8" s="1"/>
  <c r="X479" i="8"/>
  <c r="Y479" i="8" s="1"/>
  <c r="R479" i="8"/>
  <c r="S479" i="8"/>
  <c r="X478" i="8"/>
  <c r="Y478" i="8"/>
  <c r="R478" i="8"/>
  <c r="S478" i="8"/>
  <c r="X477" i="8"/>
  <c r="Y477" i="8" s="1"/>
  <c r="R477" i="8"/>
  <c r="S477" i="8" s="1"/>
  <c r="X476" i="8"/>
  <c r="Y476" i="8"/>
  <c r="R476" i="8"/>
  <c r="S476" i="8" s="1"/>
  <c r="X475" i="8"/>
  <c r="Y475" i="8" s="1"/>
  <c r="R475" i="8"/>
  <c r="S475" i="8" s="1"/>
  <c r="X474" i="8"/>
  <c r="Y474" i="8" s="1"/>
  <c r="R474" i="8"/>
  <c r="S474" i="8" s="1"/>
  <c r="X473" i="8"/>
  <c r="Y473" i="8"/>
  <c r="R473" i="8"/>
  <c r="S473" i="8"/>
  <c r="X472" i="8"/>
  <c r="Y472" i="8"/>
  <c r="R472" i="8"/>
  <c r="S472" i="8" s="1"/>
  <c r="X471" i="8"/>
  <c r="Y471" i="8" s="1"/>
  <c r="R471" i="8"/>
  <c r="S471" i="8" s="1"/>
  <c r="X470" i="8"/>
  <c r="Y470" i="8" s="1"/>
  <c r="R470" i="8"/>
  <c r="S470" i="8" s="1"/>
  <c r="X469" i="8"/>
  <c r="Y469" i="8"/>
  <c r="R469" i="8"/>
  <c r="S469" i="8" s="1"/>
  <c r="X468" i="8"/>
  <c r="Y468" i="8"/>
  <c r="R468" i="8"/>
  <c r="S468" i="8"/>
  <c r="X467" i="8"/>
  <c r="Y467" i="8" s="1"/>
  <c r="R467" i="8"/>
  <c r="S467" i="8"/>
  <c r="X466" i="8"/>
  <c r="Y466" i="8" s="1"/>
  <c r="R466" i="8"/>
  <c r="S466" i="8" s="1"/>
  <c r="X465" i="8"/>
  <c r="Y465" i="8"/>
  <c r="R465" i="8"/>
  <c r="S465" i="8" s="1"/>
  <c r="X464" i="8"/>
  <c r="Y464" i="8" s="1"/>
  <c r="R464" i="8"/>
  <c r="S464" i="8" s="1"/>
  <c r="X463" i="8"/>
  <c r="Y463" i="8"/>
  <c r="R463" i="8"/>
  <c r="S463" i="8" s="1"/>
  <c r="X462" i="8"/>
  <c r="Y462" i="8"/>
  <c r="R462" i="8"/>
  <c r="S462" i="8" s="1"/>
  <c r="X461" i="8"/>
  <c r="Y461" i="8"/>
  <c r="R461" i="8"/>
  <c r="S461" i="8"/>
  <c r="X460" i="8"/>
  <c r="Y460" i="8"/>
  <c r="R460" i="8"/>
  <c r="S460" i="8" s="1"/>
  <c r="X459" i="8"/>
  <c r="Y459" i="8" s="1"/>
  <c r="R459" i="8"/>
  <c r="S459" i="8" s="1"/>
  <c r="X458" i="8"/>
  <c r="Y458" i="8" s="1"/>
  <c r="R458" i="8"/>
  <c r="S458" i="8" s="1"/>
  <c r="X457" i="8"/>
  <c r="Y457" i="8" s="1"/>
  <c r="R457" i="8"/>
  <c r="S457" i="8" s="1"/>
  <c r="X456" i="8"/>
  <c r="Y456" i="8"/>
  <c r="R456" i="8"/>
  <c r="S456" i="8"/>
  <c r="X455" i="8"/>
  <c r="Y455" i="8" s="1"/>
  <c r="R455" i="8"/>
  <c r="S455" i="8"/>
  <c r="X454" i="8"/>
  <c r="Y454" i="8"/>
  <c r="R454" i="8"/>
  <c r="S454" i="8"/>
  <c r="X453" i="8"/>
  <c r="Y453" i="8"/>
  <c r="R453" i="8"/>
  <c r="S453" i="8" s="1"/>
  <c r="X452" i="8"/>
  <c r="Y452" i="8" s="1"/>
  <c r="R452" i="8"/>
  <c r="S452" i="8"/>
  <c r="X451" i="8"/>
  <c r="Y451" i="8"/>
  <c r="R451" i="8"/>
  <c r="S451" i="8" s="1"/>
  <c r="R450" i="8"/>
  <c r="S450" i="8" s="1"/>
  <c r="X449" i="8"/>
  <c r="Y449" i="8" s="1"/>
  <c r="R449" i="8"/>
  <c r="S449" i="8" s="1"/>
  <c r="X448" i="8"/>
  <c r="Y448" i="8" s="1"/>
  <c r="R448" i="8"/>
  <c r="S448" i="8" s="1"/>
  <c r="X447" i="8"/>
  <c r="Y447" i="8" s="1"/>
  <c r="R447" i="8"/>
  <c r="S447" i="8" s="1"/>
  <c r="X446" i="8"/>
  <c r="Y446" i="8"/>
  <c r="R446" i="8"/>
  <c r="S446" i="8"/>
  <c r="X445" i="8"/>
  <c r="Y445" i="8" s="1"/>
  <c r="R445" i="8"/>
  <c r="S445" i="8"/>
  <c r="R444" i="8"/>
  <c r="S444" i="8"/>
  <c r="X443" i="8"/>
  <c r="Y443" i="8"/>
  <c r="R443" i="8"/>
  <c r="S443" i="8" s="1"/>
  <c r="X442" i="8"/>
  <c r="Y442" i="8" s="1"/>
  <c r="R442" i="8"/>
  <c r="S442" i="8"/>
  <c r="X441" i="8"/>
  <c r="Y441" i="8" s="1"/>
  <c r="R441" i="8"/>
  <c r="S441" i="8" s="1"/>
  <c r="X440" i="8"/>
  <c r="Y440" i="8" s="1"/>
  <c r="R440" i="8"/>
  <c r="S440" i="8" s="1"/>
  <c r="X439" i="8"/>
  <c r="Y439" i="8" s="1"/>
  <c r="R439" i="8"/>
  <c r="S439" i="8" s="1"/>
  <c r="X438" i="8"/>
  <c r="Y438" i="8" s="1"/>
  <c r="R438" i="8"/>
  <c r="S438" i="8" s="1"/>
  <c r="X437" i="8"/>
  <c r="Y437" i="8" s="1"/>
  <c r="X435" i="8"/>
  <c r="Y435" i="8"/>
  <c r="R435" i="8"/>
  <c r="S435" i="8"/>
  <c r="X434" i="8"/>
  <c r="Y434" i="8" s="1"/>
  <c r="R434" i="8"/>
  <c r="S434" i="8" s="1"/>
  <c r="X433" i="8"/>
  <c r="Y433" i="8" s="1"/>
  <c r="R433" i="8"/>
  <c r="S433" i="8" s="1"/>
  <c r="X432" i="8"/>
  <c r="Y432" i="8" s="1"/>
  <c r="R432" i="8"/>
  <c r="S432" i="8" s="1"/>
  <c r="X431" i="8"/>
  <c r="Y431" i="8"/>
  <c r="R431" i="8"/>
  <c r="S431" i="8" s="1"/>
  <c r="X430" i="8"/>
  <c r="Y430" i="8"/>
  <c r="R430" i="8"/>
  <c r="S430" i="8"/>
  <c r="X429" i="8"/>
  <c r="Y429" i="8"/>
  <c r="R429" i="8"/>
  <c r="S429" i="8"/>
  <c r="X428" i="8"/>
  <c r="Y428" i="8" s="1"/>
  <c r="R428" i="8"/>
  <c r="S428" i="8" s="1"/>
  <c r="X427" i="8"/>
  <c r="Y427" i="8" s="1"/>
  <c r="R427" i="8"/>
  <c r="S427" i="8" s="1"/>
  <c r="X426" i="8"/>
  <c r="Y426" i="8" s="1"/>
  <c r="R426" i="8"/>
  <c r="S426" i="8" s="1"/>
  <c r="X425" i="8"/>
  <c r="Y425" i="8"/>
  <c r="R425" i="8"/>
  <c r="S425" i="8" s="1"/>
  <c r="R424" i="8"/>
  <c r="S424" i="8" s="1"/>
  <c r="X423" i="8"/>
  <c r="Y423" i="8" s="1"/>
  <c r="R423" i="8"/>
  <c r="S423" i="8" s="1"/>
  <c r="X422" i="8"/>
  <c r="Y422" i="8" s="1"/>
  <c r="R422" i="8"/>
  <c r="S422" i="8" s="1"/>
  <c r="X421" i="8"/>
  <c r="Y421" i="8" s="1"/>
  <c r="R421" i="8"/>
  <c r="S421" i="8" s="1"/>
  <c r="X420" i="8"/>
  <c r="Y420" i="8" s="1"/>
  <c r="R420" i="8"/>
  <c r="S420" i="8" s="1"/>
  <c r="X419" i="8"/>
  <c r="Y419" i="8" s="1"/>
  <c r="R419" i="8"/>
  <c r="S419" i="8" s="1"/>
  <c r="X418" i="8"/>
  <c r="Y418" i="8" s="1"/>
  <c r="X417" i="8"/>
  <c r="Y417" i="8" s="1"/>
  <c r="R417" i="8"/>
  <c r="S417" i="8" s="1"/>
  <c r="X416" i="8"/>
  <c r="Y416" i="8" s="1"/>
  <c r="R416" i="8"/>
  <c r="S416" i="8" s="1"/>
  <c r="X415" i="8"/>
  <c r="Y415" i="8" s="1"/>
  <c r="R415" i="8"/>
  <c r="S415" i="8" s="1"/>
  <c r="X414" i="8"/>
  <c r="Y414" i="8" s="1"/>
  <c r="R414" i="8"/>
  <c r="S414" i="8" s="1"/>
  <c r="X413" i="8"/>
  <c r="Y413" i="8" s="1"/>
  <c r="R413" i="8"/>
  <c r="S413" i="8" s="1"/>
  <c r="X412" i="8"/>
  <c r="Y412" i="8" s="1"/>
  <c r="R412" i="8"/>
  <c r="S412" i="8" s="1"/>
  <c r="X411" i="8"/>
  <c r="Y411" i="8" s="1"/>
  <c r="R411" i="8"/>
  <c r="S411" i="8" s="1"/>
  <c r="X410" i="8"/>
  <c r="Y410" i="8" s="1"/>
  <c r="R410" i="8"/>
  <c r="S410" i="8" s="1"/>
  <c r="X409" i="8"/>
  <c r="Y409" i="8" s="1"/>
  <c r="R409" i="8"/>
  <c r="S409" i="8" s="1"/>
  <c r="X408" i="8"/>
  <c r="Y408" i="8" s="1"/>
  <c r="R408" i="8"/>
  <c r="S408" i="8" s="1"/>
  <c r="X407" i="8"/>
  <c r="Y407" i="8" s="1"/>
  <c r="R407" i="8"/>
  <c r="S407" i="8" s="1"/>
  <c r="X406" i="8"/>
  <c r="Y406" i="8" s="1"/>
  <c r="X405" i="8"/>
  <c r="Y405" i="8" s="1"/>
  <c r="R405" i="8"/>
  <c r="S405" i="8" s="1"/>
  <c r="X404" i="8"/>
  <c r="Y404" i="8" s="1"/>
  <c r="R404" i="8"/>
  <c r="S404" i="8" s="1"/>
  <c r="X403" i="8"/>
  <c r="Y403" i="8" s="1"/>
  <c r="R403" i="8"/>
  <c r="S403" i="8" s="1"/>
  <c r="X402" i="8"/>
  <c r="Y402" i="8" s="1"/>
  <c r="R402" i="8"/>
  <c r="S402" i="8"/>
  <c r="X401" i="8"/>
  <c r="Y401" i="8" s="1"/>
  <c r="R401" i="8"/>
  <c r="S401" i="8" s="1"/>
  <c r="X400" i="8"/>
  <c r="Y400" i="8" s="1"/>
  <c r="X399" i="8"/>
  <c r="Y399" i="8" s="1"/>
  <c r="R399" i="8"/>
  <c r="S399" i="8" s="1"/>
  <c r="X398" i="8"/>
  <c r="Y398" i="8" s="1"/>
  <c r="R398" i="8"/>
  <c r="S398" i="8"/>
  <c r="X397" i="8"/>
  <c r="Y397" i="8" s="1"/>
  <c r="R397" i="8"/>
  <c r="S397" i="8" s="1"/>
  <c r="X396" i="8"/>
  <c r="Y396" i="8" s="1"/>
  <c r="R396" i="8"/>
  <c r="S396" i="8" s="1"/>
  <c r="X395" i="8"/>
  <c r="Y395" i="8" s="1"/>
  <c r="R395" i="8"/>
  <c r="S395" i="8" s="1"/>
  <c r="X394" i="8"/>
  <c r="Y394" i="8" s="1"/>
  <c r="R394" i="8"/>
  <c r="S394" i="8" s="1"/>
  <c r="X393" i="8"/>
  <c r="Y393" i="8" s="1"/>
  <c r="X390" i="8"/>
  <c r="Y390" i="8" s="1"/>
  <c r="R390" i="8"/>
  <c r="S390" i="8"/>
  <c r="X389" i="8"/>
  <c r="Y389" i="8" s="1"/>
  <c r="R389" i="8"/>
  <c r="S389" i="8" s="1"/>
  <c r="X388" i="8"/>
  <c r="Y388" i="8" s="1"/>
  <c r="R388" i="8"/>
  <c r="S388" i="8" s="1"/>
  <c r="X387" i="8"/>
  <c r="Y387" i="8"/>
  <c r="R387" i="8"/>
  <c r="S387" i="8"/>
  <c r="X386" i="8"/>
  <c r="Y386" i="8"/>
  <c r="X385" i="8"/>
  <c r="Y385" i="8"/>
  <c r="R385" i="8"/>
  <c r="S385" i="8" s="1"/>
  <c r="X384" i="8"/>
  <c r="Y384" i="8" s="1"/>
  <c r="R384" i="8"/>
  <c r="S384" i="8" s="1"/>
  <c r="X383" i="8"/>
  <c r="Y383" i="8"/>
  <c r="X382" i="8"/>
  <c r="Y382" i="8" s="1"/>
  <c r="R382" i="8"/>
  <c r="S382" i="8" s="1"/>
  <c r="X381" i="8"/>
  <c r="Y381" i="8" s="1"/>
  <c r="R381" i="8"/>
  <c r="S381" i="8"/>
  <c r="X380" i="8"/>
  <c r="Y380" i="8" s="1"/>
  <c r="R380" i="8"/>
  <c r="S380" i="8"/>
  <c r="X379" i="8"/>
  <c r="Y379" i="8" s="1"/>
  <c r="R379" i="8"/>
  <c r="S379" i="8" s="1"/>
  <c r="X378" i="8"/>
  <c r="Y378" i="8" s="1"/>
  <c r="R378" i="8"/>
  <c r="S378" i="8" s="1"/>
  <c r="X377" i="8"/>
  <c r="Y377" i="8"/>
  <c r="R377" i="8"/>
  <c r="S377" i="8"/>
  <c r="X376" i="8"/>
  <c r="Y376" i="8" s="1"/>
  <c r="R376" i="8"/>
  <c r="S376" i="8"/>
  <c r="X375" i="8"/>
  <c r="Y375" i="8" s="1"/>
  <c r="R375" i="8"/>
  <c r="S375" i="8" s="1"/>
  <c r="X374" i="8"/>
  <c r="Y374" i="8"/>
  <c r="R374" i="8"/>
  <c r="S374" i="8" s="1"/>
  <c r="R373" i="8"/>
  <c r="S373" i="8" s="1"/>
  <c r="R372" i="8"/>
  <c r="S372" i="8"/>
  <c r="X371" i="8"/>
  <c r="Y371" i="8"/>
  <c r="R371" i="8"/>
  <c r="S371" i="8" s="1"/>
  <c r="X370" i="8"/>
  <c r="Y370" i="8"/>
  <c r="R370" i="8"/>
  <c r="S370" i="8" s="1"/>
  <c r="X369" i="8"/>
  <c r="Y369" i="8"/>
  <c r="X368" i="8"/>
  <c r="Y368" i="8" s="1"/>
  <c r="R368" i="8"/>
  <c r="S368" i="8" s="1"/>
  <c r="X367" i="8"/>
  <c r="Y367" i="8" s="1"/>
  <c r="R367" i="8"/>
  <c r="S367" i="8" s="1"/>
  <c r="X366" i="8"/>
  <c r="Y366" i="8"/>
  <c r="R366" i="8"/>
  <c r="S366" i="8"/>
  <c r="X365" i="8"/>
  <c r="Y365" i="8" s="1"/>
  <c r="X364" i="8"/>
  <c r="Y364" i="8" s="1"/>
  <c r="R364" i="8"/>
  <c r="S364" i="8" s="1"/>
  <c r="X361" i="8"/>
  <c r="Y361" i="8"/>
  <c r="R361" i="8"/>
  <c r="S361" i="8" s="1"/>
  <c r="X360" i="8"/>
  <c r="Y360" i="8" s="1"/>
  <c r="X359" i="8"/>
  <c r="Y359" i="8" s="1"/>
  <c r="R359" i="8"/>
  <c r="S359" i="8"/>
  <c r="X358" i="8"/>
  <c r="Y358" i="8"/>
  <c r="R358" i="8"/>
  <c r="S358" i="8" s="1"/>
  <c r="X357" i="8"/>
  <c r="Y357" i="8"/>
  <c r="R357" i="8"/>
  <c r="S357" i="8"/>
  <c r="X356" i="8"/>
  <c r="Y356" i="8"/>
  <c r="R356" i="8"/>
  <c r="S356" i="8"/>
  <c r="X355" i="8"/>
  <c r="Y355" i="8" s="1"/>
  <c r="R355" i="8"/>
  <c r="S355" i="8" s="1"/>
  <c r="X354" i="8"/>
  <c r="Y354" i="8"/>
  <c r="R354" i="8"/>
  <c r="S354" i="8"/>
  <c r="X353" i="8"/>
  <c r="Y353" i="8" s="1"/>
  <c r="R353" i="8"/>
  <c r="S353" i="8"/>
  <c r="X352" i="8"/>
  <c r="Y352" i="8" s="1"/>
  <c r="R352" i="8"/>
  <c r="S352" i="8" s="1"/>
  <c r="X351" i="8"/>
  <c r="Y351" i="8" s="1"/>
  <c r="R351" i="8"/>
  <c r="S351" i="8"/>
  <c r="X350" i="8"/>
  <c r="Y350" i="8" s="1"/>
  <c r="R350" i="8"/>
  <c r="S350" i="8"/>
  <c r="X349" i="8"/>
  <c r="Y349" i="8" s="1"/>
  <c r="R349" i="8"/>
  <c r="S349" i="8" s="1"/>
  <c r="X348" i="8"/>
  <c r="Y348" i="8" s="1"/>
  <c r="R348" i="8"/>
  <c r="S348" i="8" s="1"/>
  <c r="X347" i="8"/>
  <c r="Y347" i="8"/>
  <c r="R347" i="8"/>
  <c r="S347" i="8"/>
  <c r="X346" i="8"/>
  <c r="Y346" i="8"/>
  <c r="R346" i="8"/>
  <c r="S346" i="8" s="1"/>
  <c r="X345" i="8"/>
  <c r="Y345" i="8"/>
  <c r="R345" i="8"/>
  <c r="S345" i="8"/>
  <c r="X344" i="8"/>
  <c r="Y344" i="8"/>
  <c r="X343" i="8"/>
  <c r="Y343" i="8"/>
  <c r="R343" i="8"/>
  <c r="S343" i="8"/>
  <c r="X342" i="8"/>
  <c r="Y342" i="8" s="1"/>
  <c r="R342" i="8"/>
  <c r="S342" i="8"/>
  <c r="X341" i="8"/>
  <c r="Y341" i="8"/>
  <c r="R341" i="8"/>
  <c r="S341" i="8"/>
  <c r="X340" i="8"/>
  <c r="Y340" i="8" s="1"/>
  <c r="R340" i="8"/>
  <c r="S340" i="8" s="1"/>
  <c r="X339" i="8"/>
  <c r="Y339" i="8" s="1"/>
  <c r="R339" i="8"/>
  <c r="S339" i="8"/>
  <c r="X338" i="8"/>
  <c r="Y338" i="8"/>
  <c r="R338" i="8"/>
  <c r="S338" i="8"/>
  <c r="X337" i="8"/>
  <c r="Y337" i="8"/>
  <c r="R337" i="8"/>
  <c r="S337" i="8" s="1"/>
  <c r="X336" i="8"/>
  <c r="Y336" i="8" s="1"/>
  <c r="R336" i="8"/>
  <c r="S336" i="8" s="1"/>
  <c r="X335" i="8"/>
  <c r="Y335" i="8" s="1"/>
  <c r="R335" i="8"/>
  <c r="S335" i="8" s="1"/>
  <c r="X334" i="8"/>
  <c r="Y334" i="8"/>
  <c r="R334" i="8"/>
  <c r="S334" i="8"/>
  <c r="X333" i="8"/>
  <c r="Y333" i="8" s="1"/>
  <c r="R333" i="8"/>
  <c r="S333" i="8" s="1"/>
  <c r="X332" i="8"/>
  <c r="Y332" i="8" s="1"/>
  <c r="R332" i="8"/>
  <c r="S332" i="8" s="1"/>
  <c r="X331" i="8"/>
  <c r="Y331" i="8" s="1"/>
  <c r="R331" i="8"/>
  <c r="S331" i="8" s="1"/>
  <c r="R330" i="8"/>
  <c r="S330" i="8" s="1"/>
  <c r="X329" i="8"/>
  <c r="Y329" i="8"/>
  <c r="R329" i="8"/>
  <c r="S329" i="8" s="1"/>
  <c r="X328" i="8"/>
  <c r="Y328" i="8" s="1"/>
  <c r="R328" i="8"/>
  <c r="S328" i="8" s="1"/>
  <c r="X327" i="8"/>
  <c r="Y327" i="8" s="1"/>
  <c r="X326" i="8"/>
  <c r="Y326" i="8" s="1"/>
  <c r="R326" i="8"/>
  <c r="S326" i="8"/>
  <c r="X325" i="8"/>
  <c r="Y325" i="8" s="1"/>
  <c r="R325" i="8"/>
  <c r="S325" i="8" s="1"/>
  <c r="X324" i="8"/>
  <c r="Y324" i="8" s="1"/>
  <c r="X323" i="8"/>
  <c r="Y323" i="8"/>
  <c r="R323" i="8"/>
  <c r="S323" i="8"/>
  <c r="X322" i="8"/>
  <c r="Y322" i="8"/>
  <c r="R322" i="8"/>
  <c r="S322" i="8"/>
  <c r="X321" i="8"/>
  <c r="Y321" i="8"/>
  <c r="R321" i="8"/>
  <c r="S321" i="8"/>
  <c r="X320" i="8"/>
  <c r="Y320" i="8" s="1"/>
  <c r="R320" i="8"/>
  <c r="S320" i="8"/>
  <c r="X319" i="8"/>
  <c r="Y319" i="8" s="1"/>
  <c r="R319" i="8"/>
  <c r="S319" i="8" s="1"/>
  <c r="X318" i="8"/>
  <c r="Y318" i="8"/>
  <c r="R318" i="8"/>
  <c r="S318" i="8"/>
  <c r="X317" i="8"/>
  <c r="Y317" i="8"/>
  <c r="R317" i="8"/>
  <c r="S317" i="8"/>
  <c r="X316" i="8"/>
  <c r="Y316" i="8"/>
  <c r="X315" i="8"/>
  <c r="Y315" i="8"/>
  <c r="R315" i="8"/>
  <c r="S315" i="8"/>
  <c r="X314" i="8"/>
  <c r="Y314" i="8"/>
  <c r="R314" i="8"/>
  <c r="S314" i="8"/>
  <c r="X313" i="8"/>
  <c r="Y313" i="8"/>
  <c r="R313" i="8"/>
  <c r="S313" i="8"/>
  <c r="X312" i="8"/>
  <c r="Y312" i="8" s="1"/>
  <c r="R312" i="8"/>
  <c r="S312" i="8" s="1"/>
  <c r="X311" i="8"/>
  <c r="Y311" i="8" s="1"/>
  <c r="R311" i="8"/>
  <c r="S311" i="8"/>
  <c r="X310" i="8"/>
  <c r="Y310" i="8"/>
  <c r="R310" i="8"/>
  <c r="S310" i="8"/>
  <c r="X309" i="8"/>
  <c r="Y309" i="8"/>
  <c r="R309" i="8"/>
  <c r="S309" i="8"/>
  <c r="X308" i="8"/>
  <c r="Y308" i="8" s="1"/>
  <c r="R308" i="8"/>
  <c r="S308" i="8"/>
  <c r="X307" i="8"/>
  <c r="Y307" i="8"/>
  <c r="R307" i="8"/>
  <c r="S307" i="8" s="1"/>
  <c r="X306" i="8"/>
  <c r="Y306" i="8" s="1"/>
  <c r="R306" i="8"/>
  <c r="S306" i="8" s="1"/>
  <c r="X305" i="8"/>
  <c r="Y305" i="8" s="1"/>
  <c r="R305" i="8"/>
  <c r="S305" i="8" s="1"/>
  <c r="X304" i="8"/>
  <c r="Y304" i="8"/>
  <c r="R304" i="8"/>
  <c r="S304" i="8"/>
  <c r="X303" i="8"/>
  <c r="Y303" i="8"/>
  <c r="R303" i="8"/>
  <c r="S303" i="8"/>
  <c r="X302" i="8"/>
  <c r="Y302" i="8" s="1"/>
  <c r="P1" i="8"/>
  <c r="Q302" i="8"/>
  <c r="X301" i="8"/>
  <c r="Y301" i="8" s="1"/>
  <c r="X300" i="8"/>
  <c r="Y300" i="8" s="1"/>
  <c r="R300" i="8"/>
  <c r="S300" i="8" s="1"/>
  <c r="X299" i="8"/>
  <c r="Y299" i="8" s="1"/>
  <c r="R299" i="8"/>
  <c r="S299" i="8"/>
  <c r="R298" i="8"/>
  <c r="S298" i="8"/>
  <c r="X297" i="8"/>
  <c r="Y297" i="8" s="1"/>
  <c r="R297" i="8"/>
  <c r="S297" i="8" s="1"/>
  <c r="X296" i="8"/>
  <c r="Y296" i="8" s="1"/>
  <c r="R296" i="8"/>
  <c r="S296" i="8" s="1"/>
  <c r="X295" i="8"/>
  <c r="Y295" i="8" s="1"/>
  <c r="R295" i="8"/>
  <c r="S295" i="8" s="1"/>
  <c r="X294" i="8"/>
  <c r="Y294" i="8" s="1"/>
  <c r="R294" i="8"/>
  <c r="S294" i="8" s="1"/>
  <c r="X293" i="8"/>
  <c r="Y293" i="8" s="1"/>
  <c r="R293" i="8"/>
  <c r="S293" i="8" s="1"/>
  <c r="X292" i="8"/>
  <c r="Y292" i="8" s="1"/>
  <c r="X291" i="8"/>
  <c r="Y291" i="8" s="1"/>
  <c r="R291" i="8"/>
  <c r="S291" i="8" s="1"/>
  <c r="X290" i="8"/>
  <c r="Y290" i="8" s="1"/>
  <c r="R290" i="8"/>
  <c r="S290" i="8"/>
  <c r="X289" i="8"/>
  <c r="Y289" i="8"/>
  <c r="X288" i="8"/>
  <c r="Y288" i="8"/>
  <c r="R288" i="8"/>
  <c r="S288" i="8"/>
  <c r="X287" i="8"/>
  <c r="Y287" i="8"/>
  <c r="R287" i="8"/>
  <c r="S287" i="8"/>
  <c r="R286" i="8"/>
  <c r="S286" i="8"/>
  <c r="X285" i="8"/>
  <c r="Y285" i="8" s="1"/>
  <c r="R285" i="8"/>
  <c r="S285" i="8" s="1"/>
  <c r="X284" i="8"/>
  <c r="Y284" i="8" s="1"/>
  <c r="R284" i="8"/>
  <c r="S284" i="8"/>
  <c r="X283" i="8"/>
  <c r="Y283" i="8" s="1"/>
  <c r="R283" i="8"/>
  <c r="S283" i="8" s="1"/>
  <c r="X282" i="8"/>
  <c r="Y282" i="8" s="1"/>
  <c r="R282" i="8"/>
  <c r="S282" i="8" s="1"/>
  <c r="X281" i="8"/>
  <c r="Y281" i="8" s="1"/>
  <c r="R281" i="8"/>
  <c r="S281" i="8" s="1"/>
  <c r="X280" i="8"/>
  <c r="Y280" i="8"/>
  <c r="R280" i="8"/>
  <c r="S280" i="8" s="1"/>
  <c r="X278" i="8"/>
  <c r="Y278" i="8"/>
  <c r="R278" i="8"/>
  <c r="S278" i="8"/>
  <c r="X277" i="8"/>
  <c r="Y277" i="8"/>
  <c r="R277" i="8"/>
  <c r="S277" i="8"/>
  <c r="X276" i="8"/>
  <c r="Y276" i="8" s="1"/>
  <c r="R276" i="8"/>
  <c r="S276" i="8" s="1"/>
  <c r="X275" i="8"/>
  <c r="Y275" i="8" s="1"/>
  <c r="X274" i="8"/>
  <c r="Y274" i="8" s="1"/>
  <c r="R274" i="8"/>
  <c r="S274" i="8" s="1"/>
  <c r="X273" i="8"/>
  <c r="Y273" i="8" s="1"/>
  <c r="R273" i="8"/>
  <c r="S273" i="8" s="1"/>
  <c r="X272" i="8"/>
  <c r="Y272" i="8" s="1"/>
  <c r="R272" i="8"/>
  <c r="S272" i="8" s="1"/>
  <c r="X271" i="8"/>
  <c r="Y271" i="8" s="1"/>
  <c r="R271" i="8"/>
  <c r="S271" i="8" s="1"/>
  <c r="R270" i="8"/>
  <c r="S270" i="8" s="1"/>
  <c r="X269" i="8"/>
  <c r="Y269" i="8" s="1"/>
  <c r="R269" i="8"/>
  <c r="S269" i="8" s="1"/>
  <c r="X268" i="8"/>
  <c r="Y268" i="8" s="1"/>
  <c r="R268" i="8"/>
  <c r="S268" i="8"/>
  <c r="R267" i="8"/>
  <c r="S267" i="8" s="1"/>
  <c r="X266" i="8"/>
  <c r="Y266" i="8" s="1"/>
  <c r="R266" i="8"/>
  <c r="S266" i="8" s="1"/>
  <c r="X265" i="8"/>
  <c r="Y265" i="8"/>
  <c r="R265" i="8"/>
  <c r="S265" i="8"/>
  <c r="X264" i="8"/>
  <c r="Y264" i="8"/>
  <c r="R264" i="8"/>
  <c r="S264" i="8"/>
  <c r="X263" i="8"/>
  <c r="Y263" i="8" s="1"/>
  <c r="R263" i="8"/>
  <c r="S263" i="8"/>
  <c r="X262" i="8"/>
  <c r="Y262" i="8" s="1"/>
  <c r="R262" i="8"/>
  <c r="S262" i="8" s="1"/>
  <c r="X261" i="8"/>
  <c r="Y261" i="8" s="1"/>
  <c r="R261" i="8"/>
  <c r="S261" i="8" s="1"/>
  <c r="X259" i="8"/>
  <c r="Y259" i="8" s="1"/>
  <c r="R259" i="8"/>
  <c r="S259" i="8" s="1"/>
  <c r="X258" i="8"/>
  <c r="Y258" i="8" s="1"/>
  <c r="R258" i="8"/>
  <c r="S258" i="8"/>
  <c r="X257" i="8"/>
  <c r="Y257" i="8" s="1"/>
  <c r="R257" i="8"/>
  <c r="S257" i="8" s="1"/>
  <c r="X256" i="8"/>
  <c r="Y256" i="8"/>
  <c r="X255" i="8"/>
  <c r="Y255" i="8"/>
  <c r="R255" i="8"/>
  <c r="S255" i="8"/>
  <c r="X254" i="8"/>
  <c r="Y254" i="8" s="1"/>
  <c r="R254" i="8"/>
  <c r="S254" i="8"/>
  <c r="X253" i="8"/>
  <c r="Y253" i="8" s="1"/>
  <c r="R253" i="8"/>
  <c r="S253" i="8" s="1"/>
  <c r="X252" i="8"/>
  <c r="Y252" i="8" s="1"/>
  <c r="X251" i="8"/>
  <c r="Y251" i="8" s="1"/>
  <c r="R251" i="8"/>
  <c r="S251" i="8" s="1"/>
  <c r="X250" i="8"/>
  <c r="Y250" i="8" s="1"/>
  <c r="R250" i="8"/>
  <c r="S250" i="8" s="1"/>
  <c r="X249" i="8"/>
  <c r="Y249" i="8"/>
  <c r="R249" i="8"/>
  <c r="S249" i="8"/>
  <c r="X248" i="8"/>
  <c r="Y248" i="8" s="1"/>
  <c r="R248" i="8"/>
  <c r="S248" i="8"/>
  <c r="X247" i="8"/>
  <c r="Y247" i="8"/>
  <c r="X245" i="8"/>
  <c r="Y245" i="8"/>
  <c r="R245" i="8"/>
  <c r="S245" i="8"/>
  <c r="X244" i="8"/>
  <c r="Y244" i="8"/>
  <c r="R244" i="8"/>
  <c r="S244" i="8"/>
  <c r="X243" i="8"/>
  <c r="Y243" i="8"/>
  <c r="X242" i="8"/>
  <c r="Y242" i="8"/>
  <c r="X241" i="8"/>
  <c r="Y241" i="8" s="1"/>
  <c r="R241" i="8"/>
  <c r="S241" i="8"/>
  <c r="X240" i="8"/>
  <c r="Y240" i="8"/>
  <c r="R240" i="8"/>
  <c r="S240" i="8" s="1"/>
  <c r="X239" i="8"/>
  <c r="Y239" i="8"/>
  <c r="R239" i="8"/>
  <c r="S239" i="8" s="1"/>
  <c r="X238" i="8"/>
  <c r="Y238" i="8" s="1"/>
  <c r="R238" i="8"/>
  <c r="S238" i="8"/>
  <c r="X237" i="8"/>
  <c r="Y237" i="8"/>
  <c r="R237" i="8"/>
  <c r="S237" i="8" s="1"/>
  <c r="X236" i="8"/>
  <c r="Y236" i="8" s="1"/>
  <c r="R236" i="8"/>
  <c r="S236" i="8" s="1"/>
  <c r="X235" i="8"/>
  <c r="Y235" i="8" s="1"/>
  <c r="X234" i="8"/>
  <c r="Y234" i="8"/>
  <c r="R234" i="8"/>
  <c r="S234" i="8"/>
  <c r="X233" i="8"/>
  <c r="Y233" i="8" s="1"/>
  <c r="R233" i="8"/>
  <c r="S233" i="8" s="1"/>
  <c r="X232" i="8"/>
  <c r="Y232" i="8"/>
  <c r="R232" i="8"/>
  <c r="S232" i="8"/>
  <c r="X231" i="8"/>
  <c r="Y231" i="8" s="1"/>
  <c r="R231" i="8"/>
  <c r="S231" i="8" s="1"/>
  <c r="X230" i="8"/>
  <c r="Y230" i="8" s="1"/>
  <c r="R230" i="8"/>
  <c r="S230" i="8" s="1"/>
  <c r="X229" i="8"/>
  <c r="Y229" i="8" s="1"/>
  <c r="R229" i="8"/>
  <c r="S229" i="8" s="1"/>
  <c r="X228" i="8"/>
  <c r="Y228" i="8"/>
  <c r="R228" i="8"/>
  <c r="S228" i="8" s="1"/>
  <c r="X227" i="8"/>
  <c r="Y227" i="8" s="1"/>
  <c r="X226" i="8"/>
  <c r="Y226" i="8" s="1"/>
  <c r="R226" i="8"/>
  <c r="S226" i="8" s="1"/>
  <c r="X225" i="8"/>
  <c r="Y225" i="8" s="1"/>
  <c r="R225" i="8"/>
  <c r="S225" i="8"/>
  <c r="X224" i="8"/>
  <c r="Y224" i="8" s="1"/>
  <c r="R224" i="8"/>
  <c r="S224" i="8" s="1"/>
  <c r="X223" i="8"/>
  <c r="Y223" i="8"/>
  <c r="R223" i="8"/>
  <c r="S223" i="8"/>
  <c r="X222" i="8"/>
  <c r="Y222" i="8"/>
  <c r="R222" i="8"/>
  <c r="S222" i="8" s="1"/>
  <c r="X221" i="8"/>
  <c r="Y221" i="8" s="1"/>
  <c r="R221" i="8"/>
  <c r="S221" i="8" s="1"/>
  <c r="X220" i="8"/>
  <c r="Y220" i="8" s="1"/>
  <c r="R220" i="8"/>
  <c r="S220" i="8" s="1"/>
  <c r="X219" i="8"/>
  <c r="Y219" i="8" s="1"/>
  <c r="R219" i="8"/>
  <c r="S219" i="8" s="1"/>
  <c r="X218" i="8"/>
  <c r="Y218" i="8" s="1"/>
  <c r="R218" i="8"/>
  <c r="S218" i="8" s="1"/>
  <c r="X217" i="8"/>
  <c r="Y217" i="8" s="1"/>
  <c r="R217" i="8"/>
  <c r="S217" i="8" s="1"/>
  <c r="X216" i="8"/>
  <c r="Y216" i="8" s="1"/>
  <c r="R216" i="8"/>
  <c r="S216" i="8" s="1"/>
  <c r="X214" i="8"/>
  <c r="Y214" i="8"/>
  <c r="X213" i="8"/>
  <c r="Y213" i="8"/>
  <c r="R213" i="8"/>
  <c r="S213" i="8"/>
  <c r="X212" i="8"/>
  <c r="Y212" i="8"/>
  <c r="R212" i="8"/>
  <c r="S212" i="8" s="1"/>
  <c r="X211" i="8"/>
  <c r="Y211" i="8" s="1"/>
  <c r="R211" i="8"/>
  <c r="S211" i="8" s="1"/>
  <c r="X210" i="8"/>
  <c r="Y210" i="8"/>
  <c r="R210" i="8"/>
  <c r="S210" i="8" s="1"/>
  <c r="X209" i="8"/>
  <c r="Y209" i="8"/>
  <c r="R209" i="8"/>
  <c r="S209" i="8" s="1"/>
  <c r="X208" i="8"/>
  <c r="Y208" i="8"/>
  <c r="R208" i="8"/>
  <c r="S208" i="8" s="1"/>
  <c r="Y207" i="8"/>
  <c r="X207" i="8"/>
  <c r="X206" i="8"/>
  <c r="Y206" i="8"/>
  <c r="R206" i="8"/>
  <c r="S206" i="8" s="1"/>
  <c r="X205" i="8"/>
  <c r="Y205" i="8" s="1"/>
  <c r="R205" i="8"/>
  <c r="S205" i="8" s="1"/>
  <c r="X204" i="8"/>
  <c r="Y204" i="8" s="1"/>
  <c r="R204" i="8"/>
  <c r="S204" i="8" s="1"/>
  <c r="X203" i="8"/>
  <c r="Y203" i="8" s="1"/>
  <c r="X202" i="8"/>
  <c r="Y202" i="8"/>
  <c r="X201" i="8"/>
  <c r="Y201" i="8" s="1"/>
  <c r="R201" i="8"/>
  <c r="S201" i="8" s="1"/>
  <c r="X200" i="8"/>
  <c r="Y200" i="8" s="1"/>
  <c r="R200" i="8"/>
  <c r="S200" i="8" s="1"/>
  <c r="X199" i="8"/>
  <c r="Y199" i="8" s="1"/>
  <c r="R199" i="8"/>
  <c r="S199" i="8"/>
  <c r="X198" i="8"/>
  <c r="Y198" i="8" s="1"/>
  <c r="R198" i="8"/>
  <c r="S198" i="8"/>
  <c r="X197" i="8"/>
  <c r="Y197" i="8" s="1"/>
  <c r="R197" i="8"/>
  <c r="S197" i="8" s="1"/>
  <c r="X196" i="8"/>
  <c r="Y196" i="8" s="1"/>
  <c r="R196" i="8"/>
  <c r="S196" i="8"/>
  <c r="X195" i="8"/>
  <c r="Y195" i="8" s="1"/>
  <c r="R195" i="8"/>
  <c r="S195" i="8"/>
  <c r="X194" i="8"/>
  <c r="Y194" i="8" s="1"/>
  <c r="R194" i="8"/>
  <c r="S194" i="8" s="1"/>
  <c r="X193" i="8"/>
  <c r="Y193" i="8"/>
  <c r="R193" i="8"/>
  <c r="S193" i="8"/>
  <c r="X192" i="8"/>
  <c r="Y192" i="8" s="1"/>
  <c r="R192" i="8"/>
  <c r="S192" i="8" s="1"/>
  <c r="X191" i="8"/>
  <c r="Y191" i="8" s="1"/>
  <c r="R191" i="8"/>
  <c r="S191" i="8" s="1"/>
  <c r="X190" i="8"/>
  <c r="Y190" i="8" s="1"/>
  <c r="R190" i="8"/>
  <c r="S190" i="8" s="1"/>
  <c r="X189" i="8"/>
  <c r="Y189" i="8" s="1"/>
  <c r="R189" i="8"/>
  <c r="S189" i="8"/>
  <c r="X188" i="8"/>
  <c r="Y188" i="8"/>
  <c r="R188" i="8"/>
  <c r="S188" i="8" s="1"/>
  <c r="X187" i="8"/>
  <c r="Y187" i="8" s="1"/>
  <c r="R187" i="8"/>
  <c r="S187" i="8" s="1"/>
  <c r="X186" i="8"/>
  <c r="Y186" i="8" s="1"/>
  <c r="S185" i="8"/>
  <c r="R185" i="8"/>
  <c r="X184" i="8"/>
  <c r="Y184" i="8" s="1"/>
  <c r="R184" i="8"/>
  <c r="S184" i="8" s="1"/>
  <c r="X183" i="8"/>
  <c r="Y183" i="8" s="1"/>
  <c r="X182" i="8"/>
  <c r="Y182" i="8" s="1"/>
  <c r="R182" i="8"/>
  <c r="S182" i="8" s="1"/>
  <c r="X181" i="8"/>
  <c r="Y181" i="8" s="1"/>
  <c r="R181" i="8"/>
  <c r="S181" i="8" s="1"/>
  <c r="X180" i="8"/>
  <c r="Y180" i="8" s="1"/>
  <c r="R180" i="8"/>
  <c r="S180" i="8" s="1"/>
  <c r="X179" i="8"/>
  <c r="Y179" i="8" s="1"/>
  <c r="R179" i="8"/>
  <c r="S179" i="8" s="1"/>
  <c r="X178" i="8"/>
  <c r="Y178" i="8" s="1"/>
  <c r="X177" i="8"/>
  <c r="Y177" i="8"/>
  <c r="R177" i="8"/>
  <c r="S177" i="8"/>
  <c r="X176" i="8"/>
  <c r="Y176" i="8" s="1"/>
  <c r="R176" i="8"/>
  <c r="S176" i="8"/>
  <c r="X175" i="8"/>
  <c r="Y175" i="8" s="1"/>
  <c r="R175" i="8"/>
  <c r="S175" i="8" s="1"/>
  <c r="X174" i="8"/>
  <c r="Y174" i="8"/>
  <c r="R174" i="8"/>
  <c r="S174" i="8" s="1"/>
  <c r="X173" i="8"/>
  <c r="Y173" i="8"/>
  <c r="X172" i="8"/>
  <c r="Y172" i="8" s="1"/>
  <c r="R172" i="8"/>
  <c r="S172" i="8" s="1"/>
  <c r="X171" i="8"/>
  <c r="Y171" i="8" s="1"/>
  <c r="R171" i="8"/>
  <c r="S171" i="8" s="1"/>
  <c r="X170" i="8"/>
  <c r="Y170" i="8" s="1"/>
  <c r="X169" i="8"/>
  <c r="Y169" i="8" s="1"/>
  <c r="X168" i="8"/>
  <c r="Y168" i="8"/>
  <c r="R168" i="8"/>
  <c r="S168" i="8" s="1"/>
  <c r="X167" i="8"/>
  <c r="Y167" i="8" s="1"/>
  <c r="R167" i="8"/>
  <c r="S167" i="8" s="1"/>
  <c r="X166" i="8"/>
  <c r="Y166" i="8" s="1"/>
  <c r="R166" i="8"/>
  <c r="S166" i="8" s="1"/>
  <c r="X165" i="8"/>
  <c r="Y165" i="8"/>
  <c r="X163" i="8"/>
  <c r="Y163" i="8" s="1"/>
  <c r="R163" i="8"/>
  <c r="S163" i="8" s="1"/>
  <c r="X162" i="8"/>
  <c r="Y162" i="8" s="1"/>
  <c r="R162" i="8"/>
  <c r="S162" i="8" s="1"/>
  <c r="X161" i="8"/>
  <c r="Y161" i="8" s="1"/>
  <c r="R161" i="8"/>
  <c r="S161" i="8" s="1"/>
  <c r="X160" i="8"/>
  <c r="Y160" i="8" s="1"/>
  <c r="R160" i="8"/>
  <c r="S160" i="8"/>
  <c r="X159" i="8"/>
  <c r="Y159" i="8" s="1"/>
  <c r="X158" i="8"/>
  <c r="Y158" i="8"/>
  <c r="R158" i="8"/>
  <c r="S158" i="8"/>
  <c r="X157" i="8"/>
  <c r="Y157" i="8" s="1"/>
  <c r="R157" i="8"/>
  <c r="S157" i="8" s="1"/>
  <c r="X156" i="8"/>
  <c r="Y156" i="8" s="1"/>
  <c r="R156" i="8"/>
  <c r="S156" i="8" s="1"/>
  <c r="X155" i="8"/>
  <c r="Y155" i="8" s="1"/>
  <c r="R155" i="8"/>
  <c r="S155" i="8" s="1"/>
  <c r="X153" i="8"/>
  <c r="Y153" i="8"/>
  <c r="R153" i="8"/>
  <c r="S153" i="8" s="1"/>
  <c r="X152" i="8"/>
  <c r="Y152" i="8"/>
  <c r="R152" i="8"/>
  <c r="S152" i="8"/>
  <c r="X151" i="8"/>
  <c r="Y151" i="8" s="1"/>
  <c r="X150" i="8"/>
  <c r="Y150" i="8"/>
  <c r="R150" i="8"/>
  <c r="S150" i="8"/>
  <c r="X149" i="8"/>
  <c r="Y149" i="8" s="1"/>
  <c r="R149" i="8"/>
  <c r="S149" i="8" s="1"/>
  <c r="X148" i="8"/>
  <c r="Y148" i="8" s="1"/>
  <c r="R148" i="8"/>
  <c r="S148" i="8"/>
  <c r="X147" i="8"/>
  <c r="Y147" i="8"/>
  <c r="R147" i="8"/>
  <c r="S147" i="8"/>
  <c r="X146" i="8"/>
  <c r="Y146" i="8"/>
  <c r="R146" i="8"/>
  <c r="S146" i="8"/>
  <c r="X145" i="8"/>
  <c r="Y145" i="8"/>
  <c r="R145" i="8"/>
  <c r="S145" i="8" s="1"/>
  <c r="R144" i="8"/>
  <c r="S144" i="8"/>
  <c r="R143" i="8"/>
  <c r="S143" i="8"/>
  <c r="X142" i="8"/>
  <c r="Y142" i="8" s="1"/>
  <c r="R142" i="8"/>
  <c r="S142" i="8"/>
  <c r="X141" i="8"/>
  <c r="Y141" i="8" s="1"/>
  <c r="R141" i="8"/>
  <c r="S141" i="8" s="1"/>
  <c r="R140" i="8"/>
  <c r="S140" i="8"/>
  <c r="X139" i="8"/>
  <c r="Y139" i="8"/>
  <c r="R139" i="8"/>
  <c r="S139" i="8"/>
  <c r="X138" i="8"/>
  <c r="Y138" i="8" s="1"/>
  <c r="R138" i="8"/>
  <c r="S138" i="8"/>
  <c r="X137" i="8"/>
  <c r="Y137" i="8"/>
  <c r="R137" i="8"/>
  <c r="S137" i="8" s="1"/>
  <c r="X136" i="8"/>
  <c r="Y136" i="8" s="1"/>
  <c r="R136" i="8"/>
  <c r="S136" i="8" s="1"/>
  <c r="X135" i="8"/>
  <c r="Y135" i="8" s="1"/>
  <c r="R135" i="8"/>
  <c r="S135" i="8" s="1"/>
  <c r="X134" i="8"/>
  <c r="Y134" i="8"/>
  <c r="R134" i="8"/>
  <c r="S134" i="8" s="1"/>
  <c r="X133" i="8"/>
  <c r="Y133" i="8"/>
  <c r="R133" i="8"/>
  <c r="S133" i="8"/>
  <c r="X132" i="8"/>
  <c r="Y132" i="8"/>
  <c r="R132" i="8"/>
  <c r="S132" i="8" s="1"/>
  <c r="X131" i="8"/>
  <c r="Y131" i="8" s="1"/>
  <c r="R131" i="8"/>
  <c r="S131" i="8" s="1"/>
  <c r="R130" i="8"/>
  <c r="S130" i="8" s="1"/>
  <c r="X129" i="8"/>
  <c r="Y129" i="8"/>
  <c r="X128" i="8"/>
  <c r="Y128" i="8" s="1"/>
  <c r="R128" i="8"/>
  <c r="S128" i="8" s="1"/>
  <c r="X127" i="8"/>
  <c r="Y127" i="8" s="1"/>
  <c r="R127" i="8"/>
  <c r="S127" i="8" s="1"/>
  <c r="X126" i="8"/>
  <c r="Y126" i="8"/>
  <c r="R126" i="8"/>
  <c r="S126" i="8"/>
  <c r="R125" i="8"/>
  <c r="S125" i="8" s="1"/>
  <c r="X124" i="8"/>
  <c r="Y124" i="8" s="1"/>
  <c r="R124" i="8"/>
  <c r="S124" i="8" s="1"/>
  <c r="X123" i="8"/>
  <c r="Y123" i="8" s="1"/>
  <c r="R123" i="8"/>
  <c r="S123" i="8" s="1"/>
  <c r="X122" i="8"/>
  <c r="Y122" i="8" s="1"/>
  <c r="R122" i="8"/>
  <c r="S122" i="8" s="1"/>
  <c r="R121" i="8"/>
  <c r="S121" i="8" s="1"/>
  <c r="X120" i="8"/>
  <c r="Y120" i="8" s="1"/>
  <c r="X119" i="8"/>
  <c r="Y119" i="8" s="1"/>
  <c r="R119" i="8"/>
  <c r="S119" i="8"/>
  <c r="X118" i="8"/>
  <c r="Y118" i="8" s="1"/>
  <c r="R118" i="8"/>
  <c r="S118" i="8"/>
  <c r="X117" i="8"/>
  <c r="Y117" i="8" s="1"/>
  <c r="R117" i="8"/>
  <c r="S117" i="8"/>
  <c r="X116" i="8"/>
  <c r="Y116" i="8" s="1"/>
  <c r="R116" i="8"/>
  <c r="S116" i="8" s="1"/>
  <c r="X115" i="8"/>
  <c r="Y115" i="8"/>
  <c r="R115" i="8"/>
  <c r="S115" i="8" s="1"/>
  <c r="X114" i="8"/>
  <c r="Y114" i="8" s="1"/>
  <c r="R114" i="8"/>
  <c r="S114" i="8" s="1"/>
  <c r="X113" i="8"/>
  <c r="Y113" i="8" s="1"/>
  <c r="R113" i="8"/>
  <c r="S113" i="8" s="1"/>
  <c r="X112" i="8"/>
  <c r="Y112" i="8" s="1"/>
  <c r="R112" i="8"/>
  <c r="S112" i="8" s="1"/>
  <c r="X111" i="8"/>
  <c r="Y111" i="8"/>
  <c r="R111" i="8"/>
  <c r="S111" i="8"/>
  <c r="X110" i="8"/>
  <c r="Y110" i="8"/>
  <c r="R110" i="8"/>
  <c r="S110" i="8"/>
  <c r="X109" i="8"/>
  <c r="Y109" i="8"/>
  <c r="R109" i="8"/>
  <c r="S109" i="8"/>
  <c r="X108" i="8"/>
  <c r="Y108" i="8" s="1"/>
  <c r="R108" i="8"/>
  <c r="S108" i="8" s="1"/>
  <c r="X107" i="8"/>
  <c r="Y107" i="8" s="1"/>
  <c r="R107" i="8"/>
  <c r="S107" i="8"/>
  <c r="X106" i="8"/>
  <c r="Y106" i="8" s="1"/>
  <c r="R106" i="8"/>
  <c r="S106" i="8" s="1"/>
  <c r="X105" i="8"/>
  <c r="Y105" i="8" s="1"/>
  <c r="R105" i="8"/>
  <c r="S105" i="8" s="1"/>
  <c r="X104" i="8"/>
  <c r="Y104" i="8" s="1"/>
  <c r="R104" i="8"/>
  <c r="S104" i="8" s="1"/>
  <c r="R103" i="8"/>
  <c r="S103" i="8"/>
  <c r="X102" i="8"/>
  <c r="Y102" i="8" s="1"/>
  <c r="R102" i="8"/>
  <c r="S102" i="8"/>
  <c r="X101" i="8"/>
  <c r="Y101" i="8" s="1"/>
  <c r="R101" i="8"/>
  <c r="S101" i="8" s="1"/>
  <c r="X100" i="8"/>
  <c r="Y100" i="8" s="1"/>
  <c r="R100" i="8"/>
  <c r="S100" i="8" s="1"/>
  <c r="X99" i="8"/>
  <c r="Y99" i="8"/>
  <c r="R99" i="8"/>
  <c r="S99" i="8"/>
  <c r="X98" i="8"/>
  <c r="Y98" i="8"/>
  <c r="R98" i="8"/>
  <c r="S98" i="8"/>
  <c r="X97" i="8"/>
  <c r="Y97" i="8"/>
  <c r="R97" i="8"/>
  <c r="S97" i="8"/>
  <c r="X96" i="8"/>
  <c r="Y96" i="8" s="1"/>
  <c r="R96" i="8"/>
  <c r="S96" i="8"/>
  <c r="X95" i="8"/>
  <c r="Y95" i="8" s="1"/>
  <c r="R95" i="8"/>
  <c r="S95" i="8"/>
  <c r="X94" i="8"/>
  <c r="Y94" i="8"/>
  <c r="R94" i="8"/>
  <c r="S94" i="8" s="1"/>
  <c r="X93" i="8"/>
  <c r="Y93" i="8" s="1"/>
  <c r="R93" i="8"/>
  <c r="S93" i="8" s="1"/>
  <c r="X92" i="8"/>
  <c r="Y92" i="8" s="1"/>
  <c r="R92" i="8"/>
  <c r="S92" i="8" s="1"/>
  <c r="X91" i="8"/>
  <c r="Y91" i="8"/>
  <c r="R91" i="8"/>
  <c r="S91" i="8" s="1"/>
  <c r="X90" i="8"/>
  <c r="Y90" i="8" s="1"/>
  <c r="R90" i="8"/>
  <c r="S90" i="8"/>
  <c r="X89" i="8"/>
  <c r="Y89" i="8"/>
  <c r="R89" i="8"/>
  <c r="S89" i="8" s="1"/>
  <c r="X88" i="8"/>
  <c r="Y88" i="8"/>
  <c r="R88" i="8"/>
  <c r="S88" i="8"/>
  <c r="X87" i="8"/>
  <c r="Y87" i="8" s="1"/>
  <c r="R87" i="8"/>
  <c r="S87" i="8"/>
  <c r="X86" i="8"/>
  <c r="Y86" i="8" s="1"/>
  <c r="R86" i="8"/>
  <c r="S86" i="8" s="1"/>
  <c r="X85" i="8"/>
  <c r="Y85" i="8"/>
  <c r="R85" i="8"/>
  <c r="S85" i="8" s="1"/>
  <c r="R84" i="8"/>
  <c r="S84" i="8" s="1"/>
  <c r="X83" i="8"/>
  <c r="Y83" i="8"/>
  <c r="R83" i="8"/>
  <c r="S83" i="8" s="1"/>
  <c r="X82" i="8"/>
  <c r="Y82" i="8"/>
  <c r="R82" i="8"/>
  <c r="S82" i="8"/>
  <c r="X81" i="8"/>
  <c r="Y81" i="8"/>
  <c r="R81" i="8"/>
  <c r="S81" i="8"/>
  <c r="X80" i="8"/>
  <c r="Y80" i="8" s="1"/>
  <c r="R80" i="8"/>
  <c r="S80" i="8" s="1"/>
  <c r="X79" i="8"/>
  <c r="Y79" i="8" s="1"/>
  <c r="R79" i="8"/>
  <c r="S79" i="8" s="1"/>
  <c r="X78" i="8"/>
  <c r="Y78" i="8" s="1"/>
  <c r="R78" i="8"/>
  <c r="S78" i="8"/>
  <c r="X77" i="8"/>
  <c r="Y77" i="8" s="1"/>
  <c r="R77" i="8"/>
  <c r="S77" i="8"/>
  <c r="X76" i="8"/>
  <c r="Y76" i="8"/>
  <c r="R76" i="8"/>
  <c r="S76" i="8"/>
  <c r="X75" i="8"/>
  <c r="Y75" i="8"/>
  <c r="R75" i="8"/>
  <c r="S75" i="8"/>
  <c r="X74" i="8"/>
  <c r="Y74" i="8" s="1"/>
  <c r="R74" i="8"/>
  <c r="S74" i="8" s="1"/>
  <c r="X73" i="8"/>
  <c r="Y73" i="8" s="1"/>
  <c r="R73" i="8"/>
  <c r="S73" i="8"/>
  <c r="X72" i="8"/>
  <c r="Y72" i="8" s="1"/>
  <c r="R72" i="8"/>
  <c r="S72" i="8" s="1"/>
  <c r="X71" i="8"/>
  <c r="Y71" i="8"/>
  <c r="R71" i="8"/>
  <c r="S71" i="8"/>
  <c r="X70" i="8"/>
  <c r="Y70" i="8"/>
  <c r="R70" i="8"/>
  <c r="S70" i="8"/>
  <c r="X69" i="8"/>
  <c r="Y69" i="8" s="1"/>
  <c r="R69" i="8"/>
  <c r="S69" i="8" s="1"/>
  <c r="X68" i="8"/>
  <c r="Y68" i="8" s="1"/>
  <c r="R68" i="8"/>
  <c r="S68" i="8"/>
  <c r="X67" i="8"/>
  <c r="Y67" i="8"/>
  <c r="R67" i="8"/>
  <c r="S67" i="8"/>
  <c r="X66" i="8"/>
  <c r="Y66" i="8" s="1"/>
  <c r="R66" i="8"/>
  <c r="S66" i="8"/>
  <c r="X65" i="8"/>
  <c r="Y65" i="8"/>
  <c r="R65" i="8"/>
  <c r="S65" i="8"/>
  <c r="X64" i="8"/>
  <c r="Y64" i="8"/>
  <c r="R64" i="8"/>
  <c r="S64" i="8"/>
  <c r="X63" i="8"/>
  <c r="Y63" i="8"/>
  <c r="X62" i="8"/>
  <c r="Y62" i="8" s="1"/>
  <c r="R62" i="8"/>
  <c r="S62" i="8"/>
  <c r="X61" i="8"/>
  <c r="Y61" i="8" s="1"/>
  <c r="R61" i="8"/>
  <c r="S61" i="8"/>
  <c r="X60" i="8"/>
  <c r="Y60" i="8" s="1"/>
  <c r="R60" i="8"/>
  <c r="S60" i="8" s="1"/>
  <c r="X59" i="8"/>
  <c r="Y59" i="8" s="1"/>
  <c r="R59" i="8"/>
  <c r="S59" i="8" s="1"/>
  <c r="X58" i="8"/>
  <c r="Y58" i="8" s="1"/>
  <c r="R58" i="8"/>
  <c r="S58" i="8" s="1"/>
  <c r="X57" i="8"/>
  <c r="Y57" i="8"/>
  <c r="X56" i="8"/>
  <c r="Y56" i="8" s="1"/>
  <c r="R56" i="8"/>
  <c r="S56" i="8" s="1"/>
  <c r="X55" i="8"/>
  <c r="Y55" i="8"/>
  <c r="R55" i="8"/>
  <c r="S55" i="8" s="1"/>
  <c r="X54" i="8"/>
  <c r="Y54" i="8" s="1"/>
  <c r="R54" i="8"/>
  <c r="S54" i="8" s="1"/>
  <c r="X53" i="8"/>
  <c r="Y53" i="8" s="1"/>
  <c r="X52" i="8"/>
  <c r="Y52" i="8" s="1"/>
  <c r="R52" i="8"/>
  <c r="S52" i="8"/>
  <c r="X51" i="8"/>
  <c r="Y51" i="8" s="1"/>
  <c r="R51" i="8"/>
  <c r="S51" i="8" s="1"/>
  <c r="X50" i="8"/>
  <c r="Y50" i="8" s="1"/>
  <c r="R50" i="8"/>
  <c r="S50" i="8" s="1"/>
  <c r="X49" i="8"/>
  <c r="Y49" i="8" s="1"/>
  <c r="R49" i="8"/>
  <c r="S49" i="8" s="1"/>
  <c r="X48" i="8"/>
  <c r="Y48" i="8" s="1"/>
  <c r="X47" i="8"/>
  <c r="Y47" i="8" s="1"/>
  <c r="R47" i="8"/>
  <c r="S47" i="8" s="1"/>
  <c r="X46" i="8"/>
  <c r="Y46" i="8"/>
  <c r="X45" i="8"/>
  <c r="Y45" i="8" s="1"/>
  <c r="R45" i="8"/>
  <c r="S45" i="8" s="1"/>
  <c r="X44" i="8"/>
  <c r="Y44" i="8" s="1"/>
  <c r="X43" i="8"/>
  <c r="Y43" i="8"/>
  <c r="R43" i="8"/>
  <c r="S43" i="8"/>
  <c r="X42" i="8"/>
  <c r="Y42" i="8" s="1"/>
  <c r="R42" i="8"/>
  <c r="S42" i="8" s="1"/>
  <c r="X41" i="8"/>
  <c r="Y41" i="8" s="1"/>
  <c r="R41" i="8"/>
  <c r="S41" i="8" s="1"/>
  <c r="X40" i="8"/>
  <c r="Y40" i="8" s="1"/>
  <c r="R40" i="8"/>
  <c r="S40" i="8" s="1"/>
  <c r="X39" i="8"/>
  <c r="Y39" i="8" s="1"/>
  <c r="R39" i="8"/>
  <c r="S39" i="8" s="1"/>
  <c r="X38" i="8"/>
  <c r="Y38" i="8" s="1"/>
  <c r="R38" i="8"/>
  <c r="S38" i="8" s="1"/>
  <c r="X37" i="8"/>
  <c r="Y37" i="8" s="1"/>
  <c r="R37" i="8"/>
  <c r="S37" i="8" s="1"/>
  <c r="X35" i="8"/>
  <c r="Y35" i="8" s="1"/>
  <c r="R35" i="8"/>
  <c r="S35" i="8" s="1"/>
  <c r="X34" i="8"/>
  <c r="Y34" i="8" s="1"/>
  <c r="R34" i="8"/>
  <c r="S34" i="8" s="1"/>
  <c r="X33" i="8"/>
  <c r="Y33" i="8" s="1"/>
  <c r="R33" i="8"/>
  <c r="S33" i="8" s="1"/>
  <c r="X32" i="8"/>
  <c r="Y32" i="8" s="1"/>
  <c r="R32" i="8"/>
  <c r="S32" i="8" s="1"/>
  <c r="R31" i="8"/>
  <c r="S31" i="8" s="1"/>
  <c r="X30" i="8"/>
  <c r="Y30" i="8" s="1"/>
  <c r="R30" i="8"/>
  <c r="S30" i="8" s="1"/>
  <c r="X29" i="8"/>
  <c r="Y29" i="8" s="1"/>
  <c r="R29" i="8"/>
  <c r="S29" i="8" s="1"/>
  <c r="X28" i="8"/>
  <c r="Y28" i="8" s="1"/>
  <c r="R28" i="8"/>
  <c r="S28" i="8" s="1"/>
  <c r="X27" i="8"/>
  <c r="Y27" i="8" s="1"/>
  <c r="R27" i="8"/>
  <c r="S27" i="8" s="1"/>
  <c r="X26" i="8"/>
  <c r="Y26" i="8" s="1"/>
  <c r="X25" i="8"/>
  <c r="Y25" i="8" s="1"/>
  <c r="R25" i="8"/>
  <c r="S25" i="8" s="1"/>
  <c r="X24" i="8"/>
  <c r="Y24" i="8" s="1"/>
  <c r="R24" i="8"/>
  <c r="S24" i="8" s="1"/>
  <c r="X23" i="8"/>
  <c r="Y23" i="8" s="1"/>
  <c r="R23" i="8"/>
  <c r="S23" i="8" s="1"/>
  <c r="X22" i="8"/>
  <c r="Y22" i="8" s="1"/>
  <c r="R22" i="8"/>
  <c r="S22" i="8" s="1"/>
  <c r="X21" i="8"/>
  <c r="Y21" i="8" s="1"/>
  <c r="R21" i="8"/>
  <c r="S21" i="8"/>
  <c r="X20" i="8"/>
  <c r="Y20" i="8" s="1"/>
  <c r="R20" i="8"/>
  <c r="S20" i="8"/>
  <c r="X19" i="8"/>
  <c r="Y19" i="8"/>
  <c r="R19" i="8"/>
  <c r="S19" i="8" s="1"/>
  <c r="X18" i="8"/>
  <c r="Y18" i="8"/>
  <c r="R18" i="8"/>
  <c r="S18" i="8" s="1"/>
  <c r="X17" i="8"/>
  <c r="Y17" i="8" s="1"/>
  <c r="R17" i="8"/>
  <c r="S17" i="8"/>
  <c r="X16" i="8"/>
  <c r="Y16" i="8" s="1"/>
  <c r="R16" i="8"/>
  <c r="S16" i="8" s="1"/>
  <c r="X15" i="8"/>
  <c r="Y15" i="8"/>
  <c r="X14" i="8"/>
  <c r="Y14" i="8"/>
  <c r="R14" i="8"/>
  <c r="S14" i="8"/>
  <c r="X13" i="8"/>
  <c r="Y13" i="8"/>
  <c r="R13" i="8"/>
  <c r="S13" i="8" s="1"/>
  <c r="X12" i="8"/>
  <c r="Y12" i="8" s="1"/>
  <c r="R12" i="8"/>
  <c r="S12" i="8" s="1"/>
  <c r="X11" i="8"/>
  <c r="Y11" i="8"/>
  <c r="R11" i="8"/>
  <c r="S11" i="8" s="1"/>
  <c r="X10" i="8"/>
  <c r="Y10" i="8" s="1"/>
  <c r="R10" i="8"/>
  <c r="S10" i="8" s="1"/>
  <c r="X9" i="8"/>
  <c r="Y9" i="8" s="1"/>
  <c r="R9" i="8"/>
  <c r="S9" i="8" s="1"/>
  <c r="X8" i="8"/>
  <c r="Y8" i="8"/>
  <c r="R8" i="8"/>
  <c r="S8" i="8" s="1"/>
  <c r="X7" i="8"/>
  <c r="Y7" i="8" s="1"/>
  <c r="R7" i="8"/>
  <c r="S7" i="8" s="1"/>
  <c r="R6" i="8"/>
  <c r="S6" i="8" s="1"/>
  <c r="X5" i="8"/>
  <c r="Y5" i="8" s="1"/>
  <c r="R5" i="8"/>
  <c r="S5" i="8" s="1"/>
  <c r="X4" i="8"/>
  <c r="Y4" i="8" s="1"/>
  <c r="X3" i="8"/>
  <c r="Y3" i="8" s="1"/>
  <c r="R3" i="8"/>
  <c r="S3" i="8" s="1"/>
  <c r="F65" i="1"/>
  <c r="G64" i="1"/>
  <c r="T63" i="1"/>
  <c r="R63" i="1"/>
  <c r="P63" i="1"/>
  <c r="P62" i="1"/>
  <c r="R62" i="1"/>
  <c r="T62" i="1"/>
  <c r="T61" i="1"/>
  <c r="R61" i="1"/>
  <c r="P61" i="1"/>
  <c r="P60" i="1"/>
  <c r="R60" i="1"/>
  <c r="T60" i="1"/>
  <c r="T59" i="1"/>
  <c r="R59" i="1"/>
  <c r="O64" i="1"/>
  <c r="P59" i="1"/>
  <c r="R57" i="1"/>
  <c r="P57" i="1"/>
  <c r="T57" i="1"/>
  <c r="P56" i="1"/>
  <c r="T56" i="1"/>
  <c r="R56" i="1"/>
  <c r="T55" i="1"/>
  <c r="R55" i="1"/>
  <c r="P55" i="1"/>
  <c r="O58" i="1"/>
  <c r="F54" i="1"/>
  <c r="G54" i="1" s="1"/>
  <c r="G53" i="1"/>
  <c r="T52" i="1"/>
  <c r="R52" i="1"/>
  <c r="P52" i="1"/>
  <c r="T51" i="1"/>
  <c r="R51" i="1"/>
  <c r="P51" i="1"/>
  <c r="T50" i="1"/>
  <c r="R50" i="1"/>
  <c r="O53" i="1"/>
  <c r="P50" i="1"/>
  <c r="T48" i="1"/>
  <c r="P48" i="1"/>
  <c r="R48" i="1"/>
  <c r="T47" i="1"/>
  <c r="P47" i="1"/>
  <c r="R47" i="1"/>
  <c r="R46" i="1"/>
  <c r="P46" i="1"/>
  <c r="T46" i="1"/>
  <c r="P45" i="1"/>
  <c r="T45" i="1"/>
  <c r="R45" i="1"/>
  <c r="R44" i="1"/>
  <c r="T44" i="1"/>
  <c r="P44" i="1"/>
  <c r="O49" i="1"/>
  <c r="T43" i="1"/>
  <c r="P43" i="1"/>
  <c r="R43" i="1"/>
  <c r="F42" i="1"/>
  <c r="G42" i="1" s="1"/>
  <c r="G41" i="1"/>
  <c r="P40" i="1"/>
  <c r="R40" i="1"/>
  <c r="T40" i="1"/>
  <c r="P39" i="1"/>
  <c r="R39" i="1"/>
  <c r="T39" i="1"/>
  <c r="R38" i="1"/>
  <c r="P38" i="1"/>
  <c r="T38" i="1"/>
  <c r="R37" i="1"/>
  <c r="T37" i="1"/>
  <c r="P37" i="1"/>
  <c r="R36" i="1"/>
  <c r="T36" i="1"/>
  <c r="P36" i="1"/>
  <c r="T35" i="1"/>
  <c r="R35" i="1"/>
  <c r="P35" i="1"/>
  <c r="R34" i="1"/>
  <c r="T34" i="1"/>
  <c r="P34" i="1"/>
  <c r="P33" i="1"/>
  <c r="R33" i="1"/>
  <c r="T33" i="1"/>
  <c r="R32" i="1"/>
  <c r="T32" i="1"/>
  <c r="P32" i="1"/>
  <c r="P31" i="1"/>
  <c r="T31" i="1"/>
  <c r="R31" i="1"/>
  <c r="R30" i="1"/>
  <c r="P30" i="1"/>
  <c r="T30" i="1"/>
  <c r="R29" i="1"/>
  <c r="T29" i="1"/>
  <c r="P29" i="1"/>
  <c r="P28" i="1"/>
  <c r="T28" i="1"/>
  <c r="R28" i="1"/>
  <c r="T27" i="1"/>
  <c r="P27" i="1"/>
  <c r="R27" i="1"/>
  <c r="T26" i="1"/>
  <c r="P26" i="1"/>
  <c r="R26" i="1"/>
  <c r="P25" i="1"/>
  <c r="O41" i="1"/>
  <c r="R25" i="1"/>
  <c r="T25" i="1"/>
  <c r="P23" i="1"/>
  <c r="R23" i="1"/>
  <c r="T23" i="1"/>
  <c r="R22" i="1"/>
  <c r="T22" i="1"/>
  <c r="P22" i="1"/>
  <c r="P21" i="1"/>
  <c r="T21" i="1"/>
  <c r="R21" i="1"/>
  <c r="P20" i="1"/>
  <c r="R20" i="1"/>
  <c r="T20" i="1"/>
  <c r="T19" i="1"/>
  <c r="R19" i="1"/>
  <c r="P19" i="1"/>
  <c r="T18" i="1"/>
  <c r="R18" i="1"/>
  <c r="P18" i="1"/>
  <c r="T17" i="1"/>
  <c r="P17" i="1"/>
  <c r="R17" i="1"/>
  <c r="P16" i="1"/>
  <c r="R16" i="1"/>
  <c r="T16" i="1"/>
  <c r="T15" i="1"/>
  <c r="R15" i="1"/>
  <c r="P15" i="1"/>
  <c r="R14" i="1"/>
  <c r="T14" i="1"/>
  <c r="P14" i="1"/>
  <c r="P13" i="1"/>
  <c r="T13" i="1"/>
  <c r="R13" i="1"/>
  <c r="T12" i="1"/>
  <c r="R12" i="1"/>
  <c r="P12" i="1"/>
  <c r="R11" i="1"/>
  <c r="T11" i="1"/>
  <c r="P11" i="1"/>
  <c r="P10" i="1"/>
  <c r="R10" i="1"/>
  <c r="T10" i="1"/>
  <c r="P9" i="1"/>
  <c r="T9" i="1"/>
  <c r="R9" i="1"/>
  <c r="R8" i="1"/>
  <c r="T8" i="1"/>
  <c r="P8" i="1"/>
  <c r="T7" i="1"/>
  <c r="P7" i="1"/>
  <c r="R7" i="1"/>
  <c r="R6" i="1"/>
  <c r="T6" i="1"/>
  <c r="P6" i="1"/>
  <c r="T5" i="1"/>
  <c r="R5" i="1"/>
  <c r="P5" i="1"/>
  <c r="T4" i="1"/>
  <c r="R4" i="1"/>
  <c r="O24" i="1"/>
  <c r="P4" i="1"/>
  <c r="R1766" i="9"/>
  <c r="S1766" i="9"/>
  <c r="R1765" i="9"/>
  <c r="S1765" i="9"/>
  <c r="R1764" i="9"/>
  <c r="S1764" i="9" s="1"/>
  <c r="R1763" i="9"/>
  <c r="S1763" i="9" s="1"/>
  <c r="R1762" i="9"/>
  <c r="S1762" i="9" s="1"/>
  <c r="R1761" i="9"/>
  <c r="S1761" i="9" s="1"/>
  <c r="R1760" i="9"/>
  <c r="S1760" i="9" s="1"/>
  <c r="R1759" i="9"/>
  <c r="S1759" i="9" s="1"/>
  <c r="R1758" i="9"/>
  <c r="S1758" i="9" s="1"/>
  <c r="R1757" i="9"/>
  <c r="S1757" i="9" s="1"/>
  <c r="R1756" i="9"/>
  <c r="S1756" i="9" s="1"/>
  <c r="R1755" i="9"/>
  <c r="S1755" i="9" s="1"/>
  <c r="R1754" i="9"/>
  <c r="S1754" i="9" s="1"/>
  <c r="R1753" i="9"/>
  <c r="S1753" i="9" s="1"/>
  <c r="R1752" i="9"/>
  <c r="S1752" i="9" s="1"/>
  <c r="R1751" i="9"/>
  <c r="S1751" i="9" s="1"/>
  <c r="R1750" i="9"/>
  <c r="S1750" i="9" s="1"/>
  <c r="R1749" i="9"/>
  <c r="S1749" i="9" s="1"/>
  <c r="R1748" i="9"/>
  <c r="S1748" i="9" s="1"/>
  <c r="R1747" i="9"/>
  <c r="S1747" i="9" s="1"/>
  <c r="R1746" i="9"/>
  <c r="S1746" i="9" s="1"/>
  <c r="R1745" i="9"/>
  <c r="S1745" i="9" s="1"/>
  <c r="R1744" i="9"/>
  <c r="S1744" i="9" s="1"/>
  <c r="R1743" i="9"/>
  <c r="S1743" i="9" s="1"/>
  <c r="R1742" i="9"/>
  <c r="S1742" i="9" s="1"/>
  <c r="R1741" i="9"/>
  <c r="S1741" i="9" s="1"/>
  <c r="R1740" i="9"/>
  <c r="S1740" i="9" s="1"/>
  <c r="R1739" i="9"/>
  <c r="S1739" i="9"/>
  <c r="R1738" i="9"/>
  <c r="S1738" i="9" s="1"/>
  <c r="R1737" i="9"/>
  <c r="S1737" i="9"/>
  <c r="R1736" i="9"/>
  <c r="S1736" i="9" s="1"/>
  <c r="R1735" i="9"/>
  <c r="S1735" i="9" s="1"/>
  <c r="R1734" i="9"/>
  <c r="S1734" i="9" s="1"/>
  <c r="R1733" i="9"/>
  <c r="S1733" i="9" s="1"/>
  <c r="R1732" i="9"/>
  <c r="S1732" i="9" s="1"/>
  <c r="R1731" i="9"/>
  <c r="S1731" i="9"/>
  <c r="R1730" i="9"/>
  <c r="S1730" i="9"/>
  <c r="R1729" i="9"/>
  <c r="S1729" i="9" s="1"/>
  <c r="R1728" i="9"/>
  <c r="S1728" i="9" s="1"/>
  <c r="R1727" i="9"/>
  <c r="S1727" i="9"/>
  <c r="R1726" i="9"/>
  <c r="S1726" i="9" s="1"/>
  <c r="R1725" i="9"/>
  <c r="S1725" i="9"/>
  <c r="R1724" i="9"/>
  <c r="S1724" i="9" s="1"/>
  <c r="R1723" i="9"/>
  <c r="S1723" i="9"/>
  <c r="R1722" i="9"/>
  <c r="S1722" i="9" s="1"/>
  <c r="R1721" i="9"/>
  <c r="S1721" i="9" s="1"/>
  <c r="R1720" i="9"/>
  <c r="S1720" i="9" s="1"/>
  <c r="R1719" i="9"/>
  <c r="S1719" i="9" s="1"/>
  <c r="R1718" i="9"/>
  <c r="S1718" i="9" s="1"/>
  <c r="X1717" i="9"/>
  <c r="Y1717" i="9" s="1"/>
  <c r="R1717" i="9"/>
  <c r="S1717" i="9" s="1"/>
  <c r="R1716" i="9"/>
  <c r="S1716" i="9" s="1"/>
  <c r="R1715" i="9"/>
  <c r="S1715" i="9" s="1"/>
  <c r="R1714" i="9"/>
  <c r="S1714" i="9"/>
  <c r="X1713" i="9"/>
  <c r="Y1713" i="9" s="1"/>
  <c r="R1713" i="9"/>
  <c r="S1713" i="9" s="1"/>
  <c r="R1712" i="9"/>
  <c r="S1712" i="9" s="1"/>
  <c r="R1711" i="9"/>
  <c r="S1711" i="9"/>
  <c r="R1710" i="9"/>
  <c r="S1710" i="9" s="1"/>
  <c r="R1709" i="9"/>
  <c r="S1709" i="9" s="1"/>
  <c r="R1708" i="9"/>
  <c r="S1708" i="9" s="1"/>
  <c r="R1707" i="9"/>
  <c r="S1707" i="9" s="1"/>
  <c r="R1706" i="9"/>
  <c r="S1706" i="9" s="1"/>
  <c r="R1705" i="9"/>
  <c r="S1705" i="9" s="1"/>
  <c r="R1704" i="9"/>
  <c r="S1704" i="9"/>
  <c r="R1703" i="9"/>
  <c r="S1703" i="9" s="1"/>
  <c r="R1701" i="9"/>
  <c r="S1701" i="9" s="1"/>
  <c r="R1700" i="9"/>
  <c r="S1700" i="9" s="1"/>
  <c r="R1699" i="9"/>
  <c r="S1699" i="9" s="1"/>
  <c r="R1698" i="9"/>
  <c r="S1698" i="9" s="1"/>
  <c r="R1697" i="9"/>
  <c r="S1697" i="9" s="1"/>
  <c r="R1696" i="9"/>
  <c r="S1696" i="9" s="1"/>
  <c r="R1695" i="9"/>
  <c r="S1695" i="9" s="1"/>
  <c r="R1694" i="9"/>
  <c r="S1694" i="9" s="1"/>
  <c r="R1693" i="9"/>
  <c r="S1693" i="9" s="1"/>
  <c r="R1692" i="9"/>
  <c r="S1692" i="9" s="1"/>
  <c r="R1691" i="9"/>
  <c r="S1691" i="9" s="1"/>
  <c r="X1689" i="9"/>
  <c r="Y1689" i="9" s="1"/>
  <c r="R1689" i="9"/>
  <c r="S1689" i="9" s="1"/>
  <c r="X1688" i="9"/>
  <c r="Y1688" i="9" s="1"/>
  <c r="X1686" i="9"/>
  <c r="Y1686" i="9"/>
  <c r="R1685" i="9"/>
  <c r="S1685" i="9" s="1"/>
  <c r="R1684" i="9"/>
  <c r="S1684" i="9" s="1"/>
  <c r="R1682" i="9"/>
  <c r="S1682" i="9" s="1"/>
  <c r="X1679" i="9"/>
  <c r="Y1679" i="9" s="1"/>
  <c r="R1678" i="9"/>
  <c r="S1678" i="9" s="1"/>
  <c r="R1677" i="9"/>
  <c r="S1677" i="9" s="1"/>
  <c r="R1676" i="9"/>
  <c r="S1676" i="9" s="1"/>
  <c r="R1673" i="9"/>
  <c r="S1673" i="9" s="1"/>
  <c r="R1672" i="9"/>
  <c r="S1672" i="9" s="1"/>
  <c r="R1671" i="9"/>
  <c r="S1671" i="9" s="1"/>
  <c r="R1670" i="9"/>
  <c r="S1670" i="9"/>
  <c r="R1669" i="9"/>
  <c r="S1669" i="9" s="1"/>
  <c r="R1668" i="9"/>
  <c r="S1668" i="9" s="1"/>
  <c r="R1666" i="9"/>
  <c r="S1666" i="9" s="1"/>
  <c r="R1665" i="9"/>
  <c r="S1665" i="9" s="1"/>
  <c r="R1664" i="9"/>
  <c r="S1664" i="9"/>
  <c r="X1662" i="9"/>
  <c r="Y1662" i="9" s="1"/>
  <c r="R1661" i="9"/>
  <c r="S1661" i="9" s="1"/>
  <c r="R1660" i="9"/>
  <c r="S1660" i="9" s="1"/>
  <c r="R1659" i="9"/>
  <c r="S1659" i="9"/>
  <c r="R1658" i="9"/>
  <c r="S1658" i="9" s="1"/>
  <c r="R1657" i="9"/>
  <c r="S1657" i="9" s="1"/>
  <c r="R1656" i="9"/>
  <c r="S1656" i="9" s="1"/>
  <c r="R1655" i="9"/>
  <c r="S1655" i="9" s="1"/>
  <c r="R1654" i="9"/>
  <c r="S1654" i="9" s="1"/>
  <c r="R1653" i="9"/>
  <c r="S1653" i="9"/>
  <c r="R1652" i="9"/>
  <c r="S1652" i="9" s="1"/>
  <c r="X1651" i="9"/>
  <c r="Y1651" i="9" s="1"/>
  <c r="R1651" i="9"/>
  <c r="S1651" i="9" s="1"/>
  <c r="R1650" i="9"/>
  <c r="S1650" i="9" s="1"/>
  <c r="R1649" i="9"/>
  <c r="S1649" i="9" s="1"/>
  <c r="R1648" i="9"/>
  <c r="S1648" i="9" s="1"/>
  <c r="R1647" i="9"/>
  <c r="S1647" i="9" s="1"/>
  <c r="R1646" i="9"/>
  <c r="S1646" i="9" s="1"/>
  <c r="R1645" i="9"/>
  <c r="S1645" i="9" s="1"/>
  <c r="R1644" i="9"/>
  <c r="S1644" i="9" s="1"/>
  <c r="R1642" i="9"/>
  <c r="S1642" i="9" s="1"/>
  <c r="R1641" i="9"/>
  <c r="S1641" i="9" s="1"/>
  <c r="R1640" i="9"/>
  <c r="S1640" i="9" s="1"/>
  <c r="R1639" i="9"/>
  <c r="S1639" i="9" s="1"/>
  <c r="R1637" i="9"/>
  <c r="S1637" i="9" s="1"/>
  <c r="R1633" i="9"/>
  <c r="S1633" i="9" s="1"/>
  <c r="R1632" i="9"/>
  <c r="S1632" i="9" s="1"/>
  <c r="R1631" i="9"/>
  <c r="S1631" i="9" s="1"/>
  <c r="R1630" i="9"/>
  <c r="S1630" i="9" s="1"/>
  <c r="R1629" i="9"/>
  <c r="S1629" i="9" s="1"/>
  <c r="R1627" i="9"/>
  <c r="S1627" i="9" s="1"/>
  <c r="X1626" i="9"/>
  <c r="Y1626" i="9" s="1"/>
  <c r="R1625" i="9"/>
  <c r="S1625" i="9" s="1"/>
  <c r="R1624" i="9"/>
  <c r="S1624" i="9" s="1"/>
  <c r="X1623" i="9"/>
  <c r="Y1623" i="9" s="1"/>
  <c r="R1622" i="9"/>
  <c r="S1622" i="9" s="1"/>
  <c r="R1621" i="9"/>
  <c r="S1621" i="9" s="1"/>
  <c r="X1620" i="9"/>
  <c r="Y1620" i="9" s="1"/>
  <c r="R1619" i="9"/>
  <c r="S1619" i="9" s="1"/>
  <c r="R1617" i="9"/>
  <c r="S1617" i="9" s="1"/>
  <c r="R1616" i="9"/>
  <c r="S1616" i="9" s="1"/>
  <c r="R1615" i="9"/>
  <c r="S1615" i="9" s="1"/>
  <c r="R1611" i="9"/>
  <c r="S1611" i="9" s="1"/>
  <c r="X1610" i="9"/>
  <c r="Y1610" i="9" s="1"/>
  <c r="R1608" i="9"/>
  <c r="S1608" i="9" s="1"/>
  <c r="R1607" i="9"/>
  <c r="S1607" i="9" s="1"/>
  <c r="R1604" i="9"/>
  <c r="S1604" i="9" s="1"/>
  <c r="X1601" i="9"/>
  <c r="Y1601" i="9" s="1"/>
  <c r="R1601" i="9"/>
  <c r="S1601" i="9" s="1"/>
  <c r="R1600" i="9"/>
  <c r="S1600" i="9" s="1"/>
  <c r="R1598" i="9"/>
  <c r="S1598" i="9" s="1"/>
  <c r="R1595" i="9"/>
  <c r="S1595" i="9" s="1"/>
  <c r="V1" i="9"/>
  <c r="W1594" i="9"/>
  <c r="P1" i="9"/>
  <c r="Q1594" i="9"/>
  <c r="R1593" i="9"/>
  <c r="S1593" i="9" s="1"/>
  <c r="R1592" i="9"/>
  <c r="S1592" i="9" s="1"/>
  <c r="R1591" i="9"/>
  <c r="S1591" i="9" s="1"/>
  <c r="R1590" i="9"/>
  <c r="S1590" i="9" s="1"/>
  <c r="R1584" i="9"/>
  <c r="S1584" i="9" s="1"/>
  <c r="R1583" i="9"/>
  <c r="S1583" i="9" s="1"/>
  <c r="R1582" i="9"/>
  <c r="S1582" i="9" s="1"/>
  <c r="R1581" i="9"/>
  <c r="S1581" i="9" s="1"/>
  <c r="X1580" i="9"/>
  <c r="Y1580" i="9" s="1"/>
  <c r="R1580" i="9"/>
  <c r="S1580" i="9" s="1"/>
  <c r="R1579" i="9"/>
  <c r="S1579" i="9" s="1"/>
  <c r="R1578" i="9"/>
  <c r="S1578" i="9" s="1"/>
  <c r="R1576" i="9"/>
  <c r="S1576" i="9" s="1"/>
  <c r="X1575" i="9"/>
  <c r="Y1575" i="9" s="1"/>
  <c r="R1574" i="9"/>
  <c r="S1574" i="9" s="1"/>
  <c r="R1573" i="9"/>
  <c r="S1573" i="9" s="1"/>
  <c r="R1572" i="9"/>
  <c r="S1572" i="9" s="1"/>
  <c r="R1571" i="9"/>
  <c r="S1571" i="9" s="1"/>
  <c r="R1570" i="9"/>
  <c r="S1570" i="9" s="1"/>
  <c r="X1569" i="9"/>
  <c r="Y1569" i="9" s="1"/>
  <c r="X1568" i="9"/>
  <c r="Y1568" i="9" s="1"/>
  <c r="R1568" i="9"/>
  <c r="S1568" i="9" s="1"/>
  <c r="R1567" i="9"/>
  <c r="S1567" i="9" s="1"/>
  <c r="R1566" i="9"/>
  <c r="S1566" i="9"/>
  <c r="R1565" i="9"/>
  <c r="S1565" i="9" s="1"/>
  <c r="R1563" i="9"/>
  <c r="S1563" i="9" s="1"/>
  <c r="R1562" i="9"/>
  <c r="S1562" i="9" s="1"/>
  <c r="R1554" i="9"/>
  <c r="S1554" i="9" s="1"/>
  <c r="R1553" i="9"/>
  <c r="S1553" i="9" s="1"/>
  <c r="R1548" i="9"/>
  <c r="S1548" i="9" s="1"/>
  <c r="R1547" i="9"/>
  <c r="S1547" i="9" s="1"/>
  <c r="R1546" i="9"/>
  <c r="S1546" i="9" s="1"/>
  <c r="R1543" i="9"/>
  <c r="S1543" i="9" s="1"/>
  <c r="R1542" i="9"/>
  <c r="S1542" i="9" s="1"/>
  <c r="R1540" i="9"/>
  <c r="S1540" i="9" s="1"/>
  <c r="R1539" i="9"/>
  <c r="S1539" i="9" s="1"/>
  <c r="R1538" i="9"/>
  <c r="S1538" i="9" s="1"/>
  <c r="R1536" i="9"/>
  <c r="S1536" i="9" s="1"/>
  <c r="R1535" i="9"/>
  <c r="S1535" i="9" s="1"/>
  <c r="R1531" i="9"/>
  <c r="S1531" i="9" s="1"/>
  <c r="R1530" i="9"/>
  <c r="S1530" i="9" s="1"/>
  <c r="R1529" i="9"/>
  <c r="S1529" i="9" s="1"/>
  <c r="R1528" i="9"/>
  <c r="S1528" i="9" s="1"/>
  <c r="R1527" i="9"/>
  <c r="S1527" i="9" s="1"/>
  <c r="R1525" i="9"/>
  <c r="S1525" i="9" s="1"/>
  <c r="R1522" i="9"/>
  <c r="S1522" i="9" s="1"/>
  <c r="R1521" i="9"/>
  <c r="S1521" i="9" s="1"/>
  <c r="R1520" i="9"/>
  <c r="S1520" i="9" s="1"/>
  <c r="R1519" i="9"/>
  <c r="S1519" i="9" s="1"/>
  <c r="R1518" i="9"/>
  <c r="S1518" i="9" s="1"/>
  <c r="R1516" i="9"/>
  <c r="S1516" i="9" s="1"/>
  <c r="R1515" i="9"/>
  <c r="S1515" i="9" s="1"/>
  <c r="R1514" i="9"/>
  <c r="S1514" i="9" s="1"/>
  <c r="R1511" i="9"/>
  <c r="S1511" i="9" s="1"/>
  <c r="R1510" i="9"/>
  <c r="S1510" i="9" s="1"/>
  <c r="R1509" i="9"/>
  <c r="S1509" i="9"/>
  <c r="R1508" i="9"/>
  <c r="S1508" i="9" s="1"/>
  <c r="R1506" i="9"/>
  <c r="S1506" i="9" s="1"/>
  <c r="R1504" i="9"/>
  <c r="S1504" i="9" s="1"/>
  <c r="R1501" i="9"/>
  <c r="S1501" i="9" s="1"/>
  <c r="R1498" i="9"/>
  <c r="S1498" i="9" s="1"/>
  <c r="R1497" i="9"/>
  <c r="S1497" i="9" s="1"/>
  <c r="R1494" i="9"/>
  <c r="S1494" i="9" s="1"/>
  <c r="R1493" i="9"/>
  <c r="S1493" i="9" s="1"/>
  <c r="R1491" i="9"/>
  <c r="S1491" i="9" s="1"/>
  <c r="R1490" i="9"/>
  <c r="S1490" i="9" s="1"/>
  <c r="R1489" i="9"/>
  <c r="S1489" i="9" s="1"/>
  <c r="R1488" i="9"/>
  <c r="S1488" i="9" s="1"/>
  <c r="R1484" i="9"/>
  <c r="S1484" i="9" s="1"/>
  <c r="R1483" i="9"/>
  <c r="S1483" i="9"/>
  <c r="R1482" i="9"/>
  <c r="S1482" i="9" s="1"/>
  <c r="R1480" i="9"/>
  <c r="S1480" i="9" s="1"/>
  <c r="R1479" i="9"/>
  <c r="S1479" i="9" s="1"/>
  <c r="R1477" i="9"/>
  <c r="S1477" i="9" s="1"/>
  <c r="R1475" i="9"/>
  <c r="S1475" i="9" s="1"/>
  <c r="R1471" i="9"/>
  <c r="S1471" i="9" s="1"/>
  <c r="R1470" i="9"/>
  <c r="S1470" i="9"/>
  <c r="R1469" i="9"/>
  <c r="S1469" i="9" s="1"/>
  <c r="R1468" i="9"/>
  <c r="S1468" i="9" s="1"/>
  <c r="R1467" i="9"/>
  <c r="S1467" i="9" s="1"/>
  <c r="R1466" i="9"/>
  <c r="S1466" i="9" s="1"/>
  <c r="R1465" i="9"/>
  <c r="S1465" i="9" s="1"/>
  <c r="R1464" i="9"/>
  <c r="S1464" i="9"/>
  <c r="R1462" i="9"/>
  <c r="S1462" i="9" s="1"/>
  <c r="R1461" i="9"/>
  <c r="S1461" i="9" s="1"/>
  <c r="R1460" i="9"/>
  <c r="S1460" i="9" s="1"/>
  <c r="R1454" i="9"/>
  <c r="S1454" i="9" s="1"/>
  <c r="R1453" i="9"/>
  <c r="S1453" i="9" s="1"/>
  <c r="R1451" i="9"/>
  <c r="S1451" i="9" s="1"/>
  <c r="R1450" i="9"/>
  <c r="S1450" i="9" s="1"/>
  <c r="R1449" i="9"/>
  <c r="S1449" i="9" s="1"/>
  <c r="R1448" i="9"/>
  <c r="S1448" i="9" s="1"/>
  <c r="R1447" i="9"/>
  <c r="S1447" i="9" s="1"/>
  <c r="R1446" i="9"/>
  <c r="S1446" i="9" s="1"/>
  <c r="R1442" i="9"/>
  <c r="S1442" i="9" s="1"/>
  <c r="R1441" i="9"/>
  <c r="S1441" i="9" s="1"/>
  <c r="R1439" i="9"/>
  <c r="S1439" i="9" s="1"/>
  <c r="R1438" i="9"/>
  <c r="S1438" i="9" s="1"/>
  <c r="R1437" i="9"/>
  <c r="S1437" i="9" s="1"/>
  <c r="R1436" i="9"/>
  <c r="S1436" i="9" s="1"/>
  <c r="R1435" i="9"/>
  <c r="S1435" i="9" s="1"/>
  <c r="R1434" i="9"/>
  <c r="S1434" i="9" s="1"/>
  <c r="R1433" i="9"/>
  <c r="S1433" i="9" s="1"/>
  <c r="R1430" i="9"/>
  <c r="S1430" i="9" s="1"/>
  <c r="R1429" i="9"/>
  <c r="S1429" i="9" s="1"/>
  <c r="R1428" i="9"/>
  <c r="S1428" i="9" s="1"/>
  <c r="R1427" i="9"/>
  <c r="S1427" i="9" s="1"/>
  <c r="R1425" i="9"/>
  <c r="S1425" i="9" s="1"/>
  <c r="R1423" i="9"/>
  <c r="S1423" i="9" s="1"/>
  <c r="R1422" i="9"/>
  <c r="S1422" i="9" s="1"/>
  <c r="R1420" i="9"/>
  <c r="S1420" i="9" s="1"/>
  <c r="R1419" i="9"/>
  <c r="S1419" i="9" s="1"/>
  <c r="R1418" i="9"/>
  <c r="S1418" i="9" s="1"/>
  <c r="R1417" i="9"/>
  <c r="S1417" i="9" s="1"/>
  <c r="R1416" i="9"/>
  <c r="S1416" i="9" s="1"/>
  <c r="R1413" i="9"/>
  <c r="S1413" i="9" s="1"/>
  <c r="R1411" i="9"/>
  <c r="S1411" i="9" s="1"/>
  <c r="R1410" i="9"/>
  <c r="S1410" i="9" s="1"/>
  <c r="R1409" i="9"/>
  <c r="S1409" i="9" s="1"/>
  <c r="R1408" i="9"/>
  <c r="S1408" i="9" s="1"/>
  <c r="R1407" i="9"/>
  <c r="S1407" i="9" s="1"/>
  <c r="R1405" i="9"/>
  <c r="S1405" i="9" s="1"/>
  <c r="R1404" i="9"/>
  <c r="S1404" i="9" s="1"/>
  <c r="R1403" i="9"/>
  <c r="S1403" i="9" s="1"/>
  <c r="R1402" i="9"/>
  <c r="S1402" i="9" s="1"/>
  <c r="R1401" i="9"/>
  <c r="S1401" i="9" s="1"/>
  <c r="R1400" i="9"/>
  <c r="S1400" i="9" s="1"/>
  <c r="R1399" i="9"/>
  <c r="S1399" i="9" s="1"/>
  <c r="R1398" i="9"/>
  <c r="S1398" i="9" s="1"/>
  <c r="R1397" i="9"/>
  <c r="S1397" i="9" s="1"/>
  <c r="R1396" i="9"/>
  <c r="S1396" i="9" s="1"/>
  <c r="R1395" i="9"/>
  <c r="S1395" i="9" s="1"/>
  <c r="R1393" i="9"/>
  <c r="S1393" i="9" s="1"/>
  <c r="R1391" i="9"/>
  <c r="S1391" i="9" s="1"/>
  <c r="R1390" i="9"/>
  <c r="S1390" i="9" s="1"/>
  <c r="R1389" i="9"/>
  <c r="S1389" i="9" s="1"/>
  <c r="R1387" i="9"/>
  <c r="S1387" i="9" s="1"/>
  <c r="R1386" i="9"/>
  <c r="S1386" i="9"/>
  <c r="R1385" i="9"/>
  <c r="S1385" i="9" s="1"/>
  <c r="R1384" i="9"/>
  <c r="S1384" i="9" s="1"/>
  <c r="R1383" i="9"/>
  <c r="S1383" i="9" s="1"/>
  <c r="R1382" i="9"/>
  <c r="S1382" i="9" s="1"/>
  <c r="R1381" i="9"/>
  <c r="S1381" i="9" s="1"/>
  <c r="R1380" i="9"/>
  <c r="S1380" i="9" s="1"/>
  <c r="X1379" i="9"/>
  <c r="Y1379" i="9"/>
  <c r="R1379" i="9"/>
  <c r="S1379" i="9" s="1"/>
  <c r="X1378" i="9"/>
  <c r="Y1378" i="9" s="1"/>
  <c r="X1377" i="9"/>
  <c r="Y1377" i="9" s="1"/>
  <c r="R1377" i="9"/>
  <c r="S1377" i="9" s="1"/>
  <c r="X1376" i="9"/>
  <c r="Y1376" i="9" s="1"/>
  <c r="X1375" i="9"/>
  <c r="Y1375" i="9" s="1"/>
  <c r="R1375" i="9"/>
  <c r="S1375" i="9" s="1"/>
  <c r="X1374" i="9"/>
  <c r="Y1374" i="9" s="1"/>
  <c r="R1374" i="9"/>
  <c r="S1374" i="9"/>
  <c r="X1373" i="9"/>
  <c r="Y1373" i="9" s="1"/>
  <c r="R1373" i="9"/>
  <c r="S1373" i="9" s="1"/>
  <c r="X1372" i="9"/>
  <c r="Y1372" i="9" s="1"/>
  <c r="R1372" i="9"/>
  <c r="S1372" i="9"/>
  <c r="X1371" i="9"/>
  <c r="Y1371" i="9" s="1"/>
  <c r="R1371" i="9"/>
  <c r="S1371" i="9" s="1"/>
  <c r="X1370" i="9"/>
  <c r="Y1370" i="9" s="1"/>
  <c r="R1370" i="9"/>
  <c r="S1370" i="9" s="1"/>
  <c r="X1369" i="9"/>
  <c r="Y1369" i="9" s="1"/>
  <c r="R1369" i="9"/>
  <c r="S1369" i="9" s="1"/>
  <c r="X1368" i="9"/>
  <c r="Y1368" i="9" s="1"/>
  <c r="R1368" i="9"/>
  <c r="S1368" i="9" s="1"/>
  <c r="X1367" i="9"/>
  <c r="Y1367" i="9" s="1"/>
  <c r="R1367" i="9"/>
  <c r="S1367" i="9"/>
  <c r="X1366" i="9"/>
  <c r="Y1366" i="9" s="1"/>
  <c r="R1366" i="9"/>
  <c r="S1366" i="9" s="1"/>
  <c r="X1365" i="9"/>
  <c r="Y1365" i="9" s="1"/>
  <c r="X1364" i="9"/>
  <c r="Y1364" i="9" s="1"/>
  <c r="R1364" i="9"/>
  <c r="S1364" i="9" s="1"/>
  <c r="X1363" i="9"/>
  <c r="Y1363" i="9" s="1"/>
  <c r="R1363" i="9"/>
  <c r="S1363" i="9" s="1"/>
  <c r="X1362" i="9"/>
  <c r="Y1362" i="9" s="1"/>
  <c r="R1362" i="9"/>
  <c r="S1362" i="9" s="1"/>
  <c r="X1361" i="9"/>
  <c r="Y1361" i="9" s="1"/>
  <c r="R1361" i="9"/>
  <c r="S1361" i="9" s="1"/>
  <c r="X1360" i="9"/>
  <c r="Y1360" i="9" s="1"/>
  <c r="R1360" i="9"/>
  <c r="S1360" i="9"/>
  <c r="X1359" i="9"/>
  <c r="Y1359" i="9" s="1"/>
  <c r="R1359" i="9"/>
  <c r="S1359" i="9" s="1"/>
  <c r="X1358" i="9"/>
  <c r="Y1358" i="9" s="1"/>
  <c r="R1358" i="9"/>
  <c r="S1358" i="9"/>
  <c r="X1357" i="9"/>
  <c r="Y1357" i="9" s="1"/>
  <c r="R1357" i="9"/>
  <c r="S1357" i="9" s="1"/>
  <c r="X1356" i="9"/>
  <c r="Y1356" i="9"/>
  <c r="R1356" i="9"/>
  <c r="S1356" i="9" s="1"/>
  <c r="X1355" i="9"/>
  <c r="Y1355" i="9"/>
  <c r="R1355" i="9"/>
  <c r="S1355" i="9" s="1"/>
  <c r="X1354" i="9"/>
  <c r="Y1354" i="9" s="1"/>
  <c r="R1354" i="9"/>
  <c r="S1354" i="9" s="1"/>
  <c r="X1353" i="9"/>
  <c r="Y1353" i="9" s="1"/>
  <c r="R1353" i="9"/>
  <c r="S1353" i="9"/>
  <c r="X1352" i="9"/>
  <c r="Y1352" i="9"/>
  <c r="R1352" i="9"/>
  <c r="S1352" i="9"/>
  <c r="X1351" i="9"/>
  <c r="Y1351" i="9"/>
  <c r="R1351" i="9"/>
  <c r="S1351" i="9"/>
  <c r="X1350" i="9"/>
  <c r="Y1350" i="9" s="1"/>
  <c r="R1350" i="9"/>
  <c r="S1350" i="9"/>
  <c r="X1349" i="9"/>
  <c r="Y1349" i="9" s="1"/>
  <c r="R1349" i="9"/>
  <c r="S1349" i="9" s="1"/>
  <c r="X1348" i="9"/>
  <c r="Y1348" i="9" s="1"/>
  <c r="R1348" i="9"/>
  <c r="S1348" i="9" s="1"/>
  <c r="X1347" i="9"/>
  <c r="Y1347" i="9"/>
  <c r="R1347" i="9"/>
  <c r="S1347" i="9" s="1"/>
  <c r="X1346" i="9"/>
  <c r="Y1346" i="9" s="1"/>
  <c r="R1346" i="9"/>
  <c r="S1346" i="9" s="1"/>
  <c r="R1345" i="9"/>
  <c r="S1345" i="9"/>
  <c r="X1344" i="9"/>
  <c r="Y1344" i="9"/>
  <c r="X1343" i="9"/>
  <c r="Y1343" i="9"/>
  <c r="R1343" i="9"/>
  <c r="S1343" i="9"/>
  <c r="X1342" i="9"/>
  <c r="Y1342" i="9"/>
  <c r="R1342" i="9"/>
  <c r="S1342" i="9" s="1"/>
  <c r="X1341" i="9"/>
  <c r="Y1341" i="9" s="1"/>
  <c r="R1341" i="9"/>
  <c r="S1341" i="9" s="1"/>
  <c r="X1340" i="9"/>
  <c r="Y1340" i="9" s="1"/>
  <c r="X1339" i="9"/>
  <c r="Y1339" i="9" s="1"/>
  <c r="R1339" i="9"/>
  <c r="S1339" i="9" s="1"/>
  <c r="X1338" i="9"/>
  <c r="Y1338" i="9" s="1"/>
  <c r="R1338" i="9"/>
  <c r="S1338" i="9" s="1"/>
  <c r="X1337" i="9"/>
  <c r="Y1337" i="9" s="1"/>
  <c r="R1337" i="9"/>
  <c r="S1337" i="9"/>
  <c r="X1336" i="9"/>
  <c r="Y1336" i="9"/>
  <c r="R1336" i="9"/>
  <c r="S1336" i="9" s="1"/>
  <c r="X1335" i="9"/>
  <c r="Y1335" i="9" s="1"/>
  <c r="R1335" i="9"/>
  <c r="S1335" i="9"/>
  <c r="X1334" i="9"/>
  <c r="Y1334" i="9"/>
  <c r="R1334" i="9"/>
  <c r="S1334" i="9" s="1"/>
  <c r="X1333" i="9"/>
  <c r="Y1333" i="9" s="1"/>
  <c r="X1332" i="9"/>
  <c r="Y1332" i="9" s="1"/>
  <c r="R1332" i="9"/>
  <c r="S1332" i="9" s="1"/>
  <c r="X1331" i="9"/>
  <c r="Y1331" i="9" s="1"/>
  <c r="R1331" i="9"/>
  <c r="S1331" i="9"/>
  <c r="X1330" i="9"/>
  <c r="Y1330" i="9"/>
  <c r="X1329" i="9"/>
  <c r="Y1329" i="9" s="1"/>
  <c r="R1329" i="9"/>
  <c r="S1329" i="9" s="1"/>
  <c r="X1328" i="9"/>
  <c r="Y1328" i="9" s="1"/>
  <c r="R1328" i="9"/>
  <c r="S1328" i="9" s="1"/>
  <c r="X1326" i="9"/>
  <c r="Y1326" i="9" s="1"/>
  <c r="R1326" i="9"/>
  <c r="S1326" i="9" s="1"/>
  <c r="X1325" i="9"/>
  <c r="Y1325" i="9"/>
  <c r="R1325" i="9"/>
  <c r="S1325" i="9" s="1"/>
  <c r="X1324" i="9"/>
  <c r="Y1324" i="9" s="1"/>
  <c r="R1324" i="9"/>
  <c r="S1324" i="9" s="1"/>
  <c r="X1323" i="9"/>
  <c r="Y1323" i="9" s="1"/>
  <c r="R1323" i="9"/>
  <c r="S1323" i="9" s="1"/>
  <c r="X1322" i="9"/>
  <c r="Y1322" i="9" s="1"/>
  <c r="R1322" i="9"/>
  <c r="S1322" i="9"/>
  <c r="X1321" i="9"/>
  <c r="Y1321" i="9"/>
  <c r="R1321" i="9"/>
  <c r="S1321" i="9" s="1"/>
  <c r="X1320" i="9"/>
  <c r="Y1320" i="9" s="1"/>
  <c r="R1320" i="9"/>
  <c r="S1320" i="9" s="1"/>
  <c r="X1319" i="9"/>
  <c r="Y1319" i="9" s="1"/>
  <c r="R1319" i="9"/>
  <c r="S1319" i="9" s="1"/>
  <c r="X1318" i="9"/>
  <c r="Y1318" i="9" s="1"/>
  <c r="R1318" i="9"/>
  <c r="S1318" i="9" s="1"/>
  <c r="X1317" i="9"/>
  <c r="Y1317" i="9"/>
  <c r="R1317" i="9"/>
  <c r="S1317" i="9" s="1"/>
  <c r="X1316" i="9"/>
  <c r="Y1316" i="9" s="1"/>
  <c r="R1316" i="9"/>
  <c r="S1316" i="9" s="1"/>
  <c r="X1315" i="9"/>
  <c r="Y1315" i="9" s="1"/>
  <c r="R1315" i="9"/>
  <c r="S1315" i="9" s="1"/>
  <c r="X1314" i="9"/>
  <c r="Y1314" i="9" s="1"/>
  <c r="R1314" i="9"/>
  <c r="S1314" i="9" s="1"/>
  <c r="R1313" i="9"/>
  <c r="S1313" i="9" s="1"/>
  <c r="X1311" i="9"/>
  <c r="Y1311" i="9" s="1"/>
  <c r="X1310" i="9"/>
  <c r="Y1310" i="9" s="1"/>
  <c r="R1310" i="9"/>
  <c r="S1310" i="9" s="1"/>
  <c r="X1309" i="9"/>
  <c r="Y1309" i="9"/>
  <c r="R1309" i="9"/>
  <c r="S1309" i="9" s="1"/>
  <c r="X1308" i="9"/>
  <c r="Y1308" i="9" s="1"/>
  <c r="X1307" i="9"/>
  <c r="Y1307" i="9" s="1"/>
  <c r="R1307" i="9"/>
  <c r="S1307" i="9" s="1"/>
  <c r="X1306" i="9"/>
  <c r="Y1306" i="9" s="1"/>
  <c r="R1306" i="9"/>
  <c r="S1306" i="9" s="1"/>
  <c r="X1305" i="9"/>
  <c r="Y1305" i="9"/>
  <c r="R1305" i="9"/>
  <c r="S1305" i="9" s="1"/>
  <c r="X1304" i="9"/>
  <c r="Y1304" i="9" s="1"/>
  <c r="R1304" i="9"/>
  <c r="S1304" i="9" s="1"/>
  <c r="X1303" i="9"/>
  <c r="Y1303" i="9" s="1"/>
  <c r="X1302" i="9"/>
  <c r="Y1302" i="9"/>
  <c r="R1302" i="9"/>
  <c r="S1302" i="9"/>
  <c r="X1301" i="9"/>
  <c r="Y1301" i="9"/>
  <c r="R1301" i="9"/>
  <c r="S1301" i="9" s="1"/>
  <c r="X1300" i="9"/>
  <c r="Y1300" i="9" s="1"/>
  <c r="R1300" i="9"/>
  <c r="S1300" i="9" s="1"/>
  <c r="X1299" i="9"/>
  <c r="Y1299" i="9" s="1"/>
  <c r="R1299" i="9"/>
  <c r="S1299" i="9" s="1"/>
  <c r="X1298" i="9"/>
  <c r="Y1298" i="9" s="1"/>
  <c r="R1298" i="9"/>
  <c r="S1298" i="9"/>
  <c r="X1297" i="9"/>
  <c r="Y1297" i="9" s="1"/>
  <c r="R1297" i="9"/>
  <c r="S1297" i="9"/>
  <c r="X1296" i="9"/>
  <c r="Y1296" i="9" s="1"/>
  <c r="R1296" i="9"/>
  <c r="S1296" i="9" s="1"/>
  <c r="X1295" i="9"/>
  <c r="Y1295" i="9"/>
  <c r="R1295" i="9"/>
  <c r="S1295" i="9" s="1"/>
  <c r="X1294" i="9"/>
  <c r="Y1294" i="9"/>
  <c r="R1294" i="9"/>
  <c r="S1294" i="9" s="1"/>
  <c r="X1293" i="9"/>
  <c r="Y1293" i="9" s="1"/>
  <c r="X1292" i="9"/>
  <c r="Y1292" i="9" s="1"/>
  <c r="R1292" i="9"/>
  <c r="S1292" i="9" s="1"/>
  <c r="X1291" i="9"/>
  <c r="Y1291" i="9"/>
  <c r="X1290" i="9"/>
  <c r="Y1290" i="9" s="1"/>
  <c r="X1289" i="9"/>
  <c r="Y1289" i="9"/>
  <c r="R1288" i="9"/>
  <c r="S1288" i="9" s="1"/>
  <c r="X1287" i="9"/>
  <c r="Y1287" i="9"/>
  <c r="R1287" i="9"/>
  <c r="S1287" i="9" s="1"/>
  <c r="X1286" i="9"/>
  <c r="Y1286" i="9" s="1"/>
  <c r="R1286" i="9"/>
  <c r="S1286" i="9" s="1"/>
  <c r="X1285" i="9"/>
  <c r="Y1285" i="9" s="1"/>
  <c r="R1285" i="9"/>
  <c r="S1285" i="9" s="1"/>
  <c r="R1284" i="9"/>
  <c r="S1284" i="9" s="1"/>
  <c r="X1283" i="9"/>
  <c r="Y1283" i="9" s="1"/>
  <c r="R1283" i="9"/>
  <c r="S1283" i="9"/>
  <c r="X1282" i="9"/>
  <c r="Y1282" i="9" s="1"/>
  <c r="R1282" i="9"/>
  <c r="S1282" i="9"/>
  <c r="X1280" i="9"/>
  <c r="Y1280" i="9" s="1"/>
  <c r="R1280" i="9"/>
  <c r="S1280" i="9" s="1"/>
  <c r="X1279" i="9"/>
  <c r="Y1279" i="9" s="1"/>
  <c r="X1277" i="9"/>
  <c r="Y1277" i="9"/>
  <c r="R1277" i="9"/>
  <c r="S1277" i="9"/>
  <c r="X1276" i="9"/>
  <c r="Y1276" i="9" s="1"/>
  <c r="R1276" i="9"/>
  <c r="S1276" i="9" s="1"/>
  <c r="X1275" i="9"/>
  <c r="Y1275" i="9" s="1"/>
  <c r="R1275" i="9"/>
  <c r="S1275" i="9" s="1"/>
  <c r="X1274" i="9"/>
  <c r="Y1274" i="9" s="1"/>
  <c r="R1274" i="9"/>
  <c r="S1274" i="9"/>
  <c r="R1273" i="9"/>
  <c r="S1273" i="9" s="1"/>
  <c r="X1272" i="9"/>
  <c r="Y1272" i="9" s="1"/>
  <c r="R1272" i="9"/>
  <c r="S1272" i="9"/>
  <c r="X1271" i="9"/>
  <c r="Y1271" i="9" s="1"/>
  <c r="R1271" i="9"/>
  <c r="S1271" i="9" s="1"/>
  <c r="X1270" i="9"/>
  <c r="Y1270" i="9"/>
  <c r="R1270" i="9"/>
  <c r="S1270" i="9" s="1"/>
  <c r="X1268" i="9"/>
  <c r="Y1268" i="9" s="1"/>
  <c r="R1268" i="9"/>
  <c r="S1268" i="9" s="1"/>
  <c r="X1267" i="9"/>
  <c r="Y1267" i="9" s="1"/>
  <c r="R1267" i="9"/>
  <c r="S1267" i="9" s="1"/>
  <c r="X1265" i="9"/>
  <c r="Y1265" i="9" s="1"/>
  <c r="R1265" i="9"/>
  <c r="S1265" i="9" s="1"/>
  <c r="X1262" i="9"/>
  <c r="Y1262" i="9" s="1"/>
  <c r="R1262" i="9"/>
  <c r="S1262" i="9" s="1"/>
  <c r="X1261" i="9"/>
  <c r="Y1261" i="9" s="1"/>
  <c r="R1261" i="9"/>
  <c r="S1261" i="9"/>
  <c r="X1260" i="9"/>
  <c r="Y1260" i="9" s="1"/>
  <c r="R1260" i="9"/>
  <c r="S1260" i="9" s="1"/>
  <c r="X1259" i="9"/>
  <c r="Y1259" i="9" s="1"/>
  <c r="R1259" i="9"/>
  <c r="S1259" i="9" s="1"/>
  <c r="X1258" i="9"/>
  <c r="Y1258" i="9" s="1"/>
  <c r="R1258" i="9"/>
  <c r="S1258" i="9" s="1"/>
  <c r="X1257" i="9"/>
  <c r="Y1257" i="9" s="1"/>
  <c r="R1257" i="9"/>
  <c r="S1257" i="9" s="1"/>
  <c r="X1256" i="9"/>
  <c r="Y1256" i="9"/>
  <c r="R1256" i="9"/>
  <c r="S1256" i="9" s="1"/>
  <c r="X1255" i="9"/>
  <c r="Y1255" i="9" s="1"/>
  <c r="R1255" i="9"/>
  <c r="S1255" i="9" s="1"/>
  <c r="X1254" i="9"/>
  <c r="Y1254" i="9" s="1"/>
  <c r="R1254" i="9"/>
  <c r="S1254" i="9" s="1"/>
  <c r="X1253" i="9"/>
  <c r="Y1253" i="9" s="1"/>
  <c r="R1253" i="9"/>
  <c r="S1253" i="9"/>
  <c r="X1252" i="9"/>
  <c r="Y1252" i="9" s="1"/>
  <c r="R1252" i="9"/>
  <c r="S1252" i="9" s="1"/>
  <c r="X1251" i="9"/>
  <c r="Y1251" i="9" s="1"/>
  <c r="X1249" i="9"/>
  <c r="Y1249" i="9" s="1"/>
  <c r="R1249" i="9"/>
  <c r="S1249" i="9" s="1"/>
  <c r="X1248" i="9"/>
  <c r="Y1248" i="9" s="1"/>
  <c r="R1248" i="9"/>
  <c r="S1248" i="9" s="1"/>
  <c r="R1247" i="9"/>
  <c r="S1247" i="9" s="1"/>
  <c r="X1246" i="9"/>
  <c r="Y1246" i="9" s="1"/>
  <c r="R1246" i="9"/>
  <c r="S1246" i="9" s="1"/>
  <c r="X1244" i="9"/>
  <c r="Y1244" i="9" s="1"/>
  <c r="R1244" i="9"/>
  <c r="S1244" i="9" s="1"/>
  <c r="X1243" i="9"/>
  <c r="Y1243" i="9" s="1"/>
  <c r="R1243" i="9"/>
  <c r="S1243" i="9" s="1"/>
  <c r="X1242" i="9"/>
  <c r="Y1242" i="9" s="1"/>
  <c r="R1242" i="9"/>
  <c r="S1242" i="9" s="1"/>
  <c r="X1241" i="9"/>
  <c r="Y1241" i="9" s="1"/>
  <c r="R1241" i="9"/>
  <c r="S1241" i="9" s="1"/>
  <c r="R1240" i="9"/>
  <c r="S1240" i="9" s="1"/>
  <c r="X1239" i="9"/>
  <c r="Y1239" i="9" s="1"/>
  <c r="R1239" i="9"/>
  <c r="S1239" i="9" s="1"/>
  <c r="X1238" i="9"/>
  <c r="Y1238" i="9" s="1"/>
  <c r="R1238" i="9"/>
  <c r="S1238" i="9" s="1"/>
  <c r="X1237" i="9"/>
  <c r="Y1237" i="9" s="1"/>
  <c r="R1237" i="9"/>
  <c r="S1237" i="9" s="1"/>
  <c r="X1236" i="9"/>
  <c r="Y1236" i="9" s="1"/>
  <c r="X1235" i="9"/>
  <c r="Y1235" i="9" s="1"/>
  <c r="R1235" i="9"/>
  <c r="S1235" i="9" s="1"/>
  <c r="X1234" i="9"/>
  <c r="Y1234" i="9" s="1"/>
  <c r="R1234" i="9"/>
  <c r="S1234" i="9" s="1"/>
  <c r="X1233" i="9"/>
  <c r="Y1233" i="9"/>
  <c r="R1233" i="9"/>
  <c r="S1233" i="9" s="1"/>
  <c r="X1232" i="9"/>
  <c r="Y1232" i="9" s="1"/>
  <c r="R1232" i="9"/>
  <c r="S1232" i="9" s="1"/>
  <c r="X1231" i="9"/>
  <c r="Y1231" i="9"/>
  <c r="R1231" i="9"/>
  <c r="S1231" i="9" s="1"/>
  <c r="X1230" i="9"/>
  <c r="Y1230" i="9" s="1"/>
  <c r="R1230" i="9"/>
  <c r="S1230" i="9" s="1"/>
  <c r="X1229" i="9"/>
  <c r="Y1229" i="9" s="1"/>
  <c r="R1229" i="9"/>
  <c r="S1229" i="9" s="1"/>
  <c r="X1228" i="9"/>
  <c r="Y1228" i="9"/>
  <c r="R1228" i="9"/>
  <c r="S1228" i="9" s="1"/>
  <c r="R1226" i="9"/>
  <c r="S1226" i="9"/>
  <c r="X1225" i="9"/>
  <c r="Y1225" i="9"/>
  <c r="X1224" i="9"/>
  <c r="Y1224" i="9"/>
  <c r="R1224" i="9"/>
  <c r="S1224" i="9" s="1"/>
  <c r="X1223" i="9"/>
  <c r="Y1223" i="9" s="1"/>
  <c r="R1223" i="9"/>
  <c r="S1223" i="9" s="1"/>
  <c r="X1222" i="9"/>
  <c r="Y1222" i="9"/>
  <c r="X1221" i="9"/>
  <c r="Y1221" i="9" s="1"/>
  <c r="R1221" i="9"/>
  <c r="S1221" i="9"/>
  <c r="X1220" i="9"/>
  <c r="Y1220" i="9"/>
  <c r="X1219" i="9"/>
  <c r="Y1219" i="9"/>
  <c r="R1219" i="9"/>
  <c r="S1219" i="9" s="1"/>
  <c r="X1218" i="9"/>
  <c r="Y1218" i="9" s="1"/>
  <c r="R1218" i="9"/>
  <c r="S1218" i="9" s="1"/>
  <c r="X1217" i="9"/>
  <c r="Y1217" i="9" s="1"/>
  <c r="R1217" i="9"/>
  <c r="S1217" i="9" s="1"/>
  <c r="X1216" i="9"/>
  <c r="Y1216" i="9" s="1"/>
  <c r="X1215" i="9"/>
  <c r="Y1215" i="9" s="1"/>
  <c r="R1215" i="9"/>
  <c r="S1215" i="9" s="1"/>
  <c r="R1214" i="9"/>
  <c r="S1214" i="9" s="1"/>
  <c r="X1213" i="9"/>
  <c r="Y1213" i="9" s="1"/>
  <c r="R1213" i="9"/>
  <c r="S1213" i="9" s="1"/>
  <c r="R1212" i="9"/>
  <c r="S1212" i="9" s="1"/>
  <c r="X1211" i="9"/>
  <c r="Y1211" i="9" s="1"/>
  <c r="R1211" i="9"/>
  <c r="S1211" i="9" s="1"/>
  <c r="X1210" i="9"/>
  <c r="Y1210" i="9" s="1"/>
  <c r="R1210" i="9"/>
  <c r="S1210" i="9" s="1"/>
  <c r="X1209" i="9"/>
  <c r="Y1209" i="9" s="1"/>
  <c r="R1209" i="9"/>
  <c r="S1209" i="9" s="1"/>
  <c r="X1208" i="9"/>
  <c r="Y1208" i="9" s="1"/>
  <c r="R1208" i="9"/>
  <c r="S1208" i="9" s="1"/>
  <c r="X1207" i="9"/>
  <c r="Y1207" i="9" s="1"/>
  <c r="R1207" i="9"/>
  <c r="S1207" i="9" s="1"/>
  <c r="X1206" i="9"/>
  <c r="Y1206" i="9" s="1"/>
  <c r="R1206" i="9"/>
  <c r="S1206" i="9" s="1"/>
  <c r="X1205" i="9"/>
  <c r="Y1205" i="9" s="1"/>
  <c r="R1205" i="9"/>
  <c r="S1205" i="9" s="1"/>
  <c r="X1204" i="9"/>
  <c r="Y1204" i="9" s="1"/>
  <c r="X1203" i="9"/>
  <c r="Y1203" i="9" s="1"/>
  <c r="R1203" i="9"/>
  <c r="S1203" i="9"/>
  <c r="X1202" i="9"/>
  <c r="Y1202" i="9" s="1"/>
  <c r="R1202" i="9"/>
  <c r="S1202" i="9" s="1"/>
  <c r="X1201" i="9"/>
  <c r="Y1201" i="9" s="1"/>
  <c r="R1201" i="9"/>
  <c r="S1201" i="9"/>
  <c r="X1200" i="9"/>
  <c r="Y1200" i="9" s="1"/>
  <c r="R1200" i="9"/>
  <c r="S1200" i="9" s="1"/>
  <c r="X1199" i="9"/>
  <c r="Y1199" i="9" s="1"/>
  <c r="X1197" i="9"/>
  <c r="Y1197" i="9" s="1"/>
  <c r="R1197" i="9"/>
  <c r="S1197" i="9" s="1"/>
  <c r="X1196" i="9"/>
  <c r="Y1196" i="9" s="1"/>
  <c r="R1196" i="9"/>
  <c r="S1196" i="9" s="1"/>
  <c r="X1194" i="9"/>
  <c r="Y1194" i="9" s="1"/>
  <c r="R1194" i="9"/>
  <c r="S1194" i="9" s="1"/>
  <c r="X1193" i="9"/>
  <c r="Y1193" i="9" s="1"/>
  <c r="R1193" i="9"/>
  <c r="S1193" i="9" s="1"/>
  <c r="X1192" i="9"/>
  <c r="Y1192" i="9" s="1"/>
  <c r="R1192" i="9"/>
  <c r="S1192" i="9" s="1"/>
  <c r="R1191" i="9"/>
  <c r="S1191" i="9" s="1"/>
  <c r="X1190" i="9"/>
  <c r="Y1190" i="9" s="1"/>
  <c r="R1190" i="9"/>
  <c r="S1190" i="9" s="1"/>
  <c r="X1189" i="9"/>
  <c r="Y1189" i="9"/>
  <c r="R1189" i="9"/>
  <c r="S1189" i="9" s="1"/>
  <c r="X1188" i="9"/>
  <c r="Y1188" i="9" s="1"/>
  <c r="R1188" i="9"/>
  <c r="S1188" i="9"/>
  <c r="X1187" i="9"/>
  <c r="Y1187" i="9" s="1"/>
  <c r="R1187" i="9"/>
  <c r="S1187" i="9" s="1"/>
  <c r="X1186" i="9"/>
  <c r="Y1186" i="9" s="1"/>
  <c r="R1186" i="9"/>
  <c r="S1186" i="9" s="1"/>
  <c r="X1185" i="9"/>
  <c r="Y1185" i="9"/>
  <c r="R1185" i="9"/>
  <c r="S1185" i="9" s="1"/>
  <c r="X1184" i="9"/>
  <c r="Y1184" i="9" s="1"/>
  <c r="R1184" i="9"/>
  <c r="S1184" i="9" s="1"/>
  <c r="X1183" i="9"/>
  <c r="Y1183" i="9" s="1"/>
  <c r="R1183" i="9"/>
  <c r="S1183" i="9"/>
  <c r="X1182" i="9"/>
  <c r="Y1182" i="9" s="1"/>
  <c r="R1182" i="9"/>
  <c r="S1182" i="9" s="1"/>
  <c r="X1181" i="9"/>
  <c r="Y1181" i="9" s="1"/>
  <c r="R1181" i="9"/>
  <c r="S1181" i="9" s="1"/>
  <c r="X1180" i="9"/>
  <c r="Y1180" i="9" s="1"/>
  <c r="R1180" i="9"/>
  <c r="S1180" i="9" s="1"/>
  <c r="X1179" i="9"/>
  <c r="Y1179" i="9"/>
  <c r="X1178" i="9"/>
  <c r="Y1178" i="9" s="1"/>
  <c r="X1177" i="9"/>
  <c r="Y1177" i="9" s="1"/>
  <c r="R1177" i="9"/>
  <c r="S1177" i="9"/>
  <c r="X1176" i="9"/>
  <c r="Y1176" i="9" s="1"/>
  <c r="R1176" i="9"/>
  <c r="S1176" i="9"/>
  <c r="X1175" i="9"/>
  <c r="Y1175" i="9"/>
  <c r="R1175" i="9"/>
  <c r="S1175" i="9" s="1"/>
  <c r="X1174" i="9"/>
  <c r="Y1174" i="9"/>
  <c r="R1174" i="9"/>
  <c r="S1174" i="9" s="1"/>
  <c r="X1173" i="9"/>
  <c r="Y1173" i="9" s="1"/>
  <c r="R1173" i="9"/>
  <c r="S1173" i="9"/>
  <c r="X1172" i="9"/>
  <c r="Y1172" i="9" s="1"/>
  <c r="R1172" i="9"/>
  <c r="S1172" i="9" s="1"/>
  <c r="X1171" i="9"/>
  <c r="Y1171" i="9"/>
  <c r="R1171" i="9"/>
  <c r="S1171" i="9" s="1"/>
  <c r="X1170" i="9"/>
  <c r="Y1170" i="9" s="1"/>
  <c r="X1169" i="9"/>
  <c r="Y1169" i="9" s="1"/>
  <c r="R1169" i="9"/>
  <c r="S1169" i="9" s="1"/>
  <c r="X1168" i="9"/>
  <c r="Y1168" i="9" s="1"/>
  <c r="R1168" i="9"/>
  <c r="S1168" i="9" s="1"/>
  <c r="X1167" i="9"/>
  <c r="Y1167" i="9" s="1"/>
  <c r="R1167" i="9"/>
  <c r="S1167" i="9" s="1"/>
  <c r="X1166" i="9"/>
  <c r="Y1166" i="9" s="1"/>
  <c r="R1166" i="9"/>
  <c r="S1166" i="9"/>
  <c r="X1165" i="9"/>
  <c r="Y1165" i="9"/>
  <c r="R1165" i="9"/>
  <c r="S1165" i="9" s="1"/>
  <c r="X1164" i="9"/>
  <c r="Y1164" i="9"/>
  <c r="R1164" i="9"/>
  <c r="S1164" i="9" s="1"/>
  <c r="X1163" i="9"/>
  <c r="Y1163" i="9" s="1"/>
  <c r="R1163" i="9"/>
  <c r="S1163" i="9" s="1"/>
  <c r="X1162" i="9"/>
  <c r="Y1162" i="9" s="1"/>
  <c r="R1162" i="9"/>
  <c r="S1162" i="9" s="1"/>
  <c r="X1161" i="9"/>
  <c r="Y1161" i="9" s="1"/>
  <c r="R1161" i="9"/>
  <c r="S1161" i="9" s="1"/>
  <c r="X1160" i="9"/>
  <c r="Y1160" i="9" s="1"/>
  <c r="R1160" i="9"/>
  <c r="S1160" i="9" s="1"/>
  <c r="X1159" i="9"/>
  <c r="Y1159" i="9" s="1"/>
  <c r="R1158" i="9"/>
  <c r="S1158" i="9"/>
  <c r="X1157" i="9"/>
  <c r="Y1157" i="9"/>
  <c r="R1157" i="9"/>
  <c r="S1157" i="9" s="1"/>
  <c r="X1156" i="9"/>
  <c r="Y1156" i="9" s="1"/>
  <c r="R1156" i="9"/>
  <c r="S1156" i="9" s="1"/>
  <c r="X1155" i="9"/>
  <c r="Y1155" i="9" s="1"/>
  <c r="X1154" i="9"/>
  <c r="Y1154" i="9" s="1"/>
  <c r="R1154" i="9"/>
  <c r="S1154" i="9" s="1"/>
  <c r="X1153" i="9"/>
  <c r="Y1153" i="9" s="1"/>
  <c r="R1153" i="9"/>
  <c r="S1153" i="9" s="1"/>
  <c r="R1150" i="9"/>
  <c r="S1150" i="9" s="1"/>
  <c r="X1149" i="9"/>
  <c r="Y1149" i="9" s="1"/>
  <c r="R1149" i="9"/>
  <c r="S1149" i="9" s="1"/>
  <c r="X1148" i="9"/>
  <c r="Y1148" i="9" s="1"/>
  <c r="R1148" i="9"/>
  <c r="S1148" i="9" s="1"/>
  <c r="R1147" i="9"/>
  <c r="S1147" i="9"/>
  <c r="X1145" i="9"/>
  <c r="Y1145" i="9"/>
  <c r="R1145" i="9"/>
  <c r="S1145" i="9" s="1"/>
  <c r="X1144" i="9"/>
  <c r="Y1144" i="9" s="1"/>
  <c r="R1144" i="9"/>
  <c r="S1144" i="9" s="1"/>
  <c r="X1143" i="9"/>
  <c r="Y1143" i="9" s="1"/>
  <c r="R1143" i="9"/>
  <c r="S1143" i="9" s="1"/>
  <c r="X1142" i="9"/>
  <c r="Y1142" i="9" s="1"/>
  <c r="R1142" i="9"/>
  <c r="S1142" i="9" s="1"/>
  <c r="X1141" i="9"/>
  <c r="Y1141" i="9" s="1"/>
  <c r="X1140" i="9"/>
  <c r="Y1140" i="9"/>
  <c r="R1140" i="9"/>
  <c r="S1140" i="9" s="1"/>
  <c r="X1139" i="9"/>
  <c r="Y1139" i="9"/>
  <c r="R1139" i="9"/>
  <c r="S1139" i="9" s="1"/>
  <c r="X1138" i="9"/>
  <c r="Y1138" i="9"/>
  <c r="R1138" i="9"/>
  <c r="S1138" i="9" s="1"/>
  <c r="X1137" i="9"/>
  <c r="Y1137" i="9" s="1"/>
  <c r="R1137" i="9"/>
  <c r="S1137" i="9" s="1"/>
  <c r="X1136" i="9"/>
  <c r="Y1136" i="9" s="1"/>
  <c r="R1136" i="9"/>
  <c r="S1136" i="9"/>
  <c r="X1135" i="9"/>
  <c r="Y1135" i="9" s="1"/>
  <c r="R1135" i="9"/>
  <c r="S1135" i="9" s="1"/>
  <c r="X1134" i="9"/>
  <c r="Y1134" i="9" s="1"/>
  <c r="R1134" i="9"/>
  <c r="S1134" i="9" s="1"/>
  <c r="X1133" i="9"/>
  <c r="Y1133" i="9" s="1"/>
  <c r="R1133" i="9"/>
  <c r="S1133" i="9" s="1"/>
  <c r="X1132" i="9"/>
  <c r="Y1132" i="9" s="1"/>
  <c r="R1132" i="9"/>
  <c r="S1132" i="9" s="1"/>
  <c r="X1131" i="9"/>
  <c r="Y1131" i="9" s="1"/>
  <c r="R1131" i="9"/>
  <c r="S1131" i="9" s="1"/>
  <c r="X1130" i="9"/>
  <c r="Y1130" i="9" s="1"/>
  <c r="R1130" i="9"/>
  <c r="S1130" i="9" s="1"/>
  <c r="X1129" i="9"/>
  <c r="Y1129" i="9" s="1"/>
  <c r="R1128" i="9"/>
  <c r="S1128" i="9" s="1"/>
  <c r="X1127" i="9"/>
  <c r="Y1127" i="9" s="1"/>
  <c r="R1127" i="9"/>
  <c r="S1127" i="9" s="1"/>
  <c r="X1126" i="9"/>
  <c r="Y1126" i="9" s="1"/>
  <c r="R1126" i="9"/>
  <c r="S1126" i="9" s="1"/>
  <c r="X1125" i="9"/>
  <c r="Y1125" i="9" s="1"/>
  <c r="R1125" i="9"/>
  <c r="S1125" i="9" s="1"/>
  <c r="X1124" i="9"/>
  <c r="Y1124" i="9" s="1"/>
  <c r="R1124" i="9"/>
  <c r="S1124" i="9" s="1"/>
  <c r="X1123" i="9"/>
  <c r="Y1123" i="9" s="1"/>
  <c r="R1123" i="9"/>
  <c r="S1123" i="9" s="1"/>
  <c r="X1122" i="9"/>
  <c r="Y1122" i="9" s="1"/>
  <c r="R1122" i="9"/>
  <c r="S1122" i="9" s="1"/>
  <c r="X1121" i="9"/>
  <c r="Y1121" i="9" s="1"/>
  <c r="R1121" i="9"/>
  <c r="S1121" i="9" s="1"/>
  <c r="X1120" i="9"/>
  <c r="Y1120" i="9" s="1"/>
  <c r="R1120" i="9"/>
  <c r="S1120" i="9" s="1"/>
  <c r="X1119" i="9"/>
  <c r="Y1119" i="9" s="1"/>
  <c r="R1119" i="9"/>
  <c r="S1119" i="9" s="1"/>
  <c r="X1118" i="9"/>
  <c r="Y1118" i="9" s="1"/>
  <c r="R1118" i="9"/>
  <c r="S1118" i="9" s="1"/>
  <c r="X1117" i="9"/>
  <c r="Y1117" i="9" s="1"/>
  <c r="R1117" i="9"/>
  <c r="S1117" i="9" s="1"/>
  <c r="X1116" i="9"/>
  <c r="Y1116" i="9" s="1"/>
  <c r="R1116" i="9"/>
  <c r="S1116" i="9" s="1"/>
  <c r="X1115" i="9"/>
  <c r="Y1115" i="9" s="1"/>
  <c r="R1115" i="9"/>
  <c r="S1115" i="9" s="1"/>
  <c r="X1114" i="9"/>
  <c r="Y1114" i="9" s="1"/>
  <c r="R1114" i="9"/>
  <c r="S1114" i="9" s="1"/>
  <c r="X1113" i="9"/>
  <c r="Y1113" i="9" s="1"/>
  <c r="R1113" i="9"/>
  <c r="S1113" i="9" s="1"/>
  <c r="X1111" i="9"/>
  <c r="Y1111" i="9"/>
  <c r="R1111" i="9"/>
  <c r="S1111" i="9" s="1"/>
  <c r="X1110" i="9"/>
  <c r="Y1110" i="9" s="1"/>
  <c r="X1108" i="9"/>
  <c r="Y1108" i="9" s="1"/>
  <c r="R1108" i="9"/>
  <c r="S1108" i="9"/>
  <c r="X1107" i="9"/>
  <c r="Y1107" i="9" s="1"/>
  <c r="R1107" i="9"/>
  <c r="S1107" i="9" s="1"/>
  <c r="X1106" i="9"/>
  <c r="Y1106" i="9"/>
  <c r="R1106" i="9"/>
  <c r="S1106" i="9" s="1"/>
  <c r="X1105" i="9"/>
  <c r="Y1105" i="9" s="1"/>
  <c r="R1105" i="9"/>
  <c r="S1105" i="9" s="1"/>
  <c r="X1104" i="9"/>
  <c r="Y1104" i="9" s="1"/>
  <c r="R1104" i="9"/>
  <c r="S1104" i="9"/>
  <c r="X1103" i="9"/>
  <c r="Y1103" i="9" s="1"/>
  <c r="R1103" i="9"/>
  <c r="S1103" i="9" s="1"/>
  <c r="X1102" i="9"/>
  <c r="Y1102" i="9" s="1"/>
  <c r="R1102" i="9"/>
  <c r="S1102" i="9" s="1"/>
  <c r="X1101" i="9"/>
  <c r="Y1101" i="9" s="1"/>
  <c r="R1101" i="9"/>
  <c r="S1101" i="9" s="1"/>
  <c r="X1100" i="9"/>
  <c r="Y1100" i="9" s="1"/>
  <c r="X1099" i="9"/>
  <c r="Y1099" i="9"/>
  <c r="R1099" i="9"/>
  <c r="S1099" i="9" s="1"/>
  <c r="X1098" i="9"/>
  <c r="Y1098" i="9" s="1"/>
  <c r="R1098" i="9"/>
  <c r="S1098" i="9" s="1"/>
  <c r="X1097" i="9"/>
  <c r="Y1097" i="9" s="1"/>
  <c r="R1097" i="9"/>
  <c r="S1097" i="9" s="1"/>
  <c r="X1096" i="9"/>
  <c r="Y1096" i="9" s="1"/>
  <c r="R1096" i="9"/>
  <c r="S1096" i="9" s="1"/>
  <c r="X1095" i="9"/>
  <c r="Y1095" i="9" s="1"/>
  <c r="R1095" i="9"/>
  <c r="S1095" i="9" s="1"/>
  <c r="X1094" i="9"/>
  <c r="Y1094" i="9" s="1"/>
  <c r="R1094" i="9"/>
  <c r="S1094" i="9" s="1"/>
  <c r="X1093" i="9"/>
  <c r="Y1093" i="9" s="1"/>
  <c r="R1093" i="9"/>
  <c r="S1093" i="9"/>
  <c r="X1092" i="9"/>
  <c r="Y1092" i="9" s="1"/>
  <c r="R1092" i="9"/>
  <c r="S1092" i="9" s="1"/>
  <c r="X1091" i="9"/>
  <c r="Y1091" i="9"/>
  <c r="X1090" i="9"/>
  <c r="Y1090" i="9"/>
  <c r="R1090" i="9"/>
  <c r="S1090" i="9" s="1"/>
  <c r="X1089" i="9"/>
  <c r="Y1089" i="9" s="1"/>
  <c r="R1089" i="9"/>
  <c r="S1089" i="9" s="1"/>
  <c r="X1088" i="9"/>
  <c r="Y1088" i="9"/>
  <c r="R1088" i="9"/>
  <c r="S1088" i="9" s="1"/>
  <c r="X1087" i="9"/>
  <c r="Y1087" i="9" s="1"/>
  <c r="R1087" i="9"/>
  <c r="S1087" i="9" s="1"/>
  <c r="X1086" i="9"/>
  <c r="Y1086" i="9" s="1"/>
  <c r="R1086" i="9"/>
  <c r="S1086" i="9" s="1"/>
  <c r="X1085" i="9"/>
  <c r="Y1085" i="9" s="1"/>
  <c r="R1085" i="9"/>
  <c r="S1085" i="9" s="1"/>
  <c r="X1084" i="9"/>
  <c r="Y1084" i="9" s="1"/>
  <c r="R1084" i="9"/>
  <c r="S1084" i="9" s="1"/>
  <c r="X1083" i="9"/>
  <c r="Y1083" i="9" s="1"/>
  <c r="R1083" i="9"/>
  <c r="S1083" i="9"/>
  <c r="X1082" i="9"/>
  <c r="Y1082" i="9" s="1"/>
  <c r="R1082" i="9"/>
  <c r="S1082" i="9" s="1"/>
  <c r="X1081" i="9"/>
  <c r="Y1081" i="9"/>
  <c r="R1081" i="9"/>
  <c r="S1081" i="9" s="1"/>
  <c r="X1080" i="9"/>
  <c r="Y1080" i="9" s="1"/>
  <c r="R1080" i="9"/>
  <c r="S1080" i="9" s="1"/>
  <c r="X1079" i="9"/>
  <c r="Y1079" i="9" s="1"/>
  <c r="X1078" i="9"/>
  <c r="Y1078" i="9" s="1"/>
  <c r="R1078" i="9"/>
  <c r="S1078" i="9" s="1"/>
  <c r="X1077" i="9"/>
  <c r="Y1077" i="9"/>
  <c r="R1077" i="9"/>
  <c r="S1077" i="9" s="1"/>
  <c r="X1076" i="9"/>
  <c r="Y1076" i="9" s="1"/>
  <c r="R1076" i="9"/>
  <c r="S1076" i="9" s="1"/>
  <c r="X1075" i="9"/>
  <c r="Y1075" i="9" s="1"/>
  <c r="R1075" i="9"/>
  <c r="S1075" i="9" s="1"/>
  <c r="X1074" i="9"/>
  <c r="Y1074" i="9" s="1"/>
  <c r="R1074" i="9"/>
  <c r="S1074" i="9" s="1"/>
  <c r="X1073" i="9"/>
  <c r="Y1073" i="9" s="1"/>
  <c r="R1073" i="9"/>
  <c r="S1073" i="9" s="1"/>
  <c r="X1072" i="9"/>
  <c r="Y1072" i="9" s="1"/>
  <c r="R1072" i="9"/>
  <c r="S1072" i="9" s="1"/>
  <c r="X1071" i="9"/>
  <c r="Y1071" i="9" s="1"/>
  <c r="X1070" i="9"/>
  <c r="Y1070" i="9" s="1"/>
  <c r="R1070" i="9"/>
  <c r="S1070" i="9" s="1"/>
  <c r="X1069" i="9"/>
  <c r="Y1069" i="9" s="1"/>
  <c r="R1069" i="9"/>
  <c r="S1069" i="9"/>
  <c r="X1068" i="9"/>
  <c r="Y1068" i="9" s="1"/>
  <c r="R1068" i="9"/>
  <c r="S1068" i="9" s="1"/>
  <c r="X1067" i="9"/>
  <c r="Y1067" i="9" s="1"/>
  <c r="R1067" i="9"/>
  <c r="S1067" i="9" s="1"/>
  <c r="R1066" i="9"/>
  <c r="S1066" i="9" s="1"/>
  <c r="X1065" i="9"/>
  <c r="Y1065" i="9" s="1"/>
  <c r="R1065" i="9"/>
  <c r="S1065" i="9" s="1"/>
  <c r="X1064" i="9"/>
  <c r="Y1064" i="9" s="1"/>
  <c r="X1063" i="9"/>
  <c r="Y1063" i="9" s="1"/>
  <c r="X1062" i="9"/>
  <c r="Y1062" i="9"/>
  <c r="R1062" i="9"/>
  <c r="S1062" i="9" s="1"/>
  <c r="X1061" i="9"/>
  <c r="Y1061" i="9" s="1"/>
  <c r="R1061" i="9"/>
  <c r="S1061" i="9" s="1"/>
  <c r="X1060" i="9"/>
  <c r="Y1060" i="9"/>
  <c r="R1060" i="9"/>
  <c r="S1060" i="9" s="1"/>
  <c r="X1059" i="9"/>
  <c r="Y1059" i="9" s="1"/>
  <c r="R1059" i="9"/>
  <c r="S1059" i="9" s="1"/>
  <c r="X1058" i="9"/>
  <c r="Y1058" i="9" s="1"/>
  <c r="R1058" i="9"/>
  <c r="S1058" i="9" s="1"/>
  <c r="X1057" i="9"/>
  <c r="Y1057" i="9"/>
  <c r="R1057" i="9"/>
  <c r="S1057" i="9"/>
  <c r="X1056" i="9"/>
  <c r="Y1056" i="9"/>
  <c r="R1056" i="9"/>
  <c r="S1056" i="9" s="1"/>
  <c r="X1055" i="9"/>
  <c r="Y1055" i="9" s="1"/>
  <c r="R1055" i="9"/>
  <c r="S1055" i="9" s="1"/>
  <c r="X1054" i="9"/>
  <c r="Y1054" i="9" s="1"/>
  <c r="R1054" i="9"/>
  <c r="S1054" i="9" s="1"/>
  <c r="X1053" i="9"/>
  <c r="Y1053" i="9" s="1"/>
  <c r="R1053" i="9"/>
  <c r="S1053" i="9" s="1"/>
  <c r="X1052" i="9"/>
  <c r="Y1052" i="9"/>
  <c r="R1052" i="9"/>
  <c r="S1052" i="9"/>
  <c r="X1051" i="9"/>
  <c r="Y1051" i="9" s="1"/>
  <c r="R1051" i="9"/>
  <c r="S1051" i="9" s="1"/>
  <c r="X1050" i="9"/>
  <c r="Y1050" i="9" s="1"/>
  <c r="R1050" i="9"/>
  <c r="S1050" i="9" s="1"/>
  <c r="X1049" i="9"/>
  <c r="Y1049" i="9" s="1"/>
  <c r="R1049" i="9"/>
  <c r="S1049" i="9" s="1"/>
  <c r="X1048" i="9"/>
  <c r="Y1048" i="9" s="1"/>
  <c r="R1048" i="9"/>
  <c r="S1048" i="9"/>
  <c r="X1047" i="9"/>
  <c r="Y1047" i="9" s="1"/>
  <c r="R1047" i="9"/>
  <c r="S1047" i="9"/>
  <c r="X1046" i="9"/>
  <c r="Y1046" i="9" s="1"/>
  <c r="R1045" i="9"/>
  <c r="S1045" i="9"/>
  <c r="X1044" i="9"/>
  <c r="Y1044" i="9" s="1"/>
  <c r="R1044" i="9"/>
  <c r="S1044" i="9" s="1"/>
  <c r="X1043" i="9"/>
  <c r="Y1043" i="9" s="1"/>
  <c r="R1043" i="9"/>
  <c r="S1043" i="9" s="1"/>
  <c r="X1042" i="9"/>
  <c r="Y1042" i="9" s="1"/>
  <c r="R1042" i="9"/>
  <c r="S1042" i="9"/>
  <c r="X1041" i="9"/>
  <c r="Y1041" i="9" s="1"/>
  <c r="R1041" i="9"/>
  <c r="S1041" i="9" s="1"/>
  <c r="X1040" i="9"/>
  <c r="Y1040" i="9" s="1"/>
  <c r="R1040" i="9"/>
  <c r="S1040" i="9"/>
  <c r="X1039" i="9"/>
  <c r="Y1039" i="9"/>
  <c r="X1038" i="9"/>
  <c r="Y1038" i="9" s="1"/>
  <c r="R1038" i="9"/>
  <c r="S1038" i="9" s="1"/>
  <c r="X1037" i="9"/>
  <c r="Y1037" i="9" s="1"/>
  <c r="R1037" i="9"/>
  <c r="S1037" i="9" s="1"/>
  <c r="X1036" i="9"/>
  <c r="Y1036" i="9" s="1"/>
  <c r="R1036" i="9"/>
  <c r="S1036" i="9" s="1"/>
  <c r="X1035" i="9"/>
  <c r="Y1035" i="9" s="1"/>
  <c r="R1035" i="9"/>
  <c r="S1035" i="9" s="1"/>
  <c r="X1034" i="9"/>
  <c r="Y1034" i="9" s="1"/>
  <c r="R1034" i="9"/>
  <c r="S1034" i="9" s="1"/>
  <c r="X1033" i="9"/>
  <c r="Y1033" i="9"/>
  <c r="X1032" i="9"/>
  <c r="Y1032" i="9" s="1"/>
  <c r="R1032" i="9"/>
  <c r="S1032" i="9" s="1"/>
  <c r="X1031" i="9"/>
  <c r="Y1031" i="9" s="1"/>
  <c r="R1030" i="9"/>
  <c r="S1030" i="9" s="1"/>
  <c r="X1029" i="9"/>
  <c r="Y1029" i="9" s="1"/>
  <c r="R1029" i="9"/>
  <c r="S1029" i="9" s="1"/>
  <c r="X1028" i="9"/>
  <c r="Y1028" i="9" s="1"/>
  <c r="R1028" i="9"/>
  <c r="S1028" i="9" s="1"/>
  <c r="X1027" i="9"/>
  <c r="Y1027" i="9" s="1"/>
  <c r="R1026" i="9"/>
  <c r="S1026" i="9"/>
  <c r="X1025" i="9"/>
  <c r="Y1025" i="9" s="1"/>
  <c r="R1025" i="9"/>
  <c r="S1025" i="9" s="1"/>
  <c r="X1024" i="9"/>
  <c r="Y1024" i="9" s="1"/>
  <c r="R1024" i="9"/>
  <c r="S1024" i="9" s="1"/>
  <c r="X1023" i="9"/>
  <c r="Y1023" i="9" s="1"/>
  <c r="R1023" i="9"/>
  <c r="S1023" i="9" s="1"/>
  <c r="X1022" i="9"/>
  <c r="Y1022" i="9" s="1"/>
  <c r="R1022" i="9"/>
  <c r="S1022" i="9" s="1"/>
  <c r="X1021" i="9"/>
  <c r="Y1021" i="9" s="1"/>
  <c r="R1021" i="9"/>
  <c r="S1021" i="9" s="1"/>
  <c r="X1020" i="9"/>
  <c r="Y1020" i="9" s="1"/>
  <c r="R1020" i="9"/>
  <c r="S1020" i="9" s="1"/>
  <c r="X1019" i="9"/>
  <c r="Y1019" i="9" s="1"/>
  <c r="R1019" i="9"/>
  <c r="S1019" i="9" s="1"/>
  <c r="X1018" i="9"/>
  <c r="Y1018" i="9" s="1"/>
  <c r="R1018" i="9"/>
  <c r="S1018" i="9" s="1"/>
  <c r="X1017" i="9"/>
  <c r="Y1017" i="9" s="1"/>
  <c r="X1016" i="9"/>
  <c r="Y1016" i="9" s="1"/>
  <c r="R1016" i="9"/>
  <c r="S1016" i="9" s="1"/>
  <c r="X1015" i="9"/>
  <c r="Y1015" i="9" s="1"/>
  <c r="R1015" i="9"/>
  <c r="S1015" i="9" s="1"/>
  <c r="X1014" i="9"/>
  <c r="Y1014" i="9" s="1"/>
  <c r="R1014" i="9"/>
  <c r="S1014" i="9" s="1"/>
  <c r="X1013" i="9"/>
  <c r="Y1013" i="9" s="1"/>
  <c r="R1013" i="9"/>
  <c r="S1013" i="9" s="1"/>
  <c r="X1012" i="9"/>
  <c r="Y1012" i="9" s="1"/>
  <c r="R1012" i="9"/>
  <c r="S1012" i="9" s="1"/>
  <c r="X1011" i="9"/>
  <c r="Y1011" i="9" s="1"/>
  <c r="R1011" i="9"/>
  <c r="S1011" i="9" s="1"/>
  <c r="X1010" i="9"/>
  <c r="Y1010" i="9" s="1"/>
  <c r="R1010" i="9"/>
  <c r="S1010" i="9"/>
  <c r="X1009" i="9"/>
  <c r="Y1009" i="9" s="1"/>
  <c r="R1009" i="9"/>
  <c r="S1009" i="9" s="1"/>
  <c r="X1008" i="9"/>
  <c r="Y1008" i="9" s="1"/>
  <c r="R1008" i="9"/>
  <c r="S1008" i="9" s="1"/>
  <c r="X1007" i="9"/>
  <c r="Y1007" i="9" s="1"/>
  <c r="R1007" i="9"/>
  <c r="S1007" i="9" s="1"/>
  <c r="X1006" i="9"/>
  <c r="Y1006" i="9" s="1"/>
  <c r="R1006" i="9"/>
  <c r="S1006" i="9" s="1"/>
  <c r="X1004" i="9"/>
  <c r="Y1004" i="9" s="1"/>
  <c r="R1004" i="9"/>
  <c r="S1004" i="9" s="1"/>
  <c r="X1003" i="9"/>
  <c r="Y1003" i="9" s="1"/>
  <c r="R1003" i="9"/>
  <c r="S1003" i="9" s="1"/>
  <c r="X1002" i="9"/>
  <c r="Y1002" i="9" s="1"/>
  <c r="R1002" i="9"/>
  <c r="S1002" i="9" s="1"/>
  <c r="X1001" i="9"/>
  <c r="Y1001" i="9" s="1"/>
  <c r="R1001" i="9"/>
  <c r="S1001" i="9" s="1"/>
  <c r="X1000" i="9"/>
  <c r="Y1000" i="9" s="1"/>
  <c r="R1000" i="9"/>
  <c r="S1000" i="9" s="1"/>
  <c r="X999" i="9"/>
  <c r="Y999" i="9" s="1"/>
  <c r="R999" i="9"/>
  <c r="S999" i="9" s="1"/>
  <c r="X998" i="9"/>
  <c r="Y998" i="9"/>
  <c r="R998" i="9"/>
  <c r="S998" i="9" s="1"/>
  <c r="X997" i="9"/>
  <c r="Y997" i="9" s="1"/>
  <c r="R997" i="9"/>
  <c r="S997" i="9" s="1"/>
  <c r="X996" i="9"/>
  <c r="Y996" i="9" s="1"/>
  <c r="R996" i="9"/>
  <c r="S996" i="9"/>
  <c r="X995" i="9"/>
  <c r="Y995" i="9" s="1"/>
  <c r="R995" i="9"/>
  <c r="S995" i="9" s="1"/>
  <c r="X994" i="9"/>
  <c r="Y994" i="9" s="1"/>
  <c r="X993" i="9"/>
  <c r="Y993" i="9"/>
  <c r="R993" i="9"/>
  <c r="S993" i="9"/>
  <c r="X992" i="9"/>
  <c r="Y992" i="9" s="1"/>
  <c r="R992" i="9"/>
  <c r="S992" i="9" s="1"/>
  <c r="X991" i="9"/>
  <c r="Y991" i="9" s="1"/>
  <c r="R991" i="9"/>
  <c r="S991" i="9" s="1"/>
  <c r="X990" i="9"/>
  <c r="Y990" i="9" s="1"/>
  <c r="R990" i="9"/>
  <c r="S990" i="9" s="1"/>
  <c r="X989" i="9"/>
  <c r="Y989" i="9" s="1"/>
  <c r="R989" i="9"/>
  <c r="S989" i="9" s="1"/>
  <c r="X988" i="9"/>
  <c r="Y988" i="9" s="1"/>
  <c r="R988" i="9"/>
  <c r="S988" i="9" s="1"/>
  <c r="X987" i="9"/>
  <c r="Y987" i="9" s="1"/>
  <c r="R987" i="9"/>
  <c r="S987" i="9" s="1"/>
  <c r="R986" i="9"/>
  <c r="S986" i="9" s="1"/>
  <c r="X985" i="9"/>
  <c r="Y985" i="9" s="1"/>
  <c r="R985" i="9"/>
  <c r="S985" i="9" s="1"/>
  <c r="X984" i="9"/>
  <c r="Y984" i="9" s="1"/>
  <c r="X983" i="9"/>
  <c r="Y983" i="9" s="1"/>
  <c r="R983" i="9"/>
  <c r="S983" i="9" s="1"/>
  <c r="X982" i="9"/>
  <c r="Y982" i="9" s="1"/>
  <c r="R982" i="9"/>
  <c r="S982" i="9" s="1"/>
  <c r="X981" i="9"/>
  <c r="Y981" i="9" s="1"/>
  <c r="R981" i="9"/>
  <c r="S981" i="9" s="1"/>
  <c r="X980" i="9"/>
  <c r="Y980" i="9" s="1"/>
  <c r="R980" i="9"/>
  <c r="S980" i="9" s="1"/>
  <c r="X979" i="9"/>
  <c r="Y979" i="9"/>
  <c r="R979" i="9"/>
  <c r="S979" i="9"/>
  <c r="X978" i="9"/>
  <c r="Y978" i="9" s="1"/>
  <c r="R978" i="9"/>
  <c r="S978" i="9" s="1"/>
  <c r="X977" i="9"/>
  <c r="Y977" i="9" s="1"/>
  <c r="R977" i="9"/>
  <c r="S977" i="9" s="1"/>
  <c r="X976" i="9"/>
  <c r="Y976" i="9" s="1"/>
  <c r="X975" i="9"/>
  <c r="Y975" i="9" s="1"/>
  <c r="R975" i="9"/>
  <c r="S975" i="9" s="1"/>
  <c r="X974" i="9"/>
  <c r="Y974" i="9"/>
  <c r="X973" i="9"/>
  <c r="Y973" i="9" s="1"/>
  <c r="X972" i="9"/>
  <c r="Y972" i="9" s="1"/>
  <c r="R972" i="9"/>
  <c r="S972" i="9" s="1"/>
  <c r="X971" i="9"/>
  <c r="Y971" i="9" s="1"/>
  <c r="R971" i="9"/>
  <c r="S971" i="9" s="1"/>
  <c r="X970" i="9"/>
  <c r="Y970" i="9" s="1"/>
  <c r="R970" i="9"/>
  <c r="S970" i="9" s="1"/>
  <c r="X969" i="9"/>
  <c r="Y969" i="9" s="1"/>
  <c r="R969" i="9"/>
  <c r="S969" i="9" s="1"/>
  <c r="X968" i="9"/>
  <c r="Y968" i="9" s="1"/>
  <c r="R968" i="9"/>
  <c r="S968" i="9" s="1"/>
  <c r="X966" i="9"/>
  <c r="Y966" i="9" s="1"/>
  <c r="X965" i="9"/>
  <c r="Y965" i="9" s="1"/>
  <c r="R965" i="9"/>
  <c r="S965" i="9" s="1"/>
  <c r="X964" i="9"/>
  <c r="Y964" i="9" s="1"/>
  <c r="R964" i="9"/>
  <c r="S964" i="9" s="1"/>
  <c r="X963" i="9"/>
  <c r="Y963" i="9" s="1"/>
  <c r="R963" i="9"/>
  <c r="S963" i="9" s="1"/>
  <c r="X962" i="9"/>
  <c r="Y962" i="9"/>
  <c r="R962" i="9"/>
  <c r="S962" i="9" s="1"/>
  <c r="X961" i="9"/>
  <c r="Y961" i="9"/>
  <c r="X960" i="9"/>
  <c r="Y960" i="9" s="1"/>
  <c r="X959" i="9"/>
  <c r="Y959" i="9" s="1"/>
  <c r="R959" i="9"/>
  <c r="S959" i="9" s="1"/>
  <c r="X958" i="9"/>
  <c r="Y958" i="9"/>
  <c r="R958" i="9"/>
  <c r="S958" i="9" s="1"/>
  <c r="X957" i="9"/>
  <c r="Y957" i="9"/>
  <c r="X956" i="9"/>
  <c r="Y956" i="9" s="1"/>
  <c r="X955" i="9"/>
  <c r="Y955" i="9" s="1"/>
  <c r="R955" i="9"/>
  <c r="S955" i="9" s="1"/>
  <c r="X954" i="9"/>
  <c r="Y954" i="9"/>
  <c r="R954" i="9"/>
  <c r="S954" i="9" s="1"/>
  <c r="X953" i="9"/>
  <c r="Y953" i="9" s="1"/>
  <c r="R953" i="9"/>
  <c r="S953" i="9" s="1"/>
  <c r="X952" i="9"/>
  <c r="Y952" i="9" s="1"/>
  <c r="R952" i="9"/>
  <c r="S952" i="9" s="1"/>
  <c r="X951" i="9"/>
  <c r="Y951" i="9" s="1"/>
  <c r="R951" i="9"/>
  <c r="S951" i="9" s="1"/>
  <c r="X950" i="9"/>
  <c r="Y950" i="9"/>
  <c r="R950" i="9"/>
  <c r="S950" i="9" s="1"/>
  <c r="X949" i="9"/>
  <c r="Y949" i="9" s="1"/>
  <c r="R949" i="9"/>
  <c r="S949" i="9" s="1"/>
  <c r="X948" i="9"/>
  <c r="Y948" i="9" s="1"/>
  <c r="R948" i="9"/>
  <c r="S948" i="9" s="1"/>
  <c r="X947" i="9"/>
  <c r="Y947" i="9"/>
  <c r="R947" i="9"/>
  <c r="S947" i="9"/>
  <c r="X946" i="9"/>
  <c r="Y946" i="9" s="1"/>
  <c r="R946" i="9"/>
  <c r="S946" i="9" s="1"/>
  <c r="X945" i="9"/>
  <c r="Y945" i="9"/>
  <c r="R945" i="9"/>
  <c r="S945" i="9"/>
  <c r="X944" i="9"/>
  <c r="Y944" i="9" s="1"/>
  <c r="R944" i="9"/>
  <c r="S944" i="9" s="1"/>
  <c r="X943" i="9"/>
  <c r="Y943" i="9" s="1"/>
  <c r="R943" i="9"/>
  <c r="S943" i="9" s="1"/>
  <c r="X942" i="9"/>
  <c r="Y942" i="9" s="1"/>
  <c r="R942" i="9"/>
  <c r="S942" i="9" s="1"/>
  <c r="X941" i="9"/>
  <c r="Y941" i="9" s="1"/>
  <c r="R941" i="9"/>
  <c r="S941" i="9" s="1"/>
  <c r="X940" i="9"/>
  <c r="Y940" i="9" s="1"/>
  <c r="R940" i="9"/>
  <c r="S940" i="9" s="1"/>
  <c r="X939" i="9"/>
  <c r="Y939" i="9" s="1"/>
  <c r="R939" i="9"/>
  <c r="S939" i="9" s="1"/>
  <c r="X938" i="9"/>
  <c r="Y938" i="9" s="1"/>
  <c r="R938" i="9"/>
  <c r="S938" i="9" s="1"/>
  <c r="X937" i="9"/>
  <c r="Y937" i="9" s="1"/>
  <c r="X936" i="9"/>
  <c r="Y936" i="9" s="1"/>
  <c r="R936" i="9"/>
  <c r="S936" i="9" s="1"/>
  <c r="X935" i="9"/>
  <c r="Y935" i="9" s="1"/>
  <c r="X934" i="9"/>
  <c r="Y934" i="9" s="1"/>
  <c r="R934" i="9"/>
  <c r="S934" i="9" s="1"/>
  <c r="X933" i="9"/>
  <c r="Y933" i="9" s="1"/>
  <c r="R933" i="9"/>
  <c r="S933" i="9" s="1"/>
  <c r="X932" i="9"/>
  <c r="Y932" i="9" s="1"/>
  <c r="R932" i="9"/>
  <c r="S932" i="9" s="1"/>
  <c r="X931" i="9"/>
  <c r="Y931" i="9" s="1"/>
  <c r="R931" i="9"/>
  <c r="S931" i="9" s="1"/>
  <c r="X930" i="9"/>
  <c r="Y930" i="9" s="1"/>
  <c r="X929" i="9"/>
  <c r="Y929" i="9" s="1"/>
  <c r="R929" i="9"/>
  <c r="S929" i="9" s="1"/>
  <c r="X928" i="9"/>
  <c r="Y928" i="9" s="1"/>
  <c r="R928" i="9"/>
  <c r="S928" i="9" s="1"/>
  <c r="X927" i="9"/>
  <c r="Y927" i="9"/>
  <c r="R927" i="9"/>
  <c r="S927" i="9" s="1"/>
  <c r="X926" i="9"/>
  <c r="Y926" i="9" s="1"/>
  <c r="R926" i="9"/>
  <c r="S926" i="9" s="1"/>
  <c r="X925" i="9"/>
  <c r="Y925" i="9" s="1"/>
  <c r="R925" i="9"/>
  <c r="S925" i="9"/>
  <c r="X924" i="9"/>
  <c r="Y924" i="9" s="1"/>
  <c r="R924" i="9"/>
  <c r="S924" i="9" s="1"/>
  <c r="X923" i="9"/>
  <c r="Y923" i="9" s="1"/>
  <c r="R923" i="9"/>
  <c r="S923" i="9" s="1"/>
  <c r="X922" i="9"/>
  <c r="Y922" i="9" s="1"/>
  <c r="R922" i="9"/>
  <c r="S922" i="9" s="1"/>
  <c r="X921" i="9"/>
  <c r="Y921" i="9"/>
  <c r="R921" i="9"/>
  <c r="S921" i="9" s="1"/>
  <c r="X920" i="9"/>
  <c r="Y920" i="9"/>
  <c r="R920" i="9"/>
  <c r="S920" i="9" s="1"/>
  <c r="X919" i="9"/>
  <c r="Y919" i="9"/>
  <c r="R919" i="9"/>
  <c r="S919" i="9" s="1"/>
  <c r="X918" i="9"/>
  <c r="Y918" i="9" s="1"/>
  <c r="R918" i="9"/>
  <c r="S918" i="9" s="1"/>
  <c r="X917" i="9"/>
  <c r="Y917" i="9"/>
  <c r="R917" i="9"/>
  <c r="S917" i="9" s="1"/>
  <c r="X916" i="9"/>
  <c r="Y916" i="9" s="1"/>
  <c r="R916" i="9"/>
  <c r="S916" i="9" s="1"/>
  <c r="X915" i="9"/>
  <c r="Y915" i="9" s="1"/>
  <c r="X914" i="9"/>
  <c r="Y914" i="9" s="1"/>
  <c r="R914" i="9"/>
  <c r="S914" i="9" s="1"/>
  <c r="X913" i="9"/>
  <c r="Y913" i="9" s="1"/>
  <c r="R913" i="9"/>
  <c r="S913" i="9" s="1"/>
  <c r="X912" i="9"/>
  <c r="Y912" i="9" s="1"/>
  <c r="R912" i="9"/>
  <c r="S912" i="9" s="1"/>
  <c r="X911" i="9"/>
  <c r="Y911" i="9" s="1"/>
  <c r="R911" i="9"/>
  <c r="S911" i="9" s="1"/>
  <c r="X910" i="9"/>
  <c r="Y910" i="9" s="1"/>
  <c r="R910" i="9"/>
  <c r="S910" i="9" s="1"/>
  <c r="X909" i="9"/>
  <c r="Y909" i="9" s="1"/>
  <c r="R909" i="9"/>
  <c r="S909" i="9" s="1"/>
  <c r="X908" i="9"/>
  <c r="Y908" i="9" s="1"/>
  <c r="R908" i="9"/>
  <c r="S908" i="9" s="1"/>
  <c r="X907" i="9"/>
  <c r="Y907" i="9" s="1"/>
  <c r="R907" i="9"/>
  <c r="S907" i="9" s="1"/>
  <c r="X906" i="9"/>
  <c r="Y906" i="9" s="1"/>
  <c r="R906" i="9"/>
  <c r="S906" i="9" s="1"/>
  <c r="X905" i="9"/>
  <c r="Y905" i="9" s="1"/>
  <c r="R905" i="9"/>
  <c r="S905" i="9" s="1"/>
  <c r="X904" i="9"/>
  <c r="Y904" i="9" s="1"/>
  <c r="R904" i="9"/>
  <c r="S904" i="9" s="1"/>
  <c r="X903" i="9"/>
  <c r="Y903" i="9" s="1"/>
  <c r="R903" i="9"/>
  <c r="S903" i="9" s="1"/>
  <c r="X902" i="9"/>
  <c r="Y902" i="9" s="1"/>
  <c r="R902" i="9"/>
  <c r="S902" i="9" s="1"/>
  <c r="X901" i="9"/>
  <c r="Y901" i="9" s="1"/>
  <c r="R901" i="9"/>
  <c r="S901" i="9" s="1"/>
  <c r="X900" i="9"/>
  <c r="Y900" i="9" s="1"/>
  <c r="R900" i="9"/>
  <c r="S900" i="9" s="1"/>
  <c r="X899" i="9"/>
  <c r="Y899" i="9" s="1"/>
  <c r="R899" i="9"/>
  <c r="S899" i="9" s="1"/>
  <c r="X898" i="9"/>
  <c r="Y898" i="9" s="1"/>
  <c r="R898" i="9"/>
  <c r="S898" i="9" s="1"/>
  <c r="X897" i="9"/>
  <c r="Y897" i="9" s="1"/>
  <c r="R897" i="9"/>
  <c r="S897" i="9" s="1"/>
  <c r="X896" i="9"/>
  <c r="Y896" i="9" s="1"/>
  <c r="R896" i="9"/>
  <c r="S896" i="9"/>
  <c r="X895" i="9"/>
  <c r="Y895" i="9" s="1"/>
  <c r="R895" i="9"/>
  <c r="S895" i="9" s="1"/>
  <c r="X894" i="9"/>
  <c r="Y894" i="9" s="1"/>
  <c r="R894" i="9"/>
  <c r="S894" i="9" s="1"/>
  <c r="X893" i="9"/>
  <c r="Y893" i="9"/>
  <c r="R893" i="9"/>
  <c r="S893" i="9"/>
  <c r="R891" i="9"/>
  <c r="S891" i="9"/>
  <c r="X890" i="9"/>
  <c r="Y890" i="9" s="1"/>
  <c r="R890" i="9"/>
  <c r="S890" i="9" s="1"/>
  <c r="X889" i="9"/>
  <c r="Y889" i="9" s="1"/>
  <c r="R889" i="9"/>
  <c r="S889" i="9"/>
  <c r="X888" i="9"/>
  <c r="Y888" i="9" s="1"/>
  <c r="R888" i="9"/>
  <c r="S888" i="9" s="1"/>
  <c r="X887" i="9"/>
  <c r="Y887" i="9" s="1"/>
  <c r="R887" i="9"/>
  <c r="S887" i="9" s="1"/>
  <c r="X886" i="9"/>
  <c r="Y886" i="9" s="1"/>
  <c r="R886" i="9"/>
  <c r="S886" i="9" s="1"/>
  <c r="X885" i="9"/>
  <c r="Y885" i="9" s="1"/>
  <c r="R885" i="9"/>
  <c r="S885" i="9" s="1"/>
  <c r="X884" i="9"/>
  <c r="Y884" i="9" s="1"/>
  <c r="R884" i="9"/>
  <c r="S884" i="9" s="1"/>
  <c r="X883" i="9"/>
  <c r="Y883" i="9" s="1"/>
  <c r="R883" i="9"/>
  <c r="S883" i="9" s="1"/>
  <c r="X880" i="9"/>
  <c r="Y880" i="9" s="1"/>
  <c r="R880" i="9"/>
  <c r="S880" i="9" s="1"/>
  <c r="X879" i="9"/>
  <c r="Y879" i="9" s="1"/>
  <c r="X878" i="9"/>
  <c r="Y878" i="9" s="1"/>
  <c r="R878" i="9"/>
  <c r="S878" i="9" s="1"/>
  <c r="X877" i="9"/>
  <c r="Y877" i="9" s="1"/>
  <c r="R877" i="9"/>
  <c r="S877" i="9" s="1"/>
  <c r="X876" i="9"/>
  <c r="Y876" i="9" s="1"/>
  <c r="X875" i="9"/>
  <c r="Y875" i="9" s="1"/>
  <c r="R875" i="9"/>
  <c r="S875" i="9" s="1"/>
  <c r="X874" i="9"/>
  <c r="Y874" i="9" s="1"/>
  <c r="X873" i="9"/>
  <c r="Y873" i="9" s="1"/>
  <c r="R873" i="9"/>
  <c r="S873" i="9" s="1"/>
  <c r="X872" i="9"/>
  <c r="Y872" i="9" s="1"/>
  <c r="R872" i="9"/>
  <c r="S872" i="9"/>
  <c r="X871" i="9"/>
  <c r="Y871" i="9"/>
  <c r="R871" i="9"/>
  <c r="S871" i="9"/>
  <c r="X869" i="9"/>
  <c r="Y869" i="9" s="1"/>
  <c r="R869" i="9"/>
  <c r="S869" i="9" s="1"/>
  <c r="X868" i="9"/>
  <c r="Y868" i="9" s="1"/>
  <c r="R868" i="9"/>
  <c r="S868" i="9" s="1"/>
  <c r="X867" i="9"/>
  <c r="Y867" i="9" s="1"/>
  <c r="R867" i="9"/>
  <c r="S867" i="9" s="1"/>
  <c r="X866" i="9"/>
  <c r="Y866" i="9" s="1"/>
  <c r="R866" i="9"/>
  <c r="S866" i="9" s="1"/>
  <c r="X865" i="9"/>
  <c r="Y865" i="9" s="1"/>
  <c r="R865" i="9"/>
  <c r="S865" i="9" s="1"/>
  <c r="X864" i="9"/>
  <c r="Y864" i="9" s="1"/>
  <c r="R864" i="9"/>
  <c r="S864" i="9" s="1"/>
  <c r="X863" i="9"/>
  <c r="Y863" i="9" s="1"/>
  <c r="R863" i="9"/>
  <c r="S863" i="9" s="1"/>
  <c r="X862" i="9"/>
  <c r="Y862" i="9" s="1"/>
  <c r="R862" i="9"/>
  <c r="S862" i="9" s="1"/>
  <c r="X861" i="9"/>
  <c r="Y861" i="9" s="1"/>
  <c r="R861" i="9"/>
  <c r="S861" i="9" s="1"/>
  <c r="X860" i="9"/>
  <c r="Y860" i="9" s="1"/>
  <c r="R860" i="9"/>
  <c r="S860" i="9" s="1"/>
  <c r="X859" i="9"/>
  <c r="Y859" i="9" s="1"/>
  <c r="R859" i="9"/>
  <c r="S859" i="9" s="1"/>
  <c r="X858" i="9"/>
  <c r="Y858" i="9" s="1"/>
  <c r="R858" i="9"/>
  <c r="S858" i="9" s="1"/>
  <c r="X857" i="9"/>
  <c r="Y857" i="9" s="1"/>
  <c r="R857" i="9"/>
  <c r="S857" i="9" s="1"/>
  <c r="X856" i="9"/>
  <c r="Y856" i="9" s="1"/>
  <c r="R856" i="9"/>
  <c r="S856" i="9" s="1"/>
  <c r="X855" i="9"/>
  <c r="Y855" i="9" s="1"/>
  <c r="R855" i="9"/>
  <c r="S855" i="9" s="1"/>
  <c r="R853" i="9"/>
  <c r="S853" i="9"/>
  <c r="X852" i="9"/>
  <c r="Y852" i="9" s="1"/>
  <c r="R852" i="9"/>
  <c r="S852" i="9" s="1"/>
  <c r="X851" i="9"/>
  <c r="Y851" i="9" s="1"/>
  <c r="R851" i="9"/>
  <c r="S851" i="9" s="1"/>
  <c r="X850" i="9"/>
  <c r="Y850" i="9" s="1"/>
  <c r="R850" i="9"/>
  <c r="S850" i="9" s="1"/>
  <c r="X849" i="9"/>
  <c r="Y849" i="9" s="1"/>
  <c r="X848" i="9"/>
  <c r="Y848" i="9" s="1"/>
  <c r="R848" i="9"/>
  <c r="S848" i="9" s="1"/>
  <c r="X847" i="9"/>
  <c r="Y847" i="9" s="1"/>
  <c r="R847" i="9"/>
  <c r="S847" i="9" s="1"/>
  <c r="X846" i="9"/>
  <c r="Y846" i="9"/>
  <c r="R846" i="9"/>
  <c r="S846" i="9" s="1"/>
  <c r="X845" i="9"/>
  <c r="Y845" i="9"/>
  <c r="R845" i="9"/>
  <c r="S845" i="9"/>
  <c r="R844" i="9"/>
  <c r="S844" i="9" s="1"/>
  <c r="X843" i="9"/>
  <c r="Y843" i="9"/>
  <c r="R843" i="9"/>
  <c r="S843" i="9" s="1"/>
  <c r="X842" i="9"/>
  <c r="Y842" i="9"/>
  <c r="R842" i="9"/>
  <c r="S842" i="9" s="1"/>
  <c r="X841" i="9"/>
  <c r="Y841" i="9" s="1"/>
  <c r="R841" i="9"/>
  <c r="S841" i="9" s="1"/>
  <c r="R840" i="9"/>
  <c r="S840" i="9" s="1"/>
  <c r="X839" i="9"/>
  <c r="Y839" i="9" s="1"/>
  <c r="R839" i="9"/>
  <c r="S839" i="9"/>
  <c r="R838" i="9"/>
  <c r="S838" i="9" s="1"/>
  <c r="X836" i="9"/>
  <c r="Y836" i="9" s="1"/>
  <c r="R836" i="9"/>
  <c r="S836" i="9" s="1"/>
  <c r="X835" i="9"/>
  <c r="Y835" i="9" s="1"/>
  <c r="R835" i="9"/>
  <c r="S835" i="9" s="1"/>
  <c r="X834" i="9"/>
  <c r="Y834" i="9" s="1"/>
  <c r="R834" i="9"/>
  <c r="S834" i="9" s="1"/>
  <c r="X833" i="9"/>
  <c r="Y833" i="9" s="1"/>
  <c r="R833" i="9"/>
  <c r="S833" i="9" s="1"/>
  <c r="X832" i="9"/>
  <c r="Y832" i="9"/>
  <c r="R832" i="9"/>
  <c r="S832" i="9" s="1"/>
  <c r="X831" i="9"/>
  <c r="Y831" i="9" s="1"/>
  <c r="R831" i="9"/>
  <c r="S831" i="9" s="1"/>
  <c r="X830" i="9"/>
  <c r="Y830" i="9" s="1"/>
  <c r="R830" i="9"/>
  <c r="S830" i="9" s="1"/>
  <c r="X829" i="9"/>
  <c r="Y829" i="9" s="1"/>
  <c r="R829" i="9"/>
  <c r="S829" i="9" s="1"/>
  <c r="X828" i="9"/>
  <c r="Y828" i="9" s="1"/>
  <c r="R828" i="9"/>
  <c r="S828" i="9" s="1"/>
  <c r="X827" i="9"/>
  <c r="Y827" i="9" s="1"/>
  <c r="R827" i="9"/>
  <c r="S827" i="9" s="1"/>
  <c r="X826" i="9"/>
  <c r="Y826" i="9" s="1"/>
  <c r="R826" i="9"/>
  <c r="S826" i="9"/>
  <c r="X825" i="9"/>
  <c r="Y825" i="9" s="1"/>
  <c r="X824" i="9"/>
  <c r="Y824" i="9"/>
  <c r="X823" i="9"/>
  <c r="Y823" i="9" s="1"/>
  <c r="R823" i="9"/>
  <c r="S823" i="9" s="1"/>
  <c r="X822" i="9"/>
  <c r="Y822" i="9" s="1"/>
  <c r="R822" i="9"/>
  <c r="S822" i="9" s="1"/>
  <c r="X821" i="9"/>
  <c r="Y821" i="9" s="1"/>
  <c r="R821" i="9"/>
  <c r="S821" i="9" s="1"/>
  <c r="R820" i="9"/>
  <c r="S820" i="9" s="1"/>
  <c r="X819" i="9"/>
  <c r="Y819" i="9" s="1"/>
  <c r="R819" i="9"/>
  <c r="S819" i="9" s="1"/>
  <c r="X818" i="9"/>
  <c r="Y818" i="9" s="1"/>
  <c r="R818" i="9"/>
  <c r="S818" i="9" s="1"/>
  <c r="X817" i="9"/>
  <c r="Y817" i="9"/>
  <c r="R817" i="9"/>
  <c r="S817" i="9" s="1"/>
  <c r="X816" i="9"/>
  <c r="Y816" i="9" s="1"/>
  <c r="R816" i="9"/>
  <c r="S816" i="9" s="1"/>
  <c r="X815" i="9"/>
  <c r="Y815" i="9" s="1"/>
  <c r="R815" i="9"/>
  <c r="S815" i="9" s="1"/>
  <c r="X814" i="9"/>
  <c r="Y814" i="9" s="1"/>
  <c r="R814" i="9"/>
  <c r="S814" i="9"/>
  <c r="X813" i="9"/>
  <c r="Y813" i="9" s="1"/>
  <c r="R813" i="9"/>
  <c r="S813" i="9" s="1"/>
  <c r="X812" i="9"/>
  <c r="Y812" i="9" s="1"/>
  <c r="R811" i="9"/>
  <c r="S811" i="9"/>
  <c r="X810" i="9"/>
  <c r="Y810" i="9" s="1"/>
  <c r="X809" i="9"/>
  <c r="Y809" i="9" s="1"/>
  <c r="X807" i="9"/>
  <c r="Y807" i="9" s="1"/>
  <c r="X806" i="9"/>
  <c r="Y806" i="9" s="1"/>
  <c r="R806" i="9"/>
  <c r="S806" i="9"/>
  <c r="X805" i="9"/>
  <c r="Y805" i="9" s="1"/>
  <c r="R805" i="9"/>
  <c r="S805" i="9" s="1"/>
  <c r="X804" i="9"/>
  <c r="Y804" i="9"/>
  <c r="R804" i="9"/>
  <c r="S804" i="9" s="1"/>
  <c r="R803" i="9"/>
  <c r="S803" i="9" s="1"/>
  <c r="X802" i="9"/>
  <c r="Y802" i="9" s="1"/>
  <c r="R802" i="9"/>
  <c r="S802" i="9" s="1"/>
  <c r="X801" i="9"/>
  <c r="Y801" i="9" s="1"/>
  <c r="X800" i="9"/>
  <c r="Y800" i="9" s="1"/>
  <c r="X799" i="9"/>
  <c r="Y799" i="9" s="1"/>
  <c r="R799" i="9"/>
  <c r="S799" i="9" s="1"/>
  <c r="X798" i="9"/>
  <c r="Y798" i="9" s="1"/>
  <c r="R798" i="9"/>
  <c r="S798" i="9" s="1"/>
  <c r="X797" i="9"/>
  <c r="Y797" i="9" s="1"/>
  <c r="R797" i="9"/>
  <c r="S797" i="9" s="1"/>
  <c r="X796" i="9"/>
  <c r="Y796" i="9" s="1"/>
  <c r="R796" i="9"/>
  <c r="S796" i="9" s="1"/>
  <c r="X795" i="9"/>
  <c r="Y795" i="9" s="1"/>
  <c r="R795" i="9"/>
  <c r="S795" i="9" s="1"/>
  <c r="X794" i="9"/>
  <c r="Y794" i="9"/>
  <c r="R794" i="9"/>
  <c r="S794" i="9" s="1"/>
  <c r="X793" i="9"/>
  <c r="Y793" i="9" s="1"/>
  <c r="X792" i="9"/>
  <c r="Y792" i="9" s="1"/>
  <c r="R792" i="9"/>
  <c r="S792" i="9" s="1"/>
  <c r="X791" i="9"/>
  <c r="Y791" i="9" s="1"/>
  <c r="R791" i="9"/>
  <c r="S791" i="9" s="1"/>
  <c r="X790" i="9"/>
  <c r="Y790" i="9"/>
  <c r="R790" i="9"/>
  <c r="S790" i="9" s="1"/>
  <c r="R789" i="9"/>
  <c r="S789" i="9" s="1"/>
  <c r="R788" i="9"/>
  <c r="S788" i="9" s="1"/>
  <c r="X787" i="9"/>
  <c r="Y787" i="9" s="1"/>
  <c r="R787" i="9"/>
  <c r="S787" i="9" s="1"/>
  <c r="X786" i="9"/>
  <c r="Y786" i="9"/>
  <c r="R786" i="9"/>
  <c r="S786" i="9" s="1"/>
  <c r="X785" i="9"/>
  <c r="Y785" i="9" s="1"/>
  <c r="R785" i="9"/>
  <c r="S785" i="9" s="1"/>
  <c r="X784" i="9"/>
  <c r="Y784" i="9"/>
  <c r="R784" i="9"/>
  <c r="S784" i="9" s="1"/>
  <c r="X783" i="9"/>
  <c r="Y783" i="9" s="1"/>
  <c r="R783" i="9"/>
  <c r="S783" i="9"/>
  <c r="X782" i="9"/>
  <c r="Y782" i="9" s="1"/>
  <c r="R782" i="9"/>
  <c r="S782" i="9" s="1"/>
  <c r="X781" i="9"/>
  <c r="Y781" i="9" s="1"/>
  <c r="R781" i="9"/>
  <c r="S781" i="9" s="1"/>
  <c r="X780" i="9"/>
  <c r="Y780" i="9" s="1"/>
  <c r="R780" i="9"/>
  <c r="S780" i="9" s="1"/>
  <c r="X779" i="9"/>
  <c r="Y779" i="9" s="1"/>
  <c r="X778" i="9"/>
  <c r="Y778" i="9" s="1"/>
  <c r="R778" i="9"/>
  <c r="S778" i="9" s="1"/>
  <c r="X777" i="9"/>
  <c r="Y777" i="9" s="1"/>
  <c r="R777" i="9"/>
  <c r="S777" i="9" s="1"/>
  <c r="X776" i="9"/>
  <c r="Y776" i="9" s="1"/>
  <c r="R776" i="9"/>
  <c r="S776" i="9" s="1"/>
  <c r="X775" i="9"/>
  <c r="Y775" i="9" s="1"/>
  <c r="R775" i="9"/>
  <c r="S775" i="9" s="1"/>
  <c r="X774" i="9"/>
  <c r="Y774" i="9" s="1"/>
  <c r="R774" i="9"/>
  <c r="S774" i="9" s="1"/>
  <c r="X773" i="9"/>
  <c r="Y773" i="9" s="1"/>
  <c r="R773" i="9"/>
  <c r="S773" i="9" s="1"/>
  <c r="X772" i="9"/>
  <c r="Y772" i="9" s="1"/>
  <c r="R772" i="9"/>
  <c r="S772" i="9"/>
  <c r="X771" i="9"/>
  <c r="Y771" i="9" s="1"/>
  <c r="R771" i="9"/>
  <c r="S771" i="9" s="1"/>
  <c r="X770" i="9"/>
  <c r="Y770" i="9" s="1"/>
  <c r="R770" i="9"/>
  <c r="S770" i="9" s="1"/>
  <c r="X769" i="9"/>
  <c r="Y769" i="9" s="1"/>
  <c r="R769" i="9"/>
  <c r="S769" i="9" s="1"/>
  <c r="R768" i="9"/>
  <c r="S768" i="9" s="1"/>
  <c r="X767" i="9"/>
  <c r="Y767" i="9" s="1"/>
  <c r="R767" i="9"/>
  <c r="S767" i="9" s="1"/>
  <c r="R766" i="9"/>
  <c r="S766" i="9" s="1"/>
  <c r="X765" i="9"/>
  <c r="Y765" i="9" s="1"/>
  <c r="R765" i="9"/>
  <c r="S765" i="9" s="1"/>
  <c r="X764" i="9"/>
  <c r="Y764" i="9" s="1"/>
  <c r="R764" i="9"/>
  <c r="S764" i="9" s="1"/>
  <c r="X763" i="9"/>
  <c r="Y763" i="9" s="1"/>
  <c r="R763" i="9"/>
  <c r="S763" i="9" s="1"/>
  <c r="X762" i="9"/>
  <c r="Y762" i="9" s="1"/>
  <c r="R762" i="9"/>
  <c r="S762" i="9" s="1"/>
  <c r="X761" i="9"/>
  <c r="Y761" i="9" s="1"/>
  <c r="R761" i="9"/>
  <c r="S761" i="9" s="1"/>
  <c r="X760" i="9"/>
  <c r="Y760" i="9" s="1"/>
  <c r="R760" i="9"/>
  <c r="S760" i="9" s="1"/>
  <c r="X759" i="9"/>
  <c r="Y759" i="9" s="1"/>
  <c r="R759" i="9"/>
  <c r="S759" i="9" s="1"/>
  <c r="X758" i="9"/>
  <c r="Y758" i="9" s="1"/>
  <c r="R758" i="9"/>
  <c r="S758" i="9" s="1"/>
  <c r="X757" i="9"/>
  <c r="Y757" i="9" s="1"/>
  <c r="R757" i="9"/>
  <c r="S757" i="9" s="1"/>
  <c r="X756" i="9"/>
  <c r="Y756" i="9"/>
  <c r="R756" i="9"/>
  <c r="S756" i="9" s="1"/>
  <c r="X755" i="9"/>
  <c r="Y755" i="9" s="1"/>
  <c r="R755" i="9"/>
  <c r="S755" i="9" s="1"/>
  <c r="R754" i="9"/>
  <c r="S754" i="9" s="1"/>
  <c r="X753" i="9"/>
  <c r="Y753" i="9" s="1"/>
  <c r="R753" i="9"/>
  <c r="S753" i="9" s="1"/>
  <c r="X752" i="9"/>
  <c r="Y752" i="9" s="1"/>
  <c r="R752" i="9"/>
  <c r="S752" i="9" s="1"/>
  <c r="X751" i="9"/>
  <c r="Y751" i="9" s="1"/>
  <c r="R751" i="9"/>
  <c r="S751" i="9" s="1"/>
  <c r="X750" i="9"/>
  <c r="Y750" i="9"/>
  <c r="R750" i="9"/>
  <c r="S750" i="9" s="1"/>
  <c r="X749" i="9"/>
  <c r="Y749" i="9"/>
  <c r="R749" i="9"/>
  <c r="S749" i="9" s="1"/>
  <c r="X748" i="9"/>
  <c r="Y748" i="9"/>
  <c r="R748" i="9"/>
  <c r="S748" i="9"/>
  <c r="X747" i="9"/>
  <c r="Y747" i="9" s="1"/>
  <c r="R747" i="9"/>
  <c r="S747" i="9"/>
  <c r="X746" i="9"/>
  <c r="Y746" i="9" s="1"/>
  <c r="R746" i="9"/>
  <c r="S746" i="9" s="1"/>
  <c r="X745" i="9"/>
  <c r="Y745" i="9" s="1"/>
  <c r="R745" i="9"/>
  <c r="S745" i="9" s="1"/>
  <c r="X744" i="9"/>
  <c r="Y744" i="9" s="1"/>
  <c r="R744" i="9"/>
  <c r="S744" i="9" s="1"/>
  <c r="X743" i="9"/>
  <c r="Y743" i="9" s="1"/>
  <c r="R743" i="9"/>
  <c r="S743" i="9" s="1"/>
  <c r="X742" i="9"/>
  <c r="Y742" i="9" s="1"/>
  <c r="R742" i="9"/>
  <c r="S742" i="9" s="1"/>
  <c r="X741" i="9"/>
  <c r="Y741" i="9" s="1"/>
  <c r="R741" i="9"/>
  <c r="S741" i="9" s="1"/>
  <c r="X740" i="9"/>
  <c r="Y740" i="9" s="1"/>
  <c r="R740" i="9"/>
  <c r="S740" i="9"/>
  <c r="X739" i="9"/>
  <c r="Y739" i="9" s="1"/>
  <c r="R739" i="9"/>
  <c r="S739" i="9"/>
  <c r="X738" i="9"/>
  <c r="Y738" i="9" s="1"/>
  <c r="R738" i="9"/>
  <c r="S738" i="9" s="1"/>
  <c r="X737" i="9"/>
  <c r="Y737" i="9" s="1"/>
  <c r="R737" i="9"/>
  <c r="S737" i="9"/>
  <c r="X736" i="9"/>
  <c r="Y736" i="9" s="1"/>
  <c r="R736" i="9"/>
  <c r="S736" i="9"/>
  <c r="X735" i="9"/>
  <c r="Y735" i="9" s="1"/>
  <c r="R735" i="9"/>
  <c r="S735" i="9"/>
  <c r="X734" i="9"/>
  <c r="Y734" i="9"/>
  <c r="X733" i="9"/>
  <c r="Y733" i="9" s="1"/>
  <c r="R733" i="9"/>
  <c r="S733" i="9" s="1"/>
  <c r="X732" i="9"/>
  <c r="Y732" i="9"/>
  <c r="R732" i="9"/>
  <c r="S732" i="9" s="1"/>
  <c r="X731" i="9"/>
  <c r="Y731" i="9" s="1"/>
  <c r="R731" i="9"/>
  <c r="S731" i="9" s="1"/>
  <c r="X730" i="9"/>
  <c r="Y730" i="9" s="1"/>
  <c r="R730" i="9"/>
  <c r="S730" i="9" s="1"/>
  <c r="X729" i="9"/>
  <c r="Y729" i="9" s="1"/>
  <c r="R729" i="9"/>
  <c r="S729" i="9" s="1"/>
  <c r="X728" i="9"/>
  <c r="Y728" i="9" s="1"/>
  <c r="R728" i="9"/>
  <c r="S728" i="9" s="1"/>
  <c r="X727" i="9"/>
  <c r="Y727" i="9" s="1"/>
  <c r="R727" i="9"/>
  <c r="S727" i="9" s="1"/>
  <c r="X726" i="9"/>
  <c r="Y726" i="9" s="1"/>
  <c r="R726" i="9"/>
  <c r="S726" i="9" s="1"/>
  <c r="X725" i="9"/>
  <c r="Y725" i="9" s="1"/>
  <c r="R725" i="9"/>
  <c r="S725" i="9" s="1"/>
  <c r="X724" i="9"/>
  <c r="Y724" i="9" s="1"/>
  <c r="R724" i="9"/>
  <c r="S724" i="9" s="1"/>
  <c r="X723" i="9"/>
  <c r="Y723" i="9"/>
  <c r="R723" i="9"/>
  <c r="S723" i="9" s="1"/>
  <c r="X722" i="9"/>
  <c r="Y722" i="9" s="1"/>
  <c r="R722" i="9"/>
  <c r="S722" i="9" s="1"/>
  <c r="X721" i="9"/>
  <c r="Y721" i="9" s="1"/>
  <c r="R721" i="9"/>
  <c r="S721" i="9" s="1"/>
  <c r="X720" i="9"/>
  <c r="Y720" i="9" s="1"/>
  <c r="R720" i="9"/>
  <c r="S720" i="9" s="1"/>
  <c r="X719" i="9"/>
  <c r="Y719" i="9" s="1"/>
  <c r="R719" i="9"/>
  <c r="S719" i="9"/>
  <c r="X718" i="9"/>
  <c r="Y718" i="9" s="1"/>
  <c r="R718" i="9"/>
  <c r="S718" i="9" s="1"/>
  <c r="X717" i="9"/>
  <c r="Y717" i="9" s="1"/>
  <c r="R717" i="9"/>
  <c r="S717" i="9" s="1"/>
  <c r="X716" i="9"/>
  <c r="Y716" i="9"/>
  <c r="X715" i="9"/>
  <c r="Y715" i="9" s="1"/>
  <c r="R715" i="9"/>
  <c r="S715" i="9" s="1"/>
  <c r="X714" i="9"/>
  <c r="Y714" i="9" s="1"/>
  <c r="R714" i="9"/>
  <c r="S714" i="9" s="1"/>
  <c r="R713" i="9"/>
  <c r="S713" i="9" s="1"/>
  <c r="X712" i="9"/>
  <c r="Y712" i="9" s="1"/>
  <c r="R712" i="9"/>
  <c r="S712" i="9" s="1"/>
  <c r="X711" i="9"/>
  <c r="Y711" i="9" s="1"/>
  <c r="R711" i="9"/>
  <c r="S711" i="9" s="1"/>
  <c r="X710" i="9"/>
  <c r="Y710" i="9" s="1"/>
  <c r="R710" i="9"/>
  <c r="S710" i="9" s="1"/>
  <c r="X709" i="9"/>
  <c r="Y709" i="9" s="1"/>
  <c r="R709" i="9"/>
  <c r="S709" i="9" s="1"/>
  <c r="X708" i="9"/>
  <c r="Y708" i="9"/>
  <c r="R708" i="9"/>
  <c r="S708" i="9" s="1"/>
  <c r="X707" i="9"/>
  <c r="Y707" i="9" s="1"/>
  <c r="R707" i="9"/>
  <c r="S707" i="9" s="1"/>
  <c r="X706" i="9"/>
  <c r="Y706" i="9" s="1"/>
  <c r="R706" i="9"/>
  <c r="S706" i="9" s="1"/>
  <c r="X705" i="9"/>
  <c r="Y705" i="9" s="1"/>
  <c r="R705" i="9"/>
  <c r="S705" i="9" s="1"/>
  <c r="X704" i="9"/>
  <c r="Y704" i="9"/>
  <c r="R704" i="9"/>
  <c r="S704" i="9" s="1"/>
  <c r="X703" i="9"/>
  <c r="Y703" i="9" s="1"/>
  <c r="R703" i="9"/>
  <c r="S703" i="9" s="1"/>
  <c r="X702" i="9"/>
  <c r="Y702" i="9" s="1"/>
  <c r="R702" i="9"/>
  <c r="S702" i="9" s="1"/>
  <c r="X701" i="9"/>
  <c r="Y701" i="9" s="1"/>
  <c r="R701" i="9"/>
  <c r="S701" i="9" s="1"/>
  <c r="X700" i="9"/>
  <c r="Y700" i="9" s="1"/>
  <c r="R700" i="9"/>
  <c r="S700" i="9" s="1"/>
  <c r="X699" i="9"/>
  <c r="Y699" i="9" s="1"/>
  <c r="R699" i="9"/>
  <c r="S699" i="9" s="1"/>
  <c r="X698" i="9"/>
  <c r="Y698" i="9" s="1"/>
  <c r="R698" i="9"/>
  <c r="S698" i="9" s="1"/>
  <c r="X697" i="9"/>
  <c r="Y697" i="9" s="1"/>
  <c r="R697" i="9"/>
  <c r="S697" i="9" s="1"/>
  <c r="X696" i="9"/>
  <c r="Y696" i="9" s="1"/>
  <c r="R696" i="9"/>
  <c r="S696" i="9" s="1"/>
  <c r="X695" i="9"/>
  <c r="Y695" i="9" s="1"/>
  <c r="R695" i="9"/>
  <c r="S695" i="9" s="1"/>
  <c r="X694" i="9"/>
  <c r="Y694" i="9" s="1"/>
  <c r="R694" i="9"/>
  <c r="S694" i="9" s="1"/>
  <c r="X693" i="9"/>
  <c r="Y693" i="9" s="1"/>
  <c r="R693" i="9"/>
  <c r="S693" i="9" s="1"/>
  <c r="X692" i="9"/>
  <c r="Y692" i="9" s="1"/>
  <c r="R692" i="9"/>
  <c r="S692" i="9" s="1"/>
  <c r="X691" i="9"/>
  <c r="Y691" i="9" s="1"/>
  <c r="R691" i="9"/>
  <c r="S691" i="9" s="1"/>
  <c r="X690" i="9"/>
  <c r="Y690" i="9" s="1"/>
  <c r="R690" i="9"/>
  <c r="S690" i="9" s="1"/>
  <c r="X689" i="9"/>
  <c r="Y689" i="9" s="1"/>
  <c r="R689" i="9"/>
  <c r="S689" i="9" s="1"/>
  <c r="X688" i="9"/>
  <c r="Y688" i="9" s="1"/>
  <c r="R688" i="9"/>
  <c r="S688" i="9" s="1"/>
  <c r="X687" i="9"/>
  <c r="Y687" i="9" s="1"/>
  <c r="R687" i="9"/>
  <c r="S687" i="9" s="1"/>
  <c r="X686" i="9"/>
  <c r="Y686" i="9" s="1"/>
  <c r="R686" i="9"/>
  <c r="S686" i="9" s="1"/>
  <c r="X685" i="9"/>
  <c r="Y685" i="9" s="1"/>
  <c r="R685" i="9"/>
  <c r="S685" i="9" s="1"/>
  <c r="X684" i="9"/>
  <c r="Y684" i="9" s="1"/>
  <c r="R684" i="9"/>
  <c r="S684" i="9" s="1"/>
  <c r="X683" i="9"/>
  <c r="Y683" i="9"/>
  <c r="R683" i="9"/>
  <c r="S683" i="9" s="1"/>
  <c r="X682" i="9"/>
  <c r="Y682" i="9" s="1"/>
  <c r="R682" i="9"/>
  <c r="S682" i="9" s="1"/>
  <c r="X681" i="9"/>
  <c r="Y681" i="9" s="1"/>
  <c r="R681" i="9"/>
  <c r="S681" i="9" s="1"/>
  <c r="X680" i="9"/>
  <c r="Y680" i="9" s="1"/>
  <c r="R680" i="9"/>
  <c r="S680" i="9" s="1"/>
  <c r="X679" i="9"/>
  <c r="Y679" i="9" s="1"/>
  <c r="R679" i="9"/>
  <c r="S679" i="9" s="1"/>
  <c r="R678" i="9"/>
  <c r="S678" i="9"/>
  <c r="X677" i="9"/>
  <c r="Y677" i="9" s="1"/>
  <c r="X676" i="9"/>
  <c r="Y676" i="9" s="1"/>
  <c r="R676" i="9"/>
  <c r="S676" i="9" s="1"/>
  <c r="X675" i="9"/>
  <c r="Y675" i="9" s="1"/>
  <c r="R675" i="9"/>
  <c r="S675" i="9" s="1"/>
  <c r="X674" i="9"/>
  <c r="Y674" i="9" s="1"/>
  <c r="R674" i="9"/>
  <c r="S674" i="9" s="1"/>
  <c r="X673" i="9"/>
  <c r="Y673" i="9" s="1"/>
  <c r="R673" i="9"/>
  <c r="S673" i="9" s="1"/>
  <c r="X671" i="9"/>
  <c r="Y671" i="9" s="1"/>
  <c r="R671" i="9"/>
  <c r="S671" i="9" s="1"/>
  <c r="R670" i="9"/>
  <c r="S670" i="9" s="1"/>
  <c r="X669" i="9"/>
  <c r="Y669" i="9" s="1"/>
  <c r="R669" i="9"/>
  <c r="S669" i="9"/>
  <c r="X668" i="9"/>
  <c r="Y668" i="9" s="1"/>
  <c r="R668" i="9"/>
  <c r="S668" i="9" s="1"/>
  <c r="X667" i="9"/>
  <c r="Y667" i="9"/>
  <c r="R667" i="9"/>
  <c r="S667" i="9"/>
  <c r="X666" i="9"/>
  <c r="Y666" i="9" s="1"/>
  <c r="R666" i="9"/>
  <c r="S666" i="9" s="1"/>
  <c r="X665" i="9"/>
  <c r="Y665" i="9" s="1"/>
  <c r="R665" i="9"/>
  <c r="S665" i="9" s="1"/>
  <c r="X664" i="9"/>
  <c r="Y664" i="9"/>
  <c r="R664" i="9"/>
  <c r="S664" i="9" s="1"/>
  <c r="X663" i="9"/>
  <c r="Y663" i="9" s="1"/>
  <c r="R663" i="9"/>
  <c r="S663" i="9" s="1"/>
  <c r="X662" i="9"/>
  <c r="Y662" i="9" s="1"/>
  <c r="R662" i="9"/>
  <c r="S662" i="9" s="1"/>
  <c r="X661" i="9"/>
  <c r="Y661" i="9" s="1"/>
  <c r="R661" i="9"/>
  <c r="S661" i="9" s="1"/>
  <c r="X660" i="9"/>
  <c r="Y660" i="9" s="1"/>
  <c r="R660" i="9"/>
  <c r="S660" i="9" s="1"/>
  <c r="X659" i="9"/>
  <c r="Y659" i="9" s="1"/>
  <c r="R659" i="9"/>
  <c r="S659" i="9" s="1"/>
  <c r="X658" i="9"/>
  <c r="Y658" i="9" s="1"/>
  <c r="R658" i="9"/>
  <c r="S658" i="9" s="1"/>
  <c r="X657" i="9"/>
  <c r="Y657" i="9" s="1"/>
  <c r="R657" i="9"/>
  <c r="S657" i="9" s="1"/>
  <c r="X656" i="9"/>
  <c r="Y656" i="9"/>
  <c r="R656" i="9"/>
  <c r="S656" i="9" s="1"/>
  <c r="X655" i="9"/>
  <c r="Y655" i="9" s="1"/>
  <c r="R655" i="9"/>
  <c r="S655" i="9" s="1"/>
  <c r="X654" i="9"/>
  <c r="Y654" i="9" s="1"/>
  <c r="R654" i="9"/>
  <c r="S654" i="9" s="1"/>
  <c r="X653" i="9"/>
  <c r="Y653" i="9" s="1"/>
  <c r="R653" i="9"/>
  <c r="S653" i="9" s="1"/>
  <c r="X652" i="9"/>
  <c r="Y652" i="9"/>
  <c r="R652" i="9"/>
  <c r="S652" i="9" s="1"/>
  <c r="X651" i="9"/>
  <c r="Y651" i="9" s="1"/>
  <c r="R651" i="9"/>
  <c r="S651" i="9"/>
  <c r="X650" i="9"/>
  <c r="Y650" i="9"/>
  <c r="R650" i="9"/>
  <c r="S650" i="9" s="1"/>
  <c r="X649" i="9"/>
  <c r="Y649" i="9" s="1"/>
  <c r="R649" i="9"/>
  <c r="S649" i="9" s="1"/>
  <c r="X648" i="9"/>
  <c r="Y648" i="9"/>
  <c r="R648" i="9"/>
  <c r="S648" i="9" s="1"/>
  <c r="X647" i="9"/>
  <c r="Y647" i="9" s="1"/>
  <c r="X646" i="9"/>
  <c r="Y646" i="9" s="1"/>
  <c r="R646" i="9"/>
  <c r="S646" i="9" s="1"/>
  <c r="X645" i="9"/>
  <c r="Y645" i="9" s="1"/>
  <c r="X644" i="9"/>
  <c r="Y644" i="9" s="1"/>
  <c r="R644" i="9"/>
  <c r="S644" i="9" s="1"/>
  <c r="X643" i="9"/>
  <c r="Y643" i="9" s="1"/>
  <c r="R643" i="9"/>
  <c r="S643" i="9"/>
  <c r="R642" i="9"/>
  <c r="S642" i="9" s="1"/>
  <c r="X641" i="9"/>
  <c r="Y641" i="9"/>
  <c r="R641" i="9"/>
  <c r="S641" i="9" s="1"/>
  <c r="X640" i="9"/>
  <c r="Y640" i="9"/>
  <c r="R640" i="9"/>
  <c r="S640" i="9"/>
  <c r="X639" i="9"/>
  <c r="Y639" i="9" s="1"/>
  <c r="R639" i="9"/>
  <c r="S639" i="9" s="1"/>
  <c r="X638" i="9"/>
  <c r="Y638" i="9" s="1"/>
  <c r="R638" i="9"/>
  <c r="S638" i="9" s="1"/>
  <c r="X637" i="9"/>
  <c r="Y637" i="9" s="1"/>
  <c r="R637" i="9"/>
  <c r="S637" i="9" s="1"/>
  <c r="X636" i="9"/>
  <c r="Y636" i="9" s="1"/>
  <c r="X635" i="9"/>
  <c r="Y635" i="9" s="1"/>
  <c r="X634" i="9"/>
  <c r="Y634" i="9" s="1"/>
  <c r="R634" i="9"/>
  <c r="S634" i="9" s="1"/>
  <c r="X633" i="9"/>
  <c r="Y633" i="9" s="1"/>
  <c r="R633" i="9"/>
  <c r="S633" i="9"/>
  <c r="R632" i="9"/>
  <c r="S632" i="9" s="1"/>
  <c r="X631" i="9"/>
  <c r="Y631" i="9"/>
  <c r="R631" i="9"/>
  <c r="S631" i="9" s="1"/>
  <c r="X630" i="9"/>
  <c r="Y630" i="9" s="1"/>
  <c r="X629" i="9"/>
  <c r="Y629" i="9"/>
  <c r="R629" i="9"/>
  <c r="S629" i="9" s="1"/>
  <c r="X628" i="9"/>
  <c r="Y628" i="9" s="1"/>
  <c r="R628" i="9"/>
  <c r="S628" i="9" s="1"/>
  <c r="X627" i="9"/>
  <c r="Y627" i="9" s="1"/>
  <c r="R627" i="9"/>
  <c r="S627" i="9" s="1"/>
  <c r="X626" i="9"/>
  <c r="Y626" i="9" s="1"/>
  <c r="R626" i="9"/>
  <c r="S626" i="9" s="1"/>
  <c r="X625" i="9"/>
  <c r="Y625" i="9" s="1"/>
  <c r="R625" i="9"/>
  <c r="S625" i="9" s="1"/>
  <c r="X624" i="9"/>
  <c r="Y624" i="9" s="1"/>
  <c r="R624" i="9"/>
  <c r="S624" i="9" s="1"/>
  <c r="X623" i="9"/>
  <c r="Y623" i="9" s="1"/>
  <c r="R623" i="9"/>
  <c r="S623" i="9" s="1"/>
  <c r="X622" i="9"/>
  <c r="Y622" i="9"/>
  <c r="R622" i="9"/>
  <c r="S622" i="9" s="1"/>
  <c r="X621" i="9"/>
  <c r="Y621" i="9" s="1"/>
  <c r="R621" i="9"/>
  <c r="S621" i="9" s="1"/>
  <c r="X620" i="9"/>
  <c r="Y620" i="9" s="1"/>
  <c r="R620" i="9"/>
  <c r="S620" i="9" s="1"/>
  <c r="X619" i="9"/>
  <c r="Y619" i="9" s="1"/>
  <c r="R619" i="9"/>
  <c r="S619" i="9" s="1"/>
  <c r="X618" i="9"/>
  <c r="Y618" i="9"/>
  <c r="R618" i="9"/>
  <c r="S618" i="9" s="1"/>
  <c r="X617" i="9"/>
  <c r="Y617" i="9"/>
  <c r="R617" i="9"/>
  <c r="S617" i="9" s="1"/>
  <c r="X616" i="9"/>
  <c r="Y616" i="9" s="1"/>
  <c r="R616" i="9"/>
  <c r="S616" i="9"/>
  <c r="R615" i="9"/>
  <c r="S615" i="9"/>
  <c r="X614" i="9"/>
  <c r="Y614" i="9"/>
  <c r="R614" i="9"/>
  <c r="S614" i="9" s="1"/>
  <c r="X613" i="9"/>
  <c r="Y613" i="9" s="1"/>
  <c r="X612" i="9"/>
  <c r="Y612" i="9" s="1"/>
  <c r="R612" i="9"/>
  <c r="S612" i="9" s="1"/>
  <c r="X611" i="9"/>
  <c r="Y611" i="9" s="1"/>
  <c r="R611" i="9"/>
  <c r="S611" i="9"/>
  <c r="X609" i="9"/>
  <c r="Y609" i="9" s="1"/>
  <c r="R609" i="9"/>
  <c r="S609" i="9" s="1"/>
  <c r="X608" i="9"/>
  <c r="Y608" i="9"/>
  <c r="R608" i="9"/>
  <c r="S608" i="9" s="1"/>
  <c r="X607" i="9"/>
  <c r="Y607" i="9" s="1"/>
  <c r="R607" i="9"/>
  <c r="S607" i="9" s="1"/>
  <c r="R606" i="9"/>
  <c r="S606" i="9" s="1"/>
  <c r="X605" i="9"/>
  <c r="Y605" i="9" s="1"/>
  <c r="R605" i="9"/>
  <c r="S605" i="9"/>
  <c r="R604" i="9"/>
  <c r="S604" i="9"/>
  <c r="X603" i="9"/>
  <c r="Y603" i="9" s="1"/>
  <c r="R603" i="9"/>
  <c r="S603" i="9" s="1"/>
  <c r="X602" i="9"/>
  <c r="Y602" i="9" s="1"/>
  <c r="X601" i="9"/>
  <c r="Y601" i="9"/>
  <c r="R601" i="9"/>
  <c r="S601" i="9" s="1"/>
  <c r="X600" i="9"/>
  <c r="Y600" i="9" s="1"/>
  <c r="R600" i="9"/>
  <c r="S600" i="9" s="1"/>
  <c r="X599" i="9"/>
  <c r="Y599" i="9" s="1"/>
  <c r="R599" i="9"/>
  <c r="S599" i="9" s="1"/>
  <c r="X598" i="9"/>
  <c r="Y598" i="9" s="1"/>
  <c r="R598" i="9"/>
  <c r="S598" i="9" s="1"/>
  <c r="X597" i="9"/>
  <c r="Y597" i="9" s="1"/>
  <c r="R597" i="9"/>
  <c r="S597" i="9" s="1"/>
  <c r="X596" i="9"/>
  <c r="Y596" i="9"/>
  <c r="R596" i="9"/>
  <c r="S596" i="9" s="1"/>
  <c r="X595" i="9"/>
  <c r="Y595" i="9" s="1"/>
  <c r="R595" i="9"/>
  <c r="S595" i="9"/>
  <c r="X594" i="9"/>
  <c r="Y594" i="9" s="1"/>
  <c r="R594" i="9"/>
  <c r="S594" i="9" s="1"/>
  <c r="X593" i="9"/>
  <c r="Y593" i="9" s="1"/>
  <c r="R593" i="9"/>
  <c r="S593" i="9" s="1"/>
  <c r="X592" i="9"/>
  <c r="Y592" i="9"/>
  <c r="R592" i="9"/>
  <c r="S592" i="9" s="1"/>
  <c r="X591" i="9"/>
  <c r="Y591" i="9" s="1"/>
  <c r="X590" i="9"/>
  <c r="Y590" i="9" s="1"/>
  <c r="R590" i="9"/>
  <c r="S590" i="9" s="1"/>
  <c r="X589" i="9"/>
  <c r="Y589" i="9" s="1"/>
  <c r="R589" i="9"/>
  <c r="S589" i="9"/>
  <c r="X588" i="9"/>
  <c r="Y588" i="9"/>
  <c r="R588" i="9"/>
  <c r="S588" i="9" s="1"/>
  <c r="X587" i="9"/>
  <c r="Y587" i="9" s="1"/>
  <c r="R587" i="9"/>
  <c r="S587" i="9" s="1"/>
  <c r="X586" i="9"/>
  <c r="Y586" i="9" s="1"/>
  <c r="R586" i="9"/>
  <c r="S586" i="9" s="1"/>
  <c r="X585" i="9"/>
  <c r="Y585" i="9" s="1"/>
  <c r="R585" i="9"/>
  <c r="S585" i="9"/>
  <c r="X584" i="9"/>
  <c r="Y584" i="9" s="1"/>
  <c r="R584" i="9"/>
  <c r="S584" i="9" s="1"/>
  <c r="X583" i="9"/>
  <c r="Y583" i="9" s="1"/>
  <c r="R583" i="9"/>
  <c r="S583" i="9" s="1"/>
  <c r="X582" i="9"/>
  <c r="Y582" i="9" s="1"/>
  <c r="R582" i="9"/>
  <c r="S582" i="9"/>
  <c r="X581" i="9"/>
  <c r="Y581" i="9"/>
  <c r="R581" i="9"/>
  <c r="S581" i="9"/>
  <c r="X580" i="9"/>
  <c r="Y580" i="9" s="1"/>
  <c r="R580" i="9"/>
  <c r="S580" i="9" s="1"/>
  <c r="X579" i="9"/>
  <c r="Y579" i="9" s="1"/>
  <c r="R579" i="9"/>
  <c r="S579" i="9" s="1"/>
  <c r="X578" i="9"/>
  <c r="Y578" i="9"/>
  <c r="X577" i="9"/>
  <c r="Y577" i="9" s="1"/>
  <c r="R577" i="9"/>
  <c r="S577" i="9" s="1"/>
  <c r="X576" i="9"/>
  <c r="Y576" i="9" s="1"/>
  <c r="R576" i="9"/>
  <c r="S576" i="9" s="1"/>
  <c r="X575" i="9"/>
  <c r="Y575" i="9" s="1"/>
  <c r="R575" i="9"/>
  <c r="S575" i="9" s="1"/>
  <c r="X574" i="9"/>
  <c r="Y574" i="9" s="1"/>
  <c r="R574" i="9"/>
  <c r="S574" i="9" s="1"/>
  <c r="X573" i="9"/>
  <c r="Y573" i="9"/>
  <c r="R573" i="9"/>
  <c r="S573" i="9" s="1"/>
  <c r="X572" i="9"/>
  <c r="Y572" i="9" s="1"/>
  <c r="X571" i="9"/>
  <c r="Y571" i="9" s="1"/>
  <c r="R571" i="9"/>
  <c r="S571" i="9" s="1"/>
  <c r="X570" i="9"/>
  <c r="Y570" i="9" s="1"/>
  <c r="R570" i="9"/>
  <c r="S570" i="9" s="1"/>
  <c r="X569" i="9"/>
  <c r="Y569" i="9" s="1"/>
  <c r="R569" i="9"/>
  <c r="S569" i="9" s="1"/>
  <c r="X568" i="9"/>
  <c r="Y568" i="9" s="1"/>
  <c r="R568" i="9"/>
  <c r="S568" i="9" s="1"/>
  <c r="X567" i="9"/>
  <c r="Y567" i="9" s="1"/>
  <c r="R567" i="9"/>
  <c r="S567" i="9" s="1"/>
  <c r="X566" i="9"/>
  <c r="Y566" i="9" s="1"/>
  <c r="R566" i="9"/>
  <c r="S566" i="9" s="1"/>
  <c r="X565" i="9"/>
  <c r="Y565" i="9" s="1"/>
  <c r="R565" i="9"/>
  <c r="S565" i="9" s="1"/>
  <c r="X564" i="9"/>
  <c r="Y564" i="9" s="1"/>
  <c r="R564" i="9"/>
  <c r="S564" i="9" s="1"/>
  <c r="X563" i="9"/>
  <c r="Y563" i="9" s="1"/>
  <c r="R563" i="9"/>
  <c r="S563" i="9" s="1"/>
  <c r="X562" i="9"/>
  <c r="Y562" i="9" s="1"/>
  <c r="R562" i="9"/>
  <c r="S562" i="9" s="1"/>
  <c r="X561" i="9"/>
  <c r="Y561" i="9" s="1"/>
  <c r="X560" i="9"/>
  <c r="Y560" i="9" s="1"/>
  <c r="R560" i="9"/>
  <c r="S560" i="9" s="1"/>
  <c r="X559" i="9"/>
  <c r="Y559" i="9" s="1"/>
  <c r="R559" i="9"/>
  <c r="S559" i="9" s="1"/>
  <c r="R558" i="9"/>
  <c r="S558" i="9" s="1"/>
  <c r="X557" i="9"/>
  <c r="Y557" i="9" s="1"/>
  <c r="R557" i="9"/>
  <c r="S557" i="9" s="1"/>
  <c r="X556" i="9"/>
  <c r="Y556" i="9" s="1"/>
  <c r="R556" i="9"/>
  <c r="S556" i="9" s="1"/>
  <c r="X555" i="9"/>
  <c r="Y555" i="9" s="1"/>
  <c r="R555" i="9"/>
  <c r="S555" i="9" s="1"/>
  <c r="X554" i="9"/>
  <c r="Y554" i="9" s="1"/>
  <c r="R554" i="9"/>
  <c r="S554" i="9" s="1"/>
  <c r="X553" i="9"/>
  <c r="Y553" i="9" s="1"/>
  <c r="R553" i="9"/>
  <c r="S553" i="9" s="1"/>
  <c r="X552" i="9"/>
  <c r="Y552" i="9" s="1"/>
  <c r="R552" i="9"/>
  <c r="S552" i="9" s="1"/>
  <c r="X551" i="9"/>
  <c r="Y551" i="9" s="1"/>
  <c r="R551" i="9"/>
  <c r="S551" i="9"/>
  <c r="X550" i="9"/>
  <c r="Y550" i="9" s="1"/>
  <c r="R550" i="9"/>
  <c r="S550" i="9" s="1"/>
  <c r="X549" i="9"/>
  <c r="Y549" i="9" s="1"/>
  <c r="R549" i="9"/>
  <c r="S549" i="9" s="1"/>
  <c r="R548" i="9"/>
  <c r="S548" i="9"/>
  <c r="X547" i="9"/>
  <c r="Y547" i="9" s="1"/>
  <c r="X546" i="9"/>
  <c r="Y546" i="9" s="1"/>
  <c r="R546" i="9"/>
  <c r="S546" i="9"/>
  <c r="X545" i="9"/>
  <c r="Y545" i="9" s="1"/>
  <c r="R545" i="9"/>
  <c r="S545" i="9" s="1"/>
  <c r="X544" i="9"/>
  <c r="Y544" i="9" s="1"/>
  <c r="R544" i="9"/>
  <c r="S544" i="9" s="1"/>
  <c r="X543" i="9"/>
  <c r="Y543" i="9" s="1"/>
  <c r="R543" i="9"/>
  <c r="S543" i="9"/>
  <c r="X542" i="9"/>
  <c r="Y542" i="9" s="1"/>
  <c r="X541" i="9"/>
  <c r="Y541" i="9" s="1"/>
  <c r="R541" i="9"/>
  <c r="S541" i="9" s="1"/>
  <c r="X540" i="9"/>
  <c r="Y540" i="9"/>
  <c r="R540" i="9"/>
  <c r="S540" i="9"/>
  <c r="X539" i="9"/>
  <c r="Y539" i="9" s="1"/>
  <c r="R539" i="9"/>
  <c r="S539" i="9" s="1"/>
  <c r="X538" i="9"/>
  <c r="Y538" i="9" s="1"/>
  <c r="R538" i="9"/>
  <c r="S538" i="9" s="1"/>
  <c r="X537" i="9"/>
  <c r="Y537" i="9" s="1"/>
  <c r="R537" i="9"/>
  <c r="S537" i="9" s="1"/>
  <c r="X535" i="9"/>
  <c r="Y535" i="9" s="1"/>
  <c r="R535" i="9"/>
  <c r="S535" i="9"/>
  <c r="X534" i="9"/>
  <c r="Y534" i="9" s="1"/>
  <c r="R534" i="9"/>
  <c r="S534" i="9" s="1"/>
  <c r="X533" i="9"/>
  <c r="Y533" i="9" s="1"/>
  <c r="R533" i="9"/>
  <c r="S533" i="9"/>
  <c r="X532" i="9"/>
  <c r="Y532" i="9" s="1"/>
  <c r="R532" i="9"/>
  <c r="S532" i="9" s="1"/>
  <c r="X531" i="9"/>
  <c r="Y531" i="9" s="1"/>
  <c r="R531" i="9"/>
  <c r="S531" i="9" s="1"/>
  <c r="X530" i="9"/>
  <c r="Y530" i="9" s="1"/>
  <c r="R530" i="9"/>
  <c r="S530" i="9" s="1"/>
  <c r="X529" i="9"/>
  <c r="Y529" i="9"/>
  <c r="R529" i="9"/>
  <c r="S529" i="9" s="1"/>
  <c r="X528" i="9"/>
  <c r="Y528" i="9"/>
  <c r="R528" i="9"/>
  <c r="S528" i="9"/>
  <c r="X527" i="9"/>
  <c r="Y527" i="9" s="1"/>
  <c r="R527" i="9"/>
  <c r="S527" i="9" s="1"/>
  <c r="R526" i="9"/>
  <c r="S526" i="9" s="1"/>
  <c r="X525" i="9"/>
  <c r="Y525" i="9" s="1"/>
  <c r="R525" i="9"/>
  <c r="S525" i="9" s="1"/>
  <c r="X524" i="9"/>
  <c r="Y524" i="9" s="1"/>
  <c r="R524" i="9"/>
  <c r="S524" i="9" s="1"/>
  <c r="R523" i="9"/>
  <c r="S523" i="9" s="1"/>
  <c r="X522" i="9"/>
  <c r="Y522" i="9" s="1"/>
  <c r="R522" i="9"/>
  <c r="S522" i="9" s="1"/>
  <c r="X521" i="9"/>
  <c r="Y521" i="9" s="1"/>
  <c r="R521" i="9"/>
  <c r="S521" i="9" s="1"/>
  <c r="X520" i="9"/>
  <c r="Y520" i="9" s="1"/>
  <c r="R520" i="9"/>
  <c r="S520" i="9" s="1"/>
  <c r="X519" i="9"/>
  <c r="Y519" i="9" s="1"/>
  <c r="R519" i="9"/>
  <c r="S519" i="9" s="1"/>
  <c r="X518" i="9"/>
  <c r="Y518" i="9" s="1"/>
  <c r="R518" i="9"/>
  <c r="S518" i="9" s="1"/>
  <c r="X517" i="9"/>
  <c r="Y517" i="9" s="1"/>
  <c r="R517" i="9"/>
  <c r="S517" i="9"/>
  <c r="X516" i="9"/>
  <c r="Y516" i="9"/>
  <c r="R516" i="9"/>
  <c r="S516" i="9" s="1"/>
  <c r="X515" i="9"/>
  <c r="Y515" i="9" s="1"/>
  <c r="R515" i="9"/>
  <c r="S515" i="9" s="1"/>
  <c r="X514" i="9"/>
  <c r="Y514" i="9" s="1"/>
  <c r="R514" i="9"/>
  <c r="S514" i="9" s="1"/>
  <c r="X512" i="9"/>
  <c r="Y512" i="9" s="1"/>
  <c r="R512" i="9"/>
  <c r="S512" i="9" s="1"/>
  <c r="R511" i="9"/>
  <c r="S511" i="9" s="1"/>
  <c r="X510" i="9"/>
  <c r="Y510" i="9" s="1"/>
  <c r="R510" i="9"/>
  <c r="S510" i="9" s="1"/>
  <c r="X509" i="9"/>
  <c r="Y509" i="9" s="1"/>
  <c r="R509" i="9"/>
  <c r="S509" i="9" s="1"/>
  <c r="X507" i="9"/>
  <c r="Y507" i="9" s="1"/>
  <c r="R507" i="9"/>
  <c r="S507" i="9" s="1"/>
  <c r="X506" i="9"/>
  <c r="Y506" i="9" s="1"/>
  <c r="R506" i="9"/>
  <c r="S506" i="9" s="1"/>
  <c r="X505" i="9"/>
  <c r="Y505" i="9" s="1"/>
  <c r="R505" i="9"/>
  <c r="S505" i="9" s="1"/>
  <c r="X504" i="9"/>
  <c r="Y504" i="9" s="1"/>
  <c r="R504" i="9"/>
  <c r="S504" i="9" s="1"/>
  <c r="X503" i="9"/>
  <c r="Y503" i="9" s="1"/>
  <c r="R503" i="9"/>
  <c r="S503" i="9" s="1"/>
  <c r="X502" i="9"/>
  <c r="Y502" i="9" s="1"/>
  <c r="R502" i="9"/>
  <c r="S502" i="9" s="1"/>
  <c r="X501" i="9"/>
  <c r="Y501" i="9" s="1"/>
  <c r="R501" i="9"/>
  <c r="S501" i="9" s="1"/>
  <c r="X500" i="9"/>
  <c r="Y500" i="9" s="1"/>
  <c r="R500" i="9"/>
  <c r="S500" i="9" s="1"/>
  <c r="X499" i="9"/>
  <c r="Y499" i="9" s="1"/>
  <c r="R499" i="9"/>
  <c r="S499" i="9" s="1"/>
  <c r="X498" i="9"/>
  <c r="Y498" i="9" s="1"/>
  <c r="R498" i="9"/>
  <c r="S498" i="9" s="1"/>
  <c r="X497" i="9"/>
  <c r="Y497" i="9"/>
  <c r="R497" i="9"/>
  <c r="S497" i="9" s="1"/>
  <c r="X496" i="9"/>
  <c r="Y496" i="9" s="1"/>
  <c r="R496" i="9"/>
  <c r="S496" i="9" s="1"/>
  <c r="X495" i="9"/>
  <c r="Y495" i="9" s="1"/>
  <c r="R495" i="9"/>
  <c r="S495" i="9" s="1"/>
  <c r="X494" i="9"/>
  <c r="Y494" i="9" s="1"/>
  <c r="X493" i="9"/>
  <c r="Y493" i="9" s="1"/>
  <c r="R493" i="9"/>
  <c r="S493" i="9"/>
  <c r="X492" i="9"/>
  <c r="Y492" i="9" s="1"/>
  <c r="R492" i="9"/>
  <c r="S492" i="9" s="1"/>
  <c r="X491" i="9"/>
  <c r="Y491" i="9" s="1"/>
  <c r="R491" i="9"/>
  <c r="S491" i="9" s="1"/>
  <c r="R489" i="9"/>
  <c r="S489" i="9" s="1"/>
  <c r="X488" i="9"/>
  <c r="Y488" i="9" s="1"/>
  <c r="R488" i="9"/>
  <c r="S488" i="9" s="1"/>
  <c r="X487" i="9"/>
  <c r="Y487" i="9" s="1"/>
  <c r="R487" i="9"/>
  <c r="S487" i="9" s="1"/>
  <c r="X486" i="9"/>
  <c r="Y486" i="9"/>
  <c r="R486" i="9"/>
  <c r="S486" i="9" s="1"/>
  <c r="R485" i="9"/>
  <c r="S485" i="9" s="1"/>
  <c r="X484" i="9"/>
  <c r="Y484" i="9" s="1"/>
  <c r="R484" i="9"/>
  <c r="S484" i="9" s="1"/>
  <c r="X483" i="9"/>
  <c r="Y483" i="9" s="1"/>
  <c r="R483" i="9"/>
  <c r="S483" i="9"/>
  <c r="X482" i="9"/>
  <c r="Y482" i="9" s="1"/>
  <c r="R482" i="9"/>
  <c r="S482" i="9" s="1"/>
  <c r="X480" i="9"/>
  <c r="Y480" i="9" s="1"/>
  <c r="R480" i="9"/>
  <c r="S480" i="9" s="1"/>
  <c r="X479" i="9"/>
  <c r="Y479" i="9" s="1"/>
  <c r="R479" i="9"/>
  <c r="S479" i="9" s="1"/>
  <c r="X478" i="9"/>
  <c r="Y478" i="9" s="1"/>
  <c r="R478" i="9"/>
  <c r="S478" i="9" s="1"/>
  <c r="X477" i="9"/>
  <c r="Y477" i="9" s="1"/>
  <c r="R477" i="9"/>
  <c r="S477" i="9" s="1"/>
  <c r="X476" i="9"/>
  <c r="Y476" i="9" s="1"/>
  <c r="X475" i="9"/>
  <c r="Y475" i="9" s="1"/>
  <c r="R475" i="9"/>
  <c r="S475" i="9" s="1"/>
  <c r="X474" i="9"/>
  <c r="Y474" i="9" s="1"/>
  <c r="R474" i="9"/>
  <c r="S474" i="9" s="1"/>
  <c r="X473" i="9"/>
  <c r="Y473" i="9" s="1"/>
  <c r="R473" i="9"/>
  <c r="S473" i="9" s="1"/>
  <c r="X472" i="9"/>
  <c r="Y472" i="9" s="1"/>
  <c r="R472" i="9"/>
  <c r="S472" i="9" s="1"/>
  <c r="X471" i="9"/>
  <c r="Y471" i="9"/>
  <c r="R471" i="9"/>
  <c r="S471" i="9" s="1"/>
  <c r="X470" i="9"/>
  <c r="Y470" i="9" s="1"/>
  <c r="R470" i="9"/>
  <c r="S470" i="9" s="1"/>
  <c r="X469" i="9"/>
  <c r="Y469" i="9" s="1"/>
  <c r="R469" i="9"/>
  <c r="S469" i="9" s="1"/>
  <c r="X468" i="9"/>
  <c r="Y468" i="9"/>
  <c r="R468" i="9"/>
  <c r="S468" i="9"/>
  <c r="X467" i="9"/>
  <c r="Y467" i="9" s="1"/>
  <c r="R467" i="9"/>
  <c r="S467" i="9" s="1"/>
  <c r="X466" i="9"/>
  <c r="Y466" i="9" s="1"/>
  <c r="R466" i="9"/>
  <c r="S466" i="9" s="1"/>
  <c r="X465" i="9"/>
  <c r="Y465" i="9"/>
  <c r="R465" i="9"/>
  <c r="S465" i="9" s="1"/>
  <c r="X464" i="9"/>
  <c r="Y464" i="9"/>
  <c r="R464" i="9"/>
  <c r="S464" i="9" s="1"/>
  <c r="X463" i="9"/>
  <c r="Y463" i="9" s="1"/>
  <c r="X462" i="9"/>
  <c r="Y462" i="9" s="1"/>
  <c r="X461" i="9"/>
  <c r="Y461" i="9" s="1"/>
  <c r="R461" i="9"/>
  <c r="S461" i="9" s="1"/>
  <c r="X460" i="9"/>
  <c r="Y460" i="9" s="1"/>
  <c r="R460" i="9"/>
  <c r="S460" i="9" s="1"/>
  <c r="X459" i="9"/>
  <c r="Y459" i="9" s="1"/>
  <c r="R459" i="9"/>
  <c r="S459" i="9" s="1"/>
  <c r="X458" i="9"/>
  <c r="Y458" i="9" s="1"/>
  <c r="R458" i="9"/>
  <c r="S458" i="9" s="1"/>
  <c r="X457" i="9"/>
  <c r="Y457" i="9" s="1"/>
  <c r="R457" i="9"/>
  <c r="S457" i="9" s="1"/>
  <c r="X456" i="9"/>
  <c r="Y456" i="9" s="1"/>
  <c r="X455" i="9"/>
  <c r="Y455" i="9" s="1"/>
  <c r="R455" i="9"/>
  <c r="S455" i="9" s="1"/>
  <c r="X454" i="9"/>
  <c r="Y454" i="9" s="1"/>
  <c r="R454" i="9"/>
  <c r="S454" i="9" s="1"/>
  <c r="X453" i="9"/>
  <c r="Y453" i="9" s="1"/>
  <c r="R453" i="9"/>
  <c r="S453" i="9" s="1"/>
  <c r="X452" i="9"/>
  <c r="Y452" i="9" s="1"/>
  <c r="R452" i="9"/>
  <c r="S452" i="9" s="1"/>
  <c r="X451" i="9"/>
  <c r="Y451" i="9"/>
  <c r="R451" i="9"/>
  <c r="S451" i="9" s="1"/>
  <c r="X450" i="9"/>
  <c r="Y450" i="9" s="1"/>
  <c r="R450" i="9"/>
  <c r="S450" i="9" s="1"/>
  <c r="R449" i="9"/>
  <c r="S449" i="9" s="1"/>
  <c r="X448" i="9"/>
  <c r="Y448" i="9" s="1"/>
  <c r="R448" i="9"/>
  <c r="S448" i="9"/>
  <c r="X447" i="9"/>
  <c r="Y447" i="9" s="1"/>
  <c r="R447" i="9"/>
  <c r="S447" i="9" s="1"/>
  <c r="X446" i="9"/>
  <c r="Y446" i="9"/>
  <c r="R446" i="9"/>
  <c r="S446" i="9" s="1"/>
  <c r="X445" i="9"/>
  <c r="Y445" i="9"/>
  <c r="R445" i="9"/>
  <c r="S445" i="9" s="1"/>
  <c r="X444" i="9"/>
  <c r="Y444" i="9"/>
  <c r="R444" i="9"/>
  <c r="S444" i="9" s="1"/>
  <c r="X443" i="9"/>
  <c r="Y443" i="9" s="1"/>
  <c r="R443" i="9"/>
  <c r="S443" i="9" s="1"/>
  <c r="X441" i="9"/>
  <c r="Y441" i="9" s="1"/>
  <c r="R441" i="9"/>
  <c r="S441" i="9" s="1"/>
  <c r="X440" i="9"/>
  <c r="Y440" i="9" s="1"/>
  <c r="R440" i="9"/>
  <c r="S440" i="9" s="1"/>
  <c r="X439" i="9"/>
  <c r="Y439" i="9" s="1"/>
  <c r="R439" i="9"/>
  <c r="S439" i="9"/>
  <c r="X438" i="9"/>
  <c r="Y438" i="9" s="1"/>
  <c r="R438" i="9"/>
  <c r="S438" i="9" s="1"/>
  <c r="X437" i="9"/>
  <c r="Y437" i="9" s="1"/>
  <c r="R437" i="9"/>
  <c r="S437" i="9" s="1"/>
  <c r="X436" i="9"/>
  <c r="Y436" i="9" s="1"/>
  <c r="R436" i="9"/>
  <c r="S436" i="9" s="1"/>
  <c r="X435" i="9"/>
  <c r="Y435" i="9" s="1"/>
  <c r="R435" i="9"/>
  <c r="S435" i="9" s="1"/>
  <c r="X434" i="9"/>
  <c r="Y434" i="9" s="1"/>
  <c r="R434" i="9"/>
  <c r="S434" i="9" s="1"/>
  <c r="X433" i="9"/>
  <c r="Y433" i="9" s="1"/>
  <c r="R433" i="9"/>
  <c r="S433" i="9" s="1"/>
  <c r="X432" i="9"/>
  <c r="Y432" i="9" s="1"/>
  <c r="R432" i="9"/>
  <c r="S432" i="9" s="1"/>
  <c r="X431" i="9"/>
  <c r="Y431" i="9" s="1"/>
  <c r="R431" i="9"/>
  <c r="S431" i="9" s="1"/>
  <c r="X430" i="9"/>
  <c r="Y430" i="9" s="1"/>
  <c r="R430" i="9"/>
  <c r="S430" i="9" s="1"/>
  <c r="X429" i="9"/>
  <c r="Y429" i="9" s="1"/>
  <c r="R429" i="9"/>
  <c r="S429" i="9" s="1"/>
  <c r="X428" i="9"/>
  <c r="Y428" i="9" s="1"/>
  <c r="X427" i="9"/>
  <c r="Y427" i="9" s="1"/>
  <c r="R427" i="9"/>
  <c r="S427" i="9" s="1"/>
  <c r="X426" i="9"/>
  <c r="Y426" i="9"/>
  <c r="R426" i="9"/>
  <c r="S426" i="9"/>
  <c r="X425" i="9"/>
  <c r="Y425" i="9" s="1"/>
  <c r="R425" i="9"/>
  <c r="S425" i="9" s="1"/>
  <c r="X424" i="9"/>
  <c r="Y424" i="9"/>
  <c r="R424" i="9"/>
  <c r="S424" i="9" s="1"/>
  <c r="X423" i="9"/>
  <c r="Y423" i="9" s="1"/>
  <c r="R423" i="9"/>
  <c r="S423" i="9" s="1"/>
  <c r="X422" i="9"/>
  <c r="Y422" i="9" s="1"/>
  <c r="R422" i="9"/>
  <c r="S422" i="9"/>
  <c r="X421" i="9"/>
  <c r="Y421" i="9" s="1"/>
  <c r="R421" i="9"/>
  <c r="S421" i="9"/>
  <c r="X420" i="9"/>
  <c r="Y420" i="9" s="1"/>
  <c r="R420" i="9"/>
  <c r="S420" i="9" s="1"/>
  <c r="X419" i="9"/>
  <c r="Y419" i="9" s="1"/>
  <c r="R419" i="9"/>
  <c r="S419" i="9"/>
  <c r="X418" i="9"/>
  <c r="Y418" i="9"/>
  <c r="R418" i="9"/>
  <c r="S418" i="9" s="1"/>
  <c r="X417" i="9"/>
  <c r="Y417" i="9"/>
  <c r="R417" i="9"/>
  <c r="S417" i="9" s="1"/>
  <c r="X416" i="9"/>
  <c r="Y416" i="9" s="1"/>
  <c r="R416" i="9"/>
  <c r="S416" i="9" s="1"/>
  <c r="X415" i="9"/>
  <c r="Y415" i="9"/>
  <c r="R415" i="9"/>
  <c r="S415" i="9" s="1"/>
  <c r="X414" i="9"/>
  <c r="Y414" i="9" s="1"/>
  <c r="R414" i="9"/>
  <c r="S414" i="9" s="1"/>
  <c r="X413" i="9"/>
  <c r="Y413" i="9"/>
  <c r="R413" i="9"/>
  <c r="S413" i="9"/>
  <c r="X412" i="9"/>
  <c r="Y412" i="9" s="1"/>
  <c r="R412" i="9"/>
  <c r="S412" i="9" s="1"/>
  <c r="X411" i="9"/>
  <c r="Y411" i="9"/>
  <c r="R411" i="9"/>
  <c r="S411" i="9"/>
  <c r="R410" i="9"/>
  <c r="S410" i="9"/>
  <c r="X409" i="9"/>
  <c r="Y409" i="9" s="1"/>
  <c r="R409" i="9"/>
  <c r="S409" i="9" s="1"/>
  <c r="X408" i="9"/>
  <c r="Y408" i="9" s="1"/>
  <c r="R408" i="9"/>
  <c r="S408" i="9" s="1"/>
  <c r="X407" i="9"/>
  <c r="Y407" i="9" s="1"/>
  <c r="R407" i="9"/>
  <c r="S407" i="9"/>
  <c r="X406" i="9"/>
  <c r="Y406" i="9" s="1"/>
  <c r="R406" i="9"/>
  <c r="S406" i="9"/>
  <c r="X405" i="9"/>
  <c r="Y405" i="9"/>
  <c r="R405" i="9"/>
  <c r="S405" i="9"/>
  <c r="X404" i="9"/>
  <c r="Y404" i="9"/>
  <c r="R404" i="9"/>
  <c r="S404" i="9" s="1"/>
  <c r="X403" i="9"/>
  <c r="Y403" i="9" s="1"/>
  <c r="R403" i="9"/>
  <c r="S403" i="9" s="1"/>
  <c r="X402" i="9"/>
  <c r="Y402" i="9"/>
  <c r="R402" i="9"/>
  <c r="S402" i="9" s="1"/>
  <c r="X401" i="9"/>
  <c r="Y401" i="9" s="1"/>
  <c r="X400" i="9"/>
  <c r="Y400" i="9" s="1"/>
  <c r="R400" i="9"/>
  <c r="S400" i="9"/>
  <c r="X399" i="9"/>
  <c r="Y399" i="9"/>
  <c r="R399" i="9"/>
  <c r="S399" i="9" s="1"/>
  <c r="X398" i="9"/>
  <c r="Y398" i="9" s="1"/>
  <c r="R398" i="9"/>
  <c r="S398" i="9" s="1"/>
  <c r="X397" i="9"/>
  <c r="Y397" i="9" s="1"/>
  <c r="R397" i="9"/>
  <c r="S397" i="9" s="1"/>
  <c r="X396" i="9"/>
  <c r="Y396" i="9" s="1"/>
  <c r="X395" i="9"/>
  <c r="Y395" i="9" s="1"/>
  <c r="X394" i="9"/>
  <c r="Y394" i="9"/>
  <c r="R394" i="9"/>
  <c r="S394" i="9"/>
  <c r="X393" i="9"/>
  <c r="Y393" i="9" s="1"/>
  <c r="R393" i="9"/>
  <c r="S393" i="9" s="1"/>
  <c r="X392" i="9"/>
  <c r="Y392" i="9"/>
  <c r="R392" i="9"/>
  <c r="S392" i="9"/>
  <c r="X391" i="9"/>
  <c r="Y391" i="9"/>
  <c r="R391" i="9"/>
  <c r="S391" i="9" s="1"/>
  <c r="X390" i="9"/>
  <c r="Y390" i="9" s="1"/>
  <c r="R390" i="9"/>
  <c r="S390" i="9" s="1"/>
  <c r="X389" i="9"/>
  <c r="Y389" i="9" s="1"/>
  <c r="X388" i="9"/>
  <c r="Y388" i="9" s="1"/>
  <c r="R388" i="9"/>
  <c r="S388" i="9"/>
  <c r="X387" i="9"/>
  <c r="Y387" i="9"/>
  <c r="R387" i="9"/>
  <c r="S387" i="9"/>
  <c r="X386" i="9"/>
  <c r="Y386" i="9" s="1"/>
  <c r="R386" i="9"/>
  <c r="S386" i="9" s="1"/>
  <c r="X385" i="9"/>
  <c r="Y385" i="9"/>
  <c r="R385" i="9"/>
  <c r="S385" i="9"/>
  <c r="X384" i="9"/>
  <c r="Y384" i="9" s="1"/>
  <c r="X383" i="9"/>
  <c r="Y383" i="9" s="1"/>
  <c r="R383" i="9"/>
  <c r="S383" i="9"/>
  <c r="X380" i="9"/>
  <c r="Y380" i="9" s="1"/>
  <c r="R380" i="9"/>
  <c r="S380" i="9" s="1"/>
  <c r="X379" i="9"/>
  <c r="Y379" i="9" s="1"/>
  <c r="X378" i="9"/>
  <c r="Y378" i="9" s="1"/>
  <c r="R378" i="9"/>
  <c r="S378" i="9"/>
  <c r="X377" i="9"/>
  <c r="Y377" i="9" s="1"/>
  <c r="R377" i="9"/>
  <c r="S377" i="9"/>
  <c r="X376" i="9"/>
  <c r="Y376" i="9" s="1"/>
  <c r="R376" i="9"/>
  <c r="S376" i="9" s="1"/>
  <c r="X375" i="9"/>
  <c r="Y375" i="9"/>
  <c r="X374" i="9"/>
  <c r="Y374" i="9" s="1"/>
  <c r="R374" i="9"/>
  <c r="S374" i="9"/>
  <c r="X373" i="9"/>
  <c r="Y373" i="9"/>
  <c r="X371" i="9"/>
  <c r="Y371" i="9" s="1"/>
  <c r="X370" i="9"/>
  <c r="Y370" i="9"/>
  <c r="R370" i="9"/>
  <c r="S370" i="9" s="1"/>
  <c r="R369" i="9"/>
  <c r="S369" i="9" s="1"/>
  <c r="X368" i="9"/>
  <c r="Y368" i="9"/>
  <c r="R367" i="9"/>
  <c r="S367" i="9" s="1"/>
  <c r="X366" i="9"/>
  <c r="Y366" i="9"/>
  <c r="R366" i="9"/>
  <c r="S366" i="9" s="1"/>
  <c r="X365" i="9"/>
  <c r="Y365" i="9" s="1"/>
  <c r="R365" i="9"/>
  <c r="S365" i="9"/>
  <c r="X364" i="9"/>
  <c r="Y364" i="9" s="1"/>
  <c r="R364" i="9"/>
  <c r="S364" i="9" s="1"/>
  <c r="X363" i="9"/>
  <c r="Y363" i="9" s="1"/>
  <c r="R363" i="9"/>
  <c r="S363" i="9"/>
  <c r="R362" i="9"/>
  <c r="S362" i="9" s="1"/>
  <c r="X361" i="9"/>
  <c r="Y361" i="9" s="1"/>
  <c r="R361" i="9"/>
  <c r="S361" i="9"/>
  <c r="X360" i="9"/>
  <c r="Y360" i="9" s="1"/>
  <c r="R360" i="9"/>
  <c r="S360" i="9"/>
  <c r="X359" i="9"/>
  <c r="Y359" i="9" s="1"/>
  <c r="X358" i="9"/>
  <c r="Y358" i="9" s="1"/>
  <c r="R358" i="9"/>
  <c r="S358" i="9"/>
  <c r="R357" i="9"/>
  <c r="S357" i="9" s="1"/>
  <c r="X356" i="9"/>
  <c r="Y356" i="9" s="1"/>
  <c r="R356" i="9"/>
  <c r="S356" i="9" s="1"/>
  <c r="X355" i="9"/>
  <c r="Y355" i="9"/>
  <c r="X354" i="9"/>
  <c r="Y354" i="9" s="1"/>
  <c r="R354" i="9"/>
  <c r="S354" i="9" s="1"/>
  <c r="R353" i="9"/>
  <c r="S353" i="9" s="1"/>
  <c r="X352" i="9"/>
  <c r="Y352" i="9" s="1"/>
  <c r="R352" i="9"/>
  <c r="S352" i="9" s="1"/>
  <c r="X351" i="9"/>
  <c r="Y351" i="9" s="1"/>
  <c r="X350" i="9"/>
  <c r="Y350" i="9"/>
  <c r="R350" i="9"/>
  <c r="S350" i="9" s="1"/>
  <c r="X348" i="9"/>
  <c r="Y348" i="9" s="1"/>
  <c r="R348" i="9"/>
  <c r="S348" i="9" s="1"/>
  <c r="X347" i="9"/>
  <c r="Y347" i="9" s="1"/>
  <c r="R347" i="9"/>
  <c r="S347" i="9" s="1"/>
  <c r="X346" i="9"/>
  <c r="Y346" i="9" s="1"/>
  <c r="R346" i="9"/>
  <c r="S346" i="9" s="1"/>
  <c r="X345" i="9"/>
  <c r="Y345" i="9" s="1"/>
  <c r="R345" i="9"/>
  <c r="S345" i="9" s="1"/>
  <c r="X344" i="9"/>
  <c r="Y344" i="9" s="1"/>
  <c r="R344" i="9"/>
  <c r="S344" i="9" s="1"/>
  <c r="X343" i="9"/>
  <c r="Y343" i="9" s="1"/>
  <c r="R343" i="9"/>
  <c r="S343" i="9" s="1"/>
  <c r="X342" i="9"/>
  <c r="Y342" i="9" s="1"/>
  <c r="X341" i="9"/>
  <c r="Y341" i="9" s="1"/>
  <c r="R341" i="9"/>
  <c r="S341" i="9" s="1"/>
  <c r="X340" i="9"/>
  <c r="Y340" i="9" s="1"/>
  <c r="R340" i="9"/>
  <c r="S340" i="9" s="1"/>
  <c r="X339" i="9"/>
  <c r="Y339" i="9" s="1"/>
  <c r="R339" i="9"/>
  <c r="S339" i="9"/>
  <c r="X338" i="9"/>
  <c r="Y338" i="9" s="1"/>
  <c r="R338" i="9"/>
  <c r="S338" i="9" s="1"/>
  <c r="X337" i="9"/>
  <c r="Y337" i="9" s="1"/>
  <c r="R337" i="9"/>
  <c r="S337" i="9"/>
  <c r="X336" i="9"/>
  <c r="Y336" i="9" s="1"/>
  <c r="R336" i="9"/>
  <c r="S336" i="9"/>
  <c r="X335" i="9"/>
  <c r="Y335" i="9" s="1"/>
  <c r="R335" i="9"/>
  <c r="S335" i="9" s="1"/>
  <c r="X334" i="9"/>
  <c r="Y334" i="9" s="1"/>
  <c r="R334" i="9"/>
  <c r="S334" i="9" s="1"/>
  <c r="X333" i="9"/>
  <c r="Y333" i="9" s="1"/>
  <c r="R333" i="9"/>
  <c r="S333" i="9" s="1"/>
  <c r="X332" i="9"/>
  <c r="Y332" i="9" s="1"/>
  <c r="R332" i="9"/>
  <c r="S332" i="9" s="1"/>
  <c r="X331" i="9"/>
  <c r="Y331" i="9"/>
  <c r="R331" i="9"/>
  <c r="S331" i="9" s="1"/>
  <c r="X330" i="9"/>
  <c r="Y330" i="9" s="1"/>
  <c r="X329" i="9"/>
  <c r="Y329" i="9" s="1"/>
  <c r="R329" i="9"/>
  <c r="S329" i="9" s="1"/>
  <c r="X328" i="9"/>
  <c r="Y328" i="9" s="1"/>
  <c r="R328" i="9"/>
  <c r="S328" i="9" s="1"/>
  <c r="X327" i="9"/>
  <c r="Y327" i="9" s="1"/>
  <c r="X326" i="9"/>
  <c r="Y326" i="9" s="1"/>
  <c r="R326" i="9"/>
  <c r="S326" i="9"/>
  <c r="X325" i="9"/>
  <c r="Y325" i="9" s="1"/>
  <c r="R325" i="9"/>
  <c r="S325" i="9" s="1"/>
  <c r="R324" i="9"/>
  <c r="S324" i="9" s="1"/>
  <c r="X323" i="9"/>
  <c r="Y323" i="9" s="1"/>
  <c r="R323" i="9"/>
  <c r="S323" i="9" s="1"/>
  <c r="X322" i="9"/>
  <c r="Y322" i="9" s="1"/>
  <c r="R322" i="9"/>
  <c r="S322" i="9"/>
  <c r="X321" i="9"/>
  <c r="Y321" i="9"/>
  <c r="X320" i="9"/>
  <c r="Y320" i="9"/>
  <c r="R320" i="9"/>
  <c r="S320" i="9"/>
  <c r="X319" i="9"/>
  <c r="Y319" i="9"/>
  <c r="R319" i="9"/>
  <c r="S319" i="9"/>
  <c r="X318" i="9"/>
  <c r="Y318" i="9"/>
  <c r="R318" i="9"/>
  <c r="S318" i="9"/>
  <c r="X317" i="9"/>
  <c r="Y317" i="9"/>
  <c r="R317" i="9"/>
  <c r="S317" i="9" s="1"/>
  <c r="X316" i="9"/>
  <c r="Y316" i="9" s="1"/>
  <c r="R316" i="9"/>
  <c r="S316" i="9" s="1"/>
  <c r="X315" i="9"/>
  <c r="Y315" i="9" s="1"/>
  <c r="R315" i="9"/>
  <c r="S315" i="9"/>
  <c r="X313" i="9"/>
  <c r="Y313" i="9" s="1"/>
  <c r="R313" i="9"/>
  <c r="S313" i="9" s="1"/>
  <c r="X312" i="9"/>
  <c r="Y312" i="9"/>
  <c r="R312" i="9"/>
  <c r="S312" i="9" s="1"/>
  <c r="X311" i="9"/>
  <c r="Y311" i="9"/>
  <c r="X310" i="9"/>
  <c r="Y310" i="9" s="1"/>
  <c r="R310" i="9"/>
  <c r="S310" i="9" s="1"/>
  <c r="X309" i="9"/>
  <c r="Y309" i="9" s="1"/>
  <c r="R309" i="9"/>
  <c r="S309" i="9" s="1"/>
  <c r="X308" i="9"/>
  <c r="Y308" i="9" s="1"/>
  <c r="X307" i="9"/>
  <c r="Y307" i="9" s="1"/>
  <c r="R307" i="9"/>
  <c r="S307" i="9"/>
  <c r="X306" i="9"/>
  <c r="Y306" i="9"/>
  <c r="R306" i="9"/>
  <c r="S306" i="9" s="1"/>
  <c r="X305" i="9"/>
  <c r="Y305" i="9" s="1"/>
  <c r="X304" i="9"/>
  <c r="Y304" i="9"/>
  <c r="R304" i="9"/>
  <c r="S304" i="9" s="1"/>
  <c r="X303" i="9"/>
  <c r="Y303" i="9" s="1"/>
  <c r="R303" i="9"/>
  <c r="S303" i="9"/>
  <c r="X302" i="9"/>
  <c r="Y302" i="9" s="1"/>
  <c r="R302" i="9"/>
  <c r="S302" i="9" s="1"/>
  <c r="X301" i="9"/>
  <c r="Y301" i="9" s="1"/>
  <c r="R301" i="9"/>
  <c r="S301" i="9"/>
  <c r="X300" i="9"/>
  <c r="Y300" i="9"/>
  <c r="R300" i="9"/>
  <c r="S300" i="9" s="1"/>
  <c r="X299" i="9"/>
  <c r="Y299" i="9"/>
  <c r="R299" i="9"/>
  <c r="S299" i="9"/>
  <c r="X298" i="9"/>
  <c r="Y298" i="9" s="1"/>
  <c r="R298" i="9"/>
  <c r="S298" i="9" s="1"/>
  <c r="X297" i="9"/>
  <c r="Y297" i="9"/>
  <c r="X296" i="9"/>
  <c r="Y296" i="9" s="1"/>
  <c r="R296" i="9"/>
  <c r="S296" i="9"/>
  <c r="X295" i="9"/>
  <c r="Y295" i="9"/>
  <c r="R295" i="9"/>
  <c r="S295" i="9" s="1"/>
  <c r="X294" i="9"/>
  <c r="Y294" i="9" s="1"/>
  <c r="R294" i="9"/>
  <c r="S294" i="9" s="1"/>
  <c r="X293" i="9"/>
  <c r="Y293" i="9"/>
  <c r="R293" i="9"/>
  <c r="S293" i="9"/>
  <c r="X292" i="9"/>
  <c r="Y292" i="9"/>
  <c r="R292" i="9"/>
  <c r="S292" i="9" s="1"/>
  <c r="X291" i="9"/>
  <c r="Y291" i="9" s="1"/>
  <c r="R291" i="9"/>
  <c r="S291" i="9"/>
  <c r="X290" i="9"/>
  <c r="Y290" i="9" s="1"/>
  <c r="R290" i="9"/>
  <c r="S290" i="9"/>
  <c r="X289" i="9"/>
  <c r="Y289" i="9"/>
  <c r="R289" i="9"/>
  <c r="S289" i="9" s="1"/>
  <c r="X288" i="9"/>
  <c r="Y288" i="9"/>
  <c r="R288" i="9"/>
  <c r="S288" i="9" s="1"/>
  <c r="X287" i="9"/>
  <c r="Y287" i="9" s="1"/>
  <c r="R287" i="9"/>
  <c r="S287" i="9"/>
  <c r="X286" i="9"/>
  <c r="Y286" i="9"/>
  <c r="X285" i="9"/>
  <c r="Y285" i="9"/>
  <c r="R285" i="9"/>
  <c r="S285" i="9"/>
  <c r="X284" i="9"/>
  <c r="Y284" i="9"/>
  <c r="R284" i="9"/>
  <c r="S284" i="9" s="1"/>
  <c r="X283" i="9"/>
  <c r="Y283" i="9" s="1"/>
  <c r="X282" i="9"/>
  <c r="Y282" i="9"/>
  <c r="R282" i="9"/>
  <c r="S282" i="9"/>
  <c r="X281" i="9"/>
  <c r="Y281" i="9"/>
  <c r="R281" i="9"/>
  <c r="S281" i="9" s="1"/>
  <c r="X280" i="9"/>
  <c r="Y280" i="9" s="1"/>
  <c r="R280" i="9"/>
  <c r="S280" i="9"/>
  <c r="X279" i="9"/>
  <c r="Y279" i="9" s="1"/>
  <c r="R279" i="9"/>
  <c r="S279" i="9" s="1"/>
  <c r="X278" i="9"/>
  <c r="Y278" i="9" s="1"/>
  <c r="R278" i="9"/>
  <c r="S278" i="9" s="1"/>
  <c r="X277" i="9"/>
  <c r="Y277" i="9" s="1"/>
  <c r="R277" i="9"/>
  <c r="S277" i="9" s="1"/>
  <c r="X276" i="9"/>
  <c r="Y276" i="9" s="1"/>
  <c r="X275" i="9"/>
  <c r="Y275" i="9" s="1"/>
  <c r="R275" i="9"/>
  <c r="S275" i="9" s="1"/>
  <c r="X274" i="9"/>
  <c r="Y274" i="9"/>
  <c r="R274" i="9"/>
  <c r="S274" i="9"/>
  <c r="X273" i="9"/>
  <c r="Y273" i="9"/>
  <c r="X272" i="9"/>
  <c r="Y272" i="9"/>
  <c r="R272" i="9"/>
  <c r="S272" i="9" s="1"/>
  <c r="X271" i="9"/>
  <c r="Y271" i="9" s="1"/>
  <c r="R271" i="9"/>
  <c r="S271" i="9" s="1"/>
  <c r="X270" i="9"/>
  <c r="Y270" i="9" s="1"/>
  <c r="R270" i="9"/>
  <c r="S270" i="9" s="1"/>
  <c r="X269" i="9"/>
  <c r="Y269" i="9" s="1"/>
  <c r="X268" i="9"/>
  <c r="Y268" i="9"/>
  <c r="X267" i="9"/>
  <c r="Y267" i="9" s="1"/>
  <c r="R267" i="9"/>
  <c r="S267" i="9"/>
  <c r="X266" i="9"/>
  <c r="Y266" i="9"/>
  <c r="R266" i="9"/>
  <c r="S266" i="9" s="1"/>
  <c r="X265" i="9"/>
  <c r="Y265" i="9"/>
  <c r="R265" i="9"/>
  <c r="S265" i="9"/>
  <c r="X264" i="9"/>
  <c r="Y264" i="9"/>
  <c r="R263" i="9"/>
  <c r="S263" i="9" s="1"/>
  <c r="X262" i="9"/>
  <c r="Y262" i="9"/>
  <c r="R262" i="9"/>
  <c r="S262" i="9" s="1"/>
  <c r="R261" i="9"/>
  <c r="S261" i="9" s="1"/>
  <c r="X260" i="9"/>
  <c r="Y260" i="9"/>
  <c r="R260" i="9"/>
  <c r="S260" i="9"/>
  <c r="X259" i="9"/>
  <c r="Y259" i="9"/>
  <c r="R259" i="9"/>
  <c r="S259" i="9"/>
  <c r="X258" i="9"/>
  <c r="Y258" i="9" s="1"/>
  <c r="R258" i="9"/>
  <c r="S258" i="9" s="1"/>
  <c r="X257" i="9"/>
  <c r="Y257" i="9"/>
  <c r="X256" i="9"/>
  <c r="Y256" i="9" s="1"/>
  <c r="R256" i="9"/>
  <c r="S256" i="9" s="1"/>
  <c r="X255" i="9"/>
  <c r="Y255" i="9" s="1"/>
  <c r="R255" i="9"/>
  <c r="S255" i="9"/>
  <c r="X253" i="9"/>
  <c r="Y253" i="9" s="1"/>
  <c r="R253" i="9"/>
  <c r="S253" i="9" s="1"/>
  <c r="X252" i="9"/>
  <c r="Y252" i="9" s="1"/>
  <c r="R252" i="9"/>
  <c r="S252" i="9" s="1"/>
  <c r="X251" i="9"/>
  <c r="Y251" i="9" s="1"/>
  <c r="R251" i="9"/>
  <c r="S251" i="9"/>
  <c r="X250" i="9"/>
  <c r="Y250" i="9" s="1"/>
  <c r="X249" i="9"/>
  <c r="Y249" i="9" s="1"/>
  <c r="R249" i="9"/>
  <c r="S249" i="9" s="1"/>
  <c r="X248" i="9"/>
  <c r="Y248" i="9"/>
  <c r="R248" i="9"/>
  <c r="S248" i="9" s="1"/>
  <c r="X247" i="9"/>
  <c r="Y247" i="9" s="1"/>
  <c r="R247" i="9"/>
  <c r="S247" i="9" s="1"/>
  <c r="X246" i="9"/>
  <c r="Y246" i="9" s="1"/>
  <c r="R246" i="9"/>
  <c r="S246" i="9" s="1"/>
  <c r="X245" i="9"/>
  <c r="Y245" i="9"/>
  <c r="X244" i="9"/>
  <c r="Y244" i="9" s="1"/>
  <c r="R244" i="9"/>
  <c r="S244" i="9"/>
  <c r="X243" i="9"/>
  <c r="Y243" i="9"/>
  <c r="R243" i="9"/>
  <c r="S243" i="9" s="1"/>
  <c r="X242" i="9"/>
  <c r="Y242" i="9"/>
  <c r="R242" i="9"/>
  <c r="S242" i="9" s="1"/>
  <c r="X239" i="9"/>
  <c r="Y239" i="9"/>
  <c r="R239" i="9"/>
  <c r="S239" i="9" s="1"/>
  <c r="X238" i="9"/>
  <c r="Y238" i="9"/>
  <c r="R238" i="9"/>
  <c r="S238" i="9" s="1"/>
  <c r="R237" i="9"/>
  <c r="S237" i="9"/>
  <c r="X236" i="9"/>
  <c r="Y236" i="9"/>
  <c r="R236" i="9"/>
  <c r="S236" i="9" s="1"/>
  <c r="R235" i="9"/>
  <c r="S235" i="9" s="1"/>
  <c r="X234" i="9"/>
  <c r="Y234" i="9" s="1"/>
  <c r="R234" i="9"/>
  <c r="S234" i="9" s="1"/>
  <c r="X233" i="9"/>
  <c r="Y233" i="9" s="1"/>
  <c r="X232" i="9"/>
  <c r="Y232" i="9"/>
  <c r="R232" i="9"/>
  <c r="S232" i="9" s="1"/>
  <c r="X231" i="9"/>
  <c r="Y231" i="9"/>
  <c r="R231" i="9"/>
  <c r="S231" i="9" s="1"/>
  <c r="X230" i="9"/>
  <c r="Y230" i="9" s="1"/>
  <c r="R230" i="9"/>
  <c r="S230" i="9" s="1"/>
  <c r="R229" i="9"/>
  <c r="S229" i="9" s="1"/>
  <c r="X228" i="9"/>
  <c r="Y228" i="9" s="1"/>
  <c r="R228" i="9"/>
  <c r="S228" i="9" s="1"/>
  <c r="X227" i="9"/>
  <c r="Y227" i="9" s="1"/>
  <c r="R227" i="9"/>
  <c r="S227" i="9" s="1"/>
  <c r="X226" i="9"/>
  <c r="Y226" i="9" s="1"/>
  <c r="R226" i="9"/>
  <c r="S226" i="9"/>
  <c r="X225" i="9"/>
  <c r="Y225" i="9"/>
  <c r="R225" i="9"/>
  <c r="S225" i="9" s="1"/>
  <c r="X224" i="9"/>
  <c r="Y224" i="9"/>
  <c r="R224" i="9"/>
  <c r="S224" i="9" s="1"/>
  <c r="X223" i="9"/>
  <c r="Y223" i="9" s="1"/>
  <c r="R223" i="9"/>
  <c r="S223" i="9"/>
  <c r="X222" i="9"/>
  <c r="Y222" i="9"/>
  <c r="R222" i="9"/>
  <c r="S222" i="9" s="1"/>
  <c r="X221" i="9"/>
  <c r="Y221" i="9"/>
  <c r="X220" i="9"/>
  <c r="Y220" i="9" s="1"/>
  <c r="R220" i="9"/>
  <c r="S220" i="9"/>
  <c r="X219" i="9"/>
  <c r="Y219" i="9"/>
  <c r="R219" i="9"/>
  <c r="S219" i="9" s="1"/>
  <c r="X218" i="9"/>
  <c r="Y218" i="9" s="1"/>
  <c r="R218" i="9"/>
  <c r="S218" i="9" s="1"/>
  <c r="X217" i="9"/>
  <c r="Y217" i="9" s="1"/>
  <c r="R217" i="9"/>
  <c r="S217" i="9"/>
  <c r="X216" i="9"/>
  <c r="Y216" i="9"/>
  <c r="R216" i="9"/>
  <c r="S216" i="9"/>
  <c r="X215" i="9"/>
  <c r="Y215" i="9" s="1"/>
  <c r="R215" i="9"/>
  <c r="S215" i="9" s="1"/>
  <c r="X214" i="9"/>
  <c r="Y214" i="9" s="1"/>
  <c r="R214" i="9"/>
  <c r="S214" i="9" s="1"/>
  <c r="X213" i="9"/>
  <c r="Y213" i="9" s="1"/>
  <c r="R213" i="9"/>
  <c r="S213" i="9" s="1"/>
  <c r="X212" i="9"/>
  <c r="Y212" i="9"/>
  <c r="R212" i="9"/>
  <c r="S212" i="9" s="1"/>
  <c r="X211" i="9"/>
  <c r="Y211" i="9" s="1"/>
  <c r="X210" i="9"/>
  <c r="Y210" i="9" s="1"/>
  <c r="R210" i="9"/>
  <c r="S210" i="9" s="1"/>
  <c r="X209" i="9"/>
  <c r="Y209" i="9" s="1"/>
  <c r="R209" i="9"/>
  <c r="S209" i="9"/>
  <c r="X208" i="9"/>
  <c r="Y208" i="9"/>
  <c r="R208" i="9"/>
  <c r="S208" i="9" s="1"/>
  <c r="X207" i="9"/>
  <c r="Y207" i="9" s="1"/>
  <c r="R207" i="9"/>
  <c r="S207" i="9" s="1"/>
  <c r="X206" i="9"/>
  <c r="Y206" i="9" s="1"/>
  <c r="R206" i="9"/>
  <c r="S206" i="9" s="1"/>
  <c r="X205" i="9"/>
  <c r="Y205" i="9" s="1"/>
  <c r="R205" i="9"/>
  <c r="S205" i="9" s="1"/>
  <c r="X204" i="9"/>
  <c r="Y204" i="9" s="1"/>
  <c r="R204" i="9"/>
  <c r="S204" i="9" s="1"/>
  <c r="X203" i="9"/>
  <c r="Y203" i="9" s="1"/>
  <c r="R203" i="9"/>
  <c r="S203" i="9"/>
  <c r="X202" i="9"/>
  <c r="Y202" i="9" s="1"/>
  <c r="R202" i="9"/>
  <c r="S202" i="9" s="1"/>
  <c r="X201" i="9"/>
  <c r="Y201" i="9" s="1"/>
  <c r="R201" i="9"/>
  <c r="S201" i="9" s="1"/>
  <c r="X200" i="9"/>
  <c r="Y200" i="9" s="1"/>
  <c r="R200" i="9"/>
  <c r="S200" i="9" s="1"/>
  <c r="X199" i="9"/>
  <c r="Y199" i="9" s="1"/>
  <c r="R199" i="9"/>
  <c r="S199" i="9" s="1"/>
  <c r="X198" i="9"/>
  <c r="Y198" i="9" s="1"/>
  <c r="X197" i="9"/>
  <c r="Y197" i="9" s="1"/>
  <c r="X196" i="9"/>
  <c r="Y196" i="9" s="1"/>
  <c r="R196" i="9"/>
  <c r="S196" i="9" s="1"/>
  <c r="X195" i="9"/>
  <c r="Y195" i="9" s="1"/>
  <c r="R195" i="9"/>
  <c r="S195" i="9" s="1"/>
  <c r="X194" i="9"/>
  <c r="Y194" i="9" s="1"/>
  <c r="R194" i="9"/>
  <c r="S194" i="9" s="1"/>
  <c r="X193" i="9"/>
  <c r="Y193" i="9" s="1"/>
  <c r="X192" i="9"/>
  <c r="Y192" i="9" s="1"/>
  <c r="R192" i="9"/>
  <c r="S192" i="9" s="1"/>
  <c r="X191" i="9"/>
  <c r="Y191" i="9" s="1"/>
  <c r="R191" i="9"/>
  <c r="S191" i="9" s="1"/>
  <c r="X190" i="9"/>
  <c r="Y190" i="9" s="1"/>
  <c r="R190" i="9"/>
  <c r="S190" i="9" s="1"/>
  <c r="X189" i="9"/>
  <c r="Y189" i="9" s="1"/>
  <c r="R189" i="9"/>
  <c r="S189" i="9" s="1"/>
  <c r="X188" i="9"/>
  <c r="Y188" i="9" s="1"/>
  <c r="X187" i="9"/>
  <c r="Y187" i="9" s="1"/>
  <c r="R187" i="9"/>
  <c r="S187" i="9" s="1"/>
  <c r="X186" i="9"/>
  <c r="Y186" i="9" s="1"/>
  <c r="R186" i="9"/>
  <c r="S186" i="9" s="1"/>
  <c r="X185" i="9"/>
  <c r="Y185" i="9" s="1"/>
  <c r="R185" i="9"/>
  <c r="S185" i="9"/>
  <c r="X184" i="9"/>
  <c r="Y184" i="9"/>
  <c r="R184" i="9"/>
  <c r="S184" i="9" s="1"/>
  <c r="X183" i="9"/>
  <c r="Y183" i="9" s="1"/>
  <c r="X182" i="9"/>
  <c r="Y182" i="9" s="1"/>
  <c r="R182" i="9"/>
  <c r="S182" i="9" s="1"/>
  <c r="X181" i="9"/>
  <c r="Y181" i="9"/>
  <c r="R181" i="9"/>
  <c r="S181" i="9" s="1"/>
  <c r="X180" i="9"/>
  <c r="Y180" i="9" s="1"/>
  <c r="R180" i="9"/>
  <c r="S180" i="9" s="1"/>
  <c r="X179" i="9"/>
  <c r="Y179" i="9" s="1"/>
  <c r="R179" i="9"/>
  <c r="S179" i="9"/>
  <c r="X178" i="9"/>
  <c r="Y178" i="9" s="1"/>
  <c r="X177" i="9"/>
  <c r="Y177" i="9" s="1"/>
  <c r="R177" i="9"/>
  <c r="S177" i="9" s="1"/>
  <c r="X176" i="9"/>
  <c r="Y176" i="9" s="1"/>
  <c r="R176" i="9"/>
  <c r="S176" i="9" s="1"/>
  <c r="X175" i="9"/>
  <c r="Y175" i="9"/>
  <c r="R175" i="9"/>
  <c r="S175" i="9"/>
  <c r="X174" i="9"/>
  <c r="Y174" i="9" s="1"/>
  <c r="R174" i="9"/>
  <c r="S174" i="9"/>
  <c r="X173" i="9"/>
  <c r="Y173" i="9" s="1"/>
  <c r="R173" i="9"/>
  <c r="S173" i="9" s="1"/>
  <c r="X172" i="9"/>
  <c r="Y172" i="9" s="1"/>
  <c r="R172" i="9"/>
  <c r="S172" i="9"/>
  <c r="X171" i="9"/>
  <c r="Y171" i="9" s="1"/>
  <c r="R171" i="9"/>
  <c r="S171" i="9" s="1"/>
  <c r="X170" i="9"/>
  <c r="Y170" i="9"/>
  <c r="R170" i="9"/>
  <c r="S170" i="9" s="1"/>
  <c r="X169" i="9"/>
  <c r="Y169" i="9" s="1"/>
  <c r="R169" i="9"/>
  <c r="S169" i="9" s="1"/>
  <c r="X168" i="9"/>
  <c r="Y168" i="9" s="1"/>
  <c r="R168" i="9"/>
  <c r="S168" i="9" s="1"/>
  <c r="X167" i="9"/>
  <c r="Y167" i="9" s="1"/>
  <c r="X166" i="9"/>
  <c r="Y166" i="9"/>
  <c r="R166" i="9"/>
  <c r="S166" i="9"/>
  <c r="X165" i="9"/>
  <c r="Y165" i="9" s="1"/>
  <c r="X164" i="9"/>
  <c r="Y164" i="9" s="1"/>
  <c r="R164" i="9"/>
  <c r="S164" i="9"/>
  <c r="X163" i="9"/>
  <c r="Y163" i="9" s="1"/>
  <c r="R163" i="9"/>
  <c r="S163" i="9" s="1"/>
  <c r="X162" i="9"/>
  <c r="Y162" i="9" s="1"/>
  <c r="R162" i="9"/>
  <c r="S162" i="9" s="1"/>
  <c r="X161" i="9"/>
  <c r="Y161" i="9" s="1"/>
  <c r="R161" i="9"/>
  <c r="S161" i="9" s="1"/>
  <c r="X160" i="9"/>
  <c r="Y160" i="9" s="1"/>
  <c r="R160" i="9"/>
  <c r="S160" i="9" s="1"/>
  <c r="X159" i="9"/>
  <c r="Y159" i="9"/>
  <c r="X158" i="9"/>
  <c r="Y158" i="9" s="1"/>
  <c r="R158" i="9"/>
  <c r="S158" i="9" s="1"/>
  <c r="X157" i="9"/>
  <c r="Y157" i="9"/>
  <c r="R157" i="9"/>
  <c r="S157" i="9"/>
  <c r="X156" i="9"/>
  <c r="Y156" i="9" s="1"/>
  <c r="R156" i="9"/>
  <c r="S156" i="9" s="1"/>
  <c r="X155" i="9"/>
  <c r="Y155" i="9" s="1"/>
  <c r="R155" i="9"/>
  <c r="S155" i="9" s="1"/>
  <c r="X154" i="9"/>
  <c r="Y154" i="9" s="1"/>
  <c r="R154" i="9"/>
  <c r="S154" i="9" s="1"/>
  <c r="R153" i="9"/>
  <c r="S153" i="9" s="1"/>
  <c r="X152" i="9"/>
  <c r="Y152" i="9"/>
  <c r="R152" i="9"/>
  <c r="S152" i="9"/>
  <c r="X151" i="9"/>
  <c r="Y151" i="9" s="1"/>
  <c r="R151" i="9"/>
  <c r="S151" i="9"/>
  <c r="X150" i="9"/>
  <c r="Y150" i="9" s="1"/>
  <c r="R150" i="9"/>
  <c r="S150" i="9" s="1"/>
  <c r="X149" i="9"/>
  <c r="Y149" i="9" s="1"/>
  <c r="R149" i="9"/>
  <c r="S149" i="9" s="1"/>
  <c r="X148" i="9"/>
  <c r="Y148" i="9" s="1"/>
  <c r="R148" i="9"/>
  <c r="S148" i="9" s="1"/>
  <c r="X147" i="9"/>
  <c r="Y147" i="9" s="1"/>
  <c r="R147" i="9"/>
  <c r="S147" i="9" s="1"/>
  <c r="X146" i="9"/>
  <c r="Y146" i="9" s="1"/>
  <c r="R146" i="9"/>
  <c r="S146" i="9" s="1"/>
  <c r="X145" i="9"/>
  <c r="Y145" i="9" s="1"/>
  <c r="X144" i="9"/>
  <c r="Y144" i="9" s="1"/>
  <c r="R144" i="9"/>
  <c r="S144" i="9"/>
  <c r="X141" i="9"/>
  <c r="Y141" i="9" s="1"/>
  <c r="R141" i="9"/>
  <c r="S141" i="9"/>
  <c r="X140" i="9"/>
  <c r="Y140" i="9"/>
  <c r="R140" i="9"/>
  <c r="S140" i="9"/>
  <c r="R139" i="9"/>
  <c r="S139" i="9"/>
  <c r="X138" i="9"/>
  <c r="Y138" i="9"/>
  <c r="R137" i="9"/>
  <c r="S137" i="9" s="1"/>
  <c r="X136" i="9"/>
  <c r="Y136" i="9" s="1"/>
  <c r="R136" i="9"/>
  <c r="S136" i="9"/>
  <c r="X135" i="9"/>
  <c r="Y135" i="9" s="1"/>
  <c r="R135" i="9"/>
  <c r="S135" i="9"/>
  <c r="X134" i="9"/>
  <c r="Y134" i="9" s="1"/>
  <c r="R134" i="9"/>
  <c r="S134" i="9"/>
  <c r="X133" i="9"/>
  <c r="Y133" i="9"/>
  <c r="R133" i="9"/>
  <c r="S133" i="9" s="1"/>
  <c r="X132" i="9"/>
  <c r="Y132" i="9" s="1"/>
  <c r="R132" i="9"/>
  <c r="S132" i="9" s="1"/>
  <c r="X131" i="9"/>
  <c r="Y131" i="9"/>
  <c r="R131" i="9"/>
  <c r="S131" i="9" s="1"/>
  <c r="X130" i="9"/>
  <c r="Y130" i="9" s="1"/>
  <c r="R130" i="9"/>
  <c r="S130" i="9" s="1"/>
  <c r="X129" i="9"/>
  <c r="Y129" i="9" s="1"/>
  <c r="R129" i="9"/>
  <c r="S129" i="9" s="1"/>
  <c r="X128" i="9"/>
  <c r="Y128" i="9" s="1"/>
  <c r="R128" i="9"/>
  <c r="S128" i="9" s="1"/>
  <c r="X127" i="9"/>
  <c r="Y127" i="9" s="1"/>
  <c r="R127" i="9"/>
  <c r="S127" i="9" s="1"/>
  <c r="X126" i="9"/>
  <c r="Y126" i="9" s="1"/>
  <c r="R126" i="9"/>
  <c r="S126" i="9" s="1"/>
  <c r="X125" i="9"/>
  <c r="Y125" i="9" s="1"/>
  <c r="R125" i="9"/>
  <c r="S125" i="9" s="1"/>
  <c r="X124" i="9"/>
  <c r="Y124" i="9" s="1"/>
  <c r="R124" i="9"/>
  <c r="S124" i="9" s="1"/>
  <c r="X123" i="9"/>
  <c r="Y123" i="9" s="1"/>
  <c r="R123" i="9"/>
  <c r="S123" i="9" s="1"/>
  <c r="X122" i="9"/>
  <c r="Y122" i="9" s="1"/>
  <c r="R122" i="9"/>
  <c r="S122" i="9" s="1"/>
  <c r="X121" i="9"/>
  <c r="Y121" i="9" s="1"/>
  <c r="R121" i="9"/>
  <c r="S121" i="9" s="1"/>
  <c r="X120" i="9"/>
  <c r="Y120" i="9" s="1"/>
  <c r="R120" i="9"/>
  <c r="S120" i="9" s="1"/>
  <c r="X119" i="9"/>
  <c r="Y119" i="9" s="1"/>
  <c r="R119" i="9"/>
  <c r="S119" i="9" s="1"/>
  <c r="X118" i="9"/>
  <c r="Y118" i="9"/>
  <c r="R118" i="9"/>
  <c r="S118" i="9" s="1"/>
  <c r="X117" i="9"/>
  <c r="Y117" i="9" s="1"/>
  <c r="R117" i="9"/>
  <c r="S117" i="9" s="1"/>
  <c r="X116" i="9"/>
  <c r="Y116" i="9" s="1"/>
  <c r="R116" i="9"/>
  <c r="S116" i="9" s="1"/>
  <c r="X115" i="9"/>
  <c r="Y115" i="9" s="1"/>
  <c r="R115" i="9"/>
  <c r="S115" i="9" s="1"/>
  <c r="X114" i="9"/>
  <c r="Y114" i="9"/>
  <c r="R114" i="9"/>
  <c r="S114" i="9" s="1"/>
  <c r="X113" i="9"/>
  <c r="Y113" i="9"/>
  <c r="R113" i="9"/>
  <c r="S113" i="9" s="1"/>
  <c r="X112" i="9"/>
  <c r="Y112" i="9" s="1"/>
  <c r="R112" i="9"/>
  <c r="S112" i="9" s="1"/>
  <c r="X111" i="9"/>
  <c r="Y111" i="9"/>
  <c r="X110" i="9"/>
  <c r="Y110" i="9" s="1"/>
  <c r="R110" i="9"/>
  <c r="S110" i="9" s="1"/>
  <c r="X109" i="9"/>
  <c r="Y109" i="9" s="1"/>
  <c r="R109" i="9"/>
  <c r="S109" i="9" s="1"/>
  <c r="X108" i="9"/>
  <c r="Y108" i="9" s="1"/>
  <c r="R108" i="9"/>
  <c r="S108" i="9" s="1"/>
  <c r="X107" i="9"/>
  <c r="Y107" i="9" s="1"/>
  <c r="R107" i="9"/>
  <c r="S107" i="9" s="1"/>
  <c r="X106" i="9"/>
  <c r="Y106" i="9" s="1"/>
  <c r="R106" i="9"/>
  <c r="S106" i="9"/>
  <c r="X105" i="9"/>
  <c r="Y105" i="9" s="1"/>
  <c r="R105" i="9"/>
  <c r="S105" i="9" s="1"/>
  <c r="X104" i="9"/>
  <c r="Y104" i="9"/>
  <c r="R104" i="9"/>
  <c r="S104" i="9" s="1"/>
  <c r="X103" i="9"/>
  <c r="Y103" i="9"/>
  <c r="R103" i="9"/>
  <c r="S103" i="9" s="1"/>
  <c r="X102" i="9"/>
  <c r="Y102" i="9" s="1"/>
  <c r="R102" i="9"/>
  <c r="S102" i="9"/>
  <c r="X101" i="9"/>
  <c r="Y101" i="9"/>
  <c r="R101" i="9"/>
  <c r="S101" i="9" s="1"/>
  <c r="X100" i="9"/>
  <c r="Y100" i="9" s="1"/>
  <c r="R100" i="9"/>
  <c r="S100" i="9" s="1"/>
  <c r="X99" i="9"/>
  <c r="Y99" i="9"/>
  <c r="R99" i="9"/>
  <c r="S99" i="9" s="1"/>
  <c r="X98" i="9"/>
  <c r="Y98" i="9" s="1"/>
  <c r="R98" i="9"/>
  <c r="S98" i="9" s="1"/>
  <c r="X97" i="9"/>
  <c r="Y97" i="9"/>
  <c r="R97" i="9"/>
  <c r="S97" i="9" s="1"/>
  <c r="X96" i="9"/>
  <c r="Y96" i="9" s="1"/>
  <c r="R96" i="9"/>
  <c r="S96" i="9" s="1"/>
  <c r="X95" i="9"/>
  <c r="Y95" i="9"/>
  <c r="X94" i="9"/>
  <c r="Y94" i="9"/>
  <c r="R94" i="9"/>
  <c r="S94" i="9" s="1"/>
  <c r="R93" i="9"/>
  <c r="S93" i="9" s="1"/>
  <c r="X92" i="9"/>
  <c r="Y92" i="9" s="1"/>
  <c r="R92" i="9"/>
  <c r="S92" i="9" s="1"/>
  <c r="X91" i="9"/>
  <c r="Y91" i="9" s="1"/>
  <c r="R91" i="9"/>
  <c r="S91" i="9" s="1"/>
  <c r="X90" i="9"/>
  <c r="Y90" i="9" s="1"/>
  <c r="R90" i="9"/>
  <c r="S90" i="9"/>
  <c r="X89" i="9"/>
  <c r="Y89" i="9" s="1"/>
  <c r="R89" i="9"/>
  <c r="S89" i="9" s="1"/>
  <c r="X88" i="9"/>
  <c r="Y88" i="9"/>
  <c r="R88" i="9"/>
  <c r="S88" i="9" s="1"/>
  <c r="X87" i="9"/>
  <c r="Y87" i="9"/>
  <c r="R87" i="9"/>
  <c r="S87" i="9"/>
  <c r="X86" i="9"/>
  <c r="Y86" i="9"/>
  <c r="R86" i="9"/>
  <c r="S86" i="9" s="1"/>
  <c r="X85" i="9"/>
  <c r="Y85" i="9" s="1"/>
  <c r="R85" i="9"/>
  <c r="S85" i="9" s="1"/>
  <c r="X84" i="9"/>
  <c r="Y84" i="9" s="1"/>
  <c r="R84" i="9"/>
  <c r="S84" i="9" s="1"/>
  <c r="X83" i="9"/>
  <c r="Y83" i="9"/>
  <c r="R83" i="9"/>
  <c r="S83" i="9" s="1"/>
  <c r="X82" i="9"/>
  <c r="Y82" i="9" s="1"/>
  <c r="R82" i="9"/>
  <c r="S82" i="9" s="1"/>
  <c r="X81" i="9"/>
  <c r="Y81" i="9" s="1"/>
  <c r="R81" i="9"/>
  <c r="S81" i="9" s="1"/>
  <c r="X80" i="9"/>
  <c r="Y80" i="9"/>
  <c r="R80" i="9"/>
  <c r="S80" i="9"/>
  <c r="X79" i="9"/>
  <c r="Y79" i="9" s="1"/>
  <c r="R79" i="9"/>
  <c r="S79" i="9"/>
  <c r="X78" i="9"/>
  <c r="Y78" i="9" s="1"/>
  <c r="R78" i="9"/>
  <c r="S78" i="9" s="1"/>
  <c r="X77" i="9"/>
  <c r="Y77" i="9" s="1"/>
  <c r="R77" i="9"/>
  <c r="S77" i="9" s="1"/>
  <c r="X76" i="9"/>
  <c r="Y76" i="9"/>
  <c r="R76" i="9"/>
  <c r="S76" i="9"/>
  <c r="X75" i="9"/>
  <c r="Y75" i="9"/>
  <c r="R75" i="9"/>
  <c r="S75" i="9" s="1"/>
  <c r="X74" i="9"/>
  <c r="Y74" i="9" s="1"/>
  <c r="R74" i="9"/>
  <c r="S74" i="9" s="1"/>
  <c r="X73" i="9"/>
  <c r="Y73" i="9" s="1"/>
  <c r="X72" i="9"/>
  <c r="Y72" i="9" s="1"/>
  <c r="R72" i="9"/>
  <c r="S72" i="9" s="1"/>
  <c r="X71" i="9"/>
  <c r="Y71" i="9" s="1"/>
  <c r="R71" i="9"/>
  <c r="S71" i="9" s="1"/>
  <c r="X70" i="9"/>
  <c r="Y70" i="9" s="1"/>
  <c r="R70" i="9"/>
  <c r="S70" i="9"/>
  <c r="X69" i="9"/>
  <c r="Y69" i="9" s="1"/>
  <c r="X68" i="9"/>
  <c r="Y68" i="9" s="1"/>
  <c r="R68" i="9"/>
  <c r="S68" i="9" s="1"/>
  <c r="X67" i="9"/>
  <c r="Y67" i="9" s="1"/>
  <c r="R67" i="9"/>
  <c r="S67" i="9" s="1"/>
  <c r="X66" i="9"/>
  <c r="Y66" i="9"/>
  <c r="R66" i="9"/>
  <c r="S66" i="9"/>
  <c r="X65" i="9"/>
  <c r="Y65" i="9" s="1"/>
  <c r="X64" i="9"/>
  <c r="Y64" i="9" s="1"/>
  <c r="R64" i="9"/>
  <c r="S64" i="9" s="1"/>
  <c r="X63" i="9"/>
  <c r="Y63" i="9"/>
  <c r="R63" i="9"/>
  <c r="S63" i="9" s="1"/>
  <c r="X62" i="9"/>
  <c r="Y62" i="9" s="1"/>
  <c r="R62" i="9"/>
  <c r="S62" i="9" s="1"/>
  <c r="X61" i="9"/>
  <c r="Y61" i="9" s="1"/>
  <c r="R61" i="9"/>
  <c r="S61" i="9"/>
  <c r="X60" i="9"/>
  <c r="Y60" i="9" s="1"/>
  <c r="R60" i="9"/>
  <c r="S60" i="9"/>
  <c r="X59" i="9"/>
  <c r="Y59" i="9"/>
  <c r="R59" i="9"/>
  <c r="S59" i="9"/>
  <c r="X58" i="9"/>
  <c r="Y58" i="9" s="1"/>
  <c r="R58" i="9"/>
  <c r="S58" i="9" s="1"/>
  <c r="X57" i="9"/>
  <c r="Y57" i="9" s="1"/>
  <c r="R57" i="9"/>
  <c r="S57" i="9" s="1"/>
  <c r="X56" i="9"/>
  <c r="Y56" i="9"/>
  <c r="R56" i="9"/>
  <c r="S56" i="9" s="1"/>
  <c r="X55" i="9"/>
  <c r="Y55" i="9" s="1"/>
  <c r="R55" i="9"/>
  <c r="S55" i="9" s="1"/>
  <c r="X54" i="9"/>
  <c r="Y54" i="9" s="1"/>
  <c r="R54" i="9"/>
  <c r="S54" i="9" s="1"/>
  <c r="X53" i="9"/>
  <c r="Y53" i="9" s="1"/>
  <c r="X52" i="9"/>
  <c r="Y52" i="9"/>
  <c r="X51" i="9"/>
  <c r="Y51" i="9" s="1"/>
  <c r="R51" i="9"/>
  <c r="S51" i="9" s="1"/>
  <c r="X50" i="9"/>
  <c r="Y50" i="9"/>
  <c r="R50" i="9"/>
  <c r="S50" i="9" s="1"/>
  <c r="X49" i="9"/>
  <c r="Y49" i="9" s="1"/>
  <c r="R49" i="9"/>
  <c r="S49" i="9" s="1"/>
  <c r="X48" i="9"/>
  <c r="Y48" i="9"/>
  <c r="R48" i="9"/>
  <c r="S48" i="9" s="1"/>
  <c r="X47" i="9"/>
  <c r="Y47" i="9" s="1"/>
  <c r="R47" i="9"/>
  <c r="S47" i="9"/>
  <c r="X45" i="9"/>
  <c r="Y45" i="9"/>
  <c r="R45" i="9"/>
  <c r="S45" i="9"/>
  <c r="X44" i="9"/>
  <c r="Y44" i="9"/>
  <c r="X43" i="9"/>
  <c r="Y43" i="9" s="1"/>
  <c r="R43" i="9"/>
  <c r="S43" i="9" s="1"/>
  <c r="X42" i="9"/>
  <c r="Y42" i="9"/>
  <c r="R42" i="9"/>
  <c r="S42" i="9" s="1"/>
  <c r="X41" i="9"/>
  <c r="Y41" i="9" s="1"/>
  <c r="X40" i="9"/>
  <c r="Y40" i="9"/>
  <c r="R40" i="9"/>
  <c r="S40" i="9" s="1"/>
  <c r="X39" i="9"/>
  <c r="Y39" i="9" s="1"/>
  <c r="R39" i="9"/>
  <c r="S39" i="9" s="1"/>
  <c r="X38" i="9"/>
  <c r="Y38" i="9" s="1"/>
  <c r="X37" i="9"/>
  <c r="Y37" i="9" s="1"/>
  <c r="R37" i="9"/>
  <c r="S37" i="9"/>
  <c r="X35" i="9"/>
  <c r="Y35" i="9" s="1"/>
  <c r="R35" i="9"/>
  <c r="S35" i="9" s="1"/>
  <c r="X34" i="9"/>
  <c r="Y34" i="9" s="1"/>
  <c r="X33" i="9"/>
  <c r="Y33" i="9" s="1"/>
  <c r="R33" i="9"/>
  <c r="S33" i="9" s="1"/>
  <c r="X32" i="9"/>
  <c r="Y32" i="9" s="1"/>
  <c r="R32" i="9"/>
  <c r="S32" i="9" s="1"/>
  <c r="X31" i="9"/>
  <c r="Y31" i="9" s="1"/>
  <c r="R31" i="9"/>
  <c r="S31" i="9" s="1"/>
  <c r="X30" i="9"/>
  <c r="Y30" i="9" s="1"/>
  <c r="R30" i="9"/>
  <c r="S30" i="9" s="1"/>
  <c r="X29" i="9"/>
  <c r="Y29" i="9" s="1"/>
  <c r="R29" i="9"/>
  <c r="S29" i="9" s="1"/>
  <c r="X28" i="9"/>
  <c r="Y28" i="9" s="1"/>
  <c r="R28" i="9"/>
  <c r="S28" i="9" s="1"/>
  <c r="X27" i="9"/>
  <c r="Y27" i="9" s="1"/>
  <c r="X25" i="9"/>
  <c r="Y25" i="9" s="1"/>
  <c r="R25" i="9"/>
  <c r="S25" i="9" s="1"/>
  <c r="X24" i="9"/>
  <c r="Y24" i="9" s="1"/>
  <c r="R24" i="9"/>
  <c r="S24" i="9" s="1"/>
  <c r="X23" i="9"/>
  <c r="Y23" i="9" s="1"/>
  <c r="R23" i="9"/>
  <c r="S23" i="9"/>
  <c r="X22" i="9"/>
  <c r="Y22" i="9"/>
  <c r="R22" i="9"/>
  <c r="S22" i="9" s="1"/>
  <c r="X21" i="9"/>
  <c r="Y21" i="9" s="1"/>
  <c r="X20" i="9"/>
  <c r="Y20" i="9" s="1"/>
  <c r="X19" i="9"/>
  <c r="Y19" i="9" s="1"/>
  <c r="R19" i="9"/>
  <c r="S19" i="9"/>
  <c r="X18" i="9"/>
  <c r="Y18" i="9"/>
  <c r="R18" i="9"/>
  <c r="S18" i="9"/>
  <c r="X17" i="9"/>
  <c r="Y17" i="9" s="1"/>
  <c r="R17" i="9"/>
  <c r="S17" i="9" s="1"/>
  <c r="X16" i="9"/>
  <c r="Y16" i="9" s="1"/>
  <c r="R16" i="9"/>
  <c r="S16" i="9"/>
  <c r="X15" i="9"/>
  <c r="Y15" i="9" s="1"/>
  <c r="X14" i="9"/>
  <c r="Y14" i="9"/>
  <c r="R14" i="9"/>
  <c r="S14" i="9" s="1"/>
  <c r="X13" i="9"/>
  <c r="Y13" i="9" s="1"/>
  <c r="R13" i="9"/>
  <c r="S13" i="9" s="1"/>
  <c r="X12" i="9"/>
  <c r="Y12" i="9" s="1"/>
  <c r="R12" i="9"/>
  <c r="S12" i="9" s="1"/>
  <c r="X11" i="9"/>
  <c r="Y11" i="9"/>
  <c r="R11" i="9"/>
  <c r="S11" i="9" s="1"/>
  <c r="X10" i="9"/>
  <c r="Y10" i="9" s="1"/>
  <c r="R10" i="9"/>
  <c r="S10" i="9"/>
  <c r="X9" i="9"/>
  <c r="Y9" i="9" s="1"/>
  <c r="R9" i="9"/>
  <c r="S9" i="9"/>
  <c r="X8" i="9"/>
  <c r="Y8" i="9" s="1"/>
  <c r="R8" i="9"/>
  <c r="S8" i="9" s="1"/>
  <c r="X7" i="9"/>
  <c r="Y7" i="9" s="1"/>
  <c r="R7" i="9"/>
  <c r="S7" i="9" s="1"/>
  <c r="X6" i="9"/>
  <c r="Y6" i="9" s="1"/>
  <c r="R6" i="9"/>
  <c r="S6" i="9"/>
  <c r="X5" i="9"/>
  <c r="Y5" i="9" s="1"/>
  <c r="R5" i="9"/>
  <c r="S5" i="9" s="1"/>
  <c r="X3" i="9"/>
  <c r="Y3" i="9" s="1"/>
  <c r="R3" i="9"/>
  <c r="S3" i="9" s="1"/>
  <c r="S65" i="1"/>
  <c r="M65" i="1"/>
  <c r="M66" i="1" s="1"/>
  <c r="Q54" i="1"/>
  <c r="M54" i="1"/>
  <c r="E66" i="1"/>
  <c r="E67" i="1" s="1"/>
  <c r="L1" i="14" s="1"/>
  <c r="L65" i="1"/>
  <c r="S54" i="1"/>
  <c r="L54" i="1"/>
  <c r="Q65" i="1"/>
  <c r="Q66" i="1" s="1"/>
  <c r="N54" i="1"/>
  <c r="S42" i="1"/>
  <c r="Q42" i="1"/>
  <c r="N42" i="1"/>
  <c r="M42" i="1"/>
  <c r="L42" i="1"/>
  <c r="L1782" i="14" l="1"/>
  <c r="M1782" i="14"/>
  <c r="L1781" i="14"/>
  <c r="M1781" i="14"/>
  <c r="L1780" i="14"/>
  <c r="M1780" i="14"/>
  <c r="L1779" i="14"/>
  <c r="M1779" i="14"/>
  <c r="L1778" i="14"/>
  <c r="M1778" i="14"/>
  <c r="L1777" i="14"/>
  <c r="M1777" i="14"/>
  <c r="L1776" i="14"/>
  <c r="M1776" i="14"/>
  <c r="L1775" i="14"/>
  <c r="M1775" i="14"/>
  <c r="L1774" i="14"/>
  <c r="M1774" i="14"/>
  <c r="L1773" i="14"/>
  <c r="M1773" i="14"/>
  <c r="L1772" i="14"/>
  <c r="M1772" i="14"/>
  <c r="L1771" i="14"/>
  <c r="M1771" i="14"/>
  <c r="L1770" i="14"/>
  <c r="M1770" i="14"/>
  <c r="L1769" i="14"/>
  <c r="M1769" i="14"/>
  <c r="L1768" i="14"/>
  <c r="M1768" i="14"/>
  <c r="L1767" i="14"/>
  <c r="M1767" i="14"/>
  <c r="L1766" i="14"/>
  <c r="M1766" i="14"/>
  <c r="L1765" i="14"/>
  <c r="M1765" i="14"/>
  <c r="L1764" i="14"/>
  <c r="M1764" i="14"/>
  <c r="L1763" i="14"/>
  <c r="M1763" i="14"/>
  <c r="L1762" i="14"/>
  <c r="M1762" i="14"/>
  <c r="L1761" i="14"/>
  <c r="M1761" i="14"/>
  <c r="L1760" i="14"/>
  <c r="M1760" i="14"/>
  <c r="L1759" i="14"/>
  <c r="M1759" i="14"/>
  <c r="L1758" i="14"/>
  <c r="M1758" i="14"/>
  <c r="L1757" i="14"/>
  <c r="M1757" i="14"/>
  <c r="L1756" i="14"/>
  <c r="M1756" i="14"/>
  <c r="L1755" i="14"/>
  <c r="M1755" i="14"/>
  <c r="L1754" i="14"/>
  <c r="M1754" i="14"/>
  <c r="L1753" i="14"/>
  <c r="M1753" i="14"/>
  <c r="L1752" i="14"/>
  <c r="M1752" i="14"/>
  <c r="L1751" i="14"/>
  <c r="M1751" i="14"/>
  <c r="L1750" i="14"/>
  <c r="M1750" i="14"/>
  <c r="L1749" i="14"/>
  <c r="M1749" i="14"/>
  <c r="L1748" i="14"/>
  <c r="M1748" i="14"/>
  <c r="L1747" i="14"/>
  <c r="M1747" i="14"/>
  <c r="L1746" i="14"/>
  <c r="M1746" i="14"/>
  <c r="L1745" i="14"/>
  <c r="M1745" i="14"/>
  <c r="L1744" i="14"/>
  <c r="M1744" i="14"/>
  <c r="L1743" i="14"/>
  <c r="M1743" i="14"/>
  <c r="L1742" i="14"/>
  <c r="M1742" i="14"/>
  <c r="L1741" i="14"/>
  <c r="M1741" i="14"/>
  <c r="L1740" i="14"/>
  <c r="M1740" i="14"/>
  <c r="L1739" i="14"/>
  <c r="M1739" i="14"/>
  <c r="L1738" i="14"/>
  <c r="M1738" i="14"/>
  <c r="L1737" i="14"/>
  <c r="M1737" i="14"/>
  <c r="L1736" i="14"/>
  <c r="M1736" i="14"/>
  <c r="L1735" i="14"/>
  <c r="M1735" i="14"/>
  <c r="L1734" i="14"/>
  <c r="M1734" i="14"/>
  <c r="L1733" i="14"/>
  <c r="M1733" i="14"/>
  <c r="L1732" i="14"/>
  <c r="M1732" i="14"/>
  <c r="L1731" i="14"/>
  <c r="M1731" i="14"/>
  <c r="L1730" i="14"/>
  <c r="M1730" i="14"/>
  <c r="L1729" i="14"/>
  <c r="M1729" i="14"/>
  <c r="L1728" i="14"/>
  <c r="M1728" i="14"/>
  <c r="L1727" i="14"/>
  <c r="M1727" i="14"/>
  <c r="L1726" i="14"/>
  <c r="M1726" i="14"/>
  <c r="L1725" i="14"/>
  <c r="M1725" i="14"/>
  <c r="L1724" i="14"/>
  <c r="M1724" i="14"/>
  <c r="L1723" i="14"/>
  <c r="M1723" i="14"/>
  <c r="L1722" i="14"/>
  <c r="M1722" i="14"/>
  <c r="L1721" i="14"/>
  <c r="M1721" i="14"/>
  <c r="L1720" i="14"/>
  <c r="M1720" i="14"/>
  <c r="L1719" i="14"/>
  <c r="M1719" i="14"/>
  <c r="L1718" i="14"/>
  <c r="M1718" i="14"/>
  <c r="L1717" i="14"/>
  <c r="M1717" i="14"/>
  <c r="L1716" i="14"/>
  <c r="M1716" i="14"/>
  <c r="L1715" i="14"/>
  <c r="M1715" i="14"/>
  <c r="L1714" i="14"/>
  <c r="M1714" i="14"/>
  <c r="L1713" i="14"/>
  <c r="M1713" i="14"/>
  <c r="L1712" i="14"/>
  <c r="M1712" i="14"/>
  <c r="L1711" i="14"/>
  <c r="M1711" i="14"/>
  <c r="L1710" i="14"/>
  <c r="M1710" i="14"/>
  <c r="L1709" i="14"/>
  <c r="M1709" i="14"/>
  <c r="L1708" i="14"/>
  <c r="M1708" i="14"/>
  <c r="L1707" i="14"/>
  <c r="M1707" i="14"/>
  <c r="L1706" i="14"/>
  <c r="M1706" i="14"/>
  <c r="L1705" i="14"/>
  <c r="M1705" i="14"/>
  <c r="L1704" i="14"/>
  <c r="M1704" i="14"/>
  <c r="L1703" i="14"/>
  <c r="M1703" i="14"/>
  <c r="L1702" i="14"/>
  <c r="M1702" i="14"/>
  <c r="L1701" i="14"/>
  <c r="M1701" i="14"/>
  <c r="L1700" i="14"/>
  <c r="M1700" i="14"/>
  <c r="L1699" i="14"/>
  <c r="M1699" i="14"/>
  <c r="L1698" i="14"/>
  <c r="M1698" i="14"/>
  <c r="L1697" i="14"/>
  <c r="M1697" i="14"/>
  <c r="L1696" i="14"/>
  <c r="M1696" i="14"/>
  <c r="L1695" i="14"/>
  <c r="M1695" i="14"/>
  <c r="L1694" i="14"/>
  <c r="M1694" i="14"/>
  <c r="L1693" i="14"/>
  <c r="M1693" i="14"/>
  <c r="L1692" i="14"/>
  <c r="M1692" i="14"/>
  <c r="L1691" i="14"/>
  <c r="M1691" i="14"/>
  <c r="L1690" i="14"/>
  <c r="M1690" i="14"/>
  <c r="L1689" i="14"/>
  <c r="M1689" i="14"/>
  <c r="L1688" i="14"/>
  <c r="M1688" i="14"/>
  <c r="L1687" i="14"/>
  <c r="M1687" i="14"/>
  <c r="L1686" i="14"/>
  <c r="M1686" i="14"/>
  <c r="L1685" i="14"/>
  <c r="M1685" i="14"/>
  <c r="L1684" i="14"/>
  <c r="M1684" i="14"/>
  <c r="L1683" i="14"/>
  <c r="M1683" i="14"/>
  <c r="L1682" i="14"/>
  <c r="M1682" i="14"/>
  <c r="L1681" i="14"/>
  <c r="M1681" i="14"/>
  <c r="L1680" i="14"/>
  <c r="M1680" i="14"/>
  <c r="L1679" i="14"/>
  <c r="M1679" i="14"/>
  <c r="L1678" i="14"/>
  <c r="M1678" i="14"/>
  <c r="L1677" i="14"/>
  <c r="M1677" i="14"/>
  <c r="L1676" i="14"/>
  <c r="M1676" i="14"/>
  <c r="L1675" i="14"/>
  <c r="M1675" i="14"/>
  <c r="L1674" i="14"/>
  <c r="M1674" i="14"/>
  <c r="L1673" i="14"/>
  <c r="M1673" i="14"/>
  <c r="L1672" i="14"/>
  <c r="M1672" i="14"/>
  <c r="L1671" i="14"/>
  <c r="M1671" i="14"/>
  <c r="L1670" i="14"/>
  <c r="M1670" i="14"/>
  <c r="L1669" i="14"/>
  <c r="M1669" i="14"/>
  <c r="L1668" i="14"/>
  <c r="M1668" i="14"/>
  <c r="L1667" i="14"/>
  <c r="M1667" i="14"/>
  <c r="L1666" i="14"/>
  <c r="M1666" i="14"/>
  <c r="L1665" i="14"/>
  <c r="M1665" i="14"/>
  <c r="L1664" i="14"/>
  <c r="M1664" i="14"/>
  <c r="L1663" i="14"/>
  <c r="M1663" i="14"/>
  <c r="L1662" i="14"/>
  <c r="M1662" i="14"/>
  <c r="L1661" i="14"/>
  <c r="M1661" i="14"/>
  <c r="L1660" i="14"/>
  <c r="M1660" i="14"/>
  <c r="L1659" i="14"/>
  <c r="M1659" i="14"/>
  <c r="L1658" i="14"/>
  <c r="M1658" i="14"/>
  <c r="L1657" i="14"/>
  <c r="M1657" i="14"/>
  <c r="L1656" i="14"/>
  <c r="M1656" i="14"/>
  <c r="L1655" i="14"/>
  <c r="M1655" i="14"/>
  <c r="L1654" i="14"/>
  <c r="M1654" i="14"/>
  <c r="L1653" i="14"/>
  <c r="M1653" i="14"/>
  <c r="L1652" i="14"/>
  <c r="M1652" i="14"/>
  <c r="L1651" i="14"/>
  <c r="M1651" i="14"/>
  <c r="L1650" i="14"/>
  <c r="M1650" i="14"/>
  <c r="L1649" i="14"/>
  <c r="M1649" i="14"/>
  <c r="L1648" i="14"/>
  <c r="M1648" i="14"/>
  <c r="L1647" i="14"/>
  <c r="M1647" i="14"/>
  <c r="L1646" i="14"/>
  <c r="M1646" i="14"/>
  <c r="L1645" i="14"/>
  <c r="M1645" i="14"/>
  <c r="L1644" i="14"/>
  <c r="M1644" i="14"/>
  <c r="L1643" i="14"/>
  <c r="M1643" i="14"/>
  <c r="L1642" i="14"/>
  <c r="M1642" i="14"/>
  <c r="L1641" i="14"/>
  <c r="M1641" i="14"/>
  <c r="L1640" i="14"/>
  <c r="M1640" i="14"/>
  <c r="L1639" i="14"/>
  <c r="M1639" i="14"/>
  <c r="L1638" i="14"/>
  <c r="M1638" i="14"/>
  <c r="L1637" i="14"/>
  <c r="M1637" i="14"/>
  <c r="L1636" i="14"/>
  <c r="M1636" i="14"/>
  <c r="L1635" i="14"/>
  <c r="M1635" i="14"/>
  <c r="L1634" i="14"/>
  <c r="M1634" i="14"/>
  <c r="L1633" i="14"/>
  <c r="M1633" i="14"/>
  <c r="L1632" i="14"/>
  <c r="M1632" i="14"/>
  <c r="L1631" i="14"/>
  <c r="M1631" i="14"/>
  <c r="L1630" i="14"/>
  <c r="M1630" i="14"/>
  <c r="L1629" i="14"/>
  <c r="M1629" i="14"/>
  <c r="L1628" i="14"/>
  <c r="M1628" i="14"/>
  <c r="L1627" i="14"/>
  <c r="M1627" i="14"/>
  <c r="L1626" i="14"/>
  <c r="M1626" i="14"/>
  <c r="L1625" i="14"/>
  <c r="M1625" i="14"/>
  <c r="L1624" i="14"/>
  <c r="M1624" i="14"/>
  <c r="L1623" i="14"/>
  <c r="M1623" i="14"/>
  <c r="L1622" i="14"/>
  <c r="M1622" i="14"/>
  <c r="L1621" i="14"/>
  <c r="M1621" i="14"/>
  <c r="L1620" i="14"/>
  <c r="M1620" i="14"/>
  <c r="L1619" i="14"/>
  <c r="M1619" i="14"/>
  <c r="L1618" i="14"/>
  <c r="M1618" i="14"/>
  <c r="L1617" i="14"/>
  <c r="M1617" i="14"/>
  <c r="L1616" i="14"/>
  <c r="M1616" i="14"/>
  <c r="L1615" i="14"/>
  <c r="M1615" i="14"/>
  <c r="L1614" i="14"/>
  <c r="M1614" i="14"/>
  <c r="L1613" i="14"/>
  <c r="M1613" i="14"/>
  <c r="L1612" i="14"/>
  <c r="M1612" i="14"/>
  <c r="L1611" i="14"/>
  <c r="M1611" i="14"/>
  <c r="L1610" i="14"/>
  <c r="M1610" i="14"/>
  <c r="L1609" i="14"/>
  <c r="M1609" i="14"/>
  <c r="L1608" i="14"/>
  <c r="M1608" i="14"/>
  <c r="L1607" i="14"/>
  <c r="M1607" i="14"/>
  <c r="L1606" i="14"/>
  <c r="M1606" i="14"/>
  <c r="L1605" i="14"/>
  <c r="M1605" i="14"/>
  <c r="L1604" i="14"/>
  <c r="M1604" i="14"/>
  <c r="L1603" i="14"/>
  <c r="M1603" i="14"/>
  <c r="L1602" i="14"/>
  <c r="M1602" i="14"/>
  <c r="L1601" i="14"/>
  <c r="M1601" i="14"/>
  <c r="L1600" i="14"/>
  <c r="M1600" i="14"/>
  <c r="L1599" i="14"/>
  <c r="M1599" i="14"/>
  <c r="L1598" i="14"/>
  <c r="M1598" i="14"/>
  <c r="L1597" i="14"/>
  <c r="M1597" i="14"/>
  <c r="L1596" i="14"/>
  <c r="M1596" i="14"/>
  <c r="L1595" i="14"/>
  <c r="M1595" i="14"/>
  <c r="L1594" i="14"/>
  <c r="M1594" i="14"/>
  <c r="L1593" i="14"/>
  <c r="M1593" i="14"/>
  <c r="L1592" i="14"/>
  <c r="M1592" i="14"/>
  <c r="L1591" i="14"/>
  <c r="M1591" i="14"/>
  <c r="L1590" i="14"/>
  <c r="M1590" i="14"/>
  <c r="L1589" i="14"/>
  <c r="M1589" i="14"/>
  <c r="L1588" i="14"/>
  <c r="M1588" i="14"/>
  <c r="L1587" i="14"/>
  <c r="M1587" i="14"/>
  <c r="L1586" i="14"/>
  <c r="M1586" i="14"/>
  <c r="L1585" i="14"/>
  <c r="M1585" i="14"/>
  <c r="L1584" i="14"/>
  <c r="M1584" i="14"/>
  <c r="L1583" i="14"/>
  <c r="M1583" i="14"/>
  <c r="L1582" i="14"/>
  <c r="M1582" i="14"/>
  <c r="L1581" i="14"/>
  <c r="M1581" i="14"/>
  <c r="L1580" i="14"/>
  <c r="M1580" i="14"/>
  <c r="L1579" i="14"/>
  <c r="M1579" i="14"/>
  <c r="L1578" i="14"/>
  <c r="M1578" i="14"/>
  <c r="L1577" i="14"/>
  <c r="M1577" i="14"/>
  <c r="L1576" i="14"/>
  <c r="M1576" i="14"/>
  <c r="L1575" i="14"/>
  <c r="M1575" i="14"/>
  <c r="L1574" i="14"/>
  <c r="M1574" i="14"/>
  <c r="L1573" i="14"/>
  <c r="M1573" i="14"/>
  <c r="L1572" i="14"/>
  <c r="M1572" i="14"/>
  <c r="L1571" i="14"/>
  <c r="M1571" i="14"/>
  <c r="L1570" i="14"/>
  <c r="M1570" i="14"/>
  <c r="L1569" i="14"/>
  <c r="M1569" i="14"/>
  <c r="L1568" i="14"/>
  <c r="M1568" i="14"/>
  <c r="L1567" i="14"/>
  <c r="M1567" i="14"/>
  <c r="L1566" i="14"/>
  <c r="M1566" i="14"/>
  <c r="L1565" i="14"/>
  <c r="M1565" i="14"/>
  <c r="L1564" i="14"/>
  <c r="M1564" i="14"/>
  <c r="L1563" i="14"/>
  <c r="M1563" i="14"/>
  <c r="L1562" i="14"/>
  <c r="M1562" i="14"/>
  <c r="L1561" i="14"/>
  <c r="M1561" i="14"/>
  <c r="L1560" i="14"/>
  <c r="M1560" i="14"/>
  <c r="L1559" i="14"/>
  <c r="M1559" i="14"/>
  <c r="L1558" i="14"/>
  <c r="M1558" i="14"/>
  <c r="L1557" i="14"/>
  <c r="M1557" i="14"/>
  <c r="L1556" i="14"/>
  <c r="M1556" i="14"/>
  <c r="L1555" i="14"/>
  <c r="M1555" i="14"/>
  <c r="L1554" i="14"/>
  <c r="M1554" i="14"/>
  <c r="L1553" i="14"/>
  <c r="M1553" i="14"/>
  <c r="L1552" i="14"/>
  <c r="M1552" i="14"/>
  <c r="L1551" i="14"/>
  <c r="M1551" i="14"/>
  <c r="L1550" i="14"/>
  <c r="M1550" i="14"/>
  <c r="L1549" i="14"/>
  <c r="M1549" i="14"/>
  <c r="L1548" i="14"/>
  <c r="M1548" i="14"/>
  <c r="L1547" i="14"/>
  <c r="M1547" i="14"/>
  <c r="L1546" i="14"/>
  <c r="M1546" i="14"/>
  <c r="L1545" i="14"/>
  <c r="M1545" i="14"/>
  <c r="L1544" i="14"/>
  <c r="M1544" i="14"/>
  <c r="L1543" i="14"/>
  <c r="M1543" i="14"/>
  <c r="L1542" i="14"/>
  <c r="M1542" i="14"/>
  <c r="L1541" i="14"/>
  <c r="M1541" i="14"/>
  <c r="L1540" i="14"/>
  <c r="M1540" i="14"/>
  <c r="L1539" i="14"/>
  <c r="M1539" i="14"/>
  <c r="L1538" i="14"/>
  <c r="M1538" i="14"/>
  <c r="L1537" i="14"/>
  <c r="M1537" i="14"/>
  <c r="L1536" i="14"/>
  <c r="M1536" i="14"/>
  <c r="L1535" i="14"/>
  <c r="M1535" i="14"/>
  <c r="L1534" i="14"/>
  <c r="M1534" i="14"/>
  <c r="L1533" i="14"/>
  <c r="M1533" i="14"/>
  <c r="L1532" i="14"/>
  <c r="M1532" i="14"/>
  <c r="L1531" i="14"/>
  <c r="M1531" i="14"/>
  <c r="L1530" i="14"/>
  <c r="M1530" i="14"/>
  <c r="L1529" i="14"/>
  <c r="M1529" i="14"/>
  <c r="L1528" i="14"/>
  <c r="M1528" i="14"/>
  <c r="L1527" i="14"/>
  <c r="M1527" i="14"/>
  <c r="L1526" i="14"/>
  <c r="M1526" i="14"/>
  <c r="L1525" i="14"/>
  <c r="M1525" i="14"/>
  <c r="L1524" i="14"/>
  <c r="M1524" i="14"/>
  <c r="L1523" i="14"/>
  <c r="M1523" i="14"/>
  <c r="L1522" i="14"/>
  <c r="M1522" i="14"/>
  <c r="L1521" i="14"/>
  <c r="M1521" i="14"/>
  <c r="L1520" i="14"/>
  <c r="M1520" i="14"/>
  <c r="L1519" i="14"/>
  <c r="M1519" i="14"/>
  <c r="L1518" i="14"/>
  <c r="M1518" i="14"/>
  <c r="L1517" i="14"/>
  <c r="M1517" i="14"/>
  <c r="L1516" i="14"/>
  <c r="M1516" i="14"/>
  <c r="L1515" i="14"/>
  <c r="M1515" i="14"/>
  <c r="L1514" i="14"/>
  <c r="M1514" i="14"/>
  <c r="L1513" i="14"/>
  <c r="M1513" i="14"/>
  <c r="L1512" i="14"/>
  <c r="M1512" i="14"/>
  <c r="L1511" i="14"/>
  <c r="M1511" i="14"/>
  <c r="L1510" i="14"/>
  <c r="M1510" i="14"/>
  <c r="L1509" i="14"/>
  <c r="M1509" i="14"/>
  <c r="L1508" i="14"/>
  <c r="M1508" i="14"/>
  <c r="L1507" i="14"/>
  <c r="M1507" i="14"/>
  <c r="L1506" i="14"/>
  <c r="M1506" i="14"/>
  <c r="L1505" i="14"/>
  <c r="M1505" i="14"/>
  <c r="L1504" i="14"/>
  <c r="M1504" i="14"/>
  <c r="L1503" i="14"/>
  <c r="M1503" i="14"/>
  <c r="L1502" i="14"/>
  <c r="M1502" i="14"/>
  <c r="L1501" i="14"/>
  <c r="M1501" i="14"/>
  <c r="L1500" i="14"/>
  <c r="M1500" i="14"/>
  <c r="L1499" i="14"/>
  <c r="M1499" i="14"/>
  <c r="L1498" i="14"/>
  <c r="M1498" i="14"/>
  <c r="L1497" i="14"/>
  <c r="M1497" i="14"/>
  <c r="L1496" i="14"/>
  <c r="M1496" i="14"/>
  <c r="L1495" i="14"/>
  <c r="M1495" i="14"/>
  <c r="L1494" i="14"/>
  <c r="M1494" i="14"/>
  <c r="L1493" i="14"/>
  <c r="M1493" i="14"/>
  <c r="L1492" i="14"/>
  <c r="M1492" i="14"/>
  <c r="L1491" i="14"/>
  <c r="M1491" i="14"/>
  <c r="L1490" i="14"/>
  <c r="M1490" i="14"/>
  <c r="L1489" i="14"/>
  <c r="M1489" i="14"/>
  <c r="L1488" i="14"/>
  <c r="M1488" i="14"/>
  <c r="L1487" i="14"/>
  <c r="M1487" i="14"/>
  <c r="L1486" i="14"/>
  <c r="M1486" i="14"/>
  <c r="L1485" i="14"/>
  <c r="M1485" i="14"/>
  <c r="L1484" i="14"/>
  <c r="M1484" i="14"/>
  <c r="L1483" i="14"/>
  <c r="M1483" i="14"/>
  <c r="L1482" i="14"/>
  <c r="M1482" i="14"/>
  <c r="L1481" i="14"/>
  <c r="M1481" i="14"/>
  <c r="L1480" i="14"/>
  <c r="M1480" i="14"/>
  <c r="L1479" i="14"/>
  <c r="M1479" i="14"/>
  <c r="L1478" i="14"/>
  <c r="M1478" i="14"/>
  <c r="L1477" i="14"/>
  <c r="M1477" i="14"/>
  <c r="L1476" i="14"/>
  <c r="M1476" i="14"/>
  <c r="L1475" i="14"/>
  <c r="M1475" i="14"/>
  <c r="L1474" i="14"/>
  <c r="M1474" i="14"/>
  <c r="L1473" i="14"/>
  <c r="M1473" i="14"/>
  <c r="L1472" i="14"/>
  <c r="M1472" i="14"/>
  <c r="L1471" i="14"/>
  <c r="M1471" i="14"/>
  <c r="L1470" i="14"/>
  <c r="M1470" i="14"/>
  <c r="L1469" i="14"/>
  <c r="M1469" i="14"/>
  <c r="L1468" i="14"/>
  <c r="M1468" i="14"/>
  <c r="L1467" i="14"/>
  <c r="M1467" i="14"/>
  <c r="L1466" i="14"/>
  <c r="M1466" i="14"/>
  <c r="L1465" i="14"/>
  <c r="M1465" i="14"/>
  <c r="L1464" i="14"/>
  <c r="M1464" i="14"/>
  <c r="L1463" i="14"/>
  <c r="M1463" i="14"/>
  <c r="L1462" i="14"/>
  <c r="M1462" i="14"/>
  <c r="L1461" i="14"/>
  <c r="M1461" i="14"/>
  <c r="L1460" i="14"/>
  <c r="M1460" i="14"/>
  <c r="L1459" i="14"/>
  <c r="M1459" i="14"/>
  <c r="L1458" i="14"/>
  <c r="M1458" i="14"/>
  <c r="L1457" i="14"/>
  <c r="M1457" i="14"/>
  <c r="L1456" i="14"/>
  <c r="M1456" i="14"/>
  <c r="L1455" i="14"/>
  <c r="M1455" i="14"/>
  <c r="L1454" i="14"/>
  <c r="M1454" i="14"/>
  <c r="L1453" i="14"/>
  <c r="M1453" i="14"/>
  <c r="L1452" i="14"/>
  <c r="M1452" i="14"/>
  <c r="L1451" i="14"/>
  <c r="M1451" i="14"/>
  <c r="L1450" i="14"/>
  <c r="M1450" i="14"/>
  <c r="L1449" i="14"/>
  <c r="M1449" i="14"/>
  <c r="L1448" i="14"/>
  <c r="M1448" i="14"/>
  <c r="L1447" i="14"/>
  <c r="M1447" i="14"/>
  <c r="L1446" i="14"/>
  <c r="M1446" i="14"/>
  <c r="L1445" i="14"/>
  <c r="M1445" i="14"/>
  <c r="L1444" i="14"/>
  <c r="M1444" i="14"/>
  <c r="L1443" i="14"/>
  <c r="M1443" i="14"/>
  <c r="L1442" i="14"/>
  <c r="M1442" i="14"/>
  <c r="L1441" i="14"/>
  <c r="M1441" i="14"/>
  <c r="L1440" i="14"/>
  <c r="M1440" i="14"/>
  <c r="L1439" i="14"/>
  <c r="M1439" i="14"/>
  <c r="L1438" i="14"/>
  <c r="M1438" i="14"/>
  <c r="L1437" i="14"/>
  <c r="M1437" i="14"/>
  <c r="L1436" i="14"/>
  <c r="M1436" i="14"/>
  <c r="L1435" i="14"/>
  <c r="M1435" i="14"/>
  <c r="L1434" i="14"/>
  <c r="M1434" i="14"/>
  <c r="L128" i="14"/>
  <c r="M128" i="14"/>
  <c r="L1783" i="14"/>
  <c r="M1783" i="14"/>
  <c r="L127" i="14"/>
  <c r="M127" i="14"/>
  <c r="L126" i="14"/>
  <c r="M126" i="14"/>
  <c r="L125" i="14"/>
  <c r="M125" i="14"/>
  <c r="L124" i="14"/>
  <c r="M124" i="14"/>
  <c r="L123" i="14"/>
  <c r="M123" i="14"/>
  <c r="L122" i="14"/>
  <c r="M122" i="14"/>
  <c r="L121" i="14"/>
  <c r="M121" i="14"/>
  <c r="L120" i="14"/>
  <c r="M120" i="14"/>
  <c r="L119" i="14"/>
  <c r="M119" i="14"/>
  <c r="L118" i="14"/>
  <c r="M118" i="14"/>
  <c r="L117" i="14"/>
  <c r="M117" i="14"/>
  <c r="L116" i="14"/>
  <c r="M116" i="14"/>
  <c r="L115" i="14"/>
  <c r="M115" i="14"/>
  <c r="L114" i="14"/>
  <c r="M114" i="14"/>
  <c r="L113" i="14"/>
  <c r="M113" i="14"/>
  <c r="L112" i="14"/>
  <c r="M112" i="14"/>
  <c r="L111" i="14"/>
  <c r="M111" i="14"/>
  <c r="L110" i="14"/>
  <c r="M110" i="14"/>
  <c r="L109" i="14"/>
  <c r="M109" i="14"/>
  <c r="L108" i="14"/>
  <c r="M108" i="14"/>
  <c r="L107" i="14"/>
  <c r="M107" i="14"/>
  <c r="L106" i="14"/>
  <c r="M106" i="14"/>
  <c r="L105" i="14"/>
  <c r="M105" i="14"/>
  <c r="L104" i="14"/>
  <c r="M104" i="14"/>
  <c r="L103" i="14"/>
  <c r="M103" i="14"/>
  <c r="L102" i="14"/>
  <c r="M102" i="14"/>
  <c r="L101" i="14"/>
  <c r="M101" i="14"/>
  <c r="L100" i="14"/>
  <c r="M100" i="14"/>
  <c r="L99" i="14"/>
  <c r="M99" i="14"/>
  <c r="L98" i="14"/>
  <c r="M98" i="14"/>
  <c r="L97" i="14"/>
  <c r="M97" i="14"/>
  <c r="L96" i="14"/>
  <c r="M96" i="14"/>
  <c r="L95" i="14"/>
  <c r="M95" i="14"/>
  <c r="L94" i="14"/>
  <c r="M94" i="14"/>
  <c r="L93" i="14"/>
  <c r="M93" i="14"/>
  <c r="L92" i="14"/>
  <c r="M92" i="14"/>
  <c r="L91" i="14"/>
  <c r="M91" i="14"/>
  <c r="L90" i="14"/>
  <c r="M90" i="14"/>
  <c r="L89" i="14"/>
  <c r="M89" i="14"/>
  <c r="L88" i="14"/>
  <c r="M88" i="14"/>
  <c r="L87" i="14"/>
  <c r="M87" i="14"/>
  <c r="L86" i="14"/>
  <c r="M86" i="14"/>
  <c r="L85" i="14"/>
  <c r="M85" i="14"/>
  <c r="L84" i="14"/>
  <c r="M84" i="14"/>
  <c r="L83" i="14"/>
  <c r="M83" i="14"/>
  <c r="L82" i="14"/>
  <c r="M82" i="14"/>
  <c r="L81" i="14"/>
  <c r="M81" i="14"/>
  <c r="L80" i="14"/>
  <c r="M80" i="14"/>
  <c r="L79" i="14"/>
  <c r="M79" i="14"/>
  <c r="L78" i="14"/>
  <c r="M78" i="14"/>
  <c r="L77" i="14"/>
  <c r="M77" i="14"/>
  <c r="L76" i="14"/>
  <c r="M76" i="14"/>
  <c r="L75" i="14"/>
  <c r="M75" i="14"/>
  <c r="L74" i="14"/>
  <c r="M74" i="14"/>
  <c r="L73" i="14"/>
  <c r="M73" i="14"/>
  <c r="L72" i="14"/>
  <c r="M72" i="14"/>
  <c r="L71" i="14"/>
  <c r="M71" i="14"/>
  <c r="L70" i="14"/>
  <c r="M70" i="14"/>
  <c r="L69" i="14"/>
  <c r="M69" i="14"/>
  <c r="L68" i="14"/>
  <c r="M68" i="14"/>
  <c r="L67" i="14"/>
  <c r="M67" i="14"/>
  <c r="L66" i="14"/>
  <c r="M66" i="14"/>
  <c r="L65" i="14"/>
  <c r="M65" i="14"/>
  <c r="L64" i="14"/>
  <c r="M64" i="14"/>
  <c r="L63" i="14"/>
  <c r="M63" i="14"/>
  <c r="L62" i="14"/>
  <c r="M62" i="14"/>
  <c r="L61" i="14"/>
  <c r="M61" i="14"/>
  <c r="L60" i="14"/>
  <c r="M60" i="14"/>
  <c r="L59" i="14"/>
  <c r="M59" i="14"/>
  <c r="L58" i="14"/>
  <c r="M58" i="14"/>
  <c r="L57" i="14"/>
  <c r="M57" i="14"/>
  <c r="L56" i="14"/>
  <c r="M56" i="14"/>
  <c r="L55" i="14"/>
  <c r="M55" i="14"/>
  <c r="L54" i="14"/>
  <c r="M54" i="14"/>
  <c r="L53" i="14"/>
  <c r="M53" i="14"/>
  <c r="L52" i="14"/>
  <c r="M52" i="14"/>
  <c r="L51" i="14"/>
  <c r="M51" i="14"/>
  <c r="L50" i="14"/>
  <c r="M50" i="14"/>
  <c r="L49" i="14"/>
  <c r="M49" i="14"/>
  <c r="L48" i="14"/>
  <c r="M48" i="14"/>
  <c r="L47" i="14"/>
  <c r="M47" i="14"/>
  <c r="L46" i="14"/>
  <c r="M46" i="14"/>
  <c r="L45" i="14"/>
  <c r="M45" i="14"/>
  <c r="L44" i="14"/>
  <c r="M44" i="14"/>
  <c r="L43" i="14"/>
  <c r="M43" i="14"/>
  <c r="L42" i="14"/>
  <c r="M42" i="14"/>
  <c r="L41" i="14"/>
  <c r="M41" i="14"/>
  <c r="L40" i="14"/>
  <c r="M40" i="14"/>
  <c r="L39" i="14"/>
  <c r="M39" i="14"/>
  <c r="L38" i="14"/>
  <c r="M38" i="14"/>
  <c r="L37" i="14"/>
  <c r="M37" i="14"/>
  <c r="L36" i="14"/>
  <c r="M36" i="14"/>
  <c r="L35" i="14"/>
  <c r="M35" i="14"/>
  <c r="L34" i="14"/>
  <c r="M34" i="14"/>
  <c r="L33" i="14"/>
  <c r="M33" i="14"/>
  <c r="L32" i="14"/>
  <c r="M32" i="14"/>
  <c r="L31" i="14"/>
  <c r="M31" i="14"/>
  <c r="L30" i="14"/>
  <c r="M30" i="14"/>
  <c r="L29" i="14"/>
  <c r="M29" i="14"/>
  <c r="L28" i="14"/>
  <c r="M28" i="14"/>
  <c r="L27" i="14"/>
  <c r="M27" i="14"/>
  <c r="L26" i="14"/>
  <c r="M26" i="14"/>
  <c r="L25" i="14"/>
  <c r="M25" i="14"/>
  <c r="L24" i="14"/>
  <c r="M24" i="14"/>
  <c r="L23" i="14"/>
  <c r="M23" i="14"/>
  <c r="L22" i="14"/>
  <c r="M22" i="14"/>
  <c r="L21" i="14"/>
  <c r="M21" i="14"/>
  <c r="L20" i="14"/>
  <c r="M20" i="14"/>
  <c r="L19" i="14"/>
  <c r="M19" i="14"/>
  <c r="L18" i="14"/>
  <c r="M18" i="14"/>
  <c r="L17" i="14"/>
  <c r="M17" i="14"/>
  <c r="L16" i="14"/>
  <c r="M16" i="14"/>
  <c r="L15" i="14"/>
  <c r="M15" i="14"/>
  <c r="L14" i="14"/>
  <c r="M14" i="14"/>
  <c r="L13" i="14"/>
  <c r="M13" i="14"/>
  <c r="L12" i="14"/>
  <c r="M12" i="14"/>
  <c r="L11" i="14"/>
  <c r="M11" i="14"/>
  <c r="L10" i="14"/>
  <c r="M10" i="14"/>
  <c r="L9" i="14"/>
  <c r="M9" i="14"/>
  <c r="L8" i="14"/>
  <c r="M8" i="14"/>
  <c r="L7" i="14"/>
  <c r="M7" i="14"/>
  <c r="L6" i="14"/>
  <c r="M6" i="14"/>
  <c r="L5" i="14"/>
  <c r="M5" i="14"/>
  <c r="L4" i="14"/>
  <c r="M4" i="14"/>
  <c r="L3" i="14"/>
  <c r="M3" i="14"/>
  <c r="L1169" i="14"/>
  <c r="M1169" i="14"/>
  <c r="L1168" i="14"/>
  <c r="M1168" i="14"/>
  <c r="L1167" i="14"/>
  <c r="M1167" i="14"/>
  <c r="L1166" i="14"/>
  <c r="M1166" i="14"/>
  <c r="L1165" i="14"/>
  <c r="M1165" i="14"/>
  <c r="L1164" i="14"/>
  <c r="M1164" i="14"/>
  <c r="L1163" i="14"/>
  <c r="M1163" i="14"/>
  <c r="L1162" i="14"/>
  <c r="M1162" i="14"/>
  <c r="L1161" i="14"/>
  <c r="M1161" i="14"/>
  <c r="L1160" i="14"/>
  <c r="M1160" i="14"/>
  <c r="L1159" i="14"/>
  <c r="M1159" i="14"/>
  <c r="L1158" i="14"/>
  <c r="M1158" i="14"/>
  <c r="L1157" i="14"/>
  <c r="M1157" i="14"/>
  <c r="L1156" i="14"/>
  <c r="M1156" i="14"/>
  <c r="L1155" i="14"/>
  <c r="M1155" i="14"/>
  <c r="L1154" i="14"/>
  <c r="M1154" i="14"/>
  <c r="L1153" i="14"/>
  <c r="M1153" i="14"/>
  <c r="L1152" i="14"/>
  <c r="M1152" i="14"/>
  <c r="L1151" i="14"/>
  <c r="M1151" i="14"/>
  <c r="L1150" i="14"/>
  <c r="M1150" i="14"/>
  <c r="L1149" i="14"/>
  <c r="M1149" i="14"/>
  <c r="L1148" i="14"/>
  <c r="M1148" i="14"/>
  <c r="L1147" i="14"/>
  <c r="M1147" i="14"/>
  <c r="L1146" i="14"/>
  <c r="M1146" i="14"/>
  <c r="L1145" i="14"/>
  <c r="M1145" i="14"/>
  <c r="L1144" i="14"/>
  <c r="M1144" i="14"/>
  <c r="L1143" i="14"/>
  <c r="M1143" i="14"/>
  <c r="L1142" i="14"/>
  <c r="M1142" i="14"/>
  <c r="L1141" i="14"/>
  <c r="M1141" i="14"/>
  <c r="L1140" i="14"/>
  <c r="M1140" i="14"/>
  <c r="L1139" i="14"/>
  <c r="M1139" i="14"/>
  <c r="L1138" i="14"/>
  <c r="M1138" i="14"/>
  <c r="L1137" i="14"/>
  <c r="M1137" i="14"/>
  <c r="L1136" i="14"/>
  <c r="M1136" i="14"/>
  <c r="L1135" i="14"/>
  <c r="M1135" i="14"/>
  <c r="L1134" i="14"/>
  <c r="M1134" i="14"/>
  <c r="L1133" i="14"/>
  <c r="M1133" i="14"/>
  <c r="L1132" i="14"/>
  <c r="M1132" i="14"/>
  <c r="L1131" i="14"/>
  <c r="M1131" i="14"/>
  <c r="L1130" i="14"/>
  <c r="M1130" i="14"/>
  <c r="L1129" i="14"/>
  <c r="M1129" i="14"/>
  <c r="L1128" i="14"/>
  <c r="M1128" i="14"/>
  <c r="L1127" i="14"/>
  <c r="M1127" i="14"/>
  <c r="L1126" i="14"/>
  <c r="M1126" i="14"/>
  <c r="L1125" i="14"/>
  <c r="M1125" i="14"/>
  <c r="L1124" i="14"/>
  <c r="M1124" i="14"/>
  <c r="L1123" i="14"/>
  <c r="M1123" i="14"/>
  <c r="L1122" i="14"/>
  <c r="M1122" i="14"/>
  <c r="L1121" i="14"/>
  <c r="M1121" i="14"/>
  <c r="L1120" i="14"/>
  <c r="M1120" i="14"/>
  <c r="L1119" i="14"/>
  <c r="M1119" i="14"/>
  <c r="L1118" i="14"/>
  <c r="M1118" i="14"/>
  <c r="L1117" i="14"/>
  <c r="M1117" i="14"/>
  <c r="L1116" i="14"/>
  <c r="M1116" i="14"/>
  <c r="L1115" i="14"/>
  <c r="M1115" i="14"/>
  <c r="L1114" i="14"/>
  <c r="M1114" i="14"/>
  <c r="L1113" i="14"/>
  <c r="M1113" i="14"/>
  <c r="L1112" i="14"/>
  <c r="M1112" i="14"/>
  <c r="L1111" i="14"/>
  <c r="M1111" i="14"/>
  <c r="L1110" i="14"/>
  <c r="M1110" i="14"/>
  <c r="L1109" i="14"/>
  <c r="M1109" i="14"/>
  <c r="L1108" i="14"/>
  <c r="M1108" i="14"/>
  <c r="L1107" i="14"/>
  <c r="M1107" i="14"/>
  <c r="L1106" i="14"/>
  <c r="M1106" i="14"/>
  <c r="L1105" i="14"/>
  <c r="M1105" i="14"/>
  <c r="L1104" i="14"/>
  <c r="M1104" i="14"/>
  <c r="L1103" i="14"/>
  <c r="M1103" i="14"/>
  <c r="L1102" i="14"/>
  <c r="M1102" i="14"/>
  <c r="L1101" i="14"/>
  <c r="M1101" i="14"/>
  <c r="L1100" i="14"/>
  <c r="M1100" i="14"/>
  <c r="L1099" i="14"/>
  <c r="M1099" i="14"/>
  <c r="L1098" i="14"/>
  <c r="M1098" i="14"/>
  <c r="L1097" i="14"/>
  <c r="M1097" i="14"/>
  <c r="L1096" i="14"/>
  <c r="M1096" i="14"/>
  <c r="L1095" i="14"/>
  <c r="M1095" i="14"/>
  <c r="L1094" i="14"/>
  <c r="M1094" i="14"/>
  <c r="L1093" i="14"/>
  <c r="M1093" i="14"/>
  <c r="L1092" i="14"/>
  <c r="M1092" i="14"/>
  <c r="L1091" i="14"/>
  <c r="M1091" i="14"/>
  <c r="L1090" i="14"/>
  <c r="M1090" i="14"/>
  <c r="L1089" i="14"/>
  <c r="M1089" i="14"/>
  <c r="L1088" i="14"/>
  <c r="M1088" i="14"/>
  <c r="L1087" i="14"/>
  <c r="M1087" i="14"/>
  <c r="L1086" i="14"/>
  <c r="M1086" i="14"/>
  <c r="L1085" i="14"/>
  <c r="M1085" i="14"/>
  <c r="L1084" i="14"/>
  <c r="M1084" i="14"/>
  <c r="L1083" i="14"/>
  <c r="M1083" i="14"/>
  <c r="L1082" i="14"/>
  <c r="M1082" i="14"/>
  <c r="L1081" i="14"/>
  <c r="M1081" i="14"/>
  <c r="L1080" i="14"/>
  <c r="M1080" i="14"/>
  <c r="L1079" i="14"/>
  <c r="M1079" i="14"/>
  <c r="L1078" i="14"/>
  <c r="M1078" i="14"/>
  <c r="L1077" i="14"/>
  <c r="M1077" i="14"/>
  <c r="L1076" i="14"/>
  <c r="M1076" i="14"/>
  <c r="L1075" i="14"/>
  <c r="M1075" i="14"/>
  <c r="L1074" i="14"/>
  <c r="M1074" i="14"/>
  <c r="L1073" i="14"/>
  <c r="M1073" i="14"/>
  <c r="L1072" i="14"/>
  <c r="M1072" i="14"/>
  <c r="L1071" i="14"/>
  <c r="M1071" i="14"/>
  <c r="L1070" i="14"/>
  <c r="M1070" i="14"/>
  <c r="L1069" i="14"/>
  <c r="M1069" i="14"/>
  <c r="L1068" i="14"/>
  <c r="M1068" i="14"/>
  <c r="L1067" i="14"/>
  <c r="M1067" i="14"/>
  <c r="L1066" i="14"/>
  <c r="M1066" i="14"/>
  <c r="L1065" i="14"/>
  <c r="M1065" i="14"/>
  <c r="L1064" i="14"/>
  <c r="M1064" i="14"/>
  <c r="L1063" i="14"/>
  <c r="M1063" i="14"/>
  <c r="L1062" i="14"/>
  <c r="M1062" i="14"/>
  <c r="L1061" i="14"/>
  <c r="M1061" i="14"/>
  <c r="L1060" i="14"/>
  <c r="M1060" i="14"/>
  <c r="L1059" i="14"/>
  <c r="M1059" i="14"/>
  <c r="L1058" i="14"/>
  <c r="M1058" i="14"/>
  <c r="L1057" i="14"/>
  <c r="M1057" i="14"/>
  <c r="L1056" i="14"/>
  <c r="M1056" i="14"/>
  <c r="L1055" i="14"/>
  <c r="M1055" i="14"/>
  <c r="L1054" i="14"/>
  <c r="M1054" i="14"/>
  <c r="L1053" i="14"/>
  <c r="M1053" i="14"/>
  <c r="L1052" i="14"/>
  <c r="M1052" i="14"/>
  <c r="L1051" i="14"/>
  <c r="M1051" i="14"/>
  <c r="L1050" i="14"/>
  <c r="M1050" i="14"/>
  <c r="L1049" i="14"/>
  <c r="M1049" i="14"/>
  <c r="L1048" i="14"/>
  <c r="M1048" i="14"/>
  <c r="L1047" i="14"/>
  <c r="M1047" i="14"/>
  <c r="L1046" i="14"/>
  <c r="M1046" i="14"/>
  <c r="L1045" i="14"/>
  <c r="M1045" i="14"/>
  <c r="L1044" i="14"/>
  <c r="M1044" i="14"/>
  <c r="L1043" i="14"/>
  <c r="M1043" i="14"/>
  <c r="L1042" i="14"/>
  <c r="M1042" i="14"/>
  <c r="L1041" i="14"/>
  <c r="M1041" i="14"/>
  <c r="L1040" i="14"/>
  <c r="M1040" i="14"/>
  <c r="L1039" i="14"/>
  <c r="M1039" i="14"/>
  <c r="L1038" i="14"/>
  <c r="M1038" i="14"/>
  <c r="L1037" i="14"/>
  <c r="M1037" i="14"/>
  <c r="L1036" i="14"/>
  <c r="M1036" i="14"/>
  <c r="L1035" i="14"/>
  <c r="M1035" i="14"/>
  <c r="L1034" i="14"/>
  <c r="M1034" i="14"/>
  <c r="L1033" i="14"/>
  <c r="M1033" i="14"/>
  <c r="L1032" i="14"/>
  <c r="M1032" i="14"/>
  <c r="L1031" i="14"/>
  <c r="M1031" i="14"/>
  <c r="L1030" i="14"/>
  <c r="M1030" i="14"/>
  <c r="L1029" i="14"/>
  <c r="M1029" i="14"/>
  <c r="L1028" i="14"/>
  <c r="M1028" i="14"/>
  <c r="L1027" i="14"/>
  <c r="M1027" i="14"/>
  <c r="L1026" i="14"/>
  <c r="M1026" i="14"/>
  <c r="L1025" i="14"/>
  <c r="M1025" i="14"/>
  <c r="L1024" i="14"/>
  <c r="M1024" i="14"/>
  <c r="L1023" i="14"/>
  <c r="M1023" i="14"/>
  <c r="L1022" i="14"/>
  <c r="M1022" i="14"/>
  <c r="L1021" i="14"/>
  <c r="M1021" i="14"/>
  <c r="L1020" i="14"/>
  <c r="M1020" i="14"/>
  <c r="L1019" i="14"/>
  <c r="M1019" i="14"/>
  <c r="L1018" i="14"/>
  <c r="M1018" i="14"/>
  <c r="L1017" i="14"/>
  <c r="M1017" i="14"/>
  <c r="L1016" i="14"/>
  <c r="M1016" i="14"/>
  <c r="L1015" i="14"/>
  <c r="M1015" i="14"/>
  <c r="L1014" i="14"/>
  <c r="M1014" i="14"/>
  <c r="L1013" i="14"/>
  <c r="M1013" i="14"/>
  <c r="L1012" i="14"/>
  <c r="M1012" i="14"/>
  <c r="L1011" i="14"/>
  <c r="M1011" i="14"/>
  <c r="L1010" i="14"/>
  <c r="M1010" i="14"/>
  <c r="L1009" i="14"/>
  <c r="M1009" i="14"/>
  <c r="L1008" i="14"/>
  <c r="M1008" i="14"/>
  <c r="L1007" i="14"/>
  <c r="M1007" i="14"/>
  <c r="L1006" i="14"/>
  <c r="M1006" i="14"/>
  <c r="L1005" i="14"/>
  <c r="M1005" i="14"/>
  <c r="L1004" i="14"/>
  <c r="M1004" i="14"/>
  <c r="L1003" i="14"/>
  <c r="M1003" i="14"/>
  <c r="L1002" i="14"/>
  <c r="M1002" i="14"/>
  <c r="L1001" i="14"/>
  <c r="M1001" i="14"/>
  <c r="L1000" i="14"/>
  <c r="M1000" i="14"/>
  <c r="L999" i="14"/>
  <c r="M999" i="14"/>
  <c r="L998" i="14"/>
  <c r="M998" i="14"/>
  <c r="L997" i="14"/>
  <c r="M997" i="14"/>
  <c r="L996" i="14"/>
  <c r="M996" i="14"/>
  <c r="L995" i="14"/>
  <c r="M995" i="14"/>
  <c r="L994" i="14"/>
  <c r="M994" i="14"/>
  <c r="L993" i="14"/>
  <c r="M993" i="14"/>
  <c r="L992" i="14"/>
  <c r="M992" i="14"/>
  <c r="L991" i="14"/>
  <c r="M991" i="14"/>
  <c r="L990" i="14"/>
  <c r="M990" i="14"/>
  <c r="L989" i="14"/>
  <c r="M989" i="14"/>
  <c r="L988" i="14"/>
  <c r="M988" i="14"/>
  <c r="L987" i="14"/>
  <c r="M987" i="14"/>
  <c r="L986" i="14"/>
  <c r="M986" i="14"/>
  <c r="L985" i="14"/>
  <c r="M985" i="14"/>
  <c r="L984" i="14"/>
  <c r="M984" i="14"/>
  <c r="L983" i="14"/>
  <c r="M983" i="14"/>
  <c r="L982" i="14"/>
  <c r="M982" i="14"/>
  <c r="L981" i="14"/>
  <c r="M981" i="14"/>
  <c r="L980" i="14"/>
  <c r="M980" i="14"/>
  <c r="L979" i="14"/>
  <c r="M979" i="14"/>
  <c r="L978" i="14"/>
  <c r="M978" i="14"/>
  <c r="L977" i="14"/>
  <c r="M977" i="14"/>
  <c r="L976" i="14"/>
  <c r="M976" i="14"/>
  <c r="L975" i="14"/>
  <c r="M975" i="14"/>
  <c r="L974" i="14"/>
  <c r="M974" i="14"/>
  <c r="L973" i="14"/>
  <c r="M973" i="14"/>
  <c r="L972" i="14"/>
  <c r="M972" i="14"/>
  <c r="L971" i="14"/>
  <c r="M971" i="14"/>
  <c r="L970" i="14"/>
  <c r="M970" i="14"/>
  <c r="L969" i="14"/>
  <c r="M969" i="14"/>
  <c r="L968" i="14"/>
  <c r="M968" i="14"/>
  <c r="L967" i="14"/>
  <c r="M967" i="14"/>
  <c r="L966" i="14"/>
  <c r="M966" i="14"/>
  <c r="L965" i="14"/>
  <c r="M965" i="14"/>
  <c r="L964" i="14"/>
  <c r="M964" i="14"/>
  <c r="L963" i="14"/>
  <c r="M963" i="14"/>
  <c r="L962" i="14"/>
  <c r="M962" i="14"/>
  <c r="L961" i="14"/>
  <c r="M961" i="14"/>
  <c r="L960" i="14"/>
  <c r="M960" i="14"/>
  <c r="L959" i="14"/>
  <c r="M959" i="14"/>
  <c r="L958" i="14"/>
  <c r="M958" i="14"/>
  <c r="L957" i="14"/>
  <c r="M957" i="14"/>
  <c r="L956" i="14"/>
  <c r="M956" i="14"/>
  <c r="L955" i="14"/>
  <c r="M955" i="14"/>
  <c r="L954" i="14"/>
  <c r="M954" i="14"/>
  <c r="L953" i="14"/>
  <c r="M953" i="14"/>
  <c r="L952" i="14"/>
  <c r="M952" i="14"/>
  <c r="L951" i="14"/>
  <c r="M951" i="14"/>
  <c r="L950" i="14"/>
  <c r="M950" i="14"/>
  <c r="L949" i="14"/>
  <c r="M949" i="14"/>
  <c r="L948" i="14"/>
  <c r="M948" i="14"/>
  <c r="L947" i="14"/>
  <c r="M947" i="14"/>
  <c r="L946" i="14"/>
  <c r="M946" i="14"/>
  <c r="L945" i="14"/>
  <c r="M945" i="14"/>
  <c r="L944" i="14"/>
  <c r="M944" i="14"/>
  <c r="L943" i="14"/>
  <c r="M943" i="14"/>
  <c r="L942" i="14"/>
  <c r="M942" i="14"/>
  <c r="L941" i="14"/>
  <c r="M941" i="14"/>
  <c r="L940" i="14"/>
  <c r="M940" i="14"/>
  <c r="L939" i="14"/>
  <c r="M939" i="14"/>
  <c r="L938" i="14"/>
  <c r="M938" i="14"/>
  <c r="L937" i="14"/>
  <c r="M937" i="14"/>
  <c r="L936" i="14"/>
  <c r="M936" i="14"/>
  <c r="L935" i="14"/>
  <c r="M935" i="14"/>
  <c r="L934" i="14"/>
  <c r="M934" i="14"/>
  <c r="L933" i="14"/>
  <c r="M933" i="14"/>
  <c r="L932" i="14"/>
  <c r="M932" i="14"/>
  <c r="L931" i="14"/>
  <c r="M931" i="14"/>
  <c r="L930" i="14"/>
  <c r="M930" i="14"/>
  <c r="L929" i="14"/>
  <c r="M929" i="14"/>
  <c r="L928" i="14"/>
  <c r="M928" i="14"/>
  <c r="L927" i="14"/>
  <c r="M927" i="14"/>
  <c r="L926" i="14"/>
  <c r="M926" i="14"/>
  <c r="L925" i="14"/>
  <c r="M925" i="14"/>
  <c r="L924" i="14"/>
  <c r="M924" i="14"/>
  <c r="L923" i="14"/>
  <c r="M923" i="14"/>
  <c r="L922" i="14"/>
  <c r="M922" i="14"/>
  <c r="L921" i="14"/>
  <c r="M921" i="14"/>
  <c r="L920" i="14"/>
  <c r="M920" i="14"/>
  <c r="L919" i="14"/>
  <c r="M919" i="14"/>
  <c r="L918" i="14"/>
  <c r="M918" i="14"/>
  <c r="L917" i="14"/>
  <c r="M917" i="14"/>
  <c r="L916" i="14"/>
  <c r="M916" i="14"/>
  <c r="L915" i="14"/>
  <c r="M915" i="14"/>
  <c r="L914" i="14"/>
  <c r="M914" i="14"/>
  <c r="L913" i="14"/>
  <c r="M913" i="14"/>
  <c r="L912" i="14"/>
  <c r="M912" i="14"/>
  <c r="L911" i="14"/>
  <c r="M911" i="14"/>
  <c r="L910" i="14"/>
  <c r="M910" i="14"/>
  <c r="L909" i="14"/>
  <c r="M909" i="14"/>
  <c r="L908" i="14"/>
  <c r="M908" i="14"/>
  <c r="L907" i="14"/>
  <c r="M907" i="14"/>
  <c r="L906" i="14"/>
  <c r="M906" i="14"/>
  <c r="L905" i="14"/>
  <c r="M905" i="14"/>
  <c r="L904" i="14"/>
  <c r="M904" i="14"/>
  <c r="L903" i="14"/>
  <c r="M903" i="14"/>
  <c r="L902" i="14"/>
  <c r="M902" i="14"/>
  <c r="L901" i="14"/>
  <c r="M901" i="14"/>
  <c r="L900" i="14"/>
  <c r="M900" i="14"/>
  <c r="L899" i="14"/>
  <c r="M899" i="14"/>
  <c r="L898" i="14"/>
  <c r="M898" i="14"/>
  <c r="L897" i="14"/>
  <c r="M897" i="14"/>
  <c r="L896" i="14"/>
  <c r="M896" i="14"/>
  <c r="L895" i="14"/>
  <c r="M895" i="14"/>
  <c r="L894" i="14"/>
  <c r="M894" i="14"/>
  <c r="L893" i="14"/>
  <c r="M893" i="14"/>
  <c r="L892" i="14"/>
  <c r="M892" i="14"/>
  <c r="L891" i="14"/>
  <c r="M891" i="14"/>
  <c r="L890" i="14"/>
  <c r="M890" i="14"/>
  <c r="L889" i="14"/>
  <c r="M889" i="14"/>
  <c r="L888" i="14"/>
  <c r="M888" i="14"/>
  <c r="L887" i="14"/>
  <c r="M887" i="14"/>
  <c r="L886" i="14"/>
  <c r="M886" i="14"/>
  <c r="L885" i="14"/>
  <c r="M885" i="14"/>
  <c r="L884" i="14"/>
  <c r="M884" i="14"/>
  <c r="L883" i="14"/>
  <c r="M883" i="14"/>
  <c r="L882" i="14"/>
  <c r="M882" i="14"/>
  <c r="L881" i="14"/>
  <c r="M881" i="14"/>
  <c r="L880" i="14"/>
  <c r="M880" i="14"/>
  <c r="L879" i="14"/>
  <c r="M879" i="14"/>
  <c r="L878" i="14"/>
  <c r="M878" i="14"/>
  <c r="L877" i="14"/>
  <c r="M877" i="14"/>
  <c r="L876" i="14"/>
  <c r="M876" i="14"/>
  <c r="L875" i="14"/>
  <c r="M875" i="14"/>
  <c r="L874" i="14"/>
  <c r="M874" i="14"/>
  <c r="L873" i="14"/>
  <c r="M873" i="14"/>
  <c r="L872" i="14"/>
  <c r="M872" i="14"/>
  <c r="L871" i="14"/>
  <c r="M871" i="14"/>
  <c r="L870" i="14"/>
  <c r="M870" i="14"/>
  <c r="L869" i="14"/>
  <c r="M869" i="14"/>
  <c r="L868" i="14"/>
  <c r="M868" i="14"/>
  <c r="L867" i="14"/>
  <c r="M867" i="14"/>
  <c r="L866" i="14"/>
  <c r="M866" i="14"/>
  <c r="L865" i="14"/>
  <c r="M865" i="14"/>
  <c r="L864" i="14"/>
  <c r="M864" i="14"/>
  <c r="L863" i="14"/>
  <c r="M863" i="14"/>
  <c r="L862" i="14"/>
  <c r="M862" i="14"/>
  <c r="L861" i="14"/>
  <c r="M861" i="14"/>
  <c r="L860" i="14"/>
  <c r="M860" i="14"/>
  <c r="L859" i="14"/>
  <c r="M859" i="14"/>
  <c r="L858" i="14"/>
  <c r="M858" i="14"/>
  <c r="L857" i="14"/>
  <c r="M857" i="14"/>
  <c r="L856" i="14"/>
  <c r="M856" i="14"/>
  <c r="L855" i="14"/>
  <c r="M855" i="14"/>
  <c r="L854" i="14"/>
  <c r="M854" i="14"/>
  <c r="L853" i="14"/>
  <c r="M853" i="14"/>
  <c r="L852" i="14"/>
  <c r="M852" i="14"/>
  <c r="L851" i="14"/>
  <c r="M851" i="14"/>
  <c r="L850" i="14"/>
  <c r="M850" i="14"/>
  <c r="L849" i="14"/>
  <c r="M849" i="14"/>
  <c r="L848" i="14"/>
  <c r="M848" i="14"/>
  <c r="L847" i="14"/>
  <c r="M847" i="14"/>
  <c r="L846" i="14"/>
  <c r="M846" i="14"/>
  <c r="L845" i="14"/>
  <c r="M845" i="14"/>
  <c r="L844" i="14"/>
  <c r="M844" i="14"/>
  <c r="L843" i="14"/>
  <c r="M843" i="14"/>
  <c r="L842" i="14"/>
  <c r="M842" i="14"/>
  <c r="L841" i="14"/>
  <c r="M841" i="14"/>
  <c r="L840" i="14"/>
  <c r="M840" i="14"/>
  <c r="L839" i="14"/>
  <c r="M839" i="14"/>
  <c r="L838" i="14"/>
  <c r="M838" i="14"/>
  <c r="L837" i="14"/>
  <c r="M837" i="14"/>
  <c r="L836" i="14"/>
  <c r="M836" i="14"/>
  <c r="L835" i="14"/>
  <c r="M835" i="14"/>
  <c r="L834" i="14"/>
  <c r="M834" i="14"/>
  <c r="L833" i="14"/>
  <c r="M833" i="14"/>
  <c r="L832" i="14"/>
  <c r="M832" i="14"/>
  <c r="L831" i="14"/>
  <c r="M831" i="14"/>
  <c r="L830" i="14"/>
  <c r="M830" i="14"/>
  <c r="L829" i="14"/>
  <c r="M829" i="14"/>
  <c r="L828" i="14"/>
  <c r="M828" i="14"/>
  <c r="L827" i="14"/>
  <c r="M827" i="14"/>
  <c r="L826" i="14"/>
  <c r="M826" i="14"/>
  <c r="L825" i="14"/>
  <c r="M825" i="14"/>
  <c r="L824" i="14"/>
  <c r="M824" i="14"/>
  <c r="L823" i="14"/>
  <c r="M823" i="14"/>
  <c r="L822" i="14"/>
  <c r="M822" i="14"/>
  <c r="L821" i="14"/>
  <c r="M821" i="14"/>
  <c r="L820" i="14"/>
  <c r="M820" i="14"/>
  <c r="L819" i="14"/>
  <c r="M819" i="14"/>
  <c r="L818" i="14"/>
  <c r="M818" i="14"/>
  <c r="L817" i="14"/>
  <c r="M817" i="14"/>
  <c r="L816" i="14"/>
  <c r="M816" i="14"/>
  <c r="L815" i="14"/>
  <c r="M815" i="14"/>
  <c r="L814" i="14"/>
  <c r="M814" i="14"/>
  <c r="L813" i="14"/>
  <c r="M813" i="14"/>
  <c r="L812" i="14"/>
  <c r="M812" i="14"/>
  <c r="L811" i="14"/>
  <c r="M811" i="14"/>
  <c r="L810" i="14"/>
  <c r="M810" i="14"/>
  <c r="L809" i="14"/>
  <c r="M809" i="14"/>
  <c r="L808" i="14"/>
  <c r="M808" i="14"/>
  <c r="L807" i="14"/>
  <c r="M807" i="14"/>
  <c r="L806" i="14"/>
  <c r="M806" i="14"/>
  <c r="L805" i="14"/>
  <c r="M805" i="14"/>
  <c r="L804" i="14"/>
  <c r="M804" i="14"/>
  <c r="L803" i="14"/>
  <c r="M803" i="14"/>
  <c r="L802" i="14"/>
  <c r="M802" i="14"/>
  <c r="L801" i="14"/>
  <c r="M801" i="14"/>
  <c r="L800" i="14"/>
  <c r="M800" i="14"/>
  <c r="L799" i="14"/>
  <c r="M799" i="14"/>
  <c r="L798" i="14"/>
  <c r="M798" i="14"/>
  <c r="L797" i="14"/>
  <c r="M797" i="14"/>
  <c r="L796" i="14"/>
  <c r="M796" i="14"/>
  <c r="L795" i="14"/>
  <c r="M795" i="14"/>
  <c r="L794" i="14"/>
  <c r="M794" i="14"/>
  <c r="L793" i="14"/>
  <c r="M793" i="14"/>
  <c r="L792" i="14"/>
  <c r="M792" i="14"/>
  <c r="L791" i="14"/>
  <c r="M791" i="14"/>
  <c r="L790" i="14"/>
  <c r="M790" i="14"/>
  <c r="L789" i="14"/>
  <c r="M789" i="14"/>
  <c r="L788" i="14"/>
  <c r="M788" i="14"/>
  <c r="L787" i="14"/>
  <c r="M787" i="14"/>
  <c r="L786" i="14"/>
  <c r="M786" i="14"/>
  <c r="L785" i="14"/>
  <c r="M785" i="14"/>
  <c r="L784" i="14"/>
  <c r="M784" i="14"/>
  <c r="L783" i="14"/>
  <c r="M783" i="14"/>
  <c r="L782" i="14"/>
  <c r="M782" i="14"/>
  <c r="L781" i="14"/>
  <c r="M781" i="14"/>
  <c r="L780" i="14"/>
  <c r="M780" i="14"/>
  <c r="L779" i="14"/>
  <c r="M779" i="14"/>
  <c r="L778" i="14"/>
  <c r="M778" i="14"/>
  <c r="L777" i="14"/>
  <c r="M777" i="14"/>
  <c r="L776" i="14"/>
  <c r="M776" i="14"/>
  <c r="L775" i="14"/>
  <c r="M775" i="14"/>
  <c r="L774" i="14"/>
  <c r="M774" i="14"/>
  <c r="L773" i="14"/>
  <c r="M773" i="14"/>
  <c r="L772" i="14"/>
  <c r="M772" i="14"/>
  <c r="L771" i="14"/>
  <c r="M771" i="14"/>
  <c r="L770" i="14"/>
  <c r="M770" i="14"/>
  <c r="L769" i="14"/>
  <c r="M769" i="14"/>
  <c r="L768" i="14"/>
  <c r="M768" i="14"/>
  <c r="L767" i="14"/>
  <c r="M767" i="14"/>
  <c r="L766" i="14"/>
  <c r="M766" i="14"/>
  <c r="L765" i="14"/>
  <c r="M765" i="14"/>
  <c r="L764" i="14"/>
  <c r="M764" i="14"/>
  <c r="L763" i="14"/>
  <c r="M763" i="14"/>
  <c r="L762" i="14"/>
  <c r="M762" i="14"/>
  <c r="L761" i="14"/>
  <c r="M761" i="14"/>
  <c r="L760" i="14"/>
  <c r="M760" i="14"/>
  <c r="L759" i="14"/>
  <c r="M759" i="14"/>
  <c r="L758" i="14"/>
  <c r="M758" i="14"/>
  <c r="L757" i="14"/>
  <c r="M757" i="14"/>
  <c r="L756" i="14"/>
  <c r="M756" i="14"/>
  <c r="L755" i="14"/>
  <c r="M755" i="14"/>
  <c r="L754" i="14"/>
  <c r="M754" i="14"/>
  <c r="L753" i="14"/>
  <c r="M753" i="14"/>
  <c r="L752" i="14"/>
  <c r="M752" i="14"/>
  <c r="L751" i="14"/>
  <c r="M751" i="14"/>
  <c r="L750" i="14"/>
  <c r="M750" i="14"/>
  <c r="L749" i="14"/>
  <c r="M749" i="14"/>
  <c r="L748" i="14"/>
  <c r="M748" i="14"/>
  <c r="L747" i="14"/>
  <c r="M747" i="14"/>
  <c r="L746" i="14"/>
  <c r="M746" i="14"/>
  <c r="L745" i="14"/>
  <c r="M745" i="14"/>
  <c r="L744" i="14"/>
  <c r="M744" i="14"/>
  <c r="L743" i="14"/>
  <c r="M743" i="14"/>
  <c r="L742" i="14"/>
  <c r="M742" i="14"/>
  <c r="L741" i="14"/>
  <c r="M741" i="14"/>
  <c r="L740" i="14"/>
  <c r="M740" i="14"/>
  <c r="L739" i="14"/>
  <c r="M739" i="14"/>
  <c r="L738" i="14"/>
  <c r="M738" i="14"/>
  <c r="L737" i="14"/>
  <c r="M737" i="14"/>
  <c r="L736" i="14"/>
  <c r="M736" i="14"/>
  <c r="L735" i="14"/>
  <c r="M735" i="14"/>
  <c r="L734" i="14"/>
  <c r="M734" i="14"/>
  <c r="L733" i="14"/>
  <c r="M733" i="14"/>
  <c r="L732" i="14"/>
  <c r="M732" i="14"/>
  <c r="L731" i="14"/>
  <c r="M731" i="14"/>
  <c r="L730" i="14"/>
  <c r="M730" i="14"/>
  <c r="L729" i="14"/>
  <c r="M729" i="14"/>
  <c r="L728" i="14"/>
  <c r="M728" i="14"/>
  <c r="L727" i="14"/>
  <c r="M727" i="14"/>
  <c r="L726" i="14"/>
  <c r="M726" i="14"/>
  <c r="L725" i="14"/>
  <c r="M725" i="14"/>
  <c r="L724" i="14"/>
  <c r="M724" i="14"/>
  <c r="L723" i="14"/>
  <c r="M723" i="14"/>
  <c r="L722" i="14"/>
  <c r="M722" i="14"/>
  <c r="L721" i="14"/>
  <c r="M721" i="14"/>
  <c r="L720" i="14"/>
  <c r="M720" i="14"/>
  <c r="L719" i="14"/>
  <c r="M719" i="14"/>
  <c r="L718" i="14"/>
  <c r="M718" i="14"/>
  <c r="L717" i="14"/>
  <c r="M717" i="14"/>
  <c r="L716" i="14"/>
  <c r="M716" i="14"/>
  <c r="L715" i="14"/>
  <c r="M715" i="14"/>
  <c r="L714" i="14"/>
  <c r="M714" i="14"/>
  <c r="L713" i="14"/>
  <c r="M713" i="14"/>
  <c r="L712" i="14"/>
  <c r="M712" i="14"/>
  <c r="L711" i="14"/>
  <c r="M711" i="14"/>
  <c r="L710" i="14"/>
  <c r="M710" i="14"/>
  <c r="L709" i="14"/>
  <c r="M709" i="14"/>
  <c r="L708" i="14"/>
  <c r="M708" i="14"/>
  <c r="L707" i="14"/>
  <c r="M707" i="14"/>
  <c r="L706" i="14"/>
  <c r="M706" i="14"/>
  <c r="L705" i="14"/>
  <c r="M705" i="14"/>
  <c r="L704" i="14"/>
  <c r="M704" i="14"/>
  <c r="L703" i="14"/>
  <c r="M703" i="14"/>
  <c r="L702" i="14"/>
  <c r="M702" i="14"/>
  <c r="L701" i="14"/>
  <c r="M701" i="14"/>
  <c r="L700" i="14"/>
  <c r="M700" i="14"/>
  <c r="L699" i="14"/>
  <c r="M699" i="14"/>
  <c r="L698" i="14"/>
  <c r="M698" i="14"/>
  <c r="L697" i="14"/>
  <c r="M697" i="14"/>
  <c r="L696" i="14"/>
  <c r="M696" i="14"/>
  <c r="L695" i="14"/>
  <c r="M695" i="14"/>
  <c r="L694" i="14"/>
  <c r="M694" i="14"/>
  <c r="L693" i="14"/>
  <c r="M693" i="14"/>
  <c r="L692" i="14"/>
  <c r="M692" i="14"/>
  <c r="L691" i="14"/>
  <c r="M691" i="14"/>
  <c r="L690" i="14"/>
  <c r="M690" i="14"/>
  <c r="L689" i="14"/>
  <c r="M689" i="14"/>
  <c r="L688" i="14"/>
  <c r="M688" i="14"/>
  <c r="L687" i="14"/>
  <c r="M687" i="14"/>
  <c r="L686" i="14"/>
  <c r="M686" i="14"/>
  <c r="L685" i="14"/>
  <c r="M685" i="14"/>
  <c r="L684" i="14"/>
  <c r="M684" i="14"/>
  <c r="L683" i="14"/>
  <c r="M683" i="14"/>
  <c r="L682" i="14"/>
  <c r="M682" i="14"/>
  <c r="L681" i="14"/>
  <c r="M681" i="14"/>
  <c r="L680" i="14"/>
  <c r="M680" i="14"/>
  <c r="L679" i="14"/>
  <c r="M679" i="14"/>
  <c r="L678" i="14"/>
  <c r="M678" i="14"/>
  <c r="L677" i="14"/>
  <c r="M677" i="14"/>
  <c r="L676" i="14"/>
  <c r="M676" i="14"/>
  <c r="L675" i="14"/>
  <c r="M675" i="14"/>
  <c r="L674" i="14"/>
  <c r="M674" i="14"/>
  <c r="L673" i="14"/>
  <c r="M673" i="14"/>
  <c r="L672" i="14"/>
  <c r="M672" i="14"/>
  <c r="L671" i="14"/>
  <c r="M671" i="14"/>
  <c r="L670" i="14"/>
  <c r="M670" i="14"/>
  <c r="L669" i="14"/>
  <c r="M669" i="14"/>
  <c r="L668" i="14"/>
  <c r="M668" i="14"/>
  <c r="L667" i="14"/>
  <c r="M667" i="14"/>
  <c r="L666" i="14"/>
  <c r="M666" i="14"/>
  <c r="L665" i="14"/>
  <c r="M665" i="14"/>
  <c r="L664" i="14"/>
  <c r="M664" i="14"/>
  <c r="L663" i="14"/>
  <c r="M663" i="14"/>
  <c r="L662" i="14"/>
  <c r="M662" i="14"/>
  <c r="L661" i="14"/>
  <c r="M661" i="14"/>
  <c r="L660" i="14"/>
  <c r="M660" i="14"/>
  <c r="L659" i="14"/>
  <c r="M659" i="14"/>
  <c r="L658" i="14"/>
  <c r="M658" i="14"/>
  <c r="L657" i="14"/>
  <c r="M657" i="14"/>
  <c r="L656" i="14"/>
  <c r="M656" i="14"/>
  <c r="L655" i="14"/>
  <c r="M655" i="14"/>
  <c r="L654" i="14"/>
  <c r="M654" i="14"/>
  <c r="L653" i="14"/>
  <c r="M653" i="14"/>
  <c r="L652" i="14"/>
  <c r="M652" i="14"/>
  <c r="L651" i="14"/>
  <c r="M651" i="14"/>
  <c r="L650" i="14"/>
  <c r="M650" i="14"/>
  <c r="L649" i="14"/>
  <c r="M649" i="14"/>
  <c r="L648" i="14"/>
  <c r="M648" i="14"/>
  <c r="L647" i="14"/>
  <c r="M647" i="14"/>
  <c r="L646" i="14"/>
  <c r="M646" i="14"/>
  <c r="L645" i="14"/>
  <c r="M645" i="14"/>
  <c r="L644" i="14"/>
  <c r="M644" i="14"/>
  <c r="L643" i="14"/>
  <c r="M643" i="14"/>
  <c r="L642" i="14"/>
  <c r="M642" i="14"/>
  <c r="L641" i="14"/>
  <c r="M641" i="14"/>
  <c r="L640" i="14"/>
  <c r="M640" i="14"/>
  <c r="L231" i="14"/>
  <c r="M231" i="14"/>
  <c r="L232" i="14"/>
  <c r="M232" i="14"/>
  <c r="L233" i="14"/>
  <c r="M233" i="14"/>
  <c r="L234" i="14"/>
  <c r="M234" i="14"/>
  <c r="L235" i="14"/>
  <c r="M235" i="14"/>
  <c r="L236" i="14"/>
  <c r="M236" i="14"/>
  <c r="L237" i="14"/>
  <c r="M237" i="14"/>
  <c r="L238" i="14"/>
  <c r="M238" i="14"/>
  <c r="L239" i="14"/>
  <c r="M239" i="14"/>
  <c r="L240" i="14"/>
  <c r="M240" i="14"/>
  <c r="L241" i="14"/>
  <c r="M241" i="14"/>
  <c r="L242" i="14"/>
  <c r="M242" i="14"/>
  <c r="L243" i="14"/>
  <c r="M243" i="14"/>
  <c r="L244" i="14"/>
  <c r="M244" i="14"/>
  <c r="L245" i="14"/>
  <c r="M245" i="14"/>
  <c r="L246" i="14"/>
  <c r="M246" i="14"/>
  <c r="L247" i="14"/>
  <c r="M247" i="14"/>
  <c r="L248" i="14"/>
  <c r="M248" i="14"/>
  <c r="L249" i="14"/>
  <c r="M249" i="14"/>
  <c r="L250" i="14"/>
  <c r="M250" i="14"/>
  <c r="L251" i="14"/>
  <c r="M251" i="14"/>
  <c r="L252" i="14"/>
  <c r="M252" i="14"/>
  <c r="L253" i="14"/>
  <c r="M253" i="14"/>
  <c r="L254" i="14"/>
  <c r="M254" i="14"/>
  <c r="L255" i="14"/>
  <c r="M255" i="14"/>
  <c r="L256" i="14"/>
  <c r="M256" i="14"/>
  <c r="L257" i="14"/>
  <c r="M257" i="14"/>
  <c r="L258" i="14"/>
  <c r="M258" i="14"/>
  <c r="L259" i="14"/>
  <c r="M259" i="14"/>
  <c r="L313" i="14"/>
  <c r="M313" i="14"/>
  <c r="L260" i="14"/>
  <c r="M260" i="14"/>
  <c r="L261" i="14"/>
  <c r="M261" i="14"/>
  <c r="L262" i="14"/>
  <c r="M262" i="14"/>
  <c r="L263" i="14"/>
  <c r="M263" i="14"/>
  <c r="L264" i="14"/>
  <c r="M264" i="14"/>
  <c r="L265" i="14"/>
  <c r="M265" i="14"/>
  <c r="L266" i="14"/>
  <c r="M266" i="14"/>
  <c r="L267" i="14"/>
  <c r="M267" i="14"/>
  <c r="L268" i="14"/>
  <c r="M268" i="14"/>
  <c r="L269" i="14"/>
  <c r="M269" i="14"/>
  <c r="L270" i="14"/>
  <c r="M270" i="14"/>
  <c r="L271" i="14"/>
  <c r="M271" i="14"/>
  <c r="L272" i="14"/>
  <c r="M272" i="14"/>
  <c r="L273" i="14"/>
  <c r="M273" i="14"/>
  <c r="L274" i="14"/>
  <c r="M274" i="14"/>
  <c r="L275" i="14"/>
  <c r="M275" i="14"/>
  <c r="L276" i="14"/>
  <c r="M276" i="14"/>
  <c r="L277" i="14"/>
  <c r="M277" i="14"/>
  <c r="L278" i="14"/>
  <c r="M278" i="14"/>
  <c r="L279" i="14"/>
  <c r="M279" i="14"/>
  <c r="L280" i="14"/>
  <c r="M280" i="14"/>
  <c r="L281" i="14"/>
  <c r="M281" i="14"/>
  <c r="L282" i="14"/>
  <c r="M282" i="14"/>
  <c r="L283" i="14"/>
  <c r="M283" i="14"/>
  <c r="L284" i="14"/>
  <c r="M284" i="14"/>
  <c r="L285" i="14"/>
  <c r="M285" i="14"/>
  <c r="L286" i="14"/>
  <c r="M286" i="14"/>
  <c r="L287" i="14"/>
  <c r="M287" i="14"/>
  <c r="L288" i="14"/>
  <c r="M288" i="14"/>
  <c r="L289" i="14"/>
  <c r="M289" i="14"/>
  <c r="L290" i="14"/>
  <c r="M290" i="14"/>
  <c r="L291" i="14"/>
  <c r="M291" i="14"/>
  <c r="L292" i="14"/>
  <c r="M292" i="14"/>
  <c r="L293" i="14"/>
  <c r="M293" i="14"/>
  <c r="L294" i="14"/>
  <c r="M294" i="14"/>
  <c r="L295" i="14"/>
  <c r="M295" i="14"/>
  <c r="L296" i="14"/>
  <c r="M296" i="14"/>
  <c r="L297" i="14"/>
  <c r="M297" i="14"/>
  <c r="L298" i="14"/>
  <c r="M298" i="14"/>
  <c r="L299" i="14"/>
  <c r="M299" i="14"/>
  <c r="L300" i="14"/>
  <c r="M300" i="14"/>
  <c r="L301" i="14"/>
  <c r="M301" i="14"/>
  <c r="L302" i="14"/>
  <c r="M302" i="14"/>
  <c r="L303" i="14"/>
  <c r="M303" i="14"/>
  <c r="L304" i="14"/>
  <c r="M304" i="14"/>
  <c r="L305" i="14"/>
  <c r="M305" i="14"/>
  <c r="L306" i="14"/>
  <c r="M306" i="14"/>
  <c r="L307" i="14"/>
  <c r="M307" i="14"/>
  <c r="L308" i="14"/>
  <c r="M308" i="14"/>
  <c r="L309" i="14"/>
  <c r="M309" i="14"/>
  <c r="L310" i="14"/>
  <c r="M310" i="14"/>
  <c r="L311" i="14"/>
  <c r="M311" i="14"/>
  <c r="L312" i="14"/>
  <c r="M312" i="14"/>
  <c r="L558" i="14"/>
  <c r="M558" i="14"/>
  <c r="L557" i="14"/>
  <c r="M557" i="14"/>
  <c r="L556" i="14"/>
  <c r="M556" i="14"/>
  <c r="L555" i="14"/>
  <c r="M555" i="14"/>
  <c r="L554" i="14"/>
  <c r="M554" i="14"/>
  <c r="L553" i="14"/>
  <c r="M553" i="14"/>
  <c r="L552" i="14"/>
  <c r="M552" i="14"/>
  <c r="L551" i="14"/>
  <c r="M551" i="14"/>
  <c r="L550" i="14"/>
  <c r="M550" i="14"/>
  <c r="L549" i="14"/>
  <c r="M549" i="14"/>
  <c r="L548" i="14"/>
  <c r="M548" i="14"/>
  <c r="L547" i="14"/>
  <c r="M547" i="14"/>
  <c r="L546" i="14"/>
  <c r="M546" i="14"/>
  <c r="L545" i="14"/>
  <c r="M545" i="14"/>
  <c r="L544" i="14"/>
  <c r="M544" i="14"/>
  <c r="L543" i="14"/>
  <c r="M543" i="14"/>
  <c r="L542" i="14"/>
  <c r="M542" i="14"/>
  <c r="L541" i="14"/>
  <c r="M541" i="14"/>
  <c r="L540" i="14"/>
  <c r="M540" i="14"/>
  <c r="L539" i="14"/>
  <c r="M539" i="14"/>
  <c r="L538" i="14"/>
  <c r="M538" i="14"/>
  <c r="L537" i="14"/>
  <c r="M537" i="14"/>
  <c r="L536" i="14"/>
  <c r="M536" i="14"/>
  <c r="L535" i="14"/>
  <c r="M535" i="14"/>
  <c r="L534" i="14"/>
  <c r="M534" i="14"/>
  <c r="L533" i="14"/>
  <c r="M533" i="14"/>
  <c r="L532" i="14"/>
  <c r="M532" i="14"/>
  <c r="L531" i="14"/>
  <c r="M531" i="14"/>
  <c r="L530" i="14"/>
  <c r="M530" i="14"/>
  <c r="L529" i="14"/>
  <c r="M529" i="14"/>
  <c r="L528" i="14"/>
  <c r="M528" i="14"/>
  <c r="L527" i="14"/>
  <c r="M527" i="14"/>
  <c r="L526" i="14"/>
  <c r="M526" i="14"/>
  <c r="L525" i="14"/>
  <c r="M525" i="14"/>
  <c r="L524" i="14"/>
  <c r="M524" i="14"/>
  <c r="L523" i="14"/>
  <c r="M523" i="14"/>
  <c r="L522" i="14"/>
  <c r="M522" i="14"/>
  <c r="L521" i="14"/>
  <c r="M521" i="14"/>
  <c r="L520" i="14"/>
  <c r="M520" i="14"/>
  <c r="L519" i="14"/>
  <c r="M519" i="14"/>
  <c r="L518" i="14"/>
  <c r="M518" i="14"/>
  <c r="L517" i="14"/>
  <c r="M517" i="14"/>
  <c r="L516" i="14"/>
  <c r="M516" i="14"/>
  <c r="L515" i="14"/>
  <c r="M515" i="14"/>
  <c r="L514" i="14"/>
  <c r="M514" i="14"/>
  <c r="L513" i="14"/>
  <c r="M513" i="14"/>
  <c r="L512" i="14"/>
  <c r="M512" i="14"/>
  <c r="L511" i="14"/>
  <c r="M511" i="14"/>
  <c r="L510" i="14"/>
  <c r="M510" i="14"/>
  <c r="L509" i="14"/>
  <c r="M509" i="14"/>
  <c r="L508" i="14"/>
  <c r="M508" i="14"/>
  <c r="L507" i="14"/>
  <c r="M507" i="14"/>
  <c r="L506" i="14"/>
  <c r="M506" i="14"/>
  <c r="L505" i="14"/>
  <c r="M505" i="14"/>
  <c r="L504" i="14"/>
  <c r="M504" i="14"/>
  <c r="L503" i="14"/>
  <c r="M503" i="14"/>
  <c r="L502" i="14"/>
  <c r="M502" i="14"/>
  <c r="L501" i="14"/>
  <c r="M501" i="14"/>
  <c r="L500" i="14"/>
  <c r="M500" i="14"/>
  <c r="L499" i="14"/>
  <c r="M499" i="14"/>
  <c r="L498" i="14"/>
  <c r="M498" i="14"/>
  <c r="L497" i="14"/>
  <c r="M497" i="14"/>
  <c r="L496" i="14"/>
  <c r="M496" i="14"/>
  <c r="L495" i="14"/>
  <c r="M495" i="14"/>
  <c r="L494" i="14"/>
  <c r="M494" i="14"/>
  <c r="L493" i="14"/>
  <c r="M493" i="14"/>
  <c r="L492" i="14"/>
  <c r="M492" i="14"/>
  <c r="L491" i="14"/>
  <c r="M491" i="14"/>
  <c r="L490" i="14"/>
  <c r="M490" i="14"/>
  <c r="L489" i="14"/>
  <c r="M489" i="14"/>
  <c r="L488" i="14"/>
  <c r="M488" i="14"/>
  <c r="L487" i="14"/>
  <c r="M487" i="14"/>
  <c r="L486" i="14"/>
  <c r="M486" i="14"/>
  <c r="L485" i="14"/>
  <c r="M485" i="14"/>
  <c r="L484" i="14"/>
  <c r="M484" i="14"/>
  <c r="L483" i="14"/>
  <c r="M483" i="14"/>
  <c r="L482" i="14"/>
  <c r="M482" i="14"/>
  <c r="L481" i="14"/>
  <c r="M481" i="14"/>
  <c r="L480" i="14"/>
  <c r="M480" i="14"/>
  <c r="L479" i="14"/>
  <c r="M479" i="14"/>
  <c r="L478" i="14"/>
  <c r="M478" i="14"/>
  <c r="L477" i="14"/>
  <c r="M477" i="14"/>
  <c r="L476" i="14"/>
  <c r="M476" i="14"/>
  <c r="L475" i="14"/>
  <c r="M475" i="14"/>
  <c r="L474" i="14"/>
  <c r="M474" i="14"/>
  <c r="L473" i="14"/>
  <c r="M473" i="14"/>
  <c r="L472" i="14"/>
  <c r="M472" i="14"/>
  <c r="L471" i="14"/>
  <c r="M471" i="14"/>
  <c r="L470" i="14"/>
  <c r="M470" i="14"/>
  <c r="L469" i="14"/>
  <c r="M469" i="14"/>
  <c r="L468" i="14"/>
  <c r="M468" i="14"/>
  <c r="L467" i="14"/>
  <c r="M467" i="14"/>
  <c r="L466" i="14"/>
  <c r="M466" i="14"/>
  <c r="L465" i="14"/>
  <c r="M465" i="14"/>
  <c r="L464" i="14"/>
  <c r="M464" i="14"/>
  <c r="L463" i="14"/>
  <c r="M463" i="14"/>
  <c r="L462" i="14"/>
  <c r="M462" i="14"/>
  <c r="L461" i="14"/>
  <c r="M461" i="14"/>
  <c r="L460" i="14"/>
  <c r="M460" i="14"/>
  <c r="L459" i="14"/>
  <c r="M459" i="14"/>
  <c r="L458" i="14"/>
  <c r="M458" i="14"/>
  <c r="L457" i="14"/>
  <c r="M457" i="14"/>
  <c r="L456" i="14"/>
  <c r="M456" i="14"/>
  <c r="L455" i="14"/>
  <c r="M455" i="14"/>
  <c r="L454" i="14"/>
  <c r="M454" i="14"/>
  <c r="L453" i="14"/>
  <c r="M453" i="14"/>
  <c r="L452" i="14"/>
  <c r="M452" i="14"/>
  <c r="L451" i="14"/>
  <c r="M451" i="14"/>
  <c r="L450" i="14"/>
  <c r="M450" i="14"/>
  <c r="L449" i="14"/>
  <c r="M449" i="14"/>
  <c r="L448" i="14"/>
  <c r="M448" i="14"/>
  <c r="L447" i="14"/>
  <c r="M447" i="14"/>
  <c r="L446" i="14"/>
  <c r="M446" i="14"/>
  <c r="L445" i="14"/>
  <c r="M445" i="14"/>
  <c r="L444" i="14"/>
  <c r="M444" i="14"/>
  <c r="L443" i="14"/>
  <c r="M443" i="14"/>
  <c r="L442" i="14"/>
  <c r="M442" i="14"/>
  <c r="L441" i="14"/>
  <c r="M441" i="14"/>
  <c r="L440" i="14"/>
  <c r="M440" i="14"/>
  <c r="L439" i="14"/>
  <c r="M439" i="14"/>
  <c r="L438" i="14"/>
  <c r="M438" i="14"/>
  <c r="L437" i="14"/>
  <c r="M437" i="14"/>
  <c r="L436" i="14"/>
  <c r="M436" i="14"/>
  <c r="L435" i="14"/>
  <c r="M435" i="14"/>
  <c r="L434" i="14"/>
  <c r="M434" i="14"/>
  <c r="L433" i="14"/>
  <c r="M433" i="14"/>
  <c r="L432" i="14"/>
  <c r="M432" i="14"/>
  <c r="L431" i="14"/>
  <c r="M431" i="14"/>
  <c r="L430" i="14"/>
  <c r="M430" i="14"/>
  <c r="L429" i="14"/>
  <c r="M429" i="14"/>
  <c r="L428" i="14"/>
  <c r="M428" i="14"/>
  <c r="L427" i="14"/>
  <c r="M427" i="14"/>
  <c r="L426" i="14"/>
  <c r="M426" i="14"/>
  <c r="L425" i="14"/>
  <c r="M425" i="14"/>
  <c r="L424" i="14"/>
  <c r="M424" i="14"/>
  <c r="L423" i="14"/>
  <c r="M423" i="14"/>
  <c r="L422" i="14"/>
  <c r="M422" i="14"/>
  <c r="L421" i="14"/>
  <c r="M421" i="14"/>
  <c r="L420" i="14"/>
  <c r="M420" i="14"/>
  <c r="L419" i="14"/>
  <c r="M419" i="14"/>
  <c r="L418" i="14"/>
  <c r="M418" i="14"/>
  <c r="L417" i="14"/>
  <c r="M417" i="14"/>
  <c r="L416" i="14"/>
  <c r="M416" i="14"/>
  <c r="L415" i="14"/>
  <c r="M415" i="14"/>
  <c r="L414" i="14"/>
  <c r="M414" i="14"/>
  <c r="L413" i="14"/>
  <c r="M413" i="14"/>
  <c r="L412" i="14"/>
  <c r="M412" i="14"/>
  <c r="L411" i="14"/>
  <c r="M411" i="14"/>
  <c r="L410" i="14"/>
  <c r="M410" i="14"/>
  <c r="L409" i="14"/>
  <c r="M409" i="14"/>
  <c r="L408" i="14"/>
  <c r="M408" i="14"/>
  <c r="L407" i="14"/>
  <c r="M407" i="14"/>
  <c r="L406" i="14"/>
  <c r="M406" i="14"/>
  <c r="L405" i="14"/>
  <c r="M405" i="14"/>
  <c r="L404" i="14"/>
  <c r="M404" i="14"/>
  <c r="L403" i="14"/>
  <c r="M403" i="14"/>
  <c r="L402" i="14"/>
  <c r="M402" i="14"/>
  <c r="L401" i="14"/>
  <c r="M401" i="14"/>
  <c r="L400" i="14"/>
  <c r="M400" i="14"/>
  <c r="L399" i="14"/>
  <c r="M399" i="14"/>
  <c r="L398" i="14"/>
  <c r="M398" i="14"/>
  <c r="L397" i="14"/>
  <c r="M397" i="14"/>
  <c r="L396" i="14"/>
  <c r="M396" i="14"/>
  <c r="L395" i="14"/>
  <c r="M395" i="14"/>
  <c r="L394" i="14"/>
  <c r="M394" i="14"/>
  <c r="L393" i="14"/>
  <c r="M393" i="14"/>
  <c r="L392" i="14"/>
  <c r="M392" i="14"/>
  <c r="L391" i="14"/>
  <c r="M391" i="14"/>
  <c r="L390" i="14"/>
  <c r="M390" i="14"/>
  <c r="L389" i="14"/>
  <c r="M389" i="14"/>
  <c r="L388" i="14"/>
  <c r="M388" i="14"/>
  <c r="L387" i="14"/>
  <c r="M387" i="14"/>
  <c r="L386" i="14"/>
  <c r="M386" i="14"/>
  <c r="L385" i="14"/>
  <c r="M385" i="14"/>
  <c r="L384" i="14"/>
  <c r="M384" i="14"/>
  <c r="L383" i="14"/>
  <c r="M383" i="14"/>
  <c r="L382" i="14"/>
  <c r="M382" i="14"/>
  <c r="L381" i="14"/>
  <c r="M381" i="14"/>
  <c r="L380" i="14"/>
  <c r="M380" i="14"/>
  <c r="L379" i="14"/>
  <c r="M379" i="14"/>
  <c r="L378" i="14"/>
  <c r="M378" i="14"/>
  <c r="L377" i="14"/>
  <c r="M377" i="14"/>
  <c r="L376" i="14"/>
  <c r="M376" i="14"/>
  <c r="L375" i="14"/>
  <c r="M375" i="14"/>
  <c r="L374" i="14"/>
  <c r="M374" i="14"/>
  <c r="L373" i="14"/>
  <c r="M373" i="14"/>
  <c r="L372" i="14"/>
  <c r="M372" i="14"/>
  <c r="L371" i="14"/>
  <c r="M371" i="14"/>
  <c r="L370" i="14"/>
  <c r="M370" i="14"/>
  <c r="L369" i="14"/>
  <c r="M369" i="14"/>
  <c r="L368" i="14"/>
  <c r="M368" i="14"/>
  <c r="L367" i="14"/>
  <c r="M367" i="14"/>
  <c r="L366" i="14"/>
  <c r="M366" i="14"/>
  <c r="L365" i="14"/>
  <c r="M365" i="14"/>
  <c r="L364" i="14"/>
  <c r="M364" i="14"/>
  <c r="L363" i="14"/>
  <c r="M363" i="14"/>
  <c r="L362" i="14"/>
  <c r="M362" i="14"/>
  <c r="L361" i="14"/>
  <c r="M361" i="14"/>
  <c r="L360" i="14"/>
  <c r="M360" i="14"/>
  <c r="L359" i="14"/>
  <c r="M359" i="14"/>
  <c r="L358" i="14"/>
  <c r="M358" i="14"/>
  <c r="L357" i="14"/>
  <c r="M357" i="14"/>
  <c r="L356" i="14"/>
  <c r="M356" i="14"/>
  <c r="L355" i="14"/>
  <c r="M355" i="14"/>
  <c r="L354" i="14"/>
  <c r="M354" i="14"/>
  <c r="L353" i="14"/>
  <c r="M353" i="14"/>
  <c r="L352" i="14"/>
  <c r="M352" i="14"/>
  <c r="L351" i="14"/>
  <c r="M351" i="14"/>
  <c r="L350" i="14"/>
  <c r="M350" i="14"/>
  <c r="L349" i="14"/>
  <c r="M349" i="14"/>
  <c r="L348" i="14"/>
  <c r="M348" i="14"/>
  <c r="L347" i="14"/>
  <c r="M347" i="14"/>
  <c r="L346" i="14"/>
  <c r="M346" i="14"/>
  <c r="L345" i="14"/>
  <c r="M345" i="14"/>
  <c r="L344" i="14"/>
  <c r="M344" i="14"/>
  <c r="L343" i="14"/>
  <c r="M343" i="14"/>
  <c r="L342" i="14"/>
  <c r="M342" i="14"/>
  <c r="L341" i="14"/>
  <c r="M341" i="14"/>
  <c r="L340" i="14"/>
  <c r="M340" i="14"/>
  <c r="L339" i="14"/>
  <c r="M339" i="14"/>
  <c r="L338" i="14"/>
  <c r="M338" i="14"/>
  <c r="L337" i="14"/>
  <c r="M337" i="14"/>
  <c r="L336" i="14"/>
  <c r="M336" i="14"/>
  <c r="L335" i="14"/>
  <c r="M335" i="14"/>
  <c r="L334" i="14"/>
  <c r="M334" i="14"/>
  <c r="L333" i="14"/>
  <c r="M333" i="14"/>
  <c r="L332" i="14"/>
  <c r="M332" i="14"/>
  <c r="L331" i="14"/>
  <c r="M331" i="14"/>
  <c r="L330" i="14"/>
  <c r="M330" i="14"/>
  <c r="L329" i="14"/>
  <c r="M329" i="14"/>
  <c r="L328" i="14"/>
  <c r="M328" i="14"/>
  <c r="L327" i="14"/>
  <c r="M327" i="14"/>
  <c r="L326" i="14"/>
  <c r="M326" i="14"/>
  <c r="L325" i="14"/>
  <c r="M325" i="14"/>
  <c r="L324" i="14"/>
  <c r="M324" i="14"/>
  <c r="L323" i="14"/>
  <c r="M323" i="14"/>
  <c r="L322" i="14"/>
  <c r="M322" i="14"/>
  <c r="L321" i="14"/>
  <c r="M321" i="14"/>
  <c r="L320" i="14"/>
  <c r="M320" i="14"/>
  <c r="L319" i="14"/>
  <c r="M319" i="14"/>
  <c r="L318" i="14"/>
  <c r="M318" i="14"/>
  <c r="L317" i="14"/>
  <c r="M317" i="14"/>
  <c r="L316" i="14"/>
  <c r="M316" i="14"/>
  <c r="L315" i="14"/>
  <c r="M315" i="14"/>
  <c r="L314" i="14"/>
  <c r="M314" i="14"/>
  <c r="L230" i="14"/>
  <c r="M230" i="14"/>
  <c r="L229" i="14"/>
  <c r="M229" i="14"/>
  <c r="L228" i="14"/>
  <c r="M228" i="14"/>
  <c r="L227" i="14"/>
  <c r="M227" i="14"/>
  <c r="L226" i="14"/>
  <c r="M226" i="14"/>
  <c r="L225" i="14"/>
  <c r="M225" i="14"/>
  <c r="L224" i="14"/>
  <c r="M224" i="14"/>
  <c r="L223" i="14"/>
  <c r="M223" i="14"/>
  <c r="L222" i="14"/>
  <c r="M222" i="14"/>
  <c r="L221" i="14"/>
  <c r="M221" i="14"/>
  <c r="L220" i="14"/>
  <c r="M220" i="14"/>
  <c r="L219" i="14"/>
  <c r="M219" i="14"/>
  <c r="L218" i="14"/>
  <c r="M218" i="14"/>
  <c r="L217" i="14"/>
  <c r="M217" i="14"/>
  <c r="L216" i="14"/>
  <c r="M216" i="14"/>
  <c r="L215" i="14"/>
  <c r="M215" i="14"/>
  <c r="L214" i="14"/>
  <c r="M214" i="14"/>
  <c r="L213" i="14"/>
  <c r="M213" i="14"/>
  <c r="L212" i="14"/>
  <c r="M212" i="14"/>
  <c r="L211" i="14"/>
  <c r="M211" i="14"/>
  <c r="L210" i="14"/>
  <c r="M210" i="14"/>
  <c r="L209" i="14"/>
  <c r="M209" i="14"/>
  <c r="L208" i="14"/>
  <c r="M208" i="14"/>
  <c r="L207" i="14"/>
  <c r="M207" i="14"/>
  <c r="L206" i="14"/>
  <c r="M206" i="14"/>
  <c r="L205" i="14"/>
  <c r="M205" i="14"/>
  <c r="L204" i="14"/>
  <c r="M204" i="14"/>
  <c r="L203" i="14"/>
  <c r="M203" i="14"/>
  <c r="L202" i="14"/>
  <c r="M202" i="14"/>
  <c r="L201" i="14"/>
  <c r="M201" i="14"/>
  <c r="L200" i="14"/>
  <c r="M200" i="14"/>
  <c r="L199" i="14"/>
  <c r="M199" i="14"/>
  <c r="L198" i="14"/>
  <c r="M198" i="14"/>
  <c r="L197" i="14"/>
  <c r="M197" i="14"/>
  <c r="L196" i="14"/>
  <c r="M196" i="14"/>
  <c r="L195" i="14"/>
  <c r="M195" i="14"/>
  <c r="L194" i="14"/>
  <c r="M194" i="14"/>
  <c r="L193" i="14"/>
  <c r="M193" i="14"/>
  <c r="L192" i="14"/>
  <c r="M192" i="14"/>
  <c r="L191" i="14"/>
  <c r="M191" i="14"/>
  <c r="L190" i="14"/>
  <c r="M190" i="14"/>
  <c r="L189" i="14"/>
  <c r="M189" i="14"/>
  <c r="L188" i="14"/>
  <c r="M188" i="14"/>
  <c r="L187" i="14"/>
  <c r="M187" i="14"/>
  <c r="L186" i="14"/>
  <c r="M186" i="14"/>
  <c r="L185" i="14"/>
  <c r="M185" i="14"/>
  <c r="L184" i="14"/>
  <c r="M184" i="14"/>
  <c r="L183" i="14"/>
  <c r="M183" i="14"/>
  <c r="L182" i="14"/>
  <c r="M182" i="14"/>
  <c r="L181" i="14"/>
  <c r="M181" i="14"/>
  <c r="L180" i="14"/>
  <c r="M180" i="14"/>
  <c r="L179" i="14"/>
  <c r="M179" i="14"/>
  <c r="L178" i="14"/>
  <c r="M178" i="14"/>
  <c r="L177" i="14"/>
  <c r="M177" i="14"/>
  <c r="L176" i="14"/>
  <c r="M176" i="14"/>
  <c r="L175" i="14"/>
  <c r="M175" i="14"/>
  <c r="L174" i="14"/>
  <c r="M174" i="14"/>
  <c r="L173" i="14"/>
  <c r="M173" i="14"/>
  <c r="L172" i="14"/>
  <c r="M172" i="14"/>
  <c r="L171" i="14"/>
  <c r="M171" i="14"/>
  <c r="L170" i="14"/>
  <c r="M170" i="14"/>
  <c r="L169" i="14"/>
  <c r="M169" i="14"/>
  <c r="L168" i="14"/>
  <c r="M168" i="14"/>
  <c r="L167" i="14"/>
  <c r="M167" i="14"/>
  <c r="L166" i="14"/>
  <c r="M166" i="14"/>
  <c r="L165" i="14"/>
  <c r="M165" i="14"/>
  <c r="L164" i="14"/>
  <c r="M164" i="14"/>
  <c r="L163" i="14"/>
  <c r="M163" i="14"/>
  <c r="L162" i="14"/>
  <c r="M162" i="14"/>
  <c r="L161" i="14"/>
  <c r="M161" i="14"/>
  <c r="L160" i="14"/>
  <c r="M160" i="14"/>
  <c r="L159" i="14"/>
  <c r="M159" i="14"/>
  <c r="L158" i="14"/>
  <c r="M158" i="14"/>
  <c r="L157" i="14"/>
  <c r="M157" i="14"/>
  <c r="L156" i="14"/>
  <c r="M156" i="14"/>
  <c r="L155" i="14"/>
  <c r="M155" i="14"/>
  <c r="L154" i="14"/>
  <c r="M154" i="14"/>
  <c r="L153" i="14"/>
  <c r="M153" i="14"/>
  <c r="L152" i="14"/>
  <c r="M152" i="14"/>
  <c r="L151" i="14"/>
  <c r="M151" i="14"/>
  <c r="L150" i="14"/>
  <c r="M150" i="14"/>
  <c r="L149" i="14"/>
  <c r="M149" i="14"/>
  <c r="L148" i="14"/>
  <c r="M148" i="14"/>
  <c r="L147" i="14"/>
  <c r="M147" i="14"/>
  <c r="L146" i="14"/>
  <c r="M146" i="14"/>
  <c r="L145" i="14"/>
  <c r="M145" i="14"/>
  <c r="L144" i="14"/>
  <c r="M144" i="14"/>
  <c r="L143" i="14"/>
  <c r="M143" i="14"/>
  <c r="L142" i="14"/>
  <c r="M142" i="14"/>
  <c r="L141" i="14"/>
  <c r="M141" i="14"/>
  <c r="L140" i="14"/>
  <c r="M140" i="14"/>
  <c r="L139" i="14"/>
  <c r="M139" i="14"/>
  <c r="L138" i="14"/>
  <c r="M138" i="14"/>
  <c r="L137" i="14"/>
  <c r="M137" i="14"/>
  <c r="L136" i="14"/>
  <c r="M136" i="14"/>
  <c r="L135" i="14"/>
  <c r="M135" i="14"/>
  <c r="L134" i="14"/>
  <c r="M134" i="14"/>
  <c r="L133" i="14"/>
  <c r="M133" i="14"/>
  <c r="L132" i="14"/>
  <c r="M132" i="14"/>
  <c r="L131" i="14"/>
  <c r="M131" i="14"/>
  <c r="L130" i="14"/>
  <c r="M130" i="14"/>
  <c r="L129" i="14"/>
  <c r="M129" i="14"/>
  <c r="U3" i="14"/>
  <c r="U4" i="14"/>
  <c r="U5" i="14"/>
  <c r="U6" i="14"/>
  <c r="U7" i="14"/>
  <c r="U8" i="14"/>
  <c r="U9" i="14"/>
  <c r="U10" i="14"/>
  <c r="U11" i="14"/>
  <c r="U12" i="14"/>
  <c r="X12" i="14" s="1"/>
  <c r="U13" i="14"/>
  <c r="U14" i="14"/>
  <c r="U15" i="14"/>
  <c r="U16" i="14"/>
  <c r="X16" i="14" s="1"/>
  <c r="U17" i="14"/>
  <c r="U18" i="14"/>
  <c r="U19" i="14"/>
  <c r="U20" i="14"/>
  <c r="U21" i="14"/>
  <c r="U22" i="14"/>
  <c r="U23" i="14"/>
  <c r="U24" i="14"/>
  <c r="U25" i="14"/>
  <c r="U26" i="14"/>
  <c r="U27" i="14"/>
  <c r="U28" i="14"/>
  <c r="U29" i="14"/>
  <c r="U30" i="14"/>
  <c r="U31" i="14"/>
  <c r="U32" i="14"/>
  <c r="U33" i="14"/>
  <c r="U34" i="14"/>
  <c r="U35" i="14"/>
  <c r="U36" i="14"/>
  <c r="U37" i="14"/>
  <c r="U38" i="14"/>
  <c r="U39" i="14"/>
  <c r="U40" i="14"/>
  <c r="U41" i="14"/>
  <c r="U42" i="14"/>
  <c r="U43" i="14"/>
  <c r="U44" i="14"/>
  <c r="U45" i="14"/>
  <c r="U46" i="14"/>
  <c r="X46" i="14" s="1"/>
  <c r="U47" i="14"/>
  <c r="U48" i="14"/>
  <c r="U49" i="14"/>
  <c r="U50" i="14"/>
  <c r="U51" i="14"/>
  <c r="U52" i="14"/>
  <c r="U53" i="14"/>
  <c r="U54" i="14"/>
  <c r="X54" i="14" s="1"/>
  <c r="U55" i="14"/>
  <c r="U56" i="14"/>
  <c r="U57" i="14"/>
  <c r="U58" i="14"/>
  <c r="U59" i="14"/>
  <c r="U60" i="14"/>
  <c r="U61" i="14"/>
  <c r="U62" i="14"/>
  <c r="U63" i="14"/>
  <c r="X63" i="14" s="1"/>
  <c r="U64" i="14"/>
  <c r="U65" i="14"/>
  <c r="U66" i="14"/>
  <c r="X66" i="14" s="1"/>
  <c r="U67" i="14"/>
  <c r="X67" i="14" s="1"/>
  <c r="U68" i="14"/>
  <c r="X68" i="14" s="1"/>
  <c r="U69" i="14"/>
  <c r="X69" i="14" s="1"/>
  <c r="U70" i="14"/>
  <c r="X70" i="14" s="1"/>
  <c r="U71" i="14"/>
  <c r="X71" i="14" s="1"/>
  <c r="U72" i="14"/>
  <c r="X72" i="14" s="1"/>
  <c r="U73" i="14"/>
  <c r="X73" i="14" s="1"/>
  <c r="U74" i="14"/>
  <c r="X74" i="14" s="1"/>
  <c r="U75" i="14"/>
  <c r="X75" i="14" s="1"/>
  <c r="U76" i="14"/>
  <c r="X76" i="14" s="1"/>
  <c r="U77" i="14"/>
  <c r="X77" i="14" s="1"/>
  <c r="U78" i="14"/>
  <c r="X78" i="14" s="1"/>
  <c r="U79" i="14"/>
  <c r="X79" i="14" s="1"/>
  <c r="U80" i="14"/>
  <c r="X80" i="14" s="1"/>
  <c r="U81" i="14"/>
  <c r="X81" i="14" s="1"/>
  <c r="U82" i="14"/>
  <c r="X82" i="14" s="1"/>
  <c r="U83" i="14"/>
  <c r="U84" i="14"/>
  <c r="U85" i="14"/>
  <c r="U86" i="14"/>
  <c r="U87" i="14"/>
  <c r="U88" i="14"/>
  <c r="U89" i="14"/>
  <c r="X89" i="14" s="1"/>
  <c r="U90" i="14"/>
  <c r="U91" i="14"/>
  <c r="U92" i="14"/>
  <c r="U93" i="14"/>
  <c r="U94" i="14"/>
  <c r="X94" i="14" s="1"/>
  <c r="U95" i="14"/>
  <c r="X95" i="14" s="1"/>
  <c r="U96" i="14"/>
  <c r="X96" i="14" s="1"/>
  <c r="U97" i="14"/>
  <c r="U98" i="14"/>
  <c r="U99" i="14"/>
  <c r="U100" i="14"/>
  <c r="U101" i="14"/>
  <c r="U102" i="14"/>
  <c r="U103" i="14"/>
  <c r="U104" i="14"/>
  <c r="U105" i="14"/>
  <c r="U106" i="14"/>
  <c r="U107" i="14"/>
  <c r="U108" i="14"/>
  <c r="U109" i="14"/>
  <c r="U110" i="14"/>
  <c r="U111" i="14"/>
  <c r="U112" i="14"/>
  <c r="U113" i="14"/>
  <c r="X113" i="14" s="1"/>
  <c r="U114" i="14"/>
  <c r="U115" i="14"/>
  <c r="U116" i="14"/>
  <c r="U117" i="14"/>
  <c r="U118" i="14"/>
  <c r="U119" i="14"/>
  <c r="U120" i="14"/>
  <c r="U121" i="14"/>
  <c r="U122" i="14"/>
  <c r="U123" i="14"/>
  <c r="U124" i="14"/>
  <c r="U125" i="14"/>
  <c r="U126" i="14"/>
  <c r="U127" i="14"/>
  <c r="U128" i="14"/>
  <c r="U129" i="14"/>
  <c r="U130" i="14"/>
  <c r="U131" i="14"/>
  <c r="U132" i="14"/>
  <c r="U133" i="14"/>
  <c r="U134" i="14"/>
  <c r="U135" i="14"/>
  <c r="X135" i="14" s="1"/>
  <c r="U136" i="14"/>
  <c r="X136" i="14" s="1"/>
  <c r="U137" i="14"/>
  <c r="X137" i="14" s="1"/>
  <c r="U138" i="14"/>
  <c r="X138" i="14" s="1"/>
  <c r="U139" i="14"/>
  <c r="X139" i="14" s="1"/>
  <c r="U140" i="14"/>
  <c r="X140" i="14" s="1"/>
  <c r="U141" i="14"/>
  <c r="X141" i="14" s="1"/>
  <c r="U142" i="14"/>
  <c r="X142" i="14" s="1"/>
  <c r="U143" i="14"/>
  <c r="U144" i="14"/>
  <c r="X144" i="14" s="1"/>
  <c r="U145" i="14"/>
  <c r="U146" i="14"/>
  <c r="U147" i="14"/>
  <c r="U148" i="14"/>
  <c r="U149" i="14"/>
  <c r="U150" i="14"/>
  <c r="X150" i="14" s="1"/>
  <c r="U151" i="14"/>
  <c r="U152" i="14"/>
  <c r="U153" i="14"/>
  <c r="X153" i="14" s="1"/>
  <c r="U154" i="14"/>
  <c r="X154" i="14" s="1"/>
  <c r="U155" i="14"/>
  <c r="U156" i="14"/>
  <c r="U157" i="14"/>
  <c r="U158" i="14"/>
  <c r="U159" i="14"/>
  <c r="U160" i="14"/>
  <c r="U161" i="14"/>
  <c r="U162" i="14"/>
  <c r="U163" i="14"/>
  <c r="U164" i="14"/>
  <c r="U165" i="14"/>
  <c r="U166" i="14"/>
  <c r="X166" i="14" s="1"/>
  <c r="U167" i="14"/>
  <c r="U168" i="14"/>
  <c r="U169" i="14"/>
  <c r="U170" i="14"/>
  <c r="U171" i="14"/>
  <c r="U172" i="14"/>
  <c r="U173" i="14"/>
  <c r="U174" i="14"/>
  <c r="U175" i="14"/>
  <c r="U176" i="14"/>
  <c r="X176" i="14" s="1"/>
  <c r="U177" i="14"/>
  <c r="U178" i="14"/>
  <c r="U179" i="14"/>
  <c r="U180" i="14"/>
  <c r="U181" i="14"/>
  <c r="U182" i="14"/>
  <c r="U183" i="14"/>
  <c r="U184" i="14"/>
  <c r="U185" i="14"/>
  <c r="U186" i="14"/>
  <c r="U187" i="14"/>
  <c r="X187" i="14" s="1"/>
  <c r="U188" i="14"/>
  <c r="X188" i="14" s="1"/>
  <c r="U189" i="14"/>
  <c r="U190" i="14"/>
  <c r="U191" i="14"/>
  <c r="U192" i="14"/>
  <c r="U193" i="14"/>
  <c r="U194" i="14"/>
  <c r="U195" i="14"/>
  <c r="U196" i="14"/>
  <c r="X196" i="14" s="1"/>
  <c r="U197" i="14"/>
  <c r="X197" i="14" s="1"/>
  <c r="U198" i="14"/>
  <c r="U199" i="14"/>
  <c r="U200" i="14"/>
  <c r="U201" i="14"/>
  <c r="U202" i="14"/>
  <c r="U203" i="14"/>
  <c r="U204" i="14"/>
  <c r="U205" i="14"/>
  <c r="U206" i="14"/>
  <c r="U207" i="14"/>
  <c r="X207" i="14" s="1"/>
  <c r="U208" i="14"/>
  <c r="U209" i="14"/>
  <c r="X209" i="14" s="1"/>
  <c r="U210" i="14"/>
  <c r="X210" i="14" s="1"/>
  <c r="U211" i="14"/>
  <c r="X211" i="14" s="1"/>
  <c r="U212" i="14"/>
  <c r="X212" i="14" s="1"/>
  <c r="U213" i="14"/>
  <c r="X213" i="14" s="1"/>
  <c r="U214" i="14"/>
  <c r="X214" i="14" s="1"/>
  <c r="U215" i="14"/>
  <c r="X215" i="14" s="1"/>
  <c r="U216" i="14"/>
  <c r="U217" i="14"/>
  <c r="X217" i="14" s="1"/>
  <c r="U218" i="14"/>
  <c r="U219" i="14"/>
  <c r="U220" i="14"/>
  <c r="U221" i="14"/>
  <c r="U222" i="14"/>
  <c r="U223" i="14"/>
  <c r="U224" i="14"/>
  <c r="U225" i="14"/>
  <c r="U226" i="14"/>
  <c r="U227" i="14"/>
  <c r="X227" i="14" s="1"/>
  <c r="U228" i="14"/>
  <c r="U229" i="14"/>
  <c r="U230" i="14"/>
  <c r="U231" i="14"/>
  <c r="U232" i="14"/>
  <c r="X232" i="14" s="1"/>
  <c r="U233" i="14"/>
  <c r="U234" i="14"/>
  <c r="X234" i="14" s="1"/>
  <c r="U235" i="14"/>
  <c r="U236" i="14"/>
  <c r="U237" i="14"/>
  <c r="U238" i="14"/>
  <c r="U239" i="14"/>
  <c r="U240" i="14"/>
  <c r="U241" i="14"/>
  <c r="X241" i="14" s="1"/>
  <c r="U242" i="14"/>
  <c r="X242" i="14" s="1"/>
  <c r="U243" i="14"/>
  <c r="X243" i="14" s="1"/>
  <c r="U244" i="14"/>
  <c r="X244" i="14" s="1"/>
  <c r="U245" i="14"/>
  <c r="X245" i="14" s="1"/>
  <c r="U246" i="14"/>
  <c r="X246" i="14" s="1"/>
  <c r="U247" i="14"/>
  <c r="X247" i="14" s="1"/>
  <c r="U248" i="14"/>
  <c r="U249" i="14"/>
  <c r="X249" i="14" s="1"/>
  <c r="U250" i="14"/>
  <c r="U251" i="14"/>
  <c r="U252" i="14"/>
  <c r="U253" i="14"/>
  <c r="U254" i="14"/>
  <c r="X254" i="14" s="1"/>
  <c r="U255" i="14"/>
  <c r="U256" i="14"/>
  <c r="X256" i="14" s="1"/>
  <c r="U257" i="14"/>
  <c r="U258" i="14"/>
  <c r="U259" i="14"/>
  <c r="U260" i="14"/>
  <c r="X260" i="14" s="1"/>
  <c r="U261" i="14"/>
  <c r="X261" i="14" s="1"/>
  <c r="U262" i="14"/>
  <c r="U263" i="14"/>
  <c r="U264" i="14"/>
  <c r="X264" i="14" s="1"/>
  <c r="U265" i="14"/>
  <c r="X265" i="14" s="1"/>
  <c r="U266" i="14"/>
  <c r="U267" i="14"/>
  <c r="X267" i="14" s="1"/>
  <c r="U268" i="14"/>
  <c r="U269" i="14"/>
  <c r="U270" i="14"/>
  <c r="X270" i="14" s="1"/>
  <c r="U271" i="14"/>
  <c r="X271" i="14" s="1"/>
  <c r="U272" i="14"/>
  <c r="U273" i="14"/>
  <c r="U274" i="14"/>
  <c r="U275" i="14"/>
  <c r="U276" i="14"/>
  <c r="X276" i="14" s="1"/>
  <c r="U277" i="14"/>
  <c r="X277" i="14" s="1"/>
  <c r="U278" i="14"/>
  <c r="X278" i="14" s="1"/>
  <c r="U279" i="14"/>
  <c r="X279" i="14" s="1"/>
  <c r="U280" i="14"/>
  <c r="X280" i="14" s="1"/>
  <c r="U281" i="14"/>
  <c r="X281" i="14" s="1"/>
  <c r="U282" i="14"/>
  <c r="X282" i="14" s="1"/>
  <c r="U283" i="14"/>
  <c r="U284" i="14"/>
  <c r="X284" i="14" s="1"/>
  <c r="U285" i="14"/>
  <c r="U286" i="14"/>
  <c r="U287" i="14"/>
  <c r="U288" i="14"/>
  <c r="U289" i="14"/>
  <c r="X289" i="14" s="1"/>
  <c r="U290" i="14"/>
  <c r="U291" i="14"/>
  <c r="U292" i="14"/>
  <c r="X292" i="14" s="1"/>
  <c r="U293" i="14"/>
  <c r="X293" i="14" s="1"/>
  <c r="U294" i="14"/>
  <c r="X294" i="14" s="1"/>
  <c r="U295" i="14"/>
  <c r="U296" i="14"/>
  <c r="U297" i="14"/>
  <c r="U298" i="14"/>
  <c r="U299" i="14"/>
  <c r="U300" i="14"/>
  <c r="U301" i="14"/>
  <c r="U302" i="14"/>
  <c r="U303" i="14"/>
  <c r="U304" i="14"/>
  <c r="U305" i="14"/>
  <c r="U306" i="14"/>
  <c r="U307" i="14"/>
  <c r="X307" i="14" s="1"/>
  <c r="U308" i="14"/>
  <c r="U309" i="14"/>
  <c r="U310" i="14"/>
  <c r="U311" i="14"/>
  <c r="U312" i="14"/>
  <c r="U313" i="14"/>
  <c r="U314" i="14"/>
  <c r="U315" i="14"/>
  <c r="U316" i="14"/>
  <c r="U317" i="14"/>
  <c r="U318" i="14"/>
  <c r="X318" i="14" s="1"/>
  <c r="U319" i="14"/>
  <c r="X319" i="14" s="1"/>
  <c r="U320" i="14"/>
  <c r="X320" i="14" s="1"/>
  <c r="U321" i="14"/>
  <c r="X321" i="14" s="1"/>
  <c r="U322" i="14"/>
  <c r="X322" i="14" s="1"/>
  <c r="U323" i="14"/>
  <c r="U324" i="14"/>
  <c r="U325" i="14"/>
  <c r="U326" i="14"/>
  <c r="X326" i="14" s="1"/>
  <c r="U327" i="14"/>
  <c r="X327" i="14" s="1"/>
  <c r="U328" i="14"/>
  <c r="U329" i="14"/>
  <c r="U330" i="14"/>
  <c r="U331" i="14"/>
  <c r="U332" i="14"/>
  <c r="U333" i="14"/>
  <c r="U334" i="14"/>
  <c r="U335" i="14"/>
  <c r="U336" i="14"/>
  <c r="U337" i="14"/>
  <c r="U338" i="14"/>
  <c r="U339" i="14"/>
  <c r="U340" i="14"/>
  <c r="U341" i="14"/>
  <c r="U342" i="14"/>
  <c r="X342" i="14" s="1"/>
  <c r="U343" i="14"/>
  <c r="U344" i="14"/>
  <c r="U345" i="14"/>
  <c r="U346" i="14"/>
  <c r="X346" i="14" s="1"/>
  <c r="U347" i="14"/>
  <c r="X347" i="14" s="1"/>
  <c r="U348" i="14"/>
  <c r="U349" i="14"/>
  <c r="U350" i="14"/>
  <c r="U351" i="14"/>
  <c r="U352" i="14"/>
  <c r="U353" i="14"/>
  <c r="U354" i="14"/>
  <c r="U355" i="14"/>
  <c r="U356" i="14"/>
  <c r="X356" i="14" s="1"/>
  <c r="U357" i="14"/>
  <c r="U358" i="14"/>
  <c r="U359" i="14"/>
  <c r="U360" i="14"/>
  <c r="U361" i="14"/>
  <c r="U362" i="14"/>
  <c r="U363" i="14"/>
  <c r="U364" i="14"/>
  <c r="X364" i="14" s="1"/>
  <c r="U365" i="14"/>
  <c r="U366" i="14"/>
  <c r="U367" i="14"/>
  <c r="U368" i="14"/>
  <c r="U369" i="14"/>
  <c r="U370" i="14"/>
  <c r="X370" i="14" s="1"/>
  <c r="U371" i="14"/>
  <c r="X371" i="14" s="1"/>
  <c r="U372" i="14"/>
  <c r="X372" i="14" s="1"/>
  <c r="U373" i="14"/>
  <c r="U374" i="14"/>
  <c r="U375" i="14"/>
  <c r="U376" i="14"/>
  <c r="U377" i="14"/>
  <c r="U378" i="14"/>
  <c r="U379" i="14"/>
  <c r="U380" i="14"/>
  <c r="X380" i="14" s="1"/>
  <c r="U381" i="14"/>
  <c r="U382" i="14"/>
  <c r="U383" i="14"/>
  <c r="U384" i="14"/>
  <c r="X384" i="14" s="1"/>
  <c r="U385" i="14"/>
  <c r="U386" i="14"/>
  <c r="U387" i="14"/>
  <c r="U388" i="14"/>
  <c r="U389" i="14"/>
  <c r="U390" i="14"/>
  <c r="U391" i="14"/>
  <c r="U392" i="14"/>
  <c r="U393" i="14"/>
  <c r="U394" i="14"/>
  <c r="X394" i="14" s="1"/>
  <c r="U395" i="14"/>
  <c r="U396" i="14"/>
  <c r="U397" i="14"/>
  <c r="U398" i="14"/>
  <c r="U399" i="14"/>
  <c r="U400" i="14"/>
  <c r="U401" i="14"/>
  <c r="U402" i="14"/>
  <c r="U403" i="14"/>
  <c r="U404" i="14"/>
  <c r="U405" i="14"/>
  <c r="U406" i="14"/>
  <c r="U407" i="14"/>
  <c r="U408" i="14"/>
  <c r="U409" i="14"/>
  <c r="U410" i="14"/>
  <c r="U411" i="14"/>
  <c r="U412" i="14"/>
  <c r="U413" i="14"/>
  <c r="U414" i="14"/>
  <c r="X414" i="14" s="1"/>
  <c r="U415" i="14"/>
  <c r="X415" i="14" s="1"/>
  <c r="U416" i="14"/>
  <c r="X416" i="14" s="1"/>
  <c r="U417" i="14"/>
  <c r="X417" i="14" s="1"/>
  <c r="U418" i="14"/>
  <c r="X418" i="14" s="1"/>
  <c r="U419" i="14"/>
  <c r="X419" i="14" s="1"/>
  <c r="U420" i="14"/>
  <c r="X420" i="14" s="1"/>
  <c r="U421" i="14"/>
  <c r="U422" i="14"/>
  <c r="U423" i="14"/>
  <c r="X423" i="14" s="1"/>
  <c r="U424" i="14"/>
  <c r="X424" i="14" s="1"/>
  <c r="U425" i="14"/>
  <c r="U426" i="14"/>
  <c r="U427" i="14"/>
  <c r="U428" i="14"/>
  <c r="X428" i="14" s="1"/>
  <c r="U429" i="14"/>
  <c r="X429" i="14" s="1"/>
  <c r="U430" i="14"/>
  <c r="X430" i="14" s="1"/>
  <c r="U431" i="14"/>
  <c r="X431" i="14" s="1"/>
  <c r="U432" i="14"/>
  <c r="U433" i="14"/>
  <c r="U434" i="14"/>
  <c r="U435" i="14"/>
  <c r="X435" i="14" s="1"/>
  <c r="U436" i="14"/>
  <c r="U437" i="14"/>
  <c r="U438" i="14"/>
  <c r="X438" i="14" s="1"/>
  <c r="U439" i="14"/>
  <c r="U440" i="14"/>
  <c r="U441" i="14"/>
  <c r="U442" i="14"/>
  <c r="U443" i="14"/>
  <c r="U444" i="14"/>
  <c r="U445" i="14"/>
  <c r="U446" i="14"/>
  <c r="U447" i="14"/>
  <c r="U448" i="14"/>
  <c r="U449" i="14"/>
  <c r="U450" i="14"/>
  <c r="U451" i="14"/>
  <c r="U452" i="14"/>
  <c r="X452" i="14" s="1"/>
  <c r="U453" i="14"/>
  <c r="U454" i="14"/>
  <c r="U455" i="14"/>
  <c r="U456" i="14"/>
  <c r="U457" i="14"/>
  <c r="U458" i="14"/>
  <c r="X458" i="14" s="1"/>
  <c r="U459" i="14"/>
  <c r="X459" i="14" s="1"/>
  <c r="U460" i="14"/>
  <c r="X460" i="14" s="1"/>
  <c r="U461" i="14"/>
  <c r="X461" i="14" s="1"/>
  <c r="U462" i="14"/>
  <c r="X462" i="14" s="1"/>
  <c r="U463" i="14"/>
  <c r="X463" i="14" s="1"/>
  <c r="U464" i="14"/>
  <c r="X464" i="14" s="1"/>
  <c r="U465" i="14"/>
  <c r="U466" i="14"/>
  <c r="X466" i="14" s="1"/>
  <c r="U467" i="14"/>
  <c r="U468" i="14"/>
  <c r="U469" i="14"/>
  <c r="U470" i="14"/>
  <c r="U471" i="14"/>
  <c r="U472" i="14"/>
  <c r="X472" i="14" s="1"/>
  <c r="U473" i="14"/>
  <c r="U474" i="14"/>
  <c r="U475" i="14"/>
  <c r="U476" i="14"/>
  <c r="U477" i="14"/>
  <c r="U478" i="14"/>
  <c r="U479" i="14"/>
  <c r="U480" i="14"/>
  <c r="U481" i="14"/>
  <c r="U482" i="14"/>
  <c r="X482" i="14" s="1"/>
  <c r="U483" i="14"/>
  <c r="U484" i="14"/>
  <c r="U485" i="14"/>
  <c r="U486" i="14"/>
  <c r="X486" i="14" s="1"/>
  <c r="U487" i="14"/>
  <c r="U488" i="14"/>
  <c r="U489" i="14"/>
  <c r="X489" i="14" s="1"/>
  <c r="U490" i="14"/>
  <c r="U491" i="14"/>
  <c r="U492" i="14"/>
  <c r="X492" i="14" s="1"/>
  <c r="U493" i="14"/>
  <c r="X493" i="14" s="1"/>
  <c r="U494" i="14"/>
  <c r="U495" i="14"/>
  <c r="U496" i="14"/>
  <c r="U497" i="14"/>
  <c r="U498" i="14"/>
  <c r="U499" i="14"/>
  <c r="U500" i="14"/>
  <c r="X500" i="14" s="1"/>
  <c r="U501" i="14"/>
  <c r="X501" i="14" s="1"/>
  <c r="U502" i="14"/>
  <c r="X502" i="14" s="1"/>
  <c r="U503" i="14"/>
  <c r="U504" i="14"/>
  <c r="U505" i="14"/>
  <c r="U506" i="14"/>
  <c r="U507" i="14"/>
  <c r="U508" i="14"/>
  <c r="U509" i="14"/>
  <c r="U510" i="14"/>
  <c r="U511" i="14"/>
  <c r="X511" i="14" s="1"/>
  <c r="U512" i="14"/>
  <c r="U513" i="14"/>
  <c r="U514" i="14"/>
  <c r="U515" i="14"/>
  <c r="U516" i="14"/>
  <c r="X516" i="14" s="1"/>
  <c r="U517" i="14"/>
  <c r="U518" i="14"/>
  <c r="X518" i="14" s="1"/>
  <c r="U519" i="14"/>
  <c r="U520" i="14"/>
  <c r="U521" i="14"/>
  <c r="U522" i="14"/>
  <c r="U523" i="14"/>
  <c r="U524" i="14"/>
  <c r="X524" i="14" s="1"/>
  <c r="U525" i="14"/>
  <c r="X525" i="14" s="1"/>
  <c r="U526" i="14"/>
  <c r="X526" i="14" s="1"/>
  <c r="U527" i="14"/>
  <c r="X527" i="14" s="1"/>
  <c r="U528" i="14"/>
  <c r="X528" i="14" s="1"/>
  <c r="U529" i="14"/>
  <c r="U530" i="14"/>
  <c r="U531" i="14"/>
  <c r="U532" i="14"/>
  <c r="U533" i="14"/>
  <c r="U534" i="14"/>
  <c r="U535" i="14"/>
  <c r="U536" i="14"/>
  <c r="U537" i="14"/>
  <c r="U538" i="14"/>
  <c r="U539" i="14"/>
  <c r="U540" i="14"/>
  <c r="U541" i="14"/>
  <c r="U542" i="14"/>
  <c r="X542" i="14" s="1"/>
  <c r="U543" i="14"/>
  <c r="U544" i="14"/>
  <c r="X544" i="14" s="1"/>
  <c r="U545" i="14"/>
  <c r="X545" i="14" s="1"/>
  <c r="U546" i="14"/>
  <c r="U547" i="14"/>
  <c r="U548" i="14"/>
  <c r="U549" i="14"/>
  <c r="X549" i="14" s="1"/>
  <c r="U550" i="14"/>
  <c r="U551" i="14"/>
  <c r="U552" i="14"/>
  <c r="U553" i="14"/>
  <c r="U554" i="14"/>
  <c r="U555" i="14"/>
  <c r="X555" i="14" s="1"/>
  <c r="U556" i="14"/>
  <c r="X556" i="14" s="1"/>
  <c r="U557" i="14"/>
  <c r="U558" i="14"/>
  <c r="X558" i="14" s="1"/>
  <c r="U559" i="14"/>
  <c r="X559" i="14" s="1"/>
  <c r="U560" i="14"/>
  <c r="X560" i="14" s="1"/>
  <c r="U561" i="14"/>
  <c r="X561" i="14" s="1"/>
  <c r="U562" i="14"/>
  <c r="X562" i="14" s="1"/>
  <c r="U563" i="14"/>
  <c r="U564" i="14"/>
  <c r="U565" i="14"/>
  <c r="U566" i="14"/>
  <c r="U567" i="14"/>
  <c r="U568" i="14"/>
  <c r="U569" i="14"/>
  <c r="U570" i="14"/>
  <c r="U571" i="14"/>
  <c r="U572" i="14"/>
  <c r="U573" i="14"/>
  <c r="U574" i="14"/>
  <c r="U575" i="14"/>
  <c r="U576" i="14"/>
  <c r="U577" i="14"/>
  <c r="U578" i="14"/>
  <c r="U579" i="14"/>
  <c r="U580" i="14"/>
  <c r="U581" i="14"/>
  <c r="U582" i="14"/>
  <c r="U583" i="14"/>
  <c r="U584" i="14"/>
  <c r="U585" i="14"/>
  <c r="U586" i="14"/>
  <c r="U587" i="14"/>
  <c r="U588" i="14"/>
  <c r="U589" i="14"/>
  <c r="U590" i="14"/>
  <c r="U591" i="14"/>
  <c r="U592" i="14"/>
  <c r="U593" i="14"/>
  <c r="U594" i="14"/>
  <c r="U595" i="14"/>
  <c r="U596" i="14"/>
  <c r="U597" i="14"/>
  <c r="U598" i="14"/>
  <c r="U599" i="14"/>
  <c r="U600" i="14"/>
  <c r="U601" i="14"/>
  <c r="U602" i="14"/>
  <c r="X602" i="14" s="1"/>
  <c r="U603" i="14"/>
  <c r="X603" i="14" s="1"/>
  <c r="U604" i="14"/>
  <c r="X604" i="14" s="1"/>
  <c r="U605" i="14"/>
  <c r="X605" i="14" s="1"/>
  <c r="U606" i="14"/>
  <c r="X606" i="14" s="1"/>
  <c r="U607" i="14"/>
  <c r="X607" i="14" s="1"/>
  <c r="U608" i="14"/>
  <c r="X608" i="14" s="1"/>
  <c r="U609" i="14"/>
  <c r="U610" i="14"/>
  <c r="U611" i="14"/>
  <c r="U612" i="14"/>
  <c r="U613" i="14"/>
  <c r="U614" i="14"/>
  <c r="U615" i="14"/>
  <c r="X615" i="14" s="1"/>
  <c r="U616" i="14"/>
  <c r="U617" i="14"/>
  <c r="U618" i="14"/>
  <c r="U619" i="14"/>
  <c r="U620" i="14"/>
  <c r="U621" i="14"/>
  <c r="U622" i="14"/>
  <c r="U623" i="14"/>
  <c r="U624" i="14"/>
  <c r="U625" i="14"/>
  <c r="X625" i="14" s="1"/>
  <c r="U626" i="14"/>
  <c r="U627" i="14"/>
  <c r="U628" i="14"/>
  <c r="U629" i="14"/>
  <c r="U630" i="14"/>
  <c r="U631" i="14"/>
  <c r="U632" i="14"/>
  <c r="U633" i="14"/>
  <c r="U634" i="14"/>
  <c r="U635" i="14"/>
  <c r="U636" i="14"/>
  <c r="U637" i="14"/>
  <c r="U638" i="14"/>
  <c r="U639" i="14"/>
  <c r="U640" i="14"/>
  <c r="U641" i="14"/>
  <c r="U642" i="14"/>
  <c r="U643" i="14"/>
  <c r="U644" i="14"/>
  <c r="U645" i="14"/>
  <c r="U646" i="14"/>
  <c r="U647" i="14"/>
  <c r="U648" i="14"/>
  <c r="X648" i="14" s="1"/>
  <c r="U649" i="14"/>
  <c r="X649" i="14" s="1"/>
  <c r="U650" i="14"/>
  <c r="X650" i="14" s="1"/>
  <c r="U651" i="14"/>
  <c r="X651" i="14" s="1"/>
  <c r="U652" i="14"/>
  <c r="X652" i="14" s="1"/>
  <c r="U653" i="14"/>
  <c r="X653" i="14" s="1"/>
  <c r="U654" i="14"/>
  <c r="X654" i="14" s="1"/>
  <c r="U655" i="14"/>
  <c r="X655" i="14" s="1"/>
  <c r="U656" i="14"/>
  <c r="X656" i="14" s="1"/>
  <c r="U657" i="14"/>
  <c r="X657" i="14" s="1"/>
  <c r="U658" i="14"/>
  <c r="X658" i="14" s="1"/>
  <c r="U659" i="14"/>
  <c r="X659" i="14" s="1"/>
  <c r="U660" i="14"/>
  <c r="X660" i="14" s="1"/>
  <c r="U661" i="14"/>
  <c r="U662" i="14"/>
  <c r="U663" i="14"/>
  <c r="U664" i="14"/>
  <c r="U665" i="14"/>
  <c r="U666" i="14"/>
  <c r="U667" i="14"/>
  <c r="U668" i="14"/>
  <c r="U669" i="14"/>
  <c r="U670" i="14"/>
  <c r="U671" i="14"/>
  <c r="U672" i="14"/>
  <c r="U673" i="14"/>
  <c r="U674" i="14"/>
  <c r="X674" i="14" s="1"/>
  <c r="U675" i="14"/>
  <c r="U676" i="14"/>
  <c r="U677" i="14"/>
  <c r="U678" i="14"/>
  <c r="U679" i="14"/>
  <c r="U680" i="14"/>
  <c r="U681" i="14"/>
  <c r="U682" i="14"/>
  <c r="U683" i="14"/>
  <c r="U684" i="14"/>
  <c r="X684" i="14" s="1"/>
  <c r="U685" i="14"/>
  <c r="U686" i="14"/>
  <c r="U687" i="14"/>
  <c r="U688" i="14"/>
  <c r="U689" i="14"/>
  <c r="U690" i="14"/>
  <c r="U691" i="14"/>
  <c r="U692" i="14"/>
  <c r="U693" i="14"/>
  <c r="U694" i="14"/>
  <c r="U695" i="14"/>
  <c r="U696" i="14"/>
  <c r="U697" i="14"/>
  <c r="U698" i="14"/>
  <c r="U699" i="14"/>
  <c r="U700" i="14"/>
  <c r="X700" i="14" s="1"/>
  <c r="U701" i="14"/>
  <c r="U702" i="14"/>
  <c r="X702" i="14" s="1"/>
  <c r="U703" i="14"/>
  <c r="U704" i="14"/>
  <c r="U705" i="14"/>
  <c r="X705" i="14" s="1"/>
  <c r="U706" i="14"/>
  <c r="U707" i="14"/>
  <c r="X707" i="14" s="1"/>
  <c r="U708" i="14"/>
  <c r="U709" i="14"/>
  <c r="U710" i="14"/>
  <c r="X710" i="14" s="1"/>
  <c r="U711" i="14"/>
  <c r="U712" i="14"/>
  <c r="X712" i="14" s="1"/>
  <c r="U713" i="14"/>
  <c r="X713" i="14" s="1"/>
  <c r="U714" i="14"/>
  <c r="U715" i="14"/>
  <c r="X715" i="14" s="1"/>
  <c r="U716" i="14"/>
  <c r="U717" i="14"/>
  <c r="U718" i="14"/>
  <c r="X718" i="14" s="1"/>
  <c r="U719" i="14"/>
  <c r="U720" i="14"/>
  <c r="X720" i="14" s="1"/>
  <c r="U721" i="14"/>
  <c r="X721" i="14" s="1"/>
  <c r="U722" i="14"/>
  <c r="X722" i="14" s="1"/>
  <c r="U723" i="14"/>
  <c r="X723" i="14" s="1"/>
  <c r="U724" i="14"/>
  <c r="X724" i="14" s="1"/>
  <c r="U725" i="14"/>
  <c r="X725" i="14" s="1"/>
  <c r="U726" i="14"/>
  <c r="X726" i="14" s="1"/>
  <c r="U727" i="14"/>
  <c r="U728" i="14"/>
  <c r="U729" i="14"/>
  <c r="U730" i="14"/>
  <c r="U731" i="14"/>
  <c r="U732" i="14"/>
  <c r="U733" i="14"/>
  <c r="U734" i="14"/>
  <c r="U735" i="14"/>
  <c r="U736" i="14"/>
  <c r="U737" i="14"/>
  <c r="X737" i="14" s="1"/>
  <c r="U738" i="14"/>
  <c r="U739" i="14"/>
  <c r="U740" i="14"/>
  <c r="U741" i="14"/>
  <c r="U742" i="14"/>
  <c r="U743" i="14"/>
  <c r="U744" i="14"/>
  <c r="X744" i="14" s="1"/>
  <c r="U745" i="14"/>
  <c r="X745" i="14" s="1"/>
  <c r="U746" i="14"/>
  <c r="X746" i="14" s="1"/>
  <c r="U747" i="14"/>
  <c r="X747" i="14" s="1"/>
  <c r="U748" i="14"/>
  <c r="X748" i="14" s="1"/>
  <c r="U749" i="14"/>
  <c r="U750" i="14"/>
  <c r="U751" i="14"/>
  <c r="U752" i="14"/>
  <c r="U753" i="14"/>
  <c r="U754" i="14"/>
  <c r="U755" i="14"/>
  <c r="U756" i="14"/>
  <c r="U757" i="14"/>
  <c r="U758" i="14"/>
  <c r="U759" i="14"/>
  <c r="U760" i="14"/>
  <c r="U761" i="14"/>
  <c r="U762" i="14"/>
  <c r="U763" i="14"/>
  <c r="U764" i="14"/>
  <c r="U765" i="14"/>
  <c r="U766" i="14"/>
  <c r="U767" i="14"/>
  <c r="U768" i="14"/>
  <c r="U769" i="14"/>
  <c r="U770" i="14"/>
  <c r="U771" i="14"/>
  <c r="U772" i="14"/>
  <c r="U773" i="14"/>
  <c r="U774" i="14"/>
  <c r="U775" i="14"/>
  <c r="U776" i="14"/>
  <c r="U777" i="14"/>
  <c r="U778" i="14"/>
  <c r="U779" i="14"/>
  <c r="U780" i="14"/>
  <c r="U781" i="14"/>
  <c r="U782" i="14"/>
  <c r="U783" i="14"/>
  <c r="U784" i="14"/>
  <c r="U785" i="14"/>
  <c r="U786" i="14"/>
  <c r="U787" i="14"/>
  <c r="U788" i="14"/>
  <c r="U789" i="14"/>
  <c r="U790" i="14"/>
  <c r="X790" i="14" s="1"/>
  <c r="U791" i="14"/>
  <c r="U792" i="14"/>
  <c r="U793" i="14"/>
  <c r="U794" i="14"/>
  <c r="U795" i="14"/>
  <c r="U796" i="14"/>
  <c r="U797" i="14"/>
  <c r="U798" i="14"/>
  <c r="U799" i="14"/>
  <c r="U800" i="14"/>
  <c r="X800" i="14" s="1"/>
  <c r="U801" i="14"/>
  <c r="U802" i="14"/>
  <c r="U803" i="14"/>
  <c r="U804" i="14"/>
  <c r="U805" i="14"/>
  <c r="U806" i="14"/>
  <c r="U807" i="14"/>
  <c r="U808" i="14"/>
  <c r="U809" i="14"/>
  <c r="U810" i="14"/>
  <c r="U811" i="14"/>
  <c r="U812" i="14"/>
  <c r="U813" i="14"/>
  <c r="U814" i="14"/>
  <c r="U815" i="14"/>
  <c r="U816" i="14"/>
  <c r="U817" i="14"/>
  <c r="U818" i="14"/>
  <c r="U819" i="14"/>
  <c r="U820" i="14"/>
  <c r="U821" i="14"/>
  <c r="U822" i="14"/>
  <c r="U823" i="14"/>
  <c r="U824" i="14"/>
  <c r="X824" i="14" s="1"/>
  <c r="U825" i="14"/>
  <c r="U826" i="14"/>
  <c r="U827" i="14"/>
  <c r="U828" i="14"/>
  <c r="U829" i="14"/>
  <c r="U830" i="14"/>
  <c r="U831" i="14"/>
  <c r="U832" i="14"/>
  <c r="U833" i="14"/>
  <c r="U834" i="14"/>
  <c r="X834" i="14" s="1"/>
  <c r="U835" i="14"/>
  <c r="X835" i="14" s="1"/>
  <c r="U836" i="14"/>
  <c r="X836" i="14" s="1"/>
  <c r="U837" i="14"/>
  <c r="X837" i="14" s="1"/>
  <c r="U838" i="14"/>
  <c r="X838" i="14" s="1"/>
  <c r="U839" i="14"/>
  <c r="X839" i="14" s="1"/>
  <c r="U840" i="14"/>
  <c r="X840" i="14" s="1"/>
  <c r="U841" i="14"/>
  <c r="X841" i="14" s="1"/>
  <c r="U842" i="14"/>
  <c r="X842" i="14" s="1"/>
  <c r="U843" i="14"/>
  <c r="X843" i="14" s="1"/>
  <c r="U844" i="14"/>
  <c r="X844" i="14" s="1"/>
  <c r="U845" i="14"/>
  <c r="X845" i="14" s="1"/>
  <c r="U846" i="14"/>
  <c r="X846" i="14" s="1"/>
  <c r="U847" i="14"/>
  <c r="U848" i="14"/>
  <c r="U849" i="14"/>
  <c r="U850" i="14"/>
  <c r="U851" i="14"/>
  <c r="U852" i="14"/>
  <c r="U853" i="14"/>
  <c r="U854" i="14"/>
  <c r="U855" i="14"/>
  <c r="U856" i="14"/>
  <c r="U857" i="14"/>
  <c r="U858" i="14"/>
  <c r="U859" i="14"/>
  <c r="U860" i="14"/>
  <c r="U861" i="14"/>
  <c r="U862" i="14"/>
  <c r="U863" i="14"/>
  <c r="U864" i="14"/>
  <c r="U865" i="14"/>
  <c r="U866" i="14"/>
  <c r="U867" i="14"/>
  <c r="U868" i="14"/>
  <c r="U869" i="14"/>
  <c r="U870" i="14"/>
  <c r="X870" i="14" s="1"/>
  <c r="U871" i="14"/>
  <c r="U872" i="14"/>
  <c r="U873" i="14"/>
  <c r="U874" i="14"/>
  <c r="U875" i="14"/>
  <c r="U876" i="14"/>
  <c r="U877" i="14"/>
  <c r="U878" i="14"/>
  <c r="U879" i="14"/>
  <c r="X879" i="14" s="1"/>
  <c r="U880" i="14"/>
  <c r="U881" i="14"/>
  <c r="X881" i="14" s="1"/>
  <c r="U882" i="14"/>
  <c r="U883" i="14"/>
  <c r="U884" i="14"/>
  <c r="U885" i="14"/>
  <c r="U886" i="14"/>
  <c r="U887" i="14"/>
  <c r="U888" i="14"/>
  <c r="U889" i="14"/>
  <c r="U890" i="14"/>
  <c r="U891" i="14"/>
  <c r="X891" i="14" s="1"/>
  <c r="U892" i="14"/>
  <c r="X892" i="14" s="1"/>
  <c r="U893" i="14"/>
  <c r="X893" i="14" s="1"/>
  <c r="U894" i="14"/>
  <c r="X894" i="14" s="1"/>
  <c r="U895" i="14"/>
  <c r="X895" i="14" s="1"/>
  <c r="U896" i="14"/>
  <c r="X896" i="14" s="1"/>
  <c r="U897" i="14"/>
  <c r="X897" i="14" s="1"/>
  <c r="U898" i="14"/>
  <c r="X898" i="14" s="1"/>
  <c r="U899" i="14"/>
  <c r="X899" i="14" s="1"/>
  <c r="U900" i="14"/>
  <c r="U901" i="14"/>
  <c r="U902" i="14"/>
  <c r="U903" i="14"/>
  <c r="U904" i="14"/>
  <c r="U905" i="14"/>
  <c r="U906" i="14"/>
  <c r="U907" i="14"/>
  <c r="U908" i="14"/>
  <c r="U909" i="14"/>
  <c r="U910" i="14"/>
  <c r="U911" i="14"/>
  <c r="U912" i="14"/>
  <c r="U913" i="14"/>
  <c r="U914" i="14"/>
  <c r="U915" i="14"/>
  <c r="U916" i="14"/>
  <c r="U917" i="14"/>
  <c r="U918" i="14"/>
  <c r="U919" i="14"/>
  <c r="U920" i="14"/>
  <c r="U921" i="14"/>
  <c r="U922" i="14"/>
  <c r="U923" i="14"/>
  <c r="U924" i="14"/>
  <c r="X924" i="14" s="1"/>
  <c r="U925" i="14"/>
  <c r="U926" i="14"/>
  <c r="U927" i="14"/>
  <c r="U928" i="14"/>
  <c r="U929" i="14"/>
  <c r="U930" i="14"/>
  <c r="U931" i="14"/>
  <c r="U932" i="14"/>
  <c r="U933" i="14"/>
  <c r="X933" i="14" s="1"/>
  <c r="U934" i="14"/>
  <c r="U935" i="14"/>
  <c r="U936" i="14"/>
  <c r="U937" i="14"/>
  <c r="U938" i="14"/>
  <c r="U939" i="14"/>
  <c r="U940" i="14"/>
  <c r="U941" i="14"/>
  <c r="U942" i="14"/>
  <c r="U943" i="14"/>
  <c r="U944" i="14"/>
  <c r="U945" i="14"/>
  <c r="U946" i="14"/>
  <c r="U947" i="14"/>
  <c r="U948" i="14"/>
  <c r="U949" i="14"/>
  <c r="U950" i="14"/>
  <c r="U951" i="14"/>
  <c r="U952" i="14"/>
  <c r="U953" i="14"/>
  <c r="U954" i="14"/>
  <c r="X954" i="14" s="1"/>
  <c r="U955" i="14"/>
  <c r="X955" i="14" s="1"/>
  <c r="U956" i="14"/>
  <c r="X956" i="14" s="1"/>
  <c r="U957" i="14"/>
  <c r="X957" i="14" s="1"/>
  <c r="U958" i="14"/>
  <c r="X958" i="14" s="1"/>
  <c r="U959" i="14"/>
  <c r="U960" i="14"/>
  <c r="U961" i="14"/>
  <c r="U962" i="14"/>
  <c r="U963" i="14"/>
  <c r="U964" i="14"/>
  <c r="U965" i="14"/>
  <c r="U966" i="14"/>
  <c r="U967" i="14"/>
  <c r="U968" i="14"/>
  <c r="U969" i="14"/>
  <c r="U970" i="14"/>
  <c r="X970" i="14" s="1"/>
  <c r="U971" i="14"/>
  <c r="U972" i="14"/>
  <c r="U973" i="14"/>
  <c r="U974" i="14"/>
  <c r="U975" i="14"/>
  <c r="U976" i="14"/>
  <c r="U977" i="14"/>
  <c r="U978" i="14"/>
  <c r="U979" i="14"/>
  <c r="U980" i="14"/>
  <c r="U981" i="14"/>
  <c r="U982" i="14"/>
  <c r="U983" i="14"/>
  <c r="U984" i="14"/>
  <c r="U985" i="14"/>
  <c r="U986" i="14"/>
  <c r="U987" i="14"/>
  <c r="X987" i="14" s="1"/>
  <c r="U988" i="14"/>
  <c r="U989" i="14"/>
  <c r="U990" i="14"/>
  <c r="U991" i="14"/>
  <c r="U992" i="14"/>
  <c r="X992" i="14" s="1"/>
  <c r="U993" i="14"/>
  <c r="X993" i="14" s="1"/>
  <c r="U994" i="14"/>
  <c r="X994" i="14" s="1"/>
  <c r="U995" i="14"/>
  <c r="X995" i="14" s="1"/>
  <c r="U996" i="14"/>
  <c r="U997" i="14"/>
  <c r="U998" i="14"/>
  <c r="U999" i="14"/>
  <c r="U1000" i="14"/>
  <c r="U1001" i="14"/>
  <c r="U1002" i="14"/>
  <c r="X1002" i="14" s="1"/>
  <c r="U1003" i="14"/>
  <c r="U1004" i="14"/>
  <c r="U1005" i="14"/>
  <c r="U1006" i="14"/>
  <c r="U1007" i="14"/>
  <c r="U1008" i="14"/>
  <c r="U1009" i="14"/>
  <c r="U1010" i="14"/>
  <c r="U1011" i="14"/>
  <c r="U1012" i="14"/>
  <c r="U1013" i="14"/>
  <c r="U1014" i="14"/>
  <c r="U1015" i="14"/>
  <c r="U1016" i="14"/>
  <c r="U1017" i="14"/>
  <c r="U1018" i="14"/>
  <c r="U1019" i="14"/>
  <c r="U1020" i="14"/>
  <c r="U1021" i="14"/>
  <c r="U1022" i="14"/>
  <c r="U1023" i="14"/>
  <c r="U1024" i="14"/>
  <c r="U1025" i="14"/>
  <c r="U1026" i="14"/>
  <c r="U1027" i="14"/>
  <c r="U1028" i="14"/>
  <c r="X1028" i="14" s="1"/>
  <c r="U1029" i="14"/>
  <c r="U1030" i="14"/>
  <c r="U1031" i="14"/>
  <c r="U1032" i="14"/>
  <c r="U1033" i="14"/>
  <c r="U1034" i="14"/>
  <c r="U1035" i="14"/>
  <c r="X1035" i="14" s="1"/>
  <c r="U1036" i="14"/>
  <c r="U1037" i="14"/>
  <c r="U1038" i="14"/>
  <c r="U1039" i="14"/>
  <c r="U1040" i="14"/>
  <c r="U1041" i="14"/>
  <c r="U1042" i="14"/>
  <c r="U1043" i="14"/>
  <c r="U1044" i="14"/>
  <c r="U1045" i="14"/>
  <c r="U1046" i="14"/>
  <c r="U1047" i="14"/>
  <c r="U1048" i="14"/>
  <c r="U1049" i="14"/>
  <c r="U1050" i="14"/>
  <c r="U1051" i="14"/>
  <c r="U1052" i="14"/>
  <c r="U1053" i="14"/>
  <c r="U1054" i="14"/>
  <c r="U1055" i="14"/>
  <c r="U1056" i="14"/>
  <c r="U1057" i="14"/>
  <c r="U1058" i="14"/>
  <c r="U1059" i="14"/>
  <c r="U1060" i="14"/>
  <c r="U1061" i="14"/>
  <c r="U1062" i="14"/>
  <c r="U1063" i="14"/>
  <c r="U1064" i="14"/>
  <c r="U1065" i="14"/>
  <c r="U1066" i="14"/>
  <c r="U1067" i="14"/>
  <c r="U1068" i="14"/>
  <c r="U1069" i="14"/>
  <c r="U1070" i="14"/>
  <c r="U1071" i="14"/>
  <c r="X1071" i="14" s="1"/>
  <c r="U1072" i="14"/>
  <c r="U1073" i="14"/>
  <c r="U1074" i="14"/>
  <c r="U1075" i="14"/>
  <c r="X1075" i="14" s="1"/>
  <c r="U1076" i="14"/>
  <c r="U1077" i="14"/>
  <c r="U1078" i="14"/>
  <c r="X1078" i="14" s="1"/>
  <c r="U1079" i="14"/>
  <c r="U1080" i="14"/>
  <c r="U1081" i="14"/>
  <c r="U1082" i="14"/>
  <c r="X1082" i="14" s="1"/>
  <c r="U1083" i="14"/>
  <c r="X1083" i="14" s="1"/>
  <c r="U1084" i="14"/>
  <c r="U1085" i="14"/>
  <c r="X1085" i="14" s="1"/>
  <c r="U1086" i="14"/>
  <c r="X1086" i="14" s="1"/>
  <c r="U1087" i="14"/>
  <c r="X1087" i="14" s="1"/>
  <c r="U1088" i="14"/>
  <c r="X1088" i="14" s="1"/>
  <c r="U1089" i="14"/>
  <c r="X1089" i="14" s="1"/>
  <c r="U1090" i="14"/>
  <c r="X1090" i="14" s="1"/>
  <c r="U1091" i="14"/>
  <c r="X1091" i="14" s="1"/>
  <c r="U1092" i="14"/>
  <c r="X1092" i="14" s="1"/>
  <c r="U1093" i="14"/>
  <c r="X1093" i="14" s="1"/>
  <c r="U1094" i="14"/>
  <c r="X1094" i="14" s="1"/>
  <c r="U1095" i="14"/>
  <c r="U1096" i="14"/>
  <c r="U1097" i="14"/>
  <c r="U1098" i="14"/>
  <c r="U1099" i="14"/>
  <c r="U1100" i="14"/>
  <c r="U1101" i="14"/>
  <c r="U1102" i="14"/>
  <c r="X1102" i="14" s="1"/>
  <c r="U1103" i="14"/>
  <c r="U1104" i="14"/>
  <c r="U1105" i="14"/>
  <c r="X1105" i="14" s="1"/>
  <c r="U1106" i="14"/>
  <c r="U1107" i="14"/>
  <c r="U1108" i="14"/>
  <c r="X1108" i="14" s="1"/>
  <c r="U1109" i="14"/>
  <c r="X1109" i="14" s="1"/>
  <c r="U1110" i="14"/>
  <c r="U1111" i="14"/>
  <c r="U1112" i="14"/>
  <c r="X1112" i="14" s="1"/>
  <c r="U1113" i="14"/>
  <c r="U1114" i="14"/>
  <c r="U1115" i="14"/>
  <c r="U1116" i="14"/>
  <c r="U1117" i="14"/>
  <c r="U1118" i="14"/>
  <c r="U1119" i="14"/>
  <c r="X1119" i="14" s="1"/>
  <c r="U1120" i="14"/>
  <c r="U1121" i="14"/>
  <c r="U1122" i="14"/>
  <c r="U1123" i="14"/>
  <c r="U1124" i="14"/>
  <c r="U1125" i="14"/>
  <c r="U1126" i="14"/>
  <c r="U1127" i="14"/>
  <c r="U1128" i="14"/>
  <c r="U1129" i="14"/>
  <c r="U1130" i="14"/>
  <c r="U1131" i="14"/>
  <c r="X1131" i="14" s="1"/>
  <c r="U1132" i="14"/>
  <c r="X1132" i="14" s="1"/>
  <c r="U1133" i="14"/>
  <c r="X1133" i="14" s="1"/>
  <c r="U1134" i="14"/>
  <c r="X1134" i="14" s="1"/>
  <c r="U1135" i="14"/>
  <c r="X1135" i="14" s="1"/>
  <c r="U1136" i="14"/>
  <c r="X1136" i="14" s="1"/>
  <c r="U1137" i="14"/>
  <c r="X1137" i="14" s="1"/>
  <c r="U1138" i="14"/>
  <c r="X1138" i="14" s="1"/>
  <c r="U1139" i="14"/>
  <c r="X1139" i="14" s="1"/>
  <c r="U1140" i="14"/>
  <c r="X1140" i="14" s="1"/>
  <c r="U1141" i="14"/>
  <c r="X1141" i="14" s="1"/>
  <c r="U1142" i="14"/>
  <c r="U1143" i="14"/>
  <c r="X1143" i="14" s="1"/>
  <c r="U1144" i="14"/>
  <c r="U1145" i="14"/>
  <c r="X1145" i="14" s="1"/>
  <c r="U1146" i="14"/>
  <c r="U1147" i="14"/>
  <c r="U1148" i="14"/>
  <c r="X1148" i="14" s="1"/>
  <c r="U1149" i="14"/>
  <c r="U1150" i="14"/>
  <c r="U1151" i="14"/>
  <c r="U1152" i="14"/>
  <c r="X1152" i="14" s="1"/>
  <c r="U1153" i="14"/>
  <c r="U1154" i="14"/>
  <c r="U1155" i="14"/>
  <c r="U1156" i="14"/>
  <c r="X1156" i="14" s="1"/>
  <c r="U1157" i="14"/>
  <c r="X1157" i="14" s="1"/>
  <c r="U1158" i="14"/>
  <c r="U1159" i="14"/>
  <c r="U1160" i="14"/>
  <c r="U1161" i="14"/>
  <c r="U1162" i="14"/>
  <c r="U1163" i="14"/>
  <c r="U1164" i="14"/>
  <c r="U1165" i="14"/>
  <c r="U1166" i="14"/>
  <c r="U1167" i="14"/>
  <c r="U1168" i="14"/>
  <c r="U1169" i="14"/>
  <c r="U1170" i="14"/>
  <c r="U1171" i="14"/>
  <c r="X1171" i="14" s="1"/>
  <c r="U1172" i="14"/>
  <c r="U1173" i="14"/>
  <c r="U1174" i="14"/>
  <c r="X1174" i="14" s="1"/>
  <c r="U1175" i="14"/>
  <c r="X1175" i="14" s="1"/>
  <c r="U1176" i="14"/>
  <c r="U1177" i="14"/>
  <c r="X1177" i="14" s="1"/>
  <c r="U1178" i="14"/>
  <c r="X1178" i="14" s="1"/>
  <c r="U1179" i="14"/>
  <c r="X1179" i="14" s="1"/>
  <c r="U1180" i="14"/>
  <c r="X1180" i="14" s="1"/>
  <c r="U1181" i="14"/>
  <c r="X1181" i="14" s="1"/>
  <c r="U1182" i="14"/>
  <c r="X1182" i="14" s="1"/>
  <c r="U1183" i="14"/>
  <c r="X1183" i="14" s="1"/>
  <c r="U1184" i="14"/>
  <c r="X1184" i="14" s="1"/>
  <c r="U1185" i="14"/>
  <c r="X1185" i="14" s="1"/>
  <c r="U1186" i="14"/>
  <c r="X1186" i="14" s="1"/>
  <c r="U1187" i="14"/>
  <c r="X1187" i="14" s="1"/>
  <c r="U1188" i="14"/>
  <c r="X1188" i="14" s="1"/>
  <c r="U1189" i="14"/>
  <c r="U1190" i="14"/>
  <c r="U1191" i="14"/>
  <c r="U1192" i="14"/>
  <c r="U1193" i="14"/>
  <c r="U1194" i="14"/>
  <c r="U1195" i="14"/>
  <c r="U1196" i="14"/>
  <c r="U1197" i="14"/>
  <c r="U1198" i="14"/>
  <c r="U1199" i="14"/>
  <c r="U1200" i="14"/>
  <c r="U1201" i="14"/>
  <c r="U1202" i="14"/>
  <c r="U1203" i="14"/>
  <c r="U1204" i="14"/>
  <c r="U1205" i="14"/>
  <c r="U1206" i="14"/>
  <c r="U1207" i="14"/>
  <c r="U1208" i="14"/>
  <c r="U1209" i="14"/>
  <c r="X1209" i="14" s="1"/>
  <c r="U1210" i="14"/>
  <c r="X1210" i="14" s="1"/>
  <c r="U1211" i="14"/>
  <c r="X1211" i="14" s="1"/>
  <c r="U1212" i="14"/>
  <c r="U1213" i="14"/>
  <c r="U1214" i="14"/>
  <c r="U1215" i="14"/>
  <c r="U1216" i="14"/>
  <c r="U1217" i="14"/>
  <c r="U1218" i="14"/>
  <c r="U1219" i="14"/>
  <c r="U1220" i="14"/>
  <c r="U1221" i="14"/>
  <c r="U1222" i="14"/>
  <c r="U1223" i="14"/>
  <c r="U1224" i="14"/>
  <c r="U1225" i="14"/>
  <c r="U1226" i="14"/>
  <c r="U1227" i="14"/>
  <c r="U1228" i="14"/>
  <c r="X1228" i="14" s="1"/>
  <c r="U1229" i="14"/>
  <c r="X1229" i="14" s="1"/>
  <c r="U1230" i="14"/>
  <c r="X1230" i="14" s="1"/>
  <c r="U1231" i="14"/>
  <c r="X1231" i="14" s="1"/>
  <c r="U1232" i="14"/>
  <c r="X1232" i="14" s="1"/>
  <c r="U1233" i="14"/>
  <c r="U1234" i="14"/>
  <c r="U1235" i="14"/>
  <c r="U1236" i="14"/>
  <c r="U1237" i="14"/>
  <c r="U1238" i="14"/>
  <c r="U1239" i="14"/>
  <c r="U1240" i="14"/>
  <c r="U1241" i="14"/>
  <c r="U1242" i="14"/>
  <c r="U1243" i="14"/>
  <c r="U1244" i="14"/>
  <c r="U1245" i="14"/>
  <c r="U1246" i="14"/>
  <c r="U1247" i="14"/>
  <c r="U1248" i="14"/>
  <c r="U1249" i="14"/>
  <c r="U1250" i="14"/>
  <c r="U1251" i="14"/>
  <c r="U1252" i="14"/>
  <c r="U1253" i="14"/>
  <c r="U1254" i="14"/>
  <c r="U1255" i="14"/>
  <c r="U1256" i="14"/>
  <c r="U1257" i="14"/>
  <c r="U1258" i="14"/>
  <c r="U1259" i="14"/>
  <c r="U1260" i="14"/>
  <c r="U1261" i="14"/>
  <c r="U1262" i="14"/>
  <c r="U1263" i="14"/>
  <c r="U1264" i="14"/>
  <c r="U1265" i="14"/>
  <c r="U1266" i="14"/>
  <c r="U1267" i="14"/>
  <c r="U1268" i="14"/>
  <c r="U1269" i="14"/>
  <c r="U1270" i="14"/>
  <c r="X1270" i="14" s="1"/>
  <c r="U1271" i="14"/>
  <c r="U1272" i="14"/>
  <c r="U1273" i="14"/>
  <c r="U1274" i="14"/>
  <c r="X1274" i="14" s="1"/>
  <c r="U1275" i="14"/>
  <c r="U1276" i="14"/>
  <c r="U1277" i="14"/>
  <c r="U1278" i="14"/>
  <c r="U1279" i="14"/>
  <c r="U1280" i="14"/>
  <c r="U1281" i="14"/>
  <c r="U1282" i="14"/>
  <c r="U1283" i="14"/>
  <c r="U1284" i="14"/>
  <c r="U1285" i="14"/>
  <c r="U1286" i="14"/>
  <c r="U1287" i="14"/>
  <c r="U1288" i="14"/>
  <c r="X1288" i="14" s="1"/>
  <c r="U1289" i="14"/>
  <c r="U1290" i="14"/>
  <c r="U1291" i="14"/>
  <c r="U1292" i="14"/>
  <c r="X1292" i="14" s="1"/>
  <c r="U1293" i="14"/>
  <c r="X1293" i="14" s="1"/>
  <c r="U1294" i="14"/>
  <c r="X1294" i="14" s="1"/>
  <c r="U1295" i="14"/>
  <c r="X1295" i="14" s="1"/>
  <c r="U1296" i="14"/>
  <c r="U1297" i="14"/>
  <c r="U1298" i="14"/>
  <c r="U1299" i="14"/>
  <c r="U1300" i="14"/>
  <c r="U1301" i="14"/>
  <c r="U1302" i="14"/>
  <c r="U1303" i="14"/>
  <c r="U1304" i="14"/>
  <c r="U1305" i="14"/>
  <c r="U1306" i="14"/>
  <c r="U1307" i="14"/>
  <c r="U1308" i="14"/>
  <c r="U1309" i="14"/>
  <c r="U1310" i="14"/>
  <c r="U1311" i="14"/>
  <c r="U1312" i="14"/>
  <c r="U1313" i="14"/>
  <c r="U1314" i="14"/>
  <c r="U1315" i="14"/>
  <c r="U1316" i="14"/>
  <c r="U1317" i="14"/>
  <c r="U1318" i="14"/>
  <c r="U1319" i="14"/>
  <c r="U1320" i="14"/>
  <c r="U1321" i="14"/>
  <c r="U1322" i="14"/>
  <c r="U1323" i="14"/>
  <c r="U1324" i="14"/>
  <c r="U1325" i="14"/>
  <c r="U1326" i="14"/>
  <c r="U1327" i="14"/>
  <c r="U1328" i="14"/>
  <c r="U1329" i="14"/>
  <c r="U1330" i="14"/>
  <c r="X1330" i="14" s="1"/>
  <c r="U1331" i="14"/>
  <c r="U1332" i="14"/>
  <c r="U1333" i="14"/>
  <c r="U1334" i="14"/>
  <c r="U1335" i="14"/>
  <c r="U1336" i="14"/>
  <c r="U1337" i="14"/>
  <c r="U1338" i="14"/>
  <c r="U1339" i="14"/>
  <c r="U1340" i="14"/>
  <c r="U1341" i="14"/>
  <c r="U1342" i="14"/>
  <c r="U1343" i="14"/>
  <c r="U1344" i="14"/>
  <c r="U1345" i="14"/>
  <c r="U1346" i="14"/>
  <c r="U1347" i="14"/>
  <c r="U1348" i="14"/>
  <c r="U1349" i="14"/>
  <c r="U1350" i="14"/>
  <c r="X1350" i="14" s="1"/>
  <c r="U1351" i="14"/>
  <c r="X1351" i="14" s="1"/>
  <c r="U1352" i="14"/>
  <c r="X1352" i="14" s="1"/>
  <c r="U1353" i="14"/>
  <c r="U1354" i="14"/>
  <c r="U1355" i="14"/>
  <c r="X1355" i="14" s="1"/>
  <c r="U1356" i="14"/>
  <c r="U1357" i="14"/>
  <c r="U1358" i="14"/>
  <c r="U1359" i="14"/>
  <c r="U1360" i="14"/>
  <c r="U1361" i="14"/>
  <c r="U1362" i="14"/>
  <c r="X1362" i="14" s="1"/>
  <c r="U1363" i="14"/>
  <c r="U1364" i="14"/>
  <c r="U1365" i="14"/>
  <c r="X1365" i="14" s="1"/>
  <c r="U1366" i="14"/>
  <c r="U1367" i="14"/>
  <c r="X1367" i="14" s="1"/>
  <c r="U1368" i="14"/>
  <c r="U1369" i="14"/>
  <c r="U1370" i="14"/>
  <c r="U1371" i="14"/>
  <c r="U1372" i="14"/>
  <c r="U1373" i="14"/>
  <c r="U1374" i="14"/>
  <c r="U1375" i="14"/>
  <c r="U1376" i="14"/>
  <c r="U1377" i="14"/>
  <c r="U1378" i="14"/>
  <c r="U1379" i="14"/>
  <c r="U1380" i="14"/>
  <c r="U1381" i="14"/>
  <c r="U1382" i="14"/>
  <c r="U1383" i="14"/>
  <c r="U1384" i="14"/>
  <c r="U1385" i="14"/>
  <c r="U1386" i="14"/>
  <c r="U1387" i="14"/>
  <c r="U1388" i="14"/>
  <c r="U1389" i="14"/>
  <c r="U1390" i="14"/>
  <c r="U1391" i="14"/>
  <c r="U1392" i="14"/>
  <c r="U1393" i="14"/>
  <c r="U1394" i="14"/>
  <c r="U1395" i="14"/>
  <c r="U1396" i="14"/>
  <c r="U1397" i="14"/>
  <c r="X1397" i="14" s="1"/>
  <c r="U1398" i="14"/>
  <c r="U1399" i="14"/>
  <c r="U1400" i="14"/>
  <c r="U1401" i="14"/>
  <c r="U1402" i="14"/>
  <c r="U1403" i="14"/>
  <c r="U1404" i="14"/>
  <c r="U1405" i="14"/>
  <c r="U1406" i="14"/>
  <c r="X1406" i="14" s="1"/>
  <c r="U1407" i="14"/>
  <c r="X1407" i="14" s="1"/>
  <c r="U1408" i="14"/>
  <c r="X1408" i="14" s="1"/>
  <c r="U1409" i="14"/>
  <c r="X1409" i="14" s="1"/>
  <c r="U1410" i="14"/>
  <c r="X1410" i="14" s="1"/>
  <c r="U1411" i="14"/>
  <c r="X1411" i="14" s="1"/>
  <c r="U1412" i="14"/>
  <c r="X1412" i="14" s="1"/>
  <c r="U1413" i="14"/>
  <c r="X1413" i="14" s="1"/>
  <c r="U1414" i="14"/>
  <c r="U1415" i="14"/>
  <c r="U1416" i="14"/>
  <c r="U1417" i="14"/>
  <c r="U1418" i="14"/>
  <c r="X1418" i="14" s="1"/>
  <c r="U1419" i="14"/>
  <c r="U1420" i="14"/>
  <c r="U1421" i="14"/>
  <c r="U1422" i="14"/>
  <c r="U1423" i="14"/>
  <c r="U1424" i="14"/>
  <c r="U1425" i="14"/>
  <c r="U1426" i="14"/>
  <c r="X1426" i="14" s="1"/>
  <c r="U1427" i="14"/>
  <c r="U1428" i="14"/>
  <c r="U1429" i="14"/>
  <c r="U1430" i="14"/>
  <c r="X1430" i="14" s="1"/>
  <c r="U1431" i="14"/>
  <c r="U1432" i="14"/>
  <c r="U1433" i="14"/>
  <c r="U1434" i="14"/>
  <c r="U1435" i="14"/>
  <c r="U1436" i="14"/>
  <c r="U1437" i="14"/>
  <c r="U1438" i="14"/>
  <c r="U1439" i="14"/>
  <c r="U1440" i="14"/>
  <c r="U1441" i="14"/>
  <c r="U1442" i="14"/>
  <c r="U1443" i="14"/>
  <c r="X1443" i="14" s="1"/>
  <c r="U1444" i="14"/>
  <c r="U1445" i="14"/>
  <c r="U1446" i="14"/>
  <c r="U1447" i="14"/>
  <c r="U1448" i="14"/>
  <c r="X1448" i="14" s="1"/>
  <c r="U1449" i="14"/>
  <c r="U1450" i="14"/>
  <c r="U1451" i="14"/>
  <c r="U1452" i="14"/>
  <c r="U1453" i="14"/>
  <c r="U1454" i="14"/>
  <c r="U1455" i="14"/>
  <c r="U1456" i="14"/>
  <c r="U1457" i="14"/>
  <c r="U1458" i="14"/>
  <c r="U1459" i="14"/>
  <c r="U1460" i="14"/>
  <c r="U1461" i="14"/>
  <c r="U1462" i="14"/>
  <c r="X1462" i="14" s="1"/>
  <c r="U1463" i="14"/>
  <c r="X1463" i="14" s="1"/>
  <c r="U1464" i="14"/>
  <c r="U1465" i="14"/>
  <c r="U1466" i="14"/>
  <c r="U1467" i="14"/>
  <c r="U1468" i="14"/>
  <c r="X1468" i="14" s="1"/>
  <c r="U1469" i="14"/>
  <c r="U1470" i="14"/>
  <c r="U1471" i="14"/>
  <c r="U1472" i="14"/>
  <c r="X1472" i="14" s="1"/>
  <c r="U1473" i="14"/>
  <c r="U1474" i="14"/>
  <c r="X1474" i="14" s="1"/>
  <c r="U1475" i="14"/>
  <c r="U1476" i="14"/>
  <c r="U1477" i="14"/>
  <c r="X1477" i="14" s="1"/>
  <c r="U1478" i="14"/>
  <c r="X1478" i="14" s="1"/>
  <c r="U1479" i="14"/>
  <c r="X1479" i="14" s="1"/>
  <c r="U1480" i="14"/>
  <c r="U1481" i="14"/>
  <c r="X1481" i="14" s="1"/>
  <c r="U1482" i="14"/>
  <c r="U1483" i="14"/>
  <c r="U1484" i="14"/>
  <c r="U1485" i="14"/>
  <c r="X1485" i="14" s="1"/>
  <c r="U1486" i="14"/>
  <c r="U1487" i="14"/>
  <c r="U1488" i="14"/>
  <c r="U1489" i="14"/>
  <c r="U1490" i="14"/>
  <c r="U1491" i="14"/>
  <c r="U1492" i="14"/>
  <c r="U1493" i="14"/>
  <c r="U1494" i="14"/>
  <c r="U1495" i="14"/>
  <c r="U1496" i="14"/>
  <c r="U1497" i="14"/>
  <c r="U1498" i="14"/>
  <c r="U1499" i="14"/>
  <c r="U1500" i="14"/>
  <c r="U1501" i="14"/>
  <c r="U1502" i="14"/>
  <c r="U1503" i="14"/>
  <c r="U1504" i="14"/>
  <c r="X1504" i="14" s="1"/>
  <c r="U1505" i="14"/>
  <c r="U1506" i="14"/>
  <c r="U1507" i="14"/>
  <c r="U1508" i="14"/>
  <c r="U1509" i="14"/>
  <c r="X1509" i="14" s="1"/>
  <c r="U1510" i="14"/>
  <c r="U1511" i="14"/>
  <c r="U1512" i="14"/>
  <c r="U1513" i="14"/>
  <c r="U1514" i="14"/>
  <c r="U1515" i="14"/>
  <c r="U1516" i="14"/>
  <c r="U1517" i="14"/>
  <c r="X1517" i="14" s="1"/>
  <c r="U1518" i="14"/>
  <c r="X1518" i="14" s="1"/>
  <c r="U1519" i="14"/>
  <c r="X1519" i="14" s="1"/>
  <c r="U1520" i="14"/>
  <c r="X1520" i="14" s="1"/>
  <c r="U1521" i="14"/>
  <c r="X1521" i="14" s="1"/>
  <c r="U1522" i="14"/>
  <c r="X1522" i="14" s="1"/>
  <c r="U1523" i="14"/>
  <c r="U1524" i="14"/>
  <c r="U1525" i="14"/>
  <c r="U1526" i="14"/>
  <c r="U1527" i="14"/>
  <c r="U1528" i="14"/>
  <c r="U1529" i="14"/>
  <c r="X1529" i="14" s="1"/>
  <c r="U1530" i="14"/>
  <c r="U1531" i="14"/>
  <c r="U1532" i="14"/>
  <c r="X1532" i="14" s="1"/>
  <c r="U1533" i="14"/>
  <c r="X1533" i="14" s="1"/>
  <c r="U1534" i="14"/>
  <c r="X1534" i="14" s="1"/>
  <c r="U1535" i="14"/>
  <c r="U1536" i="14"/>
  <c r="U1537" i="14"/>
  <c r="X1537" i="14" s="1"/>
  <c r="U1538" i="14"/>
  <c r="U1539" i="14"/>
  <c r="X1539" i="14" s="1"/>
  <c r="U1540" i="14"/>
  <c r="U1541" i="14"/>
  <c r="U1542" i="14"/>
  <c r="U1543" i="14"/>
  <c r="U1544" i="14"/>
  <c r="U1545" i="14"/>
  <c r="U1546" i="14"/>
  <c r="X1546" i="14" s="1"/>
  <c r="U1547" i="14"/>
  <c r="U1548" i="14"/>
  <c r="X1548" i="14" s="1"/>
  <c r="U1549" i="14"/>
  <c r="X1549" i="14" s="1"/>
  <c r="U1550" i="14"/>
  <c r="X1550" i="14" s="1"/>
  <c r="U1551" i="14"/>
  <c r="U1552" i="14"/>
  <c r="U1553" i="14"/>
  <c r="U1554" i="14"/>
  <c r="U1555" i="14"/>
  <c r="U1556" i="14"/>
  <c r="U1557" i="14"/>
  <c r="U1558" i="14"/>
  <c r="U1559" i="14"/>
  <c r="U1560" i="14"/>
  <c r="U1561" i="14"/>
  <c r="U1562" i="14"/>
  <c r="U1563" i="14"/>
  <c r="U1564" i="14"/>
  <c r="U1565" i="14"/>
  <c r="U1566" i="14"/>
  <c r="U1567" i="14"/>
  <c r="U1568" i="14"/>
  <c r="X1568" i="14" s="1"/>
  <c r="U1569" i="14"/>
  <c r="X1569" i="14" s="1"/>
  <c r="U1570" i="14"/>
  <c r="X1570" i="14" s="1"/>
  <c r="U1571" i="14"/>
  <c r="X1571" i="14" s="1"/>
  <c r="U1572" i="14"/>
  <c r="X1572" i="14" s="1"/>
  <c r="U1573" i="14"/>
  <c r="U1574" i="14"/>
  <c r="X1574" i="14" s="1"/>
  <c r="U1575" i="14"/>
  <c r="U1576" i="14"/>
  <c r="U1577" i="14"/>
  <c r="U1578" i="14"/>
  <c r="U1579" i="14"/>
  <c r="U1580" i="14"/>
  <c r="U1581" i="14"/>
  <c r="U1582" i="14"/>
  <c r="U1583" i="14"/>
  <c r="U1584" i="14"/>
  <c r="U1585" i="14"/>
  <c r="U1586" i="14"/>
  <c r="U1587" i="14"/>
  <c r="U1588" i="14"/>
  <c r="U1589" i="14"/>
  <c r="U1590" i="14"/>
  <c r="X1590" i="14" s="1"/>
  <c r="U1591" i="14"/>
  <c r="U1592" i="14"/>
  <c r="X1592" i="14" s="1"/>
  <c r="U1593" i="14"/>
  <c r="U1594" i="14"/>
  <c r="U1595" i="14"/>
  <c r="X1595" i="14" s="1"/>
  <c r="U1596" i="14"/>
  <c r="X1596" i="14" s="1"/>
  <c r="U1597" i="14"/>
  <c r="U1598" i="14"/>
  <c r="X1598" i="14" s="1"/>
  <c r="U1599" i="14"/>
  <c r="U1600" i="14"/>
  <c r="U1601" i="14"/>
  <c r="X1601" i="14" s="1"/>
  <c r="U1602" i="14"/>
  <c r="U1603" i="14"/>
  <c r="X1603" i="14" s="1"/>
  <c r="U1604" i="14"/>
  <c r="U1605" i="14"/>
  <c r="U1606" i="14"/>
  <c r="U1607" i="14"/>
  <c r="U1608" i="14"/>
  <c r="U1609" i="14"/>
  <c r="U1610" i="14"/>
  <c r="U1611" i="14"/>
  <c r="U1612" i="14"/>
  <c r="U1613" i="14"/>
  <c r="U1614" i="14"/>
  <c r="U1615" i="14"/>
  <c r="U1616" i="14"/>
  <c r="U1617" i="14"/>
  <c r="X1617" i="14" s="1"/>
  <c r="U1618" i="14"/>
  <c r="U1619" i="14"/>
  <c r="U1620" i="14"/>
  <c r="U1621" i="14"/>
  <c r="U1622" i="14"/>
  <c r="U1623" i="14"/>
  <c r="U1624" i="14"/>
  <c r="U1625" i="14"/>
  <c r="U1626" i="14"/>
  <c r="U1627" i="14"/>
  <c r="U1628" i="14"/>
  <c r="U1629" i="14"/>
  <c r="U1630" i="14"/>
  <c r="U1631" i="14"/>
  <c r="U1632" i="14"/>
  <c r="U1633" i="14"/>
  <c r="U1634" i="14"/>
  <c r="U1635" i="14"/>
  <c r="X1635" i="14" s="1"/>
  <c r="U1636" i="14"/>
  <c r="U1637" i="14"/>
  <c r="U1638" i="14"/>
  <c r="U1639" i="14"/>
  <c r="U1640" i="14"/>
  <c r="U1641" i="14"/>
  <c r="U1642" i="14"/>
  <c r="X1642" i="14" s="1"/>
  <c r="U1643" i="14"/>
  <c r="X1643" i="14" s="1"/>
  <c r="U1644" i="14"/>
  <c r="X1644" i="14" s="1"/>
  <c r="U1645" i="14"/>
  <c r="X1645" i="14" s="1"/>
  <c r="U1646" i="14"/>
  <c r="U1647" i="14"/>
  <c r="U1648" i="14"/>
  <c r="U1649" i="14"/>
  <c r="U1650" i="14"/>
  <c r="U1651" i="14"/>
  <c r="X1651" i="14" s="1"/>
  <c r="U1652" i="14"/>
  <c r="U1653" i="14"/>
  <c r="U1654" i="14"/>
  <c r="U1655" i="14"/>
  <c r="U1656" i="14"/>
  <c r="U1657" i="14"/>
  <c r="X1657" i="14" s="1"/>
  <c r="U1658" i="14"/>
  <c r="U1659" i="14"/>
  <c r="X1659" i="14" s="1"/>
  <c r="U1660" i="14"/>
  <c r="X1660" i="14" s="1"/>
  <c r="U1661" i="14"/>
  <c r="U1662" i="14"/>
  <c r="X1662" i="14" s="1"/>
  <c r="U1663" i="14"/>
  <c r="X1663" i="14" s="1"/>
  <c r="U1664" i="14"/>
  <c r="U1665" i="14"/>
  <c r="U1666" i="14"/>
  <c r="U1667" i="14"/>
  <c r="U1668" i="14"/>
  <c r="U1669" i="14"/>
  <c r="X1669" i="14" s="1"/>
  <c r="U1670" i="14"/>
  <c r="X1670" i="14" s="1"/>
  <c r="U1671" i="14"/>
  <c r="X1671" i="14" s="1"/>
  <c r="U1672" i="14"/>
  <c r="X1672" i="14" s="1"/>
  <c r="U1673" i="14"/>
  <c r="X1673" i="14" s="1"/>
  <c r="U1674" i="14"/>
  <c r="X1674" i="14" s="1"/>
  <c r="U1675" i="14"/>
  <c r="X1675" i="14" s="1"/>
  <c r="U1676" i="14"/>
  <c r="X1676" i="14" s="1"/>
  <c r="U1677" i="14"/>
  <c r="X1677" i="14" s="1"/>
  <c r="U1678" i="14"/>
  <c r="X1678" i="14" s="1"/>
  <c r="U1679" i="14"/>
  <c r="X1679" i="14" s="1"/>
  <c r="U1680" i="14"/>
  <c r="X1680" i="14" s="1"/>
  <c r="U1681" i="14"/>
  <c r="X1681" i="14" s="1"/>
  <c r="U1682" i="14"/>
  <c r="X1682" i="14" s="1"/>
  <c r="U1683" i="14"/>
  <c r="X1683" i="14" s="1"/>
  <c r="U1684" i="14"/>
  <c r="X1684" i="14" s="1"/>
  <c r="U1685" i="14"/>
  <c r="X1685" i="14" s="1"/>
  <c r="U1686" i="14"/>
  <c r="X1686" i="14" s="1"/>
  <c r="U1687" i="14"/>
  <c r="X1687" i="14" s="1"/>
  <c r="U1688" i="14"/>
  <c r="X1688" i="14" s="1"/>
  <c r="U1689" i="14"/>
  <c r="X1689" i="14" s="1"/>
  <c r="U1690" i="14"/>
  <c r="X1690" i="14" s="1"/>
  <c r="U1691" i="14"/>
  <c r="X1691" i="14" s="1"/>
  <c r="U1692" i="14"/>
  <c r="X1692" i="14" s="1"/>
  <c r="U1693" i="14"/>
  <c r="X1693" i="14" s="1"/>
  <c r="U1694" i="14"/>
  <c r="X1694" i="14" s="1"/>
  <c r="U1695" i="14"/>
  <c r="X1695" i="14" s="1"/>
  <c r="U1696" i="14"/>
  <c r="X1696" i="14" s="1"/>
  <c r="U1697" i="14"/>
  <c r="X1697" i="14" s="1"/>
  <c r="U1698" i="14"/>
  <c r="X1698" i="14" s="1"/>
  <c r="U1699" i="14"/>
  <c r="X1699" i="14" s="1"/>
  <c r="U1700" i="14"/>
  <c r="X1700" i="14" s="1"/>
  <c r="U1701" i="14"/>
  <c r="X1701" i="14" s="1"/>
  <c r="U1702" i="14"/>
  <c r="X1702" i="14" s="1"/>
  <c r="U1703" i="14"/>
  <c r="X1703" i="14" s="1"/>
  <c r="U1704" i="14"/>
  <c r="X1704" i="14" s="1"/>
  <c r="U1705" i="14"/>
  <c r="X1705" i="14" s="1"/>
  <c r="U1706" i="14"/>
  <c r="X1706" i="14" s="1"/>
  <c r="U1707" i="14"/>
  <c r="X1707" i="14" s="1"/>
  <c r="U1708" i="14"/>
  <c r="U1709" i="14"/>
  <c r="X1709" i="14" s="1"/>
  <c r="U1710" i="14"/>
  <c r="X1710" i="14" s="1"/>
  <c r="U1711" i="14"/>
  <c r="X1711" i="14" s="1"/>
  <c r="U1712" i="14"/>
  <c r="X1712" i="14" s="1"/>
  <c r="U1713" i="14"/>
  <c r="X1713" i="14" s="1"/>
  <c r="U1714" i="14"/>
  <c r="X1714" i="14" s="1"/>
  <c r="U1715" i="14"/>
  <c r="U1716" i="14"/>
  <c r="U1717" i="14"/>
  <c r="X1717" i="14" s="1"/>
  <c r="U1718" i="14"/>
  <c r="X1718" i="14" s="1"/>
  <c r="U1719" i="14"/>
  <c r="X1719" i="14" s="1"/>
  <c r="U1720" i="14"/>
  <c r="X1720" i="14" s="1"/>
  <c r="U1721" i="14"/>
  <c r="X1721" i="14" s="1"/>
  <c r="U1722" i="14"/>
  <c r="X1722" i="14" s="1"/>
  <c r="U1723" i="14"/>
  <c r="X1723" i="14" s="1"/>
  <c r="U1724" i="14"/>
  <c r="X1724" i="14" s="1"/>
  <c r="U1725" i="14"/>
  <c r="X1725" i="14" s="1"/>
  <c r="U1726" i="14"/>
  <c r="X1726" i="14" s="1"/>
  <c r="U1727" i="14"/>
  <c r="X1727" i="14" s="1"/>
  <c r="U1728" i="14"/>
  <c r="U1729" i="14"/>
  <c r="U1730" i="14"/>
  <c r="U1731" i="14"/>
  <c r="X1731" i="14" s="1"/>
  <c r="U1732" i="14"/>
  <c r="X1732" i="14" s="1"/>
  <c r="U1733" i="14"/>
  <c r="X1733" i="14" s="1"/>
  <c r="U1734" i="14"/>
  <c r="X1734" i="14" s="1"/>
  <c r="U1735" i="14"/>
  <c r="X1735" i="14" s="1"/>
  <c r="U1736" i="14"/>
  <c r="U1737" i="14"/>
  <c r="X1737" i="14" s="1"/>
  <c r="U1738" i="14"/>
  <c r="X1738" i="14" s="1"/>
  <c r="U1739" i="14"/>
  <c r="X1739" i="14" s="1"/>
  <c r="U1740" i="14"/>
  <c r="X1740" i="14" s="1"/>
  <c r="U1741" i="14"/>
  <c r="X1741" i="14" s="1"/>
  <c r="U1742" i="14"/>
  <c r="X1742" i="14" s="1"/>
  <c r="U1743" i="14"/>
  <c r="X1743" i="14" s="1"/>
  <c r="U1744" i="14"/>
  <c r="X1744" i="14" s="1"/>
  <c r="U1745" i="14"/>
  <c r="X1745" i="14" s="1"/>
  <c r="U1746" i="14"/>
  <c r="X1746" i="14" s="1"/>
  <c r="U1747" i="14"/>
  <c r="X1747" i="14" s="1"/>
  <c r="U1748" i="14"/>
  <c r="X1748" i="14" s="1"/>
  <c r="U1749" i="14"/>
  <c r="X1749" i="14" s="1"/>
  <c r="U1750" i="14"/>
  <c r="X1750" i="14" s="1"/>
  <c r="U1751" i="14"/>
  <c r="X1751" i="14" s="1"/>
  <c r="U1752" i="14"/>
  <c r="X1752" i="14" s="1"/>
  <c r="U1753" i="14"/>
  <c r="X1753" i="14" s="1"/>
  <c r="U1754" i="14"/>
  <c r="X1754" i="14" s="1"/>
  <c r="U1755" i="14"/>
  <c r="X1755" i="14" s="1"/>
  <c r="U1756" i="14"/>
  <c r="X1756" i="14" s="1"/>
  <c r="U1757" i="14"/>
  <c r="X1757" i="14" s="1"/>
  <c r="U1758" i="14"/>
  <c r="X1758" i="14" s="1"/>
  <c r="U1759" i="14"/>
  <c r="X1759" i="14" s="1"/>
  <c r="U1760" i="14"/>
  <c r="U1761" i="14"/>
  <c r="X1761" i="14" s="1"/>
  <c r="U1762" i="14"/>
  <c r="X1762" i="14" s="1"/>
  <c r="U1763" i="14"/>
  <c r="X1763" i="14" s="1"/>
  <c r="U1764" i="14"/>
  <c r="U1765" i="14"/>
  <c r="X1765" i="14" s="1"/>
  <c r="U1766" i="14"/>
  <c r="X1766" i="14" s="1"/>
  <c r="U1767" i="14"/>
  <c r="X1767" i="14" s="1"/>
  <c r="U1768" i="14"/>
  <c r="X1768" i="14" s="1"/>
  <c r="U1769" i="14"/>
  <c r="U1770" i="14"/>
  <c r="U1771" i="14"/>
  <c r="X1771" i="14" s="1"/>
  <c r="U1772" i="14"/>
  <c r="U1773" i="14"/>
  <c r="U1774" i="14"/>
  <c r="U1775" i="14"/>
  <c r="X1775" i="14" s="1"/>
  <c r="U1776" i="14"/>
  <c r="U1777" i="14"/>
  <c r="X1777" i="14" s="1"/>
  <c r="U1778" i="14"/>
  <c r="U1779" i="14"/>
  <c r="X1779" i="14" s="1"/>
  <c r="U1780" i="14"/>
  <c r="X1780" i="14" s="1"/>
  <c r="U1781" i="14"/>
  <c r="X1781" i="14" s="1"/>
  <c r="U1782" i="14"/>
  <c r="U1783" i="14"/>
  <c r="X1783" i="14" s="1"/>
  <c r="O3" i="14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R16" i="14" s="1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R47" i="14" s="1"/>
  <c r="O48" i="14"/>
  <c r="O49" i="14"/>
  <c r="O50" i="14"/>
  <c r="R50" i="14" s="1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R70" i="14" s="1"/>
  <c r="O71" i="14"/>
  <c r="R71" i="14" s="1"/>
  <c r="O72" i="14"/>
  <c r="O73" i="14"/>
  <c r="O74" i="14"/>
  <c r="O75" i="14"/>
  <c r="O76" i="14"/>
  <c r="O77" i="14"/>
  <c r="O78" i="14"/>
  <c r="O79" i="14"/>
  <c r="R79" i="14" s="1"/>
  <c r="O80" i="14"/>
  <c r="R80" i="14" s="1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R93" i="14" s="1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125" i="14"/>
  <c r="O126" i="14"/>
  <c r="O127" i="14"/>
  <c r="O128" i="14"/>
  <c r="O129" i="14"/>
  <c r="O130" i="14"/>
  <c r="O131" i="14"/>
  <c r="O132" i="14"/>
  <c r="O133" i="14"/>
  <c r="O134" i="14"/>
  <c r="O135" i="14"/>
  <c r="O136" i="14"/>
  <c r="O137" i="14"/>
  <c r="O138" i="14"/>
  <c r="O139" i="14"/>
  <c r="O140" i="14"/>
  <c r="O141" i="14"/>
  <c r="O142" i="14"/>
  <c r="O143" i="14"/>
  <c r="O144" i="14"/>
  <c r="O145" i="14"/>
  <c r="O146" i="14"/>
  <c r="O147" i="14"/>
  <c r="O148" i="14"/>
  <c r="O149" i="14"/>
  <c r="O150" i="14"/>
  <c r="O151" i="14"/>
  <c r="O152" i="14"/>
  <c r="O153" i="14"/>
  <c r="R153" i="14" s="1"/>
  <c r="O154" i="14"/>
  <c r="R154" i="14" s="1"/>
  <c r="O155" i="14"/>
  <c r="O156" i="14"/>
  <c r="O157" i="14"/>
  <c r="O158" i="14"/>
  <c r="O159" i="14"/>
  <c r="O160" i="14"/>
  <c r="O161" i="14"/>
  <c r="O162" i="14"/>
  <c r="O163" i="14"/>
  <c r="O164" i="14"/>
  <c r="O165" i="14"/>
  <c r="O166" i="14"/>
  <c r="O167" i="14"/>
  <c r="O168" i="14"/>
  <c r="R168" i="14" s="1"/>
  <c r="O169" i="14"/>
  <c r="O170" i="14"/>
  <c r="O171" i="14"/>
  <c r="O172" i="14"/>
  <c r="O173" i="14"/>
  <c r="R173" i="14" s="1"/>
  <c r="O174" i="14"/>
  <c r="O175" i="14"/>
  <c r="R175" i="14" s="1"/>
  <c r="O176" i="14"/>
  <c r="O177" i="14"/>
  <c r="O178" i="14"/>
  <c r="O179" i="14"/>
  <c r="O180" i="14"/>
  <c r="R180" i="14" s="1"/>
  <c r="O181" i="14"/>
  <c r="O182" i="14"/>
  <c r="R182" i="14" s="1"/>
  <c r="O183" i="14"/>
  <c r="O184" i="14"/>
  <c r="O185" i="14"/>
  <c r="O186" i="14"/>
  <c r="O187" i="14"/>
  <c r="R187" i="14" s="1"/>
  <c r="O188" i="14"/>
  <c r="R188" i="14" s="1"/>
  <c r="O189" i="14"/>
  <c r="O190" i="14"/>
  <c r="O191" i="14"/>
  <c r="O192" i="14"/>
  <c r="R192" i="14" s="1"/>
  <c r="O193" i="14"/>
  <c r="O194" i="14"/>
  <c r="O195" i="14"/>
  <c r="O196" i="14"/>
  <c r="R196" i="14" s="1"/>
  <c r="O197" i="14"/>
  <c r="R197" i="14" s="1"/>
  <c r="O198" i="14"/>
  <c r="O199" i="14"/>
  <c r="O200" i="14"/>
  <c r="R200" i="14" s="1"/>
  <c r="O201" i="14"/>
  <c r="O202" i="14"/>
  <c r="O203" i="14"/>
  <c r="R203" i="14" s="1"/>
  <c r="O204" i="14"/>
  <c r="R204" i="14" s="1"/>
  <c r="O205" i="14"/>
  <c r="O206" i="14"/>
  <c r="R206" i="14" s="1"/>
  <c r="O207" i="14"/>
  <c r="R207" i="14" s="1"/>
  <c r="O208" i="14"/>
  <c r="O209" i="14"/>
  <c r="O210" i="14"/>
  <c r="R210" i="14" s="1"/>
  <c r="O211" i="14"/>
  <c r="R211" i="14" s="1"/>
  <c r="O212" i="14"/>
  <c r="O213" i="14"/>
  <c r="O214" i="14"/>
  <c r="R214" i="14" s="1"/>
  <c r="O215" i="14"/>
  <c r="O216" i="14"/>
  <c r="O217" i="14"/>
  <c r="O218" i="14"/>
  <c r="O219" i="14"/>
  <c r="O220" i="14"/>
  <c r="O221" i="14"/>
  <c r="R221" i="14" s="1"/>
  <c r="O222" i="14"/>
  <c r="O223" i="14"/>
  <c r="O224" i="14"/>
  <c r="O225" i="14"/>
  <c r="O226" i="14"/>
  <c r="R226" i="14" s="1"/>
  <c r="O227" i="14"/>
  <c r="O228" i="14"/>
  <c r="R228" i="14" s="1"/>
  <c r="O229" i="14"/>
  <c r="O230" i="14"/>
  <c r="O231" i="14"/>
  <c r="O232" i="14"/>
  <c r="O233" i="14"/>
  <c r="O234" i="14"/>
  <c r="O235" i="14"/>
  <c r="O236" i="14"/>
  <c r="O237" i="14"/>
  <c r="O238" i="14"/>
  <c r="O239" i="14"/>
  <c r="O240" i="14"/>
  <c r="O241" i="14"/>
  <c r="O242" i="14"/>
  <c r="O243" i="14"/>
  <c r="O244" i="14"/>
  <c r="R244" i="14" s="1"/>
  <c r="O245" i="14"/>
  <c r="R245" i="14" s="1"/>
  <c r="O246" i="14"/>
  <c r="O247" i="14"/>
  <c r="O248" i="14"/>
  <c r="O249" i="14"/>
  <c r="O250" i="14"/>
  <c r="O251" i="14"/>
  <c r="O252" i="14"/>
  <c r="O253" i="14"/>
  <c r="R253" i="14" s="1"/>
  <c r="O254" i="14"/>
  <c r="R254" i="14" s="1"/>
  <c r="O255" i="14"/>
  <c r="O256" i="14"/>
  <c r="O257" i="14"/>
  <c r="O258" i="14"/>
  <c r="O259" i="14"/>
  <c r="O260" i="14"/>
  <c r="R260" i="14" s="1"/>
  <c r="O261" i="14"/>
  <c r="O262" i="14"/>
  <c r="O263" i="14"/>
  <c r="O264" i="14"/>
  <c r="O265" i="14"/>
  <c r="O266" i="14"/>
  <c r="O267" i="14"/>
  <c r="O268" i="14"/>
  <c r="R268" i="14" s="1"/>
  <c r="O269" i="14"/>
  <c r="O270" i="14"/>
  <c r="O271" i="14"/>
  <c r="O272" i="14"/>
  <c r="O273" i="14"/>
  <c r="O274" i="14"/>
  <c r="O275" i="14"/>
  <c r="O276" i="14"/>
  <c r="O277" i="14"/>
  <c r="O278" i="14"/>
  <c r="O279" i="14"/>
  <c r="R279" i="14" s="1"/>
  <c r="O280" i="14"/>
  <c r="O281" i="14"/>
  <c r="O282" i="14"/>
  <c r="R282" i="14" s="1"/>
  <c r="O283" i="14"/>
  <c r="R283" i="14" s="1"/>
  <c r="O284" i="14"/>
  <c r="O285" i="14"/>
  <c r="O286" i="14"/>
  <c r="O287" i="14"/>
  <c r="O288" i="14"/>
  <c r="O289" i="14"/>
  <c r="O290" i="14"/>
  <c r="O291" i="14"/>
  <c r="O292" i="14"/>
  <c r="R292" i="14" s="1"/>
  <c r="O293" i="14"/>
  <c r="O294" i="14"/>
  <c r="O295" i="14"/>
  <c r="R295" i="14" s="1"/>
  <c r="O296" i="14"/>
  <c r="O297" i="14"/>
  <c r="O298" i="14"/>
  <c r="O299" i="14"/>
  <c r="O300" i="14"/>
  <c r="O301" i="14"/>
  <c r="O302" i="14"/>
  <c r="O303" i="14"/>
  <c r="O304" i="14"/>
  <c r="O305" i="14"/>
  <c r="O306" i="14"/>
  <c r="O307" i="14"/>
  <c r="O308" i="14"/>
  <c r="O309" i="14"/>
  <c r="O310" i="14"/>
  <c r="R310" i="14" s="1"/>
  <c r="O311" i="14"/>
  <c r="R311" i="14" s="1"/>
  <c r="O312" i="14"/>
  <c r="R312" i="14" s="1"/>
  <c r="O313" i="14"/>
  <c r="R313" i="14" s="1"/>
  <c r="O314" i="14"/>
  <c r="O315" i="14"/>
  <c r="O316" i="14"/>
  <c r="R316" i="14" s="1"/>
  <c r="O317" i="14"/>
  <c r="O318" i="14"/>
  <c r="R318" i="14" s="1"/>
  <c r="O319" i="14"/>
  <c r="O320" i="14"/>
  <c r="R320" i="14" s="1"/>
  <c r="O321" i="14"/>
  <c r="R321" i="14" s="1"/>
  <c r="O322" i="14"/>
  <c r="O323" i="14"/>
  <c r="O324" i="14"/>
  <c r="O325" i="14"/>
  <c r="O326" i="14"/>
  <c r="R326" i="14" s="1"/>
  <c r="O327" i="14"/>
  <c r="R327" i="14" s="1"/>
  <c r="O328" i="14"/>
  <c r="O329" i="14"/>
  <c r="R329" i="14" s="1"/>
  <c r="O330" i="14"/>
  <c r="O331" i="14"/>
  <c r="O332" i="14"/>
  <c r="O333" i="14"/>
  <c r="O334" i="14"/>
  <c r="O335" i="14"/>
  <c r="O336" i="14"/>
  <c r="O337" i="14"/>
  <c r="O338" i="14"/>
  <c r="O339" i="14"/>
  <c r="O340" i="14"/>
  <c r="O341" i="14"/>
  <c r="R341" i="14" s="1"/>
  <c r="O342" i="14"/>
  <c r="R342" i="14" s="1"/>
  <c r="O343" i="14"/>
  <c r="O344" i="14"/>
  <c r="O345" i="14"/>
  <c r="R345" i="14" s="1"/>
  <c r="O346" i="14"/>
  <c r="R346" i="14" s="1"/>
  <c r="O347" i="14"/>
  <c r="O348" i="14"/>
  <c r="O349" i="14"/>
  <c r="O350" i="14"/>
  <c r="O351" i="14"/>
  <c r="O352" i="14"/>
  <c r="O353" i="14"/>
  <c r="O354" i="14"/>
  <c r="O355" i="14"/>
  <c r="O356" i="14"/>
  <c r="R356" i="14" s="1"/>
  <c r="O357" i="14"/>
  <c r="O358" i="14"/>
  <c r="O359" i="14"/>
  <c r="R359" i="14" s="1"/>
  <c r="O360" i="14"/>
  <c r="O361" i="14"/>
  <c r="O362" i="14"/>
  <c r="O363" i="14"/>
  <c r="O364" i="14"/>
  <c r="R364" i="14" s="1"/>
  <c r="O365" i="14"/>
  <c r="R365" i="14" s="1"/>
  <c r="O366" i="14"/>
  <c r="O367" i="14"/>
  <c r="O368" i="14"/>
  <c r="O369" i="14"/>
  <c r="O370" i="14"/>
  <c r="O371" i="14"/>
  <c r="O372" i="14"/>
  <c r="R372" i="14" s="1"/>
  <c r="O373" i="14"/>
  <c r="R373" i="14" s="1"/>
  <c r="O374" i="14"/>
  <c r="O375" i="14"/>
  <c r="O376" i="14"/>
  <c r="O377" i="14"/>
  <c r="R377" i="14" s="1"/>
  <c r="O378" i="14"/>
  <c r="O379" i="14"/>
  <c r="O380" i="14"/>
  <c r="O381" i="14"/>
  <c r="O382" i="14"/>
  <c r="O383" i="14"/>
  <c r="O384" i="14"/>
  <c r="O385" i="14"/>
  <c r="O386" i="14"/>
  <c r="O387" i="14"/>
  <c r="O388" i="14"/>
  <c r="O389" i="14"/>
  <c r="O390" i="14"/>
  <c r="O391" i="14"/>
  <c r="O392" i="14"/>
  <c r="O393" i="14"/>
  <c r="O394" i="14"/>
  <c r="R394" i="14" s="1"/>
  <c r="O395" i="14"/>
  <c r="O396" i="14"/>
  <c r="O397" i="14"/>
  <c r="O398" i="14"/>
  <c r="O399" i="14"/>
  <c r="O400" i="14"/>
  <c r="O401" i="14"/>
  <c r="R401" i="14" s="1"/>
  <c r="O402" i="14"/>
  <c r="O403" i="14"/>
  <c r="O404" i="14"/>
  <c r="O405" i="14"/>
  <c r="O406" i="14"/>
  <c r="R406" i="14" s="1"/>
  <c r="O407" i="14"/>
  <c r="O408" i="14"/>
  <c r="O409" i="14"/>
  <c r="O410" i="14"/>
  <c r="O411" i="14"/>
  <c r="O412" i="14"/>
  <c r="O413" i="14"/>
  <c r="O414" i="14"/>
  <c r="O415" i="14"/>
  <c r="O416" i="14"/>
  <c r="O417" i="14"/>
  <c r="O418" i="14"/>
  <c r="O419" i="14"/>
  <c r="O420" i="14"/>
  <c r="O421" i="14"/>
  <c r="O422" i="14"/>
  <c r="O423" i="14"/>
  <c r="R423" i="14" s="1"/>
  <c r="O424" i="14"/>
  <c r="O425" i="14"/>
  <c r="R425" i="14" s="1"/>
  <c r="O426" i="14"/>
  <c r="R426" i="14" s="1"/>
  <c r="O427" i="14"/>
  <c r="R427" i="14" s="1"/>
  <c r="O428" i="14"/>
  <c r="O429" i="14"/>
  <c r="O430" i="14"/>
  <c r="R430" i="14" s="1"/>
  <c r="O431" i="14"/>
  <c r="O432" i="14"/>
  <c r="O433" i="14"/>
  <c r="O434" i="14"/>
  <c r="O435" i="14"/>
  <c r="O436" i="14"/>
  <c r="O437" i="14"/>
  <c r="O438" i="14"/>
  <c r="R438" i="14" s="1"/>
  <c r="O439" i="14"/>
  <c r="O440" i="14"/>
  <c r="O441" i="14"/>
  <c r="O442" i="14"/>
  <c r="O443" i="14"/>
  <c r="O444" i="14"/>
  <c r="O445" i="14"/>
  <c r="O446" i="14"/>
  <c r="O447" i="14"/>
  <c r="O448" i="14"/>
  <c r="O449" i="14"/>
  <c r="O450" i="14"/>
  <c r="O451" i="14"/>
  <c r="O452" i="14"/>
  <c r="O453" i="14"/>
  <c r="O454" i="14"/>
  <c r="O455" i="14"/>
  <c r="O456" i="14"/>
  <c r="O457" i="14"/>
  <c r="O458" i="14"/>
  <c r="R458" i="14" s="1"/>
  <c r="O459" i="14"/>
  <c r="O460" i="14"/>
  <c r="O461" i="14"/>
  <c r="R461" i="14" s="1"/>
  <c r="O462" i="14"/>
  <c r="O463" i="14"/>
  <c r="O464" i="14"/>
  <c r="O465" i="14"/>
  <c r="O466" i="14"/>
  <c r="R466" i="14" s="1"/>
  <c r="O467" i="14"/>
  <c r="O468" i="14"/>
  <c r="R468" i="14" s="1"/>
  <c r="O469" i="14"/>
  <c r="O470" i="14"/>
  <c r="O471" i="14"/>
  <c r="O472" i="14"/>
  <c r="O473" i="14"/>
  <c r="O474" i="14"/>
  <c r="O475" i="14"/>
  <c r="O476" i="14"/>
  <c r="R476" i="14" s="1"/>
  <c r="O477" i="14"/>
  <c r="O478" i="14"/>
  <c r="O479" i="14"/>
  <c r="O480" i="14"/>
  <c r="O481" i="14"/>
  <c r="O482" i="14"/>
  <c r="R482" i="14" s="1"/>
  <c r="O483" i="14"/>
  <c r="O484" i="14"/>
  <c r="O485" i="14"/>
  <c r="O486" i="14"/>
  <c r="O487" i="14"/>
  <c r="O488" i="14"/>
  <c r="O489" i="14"/>
  <c r="O490" i="14"/>
  <c r="O491" i="14"/>
  <c r="O492" i="14"/>
  <c r="O493" i="14"/>
  <c r="O494" i="14"/>
  <c r="O495" i="14"/>
  <c r="O496" i="14"/>
  <c r="O497" i="14"/>
  <c r="O498" i="14"/>
  <c r="O499" i="14"/>
  <c r="O500" i="14"/>
  <c r="O501" i="14"/>
  <c r="O502" i="14"/>
  <c r="O503" i="14"/>
  <c r="O504" i="14"/>
  <c r="O505" i="14"/>
  <c r="O506" i="14"/>
  <c r="O507" i="14"/>
  <c r="O508" i="14"/>
  <c r="O509" i="14"/>
  <c r="O510" i="14"/>
  <c r="O511" i="14"/>
  <c r="O512" i="14"/>
  <c r="O513" i="14"/>
  <c r="O514" i="14"/>
  <c r="R514" i="14" s="1"/>
  <c r="O515" i="14"/>
  <c r="O516" i="14"/>
  <c r="O517" i="14"/>
  <c r="O518" i="14"/>
  <c r="R518" i="14" s="1"/>
  <c r="O519" i="14"/>
  <c r="O520" i="14"/>
  <c r="O521" i="14"/>
  <c r="O522" i="14"/>
  <c r="R522" i="14" s="1"/>
  <c r="O523" i="14"/>
  <c r="O524" i="14"/>
  <c r="O525" i="14"/>
  <c r="O526" i="14"/>
  <c r="O527" i="14"/>
  <c r="R527" i="14" s="1"/>
  <c r="O528" i="14"/>
  <c r="O529" i="14"/>
  <c r="O530" i="14"/>
  <c r="O531" i="14"/>
  <c r="O532" i="14"/>
  <c r="O533" i="14"/>
  <c r="O534" i="14"/>
  <c r="O535" i="14"/>
  <c r="O536" i="14"/>
  <c r="O537" i="14"/>
  <c r="O538" i="14"/>
  <c r="O539" i="14"/>
  <c r="O540" i="14"/>
  <c r="O541" i="14"/>
  <c r="O542" i="14"/>
  <c r="R542" i="14" s="1"/>
  <c r="O543" i="14"/>
  <c r="O544" i="14"/>
  <c r="O545" i="14"/>
  <c r="O546" i="14"/>
  <c r="O547" i="14"/>
  <c r="O548" i="14"/>
  <c r="R548" i="14" s="1"/>
  <c r="O549" i="14"/>
  <c r="R549" i="14" s="1"/>
  <c r="O550" i="14"/>
  <c r="R550" i="14" s="1"/>
  <c r="O551" i="14"/>
  <c r="O552" i="14"/>
  <c r="O553" i="14"/>
  <c r="O554" i="14"/>
  <c r="O555" i="14"/>
  <c r="R555" i="14" s="1"/>
  <c r="O556" i="14"/>
  <c r="O557" i="14"/>
  <c r="O558" i="14"/>
  <c r="O559" i="14"/>
  <c r="O560" i="14"/>
  <c r="O561" i="14"/>
  <c r="O562" i="14"/>
  <c r="O563" i="14"/>
  <c r="O564" i="14"/>
  <c r="O565" i="14"/>
  <c r="O566" i="14"/>
  <c r="O567" i="14"/>
  <c r="O568" i="14"/>
  <c r="O569" i="14"/>
  <c r="O570" i="14"/>
  <c r="O571" i="14"/>
  <c r="O572" i="14"/>
  <c r="O573" i="14"/>
  <c r="O574" i="14"/>
  <c r="O575" i="14"/>
  <c r="O576" i="14"/>
  <c r="O577" i="14"/>
  <c r="O578" i="14"/>
  <c r="O579" i="14"/>
  <c r="O580" i="14"/>
  <c r="O581" i="14"/>
  <c r="O582" i="14"/>
  <c r="R582" i="14" s="1"/>
  <c r="O583" i="14"/>
  <c r="O584" i="14"/>
  <c r="O585" i="14"/>
  <c r="O586" i="14"/>
  <c r="O587" i="14"/>
  <c r="O588" i="14"/>
  <c r="R588" i="14" s="1"/>
  <c r="O589" i="14"/>
  <c r="O590" i="14"/>
  <c r="O591" i="14"/>
  <c r="O592" i="14"/>
  <c r="O593" i="14"/>
  <c r="O594" i="14"/>
  <c r="O595" i="14"/>
  <c r="O596" i="14"/>
  <c r="O597" i="14"/>
  <c r="O598" i="14"/>
  <c r="O599" i="14"/>
  <c r="R599" i="14" s="1"/>
  <c r="O600" i="14"/>
  <c r="O601" i="14"/>
  <c r="O602" i="14"/>
  <c r="O603" i="14"/>
  <c r="O604" i="14"/>
  <c r="O605" i="14"/>
  <c r="O606" i="14"/>
  <c r="O607" i="14"/>
  <c r="R607" i="14" s="1"/>
  <c r="O608" i="14"/>
  <c r="R608" i="14" s="1"/>
  <c r="O609" i="14"/>
  <c r="O610" i="14"/>
  <c r="O611" i="14"/>
  <c r="O612" i="14"/>
  <c r="R612" i="14" s="1"/>
  <c r="O613" i="14"/>
  <c r="R613" i="14" s="1"/>
  <c r="O614" i="14"/>
  <c r="O615" i="14"/>
  <c r="O616" i="14"/>
  <c r="O617" i="14"/>
  <c r="O618" i="14"/>
  <c r="O619" i="14"/>
  <c r="R619" i="14" s="1"/>
  <c r="O620" i="14"/>
  <c r="O621" i="14"/>
  <c r="O622" i="14"/>
  <c r="O623" i="14"/>
  <c r="O624" i="14"/>
  <c r="O625" i="14"/>
  <c r="O626" i="14"/>
  <c r="O627" i="14"/>
  <c r="O628" i="14"/>
  <c r="O629" i="14"/>
  <c r="R629" i="14" s="1"/>
  <c r="O630" i="14"/>
  <c r="R630" i="14" s="1"/>
  <c r="O631" i="14"/>
  <c r="O632" i="14"/>
  <c r="O633" i="14"/>
  <c r="O634" i="14"/>
  <c r="O635" i="14"/>
  <c r="O636" i="14"/>
  <c r="R636" i="14" s="1"/>
  <c r="O637" i="14"/>
  <c r="O638" i="14"/>
  <c r="O639" i="14"/>
  <c r="O640" i="14"/>
  <c r="R640" i="14" s="1"/>
  <c r="O641" i="14"/>
  <c r="O642" i="14"/>
  <c r="R642" i="14" s="1"/>
  <c r="O643" i="14"/>
  <c r="O644" i="14"/>
  <c r="O645" i="14"/>
  <c r="R645" i="14" s="1"/>
  <c r="O646" i="14"/>
  <c r="O647" i="14"/>
  <c r="O648" i="14"/>
  <c r="R648" i="14" s="1"/>
  <c r="O649" i="14"/>
  <c r="O650" i="14"/>
  <c r="O651" i="14"/>
  <c r="O652" i="14"/>
  <c r="O653" i="14"/>
  <c r="O654" i="14"/>
  <c r="O655" i="14"/>
  <c r="O656" i="14"/>
  <c r="O657" i="14"/>
  <c r="O658" i="14"/>
  <c r="R658" i="14" s="1"/>
  <c r="O659" i="14"/>
  <c r="O660" i="14"/>
  <c r="O661" i="14"/>
  <c r="O662" i="14"/>
  <c r="R662" i="14" s="1"/>
  <c r="O663" i="14"/>
  <c r="O664" i="14"/>
  <c r="O665" i="14"/>
  <c r="R665" i="14" s="1"/>
  <c r="O666" i="14"/>
  <c r="O667" i="14"/>
  <c r="O668" i="14"/>
  <c r="O669" i="14"/>
  <c r="O670" i="14"/>
  <c r="O671" i="14"/>
  <c r="O672" i="14"/>
  <c r="O673" i="14"/>
  <c r="O674" i="14"/>
  <c r="R674" i="14" s="1"/>
  <c r="O675" i="14"/>
  <c r="O676" i="14"/>
  <c r="R676" i="14" s="1"/>
  <c r="O677" i="14"/>
  <c r="O678" i="14"/>
  <c r="R678" i="14" s="1"/>
  <c r="O679" i="14"/>
  <c r="O680" i="14"/>
  <c r="O681" i="14"/>
  <c r="O682" i="14"/>
  <c r="R682" i="14" s="1"/>
  <c r="O683" i="14"/>
  <c r="O684" i="14"/>
  <c r="R684" i="14" s="1"/>
  <c r="O685" i="14"/>
  <c r="O686" i="14"/>
  <c r="R686" i="14" s="1"/>
  <c r="O687" i="14"/>
  <c r="O688" i="14"/>
  <c r="O689" i="14"/>
  <c r="O690" i="14"/>
  <c r="O691" i="14"/>
  <c r="O692" i="14"/>
  <c r="O693" i="14"/>
  <c r="O694" i="14"/>
  <c r="O695" i="14"/>
  <c r="O696" i="14"/>
  <c r="O697" i="14"/>
  <c r="R697" i="14" s="1"/>
  <c r="O698" i="14"/>
  <c r="O699" i="14"/>
  <c r="O700" i="14"/>
  <c r="R700" i="14" s="1"/>
  <c r="O701" i="14"/>
  <c r="R701" i="14" s="1"/>
  <c r="O702" i="14"/>
  <c r="R702" i="14" s="1"/>
  <c r="O703" i="14"/>
  <c r="R703" i="14" s="1"/>
  <c r="O704" i="14"/>
  <c r="O705" i="14"/>
  <c r="O706" i="14"/>
  <c r="O707" i="14"/>
  <c r="O708" i="14"/>
  <c r="O709" i="14"/>
  <c r="R709" i="14" s="1"/>
  <c r="O710" i="14"/>
  <c r="R710" i="14" s="1"/>
  <c r="O711" i="14"/>
  <c r="R711" i="14" s="1"/>
  <c r="O712" i="14"/>
  <c r="R712" i="14" s="1"/>
  <c r="O713" i="14"/>
  <c r="R713" i="14" s="1"/>
  <c r="O714" i="14"/>
  <c r="R714" i="14" s="1"/>
  <c r="O715" i="14"/>
  <c r="R715" i="14" s="1"/>
  <c r="O716" i="14"/>
  <c r="O717" i="14"/>
  <c r="O718" i="14"/>
  <c r="O719" i="14"/>
  <c r="O720" i="14"/>
  <c r="R720" i="14" s="1"/>
  <c r="O721" i="14"/>
  <c r="O722" i="14"/>
  <c r="O723" i="14"/>
  <c r="O724" i="14"/>
  <c r="R724" i="14" s="1"/>
  <c r="O725" i="14"/>
  <c r="O726" i="14"/>
  <c r="R726" i="14" s="1"/>
  <c r="O727" i="14"/>
  <c r="O728" i="14"/>
  <c r="O729" i="14"/>
  <c r="O730" i="14"/>
  <c r="O731" i="14"/>
  <c r="R731" i="14" s="1"/>
  <c r="O732" i="14"/>
  <c r="O733" i="14"/>
  <c r="O734" i="14"/>
  <c r="R734" i="14" s="1"/>
  <c r="O735" i="14"/>
  <c r="O736" i="14"/>
  <c r="O737" i="14"/>
  <c r="R737" i="14" s="1"/>
  <c r="O738" i="14"/>
  <c r="R738" i="14" s="1"/>
  <c r="O739" i="14"/>
  <c r="O740" i="14"/>
  <c r="O741" i="14"/>
  <c r="O742" i="14"/>
  <c r="O743" i="14"/>
  <c r="R743" i="14" s="1"/>
  <c r="O744" i="14"/>
  <c r="O745" i="14"/>
  <c r="O746" i="14"/>
  <c r="O747" i="14"/>
  <c r="O748" i="14"/>
  <c r="O749" i="14"/>
  <c r="O750" i="14"/>
  <c r="O751" i="14"/>
  <c r="O752" i="14"/>
  <c r="O753" i="14"/>
  <c r="O754" i="14"/>
  <c r="O755" i="14"/>
  <c r="O756" i="14"/>
  <c r="O757" i="14"/>
  <c r="O758" i="14"/>
  <c r="O759" i="14"/>
  <c r="O760" i="14"/>
  <c r="O761" i="14"/>
  <c r="O762" i="14"/>
  <c r="O763" i="14"/>
  <c r="O764" i="14"/>
  <c r="O765" i="14"/>
  <c r="O766" i="14"/>
  <c r="O767" i="14"/>
  <c r="O768" i="14"/>
  <c r="O769" i="14"/>
  <c r="O770" i="14"/>
  <c r="O771" i="14"/>
  <c r="O772" i="14"/>
  <c r="O773" i="14"/>
  <c r="O774" i="14"/>
  <c r="O775" i="14"/>
  <c r="O776" i="14"/>
  <c r="O777" i="14"/>
  <c r="O778" i="14"/>
  <c r="O779" i="14"/>
  <c r="R779" i="14" s="1"/>
  <c r="O780" i="14"/>
  <c r="O781" i="14"/>
  <c r="O782" i="14"/>
  <c r="O783" i="14"/>
  <c r="O784" i="14"/>
  <c r="O785" i="14"/>
  <c r="O786" i="14"/>
  <c r="O787" i="14"/>
  <c r="O788" i="14"/>
  <c r="R788" i="14" s="1"/>
  <c r="O789" i="14"/>
  <c r="O790" i="14"/>
  <c r="O791" i="14"/>
  <c r="O792" i="14"/>
  <c r="O793" i="14"/>
  <c r="R793" i="14" s="1"/>
  <c r="O794" i="14"/>
  <c r="O795" i="14"/>
  <c r="O796" i="14"/>
  <c r="O797" i="14"/>
  <c r="O798" i="14"/>
  <c r="O799" i="14"/>
  <c r="O800" i="14"/>
  <c r="R800" i="14" s="1"/>
  <c r="O801" i="14"/>
  <c r="O802" i="14"/>
  <c r="O803" i="14"/>
  <c r="R803" i="14" s="1"/>
  <c r="O804" i="14"/>
  <c r="O805" i="14"/>
  <c r="R805" i="14" s="1"/>
  <c r="O806" i="14"/>
  <c r="O807" i="14"/>
  <c r="O808" i="14"/>
  <c r="O809" i="14"/>
  <c r="O810" i="14"/>
  <c r="O811" i="14"/>
  <c r="O812" i="14"/>
  <c r="O813" i="14"/>
  <c r="O814" i="14"/>
  <c r="R814" i="14" s="1"/>
  <c r="O815" i="14"/>
  <c r="O816" i="14"/>
  <c r="O817" i="14"/>
  <c r="O818" i="14"/>
  <c r="O819" i="14"/>
  <c r="O820" i="14"/>
  <c r="O821" i="14"/>
  <c r="O822" i="14"/>
  <c r="O823" i="14"/>
  <c r="O824" i="14"/>
  <c r="O825" i="14"/>
  <c r="O826" i="14"/>
  <c r="O827" i="14"/>
  <c r="O828" i="14"/>
  <c r="O829" i="14"/>
  <c r="O830" i="14"/>
  <c r="O831" i="14"/>
  <c r="O832" i="14"/>
  <c r="O833" i="14"/>
  <c r="O834" i="14"/>
  <c r="O835" i="14"/>
  <c r="O836" i="14"/>
  <c r="R836" i="14" s="1"/>
  <c r="O837" i="14"/>
  <c r="O838" i="14"/>
  <c r="O839" i="14"/>
  <c r="O840" i="14"/>
  <c r="O841" i="14"/>
  <c r="O842" i="14"/>
  <c r="R842" i="14" s="1"/>
  <c r="O843" i="14"/>
  <c r="O844" i="14"/>
  <c r="O845" i="14"/>
  <c r="R845" i="14" s="1"/>
  <c r="O846" i="14"/>
  <c r="O847" i="14"/>
  <c r="O848" i="14"/>
  <c r="O849" i="14"/>
  <c r="O850" i="14"/>
  <c r="O851" i="14"/>
  <c r="O852" i="14"/>
  <c r="O853" i="14"/>
  <c r="O854" i="14"/>
  <c r="O855" i="14"/>
  <c r="O856" i="14"/>
  <c r="O857" i="14"/>
  <c r="O858" i="14"/>
  <c r="O859" i="14"/>
  <c r="O860" i="14"/>
  <c r="O861" i="14"/>
  <c r="O862" i="14"/>
  <c r="O863" i="14"/>
  <c r="O864" i="14"/>
  <c r="O865" i="14"/>
  <c r="O866" i="14"/>
  <c r="O867" i="14"/>
  <c r="O868" i="14"/>
  <c r="O869" i="14"/>
  <c r="O870" i="14"/>
  <c r="R870" i="14" s="1"/>
  <c r="O871" i="14"/>
  <c r="O872" i="14"/>
  <c r="O873" i="14"/>
  <c r="O874" i="14"/>
  <c r="R874" i="14" s="1"/>
  <c r="O875" i="14"/>
  <c r="O876" i="14"/>
  <c r="O877" i="14"/>
  <c r="O878" i="14"/>
  <c r="R878" i="14" s="1"/>
  <c r="O879" i="14"/>
  <c r="O880" i="14"/>
  <c r="O881" i="14"/>
  <c r="R881" i="14" s="1"/>
  <c r="O882" i="14"/>
  <c r="O883" i="14"/>
  <c r="O884" i="14"/>
  <c r="O885" i="14"/>
  <c r="O886" i="14"/>
  <c r="R886" i="14" s="1"/>
  <c r="O887" i="14"/>
  <c r="O888" i="14"/>
  <c r="O889" i="14"/>
  <c r="O890" i="14"/>
  <c r="R890" i="14" s="1"/>
  <c r="O891" i="14"/>
  <c r="O892" i="14"/>
  <c r="O893" i="14"/>
  <c r="O894" i="14"/>
  <c r="R894" i="14" s="1"/>
  <c r="O895" i="14"/>
  <c r="O896" i="14"/>
  <c r="O897" i="14"/>
  <c r="O898" i="14"/>
  <c r="O899" i="14"/>
  <c r="O900" i="14"/>
  <c r="O901" i="14"/>
  <c r="O902" i="14"/>
  <c r="O903" i="14"/>
  <c r="O904" i="14"/>
  <c r="O905" i="14"/>
  <c r="O906" i="14"/>
  <c r="O907" i="14"/>
  <c r="O908" i="14"/>
  <c r="O909" i="14"/>
  <c r="O910" i="14"/>
  <c r="O911" i="14"/>
  <c r="O912" i="14"/>
  <c r="O913" i="14"/>
  <c r="O914" i="14"/>
  <c r="O915" i="14"/>
  <c r="O916" i="14"/>
  <c r="O917" i="14"/>
  <c r="O918" i="14"/>
  <c r="O919" i="14"/>
  <c r="O920" i="14"/>
  <c r="O921" i="14"/>
  <c r="O922" i="14"/>
  <c r="O923" i="14"/>
  <c r="O924" i="14"/>
  <c r="O925" i="14"/>
  <c r="O926" i="14"/>
  <c r="O927" i="14"/>
  <c r="O928" i="14"/>
  <c r="O929" i="14"/>
  <c r="O930" i="14"/>
  <c r="O931" i="14"/>
  <c r="O932" i="14"/>
  <c r="O933" i="14"/>
  <c r="O934" i="14"/>
  <c r="R934" i="14" s="1"/>
  <c r="O935" i="14"/>
  <c r="O936" i="14"/>
  <c r="O937" i="14"/>
  <c r="O938" i="14"/>
  <c r="O939" i="14"/>
  <c r="O940" i="14"/>
  <c r="O941" i="14"/>
  <c r="O942" i="14"/>
  <c r="O943" i="14"/>
  <c r="O944" i="14"/>
  <c r="O945" i="14"/>
  <c r="O946" i="14"/>
  <c r="O947" i="14"/>
  <c r="R947" i="14" s="1"/>
  <c r="O948" i="14"/>
  <c r="O949" i="14"/>
  <c r="O950" i="14"/>
  <c r="O951" i="14"/>
  <c r="O952" i="14"/>
  <c r="R952" i="14" s="1"/>
  <c r="O953" i="14"/>
  <c r="R953" i="14" s="1"/>
  <c r="O954" i="14"/>
  <c r="R954" i="14" s="1"/>
  <c r="O955" i="14"/>
  <c r="O956" i="14"/>
  <c r="O957" i="14"/>
  <c r="O958" i="14"/>
  <c r="O959" i="14"/>
  <c r="O960" i="14"/>
  <c r="O961" i="14"/>
  <c r="O962" i="14"/>
  <c r="O963" i="14"/>
  <c r="O964" i="14"/>
  <c r="O965" i="14"/>
  <c r="O966" i="14"/>
  <c r="O967" i="14"/>
  <c r="O968" i="14"/>
  <c r="O969" i="14"/>
  <c r="O970" i="14"/>
  <c r="R970" i="14" s="1"/>
  <c r="O971" i="14"/>
  <c r="O972" i="14"/>
  <c r="O973" i="14"/>
  <c r="O974" i="14"/>
  <c r="O975" i="14"/>
  <c r="O976" i="14"/>
  <c r="O977" i="14"/>
  <c r="O978" i="14"/>
  <c r="O979" i="14"/>
  <c r="O980" i="14"/>
  <c r="O981" i="14"/>
  <c r="O982" i="14"/>
  <c r="O983" i="14"/>
  <c r="O984" i="14"/>
  <c r="O985" i="14"/>
  <c r="O986" i="14"/>
  <c r="O987" i="14"/>
  <c r="R987" i="14" s="1"/>
  <c r="O988" i="14"/>
  <c r="O989" i="14"/>
  <c r="O990" i="14"/>
  <c r="O991" i="14"/>
  <c r="O992" i="14"/>
  <c r="O993" i="14"/>
  <c r="O994" i="14"/>
  <c r="R994" i="14" s="1"/>
  <c r="O995" i="14"/>
  <c r="O996" i="14"/>
  <c r="O997" i="14"/>
  <c r="O998" i="14"/>
  <c r="O999" i="14"/>
  <c r="O1000" i="14"/>
  <c r="O1001" i="14"/>
  <c r="O1002" i="14"/>
  <c r="O1003" i="14"/>
  <c r="O1004" i="14"/>
  <c r="O1005" i="14"/>
  <c r="O1006" i="14"/>
  <c r="O1007" i="14"/>
  <c r="O1008" i="14"/>
  <c r="R1008" i="14" s="1"/>
  <c r="O1009" i="14"/>
  <c r="O1010" i="14"/>
  <c r="O1011" i="14"/>
  <c r="O1012" i="14"/>
  <c r="R1012" i="14" s="1"/>
  <c r="O1013" i="14"/>
  <c r="O1014" i="14"/>
  <c r="O1015" i="14"/>
  <c r="O1016" i="14"/>
  <c r="O1017" i="14"/>
  <c r="O1018" i="14"/>
  <c r="O1019" i="14"/>
  <c r="O1020" i="14"/>
  <c r="O1021" i="14"/>
  <c r="O1022" i="14"/>
  <c r="O1023" i="14"/>
  <c r="O1024" i="14"/>
  <c r="O1025" i="14"/>
  <c r="O1026" i="14"/>
  <c r="O1027" i="14"/>
  <c r="O1028" i="14"/>
  <c r="R1028" i="14" s="1"/>
  <c r="O1029" i="14"/>
  <c r="O1030" i="14"/>
  <c r="O1031" i="14"/>
  <c r="O1032" i="14"/>
  <c r="O1033" i="14"/>
  <c r="O1034" i="14"/>
  <c r="O1035" i="14"/>
  <c r="O1036" i="14"/>
  <c r="O1037" i="14"/>
  <c r="O1038" i="14"/>
  <c r="O1039" i="14"/>
  <c r="O1040" i="14"/>
  <c r="O1041" i="14"/>
  <c r="O1042" i="14"/>
  <c r="O1043" i="14"/>
  <c r="O1044" i="14"/>
  <c r="O1045" i="14"/>
  <c r="O1046" i="14"/>
  <c r="O1047" i="14"/>
  <c r="O1048" i="14"/>
  <c r="O1049" i="14"/>
  <c r="O1050" i="14"/>
  <c r="O1051" i="14"/>
  <c r="O1052" i="14"/>
  <c r="R1052" i="14" s="1"/>
  <c r="O1053" i="14"/>
  <c r="O1054" i="14"/>
  <c r="O1055" i="14"/>
  <c r="O1056" i="14"/>
  <c r="O1057" i="14"/>
  <c r="O1058" i="14"/>
  <c r="O1059" i="14"/>
  <c r="O1060" i="14"/>
  <c r="O1061" i="14"/>
  <c r="O1062" i="14"/>
  <c r="O1063" i="14"/>
  <c r="O1064" i="14"/>
  <c r="O1065" i="14"/>
  <c r="O1066" i="14"/>
  <c r="O1067" i="14"/>
  <c r="O1068" i="14"/>
  <c r="R1068" i="14" s="1"/>
  <c r="O1069" i="14"/>
  <c r="O1070" i="14"/>
  <c r="O1071" i="14"/>
  <c r="R1071" i="14" s="1"/>
  <c r="O1072" i="14"/>
  <c r="R1072" i="14" s="1"/>
  <c r="O1073" i="14"/>
  <c r="O1074" i="14"/>
  <c r="O1075" i="14"/>
  <c r="O1076" i="14"/>
  <c r="R1076" i="14" s="1"/>
  <c r="O1077" i="14"/>
  <c r="O1078" i="14"/>
  <c r="O1079" i="14"/>
  <c r="O1080" i="14"/>
  <c r="O1081" i="14"/>
  <c r="R1081" i="14" s="1"/>
  <c r="O1082" i="14"/>
  <c r="O1083" i="14"/>
  <c r="O1084" i="14"/>
  <c r="O1085" i="14"/>
  <c r="R1085" i="14" s="1"/>
  <c r="O1086" i="14"/>
  <c r="O1087" i="14"/>
  <c r="R1087" i="14" s="1"/>
  <c r="O1088" i="14"/>
  <c r="O1089" i="14"/>
  <c r="O1090" i="14"/>
  <c r="O1091" i="14"/>
  <c r="R1091" i="14" s="1"/>
  <c r="O1092" i="14"/>
  <c r="O1093" i="14"/>
  <c r="R1093" i="14" s="1"/>
  <c r="O1094" i="14"/>
  <c r="O1095" i="14"/>
  <c r="O1096" i="14"/>
  <c r="O1097" i="14"/>
  <c r="O1098" i="14"/>
  <c r="O1099" i="14"/>
  <c r="O1100" i="14"/>
  <c r="O1101" i="14"/>
  <c r="O1102" i="14"/>
  <c r="O1103" i="14"/>
  <c r="O1104" i="14"/>
  <c r="R1104" i="14" s="1"/>
  <c r="O1105" i="14"/>
  <c r="R1105" i="14" s="1"/>
  <c r="O1106" i="14"/>
  <c r="O1107" i="14"/>
  <c r="R1107" i="14" s="1"/>
  <c r="O1108" i="14"/>
  <c r="O1109" i="14"/>
  <c r="R1109" i="14" s="1"/>
  <c r="O1110" i="14"/>
  <c r="R1110" i="14" s="1"/>
  <c r="O1111" i="14"/>
  <c r="O1112" i="14"/>
  <c r="O1113" i="14"/>
  <c r="O1114" i="14"/>
  <c r="O1115" i="14"/>
  <c r="O1116" i="14"/>
  <c r="O1117" i="14"/>
  <c r="O1118" i="14"/>
  <c r="O1119" i="14"/>
  <c r="R1119" i="14" s="1"/>
  <c r="O1120" i="14"/>
  <c r="O1121" i="14"/>
  <c r="R1121" i="14" s="1"/>
  <c r="O1122" i="14"/>
  <c r="O1123" i="14"/>
  <c r="O1124" i="14"/>
  <c r="R1124" i="14" s="1"/>
  <c r="O1125" i="14"/>
  <c r="O1126" i="14"/>
  <c r="R1126" i="14" s="1"/>
  <c r="O1127" i="14"/>
  <c r="R1127" i="14" s="1"/>
  <c r="O1128" i="14"/>
  <c r="O1129" i="14"/>
  <c r="O1130" i="14"/>
  <c r="R1130" i="14" s="1"/>
  <c r="O1131" i="14"/>
  <c r="R1131" i="14" s="1"/>
  <c r="O1132" i="14"/>
  <c r="O1133" i="14"/>
  <c r="O1134" i="14"/>
  <c r="R1134" i="14" s="1"/>
  <c r="O1135" i="14"/>
  <c r="O1136" i="14"/>
  <c r="O1137" i="14"/>
  <c r="O1138" i="14"/>
  <c r="O1139" i="14"/>
  <c r="R1139" i="14" s="1"/>
  <c r="O1140" i="14"/>
  <c r="O1141" i="14"/>
  <c r="R1141" i="14" s="1"/>
  <c r="O1142" i="14"/>
  <c r="O1143" i="14"/>
  <c r="O1144" i="14"/>
  <c r="O1145" i="14"/>
  <c r="O1146" i="14"/>
  <c r="O1147" i="14"/>
  <c r="O1148" i="14"/>
  <c r="R1148" i="14" s="1"/>
  <c r="O1149" i="14"/>
  <c r="O1150" i="14"/>
  <c r="R1150" i="14" s="1"/>
  <c r="O1151" i="14"/>
  <c r="O1152" i="14"/>
  <c r="O1153" i="14"/>
  <c r="O1154" i="14"/>
  <c r="O1155" i="14"/>
  <c r="O1156" i="14"/>
  <c r="R1156" i="14" s="1"/>
  <c r="O1157" i="14"/>
  <c r="R1157" i="14" s="1"/>
  <c r="O1158" i="14"/>
  <c r="O1159" i="14"/>
  <c r="O1160" i="14"/>
  <c r="O1161" i="14"/>
  <c r="O1162" i="14"/>
  <c r="O1163" i="14"/>
  <c r="O1164" i="14"/>
  <c r="O1165" i="14"/>
  <c r="O1166" i="14"/>
  <c r="O1167" i="14"/>
  <c r="O1168" i="14"/>
  <c r="O1169" i="14"/>
  <c r="O1170" i="14"/>
  <c r="R1170" i="14" s="1"/>
  <c r="O1171" i="14"/>
  <c r="O1172" i="14"/>
  <c r="O1173" i="14"/>
  <c r="O1174" i="14"/>
  <c r="O1175" i="14"/>
  <c r="O1176" i="14"/>
  <c r="O1177" i="14"/>
  <c r="O1178" i="14"/>
  <c r="O1179" i="14"/>
  <c r="O1180" i="14"/>
  <c r="O1181" i="14"/>
  <c r="O1182" i="14"/>
  <c r="O1183" i="14"/>
  <c r="O1184" i="14"/>
  <c r="O1185" i="14"/>
  <c r="O1186" i="14"/>
  <c r="O1187" i="14"/>
  <c r="O1188" i="14"/>
  <c r="O1189" i="14"/>
  <c r="O1190" i="14"/>
  <c r="O1191" i="14"/>
  <c r="O1192" i="14"/>
  <c r="O1193" i="14"/>
  <c r="O1194" i="14"/>
  <c r="O1195" i="14"/>
  <c r="O1196" i="14"/>
  <c r="O1197" i="14"/>
  <c r="O1198" i="14"/>
  <c r="O1199" i="14"/>
  <c r="O1200" i="14"/>
  <c r="O1201" i="14"/>
  <c r="O1202" i="14"/>
  <c r="O1203" i="14"/>
  <c r="O1204" i="14"/>
  <c r="O1205" i="14"/>
  <c r="O1206" i="14"/>
  <c r="O1207" i="14"/>
  <c r="O1208" i="14"/>
  <c r="O1209" i="14"/>
  <c r="R1209" i="14" s="1"/>
  <c r="O1210" i="14"/>
  <c r="O1211" i="14"/>
  <c r="O1212" i="14"/>
  <c r="O1213" i="14"/>
  <c r="O1214" i="14"/>
  <c r="O1215" i="14"/>
  <c r="O1216" i="14"/>
  <c r="O1217" i="14"/>
  <c r="O1218" i="14"/>
  <c r="O1219" i="14"/>
  <c r="R1219" i="14" s="1"/>
  <c r="O1220" i="14"/>
  <c r="O1221" i="14"/>
  <c r="O1222" i="14"/>
  <c r="O1223" i="14"/>
  <c r="O1224" i="14"/>
  <c r="O1225" i="14"/>
  <c r="O1226" i="14"/>
  <c r="O1227" i="14"/>
  <c r="O1228" i="14"/>
  <c r="O1229" i="14"/>
  <c r="O1230" i="14"/>
  <c r="O1231" i="14"/>
  <c r="O1232" i="14"/>
  <c r="O1233" i="14"/>
  <c r="O1234" i="14"/>
  <c r="O1235" i="14"/>
  <c r="O1236" i="14"/>
  <c r="O1237" i="14"/>
  <c r="R1237" i="14" s="1"/>
  <c r="O1238" i="14"/>
  <c r="O1239" i="14"/>
  <c r="O1240" i="14"/>
  <c r="O1241" i="14"/>
  <c r="O1242" i="14"/>
  <c r="O1243" i="14"/>
  <c r="O1244" i="14"/>
  <c r="O1245" i="14"/>
  <c r="O1246" i="14"/>
  <c r="O1247" i="14"/>
  <c r="R1247" i="14" s="1"/>
  <c r="O1248" i="14"/>
  <c r="O1249" i="14"/>
  <c r="O1250" i="14"/>
  <c r="R1250" i="14" s="1"/>
  <c r="O1251" i="14"/>
  <c r="O1252" i="14"/>
  <c r="O1253" i="14"/>
  <c r="O1254" i="14"/>
  <c r="O1255" i="14"/>
  <c r="O1256" i="14"/>
  <c r="O1257" i="14"/>
  <c r="O1258" i="14"/>
  <c r="O1259" i="14"/>
  <c r="R1259" i="14" s="1"/>
  <c r="O1260" i="14"/>
  <c r="O1261" i="14"/>
  <c r="O1262" i="14"/>
  <c r="O1263" i="14"/>
  <c r="O1264" i="14"/>
  <c r="O1265" i="14"/>
  <c r="O1266" i="14"/>
  <c r="R1266" i="14" s="1"/>
  <c r="O1267" i="14"/>
  <c r="O1268" i="14"/>
  <c r="O1269" i="14"/>
  <c r="O1270" i="14"/>
  <c r="R1270" i="14" s="1"/>
  <c r="O1271" i="14"/>
  <c r="O1272" i="14"/>
  <c r="O1273" i="14"/>
  <c r="O1274" i="14"/>
  <c r="O1275" i="14"/>
  <c r="O1276" i="14"/>
  <c r="O1277" i="14"/>
  <c r="O1278" i="14"/>
  <c r="R1278" i="14" s="1"/>
  <c r="O1279" i="14"/>
  <c r="O1280" i="14"/>
  <c r="O1281" i="14"/>
  <c r="O1282" i="14"/>
  <c r="O1283" i="14"/>
  <c r="O1284" i="14"/>
  <c r="O1285" i="14"/>
  <c r="R1285" i="14" s="1"/>
  <c r="O1286" i="14"/>
  <c r="O1287" i="14"/>
  <c r="O1288" i="14"/>
  <c r="R1288" i="14" s="1"/>
  <c r="O1289" i="14"/>
  <c r="O1290" i="14"/>
  <c r="O1291" i="14"/>
  <c r="O1292" i="14"/>
  <c r="R1292" i="14" s="1"/>
  <c r="O1293" i="14"/>
  <c r="O1294" i="14"/>
  <c r="O1295" i="14"/>
  <c r="O1296" i="14"/>
  <c r="O1297" i="14"/>
  <c r="O1298" i="14"/>
  <c r="O1299" i="14"/>
  <c r="O1300" i="14"/>
  <c r="O1301" i="14"/>
  <c r="R1301" i="14" s="1"/>
  <c r="O1302" i="14"/>
  <c r="O1303" i="14"/>
  <c r="O1304" i="14"/>
  <c r="O1305" i="14"/>
  <c r="O1306" i="14"/>
  <c r="O1307" i="14"/>
  <c r="R1307" i="14" s="1"/>
  <c r="O1308" i="14"/>
  <c r="O1309" i="14"/>
  <c r="O1310" i="14"/>
  <c r="O1311" i="14"/>
  <c r="O1312" i="14"/>
  <c r="O1313" i="14"/>
  <c r="O1314" i="14"/>
  <c r="O1315" i="14"/>
  <c r="O1316" i="14"/>
  <c r="R1316" i="14" s="1"/>
  <c r="O1317" i="14"/>
  <c r="O1318" i="14"/>
  <c r="R1318" i="14" s="1"/>
  <c r="O1319" i="14"/>
  <c r="R1319" i="14" s="1"/>
  <c r="O1320" i="14"/>
  <c r="R1320" i="14" s="1"/>
  <c r="O1321" i="14"/>
  <c r="O1322" i="14"/>
  <c r="O1323" i="14"/>
  <c r="O1324" i="14"/>
  <c r="O1325" i="14"/>
  <c r="O1326" i="14"/>
  <c r="O1327" i="14"/>
  <c r="O1328" i="14"/>
  <c r="O1329" i="14"/>
  <c r="O1330" i="14"/>
  <c r="R1330" i="14" s="1"/>
  <c r="O1331" i="14"/>
  <c r="R1331" i="14" s="1"/>
  <c r="O1332" i="14"/>
  <c r="O1333" i="14"/>
  <c r="O1334" i="14"/>
  <c r="O1335" i="14"/>
  <c r="R1335" i="14" s="1"/>
  <c r="O1336" i="14"/>
  <c r="R1336" i="14" s="1"/>
  <c r="O1337" i="14"/>
  <c r="O1338" i="14"/>
  <c r="R1338" i="14" s="1"/>
  <c r="O1339" i="14"/>
  <c r="O1340" i="14"/>
  <c r="O1341" i="14"/>
  <c r="O1342" i="14"/>
  <c r="O1343" i="14"/>
  <c r="O1344" i="14"/>
  <c r="O1345" i="14"/>
  <c r="O1346" i="14"/>
  <c r="R1346" i="14" s="1"/>
  <c r="O1347" i="14"/>
  <c r="R1347" i="14" s="1"/>
  <c r="O1348" i="14"/>
  <c r="O1349" i="14"/>
  <c r="O1350" i="14"/>
  <c r="O1351" i="14"/>
  <c r="O1352" i="14"/>
  <c r="O1353" i="14"/>
  <c r="O1354" i="14"/>
  <c r="O1355" i="14"/>
  <c r="O1356" i="14"/>
  <c r="O1357" i="14"/>
  <c r="O1358" i="14"/>
  <c r="O1359" i="14"/>
  <c r="O1360" i="14"/>
  <c r="O1361" i="14"/>
  <c r="R1361" i="14" s="1"/>
  <c r="O1362" i="14"/>
  <c r="O1363" i="14"/>
  <c r="R1363" i="14" s="1"/>
  <c r="O1364" i="14"/>
  <c r="O1365" i="14"/>
  <c r="O1366" i="14"/>
  <c r="O1367" i="14"/>
  <c r="R1367" i="14" s="1"/>
  <c r="O1368" i="14"/>
  <c r="O1369" i="14"/>
  <c r="R1369" i="14" s="1"/>
  <c r="O1370" i="14"/>
  <c r="O1371" i="14"/>
  <c r="O1372" i="14"/>
  <c r="O1373" i="14"/>
  <c r="O1374" i="14"/>
  <c r="O1375" i="14"/>
  <c r="O1376" i="14"/>
  <c r="O1377" i="14"/>
  <c r="O1378" i="14"/>
  <c r="O1379" i="14"/>
  <c r="O1380" i="14"/>
  <c r="O1381" i="14"/>
  <c r="O1382" i="14"/>
  <c r="O1383" i="14"/>
  <c r="O1384" i="14"/>
  <c r="R1384" i="14" s="1"/>
  <c r="O1385" i="14"/>
  <c r="O1386" i="14"/>
  <c r="R1386" i="14" s="1"/>
  <c r="O1387" i="14"/>
  <c r="O1388" i="14"/>
  <c r="O1389" i="14"/>
  <c r="R1389" i="14" s="1"/>
  <c r="O1390" i="14"/>
  <c r="O1391" i="14"/>
  <c r="O1392" i="14"/>
  <c r="R1392" i="14" s="1"/>
  <c r="O1393" i="14"/>
  <c r="O1394" i="14"/>
  <c r="O1395" i="14"/>
  <c r="O1396" i="14"/>
  <c r="O1397" i="14"/>
  <c r="O1398" i="14"/>
  <c r="O1399" i="14"/>
  <c r="O1400" i="14"/>
  <c r="O1401" i="14"/>
  <c r="O1402" i="14"/>
  <c r="O1403" i="14"/>
  <c r="O1404" i="14"/>
  <c r="R1404" i="14" s="1"/>
  <c r="O1405" i="14"/>
  <c r="O1406" i="14"/>
  <c r="R1406" i="14" s="1"/>
  <c r="O1407" i="14"/>
  <c r="O1408" i="14"/>
  <c r="O1409" i="14"/>
  <c r="O1410" i="14"/>
  <c r="O1411" i="14"/>
  <c r="O1412" i="14"/>
  <c r="O1413" i="14"/>
  <c r="O1414" i="14"/>
  <c r="R1414" i="14" s="1"/>
  <c r="O1415" i="14"/>
  <c r="R1415" i="14" s="1"/>
  <c r="O1416" i="14"/>
  <c r="O1417" i="14"/>
  <c r="O1418" i="14"/>
  <c r="R1418" i="14" s="1"/>
  <c r="O1419" i="14"/>
  <c r="O1420" i="14"/>
  <c r="R1420" i="14" s="1"/>
  <c r="O1421" i="14"/>
  <c r="O1422" i="14"/>
  <c r="O1423" i="14"/>
  <c r="O1424" i="14"/>
  <c r="O1425" i="14"/>
  <c r="R1425" i="14" s="1"/>
  <c r="O1426" i="14"/>
  <c r="R1426" i="14" s="1"/>
  <c r="O1427" i="14"/>
  <c r="O1428" i="14"/>
  <c r="O1429" i="14"/>
  <c r="O1430" i="14"/>
  <c r="O1431" i="14"/>
  <c r="O1432" i="14"/>
  <c r="R1432" i="14" s="1"/>
  <c r="O1433" i="14"/>
  <c r="O1434" i="14"/>
  <c r="O1435" i="14"/>
  <c r="R1435" i="14" s="1"/>
  <c r="O1436" i="14"/>
  <c r="O1437" i="14"/>
  <c r="O1438" i="14"/>
  <c r="O1439" i="14"/>
  <c r="O1440" i="14"/>
  <c r="O1441" i="14"/>
  <c r="O1442" i="14"/>
  <c r="O1443" i="14"/>
  <c r="O1444" i="14"/>
  <c r="O1445" i="14"/>
  <c r="R1445" i="14" s="1"/>
  <c r="O1446" i="14"/>
  <c r="O1447" i="14"/>
  <c r="R1447" i="14" s="1"/>
  <c r="O1448" i="14"/>
  <c r="R1448" i="14" s="1"/>
  <c r="O1449" i="14"/>
  <c r="O1450" i="14"/>
  <c r="O1451" i="14"/>
  <c r="O1452" i="14"/>
  <c r="O1453" i="14"/>
  <c r="O1454" i="14"/>
  <c r="O1455" i="14"/>
  <c r="O1456" i="14"/>
  <c r="O1457" i="14"/>
  <c r="O1458" i="14"/>
  <c r="O1459" i="14"/>
  <c r="O1460" i="14"/>
  <c r="O1461" i="14"/>
  <c r="O1462" i="14"/>
  <c r="O1463" i="14"/>
  <c r="O1464" i="14"/>
  <c r="O1465" i="14"/>
  <c r="R1465" i="14" s="1"/>
  <c r="O1466" i="14"/>
  <c r="O1467" i="14"/>
  <c r="O1468" i="14"/>
  <c r="O1469" i="14"/>
  <c r="O1470" i="14"/>
  <c r="O1471" i="14"/>
  <c r="O1472" i="14"/>
  <c r="R1472" i="14" s="1"/>
  <c r="O1473" i="14"/>
  <c r="O1474" i="14"/>
  <c r="O1475" i="14"/>
  <c r="O1476" i="14"/>
  <c r="O1477" i="14"/>
  <c r="O1478" i="14"/>
  <c r="O1479" i="14"/>
  <c r="R1479" i="14" s="1"/>
  <c r="O1480" i="14"/>
  <c r="O1481" i="14"/>
  <c r="R1481" i="14" s="1"/>
  <c r="O1482" i="14"/>
  <c r="O1483" i="14"/>
  <c r="O1484" i="14"/>
  <c r="O1485" i="14"/>
  <c r="R1485" i="14" s="1"/>
  <c r="O1486" i="14"/>
  <c r="O1487" i="14"/>
  <c r="O1488" i="14"/>
  <c r="R1488" i="14" s="1"/>
  <c r="O1489" i="14"/>
  <c r="O1490" i="14"/>
  <c r="O1491" i="14"/>
  <c r="O1492" i="14"/>
  <c r="O1493" i="14"/>
  <c r="O1494" i="14"/>
  <c r="O1495" i="14"/>
  <c r="O1496" i="14"/>
  <c r="O1497" i="14"/>
  <c r="O1498" i="14"/>
  <c r="O1499" i="14"/>
  <c r="O1500" i="14"/>
  <c r="O1501" i="14"/>
  <c r="O1502" i="14"/>
  <c r="O1503" i="14"/>
  <c r="O1504" i="14"/>
  <c r="R1504" i="14" s="1"/>
  <c r="O1505" i="14"/>
  <c r="O1506" i="14"/>
  <c r="R1506" i="14" s="1"/>
  <c r="O1507" i="14"/>
  <c r="O1508" i="14"/>
  <c r="O1509" i="14"/>
  <c r="R1509" i="14" s="1"/>
  <c r="O1510" i="14"/>
  <c r="O1511" i="14"/>
  <c r="O1512" i="14"/>
  <c r="O1513" i="14"/>
  <c r="O1514" i="14"/>
  <c r="O1515" i="14"/>
  <c r="O1516" i="14"/>
  <c r="O1517" i="14"/>
  <c r="O1518" i="14"/>
  <c r="O1519" i="14"/>
  <c r="O1520" i="14"/>
  <c r="R1520" i="14" s="1"/>
  <c r="O1521" i="14"/>
  <c r="O1522" i="14"/>
  <c r="R1522" i="14" s="1"/>
  <c r="O1523" i="14"/>
  <c r="O1524" i="14"/>
  <c r="O1525" i="14"/>
  <c r="O1526" i="14"/>
  <c r="R1526" i="14" s="1"/>
  <c r="O1527" i="14"/>
  <c r="O1528" i="14"/>
  <c r="R1528" i="14" s="1"/>
  <c r="O1529" i="14"/>
  <c r="R1529" i="14" s="1"/>
  <c r="O1530" i="14"/>
  <c r="O1531" i="14"/>
  <c r="O1532" i="14"/>
  <c r="R1532" i="14" s="1"/>
  <c r="O1533" i="14"/>
  <c r="O1534" i="14"/>
  <c r="R1534" i="14" s="1"/>
  <c r="O1535" i="14"/>
  <c r="R1535" i="14" s="1"/>
  <c r="O1536" i="14"/>
  <c r="O1537" i="14"/>
  <c r="O1538" i="14"/>
  <c r="R1538" i="14" s="1"/>
  <c r="O1539" i="14"/>
  <c r="R1539" i="14" s="1"/>
  <c r="O1540" i="14"/>
  <c r="R1540" i="14" s="1"/>
  <c r="O1541" i="14"/>
  <c r="O1542" i="14"/>
  <c r="O1543" i="14"/>
  <c r="O1544" i="14"/>
  <c r="O1545" i="14"/>
  <c r="R1545" i="14" s="1"/>
  <c r="O1546" i="14"/>
  <c r="O1547" i="14"/>
  <c r="R1547" i="14" s="1"/>
  <c r="O1548" i="14"/>
  <c r="R1548" i="14" s="1"/>
  <c r="O1549" i="14"/>
  <c r="R1549" i="14" s="1"/>
  <c r="O1550" i="14"/>
  <c r="O1551" i="14"/>
  <c r="O1552" i="14"/>
  <c r="O1553" i="14"/>
  <c r="O1554" i="14"/>
  <c r="O1555" i="14"/>
  <c r="O1556" i="14"/>
  <c r="R1556" i="14" s="1"/>
  <c r="O1557" i="14"/>
  <c r="O1558" i="14"/>
  <c r="O1559" i="14"/>
  <c r="O1560" i="14"/>
  <c r="O1561" i="14"/>
  <c r="O1562" i="14"/>
  <c r="R1562" i="14" s="1"/>
  <c r="O1563" i="14"/>
  <c r="R1563" i="14" s="1"/>
  <c r="O1564" i="14"/>
  <c r="R1564" i="14" s="1"/>
  <c r="O1565" i="14"/>
  <c r="O1566" i="14"/>
  <c r="R1566" i="14" s="1"/>
  <c r="O1567" i="14"/>
  <c r="R1567" i="14" s="1"/>
  <c r="O1568" i="14"/>
  <c r="O1569" i="14"/>
  <c r="O1570" i="14"/>
  <c r="O1571" i="14"/>
  <c r="R1571" i="14" s="1"/>
  <c r="O1572" i="14"/>
  <c r="R1572" i="14" s="1"/>
  <c r="O1573" i="14"/>
  <c r="O1574" i="14"/>
  <c r="O1575" i="14"/>
  <c r="O1576" i="14"/>
  <c r="O1577" i="14"/>
  <c r="R1577" i="14" s="1"/>
  <c r="O1578" i="14"/>
  <c r="O1579" i="14"/>
  <c r="O1580" i="14"/>
  <c r="O1581" i="14"/>
  <c r="O1582" i="14"/>
  <c r="O1583" i="14"/>
  <c r="R1583" i="14" s="1"/>
  <c r="O1584" i="14"/>
  <c r="O1585" i="14"/>
  <c r="R1585" i="14" s="1"/>
  <c r="O1586" i="14"/>
  <c r="O1587" i="14"/>
  <c r="O1588" i="14"/>
  <c r="O1589" i="14"/>
  <c r="O1590" i="14"/>
  <c r="O1591" i="14"/>
  <c r="O1592" i="14"/>
  <c r="R1592" i="14" s="1"/>
  <c r="O1593" i="14"/>
  <c r="O1594" i="14"/>
  <c r="O1595" i="14"/>
  <c r="O1596" i="14"/>
  <c r="O1597" i="14"/>
  <c r="O1598" i="14"/>
  <c r="R1598" i="14" s="1"/>
  <c r="O1599" i="14"/>
  <c r="O1600" i="14"/>
  <c r="R1600" i="14" s="1"/>
  <c r="O1601" i="14"/>
  <c r="R1601" i="14" s="1"/>
  <c r="O1602" i="14"/>
  <c r="R1602" i="14" s="1"/>
  <c r="O1603" i="14"/>
  <c r="R1603" i="14" s="1"/>
  <c r="O1604" i="14"/>
  <c r="R1604" i="14" s="1"/>
  <c r="O1605" i="14"/>
  <c r="R1605" i="14" s="1"/>
  <c r="O1606" i="14"/>
  <c r="O1607" i="14"/>
  <c r="O1608" i="14"/>
  <c r="O1609" i="14"/>
  <c r="O1610" i="14"/>
  <c r="O1611" i="14"/>
  <c r="O1612" i="14"/>
  <c r="O1613" i="14"/>
  <c r="O1614" i="14"/>
  <c r="R1614" i="14" s="1"/>
  <c r="O1615" i="14"/>
  <c r="R1615" i="14" s="1"/>
  <c r="O1616" i="14"/>
  <c r="R1616" i="14" s="1"/>
  <c r="O1617" i="14"/>
  <c r="R1617" i="14" s="1"/>
  <c r="O1618" i="14"/>
  <c r="O1619" i="14"/>
  <c r="O1620" i="14"/>
  <c r="R1620" i="14" s="1"/>
  <c r="O1621" i="14"/>
  <c r="O1622" i="14"/>
  <c r="O1623" i="14"/>
  <c r="O1624" i="14"/>
  <c r="O1625" i="14"/>
  <c r="O1626" i="14"/>
  <c r="O1627" i="14"/>
  <c r="O1628" i="14"/>
  <c r="R1628" i="14" s="1"/>
  <c r="O1629" i="14"/>
  <c r="O1630" i="14"/>
  <c r="O1631" i="14"/>
  <c r="O1632" i="14"/>
  <c r="O1633" i="14"/>
  <c r="O1634" i="14"/>
  <c r="O1635" i="14"/>
  <c r="R1635" i="14" s="1"/>
  <c r="O1636" i="14"/>
  <c r="O1637" i="14"/>
  <c r="O1638" i="14"/>
  <c r="O1639" i="14"/>
  <c r="O1640" i="14"/>
  <c r="O1641" i="14"/>
  <c r="O1642" i="14"/>
  <c r="R1642" i="14" s="1"/>
  <c r="O1643" i="14"/>
  <c r="O1644" i="14"/>
  <c r="O1645" i="14"/>
  <c r="O1646" i="14"/>
  <c r="O1647" i="14"/>
  <c r="O1648" i="14"/>
  <c r="O1649" i="14"/>
  <c r="O1650" i="14"/>
  <c r="O1651" i="14"/>
  <c r="R1651" i="14" s="1"/>
  <c r="O1652" i="14"/>
  <c r="O1653" i="14"/>
  <c r="R1653" i="14" s="1"/>
  <c r="O1654" i="14"/>
  <c r="R1654" i="14" s="1"/>
  <c r="O1655" i="14"/>
  <c r="R1655" i="14" s="1"/>
  <c r="O1656" i="14"/>
  <c r="O1657" i="14"/>
  <c r="O1658" i="14"/>
  <c r="O1659" i="14"/>
  <c r="R1659" i="14" s="1"/>
  <c r="O1660" i="14"/>
  <c r="O1661" i="14"/>
  <c r="R1661" i="14" s="1"/>
  <c r="O1662" i="14"/>
  <c r="O1663" i="14"/>
  <c r="R1663" i="14" s="1"/>
  <c r="O1664" i="14"/>
  <c r="O1665" i="14"/>
  <c r="O1666" i="14"/>
  <c r="R1666" i="14" s="1"/>
  <c r="O1667" i="14"/>
  <c r="O1668" i="14"/>
  <c r="O1669" i="14"/>
  <c r="O1670" i="14"/>
  <c r="O1671" i="14"/>
  <c r="O1672" i="14"/>
  <c r="O1673" i="14"/>
  <c r="O1674" i="14"/>
  <c r="O1675" i="14"/>
  <c r="R1675" i="14" s="1"/>
  <c r="O1676" i="14"/>
  <c r="O1677" i="14"/>
  <c r="R1677" i="14" s="1"/>
  <c r="O1678" i="14"/>
  <c r="O1679" i="14"/>
  <c r="O1680" i="14"/>
  <c r="O1681" i="14"/>
  <c r="O1682" i="14"/>
  <c r="R1682" i="14" s="1"/>
  <c r="O1683" i="14"/>
  <c r="O1684" i="14"/>
  <c r="O1685" i="14"/>
  <c r="O1686" i="14"/>
  <c r="O1687" i="14"/>
  <c r="O1688" i="14"/>
  <c r="R1688" i="14" s="1"/>
  <c r="O1689" i="14"/>
  <c r="O1690" i="14"/>
  <c r="O1691" i="14"/>
  <c r="O1692" i="14"/>
  <c r="R1692" i="14" s="1"/>
  <c r="O1693" i="14"/>
  <c r="O1694" i="14"/>
  <c r="O1695" i="14"/>
  <c r="O1696" i="14"/>
  <c r="O1697" i="14"/>
  <c r="R1697" i="14" s="1"/>
  <c r="O1698" i="14"/>
  <c r="O1699" i="14"/>
  <c r="O1700" i="14"/>
  <c r="R1700" i="14" s="1"/>
  <c r="O1701" i="14"/>
  <c r="O1702" i="14"/>
  <c r="O1703" i="14"/>
  <c r="O1704" i="14"/>
  <c r="O1705" i="14"/>
  <c r="O1706" i="14"/>
  <c r="O1707" i="14"/>
  <c r="R1707" i="14" s="1"/>
  <c r="O1708" i="14"/>
  <c r="R1708" i="14" s="1"/>
  <c r="O1709" i="14"/>
  <c r="O1710" i="14"/>
  <c r="O1711" i="14"/>
  <c r="O1712" i="14"/>
  <c r="O1713" i="14"/>
  <c r="O1714" i="14"/>
  <c r="O1715" i="14"/>
  <c r="R1715" i="14" s="1"/>
  <c r="O1716" i="14"/>
  <c r="O1717" i="14"/>
  <c r="O1718" i="14"/>
  <c r="O1719" i="14"/>
  <c r="O1720" i="14"/>
  <c r="O1721" i="14"/>
  <c r="O1722" i="14"/>
  <c r="O1723" i="14"/>
  <c r="R1723" i="14" s="1"/>
  <c r="O1724" i="14"/>
  <c r="O1725" i="14"/>
  <c r="O1726" i="14"/>
  <c r="O1727" i="14"/>
  <c r="O1728" i="14"/>
  <c r="R1728" i="14" s="1"/>
  <c r="O1729" i="14"/>
  <c r="R1729" i="14" s="1"/>
  <c r="O1730" i="14"/>
  <c r="O1731" i="14"/>
  <c r="O1732" i="14"/>
  <c r="O1733" i="14"/>
  <c r="O1734" i="14"/>
  <c r="O1735" i="14"/>
  <c r="O1736" i="14"/>
  <c r="O1737" i="14"/>
  <c r="O1738" i="14"/>
  <c r="O1739" i="14"/>
  <c r="O1740" i="14"/>
  <c r="O1741" i="14"/>
  <c r="O1742" i="14"/>
  <c r="O1743" i="14"/>
  <c r="O1744" i="14"/>
  <c r="O1745" i="14"/>
  <c r="O1746" i="14"/>
  <c r="O1747" i="14"/>
  <c r="O1748" i="14"/>
  <c r="O1749" i="14"/>
  <c r="O1750" i="14"/>
  <c r="O1751" i="14"/>
  <c r="O1752" i="14"/>
  <c r="O1753" i="14"/>
  <c r="R1753" i="14" s="1"/>
  <c r="O1754" i="14"/>
  <c r="R1754" i="14" s="1"/>
  <c r="O1755" i="14"/>
  <c r="R1755" i="14" s="1"/>
  <c r="O1756" i="14"/>
  <c r="R1756" i="14" s="1"/>
  <c r="O1757" i="14"/>
  <c r="R1757" i="14" s="1"/>
  <c r="O1758" i="14"/>
  <c r="R1758" i="14" s="1"/>
  <c r="O1759" i="14"/>
  <c r="R1759" i="14" s="1"/>
  <c r="O1760" i="14"/>
  <c r="R1760" i="14" s="1"/>
  <c r="O1761" i="14"/>
  <c r="R1761" i="14" s="1"/>
  <c r="O1762" i="14"/>
  <c r="R1762" i="14" s="1"/>
  <c r="O1763" i="14"/>
  <c r="R1763" i="14" s="1"/>
  <c r="O1764" i="14"/>
  <c r="R1764" i="14" s="1"/>
  <c r="O1765" i="14"/>
  <c r="R1765" i="14" s="1"/>
  <c r="O1766" i="14"/>
  <c r="R1766" i="14" s="1"/>
  <c r="O1767" i="14"/>
  <c r="R1767" i="14" s="1"/>
  <c r="O1768" i="14"/>
  <c r="R1768" i="14" s="1"/>
  <c r="O1769" i="14"/>
  <c r="R1769" i="14" s="1"/>
  <c r="O1770" i="14"/>
  <c r="R1770" i="14" s="1"/>
  <c r="O1771" i="14"/>
  <c r="R1771" i="14" s="1"/>
  <c r="O1772" i="14"/>
  <c r="R1772" i="14" s="1"/>
  <c r="O1773" i="14"/>
  <c r="R1773" i="14" s="1"/>
  <c r="O1774" i="14"/>
  <c r="R1774" i="14" s="1"/>
  <c r="O1775" i="14"/>
  <c r="R1775" i="14" s="1"/>
  <c r="O1776" i="14"/>
  <c r="R1776" i="14" s="1"/>
  <c r="O1777" i="14"/>
  <c r="R1777" i="14" s="1"/>
  <c r="O1778" i="14"/>
  <c r="R1778" i="14" s="1"/>
  <c r="O1779" i="14"/>
  <c r="R1779" i="14" s="1"/>
  <c r="O1780" i="14"/>
  <c r="R1780" i="14" s="1"/>
  <c r="O1781" i="14"/>
  <c r="R1781" i="14" s="1"/>
  <c r="O1782" i="14"/>
  <c r="R1782" i="14" s="1"/>
  <c r="O1783" i="14"/>
  <c r="R1783" i="14" s="1"/>
  <c r="K59" i="1"/>
  <c r="I59" i="1"/>
  <c r="K55" i="1"/>
  <c r="J58" i="1"/>
  <c r="K58" i="1" s="1"/>
  <c r="I55" i="1"/>
  <c r="H58" i="1"/>
  <c r="I58" i="1" s="1"/>
  <c r="K50" i="1"/>
  <c r="I50" i="1"/>
  <c r="K43" i="1"/>
  <c r="J49" i="1"/>
  <c r="K49" i="1" s="1"/>
  <c r="I43" i="1"/>
  <c r="K25" i="1"/>
  <c r="I25" i="1"/>
  <c r="J4" i="1"/>
  <c r="J63" i="1"/>
  <c r="K63" i="1" s="1"/>
  <c r="J61" i="1"/>
  <c r="J62" i="1"/>
  <c r="K62" i="1" s="1"/>
  <c r="H4" i="1"/>
  <c r="H63" i="1"/>
  <c r="I63" i="1" s="1"/>
  <c r="H61" i="1"/>
  <c r="H62" i="1"/>
  <c r="I62" i="1" s="1"/>
  <c r="G65" i="1"/>
  <c r="F66" i="1"/>
  <c r="P64" i="1"/>
  <c r="R64" i="1"/>
  <c r="T64" i="1"/>
  <c r="O65" i="1"/>
  <c r="P58" i="1"/>
  <c r="R58" i="1"/>
  <c r="T58" i="1"/>
  <c r="P53" i="1"/>
  <c r="R53" i="1"/>
  <c r="T53" i="1"/>
  <c r="O54" i="1"/>
  <c r="P49" i="1"/>
  <c r="R49" i="1"/>
  <c r="T49" i="1"/>
  <c r="P41" i="1"/>
  <c r="O42" i="1"/>
  <c r="R41" i="1"/>
  <c r="T41" i="1"/>
  <c r="P24" i="1"/>
  <c r="R24" i="1"/>
  <c r="T24" i="1"/>
  <c r="J51" i="1"/>
  <c r="H45" i="1"/>
  <c r="H33" i="1"/>
  <c r="J37" i="1"/>
  <c r="K37" i="1" s="1"/>
  <c r="J23" i="1"/>
  <c r="K23" i="1" s="1"/>
  <c r="J13" i="1"/>
  <c r="K13" i="1" s="1"/>
  <c r="H52" i="1"/>
  <c r="J15" i="1"/>
  <c r="K15" i="1" s="1"/>
  <c r="J12" i="1"/>
  <c r="K12" i="1" s="1"/>
  <c r="J21" i="1"/>
  <c r="K21" i="1" s="1"/>
  <c r="J11" i="1"/>
  <c r="K11" i="1" s="1"/>
  <c r="H6" i="1"/>
  <c r="I6" i="1" s="1"/>
  <c r="N66" i="1"/>
  <c r="N67" i="1" s="1"/>
  <c r="M67" i="1"/>
  <c r="Q67" i="1"/>
  <c r="S66" i="1"/>
  <c r="S67" i="1" s="1"/>
  <c r="L66" i="1"/>
  <c r="L67" i="1" s="1"/>
  <c r="J36" i="1"/>
  <c r="J20" i="1"/>
  <c r="K20" i="1" s="1"/>
  <c r="H20" i="1"/>
  <c r="I20" i="1" s="1"/>
  <c r="X3" i="14" l="1"/>
  <c r="Y3" i="14" s="1"/>
  <c r="X4" i="14"/>
  <c r="Y4" i="14"/>
  <c r="X5" i="14"/>
  <c r="Y5" i="14"/>
  <c r="X6" i="14"/>
  <c r="Y6" i="14"/>
  <c r="X7" i="14"/>
  <c r="Y7" i="14"/>
  <c r="X8" i="14"/>
  <c r="Y8" i="14"/>
  <c r="X9" i="14"/>
  <c r="Y9" i="14"/>
  <c r="X10" i="14"/>
  <c r="Y10" i="14"/>
  <c r="X11" i="14"/>
  <c r="Y11" i="14"/>
  <c r="X13" i="14"/>
  <c r="Y13" i="14"/>
  <c r="X14" i="14"/>
  <c r="Y14" i="14"/>
  <c r="X15" i="14"/>
  <c r="Y15" i="14"/>
  <c r="X17" i="14"/>
  <c r="Y17" i="14"/>
  <c r="X18" i="14"/>
  <c r="Y18" i="14"/>
  <c r="X19" i="14"/>
  <c r="Y19" i="14"/>
  <c r="X20" i="14"/>
  <c r="Y20" i="14"/>
  <c r="X21" i="14"/>
  <c r="Y21" i="14"/>
  <c r="X22" i="14"/>
  <c r="Y22" i="14"/>
  <c r="X23" i="14"/>
  <c r="Y23" i="14"/>
  <c r="X24" i="14"/>
  <c r="Y24" i="14"/>
  <c r="X25" i="14"/>
  <c r="Y25" i="14"/>
  <c r="X26" i="14"/>
  <c r="Y26" i="14"/>
  <c r="X27" i="14"/>
  <c r="Y27" i="14"/>
  <c r="X28" i="14"/>
  <c r="Y28" i="14"/>
  <c r="X29" i="14"/>
  <c r="Y29" i="14"/>
  <c r="X30" i="14"/>
  <c r="Y30" i="14" s="1"/>
  <c r="X31" i="14"/>
  <c r="Y31" i="14"/>
  <c r="X32" i="14"/>
  <c r="Y32" i="14"/>
  <c r="X33" i="14"/>
  <c r="Y33" i="14"/>
  <c r="X34" i="14"/>
  <c r="Y34" i="14"/>
  <c r="X35" i="14"/>
  <c r="Y35" i="14"/>
  <c r="X36" i="14"/>
  <c r="Y36" i="14" s="1"/>
  <c r="X37" i="14"/>
  <c r="Y37" i="14"/>
  <c r="X38" i="14"/>
  <c r="Y38" i="14" s="1"/>
  <c r="X39" i="14"/>
  <c r="Y39" i="14"/>
  <c r="X40" i="14"/>
  <c r="Y40" i="14"/>
  <c r="X41" i="14"/>
  <c r="Y41" i="14"/>
  <c r="X42" i="14"/>
  <c r="Y42" i="14" s="1"/>
  <c r="X43" i="14"/>
  <c r="Y43" i="14"/>
  <c r="X44" i="14"/>
  <c r="Y44" i="14"/>
  <c r="X45" i="14"/>
  <c r="Y45" i="14" s="1"/>
  <c r="X47" i="14"/>
  <c r="Y47" i="14"/>
  <c r="X48" i="14"/>
  <c r="Y48" i="14"/>
  <c r="X49" i="14"/>
  <c r="Y49" i="14"/>
  <c r="X50" i="14"/>
  <c r="Y50" i="14"/>
  <c r="X51" i="14"/>
  <c r="Y51" i="14"/>
  <c r="X52" i="14"/>
  <c r="Y52" i="14"/>
  <c r="X53" i="14"/>
  <c r="Y53" i="14"/>
  <c r="X55" i="14"/>
  <c r="Y55" i="14" s="1"/>
  <c r="X56" i="14"/>
  <c r="Y56" i="14"/>
  <c r="X57" i="14"/>
  <c r="Y57" i="14"/>
  <c r="X58" i="14"/>
  <c r="Y58" i="14"/>
  <c r="X59" i="14"/>
  <c r="Y59" i="14"/>
  <c r="X60" i="14"/>
  <c r="Y60" i="14"/>
  <c r="X61" i="14"/>
  <c r="Y61" i="14"/>
  <c r="X62" i="14"/>
  <c r="Y62" i="14"/>
  <c r="X64" i="14"/>
  <c r="Y64" i="14" s="1"/>
  <c r="X65" i="14"/>
  <c r="Y65" i="14"/>
  <c r="X83" i="14"/>
  <c r="Y83" i="14"/>
  <c r="X84" i="14"/>
  <c r="Y84" i="14"/>
  <c r="X85" i="14"/>
  <c r="Y85" i="14"/>
  <c r="X86" i="14"/>
  <c r="Y86" i="14"/>
  <c r="X87" i="14"/>
  <c r="Y87" i="14" s="1"/>
  <c r="X88" i="14"/>
  <c r="Y88" i="14" s="1"/>
  <c r="X90" i="14"/>
  <c r="Y90" i="14"/>
  <c r="X91" i="14"/>
  <c r="Y91" i="14"/>
  <c r="X92" i="14"/>
  <c r="Y92" i="14"/>
  <c r="X93" i="14"/>
  <c r="Y93" i="14"/>
  <c r="X97" i="14"/>
  <c r="Y97" i="14"/>
  <c r="X98" i="14"/>
  <c r="Y98" i="14"/>
  <c r="X99" i="14"/>
  <c r="Y99" i="14"/>
  <c r="X100" i="14"/>
  <c r="Y100" i="14"/>
  <c r="X101" i="14"/>
  <c r="Y101" i="14"/>
  <c r="X102" i="14"/>
  <c r="Y102" i="14"/>
  <c r="X103" i="14"/>
  <c r="Y103" i="14"/>
  <c r="X104" i="14"/>
  <c r="Y104" i="14"/>
  <c r="X105" i="14"/>
  <c r="Y105" i="14"/>
  <c r="X106" i="14"/>
  <c r="Y106" i="14"/>
  <c r="X107" i="14"/>
  <c r="Y107" i="14"/>
  <c r="X108" i="14"/>
  <c r="Y108" i="14" s="1"/>
  <c r="X109" i="14"/>
  <c r="Y109" i="14" s="1"/>
  <c r="X110" i="14"/>
  <c r="Y110" i="14"/>
  <c r="X111" i="14"/>
  <c r="Y111" i="14"/>
  <c r="X112" i="14"/>
  <c r="Y112" i="14"/>
  <c r="X114" i="14"/>
  <c r="Y114" i="14"/>
  <c r="X115" i="14"/>
  <c r="Y115" i="14"/>
  <c r="X116" i="14"/>
  <c r="Y116" i="14"/>
  <c r="X117" i="14"/>
  <c r="Y117" i="14"/>
  <c r="X118" i="14"/>
  <c r="Y118" i="14" s="1"/>
  <c r="X119" i="14"/>
  <c r="Y119" i="14"/>
  <c r="X120" i="14"/>
  <c r="Y120" i="14" s="1"/>
  <c r="X121" i="14"/>
  <c r="Y121" i="14"/>
  <c r="X122" i="14"/>
  <c r="Y122" i="14"/>
  <c r="X123" i="14"/>
  <c r="Y123" i="14"/>
  <c r="X124" i="14"/>
  <c r="Y124" i="14" s="1"/>
  <c r="X125" i="14"/>
  <c r="Y125" i="14"/>
  <c r="X126" i="14"/>
  <c r="Y126" i="14"/>
  <c r="X127" i="14"/>
  <c r="Y127" i="14" s="1"/>
  <c r="X128" i="14"/>
  <c r="Y128" i="14"/>
  <c r="X129" i="14"/>
  <c r="Y129" i="14"/>
  <c r="X130" i="14"/>
  <c r="Y130" i="14"/>
  <c r="X131" i="14"/>
  <c r="Y131" i="14"/>
  <c r="X132" i="14"/>
  <c r="Y132" i="14"/>
  <c r="X133" i="14"/>
  <c r="Y133" i="14" s="1"/>
  <c r="X134" i="14"/>
  <c r="Y134" i="14"/>
  <c r="X143" i="14"/>
  <c r="Y143" i="14"/>
  <c r="X145" i="14"/>
  <c r="Y145" i="14" s="1"/>
  <c r="X146" i="14"/>
  <c r="Y146" i="14"/>
  <c r="X147" i="14"/>
  <c r="Y147" i="14" s="1"/>
  <c r="X148" i="14"/>
  <c r="Y148" i="14"/>
  <c r="X149" i="14"/>
  <c r="Y149" i="14"/>
  <c r="X151" i="14"/>
  <c r="Y151" i="14"/>
  <c r="X152" i="14"/>
  <c r="Y152" i="14"/>
  <c r="X155" i="14"/>
  <c r="Y155" i="14"/>
  <c r="X156" i="14"/>
  <c r="Y156" i="14"/>
  <c r="X157" i="14"/>
  <c r="Y157" i="14" s="1"/>
  <c r="X158" i="14"/>
  <c r="Y158" i="14" s="1"/>
  <c r="X159" i="14"/>
  <c r="Y159" i="14" s="1"/>
  <c r="X160" i="14"/>
  <c r="Y160" i="14" s="1"/>
  <c r="X161" i="14"/>
  <c r="Y161" i="14"/>
  <c r="X162" i="14"/>
  <c r="Y162" i="14"/>
  <c r="X163" i="14"/>
  <c r="Y163" i="14" s="1"/>
  <c r="X164" i="14"/>
  <c r="Y164" i="14"/>
  <c r="X165" i="14"/>
  <c r="Y165" i="14"/>
  <c r="X167" i="14"/>
  <c r="Y167" i="14"/>
  <c r="X168" i="14"/>
  <c r="Y168" i="14"/>
  <c r="X169" i="14"/>
  <c r="Y169" i="14" s="1"/>
  <c r="X170" i="14"/>
  <c r="Y170" i="14" s="1"/>
  <c r="X171" i="14"/>
  <c r="Y171" i="14" s="1"/>
  <c r="X172" i="14"/>
  <c r="Y172" i="14"/>
  <c r="X173" i="14"/>
  <c r="Y173" i="14" s="1"/>
  <c r="X174" i="14"/>
  <c r="Y174" i="14"/>
  <c r="X175" i="14"/>
  <c r="Y175" i="14"/>
  <c r="X177" i="14"/>
  <c r="Y177" i="14"/>
  <c r="X178" i="14"/>
  <c r="Y178" i="14" s="1"/>
  <c r="X179" i="14"/>
  <c r="Y179" i="14"/>
  <c r="X180" i="14"/>
  <c r="Y180" i="14" s="1"/>
  <c r="X181" i="14"/>
  <c r="Y181" i="14" s="1"/>
  <c r="X182" i="14"/>
  <c r="Y182" i="14"/>
  <c r="X183" i="14"/>
  <c r="Y183" i="14"/>
  <c r="X184" i="14"/>
  <c r="Y184" i="14" s="1"/>
  <c r="X185" i="14"/>
  <c r="Y185" i="14" s="1"/>
  <c r="X186" i="14"/>
  <c r="Y186" i="14"/>
  <c r="X189" i="14"/>
  <c r="Y189" i="14"/>
  <c r="X190" i="14"/>
  <c r="Y190" i="14" s="1"/>
  <c r="X191" i="14"/>
  <c r="Y191" i="14"/>
  <c r="X192" i="14"/>
  <c r="Y192" i="14" s="1"/>
  <c r="X193" i="14"/>
  <c r="Y193" i="14"/>
  <c r="X194" i="14"/>
  <c r="Y194" i="14"/>
  <c r="X195" i="14"/>
  <c r="Y195" i="14"/>
  <c r="X198" i="14"/>
  <c r="Y198" i="14"/>
  <c r="X199" i="14"/>
  <c r="Y199" i="14"/>
  <c r="X200" i="14"/>
  <c r="Y200" i="14"/>
  <c r="X201" i="14"/>
  <c r="Y201" i="14" s="1"/>
  <c r="X202" i="14"/>
  <c r="Y202" i="14" s="1"/>
  <c r="X203" i="14"/>
  <c r="Y203" i="14"/>
  <c r="X204" i="14"/>
  <c r="Y204" i="14" s="1"/>
  <c r="X205" i="14"/>
  <c r="Y205" i="14"/>
  <c r="X206" i="14"/>
  <c r="Y206" i="14"/>
  <c r="X208" i="14"/>
  <c r="Y208" i="14"/>
  <c r="X216" i="14"/>
  <c r="Y216" i="14"/>
  <c r="X218" i="14"/>
  <c r="Y218" i="14" s="1"/>
  <c r="X219" i="14"/>
  <c r="Y219" i="14"/>
  <c r="X220" i="14"/>
  <c r="Y220" i="14"/>
  <c r="X221" i="14"/>
  <c r="Y221" i="14"/>
  <c r="X222" i="14"/>
  <c r="Y222" i="14"/>
  <c r="X223" i="14"/>
  <c r="Y223" i="14" s="1"/>
  <c r="X224" i="14"/>
  <c r="Y224" i="14" s="1"/>
  <c r="X225" i="14"/>
  <c r="Y225" i="14"/>
  <c r="X226" i="14"/>
  <c r="Y226" i="14"/>
  <c r="X228" i="14"/>
  <c r="Y228" i="14"/>
  <c r="X229" i="14"/>
  <c r="Y229" i="14" s="1"/>
  <c r="X230" i="14"/>
  <c r="Y230" i="14"/>
  <c r="X231" i="14"/>
  <c r="Y231" i="14"/>
  <c r="X233" i="14"/>
  <c r="Y233" i="14" s="1"/>
  <c r="X235" i="14"/>
  <c r="Y235" i="14"/>
  <c r="X236" i="14"/>
  <c r="Y236" i="14" s="1"/>
  <c r="X237" i="14"/>
  <c r="Y237" i="14"/>
  <c r="X238" i="14"/>
  <c r="Y238" i="14"/>
  <c r="X239" i="14"/>
  <c r="Y239" i="14"/>
  <c r="X240" i="14"/>
  <c r="Y240" i="14" s="1"/>
  <c r="X248" i="14"/>
  <c r="Y248" i="14" s="1"/>
  <c r="X250" i="14"/>
  <c r="Y250" i="14" s="1"/>
  <c r="X251" i="14"/>
  <c r="Y251" i="14" s="1"/>
  <c r="X252" i="14"/>
  <c r="Y252" i="14"/>
  <c r="X253" i="14"/>
  <c r="Y253" i="14"/>
  <c r="X255" i="14"/>
  <c r="Y255" i="14" s="1"/>
  <c r="X257" i="14"/>
  <c r="Y257" i="14"/>
  <c r="X258" i="14"/>
  <c r="Y258" i="14"/>
  <c r="X259" i="14"/>
  <c r="Y259" i="14" s="1"/>
  <c r="X262" i="14"/>
  <c r="Y262" i="14"/>
  <c r="X263" i="14"/>
  <c r="Y263" i="14"/>
  <c r="X266" i="14"/>
  <c r="Y266" i="14"/>
  <c r="X268" i="14"/>
  <c r="Y268" i="14"/>
  <c r="X269" i="14"/>
  <c r="Y269" i="14"/>
  <c r="X272" i="14"/>
  <c r="Y272" i="14" s="1"/>
  <c r="X273" i="14"/>
  <c r="Y273" i="14"/>
  <c r="X274" i="14"/>
  <c r="Y274" i="14" s="1"/>
  <c r="X275" i="14"/>
  <c r="Y275" i="14"/>
  <c r="X283" i="14"/>
  <c r="Y283" i="14" s="1"/>
  <c r="X285" i="14"/>
  <c r="Y285" i="14" s="1"/>
  <c r="X286" i="14"/>
  <c r="Y286" i="14"/>
  <c r="X287" i="14"/>
  <c r="Y287" i="14"/>
  <c r="X288" i="14"/>
  <c r="Y288" i="14" s="1"/>
  <c r="X290" i="14"/>
  <c r="Y290" i="14"/>
  <c r="X291" i="14"/>
  <c r="Y291" i="14" s="1"/>
  <c r="X295" i="14"/>
  <c r="Y295" i="14" s="1"/>
  <c r="X296" i="14"/>
  <c r="Y296" i="14" s="1"/>
  <c r="X297" i="14"/>
  <c r="Y297" i="14"/>
  <c r="X298" i="14"/>
  <c r="Y298" i="14" s="1"/>
  <c r="X299" i="14"/>
  <c r="Y299" i="14"/>
  <c r="X300" i="14"/>
  <c r="Y300" i="14" s="1"/>
  <c r="X301" i="14"/>
  <c r="Y301" i="14"/>
  <c r="X302" i="14"/>
  <c r="Y302" i="14"/>
  <c r="X303" i="14"/>
  <c r="Y303" i="14" s="1"/>
  <c r="X304" i="14"/>
  <c r="Y304" i="14"/>
  <c r="X305" i="14"/>
  <c r="Y305" i="14"/>
  <c r="X306" i="14"/>
  <c r="Y306" i="14" s="1"/>
  <c r="X308" i="14"/>
  <c r="Y308" i="14"/>
  <c r="X309" i="14"/>
  <c r="Y309" i="14" s="1"/>
  <c r="X310" i="14"/>
  <c r="Y310" i="14"/>
  <c r="X311" i="14"/>
  <c r="Y311" i="14" s="1"/>
  <c r="X312" i="14"/>
  <c r="Y312" i="14" s="1"/>
  <c r="X313" i="14"/>
  <c r="Y313" i="14" s="1"/>
  <c r="X314" i="14"/>
  <c r="Y314" i="14" s="1"/>
  <c r="X315" i="14"/>
  <c r="Y315" i="14"/>
  <c r="X316" i="14"/>
  <c r="Y316" i="14" s="1"/>
  <c r="X317" i="14"/>
  <c r="Y317" i="14" s="1"/>
  <c r="X323" i="14"/>
  <c r="Y323" i="14"/>
  <c r="X324" i="14"/>
  <c r="Y324" i="14"/>
  <c r="X325" i="14"/>
  <c r="Y325" i="14"/>
  <c r="X328" i="14"/>
  <c r="Y328" i="14" s="1"/>
  <c r="X329" i="14"/>
  <c r="Y329" i="14" s="1"/>
  <c r="X330" i="14"/>
  <c r="Y330" i="14"/>
  <c r="X331" i="14"/>
  <c r="Y331" i="14" s="1"/>
  <c r="X332" i="14"/>
  <c r="Y332" i="14" s="1"/>
  <c r="X333" i="14"/>
  <c r="Y333" i="14"/>
  <c r="X334" i="14"/>
  <c r="Y334" i="14" s="1"/>
  <c r="X335" i="14"/>
  <c r="Y335" i="14"/>
  <c r="X336" i="14"/>
  <c r="Y336" i="14"/>
  <c r="X337" i="14"/>
  <c r="Y337" i="14"/>
  <c r="X338" i="14"/>
  <c r="Y338" i="14"/>
  <c r="X339" i="14"/>
  <c r="Y339" i="14"/>
  <c r="X340" i="14"/>
  <c r="Y340" i="14" s="1"/>
  <c r="X341" i="14"/>
  <c r="Y341" i="14"/>
  <c r="X343" i="14"/>
  <c r="Y343" i="14"/>
  <c r="X344" i="14"/>
  <c r="Y344" i="14"/>
  <c r="X345" i="14"/>
  <c r="Y345" i="14"/>
  <c r="X348" i="14"/>
  <c r="Y348" i="14"/>
  <c r="X349" i="14"/>
  <c r="Y349" i="14" s="1"/>
  <c r="X350" i="14"/>
  <c r="Y350" i="14"/>
  <c r="X351" i="14"/>
  <c r="Y351" i="14"/>
  <c r="X352" i="14"/>
  <c r="Y352" i="14"/>
  <c r="X353" i="14"/>
  <c r="Y353" i="14"/>
  <c r="X354" i="14"/>
  <c r="Y354" i="14"/>
  <c r="X355" i="14"/>
  <c r="Y355" i="14"/>
  <c r="X357" i="14"/>
  <c r="Y357" i="14"/>
  <c r="X358" i="14"/>
  <c r="Y358" i="14"/>
  <c r="X359" i="14"/>
  <c r="Y359" i="14"/>
  <c r="X360" i="14"/>
  <c r="Y360" i="14"/>
  <c r="X361" i="14"/>
  <c r="Y361" i="14" s="1"/>
  <c r="X362" i="14"/>
  <c r="Y362" i="14"/>
  <c r="X363" i="14"/>
  <c r="Y363" i="14"/>
  <c r="X365" i="14"/>
  <c r="Y365" i="14"/>
  <c r="X366" i="14"/>
  <c r="Y366" i="14"/>
  <c r="X367" i="14"/>
  <c r="Y367" i="14"/>
  <c r="X368" i="14"/>
  <c r="Y368" i="14"/>
  <c r="X369" i="14"/>
  <c r="Y369" i="14"/>
  <c r="X373" i="14"/>
  <c r="Y373" i="14"/>
  <c r="X374" i="14"/>
  <c r="Y374" i="14"/>
  <c r="X375" i="14"/>
  <c r="Y375" i="14"/>
  <c r="X376" i="14"/>
  <c r="Y376" i="14"/>
  <c r="X377" i="14"/>
  <c r="Y377" i="14"/>
  <c r="X378" i="14"/>
  <c r="Y378" i="14"/>
  <c r="X379" i="14"/>
  <c r="Y379" i="14" s="1"/>
  <c r="X381" i="14"/>
  <c r="Y381" i="14"/>
  <c r="X382" i="14"/>
  <c r="Y382" i="14" s="1"/>
  <c r="X383" i="14"/>
  <c r="Y383" i="14"/>
  <c r="X385" i="14"/>
  <c r="Y385" i="14"/>
  <c r="X386" i="14"/>
  <c r="Y386" i="14" s="1"/>
  <c r="X387" i="14"/>
  <c r="Y387" i="14"/>
  <c r="X388" i="14"/>
  <c r="Y388" i="14"/>
  <c r="X389" i="14"/>
  <c r="Y389" i="14"/>
  <c r="X390" i="14"/>
  <c r="Y390" i="14"/>
  <c r="X391" i="14"/>
  <c r="Y391" i="14" s="1"/>
  <c r="X392" i="14"/>
  <c r="Y392" i="14" s="1"/>
  <c r="X393" i="14"/>
  <c r="Y393" i="14" s="1"/>
  <c r="X395" i="14"/>
  <c r="Y395" i="14"/>
  <c r="X396" i="14"/>
  <c r="Y396" i="14"/>
  <c r="X397" i="14"/>
  <c r="Y397" i="14"/>
  <c r="X398" i="14"/>
  <c r="Y398" i="14"/>
  <c r="X399" i="14"/>
  <c r="Y399" i="14"/>
  <c r="X400" i="14"/>
  <c r="Y400" i="14" s="1"/>
  <c r="X401" i="14"/>
  <c r="Y401" i="14"/>
  <c r="X402" i="14"/>
  <c r="Y402" i="14"/>
  <c r="X403" i="14"/>
  <c r="Y403" i="14"/>
  <c r="X404" i="14"/>
  <c r="Y404" i="14" s="1"/>
  <c r="X405" i="14"/>
  <c r="Y405" i="14" s="1"/>
  <c r="X406" i="14"/>
  <c r="Y406" i="14"/>
  <c r="X407" i="14"/>
  <c r="Y407" i="14"/>
  <c r="X408" i="14"/>
  <c r="Y408" i="14" s="1"/>
  <c r="X409" i="14"/>
  <c r="Y409" i="14"/>
  <c r="X410" i="14"/>
  <c r="Y410" i="14" s="1"/>
  <c r="X411" i="14"/>
  <c r="Y411" i="14"/>
  <c r="X412" i="14"/>
  <c r="Y412" i="14"/>
  <c r="X413" i="14"/>
  <c r="Y413" i="14" s="1"/>
  <c r="X421" i="14"/>
  <c r="Y421" i="14" s="1"/>
  <c r="X422" i="14"/>
  <c r="Y422" i="14"/>
  <c r="X425" i="14"/>
  <c r="Y425" i="14" s="1"/>
  <c r="X426" i="14"/>
  <c r="Y426" i="14"/>
  <c r="X427" i="14"/>
  <c r="Y427" i="14"/>
  <c r="X432" i="14"/>
  <c r="Y432" i="14" s="1"/>
  <c r="X433" i="14"/>
  <c r="Y433" i="14" s="1"/>
  <c r="X434" i="14"/>
  <c r="Y434" i="14"/>
  <c r="X436" i="14"/>
  <c r="Y436" i="14"/>
  <c r="X437" i="14"/>
  <c r="Y437" i="14"/>
  <c r="X439" i="14"/>
  <c r="Y439" i="14"/>
  <c r="X440" i="14"/>
  <c r="Y440" i="14"/>
  <c r="X441" i="14"/>
  <c r="Y441" i="14"/>
  <c r="X442" i="14"/>
  <c r="Y442" i="14" s="1"/>
  <c r="X443" i="14"/>
  <c r="Y443" i="14" s="1"/>
  <c r="X444" i="14"/>
  <c r="Y444" i="14"/>
  <c r="X445" i="14"/>
  <c r="Y445" i="14"/>
  <c r="X446" i="14"/>
  <c r="Y446" i="14" s="1"/>
  <c r="X447" i="14"/>
  <c r="Y447" i="14" s="1"/>
  <c r="X448" i="14"/>
  <c r="Y448" i="14" s="1"/>
  <c r="X449" i="14"/>
  <c r="Y449" i="14" s="1"/>
  <c r="X450" i="14"/>
  <c r="Y450" i="14"/>
  <c r="X451" i="14"/>
  <c r="Y451" i="14"/>
  <c r="X453" i="14"/>
  <c r="Y453" i="14"/>
  <c r="X454" i="14"/>
  <c r="Y454" i="14"/>
  <c r="X455" i="14"/>
  <c r="Y455" i="14"/>
  <c r="X456" i="14"/>
  <c r="Y456" i="14" s="1"/>
  <c r="X457" i="14"/>
  <c r="Y457" i="14"/>
  <c r="X465" i="14"/>
  <c r="Y465" i="14"/>
  <c r="X467" i="14"/>
  <c r="Y467" i="14"/>
  <c r="X468" i="14"/>
  <c r="Y468" i="14" s="1"/>
  <c r="X469" i="14"/>
  <c r="Y469" i="14"/>
  <c r="X470" i="14"/>
  <c r="Y470" i="14"/>
  <c r="X471" i="14"/>
  <c r="Y471" i="14"/>
  <c r="X473" i="14"/>
  <c r="Y473" i="14"/>
  <c r="X474" i="14"/>
  <c r="Y474" i="14"/>
  <c r="X475" i="14"/>
  <c r="Y475" i="14" s="1"/>
  <c r="X476" i="14"/>
  <c r="Y476" i="14"/>
  <c r="X477" i="14"/>
  <c r="Y477" i="14"/>
  <c r="X478" i="14"/>
  <c r="Y478" i="14"/>
  <c r="X479" i="14"/>
  <c r="Y479" i="14"/>
  <c r="X480" i="14"/>
  <c r="Y480" i="14"/>
  <c r="X481" i="14"/>
  <c r="Y481" i="14" s="1"/>
  <c r="X483" i="14"/>
  <c r="Y483" i="14"/>
  <c r="X484" i="14"/>
  <c r="Y484" i="14"/>
  <c r="X485" i="14"/>
  <c r="Y485" i="14"/>
  <c r="X487" i="14"/>
  <c r="Y487" i="14" s="1"/>
  <c r="X488" i="14"/>
  <c r="Y488" i="14" s="1"/>
  <c r="X490" i="14"/>
  <c r="Y490" i="14"/>
  <c r="X491" i="14"/>
  <c r="Y491" i="14"/>
  <c r="X494" i="14"/>
  <c r="Y494" i="14"/>
  <c r="X495" i="14"/>
  <c r="Y495" i="14" s="1"/>
  <c r="X496" i="14"/>
  <c r="Y496" i="14"/>
  <c r="X497" i="14"/>
  <c r="Y497" i="14"/>
  <c r="X498" i="14"/>
  <c r="Y498" i="14"/>
  <c r="X499" i="14"/>
  <c r="Y499" i="14"/>
  <c r="X503" i="14"/>
  <c r="Y503" i="14"/>
  <c r="X504" i="14"/>
  <c r="Y504" i="14"/>
  <c r="X505" i="14"/>
  <c r="Y505" i="14"/>
  <c r="X506" i="14"/>
  <c r="Y506" i="14"/>
  <c r="X507" i="14"/>
  <c r="Y507" i="14"/>
  <c r="X508" i="14"/>
  <c r="Y508" i="14"/>
  <c r="X509" i="14"/>
  <c r="Y509" i="14"/>
  <c r="X510" i="14"/>
  <c r="Y510" i="14" s="1"/>
  <c r="X512" i="14"/>
  <c r="Y512" i="14"/>
  <c r="X513" i="14"/>
  <c r="Y513" i="14"/>
  <c r="X514" i="14"/>
  <c r="Y514" i="14" s="1"/>
  <c r="X515" i="14"/>
  <c r="Y515" i="14"/>
  <c r="X517" i="14"/>
  <c r="Y517" i="14"/>
  <c r="X519" i="14"/>
  <c r="Y519" i="14"/>
  <c r="X520" i="14"/>
  <c r="Y520" i="14"/>
  <c r="X521" i="14"/>
  <c r="Y521" i="14"/>
  <c r="X522" i="14"/>
  <c r="Y522" i="14" s="1"/>
  <c r="X523" i="14"/>
  <c r="Y523" i="14"/>
  <c r="X529" i="14"/>
  <c r="Y529" i="14"/>
  <c r="X530" i="14"/>
  <c r="Y530" i="14" s="1"/>
  <c r="X531" i="14"/>
  <c r="Y531" i="14" s="1"/>
  <c r="X532" i="14"/>
  <c r="Y532" i="14" s="1"/>
  <c r="X533" i="14"/>
  <c r="Y533" i="14" s="1"/>
  <c r="X534" i="14"/>
  <c r="Y534" i="14"/>
  <c r="X535" i="14"/>
  <c r="Y535" i="14"/>
  <c r="X536" i="14"/>
  <c r="Y536" i="14"/>
  <c r="X537" i="14"/>
  <c r="Y537" i="14"/>
  <c r="X538" i="14"/>
  <c r="Y538" i="14" s="1"/>
  <c r="X539" i="14"/>
  <c r="Y539" i="14" s="1"/>
  <c r="X540" i="14"/>
  <c r="Y540" i="14"/>
  <c r="X541" i="14"/>
  <c r="Y541" i="14"/>
  <c r="X543" i="14"/>
  <c r="Y543" i="14" s="1"/>
  <c r="X546" i="14"/>
  <c r="Y546" i="14" s="1"/>
  <c r="X547" i="14"/>
  <c r="Y547" i="14"/>
  <c r="X548" i="14"/>
  <c r="Y548" i="14" s="1"/>
  <c r="X550" i="14"/>
  <c r="Y550" i="14"/>
  <c r="X551" i="14"/>
  <c r="Y551" i="14" s="1"/>
  <c r="X552" i="14"/>
  <c r="Y552" i="14" s="1"/>
  <c r="X553" i="14"/>
  <c r="Y553" i="14" s="1"/>
  <c r="X554" i="14"/>
  <c r="Y554" i="14"/>
  <c r="X557" i="14"/>
  <c r="Y557" i="14"/>
  <c r="X563" i="14"/>
  <c r="Y563" i="14" s="1"/>
  <c r="X564" i="14"/>
  <c r="Y564" i="14" s="1"/>
  <c r="X565" i="14"/>
  <c r="Y565" i="14" s="1"/>
  <c r="X566" i="14"/>
  <c r="Y566" i="14"/>
  <c r="X567" i="14"/>
  <c r="Y567" i="14"/>
  <c r="X568" i="14"/>
  <c r="Y568" i="14"/>
  <c r="X569" i="14"/>
  <c r="Y569" i="14" s="1"/>
  <c r="X570" i="14"/>
  <c r="Y570" i="14"/>
  <c r="X571" i="14"/>
  <c r="Y571" i="14"/>
  <c r="X572" i="14"/>
  <c r="Y572" i="14" s="1"/>
  <c r="X573" i="14"/>
  <c r="Y573" i="14"/>
  <c r="X574" i="14"/>
  <c r="Y574" i="14" s="1"/>
  <c r="X575" i="14"/>
  <c r="Y575" i="14" s="1"/>
  <c r="X576" i="14"/>
  <c r="Y576" i="14"/>
  <c r="X577" i="14"/>
  <c r="Y577" i="14"/>
  <c r="X578" i="14"/>
  <c r="Y578" i="14"/>
  <c r="X579" i="14"/>
  <c r="Y579" i="14" s="1"/>
  <c r="X580" i="14"/>
  <c r="Y580" i="14"/>
  <c r="X581" i="14"/>
  <c r="Y581" i="14" s="1"/>
  <c r="X582" i="14"/>
  <c r="Y582" i="14"/>
  <c r="X583" i="14"/>
  <c r="Y583" i="14" s="1"/>
  <c r="X584" i="14"/>
  <c r="Y584" i="14" s="1"/>
  <c r="X585" i="14"/>
  <c r="Y585" i="14" s="1"/>
  <c r="X586" i="14"/>
  <c r="Y586" i="14"/>
  <c r="X587" i="14"/>
  <c r="Y587" i="14" s="1"/>
  <c r="X588" i="14"/>
  <c r="Y588" i="14" s="1"/>
  <c r="X589" i="14"/>
  <c r="Y589" i="14"/>
  <c r="X590" i="14"/>
  <c r="Y590" i="14"/>
  <c r="X591" i="14"/>
  <c r="Y591" i="14" s="1"/>
  <c r="X592" i="14"/>
  <c r="Y592" i="14"/>
  <c r="X593" i="14"/>
  <c r="Y593" i="14"/>
  <c r="X594" i="14"/>
  <c r="Y594" i="14"/>
  <c r="X595" i="14"/>
  <c r="Y595" i="14"/>
  <c r="X596" i="14"/>
  <c r="Y596" i="14"/>
  <c r="X597" i="14"/>
  <c r="Y597" i="14" s="1"/>
  <c r="X598" i="14"/>
  <c r="Y598" i="14" s="1"/>
  <c r="X599" i="14"/>
  <c r="Y599" i="14" s="1"/>
  <c r="X600" i="14"/>
  <c r="Y600" i="14" s="1"/>
  <c r="X601" i="14"/>
  <c r="Y601" i="14"/>
  <c r="X609" i="14"/>
  <c r="Y609" i="14" s="1"/>
  <c r="X610" i="14"/>
  <c r="Y610" i="14" s="1"/>
  <c r="X611" i="14"/>
  <c r="Y611" i="14" s="1"/>
  <c r="X612" i="14"/>
  <c r="Y612" i="14" s="1"/>
  <c r="X613" i="14"/>
  <c r="Y613" i="14"/>
  <c r="X614" i="14"/>
  <c r="Y614" i="14"/>
  <c r="X616" i="14"/>
  <c r="Y616" i="14"/>
  <c r="X617" i="14"/>
  <c r="Y617" i="14"/>
  <c r="X618" i="14"/>
  <c r="Y618" i="14" s="1"/>
  <c r="X619" i="14"/>
  <c r="Y619" i="14" s="1"/>
  <c r="X620" i="14"/>
  <c r="Y620" i="14" s="1"/>
  <c r="X621" i="14"/>
  <c r="Y621" i="14"/>
  <c r="X622" i="14"/>
  <c r="Y622" i="14" s="1"/>
  <c r="X623" i="14"/>
  <c r="Y623" i="14" s="1"/>
  <c r="X624" i="14"/>
  <c r="Y624" i="14"/>
  <c r="X626" i="14"/>
  <c r="Y626" i="14"/>
  <c r="X627" i="14"/>
  <c r="Y627" i="14" s="1"/>
  <c r="X628" i="14"/>
  <c r="Y628" i="14"/>
  <c r="X629" i="14"/>
  <c r="Y629" i="14"/>
  <c r="X630" i="14"/>
  <c r="Y630" i="14"/>
  <c r="X631" i="14"/>
  <c r="Y631" i="14"/>
  <c r="X632" i="14"/>
  <c r="Y632" i="14"/>
  <c r="X633" i="14"/>
  <c r="Y633" i="14"/>
  <c r="X634" i="14"/>
  <c r="Y634" i="14"/>
  <c r="X635" i="14"/>
  <c r="Y635" i="14"/>
  <c r="X636" i="14"/>
  <c r="Y636" i="14"/>
  <c r="X637" i="14"/>
  <c r="Y637" i="14"/>
  <c r="X638" i="14"/>
  <c r="Y638" i="14"/>
  <c r="X639" i="14"/>
  <c r="Y639" i="14"/>
  <c r="X640" i="14"/>
  <c r="Y640" i="14"/>
  <c r="X641" i="14"/>
  <c r="Y641" i="14"/>
  <c r="X642" i="14"/>
  <c r="Y642" i="14"/>
  <c r="X643" i="14"/>
  <c r="Y643" i="14"/>
  <c r="X644" i="14"/>
  <c r="Y644" i="14"/>
  <c r="X645" i="14"/>
  <c r="Y645" i="14"/>
  <c r="X646" i="14"/>
  <c r="Y646" i="14"/>
  <c r="X647" i="14"/>
  <c r="Y647" i="14"/>
  <c r="X661" i="14"/>
  <c r="Y661" i="14"/>
  <c r="X662" i="14"/>
  <c r="Y662" i="14"/>
  <c r="X663" i="14"/>
  <c r="Y663" i="14"/>
  <c r="X664" i="14"/>
  <c r="Y664" i="14"/>
  <c r="X665" i="14"/>
  <c r="Y665" i="14"/>
  <c r="X666" i="14"/>
  <c r="Y666" i="14"/>
  <c r="X667" i="14"/>
  <c r="Y667" i="14"/>
  <c r="X668" i="14"/>
  <c r="Y668" i="14"/>
  <c r="X669" i="14"/>
  <c r="Y669" i="14"/>
  <c r="X670" i="14"/>
  <c r="Y670" i="14"/>
  <c r="X671" i="14"/>
  <c r="Y671" i="14"/>
  <c r="X672" i="14"/>
  <c r="Y672" i="14"/>
  <c r="X673" i="14"/>
  <c r="Y673" i="14"/>
  <c r="X675" i="14"/>
  <c r="Y675" i="14"/>
  <c r="X676" i="14"/>
  <c r="Y676" i="14"/>
  <c r="X677" i="14"/>
  <c r="Y677" i="14"/>
  <c r="X678" i="14"/>
  <c r="Y678" i="14"/>
  <c r="X679" i="14"/>
  <c r="Y679" i="14"/>
  <c r="X680" i="14"/>
  <c r="Y680" i="14"/>
  <c r="X681" i="14"/>
  <c r="Y681" i="14"/>
  <c r="X682" i="14"/>
  <c r="Y682" i="14"/>
  <c r="X683" i="14"/>
  <c r="Y683" i="14"/>
  <c r="X685" i="14"/>
  <c r="Y685" i="14"/>
  <c r="X686" i="14"/>
  <c r="Y686" i="14"/>
  <c r="X687" i="14"/>
  <c r="Y687" i="14"/>
  <c r="X688" i="14"/>
  <c r="Y688" i="14"/>
  <c r="X689" i="14"/>
  <c r="Y689" i="14"/>
  <c r="X690" i="14"/>
  <c r="Y690" i="14"/>
  <c r="X691" i="14"/>
  <c r="Y691" i="14"/>
  <c r="X692" i="14"/>
  <c r="Y692" i="14"/>
  <c r="X693" i="14"/>
  <c r="Y693" i="14"/>
  <c r="X694" i="14"/>
  <c r="Y694" i="14"/>
  <c r="X695" i="14"/>
  <c r="Y695" i="14"/>
  <c r="X696" i="14"/>
  <c r="Y696" i="14"/>
  <c r="X697" i="14"/>
  <c r="Y697" i="14" s="1"/>
  <c r="X698" i="14"/>
  <c r="Y698" i="14" s="1"/>
  <c r="X699" i="14"/>
  <c r="Y699" i="14"/>
  <c r="X701" i="14"/>
  <c r="Y701" i="14"/>
  <c r="X703" i="14"/>
  <c r="Y703" i="14" s="1"/>
  <c r="X704" i="14"/>
  <c r="Y704" i="14"/>
  <c r="X706" i="14"/>
  <c r="Y706" i="14"/>
  <c r="X708" i="14"/>
  <c r="Y708" i="14"/>
  <c r="X709" i="14"/>
  <c r="Y709" i="14" s="1"/>
  <c r="X711" i="14"/>
  <c r="Y711" i="14"/>
  <c r="X714" i="14"/>
  <c r="Y714" i="14"/>
  <c r="X716" i="14"/>
  <c r="Y716" i="14"/>
  <c r="X717" i="14"/>
  <c r="Y717" i="14"/>
  <c r="X719" i="14"/>
  <c r="Y719" i="14"/>
  <c r="X727" i="14"/>
  <c r="Y727" i="14"/>
  <c r="X728" i="14"/>
  <c r="Y728" i="14" s="1"/>
  <c r="X729" i="14"/>
  <c r="Y729" i="14"/>
  <c r="X730" i="14"/>
  <c r="Y730" i="14" s="1"/>
  <c r="X731" i="14"/>
  <c r="Y731" i="14"/>
  <c r="X732" i="14"/>
  <c r="Y732" i="14"/>
  <c r="X733" i="14"/>
  <c r="Y733" i="14" s="1"/>
  <c r="X734" i="14"/>
  <c r="Y734" i="14"/>
  <c r="X735" i="14"/>
  <c r="Y735" i="14" s="1"/>
  <c r="X736" i="14"/>
  <c r="Y736" i="14" s="1"/>
  <c r="X738" i="14"/>
  <c r="Y738" i="14"/>
  <c r="X739" i="14"/>
  <c r="Y739" i="14"/>
  <c r="X740" i="14"/>
  <c r="Y740" i="14"/>
  <c r="X741" i="14"/>
  <c r="Y741" i="14"/>
  <c r="X742" i="14"/>
  <c r="Y742" i="14"/>
  <c r="X743" i="14"/>
  <c r="Y743" i="14" s="1"/>
  <c r="X749" i="14"/>
  <c r="Y749" i="14"/>
  <c r="X750" i="14"/>
  <c r="Y750" i="14"/>
  <c r="X751" i="14"/>
  <c r="Y751" i="14"/>
  <c r="X752" i="14"/>
  <c r="Y752" i="14"/>
  <c r="X753" i="14"/>
  <c r="Y753" i="14"/>
  <c r="X754" i="14"/>
  <c r="Y754" i="14"/>
  <c r="X755" i="14"/>
  <c r="Y755" i="14"/>
  <c r="X756" i="14"/>
  <c r="Y756" i="14"/>
  <c r="X757" i="14"/>
  <c r="Y757" i="14" s="1"/>
  <c r="X758" i="14"/>
  <c r="Y758" i="14"/>
  <c r="X759" i="14"/>
  <c r="Y759" i="14" s="1"/>
  <c r="X760" i="14"/>
  <c r="Y760" i="14" s="1"/>
  <c r="X761" i="14"/>
  <c r="Y761" i="14" s="1"/>
  <c r="X762" i="14"/>
  <c r="Y762" i="14"/>
  <c r="X763" i="14"/>
  <c r="Y763" i="14"/>
  <c r="X764" i="14"/>
  <c r="Y764" i="14" s="1"/>
  <c r="X765" i="14"/>
  <c r="Y765" i="14" s="1"/>
  <c r="X766" i="14"/>
  <c r="Y766" i="14"/>
  <c r="X767" i="14"/>
  <c r="Y767" i="14"/>
  <c r="X768" i="14"/>
  <c r="Y768" i="14"/>
  <c r="X769" i="14"/>
  <c r="Y769" i="14"/>
  <c r="X770" i="14"/>
  <c r="Y770" i="14" s="1"/>
  <c r="X771" i="14"/>
  <c r="Y771" i="14" s="1"/>
  <c r="X772" i="14"/>
  <c r="Y772" i="14" s="1"/>
  <c r="X773" i="14"/>
  <c r="Y773" i="14" s="1"/>
  <c r="X774" i="14"/>
  <c r="Y774" i="14" s="1"/>
  <c r="X775" i="14"/>
  <c r="Y775" i="14"/>
  <c r="X776" i="14"/>
  <c r="Y776" i="14"/>
  <c r="X777" i="14"/>
  <c r="Y777" i="14"/>
  <c r="X778" i="14"/>
  <c r="Y778" i="14"/>
  <c r="X779" i="14"/>
  <c r="Y779" i="14"/>
  <c r="X780" i="14"/>
  <c r="Y780" i="14" s="1"/>
  <c r="X781" i="14"/>
  <c r="Y781" i="14" s="1"/>
  <c r="X782" i="14"/>
  <c r="Y782" i="14" s="1"/>
  <c r="X783" i="14"/>
  <c r="Y783" i="14"/>
  <c r="X784" i="14"/>
  <c r="Y784" i="14"/>
  <c r="X785" i="14"/>
  <c r="Y785" i="14" s="1"/>
  <c r="X786" i="14"/>
  <c r="Y786" i="14"/>
  <c r="X787" i="14"/>
  <c r="Y787" i="14" s="1"/>
  <c r="X788" i="14"/>
  <c r="Y788" i="14" s="1"/>
  <c r="X789" i="14"/>
  <c r="Y789" i="14"/>
  <c r="X791" i="14"/>
  <c r="Y791" i="14" s="1"/>
  <c r="X792" i="14"/>
  <c r="Y792" i="14"/>
  <c r="X793" i="14"/>
  <c r="Y793" i="14" s="1"/>
  <c r="X794" i="14"/>
  <c r="Y794" i="14"/>
  <c r="X795" i="14"/>
  <c r="Y795" i="14" s="1"/>
  <c r="X796" i="14"/>
  <c r="Y796" i="14"/>
  <c r="X797" i="14"/>
  <c r="Y797" i="14" s="1"/>
  <c r="X798" i="14"/>
  <c r="Y798" i="14" s="1"/>
  <c r="X799" i="14"/>
  <c r="Y799" i="14" s="1"/>
  <c r="X801" i="14"/>
  <c r="Y801" i="14"/>
  <c r="X802" i="14"/>
  <c r="Y802" i="14" s="1"/>
  <c r="X803" i="14"/>
  <c r="Y803" i="14" s="1"/>
  <c r="X804" i="14"/>
  <c r="Y804" i="14"/>
  <c r="X805" i="14"/>
  <c r="Y805" i="14" s="1"/>
  <c r="X806" i="14"/>
  <c r="Y806" i="14"/>
  <c r="X807" i="14"/>
  <c r="Y807" i="14" s="1"/>
  <c r="X808" i="14"/>
  <c r="Y808" i="14" s="1"/>
  <c r="X809" i="14"/>
  <c r="Y809" i="14" s="1"/>
  <c r="X810" i="14"/>
  <c r="Y810" i="14" s="1"/>
  <c r="X811" i="14"/>
  <c r="Y811" i="14" s="1"/>
  <c r="X812" i="14"/>
  <c r="Y812" i="14" s="1"/>
  <c r="X813" i="14"/>
  <c r="Y813" i="14"/>
  <c r="X814" i="14"/>
  <c r="Y814" i="14" s="1"/>
  <c r="X815" i="14"/>
  <c r="Y815" i="14"/>
  <c r="X816" i="14"/>
  <c r="Y816" i="14"/>
  <c r="X817" i="14"/>
  <c r="Y817" i="14" s="1"/>
  <c r="X818" i="14"/>
  <c r="Y818" i="14" s="1"/>
  <c r="X819" i="14"/>
  <c r="Y819" i="14" s="1"/>
  <c r="X820" i="14"/>
  <c r="Y820" i="14" s="1"/>
  <c r="X821" i="14"/>
  <c r="Y821" i="14"/>
  <c r="X822" i="14"/>
  <c r="Y822" i="14" s="1"/>
  <c r="X823" i="14"/>
  <c r="Y823" i="14"/>
  <c r="X825" i="14"/>
  <c r="Y825" i="14" s="1"/>
  <c r="X826" i="14"/>
  <c r="Y826" i="14"/>
  <c r="X827" i="14"/>
  <c r="Y827" i="14" s="1"/>
  <c r="X828" i="14"/>
  <c r="Y828" i="14"/>
  <c r="X829" i="14"/>
  <c r="Y829" i="14"/>
  <c r="X830" i="14"/>
  <c r="Y830" i="14"/>
  <c r="X831" i="14"/>
  <c r="Y831" i="14"/>
  <c r="X832" i="14"/>
  <c r="Y832" i="14"/>
  <c r="X833" i="14"/>
  <c r="Y833" i="14"/>
  <c r="X847" i="14"/>
  <c r="Y847" i="14" s="1"/>
  <c r="X848" i="14"/>
  <c r="Y848" i="14"/>
  <c r="X849" i="14"/>
  <c r="Y849" i="14" s="1"/>
  <c r="X850" i="14"/>
  <c r="Y850" i="14"/>
  <c r="X851" i="14"/>
  <c r="Y851" i="14"/>
  <c r="X852" i="14"/>
  <c r="Y852" i="14"/>
  <c r="X853" i="14"/>
  <c r="Y853" i="14"/>
  <c r="X854" i="14"/>
  <c r="Y854" i="14" s="1"/>
  <c r="X855" i="14"/>
  <c r="Y855" i="14" s="1"/>
  <c r="X856" i="14"/>
  <c r="Y856" i="14"/>
  <c r="X857" i="14"/>
  <c r="Y857" i="14" s="1"/>
  <c r="X858" i="14"/>
  <c r="Y858" i="14" s="1"/>
  <c r="X859" i="14"/>
  <c r="Y859" i="14"/>
  <c r="X860" i="14"/>
  <c r="Y860" i="14"/>
  <c r="X861" i="14"/>
  <c r="Y861" i="14"/>
  <c r="X862" i="14"/>
  <c r="Y862" i="14"/>
  <c r="X863" i="14"/>
  <c r="Y863" i="14"/>
  <c r="X864" i="14"/>
  <c r="Y864" i="14" s="1"/>
  <c r="X865" i="14"/>
  <c r="Y865" i="14"/>
  <c r="X866" i="14"/>
  <c r="Y866" i="14"/>
  <c r="X867" i="14"/>
  <c r="Y867" i="14" s="1"/>
  <c r="X868" i="14"/>
  <c r="Y868" i="14"/>
  <c r="X869" i="14"/>
  <c r="Y869" i="14"/>
  <c r="X871" i="14"/>
  <c r="Y871" i="14"/>
  <c r="X872" i="14"/>
  <c r="Y872" i="14"/>
  <c r="X873" i="14"/>
  <c r="Y873" i="14"/>
  <c r="X874" i="14"/>
  <c r="Y874" i="14"/>
  <c r="X875" i="14"/>
  <c r="Y875" i="14" s="1"/>
  <c r="X876" i="14"/>
  <c r="Y876" i="14"/>
  <c r="X877" i="14"/>
  <c r="Y877" i="14" s="1"/>
  <c r="X878" i="14"/>
  <c r="Y878" i="14" s="1"/>
  <c r="X880" i="14"/>
  <c r="Y880" i="14"/>
  <c r="X882" i="14"/>
  <c r="Y882" i="14" s="1"/>
  <c r="X883" i="14"/>
  <c r="Y883" i="14"/>
  <c r="X884" i="14"/>
  <c r="Y884" i="14" s="1"/>
  <c r="X885" i="14"/>
  <c r="Y885" i="14"/>
  <c r="X886" i="14"/>
  <c r="Y886" i="14"/>
  <c r="X887" i="14"/>
  <c r="Y887" i="14" s="1"/>
  <c r="X888" i="14"/>
  <c r="Y888" i="14"/>
  <c r="X889" i="14"/>
  <c r="Y889" i="14" s="1"/>
  <c r="X890" i="14"/>
  <c r="Y890" i="14"/>
  <c r="X900" i="14"/>
  <c r="Y900" i="14"/>
  <c r="X901" i="14"/>
  <c r="Y901" i="14" s="1"/>
  <c r="X902" i="14"/>
  <c r="Y902" i="14"/>
  <c r="X903" i="14"/>
  <c r="Y903" i="14"/>
  <c r="X904" i="14"/>
  <c r="Y904" i="14" s="1"/>
  <c r="X905" i="14"/>
  <c r="Y905" i="14"/>
  <c r="X906" i="14"/>
  <c r="Y906" i="14"/>
  <c r="X907" i="14"/>
  <c r="Y907" i="14"/>
  <c r="X908" i="14"/>
  <c r="Y908" i="14" s="1"/>
  <c r="X909" i="14"/>
  <c r="Y909" i="14"/>
  <c r="X910" i="14"/>
  <c r="Y910" i="14" s="1"/>
  <c r="X911" i="14"/>
  <c r="Y911" i="14" s="1"/>
  <c r="X912" i="14"/>
  <c r="Y912" i="14"/>
  <c r="X913" i="14"/>
  <c r="Y913" i="14" s="1"/>
  <c r="X914" i="14"/>
  <c r="Y914" i="14"/>
  <c r="X915" i="14"/>
  <c r="Y915" i="14"/>
  <c r="X916" i="14"/>
  <c r="Y916" i="14" s="1"/>
  <c r="X917" i="14"/>
  <c r="Y917" i="14"/>
  <c r="X918" i="14"/>
  <c r="Y918" i="14"/>
  <c r="X919" i="14"/>
  <c r="Y919" i="14" s="1"/>
  <c r="X920" i="14"/>
  <c r="Y920" i="14"/>
  <c r="X921" i="14"/>
  <c r="Y921" i="14"/>
  <c r="X922" i="14"/>
  <c r="Y922" i="14"/>
  <c r="X923" i="14"/>
  <c r="Y923" i="14"/>
  <c r="X925" i="14"/>
  <c r="Y925" i="14"/>
  <c r="X926" i="14"/>
  <c r="Y926" i="14"/>
  <c r="X927" i="14"/>
  <c r="Y927" i="14"/>
  <c r="X928" i="14"/>
  <c r="Y928" i="14"/>
  <c r="X929" i="14"/>
  <c r="Y929" i="14"/>
  <c r="X930" i="14"/>
  <c r="Y930" i="14"/>
  <c r="X931" i="14"/>
  <c r="Y931" i="14"/>
  <c r="X932" i="14"/>
  <c r="Y932" i="14"/>
  <c r="X934" i="14"/>
  <c r="Y934" i="14"/>
  <c r="X935" i="14"/>
  <c r="Y935" i="14"/>
  <c r="X936" i="14"/>
  <c r="Y936" i="14"/>
  <c r="X937" i="14"/>
  <c r="Y937" i="14"/>
  <c r="X938" i="14"/>
  <c r="Y938" i="14"/>
  <c r="X939" i="14"/>
  <c r="Y939" i="14"/>
  <c r="X940" i="14"/>
  <c r="Y940" i="14"/>
  <c r="X941" i="14"/>
  <c r="Y941" i="14"/>
  <c r="X942" i="14"/>
  <c r="Y942" i="14"/>
  <c r="X943" i="14"/>
  <c r="Y943" i="14"/>
  <c r="X944" i="14"/>
  <c r="Y944" i="14"/>
  <c r="X945" i="14"/>
  <c r="Y945" i="14"/>
  <c r="X946" i="14"/>
  <c r="Y946" i="14"/>
  <c r="X947" i="14"/>
  <c r="Y947" i="14"/>
  <c r="X948" i="14"/>
  <c r="Y948" i="14"/>
  <c r="X949" i="14"/>
  <c r="Y949" i="14"/>
  <c r="X950" i="14"/>
  <c r="Y950" i="14"/>
  <c r="X951" i="14"/>
  <c r="Y951" i="14"/>
  <c r="X952" i="14"/>
  <c r="Y952" i="14"/>
  <c r="X953" i="14"/>
  <c r="Y953" i="14"/>
  <c r="X959" i="14"/>
  <c r="Y959" i="14"/>
  <c r="X960" i="14"/>
  <c r="Y960" i="14"/>
  <c r="X961" i="14"/>
  <c r="Y961" i="14"/>
  <c r="X962" i="14"/>
  <c r="Y962" i="14"/>
  <c r="X963" i="14"/>
  <c r="Y963" i="14"/>
  <c r="X964" i="14"/>
  <c r="Y964" i="14"/>
  <c r="X965" i="14"/>
  <c r="Y965" i="14"/>
  <c r="X966" i="14"/>
  <c r="Y966" i="14"/>
  <c r="X967" i="14"/>
  <c r="Y967" i="14"/>
  <c r="X968" i="14"/>
  <c r="Y968" i="14"/>
  <c r="X969" i="14"/>
  <c r="Y969" i="14"/>
  <c r="X971" i="14"/>
  <c r="Y971" i="14"/>
  <c r="X972" i="14"/>
  <c r="Y972" i="14"/>
  <c r="X973" i="14"/>
  <c r="Y973" i="14"/>
  <c r="X974" i="14"/>
  <c r="Y974" i="14"/>
  <c r="X975" i="14"/>
  <c r="Y975" i="14"/>
  <c r="X976" i="14"/>
  <c r="Y976" i="14"/>
  <c r="X977" i="14"/>
  <c r="Y977" i="14"/>
  <c r="X978" i="14"/>
  <c r="Y978" i="14"/>
  <c r="X979" i="14"/>
  <c r="Y979" i="14"/>
  <c r="X980" i="14"/>
  <c r="Y980" i="14"/>
  <c r="X981" i="14"/>
  <c r="Y981" i="14"/>
  <c r="X982" i="14"/>
  <c r="Y982" i="14"/>
  <c r="X983" i="14"/>
  <c r="Y983" i="14"/>
  <c r="X984" i="14"/>
  <c r="Y984" i="14"/>
  <c r="X985" i="14"/>
  <c r="Y985" i="14"/>
  <c r="X986" i="14"/>
  <c r="Y986" i="14"/>
  <c r="X988" i="14"/>
  <c r="Y988" i="14"/>
  <c r="X989" i="14"/>
  <c r="Y989" i="14"/>
  <c r="X990" i="14"/>
  <c r="Y990" i="14"/>
  <c r="X991" i="14"/>
  <c r="Y991" i="14"/>
  <c r="X996" i="14"/>
  <c r="Y996" i="14"/>
  <c r="X997" i="14"/>
  <c r="Y997" i="14"/>
  <c r="X998" i="14"/>
  <c r="Y998" i="14"/>
  <c r="X999" i="14"/>
  <c r="Y999" i="14"/>
  <c r="X1000" i="14"/>
  <c r="Y1000" i="14"/>
  <c r="X1001" i="14"/>
  <c r="Y1001" i="14"/>
  <c r="X1003" i="14"/>
  <c r="Y1003" i="14"/>
  <c r="X1004" i="14"/>
  <c r="Y1004" i="14"/>
  <c r="X1005" i="14"/>
  <c r="Y1005" i="14"/>
  <c r="X1006" i="14"/>
  <c r="Y1006" i="14"/>
  <c r="X1007" i="14"/>
  <c r="Y1007" i="14"/>
  <c r="X1008" i="14"/>
  <c r="Y1008" i="14"/>
  <c r="X1009" i="14"/>
  <c r="Y1009" i="14"/>
  <c r="X1010" i="14"/>
  <c r="Y1010" i="14"/>
  <c r="X1011" i="14"/>
  <c r="Y1011" i="14"/>
  <c r="X1012" i="14"/>
  <c r="Y1012" i="14"/>
  <c r="X1013" i="14"/>
  <c r="Y1013" i="14"/>
  <c r="X1014" i="14"/>
  <c r="Y1014" i="14"/>
  <c r="X1015" i="14"/>
  <c r="Y1015" i="14"/>
  <c r="X1016" i="14"/>
  <c r="Y1016" i="14"/>
  <c r="X1017" i="14"/>
  <c r="Y1017" i="14"/>
  <c r="X1018" i="14"/>
  <c r="Y1018" i="14"/>
  <c r="X1019" i="14"/>
  <c r="Y1019" i="14"/>
  <c r="X1020" i="14"/>
  <c r="Y1020" i="14"/>
  <c r="X1021" i="14"/>
  <c r="Y1021" i="14"/>
  <c r="X1022" i="14"/>
  <c r="Y1022" i="14"/>
  <c r="X1023" i="14"/>
  <c r="Y1023" i="14"/>
  <c r="X1024" i="14"/>
  <c r="Y1024" i="14"/>
  <c r="X1025" i="14"/>
  <c r="Y1025" i="14"/>
  <c r="X1026" i="14"/>
  <c r="Y1026" i="14"/>
  <c r="X1027" i="14"/>
  <c r="Y1027" i="14"/>
  <c r="X1029" i="14"/>
  <c r="Y1029" i="14"/>
  <c r="X1030" i="14"/>
  <c r="Y1030" i="14"/>
  <c r="X1031" i="14"/>
  <c r="Y1031" i="14"/>
  <c r="X1032" i="14"/>
  <c r="Y1032" i="14"/>
  <c r="X1033" i="14"/>
  <c r="Y1033" i="14"/>
  <c r="X1034" i="14"/>
  <c r="Y1034" i="14"/>
  <c r="X1036" i="14"/>
  <c r="Y1036" i="14"/>
  <c r="X1037" i="14"/>
  <c r="Y1037" i="14"/>
  <c r="X1038" i="14"/>
  <c r="Y1038" i="14"/>
  <c r="X1039" i="14"/>
  <c r="Y1039" i="14"/>
  <c r="X1040" i="14"/>
  <c r="Y1040" i="14"/>
  <c r="X1041" i="14"/>
  <c r="Y1041" i="14"/>
  <c r="X1042" i="14"/>
  <c r="Y1042" i="14"/>
  <c r="X1043" i="14"/>
  <c r="Y1043" i="14" s="1"/>
  <c r="X1044" i="14"/>
  <c r="Y1044" i="14"/>
  <c r="X1045" i="14"/>
  <c r="Y1045" i="14"/>
  <c r="X1046" i="14"/>
  <c r="Y1046" i="14" s="1"/>
  <c r="X1047" i="14"/>
  <c r="Y1047" i="14" s="1"/>
  <c r="X1048" i="14"/>
  <c r="Y1048" i="14"/>
  <c r="X1049" i="14"/>
  <c r="Y1049" i="14"/>
  <c r="X1050" i="14"/>
  <c r="Y1050" i="14"/>
  <c r="X1051" i="14"/>
  <c r="Y1051" i="14"/>
  <c r="X1052" i="14"/>
  <c r="Y1052" i="14"/>
  <c r="X1053" i="14"/>
  <c r="Y1053" i="14"/>
  <c r="X1054" i="14"/>
  <c r="Y1054" i="14"/>
  <c r="X1055" i="14"/>
  <c r="Y1055" i="14" s="1"/>
  <c r="X1056" i="14"/>
  <c r="Y1056" i="14"/>
  <c r="X1057" i="14"/>
  <c r="Y1057" i="14"/>
  <c r="X1058" i="14"/>
  <c r="Y1058" i="14"/>
  <c r="X1059" i="14"/>
  <c r="Y1059" i="14"/>
  <c r="X1060" i="14"/>
  <c r="Y1060" i="14"/>
  <c r="X1061" i="14"/>
  <c r="Y1061" i="14" s="1"/>
  <c r="X1062" i="14"/>
  <c r="Y1062" i="14" s="1"/>
  <c r="X1063" i="14"/>
  <c r="Y1063" i="14" s="1"/>
  <c r="X1064" i="14"/>
  <c r="Y1064" i="14"/>
  <c r="X1065" i="14"/>
  <c r="Y1065" i="14"/>
  <c r="X1066" i="14"/>
  <c r="Y1066" i="14"/>
  <c r="X1067" i="14"/>
  <c r="Y1067" i="14"/>
  <c r="X1068" i="14"/>
  <c r="Y1068" i="14"/>
  <c r="X1069" i="14"/>
  <c r="Y1069" i="14"/>
  <c r="X1070" i="14"/>
  <c r="Y1070" i="14"/>
  <c r="X1072" i="14"/>
  <c r="Y1072" i="14" s="1"/>
  <c r="X1073" i="14"/>
  <c r="Y1073" i="14"/>
  <c r="X1074" i="14"/>
  <c r="Y1074" i="14" s="1"/>
  <c r="X1076" i="14"/>
  <c r="Y1076" i="14"/>
  <c r="X1077" i="14"/>
  <c r="Y1077" i="14"/>
  <c r="X1079" i="14"/>
  <c r="Y1079" i="14"/>
  <c r="X1080" i="14"/>
  <c r="Y1080" i="14" s="1"/>
  <c r="X1081" i="14"/>
  <c r="Y1081" i="14"/>
  <c r="X1084" i="14"/>
  <c r="Y1084" i="14"/>
  <c r="X1095" i="14"/>
  <c r="Y1095" i="14"/>
  <c r="X1096" i="14"/>
  <c r="Y1096" i="14"/>
  <c r="X1097" i="14"/>
  <c r="Y1097" i="14" s="1"/>
  <c r="X1098" i="14"/>
  <c r="Y1098" i="14"/>
  <c r="X1099" i="14"/>
  <c r="Y1099" i="14" s="1"/>
  <c r="X1100" i="14"/>
  <c r="Y1100" i="14"/>
  <c r="X1101" i="14"/>
  <c r="Y1101" i="14" s="1"/>
  <c r="X1103" i="14"/>
  <c r="Y1103" i="14" s="1"/>
  <c r="X1104" i="14"/>
  <c r="Y1104" i="14" s="1"/>
  <c r="X1106" i="14"/>
  <c r="Y1106" i="14"/>
  <c r="X1107" i="14"/>
  <c r="Y1107" i="14"/>
  <c r="X1110" i="14"/>
  <c r="Y1110" i="14"/>
  <c r="X1111" i="14"/>
  <c r="Y1111" i="14" s="1"/>
  <c r="X1113" i="14"/>
  <c r="Y1113" i="14"/>
  <c r="X1114" i="14"/>
  <c r="Y1114" i="14"/>
  <c r="X1115" i="14"/>
  <c r="Y1115" i="14"/>
  <c r="X1116" i="14"/>
  <c r="Y1116" i="14"/>
  <c r="X1117" i="14"/>
  <c r="Y1117" i="14"/>
  <c r="X1118" i="14"/>
  <c r="Y1118" i="14" s="1"/>
  <c r="X1120" i="14"/>
  <c r="Y1120" i="14"/>
  <c r="X1121" i="14"/>
  <c r="Y1121" i="14" s="1"/>
  <c r="X1122" i="14"/>
  <c r="Y1122" i="14" s="1"/>
  <c r="X1123" i="14"/>
  <c r="Y1123" i="14"/>
  <c r="X1124" i="14"/>
  <c r="Y1124" i="14"/>
  <c r="X1125" i="14"/>
  <c r="Y1125" i="14" s="1"/>
  <c r="X1126" i="14"/>
  <c r="Y1126" i="14"/>
  <c r="X1127" i="14"/>
  <c r="Y1127" i="14"/>
  <c r="X1128" i="14"/>
  <c r="Y1128" i="14"/>
  <c r="X1129" i="14"/>
  <c r="Y1129" i="14"/>
  <c r="X1130" i="14"/>
  <c r="Y1130" i="14"/>
  <c r="X1142" i="14"/>
  <c r="Y1142" i="14"/>
  <c r="X1144" i="14"/>
  <c r="Y1144" i="14"/>
  <c r="X1146" i="14"/>
  <c r="Y1146" i="14"/>
  <c r="X1147" i="14"/>
  <c r="Y1147" i="14"/>
  <c r="X1149" i="14"/>
  <c r="Y1149" i="14" s="1"/>
  <c r="X1150" i="14"/>
  <c r="Y1150" i="14"/>
  <c r="X1151" i="14"/>
  <c r="Y1151" i="14"/>
  <c r="X1153" i="14"/>
  <c r="Y1153" i="14" s="1"/>
  <c r="X1154" i="14"/>
  <c r="Y1154" i="14" s="1"/>
  <c r="X1155" i="14"/>
  <c r="Y1155" i="14"/>
  <c r="X1158" i="14"/>
  <c r="Y1158" i="14"/>
  <c r="X1159" i="14"/>
  <c r="Y1159" i="14" s="1"/>
  <c r="X1160" i="14"/>
  <c r="Y1160" i="14"/>
  <c r="X1161" i="14"/>
  <c r="Y1161" i="14"/>
  <c r="X1162" i="14"/>
  <c r="Y1162" i="14"/>
  <c r="X1163" i="14"/>
  <c r="Y1163" i="14" s="1"/>
  <c r="X1164" i="14"/>
  <c r="Y1164" i="14" s="1"/>
  <c r="X1165" i="14"/>
  <c r="Y1165" i="14"/>
  <c r="X1166" i="14"/>
  <c r="Y1166" i="14" s="1"/>
  <c r="X1167" i="14"/>
  <c r="Y1167" i="14"/>
  <c r="X1168" i="14"/>
  <c r="Y1168" i="14"/>
  <c r="X1169" i="14"/>
  <c r="Y1169" i="14" s="1"/>
  <c r="X1170" i="14"/>
  <c r="Y1170" i="14" s="1"/>
  <c r="X1172" i="14"/>
  <c r="Y1172" i="14" s="1"/>
  <c r="X1173" i="14"/>
  <c r="Y1173" i="14" s="1"/>
  <c r="X1176" i="14"/>
  <c r="Y1176" i="14" s="1"/>
  <c r="X1189" i="14"/>
  <c r="Y1189" i="14" s="1"/>
  <c r="X1190" i="14"/>
  <c r="Y1190" i="14" s="1"/>
  <c r="X1191" i="14"/>
  <c r="Y1191" i="14"/>
  <c r="X1192" i="14"/>
  <c r="Y1192" i="14" s="1"/>
  <c r="X1193" i="14"/>
  <c r="Y1193" i="14"/>
  <c r="X1194" i="14"/>
  <c r="Y1194" i="14" s="1"/>
  <c r="X1195" i="14"/>
  <c r="Y1195" i="14" s="1"/>
  <c r="X1196" i="14"/>
  <c r="Y1196" i="14" s="1"/>
  <c r="X1197" i="14"/>
  <c r="Y1197" i="14" s="1"/>
  <c r="X1198" i="14"/>
  <c r="Y1198" i="14"/>
  <c r="X1199" i="14"/>
  <c r="Y1199" i="14"/>
  <c r="X1200" i="14"/>
  <c r="Y1200" i="14" s="1"/>
  <c r="X1201" i="14"/>
  <c r="Y1201" i="14"/>
  <c r="X1202" i="14"/>
  <c r="Y1202" i="14" s="1"/>
  <c r="X1203" i="14"/>
  <c r="Y1203" i="14" s="1"/>
  <c r="X1204" i="14"/>
  <c r="Y1204" i="14" s="1"/>
  <c r="X1205" i="14"/>
  <c r="Y1205" i="14" s="1"/>
  <c r="X1206" i="14"/>
  <c r="Y1206" i="14" s="1"/>
  <c r="X1207" i="14"/>
  <c r="Y1207" i="14"/>
  <c r="X1208" i="14"/>
  <c r="Y1208" i="14" s="1"/>
  <c r="X1212" i="14"/>
  <c r="Y1212" i="14" s="1"/>
  <c r="X1213" i="14"/>
  <c r="Y1213" i="14"/>
  <c r="X1214" i="14"/>
  <c r="Y1214" i="14"/>
  <c r="X1215" i="14"/>
  <c r="Y1215" i="14" s="1"/>
  <c r="X1216" i="14"/>
  <c r="Y1216" i="14"/>
  <c r="X1217" i="14"/>
  <c r="Y1217" i="14" s="1"/>
  <c r="X1218" i="14"/>
  <c r="Y1218" i="14" s="1"/>
  <c r="X1219" i="14"/>
  <c r="Y1219" i="14" s="1"/>
  <c r="X1220" i="14"/>
  <c r="Y1220" i="14" s="1"/>
  <c r="X1221" i="14"/>
  <c r="Y1221" i="14" s="1"/>
  <c r="X1222" i="14"/>
  <c r="Y1222" i="14" s="1"/>
  <c r="X1223" i="14"/>
  <c r="Y1223" i="14" s="1"/>
  <c r="X1224" i="14"/>
  <c r="Y1224" i="14"/>
  <c r="X1225" i="14"/>
  <c r="Y1225" i="14" s="1"/>
  <c r="X1226" i="14"/>
  <c r="Y1226" i="14" s="1"/>
  <c r="X1227" i="14"/>
  <c r="Y1227" i="14"/>
  <c r="X1233" i="14"/>
  <c r="Y1233" i="14"/>
  <c r="X1234" i="14"/>
  <c r="Y1234" i="14" s="1"/>
  <c r="X1235" i="14"/>
  <c r="Y1235" i="14"/>
  <c r="X1236" i="14"/>
  <c r="Y1236" i="14"/>
  <c r="X1237" i="14"/>
  <c r="Y1237" i="14"/>
  <c r="X1238" i="14"/>
  <c r="Y1238" i="14" s="1"/>
  <c r="X1239" i="14"/>
  <c r="Y1239" i="14"/>
  <c r="X1240" i="14"/>
  <c r="Y1240" i="14"/>
  <c r="X1241" i="14"/>
  <c r="Y1241" i="14"/>
  <c r="X1242" i="14"/>
  <c r="Y1242" i="14"/>
  <c r="X1243" i="14"/>
  <c r="Y1243" i="14" s="1"/>
  <c r="X1244" i="14"/>
  <c r="Y1244" i="14" s="1"/>
  <c r="X1245" i="14"/>
  <c r="Y1245" i="14"/>
  <c r="X1246" i="14"/>
  <c r="Y1246" i="14"/>
  <c r="X1247" i="14"/>
  <c r="Y1247" i="14" s="1"/>
  <c r="X1248" i="14"/>
  <c r="Y1248" i="14"/>
  <c r="X1249" i="14"/>
  <c r="Y1249" i="14" s="1"/>
  <c r="X1250" i="14"/>
  <c r="Y1250" i="14"/>
  <c r="X1251" i="14"/>
  <c r="Y1251" i="14"/>
  <c r="X1252" i="14"/>
  <c r="Y1252" i="14"/>
  <c r="X1253" i="14"/>
  <c r="Y1253" i="14"/>
  <c r="X1254" i="14"/>
  <c r="Y1254" i="14" s="1"/>
  <c r="X1255" i="14"/>
  <c r="Y1255" i="14"/>
  <c r="X1256" i="14"/>
  <c r="Y1256" i="14" s="1"/>
  <c r="X1257" i="14"/>
  <c r="Y1257" i="14"/>
  <c r="X1258" i="14"/>
  <c r="Y1258" i="14"/>
  <c r="X1259" i="14"/>
  <c r="Y1259" i="14" s="1"/>
  <c r="X1260" i="14"/>
  <c r="Y1260" i="14" s="1"/>
  <c r="X1261" i="14"/>
  <c r="Y1261" i="14" s="1"/>
  <c r="X1262" i="14"/>
  <c r="Y1262" i="14" s="1"/>
  <c r="X1263" i="14"/>
  <c r="Y1263" i="14"/>
  <c r="X1264" i="14"/>
  <c r="Y1264" i="14"/>
  <c r="X1265" i="14"/>
  <c r="Y1265" i="14" s="1"/>
  <c r="X1266" i="14"/>
  <c r="Y1266" i="14"/>
  <c r="X1267" i="14"/>
  <c r="Y1267" i="14"/>
  <c r="X1268" i="14"/>
  <c r="Y1268" i="14" s="1"/>
  <c r="X1269" i="14"/>
  <c r="Y1269" i="14" s="1"/>
  <c r="X1271" i="14"/>
  <c r="Y1271" i="14"/>
  <c r="X1272" i="14"/>
  <c r="Y1272" i="14"/>
  <c r="X1273" i="14"/>
  <c r="Y1273" i="14"/>
  <c r="X1275" i="14"/>
  <c r="Y1275" i="14" s="1"/>
  <c r="X1276" i="14"/>
  <c r="Y1276" i="14"/>
  <c r="X1277" i="14"/>
  <c r="Y1277" i="14" s="1"/>
  <c r="X1278" i="14"/>
  <c r="Y1278" i="14" s="1"/>
  <c r="X1279" i="14"/>
  <c r="Y1279" i="14" s="1"/>
  <c r="X1280" i="14"/>
  <c r="Y1280" i="14" s="1"/>
  <c r="X1281" i="14"/>
  <c r="Y1281" i="14"/>
  <c r="X1282" i="14"/>
  <c r="Y1282" i="14" s="1"/>
  <c r="X1283" i="14"/>
  <c r="Y1283" i="14"/>
  <c r="X1284" i="14"/>
  <c r="Y1284" i="14"/>
  <c r="X1285" i="14"/>
  <c r="Y1285" i="14"/>
  <c r="X1286" i="14"/>
  <c r="Y1286" i="14" s="1"/>
  <c r="X1287" i="14"/>
  <c r="Y1287" i="14"/>
  <c r="X1289" i="14"/>
  <c r="Y1289" i="14" s="1"/>
  <c r="X1290" i="14"/>
  <c r="Y1290" i="14" s="1"/>
  <c r="X1291" i="14"/>
  <c r="Y1291" i="14" s="1"/>
  <c r="X1296" i="14"/>
  <c r="Y1296" i="14" s="1"/>
  <c r="X1297" i="14"/>
  <c r="Y1297" i="14"/>
  <c r="X1298" i="14"/>
  <c r="Y1298" i="14" s="1"/>
  <c r="X1299" i="14"/>
  <c r="Y1299" i="14" s="1"/>
  <c r="X1300" i="14"/>
  <c r="Y1300" i="14"/>
  <c r="X1301" i="14"/>
  <c r="Y1301" i="14" s="1"/>
  <c r="X1302" i="14"/>
  <c r="Y1302" i="14"/>
  <c r="X1303" i="14"/>
  <c r="Y1303" i="14"/>
  <c r="X1304" i="14"/>
  <c r="Y1304" i="14"/>
  <c r="X1305" i="14"/>
  <c r="Y1305" i="14"/>
  <c r="X1306" i="14"/>
  <c r="Y1306" i="14"/>
  <c r="X1307" i="14"/>
  <c r="Y1307" i="14" s="1"/>
  <c r="X1308" i="14"/>
  <c r="Y1308" i="14"/>
  <c r="X1309" i="14"/>
  <c r="Y1309" i="14"/>
  <c r="X1310" i="14"/>
  <c r="Y1310" i="14" s="1"/>
  <c r="X1311" i="14"/>
  <c r="Y1311" i="14"/>
  <c r="X1312" i="14"/>
  <c r="Y1312" i="14"/>
  <c r="X1313" i="14"/>
  <c r="Y1313" i="14"/>
  <c r="X1314" i="14"/>
  <c r="Y1314" i="14"/>
  <c r="X1315" i="14"/>
  <c r="Y1315" i="14"/>
  <c r="X1316" i="14"/>
  <c r="Y1316" i="14" s="1"/>
  <c r="X1317" i="14"/>
  <c r="Y1317" i="14"/>
  <c r="X1318" i="14"/>
  <c r="Y1318" i="14" s="1"/>
  <c r="X1319" i="14"/>
  <c r="Y1319" i="14" s="1"/>
  <c r="X1320" i="14"/>
  <c r="Y1320" i="14" s="1"/>
  <c r="X1321" i="14"/>
  <c r="Y1321" i="14"/>
  <c r="X1322" i="14"/>
  <c r="Y1322" i="14"/>
  <c r="X1323" i="14"/>
  <c r="Y1323" i="14" s="1"/>
  <c r="X1324" i="14"/>
  <c r="Y1324" i="14" s="1"/>
  <c r="X1325" i="14"/>
  <c r="Y1325" i="14"/>
  <c r="X1326" i="14"/>
  <c r="Y1326" i="14" s="1"/>
  <c r="X1327" i="14"/>
  <c r="Y1327" i="14"/>
  <c r="X1328" i="14"/>
  <c r="Y1328" i="14" s="1"/>
  <c r="X1329" i="14"/>
  <c r="Y1329" i="14" s="1"/>
  <c r="X1331" i="14"/>
  <c r="Y1331" i="14"/>
  <c r="X1332" i="14"/>
  <c r="Y1332" i="14"/>
  <c r="X1333" i="14"/>
  <c r="Y1333" i="14" s="1"/>
  <c r="X1334" i="14"/>
  <c r="Y1334" i="14"/>
  <c r="X1335" i="14"/>
  <c r="Y1335" i="14" s="1"/>
  <c r="X1336" i="14"/>
  <c r="Y1336" i="14" s="1"/>
  <c r="X1337" i="14"/>
  <c r="Y1337" i="14"/>
  <c r="X1338" i="14"/>
  <c r="Y1338" i="14"/>
  <c r="X1339" i="14"/>
  <c r="Y1339" i="14"/>
  <c r="X1340" i="14"/>
  <c r="Y1340" i="14"/>
  <c r="X1341" i="14"/>
  <c r="Y1341" i="14"/>
  <c r="X1342" i="14"/>
  <c r="Y1342" i="14" s="1"/>
  <c r="X1343" i="14"/>
  <c r="Y1343" i="14" s="1"/>
  <c r="X1344" i="14"/>
  <c r="Y1344" i="14"/>
  <c r="X1345" i="14"/>
  <c r="Y1345" i="14" s="1"/>
  <c r="X1346" i="14"/>
  <c r="Y1346" i="14" s="1"/>
  <c r="X1347" i="14"/>
  <c r="Y1347" i="14" s="1"/>
  <c r="X1348" i="14"/>
  <c r="Y1348" i="14"/>
  <c r="X1349" i="14"/>
  <c r="Y1349" i="14" s="1"/>
  <c r="X1353" i="14"/>
  <c r="Y1353" i="14"/>
  <c r="X1354" i="14"/>
  <c r="Y1354" i="14" s="1"/>
  <c r="X1356" i="14"/>
  <c r="Y1356" i="14" s="1"/>
  <c r="X1357" i="14"/>
  <c r="Y1357" i="14" s="1"/>
  <c r="X1358" i="14"/>
  <c r="Y1358" i="14" s="1"/>
  <c r="X1359" i="14"/>
  <c r="Y1359" i="14" s="1"/>
  <c r="X1360" i="14"/>
  <c r="Y1360" i="14" s="1"/>
  <c r="X1361" i="14"/>
  <c r="Y1361" i="14"/>
  <c r="X1363" i="14"/>
  <c r="Y1363" i="14"/>
  <c r="X1364" i="14"/>
  <c r="Y1364" i="14" s="1"/>
  <c r="X1366" i="14"/>
  <c r="Y1366" i="14"/>
  <c r="X1368" i="14"/>
  <c r="Y1368" i="14" s="1"/>
  <c r="X1369" i="14"/>
  <c r="Y1369" i="14" s="1"/>
  <c r="X1370" i="14"/>
  <c r="Y1370" i="14"/>
  <c r="X1371" i="14"/>
  <c r="Y1371" i="14" s="1"/>
  <c r="X1372" i="14"/>
  <c r="Y1372" i="14" s="1"/>
  <c r="X1373" i="14"/>
  <c r="Y1373" i="14" s="1"/>
  <c r="X1374" i="14"/>
  <c r="Y1374" i="14" s="1"/>
  <c r="X1375" i="14"/>
  <c r="Y1375" i="14" s="1"/>
  <c r="X1376" i="14"/>
  <c r="Y1376" i="14" s="1"/>
  <c r="X1377" i="14"/>
  <c r="Y1377" i="14"/>
  <c r="X1378" i="14"/>
  <c r="Y1378" i="14" s="1"/>
  <c r="X1379" i="14"/>
  <c r="Y1379" i="14" s="1"/>
  <c r="X1380" i="14"/>
  <c r="Y1380" i="14"/>
  <c r="X1381" i="14"/>
  <c r="Y1381" i="14" s="1"/>
  <c r="X1382" i="14"/>
  <c r="Y1382" i="14" s="1"/>
  <c r="X1383" i="14"/>
  <c r="Y1383" i="14" s="1"/>
  <c r="X1384" i="14"/>
  <c r="Y1384" i="14" s="1"/>
  <c r="X1385" i="14"/>
  <c r="Y1385" i="14" s="1"/>
  <c r="X1386" i="14"/>
  <c r="Y1386" i="14" s="1"/>
  <c r="X1387" i="14"/>
  <c r="Y1387" i="14" s="1"/>
  <c r="X1388" i="14"/>
  <c r="Y1388" i="14"/>
  <c r="X1389" i="14"/>
  <c r="Y1389" i="14" s="1"/>
  <c r="X1390" i="14"/>
  <c r="Y1390" i="14" s="1"/>
  <c r="X1391" i="14"/>
  <c r="Y1391" i="14" s="1"/>
  <c r="X1392" i="14"/>
  <c r="Y1392" i="14" s="1"/>
  <c r="X1393" i="14"/>
  <c r="Y1393" i="14" s="1"/>
  <c r="X1394" i="14"/>
  <c r="Y1394" i="14"/>
  <c r="X1395" i="14"/>
  <c r="Y1395" i="14"/>
  <c r="X1396" i="14"/>
  <c r="Y1396" i="14" s="1"/>
  <c r="X1398" i="14"/>
  <c r="Y1398" i="14" s="1"/>
  <c r="X1399" i="14"/>
  <c r="Y1399" i="14" s="1"/>
  <c r="X1400" i="14"/>
  <c r="Y1400" i="14" s="1"/>
  <c r="X1401" i="14"/>
  <c r="Y1401" i="14"/>
  <c r="X1402" i="14"/>
  <c r="Y1402" i="14" s="1"/>
  <c r="X1403" i="14"/>
  <c r="Y1403" i="14" s="1"/>
  <c r="X1404" i="14"/>
  <c r="Y1404" i="14" s="1"/>
  <c r="X1405" i="14"/>
  <c r="Y1405" i="14" s="1"/>
  <c r="X1414" i="14"/>
  <c r="Y1414" i="14" s="1"/>
  <c r="X1415" i="14"/>
  <c r="Y1415" i="14"/>
  <c r="X1416" i="14"/>
  <c r="Y1416" i="14" s="1"/>
  <c r="X1417" i="14"/>
  <c r="Y1417" i="14" s="1"/>
  <c r="X1419" i="14"/>
  <c r="Y1419" i="14" s="1"/>
  <c r="X1420" i="14"/>
  <c r="Y1420" i="14"/>
  <c r="X1421" i="14"/>
  <c r="Y1421" i="14" s="1"/>
  <c r="X1422" i="14"/>
  <c r="Y1422" i="14" s="1"/>
  <c r="X1423" i="14"/>
  <c r="Y1423" i="14" s="1"/>
  <c r="X1424" i="14"/>
  <c r="Y1424" i="14" s="1"/>
  <c r="X1425" i="14"/>
  <c r="Y1425" i="14" s="1"/>
  <c r="X1427" i="14"/>
  <c r="Y1427" i="14" s="1"/>
  <c r="X1428" i="14"/>
  <c r="Y1428" i="14" s="1"/>
  <c r="X1429" i="14"/>
  <c r="Y1429" i="14"/>
  <c r="X1431" i="14"/>
  <c r="Y1431" i="14"/>
  <c r="X1432" i="14"/>
  <c r="Y1432" i="14" s="1"/>
  <c r="X1433" i="14"/>
  <c r="Y1433" i="14" s="1"/>
  <c r="X1434" i="14"/>
  <c r="Y1434" i="14" s="1"/>
  <c r="X1435" i="14"/>
  <c r="Y1435" i="14"/>
  <c r="X1436" i="14"/>
  <c r="Y1436" i="14"/>
  <c r="X1437" i="14"/>
  <c r="Y1437" i="14" s="1"/>
  <c r="X1438" i="14"/>
  <c r="Y1438" i="14" s="1"/>
  <c r="X1439" i="14"/>
  <c r="Y1439" i="14" s="1"/>
  <c r="X1440" i="14"/>
  <c r="Y1440" i="14" s="1"/>
  <c r="X1441" i="14"/>
  <c r="Y1441" i="14"/>
  <c r="X1442" i="14"/>
  <c r="Y1442" i="14" s="1"/>
  <c r="X1444" i="14"/>
  <c r="Y1444" i="14"/>
  <c r="X1445" i="14"/>
  <c r="Y1445" i="14" s="1"/>
  <c r="X1446" i="14"/>
  <c r="Y1446" i="14"/>
  <c r="X1447" i="14"/>
  <c r="Y1447" i="14" s="1"/>
  <c r="X1449" i="14"/>
  <c r="Y1449" i="14" s="1"/>
  <c r="X1450" i="14"/>
  <c r="Y1450" i="14" s="1"/>
  <c r="X1451" i="14"/>
  <c r="Y1451" i="14" s="1"/>
  <c r="X1452" i="14"/>
  <c r="Y1452" i="14"/>
  <c r="X1453" i="14"/>
  <c r="Y1453" i="14" s="1"/>
  <c r="X1454" i="14"/>
  <c r="Y1454" i="14" s="1"/>
  <c r="X1455" i="14"/>
  <c r="Y1455" i="14" s="1"/>
  <c r="X1456" i="14"/>
  <c r="Y1456" i="14"/>
  <c r="X1457" i="14"/>
  <c r="Y1457" i="14" s="1"/>
  <c r="X1458" i="14"/>
  <c r="Y1458" i="14" s="1"/>
  <c r="X1459" i="14"/>
  <c r="Y1459" i="14" s="1"/>
  <c r="X1460" i="14"/>
  <c r="Y1460" i="14" s="1"/>
  <c r="X1461" i="14"/>
  <c r="Y1461" i="14" s="1"/>
  <c r="X1464" i="14"/>
  <c r="Y1464" i="14"/>
  <c r="X1465" i="14"/>
  <c r="Y1465" i="14" s="1"/>
  <c r="X1466" i="14"/>
  <c r="Y1466" i="14" s="1"/>
  <c r="X1467" i="14"/>
  <c r="Y1467" i="14" s="1"/>
  <c r="X1469" i="14"/>
  <c r="Y1469" i="14"/>
  <c r="X1470" i="14"/>
  <c r="Y1470" i="14" s="1"/>
  <c r="X1471" i="14"/>
  <c r="Y1471" i="14" s="1"/>
  <c r="X1473" i="14"/>
  <c r="Y1473" i="14" s="1"/>
  <c r="X1475" i="14"/>
  <c r="Y1475" i="14"/>
  <c r="X1476" i="14"/>
  <c r="Y1476" i="14" s="1"/>
  <c r="X1480" i="14"/>
  <c r="Y1480" i="14"/>
  <c r="X1482" i="14"/>
  <c r="Y1482" i="14" s="1"/>
  <c r="X1483" i="14"/>
  <c r="Y1483" i="14" s="1"/>
  <c r="X1484" i="14"/>
  <c r="Y1484" i="14" s="1"/>
  <c r="X1486" i="14"/>
  <c r="Y1486" i="14" s="1"/>
  <c r="X1487" i="14"/>
  <c r="Y1487" i="14" s="1"/>
  <c r="X1488" i="14"/>
  <c r="Y1488" i="14" s="1"/>
  <c r="X1489" i="14"/>
  <c r="Y1489" i="14"/>
  <c r="X1490" i="14"/>
  <c r="Y1490" i="14"/>
  <c r="X1491" i="14"/>
  <c r="Y1491" i="14" s="1"/>
  <c r="X1492" i="14"/>
  <c r="Y1492" i="14" s="1"/>
  <c r="X1493" i="14"/>
  <c r="Y1493" i="14" s="1"/>
  <c r="X1494" i="14"/>
  <c r="Y1494" i="14" s="1"/>
  <c r="X1495" i="14"/>
  <c r="Y1495" i="14"/>
  <c r="X1496" i="14"/>
  <c r="Y1496" i="14" s="1"/>
  <c r="X1497" i="14"/>
  <c r="Y1497" i="14"/>
  <c r="X1498" i="14"/>
  <c r="Y1498" i="14"/>
  <c r="X1499" i="14"/>
  <c r="Y1499" i="14"/>
  <c r="X1500" i="14"/>
  <c r="Y1500" i="14" s="1"/>
  <c r="X1501" i="14"/>
  <c r="Y1501" i="14"/>
  <c r="X1502" i="14"/>
  <c r="Y1502" i="14"/>
  <c r="X1503" i="14"/>
  <c r="Y1503" i="14"/>
  <c r="X1505" i="14"/>
  <c r="Y1505" i="14" s="1"/>
  <c r="X1506" i="14"/>
  <c r="Y1506" i="14"/>
  <c r="X1507" i="14"/>
  <c r="Y1507" i="14"/>
  <c r="X1508" i="14"/>
  <c r="Y1508" i="14"/>
  <c r="X1510" i="14"/>
  <c r="Y1510" i="14"/>
  <c r="X1511" i="14"/>
  <c r="Y1511" i="14"/>
  <c r="X1512" i="14"/>
  <c r="Y1512" i="14" s="1"/>
  <c r="X1513" i="14"/>
  <c r="Y1513" i="14" s="1"/>
  <c r="X1514" i="14"/>
  <c r="Y1514" i="14"/>
  <c r="X1515" i="14"/>
  <c r="Y1515" i="14"/>
  <c r="X1516" i="14"/>
  <c r="Y1516" i="14"/>
  <c r="X1523" i="14"/>
  <c r="Y1523" i="14"/>
  <c r="X1524" i="14"/>
  <c r="Y1524" i="14" s="1"/>
  <c r="X1525" i="14"/>
  <c r="Y1525" i="14"/>
  <c r="X1526" i="14"/>
  <c r="Y1526" i="14" s="1"/>
  <c r="X1527" i="14"/>
  <c r="Y1527" i="14" s="1"/>
  <c r="X1528" i="14"/>
  <c r="Y1528" i="14"/>
  <c r="X1530" i="14"/>
  <c r="Y1530" i="14"/>
  <c r="X1531" i="14"/>
  <c r="Y1531" i="14"/>
  <c r="X1535" i="14"/>
  <c r="Y1535" i="14" s="1"/>
  <c r="X1536" i="14"/>
  <c r="Y1536" i="14" s="1"/>
  <c r="X1538" i="14"/>
  <c r="Y1538" i="14" s="1"/>
  <c r="X1540" i="14"/>
  <c r="Y1540" i="14" s="1"/>
  <c r="X1541" i="14"/>
  <c r="Y1541" i="14" s="1"/>
  <c r="X1542" i="14"/>
  <c r="Y1542" i="14" s="1"/>
  <c r="X1543" i="14"/>
  <c r="Y1543" i="14" s="1"/>
  <c r="X1544" i="14"/>
  <c r="Y1544" i="14"/>
  <c r="X1545" i="14"/>
  <c r="Y1545" i="14" s="1"/>
  <c r="X1547" i="14"/>
  <c r="Y1547" i="14" s="1"/>
  <c r="X1551" i="14"/>
  <c r="Y1551" i="14"/>
  <c r="X1552" i="14"/>
  <c r="Y1552" i="14"/>
  <c r="X1553" i="14"/>
  <c r="Y1553" i="14"/>
  <c r="X1554" i="14"/>
  <c r="Y1554" i="14" s="1"/>
  <c r="X1555" i="14"/>
  <c r="Y1555" i="14"/>
  <c r="X1556" i="14"/>
  <c r="Y1556" i="14" s="1"/>
  <c r="X1557" i="14"/>
  <c r="Y1557" i="14"/>
  <c r="X1558" i="14"/>
  <c r="Y1558" i="14" s="1"/>
  <c r="X1559" i="14"/>
  <c r="Y1559" i="14" s="1"/>
  <c r="X1560" i="14"/>
  <c r="Y1560" i="14"/>
  <c r="X1561" i="14"/>
  <c r="Y1561" i="14"/>
  <c r="X1562" i="14"/>
  <c r="Y1562" i="14" s="1"/>
  <c r="X1563" i="14"/>
  <c r="Y1563" i="14" s="1"/>
  <c r="X1564" i="14"/>
  <c r="Y1564" i="14"/>
  <c r="X1565" i="14"/>
  <c r="Y1565" i="14" s="1"/>
  <c r="X1566" i="14"/>
  <c r="Y1566" i="14"/>
  <c r="X1567" i="14"/>
  <c r="Y1567" i="14" s="1"/>
  <c r="X1573" i="14"/>
  <c r="Y1573" i="14" s="1"/>
  <c r="X1575" i="14"/>
  <c r="Y1575" i="14" s="1"/>
  <c r="X1576" i="14"/>
  <c r="Y1576" i="14"/>
  <c r="X1577" i="14"/>
  <c r="Y1577" i="14" s="1"/>
  <c r="X1578" i="14"/>
  <c r="Y1578" i="14" s="1"/>
  <c r="X1579" i="14"/>
  <c r="Y1579" i="14"/>
  <c r="X1580" i="14"/>
  <c r="Y1580" i="14"/>
  <c r="X1581" i="14"/>
  <c r="Y1581" i="14"/>
  <c r="X1582" i="14"/>
  <c r="Y1582" i="14" s="1"/>
  <c r="X1583" i="14"/>
  <c r="Y1583" i="14" s="1"/>
  <c r="X1584" i="14"/>
  <c r="Y1584" i="14" s="1"/>
  <c r="X1585" i="14"/>
  <c r="Y1585" i="14"/>
  <c r="X1586" i="14"/>
  <c r="Y1586" i="14" s="1"/>
  <c r="X1587" i="14"/>
  <c r="Y1587" i="14"/>
  <c r="X1588" i="14"/>
  <c r="Y1588" i="14" s="1"/>
  <c r="X1589" i="14"/>
  <c r="Y1589" i="14"/>
  <c r="X1591" i="14"/>
  <c r="Y1591" i="14" s="1"/>
  <c r="X1593" i="14"/>
  <c r="Y1593" i="14" s="1"/>
  <c r="X1594" i="14"/>
  <c r="Y1594" i="14" s="1"/>
  <c r="X1597" i="14"/>
  <c r="Y1597" i="14"/>
  <c r="X1599" i="14"/>
  <c r="Y1599" i="14"/>
  <c r="X1600" i="14"/>
  <c r="Y1600" i="14" s="1"/>
  <c r="X1602" i="14"/>
  <c r="Y1602" i="14" s="1"/>
  <c r="X1604" i="14"/>
  <c r="Y1604" i="14"/>
  <c r="X1605" i="14"/>
  <c r="Y1605" i="14"/>
  <c r="X1606" i="14"/>
  <c r="Y1606" i="14"/>
  <c r="X1607" i="14"/>
  <c r="Y1607" i="14" s="1"/>
  <c r="X1608" i="14"/>
  <c r="Y1608" i="14"/>
  <c r="X1609" i="14"/>
  <c r="Y1609" i="14"/>
  <c r="X1610" i="14"/>
  <c r="Y1610" i="14" s="1"/>
  <c r="X1611" i="14"/>
  <c r="Y1611" i="14" s="1"/>
  <c r="X1612" i="14"/>
  <c r="Y1612" i="14"/>
  <c r="X1613" i="14"/>
  <c r="Y1613" i="14"/>
  <c r="X1614" i="14"/>
  <c r="Y1614" i="14" s="1"/>
  <c r="X1615" i="14"/>
  <c r="Y1615" i="14"/>
  <c r="X1616" i="14"/>
  <c r="Y1616" i="14"/>
  <c r="X1618" i="14"/>
  <c r="Y1618" i="14" s="1"/>
  <c r="X1619" i="14"/>
  <c r="Y1619" i="14" s="1"/>
  <c r="X1620" i="14"/>
  <c r="Y1620" i="14" s="1"/>
  <c r="X1621" i="14"/>
  <c r="Y1621" i="14" s="1"/>
  <c r="X1622" i="14"/>
  <c r="Y1622" i="14" s="1"/>
  <c r="X1623" i="14"/>
  <c r="Y1623" i="14"/>
  <c r="X1624" i="14"/>
  <c r="Y1624" i="14" s="1"/>
  <c r="X1625" i="14"/>
  <c r="Y1625" i="14" s="1"/>
  <c r="X1626" i="14"/>
  <c r="Y1626" i="14"/>
  <c r="X1627" i="14"/>
  <c r="Y1627" i="14" s="1"/>
  <c r="X1628" i="14"/>
  <c r="Y1628" i="14"/>
  <c r="X1629" i="14"/>
  <c r="Y1629" i="14"/>
  <c r="X1630" i="14"/>
  <c r="Y1630" i="14" s="1"/>
  <c r="X1631" i="14"/>
  <c r="Y1631" i="14" s="1"/>
  <c r="X1632" i="14"/>
  <c r="Y1632" i="14"/>
  <c r="X1633" i="14"/>
  <c r="Y1633" i="14"/>
  <c r="X1634" i="14"/>
  <c r="Y1634" i="14" s="1"/>
  <c r="X1636" i="14"/>
  <c r="Y1636" i="14" s="1"/>
  <c r="X1637" i="14"/>
  <c r="Y1637" i="14"/>
  <c r="X1638" i="14"/>
  <c r="Y1638" i="14"/>
  <c r="X1639" i="14"/>
  <c r="Y1639" i="14"/>
  <c r="X1640" i="14"/>
  <c r="Y1640" i="14" s="1"/>
  <c r="X1641" i="14"/>
  <c r="Y1641" i="14" s="1"/>
  <c r="X1646" i="14"/>
  <c r="Y1646" i="14" s="1"/>
  <c r="X1647" i="14"/>
  <c r="Y1647" i="14" s="1"/>
  <c r="X1648" i="14"/>
  <c r="Y1648" i="14"/>
  <c r="X1649" i="14"/>
  <c r="Y1649" i="14" s="1"/>
  <c r="X1650" i="14"/>
  <c r="Y1650" i="14"/>
  <c r="X1652" i="14"/>
  <c r="Y1652" i="14" s="1"/>
  <c r="X1653" i="14"/>
  <c r="Y1653" i="14"/>
  <c r="X1654" i="14"/>
  <c r="Y1654" i="14" s="1"/>
  <c r="X1655" i="14"/>
  <c r="Y1655" i="14" s="1"/>
  <c r="X1656" i="14"/>
  <c r="Y1656" i="14"/>
  <c r="X1658" i="14"/>
  <c r="Y1658" i="14"/>
  <c r="X1661" i="14"/>
  <c r="Y1661" i="14" s="1"/>
  <c r="X1664" i="14"/>
  <c r="Y1664" i="14" s="1"/>
  <c r="X1665" i="14"/>
  <c r="Y1665" i="14" s="1"/>
  <c r="X1666" i="14"/>
  <c r="Y1666" i="14"/>
  <c r="X1667" i="14"/>
  <c r="Y1667" i="14"/>
  <c r="X1668" i="14"/>
  <c r="Y1668" i="14"/>
  <c r="X1708" i="14"/>
  <c r="Y1708" i="14" s="1"/>
  <c r="X1715" i="14"/>
  <c r="Y1715" i="14"/>
  <c r="X1716" i="14"/>
  <c r="Y1716" i="14"/>
  <c r="X1728" i="14"/>
  <c r="Y1728" i="14"/>
  <c r="X1729" i="14"/>
  <c r="Y1729" i="14"/>
  <c r="X1730" i="14"/>
  <c r="Y1730" i="14" s="1"/>
  <c r="X1736" i="14"/>
  <c r="Y1736" i="14"/>
  <c r="X1760" i="14"/>
  <c r="Y1760" i="14" s="1"/>
  <c r="X1764" i="14"/>
  <c r="Y1764" i="14" s="1"/>
  <c r="X1769" i="14"/>
  <c r="Y1769" i="14"/>
  <c r="X1770" i="14"/>
  <c r="Y1770" i="14" s="1"/>
  <c r="X1772" i="14"/>
  <c r="Y1772" i="14"/>
  <c r="X1773" i="14"/>
  <c r="Y1773" i="14"/>
  <c r="X1774" i="14"/>
  <c r="Y1774" i="14"/>
  <c r="X1776" i="14"/>
  <c r="Y1776" i="14"/>
  <c r="X1778" i="14"/>
  <c r="Y1778" i="14" s="1"/>
  <c r="X1782" i="14"/>
  <c r="Y1782" i="14" s="1"/>
  <c r="R3" i="14"/>
  <c r="S3" i="14" s="1"/>
  <c r="R4" i="14"/>
  <c r="S4" i="14" s="1"/>
  <c r="R5" i="14"/>
  <c r="S5" i="14" s="1"/>
  <c r="R6" i="14"/>
  <c r="S6" i="14" s="1"/>
  <c r="R7" i="14"/>
  <c r="S7" i="14"/>
  <c r="R8" i="14"/>
  <c r="S8" i="14" s="1"/>
  <c r="R9" i="14"/>
  <c r="S9" i="14"/>
  <c r="R10" i="14"/>
  <c r="S10" i="14" s="1"/>
  <c r="R11" i="14"/>
  <c r="S11" i="14"/>
  <c r="R12" i="14"/>
  <c r="S12" i="14"/>
  <c r="R13" i="14"/>
  <c r="S13" i="14" s="1"/>
  <c r="R14" i="14"/>
  <c r="S14" i="14" s="1"/>
  <c r="R15" i="14"/>
  <c r="S15" i="14"/>
  <c r="R17" i="14"/>
  <c r="S17" i="14" s="1"/>
  <c r="R18" i="14"/>
  <c r="S18" i="14"/>
  <c r="R19" i="14"/>
  <c r="S19" i="14"/>
  <c r="R20" i="14"/>
  <c r="S20" i="14" s="1"/>
  <c r="R21" i="14"/>
  <c r="S21" i="14"/>
  <c r="R22" i="14"/>
  <c r="S22" i="14" s="1"/>
  <c r="R23" i="14"/>
  <c r="S23" i="14"/>
  <c r="R24" i="14"/>
  <c r="S24" i="14"/>
  <c r="R25" i="14"/>
  <c r="S25" i="14" s="1"/>
  <c r="R26" i="14"/>
  <c r="S26" i="14" s="1"/>
  <c r="R27" i="14"/>
  <c r="S27" i="14"/>
  <c r="R28" i="14"/>
  <c r="S28" i="14" s="1"/>
  <c r="R29" i="14"/>
  <c r="S29" i="14"/>
  <c r="R30" i="14"/>
  <c r="S30" i="14" s="1"/>
  <c r="R31" i="14"/>
  <c r="S31" i="14"/>
  <c r="R32" i="14"/>
  <c r="S32" i="14" s="1"/>
  <c r="R33" i="14"/>
  <c r="S33" i="14"/>
  <c r="R34" i="14"/>
  <c r="S34" i="14" s="1"/>
  <c r="R35" i="14"/>
  <c r="S35" i="14" s="1"/>
  <c r="R36" i="14"/>
  <c r="S36" i="14" s="1"/>
  <c r="R37" i="14"/>
  <c r="S37" i="14"/>
  <c r="R38" i="14"/>
  <c r="S38" i="14" s="1"/>
  <c r="R39" i="14"/>
  <c r="S39" i="14"/>
  <c r="R40" i="14"/>
  <c r="S40" i="14" s="1"/>
  <c r="R41" i="14"/>
  <c r="S41" i="14"/>
  <c r="R42" i="14"/>
  <c r="S42" i="14" s="1"/>
  <c r="R43" i="14"/>
  <c r="S43" i="14" s="1"/>
  <c r="R44" i="14"/>
  <c r="S44" i="14" s="1"/>
  <c r="R45" i="14"/>
  <c r="S45" i="14" s="1"/>
  <c r="R46" i="14"/>
  <c r="S46" i="14"/>
  <c r="R48" i="14"/>
  <c r="S48" i="14" s="1"/>
  <c r="R49" i="14"/>
  <c r="S49" i="14"/>
  <c r="R51" i="14"/>
  <c r="S51" i="14" s="1"/>
  <c r="R52" i="14"/>
  <c r="S52" i="14"/>
  <c r="R53" i="14"/>
  <c r="S53" i="14"/>
  <c r="R54" i="14"/>
  <c r="S54" i="14" s="1"/>
  <c r="R55" i="14"/>
  <c r="S55" i="14" s="1"/>
  <c r="R56" i="14"/>
  <c r="S56" i="14" s="1"/>
  <c r="R57" i="14"/>
  <c r="S57" i="14" s="1"/>
  <c r="R58" i="14"/>
  <c r="S58" i="14" s="1"/>
  <c r="R59" i="14"/>
  <c r="S59" i="14"/>
  <c r="R60" i="14"/>
  <c r="S60" i="14"/>
  <c r="R61" i="14"/>
  <c r="S61" i="14" s="1"/>
  <c r="R62" i="14"/>
  <c r="S62" i="14" s="1"/>
  <c r="R63" i="14"/>
  <c r="S63" i="14" s="1"/>
  <c r="R64" i="14"/>
  <c r="S64" i="14" s="1"/>
  <c r="R65" i="14"/>
  <c r="S65" i="14" s="1"/>
  <c r="R66" i="14"/>
  <c r="S66" i="14"/>
  <c r="R67" i="14"/>
  <c r="S67" i="14"/>
  <c r="R68" i="14"/>
  <c r="S68" i="14" s="1"/>
  <c r="R69" i="14"/>
  <c r="S69" i="14" s="1"/>
  <c r="R72" i="14"/>
  <c r="S72" i="14"/>
  <c r="R73" i="14"/>
  <c r="S73" i="14"/>
  <c r="R74" i="14"/>
  <c r="S74" i="14" s="1"/>
  <c r="R75" i="14"/>
  <c r="S75" i="14"/>
  <c r="R76" i="14"/>
  <c r="S76" i="14"/>
  <c r="R77" i="14"/>
  <c r="S77" i="14" s="1"/>
  <c r="R78" i="14"/>
  <c r="S78" i="14" s="1"/>
  <c r="R81" i="14"/>
  <c r="S81" i="14" s="1"/>
  <c r="R82" i="14"/>
  <c r="S82" i="14"/>
  <c r="R83" i="14"/>
  <c r="S83" i="14"/>
  <c r="R84" i="14"/>
  <c r="S84" i="14" s="1"/>
  <c r="R85" i="14"/>
  <c r="S85" i="14"/>
  <c r="R86" i="14"/>
  <c r="S86" i="14" s="1"/>
  <c r="R87" i="14"/>
  <c r="S87" i="14"/>
  <c r="R88" i="14"/>
  <c r="S88" i="14"/>
  <c r="R89" i="14"/>
  <c r="S89" i="14" s="1"/>
  <c r="R90" i="14"/>
  <c r="S90" i="14"/>
  <c r="R91" i="14"/>
  <c r="S91" i="14"/>
  <c r="R92" i="14"/>
  <c r="S92" i="14" s="1"/>
  <c r="R94" i="14"/>
  <c r="S94" i="14"/>
  <c r="R95" i="14"/>
  <c r="S95" i="14"/>
  <c r="R96" i="14"/>
  <c r="S96" i="14"/>
  <c r="R97" i="14"/>
  <c r="S97" i="14"/>
  <c r="R98" i="14"/>
  <c r="S98" i="14"/>
  <c r="R99" i="14"/>
  <c r="S99" i="14"/>
  <c r="R100" i="14"/>
  <c r="S100" i="14"/>
  <c r="R101" i="14"/>
  <c r="S101" i="14"/>
  <c r="R102" i="14"/>
  <c r="S102" i="14"/>
  <c r="R103" i="14"/>
  <c r="S103" i="14"/>
  <c r="R104" i="14"/>
  <c r="S104" i="14"/>
  <c r="R105" i="14"/>
  <c r="S105" i="14"/>
  <c r="R106" i="14"/>
  <c r="S106" i="14"/>
  <c r="R107" i="14"/>
  <c r="S107" i="14"/>
  <c r="R108" i="14"/>
  <c r="S108" i="14"/>
  <c r="R109" i="14"/>
  <c r="S109" i="14"/>
  <c r="R110" i="14"/>
  <c r="S110" i="14"/>
  <c r="R111" i="14"/>
  <c r="S111" i="14"/>
  <c r="R112" i="14"/>
  <c r="S112" i="14"/>
  <c r="R113" i="14"/>
  <c r="S113" i="14"/>
  <c r="R114" i="14"/>
  <c r="S114" i="14"/>
  <c r="R115" i="14"/>
  <c r="S115" i="14"/>
  <c r="R116" i="14"/>
  <c r="S116" i="14"/>
  <c r="R117" i="14"/>
  <c r="S117" i="14"/>
  <c r="R118" i="14"/>
  <c r="S118" i="14"/>
  <c r="R119" i="14"/>
  <c r="S119" i="14"/>
  <c r="R120" i="14"/>
  <c r="S120" i="14"/>
  <c r="R121" i="14"/>
  <c r="S121" i="14"/>
  <c r="R122" i="14"/>
  <c r="S122" i="14"/>
  <c r="R123" i="14"/>
  <c r="S123" i="14"/>
  <c r="R124" i="14"/>
  <c r="S124" i="14"/>
  <c r="R125" i="14"/>
  <c r="S125" i="14"/>
  <c r="R126" i="14"/>
  <c r="S126" i="14"/>
  <c r="R127" i="14"/>
  <c r="S127" i="14"/>
  <c r="R128" i="14"/>
  <c r="S128" i="14"/>
  <c r="R129" i="14"/>
  <c r="S129" i="14"/>
  <c r="R130" i="14"/>
  <c r="S130" i="14"/>
  <c r="R131" i="14"/>
  <c r="S131" i="14"/>
  <c r="R132" i="14"/>
  <c r="S132" i="14"/>
  <c r="R133" i="14"/>
  <c r="S133" i="14"/>
  <c r="R134" i="14"/>
  <c r="S134" i="14"/>
  <c r="R135" i="14"/>
  <c r="S135" i="14"/>
  <c r="R136" i="14"/>
  <c r="S136" i="14"/>
  <c r="R137" i="14"/>
  <c r="S137" i="14"/>
  <c r="R138" i="14"/>
  <c r="S138" i="14"/>
  <c r="R139" i="14"/>
  <c r="S139" i="14"/>
  <c r="R140" i="14"/>
  <c r="S140" i="14"/>
  <c r="R141" i="14"/>
  <c r="S141" i="14"/>
  <c r="R142" i="14"/>
  <c r="S142" i="14"/>
  <c r="R143" i="14"/>
  <c r="S143" i="14"/>
  <c r="R144" i="14"/>
  <c r="S144" i="14"/>
  <c r="R145" i="14"/>
  <c r="S145" i="14"/>
  <c r="R146" i="14"/>
  <c r="S146" i="14"/>
  <c r="R147" i="14"/>
  <c r="S147" i="14"/>
  <c r="R148" i="14"/>
  <c r="S148" i="14"/>
  <c r="R149" i="14"/>
  <c r="S149" i="14"/>
  <c r="R150" i="14"/>
  <c r="S150" i="14"/>
  <c r="R151" i="14"/>
  <c r="S151" i="14"/>
  <c r="R152" i="14"/>
  <c r="S152" i="14"/>
  <c r="R155" i="14"/>
  <c r="S155" i="14"/>
  <c r="R156" i="14"/>
  <c r="S156" i="14"/>
  <c r="R157" i="14"/>
  <c r="S157" i="14"/>
  <c r="R158" i="14"/>
  <c r="S158" i="14"/>
  <c r="R159" i="14"/>
  <c r="S159" i="14"/>
  <c r="R160" i="14"/>
  <c r="S160" i="14"/>
  <c r="R161" i="14"/>
  <c r="S161" i="14"/>
  <c r="R162" i="14"/>
  <c r="S162" i="14"/>
  <c r="R163" i="14"/>
  <c r="S163" i="14"/>
  <c r="R164" i="14"/>
  <c r="S164" i="14"/>
  <c r="R165" i="14"/>
  <c r="S165" i="14"/>
  <c r="R166" i="14"/>
  <c r="S166" i="14"/>
  <c r="R167" i="14"/>
  <c r="S167" i="14"/>
  <c r="R169" i="14"/>
  <c r="S169" i="14"/>
  <c r="R170" i="14"/>
  <c r="S170" i="14"/>
  <c r="R171" i="14"/>
  <c r="S171" i="14"/>
  <c r="R172" i="14"/>
  <c r="S172" i="14"/>
  <c r="R174" i="14"/>
  <c r="S174" i="14"/>
  <c r="R176" i="14"/>
  <c r="S176" i="14"/>
  <c r="R177" i="14"/>
  <c r="S177" i="14"/>
  <c r="R178" i="14"/>
  <c r="S178" i="14"/>
  <c r="R179" i="14"/>
  <c r="S179" i="14"/>
  <c r="R181" i="14"/>
  <c r="S181" i="14"/>
  <c r="R183" i="14"/>
  <c r="S183" i="14"/>
  <c r="R184" i="14"/>
  <c r="S184" i="14"/>
  <c r="R185" i="14"/>
  <c r="S185" i="14"/>
  <c r="R186" i="14"/>
  <c r="S186" i="14"/>
  <c r="R189" i="14"/>
  <c r="S189" i="14"/>
  <c r="R190" i="14"/>
  <c r="S190" i="14"/>
  <c r="R191" i="14"/>
  <c r="S191" i="14"/>
  <c r="R193" i="14"/>
  <c r="S193" i="14"/>
  <c r="R194" i="14"/>
  <c r="S194" i="14"/>
  <c r="R195" i="14"/>
  <c r="S195" i="14"/>
  <c r="R198" i="14"/>
  <c r="S198" i="14"/>
  <c r="R199" i="14"/>
  <c r="S199" i="14"/>
  <c r="R201" i="14"/>
  <c r="S201" i="14"/>
  <c r="R202" i="14"/>
  <c r="S202" i="14"/>
  <c r="R205" i="14"/>
  <c r="S205" i="14"/>
  <c r="R208" i="14"/>
  <c r="S208" i="14"/>
  <c r="R209" i="14"/>
  <c r="S209" i="14"/>
  <c r="R212" i="14"/>
  <c r="S212" i="14"/>
  <c r="R213" i="14"/>
  <c r="S213" i="14"/>
  <c r="R215" i="14"/>
  <c r="S215" i="14"/>
  <c r="R216" i="14"/>
  <c r="S216" i="14"/>
  <c r="R217" i="14"/>
  <c r="S217" i="14"/>
  <c r="R218" i="14"/>
  <c r="S218" i="14"/>
  <c r="R219" i="14"/>
  <c r="S219" i="14"/>
  <c r="R220" i="14"/>
  <c r="S220" i="14"/>
  <c r="R222" i="14"/>
  <c r="S222" i="14"/>
  <c r="R223" i="14"/>
  <c r="S223" i="14"/>
  <c r="R224" i="14"/>
  <c r="S224" i="14"/>
  <c r="R225" i="14"/>
  <c r="S225" i="14"/>
  <c r="R227" i="14"/>
  <c r="S227" i="14"/>
  <c r="R229" i="14"/>
  <c r="S229" i="14"/>
  <c r="R230" i="14"/>
  <c r="S230" i="14"/>
  <c r="R231" i="14"/>
  <c r="S231" i="14"/>
  <c r="R232" i="14"/>
  <c r="S232" i="14"/>
  <c r="R233" i="14"/>
  <c r="S233" i="14"/>
  <c r="R234" i="14"/>
  <c r="S234" i="14"/>
  <c r="R235" i="14"/>
  <c r="S235" i="14"/>
  <c r="R236" i="14"/>
  <c r="S236" i="14"/>
  <c r="R237" i="14"/>
  <c r="S237" i="14"/>
  <c r="R238" i="14"/>
  <c r="S238" i="14"/>
  <c r="R239" i="14"/>
  <c r="S239" i="14"/>
  <c r="R240" i="14"/>
  <c r="S240" i="14"/>
  <c r="R241" i="14"/>
  <c r="S241" i="14"/>
  <c r="R242" i="14"/>
  <c r="S242" i="14"/>
  <c r="R243" i="14"/>
  <c r="S243" i="14"/>
  <c r="R246" i="14"/>
  <c r="S246" i="14"/>
  <c r="R247" i="14"/>
  <c r="S247" i="14"/>
  <c r="R248" i="14"/>
  <c r="S248" i="14"/>
  <c r="R249" i="14"/>
  <c r="S249" i="14"/>
  <c r="R250" i="14"/>
  <c r="S250" i="14"/>
  <c r="R251" i="14"/>
  <c r="S251" i="14"/>
  <c r="R252" i="14"/>
  <c r="S252" i="14"/>
  <c r="R255" i="14"/>
  <c r="S255" i="14" s="1"/>
  <c r="R256" i="14"/>
  <c r="S256" i="14"/>
  <c r="R257" i="14"/>
  <c r="S257" i="14"/>
  <c r="R258" i="14"/>
  <c r="S258" i="14"/>
  <c r="R259" i="14"/>
  <c r="S259" i="14"/>
  <c r="R261" i="14"/>
  <c r="S261" i="14"/>
  <c r="R262" i="14"/>
  <c r="S262" i="14"/>
  <c r="R263" i="14"/>
  <c r="S263" i="14" s="1"/>
  <c r="R264" i="14"/>
  <c r="S264" i="14"/>
  <c r="R265" i="14"/>
  <c r="S265" i="14"/>
  <c r="R266" i="14"/>
  <c r="S266" i="14"/>
  <c r="R267" i="14"/>
  <c r="S267" i="14"/>
  <c r="R269" i="14"/>
  <c r="S269" i="14"/>
  <c r="R270" i="14"/>
  <c r="S270" i="14" s="1"/>
  <c r="R271" i="14"/>
  <c r="S271" i="14" s="1"/>
  <c r="R272" i="14"/>
  <c r="S272" i="14"/>
  <c r="R273" i="14"/>
  <c r="S273" i="14" s="1"/>
  <c r="R274" i="14"/>
  <c r="S274" i="14" s="1"/>
  <c r="R275" i="14"/>
  <c r="S275" i="14" s="1"/>
  <c r="R276" i="14"/>
  <c r="S276" i="14" s="1"/>
  <c r="R277" i="14"/>
  <c r="S277" i="14"/>
  <c r="R278" i="14"/>
  <c r="S278" i="14" s="1"/>
  <c r="R280" i="14"/>
  <c r="S280" i="14"/>
  <c r="R281" i="14"/>
  <c r="S281" i="14"/>
  <c r="R284" i="14"/>
  <c r="S284" i="14"/>
  <c r="R285" i="14"/>
  <c r="S285" i="14"/>
  <c r="R286" i="14"/>
  <c r="S286" i="14"/>
  <c r="R287" i="14"/>
  <c r="S287" i="14"/>
  <c r="R288" i="14"/>
  <c r="S288" i="14" s="1"/>
  <c r="R289" i="14"/>
  <c r="S289" i="14"/>
  <c r="R290" i="14"/>
  <c r="S290" i="14" s="1"/>
  <c r="R291" i="14"/>
  <c r="S291" i="14"/>
  <c r="R293" i="14"/>
  <c r="S293" i="14"/>
  <c r="R294" i="14"/>
  <c r="S294" i="14"/>
  <c r="R296" i="14"/>
  <c r="S296" i="14"/>
  <c r="R297" i="14"/>
  <c r="S297" i="14" s="1"/>
  <c r="R298" i="14"/>
  <c r="S298" i="14"/>
  <c r="R299" i="14"/>
  <c r="S299" i="14" s="1"/>
  <c r="R300" i="14"/>
  <c r="S300" i="14" s="1"/>
  <c r="R301" i="14"/>
  <c r="S301" i="14" s="1"/>
  <c r="R302" i="14"/>
  <c r="S302" i="14"/>
  <c r="R303" i="14"/>
  <c r="S303" i="14" s="1"/>
  <c r="R304" i="14"/>
  <c r="S304" i="14" s="1"/>
  <c r="R305" i="14"/>
  <c r="S305" i="14"/>
  <c r="R306" i="14"/>
  <c r="S306" i="14" s="1"/>
  <c r="R307" i="14"/>
  <c r="S307" i="14" s="1"/>
  <c r="R308" i="14"/>
  <c r="S308" i="14"/>
  <c r="R309" i="14"/>
  <c r="S309" i="14"/>
  <c r="R314" i="14"/>
  <c r="S314" i="14"/>
  <c r="R315" i="14"/>
  <c r="S315" i="14" s="1"/>
  <c r="R317" i="14"/>
  <c r="S317" i="14"/>
  <c r="R319" i="14"/>
  <c r="S319" i="14" s="1"/>
  <c r="R322" i="14"/>
  <c r="S322" i="14" s="1"/>
  <c r="R323" i="14"/>
  <c r="S323" i="14"/>
  <c r="R324" i="14"/>
  <c r="S324" i="14" s="1"/>
  <c r="R325" i="14"/>
  <c r="S325" i="14"/>
  <c r="R328" i="14"/>
  <c r="S328" i="14" s="1"/>
  <c r="R330" i="14"/>
  <c r="S330" i="14"/>
  <c r="R331" i="14"/>
  <c r="S331" i="14" s="1"/>
  <c r="R332" i="14"/>
  <c r="S332" i="14"/>
  <c r="R333" i="14"/>
  <c r="S333" i="14" s="1"/>
  <c r="R334" i="14"/>
  <c r="S334" i="14" s="1"/>
  <c r="R335" i="14"/>
  <c r="S335" i="14"/>
  <c r="R336" i="14"/>
  <c r="S336" i="14"/>
  <c r="R337" i="14"/>
  <c r="S337" i="14"/>
  <c r="R338" i="14"/>
  <c r="S338" i="14" s="1"/>
  <c r="R339" i="14"/>
  <c r="S339" i="14"/>
  <c r="R340" i="14"/>
  <c r="S340" i="14"/>
  <c r="R343" i="14"/>
  <c r="S343" i="14" s="1"/>
  <c r="R344" i="14"/>
  <c r="S344" i="14" s="1"/>
  <c r="R347" i="14"/>
  <c r="S347" i="14"/>
  <c r="R348" i="14"/>
  <c r="S348" i="14"/>
  <c r="R349" i="14"/>
  <c r="S349" i="14"/>
  <c r="R350" i="14"/>
  <c r="S350" i="14" s="1"/>
  <c r="R351" i="14"/>
  <c r="S351" i="14" s="1"/>
  <c r="R352" i="14"/>
  <c r="S352" i="14" s="1"/>
  <c r="R353" i="14"/>
  <c r="S353" i="14"/>
  <c r="R354" i="14"/>
  <c r="S354" i="14" s="1"/>
  <c r="R355" i="14"/>
  <c r="S355" i="14"/>
  <c r="R357" i="14"/>
  <c r="S357" i="14"/>
  <c r="R358" i="14"/>
  <c r="S358" i="14"/>
  <c r="R360" i="14"/>
  <c r="S360" i="14" s="1"/>
  <c r="R361" i="14"/>
  <c r="S361" i="14"/>
  <c r="R362" i="14"/>
  <c r="S362" i="14" s="1"/>
  <c r="R363" i="14"/>
  <c r="S363" i="14" s="1"/>
  <c r="R366" i="14"/>
  <c r="S366" i="14" s="1"/>
  <c r="R367" i="14"/>
  <c r="S367" i="14" s="1"/>
  <c r="R368" i="14"/>
  <c r="S368" i="14" s="1"/>
  <c r="R369" i="14"/>
  <c r="S369" i="14" s="1"/>
  <c r="R370" i="14"/>
  <c r="S370" i="14"/>
  <c r="R371" i="14"/>
  <c r="S371" i="14" s="1"/>
  <c r="R374" i="14"/>
  <c r="S374" i="14" s="1"/>
  <c r="R375" i="14"/>
  <c r="S375" i="14" s="1"/>
  <c r="R376" i="14"/>
  <c r="S376" i="14" s="1"/>
  <c r="R378" i="14"/>
  <c r="S378" i="14" s="1"/>
  <c r="R379" i="14"/>
  <c r="S379" i="14"/>
  <c r="R380" i="14"/>
  <c r="S380" i="14"/>
  <c r="R381" i="14"/>
  <c r="S381" i="14"/>
  <c r="R382" i="14"/>
  <c r="S382" i="14"/>
  <c r="R383" i="14"/>
  <c r="S383" i="14"/>
  <c r="R384" i="14"/>
  <c r="S384" i="14"/>
  <c r="R385" i="14"/>
  <c r="S385" i="14"/>
  <c r="R386" i="14"/>
  <c r="S386" i="14"/>
  <c r="R387" i="14"/>
  <c r="S387" i="14"/>
  <c r="R388" i="14"/>
  <c r="S388" i="14"/>
  <c r="R389" i="14"/>
  <c r="S389" i="14"/>
  <c r="R390" i="14"/>
  <c r="S390" i="14"/>
  <c r="R391" i="14"/>
  <c r="S391" i="14"/>
  <c r="R392" i="14"/>
  <c r="S392" i="14"/>
  <c r="R393" i="14"/>
  <c r="S393" i="14"/>
  <c r="R395" i="14"/>
  <c r="S395" i="14"/>
  <c r="R396" i="14"/>
  <c r="S396" i="14"/>
  <c r="R397" i="14"/>
  <c r="S397" i="14"/>
  <c r="R398" i="14"/>
  <c r="S398" i="14"/>
  <c r="R399" i="14"/>
  <c r="S399" i="14"/>
  <c r="R400" i="14"/>
  <c r="S400" i="14"/>
  <c r="R402" i="14"/>
  <c r="S402" i="14"/>
  <c r="R403" i="14"/>
  <c r="S403" i="14"/>
  <c r="R404" i="14"/>
  <c r="S404" i="14"/>
  <c r="R405" i="14"/>
  <c r="S405" i="14"/>
  <c r="R407" i="14"/>
  <c r="S407" i="14"/>
  <c r="R408" i="14"/>
  <c r="S408" i="14"/>
  <c r="R409" i="14"/>
  <c r="S409" i="14"/>
  <c r="R410" i="14"/>
  <c r="S410" i="14"/>
  <c r="R411" i="14"/>
  <c r="S411" i="14"/>
  <c r="R412" i="14"/>
  <c r="S412" i="14"/>
  <c r="R413" i="14"/>
  <c r="S413" i="14"/>
  <c r="R414" i="14"/>
  <c r="S414" i="14"/>
  <c r="R415" i="14"/>
  <c r="S415" i="14"/>
  <c r="R416" i="14"/>
  <c r="S416" i="14"/>
  <c r="R417" i="14"/>
  <c r="S417" i="14"/>
  <c r="R418" i="14"/>
  <c r="S418" i="14"/>
  <c r="R419" i="14"/>
  <c r="S419" i="14"/>
  <c r="R420" i="14"/>
  <c r="S420" i="14"/>
  <c r="R421" i="14"/>
  <c r="S421" i="14"/>
  <c r="R422" i="14"/>
  <c r="S422" i="14"/>
  <c r="R424" i="14"/>
  <c r="S424" i="14"/>
  <c r="R428" i="14"/>
  <c r="S428" i="14"/>
  <c r="R429" i="14"/>
  <c r="S429" i="14"/>
  <c r="R431" i="14"/>
  <c r="S431" i="14"/>
  <c r="R432" i="14"/>
  <c r="S432" i="14"/>
  <c r="R433" i="14"/>
  <c r="S433" i="14"/>
  <c r="R434" i="14"/>
  <c r="S434" i="14"/>
  <c r="R435" i="14"/>
  <c r="S435" i="14"/>
  <c r="R436" i="14"/>
  <c r="S436" i="14"/>
  <c r="R437" i="14"/>
  <c r="S437" i="14"/>
  <c r="R439" i="14"/>
  <c r="S439" i="14"/>
  <c r="R440" i="14"/>
  <c r="S440" i="14"/>
  <c r="R441" i="14"/>
  <c r="S441" i="14"/>
  <c r="R442" i="14"/>
  <c r="S442" i="14"/>
  <c r="R443" i="14"/>
  <c r="S443" i="14"/>
  <c r="R444" i="14"/>
  <c r="S444" i="14"/>
  <c r="R445" i="14"/>
  <c r="S445" i="14"/>
  <c r="R446" i="14"/>
  <c r="S446" i="14"/>
  <c r="R447" i="14"/>
  <c r="S447" i="14"/>
  <c r="R448" i="14"/>
  <c r="S448" i="14"/>
  <c r="R449" i="14"/>
  <c r="S449" i="14"/>
  <c r="R450" i="14"/>
  <c r="S450" i="14"/>
  <c r="R451" i="14"/>
  <c r="S451" i="14"/>
  <c r="R452" i="14"/>
  <c r="S452" i="14"/>
  <c r="R453" i="14"/>
  <c r="S453" i="14"/>
  <c r="R454" i="14"/>
  <c r="S454" i="14"/>
  <c r="R455" i="14"/>
  <c r="S455" i="14"/>
  <c r="R456" i="14"/>
  <c r="S456" i="14"/>
  <c r="R457" i="14"/>
  <c r="S457" i="14"/>
  <c r="R459" i="14"/>
  <c r="S459" i="14"/>
  <c r="R460" i="14"/>
  <c r="S460" i="14"/>
  <c r="R462" i="14"/>
  <c r="S462" i="14"/>
  <c r="R463" i="14"/>
  <c r="S463" i="14"/>
  <c r="R464" i="14"/>
  <c r="S464" i="14"/>
  <c r="R465" i="14"/>
  <c r="S465" i="14"/>
  <c r="R467" i="14"/>
  <c r="S467" i="14"/>
  <c r="R469" i="14"/>
  <c r="S469" i="14"/>
  <c r="R470" i="14"/>
  <c r="S470" i="14"/>
  <c r="R471" i="14"/>
  <c r="S471" i="14"/>
  <c r="R472" i="14"/>
  <c r="S472" i="14"/>
  <c r="R473" i="14"/>
  <c r="S473" i="14"/>
  <c r="R474" i="14"/>
  <c r="S474" i="14"/>
  <c r="R475" i="14"/>
  <c r="S475" i="14"/>
  <c r="R477" i="14"/>
  <c r="S477" i="14"/>
  <c r="R478" i="14"/>
  <c r="S478" i="14"/>
  <c r="R479" i="14"/>
  <c r="S479" i="14"/>
  <c r="R480" i="14"/>
  <c r="S480" i="14"/>
  <c r="R481" i="14"/>
  <c r="S481" i="14"/>
  <c r="R483" i="14"/>
  <c r="S483" i="14"/>
  <c r="R484" i="14"/>
  <c r="S484" i="14"/>
  <c r="R485" i="14"/>
  <c r="S485" i="14"/>
  <c r="R486" i="14"/>
  <c r="S486" i="14"/>
  <c r="R487" i="14"/>
  <c r="S487" i="14"/>
  <c r="R488" i="14"/>
  <c r="S488" i="14"/>
  <c r="R489" i="14"/>
  <c r="S489" i="14"/>
  <c r="R490" i="14"/>
  <c r="S490" i="14"/>
  <c r="R491" i="14"/>
  <c r="S491" i="14"/>
  <c r="R492" i="14"/>
  <c r="S492" i="14"/>
  <c r="R493" i="14"/>
  <c r="S493" i="14"/>
  <c r="R494" i="14"/>
  <c r="S494" i="14"/>
  <c r="R495" i="14"/>
  <c r="S495" i="14"/>
  <c r="R496" i="14"/>
  <c r="S496" i="14"/>
  <c r="R497" i="14"/>
  <c r="S497" i="14"/>
  <c r="R498" i="14"/>
  <c r="S498" i="14"/>
  <c r="R499" i="14"/>
  <c r="S499" i="14"/>
  <c r="R500" i="14"/>
  <c r="S500" i="14"/>
  <c r="R501" i="14"/>
  <c r="S501" i="14"/>
  <c r="R502" i="14"/>
  <c r="S502" i="14"/>
  <c r="R503" i="14"/>
  <c r="S503" i="14"/>
  <c r="R504" i="14"/>
  <c r="S504" i="14"/>
  <c r="R505" i="14"/>
  <c r="S505" i="14"/>
  <c r="R506" i="14"/>
  <c r="S506" i="14"/>
  <c r="R507" i="14"/>
  <c r="S507" i="14"/>
  <c r="R508" i="14"/>
  <c r="S508" i="14"/>
  <c r="R509" i="14"/>
  <c r="S509" i="14"/>
  <c r="R510" i="14"/>
  <c r="S510" i="14"/>
  <c r="R511" i="14"/>
  <c r="S511" i="14"/>
  <c r="R512" i="14"/>
  <c r="S512" i="14"/>
  <c r="R513" i="14"/>
  <c r="S513" i="14"/>
  <c r="R515" i="14"/>
  <c r="S515" i="14"/>
  <c r="R516" i="14"/>
  <c r="S516" i="14"/>
  <c r="R517" i="14"/>
  <c r="S517" i="14"/>
  <c r="R519" i="14"/>
  <c r="S519" i="14"/>
  <c r="R520" i="14"/>
  <c r="S520" i="14"/>
  <c r="R521" i="14"/>
  <c r="S521" i="14"/>
  <c r="R523" i="14"/>
  <c r="S523" i="14"/>
  <c r="R524" i="14"/>
  <c r="S524" i="14"/>
  <c r="R525" i="14"/>
  <c r="S525" i="14"/>
  <c r="R526" i="14"/>
  <c r="S526" i="14"/>
  <c r="R528" i="14"/>
  <c r="S528" i="14"/>
  <c r="R529" i="14"/>
  <c r="S529" i="14"/>
  <c r="R530" i="14"/>
  <c r="S530" i="14"/>
  <c r="R531" i="14"/>
  <c r="S531" i="14"/>
  <c r="R532" i="14"/>
  <c r="S532" i="14"/>
  <c r="R533" i="14"/>
  <c r="S533" i="14"/>
  <c r="R534" i="14"/>
  <c r="S534" i="14"/>
  <c r="R535" i="14"/>
  <c r="S535" i="14"/>
  <c r="R536" i="14"/>
  <c r="S536" i="14"/>
  <c r="R537" i="14"/>
  <c r="S537" i="14"/>
  <c r="R538" i="14"/>
  <c r="S538" i="14"/>
  <c r="R539" i="14"/>
  <c r="S539" i="14"/>
  <c r="R540" i="14"/>
  <c r="S540" i="14"/>
  <c r="R541" i="14"/>
  <c r="S541" i="14"/>
  <c r="R543" i="14"/>
  <c r="S543" i="14"/>
  <c r="R544" i="14"/>
  <c r="S544" i="14"/>
  <c r="R545" i="14"/>
  <c r="S545" i="14"/>
  <c r="R546" i="14"/>
  <c r="S546" i="14"/>
  <c r="R547" i="14"/>
  <c r="S547" i="14"/>
  <c r="R551" i="14"/>
  <c r="S551" i="14"/>
  <c r="R552" i="14"/>
  <c r="S552" i="14"/>
  <c r="R553" i="14"/>
  <c r="S553" i="14"/>
  <c r="R554" i="14"/>
  <c r="S554" i="14"/>
  <c r="R556" i="14"/>
  <c r="S556" i="14"/>
  <c r="R557" i="14"/>
  <c r="S557" i="14"/>
  <c r="R558" i="14"/>
  <c r="S558" i="14"/>
  <c r="R559" i="14"/>
  <c r="S559" i="14"/>
  <c r="R560" i="14"/>
  <c r="S560" i="14"/>
  <c r="R561" i="14"/>
  <c r="S561" i="14"/>
  <c r="R562" i="14"/>
  <c r="S562" i="14"/>
  <c r="R563" i="14"/>
  <c r="S563" i="14"/>
  <c r="R564" i="14"/>
  <c r="S564" i="14"/>
  <c r="R565" i="14"/>
  <c r="S565" i="14"/>
  <c r="R566" i="14"/>
  <c r="S566" i="14"/>
  <c r="R567" i="14"/>
  <c r="S567" i="14"/>
  <c r="R568" i="14"/>
  <c r="S568" i="14"/>
  <c r="R569" i="14"/>
  <c r="S569" i="14"/>
  <c r="R570" i="14"/>
  <c r="S570" i="14"/>
  <c r="R571" i="14"/>
  <c r="S571" i="14"/>
  <c r="R572" i="14"/>
  <c r="S572" i="14"/>
  <c r="R573" i="14"/>
  <c r="S573" i="14"/>
  <c r="R574" i="14"/>
  <c r="S574" i="14"/>
  <c r="R575" i="14"/>
  <c r="S575" i="14"/>
  <c r="R576" i="14"/>
  <c r="S576" i="14"/>
  <c r="R577" i="14"/>
  <c r="S577" i="14" s="1"/>
  <c r="R578" i="14"/>
  <c r="S578" i="14"/>
  <c r="R579" i="14"/>
  <c r="S579" i="14"/>
  <c r="R580" i="14"/>
  <c r="S580" i="14"/>
  <c r="R581" i="14"/>
  <c r="S581" i="14"/>
  <c r="R583" i="14"/>
  <c r="S583" i="14"/>
  <c r="R584" i="14"/>
  <c r="S584" i="14"/>
  <c r="R585" i="14"/>
  <c r="S585" i="14"/>
  <c r="R586" i="14"/>
  <c r="S586" i="14"/>
  <c r="R587" i="14"/>
  <c r="S587" i="14"/>
  <c r="R589" i="14"/>
  <c r="S589" i="14"/>
  <c r="R590" i="14"/>
  <c r="S590" i="14"/>
  <c r="R591" i="14"/>
  <c r="S591" i="14"/>
  <c r="R592" i="14"/>
  <c r="S592" i="14"/>
  <c r="R593" i="14"/>
  <c r="S593" i="14"/>
  <c r="R594" i="14"/>
  <c r="S594" i="14" s="1"/>
  <c r="R595" i="14"/>
  <c r="S595" i="14"/>
  <c r="R596" i="14"/>
  <c r="S596" i="14"/>
  <c r="R597" i="14"/>
  <c r="S597" i="14"/>
  <c r="R598" i="14"/>
  <c r="S598" i="14" s="1"/>
  <c r="R600" i="14"/>
  <c r="S600" i="14"/>
  <c r="R601" i="14"/>
  <c r="S601" i="14"/>
  <c r="R602" i="14"/>
  <c r="S602" i="14"/>
  <c r="R603" i="14"/>
  <c r="S603" i="14"/>
  <c r="R604" i="14"/>
  <c r="S604" i="14" s="1"/>
  <c r="R605" i="14"/>
  <c r="S605" i="14" s="1"/>
  <c r="R606" i="14"/>
  <c r="S606" i="14"/>
  <c r="R609" i="14"/>
  <c r="S609" i="14" s="1"/>
  <c r="R610" i="14"/>
  <c r="S610" i="14" s="1"/>
  <c r="R611" i="14"/>
  <c r="S611" i="14" s="1"/>
  <c r="R614" i="14"/>
  <c r="S614" i="14"/>
  <c r="R615" i="14"/>
  <c r="S615" i="14" s="1"/>
  <c r="R616" i="14"/>
  <c r="S616" i="14"/>
  <c r="R617" i="14"/>
  <c r="S617" i="14"/>
  <c r="R618" i="14"/>
  <c r="S618" i="14"/>
  <c r="R620" i="14"/>
  <c r="S620" i="14"/>
  <c r="R621" i="14"/>
  <c r="S621" i="14"/>
  <c r="R622" i="14"/>
  <c r="S622" i="14"/>
  <c r="R623" i="14"/>
  <c r="S623" i="14"/>
  <c r="R624" i="14"/>
  <c r="S624" i="14"/>
  <c r="R625" i="14"/>
  <c r="S625" i="14"/>
  <c r="R626" i="14"/>
  <c r="S626" i="14"/>
  <c r="R627" i="14"/>
  <c r="S627" i="14"/>
  <c r="R628" i="14"/>
  <c r="S628" i="14"/>
  <c r="R631" i="14"/>
  <c r="S631" i="14"/>
  <c r="R632" i="14"/>
  <c r="S632" i="14" s="1"/>
  <c r="R633" i="14"/>
  <c r="S633" i="14"/>
  <c r="R634" i="14"/>
  <c r="S634" i="14" s="1"/>
  <c r="R635" i="14"/>
  <c r="S635" i="14"/>
  <c r="R637" i="14"/>
  <c r="S637" i="14" s="1"/>
  <c r="R638" i="14"/>
  <c r="S638" i="14"/>
  <c r="R639" i="14"/>
  <c r="S639" i="14"/>
  <c r="R641" i="14"/>
  <c r="S641" i="14"/>
  <c r="R643" i="14"/>
  <c r="S643" i="14" s="1"/>
  <c r="R644" i="14"/>
  <c r="S644" i="14" s="1"/>
  <c r="R646" i="14"/>
  <c r="S646" i="14" s="1"/>
  <c r="R647" i="14"/>
  <c r="S647" i="14"/>
  <c r="R649" i="14"/>
  <c r="S649" i="14"/>
  <c r="R650" i="14"/>
  <c r="S650" i="14"/>
  <c r="R651" i="14"/>
  <c r="S651" i="14"/>
  <c r="R652" i="14"/>
  <c r="S652" i="14"/>
  <c r="R653" i="14"/>
  <c r="S653" i="14"/>
  <c r="R654" i="14"/>
  <c r="S654" i="14"/>
  <c r="R655" i="14"/>
  <c r="S655" i="14"/>
  <c r="R656" i="14"/>
  <c r="S656" i="14"/>
  <c r="R657" i="14"/>
  <c r="S657" i="14"/>
  <c r="R659" i="14"/>
  <c r="S659" i="14"/>
  <c r="R660" i="14"/>
  <c r="S660" i="14"/>
  <c r="R661" i="14"/>
  <c r="S661" i="14"/>
  <c r="R663" i="14"/>
  <c r="S663" i="14"/>
  <c r="R664" i="14"/>
  <c r="S664" i="14"/>
  <c r="R666" i="14"/>
  <c r="S666" i="14"/>
  <c r="R667" i="14"/>
  <c r="S667" i="14"/>
  <c r="R668" i="14"/>
  <c r="S668" i="14"/>
  <c r="R669" i="14"/>
  <c r="S669" i="14"/>
  <c r="R670" i="14"/>
  <c r="S670" i="14"/>
  <c r="R671" i="14"/>
  <c r="S671" i="14"/>
  <c r="R672" i="14"/>
  <c r="S672" i="14"/>
  <c r="R673" i="14"/>
  <c r="S673" i="14"/>
  <c r="R675" i="14"/>
  <c r="S675" i="14"/>
  <c r="R677" i="14"/>
  <c r="S677" i="14"/>
  <c r="R679" i="14"/>
  <c r="S679" i="14"/>
  <c r="R680" i="14"/>
  <c r="S680" i="14"/>
  <c r="R681" i="14"/>
  <c r="S681" i="14"/>
  <c r="R683" i="14"/>
  <c r="S683" i="14"/>
  <c r="R685" i="14"/>
  <c r="S685" i="14"/>
  <c r="R687" i="14"/>
  <c r="S687" i="14"/>
  <c r="R688" i="14"/>
  <c r="S688" i="14"/>
  <c r="R689" i="14"/>
  <c r="S689" i="14"/>
  <c r="R690" i="14"/>
  <c r="S690" i="14"/>
  <c r="R691" i="14"/>
  <c r="S691" i="14"/>
  <c r="R692" i="14"/>
  <c r="S692" i="14"/>
  <c r="R693" i="14"/>
  <c r="S693" i="14"/>
  <c r="R694" i="14"/>
  <c r="S694" i="14"/>
  <c r="R695" i="14"/>
  <c r="S695" i="14" s="1"/>
  <c r="R696" i="14"/>
  <c r="S696" i="14"/>
  <c r="R698" i="14"/>
  <c r="S698" i="14"/>
  <c r="R699" i="14"/>
  <c r="S699" i="14"/>
  <c r="R704" i="14"/>
  <c r="S704" i="14"/>
  <c r="R705" i="14"/>
  <c r="S705" i="14"/>
  <c r="R706" i="14"/>
  <c r="S706" i="14" s="1"/>
  <c r="R707" i="14"/>
  <c r="S707" i="14"/>
  <c r="R708" i="14"/>
  <c r="S708" i="14"/>
  <c r="R716" i="14"/>
  <c r="S716" i="14"/>
  <c r="R717" i="14"/>
  <c r="S717" i="14"/>
  <c r="R718" i="14"/>
  <c r="S718" i="14" s="1"/>
  <c r="R719" i="14"/>
  <c r="S719" i="14"/>
  <c r="R721" i="14"/>
  <c r="S721" i="14"/>
  <c r="R722" i="14"/>
  <c r="S722" i="14"/>
  <c r="R723" i="14"/>
  <c r="S723" i="14"/>
  <c r="R725" i="14"/>
  <c r="S725" i="14"/>
  <c r="R727" i="14"/>
  <c r="S727" i="14"/>
  <c r="R728" i="14"/>
  <c r="S728" i="14"/>
  <c r="R729" i="14"/>
  <c r="S729" i="14"/>
  <c r="R730" i="14"/>
  <c r="S730" i="14"/>
  <c r="R732" i="14"/>
  <c r="S732" i="14"/>
  <c r="R733" i="14"/>
  <c r="S733" i="14" s="1"/>
  <c r="R735" i="14"/>
  <c r="S735" i="14"/>
  <c r="R736" i="14"/>
  <c r="S736" i="14" s="1"/>
  <c r="R739" i="14"/>
  <c r="S739" i="14" s="1"/>
  <c r="R740" i="14"/>
  <c r="S740" i="14"/>
  <c r="R741" i="14"/>
  <c r="S741" i="14"/>
  <c r="R742" i="14"/>
  <c r="S742" i="14"/>
  <c r="R744" i="14"/>
  <c r="S744" i="14"/>
  <c r="R745" i="14"/>
  <c r="S745" i="14"/>
  <c r="R746" i="14"/>
  <c r="S746" i="14" s="1"/>
  <c r="R747" i="14"/>
  <c r="S747" i="14"/>
  <c r="R748" i="14"/>
  <c r="S748" i="14"/>
  <c r="R749" i="14"/>
  <c r="S749" i="14"/>
  <c r="R750" i="14"/>
  <c r="S750" i="14"/>
  <c r="R751" i="14"/>
  <c r="S751" i="14" s="1"/>
  <c r="R752" i="14"/>
  <c r="S752" i="14" s="1"/>
  <c r="R753" i="14"/>
  <c r="S753" i="14" s="1"/>
  <c r="R754" i="14"/>
  <c r="S754" i="14"/>
  <c r="R755" i="14"/>
  <c r="S755" i="14"/>
  <c r="R756" i="14"/>
  <c r="S756" i="14"/>
  <c r="R757" i="14"/>
  <c r="S757" i="14"/>
  <c r="R758" i="14"/>
  <c r="S758" i="14" s="1"/>
  <c r="R759" i="14"/>
  <c r="S759" i="14"/>
  <c r="R760" i="14"/>
  <c r="S760" i="14" s="1"/>
  <c r="R761" i="14"/>
  <c r="S761" i="14"/>
  <c r="R762" i="14"/>
  <c r="S762" i="14"/>
  <c r="R763" i="14"/>
  <c r="S763" i="14"/>
  <c r="R764" i="14"/>
  <c r="S764" i="14"/>
  <c r="R765" i="14"/>
  <c r="S765" i="14" s="1"/>
  <c r="R766" i="14"/>
  <c r="S766" i="14"/>
  <c r="R767" i="14"/>
  <c r="S767" i="14" s="1"/>
  <c r="R768" i="14"/>
  <c r="S768" i="14"/>
  <c r="R769" i="14"/>
  <c r="S769" i="14"/>
  <c r="R770" i="14"/>
  <c r="S770" i="14" s="1"/>
  <c r="R771" i="14"/>
  <c r="S771" i="14"/>
  <c r="R772" i="14"/>
  <c r="S772" i="14"/>
  <c r="R773" i="14"/>
  <c r="S773" i="14"/>
  <c r="R774" i="14"/>
  <c r="S774" i="14"/>
  <c r="R775" i="14"/>
  <c r="S775" i="14"/>
  <c r="R776" i="14"/>
  <c r="S776" i="14" s="1"/>
  <c r="R777" i="14"/>
  <c r="S777" i="14"/>
  <c r="R778" i="14"/>
  <c r="S778" i="14"/>
  <c r="R780" i="14"/>
  <c r="S780" i="14" s="1"/>
  <c r="R781" i="14"/>
  <c r="S781" i="14"/>
  <c r="R782" i="14"/>
  <c r="S782" i="14"/>
  <c r="R783" i="14"/>
  <c r="S783" i="14"/>
  <c r="R784" i="14"/>
  <c r="S784" i="14"/>
  <c r="R785" i="14"/>
  <c r="S785" i="14"/>
  <c r="R786" i="14"/>
  <c r="S786" i="14"/>
  <c r="R787" i="14"/>
  <c r="S787" i="14" s="1"/>
  <c r="R789" i="14"/>
  <c r="S789" i="14" s="1"/>
  <c r="R790" i="14"/>
  <c r="S790" i="14"/>
  <c r="R791" i="14"/>
  <c r="S791" i="14" s="1"/>
  <c r="R792" i="14"/>
  <c r="S792" i="14"/>
  <c r="R794" i="14"/>
  <c r="S794" i="14" s="1"/>
  <c r="R795" i="14"/>
  <c r="S795" i="14"/>
  <c r="R796" i="14"/>
  <c r="S796" i="14"/>
  <c r="R797" i="14"/>
  <c r="S797" i="14" s="1"/>
  <c r="R798" i="14"/>
  <c r="S798" i="14" s="1"/>
  <c r="R799" i="14"/>
  <c r="S799" i="14" s="1"/>
  <c r="R801" i="14"/>
  <c r="S801" i="14" s="1"/>
  <c r="R802" i="14"/>
  <c r="S802" i="14"/>
  <c r="R804" i="14"/>
  <c r="S804" i="14" s="1"/>
  <c r="R806" i="14"/>
  <c r="S806" i="14" s="1"/>
  <c r="R807" i="14"/>
  <c r="S807" i="14"/>
  <c r="R808" i="14"/>
  <c r="S808" i="14"/>
  <c r="R809" i="14"/>
  <c r="S809" i="14"/>
  <c r="R810" i="14"/>
  <c r="S810" i="14"/>
  <c r="R811" i="14"/>
  <c r="S811" i="14" s="1"/>
  <c r="R812" i="14"/>
  <c r="S812" i="14"/>
  <c r="R813" i="14"/>
  <c r="S813" i="14"/>
  <c r="R815" i="14"/>
  <c r="S815" i="14"/>
  <c r="R816" i="14"/>
  <c r="S816" i="14" s="1"/>
  <c r="R817" i="14"/>
  <c r="S817" i="14"/>
  <c r="R818" i="14"/>
  <c r="S818" i="14"/>
  <c r="R819" i="14"/>
  <c r="S819" i="14"/>
  <c r="R820" i="14"/>
  <c r="S820" i="14"/>
  <c r="R821" i="14"/>
  <c r="S821" i="14"/>
  <c r="R822" i="14"/>
  <c r="S822" i="14" s="1"/>
  <c r="R823" i="14"/>
  <c r="S823" i="14"/>
  <c r="R824" i="14"/>
  <c r="S824" i="14"/>
  <c r="R825" i="14"/>
  <c r="S825" i="14" s="1"/>
  <c r="R826" i="14"/>
  <c r="S826" i="14" s="1"/>
  <c r="R827" i="14"/>
  <c r="S827" i="14"/>
  <c r="R828" i="14"/>
  <c r="S828" i="14" s="1"/>
  <c r="R829" i="14"/>
  <c r="S829" i="14" s="1"/>
  <c r="R830" i="14"/>
  <c r="S830" i="14"/>
  <c r="R831" i="14"/>
  <c r="S831" i="14"/>
  <c r="R832" i="14"/>
  <c r="S832" i="14" s="1"/>
  <c r="R833" i="14"/>
  <c r="S833" i="14" s="1"/>
  <c r="R834" i="14"/>
  <c r="S834" i="14"/>
  <c r="R835" i="14"/>
  <c r="S835" i="14"/>
  <c r="R837" i="14"/>
  <c r="S837" i="14"/>
  <c r="R838" i="14"/>
  <c r="S838" i="14" s="1"/>
  <c r="R839" i="14"/>
  <c r="S839" i="14"/>
  <c r="R840" i="14"/>
  <c r="S840" i="14"/>
  <c r="R841" i="14"/>
  <c r="S841" i="14"/>
  <c r="R843" i="14"/>
  <c r="S843" i="14" s="1"/>
  <c r="R844" i="14"/>
  <c r="S844" i="14"/>
  <c r="R846" i="14"/>
  <c r="S846" i="14" s="1"/>
  <c r="R847" i="14"/>
  <c r="S847" i="14"/>
  <c r="R848" i="14"/>
  <c r="S848" i="14" s="1"/>
  <c r="R849" i="14"/>
  <c r="S849" i="14"/>
  <c r="R850" i="14"/>
  <c r="S850" i="14" s="1"/>
  <c r="R851" i="14"/>
  <c r="S851" i="14" s="1"/>
  <c r="R852" i="14"/>
  <c r="S852" i="14"/>
  <c r="R853" i="14"/>
  <c r="S853" i="14"/>
  <c r="R854" i="14"/>
  <c r="S854" i="14"/>
  <c r="R855" i="14"/>
  <c r="S855" i="14" s="1"/>
  <c r="R856" i="14"/>
  <c r="S856" i="14" s="1"/>
  <c r="R857" i="14"/>
  <c r="S857" i="14"/>
  <c r="R858" i="14"/>
  <c r="S858" i="14"/>
  <c r="R859" i="14"/>
  <c r="S859" i="14"/>
  <c r="R860" i="14"/>
  <c r="S860" i="14" s="1"/>
  <c r="R861" i="14"/>
  <c r="S861" i="14"/>
  <c r="R862" i="14"/>
  <c r="S862" i="14" s="1"/>
  <c r="R863" i="14"/>
  <c r="S863" i="14" s="1"/>
  <c r="R864" i="14"/>
  <c r="S864" i="14" s="1"/>
  <c r="R865" i="14"/>
  <c r="S865" i="14"/>
  <c r="R866" i="14"/>
  <c r="S866" i="14" s="1"/>
  <c r="R867" i="14"/>
  <c r="S867" i="14" s="1"/>
  <c r="R868" i="14"/>
  <c r="S868" i="14"/>
  <c r="R869" i="14"/>
  <c r="S869" i="14" s="1"/>
  <c r="R871" i="14"/>
  <c r="S871" i="14"/>
  <c r="R872" i="14"/>
  <c r="S872" i="14" s="1"/>
  <c r="R873" i="14"/>
  <c r="S873" i="14" s="1"/>
  <c r="R875" i="14"/>
  <c r="S875" i="14" s="1"/>
  <c r="R876" i="14"/>
  <c r="S876" i="14" s="1"/>
  <c r="R877" i="14"/>
  <c r="S877" i="14" s="1"/>
  <c r="R879" i="14"/>
  <c r="S879" i="14" s="1"/>
  <c r="R880" i="14"/>
  <c r="S880" i="14" s="1"/>
  <c r="R882" i="14"/>
  <c r="S882" i="14"/>
  <c r="R883" i="14"/>
  <c r="S883" i="14" s="1"/>
  <c r="R884" i="14"/>
  <c r="S884" i="14"/>
  <c r="R885" i="14"/>
  <c r="S885" i="14" s="1"/>
  <c r="R887" i="14"/>
  <c r="S887" i="14" s="1"/>
  <c r="R888" i="14"/>
  <c r="S888" i="14"/>
  <c r="R889" i="14"/>
  <c r="S889" i="14" s="1"/>
  <c r="R891" i="14"/>
  <c r="S891" i="14"/>
  <c r="R892" i="14"/>
  <c r="S892" i="14" s="1"/>
  <c r="R893" i="14"/>
  <c r="S893" i="14" s="1"/>
  <c r="R895" i="14"/>
  <c r="S895" i="14"/>
  <c r="R896" i="14"/>
  <c r="S896" i="14" s="1"/>
  <c r="R897" i="14"/>
  <c r="S897" i="14" s="1"/>
  <c r="R898" i="14"/>
  <c r="S898" i="14"/>
  <c r="R899" i="14"/>
  <c r="S899" i="14"/>
  <c r="R900" i="14"/>
  <c r="S900" i="14" s="1"/>
  <c r="R901" i="14"/>
  <c r="S901" i="14" s="1"/>
  <c r="R902" i="14"/>
  <c r="S902" i="14"/>
  <c r="R903" i="14"/>
  <c r="S903" i="14"/>
  <c r="R904" i="14"/>
  <c r="S904" i="14" s="1"/>
  <c r="R905" i="14"/>
  <c r="S905" i="14" s="1"/>
  <c r="R906" i="14"/>
  <c r="S906" i="14" s="1"/>
  <c r="R907" i="14"/>
  <c r="S907" i="14" s="1"/>
  <c r="R908" i="14"/>
  <c r="S908" i="14" s="1"/>
  <c r="R909" i="14"/>
  <c r="S909" i="14" s="1"/>
  <c r="R910" i="14"/>
  <c r="S910" i="14" s="1"/>
  <c r="R911" i="14"/>
  <c r="S911" i="14" s="1"/>
  <c r="R912" i="14"/>
  <c r="S912" i="14"/>
  <c r="R913" i="14"/>
  <c r="S913" i="14"/>
  <c r="R914" i="14"/>
  <c r="S914" i="14" s="1"/>
  <c r="R915" i="14"/>
  <c r="S915" i="14"/>
  <c r="R916" i="14"/>
  <c r="S916" i="14"/>
  <c r="R917" i="14"/>
  <c r="S917" i="14"/>
  <c r="R918" i="14"/>
  <c r="S918" i="14"/>
  <c r="R919" i="14"/>
  <c r="S919" i="14" s="1"/>
  <c r="R920" i="14"/>
  <c r="S920" i="14" s="1"/>
  <c r="R921" i="14"/>
  <c r="S921" i="14" s="1"/>
  <c r="R922" i="14"/>
  <c r="S922" i="14"/>
  <c r="R923" i="14"/>
  <c r="S923" i="14"/>
  <c r="R924" i="14"/>
  <c r="S924" i="14"/>
  <c r="R925" i="14"/>
  <c r="S925" i="14"/>
  <c r="R926" i="14"/>
  <c r="S926" i="14"/>
  <c r="R927" i="14"/>
  <c r="S927" i="14"/>
  <c r="R928" i="14"/>
  <c r="S928" i="14"/>
  <c r="R929" i="14"/>
  <c r="S929" i="14" s="1"/>
  <c r="R930" i="14"/>
  <c r="S930" i="14"/>
  <c r="R931" i="14"/>
  <c r="S931" i="14" s="1"/>
  <c r="R932" i="14"/>
  <c r="S932" i="14"/>
  <c r="R933" i="14"/>
  <c r="S933" i="14"/>
  <c r="R935" i="14"/>
  <c r="S935" i="14"/>
  <c r="R936" i="14"/>
  <c r="S936" i="14"/>
  <c r="R937" i="14"/>
  <c r="S937" i="14"/>
  <c r="R938" i="14"/>
  <c r="S938" i="14"/>
  <c r="R939" i="14"/>
  <c r="S939" i="14"/>
  <c r="R940" i="14"/>
  <c r="S940" i="14"/>
  <c r="R941" i="14"/>
  <c r="S941" i="14" s="1"/>
  <c r="R942" i="14"/>
  <c r="S942" i="14"/>
  <c r="R943" i="14"/>
  <c r="S943" i="14" s="1"/>
  <c r="R944" i="14"/>
  <c r="S944" i="14"/>
  <c r="R945" i="14"/>
  <c r="S945" i="14" s="1"/>
  <c r="R946" i="14"/>
  <c r="S946" i="14"/>
  <c r="R948" i="14"/>
  <c r="S948" i="14"/>
  <c r="R949" i="14"/>
  <c r="S949" i="14"/>
  <c r="R950" i="14"/>
  <c r="S950" i="14"/>
  <c r="R951" i="14"/>
  <c r="S951" i="14"/>
  <c r="R955" i="14"/>
  <c r="S955" i="14"/>
  <c r="R956" i="14"/>
  <c r="S956" i="14"/>
  <c r="R957" i="14"/>
  <c r="S957" i="14"/>
  <c r="R958" i="14"/>
  <c r="S958" i="14"/>
  <c r="R959" i="14"/>
  <c r="S959" i="14"/>
  <c r="R960" i="14"/>
  <c r="S960" i="14"/>
  <c r="R961" i="14"/>
  <c r="S961" i="14" s="1"/>
  <c r="R962" i="14"/>
  <c r="S962" i="14"/>
  <c r="R963" i="14"/>
  <c r="S963" i="14"/>
  <c r="R964" i="14"/>
  <c r="S964" i="14"/>
  <c r="R965" i="14"/>
  <c r="S965" i="14"/>
  <c r="R966" i="14"/>
  <c r="S966" i="14" s="1"/>
  <c r="R967" i="14"/>
  <c r="S967" i="14"/>
  <c r="R968" i="14"/>
  <c r="S968" i="14"/>
  <c r="R969" i="14"/>
  <c r="S969" i="14"/>
  <c r="R971" i="14"/>
  <c r="S971" i="14"/>
  <c r="R972" i="14"/>
  <c r="S972" i="14"/>
  <c r="R973" i="14"/>
  <c r="S973" i="14"/>
  <c r="R974" i="14"/>
  <c r="S974" i="14" s="1"/>
  <c r="R975" i="14"/>
  <c r="S975" i="14" s="1"/>
  <c r="R976" i="14"/>
  <c r="S976" i="14"/>
  <c r="R977" i="14"/>
  <c r="S977" i="14"/>
  <c r="R978" i="14"/>
  <c r="S978" i="14"/>
  <c r="R979" i="14"/>
  <c r="S979" i="14"/>
  <c r="R980" i="14"/>
  <c r="S980" i="14"/>
  <c r="R981" i="14"/>
  <c r="S981" i="14"/>
  <c r="R982" i="14"/>
  <c r="S982" i="14"/>
  <c r="R983" i="14"/>
  <c r="S983" i="14"/>
  <c r="R984" i="14"/>
  <c r="S984" i="14"/>
  <c r="R985" i="14"/>
  <c r="S985" i="14"/>
  <c r="R986" i="14"/>
  <c r="S986" i="14"/>
  <c r="R988" i="14"/>
  <c r="S988" i="14"/>
  <c r="R989" i="14"/>
  <c r="S989" i="14"/>
  <c r="R990" i="14"/>
  <c r="S990" i="14" s="1"/>
  <c r="R991" i="14"/>
  <c r="S991" i="14"/>
  <c r="R992" i="14"/>
  <c r="S992" i="14"/>
  <c r="R993" i="14"/>
  <c r="S993" i="14"/>
  <c r="R995" i="14"/>
  <c r="S995" i="14"/>
  <c r="R996" i="14"/>
  <c r="S996" i="14"/>
  <c r="R997" i="14"/>
  <c r="S997" i="14" s="1"/>
  <c r="R998" i="14"/>
  <c r="S998" i="14"/>
  <c r="R999" i="14"/>
  <c r="S999" i="14" s="1"/>
  <c r="R1000" i="14"/>
  <c r="S1000" i="14" s="1"/>
  <c r="R1001" i="14"/>
  <c r="S1001" i="14"/>
  <c r="R1002" i="14"/>
  <c r="S1002" i="14"/>
  <c r="R1003" i="14"/>
  <c r="S1003" i="14" s="1"/>
  <c r="R1004" i="14"/>
  <c r="S1004" i="14"/>
  <c r="R1005" i="14"/>
  <c r="S1005" i="14" s="1"/>
  <c r="R1006" i="14"/>
  <c r="S1006" i="14"/>
  <c r="R1007" i="14"/>
  <c r="S1007" i="14"/>
  <c r="R1009" i="14"/>
  <c r="S1009" i="14"/>
  <c r="R1010" i="14"/>
  <c r="S1010" i="14"/>
  <c r="R1011" i="14"/>
  <c r="S1011" i="14"/>
  <c r="R1013" i="14"/>
  <c r="S1013" i="14"/>
  <c r="R1014" i="14"/>
  <c r="S1014" i="14"/>
  <c r="R1015" i="14"/>
  <c r="S1015" i="14"/>
  <c r="R1016" i="14"/>
  <c r="S1016" i="14"/>
  <c r="R1017" i="14"/>
  <c r="S1017" i="14"/>
  <c r="R1018" i="14"/>
  <c r="S1018" i="14" s="1"/>
  <c r="R1019" i="14"/>
  <c r="S1019" i="14" s="1"/>
  <c r="R1020" i="14"/>
  <c r="S1020" i="14" s="1"/>
  <c r="R1021" i="14"/>
  <c r="S1021" i="14"/>
  <c r="R1022" i="14"/>
  <c r="S1022" i="14" s="1"/>
  <c r="R1023" i="14"/>
  <c r="S1023" i="14"/>
  <c r="R1024" i="14"/>
  <c r="S1024" i="14"/>
  <c r="R1025" i="14"/>
  <c r="S1025" i="14"/>
  <c r="R1026" i="14"/>
  <c r="S1026" i="14" s="1"/>
  <c r="R1027" i="14"/>
  <c r="S1027" i="14" s="1"/>
  <c r="R1029" i="14"/>
  <c r="S1029" i="14" s="1"/>
  <c r="R1030" i="14"/>
  <c r="S1030" i="14" s="1"/>
  <c r="R1031" i="14"/>
  <c r="S1031" i="14" s="1"/>
  <c r="R1032" i="14"/>
  <c r="S1032" i="14"/>
  <c r="R1033" i="14"/>
  <c r="S1033" i="14" s="1"/>
  <c r="R1034" i="14"/>
  <c r="S1034" i="14" s="1"/>
  <c r="R1035" i="14"/>
  <c r="S1035" i="14" s="1"/>
  <c r="R1036" i="14"/>
  <c r="S1036" i="14"/>
  <c r="R1037" i="14"/>
  <c r="S1037" i="14" s="1"/>
  <c r="R1038" i="14"/>
  <c r="S1038" i="14"/>
  <c r="R1039" i="14"/>
  <c r="S1039" i="14" s="1"/>
  <c r="R1040" i="14"/>
  <c r="S1040" i="14"/>
  <c r="R1041" i="14"/>
  <c r="S1041" i="14" s="1"/>
  <c r="R1042" i="14"/>
  <c r="S1042" i="14" s="1"/>
  <c r="R1043" i="14"/>
  <c r="S1043" i="14"/>
  <c r="R1044" i="14"/>
  <c r="S1044" i="14" s="1"/>
  <c r="R1045" i="14"/>
  <c r="S1045" i="14" s="1"/>
  <c r="R1046" i="14"/>
  <c r="S1046" i="14" s="1"/>
  <c r="R1047" i="14"/>
  <c r="S1047" i="14"/>
  <c r="R1048" i="14"/>
  <c r="S1048" i="14"/>
  <c r="R1049" i="14"/>
  <c r="S1049" i="14" s="1"/>
  <c r="R1050" i="14"/>
  <c r="S1050" i="14" s="1"/>
  <c r="R1051" i="14"/>
  <c r="S1051" i="14" s="1"/>
  <c r="R1053" i="14"/>
  <c r="S1053" i="14" s="1"/>
  <c r="R1054" i="14"/>
  <c r="S1054" i="14" s="1"/>
  <c r="R1055" i="14"/>
  <c r="S1055" i="14"/>
  <c r="R1056" i="14"/>
  <c r="S1056" i="14" s="1"/>
  <c r="R1057" i="14"/>
  <c r="S1057" i="14" s="1"/>
  <c r="R1058" i="14"/>
  <c r="S1058" i="14" s="1"/>
  <c r="R1059" i="14"/>
  <c r="S1059" i="14"/>
  <c r="R1060" i="14"/>
  <c r="S1060" i="14"/>
  <c r="R1061" i="14"/>
  <c r="S1061" i="14" s="1"/>
  <c r="R1062" i="14"/>
  <c r="S1062" i="14"/>
  <c r="R1063" i="14"/>
  <c r="S1063" i="14" s="1"/>
  <c r="R1064" i="14"/>
  <c r="S1064" i="14" s="1"/>
  <c r="R1065" i="14"/>
  <c r="S1065" i="14" s="1"/>
  <c r="R1066" i="14"/>
  <c r="S1066" i="14" s="1"/>
  <c r="R1067" i="14"/>
  <c r="S1067" i="14"/>
  <c r="R1069" i="14"/>
  <c r="S1069" i="14" s="1"/>
  <c r="R1070" i="14"/>
  <c r="S1070" i="14" s="1"/>
  <c r="R1073" i="14"/>
  <c r="S1073" i="14" s="1"/>
  <c r="R1074" i="14"/>
  <c r="S1074" i="14"/>
  <c r="R1075" i="14"/>
  <c r="S1075" i="14"/>
  <c r="R1077" i="14"/>
  <c r="S1077" i="14" s="1"/>
  <c r="R1078" i="14"/>
  <c r="S1078" i="14" s="1"/>
  <c r="R1079" i="14"/>
  <c r="S1079" i="14"/>
  <c r="R1080" i="14"/>
  <c r="S1080" i="14" s="1"/>
  <c r="R1082" i="14"/>
  <c r="S1082" i="14"/>
  <c r="R1083" i="14"/>
  <c r="S1083" i="14"/>
  <c r="R1084" i="14"/>
  <c r="S1084" i="14"/>
  <c r="R1086" i="14"/>
  <c r="S1086" i="14" s="1"/>
  <c r="R1088" i="14"/>
  <c r="S1088" i="14" s="1"/>
  <c r="R1089" i="14"/>
  <c r="S1089" i="14"/>
  <c r="R1090" i="14"/>
  <c r="S1090" i="14" s="1"/>
  <c r="R1092" i="14"/>
  <c r="S1092" i="14" s="1"/>
  <c r="R1094" i="14"/>
  <c r="S1094" i="14" s="1"/>
  <c r="R1095" i="14"/>
  <c r="S1095" i="14" s="1"/>
  <c r="R1096" i="14"/>
  <c r="S1096" i="14"/>
  <c r="R1097" i="14"/>
  <c r="S1097" i="14"/>
  <c r="R1098" i="14"/>
  <c r="S1098" i="14"/>
  <c r="R1099" i="14"/>
  <c r="S1099" i="14" s="1"/>
  <c r="R1100" i="14"/>
  <c r="S1100" i="14"/>
  <c r="R1101" i="14"/>
  <c r="S1101" i="14" s="1"/>
  <c r="R1102" i="14"/>
  <c r="S1102" i="14"/>
  <c r="R1103" i="14"/>
  <c r="S1103" i="14"/>
  <c r="R1106" i="14"/>
  <c r="S1106" i="14" s="1"/>
  <c r="R1108" i="14"/>
  <c r="S1108" i="14" s="1"/>
  <c r="R1111" i="14"/>
  <c r="S1111" i="14"/>
  <c r="R1112" i="14"/>
  <c r="S1112" i="14" s="1"/>
  <c r="R1113" i="14"/>
  <c r="S1113" i="14" s="1"/>
  <c r="R1114" i="14"/>
  <c r="S1114" i="14"/>
  <c r="R1115" i="14"/>
  <c r="S1115" i="14" s="1"/>
  <c r="R1116" i="14"/>
  <c r="S1116" i="14"/>
  <c r="R1117" i="14"/>
  <c r="S1117" i="14" s="1"/>
  <c r="R1118" i="14"/>
  <c r="S1118" i="14" s="1"/>
  <c r="R1120" i="14"/>
  <c r="S1120" i="14"/>
  <c r="R1122" i="14"/>
  <c r="S1122" i="14" s="1"/>
  <c r="R1123" i="14"/>
  <c r="S1123" i="14"/>
  <c r="R1125" i="14"/>
  <c r="S1125" i="14" s="1"/>
  <c r="R1128" i="14"/>
  <c r="S1128" i="14"/>
  <c r="R1129" i="14"/>
  <c r="S1129" i="14"/>
  <c r="R1132" i="14"/>
  <c r="S1132" i="14" s="1"/>
  <c r="R1133" i="14"/>
  <c r="S1133" i="14" s="1"/>
  <c r="R1135" i="14"/>
  <c r="S1135" i="14" s="1"/>
  <c r="R1136" i="14"/>
  <c r="S1136" i="14"/>
  <c r="R1137" i="14"/>
  <c r="S1137" i="14" s="1"/>
  <c r="R1138" i="14"/>
  <c r="S1138" i="14"/>
  <c r="R1140" i="14"/>
  <c r="S1140" i="14" s="1"/>
  <c r="R1142" i="14"/>
  <c r="S1142" i="14" s="1"/>
  <c r="R1143" i="14"/>
  <c r="S1143" i="14" s="1"/>
  <c r="R1144" i="14"/>
  <c r="S1144" i="14" s="1"/>
  <c r="R1145" i="14"/>
  <c r="S1145" i="14" s="1"/>
  <c r="R1146" i="14"/>
  <c r="S1146" i="14"/>
  <c r="R1147" i="14"/>
  <c r="S1147" i="14" s="1"/>
  <c r="R1149" i="14"/>
  <c r="S1149" i="14"/>
  <c r="R1151" i="14"/>
  <c r="S1151" i="14" s="1"/>
  <c r="R1152" i="14"/>
  <c r="S1152" i="14" s="1"/>
  <c r="R1153" i="14"/>
  <c r="S1153" i="14" s="1"/>
  <c r="R1154" i="14"/>
  <c r="S1154" i="14" s="1"/>
  <c r="R1155" i="14"/>
  <c r="S1155" i="14"/>
  <c r="R1158" i="14"/>
  <c r="S1158" i="14"/>
  <c r="R1159" i="14"/>
  <c r="S1159" i="14" s="1"/>
  <c r="R1160" i="14"/>
  <c r="S1160" i="14"/>
  <c r="R1161" i="14"/>
  <c r="S1161" i="14"/>
  <c r="R1162" i="14"/>
  <c r="S1162" i="14"/>
  <c r="R1163" i="14"/>
  <c r="S1163" i="14" s="1"/>
  <c r="R1164" i="14"/>
  <c r="S1164" i="14" s="1"/>
  <c r="R1165" i="14"/>
  <c r="S1165" i="14" s="1"/>
  <c r="R1166" i="14"/>
  <c r="S1166" i="14" s="1"/>
  <c r="R1167" i="14"/>
  <c r="S1167" i="14" s="1"/>
  <c r="R1168" i="14"/>
  <c r="S1168" i="14"/>
  <c r="R1169" i="14"/>
  <c r="S1169" i="14"/>
  <c r="R1171" i="14"/>
  <c r="S1171" i="14"/>
  <c r="R1172" i="14"/>
  <c r="S1172" i="14" s="1"/>
  <c r="R1173" i="14"/>
  <c r="S1173" i="14" s="1"/>
  <c r="R1174" i="14"/>
  <c r="S1174" i="14" s="1"/>
  <c r="R1175" i="14"/>
  <c r="S1175" i="14" s="1"/>
  <c r="R1176" i="14"/>
  <c r="S1176" i="14" s="1"/>
  <c r="R1177" i="14"/>
  <c r="S1177" i="14"/>
  <c r="R1178" i="14"/>
  <c r="S1178" i="14" s="1"/>
  <c r="R1179" i="14"/>
  <c r="S1179" i="14"/>
  <c r="R1180" i="14"/>
  <c r="S1180" i="14" s="1"/>
  <c r="R1181" i="14"/>
  <c r="S1181" i="14" s="1"/>
  <c r="R1182" i="14"/>
  <c r="S1182" i="14"/>
  <c r="R1183" i="14"/>
  <c r="S1183" i="14"/>
  <c r="R1184" i="14"/>
  <c r="S1184" i="14" s="1"/>
  <c r="R1185" i="14"/>
  <c r="S1185" i="14" s="1"/>
  <c r="R1186" i="14"/>
  <c r="S1186" i="14" s="1"/>
  <c r="R1187" i="14"/>
  <c r="S1187" i="14" s="1"/>
  <c r="R1188" i="14"/>
  <c r="S1188" i="14"/>
  <c r="R1189" i="14"/>
  <c r="S1189" i="14"/>
  <c r="R1190" i="14"/>
  <c r="S1190" i="14" s="1"/>
  <c r="R1191" i="14"/>
  <c r="S1191" i="14"/>
  <c r="R1192" i="14"/>
  <c r="S1192" i="14" s="1"/>
  <c r="R1193" i="14"/>
  <c r="S1193" i="14" s="1"/>
  <c r="R1194" i="14"/>
  <c r="S1194" i="14" s="1"/>
  <c r="R1195" i="14"/>
  <c r="S1195" i="14"/>
  <c r="R1196" i="14"/>
  <c r="S1196" i="14"/>
  <c r="R1197" i="14"/>
  <c r="S1197" i="14" s="1"/>
  <c r="R1198" i="14"/>
  <c r="S1198" i="14" s="1"/>
  <c r="R1199" i="14"/>
  <c r="S1199" i="14" s="1"/>
  <c r="R1200" i="14"/>
  <c r="S1200" i="14" s="1"/>
  <c r="R1201" i="14"/>
  <c r="S1201" i="14"/>
  <c r="R1202" i="14"/>
  <c r="S1202" i="14" s="1"/>
  <c r="R1203" i="14"/>
  <c r="S1203" i="14" s="1"/>
  <c r="R1204" i="14"/>
  <c r="S1204" i="14" s="1"/>
  <c r="R1205" i="14"/>
  <c r="S1205" i="14"/>
  <c r="R1206" i="14"/>
  <c r="S1206" i="14"/>
  <c r="R1207" i="14"/>
  <c r="S1207" i="14"/>
  <c r="R1208" i="14"/>
  <c r="S1208" i="14"/>
  <c r="R1210" i="14"/>
  <c r="S1210" i="14" s="1"/>
  <c r="R1211" i="14"/>
  <c r="S1211" i="14" s="1"/>
  <c r="R1212" i="14"/>
  <c r="S1212" i="14" s="1"/>
  <c r="R1213" i="14"/>
  <c r="S1213" i="14"/>
  <c r="R1214" i="14"/>
  <c r="S1214" i="14" s="1"/>
  <c r="R1215" i="14"/>
  <c r="S1215" i="14"/>
  <c r="R1216" i="14"/>
  <c r="S1216" i="14" s="1"/>
  <c r="R1217" i="14"/>
  <c r="S1217" i="14"/>
  <c r="R1218" i="14"/>
  <c r="S1218" i="14"/>
  <c r="R1220" i="14"/>
  <c r="S1220" i="14"/>
  <c r="R1221" i="14"/>
  <c r="S1221" i="14"/>
  <c r="R1222" i="14"/>
  <c r="S1222" i="14" s="1"/>
  <c r="R1223" i="14"/>
  <c r="S1223" i="14" s="1"/>
  <c r="R1224" i="14"/>
  <c r="S1224" i="14" s="1"/>
  <c r="R1225" i="14"/>
  <c r="S1225" i="14"/>
  <c r="R1226" i="14"/>
  <c r="S1226" i="14" s="1"/>
  <c r="R1227" i="14"/>
  <c r="S1227" i="14" s="1"/>
  <c r="R1228" i="14"/>
  <c r="S1228" i="14"/>
  <c r="R1229" i="14"/>
  <c r="S1229" i="14" s="1"/>
  <c r="R1230" i="14"/>
  <c r="S1230" i="14" s="1"/>
  <c r="R1231" i="14"/>
  <c r="S1231" i="14"/>
  <c r="R1232" i="14"/>
  <c r="S1232" i="14" s="1"/>
  <c r="R1233" i="14"/>
  <c r="S1233" i="14" s="1"/>
  <c r="R1234" i="14"/>
  <c r="S1234" i="14"/>
  <c r="R1235" i="14"/>
  <c r="S1235" i="14"/>
  <c r="R1236" i="14"/>
  <c r="S1236" i="14" s="1"/>
  <c r="R1238" i="14"/>
  <c r="S1238" i="14" s="1"/>
  <c r="R1239" i="14"/>
  <c r="S1239" i="14"/>
  <c r="R1240" i="14"/>
  <c r="S1240" i="14"/>
  <c r="R1241" i="14"/>
  <c r="S1241" i="14" s="1"/>
  <c r="R1242" i="14"/>
  <c r="S1242" i="14" s="1"/>
  <c r="R1243" i="14"/>
  <c r="S1243" i="14" s="1"/>
  <c r="R1244" i="14"/>
  <c r="S1244" i="14"/>
  <c r="R1245" i="14"/>
  <c r="S1245" i="14"/>
  <c r="R1246" i="14"/>
  <c r="S1246" i="14" s="1"/>
  <c r="R1248" i="14"/>
  <c r="S1248" i="14"/>
  <c r="R1249" i="14"/>
  <c r="S1249" i="14"/>
  <c r="R1251" i="14"/>
  <c r="S1251" i="14" s="1"/>
  <c r="R1252" i="14"/>
  <c r="S1252" i="14" s="1"/>
  <c r="R1253" i="14"/>
  <c r="S1253" i="14" s="1"/>
  <c r="R1254" i="14"/>
  <c r="S1254" i="14" s="1"/>
  <c r="R1255" i="14"/>
  <c r="S1255" i="14" s="1"/>
  <c r="R1256" i="14"/>
  <c r="S1256" i="14"/>
  <c r="R1257" i="14"/>
  <c r="S1257" i="14" s="1"/>
  <c r="R1258" i="14"/>
  <c r="S1258" i="14"/>
  <c r="R1260" i="14"/>
  <c r="S1260" i="14" s="1"/>
  <c r="R1261" i="14"/>
  <c r="S1261" i="14" s="1"/>
  <c r="R1262" i="14"/>
  <c r="S1262" i="14" s="1"/>
  <c r="R1263" i="14"/>
  <c r="S1263" i="14"/>
  <c r="R1264" i="14"/>
  <c r="S1264" i="14" s="1"/>
  <c r="R1265" i="14"/>
  <c r="S1265" i="14" s="1"/>
  <c r="R1267" i="14"/>
  <c r="S1267" i="14"/>
  <c r="R1268" i="14"/>
  <c r="S1268" i="14" s="1"/>
  <c r="R1269" i="14"/>
  <c r="S1269" i="14" s="1"/>
  <c r="R1271" i="14"/>
  <c r="S1271" i="14" s="1"/>
  <c r="R1272" i="14"/>
  <c r="S1272" i="14" s="1"/>
  <c r="R1273" i="14"/>
  <c r="S1273" i="14" s="1"/>
  <c r="R1274" i="14"/>
  <c r="S1274" i="14" s="1"/>
  <c r="R1275" i="14"/>
  <c r="S1275" i="14"/>
  <c r="R1276" i="14"/>
  <c r="S1276" i="14"/>
  <c r="R1277" i="14"/>
  <c r="S1277" i="14"/>
  <c r="R1279" i="14"/>
  <c r="S1279" i="14"/>
  <c r="R1280" i="14"/>
  <c r="S1280" i="14"/>
  <c r="R1281" i="14"/>
  <c r="S1281" i="14" s="1"/>
  <c r="R1282" i="14"/>
  <c r="S1282" i="14" s="1"/>
  <c r="R1283" i="14"/>
  <c r="S1283" i="14"/>
  <c r="R1284" i="14"/>
  <c r="S1284" i="14"/>
  <c r="R1286" i="14"/>
  <c r="S1286" i="14" s="1"/>
  <c r="R1287" i="14"/>
  <c r="S1287" i="14" s="1"/>
  <c r="R1289" i="14"/>
  <c r="S1289" i="14" s="1"/>
  <c r="R1290" i="14"/>
  <c r="S1290" i="14" s="1"/>
  <c r="R1291" i="14"/>
  <c r="S1291" i="14"/>
  <c r="R1293" i="14"/>
  <c r="S1293" i="14" s="1"/>
  <c r="R1294" i="14"/>
  <c r="S1294" i="14"/>
  <c r="R1295" i="14"/>
  <c r="S1295" i="14" s="1"/>
  <c r="R1296" i="14"/>
  <c r="S1296" i="14"/>
  <c r="R1297" i="14"/>
  <c r="S1297" i="14" s="1"/>
  <c r="R1298" i="14"/>
  <c r="S1298" i="14" s="1"/>
  <c r="R1299" i="14"/>
  <c r="S1299" i="14"/>
  <c r="R1300" i="14"/>
  <c r="S1300" i="14"/>
  <c r="R1302" i="14"/>
  <c r="S1302" i="14" s="1"/>
  <c r="R1303" i="14"/>
  <c r="S1303" i="14"/>
  <c r="R1304" i="14"/>
  <c r="S1304" i="14"/>
  <c r="R1305" i="14"/>
  <c r="S1305" i="14" s="1"/>
  <c r="R1306" i="14"/>
  <c r="S1306" i="14" s="1"/>
  <c r="R1308" i="14"/>
  <c r="S1308" i="14"/>
  <c r="R1309" i="14"/>
  <c r="S1309" i="14"/>
  <c r="R1310" i="14"/>
  <c r="S1310" i="14"/>
  <c r="R1311" i="14"/>
  <c r="S1311" i="14" s="1"/>
  <c r="R1312" i="14"/>
  <c r="S1312" i="14" s="1"/>
  <c r="R1313" i="14"/>
  <c r="S1313" i="14"/>
  <c r="R1314" i="14"/>
  <c r="S1314" i="14" s="1"/>
  <c r="R1315" i="14"/>
  <c r="S1315" i="14"/>
  <c r="R1317" i="14"/>
  <c r="S1317" i="14" s="1"/>
  <c r="R1321" i="14"/>
  <c r="S1321" i="14" s="1"/>
  <c r="R1322" i="14"/>
  <c r="S1322" i="14" s="1"/>
  <c r="R1323" i="14"/>
  <c r="S1323" i="14" s="1"/>
  <c r="R1324" i="14"/>
  <c r="S1324" i="14" s="1"/>
  <c r="R1325" i="14"/>
  <c r="S1325" i="14"/>
  <c r="R1326" i="14"/>
  <c r="S1326" i="14"/>
  <c r="R1327" i="14"/>
  <c r="S1327" i="14"/>
  <c r="R1328" i="14"/>
  <c r="S1328" i="14"/>
  <c r="R1329" i="14"/>
  <c r="S1329" i="14"/>
  <c r="R1332" i="14"/>
  <c r="S1332" i="14"/>
  <c r="R1333" i="14"/>
  <c r="S1333" i="14" s="1"/>
  <c r="R1334" i="14"/>
  <c r="S1334" i="14" s="1"/>
  <c r="R1337" i="14"/>
  <c r="S1337" i="14"/>
  <c r="R1339" i="14"/>
  <c r="S1339" i="14" s="1"/>
  <c r="R1340" i="14"/>
  <c r="S1340" i="14" s="1"/>
  <c r="R1341" i="14"/>
  <c r="S1341" i="14"/>
  <c r="R1342" i="14"/>
  <c r="S1342" i="14"/>
  <c r="R1343" i="14"/>
  <c r="S1343" i="14" s="1"/>
  <c r="R1344" i="14"/>
  <c r="S1344" i="14" s="1"/>
  <c r="R1345" i="14"/>
  <c r="S1345" i="14" s="1"/>
  <c r="R1348" i="14"/>
  <c r="S1348" i="14"/>
  <c r="R1349" i="14"/>
  <c r="S1349" i="14"/>
  <c r="R1350" i="14"/>
  <c r="S1350" i="14" s="1"/>
  <c r="R1351" i="14"/>
  <c r="S1351" i="14" s="1"/>
  <c r="R1352" i="14"/>
  <c r="S1352" i="14" s="1"/>
  <c r="R1353" i="14"/>
  <c r="S1353" i="14"/>
  <c r="R1354" i="14"/>
  <c r="S1354" i="14"/>
  <c r="R1355" i="14"/>
  <c r="S1355" i="14" s="1"/>
  <c r="R1356" i="14"/>
  <c r="S1356" i="14" s="1"/>
  <c r="R1357" i="14"/>
  <c r="S1357" i="14"/>
  <c r="R1358" i="14"/>
  <c r="S1358" i="14" s="1"/>
  <c r="R1359" i="14"/>
  <c r="S1359" i="14" s="1"/>
  <c r="R1360" i="14"/>
  <c r="S1360" i="14" s="1"/>
  <c r="R1362" i="14"/>
  <c r="S1362" i="14"/>
  <c r="R1364" i="14"/>
  <c r="S1364" i="14"/>
  <c r="R1365" i="14"/>
  <c r="S1365" i="14"/>
  <c r="R1366" i="14"/>
  <c r="S1366" i="14"/>
  <c r="R1368" i="14"/>
  <c r="S1368" i="14" s="1"/>
  <c r="R1370" i="14"/>
  <c r="S1370" i="14"/>
  <c r="R1371" i="14"/>
  <c r="S1371" i="14" s="1"/>
  <c r="R1372" i="14"/>
  <c r="S1372" i="14" s="1"/>
  <c r="R1373" i="14"/>
  <c r="S1373" i="14" s="1"/>
  <c r="R1374" i="14"/>
  <c r="S1374" i="14" s="1"/>
  <c r="R1375" i="14"/>
  <c r="S1375" i="14" s="1"/>
  <c r="R1376" i="14"/>
  <c r="S1376" i="14"/>
  <c r="R1377" i="14"/>
  <c r="S1377" i="14" s="1"/>
  <c r="R1378" i="14"/>
  <c r="S1378" i="14" s="1"/>
  <c r="R1379" i="14"/>
  <c r="S1379" i="14" s="1"/>
  <c r="R1380" i="14"/>
  <c r="S1380" i="14"/>
  <c r="R1381" i="14"/>
  <c r="S1381" i="14"/>
  <c r="R1382" i="14"/>
  <c r="S1382" i="14" s="1"/>
  <c r="R1383" i="14"/>
  <c r="S1383" i="14" s="1"/>
  <c r="R1385" i="14"/>
  <c r="S1385" i="14"/>
  <c r="R1387" i="14"/>
  <c r="S1387" i="14" s="1"/>
  <c r="R1388" i="14"/>
  <c r="S1388" i="14"/>
  <c r="R1390" i="14"/>
  <c r="S1390" i="14"/>
  <c r="R1391" i="14"/>
  <c r="S1391" i="14"/>
  <c r="R1393" i="14"/>
  <c r="S1393" i="14" s="1"/>
  <c r="R1394" i="14"/>
  <c r="S1394" i="14" s="1"/>
  <c r="R1395" i="14"/>
  <c r="S1395" i="14" s="1"/>
  <c r="R1396" i="14"/>
  <c r="S1396" i="14" s="1"/>
  <c r="R1397" i="14"/>
  <c r="S1397" i="14" s="1"/>
  <c r="R1398" i="14"/>
  <c r="S1398" i="14" s="1"/>
  <c r="R1399" i="14"/>
  <c r="S1399" i="14"/>
  <c r="R1400" i="14"/>
  <c r="S1400" i="14" s="1"/>
  <c r="R1401" i="14"/>
  <c r="S1401" i="14"/>
  <c r="R1402" i="14"/>
  <c r="S1402" i="14"/>
  <c r="R1403" i="14"/>
  <c r="S1403" i="14" s="1"/>
  <c r="R1405" i="14"/>
  <c r="S1405" i="14" s="1"/>
  <c r="R1407" i="14"/>
  <c r="S1407" i="14" s="1"/>
  <c r="R1408" i="14"/>
  <c r="S1408" i="14"/>
  <c r="R1409" i="14"/>
  <c r="S1409" i="14" s="1"/>
  <c r="R1410" i="14"/>
  <c r="S1410" i="14" s="1"/>
  <c r="R1411" i="14"/>
  <c r="S1411" i="14"/>
  <c r="R1412" i="14"/>
  <c r="S1412" i="14" s="1"/>
  <c r="R1413" i="14"/>
  <c r="S1413" i="14"/>
  <c r="R1416" i="14"/>
  <c r="S1416" i="14"/>
  <c r="R1417" i="14"/>
  <c r="S1417" i="14"/>
  <c r="R1419" i="14"/>
  <c r="S1419" i="14" s="1"/>
  <c r="R1421" i="14"/>
  <c r="S1421" i="14"/>
  <c r="R1422" i="14"/>
  <c r="S1422" i="14" s="1"/>
  <c r="R1423" i="14"/>
  <c r="S1423" i="14" s="1"/>
  <c r="R1424" i="14"/>
  <c r="S1424" i="14" s="1"/>
  <c r="R1427" i="14"/>
  <c r="S1427" i="14" s="1"/>
  <c r="R1428" i="14"/>
  <c r="S1428" i="14" s="1"/>
  <c r="R1429" i="14"/>
  <c r="S1429" i="14" s="1"/>
  <c r="R1430" i="14"/>
  <c r="S1430" i="14" s="1"/>
  <c r="R1431" i="14"/>
  <c r="S1431" i="14" s="1"/>
  <c r="R1433" i="14"/>
  <c r="S1433" i="14" s="1"/>
  <c r="R1434" i="14"/>
  <c r="S1434" i="14"/>
  <c r="R1436" i="14"/>
  <c r="S1436" i="14"/>
  <c r="R1437" i="14"/>
  <c r="S1437" i="14" s="1"/>
  <c r="R1438" i="14"/>
  <c r="S1438" i="14"/>
  <c r="R1439" i="14"/>
  <c r="S1439" i="14"/>
  <c r="R1440" i="14"/>
  <c r="S1440" i="14" s="1"/>
  <c r="R1441" i="14"/>
  <c r="S1441" i="14"/>
  <c r="R1442" i="14"/>
  <c r="S1442" i="14" s="1"/>
  <c r="R1443" i="14"/>
  <c r="S1443" i="14"/>
  <c r="R1444" i="14"/>
  <c r="S1444" i="14" s="1"/>
  <c r="R1446" i="14"/>
  <c r="S1446" i="14" s="1"/>
  <c r="R1449" i="14"/>
  <c r="S1449" i="14" s="1"/>
  <c r="R1450" i="14"/>
  <c r="S1450" i="14" s="1"/>
  <c r="R1451" i="14"/>
  <c r="S1451" i="14" s="1"/>
  <c r="R1452" i="14"/>
  <c r="S1452" i="14" s="1"/>
  <c r="R1453" i="14"/>
  <c r="S1453" i="14"/>
  <c r="R1454" i="14"/>
  <c r="S1454" i="14"/>
  <c r="R1455" i="14"/>
  <c r="S1455" i="14" s="1"/>
  <c r="R1456" i="14"/>
  <c r="S1456" i="14" s="1"/>
  <c r="R1457" i="14"/>
  <c r="S1457" i="14" s="1"/>
  <c r="R1458" i="14"/>
  <c r="S1458" i="14" s="1"/>
  <c r="R1459" i="14"/>
  <c r="S1459" i="14" s="1"/>
  <c r="R1460" i="14"/>
  <c r="S1460" i="14" s="1"/>
  <c r="R1461" i="14"/>
  <c r="S1461" i="14"/>
  <c r="R1462" i="14"/>
  <c r="S1462" i="14" s="1"/>
  <c r="R1463" i="14"/>
  <c r="S1463" i="14"/>
  <c r="R1464" i="14"/>
  <c r="S1464" i="14"/>
  <c r="R1466" i="14"/>
  <c r="S1466" i="14" s="1"/>
  <c r="R1467" i="14"/>
  <c r="S1467" i="14"/>
  <c r="R1468" i="14"/>
  <c r="S1468" i="14"/>
  <c r="R1469" i="14"/>
  <c r="S1469" i="14" s="1"/>
  <c r="R1470" i="14"/>
  <c r="S1470" i="14" s="1"/>
  <c r="R1471" i="14"/>
  <c r="S1471" i="14"/>
  <c r="R1473" i="14"/>
  <c r="S1473" i="14" s="1"/>
  <c r="R1474" i="14"/>
  <c r="S1474" i="14"/>
  <c r="R1475" i="14"/>
  <c r="S1475" i="14"/>
  <c r="R1476" i="14"/>
  <c r="S1476" i="14"/>
  <c r="R1477" i="14"/>
  <c r="S1477" i="14"/>
  <c r="R1478" i="14"/>
  <c r="S1478" i="14"/>
  <c r="R1480" i="14"/>
  <c r="S1480" i="14"/>
  <c r="R1482" i="14"/>
  <c r="S1482" i="14" s="1"/>
  <c r="R1483" i="14"/>
  <c r="S1483" i="14"/>
  <c r="R1484" i="14"/>
  <c r="S1484" i="14"/>
  <c r="R1486" i="14"/>
  <c r="S1486" i="14" s="1"/>
  <c r="R1487" i="14"/>
  <c r="S1487" i="14" s="1"/>
  <c r="R1489" i="14"/>
  <c r="S1489" i="14" s="1"/>
  <c r="R1490" i="14"/>
  <c r="S1490" i="14" s="1"/>
  <c r="R1491" i="14"/>
  <c r="S1491" i="14"/>
  <c r="R1492" i="14"/>
  <c r="S1492" i="14" s="1"/>
  <c r="R1493" i="14"/>
  <c r="S1493" i="14"/>
  <c r="R1494" i="14"/>
  <c r="S1494" i="14"/>
  <c r="R1495" i="14"/>
  <c r="S1495" i="14" s="1"/>
  <c r="R1496" i="14"/>
  <c r="S1496" i="14"/>
  <c r="R1497" i="14"/>
  <c r="S1497" i="14" s="1"/>
  <c r="R1498" i="14"/>
  <c r="S1498" i="14" s="1"/>
  <c r="R1499" i="14"/>
  <c r="S1499" i="14" s="1"/>
  <c r="R1500" i="14"/>
  <c r="S1500" i="14"/>
  <c r="R1501" i="14"/>
  <c r="S1501" i="14" s="1"/>
  <c r="R1502" i="14"/>
  <c r="S1502" i="14" s="1"/>
  <c r="R1503" i="14"/>
  <c r="S1503" i="14"/>
  <c r="R1505" i="14"/>
  <c r="S1505" i="14"/>
  <c r="R1507" i="14"/>
  <c r="S1507" i="14" s="1"/>
  <c r="R1508" i="14"/>
  <c r="S1508" i="14"/>
  <c r="R1510" i="14"/>
  <c r="S1510" i="14"/>
  <c r="R1511" i="14"/>
  <c r="S1511" i="14"/>
  <c r="R1512" i="14"/>
  <c r="S1512" i="14"/>
  <c r="R1513" i="14"/>
  <c r="S1513" i="14"/>
  <c r="R1514" i="14"/>
  <c r="S1514" i="14"/>
  <c r="R1515" i="14"/>
  <c r="S1515" i="14"/>
  <c r="R1516" i="14"/>
  <c r="S1516" i="14" s="1"/>
  <c r="R1517" i="14"/>
  <c r="S1517" i="14" s="1"/>
  <c r="R1518" i="14"/>
  <c r="S1518" i="14" s="1"/>
  <c r="R1519" i="14"/>
  <c r="S1519" i="14" s="1"/>
  <c r="R1521" i="14"/>
  <c r="S1521" i="14" s="1"/>
  <c r="R1523" i="14"/>
  <c r="S1523" i="14"/>
  <c r="R1524" i="14"/>
  <c r="S1524" i="14"/>
  <c r="R1525" i="14"/>
  <c r="S1525" i="14" s="1"/>
  <c r="R1527" i="14"/>
  <c r="S1527" i="14"/>
  <c r="R1530" i="14"/>
  <c r="S1530" i="14" s="1"/>
  <c r="R1531" i="14"/>
  <c r="S1531" i="14" s="1"/>
  <c r="R1533" i="14"/>
  <c r="S1533" i="14"/>
  <c r="R1536" i="14"/>
  <c r="S1536" i="14"/>
  <c r="R1537" i="14"/>
  <c r="S1537" i="14" s="1"/>
  <c r="R1541" i="14"/>
  <c r="S1541" i="14" s="1"/>
  <c r="R1542" i="14"/>
  <c r="S1542" i="14"/>
  <c r="R1543" i="14"/>
  <c r="S1543" i="14"/>
  <c r="R1544" i="14"/>
  <c r="S1544" i="14" s="1"/>
  <c r="R1546" i="14"/>
  <c r="S1546" i="14"/>
  <c r="R1550" i="14"/>
  <c r="S1550" i="14" s="1"/>
  <c r="R1551" i="14"/>
  <c r="S1551" i="14"/>
  <c r="R1552" i="14"/>
  <c r="S1552" i="14"/>
  <c r="R1553" i="14"/>
  <c r="S1553" i="14" s="1"/>
  <c r="R1554" i="14"/>
  <c r="S1554" i="14" s="1"/>
  <c r="R1555" i="14"/>
  <c r="S1555" i="14" s="1"/>
  <c r="R1557" i="14"/>
  <c r="S1557" i="14" s="1"/>
  <c r="R1558" i="14"/>
  <c r="S1558" i="14" s="1"/>
  <c r="R1559" i="14"/>
  <c r="S1559" i="14" s="1"/>
  <c r="R1560" i="14"/>
  <c r="S1560" i="14" s="1"/>
  <c r="R1561" i="14"/>
  <c r="S1561" i="14"/>
  <c r="R1565" i="14"/>
  <c r="S1565" i="14"/>
  <c r="R1568" i="14"/>
  <c r="S1568" i="14" s="1"/>
  <c r="R1569" i="14"/>
  <c r="S1569" i="14" s="1"/>
  <c r="R1570" i="14"/>
  <c r="S1570" i="14" s="1"/>
  <c r="R1573" i="14"/>
  <c r="S1573" i="14"/>
  <c r="R1574" i="14"/>
  <c r="S1574" i="14"/>
  <c r="R1575" i="14"/>
  <c r="S1575" i="14"/>
  <c r="R1576" i="14"/>
  <c r="S1576" i="14"/>
  <c r="R1578" i="14"/>
  <c r="S1578" i="14" s="1"/>
  <c r="R1579" i="14"/>
  <c r="S1579" i="14" s="1"/>
  <c r="R1580" i="14"/>
  <c r="S1580" i="14" s="1"/>
  <c r="R1581" i="14"/>
  <c r="S1581" i="14"/>
  <c r="R1582" i="14"/>
  <c r="S1582" i="14" s="1"/>
  <c r="R1584" i="14"/>
  <c r="S1584" i="14"/>
  <c r="R1586" i="14"/>
  <c r="S1586" i="14" s="1"/>
  <c r="R1587" i="14"/>
  <c r="S1587" i="14" s="1"/>
  <c r="R1588" i="14"/>
  <c r="S1588" i="14" s="1"/>
  <c r="R1589" i="14"/>
  <c r="S1589" i="14" s="1"/>
  <c r="R1590" i="14"/>
  <c r="S1590" i="14" s="1"/>
  <c r="R1591" i="14"/>
  <c r="S1591" i="14" s="1"/>
  <c r="R1593" i="14"/>
  <c r="S1593" i="14" s="1"/>
  <c r="R1594" i="14"/>
  <c r="S1594" i="14"/>
  <c r="R1595" i="14"/>
  <c r="S1595" i="14"/>
  <c r="R1596" i="14"/>
  <c r="S1596" i="14" s="1"/>
  <c r="R1597" i="14"/>
  <c r="S1597" i="14" s="1"/>
  <c r="R1599" i="14"/>
  <c r="S1599" i="14" s="1"/>
  <c r="R1606" i="14"/>
  <c r="S1606" i="14" s="1"/>
  <c r="R1607" i="14"/>
  <c r="S1607" i="14" s="1"/>
  <c r="R1608" i="14"/>
  <c r="S1608" i="14" s="1"/>
  <c r="R1609" i="14"/>
  <c r="S1609" i="14"/>
  <c r="R1610" i="14"/>
  <c r="S1610" i="14" s="1"/>
  <c r="R1611" i="14"/>
  <c r="S1611" i="14"/>
  <c r="R1612" i="14"/>
  <c r="S1612" i="14" s="1"/>
  <c r="R1613" i="14"/>
  <c r="S1613" i="14" s="1"/>
  <c r="R1618" i="14"/>
  <c r="S1618" i="14" s="1"/>
  <c r="R1619" i="14"/>
  <c r="S1619" i="14"/>
  <c r="R1621" i="14"/>
  <c r="S1621" i="14" s="1"/>
  <c r="R1622" i="14"/>
  <c r="S1622" i="14" s="1"/>
  <c r="R1623" i="14"/>
  <c r="S1623" i="14" s="1"/>
  <c r="R1624" i="14"/>
  <c r="S1624" i="14"/>
  <c r="R1625" i="14"/>
  <c r="S1625" i="14" s="1"/>
  <c r="R1626" i="14"/>
  <c r="S1626" i="14"/>
  <c r="R1627" i="14"/>
  <c r="S1627" i="14"/>
  <c r="R1629" i="14"/>
  <c r="S1629" i="14" s="1"/>
  <c r="R1630" i="14"/>
  <c r="S1630" i="14" s="1"/>
  <c r="R1631" i="14"/>
  <c r="S1631" i="14" s="1"/>
  <c r="R1632" i="14"/>
  <c r="S1632" i="14" s="1"/>
  <c r="R1633" i="14"/>
  <c r="S1633" i="14" s="1"/>
  <c r="R1634" i="14"/>
  <c r="S1634" i="14"/>
  <c r="R1636" i="14"/>
  <c r="S1636" i="14" s="1"/>
  <c r="R1637" i="14"/>
  <c r="S1637" i="14" s="1"/>
  <c r="R1638" i="14"/>
  <c r="S1638" i="14" s="1"/>
  <c r="R1639" i="14"/>
  <c r="S1639" i="14" s="1"/>
  <c r="R1640" i="14"/>
  <c r="S1640" i="14"/>
  <c r="R1641" i="14"/>
  <c r="S1641" i="14"/>
  <c r="R1643" i="14"/>
  <c r="S1643" i="14" s="1"/>
  <c r="R1644" i="14"/>
  <c r="S1644" i="14"/>
  <c r="R1645" i="14"/>
  <c r="S1645" i="14" s="1"/>
  <c r="R1646" i="14"/>
  <c r="S1646" i="14" s="1"/>
  <c r="R1647" i="14"/>
  <c r="S1647" i="14" s="1"/>
  <c r="R1648" i="14"/>
  <c r="S1648" i="14" s="1"/>
  <c r="R1649" i="14"/>
  <c r="S1649" i="14" s="1"/>
  <c r="R1650" i="14"/>
  <c r="S1650" i="14" s="1"/>
  <c r="R1652" i="14"/>
  <c r="S1652" i="14"/>
  <c r="R1656" i="14"/>
  <c r="S1656" i="14" s="1"/>
  <c r="R1657" i="14"/>
  <c r="S1657" i="14"/>
  <c r="R1658" i="14"/>
  <c r="S1658" i="14" s="1"/>
  <c r="R1660" i="14"/>
  <c r="S1660" i="14" s="1"/>
  <c r="R1662" i="14"/>
  <c r="S1662" i="14" s="1"/>
  <c r="R1664" i="14"/>
  <c r="S1664" i="14" s="1"/>
  <c r="R1665" i="14"/>
  <c r="S1665" i="14" s="1"/>
  <c r="R1667" i="14"/>
  <c r="S1667" i="14"/>
  <c r="R1668" i="14"/>
  <c r="S1668" i="14" s="1"/>
  <c r="R1669" i="14"/>
  <c r="S1669" i="14" s="1"/>
  <c r="R1670" i="14"/>
  <c r="S1670" i="14"/>
  <c r="R1671" i="14"/>
  <c r="S1671" i="14" s="1"/>
  <c r="R1672" i="14"/>
  <c r="S1672" i="14"/>
  <c r="R1673" i="14"/>
  <c r="S1673" i="14"/>
  <c r="R1674" i="14"/>
  <c r="S1674" i="14" s="1"/>
  <c r="R1676" i="14"/>
  <c r="S1676" i="14" s="1"/>
  <c r="R1678" i="14"/>
  <c r="S1678" i="14" s="1"/>
  <c r="R1679" i="14"/>
  <c r="S1679" i="14" s="1"/>
  <c r="R1680" i="14"/>
  <c r="S1680" i="14"/>
  <c r="R1681" i="14"/>
  <c r="S1681" i="14"/>
  <c r="R1683" i="14"/>
  <c r="S1683" i="14"/>
  <c r="R1684" i="14"/>
  <c r="S1684" i="14" s="1"/>
  <c r="R1685" i="14"/>
  <c r="S1685" i="14" s="1"/>
  <c r="R1686" i="14"/>
  <c r="S1686" i="14"/>
  <c r="R1687" i="14"/>
  <c r="S1687" i="14" s="1"/>
  <c r="R1689" i="14"/>
  <c r="S1689" i="14"/>
  <c r="R1690" i="14"/>
  <c r="S1690" i="14" s="1"/>
  <c r="R1691" i="14"/>
  <c r="S1691" i="14" s="1"/>
  <c r="R1693" i="14"/>
  <c r="S1693" i="14" s="1"/>
  <c r="R1694" i="14"/>
  <c r="S1694" i="14" s="1"/>
  <c r="R1695" i="14"/>
  <c r="S1695" i="14" s="1"/>
  <c r="R1696" i="14"/>
  <c r="S1696" i="14" s="1"/>
  <c r="R1698" i="14"/>
  <c r="S1698" i="14"/>
  <c r="R1699" i="14"/>
  <c r="S1699" i="14"/>
  <c r="R1701" i="14"/>
  <c r="S1701" i="14"/>
  <c r="R1702" i="14"/>
  <c r="S1702" i="14"/>
  <c r="R1703" i="14"/>
  <c r="S1703" i="14" s="1"/>
  <c r="R1704" i="14"/>
  <c r="S1704" i="14"/>
  <c r="R1705" i="14"/>
  <c r="S1705" i="14" s="1"/>
  <c r="R1706" i="14"/>
  <c r="S1706" i="14" s="1"/>
  <c r="R1709" i="14"/>
  <c r="S1709" i="14" s="1"/>
  <c r="R1710" i="14"/>
  <c r="S1710" i="14" s="1"/>
  <c r="R1711" i="14"/>
  <c r="S1711" i="14"/>
  <c r="R1712" i="14"/>
  <c r="S1712" i="14" s="1"/>
  <c r="R1713" i="14"/>
  <c r="S1713" i="14" s="1"/>
  <c r="R1714" i="14"/>
  <c r="S1714" i="14"/>
  <c r="R1716" i="14"/>
  <c r="S1716" i="14" s="1"/>
  <c r="R1717" i="14"/>
  <c r="S1717" i="14" s="1"/>
  <c r="R1718" i="14"/>
  <c r="S1718" i="14" s="1"/>
  <c r="R1719" i="14"/>
  <c r="S1719" i="14"/>
  <c r="R1720" i="14"/>
  <c r="S1720" i="14" s="1"/>
  <c r="R1721" i="14"/>
  <c r="S1721" i="14" s="1"/>
  <c r="R1722" i="14"/>
  <c r="S1722" i="14"/>
  <c r="R1724" i="14"/>
  <c r="S1724" i="14" s="1"/>
  <c r="R1725" i="14"/>
  <c r="S1725" i="14" s="1"/>
  <c r="R1726" i="14"/>
  <c r="S1726" i="14"/>
  <c r="R1727" i="14"/>
  <c r="S1727" i="14" s="1"/>
  <c r="R1730" i="14"/>
  <c r="S1730" i="14" s="1"/>
  <c r="R1731" i="14"/>
  <c r="S1731" i="14" s="1"/>
  <c r="R1732" i="14"/>
  <c r="S1732" i="14"/>
  <c r="R1733" i="14"/>
  <c r="S1733" i="14" s="1"/>
  <c r="R1734" i="14"/>
  <c r="S1734" i="14" s="1"/>
  <c r="R1735" i="14"/>
  <c r="S1735" i="14"/>
  <c r="R1736" i="14"/>
  <c r="S1736" i="14"/>
  <c r="R1737" i="14"/>
  <c r="S1737" i="14" s="1"/>
  <c r="R1738" i="14"/>
  <c r="S1738" i="14" s="1"/>
  <c r="R1739" i="14"/>
  <c r="S1739" i="14" s="1"/>
  <c r="R1740" i="14"/>
  <c r="S1740" i="14" s="1"/>
  <c r="R1741" i="14"/>
  <c r="S1741" i="14" s="1"/>
  <c r="R1742" i="14"/>
  <c r="S1742" i="14"/>
  <c r="R1743" i="14"/>
  <c r="S1743" i="14" s="1"/>
  <c r="R1744" i="14"/>
  <c r="S1744" i="14"/>
  <c r="R1745" i="14"/>
  <c r="S1745" i="14" s="1"/>
  <c r="R1746" i="14"/>
  <c r="S1746" i="14" s="1"/>
  <c r="R1747" i="14"/>
  <c r="S1747" i="14"/>
  <c r="R1748" i="14"/>
  <c r="S1748" i="14" s="1"/>
  <c r="R1749" i="14"/>
  <c r="S1749" i="14" s="1"/>
  <c r="R1750" i="14"/>
  <c r="S1750" i="14" s="1"/>
  <c r="R1751" i="14"/>
  <c r="S1751" i="14" s="1"/>
  <c r="R1752" i="14"/>
  <c r="S1752" i="14" s="1"/>
  <c r="K4" i="1"/>
  <c r="J24" i="1"/>
  <c r="K24" i="1" s="1"/>
  <c r="I4" i="1"/>
  <c r="H24" i="1"/>
  <c r="I24" i="1" s="1"/>
  <c r="G66" i="1"/>
  <c r="F67" i="1"/>
  <c r="G67" i="1" s="1"/>
  <c r="P65" i="1"/>
  <c r="R65" i="1"/>
  <c r="T65" i="1"/>
  <c r="O66" i="1"/>
  <c r="P54" i="1"/>
  <c r="R54" i="1"/>
  <c r="T54" i="1"/>
  <c r="P42" i="1"/>
  <c r="R42" i="1"/>
  <c r="T42" i="1"/>
  <c r="K61" i="1"/>
  <c r="J64" i="1"/>
  <c r="I61" i="1"/>
  <c r="H64" i="1"/>
  <c r="K51" i="1"/>
  <c r="J53" i="1"/>
  <c r="I45" i="1"/>
  <c r="H49" i="1"/>
  <c r="I49" i="1" s="1"/>
  <c r="I33" i="1"/>
  <c r="H41" i="1"/>
  <c r="I52" i="1"/>
  <c r="H53" i="1"/>
  <c r="K36" i="1"/>
  <c r="J41" i="1"/>
  <c r="P66" i="1" l="1"/>
  <c r="R66" i="1"/>
  <c r="T66" i="1"/>
  <c r="O67" i="1"/>
  <c r="J65" i="1"/>
  <c r="K64" i="1"/>
  <c r="H65" i="1"/>
  <c r="I64" i="1"/>
  <c r="J54" i="1"/>
  <c r="K54" i="1" s="1"/>
  <c r="K53" i="1"/>
  <c r="H42" i="1"/>
  <c r="I42" i="1" s="1"/>
  <c r="I41" i="1"/>
  <c r="H54" i="1"/>
  <c r="I54" i="1" s="1"/>
  <c r="I53" i="1"/>
  <c r="J42" i="1"/>
  <c r="K42" i="1" s="1"/>
  <c r="K41" i="1"/>
  <c r="P67" i="1" l="1"/>
  <c r="R67" i="1"/>
  <c r="T67" i="1"/>
  <c r="K65" i="1"/>
  <c r="J66" i="1"/>
  <c r="I65" i="1"/>
  <c r="H66" i="1"/>
  <c r="K66" i="1" l="1"/>
  <c r="J67" i="1"/>
  <c r="K67" i="1" s="1"/>
  <c r="I66" i="1"/>
  <c r="H67" i="1"/>
  <c r="I67" i="1" s="1"/>
</calcChain>
</file>

<file path=xl/sharedStrings.xml><?xml version="1.0" encoding="utf-8"?>
<sst xmlns="http://schemas.openxmlformats.org/spreadsheetml/2006/main" count="47345" uniqueCount="4791">
  <si>
    <t>DEALER PERFORMANCE SUMMARY (Dec'25)</t>
  </si>
  <si>
    <t>&lt;=15% mark red</t>
  </si>
  <si>
    <t>&gt;=50% mark red</t>
  </si>
  <si>
    <t>AREA</t>
  </si>
  <si>
    <t>ASM</t>
  </si>
  <si>
    <t>RSM</t>
  </si>
  <si>
    <t>TOTAL SALE</t>
  </si>
  <si>
    <t>PREMIUM SALE</t>
  </si>
  <si>
    <t>PREMIUM %</t>
  </si>
  <si>
    <t>DEGROWTH DEALER (Nov'25 VS Oct'25) (NOS)</t>
  </si>
  <si>
    <t>% of DEGROWING DEALERS
(Nov'25 VS Oct'24)</t>
  </si>
  <si>
    <t>DEGROWTH DEALER (Nov'25 VS Nov'24) 
(NOS)</t>
  </si>
  <si>
    <t>% of DEGROWING DEALERS
(Nov'25 VS Nov''24)</t>
  </si>
  <si>
    <t>TOTAL DEALER (NOS)</t>
  </si>
  <si>
    <t>EXCLUSIVE DEALERS
(NOS)</t>
  </si>
  <si>
    <t>Targeted Dealer Nos
(Nov-25)</t>
  </si>
  <si>
    <t>ZERO LIFTERS (NOS)</t>
  </si>
  <si>
    <t>% of ZERO LIFTERS</t>
  </si>
  <si>
    <t>ZERO LIFTERS Increase/ Decrease (NOS)</t>
  </si>
  <si>
    <t>Zero lifters in Nov'25 &amp; &lt;30 MT lifted in Oct'25</t>
  </si>
  <si>
    <t>Zero lifters in Nov'25 &amp; &gt;=30 MT lifted in Oct'25</t>
  </si>
  <si>
    <t>NAGAON</t>
  </si>
  <si>
    <t>SANJEEV BARMAN</t>
  </si>
  <si>
    <t>VIKASH KUMAR</t>
  </si>
  <si>
    <t>HOJAI</t>
  </si>
  <si>
    <t>KARBIANGLONG</t>
  </si>
  <si>
    <t>N C HILLS</t>
  </si>
  <si>
    <t>TEZPUR</t>
  </si>
  <si>
    <t>PRAKASH GHIMRE</t>
  </si>
  <si>
    <t>BISWANATH</t>
  </si>
  <si>
    <t>LAKHIMPUR</t>
  </si>
  <si>
    <t>VACANT ASM NLP</t>
  </si>
  <si>
    <t>DHEMAJI</t>
  </si>
  <si>
    <t>VACANT ASM DHEMAJI</t>
  </si>
  <si>
    <t>AP- BANDERDEWA</t>
  </si>
  <si>
    <t>SATYAJIT SAHA</t>
  </si>
  <si>
    <t>AP- LEKHABALI</t>
  </si>
  <si>
    <t>JORHAT</t>
  </si>
  <si>
    <t>NIRANJAN MANDAL</t>
  </si>
  <si>
    <t>SUBHASISH BHOWMIK</t>
  </si>
  <si>
    <t>GOLAGHAT</t>
  </si>
  <si>
    <t>SIBSAGAR</t>
  </si>
  <si>
    <t>SUJIT SAXENA</t>
  </si>
  <si>
    <t>DIBRUGARH</t>
  </si>
  <si>
    <t>MANOJ CHETRY</t>
  </si>
  <si>
    <t>AP- TINSUKIA SIDE</t>
  </si>
  <si>
    <t>RAJU UDADHYAYA</t>
  </si>
  <si>
    <t>TINSUKIA</t>
  </si>
  <si>
    <t>SHILLONG</t>
  </si>
  <si>
    <t>VACANT ASM SHILLONG</t>
  </si>
  <si>
    <t>-</t>
  </si>
  <si>
    <t>JAINTIA HILLS</t>
  </si>
  <si>
    <t>MANIPUR</t>
  </si>
  <si>
    <t>NARAYAN SHARMA</t>
  </si>
  <si>
    <t>BASUDEV ROY</t>
  </si>
  <si>
    <t>NAGALAND</t>
  </si>
  <si>
    <t>ROBIN LIMBU</t>
  </si>
  <si>
    <t>NE 1 TOTAL</t>
  </si>
  <si>
    <t>GUWAHATI RURAL</t>
  </si>
  <si>
    <t>SUBHASH ARJEL</t>
  </si>
  <si>
    <t>SAURABH KUMAR</t>
  </si>
  <si>
    <t>DARANG</t>
  </si>
  <si>
    <t>GUWAHATI URBAN</t>
  </si>
  <si>
    <t>VACANT</t>
  </si>
  <si>
    <t>MORIGAON</t>
  </si>
  <si>
    <t>Lower Assam- 1 (Bongaigaon)</t>
  </si>
  <si>
    <t>ANIMESH NATH</t>
  </si>
  <si>
    <t>Lower Assam- 2 (Barpeta)</t>
  </si>
  <si>
    <t>BIKASH KALITA</t>
  </si>
  <si>
    <t>Lower Assam- 3</t>
  </si>
  <si>
    <t>VACANT ASM LA 3</t>
  </si>
  <si>
    <t>TURA HILLS</t>
  </si>
  <si>
    <t>SAFIOR RAHMAN</t>
  </si>
  <si>
    <t>TURA PLAIN</t>
  </si>
  <si>
    <t>AGARTALA</t>
  </si>
  <si>
    <t>BIKRAM HALDER</t>
  </si>
  <si>
    <t>GHALIB AYUBI</t>
  </si>
  <si>
    <t>UDAIPUR</t>
  </si>
  <si>
    <t>DHARMANAGAR</t>
  </si>
  <si>
    <t>MIZORAM</t>
  </si>
  <si>
    <t>SAGAR DEY</t>
  </si>
  <si>
    <t>CACHAR</t>
  </si>
  <si>
    <t>NIHARENDU BANIK</t>
  </si>
  <si>
    <t>HAILAKANDI</t>
  </si>
  <si>
    <t>KARIMGANJ</t>
  </si>
  <si>
    <t>AJIT KURMI</t>
  </si>
  <si>
    <t>NE 2 TOTAL</t>
  </si>
  <si>
    <t>NE TOTAL</t>
  </si>
  <si>
    <t>COOCH BEHAR</t>
  </si>
  <si>
    <t>VACANT ASM COOCH BEHAR</t>
  </si>
  <si>
    <t>RITICK CHATTERJEE</t>
  </si>
  <si>
    <t>ALIPURDUAR</t>
  </si>
  <si>
    <t>ABHIJIT DAM</t>
  </si>
  <si>
    <t>JALPAIGURI</t>
  </si>
  <si>
    <t>SHYAMAL CHAKRABORTY</t>
  </si>
  <si>
    <t>DARJEELING HILLS</t>
  </si>
  <si>
    <t>ARINDAM SAMADAR</t>
  </si>
  <si>
    <t>DARJEELING PLAINS</t>
  </si>
  <si>
    <t>SIKKIM</t>
  </si>
  <si>
    <t>DEBABRATA GHOSH</t>
  </si>
  <si>
    <t>NB 1 TOTAL</t>
  </si>
  <si>
    <t>UTTAR DINAJPUR</t>
  </si>
  <si>
    <t>PRAKRITISH SIKDER</t>
  </si>
  <si>
    <t>DAKSHIN DINAJPUR</t>
  </si>
  <si>
    <t>AMRITO NEOGE</t>
  </si>
  <si>
    <t>MALDA</t>
  </si>
  <si>
    <t>NB 2 TOTAL</t>
  </si>
  <si>
    <t>WB TOTAL</t>
  </si>
  <si>
    <t>KISHANGANJ</t>
  </si>
  <si>
    <t>SHASHI MISHRA</t>
  </si>
  <si>
    <t>SUBHANKAR BASH</t>
  </si>
  <si>
    <t>KATIHAR</t>
  </si>
  <si>
    <t>DEEPAK KUMAR</t>
  </si>
  <si>
    <t>PURNIA</t>
  </si>
  <si>
    <t>BH 1 TOTAL</t>
  </si>
  <si>
    <t>SAHARSA</t>
  </si>
  <si>
    <t>AMRIT AKASH</t>
  </si>
  <si>
    <t>SUPAUL &amp; MADHEPURA</t>
  </si>
  <si>
    <t>BHAGALPUR</t>
  </si>
  <si>
    <t>CHANDESHWAR TIWARI</t>
  </si>
  <si>
    <t>BEGUSARAI</t>
  </si>
  <si>
    <t>BISHAL ARUN</t>
  </si>
  <si>
    <t>MUZAFFARPUR</t>
  </si>
  <si>
    <t>SANJAY DUTTA</t>
  </si>
  <si>
    <t>BH 2 TOTAL</t>
  </si>
  <si>
    <t>BH TOTAL</t>
  </si>
  <si>
    <t>ROE TOTAL</t>
  </si>
  <si>
    <t>GRAND TOTAL</t>
  </si>
  <si>
    <t>REGION</t>
  </si>
  <si>
    <t>Count of REGION</t>
  </si>
  <si>
    <t>BH</t>
  </si>
  <si>
    <t>NB 1</t>
  </si>
  <si>
    <t>NB 2</t>
  </si>
  <si>
    <t>NE 1</t>
  </si>
  <si>
    <t>NE 2</t>
  </si>
  <si>
    <t>Total Result</t>
  </si>
  <si>
    <t>(empty)</t>
  </si>
  <si>
    <t>Count of DEALERS NAME</t>
  </si>
  <si>
    <t>Total</t>
  </si>
  <si>
    <t>Supaul &amp; Madhepura</t>
  </si>
  <si>
    <t>Cooch Behar</t>
  </si>
  <si>
    <t>AP- Banderdewa</t>
  </si>
  <si>
    <t>AP- Lekhabali</t>
  </si>
  <si>
    <t>AP- Tinsukia Side</t>
  </si>
  <si>
    <t>N C Hills</t>
  </si>
  <si>
    <t>Sibsagar</t>
  </si>
  <si>
    <t>Grand Total</t>
  </si>
  <si>
    <t>Data</t>
  </si>
  <si>
    <t>Sum of asad</t>
  </si>
  <si>
    <t>CODE</t>
  </si>
  <si>
    <t>SAP</t>
  </si>
  <si>
    <t>DEALERS NAME</t>
  </si>
  <si>
    <t>DOA</t>
  </si>
  <si>
    <t>Prorata Tgt</t>
  </si>
  <si>
    <t>ZERO</t>
  </si>
  <si>
    <t>asad</t>
  </si>
  <si>
    <t>S019</t>
  </si>
  <si>
    <t>SANDHYA HARDWARE STORES</t>
  </si>
  <si>
    <t>NEU018</t>
  </si>
  <si>
    <t>UNITED HARDWARE (MANJA)</t>
  </si>
  <si>
    <t>NEM194</t>
  </si>
  <si>
    <t>MUSTAKIM HARDWARE</t>
  </si>
  <si>
    <t>NER243</t>
  </si>
  <si>
    <t>RAJESH HARDWARE SHOP-HOJAI</t>
  </si>
  <si>
    <t>NEA371</t>
  </si>
  <si>
    <t>ASHOK KEJARIWAL</t>
  </si>
  <si>
    <t>NEH150</t>
  </si>
  <si>
    <t>HILLS HARDWARE &amp; GLASS</t>
  </si>
  <si>
    <t>NEM428</t>
  </si>
  <si>
    <t>MMR HARDWARE STORE</t>
  </si>
  <si>
    <t>NEB051</t>
  </si>
  <si>
    <t>BALAJI STORE (LAKHIMPUR)</t>
  </si>
  <si>
    <t>NES674</t>
  </si>
  <si>
    <t>JALAN STEEL</t>
  </si>
  <si>
    <t>NEN32</t>
  </si>
  <si>
    <t>NEW MINA HARDWARE</t>
  </si>
  <si>
    <t>NEM172</t>
  </si>
  <si>
    <t>MEGHA TRADE CENTRE</t>
  </si>
  <si>
    <t>NEM215</t>
  </si>
  <si>
    <t>MAHESH TRADERS (AP)</t>
  </si>
  <si>
    <t>NES480</t>
  </si>
  <si>
    <t>SATYAM HARDWARE - AP</t>
  </si>
  <si>
    <t>NER251</t>
  </si>
  <si>
    <t>ROYAL ENTERPRISE-AP</t>
  </si>
  <si>
    <t>NER285</t>
  </si>
  <si>
    <t>R K ENTERPRISES</t>
  </si>
  <si>
    <t>NEA011</t>
  </si>
  <si>
    <t>ARUNACHAL TRADERS</t>
  </si>
  <si>
    <t>NET055</t>
  </si>
  <si>
    <t>T T ENTERPRISE (LEKABALI)</t>
  </si>
  <si>
    <t>NEI024</t>
  </si>
  <si>
    <t>IR ENTERPRISES</t>
  </si>
  <si>
    <t>NEN216</t>
  </si>
  <si>
    <t>NAMAMI ENTERPRISES</t>
  </si>
  <si>
    <t>NET177</t>
  </si>
  <si>
    <t>TAGGU ENTERPRISES</t>
  </si>
  <si>
    <t>N008</t>
  </si>
  <si>
    <t>NATIONAL HARDWARE STORES</t>
  </si>
  <si>
    <t>NEA275</t>
  </si>
  <si>
    <t>A K ENTERPRISE (JOR)</t>
  </si>
  <si>
    <t>NEM371</t>
  </si>
  <si>
    <t>MAAHABOLI ENTERPRISE</t>
  </si>
  <si>
    <t>NES652</t>
  </si>
  <si>
    <t>S.B.TIMBER</t>
  </si>
  <si>
    <t>NEJ188</t>
  </si>
  <si>
    <t>J.R. HOSES</t>
  </si>
  <si>
    <t>NEG015</t>
  </si>
  <si>
    <t>GANAPATI TRADE &amp; ELECTRICALS</t>
  </si>
  <si>
    <t>NES534</t>
  </si>
  <si>
    <t>SINDHU AGRIWARE</t>
  </si>
  <si>
    <t>NES737</t>
  </si>
  <si>
    <t>SANDIP KUMAR NIMODIA</t>
  </si>
  <si>
    <t>S185</t>
  </si>
  <si>
    <t>SHYAM STEEL</t>
  </si>
  <si>
    <t>NEP082</t>
  </si>
  <si>
    <t>PURBANCHAL HARDWARE (DEMOW)</t>
  </si>
  <si>
    <t>B012</t>
  </si>
  <si>
    <t>BALDEODAS GHANSHYAM DAS</t>
  </si>
  <si>
    <t>L035</t>
  </si>
  <si>
    <t>LAXMI HARDWARE STORES (DIBRUGARH)</t>
  </si>
  <si>
    <t>NEA226</t>
  </si>
  <si>
    <t>ARUNODAY</t>
  </si>
  <si>
    <t>NES521</t>
  </si>
  <si>
    <t>SWAGAT TRADERS - DBR</t>
  </si>
  <si>
    <t>NES613</t>
  </si>
  <si>
    <t>SHREE GANESH TRADERS</t>
  </si>
  <si>
    <t>NEA375</t>
  </si>
  <si>
    <t>AVIGNA DISTRIBUTORS</t>
  </si>
  <si>
    <t>NEB114</t>
  </si>
  <si>
    <t>BIREN KUMAR</t>
  </si>
  <si>
    <t>NES412</t>
  </si>
  <si>
    <t>SAI HARDWARE</t>
  </si>
  <si>
    <t>NES419</t>
  </si>
  <si>
    <t>S C ENTERPRISES</t>
  </si>
  <si>
    <t>NEH139</t>
  </si>
  <si>
    <t>HIYA HARDWARE</t>
  </si>
  <si>
    <t>S248</t>
  </si>
  <si>
    <t>SHRI DROSTAR LYNGDOH</t>
  </si>
  <si>
    <t>NEP228</t>
  </si>
  <si>
    <t>POLO HILLS MACHINERY &amp; HARDWARE</t>
  </si>
  <si>
    <t>NES614</t>
  </si>
  <si>
    <t>SHUBHAM ENTERPRISES</t>
  </si>
  <si>
    <t>NEW004</t>
  </si>
  <si>
    <t>W PHAWA HARDWARE</t>
  </si>
  <si>
    <t>NEE040</t>
  </si>
  <si>
    <t>EJD HARDWARE</t>
  </si>
  <si>
    <t>S432</t>
  </si>
  <si>
    <t>SHANTIPUR HARDWARE STORE</t>
  </si>
  <si>
    <t>NEB160</t>
  </si>
  <si>
    <t>BILLSON GROUP</t>
  </si>
  <si>
    <t>NED250</t>
  </si>
  <si>
    <t>DHANESHWARI STEEL</t>
  </si>
  <si>
    <t>NEK101</t>
  </si>
  <si>
    <t>KIHO ENTERPRISE</t>
  </si>
  <si>
    <t>NEM240</t>
  </si>
  <si>
    <t>MOON HARDWARE &amp; STEEL FABRICATION</t>
  </si>
  <si>
    <t>NEZ013</t>
  </si>
  <si>
    <t>ZARBEN TRADERS - NLD</t>
  </si>
  <si>
    <t>NEK163</t>
  </si>
  <si>
    <t>K.B. TRADING</t>
  </si>
  <si>
    <t>NEA458</t>
  </si>
  <si>
    <t>A R ENTERPRISE</t>
  </si>
  <si>
    <t>NER328</t>
  </si>
  <si>
    <t>R.K. TRADING</t>
  </si>
  <si>
    <t>NES692</t>
  </si>
  <si>
    <t>SHIVAM STEEL</t>
  </si>
  <si>
    <t>NED022</t>
  </si>
  <si>
    <t>DUDJAN STORE</t>
  </si>
  <si>
    <t>NED098</t>
  </si>
  <si>
    <t>DAS BROTHERS</t>
  </si>
  <si>
    <t>NEN098</t>
  </si>
  <si>
    <t>NILACHAL PAINTS &amp; SANITARY</t>
  </si>
  <si>
    <t>NES296</t>
  </si>
  <si>
    <t>SHREE GANESH ENTERPRISE (GHY)</t>
  </si>
  <si>
    <t>NEM351</t>
  </si>
  <si>
    <t>MODAK ENTERPRISE</t>
  </si>
  <si>
    <t>NEL133</t>
  </si>
  <si>
    <t>LILA ENTERPRISE</t>
  </si>
  <si>
    <t>NEB171</t>
  </si>
  <si>
    <t>BHAI BHAI STEELS</t>
  </si>
  <si>
    <t>NEN160</t>
  </si>
  <si>
    <t>NIRANJAN HARDWARE STORES</t>
  </si>
  <si>
    <t>NEM393</t>
  </si>
  <si>
    <t>MUKTA HARDWARE</t>
  </si>
  <si>
    <t>NEN130</t>
  </si>
  <si>
    <t>NEW CHANDIMATA TRADERS</t>
  </si>
  <si>
    <t>NEM294</t>
  </si>
  <si>
    <t>MAA TRIPURASWARI CONSTRUCTION</t>
  </si>
  <si>
    <t>NEC104</t>
  </si>
  <si>
    <t>C R ENTERPRISE</t>
  </si>
  <si>
    <t>NEM445</t>
  </si>
  <si>
    <t>MAA MANI IRON STORES</t>
  </si>
  <si>
    <t>NES058</t>
  </si>
  <si>
    <t>SUPRIYA STORES</t>
  </si>
  <si>
    <t>NES612</t>
  </si>
  <si>
    <t>SRI UTTAM KUMAR ROY</t>
  </si>
  <si>
    <t>NES620</t>
  </si>
  <si>
    <t>SRI SANJOY PAUL</t>
  </si>
  <si>
    <t>NEN211</t>
  </si>
  <si>
    <t>NEW LASKAR TRADER'S</t>
  </si>
  <si>
    <t>NEJ051</t>
  </si>
  <si>
    <t>J &amp; J TRADERS (KARIMGANJ)</t>
  </si>
  <si>
    <t>NED237</t>
  </si>
  <si>
    <t>DEB TRADERS</t>
  </si>
  <si>
    <t>NED243</t>
  </si>
  <si>
    <t>D.N.S. ENTERPRISES</t>
  </si>
  <si>
    <t>NEJ017</t>
  </si>
  <si>
    <t>JENNY ENTERPRISE</t>
  </si>
  <si>
    <t>NEB115</t>
  </si>
  <si>
    <t>BEE JO STORE (AIZ)</t>
  </si>
  <si>
    <t>NEV052</t>
  </si>
  <si>
    <t>VELI HARDWARE</t>
  </si>
  <si>
    <t>NER273</t>
  </si>
  <si>
    <t>R&amp;C ENTERPRISE</t>
  </si>
  <si>
    <t>NEC126</t>
  </si>
  <si>
    <t>C.L.ENTERPRISES</t>
  </si>
  <si>
    <t>NEC136</t>
  </si>
  <si>
    <t>CHHANGTE HARDWARE</t>
  </si>
  <si>
    <t>M160</t>
  </si>
  <si>
    <t>MONORANJAN DAS</t>
  </si>
  <si>
    <t>NEB002</t>
  </si>
  <si>
    <t>BILLINDRO SANGMA</t>
  </si>
  <si>
    <t>NEB195</t>
  </si>
  <si>
    <t>BANIA HARDWARE</t>
  </si>
  <si>
    <t>NEG179</t>
  </si>
  <si>
    <t>GIRRAJ TRADE AGENCY</t>
  </si>
  <si>
    <t>S348</t>
  </si>
  <si>
    <t>SAMAD HARDWARE</t>
  </si>
  <si>
    <t>WBS307</t>
  </si>
  <si>
    <t>SAHA HARDWERE</t>
  </si>
  <si>
    <t>WBR155</t>
  </si>
  <si>
    <t>RADHA TRADERS</t>
  </si>
  <si>
    <t>L073</t>
  </si>
  <si>
    <t>LOUHA BHANDAR</t>
  </si>
  <si>
    <t>S462</t>
  </si>
  <si>
    <t>SUMAN HARDWARE</t>
  </si>
  <si>
    <t>WBA072</t>
  </si>
  <si>
    <t>AAKASH ENTERPRISE</t>
  </si>
  <si>
    <t>WBR096</t>
  </si>
  <si>
    <t>ROY CYCLE STORES</t>
  </si>
  <si>
    <t>WBS243</t>
  </si>
  <si>
    <t>SUBAL MAHANTA</t>
  </si>
  <si>
    <t>WBN088</t>
  </si>
  <si>
    <t>N.D. ENTERPRISE (SAUDANGI)</t>
  </si>
  <si>
    <t>WBT067</t>
  </si>
  <si>
    <t>T R ENTERPRISE</t>
  </si>
  <si>
    <t>WBB143</t>
  </si>
  <si>
    <t>BAJRANG TRADING CO</t>
  </si>
  <si>
    <t>WBB153</t>
  </si>
  <si>
    <t>BAPI MAJUMDER</t>
  </si>
  <si>
    <t>WBC014</t>
  </si>
  <si>
    <t>CHOWHAN ENTERPRISE</t>
  </si>
  <si>
    <t>WBK046</t>
  </si>
  <si>
    <t>KALIMI HARDWARE STORES</t>
  </si>
  <si>
    <t>WBS268</t>
  </si>
  <si>
    <t>SANTOSH ROY</t>
  </si>
  <si>
    <t>WBG087</t>
  </si>
  <si>
    <t>G S BUILDERS</t>
  </si>
  <si>
    <t>WBM317</t>
  </si>
  <si>
    <t>MD ASHIF ALI</t>
  </si>
  <si>
    <t>WBN111</t>
  </si>
  <si>
    <t>NUR ENTERPRISE - SAMASPUR</t>
  </si>
  <si>
    <t>WBF014</t>
  </si>
  <si>
    <t>FARHANA HARDWARE</t>
  </si>
  <si>
    <t>WBR148</t>
  </si>
  <si>
    <t>RAJ ENTERPRISE - CHANCHAL</t>
  </si>
  <si>
    <t>R230</t>
  </si>
  <si>
    <t>R I ENTERPRISE</t>
  </si>
  <si>
    <t>WBB161</t>
  </si>
  <si>
    <t>BHAI BHAI HARDWARE - KALIACHAK</t>
  </si>
  <si>
    <t>M181</t>
  </si>
  <si>
    <t>MAA TARA TRADING (DARJEELING)</t>
  </si>
  <si>
    <t>BHS167</t>
  </si>
  <si>
    <t>SHREE TRADERS</t>
  </si>
  <si>
    <t>BHK046</t>
  </si>
  <si>
    <t>KASBA STEEL CENTRE</t>
  </si>
  <si>
    <t>BHA083</t>
  </si>
  <si>
    <t>AGARWAL TRADING CO</t>
  </si>
  <si>
    <t>BHJ058</t>
  </si>
  <si>
    <t>JAGDAMBA TRADERS - SAIFGANJ</t>
  </si>
  <si>
    <t>BHA101</t>
  </si>
  <si>
    <t>AKBAR TRADERS</t>
  </si>
  <si>
    <t>BHS092</t>
  </si>
  <si>
    <t>SHUBHAM TRADERS (BHARRAHI BAZAR)</t>
  </si>
  <si>
    <t>BHM094</t>
  </si>
  <si>
    <t>MUNCHUN TRADERS</t>
  </si>
  <si>
    <t>BHH020</t>
  </si>
  <si>
    <t>HARSHIT TRADERS</t>
  </si>
  <si>
    <t>BHM138</t>
  </si>
  <si>
    <t>MUKESH TRADERS - UDAKISHUNGANJ</t>
  </si>
  <si>
    <t>BHA025</t>
  </si>
  <si>
    <t>ANAND TRADERS (BHAGALPUR)</t>
  </si>
  <si>
    <t>BHM090</t>
  </si>
  <si>
    <t>MAA SHARDA CEMENT AGENCY</t>
  </si>
  <si>
    <t>BHS219</t>
  </si>
  <si>
    <t>SHIVAM TRADING</t>
  </si>
  <si>
    <t>M317</t>
  </si>
  <si>
    <t>MOURYA IRON TRADERS</t>
  </si>
  <si>
    <t>BHS187</t>
  </si>
  <si>
    <t>SHRI RAM ENTERPRISES</t>
  </si>
  <si>
    <t>BHS197</t>
  </si>
  <si>
    <t>SHIVAM KRISHI KENDRA</t>
  </si>
  <si>
    <t>BHS237</t>
  </si>
  <si>
    <t>SHIV ENTERPRISES - BIHAT</t>
  </si>
  <si>
    <t>BHD027</t>
  </si>
  <si>
    <t>DHARMVEER HARDWARE AND ENTERPRISES</t>
  </si>
  <si>
    <t>BHD028</t>
  </si>
  <si>
    <t>DEEPAK TRADERS - DURGAPUR</t>
  </si>
  <si>
    <t>BHL019</t>
  </si>
  <si>
    <t>LADLI TRADING</t>
  </si>
  <si>
    <t>BHB037</t>
  </si>
  <si>
    <t>BAJRANG TRADERS (SAKRA)</t>
  </si>
  <si>
    <t>BHG034</t>
  </si>
  <si>
    <t>GANPATI STEEL - PHULWARIA</t>
  </si>
  <si>
    <t>BHS188</t>
  </si>
  <si>
    <t>SONA BRICKS AND TRADERS</t>
  </si>
  <si>
    <t>BHG036</t>
  </si>
  <si>
    <t>GOPAL TRADERS</t>
  </si>
  <si>
    <t>BHR083</t>
  </si>
  <si>
    <t>ROHIT TRADERS</t>
  </si>
  <si>
    <t>BHR098</t>
  </si>
  <si>
    <t>ROSHNI ENTERPRISES</t>
  </si>
  <si>
    <t>BHK018</t>
  </si>
  <si>
    <t>KIRAN TRADERS (GARHBANAILI)</t>
  </si>
  <si>
    <t>BHS158</t>
  </si>
  <si>
    <t>S K TRADING</t>
  </si>
  <si>
    <t>BHS190</t>
  </si>
  <si>
    <t>S K TRADERS - PURNIA</t>
  </si>
  <si>
    <t>BHS192</t>
  </si>
  <si>
    <t>SHREE KAMLA ENTERPRISES</t>
  </si>
  <si>
    <t>BHA090</t>
  </si>
  <si>
    <t>ANJANA TRADERS</t>
  </si>
  <si>
    <t>BHB076</t>
  </si>
  <si>
    <t>BABUL TRADERS</t>
  </si>
  <si>
    <t>NER330</t>
  </si>
  <si>
    <t>R BROTHER &amp; SONS</t>
  </si>
  <si>
    <t>NEV040</t>
  </si>
  <si>
    <t>VINOD ENTERPRISE - NLD</t>
  </si>
  <si>
    <t>NEE064</t>
  </si>
  <si>
    <t>EKBAL HARDWARE</t>
  </si>
  <si>
    <t>NEA470</t>
  </si>
  <si>
    <t>ANGELAS ENTERPRISE</t>
  </si>
  <si>
    <t>NES754</t>
  </si>
  <si>
    <t>SETHIA ENTERPRISES</t>
  </si>
  <si>
    <t>BHO010</t>
  </si>
  <si>
    <t>OM SHIV MAHAKALI LAXMI TRADERS</t>
  </si>
  <si>
    <t>WBE026</t>
  </si>
  <si>
    <t>ESHAN TRADERS</t>
  </si>
  <si>
    <t>R131</t>
  </si>
  <si>
    <t>R.S. TRADERS</t>
  </si>
  <si>
    <t>NER340</t>
  </si>
  <si>
    <t>R.K ENTERPRISES</t>
  </si>
  <si>
    <t>NEA476</t>
  </si>
  <si>
    <t>A A STORE</t>
  </si>
  <si>
    <t>BHJ041</t>
  </si>
  <si>
    <t>JALALGARH TRADERS</t>
  </si>
  <si>
    <t>NES546</t>
  </si>
  <si>
    <t>SUJIT SEN</t>
  </si>
  <si>
    <t>BHR081</t>
  </si>
  <si>
    <t>R K BUILDING AND MATERIALS</t>
  </si>
  <si>
    <t>BHM117</t>
  </si>
  <si>
    <t>MAHADEV TRADERS</t>
  </si>
  <si>
    <t>NEU052</t>
  </si>
  <si>
    <t>UKHONG FURNITURE AND DECOR</t>
  </si>
  <si>
    <t>BHS005</t>
  </si>
  <si>
    <t>SKYLINE TRADERS</t>
  </si>
  <si>
    <t>BHB078</t>
  </si>
  <si>
    <t>BHARAT TRADERS - BACHHWARA</t>
  </si>
  <si>
    <t>NES775</t>
  </si>
  <si>
    <t>M/S S K ENTERPRISES</t>
  </si>
  <si>
    <t>NEA488</t>
  </si>
  <si>
    <t>A &amp; A ENTERPRISE</t>
  </si>
  <si>
    <t>NEA484</t>
  </si>
  <si>
    <t>ANAND HARDWARE</t>
  </si>
  <si>
    <t>NEM071</t>
  </si>
  <si>
    <t>MALPANI AGENCIES (JORHAT)</t>
  </si>
  <si>
    <t>NEM438</t>
  </si>
  <si>
    <t>MISHING LAND FOUNDATION</t>
  </si>
  <si>
    <t>NEH138</t>
  </si>
  <si>
    <t>HS ENTERPRISE</t>
  </si>
  <si>
    <t>WBS345</t>
  </si>
  <si>
    <t>SAHA &amp; SONS - DALKHOLA</t>
  </si>
  <si>
    <t>19.01.2024</t>
  </si>
  <si>
    <t>NER351</t>
  </si>
  <si>
    <t>R.D. ENTERPRISE</t>
  </si>
  <si>
    <t>NED263</t>
  </si>
  <si>
    <t>DADAN PRASAD</t>
  </si>
  <si>
    <t>BHS262</t>
  </si>
  <si>
    <t>SANJAY TRADERS - BELDOUR</t>
  </si>
  <si>
    <t>BHS264</t>
  </si>
  <si>
    <t>SARASWATI TRADERS</t>
  </si>
  <si>
    <t>WBS349</t>
  </si>
  <si>
    <t>SARKAR TRADERS</t>
  </si>
  <si>
    <t>BHM125</t>
  </si>
  <si>
    <t>MAA TRADING</t>
  </si>
  <si>
    <t>WBS350</t>
  </si>
  <si>
    <t>S R ENTERPRISE</t>
  </si>
  <si>
    <t>WBL041</t>
  </si>
  <si>
    <t>LAHA ENTERPRISE - TAPAN</t>
  </si>
  <si>
    <t>NEM471</t>
  </si>
  <si>
    <t>MS BADANTA HAZARIKA</t>
  </si>
  <si>
    <t>NEK150</t>
  </si>
  <si>
    <t>KAKA BHATIJA BHANDAR . NLP</t>
  </si>
  <si>
    <t>NEG199</t>
  </si>
  <si>
    <t>GEE BEE ENTERPRISE</t>
  </si>
  <si>
    <t>WBM321</t>
  </si>
  <si>
    <t>MASUD HARDWARE</t>
  </si>
  <si>
    <t>WBN114</t>
  </si>
  <si>
    <t>NEW LOKNATH BUILDERS</t>
  </si>
  <si>
    <t>K075</t>
  </si>
  <si>
    <t>KANOI HARDWARE STORE</t>
  </si>
  <si>
    <t>WBS230</t>
  </si>
  <si>
    <t>SINHAL TRADING COMPANY</t>
  </si>
  <si>
    <t>NEF035</t>
  </si>
  <si>
    <t>MONDAL HARDWARE STORE</t>
  </si>
  <si>
    <t>SKC002</t>
  </si>
  <si>
    <t>CHAHAT AGARWAL </t>
  </si>
  <si>
    <t>NES792</t>
  </si>
  <si>
    <t>N S HARDWARE</t>
  </si>
  <si>
    <t>WBZ005</t>
  </si>
  <si>
    <t>ZIAUR RAHAMAN</t>
  </si>
  <si>
    <t>Saharsa</t>
  </si>
  <si>
    <t>BHR105</t>
  </si>
  <si>
    <t>RUPESH ENTERPRISES</t>
  </si>
  <si>
    <t>BHS267</t>
  </si>
  <si>
    <t>SHIVAM ENTERPRISES - VAISHALI</t>
  </si>
  <si>
    <t>WBS354</t>
  </si>
  <si>
    <t>SARKAR HARDWARE - PANDEPUR </t>
  </si>
  <si>
    <t>BHS266</t>
  </si>
  <si>
    <t>SHREE BAJRANG TRADERS</t>
  </si>
  <si>
    <t>BHR096</t>
  </si>
  <si>
    <t>R.R.S TRADERS</t>
  </si>
  <si>
    <t>NEA498</t>
  </si>
  <si>
    <t>ASIT NATH</t>
  </si>
  <si>
    <t>NEJ204</t>
  </si>
  <si>
    <t>JAI MAA LAKSHMI HARDWARE AND ELECTR</t>
  </si>
  <si>
    <t>SKK006</t>
  </si>
  <si>
    <t>KEDAR MUNDRA</t>
  </si>
  <si>
    <t>NEP313</t>
  </si>
  <si>
    <t>PANNA ALLUMINIUM</t>
  </si>
  <si>
    <t>NER360</t>
  </si>
  <si>
    <t>RAZA HARDWARE</t>
  </si>
  <si>
    <t>NEN250</t>
  </si>
  <si>
    <t>NEW HARDWARE</t>
  </si>
  <si>
    <t>SKN005</t>
  </si>
  <si>
    <t>NIRMAL AGARWAL</t>
  </si>
  <si>
    <t>NES794</t>
  </si>
  <si>
    <t>SANGMA HARDWARE STORE</t>
  </si>
  <si>
    <t>NEN178</t>
  </si>
  <si>
    <t>NEFA ENTERPRISES</t>
  </si>
  <si>
    <t>NET212</t>
  </si>
  <si>
    <t>TADUK ENTERPRISES</t>
  </si>
  <si>
    <t>BHP040</t>
  </si>
  <si>
    <t>PRABHAT ENTERPRISES</t>
  </si>
  <si>
    <t>BHJ062</t>
  </si>
  <si>
    <t>JAY MAA KAMAKHYA ENTERPRISES</t>
  </si>
  <si>
    <t>NEN251</t>
  </si>
  <si>
    <t>NAMBAT R MARAK</t>
  </si>
  <si>
    <t>BHN035</t>
  </si>
  <si>
    <t>NIKITA ENTERPRISES</t>
  </si>
  <si>
    <t>BHS270</t>
  </si>
  <si>
    <t>SANAYA ENTERPRISES</t>
  </si>
  <si>
    <t>BHA103</t>
  </si>
  <si>
    <t>ADITYA TRADERS - DEORIA</t>
  </si>
  <si>
    <t>S345</t>
  </si>
  <si>
    <t>S.S.CONSTRUCTION</t>
  </si>
  <si>
    <t>NER233</t>
  </si>
  <si>
    <t>R.P. STEEL . GOL</t>
  </si>
  <si>
    <t>NEN255</t>
  </si>
  <si>
    <t>M/S NOUFA HARDWARE</t>
  </si>
  <si>
    <t>NEF045</t>
  </si>
  <si>
    <t>M.S. ENTERPRISE</t>
  </si>
  <si>
    <t>NES653</t>
  </si>
  <si>
    <t>SHANKAR STORES</t>
  </si>
  <si>
    <t>NEF039</t>
  </si>
  <si>
    <t>MERRYBELL KHONGSNI</t>
  </si>
  <si>
    <t>NEL139</t>
  </si>
  <si>
    <t>LAXMI ENTERPRISE</t>
  </si>
  <si>
    <t>NES216</t>
  </si>
  <si>
    <t>SHIVAM TRADERS (GHY)</t>
  </si>
  <si>
    <t>NES806</t>
  </si>
  <si>
    <t>SAI ENTERPRISE</t>
  </si>
  <si>
    <t>NEJ205</t>
  </si>
  <si>
    <t>J AND R BUSINESS</t>
  </si>
  <si>
    <t>NEU053</t>
  </si>
  <si>
    <t>URBAN HARDWARE</t>
  </si>
  <si>
    <t>NER287</t>
  </si>
  <si>
    <t>R.SNAITANG HARDWARE STORE</t>
  </si>
  <si>
    <t>NEB405</t>
  </si>
  <si>
    <t>BHAKTA HARDWARE</t>
  </si>
  <si>
    <t>NER141</t>
  </si>
  <si>
    <t>RUDRO TRADING</t>
  </si>
  <si>
    <t>NEA125</t>
  </si>
  <si>
    <t>AL AMIN HARDWARE (BARPETA)</t>
  </si>
  <si>
    <t>BHS210</t>
  </si>
  <si>
    <t>SHIVA TRADERS . BEGUSARAI</t>
  </si>
  <si>
    <t>BHG035</t>
  </si>
  <si>
    <t>GAYANI ENTERPRISES</t>
  </si>
  <si>
    <t>NEF001</t>
  </si>
  <si>
    <t>FREEDOM ENTERPRISE</t>
  </si>
  <si>
    <t>BHA102</t>
  </si>
  <si>
    <t>A K TRADERS - LOHAGARA</t>
  </si>
  <si>
    <t>NES650</t>
  </si>
  <si>
    <t>SARKAR HARDWARE</t>
  </si>
  <si>
    <t>NED168</t>
  </si>
  <si>
    <t>DAVID ESS STEEL FABRICATION</t>
  </si>
  <si>
    <t>NER267</t>
  </si>
  <si>
    <t>RIBOK MASSAR</t>
  </si>
  <si>
    <t>NED248</t>
  </si>
  <si>
    <t>D.S. ENTERPRISE</t>
  </si>
  <si>
    <t>NEJ067</t>
  </si>
  <si>
    <t>JYOTI TRADERS (DARANG)</t>
  </si>
  <si>
    <t>NEF046</t>
  </si>
  <si>
    <t>MUKUTA BORAH AND BROTHERS</t>
  </si>
  <si>
    <t>S363</t>
  </si>
  <si>
    <t>SUDAMA TRADERS</t>
  </si>
  <si>
    <t>NEB412</t>
  </si>
  <si>
    <t>BHAI BHAI ENTERPRISE</t>
  </si>
  <si>
    <t>BHS250</t>
  </si>
  <si>
    <t>SHREE GANESH TRADERS - NAUHATTA</t>
  </si>
  <si>
    <t>NEF052</t>
  </si>
  <si>
    <t>FRANKY'D ENTERPRISE</t>
  </si>
  <si>
    <t>NEB366</t>
  </si>
  <si>
    <t>BALAJI TRADE &amp; SUPPLY</t>
  </si>
  <si>
    <t>NEM341</t>
  </si>
  <si>
    <t>MARUTI STORE</t>
  </si>
  <si>
    <t>Targeted Dealer</t>
  </si>
  <si>
    <t>EXCLUSIVE DEALER</t>
  </si>
  <si>
    <t>Apr'26 Tgt</t>
  </si>
  <si>
    <t>Shortfall</t>
  </si>
  <si>
    <t>Prorata Achv %</t>
  </si>
  <si>
    <t>Mar'26 SALE</t>
  </si>
  <si>
    <t>Mar'26 DEALER</t>
  </si>
  <si>
    <t>VARIENCE</t>
  </si>
  <si>
    <t>GROWTH %</t>
  </si>
  <si>
    <t>Apr-26 Vs Mar-26</t>
  </si>
  <si>
    <t>Apr-25 SALE</t>
  </si>
  <si>
    <t>Apr-25 Dealer</t>
  </si>
  <si>
    <t>LYSM VARIENCE</t>
  </si>
  <si>
    <t>LYSM GROWTH %</t>
  </si>
  <si>
    <t>SD</t>
  </si>
  <si>
    <t>B014</t>
  </si>
  <si>
    <t>BANIK HARDWARE</t>
  </si>
  <si>
    <t>S078</t>
  </si>
  <si>
    <t>SREE BHANDER (SP FIRM)</t>
  </si>
  <si>
    <t>S012</t>
  </si>
  <si>
    <t>SAIKIA ENTERPRISE</t>
  </si>
  <si>
    <t>S113</t>
  </si>
  <si>
    <t>S.N.HARDWARE (NAGAON)</t>
  </si>
  <si>
    <t>R096</t>
  </si>
  <si>
    <t>RAFIK HARDWARE</t>
  </si>
  <si>
    <t>M238</t>
  </si>
  <si>
    <t>MAA HARDWARE (NAGAON)</t>
  </si>
  <si>
    <t>A162</t>
  </si>
  <si>
    <t>ALAM AGRO INDUSTRY</t>
  </si>
  <si>
    <t>NEM008</t>
  </si>
  <si>
    <t>MAA MANASA HARDWARE (HOJAI)</t>
  </si>
  <si>
    <t>NEM025</t>
  </si>
  <si>
    <t>MAHABIR HARDWARE (DOOM DOOMIA)</t>
  </si>
  <si>
    <t>NEA028</t>
  </si>
  <si>
    <t>A. HAQUE HARDWARE</t>
  </si>
  <si>
    <t>NES132</t>
  </si>
  <si>
    <t>SHARMA HARDWARE (NAGAON)</t>
  </si>
  <si>
    <t>NEM116</t>
  </si>
  <si>
    <t>MD NAJIM UDDIN (KAMPUR)</t>
  </si>
  <si>
    <t>NEH035</t>
  </si>
  <si>
    <t>HARIOM HARDWARE (DHING)</t>
  </si>
  <si>
    <t>NES190</t>
  </si>
  <si>
    <t>S K TRADING CO. (LUMDING)</t>
  </si>
  <si>
    <t>NEO009</t>
  </si>
  <si>
    <t>OJA HARDWARE (KOLONGPAR)</t>
  </si>
  <si>
    <t>NEH047</t>
  </si>
  <si>
    <t>HANUMAN BHANDAR (BOKOLIA)</t>
  </si>
  <si>
    <t>NES262</t>
  </si>
  <si>
    <t>SANDHYA HARDWARE (JAMUNAMUKH)</t>
  </si>
  <si>
    <t>NEA209</t>
  </si>
  <si>
    <t>AYUSH HARDWARE</t>
  </si>
  <si>
    <t>NER151</t>
  </si>
  <si>
    <t>RAJIA HARDWARE</t>
  </si>
  <si>
    <t>NEM230</t>
  </si>
  <si>
    <t>MI HARDWARE &amp; CEMENT</t>
  </si>
  <si>
    <t>NEM242</t>
  </si>
  <si>
    <t>MAA TRADERS (BOKAJAN)</t>
  </si>
  <si>
    <t>NES383</t>
  </si>
  <si>
    <t>SHIV SAI SUPPLIER</t>
  </si>
  <si>
    <t>NEB201</t>
  </si>
  <si>
    <t>BALAJI HARDWARE (DIPHU)</t>
  </si>
  <si>
    <t>NEK137</t>
  </si>
  <si>
    <t>KRISHNA KUMAR GHOSH AND SONS</t>
  </si>
  <si>
    <t>NEJ109</t>
  </si>
  <si>
    <t>J. SIDDIKA HARDWARE</t>
  </si>
  <si>
    <t>NES454</t>
  </si>
  <si>
    <t>SHIV SANKAR HARDWARE</t>
  </si>
  <si>
    <t>NEM280</t>
  </si>
  <si>
    <t>MAA BHAWANI HARDWARE (NGN)</t>
  </si>
  <si>
    <t>NES485</t>
  </si>
  <si>
    <t>SAIKIA HARDWARE-NGN</t>
  </si>
  <si>
    <t>NEK151</t>
  </si>
  <si>
    <t>KALPANA HARDWARE-NGN</t>
  </si>
  <si>
    <t>NEP214</t>
  </si>
  <si>
    <t>PINKI HARDWARE - NGN</t>
  </si>
  <si>
    <t>NEA343</t>
  </si>
  <si>
    <t>A.K. HARDWARE</t>
  </si>
  <si>
    <t>NEN191</t>
  </si>
  <si>
    <t>NIDEESHWARAM HARDWARE</t>
  </si>
  <si>
    <t>NEN194</t>
  </si>
  <si>
    <t>N.J. HARDWARE</t>
  </si>
  <si>
    <t>NEM349</t>
  </si>
  <si>
    <t>MOROMI ENTERPRISE</t>
  </si>
  <si>
    <t>NEM353</t>
  </si>
  <si>
    <t>M.H. ENTERPRISE</t>
  </si>
  <si>
    <t>NEB305</t>
  </si>
  <si>
    <t>BABU HARDWARE</t>
  </si>
  <si>
    <t>NEM358</t>
  </si>
  <si>
    <t>MAZUMDER HARDWARE</t>
  </si>
  <si>
    <t>NEA376</t>
  </si>
  <si>
    <t>ALIM ENTERPRISE</t>
  </si>
  <si>
    <t>NEM381</t>
  </si>
  <si>
    <t>MAA LAXMI HARDWARE</t>
  </si>
  <si>
    <t>NES664</t>
  </si>
  <si>
    <t>SWASTIK HARDWARE STORE</t>
  </si>
  <si>
    <t>NED225</t>
  </si>
  <si>
    <t>DEV HARDWARES</t>
  </si>
  <si>
    <t>NED226</t>
  </si>
  <si>
    <t>DEVI TRADERS</t>
  </si>
  <si>
    <t>NEP265</t>
  </si>
  <si>
    <t>PRINCE HARDWARE</t>
  </si>
  <si>
    <t>NEJ170</t>
  </si>
  <si>
    <t>J.D. HARDWARE</t>
  </si>
  <si>
    <t>NEC128</t>
  </si>
  <si>
    <t>CHOUDHURY HARDWARE</t>
  </si>
  <si>
    <t>NEK207</t>
  </si>
  <si>
    <t>K.D. HARDWARE</t>
  </si>
  <si>
    <t>NEA430</t>
  </si>
  <si>
    <t>ANISUR ZAMAN</t>
  </si>
  <si>
    <t>NEG155</t>
  </si>
  <si>
    <t>G.S. HARDWARE</t>
  </si>
  <si>
    <t>NEB363</t>
  </si>
  <si>
    <t>BAJRANG HARDWARE</t>
  </si>
  <si>
    <t>NEN30</t>
  </si>
  <si>
    <t>NEW SUMAN ENTERPRISE</t>
  </si>
  <si>
    <t>NEB365</t>
  </si>
  <si>
    <t>BALAJI HARDWER AND KRISHI BHANDAR</t>
  </si>
  <si>
    <t>NES729</t>
  </si>
  <si>
    <t>SABNUR HARDWARE</t>
  </si>
  <si>
    <t>NEJ189</t>
  </si>
  <si>
    <t>JALAL HARDWARE</t>
  </si>
  <si>
    <t>NEF028</t>
  </si>
  <si>
    <t>FARUQUE HARDWARE</t>
  </si>
  <si>
    <t>NEM449</t>
  </si>
  <si>
    <t>MAA BELA HARDWARE STORE</t>
  </si>
  <si>
    <t>J082</t>
  </si>
  <si>
    <t>JAYRAM BHANDER</t>
  </si>
  <si>
    <t>NEA027</t>
  </si>
  <si>
    <t>ANNAPURNA TRADE SYNDICATE</t>
  </si>
  <si>
    <t>NED036</t>
  </si>
  <si>
    <t>DEY &amp; SONS</t>
  </si>
  <si>
    <t>NER186</t>
  </si>
  <si>
    <t>RENU BEGUM STORE</t>
  </si>
  <si>
    <t>NES422</t>
  </si>
  <si>
    <t>SMTI KISETEULE ZEME</t>
  </si>
  <si>
    <t>NEK142</t>
  </si>
  <si>
    <t>KARANI ENTERPRISE (NGN)</t>
  </si>
  <si>
    <t>NEM316</t>
  </si>
  <si>
    <t>MAA HARDWARE - NCH</t>
  </si>
  <si>
    <t>NER240</t>
  </si>
  <si>
    <t>RAMKRISHNA HARDWARE-DIMA HASAO</t>
  </si>
  <si>
    <t>NEO035</t>
  </si>
  <si>
    <t>OMIOO HARDWARE</t>
  </si>
  <si>
    <t>NER323</t>
  </si>
  <si>
    <t>RANUP BODO</t>
  </si>
  <si>
    <t>NES744</t>
  </si>
  <si>
    <t>SUBHASH MALAKAR</t>
  </si>
  <si>
    <t>S036</t>
  </si>
  <si>
    <t>SHANKAR HARDWARE</t>
  </si>
  <si>
    <t>J015</t>
  </si>
  <si>
    <t>JAISWAL ENTERPRISES (TEZPUR)</t>
  </si>
  <si>
    <t>G029</t>
  </si>
  <si>
    <t>GOSWAMI HARDWARE</t>
  </si>
  <si>
    <t>L029</t>
  </si>
  <si>
    <t>LAXMI NARAYAN OM PRAKASH</t>
  </si>
  <si>
    <t>J045</t>
  </si>
  <si>
    <t>JOSHI ENTERPRISE</t>
  </si>
  <si>
    <t>S245</t>
  </si>
  <si>
    <t>SHREE GANESH HARDWARE (TEZPUR)</t>
  </si>
  <si>
    <t>N066</t>
  </si>
  <si>
    <t xml:space="preserve">NATHU HARDWARE </t>
  </si>
  <si>
    <t>A144</t>
  </si>
  <si>
    <t>ASSAM STORES (TEZPUR)</t>
  </si>
  <si>
    <t>K132</t>
  </si>
  <si>
    <t>KALITA ENTERPRISE (TEZPUR)</t>
  </si>
  <si>
    <t>G095</t>
  </si>
  <si>
    <t>GANAPATI HARDWARE (TEZPUR)</t>
  </si>
  <si>
    <t>P166</t>
  </si>
  <si>
    <t>PURBANCHAL HARDWARE (TEZPUR)</t>
  </si>
  <si>
    <t>D164</t>
  </si>
  <si>
    <t>DAS &amp; SON'S</t>
  </si>
  <si>
    <t>NET036</t>
  </si>
  <si>
    <t>TURANGA HARDWARE</t>
  </si>
  <si>
    <t>NEN068</t>
  </si>
  <si>
    <t>NEW J P HARDWARE (TEZPUR)</t>
  </si>
  <si>
    <t>NEK065</t>
  </si>
  <si>
    <t>KAMAKHYA HARDWARE (TEZPUR)</t>
  </si>
  <si>
    <t>NEC069</t>
  </si>
  <si>
    <t>CHUNU HARDWARE</t>
  </si>
  <si>
    <t>NEM207</t>
  </si>
  <si>
    <t>MAHESH HARDWARE (BHALUKPONG)</t>
  </si>
  <si>
    <t>NEJ082</t>
  </si>
  <si>
    <t>J P HARDWARE (BNC)</t>
  </si>
  <si>
    <t>NEL058</t>
  </si>
  <si>
    <t>L K ENTERPRISE (TEZ)</t>
  </si>
  <si>
    <t>NED155</t>
  </si>
  <si>
    <t>DEEPIKA ENTERPRISE</t>
  </si>
  <si>
    <t>NEK141</t>
  </si>
  <si>
    <t>K S HARDWARE (HAWAJAN)</t>
  </si>
  <si>
    <t>NEM274</t>
  </si>
  <si>
    <t>MAA KAMAKHYA HARDWARE (TEZPUR)</t>
  </si>
  <si>
    <t>NEM303</t>
  </si>
  <si>
    <t>MISHRA HARDWARE - TEZ</t>
  </si>
  <si>
    <t>NEB259</t>
  </si>
  <si>
    <t>BIJOY STORE - TEZ</t>
  </si>
  <si>
    <t>NEM327</t>
  </si>
  <si>
    <t>MARUTI ASSOCIATES</t>
  </si>
  <si>
    <t>NEP222</t>
  </si>
  <si>
    <t>PRIYAMBANI STORES</t>
  </si>
  <si>
    <t>NEB277</t>
  </si>
  <si>
    <t>B.D. HARDWARE-TEZPUR</t>
  </si>
  <si>
    <t>NER247</t>
  </si>
  <si>
    <t>R.K. ENTERPRISES</t>
  </si>
  <si>
    <t>NED218</t>
  </si>
  <si>
    <t>D.R. ENTERPRISE</t>
  </si>
  <si>
    <t>NES656</t>
  </si>
  <si>
    <t>SHIVAM HARDWARE</t>
  </si>
  <si>
    <t>NEY014</t>
  </si>
  <si>
    <t>YASH HARDWARE</t>
  </si>
  <si>
    <t>NEP269</t>
  </si>
  <si>
    <t>PURNIMA STORE</t>
  </si>
  <si>
    <t>NEJ171</t>
  </si>
  <si>
    <t>JUNAKY HARDWARE</t>
  </si>
  <si>
    <t>NEN218</t>
  </si>
  <si>
    <t>N C STORE</t>
  </si>
  <si>
    <t>NES675</t>
  </si>
  <si>
    <t>SHANKAR  HARDWARE</t>
  </si>
  <si>
    <t>NES679</t>
  </si>
  <si>
    <t>SUNIL HARDWARE</t>
  </si>
  <si>
    <t>NES703</t>
  </si>
  <si>
    <t>SHYAM HARDWARE STORES</t>
  </si>
  <si>
    <t>NEA432</t>
  </si>
  <si>
    <t>A STAR STORE</t>
  </si>
  <si>
    <t>NED238</t>
  </si>
  <si>
    <t>DOLEY ENTERPRISE</t>
  </si>
  <si>
    <t>NEK216</t>
  </si>
  <si>
    <t>KAMAL HARDWARE</t>
  </si>
  <si>
    <t>NEM419</t>
  </si>
  <si>
    <t>MAA CHARU HARDWARE</t>
  </si>
  <si>
    <t>NEM425</t>
  </si>
  <si>
    <t>MAHESHWARI ENTERPRISES</t>
  </si>
  <si>
    <t>NES727</t>
  </si>
  <si>
    <t>SHANTI SUPPLY</t>
  </si>
  <si>
    <t>NES731</t>
  </si>
  <si>
    <t>SOMAYA HARDWARE</t>
  </si>
  <si>
    <t>S082</t>
  </si>
  <si>
    <t>SRI JAGDAMBA HARDWARE STORES</t>
  </si>
  <si>
    <t>R033</t>
  </si>
  <si>
    <t>ROY HARDWARE STORE (LALUK)</t>
  </si>
  <si>
    <t>A045</t>
  </si>
  <si>
    <t>ASSAM TRADERS (DHEMAJI)</t>
  </si>
  <si>
    <t>A095</t>
  </si>
  <si>
    <t>AGARWALLA STORES</t>
  </si>
  <si>
    <t>M129</t>
  </si>
  <si>
    <t>MANISH TRADING CO.</t>
  </si>
  <si>
    <t>M185</t>
  </si>
  <si>
    <t>MAHALAXMI HARDWARE (DHEMAJI)</t>
  </si>
  <si>
    <t>S293</t>
  </si>
  <si>
    <t>SUBHAM HARDWARE</t>
  </si>
  <si>
    <t>B147</t>
  </si>
  <si>
    <t>BAPI HARDWARE</t>
  </si>
  <si>
    <t>B170</t>
  </si>
  <si>
    <t>B.M.HARDWARE &amp; MACHINERY STORE</t>
  </si>
  <si>
    <t>NER018</t>
  </si>
  <si>
    <t>RAJ VIKASH STEEL CENTRE</t>
  </si>
  <si>
    <t>NEH022</t>
  </si>
  <si>
    <t>HARDWARE HOUSE (SILAPATHAR)</t>
  </si>
  <si>
    <t>NEJ042</t>
  </si>
  <si>
    <t>J B STORES  (DHAKUAKHANA)</t>
  </si>
  <si>
    <t>NES187</t>
  </si>
  <si>
    <t>SHIV BHANDAR (NLP)</t>
  </si>
  <si>
    <t>NES188</t>
  </si>
  <si>
    <t>SENCHOWA HARDWARE</t>
  </si>
  <si>
    <t>NES210</t>
  </si>
  <si>
    <t>SUNITA ENTERPRISE</t>
  </si>
  <si>
    <t>NEA161</t>
  </si>
  <si>
    <t>AJAY KUMAR AGARWALLA</t>
  </si>
  <si>
    <t>NEK077</t>
  </si>
  <si>
    <t>KRISHNA ENTERPRISE</t>
  </si>
  <si>
    <t>NES228</t>
  </si>
  <si>
    <t>SHARMA H.W. STORES</t>
  </si>
  <si>
    <t>NES291</t>
  </si>
  <si>
    <t>SHREE GANESH STEEL</t>
  </si>
  <si>
    <t>NER152</t>
  </si>
  <si>
    <t>R R HARDWARE</t>
  </si>
  <si>
    <t>NER153</t>
  </si>
  <si>
    <t>RAJKHOWA HARDWARE (NLP)</t>
  </si>
  <si>
    <t>NES357</t>
  </si>
  <si>
    <t>SHIKHA HARDWARE</t>
  </si>
  <si>
    <t>NEB192</t>
  </si>
  <si>
    <t>BALAJI ENTERPRISE (NLP)</t>
  </si>
  <si>
    <t>NES373</t>
  </si>
  <si>
    <t>SAURABH HARDWARE</t>
  </si>
  <si>
    <t>NEU030</t>
  </si>
  <si>
    <t>USMAN HARDWARE &amp; ELECTRICAL</t>
  </si>
  <si>
    <t>NEA282</t>
  </si>
  <si>
    <t>A.B. ENTERPRISE (NLP)</t>
  </si>
  <si>
    <t>NES457</t>
  </si>
  <si>
    <t>SAIKIA HARDWARE (NLP)</t>
  </si>
  <si>
    <t>NEK149</t>
  </si>
  <si>
    <t>K K TRADERS - NLP</t>
  </si>
  <si>
    <t>NEC099</t>
  </si>
  <si>
    <t>CHUTIA HARDWARE STORE</t>
  </si>
  <si>
    <t>NEB256</t>
  </si>
  <si>
    <t>BHATTA HARDWARE - NLP</t>
  </si>
  <si>
    <t>NER226</t>
  </si>
  <si>
    <t>R.K.HARDWARE STORE - NLP</t>
  </si>
  <si>
    <t>NEI034</t>
  </si>
  <si>
    <t>ISLAM HARDWARE STORE - NLP</t>
  </si>
  <si>
    <t>NEN180</t>
  </si>
  <si>
    <t>NEW BHAWANI HARDWARE - NLP</t>
  </si>
  <si>
    <t>NEP218</t>
  </si>
  <si>
    <t>P.D. ENTERPRISE - NLP</t>
  </si>
  <si>
    <t>NET164</t>
  </si>
  <si>
    <t>TIRUPATI ENTERPRISE - NLP</t>
  </si>
  <si>
    <t>NEH112</t>
  </si>
  <si>
    <t>HAZARIKA HARDWARE</t>
  </si>
  <si>
    <t>NEB280</t>
  </si>
  <si>
    <t>BAJRANG HARDWARE STORE-NLP</t>
  </si>
  <si>
    <t>NED214</t>
  </si>
  <si>
    <t>DHRITI ENTERPRISE</t>
  </si>
  <si>
    <t>NEC115</t>
  </si>
  <si>
    <t>CHANGMAI HARDWARE</t>
  </si>
  <si>
    <t>NEA379</t>
  </si>
  <si>
    <t>AYUSH TILES &amp; BATHWARE</t>
  </si>
  <si>
    <t>NEN214</t>
  </si>
  <si>
    <t>NIKU HARDWARE</t>
  </si>
  <si>
    <t>NEB330</t>
  </si>
  <si>
    <t>BORAH HARDWARE</t>
  </si>
  <si>
    <t>NER293</t>
  </si>
  <si>
    <t>RAVI STORE</t>
  </si>
  <si>
    <t>NER301</t>
  </si>
  <si>
    <t>R.N. ENTERPRISE</t>
  </si>
  <si>
    <t>NES732</t>
  </si>
  <si>
    <t>SHIVAA ENTERPRISES</t>
  </si>
  <si>
    <t>NEB373</t>
  </si>
  <si>
    <t>BHARAT ENTERPRISE</t>
  </si>
  <si>
    <t>NET043</t>
  </si>
  <si>
    <t>TADO ENTERPRISE (AP NORTH)</t>
  </si>
  <si>
    <t>NEA098</t>
  </si>
  <si>
    <t>AMAR TRADING CO. (NIRJULI)</t>
  </si>
  <si>
    <t>NEK133</t>
  </si>
  <si>
    <t>KIPA STEEL</t>
  </si>
  <si>
    <t>NET144</t>
  </si>
  <si>
    <t>TANA ENTERPRISES</t>
  </si>
  <si>
    <t>NEO026</t>
  </si>
  <si>
    <t>ONN AGENCY</t>
  </si>
  <si>
    <t>NEO027</t>
  </si>
  <si>
    <t>OM ENTERPRISES - APN</t>
  </si>
  <si>
    <t>NET156</t>
  </si>
  <si>
    <t>TARA MARBLES - APN</t>
  </si>
  <si>
    <t>NEG140</t>
  </si>
  <si>
    <t>GANGLE DALE ENTERPRISE</t>
  </si>
  <si>
    <t>NEA367</t>
  </si>
  <si>
    <t>ANIA ENTERPRISES</t>
  </si>
  <si>
    <t>NET175</t>
  </si>
  <si>
    <t>TANYA HARDWARE</t>
  </si>
  <si>
    <t>NEU046</t>
  </si>
  <si>
    <t>U A TRADERS</t>
  </si>
  <si>
    <t>NEJ163</t>
  </si>
  <si>
    <t>JADE MARKETING</t>
  </si>
  <si>
    <t>NEA409</t>
  </si>
  <si>
    <t>NEA415</t>
  </si>
  <si>
    <t>A.J. ENTERPRISES</t>
  </si>
  <si>
    <t>NEN226</t>
  </si>
  <si>
    <t>N.A. ENTERPRISE</t>
  </si>
  <si>
    <t>NEI047</t>
  </si>
  <si>
    <t>ICICLE ENTERPRISES</t>
  </si>
  <si>
    <t>NEL131</t>
  </si>
  <si>
    <t>L.R.R ENTERPRISE</t>
  </si>
  <si>
    <t>NES742</t>
  </si>
  <si>
    <t>SANGO ENTERPIRSES</t>
  </si>
  <si>
    <t>NEM017</t>
  </si>
  <si>
    <t>MARPI WIRE PRODUCT</t>
  </si>
  <si>
    <t>NED092</t>
  </si>
  <si>
    <t>D.L. BROS ENTERPRISES (AP)</t>
  </si>
  <si>
    <t>NET088</t>
  </si>
  <si>
    <t>TAGA ENTERPRISES</t>
  </si>
  <si>
    <t>NEM187</t>
  </si>
  <si>
    <t>MEMO HARDWARE AGENCY</t>
  </si>
  <si>
    <t>NEY008</t>
  </si>
  <si>
    <t>YAYING ENTERPRISES (AP)</t>
  </si>
  <si>
    <t>NEM248</t>
  </si>
  <si>
    <t>MRT STORE</t>
  </si>
  <si>
    <t>NEK140</t>
  </si>
  <si>
    <t>KSP ENTERPRISES</t>
  </si>
  <si>
    <t>NEC109</t>
  </si>
  <si>
    <t>COSMOS PHOENIX</t>
  </si>
  <si>
    <t>NEN190</t>
  </si>
  <si>
    <t>NUNG ENTERPRISE</t>
  </si>
  <si>
    <t>NEU044</t>
  </si>
  <si>
    <t>U.K.H. ENTERPRISE</t>
  </si>
  <si>
    <t>NEM347</t>
  </si>
  <si>
    <t>M P ENTERPRISE</t>
  </si>
  <si>
    <t>NEN205</t>
  </si>
  <si>
    <t>N.N.N ENTERPRISES</t>
  </si>
  <si>
    <t>NEZ021</t>
  </si>
  <si>
    <t>ZIRDO ENTERPRISE</t>
  </si>
  <si>
    <t>NEL111</t>
  </si>
  <si>
    <t>LEGONG AGENCY</t>
  </si>
  <si>
    <t>NEK197</t>
  </si>
  <si>
    <t>K.K.ENTERPRISE</t>
  </si>
  <si>
    <t>NES676</t>
  </si>
  <si>
    <t>SHANTI ENTERPRISE</t>
  </si>
  <si>
    <t>NEG164</t>
  </si>
  <si>
    <t>GUMIN ENTERPRISES</t>
  </si>
  <si>
    <t>NEJ177</t>
  </si>
  <si>
    <t>JONNAM INFRASTRUCTURE</t>
  </si>
  <si>
    <t>NEB342</t>
  </si>
  <si>
    <t>B.S. ENTERPRISE</t>
  </si>
  <si>
    <t>NEM417</t>
  </si>
  <si>
    <t>M.B.TRADING CO.</t>
  </si>
  <si>
    <t>NEM424</t>
  </si>
  <si>
    <t>M M ENTERPRISES</t>
  </si>
  <si>
    <t>NEM441</t>
  </si>
  <si>
    <t>M/S DARANG</t>
  </si>
  <si>
    <t>NEB372</t>
  </si>
  <si>
    <t>BHARAT INFRASTRUCTURE</t>
  </si>
  <si>
    <t>S172</t>
  </si>
  <si>
    <t>S.S. ENTERPRISE (SIBSAGAR)</t>
  </si>
  <si>
    <t>K063</t>
  </si>
  <si>
    <t>KAMAKHYA HARDWARE STORES</t>
  </si>
  <si>
    <t>J046</t>
  </si>
  <si>
    <t>J.P.HARDWARE &amp; ELECTRICALS</t>
  </si>
  <si>
    <t>M134</t>
  </si>
  <si>
    <t>M.M.HARDWARE STORE</t>
  </si>
  <si>
    <t>S210</t>
  </si>
  <si>
    <t>SINGH TRADE &amp; COMMERCE</t>
  </si>
  <si>
    <t>S555</t>
  </si>
  <si>
    <t>S.K.HARDWARE (JORHAT)</t>
  </si>
  <si>
    <t>NEB020</t>
  </si>
  <si>
    <t>BORAH BROTHERS</t>
  </si>
  <si>
    <t>NEB042</t>
  </si>
  <si>
    <t>BEGRAJ MURLIDHAR</t>
  </si>
  <si>
    <t>NER066</t>
  </si>
  <si>
    <t>RUKMANI ENTERPRISE (JORHAT)</t>
  </si>
  <si>
    <t>NEP064</t>
  </si>
  <si>
    <t>P.K ENTERPRISE (AMGURI)</t>
  </si>
  <si>
    <t>NEB054</t>
  </si>
  <si>
    <t>B D ENTERPRISE (AMGURI)</t>
  </si>
  <si>
    <t>NEN046</t>
  </si>
  <si>
    <t>NEW ASSAM HARDWARE (TEOK)</t>
  </si>
  <si>
    <t>NES166</t>
  </si>
  <si>
    <t>SHEW HARDWARE (JORHAT)</t>
  </si>
  <si>
    <t>NEH051</t>
  </si>
  <si>
    <t>HANCHARA HARDWARE STORE</t>
  </si>
  <si>
    <t>NED126</t>
  </si>
  <si>
    <t>DEEPJYOTI STORE</t>
  </si>
  <si>
    <t>NES406</t>
  </si>
  <si>
    <t>SHIV SHAKTI HARDWARE (JOR)</t>
  </si>
  <si>
    <t>NEJ097</t>
  </si>
  <si>
    <t>JANMONI HARDWARE AND SUPPLIERS</t>
  </si>
  <si>
    <t>NEJ108</t>
  </si>
  <si>
    <t>JAGDISH PRASAD GOPIKISHAN</t>
  </si>
  <si>
    <t>NEH094</t>
  </si>
  <si>
    <t>HANUMAN ENTERPRISE (JHT)</t>
  </si>
  <si>
    <t>NEL086</t>
  </si>
  <si>
    <t>LAXMI ENTERPRISE - JHT</t>
  </si>
  <si>
    <t>NED212</t>
  </si>
  <si>
    <t>DUTTA HARDWARE</t>
  </si>
  <si>
    <t>NEN201</t>
  </si>
  <si>
    <t>N B SUPPLIERS</t>
  </si>
  <si>
    <t>NER266</t>
  </si>
  <si>
    <t>RAMCHANDRA JAYPRAKASH</t>
  </si>
  <si>
    <t>NEB324</t>
  </si>
  <si>
    <t>BORUAH &amp; SONS ENTERPRISE</t>
  </si>
  <si>
    <t>H012</t>
  </si>
  <si>
    <t>HIRALAL AGARWALA</t>
  </si>
  <si>
    <t>G035</t>
  </si>
  <si>
    <t>GARODIA HARDWARE STORES</t>
  </si>
  <si>
    <t>S186</t>
  </si>
  <si>
    <t>SHANTI TRADE</t>
  </si>
  <si>
    <t>G097</t>
  </si>
  <si>
    <t>GANAPATI HARDWARE (GOLAGHAT)</t>
  </si>
  <si>
    <t>NEH020</t>
  </si>
  <si>
    <t>HARI OM ENTERPRISE (GOLAGHAT)</t>
  </si>
  <si>
    <t>NEG063</t>
  </si>
  <si>
    <t>G L ENTERPRISE</t>
  </si>
  <si>
    <t>NEL057</t>
  </si>
  <si>
    <t>LAXMI STORES (GOL)</t>
  </si>
  <si>
    <t>NEB210</t>
  </si>
  <si>
    <t>BHAWANI STORE</t>
  </si>
  <si>
    <t>NEG119</t>
  </si>
  <si>
    <t>GOLAGHAT HARDWARE</t>
  </si>
  <si>
    <t>NED164</t>
  </si>
  <si>
    <t>DHANANJOY SINGH</t>
  </si>
  <si>
    <t>NES478</t>
  </si>
  <si>
    <t>SURAVI ENTERPRISE</t>
  </si>
  <si>
    <t>NEM308</t>
  </si>
  <si>
    <t>MAHABIR HARDWARE - GLGT</t>
  </si>
  <si>
    <t>NEJ130</t>
  </si>
  <si>
    <t>JALLAN ENTERPRISE - GOL</t>
  </si>
  <si>
    <t>S060</t>
  </si>
  <si>
    <t>SHYAM ENTERPRISE</t>
  </si>
  <si>
    <t>J012</t>
  </si>
  <si>
    <t>JAGATI ENTERPRISE</t>
  </si>
  <si>
    <t>S457</t>
  </si>
  <si>
    <t>SILASAKHU HARDWARE &amp; ELECTRICALS</t>
  </si>
  <si>
    <t>NEP077</t>
  </si>
  <si>
    <t>PRADIP STORE (RAJMAI)</t>
  </si>
  <si>
    <t>NEA268</t>
  </si>
  <si>
    <t>A S HARDWARE STORE</t>
  </si>
  <si>
    <t>NEM271</t>
  </si>
  <si>
    <t>MARUTI HARDWARE (SIB)</t>
  </si>
  <si>
    <t>NEM335</t>
  </si>
  <si>
    <t>MAA HARDWARE-SIVASAGAR</t>
  </si>
  <si>
    <t>NEG147</t>
  </si>
  <si>
    <t>GONESH HARDWARE STORES</t>
  </si>
  <si>
    <t>NEJ143</t>
  </si>
  <si>
    <t>JAGDAMBA ENTERPRISE</t>
  </si>
  <si>
    <t>NEB284</t>
  </si>
  <si>
    <t>BARUWATI HARDWARE</t>
  </si>
  <si>
    <t>NEN193</t>
  </si>
  <si>
    <t>NEW TARUN HARDWARE STORE</t>
  </si>
  <si>
    <t>NEM382</t>
  </si>
  <si>
    <t>MOINA STORES</t>
  </si>
  <si>
    <t>NES659</t>
  </si>
  <si>
    <t>SUSHANTA CHANGMAI</t>
  </si>
  <si>
    <t>NES660</t>
  </si>
  <si>
    <t>SHYAM CONSTRUCTION &amp; SUPPLIERS</t>
  </si>
  <si>
    <t>NEA425</t>
  </si>
  <si>
    <t>A B HARDWARE STORE</t>
  </si>
  <si>
    <t>C011</t>
  </si>
  <si>
    <t>CEMENT CENTRE (MORAN)</t>
  </si>
  <si>
    <t>E002</t>
  </si>
  <si>
    <t>EASTERN TRADING</t>
  </si>
  <si>
    <t>A048</t>
  </si>
  <si>
    <t>ATMARAM AGARWAL</t>
  </si>
  <si>
    <t>P079</t>
  </si>
  <si>
    <t>PAWAN ENTERPRISE</t>
  </si>
  <si>
    <t>S179</t>
  </si>
  <si>
    <t>SATI TRADING CO</t>
  </si>
  <si>
    <t>B145</t>
  </si>
  <si>
    <t>BAJRANGBALI STORES</t>
  </si>
  <si>
    <t>A146</t>
  </si>
  <si>
    <t>ANUSUIYA CYCLE &amp; HARDWARE STORE</t>
  </si>
  <si>
    <t>P138</t>
  </si>
  <si>
    <t>P.K. HARDWARE STORE</t>
  </si>
  <si>
    <t>M263</t>
  </si>
  <si>
    <t>M.B.STEEL</t>
  </si>
  <si>
    <t>NEC017</t>
  </si>
  <si>
    <t>CHABUA HARDWARE</t>
  </si>
  <si>
    <t>NEB024</t>
  </si>
  <si>
    <t>BRAHMAPUTRA SALES CORPORATION</t>
  </si>
  <si>
    <t>NEK048</t>
  </si>
  <si>
    <t>KANTA HARDWARE (CHOWKIDINGHEE)</t>
  </si>
  <si>
    <t>NEK053</t>
  </si>
  <si>
    <t>KEJRIWAL BROTHERS (DIBRUGARH)</t>
  </si>
  <si>
    <t>NEP132</t>
  </si>
  <si>
    <t>PURBANCHAL UDYOG (DIB)</t>
  </si>
  <si>
    <t>NEB168</t>
  </si>
  <si>
    <t>BHARAT ISPAT</t>
  </si>
  <si>
    <t>NEP172</t>
  </si>
  <si>
    <t>PURNA HARDWARE STORES</t>
  </si>
  <si>
    <t>NER171</t>
  </si>
  <si>
    <t>R D STORE</t>
  </si>
  <si>
    <t>NED146</t>
  </si>
  <si>
    <t>DHELIA &amp; SONS</t>
  </si>
  <si>
    <t>NER198</t>
  </si>
  <si>
    <t>RAJ LAXMI AJENCIES</t>
  </si>
  <si>
    <t>NEJ113</t>
  </si>
  <si>
    <t>J.J. HARDWARE STORE</t>
  </si>
  <si>
    <t>NEJ114</t>
  </si>
  <si>
    <t>J.P.TRADING - DBR</t>
  </si>
  <si>
    <t>NEC103</t>
  </si>
  <si>
    <t>CHENIREEMA TRADERS - DBR</t>
  </si>
  <si>
    <t>NEK159</t>
  </si>
  <si>
    <t>K.L.&amp; SONS</t>
  </si>
  <si>
    <t>NES648</t>
  </si>
  <si>
    <t>Shree Hari Hardware</t>
  </si>
  <si>
    <t>NEN215</t>
  </si>
  <si>
    <t>NANDINI ENTERPRISES</t>
  </si>
  <si>
    <t>NEB331</t>
  </si>
  <si>
    <t>BHAITI HARDWARE &amp; FABRICATION</t>
  </si>
  <si>
    <t>NEA416</t>
  </si>
  <si>
    <t>AMKEY TIMBERS</t>
  </si>
  <si>
    <t>NES693</t>
  </si>
  <si>
    <t>SMA ENTERPRISES</t>
  </si>
  <si>
    <t>NEL119</t>
  </si>
  <si>
    <t>LUKHURAKHAN HARDWARE &amp; FABRICATION</t>
  </si>
  <si>
    <t>NEN29</t>
  </si>
  <si>
    <t>N.W. ENTERPRISE</t>
  </si>
  <si>
    <t>NEM435</t>
  </si>
  <si>
    <t>M.B. ENTERPRISE</t>
  </si>
  <si>
    <t>NES730</t>
  </si>
  <si>
    <t>SHYAMANTAMONI HARDWARE STORES</t>
  </si>
  <si>
    <t>NEK218</t>
  </si>
  <si>
    <t>KRISHNA HARDWARE</t>
  </si>
  <si>
    <t>NEB371</t>
  </si>
  <si>
    <t>BRAHMAPUTRA HARDWARE</t>
  </si>
  <si>
    <t>S281</t>
  </si>
  <si>
    <t>SAMCHO HARDWARE TRADE AGENCY</t>
  </si>
  <si>
    <t>D098</t>
  </si>
  <si>
    <t>DIBANG ENTERPRISES</t>
  </si>
  <si>
    <t>NEW012</t>
  </si>
  <si>
    <t>WLB ENTERPRISES</t>
  </si>
  <si>
    <t>NES710</t>
  </si>
  <si>
    <t>SAWANG TRADERS</t>
  </si>
  <si>
    <t>NEJ187</t>
  </si>
  <si>
    <t>J.K ENTERPRISES</t>
  </si>
  <si>
    <t>D011</t>
  </si>
  <si>
    <t>DENNY BENNY ASSOCIATES</t>
  </si>
  <si>
    <t>D012</t>
  </si>
  <si>
    <t>DHANDARIA TRADING CO.</t>
  </si>
  <si>
    <t>R039</t>
  </si>
  <si>
    <t>RAJESH TRADE &amp; AGENCY</t>
  </si>
  <si>
    <t>D072</t>
  </si>
  <si>
    <t>NER096</t>
  </si>
  <si>
    <t>R V HARDWARE AND STORE</t>
  </si>
  <si>
    <t>NEM171</t>
  </si>
  <si>
    <t>MAMTA HARDWARE STORES</t>
  </si>
  <si>
    <t>NES441</t>
  </si>
  <si>
    <t>SHREE SHYAM HARDWARE</t>
  </si>
  <si>
    <t>NER195</t>
  </si>
  <si>
    <t>RAJESH TRADERS (TSK)</t>
  </si>
  <si>
    <t>NEB262</t>
  </si>
  <si>
    <t>BHAJANLAL SHARMA &amp; CO - TSK</t>
  </si>
  <si>
    <t>NEA338</t>
  </si>
  <si>
    <t>APURBA KR GOGOI HARDWARE</t>
  </si>
  <si>
    <t>NEA341</t>
  </si>
  <si>
    <t>ASHOK STEELS &amp; COMPANY</t>
  </si>
  <si>
    <t>NES580</t>
  </si>
  <si>
    <t>SHYAM PLY HOUSE</t>
  </si>
  <si>
    <t>NEB283</t>
  </si>
  <si>
    <t>BHAGWATI TRADER</t>
  </si>
  <si>
    <t>NEJ144</t>
  </si>
  <si>
    <t>JMD ENTERPRISE</t>
  </si>
  <si>
    <t>NES662</t>
  </si>
  <si>
    <t>SREE GONESH CEMENT AND HARDWARE</t>
  </si>
  <si>
    <t>NED244</t>
  </si>
  <si>
    <t>DIVYAM ENTERPRISE</t>
  </si>
  <si>
    <t>NES739</t>
  </si>
  <si>
    <t>SIRISH HARDWARE</t>
  </si>
  <si>
    <t>NEA463</t>
  </si>
  <si>
    <t>AKSHAYA STEEL AND HARDWARE STORES</t>
  </si>
  <si>
    <t>T029</t>
  </si>
  <si>
    <t>TWINLILIS LYNGKHOI</t>
  </si>
  <si>
    <t>S196</t>
  </si>
  <si>
    <t>SAINI HARDWARE</t>
  </si>
  <si>
    <t>S203</t>
  </si>
  <si>
    <t>SHRI KHRAWBOR LYNGKHOI</t>
  </si>
  <si>
    <t>P115</t>
  </si>
  <si>
    <t>P.PHAWA</t>
  </si>
  <si>
    <t>S274</t>
  </si>
  <si>
    <t>SRI RAM TRADING</t>
  </si>
  <si>
    <t>G064</t>
  </si>
  <si>
    <t>G.S.RANI</t>
  </si>
  <si>
    <t>NEB103</t>
  </si>
  <si>
    <t>BASAIAWMOIT ENTERPRISE (SHILLONG)</t>
  </si>
  <si>
    <t>NES203</t>
  </si>
  <si>
    <t>SAMYO HARDWARE (SHILLONG)</t>
  </si>
  <si>
    <t>NES318</t>
  </si>
  <si>
    <t>SURENDRA IRON &amp; STEEL</t>
  </si>
  <si>
    <t>NES395</t>
  </si>
  <si>
    <t>SPINGSHON MAWLIEH</t>
  </si>
  <si>
    <t>NEK145</t>
  </si>
  <si>
    <t>KYRSHAN GYNDIANG</t>
  </si>
  <si>
    <t>NEK161</t>
  </si>
  <si>
    <t>KHARBULI ENTERPRISE</t>
  </si>
  <si>
    <t>NEF013</t>
  </si>
  <si>
    <t>F.H.L. ENTERPRISE</t>
  </si>
  <si>
    <t>NEG148</t>
  </si>
  <si>
    <t>G.L. ENTERPRISE</t>
  </si>
  <si>
    <t>NEG149</t>
  </si>
  <si>
    <t>G D HARDWARES</t>
  </si>
  <si>
    <t>NEL114</t>
  </si>
  <si>
    <t>L. PYNGROPE HARDWARE</t>
  </si>
  <si>
    <t>NEB333</t>
  </si>
  <si>
    <t>BAJRANG HOME STUDIO</t>
  </si>
  <si>
    <t>NES736</t>
  </si>
  <si>
    <t>SNOWDROP HARDWARE</t>
  </si>
  <si>
    <t>M132</t>
  </si>
  <si>
    <t>MAMTA HARDWARE</t>
  </si>
  <si>
    <t>NEL034</t>
  </si>
  <si>
    <t>LYNGDOH HARDWARE (JOWAI)</t>
  </si>
  <si>
    <t>NEL099</t>
  </si>
  <si>
    <t>LYNGDOH SALES CORPORATION</t>
  </si>
  <si>
    <t>NER295</t>
  </si>
  <si>
    <t>RS ENTERPRISE</t>
  </si>
  <si>
    <t>D131</t>
  </si>
  <si>
    <t>DY BEREN ANAL ENTERPRISES</t>
  </si>
  <si>
    <t>NET012</t>
  </si>
  <si>
    <t>THANGAL ENTERPRISES</t>
  </si>
  <si>
    <t>NEA143</t>
  </si>
  <si>
    <t>AMAR STEEL</t>
  </si>
  <si>
    <t>NEL039</t>
  </si>
  <si>
    <t>L &amp; L STEEL AND HOUSE AGENCY</t>
  </si>
  <si>
    <t>NES299</t>
  </si>
  <si>
    <t>SUPER ENTERPRISES</t>
  </si>
  <si>
    <t>NED121</t>
  </si>
  <si>
    <t>D-STEEL AND CEMENT STORE</t>
  </si>
  <si>
    <t>NEN112</t>
  </si>
  <si>
    <t>N/S HARDWARE &amp; STEEL</t>
  </si>
  <si>
    <t>NES388</t>
  </si>
  <si>
    <t>SHIBANI ENTERPRISES</t>
  </si>
  <si>
    <t>NEE043</t>
  </si>
  <si>
    <t>ECHA TOMBA ENTERPRISES</t>
  </si>
  <si>
    <t>NEN150</t>
  </si>
  <si>
    <t>NEERAJ TRADERS (MNP)</t>
  </si>
  <si>
    <t>NEK146</t>
  </si>
  <si>
    <t>KN &amp; SON''S VARIETY STORE</t>
  </si>
  <si>
    <t>NEG132</t>
  </si>
  <si>
    <t>GLOBAL ENTERPRISES - MNP</t>
  </si>
  <si>
    <t>NEN174</t>
  </si>
  <si>
    <t>N.P. HARDWARE - MNP</t>
  </si>
  <si>
    <t>NEJ146</t>
  </si>
  <si>
    <t>JACOBS' STAR ENTERPRISES</t>
  </si>
  <si>
    <t>NEK184</t>
  </si>
  <si>
    <t>KHURAI STEEL</t>
  </si>
  <si>
    <t>NEB301</t>
  </si>
  <si>
    <t>BROTHERS HARDWARE</t>
  </si>
  <si>
    <t>NEJ151</t>
  </si>
  <si>
    <t>JULIE ENTERPRISES</t>
  </si>
  <si>
    <t>NEB321</t>
  </si>
  <si>
    <t>BABUMACHA CEMENT &amp; STEEL</t>
  </si>
  <si>
    <t>NEK206</t>
  </si>
  <si>
    <t>K.K.ENTERPRISES</t>
  </si>
  <si>
    <t>NEU049</t>
  </si>
  <si>
    <t>UPANBI CONTZ PRIVATE LIMITED</t>
  </si>
  <si>
    <t>NEL124</t>
  </si>
  <si>
    <t>L.L HARDWARE STORE</t>
  </si>
  <si>
    <t>NER317</t>
  </si>
  <si>
    <t>RK TRADERS</t>
  </si>
  <si>
    <t>NEK223</t>
  </si>
  <si>
    <t>KOLKATA IRON AND STEEL</t>
  </si>
  <si>
    <t>T077</t>
  </si>
  <si>
    <t>T.N.CITIZEN STORE</t>
  </si>
  <si>
    <t>C119</t>
  </si>
  <si>
    <t>CORDIAL STORE</t>
  </si>
  <si>
    <t>NEK002</t>
  </si>
  <si>
    <t>KOLKATA IRON STORE</t>
  </si>
  <si>
    <t>NEV002</t>
  </si>
  <si>
    <t>VAUDE VILLE HARDWARE</t>
  </si>
  <si>
    <t>NEG010</t>
  </si>
  <si>
    <t>GLOBAL CERAMIC PRIVATE LIMITED</t>
  </si>
  <si>
    <t>NES139</t>
  </si>
  <si>
    <t>SWURO ENTERPRISES (NLD)</t>
  </si>
  <si>
    <t>NES310</t>
  </si>
  <si>
    <t>S S STORE</t>
  </si>
  <si>
    <t>NEJ091</t>
  </si>
  <si>
    <t>JAYESH ENTERPRISE</t>
  </si>
  <si>
    <t>NEJ096</t>
  </si>
  <si>
    <t>JAMIR TRADERS (NLD)</t>
  </si>
  <si>
    <t>NEB219</t>
  </si>
  <si>
    <t>BROTHERS HARDWARE (KOHIMA)</t>
  </si>
  <si>
    <t>NES461</t>
  </si>
  <si>
    <t>S K TRADING (NLD)</t>
  </si>
  <si>
    <t>NES531</t>
  </si>
  <si>
    <t>SHREE SASHI STORE - NLD</t>
  </si>
  <si>
    <t>NER230</t>
  </si>
  <si>
    <t>R.B. STORE - NLD</t>
  </si>
  <si>
    <t>NEA362</t>
  </si>
  <si>
    <t>A ACHUMI HARDWARE &amp; PAINTS</t>
  </si>
  <si>
    <t>NEM374</t>
  </si>
  <si>
    <t>MEZ &amp; CO HARDWARE</t>
  </si>
  <si>
    <t>NEH141</t>
  </si>
  <si>
    <t>HALLELUJAH ENTERPRISE</t>
  </si>
  <si>
    <t>NET185</t>
  </si>
  <si>
    <t>THE ONE</t>
  </si>
  <si>
    <t>NEB344</t>
  </si>
  <si>
    <t>B D TRADERS</t>
  </si>
  <si>
    <t>NEZ025</t>
  </si>
  <si>
    <t>Z ENTERPRISES</t>
  </si>
  <si>
    <t>NEN31</t>
  </si>
  <si>
    <t>NY ENTERPRISES</t>
  </si>
  <si>
    <t>NEK220</t>
  </si>
  <si>
    <t>KYONG ENTERPRISES</t>
  </si>
  <si>
    <t>A010</t>
  </si>
  <si>
    <t>ADHIKARY ENTERPRISE</t>
  </si>
  <si>
    <t>NEA450</t>
  </si>
  <si>
    <t>ASOMI ENTERPRISE</t>
  </si>
  <si>
    <t>A200</t>
  </si>
  <si>
    <t>ASSAM HARDWARE (GHY)</t>
  </si>
  <si>
    <t>NEB094</t>
  </si>
  <si>
    <t>B.D. ENTERPRISE (GHY)</t>
  </si>
  <si>
    <t>B054</t>
  </si>
  <si>
    <t>BAISHYA TRADERS</t>
  </si>
  <si>
    <t>NEB322</t>
  </si>
  <si>
    <t>BARUAH HARDWARE</t>
  </si>
  <si>
    <t>NEB350</t>
  </si>
  <si>
    <t>NEB143</t>
  </si>
  <si>
    <t>BIBIDHA HARDWARE</t>
  </si>
  <si>
    <t>NEC003</t>
  </si>
  <si>
    <t>CHITRA ENTERPRISE</t>
  </si>
  <si>
    <t>NEC124</t>
  </si>
  <si>
    <t>CHOUDHURY &amp; PATWARY TRADERS</t>
  </si>
  <si>
    <t>NED196</t>
  </si>
  <si>
    <t>DEKA AND SONS HARDWARE</t>
  </si>
  <si>
    <t>NED230</t>
  </si>
  <si>
    <t>DEV ENTERPRISE</t>
  </si>
  <si>
    <t>NEI044</t>
  </si>
  <si>
    <t>ISLAM TRADERS</t>
  </si>
  <si>
    <t>NEJ183</t>
  </si>
  <si>
    <t>J.H.ENTERPRISE</t>
  </si>
  <si>
    <t>J033</t>
  </si>
  <si>
    <t>JINTI HARDWARE</t>
  </si>
  <si>
    <t>NEL054</t>
  </si>
  <si>
    <t>LILA HARDWARE</t>
  </si>
  <si>
    <t>NEM407</t>
  </si>
  <si>
    <t>MAA ENTERPRISE</t>
  </si>
  <si>
    <t>M220</t>
  </si>
  <si>
    <t>MAA ENTERPRISE (GUWAHATI)</t>
  </si>
  <si>
    <t>NEM343</t>
  </si>
  <si>
    <t>MAA ENTERPRISE-GHY</t>
  </si>
  <si>
    <t>NEM430</t>
  </si>
  <si>
    <t>MAHANTA AND CO. HARDWARE</t>
  </si>
  <si>
    <t>NEM392</t>
  </si>
  <si>
    <t>MAYUKH ENTERPRISE</t>
  </si>
  <si>
    <t>N019</t>
  </si>
  <si>
    <t>NIRMAL HARDWARE</t>
  </si>
  <si>
    <t>NEP252</t>
  </si>
  <si>
    <t>P.S. HARDWARE</t>
  </si>
  <si>
    <t>NEP279</t>
  </si>
  <si>
    <t>POPULAR ENTERPRISE</t>
  </si>
  <si>
    <t>P134</t>
  </si>
  <si>
    <t>PRAGATI ENTERPRISE</t>
  </si>
  <si>
    <t>NER184</t>
  </si>
  <si>
    <t>RABEN KALITA ENTERPRISE</t>
  </si>
  <si>
    <t>NER095</t>
  </si>
  <si>
    <t>RAHUL TRADERS (GHY)</t>
  </si>
  <si>
    <t>NER084</t>
  </si>
  <si>
    <t>RAJIV TRADERS (GHY)</t>
  </si>
  <si>
    <t>NER263</t>
  </si>
  <si>
    <t>RUPJYOTI ENTERPRISE</t>
  </si>
  <si>
    <t>S351</t>
  </si>
  <si>
    <t>S.B.ENTERPRISE (CHHAYGAON)</t>
  </si>
  <si>
    <t>S434</t>
  </si>
  <si>
    <t>S.I.R ENTERPRISE</t>
  </si>
  <si>
    <t>S014</t>
  </si>
  <si>
    <t>SALEN ENTERPRISE</t>
  </si>
  <si>
    <t>NES025</t>
  </si>
  <si>
    <t>SARMA HARDWARE(GUWAHATI)</t>
  </si>
  <si>
    <t>M024</t>
  </si>
  <si>
    <t>MAHABIR PRASAD MAHENDRA KUMAR</t>
  </si>
  <si>
    <t>M029</t>
  </si>
  <si>
    <t>MAHENDRA KUMAR SURANA</t>
  </si>
  <si>
    <t>B006</t>
  </si>
  <si>
    <t>BABA HARDWARE (DARRANG)</t>
  </si>
  <si>
    <t>D026</t>
  </si>
  <si>
    <t>DURGA TRADING (DARRANG)</t>
  </si>
  <si>
    <t>M428</t>
  </si>
  <si>
    <t>MAHESH HARDWARE</t>
  </si>
  <si>
    <t>NES003</t>
  </si>
  <si>
    <t>SHANKAR BHANDAR (DARANG)</t>
  </si>
  <si>
    <t>NED009</t>
  </si>
  <si>
    <t>DUTTA STORE</t>
  </si>
  <si>
    <t>NES090</t>
  </si>
  <si>
    <t>S.B. HARDWARE</t>
  </si>
  <si>
    <t>NEP046</t>
  </si>
  <si>
    <t>PRADIP SAHA</t>
  </si>
  <si>
    <t>NEK062</t>
  </si>
  <si>
    <t>K B HARDWARE (DARRANG)</t>
  </si>
  <si>
    <t>NEG056</t>
  </si>
  <si>
    <t>GANGA HARDWARE (DARRANG)</t>
  </si>
  <si>
    <t>NER113</t>
  </si>
  <si>
    <t>RAJ HARDWARE (DARRANG)</t>
  </si>
  <si>
    <t>NEA175</t>
  </si>
  <si>
    <t>AFSHANA HARDWARE</t>
  </si>
  <si>
    <t>NEB163</t>
  </si>
  <si>
    <t>BHARAT CEMENT SUPPLIER</t>
  </si>
  <si>
    <t>NES304</t>
  </si>
  <si>
    <t>SARMA STORE</t>
  </si>
  <si>
    <t>NEB164</t>
  </si>
  <si>
    <t>B BORO ENTERPRISE</t>
  </si>
  <si>
    <t>NEJ117</t>
  </si>
  <si>
    <t>JAI SHREE RAM HARDWARE</t>
  </si>
  <si>
    <t>NEM301</t>
  </si>
  <si>
    <t>MAHALAXMI ENTERPRISE - DRG</t>
  </si>
  <si>
    <t>NEB264</t>
  </si>
  <si>
    <t>BIMAL HARDWARE - DRG</t>
  </si>
  <si>
    <t>NEA329</t>
  </si>
  <si>
    <t>ALPANA INDUSTRY AND HARDWARE SHOP</t>
  </si>
  <si>
    <t>NEP233</t>
  </si>
  <si>
    <t>PARBIN ENTERPRISE</t>
  </si>
  <si>
    <t>NES595</t>
  </si>
  <si>
    <t>S S ENTERPRISE-DARRANG</t>
  </si>
  <si>
    <t>NEB328</t>
  </si>
  <si>
    <t>BISWAKARMA HARDWARE</t>
  </si>
  <si>
    <t>NEB295</t>
  </si>
  <si>
    <t>B.M. HARDWARE</t>
  </si>
  <si>
    <t>NEB300</t>
  </si>
  <si>
    <t>BISHNU HARDWARE</t>
  </si>
  <si>
    <t>NEM366</t>
  </si>
  <si>
    <t>MAA KAMAKHYA METAL</t>
  </si>
  <si>
    <t>NEM372</t>
  </si>
  <si>
    <t>MAA HARDWARE</t>
  </si>
  <si>
    <t>NES669</t>
  </si>
  <si>
    <t>S S HARDWARE</t>
  </si>
  <si>
    <t>NEP280</t>
  </si>
  <si>
    <t>NET188</t>
  </si>
  <si>
    <t>TANGLA STEEL HOUSE</t>
  </si>
  <si>
    <t>NEM414</t>
  </si>
  <si>
    <t>MAHESH STORE</t>
  </si>
  <si>
    <t>NEA433</t>
  </si>
  <si>
    <t>AFSANA HARDWARE</t>
  </si>
  <si>
    <t>NEA434</t>
  </si>
  <si>
    <t>ASHA HARDWARE</t>
  </si>
  <si>
    <t>NEP284</t>
  </si>
  <si>
    <t>PARISMITA ENTERPRISE</t>
  </si>
  <si>
    <t>NEA448</t>
  </si>
  <si>
    <t>ABDIN HARDWARE</t>
  </si>
  <si>
    <t>NEM432</t>
  </si>
  <si>
    <t>NES728</t>
  </si>
  <si>
    <t>SRI NARAYAN CHANDRA SAHA &amp; SONS</t>
  </si>
  <si>
    <t>NEA456</t>
  </si>
  <si>
    <t>AFSANA HARDWARE (SILBORI)</t>
  </si>
  <si>
    <t>NEA459</t>
  </si>
  <si>
    <t>AMIN TRADERS</t>
  </si>
  <si>
    <t>NER329</t>
  </si>
  <si>
    <t>ROY HARDWARE</t>
  </si>
  <si>
    <t>S075</t>
  </si>
  <si>
    <t>SONAPUR CEMENT CENTRE</t>
  </si>
  <si>
    <t>T001</t>
  </si>
  <si>
    <t>T.D.TIMBER SHOP</t>
  </si>
  <si>
    <t>S118</t>
  </si>
  <si>
    <t>SHREE GAJRAJ BUILDERS</t>
  </si>
  <si>
    <t>K046</t>
  </si>
  <si>
    <t>KALITA SUPPLY AGENCY</t>
  </si>
  <si>
    <t>S151</t>
  </si>
  <si>
    <t>SHIV ENTERPRISE</t>
  </si>
  <si>
    <t>S169</t>
  </si>
  <si>
    <t>SANNI STEEL</t>
  </si>
  <si>
    <t>P097</t>
  </si>
  <si>
    <t>P.S.ENTERPRISE (GUWAHATI)</t>
  </si>
  <si>
    <t>E018</t>
  </si>
  <si>
    <t>ENGINEERING ENTERPRISES</t>
  </si>
  <si>
    <t>B103</t>
  </si>
  <si>
    <t>BISWAS ENTERPRISE (GUWAHATI)</t>
  </si>
  <si>
    <t>S264</t>
  </si>
  <si>
    <t>SHARMA BUILDERS</t>
  </si>
  <si>
    <t>K109</t>
  </si>
  <si>
    <t>KALITA ENTERPRISE (LOKHRA)</t>
  </si>
  <si>
    <t>NEB026</t>
  </si>
  <si>
    <t>BHOLA TRADERS</t>
  </si>
  <si>
    <t>NED071</t>
  </si>
  <si>
    <t>D.B. ENTERPRISE (GHY)</t>
  </si>
  <si>
    <t>NER102</t>
  </si>
  <si>
    <t>RUPNAGAR HARDWARE (GHY)</t>
  </si>
  <si>
    <t>NEM189</t>
  </si>
  <si>
    <t>MAA KAMAKHYA ENTERPRISE (GHY)</t>
  </si>
  <si>
    <t>NEG085</t>
  </si>
  <si>
    <t>GUWAHATI SUPPLY AGENCY</t>
  </si>
  <si>
    <t>NEK123</t>
  </si>
  <si>
    <t>KAMRUP STEEL (GHY)</t>
  </si>
  <si>
    <t>NEC082</t>
  </si>
  <si>
    <t>CEMENT HOUSE (GHY)</t>
  </si>
  <si>
    <t>NEK130</t>
  </si>
  <si>
    <t>KABEER SALES AND CONSTRUCTION</t>
  </si>
  <si>
    <t>NEK157</t>
  </si>
  <si>
    <t>K.S ENTERPRISES - GHY</t>
  </si>
  <si>
    <t>NEB263</t>
  </si>
  <si>
    <t>BRAJENDRA STEEL - GHY</t>
  </si>
  <si>
    <t>NEK176</t>
  </si>
  <si>
    <t>KALITA ENTERPRISE</t>
  </si>
  <si>
    <t>NEK177</t>
  </si>
  <si>
    <t>KAMRUP ENTERPRISE</t>
  </si>
  <si>
    <t>NEP249</t>
  </si>
  <si>
    <t>PODDAR STEEL TRADING</t>
  </si>
  <si>
    <t>NEG161</t>
  </si>
  <si>
    <t>G.B. TRADE CENTRE</t>
  </si>
  <si>
    <t>NET184</t>
  </si>
  <si>
    <t>TIRUPATI STEELS</t>
  </si>
  <si>
    <t>NES686</t>
  </si>
  <si>
    <t>SREEMOYEE HARDWARE</t>
  </si>
  <si>
    <t>NER309</t>
  </si>
  <si>
    <t>RUDRA STEEL &amp; CONSTRUCTION COMPANY</t>
  </si>
  <si>
    <t>NEH157</t>
  </si>
  <si>
    <t>HARSH ENTERPRISE</t>
  </si>
  <si>
    <t>NEV063</t>
  </si>
  <si>
    <t>VAISHNAVI IRON &amp; STEELS</t>
  </si>
  <si>
    <t>NEM444</t>
  </si>
  <si>
    <t>MAZUMDER BROTHERS</t>
  </si>
  <si>
    <t>J016</t>
  </si>
  <si>
    <t>JAISWAL HARDWARE</t>
  </si>
  <si>
    <t>D093</t>
  </si>
  <si>
    <t>DIPANKAR TRADE AGENCY</t>
  </si>
  <si>
    <t>N091</t>
  </si>
  <si>
    <t>NEW AMIN HARDWARE(MORIGAON)</t>
  </si>
  <si>
    <t>U022</t>
  </si>
  <si>
    <t>UMERAJ HARDWARE</t>
  </si>
  <si>
    <t>NEB065</t>
  </si>
  <si>
    <t>BIKU ENTERPRISE (KAPILI)</t>
  </si>
  <si>
    <t>NEB077</t>
  </si>
  <si>
    <t>BADSHAH ENTERPRISE (MORIGAON)</t>
  </si>
  <si>
    <t>NES298</t>
  </si>
  <si>
    <t>SIBANATH HARDWARE (MOR)</t>
  </si>
  <si>
    <t>NEN192</t>
  </si>
  <si>
    <t>NATIONAL ENTERPRISE</t>
  </si>
  <si>
    <t>NES625</t>
  </si>
  <si>
    <t>SHARADA STEEL</t>
  </si>
  <si>
    <t>NEL107</t>
  </si>
  <si>
    <t>LAKHIMI HARDWARE</t>
  </si>
  <si>
    <t>NEJ154</t>
  </si>
  <si>
    <t>JAIN HARDWARE AND SUPPLIER</t>
  </si>
  <si>
    <t>NEH134</t>
  </si>
  <si>
    <t>H.B. TRADERS</t>
  </si>
  <si>
    <t>NED240</t>
  </si>
  <si>
    <t>DURGA STORE</t>
  </si>
  <si>
    <t>NES738</t>
  </si>
  <si>
    <t>SWASTY &amp; CO.</t>
  </si>
  <si>
    <t>NEA461</t>
  </si>
  <si>
    <t>AMAN HARDWARE STORE</t>
  </si>
  <si>
    <t>NEG182</t>
  </si>
  <si>
    <t>GERUA ENTERPRISE</t>
  </si>
  <si>
    <t>A012</t>
  </si>
  <si>
    <t>ADVANCE ENTERPRISE</t>
  </si>
  <si>
    <t>P008</t>
  </si>
  <si>
    <t>P.K.ENTERPRISE(LOWER ASSAM)</t>
  </si>
  <si>
    <t>P037</t>
  </si>
  <si>
    <t>PRASAD TRADERS (LA)</t>
  </si>
  <si>
    <t>P081</t>
  </si>
  <si>
    <t>PRATIK HARDWARE</t>
  </si>
  <si>
    <t>R068</t>
  </si>
  <si>
    <t>RAHUL HARDWARE</t>
  </si>
  <si>
    <t>T045</t>
  </si>
  <si>
    <t>TIRUPATI TRADERS (LOWER ASSAM)</t>
  </si>
  <si>
    <t>G052</t>
  </si>
  <si>
    <t>GOLAKGANJ HARDWARE STORES</t>
  </si>
  <si>
    <t>B122</t>
  </si>
  <si>
    <t>BASU HARDWARE</t>
  </si>
  <si>
    <t>B125</t>
  </si>
  <si>
    <t>BHAI BHAI ENTERPRISE (BONGAIGAON)</t>
  </si>
  <si>
    <t>S291</t>
  </si>
  <si>
    <t>S.M.ENTERPRISE (LA)</t>
  </si>
  <si>
    <t>C090</t>
  </si>
  <si>
    <t>CHIRANG HARDWARE</t>
  </si>
  <si>
    <t>H048</t>
  </si>
  <si>
    <t>HUSSAIN HARDWARE STORES</t>
  </si>
  <si>
    <t>B149</t>
  </si>
  <si>
    <t>BIKASH ENTERPRISE</t>
  </si>
  <si>
    <t>S353</t>
  </si>
  <si>
    <t>SREE KRISHNA TRADE AGENCY</t>
  </si>
  <si>
    <t>G078</t>
  </si>
  <si>
    <t>GREENLAND HARDWARE STORES</t>
  </si>
  <si>
    <t>N099</t>
  </si>
  <si>
    <t>NIMESH ENTERPRISE</t>
  </si>
  <si>
    <t>G087</t>
  </si>
  <si>
    <t>GANESH HARDWARE</t>
  </si>
  <si>
    <t>F014</t>
  </si>
  <si>
    <t>FARDEEN ENTERPRISES</t>
  </si>
  <si>
    <t>K171</t>
  </si>
  <si>
    <t>KAMAL HARDWARE STORES</t>
  </si>
  <si>
    <t>NEP005</t>
  </si>
  <si>
    <t>PRASAD HARDWARE</t>
  </si>
  <si>
    <t>NEM043</t>
  </si>
  <si>
    <t>MOLLAH ENTERPRISE</t>
  </si>
  <si>
    <t>NEB022</t>
  </si>
  <si>
    <t>BABLU ENTERPRISE (SIMLITALA)</t>
  </si>
  <si>
    <t>NEL008</t>
  </si>
  <si>
    <t>LUCKY ENTERPRISE</t>
  </si>
  <si>
    <t>NEH016</t>
  </si>
  <si>
    <t>HAIDER HARDWARE</t>
  </si>
  <si>
    <t>NEG024</t>
  </si>
  <si>
    <t>GOODWILL HARDWARE</t>
  </si>
  <si>
    <t>NEM055</t>
  </si>
  <si>
    <t>MIRA HARDWARE</t>
  </si>
  <si>
    <t>NEM095</t>
  </si>
  <si>
    <t>M.B. ENTERPRISE (KOKRAJHAR)</t>
  </si>
  <si>
    <t>NEM096</t>
  </si>
  <si>
    <t>MOZNU HARDWARE SHOP (LA)</t>
  </si>
  <si>
    <t>NEZ005</t>
  </si>
  <si>
    <t>ZEESHAN HARDWARE (LA)</t>
  </si>
  <si>
    <t>NEA118</t>
  </si>
  <si>
    <t>ARIHANT ENTERPRISE (MANKACHAR)</t>
  </si>
  <si>
    <t>NEG052</t>
  </si>
  <si>
    <t>GAURIPUR ENTERPRISE (LOWER ASSAM)</t>
  </si>
  <si>
    <t>NEM140</t>
  </si>
  <si>
    <t>MAHENDRA MARBLE HARDWARE</t>
  </si>
  <si>
    <t>NES244</t>
  </si>
  <si>
    <t>SUJIT HARDWARE</t>
  </si>
  <si>
    <t>NEK084</t>
  </si>
  <si>
    <t>KHAN HARDWARE (LA)</t>
  </si>
  <si>
    <t>NER134</t>
  </si>
  <si>
    <t>ROHAN TRADERS</t>
  </si>
  <si>
    <t>NES285</t>
  </si>
  <si>
    <t>SUBH KARAN SINGHI (LA)</t>
  </si>
  <si>
    <t>NEA198</t>
  </si>
  <si>
    <t>ARIHANT AGENCIES</t>
  </si>
  <si>
    <t>NEA223</t>
  </si>
  <si>
    <t>AMIR HAMZA</t>
  </si>
  <si>
    <t>NEM236</t>
  </si>
  <si>
    <t>MUHAFIZ ENTERPRISE</t>
  </si>
  <si>
    <t>NEK128</t>
  </si>
  <si>
    <t>K M AGENCY</t>
  </si>
  <si>
    <t>NEB209</t>
  </si>
  <si>
    <t>BEAUTY ENTERPRISE</t>
  </si>
  <si>
    <t>NES390</t>
  </si>
  <si>
    <t>SHIVAM HARWDARE (LA)</t>
  </si>
  <si>
    <t>NEK135</t>
  </si>
  <si>
    <t>KRISHNA HARDWARE (LA)</t>
  </si>
  <si>
    <t>NEM253</t>
  </si>
  <si>
    <t>MAYA HARDWARE STORES (LA)</t>
  </si>
  <si>
    <t>NEG113</t>
  </si>
  <si>
    <t>GARGI ENTERPRISE (LA)</t>
  </si>
  <si>
    <t>NEB223</t>
  </si>
  <si>
    <t>BRAHMAPUTRA HARDWARE (LAKHIPUR)</t>
  </si>
  <si>
    <t>NEM288</t>
  </si>
  <si>
    <t>MANORAMA HARDWARE STORE - LA</t>
  </si>
  <si>
    <t>NEM293</t>
  </si>
  <si>
    <t>MAA HARDWARE - LA</t>
  </si>
  <si>
    <t>NEM311</t>
  </si>
  <si>
    <t>MAA KALI ENTERPRISE</t>
  </si>
  <si>
    <t>NEN176</t>
  </si>
  <si>
    <t>NORTH EAST HARDWARE - LA</t>
  </si>
  <si>
    <t>NEA345</t>
  </si>
  <si>
    <t>A.H. HARDWARE SHOP</t>
  </si>
  <si>
    <t>NER248</t>
  </si>
  <si>
    <t>Rohul Hardware</t>
  </si>
  <si>
    <t>NER250</t>
  </si>
  <si>
    <t>ROYAL ENTERPRISE</t>
  </si>
  <si>
    <t>NET169</t>
  </si>
  <si>
    <t>TAJ ENTERPRISE</t>
  </si>
  <si>
    <t>NER271</t>
  </si>
  <si>
    <t>RUHI ENTERPRISE</t>
  </si>
  <si>
    <t>NER272</t>
  </si>
  <si>
    <t>RAHMAT ENTERPRISE</t>
  </si>
  <si>
    <t>NEB316</t>
  </si>
  <si>
    <t>NEM367</t>
  </si>
  <si>
    <t>MUNNA ENTERPRISE</t>
  </si>
  <si>
    <t>NEA389</t>
  </si>
  <si>
    <t>ANJALI HARDWARE</t>
  </si>
  <si>
    <t>NES640</t>
  </si>
  <si>
    <t>SARADA TRADING</t>
  </si>
  <si>
    <t>NER279</t>
  </si>
  <si>
    <t>RAJBIR HARDWARE STORE</t>
  </si>
  <si>
    <t>NEL109</t>
  </si>
  <si>
    <t>LAKHIPUR SEED HOUSE</t>
  </si>
  <si>
    <t>NEH143</t>
  </si>
  <si>
    <t>HARDWARE CITY</t>
  </si>
  <si>
    <t>NEA406</t>
  </si>
  <si>
    <t>ASSAM MARBLES</t>
  </si>
  <si>
    <t>NEB337</t>
  </si>
  <si>
    <t>DEBNATH HARDWARE STORE</t>
  </si>
  <si>
    <t>SPB400</t>
  </si>
  <si>
    <t>M.R. STEEL HOUSE</t>
  </si>
  <si>
    <t>NEE059</t>
  </si>
  <si>
    <t>EJAJUL HARDWARE SHOP</t>
  </si>
  <si>
    <t>NEB345</t>
  </si>
  <si>
    <t>BHAGWATI HARDWARE</t>
  </si>
  <si>
    <t>NEA426</t>
  </si>
  <si>
    <t>ASIF ENTERPRISE</t>
  </si>
  <si>
    <t>NEA438</t>
  </si>
  <si>
    <t>A.K.ENTERPRISE</t>
  </si>
  <si>
    <t>NEM420</t>
  </si>
  <si>
    <t>MON KAMONA HARDWARE</t>
  </si>
  <si>
    <t>NEM421</t>
  </si>
  <si>
    <t>MASUMA JANNATUL AKTAR</t>
  </si>
  <si>
    <t>NEP285</t>
  </si>
  <si>
    <t>PRIYA HARDWARE</t>
  </si>
  <si>
    <t>NES722</t>
  </si>
  <si>
    <t>SHAHIN AMEEN</t>
  </si>
  <si>
    <t>NEZ026</t>
  </si>
  <si>
    <t>ZAMAN STORES</t>
  </si>
  <si>
    <t>NEM440</t>
  </si>
  <si>
    <t>MASUM HARDWARE</t>
  </si>
  <si>
    <t>NEO043</t>
  </si>
  <si>
    <t>OM HARDWARE</t>
  </si>
  <si>
    <t>NEM448</t>
  </si>
  <si>
    <t>MAA MANASHA ENTERPRISE</t>
  </si>
  <si>
    <t>A028</t>
  </si>
  <si>
    <t>ANIL HARDWARE</t>
  </si>
  <si>
    <t>B011</t>
  </si>
  <si>
    <t>BALAJI HARDWARE (NALBARI)</t>
  </si>
  <si>
    <t>S094</t>
  </si>
  <si>
    <t>SUNDAR HARDWARE</t>
  </si>
  <si>
    <t>A007</t>
  </si>
  <si>
    <t>AAI LAXMI ENTERPRISE</t>
  </si>
  <si>
    <t>H016</t>
  </si>
  <si>
    <t>HOQUE HARDWARE (BARPETA)</t>
  </si>
  <si>
    <t>C050</t>
  </si>
  <si>
    <t>CHAIFUDDIN AHMED</t>
  </si>
  <si>
    <t>A071</t>
  </si>
  <si>
    <t>AASBAB</t>
  </si>
  <si>
    <t>P080</t>
  </si>
  <si>
    <t>PICK ME</t>
  </si>
  <si>
    <t>S234</t>
  </si>
  <si>
    <t>S.A. ENTERPRISE</t>
  </si>
  <si>
    <t>S301</t>
  </si>
  <si>
    <t>S.A.AGENCY</t>
  </si>
  <si>
    <t>A131</t>
  </si>
  <si>
    <t>AMIN HARDWARE &amp; ENTERPRISE</t>
  </si>
  <si>
    <t>R120</t>
  </si>
  <si>
    <t>RUKSHANA HARDWARE</t>
  </si>
  <si>
    <t>B152</t>
  </si>
  <si>
    <t>BAKALI HARDWARE</t>
  </si>
  <si>
    <t>B180</t>
  </si>
  <si>
    <t>B.D.ENTERPRISE(LA)</t>
  </si>
  <si>
    <t>R192</t>
  </si>
  <si>
    <t>R.K.ENTERPRISE (NALBARI)</t>
  </si>
  <si>
    <t>NED081</t>
  </si>
  <si>
    <t>DEKA ENTERPRISE (AMAYAPUR)</t>
  </si>
  <si>
    <t>NER107</t>
  </si>
  <si>
    <t>RUNA ENTERPRISE</t>
  </si>
  <si>
    <t>NEP116</t>
  </si>
  <si>
    <t>P B HARDWARE</t>
  </si>
  <si>
    <t>NEM208</t>
  </si>
  <si>
    <t>M K  ENTERPRISE (LA)</t>
  </si>
  <si>
    <t>NEJ089</t>
  </si>
  <si>
    <t>JOYGURU ENTERPRISE (LA)</t>
  </si>
  <si>
    <t>NEN127</t>
  </si>
  <si>
    <t>N PATOWARY HARDWARE</t>
  </si>
  <si>
    <t>NEP187</t>
  </si>
  <si>
    <t>POHAR TRADERS (MAZDIA)</t>
  </si>
  <si>
    <t>NEK152</t>
  </si>
  <si>
    <t>K.V. ENTERPRISE</t>
  </si>
  <si>
    <t>NEM328</t>
  </si>
  <si>
    <t>MAA ENTERPRISE - LA</t>
  </si>
  <si>
    <t>NEA339</t>
  </si>
  <si>
    <t>A M B ENTERPRISE</t>
  </si>
  <si>
    <t>NED203</t>
  </si>
  <si>
    <t>DAS ENTERPRISE-BAKSA</t>
  </si>
  <si>
    <t>NEN206</t>
  </si>
  <si>
    <t>NATH HARDWARE</t>
  </si>
  <si>
    <t>NEM364</t>
  </si>
  <si>
    <t>NEZ020</t>
  </si>
  <si>
    <t>ZIYAAN ENTERPRISE</t>
  </si>
  <si>
    <t>NEC123</t>
  </si>
  <si>
    <t>CHOUDHURY BROTHERS</t>
  </si>
  <si>
    <t>NEJ162</t>
  </si>
  <si>
    <t>JOHN HARDWARE</t>
  </si>
  <si>
    <t>NEK203</t>
  </si>
  <si>
    <t>KUHI &amp; NEHA ENTERPRISE</t>
  </si>
  <si>
    <t>NEJ182</t>
  </si>
  <si>
    <t>JAMIR HARDWARE</t>
  </si>
  <si>
    <t>NEM411</t>
  </si>
  <si>
    <t>MATRI HARDWARE</t>
  </si>
  <si>
    <t>NEJ184</t>
  </si>
  <si>
    <t>J.S. HARDWARE</t>
  </si>
  <si>
    <t>NER326</t>
  </si>
  <si>
    <t>R.H.ENTERPRISE</t>
  </si>
  <si>
    <t>M017</t>
  </si>
  <si>
    <t>MAAKALI ENTERPRISE (AGARTALA)</t>
  </si>
  <si>
    <t>G015</t>
  </si>
  <si>
    <t>GOPINATH SAHA</t>
  </si>
  <si>
    <t>J057</t>
  </si>
  <si>
    <t>JOYRAM TRADERS (AGARTALA)</t>
  </si>
  <si>
    <t>R117</t>
  </si>
  <si>
    <t>RAMTHAKUR TRADING CO.</t>
  </si>
  <si>
    <t>B138</t>
  </si>
  <si>
    <t>BANKA BEHARI PAUL</t>
  </si>
  <si>
    <t>M249</t>
  </si>
  <si>
    <t>MAHANAM CONSTRUCTION</t>
  </si>
  <si>
    <t>A163</t>
  </si>
  <si>
    <t>AJOY BHATTACHARJEE</t>
  </si>
  <si>
    <t>A164</t>
  </si>
  <si>
    <t>ANJAN DEBNATH</t>
  </si>
  <si>
    <t>M298</t>
  </si>
  <si>
    <t>M341</t>
  </si>
  <si>
    <t>MAZUMDER ENTERPRISE</t>
  </si>
  <si>
    <t>NEM012</t>
  </si>
  <si>
    <t>MANJU ENTERPRISE</t>
  </si>
  <si>
    <t>NEJ016</t>
  </si>
  <si>
    <t>JOY GURU ENTERPRISE</t>
  </si>
  <si>
    <t>NEM058</t>
  </si>
  <si>
    <t>MODAK IRON AGENCY</t>
  </si>
  <si>
    <t>NEL015</t>
  </si>
  <si>
    <t>LAXMAN SAHA (AGARTALA)</t>
  </si>
  <si>
    <t>NEM064</t>
  </si>
  <si>
    <t>MADAN GOPAL TRADERS (AGARTALA)</t>
  </si>
  <si>
    <t>NEM065</t>
  </si>
  <si>
    <t>MODAK TRADERS (AGARTALA)</t>
  </si>
  <si>
    <t>NED054</t>
  </si>
  <si>
    <t>DAS IRON AGENCY (AGARTALA)</t>
  </si>
  <si>
    <t>NER085</t>
  </si>
  <si>
    <t>RAMKRISHNA TRADERS (JIRANIA)</t>
  </si>
  <si>
    <t>NES185</t>
  </si>
  <si>
    <t>SRISTI CEMENT HOUSE (SADAR)</t>
  </si>
  <si>
    <t>NED082</t>
  </si>
  <si>
    <t>DATTA HOME APPLIANCE</t>
  </si>
  <si>
    <t>NER126</t>
  </si>
  <si>
    <t>ROY ENTERPRISE (DHALESWAR)</t>
  </si>
  <si>
    <t>NEB132</t>
  </si>
  <si>
    <t>BASUNDHARA ENTERPRISE</t>
  </si>
  <si>
    <t>NER150</t>
  </si>
  <si>
    <t>RADHIKA ENTERPRISE</t>
  </si>
  <si>
    <t>NEM233</t>
  </si>
  <si>
    <t>MRINAL KANTI SAHA</t>
  </si>
  <si>
    <t>NEB190</t>
  </si>
  <si>
    <t>BABA LOKENATH CEMENT HOUSE</t>
  </si>
  <si>
    <t>NES364</t>
  </si>
  <si>
    <t>SR BUILDERS</t>
  </si>
  <si>
    <t>NER167</t>
  </si>
  <si>
    <t>RANGAMOYEE</t>
  </si>
  <si>
    <t>NED148</t>
  </si>
  <si>
    <t>DHARAMRAJI STORES</t>
  </si>
  <si>
    <t>NEB226</t>
  </si>
  <si>
    <t>BIPLAB CHAKRABORTY</t>
  </si>
  <si>
    <t>NEM263</t>
  </si>
  <si>
    <t>MITRA ENTERPRISE</t>
  </si>
  <si>
    <t>NEM265</t>
  </si>
  <si>
    <t>MAA MEHARESWARI CARRING CENTRE</t>
  </si>
  <si>
    <t>NEJ106</t>
  </si>
  <si>
    <t>JOY DURGA CARRING CENTRE (AGR)</t>
  </si>
  <si>
    <t>NES487</t>
  </si>
  <si>
    <t>SHIV SANKAR SANITARY &amp; HARDWARE STORES - AGT</t>
  </si>
  <si>
    <t>NEP211</t>
  </si>
  <si>
    <t>PAUL ENTERPRISE - AGT</t>
  </si>
  <si>
    <t>NED188</t>
  </si>
  <si>
    <t>DIPTANU DAS - AGT</t>
  </si>
  <si>
    <t>NEP213</t>
  </si>
  <si>
    <t>PARTHA DAS - AGT</t>
  </si>
  <si>
    <t>NED191</t>
  </si>
  <si>
    <t>DEBNATH CEMENT HOUSE AND IRON STORES</t>
  </si>
  <si>
    <t>NED206</t>
  </si>
  <si>
    <t>DINGRA ENTERPRISE</t>
  </si>
  <si>
    <t>NEB288</t>
  </si>
  <si>
    <t>BANIK ENTERPRISE</t>
  </si>
  <si>
    <t>NEP242</t>
  </si>
  <si>
    <t>NEP248</t>
  </si>
  <si>
    <t>PRIYA CARRING CENTRE</t>
  </si>
  <si>
    <t>NEM404</t>
  </si>
  <si>
    <t>MAA KAMAKHYA ENTERPRISE</t>
  </si>
  <si>
    <t>NEH156</t>
  </si>
  <si>
    <t>HARA GOURI IRON STORES</t>
  </si>
  <si>
    <t>NEP287</t>
  </si>
  <si>
    <t>P.K.IRON STORES</t>
  </si>
  <si>
    <t>A030</t>
  </si>
  <si>
    <t>ARUN CHANDRA SAHA</t>
  </si>
  <si>
    <t>P035</t>
  </si>
  <si>
    <t>PRADIP KUMAR SAHA</t>
  </si>
  <si>
    <t>J024</t>
  </si>
  <si>
    <t>JOYRAM HARDWARE</t>
  </si>
  <si>
    <t>R108</t>
  </si>
  <si>
    <t>RAMKRISHNA IRON</t>
  </si>
  <si>
    <t>A165</t>
  </si>
  <si>
    <t>ANANDA TRADERS</t>
  </si>
  <si>
    <t>R144</t>
  </si>
  <si>
    <t>RADHESHYAM IRON</t>
  </si>
  <si>
    <t>T072</t>
  </si>
  <si>
    <t>TANISHA ENTERPRISE</t>
  </si>
  <si>
    <t>K136</t>
  </si>
  <si>
    <t>KALI MATA HARDWARE STORES (UDAIPUR)</t>
  </si>
  <si>
    <t>K137</t>
  </si>
  <si>
    <t>KAIBALYANATH HARDWARE</t>
  </si>
  <si>
    <t>P174</t>
  </si>
  <si>
    <t>PAUL HARDWARES (UDAIPUR)</t>
  </si>
  <si>
    <t>NEN005</t>
  </si>
  <si>
    <t>NIBEDITA DEPARTMENTAL SHOP</t>
  </si>
  <si>
    <t>NEN043</t>
  </si>
  <si>
    <t>NAYAN CARRYING CENTRE (UDAIPUR)</t>
  </si>
  <si>
    <t>NET070</t>
  </si>
  <si>
    <t>TRIPURA SUNDARI IRON BHANDAR</t>
  </si>
  <si>
    <t>NES335</t>
  </si>
  <si>
    <t>SAHA TRADERS</t>
  </si>
  <si>
    <t>NEM216</t>
  </si>
  <si>
    <t>MAA KALI STORES</t>
  </si>
  <si>
    <t>NEG098</t>
  </si>
  <si>
    <t>GHOSH TRADERS (UDP)</t>
  </si>
  <si>
    <t>NEM225</t>
  </si>
  <si>
    <t>MAHADEB BHANDER</t>
  </si>
  <si>
    <t>NEG106</t>
  </si>
  <si>
    <t>GRACY ENTERPRISE</t>
  </si>
  <si>
    <t>NEB216</t>
  </si>
  <si>
    <t>BHOWMIK HARDWARE (UDP)</t>
  </si>
  <si>
    <t>NEJ104</t>
  </si>
  <si>
    <t>JOY SHIB SANKAR HARDWARE</t>
  </si>
  <si>
    <t>NER197</t>
  </si>
  <si>
    <t>RAMTHAKUR IRON</t>
  </si>
  <si>
    <t>NEO024</t>
  </si>
  <si>
    <t>OMKER ROY</t>
  </si>
  <si>
    <t>NEP194</t>
  </si>
  <si>
    <t>PODDER HARDWARE (UDP)</t>
  </si>
  <si>
    <t>NEP203</t>
  </si>
  <si>
    <t>PODDER CONSTRUCTION</t>
  </si>
  <si>
    <t>NEA312</t>
  </si>
  <si>
    <t>ARPITA HARDWARE &amp; VARIETIES</t>
  </si>
  <si>
    <t>NER237</t>
  </si>
  <si>
    <t>RAM KAMAL BHANDER</t>
  </si>
  <si>
    <t>NEJ167</t>
  </si>
  <si>
    <t>JOYRAM VARIETIES</t>
  </si>
  <si>
    <t>NET181</t>
  </si>
  <si>
    <t>TRIZA SANITATION</t>
  </si>
  <si>
    <t>NEJ169</t>
  </si>
  <si>
    <t>JOY RAM GLASS EMPORIUM</t>
  </si>
  <si>
    <t>NEN219</t>
  </si>
  <si>
    <t>NANDALAL ENTERPRISE</t>
  </si>
  <si>
    <t>NES714</t>
  </si>
  <si>
    <t>SADHAN ENTERPRISE</t>
  </si>
  <si>
    <t>NEP290</t>
  </si>
  <si>
    <t>PAUL HARDWARE</t>
  </si>
  <si>
    <t>NEA457</t>
  </si>
  <si>
    <t>ATLAS BUILDERS AND ARCHITECT</t>
  </si>
  <si>
    <t>A022</t>
  </si>
  <si>
    <t>AMIYO STORE</t>
  </si>
  <si>
    <t>K014</t>
  </si>
  <si>
    <t>KALPANA STORE</t>
  </si>
  <si>
    <t>R014</t>
  </si>
  <si>
    <t>RAMKRISHNA ENTERPRISE(PANISAGAR)</t>
  </si>
  <si>
    <t>A077</t>
  </si>
  <si>
    <t>ARUN PAUL &amp; BROTHERS</t>
  </si>
  <si>
    <t>S277</t>
  </si>
  <si>
    <t>SANJIB KUMAR PAUL</t>
  </si>
  <si>
    <t>M200</t>
  </si>
  <si>
    <t>M/S MOHIT PAUL</t>
  </si>
  <si>
    <t>U015</t>
  </si>
  <si>
    <t>URMILA HARDWARE</t>
  </si>
  <si>
    <t>D091</t>
  </si>
  <si>
    <t>DAS STORES</t>
  </si>
  <si>
    <t>H053</t>
  </si>
  <si>
    <t>HARI MOHAN TRADERS</t>
  </si>
  <si>
    <t>P152</t>
  </si>
  <si>
    <t>PRANATI HARDWARE</t>
  </si>
  <si>
    <t>NED004</t>
  </si>
  <si>
    <t>DAS GUPTA ENTERPRISE</t>
  </si>
  <si>
    <t>NEG009</t>
  </si>
  <si>
    <t>GOURANGA TRADERS</t>
  </si>
  <si>
    <t>NEA045</t>
  </si>
  <si>
    <t>A.N. TRADERS</t>
  </si>
  <si>
    <t>NER060</t>
  </si>
  <si>
    <t>RAMKRISHNA ENTERPRISE (DHALAI)</t>
  </si>
  <si>
    <t>NEM070</t>
  </si>
  <si>
    <t>MONOSA STORES (DMR)</t>
  </si>
  <si>
    <t>NEA147</t>
  </si>
  <si>
    <t>ANJALI CEMENT AND HARDWARES</t>
  </si>
  <si>
    <t>NEB120</t>
  </si>
  <si>
    <t>BISHESH &amp; BARSHAN</t>
  </si>
  <si>
    <t>NEJ071</t>
  </si>
  <si>
    <t>JOYKALI HARDWARE (DMR)</t>
  </si>
  <si>
    <t>NER155</t>
  </si>
  <si>
    <t>RUMANA HARDWARES</t>
  </si>
  <si>
    <t>NEC076</t>
  </si>
  <si>
    <t>CHOWDHARY HARDWARE (DMR)</t>
  </si>
  <si>
    <t>NET137</t>
  </si>
  <si>
    <t>TRIPURESWARI BHANDER</t>
  </si>
  <si>
    <t>NEL082</t>
  </si>
  <si>
    <t>LAKSHMI NARAYAN HARDWARE</t>
  </si>
  <si>
    <t>NEB240</t>
  </si>
  <si>
    <t>BISWAKARMA HARDWARE (DMR)</t>
  </si>
  <si>
    <t>NEL090</t>
  </si>
  <si>
    <t>LITAN DEBNATH - DMR</t>
  </si>
  <si>
    <t>NES484</t>
  </si>
  <si>
    <t>SAROI ENGG &amp; FEBRICATION</t>
  </si>
  <si>
    <t>NES513</t>
  </si>
  <si>
    <t>SARALA ENTERPRISE</t>
  </si>
  <si>
    <t>NES568</t>
  </si>
  <si>
    <t>SANTOSHI TRADERS</t>
  </si>
  <si>
    <t>NEJ141</t>
  </si>
  <si>
    <t>JOY KALI HARDWARE'S</t>
  </si>
  <si>
    <t>NES598</t>
  </si>
  <si>
    <t>SWASTISHREE</t>
  </si>
  <si>
    <t>NEA358</t>
  </si>
  <si>
    <t>APURBA TRADERS</t>
  </si>
  <si>
    <t>NES611</t>
  </si>
  <si>
    <t>STEEL HOUSE</t>
  </si>
  <si>
    <t>NEG166</t>
  </si>
  <si>
    <t>GURUDEV VARIETIES</t>
  </si>
  <si>
    <t>NER297</t>
  </si>
  <si>
    <t>REKHA HARDWARE</t>
  </si>
  <si>
    <t>NEK221</t>
  </si>
  <si>
    <t>KSHIRODA HARDWARE</t>
  </si>
  <si>
    <t>G017</t>
  </si>
  <si>
    <t>GOURANGA BHANDAR</t>
  </si>
  <si>
    <t>K031</t>
  </si>
  <si>
    <t>KHAN HARDWARE</t>
  </si>
  <si>
    <t>B021</t>
  </si>
  <si>
    <t>BENGAL CONCRETE INDUSTRIES</t>
  </si>
  <si>
    <t>S038</t>
  </si>
  <si>
    <t>SHANKAR ROY</t>
  </si>
  <si>
    <t>A006</t>
  </si>
  <si>
    <t>A.K. TRADERS</t>
  </si>
  <si>
    <t>A033</t>
  </si>
  <si>
    <t>ASHOK ENTERPRISE</t>
  </si>
  <si>
    <t>R070</t>
  </si>
  <si>
    <t>R.P.TRADERS</t>
  </si>
  <si>
    <t>M143</t>
  </si>
  <si>
    <t>MALAKAR HARDWARE</t>
  </si>
  <si>
    <t>R093</t>
  </si>
  <si>
    <t>R.M. TRADERS (SILCHAR)</t>
  </si>
  <si>
    <t>NEL006</t>
  </si>
  <si>
    <t>LOKNATH ENTERPRIME</t>
  </si>
  <si>
    <t>NEA034</t>
  </si>
  <si>
    <t>AMSONS</t>
  </si>
  <si>
    <t>NEJ050</t>
  </si>
  <si>
    <t>J. HARDWARE (SILCHAR)</t>
  </si>
  <si>
    <t>NES211</t>
  </si>
  <si>
    <t>SANJITA HARDWARE</t>
  </si>
  <si>
    <t>NEH052</t>
  </si>
  <si>
    <t>HERAMANI HARDWARE</t>
  </si>
  <si>
    <t>NEM186</t>
  </si>
  <si>
    <t>M M HARDWARE</t>
  </si>
  <si>
    <t>NEP137</t>
  </si>
  <si>
    <t>PAUL HARDWARES (CACHAR)</t>
  </si>
  <si>
    <t>NEK098</t>
  </si>
  <si>
    <t>KRISHNA TRADERS</t>
  </si>
  <si>
    <t>NET110</t>
  </si>
  <si>
    <t>TAPAN KUMAR RAY (SILCHAR)</t>
  </si>
  <si>
    <t>NEA220</t>
  </si>
  <si>
    <t>ALLIED TRADERS</t>
  </si>
  <si>
    <t>NEG099</t>
  </si>
  <si>
    <t>GITA TRADERS</t>
  </si>
  <si>
    <t>NES363</t>
  </si>
  <si>
    <t>SUNITI TRADERS (SIL)</t>
  </si>
  <si>
    <t>NEJ092</t>
  </si>
  <si>
    <t>J K TRADERS (RONGPUR)</t>
  </si>
  <si>
    <t>NEJ094</t>
  </si>
  <si>
    <t>JANANI HARDWARE SHOP</t>
  </si>
  <si>
    <t>NEP197</t>
  </si>
  <si>
    <t>PURBASHA ENTERPRISE</t>
  </si>
  <si>
    <t>NES466</t>
  </si>
  <si>
    <t>SHANTA TRADERS</t>
  </si>
  <si>
    <t>NES476</t>
  </si>
  <si>
    <t>SREEMA TRADERS - SILCHAR</t>
  </si>
  <si>
    <t>NED179</t>
  </si>
  <si>
    <t>DEB HARDWARE - SIL</t>
  </si>
  <si>
    <t>NEF014</t>
  </si>
  <si>
    <t>FAIZUL HOQUE BARBHUIYA</t>
  </si>
  <si>
    <t>NEO030</t>
  </si>
  <si>
    <t>OM TRADING</t>
  </si>
  <si>
    <t>NES617</t>
  </si>
  <si>
    <t>SUBRATA SINHA</t>
  </si>
  <si>
    <t>NER264</t>
  </si>
  <si>
    <t>RAHIMIAH STEEL</t>
  </si>
  <si>
    <t>NEP245</t>
  </si>
  <si>
    <t>P C STEEL</t>
  </si>
  <si>
    <t>NET174</t>
  </si>
  <si>
    <t>TALUKDAR BROTHER INTER LOCKING &amp; TI</t>
  </si>
  <si>
    <t>NEB319</t>
  </si>
  <si>
    <t>BARBHUIYA TRADERS</t>
  </si>
  <si>
    <t>NEA398</t>
  </si>
  <si>
    <t>A.I.ENTERPRISE</t>
  </si>
  <si>
    <t>NEA418</t>
  </si>
  <si>
    <t>AMITA TRADERS</t>
  </si>
  <si>
    <t>NEA423</t>
  </si>
  <si>
    <t>A.I. TRADERS</t>
  </si>
  <si>
    <t>NEA424</t>
  </si>
  <si>
    <t>ASHUTOSH BHANDER</t>
  </si>
  <si>
    <t>NES696</t>
  </si>
  <si>
    <t>SUNIRMAL DAS</t>
  </si>
  <si>
    <t>NEA439</t>
  </si>
  <si>
    <t>AMIR HUSSAIN LASKAR</t>
  </si>
  <si>
    <t>NES711</t>
  </si>
  <si>
    <t>SAYAN STEEL</t>
  </si>
  <si>
    <t>NEC139</t>
  </si>
  <si>
    <t>CHOUDHURY TRADERS</t>
  </si>
  <si>
    <t>NEH155</t>
  </si>
  <si>
    <t>H.P. TRADERS</t>
  </si>
  <si>
    <t>NEP293</t>
  </si>
  <si>
    <t>PRATIMA STORE</t>
  </si>
  <si>
    <t>S029</t>
  </si>
  <si>
    <t>SARDA TRADE CORPORATION</t>
  </si>
  <si>
    <t>C005</t>
  </si>
  <si>
    <t>CACHAR STEEL COMPANY</t>
  </si>
  <si>
    <t>K066</t>
  </si>
  <si>
    <t>KUNJA TRADING</t>
  </si>
  <si>
    <t>H041</t>
  </si>
  <si>
    <t>HIRAMON PAUL</t>
  </si>
  <si>
    <t>NEG079</t>
  </si>
  <si>
    <t>GYANENDRA PAUL HARDWARE</t>
  </si>
  <si>
    <t>NEJ131</t>
  </si>
  <si>
    <t>J.A. LASKAR TRADERS</t>
  </si>
  <si>
    <t>NEA431</t>
  </si>
  <si>
    <t>A M HARDWARE</t>
  </si>
  <si>
    <t>P034</t>
  </si>
  <si>
    <t>PRADIP H/W STORES</t>
  </si>
  <si>
    <t>J002</t>
  </si>
  <si>
    <t>J K &amp; SONS</t>
  </si>
  <si>
    <t>M085</t>
  </si>
  <si>
    <t>M.S.TRADING</t>
  </si>
  <si>
    <t>J031</t>
  </si>
  <si>
    <t>JOYTARA STORES</t>
  </si>
  <si>
    <t>F005</t>
  </si>
  <si>
    <t>F.R.ENTERPRISE</t>
  </si>
  <si>
    <t>T032</t>
  </si>
  <si>
    <t>TARANGAMOYEE TRADERS</t>
  </si>
  <si>
    <t>NER103</t>
  </si>
  <si>
    <t>R K TRADING (SILCHAR)</t>
  </si>
  <si>
    <t>NEO021</t>
  </si>
  <si>
    <t>OM TRADERS (SIL)</t>
  </si>
  <si>
    <t>NEM310</t>
  </si>
  <si>
    <t>MAA KARNI STEEL</t>
  </si>
  <si>
    <t>NES528</t>
  </si>
  <si>
    <t>S.B. ENTERPRISE - SIL</t>
  </si>
  <si>
    <t>NEK183</t>
  </si>
  <si>
    <t>K.A.TRADERS</t>
  </si>
  <si>
    <t>NET183</t>
  </si>
  <si>
    <t>T.A. HARDWARE SHOP</t>
  </si>
  <si>
    <t>NEP270</t>
  </si>
  <si>
    <t>PUSHPA TRADERS</t>
  </si>
  <si>
    <t>NEG167</t>
  </si>
  <si>
    <t>G.M. TRADING</t>
  </si>
  <si>
    <t>NEB368</t>
  </si>
  <si>
    <t>BISHWANATH TRADERS</t>
  </si>
  <si>
    <t>NEA452</t>
  </si>
  <si>
    <t>AJAY TRADERS</t>
  </si>
  <si>
    <t>NEN39</t>
  </si>
  <si>
    <t>R002</t>
  </si>
  <si>
    <t>R.D.D.HARDWARE</t>
  </si>
  <si>
    <t>J047</t>
  </si>
  <si>
    <t>JAMES ENTERPRISE</t>
  </si>
  <si>
    <t>L060</t>
  </si>
  <si>
    <t>LALREM BUSINESS ENTERPRISE</t>
  </si>
  <si>
    <t>K151</t>
  </si>
  <si>
    <t xml:space="preserve">KIM KIM HARDWARE </t>
  </si>
  <si>
    <t>NER074</t>
  </si>
  <si>
    <t>R P STORE (AIZWAL)</t>
  </si>
  <si>
    <t>NEM100</t>
  </si>
  <si>
    <t>M &amp; M STORE (AIZWAL)</t>
  </si>
  <si>
    <t>NEM133</t>
  </si>
  <si>
    <t>M S ENTERPRISE</t>
  </si>
  <si>
    <t>NEA150</t>
  </si>
  <si>
    <t>ATEA CEMENT DAWR (AIZ)</t>
  </si>
  <si>
    <t>NEC057</t>
  </si>
  <si>
    <t>CEMENT DAWR</t>
  </si>
  <si>
    <t>NEZ010</t>
  </si>
  <si>
    <t>ZUALTEA BUSINESS CENTRE</t>
  </si>
  <si>
    <t>NES439</t>
  </si>
  <si>
    <t>SHEKINA ENTERPRISE</t>
  </si>
  <si>
    <t>NEN147</t>
  </si>
  <si>
    <t>N NADAW STORE</t>
  </si>
  <si>
    <t>NEE044</t>
  </si>
  <si>
    <t>EL-BE ENTERPRISE</t>
  </si>
  <si>
    <t>NEA284</t>
  </si>
  <si>
    <t>AMY TRADING (MIZ)</t>
  </si>
  <si>
    <t>NEG123</t>
  </si>
  <si>
    <t>GYANADA STORE</t>
  </si>
  <si>
    <t>NEZ014</t>
  </si>
  <si>
    <t>ZAHUATA CEMENT AGENCY</t>
  </si>
  <si>
    <t>NEZ015</t>
  </si>
  <si>
    <t>ZR ENTERPRISE</t>
  </si>
  <si>
    <t>NES607</t>
  </si>
  <si>
    <t>SOUTHERN BREEZE</t>
  </si>
  <si>
    <t>NEG152</t>
  </si>
  <si>
    <t>GABRIEL ENTERPRISE</t>
  </si>
  <si>
    <t>NES678</t>
  </si>
  <si>
    <t>S.M.ENTERPRISE</t>
  </si>
  <si>
    <t>NEC130</t>
  </si>
  <si>
    <t>CEMENT SUPPLY AGENCY</t>
  </si>
  <si>
    <t>NEW013</t>
  </si>
  <si>
    <t>WEAR ME OUT</t>
  </si>
  <si>
    <t>NES709</t>
  </si>
  <si>
    <t>SHRI ELECTRICALS &amp; HARDWARES</t>
  </si>
  <si>
    <t>NEA442</t>
  </si>
  <si>
    <t>AIE CONSTRUCTION</t>
  </si>
  <si>
    <t>NER274</t>
  </si>
  <si>
    <t>RORO POLYMERS</t>
  </si>
  <si>
    <t>NEZ024</t>
  </si>
  <si>
    <t>ZAMZO ENGINEERING, CONSTRUCTION AND</t>
  </si>
  <si>
    <t>NES726</t>
  </si>
  <si>
    <t>SAILOLIANA ENTERPRISE</t>
  </si>
  <si>
    <t>NEM439</t>
  </si>
  <si>
    <t>MIDLAND BUSINESS ENTERPRISE</t>
  </si>
  <si>
    <t>NEN35</t>
  </si>
  <si>
    <t>N.I.HARDWARE</t>
  </si>
  <si>
    <t>NEW015</t>
  </si>
  <si>
    <t>WOODLAND CONSTRUCTION</t>
  </si>
  <si>
    <t>A020</t>
  </si>
  <si>
    <t>AMIT ENTERPRISES</t>
  </si>
  <si>
    <t>S356</t>
  </si>
  <si>
    <t>SWASTIM HARDWARE</t>
  </si>
  <si>
    <t>NES202</t>
  </si>
  <si>
    <t>SHIRA HARDWARE STORE (TURA)</t>
  </si>
  <si>
    <t>NEJ053</t>
  </si>
  <si>
    <t>JRS TRADERS</t>
  </si>
  <si>
    <t>NEN086</t>
  </si>
  <si>
    <t>N S TRADE AGENCY</t>
  </si>
  <si>
    <t>NEC072</t>
  </si>
  <si>
    <t>CHITTARANJAN HARDWARE</t>
  </si>
  <si>
    <t>NES315</t>
  </si>
  <si>
    <t>S D SHIRA</t>
  </si>
  <si>
    <t>NER183</t>
  </si>
  <si>
    <t>R K HARDWARE (TURA)</t>
  </si>
  <si>
    <t>NEA294</t>
  </si>
  <si>
    <t>A.B.C. ENTERPRISE - TURA</t>
  </si>
  <si>
    <t>NEP206</t>
  </si>
  <si>
    <t>PAWAN KUMAR SAHU - TURA</t>
  </si>
  <si>
    <t>NEJ124</t>
  </si>
  <si>
    <t>J A SANGMA</t>
  </si>
  <si>
    <t>NES590</t>
  </si>
  <si>
    <t>STEELS HOUSE</t>
  </si>
  <si>
    <t>NEK181</t>
  </si>
  <si>
    <t>KP HARDWARE</t>
  </si>
  <si>
    <t>NEA403</t>
  </si>
  <si>
    <t>AJAY R MARAK</t>
  </si>
  <si>
    <t>NES680</t>
  </si>
  <si>
    <t>SEMINGTON MARAK</t>
  </si>
  <si>
    <t>NET195</t>
  </si>
  <si>
    <t>TIGER STEEL AND HARDWARE</t>
  </si>
  <si>
    <t>S283</t>
  </si>
  <si>
    <t>S.K.HARDWARE STORES (TURA)</t>
  </si>
  <si>
    <t>T068</t>
  </si>
  <si>
    <t>T.D.PANGCHAK ENTERPRISE</t>
  </si>
  <si>
    <t>NED020</t>
  </si>
  <si>
    <t>DEY HARDWARE</t>
  </si>
  <si>
    <t>NEL033</t>
  </si>
  <si>
    <t>LUCKY HARDWARE STORE</t>
  </si>
  <si>
    <t>NEI014</t>
  </si>
  <si>
    <t>ISLAM HARDWARE (PHULBARI)</t>
  </si>
  <si>
    <t>NES407</t>
  </si>
  <si>
    <t>S A ENTERPRISE (HALLIDAYGANJ)</t>
  </si>
  <si>
    <t>NEN155</t>
  </si>
  <si>
    <t>NABA KUMAR SAHA</t>
  </si>
  <si>
    <t>NER259</t>
  </si>
  <si>
    <t>RIJINA BEGUM</t>
  </si>
  <si>
    <t>NEM365</t>
  </si>
  <si>
    <t>M.B. HARDWARE</t>
  </si>
  <si>
    <t>NEJ160</t>
  </si>
  <si>
    <t>JOYA ENTERPRISE</t>
  </si>
  <si>
    <t>NES670</t>
  </si>
  <si>
    <t>SIPRA TRADERS</t>
  </si>
  <si>
    <t>NER306</t>
  </si>
  <si>
    <t>RANI ENTERPRISES</t>
  </si>
  <si>
    <t>NEM429</t>
  </si>
  <si>
    <t>MAA KAMAKHYA HARDWARE</t>
  </si>
  <si>
    <t>NEM433</t>
  </si>
  <si>
    <t>D025</t>
  </si>
  <si>
    <t>DULAL CH. SAHA</t>
  </si>
  <si>
    <t>P111</t>
  </si>
  <si>
    <t>PABAN AGARWALA</t>
  </si>
  <si>
    <t>M212</t>
  </si>
  <si>
    <t>MAA KALI HARDWARE</t>
  </si>
  <si>
    <t>G074</t>
  </si>
  <si>
    <t>GOPINATH ENTERPRISE</t>
  </si>
  <si>
    <t>N098</t>
  </si>
  <si>
    <t>NISHIGANJ BUILDERS</t>
  </si>
  <si>
    <t>B190</t>
  </si>
  <si>
    <t>BHAI BHAI HARDWARE (COOCHBIHAR)</t>
  </si>
  <si>
    <t>L079</t>
  </si>
  <si>
    <t>LUCKY HARDWARE</t>
  </si>
  <si>
    <t>L085</t>
  </si>
  <si>
    <t>LOKENATH HARDWARE (DINHATA)</t>
  </si>
  <si>
    <t>S561</t>
  </si>
  <si>
    <t>SABITA DAM</t>
  </si>
  <si>
    <t>D162</t>
  </si>
  <si>
    <t>DEBABRATA SAHA</t>
  </si>
  <si>
    <t>WBM098</t>
  </si>
  <si>
    <t>M/s PAUL HARDWARE STORES</t>
  </si>
  <si>
    <t>WBN046</t>
  </si>
  <si>
    <t>NIRMAN UDYOG</t>
  </si>
  <si>
    <t>WBD049</t>
  </si>
  <si>
    <t xml:space="preserve">DEY AGENCY </t>
  </si>
  <si>
    <t>WBD067</t>
  </si>
  <si>
    <t>DHAR AGENCY</t>
  </si>
  <si>
    <t>WBB111</t>
  </si>
  <si>
    <t>BENGAL HARDWARE STORES</t>
  </si>
  <si>
    <t>WBK057</t>
  </si>
  <si>
    <t>KISHORE STEEL CENTRE</t>
  </si>
  <si>
    <t>WBM241</t>
  </si>
  <si>
    <t>MAA MANASHA HARDWARE</t>
  </si>
  <si>
    <t>WBR107</t>
  </si>
  <si>
    <t>WBD074</t>
  </si>
  <si>
    <t>DEY ENTERPRISE (GHUGHUMARI)</t>
  </si>
  <si>
    <t>WBS279</t>
  </si>
  <si>
    <t>SAHA CONSTRUCTION</t>
  </si>
  <si>
    <t>WBN096</t>
  </si>
  <si>
    <t>NUR ISLAM ENTERPRISE</t>
  </si>
  <si>
    <t>WBS297</t>
  </si>
  <si>
    <t>SHREE KRISHNA HARDWARE - NAYARHAT</t>
  </si>
  <si>
    <t>WBC027</t>
  </si>
  <si>
    <t>CHILAKHANA HARDWARE STORES</t>
  </si>
  <si>
    <t>WBB137</t>
  </si>
  <si>
    <t>BASANTI HARDWARE</t>
  </si>
  <si>
    <t>WBR129</t>
  </si>
  <si>
    <t>R.K. STEEL - COOCHBIHAR</t>
  </si>
  <si>
    <t>WBJ062</t>
  </si>
  <si>
    <t>JUWEL ENTERPRISE</t>
  </si>
  <si>
    <t>WBD090</t>
  </si>
  <si>
    <t>DEY ENTERPRISE - BABURHAT</t>
  </si>
  <si>
    <t>WBB150</t>
  </si>
  <si>
    <t>BISWAS HARDWARE STORES</t>
  </si>
  <si>
    <t>WBO006</t>
  </si>
  <si>
    <t>OM SRI GANESH TRADING CO</t>
  </si>
  <si>
    <t>WBN108</t>
  </si>
  <si>
    <t>NIKHIL KUMAR CHOWDHURY</t>
  </si>
  <si>
    <t>WBJ076</t>
  </si>
  <si>
    <t>JYOTSNA HARDWARE</t>
  </si>
  <si>
    <t>WBG099</t>
  </si>
  <si>
    <t>GOURAB SAHA</t>
  </si>
  <si>
    <t>S141</t>
  </si>
  <si>
    <t>SAHA &amp; CO.</t>
  </si>
  <si>
    <t>R132</t>
  </si>
  <si>
    <t>RADHA HARDWARE</t>
  </si>
  <si>
    <t>WBH019</t>
  </si>
  <si>
    <t>HARI OM TRADERS (JALPAIGURI)</t>
  </si>
  <si>
    <t>WBP050</t>
  </si>
  <si>
    <t>PUNAM TRADING</t>
  </si>
  <si>
    <t>WBG075</t>
  </si>
  <si>
    <t>GARG ENTERPRISES</t>
  </si>
  <si>
    <t>WBS267</t>
  </si>
  <si>
    <t>SADHANA ENTERPRISE (MATHURABAGAN)</t>
  </si>
  <si>
    <t>WBM272</t>
  </si>
  <si>
    <t>MAA BHABANI HARDWARE</t>
  </si>
  <si>
    <t>WBR128</t>
  </si>
  <si>
    <t>R P ENTERPRISE</t>
  </si>
  <si>
    <t>WBD085</t>
  </si>
  <si>
    <t>DALIM KUMAR DAS</t>
  </si>
  <si>
    <t>WBM273</t>
  </si>
  <si>
    <t>MAHESWARI CEMENT AGENCY - ALIPURDUAR</t>
  </si>
  <si>
    <t>WBP088</t>
  </si>
  <si>
    <t>PALIT ENTERPRISE</t>
  </si>
  <si>
    <t>WBR152</t>
  </si>
  <si>
    <t>RAMKRISHNA HARDWARE - BIRPARA</t>
  </si>
  <si>
    <t>WBS342</t>
  </si>
  <si>
    <t>SUJIT KUMAR SAHA</t>
  </si>
  <si>
    <t>WBA163</t>
  </si>
  <si>
    <t>ANKIT HARDWARE</t>
  </si>
  <si>
    <t>WBB160</t>
  </si>
  <si>
    <t>BAJRANGBALI HARDWARE</t>
  </si>
  <si>
    <t>P106</t>
  </si>
  <si>
    <t>PROMILA BUILDERS</t>
  </si>
  <si>
    <t>C085</t>
  </si>
  <si>
    <t>CHHOGMAL OMPRAKASH</t>
  </si>
  <si>
    <t>T057</t>
  </si>
  <si>
    <t>TIRUPATI IRON STORES</t>
  </si>
  <si>
    <t>R114</t>
  </si>
  <si>
    <t>ROY ENTERPRISE (SILIGURI)</t>
  </si>
  <si>
    <t>S321</t>
  </si>
  <si>
    <t>SUBRATA SAHA</t>
  </si>
  <si>
    <t>S349</t>
  </si>
  <si>
    <t>SASWAT</t>
  </si>
  <si>
    <t>S478</t>
  </si>
  <si>
    <t>SUNITI ENTERPRISE</t>
  </si>
  <si>
    <t>WBM053</t>
  </si>
  <si>
    <t>MAL CEMENT STORES</t>
  </si>
  <si>
    <t>WBN030</t>
  </si>
  <si>
    <t>NATIONAL TRADING CO</t>
  </si>
  <si>
    <t>WBL019</t>
  </si>
  <si>
    <t>LAXMI AGENCY</t>
  </si>
  <si>
    <t>WBR057</t>
  </si>
  <si>
    <t>RUPAM ENTERPRISE (JALPAIGURI)</t>
  </si>
  <si>
    <t>WBJ036</t>
  </si>
  <si>
    <t>JALPAIGURI ISPAT</t>
  </si>
  <si>
    <t>WBM204</t>
  </si>
  <si>
    <t>MAHESH MAHESWARI</t>
  </si>
  <si>
    <t>WBP075</t>
  </si>
  <si>
    <t>PAUL CONSTRUCTION (KHARIA)</t>
  </si>
  <si>
    <t>WBA107</t>
  </si>
  <si>
    <t>ALI HARDWARE (GADONG)</t>
  </si>
  <si>
    <t>WBB119</t>
  </si>
  <si>
    <t>BHOWMIK BROTHERS</t>
  </si>
  <si>
    <t>WBD076</t>
  </si>
  <si>
    <t>DIPANKAR ENTERPRISE</t>
  </si>
  <si>
    <t>WBS278</t>
  </si>
  <si>
    <t>SRI SHAKAMBHARI BUILDER</t>
  </si>
  <si>
    <t>WBG079</t>
  </si>
  <si>
    <t>GANESHLAL PAWAN KUMAR</t>
  </si>
  <si>
    <t>WBR120</t>
  </si>
  <si>
    <t>RISHI ENTERPRISE</t>
  </si>
  <si>
    <t>WBD080</t>
  </si>
  <si>
    <t>DHIRAJ AGARWAL</t>
  </si>
  <si>
    <t>WBP081</t>
  </si>
  <si>
    <t>PAUL HARDWARE - SALBARI</t>
  </si>
  <si>
    <t>WBG090</t>
  </si>
  <si>
    <t>GYANNAYAK STEEL</t>
  </si>
  <si>
    <t>WBP087</t>
  </si>
  <si>
    <t>PRATIBHA HARDWARE</t>
  </si>
  <si>
    <t>WBS335</t>
  </si>
  <si>
    <t>SREE BALAJI HARDWARE STORES</t>
  </si>
  <si>
    <t>WBS330</t>
  </si>
  <si>
    <t>WBM301</t>
  </si>
  <si>
    <t>M M TRADERS</t>
  </si>
  <si>
    <t>WBA155</t>
  </si>
  <si>
    <t>AMULYA PAUL</t>
  </si>
  <si>
    <t>WBS340</t>
  </si>
  <si>
    <t>SUMITRA ENTERPRISE - JALPAIGURI</t>
  </si>
  <si>
    <t>WBG097</t>
  </si>
  <si>
    <t>GHOSH ENTERPRISE - DHUPGURI</t>
  </si>
  <si>
    <t>WBT074</t>
  </si>
  <si>
    <t>THAKUR TRADERS</t>
  </si>
  <si>
    <t>WBR154</t>
  </si>
  <si>
    <t>R.K.STEEL (NEW)</t>
  </si>
  <si>
    <t>SKR002</t>
  </si>
  <si>
    <t>RAJU ENTERPRISES - RANIPOOL</t>
  </si>
  <si>
    <t>SKT001</t>
  </si>
  <si>
    <t>THAKUR AND SONS</t>
  </si>
  <si>
    <t>WBJ018</t>
  </si>
  <si>
    <t>JAISWAL TRADERS</t>
  </si>
  <si>
    <t>WBM097</t>
  </si>
  <si>
    <t>M/S GITA DEVI PRASAD</t>
  </si>
  <si>
    <t>WBP028</t>
  </si>
  <si>
    <t>PANKAJ AGARWAL (SIKKIM)</t>
  </si>
  <si>
    <t>WBB052</t>
  </si>
  <si>
    <t>BANWARILAL OMKARMULL</t>
  </si>
  <si>
    <t>WBD038</t>
  </si>
  <si>
    <t>D P TRADERS</t>
  </si>
  <si>
    <t>WBS246</t>
  </si>
  <si>
    <t>SARITA TRADING</t>
  </si>
  <si>
    <t>SKR003</t>
  </si>
  <si>
    <t>RAMA ENTERPRISES - YANGANG</t>
  </si>
  <si>
    <t>SKG002</t>
  </si>
  <si>
    <t>GLOBAL INFRATECH</t>
  </si>
  <si>
    <t>SKA002</t>
  </si>
  <si>
    <t>ADEE ENTERPRISES</t>
  </si>
  <si>
    <t>WBM296</t>
  </si>
  <si>
    <t>MOKTADER ENTERPRISE</t>
  </si>
  <si>
    <t>D106</t>
  </si>
  <si>
    <t xml:space="preserve">DADA BHAI SUPPLIERS </t>
  </si>
  <si>
    <t>WBT020</t>
  </si>
  <si>
    <t>TAJ LOUHA BHANDAR</t>
  </si>
  <si>
    <t>WBB084</t>
  </si>
  <si>
    <t>BISHNU ENTERPRISE (U.DINAJPUR)</t>
  </si>
  <si>
    <t>WBA077</t>
  </si>
  <si>
    <t>ABDUL SOVAN</t>
  </si>
  <si>
    <t>WBR092</t>
  </si>
  <si>
    <t>RAKSHIT CYCLE &amp; HARDWARE</t>
  </si>
  <si>
    <t>WBM232</t>
  </si>
  <si>
    <t>MANDAL ENTERPRISE</t>
  </si>
  <si>
    <t>WBS229</t>
  </si>
  <si>
    <t>SHIV SHAKTI HARDWARE</t>
  </si>
  <si>
    <t>WBI015</t>
  </si>
  <si>
    <t>IMRAN HARDWARE</t>
  </si>
  <si>
    <t>WBD071</t>
  </si>
  <si>
    <t>DADA BHAI SUPPLY &amp; HARDWARE</t>
  </si>
  <si>
    <t>WBM251</t>
  </si>
  <si>
    <t>MAA DURGA ENTERPRISE (DHARAMPUR)</t>
  </si>
  <si>
    <t>WBM252</t>
  </si>
  <si>
    <t>MATADI BUILDERS</t>
  </si>
  <si>
    <t>WBR124</t>
  </si>
  <si>
    <t>RANI SATI TRADING CO.</t>
  </si>
  <si>
    <t>WBS296</t>
  </si>
  <si>
    <t>SHIVA TRADING AND COMPANY</t>
  </si>
  <si>
    <t>WBR140</t>
  </si>
  <si>
    <t>ROSHAN HARDWARE</t>
  </si>
  <si>
    <t>WBS320</t>
  </si>
  <si>
    <t>SUBHAN ENTERPRISE</t>
  </si>
  <si>
    <t>WBS322</t>
  </si>
  <si>
    <t>S R BUILDERS</t>
  </si>
  <si>
    <t>WBA147</t>
  </si>
  <si>
    <t>ABDUL KARIM ENTERPRISE</t>
  </si>
  <si>
    <t>WBM303</t>
  </si>
  <si>
    <t>MILAN CHANDRA SARKAR</t>
  </si>
  <si>
    <t>WBM306</t>
  </si>
  <si>
    <t>MANDAL HARDWARE - PANJIPARA</t>
  </si>
  <si>
    <t>WBM310</t>
  </si>
  <si>
    <t>MAHATO FERTILIZER AND SEEDS</t>
  </si>
  <si>
    <t>WBM311</t>
  </si>
  <si>
    <t>MAA BUILDERS</t>
  </si>
  <si>
    <t>WBB156</t>
  </si>
  <si>
    <t>BIJOY RAHA</t>
  </si>
  <si>
    <t>WBA158</t>
  </si>
  <si>
    <t>ALAM HARDWARE</t>
  </si>
  <si>
    <t>WBS344</t>
  </si>
  <si>
    <t>S.J.TRADERS</t>
  </si>
  <si>
    <t>WBR153</t>
  </si>
  <si>
    <t>RAJASTHAN MARBELS AND HARDWARE</t>
  </si>
  <si>
    <t>WBA160</t>
  </si>
  <si>
    <t>ABDUL CONSTRUCTION</t>
  </si>
  <si>
    <t>WBM316</t>
  </si>
  <si>
    <t>MD FIROJ ALI</t>
  </si>
  <si>
    <t>WBR156</t>
  </si>
  <si>
    <t>REZA HARDWARE</t>
  </si>
  <si>
    <t>WBG093</t>
  </si>
  <si>
    <t>GUPTA TRADERS - DAKSHIN DINAJPUR</t>
  </si>
  <si>
    <t>WBL005</t>
  </si>
  <si>
    <t>Laxmi Narayan Enterprise</t>
  </si>
  <si>
    <t>WBP026</t>
  </si>
  <si>
    <t>PAL BUILDERS (D DINAJPUR)</t>
  </si>
  <si>
    <t>WBN051</t>
  </si>
  <si>
    <t>NEW BURIMA HARDWARE</t>
  </si>
  <si>
    <t>WBL026</t>
  </si>
  <si>
    <t>LOKNATH BUILDERS (D. DINAJPUR)</t>
  </si>
  <si>
    <t>WBS196</t>
  </si>
  <si>
    <t>SABITRI LAHA</t>
  </si>
  <si>
    <t>WBM220</t>
  </si>
  <si>
    <t>MAHALAXMI HARDWARES (D.DINAJPUR)</t>
  </si>
  <si>
    <t>WBM221</t>
  </si>
  <si>
    <t>MAA KALI BUILDERS</t>
  </si>
  <si>
    <t>WBM250</t>
  </si>
  <si>
    <t>MAA ENTERPRISE (DEHABOND)</t>
  </si>
  <si>
    <t>WBA154</t>
  </si>
  <si>
    <t>AHAMED HARDWARE</t>
  </si>
  <si>
    <t>WBM313</t>
  </si>
  <si>
    <t>MANJU HARDWARE</t>
  </si>
  <si>
    <t>S370</t>
  </si>
  <si>
    <t>SULTAN ENTERPRISE</t>
  </si>
  <si>
    <t>WBR005</t>
  </si>
  <si>
    <t>ROY SUPPLIERS</t>
  </si>
  <si>
    <t>WBA035</t>
  </si>
  <si>
    <t>ADIL HARDWARE</t>
  </si>
  <si>
    <t>WBT056</t>
  </si>
  <si>
    <t>TRIRATNA HARDWARE</t>
  </si>
  <si>
    <t>WBM235</t>
  </si>
  <si>
    <t>MURARI MOHAN RETAIL</t>
  </si>
  <si>
    <t>WBM247</t>
  </si>
  <si>
    <t>MD SAHAJAHAN</t>
  </si>
  <si>
    <t>WBA110</t>
  </si>
  <si>
    <t>ANSARI ENTERPRISE</t>
  </si>
  <si>
    <t>WBK066</t>
  </si>
  <si>
    <t>KARIM ENTERPRISE</t>
  </si>
  <si>
    <t>WBM282</t>
  </si>
  <si>
    <t>MD EMRAN ALI KHAN</t>
  </si>
  <si>
    <t>WBH048</t>
  </si>
  <si>
    <t>HADIQUL ISLAM</t>
  </si>
  <si>
    <t>WBG089</t>
  </si>
  <si>
    <t>GITANJALI ENTERPRISE</t>
  </si>
  <si>
    <t>WBP091</t>
  </si>
  <si>
    <t>PROBIR HARDWARE</t>
  </si>
  <si>
    <t>A145</t>
  </si>
  <si>
    <t>ANKUR TRADERS</t>
  </si>
  <si>
    <t>S596</t>
  </si>
  <si>
    <t>SHERPA TRADING CO</t>
  </si>
  <si>
    <t>WBT036</t>
  </si>
  <si>
    <t>TIRUPATI BUILDERS (DRJG)</t>
  </si>
  <si>
    <t>WBA093</t>
  </si>
  <si>
    <t>AAYAN TRADING</t>
  </si>
  <si>
    <t>WBP072</t>
  </si>
  <si>
    <t>PRIYANKA CEMENT SALES AGENCY</t>
  </si>
  <si>
    <t>WBB123</t>
  </si>
  <si>
    <t>BAJRANG ENTERPRISES (SALUGARA)</t>
  </si>
  <si>
    <t>WBS272</t>
  </si>
  <si>
    <t>SRI HANUMAN ENTERPRISES (DARJEELING)</t>
  </si>
  <si>
    <t>WBK067</t>
  </si>
  <si>
    <t>KESANG HARDWARE</t>
  </si>
  <si>
    <t>WBG096</t>
  </si>
  <si>
    <t>GANNAYAK BUILDERS</t>
  </si>
  <si>
    <t>M241</t>
  </si>
  <si>
    <t>MANDAL &amp; SONS</t>
  </si>
  <si>
    <t>A184</t>
  </si>
  <si>
    <t>ANAND KUMAR JAJODIA</t>
  </si>
  <si>
    <t>S467</t>
  </si>
  <si>
    <t>SUDEB SHEAL</t>
  </si>
  <si>
    <t>WBK031</t>
  </si>
  <si>
    <t>KARUNA ENTERPRISE (DRJG)</t>
  </si>
  <si>
    <t>WBD057</t>
  </si>
  <si>
    <t>DURGADUTTA AGARWAL (DARJEELING)</t>
  </si>
  <si>
    <t>WBM226</t>
  </si>
  <si>
    <t>MOON STAR HARDWARE STORES</t>
  </si>
  <si>
    <t>WBS309</t>
  </si>
  <si>
    <t>SHREE SHYAM TRADERS</t>
  </si>
  <si>
    <t>WBJ070</t>
  </si>
  <si>
    <t>JITEN CONSTRUCTION</t>
  </si>
  <si>
    <t>WBA161</t>
  </si>
  <si>
    <t>ANJANI ENTERPRISES LIMITED</t>
  </si>
  <si>
    <t>A178</t>
  </si>
  <si>
    <t>ALAM TRADERS</t>
  </si>
  <si>
    <t>A190</t>
  </si>
  <si>
    <t>ANJUM TRADING</t>
  </si>
  <si>
    <t>R174</t>
  </si>
  <si>
    <t>ROSHNI TRADING</t>
  </si>
  <si>
    <t>R214</t>
  </si>
  <si>
    <t xml:space="preserve">RABBANI &amp; CO. </t>
  </si>
  <si>
    <t>M404</t>
  </si>
  <si>
    <t>MAHE TRADERS</t>
  </si>
  <si>
    <t>BHM001</t>
  </si>
  <si>
    <t>MAA SHARDA IRON STORE</t>
  </si>
  <si>
    <t>BHB007</t>
  </si>
  <si>
    <t>BABLU TRADERS</t>
  </si>
  <si>
    <t>BHS038</t>
  </si>
  <si>
    <t>SOBHA IRON &amp; STEEL</t>
  </si>
  <si>
    <t>BHM058</t>
  </si>
  <si>
    <t>M &amp; T ENTERPRISES (BELWA)</t>
  </si>
  <si>
    <t>BHS149</t>
  </si>
  <si>
    <t>SEEMA TRADERS</t>
  </si>
  <si>
    <t>BHK041</t>
  </si>
  <si>
    <t>KRISHNA ENTERPRISES (GOTHRA)</t>
  </si>
  <si>
    <t>BHM104</t>
  </si>
  <si>
    <t>MANNAT TRADERS</t>
  </si>
  <si>
    <t>BHS162</t>
  </si>
  <si>
    <t>SANDIP AGARWAL</t>
  </si>
  <si>
    <t>BHM106</t>
  </si>
  <si>
    <t>MANJAR TRADERS AND BUILDING MATERIAL</t>
  </si>
  <si>
    <t>BHB062</t>
  </si>
  <si>
    <t>BHARAT STORE</t>
  </si>
  <si>
    <t>BHJ039</t>
  </si>
  <si>
    <t>JAI SHRI KRISHNA TRADERS</t>
  </si>
  <si>
    <t>BHB067</t>
  </si>
  <si>
    <t>BARKAT ENTERPRISES</t>
  </si>
  <si>
    <t>BHS183</t>
  </si>
  <si>
    <t>SHYAM ENTERPRISES (THAKURGANJ)</t>
  </si>
  <si>
    <t>BHB068</t>
  </si>
  <si>
    <t>BAJRANG TRADERS (RANIGANJ)</t>
  </si>
  <si>
    <t>BHC017</t>
  </si>
  <si>
    <t>CHOTU TRADERS</t>
  </si>
  <si>
    <t>BHI007</t>
  </si>
  <si>
    <t>IRSHAD FLAYS BRICKS</t>
  </si>
  <si>
    <t>BHM128</t>
  </si>
  <si>
    <t>MAA SHANTI TRADERS</t>
  </si>
  <si>
    <t>BHJ046</t>
  </si>
  <si>
    <t>J K STEEL - KISHANGANJ</t>
  </si>
  <si>
    <t>BHR094</t>
  </si>
  <si>
    <t>ROYAL CEMENTS</t>
  </si>
  <si>
    <t>BHS242</t>
  </si>
  <si>
    <t>SINHA MARKETING</t>
  </si>
  <si>
    <t>BHA088</t>
  </si>
  <si>
    <t>ADIBA TRADERS</t>
  </si>
  <si>
    <t>BHM147</t>
  </si>
  <si>
    <t>MAHADEV TRADERS - PALASI</t>
  </si>
  <si>
    <t>BHA094</t>
  </si>
  <si>
    <t>A K ENTERPRISES</t>
  </si>
  <si>
    <t>BHA099</t>
  </si>
  <si>
    <t>AGM TRADERS</t>
  </si>
  <si>
    <t>BHS253</t>
  </si>
  <si>
    <t>SAH TRADERS - SIKTY</t>
  </si>
  <si>
    <t>BHR102</t>
  </si>
  <si>
    <t>RAJA HARDWARES AND SUPPLIERS</t>
  </si>
  <si>
    <t>BHA077</t>
  </si>
  <si>
    <t>ASHA TRADERS - BARIYAHI</t>
  </si>
  <si>
    <t>BHM133</t>
  </si>
  <si>
    <t>MAHADEV TRADERS - JALSIMAN</t>
  </si>
  <si>
    <t>BHJ055</t>
  </si>
  <si>
    <t>JAI MATA DI TRADERS - SAHARSA</t>
  </si>
  <si>
    <t>BHO009</t>
  </si>
  <si>
    <t>OM SHANTI TRADERS</t>
  </si>
  <si>
    <t>BHS249</t>
  </si>
  <si>
    <t>SUMAN ENTERPRISES - PANCHGACHIA</t>
  </si>
  <si>
    <t>BHM155</t>
  </si>
  <si>
    <t>MAA TARA ENTERPRISES - SONBARSA</t>
  </si>
  <si>
    <t>BHS103</t>
  </si>
  <si>
    <t>SHIV SHAKTI TRADERS (KURHAN)</t>
  </si>
  <si>
    <t>BHM112</t>
  </si>
  <si>
    <t>MAA DURGA TRADERS</t>
  </si>
  <si>
    <t>BHA070</t>
  </si>
  <si>
    <t>ANKUR ENTERPRISES (MADHEPURA)</t>
  </si>
  <si>
    <t>BHN034</t>
  </si>
  <si>
    <t>NAHAR TRADERS</t>
  </si>
  <si>
    <t>BHK055</t>
  </si>
  <si>
    <t>KASHBA TRADERS</t>
  </si>
  <si>
    <t>BHJ059</t>
  </si>
  <si>
    <t>JAGDAMBA TRADERS - KUMARKHAND</t>
  </si>
  <si>
    <t>BHG049</t>
  </si>
  <si>
    <t>GITA TRADERS - SUPAUL</t>
  </si>
  <si>
    <t>BHG050</t>
  </si>
  <si>
    <t>GANPATI TRADERS - BUDHMA</t>
  </si>
  <si>
    <t>BHP044</t>
  </si>
  <si>
    <t>PRINCE TRADERS - BARAHAT</t>
  </si>
  <si>
    <t>BHS232</t>
  </si>
  <si>
    <t>SAH ENTERPRISES</t>
  </si>
  <si>
    <t>BHL001</t>
  </si>
  <si>
    <t>LAXMI ENTERPRISES (BANKA)</t>
  </si>
  <si>
    <t>BHA016</t>
  </si>
  <si>
    <t>ADITYA ENTERPRISES (BIRNODH)</t>
  </si>
  <si>
    <t>BHT003</t>
  </si>
  <si>
    <t>TULSYAN CEMENT &amp; FERTILIZERS</t>
  </si>
  <si>
    <t>BHM041</t>
  </si>
  <si>
    <t>MAA LAXMI TRADERS (JICHHO)</t>
  </si>
  <si>
    <t>BHM051</t>
  </si>
  <si>
    <t>MAA SHARDA TRADER (SULTANGANJ)</t>
  </si>
  <si>
    <t>BHY005</t>
  </si>
  <si>
    <t>YUVNANDAN ENTERPRISES (RAJOUN)</t>
  </si>
  <si>
    <t>BHV024</t>
  </si>
  <si>
    <t>VANDANA BUILDING SOLUTION</t>
  </si>
  <si>
    <t>BHJ060</t>
  </si>
  <si>
    <t>JAY MAA TRADERS</t>
  </si>
  <si>
    <t>BHS255</t>
  </si>
  <si>
    <t>SUMAN KRISHI KENDRA AND CEMENT AGEN</t>
  </si>
  <si>
    <t>BHJ061</t>
  </si>
  <si>
    <t>JAISWAL HARDWARE - BELHAR</t>
  </si>
  <si>
    <t>C120</t>
  </si>
  <si>
    <t>CHAURASIA TRADING (SOBHANI)</t>
  </si>
  <si>
    <t>M411</t>
  </si>
  <si>
    <t>MITHI TRADING CO.</t>
  </si>
  <si>
    <t>K193</t>
  </si>
  <si>
    <t>KESHARI TRADING</t>
  </si>
  <si>
    <t>BHM054</t>
  </si>
  <si>
    <t>MAHAVEER TRADERS (KHODAWANPUR)</t>
  </si>
  <si>
    <t>BHT010</t>
  </si>
  <si>
    <t>TUK TUK ENTERPRISES</t>
  </si>
  <si>
    <t>BHK045</t>
  </si>
  <si>
    <t>KANHAIYA ENTERPRISES (TEGHRA)</t>
  </si>
  <si>
    <t>BHN036</t>
  </si>
  <si>
    <t>NEW BOLBAM</t>
  </si>
  <si>
    <t>BHK054</t>
  </si>
  <si>
    <t>KHETAN TRADERS</t>
  </si>
  <si>
    <t>BHG037</t>
  </si>
  <si>
    <t>GUPTA TRADERS - JAMALPUR</t>
  </si>
  <si>
    <t>BHS208</t>
  </si>
  <si>
    <t>SHREE RADHA ENTERPRISES</t>
  </si>
  <si>
    <t>BHP038</t>
  </si>
  <si>
    <t>PANNALAL ENTERPRISES</t>
  </si>
  <si>
    <t>BHL016</t>
  </si>
  <si>
    <t>LAXMI KRISHI KENDRA</t>
  </si>
  <si>
    <t>BHV028</t>
  </si>
  <si>
    <t>VIJAY TRADERS - MATIHANI</t>
  </si>
  <si>
    <t>BHS256</t>
  </si>
  <si>
    <t>SHRI VISHWAKARMA TRADERS - HASANPUR</t>
  </si>
  <si>
    <t>BHM013</t>
  </si>
  <si>
    <t>MAHADEV STEEL</t>
  </si>
  <si>
    <t>BHS106</t>
  </si>
  <si>
    <t>SRI GANPATI TRADERS (PILKHI)</t>
  </si>
  <si>
    <t>BHS141</t>
  </si>
  <si>
    <t>SRI RAVI TRADERS (PAMRA)</t>
  </si>
  <si>
    <t>BHA060</t>
  </si>
  <si>
    <t>ANUSHKA TRADERS</t>
  </si>
  <si>
    <t>BHL015</t>
  </si>
  <si>
    <t>LAXMI TRADERS (SITAMARHI)</t>
  </si>
  <si>
    <t>BHM109</t>
  </si>
  <si>
    <t>MAHALAXMI TRADERS (MUZAFFARPUR)</t>
  </si>
  <si>
    <t>BHS170</t>
  </si>
  <si>
    <t>SHIVA TRADERS (MAJORGANJ)</t>
  </si>
  <si>
    <t>BHR079</t>
  </si>
  <si>
    <t>RAM JANKI TRADERS</t>
  </si>
  <si>
    <t>BHC018</t>
  </si>
  <si>
    <t>CHAUDHARY HARDWARE AND SONS</t>
  </si>
  <si>
    <t>BHS200</t>
  </si>
  <si>
    <t>SHIV TRADERS - SAKRA</t>
  </si>
  <si>
    <t>BHJ047</t>
  </si>
  <si>
    <t>JAI SADAFAL LOHA BHANDAR</t>
  </si>
  <si>
    <t>BHL017</t>
  </si>
  <si>
    <t>LUCKY ENTERPRISES - PARIHAR</t>
  </si>
  <si>
    <t>BHT017</t>
  </si>
  <si>
    <t>THAKUR AND SONS - GAYGHAT</t>
  </si>
  <si>
    <t>BHA092</t>
  </si>
  <si>
    <t>AASHIYANA BUILDCON</t>
  </si>
  <si>
    <t>G083</t>
  </si>
  <si>
    <t>GANGA ENTERPRISES</t>
  </si>
  <si>
    <t>S411</t>
  </si>
  <si>
    <t>SHIV KHAD BEEJ BHANDAR</t>
  </si>
  <si>
    <t>BHD002</t>
  </si>
  <si>
    <t>DEEP ENTERPRISES</t>
  </si>
  <si>
    <t>BHM012</t>
  </si>
  <si>
    <t>MANISH TRADING</t>
  </si>
  <si>
    <t>BHS033</t>
  </si>
  <si>
    <t>SUNIL TRADING (BARSOI)</t>
  </si>
  <si>
    <t>BHG006</t>
  </si>
  <si>
    <t>GAURAV ENTERPRISES</t>
  </si>
  <si>
    <t>BHS176</t>
  </si>
  <si>
    <t>SALAM SUPPLIERS</t>
  </si>
  <si>
    <t>BHC014</t>
  </si>
  <si>
    <t>CHOUDHARY ENTERPRISES</t>
  </si>
  <si>
    <t>BHJ042</t>
  </si>
  <si>
    <t>JAI MAA LAXMI TRADERS (KURSELA)</t>
  </si>
  <si>
    <t>BHM118</t>
  </si>
  <si>
    <t>MAMTA ENTERPRISES</t>
  </si>
  <si>
    <t>BHR084</t>
  </si>
  <si>
    <t>RAJA TRADING</t>
  </si>
  <si>
    <t>BHS212</t>
  </si>
  <si>
    <t>SHREEPUR HARDWARE</t>
  </si>
  <si>
    <t>BHR092</t>
  </si>
  <si>
    <t>RAJIV RANJAN ENTERPRISES</t>
  </si>
  <si>
    <t>BHM146</t>
  </si>
  <si>
    <t>MAA BHAWANI TRADERS - KOLASHI</t>
  </si>
  <si>
    <t>BHT019</t>
  </si>
  <si>
    <t>T A TRADERS</t>
  </si>
  <si>
    <t>BHA097</t>
  </si>
  <si>
    <t>ARHAM ENTERPRISES</t>
  </si>
  <si>
    <t>BHM156</t>
  </si>
  <si>
    <t>MODERN HARDWARE</t>
  </si>
  <si>
    <t>A152</t>
  </si>
  <si>
    <t>ANNAPURNA TRADERS</t>
  </si>
  <si>
    <t>G099</t>
  </si>
  <si>
    <t>GREEN CENTER</t>
  </si>
  <si>
    <t>P173</t>
  </si>
  <si>
    <t>PAPPU KRISHI KENDRA</t>
  </si>
  <si>
    <t>S544</t>
  </si>
  <si>
    <t>SAH TRADERS</t>
  </si>
  <si>
    <t>BHR034</t>
  </si>
  <si>
    <t>RAHUL TRADEWING PVT. LTD.</t>
  </si>
  <si>
    <t>BHM066</t>
  </si>
  <si>
    <t>MAA DURGA TRADERS (BARHARA KOTHI)</t>
  </si>
  <si>
    <t>BHF006</t>
  </si>
  <si>
    <t>FLAH TRADERS</t>
  </si>
  <si>
    <t>BHM115</t>
  </si>
  <si>
    <t>M TRADERS</t>
  </si>
  <si>
    <t>BHK048</t>
  </si>
  <si>
    <t>KRISHNA ENTERPRISES (PURNIA)</t>
  </si>
  <si>
    <t>BHP041</t>
  </si>
  <si>
    <t>PANKAJ CEMENT STORE</t>
  </si>
  <si>
    <t>BHH022</t>
  </si>
  <si>
    <t>HUSSAINI TRADERS</t>
  </si>
  <si>
    <t>BHK063</t>
  </si>
  <si>
    <t>KASIM TRADERS</t>
  </si>
  <si>
    <t>NEB377</t>
  </si>
  <si>
    <t>BRAHMAPUTRA ENTERPRISE</t>
  </si>
  <si>
    <t>NEP296</t>
  </si>
  <si>
    <t>PAONA ENTERPRISES</t>
  </si>
  <si>
    <t>NEP295</t>
  </si>
  <si>
    <t>PUJA ENTERPRISE</t>
  </si>
  <si>
    <t>NEJ190</t>
  </si>
  <si>
    <t>J.B.L HARDWARE</t>
  </si>
  <si>
    <t>NEM348</t>
  </si>
  <si>
    <t>MAA BHAWANI STORE</t>
  </si>
  <si>
    <t>NEA465</t>
  </si>
  <si>
    <t>ASSAM STORES</t>
  </si>
  <si>
    <t>NEN231</t>
  </si>
  <si>
    <t>NEW MADAN GOPAL HARDWARE</t>
  </si>
  <si>
    <t>NEA466</t>
  </si>
  <si>
    <t>AZIZ HARDWARE</t>
  </si>
  <si>
    <t>NER332</t>
  </si>
  <si>
    <t>RIYA HARDWARE</t>
  </si>
  <si>
    <t>NER331</t>
  </si>
  <si>
    <t>RATAN SARKAR</t>
  </si>
  <si>
    <t>NEG184</t>
  </si>
  <si>
    <t>GUPTA HARDWARE</t>
  </si>
  <si>
    <t>NEG186</t>
  </si>
  <si>
    <t>G.D.HARDWARE</t>
  </si>
  <si>
    <t>NER334</t>
  </si>
  <si>
    <t>RS HARDWARE &amp; SUPPLIER</t>
  </si>
  <si>
    <t>NEK224</t>
  </si>
  <si>
    <t>KALPANA TRADING</t>
  </si>
  <si>
    <t>NEN232</t>
  </si>
  <si>
    <t>NATH BROTHERS &amp; HARDWARE</t>
  </si>
  <si>
    <t>NES752</t>
  </si>
  <si>
    <t>SEDES ENTERPRISE</t>
  </si>
  <si>
    <t>NEA469</t>
  </si>
  <si>
    <t>ABRAR STEEL</t>
  </si>
  <si>
    <t>NER335</t>
  </si>
  <si>
    <t>ROTHIN BARMAN</t>
  </si>
  <si>
    <t>NEM453</t>
  </si>
  <si>
    <t>MOMTAZ HARDWARE</t>
  </si>
  <si>
    <t>NEB378</t>
  </si>
  <si>
    <t>BALAJI TRADERS</t>
  </si>
  <si>
    <t>NEJ192</t>
  </si>
  <si>
    <t>JOY MAA HARDWARE AND SANITARY</t>
  </si>
  <si>
    <t>NES756</t>
  </si>
  <si>
    <t>SARSWATI ENTERPRISES</t>
  </si>
  <si>
    <t>BHP049</t>
  </si>
  <si>
    <t>PANKAJ KUMAR CHAUDHARI</t>
  </si>
  <si>
    <t>NEO045</t>
  </si>
  <si>
    <t>OSMAN HARDWARE</t>
  </si>
  <si>
    <t>NES430</t>
  </si>
  <si>
    <t>SHIVAM ENTERPRISE (GHY)</t>
  </si>
  <si>
    <t>NES757</t>
  </si>
  <si>
    <t>SHREE KANHAIYA HARDWARE STORE</t>
  </si>
  <si>
    <t>BHR097</t>
  </si>
  <si>
    <t>RAZIYA ENTERPRISES</t>
  </si>
  <si>
    <t>NEN077</t>
  </si>
  <si>
    <t>NADIA HARDWARE</t>
  </si>
  <si>
    <t>NEG191</t>
  </si>
  <si>
    <t>GOPE VARIETIES</t>
  </si>
  <si>
    <t>NES759</t>
  </si>
  <si>
    <t>SHYAMALI STORES</t>
  </si>
  <si>
    <t>NET200</t>
  </si>
  <si>
    <t>TATAN ENTERPRISES</t>
  </si>
  <si>
    <t>NEN234</t>
  </si>
  <si>
    <t>NATH VARIETY STORE</t>
  </si>
  <si>
    <t>NEA473</t>
  </si>
  <si>
    <t>ANIMA SINHA</t>
  </si>
  <si>
    <t>NES760</t>
  </si>
  <si>
    <t>SANGAM ENTERPRISE</t>
  </si>
  <si>
    <t>NEA472</t>
  </si>
  <si>
    <t>NEN235</t>
  </si>
  <si>
    <t>NEW MAHENDRA BHANDAR</t>
  </si>
  <si>
    <t>NET202</t>
  </si>
  <si>
    <t>TRIPURESWARI ENTERPRISE</t>
  </si>
  <si>
    <t>WBD097</t>
  </si>
  <si>
    <t>DREAM HOUSE ENTERPRISE</t>
  </si>
  <si>
    <t>NEB383</t>
  </si>
  <si>
    <t>BHOLANATH HARDWARE</t>
  </si>
  <si>
    <t>NEM455</t>
  </si>
  <si>
    <t>M.M HARDWARE</t>
  </si>
  <si>
    <t>NEB384</t>
  </si>
  <si>
    <t>BORGHULI HARDWARE</t>
  </si>
  <si>
    <t>NEJ197</t>
  </si>
  <si>
    <t>JOYNARAYAN TRADERS</t>
  </si>
  <si>
    <t>NES444</t>
  </si>
  <si>
    <t>SHYAM TRADERS (SIL)</t>
  </si>
  <si>
    <t>WBD081</t>
  </si>
  <si>
    <t>DARJEELING BUILDER STORE (SILIGURI)</t>
  </si>
  <si>
    <t>NEJ195</t>
  </si>
  <si>
    <t>LAISHRAM BIRAMANGOL SINGH</t>
  </si>
  <si>
    <t>NES763</t>
  </si>
  <si>
    <t>SANJAY BISWAS</t>
  </si>
  <si>
    <t>NEN202</t>
  </si>
  <si>
    <t>NIRMAL ENTERPRISE</t>
  </si>
  <si>
    <t>NES765</t>
  </si>
  <si>
    <t>SR ENTERPRISE</t>
  </si>
  <si>
    <t>NES767</t>
  </si>
  <si>
    <t>SONOWAL HARDWARE AND FURNITURE</t>
  </si>
  <si>
    <t>H132</t>
  </si>
  <si>
    <t>HOLISTIC ENTERPRISES</t>
  </si>
  <si>
    <t>BHT020</t>
  </si>
  <si>
    <t>TAJ TRADERS</t>
  </si>
  <si>
    <t>NEN237</t>
  </si>
  <si>
    <t>N.H. HARDWARE</t>
  </si>
  <si>
    <t>NEH165</t>
  </si>
  <si>
    <t>HRIT ENTERPRISE</t>
  </si>
  <si>
    <t>NEJ198</t>
  </si>
  <si>
    <t>JYOTI HARDWARE</t>
  </si>
  <si>
    <t>NEJ196</t>
  </si>
  <si>
    <t>JAMIR STORE</t>
  </si>
  <si>
    <t>BHS040</t>
  </si>
  <si>
    <t>SUMAN ENTERPRISES</t>
  </si>
  <si>
    <t>NEN238</t>
  </si>
  <si>
    <t>NAYRA ENTERPRISES</t>
  </si>
  <si>
    <t>NER341</t>
  </si>
  <si>
    <t>RAKESH STORES</t>
  </si>
  <si>
    <t>NEA481</t>
  </si>
  <si>
    <t>ADITYA STEELS AND ISPAT</t>
  </si>
  <si>
    <t>NES771</t>
  </si>
  <si>
    <t>SATYA RANJAN ROY</t>
  </si>
  <si>
    <t>SKN003</t>
  </si>
  <si>
    <t>NANDA KISHORE PRASAD</t>
  </si>
  <si>
    <t>BHM135</t>
  </si>
  <si>
    <t>M B TRADERS</t>
  </si>
  <si>
    <t>NEK227</t>
  </si>
  <si>
    <t>KM &amp; SONS ENTERPRISES</t>
  </si>
  <si>
    <t>NEH166</t>
  </si>
  <si>
    <t>HARDWARE HUB</t>
  </si>
  <si>
    <t>NET205</t>
  </si>
  <si>
    <t>T K ENTERPRISE</t>
  </si>
  <si>
    <t>NEC142</t>
  </si>
  <si>
    <t>CHAMARIA TRADING CO</t>
  </si>
  <si>
    <t>NES327</t>
  </si>
  <si>
    <t>SUMAN ENTERPRISE (GHY)</t>
  </si>
  <si>
    <t>NES773</t>
  </si>
  <si>
    <t>SBD STEEL &amp; CEMENT</t>
  </si>
  <si>
    <t>WBA135</t>
  </si>
  <si>
    <t>ACE CONSTRUCTION COMPANY</t>
  </si>
  <si>
    <t>NEL137</t>
  </si>
  <si>
    <t>LOKNATH ENTERPRISE</t>
  </si>
  <si>
    <t>BHS260</t>
  </si>
  <si>
    <t>M/S SITA STEEL</t>
  </si>
  <si>
    <t>NET206</t>
  </si>
  <si>
    <t>TANISH ENTERPRISE</t>
  </si>
  <si>
    <t>G141</t>
  </si>
  <si>
    <t>GOPAL ENTERPRISES</t>
  </si>
  <si>
    <t>NEG198</t>
  </si>
  <si>
    <t>GRS HARDWARE</t>
  </si>
  <si>
    <t>SKS011</t>
  </si>
  <si>
    <t>SHIVAM ENTERPRISES - RAKDONG</t>
  </si>
  <si>
    <t>NED260</t>
  </si>
  <si>
    <t>DULUX STORE</t>
  </si>
  <si>
    <t>NEB396</t>
  </si>
  <si>
    <t>BASUDEV ENTERPRISE</t>
  </si>
  <si>
    <t>NEF031</t>
  </si>
  <si>
    <t>FEROZA HARDWARE STORE</t>
  </si>
  <si>
    <t>T053</t>
  </si>
  <si>
    <t>THANGJING HARDWARE</t>
  </si>
  <si>
    <t>NER348</t>
  </si>
  <si>
    <t>R M HARDWARE</t>
  </si>
  <si>
    <t>28.01.2025</t>
  </si>
  <si>
    <t>BHS261</t>
  </si>
  <si>
    <t>SAGAR KHAD BEEJ BHANDAR</t>
  </si>
  <si>
    <t>NES777</t>
  </si>
  <si>
    <t>SUMITA TRADERS</t>
  </si>
  <si>
    <t>NEP309</t>
  </si>
  <si>
    <t>PK AGENCY</t>
  </si>
  <si>
    <t>NES770</t>
  </si>
  <si>
    <t>SHRI SIDDHIVINAYAK STEEL</t>
  </si>
  <si>
    <t>NEH102</t>
  </si>
  <si>
    <t>HANNON ENTERPRISE . APS</t>
  </si>
  <si>
    <t>NES645</t>
  </si>
  <si>
    <t>SARMAH SUPPLIERS</t>
  </si>
  <si>
    <t>NED228</t>
  </si>
  <si>
    <t>DEEPLING HARDWARE STORE</t>
  </si>
  <si>
    <t>NEF032</t>
  </si>
  <si>
    <t>F. A. TRADING AND CO</t>
  </si>
  <si>
    <t>NEO046</t>
  </si>
  <si>
    <t>WBM320</t>
  </si>
  <si>
    <t>MOHAMMAD HARDWEARS</t>
  </si>
  <si>
    <t>NEM466</t>
  </si>
  <si>
    <t>MAKARNI HARDWARE</t>
  </si>
  <si>
    <t>BHD024</t>
  </si>
  <si>
    <t>DARSHAN ENTERPRISES</t>
  </si>
  <si>
    <t>NES779</t>
  </si>
  <si>
    <t>SIVA ENTERPRISE</t>
  </si>
  <si>
    <t>NEB399</t>
  </si>
  <si>
    <t>BINIMOY HARDWARE</t>
  </si>
  <si>
    <t>NET010</t>
  </si>
  <si>
    <t>TAYING HARDWARE</t>
  </si>
  <si>
    <t>BHN049</t>
  </si>
  <si>
    <t>NEPALI KRISHI KENDRA</t>
  </si>
  <si>
    <t>BHJ048</t>
  </si>
  <si>
    <t>JAI MATA DI TRADERS . MAHAMADPUR</t>
  </si>
  <si>
    <t>NEM467</t>
  </si>
  <si>
    <t>M/S GHOSH ENTERPRISE</t>
  </si>
  <si>
    <t>NEA489</t>
  </si>
  <si>
    <t>ARUNA STORE</t>
  </si>
  <si>
    <t>NEA487</t>
  </si>
  <si>
    <t>AKASH HARDWARE</t>
  </si>
  <si>
    <t>NED262</t>
  </si>
  <si>
    <t>DIHINGIA PLY</t>
  </si>
  <si>
    <t>BHM121</t>
  </si>
  <si>
    <t>MANDAL ENTERPRISES . GAURIGANJ</t>
  </si>
  <si>
    <t>WBM072</t>
  </si>
  <si>
    <t>M/S BISWAKARMA CEMENT GHAR</t>
  </si>
  <si>
    <t>NEG200</t>
  </si>
  <si>
    <t>GUPTA TRADERS HARDWARE</t>
  </si>
  <si>
    <t>NES780</t>
  </si>
  <si>
    <t>SIRAJ HARDWARE</t>
  </si>
  <si>
    <t>NER200</t>
  </si>
  <si>
    <t>RAI HARDWARE</t>
  </si>
  <si>
    <t>NEM468</t>
  </si>
  <si>
    <t>MICKLAME HARDWARE</t>
  </si>
  <si>
    <t>WBL040</t>
  </si>
  <si>
    <t>LAXMI ENTERPRISES - SALUGARA</t>
  </si>
  <si>
    <t>NEA490</t>
  </si>
  <si>
    <t>AL AMAN ENTERPRISE</t>
  </si>
  <si>
    <t>NEP113</t>
  </si>
  <si>
    <t>PAKYNTEIN &amp; SONS</t>
  </si>
  <si>
    <t>NES782</t>
  </si>
  <si>
    <t>SHAKTI HARDWARE</t>
  </si>
  <si>
    <t>NEN210</t>
  </si>
  <si>
    <t>NARAYAN UPADHAYA</t>
  </si>
  <si>
    <t>NES781</t>
  </si>
  <si>
    <t>SHREE RAM HARDWARE</t>
  </si>
  <si>
    <t>WBB163</t>
  </si>
  <si>
    <t>BALAJEE CONSTRUCTION</t>
  </si>
  <si>
    <t>NED264</t>
  </si>
  <si>
    <t>DONYI POLO HARDWARE</t>
  </si>
  <si>
    <t>NEA493</t>
  </si>
  <si>
    <t>A.G. TRADERS</t>
  </si>
  <si>
    <t>WBR157</t>
  </si>
  <si>
    <t>RADHA KRISHNA ENTERPRISE</t>
  </si>
  <si>
    <t>NED265</t>
  </si>
  <si>
    <t>DIPRAJ HARDWARE</t>
  </si>
  <si>
    <t>NEM470</t>
  </si>
  <si>
    <t>MAA BANABASHI HARDWARE</t>
  </si>
  <si>
    <t>WBD099</t>
  </si>
  <si>
    <t>DADA BHAI HARDWARE - BALIHARPUR </t>
  </si>
  <si>
    <t>NET207</t>
  </si>
  <si>
    <t>TRADE WORTH</t>
  </si>
  <si>
    <t>NEG189</t>
  </si>
  <si>
    <t>GIA HARDWARE</t>
  </si>
  <si>
    <t>WBD098</t>
  </si>
  <si>
    <t>DAS ENTERPRISE - SOLPARA</t>
  </si>
  <si>
    <t>NER352</t>
  </si>
  <si>
    <t>RM CONSTRUCTIONS</t>
  </si>
  <si>
    <t>NET208</t>
  </si>
  <si>
    <t>THUANS HARDWARE</t>
  </si>
  <si>
    <t>NEA494</t>
  </si>
  <si>
    <t>WBN113</t>
  </si>
  <si>
    <t>NAJ TIMBER MERCHANTS</t>
  </si>
  <si>
    <t>WBF015</t>
  </si>
  <si>
    <t>FIROJ HARDWARE AND ELECTRIC</t>
  </si>
  <si>
    <t>NEB400</t>
  </si>
  <si>
    <t>B.K. HARDWARE</t>
  </si>
  <si>
    <t>NEN242</t>
  </si>
  <si>
    <t>N A ENTERPRISE</t>
  </si>
  <si>
    <t>NED266</t>
  </si>
  <si>
    <t>DEYS HARDWARE</t>
  </si>
  <si>
    <t>BHR103</t>
  </si>
  <si>
    <t>REZA TRADERS</t>
  </si>
  <si>
    <t>NEM472</t>
  </si>
  <si>
    <t>M/S LANKA HARDWARE</t>
  </si>
  <si>
    <t>NEB144</t>
  </si>
  <si>
    <t>B K GOGOI (SIBSAGAR)</t>
  </si>
  <si>
    <t>NEN241</t>
  </si>
  <si>
    <t>NP ENTERPRISE</t>
  </si>
  <si>
    <t>NEP310</t>
  </si>
  <si>
    <t>POHOR ENTERPRISE</t>
  </si>
  <si>
    <t>WBS351</t>
  </si>
  <si>
    <t>SANJAY ENTERPRISE</t>
  </si>
  <si>
    <t>NEP311</t>
  </si>
  <si>
    <t>PUNIYA HARDWARE</t>
  </si>
  <si>
    <t>WBB164</t>
  </si>
  <si>
    <t>BASUNDHARA CONSTRUCTION</t>
  </si>
  <si>
    <t>BHR104</t>
  </si>
  <si>
    <t>R K TRADERS AND SUPPLIERS</t>
  </si>
  <si>
    <t>BHN050</t>
  </si>
  <si>
    <t>NEW GANPATI STEELS</t>
  </si>
  <si>
    <t>BHB079</t>
  </si>
  <si>
    <t>BHARAT ENTERPRISES - SAHPUR</t>
  </si>
  <si>
    <t>WBH055</t>
  </si>
  <si>
    <t>HARDIK SUPPLIER</t>
  </si>
  <si>
    <t>NEN244</t>
  </si>
  <si>
    <t>NIDHI ENTERPRISE</t>
  </si>
  <si>
    <t>NES786</t>
  </si>
  <si>
    <t>SISTES BUSINESS HUB</t>
  </si>
  <si>
    <t>NEN243</t>
  </si>
  <si>
    <t>N H HARDWARE</t>
  </si>
  <si>
    <t>NEB282</t>
  </si>
  <si>
    <t>BHAITY STORE</t>
  </si>
  <si>
    <t>WBR158</t>
  </si>
  <si>
    <t>RAHA ENTERPRISE</t>
  </si>
  <si>
    <t>NES785</t>
  </si>
  <si>
    <t>S. KHARJANA</t>
  </si>
  <si>
    <t>NEE069</t>
  </si>
  <si>
    <t>EF BEE HARDWARE</t>
  </si>
  <si>
    <t>NEB401</t>
  </si>
  <si>
    <t>BARBHUIYA ENTERPRISE</t>
  </si>
  <si>
    <t>NES787</t>
  </si>
  <si>
    <t>SHYAMJI ENTERPRISES</t>
  </si>
  <si>
    <t>NEN245</t>
  </si>
  <si>
    <t>NEW BHARAT ENTERPRISE</t>
  </si>
  <si>
    <t>NEJ201</t>
  </si>
  <si>
    <t>J HARDWARE</t>
  </si>
  <si>
    <t>NEH167</t>
  </si>
  <si>
    <t>HANIF HARDWARE</t>
  </si>
  <si>
    <t>NES788</t>
  </si>
  <si>
    <t>SHREE HANUMAN HARDWARE</t>
  </si>
  <si>
    <t>NEM473</t>
  </si>
  <si>
    <t>MEDHI ENTERPRISE</t>
  </si>
  <si>
    <t>WBS352</t>
  </si>
  <si>
    <t>SHREE SHYAM HARDWARE - SAILIHAT</t>
  </si>
  <si>
    <t>NEH168</t>
  </si>
  <si>
    <t>HILLS HARDWARE STORE</t>
  </si>
  <si>
    <t>NEF033</t>
  </si>
  <si>
    <t>NER354</t>
  </si>
  <si>
    <t>R M TRADERS</t>
  </si>
  <si>
    <t>NEG201</t>
  </si>
  <si>
    <t>G. R. ENTERPRISE</t>
  </si>
  <si>
    <t>NEA496</t>
  </si>
  <si>
    <t>ASSAM TRADERS</t>
  </si>
  <si>
    <t>NEV065</t>
  </si>
  <si>
    <t>VINCO ENTERPRISE</t>
  </si>
  <si>
    <t>NEA495</t>
  </si>
  <si>
    <t>AR ES HARDWARE STORE</t>
  </si>
  <si>
    <t>NEP312</t>
  </si>
  <si>
    <t>M/S DOWARH SAWN TIMBER TRADING</t>
  </si>
  <si>
    <t>WBD101</t>
  </si>
  <si>
    <t>DHANTALA HARDWARE </t>
  </si>
  <si>
    <t>NER356</t>
  </si>
  <si>
    <t>RAJKUMAR WELDING WORKSHOP</t>
  </si>
  <si>
    <t>NET209</t>
  </si>
  <si>
    <t>TIRUPATI ENTERPRISE</t>
  </si>
  <si>
    <t>WBS353</t>
  </si>
  <si>
    <t>SUBBA STORE</t>
  </si>
  <si>
    <t>NEK228</t>
  </si>
  <si>
    <t>KAMLA HARDWARE</t>
  </si>
  <si>
    <t>NEF034</t>
  </si>
  <si>
    <t>FRIENDS HARDWARE SHOP</t>
  </si>
  <si>
    <t>NEJ202</t>
  </si>
  <si>
    <t>NEH169</t>
  </si>
  <si>
    <t>H.D ENTERPRISES</t>
  </si>
  <si>
    <t>NEB403</t>
  </si>
  <si>
    <t>BABA HOMNATH ENTERPRISE</t>
  </si>
  <si>
    <t>NES790</t>
  </si>
  <si>
    <t>SWASTI CEMENT STORES</t>
  </si>
  <si>
    <t>BHA104</t>
  </si>
  <si>
    <t>ANANAD TRADERS</t>
  </si>
  <si>
    <t>NEN247</t>
  </si>
  <si>
    <t>NOOR ENTERPRISE</t>
  </si>
  <si>
    <t>NER357</t>
  </si>
  <si>
    <t>RAJIB HARDWARE</t>
  </si>
  <si>
    <t>SKI001</t>
  </si>
  <si>
    <t>IRA ENTERPRISE</t>
  </si>
  <si>
    <t>S380</t>
  </si>
  <si>
    <t>SHREE BHARDWAJ STEEL</t>
  </si>
  <si>
    <t>BHZ004</t>
  </si>
  <si>
    <t>ZAID ENTERPRISES</t>
  </si>
  <si>
    <t>NER358</t>
  </si>
  <si>
    <t>RASHI HARDWARE</t>
  </si>
  <si>
    <t>BHS268</t>
  </si>
  <si>
    <t>SALEHA TRADERS</t>
  </si>
  <si>
    <t>SKM004</t>
  </si>
  <si>
    <t>MUKESH AGARWAL</t>
  </si>
  <si>
    <t>NEB404</t>
  </si>
  <si>
    <t>B S ASSOCIATE</t>
  </si>
  <si>
    <t>NEK229</t>
  </si>
  <si>
    <t>KAJIRAM SALOI HARDWARE</t>
  </si>
  <si>
    <t>WBM277</t>
  </si>
  <si>
    <t>MAHAMMAD HARDWARE</t>
  </si>
  <si>
    <t>BHV029</t>
  </si>
  <si>
    <t>VATIKA DEPO</t>
  </si>
  <si>
    <t>NEF037</t>
  </si>
  <si>
    <t>NET210</t>
  </si>
  <si>
    <t>T.R TRADER</t>
  </si>
  <si>
    <t>NEN249</t>
  </si>
  <si>
    <t>NUTEI HARDWARE</t>
  </si>
  <si>
    <t>NEH095</t>
  </si>
  <si>
    <t>H.LALZAMI STORE</t>
  </si>
  <si>
    <t>L043</t>
  </si>
  <si>
    <t>LALHRIMA SAILO &amp; SONS</t>
  </si>
  <si>
    <t>NEB179</t>
  </si>
  <si>
    <t>B B STEELS</t>
  </si>
  <si>
    <t>NEG046</t>
  </si>
  <si>
    <t>GAJANAND CHACHAN &amp; CO. (SHILLONG)</t>
  </si>
  <si>
    <t>NEB406</t>
  </si>
  <si>
    <t>BALAJI HARDWARE AND STEELS</t>
  </si>
  <si>
    <t>SKS012</t>
  </si>
  <si>
    <t>SUSHIL GUPTA</t>
  </si>
  <si>
    <t>NER359</t>
  </si>
  <si>
    <t>RESHMA ENTERPRISE</t>
  </si>
  <si>
    <t>NEY015</t>
  </si>
  <si>
    <t>SINGH TRADERS</t>
  </si>
  <si>
    <t>NEB407</t>
  </si>
  <si>
    <t>NEK230</t>
  </si>
  <si>
    <t>KASHOB KACHARI</t>
  </si>
  <si>
    <t>NES795</t>
  </si>
  <si>
    <t>MAA SARADA TRADERS</t>
  </si>
  <si>
    <t>NEF036</t>
  </si>
  <si>
    <t>MANGAM ASSOCIATE</t>
  </si>
  <si>
    <t>NEM369</t>
  </si>
  <si>
    <t>M.D. TRADERS</t>
  </si>
  <si>
    <t>NET211</t>
  </si>
  <si>
    <t>THAKURIA ENTERPRISE</t>
  </si>
  <si>
    <t>NEN252</t>
  </si>
  <si>
    <t>NARAYAN TRADING</t>
  </si>
  <si>
    <t>NEH171</t>
  </si>
  <si>
    <t>HAMIM ENTERPRISE</t>
  </si>
  <si>
    <t>WBT075</t>
  </si>
  <si>
    <t>TAJEM ENTERPRISE</t>
  </si>
  <si>
    <t>NEL105</t>
  </si>
  <si>
    <t>LH ENTERPRISES</t>
  </si>
  <si>
    <t>NEJ203</t>
  </si>
  <si>
    <t>J.S ENTERPRISE</t>
  </si>
  <si>
    <t>BHM161</t>
  </si>
  <si>
    <t>MAA DURGA TRADING</t>
  </si>
  <si>
    <t>BHS269</t>
  </si>
  <si>
    <t>SAH STEEL</t>
  </si>
  <si>
    <t>NER361</t>
  </si>
  <si>
    <t>ROBERT ZOMAWIA STREET</t>
  </si>
  <si>
    <t>NEF038</t>
  </si>
  <si>
    <t>MEGH HARDWARE</t>
  </si>
  <si>
    <t>WBM096</t>
  </si>
  <si>
    <t>M/S BISWA ENTERPRISE</t>
  </si>
  <si>
    <t>NET213</t>
  </si>
  <si>
    <t>THE HANDY HUB</t>
  </si>
  <si>
    <t>NEA500</t>
  </si>
  <si>
    <t>AHMED ENTERPRISE</t>
  </si>
  <si>
    <t>NEV066</t>
  </si>
  <si>
    <t>VELIS HARDWARE</t>
  </si>
  <si>
    <t>NES797</t>
  </si>
  <si>
    <t>SHREE JAGANNATH ENTERPRISE</t>
  </si>
  <si>
    <t>WBD066</t>
  </si>
  <si>
    <t>DEWANHAT HARDWARE</t>
  </si>
  <si>
    <t>WBS355</t>
  </si>
  <si>
    <t>SARKAR BUILDERS AND SUPPLIERS</t>
  </si>
  <si>
    <t>WBR159</t>
  </si>
  <si>
    <t>RAJ CONSULTANCY &amp; CONSTRUCTION</t>
  </si>
  <si>
    <t>NEM434</t>
  </si>
  <si>
    <t>MJ ENTERPRISE</t>
  </si>
  <si>
    <t>NEA499</t>
  </si>
  <si>
    <t>AKHONG Z. ENTERPRISE</t>
  </si>
  <si>
    <t>NEM048</t>
  </si>
  <si>
    <t>NED268</t>
  </si>
  <si>
    <t>DEEPANJALI STORE</t>
  </si>
  <si>
    <t>NEY017</t>
  </si>
  <si>
    <t>YAI ENTERPRISES</t>
  </si>
  <si>
    <t>NEA501</t>
  </si>
  <si>
    <t>ALBAN HARDWARE</t>
  </si>
  <si>
    <t>NEH175</t>
  </si>
  <si>
    <t>HAZRAT HARDWARE</t>
  </si>
  <si>
    <t>P224</t>
  </si>
  <si>
    <t>PRANTU HARDWARE</t>
  </si>
  <si>
    <t>NEB408</t>
  </si>
  <si>
    <t>SHREE BALAJI HARDWARE</t>
  </si>
  <si>
    <t>NEI055</t>
  </si>
  <si>
    <t>ISLAM ENTERPRISE</t>
  </si>
  <si>
    <t>NED267</t>
  </si>
  <si>
    <t>D.R. TRADERS</t>
  </si>
  <si>
    <t>NEL141</t>
  </si>
  <si>
    <t>LALRINMUANI HARDWARE</t>
  </si>
  <si>
    <t>NEP314</t>
  </si>
  <si>
    <t>PANDEY FURNITURE &amp; JAYDEEP TRADERS</t>
  </si>
  <si>
    <t>NES800</t>
  </si>
  <si>
    <t>SWASTIC ENTERPRISE</t>
  </si>
  <si>
    <t>BHS271</t>
  </si>
  <si>
    <t>SAWAN ENTERPRISES</t>
  </si>
  <si>
    <t>BHL020</t>
  </si>
  <si>
    <t>LAKSHMI ENTERPRISES</t>
  </si>
  <si>
    <t>LATIFUL HARDWARE</t>
  </si>
  <si>
    <t>NEN256</t>
  </si>
  <si>
    <t>NT HARDWARE</t>
  </si>
  <si>
    <t>NEP321</t>
  </si>
  <si>
    <t>PAO FURNITURE</t>
  </si>
  <si>
    <t>NEP320</t>
  </si>
  <si>
    <t>P G ENTERPRISE</t>
  </si>
  <si>
    <t>NEF042</t>
  </si>
  <si>
    <t>FRIDAY HINGE</t>
  </si>
  <si>
    <t>NEA497 </t>
  </si>
  <si>
    <t>AK TRADERS</t>
  </si>
  <si>
    <t>NEF050</t>
  </si>
  <si>
    <t>A.P ENTERPRISE</t>
  </si>
  <si>
    <t>NEF043</t>
  </si>
  <si>
    <t>NES796</t>
  </si>
  <si>
    <t>SKELAND NONGSIEJ</t>
  </si>
  <si>
    <t>NEP299</t>
  </si>
  <si>
    <t>PYNTNGEN MYRTHONG</t>
  </si>
  <si>
    <t>NEP275</t>
  </si>
  <si>
    <t>PAUL AIBANAIBOK BAMON</t>
  </si>
  <si>
    <t>NEA503</t>
  </si>
  <si>
    <t>AMBIKA HARDWARE</t>
  </si>
  <si>
    <t>NEK232</t>
  </si>
  <si>
    <t>KRISHNA ENTERPRISES</t>
  </si>
  <si>
    <t>NEB410</t>
  </si>
  <si>
    <t>BHALUKPONG HARDWARE</t>
  </si>
  <si>
    <t>NES810</t>
  </si>
  <si>
    <t>SONA HARDWARE</t>
  </si>
  <si>
    <t>S111</t>
  </si>
  <si>
    <t>SHREE DURGA HARDWARE</t>
  </si>
  <si>
    <t>K008</t>
  </si>
  <si>
    <t>KAILASH ENTERPRISE</t>
  </si>
  <si>
    <t>K010</t>
  </si>
  <si>
    <t>KAILASH TRADERS (GUWAHATI)</t>
  </si>
  <si>
    <t>NEA368</t>
  </si>
  <si>
    <t>ADITI STEEL</t>
  </si>
  <si>
    <t>NES791</t>
  </si>
  <si>
    <t>SHREE SAI ENTERPRISE</t>
  </si>
  <si>
    <t>NEC145</t>
  </si>
  <si>
    <t>CHAKRAPANI BUILDMART</t>
  </si>
  <si>
    <t>NEN258</t>
  </si>
  <si>
    <t>NARAYAN ENTERPRISE</t>
  </si>
  <si>
    <t>NEA506</t>
  </si>
  <si>
    <t>AB HOME SOLUTION</t>
  </si>
  <si>
    <t>NEC146</t>
  </si>
  <si>
    <t>NEU054</t>
  </si>
  <si>
    <t>USHA ENGINEERING FABRICATION</t>
  </si>
  <si>
    <t>NET215</t>
  </si>
  <si>
    <t>T T ENTERPRISES</t>
  </si>
  <si>
    <t>NEI056</t>
  </si>
  <si>
    <t>BHA098</t>
  </si>
  <si>
    <t>ADITYA TRADERS - KHAGARIA</t>
  </si>
  <si>
    <t>NEJ207</t>
  </si>
  <si>
    <t>J.B ASSOCIATE</t>
  </si>
  <si>
    <t>NEK236</t>
  </si>
  <si>
    <t>KISAN ENTERPRISE</t>
  </si>
  <si>
    <t>NEA408</t>
  </si>
  <si>
    <t>ANITA HARDWARE</t>
  </si>
  <si>
    <t>NEB411</t>
  </si>
  <si>
    <t>BINAPANI ENTERPRISE</t>
  </si>
  <si>
    <t>NEF048</t>
  </si>
  <si>
    <t>MAA RASHMI HARDWARE</t>
  </si>
  <si>
    <t>NES295</t>
  </si>
  <si>
    <t>S K TRADERS (GHY)</t>
  </si>
  <si>
    <t>NES668</t>
  </si>
  <si>
    <t>SHAKTI BUILDERS AND MARKETING</t>
  </si>
  <si>
    <t>NES814</t>
  </si>
  <si>
    <t>SILVER TRADE CENTRE</t>
  </si>
  <si>
    <t>NEJ208</t>
  </si>
  <si>
    <t>JYOTI ENTERPRISE</t>
  </si>
  <si>
    <t>NEA509</t>
  </si>
  <si>
    <t>ANISUL TRADERS</t>
  </si>
  <si>
    <t>BHS251</t>
  </si>
  <si>
    <t>SHAKTI TRADING</t>
  </si>
  <si>
    <t>BHR106</t>
  </si>
  <si>
    <t>RAHEEL HARDWARE</t>
  </si>
  <si>
    <t>BHM162</t>
  </si>
  <si>
    <t>M U ENTERPRISES</t>
  </si>
  <si>
    <t>NEJ209</t>
  </si>
  <si>
    <t>I H ENTERPRISE</t>
  </si>
  <si>
    <t>NEA511</t>
  </si>
  <si>
    <t>MR ANOWAR HUSSAIN</t>
  </si>
  <si>
    <t>NEA512</t>
  </si>
  <si>
    <t>ASTHA HARDWARE</t>
  </si>
  <si>
    <t>NEN259</t>
  </si>
  <si>
    <t>NEXSTONE INFRASTRUCTURE</t>
  </si>
  <si>
    <t>NED271</t>
  </si>
  <si>
    <t>DHING IRON STORE</t>
  </si>
  <si>
    <t>NED076</t>
  </si>
  <si>
    <t>DHOLEBAGAN HARDWARE STORE</t>
  </si>
  <si>
    <t>NEI043</t>
  </si>
  <si>
    <t>IKU HARDWARE</t>
  </si>
  <si>
    <t>NED156</t>
  </si>
  <si>
    <t>DEBNATH HARDWARE (UDP)</t>
  </si>
  <si>
    <t>NEK233</t>
  </si>
  <si>
    <t>KANTI MAJUMDER</t>
  </si>
  <si>
    <t>NED270</t>
  </si>
  <si>
    <t>DATTA ENTERPRISE</t>
  </si>
  <si>
    <t>WBM322</t>
  </si>
  <si>
    <t>MIR ENTERPRISE</t>
  </si>
  <si>
    <t>WBD102</t>
  </si>
  <si>
    <t>DAS PLANNNER AND SUPPLIER</t>
  </si>
  <si>
    <t>NEK007</t>
  </si>
  <si>
    <t>K.K. ENTERPRISES (AALO)</t>
  </si>
  <si>
    <t>NEL030</t>
  </si>
  <si>
    <t>L L ENTERPRISE (DAPORIJO)</t>
  </si>
  <si>
    <t>NEK210</t>
  </si>
  <si>
    <t>NEN260</t>
  </si>
  <si>
    <t>NORTHEAST COMMERCIAL</t>
  </si>
  <si>
    <t>WBN110</t>
  </si>
  <si>
    <t>NEW H C B HARDWARE</t>
  </si>
  <si>
    <t>NEJ210</t>
  </si>
  <si>
    <t>J B ENTERPRISE</t>
  </si>
  <si>
    <t>NER402</t>
  </si>
  <si>
    <t>RUMI ENTERPRISE</t>
  </si>
  <si>
    <t>NEA513</t>
  </si>
  <si>
    <t>ASSAM NIRMAN AND HARDWARE</t>
  </si>
  <si>
    <t>NEP322</t>
  </si>
  <si>
    <t>PARIJAT TRADERS</t>
  </si>
  <si>
    <t>NEF060</t>
  </si>
  <si>
    <t>M.V STEEL</t>
  </si>
  <si>
    <t>NEF062</t>
  </si>
  <si>
    <t>MAA KAMAKHYA IRON AND STEEL</t>
  </si>
  <si>
    <t>NEA514</t>
  </si>
  <si>
    <t>ANNU HILLS TRADERS</t>
  </si>
  <si>
    <t>NEA515</t>
  </si>
  <si>
    <t>AKASH INTERIO</t>
  </si>
  <si>
    <t>NEH176</t>
  </si>
  <si>
    <t>HEMKAJ ENTERPRISES LLP</t>
  </si>
  <si>
    <t>WBM279</t>
  </si>
  <si>
    <t>MD YOUSUF ALI ENTERPRISE</t>
  </si>
  <si>
    <t>NEI057</t>
  </si>
  <si>
    <t>IBOCHOU TRADERS</t>
  </si>
  <si>
    <t>NER234</t>
  </si>
  <si>
    <t>R.R. ENTERPRISE . MIZ</t>
  </si>
  <si>
    <t>NEF061</t>
  </si>
  <si>
    <t>MP HARDWARE</t>
  </si>
  <si>
    <t>BHG051</t>
  </si>
  <si>
    <t>GURU TRADERS</t>
  </si>
  <si>
    <t>BHR107</t>
  </si>
  <si>
    <t>RIYA HARDWARE STORE</t>
  </si>
  <si>
    <t>NES805</t>
  </si>
  <si>
    <t>S R HARDWARE</t>
  </si>
  <si>
    <t>NEK237</t>
  </si>
  <si>
    <t>KAVYA ENTERPRISES</t>
  </si>
  <si>
    <t>NED272</t>
  </si>
  <si>
    <t>D.N. ENTERPRISES</t>
  </si>
  <si>
    <t>WBA164</t>
  </si>
  <si>
    <t>ALISA ENTERPRISE </t>
  </si>
  <si>
    <t>WBR160</t>
  </si>
  <si>
    <t>ROSHAN ENTERPRISES</t>
  </si>
  <si>
    <t>NEC147</t>
  </si>
  <si>
    <t>CN ENTERPRISE</t>
  </si>
  <si>
    <t>WBS356</t>
  </si>
  <si>
    <t>SHIV SHAKTI TRADERS</t>
  </si>
  <si>
    <t>NEP324</t>
  </si>
  <si>
    <t>BHS273</t>
  </si>
  <si>
    <t>S K ENTERPRISES</t>
  </si>
  <si>
    <t>BHT011</t>
  </si>
  <si>
    <t>TIRUPATI TRADING CO</t>
  </si>
  <si>
    <t>BHJ043</t>
  </si>
  <si>
    <t>JAI MATA DEE TRADERS (BHATGAMA)</t>
  </si>
  <si>
    <t>BHK065</t>
  </si>
  <si>
    <t>KUSHWAHA ENTERPRISES</t>
  </si>
  <si>
    <t>BHM116</t>
  </si>
  <si>
    <t>MAA KALI TRADING (NAUGACHIYA)</t>
  </si>
  <si>
    <t>BHA105</t>
  </si>
  <si>
    <t>AJAY TRADERS - SANGRAMPUR</t>
  </si>
  <si>
    <t>NEP323</t>
  </si>
  <si>
    <t>P S STEEL</t>
  </si>
  <si>
    <t>NEG202</t>
  </si>
  <si>
    <t>GANESH ENTERPRISE</t>
  </si>
  <si>
    <t>WBN107</t>
  </si>
  <si>
    <t>NEW AD ENTERPRISE</t>
  </si>
  <si>
    <t>WBB094</t>
  </si>
  <si>
    <t>BURIMAA ENTERPRISE</t>
  </si>
  <si>
    <t>WBS334</t>
  </si>
  <si>
    <t>SHARMA HARDWARE SHOP - KHAPRAIL</t>
  </si>
  <si>
    <t>WBB142</t>
  </si>
  <si>
    <t>B B AGARWAL AND SONS</t>
  </si>
  <si>
    <t>NES815</t>
  </si>
  <si>
    <t>NEL144</t>
  </si>
  <si>
    <t>LAKHDATAR ENTERPRISE</t>
  </si>
  <si>
    <t>NES604</t>
  </si>
  <si>
    <t>SANJAY BHANDAR</t>
  </si>
  <si>
    <t>NEN261</t>
  </si>
  <si>
    <t>NEELKAMAL TRADERS</t>
  </si>
  <si>
    <t>WBK070</t>
  </si>
  <si>
    <t>KARMA HARDWARE</t>
  </si>
  <si>
    <t>WBS239</t>
  </si>
  <si>
    <t>SHREE TRADING</t>
  </si>
  <si>
    <t>NEB413</t>
  </si>
  <si>
    <t>BLUESTONE ENGINEERING</t>
  </si>
  <si>
    <t>S410</t>
  </si>
  <si>
    <t>SHREE NARSINGH TRADERS</t>
  </si>
  <si>
    <t>BHM164</t>
  </si>
  <si>
    <t>MAA BHAGWATI TRADING</t>
  </si>
  <si>
    <t>NEJ211</t>
  </si>
  <si>
    <t>J. C HARDWARE</t>
  </si>
  <si>
    <t>NEG180</t>
  </si>
  <si>
    <t>GAURI GANESH ENTERPRISE</t>
  </si>
  <si>
    <t>NEF063</t>
  </si>
  <si>
    <t>MDI ENTERPRISE</t>
  </si>
  <si>
    <t>NEJ212</t>
  </si>
  <si>
    <t>JAMAL ENTERPRISE</t>
  </si>
  <si>
    <t>NED273</t>
  </si>
  <si>
    <t>D.V.R.ENTERPRISE</t>
  </si>
  <si>
    <t>NES818</t>
  </si>
  <si>
    <t>SHRI KRISHNA BHANDAR</t>
  </si>
  <si>
    <t>NES819</t>
  </si>
  <si>
    <t>SAPNA BEGUM</t>
  </si>
  <si>
    <t>WBM323</t>
  </si>
  <si>
    <t>MAA MANASA ENTERPRISE</t>
  </si>
  <si>
    <t>WBR139</t>
  </si>
  <si>
    <t>RATAN SAHA</t>
  </si>
  <si>
    <t>NES783</t>
  </si>
  <si>
    <t>SPRING HILLS ENTERPRISES</t>
  </si>
  <si>
    <t>NEL143</t>
  </si>
  <si>
    <t>LENGLAM SPARE PARTS</t>
  </si>
  <si>
    <t>NEE071</t>
  </si>
  <si>
    <t>EMA CONSTRUCTION MATERIAL CENTRE</t>
  </si>
  <si>
    <t>NER401</t>
  </si>
  <si>
    <t>RR ENTERPRISE</t>
  </si>
  <si>
    <t>NER403</t>
  </si>
  <si>
    <t>R.Z CONSTRUCTION</t>
  </si>
  <si>
    <t>NES618</t>
  </si>
  <si>
    <t>SANIKA HARDWARE</t>
  </si>
  <si>
    <t>NES042</t>
  </si>
  <si>
    <t>SHREE RAM TRADERS (MORIGAON)</t>
  </si>
  <si>
    <t>BHS089</t>
  </si>
  <si>
    <t>SATYAM TRADERS (HAJIPUR)</t>
  </si>
  <si>
    <t>BHM163</t>
  </si>
  <si>
    <t>MAA LAXMI AND SONS - SAHEBGANJ</t>
  </si>
  <si>
    <t>NEK178</t>
  </si>
  <si>
    <t>K.R.ENTERPRISES</t>
  </si>
  <si>
    <t>NEB414</t>
  </si>
  <si>
    <t>B L ENTERPRISES</t>
  </si>
  <si>
    <t>NED119</t>
  </si>
  <si>
    <t>DILIP KHARKRANG</t>
  </si>
  <si>
    <t>NES816</t>
  </si>
  <si>
    <t>SABITRI HARDWARE STORE</t>
  </si>
  <si>
    <t>NES778</t>
  </si>
  <si>
    <t>SAHU HARDWARE STORE</t>
  </si>
  <si>
    <t>BHB077</t>
  </si>
  <si>
    <t>BABA ENTERPRISES - MADHEPURA</t>
  </si>
  <si>
    <t>NED274</t>
  </si>
  <si>
    <t>DURGA HARDWARE</t>
  </si>
  <si>
    <t>WBS358</t>
  </si>
  <si>
    <t>SAHA TRADING COMPANY</t>
  </si>
  <si>
    <t>NEK239</t>
  </si>
  <si>
    <t>K A ENTERPRISE</t>
  </si>
  <si>
    <t>NEA196</t>
  </si>
  <si>
    <t>ARUNACHAL HARDWARE</t>
  </si>
  <si>
    <t>NEU055</t>
  </si>
  <si>
    <t>UNIQUE HARDWARE</t>
  </si>
  <si>
    <t>WBS357</t>
  </si>
  <si>
    <t>SREE KRISHNA HARDWARE - COOCHBEHAR</t>
  </si>
  <si>
    <t>NER350</t>
  </si>
  <si>
    <t>R C HARDWARE</t>
  </si>
  <si>
    <t>WBS303</t>
  </si>
  <si>
    <t>SHREE RAM TRADERS . CHAMPASARI</t>
  </si>
  <si>
    <t>WBH057</t>
  </si>
  <si>
    <t>HIMALAYAN BUILDER</t>
  </si>
  <si>
    <t>NEB302</t>
  </si>
  <si>
    <t>BHARTI HARDWARE</t>
  </si>
  <si>
    <t>NEP273</t>
  </si>
  <si>
    <t>PRAVEER ENTERPRISE</t>
  </si>
  <si>
    <t>NEN263</t>
  </si>
  <si>
    <t>NIKU ENTERPRISE</t>
  </si>
  <si>
    <t>NEJ213</t>
  </si>
  <si>
    <t>JOYSHREE HARDWARE</t>
  </si>
  <si>
    <t>NEK238</t>
  </si>
  <si>
    <t>KAMAKHYA TRADE</t>
  </si>
  <si>
    <t>NER404</t>
  </si>
  <si>
    <t>RUPAM HARDWARE</t>
  </si>
  <si>
    <t>NEA194</t>
  </si>
  <si>
    <t>ASHOK SUPPLY AGENCY</t>
  </si>
  <si>
    <t>NEH128</t>
  </si>
  <si>
    <t>HOME GALLERY</t>
  </si>
  <si>
    <t>NEA443</t>
  </si>
  <si>
    <t>ANANYA HARDWARE</t>
  </si>
  <si>
    <t>NER316</t>
  </si>
  <si>
    <t>RUDRA HARDWARE</t>
  </si>
  <si>
    <t>NEF049</t>
  </si>
  <si>
    <t>MANISH HARDWARE</t>
  </si>
  <si>
    <t>NEH116</t>
  </si>
  <si>
    <t>HOQUE TRADERS</t>
  </si>
  <si>
    <t>NES581</t>
  </si>
  <si>
    <t>SANDHYA TRADERS-SILCHAR</t>
  </si>
  <si>
    <t>BHR108</t>
  </si>
  <si>
    <t>RAKIB KHAD STORE</t>
  </si>
  <si>
    <t>NEJ101</t>
  </si>
  <si>
    <t>J S ENTERPRISE (NLP)</t>
  </si>
  <si>
    <t>NEN262</t>
  </si>
  <si>
    <t>NORTH EAST HARDWARE</t>
  </si>
  <si>
    <t>WBA165</t>
  </si>
  <si>
    <t>ANAM CONSTRUCTION</t>
  </si>
  <si>
    <t>WBH056</t>
  </si>
  <si>
    <t>HAJI ENTERPRISE</t>
  </si>
  <si>
    <t>WBA166</t>
  </si>
  <si>
    <t>ABDUR RASHID - MADNA</t>
  </si>
  <si>
    <t>WBB165</t>
  </si>
  <si>
    <t>BHAI BHAI HARDWARE - MAHENDRAPUR</t>
  </si>
  <si>
    <t>WBD103</t>
  </si>
  <si>
    <t>DAS HARDWARE</t>
  </si>
  <si>
    <t>NEC148</t>
  </si>
  <si>
    <t>CHHAKCHHUAK HARDWARE STORE</t>
  </si>
  <si>
    <t>NEB095</t>
  </si>
  <si>
    <t>BORA HARDWARE (MAYANG)</t>
  </si>
  <si>
    <t>BHM024</t>
  </si>
  <si>
    <t>MAHALAXMI CEMENT BHANDAR</t>
  </si>
  <si>
    <t>NEP267</t>
  </si>
  <si>
    <t>PEAD CEMENT</t>
  </si>
  <si>
    <t>NEB415</t>
  </si>
  <si>
    <t>BASAK ENTERPRISE</t>
  </si>
  <si>
    <t>BHA084</t>
  </si>
  <si>
    <t>AAMIR ENTERPRISES</t>
  </si>
  <si>
    <t>BHD016</t>
  </si>
  <si>
    <t>DHANI ENTERPRISES</t>
  </si>
  <si>
    <t>NEA517</t>
  </si>
  <si>
    <t>ALMA WANOALIN KHONGJEE</t>
  </si>
  <si>
    <t>NEF067</t>
  </si>
  <si>
    <t>MAJAW HARDWARE</t>
  </si>
  <si>
    <t>NEF065</t>
  </si>
  <si>
    <t>MOINA HARDWARE</t>
  </si>
  <si>
    <t>P049</t>
  </si>
  <si>
    <t>PURBANCHAL UDYOG</t>
  </si>
  <si>
    <t>NES073</t>
  </si>
  <si>
    <t>SHIVAM TRADE AND AGENCY</t>
  </si>
  <si>
    <t>NEA516</t>
  </si>
  <si>
    <t>ABC CONSTRUCTION</t>
  </si>
  <si>
    <t>NEF064</t>
  </si>
  <si>
    <t>MS SAHA ENTERPRISE</t>
  </si>
  <si>
    <t>WBT076</t>
  </si>
  <si>
    <t>TUMPA ROY</t>
  </si>
  <si>
    <t>NEJ185</t>
  </si>
  <si>
    <t>JOY KALI TRADERS</t>
  </si>
  <si>
    <t>NEL138</t>
  </si>
  <si>
    <t>LOKNATH HARDWARE</t>
  </si>
  <si>
    <t>WBR162</t>
  </si>
  <si>
    <t>RAJ TRADING CO</t>
  </si>
  <si>
    <t>NEN240</t>
  </si>
  <si>
    <t>NOIHRIT ENTERPRISE</t>
  </si>
  <si>
    <t>NEG143</t>
  </si>
  <si>
    <t>NEK240</t>
  </si>
  <si>
    <t>KAMRUP CEMENT CENTRE PRIVATE LIMITE</t>
  </si>
  <si>
    <t>NEK241</t>
  </si>
  <si>
    <t>K.F. ENTERPRISE</t>
  </si>
  <si>
    <t>NEG203</t>
  </si>
  <si>
    <t>GANAPATI ENTERPRISE</t>
  </si>
  <si>
    <t>NEF030</t>
  </si>
  <si>
    <t>FARHAN TRADERS</t>
  </si>
  <si>
    <t>NEM400</t>
  </si>
  <si>
    <t>WBD104</t>
  </si>
  <si>
    <t>DIYA HARDWARE AND ELECTRONICS</t>
  </si>
  <si>
    <t>NEJ159</t>
  </si>
  <si>
    <t>JONKI HARDWARE</t>
  </si>
  <si>
    <t>BHJ063</t>
  </si>
  <si>
    <t>J S TRADING</t>
  </si>
  <si>
    <t>NEZ027</t>
  </si>
  <si>
    <t>BHS274</t>
  </si>
  <si>
    <t>SS ENTERPRISES</t>
  </si>
  <si>
    <t>NEW017</t>
  </si>
  <si>
    <t>WEST CONSTRUCTION STORE</t>
  </si>
  <si>
    <t>NEN212</t>
  </si>
  <si>
    <t>NEW SANDHYA HARDWARE</t>
  </si>
  <si>
    <t>BHV020</t>
  </si>
  <si>
    <t>VIJAY TRADERS</t>
  </si>
  <si>
    <t>SKG003</t>
  </si>
  <si>
    <t>GOVIND HARDWARE STORE</t>
  </si>
  <si>
    <t>NEJ214</t>
  </si>
  <si>
    <t>NET180</t>
  </si>
  <si>
    <t>MS TRIPURESWARI HARDWARES</t>
  </si>
  <si>
    <t>RAGHUNATHGANJ</t>
  </si>
  <si>
    <t>WBR161</t>
  </si>
  <si>
    <t>R.R. ENTERPRISE</t>
  </si>
  <si>
    <t>GOPAL SHREE ENTERPRISES</t>
  </si>
  <si>
    <t>JOARDER BUILDERS</t>
  </si>
  <si>
    <t>June'26 Tgt</t>
  </si>
  <si>
    <t>June'26 SALE</t>
  </si>
  <si>
    <t>May'26 DEALER</t>
  </si>
  <si>
    <t>June-26 Vs May-26</t>
  </si>
  <si>
    <t>June-25 SALE</t>
  </si>
  <si>
    <t>May-25 Dealer</t>
  </si>
  <si>
    <t>Last 6 months avg sales</t>
  </si>
  <si>
    <t>NEP100</t>
  </si>
  <si>
    <t>PARIJAT STEEL (GHY)</t>
  </si>
  <si>
    <t>BHG044</t>
  </si>
  <si>
    <t>WBJ077</t>
  </si>
  <si>
    <t>WBD105</t>
  </si>
  <si>
    <t>D V ENTERPRISE</t>
  </si>
  <si>
    <t>WBS359</t>
  </si>
  <si>
    <t>SUDIP SUTRADHAR</t>
  </si>
  <si>
    <t>NEK063</t>
  </si>
  <si>
    <t>KALUNG HARDWARE (OLD ZIRO)</t>
  </si>
  <si>
    <t>NEP244</t>
  </si>
  <si>
    <t>PERA ENTERPRISE</t>
  </si>
  <si>
    <t>NEB043</t>
  </si>
  <si>
    <t>BARDHAN TRADERS</t>
  </si>
  <si>
    <t>NEP255</t>
  </si>
  <si>
    <t>PANDEY HARDWARE</t>
  </si>
  <si>
    <t>WBS361</t>
  </si>
  <si>
    <t>SHREE RADHA KRISHNA ENTERPRISE</t>
  </si>
  <si>
    <t>NEB381</t>
  </si>
  <si>
    <t>BHARTIA STEELS</t>
  </si>
  <si>
    <t>NER227</t>
  </si>
  <si>
    <t>RIDDHI CEMENT CENTRE . GHY</t>
  </si>
  <si>
    <t>NES600</t>
  </si>
  <si>
    <t>SITI HARDWARE</t>
  </si>
  <si>
    <t>NES666</t>
  </si>
  <si>
    <t>S.R. HARDWARE</t>
  </si>
  <si>
    <t>NEB290</t>
  </si>
  <si>
    <t>BEE HARDWARE STORES</t>
  </si>
  <si>
    <t>NEA575</t>
  </si>
  <si>
    <t>ASSAM HARDWARE</t>
  </si>
  <si>
    <t>BHC022</t>
  </si>
  <si>
    <t>CHAND STEEL - KATIHAR</t>
  </si>
  <si>
    <t>BHP051</t>
  </si>
  <si>
    <t>PARWEZ &amp; CO</t>
  </si>
  <si>
    <t>NES888</t>
  </si>
  <si>
    <t>SMC ENTERPRISE</t>
  </si>
  <si>
    <t>NES889</t>
  </si>
  <si>
    <t>SURAJ ENTERPRISE</t>
  </si>
  <si>
    <t>WBS360</t>
  </si>
  <si>
    <t>SADIKUL HARDWARE</t>
  </si>
  <si>
    <t>NEL239</t>
  </si>
  <si>
    <t>EMMANUEL ENTERPRISE</t>
  </si>
  <si>
    <t>NEK188</t>
  </si>
  <si>
    <t>SUOHU STORE</t>
  </si>
  <si>
    <t>NEP256</t>
  </si>
  <si>
    <t>PUNI ENTERPRISES</t>
  </si>
  <si>
    <t>NES784</t>
  </si>
  <si>
    <t>S R TRADING</t>
  </si>
  <si>
    <t>NEB380</t>
  </si>
  <si>
    <t>BAHAR HARDWARE</t>
  </si>
  <si>
    <t>BHO008</t>
  </si>
  <si>
    <t>OM TRADING - GULABBAGH</t>
  </si>
  <si>
    <t>BHS276</t>
  </si>
  <si>
    <t>SHIV SHAKTI ENTERPRISES - PIPRA</t>
  </si>
  <si>
    <t>NES700</t>
  </si>
  <si>
    <t>SKJ003</t>
  </si>
  <si>
    <t>JAIN HARDWARE STORES</t>
  </si>
  <si>
    <t>SKY001</t>
  </si>
  <si>
    <t>YUMA ENTERPRISE</t>
  </si>
  <si>
    <t>NEF066</t>
  </si>
  <si>
    <t>MONYUL BROTHER'S CONSTRUCTION</t>
  </si>
  <si>
    <t>NEP253</t>
  </si>
  <si>
    <t>PRATIMA HARDWARE</t>
  </si>
  <si>
    <t>NEM359</t>
  </si>
  <si>
    <t>MAA SANTOSHI ENTERPRISE</t>
  </si>
  <si>
    <t>WBA167</t>
  </si>
  <si>
    <t>ALAM TILES FACTORY</t>
  </si>
  <si>
    <t>Golaghat</t>
  </si>
  <si>
    <t>NES195</t>
  </si>
  <si>
    <t>SATABDI STORE (GOLAGHAT)</t>
  </si>
  <si>
    <t>BHD017</t>
  </si>
  <si>
    <t>DAUD TRADERS</t>
  </si>
  <si>
    <t>BHM004</t>
  </si>
  <si>
    <t>MANJAR TRADERS</t>
  </si>
  <si>
    <t>NEA399</t>
  </si>
  <si>
    <t>AMDAD HARDWARE STORE</t>
  </si>
  <si>
    <t>NEA464</t>
  </si>
  <si>
    <t>A B ENTERPRISE</t>
  </si>
  <si>
    <t>BHH023</t>
  </si>
  <si>
    <t>HAJI SAB STORE</t>
  </si>
  <si>
    <t>NEB382</t>
  </si>
  <si>
    <t>BHUYAN ENTERPRISE</t>
  </si>
  <si>
    <t>NEJ301</t>
  </si>
  <si>
    <t>JIVIKA HARDWARE</t>
  </si>
  <si>
    <t>WBM324</t>
  </si>
  <si>
    <t>MAA LAXMI DISTRIBUTORS</t>
  </si>
  <si>
    <t>NEH230</t>
  </si>
  <si>
    <t>HOREB ENTERPRISE</t>
  </si>
  <si>
    <t>BHM166</t>
  </si>
  <si>
    <t>MAA VAISHNO TRADERS</t>
  </si>
  <si>
    <t>BHS275</t>
  </si>
  <si>
    <t>SONA SHRI STEEL</t>
  </si>
  <si>
    <t>NES690</t>
  </si>
  <si>
    <t>SRI RUDRA SAIKIA</t>
  </si>
  <si>
    <t>NEB483</t>
  </si>
  <si>
    <t>BAJRANG HARDWARE STORES</t>
  </si>
  <si>
    <t>BHS263</t>
  </si>
  <si>
    <t>SHREE ENTERPRISES</t>
  </si>
  <si>
    <t>NEP357</t>
  </si>
  <si>
    <t>PAUL ENTERPRISE</t>
  </si>
  <si>
    <t>PATNA</t>
  </si>
  <si>
    <t>BHN051</t>
  </si>
  <si>
    <t>NALANDA TRADERS - PATNA</t>
  </si>
  <si>
    <t>BHK067</t>
  </si>
  <si>
    <t>KRISHNA TRADERS - PABHERA</t>
  </si>
  <si>
    <t>BHM127</t>
  </si>
  <si>
    <t>MITHI TRADERS</t>
  </si>
  <si>
    <t>NEA577</t>
  </si>
  <si>
    <t>ALI HARDWARE</t>
  </si>
  <si>
    <t>WBM325</t>
  </si>
  <si>
    <t>MAHANTA LOUHA BHANDAR - GOPALPUR</t>
  </si>
  <si>
    <t>NED319</t>
  </si>
  <si>
    <t>DILIP STORE</t>
  </si>
  <si>
    <t>NEM550</t>
  </si>
  <si>
    <t>GAYA</t>
  </si>
  <si>
    <t>D160</t>
  </si>
  <si>
    <t>DEEPAK KRISHI KENDRA</t>
  </si>
  <si>
    <t>BHO011</t>
  </si>
  <si>
    <t>OM CEMENT STORE</t>
  </si>
  <si>
    <t>WBN116</t>
  </si>
  <si>
    <t>NEW SHAKAMBARI TRADERS</t>
  </si>
  <si>
    <t>NES681</t>
  </si>
  <si>
    <t>SHREE SHYAM TRADE</t>
  </si>
  <si>
    <t>WBD106</t>
  </si>
  <si>
    <t>DAS ENTERPRISE</t>
  </si>
  <si>
    <t>BHG052</t>
  </si>
  <si>
    <t>GUPTA TRADING</t>
  </si>
  <si>
    <t>WBN115</t>
  </si>
  <si>
    <t>NOOR HARDWARE</t>
  </si>
  <si>
    <t>NEC118</t>
  </si>
  <si>
    <t>CHOUDHURY ENTERPRISE</t>
  </si>
  <si>
    <t>NEB484</t>
  </si>
  <si>
    <t>BODOLAND HARDWARE</t>
  </si>
  <si>
    <t>BHA108</t>
  </si>
  <si>
    <t>ARTI ENTERPRISES</t>
  </si>
  <si>
    <t>BHS279</t>
  </si>
  <si>
    <t>SONI TRADERS - MAULA NAGAR</t>
  </si>
  <si>
    <t>WBD107</t>
  </si>
  <si>
    <t>DADA BHAI ENTERPRISE - JOYHAT</t>
  </si>
  <si>
    <t>WBB166</t>
  </si>
  <si>
    <t>BENGAL TRADERS - ANTARDWIPA</t>
  </si>
  <si>
    <t>BHA106</t>
  </si>
  <si>
    <t>AJAY CEMENT STORE - KHANJAHAPUR</t>
  </si>
  <si>
    <t>BHS278</t>
  </si>
  <si>
    <t>SHANKAR TRADERS</t>
  </si>
  <si>
    <t>WBN117</t>
  </si>
  <si>
    <t>NEW R.K.BUILDERS</t>
  </si>
  <si>
    <t>BHS048</t>
  </si>
  <si>
    <t>SHIVAM TRADERS (WARS)</t>
  </si>
  <si>
    <t>BHA107</t>
  </si>
  <si>
    <t>ASHRAFI TRADERS</t>
  </si>
  <si>
    <t>BHN040</t>
  </si>
  <si>
    <t>NEW BHARAT TRADERS &amp; PAINTS</t>
  </si>
  <si>
    <t>NEA578</t>
  </si>
  <si>
    <t>ANANDA HARDWARE</t>
  </si>
  <si>
    <t>BHS281</t>
  </si>
  <si>
    <t>SRI RADHE TRADERS</t>
  </si>
  <si>
    <t>BHS283</t>
  </si>
  <si>
    <t>SUNIL CEMENT STORE</t>
  </si>
  <si>
    <t>NEM552</t>
  </si>
  <si>
    <t>M.G.D ENTERPRISE</t>
  </si>
  <si>
    <t>NEA580</t>
  </si>
  <si>
    <t>AP BUILD</t>
  </si>
  <si>
    <t>NEM551</t>
  </si>
  <si>
    <t>MOON HARDWARE</t>
  </si>
  <si>
    <t>NED320</t>
  </si>
  <si>
    <t>DIBYAJIT KONWAR HARDWARE STORE</t>
  </si>
  <si>
    <t>NEK290</t>
  </si>
  <si>
    <t>KATOKI HARDWARE</t>
  </si>
  <si>
    <t>NEA579</t>
  </si>
  <si>
    <t>MS AMBIKA HARDWARE</t>
  </si>
  <si>
    <t>Jan'25 Tgt</t>
  </si>
  <si>
    <t>Dec'25 SALE</t>
  </si>
  <si>
    <t>Dec 25 DEALER</t>
  </si>
  <si>
    <t>Jan-26 Vs Dec-25</t>
  </si>
  <si>
    <t>Jan-25 SALE</t>
  </si>
  <si>
    <t>Jan-25 Dealer</t>
  </si>
  <si>
    <t>NED018</t>
  </si>
  <si>
    <t>DEBRATHA ENTERPRISE</t>
  </si>
  <si>
    <t>NER246</t>
  </si>
  <si>
    <t>RUPALI HARDWARE</t>
  </si>
  <si>
    <t>NER211</t>
  </si>
  <si>
    <t>RIDGE ENTERPRISES - APN</t>
  </si>
  <si>
    <t>NEA086</t>
  </si>
  <si>
    <t>ASHIES HARDWARE (JORHAT)</t>
  </si>
  <si>
    <t>SPB146</t>
  </si>
  <si>
    <t>HIMADRI NATH</t>
  </si>
  <si>
    <t>NEA446</t>
  </si>
  <si>
    <t>AAD HOME SOLUTION</t>
  </si>
  <si>
    <t>NED219</t>
  </si>
  <si>
    <t>DEKA ENTERPRISE</t>
  </si>
  <si>
    <t>NEN189</t>
  </si>
  <si>
    <t>NARGIS HARDWARE</t>
  </si>
  <si>
    <t>NET127</t>
  </si>
  <si>
    <t>TALUKDAR HARDWARE (LA)</t>
  </si>
  <si>
    <t>NEP199</t>
  </si>
  <si>
    <t>P.S. ENTERPRISE (AGT)</t>
  </si>
  <si>
    <t>NES747</t>
  </si>
  <si>
    <t>SWASTIK IRON &amp; STEEL CENTER</t>
  </si>
  <si>
    <t>A127</t>
  </si>
  <si>
    <t>ARCHANA STORES</t>
  </si>
  <si>
    <t>NEP257</t>
  </si>
  <si>
    <t>POPULAR TRADING</t>
  </si>
  <si>
    <t>NEL125</t>
  </si>
  <si>
    <t>L SADI STORE</t>
  </si>
  <si>
    <t>NEC140</t>
  </si>
  <si>
    <t>C &amp; R ENTERPRISE</t>
  </si>
  <si>
    <t>WBJ057</t>
  </si>
  <si>
    <t>JOYRAM SARKAR</t>
  </si>
  <si>
    <t>WBA150</t>
  </si>
  <si>
    <t>ASHIRUDDIN HARDWARE</t>
  </si>
  <si>
    <t>BHK064</t>
  </si>
  <si>
    <t>KARUNA ENTERPRISES</t>
  </si>
  <si>
    <t>BHA076</t>
  </si>
  <si>
    <t>ANAYPRIYA INFRA AND TRANSPORT PRIVATE LIMITED</t>
  </si>
  <si>
    <t>BHS258</t>
  </si>
  <si>
    <t>SIDDIQUEE ENTERPRISES</t>
  </si>
  <si>
    <t>NEJ193</t>
  </si>
  <si>
    <t>J.K. HARDWARE STORE</t>
  </si>
  <si>
    <t>NEI052</t>
  </si>
  <si>
    <t>INDIAN TRADING</t>
  </si>
  <si>
    <t>NES667</t>
  </si>
  <si>
    <t>SIBA INFRATECH</t>
  </si>
  <si>
    <t>BHC008</t>
  </si>
  <si>
    <t>CHHOTU TRADERS (SAINI)</t>
  </si>
  <si>
    <t>NER355</t>
  </si>
  <si>
    <t>ROHITBIRTH T SANGMA</t>
  </si>
  <si>
    <t>NEB402</t>
  </si>
  <si>
    <t>BIRBAL KRISHI CORNER</t>
  </si>
  <si>
    <t>SKK005</t>
  </si>
  <si>
    <t>KARAN AGARWAL</t>
  </si>
  <si>
    <t>NET159</t>
  </si>
  <si>
    <t>TOMTHIN ENTERPRISES</t>
  </si>
  <si>
    <t>NEM190</t>
  </si>
  <si>
    <t>M T ENTREPOT</t>
  </si>
  <si>
    <t>- multiple -</t>
  </si>
  <si>
    <t>Count of AREA</t>
  </si>
  <si>
    <t>Row Labels</t>
  </si>
  <si>
    <t>dd</t>
  </si>
  <si>
    <t>NEP241</t>
  </si>
  <si>
    <t>PREMODA HARDWARE</t>
  </si>
  <si>
    <t>NEO040</t>
  </si>
  <si>
    <t>OM SHREE VISHNU HARDWARE</t>
  </si>
  <si>
    <t>NEN34</t>
  </si>
  <si>
    <t>NIKHIL STORE</t>
  </si>
  <si>
    <t>NEO044</t>
  </si>
  <si>
    <t>OM SAI HARDWARE</t>
  </si>
  <si>
    <t>NEA394</t>
  </si>
  <si>
    <t>ASSAM STEEL</t>
  </si>
  <si>
    <t>NEK173</t>
  </si>
  <si>
    <t>K K KUMBANG ENTERPRISE</t>
  </si>
  <si>
    <t>NEM061</t>
  </si>
  <si>
    <t>MARUTI TRADE CENTRE (AP NORTH)</t>
  </si>
  <si>
    <t>NEG091</t>
  </si>
  <si>
    <t>GOLLO ENTERPRISES</t>
  </si>
  <si>
    <t>NEA447</t>
  </si>
  <si>
    <t>ACHOOM ENTERPRISE</t>
  </si>
  <si>
    <t>NEP291</t>
  </si>
  <si>
    <t>PEDONG NANE ENTERPRISES</t>
  </si>
  <si>
    <t>L093</t>
  </si>
  <si>
    <t>LAKSHMI AGRO SERVICES</t>
  </si>
  <si>
    <t>NEB285</t>
  </si>
  <si>
    <t>BONIA HARDWARE STORE-DEKARGORHA</t>
  </si>
  <si>
    <t>NEH014</t>
  </si>
  <si>
    <t>HARI OM SHAKTI ENTERPRISE</t>
  </si>
  <si>
    <t>L013</t>
  </si>
  <si>
    <t>LAXMI HARDWARE STORES (SIBSAGAR)</t>
  </si>
  <si>
    <t>NEM350</t>
  </si>
  <si>
    <t>NEH154</t>
  </si>
  <si>
    <t>HOPAK HARDWARE</t>
  </si>
  <si>
    <t>M070</t>
  </si>
  <si>
    <t>MODI TRADERS (TINSUKIA)</t>
  </si>
  <si>
    <t>NES725</t>
  </si>
  <si>
    <t>SRI. RAPBORLANG MAWTHOH</t>
  </si>
  <si>
    <t>NER239</t>
  </si>
  <si>
    <t>RIDA ENTERPRISE</t>
  </si>
  <si>
    <t>NED253</t>
  </si>
  <si>
    <t>DEKA ENTERPRISE (BOKO)</t>
  </si>
  <si>
    <t>NER081</t>
  </si>
  <si>
    <t>RESHMA SCALE &amp; HARDWARE</t>
  </si>
  <si>
    <t>NES386</t>
  </si>
  <si>
    <t>SHREE MAA STORES (GHY)</t>
  </si>
  <si>
    <t>NEA309</t>
  </si>
  <si>
    <t>APEX MARKETING</t>
  </si>
  <si>
    <t>NEM370</t>
  </si>
  <si>
    <t>MAA DURGA ENTERPRISE</t>
  </si>
  <si>
    <t>NEM375</t>
  </si>
  <si>
    <t>MARUFA M STORE</t>
  </si>
  <si>
    <t>NEH153</t>
  </si>
  <si>
    <t>HANUMAN HARDWARE</t>
  </si>
  <si>
    <t>NES349</t>
  </si>
  <si>
    <t>SULTANA HARDWARE</t>
  </si>
  <si>
    <t>NEN137</t>
  </si>
  <si>
    <t>NUR HARDWARE</t>
  </si>
  <si>
    <t>NEC090</t>
  </si>
  <si>
    <t>CHINAKI ENTERPRISE (LA)</t>
  </si>
  <si>
    <t>NEK182</t>
  </si>
  <si>
    <t>KUSUM AGENCIES</t>
  </si>
  <si>
    <t>M076</t>
  </si>
  <si>
    <t>MRINAL ENTERPRISE</t>
  </si>
  <si>
    <t>NEB361</t>
  </si>
  <si>
    <t>BHAI BHAI ENTERPRISE(BARPETA)</t>
  </si>
  <si>
    <t>NEG173</t>
  </si>
  <si>
    <t>GOLAP HARDWARE</t>
  </si>
  <si>
    <t>NEM069</t>
  </si>
  <si>
    <t>MAA DURGA ENTERPRISE (DMR)</t>
  </si>
  <si>
    <t>NES663</t>
  </si>
  <si>
    <t>SRI KRISHNA HARDWARE</t>
  </si>
  <si>
    <t>NEC138</t>
  </si>
  <si>
    <t>CLASSIC TYRES</t>
  </si>
  <si>
    <t>NEB275</t>
  </si>
  <si>
    <t>BARBHUIYA STORES AND GLASS HOUSE</t>
  </si>
  <si>
    <t>NEM355</t>
  </si>
  <si>
    <t>MAMON TRADERS</t>
  </si>
  <si>
    <t>NEC039</t>
  </si>
  <si>
    <t>CHHUNDENG ENTERPRISE (AIZAWL)</t>
  </si>
  <si>
    <t>NEA390</t>
  </si>
  <si>
    <t>ARDECO SPACE</t>
  </si>
  <si>
    <t>NES720</t>
  </si>
  <si>
    <t>LINDA LALRAMCHUANI</t>
  </si>
  <si>
    <t>NEB369</t>
  </si>
  <si>
    <t>BHAI BHAI HARDWARE</t>
  </si>
  <si>
    <t>NEM446</t>
  </si>
  <si>
    <t>M.M. HARDWARE</t>
  </si>
  <si>
    <t>WB</t>
  </si>
  <si>
    <t>WBC023</t>
  </si>
  <si>
    <t>CHAKRABORTY STEEL</t>
  </si>
  <si>
    <t>WBB151</t>
  </si>
  <si>
    <t>BHAI BHAI ENTERPRISE - MATHABHANGA</t>
  </si>
  <si>
    <t>WBR150</t>
  </si>
  <si>
    <t>RUDRA TRADE LINK</t>
  </si>
  <si>
    <t>WBJ058</t>
  </si>
  <si>
    <t>JYOTI ENTERPRISE (JALPAIGURI)</t>
  </si>
  <si>
    <t>WBH035</t>
  </si>
  <si>
    <t>HASIBUR RAHAMAN</t>
  </si>
  <si>
    <t>WBT070</t>
  </si>
  <si>
    <t>TIRUPATI TRADERS - SAMSI</t>
  </si>
  <si>
    <t>WBA153</t>
  </si>
  <si>
    <t>AJAY AND SONS</t>
  </si>
  <si>
    <t>WBB157</t>
  </si>
  <si>
    <t>BIKALP ENTERPRISES</t>
  </si>
  <si>
    <t>WBS333</t>
  </si>
  <si>
    <t>SRI RAMKRISHNA SALES AGENCY</t>
  </si>
  <si>
    <t>BHS254</t>
  </si>
  <si>
    <t>SARVAR ALAM</t>
  </si>
  <si>
    <t>BHP042</t>
  </si>
  <si>
    <t>PANNALAL NANDKISHOR</t>
  </si>
  <si>
    <t>BHN046</t>
  </si>
  <si>
    <t>NIRMAN TRADERS - SONBARSA RAJ</t>
  </si>
  <si>
    <t>P201</t>
  </si>
  <si>
    <t>PALLAVI ENTERPRISES (BISHANPUR)</t>
  </si>
  <si>
    <t>BHM111</t>
  </si>
  <si>
    <t>MD SHAHANAWAZ ALAM</t>
  </si>
  <si>
    <t>BHM137</t>
  </si>
  <si>
    <t>MAA DURGA TRADERS - KATIHAR</t>
  </si>
  <si>
    <t>BHP046</t>
  </si>
  <si>
    <t>PRASHANT TRADERS - SULINDABAD</t>
  </si>
  <si>
    <t>NES755</t>
  </si>
  <si>
    <t>SRINATH ENTERPRISE</t>
  </si>
  <si>
    <t>NEC141</t>
  </si>
  <si>
    <t>SHIVA TRADERS - BEGUSARAI</t>
  </si>
  <si>
    <t>WBM319</t>
  </si>
  <si>
    <t>MONDAL TRADERS</t>
  </si>
  <si>
    <t>BHJ034</t>
  </si>
  <si>
    <t>JAI BHAWANI TRADERS</t>
  </si>
  <si>
    <t>BHA069</t>
  </si>
  <si>
    <t>ASHRAF ENTERPRISES (SITAMARHI)</t>
  </si>
  <si>
    <t>BHM154</t>
  </si>
  <si>
    <t>MAA KALI TRADERS - RANIGANJ</t>
  </si>
  <si>
    <t>NEA480</t>
  </si>
  <si>
    <t>ASSAM STEEL &amp; GLASS</t>
  </si>
  <si>
    <t>S340</t>
  </si>
  <si>
    <t>SABITA HARDWARE (JALPAIGURI)</t>
  </si>
  <si>
    <t>BHC015</t>
  </si>
  <si>
    <t>CHUDHARY HARDWARE</t>
  </si>
  <si>
    <t>NEE068</t>
  </si>
  <si>
    <t>EVERGREEN ACRES</t>
  </si>
  <si>
    <t>BHS195</t>
  </si>
  <si>
    <t>SETHIA CEMENT CENTRE</t>
  </si>
  <si>
    <t>NEB397</t>
  </si>
  <si>
    <t>BIHUL UPADHYAY</t>
  </si>
  <si>
    <t>NEV033</t>
  </si>
  <si>
    <t>V CONCRETE STOCK</t>
  </si>
  <si>
    <t>BHA091</t>
  </si>
  <si>
    <t>AFTAB TRADERS</t>
  </si>
  <si>
    <t>NEN126</t>
  </si>
  <si>
    <t>N V ENTERPRISES</t>
  </si>
  <si>
    <t>BHM136</t>
  </si>
  <si>
    <t>MAA GAYATRI CEMENT AGENCY</t>
  </si>
  <si>
    <t>NEP281</t>
  </si>
  <si>
    <t>PABAN DAS</t>
  </si>
  <si>
    <t>NEA420</t>
  </si>
  <si>
    <t>ABUL HASSAN HARDWARE</t>
  </si>
  <si>
    <t>G056</t>
  </si>
  <si>
    <t>GANAPATI CEMENT CENTRE</t>
  </si>
  <si>
    <t>NEM312</t>
  </si>
  <si>
    <t>MAKHDUM ENTERPRISE - GHY</t>
  </si>
  <si>
    <t>NEJ027</t>
  </si>
  <si>
    <t>JOYRAM HARDWARE &amp; BROTHERS (UDAIPUR)</t>
  </si>
  <si>
    <t>WBK069</t>
  </si>
  <si>
    <t>KUNDU TRADERS</t>
  </si>
  <si>
    <t>NEM332</t>
  </si>
  <si>
    <t>MALI ENTERPRISE - GHY</t>
  </si>
  <si>
    <t>BHA095</t>
  </si>
  <si>
    <t>AFZAL AND SONS TRADERS</t>
  </si>
  <si>
    <t>BHP047</t>
  </si>
  <si>
    <t>PAWAN STORE</t>
  </si>
  <si>
    <t>R079</t>
  </si>
  <si>
    <t>R.R.TRADING &amp; CO.</t>
  </si>
  <si>
    <t>NEJ059</t>
  </si>
  <si>
    <t>JOY CHANDIMATA STEEL</t>
  </si>
  <si>
    <t>NEB348</t>
  </si>
  <si>
    <t>BHAIRAB PATRA</t>
  </si>
  <si>
    <t>DHOLEBAGAN HARDWARE STORE (SIBSAGAR)</t>
  </si>
  <si>
    <t>NEL113</t>
  </si>
  <si>
    <t>LASKAR HARDWARES</t>
  </si>
  <si>
    <t>NEB267</t>
  </si>
  <si>
    <t>BARLASKAR TRADERS</t>
  </si>
  <si>
    <t>WBS316</t>
  </si>
  <si>
    <t>SRI L P TRADING CO</t>
  </si>
  <si>
    <t>NEM295</t>
  </si>
  <si>
    <t>MONAZIR HASSAN</t>
  </si>
  <si>
    <t>WBT069</t>
  </si>
  <si>
    <t>TULTULI HARDWARE STORES</t>
  </si>
  <si>
    <t>NEL046</t>
  </si>
  <si>
    <t>LABANYA ENTERPRISE</t>
  </si>
  <si>
    <t>NEM391</t>
  </si>
  <si>
    <t>MANJUSREE ENTERPRISE AND AUTOMOBILE</t>
  </si>
  <si>
    <t>NEM361</t>
  </si>
  <si>
    <t>SKS002</t>
  </si>
  <si>
    <t>SUSIL KUMAR PRASAD</t>
  </si>
  <si>
    <t>WBN112</t>
  </si>
  <si>
    <t>K.K. ENTERPRISES(AALO)</t>
  </si>
  <si>
    <t>NEN40</t>
  </si>
  <si>
    <t>NATH HARDWARE AND VARIETIES</t>
  </si>
  <si>
    <t>NES776</t>
  </si>
  <si>
    <t>SUHAN ENTERPRISE</t>
  </si>
  <si>
    <t>NEJ074</t>
  </si>
  <si>
    <t>J P ENTERPRISE (BEBEGIA)</t>
  </si>
  <si>
    <t>WBS347</t>
  </si>
  <si>
    <t>SANYAL TRADERS</t>
  </si>
  <si>
    <t>NEB339</t>
  </si>
  <si>
    <t>BORMAN HARDWARES</t>
  </si>
  <si>
    <t>NEB317</t>
  </si>
  <si>
    <t>BIPUL HARDWARE</t>
  </si>
  <si>
    <t>NEA222</t>
  </si>
  <si>
    <t>AMAN ENTERPRISE (SIL)</t>
  </si>
  <si>
    <t>BHH021</t>
  </si>
  <si>
    <t>HARI OM TRADERS - BHAWANIPUR</t>
  </si>
  <si>
    <t>BHG040</t>
  </si>
  <si>
    <t>GANESH ENTERPRISES . CHERIA BARIYAR</t>
  </si>
  <si>
    <t>NEM401</t>
  </si>
  <si>
    <t>MOKTAN HARDWARE</t>
  </si>
  <si>
    <t>NED197</t>
  </si>
  <si>
    <t>DA S SPITI</t>
  </si>
  <si>
    <t>WBD095</t>
  </si>
  <si>
    <t>DAS TRADERS</t>
  </si>
  <si>
    <t>D080</t>
  </si>
  <si>
    <t>DEKA HARDWARE STORES</t>
  </si>
  <si>
    <t>NEA249</t>
  </si>
  <si>
    <t>AHMED HARDWARE</t>
  </si>
  <si>
    <t>BHM158</t>
  </si>
  <si>
    <t>MAA LAXMI ENTERPRISES</t>
  </si>
  <si>
    <t>BHM160</t>
  </si>
  <si>
    <t>MAA GAYATRI STEEL TRADERS</t>
  </si>
  <si>
    <t>NEA103</t>
  </si>
  <si>
    <t>ASHA ENTERPRISE (GHY)</t>
  </si>
  <si>
    <t>NEP292</t>
  </si>
  <si>
    <t>PRATIMA ENTERPRISE</t>
  </si>
  <si>
    <t>NEV059</t>
  </si>
  <si>
    <t>VL TRADERS</t>
  </si>
  <si>
    <t>NEA395</t>
  </si>
  <si>
    <t>ARADHANA TRADING</t>
  </si>
  <si>
    <t>NES054</t>
  </si>
  <si>
    <t>SARADA ENTERPRISE</t>
  </si>
  <si>
    <t>BHM139</t>
  </si>
  <si>
    <t>MAA KAMAKHYA TRADERS</t>
  </si>
  <si>
    <t>NEM465</t>
  </si>
  <si>
    <t>M/S M.H. ENTERPRISE</t>
  </si>
  <si>
    <t>NEM402</t>
  </si>
  <si>
    <t>NET133</t>
  </si>
  <si>
    <t>T M G HARDWARE</t>
  </si>
  <si>
    <t>M414</t>
  </si>
  <si>
    <t>MAHA GANAPATI HARDWARE</t>
  </si>
  <si>
    <t>NEE039</t>
  </si>
  <si>
    <t>ESHA ENTERPRISE</t>
  </si>
  <si>
    <t>BHA049</t>
  </si>
  <si>
    <t>AMRENDRA KUMAR</t>
  </si>
  <si>
    <t>BHT018</t>
  </si>
  <si>
    <t>TIRUPATI STORE</t>
  </si>
  <si>
    <t>BHA096</t>
  </si>
  <si>
    <t>AATIKA ENTERPRISES</t>
  </si>
  <si>
    <t>NEA366</t>
  </si>
  <si>
    <t>ABHINOY CHUTIA</t>
  </si>
  <si>
    <t>NEN019</t>
  </si>
  <si>
    <t>NAGA HARDWARE</t>
  </si>
  <si>
    <t>HOQUE TRADERS - SIL</t>
  </si>
  <si>
    <t>WBS329</t>
  </si>
  <si>
    <t>SARKAR HARDWARE - MOHITNAGAR</t>
  </si>
  <si>
    <t>R013</t>
  </si>
  <si>
    <t>RAMA HARDWARE</t>
  </si>
  <si>
    <t>NED210</t>
  </si>
  <si>
    <t>D.C. PAINTS HOUSE</t>
  </si>
  <si>
    <t>NEH103</t>
  </si>
  <si>
    <t>HANUMAN ENTERPRISE - SIB</t>
  </si>
  <si>
    <t>NEL122</t>
  </si>
  <si>
    <t>L.K.KHRO STORE</t>
  </si>
  <si>
    <t>NEO042</t>
  </si>
  <si>
    <t>OM HARDWARE, TILES &amp; SANITARY</t>
  </si>
  <si>
    <t>NEC132</t>
  </si>
  <si>
    <t>C.R. AGENCY</t>
  </si>
  <si>
    <t>NEA300</t>
  </si>
  <si>
    <t>ARUNACHAL APEX TRADERS</t>
  </si>
  <si>
    <t>NEN227</t>
  </si>
  <si>
    <t>NIHARIKA TRADING</t>
  </si>
  <si>
    <t>LADURAM ANAND KUMAR AND CO</t>
  </si>
  <si>
    <t>BHS043</t>
  </si>
  <si>
    <t>SAIF ALI TRADERS</t>
  </si>
  <si>
    <t>SKD004</t>
  </si>
  <si>
    <t>DONG ENTERPRISE</t>
  </si>
  <si>
    <t>WBG094</t>
  </si>
  <si>
    <t>GADADHAR GHOSH</t>
  </si>
  <si>
    <t>NES734</t>
  </si>
  <si>
    <t>S K HARDWARE STORE</t>
  </si>
  <si>
    <t>NEP054</t>
  </si>
  <si>
    <t>PRITAM TRADING COMPANY</t>
  </si>
  <si>
    <t>WBS197</t>
  </si>
  <si>
    <t>S S ENTERPRISE (MALDA)</t>
  </si>
  <si>
    <t>BHB070</t>
  </si>
  <si>
    <t>BIMLA CEMENT STORE</t>
  </si>
  <si>
    <t>NEM469</t>
  </si>
  <si>
    <t>MS ARV INFRACON</t>
  </si>
  <si>
    <t>BHA080</t>
  </si>
  <si>
    <t>AAKASH ENTERPRISES . BAHDARPUR</t>
  </si>
  <si>
    <t>NEM315</t>
  </si>
  <si>
    <t>MEGHALAYA STEEL - TURA</t>
  </si>
  <si>
    <t>BHM159</t>
  </si>
  <si>
    <t>MAZHAR TRADERS</t>
  </si>
  <si>
    <t>NEP193</t>
  </si>
  <si>
    <t>PRADIP HARDWARE (JAGUN)</t>
  </si>
  <si>
    <t>NEH145</t>
  </si>
  <si>
    <t>HOQUE HARDWARE</t>
  </si>
  <si>
    <t>NEP308</t>
  </si>
  <si>
    <t>PRIYA CENTER</t>
  </si>
  <si>
    <t>NES222</t>
  </si>
  <si>
    <t>SHREE GANESH TRADE CENTRE (AP)</t>
  </si>
  <si>
    <t>BHV025</t>
  </si>
  <si>
    <t>VARUN HARDWARE</t>
  </si>
  <si>
    <t>WBD077</t>
  </si>
  <si>
    <t>DUTTA STOCK DEPOT</t>
  </si>
  <si>
    <t>NEM320</t>
  </si>
  <si>
    <t>MAHALAXMI STORE . NLD</t>
  </si>
  <si>
    <t>NEN204</t>
  </si>
  <si>
    <t>NEELKANTH ENTERPRISE</t>
  </si>
  <si>
    <t>SKS003</t>
  </si>
  <si>
    <t>SIKKIM HARDWARE STORE</t>
  </si>
  <si>
    <t>ARUNACHAL HARDWARE AND ELECTRICAL STORE</t>
  </si>
  <si>
    <t>NEP198</t>
  </si>
  <si>
    <t>PINTU BARDHAN</t>
  </si>
  <si>
    <t>NEB354</t>
  </si>
  <si>
    <t>BUILDING SOLUTIONS</t>
  </si>
  <si>
    <t>WBM318</t>
  </si>
  <si>
    <t>MITTAL ENTERPRISES</t>
  </si>
  <si>
    <t>BHG029</t>
  </si>
  <si>
    <t>GANINATH ENTERPRISES</t>
  </si>
  <si>
    <t>WBJ063</t>
  </si>
  <si>
    <t>JOARDER COMMERCIAL</t>
  </si>
  <si>
    <t>NET087</t>
  </si>
  <si>
    <t>TASHI SONA (AP)</t>
  </si>
  <si>
    <t>BHR080</t>
  </si>
  <si>
    <t>REZA ENTERPRISES</t>
  </si>
  <si>
    <t>NER221</t>
  </si>
  <si>
    <t>RAKIB HARDWARE</t>
  </si>
  <si>
    <t>NER353</t>
  </si>
  <si>
    <t>RATNESHWAR DAS</t>
  </si>
  <si>
    <t>NEM292</t>
  </si>
  <si>
    <t>MT TRADERS</t>
  </si>
  <si>
    <t>D110</t>
  </si>
  <si>
    <t>DINABANDHU TRADERS</t>
  </si>
  <si>
    <t>NEB281</t>
  </si>
  <si>
    <t>T059</t>
  </si>
  <si>
    <t>TAPAN KUMAR PAL</t>
  </si>
  <si>
    <t>WBJ075</t>
  </si>
  <si>
    <t>JAI LAXMI TRADERS - BHAKTINAGAR</t>
  </si>
  <si>
    <t>NES157</t>
  </si>
  <si>
    <t>SHIVAM HARDWARE (PANBARI)</t>
  </si>
  <si>
    <t>NEA349</t>
  </si>
  <si>
    <t>ALOM ENTERPRISE</t>
  </si>
  <si>
    <t>SHREE RAM TRADERS - CHAMPASARI</t>
  </si>
  <si>
    <t>H068</t>
  </si>
  <si>
    <t>HILLS HARDWARE</t>
  </si>
  <si>
    <t>NEF024</t>
  </si>
  <si>
    <t>NES584</t>
  </si>
  <si>
    <t>SRI HANUMAN ENTERPRISE</t>
  </si>
  <si>
    <t>Jan-24 SALE</t>
  </si>
  <si>
    <t>Jan-24 Dealer</t>
  </si>
  <si>
    <t>NEN213</t>
  </si>
  <si>
    <t>Jan</t>
  </si>
  <si>
    <t>A161</t>
  </si>
  <si>
    <t>ANJALI ENTERPRISE (TEZPUR)</t>
  </si>
  <si>
    <t>NER067</t>
  </si>
  <si>
    <t>RISHABH SUPPLY AGENCY (DARANG)</t>
  </si>
  <si>
    <t>NEB310</t>
  </si>
  <si>
    <t>M273</t>
  </si>
  <si>
    <t>MAHENDRA BHANDAR</t>
  </si>
  <si>
    <t>Dec'24 Tgt</t>
  </si>
  <si>
    <t>Nov'24 SALE</t>
  </si>
  <si>
    <t>Nov'24 DEALER</t>
  </si>
  <si>
    <t>Dec-24 Vs Nov-24</t>
  </si>
  <si>
    <t>Dec-23 SALE</t>
  </si>
  <si>
    <t>Dec-23 Dealer</t>
  </si>
  <si>
    <t>Dec-24 Vs Dec-23</t>
  </si>
  <si>
    <t>sd</t>
  </si>
  <si>
    <t>NEP021</t>
  </si>
  <si>
    <t>PAWAN HARDWARE STORE (HOJAI)</t>
  </si>
  <si>
    <t>NEB018</t>
  </si>
  <si>
    <t>BISWAKARMA HARDWARES (NAGAON)</t>
  </si>
  <si>
    <t>NER260</t>
  </si>
  <si>
    <t>RAJIB ENTERPRISE</t>
  </si>
  <si>
    <t>NEB299</t>
  </si>
  <si>
    <t>B.K. HARDWARE STORE</t>
  </si>
  <si>
    <t>NER310</t>
  </si>
  <si>
    <t>RANJAN GHOSH &amp; ASSOCIATES</t>
  </si>
  <si>
    <t>NER325</t>
  </si>
  <si>
    <t>R.G. AGARWALLA &amp; SONS</t>
  </si>
  <si>
    <t>B077</t>
  </si>
  <si>
    <t>BIMAL ENTERPRISES</t>
  </si>
  <si>
    <t>S459</t>
  </si>
  <si>
    <t>SARWESHWAR TRADING CO.</t>
  </si>
  <si>
    <t>S577</t>
  </si>
  <si>
    <t>SILAPATHAR HARDWARE STORES</t>
  </si>
  <si>
    <t>NEH060</t>
  </si>
  <si>
    <t>HIMALAYA ENTERPRISE</t>
  </si>
  <si>
    <t>NEL059</t>
  </si>
  <si>
    <t>LAKHI ENTERPRISE (DHEMAJI)</t>
  </si>
  <si>
    <t>NEP200</t>
  </si>
  <si>
    <t>PANKAJ MAHESWARI (HUF)</t>
  </si>
  <si>
    <t>KAKA BHATIJA BHANDAR - NLP</t>
  </si>
  <si>
    <t>NES500</t>
  </si>
  <si>
    <t>SHARMA BROTHERS - NLP</t>
  </si>
  <si>
    <t>NEM325</t>
  </si>
  <si>
    <t>MAA BHAWANI HARDWARE - NLP</t>
  </si>
  <si>
    <t>NEH129</t>
  </si>
  <si>
    <t>H.B. HARDWARE</t>
  </si>
  <si>
    <t>NEB306</t>
  </si>
  <si>
    <t>BHUYAN HARDWARE</t>
  </si>
  <si>
    <t>NEV057</t>
  </si>
  <si>
    <t>VIHAAN ENTERPRISE</t>
  </si>
  <si>
    <t>NEL112</t>
  </si>
  <si>
    <t>L.M. HARDWARE</t>
  </si>
  <si>
    <t>NEM387</t>
  </si>
  <si>
    <t>MANGALMURTI DONYI POLO ENTERPRISES</t>
  </si>
  <si>
    <t>NEK202</t>
  </si>
  <si>
    <t>KAMRUP CEMENT CORPORATION</t>
  </si>
  <si>
    <t>NER314</t>
  </si>
  <si>
    <t>RAJLAXMI FABRICATION AND HARDWARE</t>
  </si>
  <si>
    <t>NES718</t>
  </si>
  <si>
    <t>SAIKIA STORES</t>
  </si>
  <si>
    <t>NES206</t>
  </si>
  <si>
    <t>STEEL INDIA (AP)</t>
  </si>
  <si>
    <t>NEK215</t>
  </si>
  <si>
    <t>K.K.STEEL &amp; HARDWARE</t>
  </si>
  <si>
    <t>M031</t>
  </si>
  <si>
    <t>MAHESH ISPAT</t>
  </si>
  <si>
    <t>NEB286</t>
  </si>
  <si>
    <t>BORAH ENTERPRISE</t>
  </si>
  <si>
    <t>NEB355</t>
  </si>
  <si>
    <t>B G ENTERPRISE</t>
  </si>
  <si>
    <t>NEM385</t>
  </si>
  <si>
    <t>MAHADI TRADERS</t>
  </si>
  <si>
    <t>NED229</t>
  </si>
  <si>
    <t>DREAMWORKS CONSORTIUM</t>
  </si>
  <si>
    <t>NEJ179</t>
  </si>
  <si>
    <t>JITEN URANG</t>
  </si>
  <si>
    <t>NES719</t>
  </si>
  <si>
    <t>NEM376</t>
  </si>
  <si>
    <t>MAHADEV HARDWARE &amp; ELECTRICAL STORE</t>
  </si>
  <si>
    <t>NES396</t>
  </si>
  <si>
    <t>SHREE KRISHNA HARDWARE STORES</t>
  </si>
  <si>
    <t>NER270</t>
  </si>
  <si>
    <t>R.B.R HARDWARE</t>
  </si>
  <si>
    <t>NEU045</t>
  </si>
  <si>
    <t>UNNATH ENTERPRISES</t>
  </si>
  <si>
    <t>NES649</t>
  </si>
  <si>
    <t>SAVAL TRADING CENTRE</t>
  </si>
  <si>
    <t>NEA397</t>
  </si>
  <si>
    <t>A.K. HARDWARE STORE</t>
  </si>
  <si>
    <t>NEN220</t>
  </si>
  <si>
    <t>N.K.ENTERPRISE</t>
  </si>
  <si>
    <t>NEG171</t>
  </si>
  <si>
    <t>GANISHKA ENTERPRISE</t>
  </si>
  <si>
    <t>A054</t>
  </si>
  <si>
    <t>ANKITA ENTERPRISE</t>
  </si>
  <si>
    <t>NES540</t>
  </si>
  <si>
    <t>S N ENTERPRISES - TIN</t>
  </si>
  <si>
    <t>NEM403</t>
  </si>
  <si>
    <t>MAA ENTERPRISES</t>
  </si>
  <si>
    <t>NEN228</t>
  </si>
  <si>
    <t>NIRMAL KUMAR SHAH (HUF)</t>
  </si>
  <si>
    <t>NEM415</t>
  </si>
  <si>
    <t>MANYATA INDUSTRIAL CORPORATION</t>
  </si>
  <si>
    <t>NEL104</t>
  </si>
  <si>
    <t>LYNGKHOI HARDWARE</t>
  </si>
  <si>
    <t>NEK205</t>
  </si>
  <si>
    <t>KRIEMSHON ENTERPRISE</t>
  </si>
  <si>
    <t>NEA278</t>
  </si>
  <si>
    <t>ARK ENTERPRISE</t>
  </si>
  <si>
    <t>MAHALAXMI STORE - NLD</t>
  </si>
  <si>
    <t>NED193</t>
  </si>
  <si>
    <t>DOYAPUR HARDWARE</t>
  </si>
  <si>
    <t>NED222</t>
  </si>
  <si>
    <t>DURGAPUR STEEL</t>
  </si>
  <si>
    <t>NEJ134</t>
  </si>
  <si>
    <t>JESIKA ENTERPRISE</t>
  </si>
  <si>
    <t>NEB346</t>
  </si>
  <si>
    <t>BRAHMAPUTRA CEMENT</t>
  </si>
  <si>
    <t>NEN120</t>
  </si>
  <si>
    <t>NILKANTH HARDWARE</t>
  </si>
  <si>
    <t>NEN140</t>
  </si>
  <si>
    <t>N K HARDWARE</t>
  </si>
  <si>
    <t>NER265</t>
  </si>
  <si>
    <t>R.S.TRADE</t>
  </si>
  <si>
    <t>NES629</t>
  </si>
  <si>
    <t>SHIVAM ENTERPRISE</t>
  </si>
  <si>
    <t>NEK194</t>
  </si>
  <si>
    <t>KNT TRADERS</t>
  </si>
  <si>
    <t>NEM386</t>
  </si>
  <si>
    <t>M R TRADING</t>
  </si>
  <si>
    <t>NES174</t>
  </si>
  <si>
    <t>SHRI KRISHNA BUILDMART (GHY)</t>
  </si>
  <si>
    <t>NED086</t>
  </si>
  <si>
    <t>DHANSHREE STEELS</t>
  </si>
  <si>
    <t>NEG073</t>
  </si>
  <si>
    <t>GHOSH TRADERS</t>
  </si>
  <si>
    <t>NED185</t>
  </si>
  <si>
    <t>DURGA ENTERPRISE - GHY</t>
  </si>
  <si>
    <t>RIDDHI CEMENT CENTRE - GHY</t>
  </si>
  <si>
    <t>NET166</t>
  </si>
  <si>
    <t>TRIDEV COMPLETE HOME SOLUTIONS LLP</t>
  </si>
  <si>
    <t>NEG144</t>
  </si>
  <si>
    <t>GLOBAL CERAMICS PRIVATE LIMITED-GHY</t>
  </si>
  <si>
    <t>NEZ017</t>
  </si>
  <si>
    <t>ZIA HARDWARE</t>
  </si>
  <si>
    <t>NEB309</t>
  </si>
  <si>
    <t>B.G. ENTERPRISE</t>
  </si>
  <si>
    <t>NEE056</t>
  </si>
  <si>
    <t>ECONOMIC SOLUTION</t>
  </si>
  <si>
    <t>NER281</t>
  </si>
  <si>
    <t>NEU051</t>
  </si>
  <si>
    <t>UMESH ENTERPRISE</t>
  </si>
  <si>
    <t>NES621</t>
  </si>
  <si>
    <t>SAIKIA HARDWARE</t>
  </si>
  <si>
    <t>NEA221</t>
  </si>
  <si>
    <t>AMAR HARDWARE</t>
  </si>
  <si>
    <t>NES374</t>
  </si>
  <si>
    <t>SOHAN ENTERPRISE</t>
  </si>
  <si>
    <t>NEG114</t>
  </si>
  <si>
    <t>GANGA ENTERPRISE</t>
  </si>
  <si>
    <t>NEJ116</t>
  </si>
  <si>
    <t>J.P. HARDWARE - LA</t>
  </si>
  <si>
    <t>NER249</t>
  </si>
  <si>
    <t>R.M.TRADERS</t>
  </si>
  <si>
    <t>NEF022</t>
  </si>
  <si>
    <t>FOUR STAR ENTERPRISE</t>
  </si>
  <si>
    <t>NEF023</t>
  </si>
  <si>
    <t>NEM322</t>
  </si>
  <si>
    <t>MAA HARDWARE - BARPETA</t>
  </si>
  <si>
    <t>NEB326</t>
  </si>
  <si>
    <t>BALAJI ENTERPRISE</t>
  </si>
  <si>
    <t>NEP247</t>
  </si>
  <si>
    <t>PATGIRI ENTERPRISE</t>
  </si>
  <si>
    <t>NEK192</t>
  </si>
  <si>
    <t>KAMAYKHA ENTERPRISE</t>
  </si>
  <si>
    <t>NEH135</t>
  </si>
  <si>
    <t>H.N. HARDWARE</t>
  </si>
  <si>
    <t>NER292</t>
  </si>
  <si>
    <t>RENU SUPPLY AGENCY</t>
  </si>
  <si>
    <t>NEM423</t>
  </si>
  <si>
    <t>MAA LAXMI COLOUR AND HARDWARE</t>
  </si>
  <si>
    <t>NED247</t>
  </si>
  <si>
    <t>NED200</t>
  </si>
  <si>
    <t>DIYA &amp; ADRIJA</t>
  </si>
  <si>
    <t>NEJ174</t>
  </si>
  <si>
    <t>JOY RAM CARRYING CENTRE</t>
  </si>
  <si>
    <t>NEM427</t>
  </si>
  <si>
    <t>NEN217</t>
  </si>
  <si>
    <t>NAISING BROTHER HARDWARE &amp; CEMENT S</t>
  </si>
  <si>
    <t>NEG177</t>
  </si>
  <si>
    <t>GIRIDHARY STEEL</t>
  </si>
  <si>
    <t>NEP240</t>
  </si>
  <si>
    <t>NEB279</t>
  </si>
  <si>
    <t>BORAIL TRADING</t>
  </si>
  <si>
    <t>NEC120</t>
  </si>
  <si>
    <t>CAPITAL TRADING</t>
  </si>
  <si>
    <t>NEC133</t>
  </si>
  <si>
    <t>CLASSIC HARDWARE</t>
  </si>
  <si>
    <t>NEM405</t>
  </si>
  <si>
    <t>MONORANJANI ENTERPRISE</t>
  </si>
  <si>
    <t>NEG170</t>
  </si>
  <si>
    <t>GEETA TRADERS</t>
  </si>
  <si>
    <t>NEB303</t>
  </si>
  <si>
    <t>NEH142</t>
  </si>
  <si>
    <t>HINDUSTAN HARDWARE</t>
  </si>
  <si>
    <t>NES683</t>
  </si>
  <si>
    <t>S.R.ENTERPRISE</t>
  </si>
  <si>
    <t>NEA318</t>
  </si>
  <si>
    <t>A.B. TRADING - SIL</t>
  </si>
  <si>
    <t>NES641</t>
  </si>
  <si>
    <t>SABANA TRADERS</t>
  </si>
  <si>
    <t>NEA422</t>
  </si>
  <si>
    <t>ANJUM HARDWARE</t>
  </si>
  <si>
    <t>NEH147</t>
  </si>
  <si>
    <t xml:space="preserve">	HOQUE HARDWARE</t>
  </si>
  <si>
    <t>NER307</t>
  </si>
  <si>
    <t>ROUF &amp; SONS</t>
  </si>
  <si>
    <t>NEM443</t>
  </si>
  <si>
    <t>M.S CONTRUCTION</t>
  </si>
  <si>
    <t>NES746</t>
  </si>
  <si>
    <t>SRI PRAKASH SINHA</t>
  </si>
  <si>
    <t>NES178</t>
  </si>
  <si>
    <t xml:space="preserve">SALEM STORE (AIZAWL) </t>
  </si>
  <si>
    <t>NEO022</t>
  </si>
  <si>
    <t>ORCHID HARDWARE</t>
  </si>
  <si>
    <t>NEC127</t>
  </si>
  <si>
    <t>CHANDRA KUMAR BARIK</t>
  </si>
  <si>
    <t>NES435</t>
  </si>
  <si>
    <t>SHRI SAI ENTERPRISE</t>
  </si>
  <si>
    <t>NEA417</t>
  </si>
  <si>
    <t>A.R. HARDWARE</t>
  </si>
  <si>
    <t>WBS253</t>
  </si>
  <si>
    <t>SARKAR HARDWARE (BHITARKAMTA)</t>
  </si>
  <si>
    <t>WBG084</t>
  </si>
  <si>
    <t>GAYATRI CONSTRUCTION</t>
  </si>
  <si>
    <t>WBS308</t>
  </si>
  <si>
    <t>SHYAM SUNDAR SAHA AND SONS</t>
  </si>
  <si>
    <t>WBR054</t>
  </si>
  <si>
    <t>RADHA STORES</t>
  </si>
  <si>
    <t>WBP082</t>
  </si>
  <si>
    <t>PART 2</t>
  </si>
  <si>
    <t>WBB148</t>
  </si>
  <si>
    <t>BANI GHOSH SIKDAR</t>
  </si>
  <si>
    <t>WBP093</t>
  </si>
  <si>
    <t>PRASANTA KUMAR PAUL</t>
  </si>
  <si>
    <t>WBK056</t>
  </si>
  <si>
    <t>KALYANI TRADING</t>
  </si>
  <si>
    <t>WBN086</t>
  </si>
  <si>
    <t>NIRANJAN DAS &amp; SONS</t>
  </si>
  <si>
    <t>WBN094</t>
  </si>
  <si>
    <t>NEW MANDAL ENTERPRISE (SILIGURI)</t>
  </si>
  <si>
    <t>WBB131</t>
  </si>
  <si>
    <t>BASANA HARDWARE AND RING FACTORY</t>
  </si>
  <si>
    <t>WBA141</t>
  </si>
  <si>
    <t>AMIT HARDWARE</t>
  </si>
  <si>
    <t>WBB155</t>
  </si>
  <si>
    <t>BUILDWARE INFRASTEEL (A UNIT OF ACU</t>
  </si>
  <si>
    <t>WBL039</t>
  </si>
  <si>
    <t>LOKENATH BUILDERS - SAHUDANGI</t>
  </si>
  <si>
    <t>WBG058</t>
  </si>
  <si>
    <t>G D TRADERS</t>
  </si>
  <si>
    <t>SKJ002</t>
  </si>
  <si>
    <t>J K ENTERPRISES</t>
  </si>
  <si>
    <t>WBS263</t>
  </si>
  <si>
    <t>SINGHI BUILDERS</t>
  </si>
  <si>
    <t>WBO004</t>
  </si>
  <si>
    <t>OWAIS ENTERPRISES</t>
  </si>
  <si>
    <t>WBS343</t>
  </si>
  <si>
    <t>SAARAH CONSTRUCTIONS</t>
  </si>
  <si>
    <t>L082</t>
  </si>
  <si>
    <t>LAHA ENTERPRISE</t>
  </si>
  <si>
    <t>WBK032</t>
  </si>
  <si>
    <t>KAJAL LOUHA BHANDAR (D DINAJPUR)</t>
  </si>
  <si>
    <t>WBS304</t>
  </si>
  <si>
    <t>S B ENTERPRISE - GANGARAMPUR</t>
  </si>
  <si>
    <t>WBR137</t>
  </si>
  <si>
    <t>RAJKUMARI TRADERS</t>
  </si>
  <si>
    <t>WBS341</t>
  </si>
  <si>
    <t>SUBHENDU ROY</t>
  </si>
  <si>
    <t>WBR142</t>
  </si>
  <si>
    <t>R SULTANA HARDWARE</t>
  </si>
  <si>
    <t>WBS338</t>
  </si>
  <si>
    <t>SARKAR ENTERPRISE - DHUMADIGHI</t>
  </si>
  <si>
    <t>WBJ009</t>
  </si>
  <si>
    <t>JOY MUKTA BUILDERS</t>
  </si>
  <si>
    <t>WBS258</t>
  </si>
  <si>
    <t>SRI KRISHNA HARDWARE (SILIGURI)</t>
  </si>
  <si>
    <t>WBA162</t>
  </si>
  <si>
    <t>AMAR CLEARING ASSOCIATES</t>
  </si>
  <si>
    <t>BHI002</t>
  </si>
  <si>
    <t>IMAM TRADERS</t>
  </si>
  <si>
    <t>BHK047</t>
  </si>
  <si>
    <t>KISAN HOME TRADERS</t>
  </si>
  <si>
    <t>BHR085</t>
  </si>
  <si>
    <t>RATNAKAR BARTER PRIVATE LIMITED</t>
  </si>
  <si>
    <t>BHD021</t>
  </si>
  <si>
    <t>D K BUILDERS AND COMPANY</t>
  </si>
  <si>
    <t>DHANI AUTOMOBILES</t>
  </si>
  <si>
    <t>BHJ045</t>
  </si>
  <si>
    <t>JAI BAJRANGI TRADERS - NAWHATTA</t>
  </si>
  <si>
    <t>BHS248</t>
  </si>
  <si>
    <t>SHRI PASHUPATINATH ENTERPRISES</t>
  </si>
  <si>
    <t>BHN048</t>
  </si>
  <si>
    <t>NIRAJ KUMAR SINGH</t>
  </si>
  <si>
    <t>BHG031</t>
  </si>
  <si>
    <t>GANPATI TRADERS</t>
  </si>
  <si>
    <t>BHM153</t>
  </si>
  <si>
    <t>MFK BUILDING &amp; COATING SERVICES</t>
  </si>
  <si>
    <t>BHM129</t>
  </si>
  <si>
    <t>MAA DURGA CEMENT AGENCY</t>
  </si>
  <si>
    <t>BHO007</t>
  </si>
  <si>
    <t>OM TRADERS - DHANAURA</t>
  </si>
  <si>
    <t>BHM149</t>
  </si>
  <si>
    <t>MAHADEO TRADERS</t>
  </si>
  <si>
    <t>BHR100</t>
  </si>
  <si>
    <t>RAJA TRADERS</t>
  </si>
  <si>
    <t>A259</t>
  </si>
  <si>
    <t>AADITYA TRADERS</t>
  </si>
  <si>
    <t>BHS023</t>
  </si>
  <si>
    <t>SURAJ TRADERS</t>
  </si>
  <si>
    <t>JAI MATA DI TRADERS - MAHAMADPUR</t>
  </si>
  <si>
    <t>BHJ050</t>
  </si>
  <si>
    <t>JANAK NANDANI TRADERS</t>
  </si>
  <si>
    <t>BHM157</t>
  </si>
  <si>
    <t>MEHTA ENTERPRISES</t>
  </si>
  <si>
    <t>BHN033</t>
  </si>
  <si>
    <t>NEW SHIV GURU HARDWARE</t>
  </si>
  <si>
    <t>BHS246</t>
  </si>
  <si>
    <t>SHUBH GANGA ENTERPRISES</t>
  </si>
  <si>
    <t>R.P. STEEL - GOL</t>
  </si>
  <si>
    <t>R.R. ENTERPRISE - MIZ</t>
  </si>
  <si>
    <t>TOMTHIN ENTERPRISE</t>
  </si>
  <si>
    <t>NEN233</t>
  </si>
  <si>
    <t>NIYOR ENTERPRISE</t>
  </si>
  <si>
    <t>BHG005</t>
  </si>
  <si>
    <t>GAMI &amp; SONS TRADERS</t>
  </si>
  <si>
    <t>NEM326</t>
  </si>
  <si>
    <t>MAHESWARI TRADING . TSK</t>
  </si>
  <si>
    <t>NEA326</t>
  </si>
  <si>
    <t>A.M. HUMTSOE HARDWARE</t>
  </si>
  <si>
    <t>NEN104</t>
  </si>
  <si>
    <t>NEG150</t>
  </si>
  <si>
    <t>GLASS CORNER</t>
  </si>
  <si>
    <t>BHM151</t>
  </si>
  <si>
    <t>MAA RAJKUMARI TRADERS</t>
  </si>
  <si>
    <t>NEB291</t>
  </si>
  <si>
    <t>NET204</t>
  </si>
  <si>
    <t>M/S TALAR ENTERPRISE</t>
  </si>
  <si>
    <t>NEG197</t>
  </si>
  <si>
    <t>GANAPATI TRADERS</t>
  </si>
  <si>
    <t>S588</t>
  </si>
  <si>
    <t>SAYAN ENTERPRISE</t>
  </si>
  <si>
    <t>WBA127</t>
  </si>
  <si>
    <t>AYUSH ENTERPRISE (DAKSHIN DINAJPUR)</t>
  </si>
  <si>
    <t>SAP Code</t>
  </si>
  <si>
    <t>Dealer Name</t>
  </si>
  <si>
    <t>SO Wise</t>
  </si>
  <si>
    <t>Branch</t>
  </si>
  <si>
    <t>Total Target QTY</t>
  </si>
  <si>
    <t>KRISHNA MURARI SHARMA</t>
  </si>
  <si>
    <t>SANDEEP KUMAR</t>
  </si>
  <si>
    <t>MAA TARA ENTERPRISES - SONBARS</t>
  </si>
  <si>
    <t>RAHUL RAJ</t>
  </si>
  <si>
    <t>CHANDESWAR TIWARI</t>
  </si>
  <si>
    <t>ANAND MOHAN</t>
  </si>
  <si>
    <t>AMIT KUMAR</t>
  </si>
  <si>
    <t>SUMAN KRISHI KENDRA AND CEMENT</t>
  </si>
  <si>
    <t>SANGAM KUMAR</t>
  </si>
  <si>
    <t>AKIF HUSSAIN</t>
  </si>
  <si>
    <t>MD. ASHRAFUL HAQUE</t>
  </si>
  <si>
    <t>KUMAR NISHANT</t>
  </si>
  <si>
    <t>SHASHI KANT MISHRA</t>
  </si>
  <si>
    <t>AMIT KUMAR (KNE)</t>
  </si>
  <si>
    <t>PINTU KUMAR SHARMA</t>
  </si>
  <si>
    <t>NIRAJ KUMAR</t>
  </si>
  <si>
    <t>ASHUTOSH PARASHAR</t>
  </si>
  <si>
    <t>RABBANI &amp; CO.</t>
  </si>
  <si>
    <t>VISHAL ARUN</t>
  </si>
  <si>
    <t>IBRAHIM SULEAMAN</t>
  </si>
  <si>
    <t>BIJAY SHUKLA</t>
  </si>
  <si>
    <t>GANESH ENTERPRISES - CHERIA BARIYARPUR</t>
  </si>
  <si>
    <t>KUMAR TRADERS - CHERIA</t>
  </si>
  <si>
    <t>ARINDAM SAMADDAR</t>
  </si>
  <si>
    <t>SARIK ISLAM</t>
  </si>
  <si>
    <t>DARJEELING</t>
  </si>
  <si>
    <t>TAPAS PAL</t>
  </si>
  <si>
    <t>BUILDWARE INFRASTEEL (A UNIT OF ACUMEN I</t>
  </si>
  <si>
    <t>BISHWARUP DAS</t>
  </si>
  <si>
    <t>AVISHEK KUMAR BARMAN</t>
  </si>
  <si>
    <t>SHYAMAL KUMAR CHAKRABORTY</t>
  </si>
  <si>
    <t>VINOD KUMAR SINGH</t>
  </si>
  <si>
    <t>SUMAN GHOSE</t>
  </si>
  <si>
    <t>SAPTARSHI LAHA</t>
  </si>
  <si>
    <t>ARINDAM PAUL</t>
  </si>
  <si>
    <t>PREMANANDA SAHA</t>
  </si>
  <si>
    <t>COOCHBEHAR</t>
  </si>
  <si>
    <t>MADAN SINGH</t>
  </si>
  <si>
    <t>DEBABRATA CHAKRABORTY- FKT</t>
  </si>
  <si>
    <t>TATHAGATA BAGCHI</t>
  </si>
  <si>
    <t>DEY AGENCY</t>
  </si>
  <si>
    <t>M/S PAUL HARDWARE STORES</t>
  </si>
  <si>
    <t>AMRITO NEOGI</t>
  </si>
  <si>
    <t>SUBHASISH KARMAKAR</t>
  </si>
  <si>
    <t>DIPANKAR MAHATO</t>
  </si>
  <si>
    <t>LAXMI NARAYAN ENTERPRISE</t>
  </si>
  <si>
    <t>ANIRBAN SAHA</t>
  </si>
  <si>
    <t>MAA KALI BUILDERS (D.DINAJPUR)</t>
  </si>
  <si>
    <t>PRAKRITI SIKDAR</t>
  </si>
  <si>
    <t>TAPAN KUMAR GHOSH</t>
  </si>
  <si>
    <t>SUROJIT DAS</t>
  </si>
  <si>
    <t>DADA BHAI SUPPLIERS</t>
  </si>
  <si>
    <t>MAA CHANDI HARDWARE</t>
  </si>
  <si>
    <t>MAHATO SUPPLIERS</t>
  </si>
  <si>
    <t>JAY BHAWANI TRADERS</t>
  </si>
  <si>
    <t>SIDDIQUE ENTERPRISES</t>
  </si>
  <si>
    <t>SINTU TRADERS</t>
  </si>
  <si>
    <t>RANI TRADERS</t>
  </si>
  <si>
    <t>GANESH ENTERPRISES (SIKKIM)</t>
  </si>
  <si>
    <t>SHAKTI PRASAD</t>
  </si>
  <si>
    <t>ZIGMEE ENTERPRISES</t>
  </si>
  <si>
    <t>JAGDAMBA TRADING CO.</t>
  </si>
  <si>
    <t>GANPATI HARDWARE</t>
  </si>
  <si>
    <t>RAHAMAN AND HUSSAIN ENTERPRISE</t>
  </si>
  <si>
    <t>MAA BHAWANI BUILDERS - DARJEELING</t>
  </si>
  <si>
    <t>NORTH BENGAL IRON AND STEEL PRIVATE LIMITED</t>
  </si>
  <si>
    <t>R.K.ENTERPRISE - KALJANI</t>
  </si>
  <si>
    <t>B S STEEL</t>
  </si>
  <si>
    <t>MAHA LAKSHMI HARDWARE</t>
  </si>
  <si>
    <t>DAJUBHAI HARDWARE</t>
  </si>
  <si>
    <t>PRANAB KUMAR BISWAS</t>
  </si>
  <si>
    <t>Customer code</t>
  </si>
  <si>
    <t>NSRE19295</t>
  </si>
  <si>
    <t>NSRE19665</t>
  </si>
  <si>
    <t>NSRE04408</t>
  </si>
  <si>
    <t>SDRE09886</t>
  </si>
  <si>
    <t>WBM074</t>
  </si>
  <si>
    <t>NSRE11166</t>
  </si>
  <si>
    <t>SDRE02232</t>
  </si>
  <si>
    <t>NSRE21492</t>
  </si>
  <si>
    <t>NSRE11712</t>
  </si>
  <si>
    <t>WBS020</t>
  </si>
  <si>
    <t>BHB073</t>
  </si>
  <si>
    <t>BHG030</t>
  </si>
  <si>
    <t>NSRE50063</t>
  </si>
  <si>
    <t>NSRE52992</t>
  </si>
  <si>
    <t>BHS001</t>
  </si>
  <si>
    <t>NSNE14840</t>
  </si>
  <si>
    <t>NSNE10659</t>
  </si>
  <si>
    <t>NSNE15050</t>
  </si>
  <si>
    <t>NSNE09442</t>
  </si>
  <si>
    <t>NSNE06455</t>
  </si>
  <si>
    <t>SDNE02722</t>
  </si>
  <si>
    <t>SDNE05428</t>
  </si>
  <si>
    <t>NSNE40420</t>
  </si>
  <si>
    <t>NSNE40455</t>
  </si>
  <si>
    <t>NSNE12726</t>
  </si>
  <si>
    <t>SDNE09252</t>
  </si>
  <si>
    <t>SDNE07547</t>
  </si>
  <si>
    <t>NSNE14192</t>
  </si>
  <si>
    <t>NSNE05295</t>
  </si>
  <si>
    <t>NSNE09433</t>
  </si>
  <si>
    <t>NSNE14985</t>
  </si>
  <si>
    <t>SDNE08914</t>
  </si>
  <si>
    <t>NSNE00323</t>
  </si>
  <si>
    <t>R069</t>
  </si>
  <si>
    <t>NSNE42182</t>
  </si>
  <si>
    <t>SDNE03808</t>
  </si>
  <si>
    <t>SDNE06120</t>
  </si>
  <si>
    <t>NSNE42054</t>
  </si>
  <si>
    <t>SDNE03665</t>
  </si>
  <si>
    <t>6 months avg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</si>
</sst>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\-mmm\-yy"/>
    <numFmt numFmtId="165" formatCode="mmm\-yy"/>
    <numFmt numFmtId="166" formatCode="0.0%"/>
    <numFmt numFmtId="167" formatCode="[$-409]dd\-mmm\-yy"/>
    <numFmt numFmtId="168" formatCode="m/d/yyyy"/>
    <numFmt numFmtId="169" formatCode="0.000"/>
    <numFmt numFmtId="170" formatCode="d\-mmm"/>
    <numFmt numFmtId="171" formatCode="mm/dd/yy"/>
  </numFmts>
  <fonts count="12">
    <font>
      <sz val="11"/>
      <color theme="1"/>
      <name val="Aptos Narrow"/>
      <charset val="1"/>
    </font>
    <font>
      <b/>
      <sz val="11"/>
      <color theme="1"/>
      <name val="Aptos Narrow"/>
      <charset val="1"/>
    </font>
    <font>
      <b/>
      <u/>
      <sz val="10"/>
      <color rgb="FFFF0000"/>
      <name val="Aptos Narrow"/>
      <charset val="1"/>
    </font>
    <font>
      <sz val="10"/>
      <color theme="1"/>
      <name val="Aptos Narrow"/>
      <charset val="1"/>
    </font>
    <font>
      <b/>
      <sz val="10"/>
      <color theme="1"/>
      <name val="Aptos Narrow"/>
      <charset val="1"/>
    </font>
    <font>
      <sz val="9"/>
      <color theme="1"/>
      <name val="Aptos Narrow"/>
      <charset val="1"/>
    </font>
    <font>
      <b/>
      <sz val="10"/>
      <color rgb="FFA5A5A5"/>
      <name val="Aptos Narrow"/>
      <charset val="1"/>
    </font>
    <font>
      <b/>
      <sz val="10"/>
      <color theme="0"/>
      <name val="Aptos Narrow"/>
      <charset val="1"/>
    </font>
    <font>
      <sz val="10"/>
      <color theme="0"/>
      <name val="Aptos Narrow"/>
      <charset val="1"/>
    </font>
    <font>
      <b/>
      <sz val="10"/>
      <color theme="1"/>
      <name val="Play"/>
      <charset val="1"/>
    </font>
    <font>
      <b/>
      <sz val="11"/>
      <name val="Cambria"/>
      <charset val="1"/>
    </font>
    <font>
      <sz val="11"/>
      <color theme="1"/>
      <name val="Aptos Narrow"/>
      <charset val="1"/>
    </font>
  </fonts>
  <fills count="11">
    <fill>
      <patternFill patternType="none"/>
    </fill>
    <fill>
      <patternFill patternType="gray125"/>
    </fill>
    <fill>
      <patternFill patternType="solid">
        <fgColor rgb="FFF1CEEE"/>
        <bgColor rgb="FFD0D0D0"/>
      </patternFill>
    </fill>
    <fill>
      <patternFill patternType="solid">
        <fgColor rgb="FF95DCF7"/>
        <bgColor rgb="FFC1E4F5"/>
      </patternFill>
    </fill>
    <fill>
      <patternFill patternType="solid">
        <fgColor rgb="FFFFFF00"/>
        <bgColor rgb="FFFFFF00"/>
      </patternFill>
    </fill>
    <fill>
      <patternFill patternType="solid">
        <fgColor rgb="FF99FF66"/>
        <bgColor rgb="FFD9F2D0"/>
      </patternFill>
    </fill>
    <fill>
      <patternFill patternType="solid">
        <fgColor theme="0"/>
        <bgColor rgb="FFFFFFCC"/>
      </patternFill>
    </fill>
    <fill>
      <patternFill patternType="solid">
        <fgColor rgb="FFCAEDFB"/>
        <bgColor rgb="FFC1E4F5"/>
      </patternFill>
    </fill>
    <fill>
      <patternFill patternType="solid">
        <fgColor rgb="FFD9F2D0"/>
        <bgColor rgb="FFCAEDFB"/>
      </patternFill>
    </fill>
    <fill>
      <patternFill patternType="solid">
        <fgColor rgb="FFD0D0D0"/>
        <bgColor rgb="FFC0C0C0"/>
      </patternFill>
    </fill>
    <fill>
      <patternFill patternType="solid">
        <fgColor rgb="FFC1E4F5"/>
        <bgColor rgb="FFCAEDFB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rgb="FF45B0E1"/>
      </bottom>
      <diagonal/>
    </border>
    <border>
      <left/>
      <right/>
      <top style="thin">
        <color rgb="FF45B0E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/>
    <xf numFmtId="0" fontId="11" fillId="0" borderId="0" applyBorder="0" applyProtection="0"/>
    <xf numFmtId="0" fontId="11" fillId="0" borderId="0" applyBorder="0" applyProtection="0"/>
    <xf numFmtId="0" fontId="11" fillId="0" borderId="0" applyBorder="0" applyProtection="0"/>
    <xf numFmtId="0" fontId="11" fillId="0" borderId="0" applyBorder="0" applyProtection="0">
      <alignment horizontal="left"/>
    </xf>
    <xf numFmtId="0" fontId="1" fillId="0" borderId="0" applyBorder="0" applyProtection="0">
      <alignment horizontal="left"/>
    </xf>
    <xf numFmtId="0" fontId="1" fillId="0" borderId="0" applyBorder="0" applyProtection="0"/>
  </cellStyleXfs>
  <cellXfs count="15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165" fontId="4" fillId="4" borderId="1" xfId="0" applyNumberFormat="1" applyFont="1" applyFill="1" applyBorder="1" applyAlignment="1">
      <alignment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9" fontId="4" fillId="4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4" fillId="5" borderId="1" xfId="0" applyFont="1" applyFill="1" applyBorder="1" applyAlignment="1">
      <alignment vertical="center"/>
    </xf>
    <xf numFmtId="1" fontId="4" fillId="5" borderId="1" xfId="0" applyNumberFormat="1" applyFont="1" applyFill="1" applyBorder="1" applyAlignment="1">
      <alignment horizontal="center" vertical="center"/>
    </xf>
    <xf numFmtId="9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1" fontId="4" fillId="6" borderId="1" xfId="0" applyNumberFormat="1" applyFont="1" applyFill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vertical="center"/>
    </xf>
    <xf numFmtId="1" fontId="4" fillId="4" borderId="1" xfId="0" applyNumberFormat="1" applyFont="1" applyFill="1" applyBorder="1" applyAlignment="1">
      <alignment horizontal="center" vertical="center"/>
    </xf>
    <xf numFmtId="9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1" fontId="4" fillId="4" borderId="1" xfId="0" applyNumberFormat="1" applyFont="1" applyFill="1" applyBorder="1" applyAlignment="1">
      <alignment horizontal="center"/>
    </xf>
    <xf numFmtId="166" fontId="4" fillId="4" borderId="1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11" fillId="0" borderId="2" xfId="3" applyBorder="1"/>
    <xf numFmtId="0" fontId="11" fillId="0" borderId="3" xfId="1" applyBorder="1"/>
    <xf numFmtId="0" fontId="11" fillId="0" borderId="4" xfId="4" applyBorder="1">
      <alignment horizontal="left"/>
    </xf>
    <xf numFmtId="0" fontId="11" fillId="0" borderId="5" xfId="2" applyBorder="1"/>
    <xf numFmtId="0" fontId="11" fillId="0" borderId="6" xfId="4" applyBorder="1">
      <alignment horizontal="left"/>
    </xf>
    <xf numFmtId="0" fontId="11" fillId="0" borderId="7" xfId="2" applyBorder="1"/>
    <xf numFmtId="0" fontId="11" fillId="0" borderId="8" xfId="2" applyBorder="1"/>
    <xf numFmtId="0" fontId="1" fillId="0" borderId="9" xfId="5" applyBorder="1">
      <alignment horizontal="left"/>
    </xf>
    <xf numFmtId="0" fontId="1" fillId="0" borderId="10" xfId="6" applyBorder="1"/>
    <xf numFmtId="0" fontId="11" fillId="0" borderId="11" xfId="1" applyBorder="1"/>
    <xf numFmtId="0" fontId="11" fillId="0" borderId="12" xfId="3" applyBorder="1"/>
    <xf numFmtId="0" fontId="11" fillId="0" borderId="13" xfId="1" applyBorder="1"/>
    <xf numFmtId="0" fontId="11" fillId="0" borderId="14" xfId="3" applyBorder="1"/>
    <xf numFmtId="0" fontId="11" fillId="0" borderId="15" xfId="4" applyBorder="1">
      <alignment horizontal="left"/>
    </xf>
    <xf numFmtId="0" fontId="11" fillId="0" borderId="16" xfId="4" applyBorder="1">
      <alignment horizontal="left"/>
    </xf>
    <xf numFmtId="0" fontId="11" fillId="0" borderId="17" xfId="2" applyBorder="1"/>
    <xf numFmtId="0" fontId="11" fillId="0" borderId="18" xfId="2" applyBorder="1"/>
    <xf numFmtId="0" fontId="11" fillId="0" borderId="19" xfId="2" applyBorder="1"/>
    <xf numFmtId="0" fontId="11" fillId="0" borderId="20" xfId="2" applyBorder="1"/>
    <xf numFmtId="0" fontId="11" fillId="0" borderId="15" xfId="2" applyBorder="1"/>
    <xf numFmtId="0" fontId="11" fillId="0" borderId="16" xfId="2" applyBorder="1"/>
    <xf numFmtId="0" fontId="1" fillId="0" borderId="21" xfId="6" applyBorder="1"/>
    <xf numFmtId="0" fontId="1" fillId="0" borderId="22" xfId="6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7" fontId="3" fillId="0" borderId="1" xfId="0" applyNumberFormat="1" applyFont="1" applyBorder="1" applyAlignment="1">
      <alignment horizontal="left" vertical="center"/>
    </xf>
    <xf numFmtId="167" fontId="3" fillId="0" borderId="1" xfId="0" applyNumberFormat="1" applyFont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7" fontId="5" fillId="0" borderId="1" xfId="0" applyNumberFormat="1" applyFont="1" applyBorder="1" applyAlignment="1">
      <alignment horizontal="left" vertical="center"/>
    </xf>
    <xf numFmtId="167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168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164" fontId="5" fillId="0" borderId="1" xfId="0" applyNumberFormat="1" applyFont="1" applyBorder="1" applyAlignment="1">
      <alignment horizontal="center" vertical="center"/>
    </xf>
    <xf numFmtId="169" fontId="5" fillId="0" borderId="1" xfId="0" applyNumberFormat="1" applyFont="1" applyBorder="1" applyAlignment="1">
      <alignment horizontal="left" vertical="center"/>
    </xf>
    <xf numFmtId="0" fontId="5" fillId="6" borderId="0" xfId="0" applyFont="1" applyFill="1" applyAlignment="1">
      <alignment horizontal="center"/>
    </xf>
    <xf numFmtId="0" fontId="5" fillId="6" borderId="1" xfId="0" applyFont="1" applyFill="1" applyBorder="1" applyAlignment="1">
      <alignment horizontal="left"/>
    </xf>
    <xf numFmtId="164" fontId="5" fillId="6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0" borderId="1" xfId="0" applyFont="1" applyBorder="1"/>
    <xf numFmtId="0" fontId="0" fillId="6" borderId="0" xfId="0" applyFill="1" applyAlignment="1">
      <alignment horizontal="center"/>
    </xf>
    <xf numFmtId="0" fontId="0" fillId="6" borderId="0" xfId="0" applyFill="1" applyAlignment="1">
      <alignment horizontal="left"/>
    </xf>
    <xf numFmtId="1" fontId="1" fillId="6" borderId="0" xfId="0" applyNumberFormat="1" applyFont="1" applyFill="1" applyAlignment="1">
      <alignment horizontal="center"/>
    </xf>
    <xf numFmtId="0" fontId="1" fillId="6" borderId="0" xfId="0" applyFont="1" applyFill="1" applyAlignment="1">
      <alignment horizontal="center"/>
    </xf>
    <xf numFmtId="168" fontId="4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68" fontId="7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1" fontId="4" fillId="4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4" fillId="7" borderId="1" xfId="0" applyFont="1" applyFill="1" applyBorder="1" applyAlignment="1">
      <alignment horizontal="center" vertical="center"/>
    </xf>
    <xf numFmtId="9" fontId="4" fillId="8" borderId="1" xfId="0" applyNumberFormat="1" applyFont="1" applyFill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" fontId="4" fillId="9" borderId="1" xfId="0" applyNumberFormat="1" applyFont="1" applyFill="1" applyBorder="1" applyAlignment="1">
      <alignment horizontal="center"/>
    </xf>
    <xf numFmtId="9" fontId="4" fillId="9" borderId="1" xfId="0" applyNumberFormat="1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168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 vertical="top"/>
    </xf>
    <xf numFmtId="170" fontId="5" fillId="0" borderId="1" xfId="0" applyNumberFormat="1" applyFont="1" applyBorder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left"/>
    </xf>
    <xf numFmtId="164" fontId="0" fillId="6" borderId="1" xfId="0" applyNumberFormat="1" applyFill="1" applyBorder="1" applyAlignment="1">
      <alignment horizontal="center"/>
    </xf>
    <xf numFmtId="164" fontId="0" fillId="6" borderId="0" xfId="0" applyNumberFormat="1" applyFill="1" applyAlignment="1">
      <alignment horizontal="center"/>
    </xf>
    <xf numFmtId="9" fontId="1" fillId="6" borderId="0" xfId="0" applyNumberFormat="1" applyFont="1" applyFill="1" applyAlignment="1">
      <alignment horizontal="center"/>
    </xf>
    <xf numFmtId="2" fontId="4" fillId="7" borderId="1" xfId="0" applyNumberFormat="1" applyFont="1" applyFill="1" applyBorder="1" applyAlignment="1">
      <alignment horizontal="center" vertical="center"/>
    </xf>
    <xf numFmtId="0" fontId="11" fillId="0" borderId="0" xfId="3"/>
    <xf numFmtId="0" fontId="0" fillId="0" borderId="1" xfId="0" applyBorder="1"/>
    <xf numFmtId="0" fontId="1" fillId="10" borderId="23" xfId="0" applyFont="1" applyFill="1" applyBorder="1"/>
    <xf numFmtId="0" fontId="0" fillId="0" borderId="0" xfId="0" applyAlignment="1">
      <alignment horizontal="left"/>
    </xf>
    <xf numFmtId="0" fontId="1" fillId="10" borderId="24" xfId="0" applyFont="1" applyFill="1" applyBorder="1" applyAlignment="1">
      <alignment horizontal="left"/>
    </xf>
    <xf numFmtId="0" fontId="1" fillId="10" borderId="24" xfId="0" applyFont="1" applyFill="1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top"/>
    </xf>
    <xf numFmtId="0" fontId="3" fillId="6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center" vertical="center"/>
    </xf>
    <xf numFmtId="169" fontId="3" fillId="0" borderId="1" xfId="0" applyNumberFormat="1" applyFont="1" applyBorder="1" applyAlignment="1">
      <alignment horizontal="left" vertical="center"/>
    </xf>
    <xf numFmtId="0" fontId="3" fillId="0" borderId="25" xfId="0" applyFont="1" applyBorder="1" applyAlignment="1">
      <alignment horizontal="center" vertical="center"/>
    </xf>
    <xf numFmtId="1" fontId="3" fillId="0" borderId="25" xfId="0" applyNumberFormat="1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167" fontId="3" fillId="0" borderId="25" xfId="0" applyNumberFormat="1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64" fontId="7" fillId="0" borderId="0" xfId="0" applyNumberFormat="1" applyFont="1" applyAlignment="1">
      <alignment horizontal="center" vertical="center"/>
    </xf>
    <xf numFmtId="171" fontId="8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68" fontId="3" fillId="0" borderId="1" xfId="0" applyNumberFormat="1" applyFont="1" applyBorder="1" applyAlignment="1">
      <alignment horizontal="center" vertical="center"/>
    </xf>
    <xf numFmtId="168" fontId="3" fillId="0" borderId="1" xfId="0" applyNumberFormat="1" applyFont="1" applyBorder="1" applyAlignment="1">
      <alignment horizontal="center"/>
    </xf>
    <xf numFmtId="170" fontId="3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/>
    </xf>
    <xf numFmtId="1" fontId="4" fillId="7" borderId="1" xfId="0" applyNumberFormat="1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1" fontId="9" fillId="9" borderId="25" xfId="0" applyNumberFormat="1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7" xfId="0" applyBorder="1"/>
    <xf numFmtId="1" fontId="0" fillId="0" borderId="27" xfId="0" applyNumberFormat="1" applyBorder="1" applyAlignment="1">
      <alignment horizontal="center"/>
    </xf>
    <xf numFmtId="0" fontId="10" fillId="0" borderId="0" xfId="0" applyFont="1"/>
    <xf numFmtId="2" fontId="0" fillId="0" borderId="0" xfId="0" applyNumberFormat="1"/>
  </cellXfs>
  <cellStyles count="7">
    <cellStyle name="Normal" xfId="0" builtinId="0"/>
    <cellStyle name="Pivot Table Category" xfId="4" xr:uid="{00000000-0005-0000-0000-000009000000}"/>
    <cellStyle name="Pivot Table Corner" xfId="1" xr:uid="{00000000-0005-0000-0000-000006000000}"/>
    <cellStyle name="Pivot Table Field" xfId="3" xr:uid="{00000000-0005-0000-0000-000008000000}"/>
    <cellStyle name="Pivot Table Result" xfId="6" xr:uid="{00000000-0005-0000-0000-00000B000000}"/>
    <cellStyle name="Pivot Table Title" xfId="5" xr:uid="{00000000-0005-0000-0000-00000A000000}"/>
    <cellStyle name="Pivot Table Value" xfId="2" xr:uid="{00000000-0005-0000-0000-000007000000}"/>
  </cellStyles>
  <dxfs count="9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FFFF"/>
      </font>
      <fill>
        <patternFill>
          <bgColor rgb="FFFF0000"/>
        </patternFill>
      </fill>
    </dxf>
    <dxf>
      <font>
        <b/>
        <color rgb="FFFFFFFF"/>
      </font>
      <fill>
        <patternFill>
          <bgColor rgb="FFFF0000"/>
        </patternFill>
      </fill>
    </dxf>
    <dxf>
      <font>
        <b/>
        <color rgb="FFFFFFFF"/>
      </font>
      <fill>
        <patternFill>
          <bgColor rgb="FFFF0000"/>
        </patternFill>
      </fill>
    </dxf>
    <dxf>
      <font>
        <b/>
        <color rgb="FFFFFFFF"/>
      </font>
      <fill>
        <patternFill>
          <bgColor rgb="FFFF0000"/>
        </patternFill>
      </fill>
    </dxf>
    <dxf>
      <font>
        <b/>
        <color rgb="FFFFFFFF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AEDFB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1E4F5"/>
      <rgbColor rgb="FFD9F2D0"/>
      <rgbColor rgb="FFFFFF99"/>
      <rgbColor rgb="FF95DCF7"/>
      <rgbColor rgb="FFFF99CC"/>
      <rgbColor rgb="FFCC99FF"/>
      <rgbColor rgb="FFF1CEEE"/>
      <rgbColor rgb="FF3366FF"/>
      <rgbColor rgb="FF45B0E1"/>
      <rgbColor rgb="FF99FF66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6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1325" xr:uid="{00000000-000A-0000-FFFF-FFFF01000000}">
  <cacheSource type="worksheet">
    <worksheetSource ref="A2:Z1327" sheet="DLRWISE"/>
  </cacheSource>
  <cacheFields count="26">
    <cacheField name="REGION" numFmtId="0">
      <sharedItems count="5">
        <s v="BH"/>
        <s v="NB 1"/>
        <s v="NB 2"/>
        <s v="NE 1"/>
        <s v="NE 2"/>
      </sharedItems>
    </cacheField>
    <cacheField name="AREA" numFmtId="0">
      <sharedItems count="53">
        <s v="AGARTALA"/>
        <s v="ALIPURDUAR"/>
        <s v="AP- Banderdewa"/>
        <s v="AP- Lekhabali"/>
        <s v="AP- Tinsukia Side"/>
        <s v="BEGUSARAI"/>
        <s v="BHAGALPUR"/>
        <s v="BISWANATH"/>
        <s v="CACHAR"/>
        <s v="Cooch Behar"/>
        <s v="DAKSHIN DINAJPUR"/>
        <s v="DARANG"/>
        <s v="DARJEELING HILLS"/>
        <s v="DARJEELING PLAINS"/>
        <s v="DHARMANAGAR"/>
        <s v="DHEMAJI"/>
        <s v="DIBRUGARH"/>
        <s v="GOLAGHAT"/>
        <s v="GUWAHATI RURAL"/>
        <s v="GUWAHATI URBAN"/>
        <s v="HAILAKANDI"/>
        <s v="HOJAI"/>
        <s v="JAINTIA HILLS"/>
        <s v="JALPAIGURI"/>
        <s v="JORHAT"/>
        <s v="KARBIANGLONG"/>
        <s v="KARIMGANJ"/>
        <s v="KATIHAR"/>
        <s v="KISHANGANJ"/>
        <s v="LAKHIMPUR"/>
        <s v="Lower Assam- 1 (Bongaigaon)"/>
        <s v="Lower Assam- 2 (Barpeta)"/>
        <s v="Lower Assam- 3"/>
        <s v="MALDA"/>
        <s v="MANIPUR"/>
        <s v="MIZORAM"/>
        <s v="MORIGAON"/>
        <s v="MUZAFFARPUR"/>
        <s v="N C HILLS"/>
        <s v="NAGALAND"/>
        <s v="NAGAON"/>
        <s v="PURNIA"/>
        <s v="SAHARSA"/>
        <s v="SHILLONG"/>
        <s v="Sibsagar"/>
        <s v="SIKKIM"/>
        <s v="Supaul &amp; Madhepura"/>
        <s v="TEZPUR"/>
        <s v="TINSUKIA"/>
        <s v="TURA HILLS"/>
        <s v="TURA PLAIN"/>
        <s v="UDAIPUR"/>
        <s v="UTTAR DINAJPUR"/>
      </sharedItems>
    </cacheField>
    <cacheField name="CODE" numFmtId="0">
      <sharedItems count="1325">
        <s v="A006"/>
        <s v="A007"/>
        <s v="A010"/>
        <s v="A012"/>
        <s v="A020"/>
        <s v="A022"/>
        <s v="A028"/>
        <s v="A030"/>
        <s v="A033"/>
        <s v="A045"/>
        <s v="A048"/>
        <s v="A071"/>
        <s v="A077"/>
        <s v="A095"/>
        <s v="A127"/>
        <s v="A131"/>
        <s v="A144"/>
        <s v="A145"/>
        <s v="A146"/>
        <s v="A152"/>
        <s v="A162"/>
        <s v="A163"/>
        <s v="A164"/>
        <s v="A165"/>
        <s v="A178"/>
        <s v="A184"/>
        <s v="A190"/>
        <s v="A200"/>
        <s v="B006"/>
        <s v="B011"/>
        <s v="B012"/>
        <s v="B014"/>
        <s v="B021"/>
        <s v="B054"/>
        <s v="B103"/>
        <s v="B122"/>
        <s v="B125"/>
        <s v="B138"/>
        <s v="B145"/>
        <s v="B147"/>
        <s v="B149"/>
        <s v="B152"/>
        <s v="B170"/>
        <s v="B180"/>
        <s v="B190"/>
        <s v="BHA016"/>
        <s v="BHA025"/>
        <s v="BHA060"/>
        <s v="BHA070"/>
        <s v="BHA076"/>
        <s v="BHA077"/>
        <s v="BHA083"/>
        <s v="BHA088"/>
        <s v="BHA090"/>
        <s v="BHA092"/>
        <s v="BHA094"/>
        <s v="BHA097"/>
        <s v="BHA099"/>
        <s v="BHA101"/>
        <s v="BHB007"/>
        <s v="BHB037"/>
        <s v="BHB062"/>
        <s v="BHB067"/>
        <s v="BHB068"/>
        <s v="BHB076"/>
        <s v="BHC014"/>
        <s v="BHC017"/>
        <s v="BHC018"/>
        <s v="BHD002"/>
        <s v="BHD027"/>
        <s v="BHD028"/>
        <s v="BHF006"/>
        <s v="BHG006"/>
        <s v="BHG034"/>
        <s v="BHG036"/>
        <s v="BHG037"/>
        <s v="BHG049"/>
        <s v="BHG050"/>
        <s v="BHH020"/>
        <s v="BHH022"/>
        <s v="BHI007"/>
        <s v="BHJ039"/>
        <s v="BHJ042"/>
        <s v="BHJ046"/>
        <s v="BHJ047"/>
        <s v="BHJ055"/>
        <s v="BHJ058"/>
        <s v="BHJ059"/>
        <s v="BHJ060"/>
        <s v="BHJ061"/>
        <s v="BHK018"/>
        <s v="BHK041"/>
        <s v="BHK045"/>
        <s v="BHK046"/>
        <s v="BHK048"/>
        <s v="BHK054"/>
        <s v="BHK055"/>
        <s v="BHK063"/>
        <s v="BHK064"/>
        <s v="BHL001"/>
        <s v="BHL015"/>
        <s v="BHL016"/>
        <s v="BHL017"/>
        <s v="BHL019"/>
        <s v="BHM001"/>
        <s v="BHM012"/>
        <s v="BHM013"/>
        <s v="BHM041"/>
        <s v="BHM051"/>
        <s v="BHM054"/>
        <s v="BHM058"/>
        <s v="BHM066"/>
        <s v="BHM090"/>
        <s v="BHM094"/>
        <s v="BHM104"/>
        <s v="BHM106"/>
        <s v="BHM109"/>
        <s v="BHM112"/>
        <s v="BHM115"/>
        <s v="BHM118"/>
        <s v="BHM128"/>
        <s v="BHM133"/>
        <s v="BHM138"/>
        <s v="BHM146"/>
        <s v="BHM147"/>
        <s v="BHM155"/>
        <s v="BHM156"/>
        <s v="BHN034"/>
        <s v="BHN036"/>
        <s v="BHO009"/>
        <s v="BHO010"/>
        <s v="BHP038"/>
        <s v="BHP041"/>
        <s v="BHP044"/>
        <s v="BHP049"/>
        <s v="BHR034"/>
        <s v="BHR079"/>
        <s v="BHR083"/>
        <s v="BHR084"/>
        <s v="BHR092"/>
        <s v="BHR094"/>
        <s v="BHR097"/>
        <s v="BHR098"/>
        <s v="BHR102"/>
        <s v="BHS033"/>
        <s v="BHS038"/>
        <s v="BHS092"/>
        <s v="BHS103"/>
        <s v="BHS106"/>
        <s v="BHS141"/>
        <s v="BHS149"/>
        <s v="BHS158"/>
        <s v="BHS162"/>
        <s v="BHS167"/>
        <s v="BHS170"/>
        <s v="BHS176"/>
        <s v="BHS183"/>
        <s v="BHS187"/>
        <s v="BHS188"/>
        <s v="BHS190"/>
        <s v="BHS192"/>
        <s v="BHS197"/>
        <s v="BHS200"/>
        <s v="BHS208"/>
        <s v="BHS212"/>
        <s v="BHS219"/>
        <s v="BHS232"/>
        <s v="BHS237"/>
        <s v="BHS242"/>
        <s v="BHS249"/>
        <s v="BHS253"/>
        <s v="BHS255"/>
        <s v="BHS256"/>
        <s v="BHS258"/>
        <s v="BHT003"/>
        <s v="BHT010"/>
        <s v="BHT017"/>
        <s v="BHT019"/>
        <s v="BHV024"/>
        <s v="BHV028"/>
        <s v="BHY005"/>
        <s v="C005"/>
        <s v="C011"/>
        <s v="C050"/>
        <s v="C085"/>
        <s v="C090"/>
        <s v="C119"/>
        <s v="C120"/>
        <s v="D011"/>
        <s v="D012"/>
        <s v="D025"/>
        <s v="D026"/>
        <s v="D072"/>
        <s v="D091"/>
        <s v="D093"/>
        <s v="D098"/>
        <s v="D106"/>
        <s v="D131"/>
        <s v="D162"/>
        <s v="D164"/>
        <s v="E002"/>
        <s v="E018"/>
        <s v="F005"/>
        <s v="F014"/>
        <s v="G015"/>
        <s v="G017"/>
        <s v="G029"/>
        <s v="G035"/>
        <s v="G052"/>
        <s v="G064"/>
        <s v="G074"/>
        <s v="G078"/>
        <s v="G083"/>
        <s v="G087"/>
        <s v="G095"/>
        <s v="G097"/>
        <s v="G099"/>
        <s v="H012"/>
        <s v="H016"/>
        <s v="H041"/>
        <s v="H048"/>
        <s v="H053"/>
        <s v="J002"/>
        <s v="J012"/>
        <s v="J015"/>
        <s v="J016"/>
        <s v="J024"/>
        <s v="J031"/>
        <s v="J033"/>
        <s v="J045"/>
        <s v="J046"/>
        <s v="J047"/>
        <s v="J057"/>
        <s v="J082"/>
        <s v="K014"/>
        <s v="K031"/>
        <s v="K046"/>
        <s v="K063"/>
        <s v="K066"/>
        <s v="K109"/>
        <s v="K132"/>
        <s v="K136"/>
        <s v="K137"/>
        <s v="K151"/>
        <s v="K171"/>
        <s v="K193"/>
        <s v="L029"/>
        <s v="L035"/>
        <s v="L060"/>
        <s v="L073"/>
        <s v="L079"/>
        <s v="L085"/>
        <s v="M017"/>
        <s v="M024"/>
        <s v="M029"/>
        <s v="M085"/>
        <s v="M129"/>
        <s v="M132"/>
        <s v="M134"/>
        <s v="M143"/>
        <s v="M160"/>
        <s v="M181"/>
        <s v="M185"/>
        <s v="M200"/>
        <s v="M212"/>
        <s v="M220"/>
        <s v="M238"/>
        <s v="M241"/>
        <s v="M249"/>
        <s v="M263"/>
        <s v="M298"/>
        <s v="M317"/>
        <s v="M341"/>
        <s v="M404"/>
        <s v="M411"/>
        <s v="M428"/>
        <s v="N008"/>
        <s v="N019"/>
        <s v="N066"/>
        <s v="N091"/>
        <s v="N098"/>
        <s v="N099"/>
        <s v="NEA011"/>
        <s v="NEA027"/>
        <s v="NEA028"/>
        <s v="NEA034"/>
        <s v="NEA045"/>
        <s v="NEA086"/>
        <s v="NEA098"/>
        <s v="NEA118"/>
        <s v="NEA143"/>
        <s v="NEA147"/>
        <s v="NEA150"/>
        <s v="NEA161"/>
        <s v="NEA175"/>
        <s v="NEA198"/>
        <s v="NEA209"/>
        <s v="NEA220"/>
        <s v="NEA223"/>
        <s v="NEA226"/>
        <s v="NEA268"/>
        <s v="NEA275"/>
        <s v="NEA282"/>
        <s v="NEA284"/>
        <s v="NEA294"/>
        <s v="NEA312"/>
        <s v="NEA329"/>
        <s v="NEA338"/>
        <s v="NEA339"/>
        <s v="NEA341"/>
        <s v="NEA343"/>
        <s v="NEA345"/>
        <s v="NEA358"/>
        <s v="NEA362"/>
        <s v="NEA367"/>
        <s v="NEA371"/>
        <s v="NEA375"/>
        <s v="NEA376"/>
        <s v="NEA379"/>
        <s v="NEA389"/>
        <s v="NEA398"/>
        <s v="NEA403"/>
        <s v="NEA406"/>
        <s v="NEA409"/>
        <s v="NEA415"/>
        <s v="NEA416"/>
        <s v="NEA418"/>
        <s v="NEA423"/>
        <s v="NEA424"/>
        <s v="NEA425"/>
        <s v="NEA426"/>
        <s v="NEA430"/>
        <s v="NEA431"/>
        <s v="NEA432"/>
        <s v="NEA433"/>
        <s v="NEA434"/>
        <s v="NEA438"/>
        <s v="NEA439"/>
        <s v="NEA442"/>
        <s v="NEA446"/>
        <s v="NEA448"/>
        <s v="NEA450"/>
        <s v="NEA452"/>
        <s v="NEA456"/>
        <s v="NEA457"/>
        <s v="NEA458"/>
        <s v="NEA459"/>
        <s v="NEA461"/>
        <s v="NEA463"/>
        <s v="NEA465"/>
        <s v="NEA466"/>
        <s v="NEA469"/>
        <s v="NEA470"/>
        <s v="NEA473"/>
        <s v="NEB002"/>
        <s v="NEB020"/>
        <s v="NEB022"/>
        <s v="NEB024"/>
        <s v="NEB026"/>
        <s v="NEB042"/>
        <s v="NEB043"/>
        <s v="NEB051"/>
        <s v="NEB054"/>
        <s v="NEB065"/>
        <s v="NEB077"/>
        <s v="NEB094"/>
        <s v="NEB103"/>
        <s v="NEB114"/>
        <s v="NEB115"/>
        <s v="NEB120"/>
        <s v="NEB132"/>
        <s v="NEB143"/>
        <s v="NEB160"/>
        <s v="NEB163"/>
        <s v="NEB164"/>
        <s v="NEB168"/>
        <s v="NEB171"/>
        <s v="NEB190"/>
        <s v="NEB192"/>
        <s v="NEB195"/>
        <s v="NEB201"/>
        <s v="NEB209"/>
        <s v="NEB210"/>
        <s v="NEB216"/>
        <s v="NEB219"/>
        <s v="NEB223"/>
        <s v="NEB226"/>
        <s v="NEB240"/>
        <s v="NEB256"/>
        <s v="NEB259"/>
        <s v="NEB262"/>
        <s v="NEB263"/>
        <s v="NEB264"/>
        <s v="NEB277"/>
        <s v="NEB280"/>
        <s v="NEB283"/>
        <s v="NEB284"/>
        <s v="NEB288"/>
        <s v="NEB295"/>
        <s v="NEB300"/>
        <s v="NEB301"/>
        <s v="NEB305"/>
        <s v="NEB316"/>
        <s v="NEB319"/>
        <s v="NEB321"/>
        <s v="NEB322"/>
        <s v="NEB324"/>
        <s v="NEB328"/>
        <s v="NEB330"/>
        <s v="NEB331"/>
        <s v="NEB333"/>
        <s v="NEB337"/>
        <s v="NEB342"/>
        <s v="NEB344"/>
        <s v="NEB345"/>
        <s v="NEB350"/>
        <s v="NEB363"/>
        <s v="NEB365"/>
        <s v="NEB368"/>
        <s v="NEB371"/>
        <s v="NEB372"/>
        <s v="NEB373"/>
        <s v="NEB377"/>
        <s v="NEB378"/>
        <s v="NEC003"/>
        <s v="NEC017"/>
        <s v="NEC057"/>
        <s v="NEC069"/>
        <s v="NEC072"/>
        <s v="NEC076"/>
        <s v="NEC082"/>
        <s v="NEC099"/>
        <s v="NEC103"/>
        <s v="NEC104"/>
        <s v="NEC109"/>
        <s v="NEC115"/>
        <s v="NEC123"/>
        <s v="NEC124"/>
        <s v="NEC126"/>
        <s v="NEC128"/>
        <s v="NEC130"/>
        <s v="NEC136"/>
        <s v="NEC139"/>
        <s v="NEC140"/>
        <s v="NED004"/>
        <s v="NED009"/>
        <s v="NED018"/>
        <s v="NED020"/>
        <s v="NED022"/>
        <s v="NED036"/>
        <s v="NED054"/>
        <s v="NED071"/>
        <s v="NED081"/>
        <s v="NED082"/>
        <s v="NED092"/>
        <s v="NED098"/>
        <s v="NED121"/>
        <s v="NED126"/>
        <s v="NED146"/>
        <s v="NED148"/>
        <s v="NED155"/>
        <s v="NED164"/>
        <s v="NED179"/>
        <s v="NED188"/>
        <s v="NED191"/>
        <s v="NED196"/>
        <s v="NED203"/>
        <s v="NED206"/>
        <s v="NED212"/>
        <s v="NED214"/>
        <s v="NED218"/>
        <s v="NED219"/>
        <s v="NED225"/>
        <s v="NED226"/>
        <s v="NED230"/>
        <s v="NED237"/>
        <s v="NED238"/>
        <s v="NED240"/>
        <s v="NED243"/>
        <s v="NED244"/>
        <s v="NED250"/>
        <s v="NEE040"/>
        <s v="NEE043"/>
        <s v="NEE044"/>
        <s v="NEE059"/>
        <s v="NEE064"/>
        <s v="NEF013"/>
        <s v="NEF014"/>
        <s v="NEF028"/>
        <s v="NEG009"/>
        <s v="NEG010"/>
        <s v="NEG015"/>
        <s v="NEG024"/>
        <s v="NEG052"/>
        <s v="NEG056"/>
        <s v="NEG063"/>
        <s v="NEG079"/>
        <s v="NEG085"/>
        <s v="NEG098"/>
        <s v="NEG099"/>
        <s v="NEG106"/>
        <s v="NEG113"/>
        <s v="NEG119"/>
        <s v="NEG123"/>
        <s v="NEG132"/>
        <s v="NEG140"/>
        <s v="NEG147"/>
        <s v="NEG148"/>
        <s v="NEG149"/>
        <s v="NEG152"/>
        <s v="NEG155"/>
        <s v="NEG161"/>
        <s v="NEG164"/>
        <s v="NEG166"/>
        <s v="NEG167"/>
        <s v="NEG179"/>
        <s v="NEG182"/>
        <s v="NEG184"/>
        <s v="NEG186"/>
        <s v="NEG191"/>
        <s v="NEH016"/>
        <s v="NEH020"/>
        <s v="NEH022"/>
        <s v="NEH035"/>
        <s v="NEH047"/>
        <s v="NEH051"/>
        <s v="NEH052"/>
        <s v="NEH094"/>
        <s v="NEH112"/>
        <s v="NEH134"/>
        <s v="NEH139"/>
        <s v="NEH141"/>
        <s v="NEH143"/>
        <s v="NEH150"/>
        <s v="NEH155"/>
        <s v="NEH156"/>
        <s v="NEH157"/>
        <s v="NEI014"/>
        <s v="NEI024"/>
        <s v="NEI034"/>
        <s v="NEI044"/>
        <s v="NEI047"/>
        <s v="NEI052"/>
        <s v="NEJ016"/>
        <s v="NEJ017"/>
        <s v="NEJ042"/>
        <s v="NEJ050"/>
        <s v="NEJ051"/>
        <s v="NEJ053"/>
        <s v="NEJ071"/>
        <s v="NEJ082"/>
        <s v="NEJ089"/>
        <s v="NEJ091"/>
        <s v="NEJ092"/>
        <s v="NEJ094"/>
        <s v="NEJ096"/>
        <s v="NEJ097"/>
        <s v="NEJ101"/>
        <s v="NEJ104"/>
        <s v="NEJ106"/>
        <s v="NEJ108"/>
        <s v="NEJ109"/>
        <s v="NEJ113"/>
        <s v="NEJ114"/>
        <s v="NEJ117"/>
        <s v="NEJ124"/>
        <s v="NEJ130"/>
        <s v="NEJ131"/>
        <s v="NEJ141"/>
        <s v="NEJ143"/>
        <s v="NEJ144"/>
        <s v="NEJ146"/>
        <s v="NEJ151"/>
        <s v="NEJ154"/>
        <s v="NEJ160"/>
        <s v="NEJ162"/>
        <s v="NEJ163"/>
        <s v="NEJ167"/>
        <s v="NEJ169"/>
        <s v="NEJ170"/>
        <s v="NEJ171"/>
        <s v="NEJ177"/>
        <s v="NEJ182"/>
        <s v="NEJ183"/>
        <s v="NEJ184"/>
        <s v="NEJ187"/>
        <s v="NEJ188"/>
        <s v="NEJ189"/>
        <s v="NEJ190"/>
        <s v="NEJ192"/>
        <s v="NEJ193"/>
        <s v="NEK002"/>
        <s v="NEK048"/>
        <s v="NEK053"/>
        <s v="NEK062"/>
        <s v="NEK063"/>
        <s v="NEK065"/>
        <s v="NEK077"/>
        <s v="NEK084"/>
        <s v="NEK098"/>
        <s v="NEK101"/>
        <s v="NEK123"/>
        <s v="NEK128"/>
        <s v="NEK130"/>
        <s v="NEK133"/>
        <s v="NEK135"/>
        <s v="NEK137"/>
        <s v="NEK140"/>
        <s v="NEK141"/>
        <s v="NEK142"/>
        <s v="NEK145"/>
        <s v="NEK146"/>
        <s v="NEK149"/>
        <s v="NEK151"/>
        <s v="NEK152"/>
        <s v="NEK157"/>
        <s v="NEK159"/>
        <s v="NEK161"/>
        <s v="NEK163"/>
        <s v="NEK176"/>
        <s v="NEK177"/>
        <s v="NEK181"/>
        <s v="NEK183"/>
        <s v="NEK184"/>
        <s v="NEK197"/>
        <s v="NEK203"/>
        <s v="NEK206"/>
        <s v="NEK207"/>
        <s v="NEK216"/>
        <s v="NEK218"/>
        <s v="NEK220"/>
        <s v="NEK221"/>
        <s v="NEK223"/>
        <s v="NEK224"/>
        <s v="NEL006"/>
        <s v="NEL008"/>
        <s v="NEL015"/>
        <s v="NEL033"/>
        <s v="NEL034"/>
        <s v="NEL039"/>
        <s v="NEL054"/>
        <s v="NEL057"/>
        <s v="NEL058"/>
        <s v="NEL082"/>
        <s v="NEL086"/>
        <s v="NEL090"/>
        <s v="NEL099"/>
        <s v="NEL107"/>
        <s v="NEL109"/>
        <s v="NEL111"/>
        <s v="NEL114"/>
        <s v="NEL119"/>
        <s v="NEL124"/>
        <s v="NEL125"/>
        <s v="NEL131"/>
        <s v="NEL133"/>
        <s v="NEM008"/>
        <s v="NEM012"/>
        <s v="NEM017"/>
        <s v="NEM025"/>
        <s v="NEM043"/>
        <s v="NEM055"/>
        <s v="NEM058"/>
        <s v="NEM064"/>
        <s v="NEM065"/>
        <s v="NEM070"/>
        <s v="NEM095"/>
        <s v="NEM096"/>
        <s v="NEM100"/>
        <s v="NEM116"/>
        <s v="NEM133"/>
        <s v="NEM140"/>
        <s v="NEM171"/>
        <s v="NEM172"/>
        <s v="NEM186"/>
        <s v="NEM187"/>
        <s v="NEM189"/>
        <s v="NEM194"/>
        <s v="NEM207"/>
        <s v="NEM208"/>
        <s v="NEM215"/>
        <s v="NEM216"/>
        <s v="NEM225"/>
        <s v="NEM230"/>
        <s v="NEM233"/>
        <s v="NEM236"/>
        <s v="NEM240"/>
        <s v="NEM242"/>
        <s v="NEM248"/>
        <s v="NEM253"/>
        <s v="NEM263"/>
        <s v="NEM265"/>
        <s v="NEM271"/>
        <s v="NEM274"/>
        <s v="NEM280"/>
        <s v="NEM288"/>
        <s v="NEM293"/>
        <s v="NEM294"/>
        <s v="NEM301"/>
        <s v="NEM303"/>
        <s v="NEM308"/>
        <s v="NEM310"/>
        <s v="NEM311"/>
        <s v="NEM316"/>
        <s v="NEM327"/>
        <s v="NEM328"/>
        <s v="NEM335"/>
        <s v="NEM343"/>
        <s v="NEM347"/>
        <s v="NEM348"/>
        <s v="NEM349"/>
        <s v="NEM351"/>
        <s v="NEM353"/>
        <s v="NEM358"/>
        <s v="NEM364"/>
        <s v="NEM365"/>
        <s v="NEM366"/>
        <s v="NEM367"/>
        <s v="NEM371"/>
        <s v="NEM372"/>
        <s v="NEM374"/>
        <s v="NEM381"/>
        <s v="NEM382"/>
        <s v="NEM392"/>
        <s v="NEM393"/>
        <s v="NEM404"/>
        <s v="NEM407"/>
        <s v="NEM411"/>
        <s v="NEM414"/>
        <s v="NEM417"/>
        <s v="NEM419"/>
        <s v="NEM420"/>
        <s v="NEM421"/>
        <s v="NEM424"/>
        <s v="NEM425"/>
        <s v="NEM428"/>
        <s v="NEM429"/>
        <s v="NEM430"/>
        <s v="NEM432"/>
        <s v="NEM433"/>
        <s v="NEM435"/>
        <s v="NEM439"/>
        <s v="NEM440"/>
        <s v="NEM441"/>
        <s v="NEM444"/>
        <s v="NEM445"/>
        <s v="NEM448"/>
        <s v="NEM449"/>
        <s v="NEM453"/>
        <s v="NEN005"/>
        <s v="NEN043"/>
        <s v="NEN046"/>
        <s v="NEN068"/>
        <s v="NEN077"/>
        <s v="NEN086"/>
        <s v="NEN098"/>
        <s v="NEN112"/>
        <s v="NEN127"/>
        <s v="NEN130"/>
        <s v="NEN147"/>
        <s v="NEN150"/>
        <s v="NEN155"/>
        <s v="NEN160"/>
        <s v="NEN174"/>
        <s v="NEN176"/>
        <s v="NEN180"/>
        <s v="NEN189"/>
        <s v="NEN190"/>
        <s v="NEN191"/>
        <s v="NEN192"/>
        <s v="NEN193"/>
        <s v="NEN194"/>
        <s v="NEN201"/>
        <s v="NEN205"/>
        <s v="NEN206"/>
        <s v="NEN211"/>
        <s v="NEN214"/>
        <s v="NEN215"/>
        <s v="NEN216"/>
        <s v="NEN218"/>
        <s v="NEN219"/>
        <s v="NEN226"/>
        <s v="NEN231"/>
        <s v="NEN232"/>
        <s v="NEN234"/>
        <s v="NEN29"/>
        <s v="NEN30"/>
        <s v="NEN31"/>
        <s v="NEN32"/>
        <s v="NEN35"/>
        <s v="NEN39"/>
        <s v="NEO009"/>
        <s v="NEO021"/>
        <s v="NEO024"/>
        <s v="NEO026"/>
        <s v="NEO027"/>
        <s v="NEO030"/>
        <s v="NEO035"/>
        <s v="NEO043"/>
        <s v="NEO045"/>
        <s v="NEP005"/>
        <s v="NEP046"/>
        <s v="NEP064"/>
        <s v="NEP077"/>
        <s v="NEP082"/>
        <s v="NEP100"/>
        <s v="NEP116"/>
        <s v="NEP132"/>
        <s v="NEP137"/>
        <s v="NEP172"/>
        <s v="NEP187"/>
        <s v="NEP194"/>
        <s v="NEP197"/>
        <s v="NEP199"/>
        <s v="NEP203"/>
        <s v="NEP206"/>
        <s v="NEP211"/>
        <s v="NEP213"/>
        <s v="NEP214"/>
        <s v="NEP218"/>
        <s v="NEP222"/>
        <s v="NEP228"/>
        <s v="NEP233"/>
        <s v="NEP242"/>
        <s v="NEP245"/>
        <s v="NEP248"/>
        <s v="NEP249"/>
        <s v="NEP252"/>
        <s v="NEP257"/>
        <s v="NEP265"/>
        <s v="NEP269"/>
        <s v="NEP270"/>
        <s v="NEP273"/>
        <s v="NEP279"/>
        <s v="NEP280"/>
        <s v="NEP284"/>
        <s v="NEP285"/>
        <s v="NEP287"/>
        <s v="NEP290"/>
        <s v="NEP293"/>
        <s v="NEP295"/>
        <s v="NEP296"/>
        <s v="NER018"/>
        <s v="NER060"/>
        <s v="NER066"/>
        <s v="NER074"/>
        <s v="NER084"/>
        <s v="NER085"/>
        <s v="NER095"/>
        <s v="NER096"/>
        <s v="NER102"/>
        <s v="NER103"/>
        <s v="NER107"/>
        <s v="NER113"/>
        <s v="NER126"/>
        <s v="NER134"/>
        <s v="NER150"/>
        <s v="NER151"/>
        <s v="NER152"/>
        <s v="NER153"/>
        <s v="NER155"/>
        <s v="NER167"/>
        <s v="NER171"/>
        <s v="NER183"/>
        <s v="NER184"/>
        <s v="NER186"/>
        <s v="NER195"/>
        <s v="NER197"/>
        <s v="NER198"/>
        <s v="NER211"/>
        <s v="NER226"/>
        <s v="NER230"/>
        <s v="NER237"/>
        <s v="NER240"/>
        <s v="NER243"/>
        <s v="NER246"/>
        <s v="NER247"/>
        <s v="NER248"/>
        <s v="NER250"/>
        <s v="NER251"/>
        <s v="NER259"/>
        <s v="NER263"/>
        <s v="NER264"/>
        <s v="NER266"/>
        <s v="NER271"/>
        <s v="NER272"/>
        <s v="NER273"/>
        <s v="NER274"/>
        <s v="NER279"/>
        <s v="NER285"/>
        <s v="NER293"/>
        <s v="NER295"/>
        <s v="NER297"/>
        <s v="NER301"/>
        <s v="NER306"/>
        <s v="NER309"/>
        <s v="NER317"/>
        <s v="NER323"/>
        <s v="NER326"/>
        <s v="NER328"/>
        <s v="NER329"/>
        <s v="NER330"/>
        <s v="NER331"/>
        <s v="NER332"/>
        <s v="NER334"/>
        <s v="NER335"/>
        <s v="NES003"/>
        <s v="NES025"/>
        <s v="NES058"/>
        <s v="NES090"/>
        <s v="NES132"/>
        <s v="NES139"/>
        <s v="NES166"/>
        <s v="NES185"/>
        <s v="NES187"/>
        <s v="NES188"/>
        <s v="NES190"/>
        <s v="NES202"/>
        <s v="NES203"/>
        <s v="NES210"/>
        <s v="NES211"/>
        <s v="NES228"/>
        <s v="NES244"/>
        <s v="NES262"/>
        <s v="NES285"/>
        <s v="NES291"/>
        <s v="NES296"/>
        <s v="NES298"/>
        <s v="NES299"/>
        <s v="NES304"/>
        <s v="NES310"/>
        <s v="NES315"/>
        <s v="NES318"/>
        <s v="NES335"/>
        <s v="NES357"/>
        <s v="NES363"/>
        <s v="NES364"/>
        <s v="NES373"/>
        <s v="NES383"/>
        <s v="NES388"/>
        <s v="NES390"/>
        <s v="NES395"/>
        <s v="NES406"/>
        <s v="NES407"/>
        <s v="NES412"/>
        <s v="NES419"/>
        <s v="NES422"/>
        <s v="NES430"/>
        <s v="NES439"/>
        <s v="NES441"/>
        <s v="NES454"/>
        <s v="NES457"/>
        <s v="NES461"/>
        <s v="NES466"/>
        <s v="NES476"/>
        <s v="NES478"/>
        <s v="NES480"/>
        <s v="NES484"/>
        <s v="NES485"/>
        <s v="NES487"/>
        <s v="NES513"/>
        <s v="NES521"/>
        <s v="NES528"/>
        <s v="NES531"/>
        <s v="NES534"/>
        <s v="NES568"/>
        <s v="NES580"/>
        <s v="NES590"/>
        <s v="NES595"/>
        <s v="NES598"/>
        <s v="NES607"/>
        <s v="NES611"/>
        <s v="NES612"/>
        <s v="NES613"/>
        <s v="NES614"/>
        <s v="NES617"/>
        <s v="NES620"/>
        <s v="NES625"/>
        <s v="NES640"/>
        <s v="NES648"/>
        <s v="NES652"/>
        <s v="NES656"/>
        <s v="NES659"/>
        <s v="NES660"/>
        <s v="NES662"/>
        <s v="NES664"/>
        <s v="NES669"/>
        <s v="NES670"/>
        <s v="NES674"/>
        <s v="NES675"/>
        <s v="NES676"/>
        <s v="NES678"/>
        <s v="NES679"/>
        <s v="NES680"/>
        <s v="NES686"/>
        <s v="NES692"/>
        <s v="NES693"/>
        <s v="NES696"/>
        <s v="NES703"/>
        <s v="NES709"/>
        <s v="NES710"/>
        <s v="NES711"/>
        <s v="NES714"/>
        <s v="NES722"/>
        <s v="NES726"/>
        <s v="NES727"/>
        <s v="NES728"/>
        <s v="NES729"/>
        <s v="NES730"/>
        <s v="NES731"/>
        <s v="NES732"/>
        <s v="NES736"/>
        <s v="NES737"/>
        <s v="NES738"/>
        <s v="NES739"/>
        <s v="NES742"/>
        <s v="NES744"/>
        <s v="NES747"/>
        <s v="NES752"/>
        <s v="NES754"/>
        <s v="NES756"/>
        <s v="NES757"/>
        <s v="NES759"/>
        <s v="NET012"/>
        <s v="NET036"/>
        <s v="NET043"/>
        <s v="NET055"/>
        <s v="NET070"/>
        <s v="NET088"/>
        <s v="NET110"/>
        <s v="NET127"/>
        <s v="NET137"/>
        <s v="NET144"/>
        <s v="NET156"/>
        <s v="NET164"/>
        <s v="NET169"/>
        <s v="NET174"/>
        <s v="NET175"/>
        <s v="NET177"/>
        <s v="NET181"/>
        <s v="NET183"/>
        <s v="NET184"/>
        <s v="NET185"/>
        <s v="NET188"/>
        <s v="NET195"/>
        <s v="NET200"/>
        <s v="NEU018"/>
        <s v="NEU030"/>
        <s v="NEU044"/>
        <s v="NEU046"/>
        <s v="NEU049"/>
        <s v="NEV002"/>
        <s v="NEV040"/>
        <s v="NEV052"/>
        <s v="NEV063"/>
        <s v="NEW004"/>
        <s v="NEW012"/>
        <s v="NEW013"/>
        <s v="NEW015"/>
        <s v="NEY008"/>
        <s v="NEY014"/>
        <s v="NEZ005"/>
        <s v="NEZ010"/>
        <s v="NEZ013"/>
        <s v="NEZ014"/>
        <s v="NEZ015"/>
        <s v="NEZ020"/>
        <s v="NEZ021"/>
        <s v="NEZ024"/>
        <s v="NEZ025"/>
        <s v="NEZ026"/>
        <s v="P008"/>
        <s v="P034"/>
        <s v="P035"/>
        <s v="P037"/>
        <s v="P079"/>
        <s v="P080"/>
        <s v="P081"/>
        <s v="P097"/>
        <s v="P106"/>
        <s v="P111"/>
        <s v="P115"/>
        <s v="P134"/>
        <s v="P138"/>
        <s v="P152"/>
        <s v="P166"/>
        <s v="P173"/>
        <s v="P174"/>
        <s v="R002"/>
        <s v="R014"/>
        <s v="R033"/>
        <s v="R039"/>
        <s v="R068"/>
        <s v="R070"/>
        <s v="R093"/>
        <s v="R096"/>
        <s v="R108"/>
        <s v="R114"/>
        <s v="R117"/>
        <s v="R120"/>
        <s v="R132"/>
        <s v="R144"/>
        <s v="R174"/>
        <s v="R192"/>
        <s v="R214"/>
        <s v="R230"/>
        <s v="S012"/>
        <s v="S014"/>
        <s v="S019"/>
        <s v="S029"/>
        <s v="S036"/>
        <s v="S038"/>
        <s v="S060"/>
        <s v="S075"/>
        <s v="S078"/>
        <s v="S082"/>
        <s v="S094"/>
        <s v="S113"/>
        <s v="S118"/>
        <s v="S141"/>
        <s v="S151"/>
        <s v="S169"/>
        <s v="S172"/>
        <s v="S179"/>
        <s v="S185"/>
        <s v="S186"/>
        <s v="S196"/>
        <s v="S203"/>
        <s v="S210"/>
        <s v="S234"/>
        <s v="S245"/>
        <s v="S248"/>
        <s v="S264"/>
        <s v="S274"/>
        <s v="S277"/>
        <s v="S281"/>
        <s v="S283"/>
        <s v="S291"/>
        <s v="S293"/>
        <s v="S301"/>
        <s v="S321"/>
        <s v="S348"/>
        <s v="S349"/>
        <s v="S351"/>
        <s v="S353"/>
        <s v="S356"/>
        <s v="S370"/>
        <s v="S411"/>
        <s v="S432"/>
        <s v="S434"/>
        <s v="S457"/>
        <s v="S462"/>
        <s v="S467"/>
        <s v="S478"/>
        <s v="S544"/>
        <s v="S555"/>
        <s v="S561"/>
        <s v="S596"/>
        <s v="SKA002"/>
        <s v="SKG002"/>
        <s v="SKR002"/>
        <s v="SKR003"/>
        <s v="SKT001"/>
        <s v="SPB146"/>
        <s v="SPB400"/>
        <s v="T001"/>
        <s v="T029"/>
        <s v="T032"/>
        <s v="T045"/>
        <s v="T057"/>
        <s v="T068"/>
        <s v="T072"/>
        <s v="T077"/>
        <s v="U015"/>
        <s v="U022"/>
        <s v="WBA035"/>
        <s v="WBA072"/>
        <s v="WBA077"/>
        <s v="WBA093"/>
        <s v="WBA107"/>
        <s v="WBA110"/>
        <s v="WBA147"/>
        <s v="WBA150"/>
        <s v="WBA154"/>
        <s v="WBA155"/>
        <s v="WBA158"/>
        <s v="WBA160"/>
        <s v="WBA161"/>
        <s v="WBA163"/>
        <s v="WBB052"/>
        <s v="WBB084"/>
        <s v="WBB111"/>
        <s v="WBB119"/>
        <s v="WBB123"/>
        <s v="WBB137"/>
        <s v="WBB143"/>
        <s v="WBB150"/>
        <s v="WBB153"/>
        <s v="WBB156"/>
        <s v="WBB160"/>
        <s v="WBB161"/>
        <s v="WBC014"/>
        <s v="WBC027"/>
        <s v="WBD038"/>
        <s v="WBD049"/>
        <s v="WBD057"/>
        <s v="WBD067"/>
        <s v="WBD071"/>
        <s v="WBD074"/>
        <s v="WBD076"/>
        <s v="WBD080"/>
        <s v="WBD085"/>
        <s v="WBD090"/>
        <s v="WBE026"/>
        <s v="WBF014"/>
        <s v="WBG075"/>
        <s v="WBG079"/>
        <s v="WBG087"/>
        <s v="WBG089"/>
        <s v="WBG090"/>
        <s v="WBG093"/>
        <s v="WBG096"/>
        <s v="WBG097"/>
        <s v="WBG099"/>
        <s v="WBH019"/>
        <s v="WBH048"/>
        <s v="WBI015"/>
        <s v="WBJ018"/>
        <s v="WBJ036"/>
        <s v="WBJ057"/>
        <s v="WBJ062"/>
        <s v="WBJ070"/>
        <s v="WBJ076"/>
        <s v="WBK031"/>
        <s v="WBK046"/>
        <s v="WBK057"/>
        <s v="WBK066"/>
        <s v="WBK067"/>
        <s v="WBL005"/>
        <s v="WBL019"/>
        <s v="WBL026"/>
        <s v="WBM053"/>
        <s v="WBM097"/>
        <s v="WBM098"/>
        <s v="WBM204"/>
        <s v="WBM220"/>
        <s v="WBM221"/>
        <s v="WBM226"/>
        <s v="WBM232"/>
        <s v="WBM235"/>
        <s v="WBM241"/>
        <s v="WBM247"/>
        <s v="WBM250"/>
        <s v="WBM251"/>
        <s v="WBM252"/>
        <s v="WBM272"/>
        <s v="WBM273"/>
        <s v="WBM282"/>
        <s v="WBM296"/>
        <s v="WBM301"/>
        <s v="WBM303"/>
        <s v="WBM306"/>
        <s v="WBM310"/>
        <s v="WBM311"/>
        <s v="WBM313"/>
        <s v="WBM316"/>
        <s v="WBM317"/>
        <s v="WBN030"/>
        <s v="WBN046"/>
        <s v="WBN051"/>
        <s v="WBN088"/>
        <s v="WBN096"/>
        <s v="WBN108"/>
        <s v="WBN111"/>
        <s v="WBO006"/>
        <s v="WBP026"/>
        <s v="WBP028"/>
        <s v="WBP050"/>
        <s v="WBP072"/>
        <s v="WBP075"/>
        <s v="WBP081"/>
        <s v="WBP087"/>
        <s v="WBP088"/>
        <s v="WBP091"/>
        <s v="WBR005"/>
        <s v="WBR057"/>
        <s v="WBR092"/>
        <s v="WBR096"/>
        <s v="WBR107"/>
        <s v="WBR120"/>
        <s v="WBR124"/>
        <s v="WBR128"/>
        <s v="WBR129"/>
        <s v="WBR140"/>
        <s v="WBR148"/>
        <s v="WBR152"/>
        <s v="WBR153"/>
        <s v="WBR154"/>
        <s v="WBR155"/>
        <s v="WBR156"/>
        <s v="WBS196"/>
        <s v="WBS229"/>
        <s v="WBS243"/>
        <s v="WBS246"/>
        <s v="WBS267"/>
        <s v="WBS268"/>
        <s v="WBS272"/>
        <s v="WBS278"/>
        <s v="WBS279"/>
        <s v="WBS296"/>
        <s v="WBS297"/>
        <s v="WBS307"/>
        <s v="WBS309"/>
        <s v="WBS320"/>
        <s v="WBS322"/>
        <s v="WBS330"/>
        <s v="WBS335"/>
        <s v="WBS340"/>
        <s v="WBS342"/>
        <s v="WBS344"/>
        <s v="WBT020"/>
        <s v="WBT036"/>
        <s v="WBT056"/>
        <s v="WBT067"/>
        <s v="WBT074"/>
      </sharedItems>
    </cacheField>
    <cacheField name="SAP" numFmtId="0">
      <sharedItems containsSemiMixedTypes="0" containsString="0" containsNumber="1" containsInteger="1" minValue="1000000013" maxValue="1000004157" count="1325">
        <n v="1000000013"/>
        <n v="1000000021"/>
        <n v="1000000022"/>
        <n v="1000000023"/>
        <n v="1000000024"/>
        <n v="1000000025"/>
        <n v="1000000027"/>
        <n v="1000000028"/>
        <n v="1000000029"/>
        <n v="1000000030"/>
        <n v="1000000033"/>
        <n v="1000000036"/>
        <n v="1000000038"/>
        <n v="1000000039"/>
        <n v="1000000040"/>
        <n v="1000000041"/>
        <n v="1000000042"/>
        <n v="1000000043"/>
        <n v="1000000044"/>
        <n v="1000000047"/>
        <n v="1000000048"/>
        <n v="1000000049"/>
        <n v="1000000050"/>
        <n v="1000000051"/>
        <n v="1000000052"/>
        <n v="1000000053"/>
        <n v="1000000055"/>
        <n v="1000000056"/>
        <n v="1000000058"/>
        <n v="1000000059"/>
        <n v="1000000060"/>
        <n v="1000000062"/>
        <n v="1000000064"/>
        <n v="1000000067"/>
        <n v="1000000070"/>
        <n v="1000000072"/>
        <n v="1000000074"/>
        <n v="1000000075"/>
        <n v="1000000076"/>
        <n v="1000000079"/>
        <n v="1000000081"/>
        <n v="1000000086"/>
        <n v="1000000087"/>
        <n v="1000000088"/>
        <n v="1000000094"/>
        <n v="1000000096"/>
        <n v="1000000097"/>
        <n v="1000000100"/>
        <n v="1000000103"/>
        <n v="1000000104"/>
        <n v="1000000109"/>
        <n v="1000000110"/>
        <n v="1000000113"/>
        <n v="1000000114"/>
        <n v="1000000119"/>
        <n v="1000000120"/>
        <n v="1000000122"/>
        <n v="1000000125"/>
        <n v="1000000126"/>
        <n v="1000000128"/>
        <n v="1000000129"/>
        <n v="1000000130"/>
        <n v="1000000133"/>
        <n v="1000000135"/>
        <n v="1000000136"/>
        <n v="1000000137"/>
        <n v="1000000138"/>
        <n v="1000000140"/>
        <n v="1000000141"/>
        <n v="1000000142"/>
        <n v="1000000143"/>
        <n v="1000000144"/>
        <n v="1000000145"/>
        <n v="1000000147"/>
        <n v="1000000148"/>
        <n v="1000000150"/>
        <n v="1000000152"/>
        <n v="1000000153"/>
        <n v="1000000154"/>
        <n v="1000000155"/>
        <n v="1000000157"/>
        <n v="1000000158"/>
        <n v="1000000159"/>
        <n v="1000000160"/>
        <n v="1000000162"/>
        <n v="1000000168"/>
        <n v="1000000170"/>
        <n v="1000000171"/>
        <n v="1000000172"/>
        <n v="1000000174"/>
        <n v="1000000176"/>
        <n v="1000000177"/>
        <n v="1000000178"/>
        <n v="1000000179"/>
        <n v="1000000181"/>
        <n v="1000000182"/>
        <n v="1000000183"/>
        <n v="1000000184"/>
        <n v="1000000185"/>
        <n v="1000000189"/>
        <n v="1000000190"/>
        <n v="1000000194"/>
        <n v="1000000195"/>
        <n v="1000000196"/>
        <n v="1000000198"/>
        <n v="1000000199"/>
        <n v="1000000200"/>
        <n v="1000000201"/>
        <n v="1000000202"/>
        <n v="1000000204"/>
        <n v="1000000205"/>
        <n v="1000000206"/>
        <n v="1000000207"/>
        <n v="1000000208"/>
        <n v="1000000209"/>
        <n v="1000000210"/>
        <n v="1000000211"/>
        <n v="1000000213"/>
        <n v="1000000214"/>
        <n v="1000000215"/>
        <n v="1000000216"/>
        <n v="1000000218"/>
        <n v="1000000219"/>
        <n v="1000000221"/>
        <n v="1000000222"/>
        <n v="1000000223"/>
        <n v="1000000224"/>
        <n v="1000000225"/>
        <n v="1000000226"/>
        <n v="1000000227"/>
        <n v="1000000229"/>
        <n v="1000000231"/>
        <n v="1000000233"/>
        <n v="1000000234"/>
        <n v="1000000235"/>
        <n v="1000000236"/>
        <n v="1000000237"/>
        <n v="1000000238"/>
        <n v="1000000239"/>
        <n v="1000000245"/>
        <n v="1000000246"/>
        <n v="1000000247"/>
        <n v="1000000248"/>
        <n v="1000000249"/>
        <n v="1000000250"/>
        <n v="1000000252"/>
        <n v="1000000256"/>
        <n v="1000000258"/>
        <n v="1000000260"/>
        <n v="1000000261"/>
        <n v="1000000262"/>
        <n v="1000000263"/>
        <n v="1000000265"/>
        <n v="1000000266"/>
        <n v="1000000268"/>
        <n v="1000000270"/>
        <n v="1000000272"/>
        <n v="1000000277"/>
        <n v="1000000278"/>
        <n v="1000000279"/>
        <n v="1000000281"/>
        <n v="1000000283"/>
        <n v="1000000284"/>
        <n v="1000000285"/>
        <n v="1000000286"/>
        <n v="1000000287"/>
        <n v="1000000288"/>
        <n v="1000000290"/>
        <n v="1000000291"/>
        <n v="1000000292"/>
        <n v="1000000294"/>
        <n v="1000000295"/>
        <n v="1000000297"/>
        <n v="1000000298"/>
        <n v="1000000299"/>
        <n v="1000000301"/>
        <n v="1000000302"/>
        <n v="1000000303"/>
        <n v="1000000305"/>
        <n v="1000000306"/>
        <n v="1000000311"/>
        <n v="1000000312"/>
        <n v="1000000313"/>
        <n v="1000000315"/>
        <n v="1000000326"/>
        <n v="1000000328"/>
        <n v="1000000331"/>
        <n v="1000000332"/>
        <n v="1000000333"/>
        <n v="1000000336"/>
        <n v="1000000337"/>
        <n v="1000000338"/>
        <n v="1000000339"/>
        <n v="1000000340"/>
        <n v="1000000341"/>
        <n v="1000000346"/>
        <n v="1000000350"/>
        <n v="1000000351"/>
        <n v="1000000355"/>
        <n v="1000000358"/>
        <n v="1000000359"/>
        <n v="1000000360"/>
        <n v="1000000364"/>
        <n v="1000000365"/>
        <n v="1000000368"/>
        <n v="1000000370"/>
        <n v="1000000372"/>
        <n v="1000000373"/>
        <n v="1000000375"/>
        <n v="1000000377"/>
        <n v="1000000380"/>
        <n v="1000000383"/>
        <n v="1000000384"/>
        <n v="1000000385"/>
        <n v="1000000388"/>
        <n v="1000000389"/>
        <n v="1000000391"/>
        <n v="1000000393"/>
        <n v="1000000395"/>
        <n v="1000000397"/>
        <n v="1000000398"/>
        <n v="1000000400"/>
        <n v="1000000401"/>
        <n v="1000000404"/>
        <n v="1000000407"/>
        <n v="1000000413"/>
        <n v="1000000414"/>
        <n v="1000000415"/>
        <n v="1000000416"/>
        <n v="1000000417"/>
        <n v="1000000418"/>
        <n v="1000000422"/>
        <n v="1000000423"/>
        <n v="1000000428"/>
        <n v="1000000431"/>
        <n v="1000000432"/>
        <n v="1000000434"/>
        <n v="1000000435"/>
        <n v="1000000437"/>
        <n v="1000000439"/>
        <n v="1000000442"/>
        <n v="1000000443"/>
        <n v="1000000444"/>
        <n v="1000000445"/>
        <n v="1000000446"/>
        <n v="1000000447"/>
        <n v="1000000448"/>
        <n v="1000000455"/>
        <n v="1000000457"/>
        <n v="1000000458"/>
        <n v="1000000461"/>
        <n v="1000000462"/>
        <n v="1000000464"/>
        <n v="1000000465"/>
        <n v="1000000467"/>
        <n v="1000000468"/>
        <n v="1000000470"/>
        <n v="1000000471"/>
        <n v="1000000472"/>
        <n v="1000000473"/>
        <n v="1000000474"/>
        <n v="1000000476"/>
        <n v="1000000477"/>
        <n v="1000000478"/>
        <n v="1000000481"/>
        <n v="1000000483"/>
        <n v="1000000484"/>
        <n v="1000000485"/>
        <n v="1000000486"/>
        <n v="1000000487"/>
        <n v="1000000488"/>
        <n v="1000000489"/>
        <n v="1000000490"/>
        <n v="1000000491"/>
        <n v="1000000492"/>
        <n v="1000000493"/>
        <n v="1000000494"/>
        <n v="1000000495"/>
        <n v="1000000496"/>
        <n v="1000000497"/>
        <n v="1000000498"/>
        <n v="1000000499"/>
        <n v="1000000501"/>
        <n v="1000000502"/>
        <n v="1000000503"/>
        <n v="1000000504"/>
        <n v="1000000506"/>
        <n v="1000000508"/>
        <n v="1000000509"/>
        <n v="1000000510"/>
        <n v="1000000511"/>
        <n v="1000000512"/>
        <n v="1000000513"/>
        <n v="1000000514"/>
        <n v="1000000515"/>
        <n v="1000000519"/>
        <n v="1000000521"/>
        <n v="1000000522"/>
        <n v="1000000523"/>
        <n v="1000000524"/>
        <n v="1000000525"/>
        <n v="1000000527"/>
        <n v="1000000528"/>
        <n v="1000000529"/>
        <n v="1000000530"/>
        <n v="1000000532"/>
        <n v="1000000534"/>
        <n v="1000000535"/>
        <n v="1000000538"/>
        <n v="1000000539"/>
        <n v="1000000541"/>
        <n v="1000000542"/>
        <n v="1000000544"/>
        <n v="1000000546"/>
        <n v="1000000548"/>
        <n v="1000000549"/>
        <n v="1000000551"/>
        <n v="1000000552"/>
        <n v="1000000553"/>
        <n v="1000000554"/>
        <n v="1000000555"/>
        <n v="1000000557"/>
        <n v="1000000558"/>
        <n v="1000000559"/>
        <n v="1000000561"/>
        <n v="1000000562"/>
        <n v="1000000569"/>
        <n v="1000000573"/>
        <n v="1000000577"/>
        <n v="1000000578"/>
        <n v="1000000579"/>
        <n v="1000000582"/>
        <n v="1000000583"/>
        <n v="1000000584"/>
        <n v="1000000587"/>
        <n v="1000000588"/>
        <n v="1000000589"/>
        <n v="1000000591"/>
        <n v="1000000593"/>
        <n v="1000000594"/>
        <n v="1000000597"/>
        <n v="1000000598"/>
        <n v="1000000604"/>
        <n v="1000000605"/>
        <n v="1000000607"/>
        <n v="1000000609"/>
        <n v="1000000611"/>
        <n v="1000000613"/>
        <n v="1000000614"/>
        <n v="1000000615"/>
        <n v="1000000616"/>
        <n v="1000000618"/>
        <n v="1000000620"/>
        <n v="1000000621"/>
        <n v="1000000623"/>
        <n v="1000000624"/>
        <n v="1000000627"/>
        <n v="1000000629"/>
        <n v="1000000630"/>
        <n v="1000000631"/>
        <n v="1000000633"/>
        <n v="1000000634"/>
        <n v="1000000637"/>
        <n v="1000000638"/>
        <n v="1000000642"/>
        <n v="1000000646"/>
        <n v="1000000647"/>
        <n v="1000000652"/>
        <n v="1000000653"/>
        <n v="1000000654"/>
        <n v="1000000655"/>
        <n v="1000000657"/>
        <n v="1000000658"/>
        <n v="1000000659"/>
        <n v="1000000661"/>
        <n v="1000000665"/>
        <n v="1000000666"/>
        <n v="1000000667"/>
        <n v="1000000668"/>
        <n v="1000000669"/>
        <n v="1000000670"/>
        <n v="1000000671"/>
        <n v="1000000672"/>
        <n v="1000000673"/>
        <n v="1000000675"/>
        <n v="1000000679"/>
        <n v="1000000683"/>
        <n v="1000000692"/>
        <n v="1000000694"/>
        <n v="1000000695"/>
        <n v="1000000696"/>
        <n v="1000000697"/>
        <n v="1000000699"/>
        <n v="1000000701"/>
        <n v="1000000702"/>
        <n v="1000000707"/>
        <n v="1000000716"/>
        <n v="1000000717"/>
        <n v="1000000718"/>
        <n v="1000000719"/>
        <n v="1000000720"/>
        <n v="1000000722"/>
        <n v="1000000725"/>
        <n v="1000000726"/>
        <n v="1000000728"/>
        <n v="1000000729"/>
        <n v="1000000731"/>
        <n v="1000000732"/>
        <n v="1000000733"/>
        <n v="1000000734"/>
        <n v="1000000735"/>
        <n v="1000000736"/>
        <n v="1000000737"/>
        <n v="1000000738"/>
        <n v="1000000740"/>
        <n v="1000000741"/>
        <n v="1000000742"/>
        <n v="1000000744"/>
        <n v="1000000745"/>
        <n v="1000000746"/>
        <n v="1000000749"/>
        <n v="1000000751"/>
        <n v="1000000752"/>
        <n v="1000000753"/>
        <n v="1000000757"/>
        <n v="1000000760"/>
        <n v="1000000761"/>
        <n v="1000000763"/>
        <n v="1000000767"/>
        <n v="1000000768"/>
        <n v="1000000769"/>
        <n v="1000000770"/>
        <n v="1000000772"/>
        <n v="1000000773"/>
        <n v="1000000774"/>
        <n v="1000000775"/>
        <n v="1000000776"/>
        <n v="1000000780"/>
        <n v="1000000781"/>
        <n v="1000000782"/>
        <n v="1000000784"/>
        <n v="1000000786"/>
        <n v="1000000788"/>
        <n v="1000000789"/>
        <n v="1000000790"/>
        <n v="1000000792"/>
        <n v="1000000794"/>
        <n v="1000000797"/>
        <n v="1000000798"/>
        <n v="1000000799"/>
        <n v="1000000800"/>
        <n v="1000000801"/>
        <n v="1000000802"/>
        <n v="1000000803"/>
        <n v="1000000804"/>
        <n v="1000000805"/>
        <n v="1000000806"/>
        <n v="1000000807"/>
        <n v="1000000808"/>
        <n v="1000000809"/>
        <n v="1000000810"/>
        <n v="1000000811"/>
        <n v="1000000812"/>
        <n v="1000000815"/>
        <n v="1000000816"/>
        <n v="1000000817"/>
        <n v="1000000818"/>
        <n v="1000000819"/>
        <n v="1000000820"/>
        <n v="1000000821"/>
        <n v="1000000822"/>
        <n v="1000000823"/>
        <n v="1000000825"/>
        <n v="1000000826"/>
        <n v="1000000827"/>
        <n v="1000000828"/>
        <n v="1000000829"/>
        <n v="1000000832"/>
        <n v="1000000834"/>
        <n v="1000000836"/>
        <n v="1000000839"/>
        <n v="1000000842"/>
        <n v="1000000843"/>
        <n v="1000000890"/>
        <n v="1000000893"/>
        <n v="1000000894"/>
        <n v="1000000895"/>
        <n v="1000000901"/>
        <n v="1000000907"/>
        <n v="1000000909"/>
        <n v="1000000911"/>
        <n v="1000000914"/>
        <n v="1000000915"/>
        <n v="1000000916"/>
        <n v="1000000918"/>
        <n v="1000000919"/>
        <n v="1000000920"/>
        <n v="1000000922"/>
        <n v="1000000925"/>
        <n v="1000000927"/>
        <n v="1000000929"/>
        <n v="1000000930"/>
        <n v="1000000931"/>
        <n v="1000000934"/>
        <n v="1000000935"/>
        <n v="1000000936"/>
        <n v="1000000940"/>
        <n v="1000000942"/>
        <n v="1000000943"/>
        <n v="1000000944"/>
        <n v="1000000945"/>
        <n v="1000000946"/>
        <n v="1000000948"/>
        <n v="1000000949"/>
        <n v="1000000950"/>
        <n v="1000000953"/>
        <n v="1000000958"/>
        <n v="1000000959"/>
        <n v="1000000962"/>
        <n v="1000000963"/>
        <n v="1000000965"/>
        <n v="1000000966"/>
        <n v="1000000969"/>
        <n v="1000000970"/>
        <n v="1000000972"/>
        <n v="1000000975"/>
        <n v="1000000976"/>
        <n v="1000000983"/>
        <n v="1000000985"/>
        <n v="1000000990"/>
        <n v="1000000991"/>
        <n v="1000000996"/>
        <n v="1000000999"/>
        <n v="1000001001"/>
        <n v="1000001002"/>
        <n v="1000001006"/>
        <n v="1000001007"/>
        <n v="1000001008"/>
        <n v="1000001014"/>
        <n v="1000001016"/>
        <n v="1000001017"/>
        <n v="1000001018"/>
        <n v="1000001020"/>
        <n v="1000001024"/>
        <n v="1000001025"/>
        <n v="1000001027"/>
        <n v="1000001029"/>
        <n v="1000001031"/>
        <n v="1000001032"/>
        <n v="1000001033"/>
        <n v="1000001034"/>
        <n v="1000001035"/>
        <n v="1000001036"/>
        <n v="1000001037"/>
        <n v="1000001038"/>
        <n v="1000001041"/>
        <n v="1000001042"/>
        <n v="1000001043"/>
        <n v="1000001047"/>
        <n v="1000001051"/>
        <n v="1000001052"/>
        <n v="1000001055"/>
        <n v="1000001057"/>
        <n v="1000001062"/>
        <n v="1000001065"/>
        <n v="1000001066"/>
        <n v="1000001067"/>
        <n v="1000001068"/>
        <n v="1000001069"/>
        <n v="1000001070"/>
        <n v="1000001077"/>
        <n v="1000001078"/>
        <n v="1000001082"/>
        <n v="1000001083"/>
        <n v="1000001085"/>
        <n v="1000001088"/>
        <n v="1000001089"/>
        <n v="1000001090"/>
        <n v="1000001093"/>
        <n v="1000001095"/>
        <n v="1000001098"/>
        <n v="1000001099"/>
        <n v="1000001102"/>
        <n v="1000001103"/>
        <n v="1000001105"/>
        <n v="1000001107"/>
        <n v="1000001108"/>
        <n v="1000001109"/>
        <n v="1000001111"/>
        <n v="1000001140"/>
        <n v="1000001141"/>
        <n v="1000001143"/>
        <n v="1000001144"/>
        <n v="1000001146"/>
        <n v="1000001147"/>
        <n v="1000001148"/>
        <n v="1000001150"/>
        <n v="1000001153"/>
        <n v="1000001154"/>
        <n v="1000001165"/>
        <n v="1000001170"/>
        <n v="1000001174"/>
        <n v="1000001177"/>
        <n v="1000001178"/>
        <n v="1000001183"/>
        <n v="1000001186"/>
        <n v="1000001189"/>
        <n v="1000001190"/>
        <n v="1000001195"/>
        <n v="1000001197"/>
        <n v="1000001198"/>
        <n v="1000001199"/>
        <n v="1000001200"/>
        <n v="1000001211"/>
        <n v="1000001212"/>
        <n v="1000001224"/>
        <n v="1000001225"/>
        <n v="1000001228"/>
        <n v="1000001229"/>
        <n v="1000001230"/>
        <n v="1000001231"/>
        <n v="1000001232"/>
        <n v="1000001233"/>
        <n v="1000001234"/>
        <n v="1000001236"/>
        <n v="1000001238"/>
        <n v="1000001239"/>
        <n v="1000001241"/>
        <n v="1000001242"/>
        <n v="1000001244"/>
        <n v="1000001245"/>
        <n v="1000001250"/>
        <n v="1000001251"/>
        <n v="1000001252"/>
        <n v="1000001254"/>
        <n v="1000001256"/>
        <n v="1000001257"/>
        <n v="1000001259"/>
        <n v="1000001261"/>
        <n v="1000001264"/>
        <n v="1000001265"/>
        <n v="1000001329"/>
        <n v="1000001330"/>
        <n v="1000001334"/>
        <n v="1000001335"/>
        <n v="1000001336"/>
        <n v="1000001337"/>
        <n v="1000001341"/>
        <n v="1000001351"/>
        <n v="1000001352"/>
        <n v="1000001354"/>
        <n v="1000001355"/>
        <n v="1000001357"/>
        <n v="1000001361"/>
        <n v="1000001365"/>
        <n v="1000001369"/>
        <n v="1000001371"/>
        <n v="1000001374"/>
        <n v="1000001377"/>
        <n v="1000001381"/>
        <n v="1000001384"/>
        <n v="1000001405"/>
        <n v="1000001406"/>
        <n v="1000001408"/>
        <n v="1000001411"/>
        <n v="1000001413"/>
        <n v="1000001415"/>
        <n v="1000001416"/>
        <n v="1000001417"/>
        <n v="1000001418"/>
        <n v="1000001419"/>
        <n v="1000001420"/>
        <n v="1000001421"/>
        <n v="1000001423"/>
        <n v="1000001425"/>
        <n v="1000001426"/>
        <n v="1000001428"/>
        <n v="1000001429"/>
        <n v="1000001433"/>
        <n v="1000001435"/>
        <n v="1000001437"/>
        <n v="1000001439"/>
        <n v="1000001441"/>
        <n v="1000001443"/>
        <n v="1000001444"/>
        <n v="1000001445"/>
        <n v="1000001446"/>
        <n v="1000001450"/>
        <n v="1000001451"/>
        <n v="1000001455"/>
        <n v="1000001459"/>
        <n v="1000001461"/>
        <n v="1000001462"/>
        <n v="1000001463"/>
        <n v="1000001465"/>
        <n v="1000001468"/>
        <n v="1000001469"/>
        <n v="1000001472"/>
        <n v="1000001477"/>
        <n v="1000001479"/>
        <n v="1000001480"/>
        <n v="1000001482"/>
        <n v="1000001483"/>
        <n v="1000001484"/>
        <n v="1000001485"/>
        <n v="1000001486"/>
        <n v="1000001490"/>
        <n v="1000001492"/>
        <n v="1000001494"/>
        <n v="1000001496"/>
        <n v="1000001497"/>
        <n v="1000001499"/>
        <n v="1000001500"/>
        <n v="1000001505"/>
        <n v="1000001507"/>
        <n v="1000001508"/>
        <n v="1000001509"/>
        <n v="1000001511"/>
        <n v="1000001515"/>
        <n v="1000001516"/>
        <n v="1000001519"/>
        <n v="1000001581"/>
        <n v="1000001583"/>
        <n v="1000001587"/>
        <n v="1000001590"/>
        <n v="1000001600"/>
        <n v="1000001609"/>
        <n v="1000001611"/>
        <n v="1000001615"/>
        <n v="1000001633"/>
        <n v="1000001638"/>
        <n v="1000001641"/>
        <n v="1000001642"/>
        <n v="1000001644"/>
        <n v="1000001647"/>
        <n v="1000001652"/>
        <n v="1000001654"/>
        <n v="1000001657"/>
        <n v="1000001665"/>
        <n v="1000001669"/>
        <n v="1000001671"/>
        <n v="1000001672"/>
        <n v="1000001675"/>
        <n v="1000001712"/>
        <n v="1000001716"/>
        <n v="1000001718"/>
        <n v="1000001719"/>
        <n v="1000001721"/>
        <n v="1000001722"/>
        <n v="1000001724"/>
        <n v="1000001727"/>
        <n v="1000001731"/>
        <n v="1000001732"/>
        <n v="1000001734"/>
        <n v="1000001735"/>
        <n v="1000001736"/>
        <n v="1000001804"/>
        <n v="1000001813"/>
        <n v="1000001815"/>
        <n v="1000001818"/>
        <n v="1000001820"/>
        <n v="1000001821"/>
        <n v="1000001827"/>
        <n v="1000001874"/>
        <n v="1000001877"/>
        <n v="1000001879"/>
        <n v="1000001887"/>
        <n v="1000001892"/>
        <n v="1000001901"/>
        <n v="1000001910"/>
        <n v="1000001914"/>
        <n v="1000001916"/>
        <n v="1000001917"/>
        <n v="1000001918"/>
        <n v="1000001920"/>
        <n v="1000001922"/>
        <n v="1000001924"/>
        <n v="1000001928"/>
        <n v="1000001930"/>
        <n v="1000001931"/>
        <n v="1000001932"/>
        <n v="1000001938"/>
        <n v="1000001942"/>
        <n v="1000001947"/>
        <n v="1000001950"/>
        <n v="1000001951"/>
        <n v="1000001952"/>
        <n v="1000001978"/>
        <n v="1000001988"/>
        <n v="1000001998"/>
        <n v="1000002000"/>
        <n v="1000002005"/>
        <n v="1000002006"/>
        <n v="1000002008"/>
        <n v="1000002010"/>
        <n v="1000002013"/>
        <n v="1000002024"/>
        <n v="1000002030"/>
        <n v="1000002031"/>
        <n v="1000002036"/>
        <n v="1000002041"/>
        <n v="1000002043"/>
        <n v="1000002044"/>
        <n v="1000002045"/>
        <n v="1000002049"/>
        <n v="1000002054"/>
        <n v="1000002057"/>
        <n v="1000002059"/>
        <n v="1000002064"/>
        <n v="1000002070"/>
        <n v="1000002072"/>
        <n v="1000002073"/>
        <n v="1000002074"/>
        <n v="1000002075"/>
        <n v="1000002083"/>
        <n v="1000002391"/>
        <n v="1000002392"/>
        <n v="1000002402"/>
        <n v="1000002403"/>
        <n v="1000002404"/>
        <n v="1000002405"/>
        <n v="1000002406"/>
        <n v="1000002409"/>
        <n v="1000002508"/>
        <n v="1000002510"/>
        <n v="1000002522"/>
        <n v="1000002535"/>
        <n v="1000002536"/>
        <n v="1000002546"/>
        <n v="1000002552"/>
        <n v="1000002553"/>
        <n v="1000002558"/>
        <n v="1000002559"/>
        <n v="1000002595"/>
        <n v="1000002605"/>
        <n v="1000002607"/>
        <n v="1000002609"/>
        <n v="1000002610"/>
        <n v="1000002612"/>
        <n v="1000002613"/>
        <n v="1000002617"/>
        <n v="1000002618"/>
        <n v="1000002619"/>
        <n v="1000002620"/>
        <n v="1000002621"/>
        <n v="1000002624"/>
        <n v="1000002627"/>
        <n v="1000002632"/>
        <n v="1000002633"/>
        <n v="1000002638"/>
        <n v="1000002639"/>
        <n v="1000002659"/>
        <n v="1000002665"/>
        <n v="1000002667"/>
        <n v="1000002670"/>
        <n v="1000002673"/>
        <n v="1000002679"/>
        <n v="1000002695"/>
        <n v="1000002702"/>
        <n v="1000002723"/>
        <n v="1000002726"/>
        <n v="1000002727"/>
        <n v="1000002728"/>
        <n v="1000002734"/>
        <n v="1000002740"/>
        <n v="1000002744"/>
        <n v="1000002746"/>
        <n v="1000002747"/>
        <n v="1000002748"/>
        <n v="1000002750"/>
        <n v="1000002751"/>
        <n v="1000002753"/>
        <n v="1000002754"/>
        <n v="1000002756"/>
        <n v="1000002757"/>
        <n v="1000002758"/>
        <n v="1000002759"/>
        <n v="1000002760"/>
        <n v="1000002761"/>
        <n v="1000002762"/>
        <n v="1000002763"/>
        <n v="1000002764"/>
        <n v="1000002772"/>
        <n v="1000002773"/>
        <n v="1000002774"/>
        <n v="1000002777"/>
        <n v="1000002781"/>
        <n v="1000002789"/>
        <n v="1000002795"/>
        <n v="1000002803"/>
        <n v="1000002808"/>
        <n v="1000002811"/>
        <n v="1000002812"/>
        <n v="1000002813"/>
        <n v="1000002816"/>
        <n v="1000002818"/>
        <n v="1000002820"/>
        <n v="1000002823"/>
        <n v="1000002833"/>
        <n v="1000002835"/>
        <n v="1000002837"/>
        <n v="1000002844"/>
        <n v="1000002845"/>
        <n v="1000002846"/>
        <n v="1000002847"/>
        <n v="1000002851"/>
        <n v="1000002856"/>
        <n v="1000002866"/>
        <n v="1000002867"/>
        <n v="1000002868"/>
        <n v="1000002889"/>
        <n v="1000002891"/>
        <n v="1000002901"/>
        <n v="1000002903"/>
        <n v="1000002960"/>
        <n v="1000002980"/>
        <n v="1000002981"/>
        <n v="1000002982"/>
        <n v="1000002990"/>
        <n v="1000003010"/>
        <n v="1000003020"/>
        <n v="1000003040"/>
        <n v="1000003061"/>
        <n v="1000003062"/>
        <n v="1000003080"/>
        <n v="1000003100"/>
        <n v="1000003112"/>
        <n v="1000003114"/>
        <n v="1000003116"/>
        <n v="1000003120"/>
        <n v="1000003122"/>
        <n v="1000003125"/>
        <n v="1000003126"/>
        <n v="1000003133"/>
        <n v="1000003134"/>
        <n v="1000003136"/>
        <n v="1000003158"/>
        <n v="1000003161"/>
        <n v="1000003162"/>
        <n v="1000003164"/>
        <n v="1000003166"/>
        <n v="1000003168"/>
        <n v="1000003171"/>
        <n v="1000003182"/>
        <n v="1000003184"/>
        <n v="1000003186"/>
        <n v="1000003188"/>
        <n v="1000003189"/>
        <n v="1000003191"/>
        <n v="1000003192"/>
        <n v="1000003193"/>
        <n v="1000003200"/>
        <n v="1000003202"/>
        <n v="1000003203"/>
        <n v="1000003208"/>
        <n v="1000003211"/>
        <n v="1000003232"/>
        <n v="1000003242"/>
        <n v="1000003243"/>
        <n v="1000003246"/>
        <n v="1000003247"/>
        <n v="1000003249"/>
        <n v="1000003250"/>
        <n v="1000003273"/>
        <n v="1000003274"/>
        <n v="1000003278"/>
        <n v="1000003280"/>
        <n v="1000003282"/>
        <n v="1000003292"/>
        <n v="1000003294"/>
        <n v="1000003303"/>
        <n v="1000003304"/>
        <n v="1000003306"/>
        <n v="1000003308"/>
        <n v="1000003309"/>
        <n v="1000003310"/>
        <n v="1000003311"/>
        <n v="1000003314"/>
        <n v="1000003323"/>
        <n v="1000003324"/>
        <n v="1000003325"/>
        <n v="1000003326"/>
        <n v="1000003332"/>
        <n v="1000003344"/>
        <n v="1000003366"/>
        <n v="1000003367"/>
        <n v="1000003373"/>
        <n v="1000003382"/>
        <n v="1000003385"/>
        <n v="1000003386"/>
        <n v="1000003387"/>
        <n v="1000003392"/>
        <n v="1000003393"/>
        <n v="1000003396"/>
        <n v="1000003398"/>
        <n v="1000003399"/>
        <n v="1000003402"/>
        <n v="1000003407"/>
        <n v="1000003415"/>
        <n v="1000003424"/>
        <n v="1000003425"/>
        <n v="1000003429"/>
        <n v="1000003443"/>
        <n v="1000003445"/>
        <n v="1000003447"/>
        <n v="1000003452"/>
        <n v="1000003454"/>
        <n v="1000003462"/>
        <n v="1000003473"/>
        <n v="1000003477"/>
        <n v="1000003479"/>
        <n v="1000003483"/>
        <n v="1000003488"/>
        <n v="1000003489"/>
        <n v="1000003490"/>
        <n v="1000003493"/>
        <n v="1000003495"/>
        <n v="1000003496"/>
        <n v="1000003497"/>
        <n v="1000003500"/>
        <n v="1000003501"/>
        <n v="1000003502"/>
        <n v="1000003503"/>
        <n v="1000003505"/>
        <n v="1000003508"/>
        <n v="1000003511"/>
        <n v="1000003513"/>
        <n v="1000003515"/>
        <n v="1000003516"/>
        <n v="1000003517"/>
        <n v="1000003519"/>
        <n v="1000003521"/>
        <n v="1000003525"/>
        <n v="1000003527"/>
        <n v="1000003529"/>
        <n v="1000003531"/>
        <n v="1000003532"/>
        <n v="1000003533"/>
        <n v="1000003544"/>
        <n v="1000003545"/>
        <n v="1000003549"/>
        <n v="1000003551"/>
        <n v="1000003553"/>
        <n v="1000003554"/>
        <n v="1000003556"/>
        <n v="1000003565"/>
        <n v="1000003566"/>
        <n v="1000003586"/>
        <n v="1000003589"/>
        <n v="1000003590"/>
        <n v="1000003592"/>
        <n v="1000003595"/>
        <n v="1000003596"/>
        <n v="1000003597"/>
        <n v="1000003598"/>
        <n v="1000003599"/>
        <n v="1000003606"/>
        <n v="1000003607"/>
        <n v="1000003610"/>
        <n v="1000003611"/>
        <n v="1000003612"/>
        <n v="1000003613"/>
        <n v="1000003614"/>
        <n v="1000003615"/>
        <n v="1000003616"/>
        <n v="1000003632"/>
        <n v="1000003635"/>
        <n v="1000003637"/>
        <n v="1000003642"/>
        <n v="1000003643"/>
        <n v="1000003645"/>
        <n v="1000003653"/>
        <n v="1000003655"/>
        <n v="1000003658"/>
        <n v="1000003663"/>
        <n v="1000003675"/>
        <n v="1000003676"/>
        <n v="1000003677"/>
        <n v="1000003683"/>
        <n v="1000003692"/>
        <n v="1000003698"/>
        <n v="1000003700"/>
        <n v="1000003702"/>
        <n v="1000003713"/>
        <n v="1000003714"/>
        <n v="1000003715"/>
        <n v="1000003716"/>
        <n v="1000003721"/>
        <n v="1000003723"/>
        <n v="1000003725"/>
        <n v="1000003726"/>
        <n v="1000003727"/>
        <n v="1000003728"/>
        <n v="1000003730"/>
        <n v="1000003731"/>
        <n v="1000003732"/>
        <n v="1000003743"/>
        <n v="1000003744"/>
        <n v="1000003745"/>
        <n v="1000003746"/>
        <n v="1000003747"/>
        <n v="1000003751"/>
        <n v="1000003756"/>
        <n v="1000003762"/>
        <n v="1000003763"/>
        <n v="1000003767"/>
        <n v="1000003768"/>
        <n v="1000003772"/>
        <n v="1000003773"/>
        <n v="1000003782"/>
        <n v="1000003783"/>
        <n v="1000003785"/>
        <n v="1000003787"/>
        <n v="1000003789"/>
        <n v="1000003791"/>
        <n v="1000003794"/>
        <n v="1000003795"/>
        <n v="1000003796"/>
        <n v="1000003799"/>
        <n v="1000003802"/>
        <n v="1000003803"/>
        <n v="1000003805"/>
        <n v="1000003806"/>
        <n v="1000003807"/>
        <n v="1000003809"/>
        <n v="1000003810"/>
        <n v="1000003815"/>
        <n v="1000003816"/>
        <n v="1000003817"/>
        <n v="1000003818"/>
        <n v="1000003822"/>
        <n v="1000003823"/>
        <n v="1000003833"/>
        <n v="1000003840"/>
        <n v="1000003841"/>
        <n v="1000003842"/>
        <n v="1000003843"/>
        <n v="1000003844"/>
        <n v="1000003845"/>
        <n v="1000003846"/>
        <n v="1000003852"/>
        <n v="1000003854"/>
        <n v="1000003855"/>
        <n v="1000003863"/>
        <n v="1000003864"/>
        <n v="1000003867"/>
        <n v="1000003868"/>
        <n v="1000003869"/>
        <n v="1000003870"/>
        <n v="1000003871"/>
        <n v="1000003873"/>
        <n v="1000003874"/>
        <n v="1000003876"/>
        <n v="1000003877"/>
        <n v="1000003881"/>
        <n v="1000003885"/>
        <n v="1000003886"/>
        <n v="1000003889"/>
        <n v="1000003890"/>
        <n v="1000003892"/>
        <n v="1000003893"/>
        <n v="1000003894"/>
        <n v="1000003895"/>
        <n v="1000003896"/>
        <n v="1000003897"/>
        <n v="1000003898"/>
        <n v="1000003900"/>
        <n v="1000003901"/>
        <n v="1000003902"/>
        <n v="1000003904"/>
        <n v="1000003907"/>
        <n v="1000003908"/>
        <n v="1000003910"/>
        <n v="1000003911"/>
        <n v="1000003912"/>
        <n v="1000003914"/>
        <n v="1000003915"/>
        <n v="1000003916"/>
        <n v="1000003918"/>
        <n v="1000003919"/>
        <n v="1000003920"/>
        <n v="1000003921"/>
        <n v="1000003922"/>
        <n v="1000003924"/>
        <n v="1000003926"/>
        <n v="1000003927"/>
        <n v="1000003928"/>
        <n v="1000003931"/>
        <n v="1000003932"/>
        <n v="1000003934"/>
        <n v="1000003935"/>
        <n v="1000003936"/>
        <n v="1000003942"/>
        <n v="1000003945"/>
        <n v="1000003948"/>
        <n v="1000003952"/>
        <n v="1000003953"/>
        <n v="1000003955"/>
        <n v="1000003957"/>
        <n v="1000003962"/>
        <n v="1000003963"/>
        <n v="1000003964"/>
        <n v="1000003965"/>
        <n v="1000003966"/>
        <n v="1000003968"/>
        <n v="1000003969"/>
        <n v="1000003971"/>
        <n v="1000003972"/>
        <n v="1000003973"/>
        <n v="1000003975"/>
        <n v="1000003983"/>
        <n v="1000003984"/>
        <n v="1000003987"/>
        <n v="1000003989"/>
        <n v="1000003990"/>
        <n v="1000003991"/>
        <n v="1000003994"/>
        <n v="1000003995"/>
        <n v="1000003996"/>
        <n v="1000003997"/>
        <n v="1000003999"/>
        <n v="1000004000"/>
        <n v="1000004001"/>
        <n v="1000004002"/>
        <n v="1000004004"/>
        <n v="1000004005"/>
        <n v="1000004006"/>
        <n v="1000004007"/>
        <n v="1000004008"/>
        <n v="1000004009"/>
        <n v="1000004010"/>
        <n v="1000004012"/>
        <n v="1000004014"/>
        <n v="1000004016"/>
        <n v="1000004017"/>
        <n v="1000004019"/>
        <n v="1000004020"/>
        <n v="1000004022"/>
        <n v="1000004023"/>
        <n v="1000004024"/>
        <n v="1000004025"/>
        <n v="1000004026"/>
        <n v="1000004033"/>
        <n v="1000004034"/>
        <n v="1000004035"/>
        <n v="1000004036"/>
        <n v="1000004038"/>
        <n v="1000004039"/>
        <n v="1000004042"/>
        <n v="1000004043"/>
        <n v="1000004044"/>
        <n v="1000004046"/>
        <n v="1000004047"/>
        <n v="1000004049"/>
        <n v="1000004050"/>
        <n v="1000004052"/>
        <n v="1000004054"/>
        <n v="1000004062"/>
        <n v="1000004063"/>
        <n v="1000004064"/>
        <n v="1000004065"/>
        <n v="1000004067"/>
        <n v="1000004068"/>
        <n v="1000004069"/>
        <n v="1000004072"/>
        <n v="1000004073"/>
        <n v="1000004074"/>
        <n v="1000004075"/>
        <n v="1000004076"/>
        <n v="1000004077"/>
        <n v="1000004082"/>
        <n v="1000004083"/>
        <n v="1000004084"/>
        <n v="1000004085"/>
        <n v="1000004086"/>
        <n v="1000004087"/>
        <n v="1000004088"/>
        <n v="1000004090"/>
        <n v="1000004091"/>
        <n v="1000004094"/>
        <n v="1000004095"/>
        <n v="1000004097"/>
        <n v="1000004099"/>
        <n v="1000004100"/>
        <n v="1000004103"/>
        <n v="1000004104"/>
        <n v="1000004105"/>
        <n v="1000004106"/>
        <n v="1000004108"/>
        <n v="1000004109"/>
        <n v="1000004110"/>
        <n v="1000004111"/>
        <n v="1000004112"/>
        <n v="1000004113"/>
        <n v="1000004114"/>
        <n v="1000004115"/>
        <n v="1000004116"/>
        <n v="1000004117"/>
        <n v="1000004118"/>
        <n v="1000004119"/>
        <n v="1000004120"/>
        <n v="1000004121"/>
        <n v="1000004122"/>
        <n v="1000004123"/>
        <n v="1000004124"/>
        <n v="1000004126"/>
        <n v="1000004132"/>
        <n v="1000004133"/>
        <n v="1000004134"/>
        <n v="1000004136"/>
        <n v="1000004137"/>
        <n v="1000004138"/>
        <n v="1000004139"/>
        <n v="1000004141"/>
        <n v="1000004142"/>
        <n v="1000004145"/>
        <n v="1000004146"/>
        <n v="1000004147"/>
        <n v="1000004149"/>
        <n v="1000004150"/>
        <n v="1000004151"/>
        <n v="1000004152"/>
        <n v="1000004155"/>
        <n v="1000004156"/>
        <n v="1000004157"/>
      </sharedItems>
    </cacheField>
    <cacheField name="DEALERS NAME" numFmtId="0">
      <sharedItems count="1312">
        <s v="A ACHUMI HARDWARE &amp; PAINTS"/>
        <s v="A B HARDWARE STORE"/>
        <s v="A K ENTERPRISE (JOR)"/>
        <s v="A K ENTERPRISES"/>
        <s v="A M B ENTERPRISE"/>
        <s v="A M HARDWARE"/>
        <s v="A R ENTERPRISE"/>
        <s v="A S HARDWARE STORE"/>
        <s v="A STAR STORE"/>
        <s v="A. HAQUE HARDWARE"/>
        <s v="A.B. ENTERPRISE (NLP)"/>
        <s v="A.B.C. ENTERPRISE - TURA"/>
        <s v="A.H. HARDWARE SHOP"/>
        <s v="A.I. TRADERS"/>
        <s v="A.I.ENTERPRISE"/>
        <s v="A.J. ENTERPRISES"/>
        <s v="A.K. HARDWARE"/>
        <s v="A.K. TRADERS"/>
        <s v="A.K.ENTERPRISE"/>
        <s v="A.N. TRADERS"/>
        <s v="AAD HOME SOLUTION"/>
        <s v="AAI LAXMI ENTERPRISE"/>
        <s v="AAKASH ENTERPRISE"/>
        <s v="AASBAB"/>
        <s v="AASHIYANA BUILDCON"/>
        <s v="AAYAN TRADING"/>
        <s v="ABDIN HARDWARE"/>
        <s v="ABDUL CONSTRUCTION"/>
        <s v="ABDUL KARIM ENTERPRISE"/>
        <s v="ABDUL SOVAN"/>
        <s v="ABRAR STEEL"/>
        <s v="ADEE ENTERPRISES"/>
        <s v="ADHIKARY ENTERPRISE"/>
        <s v="ADIBA TRADERS"/>
        <s v="ADIL HARDWARE"/>
        <s v="ADITYA ENTERPRISES (BIRNODH)"/>
        <s v="ADVANCE ENTERPRISE"/>
        <s v="AFSANA HARDWARE"/>
        <s v="AFSANA HARDWARE (SILBORI)"/>
        <s v="AFSHANA HARDWARE"/>
        <s v="AGARWAL TRADING CO"/>
        <s v="AGARWALLA STORES"/>
        <s v="AGM TRADERS"/>
        <s v="AHAMED HARDWARE"/>
        <s v="AIE CONSTRUCTION"/>
        <s v="AJAY KUMAR AGARWALLA"/>
        <s v="AJAY R MARAK"/>
        <s v="AJAY TRADERS"/>
        <s v="AJOY BHATTACHARJEE"/>
        <s v="AKBAR TRADERS"/>
        <s v="AKSHAYA STEEL AND HARDWARE STORES"/>
        <s v="ALAM AGRO INDUSTRY"/>
        <s v="ALAM HARDWARE"/>
        <s v="ALAM TRADERS"/>
        <s v="ALI HARDWARE (GADONG)"/>
        <s v="ALIM ENTERPRISE"/>
        <s v="ALLIED TRADERS"/>
        <s v="ALPANA INDUSTRY AND HARDWARE SHOP"/>
        <s v="AMAN HARDWARE STORE"/>
        <s v="AMAR STEEL"/>
        <s v="AMAR TRADING CO. (NIRJULI)"/>
        <s v="AMIN HARDWARE &amp; ENTERPRISE"/>
        <s v="AMIN TRADERS"/>
        <s v="AMIR HAMZA"/>
        <s v="AMIR HUSSAIN LASKAR"/>
        <s v="AMIT ENTERPRISES"/>
        <s v="AMITA TRADERS"/>
        <s v="AMIYO STORE"/>
        <s v="AMKEY TIMBERS"/>
        <s v="AMSONS"/>
        <s v="AMULYA PAUL"/>
        <s v="AMY TRADING (MIZ)"/>
        <s v="ANAND KUMAR JAJODIA"/>
        <s v="ANAND TRADERS (BHAGALPUR)"/>
        <s v="ANANDA TRADERS"/>
        <s v="ANAYPRIYA INFRA AND TRANSPORT PRIVATE LIMITED"/>
        <s v="ANGELAS ENTERPRISE"/>
        <s v="ANIA ENTERPRISES"/>
        <s v="ANIL HARDWARE"/>
        <s v="ANIMA SINHA"/>
        <s v="ANISUR ZAMAN"/>
        <s v="ANJALI CEMENT AND HARDWARES"/>
        <s v="ANJALI HARDWARE"/>
        <s v="ANJAN DEBNATH"/>
        <s v="ANJANA TRADERS"/>
        <s v="ANJANI ENTERPRISES LIMITED"/>
        <s v="ANJUM TRADING"/>
        <s v="ANKIT HARDWARE"/>
        <s v="ANKUR ENTERPRISES (MADHEPURA)"/>
        <s v="ANKUR TRADERS"/>
        <s v="ANNAPURNA TRADE SYNDICATE"/>
        <s v="ANNAPURNA TRADERS"/>
        <s v="ANSARI ENTERPRISE"/>
        <s v="ANUSHKA TRADERS"/>
        <s v="ANUSUIYA CYCLE &amp; HARDWARE STORE"/>
        <s v="APURBA KR GOGOI HARDWARE"/>
        <s v="APURBA TRADERS"/>
        <s v="ARCHANA STORES"/>
        <s v="ARHAM ENTERPRISES"/>
        <s v="ARIHANT AGENCIES"/>
        <s v="ARIHANT ENTERPRISE (MANKACHAR)"/>
        <s v="ARPITA HARDWARE &amp; VARIETIES"/>
        <s v="ARUN CHANDRA SAHA"/>
        <s v="ARUN PAUL &amp; BROTHERS"/>
        <s v="ARUNACHAL TRADERS"/>
        <s v="ARUNODAY"/>
        <s v="ASHA HARDWARE"/>
        <s v="ASHA TRADERS - BARIYAHI"/>
        <s v="ASHIES HARDWARE (JORHAT)"/>
        <s v="ASHIRUDDIN HARDWARE"/>
        <s v="ASHOK ENTERPRISE"/>
        <s v="ASHOK KEJARIWAL"/>
        <s v="ASHOK STEELS &amp; COMPANY"/>
        <s v="ASHUTOSH BHANDER"/>
        <s v="ASIF ENTERPRISE"/>
        <s v="ASOMI ENTERPRISE"/>
        <s v="ASSAM HARDWARE (GHY)"/>
        <s v="ASSAM MARBLES"/>
        <s v="ASSAM STORES"/>
        <s v="ASSAM STORES (TEZPUR)"/>
        <s v="ASSAM TRADERS (DHEMAJI)"/>
        <s v="ATEA CEMENT DAWR (AIZ)"/>
        <s v="ATLAS BUILDERS AND ARCHITECT"/>
        <s v="ATMARAM AGARWAL"/>
        <s v="AVIGNA DISTRIBUTORS"/>
        <s v="AYUSH HARDWARE"/>
        <s v="AYUSH TILES &amp; BATHWARE"/>
        <s v="AZIZ HARDWARE"/>
        <s v="B BORO ENTERPRISE"/>
        <s v="B D ENTERPRISE (AMGURI)"/>
        <s v="B D TRADERS"/>
        <s v="B.D. ENTERPRISE (GHY)"/>
        <s v="B.D. HARDWARE-TEZPUR"/>
        <s v="B.D.ENTERPRISE(LA)"/>
        <s v="B.M. HARDWARE"/>
        <s v="B.M.HARDWARE &amp; MACHINERY STORE"/>
        <s v="B.S. ENTERPRISE"/>
        <s v="BABA HARDWARE (DARRANG)"/>
        <s v="BABA LOKENATH CEMENT HOUSE"/>
        <s v="BABLU ENTERPRISE (SIMLITALA)"/>
        <s v="BABLU TRADERS"/>
        <s v="BABU HARDWARE"/>
        <s v="BABUL TRADERS"/>
        <s v="BABUMACHA CEMENT &amp; STEEL"/>
        <s v="BADSHAH ENTERPRISE (MORIGAON)"/>
        <s v="BAISHYA TRADERS"/>
        <s v="BAJRANG ENTERPRISES (SALUGARA)"/>
        <s v="BAJRANG HARDWARE"/>
        <s v="BAJRANG HARDWARE STORE-NLP"/>
        <s v="BAJRANG HOME STUDIO"/>
        <s v="BAJRANG TRADERS (RANIGANJ)"/>
        <s v="BAJRANG TRADERS (SAKRA)"/>
        <s v="BAJRANG TRADING CO"/>
        <s v="BAJRANGBALI HARDWARE"/>
        <s v="BAJRANGBALI STORES"/>
        <s v="BAKALI HARDWARE"/>
        <s v="BALAJI ENTERPRISE (NLP)"/>
        <s v="BALAJI HARDWARE (DIPHU)"/>
        <s v="BALAJI HARDWARE (NALBARI)"/>
        <s v="BALAJI HARDWER AND KRISHI BHANDAR"/>
        <s v="BALAJI STORE (LAKHIMPUR)"/>
        <s v="BALAJI TRADERS"/>
        <s v="BALDEODAS GHANSHYAM DAS"/>
        <s v="BANIA HARDWARE"/>
        <s v="BANIK ENTERPRISE"/>
        <s v="BANIK HARDWARE"/>
        <s v="BANKA BEHARI PAUL"/>
        <s v="BANWARILAL OMKARMULL"/>
        <s v="BAPI HARDWARE"/>
        <s v="BAPI MAJUMDER"/>
        <s v="BARBHUIYA TRADERS"/>
        <s v="BARDHAN TRADERS"/>
        <s v="BARKAT ENTERPRISES"/>
        <s v="BARUAH HARDWARE"/>
        <s v="BARUWATI HARDWARE"/>
        <s v="BASAIAWMOIT ENTERPRISE (SHILLONG)"/>
        <s v="BASANTI HARDWARE"/>
        <s v="BASU HARDWARE"/>
        <s v="BASUNDHARA ENTERPRISE"/>
        <s v="BEAUTY ENTERPRISE"/>
        <s v="BEE JO STORE (AIZ)"/>
        <s v="BEGRAJ MURLIDHAR"/>
        <s v="BENGAL CONCRETE INDUSTRIES"/>
        <s v="BENGAL HARDWARE STORES"/>
        <s v="BHAGWATI HARDWARE"/>
        <s v="BHAGWATI TRADER"/>
        <s v="BHAI BHAI ENTERPRISE (BONGAIGAON)"/>
        <s v="BHAI BHAI HARDWARE - KALIACHAK"/>
        <s v="BHAI BHAI HARDWARE (COOCHBIHAR)"/>
        <s v="BHAI BHAI STEELS"/>
        <s v="BHAITI HARDWARE &amp; FABRICATION"/>
        <s v="BHAJANLAL SHARMA &amp; CO - TSK"/>
        <s v="BHARAT CEMENT SUPPLIER"/>
        <s v="BHARAT ENTERPRISE"/>
        <s v="BHARAT INFRASTRUCTURE"/>
        <s v="BHARAT ISPAT"/>
        <s v="BHARAT STORE"/>
        <s v="BHATTA HARDWARE - NLP"/>
        <s v="BHAWANI STORE"/>
        <s v="BHOLA TRADERS"/>
        <s v="BHOWMIK BROTHERS"/>
        <s v="BHOWMIK HARDWARE (UDP)"/>
        <s v="BIBIDHA HARDWARE"/>
        <s v="BIJOY RAHA"/>
        <s v="BIJOY STORE - TEZ"/>
        <s v="BIKASH ENTERPRISE"/>
        <s v="BIKU ENTERPRISE (KAPILI)"/>
        <s v="BILLINDRO SANGMA"/>
        <s v="BILLSON GROUP"/>
        <s v="BIMAL HARDWARE - DRG"/>
        <s v="BIPLAB CHAKRABORTY"/>
        <s v="BIREN KUMAR"/>
        <s v="BISHESH &amp; BARSHAN"/>
        <s v="BISHNU ENTERPRISE (U.DINAJPUR)"/>
        <s v="BISHNU HARDWARE"/>
        <s v="BISHWANATH TRADERS"/>
        <s v="BISWAKARMA HARDWARE"/>
        <s v="BISWAKARMA HARDWARE (DMR)"/>
        <s v="BISWAS ENTERPRISE (GUWAHATI)"/>
        <s v="BISWAS HARDWARE STORES"/>
        <s v="BORAH BROTHERS"/>
        <s v="BORAH HARDWARE"/>
        <s v="BORUAH &amp; SONS ENTERPRISE"/>
        <s v="BRAHMAPUTRA ENTERPRISE"/>
        <s v="BRAHMAPUTRA HARDWARE"/>
        <s v="BRAHMAPUTRA HARDWARE (LAKHIPUR)"/>
        <s v="BRAHMAPUTRA SALES CORPORATION"/>
        <s v="BRAJENDRA STEEL - GHY"/>
        <s v="BROTHERS HARDWARE"/>
        <s v="BROTHERS HARDWARE (KOHIMA)"/>
        <s v="C &amp; R ENTERPRISE"/>
        <s v="C R ENTERPRISE"/>
        <s v="C.L.ENTERPRISES"/>
        <s v="CACHAR STEEL COMPANY"/>
        <s v="CEMENT CENTRE (MORAN)"/>
        <s v="CEMENT DAWR"/>
        <s v="CEMENT HOUSE (GHY)"/>
        <s v="CEMENT SUPPLY AGENCY"/>
        <s v="CHABUA HARDWARE"/>
        <s v="CHAIFUDDIN AHMED"/>
        <s v="CHANGMAI HARDWARE"/>
        <s v="CHAUDHARY HARDWARE AND SONS"/>
        <s v="CHAURASIA TRADING (SOBHANI)"/>
        <s v="CHENIREEMA TRADERS - DBR"/>
        <s v="CHHANGTE HARDWARE"/>
        <s v="CHHOGMAL OMPRAKASH"/>
        <s v="CHILAKHANA HARDWARE STORES"/>
        <s v="CHIRANG HARDWARE"/>
        <s v="CHITRA ENTERPRISE"/>
        <s v="CHITTARANJAN HARDWARE"/>
        <s v="CHOTU TRADERS"/>
        <s v="CHOUDHARY ENTERPRISES"/>
        <s v="CHOUDHURY &amp; PATWARY TRADERS"/>
        <s v="CHOUDHURY BROTHERS"/>
        <s v="CHOUDHURY HARDWARE"/>
        <s v="CHOUDHURY TRADERS"/>
        <s v="CHOWDHARY HARDWARE (DMR)"/>
        <s v="CHOWHAN ENTERPRISE"/>
        <s v="CHUNU HARDWARE"/>
        <s v="CHUTIA HARDWARE STORE"/>
        <s v="CORDIAL STORE"/>
        <s v="COSMOS PHOENIX"/>
        <s v="D P TRADERS"/>
        <s v="D-STEEL AND CEMENT STORE"/>
        <s v="D.B. ENTERPRISE (GHY)"/>
        <s v="D.L. BROS ENTERPRISES (AP)"/>
        <s v="D.N.S. ENTERPRISES"/>
        <s v="D.R. ENTERPRISE"/>
        <s v="DADA BHAI SUPPLIERS "/>
        <s v="DADA BHAI SUPPLY &amp; HARDWARE"/>
        <s v="DALIM KUMAR DAS"/>
        <s v="DAS &amp; SON'S"/>
        <s v="DAS BROTHERS"/>
        <s v="DAS ENTERPRISE-BAKSA"/>
        <s v="DAS GUPTA ENTERPRISE"/>
        <s v="DAS IRON AGENCY (AGARTALA)"/>
        <s v="DAS STORES"/>
        <s v="DATTA HOME APPLIANCE"/>
        <s v="DEB HARDWARE - SIL"/>
        <s v="DEB TRADERS"/>
        <s v="DEBABRATA SAHA"/>
        <s v="DEBNATH CEMENT HOUSE AND IRON STORES"/>
        <s v="DEBNATH HARDWARE STORE"/>
        <s v="DEBRATHA ENTERPRISE"/>
        <s v="DEEP ENTERPRISES"/>
        <s v="DEEPAK TRADERS - DURGAPUR"/>
        <s v="DEEPIKA ENTERPRISE"/>
        <s v="DEEPJYOTI STORE"/>
        <s v="DEKA AND SONS HARDWARE"/>
        <s v="DEKA ENTERPRISE"/>
        <s v="DEKA ENTERPRISE (AMAYAPUR)"/>
        <s v="DENNY BENNY ASSOCIATES"/>
        <s v="DEV ENTERPRISE"/>
        <s v="DEV HARDWARES"/>
        <s v="DEVI TRADERS"/>
        <s v="DEY &amp; SONS"/>
        <s v="DEY AGENCY "/>
        <s v="DEY ENTERPRISE - BABURHAT"/>
        <s v="DEY ENTERPRISE (GHUGHUMARI)"/>
        <s v="DEY HARDWARE"/>
        <s v="DHANANJOY SINGH"/>
        <s v="DHANDARIA TRADING CO."/>
        <s v="DHANESHWARI STEEL"/>
        <s v="DHAR AGENCY"/>
        <s v="DHARAMRAJI STORES"/>
        <s v="DHARMVEER HARDWARE AND ENTERPRISES"/>
        <s v="DHELIA &amp; SONS"/>
        <s v="DHIRAJ AGARWAL"/>
        <s v="DHRITI ENTERPRISE"/>
        <s v="DIBANG ENTERPRISES"/>
        <s v="DINGRA ENTERPRISE"/>
        <s v="DIPANKAR ENTERPRISE"/>
        <s v="DIPANKAR TRADE AGENCY"/>
        <s v="DIPTANU DAS - AGT"/>
        <s v="DIVYAM ENTERPRISE"/>
        <s v="DOLEY ENTERPRISE"/>
        <s v="DUDJAN STORE"/>
        <s v="DULAL CH. SAHA"/>
        <s v="DURGA STORE"/>
        <s v="DURGA TRADING (DARRANG)"/>
        <s v="DURGADUTTA AGARWAL (DARJEELING)"/>
        <s v="DUTTA HARDWARE"/>
        <s v="DUTTA STORE"/>
        <s v="DY BEREN ANAL ENTERPRISES"/>
        <s v="EASTERN TRADING"/>
        <s v="ECHA TOMBA ENTERPRISES"/>
        <s v="EJAJUL HARDWARE SHOP"/>
        <s v="EJD HARDWARE"/>
        <s v="EKBAL HARDWARE"/>
        <s v="EL-BE ENTERPRISE"/>
        <s v="ENGINEERING ENTERPRISES"/>
        <s v="ESHAN TRADERS"/>
        <s v="F.H.L. ENTERPRISE"/>
        <s v="F.R.ENTERPRISE"/>
        <s v="FAIZUL HOQUE BARBHUIYA"/>
        <s v="FARDEEN ENTERPRISES"/>
        <s v="FARHANA HARDWARE"/>
        <s v="FARUQUE HARDWARE"/>
        <s v="FLAH TRADERS"/>
        <s v="G D HARDWARES"/>
        <s v="G L ENTERPRISE"/>
        <s v="G S BUILDERS"/>
        <s v="G.B. TRADE CENTRE"/>
        <s v="G.D.HARDWARE"/>
        <s v="G.L. ENTERPRISE"/>
        <s v="G.M. TRADING"/>
        <s v="G.S. HARDWARE"/>
        <s v="G.S.RANI"/>
        <s v="GABRIEL ENTERPRISE"/>
        <s v="GANAPATI HARDWARE (GOLAGHAT)"/>
        <s v="GANAPATI HARDWARE (TEZPUR)"/>
        <s v="GANAPATI TRADE &amp; ELECTRICALS"/>
        <s v="GANESH HARDWARE"/>
        <s v="GANESHLAL PAWAN KUMAR"/>
        <s v="GANGA ENTERPRISES"/>
        <s v="GANGA HARDWARE (DARRANG)"/>
        <s v="GANGLE DALE ENTERPRISE"/>
        <s v="GANNAYAK BUILDERS"/>
        <s v="GANPATI STEEL - PHULWARIA"/>
        <s v="GANPATI TRADERS - BUDHMA"/>
        <s v="GARG ENTERPRISES"/>
        <s v="GARGI ENTERPRISE (LA)"/>
        <s v="GARODIA HARDWARE STORES"/>
        <s v="GAURAV ENTERPRISES"/>
        <s v="GAURIPUR ENTERPRISE (LOWER ASSAM)"/>
        <s v="GERUA ENTERPRISE"/>
        <s v="GHOSH ENTERPRISE - DHUPGURI"/>
        <s v="GHOSH TRADERS (UDP)"/>
        <s v="GIRRAJ TRADE AGENCY"/>
        <s v="GITA TRADERS"/>
        <s v="GITA TRADERS - SUPAUL"/>
        <s v="GITANJALI ENTERPRISE"/>
        <s v="GLOBAL CERAMIC PRIVATE LIMITED"/>
        <s v="GLOBAL ENTERPRISES - MNP"/>
        <s v="GLOBAL INFRATECH"/>
        <s v="GOLAGHAT HARDWARE"/>
        <s v="GOLAKGANJ HARDWARE STORES"/>
        <s v="GONESH HARDWARE STORES"/>
        <s v="GOODWILL HARDWARE"/>
        <s v="GOPAL TRADERS"/>
        <s v="GOPE VARIETIES"/>
        <s v="GOPINATH ENTERPRISE"/>
        <s v="GOPINATH SAHA"/>
        <s v="GOSWAMI HARDWARE"/>
        <s v="GOURAB SAHA"/>
        <s v="GOURANGA BHANDAR"/>
        <s v="GOURANGA TRADERS"/>
        <s v="GRACY ENTERPRISE"/>
        <s v="GREEN CENTER"/>
        <s v="GREENLAND HARDWARE STORES"/>
        <s v="GUMIN ENTERPRISES"/>
        <s v="GUPTA HARDWARE"/>
        <s v="GUPTA TRADERS - DAKSHIN DINAJPUR"/>
        <s v="GUPTA TRADERS - JAMALPUR"/>
        <s v="GURUDEV VARIETIES"/>
        <s v="GUWAHATI SUPPLY AGENCY"/>
        <s v="GYANADA STORE"/>
        <s v="GYANENDRA PAUL HARDWARE"/>
        <s v="GYANNAYAK STEEL"/>
        <s v="H.B. TRADERS"/>
        <s v="H.P. TRADERS"/>
        <s v="HADIQUL ISLAM"/>
        <s v="HAIDER HARDWARE"/>
        <s v="HALLELUJAH ENTERPRISE"/>
        <s v="HANCHARA HARDWARE STORE"/>
        <s v="HANUMAN BHANDAR (BOKOLIA)"/>
        <s v="HANUMAN ENTERPRISE (JHT)"/>
        <s v="HARA GOURI IRON STORES"/>
        <s v="HARDWARE CITY"/>
        <s v="HARDWARE HOUSE (SILAPATHAR)"/>
        <s v="HARI MOHAN TRADERS"/>
        <s v="HARI OM ENTERPRISE (GOLAGHAT)"/>
        <s v="HARI OM TRADERS (JALPAIGURI)"/>
        <s v="HARIOM HARDWARE (DHING)"/>
        <s v="HARSH ENTERPRISE"/>
        <s v="HARSHIT TRADERS"/>
        <s v="HAZARIKA HARDWARE"/>
        <s v="HERAMANI HARDWARE"/>
        <s v="HILLS HARDWARE &amp; GLASS"/>
        <s v="HIMADRI NATH"/>
        <s v="HIRALAL AGARWALA"/>
        <s v="HIRAMON PAUL"/>
        <s v="HIYA HARDWARE"/>
        <s v="HOQUE HARDWARE (BARPETA)"/>
        <s v="HUSSAIN HARDWARE STORES"/>
        <s v="HUSSAINI TRADERS"/>
        <s v="ICICLE ENTERPRISES"/>
        <s v="IMRAN HARDWARE"/>
        <s v="INDIAN TRADING"/>
        <s v="IR ENTERPRISES"/>
        <s v="IRSHAD FLAYS BRICKS"/>
        <s v="ISLAM HARDWARE (PHULBARI)"/>
        <s v="ISLAM HARDWARE STORE - NLP"/>
        <s v="ISLAM TRADERS"/>
        <s v="J &amp; J TRADERS (KARIMGANJ)"/>
        <s v="J A SANGMA"/>
        <s v="J B STORES  (DHAKUAKHANA)"/>
        <s v="J K &amp; SONS"/>
        <s v="J K STEEL - KISHANGANJ"/>
        <s v="J K TRADERS (RONGPUR)"/>
        <s v="J P HARDWARE (BNC)"/>
        <s v="J S ENTERPRISE (NLP)"/>
        <s v="J. HARDWARE (SILCHAR)"/>
        <s v="J. SIDDIKA HARDWARE"/>
        <s v="J.A. LASKAR TRADERS"/>
        <s v="J.B.L HARDWARE"/>
        <s v="J.D. HARDWARE"/>
        <s v="J.H.ENTERPRISE"/>
        <s v="J.J. HARDWARE STORE"/>
        <s v="J.K ENTERPRISES"/>
        <s v="J.K. HARDWARE STORE"/>
        <s v="J.P.HARDWARE &amp; ELECTRICALS"/>
        <s v="J.P.TRADING - DBR"/>
        <s v="J.R. HOSES"/>
        <s v="J.S. HARDWARE"/>
        <s v="JACOBS' STAR ENTERPRISES"/>
        <s v="JADE MARKETING"/>
        <s v="JAGATI ENTERPRISE"/>
        <s v="JAGDAMBA ENTERPRISE"/>
        <s v="JAGDAMBA TRADERS - KUMARKHAND"/>
        <s v="JAGDAMBA TRADERS - SAIFGANJ"/>
        <s v="JAGDISH PRASAD GOPIKISHAN"/>
        <s v="JAI MAA LAXMI TRADERS (KURSELA)"/>
        <s v="JAI MATA DI TRADERS - SAHARSA"/>
        <s v="JAI SADAFAL LOHA BHANDAR"/>
        <s v="JAI SHREE RAM HARDWARE"/>
        <s v="JAI SHRI KRISHNA TRADERS"/>
        <s v="JAIN HARDWARE AND SUPPLIER"/>
        <s v="JAISWAL ENTERPRISES (TEZPUR)"/>
        <s v="JAISWAL HARDWARE"/>
        <s v="JAISWAL HARDWARE - BELHAR"/>
        <s v="JAISWAL TRADERS"/>
        <s v="JALAL HARDWARE"/>
        <s v="JALAN STEEL"/>
        <s v="JALLAN ENTERPRISE - GOL"/>
        <s v="JALPAIGURI ISPAT"/>
        <s v="JAMES ENTERPRISE"/>
        <s v="JAMIR HARDWARE"/>
        <s v="JAMIR TRADERS (NLD)"/>
        <s v="JANANI HARDWARE SHOP"/>
        <s v="JANMONI HARDWARE AND SUPPLIERS"/>
        <s v="JAY MAA TRADERS"/>
        <s v="JAYESH ENTERPRISE"/>
        <s v="JAYRAM BHANDER"/>
        <s v="JENNY ENTERPRISE"/>
        <s v="JINTI HARDWARE"/>
        <s v="JITEN CONSTRUCTION"/>
        <s v="JMD ENTERPRISE"/>
        <s v="JOHN HARDWARE"/>
        <s v="JONNAM INFRASTRUCTURE"/>
        <s v="JOSHI ENTERPRISE"/>
        <s v="JOY DURGA CARRING CENTRE (AGR)"/>
        <s v="JOY GURU ENTERPRISE"/>
        <s v="JOY KALI HARDWARE'S"/>
        <s v="JOY MAA HARDWARE AND SANITARY"/>
        <s v="JOY RAM GLASS EMPORIUM"/>
        <s v="JOY SHIB SANKAR HARDWARE"/>
        <s v="JOYA ENTERPRISE"/>
        <s v="JOYGURU ENTERPRISE (LA)"/>
        <s v="JOYKALI HARDWARE (DMR)"/>
        <s v="JOYRAM HARDWARE"/>
        <s v="JOYRAM SARKAR"/>
        <s v="JOYRAM TRADERS (AGARTALA)"/>
        <s v="JOYRAM VARIETIES"/>
        <s v="JOYTARA STORES"/>
        <s v="JRS TRADERS"/>
        <s v="JULIE ENTERPRISES"/>
        <s v="JUNAKY HARDWARE"/>
        <s v="JUWEL ENTERPRISE"/>
        <s v="JYOTSNA HARDWARE"/>
        <s v="K B HARDWARE (DARRANG)"/>
        <s v="K K TRADERS - NLP"/>
        <s v="K M AGENCY"/>
        <s v="K S HARDWARE (HAWAJAN)"/>
        <s v="K.A.TRADERS"/>
        <s v="K.B. TRADING"/>
        <s v="K.D. HARDWARE"/>
        <s v="K.K.ENTERPRISE"/>
        <s v="K.K.ENTERPRISES"/>
        <s v="K.L.&amp; SONS"/>
        <s v="K.S ENTERPRISES - GHY"/>
        <s v="K.V. ENTERPRISE"/>
        <s v="KABEER SALES AND CONSTRUCTION"/>
        <s v="KAIBALYANATH HARDWARE"/>
        <s v="KALI MATA HARDWARE STORES (UDAIPUR)"/>
        <s v="KALIMI HARDWARE STORES"/>
        <s v="KALITA ENTERPRISE"/>
        <s v="KALITA ENTERPRISE (LOKHRA)"/>
        <s v="KALITA ENTERPRISE (TEZPUR)"/>
        <s v="KALITA SUPPLY AGENCY"/>
        <s v="KALPANA HARDWARE-NGN"/>
        <s v="KALPANA STORE"/>
        <s v="KALPANA TRADING"/>
        <s v="KALUNG HARDWARE (OLD ZIRO)"/>
        <s v="KAMAKHYA HARDWARE (TEZPUR)"/>
        <s v="KAMAKHYA HARDWARE STORES"/>
        <s v="KAMAL HARDWARE"/>
        <s v="KAMAL HARDWARE STORES"/>
        <s v="KAMRUP ENTERPRISE"/>
        <s v="KAMRUP STEEL (GHY)"/>
        <s v="KANHAIYA ENTERPRISES (TEGHRA)"/>
        <s v="KANTA HARDWARE (CHOWKIDINGHEE)"/>
        <s v="KARANI ENTERPRISE (NGN)"/>
        <s v="KARIM ENTERPRISE"/>
        <s v="KARUNA ENTERPRISE (DRJG)"/>
        <s v="KARUNA ENTERPRISES"/>
        <s v="KASBA STEEL CENTRE"/>
        <s v="KASHBA TRADERS"/>
        <s v="KASIM TRADERS"/>
        <s v="KEJRIWAL BROTHERS (DIBRUGARH)"/>
        <s v="KESANG HARDWARE"/>
        <s v="KESHARI TRADING"/>
        <s v="KHAN HARDWARE"/>
        <s v="KHAN HARDWARE (LA)"/>
        <s v="KHARBULI ENTERPRISE"/>
        <s v="KHETAN TRADERS"/>
        <s v="KHURAI STEEL"/>
        <s v="KIHO ENTERPRISE"/>
        <s v="KIM KIM HARDWARE "/>
        <s v="KIPA STEEL"/>
        <s v="KIRAN TRADERS (GARHBANAILI)"/>
        <s v="KISHORE STEEL CENTRE"/>
        <s v="KN &amp; SON''S VARIETY STORE"/>
        <s v="KOLKATA IRON AND STEEL"/>
        <s v="KOLKATA IRON STORE"/>
        <s v="KP HARDWARE"/>
        <s v="KRISHNA ENTERPRISE"/>
        <s v="KRISHNA ENTERPRISES (GOTHRA)"/>
        <s v="KRISHNA ENTERPRISES (PURNIA)"/>
        <s v="KRISHNA HARDWARE"/>
        <s v="KRISHNA HARDWARE (LA)"/>
        <s v="KRISHNA KUMAR GHOSH AND SONS"/>
        <s v="KRISHNA TRADERS"/>
        <s v="KSHIRODA HARDWARE"/>
        <s v="KSP ENTERPRISES"/>
        <s v="KUHI &amp; NEHA ENTERPRISE"/>
        <s v="KUNJA TRADING"/>
        <s v="KYONG ENTERPRISES"/>
        <s v="KYRSHAN GYNDIANG"/>
        <s v="L &amp; L STEEL AND HOUSE AGENCY"/>
        <s v="L K ENTERPRISE (TEZ)"/>
        <s v="L SADI STORE"/>
        <s v="L. PYNGROPE HARDWARE"/>
        <s v="L.L HARDWARE STORE"/>
        <s v="L.R.R ENTERPRISE"/>
        <s v="LADLI TRADING"/>
        <s v="LAKHIMI HARDWARE"/>
        <s v="LAKHIPUR SEED HOUSE"/>
        <s v="LAKSHMI NARAYAN HARDWARE"/>
        <s v="LALREM BUSINESS ENTERPRISE"/>
        <s v="LAXMAN SAHA (AGARTALA)"/>
        <s v="LAXMI AGENCY"/>
        <s v="LAXMI ENTERPRISE - JHT"/>
        <s v="LAXMI ENTERPRISES (BANKA)"/>
        <s v="LAXMI HARDWARE STORES (DIBRUGARH)"/>
        <s v="LAXMI KRISHI KENDRA"/>
        <s v="Laxmi Narayan Enterprise"/>
        <s v="LAXMI NARAYAN OM PRAKASH"/>
        <s v="LAXMI STORES (GOL)"/>
        <s v="LAXMI TRADERS (SITAMARHI)"/>
        <s v="LEGONG AGENCY"/>
        <s v="LILA ENTERPRISE"/>
        <s v="LILA HARDWARE"/>
        <s v="LITAN DEBNATH - DMR"/>
        <s v="LOKENATH HARDWARE (DINHATA)"/>
        <s v="LOKNATH BUILDERS (D. DINAJPUR)"/>
        <s v="LOKNATH ENTERPRIME"/>
        <s v="LOUHA BHANDAR"/>
        <s v="LUCKY ENTERPRISE"/>
        <s v="LUCKY ENTERPRISES - PARIHAR"/>
        <s v="LUCKY HARDWARE"/>
        <s v="LUCKY HARDWARE STORE"/>
        <s v="LUKHURAKHAN HARDWARE &amp; FABRICATION"/>
        <s v="LYNGDOH HARDWARE (JOWAI)"/>
        <s v="LYNGDOH SALES CORPORATION"/>
        <s v="M &amp; M STORE (AIZWAL)"/>
        <s v="M &amp; T ENTERPRISES (BELWA)"/>
        <s v="M K  ENTERPRISE (LA)"/>
        <s v="M M ENTERPRISES"/>
        <s v="M M HARDWARE"/>
        <s v="M M TRADERS"/>
        <s v="M P ENTERPRISE"/>
        <s v="M S ENTERPRISE"/>
        <s v="M TRADERS"/>
        <s v="M.B. ENTERPRISE"/>
        <s v="M.B. ENTERPRISE (KOKRAJHAR)"/>
        <s v="M.B. HARDWARE"/>
        <s v="M.B.STEEL"/>
        <s v="M.B.TRADING CO."/>
        <s v="M.H. ENTERPRISE"/>
        <s v="M.M.HARDWARE STORE"/>
        <s v="M.R. STEEL HOUSE"/>
        <s v="M.S.TRADING"/>
        <s v="M/S DARANG"/>
        <s v="M/S GITA DEVI PRASAD"/>
        <s v="M/S MOHIT PAUL"/>
        <s v="M/s PAUL HARDWARE STORES"/>
        <s v="MAA BELA HARDWARE STORE"/>
        <s v="MAA BHABANI HARDWARE"/>
        <s v="MAA BHAWANI HARDWARE (NGN)"/>
        <s v="MAA BHAWANI STORE"/>
        <s v="MAA BHAWANI TRADERS - KOLASHI"/>
        <s v="MAA BUILDERS"/>
        <s v="MAA CHARU HARDWARE"/>
        <s v="MAA DURGA ENTERPRISE (DHARAMPUR)"/>
        <s v="MAA DURGA TRADERS"/>
        <s v="MAA DURGA TRADERS (BARHARA KOTHI)"/>
        <s v="MAA ENTERPRISE"/>
        <s v="MAA ENTERPRISE - LA"/>
        <s v="MAA ENTERPRISE (DEHABOND)"/>
        <s v="MAA ENTERPRISE (GUWAHATI)"/>
        <s v="MAA ENTERPRISE-GHY"/>
        <s v="MAA HARDWARE"/>
        <s v="MAA HARDWARE - LA"/>
        <s v="MAA HARDWARE - NCH"/>
        <s v="MAA HARDWARE (NAGAON)"/>
        <s v="MAA HARDWARE-SIVASAGAR"/>
        <s v="MAA KALI BUILDERS"/>
        <s v="MAA KALI ENTERPRISE"/>
        <s v="MAA KALI HARDWARE"/>
        <s v="MAA KALI STORES"/>
        <s v="MAA KAMAKHYA ENTERPRISE"/>
        <s v="MAA KAMAKHYA ENTERPRISE (GHY)"/>
        <s v="MAA KAMAKHYA HARDWARE"/>
        <s v="MAA KAMAKHYA HARDWARE (TEZPUR)"/>
        <s v="MAA KAMAKHYA METAL"/>
        <s v="MAA KARNI STEEL"/>
        <s v="MAA LAXMI HARDWARE"/>
        <s v="MAA LAXMI TRADERS (JICHHO)"/>
        <s v="MAA MANASA HARDWARE (HOJAI)"/>
        <s v="MAA MANASHA ENTERPRISE"/>
        <s v="MAA MANASHA HARDWARE"/>
        <s v="MAA MANI IRON STORES"/>
        <s v="MAA MEHARESWARI CARRING CENTRE"/>
        <s v="MAA SHANTI TRADERS"/>
        <s v="MAA SHARDA CEMENT AGENCY"/>
        <s v="MAA SHARDA IRON STORE"/>
        <s v="MAA SHARDA TRADER (SULTANGANJ)"/>
        <s v="MAA TARA ENTERPRISES - SONBARSA"/>
        <s v="MAA TARA TRADING (DARJEELING)"/>
        <s v="MAA TRADERS (BOKAJAN)"/>
        <s v="MAA TRIPURASWARI CONSTRUCTION"/>
        <s v="MAAHABOLI ENTERPRISE"/>
        <s v="MAAKALI ENTERPRISE (AGARTALA)"/>
        <s v="MADAN GOPAL TRADERS (AGARTALA)"/>
        <s v="MAHABIR HARDWARE - GLGT"/>
        <s v="MAHABIR HARDWARE (DOOM DOOMIA)"/>
        <s v="MAHABIR PRASAD MAHENDRA KUMAR"/>
        <s v="MAHADEB BHANDER"/>
        <s v="MAHADEV STEEL"/>
        <s v="MAHADEV TRADERS - JALSIMAN"/>
        <s v="MAHADEV TRADERS - PALASI"/>
        <s v="MAHALAXMI ENTERPRISE - DRG"/>
        <s v="MAHALAXMI HARDWARE (DHEMAJI)"/>
        <s v="MAHALAXMI HARDWARES (D.DINAJPUR)"/>
        <s v="MAHALAXMI TRADERS (MUZAFFARPUR)"/>
        <s v="MAHANAM CONSTRUCTION"/>
        <s v="MAHANTA AND CO. HARDWARE"/>
        <s v="MAHATO FERTILIZER AND SEEDS"/>
        <s v="MAHAVEER TRADERS (KHODAWANPUR)"/>
        <s v="MAHE TRADERS"/>
        <s v="MAHENDRA KUMAR SURANA"/>
        <s v="MAHENDRA MARBLE HARDWARE"/>
        <s v="MAHESH HARDWARE"/>
        <s v="MAHESH HARDWARE (BHALUKPONG)"/>
        <s v="MAHESH MAHESWARI"/>
        <s v="MAHESH STORE"/>
        <s v="MAHESH TRADERS (AP)"/>
        <s v="MAHESHWARI ENTERPRISES"/>
        <s v="MAHESWARI CEMENT AGENCY - ALIPURDUAR"/>
        <s v="MAL CEMENT STORES"/>
        <s v="MALAKAR HARDWARE"/>
        <s v="MAMTA ENTERPRISES"/>
        <s v="MAMTA HARDWARE"/>
        <s v="MAMTA HARDWARE STORES"/>
        <s v="MANDAL &amp; SONS"/>
        <s v="MANDAL ENTERPRISE"/>
        <s v="MANDAL HARDWARE - PANJIPARA"/>
        <s v="MANISH TRADING"/>
        <s v="MANISH TRADING CO."/>
        <s v="MANJAR TRADERS AND BUILDING MATERIAL"/>
        <s v="MANJU ENTERPRISE"/>
        <s v="MANJU HARDWARE"/>
        <s v="MANNAT TRADERS"/>
        <s v="MANORAMA HARDWARE STORE - LA"/>
        <s v="MARPI WIRE PRODUCT"/>
        <s v="MARUTI ASSOCIATES"/>
        <s v="MARUTI HARDWARE (SIB)"/>
        <s v="MASUM HARDWARE"/>
        <s v="MASUMA JANNATUL AKTAR"/>
        <s v="MATADI BUILDERS"/>
        <s v="MATRI HARDWARE"/>
        <s v="MAYA HARDWARE STORES (LA)"/>
        <s v="MAYUKH ENTERPRISE"/>
        <s v="MAZUMDER BROTHERS"/>
        <s v="MAZUMDER ENTERPRISE"/>
        <s v="MAZUMDER HARDWARE"/>
        <s v="MD ASHIF ALI"/>
        <s v="MD EMRAN ALI KHAN"/>
        <s v="MD FIROJ ALI"/>
        <s v="MD NAJIM UDDIN (KAMPUR)"/>
        <s v="MD SAHAJAHAN"/>
        <s v="MEGHA TRADE CENTRE"/>
        <s v="MEMO HARDWARE AGENCY"/>
        <s v="MEZ &amp; CO HARDWARE"/>
        <s v="MI HARDWARE &amp; CEMENT"/>
        <s v="MIDLAND BUSINESS ENTERPRISE"/>
        <s v="MILAN CHANDRA SARKAR"/>
        <s v="MIRA HARDWARE"/>
        <s v="MISHRA HARDWARE - TEZ"/>
        <s v="MITHI TRADING CO."/>
        <s v="MITRA ENTERPRISE"/>
        <s v="MMR HARDWARE STORE"/>
        <s v="MODAK ENTERPRISE"/>
        <s v="MODAK IRON AGENCY"/>
        <s v="MODAK TRADERS (AGARTALA)"/>
        <s v="MODERN HARDWARE"/>
        <s v="MOINA STORES"/>
        <s v="MOKTADER ENTERPRISE"/>
        <s v="MOLLAH ENTERPRISE"/>
        <s v="MOMTAZ HARDWARE"/>
        <s v="MON KAMONA HARDWARE"/>
        <s v="MONORANJAN DAS"/>
        <s v="MONOSA STORES (DMR)"/>
        <s v="MOON HARDWARE &amp; STEEL FABRICATION"/>
        <s v="MOON STAR HARDWARE STORES"/>
        <s v="MOROMI ENTERPRISE"/>
        <s v="MOURYA IRON TRADERS"/>
        <s v="MOZNU HARDWARE SHOP (LA)"/>
        <s v="MRINAL KANTI SAHA"/>
        <s v="MRT STORE"/>
        <s v="MUHAFIZ ENTERPRISE"/>
        <s v="MUKESH TRADERS - UDAKISHUNGANJ"/>
        <s v="MUKTA HARDWARE"/>
        <s v="MUNCHUN TRADERS"/>
        <s v="MUNNA ENTERPRISE"/>
        <s v="MURARI MOHAN RETAIL"/>
        <s v="MUSTAKIM HARDWARE"/>
        <s v="N B SUPPLIERS"/>
        <s v="N C STORE"/>
        <s v="N NADAW STORE"/>
        <s v="N PATOWARY HARDWARE"/>
        <s v="N S TRADE AGENCY"/>
        <s v="N.A. ENTERPRISE"/>
        <s v="N.D. ENTERPRISE (SAUDANGI)"/>
        <s v="N.I.HARDWARE"/>
        <s v="N.J. HARDWARE"/>
        <s v="N.N.N ENTERPRISES"/>
        <s v="N.P. HARDWARE - MNP"/>
        <s v="N.W. ENTERPRISE"/>
        <s v="N/S HARDWARE &amp; STEEL"/>
        <s v="NABA KUMAR SAHA"/>
        <s v="NADIA HARDWARE"/>
        <s v="NAHAR TRADERS"/>
        <s v="NAMAMI ENTERPRISES"/>
        <s v="NANDALAL ENTERPRISE"/>
        <s v="NANDINI ENTERPRISES"/>
        <s v="NARGIS HARDWARE"/>
        <s v="NATH BROTHERS &amp; HARDWARE"/>
        <s v="NATH HARDWARE"/>
        <s v="NATH VARIETY STORE"/>
        <s v="NATHU HARDWARE "/>
        <s v="NATIONAL ENTERPRISE"/>
        <s v="NATIONAL HARDWARE STORES"/>
        <s v="NATIONAL TRADING CO"/>
        <s v="NAYAN CARRYING CENTRE (UDAIPUR)"/>
        <s v="NEERAJ TRADERS (MNP)"/>
        <s v="NEW AMIN HARDWARE(MORIGAON)"/>
        <s v="NEW ASSAM HARDWARE (TEOK)"/>
        <s v="NEW BHAWANI HARDWARE - NLP"/>
        <s v="NEW BOLBAM"/>
        <s v="NEW BURIMA HARDWARE"/>
        <s v="NEW CHANDIMATA TRADERS"/>
        <s v="NEW J P HARDWARE (TEZPUR)"/>
        <s v="NEW LASKAR TRADER'S"/>
        <s v="NEW MADAN GOPAL HARDWARE"/>
        <s v="NEW MINA HARDWARE"/>
        <s v="NEW SUMAN ENTERPRISE"/>
        <s v="NEW TARUN HARDWARE STORE"/>
        <s v="NIBEDITA DEPARTMENTAL SHOP"/>
        <s v="NIDEESHWARAM HARDWARE"/>
        <s v="NIKHIL KUMAR CHOWDHURY"/>
        <s v="NIKU HARDWARE"/>
        <s v="NILACHAL PAINTS &amp; SANITARY"/>
        <s v="NIMESH ENTERPRISE"/>
        <s v="NIRANJAN HARDWARE STORES"/>
        <s v="NIRMAL HARDWARE"/>
        <s v="NIRMAN UDYOG"/>
        <s v="NISHIGANJ BUILDERS"/>
        <s v="NORTH EAST HARDWARE - LA"/>
        <s v="NUNG ENTERPRISE"/>
        <s v="NUR ENTERPRISE - SAMASPUR"/>
        <s v="NUR ISLAM ENTERPRISE"/>
        <s v="NY ENTERPRISES"/>
        <s v="OJA HARDWARE (KOLONGPAR)"/>
        <s v="OM ENTERPRISES - APN"/>
        <s v="OM HARDWARE"/>
        <s v="OM SHANTI TRADERS"/>
        <s v="OM SHIV MAHAKALI LAXMI TRADERS"/>
        <s v="OM SRI GANESH TRADING CO"/>
        <s v="OM TRADERS (SIL)"/>
        <s v="OM TRADING"/>
        <s v="OMIOO HARDWARE"/>
        <s v="OMKER ROY"/>
        <s v="ONN AGENCY"/>
        <s v="OSMAN HARDWARE"/>
        <s v="P B HARDWARE"/>
        <s v="P C STEEL"/>
        <s v="P.D. ENTERPRISE - NLP"/>
        <s v="P.K ENTERPRISE (AMGURI)"/>
        <s v="P.K. HARDWARE STORE"/>
        <s v="P.K.ENTERPRISE(LOWER ASSAM)"/>
        <s v="P.K.IRON STORES"/>
        <s v="P.PHAWA"/>
        <s v="P.S. ENTERPRISE (AGT)"/>
        <s v="P.S. HARDWARE"/>
        <s v="P.S.ENTERPRISE (GUWAHATI)"/>
        <s v="PABAN AGARWALA"/>
        <s v="PAL BUILDERS (D DINAJPUR)"/>
        <s v="PALIT ENTERPRISE"/>
        <s v="PANKAJ AGARWAL (SIKKIM)"/>
        <s v="PANKAJ CEMENT STORE"/>
        <s v="PANKAJ KUMAR CHAUDHARI"/>
        <s v="PANNALAL ENTERPRISES"/>
        <s v="PAONA ENTERPRISES"/>
        <s v="PAPPU KRISHI KENDRA"/>
        <s v="PARBIN ENTERPRISE"/>
        <s v="PARIJAT STEEL (GHY)"/>
        <s v="PARISMITA ENTERPRISE"/>
        <s v="PARTHA DAS - AGT"/>
        <s v="PAUL CONSTRUCTION (KHARIA)"/>
        <s v="PAUL ENTERPRISE - AGT"/>
        <s v="PAUL HARDWARE"/>
        <s v="PAUL HARDWARE - SALBARI"/>
        <s v="PAUL HARDWARES (CACHAR)"/>
        <s v="PAUL HARDWARES (UDAIPUR)"/>
        <s v="PAWAN ENTERPRISE"/>
        <s v="PAWAN KUMAR SAHU - TURA"/>
        <s v="PICK ME"/>
        <s v="PINKI HARDWARE - NGN"/>
        <s v="PODDAR STEEL TRADING"/>
        <s v="PODDER CONSTRUCTION"/>
        <s v="PODDER HARDWARE (UDP)"/>
        <s v="POHAR TRADERS (MAZDIA)"/>
        <s v="POLO HILLS MACHINERY &amp; HARDWARE"/>
        <s v="POPULAR ENTERPRISE"/>
        <s v="POPULAR TRADING"/>
        <s v="PRADIP H/W STORES"/>
        <s v="PRADIP KUMAR SAHA"/>
        <s v="PRADIP SAHA"/>
        <s v="PRADIP STORE (RAJMAI)"/>
        <s v="PRAGATI ENTERPRISE"/>
        <s v="PRANATI HARDWARE"/>
        <s v="PRASAD HARDWARE"/>
        <s v="PRASAD TRADERS (LA)"/>
        <s v="PRATIBHA HARDWARE"/>
        <s v="PRATIK HARDWARE"/>
        <s v="PRATIMA STORE"/>
        <s v="PRAVEER ENTERPRISE"/>
        <s v="PRINCE HARDWARE"/>
        <s v="PRINCE TRADERS - BARAHAT"/>
        <s v="PRIYA CARRING CENTRE"/>
        <s v="PRIYA HARDWARE"/>
        <s v="PRIYAMBANI STORES"/>
        <s v="PRIYANKA CEMENT SALES AGENCY"/>
        <s v="PROBIR HARDWARE"/>
        <s v="PROMILA BUILDERS"/>
        <s v="PUJA ENTERPRISE"/>
        <s v="PUNAM TRADING"/>
        <s v="PURBANCHAL HARDWARE (DEMOW)"/>
        <s v="PURBANCHAL HARDWARE (TEZPUR)"/>
        <s v="PURBANCHAL UDYOG (DIB)"/>
        <s v="PURBASHA ENTERPRISE"/>
        <s v="PURNA HARDWARE STORES"/>
        <s v="PURNIMA STORE"/>
        <s v="PUSHPA TRADERS"/>
        <s v="R BROTHER &amp; SONS"/>
        <s v="R D STORE"/>
        <s v="R I ENTERPRISE"/>
        <s v="R K ENTERPRISES"/>
        <s v="R K HARDWARE (TURA)"/>
        <s v="R K TRADING (SILCHAR)"/>
        <s v="R P ENTERPRISE"/>
        <s v="R P STORE (AIZWAL)"/>
        <s v="R R HARDWARE"/>
        <s v="R V HARDWARE AND STORE"/>
        <s v="R.B. STORE - NLD"/>
        <s v="R.D.D.HARDWARE"/>
        <s v="R.H.ENTERPRISE"/>
        <s v="R.K. ENTERPRISES"/>
        <s v="R.K. STEEL - COOCHBIHAR"/>
        <s v="R.K. TRADING"/>
        <s v="R.K.ENTERPRISE (NALBARI)"/>
        <s v="R.K.HARDWARE STORE - NLP"/>
        <s v="R.K.STEEL (NEW)"/>
        <s v="R.M. TRADERS (SILCHAR)"/>
        <s v="R.N. ENTERPRISE"/>
        <s v="R.P.TRADERS"/>
        <s v="R&amp;C ENTERPRISE"/>
        <s v="RABBANI &amp; CO. "/>
        <s v="RABEN KALITA ENTERPRISE"/>
        <s v="RADHA HARDWARE"/>
        <s v="RADHA TRADERS"/>
        <s v="RADHESHYAM IRON"/>
        <s v="RADHIKA ENTERPRISE"/>
        <s v="RAFIK HARDWARE"/>
        <s v="RAHIMIAH STEEL"/>
        <s v="RAHMAT ENTERPRISE"/>
        <s v="RAHUL HARDWARE"/>
        <s v="RAHUL TRADERS (GHY)"/>
        <s v="RAHUL TRADEWING PVT. LTD."/>
        <s v="RAJ ENTERPRISE - CHANCHAL"/>
        <s v="RAJ HARDWARE (DARRANG)"/>
        <s v="RAJ LAXMI AJENCIES"/>
        <s v="RAJ VIKASH STEEL CENTRE"/>
        <s v="RAJA HARDWARES AND SUPPLIERS"/>
        <s v="RAJA TRADING"/>
        <s v="RAJASTHAN MARBELS AND HARDWARE"/>
        <s v="RAJBIR HARDWARE STORE"/>
        <s v="RAJESH HARDWARE SHOP-HOJAI"/>
        <s v="RAJESH TRADE &amp; AGENCY"/>
        <s v="RAJESH TRADERS (TSK)"/>
        <s v="RAJIA HARDWARE"/>
        <s v="RAJIV RANJAN ENTERPRISES"/>
        <s v="RAJIV TRADERS (GHY)"/>
        <s v="RAJKHOWA HARDWARE (NLP)"/>
        <s v="RAJU ENTERPRISES - RANIPOOL"/>
        <s v="RAKSHIT CYCLE &amp; HARDWARE"/>
        <s v="RAM JANKI TRADERS"/>
        <s v="RAM KAMAL BHANDER"/>
        <s v="RAMA ENTERPRISES - YANGANG"/>
        <s v="RAMCHANDRA JAYPRAKASH"/>
        <s v="RAMKRISHNA ENTERPRISE (DHALAI)"/>
        <s v="RAMKRISHNA ENTERPRISE(PANISAGAR)"/>
        <s v="RAMKRISHNA HARDWARE - BIRPARA"/>
        <s v="RAMKRISHNA HARDWARE-DIMA HASAO"/>
        <s v="RAMKRISHNA IRON"/>
        <s v="RAMKRISHNA TRADERS (JIRANIA)"/>
        <s v="RAMTHAKUR IRON"/>
        <s v="RAMTHAKUR TRADING CO."/>
        <s v="RANGAMOYEE"/>
        <s v="RANI ENTERPRISES"/>
        <s v="RANI SATI TRADING CO."/>
        <s v="RANUP BODO"/>
        <s v="RATAN SARKAR"/>
        <s v="RAVI STORE"/>
        <s v="RAZIYA ENTERPRISES"/>
        <s v="REKHA HARDWARE"/>
        <s v="RENU BEGUM STORE"/>
        <s v="REZA HARDWARE"/>
        <s v="RIDGE ENTERPRISES - APN"/>
        <s v="RIJINA BEGUM"/>
        <s v="RISHI ENTERPRISE"/>
        <s v="RIYA HARDWARE"/>
        <s v="RK TRADERS"/>
        <s v="ROHAN TRADERS"/>
        <s v="ROHIT TRADERS"/>
        <s v="Rohul Hardware"/>
        <s v="RORO POLYMERS"/>
        <s v="ROSHAN HARDWARE"/>
        <s v="ROSHNI ENTERPRISES"/>
        <s v="ROSHNI TRADING"/>
        <s v="ROTHIN BARMAN"/>
        <s v="ROY CYCLE STORES"/>
        <s v="ROY ENTERPRISE (DHALESWAR)"/>
        <s v="ROY ENTERPRISE (SILIGURI)"/>
        <s v="ROY HARDWARE"/>
        <s v="ROY HARDWARE STORE (LALUK)"/>
        <s v="ROY SUPPLIERS"/>
        <s v="ROYAL CEMENTS"/>
        <s v="ROYAL ENTERPRISE"/>
        <s v="ROYAL ENTERPRISE-AP"/>
        <s v="RS ENTERPRISE"/>
        <s v="RS HARDWARE &amp; SUPPLIER"/>
        <s v="RUDRA STEEL &amp; CONSTRUCTION COMPANY"/>
        <s v="RUHI ENTERPRISE"/>
        <s v="RUKMANI ENTERPRISE (JORHAT)"/>
        <s v="RUKSHANA HARDWARE"/>
        <s v="RUMANA HARDWARES"/>
        <s v="RUNA ENTERPRISE"/>
        <s v="RUPALI HARDWARE"/>
        <s v="RUPAM ENTERPRISE (JALPAIGURI)"/>
        <s v="RUPJYOTI ENTERPRISE"/>
        <s v="RUPNAGAR HARDWARE (GHY)"/>
        <s v="S A ENTERPRISE (HALLIDAYGANJ)"/>
        <s v="S C ENTERPRISES"/>
        <s v="S D SHIRA"/>
        <s v="S K TRADERS - PURNIA"/>
        <s v="S K TRADING"/>
        <s v="S K TRADING (NLD)"/>
        <s v="S K TRADING CO. (LUMDING)"/>
        <s v="S R BUILDERS"/>
        <s v="S S ENTERPRISE-DARRANG"/>
        <s v="S S HARDWARE"/>
        <s v="S S STORE"/>
        <s v="S.A. ENTERPRISE"/>
        <s v="S.A.AGENCY"/>
        <s v="S.B. ENTERPRISE - SIL"/>
        <s v="S.B. HARDWARE"/>
        <s v="S.B.ENTERPRISE (CHHAYGAON)"/>
        <s v="S.B.TIMBER"/>
        <s v="S.I.R ENTERPRISE"/>
        <s v="S.J.TRADERS"/>
        <s v="S.K.HARDWARE (JORHAT)"/>
        <s v="S.K.HARDWARE STORES (TURA)"/>
        <s v="S.M.ENTERPRISE"/>
        <s v="S.M.ENTERPRISE (LA)"/>
        <s v="S.N.HARDWARE (NAGAON)"/>
        <s v="S.S. ENTERPRISE (SIBSAGAR)"/>
        <s v="SABITA DAM"/>
        <s v="SABITRI LAHA"/>
        <s v="SABNUR HARDWARE"/>
        <s v="SADHAN ENTERPRISE"/>
        <s v="SADHANA ENTERPRISE (MATHURABAGAN)"/>
        <s v="SAH ENTERPRISES"/>
        <s v="SAH TRADERS"/>
        <s v="SAH TRADERS - SIKTY"/>
        <s v="SAHA &amp; CO."/>
        <s v="SAHA CONSTRUCTION"/>
        <s v="SAHA HARDWERE"/>
        <s v="SAHA TRADERS"/>
        <s v="SAI HARDWARE"/>
        <s v="SAIKIA ENTERPRISE"/>
        <s v="SAIKIA HARDWARE (NLP)"/>
        <s v="SAIKIA HARDWARE-NGN"/>
        <s v="SAILOLIANA ENTERPRISE"/>
        <s v="SAINI HARDWARE"/>
        <s v="SALAM SUPPLIERS"/>
        <s v="SALEN ENTERPRISE"/>
        <s v="SAMAD HARDWARE"/>
        <s v="SAMCHO HARDWARE TRADE AGENCY"/>
        <s v="SAMYO HARDWARE (SHILLONG)"/>
        <s v="SANDHYA HARDWARE (JAMUNAMUKH)"/>
        <s v="SANDHYA HARDWARE STORES"/>
        <s v="SANDIP AGARWAL"/>
        <s v="SANDIP KUMAR NIMODIA"/>
        <s v="SANGO ENTERPIRSES"/>
        <s v="SANJIB KUMAR PAUL"/>
        <s v="SANJITA HARDWARE"/>
        <s v="SANNI STEEL"/>
        <s v="SANTOSH ROY"/>
        <s v="SANTOSHI TRADERS"/>
        <s v="SARADA TRADING"/>
        <s v="SARALA ENTERPRISE"/>
        <s v="SARDA TRADE CORPORATION"/>
        <s v="SARITA TRADING"/>
        <s v="SARMA HARDWARE(GUWAHATI)"/>
        <s v="SARMA STORE"/>
        <s v="SAROI ENGG &amp; FEBRICATION"/>
        <s v="SARSWATI ENTERPRISES"/>
        <s v="SASWAT"/>
        <s v="SATI TRADING CO"/>
        <s v="SATYAM HARDWARE - AP"/>
        <s v="SAURABH HARDWARE"/>
        <s v="SAWANG TRADERS"/>
        <s v="SAYAN STEEL"/>
        <s v="SEDES ENTERPRISE"/>
        <s v="SEEMA TRADERS"/>
        <s v="SEMINGTON MARAK"/>
        <s v="SENCHOWA HARDWARE"/>
        <s v="SETHIA ENTERPRISES"/>
        <s v="SHAHIN AMEEN"/>
        <s v="SHANKAR  HARDWARE"/>
        <s v="SHANKAR BHANDAR (DARANG)"/>
        <s v="SHANKAR HARDWARE"/>
        <s v="SHANKAR ROY"/>
        <s v="SHANTA TRADERS"/>
        <s v="SHANTI ENTERPRISE"/>
        <s v="SHANTI SUPPLY"/>
        <s v="SHANTI TRADE"/>
        <s v="SHANTIPUR HARDWARE STORE"/>
        <s v="SHARADA STEEL"/>
        <s v="SHARMA BUILDERS"/>
        <s v="SHARMA H.W. STORES"/>
        <s v="SHARMA HARDWARE (NAGAON)"/>
        <s v="SHEKINA ENTERPRISE"/>
        <s v="SHERPA TRADING CO"/>
        <s v="SHEW HARDWARE (JORHAT)"/>
        <s v="SHIBANI ENTERPRISES"/>
        <s v="SHIKHA HARDWARE"/>
        <s v="SHIRA HARDWARE STORE (TURA)"/>
        <s v="SHIV BHANDAR (NLP)"/>
        <s v="SHIV ENTERPRISE"/>
        <s v="SHIV ENTERPRISES - BIHAT"/>
        <s v="SHIV KHAD BEEJ BHANDAR"/>
        <s v="SHIV SAI SUPPLIER"/>
        <s v="SHIV SANKAR HARDWARE"/>
        <s v="SHIV SANKAR SANITARY &amp; HARDWARE STORES - AGT"/>
        <s v="SHIV SHAKTI HARDWARE"/>
        <s v="SHIV SHAKTI HARDWARE (JOR)"/>
        <s v="SHIV SHAKTI TRADERS (KURHAN)"/>
        <s v="SHIV TRADERS - SAKRA"/>
        <s v="SHIVA TRADERS (MAJORGANJ)"/>
        <s v="SHIVA TRADING AND COMPANY"/>
        <s v="SHIVAA ENTERPRISES"/>
        <s v="SHIVAM ENTERPRISE (GHY)"/>
        <s v="SHIVAM HARDWARE"/>
        <s v="SHIVAM HARWDARE (LA)"/>
        <s v="SHIVAM KRISHI KENDRA"/>
        <s v="SHIVAM STEEL"/>
        <s v="SHIVAM TRADING"/>
        <s v="SHREE GAJRAJ BUILDERS"/>
        <s v="SHREE GANESH ENTERPRISE (GHY)"/>
        <s v="SHREE GANESH HARDWARE (TEZPUR)"/>
        <s v="SHREE GANESH STEEL"/>
        <s v="SHREE GANESH TRADERS"/>
        <s v="Shree Hari Hardware"/>
        <s v="SHREE KAMLA ENTERPRISES"/>
        <s v="SHREE KANHAIYA HARDWARE STORE"/>
        <s v="SHREE KRISHNA HARDWARE - NAYARHAT"/>
        <s v="SHREE RADHA ENTERPRISES"/>
        <s v="SHREE SASHI STORE - NLD"/>
        <s v="SHREE SHYAM HARDWARE"/>
        <s v="SHREE SHYAM TRADERS"/>
        <s v="SHREE TRADERS"/>
        <s v="SHREEPUR HARDWARE"/>
        <s v="SHRI DROSTAR LYNGDOH"/>
        <s v="SHRI ELECTRICALS &amp; HARDWARES"/>
        <s v="SHRI KHRAWBOR LYNGKHOI"/>
        <s v="SHRI RAM ENTERPRISES"/>
        <s v="SHRI VISHWAKARMA TRADERS - HASANPUR"/>
        <s v="SHUBHAM ENTERPRISES"/>
        <s v="SHUBHAM TRADERS (BHARRAHI BAZAR)"/>
        <s v="SHYAM CONSTRUCTION &amp; SUPPLIERS"/>
        <s v="SHYAM ENTERPRISE"/>
        <s v="SHYAM ENTERPRISES (THAKURGANJ)"/>
        <s v="SHYAM HARDWARE STORES"/>
        <s v="SHYAM PLY HOUSE"/>
        <s v="SHYAM STEEL"/>
        <s v="SHYAMALI STORES"/>
        <s v="SHYAMANTAMONI HARDWARE STORES"/>
        <s v="SIBANATH HARDWARE (MOR)"/>
        <s v="SIDDIQUEE ENTERPRISES"/>
        <s v="SILASAKHU HARDWARE &amp; ELECTRICALS"/>
        <s v="SINDHU AGRIWARE"/>
        <s v="SINGH TRADE &amp; COMMERCE"/>
        <s v="SINHA MARKETING"/>
        <s v="SIPRA TRADERS"/>
        <s v="SIRISH HARDWARE"/>
        <s v="SMA ENTERPRISES"/>
        <s v="SMTI KISETEULE ZEME"/>
        <s v="SNOWDROP HARDWARE"/>
        <s v="SOBHA IRON &amp; STEEL"/>
        <s v="SOMAYA HARDWARE"/>
        <s v="SONA BRICKS AND TRADERS"/>
        <s v="SONAPUR CEMENT CENTRE"/>
        <s v="SOUTHERN BREEZE"/>
        <s v="SPINGSHON MAWLIEH"/>
        <s v="SR BUILDERS"/>
        <s v="SREE BALAJI HARDWARE STORES"/>
        <s v="SREE BHANDER (SP FIRM)"/>
        <s v="SREE GONESH CEMENT AND HARDWARE"/>
        <s v="SREE KRISHNA TRADE AGENCY"/>
        <s v="SREEMA TRADERS - SILCHAR"/>
        <s v="SREEMOYEE HARDWARE"/>
        <s v="SRI GANPATI TRADERS (PILKHI)"/>
        <s v="SRI HANUMAN ENTERPRISES (DARJEELING)"/>
        <s v="SRI JAGDAMBA HARDWARE STORES"/>
        <s v="SRI NARAYAN CHANDRA SAHA &amp; SONS"/>
        <s v="SRI RAM TRADING"/>
        <s v="SRI RAVI TRADERS (PAMRA)"/>
        <s v="SRI SANJOY PAUL"/>
        <s v="SRI SHAKAMBHARI BUILDER"/>
        <s v="SRI UTTAM KUMAR ROY"/>
        <s v="SRISTI CEMENT HOUSE (SADAR)"/>
        <s v="STEEL HOUSE"/>
        <s v="STEELS HOUSE"/>
        <s v="SUBAL MAHANTA"/>
        <s v="SUBH KARAN SINGHI (LA)"/>
        <s v="SUBHAM HARDWARE"/>
        <s v="SUBHAN ENTERPRISE"/>
        <s v="SUBHASH MALAKAR"/>
        <s v="SUBRATA SAHA"/>
        <s v="SUBRATA SINHA"/>
        <s v="SUDEB SHEAL"/>
        <s v="SUJIT HARDWARE"/>
        <s v="SUJIT KUMAR SAHA"/>
        <s v="SULTAN ENTERPRISE"/>
        <s v="SUMAN ENTERPRISES - PANCHGACHIA"/>
        <s v="SUMAN HARDWARE"/>
        <s v="SUMAN KRISHI KENDRA AND CEMENT AGEN"/>
        <s v="SUMITRA ENTERPRISE - JALPAIGURI"/>
        <s v="SUNDAR HARDWARE"/>
        <s v="SUNIL HARDWARE"/>
        <s v="SUNIL TRADING (BARSOI)"/>
        <s v="SUNIRMAL DAS"/>
        <s v="SUNITA ENTERPRISE"/>
        <s v="SUNITI ENTERPRISE"/>
        <s v="SUNITI TRADERS (SIL)"/>
        <s v="SUPER ENTERPRISES"/>
        <s v="SUPRIYA STORES"/>
        <s v="SURAVI ENTERPRISE"/>
        <s v="SURENDRA IRON &amp; STEEL"/>
        <s v="SUSHANTA CHANGMAI"/>
        <s v="SWAGAT TRADERS - DBR"/>
        <s v="SWASTIK HARDWARE STORE"/>
        <s v="SWASTIK IRON &amp; STEEL CENTER"/>
        <s v="SWASTIM HARDWARE"/>
        <s v="SWASTISHREE"/>
        <s v="SWASTY &amp; CO."/>
        <s v="SWURO ENTERPRISES (NLD)"/>
        <s v="T A TRADERS"/>
        <s v="T R ENTERPRISE"/>
        <s v="T T ENTERPRISE (LEKABALI)"/>
        <s v="T.A. HARDWARE SHOP"/>
        <s v="T.D.PANGCHAK ENTERPRISE"/>
        <s v="T.D.TIMBER SHOP"/>
        <s v="T.N.CITIZEN STORE"/>
        <s v="TADO ENTERPRISE (AP NORTH)"/>
        <s v="TAGA ENTERPRISES"/>
        <s v="TAGGU ENTERPRISES"/>
        <s v="TAJ ENTERPRISE"/>
        <s v="TAJ LOUHA BHANDAR"/>
        <s v="TALUKDAR BROTHER INTER LOCKING &amp; TI"/>
        <s v="TALUKDAR HARDWARE (LA)"/>
        <s v="TANA ENTERPRISES"/>
        <s v="TANGLA STEEL HOUSE"/>
        <s v="TANISHA ENTERPRISE"/>
        <s v="TANYA HARDWARE"/>
        <s v="TAPAN KUMAR RAY (SILCHAR)"/>
        <s v="TARA MARBLES - APN"/>
        <s v="TARANGAMOYEE TRADERS"/>
        <s v="TATAN ENTERPRISES"/>
        <s v="THAKUR AND SONS"/>
        <s v="THAKUR AND SONS - GAYGHAT"/>
        <s v="THAKUR TRADERS"/>
        <s v="THANGAL ENTERPRISES"/>
        <s v="THE ONE"/>
        <s v="TIGER STEEL AND HARDWARE"/>
        <s v="TIRUPATI BUILDERS (DRJG)"/>
        <s v="TIRUPATI ENTERPRISE - NLP"/>
        <s v="TIRUPATI IRON STORES"/>
        <s v="TIRUPATI STEELS"/>
        <s v="TIRUPATI TRADERS (LOWER ASSAM)"/>
        <s v="TRIPURA SUNDARI IRON BHANDAR"/>
        <s v="TRIPURESWARI BHANDER"/>
        <s v="TRIRATNA HARDWARE"/>
        <s v="TRIZA SANITATION"/>
        <s v="TUK TUK ENTERPRISES"/>
        <s v="TULSYAN CEMENT &amp; FERTILIZERS"/>
        <s v="TURANGA HARDWARE"/>
        <s v="TWINLILIS LYNGKHOI"/>
        <s v="U A TRADERS"/>
        <s v="U.K.H. ENTERPRISE"/>
        <s v="UMERAJ HARDWARE"/>
        <s v="UNITED HARDWARE (MANJA)"/>
        <s v="UPANBI CONTZ PRIVATE LIMITED"/>
        <s v="URMILA HARDWARE"/>
        <s v="USMAN HARDWARE &amp; ELECTRICAL"/>
        <s v="VAISHNAVI IRON &amp; STEELS"/>
        <s v="VANDANA BUILDING SOLUTION"/>
        <s v="VAUDE VILLE HARDWARE"/>
        <s v="VELI HARDWARE"/>
        <s v="VIJAY TRADERS - MATIHANI"/>
        <s v="VINOD ENTERPRISE - NLD"/>
        <s v="W PHAWA HARDWARE"/>
        <s v="WEAR ME OUT"/>
        <s v="WLB ENTERPRISES"/>
        <s v="WOODLAND CONSTRUCTION"/>
        <s v="YASH HARDWARE"/>
        <s v="YAYING ENTERPRISES (AP)"/>
        <s v="YUVNANDAN ENTERPRISES (RAJOUN)"/>
        <s v="Z ENTERPRISES"/>
        <s v="ZAHUATA CEMENT AGENCY"/>
        <s v="ZAMAN STORES"/>
        <s v="ZAMZO ENGINEERING, CONSTRUCTION AND"/>
        <s v="ZARBEN TRADERS - NLD"/>
        <s v="ZEESHAN HARDWARE (LA)"/>
        <s v="ZIRDO ENTERPRISE"/>
        <s v="ZIYAAN ENTERPRISE"/>
        <s v="ZR ENTERPRISE"/>
        <s v="ZUALTEA BUSINESS CENTRE"/>
      </sharedItems>
    </cacheField>
    <cacheField name="DOA" numFmtId="0">
      <sharedItems containsSemiMixedTypes="0" containsNonDate="0" containsDate="1" containsString="0" minDate="2005-01-31T00:00:00" maxDate="2024-10-24T00:00:00" count="983">
        <d v="2005-01-31T00:00:00"/>
        <d v="2005-02-01T00:00:00"/>
        <d v="2005-02-02T00:00:00"/>
        <d v="2005-02-03T00:00:00"/>
        <d v="2005-02-04T00:00:00"/>
        <d v="2005-02-07T00:00:00"/>
        <d v="2005-02-12T00:00:00"/>
        <d v="2005-02-25T00:00:00"/>
        <d v="2005-03-05T00:00:00"/>
        <d v="2005-03-24T00:00:00"/>
        <d v="2005-04-01T00:00:00"/>
        <d v="2005-04-23T00:00:00"/>
        <d v="2005-05-18T00:00:00"/>
        <d v="2005-07-02T00:00:00"/>
        <d v="2005-07-27T00:00:00"/>
        <d v="2005-07-30T00:00:00"/>
        <d v="2005-08-01T00:00:00"/>
        <d v="2005-08-26T00:00:00"/>
        <d v="2005-09-14T00:00:00"/>
        <d v="2005-10-17T00:00:00"/>
        <d v="2005-10-19T00:00:00"/>
        <d v="2005-10-22T00:00:00"/>
        <d v="2005-10-29T00:00:00"/>
        <d v="2005-12-01T00:00:00"/>
        <d v="2006-01-24T00:00:00"/>
        <d v="2006-02-02T00:00:00"/>
        <d v="2006-02-20T00:00:00"/>
        <d v="2006-03-13T00:00:00"/>
        <d v="2006-05-04T00:00:00"/>
        <d v="2006-05-19T00:00:00"/>
        <d v="2006-07-06T00:00:00"/>
        <d v="2006-07-25T00:00:00"/>
        <d v="2006-08-10T00:00:00"/>
        <d v="2006-08-12T00:00:00"/>
        <d v="2006-09-16T00:00:00"/>
        <d v="2006-10-10T00:00:00"/>
        <d v="2006-10-11T00:00:00"/>
        <d v="2006-11-08T00:00:00"/>
        <d v="2006-12-06T00:00:00"/>
        <d v="2006-12-16T00:00:00"/>
        <d v="2006-12-22T00:00:00"/>
        <d v="2006-12-26T00:00:00"/>
        <d v="2007-01-11T00:00:00"/>
        <d v="2007-03-30T00:00:00"/>
        <d v="2007-04-12T00:00:00"/>
        <d v="2007-05-10T00:00:00"/>
        <d v="2007-05-18T00:00:00"/>
        <d v="2007-05-24T00:00:00"/>
        <d v="2007-06-24T00:00:00"/>
        <d v="2007-07-20T00:00:00"/>
        <d v="2007-08-18T00:00:00"/>
        <d v="2007-08-22T00:00:00"/>
        <d v="2007-08-30T00:00:00"/>
        <d v="2007-11-12T00:00:00"/>
        <d v="2007-11-16T00:00:00"/>
        <d v="2008-04-09T00:00:00"/>
        <d v="2008-04-24T00:00:00"/>
        <d v="2008-04-28T00:00:00"/>
        <d v="2008-06-10T00:00:00"/>
        <d v="2008-06-13T00:00:00"/>
        <d v="2008-10-22T00:00:00"/>
        <d v="2008-10-25T00:00:00"/>
        <d v="2009-02-11T00:00:00"/>
        <d v="2009-04-30T00:00:00"/>
        <d v="2009-05-25T00:00:00"/>
        <d v="2009-05-28T00:00:00"/>
        <d v="2009-05-30T00:00:00"/>
        <d v="2009-06-08T00:00:00"/>
        <d v="2009-07-02T00:00:00"/>
        <d v="2009-07-17T00:00:00"/>
        <d v="2009-07-30T00:00:00"/>
        <d v="2009-08-05T00:00:00"/>
        <d v="2009-08-29T00:00:00"/>
        <d v="2009-09-25T00:00:00"/>
        <d v="2009-10-15T00:00:00"/>
        <d v="2009-10-29T00:00:00"/>
        <d v="2009-12-29T00:00:00"/>
        <d v="2010-01-18T00:00:00"/>
        <d v="2010-04-07T00:00:00"/>
        <d v="2010-07-02T00:00:00"/>
        <d v="2010-07-12T00:00:00"/>
        <d v="2010-07-14T00:00:00"/>
        <d v="2010-07-29T00:00:00"/>
        <d v="2010-08-18T00:00:00"/>
        <d v="2010-08-21T00:00:00"/>
        <d v="2010-11-23T00:00:00"/>
        <d v="2011-01-17T00:00:00"/>
        <d v="2011-02-09T00:00:00"/>
        <d v="2011-02-23T00:00:00"/>
        <d v="2011-03-12T00:00:00"/>
        <d v="2011-04-04T00:00:00"/>
        <d v="2011-04-07T00:00:00"/>
        <d v="2011-04-22T00:00:00"/>
        <d v="2011-05-03T00:00:00"/>
        <d v="2011-05-06T00:00:00"/>
        <d v="2011-05-09T00:00:00"/>
        <d v="2011-05-13T00:00:00"/>
        <d v="2011-06-17T00:00:00"/>
        <d v="2011-07-08T00:00:00"/>
        <d v="2011-07-16T00:00:00"/>
        <d v="2011-09-08T00:00:00"/>
        <d v="2011-09-13T00:00:00"/>
        <d v="2011-09-16T00:00:00"/>
        <d v="2011-09-21T00:00:00"/>
        <d v="2011-09-28T00:00:00"/>
        <d v="2011-09-30T00:00:00"/>
        <d v="2011-10-10T00:00:00"/>
        <d v="2011-10-14T00:00:00"/>
        <d v="2011-10-20T00:00:00"/>
        <d v="2011-11-28T00:00:00"/>
        <d v="2011-11-29T00:00:00"/>
        <d v="2011-12-08T00:00:00"/>
        <d v="2011-12-29T00:00:00"/>
        <d v="2012-01-17T00:00:00"/>
        <d v="2012-02-03T00:00:00"/>
        <d v="2012-02-04T00:00:00"/>
        <d v="2012-03-14T00:00:00"/>
        <d v="2012-03-18T00:00:00"/>
        <d v="2012-04-19T00:00:00"/>
        <d v="2012-05-08T00:00:00"/>
        <d v="2012-05-09T00:00:00"/>
        <d v="2012-05-12T00:00:00"/>
        <d v="2012-05-22T00:00:00"/>
        <d v="2012-05-25T00:00:00"/>
        <d v="2012-06-11T00:00:00"/>
        <d v="2012-06-20T00:00:00"/>
        <d v="2012-07-02T00:00:00"/>
        <d v="2012-07-07T00:00:00"/>
        <d v="2012-07-12T00:00:00"/>
        <d v="2012-07-19T00:00:00"/>
        <d v="2012-08-11T00:00:00"/>
        <d v="2012-08-14T00:00:00"/>
        <d v="2012-08-25T00:00:00"/>
        <d v="2012-09-05T00:00:00"/>
        <d v="2012-09-16T00:00:00"/>
        <d v="2012-10-04T00:00:00"/>
        <d v="2012-10-25T00:00:00"/>
        <d v="2012-10-26T00:00:00"/>
        <d v="2012-10-30T00:00:00"/>
        <d v="2012-11-02T00:00:00"/>
        <d v="2012-11-20T00:00:00"/>
        <d v="2012-11-21T00:00:00"/>
        <d v="2012-11-30T00:00:00"/>
        <d v="2012-12-05T00:00:00"/>
        <d v="2012-12-13T00:00:00"/>
        <d v="2012-12-15T00:00:00"/>
        <d v="2012-12-18T00:00:00"/>
        <d v="2012-12-20T00:00:00"/>
        <d v="2013-01-15T00:00:00"/>
        <d v="2013-01-23T00:00:00"/>
        <d v="2013-01-28T00:00:00"/>
        <d v="2013-01-30T00:00:00"/>
        <d v="2013-02-18T00:00:00"/>
        <d v="2013-03-07T00:00:00"/>
        <d v="2013-03-08T00:00:00"/>
        <d v="2013-03-19T00:00:00"/>
        <d v="2013-04-08T00:00:00"/>
        <d v="2013-04-22T00:00:00"/>
        <d v="2013-05-03T00:00:00"/>
        <d v="2013-05-04T00:00:00"/>
        <d v="2013-05-06T00:00:00"/>
        <d v="2013-05-07T00:00:00"/>
        <d v="2013-05-09T00:00:00"/>
        <d v="2013-05-14T00:00:00"/>
        <d v="2013-05-17T00:00:00"/>
        <d v="2013-05-22T00:00:00"/>
        <d v="2013-05-28T00:00:00"/>
        <d v="2013-06-11T00:00:00"/>
        <d v="2013-06-13T00:00:00"/>
        <d v="2013-06-24T00:00:00"/>
        <d v="2013-07-02T00:00:00"/>
        <d v="2013-07-09T00:00:00"/>
        <d v="2013-07-15T00:00:00"/>
        <d v="2013-07-20T00:00:00"/>
        <d v="2013-07-24T00:00:00"/>
        <d v="2013-07-27T00:00:00"/>
        <d v="2013-07-31T00:00:00"/>
        <d v="2013-08-02T00:00:00"/>
        <d v="2013-08-07T00:00:00"/>
        <d v="2013-08-12T00:00:00"/>
        <d v="2013-08-13T00:00:00"/>
        <d v="2013-08-19T00:00:00"/>
        <d v="2013-09-06T00:00:00"/>
        <d v="2013-09-10T00:00:00"/>
        <d v="2013-09-19T00:00:00"/>
        <d v="2013-09-20T00:00:00"/>
        <d v="2013-09-24T00:00:00"/>
        <d v="2013-09-26T00:00:00"/>
        <d v="2013-09-30T00:00:00"/>
        <d v="2013-10-07T00:00:00"/>
        <d v="2013-10-09T00:00:00"/>
        <d v="2013-10-15T00:00:00"/>
        <d v="2013-10-26T00:00:00"/>
        <d v="2013-10-31T00:00:00"/>
        <d v="2013-12-13T00:00:00"/>
        <d v="2013-12-30T00:00:00"/>
        <d v="2014-01-06T00:00:00"/>
        <d v="2014-01-09T00:00:00"/>
        <d v="2014-01-21T00:00:00"/>
        <d v="2014-02-06T00:00:00"/>
        <d v="2014-02-17T00:00:00"/>
        <d v="2014-02-18T00:00:00"/>
        <d v="2014-02-22T00:00:00"/>
        <d v="2014-02-28T00:00:00"/>
        <d v="2014-03-03T00:00:00"/>
        <d v="2014-03-19T00:00:00"/>
        <d v="2014-03-21T00:00:00"/>
        <d v="2014-03-22T00:00:00"/>
        <d v="2014-04-03T00:00:00"/>
        <d v="2014-04-17T00:00:00"/>
        <d v="2014-04-29T00:00:00"/>
        <d v="2014-05-07T00:00:00"/>
        <d v="2014-05-09T00:00:00"/>
        <d v="2014-06-01T00:00:00"/>
        <d v="2014-06-12T00:00:00"/>
        <d v="2014-06-24T00:00:00"/>
        <d v="2014-06-26T00:00:00"/>
        <d v="2014-06-27T00:00:00"/>
        <d v="2014-06-28T00:00:00"/>
        <d v="2014-07-03T00:00:00"/>
        <d v="2014-07-14T00:00:00"/>
        <d v="2014-07-17T00:00:00"/>
        <d v="2014-07-28T00:00:00"/>
        <d v="2014-08-05T00:00:00"/>
        <d v="2014-08-18T00:00:00"/>
        <d v="2014-08-19T00:00:00"/>
        <d v="2014-08-29T00:00:00"/>
        <d v="2014-09-10T00:00:00"/>
        <d v="2014-09-16T00:00:00"/>
        <d v="2014-09-17T00:00:00"/>
        <d v="2014-09-18T00:00:00"/>
        <d v="2014-09-30T00:00:00"/>
        <d v="2014-10-01T00:00:00"/>
        <d v="2014-10-13T00:00:00"/>
        <d v="2014-10-15T00:00:00"/>
        <d v="2014-10-22T00:00:00"/>
        <d v="2014-10-28T00:00:00"/>
        <d v="2014-11-19T00:00:00"/>
        <d v="2014-11-22T00:00:00"/>
        <d v="2014-11-24T00:00:00"/>
        <d v="2014-11-28T00:00:00"/>
        <d v="2014-12-17T00:00:00"/>
        <d v="2014-12-22T00:00:00"/>
        <d v="2015-01-13T00:00:00"/>
        <d v="2015-01-16T00:00:00"/>
        <d v="2015-01-24T00:00:00"/>
        <d v="2015-01-28T00:00:00"/>
        <d v="2015-02-09T00:00:00"/>
        <d v="2015-02-13T00:00:00"/>
        <d v="2015-02-24T00:00:00"/>
        <d v="2015-03-11T00:00:00"/>
        <d v="2015-03-18T00:00:00"/>
        <d v="2015-04-02T00:00:00"/>
        <d v="2015-04-03T00:00:00"/>
        <d v="2015-04-08T00:00:00"/>
        <d v="2015-04-13T00:00:00"/>
        <d v="2015-04-16T00:00:00"/>
        <d v="2015-04-22T00:00:00"/>
        <d v="2015-04-29T00:00:00"/>
        <d v="2015-04-30T00:00:00"/>
        <d v="2015-05-11T00:00:00"/>
        <d v="2015-05-15T00:00:00"/>
        <d v="2015-05-16T00:00:00"/>
        <d v="2015-05-22T00:00:00"/>
        <d v="2015-06-19T00:00:00"/>
        <d v="2015-06-25T00:00:00"/>
        <d v="2015-06-30T00:00:00"/>
        <d v="2015-07-03T00:00:00"/>
        <d v="2015-07-10T00:00:00"/>
        <d v="2015-07-15T00:00:00"/>
        <d v="2015-07-29T00:00:00"/>
        <d v="2015-07-31T00:00:00"/>
        <d v="2015-08-04T00:00:00"/>
        <d v="2015-08-06T00:00:00"/>
        <d v="2015-08-07T00:00:00"/>
        <d v="2015-08-12T00:00:00"/>
        <d v="2015-08-27T00:00:00"/>
        <d v="2015-09-07T00:00:00"/>
        <d v="2015-09-10T00:00:00"/>
        <d v="2015-10-03T00:00:00"/>
        <d v="2015-10-05T00:00:00"/>
        <d v="2015-10-09T00:00:00"/>
        <d v="2015-10-30T00:00:00"/>
        <d v="2015-11-17T00:00:00"/>
        <d v="2015-11-24T00:00:00"/>
        <d v="2015-12-01T00:00:00"/>
        <d v="2015-12-05T00:00:00"/>
        <d v="2015-12-08T00:00:00"/>
        <d v="2015-12-26T00:00:00"/>
        <d v="2015-12-29T00:00:00"/>
        <d v="2016-01-04T00:00:00"/>
        <d v="2016-01-19T00:00:00"/>
        <d v="2016-01-28T00:00:00"/>
        <d v="2016-02-05T00:00:00"/>
        <d v="2016-02-17T00:00:00"/>
        <d v="2016-03-02T00:00:00"/>
        <d v="2016-03-16T00:00:00"/>
        <d v="2016-03-19T00:00:00"/>
        <d v="2016-04-05T00:00:00"/>
        <d v="2016-04-12T00:00:00"/>
        <d v="2016-04-23T00:00:00"/>
        <d v="2016-04-25T00:00:00"/>
        <d v="2016-04-27T00:00:00"/>
        <d v="2016-05-16T00:00:00"/>
        <d v="2016-05-20T00:00:00"/>
        <d v="2016-06-01T00:00:00"/>
        <d v="2016-06-03T00:00:00"/>
        <d v="2016-06-07T00:00:00"/>
        <d v="2016-06-18T00:00:00"/>
        <d v="2016-06-21T00:00:00"/>
        <d v="2016-07-07T00:00:00"/>
        <d v="2016-07-12T00:00:00"/>
        <d v="2016-07-22T00:00:00"/>
        <d v="2016-07-23T00:00:00"/>
        <d v="2016-07-29T00:00:00"/>
        <d v="2016-08-19T00:00:00"/>
        <d v="2016-08-24T00:00:00"/>
        <d v="2016-09-08T00:00:00"/>
        <d v="2016-09-13T00:00:00"/>
        <d v="2016-09-14T00:00:00"/>
        <d v="2016-09-21T00:00:00"/>
        <d v="2016-10-05T00:00:00"/>
        <d v="2016-10-28T00:00:00"/>
        <d v="2016-11-14T00:00:00"/>
        <d v="2016-11-19T00:00:00"/>
        <d v="2016-11-23T00:00:00"/>
        <d v="2016-11-29T00:00:00"/>
        <d v="2016-12-09T00:00:00"/>
        <d v="2016-12-20T00:00:00"/>
        <d v="2016-12-21T00:00:00"/>
        <d v="2016-12-27T00:00:00"/>
        <d v="2016-12-28T00:00:00"/>
        <d v="2017-01-04T00:00:00"/>
        <d v="2017-01-10T00:00:00"/>
        <d v="2017-01-11T00:00:00"/>
        <d v="2017-01-21T00:00:00"/>
        <d v="2017-01-24T00:00:00"/>
        <d v="2017-01-27T00:00:00"/>
        <d v="2017-01-31T00:00:00"/>
        <d v="2017-03-01T00:00:00"/>
        <d v="2017-03-09T00:00:00"/>
        <d v="2017-03-20T00:00:00"/>
        <d v="2017-03-28T00:00:00"/>
        <d v="2017-04-01T00:00:00"/>
        <d v="2017-04-05T00:00:00"/>
        <d v="2017-04-17T00:00:00"/>
        <d v="2017-04-19T00:00:00"/>
        <d v="2017-04-20T00:00:00"/>
        <d v="2017-04-24T00:00:00"/>
        <d v="2017-05-02T00:00:00"/>
        <d v="2017-05-09T00:00:00"/>
        <d v="2017-05-11T00:00:00"/>
        <d v="2017-05-15T00:00:00"/>
        <d v="2017-05-23T00:00:00"/>
        <d v="2017-05-29T00:00:00"/>
        <d v="2017-06-03T00:00:00"/>
        <d v="2017-06-15T00:00:00"/>
        <d v="2017-06-19T00:00:00"/>
        <d v="2017-06-22T00:00:00"/>
        <d v="2017-06-23T00:00:00"/>
        <d v="2017-06-28T00:00:00"/>
        <d v="2017-07-05T00:00:00"/>
        <d v="2017-07-12T00:00:00"/>
        <d v="2017-07-13T00:00:00"/>
        <d v="2017-07-19T00:00:00"/>
        <d v="2017-07-29T00:00:00"/>
        <d v="2017-08-08T00:00:00"/>
        <d v="2017-08-19T00:00:00"/>
        <d v="2017-08-23T00:00:00"/>
        <d v="2017-08-30T00:00:00"/>
        <d v="2017-09-02T00:00:00"/>
        <d v="2017-09-13T00:00:00"/>
        <d v="2017-09-15T00:00:00"/>
        <d v="2017-10-06T00:00:00"/>
        <d v="2017-10-13T00:00:00"/>
        <d v="2017-10-23T00:00:00"/>
        <d v="2017-10-25T00:00:00"/>
        <d v="2017-10-30T00:00:00"/>
        <d v="2017-11-11T00:00:00"/>
        <d v="2017-11-13T00:00:00"/>
        <d v="2017-11-15T00:00:00"/>
        <d v="2017-11-22T00:00:00"/>
        <d v="2017-11-24T00:00:00"/>
        <d v="2017-11-27T00:00:00"/>
        <d v="2017-11-29T00:00:00"/>
        <d v="2017-12-19T00:00:00"/>
        <d v="2017-12-20T00:00:00"/>
        <d v="2017-12-22T00:00:00"/>
        <d v="2017-12-30T00:00:00"/>
        <d v="2018-01-09T00:00:00"/>
        <d v="2018-01-11T00:00:00"/>
        <d v="2018-01-12T00:00:00"/>
        <d v="2018-01-17T00:00:00"/>
        <d v="2018-01-31T00:00:00"/>
        <d v="2018-02-01T00:00:00"/>
        <d v="2018-02-03T00:00:00"/>
        <d v="2018-02-16T00:00:00"/>
        <d v="2018-02-23T00:00:00"/>
        <d v="2018-03-10T00:00:00"/>
        <d v="2018-03-12T00:00:00"/>
        <d v="2018-03-14T00:00:00"/>
        <d v="2018-04-03T00:00:00"/>
        <d v="2018-04-17T00:00:00"/>
        <d v="2018-04-18T00:00:00"/>
        <d v="2018-04-19T00:00:00"/>
        <d v="2018-04-26T00:00:00"/>
        <d v="2018-04-27T00:00:00"/>
        <d v="2018-05-10T00:00:00"/>
        <d v="2018-05-12T00:00:00"/>
        <d v="2018-05-15T00:00:00"/>
        <d v="2018-05-17T00:00:00"/>
        <d v="2018-05-19T00:00:00"/>
        <d v="2018-05-21T00:00:00"/>
        <d v="2018-05-22T00:00:00"/>
        <d v="2018-05-26T00:00:00"/>
        <d v="2018-06-01T00:00:00"/>
        <d v="2018-06-04T00:00:00"/>
        <d v="2018-06-05T00:00:00"/>
        <d v="2018-06-07T00:00:00"/>
        <d v="2018-06-08T00:00:00"/>
        <d v="2018-06-12T00:00:00"/>
        <d v="2018-06-25T00:00:00"/>
        <d v="2018-07-01T00:00:00"/>
        <d v="2018-07-07T00:00:00"/>
        <d v="2018-07-13T00:00:00"/>
        <d v="2018-07-14T00:00:00"/>
        <d v="2018-07-24T00:00:00"/>
        <d v="2018-08-01T00:00:00"/>
        <d v="2018-08-03T00:00:00"/>
        <d v="2018-08-07T00:00:00"/>
        <d v="2018-08-14T00:00:00"/>
        <d v="2018-08-16T00:00:00"/>
        <d v="2018-08-21T00:00:00"/>
        <d v="2018-08-22T00:00:00"/>
        <d v="2018-08-25T00:00:00"/>
        <d v="2018-08-27T00:00:00"/>
        <d v="2018-09-01T00:00:00"/>
        <d v="2018-09-08T00:00:00"/>
        <d v="2018-09-14T00:00:00"/>
        <d v="2018-09-17T00:00:00"/>
        <d v="2018-10-05T00:00:00"/>
        <d v="2018-10-06T00:00:00"/>
        <d v="2018-10-08T00:00:00"/>
        <d v="2018-10-09T00:00:00"/>
        <d v="2018-10-16T00:00:00"/>
        <d v="2018-10-24T00:00:00"/>
        <d v="2018-11-06T00:00:00"/>
        <d v="2018-11-10T00:00:00"/>
        <d v="2018-11-15T00:00:00"/>
        <d v="2018-11-17T00:00:00"/>
        <d v="2018-11-20T00:00:00"/>
        <d v="2018-11-22T00:00:00"/>
        <d v="2018-11-26T00:00:00"/>
        <d v="2018-12-05T00:00:00"/>
        <d v="2018-12-18T00:00:00"/>
        <d v="2018-12-20T00:00:00"/>
        <d v="2018-12-21T00:00:00"/>
        <d v="2018-12-26T00:00:00"/>
        <d v="2019-01-02T00:00:00"/>
        <d v="2019-01-05T00:00:00"/>
        <d v="2019-01-11T00:00:00"/>
        <d v="2019-01-14T00:00:00"/>
        <d v="2019-01-16T00:00:00"/>
        <d v="2019-01-28T00:00:00"/>
        <d v="2019-01-29T00:00:00"/>
        <d v="2019-01-30T00:00:00"/>
        <d v="2019-02-07T00:00:00"/>
        <d v="2019-02-18T00:00:00"/>
        <d v="2019-03-01T00:00:00"/>
        <d v="2019-03-06T00:00:00"/>
        <d v="2019-03-09T00:00:00"/>
        <d v="2019-03-16T00:00:00"/>
        <d v="2019-03-25T00:00:00"/>
        <d v="2019-04-01T00:00:00"/>
        <d v="2019-04-06T00:00:00"/>
        <d v="2019-04-11T00:00:00"/>
        <d v="2019-04-13T00:00:00"/>
        <d v="2019-04-26T00:00:00"/>
        <d v="2019-04-27T00:00:00"/>
        <d v="2019-04-29T00:00:00"/>
        <d v="2019-05-01T00:00:00"/>
        <d v="2019-05-02T00:00:00"/>
        <d v="2019-05-04T00:00:00"/>
        <d v="2019-05-15T00:00:00"/>
        <d v="2019-05-16T00:00:00"/>
        <d v="2019-05-18T00:00:00"/>
        <d v="2019-05-21T00:00:00"/>
        <d v="2019-05-24T00:00:00"/>
        <d v="2019-05-27T00:00:00"/>
        <d v="2019-05-29T00:00:00"/>
        <d v="2019-05-31T00:00:00"/>
        <d v="2019-06-06T00:00:00"/>
        <d v="2019-06-07T00:00:00"/>
        <d v="2019-06-13T00:00:00"/>
        <d v="2019-06-17T00:00:00"/>
        <d v="2019-06-22T00:00:00"/>
        <d v="2019-06-26T00:00:00"/>
        <d v="2019-06-27T00:00:00"/>
        <d v="2019-07-01T00:00:00"/>
        <d v="2019-07-02T00:00:00"/>
        <d v="2019-07-06T00:00:00"/>
        <d v="2019-07-08T00:00:00"/>
        <d v="2019-07-29T00:00:00"/>
        <d v="2019-08-09T00:00:00"/>
        <d v="2019-08-10T00:00:00"/>
        <d v="2019-08-13T00:00:00"/>
        <d v="2019-08-21T00:00:00"/>
        <d v="2019-08-23T00:00:00"/>
        <d v="2019-08-26T00:00:00"/>
        <d v="2019-08-29T00:00:00"/>
        <d v="2019-09-03T00:00:00"/>
        <d v="2019-09-07T00:00:00"/>
        <d v="2019-09-09T00:00:00"/>
        <d v="2019-09-10T00:00:00"/>
        <d v="2019-09-12T00:00:00"/>
        <d v="2019-09-13T00:00:00"/>
        <d v="2019-09-26T00:00:00"/>
        <d v="2019-09-27T00:00:00"/>
        <d v="2019-10-04T00:00:00"/>
        <d v="2019-10-11T00:00:00"/>
        <d v="2019-10-16T00:00:00"/>
        <d v="2019-10-17T00:00:00"/>
        <d v="2019-11-05T00:00:00"/>
        <d v="2019-11-07T00:00:00"/>
        <d v="2019-11-08T00:00:00"/>
        <d v="2019-11-18T00:00:00"/>
        <d v="2019-11-19T00:00:00"/>
        <d v="2019-11-21T00:00:00"/>
        <d v="2019-11-22T00:00:00"/>
        <d v="2019-11-26T00:00:00"/>
        <d v="2019-12-02T00:00:00"/>
        <d v="2019-12-05T00:00:00"/>
        <d v="2019-12-06T00:00:00"/>
        <d v="2019-12-07T00:00:00"/>
        <d v="2019-12-10T00:00:00"/>
        <d v="2019-12-18T00:00:00"/>
        <d v="2019-12-20T00:00:00"/>
        <d v="2019-12-26T00:00:00"/>
        <d v="2020-01-02T00:00:00"/>
        <d v="2020-01-07T00:00:00"/>
        <d v="2020-01-13T00:00:00"/>
        <d v="2020-01-18T00:00:00"/>
        <d v="2020-02-01T00:00:00"/>
        <d v="2020-02-06T00:00:00"/>
        <d v="2020-02-14T00:00:00"/>
        <d v="2020-02-15T00:00:00"/>
        <d v="2020-02-19T00:00:00"/>
        <d v="2020-02-21T00:00:00"/>
        <d v="2020-02-22T00:00:00"/>
        <d v="2020-02-25T00:00:00"/>
        <d v="2020-02-26T00:00:00"/>
        <d v="2020-03-03T00:00:00"/>
        <d v="2020-03-04T00:00:00"/>
        <d v="2020-03-09T00:00:00"/>
        <d v="2020-03-16T00:00:00"/>
        <d v="2020-05-01T00:00:00"/>
        <d v="2020-05-05T00:00:00"/>
        <d v="2020-05-08T00:00:00"/>
        <d v="2020-05-09T00:00:00"/>
        <d v="2020-05-18T00:00:00"/>
        <d v="2020-05-20T00:00:00"/>
        <d v="2020-05-24T00:00:00"/>
        <d v="2020-05-26T00:00:00"/>
        <d v="2020-05-29T00:00:00"/>
        <d v="2020-05-30T00:00:00"/>
        <d v="2020-05-31T00:00:00"/>
        <d v="2020-06-02T00:00:00"/>
        <d v="2020-06-05T00:00:00"/>
        <d v="2020-06-10T00:00:00"/>
        <d v="2020-06-19T00:00:00"/>
        <d v="2020-06-20T00:00:00"/>
        <d v="2020-06-22T00:00:00"/>
        <d v="2020-06-24T00:00:00"/>
        <d v="2020-06-26T00:00:00"/>
        <d v="2020-07-06T00:00:00"/>
        <d v="2020-07-18T00:00:00"/>
        <d v="2020-07-24T00:00:00"/>
        <d v="2020-07-29T00:00:00"/>
        <d v="2020-08-06T00:00:00"/>
        <d v="2020-08-07T00:00:00"/>
        <d v="2020-08-11T00:00:00"/>
        <d v="2020-08-17T00:00:00"/>
        <d v="2020-08-21T00:00:00"/>
        <d v="2020-08-24T00:00:00"/>
        <d v="2020-08-25T00:00:00"/>
        <d v="2020-08-27T00:00:00"/>
        <d v="2020-09-10T00:00:00"/>
        <d v="2020-09-18T00:00:00"/>
        <d v="2020-09-22T00:00:00"/>
        <d v="2020-09-30T00:00:00"/>
        <d v="2020-10-03T00:00:00"/>
        <d v="2020-10-06T00:00:00"/>
        <d v="2020-10-13T00:00:00"/>
        <d v="2020-10-19T00:00:00"/>
        <d v="2020-10-22T00:00:00"/>
        <d v="2020-10-30T00:00:00"/>
        <d v="2020-11-01T00:00:00"/>
        <d v="2020-11-04T00:00:00"/>
        <d v="2020-11-05T00:00:00"/>
        <d v="2020-11-09T00:00:00"/>
        <d v="2020-11-10T00:00:00"/>
        <d v="2020-11-12T00:00:00"/>
        <d v="2020-11-18T00:00:00"/>
        <d v="2020-11-19T00:00:00"/>
        <d v="2020-11-28T00:00:00"/>
        <d v="2020-12-14T00:00:00"/>
        <d v="2020-12-16T00:00:00"/>
        <d v="2020-12-23T00:00:00"/>
        <d v="2020-12-26T00:00:00"/>
        <d v="2020-12-29T00:00:00"/>
        <d v="2021-01-01T00:00:00"/>
        <d v="2021-01-05T00:00:00"/>
        <d v="2021-01-06T00:00:00"/>
        <d v="2021-01-08T00:00:00"/>
        <d v="2021-01-12T00:00:00"/>
        <d v="2021-01-19T00:00:00"/>
        <d v="2021-02-01T00:00:00"/>
        <d v="2021-02-03T00:00:00"/>
        <d v="2021-02-05T00:00:00"/>
        <d v="2021-02-08T00:00:00"/>
        <d v="2021-02-13T00:00:00"/>
        <d v="2021-02-20T00:00:00"/>
        <d v="2021-03-01T00:00:00"/>
        <d v="2021-03-02T00:00:00"/>
        <d v="2021-03-09T00:00:00"/>
        <d v="2021-03-12T00:00:00"/>
        <d v="2021-03-15T00:00:00"/>
        <d v="2021-03-16T00:00:00"/>
        <d v="2021-04-05T00:00:00"/>
        <d v="2021-04-10T00:00:00"/>
        <d v="2021-04-16T00:00:00"/>
        <d v="2021-04-19T00:00:00"/>
        <d v="2021-04-22T00:00:00"/>
        <d v="2021-04-23T00:00:00"/>
        <d v="2021-05-05T00:00:00"/>
        <d v="2021-05-07T00:00:00"/>
        <d v="2021-05-19T00:00:00"/>
        <d v="2021-05-21T00:00:00"/>
        <d v="2021-05-27T00:00:00"/>
        <d v="2021-06-19T00:00:00"/>
        <d v="2021-06-22T00:00:00"/>
        <d v="2021-06-29T00:00:00"/>
        <d v="2021-06-30T00:00:00"/>
        <d v="2021-07-03T00:00:00"/>
        <d v="2021-07-10T00:00:00"/>
        <d v="2021-07-15T00:00:00"/>
        <d v="2021-07-19T00:00:00"/>
        <d v="2021-07-21T00:00:00"/>
        <d v="2021-07-27T00:00:00"/>
        <d v="2021-07-28T00:00:00"/>
        <d v="2021-08-05T00:00:00"/>
        <d v="2021-08-07T00:00:00"/>
        <d v="2021-08-11T00:00:00"/>
        <d v="2021-08-14T00:00:00"/>
        <d v="2021-08-30T00:00:00"/>
        <d v="2021-09-02T00:00:00"/>
        <d v="2021-09-07T00:00:00"/>
        <d v="2021-09-13T00:00:00"/>
        <d v="2021-09-20T00:00:00"/>
        <d v="2021-09-23T00:00:00"/>
        <d v="2021-09-25T00:00:00"/>
        <d v="2021-09-28T00:00:00"/>
        <d v="2021-09-29T00:00:00"/>
        <d v="2021-10-04T00:00:00"/>
        <d v="2021-10-05T00:00:00"/>
        <d v="2021-10-09T00:00:00"/>
        <d v="2021-10-12T00:00:00"/>
        <d v="2021-10-19T00:00:00"/>
        <d v="2021-10-25T00:00:00"/>
        <d v="2021-10-26T00:00:00"/>
        <d v="2021-11-01T00:00:00"/>
        <d v="2021-11-03T00:00:00"/>
        <d v="2021-11-09T00:00:00"/>
        <d v="2021-11-22T00:00:00"/>
        <d v="2021-11-27T00:00:00"/>
        <d v="2021-11-30T00:00:00"/>
        <d v="2021-12-01T00:00:00"/>
        <d v="2021-12-02T00:00:00"/>
        <d v="2021-12-03T00:00:00"/>
        <d v="2021-12-07T00:00:00"/>
        <d v="2021-12-09T00:00:00"/>
        <d v="2021-12-13T00:00:00"/>
        <d v="2021-12-24T00:00:00"/>
        <d v="2021-12-27T00:00:00"/>
        <d v="2021-12-29T00:00:00"/>
        <d v="2021-12-30T00:00:00"/>
        <d v="2022-01-04T00:00:00"/>
        <d v="2022-01-08T00:00:00"/>
        <d v="2022-01-13T00:00:00"/>
        <d v="2022-01-18T00:00:00"/>
        <d v="2022-01-21T00:00:00"/>
        <d v="2022-01-24T00:00:00"/>
        <d v="2022-01-31T00:00:00"/>
        <d v="2022-02-05T00:00:00"/>
        <d v="2022-02-09T00:00:00"/>
        <d v="2022-02-10T00:00:00"/>
        <d v="2022-02-11T00:00:00"/>
        <d v="2022-02-16T00:00:00"/>
        <d v="2022-02-22T00:00:00"/>
        <d v="2022-02-23T00:00:00"/>
        <d v="2022-02-24T00:00:00"/>
        <d v="2022-02-25T00:00:00"/>
        <d v="2022-03-01T00:00:00"/>
        <d v="2022-03-03T00:00:00"/>
        <d v="2022-03-05T00:00:00"/>
        <d v="2022-03-07T00:00:00"/>
        <d v="2022-03-08T00:00:00"/>
        <d v="2022-03-14T00:00:00"/>
        <d v="2022-03-15T00:00:00"/>
        <d v="2022-03-16T00:00:00"/>
        <d v="2022-03-23T00:00:00"/>
        <d v="2022-04-13T00:00:00"/>
        <d v="2022-04-20T00:00:00"/>
        <d v="2022-04-27T00:00:00"/>
        <d v="2022-05-04T00:00:00"/>
        <d v="2022-05-10T00:00:00"/>
        <d v="2022-05-11T00:00:00"/>
        <d v="2022-05-13T00:00:00"/>
        <d v="2022-05-18T00:00:00"/>
        <d v="2022-05-19T00:00:00"/>
        <d v="2022-05-20T00:00:00"/>
        <d v="2022-05-23T00:00:00"/>
        <d v="2022-05-25T00:00:00"/>
        <d v="2022-05-26T00:00:00"/>
        <d v="2022-05-30T00:00:00"/>
        <d v="2022-06-07T00:00:00"/>
        <d v="2022-06-09T00:00:00"/>
        <d v="2022-06-15T00:00:00"/>
        <d v="2022-06-20T00:00:00"/>
        <d v="2022-06-24T00:00:00"/>
        <d v="2022-06-25T00:00:00"/>
        <d v="2022-06-27T00:00:00"/>
        <d v="2022-06-28T00:00:00"/>
        <d v="2022-07-02T00:00:00"/>
        <d v="2022-07-13T00:00:00"/>
        <d v="2022-07-16T00:00:00"/>
        <d v="2022-07-18T00:00:00"/>
        <d v="2022-07-21T00:00:00"/>
        <d v="2022-07-22T00:00:00"/>
        <d v="2022-07-25T00:00:00"/>
        <d v="2022-07-26T00:00:00"/>
        <d v="2022-07-30T00:00:00"/>
        <d v="2022-08-20T00:00:00"/>
        <d v="2022-08-25T00:00:00"/>
        <d v="2022-08-26T00:00:00"/>
        <d v="2022-08-31T00:00:00"/>
        <d v="2022-09-14T00:00:00"/>
        <d v="2022-09-26T00:00:00"/>
        <d v="2022-09-28T00:00:00"/>
        <d v="2022-09-30T00:00:00"/>
        <d v="2022-10-11T00:00:00"/>
        <d v="2022-10-13T00:00:00"/>
        <d v="2022-10-31T00:00:00"/>
        <d v="2022-11-03T00:00:00"/>
        <d v="2022-11-08T00:00:00"/>
        <d v="2022-11-22T00:00:00"/>
        <d v="2022-11-28T00:00:00"/>
        <d v="2022-11-30T00:00:00"/>
        <d v="2022-12-08T00:00:00"/>
        <d v="2022-12-12T00:00:00"/>
        <d v="2022-12-16T00:00:00"/>
        <d v="2022-12-19T00:00:00"/>
        <d v="2022-12-20T00:00:00"/>
        <d v="2022-12-21T00:00:00"/>
        <d v="2022-12-23T00:00:00"/>
        <d v="2022-12-27T00:00:00"/>
        <d v="2022-12-28T00:00:00"/>
        <d v="2022-12-29T00:00:00"/>
        <d v="2022-12-31T00:00:00"/>
        <d v="2023-01-04T00:00:00"/>
        <d v="2023-01-09T00:00:00"/>
        <d v="2023-01-10T00:00:00"/>
        <d v="2023-01-11T00:00:00"/>
        <d v="2023-01-13T00:00:00"/>
        <d v="2023-01-16T00:00:00"/>
        <d v="2023-01-18T00:00:00"/>
        <d v="2023-01-19T00:00:00"/>
        <d v="2023-01-23T00:00:00"/>
        <d v="2023-01-24T00:00:00"/>
        <d v="2023-01-25T00:00:00"/>
        <d v="2023-01-27T00:00:00"/>
        <d v="2023-01-31T00:00:00"/>
        <d v="2023-02-02T00:00:00"/>
        <d v="2023-02-04T00:00:00"/>
        <d v="2023-02-08T00:00:00"/>
        <d v="2023-02-09T00:00:00"/>
        <d v="2023-02-14T00:00:00"/>
        <d v="2023-02-18T00:00:00"/>
        <d v="2023-02-20T00:00:00"/>
        <d v="2023-02-21T00:00:00"/>
        <d v="2023-02-24T00:00:00"/>
        <d v="2023-02-26T00:00:00"/>
        <d v="2023-02-27T00:00:00"/>
        <d v="2023-02-28T00:00:00"/>
        <d v="2023-03-04T00:00:00"/>
        <d v="2023-03-06T00:00:00"/>
        <d v="2023-03-14T00:00:00"/>
        <d v="2023-03-16T00:00:00"/>
        <d v="2023-03-23T00:00:00"/>
        <d v="2023-03-27T00:00:00"/>
        <d v="2023-03-28T00:00:00"/>
        <d v="2023-04-05T00:00:00"/>
        <d v="2023-04-20T00:00:00"/>
        <d v="2023-04-23T00:00:00"/>
        <d v="2023-04-25T00:00:00"/>
        <d v="2023-04-26T00:00:00"/>
        <d v="2023-04-28T00:00:00"/>
        <d v="2023-04-29T00:00:00"/>
        <d v="2023-04-30T00:00:00"/>
        <d v="2023-05-08T00:00:00"/>
        <d v="2023-05-10T00:00:00"/>
        <d v="2023-05-11T00:00:00"/>
        <d v="2023-05-12T00:00:00"/>
        <d v="2023-05-16T00:00:00"/>
        <d v="2023-05-18T00:00:00"/>
        <d v="2023-05-19T00:00:00"/>
        <d v="2023-05-23T00:00:00"/>
        <d v="2023-05-24T00:00:00"/>
        <d v="2023-05-25T00:00:00"/>
        <d v="2023-05-26T00:00:00"/>
        <d v="2023-06-01T00:00:00"/>
        <d v="2023-06-03T00:00:00"/>
        <d v="2023-06-07T00:00:00"/>
        <d v="2023-06-13T00:00:00"/>
        <d v="2023-06-16T00:00:00"/>
        <d v="2023-06-20T00:00:00"/>
        <d v="2023-06-22T00:00:00"/>
        <d v="2023-06-23T00:00:00"/>
        <d v="2023-06-26T00:00:00"/>
        <d v="2023-06-29T00:00:00"/>
        <d v="2023-06-30T00:00:00"/>
        <d v="2023-07-03T00:00:00"/>
        <d v="2023-07-11T00:00:00"/>
        <d v="2023-07-19T00:00:00"/>
        <d v="2023-07-20T00:00:00"/>
        <d v="2023-07-26T00:00:00"/>
        <d v="2023-07-27T00:00:00"/>
        <d v="2023-07-28T00:00:00"/>
        <d v="2023-07-29T00:00:00"/>
        <d v="2023-08-04T00:00:00"/>
        <d v="2023-08-10T00:00:00"/>
        <d v="2023-08-12T00:00:00"/>
        <d v="2023-08-24T00:00:00"/>
        <d v="2023-08-29T00:00:00"/>
        <d v="2023-09-02T00:00:00"/>
        <d v="2023-09-08T00:00:00"/>
        <d v="2023-09-12T00:00:00"/>
        <d v="2023-09-16T00:00:00"/>
        <d v="2023-09-29T00:00:00"/>
        <d v="2023-10-10T00:00:00"/>
        <d v="2023-10-11T00:00:00"/>
        <d v="2023-10-16T00:00:00"/>
        <d v="2023-10-18T00:00:00"/>
        <d v="2023-10-20T00:00:00"/>
        <d v="2023-10-31T00:00:00"/>
        <d v="2023-11-03T00:00:00"/>
        <d v="2023-11-04T00:00:00"/>
        <d v="2023-11-08T00:00:00"/>
        <d v="2023-11-15T00:00:00"/>
        <d v="2023-11-17T00:00:00"/>
        <d v="2023-11-22T00:00:00"/>
        <d v="2023-11-27T00:00:00"/>
        <d v="2023-11-29T00:00:00"/>
        <d v="2023-12-06T00:00:00"/>
        <d v="2023-12-07T00:00:00"/>
        <d v="2023-12-11T00:00:00"/>
        <d v="2023-12-13T00:00:00"/>
        <d v="2023-12-15T00:00:00"/>
        <d v="2023-12-18T00:00:00"/>
        <d v="2023-12-20T00:00:00"/>
        <d v="2023-12-21T00:00:00"/>
        <d v="2023-12-23T00:00:00"/>
        <d v="2023-12-28T00:00:00"/>
        <d v="2023-12-29T00:00:00"/>
        <d v="2023-12-31T00:00:00"/>
        <d v="2024-01-10T00:00:00"/>
        <d v="2024-01-19T00:00:00"/>
        <d v="2024-01-20T00:00:00"/>
        <d v="2024-01-24T00:00:00"/>
        <d v="2024-01-30T00:00:00"/>
        <d v="2024-01-31T00:00:00"/>
        <d v="2024-02-13T00:00:00"/>
        <d v="2024-02-16T00:00:00"/>
        <d v="2024-02-17T00:00:00"/>
        <d v="2024-02-20T00:00:00"/>
        <d v="2024-02-23T00:00:00"/>
        <d v="2024-02-27T00:00:00"/>
        <d v="2024-02-28T00:00:00"/>
        <d v="2024-02-29T00:00:00"/>
        <d v="2024-03-04T00:00:00"/>
        <d v="2024-03-08T00:00:00"/>
        <d v="2024-03-13T00:00:00"/>
        <d v="2024-03-18T00:00:00"/>
        <d v="2024-03-20T00:00:00"/>
        <d v="2024-03-22T00:00:00"/>
        <d v="2024-03-26T00:00:00"/>
        <d v="2024-03-28T00:00:00"/>
        <d v="2024-03-29T00:00:00"/>
        <d v="2024-03-30T00:00:00"/>
        <d v="2024-03-31T00:00:00"/>
        <d v="2024-04-03T00:00:00"/>
        <d v="2024-04-06T00:00:00"/>
        <d v="2024-04-10T00:00:00"/>
        <d v="2024-04-18T00:00:00"/>
        <d v="2024-04-19T00:00:00"/>
        <d v="2024-04-20T00:00:00"/>
        <d v="2024-04-22T00:00:00"/>
        <d v="2024-04-27T00:00:00"/>
        <d v="2024-04-29T00:00:00"/>
        <d v="2024-04-30T00:00:00"/>
        <d v="2024-05-09T00:00:00"/>
        <d v="2024-05-10T00:00:00"/>
        <d v="2024-05-15T00:00:00"/>
        <d v="2024-05-16T00:00:00"/>
        <d v="2024-05-17T00:00:00"/>
        <d v="2024-05-18T00:00:00"/>
        <d v="2024-05-21T00:00:00"/>
        <d v="2024-05-27T00:00:00"/>
        <d v="2024-05-28T00:00:00"/>
        <d v="2024-05-29T00:00:00"/>
        <d v="2024-05-31T00:00:00"/>
        <d v="2024-06-03T00:00:00"/>
        <d v="2024-06-05T00:00:00"/>
        <d v="2024-06-06T00:00:00"/>
        <d v="2024-06-07T00:00:00"/>
        <d v="2024-06-11T00:00:00"/>
        <d v="2024-06-13T00:00:00"/>
        <d v="2024-06-14T00:00:00"/>
        <d v="2024-06-15T00:00:00"/>
        <d v="2024-06-18T00:00:00"/>
        <d v="2024-06-21T00:00:00"/>
        <d v="2024-06-25T00:00:00"/>
        <d v="2024-06-26T00:00:00"/>
        <d v="2024-06-29T00:00:00"/>
        <d v="2024-06-30T00:00:00"/>
        <d v="2024-07-04T00:00:00"/>
        <d v="2024-07-05T00:00:00"/>
        <d v="2024-07-10T00:00:00"/>
        <d v="2024-07-11T00:00:00"/>
        <d v="2024-07-15T00:00:00"/>
        <d v="2024-07-17T00:00:00"/>
        <d v="2024-07-20T00:00:00"/>
        <d v="2024-07-24T00:00:00"/>
        <d v="2024-07-25T00:00:00"/>
        <d v="2024-07-29T00:00:00"/>
        <d v="2024-07-30T00:00:00"/>
        <d v="2024-07-31T00:00:00"/>
        <d v="2024-08-02T00:00:00"/>
        <d v="2024-08-05T00:00:00"/>
        <d v="2024-08-12T00:00:00"/>
        <d v="2024-08-14T00:00:00"/>
        <d v="2024-08-15T00:00:00"/>
        <d v="2024-08-16T00:00:00"/>
        <d v="2024-08-20T00:00:00"/>
        <d v="2024-08-21T00:00:00"/>
        <d v="2024-08-22T00:00:00"/>
        <d v="2024-08-23T00:00:00"/>
        <d v="2024-08-28T00:00:00"/>
        <d v="2024-08-30T00:00:00"/>
        <d v="2024-08-31T00:00:00"/>
        <d v="2024-09-04T00:00:00"/>
        <d v="2024-09-05T00:00:00"/>
        <d v="2024-09-06T00:00:00"/>
        <d v="2024-09-07T00:00:00"/>
        <d v="2024-09-09T00:00:00"/>
        <d v="2024-09-12T00:00:00"/>
        <d v="2024-09-13T00:00:00"/>
        <d v="2024-09-18T00:00:00"/>
        <d v="2024-09-19T00:00:00"/>
        <d v="2024-09-21T00:00:00"/>
        <d v="2024-09-23T00:00:00"/>
        <d v="2024-09-24T00:00:00"/>
        <d v="2024-09-25T00:00:00"/>
        <d v="2024-09-27T00:00:00"/>
        <d v="2024-09-30T00:00:00"/>
        <d v="2024-10-04T00:00:00"/>
        <d v="2024-10-08T00:00:00"/>
        <d v="2024-10-09T00:00:00"/>
        <d v="2024-10-16T00:00:00"/>
        <d v="2024-10-18T00:00:00"/>
        <d v="2024-10-20T00:00:00"/>
        <d v="2024-10-23T00:00:00"/>
        <d v="2024-10-24T00:00:00"/>
      </sharedItems>
    </cacheField>
    <cacheField name="Targeted Dealer" numFmtId="0">
      <sharedItems count="2">
        <s v="-"/>
        <s v="Targeted Dealer"/>
      </sharedItems>
    </cacheField>
    <cacheField name="EXCLUSIVE DEALER" numFmtId="0">
      <sharedItems containsString="0" containsBlank="1" count="1">
        <m/>
      </sharedItems>
    </cacheField>
    <cacheField name="Jan'25 Tgt" numFmtId="0">
      <sharedItems containsSemiMixedTypes="0" containsString="0" containsNumber="1" minValue="0" maxValue="6480" count="207">
        <n v="0"/>
        <n v="10"/>
        <n v="12"/>
        <n v="13"/>
        <n v="14"/>
        <n v="15"/>
        <n v="17"/>
        <n v="18"/>
        <n v="20"/>
        <n v="23"/>
        <n v="25"/>
        <n v="26"/>
        <n v="28"/>
        <n v="30"/>
        <n v="31"/>
        <n v="35"/>
        <n v="36"/>
        <n v="37"/>
        <n v="39"/>
        <n v="40"/>
        <n v="41"/>
        <n v="45"/>
        <n v="47.5"/>
        <n v="50"/>
        <n v="51"/>
        <n v="52"/>
        <n v="55"/>
        <n v="60"/>
        <n v="61"/>
        <n v="62"/>
        <n v="63"/>
        <n v="65"/>
        <n v="70"/>
        <n v="74"/>
        <n v="75"/>
        <n v="76"/>
        <n v="80"/>
        <n v="82"/>
        <n v="85"/>
        <n v="88"/>
        <n v="90"/>
        <n v="95"/>
        <n v="100"/>
        <n v="105"/>
        <n v="110"/>
        <n v="115"/>
        <n v="120"/>
        <n v="125"/>
        <n v="130"/>
        <n v="135"/>
        <n v="136"/>
        <n v="140"/>
        <n v="145"/>
        <n v="150"/>
        <n v="151"/>
        <n v="155"/>
        <n v="160"/>
        <n v="161"/>
        <n v="165"/>
        <n v="170"/>
        <n v="175"/>
        <n v="180"/>
        <n v="182"/>
        <n v="185"/>
        <n v="190"/>
        <n v="195"/>
        <n v="200"/>
        <n v="205"/>
        <n v="210"/>
        <n v="215"/>
        <n v="220"/>
        <n v="225"/>
        <n v="230"/>
        <n v="235"/>
        <n v="239"/>
        <n v="240"/>
        <n v="245"/>
        <n v="250"/>
        <n v="255"/>
        <n v="260"/>
        <n v="265"/>
        <n v="270"/>
        <n v="275"/>
        <n v="280"/>
        <n v="285"/>
        <n v="295"/>
        <n v="300"/>
        <n v="301"/>
        <n v="310"/>
        <n v="315"/>
        <n v="320"/>
        <n v="330"/>
        <n v="340"/>
        <n v="348"/>
        <n v="350"/>
        <n v="355"/>
        <n v="365.25"/>
        <n v="370"/>
        <n v="375"/>
        <n v="380"/>
        <n v="385"/>
        <n v="400"/>
        <n v="405"/>
        <n v="411"/>
        <n v="420"/>
        <n v="422.5"/>
        <n v="425"/>
        <n v="440"/>
        <n v="450"/>
        <n v="460"/>
        <n v="470"/>
        <n v="479"/>
        <n v="485"/>
        <n v="500"/>
        <n v="510"/>
        <n v="521"/>
        <n v="525"/>
        <n v="530"/>
        <n v="535"/>
        <n v="540"/>
        <n v="550"/>
        <n v="560"/>
        <n v="580"/>
        <n v="590"/>
        <n v="600"/>
        <n v="620"/>
        <n v="640"/>
        <n v="650"/>
        <n v="655"/>
        <n v="665"/>
        <n v="680"/>
        <n v="700"/>
        <n v="720"/>
        <n v="745"/>
        <n v="750"/>
        <n v="760"/>
        <n v="800"/>
        <n v="840"/>
        <n v="850"/>
        <n v="900"/>
        <n v="922"/>
        <n v="950"/>
        <n v="980"/>
        <n v="990"/>
        <n v="995"/>
        <n v="1000"/>
        <n v="1025"/>
        <n v="1050"/>
        <n v="1081.5"/>
        <n v="1088"/>
        <n v="1100"/>
        <n v="1120"/>
        <n v="1125"/>
        <n v="1150"/>
        <n v="1200"/>
        <n v="1210"/>
        <n v="1220"/>
        <n v="1250"/>
        <n v="1265"/>
        <n v="1270"/>
        <n v="1275"/>
        <n v="1300"/>
        <n v="1350"/>
        <n v="1365"/>
        <n v="1400"/>
        <n v="1410"/>
        <n v="1445"/>
        <n v="1450"/>
        <n v="1500"/>
        <n v="1550"/>
        <n v="1600"/>
        <n v="1605"/>
        <n v="1640"/>
        <n v="1650"/>
        <n v="1660"/>
        <n v="1680"/>
        <n v="1700"/>
        <n v="1775"/>
        <n v="1850"/>
        <n v="1943"/>
        <n v="1950"/>
        <n v="1960"/>
        <n v="2000"/>
        <n v="2040"/>
        <n v="2075"/>
        <n v="2100"/>
        <n v="2105"/>
        <n v="2124"/>
        <n v="2160"/>
        <n v="2200"/>
        <n v="2320"/>
        <n v="2350"/>
        <n v="2500"/>
        <n v="2530"/>
        <n v="2750"/>
        <n v="2800"/>
        <n v="2845"/>
        <n v="3000"/>
        <n v="3120"/>
        <n v="3290"/>
        <n v="3295"/>
        <n v="3500"/>
        <n v="5000"/>
        <n v="5129"/>
        <n v="5200"/>
        <n v="5860"/>
        <n v="6480"/>
      </sharedItems>
    </cacheField>
    <cacheField name="Prorata Tgt" numFmtId="0">
      <sharedItems containsSemiMixedTypes="0" containsString="0" containsNumber="1" minValue="0" maxValue="6480" count="207">
        <n v="0"/>
        <n v="10"/>
        <n v="12"/>
        <n v="13"/>
        <n v="14"/>
        <n v="15"/>
        <n v="17"/>
        <n v="18"/>
        <n v="20"/>
        <n v="23"/>
        <n v="25"/>
        <n v="26"/>
        <n v="28"/>
        <n v="30"/>
        <n v="31"/>
        <n v="35"/>
        <n v="36"/>
        <n v="37"/>
        <n v="39"/>
        <n v="40"/>
        <n v="41"/>
        <n v="45"/>
        <n v="47.5"/>
        <n v="50"/>
        <n v="51"/>
        <n v="52"/>
        <n v="55"/>
        <n v="60"/>
        <n v="61"/>
        <n v="62"/>
        <n v="63"/>
        <n v="65"/>
        <n v="70"/>
        <n v="74"/>
        <n v="75"/>
        <n v="76"/>
        <n v="80"/>
        <n v="82"/>
        <n v="85"/>
        <n v="88"/>
        <n v="90"/>
        <n v="95"/>
        <n v="100"/>
        <n v="105"/>
        <n v="110"/>
        <n v="115"/>
        <n v="120"/>
        <n v="125"/>
        <n v="130"/>
        <n v="135"/>
        <n v="136"/>
        <n v="140"/>
        <n v="145"/>
        <n v="150"/>
        <n v="151"/>
        <n v="155"/>
        <n v="160"/>
        <n v="161"/>
        <n v="165"/>
        <n v="170"/>
        <n v="175"/>
        <n v="180"/>
        <n v="182"/>
        <n v="185"/>
        <n v="190"/>
        <n v="195"/>
        <n v="200"/>
        <n v="205"/>
        <n v="210"/>
        <n v="215"/>
        <n v="220"/>
        <n v="225"/>
        <n v="230"/>
        <n v="235"/>
        <n v="239"/>
        <n v="240"/>
        <n v="245"/>
        <n v="250"/>
        <n v="255"/>
        <n v="260"/>
        <n v="265"/>
        <n v="270"/>
        <n v="275"/>
        <n v="280"/>
        <n v="285"/>
        <n v="295"/>
        <n v="300"/>
        <n v="301"/>
        <n v="310"/>
        <n v="315"/>
        <n v="320"/>
        <n v="330"/>
        <n v="340"/>
        <n v="348"/>
        <n v="350"/>
        <n v="355"/>
        <n v="365.25"/>
        <n v="370"/>
        <n v="375"/>
        <n v="380"/>
        <n v="385"/>
        <n v="400"/>
        <n v="405"/>
        <n v="411"/>
        <n v="420"/>
        <n v="422.5"/>
        <n v="425"/>
        <n v="440"/>
        <n v="450"/>
        <n v="460"/>
        <n v="470"/>
        <n v="479"/>
        <n v="485"/>
        <n v="500"/>
        <n v="510"/>
        <n v="521"/>
        <n v="525"/>
        <n v="530"/>
        <n v="535"/>
        <n v="540"/>
        <n v="550"/>
        <n v="560"/>
        <n v="580"/>
        <n v="590"/>
        <n v="600"/>
        <n v="620"/>
        <n v="640"/>
        <n v="650"/>
        <n v="655"/>
        <n v="665"/>
        <n v="680"/>
        <n v="700"/>
        <n v="720"/>
        <n v="745"/>
        <n v="750"/>
        <n v="760"/>
        <n v="800"/>
        <n v="840"/>
        <n v="850"/>
        <n v="900"/>
        <n v="922"/>
        <n v="950"/>
        <n v="980"/>
        <n v="990"/>
        <n v="995"/>
        <n v="1000"/>
        <n v="1025"/>
        <n v="1050"/>
        <n v="1081.5"/>
        <n v="1088"/>
        <n v="1100"/>
        <n v="1120"/>
        <n v="1125"/>
        <n v="1150"/>
        <n v="1200"/>
        <n v="1210"/>
        <n v="1220"/>
        <n v="1250"/>
        <n v="1265"/>
        <n v="1270"/>
        <n v="1275"/>
        <n v="1300"/>
        <n v="1350"/>
        <n v="1365"/>
        <n v="1400"/>
        <n v="1410"/>
        <n v="1445"/>
        <n v="1450"/>
        <n v="1500"/>
        <n v="1550"/>
        <n v="1600"/>
        <n v="1605"/>
        <n v="1640"/>
        <n v="1650"/>
        <n v="1660"/>
        <n v="1680"/>
        <n v="1700"/>
        <n v="1775"/>
        <n v="1850"/>
        <n v="1943"/>
        <n v="1950"/>
        <n v="1960"/>
        <n v="2000"/>
        <n v="2040"/>
        <n v="2075"/>
        <n v="2100"/>
        <n v="2105"/>
        <n v="2124"/>
        <n v="2160"/>
        <n v="2200"/>
        <n v="2320"/>
        <n v="2350"/>
        <n v="2500"/>
        <n v="2530"/>
        <n v="2750"/>
        <n v="2800"/>
        <n v="2845"/>
        <n v="3000"/>
        <n v="3120"/>
        <n v="3290"/>
        <n v="3295"/>
        <n v="3500"/>
        <n v="5000"/>
        <n v="5129"/>
        <n v="5200"/>
        <n v="5860"/>
        <n v="6480"/>
      </sharedItems>
    </cacheField>
    <cacheField name="46053" numFmtId="0">
      <sharedItems containsSemiMixedTypes="0" containsString="0" containsNumber="1" minValue="0" maxValue="6659.45" count="531">
        <n v="0"/>
        <n v="1"/>
        <n v="1.5"/>
        <n v="2"/>
        <n v="2.5"/>
        <n v="3"/>
        <n v="3.5"/>
        <n v="4.5"/>
        <n v="5"/>
        <n v="5.5"/>
        <n v="7"/>
        <n v="7.5"/>
        <n v="8"/>
        <n v="10"/>
        <n v="10.5"/>
        <n v="11"/>
        <n v="12"/>
        <n v="12.5"/>
        <n v="13"/>
        <n v="13.5"/>
        <n v="14"/>
        <n v="15"/>
        <n v="15.25"/>
        <n v="16"/>
        <n v="16.5"/>
        <n v="17"/>
        <n v="17.5"/>
        <n v="18"/>
        <n v="18.5"/>
        <n v="19"/>
        <n v="19.5"/>
        <n v="20"/>
        <n v="20.5"/>
        <n v="21"/>
        <n v="22"/>
        <n v="22.5"/>
        <n v="23"/>
        <n v="24"/>
        <n v="24.5"/>
        <n v="25"/>
        <n v="25.5"/>
        <n v="25.75"/>
        <n v="26"/>
        <n v="27"/>
        <n v="27.5"/>
        <n v="28"/>
        <n v="28.35"/>
        <n v="29.5"/>
        <n v="30"/>
        <n v="30.5"/>
        <n v="30.9"/>
        <n v="31"/>
        <n v="32"/>
        <n v="32.25"/>
        <n v="32.5"/>
        <n v="33"/>
        <n v="33.5"/>
        <n v="34.5"/>
        <n v="34.75"/>
        <n v="35"/>
        <n v="36"/>
        <n v="36.5"/>
        <n v="37"/>
        <n v="37.5"/>
        <n v="38"/>
        <n v="38.5"/>
        <n v="39"/>
        <n v="40"/>
        <n v="40.25"/>
        <n v="41"/>
        <n v="43.5"/>
        <n v="44"/>
        <n v="44.5"/>
        <n v="44.75"/>
        <n v="45"/>
        <n v="45.5"/>
        <n v="46"/>
        <n v="47.25"/>
        <n v="47.5"/>
        <n v="48"/>
        <n v="49"/>
        <n v="49.5"/>
        <n v="50"/>
        <n v="51"/>
        <n v="52"/>
        <n v="52.25"/>
        <n v="52.5"/>
        <n v="53"/>
        <n v="53.5"/>
        <n v="54"/>
        <n v="54.75"/>
        <n v="55"/>
        <n v="55.5"/>
        <n v="56.1"/>
        <n v="56.5"/>
        <n v="57"/>
        <n v="58"/>
        <n v="60"/>
        <n v="62.5"/>
        <n v="63"/>
        <n v="64"/>
        <n v="64.25"/>
        <n v="64.5"/>
        <n v="64.75"/>
        <n v="65"/>
        <n v="65.75"/>
        <n v="66"/>
        <n v="67"/>
        <n v="67.5"/>
        <n v="69.5"/>
        <n v="70"/>
        <n v="71.5"/>
        <n v="72"/>
        <n v="72.5"/>
        <n v="74"/>
        <n v="75"/>
        <n v="76"/>
        <n v="76.5"/>
        <n v="77"/>
        <n v="78"/>
        <n v="80"/>
        <n v="81"/>
        <n v="82.5"/>
        <n v="84"/>
        <n v="84.5"/>
        <n v="85"/>
        <n v="86"/>
        <n v="86.5"/>
        <n v="88.25"/>
        <n v="88.5"/>
        <n v="89.5"/>
        <n v="90"/>
        <n v="90.25"/>
        <n v="90.5"/>
        <n v="91"/>
        <n v="91.5"/>
        <n v="92"/>
        <n v="92.5"/>
        <n v="93.5"/>
        <n v="94"/>
        <n v="94.5"/>
        <n v="95"/>
        <n v="97"/>
        <n v="98.7"/>
        <n v="99.5"/>
        <n v="99.75"/>
        <n v="100"/>
        <n v="100.5"/>
        <n v="101"/>
        <n v="101.5"/>
        <n v="102"/>
        <n v="103"/>
        <n v="103.5"/>
        <n v="104"/>
        <n v="105"/>
        <n v="105.5"/>
        <n v="106"/>
        <n v="107"/>
        <n v="107.45"/>
        <n v="108"/>
        <n v="110"/>
        <n v="110.15"/>
        <n v="112"/>
        <n v="112.5"/>
        <n v="114"/>
        <n v="114.35"/>
        <n v="115"/>
        <n v="116"/>
        <n v="116.5"/>
        <n v="117"/>
        <n v="117.5"/>
        <n v="118"/>
        <n v="120"/>
        <n v="120.5"/>
        <n v="121"/>
        <n v="121.25"/>
        <n v="122"/>
        <n v="122.5"/>
        <n v="125"/>
        <n v="125.25"/>
        <n v="127"/>
        <n v="127.5"/>
        <n v="127.75"/>
        <n v="128"/>
        <n v="129.5"/>
        <n v="130"/>
        <n v="131"/>
        <n v="132"/>
        <n v="133"/>
        <n v="134.9"/>
        <n v="135"/>
        <n v="136"/>
        <n v="136.5"/>
        <n v="138.5"/>
        <n v="140"/>
        <n v="141"/>
        <n v="142"/>
        <n v="143"/>
        <n v="143.75"/>
        <n v="144"/>
        <n v="146"/>
        <n v="147.5"/>
        <n v="148.19999999999999"/>
        <n v="148.75"/>
        <n v="149"/>
        <n v="150"/>
        <n v="151"/>
        <n v="151.5"/>
        <n v="151.75"/>
        <n v="152"/>
        <n v="154"/>
        <n v="155"/>
        <n v="155.5"/>
        <n v="155.75"/>
        <n v="157"/>
        <n v="157.25"/>
        <n v="159"/>
        <n v="159.5"/>
        <n v="160"/>
        <n v="161"/>
        <n v="162.5"/>
        <n v="164.5"/>
        <n v="165"/>
        <n v="166"/>
        <n v="166.5"/>
        <n v="167"/>
        <n v="168.25"/>
        <n v="169.25"/>
        <n v="170"/>
        <n v="170.5"/>
        <n v="172"/>
        <n v="172.25"/>
        <n v="174"/>
        <n v="174.5"/>
        <n v="175"/>
        <n v="175.5"/>
        <n v="176"/>
        <n v="180"/>
        <n v="180.5"/>
        <n v="182"/>
        <n v="184"/>
        <n v="185"/>
        <n v="186"/>
        <n v="187.5"/>
        <n v="190"/>
        <n v="190.75"/>
        <n v="191"/>
        <n v="191.75"/>
        <n v="193"/>
        <n v="197.5"/>
        <n v="198"/>
        <n v="200"/>
        <n v="201"/>
        <n v="203"/>
        <n v="204"/>
        <n v="204.95"/>
        <n v="205"/>
        <n v="206"/>
        <n v="206.5"/>
        <n v="207"/>
        <n v="209"/>
        <n v="209.5"/>
        <n v="210"/>
        <n v="212.5"/>
        <n v="213.85"/>
        <n v="214"/>
        <n v="214.5"/>
        <n v="215"/>
        <n v="216"/>
        <n v="217"/>
        <n v="217.75"/>
        <n v="219.5"/>
        <n v="220"/>
        <n v="221"/>
        <n v="222"/>
        <n v="224"/>
        <n v="224.5"/>
        <n v="225"/>
        <n v="228.6"/>
        <n v="230"/>
        <n v="232"/>
        <n v="234"/>
        <n v="234.5"/>
        <n v="235"/>
        <n v="240"/>
        <n v="242.5"/>
        <n v="245"/>
        <n v="247.5"/>
        <n v="250"/>
        <n v="251"/>
        <n v="251.8"/>
        <n v="253"/>
        <n v="254.95"/>
        <n v="255"/>
        <n v="258"/>
        <n v="258.5"/>
        <n v="259"/>
        <n v="259.5"/>
        <n v="260"/>
        <n v="261.5"/>
        <n v="262.5"/>
        <n v="264"/>
        <n v="269.5"/>
        <n v="270"/>
        <n v="271"/>
        <n v="272"/>
        <n v="273"/>
        <n v="273.5"/>
        <n v="275"/>
        <n v="278"/>
        <n v="278.5"/>
        <n v="280"/>
        <n v="281"/>
        <n v="285"/>
        <n v="286"/>
        <n v="287"/>
        <n v="290"/>
        <n v="293.5"/>
        <n v="295"/>
        <n v="300"/>
        <n v="301"/>
        <n v="305"/>
        <n v="309.10000000000002"/>
        <n v="310"/>
        <n v="314.5"/>
        <n v="314.75"/>
        <n v="315"/>
        <n v="315.5"/>
        <n v="317.39999999999998"/>
        <n v="318.75"/>
        <n v="322"/>
        <n v="327"/>
        <n v="327.10000000000002"/>
        <n v="331.5"/>
        <n v="334.95"/>
        <n v="335"/>
        <n v="336"/>
        <n v="337"/>
        <n v="347.25"/>
        <n v="347.5"/>
        <n v="350"/>
        <n v="352.75"/>
        <n v="353"/>
        <n v="363"/>
        <n v="365"/>
        <n v="365.75"/>
        <n v="366.15"/>
        <n v="370"/>
        <n v="378.9"/>
        <n v="379.5"/>
        <n v="380"/>
        <n v="385"/>
        <n v="389.8"/>
        <n v="390.75"/>
        <n v="391"/>
        <n v="395"/>
        <n v="398"/>
        <n v="398.25"/>
        <n v="400"/>
        <n v="400.5"/>
        <n v="401.25"/>
        <n v="405"/>
        <n v="405.3"/>
        <n v="423"/>
        <n v="425"/>
        <n v="435"/>
        <n v="439.75"/>
        <n v="440"/>
        <n v="441.5"/>
        <n v="443.5"/>
        <n v="445"/>
        <n v="453"/>
        <n v="455"/>
        <n v="459"/>
        <n v="472.7"/>
        <n v="474.4"/>
        <n v="478"/>
        <n v="480"/>
        <n v="482.5"/>
        <n v="484"/>
        <n v="491.25"/>
        <n v="495"/>
        <n v="500"/>
        <n v="500.75"/>
        <n v="506"/>
        <n v="512"/>
        <n v="512.5"/>
        <n v="520.5"/>
        <n v="526.9"/>
        <n v="532"/>
        <n v="538"/>
        <n v="539"/>
        <n v="540"/>
        <n v="545"/>
        <n v="550"/>
        <n v="556.5"/>
        <n v="569"/>
        <n v="571.25"/>
        <n v="575.79999999999995"/>
        <n v="585.5"/>
        <n v="590"/>
        <n v="592.5"/>
        <n v="600.79999999999995"/>
        <n v="602"/>
        <n v="605"/>
        <n v="606"/>
        <n v="610"/>
        <n v="620"/>
        <n v="625"/>
        <n v="633.79999999999995"/>
        <n v="640"/>
        <n v="650"/>
        <n v="660"/>
        <n v="662"/>
        <n v="675.5"/>
        <n v="679.2"/>
        <n v="682.5"/>
        <n v="684.25"/>
        <n v="685.25"/>
        <n v="687.15"/>
        <n v="688"/>
        <n v="695"/>
        <n v="700"/>
        <n v="704.35"/>
        <n v="725.5"/>
        <n v="727.75"/>
        <n v="735"/>
        <n v="737.3"/>
        <n v="750"/>
        <n v="757.65"/>
        <n v="768.5"/>
        <n v="770"/>
        <n v="775"/>
        <n v="792"/>
        <n v="793"/>
        <n v="795.5"/>
        <n v="800"/>
        <n v="804.75"/>
        <n v="810"/>
        <n v="835.5"/>
        <n v="840"/>
        <n v="844.5"/>
        <n v="855"/>
        <n v="865"/>
        <n v="895.5"/>
        <n v="910"/>
        <n v="919"/>
        <n v="926"/>
        <n v="950"/>
        <n v="956"/>
        <n v="960"/>
        <n v="962.5"/>
        <n v="973"/>
        <n v="980"/>
        <n v="985"/>
        <n v="990.75"/>
        <n v="997"/>
        <n v="1000.95"/>
        <n v="1004"/>
        <n v="1009"/>
        <n v="1017.75"/>
        <n v="1025"/>
        <n v="1040"/>
        <n v="1054"/>
        <n v="1061.25"/>
        <n v="1080"/>
        <n v="1093"/>
        <n v="1121.5999999999999"/>
        <n v="1139"/>
        <n v="1145"/>
        <n v="1150"/>
        <n v="1157.5"/>
        <n v="1165"/>
        <n v="1207.6500000000001"/>
        <n v="1209.25"/>
        <n v="1234.1500000000001"/>
        <n v="1239"/>
        <n v="1240"/>
        <n v="1249"/>
        <n v="1262"/>
        <n v="1289.95"/>
        <n v="1294"/>
        <n v="1295.5999999999999"/>
        <n v="1302.5"/>
        <n v="1371.5"/>
        <n v="1400.25"/>
        <n v="1401"/>
        <n v="1416"/>
        <n v="1466"/>
        <n v="1498.4"/>
        <n v="1499"/>
        <n v="1546.8"/>
        <n v="1610"/>
        <n v="1611.75"/>
        <n v="1620"/>
        <n v="1662"/>
        <n v="1689.5"/>
        <n v="1741.3"/>
        <n v="1763.5"/>
        <n v="1783.5"/>
        <n v="1840"/>
        <n v="1900.1"/>
        <n v="1907"/>
        <n v="1935"/>
        <n v="1983"/>
        <n v="2001"/>
        <n v="2052"/>
        <n v="2087.0500000000002"/>
        <n v="2099"/>
        <n v="2165"/>
        <n v="2181"/>
        <n v="2224.85"/>
        <n v="2245.1"/>
        <n v="2257"/>
        <n v="2269.25"/>
        <n v="2338"/>
        <n v="2360"/>
        <n v="2507.6"/>
        <n v="2544.25"/>
        <n v="2598"/>
        <n v="2893.5"/>
        <n v="2969"/>
        <n v="2998.5"/>
        <n v="3419"/>
        <n v="4161"/>
        <n v="4478"/>
        <n v="4674.5"/>
        <n v="5123.5"/>
        <n v="5152.05"/>
        <n v="6567"/>
        <n v="6659.45"/>
      </sharedItems>
    </cacheField>
    <cacheField name="Shortfall" numFmtId="0">
      <sharedItems containsSemiMixedTypes="0" containsString="0" containsNumber="1" minValue="-1674.5" maxValue="1131" count="459">
        <n v="-1674.5"/>
        <n v="-1044.25"/>
        <n v="-859.85"/>
        <n v="-707"/>
        <n v="-535"/>
        <n v="-409"/>
        <n v="-375"/>
        <n v="-320.5"/>
        <n v="-299"/>
        <n v="-271.5"/>
        <n v="-248.5"/>
        <n v="-243.5"/>
        <n v="-240"/>
        <n v="-239"/>
        <n v="-238"/>
        <n v="-235"/>
        <n v="-212.5"/>
        <n v="-210"/>
        <n v="-206"/>
        <n v="-190"/>
        <n v="-184.95"/>
        <n v="-181.25"/>
        <n v="-180"/>
        <n v="-179.45"/>
        <n v="-170.1"/>
        <n v="-170"/>
        <n v="-152.04999999999899"/>
        <n v="-150.80000000000001"/>
        <n v="-147.5"/>
        <n v="-146.9"/>
        <n v="-145"/>
        <n v="-144.4"/>
        <n v="-142.25"/>
        <n v="-138"/>
        <n v="-136.80000000000001"/>
        <n v="-136"/>
        <n v="-135"/>
        <n v="-132"/>
        <n v="-130"/>
        <n v="-128"/>
        <n v="-125"/>
        <n v="-115.5"/>
        <n v="-115"/>
        <n v="-114.5"/>
        <n v="-113"/>
        <n v="-112.25"/>
        <n v="-110"/>
        <n v="-109.5"/>
        <n v="-109.25"/>
        <n v="-109.1"/>
        <n v="-104"/>
        <n v="-102"/>
        <n v="-101.3"/>
        <n v="-101.25"/>
        <n v="-100"/>
        <n v="-98.5"/>
        <n v="-94"/>
        <n v="-93"/>
        <n v="-92.65"/>
        <n v="-90"/>
        <n v="-89.950000000000102"/>
        <n v="-87.5"/>
        <n v="-87.050000000000196"/>
        <n v="-86"/>
        <n v="-85.5"/>
        <n v="-84.95"/>
        <n v="-80"/>
        <n v="-79"/>
        <n v="-75"/>
        <n v="-71.5"/>
        <n v="-64.349999999999994"/>
        <n v="-64"/>
        <n v="-60"/>
        <n v="-59.25"/>
        <n v="-59"/>
        <n v="-58"/>
        <n v="-56"/>
        <n v="-55"/>
        <n v="-54.5"/>
        <n v="-54"/>
        <n v="-53.5"/>
        <n v="-52"/>
        <n v="-51.75"/>
        <n v="-51"/>
        <n v="-50"/>
        <n v="-49.75"/>
        <n v="-48.75"/>
        <n v="-48"/>
        <n v="-47.25"/>
        <n v="-47"/>
        <n v="-45.5"/>
        <n v="-45"/>
        <n v="-44"/>
        <n v="-43.5"/>
        <n v="-41.8"/>
        <n v="-41"/>
        <n v="-40"/>
        <n v="-39.5"/>
        <n v="-37.5"/>
        <n v="-37.299999999999997"/>
        <n v="-37.15"/>
        <n v="-37"/>
        <n v="-36.5"/>
        <n v="-36"/>
        <n v="-35"/>
        <n v="-34"/>
        <n v="-33"/>
        <n v="-32.75"/>
        <n v="-32"/>
        <n v="-31.5"/>
        <n v="-31"/>
        <n v="-30"/>
        <n v="-29.25"/>
        <n v="-28.5"/>
        <n v="-28"/>
        <n v="-27.5"/>
        <n v="-27.45"/>
        <n v="-27"/>
        <n v="-26"/>
        <n v="-25"/>
        <n v="-24.5"/>
        <n v="-24.2"/>
        <n v="-24.150000000000102"/>
        <n v="-24"/>
        <n v="-23.5"/>
        <n v="-23"/>
        <n v="-22"/>
        <n v="-21.5"/>
        <n v="-21.25"/>
        <n v="-21"/>
        <n v="-20.5"/>
        <n v="-20"/>
        <n v="-19.5"/>
        <n v="-18.5"/>
        <n v="-18"/>
        <n v="-17.5"/>
        <n v="-16"/>
        <n v="-15"/>
        <n v="-14.95"/>
        <n v="-14.9"/>
        <n v="-14.5"/>
        <n v="-14"/>
        <n v="-12.5"/>
        <n v="-12.25"/>
        <n v="-12"/>
        <n v="-11.75"/>
        <n v="-11"/>
        <n v="-10.5"/>
        <n v="-10"/>
        <n v="-9"/>
        <n v="-8.75"/>
        <n v="-8"/>
        <n v="-7.6500000000000901"/>
        <n v="-7.5"/>
        <n v="-7"/>
        <n v="-6.5"/>
        <n v="-6"/>
        <n v="-5.75"/>
        <n v="-5.5"/>
        <n v="-5.3000000000000096"/>
        <n v="-5.1500000000000101"/>
        <n v="-5"/>
        <n v="-4.5"/>
        <n v="-4"/>
        <n v="-3.8499999999999899"/>
        <n v="-3.5"/>
        <n v="-3"/>
        <n v="-2.5"/>
        <n v="-2.25"/>
        <n v="-2"/>
        <n v="-1.5"/>
        <n v="-1"/>
        <n v="-0.89999999999999902"/>
        <n v="-0.75"/>
        <n v="-0.5"/>
        <n v="-0.25"/>
        <n v="0"/>
        <n v="0.5"/>
        <n v="1"/>
        <n v="1.65"/>
        <n v="2"/>
        <n v="2.5"/>
        <n v="3"/>
        <n v="3.5"/>
        <n v="4"/>
        <n v="4.5"/>
        <n v="5"/>
        <n v="5.25"/>
        <n v="5.75"/>
        <n v="6"/>
        <n v="6.5"/>
        <n v="7"/>
        <n v="7.5"/>
        <n v="8"/>
        <n v="8.5"/>
        <n v="9"/>
        <n v="9.5"/>
        <n v="10"/>
        <n v="11.5"/>
        <n v="12"/>
        <n v="13"/>
        <n v="13.5"/>
        <n v="14"/>
        <n v="14.5"/>
        <n v="14.75"/>
        <n v="15"/>
        <n v="15.25"/>
        <n v="15.5"/>
        <n v="15.65"/>
        <n v="16"/>
        <n v="16.5"/>
        <n v="17"/>
        <n v="17.25"/>
        <n v="17.5"/>
        <n v="18"/>
        <n v="19"/>
        <n v="19.5"/>
        <n v="19.75"/>
        <n v="20"/>
        <n v="20.25"/>
        <n v="21"/>
        <n v="21.1"/>
        <n v="21.3"/>
        <n v="22"/>
        <n v="22.25"/>
        <n v="22.5"/>
        <n v="23"/>
        <n v="24"/>
        <n v="24.2"/>
        <n v="24.5"/>
        <n v="25"/>
        <n v="25.5"/>
        <n v="26"/>
        <n v="27"/>
        <n v="27.3"/>
        <n v="27.5"/>
        <n v="28"/>
        <n v="29"/>
        <n v="29.5"/>
        <n v="30"/>
        <n v="30.5"/>
        <n v="31"/>
        <n v="31.5"/>
        <n v="31.75"/>
        <n v="32"/>
        <n v="32.5"/>
        <n v="33"/>
        <n v="33.5"/>
        <n v="34"/>
        <n v="35"/>
        <n v="35.5"/>
        <n v="36"/>
        <n v="36.5"/>
        <n v="37"/>
        <n v="37.5"/>
        <n v="38"/>
        <n v="38.75"/>
        <n v="39"/>
        <n v="40"/>
        <n v="40.5"/>
        <n v="41.5"/>
        <n v="41.75"/>
        <n v="42"/>
        <n v="42.5"/>
        <n v="43"/>
        <n v="43.9"/>
        <n v="44.5"/>
        <n v="45"/>
        <n v="46"/>
        <n v="46.5"/>
        <n v="47"/>
        <n v="47.5"/>
        <n v="47.85"/>
        <n v="48"/>
        <n v="48.5"/>
        <n v="49.25"/>
        <n v="50"/>
        <n v="50.25"/>
        <n v="51"/>
        <n v="52"/>
        <n v="52.5"/>
        <n v="53"/>
        <n v="54"/>
        <n v="55"/>
        <n v="57"/>
        <n v="57.5"/>
        <n v="58"/>
        <n v="59"/>
        <n v="60"/>
        <n v="60.5"/>
        <n v="61.5"/>
        <n v="62"/>
        <n v="63.5"/>
        <n v="64"/>
        <n v="65"/>
        <n v="66.200000000000102"/>
        <n v="66.5"/>
        <n v="67"/>
        <n v="67.5"/>
        <n v="68"/>
        <n v="68.5"/>
        <n v="70"/>
        <n v="70.5"/>
        <n v="72"/>
        <n v="72.5"/>
        <n v="73.5"/>
        <n v="74.5"/>
        <n v="75"/>
        <n v="76.5"/>
        <n v="78"/>
        <n v="78.5"/>
        <n v="79"/>
        <n v="79.5"/>
        <n v="80"/>
        <n v="81.5"/>
        <n v="82"/>
        <n v="83"/>
        <n v="85"/>
        <n v="86"/>
        <n v="87.5"/>
        <n v="88.5"/>
        <n v="90"/>
        <n v="90.5"/>
        <n v="93"/>
        <n v="93.5"/>
        <n v="94"/>
        <n v="94.5"/>
        <n v="95"/>
        <n v="95.25"/>
        <n v="97.25"/>
        <n v="99"/>
        <n v="100"/>
        <n v="101"/>
        <n v="101.4"/>
        <n v="101.75"/>
        <n v="102.5"/>
        <n v="103"/>
        <n v="104.75"/>
        <n v="105"/>
        <n v="105.5"/>
        <n v="106"/>
        <n v="106.5"/>
        <n v="108"/>
        <n v="110"/>
        <n v="111.5"/>
        <n v="112"/>
        <n v="115"/>
        <n v="115.75"/>
        <n v="120"/>
        <n v="121"/>
        <n v="125"/>
        <n v="125.5"/>
        <n v="127.5"/>
        <n v="128"/>
        <n v="129.5"/>
        <n v="130"/>
        <n v="133"/>
        <n v="133.85"/>
        <n v="134"/>
        <n v="137"/>
        <n v="139"/>
        <n v="140"/>
        <n v="140.19999999999999"/>
        <n v="141"/>
        <n v="142"/>
        <n v="145"/>
        <n v="145.25"/>
        <n v="146"/>
        <n v="146.5"/>
        <n v="147"/>
        <n v="150"/>
        <n v="154.4"/>
        <n v="155.5"/>
        <n v="159.25"/>
        <n v="160"/>
        <n v="162.75"/>
        <n v="164.5"/>
        <n v="165"/>
        <n v="170"/>
        <n v="172"/>
        <n v="173.75"/>
        <n v="175"/>
        <n v="181"/>
        <n v="183"/>
        <n v="184"/>
        <n v="184.25"/>
        <n v="185.25"/>
        <n v="188"/>
        <n v="190"/>
        <n v="195"/>
        <n v="199"/>
        <n v="201.25"/>
        <n v="205"/>
        <n v="209.25"/>
        <n v="210"/>
        <n v="215"/>
        <n v="220"/>
        <n v="230.5"/>
        <n v="234"/>
        <n v="235"/>
        <n v="237.5"/>
        <n v="241"/>
        <n v="242.5"/>
        <n v="248"/>
        <n v="250"/>
        <n v="255"/>
        <n v="255.5"/>
        <n v="261"/>
        <n v="266"/>
        <n v="270"/>
        <n v="272.89999999999998"/>
        <n v="273"/>
        <n v="279"/>
        <n v="295"/>
        <n v="299.89999999999998"/>
        <n v="300"/>
        <n v="305"/>
        <n v="307"/>
        <n v="310"/>
        <n v="311"/>
        <n v="315.5"/>
        <n v="320"/>
        <n v="326"/>
        <n v="343.5"/>
        <n v="347"/>
        <n v="356"/>
        <n v="398.5"/>
        <n v="440"/>
        <n v="444.05"/>
        <n v="461.6"/>
        <n v="466"/>
        <n v="485"/>
        <n v="499"/>
        <n v="500"/>
        <n v="513"/>
        <n v="522"/>
        <n v="531"/>
        <n v="538.4"/>
        <n v="551"/>
        <n v="560"/>
        <n v="565"/>
        <n v="586.5"/>
        <n v="600"/>
        <n v="624"/>
        <n v="630"/>
        <n v="639"/>
        <n v="651"/>
        <n v="655"/>
        <n v="665"/>
        <n v="682.25"/>
        <n v="692"/>
        <n v="770"/>
        <n v="785"/>
        <n v="787.4"/>
        <n v="901.8"/>
        <n v="968"/>
        <n v="1016.5"/>
        <n v="1050"/>
        <n v="1131"/>
      </sharedItems>
    </cacheField>
    <cacheField name="Prorata Achv %" numFmtId="0">
      <sharedItems containsMixedTypes="1" containsNumber="1" minValue="0" maxValue="440" count="674">
        <n v="0"/>
        <n v="3"/>
        <n v="3.3333333333333299"/>
        <n v="3.5714285714285698"/>
        <n v="5"/>
        <n v="6"/>
        <n v="6.875"/>
        <n v="7"/>
        <n v="7.1428571428571397"/>
        <n v="8.3333333333333304"/>
        <n v="8.6666666666666696"/>
        <n v="9.4117647058823497"/>
        <n v="10"/>
        <n v="11.4285714285714"/>
        <n v="11.538461538461499"/>
        <n v="12.0689655172414"/>
        <n v="12.5"/>
        <n v="13.3333333333333"/>
        <n v="13.5135135135135"/>
        <n v="14"/>
        <n v="14.1142857142857"/>
        <n v="15"/>
        <n v="16"/>
        <n v="16.25"/>
        <n v="16.451612903225801"/>
        <n v="16.6666666666667"/>
        <n v="17.5"/>
        <n v="18"/>
        <n v="18.571428571428601"/>
        <n v="20"/>
        <n v="20.8333333333333"/>
        <n v="21.285714285714299"/>
        <n v="21.6666666666667"/>
        <n v="21.978021978021999"/>
        <n v="22"/>
        <n v="22.2222222222222"/>
        <n v="23.076923076923102"/>
        <n v="23.125"/>
        <n v="23.529411764705898"/>
        <n v="23.8095238095238"/>
        <n v="23.846153846153801"/>
        <n v="24"/>
        <n v="24.6428571428571"/>
        <n v="25"/>
        <n v="25.6666666666667"/>
        <n v="26.5"/>
        <n v="26.6666666666667"/>
        <n v="26.75"/>
        <n v="27.0833333333333"/>
        <n v="27.272727272727298"/>
        <n v="27.375"/>
        <n v="27.5"/>
        <n v="27.545454545454501"/>
        <n v="27.7777777777778"/>
        <n v="27.96875"/>
        <n v="28.571428571428601"/>
        <n v="29.1428571428571"/>
        <n v="29.1666666666667"/>
        <n v="29.5"/>
        <n v="30"/>
        <n v="30.8333333333333"/>
        <n v="31.2"/>
        <n v="31.25"/>
        <n v="31.746031746031701"/>
        <n v="32"/>
        <n v="32.0833333333333"/>
        <n v="32.5"/>
        <n v="32.647058823529399"/>
        <n v="33"/>
        <n v="33.3333333333333"/>
        <n v="33.470588235294102"/>
        <n v="33.766233766233803"/>
        <n v="34"/>
        <n v="34.210526315789501"/>
        <n v="34.3333333333333"/>
        <n v="34.375"/>
        <n v="35"/>
        <n v="35.135135135135101"/>
        <n v="35.294117647058798"/>
        <n v="36"/>
        <n v="36.5"/>
        <n v="36.6666666666667"/>
        <n v="38.3333333333333"/>
        <n v="39.904761904761898"/>
        <n v="40"/>
        <n v="40.727272727272698"/>
        <n v="41.6"/>
        <n v="41.6666666666667"/>
        <n v="41.875"/>
        <n v="42.105263157894697"/>
        <n v="42.142857142857103"/>
        <n v="42.285714285714299"/>
        <n v="42.5"/>
        <n v="42.580645161290299"/>
        <n v="42.857142857142897"/>
        <n v="43.404255319148902"/>
        <n v="43.75"/>
        <n v="44.4444444444444"/>
        <n v="45"/>
        <n v="45.454545454545503"/>
        <n v="45.945945945945901"/>
        <n v="46"/>
        <n v="46.363636363636402"/>
        <n v="46.4"/>
        <n v="46.4444444444444"/>
        <n v="46.6666666666667"/>
        <n v="47.058823529411796"/>
        <n v="47.413793103448299"/>
        <n v="47.457627118644098"/>
        <n v="47.5"/>
        <n v="47.619047619047599"/>
        <n v="47.6666666666667"/>
        <n v="47.826086956521699"/>
        <n v="47.843137254901997"/>
        <n v="47.857142857142897"/>
        <n v="48"/>
        <n v="48.076923076923102"/>
        <n v="49"/>
        <n v="49.140625"/>
        <n v="49.411764705882398"/>
        <n v="49.6"/>
        <n v="49.748743718592998"/>
        <n v="50"/>
        <n v="50.526315789473699"/>
        <n v="50.806451612903203"/>
        <n v="50.8333333333333"/>
        <n v="50.947368421052602"/>
        <n v="51"/>
        <n v="51.25"/>
        <n v="51.481481481481502"/>
        <n v="51.612903225806498"/>
        <n v="52"/>
        <n v="52.0833333333333"/>
        <n v="52.142857142857103"/>
        <n v="52.272727272727302"/>
        <n v="52.7777777777778"/>
        <n v="53.125"/>
        <n v="53.235294117647101"/>
        <n v="53.3333333333333"/>
        <n v="54"/>
        <n v="54.1666666666667"/>
        <n v="54.456521739130402"/>
        <n v="54.516666666666701"/>
        <n v="55"/>
        <n v="55.5"/>
        <n v="55.7777777777778"/>
        <n v="56"/>
        <n v="56.1"/>
        <n v="56.25"/>
        <n v="56.538461538461497"/>
        <n v="56.603773584905703"/>
        <n v="56.625"/>
        <n v="57.112970711297102"/>
        <n v="57.142857142857103"/>
        <n v="57.6"/>
        <n v="57.857142857142897"/>
        <n v="58"/>
        <n v="58.1666666666667"/>
        <n v="58.285714285714299"/>
        <n v="58.3333333333333"/>
        <n v="58.4375"/>
        <n v="58.823529411764703"/>
        <n v="59.6666666666667"/>
        <n v="59.743589743589702"/>
        <n v="59.867647058823501"/>
        <n v="60"/>
        <n v="60.384615384615401"/>
        <n v="60.5"/>
        <n v="60.655737704918003"/>
        <n v="60.6666666666667"/>
        <n v="61"/>
        <n v="61.3333333333333"/>
        <n v="61.538461538461497"/>
        <n v="62.040816326530603"/>
        <n v="62.195121951219498"/>
        <n v="62.2"/>
        <n v="62.5"/>
        <n v="62.95"/>
        <n v="63.068181818181799"/>
        <n v="63.636363636363598"/>
        <n v="63.696428571428598"/>
        <n v="63.8"/>
        <n v="64.117647058823493"/>
        <n v="64.119601328903698"/>
        <n v="64.1666666666667"/>
        <n v="64.814814814814795"/>
        <n v="65"/>
        <n v="65.384615384615401"/>
        <n v="65.571428571428598"/>
        <n v="65.641025641025706"/>
        <n v="65.915492957746494"/>
        <n v="66"/>
        <n v="66.5"/>
        <n v="66.6666666666667"/>
        <n v="67.0833333333333"/>
        <n v="67.2222222222222"/>
        <n v="67.5"/>
        <n v="67.566265060240994"/>
        <n v="67.639902676399004"/>
        <n v="67.741935483871003"/>
        <n v="67.884615384615401"/>
        <n v="68"/>
        <n v="68.0555555555556"/>
        <n v="68.157894736842096"/>
        <n v="68.181818181818201"/>
        <n v="68.571428571428598"/>
        <n v="68.6666666666667"/>
        <n v="68.679245283018901"/>
        <n v="68.75"/>
        <n v="68.8"/>
        <n v="68.823529411764696"/>
        <n v="68.918918918918905"/>
        <n v="69.117647058823493"/>
        <n v="69.135802469135797"/>
        <n v="69.230769230769198"/>
        <n v="69.269896193771601"/>
        <n v="69.272727272727295"/>
        <n v="69.3333333333333"/>
        <n v="69.375"/>
        <n v="69.411764705882405"/>
        <n v="69.5"/>
        <n v="69.643705463182897"/>
        <n v="70"/>
        <n v="70.4166666666667"/>
        <n v="71.045454545454604"/>
        <n v="71.098591549295804"/>
        <n v="71.3333333333333"/>
        <n v="71.428571428571402"/>
        <n v="71.5555555555556"/>
        <n v="71.6666666666667"/>
        <n v="71.875"/>
        <n v="71.962616822429894"/>
        <n v="72"/>
        <n v="72.090909090909093"/>
        <n v="72.115384615384599"/>
        <n v="72.727272727272705"/>
        <n v="73.23"/>
        <n v="73.3333333333333"/>
        <n v="73.469387755102005"/>
        <n v="73.547169811320799"/>
        <n v="73.684210526315795"/>
        <n v="73.872180451127804"/>
        <n v="74"/>
        <n v="74.146341463414601"/>
        <n v="74.1666666666667"/>
        <n v="74.285714285714306"/>
        <n v="74.4444444444444"/>
        <n v="74.714285714285694"/>
        <n v="75"/>
        <n v="75.042553191489404"/>
        <n v="75.2"/>
        <n v="75.714285714285694"/>
        <n v="75.909090909090907"/>
        <n v="76"/>
        <n v="76.103186646433997"/>
        <n v="76.3272727272727"/>
        <n v="76.448979591836704"/>
        <n v="76.6666666666667"/>
        <n v="76.772727272727295"/>
        <n v="76.923076923076906"/>
        <n v="77.0833333333333"/>
        <n v="77.2"/>
        <n v="77.5"/>
        <n v="77.647058823529406"/>
        <n v="77.7777777777778"/>
        <n v="78"/>
        <n v="78.125"/>
        <n v="78.142857142857096"/>
        <n v="78.282828282828305"/>
        <n v="78.3888888888889"/>
        <n v="78.392857142857196"/>
        <n v="78.503937007874001"/>
        <n v="78.636363636363598"/>
        <n v="78.6666666666667"/>
        <n v="78.709677419354804"/>
        <n v="78.966565349544098"/>
        <n v="79.264705882352899"/>
        <n v="79.375"/>
        <n v="79.4791666666667"/>
        <n v="79.650000000000006"/>
        <n v="79.935483870967701"/>
        <n v="80"/>
        <n v="80.040000000000006"/>
        <n v="80.2083333333333"/>
        <n v="80.370370370370395"/>
        <n v="80.375782881002095"/>
        <n v="80.625"/>
        <n v="80.645161290322605"/>
        <n v="80.909090909090907"/>
        <n v="80.9375"/>
        <n v="81"/>
        <n v="81.1111111111111"/>
        <n v="81.126925326574394"/>
        <n v="81.142857142857096"/>
        <n v="81.25"/>
        <n v="81.344902386117099"/>
        <n v="81.357142857142904"/>
        <n v="81.470588235294102"/>
        <n v="81.481481481481495"/>
        <n v="81.6666666666667"/>
        <n v="82"/>
        <n v="82.045454545454504"/>
        <n v="82.0833333333333"/>
        <n v="82.2222222222222"/>
        <n v="82.25"/>
        <n v="82.5"/>
        <n v="82.5625"/>
        <n v="82.678571428571402"/>
        <n v="82.692307692307693"/>
        <n v="82.769230769230802"/>
        <n v="82.875"/>
        <n v="82.952548330404198"/>
        <n v="83.058823529411796"/>
        <n v="83.3333333333333"/>
        <n v="83.392857142857096"/>
        <n v="83.545454545454604"/>
        <n v="83.55"/>
        <n v="83.75"/>
        <n v="83.870967741935502"/>
        <n v="84"/>
        <n v="84.125"/>
        <n v="84.1666666666667"/>
        <n v="84.210526315789494"/>
        <n v="84.3333333333333"/>
        <n v="84.4444444444444"/>
        <n v="84.615384615384599"/>
        <n v="84.6666666666667"/>
        <n v="84.828571428571394"/>
        <n v="85"/>
        <n v="85.1666666666667"/>
        <n v="85.357142857142904"/>
        <n v="85.454545454545496"/>
        <n v="85.5"/>
        <n v="85.53125"/>
        <n v="85.5555555555556"/>
        <n v="85.621821544151601"/>
        <n v="85.714285714285694"/>
        <n v="86.25"/>
        <n v="86.363636363636402"/>
        <n v="86.368181818181796"/>
        <n v="86.3888888888889"/>
        <n v="86.6666666666667"/>
        <n v="86.764705882352899"/>
        <n v="86.875"/>
        <n v="86.899383983572903"/>
        <n v="86.904761904761898"/>
        <n v="87"/>
        <n v="87.365853658536594"/>
        <n v="87.5"/>
        <n v="87.961538461538495"/>
        <n v="88"/>
        <n v="88.235294117647101"/>
        <n v="88.275862068965495"/>
        <n v="88.6666666666667"/>
        <n v="88.8"/>
        <n v="88.8888888888889"/>
        <n v="89.209486166007906"/>
        <n v="89.285714285714306"/>
        <n v="89.351724137931001"/>
        <n v="89.4166666666667"/>
        <n v="89.430147058823493"/>
        <n v="89.5"/>
        <n v="89.56"/>
        <n v="89.6"/>
        <n v="89.837837837837796"/>
        <n v="90"/>
        <n v="90.066666666666706"/>
        <n v="90.542857142857102"/>
        <n v="90.566037735849093"/>
        <n v="90.625"/>
        <n v="90.6875"/>
        <n v="91"/>
        <n v="91.6666666666667"/>
        <n v="91.785714285714306"/>
        <n v="92"/>
        <n v="92.307692307692307"/>
        <n v="92.5"/>
        <n v="92.692307692307693"/>
        <n v="92.857142857142904"/>
        <n v="93.3333333333333"/>
        <n v="93.361581920904001"/>
        <n v="93.75"/>
        <n v="94"/>
        <n v="94.008620689655203"/>
        <n v="94.1666666666667"/>
        <n v="94.5"/>
        <n v="94.54"/>
        <n v="94.702380952381006"/>
        <n v="94.724999999999994"/>
        <n v="95"/>
        <n v="95.043478260869605"/>
        <n v="95.121951219512198"/>
        <n v="95.454545454545496"/>
        <n v="95.597826086956502"/>
        <n v="95.966666666666697"/>
        <n v="96.0625"/>
        <n v="96.076923076923094"/>
        <n v="96.45"/>
        <n v="96.477272727272705"/>
        <n v="96.709677419354804"/>
        <n v="97"/>
        <n v="97.352941176470594"/>
        <n v="97.435897435897402"/>
        <n v="97.5"/>
        <n v="97.684563758389302"/>
        <n v="97.714285714285694"/>
        <n v="97.892857142857096"/>
        <n v="97.959183673469397"/>
        <n v="98"/>
        <n v="98.076923076923094"/>
        <n v="98.1111111111111"/>
        <n v="98.147195059186799"/>
        <n v="98.181818181818201"/>
        <n v="98.3333333333333"/>
        <n v="98.528846153846203"/>
        <n v="98.75"/>
        <n v="99.538461538461505"/>
        <n v="99.565217391304301"/>
        <n v="99.615384615384599"/>
        <n v="99.841269841269906"/>
        <n v="100"/>
        <n v="100.017857142857"/>
        <n v="100.11834319526599"/>
        <n v="100.125"/>
        <n v="100.15"/>
        <n v="100.28571428571399"/>
        <n v="100.311526479751"/>
        <n v="100.333333333333"/>
        <n v="100.380952380952"/>
        <n v="100.4"/>
        <n v="100.416666666667"/>
        <n v="100.454545454545"/>
        <n v="100.48387096774201"/>
        <n v="100.490196078431"/>
        <n v="100.5"/>
        <n v="100.571428571429"/>
        <n v="100.60606060606101"/>
        <n v="100.625"/>
        <n v="100.631578947368"/>
        <n v="100.6375"/>
        <n v="100.666666666667"/>
        <n v="100.734375"/>
        <n v="101"/>
        <n v="101.041666666667"/>
        <n v="101.181818181818"/>
        <n v="101.2"/>
        <n v="101.25"/>
        <n v="101.325"/>
        <n v="101.333333333333"/>
        <n v="101.372549019608"/>
        <n v="101.5"/>
        <n v="101.639344262295"/>
        <n v="101.666666666667"/>
        <n v="101.694915254237"/>
        <n v="101.754385964912"/>
        <n v="101.833333333333"/>
        <n v="101.99586776859501"/>
        <n v="102"/>
        <n v="102.39393939393899"/>
        <n v="102.4"/>
        <n v="102.439024390244"/>
        <n v="102.769290123457"/>
        <n v="102.894736842105"/>
        <n v="102.941176470588"/>
        <n v="102.96442687747"/>
        <n v="103"/>
        <n v="103.041"/>
        <n v="103.333333333333"/>
        <n v="103.5"/>
        <n v="103.636363636364"/>
        <n v="103.69465648855"/>
        <n v="103.863636363636"/>
        <n v="103.92156862745099"/>
        <n v="104"/>
        <n v="104.166666666667"/>
        <n v="104.32989690721701"/>
        <n v="104.33734939759"/>
        <n v="104.35250000000001"/>
        <n v="104.5"/>
        <n v="104.904761904762"/>
        <n v="105"/>
        <n v="105.05787037037"/>
        <n v="105.152173913043"/>
        <n v="105.26315789473701"/>
        <n v="105.298013245033"/>
        <n v="105.31914893617"/>
        <n v="105.328571428571"/>
        <n v="105.357142857143"/>
        <n v="105.555555555556"/>
        <n v="105.71428571428601"/>
        <n v="105.71538461538501"/>
        <n v="105.769230769231"/>
        <n v="105.789473684211"/>
        <n v="105.88235294117599"/>
        <n v="105.90909090909101"/>
        <n v="106"/>
        <n v="106.17647058823501"/>
        <n v="106.17682926829301"/>
        <n v="106.229166666667"/>
        <n v="106.25"/>
        <n v="106.428571428571"/>
        <n v="106.481481481481"/>
        <n v="106.527777777778"/>
        <n v="106.666666666667"/>
        <n v="106.727272727273"/>
        <n v="106.944444444444"/>
        <n v="107.142857142857"/>
        <n v="107.495833333333"/>
        <n v="108"/>
        <n v="108.125"/>
        <n v="108.197590361446"/>
        <n v="108.333333333333"/>
        <n v="108.695652173913"/>
        <n v="108.75"/>
        <n v="108.82352941176499"/>
        <n v="109.036363636364"/>
        <n v="109.166666666667"/>
        <n v="109.41176470588201"/>
        <n v="109.583333333333"/>
        <n v="109.702127659574"/>
        <n v="109.722222222222"/>
        <n v="110"/>
        <n v="110.0546875"/>
        <n v="110.344827586207"/>
        <n v="110.666666666667"/>
        <n v="111.111111111111"/>
        <n v="111.333333333333"/>
        <n v="111.666666666667"/>
        <n v="111.764705882353"/>
        <n v="112"/>
        <n v="112.064846416382"/>
        <n v="112.25"/>
        <n v="112.333333333333"/>
        <n v="112.4"/>
        <n v="112.416666666667"/>
        <n v="112.5"/>
        <n v="112.903225806452"/>
        <n v="112.916666666667"/>
        <n v="113"/>
        <n v="113.125"/>
        <n v="113.333333333333"/>
        <n v="113.666666666667"/>
        <n v="113.723608445298"/>
        <n v="113.932330827068"/>
        <n v="114.28571428571399"/>
        <n v="114.4"/>
        <n v="114.444444444444"/>
        <n v="114.8"/>
        <n v="115.294117647059"/>
        <n v="115.71428571428601"/>
        <n v="116"/>
        <n v="116.470588235294"/>
        <n v="116.538461538462"/>
        <n v="116.666666666667"/>
        <n v="116.78571428571399"/>
        <n v="117.1"/>
        <n v="117.70270270270299"/>
        <n v="118"/>
        <n v="118.055555555556"/>
        <n v="118.333333333333"/>
        <n v="118.75"/>
        <n v="118.913043478261"/>
        <n v="119.904761904762"/>
        <n v="120"/>
        <n v="120.892857142857"/>
        <n v="121.25"/>
        <n v="121.428571428571"/>
        <n v="121.818181818182"/>
        <n v="122.222222222222"/>
        <n v="122.777777777778"/>
        <n v="122.857142857143"/>
        <n v="124.038461538462"/>
        <n v="124.375"/>
        <n v="124.681818181818"/>
        <n v="125"/>
        <n v="125.5"/>
        <n v="126.666666666667"/>
        <n v="127.272727272727"/>
        <n v="127.329192546584"/>
        <n v="127.333333333333"/>
        <n v="127.5"/>
        <n v="128.57142857142901"/>
        <n v="129"/>
        <n v="129.375"/>
        <n v="130"/>
        <n v="131.25"/>
        <n v="131.42857142857099"/>
        <n v="131.76470588235301"/>
        <n v="132"/>
        <n v="133"/>
        <n v="133.333333333333"/>
        <n v="133.51111111111101"/>
        <n v="133.75"/>
        <n v="134.3125"/>
        <n v="134.4"/>
        <n v="135"/>
        <n v="137.333333333333"/>
        <n v="138.064516129032"/>
        <n v="138.21428571428601"/>
        <n v="138.657894736842"/>
        <n v="140"/>
        <n v="141"/>
        <n v="141.17647058823499"/>
        <n v="141.48148148148101"/>
        <n v="142.857142857143"/>
        <n v="143.333333333333"/>
        <n v="143.75757575757601"/>
        <n v="143.888888888889"/>
        <n v="144.230769230769"/>
        <n v="145"/>
        <n v="145.19999999999999"/>
        <n v="145.833333333333"/>
        <n v="146.666666666667"/>
        <n v="147.5"/>
        <n v="148.333333333333"/>
        <n v="150"/>
        <n v="151.75"/>
        <n v="153.07692307692301"/>
        <n v="154"/>
        <n v="154.55000000000001"/>
        <n v="154.722222222222"/>
        <n v="155.816666666667"/>
        <n v="157.5"/>
        <n v="157.69230769230799"/>
        <n v="157.75"/>
        <n v="158.18181818181799"/>
        <n v="158.333333333333"/>
        <n v="160"/>
        <n v="161.25"/>
        <n v="162.99267399267401"/>
        <n v="166.666666666667"/>
        <n v="168.166666666667"/>
        <n v="169.39024390243901"/>
        <n v="169.61666666666699"/>
        <n v="170"/>
        <n v="170.791666666667"/>
        <n v="173"/>
        <n v="173.333333333333"/>
        <n v="173.75"/>
        <n v="175"/>
        <n v="175.833333333333"/>
        <n v="178.70370370370401"/>
        <n v="179.666666666667"/>
        <n v="182.386363636364"/>
        <n v="183.333333333333"/>
        <n v="187.6"/>
        <n v="190"/>
        <n v="190.666666666667"/>
        <n v="199.5"/>
        <n v="200"/>
        <n v="204"/>
        <n v="206.81818181818201"/>
        <n v="207"/>
        <n v="210"/>
        <n v="212.5"/>
        <n v="214.28571428571399"/>
        <n v="214.5"/>
        <n v="220"/>
        <n v="221.75"/>
        <n v="223.3"/>
        <n v="225"/>
        <n v="236.25"/>
        <n v="250"/>
        <n v="252"/>
        <n v="256.66666666666703"/>
        <n v="260.25"/>
        <n v="270"/>
        <n v="287.08333333333297"/>
        <n v="292.857142857143"/>
        <n v="300"/>
        <n v="332.5"/>
        <n v="400"/>
        <n v="440"/>
        <s v="-"/>
      </sharedItems>
    </cacheField>
    <cacheField name="Dec'25 SALE" numFmtId="0">
      <sharedItems containsSemiMixedTypes="0" containsString="0" containsNumber="1" minValue="0" maxValue="7448" count="560">
        <n v="0"/>
        <n v="2"/>
        <n v="2.5"/>
        <n v="3"/>
        <n v="3.5"/>
        <n v="5"/>
        <n v="6"/>
        <n v="7"/>
        <n v="7.5"/>
        <n v="8"/>
        <n v="8.25"/>
        <n v="9"/>
        <n v="10"/>
        <n v="10.5"/>
        <n v="12"/>
        <n v="12.5"/>
        <n v="13"/>
        <n v="13.5"/>
        <n v="14"/>
        <n v="15"/>
        <n v="15.75"/>
        <n v="16"/>
        <n v="17"/>
        <n v="17.5"/>
        <n v="18"/>
        <n v="18.5"/>
        <n v="19"/>
        <n v="20"/>
        <n v="20.5"/>
        <n v="21"/>
        <n v="21.3"/>
        <n v="21.5"/>
        <n v="22"/>
        <n v="22.5"/>
        <n v="23.5"/>
        <n v="24"/>
        <n v="25"/>
        <n v="25.5"/>
        <n v="26"/>
        <n v="26.5"/>
        <n v="26.55"/>
        <n v="27"/>
        <n v="27.5"/>
        <n v="28"/>
        <n v="28.25"/>
        <n v="28.5"/>
        <n v="29"/>
        <n v="30"/>
        <n v="31"/>
        <n v="31.5"/>
        <n v="32"/>
        <n v="32.5"/>
        <n v="33"/>
        <n v="33.25"/>
        <n v="34"/>
        <n v="35"/>
        <n v="35.25"/>
        <n v="36.5"/>
        <n v="37"/>
        <n v="37.5"/>
        <n v="37.75"/>
        <n v="38"/>
        <n v="38.5"/>
        <n v="39"/>
        <n v="40"/>
        <n v="40.5"/>
        <n v="41"/>
        <n v="41.5"/>
        <n v="42"/>
        <n v="43.5"/>
        <n v="44"/>
        <n v="44.5"/>
        <n v="45"/>
        <n v="46"/>
        <n v="47"/>
        <n v="47.5"/>
        <n v="48"/>
        <n v="49"/>
        <n v="50"/>
        <n v="50.5"/>
        <n v="50.6"/>
        <n v="51"/>
        <n v="52"/>
        <n v="53"/>
        <n v="53.5"/>
        <n v="54"/>
        <n v="54.5"/>
        <n v="55"/>
        <n v="56"/>
        <n v="56.5"/>
        <n v="57"/>
        <n v="58"/>
        <n v="58.75"/>
        <n v="59"/>
        <n v="59.5"/>
        <n v="60"/>
        <n v="60.25"/>
        <n v="60.5"/>
        <n v="61"/>
        <n v="61.5"/>
        <n v="61.75"/>
        <n v="62"/>
        <n v="62.5"/>
        <n v="63"/>
        <n v="63.5"/>
        <n v="64"/>
        <n v="64.5"/>
        <n v="65"/>
        <n v="66"/>
        <n v="67.5"/>
        <n v="68"/>
        <n v="68.25"/>
        <n v="68.5"/>
        <n v="69"/>
        <n v="70"/>
        <n v="70.5"/>
        <n v="71"/>
        <n v="71.75"/>
        <n v="72.5"/>
        <n v="73"/>
        <n v="75"/>
        <n v="75.05"/>
        <n v="76.599999999999994"/>
        <n v="77"/>
        <n v="77.5"/>
        <n v="79.5"/>
        <n v="80"/>
        <n v="80.5"/>
        <n v="81"/>
        <n v="81.5"/>
        <n v="82"/>
        <n v="83"/>
        <n v="83.5"/>
        <n v="84"/>
        <n v="85"/>
        <n v="86.5"/>
        <n v="86.75"/>
        <n v="87.5"/>
        <n v="90"/>
        <n v="90.5"/>
        <n v="91"/>
        <n v="92"/>
        <n v="95"/>
        <n v="96"/>
        <n v="97.5"/>
        <n v="98"/>
        <n v="99.5"/>
        <n v="100"/>
        <n v="100.5"/>
        <n v="101.5"/>
        <n v="102"/>
        <n v="102.5"/>
        <n v="103.75"/>
        <n v="104.5"/>
        <n v="105"/>
        <n v="106"/>
        <n v="106.25"/>
        <n v="108"/>
        <n v="108.5"/>
        <n v="109"/>
        <n v="109.25"/>
        <n v="110"/>
        <n v="110.5"/>
        <n v="112"/>
        <n v="112.5"/>
        <n v="113.5"/>
        <n v="113.75"/>
        <n v="114"/>
        <n v="114.75"/>
        <n v="115"/>
        <n v="115.5"/>
        <n v="117"/>
        <n v="118"/>
        <n v="118.3"/>
        <n v="118.5"/>
        <n v="119.5"/>
        <n v="120"/>
        <n v="120.5"/>
        <n v="122"/>
        <n v="124"/>
        <n v="124.5"/>
        <n v="125"/>
        <n v="126.5"/>
        <n v="127"/>
        <n v="128"/>
        <n v="129"/>
        <n v="129.5"/>
        <n v="130"/>
        <n v="131"/>
        <n v="132.5"/>
        <n v="133"/>
        <n v="135"/>
        <n v="136"/>
        <n v="136.5"/>
        <n v="137"/>
        <n v="138"/>
        <n v="139"/>
        <n v="140"/>
        <n v="140.5"/>
        <n v="141"/>
        <n v="142.5"/>
        <n v="142.75"/>
        <n v="145"/>
        <n v="149"/>
        <n v="149.5"/>
        <n v="150"/>
        <n v="151"/>
        <n v="153"/>
        <n v="153.44999999999999"/>
        <n v="153.5"/>
        <n v="154"/>
        <n v="155"/>
        <n v="156"/>
        <n v="157"/>
        <n v="159"/>
        <n v="160"/>
        <n v="160.5"/>
        <n v="161"/>
        <n v="162"/>
        <n v="162.5"/>
        <n v="164"/>
        <n v="164.75"/>
        <n v="165"/>
        <n v="165.5"/>
        <n v="167"/>
        <n v="167.5"/>
        <n v="168"/>
        <n v="168.85"/>
        <n v="169"/>
        <n v="169.75"/>
        <n v="170"/>
        <n v="170.5"/>
        <n v="170.7"/>
        <n v="172"/>
        <n v="174"/>
        <n v="175"/>
        <n v="175.55"/>
        <n v="178.5"/>
        <n v="179"/>
        <n v="180"/>
        <n v="181"/>
        <n v="181.5"/>
        <n v="182"/>
        <n v="182.5"/>
        <n v="185"/>
        <n v="185.8"/>
        <n v="186"/>
        <n v="189"/>
        <n v="189.5"/>
        <n v="190"/>
        <n v="191"/>
        <n v="194"/>
        <n v="194.5"/>
        <n v="195"/>
        <n v="195.5"/>
        <n v="197"/>
        <n v="198"/>
        <n v="199.5"/>
        <n v="199.65"/>
        <n v="199.75"/>
        <n v="200"/>
        <n v="201"/>
        <n v="202"/>
        <n v="203.5"/>
        <n v="205"/>
        <n v="206"/>
        <n v="208"/>
        <n v="209"/>
        <n v="210"/>
        <n v="211"/>
        <n v="212"/>
        <n v="212.5"/>
        <n v="214"/>
        <n v="215"/>
        <n v="216.25"/>
        <n v="216.5"/>
        <n v="216.75"/>
        <n v="217.5"/>
        <n v="217.65"/>
        <n v="218"/>
        <n v="220"/>
        <n v="222"/>
        <n v="223"/>
        <n v="223.5"/>
        <n v="224"/>
        <n v="224.5"/>
        <n v="225"/>
        <n v="226.5"/>
        <n v="228"/>
        <n v="228.25"/>
        <n v="229.5"/>
        <n v="230"/>
        <n v="232.5"/>
        <n v="234"/>
        <n v="235"/>
        <n v="237"/>
        <n v="240"/>
        <n v="241"/>
        <n v="244"/>
        <n v="244.5"/>
        <n v="245"/>
        <n v="245.05"/>
        <n v="248"/>
        <n v="249.5"/>
        <n v="250"/>
        <n v="251"/>
        <n v="251.5"/>
        <n v="253"/>
        <n v="254.5"/>
        <n v="256.5"/>
        <n v="258"/>
        <n v="259.2"/>
        <n v="260"/>
        <n v="261.5"/>
        <n v="262.5"/>
        <n v="270"/>
        <n v="271"/>
        <n v="272.5"/>
        <n v="274.5"/>
        <n v="275"/>
        <n v="275.5"/>
        <n v="275.64999999999998"/>
        <n v="277.5"/>
        <n v="278"/>
        <n v="279"/>
        <n v="280"/>
        <n v="281"/>
        <n v="285"/>
        <n v="289.85000000000002"/>
        <n v="295.5"/>
        <n v="297.5"/>
        <n v="298"/>
        <n v="300"/>
        <n v="302"/>
        <n v="305"/>
        <n v="307.75"/>
        <n v="309"/>
        <n v="310"/>
        <n v="310.85000000000002"/>
        <n v="312.75"/>
        <n v="313.5"/>
        <n v="314.35000000000002"/>
        <n v="316.25"/>
        <n v="320"/>
        <n v="321.5"/>
        <n v="323"/>
        <n v="324"/>
        <n v="325"/>
        <n v="326"/>
        <n v="334.6"/>
        <n v="337.5"/>
        <n v="340"/>
        <n v="345.25"/>
        <n v="347"/>
        <n v="349.25"/>
        <n v="352"/>
        <n v="355"/>
        <n v="357"/>
        <n v="360"/>
        <n v="362"/>
        <n v="367.5"/>
        <n v="368"/>
        <n v="369"/>
        <n v="370"/>
        <n v="375"/>
        <n v="375.5"/>
        <n v="380"/>
        <n v="380.5"/>
        <n v="385"/>
        <n v="387"/>
        <n v="400"/>
        <n v="405.5"/>
        <n v="406.5"/>
        <n v="408.5"/>
        <n v="410"/>
        <n v="413.5"/>
        <n v="416"/>
        <n v="417.5"/>
        <n v="418.5"/>
        <n v="420"/>
        <n v="421"/>
        <n v="424"/>
        <n v="425"/>
        <n v="425.5"/>
        <n v="427"/>
        <n v="430"/>
        <n v="435"/>
        <n v="438"/>
        <n v="445.5"/>
        <n v="446"/>
        <n v="448"/>
        <n v="450"/>
        <n v="452"/>
        <n v="452.4"/>
        <n v="457.4"/>
        <n v="460"/>
        <n v="467.5"/>
        <n v="483"/>
        <n v="486.85"/>
        <n v="492.5"/>
        <n v="495.9"/>
        <n v="497.15"/>
        <n v="500"/>
        <n v="501.5"/>
        <n v="505"/>
        <n v="510"/>
        <n v="512.5"/>
        <n v="519.5"/>
        <n v="520"/>
        <n v="520.5"/>
        <n v="525"/>
        <n v="525.75"/>
        <n v="527.6"/>
        <n v="533"/>
        <n v="543.5"/>
        <n v="545"/>
        <n v="546"/>
        <n v="550"/>
        <n v="550.5"/>
        <n v="555"/>
        <n v="559.75"/>
        <n v="566.20000000000005"/>
        <n v="588"/>
        <n v="588.5"/>
        <n v="590.5"/>
        <n v="600"/>
        <n v="602.75"/>
        <n v="614.5"/>
        <n v="625"/>
        <n v="631.29999999999995"/>
        <n v="639.35"/>
        <n v="657.5"/>
        <n v="664"/>
        <n v="670"/>
        <n v="675"/>
        <n v="677.8"/>
        <n v="690"/>
        <n v="701.65"/>
        <n v="706.5"/>
        <n v="709.5"/>
        <n v="716"/>
        <n v="716.5"/>
        <n v="722"/>
        <n v="726"/>
        <n v="739"/>
        <n v="740"/>
        <n v="745"/>
        <n v="749"/>
        <n v="750"/>
        <n v="760"/>
        <n v="775"/>
        <n v="776.45"/>
        <n v="777"/>
        <n v="788"/>
        <n v="792"/>
        <n v="799.95"/>
        <n v="801.5"/>
        <n v="801.8"/>
        <n v="809"/>
        <n v="811.5"/>
        <n v="815"/>
        <n v="825"/>
        <n v="835"/>
        <n v="840"/>
        <n v="845"/>
        <n v="867"/>
        <n v="880"/>
        <n v="889"/>
        <n v="899.5"/>
        <n v="901"/>
        <n v="902"/>
        <n v="923.5"/>
        <n v="925.25"/>
        <n v="938"/>
        <n v="949.4"/>
        <n v="959.55"/>
        <n v="960"/>
        <n v="964"/>
        <n v="975"/>
        <n v="984.5"/>
        <n v="986"/>
        <n v="999"/>
        <n v="1003.2"/>
        <n v="1004"/>
        <n v="1010"/>
        <n v="1038"/>
        <n v="1052"/>
        <n v="1055"/>
        <n v="1062"/>
        <n v="1074.25"/>
        <n v="1082"/>
        <n v="1097.5"/>
        <n v="1107.5"/>
        <n v="1125.5"/>
        <n v="1133"/>
        <n v="1149.3499999999999"/>
        <n v="1153.25"/>
        <n v="1163"/>
        <n v="1196.95"/>
        <n v="1202"/>
        <n v="1213.8"/>
        <n v="1225"/>
        <n v="1256"/>
        <n v="1257"/>
        <n v="1260"/>
        <n v="1310"/>
        <n v="1317"/>
        <n v="1317.05"/>
        <n v="1352.45"/>
        <n v="1366.25"/>
        <n v="1373.55"/>
        <n v="1418.45"/>
        <n v="1428.5"/>
        <n v="1433"/>
        <n v="1453.4"/>
        <n v="1470"/>
        <n v="1474"/>
        <n v="1483.15"/>
        <n v="1497.8"/>
        <n v="1513.5"/>
        <n v="1525"/>
        <n v="1532"/>
        <n v="1532.5"/>
        <n v="1534.9"/>
        <n v="1551"/>
        <n v="1615"/>
        <n v="1616"/>
        <n v="1621"/>
        <n v="1631.5"/>
        <n v="1659.35"/>
        <n v="1673.8"/>
        <n v="1679.5"/>
        <n v="1728.7"/>
        <n v="1759.15"/>
        <n v="1787"/>
        <n v="2017"/>
        <n v="2050"/>
        <n v="2084.25"/>
        <n v="2107.25"/>
        <n v="2179"/>
        <n v="2281.1"/>
        <n v="2360"/>
        <n v="2488"/>
        <n v="2555"/>
        <n v="2556.8000000000002"/>
        <n v="2630"/>
        <n v="2674.2"/>
        <n v="2753.5"/>
        <n v="2813"/>
        <n v="2968"/>
        <n v="3239.5"/>
        <n v="3333.8"/>
        <n v="3596.5"/>
        <n v="4061"/>
        <n v="4199"/>
        <n v="4618"/>
        <n v="5009"/>
        <n v="5883.3"/>
        <n v="6085.35"/>
        <n v="7448"/>
      </sharedItems>
    </cacheField>
    <cacheField name="Dec 25 DEALER" numFmtId="0">
      <sharedItems count="1">
        <s v="DEC"/>
      </sharedItems>
    </cacheField>
    <cacheField name="46022" numFmtId="0">
      <sharedItems containsSemiMixedTypes="0" containsString="0" containsNumber="1" minValue="0" maxValue="7448" count="560">
        <n v="0"/>
        <n v="2"/>
        <n v="2.5"/>
        <n v="3"/>
        <n v="3.5"/>
        <n v="5"/>
        <n v="6"/>
        <n v="7"/>
        <n v="7.5"/>
        <n v="8"/>
        <n v="8.25"/>
        <n v="9"/>
        <n v="10"/>
        <n v="10.5"/>
        <n v="12"/>
        <n v="12.5"/>
        <n v="13"/>
        <n v="13.5"/>
        <n v="14"/>
        <n v="15"/>
        <n v="15.75"/>
        <n v="16"/>
        <n v="17"/>
        <n v="17.5"/>
        <n v="18"/>
        <n v="18.5"/>
        <n v="19"/>
        <n v="20"/>
        <n v="20.5"/>
        <n v="21"/>
        <n v="21.3"/>
        <n v="21.5"/>
        <n v="22"/>
        <n v="22.5"/>
        <n v="23.5"/>
        <n v="24"/>
        <n v="25"/>
        <n v="25.5"/>
        <n v="26"/>
        <n v="26.5"/>
        <n v="26.55"/>
        <n v="27"/>
        <n v="27.5"/>
        <n v="28"/>
        <n v="28.25"/>
        <n v="28.5"/>
        <n v="29"/>
        <n v="30"/>
        <n v="31"/>
        <n v="31.5"/>
        <n v="32"/>
        <n v="32.5"/>
        <n v="33"/>
        <n v="33.25"/>
        <n v="34"/>
        <n v="35"/>
        <n v="35.25"/>
        <n v="36.5"/>
        <n v="37"/>
        <n v="37.5"/>
        <n v="37.75"/>
        <n v="38"/>
        <n v="38.5"/>
        <n v="39"/>
        <n v="40"/>
        <n v="40.5"/>
        <n v="41"/>
        <n v="41.5"/>
        <n v="42"/>
        <n v="43.5"/>
        <n v="44"/>
        <n v="44.5"/>
        <n v="45"/>
        <n v="46"/>
        <n v="47"/>
        <n v="47.5"/>
        <n v="48"/>
        <n v="49"/>
        <n v="50"/>
        <n v="50.5"/>
        <n v="50.6"/>
        <n v="51"/>
        <n v="52"/>
        <n v="53"/>
        <n v="53.5"/>
        <n v="54"/>
        <n v="54.5"/>
        <n v="55"/>
        <n v="56"/>
        <n v="56.5"/>
        <n v="57"/>
        <n v="58"/>
        <n v="58.75"/>
        <n v="59"/>
        <n v="59.5"/>
        <n v="60"/>
        <n v="60.25"/>
        <n v="60.5"/>
        <n v="61"/>
        <n v="61.5"/>
        <n v="61.75"/>
        <n v="62"/>
        <n v="62.5"/>
        <n v="63"/>
        <n v="63.5"/>
        <n v="64"/>
        <n v="64.5"/>
        <n v="65"/>
        <n v="66"/>
        <n v="67.5"/>
        <n v="68"/>
        <n v="68.25"/>
        <n v="68.5"/>
        <n v="69"/>
        <n v="70"/>
        <n v="70.5"/>
        <n v="71"/>
        <n v="71.75"/>
        <n v="72.5"/>
        <n v="73"/>
        <n v="75"/>
        <n v="75.05"/>
        <n v="76.599999999999994"/>
        <n v="77"/>
        <n v="77.5"/>
        <n v="79.5"/>
        <n v="80"/>
        <n v="80.5"/>
        <n v="81"/>
        <n v="81.5"/>
        <n v="82"/>
        <n v="83"/>
        <n v="83.5"/>
        <n v="84"/>
        <n v="85"/>
        <n v="86.5"/>
        <n v="86.75"/>
        <n v="87.5"/>
        <n v="90"/>
        <n v="90.5"/>
        <n v="91"/>
        <n v="92"/>
        <n v="95"/>
        <n v="96"/>
        <n v="97.5"/>
        <n v="98"/>
        <n v="99.5"/>
        <n v="100"/>
        <n v="100.5"/>
        <n v="101.5"/>
        <n v="102"/>
        <n v="102.5"/>
        <n v="103.75"/>
        <n v="104.5"/>
        <n v="105"/>
        <n v="106"/>
        <n v="106.25"/>
        <n v="108"/>
        <n v="108.5"/>
        <n v="109"/>
        <n v="109.25"/>
        <n v="110"/>
        <n v="110.5"/>
        <n v="112"/>
        <n v="112.5"/>
        <n v="113.5"/>
        <n v="113.75"/>
        <n v="114"/>
        <n v="114.75"/>
        <n v="115"/>
        <n v="115.5"/>
        <n v="117"/>
        <n v="118"/>
        <n v="118.3"/>
        <n v="118.5"/>
        <n v="119.5"/>
        <n v="120"/>
        <n v="120.5"/>
        <n v="122"/>
        <n v="124"/>
        <n v="124.5"/>
        <n v="125"/>
        <n v="126.5"/>
        <n v="127"/>
        <n v="128"/>
        <n v="129"/>
        <n v="129.5"/>
        <n v="130"/>
        <n v="131"/>
        <n v="132.5"/>
        <n v="133"/>
        <n v="135"/>
        <n v="136"/>
        <n v="136.5"/>
        <n v="137"/>
        <n v="138"/>
        <n v="139"/>
        <n v="140"/>
        <n v="140.5"/>
        <n v="141"/>
        <n v="142.5"/>
        <n v="142.75"/>
        <n v="145"/>
        <n v="149"/>
        <n v="149.5"/>
        <n v="150"/>
        <n v="151"/>
        <n v="153"/>
        <n v="153.44999999999999"/>
        <n v="153.5"/>
        <n v="154"/>
        <n v="155"/>
        <n v="156"/>
        <n v="157"/>
        <n v="159"/>
        <n v="160"/>
        <n v="160.5"/>
        <n v="161"/>
        <n v="162"/>
        <n v="162.5"/>
        <n v="164"/>
        <n v="164.75"/>
        <n v="165"/>
        <n v="165.5"/>
        <n v="167"/>
        <n v="167.5"/>
        <n v="168"/>
        <n v="168.85"/>
        <n v="169"/>
        <n v="169.75"/>
        <n v="170"/>
        <n v="170.5"/>
        <n v="170.7"/>
        <n v="172"/>
        <n v="174"/>
        <n v="175"/>
        <n v="175.55"/>
        <n v="178.5"/>
        <n v="179"/>
        <n v="180"/>
        <n v="181"/>
        <n v="181.5"/>
        <n v="182"/>
        <n v="182.5"/>
        <n v="185"/>
        <n v="185.8"/>
        <n v="186"/>
        <n v="189"/>
        <n v="189.5"/>
        <n v="190"/>
        <n v="191"/>
        <n v="194"/>
        <n v="194.5"/>
        <n v="195"/>
        <n v="195.5"/>
        <n v="197"/>
        <n v="198"/>
        <n v="199.5"/>
        <n v="199.65"/>
        <n v="199.75"/>
        <n v="200"/>
        <n v="201"/>
        <n v="202"/>
        <n v="203.5"/>
        <n v="205"/>
        <n v="206"/>
        <n v="208"/>
        <n v="209"/>
        <n v="210"/>
        <n v="211"/>
        <n v="212"/>
        <n v="212.5"/>
        <n v="214"/>
        <n v="215"/>
        <n v="216.25"/>
        <n v="216.5"/>
        <n v="216.75"/>
        <n v="217.5"/>
        <n v="217.65"/>
        <n v="218"/>
        <n v="220"/>
        <n v="222"/>
        <n v="223"/>
        <n v="223.5"/>
        <n v="224"/>
        <n v="224.5"/>
        <n v="225"/>
        <n v="226.5"/>
        <n v="228"/>
        <n v="228.25"/>
        <n v="229.5"/>
        <n v="230"/>
        <n v="232.5"/>
        <n v="234"/>
        <n v="235"/>
        <n v="237"/>
        <n v="240"/>
        <n v="241"/>
        <n v="244"/>
        <n v="244.5"/>
        <n v="245"/>
        <n v="245.05"/>
        <n v="248"/>
        <n v="249.5"/>
        <n v="250"/>
        <n v="251"/>
        <n v="251.5"/>
        <n v="253"/>
        <n v="254.5"/>
        <n v="256.5"/>
        <n v="258"/>
        <n v="259.2"/>
        <n v="260"/>
        <n v="261.5"/>
        <n v="262.5"/>
        <n v="270"/>
        <n v="271"/>
        <n v="272.5"/>
        <n v="274.5"/>
        <n v="275"/>
        <n v="275.5"/>
        <n v="275.64999999999998"/>
        <n v="277.5"/>
        <n v="278"/>
        <n v="279"/>
        <n v="280"/>
        <n v="281"/>
        <n v="285"/>
        <n v="289.85000000000002"/>
        <n v="295.5"/>
        <n v="297.5"/>
        <n v="298"/>
        <n v="300"/>
        <n v="302"/>
        <n v="305"/>
        <n v="307.75"/>
        <n v="309"/>
        <n v="310"/>
        <n v="310.85000000000002"/>
        <n v="312.75"/>
        <n v="313.5"/>
        <n v="314.35000000000002"/>
        <n v="316.25"/>
        <n v="320"/>
        <n v="321.5"/>
        <n v="323"/>
        <n v="324"/>
        <n v="325"/>
        <n v="326"/>
        <n v="334.6"/>
        <n v="337.5"/>
        <n v="340"/>
        <n v="345.25"/>
        <n v="347"/>
        <n v="349.25"/>
        <n v="352"/>
        <n v="355"/>
        <n v="357"/>
        <n v="360"/>
        <n v="362"/>
        <n v="367.5"/>
        <n v="368"/>
        <n v="369"/>
        <n v="370"/>
        <n v="375"/>
        <n v="375.5"/>
        <n v="380"/>
        <n v="380.5"/>
        <n v="385"/>
        <n v="387"/>
        <n v="400"/>
        <n v="405.5"/>
        <n v="406.5"/>
        <n v="408.5"/>
        <n v="410"/>
        <n v="413.5"/>
        <n v="416"/>
        <n v="417.5"/>
        <n v="418.5"/>
        <n v="420"/>
        <n v="421"/>
        <n v="424"/>
        <n v="425"/>
        <n v="425.5"/>
        <n v="427"/>
        <n v="430"/>
        <n v="435"/>
        <n v="438"/>
        <n v="445.5"/>
        <n v="446"/>
        <n v="448"/>
        <n v="450"/>
        <n v="452"/>
        <n v="452.4"/>
        <n v="457.4"/>
        <n v="460"/>
        <n v="467.5"/>
        <n v="483"/>
        <n v="486.85"/>
        <n v="492.5"/>
        <n v="495.9"/>
        <n v="497.15"/>
        <n v="500"/>
        <n v="501.5"/>
        <n v="505"/>
        <n v="510"/>
        <n v="512.5"/>
        <n v="519.5"/>
        <n v="520"/>
        <n v="520.5"/>
        <n v="525"/>
        <n v="525.75"/>
        <n v="527.6"/>
        <n v="533"/>
        <n v="543.5"/>
        <n v="545"/>
        <n v="546"/>
        <n v="550"/>
        <n v="550.5"/>
        <n v="555"/>
        <n v="559.75"/>
        <n v="566.20000000000005"/>
        <n v="588"/>
        <n v="588.5"/>
        <n v="590.5"/>
        <n v="600"/>
        <n v="602.75"/>
        <n v="614.5"/>
        <n v="625"/>
        <n v="631.29999999999995"/>
        <n v="639.35"/>
        <n v="657.5"/>
        <n v="664"/>
        <n v="670"/>
        <n v="675"/>
        <n v="677.8"/>
        <n v="690"/>
        <n v="701.65"/>
        <n v="706.5"/>
        <n v="709.5"/>
        <n v="716"/>
        <n v="716.5"/>
        <n v="722"/>
        <n v="726"/>
        <n v="739"/>
        <n v="740"/>
        <n v="745"/>
        <n v="749"/>
        <n v="750"/>
        <n v="760"/>
        <n v="775"/>
        <n v="776.45"/>
        <n v="777"/>
        <n v="788"/>
        <n v="792"/>
        <n v="799.95"/>
        <n v="801.5"/>
        <n v="801.8"/>
        <n v="809"/>
        <n v="811.5"/>
        <n v="815"/>
        <n v="825"/>
        <n v="835"/>
        <n v="840"/>
        <n v="845"/>
        <n v="867"/>
        <n v="880"/>
        <n v="889"/>
        <n v="899.5"/>
        <n v="901"/>
        <n v="902"/>
        <n v="923.5"/>
        <n v="925.25"/>
        <n v="938"/>
        <n v="949.4"/>
        <n v="959.55"/>
        <n v="960"/>
        <n v="964"/>
        <n v="975"/>
        <n v="984.5"/>
        <n v="986"/>
        <n v="999"/>
        <n v="1003.2"/>
        <n v="1004"/>
        <n v="1010"/>
        <n v="1038"/>
        <n v="1052"/>
        <n v="1055"/>
        <n v="1062"/>
        <n v="1074.25"/>
        <n v="1082"/>
        <n v="1097.5"/>
        <n v="1107.5"/>
        <n v="1125.5"/>
        <n v="1133"/>
        <n v="1149.3499999999999"/>
        <n v="1153.25"/>
        <n v="1163"/>
        <n v="1196.95"/>
        <n v="1202"/>
        <n v="1213.8"/>
        <n v="1225"/>
        <n v="1256"/>
        <n v="1257"/>
        <n v="1260"/>
        <n v="1310"/>
        <n v="1317"/>
        <n v="1317.05"/>
        <n v="1352.45"/>
        <n v="1366.25"/>
        <n v="1373.55"/>
        <n v="1418.45"/>
        <n v="1428.5"/>
        <n v="1433"/>
        <n v="1453.4"/>
        <n v="1470"/>
        <n v="1474"/>
        <n v="1483.15"/>
        <n v="1497.8"/>
        <n v="1513.5"/>
        <n v="1525"/>
        <n v="1532"/>
        <n v="1532.5"/>
        <n v="1534.9"/>
        <n v="1551"/>
        <n v="1615"/>
        <n v="1616"/>
        <n v="1621"/>
        <n v="1631.5"/>
        <n v="1659.35"/>
        <n v="1673.8"/>
        <n v="1679.5"/>
        <n v="1728.7"/>
        <n v="1759.15"/>
        <n v="1787"/>
        <n v="2017"/>
        <n v="2050"/>
        <n v="2084.25"/>
        <n v="2107.25"/>
        <n v="2179"/>
        <n v="2281.1"/>
        <n v="2360"/>
        <n v="2488"/>
        <n v="2555"/>
        <n v="2556.8000000000002"/>
        <n v="2630"/>
        <n v="2674.2"/>
        <n v="2753.5"/>
        <n v="2813"/>
        <n v="2968"/>
        <n v="3239.5"/>
        <n v="3333.8"/>
        <n v="3596.5"/>
        <n v="4061"/>
        <n v="4199"/>
        <n v="4618"/>
        <n v="5009"/>
        <n v="5883.3"/>
        <n v="6085.35"/>
        <n v="7448"/>
      </sharedItems>
    </cacheField>
    <cacheField name="VARIENCE" numFmtId="0">
      <sharedItems containsSemiMixedTypes="0" containsString="0" containsNumber="1" minValue="-1107.5" maxValue="1559.75" count="500">
        <n v="-1107.5"/>
        <n v="-1062.5"/>
        <n v="-933.30000000000098"/>
        <n v="-881.00000000000102"/>
        <n v="-850"/>
        <n v="-797"/>
        <n v="-752.5"/>
        <n v="-622"/>
        <n v="-592"/>
        <n v="-560.5"/>
        <n v="-511.3"/>
        <n v="-498"/>
        <n v="-479"/>
        <n v="-450"/>
        <n v="-429.10000000000099"/>
        <n v="-410"/>
        <n v="-398.2"/>
        <n v="-394"/>
        <n v="-391.9"/>
        <n v="-390.55"/>
        <n v="-377.75"/>
        <n v="-370"/>
        <n v="-350"/>
        <n v="-330"/>
        <n v="-324"/>
        <n v="-314"/>
        <n v="-307"/>
        <n v="-299.3"/>
        <n v="-286.85000000000002"/>
        <n v="-275.5"/>
        <n v="-270.5"/>
        <n v="-270"/>
        <n v="-268"/>
        <n v="-261"/>
        <n v="-260"/>
        <n v="-257"/>
        <n v="-254"/>
        <n v="-250"/>
        <n v="-245"/>
        <n v="-239"/>
        <n v="-237"/>
        <n v="-235"/>
        <n v="-223"/>
        <n v="-220"/>
        <n v="-217"/>
        <n v="-212"/>
        <n v="-210"/>
        <n v="-209.95"/>
        <n v="-209.2"/>
        <n v="-207.15"/>
        <n v="-205.05"/>
        <n v="-205"/>
        <n v="-197.75"/>
        <n v="-193"/>
        <n v="-190.25"/>
        <n v="-190"/>
        <n v="-186.5"/>
        <n v="-175.4"/>
        <n v="-173.5"/>
        <n v="-170"/>
        <n v="-167.6"/>
        <n v="-165"/>
        <n v="-161.5"/>
        <n v="-161"/>
        <n v="-160"/>
        <n v="-158.6"/>
        <n v="-158"/>
        <n v="-152"/>
        <n v="-151.69999999999999"/>
        <n v="-151"/>
        <n v="-150.19999999999999"/>
        <n v="-148.5"/>
        <n v="-145"/>
        <n v="-140"/>
        <n v="-136.44999999999999"/>
        <n v="-136"/>
        <n v="-135"/>
        <n v="-130"/>
        <n v="-129.30000000000001"/>
        <n v="-128.75"/>
        <n v="-128.5"/>
        <n v="-127"/>
        <n v="-125.3"/>
        <n v="-125"/>
        <n v="-124.25"/>
        <n v="-123.5"/>
        <n v="-120"/>
        <n v="-118.5"/>
        <n v="-116.1"/>
        <n v="-114"/>
        <n v="-113.5"/>
        <n v="-113.45"/>
        <n v="-112.55"/>
        <n v="-112.5"/>
        <n v="-111"/>
        <n v="-109.5"/>
        <n v="-109"/>
        <n v="-108.5"/>
        <n v="-107"/>
        <n v="-100.5"/>
        <n v="-100"/>
        <n v="-99"/>
        <n v="-98.5"/>
        <n v="-96"/>
        <n v="-94.75"/>
        <n v="-94"/>
        <n v="-93"/>
        <n v="-92.5"/>
        <n v="-90"/>
        <n v="-89.5"/>
        <n v="-89"/>
        <n v="-88"/>
        <n v="-86.5"/>
        <n v="-86"/>
        <n v="-85"/>
        <n v="-83.75"/>
        <n v="-82.25"/>
        <n v="-80"/>
        <n v="-79.5"/>
        <n v="-77.950000000000102"/>
        <n v="-76.5"/>
        <n v="-75"/>
        <n v="-73.5"/>
        <n v="-72"/>
        <n v="-71.5"/>
        <n v="-71"/>
        <n v="-70"/>
        <n v="-69"/>
        <n v="-68"/>
        <n v="-66"/>
        <n v="-65"/>
        <n v="-64.5"/>
        <n v="-63.3"/>
        <n v="-63"/>
        <n v="-62"/>
        <n v="-61.5"/>
        <n v="-61"/>
        <n v="-60.4"/>
        <n v="-60"/>
        <n v="-59.5"/>
        <n v="-57.85"/>
        <n v="-57.4"/>
        <n v="-57"/>
        <n v="-55.75"/>
        <n v="-55.5"/>
        <n v="-55"/>
        <n v="-54"/>
        <n v="-53"/>
        <n v="-52.35"/>
        <n v="-51.5"/>
        <n v="-51"/>
        <n v="-50.5"/>
        <n v="-50"/>
        <n v="-49.200000000000301"/>
        <n v="-49"/>
        <n v="-48.75"/>
        <n v="-48.5"/>
        <n v="-48"/>
        <n v="-47.5"/>
        <n v="-46.5"/>
        <n v="-46"/>
        <n v="-45.5"/>
        <n v="-45"/>
        <n v="-44.5"/>
        <n v="-44.25"/>
        <n v="-44"/>
        <n v="-43.25"/>
        <n v="-43"/>
        <n v="-42.25"/>
        <n v="-42"/>
        <n v="-40.5"/>
        <n v="-40.049999999999997"/>
        <n v="-40"/>
        <n v="-39.75"/>
        <n v="-39.6"/>
        <n v="-39.5"/>
        <n v="-39.200000000000003"/>
        <n v="-39"/>
        <n v="-38"/>
        <n v="-37"/>
        <n v="-36.5"/>
        <n v="-36"/>
        <n v="-35.75"/>
        <n v="-35.5"/>
        <n v="-35"/>
        <n v="-34.5"/>
        <n v="-34"/>
        <n v="-33.5"/>
        <n v="-33"/>
        <n v="-32.5"/>
        <n v="-31.5"/>
        <n v="-31"/>
        <n v="-30.5"/>
        <n v="-30.4"/>
        <n v="-30"/>
        <n v="-29.35"/>
        <n v="-29"/>
        <n v="-28.4"/>
        <n v="-28"/>
        <n v="-27.5"/>
        <n v="-27"/>
        <n v="-26.75"/>
        <n v="-26.5"/>
        <n v="-26"/>
        <n v="-25.5"/>
        <n v="-25"/>
        <n v="-24"/>
        <n v="-23.2"/>
        <n v="-23"/>
        <n v="-22.5"/>
        <n v="-22"/>
        <n v="-21.5"/>
        <n v="-20.5"/>
        <n v="-20.2"/>
        <n v="-20"/>
        <n v="-19.5"/>
        <n v="-19.150000000000102"/>
        <n v="-19"/>
        <n v="-18.25"/>
        <n v="-17.5"/>
        <n v="-17"/>
        <n v="-16.5"/>
        <n v="-16.25"/>
        <n v="-16"/>
        <n v="-15.5"/>
        <n v="-15.25"/>
        <n v="-15"/>
        <n v="-14.75"/>
        <n v="-14.5"/>
        <n v="-14"/>
        <n v="-13.5"/>
        <n v="-13"/>
        <n v="-12.75"/>
        <n v="-12.5"/>
        <n v="-12"/>
        <n v="-11.5"/>
        <n v="-11.25"/>
        <n v="-11"/>
        <n v="-10.5"/>
        <n v="-10"/>
        <n v="-9.6999999999999904"/>
        <n v="-9.5"/>
        <n v="-9.25"/>
        <n v="-9"/>
        <n v="-8.25"/>
        <n v="-8"/>
        <n v="-7.8499999999999899"/>
        <n v="-7.5"/>
        <n v="-7"/>
        <n v="-6"/>
        <n v="-5.5"/>
        <n v="-5.25"/>
        <n v="-5"/>
        <n v="-4"/>
        <n v="-3.5"/>
        <n v="-3.25"/>
        <n v="-3"/>
        <n v="-2.5"/>
        <n v="-2.25"/>
        <n v="-2"/>
        <n v="-1.7999999999999501"/>
        <n v="-1.75"/>
        <n v="-1.55"/>
        <n v="-1"/>
        <n v="-0.5"/>
        <n v="0"/>
        <n v="0.5"/>
        <n v="1"/>
        <n v="1.1499999999999799"/>
        <n v="1.5"/>
        <n v="1.65"/>
        <n v="1.75"/>
        <n v="2"/>
        <n v="2.5"/>
        <n v="2.8000000000001801"/>
        <n v="3"/>
        <n v="3.25"/>
        <n v="3.5"/>
        <n v="3.7"/>
        <n v="4"/>
        <n v="4.5"/>
        <n v="4.75"/>
        <n v="5"/>
        <n v="5.25"/>
        <n v="5.5"/>
        <n v="5.6500000000000901"/>
        <n v="5.75"/>
        <n v="6"/>
        <n v="6.5"/>
        <n v="6.75"/>
        <n v="7"/>
        <n v="7.25"/>
        <n v="7.5"/>
        <n v="8"/>
        <n v="8.5"/>
        <n v="9"/>
        <n v="9.5"/>
        <n v="9.75"/>
        <n v="10"/>
        <n v="10.3"/>
        <n v="10.5"/>
        <n v="11"/>
        <n v="11.25"/>
        <n v="12"/>
        <n v="12.5"/>
        <n v="13"/>
        <n v="13.25"/>
        <n v="13.5"/>
        <n v="14.5"/>
        <n v="14.75"/>
        <n v="14.9"/>
        <n v="15"/>
        <n v="16"/>
        <n v="16.5"/>
        <n v="17"/>
        <n v="17.5"/>
        <n v="17.75"/>
        <n v="18"/>
        <n v="18.75"/>
        <n v="19"/>
        <n v="19.5"/>
        <n v="20"/>
        <n v="20.5"/>
        <n v="21"/>
        <n v="21.5"/>
        <n v="22"/>
        <n v="22.5"/>
        <n v="23"/>
        <n v="24"/>
        <n v="24.45"/>
        <n v="24.5"/>
        <n v="25"/>
        <n v="25.5"/>
        <n v="26"/>
        <n v="26.5"/>
        <n v="27"/>
        <n v="27.5"/>
        <n v="28"/>
        <n v="28.4"/>
        <n v="28.5"/>
        <n v="28.9"/>
        <n v="29"/>
        <n v="30"/>
        <n v="31"/>
        <n v="31.9"/>
        <n v="32.25"/>
        <n v="33.450000000000003"/>
        <n v="33.75"/>
        <n v="34"/>
        <n v="35"/>
        <n v="36"/>
        <n v="36.5"/>
        <n v="37"/>
        <n v="37.200000000000003"/>
        <n v="38"/>
        <n v="39"/>
        <n v="39.25"/>
        <n v="39.5"/>
        <n v="40"/>
        <n v="40.5"/>
        <n v="41"/>
        <n v="41.15"/>
        <n v="41.5"/>
        <n v="42"/>
        <n v="43"/>
        <n v="43.35"/>
        <n v="44"/>
        <n v="44.95"/>
        <n v="45"/>
        <n v="45.5"/>
        <n v="45.599999999999902"/>
        <n v="45.8"/>
        <n v="46"/>
        <n v="47.05"/>
        <n v="47.25"/>
        <n v="47.5"/>
        <n v="48"/>
        <n v="48.85"/>
        <n v="49"/>
        <n v="50"/>
        <n v="50.5"/>
        <n v="51"/>
        <n v="51.5"/>
        <n v="52"/>
        <n v="52.3"/>
        <n v="53"/>
        <n v="55"/>
        <n v="57"/>
        <n v="59"/>
        <n v="59.5"/>
        <n v="59.75"/>
        <n v="60"/>
        <n v="60.5"/>
        <n v="61.75"/>
        <n v="62"/>
        <n v="63"/>
        <n v="64"/>
        <n v="64.5"/>
        <n v="65"/>
        <n v="67"/>
        <n v="67.45"/>
        <n v="69"/>
        <n v="70"/>
        <n v="71"/>
        <n v="73.5"/>
        <n v="73.849999999999994"/>
        <n v="74"/>
        <n v="75"/>
        <n v="75.099999999999895"/>
        <n v="76"/>
        <n v="76.150000000000105"/>
        <n v="77"/>
        <n v="77.5"/>
        <n v="78"/>
        <n v="79"/>
        <n v="80"/>
        <n v="80.5"/>
        <n v="81.75"/>
        <n v="82"/>
        <n v="82.5"/>
        <n v="85.199999999999804"/>
        <n v="89"/>
        <n v="89.5"/>
        <n v="90"/>
        <n v="91"/>
        <n v="91.5"/>
        <n v="93"/>
        <n v="95.5"/>
        <n v="96"/>
        <n v="100"/>
        <n v="101"/>
        <n v="102"/>
        <n v="103"/>
        <n v="103.75"/>
        <n v="104"/>
        <n v="105"/>
        <n v="110"/>
        <n v="111"/>
        <n v="111.85"/>
        <n v="114"/>
        <n v="114.5"/>
        <n v="115.5"/>
        <n v="117.5"/>
        <n v="119.05"/>
        <n v="120"/>
        <n v="125"/>
        <n v="128.6"/>
        <n v="130"/>
        <n v="130.65"/>
        <n v="135"/>
        <n v="140.75"/>
        <n v="145"/>
        <n v="147.5"/>
        <n v="154.94999999999999"/>
        <n v="157"/>
        <n v="160"/>
        <n v="161.44999999999999"/>
        <n v="164"/>
        <n v="170"/>
        <n v="176.75"/>
        <n v="177.75"/>
        <n v="179.25"/>
        <n v="183"/>
        <n v="185"/>
        <n v="190"/>
        <n v="192.3"/>
        <n v="195"/>
        <n v="196.5"/>
        <n v="200"/>
        <n v="204"/>
        <n v="206"/>
        <n v="209.25"/>
        <n v="210"/>
        <n v="218.25"/>
        <n v="223.5"/>
        <n v="238"/>
        <n v="239"/>
        <n v="240"/>
        <n v="242.5"/>
        <n v="243.5"/>
        <n v="245"/>
        <n v="251.45"/>
        <n v="261.95"/>
        <n v="266.5"/>
        <n v="275"/>
        <n v="280"/>
        <n v="303.5"/>
        <n v="304"/>
        <n v="320"/>
        <n v="329.4"/>
        <n v="355"/>
        <n v="356"/>
        <n v="365"/>
        <n v="377.7"/>
        <n v="431"/>
        <n v="496.15"/>
        <n v="510.1"/>
        <n v="776.15"/>
        <n v="1078"/>
        <n v="1559.75"/>
      </sharedItems>
    </cacheField>
    <cacheField name="GROWTH %" numFmtId="0">
      <sharedItems containsMixedTypes="1" containsNumber="1" minValue="-1" maxValue="20.6666666666667" count="761">
        <n v="-1"/>
        <n v="-0.97692307692307701"/>
        <n v="-0.918604651162791"/>
        <n v="-0.9"/>
        <n v="-0.89705882352941202"/>
        <n v="-0.87588652482269502"/>
        <n v="-0.875"/>
        <n v="-0.86238532110091703"/>
        <n v="-0.859649122807018"/>
        <n v="-0.85106382978723405"/>
        <n v="-0.83870967741935498"/>
        <n v="-0.83676800652927996"/>
        <n v="-0.83333333333333304"/>
        <n v="-0.80487804878048796"/>
        <n v="-0.8"/>
        <n v="-0.79166666666666696"/>
        <n v="-0.78999295278365"/>
        <n v="-0.77272727272727304"/>
        <n v="-0.76923076923076905"/>
        <n v="-0.760479041916168"/>
        <n v="-0.754352316317498"/>
        <n v="-0.75"/>
        <n v="-0.73861509669369896"/>
        <n v="-0.73514851485148502"/>
        <n v="-0.73509933774834402"/>
        <n v="-0.72727272727272696"/>
        <n v="-0.72631578947368403"/>
        <n v="-0.72340425531914898"/>
        <n v="-0.71428571428571397"/>
        <n v="-0.70270270270270296"/>
        <n v="-0.7"/>
        <n v="-0.69696969696969702"/>
        <n v="-0.69"/>
        <n v="-0.68975069252077603"/>
        <n v="-0.68627450980392202"/>
        <n v="-0.68421052631579005"/>
        <n v="-0.66666666666666696"/>
        <n v="-0.65789473684210498"/>
        <n v="-0.65306122448979598"/>
        <n v="-0.65158371040723995"/>
        <n v="-0.63636363636363602"/>
        <n v="-0.63190184049079801"/>
        <n v="-0.63157894736842102"/>
        <n v="-0.62638717632552399"/>
        <n v="-0.62522522522522495"/>
        <n v="-0.62459546925566301"/>
        <n v="-0.61904761904761896"/>
        <n v="-0.61702127659574502"/>
        <n v="-0.61538461538461497"/>
        <n v="-0.61389961389961401"/>
        <n v="-0.61038961038961004"/>
        <n v="-0.6"/>
        <n v="-0.59683794466403195"/>
        <n v="-0.59420289855072495"/>
        <n v="-0.58919585087809401"/>
        <n v="-0.58333333333333304"/>
        <n v="-0.58064516129032295"/>
        <n v="-0.578231292517007"/>
        <n v="-0.57783641160949895"/>
        <n v="-0.57692307692307698"/>
        <n v="-0.57142857142857095"/>
        <n v="-0.56874999999999998"/>
        <n v="-0.565217391304348"/>
        <n v="-0.56431535269709499"/>
        <n v="-0.55555555555555602"/>
        <n v="-0.55172413793103503"/>
        <n v="-0.546875"/>
        <n v="-0.54545454545454497"/>
        <n v="-0.54205607476635498"/>
        <n v="-0.53508030431107401"/>
        <n v="-0.53364423717521703"/>
        <n v="-0.53348214285714302"/>
        <n v="-0.53174603174603197"/>
        <n v="-0.52604166666666696"/>
        <n v="-0.52224824355971899"/>
        <n v="-0.52183908045977001"/>
        <n v="-0.52173913043478304"/>
        <n v="-0.52023498694517001"/>
        <n v="-0.51744680851063796"/>
        <n v="-0.51697127937336795"/>
        <n v="-0.51587301587301604"/>
        <n v="-0.51066098081023503"/>
        <n v="-0.50532994923857899"/>
        <n v="-0.504132231404959"/>
        <n v="-0.5"/>
        <n v="-0.49019607843137297"/>
        <n v="-0.48888888888888898"/>
        <n v="-0.48571428571428599"/>
        <n v="-0.48484848484848497"/>
        <n v="-0.48148148148148201"/>
        <n v="-0.48"/>
        <n v="-0.474342928660826"/>
        <n v="-0.47228549734244502"/>
        <n v="-0.469879518072289"/>
        <n v="-0.46666666666666701"/>
        <n v="-0.46594594594594602"/>
        <n v="-0.45833333333333298"/>
        <n v="-0.44374999999999998"/>
        <n v="-0.44198895027624302"/>
        <n v="-0.43624161073825501"/>
        <n v="-0.43487858719646799"/>
        <n v="-0.42857142857142899"/>
        <n v="-0.42625899280575502"/>
        <n v="-0.422222222222222"/>
        <n v="-0.42028985507246402"/>
        <n v="-0.41666666666666702"/>
        <n v="-0.41346153846153799"/>
        <n v="-0.41042345276872999"/>
        <n v="-0.41"/>
        <n v="-0.407407407407407"/>
        <n v="-0.40701370434057599"/>
        <n v="-0.40476190476190499"/>
        <n v="-0.4"/>
        <n v="-0.398791540785499"/>
        <n v="-0.396341463414634"/>
        <n v="-0.39502762430939198"/>
        <n v="-0.394394394394394"/>
        <n v="-0.39319784321858198"/>
        <n v="-0.39024390243902402"/>
        <n v="-0.38899803536345801"/>
        <n v="-0.38888888888888901"/>
        <n v="-0.38813349814585901"/>
        <n v="-0.38585365853658499"/>
        <n v="-0.38461538461538503"/>
        <n v="-0.38333333333333303"/>
        <n v="-0.38202247191011202"/>
        <n v="-0.37810945273631802"/>
        <n v="-0.37735849056603799"/>
        <n v="-0.375"/>
        <n v="-0.37074148296593201"/>
        <n v="-0.36363636363636398"/>
        <n v="-0.36249999999999999"/>
        <n v="-0.36170212765957399"/>
        <n v="-0.36021505376344098"/>
        <n v="-0.35815602836879401"/>
        <n v="-0.35714285714285698"/>
        <n v="-0.35569679849340902"/>
        <n v="-0.35323383084577098"/>
        <n v="-0.35144508670520203"/>
        <n v="-0.35135135135135098"/>
        <n v="-0.35064935064935099"/>
        <n v="-0.34959349593495898"/>
        <n v="-0.34482758620689702"/>
        <n v="-0.340659340659341"/>
        <n v="-0.33846153846153898"/>
        <n v="-0.33333333333333298"/>
        <n v="-0.32795698924731198"/>
        <n v="-0.32500000000000001"/>
        <n v="-0.323279524214104"/>
        <n v="-0.32296650717703301"/>
        <n v="-0.3215859030837"/>
        <n v="-0.320627802690583"/>
        <n v="-0.31818181818181801"/>
        <n v="-0.31578947368421101"/>
        <n v="-0.31506849315068503"/>
        <n v="-0.3125"/>
        <n v="-0.31034482758620702"/>
        <n v="-0.30666666666666698"/>
        <n v="-0.30434782608695699"/>
        <n v="-0.3"/>
        <n v="-0.29642445213379498"/>
        <n v="-0.29530201342281898"/>
        <n v="-0.29411764705882398"/>
        <n v="-0.29324324324324302"/>
        <n v="-0.289719626168224"/>
        <n v="-0.28571428571428598"/>
        <n v="-0.28113879003558701"/>
        <n v="-0.28112449799196798"/>
        <n v="-0.27941176470588203"/>
        <n v="-0.27863777089783298"/>
        <n v="-0.27750976338157601"/>
        <n v="-0.27696728558797501"/>
        <n v="-0.27328854185582002"/>
        <n v="-0.27272727272727298"/>
        <n v="-0.27179487179487199"/>
        <n v="-0.26858877086494698"/>
        <n v="-0.26719576719576699"/>
        <n v="-0.26708074534161502"/>
        <n v="-0.266666666666667"/>
        <n v="-0.264597072543027"/>
        <n v="-0.26380368098159501"/>
        <n v="-0.26315789473684198"/>
        <n v="-0.26281529698942202"/>
        <n v="-0.26245390336896102"/>
        <n v="-0.26215022091310702"/>
        <n v="-0.26213592233009703"/>
        <n v="-0.26163506525486302"/>
        <n v="-0.26086956521739102"/>
        <n v="-0.26050420168067201"/>
        <n v="-0.25893624050214697"/>
        <n v="-0.25735294117647101"/>
        <n v="-0.25629629629629602"/>
        <n v="-0.25423728813559299"/>
        <n v="-0.25403225806451601"/>
        <n v="-0.25"/>
        <n v="-0.24844720496894401"/>
        <n v="-0.24812030075187999"/>
        <n v="-0.24783445620789199"/>
        <n v="-0.24452554744525501"/>
        <n v="-0.24444444444444399"/>
        <n v="-0.243119266055046"/>
        <n v="-0.24217687074829899"/>
        <n v="-0.23749999999999999"/>
        <n v="-0.23654015887025601"/>
        <n v="-0.23626373626373601"/>
        <n v="-0.23611111111111099"/>
        <n v="-0.23603082851637799"/>
        <n v="-0.23416789396170801"/>
        <n v="-0.233576642335766"/>
        <n v="-0.233333333333333"/>
        <n v="-0.23202614379084999"/>
        <n v="-0.23093681917211301"/>
        <n v="-0.22863247863247901"/>
        <n v="-0.227250294218139"/>
        <n v="-0.22648083623693399"/>
        <n v="-0.22222222222222199"/>
        <n v="-0.21671826625387"/>
        <n v="-0.21538461538461501"/>
        <n v="-0.213836477987421"/>
        <n v="-0.21296296296296299"/>
        <n v="-0.21291866028708101"/>
        <n v="-0.20901639344262299"/>
        <n v="-0.20833333333333301"/>
        <n v="-0.20714285714285699"/>
        <n v="-0.20688705234159799"/>
        <n v="-0.206477732793522"/>
        <n v="-0.20477137176938401"/>
        <n v="-0.2"/>
        <n v="-0.198949211908932"/>
        <n v="-0.195624195624196"/>
        <n v="-0.19492502883506299"/>
        <n v="-0.193798449612403"/>
        <n v="-0.19354838709677399"/>
        <n v="-0.19277108433734899"/>
        <n v="-0.19230769230769201"/>
        <n v="-0.19225401256106101"/>
        <n v="-0.191823899371069"/>
        <n v="-0.19178082191780799"/>
        <n v="-0.19047619047618999"/>
        <n v="-0.18706697459584301"/>
        <n v="-0.18404255319148899"/>
        <n v="-0.18300653594771199"/>
        <n v="-0.18181818181818199"/>
        <n v="-0.18114023236963001"/>
        <n v="-0.18032786885245899"/>
        <n v="-0.17703349282296699"/>
        <n v="-0.17647058823529399"/>
        <n v="-0.17573572026531001"/>
        <n v="-0.17460317460317501"/>
        <n v="-0.172365988909427"/>
        <n v="-0.17142857142857101"/>
        <n v="-0.17064116985376801"/>
        <n v="-0.16666666666666699"/>
        <n v="-0.16470588235294101"/>
        <n v="-0.162790697674419"/>
        <n v="-0.16167664670658699"/>
        <n v="-0.160459202752225"/>
        <n v="-0.15625"/>
        <n v="-0.155660377358491"/>
        <n v="-0.15384615384615399"/>
        <n v="-0.15336833542852901"/>
        <n v="-0.15123456790123499"/>
        <n v="-0.14748493073425201"/>
        <n v="-0.14723926380368099"/>
        <n v="-0.146341463414634"/>
        <n v="-0.14583333333333301"/>
        <n v="-0.144230769230769"/>
        <n v="-0.143826322930801"/>
        <n v="-0.14285714285714299"/>
        <n v="-0.13953488372093001"/>
        <n v="-0.13799103841301599"/>
        <n v="-0.13647490820073399"/>
        <n v="-0.135135135135135"/>
        <n v="-0.133858267716535"/>
        <n v="-0.13329875518672199"/>
        <n v="-0.13157894736842099"/>
        <n v="-0.13043478260869601"/>
        <n v="-0.12871287128712899"/>
        <n v="-0.12792792792792801"/>
        <n v="-0.12676056338028199"/>
        <n v="-0.12608695652173901"/>
        <n v="-0.12595419847328199"/>
        <n v="-0.12508960573476699"/>
        <n v="-0.125"/>
        <n v="-0.12466307277628"/>
        <n v="-0.123392282958199"/>
        <n v="-0.120879120879121"/>
        <n v="-0.119617224880383"/>
        <n v="-0.11828678839957001"/>
        <n v="-0.118110236220472"/>
        <n v="-0.11764705882352899"/>
        <n v="-0.11739130434782601"/>
        <n v="-0.117291414752116"/>
        <n v="-0.115458111234034"/>
        <n v="-0.111627906976744"/>
        <n v="-0.11111111111111099"/>
        <n v="-0.110593220338983"/>
        <n v="-0.110320284697509"/>
        <n v="-0.107309486780715"/>
        <n v="-0.107142857142857"/>
        <n v="-0.10511363636363601"/>
        <n v="-0.104791492412475"/>
        <n v="-0.104761904761905"/>
        <n v="-0.10327868852459"/>
        <n v="-0.10266159695817501"/>
        <n v="-0.10250569476082"/>
        <n v="-0.10243902439024399"/>
        <n v="-0.100917431192661"/>
        <n v="-0.1"/>
        <n v="-9.8303476094435904E-2"/>
        <n v="-9.8130841121495296E-2"/>
        <n v="-9.8039215686274495E-2"/>
        <n v="-9.6446700507614197E-2"/>
        <n v="-9.41176470588235E-2"/>
        <n v="-9.3367265786543793E-2"/>
        <n v="-9.0909090909090898E-2"/>
        <n v="-8.9293647267880902E-2"/>
        <n v="-8.8607594936708903E-2"/>
        <n v="-8.5123309466984903E-2"/>
        <n v="-8.5106382978723402E-2"/>
        <n v="-8.5076045627376501E-2"/>
        <n v="-8.4931506849315094E-2"/>
        <n v="-8.3884801656253505E-2"/>
        <n v="-8.3500540206822099E-2"/>
        <n v="-8.3333333333333398E-2"/>
        <n v="-8.1818181818181804E-2"/>
        <n v="-8.0935251798561203E-2"/>
        <n v="-7.9956188389923397E-2"/>
        <n v="-7.7651006711409495E-2"/>
        <n v="-7.73809523809523E-2"/>
        <n v="-7.69230769230769E-2"/>
        <n v="-7.6687116564417193E-2"/>
        <n v="-7.2463768115942004E-2"/>
        <n v="-7.1475409836065595E-2"/>
        <n v="-7.0422535211267595E-2"/>
        <n v="-6.9949636261891407E-2"/>
        <n v="-6.9819819819819801E-2"/>
        <n v="-6.7827763883448397E-2"/>
        <n v="-6.6666666666666693E-2"/>
        <n v="-6.6525423728813496E-2"/>
        <n v="-6.5737051792828696E-2"/>
        <n v="-6.4516129032258104E-2"/>
        <n v="-6.3212772890192198E-2"/>
        <n v="-6.0975609756097601E-2"/>
        <n v="-6.02409638554217E-2"/>
        <n v="-5.8823529411764698E-2"/>
        <n v="-5.8380414312617798E-2"/>
        <n v="-5.7142857142857197E-2"/>
        <n v="-5.6750755341997E-2"/>
        <n v="-5.3537284894837403E-2"/>
        <n v="-5.2631578947368501E-2"/>
        <n v="-5.1597051597051601E-2"/>
        <n v="-5.1569506726457402E-2"/>
        <n v="-5.1249999999999997E-2"/>
        <n v="-5.0896497303932302E-2"/>
        <n v="-4.7794117647058897E-2"/>
        <n v="-4.7473560517038799E-2"/>
        <n v="-4.6783625730994198E-2"/>
        <n v="-4.4444444444444398E-2"/>
        <n v="-4.2774566473988501E-2"/>
        <n v="-4.2553191489361701E-2"/>
        <n v="-4.1666666666666602E-2"/>
        <n v="-4.0178571428571397E-2"/>
        <n v="-3.7037037037037097E-2"/>
        <n v="-3.5427210479309301E-2"/>
        <n v="-3.4050179211469599E-2"/>
        <n v="-3.2258064516128997E-2"/>
        <n v="-3.1413612565445101E-2"/>
        <n v="-3.0973451327433701E-2"/>
        <n v="-3.0316154179298501E-2"/>
        <n v="-2.9702970297029702E-2"/>
        <n v="-2.83018867924528E-2"/>
        <n v="-2.7292809805458701E-2"/>
        <n v="-2.7027027027027001E-2"/>
        <n v="-2.63510495757034E-2"/>
        <n v="-2.5951557093425601E-2"/>
        <n v="-2.5641025641025699E-2"/>
        <n v="-2.5000000000000001E-2"/>
        <n v="-2.4390243902439001E-2"/>
        <n v="-2.3895727733526401E-2"/>
        <n v="-2.34375E-2"/>
        <n v="-0.02"/>
        <n v="-1.9242803504380599E-2"/>
        <n v="-1.9230769230769301E-2"/>
        <n v="-1.7751479289940801E-2"/>
        <n v="-1.72413793103449E-2"/>
        <n v="-1.7094017094017099E-2"/>
        <n v="-1.68567178978681E-2"/>
        <n v="-1.46520146520146E-2"/>
        <n v="-1.4647137150466101E-2"/>
        <n v="-1.32450331125827E-2"/>
        <n v="-1.3184584178498999E-2"/>
        <n v="-1.1764705882352899E-2"/>
        <n v="-1.14285714285715E-2"/>
        <n v="-1.0869565217391399E-2"/>
        <n v="-9.0497737556560799E-3"/>
        <n v="-8.4388185654008501E-3"/>
        <n v="-8.2644628099173296E-3"/>
        <n v="-6.4397424103035403E-3"/>
        <n v="-2.9325513196480899E-3"/>
        <n v="-2.2449488650535501E-3"/>
        <n v="-9.08265213442339E-4"/>
        <n v="0"/>
        <n v="1.2499999999999701E-3"/>
        <n v="1.34340890008411E-3"/>
        <n v="3.6363636363636602E-3"/>
        <n v="4.70049916805326E-3"/>
        <n v="4.9504950495049601E-3"/>
        <n v="5.5955235811351303E-3"/>
        <n v="5.7471264367816603E-3"/>
        <n v="7.7972709551656898E-3"/>
        <n v="0.01"/>
        <n v="1.1904761904761901E-2"/>
        <n v="1.2561060711793399E-2"/>
        <n v="1.38613861386139E-2"/>
        <n v="1.6091954022988499E-2"/>
        <n v="1.6304347826086901E-2"/>
        <n v="1.6666666666666601E-2"/>
        <n v="1.7442845046570701E-2"/>
        <n v="1.74540377007215E-2"/>
        <n v="2.04081632653061E-2"/>
        <n v="2.0833333333333301E-2"/>
        <n v="2.1678710394663601E-2"/>
        <n v="2.19341974077767E-2"/>
        <n v="2.27272727272727E-2"/>
        <n v="2.28588540626871E-2"/>
        <n v="2.3017902813299299E-2"/>
        <n v="2.35580828594639E-2"/>
        <n v="2.48856358645928E-2"/>
        <n v="2.4999999999999901E-2"/>
        <n v="2.55564221009059E-2"/>
        <n v="2.5641025641025599E-2"/>
        <n v="2.7542372881356001E-2"/>
        <n v="2.7746947835738198E-2"/>
        <n v="2.8617134731603301E-2"/>
        <n v="3.0769230769230702E-2"/>
        <n v="3.1078992439116201E-2"/>
        <n v="3.1374707582220801E-2"/>
        <n v="3.2608695652173801E-2"/>
        <n v="3.3333333333333402E-2"/>
        <n v="3.4482758620689703E-2"/>
        <n v="3.5120147874306798E-2"/>
        <n v="3.5294117647058899E-2"/>
        <n v="3.5532994923857898E-2"/>
        <n v="3.5796236805874203E-2"/>
        <n v="3.8107752956636001E-2"/>
        <n v="3.8947368421052599E-2"/>
        <n v="0.04"/>
        <n v="4.3290043290043399E-2"/>
        <n v="4.54545454545454E-2"/>
        <n v="4.6296296296296301E-2"/>
        <n v="4.8000000000000001E-2"/>
        <n v="4.8928268942602098E-2"/>
        <n v="4.9504950495049597E-2"/>
        <n v="4.96894409937889E-2"/>
        <n v="0.05"/>
        <n v="5.01930501930501E-2"/>
        <n v="5.3941908713692997E-2"/>
        <n v="5.4054054054053897E-2"/>
        <n v="5.93406593406594E-2"/>
        <n v="6.12980769230769E-2"/>
        <n v="6.25E-2"/>
        <n v="6.2736859449662202E-2"/>
        <n v="6.32653061224491E-2"/>
        <n v="6.3596491228070207E-2"/>
        <n v="6.3636363636363699E-2"/>
        <n v="6.4000000000000098E-2"/>
        <n v="6.6666666666666693E-2"/>
        <n v="6.6945606694560594E-2"/>
        <n v="6.7681895093062702E-2"/>
        <n v="6.91642651296831E-2"/>
        <n v="6.9444444444444406E-2"/>
        <n v="7.2131147540983598E-2"/>
        <n v="7.69230769230769E-2"/>
        <n v="7.7064220183486104E-2"/>
        <n v="7.7419354838709695E-2"/>
        <n v="7.7611940298507404E-2"/>
        <n v="7.7891156462585001E-2"/>
        <n v="7.7922077922078004E-2"/>
        <n v="7.8838174273858905E-2"/>
        <n v="7.95454545454546E-2"/>
        <n v="7.9588521927449904E-2"/>
        <n v="8.0000000000000099E-2"/>
        <n v="8.3333333333333301E-2"/>
        <n v="8.35734870317002E-2"/>
        <n v="8.5483870967741904E-2"/>
        <n v="8.5714285714285604E-2"/>
        <n v="8.6633663366336697E-2"/>
        <n v="8.6707345851734494E-2"/>
        <n v="8.6836283185840704E-2"/>
        <n v="8.6956521739130405E-2"/>
        <n v="9.0909090909090801E-2"/>
        <n v="9.1274752475247495E-2"/>
        <n v="9.1324200913242004E-2"/>
        <n v="9.1930835734870306E-2"/>
        <n v="9.2896174863388095E-2"/>
        <n v="9.4774814167030999E-2"/>
        <n v="9.6491228070175503E-2"/>
        <n v="9.9706744868035102E-2"/>
        <n v="0.1"/>
        <n v="0.102446982055465"/>
        <n v="0.103030303030303"/>
        <n v="0.106145251396648"/>
        <n v="0.11034482758620701"/>
        <n v="0.11111111111111099"/>
        <n v="0.113082039911308"/>
        <n v="0.113647170708512"/>
        <n v="0.114035087719298"/>
        <n v="0.115384615384615"/>
        <n v="0.116666666666667"/>
        <n v="0.11764705882352899"/>
        <n v="0.117811249210027"/>
        <n v="0.12"/>
        <n v="0.120967741935484"/>
        <n v="0.12134953745692"/>
        <n v="0.123529411764706"/>
        <n v="0.12416666666666699"/>
        <n v="0.125"/>
        <n v="0.12597310686482699"/>
        <n v="0.129455909943715"/>
        <n v="0.13192426019410899"/>
        <n v="0.13207547169811301"/>
        <n v="0.133333333333333"/>
        <n v="0.134020618556701"/>
        <n v="0.139276559384791"/>
        <n v="0.13961038961038999"/>
        <n v="0.14285714285714299"/>
        <n v="0.14889047959914101"/>
        <n v="0.15853658536585399"/>
        <n v="0.16170212765957401"/>
        <n v="0.16257177193216699"/>
        <n v="0.162790697674419"/>
        <n v="0.16535433070866101"/>
        <n v="0.16666666666666699"/>
        <n v="0.16719745222929899"/>
        <n v="0.16820512820512801"/>
        <n v="0.16882129277566499"/>
        <n v="0.16887417218543099"/>
        <n v="0.169172932330827"/>
        <n v="0.17079889807162499"/>
        <n v="0.17370892018779399"/>
        <n v="0.17511520737327199"/>
        <n v="0.17647058823529399"/>
        <n v="0.17701149425287399"/>
        <n v="0.17777777777777801"/>
        <n v="0.185840707964602"/>
        <n v="0.186025130248238"/>
        <n v="0.18696186961869601"/>
        <n v="0.1875"/>
        <n v="0.187648456057007"/>
        <n v="0.188235294117647"/>
        <n v="0.18924777801864301"/>
        <n v="0.18974358974359001"/>
        <n v="0.191176470588235"/>
        <n v="0.19339622641509399"/>
        <n v="0.19649122807017499"/>
        <n v="0.2"/>
        <n v="0.20434816610620199"/>
        <n v="0.20464316423043899"/>
        <n v="0.20689655172413801"/>
        <n v="0.20707070707070699"/>
        <n v="0.210261391734369"/>
        <n v="0.211972891566265"/>
        <n v="0.212290502793296"/>
        <n v="0.21252796420581699"/>
        <n v="0.21404761904761899"/>
        <n v="0.214285714285714"/>
        <n v="0.21496815286624199"/>
        <n v="0.216"/>
        <n v="0.21666666666666701"/>
        <n v="0.21875"/>
        <n v="0.22222222222222199"/>
        <n v="0.223247232472325"/>
        <n v="0.22654028436019"/>
        <n v="0.227397260273973"/>
        <n v="0.229529335912315"/>
        <n v="0.230769230769231"/>
        <n v="0.238709677419355"/>
        <n v="0.240740740740741"/>
        <n v="0.24370743263251399"/>
        <n v="0.24402390438247001"/>
        <n v="0.244075829383886"/>
        <n v="0.24851242562128101"/>
        <n v="0.25"/>
        <n v="0.255"/>
        <n v="0.261538461538462"/>
        <n v="0.26215538847117797"/>
        <n v="0.26315789473684198"/>
        <n v="0.26341463414634197"/>
        <n v="0.265885256014806"/>
        <n v="0.26630434782608697"/>
        <n v="0.266666666666667"/>
        <n v="0.26737967914438499"/>
        <n v="0.274251497005988"/>
        <n v="0.27562975981253701"/>
        <n v="0.27586206896551702"/>
        <n v="0.27611940298507498"/>
        <n v="0.27741935483871"/>
        <n v="0.28348909657320898"/>
        <n v="0.28571428571428598"/>
        <n v="0.28700757794874798"/>
        <n v="0.28749999999999998"/>
        <n v="0.28767123287671198"/>
        <n v="0.28996958758491298"/>
        <n v="0.29166666666666702"/>
        <n v="0.292682926829268"/>
        <n v="0.29606060606060602"/>
        <n v="0.29787234042553201"/>
        <n v="0.29973585430279398"/>
        <n v="0.3"/>
        <n v="0.30044843049327402"/>
        <n v="0.303317535545024"/>
        <n v="0.32"/>
        <n v="0.32318181818181801"/>
        <n v="0.32500000000000001"/>
        <n v="0.33333333333333298"/>
        <n v="0.33500758150113702"/>
        <n v="0.337792642140468"/>
        <n v="0.34693877551020402"/>
        <n v="0.34745762711864397"/>
        <n v="0.34873949579831898"/>
        <n v="0.35294117647058798"/>
        <n v="0.35446549391068999"/>
        <n v="0.35857461024498899"/>
        <n v="0.36363636363636398"/>
        <n v="0.36734693877551"/>
        <n v="0.36979166666666702"/>
        <n v="0.36989732031054301"/>
        <n v="0.37037037037037002"/>
        <n v="0.38729508196721302"/>
        <n v="0.38793103448275901"/>
        <n v="0.388679245283019"/>
        <n v="0.39"/>
        <n v="0.39072847682119199"/>
        <n v="0.39130434782608697"/>
        <n v="0.4"/>
        <n v="0.40312500000000001"/>
        <n v="0.40533333333333299"/>
        <n v="0.40697674418604701"/>
        <n v="0.41129032258064502"/>
        <n v="0.41340782122905001"/>
        <n v="0.41509433962264097"/>
        <n v="0.41923774954628001"/>
        <n v="0.42105263157894701"/>
        <n v="0.42553191489361702"/>
        <n v="0.42823529411764699"/>
        <n v="0.42857142857142899"/>
        <n v="0.44444444444444398"/>
        <n v="0.44607843137254899"/>
        <n v="0.45161290322580699"/>
        <n v="0.46070460704607102"/>
        <n v="0.46341463414634099"/>
        <n v="0.47043701799485899"/>
        <n v="0.480769230769231"/>
        <n v="0.48809523809523803"/>
        <n v="0.5"/>
        <n v="0.51086956521739102"/>
        <n v="0.52857142857142903"/>
        <n v="0.52888888888888896"/>
        <n v="0.53846153846153899"/>
        <n v="0.54433221099887796"/>
        <n v="0.55813953488372103"/>
        <n v="0.57471607890017995"/>
        <n v="0.57665903890160197"/>
        <n v="0.57803867403314901"/>
        <n v="0.57894736842105299"/>
        <n v="0.58333333333333304"/>
        <n v="0.59828924441628395"/>
        <n v="0.6"/>
        <n v="0.60305343511450404"/>
        <n v="0.60648148148148096"/>
        <n v="0.61666666666666703"/>
        <n v="0.6171875"/>
        <n v="0.62307692307692297"/>
        <n v="0.63316582914572905"/>
        <n v="0.65"/>
        <n v="0.66025641025641002"/>
        <n v="0.66666666666666696"/>
        <n v="0.66972477064220204"/>
        <n v="0.67213114754098402"/>
        <n v="0.67741935483870996"/>
        <n v="0.67889908256880704"/>
        <n v="0.6875"/>
        <n v="0.69736842105263197"/>
        <n v="0.7"/>
        <n v="0.710594315245478"/>
        <n v="0.73"/>
        <n v="0.74324324324324298"/>
        <n v="0.75"/>
        <n v="0.78048780487804903"/>
        <n v="0.8"/>
        <n v="0.80590717299578096"/>
        <n v="0.8125"/>
        <n v="0.83333333333333304"/>
        <n v="0.83687943262411402"/>
        <n v="0.86666666666666703"/>
        <n v="0.86894510226049504"/>
        <n v="0.9"/>
        <n v="0.90476190476190499"/>
        <n v="0.92307692307692302"/>
        <n v="0.93548387096774199"/>
        <n v="0.9375"/>
        <n v="0.94581280788177302"/>
        <n v="1"/>
        <n v="1.01590909090909"/>
        <n v="1.05154639175258"/>
        <n v="1.05454545454545"/>
        <n v="1.06"/>
        <n v="1.08"/>
        <n v="1.0952380952381"/>
        <n v="1.1451612903225801"/>
        <n v="1.1599999999999999"/>
        <n v="1.1764705882352899"/>
        <n v="1.1875"/>
        <n v="1.2"/>
        <n v="1.2077922077922101"/>
        <n v="1.25"/>
        <n v="1.3076923076923099"/>
        <n v="1.3333333333333299"/>
        <n v="1.38095238095238"/>
        <n v="1.3918918918918901"/>
        <n v="1.4"/>
        <n v="1.4929971988795501"/>
        <n v="1.5"/>
        <n v="1.58430675469782"/>
        <n v="1.5925925925925899"/>
        <n v="1.68625"/>
        <n v="1.77941176470588"/>
        <n v="1.8"/>
        <n v="1.8673469387755099"/>
        <n v="1.9"/>
        <n v="1.9166666666666701"/>
        <n v="1.9285714285714299"/>
        <n v="1.96"/>
        <n v="1.9629629629629599"/>
        <n v="2"/>
        <n v="2.02"/>
        <n v="2.08"/>
        <n v="2.1428571428571401"/>
        <n v="2.2000000000000002"/>
        <n v="2.27172413793103"/>
        <n v="2.4500000000000002"/>
        <n v="2.7105263157894699"/>
        <n v="2.75"/>
        <n v="2.8888888888888902"/>
        <n v="3"/>
        <n v="3.0113772455089798"/>
        <n v="3.0990000000000002"/>
        <n v="3.125"/>
        <n v="3.2"/>
        <n v="3.6666666666666701"/>
        <n v="3.8"/>
        <n v="4.5416666666666696"/>
        <n v="4.71428571428571"/>
        <n v="5.0851063829787204"/>
        <n v="5.28571428571429"/>
        <n v="5.3333333333333304"/>
        <n v="8"/>
        <n v="11.36"/>
        <n v="20.6666666666667"/>
        <s v=" "/>
      </sharedItems>
    </cacheField>
    <cacheField name="Jan-26 Vs Dec-25" numFmtId="0">
      <sharedItems containsMixedTypes="1" containsNumber="1" containsInteger="1" minValue="0" maxValue="0" count="3">
        <n v="0"/>
        <s v="DEGROWTH"/>
        <s v="GROWTH"/>
      </sharedItems>
    </cacheField>
    <cacheField name="Jan-25 SALE" numFmtId="0">
      <sharedItems containsSemiMixedTypes="0" containsString="0" containsNumber="1" minValue="0" maxValue="5855" count="549">
        <n v="0"/>
        <n v="2"/>
        <n v="2.5"/>
        <n v="3"/>
        <n v="3.5"/>
        <n v="4"/>
        <n v="5"/>
        <n v="5.45"/>
        <n v="6.25"/>
        <n v="6.75"/>
        <n v="7"/>
        <n v="7.5"/>
        <n v="8"/>
        <n v="9"/>
        <n v="10"/>
        <n v="10.5"/>
        <n v="11.5"/>
        <n v="12"/>
        <n v="13"/>
        <n v="14.5"/>
        <n v="15"/>
        <n v="16"/>
        <n v="17.5"/>
        <n v="18"/>
        <n v="18.5"/>
        <n v="19"/>
        <n v="20"/>
        <n v="20.5"/>
        <n v="21"/>
        <n v="21.5"/>
        <n v="22"/>
        <n v="22.75"/>
        <n v="23"/>
        <n v="23.5"/>
        <n v="24"/>
        <n v="24.5"/>
        <n v="25"/>
        <n v="25.5"/>
        <n v="26"/>
        <n v="26.5"/>
        <n v="27"/>
        <n v="28"/>
        <n v="28.5"/>
        <n v="29"/>
        <n v="30"/>
        <n v="30.5"/>
        <n v="31"/>
        <n v="31.25"/>
        <n v="31.5"/>
        <n v="32"/>
        <n v="32.5"/>
        <n v="33"/>
        <n v="33.5"/>
        <n v="33.9"/>
        <n v="34.5"/>
        <n v="35"/>
        <n v="35.5"/>
        <n v="36"/>
        <n v="36.5"/>
        <n v="37"/>
        <n v="37.5"/>
        <n v="38"/>
        <n v="38.5"/>
        <n v="38.75"/>
        <n v="39"/>
        <n v="40"/>
        <n v="41"/>
        <n v="42"/>
        <n v="42.5"/>
        <n v="43"/>
        <n v="45"/>
        <n v="45.5"/>
        <n v="45.85"/>
        <n v="46"/>
        <n v="47"/>
        <n v="47.5"/>
        <n v="48"/>
        <n v="48.5"/>
        <n v="49"/>
        <n v="49.5"/>
        <n v="49.75"/>
        <n v="50"/>
        <n v="50.2"/>
        <n v="50.5"/>
        <n v="51"/>
        <n v="51.5"/>
        <n v="52"/>
        <n v="52.5"/>
        <n v="53"/>
        <n v="54"/>
        <n v="55"/>
        <n v="55.5"/>
        <n v="56"/>
        <n v="56.5"/>
        <n v="58"/>
        <n v="58.5"/>
        <n v="59"/>
        <n v="60"/>
        <n v="60.5"/>
        <n v="61"/>
        <n v="62"/>
        <n v="62.5"/>
        <n v="63"/>
        <n v="63.5"/>
        <n v="63.75"/>
        <n v="64"/>
        <n v="64.5"/>
        <n v="65"/>
        <n v="65.5"/>
        <n v="66"/>
        <n v="66.5"/>
        <n v="67"/>
        <n v="68"/>
        <n v="69.5"/>
        <n v="70"/>
        <n v="71"/>
        <n v="71.349999999999994"/>
        <n v="72"/>
        <n v="73"/>
        <n v="75"/>
        <n v="75.5"/>
        <n v="75.75"/>
        <n v="76"/>
        <n v="76.5"/>
        <n v="77"/>
        <n v="77.25"/>
        <n v="77.5"/>
        <n v="78"/>
        <n v="78.5"/>
        <n v="79"/>
        <n v="79.5"/>
        <n v="80"/>
        <n v="81"/>
        <n v="81.400000000000006"/>
        <n v="81.75"/>
        <n v="82"/>
        <n v="84"/>
        <n v="85"/>
        <n v="86"/>
        <n v="86.5"/>
        <n v="87"/>
        <n v="87.5"/>
        <n v="87.75"/>
        <n v="88"/>
        <n v="90"/>
        <n v="90.25"/>
        <n v="90.5"/>
        <n v="91"/>
        <n v="91.5"/>
        <n v="92"/>
        <n v="92.5"/>
        <n v="93"/>
        <n v="95"/>
        <n v="95.85"/>
        <n v="96"/>
        <n v="97"/>
        <n v="97.5"/>
        <n v="98"/>
        <n v="100"/>
        <n v="100.5"/>
        <n v="101"/>
        <n v="102"/>
        <n v="103"/>
        <n v="103.5"/>
        <n v="104"/>
        <n v="105"/>
        <n v="105.5"/>
        <n v="106.25"/>
        <n v="106.5"/>
        <n v="107.5"/>
        <n v="108.5"/>
        <n v="109"/>
        <n v="110"/>
        <n v="110.5"/>
        <n v="111"/>
        <n v="111.4"/>
        <n v="112"/>
        <n v="112.5"/>
        <n v="113"/>
        <n v="115"/>
        <n v="115.5"/>
        <n v="120"/>
        <n v="121.2"/>
        <n v="122"/>
        <n v="122.5"/>
        <n v="123.5"/>
        <n v="125"/>
        <n v="125.5"/>
        <n v="126.25"/>
        <n v="129"/>
        <n v="129.75"/>
        <n v="130"/>
        <n v="131.75"/>
        <n v="132"/>
        <n v="133.5"/>
        <n v="134"/>
        <n v="134.5"/>
        <n v="135"/>
        <n v="135.6"/>
        <n v="137.5"/>
        <n v="138"/>
        <n v="138.5"/>
        <n v="139"/>
        <n v="140"/>
        <n v="140.5"/>
        <n v="141.75"/>
        <n v="143"/>
        <n v="144"/>
        <n v="145"/>
        <n v="145.5"/>
        <n v="146.5"/>
        <n v="147"/>
        <n v="147.5"/>
        <n v="148"/>
        <n v="149.5"/>
        <n v="150"/>
        <n v="151"/>
        <n v="151.5"/>
        <n v="152.5"/>
        <n v="153"/>
        <n v="153.25"/>
        <n v="153.5"/>
        <n v="155"/>
        <n v="156"/>
        <n v="159.5"/>
        <n v="160"/>
        <n v="161"/>
        <n v="161.5"/>
        <n v="163"/>
        <n v="163.5"/>
        <n v="164"/>
        <n v="165"/>
        <n v="165.5"/>
        <n v="166.5"/>
        <n v="167.5"/>
        <n v="168.25"/>
        <n v="170"/>
        <n v="172"/>
        <n v="173.3"/>
        <n v="174"/>
        <n v="174.5"/>
        <n v="175"/>
        <n v="176"/>
        <n v="176.5"/>
        <n v="177"/>
        <n v="178"/>
        <n v="179"/>
        <n v="179.5"/>
        <n v="179.9"/>
        <n v="180"/>
        <n v="185"/>
        <n v="188"/>
        <n v="188.75"/>
        <n v="189"/>
        <n v="190"/>
        <n v="191"/>
        <n v="192"/>
        <n v="192.5"/>
        <n v="193.9"/>
        <n v="194.25"/>
        <n v="195.5"/>
        <n v="198.5"/>
        <n v="200"/>
        <n v="200.7"/>
        <n v="201.5"/>
        <n v="202"/>
        <n v="204.5"/>
        <n v="205"/>
        <n v="205.5"/>
        <n v="208.5"/>
        <n v="210"/>
        <n v="211"/>
        <n v="211.2"/>
        <n v="212"/>
        <n v="213"/>
        <n v="216"/>
        <n v="217.5"/>
        <n v="218.5"/>
        <n v="218.75"/>
        <n v="219.25"/>
        <n v="219.5"/>
        <n v="220"/>
        <n v="221.5"/>
        <n v="223"/>
        <n v="223.5"/>
        <n v="224"/>
        <n v="225"/>
        <n v="227"/>
        <n v="228"/>
        <n v="230"/>
        <n v="230.5"/>
        <n v="231"/>
        <n v="232.5"/>
        <n v="233"/>
        <n v="234"/>
        <n v="235"/>
        <n v="235.4"/>
        <n v="238.05"/>
        <n v="240"/>
        <n v="240.3"/>
        <n v="241"/>
        <n v="242"/>
        <n v="245"/>
        <n v="246"/>
        <n v="250"/>
        <n v="250.5"/>
        <n v="252"/>
        <n v="254"/>
        <n v="255"/>
        <n v="259"/>
        <n v="259.5"/>
        <n v="259.7"/>
        <n v="260"/>
        <n v="262"/>
        <n v="263.75"/>
        <n v="264"/>
        <n v="265"/>
        <n v="266"/>
        <n v="270"/>
        <n v="270.5"/>
        <n v="273"/>
        <n v="275"/>
        <n v="277"/>
        <n v="278"/>
        <n v="278.60000000000002"/>
        <n v="280"/>
        <n v="281"/>
        <n v="285"/>
        <n v="291"/>
        <n v="295.5"/>
        <n v="299"/>
        <n v="300"/>
        <n v="301"/>
        <n v="303"/>
        <n v="304"/>
        <n v="307.5"/>
        <n v="308.75"/>
        <n v="309"/>
        <n v="310"/>
        <n v="310.5"/>
        <n v="312"/>
        <n v="312.75"/>
        <n v="315"/>
        <n v="316"/>
        <n v="316.5"/>
        <n v="320"/>
        <n v="321"/>
        <n v="329"/>
        <n v="330"/>
        <n v="340"/>
        <n v="347"/>
        <n v="349"/>
        <n v="350"/>
        <n v="350.5"/>
        <n v="352.5"/>
        <n v="353"/>
        <n v="353.75"/>
        <n v="354"/>
        <n v="355"/>
        <n v="360"/>
        <n v="360.5"/>
        <n v="365.5"/>
        <n v="366"/>
        <n v="366.5"/>
        <n v="368"/>
        <n v="369.15"/>
        <n v="370"/>
        <n v="373.5"/>
        <n v="375.5"/>
        <n v="377.5"/>
        <n v="378"/>
        <n v="380"/>
        <n v="382"/>
        <n v="385.35"/>
        <n v="386"/>
        <n v="390"/>
        <n v="393"/>
        <n v="394"/>
        <n v="396"/>
        <n v="397"/>
        <n v="400.55"/>
        <n v="401.5"/>
        <n v="402"/>
        <n v="404.5"/>
        <n v="405"/>
        <n v="409"/>
        <n v="410"/>
        <n v="412"/>
        <n v="424"/>
        <n v="429.25"/>
        <n v="434.5"/>
        <n v="435"/>
        <n v="440"/>
        <n v="450"/>
        <n v="451.45"/>
        <n v="451.5"/>
        <n v="458"/>
        <n v="460.5"/>
        <n v="462"/>
        <n v="462.5"/>
        <n v="467.5"/>
        <n v="474.25"/>
        <n v="481.35"/>
        <n v="486"/>
        <n v="490"/>
        <n v="490.5"/>
        <n v="491.2"/>
        <n v="495.05"/>
        <n v="500"/>
        <n v="505"/>
        <n v="506.5"/>
        <n v="514"/>
        <n v="516"/>
        <n v="520"/>
        <n v="525"/>
        <n v="526.5"/>
        <n v="529"/>
        <n v="540.5"/>
        <n v="543"/>
        <n v="560"/>
        <n v="582.25"/>
        <n v="590"/>
        <n v="595"/>
        <n v="598.25"/>
        <n v="609"/>
        <n v="620"/>
        <n v="622.75"/>
        <n v="630"/>
        <n v="630.75"/>
        <n v="631"/>
        <n v="635.5"/>
        <n v="637"/>
        <n v="637.5"/>
        <n v="643.75"/>
        <n v="646.54999999999995"/>
        <n v="646.75"/>
        <n v="662.5"/>
        <n v="675"/>
        <n v="677"/>
        <n v="683"/>
        <n v="686"/>
        <n v="692"/>
        <n v="699.5"/>
        <n v="720"/>
        <n v="727"/>
        <n v="728.25"/>
        <n v="764"/>
        <n v="769"/>
        <n v="775.5"/>
        <n v="793"/>
        <n v="804.5"/>
        <n v="811"/>
        <n v="811.75"/>
        <n v="820.15"/>
        <n v="822"/>
        <n v="822.5"/>
        <n v="841"/>
        <n v="845"/>
        <n v="847"/>
        <n v="850"/>
        <n v="851.5"/>
        <n v="865"/>
        <n v="875"/>
        <n v="879.5"/>
        <n v="908"/>
        <n v="924.4"/>
        <n v="924.95"/>
        <n v="940"/>
        <n v="943.5"/>
        <n v="965"/>
        <n v="985"/>
        <n v="1000"/>
        <n v="1010"/>
        <n v="1017"/>
        <n v="1020"/>
        <n v="1023.65"/>
        <n v="1030"/>
        <n v="1032"/>
        <n v="1035"/>
        <n v="1042"/>
        <n v="1045"/>
        <n v="1055"/>
        <n v="1072"/>
        <n v="1096.5"/>
        <n v="1099"/>
        <n v="1110.5"/>
        <n v="1119.25"/>
        <n v="1159.5"/>
        <n v="1160"/>
        <n v="1203"/>
        <n v="1205"/>
        <n v="1210"/>
        <n v="1248.2"/>
        <n v="1252"/>
        <n v="1260.5"/>
        <n v="1269.1500000000001"/>
        <n v="1293"/>
        <n v="1300"/>
        <n v="1314"/>
        <n v="1348.5"/>
        <n v="1394"/>
        <n v="1404"/>
        <n v="1417"/>
        <n v="1425"/>
        <n v="1432.1"/>
        <n v="1446.75"/>
        <n v="1473.25"/>
        <n v="1540"/>
        <n v="1559.4"/>
        <n v="1559.45"/>
        <n v="1599.5"/>
        <n v="1698"/>
        <n v="1706.75"/>
        <n v="1715"/>
        <n v="1725.75"/>
        <n v="1736"/>
        <n v="1740"/>
        <n v="1749"/>
        <n v="1758"/>
        <n v="1818"/>
        <n v="1820.5"/>
        <n v="1835.5"/>
        <n v="1840"/>
        <n v="1845"/>
        <n v="1859"/>
        <n v="1873.6"/>
        <n v="2027.25"/>
        <n v="2152"/>
        <n v="2210"/>
        <n v="2233"/>
        <n v="2377.5"/>
        <n v="2465.35"/>
        <n v="2533"/>
        <n v="2549"/>
        <n v="2707.75"/>
        <n v="2709"/>
        <n v="2842.5"/>
        <n v="2920"/>
        <n v="2949.65"/>
        <n v="3019.5"/>
        <n v="3135.65"/>
        <n v="3484.5"/>
        <n v="3506"/>
        <n v="4536.75"/>
        <n v="5015"/>
        <n v="5306.7"/>
        <n v="5545"/>
        <n v="5847"/>
        <n v="5855"/>
      </sharedItems>
    </cacheField>
    <cacheField name="Jan-25 Dealer" numFmtId="0">
      <sharedItems count="1">
        <s v="jAN"/>
      </sharedItems>
    </cacheField>
    <cacheField name="45688" numFmtId="0">
      <sharedItems containsSemiMixedTypes="0" containsString="0" containsNumber="1" minValue="0" maxValue="5855" count="549">
        <n v="0"/>
        <n v="2"/>
        <n v="2.5"/>
        <n v="3"/>
        <n v="3.5"/>
        <n v="4"/>
        <n v="5"/>
        <n v="5.45"/>
        <n v="6.25"/>
        <n v="6.75"/>
        <n v="7"/>
        <n v="7.5"/>
        <n v="8"/>
        <n v="9"/>
        <n v="10"/>
        <n v="10.5"/>
        <n v="11.5"/>
        <n v="12"/>
        <n v="13"/>
        <n v="14.5"/>
        <n v="15"/>
        <n v="16"/>
        <n v="17.5"/>
        <n v="18"/>
        <n v="18.5"/>
        <n v="19"/>
        <n v="20"/>
        <n v="20.5"/>
        <n v="21"/>
        <n v="21.5"/>
        <n v="22"/>
        <n v="22.75"/>
        <n v="23"/>
        <n v="23.5"/>
        <n v="24"/>
        <n v="24.5"/>
        <n v="25"/>
        <n v="25.5"/>
        <n v="26"/>
        <n v="26.5"/>
        <n v="27"/>
        <n v="28"/>
        <n v="28.5"/>
        <n v="29"/>
        <n v="30"/>
        <n v="30.5"/>
        <n v="31"/>
        <n v="31.25"/>
        <n v="31.5"/>
        <n v="32"/>
        <n v="32.5"/>
        <n v="33"/>
        <n v="33.5"/>
        <n v="33.9"/>
        <n v="34.5"/>
        <n v="35"/>
        <n v="35.5"/>
        <n v="36"/>
        <n v="36.5"/>
        <n v="37"/>
        <n v="37.5"/>
        <n v="38"/>
        <n v="38.5"/>
        <n v="38.75"/>
        <n v="39"/>
        <n v="40"/>
        <n v="41"/>
        <n v="42"/>
        <n v="42.5"/>
        <n v="43"/>
        <n v="45"/>
        <n v="45.5"/>
        <n v="45.85"/>
        <n v="46"/>
        <n v="47"/>
        <n v="47.5"/>
        <n v="48"/>
        <n v="48.5"/>
        <n v="49"/>
        <n v="49.5"/>
        <n v="49.75"/>
        <n v="50"/>
        <n v="50.2"/>
        <n v="50.5"/>
        <n v="51"/>
        <n v="51.5"/>
        <n v="52"/>
        <n v="52.5"/>
        <n v="53"/>
        <n v="54"/>
        <n v="55"/>
        <n v="55.5"/>
        <n v="56"/>
        <n v="56.5"/>
        <n v="58"/>
        <n v="58.5"/>
        <n v="59"/>
        <n v="60"/>
        <n v="60.5"/>
        <n v="61"/>
        <n v="62"/>
        <n v="62.5"/>
        <n v="63"/>
        <n v="63.5"/>
        <n v="63.75"/>
        <n v="64"/>
        <n v="64.5"/>
        <n v="65"/>
        <n v="65.5"/>
        <n v="66"/>
        <n v="66.5"/>
        <n v="67"/>
        <n v="68"/>
        <n v="69.5"/>
        <n v="70"/>
        <n v="71"/>
        <n v="71.349999999999994"/>
        <n v="72"/>
        <n v="73"/>
        <n v="75"/>
        <n v="75.5"/>
        <n v="75.75"/>
        <n v="76"/>
        <n v="76.5"/>
        <n v="77"/>
        <n v="77.25"/>
        <n v="77.5"/>
        <n v="78"/>
        <n v="78.5"/>
        <n v="79"/>
        <n v="79.5"/>
        <n v="80"/>
        <n v="81"/>
        <n v="81.400000000000006"/>
        <n v="81.75"/>
        <n v="82"/>
        <n v="84"/>
        <n v="85"/>
        <n v="86"/>
        <n v="86.5"/>
        <n v="87"/>
        <n v="87.5"/>
        <n v="87.75"/>
        <n v="88"/>
        <n v="90"/>
        <n v="90.25"/>
        <n v="90.5"/>
        <n v="91"/>
        <n v="91.5"/>
        <n v="92"/>
        <n v="92.5"/>
        <n v="93"/>
        <n v="95"/>
        <n v="95.85"/>
        <n v="96"/>
        <n v="97"/>
        <n v="97.5"/>
        <n v="98"/>
        <n v="100"/>
        <n v="100.5"/>
        <n v="101"/>
        <n v="102"/>
        <n v="103"/>
        <n v="103.5"/>
        <n v="104"/>
        <n v="105"/>
        <n v="105.5"/>
        <n v="106.25"/>
        <n v="106.5"/>
        <n v="107.5"/>
        <n v="108.5"/>
        <n v="109"/>
        <n v="110"/>
        <n v="110.5"/>
        <n v="111"/>
        <n v="111.4"/>
        <n v="112"/>
        <n v="112.5"/>
        <n v="113"/>
        <n v="115"/>
        <n v="115.5"/>
        <n v="120"/>
        <n v="121.2"/>
        <n v="122"/>
        <n v="122.5"/>
        <n v="123.5"/>
        <n v="125"/>
        <n v="125.5"/>
        <n v="126.25"/>
        <n v="129"/>
        <n v="129.75"/>
        <n v="130"/>
        <n v="131.75"/>
        <n v="132"/>
        <n v="133.5"/>
        <n v="134"/>
        <n v="134.5"/>
        <n v="135"/>
        <n v="135.6"/>
        <n v="137.5"/>
        <n v="138"/>
        <n v="138.5"/>
        <n v="139"/>
        <n v="140"/>
        <n v="140.5"/>
        <n v="141.75"/>
        <n v="143"/>
        <n v="144"/>
        <n v="145"/>
        <n v="145.5"/>
        <n v="146.5"/>
        <n v="147"/>
        <n v="147.5"/>
        <n v="148"/>
        <n v="149.5"/>
        <n v="150"/>
        <n v="151"/>
        <n v="151.5"/>
        <n v="152.5"/>
        <n v="153"/>
        <n v="153.25"/>
        <n v="153.5"/>
        <n v="155"/>
        <n v="156"/>
        <n v="159.5"/>
        <n v="160"/>
        <n v="161"/>
        <n v="161.5"/>
        <n v="163"/>
        <n v="163.5"/>
        <n v="164"/>
        <n v="165"/>
        <n v="165.5"/>
        <n v="166.5"/>
        <n v="167.5"/>
        <n v="168.25"/>
        <n v="170"/>
        <n v="172"/>
        <n v="173.3"/>
        <n v="174"/>
        <n v="174.5"/>
        <n v="175"/>
        <n v="176"/>
        <n v="176.5"/>
        <n v="177"/>
        <n v="178"/>
        <n v="179"/>
        <n v="179.5"/>
        <n v="179.9"/>
        <n v="180"/>
        <n v="185"/>
        <n v="188"/>
        <n v="188.75"/>
        <n v="189"/>
        <n v="190"/>
        <n v="191"/>
        <n v="192"/>
        <n v="192.5"/>
        <n v="193.9"/>
        <n v="194.25"/>
        <n v="195.5"/>
        <n v="198.5"/>
        <n v="200"/>
        <n v="200.7"/>
        <n v="201.5"/>
        <n v="202"/>
        <n v="204.5"/>
        <n v="205"/>
        <n v="205.5"/>
        <n v="208.5"/>
        <n v="210"/>
        <n v="211"/>
        <n v="211.2"/>
        <n v="212"/>
        <n v="213"/>
        <n v="216"/>
        <n v="217.5"/>
        <n v="218.5"/>
        <n v="218.75"/>
        <n v="219.25"/>
        <n v="219.5"/>
        <n v="220"/>
        <n v="221.5"/>
        <n v="223"/>
        <n v="223.5"/>
        <n v="224"/>
        <n v="225"/>
        <n v="227"/>
        <n v="228"/>
        <n v="230"/>
        <n v="230.5"/>
        <n v="231"/>
        <n v="232.5"/>
        <n v="233"/>
        <n v="234"/>
        <n v="235"/>
        <n v="235.4"/>
        <n v="238.05"/>
        <n v="240"/>
        <n v="240.3"/>
        <n v="241"/>
        <n v="242"/>
        <n v="245"/>
        <n v="246"/>
        <n v="250"/>
        <n v="250.5"/>
        <n v="252"/>
        <n v="254"/>
        <n v="255"/>
        <n v="259"/>
        <n v="259.5"/>
        <n v="259.7"/>
        <n v="260"/>
        <n v="262"/>
        <n v="263.75"/>
        <n v="264"/>
        <n v="265"/>
        <n v="266"/>
        <n v="270"/>
        <n v="270.5"/>
        <n v="273"/>
        <n v="275"/>
        <n v="277"/>
        <n v="278"/>
        <n v="278.60000000000002"/>
        <n v="280"/>
        <n v="281"/>
        <n v="285"/>
        <n v="291"/>
        <n v="295.5"/>
        <n v="299"/>
        <n v="300"/>
        <n v="301"/>
        <n v="303"/>
        <n v="304"/>
        <n v="307.5"/>
        <n v="308.75"/>
        <n v="309"/>
        <n v="310"/>
        <n v="310.5"/>
        <n v="312"/>
        <n v="312.75"/>
        <n v="315"/>
        <n v="316"/>
        <n v="316.5"/>
        <n v="320"/>
        <n v="321"/>
        <n v="329"/>
        <n v="330"/>
        <n v="340"/>
        <n v="347"/>
        <n v="349"/>
        <n v="350"/>
        <n v="350.5"/>
        <n v="352.5"/>
        <n v="353"/>
        <n v="353.75"/>
        <n v="354"/>
        <n v="355"/>
        <n v="360"/>
        <n v="360.5"/>
        <n v="365.5"/>
        <n v="366"/>
        <n v="366.5"/>
        <n v="368"/>
        <n v="369.15"/>
        <n v="370"/>
        <n v="373.5"/>
        <n v="375.5"/>
        <n v="377.5"/>
        <n v="378"/>
        <n v="380"/>
        <n v="382"/>
        <n v="385.35"/>
        <n v="386"/>
        <n v="390"/>
        <n v="393"/>
        <n v="394"/>
        <n v="396"/>
        <n v="397"/>
        <n v="400.55"/>
        <n v="401.5"/>
        <n v="402"/>
        <n v="404.5"/>
        <n v="405"/>
        <n v="409"/>
        <n v="410"/>
        <n v="412"/>
        <n v="424"/>
        <n v="429.25"/>
        <n v="434.5"/>
        <n v="435"/>
        <n v="440"/>
        <n v="450"/>
        <n v="451.45"/>
        <n v="451.5"/>
        <n v="458"/>
        <n v="460.5"/>
        <n v="462"/>
        <n v="462.5"/>
        <n v="467.5"/>
        <n v="474.25"/>
        <n v="481.35"/>
        <n v="486"/>
        <n v="490"/>
        <n v="490.5"/>
        <n v="491.2"/>
        <n v="495.05"/>
        <n v="500"/>
        <n v="505"/>
        <n v="506.5"/>
        <n v="514"/>
        <n v="516"/>
        <n v="520"/>
        <n v="525"/>
        <n v="526.5"/>
        <n v="529"/>
        <n v="540.5"/>
        <n v="543"/>
        <n v="560"/>
        <n v="582.25"/>
        <n v="590"/>
        <n v="595"/>
        <n v="598.25"/>
        <n v="609"/>
        <n v="620"/>
        <n v="622.75"/>
        <n v="630"/>
        <n v="630.75"/>
        <n v="631"/>
        <n v="635.5"/>
        <n v="637"/>
        <n v="637.5"/>
        <n v="643.75"/>
        <n v="646.54999999999995"/>
        <n v="646.75"/>
        <n v="662.5"/>
        <n v="675"/>
        <n v="677"/>
        <n v="683"/>
        <n v="686"/>
        <n v="692"/>
        <n v="699.5"/>
        <n v="720"/>
        <n v="727"/>
        <n v="728.25"/>
        <n v="764"/>
        <n v="769"/>
        <n v="775.5"/>
        <n v="793"/>
        <n v="804.5"/>
        <n v="811"/>
        <n v="811.75"/>
        <n v="820.15"/>
        <n v="822"/>
        <n v="822.5"/>
        <n v="841"/>
        <n v="845"/>
        <n v="847"/>
        <n v="850"/>
        <n v="851.5"/>
        <n v="865"/>
        <n v="875"/>
        <n v="879.5"/>
        <n v="908"/>
        <n v="924.4"/>
        <n v="924.95"/>
        <n v="940"/>
        <n v="943.5"/>
        <n v="965"/>
        <n v="985"/>
        <n v="1000"/>
        <n v="1010"/>
        <n v="1017"/>
        <n v="1020"/>
        <n v="1023.65"/>
        <n v="1030"/>
        <n v="1032"/>
        <n v="1035"/>
        <n v="1042"/>
        <n v="1045"/>
        <n v="1055"/>
        <n v="1072"/>
        <n v="1096.5"/>
        <n v="1099"/>
        <n v="1110.5"/>
        <n v="1119.25"/>
        <n v="1159.5"/>
        <n v="1160"/>
        <n v="1203"/>
        <n v="1205"/>
        <n v="1210"/>
        <n v="1248.2"/>
        <n v="1252"/>
        <n v="1260.5"/>
        <n v="1269.1500000000001"/>
        <n v="1293"/>
        <n v="1300"/>
        <n v="1314"/>
        <n v="1348.5"/>
        <n v="1394"/>
        <n v="1404"/>
        <n v="1417"/>
        <n v="1425"/>
        <n v="1432.1"/>
        <n v="1446.75"/>
        <n v="1473.25"/>
        <n v="1540"/>
        <n v="1559.4"/>
        <n v="1559.45"/>
        <n v="1599.5"/>
        <n v="1698"/>
        <n v="1706.75"/>
        <n v="1715"/>
        <n v="1725.75"/>
        <n v="1736"/>
        <n v="1740"/>
        <n v="1749"/>
        <n v="1758"/>
        <n v="1818"/>
        <n v="1820.5"/>
        <n v="1835.5"/>
        <n v="1840"/>
        <n v="1845"/>
        <n v="1859"/>
        <n v="1873.6"/>
        <n v="2027.25"/>
        <n v="2152"/>
        <n v="2210"/>
        <n v="2233"/>
        <n v="2377.5"/>
        <n v="2465.35"/>
        <n v="2533"/>
        <n v="2549"/>
        <n v="2707.75"/>
        <n v="2709"/>
        <n v="2842.5"/>
        <n v="2920"/>
        <n v="2949.65"/>
        <n v="3019.5"/>
        <n v="3135.65"/>
        <n v="3484.5"/>
        <n v="3506"/>
        <n v="4536.75"/>
        <n v="5015"/>
        <n v="5306.7"/>
        <n v="5545"/>
        <n v="5847"/>
        <n v="5855"/>
      </sharedItems>
    </cacheField>
    <cacheField name="LYSM VARIENCE" numFmtId="0">
      <sharedItems containsSemiMixedTypes="0" containsString="0" containsNumber="1" minValue="-4737.7" maxValue="2016.4" count="573">
        <n v="-4737.7"/>
        <n v="-1694"/>
        <n v="-1035"/>
        <n v="-949"/>
        <n v="-886.5"/>
        <n v="-827.25"/>
        <n v="-794"/>
        <n v="-776.75"/>
        <n v="-742.5"/>
        <n v="-730"/>
        <n v="-676.95"/>
        <n v="-670.5"/>
        <n v="-618.4"/>
        <n v="-610"/>
        <n v="-566"/>
        <n v="-560"/>
        <n v="-553.75"/>
        <n v="-514"/>
        <n v="-490"/>
        <n v="-487"/>
        <n v="-481"/>
        <n v="-475.25"/>
        <n v="-471"/>
        <n v="-446.5"/>
        <n v="-443"/>
        <n v="-420"/>
        <n v="-410"/>
        <n v="-395"/>
        <n v="-377"/>
        <n v="-376.5"/>
        <n v="-374.5"/>
        <n v="-370"/>
        <n v="-353.75"/>
        <n v="-350"/>
        <n v="-347.55"/>
        <n v="-329"/>
        <n v="-319.60000000000002"/>
        <n v="-314"/>
        <n v="-312.5"/>
        <n v="-308.75"/>
        <n v="-307.75"/>
        <n v="-305"/>
        <n v="-300"/>
        <n v="-299.95"/>
        <n v="-292"/>
        <n v="-280"/>
        <n v="-278"/>
        <n v="-271"/>
        <n v="-270"/>
        <n v="-266.75"/>
        <n v="-260.5"/>
        <n v="-260"/>
        <n v="-252"/>
        <n v="-249"/>
        <n v="-245"/>
        <n v="-239"/>
        <n v="-236.5"/>
        <n v="-236.25"/>
        <n v="-232"/>
        <n v="-230.5"/>
        <n v="-217"/>
        <n v="-212"/>
        <n v="-210"/>
        <n v="-205"/>
        <n v="-202"/>
        <n v="-200"/>
        <n v="-197"/>
        <n v="-190.5"/>
        <n v="-190"/>
        <n v="-185"/>
        <n v="-181.2"/>
        <n v="-181"/>
        <n v="-180"/>
        <n v="-177.65"/>
        <n v="-175.5"/>
        <n v="-175"/>
        <n v="-169.5"/>
        <n v="-169"/>
        <n v="-166.5"/>
        <n v="-165"/>
        <n v="-161"/>
        <n v="-160"/>
        <n v="-156"/>
        <n v="-149.85"/>
        <n v="-148"/>
        <n v="-145.4"/>
        <n v="-145"/>
        <n v="-144"/>
        <n v="-143"/>
        <n v="-140"/>
        <n v="-138.5"/>
        <n v="-137"/>
        <n v="-136.5"/>
        <n v="-134"/>
        <n v="-133.5"/>
        <n v="-132"/>
        <n v="-131"/>
        <n v="-125.5"/>
        <n v="-125"/>
        <n v="-124.5"/>
        <n v="-123.5"/>
        <n v="-122.5"/>
        <n v="-122"/>
        <n v="-121.5"/>
        <n v="-120.5"/>
        <n v="-120"/>
        <n v="-119.25"/>
        <n v="-119"/>
        <n v="-115.1"/>
        <n v="-115"/>
        <n v="-112"/>
        <n v="-110"/>
        <n v="-108"/>
        <n v="-106"/>
        <n v="-105"/>
        <n v="-104.5"/>
        <n v="-103"/>
        <n v="-102.45"/>
        <n v="-102"/>
        <n v="-101"/>
        <n v="-100.2"/>
        <n v="-100"/>
        <n v="-99.25"/>
        <n v="-98"/>
        <n v="-97.5"/>
        <n v="-97"/>
        <n v="-96"/>
        <n v="-95.5"/>
        <n v="-95"/>
        <n v="-94.5"/>
        <n v="-94"/>
        <n v="-93.200000000000102"/>
        <n v="-92"/>
        <n v="-90.25"/>
        <n v="-90"/>
        <n v="-89.75"/>
        <n v="-89"/>
        <n v="-88.5"/>
        <n v="-87.5"/>
        <n v="-86"/>
        <n v="-85.05"/>
        <n v="-85"/>
        <n v="-84.75"/>
        <n v="-84.5"/>
        <n v="-83"/>
        <n v="-82.5"/>
        <n v="-82"/>
        <n v="-81.2"/>
        <n v="-80.5"/>
        <n v="-80"/>
        <n v="-79.900000000000006"/>
        <n v="-79.5"/>
        <n v="-79"/>
        <n v="-76.5"/>
        <n v="-75"/>
        <n v="-74.599999999999994"/>
        <n v="-74"/>
        <n v="-73.5"/>
        <n v="-73.45"/>
        <n v="-73"/>
        <n v="-72"/>
        <n v="-71"/>
        <n v="-70"/>
        <n v="-69.5"/>
        <n v="-69"/>
        <n v="-68"/>
        <n v="-67.5"/>
        <n v="-66"/>
        <n v="-65.5"/>
        <n v="-65"/>
        <n v="-64.5"/>
        <n v="-64"/>
        <n v="-63.75"/>
        <n v="-63.5"/>
        <n v="-63"/>
        <n v="-62.75"/>
        <n v="-62"/>
        <n v="-61.7"/>
        <n v="-61.5"/>
        <n v="-61.2"/>
        <n v="-61"/>
        <n v="-60.75"/>
        <n v="-60.5"/>
        <n v="-60"/>
        <n v="-59.5"/>
        <n v="-59"/>
        <n v="-58.75"/>
        <n v="-58"/>
        <n v="-57.25"/>
        <n v="-57"/>
        <n v="-56"/>
        <n v="-55.5"/>
        <n v="-55.2"/>
        <n v="-55"/>
        <n v="-54"/>
        <n v="-53"/>
        <n v="-51.5"/>
        <n v="-51"/>
        <n v="-50.75"/>
        <n v="-50"/>
        <n v="-49.25"/>
        <n v="-49"/>
        <n v="-48.5"/>
        <n v="-48"/>
        <n v="-47"/>
        <n v="-46.25"/>
        <n v="-46"/>
        <n v="-45.6"/>
        <n v="-45"/>
        <n v="-44"/>
        <n v="-43.5"/>
        <n v="-43"/>
        <n v="-42.85"/>
        <n v="-42.5"/>
        <n v="-42"/>
        <n v="-41.5"/>
        <n v="-41"/>
        <n v="-40.9"/>
        <n v="-40.5"/>
        <n v="-40"/>
        <n v="-39.5"/>
        <n v="-39"/>
        <n v="-38.75"/>
        <n v="-38"/>
        <n v="-37.5"/>
        <n v="-37"/>
        <n v="-36.25"/>
        <n v="-36.200000000000003"/>
        <n v="-36"/>
        <n v="-35.5"/>
        <n v="-35.25"/>
        <n v="-35"/>
        <n v="-34.5"/>
        <n v="-34"/>
        <n v="-33.6"/>
        <n v="-33.5"/>
        <n v="-33"/>
        <n v="-32.5"/>
        <n v="-32"/>
        <n v="-31.5"/>
        <n v="-31"/>
        <n v="-30.5"/>
        <n v="-30.2"/>
        <n v="-30"/>
        <n v="-29"/>
        <n v="-28.9"/>
        <n v="-28.5"/>
        <n v="-28.25"/>
        <n v="-28"/>
        <n v="-27.5"/>
        <n v="-27"/>
        <n v="-26.5"/>
        <n v="-26.4"/>
        <n v="-26"/>
        <n v="-25.5"/>
        <n v="-25"/>
        <n v="-24"/>
        <n v="-23.65"/>
        <n v="-23.5"/>
        <n v="-23"/>
        <n v="-22.5"/>
        <n v="-22"/>
        <n v="-21"/>
        <n v="-20.5"/>
        <n v="-20"/>
        <n v="-19.5"/>
        <n v="-19.25"/>
        <n v="-19.2"/>
        <n v="-19"/>
        <n v="-18.5"/>
        <n v="-18"/>
        <n v="-17.75"/>
        <n v="-17.5"/>
        <n v="-17.399999999999999"/>
        <n v="-17"/>
        <n v="-16"/>
        <n v="-15.5"/>
        <n v="-15.25"/>
        <n v="-15"/>
        <n v="-14.5"/>
        <n v="-14"/>
        <n v="-13.5"/>
        <n v="-13"/>
        <n v="-12.5"/>
        <n v="-12"/>
        <n v="-11.9"/>
        <n v="-11.5"/>
        <n v="-11"/>
        <n v="-10.5"/>
        <n v="-10.25"/>
        <n v="-10"/>
        <n v="-9.5"/>
        <n v="-9"/>
        <n v="-8"/>
        <n v="-7.75"/>
        <n v="-7.5"/>
        <n v="-7"/>
        <n v="-6.5"/>
        <n v="-6"/>
        <n v="-5.75"/>
        <n v="-5.5"/>
        <n v="-5"/>
        <n v="-4.5"/>
        <n v="-4"/>
        <n v="-3.5"/>
        <n v="-3"/>
        <n v="-2.5"/>
        <n v="-2"/>
        <n v="-1.8499999999999901"/>
        <n v="-1.5"/>
        <n v="-1"/>
        <n v="-0.5"/>
        <n v="0"/>
        <n v="0.5"/>
        <n v="0.75"/>
        <n v="1"/>
        <n v="1.5"/>
        <n v="2"/>
        <n v="2.5"/>
        <n v="2.5999999999999099"/>
        <n v="3"/>
        <n v="3.25"/>
        <n v="3.5"/>
        <n v="3.75"/>
        <n v="4"/>
        <n v="4.5"/>
        <n v="4.75"/>
        <n v="5"/>
        <n v="5.25"/>
        <n v="5.5"/>
        <n v="5.6"/>
        <n v="6"/>
        <n v="6.0999999999999899"/>
        <n v="6.5"/>
        <n v="6.55"/>
        <n v="7"/>
        <n v="7.5"/>
        <n v="8"/>
        <n v="8.25"/>
        <n v="8.5"/>
        <n v="8.8499999999999908"/>
        <n v="9"/>
        <n v="9.5"/>
        <n v="10"/>
        <n v="10.1"/>
        <n v="10.5"/>
        <n v="11"/>
        <n v="11.5"/>
        <n v="11.75"/>
        <n v="12"/>
        <n v="12.5"/>
        <n v="13"/>
        <n v="13.5"/>
        <n v="14"/>
        <n v="14.5"/>
        <n v="15"/>
        <n v="15.5"/>
        <n v="16"/>
        <n v="16.5"/>
        <n v="17"/>
        <n v="17.5"/>
        <n v="18"/>
        <n v="18.5"/>
        <n v="19"/>
        <n v="19.3"/>
        <n v="19.5"/>
        <n v="20"/>
        <n v="20.25"/>
        <n v="20.5"/>
        <n v="21"/>
        <n v="22.5"/>
        <n v="23"/>
        <n v="23.2"/>
        <n v="24"/>
        <n v="24.5"/>
        <n v="25"/>
        <n v="25.15"/>
        <n v="25.75"/>
        <n v="26"/>
        <n v="26.5"/>
        <n v="27"/>
        <n v="28"/>
        <n v="29"/>
        <n v="30"/>
        <n v="30.45"/>
        <n v="30.75"/>
        <n v="31.5"/>
        <n v="32"/>
        <n v="32.5"/>
        <n v="33.5"/>
        <n v="33.950000000000003"/>
        <n v="34"/>
        <n v="34.5"/>
        <n v="35"/>
        <n v="35.5"/>
        <n v="36"/>
        <n v="36.5"/>
        <n v="37.5"/>
        <n v="38"/>
        <n v="38.5"/>
        <n v="39.5"/>
        <n v="39.75"/>
        <n v="40"/>
        <n v="40.25"/>
        <n v="40.4"/>
        <n v="40.5"/>
        <n v="41"/>
        <n v="42"/>
        <n v="42.25"/>
        <n v="43"/>
        <n v="44"/>
        <n v="45"/>
        <n v="46"/>
        <n v="46.25"/>
        <n v="47.5"/>
        <n v="48"/>
        <n v="50"/>
        <n v="51"/>
        <n v="52.5"/>
        <n v="53"/>
        <n v="53.2"/>
        <n v="53.5"/>
        <n v="53.75"/>
        <n v="53.85"/>
        <n v="54"/>
        <n v="55"/>
        <n v="59.5"/>
        <n v="60"/>
        <n v="61"/>
        <n v="62"/>
        <n v="63.5"/>
        <n v="64"/>
        <n v="64.5"/>
        <n v="65"/>
        <n v="66"/>
        <n v="66.849999999999994"/>
        <n v="69"/>
        <n v="70"/>
        <n v="71"/>
        <n v="73"/>
        <n v="74"/>
        <n v="74.5"/>
        <n v="74.75"/>
        <n v="75"/>
        <n v="76.5"/>
        <n v="80"/>
        <n v="80.5"/>
        <n v="81.5"/>
        <n v="81.75"/>
        <n v="82"/>
        <n v="82.5"/>
        <n v="83.75"/>
        <n v="84"/>
        <n v="84.3"/>
        <n v="84.95"/>
        <n v="86"/>
        <n v="87"/>
        <n v="88.400000000000105"/>
        <n v="88.5"/>
        <n v="89.5"/>
        <n v="90"/>
        <n v="90.5"/>
        <n v="91.5"/>
        <n v="92"/>
        <n v="92.25"/>
        <n v="92.5"/>
        <n v="95"/>
        <n v="95.25"/>
        <n v="96"/>
        <n v="100"/>
        <n v="104"/>
        <n v="105"/>
        <n v="108.5"/>
        <n v="110"/>
        <n v="112"/>
        <n v="113"/>
        <n v="115"/>
        <n v="115.4"/>
        <n v="117.5"/>
        <n v="120"/>
        <n v="121"/>
        <n v="122"/>
        <n v="125"/>
        <n v="126"/>
        <n v="130"/>
        <n v="131.75"/>
        <n v="134.5"/>
        <n v="137"/>
        <n v="137.25"/>
        <n v="137.75"/>
        <n v="138"/>
        <n v="139"/>
        <n v="139.05000000000001"/>
        <n v="140"/>
        <n v="142"/>
        <n v="142.5"/>
        <n v="145.25"/>
        <n v="147.25"/>
        <n v="149"/>
        <n v="151"/>
        <n v="151.5"/>
        <n v="152"/>
        <n v="155.75"/>
        <n v="156"/>
        <n v="159.19999999999999"/>
        <n v="159.5"/>
        <n v="167.65"/>
        <n v="169.25"/>
        <n v="170"/>
        <n v="170.6"/>
        <n v="172.75"/>
        <n v="173.15"/>
        <n v="174.4"/>
        <n v="181.85"/>
        <n v="187.9"/>
        <n v="190.25"/>
        <n v="193.35"/>
        <n v="195"/>
        <n v="195.95"/>
        <n v="209"/>
        <n v="210"/>
        <n v="212"/>
        <n v="213"/>
        <n v="221.75"/>
        <n v="230"/>
        <n v="231.7"/>
        <n v="240"/>
        <n v="247"/>
        <n v="265"/>
        <n v="275"/>
        <n v="277.64999999999998"/>
        <n v="282.5"/>
        <n v="285.5"/>
        <n v="290.75"/>
        <n v="294"/>
        <n v="305"/>
        <n v="315"/>
        <n v="328"/>
        <n v="347.85"/>
        <n v="381.95"/>
        <n v="395"/>
        <n v="395.65"/>
        <n v="411.1"/>
        <n v="414"/>
        <n v="414.7"/>
        <n v="422.5"/>
        <n v="445"/>
        <n v="469.35"/>
        <n v="474.5"/>
        <n v="484"/>
        <n v="484.5"/>
        <n v="490"/>
        <n v="498"/>
        <n v="509.75"/>
        <n v="542"/>
        <n v="620"/>
        <n v="625"/>
        <n v="631.5"/>
        <n v="685.7"/>
        <n v="687.35"/>
        <n v="730"/>
        <n v="736"/>
        <n v="795.5"/>
        <n v="812.45"/>
        <n v="826.55"/>
        <n v="852.15"/>
        <n v="1014.25"/>
        <n v="1022"/>
        <n v="1168.5"/>
        <n v="1239"/>
        <n v="1602.1"/>
        <n v="1783.5"/>
        <n v="2016.4"/>
      </sharedItems>
    </cacheField>
    <cacheField name="LYSM GROWTH %" numFmtId="0">
      <sharedItems containsSemiMixedTypes="0" containsString="0" containsNumber="1" minValue="-1" maxValue="12.126843657817099" count="779">
        <n v="-1"/>
        <n v="-0.96323529411764697"/>
        <n v="-0.93809523809523798"/>
        <n v="-0.93456924754634696"/>
        <n v="-0.92857142857142905"/>
        <n v="-0.91666666666666696"/>
        <n v="-0.91304347826086996"/>
        <n v="-0.90273556231003005"/>
        <n v="-0.90159574468085102"/>
        <n v="-0.892777055420506"/>
        <n v="-0.88888888888888895"/>
        <n v="-0.88652482269503596"/>
        <n v="-0.88155668358714101"/>
        <n v="-0.875"/>
        <n v="-0.873188405797101"/>
        <n v="-0.86351228389445001"/>
        <n v="-0.85714285714285698"/>
        <n v="-0.85611510791366896"/>
        <n v="-0.85074626865671599"/>
        <n v="-0.85"/>
        <n v="-0.83977512297962098"/>
        <n v="-0.83636363636363598"/>
        <n v="-0.83333333333333304"/>
        <n v="-0.82758620689655205"/>
        <n v="-0.82646420824294997"/>
        <n v="-0.81944444444444398"/>
        <n v="-0.81185567010309301"/>
        <n v="-0.80800000000000005"/>
        <n v="-0.8"/>
        <n v="-0.78723404255319196"/>
        <n v="-0.77777777777777801"/>
        <n v="-0.77695167286245403"/>
        <n v="-0.77272727272727304"/>
        <n v="-0.76470588235294101"/>
        <n v="-0.763492063492063"/>
        <n v="-0.76038448335049802"/>
        <n v="-0.75577557755775604"/>
        <n v="-0.75173370319001398"/>
        <n v="-0.75"/>
        <n v="-0.74643423137876397"/>
        <n v="-0.74576271186440701"/>
        <n v="-0.74257425742574301"/>
        <n v="-0.73933649289099501"/>
        <n v="-0.73333333333333295"/>
        <n v="-0.72985170857511295"/>
        <n v="-0.72916666666666696"/>
        <n v="-0.72727272727272696"/>
        <n v="-0.71698113207547198"/>
        <n v="-0.71428571428571397"/>
        <n v="-0.71346704871060196"/>
        <n v="-0.71130104463437804"/>
        <n v="-0.70876671619613696"/>
        <n v="-0.70873786407767003"/>
        <n v="-0.70833333333333304"/>
        <n v="-0.70710900473933702"/>
        <n v="-0.7"/>
        <n v="-0.69856459330143506"/>
        <n v="-0.69602272727272696"/>
        <n v="-0.6875"/>
        <n v="-0.68702290076335903"/>
        <n v="-0.68032786885245899"/>
        <n v="-0.67630057803468202"/>
        <n v="-0.67567567567567599"/>
        <n v="-0.67346938775510201"/>
        <n v="-0.66996699669966997"/>
        <n v="-0.66666666666666696"/>
        <n v="-0.66441466386089298"/>
        <n v="-0.66044776119403004"/>
        <n v="-0.65"/>
        <n v="-0.64891934633632098"/>
        <n v="-0.63910301331464603"/>
        <n v="-0.63636363636363602"/>
        <n v="-0.63333333333333297"/>
        <n v="-0.63157894736842102"/>
        <n v="-0.62886597938144295"/>
        <n v="-0.625"/>
        <n v="-0.622166246851385"/>
        <n v="-0.62121212121212099"/>
        <n v="-0.61767204757858996"/>
        <n v="-0.61764705882352899"/>
        <n v="-0.61666666666666703"/>
        <n v="-0.61538461538461497"/>
        <n v="-0.60975609756097604"/>
        <n v="-0.60526315789473695"/>
        <n v="-0.60512820512820498"/>
        <n v="-0.60159362549800799"/>
        <n v="-0.601515151515152"/>
        <n v="-0.6"/>
        <n v="-0.59199999999999997"/>
        <n v="-0.58928571428571397"/>
        <n v="-0.58333333333333304"/>
        <n v="-0.58293075684380002"/>
        <n v="-0.57692307692307698"/>
        <n v="-0.57655954631380002"/>
        <n v="-0.57589285714285698"/>
        <n v="-0.57499999999999996"/>
        <n v="-0.57142857142857095"/>
        <n v="-0.565527065527066"/>
        <n v="-0.565217391304348"/>
        <n v="-0.56293706293706303"/>
        <n v="-0.56140350877193002"/>
        <n v="-0.56000000000000005"/>
        <n v="-0.55555555555555602"/>
        <n v="-0.55333333333333301"/>
        <n v="-0.55263157894736803"/>
        <n v="-0.54954954954955004"/>
        <n v="-0.54716981132075504"/>
        <n v="-0.54545454545454497"/>
        <n v="-0.54234097099823697"/>
        <n v="-0.54166666666666696"/>
        <n v="-0.54128440366972497"/>
        <n v="-0.53846153846153799"/>
        <n v="-0.53744493392070503"/>
        <n v="-0.53049482163406203"/>
        <n v="-0.52830188679245305"/>
        <n v="-0.52380952380952395"/>
        <n v="-0.51020408163265296"/>
        <n v="-0.50990099009901002"/>
        <n v="-0.50920245398773001"/>
        <n v="-0.50819672131147497"/>
        <n v="-0.50617283950617298"/>
        <n v="-0.50485436893203905"/>
        <n v="-0.5"/>
        <n v="-0.49746192893400998"/>
        <n v="-0.49076745527986199"/>
        <n v="-0.48941798941798897"/>
        <n v="-0.48936170212766"/>
        <n v="-0.48837209302325602"/>
        <n v="-0.487179487179487"/>
        <n v="-0.483870967741936"/>
        <n v="-0.48148148148148201"/>
        <n v="-0.47727272727272702"/>
        <n v="-0.476190476190476"/>
        <n v="-0.46538461538461501"/>
        <n v="-0.46428571428571402"/>
        <n v="-0.46153846153846201"/>
        <n v="-0.46039999999999998"/>
        <n v="-0.45833333333333298"/>
        <n v="-0.45792079207920799"/>
        <n v="-0.45591939546599503"/>
        <n v="-0.45454545454545497"/>
        <n v="-0.45"/>
        <n v="-0.448373983739837"/>
        <n v="-0.44761904761904803"/>
        <n v="-0.44444444444444398"/>
        <n v="-0.44413563090605901"/>
        <n v="-0.43052391799544398"/>
        <n v="-0.42424242424242398"/>
        <n v="-0.42384105960264901"/>
        <n v="-0.42201834862385301"/>
        <n v="-0.41666666666666702"/>
        <n v="-0.41463414634146301"/>
        <n v="-0.41176470588235298"/>
        <n v="-0.40909090909090901"/>
        <n v="-0.40625"/>
        <n v="-0.40476190476190499"/>
        <n v="-0.4"/>
        <n v="-0.39858490566037702"/>
        <n v="-0.39393939393939398"/>
        <n v="-0.39077669902912598"/>
        <n v="-0.38725490196078399"/>
        <n v="-0.38582980361956098"/>
        <n v="-0.38519924098671698"/>
        <n v="-0.38461538461538503"/>
        <n v="-0.381818181818182"/>
        <n v="-0.38148148148148198"/>
        <n v="-0.37965260545905699"/>
        <n v="-0.375"/>
        <n v="-0.37288135593220301"/>
        <n v="-0.36889250814332197"/>
        <n v="-0.36875000000000002"/>
        <n v="-0.36645962732919302"/>
        <n v="-0.36529555979297201"/>
        <n v="-0.36249999999999999"/>
        <n v="-0.361788617886179"/>
        <n v="-0.35885264114735899"/>
        <n v="-0.35838150289017301"/>
        <n v="-0.356223175965665"/>
        <n v="-0.35616438356164398"/>
        <n v="-0.355402298850575"/>
        <n v="-0.35499999999999998"/>
        <n v="-0.35465116279069803"/>
        <n v="-0.354430379746835"/>
        <n v="-0.35304990757855798"/>
        <n v="-0.35167910447761203"/>
        <n v="-0.35064935064935099"/>
        <n v="-0.35"/>
        <n v="-0.34744268077601398"/>
        <n v="-0.346525096525097"/>
        <n v="-0.34615384615384598"/>
        <n v="-0.34537572254335303"/>
        <n v="-0.34146341463414598"/>
        <n v="-0.34"/>
        <n v="-0.33974358974358998"/>
        <n v="-0.33507853403141402"/>
        <n v="-0.334426229508197"/>
        <n v="-0.33377659574468099"/>
        <n v="-0.33333333333333298"/>
        <n v="-0.32861102556205701"/>
        <n v="-0.32797858099062899"/>
        <n v="-0.32743362831858402"/>
        <n v="-0.32432432432432401"/>
        <n v="-0.32185430463576198"/>
        <n v="-0.32105263157894698"/>
        <n v="-0.31904761904761902"/>
        <n v="-0.31372549019607798"/>
        <n v="-0.31179775280898903"/>
        <n v="-0.31034482758620702"/>
        <n v="-0.306034482758621"/>
        <n v="-0.30499999999999999"/>
        <n v="-0.30232558139534899"/>
        <n v="-0.30060882800608801"/>
        <n v="-0.3"/>
        <n v="-0.29640084685956303"/>
        <n v="-0.29577464788732399"/>
        <n v="-0.29491525423728798"/>
        <n v="-0.29090909090909101"/>
        <n v="-0.29040697674418597"/>
        <n v="-0.28932536293765998"/>
        <n v="-0.28571428571428598"/>
        <n v="-0.28358208955223901"/>
        <n v="-0.282608695652174"/>
        <n v="-0.28000000000000003"/>
        <n v="-0.279383429672447"/>
        <n v="-0.27844482561463701"/>
        <n v="-0.27272727272727298"/>
        <n v="-0.27118644067796599"/>
        <n v="-0.27105263157894699"/>
        <n v="-0.269230769230769"/>
        <n v="-0.26470588235294101"/>
        <n v="-0.26399026763990302"/>
        <n v="-0.26229508196721302"/>
        <n v="-0.26190476190476197"/>
        <n v="-0.25773081201334802"/>
        <n v="-0.25714285714285701"/>
        <n v="-0.25663716814159299"/>
        <n v="-0.25603864734299497"/>
        <n v="-0.25581395348837199"/>
        <n v="-0.25441239776151497"/>
        <n v="-0.25194805194805198"/>
        <n v="-0.25"/>
        <n v="-0.24897959183673499"/>
        <n v="-0.248826291079812"/>
        <n v="-0.247787610619469"/>
        <n v="-0.244513564886815"/>
        <n v="-0.24351585014409199"/>
        <n v="-0.24338624338624301"/>
        <n v="-0.24"/>
        <n v="-0.23988153998025699"/>
        <n v="-0.23913043478260901"/>
        <n v="-0.238963531669866"/>
        <n v="-0.23830016137708401"/>
        <n v="-0.23529411764705899"/>
        <n v="-0.233333333333333"/>
        <n v="-0.232558139534884"/>
        <n v="-0.23224043715847001"/>
        <n v="-0.232227488151659"/>
        <n v="-0.230769230769231"/>
        <n v="-0.230016313213703"/>
        <n v="-0.22941176470588201"/>
        <n v="-0.225212464589235"/>
        <n v="-0.22517534145441101"/>
        <n v="-0.22348484848484901"/>
        <n v="-0.22222222222222199"/>
        <n v="-0.221818181818182"/>
        <n v="-0.21875"/>
        <n v="-0.218241042345277"/>
        <n v="-0.217877094972067"/>
        <n v="-0.214285714285714"/>
        <n v="-0.21333333333333299"/>
        <n v="-0.212838890620131"/>
        <n v="-0.21259842519684999"/>
        <n v="-0.209302325581395"/>
        <n v="-0.20855614973261999"/>
        <n v="-0.206349206349206"/>
        <n v="-0.20462046204620499"/>
        <n v="-0.20343839541547301"/>
        <n v="-0.20296296296296301"/>
        <n v="-0.20203619909502299"/>
        <n v="-0.20198675496688701"/>
        <n v="-0.2"/>
        <n v="-0.19948519948519999"/>
        <n v="-0.19565217391304299"/>
        <n v="-0.193798449612403"/>
        <n v="-0.19178082191780799"/>
        <n v="-0.19141914191419099"/>
        <n v="-0.18989340702724"/>
        <n v="-0.18654434250764501"/>
        <n v="-0.185358255451713"/>
        <n v="-0.18461538461538499"/>
        <n v="-0.18337286231431801"/>
        <n v="-0.183090379008746"/>
        <n v="-0.18181818181818199"/>
        <n v="-0.180952380952381"/>
        <n v="-0.17938931297709901"/>
        <n v="-0.17857142857142899"/>
        <n v="-0.17647058823529399"/>
        <n v="-0.175797579757976"/>
        <n v="-0.17499999999999999"/>
        <n v="-0.17435897435897399"/>
        <n v="-0.173913043478261"/>
        <n v="-0.17293233082706799"/>
        <n v="-0.17241379310344801"/>
        <n v="-0.171401515151515"/>
        <n v="-0.16965566714490701"/>
        <n v="-0.16932907348242801"/>
        <n v="-0.16666666666666699"/>
        <n v="-0.16321839080459799"/>
        <n v="-0.162790697674419"/>
        <n v="-0.160839160839161"/>
        <n v="-0.16019417475728201"/>
        <n v="-0.16"/>
        <n v="-0.15835962145110399"/>
        <n v="-0.15739360821328"/>
        <n v="-0.15648854961832101"/>
        <n v="-0.15636363636363601"/>
        <n v="-0.15619389587073601"/>
        <n v="-0.15404040404040401"/>
        <n v="-0.15384615384615399"/>
        <n v="-0.15359477124182999"/>
        <n v="-0.151624548736462"/>
        <n v="-0.15058823529411799"/>
        <n v="-0.14849921011058501"/>
        <n v="-0.14642857142857099"/>
        <n v="-0.146341463414634"/>
        <n v="-0.14499999999999999"/>
        <n v="-0.14285714285714299"/>
        <n v="-0.141666666666667"/>
        <n v="-0.13663133097762101"/>
        <n v="-0.13529411764705901"/>
        <n v="-0.13419913419913401"/>
        <n v="-0.133333333333333"/>
        <n v="-0.12819807427785401"/>
        <n v="-0.128"/>
        <n v="-0.12653061224489801"/>
        <n v="-0.125"/>
        <n v="-0.122207022343821"/>
        <n v="-0.12156862745098"/>
        <n v="-0.120879120879121"/>
        <n v="-0.119869706840391"/>
        <n v="-0.11685714285714301"/>
        <n v="-0.114554727344056"/>
        <n v="-0.114467408585056"/>
        <n v="-0.114285714285714"/>
        <n v="-0.11301215668617701"/>
        <n v="-0.11111111111111099"/>
        <n v="-0.11020806241872599"/>
        <n v="-0.11"/>
        <n v="-0.109004739336493"/>
        <n v="-0.107856191744341"/>
        <n v="-0.107569721115538"/>
        <n v="-0.10379241516966101"/>
        <n v="-0.103305785123967"/>
        <n v="-0.102040816326531"/>
        <n v="-9.9898063200815498E-2"/>
        <n v="-9.9526066350710901E-2"/>
        <n v="-9.6075353218210494E-2"/>
        <n v="-9.42574257425743E-2"/>
        <n v="-9.3132075471698203E-2"/>
        <n v="-9.2682926829268306E-2"/>
        <n v="-9.19298245614035E-2"/>
        <n v="-9.0314136125654407E-2"/>
        <n v="-8.9430894308943104E-2"/>
        <n v="-8.77993158494869E-2"/>
        <n v="-8.4888729361091306E-2"/>
        <n v="-8.3881578947368501E-2"/>
        <n v="-8.3333333333333398E-2"/>
        <n v="-8.2142857142857198E-2"/>
        <n v="-7.5757575757575801E-2"/>
        <n v="-7.5208913649025003E-2"/>
        <n v="-7.1700507614213205E-2"/>
        <n v="-7.1641791044776096E-2"/>
        <n v="-7.1428571428571397E-2"/>
        <n v="-6.9767441860465101E-2"/>
        <n v="-6.79886685552408E-2"/>
        <n v="-6.6666666666666693E-2"/>
        <n v="-6.5462753950338598E-2"/>
        <n v="-6.3745019920318793E-2"/>
        <n v="-6.2015503875968998E-2"/>
        <n v="-6.1804697156983897E-2"/>
        <n v="-6.0465116279069801E-2"/>
        <n v="-5.8263971462544598E-2"/>
        <n v="-5.70902394106814E-2"/>
        <n v="-5.63380281690141E-2"/>
        <n v="-5.5555555555555601E-2"/>
        <n v="-5.3200332502078097E-2"/>
        <n v="-5.1886792452830198E-2"/>
        <n v="-0.05"/>
        <n v="-4.6969696969697002E-2"/>
        <n v="-4.6943765281173597E-2"/>
        <n v="-4.2288557213930301E-2"/>
        <n v="-4.2105263157894798E-2"/>
        <n v="-3.9215686274509803E-2"/>
        <n v="-3.6940460669274297E-2"/>
        <n v="-3.2258064516128997E-2"/>
        <n v="-3.0595813204508899E-2"/>
        <n v="-2.9126213592233E-2"/>
        <n v="-2.83018867924528E-2"/>
        <n v="-2.4390243902439001E-2"/>
        <n v="-2.3076923076923099E-2"/>
        <n v="-2.27777777777778E-2"/>
        <n v="-1.9607843137254902E-2"/>
        <n v="-1.9300991131976999E-2"/>
        <n v="-1.63934426229508E-2"/>
        <n v="-1.29497988648262E-2"/>
        <n v="-1.09809663250366E-2"/>
        <n v="-8.2207868467409906E-3"/>
        <n v="-7.2727272727273204E-3"/>
        <n v="-6.4516129032258203E-3"/>
        <n v="-5.6338028169014001E-3"/>
        <n v="-5.1813471502590901E-3"/>
        <n v="-5.1020408163264799E-3"/>
        <n v="-4.9751243781094301E-3"/>
        <n v="-4.8076923076922897E-3"/>
        <n v="-3.3222591362126498E-3"/>
        <n v="-1.3679890560875901E-3"/>
        <n v="0"/>
        <n v="2.0108275328691899E-3"/>
        <n v="5.0675675675675401E-3"/>
        <n v="5.5817947617002898E-3"/>
        <n v="8.3798882681565007E-3"/>
        <n v="0.01"/>
        <n v="1.0711343037627099E-2"/>
        <n v="1.21861152141802E-2"/>
        <n v="1.3475836431226899E-2"/>
        <n v="1.38613861386139E-2"/>
        <n v="1.48171500630516E-2"/>
        <n v="1.7021276595744698E-2"/>
        <n v="1.7137526111911099E-2"/>
        <n v="1.7478364160868901E-2"/>
        <n v="1.79419525065962E-2"/>
        <n v="1.8181818181818101E-2"/>
        <n v="1.8192154633314399E-2"/>
        <n v="1.83574879227053E-2"/>
        <n v="0.02"/>
        <n v="2.15827338129497E-2"/>
        <n v="2.1635094715852302E-2"/>
        <n v="2.2615535889872099E-2"/>
        <n v="2.3017902813299299E-2"/>
        <n v="3.1459515214027803E-2"/>
        <n v="3.2258064516128997E-2"/>
        <n v="3.4482758620689703E-2"/>
        <n v="3.6363636363636397E-2"/>
        <n v="3.7037037037037E-2"/>
        <n v="3.8461538461538602E-2"/>
        <n v="3.8961038961038898E-2"/>
        <n v="4.1666666666666699E-2"/>
        <n v="4.2735042735042798E-2"/>
        <n v="4.3170731707317098E-2"/>
        <n v="4.3478260869565202E-2"/>
        <n v="4.4126786824114403E-2"/>
        <n v="4.54545454545454E-2"/>
        <n v="4.62242562929061E-2"/>
        <n v="4.76190476190477E-2"/>
        <n v="0.05"/>
        <n v="5.2757793764987897E-2"/>
        <n v="5.6267583619881198E-2"/>
        <n v="5.7142857142857197E-2"/>
        <n v="5.8823529411764698E-2"/>
        <n v="6.1946902654867401E-2"/>
        <n v="6.2466177039041303E-2"/>
        <n v="6.3829787234042507E-2"/>
        <n v="6.6666666666666693E-2"/>
        <n v="6.6848567530695804E-2"/>
        <n v="6.7949192255518695E-2"/>
        <n v="6.8965517241379198E-2"/>
        <n v="6.9444444444444406E-2"/>
        <n v="7.1428571428571397E-2"/>
        <n v="7.3732718894009106E-2"/>
        <n v="7.6446280991735505E-2"/>
        <n v="7.7188443294523595E-2"/>
        <n v="7.8981460799642605E-2"/>
        <n v="8.0000000000000099E-2"/>
        <n v="8.3010752688171999E-2"/>
        <n v="8.3333333333333301E-2"/>
        <n v="8.4755403868031806E-2"/>
        <n v="8.8039867109634504E-2"/>
        <n v="9.0909090909090801E-2"/>
        <n v="9.2436974789915902E-2"/>
        <n v="9.375E-2"/>
        <n v="9.5238095238095302E-2"/>
        <n v="0.1"/>
        <n v="0.104166666666667"/>
        <n v="0.104862745098039"/>
        <n v="0.105263157894737"/>
        <n v="0.107376973501985"/>
        <n v="0.10784313725490199"/>
        <n v="0.109496124031008"/>
        <n v="0.109649122807018"/>
        <n v="0.10983981693363901"/>
        <n v="0.11111111111111099"/>
        <n v="0.1125"/>
        <n v="0.112956810631229"/>
        <n v="0.113285484107221"/>
        <n v="0.114285714285714"/>
        <n v="0.114835948644793"/>
        <n v="0.11504424778761101"/>
        <n v="0.115384615384615"/>
        <n v="0.11661162589374501"/>
        <n v="0.116666666666667"/>
        <n v="0.12121212121212099"/>
        <n v="0.124260355029586"/>
        <n v="0.125"/>
        <n v="0.12699029126213601"/>
        <n v="0.12903225806451599"/>
        <n v="0.131205921374206"/>
        <n v="0.133333333333333"/>
        <n v="0.134615384615385"/>
        <n v="0.13636363636363599"/>
        <n v="0.13861386138613899"/>
        <n v="0.13895159911065499"/>
        <n v="0.14180024660912499"/>
        <n v="0.142281105990783"/>
        <n v="0.14261709724847699"/>
        <n v="0.14285714285714299"/>
        <n v="0.144736842105263"/>
        <n v="0.14482758620689701"/>
        <n v="0.14516129032258099"/>
        <n v="0.14587566030069099"/>
        <n v="0.14876033057851201"/>
        <n v="0.15"/>
        <n v="0.150375939849624"/>
        <n v="0.15384615384615399"/>
        <n v="0.154838709677419"/>
        <n v="0.15625"/>
        <n v="0.15757575757575701"/>
        <n v="0.15912057362738"/>
        <n v="0.160693641618497"/>
        <n v="0.16382252559727001"/>
        <n v="0.16396761133603199"/>
        <n v="0.16538461538461499"/>
        <n v="0.16666666666666699"/>
        <n v="0.17370892018779399"/>
        <n v="0.17647058823529399"/>
        <n v="0.17976588628762499"/>
        <n v="0.183673469387755"/>
        <n v="0.18431018935978399"/>
        <n v="0.191176470588235"/>
        <n v="0.19354838709677399"/>
        <n v="0.19565217391304299"/>
        <n v="0.2"/>
        <n v="0.20444444444444401"/>
        <n v="0.20476190476190501"/>
        <n v="0.208010729744559"/>
        <n v="0.210268948655257"/>
        <n v="0.21117100768573899"/>
        <n v="0.214285714285714"/>
        <n v="0.214723926380368"/>
        <n v="0.218768467084269"/>
        <n v="0.22138992925509801"/>
        <n v="0.222910216718266"/>
        <n v="0.23242791475135799"/>
        <n v="0.23529411764705899"/>
        <n v="0.246153846153846"/>
        <n v="0.247706422018349"/>
        <n v="0.25"/>
        <n v="0.25471698113207603"/>
        <n v="0.25892857142857101"/>
        <n v="0.26095238095238099"/>
        <n v="0.26190476190476197"/>
        <n v="0.26262626262626299"/>
        <n v="0.26277372262773702"/>
        <n v="0.26415094339622602"/>
        <n v="0.26833135156559701"/>
        <n v="0.268656716417911"/>
        <n v="0.27065217391304303"/>
        <n v="0.27272727272727298"/>
        <n v="0.27500000000000002"/>
        <n v="0.28108108108108099"/>
        <n v="0.28297362110311802"/>
        <n v="0.28411633109619699"/>
        <n v="0.28415254237288101"/>
        <n v="0.28571428571428598"/>
        <n v="0.28787878787878801"/>
        <n v="0.28865979381443302"/>
        <n v="0.28999999999999998"/>
        <n v="0.29032258064516098"/>
        <n v="0.29107981220657297"/>
        <n v="0.29181494661921697"/>
        <n v="0.29368029739776902"/>
        <n v="0.29411764705882398"/>
        <n v="0.29588235294117698"/>
        <n v="0.29729729729729698"/>
        <n v="0.29850746268656703"/>
        <n v="0.29946801608926898"/>
        <n v="0.3"/>
        <n v="0.30303030303030298"/>
        <n v="0.306153846153846"/>
        <n v="0.30728476821192102"/>
        <n v="0.30952380952380998"/>
        <n v="0.31578947368421101"/>
        <n v="0.31786941580756001"/>
        <n v="0.31788079470198699"/>
        <n v="0.32876712328767099"/>
        <n v="0.32960143304970901"/>
        <n v="0.33328579577866502"/>
        <n v="0.33333333333333298"/>
        <n v="0.33977900552486201"/>
        <n v="0.33981341278757399"/>
        <n v="0.34"/>
        <n v="0.348290598290598"/>
        <n v="0.35"/>
        <n v="0.353333333333333"/>
        <n v="0.355263157894737"/>
        <n v="0.35638297872340402"/>
        <n v="0.36363636363636398"/>
        <n v="0.371428571428571"/>
        <n v="0.37327188940092199"/>
        <n v="0.374074074074074"/>
        <n v="0.38124999999999998"/>
        <n v="0.38497652582159603"/>
        <n v="0.38513513513513498"/>
        <n v="0.38636363636363602"/>
        <n v="0.394736842105263"/>
        <n v="0.39534883720930197"/>
        <n v="0.395454545454546"/>
        <n v="0.39855072463768099"/>
        <n v="0.4"/>
        <n v="0.40127388535031799"/>
        <n v="0.40244612696563797"/>
        <n v="0.40476190476190499"/>
        <n v="0.40625"/>
        <n v="0.40703517587939703"/>
        <n v="0.410313901345291"/>
        <n v="0.42002989536621799"/>
        <n v="0.42064977973568302"/>
        <n v="0.42857142857142899"/>
        <n v="0.43193717277486898"/>
        <n v="0.432"/>
        <n v="0.43972040528408401"/>
        <n v="0.44166666666666698"/>
        <n v="0.45695364238410602"/>
        <n v="0.45833333333333298"/>
        <n v="0.46153846153846101"/>
        <n v="0.47126436781609199"/>
        <n v="0.47499999999999998"/>
        <n v="0.48514851485148502"/>
        <n v="0.48765432098765399"/>
        <n v="0.48936170212766"/>
        <n v="0.48946996466431097"/>
        <n v="0.5"/>
        <n v="0.50218340611353696"/>
        <n v="0.50995260663507103"/>
        <n v="0.51020408163265296"/>
        <n v="0.52272727272727304"/>
        <n v="0.52500000000000002"/>
        <n v="0.52941176470588203"/>
        <n v="0.53658536585365901"/>
        <n v="0.53846153846153899"/>
        <n v="0.54054054054054101"/>
        <n v="0.54385964912280704"/>
        <n v="0.54545454545454497"/>
        <n v="0.54716981132075504"/>
        <n v="0.55000000000000004"/>
        <n v="0.56018518518518501"/>
        <n v="0.56557377049180302"/>
        <n v="0.57142857142857095"/>
        <n v="0.57295373665480398"/>
        <n v="0.57692307692307698"/>
        <n v="0.57926829268292701"/>
        <n v="0.58133333333333304"/>
        <n v="0.58823529411764697"/>
        <n v="0.6"/>
        <n v="0.60580912863070602"/>
        <n v="0.60714285714285698"/>
        <n v="0.60869565217391297"/>
        <n v="0.60919540229885105"/>
        <n v="0.625"/>
        <n v="0.63461538461538503"/>
        <n v="0.64140437707833897"/>
        <n v="0.64305646357214596"/>
        <n v="0.64462809917355401"/>
        <n v="0.65573185243950805"/>
        <n v="0.66249999999999998"/>
        <n v="0.66666666666666696"/>
        <n v="0.67532467532467499"/>
        <n v="0.68333333333333302"/>
        <n v="0.68786127167630096"/>
        <n v="0.70791666666666697"/>
        <n v="0.71428571428571397"/>
        <n v="0.72873481057898504"/>
        <n v="0.73015873015873001"/>
        <n v="0.73333333333333295"/>
        <n v="0.73529411764705899"/>
        <n v="0.73624999999999996"/>
        <n v="0.74356339247079195"/>
        <n v="0.77777777777777801"/>
        <n v="0.78888888888888897"/>
        <n v="0.80327868852458995"/>
        <n v="0.80392156862745101"/>
        <n v="0.81818181818181801"/>
        <n v="0.83333333333333304"/>
        <n v="0.84615384615384603"/>
        <n v="0.84782608695652195"/>
        <n v="0.86585365853658602"/>
        <n v="0.87301587301587302"/>
        <n v="0.875"/>
        <n v="0.88235294117647101"/>
        <n v="0.88461538461538503"/>
        <n v="0.89639222941720598"/>
        <n v="0.90165876777251197"/>
        <n v="0.90789473684210498"/>
        <n v="0.92073170731707299"/>
        <n v="0.96141078838174299"/>
        <n v="1"/>
        <n v="1.0039215686274501"/>
        <n v="1.02"/>
        <n v="1.0540540540540499"/>
        <n v="1.07"/>
        <n v="1.08"/>
        <n v="1.0833333333333299"/>
        <n v="1.1052631578947401"/>
        <n v="1.1147540983606601"/>
        <n v="1.1200000000000001"/>
        <n v="1.1428571428571399"/>
        <n v="1.1649484536082499"/>
        <n v="1.1666666666666701"/>
        <n v="1.2"/>
        <n v="1.2018348623853199"/>
        <n v="1.2148936170212801"/>
        <n v="1.2166666666666699"/>
        <n v="1.27027027027027"/>
        <n v="1.27586206896552"/>
        <n v="1.29850746268657"/>
        <n v="1.3047945205479501"/>
        <n v="1.3076923076923099"/>
        <n v="1.3333333333333299"/>
        <n v="1.40971223021583"/>
        <n v="1.44"/>
        <n v="1.4565217391304299"/>
        <n v="1.47282608695652"/>
        <n v="1.47945205479452"/>
        <n v="1.5"/>
        <n v="1.6"/>
        <n v="1.65384615384615"/>
        <n v="1.6666666666666701"/>
        <n v="1.67284768211921"/>
        <n v="1.7"/>
        <n v="1.7127659574468099"/>
        <n v="1.72727272727273"/>
        <n v="1.74545454545455"/>
        <n v="1.7766990291262099"/>
        <n v="1.84210526315789"/>
        <n v="1.8852459016393399"/>
        <n v="1.9008264462809901"/>
        <n v="2"/>
        <n v="2.0333333333333301"/>
        <n v="2.0499999999999998"/>
        <n v="2.125"/>
        <n v="2.1428571428571401"/>
        <n v="2.2000000000000002"/>
        <n v="2.23075916230367"/>
        <n v="2.3829787234042601"/>
        <n v="2.3844086021505402"/>
        <n v="2.5"/>
        <n v="2.5726214371738299"/>
        <n v="2.62759067357513"/>
        <n v="2.83982683982684"/>
        <n v="2.8670694864048301"/>
        <n v="3"/>
        <n v="3.1666666666666701"/>
        <n v="3.3119999999999998"/>
        <n v="3.5"/>
        <n v="3.5869565217391299"/>
        <n v="3.7250000000000001"/>
        <n v="3.8"/>
        <n v="4"/>
        <n v="4.2"/>
        <n v="4.3"/>
        <n v="4.3461538461538503"/>
        <n v="4.5"/>
        <n v="5"/>
        <n v="5.3796296296296298"/>
        <n v="5.65"/>
        <n v="6.5875000000000004"/>
        <n v="7"/>
        <n v="7.0416666666666696"/>
        <n v="8.6190476190476204"/>
        <n v="12.126843657817099"/>
      </sharedItems>
    </cacheField>
    <cacheField name="Column Y" numFmtId="0">
      <sharedItems containsMixedTypes="1" containsNumber="1" containsInteger="1" minValue="0" maxValue="0" count="3">
        <n v="0"/>
        <s v="DEGROWTH"/>
        <s v="GROWTH"/>
      </sharedItems>
    </cacheField>
    <cacheField name="ZERO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1366" xr:uid="{00000000-000A-0000-FFFF-FFFF02000000}">
  <cacheSource type="worksheet">
    <worksheetSource ref="A2:Z1368" sheet="DLRWISE"/>
  </cacheSource>
  <cacheFields count="26">
    <cacheField name="REGION" numFmtId="0">
      <sharedItems count="5">
        <s v="BH"/>
        <s v="NB 1"/>
        <s v="NB 2"/>
        <s v="NE 1"/>
        <s v="NE 2"/>
      </sharedItems>
    </cacheField>
    <cacheField name="AREA" numFmtId="0">
      <sharedItems count="53">
        <s v="AGARTALA"/>
        <s v="ALIPURDUAR"/>
        <s v="AP- Banderdewa"/>
        <s v="AP- Lekhabali"/>
        <s v="AP- Tinsukia Side"/>
        <s v="BEGUSARAI"/>
        <s v="BHAGALPUR"/>
        <s v="BISWANATH"/>
        <s v="CACHAR"/>
        <s v="Cooch Behar"/>
        <s v="DAKSHIN DINAJPUR"/>
        <s v="DARANG"/>
        <s v="DARJEELING HILLS"/>
        <s v="DARJEELING PLAINS"/>
        <s v="DHARMANAGAR"/>
        <s v="DHEMAJI"/>
        <s v="DIBRUGARH"/>
        <s v="GOLAGHAT"/>
        <s v="GUWAHATI RURAL"/>
        <s v="GUWAHATI URBAN"/>
        <s v="HAILAKANDI"/>
        <s v="HOJAI"/>
        <s v="JAINTIA HILLS"/>
        <s v="JALPAIGURI"/>
        <s v="JORHAT"/>
        <s v="KARBIANGLONG"/>
        <s v="KARIMGANJ"/>
        <s v="KATIHAR"/>
        <s v="KISHANGANJ"/>
        <s v="LAKHIMPUR"/>
        <s v="Lower Assam- 1 (Bongaigaon)"/>
        <s v="Lower Assam- 2 (Barpeta)"/>
        <s v="Lower Assam- 3"/>
        <s v="MALDA"/>
        <s v="MANIPUR"/>
        <s v="MIZORAM"/>
        <s v="MORIGAON"/>
        <s v="MUZAFFARPUR"/>
        <s v="N C HILLS"/>
        <s v="NAGALAND"/>
        <s v="NAGAON"/>
        <s v="PURNIA"/>
        <s v="SAHARSA"/>
        <s v="SHILLONG"/>
        <s v="Sibsagar"/>
        <s v="SIKKIM"/>
        <s v="Supaul &amp; Madhepura"/>
        <s v="TEZPUR"/>
        <s v="TINSUKIA"/>
        <s v="TURA HILLS"/>
        <s v="TURA PLAIN"/>
        <s v="UDAIPUR"/>
        <s v="UTTAR DINAJPUR"/>
      </sharedItems>
    </cacheField>
    <cacheField name="CODE" numFmtId="0">
      <sharedItems count="1366">
        <s v="A006"/>
        <s v="A007"/>
        <s v="A010"/>
        <s v="A012"/>
        <s v="A020"/>
        <s v="A022"/>
        <s v="A028"/>
        <s v="A030"/>
        <s v="A033"/>
        <s v="A045"/>
        <s v="A048"/>
        <s v="A071"/>
        <s v="A077"/>
        <s v="A095"/>
        <s v="A127"/>
        <s v="A131"/>
        <s v="A144"/>
        <s v="A145"/>
        <s v="A146"/>
        <s v="A152"/>
        <s v="A162"/>
        <s v="A163"/>
        <s v="A164"/>
        <s v="A165"/>
        <s v="A178"/>
        <s v="A184"/>
        <s v="A190"/>
        <s v="A200"/>
        <s v="B006"/>
        <s v="B011"/>
        <s v="B012"/>
        <s v="B014"/>
        <s v="B021"/>
        <s v="B054"/>
        <s v="B103"/>
        <s v="B122"/>
        <s v="B125"/>
        <s v="B138"/>
        <s v="B145"/>
        <s v="B147"/>
        <s v="B149"/>
        <s v="B152"/>
        <s v="B170"/>
        <s v="B180"/>
        <s v="B190"/>
        <s v="BHA016"/>
        <s v="BHA025"/>
        <s v="BHA060"/>
        <s v="BHA070"/>
        <s v="BHA076"/>
        <s v="BHA077"/>
        <s v="BHA083"/>
        <s v="BHA088"/>
        <s v="BHA090"/>
        <s v="BHA092"/>
        <s v="BHA094"/>
        <s v="BHA097"/>
        <s v="BHA099"/>
        <s v="BHA101"/>
        <s v="BHB007"/>
        <s v="BHB037"/>
        <s v="BHB062"/>
        <s v="BHB067"/>
        <s v="BHB068"/>
        <s v="BHB076"/>
        <s v="BHC014"/>
        <s v="BHC017"/>
        <s v="BHC018"/>
        <s v="BHD002"/>
        <s v="BHD027"/>
        <s v="BHD028"/>
        <s v="BHF006"/>
        <s v="BHG006"/>
        <s v="BHG034"/>
        <s v="BHG036"/>
        <s v="BHG037"/>
        <s v="BHG049"/>
        <s v="BHG050"/>
        <s v="BHH020"/>
        <s v="BHH022"/>
        <s v="BHI007"/>
        <s v="BHJ039"/>
        <s v="BHJ041"/>
        <s v="BHJ042"/>
        <s v="BHJ046"/>
        <s v="BHJ047"/>
        <s v="BHJ055"/>
        <s v="BHJ058"/>
        <s v="BHJ059"/>
        <s v="BHJ060"/>
        <s v="BHJ061"/>
        <s v="BHK018"/>
        <s v="BHK041"/>
        <s v="BHK045"/>
        <s v="BHK046"/>
        <s v="BHK048"/>
        <s v="BHK054"/>
        <s v="BHK055"/>
        <s v="BHK063"/>
        <s v="BHK064"/>
        <s v="BHL001"/>
        <s v="BHL015"/>
        <s v="BHL016"/>
        <s v="BHL017"/>
        <s v="BHL019"/>
        <s v="BHM001"/>
        <s v="BHM012"/>
        <s v="BHM013"/>
        <s v="BHM041"/>
        <s v="BHM051"/>
        <s v="BHM054"/>
        <s v="BHM058"/>
        <s v="BHM066"/>
        <s v="BHM090"/>
        <s v="BHM094"/>
        <s v="BHM104"/>
        <s v="BHM106"/>
        <s v="BHM109"/>
        <s v="BHM112"/>
        <s v="BHM115"/>
        <s v="BHM117"/>
        <s v="BHM118"/>
        <s v="BHM128"/>
        <s v="BHM133"/>
        <s v="BHM135"/>
        <s v="BHM138"/>
        <s v="BHM146"/>
        <s v="BHM147"/>
        <s v="BHM155"/>
        <s v="BHM156"/>
        <s v="BHN034"/>
        <s v="BHN036"/>
        <s v="BHO009"/>
        <s v="BHO010"/>
        <s v="BHP038"/>
        <s v="BHP041"/>
        <s v="BHP044"/>
        <s v="BHP049"/>
        <s v="BHR034"/>
        <s v="BHR079"/>
        <s v="BHR081"/>
        <s v="BHR083"/>
        <s v="BHR084"/>
        <s v="BHR092"/>
        <s v="BHR094"/>
        <s v="BHR097"/>
        <s v="BHR098"/>
        <s v="BHR102"/>
        <s v="BHS033"/>
        <s v="BHS038"/>
        <s v="BHS040"/>
        <s v="BHS092"/>
        <s v="BHS103"/>
        <s v="BHS106"/>
        <s v="BHS141"/>
        <s v="BHS149"/>
        <s v="BHS158"/>
        <s v="BHS162"/>
        <s v="BHS167"/>
        <s v="BHS170"/>
        <s v="BHS176"/>
        <s v="BHS183"/>
        <s v="BHS187"/>
        <s v="BHS188"/>
        <s v="BHS190"/>
        <s v="BHS192"/>
        <s v="BHS197"/>
        <s v="BHS200"/>
        <s v="BHS208"/>
        <s v="BHS212"/>
        <s v="BHS219"/>
        <s v="BHS232"/>
        <s v="BHS237"/>
        <s v="BHS242"/>
        <s v="BHS249"/>
        <s v="BHS253"/>
        <s v="BHS255"/>
        <s v="BHS256"/>
        <s v="BHS258"/>
        <s v="BHT003"/>
        <s v="BHT010"/>
        <s v="BHT017"/>
        <s v="BHT019"/>
        <s v="BHT020"/>
        <s v="BHV024"/>
        <s v="BHV028"/>
        <s v="BHY005"/>
        <s v="C005"/>
        <s v="C011"/>
        <s v="C050"/>
        <s v="C085"/>
        <s v="C090"/>
        <s v="C119"/>
        <s v="C120"/>
        <s v="D011"/>
        <s v="D012"/>
        <s v="D025"/>
        <s v="D026"/>
        <s v="D072"/>
        <s v="D091"/>
        <s v="D093"/>
        <s v="D098"/>
        <s v="D106"/>
        <s v="D131"/>
        <s v="D162"/>
        <s v="D164"/>
        <s v="E002"/>
        <s v="E018"/>
        <s v="F005"/>
        <s v="F014"/>
        <s v="G015"/>
        <s v="G017"/>
        <s v="G029"/>
        <s v="G035"/>
        <s v="G052"/>
        <s v="G064"/>
        <s v="G074"/>
        <s v="G078"/>
        <s v="G083"/>
        <s v="G087"/>
        <s v="G095"/>
        <s v="G097"/>
        <s v="G099"/>
        <s v="H012"/>
        <s v="H016"/>
        <s v="H041"/>
        <s v="H048"/>
        <s v="H053"/>
        <s v="H132"/>
        <s v="J002"/>
        <s v="J012"/>
        <s v="J015"/>
        <s v="J016"/>
        <s v="J024"/>
        <s v="J031"/>
        <s v="J033"/>
        <s v="J045"/>
        <s v="J046"/>
        <s v="J047"/>
        <s v="J057"/>
        <s v="J082"/>
        <s v="K014"/>
        <s v="K031"/>
        <s v="K046"/>
        <s v="K063"/>
        <s v="K066"/>
        <s v="K109"/>
        <s v="K132"/>
        <s v="K136"/>
        <s v="K137"/>
        <s v="K151"/>
        <s v="K171"/>
        <s v="K193"/>
        <s v="L029"/>
        <s v="L035"/>
        <s v="L060"/>
        <s v="L073"/>
        <s v="L079"/>
        <s v="L085"/>
        <s v="M017"/>
        <s v="M024"/>
        <s v="M029"/>
        <s v="M085"/>
        <s v="M129"/>
        <s v="M132"/>
        <s v="M134"/>
        <s v="M143"/>
        <s v="M160"/>
        <s v="M181"/>
        <s v="M185"/>
        <s v="M200"/>
        <s v="M212"/>
        <s v="M220"/>
        <s v="M238"/>
        <s v="M241"/>
        <s v="M249"/>
        <s v="M263"/>
        <s v="M298"/>
        <s v="M317"/>
        <s v="M341"/>
        <s v="M404"/>
        <s v="M411"/>
        <s v="M428"/>
        <s v="N008"/>
        <s v="N019"/>
        <s v="N066"/>
        <s v="N091"/>
        <s v="N098"/>
        <s v="N099"/>
        <s v="NEA011"/>
        <s v="NEA027"/>
        <s v="NEA028"/>
        <s v="NEA034"/>
        <s v="NEA045"/>
        <s v="NEA086"/>
        <s v="NEA098"/>
        <s v="NEA118"/>
        <s v="NEA143"/>
        <s v="NEA147"/>
        <s v="NEA150"/>
        <s v="NEA161"/>
        <s v="NEA175"/>
        <s v="NEA198"/>
        <s v="NEA209"/>
        <s v="NEA220"/>
        <s v="NEA223"/>
        <s v="NEA226"/>
        <s v="NEA268"/>
        <s v="NEA275"/>
        <s v="NEA282"/>
        <s v="NEA284"/>
        <s v="NEA294"/>
        <s v="NEA312"/>
        <s v="NEA329"/>
        <s v="NEA338"/>
        <s v="NEA339"/>
        <s v="NEA341"/>
        <s v="NEA343"/>
        <s v="NEA345"/>
        <s v="NEA358"/>
        <s v="NEA362"/>
        <s v="NEA367"/>
        <s v="NEA371"/>
        <s v="NEA375"/>
        <s v="NEA376"/>
        <s v="NEA379"/>
        <s v="NEA389"/>
        <s v="NEA398"/>
        <s v="NEA403"/>
        <s v="NEA406"/>
        <s v="NEA409"/>
        <s v="NEA415"/>
        <s v="NEA416"/>
        <s v="NEA418"/>
        <s v="NEA423"/>
        <s v="NEA424"/>
        <s v="NEA425"/>
        <s v="NEA426"/>
        <s v="NEA430"/>
        <s v="NEA431"/>
        <s v="NEA432"/>
        <s v="NEA433"/>
        <s v="NEA434"/>
        <s v="NEA438"/>
        <s v="NEA439"/>
        <s v="NEA442"/>
        <s v="NEA446"/>
        <s v="NEA448"/>
        <s v="NEA450"/>
        <s v="NEA452"/>
        <s v="NEA456"/>
        <s v="NEA457"/>
        <s v="NEA458"/>
        <s v="NEA459"/>
        <s v="NEA461"/>
        <s v="NEA463"/>
        <s v="NEA465"/>
        <s v="NEA466"/>
        <s v="NEA469"/>
        <s v="NEA470"/>
        <s v="NEA472"/>
        <s v="NEA473"/>
        <s v="NEA476"/>
        <s v="NEA481"/>
        <s v="NEB002"/>
        <s v="NEB020"/>
        <s v="NEB022"/>
        <s v="NEB024"/>
        <s v="NEB026"/>
        <s v="NEB042"/>
        <s v="NEB043"/>
        <s v="NEB051"/>
        <s v="NEB054"/>
        <s v="NEB065"/>
        <s v="NEB077"/>
        <s v="NEB094"/>
        <s v="NEB103"/>
        <s v="NEB114"/>
        <s v="NEB115"/>
        <s v="NEB120"/>
        <s v="NEB132"/>
        <s v="NEB143"/>
        <s v="NEB160"/>
        <s v="NEB163"/>
        <s v="NEB164"/>
        <s v="NEB168"/>
        <s v="NEB171"/>
        <s v="NEB190"/>
        <s v="NEB192"/>
        <s v="NEB195"/>
        <s v="NEB201"/>
        <s v="NEB209"/>
        <s v="NEB210"/>
        <s v="NEB216"/>
        <s v="NEB219"/>
        <s v="NEB223"/>
        <s v="NEB226"/>
        <s v="NEB240"/>
        <s v="NEB256"/>
        <s v="NEB259"/>
        <s v="NEB262"/>
        <s v="NEB263"/>
        <s v="NEB264"/>
        <s v="NEB277"/>
        <s v="NEB280"/>
        <s v="NEB283"/>
        <s v="NEB284"/>
        <s v="NEB288"/>
        <s v="NEB295"/>
        <s v="NEB300"/>
        <s v="NEB301"/>
        <s v="NEB305"/>
        <s v="NEB316"/>
        <s v="NEB319"/>
        <s v="NEB321"/>
        <s v="NEB322"/>
        <s v="NEB324"/>
        <s v="NEB328"/>
        <s v="NEB330"/>
        <s v="NEB331"/>
        <s v="NEB333"/>
        <s v="NEB337"/>
        <s v="NEB342"/>
        <s v="NEB344"/>
        <s v="NEB345"/>
        <s v="NEB350"/>
        <s v="NEB363"/>
        <s v="NEB365"/>
        <s v="NEB368"/>
        <s v="NEB371"/>
        <s v="NEB372"/>
        <s v="NEB373"/>
        <s v="NEB377"/>
        <s v="NEB378"/>
        <s v="NEB383"/>
        <s v="NEB384"/>
        <s v="NEC003"/>
        <s v="NEC017"/>
        <s v="NEC057"/>
        <s v="NEC069"/>
        <s v="NEC072"/>
        <s v="NEC076"/>
        <s v="NEC082"/>
        <s v="NEC099"/>
        <s v="NEC103"/>
        <s v="NEC104"/>
        <s v="NEC109"/>
        <s v="NEC115"/>
        <s v="NEC123"/>
        <s v="NEC124"/>
        <s v="NEC126"/>
        <s v="NEC128"/>
        <s v="NEC130"/>
        <s v="NEC136"/>
        <s v="NEC139"/>
        <s v="NEC140"/>
        <s v="NEC142"/>
        <s v="NED004"/>
        <s v="NED009"/>
        <s v="NED018"/>
        <s v="NED020"/>
        <s v="NED022"/>
        <s v="NED036"/>
        <s v="NED054"/>
        <s v="NED071"/>
        <s v="NED081"/>
        <s v="NED082"/>
        <s v="NED092"/>
        <s v="NED098"/>
        <s v="NED121"/>
        <s v="NED126"/>
        <s v="NED146"/>
        <s v="NED148"/>
        <s v="NED155"/>
        <s v="NED164"/>
        <s v="NED179"/>
        <s v="NED188"/>
        <s v="NED191"/>
        <s v="NED196"/>
        <s v="NED203"/>
        <s v="NED206"/>
        <s v="NED212"/>
        <s v="NED214"/>
        <s v="NED218"/>
        <s v="NED219"/>
        <s v="NED225"/>
        <s v="NED226"/>
        <s v="NED230"/>
        <s v="NED237"/>
        <s v="NED238"/>
        <s v="NED240"/>
        <s v="NED243"/>
        <s v="NED244"/>
        <s v="NED250"/>
        <s v="NEE040"/>
        <s v="NEE043"/>
        <s v="NEE044"/>
        <s v="NEE059"/>
        <s v="NEE064"/>
        <s v="NEF013"/>
        <s v="NEF014"/>
        <s v="NEF028"/>
        <s v="NEG009"/>
        <s v="NEG010"/>
        <s v="NEG015"/>
        <s v="NEG024"/>
        <s v="NEG052"/>
        <s v="NEG056"/>
        <s v="NEG063"/>
        <s v="NEG079"/>
        <s v="NEG085"/>
        <s v="NEG098"/>
        <s v="NEG099"/>
        <s v="NEG106"/>
        <s v="NEG113"/>
        <s v="NEG119"/>
        <s v="NEG123"/>
        <s v="NEG132"/>
        <s v="NEG140"/>
        <s v="NEG147"/>
        <s v="NEG148"/>
        <s v="NEG149"/>
        <s v="NEG152"/>
        <s v="NEG155"/>
        <s v="NEG161"/>
        <s v="NEG164"/>
        <s v="NEG166"/>
        <s v="NEG167"/>
        <s v="NEG179"/>
        <s v="NEG182"/>
        <s v="NEG184"/>
        <s v="NEG186"/>
        <s v="NEG191"/>
        <s v="NEH016"/>
        <s v="NEH020"/>
        <s v="NEH022"/>
        <s v="NEH035"/>
        <s v="NEH047"/>
        <s v="NEH051"/>
        <s v="NEH052"/>
        <s v="NEH094"/>
        <s v="NEH112"/>
        <s v="NEH134"/>
        <s v="NEH139"/>
        <s v="NEH141"/>
        <s v="NEH143"/>
        <s v="NEH150"/>
        <s v="NEH155"/>
        <s v="NEH156"/>
        <s v="NEH157"/>
        <s v="NEH165"/>
        <s v="NEH166"/>
        <s v="NEI014"/>
        <s v="NEI024"/>
        <s v="NEI034"/>
        <s v="NEI044"/>
        <s v="NEI047"/>
        <s v="NEI052"/>
        <s v="NEJ016"/>
        <s v="NEJ017"/>
        <s v="NEJ042"/>
        <s v="NEJ050"/>
        <s v="NEJ051"/>
        <s v="NEJ053"/>
        <s v="NEJ071"/>
        <s v="NEJ082"/>
        <s v="NEJ089"/>
        <s v="NEJ091"/>
        <s v="NEJ092"/>
        <s v="NEJ094"/>
        <s v="NEJ096"/>
        <s v="NEJ097"/>
        <s v="NEJ101"/>
        <s v="NEJ104"/>
        <s v="NEJ106"/>
        <s v="NEJ108"/>
        <s v="NEJ109"/>
        <s v="NEJ113"/>
        <s v="NEJ114"/>
        <s v="NEJ117"/>
        <s v="NEJ124"/>
        <s v="NEJ130"/>
        <s v="NEJ131"/>
        <s v="NEJ141"/>
        <s v="NEJ143"/>
        <s v="NEJ144"/>
        <s v="NEJ146"/>
        <s v="NEJ151"/>
        <s v="NEJ154"/>
        <s v="NEJ160"/>
        <s v="NEJ162"/>
        <s v="NEJ163"/>
        <s v="NEJ167"/>
        <s v="NEJ169"/>
        <s v="NEJ170"/>
        <s v="NEJ171"/>
        <s v="NEJ177"/>
        <s v="NEJ182"/>
        <s v="NEJ183"/>
        <s v="NEJ184"/>
        <s v="NEJ187"/>
        <s v="NEJ188"/>
        <s v="NEJ189"/>
        <s v="NEJ190"/>
        <s v="NEJ192"/>
        <s v="NEJ193"/>
        <s v="NEJ195"/>
        <s v="NEJ196"/>
        <s v="NEJ197"/>
        <s v="NEJ198"/>
        <s v="NEK002"/>
        <s v="NEK048"/>
        <s v="NEK053"/>
        <s v="NEK062"/>
        <s v="NEK063"/>
        <s v="NEK065"/>
        <s v="NEK077"/>
        <s v="NEK084"/>
        <s v="NEK098"/>
        <s v="NEK101"/>
        <s v="NEK123"/>
        <s v="NEK128"/>
        <s v="NEK130"/>
        <s v="NEK133"/>
        <s v="NEK135"/>
        <s v="NEK137"/>
        <s v="NEK140"/>
        <s v="NEK141"/>
        <s v="NEK142"/>
        <s v="NEK145"/>
        <s v="NEK146"/>
        <s v="NEK149"/>
        <s v="NEK151"/>
        <s v="NEK152"/>
        <s v="NEK157"/>
        <s v="NEK159"/>
        <s v="NEK161"/>
        <s v="NEK163"/>
        <s v="NEK176"/>
        <s v="NEK177"/>
        <s v="NEK181"/>
        <s v="NEK183"/>
        <s v="NEK184"/>
        <s v="NEK197"/>
        <s v="NEK203"/>
        <s v="NEK206"/>
        <s v="NEK207"/>
        <s v="NEK216"/>
        <s v="NEK218"/>
        <s v="NEK220"/>
        <s v="NEK221"/>
        <s v="NEK223"/>
        <s v="NEK224"/>
        <s v="NEK227"/>
        <s v="NEL006"/>
        <s v="NEL008"/>
        <s v="NEL015"/>
        <s v="NEL033"/>
        <s v="NEL034"/>
        <s v="NEL039"/>
        <s v="NEL054"/>
        <s v="NEL057"/>
        <s v="NEL058"/>
        <s v="NEL082"/>
        <s v="NEL086"/>
        <s v="NEL090"/>
        <s v="NEL099"/>
        <s v="NEL107"/>
        <s v="NEL109"/>
        <s v="NEL111"/>
        <s v="NEL114"/>
        <s v="NEL119"/>
        <s v="NEL124"/>
        <s v="NEL125"/>
        <s v="NEL131"/>
        <s v="NEL133"/>
        <s v="NEM008"/>
        <s v="NEM012"/>
        <s v="NEM017"/>
        <s v="NEM025"/>
        <s v="NEM043"/>
        <s v="NEM055"/>
        <s v="NEM058"/>
        <s v="NEM064"/>
        <s v="NEM065"/>
        <s v="NEM070"/>
        <s v="NEM095"/>
        <s v="NEM096"/>
        <s v="NEM100"/>
        <s v="NEM116"/>
        <s v="NEM133"/>
        <s v="NEM140"/>
        <s v="NEM171"/>
        <s v="NEM172"/>
        <s v="NEM186"/>
        <s v="NEM187"/>
        <s v="NEM189"/>
        <s v="NEM194"/>
        <s v="NEM207"/>
        <s v="NEM208"/>
        <s v="NEM215"/>
        <s v="NEM216"/>
        <s v="NEM225"/>
        <s v="NEM230"/>
        <s v="NEM233"/>
        <s v="NEM236"/>
        <s v="NEM240"/>
        <s v="NEM242"/>
        <s v="NEM248"/>
        <s v="NEM253"/>
        <s v="NEM263"/>
        <s v="NEM265"/>
        <s v="NEM271"/>
        <s v="NEM274"/>
        <s v="NEM280"/>
        <s v="NEM288"/>
        <s v="NEM293"/>
        <s v="NEM294"/>
        <s v="NEM301"/>
        <s v="NEM303"/>
        <s v="NEM308"/>
        <s v="NEM310"/>
        <s v="NEM311"/>
        <s v="NEM316"/>
        <s v="NEM327"/>
        <s v="NEM328"/>
        <s v="NEM335"/>
        <s v="NEM343"/>
        <s v="NEM347"/>
        <s v="NEM348"/>
        <s v="NEM349"/>
        <s v="NEM351"/>
        <s v="NEM353"/>
        <s v="NEM358"/>
        <s v="NEM364"/>
        <s v="NEM365"/>
        <s v="NEM366"/>
        <s v="NEM367"/>
        <s v="NEM371"/>
        <s v="NEM372"/>
        <s v="NEM374"/>
        <s v="NEM381"/>
        <s v="NEM382"/>
        <s v="NEM392"/>
        <s v="NEM393"/>
        <s v="NEM404"/>
        <s v="NEM407"/>
        <s v="NEM411"/>
        <s v="NEM414"/>
        <s v="NEM417"/>
        <s v="NEM419"/>
        <s v="NEM420"/>
        <s v="NEM421"/>
        <s v="NEM424"/>
        <s v="NEM425"/>
        <s v="NEM428"/>
        <s v="NEM429"/>
        <s v="NEM430"/>
        <s v="NEM432"/>
        <s v="NEM433"/>
        <s v="NEM435"/>
        <s v="NEM439"/>
        <s v="NEM440"/>
        <s v="NEM441"/>
        <s v="NEM444"/>
        <s v="NEM445"/>
        <s v="NEM448"/>
        <s v="NEM449"/>
        <s v="NEM453"/>
        <s v="NEM455"/>
        <s v="NEN005"/>
        <s v="NEN043"/>
        <s v="NEN046"/>
        <s v="NEN068"/>
        <s v="NEN077"/>
        <s v="NEN086"/>
        <s v="NEN098"/>
        <s v="NEN112"/>
        <s v="NEN127"/>
        <s v="NEN130"/>
        <s v="NEN147"/>
        <s v="NEN150"/>
        <s v="NEN155"/>
        <s v="NEN160"/>
        <s v="NEN174"/>
        <s v="NEN176"/>
        <s v="NEN180"/>
        <s v="NEN189"/>
        <s v="NEN190"/>
        <s v="NEN191"/>
        <s v="NEN192"/>
        <s v="NEN193"/>
        <s v="NEN194"/>
        <s v="NEN201"/>
        <s v="NEN202"/>
        <s v="NEN205"/>
        <s v="NEN206"/>
        <s v="NEN211"/>
        <s v="NEN214"/>
        <s v="NEN215"/>
        <s v="NEN216"/>
        <s v="NEN218"/>
        <s v="NEN219"/>
        <s v="NEN226"/>
        <s v="NEN231"/>
        <s v="NEN232"/>
        <s v="NEN234"/>
        <s v="NEN235"/>
        <s v="NEN237"/>
        <s v="NEN238"/>
        <s v="NEN29"/>
        <s v="NEN30"/>
        <s v="NEN31"/>
        <s v="NEN32"/>
        <s v="NEN35"/>
        <s v="NEN39"/>
        <s v="NEO009"/>
        <s v="NEO021"/>
        <s v="NEO024"/>
        <s v="NEO026"/>
        <s v="NEO027"/>
        <s v="NEO030"/>
        <s v="NEO035"/>
        <s v="NEO043"/>
        <s v="NEO045"/>
        <s v="NEP005"/>
        <s v="NEP046"/>
        <s v="NEP064"/>
        <s v="NEP077"/>
        <s v="NEP082"/>
        <s v="NEP100"/>
        <s v="NEP116"/>
        <s v="NEP132"/>
        <s v="NEP137"/>
        <s v="NEP172"/>
        <s v="NEP187"/>
        <s v="NEP194"/>
        <s v="NEP197"/>
        <s v="NEP199"/>
        <s v="NEP203"/>
        <s v="NEP206"/>
        <s v="NEP211"/>
        <s v="NEP213"/>
        <s v="NEP214"/>
        <s v="NEP218"/>
        <s v="NEP222"/>
        <s v="NEP228"/>
        <s v="NEP233"/>
        <s v="NEP242"/>
        <s v="NEP245"/>
        <s v="NEP248"/>
        <s v="NEP249"/>
        <s v="NEP252"/>
        <s v="NEP257"/>
        <s v="NEP265"/>
        <s v="NEP269"/>
        <s v="NEP270"/>
        <s v="NEP273"/>
        <s v="NEP279"/>
        <s v="NEP280"/>
        <s v="NEP284"/>
        <s v="NEP285"/>
        <s v="NEP287"/>
        <s v="NEP290"/>
        <s v="NEP293"/>
        <s v="NEP295"/>
        <s v="NEP296"/>
        <s v="NER018"/>
        <s v="NER060"/>
        <s v="NER066"/>
        <s v="NER074"/>
        <s v="NER084"/>
        <s v="NER085"/>
        <s v="NER095"/>
        <s v="NER096"/>
        <s v="NER102"/>
        <s v="NER103"/>
        <s v="NER107"/>
        <s v="NER113"/>
        <s v="NER126"/>
        <s v="NER134"/>
        <s v="NER150"/>
        <s v="NER151"/>
        <s v="NER152"/>
        <s v="NER153"/>
        <s v="NER155"/>
        <s v="NER167"/>
        <s v="NER171"/>
        <s v="NER183"/>
        <s v="NER184"/>
        <s v="NER186"/>
        <s v="NER195"/>
        <s v="NER197"/>
        <s v="NER198"/>
        <s v="NER211"/>
        <s v="NER226"/>
        <s v="NER230"/>
        <s v="NER237"/>
        <s v="NER240"/>
        <s v="NER243"/>
        <s v="NER246"/>
        <s v="NER247"/>
        <s v="NER248"/>
        <s v="NER250"/>
        <s v="NER251"/>
        <s v="NER259"/>
        <s v="NER263"/>
        <s v="NER264"/>
        <s v="NER266"/>
        <s v="NER271"/>
        <s v="NER272"/>
        <s v="NER273"/>
        <s v="NER274"/>
        <s v="NER279"/>
        <s v="NER285"/>
        <s v="NER293"/>
        <s v="NER295"/>
        <s v="NER297"/>
        <s v="NER301"/>
        <s v="NER306"/>
        <s v="NER309"/>
        <s v="NER317"/>
        <s v="NER323"/>
        <s v="NER326"/>
        <s v="NER328"/>
        <s v="NER329"/>
        <s v="NER330"/>
        <s v="NER331"/>
        <s v="NER332"/>
        <s v="NER334"/>
        <s v="NER335"/>
        <s v="NER340"/>
        <s v="NER341"/>
        <s v="NES003"/>
        <s v="NES025"/>
        <s v="NES058"/>
        <s v="NES090"/>
        <s v="NES132"/>
        <s v="NES139"/>
        <s v="NES166"/>
        <s v="NES185"/>
        <s v="NES187"/>
        <s v="NES188"/>
        <s v="NES190"/>
        <s v="NES202"/>
        <s v="NES203"/>
        <s v="NES210"/>
        <s v="NES211"/>
        <s v="NES228"/>
        <s v="NES244"/>
        <s v="NES262"/>
        <s v="NES285"/>
        <s v="NES291"/>
        <s v="NES296"/>
        <s v="NES298"/>
        <s v="NES299"/>
        <s v="NES304"/>
        <s v="NES310"/>
        <s v="NES315"/>
        <s v="NES318"/>
        <s v="NES335"/>
        <s v="NES357"/>
        <s v="NES363"/>
        <s v="NES364"/>
        <s v="NES373"/>
        <s v="NES383"/>
        <s v="NES388"/>
        <s v="NES390"/>
        <s v="NES395"/>
        <s v="NES406"/>
        <s v="NES407"/>
        <s v="NES412"/>
        <s v="NES419"/>
        <s v="NES422"/>
        <s v="NES430"/>
        <s v="NES439"/>
        <s v="NES441"/>
        <s v="NES444"/>
        <s v="NES454"/>
        <s v="NES457"/>
        <s v="NES461"/>
        <s v="NES466"/>
        <s v="NES476"/>
        <s v="NES478"/>
        <s v="NES480"/>
        <s v="NES484"/>
        <s v="NES485"/>
        <s v="NES487"/>
        <s v="NES513"/>
        <s v="NES521"/>
        <s v="NES528"/>
        <s v="NES531"/>
        <s v="NES534"/>
        <s v="NES546"/>
        <s v="NES568"/>
        <s v="NES580"/>
        <s v="NES590"/>
        <s v="NES595"/>
        <s v="NES598"/>
        <s v="NES607"/>
        <s v="NES611"/>
        <s v="NES612"/>
        <s v="NES613"/>
        <s v="NES614"/>
        <s v="NES617"/>
        <s v="NES620"/>
        <s v="NES625"/>
        <s v="NES640"/>
        <s v="NES648"/>
        <s v="NES652"/>
        <s v="NES656"/>
        <s v="NES659"/>
        <s v="NES660"/>
        <s v="NES662"/>
        <s v="NES664"/>
        <s v="NES667"/>
        <s v="NES669"/>
        <s v="NES670"/>
        <s v="NES674"/>
        <s v="NES675"/>
        <s v="NES676"/>
        <s v="NES678"/>
        <s v="NES679"/>
        <s v="NES680"/>
        <s v="NES686"/>
        <s v="NES692"/>
        <s v="NES693"/>
        <s v="NES696"/>
        <s v="NES703"/>
        <s v="NES709"/>
        <s v="NES710"/>
        <s v="NES711"/>
        <s v="NES714"/>
        <s v="NES722"/>
        <s v="NES726"/>
        <s v="NES727"/>
        <s v="NES728"/>
        <s v="NES729"/>
        <s v="NES730"/>
        <s v="NES731"/>
        <s v="NES732"/>
        <s v="NES736"/>
        <s v="NES737"/>
        <s v="NES738"/>
        <s v="NES739"/>
        <s v="NES742"/>
        <s v="NES744"/>
        <s v="NES747"/>
        <s v="NES752"/>
        <s v="NES754"/>
        <s v="NES756"/>
        <s v="NES757"/>
        <s v="NES759"/>
        <s v="NES760"/>
        <s v="NES763"/>
        <s v="NES765"/>
        <s v="NES767"/>
        <s v="NES771"/>
        <s v="NET012"/>
        <s v="NET036"/>
        <s v="NET043"/>
        <s v="NET055"/>
        <s v="NET070"/>
        <s v="NET088"/>
        <s v="NET110"/>
        <s v="NET127"/>
        <s v="NET137"/>
        <s v="NET144"/>
        <s v="NET156"/>
        <s v="NET164"/>
        <s v="NET169"/>
        <s v="NET174"/>
        <s v="NET175"/>
        <s v="NET177"/>
        <s v="NET181"/>
        <s v="NET183"/>
        <s v="NET184"/>
        <s v="NET185"/>
        <s v="NET188"/>
        <s v="NET195"/>
        <s v="NET200"/>
        <s v="NET202"/>
        <s v="NET205"/>
        <s v="NEU018"/>
        <s v="NEU030"/>
        <s v="NEU044"/>
        <s v="NEU046"/>
        <s v="NEU049"/>
        <s v="NEV002"/>
        <s v="NEV040"/>
        <s v="NEV052"/>
        <s v="NEV063"/>
        <s v="NEW004"/>
        <s v="NEW012"/>
        <s v="NEW013"/>
        <s v="NEW015"/>
        <s v="NEY008"/>
        <s v="NEY014"/>
        <s v="NEZ005"/>
        <s v="NEZ010"/>
        <s v="NEZ013"/>
        <s v="NEZ014"/>
        <s v="NEZ015"/>
        <s v="NEZ020"/>
        <s v="NEZ021"/>
        <s v="NEZ024"/>
        <s v="NEZ025"/>
        <s v="NEZ026"/>
        <s v="P008"/>
        <s v="P034"/>
        <s v="P035"/>
        <s v="P037"/>
        <s v="P079"/>
        <s v="P080"/>
        <s v="P081"/>
        <s v="P097"/>
        <s v="P106"/>
        <s v="P111"/>
        <s v="P115"/>
        <s v="P134"/>
        <s v="P138"/>
        <s v="P152"/>
        <s v="P166"/>
        <s v="P173"/>
        <s v="P174"/>
        <s v="R002"/>
        <s v="R014"/>
        <s v="R033"/>
        <s v="R039"/>
        <s v="R068"/>
        <s v="R070"/>
        <s v="R093"/>
        <s v="R096"/>
        <s v="R108"/>
        <s v="R114"/>
        <s v="R117"/>
        <s v="R120"/>
        <s v="R131"/>
        <s v="R132"/>
        <s v="R144"/>
        <s v="R174"/>
        <s v="R192"/>
        <s v="R214"/>
        <s v="R230"/>
        <s v="S012"/>
        <s v="S014"/>
        <s v="S019"/>
        <s v="S029"/>
        <s v="S036"/>
        <s v="S038"/>
        <s v="S060"/>
        <s v="S075"/>
        <s v="S078"/>
        <s v="S082"/>
        <s v="S094"/>
        <s v="S113"/>
        <s v="S118"/>
        <s v="S141"/>
        <s v="S151"/>
        <s v="S169"/>
        <s v="S172"/>
        <s v="S179"/>
        <s v="S185"/>
        <s v="S186"/>
        <s v="S196"/>
        <s v="S203"/>
        <s v="S210"/>
        <s v="S234"/>
        <s v="S245"/>
        <s v="S248"/>
        <s v="S264"/>
        <s v="S274"/>
        <s v="S277"/>
        <s v="S281"/>
        <s v="S283"/>
        <s v="S291"/>
        <s v="S293"/>
        <s v="S301"/>
        <s v="S321"/>
        <s v="S348"/>
        <s v="S349"/>
        <s v="S351"/>
        <s v="S353"/>
        <s v="S356"/>
        <s v="S370"/>
        <s v="S411"/>
        <s v="S432"/>
        <s v="S434"/>
        <s v="S457"/>
        <s v="S462"/>
        <s v="S467"/>
        <s v="S478"/>
        <s v="S544"/>
        <s v="S555"/>
        <s v="S561"/>
        <s v="S596"/>
        <s v="SKA002"/>
        <s v="SKG002"/>
        <s v="SKN003"/>
        <s v="SKR002"/>
        <s v="SKR003"/>
        <s v="SKT001"/>
        <s v="SPB146"/>
        <s v="SPB400"/>
        <s v="T001"/>
        <s v="T029"/>
        <s v="T032"/>
        <s v="T045"/>
        <s v="T057"/>
        <s v="T068"/>
        <s v="T072"/>
        <s v="T077"/>
        <s v="U015"/>
        <s v="U022"/>
        <s v="WBA035"/>
        <s v="WBA072"/>
        <s v="WBA077"/>
        <s v="WBA093"/>
        <s v="WBA107"/>
        <s v="WBA110"/>
        <s v="WBA147"/>
        <s v="WBA150"/>
        <s v="WBA154"/>
        <s v="WBA155"/>
        <s v="WBA158"/>
        <s v="WBA160"/>
        <s v="WBA161"/>
        <s v="WBA163"/>
        <s v="WBB052"/>
        <s v="WBB084"/>
        <s v="WBB111"/>
        <s v="WBB119"/>
        <s v="WBB123"/>
        <s v="WBB137"/>
        <s v="WBB143"/>
        <s v="WBB150"/>
        <s v="WBB153"/>
        <s v="WBB156"/>
        <s v="WBB160"/>
        <s v="WBB161"/>
        <s v="WBC014"/>
        <s v="WBC027"/>
        <s v="WBD038"/>
        <s v="WBD049"/>
        <s v="WBD057"/>
        <s v="WBD067"/>
        <s v="WBD071"/>
        <s v="WBD074"/>
        <s v="WBD076"/>
        <s v="WBD080"/>
        <s v="WBD081"/>
        <s v="WBD085"/>
        <s v="WBD090"/>
        <s v="WBD097"/>
        <s v="WBE026"/>
        <s v="WBF014"/>
        <s v="WBG075"/>
        <s v="WBG079"/>
        <s v="WBG087"/>
        <s v="WBG089"/>
        <s v="WBG090"/>
        <s v="WBG093"/>
        <s v="WBG096"/>
        <s v="WBG097"/>
        <s v="WBG099"/>
        <s v="WBH019"/>
        <s v="WBH048"/>
        <s v="WBI015"/>
        <s v="WBJ018"/>
        <s v="WBJ036"/>
        <s v="WBJ057"/>
        <s v="WBJ062"/>
        <s v="WBJ070"/>
        <s v="WBJ076"/>
        <s v="WBK031"/>
        <s v="WBK046"/>
        <s v="WBK057"/>
        <s v="WBK066"/>
        <s v="WBK067"/>
        <s v="WBL005"/>
        <s v="WBL019"/>
        <s v="WBL026"/>
        <s v="WBM053"/>
        <s v="WBM097"/>
        <s v="WBM098"/>
        <s v="WBM204"/>
        <s v="WBM220"/>
        <s v="WBM221"/>
        <s v="WBM226"/>
        <s v="WBM232"/>
        <s v="WBM235"/>
        <s v="WBM241"/>
        <s v="WBM247"/>
        <s v="WBM250"/>
        <s v="WBM251"/>
        <s v="WBM252"/>
        <s v="WBM272"/>
        <s v="WBM273"/>
        <s v="WBM282"/>
        <s v="WBM296"/>
        <s v="WBM301"/>
        <s v="WBM303"/>
        <s v="WBM306"/>
        <s v="WBM310"/>
        <s v="WBM311"/>
        <s v="WBM313"/>
        <s v="WBM316"/>
        <s v="WBM317"/>
        <s v="WBN030"/>
        <s v="WBN046"/>
        <s v="WBN051"/>
        <s v="WBN088"/>
        <s v="WBN096"/>
        <s v="WBN108"/>
        <s v="WBN111"/>
        <s v="WBO006"/>
        <s v="WBP026"/>
        <s v="WBP028"/>
        <s v="WBP050"/>
        <s v="WBP072"/>
        <s v="WBP075"/>
        <s v="WBP081"/>
        <s v="WBP087"/>
        <s v="WBP088"/>
        <s v="WBP091"/>
        <s v="WBR005"/>
        <s v="WBR057"/>
        <s v="WBR092"/>
        <s v="WBR096"/>
        <s v="WBR107"/>
        <s v="WBR120"/>
        <s v="WBR124"/>
        <s v="WBR128"/>
        <s v="WBR129"/>
        <s v="WBR140"/>
        <s v="WBR148"/>
        <s v="WBR152"/>
        <s v="WBR153"/>
        <s v="WBR154"/>
        <s v="WBR155"/>
        <s v="WBR156"/>
        <s v="WBS196"/>
        <s v="WBS229"/>
        <s v="WBS243"/>
        <s v="WBS246"/>
        <s v="WBS267"/>
        <s v="WBS268"/>
        <s v="WBS272"/>
        <s v="WBS278"/>
        <s v="WBS279"/>
        <s v="WBS296"/>
        <s v="WBS297"/>
        <s v="WBS307"/>
        <s v="WBS309"/>
        <s v="WBS320"/>
        <s v="WBS322"/>
        <s v="WBS330"/>
        <s v="WBS335"/>
        <s v="WBS340"/>
        <s v="WBS342"/>
        <s v="WBS344"/>
        <s v="WBT020"/>
        <s v="WBT036"/>
        <s v="WBT056"/>
        <s v="WBT067"/>
        <s v="WBT074"/>
      </sharedItems>
    </cacheField>
    <cacheField name="SAP" numFmtId="0">
      <sharedItems containsSemiMixedTypes="0" containsString="0" containsNumber="1" containsInteger="1" minValue="1000000013" maxValue="1000004203" count="1366">
        <n v="1000000013"/>
        <n v="1000000021"/>
        <n v="1000000022"/>
        <n v="1000000023"/>
        <n v="1000000024"/>
        <n v="1000000025"/>
        <n v="1000000027"/>
        <n v="1000000028"/>
        <n v="1000000029"/>
        <n v="1000000030"/>
        <n v="1000000033"/>
        <n v="1000000036"/>
        <n v="1000000038"/>
        <n v="1000000039"/>
        <n v="1000000040"/>
        <n v="1000000041"/>
        <n v="1000000042"/>
        <n v="1000000043"/>
        <n v="1000000044"/>
        <n v="1000000047"/>
        <n v="1000000048"/>
        <n v="1000000049"/>
        <n v="1000000050"/>
        <n v="1000000051"/>
        <n v="1000000052"/>
        <n v="1000000053"/>
        <n v="1000000055"/>
        <n v="1000000056"/>
        <n v="1000000058"/>
        <n v="1000000059"/>
        <n v="1000000060"/>
        <n v="1000000062"/>
        <n v="1000000064"/>
        <n v="1000000067"/>
        <n v="1000000070"/>
        <n v="1000000072"/>
        <n v="1000000074"/>
        <n v="1000000075"/>
        <n v="1000000076"/>
        <n v="1000000079"/>
        <n v="1000000081"/>
        <n v="1000000086"/>
        <n v="1000000087"/>
        <n v="1000000088"/>
        <n v="1000000094"/>
        <n v="1000000096"/>
        <n v="1000000097"/>
        <n v="1000000100"/>
        <n v="1000000103"/>
        <n v="1000000104"/>
        <n v="1000000109"/>
        <n v="1000000110"/>
        <n v="1000000113"/>
        <n v="1000000114"/>
        <n v="1000000119"/>
        <n v="1000000120"/>
        <n v="1000000122"/>
        <n v="1000000125"/>
        <n v="1000000126"/>
        <n v="1000000128"/>
        <n v="1000000129"/>
        <n v="1000000130"/>
        <n v="1000000133"/>
        <n v="1000000135"/>
        <n v="1000000136"/>
        <n v="1000000137"/>
        <n v="1000000138"/>
        <n v="1000000140"/>
        <n v="1000000141"/>
        <n v="1000000142"/>
        <n v="1000000143"/>
        <n v="1000000144"/>
        <n v="1000000145"/>
        <n v="1000000147"/>
        <n v="1000000148"/>
        <n v="1000000150"/>
        <n v="1000000152"/>
        <n v="1000000153"/>
        <n v="1000000154"/>
        <n v="1000000155"/>
        <n v="1000000157"/>
        <n v="1000000158"/>
        <n v="1000000159"/>
        <n v="1000000160"/>
        <n v="1000000162"/>
        <n v="1000000168"/>
        <n v="1000000170"/>
        <n v="1000000171"/>
        <n v="1000000172"/>
        <n v="1000000174"/>
        <n v="1000000176"/>
        <n v="1000000177"/>
        <n v="1000000178"/>
        <n v="1000000179"/>
        <n v="1000000181"/>
        <n v="1000000182"/>
        <n v="1000000183"/>
        <n v="1000000184"/>
        <n v="1000000185"/>
        <n v="1000000189"/>
        <n v="1000000190"/>
        <n v="1000000194"/>
        <n v="1000000195"/>
        <n v="1000000196"/>
        <n v="1000000198"/>
        <n v="1000000199"/>
        <n v="1000000200"/>
        <n v="1000000201"/>
        <n v="1000000202"/>
        <n v="1000000204"/>
        <n v="1000000205"/>
        <n v="1000000206"/>
        <n v="1000000207"/>
        <n v="1000000208"/>
        <n v="1000000209"/>
        <n v="1000000210"/>
        <n v="1000000211"/>
        <n v="1000000213"/>
        <n v="1000000214"/>
        <n v="1000000215"/>
        <n v="1000000216"/>
        <n v="1000000218"/>
        <n v="1000000219"/>
        <n v="1000000221"/>
        <n v="1000000222"/>
        <n v="1000000223"/>
        <n v="1000000224"/>
        <n v="1000000225"/>
        <n v="1000000226"/>
        <n v="1000000227"/>
        <n v="1000000229"/>
        <n v="1000000231"/>
        <n v="1000000233"/>
        <n v="1000000234"/>
        <n v="1000000235"/>
        <n v="1000000236"/>
        <n v="1000000237"/>
        <n v="1000000238"/>
        <n v="1000000239"/>
        <n v="1000000245"/>
        <n v="1000000246"/>
        <n v="1000000247"/>
        <n v="1000000248"/>
        <n v="1000000249"/>
        <n v="1000000250"/>
        <n v="1000000252"/>
        <n v="1000000256"/>
        <n v="1000000258"/>
        <n v="1000000260"/>
        <n v="1000000261"/>
        <n v="1000000262"/>
        <n v="1000000263"/>
        <n v="1000000265"/>
        <n v="1000000266"/>
        <n v="1000000268"/>
        <n v="1000000270"/>
        <n v="1000000272"/>
        <n v="1000000277"/>
        <n v="1000000278"/>
        <n v="1000000279"/>
        <n v="1000000281"/>
        <n v="1000000283"/>
        <n v="1000000284"/>
        <n v="1000000285"/>
        <n v="1000000286"/>
        <n v="1000000287"/>
        <n v="1000000288"/>
        <n v="1000000290"/>
        <n v="1000000291"/>
        <n v="1000000292"/>
        <n v="1000000294"/>
        <n v="1000000295"/>
        <n v="1000000297"/>
        <n v="1000000298"/>
        <n v="1000000299"/>
        <n v="1000000301"/>
        <n v="1000000302"/>
        <n v="1000000303"/>
        <n v="1000000305"/>
        <n v="1000000306"/>
        <n v="1000000311"/>
        <n v="1000000312"/>
        <n v="1000000313"/>
        <n v="1000000315"/>
        <n v="1000000326"/>
        <n v="1000000328"/>
        <n v="1000000331"/>
        <n v="1000000332"/>
        <n v="1000000333"/>
        <n v="1000000336"/>
        <n v="1000000337"/>
        <n v="1000000338"/>
        <n v="1000000339"/>
        <n v="1000000340"/>
        <n v="1000000341"/>
        <n v="1000000346"/>
        <n v="1000000350"/>
        <n v="1000000351"/>
        <n v="1000000355"/>
        <n v="1000000358"/>
        <n v="1000000359"/>
        <n v="1000000360"/>
        <n v="1000000364"/>
        <n v="1000000365"/>
        <n v="1000000368"/>
        <n v="1000000370"/>
        <n v="1000000372"/>
        <n v="1000000373"/>
        <n v="1000000375"/>
        <n v="1000000377"/>
        <n v="1000000378"/>
        <n v="1000000380"/>
        <n v="1000000383"/>
        <n v="1000000384"/>
        <n v="1000000385"/>
        <n v="1000000388"/>
        <n v="1000000389"/>
        <n v="1000000391"/>
        <n v="1000000393"/>
        <n v="1000000395"/>
        <n v="1000000397"/>
        <n v="1000000398"/>
        <n v="1000000400"/>
        <n v="1000000401"/>
        <n v="1000000404"/>
        <n v="1000000407"/>
        <n v="1000000413"/>
        <n v="1000000414"/>
        <n v="1000000415"/>
        <n v="1000000416"/>
        <n v="1000000417"/>
        <n v="1000000418"/>
        <n v="1000000422"/>
        <n v="1000000423"/>
        <n v="1000000428"/>
        <n v="1000000431"/>
        <n v="1000000432"/>
        <n v="1000000434"/>
        <n v="1000000435"/>
        <n v="1000000437"/>
        <n v="1000000439"/>
        <n v="1000000442"/>
        <n v="1000000443"/>
        <n v="1000000444"/>
        <n v="1000000445"/>
        <n v="1000000446"/>
        <n v="1000000447"/>
        <n v="1000000448"/>
        <n v="1000000455"/>
        <n v="1000000457"/>
        <n v="1000000458"/>
        <n v="1000000461"/>
        <n v="1000000462"/>
        <n v="1000000464"/>
        <n v="1000000465"/>
        <n v="1000000467"/>
        <n v="1000000468"/>
        <n v="1000000470"/>
        <n v="1000000471"/>
        <n v="1000000472"/>
        <n v="1000000473"/>
        <n v="1000000474"/>
        <n v="1000000476"/>
        <n v="1000000477"/>
        <n v="1000000478"/>
        <n v="1000000481"/>
        <n v="1000000483"/>
        <n v="1000000484"/>
        <n v="1000000485"/>
        <n v="1000000486"/>
        <n v="1000000487"/>
        <n v="1000000488"/>
        <n v="1000000489"/>
        <n v="1000000490"/>
        <n v="1000000491"/>
        <n v="1000000492"/>
        <n v="1000000493"/>
        <n v="1000000494"/>
        <n v="1000000495"/>
        <n v="1000000496"/>
        <n v="1000000497"/>
        <n v="1000000498"/>
        <n v="1000000499"/>
        <n v="1000000501"/>
        <n v="1000000502"/>
        <n v="1000000503"/>
        <n v="1000000504"/>
        <n v="1000000506"/>
        <n v="1000000508"/>
        <n v="1000000509"/>
        <n v="1000000510"/>
        <n v="1000000511"/>
        <n v="1000000512"/>
        <n v="1000000513"/>
        <n v="1000000514"/>
        <n v="1000000515"/>
        <n v="1000000519"/>
        <n v="1000000521"/>
        <n v="1000000522"/>
        <n v="1000000523"/>
        <n v="1000000524"/>
        <n v="1000000525"/>
        <n v="1000000527"/>
        <n v="1000000528"/>
        <n v="1000000529"/>
        <n v="1000000530"/>
        <n v="1000000532"/>
        <n v="1000000534"/>
        <n v="1000000535"/>
        <n v="1000000538"/>
        <n v="1000000539"/>
        <n v="1000000541"/>
        <n v="1000000542"/>
        <n v="1000000544"/>
        <n v="1000000546"/>
        <n v="1000000548"/>
        <n v="1000000549"/>
        <n v="1000000551"/>
        <n v="1000000552"/>
        <n v="1000000553"/>
        <n v="1000000554"/>
        <n v="1000000555"/>
        <n v="1000000557"/>
        <n v="1000000558"/>
        <n v="1000000559"/>
        <n v="1000000561"/>
        <n v="1000000562"/>
        <n v="1000000568"/>
        <n v="1000000569"/>
        <n v="1000000573"/>
        <n v="1000000577"/>
        <n v="1000000578"/>
        <n v="1000000579"/>
        <n v="1000000582"/>
        <n v="1000000583"/>
        <n v="1000000584"/>
        <n v="1000000587"/>
        <n v="1000000588"/>
        <n v="1000000589"/>
        <n v="1000000591"/>
        <n v="1000000593"/>
        <n v="1000000594"/>
        <n v="1000000597"/>
        <n v="1000000598"/>
        <n v="1000000604"/>
        <n v="1000000605"/>
        <n v="1000000607"/>
        <n v="1000000609"/>
        <n v="1000000611"/>
        <n v="1000000613"/>
        <n v="1000000614"/>
        <n v="1000000615"/>
        <n v="1000000616"/>
        <n v="1000000618"/>
        <n v="1000000620"/>
        <n v="1000000621"/>
        <n v="1000000623"/>
        <n v="1000000624"/>
        <n v="1000000627"/>
        <n v="1000000629"/>
        <n v="1000000630"/>
        <n v="1000000631"/>
        <n v="1000000633"/>
        <n v="1000000634"/>
        <n v="1000000637"/>
        <n v="1000000638"/>
        <n v="1000000642"/>
        <n v="1000000646"/>
        <n v="1000000647"/>
        <n v="1000000652"/>
        <n v="1000000653"/>
        <n v="1000000654"/>
        <n v="1000000655"/>
        <n v="1000000657"/>
        <n v="1000000658"/>
        <n v="1000000659"/>
        <n v="1000000661"/>
        <n v="1000000665"/>
        <n v="1000000666"/>
        <n v="1000000667"/>
        <n v="1000000668"/>
        <n v="1000000669"/>
        <n v="1000000670"/>
        <n v="1000000671"/>
        <n v="1000000672"/>
        <n v="1000000673"/>
        <n v="1000000675"/>
        <n v="1000000679"/>
        <n v="1000000683"/>
        <n v="1000000692"/>
        <n v="1000000694"/>
        <n v="1000000695"/>
        <n v="1000000696"/>
        <n v="1000000697"/>
        <n v="1000000699"/>
        <n v="1000000701"/>
        <n v="1000000702"/>
        <n v="1000000707"/>
        <n v="1000000716"/>
        <n v="1000000717"/>
        <n v="1000000718"/>
        <n v="1000000719"/>
        <n v="1000000720"/>
        <n v="1000000722"/>
        <n v="1000000725"/>
        <n v="1000000726"/>
        <n v="1000000728"/>
        <n v="1000000729"/>
        <n v="1000000731"/>
        <n v="1000000732"/>
        <n v="1000000733"/>
        <n v="1000000734"/>
        <n v="1000000735"/>
        <n v="1000000736"/>
        <n v="1000000737"/>
        <n v="1000000738"/>
        <n v="1000000740"/>
        <n v="1000000741"/>
        <n v="1000000742"/>
        <n v="1000000744"/>
        <n v="1000000745"/>
        <n v="1000000746"/>
        <n v="1000000749"/>
        <n v="1000000751"/>
        <n v="1000000752"/>
        <n v="1000000753"/>
        <n v="1000000757"/>
        <n v="1000000760"/>
        <n v="1000000761"/>
        <n v="1000000763"/>
        <n v="1000000767"/>
        <n v="1000000768"/>
        <n v="1000000769"/>
        <n v="1000000770"/>
        <n v="1000000772"/>
        <n v="1000000773"/>
        <n v="1000000774"/>
        <n v="1000000775"/>
        <n v="1000000776"/>
        <n v="1000000780"/>
        <n v="1000000781"/>
        <n v="1000000782"/>
        <n v="1000000784"/>
        <n v="1000000786"/>
        <n v="1000000788"/>
        <n v="1000000789"/>
        <n v="1000000790"/>
        <n v="1000000792"/>
        <n v="1000000794"/>
        <n v="1000000797"/>
        <n v="1000000798"/>
        <n v="1000000799"/>
        <n v="1000000800"/>
        <n v="1000000801"/>
        <n v="1000000802"/>
        <n v="1000000803"/>
        <n v="1000000804"/>
        <n v="1000000805"/>
        <n v="1000000806"/>
        <n v="1000000807"/>
        <n v="1000000808"/>
        <n v="1000000809"/>
        <n v="1000000810"/>
        <n v="1000000811"/>
        <n v="1000000812"/>
        <n v="1000000815"/>
        <n v="1000000816"/>
        <n v="1000000817"/>
        <n v="1000000818"/>
        <n v="1000000819"/>
        <n v="1000000820"/>
        <n v="1000000821"/>
        <n v="1000000822"/>
        <n v="1000000823"/>
        <n v="1000000825"/>
        <n v="1000000826"/>
        <n v="1000000827"/>
        <n v="1000000828"/>
        <n v="1000000829"/>
        <n v="1000000832"/>
        <n v="1000000834"/>
        <n v="1000000836"/>
        <n v="1000000839"/>
        <n v="1000000842"/>
        <n v="1000000843"/>
        <n v="1000000890"/>
        <n v="1000000893"/>
        <n v="1000000894"/>
        <n v="1000000895"/>
        <n v="1000000901"/>
        <n v="1000000907"/>
        <n v="1000000909"/>
        <n v="1000000911"/>
        <n v="1000000914"/>
        <n v="1000000915"/>
        <n v="1000000916"/>
        <n v="1000000918"/>
        <n v="1000000919"/>
        <n v="1000000920"/>
        <n v="1000000922"/>
        <n v="1000000925"/>
        <n v="1000000927"/>
        <n v="1000000929"/>
        <n v="1000000930"/>
        <n v="1000000931"/>
        <n v="1000000934"/>
        <n v="1000000935"/>
        <n v="1000000936"/>
        <n v="1000000940"/>
        <n v="1000000942"/>
        <n v="1000000943"/>
        <n v="1000000944"/>
        <n v="1000000945"/>
        <n v="1000000946"/>
        <n v="1000000948"/>
        <n v="1000000949"/>
        <n v="1000000950"/>
        <n v="1000000953"/>
        <n v="1000000958"/>
        <n v="1000000959"/>
        <n v="1000000962"/>
        <n v="1000000963"/>
        <n v="1000000965"/>
        <n v="1000000966"/>
        <n v="1000000969"/>
        <n v="1000000970"/>
        <n v="1000000972"/>
        <n v="1000000975"/>
        <n v="1000000976"/>
        <n v="1000000983"/>
        <n v="1000000985"/>
        <n v="1000000990"/>
        <n v="1000000991"/>
        <n v="1000000996"/>
        <n v="1000000999"/>
        <n v="1000001001"/>
        <n v="1000001002"/>
        <n v="1000001006"/>
        <n v="1000001007"/>
        <n v="1000001008"/>
        <n v="1000001014"/>
        <n v="1000001016"/>
        <n v="1000001017"/>
        <n v="1000001018"/>
        <n v="1000001020"/>
        <n v="1000001024"/>
        <n v="1000001025"/>
        <n v="1000001027"/>
        <n v="1000001029"/>
        <n v="1000001031"/>
        <n v="1000001032"/>
        <n v="1000001033"/>
        <n v="1000001034"/>
        <n v="1000001035"/>
        <n v="1000001036"/>
        <n v="1000001037"/>
        <n v="1000001038"/>
        <n v="1000001041"/>
        <n v="1000001042"/>
        <n v="1000001043"/>
        <n v="1000001047"/>
        <n v="1000001051"/>
        <n v="1000001052"/>
        <n v="1000001055"/>
        <n v="1000001057"/>
        <n v="1000001062"/>
        <n v="1000001065"/>
        <n v="1000001066"/>
        <n v="1000001067"/>
        <n v="1000001068"/>
        <n v="1000001069"/>
        <n v="1000001070"/>
        <n v="1000001077"/>
        <n v="1000001078"/>
        <n v="1000001082"/>
        <n v="1000001083"/>
        <n v="1000001085"/>
        <n v="1000001088"/>
        <n v="1000001089"/>
        <n v="1000001090"/>
        <n v="1000001093"/>
        <n v="1000001095"/>
        <n v="1000001098"/>
        <n v="1000001099"/>
        <n v="1000001102"/>
        <n v="1000001103"/>
        <n v="1000001105"/>
        <n v="1000001107"/>
        <n v="1000001108"/>
        <n v="1000001109"/>
        <n v="1000001111"/>
        <n v="1000001140"/>
        <n v="1000001141"/>
        <n v="1000001143"/>
        <n v="1000001144"/>
        <n v="1000001146"/>
        <n v="1000001147"/>
        <n v="1000001148"/>
        <n v="1000001150"/>
        <n v="1000001153"/>
        <n v="1000001154"/>
        <n v="1000001165"/>
        <n v="1000001168"/>
        <n v="1000001170"/>
        <n v="1000001174"/>
        <n v="1000001177"/>
        <n v="1000001178"/>
        <n v="1000001183"/>
        <n v="1000001184"/>
        <n v="1000001186"/>
        <n v="1000001189"/>
        <n v="1000001190"/>
        <n v="1000001195"/>
        <n v="1000001197"/>
        <n v="1000001198"/>
        <n v="1000001199"/>
        <n v="1000001200"/>
        <n v="1000001211"/>
        <n v="1000001212"/>
        <n v="1000001224"/>
        <n v="1000001225"/>
        <n v="1000001228"/>
        <n v="1000001229"/>
        <n v="1000001230"/>
        <n v="1000001231"/>
        <n v="1000001232"/>
        <n v="1000001233"/>
        <n v="1000001234"/>
        <n v="1000001236"/>
        <n v="1000001238"/>
        <n v="1000001239"/>
        <n v="1000001241"/>
        <n v="1000001242"/>
        <n v="1000001244"/>
        <n v="1000001245"/>
        <n v="1000001250"/>
        <n v="1000001251"/>
        <n v="1000001252"/>
        <n v="1000001254"/>
        <n v="1000001256"/>
        <n v="1000001257"/>
        <n v="1000001259"/>
        <n v="1000001261"/>
        <n v="1000001264"/>
        <n v="1000001265"/>
        <n v="1000001329"/>
        <n v="1000001330"/>
        <n v="1000001334"/>
        <n v="1000001335"/>
        <n v="1000001336"/>
        <n v="1000001337"/>
        <n v="1000001341"/>
        <n v="1000001351"/>
        <n v="1000001352"/>
        <n v="1000001354"/>
        <n v="1000001355"/>
        <n v="1000001357"/>
        <n v="1000001361"/>
        <n v="1000001365"/>
        <n v="1000001366"/>
        <n v="1000001369"/>
        <n v="1000001371"/>
        <n v="1000001374"/>
        <n v="1000001377"/>
        <n v="1000001381"/>
        <n v="1000001384"/>
        <n v="1000001405"/>
        <n v="1000001406"/>
        <n v="1000001408"/>
        <n v="1000001411"/>
        <n v="1000001413"/>
        <n v="1000001415"/>
        <n v="1000001416"/>
        <n v="1000001417"/>
        <n v="1000001418"/>
        <n v="1000001419"/>
        <n v="1000001420"/>
        <n v="1000001421"/>
        <n v="1000001423"/>
        <n v="1000001425"/>
        <n v="1000001426"/>
        <n v="1000001428"/>
        <n v="1000001429"/>
        <n v="1000001433"/>
        <n v="1000001435"/>
        <n v="1000001437"/>
        <n v="1000001439"/>
        <n v="1000001441"/>
        <n v="1000001443"/>
        <n v="1000001444"/>
        <n v="1000001445"/>
        <n v="1000001446"/>
        <n v="1000001450"/>
        <n v="1000001451"/>
        <n v="1000001455"/>
        <n v="1000001459"/>
        <n v="1000001461"/>
        <n v="1000001462"/>
        <n v="1000001463"/>
        <n v="1000001465"/>
        <n v="1000001468"/>
        <n v="1000001469"/>
        <n v="1000001472"/>
        <n v="1000001477"/>
        <n v="1000001479"/>
        <n v="1000001480"/>
        <n v="1000001482"/>
        <n v="1000001483"/>
        <n v="1000001484"/>
        <n v="1000001485"/>
        <n v="1000001486"/>
        <n v="1000001490"/>
        <n v="1000001491"/>
        <n v="1000001492"/>
        <n v="1000001494"/>
        <n v="1000001496"/>
        <n v="1000001497"/>
        <n v="1000001499"/>
        <n v="1000001500"/>
        <n v="1000001505"/>
        <n v="1000001507"/>
        <n v="1000001508"/>
        <n v="1000001509"/>
        <n v="1000001511"/>
        <n v="1000001515"/>
        <n v="1000001516"/>
        <n v="1000001519"/>
        <n v="1000001581"/>
        <n v="1000001583"/>
        <n v="1000001587"/>
        <n v="1000001590"/>
        <n v="1000001600"/>
        <n v="1000001609"/>
        <n v="1000001611"/>
        <n v="1000001615"/>
        <n v="1000001633"/>
        <n v="1000001638"/>
        <n v="1000001641"/>
        <n v="1000001642"/>
        <n v="1000001644"/>
        <n v="1000001647"/>
        <n v="1000001652"/>
        <n v="1000001654"/>
        <n v="1000001657"/>
        <n v="1000001660"/>
        <n v="1000001665"/>
        <n v="1000001669"/>
        <n v="1000001671"/>
        <n v="1000001672"/>
        <n v="1000001675"/>
        <n v="1000001683"/>
        <n v="1000001712"/>
        <n v="1000001716"/>
        <n v="1000001718"/>
        <n v="1000001719"/>
        <n v="1000001721"/>
        <n v="1000001722"/>
        <n v="1000001724"/>
        <n v="1000001727"/>
        <n v="1000001731"/>
        <n v="1000001732"/>
        <n v="1000001734"/>
        <n v="1000001735"/>
        <n v="1000001736"/>
        <n v="1000001804"/>
        <n v="1000001813"/>
        <n v="1000001815"/>
        <n v="1000001818"/>
        <n v="1000001820"/>
        <n v="1000001821"/>
        <n v="1000001827"/>
        <n v="1000001874"/>
        <n v="1000001877"/>
        <n v="1000001879"/>
        <n v="1000001887"/>
        <n v="1000001892"/>
        <n v="1000001901"/>
        <n v="1000001910"/>
        <n v="1000001914"/>
        <n v="1000001916"/>
        <n v="1000001917"/>
        <n v="1000001918"/>
        <n v="1000001920"/>
        <n v="1000001922"/>
        <n v="1000001924"/>
        <n v="1000001928"/>
        <n v="1000001930"/>
        <n v="1000001931"/>
        <n v="1000001932"/>
        <n v="1000001938"/>
        <n v="1000001942"/>
        <n v="1000001947"/>
        <n v="1000001950"/>
        <n v="1000001951"/>
        <n v="1000001952"/>
        <n v="1000001978"/>
        <n v="1000001988"/>
        <n v="1000001998"/>
        <n v="1000002000"/>
        <n v="1000002005"/>
        <n v="1000002006"/>
        <n v="1000002008"/>
        <n v="1000002010"/>
        <n v="1000002013"/>
        <n v="1000002024"/>
        <n v="1000002030"/>
        <n v="1000002031"/>
        <n v="1000002036"/>
        <n v="1000002041"/>
        <n v="1000002043"/>
        <n v="1000002044"/>
        <n v="1000002045"/>
        <n v="1000002049"/>
        <n v="1000002054"/>
        <n v="1000002057"/>
        <n v="1000002059"/>
        <n v="1000002064"/>
        <n v="1000002070"/>
        <n v="1000002072"/>
        <n v="1000002073"/>
        <n v="1000002074"/>
        <n v="1000002075"/>
        <n v="1000002083"/>
        <n v="1000002391"/>
        <n v="1000002392"/>
        <n v="1000002400"/>
        <n v="1000002402"/>
        <n v="1000002403"/>
        <n v="1000002404"/>
        <n v="1000002405"/>
        <n v="1000002406"/>
        <n v="1000002409"/>
        <n v="1000002508"/>
        <n v="1000002510"/>
        <n v="1000002522"/>
        <n v="1000002525"/>
        <n v="1000002535"/>
        <n v="1000002536"/>
        <n v="1000002546"/>
        <n v="1000002552"/>
        <n v="1000002553"/>
        <n v="1000002558"/>
        <n v="1000002559"/>
        <n v="1000002595"/>
        <n v="1000002605"/>
        <n v="1000002607"/>
        <n v="1000002609"/>
        <n v="1000002610"/>
        <n v="1000002612"/>
        <n v="1000002613"/>
        <n v="1000002617"/>
        <n v="1000002618"/>
        <n v="1000002619"/>
        <n v="1000002620"/>
        <n v="1000002621"/>
        <n v="1000002624"/>
        <n v="1000002627"/>
        <n v="1000002632"/>
        <n v="1000002633"/>
        <n v="1000002638"/>
        <n v="1000002639"/>
        <n v="1000002659"/>
        <n v="1000002665"/>
        <n v="1000002667"/>
        <n v="1000002670"/>
        <n v="1000002673"/>
        <n v="1000002679"/>
        <n v="1000002695"/>
        <n v="1000002702"/>
        <n v="1000002723"/>
        <n v="1000002726"/>
        <n v="1000002727"/>
        <n v="1000002728"/>
        <n v="1000002734"/>
        <n v="1000002740"/>
        <n v="1000002744"/>
        <n v="1000002746"/>
        <n v="1000002747"/>
        <n v="1000002748"/>
        <n v="1000002750"/>
        <n v="1000002751"/>
        <n v="1000002753"/>
        <n v="1000002754"/>
        <n v="1000002756"/>
        <n v="1000002757"/>
        <n v="1000002758"/>
        <n v="1000002759"/>
        <n v="1000002760"/>
        <n v="1000002761"/>
        <n v="1000002762"/>
        <n v="1000002763"/>
        <n v="1000002764"/>
        <n v="1000002772"/>
        <n v="1000002773"/>
        <n v="1000002774"/>
        <n v="1000002777"/>
        <n v="1000002780"/>
        <n v="1000002781"/>
        <n v="1000002789"/>
        <n v="1000002795"/>
        <n v="1000002803"/>
        <n v="1000002808"/>
        <n v="1000002811"/>
        <n v="1000002812"/>
        <n v="1000002813"/>
        <n v="1000002816"/>
        <n v="1000002818"/>
        <n v="1000002820"/>
        <n v="1000002823"/>
        <n v="1000002833"/>
        <n v="1000002835"/>
        <n v="1000002837"/>
        <n v="1000002844"/>
        <n v="1000002845"/>
        <n v="1000002846"/>
        <n v="1000002847"/>
        <n v="1000002851"/>
        <n v="1000002856"/>
        <n v="1000002866"/>
        <n v="1000002867"/>
        <n v="1000002868"/>
        <n v="1000002889"/>
        <n v="1000002891"/>
        <n v="1000002901"/>
        <n v="1000002903"/>
        <n v="1000002960"/>
        <n v="1000002980"/>
        <n v="1000002981"/>
        <n v="1000002982"/>
        <n v="1000002990"/>
        <n v="1000003010"/>
        <n v="1000003020"/>
        <n v="1000003040"/>
        <n v="1000003041"/>
        <n v="1000003061"/>
        <n v="1000003062"/>
        <n v="1000003080"/>
        <n v="1000003100"/>
        <n v="1000003112"/>
        <n v="1000003114"/>
        <n v="1000003116"/>
        <n v="1000003120"/>
        <n v="1000003122"/>
        <n v="1000003125"/>
        <n v="1000003126"/>
        <n v="1000003133"/>
        <n v="1000003134"/>
        <n v="1000003136"/>
        <n v="1000003158"/>
        <n v="1000003161"/>
        <n v="1000003162"/>
        <n v="1000003164"/>
        <n v="1000003166"/>
        <n v="1000003168"/>
        <n v="1000003171"/>
        <n v="1000003182"/>
        <n v="1000003184"/>
        <n v="1000003186"/>
        <n v="1000003188"/>
        <n v="1000003189"/>
        <n v="1000003191"/>
        <n v="1000003192"/>
        <n v="1000003193"/>
        <n v="1000003200"/>
        <n v="1000003202"/>
        <n v="1000003203"/>
        <n v="1000003208"/>
        <n v="1000003211"/>
        <n v="1000003232"/>
        <n v="1000003242"/>
        <n v="1000003243"/>
        <n v="1000003246"/>
        <n v="1000003247"/>
        <n v="1000003249"/>
        <n v="1000003250"/>
        <n v="1000003273"/>
        <n v="1000003274"/>
        <n v="1000003278"/>
        <n v="1000003280"/>
        <n v="1000003282"/>
        <n v="1000003292"/>
        <n v="1000003294"/>
        <n v="1000003303"/>
        <n v="1000003304"/>
        <n v="1000003306"/>
        <n v="1000003308"/>
        <n v="1000003309"/>
        <n v="1000003310"/>
        <n v="1000003311"/>
        <n v="1000003314"/>
        <n v="1000003323"/>
        <n v="1000003324"/>
        <n v="1000003325"/>
        <n v="1000003326"/>
        <n v="1000003332"/>
        <n v="1000003344"/>
        <n v="1000003366"/>
        <n v="1000003367"/>
        <n v="1000003373"/>
        <n v="1000003382"/>
        <n v="1000003385"/>
        <n v="1000003386"/>
        <n v="1000003387"/>
        <n v="1000003392"/>
        <n v="1000003393"/>
        <n v="1000003396"/>
        <n v="1000003398"/>
        <n v="1000003399"/>
        <n v="1000003402"/>
        <n v="1000003407"/>
        <n v="1000003415"/>
        <n v="1000003424"/>
        <n v="1000003425"/>
        <n v="1000003429"/>
        <n v="1000003443"/>
        <n v="1000003445"/>
        <n v="1000003447"/>
        <n v="1000003452"/>
        <n v="1000003454"/>
        <n v="1000003462"/>
        <n v="1000003473"/>
        <n v="1000003477"/>
        <n v="1000003479"/>
        <n v="1000003483"/>
        <n v="1000003488"/>
        <n v="1000003489"/>
        <n v="1000003490"/>
        <n v="1000003493"/>
        <n v="1000003495"/>
        <n v="1000003496"/>
        <n v="1000003497"/>
        <n v="1000003500"/>
        <n v="1000003501"/>
        <n v="1000003502"/>
        <n v="1000003503"/>
        <n v="1000003505"/>
        <n v="1000003508"/>
        <n v="1000003511"/>
        <n v="1000003513"/>
        <n v="1000003515"/>
        <n v="1000003516"/>
        <n v="1000003517"/>
        <n v="1000003519"/>
        <n v="1000003521"/>
        <n v="1000003525"/>
        <n v="1000003527"/>
        <n v="1000003529"/>
        <n v="1000003531"/>
        <n v="1000003532"/>
        <n v="1000003533"/>
        <n v="1000003544"/>
        <n v="1000003545"/>
        <n v="1000003549"/>
        <n v="1000003551"/>
        <n v="1000003552"/>
        <n v="1000003553"/>
        <n v="1000003554"/>
        <n v="1000003556"/>
        <n v="1000003565"/>
        <n v="1000003566"/>
        <n v="1000003586"/>
        <n v="1000003589"/>
        <n v="1000003590"/>
        <n v="1000003592"/>
        <n v="1000003595"/>
        <n v="1000003596"/>
        <n v="1000003597"/>
        <n v="1000003598"/>
        <n v="1000003599"/>
        <n v="1000003606"/>
        <n v="1000003607"/>
        <n v="1000003610"/>
        <n v="1000003611"/>
        <n v="1000003612"/>
        <n v="1000003613"/>
        <n v="1000003614"/>
        <n v="1000003615"/>
        <n v="1000003616"/>
        <n v="1000003632"/>
        <n v="1000003635"/>
        <n v="1000003637"/>
        <n v="1000003642"/>
        <n v="1000003643"/>
        <n v="1000003645"/>
        <n v="1000003653"/>
        <n v="1000003655"/>
        <n v="1000003658"/>
        <n v="1000003663"/>
        <n v="1000003675"/>
        <n v="1000003676"/>
        <n v="1000003677"/>
        <n v="1000003683"/>
        <n v="1000003692"/>
        <n v="1000003698"/>
        <n v="1000003700"/>
        <n v="1000003702"/>
        <n v="1000003713"/>
        <n v="1000003714"/>
        <n v="1000003715"/>
        <n v="1000003716"/>
        <n v="1000003721"/>
        <n v="1000003723"/>
        <n v="1000003725"/>
        <n v="1000003726"/>
        <n v="1000003727"/>
        <n v="1000003728"/>
        <n v="1000003730"/>
        <n v="1000003731"/>
        <n v="1000003732"/>
        <n v="1000003743"/>
        <n v="1000003744"/>
        <n v="1000003745"/>
        <n v="1000003746"/>
        <n v="1000003747"/>
        <n v="1000003751"/>
        <n v="1000003756"/>
        <n v="1000003762"/>
        <n v="1000003763"/>
        <n v="1000003767"/>
        <n v="1000003768"/>
        <n v="1000003772"/>
        <n v="1000003773"/>
        <n v="1000003782"/>
        <n v="1000003783"/>
        <n v="1000003785"/>
        <n v="1000003787"/>
        <n v="1000003789"/>
        <n v="1000003791"/>
        <n v="1000003794"/>
        <n v="1000003795"/>
        <n v="1000003796"/>
        <n v="1000003799"/>
        <n v="1000003802"/>
        <n v="1000003803"/>
        <n v="1000003805"/>
        <n v="1000003806"/>
        <n v="1000003807"/>
        <n v="1000003809"/>
        <n v="1000003810"/>
        <n v="1000003815"/>
        <n v="1000003816"/>
        <n v="1000003817"/>
        <n v="1000003818"/>
        <n v="1000003822"/>
        <n v="1000003823"/>
        <n v="1000003833"/>
        <n v="1000003840"/>
        <n v="1000003841"/>
        <n v="1000003842"/>
        <n v="1000003843"/>
        <n v="1000003844"/>
        <n v="1000003845"/>
        <n v="1000003846"/>
        <n v="1000003852"/>
        <n v="1000003854"/>
        <n v="1000003855"/>
        <n v="1000003863"/>
        <n v="1000003864"/>
        <n v="1000003867"/>
        <n v="1000003868"/>
        <n v="1000003869"/>
        <n v="1000003870"/>
        <n v="1000003871"/>
        <n v="1000003873"/>
        <n v="1000003874"/>
        <n v="1000003876"/>
        <n v="1000003877"/>
        <n v="1000003881"/>
        <n v="1000003885"/>
        <n v="1000003886"/>
        <n v="1000003889"/>
        <n v="1000003890"/>
        <n v="1000003892"/>
        <n v="1000003893"/>
        <n v="1000003894"/>
        <n v="1000003895"/>
        <n v="1000003896"/>
        <n v="1000003897"/>
        <n v="1000003898"/>
        <n v="1000003900"/>
        <n v="1000003901"/>
        <n v="1000003902"/>
        <n v="1000003904"/>
        <n v="1000003907"/>
        <n v="1000003908"/>
        <n v="1000003910"/>
        <n v="1000003911"/>
        <n v="1000003912"/>
        <n v="1000003914"/>
        <n v="1000003915"/>
        <n v="1000003916"/>
        <n v="1000003918"/>
        <n v="1000003919"/>
        <n v="1000003920"/>
        <n v="1000003921"/>
        <n v="1000003922"/>
        <n v="1000003924"/>
        <n v="1000003926"/>
        <n v="1000003927"/>
        <n v="1000003928"/>
        <n v="1000003931"/>
        <n v="1000003932"/>
        <n v="1000003934"/>
        <n v="1000003935"/>
        <n v="1000003936"/>
        <n v="1000003942"/>
        <n v="1000003945"/>
        <n v="1000003948"/>
        <n v="1000003952"/>
        <n v="1000003953"/>
        <n v="1000003955"/>
        <n v="1000003957"/>
        <n v="1000003962"/>
        <n v="1000003963"/>
        <n v="1000003964"/>
        <n v="1000003965"/>
        <n v="1000003966"/>
        <n v="1000003968"/>
        <n v="1000003969"/>
        <n v="1000003971"/>
        <n v="1000003972"/>
        <n v="1000003973"/>
        <n v="1000003975"/>
        <n v="1000003983"/>
        <n v="1000003984"/>
        <n v="1000003987"/>
        <n v="1000003989"/>
        <n v="1000003990"/>
        <n v="1000003991"/>
        <n v="1000003994"/>
        <n v="1000003995"/>
        <n v="1000003996"/>
        <n v="1000003997"/>
        <n v="1000003999"/>
        <n v="1000004000"/>
        <n v="1000004001"/>
        <n v="1000004002"/>
        <n v="1000004004"/>
        <n v="1000004005"/>
        <n v="1000004006"/>
        <n v="1000004007"/>
        <n v="1000004008"/>
        <n v="1000004009"/>
        <n v="1000004010"/>
        <n v="1000004012"/>
        <n v="1000004014"/>
        <n v="1000004016"/>
        <n v="1000004017"/>
        <n v="1000004019"/>
        <n v="1000004020"/>
        <n v="1000004022"/>
        <n v="1000004023"/>
        <n v="1000004024"/>
        <n v="1000004025"/>
        <n v="1000004026"/>
        <n v="1000004033"/>
        <n v="1000004034"/>
        <n v="1000004035"/>
        <n v="1000004036"/>
        <n v="1000004038"/>
        <n v="1000004039"/>
        <n v="1000004042"/>
        <n v="1000004043"/>
        <n v="1000004044"/>
        <n v="1000004046"/>
        <n v="1000004047"/>
        <n v="1000004049"/>
        <n v="1000004050"/>
        <n v="1000004052"/>
        <n v="1000004054"/>
        <n v="1000004062"/>
        <n v="1000004063"/>
        <n v="1000004064"/>
        <n v="1000004065"/>
        <n v="1000004067"/>
        <n v="1000004068"/>
        <n v="1000004069"/>
        <n v="1000004072"/>
        <n v="1000004073"/>
        <n v="1000004074"/>
        <n v="1000004075"/>
        <n v="1000004076"/>
        <n v="1000004077"/>
        <n v="1000004082"/>
        <n v="1000004083"/>
        <n v="1000004084"/>
        <n v="1000004085"/>
        <n v="1000004086"/>
        <n v="1000004087"/>
        <n v="1000004088"/>
        <n v="1000004090"/>
        <n v="1000004091"/>
        <n v="1000004094"/>
        <n v="1000004095"/>
        <n v="1000004097"/>
        <n v="1000004099"/>
        <n v="1000004100"/>
        <n v="1000004103"/>
        <n v="1000004104"/>
        <n v="1000004105"/>
        <n v="1000004106"/>
        <n v="1000004108"/>
        <n v="1000004109"/>
        <n v="1000004110"/>
        <n v="1000004111"/>
        <n v="1000004112"/>
        <n v="1000004113"/>
        <n v="1000004114"/>
        <n v="1000004115"/>
        <n v="1000004116"/>
        <n v="1000004117"/>
        <n v="1000004118"/>
        <n v="1000004119"/>
        <n v="1000004120"/>
        <n v="1000004121"/>
        <n v="1000004122"/>
        <n v="1000004123"/>
        <n v="1000004124"/>
        <n v="1000004126"/>
        <n v="1000004132"/>
        <n v="1000004133"/>
        <n v="1000004134"/>
        <n v="1000004136"/>
        <n v="1000004137"/>
        <n v="1000004138"/>
        <n v="1000004139"/>
        <n v="1000004141"/>
        <n v="1000004142"/>
        <n v="1000004145"/>
        <n v="1000004146"/>
        <n v="1000004147"/>
        <n v="1000004149"/>
        <n v="1000004150"/>
        <n v="1000004151"/>
        <n v="1000004152"/>
        <n v="1000004153"/>
        <n v="1000004155"/>
        <n v="1000004156"/>
        <n v="1000004157"/>
        <n v="1000004158"/>
        <n v="1000004159"/>
        <n v="1000004161"/>
        <n v="1000004163"/>
        <n v="1000004164"/>
        <n v="1000004165"/>
        <n v="1000004166"/>
        <n v="1000004167"/>
        <n v="1000004168"/>
        <n v="1000004169"/>
        <n v="1000004170"/>
        <n v="1000004171"/>
        <n v="1000004172"/>
        <n v="1000004174"/>
        <n v="1000004175"/>
        <n v="1000004177"/>
        <n v="1000004179"/>
        <n v="1000004181"/>
        <n v="1000004182"/>
        <n v="1000004183"/>
        <n v="1000004184"/>
        <n v="1000004185"/>
        <n v="1000004187"/>
        <n v="1000004192"/>
        <n v="1000004196"/>
        <n v="1000004197"/>
        <n v="1000004203"/>
      </sharedItems>
    </cacheField>
    <cacheField name="DEALERS NAME" numFmtId="0">
      <sharedItems count="1352">
        <s v="A A STORE"/>
        <s v="A ACHUMI HARDWARE &amp; PAINTS"/>
        <s v="A B HARDWARE STORE"/>
        <s v="A K ENTERPRISE (JOR)"/>
        <s v="A K ENTERPRISES"/>
        <s v="A M B ENTERPRISE"/>
        <s v="A M HARDWARE"/>
        <s v="A R ENTERPRISE"/>
        <s v="A S HARDWARE STORE"/>
        <s v="A STAR STORE"/>
        <s v="A. HAQUE HARDWARE"/>
        <s v="A.B. ENTERPRISE (NLP)"/>
        <s v="A.B.C. ENTERPRISE - TURA"/>
        <s v="A.H. HARDWARE SHOP"/>
        <s v="A.I. TRADERS"/>
        <s v="A.I.ENTERPRISE"/>
        <s v="A.J. ENTERPRISES"/>
        <s v="A.K. HARDWARE"/>
        <s v="A.K. TRADERS"/>
        <s v="A.K.ENTERPRISE"/>
        <s v="A.N. TRADERS"/>
        <s v="AAD HOME SOLUTION"/>
        <s v="AAI LAXMI ENTERPRISE"/>
        <s v="AAKASH ENTERPRISE"/>
        <s v="AASBAB"/>
        <s v="AASHIYANA BUILDCON"/>
        <s v="AAYAN TRADING"/>
        <s v="ABDIN HARDWARE"/>
        <s v="ABDUL CONSTRUCTION"/>
        <s v="ABDUL KARIM ENTERPRISE"/>
        <s v="ABDUL SOVAN"/>
        <s v="ABRAR STEEL"/>
        <s v="ADEE ENTERPRISES"/>
        <s v="ADHIKARY ENTERPRISE"/>
        <s v="ADIBA TRADERS"/>
        <s v="ADIL HARDWARE"/>
        <s v="ADITYA ENTERPRISES (BIRNODH)"/>
        <s v="ADITYA STEELS AND ISPAT"/>
        <s v="ADVANCE ENTERPRISE"/>
        <s v="AFSANA HARDWARE"/>
        <s v="AFSANA HARDWARE (SILBORI)"/>
        <s v="AFSHANA HARDWARE"/>
        <s v="AGARWAL TRADING CO"/>
        <s v="AGARWALLA STORES"/>
        <s v="AGM TRADERS"/>
        <s v="AHAMED HARDWARE"/>
        <s v="AIE CONSTRUCTION"/>
        <s v="AJAY KUMAR AGARWALLA"/>
        <s v="AJAY R MARAK"/>
        <s v="AJAY TRADERS"/>
        <s v="AJOY BHATTACHARJEE"/>
        <s v="AKBAR TRADERS"/>
        <s v="AKSHAYA STEEL AND HARDWARE STORES"/>
        <s v="ALAM AGRO INDUSTRY"/>
        <s v="ALAM HARDWARE"/>
        <s v="ALAM TRADERS"/>
        <s v="ALI HARDWARE (GADONG)"/>
        <s v="ALIM ENTERPRISE"/>
        <s v="ALLIED TRADERS"/>
        <s v="ALPANA INDUSTRY AND HARDWARE SHOP"/>
        <s v="AMAN HARDWARE STORE"/>
        <s v="AMAR STEEL"/>
        <s v="AMAR TRADING CO. (NIRJULI)"/>
        <s v="AMIN HARDWARE &amp; ENTERPRISE"/>
        <s v="AMIN TRADERS"/>
        <s v="AMIR HAMZA"/>
        <s v="AMIR HUSSAIN LASKAR"/>
        <s v="AMIT ENTERPRISES"/>
        <s v="AMITA TRADERS"/>
        <s v="AMIYO STORE"/>
        <s v="AMKEY TIMBERS"/>
        <s v="AMSONS"/>
        <s v="AMULYA PAUL"/>
        <s v="AMY TRADING (MIZ)"/>
        <s v="ANAND KUMAR JAJODIA"/>
        <s v="ANAND TRADERS (BHAGALPUR)"/>
        <s v="ANANDA TRADERS"/>
        <s v="ANAYPRIYA INFRA AND TRANSPORT PRIVATE LIMITED"/>
        <s v="ANGELAS ENTERPRISE"/>
        <s v="ANIA ENTERPRISES"/>
        <s v="ANIL HARDWARE"/>
        <s v="ANIMA SINHA"/>
        <s v="ANISUR ZAMAN"/>
        <s v="ANJALI CEMENT AND HARDWARES"/>
        <s v="ANJALI HARDWARE"/>
        <s v="ANJAN DEBNATH"/>
        <s v="ANJANA TRADERS"/>
        <s v="ANJANI ENTERPRISES LIMITED"/>
        <s v="ANJUM TRADING"/>
        <s v="ANKIT HARDWARE"/>
        <s v="ANKUR ENTERPRISES (MADHEPURA)"/>
        <s v="ANKUR TRADERS"/>
        <s v="ANNAPURNA TRADE SYNDICATE"/>
        <s v="ANNAPURNA TRADERS"/>
        <s v="ANSARI ENTERPRISE"/>
        <s v="ANUSHKA TRADERS"/>
        <s v="ANUSUIYA CYCLE &amp; HARDWARE STORE"/>
        <s v="APURBA KR GOGOI HARDWARE"/>
        <s v="APURBA TRADERS"/>
        <s v="ARCHANA STORES"/>
        <s v="ARHAM ENTERPRISES"/>
        <s v="ARIHANT AGENCIES"/>
        <s v="ARIHANT ENTERPRISE (MANKACHAR)"/>
        <s v="ARPITA HARDWARE &amp; VARIETIES"/>
        <s v="ARUN CHANDRA SAHA"/>
        <s v="ARUN PAUL &amp; BROTHERS"/>
        <s v="ARUNACHAL TRADERS"/>
        <s v="ARUNODAY"/>
        <s v="ASHA HARDWARE"/>
        <s v="ASHA TRADERS - BARIYAHI"/>
        <s v="ASHIES HARDWARE (JORHAT)"/>
        <s v="ASHIRUDDIN HARDWARE"/>
        <s v="ASHOK ENTERPRISE"/>
        <s v="ASHOK KEJARIWAL"/>
        <s v="ASHOK STEELS &amp; COMPANY"/>
        <s v="ASHUTOSH BHANDER"/>
        <s v="ASIF ENTERPRISE"/>
        <s v="ASOMI ENTERPRISE"/>
        <s v="ASSAM HARDWARE (GHY)"/>
        <s v="ASSAM MARBLES"/>
        <s v="ASSAM STORES"/>
        <s v="ASSAM STORES (TEZPUR)"/>
        <s v="ASSAM TRADERS (DHEMAJI)"/>
        <s v="ATEA CEMENT DAWR (AIZ)"/>
        <s v="ATLAS BUILDERS AND ARCHITECT"/>
        <s v="ATMARAM AGARWAL"/>
        <s v="AVIGNA DISTRIBUTORS"/>
        <s v="AYUSH HARDWARE"/>
        <s v="AYUSH TILES &amp; BATHWARE"/>
        <s v="AZIZ HARDWARE"/>
        <s v="B BORO ENTERPRISE"/>
        <s v="B D ENTERPRISE (AMGURI)"/>
        <s v="B D TRADERS"/>
        <s v="B.D. ENTERPRISE (GHY)"/>
        <s v="B.D. HARDWARE-TEZPUR"/>
        <s v="B.D.ENTERPRISE(LA)"/>
        <s v="B.M. HARDWARE"/>
        <s v="B.M.HARDWARE &amp; MACHINERY STORE"/>
        <s v="B.S. ENTERPRISE"/>
        <s v="BABA HARDWARE (DARRANG)"/>
        <s v="BABA LOKENATH CEMENT HOUSE"/>
        <s v="BABLU ENTERPRISE (SIMLITALA)"/>
        <s v="BABLU TRADERS"/>
        <s v="BABU HARDWARE"/>
        <s v="BABUL TRADERS"/>
        <s v="BABUMACHA CEMENT &amp; STEEL"/>
        <s v="BADSHAH ENTERPRISE (MORIGAON)"/>
        <s v="BAISHYA TRADERS"/>
        <s v="BAJRANG ENTERPRISES (SALUGARA)"/>
        <s v="BAJRANG HARDWARE"/>
        <s v="BAJRANG HARDWARE STORE-NLP"/>
        <s v="BAJRANG HOME STUDIO"/>
        <s v="BAJRANG TRADERS (RANIGANJ)"/>
        <s v="BAJRANG TRADERS (SAKRA)"/>
        <s v="BAJRANG TRADING CO"/>
        <s v="BAJRANGBALI HARDWARE"/>
        <s v="BAJRANGBALI STORES"/>
        <s v="BAKALI HARDWARE"/>
        <s v="BALAJI ENTERPRISE (NLP)"/>
        <s v="BALAJI HARDWARE (DIPHU)"/>
        <s v="BALAJI HARDWARE (NALBARI)"/>
        <s v="BALAJI HARDWER AND KRISHI BHANDAR"/>
        <s v="BALAJI STORE (LAKHIMPUR)"/>
        <s v="BALAJI TRADERS"/>
        <s v="BALDEODAS GHANSHYAM DAS"/>
        <s v="BANIA HARDWARE"/>
        <s v="BANIK ENTERPRISE"/>
        <s v="BANIK HARDWARE"/>
        <s v="BANKA BEHARI PAUL"/>
        <s v="BANWARILAL OMKARMULL"/>
        <s v="BAPI HARDWARE"/>
        <s v="BAPI MAJUMDER"/>
        <s v="BARBHUIYA TRADERS"/>
        <s v="BARDHAN TRADERS"/>
        <s v="BARKAT ENTERPRISES"/>
        <s v="BARUAH HARDWARE"/>
        <s v="BARUWATI HARDWARE"/>
        <s v="BASAIAWMOIT ENTERPRISE (SHILLONG)"/>
        <s v="BASANTI HARDWARE"/>
        <s v="BASU HARDWARE"/>
        <s v="BASUNDHARA ENTERPRISE"/>
        <s v="BEAUTY ENTERPRISE"/>
        <s v="BEE JO STORE (AIZ)"/>
        <s v="BEGRAJ MURLIDHAR"/>
        <s v="BENGAL CONCRETE INDUSTRIES"/>
        <s v="BENGAL HARDWARE STORES"/>
        <s v="BHAGWATI HARDWARE"/>
        <s v="BHAGWATI TRADER"/>
        <s v="BHAI BHAI ENTERPRISE (BONGAIGAON)"/>
        <s v="BHAI BHAI HARDWARE - KALIACHAK"/>
        <s v="BHAI BHAI HARDWARE (COOCHBIHAR)"/>
        <s v="BHAI BHAI STEELS"/>
        <s v="BHAITI HARDWARE &amp; FABRICATION"/>
        <s v="BHAJANLAL SHARMA &amp; CO - TSK"/>
        <s v="BHARAT CEMENT SUPPLIER"/>
        <s v="BHARAT ENTERPRISE"/>
        <s v="BHARAT INFRASTRUCTURE"/>
        <s v="BHARAT ISPAT"/>
        <s v="BHARAT STORE"/>
        <s v="BHATTA HARDWARE - NLP"/>
        <s v="BHAWANI STORE"/>
        <s v="BHOLA TRADERS"/>
        <s v="BHOLANATH HARDWARE"/>
        <s v="BHOWMIK BROTHERS"/>
        <s v="BHOWMIK HARDWARE (UDP)"/>
        <s v="BIBIDHA HARDWARE"/>
        <s v="BIJOY RAHA"/>
        <s v="BIJOY STORE - TEZ"/>
        <s v="BIKASH ENTERPRISE"/>
        <s v="BIKU ENTERPRISE (KAPILI)"/>
        <s v="BILLINDRO SANGMA"/>
        <s v="BILLSON GROUP"/>
        <s v="BIMAL HARDWARE - DRG"/>
        <s v="BIPLAB CHAKRABORTY"/>
        <s v="BIREN KUMAR"/>
        <s v="BISHESH &amp; BARSHAN"/>
        <s v="BISHNU ENTERPRISE (U.DINAJPUR)"/>
        <s v="BISHNU HARDWARE"/>
        <s v="BISHWANATH TRADERS"/>
        <s v="BISWAKARMA HARDWARE"/>
        <s v="BISWAKARMA HARDWARE (DMR)"/>
        <s v="BISWAS ENTERPRISE (GUWAHATI)"/>
        <s v="BISWAS HARDWARE STORES"/>
        <s v="BORAH BROTHERS"/>
        <s v="BORAH HARDWARE"/>
        <s v="BORGHULI HARDWARE"/>
        <s v="BORUAH &amp; SONS ENTERPRISE"/>
        <s v="BRAHMAPUTRA ENTERPRISE"/>
        <s v="BRAHMAPUTRA HARDWARE"/>
        <s v="BRAHMAPUTRA HARDWARE (LAKHIPUR)"/>
        <s v="BRAHMAPUTRA SALES CORPORATION"/>
        <s v="BRAJENDRA STEEL - GHY"/>
        <s v="BROTHERS HARDWARE"/>
        <s v="BROTHERS HARDWARE (KOHIMA)"/>
        <s v="C &amp; R ENTERPRISE"/>
        <s v="C R ENTERPRISE"/>
        <s v="C.L.ENTERPRISES"/>
        <s v="CACHAR STEEL COMPANY"/>
        <s v="CEMENT CENTRE (MORAN)"/>
        <s v="CEMENT DAWR"/>
        <s v="CEMENT HOUSE (GHY)"/>
        <s v="CEMENT SUPPLY AGENCY"/>
        <s v="CHABUA HARDWARE"/>
        <s v="CHAIFUDDIN AHMED"/>
        <s v="CHAMARIA TRADING CO"/>
        <s v="CHANGMAI HARDWARE"/>
        <s v="CHAUDHARY HARDWARE AND SONS"/>
        <s v="CHAURASIA TRADING (SOBHANI)"/>
        <s v="CHENIREEMA TRADERS - DBR"/>
        <s v="CHHANGTE HARDWARE"/>
        <s v="CHHOGMAL OMPRAKASH"/>
        <s v="CHILAKHANA HARDWARE STORES"/>
        <s v="CHIRANG HARDWARE"/>
        <s v="CHITRA ENTERPRISE"/>
        <s v="CHITTARANJAN HARDWARE"/>
        <s v="CHOTU TRADERS"/>
        <s v="CHOUDHARY ENTERPRISES"/>
        <s v="CHOUDHURY &amp; PATWARY TRADERS"/>
        <s v="CHOUDHURY BROTHERS"/>
        <s v="CHOUDHURY HARDWARE"/>
        <s v="CHOUDHURY TRADERS"/>
        <s v="CHOWDHARY HARDWARE (DMR)"/>
        <s v="CHOWHAN ENTERPRISE"/>
        <s v="CHUNU HARDWARE"/>
        <s v="CHUTIA HARDWARE STORE"/>
        <s v="CORDIAL STORE"/>
        <s v="COSMOS PHOENIX"/>
        <s v="D P TRADERS"/>
        <s v="D-STEEL AND CEMENT STORE"/>
        <s v="D.B. ENTERPRISE (GHY)"/>
        <s v="D.L. BROS ENTERPRISES (AP)"/>
        <s v="D.N.S. ENTERPRISES"/>
        <s v="D.R. ENTERPRISE"/>
        <s v="DADA BHAI SUPPLIERS "/>
        <s v="DADA BHAI SUPPLY &amp; HARDWARE"/>
        <s v="DALIM KUMAR DAS"/>
        <s v="DARJEELING BUILDER STORE (SILIGURI)"/>
        <s v="DAS &amp; SON'S"/>
        <s v="DAS BROTHERS"/>
        <s v="DAS ENTERPRISE-BAKSA"/>
        <s v="DAS GUPTA ENTERPRISE"/>
        <s v="DAS IRON AGENCY (AGARTALA)"/>
        <s v="DAS STORES"/>
        <s v="DATTA HOME APPLIANCE"/>
        <s v="DEB HARDWARE - SIL"/>
        <s v="DEB TRADERS"/>
        <s v="DEBABRATA SAHA"/>
        <s v="DEBNATH CEMENT HOUSE AND IRON STORES"/>
        <s v="DEBNATH HARDWARE STORE"/>
        <s v="DEBRATHA ENTERPRISE"/>
        <s v="DEEP ENTERPRISES"/>
        <s v="DEEPAK TRADERS - DURGAPUR"/>
        <s v="DEEPIKA ENTERPRISE"/>
        <s v="DEEPJYOTI STORE"/>
        <s v="DEKA AND SONS HARDWARE"/>
        <s v="DEKA ENTERPRISE"/>
        <s v="DEKA ENTERPRISE (AMAYAPUR)"/>
        <s v="DENNY BENNY ASSOCIATES"/>
        <s v="DEV ENTERPRISE"/>
        <s v="DEV HARDWARES"/>
        <s v="DEVI TRADERS"/>
        <s v="DEY &amp; SONS"/>
        <s v="DEY AGENCY "/>
        <s v="DEY ENTERPRISE - BABURHAT"/>
        <s v="DEY ENTERPRISE (GHUGHUMARI)"/>
        <s v="DEY HARDWARE"/>
        <s v="DHANANJOY SINGH"/>
        <s v="DHANDARIA TRADING CO."/>
        <s v="DHANESHWARI STEEL"/>
        <s v="DHAR AGENCY"/>
        <s v="DHARAMRAJI STORES"/>
        <s v="DHARMVEER HARDWARE AND ENTERPRISES"/>
        <s v="DHELIA &amp; SONS"/>
        <s v="DHIRAJ AGARWAL"/>
        <s v="DHRITI ENTERPRISE"/>
        <s v="DIBANG ENTERPRISES"/>
        <s v="DINGRA ENTERPRISE"/>
        <s v="DIPANKAR ENTERPRISE"/>
        <s v="DIPANKAR TRADE AGENCY"/>
        <s v="DIPTANU DAS - AGT"/>
        <s v="DIVYAM ENTERPRISE"/>
        <s v="DOLEY ENTERPRISE"/>
        <s v="DREAM HOUSE ENTERPRISE"/>
        <s v="DUDJAN STORE"/>
        <s v="DULAL CH. SAHA"/>
        <s v="DURGA STORE"/>
        <s v="DURGA TRADING (DARRANG)"/>
        <s v="DURGADUTTA AGARWAL (DARJEELING)"/>
        <s v="DUTTA HARDWARE"/>
        <s v="DUTTA STORE"/>
        <s v="DY BEREN ANAL ENTERPRISES"/>
        <s v="EASTERN TRADING"/>
        <s v="ECHA TOMBA ENTERPRISES"/>
        <s v="EJAJUL HARDWARE SHOP"/>
        <s v="EJD HARDWARE"/>
        <s v="EKBAL HARDWARE"/>
        <s v="EL-BE ENTERPRISE"/>
        <s v="ENGINEERING ENTERPRISES"/>
        <s v="ESHAN TRADERS"/>
        <s v="F.H.L. ENTERPRISE"/>
        <s v="F.R.ENTERPRISE"/>
        <s v="FAIZUL HOQUE BARBHUIYA"/>
        <s v="FARDEEN ENTERPRISES"/>
        <s v="FARHANA HARDWARE"/>
        <s v="FARUQUE HARDWARE"/>
        <s v="FLAH TRADERS"/>
        <s v="G D HARDWARES"/>
        <s v="G L ENTERPRISE"/>
        <s v="G S BUILDERS"/>
        <s v="G.B. TRADE CENTRE"/>
        <s v="G.D.HARDWARE"/>
        <s v="G.L. ENTERPRISE"/>
        <s v="G.M. TRADING"/>
        <s v="G.S. HARDWARE"/>
        <s v="G.S.RANI"/>
        <s v="GABRIEL ENTERPRISE"/>
        <s v="GANAPATI HARDWARE (GOLAGHAT)"/>
        <s v="GANAPATI HARDWARE (TEZPUR)"/>
        <s v="GANAPATI TRADE &amp; ELECTRICALS"/>
        <s v="GANESH HARDWARE"/>
        <s v="GANESHLAL PAWAN KUMAR"/>
        <s v="GANGA ENTERPRISES"/>
        <s v="GANGA HARDWARE (DARRANG)"/>
        <s v="GANGLE DALE ENTERPRISE"/>
        <s v="GANNAYAK BUILDERS"/>
        <s v="GANPATI STEEL - PHULWARIA"/>
        <s v="GANPATI TRADERS - BUDHMA"/>
        <s v="GARG ENTERPRISES"/>
        <s v="GARGI ENTERPRISE (LA)"/>
        <s v="GARODIA HARDWARE STORES"/>
        <s v="GAURAV ENTERPRISES"/>
        <s v="GAURIPUR ENTERPRISE (LOWER ASSAM)"/>
        <s v="GERUA ENTERPRISE"/>
        <s v="GHOSH ENTERPRISE - DHUPGURI"/>
        <s v="GHOSH TRADERS (UDP)"/>
        <s v="GIRRAJ TRADE AGENCY"/>
        <s v="GITA TRADERS"/>
        <s v="GITA TRADERS - SUPAUL"/>
        <s v="GITANJALI ENTERPRISE"/>
        <s v="GLOBAL CERAMIC PRIVATE LIMITED"/>
        <s v="GLOBAL ENTERPRISES - MNP"/>
        <s v="GLOBAL INFRATECH"/>
        <s v="GOLAGHAT HARDWARE"/>
        <s v="GOLAKGANJ HARDWARE STORES"/>
        <s v="GONESH HARDWARE STORES"/>
        <s v="GOODWILL HARDWARE"/>
        <s v="GOPAL TRADERS"/>
        <s v="GOPE VARIETIES"/>
        <s v="GOPINATH ENTERPRISE"/>
        <s v="GOPINATH SAHA"/>
        <s v="GOSWAMI HARDWARE"/>
        <s v="GOURAB SAHA"/>
        <s v="GOURANGA BHANDAR"/>
        <s v="GOURANGA TRADERS"/>
        <s v="GRACY ENTERPRISE"/>
        <s v="GREEN CENTER"/>
        <s v="GREENLAND HARDWARE STORES"/>
        <s v="GUMIN ENTERPRISES"/>
        <s v="GUPTA HARDWARE"/>
        <s v="GUPTA TRADERS - DAKSHIN DINAJPUR"/>
        <s v="GUPTA TRADERS - JAMALPUR"/>
        <s v="GURUDEV VARIETIES"/>
        <s v="GUWAHATI SUPPLY AGENCY"/>
        <s v="GYANADA STORE"/>
        <s v="GYANENDRA PAUL HARDWARE"/>
        <s v="GYANNAYAK STEEL"/>
        <s v="H.B. TRADERS"/>
        <s v="H.P. TRADERS"/>
        <s v="HADIQUL ISLAM"/>
        <s v="HAIDER HARDWARE"/>
        <s v="HALLELUJAH ENTERPRISE"/>
        <s v="HANCHARA HARDWARE STORE"/>
        <s v="HANUMAN BHANDAR (BOKOLIA)"/>
        <s v="HANUMAN ENTERPRISE (JHT)"/>
        <s v="HARA GOURI IRON STORES"/>
        <s v="HARDWARE CITY"/>
        <s v="HARDWARE HOUSE (SILAPATHAR)"/>
        <s v="HARDWARE HUB"/>
        <s v="HARI MOHAN TRADERS"/>
        <s v="HARI OM ENTERPRISE (GOLAGHAT)"/>
        <s v="HARI OM TRADERS (JALPAIGURI)"/>
        <s v="HARIOM HARDWARE (DHING)"/>
        <s v="HARSH ENTERPRISE"/>
        <s v="HARSHIT TRADERS"/>
        <s v="HAZARIKA HARDWARE"/>
        <s v="HERAMANI HARDWARE"/>
        <s v="HILLS HARDWARE &amp; GLASS"/>
        <s v="HIMADRI NATH"/>
        <s v="HIRALAL AGARWALA"/>
        <s v="HIRAMON PAUL"/>
        <s v="HIYA HARDWARE"/>
        <s v="HOLISTIC ENTERPRISES"/>
        <s v="HOQUE HARDWARE (BARPETA)"/>
        <s v="HRIT ENTERPRISE"/>
        <s v="HUSSAIN HARDWARE STORES"/>
        <s v="HUSSAINI TRADERS"/>
        <s v="ICICLE ENTERPRISES"/>
        <s v="IMRAN HARDWARE"/>
        <s v="INDIAN TRADING"/>
        <s v="IR ENTERPRISES"/>
        <s v="IRSHAD FLAYS BRICKS"/>
        <s v="ISLAM HARDWARE (PHULBARI)"/>
        <s v="ISLAM HARDWARE STORE - NLP"/>
        <s v="ISLAM TRADERS"/>
        <s v="J &amp; J TRADERS (KARIMGANJ)"/>
        <s v="J A SANGMA"/>
        <s v="J B STORES  (DHAKUAKHANA)"/>
        <s v="J K &amp; SONS"/>
        <s v="J K STEEL - KISHANGANJ"/>
        <s v="J K TRADERS (RONGPUR)"/>
        <s v="J P HARDWARE (BNC)"/>
        <s v="J S ENTERPRISE (NLP)"/>
        <s v="J. HARDWARE (SILCHAR)"/>
        <s v="J. SIDDIKA HARDWARE"/>
        <s v="J.A. LASKAR TRADERS"/>
        <s v="J.B.L HARDWARE"/>
        <s v="J.D. HARDWARE"/>
        <s v="J.H.ENTERPRISE"/>
        <s v="J.J. HARDWARE STORE"/>
        <s v="J.K ENTERPRISES"/>
        <s v="J.K. HARDWARE STORE"/>
        <s v="J.P.HARDWARE &amp; ELECTRICALS"/>
        <s v="J.P.TRADING - DBR"/>
        <s v="J.R. HOSES"/>
        <s v="J.S. HARDWARE"/>
        <s v="JACOBS' STAR ENTERPRISES"/>
        <s v="JADE MARKETING"/>
        <s v="JAGATI ENTERPRISE"/>
        <s v="JAGDAMBA ENTERPRISE"/>
        <s v="JAGDAMBA TRADERS - KUMARKHAND"/>
        <s v="JAGDAMBA TRADERS - SAIFGANJ"/>
        <s v="JAGDISH PRASAD GOPIKISHAN"/>
        <s v="JAI MAA LAXMI TRADERS (KURSELA)"/>
        <s v="JAI MATA DI TRADERS - SAHARSA"/>
        <s v="JAI SADAFAL LOHA BHANDAR"/>
        <s v="JAI SHREE RAM HARDWARE"/>
        <s v="JAI SHRI KRISHNA TRADERS"/>
        <s v="JAIN HARDWARE AND SUPPLIER"/>
        <s v="JAISWAL ENTERPRISES (TEZPUR)"/>
        <s v="JAISWAL HARDWARE"/>
        <s v="JAISWAL HARDWARE - BELHAR"/>
        <s v="JAISWAL TRADERS"/>
        <s v="JALAL HARDWARE"/>
        <s v="JALALGARH TRADERS"/>
        <s v="JALAN STEEL"/>
        <s v="JALLAN ENTERPRISE - GOL"/>
        <s v="JALPAIGURI ISPAT"/>
        <s v="JAMES ENTERPRISE"/>
        <s v="JAMIR HARDWARE"/>
        <s v="JAMIR STORE"/>
        <s v="JAMIR TRADERS (NLD)"/>
        <s v="JANANI HARDWARE SHOP"/>
        <s v="JANMONI HARDWARE AND SUPPLIERS"/>
        <s v="JAY MAA TRADERS"/>
        <s v="JAYESH ENTERPRISE"/>
        <s v="JAYRAM BHANDER"/>
        <s v="JENNY ENTERPRISE"/>
        <s v="JINTI HARDWARE"/>
        <s v="JITEN CONSTRUCTION"/>
        <s v="JMD ENTERPRISE"/>
        <s v="JOHN HARDWARE"/>
        <s v="JONNAM INFRASTRUCTURE"/>
        <s v="JOSHI ENTERPRISE"/>
        <s v="JOY DURGA CARRING CENTRE (AGR)"/>
        <s v="JOY GURU ENTERPRISE"/>
        <s v="JOY KALI HARDWARE'S"/>
        <s v="JOY MAA HARDWARE AND SANITARY"/>
        <s v="JOY RAM GLASS EMPORIUM"/>
        <s v="JOY SHIB SANKAR HARDWARE"/>
        <s v="JOYA ENTERPRISE"/>
        <s v="JOYGURU ENTERPRISE (LA)"/>
        <s v="JOYKALI HARDWARE (DMR)"/>
        <s v="JOYNARAYAN TRADERS"/>
        <s v="JOYRAM HARDWARE"/>
        <s v="JOYRAM SARKAR"/>
        <s v="JOYRAM TRADERS (AGARTALA)"/>
        <s v="JOYRAM VARIETIES"/>
        <s v="JOYTARA STORES"/>
        <s v="JRS TRADERS"/>
        <s v="JULIE ENTERPRISES"/>
        <s v="JUNAKY HARDWARE"/>
        <s v="JUWEL ENTERPRISE"/>
        <s v="JYOTI HARDWARE"/>
        <s v="JYOTSNA HARDWARE"/>
        <s v="K B HARDWARE (DARRANG)"/>
        <s v="K K TRADERS - NLP"/>
        <s v="K M AGENCY"/>
        <s v="K S HARDWARE (HAWAJAN)"/>
        <s v="K.A.TRADERS"/>
        <s v="K.B. TRADING"/>
        <s v="K.D. HARDWARE"/>
        <s v="K.K.ENTERPRISE"/>
        <s v="K.K.ENTERPRISES"/>
        <s v="K.L.&amp; SONS"/>
        <s v="K.S ENTERPRISES - GHY"/>
        <s v="K.V. ENTERPRISE"/>
        <s v="KABEER SALES AND CONSTRUCTION"/>
        <s v="KAIBALYANATH HARDWARE"/>
        <s v="KALI MATA HARDWARE STORES (UDAIPUR)"/>
        <s v="KALIMI HARDWARE STORES"/>
        <s v="KALITA ENTERPRISE"/>
        <s v="KALITA ENTERPRISE (LOKHRA)"/>
        <s v="KALITA ENTERPRISE (TEZPUR)"/>
        <s v="KALITA SUPPLY AGENCY"/>
        <s v="KALPANA HARDWARE-NGN"/>
        <s v="KALPANA STORE"/>
        <s v="KALPANA TRADING"/>
        <s v="KALUNG HARDWARE (OLD ZIRO)"/>
        <s v="KAMAKHYA HARDWARE (TEZPUR)"/>
        <s v="KAMAKHYA HARDWARE STORES"/>
        <s v="KAMAL HARDWARE"/>
        <s v="KAMAL HARDWARE STORES"/>
        <s v="KAMRUP ENTERPRISE"/>
        <s v="KAMRUP STEEL (GHY)"/>
        <s v="KANHAIYA ENTERPRISES (TEGHRA)"/>
        <s v="KANTA HARDWARE (CHOWKIDINGHEE)"/>
        <s v="KARANI ENTERPRISE (NGN)"/>
        <s v="KARIM ENTERPRISE"/>
        <s v="KARUNA ENTERPRISE (DRJG)"/>
        <s v="KARUNA ENTERPRISES"/>
        <s v="KASBA STEEL CENTRE"/>
        <s v="KASHBA TRADERS"/>
        <s v="KASIM TRADERS"/>
        <s v="KEJRIWAL BROTHERS (DIBRUGARH)"/>
        <s v="KESANG HARDWARE"/>
        <s v="KESHARI TRADING"/>
        <s v="KHAN HARDWARE"/>
        <s v="KHAN HARDWARE (LA)"/>
        <s v="KHARBULI ENTERPRISE"/>
        <s v="KHETAN TRADERS"/>
        <s v="KHURAI STEEL"/>
        <s v="KIHO ENTERPRISE"/>
        <s v="KIM KIM HARDWARE "/>
        <s v="KIPA STEEL"/>
        <s v="KIRAN TRADERS (GARHBANAILI)"/>
        <s v="KISHORE STEEL CENTRE"/>
        <s v="KM &amp; SONS ENTERPRISES"/>
        <s v="KN &amp; SON''S VARIETY STORE"/>
        <s v="KOLKATA IRON AND STEEL"/>
        <s v="KOLKATA IRON STORE"/>
        <s v="KP HARDWARE"/>
        <s v="KRISHNA ENTERPRISE"/>
        <s v="KRISHNA ENTERPRISES (GOTHRA)"/>
        <s v="KRISHNA ENTERPRISES (PURNIA)"/>
        <s v="KRISHNA HARDWARE"/>
        <s v="KRISHNA HARDWARE (LA)"/>
        <s v="KRISHNA KUMAR GHOSH AND SONS"/>
        <s v="KRISHNA TRADERS"/>
        <s v="KSHIRODA HARDWARE"/>
        <s v="KSP ENTERPRISES"/>
        <s v="KUHI &amp; NEHA ENTERPRISE"/>
        <s v="KUNJA TRADING"/>
        <s v="KYONG ENTERPRISES"/>
        <s v="KYRSHAN GYNDIANG"/>
        <s v="L &amp; L STEEL AND HOUSE AGENCY"/>
        <s v="L K ENTERPRISE (TEZ)"/>
        <s v="L SADI STORE"/>
        <s v="L. PYNGROPE HARDWARE"/>
        <s v="L.L HARDWARE STORE"/>
        <s v="L.R.R ENTERPRISE"/>
        <s v="LADLI TRADING"/>
        <s v="LAISHRAM BIRAMANGOL SINGH"/>
        <s v="LAKHIMI HARDWARE"/>
        <s v="LAKHIPUR SEED HOUSE"/>
        <s v="LAKSHMI NARAYAN HARDWARE"/>
        <s v="LALREM BUSINESS ENTERPRISE"/>
        <s v="LAXMAN SAHA (AGARTALA)"/>
        <s v="LAXMI AGENCY"/>
        <s v="LAXMI ENTERPRISE - JHT"/>
        <s v="LAXMI ENTERPRISES (BANKA)"/>
        <s v="LAXMI HARDWARE STORES (DIBRUGARH)"/>
        <s v="LAXMI KRISHI KENDRA"/>
        <s v="Laxmi Narayan Enterprise"/>
        <s v="LAXMI NARAYAN OM PRAKASH"/>
        <s v="LAXMI STORES (GOL)"/>
        <s v="LAXMI TRADERS (SITAMARHI)"/>
        <s v="LEGONG AGENCY"/>
        <s v="LILA ENTERPRISE"/>
        <s v="LILA HARDWARE"/>
        <s v="LITAN DEBNATH - DMR"/>
        <s v="LOKENATH HARDWARE (DINHATA)"/>
        <s v="LOKNATH BUILDERS (D. DINAJPUR)"/>
        <s v="LOKNATH ENTERPRIME"/>
        <s v="LOUHA BHANDAR"/>
        <s v="LUCKY ENTERPRISE"/>
        <s v="LUCKY ENTERPRISES - PARIHAR"/>
        <s v="LUCKY HARDWARE"/>
        <s v="LUCKY HARDWARE STORE"/>
        <s v="LUKHURAKHAN HARDWARE &amp; FABRICATION"/>
        <s v="LYNGDOH HARDWARE (JOWAI)"/>
        <s v="LYNGDOH SALES CORPORATION"/>
        <s v="M &amp; M STORE (AIZWAL)"/>
        <s v="M &amp; T ENTERPRISES (BELWA)"/>
        <s v="M B TRADERS"/>
        <s v="M K  ENTERPRISE (LA)"/>
        <s v="M M ENTERPRISES"/>
        <s v="M M HARDWARE"/>
        <s v="M M TRADERS"/>
        <s v="M P ENTERPRISE"/>
        <s v="M S ENTERPRISE"/>
        <s v="M TRADERS"/>
        <s v="M.B. ENTERPRISE"/>
        <s v="M.B. ENTERPRISE (KOKRAJHAR)"/>
        <s v="M.B. HARDWARE"/>
        <s v="M.B.STEEL"/>
        <s v="M.B.TRADING CO."/>
        <s v="M.H. ENTERPRISE"/>
        <s v="M.M HARDWARE"/>
        <s v="M.M.HARDWARE STORE"/>
        <s v="M.R. STEEL HOUSE"/>
        <s v="M.S.TRADING"/>
        <s v="M/S DARANG"/>
        <s v="M/S GITA DEVI PRASAD"/>
        <s v="M/S MOHIT PAUL"/>
        <s v="M/s PAUL HARDWARE STORES"/>
        <s v="MAA BELA HARDWARE STORE"/>
        <s v="MAA BHABANI HARDWARE"/>
        <s v="MAA BHAWANI HARDWARE (NGN)"/>
        <s v="MAA BHAWANI STORE"/>
        <s v="MAA BHAWANI TRADERS - KOLASHI"/>
        <s v="MAA BUILDERS"/>
        <s v="MAA CHARU HARDWARE"/>
        <s v="MAA DURGA ENTERPRISE (DHARAMPUR)"/>
        <s v="MAA DURGA TRADERS"/>
        <s v="MAA DURGA TRADERS (BARHARA KOTHI)"/>
        <s v="MAA ENTERPRISE"/>
        <s v="MAA ENTERPRISE - LA"/>
        <s v="MAA ENTERPRISE (DEHABOND)"/>
        <s v="MAA ENTERPRISE (GUWAHATI)"/>
        <s v="MAA ENTERPRISE-GHY"/>
        <s v="MAA HARDWARE"/>
        <s v="MAA HARDWARE - LA"/>
        <s v="MAA HARDWARE - NCH"/>
        <s v="MAA HARDWARE (NAGAON)"/>
        <s v="MAA HARDWARE-SIVASAGAR"/>
        <s v="MAA KALI BUILDERS"/>
        <s v="MAA KALI ENTERPRISE"/>
        <s v="MAA KALI HARDWARE"/>
        <s v="MAA KALI STORES"/>
        <s v="MAA KAMAKHYA ENTERPRISE"/>
        <s v="MAA KAMAKHYA ENTERPRISE (GHY)"/>
        <s v="MAA KAMAKHYA HARDWARE"/>
        <s v="MAA KAMAKHYA HARDWARE (TEZPUR)"/>
        <s v="MAA KAMAKHYA METAL"/>
        <s v="MAA KARNI STEEL"/>
        <s v="MAA LAXMI HARDWARE"/>
        <s v="MAA LAXMI TRADERS (JICHHO)"/>
        <s v="MAA MANASA HARDWARE (HOJAI)"/>
        <s v="MAA MANASHA ENTERPRISE"/>
        <s v="MAA MANASHA HARDWARE"/>
        <s v="MAA MANI IRON STORES"/>
        <s v="MAA MEHARESWARI CARRING CENTRE"/>
        <s v="MAA SHANTI TRADERS"/>
        <s v="MAA SHARDA CEMENT AGENCY"/>
        <s v="MAA SHARDA IRON STORE"/>
        <s v="MAA SHARDA TRADER (SULTANGANJ)"/>
        <s v="MAA TARA ENTERPRISES - SONBARSA"/>
        <s v="MAA TARA TRADING (DARJEELING)"/>
        <s v="MAA TRADERS (BOKAJAN)"/>
        <s v="MAA TRIPURASWARI CONSTRUCTION"/>
        <s v="MAAHABOLI ENTERPRISE"/>
        <s v="MAAKALI ENTERPRISE (AGARTALA)"/>
        <s v="MADAN GOPAL TRADERS (AGARTALA)"/>
        <s v="MAHABIR HARDWARE - GLGT"/>
        <s v="MAHABIR HARDWARE (DOOM DOOMIA)"/>
        <s v="MAHABIR PRASAD MAHENDRA KUMAR"/>
        <s v="MAHADEB BHANDER"/>
        <s v="MAHADEV STEEL"/>
        <s v="MAHADEV TRADERS"/>
        <s v="MAHADEV TRADERS - JALSIMAN"/>
        <s v="MAHADEV TRADERS - PALASI"/>
        <s v="MAHALAXMI ENTERPRISE - DRG"/>
        <s v="MAHALAXMI HARDWARE (DHEMAJI)"/>
        <s v="MAHALAXMI HARDWARES (D.DINAJPUR)"/>
        <s v="MAHALAXMI TRADERS (MUZAFFARPUR)"/>
        <s v="MAHANAM CONSTRUCTION"/>
        <s v="MAHANTA AND CO. HARDWARE"/>
        <s v="MAHATO FERTILIZER AND SEEDS"/>
        <s v="MAHAVEER TRADERS (KHODAWANPUR)"/>
        <s v="MAHE TRADERS"/>
        <s v="MAHENDRA KUMAR SURANA"/>
        <s v="MAHENDRA MARBLE HARDWARE"/>
        <s v="MAHESH HARDWARE"/>
        <s v="MAHESH HARDWARE (BHALUKPONG)"/>
        <s v="MAHESH MAHESWARI"/>
        <s v="MAHESH STORE"/>
        <s v="MAHESH TRADERS (AP)"/>
        <s v="MAHESHWARI ENTERPRISES"/>
        <s v="MAHESWARI CEMENT AGENCY - ALIPURDUAR"/>
        <s v="MAL CEMENT STORES"/>
        <s v="MALAKAR HARDWARE"/>
        <s v="MAMTA ENTERPRISES"/>
        <s v="MAMTA HARDWARE"/>
        <s v="MAMTA HARDWARE STORES"/>
        <s v="MANDAL &amp; SONS"/>
        <s v="MANDAL ENTERPRISE"/>
        <s v="MANDAL HARDWARE - PANJIPARA"/>
        <s v="MANISH TRADING"/>
        <s v="MANISH TRADING CO."/>
        <s v="MANJAR TRADERS AND BUILDING MATERIAL"/>
        <s v="MANJU ENTERPRISE"/>
        <s v="MANJU HARDWARE"/>
        <s v="MANNAT TRADERS"/>
        <s v="MANORAMA HARDWARE STORE - LA"/>
        <s v="MARPI WIRE PRODUCT"/>
        <s v="MARUTI ASSOCIATES"/>
        <s v="MARUTI HARDWARE (SIB)"/>
        <s v="MASUM HARDWARE"/>
        <s v="MASUMA JANNATUL AKTAR"/>
        <s v="MATADI BUILDERS"/>
        <s v="MATRI HARDWARE"/>
        <s v="MAYA HARDWARE STORES (LA)"/>
        <s v="MAYUKH ENTERPRISE"/>
        <s v="MAZUMDER BROTHERS"/>
        <s v="MAZUMDER ENTERPRISE"/>
        <s v="MAZUMDER HARDWARE"/>
        <s v="MD ASHIF ALI"/>
        <s v="MD EMRAN ALI KHAN"/>
        <s v="MD FIROJ ALI"/>
        <s v="MD NAJIM UDDIN (KAMPUR)"/>
        <s v="MD SAHAJAHAN"/>
        <s v="MEGHA TRADE CENTRE"/>
        <s v="MEMO HARDWARE AGENCY"/>
        <s v="MEZ &amp; CO HARDWARE"/>
        <s v="MI HARDWARE &amp; CEMENT"/>
        <s v="MIDLAND BUSINESS ENTERPRISE"/>
        <s v="MILAN CHANDRA SARKAR"/>
        <s v="MIRA HARDWARE"/>
        <s v="MISHRA HARDWARE - TEZ"/>
        <s v="MITHI TRADING CO."/>
        <s v="MITRA ENTERPRISE"/>
        <s v="MMR HARDWARE STORE"/>
        <s v="MODAK ENTERPRISE"/>
        <s v="MODAK IRON AGENCY"/>
        <s v="MODAK TRADERS (AGARTALA)"/>
        <s v="MODERN HARDWARE"/>
        <s v="MOINA STORES"/>
        <s v="MOKTADER ENTERPRISE"/>
        <s v="MOLLAH ENTERPRISE"/>
        <s v="MOMTAZ HARDWARE"/>
        <s v="MON KAMONA HARDWARE"/>
        <s v="MONORANJAN DAS"/>
        <s v="MONOSA STORES (DMR)"/>
        <s v="MOON HARDWARE &amp; STEEL FABRICATION"/>
        <s v="MOON STAR HARDWARE STORES"/>
        <s v="MOROMI ENTERPRISE"/>
        <s v="MOURYA IRON TRADERS"/>
        <s v="MOZNU HARDWARE SHOP (LA)"/>
        <s v="MRINAL KANTI SAHA"/>
        <s v="MRT STORE"/>
        <s v="MUHAFIZ ENTERPRISE"/>
        <s v="MUKESH TRADERS - UDAKISHUNGANJ"/>
        <s v="MUKTA HARDWARE"/>
        <s v="MUNCHUN TRADERS"/>
        <s v="MUNNA ENTERPRISE"/>
        <s v="MURARI MOHAN RETAIL"/>
        <s v="MUSTAKIM HARDWARE"/>
        <s v="N B SUPPLIERS"/>
        <s v="N C STORE"/>
        <s v="N NADAW STORE"/>
        <s v="N PATOWARY HARDWARE"/>
        <s v="N S TRADE AGENCY"/>
        <s v="N.A. ENTERPRISE"/>
        <s v="N.D. ENTERPRISE (SAUDANGI)"/>
        <s v="N.H. HARDWARE"/>
        <s v="N.I.HARDWARE"/>
        <s v="N.J. HARDWARE"/>
        <s v="N.N.N ENTERPRISES"/>
        <s v="N.P. HARDWARE - MNP"/>
        <s v="N.W. ENTERPRISE"/>
        <s v="N/S HARDWARE &amp; STEEL"/>
        <s v="NABA KUMAR SAHA"/>
        <s v="NADIA HARDWARE"/>
        <s v="NAHAR TRADERS"/>
        <s v="NAMAMI ENTERPRISES"/>
        <s v="NANDA KISHORE PRASAD"/>
        <s v="NANDALAL ENTERPRISE"/>
        <s v="NANDINI ENTERPRISES"/>
        <s v="NARGIS HARDWARE"/>
        <s v="NATH BROTHERS &amp; HARDWARE"/>
        <s v="NATH HARDWARE"/>
        <s v="NATH VARIETY STORE"/>
        <s v="NATHU HARDWARE "/>
        <s v="NATIONAL ENTERPRISE"/>
        <s v="NATIONAL HARDWARE STORES"/>
        <s v="NATIONAL TRADING CO"/>
        <s v="NAYAN CARRYING CENTRE (UDAIPUR)"/>
        <s v="NAYRA ENTERPRISES"/>
        <s v="NEERAJ TRADERS (MNP)"/>
        <s v="NEW AMIN HARDWARE(MORIGAON)"/>
        <s v="NEW ASSAM HARDWARE (TEOK)"/>
        <s v="NEW BHAWANI HARDWARE - NLP"/>
        <s v="NEW BOLBAM"/>
        <s v="NEW BURIMA HARDWARE"/>
        <s v="NEW CHANDIMATA TRADERS"/>
        <s v="NEW J P HARDWARE (TEZPUR)"/>
        <s v="NEW LASKAR TRADER'S"/>
        <s v="NEW MADAN GOPAL HARDWARE"/>
        <s v="NEW MAHENDRA BHANDAR"/>
        <s v="NEW MINA HARDWARE"/>
        <s v="NEW SUMAN ENTERPRISE"/>
        <s v="NEW TARUN HARDWARE STORE"/>
        <s v="NIBEDITA DEPARTMENTAL SHOP"/>
        <s v="NIDEESHWARAM HARDWARE"/>
        <s v="NIKHIL KUMAR CHOWDHURY"/>
        <s v="NIKU HARDWARE"/>
        <s v="NILACHAL PAINTS &amp; SANITARY"/>
        <s v="NIMESH ENTERPRISE"/>
        <s v="NIRANJAN HARDWARE STORES"/>
        <s v="NIRMAL ENTERPRISE"/>
        <s v="NIRMAL HARDWARE"/>
        <s v="NIRMAN UDYOG"/>
        <s v="NISHIGANJ BUILDERS"/>
        <s v="NORTH EAST HARDWARE - LA"/>
        <s v="NUNG ENTERPRISE"/>
        <s v="NUR ENTERPRISE - SAMASPUR"/>
        <s v="NUR ISLAM ENTERPRISE"/>
        <s v="NY ENTERPRISES"/>
        <s v="OJA HARDWARE (KOLONGPAR)"/>
        <s v="OM ENTERPRISES - APN"/>
        <s v="OM HARDWARE"/>
        <s v="OM SHANTI TRADERS"/>
        <s v="OM SHIV MAHAKALI LAXMI TRADERS"/>
        <s v="OM SRI GANESH TRADING CO"/>
        <s v="OM TRADERS (SIL)"/>
        <s v="OM TRADING"/>
        <s v="OMIOO HARDWARE"/>
        <s v="OMKER ROY"/>
        <s v="ONN AGENCY"/>
        <s v="OSMAN HARDWARE"/>
        <s v="P B HARDWARE"/>
        <s v="P C STEEL"/>
        <s v="P.D. ENTERPRISE - NLP"/>
        <s v="P.K ENTERPRISE (AMGURI)"/>
        <s v="P.K. HARDWARE STORE"/>
        <s v="P.K.ENTERPRISE(LOWER ASSAM)"/>
        <s v="P.K.IRON STORES"/>
        <s v="P.PHAWA"/>
        <s v="P.S. ENTERPRISE (AGT)"/>
        <s v="P.S. HARDWARE"/>
        <s v="P.S.ENTERPRISE (GUWAHATI)"/>
        <s v="PABAN AGARWALA"/>
        <s v="PAL BUILDERS (D DINAJPUR)"/>
        <s v="PALIT ENTERPRISE"/>
        <s v="PANKAJ AGARWAL (SIKKIM)"/>
        <s v="PANKAJ CEMENT STORE"/>
        <s v="PANKAJ KUMAR CHAUDHARI"/>
        <s v="PANNALAL ENTERPRISES"/>
        <s v="PAONA ENTERPRISES"/>
        <s v="PAPPU KRISHI KENDRA"/>
        <s v="PARBIN ENTERPRISE"/>
        <s v="PARIJAT STEEL (GHY)"/>
        <s v="PARISMITA ENTERPRISE"/>
        <s v="PARTHA DAS - AGT"/>
        <s v="PAUL CONSTRUCTION (KHARIA)"/>
        <s v="PAUL ENTERPRISE - AGT"/>
        <s v="PAUL HARDWARE"/>
        <s v="PAUL HARDWARE - SALBARI"/>
        <s v="PAUL HARDWARES (CACHAR)"/>
        <s v="PAUL HARDWARES (UDAIPUR)"/>
        <s v="PAWAN ENTERPRISE"/>
        <s v="PAWAN KUMAR SAHU - TURA"/>
        <s v="PICK ME"/>
        <s v="PINKI HARDWARE - NGN"/>
        <s v="PODDAR STEEL TRADING"/>
        <s v="PODDER CONSTRUCTION"/>
        <s v="PODDER HARDWARE (UDP)"/>
        <s v="POHAR TRADERS (MAZDIA)"/>
        <s v="POLO HILLS MACHINERY &amp; HARDWARE"/>
        <s v="POPULAR ENTERPRISE"/>
        <s v="POPULAR TRADING"/>
        <s v="PRADIP H/W STORES"/>
        <s v="PRADIP KUMAR SAHA"/>
        <s v="PRADIP SAHA"/>
        <s v="PRADIP STORE (RAJMAI)"/>
        <s v="PRAGATI ENTERPRISE"/>
        <s v="PRANATI HARDWARE"/>
        <s v="PRASAD HARDWARE"/>
        <s v="PRASAD TRADERS (LA)"/>
        <s v="PRATIBHA HARDWARE"/>
        <s v="PRATIK HARDWARE"/>
        <s v="PRATIMA STORE"/>
        <s v="PRAVEER ENTERPRISE"/>
        <s v="PRINCE HARDWARE"/>
        <s v="PRINCE TRADERS - BARAHAT"/>
        <s v="PRIYA CARRING CENTRE"/>
        <s v="PRIYA HARDWARE"/>
        <s v="PRIYAMBANI STORES"/>
        <s v="PRIYANKA CEMENT SALES AGENCY"/>
        <s v="PROBIR HARDWARE"/>
        <s v="PROMILA BUILDERS"/>
        <s v="PUJA ENTERPRISE"/>
        <s v="PUNAM TRADING"/>
        <s v="PURBANCHAL HARDWARE (DEMOW)"/>
        <s v="PURBANCHAL HARDWARE (TEZPUR)"/>
        <s v="PURBANCHAL UDYOG (DIB)"/>
        <s v="PURBASHA ENTERPRISE"/>
        <s v="PURNA HARDWARE STORES"/>
        <s v="PURNIMA STORE"/>
        <s v="PUSHPA TRADERS"/>
        <s v="R BROTHER &amp; SONS"/>
        <s v="R D STORE"/>
        <s v="R I ENTERPRISE"/>
        <s v="R K BUILDING AND MATERIALS"/>
        <s v="R K ENTERPRISES"/>
        <s v="R K HARDWARE (TURA)"/>
        <s v="R K TRADING (SILCHAR)"/>
        <s v="R P ENTERPRISE"/>
        <s v="R P STORE (AIZWAL)"/>
        <s v="R R HARDWARE"/>
        <s v="R V HARDWARE AND STORE"/>
        <s v="R.B. STORE - NLD"/>
        <s v="R.D.D.HARDWARE"/>
        <s v="R.H.ENTERPRISE"/>
        <s v="R.K ENTERPRISES"/>
        <s v="R.K. ENTERPRISES"/>
        <s v="R.K. STEEL - COOCHBIHAR"/>
        <s v="R.K. TRADING"/>
        <s v="R.K.ENTERPRISE (NALBARI)"/>
        <s v="R.K.HARDWARE STORE - NLP"/>
        <s v="R.K.STEEL (NEW)"/>
        <s v="R.M. TRADERS (SILCHAR)"/>
        <s v="R.N. ENTERPRISE"/>
        <s v="R.P.TRADERS"/>
        <s v="R.S. TRADERS"/>
        <s v="R&amp;C ENTERPRISE"/>
        <s v="RABBANI &amp; CO. "/>
        <s v="RABEN KALITA ENTERPRISE"/>
        <s v="RADHA HARDWARE"/>
        <s v="RADHA TRADERS"/>
        <s v="RADHESHYAM IRON"/>
        <s v="RADHIKA ENTERPRISE"/>
        <s v="RAFIK HARDWARE"/>
        <s v="RAHIMIAH STEEL"/>
        <s v="RAHMAT ENTERPRISE"/>
        <s v="RAHUL HARDWARE"/>
        <s v="RAHUL TRADERS (GHY)"/>
        <s v="RAHUL TRADEWING PVT. LTD."/>
        <s v="RAJ ENTERPRISE - CHANCHAL"/>
        <s v="RAJ HARDWARE (DARRANG)"/>
        <s v="RAJ LAXMI AJENCIES"/>
        <s v="RAJ VIKASH STEEL CENTRE"/>
        <s v="RAJA HARDWARES AND SUPPLIERS"/>
        <s v="RAJA TRADING"/>
        <s v="RAJASTHAN MARBELS AND HARDWARE"/>
        <s v="RAJBIR HARDWARE STORE"/>
        <s v="RAJESH HARDWARE SHOP-HOJAI"/>
        <s v="RAJESH TRADE &amp; AGENCY"/>
        <s v="RAJESH TRADERS (TSK)"/>
        <s v="RAJIA HARDWARE"/>
        <s v="RAJIV RANJAN ENTERPRISES"/>
        <s v="RAJIV TRADERS (GHY)"/>
        <s v="RAJKHOWA HARDWARE (NLP)"/>
        <s v="RAJU ENTERPRISES - RANIPOOL"/>
        <s v="RAKESH STORES"/>
        <s v="RAKSHIT CYCLE &amp; HARDWARE"/>
        <s v="RAM JANKI TRADERS"/>
        <s v="RAM KAMAL BHANDER"/>
        <s v="RAMA ENTERPRISES - YANGANG"/>
        <s v="RAMCHANDRA JAYPRAKASH"/>
        <s v="RAMKRISHNA ENTERPRISE (DHALAI)"/>
        <s v="RAMKRISHNA ENTERPRISE(PANISAGAR)"/>
        <s v="RAMKRISHNA HARDWARE - BIRPARA"/>
        <s v="RAMKRISHNA HARDWARE-DIMA HASAO"/>
        <s v="RAMKRISHNA IRON"/>
        <s v="RAMKRISHNA TRADERS (JIRANIA)"/>
        <s v="RAMTHAKUR IRON"/>
        <s v="RAMTHAKUR TRADING CO."/>
        <s v="RANGAMOYEE"/>
        <s v="RANI ENTERPRISES"/>
        <s v="RANI SATI TRADING CO."/>
        <s v="RANUP BODO"/>
        <s v="RATAN SARKAR"/>
        <s v="RAVI STORE"/>
        <s v="RAZIYA ENTERPRISES"/>
        <s v="REKHA HARDWARE"/>
        <s v="RENU BEGUM STORE"/>
        <s v="REZA HARDWARE"/>
        <s v="RIDGE ENTERPRISES - APN"/>
        <s v="RIJINA BEGUM"/>
        <s v="RISHI ENTERPRISE"/>
        <s v="RIYA HARDWARE"/>
        <s v="RK TRADERS"/>
        <s v="ROHAN TRADERS"/>
        <s v="ROHIT TRADERS"/>
        <s v="Rohul Hardware"/>
        <s v="RORO POLYMERS"/>
        <s v="ROSHAN HARDWARE"/>
        <s v="ROSHNI ENTERPRISES"/>
        <s v="ROSHNI TRADING"/>
        <s v="ROTHIN BARMAN"/>
        <s v="ROY CYCLE STORES"/>
        <s v="ROY ENTERPRISE (DHALESWAR)"/>
        <s v="ROY ENTERPRISE (SILIGURI)"/>
        <s v="ROY HARDWARE"/>
        <s v="ROY HARDWARE STORE (LALUK)"/>
        <s v="ROY SUPPLIERS"/>
        <s v="ROYAL CEMENTS"/>
        <s v="ROYAL ENTERPRISE"/>
        <s v="ROYAL ENTERPRISE-AP"/>
        <s v="RS ENTERPRISE"/>
        <s v="RS HARDWARE &amp; SUPPLIER"/>
        <s v="RUDRA STEEL &amp; CONSTRUCTION COMPANY"/>
        <s v="RUHI ENTERPRISE"/>
        <s v="RUKMANI ENTERPRISE (JORHAT)"/>
        <s v="RUKSHANA HARDWARE"/>
        <s v="RUMANA HARDWARES"/>
        <s v="RUNA ENTERPRISE"/>
        <s v="RUPALI HARDWARE"/>
        <s v="RUPAM ENTERPRISE (JALPAIGURI)"/>
        <s v="RUPJYOTI ENTERPRISE"/>
        <s v="RUPNAGAR HARDWARE (GHY)"/>
        <s v="S A ENTERPRISE (HALLIDAYGANJ)"/>
        <s v="S C ENTERPRISES"/>
        <s v="S D SHIRA"/>
        <s v="S K TRADERS - PURNIA"/>
        <s v="S K TRADING"/>
        <s v="S K TRADING (NLD)"/>
        <s v="S K TRADING CO. (LUMDING)"/>
        <s v="S R BUILDERS"/>
        <s v="S S ENTERPRISE-DARRANG"/>
        <s v="S S HARDWARE"/>
        <s v="S S STORE"/>
        <s v="S.A. ENTERPRISE"/>
        <s v="S.A.AGENCY"/>
        <s v="S.B. ENTERPRISE - SIL"/>
        <s v="S.B. HARDWARE"/>
        <s v="S.B.ENTERPRISE (CHHAYGAON)"/>
        <s v="S.B.TIMBER"/>
        <s v="S.I.R ENTERPRISE"/>
        <s v="S.J.TRADERS"/>
        <s v="S.K.HARDWARE (JORHAT)"/>
        <s v="S.K.HARDWARE STORES (TURA)"/>
        <s v="S.M.ENTERPRISE"/>
        <s v="S.M.ENTERPRISE (LA)"/>
        <s v="S.N.HARDWARE (NAGAON)"/>
        <s v="S.S. ENTERPRISE (SIBSAGAR)"/>
        <s v="SABITA DAM"/>
        <s v="SABITRI LAHA"/>
        <s v="SABNUR HARDWARE"/>
        <s v="SADHAN ENTERPRISE"/>
        <s v="SADHANA ENTERPRISE (MATHURABAGAN)"/>
        <s v="SAH ENTERPRISES"/>
        <s v="SAH TRADERS"/>
        <s v="SAH TRADERS - SIKTY"/>
        <s v="SAHA &amp; CO."/>
        <s v="SAHA CONSTRUCTION"/>
        <s v="SAHA HARDWERE"/>
        <s v="SAHA TRADERS"/>
        <s v="SAI HARDWARE"/>
        <s v="SAIKIA ENTERPRISE"/>
        <s v="SAIKIA HARDWARE (NLP)"/>
        <s v="SAIKIA HARDWARE-NGN"/>
        <s v="SAILOLIANA ENTERPRISE"/>
        <s v="SAINI HARDWARE"/>
        <s v="SALAM SUPPLIERS"/>
        <s v="SALEN ENTERPRISE"/>
        <s v="SAMAD HARDWARE"/>
        <s v="SAMCHO HARDWARE TRADE AGENCY"/>
        <s v="SAMYO HARDWARE (SHILLONG)"/>
        <s v="SANDHYA HARDWARE (JAMUNAMUKH)"/>
        <s v="SANDHYA HARDWARE STORES"/>
        <s v="SANDIP AGARWAL"/>
        <s v="SANDIP KUMAR NIMODIA"/>
        <s v="SANGAM ENTERPRISE"/>
        <s v="SANGO ENTERPIRSES"/>
        <s v="SANJAY BISWAS"/>
        <s v="SANJIB KUMAR PAUL"/>
        <s v="SANJITA HARDWARE"/>
        <s v="SANNI STEEL"/>
        <s v="SANTOSH ROY"/>
        <s v="SANTOSHI TRADERS"/>
        <s v="SARADA TRADING"/>
        <s v="SARALA ENTERPRISE"/>
        <s v="SARDA TRADE CORPORATION"/>
        <s v="SARITA TRADING"/>
        <s v="SARMA HARDWARE(GUWAHATI)"/>
        <s v="SARMA STORE"/>
        <s v="SAROI ENGG &amp; FEBRICATION"/>
        <s v="SARSWATI ENTERPRISES"/>
        <s v="SASWAT"/>
        <s v="SATI TRADING CO"/>
        <s v="SATYA RANJAN ROY"/>
        <s v="SATYAM HARDWARE - AP"/>
        <s v="SAURABH HARDWARE"/>
        <s v="SAWANG TRADERS"/>
        <s v="SAYAN STEEL"/>
        <s v="SEDES ENTERPRISE"/>
        <s v="SEEMA TRADERS"/>
        <s v="SEMINGTON MARAK"/>
        <s v="SENCHOWA HARDWARE"/>
        <s v="SETHIA ENTERPRISES"/>
        <s v="SHAHIN AMEEN"/>
        <s v="SHANKAR  HARDWARE"/>
        <s v="SHANKAR BHANDAR (DARANG)"/>
        <s v="SHANKAR HARDWARE"/>
        <s v="SHANKAR ROY"/>
        <s v="SHANTA TRADERS"/>
        <s v="SHANTI ENTERPRISE"/>
        <s v="SHANTI SUPPLY"/>
        <s v="SHANTI TRADE"/>
        <s v="SHANTIPUR HARDWARE STORE"/>
        <s v="SHARADA STEEL"/>
        <s v="SHARMA BUILDERS"/>
        <s v="SHARMA H.W. STORES"/>
        <s v="SHARMA HARDWARE (NAGAON)"/>
        <s v="SHEKINA ENTERPRISE"/>
        <s v="SHERPA TRADING CO"/>
        <s v="SHEW HARDWARE (JORHAT)"/>
        <s v="SHIBANI ENTERPRISES"/>
        <s v="SHIKHA HARDWARE"/>
        <s v="SHIRA HARDWARE STORE (TURA)"/>
        <s v="SHIV BHANDAR (NLP)"/>
        <s v="SHIV ENTERPRISE"/>
        <s v="SHIV ENTERPRISES - BIHAT"/>
        <s v="SHIV KHAD BEEJ BHANDAR"/>
        <s v="SHIV SAI SUPPLIER"/>
        <s v="SHIV SANKAR HARDWARE"/>
        <s v="SHIV SANKAR SANITARY &amp; HARDWARE STORES - AGT"/>
        <s v="SHIV SHAKTI HARDWARE"/>
        <s v="SHIV SHAKTI HARDWARE (JOR)"/>
        <s v="SHIV SHAKTI TRADERS (KURHAN)"/>
        <s v="SHIV TRADERS - SAKRA"/>
        <s v="SHIVA TRADERS (MAJORGANJ)"/>
        <s v="SHIVA TRADING AND COMPANY"/>
        <s v="SHIVAA ENTERPRISES"/>
        <s v="SHIVAM ENTERPRISE (GHY)"/>
        <s v="SHIVAM HARDWARE"/>
        <s v="SHIVAM HARWDARE (LA)"/>
        <s v="SHIVAM KRISHI KENDRA"/>
        <s v="SHIVAM STEEL"/>
        <s v="SHIVAM TRADING"/>
        <s v="SHREE GAJRAJ BUILDERS"/>
        <s v="SHREE GANESH ENTERPRISE (GHY)"/>
        <s v="SHREE GANESH HARDWARE (TEZPUR)"/>
        <s v="SHREE GANESH STEEL"/>
        <s v="SHREE GANESH TRADERS"/>
        <s v="Shree Hari Hardware"/>
        <s v="SHREE KAMLA ENTERPRISES"/>
        <s v="SHREE KANHAIYA HARDWARE STORE"/>
        <s v="SHREE KRISHNA HARDWARE - NAYARHAT"/>
        <s v="SHREE RADHA ENTERPRISES"/>
        <s v="SHREE SASHI STORE - NLD"/>
        <s v="SHREE SHYAM HARDWARE"/>
        <s v="SHREE SHYAM TRADERS"/>
        <s v="SHREE TRADERS"/>
        <s v="SHREEPUR HARDWARE"/>
        <s v="SHRI DROSTAR LYNGDOH"/>
        <s v="SHRI ELECTRICALS &amp; HARDWARES"/>
        <s v="SHRI KHRAWBOR LYNGKHOI"/>
        <s v="SHRI RAM ENTERPRISES"/>
        <s v="SHRI VISHWAKARMA TRADERS - HASANPUR"/>
        <s v="SHUBHAM ENTERPRISES"/>
        <s v="SHUBHAM TRADERS (BHARRAHI BAZAR)"/>
        <s v="SHYAM CONSTRUCTION &amp; SUPPLIERS"/>
        <s v="SHYAM ENTERPRISE"/>
        <s v="SHYAM ENTERPRISES (THAKURGANJ)"/>
        <s v="SHYAM HARDWARE STORES"/>
        <s v="SHYAM PLY HOUSE"/>
        <s v="SHYAM STEEL"/>
        <s v="SHYAM TRADERS (SIL)"/>
        <s v="SHYAMALI STORES"/>
        <s v="SHYAMANTAMONI HARDWARE STORES"/>
        <s v="SIBA INFRATECH"/>
        <s v="SIBANATH HARDWARE (MOR)"/>
        <s v="SIDDIQUEE ENTERPRISES"/>
        <s v="SILASAKHU HARDWARE &amp; ELECTRICALS"/>
        <s v="SINDHU AGRIWARE"/>
        <s v="SINGH TRADE &amp; COMMERCE"/>
        <s v="SINHA MARKETING"/>
        <s v="SIPRA TRADERS"/>
        <s v="SIRISH HARDWARE"/>
        <s v="SMA ENTERPRISES"/>
        <s v="SMTI KISETEULE ZEME"/>
        <s v="SNOWDROP HARDWARE"/>
        <s v="SOBHA IRON &amp; STEEL"/>
        <s v="SOMAYA HARDWARE"/>
        <s v="SONA BRICKS AND TRADERS"/>
        <s v="SONAPUR CEMENT CENTRE"/>
        <s v="SONOWAL HARDWARE AND FURNITURE"/>
        <s v="SOUTHERN BREEZE"/>
        <s v="SPINGSHON MAWLIEH"/>
        <s v="SR BUILDERS"/>
        <s v="SR ENTERPRISE"/>
        <s v="SREE BALAJI HARDWARE STORES"/>
        <s v="SREE BHANDER (SP FIRM)"/>
        <s v="SREE GONESH CEMENT AND HARDWARE"/>
        <s v="SREE KRISHNA TRADE AGENCY"/>
        <s v="SREEMA TRADERS - SILCHAR"/>
        <s v="SREEMOYEE HARDWARE"/>
        <s v="SRI GANPATI TRADERS (PILKHI)"/>
        <s v="SRI HANUMAN ENTERPRISES (DARJEELING)"/>
        <s v="SRI JAGDAMBA HARDWARE STORES"/>
        <s v="SRI NARAYAN CHANDRA SAHA &amp; SONS"/>
        <s v="SRI RAM TRADING"/>
        <s v="SRI RAVI TRADERS (PAMRA)"/>
        <s v="SRI SANJOY PAUL"/>
        <s v="SRI SHAKAMBHARI BUILDER"/>
        <s v="SRI UTTAM KUMAR ROY"/>
        <s v="SRISTI CEMENT HOUSE (SADAR)"/>
        <s v="STEEL HOUSE"/>
        <s v="STEELS HOUSE"/>
        <s v="SUBAL MAHANTA"/>
        <s v="SUBH KARAN SINGHI (LA)"/>
        <s v="SUBHAM HARDWARE"/>
        <s v="SUBHAN ENTERPRISE"/>
        <s v="SUBHASH MALAKAR"/>
        <s v="SUBRATA SAHA"/>
        <s v="SUBRATA SINHA"/>
        <s v="SUDEB SHEAL"/>
        <s v="SUJIT HARDWARE"/>
        <s v="SUJIT KUMAR SAHA"/>
        <s v="SUJIT SEN"/>
        <s v="SULTAN ENTERPRISE"/>
        <s v="SUMAN ENTERPRISES"/>
        <s v="SUMAN ENTERPRISES - PANCHGACHIA"/>
        <s v="SUMAN HARDWARE"/>
        <s v="SUMAN KRISHI KENDRA AND CEMENT AGEN"/>
        <s v="SUMITRA ENTERPRISE - JALPAIGURI"/>
        <s v="SUNDAR HARDWARE"/>
        <s v="SUNIL HARDWARE"/>
        <s v="SUNIL TRADING (BARSOI)"/>
        <s v="SUNIRMAL DAS"/>
        <s v="SUNITA ENTERPRISE"/>
        <s v="SUNITI ENTERPRISE"/>
        <s v="SUNITI TRADERS (SIL)"/>
        <s v="SUPER ENTERPRISES"/>
        <s v="SUPRIYA STORES"/>
        <s v="SURAVI ENTERPRISE"/>
        <s v="SURENDRA IRON &amp; STEEL"/>
        <s v="SUSHANTA CHANGMAI"/>
        <s v="SWAGAT TRADERS - DBR"/>
        <s v="SWASTIK HARDWARE STORE"/>
        <s v="SWASTIK IRON &amp; STEEL CENTER"/>
        <s v="SWASTIM HARDWARE"/>
        <s v="SWASTISHREE"/>
        <s v="SWASTY &amp; CO."/>
        <s v="SWURO ENTERPRISES (NLD)"/>
        <s v="T A TRADERS"/>
        <s v="T K ENTERPRISE"/>
        <s v="T R ENTERPRISE"/>
        <s v="T T ENTERPRISE (LEKABALI)"/>
        <s v="T.A. HARDWARE SHOP"/>
        <s v="T.D.PANGCHAK ENTERPRISE"/>
        <s v="T.D.TIMBER SHOP"/>
        <s v="T.N.CITIZEN STORE"/>
        <s v="TADO ENTERPRISE (AP NORTH)"/>
        <s v="TAGA ENTERPRISES"/>
        <s v="TAGGU ENTERPRISES"/>
        <s v="TAJ ENTERPRISE"/>
        <s v="TAJ LOUHA BHANDAR"/>
        <s v="TAJ TRADERS"/>
        <s v="TALUKDAR BROTHER INTER LOCKING &amp; TI"/>
        <s v="TALUKDAR HARDWARE (LA)"/>
        <s v="TANA ENTERPRISES"/>
        <s v="TANGLA STEEL HOUSE"/>
        <s v="TANISHA ENTERPRISE"/>
        <s v="TANYA HARDWARE"/>
        <s v="TAPAN KUMAR RAY (SILCHAR)"/>
        <s v="TARA MARBLES - APN"/>
        <s v="TARANGAMOYEE TRADERS"/>
        <s v="TATAN ENTERPRISES"/>
        <s v="THAKUR AND SONS"/>
        <s v="THAKUR AND SONS - GAYGHAT"/>
        <s v="THAKUR TRADERS"/>
        <s v="THANGAL ENTERPRISES"/>
        <s v="THE ONE"/>
        <s v="TIGER STEEL AND HARDWARE"/>
        <s v="TIRUPATI BUILDERS (DRJG)"/>
        <s v="TIRUPATI ENTERPRISE - NLP"/>
        <s v="TIRUPATI IRON STORES"/>
        <s v="TIRUPATI STEELS"/>
        <s v="TIRUPATI TRADERS (LOWER ASSAM)"/>
        <s v="TRIPURA SUNDARI IRON BHANDAR"/>
        <s v="TRIPURESWARI BHANDER"/>
        <s v="TRIPURESWARI ENTERPRISE"/>
        <s v="TRIRATNA HARDWARE"/>
        <s v="TRIZA SANITATION"/>
        <s v="TUK TUK ENTERPRISES"/>
        <s v="TULSYAN CEMENT &amp; FERTILIZERS"/>
        <s v="TURANGA HARDWARE"/>
        <s v="TWINLILIS LYNGKHOI"/>
        <s v="U A TRADERS"/>
        <s v="U.K.H. ENTERPRISE"/>
        <s v="UMERAJ HARDWARE"/>
        <s v="UNITED HARDWARE (MANJA)"/>
        <s v="UPANBI CONTZ PRIVATE LIMITED"/>
        <s v="URMILA HARDWARE"/>
        <s v="USMAN HARDWARE &amp; ELECTRICAL"/>
        <s v="VAISHNAVI IRON &amp; STEELS"/>
        <s v="VANDANA BUILDING SOLUTION"/>
        <s v="VAUDE VILLE HARDWARE"/>
        <s v="VELI HARDWARE"/>
        <s v="VIJAY TRADERS - MATIHANI"/>
        <s v="VINOD ENTERPRISE - NLD"/>
        <s v="W PHAWA HARDWARE"/>
        <s v="WEAR ME OUT"/>
        <s v="WLB ENTERPRISES"/>
        <s v="WOODLAND CONSTRUCTION"/>
        <s v="YASH HARDWARE"/>
        <s v="YAYING ENTERPRISES (AP)"/>
        <s v="YUVNANDAN ENTERPRISES (RAJOUN)"/>
        <s v="Z ENTERPRISES"/>
        <s v="ZAHUATA CEMENT AGENCY"/>
        <s v="ZAMAN STORES"/>
        <s v="ZAMZO ENGINEERING, CONSTRUCTION AND"/>
        <s v="ZARBEN TRADERS - NLD"/>
        <s v="ZEESHAN HARDWARE (LA)"/>
        <s v="ZIRDO ENTERPRISE"/>
        <s v="ZIYAAN ENTERPRISE"/>
        <s v="ZR ENTERPRISE"/>
        <s v="ZUALTEA BUSINESS CENTRE"/>
      </sharedItems>
    </cacheField>
    <cacheField name="DOA" numFmtId="0">
      <sharedItems containsSemiMixedTypes="0" containsNonDate="0" containsDate="1" containsString="0" minDate="2005-01-31T00:00:00" maxDate="2024-12-26T00:00:00" count="1004">
        <d v="2005-01-31T00:00:00"/>
        <d v="2005-02-01T00:00:00"/>
        <d v="2005-02-02T00:00:00"/>
        <d v="2005-02-03T00:00:00"/>
        <d v="2005-02-04T00:00:00"/>
        <d v="2005-02-07T00:00:00"/>
        <d v="2005-02-12T00:00:00"/>
        <d v="2005-02-25T00:00:00"/>
        <d v="2005-03-05T00:00:00"/>
        <d v="2005-03-24T00:00:00"/>
        <d v="2005-04-01T00:00:00"/>
        <d v="2005-04-23T00:00:00"/>
        <d v="2005-05-18T00:00:00"/>
        <d v="2005-07-02T00:00:00"/>
        <d v="2005-07-27T00:00:00"/>
        <d v="2005-07-30T00:00:00"/>
        <d v="2005-08-01T00:00:00"/>
        <d v="2005-08-26T00:00:00"/>
        <d v="2005-09-14T00:00:00"/>
        <d v="2005-10-17T00:00:00"/>
        <d v="2005-10-19T00:00:00"/>
        <d v="2005-10-22T00:00:00"/>
        <d v="2005-10-29T00:00:00"/>
        <d v="2005-12-01T00:00:00"/>
        <d v="2006-01-24T00:00:00"/>
        <d v="2006-02-02T00:00:00"/>
        <d v="2006-02-20T00:00:00"/>
        <d v="2006-03-13T00:00:00"/>
        <d v="2006-05-04T00:00:00"/>
        <d v="2006-05-19T00:00:00"/>
        <d v="2006-07-06T00:00:00"/>
        <d v="2006-07-25T00:00:00"/>
        <d v="2006-08-10T00:00:00"/>
        <d v="2006-08-12T00:00:00"/>
        <d v="2006-09-16T00:00:00"/>
        <d v="2006-10-10T00:00:00"/>
        <d v="2006-10-11T00:00:00"/>
        <d v="2006-11-08T00:00:00"/>
        <d v="2006-12-06T00:00:00"/>
        <d v="2006-12-16T00:00:00"/>
        <d v="2006-12-22T00:00:00"/>
        <d v="2006-12-26T00:00:00"/>
        <d v="2007-01-11T00:00:00"/>
        <d v="2007-03-30T00:00:00"/>
        <d v="2007-04-12T00:00:00"/>
        <d v="2007-05-10T00:00:00"/>
        <d v="2007-05-18T00:00:00"/>
        <d v="2007-05-24T00:00:00"/>
        <d v="2007-06-24T00:00:00"/>
        <d v="2007-07-20T00:00:00"/>
        <d v="2007-08-18T00:00:00"/>
        <d v="2007-08-22T00:00:00"/>
        <d v="2007-08-30T00:00:00"/>
        <d v="2007-11-12T00:00:00"/>
        <d v="2007-11-16T00:00:00"/>
        <d v="2008-04-09T00:00:00"/>
        <d v="2008-04-24T00:00:00"/>
        <d v="2008-04-28T00:00:00"/>
        <d v="2008-06-10T00:00:00"/>
        <d v="2008-06-13T00:00:00"/>
        <d v="2008-10-22T00:00:00"/>
        <d v="2008-10-25T00:00:00"/>
        <d v="2009-02-11T00:00:00"/>
        <d v="2009-04-30T00:00:00"/>
        <d v="2009-05-25T00:00:00"/>
        <d v="2009-05-28T00:00:00"/>
        <d v="2009-05-30T00:00:00"/>
        <d v="2009-06-08T00:00:00"/>
        <d v="2009-07-02T00:00:00"/>
        <d v="2009-07-17T00:00:00"/>
        <d v="2009-07-30T00:00:00"/>
        <d v="2009-08-05T00:00:00"/>
        <d v="2009-08-29T00:00:00"/>
        <d v="2009-09-25T00:00:00"/>
        <d v="2009-10-15T00:00:00"/>
        <d v="2009-10-29T00:00:00"/>
        <d v="2009-12-29T00:00:00"/>
        <d v="2010-01-18T00:00:00"/>
        <d v="2010-04-07T00:00:00"/>
        <d v="2010-07-02T00:00:00"/>
        <d v="2010-07-12T00:00:00"/>
        <d v="2010-07-14T00:00:00"/>
        <d v="2010-07-29T00:00:00"/>
        <d v="2010-08-18T00:00:00"/>
        <d v="2010-08-21T00:00:00"/>
        <d v="2010-11-23T00:00:00"/>
        <d v="2011-01-17T00:00:00"/>
        <d v="2011-02-09T00:00:00"/>
        <d v="2011-02-23T00:00:00"/>
        <d v="2011-03-12T00:00:00"/>
        <d v="2011-04-04T00:00:00"/>
        <d v="2011-04-07T00:00:00"/>
        <d v="2011-04-22T00:00:00"/>
        <d v="2011-05-03T00:00:00"/>
        <d v="2011-05-06T00:00:00"/>
        <d v="2011-05-09T00:00:00"/>
        <d v="2011-05-13T00:00:00"/>
        <d v="2011-06-17T00:00:00"/>
        <d v="2011-07-08T00:00:00"/>
        <d v="2011-07-16T00:00:00"/>
        <d v="2011-09-08T00:00:00"/>
        <d v="2011-09-13T00:00:00"/>
        <d v="2011-09-16T00:00:00"/>
        <d v="2011-09-21T00:00:00"/>
        <d v="2011-09-28T00:00:00"/>
        <d v="2011-09-30T00:00:00"/>
        <d v="2011-10-10T00:00:00"/>
        <d v="2011-10-14T00:00:00"/>
        <d v="2011-10-20T00:00:00"/>
        <d v="2011-11-28T00:00:00"/>
        <d v="2011-11-29T00:00:00"/>
        <d v="2011-12-08T00:00:00"/>
        <d v="2011-12-29T00:00:00"/>
        <d v="2012-01-17T00:00:00"/>
        <d v="2012-02-03T00:00:00"/>
        <d v="2012-02-04T00:00:00"/>
        <d v="2012-03-14T00:00:00"/>
        <d v="2012-03-18T00:00:00"/>
        <d v="2012-04-19T00:00:00"/>
        <d v="2012-05-08T00:00:00"/>
        <d v="2012-05-09T00:00:00"/>
        <d v="2012-05-12T00:00:00"/>
        <d v="2012-05-22T00:00:00"/>
        <d v="2012-05-25T00:00:00"/>
        <d v="2012-06-11T00:00:00"/>
        <d v="2012-06-20T00:00:00"/>
        <d v="2012-07-02T00:00:00"/>
        <d v="2012-07-07T00:00:00"/>
        <d v="2012-07-12T00:00:00"/>
        <d v="2012-07-19T00:00:00"/>
        <d v="2012-08-11T00:00:00"/>
        <d v="2012-08-14T00:00:00"/>
        <d v="2012-08-25T00:00:00"/>
        <d v="2012-09-05T00:00:00"/>
        <d v="2012-09-16T00:00:00"/>
        <d v="2012-10-04T00:00:00"/>
        <d v="2012-10-25T00:00:00"/>
        <d v="2012-10-26T00:00:00"/>
        <d v="2012-10-30T00:00:00"/>
        <d v="2012-11-02T00:00:00"/>
        <d v="2012-11-20T00:00:00"/>
        <d v="2012-11-21T00:00:00"/>
        <d v="2012-11-30T00:00:00"/>
        <d v="2012-12-05T00:00:00"/>
        <d v="2012-12-13T00:00:00"/>
        <d v="2012-12-15T00:00:00"/>
        <d v="2012-12-18T00:00:00"/>
        <d v="2012-12-20T00:00:00"/>
        <d v="2013-01-15T00:00:00"/>
        <d v="2013-01-23T00:00:00"/>
        <d v="2013-01-28T00:00:00"/>
        <d v="2013-01-29T00:00:00"/>
        <d v="2013-01-30T00:00:00"/>
        <d v="2013-02-18T00:00:00"/>
        <d v="2013-03-07T00:00:00"/>
        <d v="2013-03-08T00:00:00"/>
        <d v="2013-03-19T00:00:00"/>
        <d v="2013-04-08T00:00:00"/>
        <d v="2013-04-22T00:00:00"/>
        <d v="2013-05-03T00:00:00"/>
        <d v="2013-05-04T00:00:00"/>
        <d v="2013-05-06T00:00:00"/>
        <d v="2013-05-07T00:00:00"/>
        <d v="2013-05-09T00:00:00"/>
        <d v="2013-05-14T00:00:00"/>
        <d v="2013-05-17T00:00:00"/>
        <d v="2013-05-22T00:00:00"/>
        <d v="2013-05-28T00:00:00"/>
        <d v="2013-06-11T00:00:00"/>
        <d v="2013-06-13T00:00:00"/>
        <d v="2013-06-24T00:00:00"/>
        <d v="2013-07-02T00:00:00"/>
        <d v="2013-07-09T00:00:00"/>
        <d v="2013-07-15T00:00:00"/>
        <d v="2013-07-20T00:00:00"/>
        <d v="2013-07-24T00:00:00"/>
        <d v="2013-07-27T00:00:00"/>
        <d v="2013-07-31T00:00:00"/>
        <d v="2013-08-02T00:00:00"/>
        <d v="2013-08-07T00:00:00"/>
        <d v="2013-08-12T00:00:00"/>
        <d v="2013-08-13T00:00:00"/>
        <d v="2013-08-19T00:00:00"/>
        <d v="2013-09-06T00:00:00"/>
        <d v="2013-09-10T00:00:00"/>
        <d v="2013-09-19T00:00:00"/>
        <d v="2013-09-20T00:00:00"/>
        <d v="2013-09-24T00:00:00"/>
        <d v="2013-09-26T00:00:00"/>
        <d v="2013-09-30T00:00:00"/>
        <d v="2013-10-07T00:00:00"/>
        <d v="2013-10-09T00:00:00"/>
        <d v="2013-10-15T00:00:00"/>
        <d v="2013-10-26T00:00:00"/>
        <d v="2013-10-31T00:00:00"/>
        <d v="2013-12-13T00:00:00"/>
        <d v="2013-12-30T00:00:00"/>
        <d v="2014-01-06T00:00:00"/>
        <d v="2014-01-09T00:00:00"/>
        <d v="2014-01-21T00:00:00"/>
        <d v="2014-02-06T00:00:00"/>
        <d v="2014-02-17T00:00:00"/>
        <d v="2014-02-18T00:00:00"/>
        <d v="2014-02-22T00:00:00"/>
        <d v="2014-02-28T00:00:00"/>
        <d v="2014-03-03T00:00:00"/>
        <d v="2014-03-19T00:00:00"/>
        <d v="2014-03-21T00:00:00"/>
        <d v="2014-03-22T00:00:00"/>
        <d v="2014-04-03T00:00:00"/>
        <d v="2014-04-17T00:00:00"/>
        <d v="2014-04-29T00:00:00"/>
        <d v="2014-05-07T00:00:00"/>
        <d v="2014-05-09T00:00:00"/>
        <d v="2014-06-01T00:00:00"/>
        <d v="2014-06-12T00:00:00"/>
        <d v="2014-06-24T00:00:00"/>
        <d v="2014-06-26T00:00:00"/>
        <d v="2014-06-27T00:00:00"/>
        <d v="2014-06-28T00:00:00"/>
        <d v="2014-07-03T00:00:00"/>
        <d v="2014-07-14T00:00:00"/>
        <d v="2014-07-17T00:00:00"/>
        <d v="2014-07-28T00:00:00"/>
        <d v="2014-08-05T00:00:00"/>
        <d v="2014-08-18T00:00:00"/>
        <d v="2014-08-19T00:00:00"/>
        <d v="2014-08-29T00:00:00"/>
        <d v="2014-09-10T00:00:00"/>
        <d v="2014-09-16T00:00:00"/>
        <d v="2014-09-17T00:00:00"/>
        <d v="2014-09-18T00:00:00"/>
        <d v="2014-09-30T00:00:00"/>
        <d v="2014-10-01T00:00:00"/>
        <d v="2014-10-13T00:00:00"/>
        <d v="2014-10-15T00:00:00"/>
        <d v="2014-10-22T00:00:00"/>
        <d v="2014-10-28T00:00:00"/>
        <d v="2014-11-19T00:00:00"/>
        <d v="2014-11-22T00:00:00"/>
        <d v="2014-11-24T00:00:00"/>
        <d v="2014-11-28T00:00:00"/>
        <d v="2014-12-17T00:00:00"/>
        <d v="2014-12-22T00:00:00"/>
        <d v="2015-01-13T00:00:00"/>
        <d v="2015-01-16T00:00:00"/>
        <d v="2015-01-24T00:00:00"/>
        <d v="2015-01-28T00:00:00"/>
        <d v="2015-02-09T00:00:00"/>
        <d v="2015-02-13T00:00:00"/>
        <d v="2015-02-24T00:00:00"/>
        <d v="2015-03-11T00:00:00"/>
        <d v="2015-03-18T00:00:00"/>
        <d v="2015-04-02T00:00:00"/>
        <d v="2015-04-03T00:00:00"/>
        <d v="2015-04-08T00:00:00"/>
        <d v="2015-04-13T00:00:00"/>
        <d v="2015-04-16T00:00:00"/>
        <d v="2015-04-22T00:00:00"/>
        <d v="2015-04-29T00:00:00"/>
        <d v="2015-04-30T00:00:00"/>
        <d v="2015-05-11T00:00:00"/>
        <d v="2015-05-15T00:00:00"/>
        <d v="2015-05-16T00:00:00"/>
        <d v="2015-05-22T00:00:00"/>
        <d v="2015-06-19T00:00:00"/>
        <d v="2015-06-25T00:00:00"/>
        <d v="2015-06-30T00:00:00"/>
        <d v="2015-07-03T00:00:00"/>
        <d v="2015-07-10T00:00:00"/>
        <d v="2015-07-15T00:00:00"/>
        <d v="2015-07-29T00:00:00"/>
        <d v="2015-07-31T00:00:00"/>
        <d v="2015-08-04T00:00:00"/>
        <d v="2015-08-06T00:00:00"/>
        <d v="2015-08-07T00:00:00"/>
        <d v="2015-08-12T00:00:00"/>
        <d v="2015-08-27T00:00:00"/>
        <d v="2015-09-07T00:00:00"/>
        <d v="2015-09-10T00:00:00"/>
        <d v="2015-10-03T00:00:00"/>
        <d v="2015-10-05T00:00:00"/>
        <d v="2015-10-09T00:00:00"/>
        <d v="2015-10-30T00:00:00"/>
        <d v="2015-11-17T00:00:00"/>
        <d v="2015-11-24T00:00:00"/>
        <d v="2015-12-01T00:00:00"/>
        <d v="2015-12-05T00:00:00"/>
        <d v="2015-12-08T00:00:00"/>
        <d v="2015-12-26T00:00:00"/>
        <d v="2015-12-29T00:00:00"/>
        <d v="2016-01-04T00:00:00"/>
        <d v="2016-01-19T00:00:00"/>
        <d v="2016-01-28T00:00:00"/>
        <d v="2016-02-05T00:00:00"/>
        <d v="2016-02-17T00:00:00"/>
        <d v="2016-03-02T00:00:00"/>
        <d v="2016-03-16T00:00:00"/>
        <d v="2016-03-19T00:00:00"/>
        <d v="2016-04-05T00:00:00"/>
        <d v="2016-04-12T00:00:00"/>
        <d v="2016-04-23T00:00:00"/>
        <d v="2016-04-25T00:00:00"/>
        <d v="2016-04-27T00:00:00"/>
        <d v="2016-05-16T00:00:00"/>
        <d v="2016-05-20T00:00:00"/>
        <d v="2016-06-01T00:00:00"/>
        <d v="2016-06-03T00:00:00"/>
        <d v="2016-06-07T00:00:00"/>
        <d v="2016-06-18T00:00:00"/>
        <d v="2016-06-21T00:00:00"/>
        <d v="2016-07-07T00:00:00"/>
        <d v="2016-07-12T00:00:00"/>
        <d v="2016-07-22T00:00:00"/>
        <d v="2016-07-23T00:00:00"/>
        <d v="2016-07-29T00:00:00"/>
        <d v="2016-08-19T00:00:00"/>
        <d v="2016-08-24T00:00:00"/>
        <d v="2016-09-08T00:00:00"/>
        <d v="2016-09-13T00:00:00"/>
        <d v="2016-09-14T00:00:00"/>
        <d v="2016-09-21T00:00:00"/>
        <d v="2016-10-05T00:00:00"/>
        <d v="2016-10-28T00:00:00"/>
        <d v="2016-11-14T00:00:00"/>
        <d v="2016-11-19T00:00:00"/>
        <d v="2016-11-23T00:00:00"/>
        <d v="2016-11-29T00:00:00"/>
        <d v="2016-12-09T00:00:00"/>
        <d v="2016-12-20T00:00:00"/>
        <d v="2016-12-21T00:00:00"/>
        <d v="2016-12-27T00:00:00"/>
        <d v="2016-12-28T00:00:00"/>
        <d v="2017-01-04T00:00:00"/>
        <d v="2017-01-10T00:00:00"/>
        <d v="2017-01-11T00:00:00"/>
        <d v="2017-01-21T00:00:00"/>
        <d v="2017-01-24T00:00:00"/>
        <d v="2017-01-27T00:00:00"/>
        <d v="2017-01-31T00:00:00"/>
        <d v="2017-03-01T00:00:00"/>
        <d v="2017-03-09T00:00:00"/>
        <d v="2017-03-20T00:00:00"/>
        <d v="2017-03-28T00:00:00"/>
        <d v="2017-04-01T00:00:00"/>
        <d v="2017-04-05T00:00:00"/>
        <d v="2017-04-17T00:00:00"/>
        <d v="2017-04-19T00:00:00"/>
        <d v="2017-04-20T00:00:00"/>
        <d v="2017-04-24T00:00:00"/>
        <d v="2017-05-02T00:00:00"/>
        <d v="2017-05-09T00:00:00"/>
        <d v="2017-05-11T00:00:00"/>
        <d v="2017-05-15T00:00:00"/>
        <d v="2017-05-23T00:00:00"/>
        <d v="2017-05-29T00:00:00"/>
        <d v="2017-06-03T00:00:00"/>
        <d v="2017-06-15T00:00:00"/>
        <d v="2017-06-19T00:00:00"/>
        <d v="2017-06-22T00:00:00"/>
        <d v="2017-06-23T00:00:00"/>
        <d v="2017-06-28T00:00:00"/>
        <d v="2017-07-05T00:00:00"/>
        <d v="2017-07-12T00:00:00"/>
        <d v="2017-07-13T00:00:00"/>
        <d v="2017-07-19T00:00:00"/>
        <d v="2017-07-29T00:00:00"/>
        <d v="2017-08-08T00:00:00"/>
        <d v="2017-08-19T00:00:00"/>
        <d v="2017-08-23T00:00:00"/>
        <d v="2017-08-30T00:00:00"/>
        <d v="2017-09-02T00:00:00"/>
        <d v="2017-09-13T00:00:00"/>
        <d v="2017-09-15T00:00:00"/>
        <d v="2017-10-06T00:00:00"/>
        <d v="2017-10-13T00:00:00"/>
        <d v="2017-10-23T00:00:00"/>
        <d v="2017-10-25T00:00:00"/>
        <d v="2017-10-30T00:00:00"/>
        <d v="2017-11-11T00:00:00"/>
        <d v="2017-11-13T00:00:00"/>
        <d v="2017-11-15T00:00:00"/>
        <d v="2017-11-22T00:00:00"/>
        <d v="2017-11-24T00:00:00"/>
        <d v="2017-11-27T00:00:00"/>
        <d v="2017-11-29T00:00:00"/>
        <d v="2017-12-19T00:00:00"/>
        <d v="2017-12-20T00:00:00"/>
        <d v="2017-12-22T00:00:00"/>
        <d v="2017-12-30T00:00:00"/>
        <d v="2018-01-09T00:00:00"/>
        <d v="2018-01-11T00:00:00"/>
        <d v="2018-01-12T00:00:00"/>
        <d v="2018-01-17T00:00:00"/>
        <d v="2018-01-31T00:00:00"/>
        <d v="2018-02-01T00:00:00"/>
        <d v="2018-02-03T00:00:00"/>
        <d v="2018-02-16T00:00:00"/>
        <d v="2018-02-23T00:00:00"/>
        <d v="2018-03-10T00:00:00"/>
        <d v="2018-03-12T00:00:00"/>
        <d v="2018-03-14T00:00:00"/>
        <d v="2018-04-03T00:00:00"/>
        <d v="2018-04-17T00:00:00"/>
        <d v="2018-04-18T00:00:00"/>
        <d v="2018-04-19T00:00:00"/>
        <d v="2018-04-26T00:00:00"/>
        <d v="2018-04-27T00:00:00"/>
        <d v="2018-05-10T00:00:00"/>
        <d v="2018-05-12T00:00:00"/>
        <d v="2018-05-15T00:00:00"/>
        <d v="2018-05-17T00:00:00"/>
        <d v="2018-05-19T00:00:00"/>
        <d v="2018-05-21T00:00:00"/>
        <d v="2018-05-22T00:00:00"/>
        <d v="2018-05-26T00:00:00"/>
        <d v="2018-06-01T00:00:00"/>
        <d v="2018-06-04T00:00:00"/>
        <d v="2018-06-05T00:00:00"/>
        <d v="2018-06-07T00:00:00"/>
        <d v="2018-06-08T00:00:00"/>
        <d v="2018-06-12T00:00:00"/>
        <d v="2018-06-25T00:00:00"/>
        <d v="2018-07-01T00:00:00"/>
        <d v="2018-07-07T00:00:00"/>
        <d v="2018-07-13T00:00:00"/>
        <d v="2018-07-14T00:00:00"/>
        <d v="2018-07-24T00:00:00"/>
        <d v="2018-08-01T00:00:00"/>
        <d v="2018-08-03T00:00:00"/>
        <d v="2018-08-07T00:00:00"/>
        <d v="2018-08-14T00:00:00"/>
        <d v="2018-08-16T00:00:00"/>
        <d v="2018-08-21T00:00:00"/>
        <d v="2018-08-22T00:00:00"/>
        <d v="2018-08-25T00:00:00"/>
        <d v="2018-08-27T00:00:00"/>
        <d v="2018-09-01T00:00:00"/>
        <d v="2018-09-08T00:00:00"/>
        <d v="2018-09-14T00:00:00"/>
        <d v="2018-09-17T00:00:00"/>
        <d v="2018-10-05T00:00:00"/>
        <d v="2018-10-06T00:00:00"/>
        <d v="2018-10-08T00:00:00"/>
        <d v="2018-10-09T00:00:00"/>
        <d v="2018-10-16T00:00:00"/>
        <d v="2018-10-24T00:00:00"/>
        <d v="2018-11-06T00:00:00"/>
        <d v="2018-11-10T00:00:00"/>
        <d v="2018-11-15T00:00:00"/>
        <d v="2018-11-17T00:00:00"/>
        <d v="2018-11-20T00:00:00"/>
        <d v="2018-11-22T00:00:00"/>
        <d v="2018-11-26T00:00:00"/>
        <d v="2018-12-05T00:00:00"/>
        <d v="2018-12-18T00:00:00"/>
        <d v="2018-12-20T00:00:00"/>
        <d v="2018-12-21T00:00:00"/>
        <d v="2018-12-26T00:00:00"/>
        <d v="2019-01-02T00:00:00"/>
        <d v="2019-01-05T00:00:00"/>
        <d v="2019-01-11T00:00:00"/>
        <d v="2019-01-14T00:00:00"/>
        <d v="2019-01-16T00:00:00"/>
        <d v="2019-01-28T00:00:00"/>
        <d v="2019-01-29T00:00:00"/>
        <d v="2019-01-30T00:00:00"/>
        <d v="2019-02-07T00:00:00"/>
        <d v="2019-02-18T00:00:00"/>
        <d v="2019-03-01T00:00:00"/>
        <d v="2019-03-06T00:00:00"/>
        <d v="2019-03-09T00:00:00"/>
        <d v="2019-03-16T00:00:00"/>
        <d v="2019-03-25T00:00:00"/>
        <d v="2019-04-01T00:00:00"/>
        <d v="2019-04-06T00:00:00"/>
        <d v="2019-04-11T00:00:00"/>
        <d v="2019-04-13T00:00:00"/>
        <d v="2019-04-26T00:00:00"/>
        <d v="2019-04-27T00:00:00"/>
        <d v="2019-04-29T00:00:00"/>
        <d v="2019-05-01T00:00:00"/>
        <d v="2019-05-02T00:00:00"/>
        <d v="2019-05-04T00:00:00"/>
        <d v="2019-05-15T00:00:00"/>
        <d v="2019-05-16T00:00:00"/>
        <d v="2019-05-18T00:00:00"/>
        <d v="2019-05-21T00:00:00"/>
        <d v="2019-05-24T00:00:00"/>
        <d v="2019-05-27T00:00:00"/>
        <d v="2019-05-29T00:00:00"/>
        <d v="2019-05-31T00:00:00"/>
        <d v="2019-06-06T00:00:00"/>
        <d v="2019-06-07T00:00:00"/>
        <d v="2019-06-13T00:00:00"/>
        <d v="2019-06-17T00:00:00"/>
        <d v="2019-06-22T00:00:00"/>
        <d v="2019-06-26T00:00:00"/>
        <d v="2019-06-27T00:00:00"/>
        <d v="2019-07-01T00:00:00"/>
        <d v="2019-07-02T00:00:00"/>
        <d v="2019-07-06T00:00:00"/>
        <d v="2019-07-08T00:00:00"/>
        <d v="2019-07-29T00:00:00"/>
        <d v="2019-08-09T00:00:00"/>
        <d v="2019-08-10T00:00:00"/>
        <d v="2019-08-13T00:00:00"/>
        <d v="2019-08-21T00:00:00"/>
        <d v="2019-08-23T00:00:00"/>
        <d v="2019-08-26T00:00:00"/>
        <d v="2019-08-29T00:00:00"/>
        <d v="2019-09-03T00:00:00"/>
        <d v="2019-09-07T00:00:00"/>
        <d v="2019-09-09T00:00:00"/>
        <d v="2019-09-10T00:00:00"/>
        <d v="2019-09-12T00:00:00"/>
        <d v="2019-09-13T00:00:00"/>
        <d v="2019-09-26T00:00:00"/>
        <d v="2019-09-27T00:00:00"/>
        <d v="2019-10-04T00:00:00"/>
        <d v="2019-10-11T00:00:00"/>
        <d v="2019-10-16T00:00:00"/>
        <d v="2019-10-17T00:00:00"/>
        <d v="2019-11-05T00:00:00"/>
        <d v="2019-11-07T00:00:00"/>
        <d v="2019-11-08T00:00:00"/>
        <d v="2019-11-18T00:00:00"/>
        <d v="2019-11-19T00:00:00"/>
        <d v="2019-11-21T00:00:00"/>
        <d v="2019-11-22T00:00:00"/>
        <d v="2019-11-26T00:00:00"/>
        <d v="2019-12-02T00:00:00"/>
        <d v="2019-12-05T00:00:00"/>
        <d v="2019-12-06T00:00:00"/>
        <d v="2019-12-07T00:00:00"/>
        <d v="2019-12-10T00:00:00"/>
        <d v="2019-12-18T00:00:00"/>
        <d v="2019-12-20T00:00:00"/>
        <d v="2019-12-26T00:00:00"/>
        <d v="2020-01-02T00:00:00"/>
        <d v="2020-01-07T00:00:00"/>
        <d v="2020-01-13T00:00:00"/>
        <d v="2020-01-18T00:00:00"/>
        <d v="2020-02-01T00:00:00"/>
        <d v="2020-02-06T00:00:00"/>
        <d v="2020-02-14T00:00:00"/>
        <d v="2020-02-15T00:00:00"/>
        <d v="2020-02-19T00:00:00"/>
        <d v="2020-02-21T00:00:00"/>
        <d v="2020-02-22T00:00:00"/>
        <d v="2020-02-25T00:00:00"/>
        <d v="2020-02-26T00:00:00"/>
        <d v="2020-03-03T00:00:00"/>
        <d v="2020-03-04T00:00:00"/>
        <d v="2020-03-09T00:00:00"/>
        <d v="2020-03-16T00:00:00"/>
        <d v="2020-03-21T00:00:00"/>
        <d v="2020-05-01T00:00:00"/>
        <d v="2020-05-05T00:00:00"/>
        <d v="2020-05-08T00:00:00"/>
        <d v="2020-05-09T00:00:00"/>
        <d v="2020-05-18T00:00:00"/>
        <d v="2020-05-20T00:00:00"/>
        <d v="2020-05-24T00:00:00"/>
        <d v="2020-05-26T00:00:00"/>
        <d v="2020-05-29T00:00:00"/>
        <d v="2020-05-30T00:00:00"/>
        <d v="2020-05-31T00:00:00"/>
        <d v="2020-06-02T00:00:00"/>
        <d v="2020-06-05T00:00:00"/>
        <d v="2020-06-10T00:00:00"/>
        <d v="2020-06-19T00:00:00"/>
        <d v="2020-06-20T00:00:00"/>
        <d v="2020-06-22T00:00:00"/>
        <d v="2020-06-24T00:00:00"/>
        <d v="2020-06-26T00:00:00"/>
        <d v="2020-07-06T00:00:00"/>
        <d v="2020-07-18T00:00:00"/>
        <d v="2020-07-24T00:00:00"/>
        <d v="2020-07-29T00:00:00"/>
        <d v="2020-08-06T00:00:00"/>
        <d v="2020-08-07T00:00:00"/>
        <d v="2020-08-11T00:00:00"/>
        <d v="2020-08-17T00:00:00"/>
        <d v="2020-08-21T00:00:00"/>
        <d v="2020-08-24T00:00:00"/>
        <d v="2020-08-25T00:00:00"/>
        <d v="2020-08-27T00:00:00"/>
        <d v="2020-09-10T00:00:00"/>
        <d v="2020-09-18T00:00:00"/>
        <d v="2020-09-22T00:00:00"/>
        <d v="2020-09-30T00:00:00"/>
        <d v="2020-10-03T00:00:00"/>
        <d v="2020-10-06T00:00:00"/>
        <d v="2020-10-13T00:00:00"/>
        <d v="2020-10-19T00:00:00"/>
        <d v="2020-10-22T00:00:00"/>
        <d v="2020-10-30T00:00:00"/>
        <d v="2020-11-01T00:00:00"/>
        <d v="2020-11-04T00:00:00"/>
        <d v="2020-11-05T00:00:00"/>
        <d v="2020-11-09T00:00:00"/>
        <d v="2020-11-10T00:00:00"/>
        <d v="2020-11-12T00:00:00"/>
        <d v="2020-11-18T00:00:00"/>
        <d v="2020-11-19T00:00:00"/>
        <d v="2020-11-28T00:00:00"/>
        <d v="2020-12-14T00:00:00"/>
        <d v="2020-12-16T00:00:00"/>
        <d v="2020-12-23T00:00:00"/>
        <d v="2020-12-26T00:00:00"/>
        <d v="2020-12-29T00:00:00"/>
        <d v="2021-01-01T00:00:00"/>
        <d v="2021-01-05T00:00:00"/>
        <d v="2021-01-06T00:00:00"/>
        <d v="2021-01-08T00:00:00"/>
        <d v="2021-01-12T00:00:00"/>
        <d v="2021-01-19T00:00:00"/>
        <d v="2021-02-01T00:00:00"/>
        <d v="2021-02-03T00:00:00"/>
        <d v="2021-02-05T00:00:00"/>
        <d v="2021-02-08T00:00:00"/>
        <d v="2021-02-13T00:00:00"/>
        <d v="2021-02-20T00:00:00"/>
        <d v="2021-03-01T00:00:00"/>
        <d v="2021-03-02T00:00:00"/>
        <d v="2021-03-09T00:00:00"/>
        <d v="2021-03-12T00:00:00"/>
        <d v="2021-03-15T00:00:00"/>
        <d v="2021-03-16T00:00:00"/>
        <d v="2021-04-05T00:00:00"/>
        <d v="2021-04-10T00:00:00"/>
        <d v="2021-04-16T00:00:00"/>
        <d v="2021-04-19T00:00:00"/>
        <d v="2021-04-22T00:00:00"/>
        <d v="2021-04-23T00:00:00"/>
        <d v="2021-05-05T00:00:00"/>
        <d v="2021-05-07T00:00:00"/>
        <d v="2021-05-19T00:00:00"/>
        <d v="2021-05-21T00:00:00"/>
        <d v="2021-05-27T00:00:00"/>
        <d v="2021-06-19T00:00:00"/>
        <d v="2021-06-22T00:00:00"/>
        <d v="2021-06-29T00:00:00"/>
        <d v="2021-06-30T00:00:00"/>
        <d v="2021-07-03T00:00:00"/>
        <d v="2021-07-10T00:00:00"/>
        <d v="2021-07-15T00:00:00"/>
        <d v="2021-07-19T00:00:00"/>
        <d v="2021-07-21T00:00:00"/>
        <d v="2021-07-27T00:00:00"/>
        <d v="2021-07-28T00:00:00"/>
        <d v="2021-08-05T00:00:00"/>
        <d v="2021-08-07T00:00:00"/>
        <d v="2021-08-11T00:00:00"/>
        <d v="2021-08-14T00:00:00"/>
        <d v="2021-08-30T00:00:00"/>
        <d v="2021-09-02T00:00:00"/>
        <d v="2021-09-07T00:00:00"/>
        <d v="2021-09-13T00:00:00"/>
        <d v="2021-09-20T00:00:00"/>
        <d v="2021-09-23T00:00:00"/>
        <d v="2021-09-25T00:00:00"/>
        <d v="2021-09-28T00:00:00"/>
        <d v="2021-09-29T00:00:00"/>
        <d v="2021-10-04T00:00:00"/>
        <d v="2021-10-05T00:00:00"/>
        <d v="2021-10-09T00:00:00"/>
        <d v="2021-10-12T00:00:00"/>
        <d v="2021-10-19T00:00:00"/>
        <d v="2021-10-25T00:00:00"/>
        <d v="2021-10-26T00:00:00"/>
        <d v="2021-11-01T00:00:00"/>
        <d v="2021-11-03T00:00:00"/>
        <d v="2021-11-09T00:00:00"/>
        <d v="2021-11-22T00:00:00"/>
        <d v="2021-11-27T00:00:00"/>
        <d v="2021-11-30T00:00:00"/>
        <d v="2021-12-01T00:00:00"/>
        <d v="2021-12-02T00:00:00"/>
        <d v="2021-12-03T00:00:00"/>
        <d v="2021-12-07T00:00:00"/>
        <d v="2021-12-09T00:00:00"/>
        <d v="2021-12-13T00:00:00"/>
        <d v="2021-12-24T00:00:00"/>
        <d v="2021-12-27T00:00:00"/>
        <d v="2021-12-29T00:00:00"/>
        <d v="2021-12-30T00:00:00"/>
        <d v="2022-01-04T00:00:00"/>
        <d v="2022-01-08T00:00:00"/>
        <d v="2022-01-13T00:00:00"/>
        <d v="2022-01-18T00:00:00"/>
        <d v="2022-01-21T00:00:00"/>
        <d v="2022-01-24T00:00:00"/>
        <d v="2022-01-31T00:00:00"/>
        <d v="2022-02-05T00:00:00"/>
        <d v="2022-02-09T00:00:00"/>
        <d v="2022-02-10T00:00:00"/>
        <d v="2022-02-11T00:00:00"/>
        <d v="2022-02-16T00:00:00"/>
        <d v="2022-02-22T00:00:00"/>
        <d v="2022-02-23T00:00:00"/>
        <d v="2022-02-24T00:00:00"/>
        <d v="2022-02-25T00:00:00"/>
        <d v="2022-03-01T00:00:00"/>
        <d v="2022-03-03T00:00:00"/>
        <d v="2022-03-05T00:00:00"/>
        <d v="2022-03-07T00:00:00"/>
        <d v="2022-03-08T00:00:00"/>
        <d v="2022-03-14T00:00:00"/>
        <d v="2022-03-15T00:00:00"/>
        <d v="2022-03-16T00:00:00"/>
        <d v="2022-03-23T00:00:00"/>
        <d v="2022-04-13T00:00:00"/>
        <d v="2022-04-20T00:00:00"/>
        <d v="2022-04-27T00:00:00"/>
        <d v="2022-05-04T00:00:00"/>
        <d v="2022-05-10T00:00:00"/>
        <d v="2022-05-11T00:00:00"/>
        <d v="2022-05-13T00:00:00"/>
        <d v="2022-05-18T00:00:00"/>
        <d v="2022-05-19T00:00:00"/>
        <d v="2022-05-20T00:00:00"/>
        <d v="2022-05-23T00:00:00"/>
        <d v="2022-05-25T00:00:00"/>
        <d v="2022-05-26T00:00:00"/>
        <d v="2022-05-30T00:00:00"/>
        <d v="2022-06-07T00:00:00"/>
        <d v="2022-06-09T00:00:00"/>
        <d v="2022-06-15T00:00:00"/>
        <d v="2022-06-20T00:00:00"/>
        <d v="2022-06-24T00:00:00"/>
        <d v="2022-06-25T00:00:00"/>
        <d v="2022-06-26T00:00:00"/>
        <d v="2022-06-27T00:00:00"/>
        <d v="2022-06-28T00:00:00"/>
        <d v="2022-06-29T00:00:00"/>
        <d v="2022-07-02T00:00:00"/>
        <d v="2022-07-13T00:00:00"/>
        <d v="2022-07-16T00:00:00"/>
        <d v="2022-07-18T00:00:00"/>
        <d v="2022-07-21T00:00:00"/>
        <d v="2022-07-22T00:00:00"/>
        <d v="2022-07-25T00:00:00"/>
        <d v="2022-07-26T00:00:00"/>
        <d v="2022-07-30T00:00:00"/>
        <d v="2022-08-20T00:00:00"/>
        <d v="2022-08-25T00:00:00"/>
        <d v="2022-08-26T00:00:00"/>
        <d v="2022-08-31T00:00:00"/>
        <d v="2022-09-14T00:00:00"/>
        <d v="2022-09-26T00:00:00"/>
        <d v="2022-09-28T00:00:00"/>
        <d v="2022-09-30T00:00:00"/>
        <d v="2022-10-11T00:00:00"/>
        <d v="2022-10-13T00:00:00"/>
        <d v="2022-10-31T00:00:00"/>
        <d v="2022-11-03T00:00:00"/>
        <d v="2022-11-08T00:00:00"/>
        <d v="2022-11-22T00:00:00"/>
        <d v="2022-11-28T00:00:00"/>
        <d v="2022-11-30T00:00:00"/>
        <d v="2022-12-08T00:00:00"/>
        <d v="2022-12-12T00:00:00"/>
        <d v="2022-12-16T00:00:00"/>
        <d v="2022-12-19T00:00:00"/>
        <d v="2022-12-20T00:00:00"/>
        <d v="2022-12-21T00:00:00"/>
        <d v="2022-12-23T00:00:00"/>
        <d v="2022-12-27T00:00:00"/>
        <d v="2022-12-28T00:00:00"/>
        <d v="2022-12-29T00:00:00"/>
        <d v="2022-12-31T00:00:00"/>
        <d v="2023-01-04T00:00:00"/>
        <d v="2023-01-09T00:00:00"/>
        <d v="2023-01-10T00:00:00"/>
        <d v="2023-01-11T00:00:00"/>
        <d v="2023-01-13T00:00:00"/>
        <d v="2023-01-16T00:00:00"/>
        <d v="2023-01-18T00:00:00"/>
        <d v="2023-01-19T00:00:00"/>
        <d v="2023-01-23T00:00:00"/>
        <d v="2023-01-24T00:00:00"/>
        <d v="2023-01-25T00:00:00"/>
        <d v="2023-01-27T00:00:00"/>
        <d v="2023-01-31T00:00:00"/>
        <d v="2023-02-02T00:00:00"/>
        <d v="2023-02-04T00:00:00"/>
        <d v="2023-02-08T00:00:00"/>
        <d v="2023-02-09T00:00:00"/>
        <d v="2023-02-14T00:00:00"/>
        <d v="2023-02-18T00:00:00"/>
        <d v="2023-02-20T00:00:00"/>
        <d v="2023-02-21T00:00:00"/>
        <d v="2023-02-24T00:00:00"/>
        <d v="2023-02-26T00:00:00"/>
        <d v="2023-02-27T00:00:00"/>
        <d v="2023-02-28T00:00:00"/>
        <d v="2023-03-04T00:00:00"/>
        <d v="2023-03-06T00:00:00"/>
        <d v="2023-03-14T00:00:00"/>
        <d v="2023-03-16T00:00:00"/>
        <d v="2023-03-23T00:00:00"/>
        <d v="2023-03-27T00:00:00"/>
        <d v="2023-03-28T00:00:00"/>
        <d v="2023-04-05T00:00:00"/>
        <d v="2023-04-20T00:00:00"/>
        <d v="2023-04-23T00:00:00"/>
        <d v="2023-04-25T00:00:00"/>
        <d v="2023-04-26T00:00:00"/>
        <d v="2023-04-28T00:00:00"/>
        <d v="2023-04-29T00:00:00"/>
        <d v="2023-04-30T00:00:00"/>
        <d v="2023-05-08T00:00:00"/>
        <d v="2023-05-10T00:00:00"/>
        <d v="2023-05-11T00:00:00"/>
        <d v="2023-05-12T00:00:00"/>
        <d v="2023-05-16T00:00:00"/>
        <d v="2023-05-18T00:00:00"/>
        <d v="2023-05-19T00:00:00"/>
        <d v="2023-05-23T00:00:00"/>
        <d v="2023-05-24T00:00:00"/>
        <d v="2023-05-25T00:00:00"/>
        <d v="2023-05-26T00:00:00"/>
        <d v="2023-06-01T00:00:00"/>
        <d v="2023-06-03T00:00:00"/>
        <d v="2023-06-07T00:00:00"/>
        <d v="2023-06-13T00:00:00"/>
        <d v="2023-06-16T00:00:00"/>
        <d v="2023-06-20T00:00:00"/>
        <d v="2023-06-22T00:00:00"/>
        <d v="2023-06-23T00:00:00"/>
        <d v="2023-06-26T00:00:00"/>
        <d v="2023-06-29T00:00:00"/>
        <d v="2023-06-30T00:00:00"/>
        <d v="2023-07-03T00:00:00"/>
        <d v="2023-07-11T00:00:00"/>
        <d v="2023-07-19T00:00:00"/>
        <d v="2023-07-20T00:00:00"/>
        <d v="2023-07-26T00:00:00"/>
        <d v="2023-07-27T00:00:00"/>
        <d v="2023-07-28T00:00:00"/>
        <d v="2023-07-29T00:00:00"/>
        <d v="2023-08-04T00:00:00"/>
        <d v="2023-08-10T00:00:00"/>
        <d v="2023-08-12T00:00:00"/>
        <d v="2023-08-24T00:00:00"/>
        <d v="2023-08-29T00:00:00"/>
        <d v="2023-09-02T00:00:00"/>
        <d v="2023-09-08T00:00:00"/>
        <d v="2023-09-12T00:00:00"/>
        <d v="2023-09-16T00:00:00"/>
        <d v="2023-09-29T00:00:00"/>
        <d v="2023-10-10T00:00:00"/>
        <d v="2023-10-11T00:00:00"/>
        <d v="2023-10-16T00:00:00"/>
        <d v="2023-10-18T00:00:00"/>
        <d v="2023-10-20T00:00:00"/>
        <d v="2023-10-31T00:00:00"/>
        <d v="2023-11-03T00:00:00"/>
        <d v="2023-11-04T00:00:00"/>
        <d v="2023-11-08T00:00:00"/>
        <d v="2023-11-15T00:00:00"/>
        <d v="2023-11-17T00:00:00"/>
        <d v="2023-11-22T00:00:00"/>
        <d v="2023-11-27T00:00:00"/>
        <d v="2023-11-29T00:00:00"/>
        <d v="2023-12-06T00:00:00"/>
        <d v="2023-12-07T00:00:00"/>
        <d v="2023-12-11T00:00:00"/>
        <d v="2023-12-13T00:00:00"/>
        <d v="2023-12-15T00:00:00"/>
        <d v="2023-12-18T00:00:00"/>
        <d v="2023-12-20T00:00:00"/>
        <d v="2023-12-21T00:00:00"/>
        <d v="2023-12-23T00:00:00"/>
        <d v="2023-12-28T00:00:00"/>
        <d v="2023-12-29T00:00:00"/>
        <d v="2023-12-31T00:00:00"/>
        <d v="2024-01-10T00:00:00"/>
        <d v="2024-01-19T00:00:00"/>
        <d v="2024-01-20T00:00:00"/>
        <d v="2024-01-24T00:00:00"/>
        <d v="2024-01-30T00:00:00"/>
        <d v="2024-01-31T00:00:00"/>
        <d v="2024-02-13T00:00:00"/>
        <d v="2024-02-16T00:00:00"/>
        <d v="2024-02-17T00:00:00"/>
        <d v="2024-02-20T00:00:00"/>
        <d v="2024-02-23T00:00:00"/>
        <d v="2024-02-27T00:00:00"/>
        <d v="2024-02-28T00:00:00"/>
        <d v="2024-02-29T00:00:00"/>
        <d v="2024-03-04T00:00:00"/>
        <d v="2024-03-08T00:00:00"/>
        <d v="2024-03-13T00:00:00"/>
        <d v="2024-03-18T00:00:00"/>
        <d v="2024-03-20T00:00:00"/>
        <d v="2024-03-22T00:00:00"/>
        <d v="2024-03-26T00:00:00"/>
        <d v="2024-03-28T00:00:00"/>
        <d v="2024-03-29T00:00:00"/>
        <d v="2024-03-30T00:00:00"/>
        <d v="2024-03-31T00:00:00"/>
        <d v="2024-04-03T00:00:00"/>
        <d v="2024-04-06T00:00:00"/>
        <d v="2024-04-10T00:00:00"/>
        <d v="2024-04-18T00:00:00"/>
        <d v="2024-04-19T00:00:00"/>
        <d v="2024-04-20T00:00:00"/>
        <d v="2024-04-22T00:00:00"/>
        <d v="2024-04-27T00:00:00"/>
        <d v="2024-04-29T00:00:00"/>
        <d v="2024-04-30T00:00:00"/>
        <d v="2024-05-09T00:00:00"/>
        <d v="2024-05-10T00:00:00"/>
        <d v="2024-05-15T00:00:00"/>
        <d v="2024-05-16T00:00:00"/>
        <d v="2024-05-17T00:00:00"/>
        <d v="2024-05-18T00:00:00"/>
        <d v="2024-05-21T00:00:00"/>
        <d v="2024-05-27T00:00:00"/>
        <d v="2024-05-28T00:00:00"/>
        <d v="2024-05-29T00:00:00"/>
        <d v="2024-05-31T00:00:00"/>
        <d v="2024-06-03T00:00:00"/>
        <d v="2024-06-05T00:00:00"/>
        <d v="2024-06-06T00:00:00"/>
        <d v="2024-06-07T00:00:00"/>
        <d v="2024-06-11T00:00:00"/>
        <d v="2024-06-13T00:00:00"/>
        <d v="2024-06-14T00:00:00"/>
        <d v="2024-06-15T00:00:00"/>
        <d v="2024-06-18T00:00:00"/>
        <d v="2024-06-21T00:00:00"/>
        <d v="2024-06-25T00:00:00"/>
        <d v="2024-06-26T00:00:00"/>
        <d v="2024-06-29T00:00:00"/>
        <d v="2024-06-30T00:00:00"/>
        <d v="2024-07-04T00:00:00"/>
        <d v="2024-07-05T00:00:00"/>
        <d v="2024-07-10T00:00:00"/>
        <d v="2024-07-11T00:00:00"/>
        <d v="2024-07-15T00:00:00"/>
        <d v="2024-07-17T00:00:00"/>
        <d v="2024-07-20T00:00:00"/>
        <d v="2024-07-24T00:00:00"/>
        <d v="2024-07-25T00:00:00"/>
        <d v="2024-07-29T00:00:00"/>
        <d v="2024-07-30T00:00:00"/>
        <d v="2024-07-31T00:00:00"/>
        <d v="2024-08-02T00:00:00"/>
        <d v="2024-08-05T00:00:00"/>
        <d v="2024-08-12T00:00:00"/>
        <d v="2024-08-14T00:00:00"/>
        <d v="2024-08-15T00:00:00"/>
        <d v="2024-08-16T00:00:00"/>
        <d v="2024-08-20T00:00:00"/>
        <d v="2024-08-21T00:00:00"/>
        <d v="2024-08-22T00:00:00"/>
        <d v="2024-08-23T00:00:00"/>
        <d v="2024-08-28T00:00:00"/>
        <d v="2024-08-30T00:00:00"/>
        <d v="2024-08-31T00:00:00"/>
        <d v="2024-09-04T00:00:00"/>
        <d v="2024-09-05T00:00:00"/>
        <d v="2024-09-06T00:00:00"/>
        <d v="2024-09-07T00:00:00"/>
        <d v="2024-09-09T00:00:00"/>
        <d v="2024-09-12T00:00:00"/>
        <d v="2024-09-13T00:00:00"/>
        <d v="2024-09-18T00:00:00"/>
        <d v="2024-09-19T00:00:00"/>
        <d v="2024-09-21T00:00:00"/>
        <d v="2024-09-23T00:00:00"/>
        <d v="2024-09-24T00:00:00"/>
        <d v="2024-09-25T00:00:00"/>
        <d v="2024-09-27T00:00:00"/>
        <d v="2024-09-30T00:00:00"/>
        <d v="2024-10-04T00:00:00"/>
        <d v="2024-10-08T00:00:00"/>
        <d v="2024-10-09T00:00:00"/>
        <d v="2024-10-16T00:00:00"/>
        <d v="2024-10-18T00:00:00"/>
        <d v="2024-10-20T00:00:00"/>
        <d v="2024-10-23T00:00:00"/>
        <d v="2024-10-24T00:00:00"/>
        <d v="2024-10-29T00:00:00"/>
        <d v="2024-11-01T00:00:00"/>
        <d v="2024-11-06T00:00:00"/>
        <d v="2024-11-07T00:00:00"/>
        <d v="2024-11-10T00:00:00"/>
        <d v="2024-11-15T00:00:00"/>
        <d v="2024-11-22T00:00:00"/>
        <d v="2024-11-25T00:00:00"/>
        <d v="2024-11-29T00:00:00"/>
        <d v="2024-11-30T00:00:00"/>
        <d v="2024-12-04T00:00:00"/>
        <d v="2024-12-05T00:00:00"/>
        <d v="2024-12-09T00:00:00"/>
        <d v="2024-12-10T00:00:00"/>
        <d v="2024-12-16T00:00:00"/>
        <d v="2024-12-24T00:00:00"/>
        <d v="2024-12-26T00:00:00"/>
      </sharedItems>
    </cacheField>
    <cacheField name="Targeted Dealer" numFmtId="0">
      <sharedItems count="2">
        <s v="-"/>
        <s v="Targeted Dealer"/>
      </sharedItems>
    </cacheField>
    <cacheField name="EXCLUSIVE DEALER" numFmtId="0">
      <sharedItems containsString="0" containsBlank="1" count="1">
        <m/>
      </sharedItems>
    </cacheField>
    <cacheField name="Jan'25 Tgt" numFmtId="0">
      <sharedItems containsSemiMixedTypes="0" containsString="0" containsNumber="1" minValue="0" maxValue="6480" count="208">
        <n v="0"/>
        <n v="10"/>
        <n v="12"/>
        <n v="13"/>
        <n v="14"/>
        <n v="15"/>
        <n v="17"/>
        <n v="18"/>
        <n v="20"/>
        <n v="23"/>
        <n v="25"/>
        <n v="26"/>
        <n v="28"/>
        <n v="30"/>
        <n v="31"/>
        <n v="35"/>
        <n v="36"/>
        <n v="37"/>
        <n v="39"/>
        <n v="40"/>
        <n v="41"/>
        <n v="45"/>
        <n v="47.5"/>
        <n v="50"/>
        <n v="51"/>
        <n v="52"/>
        <n v="55"/>
        <n v="60"/>
        <n v="61"/>
        <n v="62"/>
        <n v="63"/>
        <n v="65"/>
        <n v="70"/>
        <n v="74"/>
        <n v="75"/>
        <n v="76"/>
        <n v="80"/>
        <n v="82"/>
        <n v="85"/>
        <n v="88"/>
        <n v="90"/>
        <n v="95"/>
        <n v="100"/>
        <n v="105"/>
        <n v="110"/>
        <n v="115"/>
        <n v="120"/>
        <n v="125"/>
        <n v="130"/>
        <n v="135"/>
        <n v="136"/>
        <n v="140"/>
        <n v="145"/>
        <n v="150"/>
        <n v="151"/>
        <n v="155"/>
        <n v="160"/>
        <n v="161"/>
        <n v="165"/>
        <n v="170"/>
        <n v="175"/>
        <n v="180"/>
        <n v="182"/>
        <n v="185"/>
        <n v="190"/>
        <n v="195"/>
        <n v="200"/>
        <n v="205"/>
        <n v="210"/>
        <n v="215"/>
        <n v="220"/>
        <n v="225"/>
        <n v="230"/>
        <n v="235"/>
        <n v="239"/>
        <n v="240"/>
        <n v="245"/>
        <n v="250"/>
        <n v="255"/>
        <n v="260"/>
        <n v="265"/>
        <n v="270"/>
        <n v="275"/>
        <n v="280"/>
        <n v="285"/>
        <n v="295"/>
        <n v="300"/>
        <n v="301"/>
        <n v="310"/>
        <n v="315"/>
        <n v="320"/>
        <n v="330"/>
        <n v="340"/>
        <n v="348"/>
        <n v="350"/>
        <n v="355"/>
        <n v="365.25"/>
        <n v="370"/>
        <n v="375"/>
        <n v="380"/>
        <n v="385"/>
        <n v="400"/>
        <n v="405"/>
        <n v="411"/>
        <n v="420"/>
        <n v="422.5"/>
        <n v="425"/>
        <n v="440"/>
        <n v="450"/>
        <n v="460"/>
        <n v="470"/>
        <n v="479"/>
        <n v="485"/>
        <n v="500"/>
        <n v="510"/>
        <n v="521"/>
        <n v="525"/>
        <n v="530"/>
        <n v="535"/>
        <n v="540"/>
        <n v="550"/>
        <n v="560"/>
        <n v="580"/>
        <n v="590"/>
        <n v="600"/>
        <n v="620"/>
        <n v="640"/>
        <n v="650"/>
        <n v="655"/>
        <n v="665"/>
        <n v="680"/>
        <n v="700"/>
        <n v="720"/>
        <n v="745"/>
        <n v="750"/>
        <n v="760"/>
        <n v="800"/>
        <n v="840"/>
        <n v="850"/>
        <n v="900"/>
        <n v="922"/>
        <n v="950"/>
        <n v="980"/>
        <n v="990"/>
        <n v="995"/>
        <n v="1000"/>
        <n v="1025"/>
        <n v="1050"/>
        <n v="1081.5"/>
        <n v="1088"/>
        <n v="1100"/>
        <n v="1120"/>
        <n v="1125"/>
        <n v="1150"/>
        <n v="1200"/>
        <n v="1210"/>
        <n v="1220"/>
        <n v="1250"/>
        <n v="1265"/>
        <n v="1270"/>
        <n v="1275"/>
        <n v="1300"/>
        <n v="1350"/>
        <n v="1365"/>
        <n v="1400"/>
        <n v="1410"/>
        <n v="1445"/>
        <n v="1450"/>
        <n v="1500"/>
        <n v="1550"/>
        <n v="1600"/>
        <n v="1605"/>
        <n v="1640"/>
        <n v="1650"/>
        <n v="1660"/>
        <n v="1680"/>
        <n v="1700"/>
        <n v="1775"/>
        <n v="1850"/>
        <n v="1943"/>
        <n v="1950"/>
        <n v="1960"/>
        <n v="2000"/>
        <n v="2040"/>
        <n v="2075"/>
        <n v="2100"/>
        <n v="2105"/>
        <n v="2124"/>
        <n v="2160"/>
        <n v="2200"/>
        <n v="2320"/>
        <n v="2350"/>
        <n v="2500"/>
        <n v="2530"/>
        <n v="2640"/>
        <n v="2750"/>
        <n v="2800"/>
        <n v="2845"/>
        <n v="3000"/>
        <n v="3120"/>
        <n v="3290"/>
        <n v="3295"/>
        <n v="3500"/>
        <n v="5000"/>
        <n v="5129"/>
        <n v="5200"/>
        <n v="5860"/>
        <n v="6480"/>
      </sharedItems>
    </cacheField>
    <cacheField name="Prorata Tgt" numFmtId="0">
      <sharedItems containsSemiMixedTypes="0" containsString="0" containsNumber="1" minValue="0" maxValue="6480" count="208">
        <n v="0"/>
        <n v="10"/>
        <n v="12"/>
        <n v="13"/>
        <n v="14"/>
        <n v="15"/>
        <n v="17"/>
        <n v="18"/>
        <n v="20"/>
        <n v="23"/>
        <n v="25"/>
        <n v="26"/>
        <n v="28"/>
        <n v="30"/>
        <n v="31"/>
        <n v="35"/>
        <n v="36"/>
        <n v="37"/>
        <n v="39"/>
        <n v="40"/>
        <n v="41"/>
        <n v="45"/>
        <n v="47.5"/>
        <n v="50"/>
        <n v="51"/>
        <n v="52"/>
        <n v="55"/>
        <n v="60"/>
        <n v="61"/>
        <n v="62"/>
        <n v="63"/>
        <n v="65"/>
        <n v="70"/>
        <n v="74"/>
        <n v="75"/>
        <n v="76"/>
        <n v="80"/>
        <n v="82"/>
        <n v="85"/>
        <n v="88"/>
        <n v="90"/>
        <n v="95"/>
        <n v="100"/>
        <n v="105"/>
        <n v="110"/>
        <n v="115"/>
        <n v="120"/>
        <n v="125"/>
        <n v="130"/>
        <n v="135"/>
        <n v="136"/>
        <n v="140"/>
        <n v="145"/>
        <n v="150"/>
        <n v="151"/>
        <n v="155"/>
        <n v="160"/>
        <n v="161"/>
        <n v="165"/>
        <n v="170"/>
        <n v="175"/>
        <n v="180"/>
        <n v="182"/>
        <n v="185"/>
        <n v="190"/>
        <n v="195"/>
        <n v="200"/>
        <n v="205"/>
        <n v="210"/>
        <n v="215"/>
        <n v="220"/>
        <n v="225"/>
        <n v="230"/>
        <n v="235"/>
        <n v="239"/>
        <n v="240"/>
        <n v="245"/>
        <n v="250"/>
        <n v="255"/>
        <n v="260"/>
        <n v="265"/>
        <n v="270"/>
        <n v="275"/>
        <n v="280"/>
        <n v="285"/>
        <n v="295"/>
        <n v="300"/>
        <n v="301"/>
        <n v="310"/>
        <n v="315"/>
        <n v="320"/>
        <n v="330"/>
        <n v="340"/>
        <n v="348"/>
        <n v="350"/>
        <n v="355"/>
        <n v="365.25"/>
        <n v="370"/>
        <n v="375"/>
        <n v="380"/>
        <n v="385"/>
        <n v="400"/>
        <n v="405"/>
        <n v="411"/>
        <n v="420"/>
        <n v="422.5"/>
        <n v="425"/>
        <n v="440"/>
        <n v="450"/>
        <n v="460"/>
        <n v="470"/>
        <n v="479"/>
        <n v="485"/>
        <n v="500"/>
        <n v="510"/>
        <n v="521"/>
        <n v="525"/>
        <n v="530"/>
        <n v="535"/>
        <n v="540"/>
        <n v="550"/>
        <n v="560"/>
        <n v="580"/>
        <n v="590"/>
        <n v="600"/>
        <n v="620"/>
        <n v="640"/>
        <n v="650"/>
        <n v="655"/>
        <n v="665"/>
        <n v="680"/>
        <n v="700"/>
        <n v="720"/>
        <n v="745"/>
        <n v="750"/>
        <n v="760"/>
        <n v="800"/>
        <n v="840"/>
        <n v="850"/>
        <n v="900"/>
        <n v="922"/>
        <n v="950"/>
        <n v="980"/>
        <n v="990"/>
        <n v="995"/>
        <n v="1000"/>
        <n v="1025"/>
        <n v="1050"/>
        <n v="1081.5"/>
        <n v="1088"/>
        <n v="1100"/>
        <n v="1120"/>
        <n v="1125"/>
        <n v="1150"/>
        <n v="1200"/>
        <n v="1210"/>
        <n v="1220"/>
        <n v="1250"/>
        <n v="1265"/>
        <n v="1270"/>
        <n v="1275"/>
        <n v="1300"/>
        <n v="1350"/>
        <n v="1365"/>
        <n v="1400"/>
        <n v="1410"/>
        <n v="1445"/>
        <n v="1450"/>
        <n v="1500"/>
        <n v="1550"/>
        <n v="1600"/>
        <n v="1605"/>
        <n v="1640"/>
        <n v="1650"/>
        <n v="1660"/>
        <n v="1680"/>
        <n v="1700"/>
        <n v="1775"/>
        <n v="1850"/>
        <n v="1943"/>
        <n v="1950"/>
        <n v="1960"/>
        <n v="2000"/>
        <n v="2040"/>
        <n v="2075"/>
        <n v="2100"/>
        <n v="2105"/>
        <n v="2124"/>
        <n v="2160"/>
        <n v="2200"/>
        <n v="2320"/>
        <n v="2350"/>
        <n v="2500"/>
        <n v="2530"/>
        <n v="2640"/>
        <n v="2750"/>
        <n v="2800"/>
        <n v="2845"/>
        <n v="3000"/>
        <n v="3120"/>
        <n v="3290"/>
        <n v="3295"/>
        <n v="3500"/>
        <n v="5000"/>
        <n v="5129"/>
        <n v="5200"/>
        <n v="5860"/>
        <n v="6480"/>
      </sharedItems>
    </cacheField>
    <cacheField name="46053" numFmtId="0">
      <sharedItems containsSemiMixedTypes="0" containsString="0" containsNumber="1" minValue="0" maxValue="6659.45" count="541">
        <n v="0"/>
        <n v="1"/>
        <n v="1.5"/>
        <n v="2"/>
        <n v="2.5"/>
        <n v="3"/>
        <n v="3.5"/>
        <n v="4.5"/>
        <n v="5"/>
        <n v="5.5"/>
        <n v="7"/>
        <n v="7.5"/>
        <n v="8"/>
        <n v="10"/>
        <n v="10.5"/>
        <n v="11"/>
        <n v="12"/>
        <n v="12.5"/>
        <n v="13"/>
        <n v="13.5"/>
        <n v="14"/>
        <n v="15"/>
        <n v="15.25"/>
        <n v="16"/>
        <n v="16.5"/>
        <n v="17"/>
        <n v="17.5"/>
        <n v="18"/>
        <n v="18.5"/>
        <n v="19"/>
        <n v="19.5"/>
        <n v="20"/>
        <n v="20.5"/>
        <n v="21"/>
        <n v="22"/>
        <n v="22.25"/>
        <n v="22.5"/>
        <n v="23"/>
        <n v="24"/>
        <n v="24.5"/>
        <n v="25"/>
        <n v="25.5"/>
        <n v="25.75"/>
        <n v="26"/>
        <n v="27"/>
        <n v="27.5"/>
        <n v="28"/>
        <n v="28.35"/>
        <n v="29.5"/>
        <n v="30"/>
        <n v="30.5"/>
        <n v="30.9"/>
        <n v="31"/>
        <n v="32"/>
        <n v="32.25"/>
        <n v="32.5"/>
        <n v="33"/>
        <n v="33.5"/>
        <n v="34.5"/>
        <n v="34.75"/>
        <n v="35"/>
        <n v="36"/>
        <n v="36.5"/>
        <n v="37"/>
        <n v="37.5"/>
        <n v="38"/>
        <n v="38.5"/>
        <n v="39"/>
        <n v="40"/>
        <n v="40.25"/>
        <n v="41"/>
        <n v="43"/>
        <n v="43.5"/>
        <n v="44"/>
        <n v="44.5"/>
        <n v="44.75"/>
        <n v="45"/>
        <n v="45.5"/>
        <n v="46"/>
        <n v="47"/>
        <n v="47.25"/>
        <n v="47.5"/>
        <n v="48"/>
        <n v="49"/>
        <n v="49.5"/>
        <n v="50"/>
        <n v="51"/>
        <n v="52"/>
        <n v="52.25"/>
        <n v="52.5"/>
        <n v="53"/>
        <n v="53.5"/>
        <n v="54"/>
        <n v="54.75"/>
        <n v="55"/>
        <n v="55.5"/>
        <n v="56.1"/>
        <n v="56.5"/>
        <n v="57"/>
        <n v="58"/>
        <n v="60"/>
        <n v="60.5"/>
        <n v="62.5"/>
        <n v="63"/>
        <n v="64"/>
        <n v="64.25"/>
        <n v="64.5"/>
        <n v="64.75"/>
        <n v="65"/>
        <n v="65.75"/>
        <n v="66"/>
        <n v="67"/>
        <n v="67.5"/>
        <n v="69.5"/>
        <n v="70"/>
        <n v="71.5"/>
        <n v="72"/>
        <n v="72.5"/>
        <n v="74"/>
        <n v="75"/>
        <n v="76"/>
        <n v="76.5"/>
        <n v="77"/>
        <n v="78"/>
        <n v="80"/>
        <n v="81"/>
        <n v="82.5"/>
        <n v="84"/>
        <n v="84.5"/>
        <n v="85"/>
        <n v="86"/>
        <n v="86.5"/>
        <n v="88.25"/>
        <n v="88.5"/>
        <n v="89.5"/>
        <n v="90"/>
        <n v="90.25"/>
        <n v="90.5"/>
        <n v="91"/>
        <n v="91.5"/>
        <n v="92"/>
        <n v="92.5"/>
        <n v="93.5"/>
        <n v="94"/>
        <n v="94.5"/>
        <n v="95"/>
        <n v="97"/>
        <n v="98.7"/>
        <n v="99.5"/>
        <n v="99.75"/>
        <n v="100"/>
        <n v="100.5"/>
        <n v="101"/>
        <n v="101.5"/>
        <n v="102"/>
        <n v="103"/>
        <n v="103.5"/>
        <n v="104"/>
        <n v="105"/>
        <n v="105.5"/>
        <n v="106"/>
        <n v="107"/>
        <n v="107.45"/>
        <n v="108"/>
        <n v="110"/>
        <n v="110.15"/>
        <n v="112"/>
        <n v="112.5"/>
        <n v="114"/>
        <n v="114.35"/>
        <n v="115"/>
        <n v="116"/>
        <n v="116.5"/>
        <n v="117"/>
        <n v="117.5"/>
        <n v="118"/>
        <n v="120"/>
        <n v="120.5"/>
        <n v="121"/>
        <n v="121.25"/>
        <n v="122"/>
        <n v="122.5"/>
        <n v="125"/>
        <n v="125.25"/>
        <n v="127"/>
        <n v="127.5"/>
        <n v="127.75"/>
        <n v="128"/>
        <n v="129.5"/>
        <n v="130"/>
        <n v="131"/>
        <n v="132"/>
        <n v="133"/>
        <n v="134.9"/>
        <n v="135"/>
        <n v="136"/>
        <n v="136.5"/>
        <n v="138.5"/>
        <n v="140"/>
        <n v="141"/>
        <n v="142"/>
        <n v="143"/>
        <n v="143.75"/>
        <n v="144"/>
        <n v="146"/>
        <n v="147.5"/>
        <n v="148.19999999999999"/>
        <n v="148.75"/>
        <n v="149"/>
        <n v="150"/>
        <n v="151"/>
        <n v="151.5"/>
        <n v="151.75"/>
        <n v="152"/>
        <n v="154"/>
        <n v="155"/>
        <n v="155.5"/>
        <n v="155.75"/>
        <n v="157"/>
        <n v="157.25"/>
        <n v="159"/>
        <n v="159.5"/>
        <n v="160"/>
        <n v="161"/>
        <n v="162.5"/>
        <n v="163"/>
        <n v="164.5"/>
        <n v="165"/>
        <n v="166"/>
        <n v="166.5"/>
        <n v="167"/>
        <n v="168.25"/>
        <n v="169.25"/>
        <n v="170"/>
        <n v="170.5"/>
        <n v="172"/>
        <n v="172.25"/>
        <n v="174"/>
        <n v="174.5"/>
        <n v="175"/>
        <n v="175.5"/>
        <n v="176"/>
        <n v="176.5"/>
        <n v="180"/>
        <n v="180.5"/>
        <n v="182"/>
        <n v="184"/>
        <n v="185"/>
        <n v="186"/>
        <n v="187.5"/>
        <n v="190"/>
        <n v="190.75"/>
        <n v="191"/>
        <n v="191.75"/>
        <n v="193"/>
        <n v="197.5"/>
        <n v="198"/>
        <n v="200"/>
        <n v="201"/>
        <n v="203"/>
        <n v="204"/>
        <n v="204.95"/>
        <n v="205"/>
        <n v="206"/>
        <n v="206.5"/>
        <n v="207"/>
        <n v="209"/>
        <n v="209.5"/>
        <n v="210"/>
        <n v="212.5"/>
        <n v="213.85"/>
        <n v="214"/>
        <n v="214.5"/>
        <n v="215"/>
        <n v="216"/>
        <n v="217"/>
        <n v="217.75"/>
        <n v="219.5"/>
        <n v="220"/>
        <n v="221"/>
        <n v="221.1"/>
        <n v="222"/>
        <n v="224"/>
        <n v="224.5"/>
        <n v="225"/>
        <n v="228.6"/>
        <n v="230"/>
        <n v="232"/>
        <n v="234"/>
        <n v="234.5"/>
        <n v="235"/>
        <n v="240"/>
        <n v="242.5"/>
        <n v="245"/>
        <n v="247.5"/>
        <n v="250"/>
        <n v="251"/>
        <n v="251.8"/>
        <n v="253"/>
        <n v="254.95"/>
        <n v="255"/>
        <n v="258"/>
        <n v="258.5"/>
        <n v="259"/>
        <n v="259.5"/>
        <n v="260"/>
        <n v="261.5"/>
        <n v="262.5"/>
        <n v="264"/>
        <n v="269.5"/>
        <n v="270"/>
        <n v="271"/>
        <n v="272"/>
        <n v="273"/>
        <n v="273.5"/>
        <n v="275"/>
        <n v="278"/>
        <n v="278.5"/>
        <n v="280"/>
        <n v="281"/>
        <n v="285"/>
        <n v="286"/>
        <n v="287"/>
        <n v="290"/>
        <n v="293.5"/>
        <n v="295"/>
        <n v="300"/>
        <n v="301"/>
        <n v="305"/>
        <n v="309.10000000000002"/>
        <n v="310"/>
        <n v="314.5"/>
        <n v="314.75"/>
        <n v="315"/>
        <n v="315.5"/>
        <n v="317.39999999999998"/>
        <n v="318.75"/>
        <n v="322"/>
        <n v="327"/>
        <n v="327.10000000000002"/>
        <n v="331.5"/>
        <n v="334.95"/>
        <n v="335"/>
        <n v="336"/>
        <n v="337"/>
        <n v="347.25"/>
        <n v="347.5"/>
        <n v="350"/>
        <n v="352.75"/>
        <n v="353"/>
        <n v="363"/>
        <n v="365"/>
        <n v="365.75"/>
        <n v="366.15"/>
        <n v="370"/>
        <n v="378.9"/>
        <n v="379.5"/>
        <n v="380"/>
        <n v="385"/>
        <n v="389.8"/>
        <n v="390.75"/>
        <n v="391"/>
        <n v="395"/>
        <n v="398"/>
        <n v="398.25"/>
        <n v="400"/>
        <n v="400.5"/>
        <n v="401.25"/>
        <n v="405"/>
        <n v="405.3"/>
        <n v="423"/>
        <n v="425"/>
        <n v="435"/>
        <n v="439.75"/>
        <n v="440"/>
        <n v="441.5"/>
        <n v="443.5"/>
        <n v="445"/>
        <n v="453"/>
        <n v="455"/>
        <n v="459"/>
        <n v="472.7"/>
        <n v="474.4"/>
        <n v="478"/>
        <n v="480"/>
        <n v="482.5"/>
        <n v="484"/>
        <n v="491.25"/>
        <n v="495"/>
        <n v="500"/>
        <n v="500.75"/>
        <n v="506"/>
        <n v="512"/>
        <n v="512.5"/>
        <n v="520.5"/>
        <n v="526.9"/>
        <n v="532"/>
        <n v="538"/>
        <n v="539"/>
        <n v="540"/>
        <n v="545"/>
        <n v="550"/>
        <n v="556.5"/>
        <n v="569"/>
        <n v="571.25"/>
        <n v="575.79999999999995"/>
        <n v="585.5"/>
        <n v="590"/>
        <n v="592.5"/>
        <n v="600.79999999999995"/>
        <n v="602"/>
        <n v="605"/>
        <n v="606"/>
        <n v="610"/>
        <n v="620"/>
        <n v="625"/>
        <n v="633.79999999999995"/>
        <n v="640"/>
        <n v="648.45000000000005"/>
        <n v="650"/>
        <n v="660"/>
        <n v="662"/>
        <n v="675.5"/>
        <n v="679.2"/>
        <n v="682.5"/>
        <n v="684.25"/>
        <n v="685.25"/>
        <n v="687.15"/>
        <n v="688"/>
        <n v="695"/>
        <n v="700"/>
        <n v="704.35"/>
        <n v="725.5"/>
        <n v="727.75"/>
        <n v="728.2"/>
        <n v="735"/>
        <n v="737.3"/>
        <n v="750"/>
        <n v="757.65"/>
        <n v="768.5"/>
        <n v="770"/>
        <n v="775"/>
        <n v="792"/>
        <n v="793"/>
        <n v="795.5"/>
        <n v="800"/>
        <n v="804.75"/>
        <n v="810"/>
        <n v="835.5"/>
        <n v="840"/>
        <n v="844.5"/>
        <n v="855"/>
        <n v="865"/>
        <n v="895.5"/>
        <n v="910"/>
        <n v="919"/>
        <n v="926"/>
        <n v="950"/>
        <n v="956"/>
        <n v="960"/>
        <n v="962.5"/>
        <n v="973"/>
        <n v="980"/>
        <n v="985"/>
        <n v="990.75"/>
        <n v="997"/>
        <n v="1000.95"/>
        <n v="1004"/>
        <n v="1009"/>
        <n v="1017.75"/>
        <n v="1025"/>
        <n v="1040"/>
        <n v="1054"/>
        <n v="1061.25"/>
        <n v="1080"/>
        <n v="1093"/>
        <n v="1121.5999999999999"/>
        <n v="1139"/>
        <n v="1145"/>
        <n v="1150"/>
        <n v="1157.5"/>
        <n v="1165"/>
        <n v="1207.6500000000001"/>
        <n v="1209.25"/>
        <n v="1234.1500000000001"/>
        <n v="1239"/>
        <n v="1240"/>
        <n v="1249"/>
        <n v="1262"/>
        <n v="1289.95"/>
        <n v="1294"/>
        <n v="1295.5999999999999"/>
        <n v="1302.5"/>
        <n v="1371.5"/>
        <n v="1400.25"/>
        <n v="1401"/>
        <n v="1416"/>
        <n v="1466"/>
        <n v="1498.4"/>
        <n v="1499"/>
        <n v="1546.8"/>
        <n v="1610"/>
        <n v="1611.75"/>
        <n v="1620"/>
        <n v="1662"/>
        <n v="1689.5"/>
        <n v="1741.3"/>
        <n v="1763.5"/>
        <n v="1783.5"/>
        <n v="1840"/>
        <n v="1900.1"/>
        <n v="1907"/>
        <n v="1935"/>
        <n v="1983"/>
        <n v="2001"/>
        <n v="2016.5"/>
        <n v="2052"/>
        <n v="2087.0500000000002"/>
        <n v="2099"/>
        <n v="2165"/>
        <n v="2181"/>
        <n v="2224.85"/>
        <n v="2245.1"/>
        <n v="2257"/>
        <n v="2269.25"/>
        <n v="2338"/>
        <n v="2360"/>
        <n v="2507.6"/>
        <n v="2544.25"/>
        <n v="2598"/>
        <n v="2893.5"/>
        <n v="2969"/>
        <n v="2998.5"/>
        <n v="3419"/>
        <n v="4161"/>
        <n v="4478"/>
        <n v="4674.5"/>
        <n v="5123.5"/>
        <n v="5152.05"/>
        <n v="6567"/>
        <n v="6659.45"/>
      </sharedItems>
    </cacheField>
    <cacheField name="Shortfall" numFmtId="0">
      <sharedItems containsSemiMixedTypes="0" containsString="0" containsNumber="1" minValue="-1674.5" maxValue="1131" count="470">
        <n v="-1674.5"/>
        <n v="-1044.25"/>
        <n v="-859.85"/>
        <n v="-707"/>
        <n v="-535"/>
        <n v="-409"/>
        <n v="-375"/>
        <n v="-320.5"/>
        <n v="-299"/>
        <n v="-271.5"/>
        <n v="-248.5"/>
        <n v="-243.5"/>
        <n v="-240"/>
        <n v="-239"/>
        <n v="-238"/>
        <n v="-235"/>
        <n v="-212.5"/>
        <n v="-210"/>
        <n v="-206"/>
        <n v="-190"/>
        <n v="-184.95"/>
        <n v="-181.25"/>
        <n v="-180"/>
        <n v="-179.45"/>
        <n v="-170.1"/>
        <n v="-170"/>
        <n v="-152.04999999999899"/>
        <n v="-150.80000000000001"/>
        <n v="-147.5"/>
        <n v="-146.9"/>
        <n v="-145"/>
        <n v="-144.4"/>
        <n v="-142.25"/>
        <n v="-138"/>
        <n v="-136.80000000000001"/>
        <n v="-136"/>
        <n v="-135"/>
        <n v="-132"/>
        <n v="-130"/>
        <n v="-128"/>
        <n v="-125"/>
        <n v="-115.5"/>
        <n v="-115"/>
        <n v="-114.5"/>
        <n v="-113"/>
        <n v="-112.25"/>
        <n v="-110"/>
        <n v="-109.5"/>
        <n v="-109.25"/>
        <n v="-109.1"/>
        <n v="-104"/>
        <n v="-102"/>
        <n v="-101.3"/>
        <n v="-101.25"/>
        <n v="-100"/>
        <n v="-98.5"/>
        <n v="-94"/>
        <n v="-93"/>
        <n v="-92.65"/>
        <n v="-90"/>
        <n v="-89.950000000000102"/>
        <n v="-87.5"/>
        <n v="-87.050000000000196"/>
        <n v="-86"/>
        <n v="-85.5"/>
        <n v="-84.95"/>
        <n v="-80"/>
        <n v="-79"/>
        <n v="-76.5"/>
        <n v="-75"/>
        <n v="-71.5"/>
        <n v="-64.349999999999994"/>
        <n v="-64"/>
        <n v="-60"/>
        <n v="-59.25"/>
        <n v="-59"/>
        <n v="-58"/>
        <n v="-56"/>
        <n v="-55"/>
        <n v="-54.5"/>
        <n v="-54"/>
        <n v="-53.5"/>
        <n v="-52"/>
        <n v="-51.75"/>
        <n v="-51"/>
        <n v="-50"/>
        <n v="-49.75"/>
        <n v="-48.75"/>
        <n v="-48.45"/>
        <n v="-48"/>
        <n v="-47.25"/>
        <n v="-47"/>
        <n v="-45.5"/>
        <n v="-45"/>
        <n v="-44"/>
        <n v="-43.5"/>
        <n v="-43"/>
        <n v="-41.8"/>
        <n v="-41"/>
        <n v="-40"/>
        <n v="-39.5"/>
        <n v="-37.5"/>
        <n v="-37.299999999999997"/>
        <n v="-37.15"/>
        <n v="-37"/>
        <n v="-36.5"/>
        <n v="-36"/>
        <n v="-35"/>
        <n v="-34"/>
        <n v="-33"/>
        <n v="-32.75"/>
        <n v="-32"/>
        <n v="-31.5"/>
        <n v="-31"/>
        <n v="-30"/>
        <n v="-29.25"/>
        <n v="-28.5"/>
        <n v="-28"/>
        <n v="-27.5"/>
        <n v="-27.45"/>
        <n v="-27"/>
        <n v="-26"/>
        <n v="-25"/>
        <n v="-24.5"/>
        <n v="-24.2"/>
        <n v="-24.150000000000102"/>
        <n v="-24"/>
        <n v="-23.5"/>
        <n v="-23"/>
        <n v="-22"/>
        <n v="-21.5"/>
        <n v="-21.25"/>
        <n v="-21"/>
        <n v="-20.5"/>
        <n v="-20"/>
        <n v="-19.5"/>
        <n v="-18.5"/>
        <n v="-18"/>
        <n v="-17.5"/>
        <n v="-16"/>
        <n v="-15"/>
        <n v="-14.95"/>
        <n v="-14.9"/>
        <n v="-14.5"/>
        <n v="-14"/>
        <n v="-13"/>
        <n v="-12.5"/>
        <n v="-12.25"/>
        <n v="-12"/>
        <n v="-11.75"/>
        <n v="-11"/>
        <n v="-10.5"/>
        <n v="-10"/>
        <n v="-9"/>
        <n v="-8.75"/>
        <n v="-8"/>
        <n v="-7.6500000000000901"/>
        <n v="-7.5"/>
        <n v="-7"/>
        <n v="-6.5"/>
        <n v="-6"/>
        <n v="-5.75"/>
        <n v="-5.5"/>
        <n v="-5.3000000000000096"/>
        <n v="-5.1500000000000101"/>
        <n v="-5"/>
        <n v="-4.5"/>
        <n v="-4"/>
        <n v="-3.8499999999999899"/>
        <n v="-3.5"/>
        <n v="-3"/>
        <n v="-2.5"/>
        <n v="-2.25"/>
        <n v="-2"/>
        <n v="-1.5"/>
        <n v="-1"/>
        <n v="-0.89999999999999902"/>
        <n v="-0.75"/>
        <n v="-0.5"/>
        <n v="-0.25"/>
        <n v="0"/>
        <n v="0.5"/>
        <n v="1"/>
        <n v="1.65"/>
        <n v="2"/>
        <n v="2.5"/>
        <n v="3"/>
        <n v="3.5"/>
        <n v="4"/>
        <n v="4.5"/>
        <n v="5"/>
        <n v="5.25"/>
        <n v="5.75"/>
        <n v="6"/>
        <n v="6.5"/>
        <n v="7"/>
        <n v="7.5"/>
        <n v="8"/>
        <n v="8.5"/>
        <n v="9"/>
        <n v="9.5"/>
        <n v="10"/>
        <n v="11.5"/>
        <n v="12"/>
        <n v="13"/>
        <n v="13.5"/>
        <n v="14"/>
        <n v="14.5"/>
        <n v="14.75"/>
        <n v="15"/>
        <n v="15.25"/>
        <n v="15.5"/>
        <n v="15.65"/>
        <n v="16"/>
        <n v="16.5"/>
        <n v="17"/>
        <n v="17.25"/>
        <n v="17.5"/>
        <n v="17.75"/>
        <n v="18"/>
        <n v="19"/>
        <n v="19.5"/>
        <n v="19.75"/>
        <n v="20"/>
        <n v="20.25"/>
        <n v="21"/>
        <n v="21.1"/>
        <n v="21.3"/>
        <n v="21.8"/>
        <n v="22"/>
        <n v="22.25"/>
        <n v="22.5"/>
        <n v="23"/>
        <n v="24"/>
        <n v="24.2"/>
        <n v="24.5"/>
        <n v="25"/>
        <n v="25.5"/>
        <n v="26"/>
        <n v="27"/>
        <n v="27.3"/>
        <n v="27.5"/>
        <n v="28"/>
        <n v="29"/>
        <n v="29.5"/>
        <n v="30"/>
        <n v="30.5"/>
        <n v="31"/>
        <n v="31.5"/>
        <n v="31.75"/>
        <n v="32"/>
        <n v="32.5"/>
        <n v="33"/>
        <n v="33.5"/>
        <n v="34"/>
        <n v="35"/>
        <n v="35.5"/>
        <n v="36"/>
        <n v="36.5"/>
        <n v="37"/>
        <n v="37.5"/>
        <n v="38"/>
        <n v="38.75"/>
        <n v="39"/>
        <n v="40"/>
        <n v="40.5"/>
        <n v="41.5"/>
        <n v="41.75"/>
        <n v="42"/>
        <n v="42.5"/>
        <n v="43"/>
        <n v="43.9"/>
        <n v="44.5"/>
        <n v="45"/>
        <n v="46"/>
        <n v="46.5"/>
        <n v="47"/>
        <n v="47.5"/>
        <n v="47.85"/>
        <n v="48"/>
        <n v="48.5"/>
        <n v="49.25"/>
        <n v="50"/>
        <n v="50.25"/>
        <n v="51"/>
        <n v="52"/>
        <n v="52.5"/>
        <n v="53"/>
        <n v="54"/>
        <n v="55"/>
        <n v="57"/>
        <n v="57.5"/>
        <n v="58"/>
        <n v="59"/>
        <n v="60"/>
        <n v="60.5"/>
        <n v="61.5"/>
        <n v="62"/>
        <n v="63.5"/>
        <n v="64"/>
        <n v="65"/>
        <n v="66.200000000000102"/>
        <n v="66.5"/>
        <n v="67"/>
        <n v="67.5"/>
        <n v="68"/>
        <n v="68.5"/>
        <n v="70"/>
        <n v="70.5"/>
        <n v="72"/>
        <n v="72.5"/>
        <n v="73.5"/>
        <n v="74.5"/>
        <n v="75"/>
        <n v="76.5"/>
        <n v="77"/>
        <n v="78"/>
        <n v="78.5"/>
        <n v="78.900000000000006"/>
        <n v="79"/>
        <n v="79.5"/>
        <n v="80"/>
        <n v="81.5"/>
        <n v="82"/>
        <n v="83"/>
        <n v="85"/>
        <n v="86"/>
        <n v="87.5"/>
        <n v="88.5"/>
        <n v="90"/>
        <n v="90.5"/>
        <n v="93"/>
        <n v="93.5"/>
        <n v="94"/>
        <n v="94.5"/>
        <n v="95"/>
        <n v="95.25"/>
        <n v="97.25"/>
        <n v="99"/>
        <n v="100"/>
        <n v="101"/>
        <n v="101.4"/>
        <n v="101.75"/>
        <n v="102.5"/>
        <n v="103"/>
        <n v="104.75"/>
        <n v="105"/>
        <n v="105.5"/>
        <n v="106"/>
        <n v="106.5"/>
        <n v="108"/>
        <n v="110"/>
        <n v="111.5"/>
        <n v="112"/>
        <n v="115"/>
        <n v="115.75"/>
        <n v="120"/>
        <n v="121"/>
        <n v="125"/>
        <n v="125.5"/>
        <n v="127.5"/>
        <n v="128"/>
        <n v="129.5"/>
        <n v="130"/>
        <n v="133"/>
        <n v="133.85"/>
        <n v="134"/>
        <n v="137"/>
        <n v="139"/>
        <n v="140"/>
        <n v="140.19999999999999"/>
        <n v="141"/>
        <n v="142"/>
        <n v="145"/>
        <n v="145.25"/>
        <n v="146"/>
        <n v="146.5"/>
        <n v="147"/>
        <n v="150"/>
        <n v="154.4"/>
        <n v="155.5"/>
        <n v="159.25"/>
        <n v="160"/>
        <n v="162.75"/>
        <n v="164.5"/>
        <n v="165"/>
        <n v="170"/>
        <n v="172"/>
        <n v="173.75"/>
        <n v="175"/>
        <n v="181"/>
        <n v="183"/>
        <n v="184"/>
        <n v="184.25"/>
        <n v="185.25"/>
        <n v="188"/>
        <n v="190"/>
        <n v="195"/>
        <n v="199"/>
        <n v="201.25"/>
        <n v="205"/>
        <n v="209.25"/>
        <n v="210"/>
        <n v="215"/>
        <n v="220"/>
        <n v="230.5"/>
        <n v="234"/>
        <n v="235"/>
        <n v="237.5"/>
        <n v="241"/>
        <n v="242.5"/>
        <n v="248"/>
        <n v="250"/>
        <n v="255"/>
        <n v="255.5"/>
        <n v="261"/>
        <n v="266"/>
        <n v="270"/>
        <n v="272.89999999999998"/>
        <n v="273"/>
        <n v="279"/>
        <n v="289.5"/>
        <n v="295"/>
        <n v="299.89999999999998"/>
        <n v="300"/>
        <n v="305"/>
        <n v="307"/>
        <n v="310"/>
        <n v="311"/>
        <n v="315"/>
        <n v="315.5"/>
        <n v="320"/>
        <n v="326"/>
        <n v="343.5"/>
        <n v="347"/>
        <n v="356"/>
        <n v="398.5"/>
        <n v="440"/>
        <n v="444.05"/>
        <n v="461.6"/>
        <n v="466"/>
        <n v="485"/>
        <n v="499"/>
        <n v="500"/>
        <n v="513"/>
        <n v="522"/>
        <n v="531"/>
        <n v="538.4"/>
        <n v="551"/>
        <n v="560"/>
        <n v="565"/>
        <n v="586.5"/>
        <n v="600"/>
        <n v="623.5"/>
        <n v="624"/>
        <n v="630"/>
        <n v="639"/>
        <n v="651"/>
        <n v="655"/>
        <n v="665"/>
        <n v="682.25"/>
        <n v="692"/>
        <n v="770"/>
        <n v="785"/>
        <n v="787.4"/>
        <n v="901.8"/>
        <n v="968"/>
        <n v="1016.5"/>
        <n v="1050"/>
        <n v="1131"/>
      </sharedItems>
    </cacheField>
    <cacheField name="Prorata Achv %" numFmtId="0">
      <sharedItems containsMixedTypes="1" containsNumber="1" minValue="0" maxValue="440" count="688">
        <n v="0"/>
        <n v="3"/>
        <n v="3.3333333333333299"/>
        <n v="3.5714285714285698"/>
        <n v="5"/>
        <n v="6"/>
        <n v="6.875"/>
        <n v="7"/>
        <n v="7.1428571428571397"/>
        <n v="8.3333333333333304"/>
        <n v="8.6666666666666696"/>
        <n v="9.4117647058823497"/>
        <n v="10"/>
        <n v="11.4285714285714"/>
        <n v="11.538461538461499"/>
        <n v="12.0689655172414"/>
        <n v="12.5"/>
        <n v="13.3333333333333"/>
        <n v="13.5135135135135"/>
        <n v="14"/>
        <n v="14.1142857142857"/>
        <n v="15"/>
        <n v="16"/>
        <n v="16.25"/>
        <n v="16.451612903225801"/>
        <n v="16.6666666666667"/>
        <n v="17.285714285714299"/>
        <n v="17.5"/>
        <n v="18"/>
        <n v="18.571428571428601"/>
        <n v="20"/>
        <n v="20.8333333333333"/>
        <n v="21.285714285714299"/>
        <n v="21.6666666666667"/>
        <n v="21.978021978021999"/>
        <n v="22"/>
        <n v="22.2222222222222"/>
        <n v="22.580645161290299"/>
        <n v="23.076923076923102"/>
        <n v="23.125"/>
        <n v="23.529411764705898"/>
        <n v="23.8095238095238"/>
        <n v="23.846153846153801"/>
        <n v="24"/>
        <n v="24.6428571428571"/>
        <n v="25"/>
        <n v="25.6666666666667"/>
        <n v="26.5"/>
        <n v="26.6666666666667"/>
        <n v="26.75"/>
        <n v="27.0833333333333"/>
        <n v="27.272727272727298"/>
        <n v="27.375"/>
        <n v="27.5"/>
        <n v="27.545454545454501"/>
        <n v="27.7777777777778"/>
        <n v="27.96875"/>
        <n v="28.571428571428601"/>
        <n v="29.1428571428571"/>
        <n v="29.1666666666667"/>
        <n v="29.5"/>
        <n v="30"/>
        <n v="30.8333333333333"/>
        <n v="31.2"/>
        <n v="31.25"/>
        <n v="31.746031746031701"/>
        <n v="32"/>
        <n v="32.0833333333333"/>
        <n v="32.5"/>
        <n v="32.647058823529399"/>
        <n v="33"/>
        <n v="33.043478260869598"/>
        <n v="33.3333333333333"/>
        <n v="33.470588235294102"/>
        <n v="33.766233766233803"/>
        <n v="34"/>
        <n v="34.210526315789501"/>
        <n v="34.3333333333333"/>
        <n v="34.375"/>
        <n v="35"/>
        <n v="35.135135135135101"/>
        <n v="35.294117647058798"/>
        <n v="36"/>
        <n v="36.5"/>
        <n v="36.6666666666667"/>
        <n v="38.3333333333333"/>
        <n v="39.904761904761898"/>
        <n v="40"/>
        <n v="40.727272727272698"/>
        <n v="41.6"/>
        <n v="41.6666666666667"/>
        <n v="41.875"/>
        <n v="42.105263157894697"/>
        <n v="42.142857142857103"/>
        <n v="42.285714285714299"/>
        <n v="42.5"/>
        <n v="42.580645161290299"/>
        <n v="42.857142857142897"/>
        <n v="43.404255319148902"/>
        <n v="43.75"/>
        <n v="44.4444444444444"/>
        <n v="45"/>
        <n v="45.454545454545503"/>
        <n v="45.945945945945901"/>
        <n v="46"/>
        <n v="46.363636363636402"/>
        <n v="46.4"/>
        <n v="46.4444444444444"/>
        <n v="46.6666666666667"/>
        <n v="47.058823529411796"/>
        <n v="47.413793103448299"/>
        <n v="47.457627118644098"/>
        <n v="47.5"/>
        <n v="47.619047619047599"/>
        <n v="47.6666666666667"/>
        <n v="47.826086956521699"/>
        <n v="47.843137254901997"/>
        <n v="47.857142857142897"/>
        <n v="48"/>
        <n v="48.076923076923102"/>
        <n v="49"/>
        <n v="49.140625"/>
        <n v="49.411764705882398"/>
        <n v="49.6"/>
        <n v="49.748743718592998"/>
        <n v="50"/>
        <n v="50.526315789473699"/>
        <n v="50.806451612903203"/>
        <n v="50.8333333333333"/>
        <n v="50.947368421052602"/>
        <n v="51"/>
        <n v="51.25"/>
        <n v="51.481481481481502"/>
        <n v="51.612903225806498"/>
        <n v="52"/>
        <n v="52.0833333333333"/>
        <n v="52.142857142857103"/>
        <n v="52.2222222222222"/>
        <n v="52.272727272727302"/>
        <n v="52.7777777777778"/>
        <n v="53.125"/>
        <n v="53.235294117647101"/>
        <n v="53.3333333333333"/>
        <n v="54"/>
        <n v="54.1666666666667"/>
        <n v="54.456521739130402"/>
        <n v="54.516666666666701"/>
        <n v="55"/>
        <n v="55.5"/>
        <n v="55.625"/>
        <n v="55.7777777777778"/>
        <n v="56"/>
        <n v="56.1"/>
        <n v="56.25"/>
        <n v="56.538461538461497"/>
        <n v="56.603773584905703"/>
        <n v="56.625"/>
        <n v="57.112970711297102"/>
        <n v="57.142857142857103"/>
        <n v="57.6"/>
        <n v="57.857142857142897"/>
        <n v="58"/>
        <n v="58.1666666666667"/>
        <n v="58.285714285714299"/>
        <n v="58.3333333333333"/>
        <n v="58.4375"/>
        <n v="58.823529411764703"/>
        <n v="59.6666666666667"/>
        <n v="59.743589743589702"/>
        <n v="59.867647058823501"/>
        <n v="60"/>
        <n v="60.384615384615401"/>
        <n v="60.5"/>
        <n v="60.655737704918003"/>
        <n v="60.6666666666667"/>
        <n v="61"/>
        <n v="61.3333333333333"/>
        <n v="61.538461538461497"/>
        <n v="62.040816326530603"/>
        <n v="62.195121951219498"/>
        <n v="62.2"/>
        <n v="62.5"/>
        <n v="62.95"/>
        <n v="63.068181818181799"/>
        <n v="63.636363636363598"/>
        <n v="63.696428571428598"/>
        <n v="63.8"/>
        <n v="64.117647058823493"/>
        <n v="64.119601328903698"/>
        <n v="64.1666666666667"/>
        <n v="64.814814814814795"/>
        <n v="65"/>
        <n v="65.384615384615401"/>
        <n v="65.571428571428598"/>
        <n v="65.641025641025706"/>
        <n v="65.915492957746494"/>
        <n v="66"/>
        <n v="66.5"/>
        <n v="66.6666666666667"/>
        <n v="67.0833333333333"/>
        <n v="67.2222222222222"/>
        <n v="67.5"/>
        <n v="67.566265060240994"/>
        <n v="67.639902676399004"/>
        <n v="67.741935483871003"/>
        <n v="67.884615384615401"/>
        <n v="68"/>
        <n v="68.0555555555556"/>
        <n v="68.157894736842096"/>
        <n v="68.181818181818201"/>
        <n v="68.571428571428598"/>
        <n v="68.6666666666667"/>
        <n v="68.679245283018901"/>
        <n v="68.75"/>
        <n v="68.8"/>
        <n v="68.823529411764696"/>
        <n v="68.918918918918905"/>
        <n v="69.117647058823493"/>
        <n v="69.135802469135797"/>
        <n v="69.230769230769198"/>
        <n v="69.269896193771601"/>
        <n v="69.272727272727295"/>
        <n v="69.3333333333333"/>
        <n v="69.375"/>
        <n v="69.411764705882405"/>
        <n v="69.5"/>
        <n v="69.643705463182897"/>
        <n v="70"/>
        <n v="70.4166666666667"/>
        <n v="71.045454545454604"/>
        <n v="71.098591549295804"/>
        <n v="71.3333333333333"/>
        <n v="71.428571428571402"/>
        <n v="71.5555555555556"/>
        <n v="71.6666666666667"/>
        <n v="71.875"/>
        <n v="71.962616822429894"/>
        <n v="72"/>
        <n v="72.090909090909093"/>
        <n v="72.115384615384599"/>
        <n v="72.727272727272705"/>
        <n v="73.23"/>
        <n v="73.3333333333333"/>
        <n v="73.469387755102005"/>
        <n v="73.547169811320799"/>
        <n v="73.684210526315795"/>
        <n v="73.7"/>
        <n v="73.872180451127804"/>
        <n v="74"/>
        <n v="74.146341463414601"/>
        <n v="74.1666666666667"/>
        <n v="74.285714285714306"/>
        <n v="74.4444444444444"/>
        <n v="74.714285714285694"/>
        <n v="75"/>
        <n v="75.042553191489404"/>
        <n v="75.2"/>
        <n v="75.714285714285694"/>
        <n v="75.909090909090907"/>
        <n v="76"/>
        <n v="76.103186646433997"/>
        <n v="76.3272727272727"/>
        <n v="76.382575757575793"/>
        <n v="76.448979591836704"/>
        <n v="76.6666666666667"/>
        <n v="76.772727272727295"/>
        <n v="76.923076923076906"/>
        <n v="77.0833333333333"/>
        <n v="77.2"/>
        <n v="77.5"/>
        <n v="77.647058823529406"/>
        <n v="77.7777777777778"/>
        <n v="78"/>
        <n v="78.125"/>
        <n v="78.142857142857096"/>
        <n v="78.282828282828305"/>
        <n v="78.3888888888889"/>
        <n v="78.392857142857196"/>
        <n v="78.503937007874001"/>
        <n v="78.636363636363598"/>
        <n v="78.6666666666667"/>
        <n v="78.709677419354804"/>
        <n v="78.966565349544098"/>
        <n v="79.264705882352899"/>
        <n v="79.375"/>
        <n v="79.4791666666667"/>
        <n v="79.650000000000006"/>
        <n v="79.935483870967701"/>
        <n v="80"/>
        <n v="80.040000000000006"/>
        <n v="80.2083333333333"/>
        <n v="80.370370370370395"/>
        <n v="80.375782881002095"/>
        <n v="80.625"/>
        <n v="80.645161290322605"/>
        <n v="80.909090909090907"/>
        <n v="80.9375"/>
        <n v="81"/>
        <n v="81.1111111111111"/>
        <n v="81.126925326574394"/>
        <n v="81.142857142857096"/>
        <n v="81.25"/>
        <n v="81.344902386117099"/>
        <n v="81.357142857142904"/>
        <n v="81.463414634146403"/>
        <n v="81.470588235294102"/>
        <n v="81.481481481481495"/>
        <n v="81.6666666666667"/>
        <n v="82"/>
        <n v="82.045454545454504"/>
        <n v="82.0833333333333"/>
        <n v="82.2222222222222"/>
        <n v="82.25"/>
        <n v="82.5"/>
        <n v="82.5625"/>
        <n v="82.678571428571402"/>
        <n v="82.692307692307693"/>
        <n v="82.769230769230802"/>
        <n v="82.875"/>
        <n v="82.952548330404198"/>
        <n v="83.058823529411796"/>
        <n v="83.3333333333333"/>
        <n v="83.392857142857096"/>
        <n v="83.545454545454604"/>
        <n v="83.55"/>
        <n v="83.75"/>
        <n v="83.870967741935502"/>
        <n v="84"/>
        <n v="84.125"/>
        <n v="84.1666666666667"/>
        <n v="84.210526315789494"/>
        <n v="84.3333333333333"/>
        <n v="84.4444444444444"/>
        <n v="84.615384615384599"/>
        <n v="84.6666666666667"/>
        <n v="84.828571428571394"/>
        <n v="85"/>
        <n v="85.1666666666667"/>
        <n v="85.357142857142904"/>
        <n v="85.454545454545496"/>
        <n v="85.5"/>
        <n v="85.53125"/>
        <n v="85.5555555555556"/>
        <n v="85.621821544151601"/>
        <n v="85.714285714285694"/>
        <n v="86.25"/>
        <n v="86.363636363636402"/>
        <n v="86.368181818181796"/>
        <n v="86.3888888888889"/>
        <n v="86.6666666666667"/>
        <n v="86.764705882352899"/>
        <n v="86.875"/>
        <n v="86.899383983572903"/>
        <n v="86.904761904761898"/>
        <n v="87"/>
        <n v="87.365853658536594"/>
        <n v="87.5"/>
        <n v="87.961538461538495"/>
        <n v="88"/>
        <n v="88.235294117647101"/>
        <n v="88.275862068965495"/>
        <n v="88.6666666666667"/>
        <n v="88.8"/>
        <n v="88.8888888888889"/>
        <n v="89.209486166007906"/>
        <n v="89.285714285714306"/>
        <n v="89.351724137931001"/>
        <n v="89.4166666666667"/>
        <n v="89.430147058823493"/>
        <n v="89.5"/>
        <n v="89.56"/>
        <n v="89.6"/>
        <n v="89.837837837837796"/>
        <n v="90"/>
        <n v="90.066666666666706"/>
        <n v="90.542857142857102"/>
        <n v="90.566037735849093"/>
        <n v="90.625"/>
        <n v="90.6875"/>
        <n v="91"/>
        <n v="91.6666666666667"/>
        <n v="91.785714285714306"/>
        <n v="92"/>
        <n v="92.307692307692307"/>
        <n v="92.5"/>
        <n v="92.692307692307693"/>
        <n v="92.857142857142904"/>
        <n v="93.3333333333333"/>
        <n v="93.361581920904001"/>
        <n v="93.75"/>
        <n v="94"/>
        <n v="94.008620689655203"/>
        <n v="94.1666666666667"/>
        <n v="94.5"/>
        <n v="94.54"/>
        <n v="94.702380952381006"/>
        <n v="94.724999999999994"/>
        <n v="95"/>
        <n v="95.043478260869605"/>
        <n v="95.121951219512198"/>
        <n v="95.454545454545496"/>
        <n v="95.597826086956502"/>
        <n v="95.966666666666697"/>
        <n v="96.0625"/>
        <n v="96.076923076923094"/>
        <n v="96.45"/>
        <n v="96.477272727272705"/>
        <n v="96.709677419354804"/>
        <n v="97"/>
        <n v="97.093333333333305"/>
        <n v="97.352941176470594"/>
        <n v="97.435897435897402"/>
        <n v="97.5"/>
        <n v="97.684563758389302"/>
        <n v="97.714285714285694"/>
        <n v="97.892857142857096"/>
        <n v="97.959183673469397"/>
        <n v="98"/>
        <n v="98.076923076923094"/>
        <n v="98.1111111111111"/>
        <n v="98.147195059186799"/>
        <n v="98.181818181818201"/>
        <n v="98.3333333333333"/>
        <n v="98.528846153846203"/>
        <n v="98.75"/>
        <n v="99.538461538461505"/>
        <n v="99.565217391304301"/>
        <n v="99.615384615384599"/>
        <n v="99.841269841269906"/>
        <n v="100"/>
        <n v="100.017857142857"/>
        <n v="100.11834319526599"/>
        <n v="100.125"/>
        <n v="100.15"/>
        <n v="100.28571428571399"/>
        <n v="100.311526479751"/>
        <n v="100.333333333333"/>
        <n v="100.380952380952"/>
        <n v="100.4"/>
        <n v="100.416666666667"/>
        <n v="100.454545454545"/>
        <n v="100.48387096774201"/>
        <n v="100.490196078431"/>
        <n v="100.5"/>
        <n v="100.571428571429"/>
        <n v="100.60606060606101"/>
        <n v="100.625"/>
        <n v="100.631578947368"/>
        <n v="100.6375"/>
        <n v="100.666666666667"/>
        <n v="100.734375"/>
        <n v="101"/>
        <n v="101.041666666667"/>
        <n v="101.181818181818"/>
        <n v="101.2"/>
        <n v="101.25"/>
        <n v="101.325"/>
        <n v="101.333333333333"/>
        <n v="101.372549019608"/>
        <n v="101.5"/>
        <n v="101.639344262295"/>
        <n v="101.666666666667"/>
        <n v="101.694915254237"/>
        <n v="101.754385964912"/>
        <n v="101.833333333333"/>
        <n v="101.99586776859501"/>
        <n v="102"/>
        <n v="102.39393939393899"/>
        <n v="102.4"/>
        <n v="102.439024390244"/>
        <n v="102.769290123457"/>
        <n v="102.894736842105"/>
        <n v="102.941176470588"/>
        <n v="102.96442687747"/>
        <n v="103"/>
        <n v="103.041"/>
        <n v="103.333333333333"/>
        <n v="103.5"/>
        <n v="103.636363636364"/>
        <n v="103.69465648855"/>
        <n v="103.863636363636"/>
        <n v="103.92156862745099"/>
        <n v="104"/>
        <n v="104.166666666667"/>
        <n v="104.32989690721701"/>
        <n v="104.33734939759"/>
        <n v="104.35250000000001"/>
        <n v="104.5"/>
        <n v="104.904761904762"/>
        <n v="105"/>
        <n v="105.05787037037"/>
        <n v="105.152173913043"/>
        <n v="105.26315789473701"/>
        <n v="105.298013245033"/>
        <n v="105.31914893617"/>
        <n v="105.328571428571"/>
        <n v="105.357142857143"/>
        <n v="105.555555555556"/>
        <n v="105.71428571428601"/>
        <n v="105.71538461538501"/>
        <n v="105.769230769231"/>
        <n v="105.789473684211"/>
        <n v="105.88235294117599"/>
        <n v="105.90909090909101"/>
        <n v="106"/>
        <n v="106.17647058823501"/>
        <n v="106.17682926829301"/>
        <n v="106.229166666667"/>
        <n v="106.25"/>
        <n v="106.428571428571"/>
        <n v="106.481481481481"/>
        <n v="106.527777777778"/>
        <n v="106.666666666667"/>
        <n v="106.727272727273"/>
        <n v="106.944444444444"/>
        <n v="107.142857142857"/>
        <n v="107.495833333333"/>
        <n v="108"/>
        <n v="108.075"/>
        <n v="108.125"/>
        <n v="108.197590361446"/>
        <n v="108.333333333333"/>
        <n v="108.695652173913"/>
        <n v="108.75"/>
        <n v="108.82352941176499"/>
        <n v="109.036363636364"/>
        <n v="109.166666666667"/>
        <n v="109.41176470588201"/>
        <n v="109.583333333333"/>
        <n v="109.702127659574"/>
        <n v="109.722222222222"/>
        <n v="110"/>
        <n v="110.0546875"/>
        <n v="110.344827586207"/>
        <n v="110.666666666667"/>
        <n v="111.111111111111"/>
        <n v="111.333333333333"/>
        <n v="111.666666666667"/>
        <n v="111.764705882353"/>
        <n v="112"/>
        <n v="112.064846416382"/>
        <n v="112.25"/>
        <n v="112.333333333333"/>
        <n v="112.4"/>
        <n v="112.416666666667"/>
        <n v="112.5"/>
        <n v="112.903225806452"/>
        <n v="112.916666666667"/>
        <n v="113"/>
        <n v="113.125"/>
        <n v="113.333333333333"/>
        <n v="113.666666666667"/>
        <n v="113.723608445298"/>
        <n v="113.932330827068"/>
        <n v="114.28571428571399"/>
        <n v="114.4"/>
        <n v="114.444444444444"/>
        <n v="114.8"/>
        <n v="115"/>
        <n v="115.294117647059"/>
        <n v="115.71428571428601"/>
        <n v="116"/>
        <n v="116.470588235294"/>
        <n v="116.538461538462"/>
        <n v="116.666666666667"/>
        <n v="116.78571428571399"/>
        <n v="117.1"/>
        <n v="117.70270270270299"/>
        <n v="118"/>
        <n v="118.055555555556"/>
        <n v="118.333333333333"/>
        <n v="118.75"/>
        <n v="118.913043478261"/>
        <n v="119.904761904762"/>
        <n v="120"/>
        <n v="120.892857142857"/>
        <n v="121.25"/>
        <n v="121.428571428571"/>
        <n v="121.818181818182"/>
        <n v="122.222222222222"/>
        <n v="122.58064516128999"/>
        <n v="122.777777777778"/>
        <n v="122.857142857143"/>
        <n v="124.038461538462"/>
        <n v="124.375"/>
        <n v="124.681818181818"/>
        <n v="125"/>
        <n v="125.5"/>
        <n v="126.666666666667"/>
        <n v="127.272727272727"/>
        <n v="127.329192546584"/>
        <n v="127.333333333333"/>
        <n v="127.5"/>
        <n v="128.57142857142901"/>
        <n v="129"/>
        <n v="129.375"/>
        <n v="130"/>
        <n v="131.25"/>
        <n v="131.42857142857099"/>
        <n v="131.76470588235301"/>
        <n v="132"/>
        <n v="133"/>
        <n v="133.333333333333"/>
        <n v="133.51111111111101"/>
        <n v="133.75"/>
        <n v="134.3125"/>
        <n v="134.4"/>
        <n v="135"/>
        <n v="135.833333333333"/>
        <n v="137.333333333333"/>
        <n v="138.064516129032"/>
        <n v="138.21428571428601"/>
        <n v="138.657894736842"/>
        <n v="140"/>
        <n v="141"/>
        <n v="141.17647058823499"/>
        <n v="141.48148148148101"/>
        <n v="142.857142857143"/>
        <n v="143.333333333333"/>
        <n v="143.75757575757601"/>
        <n v="143.888888888889"/>
        <n v="144.230769230769"/>
        <n v="145"/>
        <n v="145.19999999999999"/>
        <n v="145.833333333333"/>
        <n v="146.666666666667"/>
        <n v="147.5"/>
        <n v="148.333333333333"/>
        <n v="150"/>
        <n v="151.75"/>
        <n v="153.07692307692301"/>
        <n v="154"/>
        <n v="154.55000000000001"/>
        <n v="154.722222222222"/>
        <n v="155.816666666667"/>
        <n v="157.5"/>
        <n v="157.69230769230799"/>
        <n v="157.75"/>
        <n v="158.18181818181799"/>
        <n v="158.333333333333"/>
        <n v="160"/>
        <n v="161.25"/>
        <n v="162.99267399267401"/>
        <n v="166.666666666667"/>
        <n v="168.166666666667"/>
        <n v="169.39024390243901"/>
        <n v="169.61666666666699"/>
        <n v="170"/>
        <n v="170.791666666667"/>
        <n v="173"/>
        <n v="173.333333333333"/>
        <n v="173.75"/>
        <n v="175"/>
        <n v="175.833333333333"/>
        <n v="176.5"/>
        <n v="178.70370370370401"/>
        <n v="179.666666666667"/>
        <n v="182.386363636364"/>
        <n v="183.333333333333"/>
        <n v="187.6"/>
        <n v="190"/>
        <n v="190.666666666667"/>
        <n v="199.5"/>
        <n v="200"/>
        <n v="204"/>
        <n v="206.81818181818201"/>
        <n v="207"/>
        <n v="210"/>
        <n v="212.5"/>
        <n v="214.28571428571399"/>
        <n v="214.5"/>
        <n v="220"/>
        <n v="221.75"/>
        <n v="223.3"/>
        <n v="225"/>
        <n v="236.25"/>
        <n v="250"/>
        <n v="252"/>
        <n v="256.66666666666703"/>
        <n v="260.25"/>
        <n v="270"/>
        <n v="287.08333333333297"/>
        <n v="292.857142857143"/>
        <n v="300"/>
        <n v="332.5"/>
        <n v="400"/>
        <n v="440"/>
        <s v="-"/>
      </sharedItems>
    </cacheField>
    <cacheField name="Dec'25 SALE" numFmtId="0">
      <sharedItems containsSemiMixedTypes="0" containsString="0" containsNumber="1" minValue="0" maxValue="7448" count="568">
        <n v="0"/>
        <n v="2"/>
        <n v="2.5"/>
        <n v="3"/>
        <n v="3.5"/>
        <n v="5"/>
        <n v="6"/>
        <n v="7"/>
        <n v="7.5"/>
        <n v="8"/>
        <n v="8.25"/>
        <n v="9"/>
        <n v="10"/>
        <n v="10.5"/>
        <n v="12"/>
        <n v="12.5"/>
        <n v="13"/>
        <n v="13.5"/>
        <n v="14"/>
        <n v="15"/>
        <n v="15.75"/>
        <n v="16"/>
        <n v="17"/>
        <n v="17.5"/>
        <n v="18"/>
        <n v="18.5"/>
        <n v="19"/>
        <n v="20"/>
        <n v="20.5"/>
        <n v="21"/>
        <n v="21.3"/>
        <n v="21.5"/>
        <n v="22"/>
        <n v="22.5"/>
        <n v="23.5"/>
        <n v="24"/>
        <n v="24.75"/>
        <n v="25"/>
        <n v="25.5"/>
        <n v="26"/>
        <n v="26.5"/>
        <n v="26.55"/>
        <n v="27"/>
        <n v="27.5"/>
        <n v="28"/>
        <n v="28.25"/>
        <n v="28.5"/>
        <n v="29"/>
        <n v="30"/>
        <n v="31"/>
        <n v="31.5"/>
        <n v="32"/>
        <n v="32.5"/>
        <n v="33"/>
        <n v="33.25"/>
        <n v="34"/>
        <n v="35"/>
        <n v="35.25"/>
        <n v="36.5"/>
        <n v="37"/>
        <n v="37.5"/>
        <n v="37.75"/>
        <n v="38"/>
        <n v="38.5"/>
        <n v="39"/>
        <n v="40"/>
        <n v="40.5"/>
        <n v="41"/>
        <n v="41.5"/>
        <n v="42"/>
        <n v="43"/>
        <n v="43.5"/>
        <n v="44"/>
        <n v="44.5"/>
        <n v="45"/>
        <n v="46"/>
        <n v="47"/>
        <n v="47.5"/>
        <n v="48"/>
        <n v="49"/>
        <n v="50"/>
        <n v="50.5"/>
        <n v="50.6"/>
        <n v="51"/>
        <n v="52"/>
        <n v="53"/>
        <n v="53.5"/>
        <n v="54"/>
        <n v="54.5"/>
        <n v="55"/>
        <n v="56"/>
        <n v="56.5"/>
        <n v="57"/>
        <n v="58"/>
        <n v="58.75"/>
        <n v="59"/>
        <n v="59.5"/>
        <n v="60"/>
        <n v="60.25"/>
        <n v="60.5"/>
        <n v="61"/>
        <n v="61.5"/>
        <n v="61.75"/>
        <n v="62"/>
        <n v="62.5"/>
        <n v="63"/>
        <n v="63.5"/>
        <n v="64"/>
        <n v="64.5"/>
        <n v="65"/>
        <n v="66"/>
        <n v="67.5"/>
        <n v="68"/>
        <n v="68.25"/>
        <n v="68.5"/>
        <n v="69"/>
        <n v="70"/>
        <n v="70.5"/>
        <n v="71"/>
        <n v="71.75"/>
        <n v="72.5"/>
        <n v="73"/>
        <n v="75"/>
        <n v="75.05"/>
        <n v="76"/>
        <n v="76.599999999999994"/>
        <n v="77"/>
        <n v="77.5"/>
        <n v="79.5"/>
        <n v="80"/>
        <n v="80.5"/>
        <n v="81"/>
        <n v="81.5"/>
        <n v="82"/>
        <n v="83"/>
        <n v="83.5"/>
        <n v="84"/>
        <n v="85"/>
        <n v="86.5"/>
        <n v="86.75"/>
        <n v="87.5"/>
        <n v="90"/>
        <n v="90.5"/>
        <n v="91"/>
        <n v="92"/>
        <n v="95"/>
        <n v="96"/>
        <n v="97.5"/>
        <n v="98"/>
        <n v="99.5"/>
        <n v="100"/>
        <n v="100.5"/>
        <n v="101.5"/>
        <n v="102"/>
        <n v="102.5"/>
        <n v="103.75"/>
        <n v="104.5"/>
        <n v="105"/>
        <n v="106"/>
        <n v="106.25"/>
        <n v="108"/>
        <n v="108.5"/>
        <n v="109"/>
        <n v="109.25"/>
        <n v="110"/>
        <n v="110.5"/>
        <n v="112"/>
        <n v="112.5"/>
        <n v="113.5"/>
        <n v="113.75"/>
        <n v="114"/>
        <n v="114.75"/>
        <n v="115"/>
        <n v="115.5"/>
        <n v="117"/>
        <n v="118"/>
        <n v="118.3"/>
        <n v="118.5"/>
        <n v="119.5"/>
        <n v="120"/>
        <n v="120.5"/>
        <n v="122"/>
        <n v="124"/>
        <n v="124.5"/>
        <n v="125"/>
        <n v="126.5"/>
        <n v="127"/>
        <n v="128"/>
        <n v="129"/>
        <n v="129.5"/>
        <n v="130"/>
        <n v="131"/>
        <n v="132.5"/>
        <n v="133"/>
        <n v="135"/>
        <n v="136"/>
        <n v="136.5"/>
        <n v="137"/>
        <n v="138"/>
        <n v="139"/>
        <n v="140"/>
        <n v="140.5"/>
        <n v="141"/>
        <n v="142.5"/>
        <n v="142.75"/>
        <n v="145"/>
        <n v="149"/>
        <n v="149.5"/>
        <n v="150"/>
        <n v="151"/>
        <n v="153"/>
        <n v="153.44999999999999"/>
        <n v="153.5"/>
        <n v="154"/>
        <n v="155"/>
        <n v="156"/>
        <n v="157"/>
        <n v="159"/>
        <n v="160"/>
        <n v="160.5"/>
        <n v="161"/>
        <n v="162"/>
        <n v="162.5"/>
        <n v="164"/>
        <n v="164.75"/>
        <n v="165"/>
        <n v="165.5"/>
        <n v="167"/>
        <n v="167.5"/>
        <n v="168"/>
        <n v="168.5"/>
        <n v="168.85"/>
        <n v="169"/>
        <n v="169.75"/>
        <n v="170"/>
        <n v="170.5"/>
        <n v="170.7"/>
        <n v="172"/>
        <n v="174"/>
        <n v="175"/>
        <n v="175.55"/>
        <n v="178.5"/>
        <n v="179"/>
        <n v="180"/>
        <n v="181"/>
        <n v="181.5"/>
        <n v="182"/>
        <n v="182.5"/>
        <n v="185"/>
        <n v="185.8"/>
        <n v="186"/>
        <n v="189"/>
        <n v="189.5"/>
        <n v="190"/>
        <n v="191"/>
        <n v="194"/>
        <n v="194.5"/>
        <n v="195"/>
        <n v="195.5"/>
        <n v="197"/>
        <n v="198"/>
        <n v="199.5"/>
        <n v="199.65"/>
        <n v="199.75"/>
        <n v="200"/>
        <n v="201"/>
        <n v="202"/>
        <n v="203.5"/>
        <n v="205"/>
        <n v="206"/>
        <n v="208"/>
        <n v="209"/>
        <n v="210"/>
        <n v="211"/>
        <n v="212"/>
        <n v="212.5"/>
        <n v="214"/>
        <n v="215"/>
        <n v="216.25"/>
        <n v="216.5"/>
        <n v="216.75"/>
        <n v="217.5"/>
        <n v="217.65"/>
        <n v="218"/>
        <n v="220"/>
        <n v="222"/>
        <n v="223"/>
        <n v="223.5"/>
        <n v="224"/>
        <n v="224.5"/>
        <n v="225"/>
        <n v="226.5"/>
        <n v="228"/>
        <n v="228.25"/>
        <n v="229.5"/>
        <n v="230"/>
        <n v="232.5"/>
        <n v="234"/>
        <n v="235"/>
        <n v="237"/>
        <n v="240"/>
        <n v="241"/>
        <n v="244"/>
        <n v="244.5"/>
        <n v="245"/>
        <n v="245.05"/>
        <n v="248"/>
        <n v="249.5"/>
        <n v="250"/>
        <n v="251"/>
        <n v="251.5"/>
        <n v="253"/>
        <n v="254.5"/>
        <n v="256.5"/>
        <n v="258"/>
        <n v="259.2"/>
        <n v="260"/>
        <n v="261.5"/>
        <n v="262.5"/>
        <n v="270"/>
        <n v="271"/>
        <n v="272.5"/>
        <n v="274.5"/>
        <n v="275"/>
        <n v="275.5"/>
        <n v="275.64999999999998"/>
        <n v="277.5"/>
        <n v="278"/>
        <n v="279"/>
        <n v="280"/>
        <n v="281"/>
        <n v="285"/>
        <n v="289.85000000000002"/>
        <n v="295.5"/>
        <n v="297.5"/>
        <n v="298"/>
        <n v="300"/>
        <n v="302"/>
        <n v="305"/>
        <n v="307.75"/>
        <n v="309"/>
        <n v="310"/>
        <n v="310.85000000000002"/>
        <n v="312.75"/>
        <n v="313.5"/>
        <n v="314.35000000000002"/>
        <n v="316.25"/>
        <n v="320"/>
        <n v="321.5"/>
        <n v="323"/>
        <n v="324"/>
        <n v="325"/>
        <n v="326"/>
        <n v="334.6"/>
        <n v="336.1"/>
        <n v="337.5"/>
        <n v="340"/>
        <n v="345.25"/>
        <n v="347"/>
        <n v="349.25"/>
        <n v="352"/>
        <n v="355"/>
        <n v="357"/>
        <n v="360"/>
        <n v="362"/>
        <n v="367.5"/>
        <n v="368"/>
        <n v="369"/>
        <n v="370"/>
        <n v="375"/>
        <n v="375.5"/>
        <n v="380"/>
        <n v="380.5"/>
        <n v="385"/>
        <n v="387"/>
        <n v="400"/>
        <n v="405.5"/>
        <n v="406.5"/>
        <n v="408.5"/>
        <n v="410"/>
        <n v="413.5"/>
        <n v="416"/>
        <n v="417.5"/>
        <n v="418.5"/>
        <n v="420"/>
        <n v="421"/>
        <n v="424"/>
        <n v="425"/>
        <n v="425.5"/>
        <n v="427"/>
        <n v="430"/>
        <n v="435"/>
        <n v="438"/>
        <n v="445.5"/>
        <n v="446"/>
        <n v="448"/>
        <n v="450"/>
        <n v="452"/>
        <n v="452.4"/>
        <n v="457.4"/>
        <n v="460"/>
        <n v="467.5"/>
        <n v="483"/>
        <n v="486.85"/>
        <n v="492.5"/>
        <n v="495.9"/>
        <n v="497.15"/>
        <n v="500"/>
        <n v="501.5"/>
        <n v="505"/>
        <n v="510"/>
        <n v="512.5"/>
        <n v="519.5"/>
        <n v="520"/>
        <n v="520.5"/>
        <n v="525"/>
        <n v="525.75"/>
        <n v="527.6"/>
        <n v="533"/>
        <n v="543.5"/>
        <n v="545"/>
        <n v="546"/>
        <n v="550"/>
        <n v="550.5"/>
        <n v="555"/>
        <n v="559.75"/>
        <n v="566.20000000000005"/>
        <n v="588"/>
        <n v="588.5"/>
        <n v="590.5"/>
        <n v="600"/>
        <n v="602.75"/>
        <n v="614.5"/>
        <n v="625"/>
        <n v="631.29999999999995"/>
        <n v="633.9"/>
        <n v="639.35"/>
        <n v="657.5"/>
        <n v="664"/>
        <n v="670"/>
        <n v="675"/>
        <n v="677.8"/>
        <n v="690"/>
        <n v="701.65"/>
        <n v="706.5"/>
        <n v="709.5"/>
        <n v="716"/>
        <n v="716.5"/>
        <n v="722"/>
        <n v="726"/>
        <n v="732"/>
        <n v="739"/>
        <n v="740"/>
        <n v="745"/>
        <n v="749"/>
        <n v="750"/>
        <n v="760"/>
        <n v="775"/>
        <n v="776.45"/>
        <n v="777"/>
        <n v="788"/>
        <n v="792"/>
        <n v="799.95"/>
        <n v="801.5"/>
        <n v="801.8"/>
        <n v="809"/>
        <n v="811.5"/>
        <n v="815"/>
        <n v="825"/>
        <n v="835"/>
        <n v="840"/>
        <n v="845"/>
        <n v="867"/>
        <n v="880"/>
        <n v="889"/>
        <n v="899.5"/>
        <n v="901"/>
        <n v="902"/>
        <n v="923.5"/>
        <n v="925.25"/>
        <n v="938"/>
        <n v="949.4"/>
        <n v="959.55"/>
        <n v="960"/>
        <n v="964"/>
        <n v="975"/>
        <n v="984.5"/>
        <n v="986"/>
        <n v="999"/>
        <n v="1003.2"/>
        <n v="1004"/>
        <n v="1010"/>
        <n v="1038"/>
        <n v="1052"/>
        <n v="1055"/>
        <n v="1062"/>
        <n v="1074.25"/>
        <n v="1082"/>
        <n v="1097.5"/>
        <n v="1107.5"/>
        <n v="1125.5"/>
        <n v="1133"/>
        <n v="1149.3499999999999"/>
        <n v="1153.25"/>
        <n v="1163"/>
        <n v="1196.95"/>
        <n v="1202"/>
        <n v="1213.8"/>
        <n v="1225"/>
        <n v="1256"/>
        <n v="1257"/>
        <n v="1260"/>
        <n v="1310"/>
        <n v="1317"/>
        <n v="1317.05"/>
        <n v="1352.45"/>
        <n v="1366.25"/>
        <n v="1373.55"/>
        <n v="1418.45"/>
        <n v="1428.5"/>
        <n v="1433"/>
        <n v="1453.4"/>
        <n v="1470"/>
        <n v="1474"/>
        <n v="1483.15"/>
        <n v="1497.8"/>
        <n v="1513.5"/>
        <n v="1525"/>
        <n v="1532"/>
        <n v="1532.5"/>
        <n v="1534.9"/>
        <n v="1551"/>
        <n v="1615"/>
        <n v="1616"/>
        <n v="1621"/>
        <n v="1631.5"/>
        <n v="1659.35"/>
        <n v="1673.8"/>
        <n v="1679.5"/>
        <n v="1728.7"/>
        <n v="1759.15"/>
        <n v="1787"/>
        <n v="2017"/>
        <n v="2050"/>
        <n v="2084.25"/>
        <n v="2107.25"/>
        <n v="2179"/>
        <n v="2281.1"/>
        <n v="2360"/>
        <n v="2488"/>
        <n v="2555"/>
        <n v="2556.8000000000002"/>
        <n v="2630"/>
        <n v="2674.2"/>
        <n v="2753.5"/>
        <n v="2813"/>
        <n v="2968"/>
        <n v="3000"/>
        <n v="3239.5"/>
        <n v="3333.8"/>
        <n v="3596.5"/>
        <n v="4061"/>
        <n v="4199"/>
        <n v="4618"/>
        <n v="5009"/>
        <n v="5883.3"/>
        <n v="6085.35"/>
        <n v="7448"/>
      </sharedItems>
    </cacheField>
    <cacheField name="Dec 25 DEALER" numFmtId="0">
      <sharedItems count="1">
        <s v="DEC"/>
      </sharedItems>
    </cacheField>
    <cacheField name="46022" numFmtId="0">
      <sharedItems containsSemiMixedTypes="0" containsString="0" containsNumber="1" minValue="0" maxValue="7448" count="568">
        <n v="0"/>
        <n v="2"/>
        <n v="2.5"/>
        <n v="3"/>
        <n v="3.5"/>
        <n v="5"/>
        <n v="6"/>
        <n v="7"/>
        <n v="7.5"/>
        <n v="8"/>
        <n v="8.25"/>
        <n v="9"/>
        <n v="10"/>
        <n v="10.5"/>
        <n v="12"/>
        <n v="12.5"/>
        <n v="13"/>
        <n v="13.5"/>
        <n v="14"/>
        <n v="15"/>
        <n v="15.75"/>
        <n v="16"/>
        <n v="17"/>
        <n v="17.5"/>
        <n v="18"/>
        <n v="18.5"/>
        <n v="19"/>
        <n v="20"/>
        <n v="20.5"/>
        <n v="21"/>
        <n v="21.3"/>
        <n v="21.5"/>
        <n v="22"/>
        <n v="22.5"/>
        <n v="23.5"/>
        <n v="24"/>
        <n v="24.75"/>
        <n v="25"/>
        <n v="25.5"/>
        <n v="26"/>
        <n v="26.5"/>
        <n v="26.55"/>
        <n v="27"/>
        <n v="27.5"/>
        <n v="28"/>
        <n v="28.25"/>
        <n v="28.5"/>
        <n v="29"/>
        <n v="30"/>
        <n v="31"/>
        <n v="31.5"/>
        <n v="32"/>
        <n v="32.5"/>
        <n v="33"/>
        <n v="33.25"/>
        <n v="34"/>
        <n v="35"/>
        <n v="35.25"/>
        <n v="36.5"/>
        <n v="37"/>
        <n v="37.5"/>
        <n v="37.75"/>
        <n v="38"/>
        <n v="38.5"/>
        <n v="39"/>
        <n v="40"/>
        <n v="40.5"/>
        <n v="41"/>
        <n v="41.5"/>
        <n v="42"/>
        <n v="43"/>
        <n v="43.5"/>
        <n v="44"/>
        <n v="44.5"/>
        <n v="45"/>
        <n v="46"/>
        <n v="47"/>
        <n v="47.5"/>
        <n v="48"/>
        <n v="49"/>
        <n v="50"/>
        <n v="50.5"/>
        <n v="50.6"/>
        <n v="51"/>
        <n v="52"/>
        <n v="53"/>
        <n v="53.5"/>
        <n v="54"/>
        <n v="54.5"/>
        <n v="55"/>
        <n v="56"/>
        <n v="56.5"/>
        <n v="57"/>
        <n v="58"/>
        <n v="58.75"/>
        <n v="59"/>
        <n v="59.5"/>
        <n v="60"/>
        <n v="60.25"/>
        <n v="60.5"/>
        <n v="61"/>
        <n v="61.5"/>
        <n v="61.75"/>
        <n v="62"/>
        <n v="62.5"/>
        <n v="63"/>
        <n v="63.5"/>
        <n v="64"/>
        <n v="64.5"/>
        <n v="65"/>
        <n v="66"/>
        <n v="67.5"/>
        <n v="68"/>
        <n v="68.25"/>
        <n v="68.5"/>
        <n v="69"/>
        <n v="70"/>
        <n v="70.5"/>
        <n v="71"/>
        <n v="71.75"/>
        <n v="72.5"/>
        <n v="73"/>
        <n v="75"/>
        <n v="75.05"/>
        <n v="76"/>
        <n v="76.599999999999994"/>
        <n v="77"/>
        <n v="77.5"/>
        <n v="79.5"/>
        <n v="80"/>
        <n v="80.5"/>
        <n v="81"/>
        <n v="81.5"/>
        <n v="82"/>
        <n v="83"/>
        <n v="83.5"/>
        <n v="84"/>
        <n v="85"/>
        <n v="86.5"/>
        <n v="86.75"/>
        <n v="87.5"/>
        <n v="90"/>
        <n v="90.5"/>
        <n v="91"/>
        <n v="92"/>
        <n v="95"/>
        <n v="96"/>
        <n v="97.5"/>
        <n v="98"/>
        <n v="99.5"/>
        <n v="100"/>
        <n v="100.5"/>
        <n v="101.5"/>
        <n v="102"/>
        <n v="102.5"/>
        <n v="103.75"/>
        <n v="104.5"/>
        <n v="105"/>
        <n v="106"/>
        <n v="106.25"/>
        <n v="108"/>
        <n v="108.5"/>
        <n v="109"/>
        <n v="109.25"/>
        <n v="110"/>
        <n v="110.5"/>
        <n v="112"/>
        <n v="112.5"/>
        <n v="113.5"/>
        <n v="113.75"/>
        <n v="114"/>
        <n v="114.75"/>
        <n v="115"/>
        <n v="115.5"/>
        <n v="117"/>
        <n v="118"/>
        <n v="118.3"/>
        <n v="118.5"/>
        <n v="119.5"/>
        <n v="120"/>
        <n v="120.5"/>
        <n v="122"/>
        <n v="124"/>
        <n v="124.5"/>
        <n v="125"/>
        <n v="126.5"/>
        <n v="127"/>
        <n v="128"/>
        <n v="129"/>
        <n v="129.5"/>
        <n v="130"/>
        <n v="131"/>
        <n v="132.5"/>
        <n v="133"/>
        <n v="135"/>
        <n v="136"/>
        <n v="136.5"/>
        <n v="137"/>
        <n v="138"/>
        <n v="139"/>
        <n v="140"/>
        <n v="140.5"/>
        <n v="141"/>
        <n v="142.5"/>
        <n v="142.75"/>
        <n v="145"/>
        <n v="149"/>
        <n v="149.5"/>
        <n v="150"/>
        <n v="151"/>
        <n v="153"/>
        <n v="153.44999999999999"/>
        <n v="153.5"/>
        <n v="154"/>
        <n v="155"/>
        <n v="156"/>
        <n v="157"/>
        <n v="159"/>
        <n v="160"/>
        <n v="160.5"/>
        <n v="161"/>
        <n v="162"/>
        <n v="162.5"/>
        <n v="164"/>
        <n v="164.75"/>
        <n v="165"/>
        <n v="165.5"/>
        <n v="167"/>
        <n v="167.5"/>
        <n v="168"/>
        <n v="168.5"/>
        <n v="168.85"/>
        <n v="169"/>
        <n v="169.75"/>
        <n v="170"/>
        <n v="170.5"/>
        <n v="170.7"/>
        <n v="172"/>
        <n v="174"/>
        <n v="175"/>
        <n v="175.55"/>
        <n v="178.5"/>
        <n v="179"/>
        <n v="180"/>
        <n v="181"/>
        <n v="181.5"/>
        <n v="182"/>
        <n v="182.5"/>
        <n v="185"/>
        <n v="185.8"/>
        <n v="186"/>
        <n v="189"/>
        <n v="189.5"/>
        <n v="190"/>
        <n v="191"/>
        <n v="194"/>
        <n v="194.5"/>
        <n v="195"/>
        <n v="195.5"/>
        <n v="197"/>
        <n v="198"/>
        <n v="199.5"/>
        <n v="199.65"/>
        <n v="199.75"/>
        <n v="200"/>
        <n v="201"/>
        <n v="202"/>
        <n v="203.5"/>
        <n v="205"/>
        <n v="206"/>
        <n v="208"/>
        <n v="209"/>
        <n v="210"/>
        <n v="211"/>
        <n v="212"/>
        <n v="212.5"/>
        <n v="214"/>
        <n v="215"/>
        <n v="216.25"/>
        <n v="216.5"/>
        <n v="216.75"/>
        <n v="217.5"/>
        <n v="217.65"/>
        <n v="218"/>
        <n v="220"/>
        <n v="222"/>
        <n v="223"/>
        <n v="223.5"/>
        <n v="224"/>
        <n v="224.5"/>
        <n v="225"/>
        <n v="226.5"/>
        <n v="228"/>
        <n v="228.25"/>
        <n v="229.5"/>
        <n v="230"/>
        <n v="232.5"/>
        <n v="234"/>
        <n v="235"/>
        <n v="237"/>
        <n v="240"/>
        <n v="241"/>
        <n v="244"/>
        <n v="244.5"/>
        <n v="245"/>
        <n v="245.05"/>
        <n v="248"/>
        <n v="249.5"/>
        <n v="250"/>
        <n v="251"/>
        <n v="251.5"/>
        <n v="253"/>
        <n v="254.5"/>
        <n v="256.5"/>
        <n v="258"/>
        <n v="259.2"/>
        <n v="260"/>
        <n v="261.5"/>
        <n v="262.5"/>
        <n v="270"/>
        <n v="271"/>
        <n v="272.5"/>
        <n v="274.5"/>
        <n v="275"/>
        <n v="275.5"/>
        <n v="275.64999999999998"/>
        <n v="277.5"/>
        <n v="278"/>
        <n v="279"/>
        <n v="280"/>
        <n v="281"/>
        <n v="285"/>
        <n v="289.85000000000002"/>
        <n v="295.5"/>
        <n v="297.5"/>
        <n v="298"/>
        <n v="300"/>
        <n v="302"/>
        <n v="305"/>
        <n v="307.75"/>
        <n v="309"/>
        <n v="310"/>
        <n v="310.85000000000002"/>
        <n v="312.75"/>
        <n v="313.5"/>
        <n v="314.35000000000002"/>
        <n v="316.25"/>
        <n v="320"/>
        <n v="321.5"/>
        <n v="323"/>
        <n v="324"/>
        <n v="325"/>
        <n v="326"/>
        <n v="334.6"/>
        <n v="336.1"/>
        <n v="337.5"/>
        <n v="340"/>
        <n v="345.25"/>
        <n v="347"/>
        <n v="349.25"/>
        <n v="352"/>
        <n v="355"/>
        <n v="357"/>
        <n v="360"/>
        <n v="362"/>
        <n v="367.5"/>
        <n v="368"/>
        <n v="369"/>
        <n v="370"/>
        <n v="375"/>
        <n v="375.5"/>
        <n v="380"/>
        <n v="380.5"/>
        <n v="385"/>
        <n v="387"/>
        <n v="400"/>
        <n v="405.5"/>
        <n v="406.5"/>
        <n v="408.5"/>
        <n v="410"/>
        <n v="413.5"/>
        <n v="416"/>
        <n v="417.5"/>
        <n v="418.5"/>
        <n v="420"/>
        <n v="421"/>
        <n v="424"/>
        <n v="425"/>
        <n v="425.5"/>
        <n v="427"/>
        <n v="430"/>
        <n v="435"/>
        <n v="438"/>
        <n v="445.5"/>
        <n v="446"/>
        <n v="448"/>
        <n v="450"/>
        <n v="452"/>
        <n v="452.4"/>
        <n v="457.4"/>
        <n v="460"/>
        <n v="467.5"/>
        <n v="483"/>
        <n v="486.85"/>
        <n v="492.5"/>
        <n v="495.9"/>
        <n v="497.15"/>
        <n v="500"/>
        <n v="501.5"/>
        <n v="505"/>
        <n v="510"/>
        <n v="512.5"/>
        <n v="519.5"/>
        <n v="520"/>
        <n v="520.5"/>
        <n v="525"/>
        <n v="525.75"/>
        <n v="527.6"/>
        <n v="533"/>
        <n v="543.5"/>
        <n v="545"/>
        <n v="546"/>
        <n v="550"/>
        <n v="550.5"/>
        <n v="555"/>
        <n v="559.75"/>
        <n v="566.20000000000005"/>
        <n v="588"/>
        <n v="588.5"/>
        <n v="590.5"/>
        <n v="600"/>
        <n v="602.75"/>
        <n v="614.5"/>
        <n v="625"/>
        <n v="631.29999999999995"/>
        <n v="633.9"/>
        <n v="639.35"/>
        <n v="657.5"/>
        <n v="664"/>
        <n v="670"/>
        <n v="675"/>
        <n v="677.8"/>
        <n v="690"/>
        <n v="701.65"/>
        <n v="706.5"/>
        <n v="709.5"/>
        <n v="716"/>
        <n v="716.5"/>
        <n v="722"/>
        <n v="726"/>
        <n v="732"/>
        <n v="739"/>
        <n v="740"/>
        <n v="745"/>
        <n v="749"/>
        <n v="750"/>
        <n v="760"/>
        <n v="775"/>
        <n v="776.45"/>
        <n v="777"/>
        <n v="788"/>
        <n v="792"/>
        <n v="799.95"/>
        <n v="801.5"/>
        <n v="801.8"/>
        <n v="809"/>
        <n v="811.5"/>
        <n v="815"/>
        <n v="825"/>
        <n v="835"/>
        <n v="840"/>
        <n v="845"/>
        <n v="867"/>
        <n v="880"/>
        <n v="889"/>
        <n v="899.5"/>
        <n v="901"/>
        <n v="902"/>
        <n v="923.5"/>
        <n v="925.25"/>
        <n v="938"/>
        <n v="949.4"/>
        <n v="959.55"/>
        <n v="960"/>
        <n v="964"/>
        <n v="975"/>
        <n v="984.5"/>
        <n v="986"/>
        <n v="999"/>
        <n v="1003.2"/>
        <n v="1004"/>
        <n v="1010"/>
        <n v="1038"/>
        <n v="1052"/>
        <n v="1055"/>
        <n v="1062"/>
        <n v="1074.25"/>
        <n v="1082"/>
        <n v="1097.5"/>
        <n v="1107.5"/>
        <n v="1125.5"/>
        <n v="1133"/>
        <n v="1149.3499999999999"/>
        <n v="1153.25"/>
        <n v="1163"/>
        <n v="1196.95"/>
        <n v="1202"/>
        <n v="1213.8"/>
        <n v="1225"/>
        <n v="1256"/>
        <n v="1257"/>
        <n v="1260"/>
        <n v="1310"/>
        <n v="1317"/>
        <n v="1317.05"/>
        <n v="1352.45"/>
        <n v="1366.25"/>
        <n v="1373.55"/>
        <n v="1418.45"/>
        <n v="1428.5"/>
        <n v="1433"/>
        <n v="1453.4"/>
        <n v="1470"/>
        <n v="1474"/>
        <n v="1483.15"/>
        <n v="1497.8"/>
        <n v="1513.5"/>
        <n v="1525"/>
        <n v="1532"/>
        <n v="1532.5"/>
        <n v="1534.9"/>
        <n v="1551"/>
        <n v="1615"/>
        <n v="1616"/>
        <n v="1621"/>
        <n v="1631.5"/>
        <n v="1659.35"/>
        <n v="1673.8"/>
        <n v="1679.5"/>
        <n v="1728.7"/>
        <n v="1759.15"/>
        <n v="1787"/>
        <n v="2017"/>
        <n v="2050"/>
        <n v="2084.25"/>
        <n v="2107.25"/>
        <n v="2179"/>
        <n v="2281.1"/>
        <n v="2360"/>
        <n v="2488"/>
        <n v="2555"/>
        <n v="2556.8000000000002"/>
        <n v="2630"/>
        <n v="2674.2"/>
        <n v="2753.5"/>
        <n v="2813"/>
        <n v="2968"/>
        <n v="3000"/>
        <n v="3239.5"/>
        <n v="3333.8"/>
        <n v="3596.5"/>
        <n v="4061"/>
        <n v="4199"/>
        <n v="4618"/>
        <n v="5009"/>
        <n v="5883.3"/>
        <n v="6085.35"/>
        <n v="7448"/>
      </sharedItems>
    </cacheField>
    <cacheField name="VARIENCE" numFmtId="0">
      <sharedItems containsSemiMixedTypes="0" containsString="0" containsNumber="1" minValue="-1107.5" maxValue="1559.75" count="510">
        <n v="-1107.5"/>
        <n v="-1062.5"/>
        <n v="-983.5"/>
        <n v="-933.30000000000098"/>
        <n v="-881.00000000000102"/>
        <n v="-850"/>
        <n v="-797"/>
        <n v="-752.5"/>
        <n v="-622"/>
        <n v="-592"/>
        <n v="-560.5"/>
        <n v="-511.3"/>
        <n v="-498"/>
        <n v="-479"/>
        <n v="-450"/>
        <n v="-429.10000000000099"/>
        <n v="-410"/>
        <n v="-398.2"/>
        <n v="-394"/>
        <n v="-391.9"/>
        <n v="-390.55"/>
        <n v="-377.75"/>
        <n v="-370"/>
        <n v="-350"/>
        <n v="-330"/>
        <n v="-324"/>
        <n v="-314"/>
        <n v="-307"/>
        <n v="-299.3"/>
        <n v="-286.85000000000002"/>
        <n v="-275.5"/>
        <n v="-270.5"/>
        <n v="-270"/>
        <n v="-268"/>
        <n v="-261"/>
        <n v="-260"/>
        <n v="-257"/>
        <n v="-254"/>
        <n v="-250"/>
        <n v="-245"/>
        <n v="-239"/>
        <n v="-237"/>
        <n v="-235"/>
        <n v="-223"/>
        <n v="-220"/>
        <n v="-217"/>
        <n v="-212"/>
        <n v="-210"/>
        <n v="-209.95"/>
        <n v="-209.2"/>
        <n v="-207.15"/>
        <n v="-205.05"/>
        <n v="-205"/>
        <n v="-197.75"/>
        <n v="-193"/>
        <n v="-190.25"/>
        <n v="-190"/>
        <n v="-186.5"/>
        <n v="-175.4"/>
        <n v="-173.5"/>
        <n v="-170"/>
        <n v="-167.6"/>
        <n v="-165"/>
        <n v="-161.5"/>
        <n v="-161"/>
        <n v="-160"/>
        <n v="-158.6"/>
        <n v="-158"/>
        <n v="-152"/>
        <n v="-151.69999999999999"/>
        <n v="-151"/>
        <n v="-150.19999999999999"/>
        <n v="-148.5"/>
        <n v="-145"/>
        <n v="-140"/>
        <n v="-136.44999999999999"/>
        <n v="-136"/>
        <n v="-135"/>
        <n v="-130"/>
        <n v="-129.30000000000001"/>
        <n v="-128.75"/>
        <n v="-128.5"/>
        <n v="-127"/>
        <n v="-125.3"/>
        <n v="-125"/>
        <n v="-124.25"/>
        <n v="-123.5"/>
        <n v="-120"/>
        <n v="-118.5"/>
        <n v="-116.1"/>
        <n v="-115"/>
        <n v="-114"/>
        <n v="-113.5"/>
        <n v="-113.45"/>
        <n v="-112.55"/>
        <n v="-112.5"/>
        <n v="-111"/>
        <n v="-109.5"/>
        <n v="-109"/>
        <n v="-108.5"/>
        <n v="-107"/>
        <n v="-100.5"/>
        <n v="-100"/>
        <n v="-99"/>
        <n v="-98.5"/>
        <n v="-96"/>
        <n v="-94.75"/>
        <n v="-94"/>
        <n v="-93"/>
        <n v="-92.5"/>
        <n v="-90"/>
        <n v="-89.5"/>
        <n v="-89"/>
        <n v="-88"/>
        <n v="-86.5"/>
        <n v="-86"/>
        <n v="-85"/>
        <n v="-83.75"/>
        <n v="-82.25"/>
        <n v="-80"/>
        <n v="-79.5"/>
        <n v="-77.950000000000102"/>
        <n v="-76.5"/>
        <n v="-75"/>
        <n v="-73.5"/>
        <n v="-72"/>
        <n v="-71.5"/>
        <n v="-71"/>
        <n v="-70"/>
        <n v="-69"/>
        <n v="-68"/>
        <n v="-66"/>
        <n v="-65"/>
        <n v="-64.5"/>
        <n v="-63.3"/>
        <n v="-63"/>
        <n v="-62"/>
        <n v="-61.5"/>
        <n v="-61"/>
        <n v="-60.4"/>
        <n v="-60"/>
        <n v="-59.5"/>
        <n v="-58.5"/>
        <n v="-58"/>
        <n v="-57.85"/>
        <n v="-57.4"/>
        <n v="-57"/>
        <n v="-55.75"/>
        <n v="-55.5"/>
        <n v="-55"/>
        <n v="-54"/>
        <n v="-53"/>
        <n v="-52.35"/>
        <n v="-51.5"/>
        <n v="-51"/>
        <n v="-50.5"/>
        <n v="-50"/>
        <n v="-49.200000000000301"/>
        <n v="-49"/>
        <n v="-48.75"/>
        <n v="-48.5"/>
        <n v="-48"/>
        <n v="-47.5"/>
        <n v="-46.5"/>
        <n v="-46"/>
        <n v="-45.5"/>
        <n v="-45"/>
        <n v="-44.5"/>
        <n v="-44.25"/>
        <n v="-44"/>
        <n v="-43.25"/>
        <n v="-43"/>
        <n v="-42.25"/>
        <n v="-42"/>
        <n v="-40.5"/>
        <n v="-40.049999999999997"/>
        <n v="-40"/>
        <n v="-39.75"/>
        <n v="-39.6"/>
        <n v="-39.5"/>
        <n v="-39.200000000000003"/>
        <n v="-39"/>
        <n v="-38"/>
        <n v="-37"/>
        <n v="-36.5"/>
        <n v="-36"/>
        <n v="-35.75"/>
        <n v="-35.5"/>
        <n v="-35"/>
        <n v="-34.5"/>
        <n v="-34"/>
        <n v="-33.5"/>
        <n v="-33"/>
        <n v="-32.5"/>
        <n v="-31.5"/>
        <n v="-31"/>
        <n v="-30.5"/>
        <n v="-30.4"/>
        <n v="-30"/>
        <n v="-29.35"/>
        <n v="-29"/>
        <n v="-28.4"/>
        <n v="-28"/>
        <n v="-27.5"/>
        <n v="-27"/>
        <n v="-26.75"/>
        <n v="-26.5"/>
        <n v="-26"/>
        <n v="-25.5"/>
        <n v="-25"/>
        <n v="-24"/>
        <n v="-23.2"/>
        <n v="-23"/>
        <n v="-22.5"/>
        <n v="-22"/>
        <n v="-21.5"/>
        <n v="-20.75"/>
        <n v="-20.5"/>
        <n v="-20.2"/>
        <n v="-20"/>
        <n v="-19.5"/>
        <n v="-19.150000000000102"/>
        <n v="-19"/>
        <n v="-18.25"/>
        <n v="-17.5"/>
        <n v="-17"/>
        <n v="-16.5"/>
        <n v="-16.25"/>
        <n v="-16"/>
        <n v="-15.5"/>
        <n v="-15.25"/>
        <n v="-15"/>
        <n v="-14.75"/>
        <n v="-14.5"/>
        <n v="-14"/>
        <n v="-13.5"/>
        <n v="-13"/>
        <n v="-12.75"/>
        <n v="-12.5"/>
        <n v="-12"/>
        <n v="-11.5"/>
        <n v="-11.25"/>
        <n v="-11"/>
        <n v="-10.5"/>
        <n v="-10"/>
        <n v="-9.6999999999999904"/>
        <n v="-9.5"/>
        <n v="-9.25"/>
        <n v="-9"/>
        <n v="-8.25"/>
        <n v="-8"/>
        <n v="-7.8499999999999899"/>
        <n v="-7.5"/>
        <n v="-7"/>
        <n v="-6"/>
        <n v="-5.5"/>
        <n v="-5.25"/>
        <n v="-5"/>
        <n v="-4"/>
        <n v="-3.7999999999999501"/>
        <n v="-3.5"/>
        <n v="-3.25"/>
        <n v="-3"/>
        <n v="-2.5"/>
        <n v="-2.25"/>
        <n v="-2"/>
        <n v="-1.7999999999999501"/>
        <n v="-1.75"/>
        <n v="-1.55"/>
        <n v="-1"/>
        <n v="-0.5"/>
        <n v="0"/>
        <n v="0.25"/>
        <n v="0.5"/>
        <n v="1"/>
        <n v="1.1499999999999799"/>
        <n v="1.5"/>
        <n v="1.65"/>
        <n v="1.75"/>
        <n v="2"/>
        <n v="2.5"/>
        <n v="2.8000000000001801"/>
        <n v="3"/>
        <n v="3.25"/>
        <n v="3.5"/>
        <n v="3.7"/>
        <n v="4"/>
        <n v="4.5"/>
        <n v="4.75"/>
        <n v="5"/>
        <n v="5.25"/>
        <n v="5.5"/>
        <n v="5.6500000000000901"/>
        <n v="5.75"/>
        <n v="6"/>
        <n v="6.5"/>
        <n v="6.75"/>
        <n v="7"/>
        <n v="7.25"/>
        <n v="7.5"/>
        <n v="8"/>
        <n v="8.5"/>
        <n v="9"/>
        <n v="9.5"/>
        <n v="9.75"/>
        <n v="10"/>
        <n v="10.3"/>
        <n v="10.5"/>
        <n v="11"/>
        <n v="11.25"/>
        <n v="12"/>
        <n v="12.5"/>
        <n v="13"/>
        <n v="13.25"/>
        <n v="13.5"/>
        <n v="14.5"/>
        <n v="14.55"/>
        <n v="14.75"/>
        <n v="14.9"/>
        <n v="15"/>
        <n v="16"/>
        <n v="16.5"/>
        <n v="17"/>
        <n v="17.5"/>
        <n v="17.75"/>
        <n v="18"/>
        <n v="18.75"/>
        <n v="19"/>
        <n v="19.5"/>
        <n v="20"/>
        <n v="20.5"/>
        <n v="21"/>
        <n v="21.5"/>
        <n v="22"/>
        <n v="22.5"/>
        <n v="23"/>
        <n v="24"/>
        <n v="24.45"/>
        <n v="24.5"/>
        <n v="25"/>
        <n v="25.5"/>
        <n v="26"/>
        <n v="26.5"/>
        <n v="27"/>
        <n v="27.5"/>
        <n v="28"/>
        <n v="28.4"/>
        <n v="28.5"/>
        <n v="28.9"/>
        <n v="29"/>
        <n v="29.5"/>
        <n v="30"/>
        <n v="31"/>
        <n v="31.9"/>
        <n v="32.25"/>
        <n v="33.450000000000003"/>
        <n v="33.75"/>
        <n v="34"/>
        <n v="35"/>
        <n v="36"/>
        <n v="36.5"/>
        <n v="37"/>
        <n v="37.200000000000003"/>
        <n v="38"/>
        <n v="39"/>
        <n v="39.25"/>
        <n v="39.5"/>
        <n v="40"/>
        <n v="40.5"/>
        <n v="41"/>
        <n v="41.15"/>
        <n v="41.5"/>
        <n v="42"/>
        <n v="43"/>
        <n v="43.35"/>
        <n v="44"/>
        <n v="44.95"/>
        <n v="45"/>
        <n v="45.5"/>
        <n v="45.599999999999902"/>
        <n v="45.8"/>
        <n v="46"/>
        <n v="46.5"/>
        <n v="47.05"/>
        <n v="47.25"/>
        <n v="47.5"/>
        <n v="48"/>
        <n v="48.85"/>
        <n v="49"/>
        <n v="50"/>
        <n v="50.5"/>
        <n v="51"/>
        <n v="51.5"/>
        <n v="52"/>
        <n v="52.3"/>
        <n v="53"/>
        <n v="55"/>
        <n v="57"/>
        <n v="59"/>
        <n v="59.5"/>
        <n v="59.75"/>
        <n v="60"/>
        <n v="60.5"/>
        <n v="61.75"/>
        <n v="62"/>
        <n v="63"/>
        <n v="64"/>
        <n v="64.5"/>
        <n v="65"/>
        <n v="67"/>
        <n v="67.45"/>
        <n v="69"/>
        <n v="70"/>
        <n v="71"/>
        <n v="73.5"/>
        <n v="73.849999999999994"/>
        <n v="74"/>
        <n v="75"/>
        <n v="75.099999999999895"/>
        <n v="76"/>
        <n v="76.150000000000105"/>
        <n v="77"/>
        <n v="77.5"/>
        <n v="78"/>
        <n v="79"/>
        <n v="80"/>
        <n v="80.5"/>
        <n v="81.75"/>
        <n v="82"/>
        <n v="82.5"/>
        <n v="85.199999999999804"/>
        <n v="89"/>
        <n v="89.5"/>
        <n v="90"/>
        <n v="91"/>
        <n v="91.5"/>
        <n v="93"/>
        <n v="95.5"/>
        <n v="96"/>
        <n v="100"/>
        <n v="101"/>
        <n v="102"/>
        <n v="103"/>
        <n v="103.75"/>
        <n v="104"/>
        <n v="105"/>
        <n v="110"/>
        <n v="111"/>
        <n v="111.85"/>
        <n v="114"/>
        <n v="114.5"/>
        <n v="115.5"/>
        <n v="117.5"/>
        <n v="119.05"/>
        <n v="120"/>
        <n v="125"/>
        <n v="128.6"/>
        <n v="130"/>
        <n v="130.65"/>
        <n v="135"/>
        <n v="140.75"/>
        <n v="145"/>
        <n v="147.5"/>
        <n v="154.94999999999999"/>
        <n v="157"/>
        <n v="160"/>
        <n v="161.44999999999999"/>
        <n v="164"/>
        <n v="170"/>
        <n v="176.75"/>
        <n v="177.75"/>
        <n v="179.25"/>
        <n v="183"/>
        <n v="185"/>
        <n v="190"/>
        <n v="192.3"/>
        <n v="195"/>
        <n v="196.5"/>
        <n v="200"/>
        <n v="204"/>
        <n v="206"/>
        <n v="209.25"/>
        <n v="210"/>
        <n v="218.25"/>
        <n v="223.5"/>
        <n v="238"/>
        <n v="239"/>
        <n v="240"/>
        <n v="242.5"/>
        <n v="243.5"/>
        <n v="245"/>
        <n v="251.45"/>
        <n v="261.95"/>
        <n v="266.5"/>
        <n v="275"/>
        <n v="280"/>
        <n v="303.5"/>
        <n v="304"/>
        <n v="320"/>
        <n v="329.4"/>
        <n v="355"/>
        <n v="356"/>
        <n v="365"/>
        <n v="377.7"/>
        <n v="431"/>
        <n v="496.15"/>
        <n v="510.1"/>
        <n v="776.15"/>
        <n v="1078"/>
        <n v="1559.75"/>
      </sharedItems>
    </cacheField>
    <cacheField name="GROWTH %" numFmtId="0">
      <sharedItems containsMixedTypes="1" containsNumber="1" minValue="-1" maxValue="20.6666666666667" count="780">
        <n v="-1"/>
        <n v="-0.97692307692307701"/>
        <n v="-0.918604651162791"/>
        <n v="-0.9"/>
        <n v="-0.89705882352941202"/>
        <n v="-0.87588652482269502"/>
        <n v="-0.875"/>
        <n v="-0.86238532110091703"/>
        <n v="-0.859649122807018"/>
        <n v="-0.85106382978723405"/>
        <n v="-0.83870967741935498"/>
        <n v="-0.83676800652927996"/>
        <n v="-0.83333333333333304"/>
        <n v="-0.80487804878048796"/>
        <n v="-0.8"/>
        <n v="-0.79166666666666696"/>
        <n v="-0.78999295278365"/>
        <n v="-0.77272727272727304"/>
        <n v="-0.76923076923076905"/>
        <n v="-0.760479041916168"/>
        <n v="-0.754352316317498"/>
        <n v="-0.75"/>
        <n v="-0.73861509669369896"/>
        <n v="-0.73514851485148502"/>
        <n v="-0.73509933774834402"/>
        <n v="-0.72727272727272696"/>
        <n v="-0.72631578947368403"/>
        <n v="-0.72340425531914898"/>
        <n v="-0.71428571428571397"/>
        <n v="-0.70270270270270296"/>
        <n v="-0.7"/>
        <n v="-0.69696969696969702"/>
        <n v="-0.69"/>
        <n v="-0.68975069252077603"/>
        <n v="-0.68627450980392202"/>
        <n v="-0.68421052631579005"/>
        <n v="-0.66666666666666696"/>
        <n v="-0.65789473684210498"/>
        <n v="-0.65306122448979598"/>
        <n v="-0.65158371040723995"/>
        <n v="-0.63636363636363602"/>
        <n v="-0.63190184049079801"/>
        <n v="-0.63157894736842102"/>
        <n v="-0.62638717632552399"/>
        <n v="-0.62522522522522495"/>
        <n v="-0.62459546925566301"/>
        <n v="-0.61904761904761896"/>
        <n v="-0.61702127659574502"/>
        <n v="-0.61538461538461497"/>
        <n v="-0.61389961389961401"/>
        <n v="-0.61038961038961004"/>
        <n v="-0.6"/>
        <n v="-0.59683794466403195"/>
        <n v="-0.59420289855072495"/>
        <n v="-0.58919585087809401"/>
        <n v="-0.58333333333333304"/>
        <n v="-0.58064516129032295"/>
        <n v="-0.578231292517007"/>
        <n v="-0.57783641160949895"/>
        <n v="-0.57692307692307698"/>
        <n v="-0.57142857142857095"/>
        <n v="-0.56874999999999998"/>
        <n v="-0.565217391304348"/>
        <n v="-0.56431535269709499"/>
        <n v="-0.55555555555555602"/>
        <n v="-0.55172413793103503"/>
        <n v="-0.546875"/>
        <n v="-0.54545454545454497"/>
        <n v="-0.54205607476635498"/>
        <n v="-0.53508030431107401"/>
        <n v="-0.53364423717521703"/>
        <n v="-0.53348214285714302"/>
        <n v="-0.53174603174603197"/>
        <n v="-0.52604166666666696"/>
        <n v="-0.52224824355971899"/>
        <n v="-0.52183908045977001"/>
        <n v="-0.52173913043478304"/>
        <n v="-0.52023498694517001"/>
        <n v="-0.51744680851063796"/>
        <n v="-0.51697127937336795"/>
        <n v="-0.51587301587301604"/>
        <n v="-0.51066098081023503"/>
        <n v="-0.50532994923857899"/>
        <n v="-0.504132231404959"/>
        <n v="-0.5"/>
        <n v="-0.49019607843137297"/>
        <n v="-0.48945147679324902"/>
        <n v="-0.48888888888888898"/>
        <n v="-0.48571428571428599"/>
        <n v="-0.48484848484848497"/>
        <n v="-0.48255813953488402"/>
        <n v="-0.48148148148148201"/>
        <n v="-0.48"/>
        <n v="-0.474342928660826"/>
        <n v="-0.47368421052631599"/>
        <n v="-0.47228549734244502"/>
        <n v="-0.469879518072289"/>
        <n v="-0.46666666666666701"/>
        <n v="-0.46594594594594602"/>
        <n v="-0.45833333333333298"/>
        <n v="-0.44374999999999998"/>
        <n v="-0.44198895027624302"/>
        <n v="-0.43624161073825501"/>
        <n v="-0.43487858719646799"/>
        <n v="-0.42857142857142899"/>
        <n v="-0.42625899280575502"/>
        <n v="-0.422222222222222"/>
        <n v="-0.42028985507246402"/>
        <n v="-0.41666666666666702"/>
        <n v="-0.41346153846153799"/>
        <n v="-0.41249999999999998"/>
        <n v="-0.41042345276872999"/>
        <n v="-0.41"/>
        <n v="-0.407407407407407"/>
        <n v="-0.40701370434057599"/>
        <n v="-0.40476190476190499"/>
        <n v="-0.4"/>
        <n v="-0.398791540785499"/>
        <n v="-0.396341463414634"/>
        <n v="-0.39502762430939198"/>
        <n v="-0.394394394394394"/>
        <n v="-0.39319784321858198"/>
        <n v="-0.39024390243902402"/>
        <n v="-0.38899803536345801"/>
        <n v="-0.38888888888888901"/>
        <n v="-0.38813349814585901"/>
        <n v="-0.38585365853658499"/>
        <n v="-0.38461538461538503"/>
        <n v="-0.38333333333333303"/>
        <n v="-0.38202247191011202"/>
        <n v="-0.37810945273631802"/>
        <n v="-0.37735849056603799"/>
        <n v="-0.375"/>
        <n v="-0.37074148296593201"/>
        <n v="-0.36363636363636398"/>
        <n v="-0.36249999999999999"/>
        <n v="-0.36170212765957399"/>
        <n v="-0.36021505376344098"/>
        <n v="-0.35815602836879401"/>
        <n v="-0.35714285714285698"/>
        <n v="-0.35569679849340902"/>
        <n v="-0.35323383084577098"/>
        <n v="-0.35144508670520203"/>
        <n v="-0.35135135135135098"/>
        <n v="-0.35064935064935099"/>
        <n v="-0.34959349593495898"/>
        <n v="-0.34718100890207698"/>
        <n v="-0.34482758620689702"/>
        <n v="-0.34216007140731902"/>
        <n v="-0.340659340659341"/>
        <n v="-0.33846153846153898"/>
        <n v="-0.33333333333333298"/>
        <n v="-0.32795698924731198"/>
        <n v="-0.32783333333333298"/>
        <n v="-0.32500000000000001"/>
        <n v="-0.323279524214104"/>
        <n v="-0.32296650717703301"/>
        <n v="-0.3215859030837"/>
        <n v="-0.320627802690583"/>
        <n v="-0.31818181818181801"/>
        <n v="-0.31578947368421101"/>
        <n v="-0.31506849315068503"/>
        <n v="-0.3125"/>
        <n v="-0.31034482758620702"/>
        <n v="-0.30666666666666698"/>
        <n v="-0.30434782608695699"/>
        <n v="-0.3"/>
        <n v="-0.29642445213379498"/>
        <n v="-0.29530201342281898"/>
        <n v="-0.29411764705882398"/>
        <n v="-0.29324324324324302"/>
        <n v="-0.289719626168224"/>
        <n v="-0.28571428571428598"/>
        <n v="-0.28113879003558701"/>
        <n v="-0.28112449799196798"/>
        <n v="-0.27941176470588203"/>
        <n v="-0.27863777089783298"/>
        <n v="-0.27750976338157601"/>
        <n v="-0.27696728558797501"/>
        <n v="-0.27328854185582002"/>
        <n v="-0.27272727272727298"/>
        <n v="-0.27179487179487199"/>
        <n v="-0.26858877086494698"/>
        <n v="-0.26719576719576699"/>
        <n v="-0.26708074534161502"/>
        <n v="-0.266666666666667"/>
        <n v="-0.264597072543027"/>
        <n v="-0.26380368098159501"/>
        <n v="-0.26315789473684198"/>
        <n v="-0.26281529698942202"/>
        <n v="-0.26245390336896102"/>
        <n v="-0.26215022091310702"/>
        <n v="-0.26213592233009703"/>
        <n v="-0.26163506525486302"/>
        <n v="-0.26086956521739102"/>
        <n v="-0.26050420168067201"/>
        <n v="-0.25893624050214697"/>
        <n v="-0.25735294117647101"/>
        <n v="-0.25629629629629602"/>
        <n v="-0.25423728813559299"/>
        <n v="-0.25403225806451601"/>
        <n v="-0.25"/>
        <n v="-0.24844720496894401"/>
        <n v="-0.24812030075187999"/>
        <n v="-0.24783445620789199"/>
        <n v="-0.24452554744525501"/>
        <n v="-0.24444444444444399"/>
        <n v="-0.243119266055046"/>
        <n v="-0.24217687074829899"/>
        <n v="-0.23749999999999999"/>
        <n v="-0.23654015887025601"/>
        <n v="-0.23626373626373601"/>
        <n v="-0.23611111111111099"/>
        <n v="-0.23603082851637799"/>
        <n v="-0.23416789396170801"/>
        <n v="-0.233576642335766"/>
        <n v="-0.233333333333333"/>
        <n v="-0.23202614379084999"/>
        <n v="-0.23093681917211301"/>
        <n v="-0.230769230769231"/>
        <n v="-0.22863247863247901"/>
        <n v="-0.227250294218139"/>
        <n v="-0.22648083623693399"/>
        <n v="-0.22222222222222199"/>
        <n v="-0.21875"/>
        <n v="-0.21671826625387"/>
        <n v="-0.21538461538461501"/>
        <n v="-0.213836477987421"/>
        <n v="-0.21296296296296299"/>
        <n v="-0.21291866028708101"/>
        <n v="-0.20901639344262299"/>
        <n v="-0.20833333333333301"/>
        <n v="-0.20714285714285699"/>
        <n v="-0.20688705234159799"/>
        <n v="-0.206477732793522"/>
        <n v="-0.20477137176938401"/>
        <n v="-0.2"/>
        <n v="-0.198949211908932"/>
        <n v="-0.195624195624196"/>
        <n v="-0.19492502883506299"/>
        <n v="-0.193798449612403"/>
        <n v="-0.19354838709677399"/>
        <n v="-0.19277108433734899"/>
        <n v="-0.19230769230769201"/>
        <n v="-0.19225401256106101"/>
        <n v="-0.191823899371069"/>
        <n v="-0.19178082191780799"/>
        <n v="-0.19047619047618999"/>
        <n v="-0.18706697459584301"/>
        <n v="-0.18404255319148899"/>
        <n v="-0.18300653594771199"/>
        <n v="-0.18181818181818199"/>
        <n v="-0.18114023236963001"/>
        <n v="-0.18032786885245899"/>
        <n v="-0.17703349282296699"/>
        <n v="-0.17647058823529399"/>
        <n v="-0.17573572026531001"/>
        <n v="-0.17460317460317501"/>
        <n v="-0.172365988909427"/>
        <n v="-0.17142857142857101"/>
        <n v="-0.17064116985376801"/>
        <n v="-0.16666666666666699"/>
        <n v="-0.16470588235294101"/>
        <n v="-0.162790697674419"/>
        <n v="-0.16167664670658699"/>
        <n v="-0.160459202752225"/>
        <n v="-0.15625"/>
        <n v="-0.155660377358491"/>
        <n v="-0.15384615384615399"/>
        <n v="-0.15336833542852901"/>
        <n v="-0.15123456790123499"/>
        <n v="-0.14748493073425201"/>
        <n v="-0.14723926380368099"/>
        <n v="-0.146341463414634"/>
        <n v="-0.14583333333333301"/>
        <n v="-0.144230769230769"/>
        <n v="-0.143826322930801"/>
        <n v="-0.14285714285714299"/>
        <n v="-0.13953488372093001"/>
        <n v="-0.13799103841301599"/>
        <n v="-0.13647490820073399"/>
        <n v="-0.135135135135135"/>
        <n v="-0.133858267716535"/>
        <n v="-0.13329875518672199"/>
        <n v="-0.13157894736842099"/>
        <n v="-0.13043478260869601"/>
        <n v="-0.12871287128712899"/>
        <n v="-0.12792792792792801"/>
        <n v="-0.12676056338028199"/>
        <n v="-0.12608695652173901"/>
        <n v="-0.12595419847328199"/>
        <n v="-0.12508960573476699"/>
        <n v="-0.125"/>
        <n v="-0.12466307277628"/>
        <n v="-0.123392282958199"/>
        <n v="-0.120879120879121"/>
        <n v="-0.119617224880383"/>
        <n v="-0.11828678839957001"/>
        <n v="-0.118110236220472"/>
        <n v="-0.11764705882352899"/>
        <n v="-0.11739130434782601"/>
        <n v="-0.117291414752116"/>
        <n v="-0.115458111234034"/>
        <n v="-0.111627906976744"/>
        <n v="-0.11111111111111099"/>
        <n v="-0.110593220338983"/>
        <n v="-0.110320284697509"/>
        <n v="-0.107309486780715"/>
        <n v="-0.107142857142857"/>
        <n v="-0.10511363636363601"/>
        <n v="-0.104791492412475"/>
        <n v="-0.104761904761905"/>
        <n v="-0.104"/>
        <n v="-0.10327868852459"/>
        <n v="-0.10266159695817501"/>
        <n v="-0.10250569476082"/>
        <n v="-0.10243902439024399"/>
        <n v="-0.100917431192661"/>
        <n v="-0.1"/>
        <n v="-9.8303476094435904E-2"/>
        <n v="-9.8130841121495296E-2"/>
        <n v="-9.8039215686274495E-2"/>
        <n v="-9.6446700507614197E-2"/>
        <n v="-9.41176470588235E-2"/>
        <n v="-9.3367265786543793E-2"/>
        <n v="-9.0909090909090898E-2"/>
        <n v="-8.9293647267880902E-2"/>
        <n v="-8.8607594936708903E-2"/>
        <n v="-8.5123309466984903E-2"/>
        <n v="-8.5106382978723402E-2"/>
        <n v="-8.5076045627376501E-2"/>
        <n v="-8.4931506849315094E-2"/>
        <n v="-8.3884801656253505E-2"/>
        <n v="-8.3500540206822099E-2"/>
        <n v="-8.3333333333333398E-2"/>
        <n v="-8.1818181818181804E-2"/>
        <n v="-8.0935251798561203E-2"/>
        <n v="-7.9956188389923397E-2"/>
        <n v="-7.7651006711409495E-2"/>
        <n v="-7.73809523809523E-2"/>
        <n v="-7.69230769230769E-2"/>
        <n v="-7.6687116564417193E-2"/>
        <n v="-7.3170731707316999E-2"/>
        <n v="-7.2463768115942004E-2"/>
        <n v="-7.1475409836065595E-2"/>
        <n v="-7.0422535211267595E-2"/>
        <n v="-6.9949636261891407E-2"/>
        <n v="-6.9819819819819801E-2"/>
        <n v="-6.7827763883448397E-2"/>
        <n v="-6.6666666666666693E-2"/>
        <n v="-6.6525423728813496E-2"/>
        <n v="-6.5737051792828696E-2"/>
        <n v="-6.4516129032258104E-2"/>
        <n v="-6.3212772890192198E-2"/>
        <n v="-6.0975609756097601E-2"/>
        <n v="-6.02409638554217E-2"/>
        <n v="-5.8823529411764698E-2"/>
        <n v="-5.8380414312617798E-2"/>
        <n v="-5.7142857142857197E-2"/>
        <n v="-5.6750755341997E-2"/>
        <n v="-5.3537284894837403E-2"/>
        <n v="-5.2631578947368501E-2"/>
        <n v="-5.1597051597051601E-2"/>
        <n v="-5.1569506726457402E-2"/>
        <n v="-5.1249999999999997E-2"/>
        <n v="-5.0896497303932302E-2"/>
        <n v="-4.7794117647058897E-2"/>
        <n v="-4.7473560517038799E-2"/>
        <n v="-4.6783625730994198E-2"/>
        <n v="-4.4444444444444398E-2"/>
        <n v="-4.2774566473988501E-2"/>
        <n v="-4.2553191489361701E-2"/>
        <n v="-4.1666666666666602E-2"/>
        <n v="-4.0229885057471299E-2"/>
        <n v="-4.0178571428571397E-2"/>
        <n v="-3.7037037037037097E-2"/>
        <n v="-3.5427210479309301E-2"/>
        <n v="-3.4050179211469599E-2"/>
        <n v="-3.2258064516128997E-2"/>
        <n v="-3.1413612565445101E-2"/>
        <n v="-3.0973451327433701E-2"/>
        <n v="-3.0316154179298501E-2"/>
        <n v="-2.9702970297029702E-2"/>
        <n v="-2.83018867924528E-2"/>
        <n v="-2.7292809805458701E-2"/>
        <n v="-2.7027027027027001E-2"/>
        <n v="-2.63510495757034E-2"/>
        <n v="-2.5951557093425601E-2"/>
        <n v="-2.5641025641025699E-2"/>
        <n v="-2.5000000000000001E-2"/>
        <n v="-2.4390243902439001E-2"/>
        <n v="-2.3895727733526401E-2"/>
        <n v="-2.34375E-2"/>
        <n v="-0.02"/>
        <n v="-1.9242803504380599E-2"/>
        <n v="-1.9230769230769301E-2"/>
        <n v="-1.7751479289940801E-2"/>
        <n v="-1.72413793103449E-2"/>
        <n v="-1.7094017094017099E-2"/>
        <n v="-1.68567178978681E-2"/>
        <n v="-1.46520146520146E-2"/>
        <n v="-1.4647137150466101E-2"/>
        <n v="-1.32450331125827E-2"/>
        <n v="-1.3184584178498999E-2"/>
        <n v="-1.1764705882352899E-2"/>
        <n v="-1.14285714285715E-2"/>
        <n v="-1.0869565217391399E-2"/>
        <n v="-9.0497737556560799E-3"/>
        <n v="-8.4388185654008501E-3"/>
        <n v="-8.2644628099173296E-3"/>
        <n v="-6.4397424103035403E-3"/>
        <n v="-5.1912568306010697E-3"/>
        <n v="-2.9325513196480899E-3"/>
        <n v="-2.2449488650535501E-3"/>
        <n v="-9.08265213442339E-4"/>
        <n v="0"/>
        <n v="1.2499999999999701E-3"/>
        <n v="1.34340890008411E-3"/>
        <n v="3.6363636363636602E-3"/>
        <n v="4.70049916805326E-3"/>
        <n v="4.9504950495049601E-3"/>
        <n v="5.5955235811351303E-3"/>
        <n v="5.7471264367816603E-3"/>
        <n v="7.7972709551656898E-3"/>
        <n v="0.01"/>
        <n v="1.0101010101010201E-2"/>
        <n v="1.1904761904761901E-2"/>
        <n v="1.2561060711793399E-2"/>
        <n v="1.38613861386139E-2"/>
        <n v="1.6091954022988499E-2"/>
        <n v="1.6304347826086901E-2"/>
        <n v="1.6666666666666601E-2"/>
        <n v="1.7442845046570701E-2"/>
        <n v="1.74540377007215E-2"/>
        <n v="2.04081632653061E-2"/>
        <n v="2.0833333333333301E-2"/>
        <n v="2.1678710394663601E-2"/>
        <n v="2.19341974077767E-2"/>
        <n v="2.27272727272727E-2"/>
        <n v="2.28588540626871E-2"/>
        <n v="2.29531471840985E-2"/>
        <n v="2.3017902813299299E-2"/>
        <n v="2.35580828594639E-2"/>
        <n v="2.48856358645928E-2"/>
        <n v="2.4999999999999901E-2"/>
        <n v="2.55564221009059E-2"/>
        <n v="2.5641025641025599E-2"/>
        <n v="2.7542372881356001E-2"/>
        <n v="2.7746947835738198E-2"/>
        <n v="2.8617134731603301E-2"/>
        <n v="3.0769230769230702E-2"/>
        <n v="3.1078992439116201E-2"/>
        <n v="3.1374707582220801E-2"/>
        <n v="3.2608695652173801E-2"/>
        <n v="3.3333333333333402E-2"/>
        <n v="3.4482758620689703E-2"/>
        <n v="3.5120147874306798E-2"/>
        <n v="3.5294117647058899E-2"/>
        <n v="3.5532994923857898E-2"/>
        <n v="3.5796236805874203E-2"/>
        <n v="3.8107752956636001E-2"/>
        <n v="3.8947368421052599E-2"/>
        <n v="0.04"/>
        <n v="4.3290043290043399E-2"/>
        <n v="4.54545454545454E-2"/>
        <n v="4.6296296296296301E-2"/>
        <n v="4.8000000000000001E-2"/>
        <n v="4.8928268942602098E-2"/>
        <n v="4.9504950495049597E-2"/>
        <n v="4.96894409937889E-2"/>
        <n v="0.05"/>
        <n v="5.01930501930501E-2"/>
        <n v="5.3941908713692997E-2"/>
        <n v="5.4054054054053897E-2"/>
        <n v="5.93406593406594E-2"/>
        <n v="6.12980769230769E-2"/>
        <n v="6.25E-2"/>
        <n v="6.2736859449662202E-2"/>
        <n v="6.32653061224491E-2"/>
        <n v="6.3596491228070207E-2"/>
        <n v="6.3636363636363699E-2"/>
        <n v="6.4000000000000098E-2"/>
        <n v="6.6666666666666693E-2"/>
        <n v="6.6945606694560594E-2"/>
        <n v="6.7681895093062702E-2"/>
        <n v="6.91642651296831E-2"/>
        <n v="6.9444444444444406E-2"/>
        <n v="7.2131147540983598E-2"/>
        <n v="7.69230769230769E-2"/>
        <n v="7.7064220183486104E-2"/>
        <n v="7.7419354838709695E-2"/>
        <n v="7.7611940298507404E-2"/>
        <n v="7.7891156462585001E-2"/>
        <n v="7.7922077922078004E-2"/>
        <n v="7.8838174273858905E-2"/>
        <n v="7.95454545454546E-2"/>
        <n v="7.9588521927449904E-2"/>
        <n v="8.0000000000000099E-2"/>
        <n v="8.3333333333333301E-2"/>
        <n v="8.35734870317002E-2"/>
        <n v="8.5483870967741904E-2"/>
        <n v="8.5714285714285604E-2"/>
        <n v="8.6633663366336697E-2"/>
        <n v="8.6666666666666697E-2"/>
        <n v="8.6707345851734494E-2"/>
        <n v="8.6836283185840704E-2"/>
        <n v="8.6956521739130405E-2"/>
        <n v="9.0909090909090801E-2"/>
        <n v="9.1274752475247495E-2"/>
        <n v="9.1324200913242004E-2"/>
        <n v="9.1930835734870306E-2"/>
        <n v="9.2896174863388095E-2"/>
        <n v="9.4774814167030999E-2"/>
        <n v="9.6491228070175503E-2"/>
        <n v="9.9706744868035102E-2"/>
        <n v="0.1"/>
        <n v="0.102446982055465"/>
        <n v="0.103030303030303"/>
        <n v="0.106145251396648"/>
        <n v="0.11034482758620701"/>
        <n v="0.11111111111111099"/>
        <n v="0.113082039911308"/>
        <n v="0.113647170708512"/>
        <n v="0.114035087719298"/>
        <n v="0.115384615384615"/>
        <n v="0.116666666666667"/>
        <n v="0.11764705882352899"/>
        <n v="0.117811249210027"/>
        <n v="0.12"/>
        <n v="0.120967741935484"/>
        <n v="0.12134953745692"/>
        <n v="0.123529411764706"/>
        <n v="0.12416666666666699"/>
        <n v="0.125"/>
        <n v="0.12597310686482699"/>
        <n v="0.129455909943715"/>
        <n v="0.13192426019410899"/>
        <n v="0.13207547169811301"/>
        <n v="0.133333333333333"/>
        <n v="0.134020618556701"/>
        <n v="0.139276559384791"/>
        <n v="0.13961038961038999"/>
        <n v="0.14285714285714299"/>
        <n v="0.14889047959914101"/>
        <n v="0.15853658536585399"/>
        <n v="0.16170212765957401"/>
        <n v="0.16257177193216699"/>
        <n v="0.162790697674419"/>
        <n v="0.16535433070866101"/>
        <n v="0.16666666666666699"/>
        <n v="0.16719745222929899"/>
        <n v="0.16820512820512801"/>
        <n v="0.16882129277566499"/>
        <n v="0.16887417218543099"/>
        <n v="0.169172932330827"/>
        <n v="0.17079889807162499"/>
        <n v="0.17370892018779399"/>
        <n v="0.17511520737327199"/>
        <n v="0.17647058823529399"/>
        <n v="0.17701149425287399"/>
        <n v="0.17777777777777801"/>
        <n v="0.185840707964602"/>
        <n v="0.186025130248238"/>
        <n v="0.18696186961869601"/>
        <n v="0.1875"/>
        <n v="0.187648456057007"/>
        <n v="0.188235294117647"/>
        <n v="0.18924777801864301"/>
        <n v="0.18974358974359001"/>
        <n v="0.191176470588235"/>
        <n v="0.19339622641509399"/>
        <n v="0.19649122807017499"/>
        <n v="0.2"/>
        <n v="0.20434816610620199"/>
        <n v="0.20464316423043899"/>
        <n v="0.20689655172413801"/>
        <n v="0.20707070707070699"/>
        <n v="0.210261391734369"/>
        <n v="0.211972891566265"/>
        <n v="0.212290502793296"/>
        <n v="0.21252796420581699"/>
        <n v="0.21404761904761899"/>
        <n v="0.214285714285714"/>
        <n v="0.21496815286624199"/>
        <n v="0.216"/>
        <n v="0.21666666666666701"/>
        <n v="0.21875"/>
        <n v="0.22222222222222199"/>
        <n v="0.223247232472325"/>
        <n v="0.22654028436019"/>
        <n v="0.227397260273973"/>
        <n v="0.229529335912315"/>
        <n v="0.230769230769231"/>
        <n v="0.238709677419355"/>
        <n v="0.240740740740741"/>
        <n v="0.24370743263251399"/>
        <n v="0.24402390438247001"/>
        <n v="0.244075829383886"/>
        <n v="0.24851242562128101"/>
        <n v="0.25"/>
        <n v="0.255"/>
        <n v="0.261538461538462"/>
        <n v="0.26215538847117797"/>
        <n v="0.26315789473684198"/>
        <n v="0.26341463414634197"/>
        <n v="0.265885256014806"/>
        <n v="0.26630434782608697"/>
        <n v="0.266666666666667"/>
        <n v="0.26737967914438499"/>
        <n v="0.274251497005988"/>
        <n v="0.27562975981253701"/>
        <n v="0.27586206896551702"/>
        <n v="0.27611940298507498"/>
        <n v="0.27741935483871"/>
        <n v="0.28348909657320898"/>
        <n v="0.28571428571428598"/>
        <n v="0.28700757794874798"/>
        <n v="0.28749999999999998"/>
        <n v="0.28767123287671198"/>
        <n v="0.28996958758491298"/>
        <n v="0.29166666666666702"/>
        <n v="0.292682926829268"/>
        <n v="0.29606060606060602"/>
        <n v="0.29787234042553201"/>
        <n v="0.29973585430279398"/>
        <n v="0.3"/>
        <n v="0.30044843049327402"/>
        <n v="0.303317535545024"/>
        <n v="0.32"/>
        <n v="0.32318181818181801"/>
        <n v="0.32500000000000001"/>
        <n v="0.33333333333333298"/>
        <n v="0.33500758150113702"/>
        <n v="0.337792642140468"/>
        <n v="0.34693877551020402"/>
        <n v="0.34745762711864397"/>
        <n v="0.34873949579831898"/>
        <n v="0.35294117647058798"/>
        <n v="0.35446549391068999"/>
        <n v="0.35769230769230798"/>
        <n v="0.35857461024498899"/>
        <n v="0.36363636363636398"/>
        <n v="0.36734693877551"/>
        <n v="0.36979166666666702"/>
        <n v="0.36989732031054301"/>
        <n v="0.37037037037037002"/>
        <n v="0.38729508196721302"/>
        <n v="0.38793103448275901"/>
        <n v="0.388679245283019"/>
        <n v="0.39"/>
        <n v="0.39072847682119199"/>
        <n v="0.39130434782608697"/>
        <n v="0.4"/>
        <n v="0.40312500000000001"/>
        <n v="0.40533333333333299"/>
        <n v="0.40697674418604701"/>
        <n v="0.41129032258064502"/>
        <n v="0.41340782122905001"/>
        <n v="0.41509433962264097"/>
        <n v="0.41923774954628001"/>
        <n v="0.42105263157894701"/>
        <n v="0.42553191489361702"/>
        <n v="0.42823529411764699"/>
        <n v="0.42857142857142899"/>
        <n v="0.43333333333333302"/>
        <n v="0.44444444444444398"/>
        <n v="0.44607843137254899"/>
        <n v="0.45161290322580699"/>
        <n v="0.46070460704607102"/>
        <n v="0.46341463414634099"/>
        <n v="0.47043701799485899"/>
        <n v="0.480769230769231"/>
        <n v="0.48809523809523803"/>
        <n v="0.5"/>
        <n v="0.51086956521739102"/>
        <n v="0.52857142857142903"/>
        <n v="0.52888888888888896"/>
        <n v="0.53846153846153899"/>
        <n v="0.54433221099887796"/>
        <n v="0.55813953488372103"/>
        <n v="0.57471607890017995"/>
        <n v="0.57665903890160197"/>
        <n v="0.57803867403314901"/>
        <n v="0.57894736842105299"/>
        <n v="0.58333333333333304"/>
        <n v="0.59828924441628395"/>
        <n v="0.6"/>
        <n v="0.60305343511450404"/>
        <n v="0.60648148148148096"/>
        <n v="0.61666666666666703"/>
        <n v="0.6171875"/>
        <n v="0.62307692307692297"/>
        <n v="0.63316582914572905"/>
        <n v="0.65"/>
        <n v="0.66025641025641002"/>
        <n v="0.66666666666666696"/>
        <n v="0.66972477064220204"/>
        <n v="0.67213114754098402"/>
        <n v="0.67741935483870996"/>
        <n v="0.67889908256880704"/>
        <n v="0.6875"/>
        <n v="0.69736842105263197"/>
        <n v="0.7"/>
        <n v="0.710594315245478"/>
        <n v="0.73"/>
        <n v="0.74324324324324298"/>
        <n v="0.75"/>
        <n v="0.78048780487804903"/>
        <n v="0.8"/>
        <n v="0.80590717299578096"/>
        <n v="0.8125"/>
        <n v="0.83333333333333304"/>
        <n v="0.83687943262411402"/>
        <n v="0.86666666666666703"/>
        <n v="0.86894510226049504"/>
        <n v="0.9"/>
        <n v="0.90476190476190499"/>
        <n v="0.92307692307692302"/>
        <n v="0.93548387096774199"/>
        <n v="0.9375"/>
        <n v="0.94581280788177302"/>
        <n v="1"/>
        <n v="1.01590909090909"/>
        <n v="1.05154639175258"/>
        <n v="1.05454545454545"/>
        <n v="1.06"/>
        <n v="1.08"/>
        <n v="1.0952380952381"/>
        <n v="1.1451612903225801"/>
        <n v="1.1599999999999999"/>
        <n v="1.1764705882352899"/>
        <n v="1.1875"/>
        <n v="1.2"/>
        <n v="1.2077922077922101"/>
        <n v="1.25"/>
        <n v="1.3076923076923099"/>
        <n v="1.3333333333333299"/>
        <n v="1.38095238095238"/>
        <n v="1.3918918918918901"/>
        <n v="1.4"/>
        <n v="1.4929971988795501"/>
        <n v="1.5"/>
        <n v="1.58430675469782"/>
        <n v="1.5925925925925899"/>
        <n v="1.68625"/>
        <n v="1.77941176470588"/>
        <n v="1.8"/>
        <n v="1.8673469387755099"/>
        <n v="1.9"/>
        <n v="1.9166666666666701"/>
        <n v="1.9285714285714299"/>
        <n v="1.96"/>
        <n v="1.9629629629629599"/>
        <n v="2"/>
        <n v="2.02"/>
        <n v="2.08"/>
        <n v="2.1428571428571401"/>
        <n v="2.2000000000000002"/>
        <n v="2.27172413793103"/>
        <n v="2.4500000000000002"/>
        <n v="2.7105263157894699"/>
        <n v="2.75"/>
        <n v="2.8888888888888902"/>
        <n v="3"/>
        <n v="3.0113772455089798"/>
        <n v="3.0990000000000002"/>
        <n v="3.125"/>
        <n v="3.2"/>
        <n v="3.6666666666666701"/>
        <n v="3.8"/>
        <n v="4.5416666666666696"/>
        <n v="4.71428571428571"/>
        <n v="5.0851063829787204"/>
        <n v="5.28571428571429"/>
        <n v="5.3333333333333304"/>
        <n v="5.9"/>
        <n v="8"/>
        <n v="11.36"/>
        <n v="20.6666666666667"/>
        <s v=" "/>
      </sharedItems>
    </cacheField>
    <cacheField name="Jan-26 Vs Dec-25" numFmtId="0">
      <sharedItems containsMixedTypes="1" containsNumber="1" containsInteger="1" minValue="0" maxValue="0" count="3">
        <n v="0"/>
        <s v="DEGROWTH"/>
        <s v="GROWTH"/>
      </sharedItems>
    </cacheField>
    <cacheField name="Jan-25 SALE" numFmtId="0">
      <sharedItems containsSemiMixedTypes="0" containsString="0" containsNumber="1" minValue="0" maxValue="5855" count="559">
        <n v="0"/>
        <n v="2"/>
        <n v="2.5"/>
        <n v="3"/>
        <n v="3.5"/>
        <n v="4"/>
        <n v="5"/>
        <n v="5.45"/>
        <n v="6.25"/>
        <n v="6.75"/>
        <n v="7"/>
        <n v="7.5"/>
        <n v="8"/>
        <n v="9"/>
        <n v="10"/>
        <n v="10.5"/>
        <n v="11.5"/>
        <n v="12"/>
        <n v="13"/>
        <n v="14.5"/>
        <n v="15"/>
        <n v="16"/>
        <n v="17.5"/>
        <n v="18"/>
        <n v="18.5"/>
        <n v="19"/>
        <n v="20"/>
        <n v="20.5"/>
        <n v="21"/>
        <n v="21.5"/>
        <n v="22"/>
        <n v="22.75"/>
        <n v="23"/>
        <n v="23.5"/>
        <n v="24"/>
        <n v="24.5"/>
        <n v="25"/>
        <n v="25.5"/>
        <n v="26"/>
        <n v="26.5"/>
        <n v="27"/>
        <n v="28"/>
        <n v="28.5"/>
        <n v="29"/>
        <n v="30"/>
        <n v="30.5"/>
        <n v="31"/>
        <n v="31.25"/>
        <n v="31.5"/>
        <n v="32"/>
        <n v="32.5"/>
        <n v="33"/>
        <n v="33.5"/>
        <n v="33.9"/>
        <n v="34.5"/>
        <n v="35"/>
        <n v="35.5"/>
        <n v="36"/>
        <n v="36.5"/>
        <n v="37"/>
        <n v="37.5"/>
        <n v="38"/>
        <n v="38.5"/>
        <n v="38.75"/>
        <n v="39"/>
        <n v="40"/>
        <n v="40.5"/>
        <n v="41"/>
        <n v="42"/>
        <n v="42.5"/>
        <n v="43"/>
        <n v="44"/>
        <n v="45"/>
        <n v="45.5"/>
        <n v="45.85"/>
        <n v="46"/>
        <n v="47"/>
        <n v="47.5"/>
        <n v="48"/>
        <n v="48.5"/>
        <n v="48.75"/>
        <n v="49"/>
        <n v="49.5"/>
        <n v="49.75"/>
        <n v="50"/>
        <n v="50.2"/>
        <n v="50.5"/>
        <n v="51"/>
        <n v="51.5"/>
        <n v="52"/>
        <n v="52.5"/>
        <n v="53"/>
        <n v="54"/>
        <n v="55"/>
        <n v="55.5"/>
        <n v="56"/>
        <n v="56.5"/>
        <n v="58"/>
        <n v="58.5"/>
        <n v="59"/>
        <n v="60"/>
        <n v="60.5"/>
        <n v="61"/>
        <n v="62"/>
        <n v="62.5"/>
        <n v="63"/>
        <n v="63.5"/>
        <n v="63.75"/>
        <n v="64"/>
        <n v="64.5"/>
        <n v="65"/>
        <n v="65.5"/>
        <n v="66"/>
        <n v="66.5"/>
        <n v="67"/>
        <n v="68"/>
        <n v="69.5"/>
        <n v="70"/>
        <n v="71"/>
        <n v="71.349999999999994"/>
        <n v="72"/>
        <n v="73"/>
        <n v="75"/>
        <n v="75.5"/>
        <n v="75.75"/>
        <n v="76"/>
        <n v="76.5"/>
        <n v="77"/>
        <n v="77.25"/>
        <n v="77.5"/>
        <n v="78"/>
        <n v="78.5"/>
        <n v="79"/>
        <n v="79.5"/>
        <n v="80"/>
        <n v="81"/>
        <n v="81.400000000000006"/>
        <n v="81.75"/>
        <n v="82"/>
        <n v="84"/>
        <n v="85"/>
        <n v="86"/>
        <n v="86.5"/>
        <n v="87"/>
        <n v="87.5"/>
        <n v="87.75"/>
        <n v="88"/>
        <n v="90"/>
        <n v="90.25"/>
        <n v="90.5"/>
        <n v="91"/>
        <n v="91.5"/>
        <n v="92"/>
        <n v="92.5"/>
        <n v="93"/>
        <n v="95"/>
        <n v="95.85"/>
        <n v="96"/>
        <n v="97"/>
        <n v="97.5"/>
        <n v="98"/>
        <n v="100"/>
        <n v="100.5"/>
        <n v="101"/>
        <n v="101.5"/>
        <n v="102"/>
        <n v="103"/>
        <n v="103.5"/>
        <n v="104"/>
        <n v="105"/>
        <n v="105.5"/>
        <n v="106"/>
        <n v="106.25"/>
        <n v="106.5"/>
        <n v="107.5"/>
        <n v="108.5"/>
        <n v="109"/>
        <n v="110"/>
        <n v="110.5"/>
        <n v="111"/>
        <n v="111.4"/>
        <n v="112"/>
        <n v="112.5"/>
        <n v="113"/>
        <n v="115"/>
        <n v="115.5"/>
        <n v="120"/>
        <n v="121.2"/>
        <n v="122"/>
        <n v="122.5"/>
        <n v="123.5"/>
        <n v="125"/>
        <n v="125.5"/>
        <n v="126.25"/>
        <n v="129"/>
        <n v="129.75"/>
        <n v="130"/>
        <n v="131.75"/>
        <n v="132"/>
        <n v="133.5"/>
        <n v="134"/>
        <n v="134.5"/>
        <n v="135"/>
        <n v="135.6"/>
        <n v="137.5"/>
        <n v="138"/>
        <n v="138.5"/>
        <n v="139"/>
        <n v="140"/>
        <n v="140.5"/>
        <n v="141.75"/>
        <n v="143"/>
        <n v="144"/>
        <n v="145"/>
        <n v="145.5"/>
        <n v="146.5"/>
        <n v="147"/>
        <n v="147.5"/>
        <n v="148"/>
        <n v="149.5"/>
        <n v="150"/>
        <n v="151"/>
        <n v="151.5"/>
        <n v="152.5"/>
        <n v="153"/>
        <n v="153.25"/>
        <n v="153.5"/>
        <n v="155"/>
        <n v="156"/>
        <n v="158"/>
        <n v="159.5"/>
        <n v="160"/>
        <n v="161"/>
        <n v="161.5"/>
        <n v="163"/>
        <n v="163.5"/>
        <n v="164"/>
        <n v="165"/>
        <n v="165.5"/>
        <n v="166.5"/>
        <n v="167.5"/>
        <n v="168.25"/>
        <n v="170"/>
        <n v="172"/>
        <n v="173.3"/>
        <n v="174"/>
        <n v="174.5"/>
        <n v="175"/>
        <n v="176"/>
        <n v="176.5"/>
        <n v="177"/>
        <n v="178"/>
        <n v="179"/>
        <n v="179.5"/>
        <n v="179.9"/>
        <n v="180"/>
        <n v="185"/>
        <n v="188"/>
        <n v="188.75"/>
        <n v="189"/>
        <n v="190"/>
        <n v="191"/>
        <n v="192"/>
        <n v="192.5"/>
        <n v="193.9"/>
        <n v="194.25"/>
        <n v="195.5"/>
        <n v="198.5"/>
        <n v="200"/>
        <n v="200.7"/>
        <n v="201.5"/>
        <n v="202"/>
        <n v="204.5"/>
        <n v="205"/>
        <n v="205.5"/>
        <n v="208"/>
        <n v="208.5"/>
        <n v="210"/>
        <n v="211"/>
        <n v="211.2"/>
        <n v="212"/>
        <n v="213"/>
        <n v="216"/>
        <n v="217.5"/>
        <n v="218.5"/>
        <n v="218.75"/>
        <n v="219.25"/>
        <n v="219.5"/>
        <n v="220"/>
        <n v="221.5"/>
        <n v="223"/>
        <n v="223.5"/>
        <n v="224"/>
        <n v="225"/>
        <n v="227"/>
        <n v="228"/>
        <n v="230"/>
        <n v="230.5"/>
        <n v="231"/>
        <n v="232.5"/>
        <n v="233"/>
        <n v="234"/>
        <n v="235"/>
        <n v="235.4"/>
        <n v="238.05"/>
        <n v="240"/>
        <n v="240.3"/>
        <n v="241"/>
        <n v="242"/>
        <n v="245"/>
        <n v="246"/>
        <n v="250"/>
        <n v="250.5"/>
        <n v="252"/>
        <n v="254"/>
        <n v="255"/>
        <n v="259"/>
        <n v="259.5"/>
        <n v="259.7"/>
        <n v="260"/>
        <n v="262"/>
        <n v="263.75"/>
        <n v="264"/>
        <n v="265"/>
        <n v="266"/>
        <n v="270"/>
        <n v="270.5"/>
        <n v="273"/>
        <n v="275"/>
        <n v="277"/>
        <n v="278"/>
        <n v="278.60000000000002"/>
        <n v="280"/>
        <n v="281"/>
        <n v="285"/>
        <n v="291"/>
        <n v="295.5"/>
        <n v="299"/>
        <n v="300"/>
        <n v="301"/>
        <n v="303"/>
        <n v="304"/>
        <n v="307.5"/>
        <n v="308.75"/>
        <n v="309"/>
        <n v="310"/>
        <n v="310.5"/>
        <n v="312"/>
        <n v="312.75"/>
        <n v="315"/>
        <n v="316"/>
        <n v="316.5"/>
        <n v="320"/>
        <n v="321"/>
        <n v="329"/>
        <n v="330"/>
        <n v="340"/>
        <n v="347"/>
        <n v="349"/>
        <n v="350"/>
        <n v="350.5"/>
        <n v="352.5"/>
        <n v="353"/>
        <n v="353.75"/>
        <n v="354"/>
        <n v="355"/>
        <n v="360"/>
        <n v="360.5"/>
        <n v="362"/>
        <n v="365.5"/>
        <n v="366"/>
        <n v="366.5"/>
        <n v="368"/>
        <n v="369.15"/>
        <n v="370"/>
        <n v="373.5"/>
        <n v="375.5"/>
        <n v="377.5"/>
        <n v="378"/>
        <n v="380"/>
        <n v="382"/>
        <n v="385.35"/>
        <n v="386"/>
        <n v="390"/>
        <n v="393"/>
        <n v="394"/>
        <n v="396"/>
        <n v="397"/>
        <n v="400.55"/>
        <n v="401.5"/>
        <n v="402"/>
        <n v="404.5"/>
        <n v="405"/>
        <n v="409"/>
        <n v="410"/>
        <n v="412"/>
        <n v="424"/>
        <n v="429.25"/>
        <n v="434.5"/>
        <n v="435"/>
        <n v="440"/>
        <n v="450"/>
        <n v="451.45"/>
        <n v="451.5"/>
        <n v="458"/>
        <n v="460.5"/>
        <n v="462"/>
        <n v="462.5"/>
        <n v="467.5"/>
        <n v="474.25"/>
        <n v="481.35"/>
        <n v="486"/>
        <n v="490"/>
        <n v="490.5"/>
        <n v="491.2"/>
        <n v="495.05"/>
        <n v="500"/>
        <n v="505"/>
        <n v="506.5"/>
        <n v="514"/>
        <n v="516"/>
        <n v="520"/>
        <n v="525"/>
        <n v="526.5"/>
        <n v="529"/>
        <n v="540.5"/>
        <n v="543"/>
        <n v="560"/>
        <n v="582.25"/>
        <n v="590"/>
        <n v="595"/>
        <n v="598.25"/>
        <n v="609"/>
        <n v="620"/>
        <n v="620.5"/>
        <n v="622.75"/>
        <n v="630"/>
        <n v="630.75"/>
        <n v="631"/>
        <n v="635.5"/>
        <n v="637"/>
        <n v="637.5"/>
        <n v="643.75"/>
        <n v="646.54999999999995"/>
        <n v="646.75"/>
        <n v="662.5"/>
        <n v="675"/>
        <n v="677"/>
        <n v="683"/>
        <n v="686"/>
        <n v="692"/>
        <n v="699.5"/>
        <n v="720"/>
        <n v="727"/>
        <n v="728.25"/>
        <n v="764"/>
        <n v="769"/>
        <n v="775.5"/>
        <n v="793"/>
        <n v="804.5"/>
        <n v="811"/>
        <n v="811.75"/>
        <n v="820.15"/>
        <n v="822"/>
        <n v="822.5"/>
        <n v="841"/>
        <n v="845"/>
        <n v="847"/>
        <n v="850"/>
        <n v="851.5"/>
        <n v="865"/>
        <n v="875"/>
        <n v="879.5"/>
        <n v="908"/>
        <n v="924.4"/>
        <n v="924.95"/>
        <n v="940"/>
        <n v="943.5"/>
        <n v="965"/>
        <n v="985"/>
        <n v="1000"/>
        <n v="1010"/>
        <n v="1017"/>
        <n v="1020"/>
        <n v="1023.65"/>
        <n v="1030"/>
        <n v="1032"/>
        <n v="1035"/>
        <n v="1042"/>
        <n v="1045"/>
        <n v="1055"/>
        <n v="1072"/>
        <n v="1096.5"/>
        <n v="1099"/>
        <n v="1110.5"/>
        <n v="1119.25"/>
        <n v="1159.5"/>
        <n v="1160"/>
        <n v="1203"/>
        <n v="1205"/>
        <n v="1210"/>
        <n v="1248.2"/>
        <n v="1252"/>
        <n v="1260.5"/>
        <n v="1269.1500000000001"/>
        <n v="1293"/>
        <n v="1300"/>
        <n v="1314"/>
        <n v="1320"/>
        <n v="1348.5"/>
        <n v="1394"/>
        <n v="1404"/>
        <n v="1417"/>
        <n v="1425"/>
        <n v="1432.1"/>
        <n v="1446.75"/>
        <n v="1473.25"/>
        <n v="1540"/>
        <n v="1559.4"/>
        <n v="1559.45"/>
        <n v="1599.5"/>
        <n v="1698"/>
        <n v="1706.75"/>
        <n v="1715"/>
        <n v="1725.75"/>
        <n v="1736"/>
        <n v="1740"/>
        <n v="1749"/>
        <n v="1758"/>
        <n v="1818"/>
        <n v="1820.5"/>
        <n v="1835.5"/>
        <n v="1840"/>
        <n v="1845"/>
        <n v="1859"/>
        <n v="1873.6"/>
        <n v="2027.25"/>
        <n v="2152"/>
        <n v="2210"/>
        <n v="2233"/>
        <n v="2377.5"/>
        <n v="2465.35"/>
        <n v="2533"/>
        <n v="2549"/>
        <n v="2707.75"/>
        <n v="2709"/>
        <n v="2842.5"/>
        <n v="2920"/>
        <n v="2949.65"/>
        <n v="3019.5"/>
        <n v="3135.65"/>
        <n v="3484.5"/>
        <n v="3506"/>
        <n v="4536.75"/>
        <n v="5015"/>
        <n v="5306.7"/>
        <n v="5545"/>
        <n v="5847"/>
        <n v="5855"/>
      </sharedItems>
    </cacheField>
    <cacheField name="Jan-25 Dealer" numFmtId="0">
      <sharedItems count="1">
        <s v="jAN"/>
      </sharedItems>
    </cacheField>
    <cacheField name="45688" numFmtId="0">
      <sharedItems containsSemiMixedTypes="0" containsString="0" containsNumber="1" minValue="0" maxValue="5855" count="559">
        <n v="0"/>
        <n v="2"/>
        <n v="2.5"/>
        <n v="3"/>
        <n v="3.5"/>
        <n v="4"/>
        <n v="5"/>
        <n v="5.45"/>
        <n v="6.25"/>
        <n v="6.75"/>
        <n v="7"/>
        <n v="7.5"/>
        <n v="8"/>
        <n v="9"/>
        <n v="10"/>
        <n v="10.5"/>
        <n v="11.5"/>
        <n v="12"/>
        <n v="13"/>
        <n v="14.5"/>
        <n v="15"/>
        <n v="16"/>
        <n v="17.5"/>
        <n v="18"/>
        <n v="18.5"/>
        <n v="19"/>
        <n v="20"/>
        <n v="20.5"/>
        <n v="21"/>
        <n v="21.5"/>
        <n v="22"/>
        <n v="22.75"/>
        <n v="23"/>
        <n v="23.5"/>
        <n v="24"/>
        <n v="24.5"/>
        <n v="25"/>
        <n v="25.5"/>
        <n v="26"/>
        <n v="26.5"/>
        <n v="27"/>
        <n v="28"/>
        <n v="28.5"/>
        <n v="29"/>
        <n v="30"/>
        <n v="30.5"/>
        <n v="31"/>
        <n v="31.25"/>
        <n v="31.5"/>
        <n v="32"/>
        <n v="32.5"/>
        <n v="33"/>
        <n v="33.5"/>
        <n v="33.9"/>
        <n v="34.5"/>
        <n v="35"/>
        <n v="35.5"/>
        <n v="36"/>
        <n v="36.5"/>
        <n v="37"/>
        <n v="37.5"/>
        <n v="38"/>
        <n v="38.5"/>
        <n v="38.75"/>
        <n v="39"/>
        <n v="40"/>
        <n v="40.5"/>
        <n v="41"/>
        <n v="42"/>
        <n v="42.5"/>
        <n v="43"/>
        <n v="44"/>
        <n v="45"/>
        <n v="45.5"/>
        <n v="45.85"/>
        <n v="46"/>
        <n v="47"/>
        <n v="47.5"/>
        <n v="48"/>
        <n v="48.5"/>
        <n v="48.75"/>
        <n v="49"/>
        <n v="49.5"/>
        <n v="49.75"/>
        <n v="50"/>
        <n v="50.2"/>
        <n v="50.5"/>
        <n v="51"/>
        <n v="51.5"/>
        <n v="52"/>
        <n v="52.5"/>
        <n v="53"/>
        <n v="54"/>
        <n v="55"/>
        <n v="55.5"/>
        <n v="56"/>
        <n v="56.5"/>
        <n v="58"/>
        <n v="58.5"/>
        <n v="59"/>
        <n v="60"/>
        <n v="60.5"/>
        <n v="61"/>
        <n v="62"/>
        <n v="62.5"/>
        <n v="63"/>
        <n v="63.5"/>
        <n v="63.75"/>
        <n v="64"/>
        <n v="64.5"/>
        <n v="65"/>
        <n v="65.5"/>
        <n v="66"/>
        <n v="66.5"/>
        <n v="67"/>
        <n v="68"/>
        <n v="69.5"/>
        <n v="70"/>
        <n v="71"/>
        <n v="71.349999999999994"/>
        <n v="72"/>
        <n v="73"/>
        <n v="75"/>
        <n v="75.5"/>
        <n v="75.75"/>
        <n v="76"/>
        <n v="76.5"/>
        <n v="77"/>
        <n v="77.25"/>
        <n v="77.5"/>
        <n v="78"/>
        <n v="78.5"/>
        <n v="79"/>
        <n v="79.5"/>
        <n v="80"/>
        <n v="81"/>
        <n v="81.400000000000006"/>
        <n v="81.75"/>
        <n v="82"/>
        <n v="84"/>
        <n v="85"/>
        <n v="86"/>
        <n v="86.5"/>
        <n v="87"/>
        <n v="87.5"/>
        <n v="87.75"/>
        <n v="88"/>
        <n v="90"/>
        <n v="90.25"/>
        <n v="90.5"/>
        <n v="91"/>
        <n v="91.5"/>
        <n v="92"/>
        <n v="92.5"/>
        <n v="93"/>
        <n v="95"/>
        <n v="95.85"/>
        <n v="96"/>
        <n v="97"/>
        <n v="97.5"/>
        <n v="98"/>
        <n v="100"/>
        <n v="100.5"/>
        <n v="101"/>
        <n v="101.5"/>
        <n v="102"/>
        <n v="103"/>
        <n v="103.5"/>
        <n v="104"/>
        <n v="105"/>
        <n v="105.5"/>
        <n v="106"/>
        <n v="106.25"/>
        <n v="106.5"/>
        <n v="107.5"/>
        <n v="108.5"/>
        <n v="109"/>
        <n v="110"/>
        <n v="110.5"/>
        <n v="111"/>
        <n v="111.4"/>
        <n v="112"/>
        <n v="112.5"/>
        <n v="113"/>
        <n v="115"/>
        <n v="115.5"/>
        <n v="120"/>
        <n v="121.2"/>
        <n v="122"/>
        <n v="122.5"/>
        <n v="123.5"/>
        <n v="125"/>
        <n v="125.5"/>
        <n v="126.25"/>
        <n v="129"/>
        <n v="129.75"/>
        <n v="130"/>
        <n v="131.75"/>
        <n v="132"/>
        <n v="133.5"/>
        <n v="134"/>
        <n v="134.5"/>
        <n v="135"/>
        <n v="135.6"/>
        <n v="137.5"/>
        <n v="138"/>
        <n v="138.5"/>
        <n v="139"/>
        <n v="140"/>
        <n v="140.5"/>
        <n v="141.75"/>
        <n v="143"/>
        <n v="144"/>
        <n v="145"/>
        <n v="145.5"/>
        <n v="146.5"/>
        <n v="147"/>
        <n v="147.5"/>
        <n v="148"/>
        <n v="149.5"/>
        <n v="150"/>
        <n v="151"/>
        <n v="151.5"/>
        <n v="152.5"/>
        <n v="153"/>
        <n v="153.25"/>
        <n v="153.5"/>
        <n v="155"/>
        <n v="156"/>
        <n v="158"/>
        <n v="159.5"/>
        <n v="160"/>
        <n v="161"/>
        <n v="161.5"/>
        <n v="163"/>
        <n v="163.5"/>
        <n v="164"/>
        <n v="165"/>
        <n v="165.5"/>
        <n v="166.5"/>
        <n v="167.5"/>
        <n v="168.25"/>
        <n v="170"/>
        <n v="172"/>
        <n v="173.3"/>
        <n v="174"/>
        <n v="174.5"/>
        <n v="175"/>
        <n v="176"/>
        <n v="176.5"/>
        <n v="177"/>
        <n v="178"/>
        <n v="179"/>
        <n v="179.5"/>
        <n v="179.9"/>
        <n v="180"/>
        <n v="185"/>
        <n v="188"/>
        <n v="188.75"/>
        <n v="189"/>
        <n v="190"/>
        <n v="191"/>
        <n v="192"/>
        <n v="192.5"/>
        <n v="193.9"/>
        <n v="194.25"/>
        <n v="195.5"/>
        <n v="198.5"/>
        <n v="200"/>
        <n v="200.7"/>
        <n v="201.5"/>
        <n v="202"/>
        <n v="204.5"/>
        <n v="205"/>
        <n v="205.5"/>
        <n v="208"/>
        <n v="208.5"/>
        <n v="210"/>
        <n v="211"/>
        <n v="211.2"/>
        <n v="212"/>
        <n v="213"/>
        <n v="216"/>
        <n v="217.5"/>
        <n v="218.5"/>
        <n v="218.75"/>
        <n v="219.25"/>
        <n v="219.5"/>
        <n v="220"/>
        <n v="221.5"/>
        <n v="223"/>
        <n v="223.5"/>
        <n v="224"/>
        <n v="225"/>
        <n v="227"/>
        <n v="228"/>
        <n v="230"/>
        <n v="230.5"/>
        <n v="231"/>
        <n v="232.5"/>
        <n v="233"/>
        <n v="234"/>
        <n v="235"/>
        <n v="235.4"/>
        <n v="238.05"/>
        <n v="240"/>
        <n v="240.3"/>
        <n v="241"/>
        <n v="242"/>
        <n v="245"/>
        <n v="246"/>
        <n v="250"/>
        <n v="250.5"/>
        <n v="252"/>
        <n v="254"/>
        <n v="255"/>
        <n v="259"/>
        <n v="259.5"/>
        <n v="259.7"/>
        <n v="260"/>
        <n v="262"/>
        <n v="263.75"/>
        <n v="264"/>
        <n v="265"/>
        <n v="266"/>
        <n v="270"/>
        <n v="270.5"/>
        <n v="273"/>
        <n v="275"/>
        <n v="277"/>
        <n v="278"/>
        <n v="278.60000000000002"/>
        <n v="280"/>
        <n v="281"/>
        <n v="285"/>
        <n v="291"/>
        <n v="295.5"/>
        <n v="299"/>
        <n v="300"/>
        <n v="301"/>
        <n v="303"/>
        <n v="304"/>
        <n v="307.5"/>
        <n v="308.75"/>
        <n v="309"/>
        <n v="310"/>
        <n v="310.5"/>
        <n v="312"/>
        <n v="312.75"/>
        <n v="315"/>
        <n v="316"/>
        <n v="316.5"/>
        <n v="320"/>
        <n v="321"/>
        <n v="329"/>
        <n v="330"/>
        <n v="340"/>
        <n v="347"/>
        <n v="349"/>
        <n v="350"/>
        <n v="350.5"/>
        <n v="352.5"/>
        <n v="353"/>
        <n v="353.75"/>
        <n v="354"/>
        <n v="355"/>
        <n v="360"/>
        <n v="360.5"/>
        <n v="362"/>
        <n v="365.5"/>
        <n v="366"/>
        <n v="366.5"/>
        <n v="368"/>
        <n v="369.15"/>
        <n v="370"/>
        <n v="373.5"/>
        <n v="375.5"/>
        <n v="377.5"/>
        <n v="378"/>
        <n v="380"/>
        <n v="382"/>
        <n v="385.35"/>
        <n v="386"/>
        <n v="390"/>
        <n v="393"/>
        <n v="394"/>
        <n v="396"/>
        <n v="397"/>
        <n v="400.55"/>
        <n v="401.5"/>
        <n v="402"/>
        <n v="404.5"/>
        <n v="405"/>
        <n v="409"/>
        <n v="410"/>
        <n v="412"/>
        <n v="424"/>
        <n v="429.25"/>
        <n v="434.5"/>
        <n v="435"/>
        <n v="440"/>
        <n v="450"/>
        <n v="451.45"/>
        <n v="451.5"/>
        <n v="458"/>
        <n v="460.5"/>
        <n v="462"/>
        <n v="462.5"/>
        <n v="467.5"/>
        <n v="474.25"/>
        <n v="481.35"/>
        <n v="486"/>
        <n v="490"/>
        <n v="490.5"/>
        <n v="491.2"/>
        <n v="495.05"/>
        <n v="500"/>
        <n v="505"/>
        <n v="506.5"/>
        <n v="514"/>
        <n v="516"/>
        <n v="520"/>
        <n v="525"/>
        <n v="526.5"/>
        <n v="529"/>
        <n v="540.5"/>
        <n v="543"/>
        <n v="560"/>
        <n v="582.25"/>
        <n v="590"/>
        <n v="595"/>
        <n v="598.25"/>
        <n v="609"/>
        <n v="620"/>
        <n v="620.5"/>
        <n v="622.75"/>
        <n v="630"/>
        <n v="630.75"/>
        <n v="631"/>
        <n v="635.5"/>
        <n v="637"/>
        <n v="637.5"/>
        <n v="643.75"/>
        <n v="646.54999999999995"/>
        <n v="646.75"/>
        <n v="662.5"/>
        <n v="675"/>
        <n v="677"/>
        <n v="683"/>
        <n v="686"/>
        <n v="692"/>
        <n v="699.5"/>
        <n v="720"/>
        <n v="727"/>
        <n v="728.25"/>
        <n v="764"/>
        <n v="769"/>
        <n v="775.5"/>
        <n v="793"/>
        <n v="804.5"/>
        <n v="811"/>
        <n v="811.75"/>
        <n v="820.15"/>
        <n v="822"/>
        <n v="822.5"/>
        <n v="841"/>
        <n v="845"/>
        <n v="847"/>
        <n v="850"/>
        <n v="851.5"/>
        <n v="865"/>
        <n v="875"/>
        <n v="879.5"/>
        <n v="908"/>
        <n v="924.4"/>
        <n v="924.95"/>
        <n v="940"/>
        <n v="943.5"/>
        <n v="965"/>
        <n v="985"/>
        <n v="1000"/>
        <n v="1010"/>
        <n v="1017"/>
        <n v="1020"/>
        <n v="1023.65"/>
        <n v="1030"/>
        <n v="1032"/>
        <n v="1035"/>
        <n v="1042"/>
        <n v="1045"/>
        <n v="1055"/>
        <n v="1072"/>
        <n v="1096.5"/>
        <n v="1099"/>
        <n v="1110.5"/>
        <n v="1119.25"/>
        <n v="1159.5"/>
        <n v="1160"/>
        <n v="1203"/>
        <n v="1205"/>
        <n v="1210"/>
        <n v="1248.2"/>
        <n v="1252"/>
        <n v="1260.5"/>
        <n v="1269.1500000000001"/>
        <n v="1293"/>
        <n v="1300"/>
        <n v="1314"/>
        <n v="1320"/>
        <n v="1348.5"/>
        <n v="1394"/>
        <n v="1404"/>
        <n v="1417"/>
        <n v="1425"/>
        <n v="1432.1"/>
        <n v="1446.75"/>
        <n v="1473.25"/>
        <n v="1540"/>
        <n v="1559.4"/>
        <n v="1559.45"/>
        <n v="1599.5"/>
        <n v="1698"/>
        <n v="1706.75"/>
        <n v="1715"/>
        <n v="1725.75"/>
        <n v="1736"/>
        <n v="1740"/>
        <n v="1749"/>
        <n v="1758"/>
        <n v="1818"/>
        <n v="1820.5"/>
        <n v="1835.5"/>
        <n v="1840"/>
        <n v="1845"/>
        <n v="1859"/>
        <n v="1873.6"/>
        <n v="2027.25"/>
        <n v="2152"/>
        <n v="2210"/>
        <n v="2233"/>
        <n v="2377.5"/>
        <n v="2465.35"/>
        <n v="2533"/>
        <n v="2549"/>
        <n v="2707.75"/>
        <n v="2709"/>
        <n v="2842.5"/>
        <n v="2920"/>
        <n v="2949.65"/>
        <n v="3019.5"/>
        <n v="3135.65"/>
        <n v="3484.5"/>
        <n v="3506"/>
        <n v="4536.75"/>
        <n v="5015"/>
        <n v="5306.7"/>
        <n v="5545"/>
        <n v="5847"/>
        <n v="5855"/>
      </sharedItems>
    </cacheField>
    <cacheField name="LYSM VARIENCE" numFmtId="0">
      <sharedItems containsSemiMixedTypes="0" containsString="0" containsNumber="1" minValue="-4737.7" maxValue="2016.4" count="582">
        <n v="-4737.7"/>
        <n v="-1694"/>
        <n v="-1035"/>
        <n v="-949"/>
        <n v="-886.5"/>
        <n v="-827.25"/>
        <n v="-794"/>
        <n v="-776.75"/>
        <n v="-742.5"/>
        <n v="-730"/>
        <n v="-676.95"/>
        <n v="-670.5"/>
        <n v="-618.4"/>
        <n v="-610"/>
        <n v="-566"/>
        <n v="-560"/>
        <n v="-553.75"/>
        <n v="-514"/>
        <n v="-490"/>
        <n v="-487"/>
        <n v="-481"/>
        <n v="-475.25"/>
        <n v="-471"/>
        <n v="-446.5"/>
        <n v="-443"/>
        <n v="-420"/>
        <n v="-410"/>
        <n v="-395"/>
        <n v="-377"/>
        <n v="-376.5"/>
        <n v="-374.5"/>
        <n v="-370"/>
        <n v="-362"/>
        <n v="-353.75"/>
        <n v="-350"/>
        <n v="-347.55"/>
        <n v="-329"/>
        <n v="-319.60000000000002"/>
        <n v="-314"/>
        <n v="-312.5"/>
        <n v="-308.75"/>
        <n v="-307.75"/>
        <n v="-305"/>
        <n v="-300"/>
        <n v="-299.95"/>
        <n v="-292"/>
        <n v="-280"/>
        <n v="-278"/>
        <n v="-271"/>
        <n v="-270"/>
        <n v="-266.75"/>
        <n v="-260.5"/>
        <n v="-260"/>
        <n v="-252"/>
        <n v="-249"/>
        <n v="-245"/>
        <n v="-239"/>
        <n v="-236.5"/>
        <n v="-236.25"/>
        <n v="-232"/>
        <n v="-230.5"/>
        <n v="-217"/>
        <n v="-214.5"/>
        <n v="-212"/>
        <n v="-210"/>
        <n v="-205"/>
        <n v="-202"/>
        <n v="-200"/>
        <n v="-197"/>
        <n v="-190.5"/>
        <n v="-190"/>
        <n v="-185"/>
        <n v="-181.2"/>
        <n v="-181"/>
        <n v="-180"/>
        <n v="-177.65"/>
        <n v="-175.5"/>
        <n v="-175"/>
        <n v="-169.5"/>
        <n v="-169"/>
        <n v="-166.5"/>
        <n v="-165"/>
        <n v="-161"/>
        <n v="-160"/>
        <n v="-156"/>
        <n v="-149.85"/>
        <n v="-148"/>
        <n v="-145.4"/>
        <n v="-145"/>
        <n v="-144"/>
        <n v="-143"/>
        <n v="-140"/>
        <n v="-138.5"/>
        <n v="-137"/>
        <n v="-136.5"/>
        <n v="-134"/>
        <n v="-133.5"/>
        <n v="-132"/>
        <n v="-131"/>
        <n v="-125.5"/>
        <n v="-125"/>
        <n v="-124.5"/>
        <n v="-123.5"/>
        <n v="-122.5"/>
        <n v="-122"/>
        <n v="-121.5"/>
        <n v="-120.5"/>
        <n v="-120"/>
        <n v="-119.25"/>
        <n v="-119"/>
        <n v="-115.1"/>
        <n v="-115"/>
        <n v="-112"/>
        <n v="-110"/>
        <n v="-108"/>
        <n v="-106"/>
        <n v="-105"/>
        <n v="-104.5"/>
        <n v="-103"/>
        <n v="-102.45"/>
        <n v="-102"/>
        <n v="-101"/>
        <n v="-100.2"/>
        <n v="-100"/>
        <n v="-99.25"/>
        <n v="-98"/>
        <n v="-97.5"/>
        <n v="-97"/>
        <n v="-96"/>
        <n v="-95.5"/>
        <n v="-95"/>
        <n v="-94.5"/>
        <n v="-94"/>
        <n v="-93.200000000000102"/>
        <n v="-92"/>
        <n v="-90.25"/>
        <n v="-90"/>
        <n v="-89.75"/>
        <n v="-89"/>
        <n v="-88.5"/>
        <n v="-87.5"/>
        <n v="-86"/>
        <n v="-85.05"/>
        <n v="-85"/>
        <n v="-84.75"/>
        <n v="-84.5"/>
        <n v="-83"/>
        <n v="-82.5"/>
        <n v="-82"/>
        <n v="-81.2"/>
        <n v="-80.5"/>
        <n v="-80"/>
        <n v="-79.900000000000006"/>
        <n v="-79.5"/>
        <n v="-79"/>
        <n v="-76.5"/>
        <n v="-75"/>
        <n v="-74.599999999999994"/>
        <n v="-74"/>
        <n v="-73.5"/>
        <n v="-73.45"/>
        <n v="-73"/>
        <n v="-72"/>
        <n v="-71"/>
        <n v="-70"/>
        <n v="-69.5"/>
        <n v="-69"/>
        <n v="-68"/>
        <n v="-67.5"/>
        <n v="-66"/>
        <n v="-65.5"/>
        <n v="-65"/>
        <n v="-64.5"/>
        <n v="-64"/>
        <n v="-63.75"/>
        <n v="-63.5"/>
        <n v="-63"/>
        <n v="-62.75"/>
        <n v="-62"/>
        <n v="-61.7"/>
        <n v="-61.5"/>
        <n v="-61.2"/>
        <n v="-61"/>
        <n v="-60.75"/>
        <n v="-60.5"/>
        <n v="-60"/>
        <n v="-59.5"/>
        <n v="-59"/>
        <n v="-58.75"/>
        <n v="-58"/>
        <n v="-57.25"/>
        <n v="-57"/>
        <n v="-56"/>
        <n v="-55.5"/>
        <n v="-55.2"/>
        <n v="-55"/>
        <n v="-54"/>
        <n v="-53"/>
        <n v="-51.5"/>
        <n v="-51"/>
        <n v="-50.75"/>
        <n v="-50"/>
        <n v="-49.25"/>
        <n v="-49"/>
        <n v="-48.5"/>
        <n v="-48"/>
        <n v="-47"/>
        <n v="-46.25"/>
        <n v="-46"/>
        <n v="-45.6"/>
        <n v="-45"/>
        <n v="-44"/>
        <n v="-43.5"/>
        <n v="-43"/>
        <n v="-42.85"/>
        <n v="-42.5"/>
        <n v="-42"/>
        <n v="-41.5"/>
        <n v="-41"/>
        <n v="-40.9"/>
        <n v="-40.5"/>
        <n v="-40"/>
        <n v="-39.5"/>
        <n v="-39"/>
        <n v="-38.75"/>
        <n v="-38"/>
        <n v="-37.5"/>
        <n v="-37"/>
        <n v="-36.25"/>
        <n v="-36.200000000000003"/>
        <n v="-36"/>
        <n v="-35.5"/>
        <n v="-35.25"/>
        <n v="-35"/>
        <n v="-34.5"/>
        <n v="-34"/>
        <n v="-33.6"/>
        <n v="-33.5"/>
        <n v="-33"/>
        <n v="-32.5"/>
        <n v="-32"/>
        <n v="-31.5"/>
        <n v="-31"/>
        <n v="-30.5"/>
        <n v="-30.2"/>
        <n v="-30"/>
        <n v="-29"/>
        <n v="-28.9"/>
        <n v="-28.5"/>
        <n v="-28.25"/>
        <n v="-28"/>
        <n v="-27.5"/>
        <n v="-27"/>
        <n v="-26.5"/>
        <n v="-26.4"/>
        <n v="-26"/>
        <n v="-25.5"/>
        <n v="-25"/>
        <n v="-24"/>
        <n v="-23.65"/>
        <n v="-23.5"/>
        <n v="-23"/>
        <n v="-22.5"/>
        <n v="-22"/>
        <n v="-21"/>
        <n v="-20.5"/>
        <n v="-20"/>
        <n v="-19.5"/>
        <n v="-19.25"/>
        <n v="-19.2"/>
        <n v="-19"/>
        <n v="-18.5"/>
        <n v="-18"/>
        <n v="-17.75"/>
        <n v="-17.5"/>
        <n v="-17.399999999999999"/>
        <n v="-17"/>
        <n v="-16"/>
        <n v="-15.5"/>
        <n v="-15.25"/>
        <n v="-15"/>
        <n v="-14.5"/>
        <n v="-14"/>
        <n v="-13.5"/>
        <n v="-13"/>
        <n v="-12.5"/>
        <n v="-12"/>
        <n v="-11.9"/>
        <n v="-11.5"/>
        <n v="-11"/>
        <n v="-10.5"/>
        <n v="-10.25"/>
        <n v="-10"/>
        <n v="-9.5"/>
        <n v="-9"/>
        <n v="-8"/>
        <n v="-7.75"/>
        <n v="-7.5"/>
        <n v="-7"/>
        <n v="-6.5"/>
        <n v="-6"/>
        <n v="-5.75"/>
        <n v="-5.5"/>
        <n v="-5"/>
        <n v="-4.5"/>
        <n v="-4"/>
        <n v="-3.5"/>
        <n v="-3"/>
        <n v="-2.5"/>
        <n v="-2"/>
        <n v="-1.8499999999999901"/>
        <n v="-1.5"/>
        <n v="-1.25"/>
        <n v="-1"/>
        <n v="-0.5"/>
        <n v="0"/>
        <n v="0.5"/>
        <n v="0.75"/>
        <n v="1"/>
        <n v="1.5"/>
        <n v="2"/>
        <n v="2.5"/>
        <n v="2.5999999999999099"/>
        <n v="3"/>
        <n v="3.25"/>
        <n v="3.5"/>
        <n v="3.75"/>
        <n v="4"/>
        <n v="4.5"/>
        <n v="4.75"/>
        <n v="5"/>
        <n v="5.25"/>
        <n v="5.5"/>
        <n v="5.6"/>
        <n v="6"/>
        <n v="6.0999999999999899"/>
        <n v="6.5"/>
        <n v="6.55"/>
        <n v="7"/>
        <n v="7.5"/>
        <n v="8"/>
        <n v="8.25"/>
        <n v="8.5"/>
        <n v="8.8499999999999908"/>
        <n v="9"/>
        <n v="9.5"/>
        <n v="10"/>
        <n v="10.1"/>
        <n v="10.5"/>
        <n v="11"/>
        <n v="11.5"/>
        <n v="11.75"/>
        <n v="12"/>
        <n v="12.5"/>
        <n v="13"/>
        <n v="13.5"/>
        <n v="14"/>
        <n v="14.5"/>
        <n v="15"/>
        <n v="15.5"/>
        <n v="16"/>
        <n v="16.5"/>
        <n v="17"/>
        <n v="17.5"/>
        <n v="18"/>
        <n v="18.5"/>
        <n v="19"/>
        <n v="19.3"/>
        <n v="19.5"/>
        <n v="20"/>
        <n v="20.25"/>
        <n v="20.5"/>
        <n v="21"/>
        <n v="22.5"/>
        <n v="23"/>
        <n v="23.2"/>
        <n v="24"/>
        <n v="24.5"/>
        <n v="25"/>
        <n v="25.15"/>
        <n v="25.75"/>
        <n v="26"/>
        <n v="26.5"/>
        <n v="27"/>
        <n v="28"/>
        <n v="29"/>
        <n v="30"/>
        <n v="30.45"/>
        <n v="30.75"/>
        <n v="31.5"/>
        <n v="32"/>
        <n v="32.5"/>
        <n v="33.5"/>
        <n v="33.950000000000003"/>
        <n v="34"/>
        <n v="34.5"/>
        <n v="35"/>
        <n v="35.5"/>
        <n v="36"/>
        <n v="36.5"/>
        <n v="37.5"/>
        <n v="38"/>
        <n v="38.5"/>
        <n v="39.5"/>
        <n v="39.75"/>
        <n v="40"/>
        <n v="40.25"/>
        <n v="40.4"/>
        <n v="40.5"/>
        <n v="41"/>
        <n v="42"/>
        <n v="42.25"/>
        <n v="43"/>
        <n v="44"/>
        <n v="45"/>
        <n v="46"/>
        <n v="46.25"/>
        <n v="47.5"/>
        <n v="48"/>
        <n v="50"/>
        <n v="51"/>
        <n v="52.5"/>
        <n v="53"/>
        <n v="53.2"/>
        <n v="53.5"/>
        <n v="53.75"/>
        <n v="53.85"/>
        <n v="54"/>
        <n v="55"/>
        <n v="59.5"/>
        <n v="60"/>
        <n v="61"/>
        <n v="62"/>
        <n v="63.5"/>
        <n v="64"/>
        <n v="64.5"/>
        <n v="65"/>
        <n v="66"/>
        <n v="66.849999999999994"/>
        <n v="69"/>
        <n v="70"/>
        <n v="71"/>
        <n v="73"/>
        <n v="74"/>
        <n v="74.5"/>
        <n v="74.75"/>
        <n v="75"/>
        <n v="76.5"/>
        <n v="80"/>
        <n v="80.5"/>
        <n v="81.5"/>
        <n v="81.75"/>
        <n v="82"/>
        <n v="82.5"/>
        <n v="83.75"/>
        <n v="84"/>
        <n v="84.3"/>
        <n v="84.95"/>
        <n v="85"/>
        <n v="86"/>
        <n v="87"/>
        <n v="88.400000000000105"/>
        <n v="88.5"/>
        <n v="89.5"/>
        <n v="90"/>
        <n v="90.5"/>
        <n v="91.5"/>
        <n v="92"/>
        <n v="92.25"/>
        <n v="92.5"/>
        <n v="95"/>
        <n v="95.25"/>
        <n v="96"/>
        <n v="100"/>
        <n v="104"/>
        <n v="105"/>
        <n v="107.7"/>
        <n v="108.5"/>
        <n v="110"/>
        <n v="112"/>
        <n v="113"/>
        <n v="115"/>
        <n v="115.4"/>
        <n v="117.5"/>
        <n v="120"/>
        <n v="121"/>
        <n v="122"/>
        <n v="124"/>
        <n v="125"/>
        <n v="126"/>
        <n v="130"/>
        <n v="131.75"/>
        <n v="134.5"/>
        <n v="137"/>
        <n v="137.25"/>
        <n v="137.75"/>
        <n v="138"/>
        <n v="139"/>
        <n v="139.05000000000001"/>
        <n v="140"/>
        <n v="142"/>
        <n v="142.5"/>
        <n v="145.25"/>
        <n v="147.25"/>
        <n v="149"/>
        <n v="151"/>
        <n v="151.5"/>
        <n v="152"/>
        <n v="155.75"/>
        <n v="156"/>
        <n v="156.1"/>
        <n v="159.19999999999999"/>
        <n v="159.5"/>
        <n v="167.65"/>
        <n v="169.25"/>
        <n v="170"/>
        <n v="170.6"/>
        <n v="172.75"/>
        <n v="173.15"/>
        <n v="174.4"/>
        <n v="181.85"/>
        <n v="187.9"/>
        <n v="190.25"/>
        <n v="193.35"/>
        <n v="195"/>
        <n v="195.95"/>
        <n v="209"/>
        <n v="210"/>
        <n v="212"/>
        <n v="213"/>
        <n v="221.75"/>
        <n v="230"/>
        <n v="231.7"/>
        <n v="240"/>
        <n v="247"/>
        <n v="265"/>
        <n v="275"/>
        <n v="277.64999999999998"/>
        <n v="282.5"/>
        <n v="285.5"/>
        <n v="290.75"/>
        <n v="294"/>
        <n v="305"/>
        <n v="315"/>
        <n v="328"/>
        <n v="347.85"/>
        <n v="381.95"/>
        <n v="395"/>
        <n v="395.65"/>
        <n v="411.1"/>
        <n v="414"/>
        <n v="414.7"/>
        <n v="422.5"/>
        <n v="445"/>
        <n v="469.35"/>
        <n v="474.5"/>
        <n v="484"/>
        <n v="484.5"/>
        <n v="490"/>
        <n v="498"/>
        <n v="509.75"/>
        <n v="542"/>
        <n v="599.70000000000005"/>
        <n v="620"/>
        <n v="625"/>
        <n v="631.5"/>
        <n v="685.7"/>
        <n v="687.35"/>
        <n v="696.5"/>
        <n v="730"/>
        <n v="736"/>
        <n v="795.5"/>
        <n v="812.45"/>
        <n v="826.55"/>
        <n v="852.15"/>
        <n v="1014.25"/>
        <n v="1022"/>
        <n v="1168.5"/>
        <n v="1239"/>
        <n v="1602.1"/>
        <n v="1783.5"/>
        <n v="2016.4"/>
      </sharedItems>
    </cacheField>
    <cacheField name="LYSM GROWTH %" numFmtId="0">
      <sharedItems containsSemiMixedTypes="0" containsString="0" containsNumber="1" minValue="-1" maxValue="12.301538461538501" count="800">
        <n v="-1"/>
        <n v="-0.96323529411764697"/>
        <n v="-0.93809523809523798"/>
        <n v="-0.93456924754634696"/>
        <n v="-0.92857142857142905"/>
        <n v="-0.91666666666666696"/>
        <n v="-0.91304347826086996"/>
        <n v="-0.90273556231003005"/>
        <n v="-0.90159574468085102"/>
        <n v="-0.892777055420506"/>
        <n v="-0.88888888888888895"/>
        <n v="-0.88652482269503596"/>
        <n v="-0.88155668358714101"/>
        <n v="-0.875"/>
        <n v="-0.873188405797101"/>
        <n v="-0.86351228389445001"/>
        <n v="-0.85714285714285698"/>
        <n v="-0.85611510791366896"/>
        <n v="-0.85074626865671599"/>
        <n v="-0.85"/>
        <n v="-0.83977512297962098"/>
        <n v="-0.83636363636363598"/>
        <n v="-0.83333333333333304"/>
        <n v="-0.82758620689655205"/>
        <n v="-0.82646420824294997"/>
        <n v="-0.81944444444444398"/>
        <n v="-0.81185567010309301"/>
        <n v="-0.80800000000000005"/>
        <n v="-0.8"/>
        <n v="-0.78723404255319196"/>
        <n v="-0.78"/>
        <n v="-0.77777777777777801"/>
        <n v="-0.77695167286245403"/>
        <n v="-0.77272727272727304"/>
        <n v="-0.76666666666666705"/>
        <n v="-0.76470588235294101"/>
        <n v="-0.763492063492063"/>
        <n v="-0.76038448335049802"/>
        <n v="-0.75577557755775604"/>
        <n v="-0.75173370319001398"/>
        <n v="-0.75"/>
        <n v="-0.74643423137876397"/>
        <n v="-0.74576271186440701"/>
        <n v="-0.74257425742574301"/>
        <n v="-0.73933649289099501"/>
        <n v="-0.73333333333333295"/>
        <n v="-0.72985170857511295"/>
        <n v="-0.72916666666666696"/>
        <n v="-0.72727272727272696"/>
        <n v="-0.71698113207547198"/>
        <n v="-0.71428571428571397"/>
        <n v="-0.71346704871060196"/>
        <n v="-0.71130104463437804"/>
        <n v="-0.70876671619613696"/>
        <n v="-0.70873786407767003"/>
        <n v="-0.70833333333333304"/>
        <n v="-0.70710900473933702"/>
        <n v="-0.7"/>
        <n v="-0.69856459330143506"/>
        <n v="-0.69602272727272696"/>
        <n v="-0.6875"/>
        <n v="-0.68702290076335903"/>
        <n v="-0.68032786885245899"/>
        <n v="-0.67630057803468202"/>
        <n v="-0.67567567567567599"/>
        <n v="-0.67346938775510201"/>
        <n v="-0.66996699669966997"/>
        <n v="-0.66666666666666696"/>
        <n v="-0.66441466386089298"/>
        <n v="-0.66044776119403004"/>
        <n v="-0.65"/>
        <n v="-0.64891934633632098"/>
        <n v="-0.64285714285714302"/>
        <n v="-0.63910301331464603"/>
        <n v="-0.63636363636363602"/>
        <n v="-0.63333333333333297"/>
        <n v="-0.63157894736842102"/>
        <n v="-0.63106796116504904"/>
        <n v="-0.62886597938144295"/>
        <n v="-0.625"/>
        <n v="-0.622166246851385"/>
        <n v="-0.62121212121212099"/>
        <n v="-0.61767204757858996"/>
        <n v="-0.61764705882352899"/>
        <n v="-0.61666666666666703"/>
        <n v="-0.61538461538461497"/>
        <n v="-0.60975609756097604"/>
        <n v="-0.60526315789473695"/>
        <n v="-0.60512820512820498"/>
        <n v="-0.60159362549800799"/>
        <n v="-0.601515151515152"/>
        <n v="-0.6"/>
        <n v="-0.59199999999999997"/>
        <n v="-0.58928571428571397"/>
        <n v="-0.58333333333333304"/>
        <n v="-0.58293075684380002"/>
        <n v="-0.57692307692307698"/>
        <n v="-0.57655954631380002"/>
        <n v="-0.57589285714285698"/>
        <n v="-0.57499999999999996"/>
        <n v="-0.57142857142857095"/>
        <n v="-0.565527065527066"/>
        <n v="-0.565217391304348"/>
        <n v="-0.56293706293706303"/>
        <n v="-0.56140350877193002"/>
        <n v="-0.56000000000000005"/>
        <n v="-0.55555555555555602"/>
        <n v="-0.55333333333333301"/>
        <n v="-0.55263157894736803"/>
        <n v="-0.54954954954955004"/>
        <n v="-0.54716981132075504"/>
        <n v="-0.54545454545454497"/>
        <n v="-0.54234097099823697"/>
        <n v="-0.54166666666666696"/>
        <n v="-0.54128440366972497"/>
        <n v="-0.53846153846153799"/>
        <n v="-0.53744493392070503"/>
        <n v="-0.53049482163406203"/>
        <n v="-0.52830188679245305"/>
        <n v="-0.52380952380952395"/>
        <n v="-0.51020408163265296"/>
        <n v="-0.50990099009901002"/>
        <n v="-0.50920245398773001"/>
        <n v="-0.50819672131147497"/>
        <n v="-0.50617283950617298"/>
        <n v="-0.50485436893203905"/>
        <n v="-0.5"/>
        <n v="-0.49746192893400998"/>
        <n v="-0.49076745527986199"/>
        <n v="-0.48941798941798897"/>
        <n v="-0.48936170212766"/>
        <n v="-0.48837209302325602"/>
        <n v="-0.487179487179487"/>
        <n v="-0.483870967741936"/>
        <n v="-0.48148148148148201"/>
        <n v="-0.47727272727272702"/>
        <n v="-0.476190476190476"/>
        <n v="-0.46538461538461501"/>
        <n v="-0.46428571428571402"/>
        <n v="-0.46153846153846201"/>
        <n v="-0.46039999999999998"/>
        <n v="-0.45833333333333298"/>
        <n v="-0.45792079207920799"/>
        <n v="-0.45591939546599503"/>
        <n v="-0.45454545454545497"/>
        <n v="-0.45"/>
        <n v="-0.448373983739837"/>
        <n v="-0.44761904761904803"/>
        <n v="-0.44444444444444398"/>
        <n v="-0.44413563090605901"/>
        <n v="-0.43052391799544398"/>
        <n v="-0.42424242424242398"/>
        <n v="-0.42384105960264901"/>
        <n v="-0.42201834862385301"/>
        <n v="-0.41666666666666702"/>
        <n v="-0.41463414634146301"/>
        <n v="-0.41176470588235298"/>
        <n v="-0.40909090909090901"/>
        <n v="-0.40625"/>
        <n v="-0.40476190476190499"/>
        <n v="-0.4"/>
        <n v="-0.39858490566037702"/>
        <n v="-0.39393939393939398"/>
        <n v="-0.39077669902912598"/>
        <n v="-0.38725490196078399"/>
        <n v="-0.38582980361956098"/>
        <n v="-0.38519924098671698"/>
        <n v="-0.38461538461538503"/>
        <n v="-0.38271604938271597"/>
        <n v="-0.381818181818182"/>
        <n v="-0.38148148148148198"/>
        <n v="-0.37965260545905699"/>
        <n v="-0.375"/>
        <n v="-0.37288135593220301"/>
        <n v="-0.36889250814332197"/>
        <n v="-0.36875000000000002"/>
        <n v="-0.36645962732919302"/>
        <n v="-0.36529555979297201"/>
        <n v="-0.36249999999999999"/>
        <n v="-0.361788617886179"/>
        <n v="-0.35885264114735899"/>
        <n v="-0.35838150289017301"/>
        <n v="-0.356223175965665"/>
        <n v="-0.35616438356164398"/>
        <n v="-0.355402298850575"/>
        <n v="-0.35499999999999998"/>
        <n v="-0.35465116279069803"/>
        <n v="-0.354430379746835"/>
        <n v="-0.35304990757855798"/>
        <n v="-0.35167910447761203"/>
        <n v="-0.35064935064935099"/>
        <n v="-0.35"/>
        <n v="-0.34744268077601398"/>
        <n v="-0.346525096525097"/>
        <n v="-0.34615384615384598"/>
        <n v="-0.34537572254335303"/>
        <n v="-0.34146341463414598"/>
        <n v="-0.34"/>
        <n v="-0.33974358974358998"/>
        <n v="-0.33507853403141402"/>
        <n v="-0.334426229508197"/>
        <n v="-0.33377659574468099"/>
        <n v="-0.33333333333333298"/>
        <n v="-0.32861102556205701"/>
        <n v="-0.32797858099062899"/>
        <n v="-0.32743362831858402"/>
        <n v="-0.32432432432432401"/>
        <n v="-0.32185430463576198"/>
        <n v="-0.32105263157894698"/>
        <n v="-0.31904761904761902"/>
        <n v="-0.31372549019607798"/>
        <n v="-0.31179775280898903"/>
        <n v="-0.31034482758620702"/>
        <n v="-0.306034482758621"/>
        <n v="-0.30499999999999999"/>
        <n v="-0.30232558139534899"/>
        <n v="-0.30060882800608801"/>
        <n v="-0.3"/>
        <n v="-0.29640084685956303"/>
        <n v="-0.29577464788732399"/>
        <n v="-0.29491525423728798"/>
        <n v="-0.29090909090909101"/>
        <n v="-0.29040697674418597"/>
        <n v="-0.28932536293765998"/>
        <n v="-0.28571428571428598"/>
        <n v="-0.28358208955223901"/>
        <n v="-0.282608695652174"/>
        <n v="-0.28000000000000003"/>
        <n v="-0.279383429672447"/>
        <n v="-0.27844482561463701"/>
        <n v="-0.27272727272727298"/>
        <n v="-0.27118644067796599"/>
        <n v="-0.27105263157894699"/>
        <n v="-0.269230769230769"/>
        <n v="-0.26470588235294101"/>
        <n v="-0.26399026763990302"/>
        <n v="-0.26229508196721302"/>
        <n v="-0.26190476190476197"/>
        <n v="-0.25773081201334802"/>
        <n v="-0.25714285714285701"/>
        <n v="-0.25663716814159299"/>
        <n v="-0.25603864734299497"/>
        <n v="-0.25581395348837199"/>
        <n v="-0.25441239776151497"/>
        <n v="-0.25194805194805198"/>
        <n v="-0.25"/>
        <n v="-0.24897959183673499"/>
        <n v="-0.248826291079812"/>
        <n v="-0.247787610619469"/>
        <n v="-0.244513564886815"/>
        <n v="-0.24351585014409199"/>
        <n v="-0.24338624338624301"/>
        <n v="-0.24"/>
        <n v="-0.23988153998025699"/>
        <n v="-0.23913043478260901"/>
        <n v="-0.238963531669866"/>
        <n v="-0.23830016137708401"/>
        <n v="-0.23529411764705899"/>
        <n v="-0.233333333333333"/>
        <n v="-0.232558139534884"/>
        <n v="-0.23224043715847001"/>
        <n v="-0.232227488151659"/>
        <n v="-0.230769230769231"/>
        <n v="-0.230016313213703"/>
        <n v="-0.22941176470588201"/>
        <n v="-0.225212464589235"/>
        <n v="-0.22517534145441101"/>
        <n v="-0.22348484848484901"/>
        <n v="-0.22222222222222199"/>
        <n v="-0.221818181818182"/>
        <n v="-0.21875"/>
        <n v="-0.218241042345277"/>
        <n v="-0.217877094972067"/>
        <n v="-0.214285714285714"/>
        <n v="-0.21333333333333299"/>
        <n v="-0.212838890620131"/>
        <n v="-0.21259842519684999"/>
        <n v="-0.209302325581395"/>
        <n v="-0.20855614973261999"/>
        <n v="-0.206349206349206"/>
        <n v="-0.20462046204620499"/>
        <n v="-0.20343839541547301"/>
        <n v="-0.20296296296296301"/>
        <n v="-0.20203619909502299"/>
        <n v="-0.20198675496688701"/>
        <n v="-0.2"/>
        <n v="-0.19948519948519999"/>
        <n v="-0.197115384615385"/>
        <n v="-0.19565217391304299"/>
        <n v="-0.193798449612403"/>
        <n v="-0.19178082191780799"/>
        <n v="-0.19141914191419099"/>
        <n v="-0.18989340702724"/>
        <n v="-0.18654434250764501"/>
        <n v="-0.185358255451713"/>
        <n v="-0.18461538461538499"/>
        <n v="-0.18337286231431801"/>
        <n v="-0.183090379008746"/>
        <n v="-0.18181818181818199"/>
        <n v="-0.180952380952381"/>
        <n v="-0.17938931297709901"/>
        <n v="-0.17857142857142899"/>
        <n v="-0.17647058823529399"/>
        <n v="-0.175797579757976"/>
        <n v="-0.17499999999999999"/>
        <n v="-0.17435897435897399"/>
        <n v="-0.173913043478261"/>
        <n v="-0.17293233082706799"/>
        <n v="-0.17241379310344801"/>
        <n v="-0.171401515151515"/>
        <n v="-0.16965566714490701"/>
        <n v="-0.16932907348242801"/>
        <n v="-0.16666666666666699"/>
        <n v="-0.16321839080459799"/>
        <n v="-0.162790697674419"/>
        <n v="-0.160839160839161"/>
        <n v="-0.16019417475728201"/>
        <n v="-0.16"/>
        <n v="-0.15835962145110399"/>
        <n v="-0.15739360821328"/>
        <n v="-0.15648854961832101"/>
        <n v="-0.15636363636363601"/>
        <n v="-0.15619389587073601"/>
        <n v="-0.15404040404040401"/>
        <n v="-0.15384615384615399"/>
        <n v="-0.15359477124182999"/>
        <n v="-0.151624548736462"/>
        <n v="-0.15058823529411799"/>
        <n v="-0.14849921011058501"/>
        <n v="-0.14642857142857099"/>
        <n v="-0.146341463414634"/>
        <n v="-0.14499999999999999"/>
        <n v="-0.14285714285714299"/>
        <n v="-0.141666666666667"/>
        <n v="-0.13663133097762101"/>
        <n v="-0.13529411764705901"/>
        <n v="-0.13419913419913401"/>
        <n v="-0.133333333333333"/>
        <n v="-0.12819807427785401"/>
        <n v="-0.128"/>
        <n v="-0.12653061224489801"/>
        <n v="-0.125"/>
        <n v="-0.122207022343821"/>
        <n v="-0.12156862745098"/>
        <n v="-0.120879120879121"/>
        <n v="-0.119869706840391"/>
        <n v="-0.11685714285714301"/>
        <n v="-0.114554727344056"/>
        <n v="-0.114467408585056"/>
        <n v="-0.114285714285714"/>
        <n v="-0.11301215668617701"/>
        <n v="-0.11111111111111099"/>
        <n v="-0.11020806241872599"/>
        <n v="-0.11"/>
        <n v="-0.109004739336493"/>
        <n v="-0.107856191744341"/>
        <n v="-0.107569721115538"/>
        <n v="-0.10379241516966101"/>
        <n v="-0.103305785123967"/>
        <n v="-0.102040816326531"/>
        <n v="-9.9898063200815498E-2"/>
        <n v="-9.9526066350710901E-2"/>
        <n v="-9.6075353218210494E-2"/>
        <n v="-9.42574257425743E-2"/>
        <n v="-9.3132075471698203E-2"/>
        <n v="-9.2682926829268306E-2"/>
        <n v="-9.19298245614035E-2"/>
        <n v="-9.0314136125654407E-2"/>
        <n v="-8.9430894308943104E-2"/>
        <n v="-8.77993158494869E-2"/>
        <n v="-8.4888729361091306E-2"/>
        <n v="-8.3881578947368501E-2"/>
        <n v="-8.3333333333333398E-2"/>
        <n v="-8.2142857142857198E-2"/>
        <n v="-7.5757575757575801E-2"/>
        <n v="-7.5208913649025003E-2"/>
        <n v="-7.1700507614213205E-2"/>
        <n v="-7.1641791044776096E-2"/>
        <n v="-7.1428571428571397E-2"/>
        <n v="-6.9767441860465101E-2"/>
        <n v="-6.79886685552408E-2"/>
        <n v="-6.6666666666666693E-2"/>
        <n v="-6.5462753950338598E-2"/>
        <n v="-6.3745019920318793E-2"/>
        <n v="-6.2015503875968998E-2"/>
        <n v="-6.1804697156983897E-2"/>
        <n v="-6.0465116279069801E-2"/>
        <n v="-6.0000000000000102E-2"/>
        <n v="-5.8263971462544598E-2"/>
        <n v="-5.70902394106814E-2"/>
        <n v="-5.63380281690141E-2"/>
        <n v="-5.5555555555555601E-2"/>
        <n v="-5.3200332502078097E-2"/>
        <n v="-5.3191489361702197E-2"/>
        <n v="-5.1886792452830198E-2"/>
        <n v="-0.05"/>
        <n v="-4.6969696969697002E-2"/>
        <n v="-4.6943765281173597E-2"/>
        <n v="-4.2288557213930301E-2"/>
        <n v="-4.2105263157894798E-2"/>
        <n v="-3.9215686274509803E-2"/>
        <n v="-3.6940460669274297E-2"/>
        <n v="-3.2258064516128997E-2"/>
        <n v="-3.0595813204508899E-2"/>
        <n v="-2.9126213592233E-2"/>
        <n v="-2.83018867924528E-2"/>
        <n v="-2.4390243902439001E-2"/>
        <n v="-2.3076923076923099E-2"/>
        <n v="-2.27777777777778E-2"/>
        <n v="-1.9607843137254902E-2"/>
        <n v="-1.9300991131976999E-2"/>
        <n v="-1.63934426229508E-2"/>
        <n v="-1.29497988648262E-2"/>
        <n v="-1.09809663250366E-2"/>
        <n v="-8.2207868467409906E-3"/>
        <n v="-7.2727272727273204E-3"/>
        <n v="-6.4516129032258203E-3"/>
        <n v="-5.6338028169014001E-3"/>
        <n v="-5.1813471502590901E-3"/>
        <n v="-5.1020408163264799E-3"/>
        <n v="-4.9751243781094301E-3"/>
        <n v="-4.8076923076922897E-3"/>
        <n v="-3.3222591362126498E-3"/>
        <n v="-1.3679890560875901E-3"/>
        <n v="0"/>
        <n v="2.0108275328691899E-3"/>
        <n v="5.0675675675675401E-3"/>
        <n v="5.5817947617002898E-3"/>
        <n v="8.3798882681565007E-3"/>
        <n v="0.01"/>
        <n v="1.0711343037627099E-2"/>
        <n v="1.21861152141802E-2"/>
        <n v="1.3475836431226899E-2"/>
        <n v="1.38613861386139E-2"/>
        <n v="1.48171500630516E-2"/>
        <n v="1.7021276595744698E-2"/>
        <n v="1.7137526111911099E-2"/>
        <n v="1.7478364160868901E-2"/>
        <n v="1.79419525065962E-2"/>
        <n v="1.8181818181818101E-2"/>
        <n v="1.8192154633314399E-2"/>
        <n v="1.83574879227053E-2"/>
        <n v="0.02"/>
        <n v="2.15827338129497E-2"/>
        <n v="2.1635094715852302E-2"/>
        <n v="2.2615535889872099E-2"/>
        <n v="2.3017902813299299E-2"/>
        <n v="2.9850746268656799E-2"/>
        <n v="3.1459515214027803E-2"/>
        <n v="3.2258064516128997E-2"/>
        <n v="3.4482758620689703E-2"/>
        <n v="3.6363636363636397E-2"/>
        <n v="3.7037037037037E-2"/>
        <n v="3.8461538461538602E-2"/>
        <n v="3.8961038961038898E-2"/>
        <n v="4.1666666666666699E-2"/>
        <n v="4.2735042735042798E-2"/>
        <n v="4.3170731707317098E-2"/>
        <n v="4.3478260869565202E-2"/>
        <n v="4.4126786824114403E-2"/>
        <n v="4.54545454545454E-2"/>
        <n v="4.62242562929061E-2"/>
        <n v="4.76190476190477E-2"/>
        <n v="0.05"/>
        <n v="5.2757793764987897E-2"/>
        <n v="5.6267583619881198E-2"/>
        <n v="5.7142857142857197E-2"/>
        <n v="5.8823529411764698E-2"/>
        <n v="6.1946902654867401E-2"/>
        <n v="6.2466177039041303E-2"/>
        <n v="6.3829787234042507E-2"/>
        <n v="6.6666666666666693E-2"/>
        <n v="6.6848567530695804E-2"/>
        <n v="6.7949192255518695E-2"/>
        <n v="6.8965517241379198E-2"/>
        <n v="6.9444444444444406E-2"/>
        <n v="7.1428571428571397E-2"/>
        <n v="7.3732718894009106E-2"/>
        <n v="7.6446280991735505E-2"/>
        <n v="7.7188443294523595E-2"/>
        <n v="7.8981460799642605E-2"/>
        <n v="8.0000000000000099E-2"/>
        <n v="8.3010752688171999E-2"/>
        <n v="8.3333333333333301E-2"/>
        <n v="8.3743842364532001E-2"/>
        <n v="8.4755403868031806E-2"/>
        <n v="8.8039867109634504E-2"/>
        <n v="9.0909090909090801E-2"/>
        <n v="9.2436974789915902E-2"/>
        <n v="9.375E-2"/>
        <n v="9.5238095238095302E-2"/>
        <n v="0.1"/>
        <n v="0.104166666666667"/>
        <n v="0.104862745098039"/>
        <n v="0.105263157894737"/>
        <n v="0.107376973501985"/>
        <n v="0.10784313725490199"/>
        <n v="0.109496124031008"/>
        <n v="0.109649122807018"/>
        <n v="0.10983981693363901"/>
        <n v="0.11111111111111099"/>
        <n v="0.1125"/>
        <n v="0.112956810631229"/>
        <n v="0.113285484107221"/>
        <n v="0.114285714285714"/>
        <n v="0.114835948644793"/>
        <n v="0.11504424778761101"/>
        <n v="0.115384615384615"/>
        <n v="0.11661162589374501"/>
        <n v="0.116666666666667"/>
        <n v="0.12121212121212099"/>
        <n v="0.124260355029586"/>
        <n v="0.125"/>
        <n v="0.12699029126213601"/>
        <n v="0.12903225806451599"/>
        <n v="0.131205921374206"/>
        <n v="0.133333333333333"/>
        <n v="0.134615384615385"/>
        <n v="0.13636363636363599"/>
        <n v="0.13861386138613899"/>
        <n v="0.13895159911065499"/>
        <n v="0.14180024660912499"/>
        <n v="0.142281105990783"/>
        <n v="0.14261709724847699"/>
        <n v="0.14285714285714299"/>
        <n v="0.144736842105263"/>
        <n v="0.14482758620689701"/>
        <n v="0.14516129032258099"/>
        <n v="0.14587566030069099"/>
        <n v="0.14876033057851201"/>
        <n v="0.15"/>
        <n v="0.150375939849624"/>
        <n v="0.15384615384615399"/>
        <n v="0.154838709677419"/>
        <n v="0.15625"/>
        <n v="0.15757575757575701"/>
        <n v="0.15912057362738"/>
        <n v="0.160693641618497"/>
        <n v="0.16382252559727001"/>
        <n v="0.16396761133603199"/>
        <n v="0.16538461538461499"/>
        <n v="0.16666666666666699"/>
        <n v="0.173569701853344"/>
        <n v="0.17370892018779399"/>
        <n v="0.17647058823529399"/>
        <n v="0.17976588628762499"/>
        <n v="0.183673469387755"/>
        <n v="0.18431018935978399"/>
        <n v="0.191176470588235"/>
        <n v="0.19354838709677399"/>
        <n v="0.19565217391304299"/>
        <n v="0.2"/>
        <n v="0.20444444444444401"/>
        <n v="0.20476190476190501"/>
        <n v="0.208010729744559"/>
        <n v="0.210268948655257"/>
        <n v="0.21117100768573899"/>
        <n v="0.214285714285714"/>
        <n v="0.214723926380368"/>
        <n v="0.218768467084269"/>
        <n v="0.22138992925509801"/>
        <n v="0.222910216718266"/>
        <n v="0.22641509433962301"/>
        <n v="0.23242791475135799"/>
        <n v="0.23529411764705899"/>
        <n v="0.246153846153846"/>
        <n v="0.247706422018349"/>
        <n v="0.25"/>
        <n v="0.25471698113207603"/>
        <n v="0.25892857142857101"/>
        <n v="0.26095238095238099"/>
        <n v="0.26190476190476197"/>
        <n v="0.26262626262626299"/>
        <n v="0.26277372262773702"/>
        <n v="0.26415094339622602"/>
        <n v="0.26833135156559701"/>
        <n v="0.268656716417911"/>
        <n v="0.27065217391304303"/>
        <n v="0.27272727272727298"/>
        <n v="0.27500000000000002"/>
        <n v="0.28108108108108099"/>
        <n v="0.28297362110311802"/>
        <n v="0.28411633109619699"/>
        <n v="0.28415254237288101"/>
        <n v="0.28571428571428598"/>
        <n v="0.28787878787878801"/>
        <n v="0.28865979381443302"/>
        <n v="0.28999999999999998"/>
        <n v="0.29032258064516098"/>
        <n v="0.29107981220657297"/>
        <n v="0.29181494661921697"/>
        <n v="0.29368029739776902"/>
        <n v="0.29411764705882398"/>
        <n v="0.29588235294117698"/>
        <n v="0.29729729729729698"/>
        <n v="0.29850746268656703"/>
        <n v="0.29946801608926898"/>
        <n v="0.3"/>
        <n v="0.30303030303030298"/>
        <n v="0.306153846153846"/>
        <n v="0.30728476821192102"/>
        <n v="0.30952380952380998"/>
        <n v="0.31578947368421101"/>
        <n v="0.31786941580756001"/>
        <n v="0.31788079470198699"/>
        <n v="0.32307692307692298"/>
        <n v="0.32876712328767099"/>
        <n v="0.32960143304970901"/>
        <n v="0.33328579577866502"/>
        <n v="0.33333333333333298"/>
        <n v="0.33977900552486201"/>
        <n v="0.33981341278757399"/>
        <n v="0.34"/>
        <n v="0.348290598290598"/>
        <n v="0.35"/>
        <n v="0.353333333333333"/>
        <n v="0.355263157894737"/>
        <n v="0.35638297872340402"/>
        <n v="0.36363636363636398"/>
        <n v="0.371428571428571"/>
        <n v="0.37327188940092199"/>
        <n v="0.374074074074074"/>
        <n v="0.38124999999999998"/>
        <n v="0.38497652582159603"/>
        <n v="0.38513513513513498"/>
        <n v="0.38636363636363602"/>
        <n v="0.394736842105263"/>
        <n v="0.39534883720930197"/>
        <n v="0.395454545454546"/>
        <n v="0.39855072463768099"/>
        <n v="0.4"/>
        <n v="0.40127388535031799"/>
        <n v="0.40244612696563797"/>
        <n v="0.40476190476190499"/>
        <n v="0.40625"/>
        <n v="0.40703517587939703"/>
        <n v="0.410313901345291"/>
        <n v="0.417721518987342"/>
        <n v="0.42002989536621799"/>
        <n v="0.42064977973568302"/>
        <n v="0.42857142857142899"/>
        <n v="0.43193717277486898"/>
        <n v="0.432"/>
        <n v="0.43972040528408401"/>
        <n v="0.44166666666666698"/>
        <n v="0.45695364238410602"/>
        <n v="0.45833333333333298"/>
        <n v="0.46153846153846101"/>
        <n v="0.47126436781609199"/>
        <n v="0.47499999999999998"/>
        <n v="0.48514851485148502"/>
        <n v="0.48765432098765399"/>
        <n v="0.48936170212766"/>
        <n v="0.48946996466431097"/>
        <n v="0.5"/>
        <n v="0.50218340611353696"/>
        <n v="0.50995260663507103"/>
        <n v="0.51020408163265296"/>
        <n v="0.52272727272727304"/>
        <n v="0.52500000000000002"/>
        <n v="0.52765151515151498"/>
        <n v="0.52941176470588203"/>
        <n v="0.53658536585365901"/>
        <n v="0.53846153846153899"/>
        <n v="0.54054054054054101"/>
        <n v="0.54385964912280704"/>
        <n v="0.54545454545454497"/>
        <n v="0.54716981132075504"/>
        <n v="0.55000000000000004"/>
        <n v="0.56018518518518501"/>
        <n v="0.56557377049180302"/>
        <n v="0.57142857142857095"/>
        <n v="0.57295373665480398"/>
        <n v="0.57692307692307698"/>
        <n v="0.57926829268292701"/>
        <n v="0.58133333333333304"/>
        <n v="0.58823529411764697"/>
        <n v="0.6"/>
        <n v="0.60580912863070602"/>
        <n v="0.60714285714285698"/>
        <n v="0.60869565217391297"/>
        <n v="0.60919540229885105"/>
        <n v="0.625"/>
        <n v="0.63461538461538503"/>
        <n v="0.64140437707833897"/>
        <n v="0.64305646357214596"/>
        <n v="0.64462809917355401"/>
        <n v="0.65573185243950805"/>
        <n v="0.66249999999999998"/>
        <n v="0.66666666666666696"/>
        <n v="0.67532467532467499"/>
        <n v="0.68333333333333302"/>
        <n v="0.68786127167630096"/>
        <n v="0.70791666666666697"/>
        <n v="0.71428571428571397"/>
        <n v="0.72873481057898504"/>
        <n v="0.73015873015873001"/>
        <n v="0.73333333333333295"/>
        <n v="0.73529411764705899"/>
        <n v="0.73624999999999996"/>
        <n v="0.74356339247079195"/>
        <n v="0.76500000000000001"/>
        <n v="0.77777777777777801"/>
        <n v="0.78888888888888897"/>
        <n v="0.80327868852458995"/>
        <n v="0.80392156862745101"/>
        <n v="0.80952380952380998"/>
        <n v="0.81818181818181801"/>
        <n v="0.83333333333333304"/>
        <n v="0.84615384615384603"/>
        <n v="0.84782608695652195"/>
        <n v="0.86585365853658602"/>
        <n v="0.87301587301587302"/>
        <n v="0.875"/>
        <n v="0.88235294117647101"/>
        <n v="0.88461538461538503"/>
        <n v="0.89639222941720598"/>
        <n v="0.90165876777251197"/>
        <n v="0.90789473684210498"/>
        <n v="0.92073170731707299"/>
        <n v="0.96141078838174299"/>
        <n v="1"/>
        <n v="1.0039215686274501"/>
        <n v="1.02"/>
        <n v="1.0540540540540499"/>
        <n v="1.07"/>
        <n v="1.08"/>
        <n v="1.0833333333333299"/>
        <n v="1.1052631578947401"/>
        <n v="1.1147540983606601"/>
        <n v="1.1200000000000001"/>
        <n v="1.1428571428571399"/>
        <n v="1.1649484536082499"/>
        <n v="1.1666666666666701"/>
        <n v="1.2"/>
        <n v="1.2018348623853199"/>
        <n v="1.2148936170212801"/>
        <n v="1.2166666666666699"/>
        <n v="1.27027027027027"/>
        <n v="1.27586206896552"/>
        <n v="1.29850746268657"/>
        <n v="1.3047945205479501"/>
        <n v="1.3076923076923099"/>
        <n v="1.3333333333333299"/>
        <n v="1.40971223021583"/>
        <n v="1.44"/>
        <n v="1.4565217391304299"/>
        <n v="1.47282608695652"/>
        <n v="1.47945205479452"/>
        <n v="1.5"/>
        <n v="1.6"/>
        <n v="1.65384615384615"/>
        <n v="1.6666666666666701"/>
        <n v="1.67284768211921"/>
        <n v="1.7"/>
        <n v="1.7127659574468099"/>
        <n v="1.72727272727273"/>
        <n v="1.74545454545455"/>
        <n v="1.7766990291262099"/>
        <n v="1.84210526315789"/>
        <n v="1.8852459016393399"/>
        <n v="1.9008264462809901"/>
        <n v="2"/>
        <n v="2.0333333333333301"/>
        <n v="2.0499999999999998"/>
        <n v="2.125"/>
        <n v="2.1428571428571401"/>
        <n v="2.2000000000000002"/>
        <n v="2.23075916230367"/>
        <n v="2.3829787234042601"/>
        <n v="2.3844086021505402"/>
        <n v="2.4015384615384598"/>
        <n v="2.5"/>
        <n v="2.5726214371738299"/>
        <n v="2.62759067357513"/>
        <n v="2.83982683982684"/>
        <n v="2.8670694864048301"/>
        <n v="3"/>
        <n v="3.1666666666666701"/>
        <n v="3.1794871794871802"/>
        <n v="3.3119999999999998"/>
        <n v="3.5"/>
        <n v="3.5869565217391299"/>
        <n v="3.6666666666666701"/>
        <n v="3.7250000000000001"/>
        <n v="3.8"/>
        <n v="4"/>
        <n v="4.2"/>
        <n v="4.3"/>
        <n v="4.3461538461538503"/>
        <n v="4.5"/>
        <n v="5"/>
        <n v="5.3796296296296298"/>
        <n v="5.65"/>
        <n v="6.5875000000000004"/>
        <n v="7"/>
        <n v="7.0416666666666696"/>
        <n v="8.6190476190476204"/>
        <n v="12.126843657817099"/>
        <n v="12.301538461538501"/>
      </sharedItems>
    </cacheField>
    <cacheField name="Column Y" numFmtId="0">
      <sharedItems containsMixedTypes="1" containsNumber="1" containsInteger="1" minValue="0" maxValue="0" count="3">
        <n v="0"/>
        <s v="DEGROWTH"/>
        <s v="GROWTH"/>
      </sharedItems>
    </cacheField>
    <cacheField name="ZERO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1385" xr:uid="{00000000-000A-0000-FFFF-FFFF03000000}">
  <cacheSource type="worksheet">
    <worksheetSource ref="A2:K1387" sheet="DLRWISE"/>
  </cacheSource>
  <cacheFields count="11">
    <cacheField name="REGION" numFmtId="0">
      <sharedItems count="5">
        <s v="BH"/>
        <s v="NB 1"/>
        <s v="NB 2"/>
        <s v="NE 1"/>
        <s v="NE 2"/>
      </sharedItems>
    </cacheField>
    <cacheField name="AREA" numFmtId="0">
      <sharedItems count="53">
        <s v="AGARTALA"/>
        <s v="ALIPURDUAR"/>
        <s v="AP- Banderdewa"/>
        <s v="AP- Lekhabali"/>
        <s v="AP- Tinsukia Side"/>
        <s v="BEGUSARAI"/>
        <s v="BHAGALPUR"/>
        <s v="BISWANATH"/>
        <s v="CACHAR"/>
        <s v="Cooch Behar"/>
        <s v="DAKSHIN DINAJPUR"/>
        <s v="DARANG"/>
        <s v="DARJEELING HILLS"/>
        <s v="DARJEELING PLAINS"/>
        <s v="DHARMANAGAR"/>
        <s v="DHEMAJI"/>
        <s v="DIBRUGARH"/>
        <s v="GOLAGHAT"/>
        <s v="GUWAHATI RURAL"/>
        <s v="GUWAHATI URBAN"/>
        <s v="HAILAKANDI"/>
        <s v="HOJAI"/>
        <s v="JAINTIA HILLS"/>
        <s v="JALPAIGURI"/>
        <s v="JORHAT"/>
        <s v="KARBIANGLONG"/>
        <s v="KARIMGANJ"/>
        <s v="KATIHAR"/>
        <s v="KISHANGANJ"/>
        <s v="LAKHIMPUR"/>
        <s v="Lower Assam- 1 (Bongaigaon)"/>
        <s v="Lower Assam- 2 (Barpeta)"/>
        <s v="Lower Assam- 3"/>
        <s v="MALDA"/>
        <s v="MANIPUR"/>
        <s v="MIZORAM"/>
        <s v="MORIGAON"/>
        <s v="MUZAFFARPUR"/>
        <s v="N C Hills"/>
        <s v="NAGALAND"/>
        <s v="NAGAON"/>
        <s v="PURNIA"/>
        <s v="SAHARSA"/>
        <s v="SHILLONG"/>
        <s v="Sibsagar"/>
        <s v="SIKKIM"/>
        <s v="Supaul &amp; Madhepura"/>
        <s v="TEZPUR"/>
        <s v="TINSUKIA"/>
        <s v="TURA HILLS"/>
        <s v="TURA PLAIN"/>
        <s v="UDAIPUR"/>
        <s v="UTTAR DINAJPUR"/>
      </sharedItems>
    </cacheField>
    <cacheField name="CODE" numFmtId="0">
      <sharedItems count="1385">
        <s v="A006"/>
        <s v="A007"/>
        <s v="A010"/>
        <s v="A012"/>
        <s v="A020"/>
        <s v="A022"/>
        <s v="A028"/>
        <s v="A030"/>
        <s v="A033"/>
        <s v="A045"/>
        <s v="A048"/>
        <s v="A071"/>
        <s v="A077"/>
        <s v="A095"/>
        <s v="A127"/>
        <s v="A131"/>
        <s v="A144"/>
        <s v="A145"/>
        <s v="A146"/>
        <s v="A152"/>
        <s v="A162"/>
        <s v="A163"/>
        <s v="A164"/>
        <s v="A165"/>
        <s v="A178"/>
        <s v="A184"/>
        <s v="A190"/>
        <s v="A200"/>
        <s v="B006"/>
        <s v="B011"/>
        <s v="B012"/>
        <s v="B014"/>
        <s v="B021"/>
        <s v="B054"/>
        <s v="B103"/>
        <s v="B122"/>
        <s v="B125"/>
        <s v="B138"/>
        <s v="B145"/>
        <s v="B147"/>
        <s v="B149"/>
        <s v="B152"/>
        <s v="B170"/>
        <s v="B180"/>
        <s v="B190"/>
        <s v="BHA016"/>
        <s v="BHA025"/>
        <s v="BHA060"/>
        <s v="BHA070"/>
        <s v="BHA076"/>
        <s v="BHA077"/>
        <s v="BHA083"/>
        <s v="BHA088"/>
        <s v="BHA090"/>
        <s v="BHA092"/>
        <s v="BHA094"/>
        <s v="BHA097"/>
        <s v="BHA099"/>
        <s v="BHA101"/>
        <s v="BHB007"/>
        <s v="BHB037"/>
        <s v="BHB062"/>
        <s v="BHB067"/>
        <s v="BHB068"/>
        <s v="BHB076"/>
        <s v="BHB078"/>
        <s v="BHC014"/>
        <s v="BHC017"/>
        <s v="BHC018"/>
        <s v="BHD002"/>
        <s v="BHD027"/>
        <s v="BHD028"/>
        <s v="BHF006"/>
        <s v="BHG006"/>
        <s v="BHG034"/>
        <s v="BHG036"/>
        <s v="BHG037"/>
        <s v="BHG049"/>
        <s v="BHG050"/>
        <s v="BHH020"/>
        <s v="BHH022"/>
        <s v="BHI007"/>
        <s v="BHJ039"/>
        <s v="BHJ041"/>
        <s v="BHJ042"/>
        <s v="BHJ046"/>
        <s v="BHJ047"/>
        <s v="BHJ055"/>
        <s v="BHJ058"/>
        <s v="BHJ059"/>
        <s v="BHJ060"/>
        <s v="BHJ061"/>
        <s v="BHK018"/>
        <s v="BHK041"/>
        <s v="BHK045"/>
        <s v="BHK046"/>
        <s v="BHK048"/>
        <s v="BHK054"/>
        <s v="BHK055"/>
        <s v="BHK063"/>
        <s v="BHK064"/>
        <s v="BHL001"/>
        <s v="BHL015"/>
        <s v="BHL016"/>
        <s v="BHL017"/>
        <s v="BHL019"/>
        <s v="BHM001"/>
        <s v="BHM012"/>
        <s v="BHM013"/>
        <s v="BHM041"/>
        <s v="BHM051"/>
        <s v="BHM054"/>
        <s v="BHM058"/>
        <s v="BHM066"/>
        <s v="BHM090"/>
        <s v="BHM094"/>
        <s v="BHM104"/>
        <s v="BHM106"/>
        <s v="BHM109"/>
        <s v="BHM112"/>
        <s v="BHM115"/>
        <s v="BHM117"/>
        <s v="BHM118"/>
        <s v="BHM128"/>
        <s v="BHM133"/>
        <s v="BHM135"/>
        <s v="BHM138"/>
        <s v="BHM146"/>
        <s v="BHM147"/>
        <s v="BHM155"/>
        <s v="BHM156"/>
        <s v="BHN034"/>
        <s v="BHN036"/>
        <s v="BHO009"/>
        <s v="BHO010"/>
        <s v="BHP038"/>
        <s v="BHP041"/>
        <s v="BHP044"/>
        <s v="BHP049"/>
        <s v="BHR034"/>
        <s v="BHR079"/>
        <s v="BHR081"/>
        <s v="BHR083"/>
        <s v="BHR084"/>
        <s v="BHR092"/>
        <s v="BHR094"/>
        <s v="BHR097"/>
        <s v="BHR098"/>
        <s v="BHR102"/>
        <s v="BHS005"/>
        <s v="BHS033"/>
        <s v="BHS038"/>
        <s v="BHS040"/>
        <s v="BHS092"/>
        <s v="BHS103"/>
        <s v="BHS106"/>
        <s v="BHS141"/>
        <s v="BHS149"/>
        <s v="BHS158"/>
        <s v="BHS162"/>
        <s v="BHS167"/>
        <s v="BHS170"/>
        <s v="BHS176"/>
        <s v="BHS183"/>
        <s v="BHS187"/>
        <s v="BHS188"/>
        <s v="BHS190"/>
        <s v="BHS192"/>
        <s v="BHS197"/>
        <s v="BHS200"/>
        <s v="BHS208"/>
        <s v="BHS212"/>
        <s v="BHS219"/>
        <s v="BHS232"/>
        <s v="BHS237"/>
        <s v="BHS242"/>
        <s v="BHS249"/>
        <s v="BHS253"/>
        <s v="BHS255"/>
        <s v="BHS256"/>
        <s v="BHS258"/>
        <s v="BHS260"/>
        <s v="BHS261"/>
        <s v="BHT003"/>
        <s v="BHT010"/>
        <s v="BHT017"/>
        <s v="BHT019"/>
        <s v="BHT020"/>
        <s v="BHV024"/>
        <s v="BHV028"/>
        <s v="BHY005"/>
        <s v="C005"/>
        <s v="C011"/>
        <s v="C050"/>
        <s v="C085"/>
        <s v="C090"/>
        <s v="C119"/>
        <s v="C120"/>
        <s v="D011"/>
        <s v="D012"/>
        <s v="D025"/>
        <s v="D026"/>
        <s v="D072"/>
        <s v="D091"/>
        <s v="D093"/>
        <s v="D098"/>
        <s v="D106"/>
        <s v="D131"/>
        <s v="D162"/>
        <s v="D164"/>
        <s v="E002"/>
        <s v="E018"/>
        <s v="F005"/>
        <s v="F014"/>
        <s v="G015"/>
        <s v="G017"/>
        <s v="G029"/>
        <s v="G035"/>
        <s v="G052"/>
        <s v="G064"/>
        <s v="G074"/>
        <s v="G078"/>
        <s v="G083"/>
        <s v="G087"/>
        <s v="G095"/>
        <s v="G097"/>
        <s v="G099"/>
        <s v="G141"/>
        <s v="H012"/>
        <s v="H016"/>
        <s v="H041"/>
        <s v="H048"/>
        <s v="H053"/>
        <s v="H132"/>
        <s v="J002"/>
        <s v="J012"/>
        <s v="J015"/>
        <s v="J016"/>
        <s v="J024"/>
        <s v="J031"/>
        <s v="J033"/>
        <s v="J045"/>
        <s v="J046"/>
        <s v="J047"/>
        <s v="J057"/>
        <s v="J082"/>
        <s v="K014"/>
        <s v="K031"/>
        <s v="K046"/>
        <s v="K063"/>
        <s v="K066"/>
        <s v="K109"/>
        <s v="K132"/>
        <s v="K136"/>
        <s v="K137"/>
        <s v="K151"/>
        <s v="K171"/>
        <s v="K193"/>
        <s v="L029"/>
        <s v="L035"/>
        <s v="L060"/>
        <s v="L073"/>
        <s v="L079"/>
        <s v="L085"/>
        <s v="M017"/>
        <s v="M024"/>
        <s v="M029"/>
        <s v="M085"/>
        <s v="M129"/>
        <s v="M132"/>
        <s v="M134"/>
        <s v="M143"/>
        <s v="M160"/>
        <s v="M181"/>
        <s v="M185"/>
        <s v="M200"/>
        <s v="M212"/>
        <s v="M220"/>
        <s v="M238"/>
        <s v="M241"/>
        <s v="M249"/>
        <s v="M263"/>
        <s v="M298"/>
        <s v="M317"/>
        <s v="M341"/>
        <s v="M404"/>
        <s v="M411"/>
        <s v="M428"/>
        <s v="N008"/>
        <s v="N019"/>
        <s v="N066"/>
        <s v="N091"/>
        <s v="N098"/>
        <s v="N099"/>
        <s v="NEA011"/>
        <s v="NEA027"/>
        <s v="NEA028"/>
        <s v="NEA034"/>
        <s v="NEA045"/>
        <s v="NEA086"/>
        <s v="NEA098"/>
        <s v="NEA118"/>
        <s v="NEA143"/>
        <s v="NEA147"/>
        <s v="NEA150"/>
        <s v="NEA161"/>
        <s v="NEA175"/>
        <s v="NEA198"/>
        <s v="NEA209"/>
        <s v="NEA220"/>
        <s v="NEA223"/>
        <s v="NEA226"/>
        <s v="NEA268"/>
        <s v="NEA275"/>
        <s v="NEA282"/>
        <s v="NEA284"/>
        <s v="NEA294"/>
        <s v="NEA312"/>
        <s v="NEA329"/>
        <s v="NEA338"/>
        <s v="NEA339"/>
        <s v="NEA341"/>
        <s v="NEA343"/>
        <s v="NEA345"/>
        <s v="NEA358"/>
        <s v="NEA362"/>
        <s v="NEA367"/>
        <s v="NEA371"/>
        <s v="NEA375"/>
        <s v="NEA376"/>
        <s v="NEA379"/>
        <s v="NEA389"/>
        <s v="NEA398"/>
        <s v="NEA403"/>
        <s v="NEA406"/>
        <s v="NEA409"/>
        <s v="NEA415"/>
        <s v="NEA416"/>
        <s v="NEA418"/>
        <s v="NEA423"/>
        <s v="NEA424"/>
        <s v="NEA425"/>
        <s v="NEA426"/>
        <s v="NEA430"/>
        <s v="NEA431"/>
        <s v="NEA432"/>
        <s v="NEA433"/>
        <s v="NEA434"/>
        <s v="NEA438"/>
        <s v="NEA439"/>
        <s v="NEA442"/>
        <s v="NEA446"/>
        <s v="NEA448"/>
        <s v="NEA450"/>
        <s v="NEA452"/>
        <s v="NEA456"/>
        <s v="NEA457"/>
        <s v="NEA458"/>
        <s v="NEA459"/>
        <s v="NEA461"/>
        <s v="NEA463"/>
        <s v="NEA465"/>
        <s v="NEA466"/>
        <s v="NEA469"/>
        <s v="NEA470"/>
        <s v="NEA472"/>
        <s v="NEA473"/>
        <s v="NEA476"/>
        <s v="NEA481"/>
        <s v="NEB002"/>
        <s v="NEB020"/>
        <s v="NEB022"/>
        <s v="NEB024"/>
        <s v="NEB026"/>
        <s v="NEB042"/>
        <s v="NEB043"/>
        <s v="NEB051"/>
        <s v="NEB054"/>
        <s v="NEB065"/>
        <s v="NEB077"/>
        <s v="NEB094"/>
        <s v="NEB103"/>
        <s v="NEB114"/>
        <s v="NEB115"/>
        <s v="NEB120"/>
        <s v="NEB132"/>
        <s v="NEB143"/>
        <s v="NEB160"/>
        <s v="NEB163"/>
        <s v="NEB164"/>
        <s v="NEB168"/>
        <s v="NEB171"/>
        <s v="NEB190"/>
        <s v="NEB192"/>
        <s v="NEB195"/>
        <s v="NEB201"/>
        <s v="NEB209"/>
        <s v="NEB210"/>
        <s v="NEB216"/>
        <s v="NEB219"/>
        <s v="NEB223"/>
        <s v="NEB226"/>
        <s v="NEB240"/>
        <s v="NEB256"/>
        <s v="NEB259"/>
        <s v="NEB262"/>
        <s v="NEB263"/>
        <s v="NEB264"/>
        <s v="NEB277"/>
        <s v="NEB280"/>
        <s v="NEB283"/>
        <s v="NEB284"/>
        <s v="NEB288"/>
        <s v="NEB295"/>
        <s v="NEB300"/>
        <s v="NEB301"/>
        <s v="NEB305"/>
        <s v="NEB316"/>
        <s v="NEB319"/>
        <s v="NEB321"/>
        <s v="NEB322"/>
        <s v="NEB324"/>
        <s v="NEB328"/>
        <s v="NEB330"/>
        <s v="NEB331"/>
        <s v="NEB333"/>
        <s v="NEB337"/>
        <s v="NEB342"/>
        <s v="NEB344"/>
        <s v="NEB345"/>
        <s v="NEB350"/>
        <s v="NEB363"/>
        <s v="NEB365"/>
        <s v="NEB368"/>
        <s v="NEB371"/>
        <s v="NEB372"/>
        <s v="NEB373"/>
        <s v="NEB377"/>
        <s v="NEB378"/>
        <s v="NEB383"/>
        <s v="NEB384"/>
        <s v="NEB396"/>
        <s v="NEC003"/>
        <s v="NEC017"/>
        <s v="NEC057"/>
        <s v="NEC069"/>
        <s v="NEC072"/>
        <s v="NEC076"/>
        <s v="NEC082"/>
        <s v="NEC099"/>
        <s v="NEC103"/>
        <s v="NEC104"/>
        <s v="NEC109"/>
        <s v="NEC115"/>
        <s v="NEC123"/>
        <s v="NEC124"/>
        <s v="NEC126"/>
        <s v="NEC128"/>
        <s v="NEC130"/>
        <s v="NEC136"/>
        <s v="NEC139"/>
        <s v="NEC140"/>
        <s v="NEC142"/>
        <s v="NED004"/>
        <s v="NED009"/>
        <s v="NED018"/>
        <s v="NED020"/>
        <s v="NED022"/>
        <s v="NED036"/>
        <s v="NED054"/>
        <s v="NED071"/>
        <s v="NED081"/>
        <s v="NED082"/>
        <s v="NED092"/>
        <s v="NED098"/>
        <s v="NED121"/>
        <s v="NED126"/>
        <s v="NED146"/>
        <s v="NED148"/>
        <s v="NED155"/>
        <s v="NED164"/>
        <s v="NED179"/>
        <s v="NED188"/>
        <s v="NED191"/>
        <s v="NED196"/>
        <s v="NED203"/>
        <s v="NED206"/>
        <s v="NED212"/>
        <s v="NED214"/>
        <s v="NED218"/>
        <s v="NED219"/>
        <s v="NED225"/>
        <s v="NED226"/>
        <s v="NED230"/>
        <s v="NED237"/>
        <s v="NED238"/>
        <s v="NED240"/>
        <s v="NED243"/>
        <s v="NED244"/>
        <s v="NED250"/>
        <s v="NED260"/>
        <s v="NEE040"/>
        <s v="NEE043"/>
        <s v="NEE044"/>
        <s v="NEE059"/>
        <s v="NEE064"/>
        <s v="NEF013"/>
        <s v="NEF014"/>
        <s v="NEF028"/>
        <s v="NEF031"/>
        <s v="NEG009"/>
        <s v="NEG010"/>
        <s v="NEG015"/>
        <s v="NEG024"/>
        <s v="NEG052"/>
        <s v="NEG056"/>
        <s v="NEG063"/>
        <s v="NEG079"/>
        <s v="NEG085"/>
        <s v="NEG098"/>
        <s v="NEG099"/>
        <s v="NEG106"/>
        <s v="NEG113"/>
        <s v="NEG119"/>
        <s v="NEG123"/>
        <s v="NEG132"/>
        <s v="NEG140"/>
        <s v="NEG147"/>
        <s v="NEG148"/>
        <s v="NEG149"/>
        <s v="NEG152"/>
        <s v="NEG155"/>
        <s v="NEG161"/>
        <s v="NEG164"/>
        <s v="NEG166"/>
        <s v="NEG167"/>
        <s v="NEG179"/>
        <s v="NEG182"/>
        <s v="NEG184"/>
        <s v="NEG186"/>
        <s v="NEG191"/>
        <s v="NEG198"/>
        <s v="NEH016"/>
        <s v="NEH020"/>
        <s v="NEH022"/>
        <s v="NEH035"/>
        <s v="NEH047"/>
        <s v="NEH051"/>
        <s v="NEH052"/>
        <s v="NEH094"/>
        <s v="NEH112"/>
        <s v="NEH134"/>
        <s v="NEH139"/>
        <s v="NEH141"/>
        <s v="NEH143"/>
        <s v="NEH150"/>
        <s v="NEH155"/>
        <s v="NEH156"/>
        <s v="NEH157"/>
        <s v="NEH165"/>
        <s v="NEH166"/>
        <s v="NEI014"/>
        <s v="NEI024"/>
        <s v="NEI034"/>
        <s v="NEI044"/>
        <s v="NEI047"/>
        <s v="NEI052"/>
        <s v="NEJ016"/>
        <s v="NEJ017"/>
        <s v="NEJ042"/>
        <s v="NEJ050"/>
        <s v="NEJ051"/>
        <s v="NEJ053"/>
        <s v="NEJ071"/>
        <s v="NEJ082"/>
        <s v="NEJ089"/>
        <s v="NEJ091"/>
        <s v="NEJ092"/>
        <s v="NEJ094"/>
        <s v="NEJ096"/>
        <s v="NEJ097"/>
        <s v="NEJ101"/>
        <s v="NEJ104"/>
        <s v="NEJ106"/>
        <s v="NEJ108"/>
        <s v="NEJ109"/>
        <s v="NEJ113"/>
        <s v="NEJ114"/>
        <s v="NEJ117"/>
        <s v="NEJ124"/>
        <s v="NEJ130"/>
        <s v="NEJ131"/>
        <s v="NEJ141"/>
        <s v="NEJ143"/>
        <s v="NEJ144"/>
        <s v="NEJ146"/>
        <s v="NEJ151"/>
        <s v="NEJ154"/>
        <s v="NEJ160"/>
        <s v="NEJ162"/>
        <s v="NEJ163"/>
        <s v="NEJ167"/>
        <s v="NEJ169"/>
        <s v="NEJ170"/>
        <s v="NEJ171"/>
        <s v="NEJ177"/>
        <s v="NEJ182"/>
        <s v="NEJ183"/>
        <s v="NEJ184"/>
        <s v="NEJ187"/>
        <s v="NEJ188"/>
        <s v="NEJ189"/>
        <s v="NEJ190"/>
        <s v="NEJ192"/>
        <s v="NEJ193"/>
        <s v="NEJ195"/>
        <s v="NEJ196"/>
        <s v="NEJ197"/>
        <s v="NEJ198"/>
        <s v="NEK002"/>
        <s v="NEK048"/>
        <s v="NEK053"/>
        <s v="NEK062"/>
        <s v="NEK063"/>
        <s v="NEK065"/>
        <s v="NEK077"/>
        <s v="NEK084"/>
        <s v="NEK098"/>
        <s v="NEK101"/>
        <s v="NEK123"/>
        <s v="NEK128"/>
        <s v="NEK130"/>
        <s v="NEK133"/>
        <s v="NEK135"/>
        <s v="NEK137"/>
        <s v="NEK140"/>
        <s v="NEK141"/>
        <s v="NEK142"/>
        <s v="NEK145"/>
        <s v="NEK146"/>
        <s v="NEK149"/>
        <s v="NEK151"/>
        <s v="NEK152"/>
        <s v="NEK157"/>
        <s v="NEK159"/>
        <s v="NEK161"/>
        <s v="NEK163"/>
        <s v="NEK176"/>
        <s v="NEK177"/>
        <s v="NEK181"/>
        <s v="NEK183"/>
        <s v="NEK184"/>
        <s v="NEK197"/>
        <s v="NEK203"/>
        <s v="NEK206"/>
        <s v="NEK207"/>
        <s v="NEK216"/>
        <s v="NEK218"/>
        <s v="NEK220"/>
        <s v="NEK221"/>
        <s v="NEK223"/>
        <s v="NEK224"/>
        <s v="NEK227"/>
        <s v="NEL006"/>
        <s v="NEL008"/>
        <s v="NEL015"/>
        <s v="NEL033"/>
        <s v="NEL034"/>
        <s v="NEL039"/>
        <s v="NEL054"/>
        <s v="NEL057"/>
        <s v="NEL058"/>
        <s v="NEL082"/>
        <s v="NEL086"/>
        <s v="NEL090"/>
        <s v="NEL099"/>
        <s v="NEL107"/>
        <s v="NEL109"/>
        <s v="NEL111"/>
        <s v="NEL114"/>
        <s v="NEL119"/>
        <s v="NEL124"/>
        <s v="NEL125"/>
        <s v="NEL131"/>
        <s v="NEL133"/>
        <s v="NEL137"/>
        <s v="NEM008"/>
        <s v="NEM012"/>
        <s v="NEM017"/>
        <s v="NEM025"/>
        <s v="NEM043"/>
        <s v="NEM055"/>
        <s v="NEM058"/>
        <s v="NEM064"/>
        <s v="NEM065"/>
        <s v="NEM070"/>
        <s v="NEM095"/>
        <s v="NEM096"/>
        <s v="NEM100"/>
        <s v="NEM116"/>
        <s v="NEM133"/>
        <s v="NEM140"/>
        <s v="NEM171"/>
        <s v="NEM172"/>
        <s v="NEM186"/>
        <s v="NEM187"/>
        <s v="NEM189"/>
        <s v="NEM194"/>
        <s v="NEM207"/>
        <s v="NEM208"/>
        <s v="NEM215"/>
        <s v="NEM216"/>
        <s v="NEM225"/>
        <s v="NEM230"/>
        <s v="NEM233"/>
        <s v="NEM236"/>
        <s v="NEM240"/>
        <s v="NEM242"/>
        <s v="NEM248"/>
        <s v="NEM253"/>
        <s v="NEM263"/>
        <s v="NEM265"/>
        <s v="NEM271"/>
        <s v="NEM274"/>
        <s v="NEM280"/>
        <s v="NEM288"/>
        <s v="NEM293"/>
        <s v="NEM294"/>
        <s v="NEM301"/>
        <s v="NEM303"/>
        <s v="NEM308"/>
        <s v="NEM310"/>
        <s v="NEM311"/>
        <s v="NEM316"/>
        <s v="NEM327"/>
        <s v="NEM328"/>
        <s v="NEM335"/>
        <s v="NEM343"/>
        <s v="NEM347"/>
        <s v="NEM348"/>
        <s v="NEM349"/>
        <s v="NEM351"/>
        <s v="NEM353"/>
        <s v="NEM358"/>
        <s v="NEM364"/>
        <s v="NEM365"/>
        <s v="NEM366"/>
        <s v="NEM367"/>
        <s v="NEM371"/>
        <s v="NEM372"/>
        <s v="NEM374"/>
        <s v="NEM381"/>
        <s v="NEM382"/>
        <s v="NEM392"/>
        <s v="NEM393"/>
        <s v="NEM404"/>
        <s v="NEM407"/>
        <s v="NEM411"/>
        <s v="NEM414"/>
        <s v="NEM417"/>
        <s v="NEM419"/>
        <s v="NEM420"/>
        <s v="NEM421"/>
        <s v="NEM424"/>
        <s v="NEM425"/>
        <s v="NEM428"/>
        <s v="NEM429"/>
        <s v="NEM430"/>
        <s v="NEM432"/>
        <s v="NEM433"/>
        <s v="NEM435"/>
        <s v="NEM439"/>
        <s v="NEM440"/>
        <s v="NEM441"/>
        <s v="NEM444"/>
        <s v="NEM445"/>
        <s v="NEM448"/>
        <s v="NEM449"/>
        <s v="NEM453"/>
        <s v="NEM455"/>
        <s v="NEN005"/>
        <s v="NEN043"/>
        <s v="NEN046"/>
        <s v="NEN068"/>
        <s v="NEN077"/>
        <s v="NEN086"/>
        <s v="NEN098"/>
        <s v="NEN112"/>
        <s v="NEN127"/>
        <s v="NEN130"/>
        <s v="NEN147"/>
        <s v="NEN150"/>
        <s v="NEN155"/>
        <s v="NEN160"/>
        <s v="NEN174"/>
        <s v="NEN176"/>
        <s v="NEN180"/>
        <s v="NEN189"/>
        <s v="NEN190"/>
        <s v="NEN191"/>
        <s v="NEN192"/>
        <s v="NEN193"/>
        <s v="NEN194"/>
        <s v="NEN201"/>
        <s v="NEN202"/>
        <s v="NEN205"/>
        <s v="NEN206"/>
        <s v="NEN211"/>
        <s v="NEN214"/>
        <s v="NEN215"/>
        <s v="NEN216"/>
        <s v="NEN218"/>
        <s v="NEN219"/>
        <s v="NEN226"/>
        <s v="NEN231"/>
        <s v="NEN232"/>
        <s v="NEN234"/>
        <s v="NEN235"/>
        <s v="NEN237"/>
        <s v="NEN238"/>
        <s v="NEN29"/>
        <s v="NEN30"/>
        <s v="NEN31"/>
        <s v="NEN32"/>
        <s v="NEN35"/>
        <s v="NEN39"/>
        <s v="NEO009"/>
        <s v="NEO021"/>
        <s v="NEO024"/>
        <s v="NEO026"/>
        <s v="NEO027"/>
        <s v="NEO030"/>
        <s v="NEO035"/>
        <s v="NEO043"/>
        <s v="NEO045"/>
        <s v="NEP005"/>
        <s v="NEP046"/>
        <s v="NEP064"/>
        <s v="NEP077"/>
        <s v="NEP082"/>
        <s v="NEP100"/>
        <s v="NEP116"/>
        <s v="NEP132"/>
        <s v="NEP137"/>
        <s v="NEP172"/>
        <s v="NEP187"/>
        <s v="NEP194"/>
        <s v="NEP197"/>
        <s v="NEP199"/>
        <s v="NEP203"/>
        <s v="NEP206"/>
        <s v="NEP211"/>
        <s v="NEP213"/>
        <s v="NEP214"/>
        <s v="NEP218"/>
        <s v="NEP222"/>
        <s v="NEP228"/>
        <s v="NEP233"/>
        <s v="NEP242"/>
        <s v="NEP245"/>
        <s v="NEP248"/>
        <s v="NEP249"/>
        <s v="NEP252"/>
        <s v="NEP257"/>
        <s v="NEP265"/>
        <s v="NEP269"/>
        <s v="NEP270"/>
        <s v="NEP273"/>
        <s v="NEP279"/>
        <s v="NEP280"/>
        <s v="NEP284"/>
        <s v="NEP285"/>
        <s v="NEP287"/>
        <s v="NEP290"/>
        <s v="NEP293"/>
        <s v="NEP295"/>
        <s v="NEP296"/>
        <s v="NER018"/>
        <s v="NER060"/>
        <s v="NER066"/>
        <s v="NER074"/>
        <s v="NER084"/>
        <s v="NER085"/>
        <s v="NER095"/>
        <s v="NER096"/>
        <s v="NER102"/>
        <s v="NER103"/>
        <s v="NER107"/>
        <s v="NER113"/>
        <s v="NER126"/>
        <s v="NER134"/>
        <s v="NER150"/>
        <s v="NER151"/>
        <s v="NER152"/>
        <s v="NER153"/>
        <s v="NER155"/>
        <s v="NER167"/>
        <s v="NER171"/>
        <s v="NER183"/>
        <s v="NER184"/>
        <s v="NER186"/>
        <s v="NER195"/>
        <s v="NER197"/>
        <s v="NER198"/>
        <s v="NER211"/>
        <s v="NER226"/>
        <s v="NER230"/>
        <s v="NER237"/>
        <s v="NER240"/>
        <s v="NER243"/>
        <s v="NER246"/>
        <s v="NER247"/>
        <s v="NER248"/>
        <s v="NER250"/>
        <s v="NER251"/>
        <s v="NER259"/>
        <s v="NER263"/>
        <s v="NER264"/>
        <s v="NER266"/>
        <s v="NER271"/>
        <s v="NER272"/>
        <s v="NER273"/>
        <s v="NER274"/>
        <s v="NER279"/>
        <s v="NER285"/>
        <s v="NER293"/>
        <s v="NER295"/>
        <s v="NER297"/>
        <s v="NER301"/>
        <s v="NER306"/>
        <s v="NER309"/>
        <s v="NER317"/>
        <s v="NER323"/>
        <s v="NER326"/>
        <s v="NER328"/>
        <s v="NER329"/>
        <s v="NER330"/>
        <s v="NER331"/>
        <s v="NER332"/>
        <s v="NER334"/>
        <s v="NER335"/>
        <s v="NER340"/>
        <s v="NER341"/>
        <s v="NER348"/>
        <s v="NES003"/>
        <s v="NES025"/>
        <s v="NES058"/>
        <s v="NES090"/>
        <s v="NES132"/>
        <s v="NES139"/>
        <s v="NES166"/>
        <s v="NES185"/>
        <s v="NES187"/>
        <s v="NES188"/>
        <s v="NES190"/>
        <s v="NES202"/>
        <s v="NES203"/>
        <s v="NES210"/>
        <s v="NES211"/>
        <s v="NES228"/>
        <s v="NES244"/>
        <s v="NES262"/>
        <s v="NES285"/>
        <s v="NES291"/>
        <s v="NES296"/>
        <s v="NES298"/>
        <s v="NES299"/>
        <s v="NES304"/>
        <s v="NES310"/>
        <s v="NES315"/>
        <s v="NES318"/>
        <s v="NES327"/>
        <s v="NES335"/>
        <s v="NES357"/>
        <s v="NES363"/>
        <s v="NES364"/>
        <s v="NES373"/>
        <s v="NES383"/>
        <s v="NES388"/>
        <s v="NES390"/>
        <s v="NES395"/>
        <s v="NES406"/>
        <s v="NES407"/>
        <s v="NES412"/>
        <s v="NES419"/>
        <s v="NES422"/>
        <s v="NES430"/>
        <s v="NES439"/>
        <s v="NES441"/>
        <s v="NES444"/>
        <s v="NES454"/>
        <s v="NES457"/>
        <s v="NES461"/>
        <s v="NES466"/>
        <s v="NES476"/>
        <s v="NES478"/>
        <s v="NES480"/>
        <s v="NES484"/>
        <s v="NES485"/>
        <s v="NES487"/>
        <s v="NES513"/>
        <s v="NES521"/>
        <s v="NES528"/>
        <s v="NES531"/>
        <s v="NES534"/>
        <s v="NES546"/>
        <s v="NES568"/>
        <s v="NES580"/>
        <s v="NES590"/>
        <s v="NES595"/>
        <s v="NES598"/>
        <s v="NES607"/>
        <s v="NES611"/>
        <s v="NES612"/>
        <s v="NES613"/>
        <s v="NES614"/>
        <s v="NES617"/>
        <s v="NES620"/>
        <s v="NES625"/>
        <s v="NES640"/>
        <s v="NES648"/>
        <s v="NES652"/>
        <s v="NES656"/>
        <s v="NES659"/>
        <s v="NES660"/>
        <s v="NES662"/>
        <s v="NES664"/>
        <s v="NES667"/>
        <s v="NES669"/>
        <s v="NES670"/>
        <s v="NES674"/>
        <s v="NES675"/>
        <s v="NES676"/>
        <s v="NES678"/>
        <s v="NES679"/>
        <s v="NES680"/>
        <s v="NES686"/>
        <s v="NES692"/>
        <s v="NES693"/>
        <s v="NES696"/>
        <s v="NES703"/>
        <s v="NES709"/>
        <s v="NES710"/>
        <s v="NES711"/>
        <s v="NES714"/>
        <s v="NES722"/>
        <s v="NES726"/>
        <s v="NES727"/>
        <s v="NES728"/>
        <s v="NES729"/>
        <s v="NES730"/>
        <s v="NES731"/>
        <s v="NES732"/>
        <s v="NES736"/>
        <s v="NES737"/>
        <s v="NES738"/>
        <s v="NES739"/>
        <s v="NES742"/>
        <s v="NES744"/>
        <s v="NES747"/>
        <s v="NES752"/>
        <s v="NES754"/>
        <s v="NES756"/>
        <s v="NES757"/>
        <s v="NES759"/>
        <s v="NES760"/>
        <s v="NES763"/>
        <s v="NES765"/>
        <s v="NES767"/>
        <s v="NES771"/>
        <s v="NES773"/>
        <s v="NES775"/>
        <s v="NET012"/>
        <s v="NET036"/>
        <s v="NET043"/>
        <s v="NET055"/>
        <s v="NET070"/>
        <s v="NET088"/>
        <s v="NET110"/>
        <s v="NET127"/>
        <s v="NET137"/>
        <s v="NET144"/>
        <s v="NET156"/>
        <s v="NET164"/>
        <s v="NET169"/>
        <s v="NET174"/>
        <s v="NET175"/>
        <s v="NET177"/>
        <s v="NET181"/>
        <s v="NET183"/>
        <s v="NET184"/>
        <s v="NET185"/>
        <s v="NET188"/>
        <s v="NET195"/>
        <s v="NET200"/>
        <s v="NET202"/>
        <s v="NET205"/>
        <s v="NET206"/>
        <s v="NEU018"/>
        <s v="NEU030"/>
        <s v="NEU044"/>
        <s v="NEU046"/>
        <s v="NEU049"/>
        <s v="NEU052"/>
        <s v="NEV002"/>
        <s v="NEV040"/>
        <s v="NEV052"/>
        <s v="NEV063"/>
        <s v="NEW004"/>
        <s v="NEW012"/>
        <s v="NEW013"/>
        <s v="NEW015"/>
        <s v="NEY008"/>
        <s v="NEY014"/>
        <s v="NEZ005"/>
        <s v="NEZ010"/>
        <s v="NEZ013"/>
        <s v="NEZ014"/>
        <s v="NEZ015"/>
        <s v="NEZ020"/>
        <s v="NEZ021"/>
        <s v="NEZ024"/>
        <s v="NEZ025"/>
        <s v="NEZ026"/>
        <s v="P008"/>
        <s v="P034"/>
        <s v="P035"/>
        <s v="P037"/>
        <s v="P079"/>
        <s v="P080"/>
        <s v="P081"/>
        <s v="P097"/>
        <s v="P106"/>
        <s v="P111"/>
        <s v="P115"/>
        <s v="P134"/>
        <s v="P138"/>
        <s v="P152"/>
        <s v="P166"/>
        <s v="P173"/>
        <s v="P174"/>
        <s v="R002"/>
        <s v="R014"/>
        <s v="R033"/>
        <s v="R039"/>
        <s v="R068"/>
        <s v="R070"/>
        <s v="R093"/>
        <s v="R096"/>
        <s v="R108"/>
        <s v="R114"/>
        <s v="R117"/>
        <s v="R120"/>
        <s v="R131"/>
        <s v="R132"/>
        <s v="R144"/>
        <s v="R174"/>
        <s v="R192"/>
        <s v="R214"/>
        <s v="R230"/>
        <s v="S012"/>
        <s v="S014"/>
        <s v="S019"/>
        <s v="S029"/>
        <s v="S036"/>
        <s v="S038"/>
        <s v="S060"/>
        <s v="S075"/>
        <s v="S078"/>
        <s v="S082"/>
        <s v="S094"/>
        <s v="S113"/>
        <s v="S118"/>
        <s v="S141"/>
        <s v="S151"/>
        <s v="S169"/>
        <s v="S172"/>
        <s v="S179"/>
        <s v="S185"/>
        <s v="S186"/>
        <s v="S196"/>
        <s v="S203"/>
        <s v="S210"/>
        <s v="S234"/>
        <s v="S245"/>
        <s v="S248"/>
        <s v="S264"/>
        <s v="S274"/>
        <s v="S277"/>
        <s v="S281"/>
        <s v="S283"/>
        <s v="S291"/>
        <s v="S293"/>
        <s v="S301"/>
        <s v="S321"/>
        <s v="S348"/>
        <s v="S349"/>
        <s v="S351"/>
        <s v="S353"/>
        <s v="S356"/>
        <s v="S370"/>
        <s v="S411"/>
        <s v="S432"/>
        <s v="S434"/>
        <s v="S457"/>
        <s v="S462"/>
        <s v="S467"/>
        <s v="S478"/>
        <s v="S544"/>
        <s v="S555"/>
        <s v="S561"/>
        <s v="S596"/>
        <s v="SKA002"/>
        <s v="SKG002"/>
        <s v="SKN003"/>
        <s v="SKR002"/>
        <s v="SKR003"/>
        <s v="SKS011"/>
        <s v="SKT001"/>
        <s v="SPB146"/>
        <s v="SPB400"/>
        <s v="T001"/>
        <s v="T029"/>
        <s v="T032"/>
        <s v="T045"/>
        <s v="T053"/>
        <s v="T057"/>
        <s v="T068"/>
        <s v="T072"/>
        <s v="T077"/>
        <s v="U015"/>
        <s v="U022"/>
        <s v="WBA035"/>
        <s v="WBA072"/>
        <s v="WBA077"/>
        <s v="WBA093"/>
        <s v="WBA107"/>
        <s v="WBA110"/>
        <s v="WBA135"/>
        <s v="WBA147"/>
        <s v="WBA150"/>
        <s v="WBA154"/>
        <s v="WBA155"/>
        <s v="WBA158"/>
        <s v="WBA160"/>
        <s v="WBA161"/>
        <s v="WBA163"/>
        <s v="WBB052"/>
        <s v="WBB084"/>
        <s v="WBB111"/>
        <s v="WBB119"/>
        <s v="WBB123"/>
        <s v="WBB137"/>
        <s v="WBB143"/>
        <s v="WBB150"/>
        <s v="WBB153"/>
        <s v="WBB156"/>
        <s v="WBB160"/>
        <s v="WBB161"/>
        <s v="WBC014"/>
        <s v="WBC027"/>
        <s v="WBD038"/>
        <s v="WBD049"/>
        <s v="WBD057"/>
        <s v="WBD067"/>
        <s v="WBD071"/>
        <s v="WBD074"/>
        <s v="WBD076"/>
        <s v="WBD080"/>
        <s v="WBD081"/>
        <s v="WBD085"/>
        <s v="WBD090"/>
        <s v="WBD097"/>
        <s v="WBE026"/>
        <s v="WBF014"/>
        <s v="WBG075"/>
        <s v="WBG079"/>
        <s v="WBG087"/>
        <s v="WBG089"/>
        <s v="WBG090"/>
        <s v="WBG093"/>
        <s v="WBG096"/>
        <s v="WBG097"/>
        <s v="WBG099"/>
        <s v="WBH019"/>
        <s v="WBH048"/>
        <s v="WBI015"/>
        <s v="WBJ018"/>
        <s v="WBJ036"/>
        <s v="WBJ057"/>
        <s v="WBJ062"/>
        <s v="WBJ070"/>
        <s v="WBJ076"/>
        <s v="WBK031"/>
        <s v="WBK046"/>
        <s v="WBK057"/>
        <s v="WBK066"/>
        <s v="WBK067"/>
        <s v="WBL005"/>
        <s v="WBL019"/>
        <s v="WBL026"/>
        <s v="WBM053"/>
        <s v="WBM097"/>
        <s v="WBM098"/>
        <s v="WBM204"/>
        <s v="WBM220"/>
        <s v="WBM221"/>
        <s v="WBM226"/>
        <s v="WBM232"/>
        <s v="WBM235"/>
        <s v="WBM241"/>
        <s v="WBM247"/>
        <s v="WBM250"/>
        <s v="WBM251"/>
        <s v="WBM252"/>
        <s v="WBM272"/>
        <s v="WBM273"/>
        <s v="WBM282"/>
        <s v="WBM296"/>
        <s v="WBM301"/>
        <s v="WBM303"/>
        <s v="WBM306"/>
        <s v="WBM310"/>
        <s v="WBM311"/>
        <s v="WBM313"/>
        <s v="WBM316"/>
        <s v="WBM317"/>
        <s v="WBN030"/>
        <s v="WBN046"/>
        <s v="WBN051"/>
        <s v="WBN088"/>
        <s v="WBN096"/>
        <s v="WBN108"/>
        <s v="WBN111"/>
        <s v="WBO006"/>
        <s v="WBP026"/>
        <s v="WBP028"/>
        <s v="WBP050"/>
        <s v="WBP072"/>
        <s v="WBP075"/>
        <s v="WBP081"/>
        <s v="WBP087"/>
        <s v="WBP088"/>
        <s v="WBP091"/>
        <s v="WBR005"/>
        <s v="WBR057"/>
        <s v="WBR092"/>
        <s v="WBR096"/>
        <s v="WBR107"/>
        <s v="WBR120"/>
        <s v="WBR124"/>
        <s v="WBR128"/>
        <s v="WBR129"/>
        <s v="WBR140"/>
        <s v="WBR148"/>
        <s v="WBR152"/>
        <s v="WBR153"/>
        <s v="WBR154"/>
        <s v="WBR155"/>
        <s v="WBR156"/>
        <s v="WBS196"/>
        <s v="WBS229"/>
        <s v="WBS243"/>
        <s v="WBS246"/>
        <s v="WBS267"/>
        <s v="WBS268"/>
        <s v="WBS272"/>
        <s v="WBS278"/>
        <s v="WBS279"/>
        <s v="WBS296"/>
        <s v="WBS297"/>
        <s v="WBS307"/>
        <s v="WBS309"/>
        <s v="WBS320"/>
        <s v="WBS322"/>
        <s v="WBS330"/>
        <s v="WBS335"/>
        <s v="WBS340"/>
        <s v="WBS342"/>
        <s v="WBS344"/>
        <s v="WBT020"/>
        <s v="WBT036"/>
        <s v="WBT056"/>
        <s v="WBT067"/>
        <s v="WBT074"/>
      </sharedItems>
    </cacheField>
    <cacheField name="SAP" numFmtId="0">
      <sharedItems containsSemiMixedTypes="0" containsString="0" containsNumber="1" containsInteger="1" minValue="1000000013" maxValue="1000004242" count="1385">
        <n v="1000000013"/>
        <n v="1000000021"/>
        <n v="1000000022"/>
        <n v="1000000023"/>
        <n v="1000000024"/>
        <n v="1000000025"/>
        <n v="1000000027"/>
        <n v="1000000028"/>
        <n v="1000000029"/>
        <n v="1000000030"/>
        <n v="1000000033"/>
        <n v="1000000036"/>
        <n v="1000000038"/>
        <n v="1000000039"/>
        <n v="1000000040"/>
        <n v="1000000041"/>
        <n v="1000000042"/>
        <n v="1000000043"/>
        <n v="1000000044"/>
        <n v="1000000047"/>
        <n v="1000000048"/>
        <n v="1000000049"/>
        <n v="1000000050"/>
        <n v="1000000051"/>
        <n v="1000000052"/>
        <n v="1000000053"/>
        <n v="1000000055"/>
        <n v="1000000056"/>
        <n v="1000000058"/>
        <n v="1000000059"/>
        <n v="1000000060"/>
        <n v="1000000062"/>
        <n v="1000000064"/>
        <n v="1000000067"/>
        <n v="1000000070"/>
        <n v="1000000072"/>
        <n v="1000000074"/>
        <n v="1000000075"/>
        <n v="1000000076"/>
        <n v="1000000079"/>
        <n v="1000000081"/>
        <n v="1000000086"/>
        <n v="1000000087"/>
        <n v="1000000088"/>
        <n v="1000000094"/>
        <n v="1000000096"/>
        <n v="1000000097"/>
        <n v="1000000100"/>
        <n v="1000000103"/>
        <n v="1000000104"/>
        <n v="1000000109"/>
        <n v="1000000110"/>
        <n v="1000000113"/>
        <n v="1000000114"/>
        <n v="1000000119"/>
        <n v="1000000120"/>
        <n v="1000000122"/>
        <n v="1000000125"/>
        <n v="1000000126"/>
        <n v="1000000128"/>
        <n v="1000000129"/>
        <n v="1000000130"/>
        <n v="1000000133"/>
        <n v="1000000135"/>
        <n v="1000000136"/>
        <n v="1000000137"/>
        <n v="1000000138"/>
        <n v="1000000140"/>
        <n v="1000000141"/>
        <n v="1000000142"/>
        <n v="1000000143"/>
        <n v="1000000144"/>
        <n v="1000000145"/>
        <n v="1000000147"/>
        <n v="1000000148"/>
        <n v="1000000150"/>
        <n v="1000000152"/>
        <n v="1000000153"/>
        <n v="1000000154"/>
        <n v="1000000155"/>
        <n v="1000000157"/>
        <n v="1000000158"/>
        <n v="1000000159"/>
        <n v="1000000160"/>
        <n v="1000000162"/>
        <n v="1000000168"/>
        <n v="1000000170"/>
        <n v="1000000171"/>
        <n v="1000000172"/>
        <n v="1000000174"/>
        <n v="1000000176"/>
        <n v="1000000177"/>
        <n v="1000000178"/>
        <n v="1000000179"/>
        <n v="1000000181"/>
        <n v="1000000182"/>
        <n v="1000000183"/>
        <n v="1000000184"/>
        <n v="1000000185"/>
        <n v="1000000189"/>
        <n v="1000000190"/>
        <n v="1000000194"/>
        <n v="1000000195"/>
        <n v="1000000196"/>
        <n v="1000000198"/>
        <n v="1000000199"/>
        <n v="1000000200"/>
        <n v="1000000201"/>
        <n v="1000000202"/>
        <n v="1000000204"/>
        <n v="1000000205"/>
        <n v="1000000206"/>
        <n v="1000000207"/>
        <n v="1000000208"/>
        <n v="1000000209"/>
        <n v="1000000210"/>
        <n v="1000000211"/>
        <n v="1000000213"/>
        <n v="1000000214"/>
        <n v="1000000215"/>
        <n v="1000000216"/>
        <n v="1000000218"/>
        <n v="1000000219"/>
        <n v="1000000221"/>
        <n v="1000000222"/>
        <n v="1000000223"/>
        <n v="1000000224"/>
        <n v="1000000225"/>
        <n v="1000000226"/>
        <n v="1000000227"/>
        <n v="1000000229"/>
        <n v="1000000231"/>
        <n v="1000000233"/>
        <n v="1000000234"/>
        <n v="1000000235"/>
        <n v="1000000236"/>
        <n v="1000000237"/>
        <n v="1000000238"/>
        <n v="1000000239"/>
        <n v="1000000245"/>
        <n v="1000000246"/>
        <n v="1000000247"/>
        <n v="1000000248"/>
        <n v="1000000249"/>
        <n v="1000000250"/>
        <n v="1000000252"/>
        <n v="1000000256"/>
        <n v="1000000258"/>
        <n v="1000000260"/>
        <n v="1000000261"/>
        <n v="1000000262"/>
        <n v="1000000263"/>
        <n v="1000000265"/>
        <n v="1000000266"/>
        <n v="1000000268"/>
        <n v="1000000270"/>
        <n v="1000000272"/>
        <n v="1000000277"/>
        <n v="1000000278"/>
        <n v="1000000279"/>
        <n v="1000000281"/>
        <n v="1000000283"/>
        <n v="1000000284"/>
        <n v="1000000285"/>
        <n v="1000000286"/>
        <n v="1000000287"/>
        <n v="1000000288"/>
        <n v="1000000290"/>
        <n v="1000000291"/>
        <n v="1000000292"/>
        <n v="1000000294"/>
        <n v="1000000295"/>
        <n v="1000000297"/>
        <n v="1000000298"/>
        <n v="1000000299"/>
        <n v="1000000301"/>
        <n v="1000000302"/>
        <n v="1000000303"/>
        <n v="1000000305"/>
        <n v="1000000306"/>
        <n v="1000000307"/>
        <n v="1000000311"/>
        <n v="1000000312"/>
        <n v="1000000313"/>
        <n v="1000000315"/>
        <n v="1000000326"/>
        <n v="1000000328"/>
        <n v="1000000331"/>
        <n v="1000000332"/>
        <n v="1000000333"/>
        <n v="1000000336"/>
        <n v="1000000337"/>
        <n v="1000000338"/>
        <n v="1000000339"/>
        <n v="1000000340"/>
        <n v="1000000341"/>
        <n v="1000000346"/>
        <n v="1000000350"/>
        <n v="1000000351"/>
        <n v="1000000355"/>
        <n v="1000000358"/>
        <n v="1000000359"/>
        <n v="1000000360"/>
        <n v="1000000364"/>
        <n v="1000000365"/>
        <n v="1000000368"/>
        <n v="1000000370"/>
        <n v="1000000372"/>
        <n v="1000000373"/>
        <n v="1000000375"/>
        <n v="1000000377"/>
        <n v="1000000378"/>
        <n v="1000000380"/>
        <n v="1000000383"/>
        <n v="1000000384"/>
        <n v="1000000385"/>
        <n v="1000000388"/>
        <n v="1000000389"/>
        <n v="1000000391"/>
        <n v="1000000393"/>
        <n v="1000000395"/>
        <n v="1000000397"/>
        <n v="1000000398"/>
        <n v="1000000400"/>
        <n v="1000000401"/>
        <n v="1000000404"/>
        <n v="1000000407"/>
        <n v="1000000413"/>
        <n v="1000000414"/>
        <n v="1000000415"/>
        <n v="1000000416"/>
        <n v="1000000417"/>
        <n v="1000000418"/>
        <n v="1000000422"/>
        <n v="1000000423"/>
        <n v="1000000428"/>
        <n v="1000000431"/>
        <n v="1000000432"/>
        <n v="1000000434"/>
        <n v="1000000435"/>
        <n v="1000000437"/>
        <n v="1000000439"/>
        <n v="1000000442"/>
        <n v="1000000443"/>
        <n v="1000000444"/>
        <n v="1000000445"/>
        <n v="1000000446"/>
        <n v="1000000447"/>
        <n v="1000000448"/>
        <n v="1000000455"/>
        <n v="1000000457"/>
        <n v="1000000458"/>
        <n v="1000000461"/>
        <n v="1000000462"/>
        <n v="1000000464"/>
        <n v="1000000465"/>
        <n v="1000000467"/>
        <n v="1000000468"/>
        <n v="1000000470"/>
        <n v="1000000471"/>
        <n v="1000000472"/>
        <n v="1000000473"/>
        <n v="1000000474"/>
        <n v="1000000476"/>
        <n v="1000000477"/>
        <n v="1000000478"/>
        <n v="1000000481"/>
        <n v="1000000483"/>
        <n v="1000000484"/>
        <n v="1000000485"/>
        <n v="1000000486"/>
        <n v="1000000487"/>
        <n v="1000000488"/>
        <n v="1000000489"/>
        <n v="1000000490"/>
        <n v="1000000491"/>
        <n v="1000000492"/>
        <n v="1000000493"/>
        <n v="1000000494"/>
        <n v="1000000495"/>
        <n v="1000000496"/>
        <n v="1000000497"/>
        <n v="1000000498"/>
        <n v="1000000499"/>
        <n v="1000000501"/>
        <n v="1000000502"/>
        <n v="1000000503"/>
        <n v="1000000504"/>
        <n v="1000000506"/>
        <n v="1000000508"/>
        <n v="1000000509"/>
        <n v="1000000510"/>
        <n v="1000000511"/>
        <n v="1000000512"/>
        <n v="1000000513"/>
        <n v="1000000514"/>
        <n v="1000000515"/>
        <n v="1000000519"/>
        <n v="1000000521"/>
        <n v="1000000522"/>
        <n v="1000000523"/>
        <n v="1000000524"/>
        <n v="1000000525"/>
        <n v="1000000527"/>
        <n v="1000000528"/>
        <n v="1000000529"/>
        <n v="1000000530"/>
        <n v="1000000532"/>
        <n v="1000000534"/>
        <n v="1000000535"/>
        <n v="1000000538"/>
        <n v="1000000539"/>
        <n v="1000000541"/>
        <n v="1000000542"/>
        <n v="1000000544"/>
        <n v="1000000546"/>
        <n v="1000000548"/>
        <n v="1000000549"/>
        <n v="1000000551"/>
        <n v="1000000552"/>
        <n v="1000000553"/>
        <n v="1000000554"/>
        <n v="1000000555"/>
        <n v="1000000557"/>
        <n v="1000000558"/>
        <n v="1000000559"/>
        <n v="1000000561"/>
        <n v="1000000562"/>
        <n v="1000000566"/>
        <n v="1000000568"/>
        <n v="1000000569"/>
        <n v="1000000573"/>
        <n v="1000000577"/>
        <n v="1000000578"/>
        <n v="1000000579"/>
        <n v="1000000580"/>
        <n v="1000000582"/>
        <n v="1000000583"/>
        <n v="1000000584"/>
        <n v="1000000587"/>
        <n v="1000000588"/>
        <n v="1000000589"/>
        <n v="1000000591"/>
        <n v="1000000593"/>
        <n v="1000000594"/>
        <n v="1000000597"/>
        <n v="1000000598"/>
        <n v="1000000604"/>
        <n v="1000000605"/>
        <n v="1000000607"/>
        <n v="1000000609"/>
        <n v="1000000611"/>
        <n v="1000000613"/>
        <n v="1000000614"/>
        <n v="1000000615"/>
        <n v="1000000616"/>
        <n v="1000000618"/>
        <n v="1000000620"/>
        <n v="1000000621"/>
        <n v="1000000623"/>
        <n v="1000000624"/>
        <n v="1000000627"/>
        <n v="1000000629"/>
        <n v="1000000630"/>
        <n v="1000000631"/>
        <n v="1000000633"/>
        <n v="1000000634"/>
        <n v="1000000637"/>
        <n v="1000000638"/>
        <n v="1000000642"/>
        <n v="1000000646"/>
        <n v="1000000647"/>
        <n v="1000000652"/>
        <n v="1000000653"/>
        <n v="1000000654"/>
        <n v="1000000655"/>
        <n v="1000000657"/>
        <n v="1000000658"/>
        <n v="1000000659"/>
        <n v="1000000661"/>
        <n v="1000000665"/>
        <n v="1000000666"/>
        <n v="1000000667"/>
        <n v="1000000668"/>
        <n v="1000000669"/>
        <n v="1000000670"/>
        <n v="1000000671"/>
        <n v="1000000672"/>
        <n v="1000000673"/>
        <n v="1000000675"/>
        <n v="1000000679"/>
        <n v="1000000683"/>
        <n v="1000000692"/>
        <n v="1000000694"/>
        <n v="1000000695"/>
        <n v="1000000696"/>
        <n v="1000000697"/>
        <n v="1000000699"/>
        <n v="1000000701"/>
        <n v="1000000702"/>
        <n v="1000000707"/>
        <n v="1000000716"/>
        <n v="1000000717"/>
        <n v="1000000718"/>
        <n v="1000000719"/>
        <n v="1000000720"/>
        <n v="1000000722"/>
        <n v="1000000725"/>
        <n v="1000000726"/>
        <n v="1000000728"/>
        <n v="1000000729"/>
        <n v="1000000731"/>
        <n v="1000000732"/>
        <n v="1000000733"/>
        <n v="1000000734"/>
        <n v="1000000735"/>
        <n v="1000000736"/>
        <n v="1000000737"/>
        <n v="1000000738"/>
        <n v="1000000740"/>
        <n v="1000000741"/>
        <n v="1000000742"/>
        <n v="1000000744"/>
        <n v="1000000745"/>
        <n v="1000000746"/>
        <n v="1000000749"/>
        <n v="1000000751"/>
        <n v="1000000752"/>
        <n v="1000000753"/>
        <n v="1000000757"/>
        <n v="1000000760"/>
        <n v="1000000761"/>
        <n v="1000000763"/>
        <n v="1000000767"/>
        <n v="1000000768"/>
        <n v="1000000769"/>
        <n v="1000000770"/>
        <n v="1000000772"/>
        <n v="1000000773"/>
        <n v="1000000774"/>
        <n v="1000000775"/>
        <n v="1000000776"/>
        <n v="1000000780"/>
        <n v="1000000781"/>
        <n v="1000000782"/>
        <n v="1000000784"/>
        <n v="1000000786"/>
        <n v="1000000788"/>
        <n v="1000000789"/>
        <n v="1000000790"/>
        <n v="1000000792"/>
        <n v="1000000794"/>
        <n v="1000000797"/>
        <n v="1000000798"/>
        <n v="1000000799"/>
        <n v="1000000800"/>
        <n v="1000000801"/>
        <n v="1000000802"/>
        <n v="1000000803"/>
        <n v="1000000804"/>
        <n v="1000000805"/>
        <n v="1000000806"/>
        <n v="1000000807"/>
        <n v="1000000808"/>
        <n v="1000000809"/>
        <n v="1000000810"/>
        <n v="1000000811"/>
        <n v="1000000812"/>
        <n v="1000000815"/>
        <n v="1000000816"/>
        <n v="1000000817"/>
        <n v="1000000818"/>
        <n v="1000000819"/>
        <n v="1000000820"/>
        <n v="1000000821"/>
        <n v="1000000822"/>
        <n v="1000000823"/>
        <n v="1000000825"/>
        <n v="1000000826"/>
        <n v="1000000827"/>
        <n v="1000000828"/>
        <n v="1000000829"/>
        <n v="1000000832"/>
        <n v="1000000834"/>
        <n v="1000000836"/>
        <n v="1000000839"/>
        <n v="1000000842"/>
        <n v="1000000843"/>
        <n v="1000000890"/>
        <n v="1000000893"/>
        <n v="1000000894"/>
        <n v="1000000895"/>
        <n v="1000000901"/>
        <n v="1000000907"/>
        <n v="1000000909"/>
        <n v="1000000911"/>
        <n v="1000000914"/>
        <n v="1000000915"/>
        <n v="1000000916"/>
        <n v="1000000918"/>
        <n v="1000000919"/>
        <n v="1000000920"/>
        <n v="1000000922"/>
        <n v="1000000925"/>
        <n v="1000000927"/>
        <n v="1000000929"/>
        <n v="1000000930"/>
        <n v="1000000931"/>
        <n v="1000000934"/>
        <n v="1000000935"/>
        <n v="1000000936"/>
        <n v="1000000940"/>
        <n v="1000000942"/>
        <n v="1000000943"/>
        <n v="1000000944"/>
        <n v="1000000945"/>
        <n v="1000000946"/>
        <n v="1000000948"/>
        <n v="1000000949"/>
        <n v="1000000950"/>
        <n v="1000000953"/>
        <n v="1000000958"/>
        <n v="1000000959"/>
        <n v="1000000962"/>
        <n v="1000000963"/>
        <n v="1000000965"/>
        <n v="1000000966"/>
        <n v="1000000969"/>
        <n v="1000000970"/>
        <n v="1000000972"/>
        <n v="1000000975"/>
        <n v="1000000976"/>
        <n v="1000000983"/>
        <n v="1000000985"/>
        <n v="1000000990"/>
        <n v="1000000991"/>
        <n v="1000000996"/>
        <n v="1000000999"/>
        <n v="1000001001"/>
        <n v="1000001002"/>
        <n v="1000001006"/>
        <n v="1000001007"/>
        <n v="1000001008"/>
        <n v="1000001014"/>
        <n v="1000001016"/>
        <n v="1000001017"/>
        <n v="1000001018"/>
        <n v="1000001020"/>
        <n v="1000001024"/>
        <n v="1000001025"/>
        <n v="1000001027"/>
        <n v="1000001029"/>
        <n v="1000001031"/>
        <n v="1000001032"/>
        <n v="1000001033"/>
        <n v="1000001034"/>
        <n v="1000001035"/>
        <n v="1000001036"/>
        <n v="1000001037"/>
        <n v="1000001038"/>
        <n v="1000001041"/>
        <n v="1000001042"/>
        <n v="1000001043"/>
        <n v="1000001047"/>
        <n v="1000001051"/>
        <n v="1000001052"/>
        <n v="1000001055"/>
        <n v="1000001057"/>
        <n v="1000001062"/>
        <n v="1000001065"/>
        <n v="1000001066"/>
        <n v="1000001067"/>
        <n v="1000001068"/>
        <n v="1000001069"/>
        <n v="1000001070"/>
        <n v="1000001077"/>
        <n v="1000001078"/>
        <n v="1000001082"/>
        <n v="1000001083"/>
        <n v="1000001085"/>
        <n v="1000001088"/>
        <n v="1000001089"/>
        <n v="1000001090"/>
        <n v="1000001093"/>
        <n v="1000001095"/>
        <n v="1000001098"/>
        <n v="1000001099"/>
        <n v="1000001102"/>
        <n v="1000001103"/>
        <n v="1000001105"/>
        <n v="1000001107"/>
        <n v="1000001108"/>
        <n v="1000001109"/>
        <n v="1000001111"/>
        <n v="1000001140"/>
        <n v="1000001141"/>
        <n v="1000001143"/>
        <n v="1000001144"/>
        <n v="1000001146"/>
        <n v="1000001147"/>
        <n v="1000001148"/>
        <n v="1000001150"/>
        <n v="1000001153"/>
        <n v="1000001154"/>
        <n v="1000001165"/>
        <n v="1000001168"/>
        <n v="1000001170"/>
        <n v="1000001174"/>
        <n v="1000001177"/>
        <n v="1000001178"/>
        <n v="1000001183"/>
        <n v="1000001184"/>
        <n v="1000001186"/>
        <n v="1000001189"/>
        <n v="1000001190"/>
        <n v="1000001195"/>
        <n v="1000001197"/>
        <n v="1000001198"/>
        <n v="1000001199"/>
        <n v="1000001200"/>
        <n v="1000001211"/>
        <n v="1000001212"/>
        <n v="1000001224"/>
        <n v="1000001225"/>
        <n v="1000001228"/>
        <n v="1000001229"/>
        <n v="1000001230"/>
        <n v="1000001231"/>
        <n v="1000001232"/>
        <n v="1000001233"/>
        <n v="1000001234"/>
        <n v="1000001236"/>
        <n v="1000001238"/>
        <n v="1000001239"/>
        <n v="1000001241"/>
        <n v="1000001242"/>
        <n v="1000001244"/>
        <n v="1000001245"/>
        <n v="1000001250"/>
        <n v="1000001251"/>
        <n v="1000001252"/>
        <n v="1000001254"/>
        <n v="1000001256"/>
        <n v="1000001257"/>
        <n v="1000001259"/>
        <n v="1000001261"/>
        <n v="1000001264"/>
        <n v="1000001265"/>
        <n v="1000001329"/>
        <n v="1000001330"/>
        <n v="1000001334"/>
        <n v="1000001335"/>
        <n v="1000001336"/>
        <n v="1000001337"/>
        <n v="1000001341"/>
        <n v="1000001351"/>
        <n v="1000001352"/>
        <n v="1000001354"/>
        <n v="1000001355"/>
        <n v="1000001357"/>
        <n v="1000001359"/>
        <n v="1000001361"/>
        <n v="1000001365"/>
        <n v="1000001366"/>
        <n v="1000001369"/>
        <n v="1000001371"/>
        <n v="1000001374"/>
        <n v="1000001377"/>
        <n v="1000001381"/>
        <n v="1000001384"/>
        <n v="1000001405"/>
        <n v="1000001406"/>
        <n v="1000001408"/>
        <n v="1000001411"/>
        <n v="1000001413"/>
        <n v="1000001415"/>
        <n v="1000001416"/>
        <n v="1000001417"/>
        <n v="1000001418"/>
        <n v="1000001419"/>
        <n v="1000001420"/>
        <n v="1000001421"/>
        <n v="1000001423"/>
        <n v="1000001425"/>
        <n v="1000001426"/>
        <n v="1000001428"/>
        <n v="1000001429"/>
        <n v="1000001433"/>
        <n v="1000001435"/>
        <n v="1000001437"/>
        <n v="1000001439"/>
        <n v="1000001441"/>
        <n v="1000001443"/>
        <n v="1000001444"/>
        <n v="1000001445"/>
        <n v="1000001446"/>
        <n v="1000001450"/>
        <n v="1000001451"/>
        <n v="1000001455"/>
        <n v="1000001459"/>
        <n v="1000001461"/>
        <n v="1000001462"/>
        <n v="1000001463"/>
        <n v="1000001465"/>
        <n v="1000001468"/>
        <n v="1000001469"/>
        <n v="1000001472"/>
        <n v="1000001477"/>
        <n v="1000001479"/>
        <n v="1000001480"/>
        <n v="1000001482"/>
        <n v="1000001483"/>
        <n v="1000001484"/>
        <n v="1000001485"/>
        <n v="1000001486"/>
        <n v="1000001490"/>
        <n v="1000001491"/>
        <n v="1000001492"/>
        <n v="1000001494"/>
        <n v="1000001496"/>
        <n v="1000001497"/>
        <n v="1000001499"/>
        <n v="1000001500"/>
        <n v="1000001505"/>
        <n v="1000001507"/>
        <n v="1000001508"/>
        <n v="1000001509"/>
        <n v="1000001511"/>
        <n v="1000001515"/>
        <n v="1000001516"/>
        <n v="1000001519"/>
        <n v="1000001581"/>
        <n v="1000001583"/>
        <n v="1000001587"/>
        <n v="1000001590"/>
        <n v="1000001600"/>
        <n v="1000001609"/>
        <n v="1000001611"/>
        <n v="1000001615"/>
        <n v="1000001633"/>
        <n v="1000001638"/>
        <n v="1000001641"/>
        <n v="1000001642"/>
        <n v="1000001644"/>
        <n v="1000001647"/>
        <n v="1000001652"/>
        <n v="1000001654"/>
        <n v="1000001657"/>
        <n v="1000001660"/>
        <n v="1000001665"/>
        <n v="1000001669"/>
        <n v="1000001671"/>
        <n v="1000001672"/>
        <n v="1000001675"/>
        <n v="1000001683"/>
        <n v="1000001712"/>
        <n v="1000001716"/>
        <n v="1000001718"/>
        <n v="1000001719"/>
        <n v="1000001721"/>
        <n v="1000001722"/>
        <n v="1000001724"/>
        <n v="1000001726"/>
        <n v="1000001727"/>
        <n v="1000001731"/>
        <n v="1000001732"/>
        <n v="1000001734"/>
        <n v="1000001735"/>
        <n v="1000001736"/>
        <n v="1000001804"/>
        <n v="1000001813"/>
        <n v="1000001815"/>
        <n v="1000001818"/>
        <n v="1000001820"/>
        <n v="1000001821"/>
        <n v="1000001827"/>
        <n v="1000001874"/>
        <n v="1000001877"/>
        <n v="1000001879"/>
        <n v="1000001887"/>
        <n v="1000001892"/>
        <n v="1000001901"/>
        <n v="1000001910"/>
        <n v="1000001914"/>
        <n v="1000001916"/>
        <n v="1000001917"/>
        <n v="1000001918"/>
        <n v="1000001920"/>
        <n v="1000001922"/>
        <n v="1000001924"/>
        <n v="1000001928"/>
        <n v="1000001930"/>
        <n v="1000001931"/>
        <n v="1000001932"/>
        <n v="1000001938"/>
        <n v="1000001942"/>
        <n v="1000001947"/>
        <n v="1000001950"/>
        <n v="1000001951"/>
        <n v="1000001952"/>
        <n v="1000001978"/>
        <n v="1000001988"/>
        <n v="1000001998"/>
        <n v="1000002000"/>
        <n v="1000002005"/>
        <n v="1000002006"/>
        <n v="1000002008"/>
        <n v="1000002010"/>
        <n v="1000002013"/>
        <n v="1000002024"/>
        <n v="1000002030"/>
        <n v="1000002031"/>
        <n v="1000002036"/>
        <n v="1000002041"/>
        <n v="1000002043"/>
        <n v="1000002044"/>
        <n v="1000002045"/>
        <n v="1000002049"/>
        <n v="1000002054"/>
        <n v="1000002057"/>
        <n v="1000002059"/>
        <n v="1000002064"/>
        <n v="1000002070"/>
        <n v="1000002072"/>
        <n v="1000002073"/>
        <n v="1000002074"/>
        <n v="1000002075"/>
        <n v="1000002083"/>
        <n v="1000002391"/>
        <n v="1000002392"/>
        <n v="1000002400"/>
        <n v="1000002402"/>
        <n v="1000002403"/>
        <n v="1000002404"/>
        <n v="1000002405"/>
        <n v="1000002406"/>
        <n v="1000002409"/>
        <n v="1000002508"/>
        <n v="1000002510"/>
        <n v="1000002522"/>
        <n v="1000002525"/>
        <n v="1000002535"/>
        <n v="1000002536"/>
        <n v="1000002546"/>
        <n v="1000002552"/>
        <n v="1000002553"/>
        <n v="1000002558"/>
        <n v="1000002559"/>
        <n v="1000002595"/>
        <n v="1000002605"/>
        <n v="1000002607"/>
        <n v="1000002609"/>
        <n v="1000002610"/>
        <n v="1000002612"/>
        <n v="1000002613"/>
        <n v="1000002617"/>
        <n v="1000002618"/>
        <n v="1000002619"/>
        <n v="1000002620"/>
        <n v="1000002621"/>
        <n v="1000002624"/>
        <n v="1000002627"/>
        <n v="1000002632"/>
        <n v="1000002633"/>
        <n v="1000002638"/>
        <n v="1000002639"/>
        <n v="1000002659"/>
        <n v="1000002665"/>
        <n v="1000002667"/>
        <n v="1000002670"/>
        <n v="1000002673"/>
        <n v="1000002679"/>
        <n v="1000002695"/>
        <n v="1000002702"/>
        <n v="1000002723"/>
        <n v="1000002726"/>
        <n v="1000002727"/>
        <n v="1000002728"/>
        <n v="1000002734"/>
        <n v="1000002740"/>
        <n v="1000002744"/>
        <n v="1000002746"/>
        <n v="1000002747"/>
        <n v="1000002748"/>
        <n v="1000002750"/>
        <n v="1000002751"/>
        <n v="1000002753"/>
        <n v="1000002754"/>
        <n v="1000002756"/>
        <n v="1000002757"/>
        <n v="1000002758"/>
        <n v="1000002759"/>
        <n v="1000002760"/>
        <n v="1000002761"/>
        <n v="1000002762"/>
        <n v="1000002763"/>
        <n v="1000002764"/>
        <n v="1000002772"/>
        <n v="1000002773"/>
        <n v="1000002774"/>
        <n v="1000002777"/>
        <n v="1000002780"/>
        <n v="1000002781"/>
        <n v="1000002789"/>
        <n v="1000002795"/>
        <n v="1000002803"/>
        <n v="1000002808"/>
        <n v="1000002811"/>
        <n v="1000002812"/>
        <n v="1000002813"/>
        <n v="1000002816"/>
        <n v="1000002818"/>
        <n v="1000002820"/>
        <n v="1000002823"/>
        <n v="1000002833"/>
        <n v="1000002835"/>
        <n v="1000002837"/>
        <n v="1000002844"/>
        <n v="1000002845"/>
        <n v="1000002846"/>
        <n v="1000002847"/>
        <n v="1000002851"/>
        <n v="1000002856"/>
        <n v="1000002866"/>
        <n v="1000002867"/>
        <n v="1000002868"/>
        <n v="1000002889"/>
        <n v="1000002891"/>
        <n v="1000002901"/>
        <n v="1000002903"/>
        <n v="1000002960"/>
        <n v="1000002980"/>
        <n v="1000002981"/>
        <n v="1000002982"/>
        <n v="1000002990"/>
        <n v="1000003010"/>
        <n v="1000003020"/>
        <n v="1000003040"/>
        <n v="1000003041"/>
        <n v="1000003061"/>
        <n v="1000003062"/>
        <n v="1000003080"/>
        <n v="1000003100"/>
        <n v="1000003112"/>
        <n v="1000003114"/>
        <n v="1000003116"/>
        <n v="1000003120"/>
        <n v="1000003122"/>
        <n v="1000003125"/>
        <n v="1000003126"/>
        <n v="1000003133"/>
        <n v="1000003134"/>
        <n v="1000003136"/>
        <n v="1000003158"/>
        <n v="1000003161"/>
        <n v="1000003162"/>
        <n v="1000003164"/>
        <n v="1000003166"/>
        <n v="1000003168"/>
        <n v="1000003171"/>
        <n v="1000003182"/>
        <n v="1000003184"/>
        <n v="1000003186"/>
        <n v="1000003188"/>
        <n v="1000003189"/>
        <n v="1000003191"/>
        <n v="1000003192"/>
        <n v="1000003193"/>
        <n v="1000003200"/>
        <n v="1000003202"/>
        <n v="1000003203"/>
        <n v="1000003208"/>
        <n v="1000003211"/>
        <n v="1000003232"/>
        <n v="1000003242"/>
        <n v="1000003243"/>
        <n v="1000003246"/>
        <n v="1000003247"/>
        <n v="1000003249"/>
        <n v="1000003250"/>
        <n v="1000003273"/>
        <n v="1000003274"/>
        <n v="1000003278"/>
        <n v="1000003280"/>
        <n v="1000003282"/>
        <n v="1000003292"/>
        <n v="1000003294"/>
        <n v="1000003303"/>
        <n v="1000003304"/>
        <n v="1000003306"/>
        <n v="1000003308"/>
        <n v="1000003309"/>
        <n v="1000003310"/>
        <n v="1000003311"/>
        <n v="1000003314"/>
        <n v="1000003323"/>
        <n v="1000003324"/>
        <n v="1000003325"/>
        <n v="1000003326"/>
        <n v="1000003332"/>
        <n v="1000003344"/>
        <n v="1000003366"/>
        <n v="1000003367"/>
        <n v="1000003373"/>
        <n v="1000003382"/>
        <n v="1000003385"/>
        <n v="1000003386"/>
        <n v="1000003387"/>
        <n v="1000003392"/>
        <n v="1000003393"/>
        <n v="1000003396"/>
        <n v="1000003398"/>
        <n v="1000003399"/>
        <n v="1000003402"/>
        <n v="1000003407"/>
        <n v="1000003415"/>
        <n v="1000003424"/>
        <n v="1000003425"/>
        <n v="1000003429"/>
        <n v="1000003443"/>
        <n v="1000003445"/>
        <n v="1000003447"/>
        <n v="1000003452"/>
        <n v="1000003454"/>
        <n v="1000003462"/>
        <n v="1000003473"/>
        <n v="1000003477"/>
        <n v="1000003479"/>
        <n v="1000003483"/>
        <n v="1000003488"/>
        <n v="1000003489"/>
        <n v="1000003490"/>
        <n v="1000003493"/>
        <n v="1000003495"/>
        <n v="1000003496"/>
        <n v="1000003497"/>
        <n v="1000003500"/>
        <n v="1000003501"/>
        <n v="1000003502"/>
        <n v="1000003503"/>
        <n v="1000003505"/>
        <n v="1000003508"/>
        <n v="1000003511"/>
        <n v="1000003513"/>
        <n v="1000003515"/>
        <n v="1000003516"/>
        <n v="1000003517"/>
        <n v="1000003519"/>
        <n v="1000003521"/>
        <n v="1000003525"/>
        <n v="1000003527"/>
        <n v="1000003529"/>
        <n v="1000003531"/>
        <n v="1000003532"/>
        <n v="1000003533"/>
        <n v="1000003544"/>
        <n v="1000003545"/>
        <n v="1000003549"/>
        <n v="1000003551"/>
        <n v="1000003552"/>
        <n v="1000003553"/>
        <n v="1000003554"/>
        <n v="1000003556"/>
        <n v="1000003565"/>
        <n v="1000003566"/>
        <n v="1000003586"/>
        <n v="1000003589"/>
        <n v="1000003590"/>
        <n v="1000003592"/>
        <n v="1000003595"/>
        <n v="1000003596"/>
        <n v="1000003597"/>
        <n v="1000003598"/>
        <n v="1000003599"/>
        <n v="1000003606"/>
        <n v="1000003607"/>
        <n v="1000003610"/>
        <n v="1000003611"/>
        <n v="1000003612"/>
        <n v="1000003613"/>
        <n v="1000003614"/>
        <n v="1000003615"/>
        <n v="1000003616"/>
        <n v="1000003632"/>
        <n v="1000003635"/>
        <n v="1000003637"/>
        <n v="1000003642"/>
        <n v="1000003643"/>
        <n v="1000003645"/>
        <n v="1000003653"/>
        <n v="1000003655"/>
        <n v="1000003658"/>
        <n v="1000003663"/>
        <n v="1000003675"/>
        <n v="1000003676"/>
        <n v="1000003677"/>
        <n v="1000003683"/>
        <n v="1000003692"/>
        <n v="1000003698"/>
        <n v="1000003700"/>
        <n v="1000003702"/>
        <n v="1000003713"/>
        <n v="1000003714"/>
        <n v="1000003715"/>
        <n v="1000003716"/>
        <n v="1000003721"/>
        <n v="1000003723"/>
        <n v="1000003725"/>
        <n v="1000003726"/>
        <n v="1000003727"/>
        <n v="1000003728"/>
        <n v="1000003730"/>
        <n v="1000003731"/>
        <n v="1000003732"/>
        <n v="1000003743"/>
        <n v="1000003744"/>
        <n v="1000003745"/>
        <n v="1000003746"/>
        <n v="1000003747"/>
        <n v="1000003751"/>
        <n v="1000003756"/>
        <n v="1000003762"/>
        <n v="1000003763"/>
        <n v="1000003767"/>
        <n v="1000003768"/>
        <n v="1000003772"/>
        <n v="1000003773"/>
        <n v="1000003782"/>
        <n v="1000003783"/>
        <n v="1000003785"/>
        <n v="1000003787"/>
        <n v="1000003789"/>
        <n v="1000003791"/>
        <n v="1000003794"/>
        <n v="1000003795"/>
        <n v="1000003796"/>
        <n v="1000003799"/>
        <n v="1000003802"/>
        <n v="1000003803"/>
        <n v="1000003805"/>
        <n v="1000003806"/>
        <n v="1000003807"/>
        <n v="1000003809"/>
        <n v="1000003810"/>
        <n v="1000003815"/>
        <n v="1000003816"/>
        <n v="1000003817"/>
        <n v="1000003818"/>
        <n v="1000003822"/>
        <n v="1000003823"/>
        <n v="1000003833"/>
        <n v="1000003840"/>
        <n v="1000003841"/>
        <n v="1000003842"/>
        <n v="1000003843"/>
        <n v="1000003844"/>
        <n v="1000003845"/>
        <n v="1000003846"/>
        <n v="1000003852"/>
        <n v="1000003854"/>
        <n v="1000003855"/>
        <n v="1000003863"/>
        <n v="1000003864"/>
        <n v="1000003867"/>
        <n v="1000003868"/>
        <n v="1000003869"/>
        <n v="1000003870"/>
        <n v="1000003871"/>
        <n v="1000003873"/>
        <n v="1000003874"/>
        <n v="1000003876"/>
        <n v="1000003877"/>
        <n v="1000003881"/>
        <n v="1000003885"/>
        <n v="1000003886"/>
        <n v="1000003889"/>
        <n v="1000003890"/>
        <n v="1000003892"/>
        <n v="1000003893"/>
        <n v="1000003894"/>
        <n v="1000003895"/>
        <n v="1000003896"/>
        <n v="1000003897"/>
        <n v="1000003898"/>
        <n v="1000003900"/>
        <n v="1000003901"/>
        <n v="1000003902"/>
        <n v="1000003904"/>
        <n v="1000003907"/>
        <n v="1000003908"/>
        <n v="1000003910"/>
        <n v="1000003911"/>
        <n v="1000003912"/>
        <n v="1000003914"/>
        <n v="1000003915"/>
        <n v="1000003916"/>
        <n v="1000003918"/>
        <n v="1000003919"/>
        <n v="1000003920"/>
        <n v="1000003921"/>
        <n v="1000003922"/>
        <n v="1000003924"/>
        <n v="1000003926"/>
        <n v="1000003927"/>
        <n v="1000003928"/>
        <n v="1000003931"/>
        <n v="1000003932"/>
        <n v="1000003934"/>
        <n v="1000003935"/>
        <n v="1000003936"/>
        <n v="1000003942"/>
        <n v="1000003945"/>
        <n v="1000003948"/>
        <n v="1000003952"/>
        <n v="1000003953"/>
        <n v="1000003955"/>
        <n v="1000003957"/>
        <n v="1000003962"/>
        <n v="1000003963"/>
        <n v="1000003964"/>
        <n v="1000003965"/>
        <n v="1000003966"/>
        <n v="1000003968"/>
        <n v="1000003969"/>
        <n v="1000003971"/>
        <n v="1000003972"/>
        <n v="1000003973"/>
        <n v="1000003975"/>
        <n v="1000003983"/>
        <n v="1000003984"/>
        <n v="1000003987"/>
        <n v="1000003989"/>
        <n v="1000003990"/>
        <n v="1000003991"/>
        <n v="1000003994"/>
        <n v="1000003995"/>
        <n v="1000003996"/>
        <n v="1000003997"/>
        <n v="1000003999"/>
        <n v="1000004000"/>
        <n v="1000004001"/>
        <n v="1000004002"/>
        <n v="1000004004"/>
        <n v="1000004005"/>
        <n v="1000004006"/>
        <n v="1000004007"/>
        <n v="1000004008"/>
        <n v="1000004009"/>
        <n v="1000004010"/>
        <n v="1000004012"/>
        <n v="1000004014"/>
        <n v="1000004016"/>
        <n v="1000004017"/>
        <n v="1000004019"/>
        <n v="1000004020"/>
        <n v="1000004022"/>
        <n v="1000004023"/>
        <n v="1000004024"/>
        <n v="1000004025"/>
        <n v="1000004026"/>
        <n v="1000004033"/>
        <n v="1000004034"/>
        <n v="1000004035"/>
        <n v="1000004036"/>
        <n v="1000004038"/>
        <n v="1000004039"/>
        <n v="1000004042"/>
        <n v="1000004043"/>
        <n v="1000004044"/>
        <n v="1000004046"/>
        <n v="1000004047"/>
        <n v="1000004049"/>
        <n v="1000004050"/>
        <n v="1000004052"/>
        <n v="1000004054"/>
        <n v="1000004062"/>
        <n v="1000004063"/>
        <n v="1000004064"/>
        <n v="1000004065"/>
        <n v="1000004067"/>
        <n v="1000004068"/>
        <n v="1000004069"/>
        <n v="1000004072"/>
        <n v="1000004073"/>
        <n v="1000004074"/>
        <n v="1000004075"/>
        <n v="1000004076"/>
        <n v="1000004077"/>
        <n v="1000004082"/>
        <n v="1000004083"/>
        <n v="1000004084"/>
        <n v="1000004085"/>
        <n v="1000004086"/>
        <n v="1000004087"/>
        <n v="1000004088"/>
        <n v="1000004090"/>
        <n v="1000004091"/>
        <n v="1000004094"/>
        <n v="1000004095"/>
        <n v="1000004097"/>
        <n v="1000004099"/>
        <n v="1000004100"/>
        <n v="1000004103"/>
        <n v="1000004104"/>
        <n v="1000004105"/>
        <n v="1000004106"/>
        <n v="1000004108"/>
        <n v="1000004109"/>
        <n v="1000004110"/>
        <n v="1000004111"/>
        <n v="1000004112"/>
        <n v="1000004113"/>
        <n v="1000004114"/>
        <n v="1000004115"/>
        <n v="1000004116"/>
        <n v="1000004117"/>
        <n v="1000004118"/>
        <n v="1000004119"/>
        <n v="1000004120"/>
        <n v="1000004121"/>
        <n v="1000004122"/>
        <n v="1000004123"/>
        <n v="1000004124"/>
        <n v="1000004126"/>
        <n v="1000004132"/>
        <n v="1000004133"/>
        <n v="1000004134"/>
        <n v="1000004136"/>
        <n v="1000004137"/>
        <n v="1000004138"/>
        <n v="1000004139"/>
        <n v="1000004141"/>
        <n v="1000004142"/>
        <n v="1000004145"/>
        <n v="1000004146"/>
        <n v="1000004147"/>
        <n v="1000004149"/>
        <n v="1000004150"/>
        <n v="1000004151"/>
        <n v="1000004152"/>
        <n v="1000004153"/>
        <n v="1000004155"/>
        <n v="1000004156"/>
        <n v="1000004157"/>
        <n v="1000004158"/>
        <n v="1000004159"/>
        <n v="1000004161"/>
        <n v="1000004163"/>
        <n v="1000004164"/>
        <n v="1000004165"/>
        <n v="1000004166"/>
        <n v="1000004167"/>
        <n v="1000004168"/>
        <n v="1000004169"/>
        <n v="1000004170"/>
        <n v="1000004171"/>
        <n v="1000004172"/>
        <n v="1000004174"/>
        <n v="1000004175"/>
        <n v="1000004177"/>
        <n v="1000004179"/>
        <n v="1000004181"/>
        <n v="1000004182"/>
        <n v="1000004183"/>
        <n v="1000004184"/>
        <n v="1000004185"/>
        <n v="1000004187"/>
        <n v="1000004192"/>
        <n v="1000004193"/>
        <n v="1000004196"/>
        <n v="1000004197"/>
        <n v="1000004198"/>
        <n v="1000004201"/>
        <n v="1000004202"/>
        <n v="1000004203"/>
        <n v="1000004204"/>
        <n v="1000004206"/>
        <n v="1000004212"/>
        <n v="1000004214"/>
        <n v="1000004215"/>
        <n v="1000004216"/>
        <n v="1000004222"/>
        <n v="1000004223"/>
        <n v="1000004227"/>
        <n v="1000004242"/>
      </sharedItems>
    </cacheField>
    <cacheField name="DEALERS NAME" numFmtId="0">
      <sharedItems count="1371">
        <s v="A A STORE"/>
        <s v="A ACHUMI HARDWARE &amp; PAINTS"/>
        <s v="A B HARDWARE STORE"/>
        <s v="A K ENTERPRISE (JOR)"/>
        <s v="A K ENTERPRISES"/>
        <s v="A M B ENTERPRISE"/>
        <s v="A M HARDWARE"/>
        <s v="A R ENTERPRISE"/>
        <s v="A S HARDWARE STORE"/>
        <s v="A STAR STORE"/>
        <s v="A. HAQUE HARDWARE"/>
        <s v="A.B. ENTERPRISE (NLP)"/>
        <s v="A.B.C. ENTERPRISE - TURA"/>
        <s v="A.H. HARDWARE SHOP"/>
        <s v="A.I. TRADERS"/>
        <s v="A.I.ENTERPRISE"/>
        <s v="A.J. ENTERPRISES"/>
        <s v="A.K. HARDWARE"/>
        <s v="A.K. TRADERS"/>
        <s v="A.K.ENTERPRISE"/>
        <s v="A.N. TRADERS"/>
        <s v="AAD HOME SOLUTION"/>
        <s v="AAI LAXMI ENTERPRISE"/>
        <s v="AAKASH ENTERPRISE"/>
        <s v="AASBAB"/>
        <s v="AASHIYANA BUILDCON"/>
        <s v="AAYAN TRADING"/>
        <s v="ABDIN HARDWARE"/>
        <s v="ABDUL CONSTRUCTION"/>
        <s v="ABDUL KARIM ENTERPRISE"/>
        <s v="ABDUL SOVAN"/>
        <s v="ABRAR STEEL"/>
        <s v="ACE CONSTRUCTION COMPANY"/>
        <s v="ADEE ENTERPRISES"/>
        <s v="ADHIKARY ENTERPRISE"/>
        <s v="ADIBA TRADERS"/>
        <s v="ADIL HARDWARE"/>
        <s v="ADITYA ENTERPRISES (BIRNODH)"/>
        <s v="ADITYA STEELS AND ISPAT"/>
        <s v="ADVANCE ENTERPRISE"/>
        <s v="AFSANA HARDWARE"/>
        <s v="AFSANA HARDWARE (SILBORI)"/>
        <s v="AFSHANA HARDWARE"/>
        <s v="AGARWAL TRADING CO"/>
        <s v="AGARWALLA STORES"/>
        <s v="AGM TRADERS"/>
        <s v="AHAMED HARDWARE"/>
        <s v="AIE CONSTRUCTION"/>
        <s v="AJAY KUMAR AGARWALLA"/>
        <s v="AJAY R MARAK"/>
        <s v="AJAY TRADERS"/>
        <s v="AJOY BHATTACHARJEE"/>
        <s v="AKBAR TRADERS"/>
        <s v="AKSHAYA STEEL AND HARDWARE STORES"/>
        <s v="ALAM AGRO INDUSTRY"/>
        <s v="ALAM HARDWARE"/>
        <s v="ALAM TRADERS"/>
        <s v="ALI HARDWARE (GADONG)"/>
        <s v="ALIM ENTERPRISE"/>
        <s v="ALLIED TRADERS"/>
        <s v="ALPANA INDUSTRY AND HARDWARE SHOP"/>
        <s v="AMAN HARDWARE STORE"/>
        <s v="AMAR STEEL"/>
        <s v="AMAR TRADING CO. (NIRJULI)"/>
        <s v="AMIN HARDWARE &amp; ENTERPRISE"/>
        <s v="AMIN TRADERS"/>
        <s v="AMIR HAMZA"/>
        <s v="AMIR HUSSAIN LASKAR"/>
        <s v="AMIT ENTERPRISES"/>
        <s v="AMITA TRADERS"/>
        <s v="AMIYO STORE"/>
        <s v="AMKEY TIMBERS"/>
        <s v="AMSONS"/>
        <s v="AMULYA PAUL"/>
        <s v="AMY TRADING (MIZ)"/>
        <s v="ANAND KUMAR JAJODIA"/>
        <s v="ANAND TRADERS (BHAGALPUR)"/>
        <s v="ANANDA TRADERS"/>
        <s v="ANAYPRIYA INFRA AND TRANSPORT PRIVATE LIMITED"/>
        <s v="ANGELAS ENTERPRISE"/>
        <s v="ANIA ENTERPRISES"/>
        <s v="ANIL HARDWARE"/>
        <s v="ANIMA SINHA"/>
        <s v="ANISUR ZAMAN"/>
        <s v="ANJALI CEMENT AND HARDWARES"/>
        <s v="ANJALI HARDWARE"/>
        <s v="ANJAN DEBNATH"/>
        <s v="ANJANA TRADERS"/>
        <s v="ANJANI ENTERPRISES LIMITED"/>
        <s v="ANJUM TRADING"/>
        <s v="ANKIT HARDWARE"/>
        <s v="ANKUR ENTERPRISES (MADHEPURA)"/>
        <s v="ANKUR TRADERS"/>
        <s v="ANNAPURNA TRADE SYNDICATE"/>
        <s v="ANNAPURNA TRADERS"/>
        <s v="ANSARI ENTERPRISE"/>
        <s v="ANUSHKA TRADERS"/>
        <s v="ANUSUIYA CYCLE &amp; HARDWARE STORE"/>
        <s v="APURBA KR GOGOI HARDWARE"/>
        <s v="APURBA TRADERS"/>
        <s v="ARCHANA STORES"/>
        <s v="ARHAM ENTERPRISES"/>
        <s v="ARIHANT AGENCIES"/>
        <s v="ARIHANT ENTERPRISE (MANKACHAR)"/>
        <s v="ARPITA HARDWARE &amp; VARIETIES"/>
        <s v="ARUN CHANDRA SAHA"/>
        <s v="ARUN PAUL &amp; BROTHERS"/>
        <s v="ARUNACHAL TRADERS"/>
        <s v="ARUNODAY"/>
        <s v="ASHA HARDWARE"/>
        <s v="ASHA TRADERS - BARIYAHI"/>
        <s v="ASHIES HARDWARE (JORHAT)"/>
        <s v="ASHIRUDDIN HARDWARE"/>
        <s v="ASHOK ENTERPRISE"/>
        <s v="ASHOK KEJARIWAL"/>
        <s v="ASHOK STEELS &amp; COMPANY"/>
        <s v="ASHUTOSH BHANDER"/>
        <s v="ASIF ENTERPRISE"/>
        <s v="ASOMI ENTERPRISE"/>
        <s v="ASSAM HARDWARE (GHY)"/>
        <s v="ASSAM MARBLES"/>
        <s v="ASSAM STORES"/>
        <s v="ASSAM STORES (TEZPUR)"/>
        <s v="ASSAM TRADERS (DHEMAJI)"/>
        <s v="ATEA CEMENT DAWR (AIZ)"/>
        <s v="ATLAS BUILDERS AND ARCHITECT"/>
        <s v="ATMARAM AGARWAL"/>
        <s v="AVIGNA DISTRIBUTORS"/>
        <s v="AYUSH HARDWARE"/>
        <s v="AYUSH TILES &amp; BATHWARE"/>
        <s v="AZIZ HARDWARE"/>
        <s v="B BORO ENTERPRISE"/>
        <s v="B D ENTERPRISE (AMGURI)"/>
        <s v="B D TRADERS"/>
        <s v="B.D. ENTERPRISE (GHY)"/>
        <s v="B.D. HARDWARE-TEZPUR"/>
        <s v="B.D.ENTERPRISE(LA)"/>
        <s v="B.M. HARDWARE"/>
        <s v="B.M.HARDWARE &amp; MACHINERY STORE"/>
        <s v="B.S. ENTERPRISE"/>
        <s v="BABA HARDWARE (DARRANG)"/>
        <s v="BABA LOKENATH CEMENT HOUSE"/>
        <s v="BABLU ENTERPRISE (SIMLITALA)"/>
        <s v="BABLU TRADERS"/>
        <s v="BABU HARDWARE"/>
        <s v="BABUL TRADERS"/>
        <s v="BABUMACHA CEMENT &amp; STEEL"/>
        <s v="BADSHAH ENTERPRISE (MORIGAON)"/>
        <s v="BAISHYA TRADERS"/>
        <s v="BAJRANG ENTERPRISES (SALUGARA)"/>
        <s v="BAJRANG HARDWARE"/>
        <s v="BAJRANG HARDWARE STORE-NLP"/>
        <s v="BAJRANG HOME STUDIO"/>
        <s v="BAJRANG TRADERS (RANIGANJ)"/>
        <s v="BAJRANG TRADERS (SAKRA)"/>
        <s v="BAJRANG TRADING CO"/>
        <s v="BAJRANGBALI HARDWARE"/>
        <s v="BAJRANGBALI STORES"/>
        <s v="BAKALI HARDWARE"/>
        <s v="BALAJI ENTERPRISE (NLP)"/>
        <s v="BALAJI HARDWARE (DIPHU)"/>
        <s v="BALAJI HARDWARE (NALBARI)"/>
        <s v="BALAJI HARDWER AND KRISHI BHANDAR"/>
        <s v="BALAJI STORE (LAKHIMPUR)"/>
        <s v="BALAJI TRADERS"/>
        <s v="BALDEODAS GHANSHYAM DAS"/>
        <s v="BANIA HARDWARE"/>
        <s v="BANIK ENTERPRISE"/>
        <s v="BANIK HARDWARE"/>
        <s v="BANKA BEHARI PAUL"/>
        <s v="BANWARILAL OMKARMULL"/>
        <s v="BAPI HARDWARE"/>
        <s v="BAPI MAJUMDER"/>
        <s v="BARBHUIYA TRADERS"/>
        <s v="BARDHAN TRADERS"/>
        <s v="BARKAT ENTERPRISES"/>
        <s v="BARUAH HARDWARE"/>
        <s v="BARUWATI HARDWARE"/>
        <s v="BASAIAWMOIT ENTERPRISE (SHILLONG)"/>
        <s v="BASANTI HARDWARE"/>
        <s v="BASU HARDWARE"/>
        <s v="BASUDEV ENTERPRISE"/>
        <s v="BASUNDHARA ENTERPRISE"/>
        <s v="BEAUTY ENTERPRISE"/>
        <s v="BEE JO STORE (AIZ)"/>
        <s v="BEGRAJ MURLIDHAR"/>
        <s v="BENGAL CONCRETE INDUSTRIES"/>
        <s v="BENGAL HARDWARE STORES"/>
        <s v="BHAGWATI HARDWARE"/>
        <s v="BHAGWATI TRADER"/>
        <s v="BHAI BHAI ENTERPRISE (BONGAIGAON)"/>
        <s v="BHAI BHAI HARDWARE - KALIACHAK"/>
        <s v="BHAI BHAI HARDWARE (COOCHBIHAR)"/>
        <s v="BHAI BHAI STEELS"/>
        <s v="BHAITI HARDWARE &amp; FABRICATION"/>
        <s v="BHAJANLAL SHARMA &amp; CO - TSK"/>
        <s v="BHARAT CEMENT SUPPLIER"/>
        <s v="BHARAT ENTERPRISE"/>
        <s v="BHARAT INFRASTRUCTURE"/>
        <s v="BHARAT ISPAT"/>
        <s v="BHARAT STORE"/>
        <s v="BHARAT TRADERS - BACHHWARA"/>
        <s v="BHATTA HARDWARE - NLP"/>
        <s v="BHAWANI STORE"/>
        <s v="BHOLA TRADERS"/>
        <s v="BHOLANATH HARDWARE"/>
        <s v="BHOWMIK BROTHERS"/>
        <s v="BHOWMIK HARDWARE (UDP)"/>
        <s v="BIBIDHA HARDWARE"/>
        <s v="BIJOY RAHA"/>
        <s v="BIJOY STORE - TEZ"/>
        <s v="BIKASH ENTERPRISE"/>
        <s v="BIKU ENTERPRISE (KAPILI)"/>
        <s v="BILLINDRO SANGMA"/>
        <s v="BILLSON GROUP"/>
        <s v="BIMAL HARDWARE - DRG"/>
        <s v="BIPLAB CHAKRABORTY"/>
        <s v="BIREN KUMAR"/>
        <s v="BISHESH &amp; BARSHAN"/>
        <s v="BISHNU ENTERPRISE (U.DINAJPUR)"/>
        <s v="BISHNU HARDWARE"/>
        <s v="BISHWANATH TRADERS"/>
        <s v="BISWAKARMA HARDWARE"/>
        <s v="BISWAKARMA HARDWARE (DMR)"/>
        <s v="BISWAS ENTERPRISE (GUWAHATI)"/>
        <s v="BISWAS HARDWARE STORES"/>
        <s v="BORAH BROTHERS"/>
        <s v="BORAH HARDWARE"/>
        <s v="BORGHULI HARDWARE"/>
        <s v="BORUAH &amp; SONS ENTERPRISE"/>
        <s v="BRAHMAPUTRA ENTERPRISE"/>
        <s v="BRAHMAPUTRA HARDWARE"/>
        <s v="BRAHMAPUTRA HARDWARE (LAKHIPUR)"/>
        <s v="BRAHMAPUTRA SALES CORPORATION"/>
        <s v="BRAJENDRA STEEL - GHY"/>
        <s v="BROTHERS HARDWARE"/>
        <s v="BROTHERS HARDWARE (KOHIMA)"/>
        <s v="C &amp; R ENTERPRISE"/>
        <s v="C R ENTERPRISE"/>
        <s v="C.L.ENTERPRISES"/>
        <s v="CACHAR STEEL COMPANY"/>
        <s v="CEMENT CENTRE (MORAN)"/>
        <s v="CEMENT DAWR"/>
        <s v="CEMENT HOUSE (GHY)"/>
        <s v="CEMENT SUPPLY AGENCY"/>
        <s v="CHABUA HARDWARE"/>
        <s v="CHAIFUDDIN AHMED"/>
        <s v="CHAMARIA TRADING CO"/>
        <s v="CHANGMAI HARDWARE"/>
        <s v="CHAUDHARY HARDWARE AND SONS"/>
        <s v="CHAURASIA TRADING (SOBHANI)"/>
        <s v="CHENIREEMA TRADERS - DBR"/>
        <s v="CHHANGTE HARDWARE"/>
        <s v="CHHOGMAL OMPRAKASH"/>
        <s v="CHILAKHANA HARDWARE STORES"/>
        <s v="CHIRANG HARDWARE"/>
        <s v="CHITRA ENTERPRISE"/>
        <s v="CHITTARANJAN HARDWARE"/>
        <s v="CHOTU TRADERS"/>
        <s v="CHOUDHARY ENTERPRISES"/>
        <s v="CHOUDHURY &amp; PATWARY TRADERS"/>
        <s v="CHOUDHURY BROTHERS"/>
        <s v="CHOUDHURY HARDWARE"/>
        <s v="CHOUDHURY TRADERS"/>
        <s v="CHOWDHARY HARDWARE (DMR)"/>
        <s v="CHOWHAN ENTERPRISE"/>
        <s v="CHUNU HARDWARE"/>
        <s v="CHUTIA HARDWARE STORE"/>
        <s v="CORDIAL STORE"/>
        <s v="COSMOS PHOENIX"/>
        <s v="D P TRADERS"/>
        <s v="D-STEEL AND CEMENT STORE"/>
        <s v="D.B. ENTERPRISE (GHY)"/>
        <s v="D.L. BROS ENTERPRISES (AP)"/>
        <s v="D.N.S. ENTERPRISES"/>
        <s v="D.R. ENTERPRISE"/>
        <s v="DADA BHAI SUPPLIERS "/>
        <s v="DADA BHAI SUPPLY &amp; HARDWARE"/>
        <s v="DALIM KUMAR DAS"/>
        <s v="DARJEELING BUILDER STORE (SILIGURI)"/>
        <s v="DAS &amp; SON'S"/>
        <s v="DAS BROTHERS"/>
        <s v="DAS ENTERPRISE-BAKSA"/>
        <s v="DAS GUPTA ENTERPRISE"/>
        <s v="DAS IRON AGENCY (AGARTALA)"/>
        <s v="DAS STORES"/>
        <s v="DATTA HOME APPLIANCE"/>
        <s v="DEB HARDWARE - SIL"/>
        <s v="DEB TRADERS"/>
        <s v="DEBABRATA SAHA"/>
        <s v="DEBNATH CEMENT HOUSE AND IRON STORES"/>
        <s v="DEBNATH HARDWARE STORE"/>
        <s v="DEBRATHA ENTERPRISE"/>
        <s v="DEEP ENTERPRISES"/>
        <s v="DEEPAK TRADERS - DURGAPUR"/>
        <s v="DEEPIKA ENTERPRISE"/>
        <s v="DEEPJYOTI STORE"/>
        <s v="DEKA AND SONS HARDWARE"/>
        <s v="DEKA ENTERPRISE"/>
        <s v="DEKA ENTERPRISE (AMAYAPUR)"/>
        <s v="DENNY BENNY ASSOCIATES"/>
        <s v="DEV ENTERPRISE"/>
        <s v="DEV HARDWARES"/>
        <s v="DEVI TRADERS"/>
        <s v="DEY &amp; SONS"/>
        <s v="DEY AGENCY "/>
        <s v="DEY ENTERPRISE - BABURHAT"/>
        <s v="DEY ENTERPRISE (GHUGHUMARI)"/>
        <s v="DEY HARDWARE"/>
        <s v="DHANANJOY SINGH"/>
        <s v="DHANDARIA TRADING CO."/>
        <s v="DHANESHWARI STEEL"/>
        <s v="DHAR AGENCY"/>
        <s v="DHARAMRAJI STORES"/>
        <s v="DHARMVEER HARDWARE AND ENTERPRISES"/>
        <s v="DHELIA &amp; SONS"/>
        <s v="DHIRAJ AGARWAL"/>
        <s v="DHRITI ENTERPRISE"/>
        <s v="DIBANG ENTERPRISES"/>
        <s v="DINGRA ENTERPRISE"/>
        <s v="DIPANKAR ENTERPRISE"/>
        <s v="DIPANKAR TRADE AGENCY"/>
        <s v="DIPTANU DAS - AGT"/>
        <s v="DIVYAM ENTERPRISE"/>
        <s v="DOLEY ENTERPRISE"/>
        <s v="DREAM HOUSE ENTERPRISE"/>
        <s v="DUDJAN STORE"/>
        <s v="DULAL CH. SAHA"/>
        <s v="DULUX STORE"/>
        <s v="DURGA STORE"/>
        <s v="DURGA TRADING (DARRANG)"/>
        <s v="DURGADUTTA AGARWAL (DARJEELING)"/>
        <s v="DUTTA HARDWARE"/>
        <s v="DUTTA STORE"/>
        <s v="DY BEREN ANAL ENTERPRISES"/>
        <s v="EASTERN TRADING"/>
        <s v="ECHA TOMBA ENTERPRISES"/>
        <s v="EJAJUL HARDWARE SHOP"/>
        <s v="EJD HARDWARE"/>
        <s v="EKBAL HARDWARE"/>
        <s v="EL-BE ENTERPRISE"/>
        <s v="ENGINEERING ENTERPRISES"/>
        <s v="ESHAN TRADERS"/>
        <s v="F.H.L. ENTERPRISE"/>
        <s v="F.R.ENTERPRISE"/>
        <s v="FAIZUL HOQUE BARBHUIYA"/>
        <s v="FARDEEN ENTERPRISES"/>
        <s v="FARHANA HARDWARE"/>
        <s v="FARUQUE HARDWARE"/>
        <s v="FEROZA HARDWARE STORE"/>
        <s v="FLAH TRADERS"/>
        <s v="G D HARDWARES"/>
        <s v="G L ENTERPRISE"/>
        <s v="G S BUILDERS"/>
        <s v="G.B. TRADE CENTRE"/>
        <s v="G.D.HARDWARE"/>
        <s v="G.L. ENTERPRISE"/>
        <s v="G.M. TRADING"/>
        <s v="G.S. HARDWARE"/>
        <s v="G.S.RANI"/>
        <s v="GABRIEL ENTERPRISE"/>
        <s v="GANAPATI HARDWARE (GOLAGHAT)"/>
        <s v="GANAPATI HARDWARE (TEZPUR)"/>
        <s v="GANAPATI TRADE &amp; ELECTRICALS"/>
        <s v="GANESH HARDWARE"/>
        <s v="GANESHLAL PAWAN KUMAR"/>
        <s v="GANGA ENTERPRISES"/>
        <s v="GANGA HARDWARE (DARRANG)"/>
        <s v="GANGLE DALE ENTERPRISE"/>
        <s v="GANNAYAK BUILDERS"/>
        <s v="GANPATI STEEL - PHULWARIA"/>
        <s v="GANPATI TRADERS - BUDHMA"/>
        <s v="GARG ENTERPRISES"/>
        <s v="GARGI ENTERPRISE (LA)"/>
        <s v="GARODIA HARDWARE STORES"/>
        <s v="GAURAV ENTERPRISES"/>
        <s v="GAURIPUR ENTERPRISE (LOWER ASSAM)"/>
        <s v="GERUA ENTERPRISE"/>
        <s v="GHOSH ENTERPRISE - DHUPGURI"/>
        <s v="GHOSH TRADERS (UDP)"/>
        <s v="GIRRAJ TRADE AGENCY"/>
        <s v="GITA TRADERS"/>
        <s v="GITA TRADERS - SUPAUL"/>
        <s v="GITANJALI ENTERPRISE"/>
        <s v="GLOBAL CERAMIC PRIVATE LIMITED"/>
        <s v="GLOBAL ENTERPRISES - MNP"/>
        <s v="GLOBAL INFRATECH"/>
        <s v="GOLAGHAT HARDWARE"/>
        <s v="GOLAKGANJ HARDWARE STORES"/>
        <s v="GONESH HARDWARE STORES"/>
        <s v="GOODWILL HARDWARE"/>
        <s v="GOPAL ENTERPRISES"/>
        <s v="GOPAL TRADERS"/>
        <s v="GOPE VARIETIES"/>
        <s v="GOPINATH ENTERPRISE"/>
        <s v="GOPINATH SAHA"/>
        <s v="GOSWAMI HARDWARE"/>
        <s v="GOURAB SAHA"/>
        <s v="GOURANGA BHANDAR"/>
        <s v="GOURANGA TRADERS"/>
        <s v="GRACY ENTERPRISE"/>
        <s v="GREEN CENTER"/>
        <s v="GREENLAND HARDWARE STORES"/>
        <s v="GRS HARDWARE"/>
        <s v="GUMIN ENTERPRISES"/>
        <s v="GUPTA HARDWARE"/>
        <s v="GUPTA TRADERS - DAKSHIN DINAJPUR"/>
        <s v="GUPTA TRADERS - JAMALPUR"/>
        <s v="GURUDEV VARIETIES"/>
        <s v="GUWAHATI SUPPLY AGENCY"/>
        <s v="GYANADA STORE"/>
        <s v="GYANENDRA PAUL HARDWARE"/>
        <s v="GYANNAYAK STEEL"/>
        <s v="H.B. TRADERS"/>
        <s v="H.P. TRADERS"/>
        <s v="HADIQUL ISLAM"/>
        <s v="HAIDER HARDWARE"/>
        <s v="HALLELUJAH ENTERPRISE"/>
        <s v="HANCHARA HARDWARE STORE"/>
        <s v="HANUMAN BHANDAR (BOKOLIA)"/>
        <s v="HANUMAN ENTERPRISE (JHT)"/>
        <s v="HARA GOURI IRON STORES"/>
        <s v="HARDWARE CITY"/>
        <s v="HARDWARE HOUSE (SILAPATHAR)"/>
        <s v="HARDWARE HUB"/>
        <s v="HARI MOHAN TRADERS"/>
        <s v="HARI OM ENTERPRISE (GOLAGHAT)"/>
        <s v="HARI OM TRADERS (JALPAIGURI)"/>
        <s v="HARIOM HARDWARE (DHING)"/>
        <s v="HARSH ENTERPRISE"/>
        <s v="HARSHIT TRADERS"/>
        <s v="HAZARIKA HARDWARE"/>
        <s v="HERAMANI HARDWARE"/>
        <s v="HILLS HARDWARE &amp; GLASS"/>
        <s v="HIMADRI NATH"/>
        <s v="HIRALAL AGARWALA"/>
        <s v="HIRAMON PAUL"/>
        <s v="HIYA HARDWARE"/>
        <s v="HOLISTIC ENTERPRISES"/>
        <s v="HOQUE HARDWARE (BARPETA)"/>
        <s v="HRIT ENTERPRISE"/>
        <s v="HUSSAIN HARDWARE STORES"/>
        <s v="HUSSAINI TRADERS"/>
        <s v="ICICLE ENTERPRISES"/>
        <s v="IMRAN HARDWARE"/>
        <s v="INDIAN TRADING"/>
        <s v="IR ENTERPRISES"/>
        <s v="IRSHAD FLAYS BRICKS"/>
        <s v="ISLAM HARDWARE (PHULBARI)"/>
        <s v="ISLAM HARDWARE STORE - NLP"/>
        <s v="ISLAM TRADERS"/>
        <s v="J &amp; J TRADERS (KARIMGANJ)"/>
        <s v="J A SANGMA"/>
        <s v="J B STORES  (DHAKUAKHANA)"/>
        <s v="J K &amp; SONS"/>
        <s v="J K STEEL - KISHANGANJ"/>
        <s v="J K TRADERS (RONGPUR)"/>
        <s v="J P HARDWARE (BNC)"/>
        <s v="J S ENTERPRISE (NLP)"/>
        <s v="J. HARDWARE (SILCHAR)"/>
        <s v="J. SIDDIKA HARDWARE"/>
        <s v="J.A. LASKAR TRADERS"/>
        <s v="J.B.L HARDWARE"/>
        <s v="J.D. HARDWARE"/>
        <s v="J.H.ENTERPRISE"/>
        <s v="J.J. HARDWARE STORE"/>
        <s v="J.K ENTERPRISES"/>
        <s v="J.K. HARDWARE STORE"/>
        <s v="J.P.HARDWARE &amp; ELECTRICALS"/>
        <s v="J.P.TRADING - DBR"/>
        <s v="J.R. HOSES"/>
        <s v="J.S. HARDWARE"/>
        <s v="JACOBS' STAR ENTERPRISES"/>
        <s v="JADE MARKETING"/>
        <s v="JAGATI ENTERPRISE"/>
        <s v="JAGDAMBA ENTERPRISE"/>
        <s v="JAGDAMBA TRADERS - KUMARKHAND"/>
        <s v="JAGDAMBA TRADERS - SAIFGANJ"/>
        <s v="JAGDISH PRASAD GOPIKISHAN"/>
        <s v="JAI MAA LAXMI TRADERS (KURSELA)"/>
        <s v="JAI MATA DI TRADERS - SAHARSA"/>
        <s v="JAI SADAFAL LOHA BHANDAR"/>
        <s v="JAI SHREE RAM HARDWARE"/>
        <s v="JAI SHRI KRISHNA TRADERS"/>
        <s v="JAIN HARDWARE AND SUPPLIER"/>
        <s v="JAISWAL ENTERPRISES (TEZPUR)"/>
        <s v="JAISWAL HARDWARE"/>
        <s v="JAISWAL HARDWARE - BELHAR"/>
        <s v="JAISWAL TRADERS"/>
        <s v="JALAL HARDWARE"/>
        <s v="JALALGARH TRADERS"/>
        <s v="JALAN STEEL"/>
        <s v="JALLAN ENTERPRISE - GOL"/>
        <s v="JALPAIGURI ISPAT"/>
        <s v="JAMES ENTERPRISE"/>
        <s v="JAMIR HARDWARE"/>
        <s v="JAMIR STORE"/>
        <s v="JAMIR TRADERS (NLD)"/>
        <s v="JANANI HARDWARE SHOP"/>
        <s v="JANMONI HARDWARE AND SUPPLIERS"/>
        <s v="JAY MAA TRADERS"/>
        <s v="JAYESH ENTERPRISE"/>
        <s v="JAYRAM BHANDER"/>
        <s v="JENNY ENTERPRISE"/>
        <s v="JINTI HARDWARE"/>
        <s v="JITEN CONSTRUCTION"/>
        <s v="JMD ENTERPRISE"/>
        <s v="JOHN HARDWARE"/>
        <s v="JONNAM INFRASTRUCTURE"/>
        <s v="JOSHI ENTERPRISE"/>
        <s v="JOY DURGA CARRING CENTRE (AGR)"/>
        <s v="JOY GURU ENTERPRISE"/>
        <s v="JOY KALI HARDWARE'S"/>
        <s v="JOY MAA HARDWARE AND SANITARY"/>
        <s v="JOY RAM GLASS EMPORIUM"/>
        <s v="JOY SHIB SANKAR HARDWARE"/>
        <s v="JOYA ENTERPRISE"/>
        <s v="JOYGURU ENTERPRISE (LA)"/>
        <s v="JOYKALI HARDWARE (DMR)"/>
        <s v="JOYNARAYAN TRADERS"/>
        <s v="JOYRAM HARDWARE"/>
        <s v="JOYRAM SARKAR"/>
        <s v="JOYRAM TRADERS (AGARTALA)"/>
        <s v="JOYRAM VARIETIES"/>
        <s v="JOYTARA STORES"/>
        <s v="JRS TRADERS"/>
        <s v="JULIE ENTERPRISES"/>
        <s v="JUNAKY HARDWARE"/>
        <s v="JUWEL ENTERPRISE"/>
        <s v="JYOTI HARDWARE"/>
        <s v="JYOTSNA HARDWARE"/>
        <s v="K B HARDWARE (DARRANG)"/>
        <s v="K K TRADERS - NLP"/>
        <s v="K M AGENCY"/>
        <s v="K S HARDWARE (HAWAJAN)"/>
        <s v="K.A.TRADERS"/>
        <s v="K.B. TRADING"/>
        <s v="K.D. HARDWARE"/>
        <s v="K.K.ENTERPRISE"/>
        <s v="K.K.ENTERPRISES"/>
        <s v="K.L.&amp; SONS"/>
        <s v="K.S ENTERPRISES - GHY"/>
        <s v="K.V. ENTERPRISE"/>
        <s v="KABEER SALES AND CONSTRUCTION"/>
        <s v="KAIBALYANATH HARDWARE"/>
        <s v="KALI MATA HARDWARE STORES (UDAIPUR)"/>
        <s v="KALIMI HARDWARE STORES"/>
        <s v="KALITA ENTERPRISE"/>
        <s v="KALITA ENTERPRISE (LOKHRA)"/>
        <s v="KALITA ENTERPRISE (TEZPUR)"/>
        <s v="KALITA SUPPLY AGENCY"/>
        <s v="KALPANA HARDWARE-NGN"/>
        <s v="KALPANA STORE"/>
        <s v="KALPANA TRADING"/>
        <s v="KALUNG HARDWARE (OLD ZIRO)"/>
        <s v="KAMAKHYA HARDWARE (TEZPUR)"/>
        <s v="KAMAKHYA HARDWARE STORES"/>
        <s v="KAMAL HARDWARE"/>
        <s v="KAMAL HARDWARE STORES"/>
        <s v="KAMRUP ENTERPRISE"/>
        <s v="KAMRUP STEEL (GHY)"/>
        <s v="KANHAIYA ENTERPRISES (TEGHRA)"/>
        <s v="KANTA HARDWARE (CHOWKIDINGHEE)"/>
        <s v="KARANI ENTERPRISE (NGN)"/>
        <s v="KARIM ENTERPRISE"/>
        <s v="KARUNA ENTERPRISE (DRJG)"/>
        <s v="KARUNA ENTERPRISES"/>
        <s v="KASBA STEEL CENTRE"/>
        <s v="KASHBA TRADERS"/>
        <s v="KASIM TRADERS"/>
        <s v="KEJRIWAL BROTHERS (DIBRUGARH)"/>
        <s v="KESANG HARDWARE"/>
        <s v="KESHARI TRADING"/>
        <s v="KHAN HARDWARE"/>
        <s v="KHAN HARDWARE (LA)"/>
        <s v="KHARBULI ENTERPRISE"/>
        <s v="KHETAN TRADERS"/>
        <s v="KHURAI STEEL"/>
        <s v="KIHO ENTERPRISE"/>
        <s v="KIM KIM HARDWARE "/>
        <s v="KIPA STEEL"/>
        <s v="KIRAN TRADERS (GARHBANAILI)"/>
        <s v="KISHORE STEEL CENTRE"/>
        <s v="KM &amp; SONS ENTERPRISES"/>
        <s v="KN &amp; SON''S VARIETY STORE"/>
        <s v="KOLKATA IRON AND STEEL"/>
        <s v="KOLKATA IRON STORE"/>
        <s v="KP HARDWARE"/>
        <s v="KRISHNA ENTERPRISE"/>
        <s v="KRISHNA ENTERPRISES (GOTHRA)"/>
        <s v="KRISHNA ENTERPRISES (PURNIA)"/>
        <s v="KRISHNA HARDWARE"/>
        <s v="KRISHNA HARDWARE (LA)"/>
        <s v="KRISHNA KUMAR GHOSH AND SONS"/>
        <s v="KRISHNA TRADERS"/>
        <s v="KSHIRODA HARDWARE"/>
        <s v="KSP ENTERPRISES"/>
        <s v="KUHI &amp; NEHA ENTERPRISE"/>
        <s v="KUNJA TRADING"/>
        <s v="KYONG ENTERPRISES"/>
        <s v="KYRSHAN GYNDIANG"/>
        <s v="L &amp; L STEEL AND HOUSE AGENCY"/>
        <s v="L K ENTERPRISE (TEZ)"/>
        <s v="L SADI STORE"/>
        <s v="L. PYNGROPE HARDWARE"/>
        <s v="L.L HARDWARE STORE"/>
        <s v="L.R.R ENTERPRISE"/>
        <s v="LADLI TRADING"/>
        <s v="LAISHRAM BIRAMANGOL SINGH"/>
        <s v="LAKHIMI HARDWARE"/>
        <s v="LAKHIPUR SEED HOUSE"/>
        <s v="LAKSHMI NARAYAN HARDWARE"/>
        <s v="LALREM BUSINESS ENTERPRISE"/>
        <s v="LAXMAN SAHA (AGARTALA)"/>
        <s v="LAXMI AGENCY"/>
        <s v="LAXMI ENTERPRISE - JHT"/>
        <s v="LAXMI ENTERPRISES (BANKA)"/>
        <s v="LAXMI HARDWARE STORES (DIBRUGARH)"/>
        <s v="LAXMI KRISHI KENDRA"/>
        <s v="Laxmi Narayan Enterprise"/>
        <s v="LAXMI NARAYAN OM PRAKASH"/>
        <s v="LAXMI STORES (GOL)"/>
        <s v="LAXMI TRADERS (SITAMARHI)"/>
        <s v="LEGONG AGENCY"/>
        <s v="LILA ENTERPRISE"/>
        <s v="LILA HARDWARE"/>
        <s v="LITAN DEBNATH - DMR"/>
        <s v="LOKENATH HARDWARE (DINHATA)"/>
        <s v="LOKNATH BUILDERS (D. DINAJPUR)"/>
        <s v="LOKNATH ENTERPRIME"/>
        <s v="LOKNATH ENTERPRISE"/>
        <s v="LOUHA BHANDAR"/>
        <s v="LUCKY ENTERPRISE"/>
        <s v="LUCKY ENTERPRISES - PARIHAR"/>
        <s v="LUCKY HARDWARE"/>
        <s v="LUCKY HARDWARE STORE"/>
        <s v="LUKHURAKHAN HARDWARE &amp; FABRICATION"/>
        <s v="LYNGDOH HARDWARE (JOWAI)"/>
        <s v="LYNGDOH SALES CORPORATION"/>
        <s v="M &amp; M STORE (AIZWAL)"/>
        <s v="M &amp; T ENTERPRISES (BELWA)"/>
        <s v="M B TRADERS"/>
        <s v="M K  ENTERPRISE (LA)"/>
        <s v="M M ENTERPRISES"/>
        <s v="M M HARDWARE"/>
        <s v="M M TRADERS"/>
        <s v="M P ENTERPRISE"/>
        <s v="M S ENTERPRISE"/>
        <s v="M TRADERS"/>
        <s v="M.B. ENTERPRISE"/>
        <s v="M.B. ENTERPRISE (KOKRAJHAR)"/>
        <s v="M.B. HARDWARE"/>
        <s v="M.B.STEEL"/>
        <s v="M.B.TRADING CO."/>
        <s v="M.H. ENTERPRISE"/>
        <s v="M.M HARDWARE"/>
        <s v="M.M.HARDWARE STORE"/>
        <s v="M.R. STEEL HOUSE"/>
        <s v="M.S.TRADING"/>
        <s v="M/S DARANG"/>
        <s v="M/S GITA DEVI PRASAD"/>
        <s v="M/S MOHIT PAUL"/>
        <s v="M/s PAUL HARDWARE STORES"/>
        <s v="M/S S K ENTERPRISES"/>
        <s v="M/S SITA STEEL"/>
        <s v="MAA BELA HARDWARE STORE"/>
        <s v="MAA BHABANI HARDWARE"/>
        <s v="MAA BHAWANI HARDWARE (NGN)"/>
        <s v="MAA BHAWANI STORE"/>
        <s v="MAA BHAWANI TRADERS - KOLASHI"/>
        <s v="MAA BUILDERS"/>
        <s v="MAA CHARU HARDWARE"/>
        <s v="MAA DURGA ENTERPRISE (DHARAMPUR)"/>
        <s v="MAA DURGA TRADERS"/>
        <s v="MAA DURGA TRADERS (BARHARA KOTHI)"/>
        <s v="MAA ENTERPRISE"/>
        <s v="MAA ENTERPRISE - LA"/>
        <s v="MAA ENTERPRISE (DEHABOND)"/>
        <s v="MAA ENTERPRISE (GUWAHATI)"/>
        <s v="MAA ENTERPRISE-GHY"/>
        <s v="MAA HARDWARE"/>
        <s v="MAA HARDWARE - LA"/>
        <s v="MAA HARDWARE - NCH"/>
        <s v="MAA HARDWARE (NAGAON)"/>
        <s v="MAA HARDWARE-SIVASAGAR"/>
        <s v="MAA KALI BUILDERS"/>
        <s v="MAA KALI ENTERPRISE"/>
        <s v="MAA KALI HARDWARE"/>
        <s v="MAA KALI STORES"/>
        <s v="MAA KAMAKHYA ENTERPRISE"/>
        <s v="MAA KAMAKHYA ENTERPRISE (GHY)"/>
        <s v="MAA KAMAKHYA HARDWARE"/>
        <s v="MAA KAMAKHYA HARDWARE (TEZPUR)"/>
        <s v="MAA KAMAKHYA METAL"/>
        <s v="MAA KARNI STEEL"/>
        <s v="MAA LAXMI HARDWARE"/>
        <s v="MAA LAXMI TRADERS (JICHHO)"/>
        <s v="MAA MANASA HARDWARE (HOJAI)"/>
        <s v="MAA MANASHA ENTERPRISE"/>
        <s v="MAA MANASHA HARDWARE"/>
        <s v="MAA MANI IRON STORES"/>
        <s v="MAA MEHARESWARI CARRING CENTRE"/>
        <s v="MAA SHANTI TRADERS"/>
        <s v="MAA SHARDA CEMENT AGENCY"/>
        <s v="MAA SHARDA IRON STORE"/>
        <s v="MAA SHARDA TRADER (SULTANGANJ)"/>
        <s v="MAA TARA ENTERPRISES - SONBARSA"/>
        <s v="MAA TARA TRADING (DARJEELING)"/>
        <s v="MAA TRADERS (BOKAJAN)"/>
        <s v="MAA TRIPURASWARI CONSTRUCTION"/>
        <s v="MAAHABOLI ENTERPRISE"/>
        <s v="MAAKALI ENTERPRISE (AGARTALA)"/>
        <s v="MADAN GOPAL TRADERS (AGARTALA)"/>
        <s v="MAHABIR HARDWARE - GLGT"/>
        <s v="MAHABIR HARDWARE (DOOM DOOMIA)"/>
        <s v="MAHABIR PRASAD MAHENDRA KUMAR"/>
        <s v="MAHADEB BHANDER"/>
        <s v="MAHADEV STEEL"/>
        <s v="MAHADEV TRADERS"/>
        <s v="MAHADEV TRADERS - JALSIMAN"/>
        <s v="MAHADEV TRADERS - PALASI"/>
        <s v="MAHALAXMI ENTERPRISE - DRG"/>
        <s v="MAHALAXMI HARDWARE (DHEMAJI)"/>
        <s v="MAHALAXMI HARDWARES (D.DINAJPUR)"/>
        <s v="MAHALAXMI TRADERS (MUZAFFARPUR)"/>
        <s v="MAHANAM CONSTRUCTION"/>
        <s v="MAHANTA AND CO. HARDWARE"/>
        <s v="MAHATO FERTILIZER AND SEEDS"/>
        <s v="MAHAVEER TRADERS (KHODAWANPUR)"/>
        <s v="MAHE TRADERS"/>
        <s v="MAHENDRA KUMAR SURANA"/>
        <s v="MAHENDRA MARBLE HARDWARE"/>
        <s v="MAHESH HARDWARE"/>
        <s v="MAHESH HARDWARE (BHALUKPONG)"/>
        <s v="MAHESH MAHESWARI"/>
        <s v="MAHESH STORE"/>
        <s v="MAHESH TRADERS (AP)"/>
        <s v="MAHESHWARI ENTERPRISES"/>
        <s v="MAHESWARI CEMENT AGENCY - ALIPURDUAR"/>
        <s v="MAL CEMENT STORES"/>
        <s v="MALAKAR HARDWARE"/>
        <s v="MAMTA ENTERPRISES"/>
        <s v="MAMTA HARDWARE"/>
        <s v="MAMTA HARDWARE STORES"/>
        <s v="MANDAL &amp; SONS"/>
        <s v="MANDAL ENTERPRISE"/>
        <s v="MANDAL HARDWARE - PANJIPARA"/>
        <s v="MANISH TRADING"/>
        <s v="MANISH TRADING CO."/>
        <s v="MANJAR TRADERS AND BUILDING MATERIAL"/>
        <s v="MANJU ENTERPRISE"/>
        <s v="MANJU HARDWARE"/>
        <s v="MANNAT TRADERS"/>
        <s v="MANORAMA HARDWARE STORE - LA"/>
        <s v="MARPI WIRE PRODUCT"/>
        <s v="MARUTI ASSOCIATES"/>
        <s v="MARUTI HARDWARE (SIB)"/>
        <s v="MASUM HARDWARE"/>
        <s v="MASUMA JANNATUL AKTAR"/>
        <s v="MATADI BUILDERS"/>
        <s v="MATRI HARDWARE"/>
        <s v="MAYA HARDWARE STORES (LA)"/>
        <s v="MAYUKH ENTERPRISE"/>
        <s v="MAZUMDER BROTHERS"/>
        <s v="MAZUMDER ENTERPRISE"/>
        <s v="MAZUMDER HARDWARE"/>
        <s v="MD ASHIF ALI"/>
        <s v="MD EMRAN ALI KHAN"/>
        <s v="MD FIROJ ALI"/>
        <s v="MD NAJIM UDDIN (KAMPUR)"/>
        <s v="MD SAHAJAHAN"/>
        <s v="MEGHA TRADE CENTRE"/>
        <s v="MEMO HARDWARE AGENCY"/>
        <s v="MEZ &amp; CO HARDWARE"/>
        <s v="MI HARDWARE &amp; CEMENT"/>
        <s v="MIDLAND BUSINESS ENTERPRISE"/>
        <s v="MILAN CHANDRA SARKAR"/>
        <s v="MIRA HARDWARE"/>
        <s v="MISHRA HARDWARE - TEZ"/>
        <s v="MITHI TRADING CO."/>
        <s v="MITRA ENTERPRISE"/>
        <s v="MMR HARDWARE STORE"/>
        <s v="MODAK ENTERPRISE"/>
        <s v="MODAK IRON AGENCY"/>
        <s v="MODAK TRADERS (AGARTALA)"/>
        <s v="MODERN HARDWARE"/>
        <s v="MOINA STORES"/>
        <s v="MOKTADER ENTERPRISE"/>
        <s v="MOLLAH ENTERPRISE"/>
        <s v="MOMTAZ HARDWARE"/>
        <s v="MON KAMONA HARDWARE"/>
        <s v="MONORANJAN DAS"/>
        <s v="MONOSA STORES (DMR)"/>
        <s v="MOON HARDWARE &amp; STEEL FABRICATION"/>
        <s v="MOON STAR HARDWARE STORES"/>
        <s v="MOROMI ENTERPRISE"/>
        <s v="MOURYA IRON TRADERS"/>
        <s v="MOZNU HARDWARE SHOP (LA)"/>
        <s v="MRINAL KANTI SAHA"/>
        <s v="MRT STORE"/>
        <s v="MUHAFIZ ENTERPRISE"/>
        <s v="MUKESH TRADERS - UDAKISHUNGANJ"/>
        <s v="MUKTA HARDWARE"/>
        <s v="MUNCHUN TRADERS"/>
        <s v="MUNNA ENTERPRISE"/>
        <s v="MURARI MOHAN RETAIL"/>
        <s v="MUSTAKIM HARDWARE"/>
        <s v="N B SUPPLIERS"/>
        <s v="N C STORE"/>
        <s v="N NADAW STORE"/>
        <s v="N PATOWARY HARDWARE"/>
        <s v="N S TRADE AGENCY"/>
        <s v="N.A. ENTERPRISE"/>
        <s v="N.D. ENTERPRISE (SAUDANGI)"/>
        <s v="N.H. HARDWARE"/>
        <s v="N.I.HARDWARE"/>
        <s v="N.J. HARDWARE"/>
        <s v="N.N.N ENTERPRISES"/>
        <s v="N.P. HARDWARE - MNP"/>
        <s v="N.W. ENTERPRISE"/>
        <s v="N/S HARDWARE &amp; STEEL"/>
        <s v="NABA KUMAR SAHA"/>
        <s v="NADIA HARDWARE"/>
        <s v="NAHAR TRADERS"/>
        <s v="NAMAMI ENTERPRISES"/>
        <s v="NANDA KISHORE PRASAD"/>
        <s v="NANDALAL ENTERPRISE"/>
        <s v="NANDINI ENTERPRISES"/>
        <s v="NARGIS HARDWARE"/>
        <s v="NATH BROTHERS &amp; HARDWARE"/>
        <s v="NATH HARDWARE"/>
        <s v="NATH VARIETY STORE"/>
        <s v="NATHU HARDWARE "/>
        <s v="NATIONAL ENTERPRISE"/>
        <s v="NATIONAL HARDWARE STORES"/>
        <s v="NATIONAL TRADING CO"/>
        <s v="NAYAN CARRYING CENTRE (UDAIPUR)"/>
        <s v="NAYRA ENTERPRISES"/>
        <s v="NEERAJ TRADERS (MNP)"/>
        <s v="NEW AMIN HARDWARE(MORIGAON)"/>
        <s v="NEW ASSAM HARDWARE (TEOK)"/>
        <s v="NEW BHAWANI HARDWARE - NLP"/>
        <s v="NEW BOLBAM"/>
        <s v="NEW BURIMA HARDWARE"/>
        <s v="NEW CHANDIMATA TRADERS"/>
        <s v="NEW J P HARDWARE (TEZPUR)"/>
        <s v="NEW LASKAR TRADER'S"/>
        <s v="NEW MADAN GOPAL HARDWARE"/>
        <s v="NEW MAHENDRA BHANDAR"/>
        <s v="NEW MINA HARDWARE"/>
        <s v="NEW SUMAN ENTERPRISE"/>
        <s v="NEW TARUN HARDWARE STORE"/>
        <s v="NIBEDITA DEPARTMENTAL SHOP"/>
        <s v="NIDEESHWARAM HARDWARE"/>
        <s v="NIKHIL KUMAR CHOWDHURY"/>
        <s v="NIKU HARDWARE"/>
        <s v="NILACHAL PAINTS &amp; SANITARY"/>
        <s v="NIMESH ENTERPRISE"/>
        <s v="NIRANJAN HARDWARE STORES"/>
        <s v="NIRMAL ENTERPRISE"/>
        <s v="NIRMAL HARDWARE"/>
        <s v="NIRMAN UDYOG"/>
        <s v="NISHIGANJ BUILDERS"/>
        <s v="NORTH EAST HARDWARE - LA"/>
        <s v="NUNG ENTERPRISE"/>
        <s v="NUR ENTERPRISE - SAMASPUR"/>
        <s v="NUR ISLAM ENTERPRISE"/>
        <s v="NY ENTERPRISES"/>
        <s v="OJA HARDWARE (KOLONGPAR)"/>
        <s v="OM ENTERPRISES - APN"/>
        <s v="OM HARDWARE"/>
        <s v="OM SHANTI TRADERS"/>
        <s v="OM SHIV MAHAKALI LAXMI TRADERS"/>
        <s v="OM SRI GANESH TRADING CO"/>
        <s v="OM TRADERS (SIL)"/>
        <s v="OM TRADING"/>
        <s v="OMIOO HARDWARE"/>
        <s v="OMKER ROY"/>
        <s v="ONN AGENCY"/>
        <s v="OSMAN HARDWARE"/>
        <s v="P B HARDWARE"/>
        <s v="P C STEEL"/>
        <s v="P.D. ENTERPRISE - NLP"/>
        <s v="P.K ENTERPRISE (AMGURI)"/>
        <s v="P.K. HARDWARE STORE"/>
        <s v="P.K.ENTERPRISE(LOWER ASSAM)"/>
        <s v="P.K.IRON STORES"/>
        <s v="P.PHAWA"/>
        <s v="P.S. ENTERPRISE (AGT)"/>
        <s v="P.S. HARDWARE"/>
        <s v="P.S.ENTERPRISE (GUWAHATI)"/>
        <s v="PABAN AGARWALA"/>
        <s v="PAL BUILDERS (D DINAJPUR)"/>
        <s v="PALIT ENTERPRISE"/>
        <s v="PANKAJ AGARWAL (SIKKIM)"/>
        <s v="PANKAJ CEMENT STORE"/>
        <s v="PANKAJ KUMAR CHAUDHARI"/>
        <s v="PANNALAL ENTERPRISES"/>
        <s v="PAONA ENTERPRISES"/>
        <s v="PAPPU KRISHI KENDRA"/>
        <s v="PARBIN ENTERPRISE"/>
        <s v="PARIJAT STEEL (GHY)"/>
        <s v="PARISMITA ENTERPRISE"/>
        <s v="PARTHA DAS - AGT"/>
        <s v="PAUL CONSTRUCTION (KHARIA)"/>
        <s v="PAUL ENTERPRISE - AGT"/>
        <s v="PAUL HARDWARE"/>
        <s v="PAUL HARDWARE - SALBARI"/>
        <s v="PAUL HARDWARES (CACHAR)"/>
        <s v="PAUL HARDWARES (UDAIPUR)"/>
        <s v="PAWAN ENTERPRISE"/>
        <s v="PAWAN KUMAR SAHU - TURA"/>
        <s v="PICK ME"/>
        <s v="PINKI HARDWARE - NGN"/>
        <s v="PODDAR STEEL TRADING"/>
        <s v="PODDER CONSTRUCTION"/>
        <s v="PODDER HARDWARE (UDP)"/>
        <s v="POHAR TRADERS (MAZDIA)"/>
        <s v="POLO HILLS MACHINERY &amp; HARDWARE"/>
        <s v="POPULAR ENTERPRISE"/>
        <s v="POPULAR TRADING"/>
        <s v="PRADIP H/W STORES"/>
        <s v="PRADIP KUMAR SAHA"/>
        <s v="PRADIP SAHA"/>
        <s v="PRADIP STORE (RAJMAI)"/>
        <s v="PRAGATI ENTERPRISE"/>
        <s v="PRANATI HARDWARE"/>
        <s v="PRASAD HARDWARE"/>
        <s v="PRASAD TRADERS (LA)"/>
        <s v="PRATIBHA HARDWARE"/>
        <s v="PRATIK HARDWARE"/>
        <s v="PRATIMA STORE"/>
        <s v="PRAVEER ENTERPRISE"/>
        <s v="PRINCE HARDWARE"/>
        <s v="PRINCE TRADERS - BARAHAT"/>
        <s v="PRIYA CARRING CENTRE"/>
        <s v="PRIYA HARDWARE"/>
        <s v="PRIYAMBANI STORES"/>
        <s v="PRIYANKA CEMENT SALES AGENCY"/>
        <s v="PROBIR HARDWARE"/>
        <s v="PROMILA BUILDERS"/>
        <s v="PUJA ENTERPRISE"/>
        <s v="PUNAM TRADING"/>
        <s v="PURBANCHAL HARDWARE (DEMOW)"/>
        <s v="PURBANCHAL HARDWARE (TEZPUR)"/>
        <s v="PURBANCHAL UDYOG (DIB)"/>
        <s v="PURBASHA ENTERPRISE"/>
        <s v="PURNA HARDWARE STORES"/>
        <s v="PURNIMA STORE"/>
        <s v="PUSHPA TRADERS"/>
        <s v="R BROTHER &amp; SONS"/>
        <s v="R D STORE"/>
        <s v="R I ENTERPRISE"/>
        <s v="R K BUILDING AND MATERIALS"/>
        <s v="R K ENTERPRISES"/>
        <s v="R K HARDWARE (TURA)"/>
        <s v="R K TRADING (SILCHAR)"/>
        <s v="R M HARDWARE"/>
        <s v="R P ENTERPRISE"/>
        <s v="R P STORE (AIZWAL)"/>
        <s v="R R HARDWARE"/>
        <s v="R V HARDWARE AND STORE"/>
        <s v="R.B. STORE - NLD"/>
        <s v="R.D.D.HARDWARE"/>
        <s v="R.H.ENTERPRISE"/>
        <s v="R.K ENTERPRISES"/>
        <s v="R.K. ENTERPRISES"/>
        <s v="R.K. STEEL - COOCHBIHAR"/>
        <s v="R.K. TRADING"/>
        <s v="R.K.ENTERPRISE (NALBARI)"/>
        <s v="R.K.HARDWARE STORE - NLP"/>
        <s v="R.K.STEEL (NEW)"/>
        <s v="R.M. TRADERS (SILCHAR)"/>
        <s v="R.N. ENTERPRISE"/>
        <s v="R.P.TRADERS"/>
        <s v="R.S. TRADERS"/>
        <s v="R&amp;C ENTERPRISE"/>
        <s v="RABBANI &amp; CO. "/>
        <s v="RABEN KALITA ENTERPRISE"/>
        <s v="RADHA HARDWARE"/>
        <s v="RADHA TRADERS"/>
        <s v="RADHESHYAM IRON"/>
        <s v="RADHIKA ENTERPRISE"/>
        <s v="RAFIK HARDWARE"/>
        <s v="RAHIMIAH STEEL"/>
        <s v="RAHMAT ENTERPRISE"/>
        <s v="RAHUL HARDWARE"/>
        <s v="RAHUL TRADERS (GHY)"/>
        <s v="RAHUL TRADEWING PVT. LTD."/>
        <s v="RAJ ENTERPRISE - CHANCHAL"/>
        <s v="RAJ HARDWARE (DARRANG)"/>
        <s v="RAJ LAXMI AJENCIES"/>
        <s v="RAJ VIKASH STEEL CENTRE"/>
        <s v="RAJA HARDWARES AND SUPPLIERS"/>
        <s v="RAJA TRADING"/>
        <s v="RAJASTHAN MARBELS AND HARDWARE"/>
        <s v="RAJBIR HARDWARE STORE"/>
        <s v="RAJESH HARDWARE SHOP-HOJAI"/>
        <s v="RAJESH TRADE &amp; AGENCY"/>
        <s v="RAJESH TRADERS (TSK)"/>
        <s v="RAJIA HARDWARE"/>
        <s v="RAJIV RANJAN ENTERPRISES"/>
        <s v="RAJIV TRADERS (GHY)"/>
        <s v="RAJKHOWA HARDWARE (NLP)"/>
        <s v="RAJU ENTERPRISES - RANIPOOL"/>
        <s v="RAKESH STORES"/>
        <s v="RAKSHIT CYCLE &amp; HARDWARE"/>
        <s v="RAM JANKI TRADERS"/>
        <s v="RAM KAMAL BHANDER"/>
        <s v="RAMA ENTERPRISES - YANGANG"/>
        <s v="RAMCHANDRA JAYPRAKASH"/>
        <s v="RAMKRISHNA ENTERPRISE (DHALAI)"/>
        <s v="RAMKRISHNA ENTERPRISE(PANISAGAR)"/>
        <s v="RAMKRISHNA HARDWARE - BIRPARA"/>
        <s v="RAMKRISHNA HARDWARE-DIMA HASAO"/>
        <s v="RAMKRISHNA IRON"/>
        <s v="RAMKRISHNA TRADERS (JIRANIA)"/>
        <s v="RAMTHAKUR IRON"/>
        <s v="RAMTHAKUR TRADING CO."/>
        <s v="RANGAMOYEE"/>
        <s v="RANI ENTERPRISES"/>
        <s v="RANI SATI TRADING CO."/>
        <s v="RANUP BODO"/>
        <s v="RATAN SARKAR"/>
        <s v="RAVI STORE"/>
        <s v="RAZIYA ENTERPRISES"/>
        <s v="REKHA HARDWARE"/>
        <s v="RENU BEGUM STORE"/>
        <s v="REZA HARDWARE"/>
        <s v="RIDGE ENTERPRISES - APN"/>
        <s v="RIJINA BEGUM"/>
        <s v="RISHI ENTERPRISE"/>
        <s v="RIYA HARDWARE"/>
        <s v="RK TRADERS"/>
        <s v="ROHAN TRADERS"/>
        <s v="ROHIT TRADERS"/>
        <s v="Rohul Hardware"/>
        <s v="RORO POLYMERS"/>
        <s v="ROSHAN HARDWARE"/>
        <s v="ROSHNI ENTERPRISES"/>
        <s v="ROSHNI TRADING"/>
        <s v="ROTHIN BARMAN"/>
        <s v="ROY CYCLE STORES"/>
        <s v="ROY ENTERPRISE (DHALESWAR)"/>
        <s v="ROY ENTERPRISE (SILIGURI)"/>
        <s v="ROY HARDWARE"/>
        <s v="ROY HARDWARE STORE (LALUK)"/>
        <s v="ROY SUPPLIERS"/>
        <s v="ROYAL CEMENTS"/>
        <s v="ROYAL ENTERPRISE"/>
        <s v="ROYAL ENTERPRISE-AP"/>
        <s v="RS ENTERPRISE"/>
        <s v="RS HARDWARE &amp; SUPPLIER"/>
        <s v="RUDRA STEEL &amp; CONSTRUCTION COMPANY"/>
        <s v="RUHI ENTERPRISE"/>
        <s v="RUKMANI ENTERPRISE (JORHAT)"/>
        <s v="RUKSHANA HARDWARE"/>
        <s v="RUMANA HARDWARES"/>
        <s v="RUNA ENTERPRISE"/>
        <s v="RUPALI HARDWARE"/>
        <s v="RUPAM ENTERPRISE (JALPAIGURI)"/>
        <s v="RUPJYOTI ENTERPRISE"/>
        <s v="RUPNAGAR HARDWARE (GHY)"/>
        <s v="S A ENTERPRISE (HALLIDAYGANJ)"/>
        <s v="S C ENTERPRISES"/>
        <s v="S D SHIRA"/>
        <s v="S K TRADERS - PURNIA"/>
        <s v="S K TRADING"/>
        <s v="S K TRADING (NLD)"/>
        <s v="S K TRADING CO. (LUMDING)"/>
        <s v="S R BUILDERS"/>
        <s v="S S ENTERPRISE-DARRANG"/>
        <s v="S S HARDWARE"/>
        <s v="S S STORE"/>
        <s v="S.A. ENTERPRISE"/>
        <s v="S.A.AGENCY"/>
        <s v="S.B. ENTERPRISE - SIL"/>
        <s v="S.B. HARDWARE"/>
        <s v="S.B.ENTERPRISE (CHHAYGAON)"/>
        <s v="S.B.TIMBER"/>
        <s v="S.I.R ENTERPRISE"/>
        <s v="S.J.TRADERS"/>
        <s v="S.K.HARDWARE (JORHAT)"/>
        <s v="S.K.HARDWARE STORES (TURA)"/>
        <s v="S.M.ENTERPRISE"/>
        <s v="S.M.ENTERPRISE (LA)"/>
        <s v="S.N.HARDWARE (NAGAON)"/>
        <s v="S.S. ENTERPRISE (SIBSAGAR)"/>
        <s v="SABITA DAM"/>
        <s v="SABITRI LAHA"/>
        <s v="SABNUR HARDWARE"/>
        <s v="SADHAN ENTERPRISE"/>
        <s v="SADHANA ENTERPRISE (MATHURABAGAN)"/>
        <s v="SAGAR KHAD BEEJ BHANDAR"/>
        <s v="SAH ENTERPRISES"/>
        <s v="SAH TRADERS"/>
        <s v="SAH TRADERS - SIKTY"/>
        <s v="SAHA &amp; CO."/>
        <s v="SAHA CONSTRUCTION"/>
        <s v="SAHA HARDWERE"/>
        <s v="SAHA TRADERS"/>
        <s v="SAI HARDWARE"/>
        <s v="SAIKIA ENTERPRISE"/>
        <s v="SAIKIA HARDWARE (NLP)"/>
        <s v="SAIKIA HARDWARE-NGN"/>
        <s v="SAILOLIANA ENTERPRISE"/>
        <s v="SAINI HARDWARE"/>
        <s v="SALAM SUPPLIERS"/>
        <s v="SALEN ENTERPRISE"/>
        <s v="SAMAD HARDWARE"/>
        <s v="SAMCHO HARDWARE TRADE AGENCY"/>
        <s v="SAMYO HARDWARE (SHILLONG)"/>
        <s v="SANDHYA HARDWARE (JAMUNAMUKH)"/>
        <s v="SANDHYA HARDWARE STORES"/>
        <s v="SANDIP AGARWAL"/>
        <s v="SANDIP KUMAR NIMODIA"/>
        <s v="SANGAM ENTERPRISE"/>
        <s v="SANGO ENTERPIRSES"/>
        <s v="SANJAY BISWAS"/>
        <s v="SANJIB KUMAR PAUL"/>
        <s v="SANJITA HARDWARE"/>
        <s v="SANNI STEEL"/>
        <s v="SANTOSH ROY"/>
        <s v="SANTOSHI TRADERS"/>
        <s v="SARADA TRADING"/>
        <s v="SARALA ENTERPRISE"/>
        <s v="SARDA TRADE CORPORATION"/>
        <s v="SARITA TRADING"/>
        <s v="SARMA HARDWARE(GUWAHATI)"/>
        <s v="SARMA STORE"/>
        <s v="SAROI ENGG &amp; FEBRICATION"/>
        <s v="SARSWATI ENTERPRISES"/>
        <s v="SASWAT"/>
        <s v="SATI TRADING CO"/>
        <s v="SATYA RANJAN ROY"/>
        <s v="SATYAM HARDWARE - AP"/>
        <s v="SAURABH HARDWARE"/>
        <s v="SAWANG TRADERS"/>
        <s v="SAYAN STEEL"/>
        <s v="SBD STEEL &amp; CEMENT"/>
        <s v="SEDES ENTERPRISE"/>
        <s v="SEEMA TRADERS"/>
        <s v="SEMINGTON MARAK"/>
        <s v="SENCHOWA HARDWARE"/>
        <s v="SETHIA ENTERPRISES"/>
        <s v="SHAHIN AMEEN"/>
        <s v="SHANKAR  HARDWARE"/>
        <s v="SHANKAR BHANDAR (DARANG)"/>
        <s v="SHANKAR HARDWARE"/>
        <s v="SHANKAR ROY"/>
        <s v="SHANTA TRADERS"/>
        <s v="SHANTI ENTERPRISE"/>
        <s v="SHANTI SUPPLY"/>
        <s v="SHANTI TRADE"/>
        <s v="SHANTIPUR HARDWARE STORE"/>
        <s v="SHARADA STEEL"/>
        <s v="SHARMA BUILDERS"/>
        <s v="SHARMA H.W. STORES"/>
        <s v="SHARMA HARDWARE (NAGAON)"/>
        <s v="SHEKINA ENTERPRISE"/>
        <s v="SHERPA TRADING CO"/>
        <s v="SHEW HARDWARE (JORHAT)"/>
        <s v="SHIBANI ENTERPRISES"/>
        <s v="SHIKHA HARDWARE"/>
        <s v="SHIRA HARDWARE STORE (TURA)"/>
        <s v="SHIV BHANDAR (NLP)"/>
        <s v="SHIV ENTERPRISE"/>
        <s v="SHIV ENTERPRISES - BIHAT"/>
        <s v="SHIV KHAD BEEJ BHANDAR"/>
        <s v="SHIV SAI SUPPLIER"/>
        <s v="SHIV SANKAR HARDWARE"/>
        <s v="SHIV SANKAR SANITARY &amp; HARDWARE STORES - AGT"/>
        <s v="SHIV SHAKTI HARDWARE"/>
        <s v="SHIV SHAKTI HARDWARE (JOR)"/>
        <s v="SHIV SHAKTI TRADERS (KURHAN)"/>
        <s v="SHIV TRADERS - SAKRA"/>
        <s v="SHIVA TRADERS (MAJORGANJ)"/>
        <s v="SHIVA TRADING AND COMPANY"/>
        <s v="SHIVAA ENTERPRISES"/>
        <s v="SHIVAM ENTERPRISE (GHY)"/>
        <s v="SHIVAM ENTERPRISES - RAKDONG"/>
        <s v="SHIVAM HARDWARE"/>
        <s v="SHIVAM HARWDARE (LA)"/>
        <s v="SHIVAM KRISHI KENDRA"/>
        <s v="SHIVAM STEEL"/>
        <s v="SHIVAM TRADING"/>
        <s v="SHREE GAJRAJ BUILDERS"/>
        <s v="SHREE GANESH ENTERPRISE (GHY)"/>
        <s v="SHREE GANESH HARDWARE (TEZPUR)"/>
        <s v="SHREE GANESH STEEL"/>
        <s v="SHREE GANESH TRADERS"/>
        <s v="Shree Hari Hardware"/>
        <s v="SHREE KAMLA ENTERPRISES"/>
        <s v="SHREE KANHAIYA HARDWARE STORE"/>
        <s v="SHREE KRISHNA HARDWARE - NAYARHAT"/>
        <s v="SHREE RADHA ENTERPRISES"/>
        <s v="SHREE SASHI STORE - NLD"/>
        <s v="SHREE SHYAM HARDWARE"/>
        <s v="SHREE SHYAM TRADERS"/>
        <s v="SHREE TRADERS"/>
        <s v="SHREEPUR HARDWARE"/>
        <s v="SHRI DROSTAR LYNGDOH"/>
        <s v="SHRI ELECTRICALS &amp; HARDWARES"/>
        <s v="SHRI KHRAWBOR LYNGKHOI"/>
        <s v="SHRI RAM ENTERPRISES"/>
        <s v="SHRI VISHWAKARMA TRADERS - HASANPUR"/>
        <s v="SHUBHAM ENTERPRISES"/>
        <s v="SHUBHAM TRADERS (BHARRAHI BAZAR)"/>
        <s v="SHYAM CONSTRUCTION &amp; SUPPLIERS"/>
        <s v="SHYAM ENTERPRISE"/>
        <s v="SHYAM ENTERPRISES (THAKURGANJ)"/>
        <s v="SHYAM HARDWARE STORES"/>
        <s v="SHYAM PLY HOUSE"/>
        <s v="SHYAM STEEL"/>
        <s v="SHYAM TRADERS (SIL)"/>
        <s v="SHYAMALI STORES"/>
        <s v="SHYAMANTAMONI HARDWARE STORES"/>
        <s v="SIBA INFRATECH"/>
        <s v="SIBANATH HARDWARE (MOR)"/>
        <s v="SIDDIQUEE ENTERPRISES"/>
        <s v="SILASAKHU HARDWARE &amp; ELECTRICALS"/>
        <s v="SINDHU AGRIWARE"/>
        <s v="SINGH TRADE &amp; COMMERCE"/>
        <s v="SINHA MARKETING"/>
        <s v="SIPRA TRADERS"/>
        <s v="SIRISH HARDWARE"/>
        <s v="SKYLINE TRADERS"/>
        <s v="SMA ENTERPRISES"/>
        <s v="SMTI KISETEULE ZEME"/>
        <s v="SNOWDROP HARDWARE"/>
        <s v="SOBHA IRON &amp; STEEL"/>
        <s v="SOMAYA HARDWARE"/>
        <s v="SONA BRICKS AND TRADERS"/>
        <s v="SONAPUR CEMENT CENTRE"/>
        <s v="SONOWAL HARDWARE AND FURNITURE"/>
        <s v="SOUTHERN BREEZE"/>
        <s v="SPINGSHON MAWLIEH"/>
        <s v="SR BUILDERS"/>
        <s v="SR ENTERPRISE"/>
        <s v="SREE BALAJI HARDWARE STORES"/>
        <s v="SREE BHANDER (SP FIRM)"/>
        <s v="SREE GONESH CEMENT AND HARDWARE"/>
        <s v="SREE KRISHNA TRADE AGENCY"/>
        <s v="SREEMA TRADERS - SILCHAR"/>
        <s v="SREEMOYEE HARDWARE"/>
        <s v="SRI GANPATI TRADERS (PILKHI)"/>
        <s v="SRI HANUMAN ENTERPRISES (DARJEELING)"/>
        <s v="SRI JAGDAMBA HARDWARE STORES"/>
        <s v="SRI NARAYAN CHANDRA SAHA &amp; SONS"/>
        <s v="SRI RAM TRADING"/>
        <s v="SRI RAVI TRADERS (PAMRA)"/>
        <s v="SRI SANJOY PAUL"/>
        <s v="SRI SHAKAMBHARI BUILDER"/>
        <s v="SRI UTTAM KUMAR ROY"/>
        <s v="SRISTI CEMENT HOUSE (SADAR)"/>
        <s v="STEEL HOUSE"/>
        <s v="STEELS HOUSE"/>
        <s v="SUBAL MAHANTA"/>
        <s v="SUBH KARAN SINGHI (LA)"/>
        <s v="SUBHAM HARDWARE"/>
        <s v="SUBHAN ENTERPRISE"/>
        <s v="SUBHASH MALAKAR"/>
        <s v="SUBRATA SAHA"/>
        <s v="SUBRATA SINHA"/>
        <s v="SUDEB SHEAL"/>
        <s v="SUJIT HARDWARE"/>
        <s v="SUJIT KUMAR SAHA"/>
        <s v="SUJIT SEN"/>
        <s v="SULTAN ENTERPRISE"/>
        <s v="SUMAN ENTERPRISE (GHY)"/>
        <s v="SUMAN ENTERPRISES"/>
        <s v="SUMAN ENTERPRISES - PANCHGACHIA"/>
        <s v="SUMAN HARDWARE"/>
        <s v="SUMAN KRISHI KENDRA AND CEMENT AGEN"/>
        <s v="SUMITRA ENTERPRISE - JALPAIGURI"/>
        <s v="SUNDAR HARDWARE"/>
        <s v="SUNIL HARDWARE"/>
        <s v="SUNIL TRADING (BARSOI)"/>
        <s v="SUNIRMAL DAS"/>
        <s v="SUNITA ENTERPRISE"/>
        <s v="SUNITI ENTERPRISE"/>
        <s v="SUNITI TRADERS (SIL)"/>
        <s v="SUPER ENTERPRISES"/>
        <s v="SUPRIYA STORES"/>
        <s v="SURAVI ENTERPRISE"/>
        <s v="SURENDRA IRON &amp; STEEL"/>
        <s v="SUSHANTA CHANGMAI"/>
        <s v="SWAGAT TRADERS - DBR"/>
        <s v="SWASTIK HARDWARE STORE"/>
        <s v="SWASTIK IRON &amp; STEEL CENTER"/>
        <s v="SWASTIM HARDWARE"/>
        <s v="SWASTISHREE"/>
        <s v="SWASTY &amp; CO."/>
        <s v="SWURO ENTERPRISES (NLD)"/>
        <s v="T A TRADERS"/>
        <s v="T K ENTERPRISE"/>
        <s v="T R ENTERPRISE"/>
        <s v="T T ENTERPRISE (LEKABALI)"/>
        <s v="T.A. HARDWARE SHOP"/>
        <s v="T.D.PANGCHAK ENTERPRISE"/>
        <s v="T.D.TIMBER SHOP"/>
        <s v="T.N.CITIZEN STORE"/>
        <s v="TADO ENTERPRISE (AP NORTH)"/>
        <s v="TAGA ENTERPRISES"/>
        <s v="TAGGU ENTERPRISES"/>
        <s v="TAJ ENTERPRISE"/>
        <s v="TAJ LOUHA BHANDAR"/>
        <s v="TAJ TRADERS"/>
        <s v="TALUKDAR BROTHER INTER LOCKING &amp; TI"/>
        <s v="TALUKDAR HARDWARE (LA)"/>
        <s v="TANA ENTERPRISES"/>
        <s v="TANGLA STEEL HOUSE"/>
        <s v="TANISH ENTERPRISE"/>
        <s v="TANISHA ENTERPRISE"/>
        <s v="TANYA HARDWARE"/>
        <s v="TAPAN KUMAR RAY (SILCHAR)"/>
        <s v="TARA MARBLES - APN"/>
        <s v="TARANGAMOYEE TRADERS"/>
        <s v="TATAN ENTERPRISES"/>
        <s v="THAKUR AND SONS"/>
        <s v="THAKUR AND SONS - GAYGHAT"/>
        <s v="THAKUR TRADERS"/>
        <s v="THANGAL ENTERPRISES"/>
        <s v="THANGJING HARDWARE"/>
        <s v="THE ONE"/>
        <s v="TIGER STEEL AND HARDWARE"/>
        <s v="TIRUPATI BUILDERS (DRJG)"/>
        <s v="TIRUPATI ENTERPRISE - NLP"/>
        <s v="TIRUPATI IRON STORES"/>
        <s v="TIRUPATI STEELS"/>
        <s v="TIRUPATI TRADERS (LOWER ASSAM)"/>
        <s v="TRIPURA SUNDARI IRON BHANDAR"/>
        <s v="TRIPURESWARI BHANDER"/>
        <s v="TRIPURESWARI ENTERPRISE"/>
        <s v="TRIRATNA HARDWARE"/>
        <s v="TRIZA SANITATION"/>
        <s v="TUK TUK ENTERPRISES"/>
        <s v="TULSYAN CEMENT &amp; FERTILIZERS"/>
        <s v="TURANGA HARDWARE"/>
        <s v="TWINLILIS LYNGKHOI"/>
        <s v="U A TRADERS"/>
        <s v="U.K.H. ENTERPRISE"/>
        <s v="UKHONG FURNITURE AND DECOR"/>
        <s v="UMERAJ HARDWARE"/>
        <s v="UNITED HARDWARE (MANJA)"/>
        <s v="UPANBI CONTZ PRIVATE LIMITED"/>
        <s v="URMILA HARDWARE"/>
        <s v="USMAN HARDWARE &amp; ELECTRICAL"/>
        <s v="VAISHNAVI IRON &amp; STEELS"/>
        <s v="VANDANA BUILDING SOLUTION"/>
        <s v="VAUDE VILLE HARDWARE"/>
        <s v="VELI HARDWARE"/>
        <s v="VIJAY TRADERS - MATIHANI"/>
        <s v="VINOD ENTERPRISE - NLD"/>
        <s v="W PHAWA HARDWARE"/>
        <s v="WEAR ME OUT"/>
        <s v="WLB ENTERPRISES"/>
        <s v="WOODLAND CONSTRUCTION"/>
        <s v="YASH HARDWARE"/>
        <s v="YAYING ENTERPRISES (AP)"/>
        <s v="YUVNANDAN ENTERPRISES (RAJOUN)"/>
        <s v="Z ENTERPRISES"/>
        <s v="ZAHUATA CEMENT AGENCY"/>
        <s v="ZAMAN STORES"/>
        <s v="ZAMZO ENGINEERING, CONSTRUCTION AND"/>
        <s v="ZARBEN TRADERS - NLD"/>
        <s v="ZEESHAN HARDWARE (LA)"/>
        <s v="ZIRDO ENTERPRISE"/>
        <s v="ZIYAAN ENTERPRISE"/>
        <s v="ZR ENTERPRISE"/>
        <s v="ZUALTEA BUSINESS CENTRE"/>
      </sharedItems>
    </cacheField>
    <cacheField name="DOA" numFmtId="0">
      <sharedItems containsDate="1" containsMixedTypes="1" minDate="2005-01-31T00:00:00" maxDate="2025-01-29T00:00:00" count="1016">
        <d v="2005-01-31T00:00:00"/>
        <d v="2005-02-01T00:00:00"/>
        <d v="2005-02-02T00:00:00"/>
        <d v="2005-02-03T00:00:00"/>
        <d v="2005-02-04T00:00:00"/>
        <d v="2005-02-07T00:00:00"/>
        <d v="2005-02-12T00:00:00"/>
        <d v="2005-02-25T00:00:00"/>
        <d v="2005-03-05T00:00:00"/>
        <d v="2005-03-24T00:00:00"/>
        <d v="2005-04-01T00:00:00"/>
        <d v="2005-04-23T00:00:00"/>
        <d v="2005-05-18T00:00:00"/>
        <d v="2005-07-02T00:00:00"/>
        <d v="2005-07-27T00:00:00"/>
        <d v="2005-07-30T00:00:00"/>
        <d v="2005-08-01T00:00:00"/>
        <d v="2005-08-26T00:00:00"/>
        <d v="2005-09-14T00:00:00"/>
        <d v="2005-10-17T00:00:00"/>
        <d v="2005-10-19T00:00:00"/>
        <d v="2005-10-22T00:00:00"/>
        <d v="2005-10-29T00:00:00"/>
        <d v="2005-12-01T00:00:00"/>
        <d v="2006-01-24T00:00:00"/>
        <d v="2006-02-02T00:00:00"/>
        <d v="2006-02-20T00:00:00"/>
        <d v="2006-03-13T00:00:00"/>
        <d v="2006-05-04T00:00:00"/>
        <d v="2006-05-19T00:00:00"/>
        <d v="2006-07-06T00:00:00"/>
        <d v="2006-07-25T00:00:00"/>
        <d v="2006-08-10T00:00:00"/>
        <d v="2006-08-12T00:00:00"/>
        <d v="2006-09-16T00:00:00"/>
        <d v="2006-10-10T00:00:00"/>
        <d v="2006-10-11T00:00:00"/>
        <d v="2006-11-08T00:00:00"/>
        <d v="2006-12-06T00:00:00"/>
        <d v="2006-12-16T00:00:00"/>
        <d v="2006-12-22T00:00:00"/>
        <d v="2006-12-26T00:00:00"/>
        <d v="2007-01-11T00:00:00"/>
        <d v="2007-03-30T00:00:00"/>
        <d v="2007-04-12T00:00:00"/>
        <d v="2007-05-10T00:00:00"/>
        <d v="2007-05-18T00:00:00"/>
        <d v="2007-05-24T00:00:00"/>
        <d v="2007-06-24T00:00:00"/>
        <d v="2007-07-20T00:00:00"/>
        <d v="2007-08-18T00:00:00"/>
        <d v="2007-08-22T00:00:00"/>
        <d v="2007-08-30T00:00:00"/>
        <d v="2007-11-12T00:00:00"/>
        <d v="2007-11-16T00:00:00"/>
        <d v="2008-04-09T00:00:00"/>
        <d v="2008-04-24T00:00:00"/>
        <d v="2008-04-28T00:00:00"/>
        <d v="2008-06-10T00:00:00"/>
        <d v="2008-06-13T00:00:00"/>
        <d v="2008-10-22T00:00:00"/>
        <d v="2008-10-25T00:00:00"/>
        <d v="2009-02-11T00:00:00"/>
        <d v="2009-04-30T00:00:00"/>
        <d v="2009-05-25T00:00:00"/>
        <d v="2009-05-28T00:00:00"/>
        <d v="2009-05-30T00:00:00"/>
        <d v="2009-06-08T00:00:00"/>
        <d v="2009-07-02T00:00:00"/>
        <d v="2009-07-17T00:00:00"/>
        <d v="2009-07-30T00:00:00"/>
        <d v="2009-08-05T00:00:00"/>
        <d v="2009-08-29T00:00:00"/>
        <d v="2009-09-25T00:00:00"/>
        <d v="2009-10-15T00:00:00"/>
        <d v="2009-10-29T00:00:00"/>
        <d v="2009-12-29T00:00:00"/>
        <d v="2010-01-18T00:00:00"/>
        <d v="2010-04-07T00:00:00"/>
        <d v="2010-07-02T00:00:00"/>
        <d v="2010-07-12T00:00:00"/>
        <d v="2010-07-14T00:00:00"/>
        <d v="2010-07-29T00:00:00"/>
        <d v="2010-08-18T00:00:00"/>
        <d v="2010-08-21T00:00:00"/>
        <d v="2010-11-23T00:00:00"/>
        <d v="2011-01-17T00:00:00"/>
        <d v="2011-02-09T00:00:00"/>
        <d v="2011-02-23T00:00:00"/>
        <d v="2011-03-12T00:00:00"/>
        <d v="2011-04-04T00:00:00"/>
        <d v="2011-04-07T00:00:00"/>
        <d v="2011-04-22T00:00:00"/>
        <d v="2011-05-03T00:00:00"/>
        <d v="2011-05-06T00:00:00"/>
        <d v="2011-05-09T00:00:00"/>
        <d v="2011-05-13T00:00:00"/>
        <d v="2011-06-17T00:00:00"/>
        <d v="2011-07-08T00:00:00"/>
        <d v="2011-07-16T00:00:00"/>
        <d v="2011-09-08T00:00:00"/>
        <d v="2011-09-13T00:00:00"/>
        <d v="2011-09-16T00:00:00"/>
        <d v="2011-09-21T00:00:00"/>
        <d v="2011-09-28T00:00:00"/>
        <d v="2011-09-30T00:00:00"/>
        <d v="2011-10-10T00:00:00"/>
        <d v="2011-10-14T00:00:00"/>
        <d v="2011-10-20T00:00:00"/>
        <d v="2011-11-28T00:00:00"/>
        <d v="2011-11-29T00:00:00"/>
        <d v="2011-12-08T00:00:00"/>
        <d v="2011-12-29T00:00:00"/>
        <d v="2012-01-17T00:00:00"/>
        <d v="2012-02-03T00:00:00"/>
        <d v="2012-02-04T00:00:00"/>
        <d v="2012-03-14T00:00:00"/>
        <d v="2012-03-18T00:00:00"/>
        <d v="2012-04-19T00:00:00"/>
        <d v="2012-05-08T00:00:00"/>
        <d v="2012-05-09T00:00:00"/>
        <d v="2012-05-12T00:00:00"/>
        <d v="2012-05-22T00:00:00"/>
        <d v="2012-05-25T00:00:00"/>
        <d v="2012-06-11T00:00:00"/>
        <d v="2012-06-20T00:00:00"/>
        <d v="2012-07-02T00:00:00"/>
        <d v="2012-07-07T00:00:00"/>
        <d v="2012-07-12T00:00:00"/>
        <d v="2012-07-19T00:00:00"/>
        <d v="2012-08-11T00:00:00"/>
        <d v="2012-08-14T00:00:00"/>
        <d v="2012-08-25T00:00:00"/>
        <d v="2012-09-05T00:00:00"/>
        <d v="2012-09-16T00:00:00"/>
        <d v="2012-10-04T00:00:00"/>
        <d v="2012-10-25T00:00:00"/>
        <d v="2012-10-26T00:00:00"/>
        <d v="2012-10-30T00:00:00"/>
        <d v="2012-11-02T00:00:00"/>
        <d v="2012-11-20T00:00:00"/>
        <d v="2012-11-21T00:00:00"/>
        <d v="2012-11-30T00:00:00"/>
        <d v="2012-12-05T00:00:00"/>
        <d v="2012-12-13T00:00:00"/>
        <d v="2012-12-15T00:00:00"/>
        <d v="2012-12-18T00:00:00"/>
        <d v="2012-12-20T00:00:00"/>
        <d v="2013-01-15T00:00:00"/>
        <d v="2013-01-23T00:00:00"/>
        <d v="2013-01-28T00:00:00"/>
        <d v="2013-01-29T00:00:00"/>
        <d v="2013-01-30T00:00:00"/>
        <d v="2013-02-18T00:00:00"/>
        <d v="2013-03-07T00:00:00"/>
        <d v="2013-03-08T00:00:00"/>
        <d v="2013-03-19T00:00:00"/>
        <d v="2013-04-08T00:00:00"/>
        <d v="2013-04-22T00:00:00"/>
        <d v="2013-05-03T00:00:00"/>
        <d v="2013-05-04T00:00:00"/>
        <d v="2013-05-06T00:00:00"/>
        <d v="2013-05-07T00:00:00"/>
        <d v="2013-05-09T00:00:00"/>
        <d v="2013-05-14T00:00:00"/>
        <d v="2013-05-17T00:00:00"/>
        <d v="2013-05-22T00:00:00"/>
        <d v="2013-05-28T00:00:00"/>
        <d v="2013-06-11T00:00:00"/>
        <d v="2013-06-13T00:00:00"/>
        <d v="2013-06-24T00:00:00"/>
        <d v="2013-07-02T00:00:00"/>
        <d v="2013-07-09T00:00:00"/>
        <d v="2013-07-15T00:00:00"/>
        <d v="2013-07-20T00:00:00"/>
        <d v="2013-07-24T00:00:00"/>
        <d v="2013-07-27T00:00:00"/>
        <d v="2013-07-31T00:00:00"/>
        <d v="2013-08-02T00:00:00"/>
        <d v="2013-08-07T00:00:00"/>
        <d v="2013-08-12T00:00:00"/>
        <d v="2013-08-13T00:00:00"/>
        <d v="2013-08-19T00:00:00"/>
        <d v="2013-09-06T00:00:00"/>
        <d v="2013-09-10T00:00:00"/>
        <d v="2013-09-19T00:00:00"/>
        <d v="2013-09-20T00:00:00"/>
        <d v="2013-09-24T00:00:00"/>
        <d v="2013-09-26T00:00:00"/>
        <d v="2013-09-30T00:00:00"/>
        <d v="2013-10-07T00:00:00"/>
        <d v="2013-10-09T00:00:00"/>
        <d v="2013-10-15T00:00:00"/>
        <d v="2013-10-26T00:00:00"/>
        <d v="2013-10-31T00:00:00"/>
        <d v="2013-12-13T00:00:00"/>
        <d v="2013-12-30T00:00:00"/>
        <d v="2014-01-06T00:00:00"/>
        <d v="2014-01-09T00:00:00"/>
        <d v="2014-01-21T00:00:00"/>
        <d v="2014-02-06T00:00:00"/>
        <d v="2014-02-17T00:00:00"/>
        <d v="2014-02-18T00:00:00"/>
        <d v="2014-02-22T00:00:00"/>
        <d v="2014-02-28T00:00:00"/>
        <d v="2014-03-03T00:00:00"/>
        <d v="2014-03-19T00:00:00"/>
        <d v="2014-03-21T00:00:00"/>
        <d v="2014-03-22T00:00:00"/>
        <d v="2014-04-03T00:00:00"/>
        <d v="2014-04-08T00:00:00"/>
        <d v="2014-04-17T00:00:00"/>
        <d v="2014-04-29T00:00:00"/>
        <d v="2014-05-07T00:00:00"/>
        <d v="2014-05-09T00:00:00"/>
        <d v="2014-06-01T00:00:00"/>
        <d v="2014-06-12T00:00:00"/>
        <d v="2014-06-24T00:00:00"/>
        <d v="2014-06-26T00:00:00"/>
        <d v="2014-06-27T00:00:00"/>
        <d v="2014-06-28T00:00:00"/>
        <d v="2014-07-03T00:00:00"/>
        <d v="2014-07-14T00:00:00"/>
        <d v="2014-07-17T00:00:00"/>
        <d v="2014-07-28T00:00:00"/>
        <d v="2014-08-05T00:00:00"/>
        <d v="2014-08-18T00:00:00"/>
        <d v="2014-08-19T00:00:00"/>
        <d v="2014-08-29T00:00:00"/>
        <d v="2014-09-10T00:00:00"/>
        <d v="2014-09-16T00:00:00"/>
        <d v="2014-09-17T00:00:00"/>
        <d v="2014-09-18T00:00:00"/>
        <d v="2014-09-30T00:00:00"/>
        <d v="2014-10-01T00:00:00"/>
        <d v="2014-10-13T00:00:00"/>
        <d v="2014-10-15T00:00:00"/>
        <d v="2014-10-22T00:00:00"/>
        <d v="2014-10-28T00:00:00"/>
        <d v="2014-11-19T00:00:00"/>
        <d v="2014-11-22T00:00:00"/>
        <d v="2014-11-24T00:00:00"/>
        <d v="2014-11-28T00:00:00"/>
        <d v="2014-12-17T00:00:00"/>
        <d v="2014-12-22T00:00:00"/>
        <d v="2015-01-13T00:00:00"/>
        <d v="2015-01-16T00:00:00"/>
        <d v="2015-01-24T00:00:00"/>
        <d v="2015-01-28T00:00:00"/>
        <d v="2015-02-09T00:00:00"/>
        <d v="2015-02-13T00:00:00"/>
        <d v="2015-02-24T00:00:00"/>
        <d v="2015-03-11T00:00:00"/>
        <d v="2015-03-18T00:00:00"/>
        <d v="2015-04-02T00:00:00"/>
        <d v="2015-04-03T00:00:00"/>
        <d v="2015-04-08T00:00:00"/>
        <d v="2015-04-13T00:00:00"/>
        <d v="2015-04-16T00:00:00"/>
        <d v="2015-04-22T00:00:00"/>
        <d v="2015-04-29T00:00:00"/>
        <d v="2015-04-30T00:00:00"/>
        <d v="2015-05-11T00:00:00"/>
        <d v="2015-05-15T00:00:00"/>
        <d v="2015-05-16T00:00:00"/>
        <d v="2015-05-22T00:00:00"/>
        <d v="2015-06-19T00:00:00"/>
        <d v="2015-06-25T00:00:00"/>
        <d v="2015-06-30T00:00:00"/>
        <d v="2015-07-03T00:00:00"/>
        <d v="2015-07-10T00:00:00"/>
        <d v="2015-07-15T00:00:00"/>
        <d v="2015-07-29T00:00:00"/>
        <d v="2015-07-31T00:00:00"/>
        <d v="2015-08-04T00:00:00"/>
        <d v="2015-08-06T00:00:00"/>
        <d v="2015-08-07T00:00:00"/>
        <d v="2015-08-12T00:00:00"/>
        <d v="2015-08-27T00:00:00"/>
        <d v="2015-09-07T00:00:00"/>
        <d v="2015-09-10T00:00:00"/>
        <d v="2015-10-03T00:00:00"/>
        <d v="2015-10-05T00:00:00"/>
        <d v="2015-10-09T00:00:00"/>
        <d v="2015-10-30T00:00:00"/>
        <d v="2015-11-17T00:00:00"/>
        <d v="2015-11-24T00:00:00"/>
        <d v="2015-12-01T00:00:00"/>
        <d v="2015-12-05T00:00:00"/>
        <d v="2015-12-08T00:00:00"/>
        <d v="2015-12-26T00:00:00"/>
        <d v="2015-12-29T00:00:00"/>
        <d v="2016-01-04T00:00:00"/>
        <d v="2016-01-19T00:00:00"/>
        <d v="2016-01-28T00:00:00"/>
        <d v="2016-02-05T00:00:00"/>
        <d v="2016-02-17T00:00:00"/>
        <d v="2016-03-02T00:00:00"/>
        <d v="2016-03-16T00:00:00"/>
        <d v="2016-03-19T00:00:00"/>
        <d v="2016-04-05T00:00:00"/>
        <d v="2016-04-12T00:00:00"/>
        <d v="2016-04-23T00:00:00"/>
        <d v="2016-04-25T00:00:00"/>
        <d v="2016-04-27T00:00:00"/>
        <d v="2016-05-16T00:00:00"/>
        <d v="2016-05-20T00:00:00"/>
        <d v="2016-06-01T00:00:00"/>
        <d v="2016-06-03T00:00:00"/>
        <d v="2016-06-07T00:00:00"/>
        <d v="2016-06-18T00:00:00"/>
        <d v="2016-06-21T00:00:00"/>
        <d v="2016-07-07T00:00:00"/>
        <d v="2016-07-12T00:00:00"/>
        <d v="2016-07-22T00:00:00"/>
        <d v="2016-07-23T00:00:00"/>
        <d v="2016-07-29T00:00:00"/>
        <d v="2016-08-19T00:00:00"/>
        <d v="2016-08-24T00:00:00"/>
        <d v="2016-09-08T00:00:00"/>
        <d v="2016-09-13T00:00:00"/>
        <d v="2016-09-14T00:00:00"/>
        <d v="2016-09-21T00:00:00"/>
        <d v="2016-10-05T00:00:00"/>
        <d v="2016-10-28T00:00:00"/>
        <d v="2016-11-14T00:00:00"/>
        <d v="2016-11-19T00:00:00"/>
        <d v="2016-11-23T00:00:00"/>
        <d v="2016-11-29T00:00:00"/>
        <d v="2016-12-09T00:00:00"/>
        <d v="2016-12-20T00:00:00"/>
        <d v="2016-12-21T00:00:00"/>
        <d v="2016-12-27T00:00:00"/>
        <d v="2016-12-28T00:00:00"/>
        <d v="2017-01-04T00:00:00"/>
        <d v="2017-01-10T00:00:00"/>
        <d v="2017-01-11T00:00:00"/>
        <d v="2017-01-21T00:00:00"/>
        <d v="2017-01-24T00:00:00"/>
        <d v="2017-01-27T00:00:00"/>
        <d v="2017-01-31T00:00:00"/>
        <d v="2017-03-01T00:00:00"/>
        <d v="2017-03-09T00:00:00"/>
        <d v="2017-03-20T00:00:00"/>
        <d v="2017-03-28T00:00:00"/>
        <d v="2017-04-01T00:00:00"/>
        <d v="2017-04-05T00:00:00"/>
        <d v="2017-04-17T00:00:00"/>
        <d v="2017-04-19T00:00:00"/>
        <d v="2017-04-20T00:00:00"/>
        <d v="2017-04-24T00:00:00"/>
        <d v="2017-05-02T00:00:00"/>
        <d v="2017-05-09T00:00:00"/>
        <d v="2017-05-11T00:00:00"/>
        <d v="2017-05-15T00:00:00"/>
        <d v="2017-05-23T00:00:00"/>
        <d v="2017-05-29T00:00:00"/>
        <d v="2017-06-03T00:00:00"/>
        <d v="2017-06-15T00:00:00"/>
        <d v="2017-06-19T00:00:00"/>
        <d v="2017-06-22T00:00:00"/>
        <d v="2017-06-23T00:00:00"/>
        <d v="2017-06-28T00:00:00"/>
        <d v="2017-07-05T00:00:00"/>
        <d v="2017-07-12T00:00:00"/>
        <d v="2017-07-13T00:00:00"/>
        <d v="2017-07-19T00:00:00"/>
        <d v="2017-07-29T00:00:00"/>
        <d v="2017-08-08T00:00:00"/>
        <d v="2017-08-19T00:00:00"/>
        <d v="2017-08-23T00:00:00"/>
        <d v="2017-08-30T00:00:00"/>
        <d v="2017-09-02T00:00:00"/>
        <d v="2017-09-13T00:00:00"/>
        <d v="2017-09-15T00:00:00"/>
        <d v="2017-10-06T00:00:00"/>
        <d v="2017-10-13T00:00:00"/>
        <d v="2017-10-23T00:00:00"/>
        <d v="2017-10-25T00:00:00"/>
        <d v="2017-10-30T00:00:00"/>
        <d v="2017-11-11T00:00:00"/>
        <d v="2017-11-13T00:00:00"/>
        <d v="2017-11-15T00:00:00"/>
        <d v="2017-11-22T00:00:00"/>
        <d v="2017-11-24T00:00:00"/>
        <d v="2017-11-27T00:00:00"/>
        <d v="2017-11-29T00:00:00"/>
        <d v="2017-12-19T00:00:00"/>
        <d v="2017-12-20T00:00:00"/>
        <d v="2017-12-22T00:00:00"/>
        <d v="2017-12-30T00:00:00"/>
        <d v="2018-01-09T00:00:00"/>
        <d v="2018-01-11T00:00:00"/>
        <d v="2018-01-12T00:00:00"/>
        <d v="2018-01-17T00:00:00"/>
        <d v="2018-01-31T00:00:00"/>
        <d v="2018-02-01T00:00:00"/>
        <d v="2018-02-03T00:00:00"/>
        <d v="2018-02-16T00:00:00"/>
        <d v="2018-02-23T00:00:00"/>
        <d v="2018-03-10T00:00:00"/>
        <d v="2018-03-12T00:00:00"/>
        <d v="2018-03-14T00:00:00"/>
        <d v="2018-04-03T00:00:00"/>
        <d v="2018-04-17T00:00:00"/>
        <d v="2018-04-18T00:00:00"/>
        <d v="2018-04-19T00:00:00"/>
        <d v="2018-04-26T00:00:00"/>
        <d v="2018-04-27T00:00:00"/>
        <d v="2018-05-10T00:00:00"/>
        <d v="2018-05-12T00:00:00"/>
        <d v="2018-05-15T00:00:00"/>
        <d v="2018-05-17T00:00:00"/>
        <d v="2018-05-19T00:00:00"/>
        <d v="2018-05-21T00:00:00"/>
        <d v="2018-05-22T00:00:00"/>
        <d v="2018-05-26T00:00:00"/>
        <d v="2018-06-01T00:00:00"/>
        <d v="2018-06-04T00:00:00"/>
        <d v="2018-06-05T00:00:00"/>
        <d v="2018-06-07T00:00:00"/>
        <d v="2018-06-08T00:00:00"/>
        <d v="2018-06-12T00:00:00"/>
        <d v="2018-06-25T00:00:00"/>
        <d v="2018-07-01T00:00:00"/>
        <d v="2018-07-07T00:00:00"/>
        <d v="2018-07-13T00:00:00"/>
        <d v="2018-07-14T00:00:00"/>
        <d v="2018-07-24T00:00:00"/>
        <d v="2018-08-01T00:00:00"/>
        <d v="2018-08-03T00:00:00"/>
        <d v="2018-08-07T00:00:00"/>
        <d v="2018-08-14T00:00:00"/>
        <d v="2018-08-16T00:00:00"/>
        <d v="2018-08-21T00:00:00"/>
        <d v="2018-08-22T00:00:00"/>
        <d v="2018-08-25T00:00:00"/>
        <d v="2018-08-27T00:00:00"/>
        <d v="2018-09-01T00:00:00"/>
        <d v="2018-09-08T00:00:00"/>
        <d v="2018-09-14T00:00:00"/>
        <d v="2018-09-17T00:00:00"/>
        <d v="2018-10-05T00:00:00"/>
        <d v="2018-10-06T00:00:00"/>
        <d v="2018-10-08T00:00:00"/>
        <d v="2018-10-09T00:00:00"/>
        <d v="2018-10-16T00:00:00"/>
        <d v="2018-10-24T00:00:00"/>
        <d v="2018-11-06T00:00:00"/>
        <d v="2018-11-10T00:00:00"/>
        <d v="2018-11-15T00:00:00"/>
        <d v="2018-11-17T00:00:00"/>
        <d v="2018-11-20T00:00:00"/>
        <d v="2018-11-22T00:00:00"/>
        <d v="2018-11-26T00:00:00"/>
        <d v="2018-12-05T00:00:00"/>
        <d v="2018-12-18T00:00:00"/>
        <d v="2018-12-20T00:00:00"/>
        <d v="2018-12-21T00:00:00"/>
        <d v="2018-12-26T00:00:00"/>
        <d v="2019-01-02T00:00:00"/>
        <d v="2019-01-05T00:00:00"/>
        <d v="2019-01-11T00:00:00"/>
        <d v="2019-01-14T00:00:00"/>
        <d v="2019-01-16T00:00:00"/>
        <d v="2019-01-28T00:00:00"/>
        <d v="2019-01-29T00:00:00"/>
        <d v="2019-01-30T00:00:00"/>
        <d v="2019-02-07T00:00:00"/>
        <d v="2019-02-18T00:00:00"/>
        <d v="2019-03-01T00:00:00"/>
        <d v="2019-03-06T00:00:00"/>
        <d v="2019-03-09T00:00:00"/>
        <d v="2019-03-16T00:00:00"/>
        <d v="2019-03-25T00:00:00"/>
        <d v="2019-04-01T00:00:00"/>
        <d v="2019-04-06T00:00:00"/>
        <d v="2019-04-11T00:00:00"/>
        <d v="2019-04-13T00:00:00"/>
        <d v="2019-04-26T00:00:00"/>
        <d v="2019-04-27T00:00:00"/>
        <d v="2019-04-29T00:00:00"/>
        <d v="2019-05-01T00:00:00"/>
        <d v="2019-05-02T00:00:00"/>
        <d v="2019-05-04T00:00:00"/>
        <d v="2019-05-15T00:00:00"/>
        <d v="2019-05-16T00:00:00"/>
        <d v="2019-05-18T00:00:00"/>
        <d v="2019-05-21T00:00:00"/>
        <d v="2019-05-24T00:00:00"/>
        <d v="2019-05-27T00:00:00"/>
        <d v="2019-05-29T00:00:00"/>
        <d v="2019-05-31T00:00:00"/>
        <d v="2019-06-06T00:00:00"/>
        <d v="2019-06-07T00:00:00"/>
        <d v="2019-06-13T00:00:00"/>
        <d v="2019-06-17T00:00:00"/>
        <d v="2019-06-22T00:00:00"/>
        <d v="2019-06-26T00:00:00"/>
        <d v="2019-06-27T00:00:00"/>
        <d v="2019-07-01T00:00:00"/>
        <d v="2019-07-02T00:00:00"/>
        <d v="2019-07-06T00:00:00"/>
        <d v="2019-07-08T00:00:00"/>
        <d v="2019-07-29T00:00:00"/>
        <d v="2019-08-09T00:00:00"/>
        <d v="2019-08-10T00:00:00"/>
        <d v="2019-08-13T00:00:00"/>
        <d v="2019-08-21T00:00:00"/>
        <d v="2019-08-23T00:00:00"/>
        <d v="2019-08-26T00:00:00"/>
        <d v="2019-08-29T00:00:00"/>
        <d v="2019-09-03T00:00:00"/>
        <d v="2019-09-07T00:00:00"/>
        <d v="2019-09-09T00:00:00"/>
        <d v="2019-09-10T00:00:00"/>
        <d v="2019-09-12T00:00:00"/>
        <d v="2019-09-13T00:00:00"/>
        <d v="2019-09-26T00:00:00"/>
        <d v="2019-09-27T00:00:00"/>
        <d v="2019-10-04T00:00:00"/>
        <d v="2019-10-11T00:00:00"/>
        <d v="2019-10-16T00:00:00"/>
        <d v="2019-10-17T00:00:00"/>
        <d v="2019-11-05T00:00:00"/>
        <d v="2019-11-07T00:00:00"/>
        <d v="2019-11-08T00:00:00"/>
        <d v="2019-11-18T00:00:00"/>
        <d v="2019-11-19T00:00:00"/>
        <d v="2019-11-21T00:00:00"/>
        <d v="2019-11-22T00:00:00"/>
        <d v="2019-11-26T00:00:00"/>
        <d v="2019-12-02T00:00:00"/>
        <d v="2019-12-05T00:00:00"/>
        <d v="2019-12-06T00:00:00"/>
        <d v="2019-12-07T00:00:00"/>
        <d v="2019-12-10T00:00:00"/>
        <d v="2019-12-18T00:00:00"/>
        <d v="2019-12-20T00:00:00"/>
        <d v="2019-12-26T00:00:00"/>
        <d v="2020-01-02T00:00:00"/>
        <d v="2020-01-07T00:00:00"/>
        <d v="2020-01-13T00:00:00"/>
        <d v="2020-01-18T00:00:00"/>
        <d v="2020-02-01T00:00:00"/>
        <d v="2020-02-06T00:00:00"/>
        <d v="2020-02-14T00:00:00"/>
        <d v="2020-02-15T00:00:00"/>
        <d v="2020-02-19T00:00:00"/>
        <d v="2020-02-21T00:00:00"/>
        <d v="2020-02-22T00:00:00"/>
        <d v="2020-02-25T00:00:00"/>
        <d v="2020-02-26T00:00:00"/>
        <d v="2020-03-03T00:00:00"/>
        <d v="2020-03-04T00:00:00"/>
        <d v="2020-03-09T00:00:00"/>
        <d v="2020-03-16T00:00:00"/>
        <d v="2020-03-21T00:00:00"/>
        <d v="2020-05-01T00:00:00"/>
        <d v="2020-05-05T00:00:00"/>
        <d v="2020-05-08T00:00:00"/>
        <d v="2020-05-09T00:00:00"/>
        <d v="2020-05-18T00:00:00"/>
        <d v="2020-05-20T00:00:00"/>
        <d v="2020-05-24T00:00:00"/>
        <d v="2020-05-26T00:00:00"/>
        <d v="2020-05-29T00:00:00"/>
        <d v="2020-05-30T00:00:00"/>
        <d v="2020-05-31T00:00:00"/>
        <d v="2020-06-02T00:00:00"/>
        <d v="2020-06-05T00:00:00"/>
        <d v="2020-06-10T00:00:00"/>
        <d v="2020-06-19T00:00:00"/>
        <d v="2020-06-20T00:00:00"/>
        <d v="2020-06-22T00:00:00"/>
        <d v="2020-06-24T00:00:00"/>
        <d v="2020-06-26T00:00:00"/>
        <d v="2020-07-06T00:00:00"/>
        <d v="2020-07-18T00:00:00"/>
        <d v="2020-07-24T00:00:00"/>
        <d v="2020-07-29T00:00:00"/>
        <d v="2020-08-06T00:00:00"/>
        <d v="2020-08-07T00:00:00"/>
        <d v="2020-08-11T00:00:00"/>
        <d v="2020-08-17T00:00:00"/>
        <d v="2020-08-21T00:00:00"/>
        <d v="2020-08-24T00:00:00"/>
        <d v="2020-08-25T00:00:00"/>
        <d v="2020-08-27T00:00:00"/>
        <d v="2020-09-10T00:00:00"/>
        <d v="2020-09-18T00:00:00"/>
        <d v="2020-09-22T00:00:00"/>
        <d v="2020-09-30T00:00:00"/>
        <d v="2020-10-03T00:00:00"/>
        <d v="2020-10-06T00:00:00"/>
        <d v="2020-10-13T00:00:00"/>
        <d v="2020-10-19T00:00:00"/>
        <d v="2020-10-22T00:00:00"/>
        <d v="2020-10-30T00:00:00"/>
        <d v="2020-11-01T00:00:00"/>
        <d v="2020-11-04T00:00:00"/>
        <d v="2020-11-05T00:00:00"/>
        <d v="2020-11-09T00:00:00"/>
        <d v="2020-11-10T00:00:00"/>
        <d v="2020-11-12T00:00:00"/>
        <d v="2020-11-18T00:00:00"/>
        <d v="2020-11-19T00:00:00"/>
        <d v="2020-11-28T00:00:00"/>
        <d v="2020-12-14T00:00:00"/>
        <d v="2020-12-16T00:00:00"/>
        <d v="2020-12-23T00:00:00"/>
        <d v="2020-12-26T00:00:00"/>
        <d v="2020-12-29T00:00:00"/>
        <d v="2021-01-01T00:00:00"/>
        <d v="2021-01-05T00:00:00"/>
        <d v="2021-01-06T00:00:00"/>
        <d v="2021-01-08T00:00:00"/>
        <d v="2021-01-12T00:00:00"/>
        <d v="2021-01-19T00:00:00"/>
        <d v="2021-02-01T00:00:00"/>
        <d v="2021-02-03T00:00:00"/>
        <d v="2021-02-05T00:00:00"/>
        <d v="2021-02-08T00:00:00"/>
        <d v="2021-02-13T00:00:00"/>
        <d v="2021-02-20T00:00:00"/>
        <d v="2021-03-01T00:00:00"/>
        <d v="2021-03-02T00:00:00"/>
        <d v="2021-03-09T00:00:00"/>
        <d v="2021-03-12T00:00:00"/>
        <d v="2021-03-15T00:00:00"/>
        <d v="2021-03-16T00:00:00"/>
        <d v="2021-04-05T00:00:00"/>
        <d v="2021-04-10T00:00:00"/>
        <d v="2021-04-16T00:00:00"/>
        <d v="2021-04-19T00:00:00"/>
        <d v="2021-04-22T00:00:00"/>
        <d v="2021-04-23T00:00:00"/>
        <d v="2021-05-05T00:00:00"/>
        <d v="2021-05-07T00:00:00"/>
        <d v="2021-05-19T00:00:00"/>
        <d v="2021-05-21T00:00:00"/>
        <d v="2021-05-27T00:00:00"/>
        <d v="2021-06-19T00:00:00"/>
        <d v="2021-06-22T00:00:00"/>
        <d v="2021-06-29T00:00:00"/>
        <d v="2021-06-30T00:00:00"/>
        <d v="2021-07-03T00:00:00"/>
        <d v="2021-07-10T00:00:00"/>
        <d v="2021-07-15T00:00:00"/>
        <d v="2021-07-19T00:00:00"/>
        <d v="2021-07-21T00:00:00"/>
        <d v="2021-07-27T00:00:00"/>
        <d v="2021-07-28T00:00:00"/>
        <d v="2021-08-05T00:00:00"/>
        <d v="2021-08-07T00:00:00"/>
        <d v="2021-08-11T00:00:00"/>
        <d v="2021-08-14T00:00:00"/>
        <d v="2021-08-30T00:00:00"/>
        <d v="2021-09-02T00:00:00"/>
        <d v="2021-09-07T00:00:00"/>
        <d v="2021-09-13T00:00:00"/>
        <d v="2021-09-20T00:00:00"/>
        <d v="2021-09-23T00:00:00"/>
        <d v="2021-09-25T00:00:00"/>
        <d v="2021-09-28T00:00:00"/>
        <d v="2021-09-29T00:00:00"/>
        <d v="2021-10-04T00:00:00"/>
        <d v="2021-10-05T00:00:00"/>
        <d v="2021-10-09T00:00:00"/>
        <d v="2021-10-12T00:00:00"/>
        <d v="2021-10-19T00:00:00"/>
        <d v="2021-10-25T00:00:00"/>
        <d v="2021-10-26T00:00:00"/>
        <d v="2021-11-01T00:00:00"/>
        <d v="2021-11-03T00:00:00"/>
        <d v="2021-11-09T00:00:00"/>
        <d v="2021-11-22T00:00:00"/>
        <d v="2021-11-27T00:00:00"/>
        <d v="2021-11-30T00:00:00"/>
        <d v="2021-12-01T00:00:00"/>
        <d v="2021-12-02T00:00:00"/>
        <d v="2021-12-03T00:00:00"/>
        <d v="2021-12-07T00:00:00"/>
        <d v="2021-12-09T00:00:00"/>
        <d v="2021-12-13T00:00:00"/>
        <d v="2021-12-24T00:00:00"/>
        <d v="2021-12-27T00:00:00"/>
        <d v="2021-12-29T00:00:00"/>
        <d v="2021-12-30T00:00:00"/>
        <d v="2022-01-04T00:00:00"/>
        <d v="2022-01-08T00:00:00"/>
        <d v="2022-01-13T00:00:00"/>
        <d v="2022-01-18T00:00:00"/>
        <d v="2022-01-21T00:00:00"/>
        <d v="2022-01-24T00:00:00"/>
        <d v="2022-01-31T00:00:00"/>
        <d v="2022-02-05T00:00:00"/>
        <d v="2022-02-09T00:00:00"/>
        <d v="2022-02-10T00:00:00"/>
        <d v="2022-02-11T00:00:00"/>
        <d v="2022-02-16T00:00:00"/>
        <d v="2022-02-22T00:00:00"/>
        <d v="2022-02-23T00:00:00"/>
        <d v="2022-02-24T00:00:00"/>
        <d v="2022-02-25T00:00:00"/>
        <d v="2022-03-01T00:00:00"/>
        <d v="2022-03-03T00:00:00"/>
        <d v="2022-03-05T00:00:00"/>
        <d v="2022-03-07T00:00:00"/>
        <d v="2022-03-08T00:00:00"/>
        <d v="2022-03-14T00:00:00"/>
        <d v="2022-03-15T00:00:00"/>
        <d v="2022-03-16T00:00:00"/>
        <d v="2022-03-23T00:00:00"/>
        <d v="2022-04-13T00:00:00"/>
        <d v="2022-04-20T00:00:00"/>
        <d v="2022-04-27T00:00:00"/>
        <d v="2022-05-04T00:00:00"/>
        <d v="2022-05-10T00:00:00"/>
        <d v="2022-05-11T00:00:00"/>
        <d v="2022-05-13T00:00:00"/>
        <d v="2022-05-18T00:00:00"/>
        <d v="2022-05-19T00:00:00"/>
        <d v="2022-05-20T00:00:00"/>
        <d v="2022-05-23T00:00:00"/>
        <d v="2022-05-25T00:00:00"/>
        <d v="2022-05-26T00:00:00"/>
        <d v="2022-05-30T00:00:00"/>
        <d v="2022-06-07T00:00:00"/>
        <d v="2022-06-09T00:00:00"/>
        <d v="2022-06-15T00:00:00"/>
        <d v="2022-06-20T00:00:00"/>
        <d v="2022-06-24T00:00:00"/>
        <d v="2022-06-25T00:00:00"/>
        <d v="2022-06-26T00:00:00"/>
        <d v="2022-06-27T00:00:00"/>
        <d v="2022-06-28T00:00:00"/>
        <d v="2022-06-29T00:00:00"/>
        <d v="2022-07-02T00:00:00"/>
        <d v="2022-07-13T00:00:00"/>
        <d v="2022-07-16T00:00:00"/>
        <d v="2022-07-18T00:00:00"/>
        <d v="2022-07-21T00:00:00"/>
        <d v="2022-07-22T00:00:00"/>
        <d v="2022-07-25T00:00:00"/>
        <d v="2022-07-26T00:00:00"/>
        <d v="2022-07-30T00:00:00"/>
        <d v="2022-08-20T00:00:00"/>
        <d v="2022-08-25T00:00:00"/>
        <d v="2022-08-26T00:00:00"/>
        <d v="2022-08-31T00:00:00"/>
        <d v="2022-09-14T00:00:00"/>
        <d v="2022-09-26T00:00:00"/>
        <d v="2022-09-28T00:00:00"/>
        <d v="2022-09-30T00:00:00"/>
        <d v="2022-10-11T00:00:00"/>
        <d v="2022-10-13T00:00:00"/>
        <d v="2022-10-31T00:00:00"/>
        <d v="2022-11-03T00:00:00"/>
        <d v="2022-11-08T00:00:00"/>
        <d v="2022-11-22T00:00:00"/>
        <d v="2022-11-28T00:00:00"/>
        <d v="2022-11-30T00:00:00"/>
        <d v="2022-12-08T00:00:00"/>
        <d v="2022-12-12T00:00:00"/>
        <d v="2022-12-16T00:00:00"/>
        <d v="2022-12-19T00:00:00"/>
        <d v="2022-12-20T00:00:00"/>
        <d v="2022-12-21T00:00:00"/>
        <d v="2022-12-23T00:00:00"/>
        <d v="2022-12-27T00:00:00"/>
        <d v="2022-12-28T00:00:00"/>
        <d v="2022-12-29T00:00:00"/>
        <d v="2022-12-31T00:00:00"/>
        <d v="2023-01-04T00:00:00"/>
        <d v="2023-01-09T00:00:00"/>
        <d v="2023-01-10T00:00:00"/>
        <d v="2023-01-11T00:00:00"/>
        <d v="2023-01-13T00:00:00"/>
        <d v="2023-01-16T00:00:00"/>
        <d v="2023-01-18T00:00:00"/>
        <d v="2023-01-19T00:00:00"/>
        <d v="2023-01-23T00:00:00"/>
        <d v="2023-01-24T00:00:00"/>
        <d v="2023-01-25T00:00:00"/>
        <d v="2023-01-27T00:00:00"/>
        <d v="2023-01-31T00:00:00"/>
        <d v="2023-02-02T00:00:00"/>
        <d v="2023-02-04T00:00:00"/>
        <d v="2023-02-08T00:00:00"/>
        <d v="2023-02-09T00:00:00"/>
        <d v="2023-02-14T00:00:00"/>
        <d v="2023-02-18T00:00:00"/>
        <d v="2023-02-20T00:00:00"/>
        <d v="2023-02-21T00:00:00"/>
        <d v="2023-02-24T00:00:00"/>
        <d v="2023-02-26T00:00:00"/>
        <d v="2023-02-27T00:00:00"/>
        <d v="2023-02-28T00:00:00"/>
        <d v="2023-03-04T00:00:00"/>
        <d v="2023-03-06T00:00:00"/>
        <d v="2023-03-14T00:00:00"/>
        <d v="2023-03-16T00:00:00"/>
        <d v="2023-03-23T00:00:00"/>
        <d v="2023-03-27T00:00:00"/>
        <d v="2023-03-28T00:00:00"/>
        <d v="2023-04-05T00:00:00"/>
        <d v="2023-04-20T00:00:00"/>
        <d v="2023-04-23T00:00:00"/>
        <d v="2023-04-25T00:00:00"/>
        <d v="2023-04-26T00:00:00"/>
        <d v="2023-04-28T00:00:00"/>
        <d v="2023-04-29T00:00:00"/>
        <d v="2023-04-30T00:00:00"/>
        <d v="2023-05-08T00:00:00"/>
        <d v="2023-05-10T00:00:00"/>
        <d v="2023-05-11T00:00:00"/>
        <d v="2023-05-12T00:00:00"/>
        <d v="2023-05-16T00:00:00"/>
        <d v="2023-05-18T00:00:00"/>
        <d v="2023-05-19T00:00:00"/>
        <d v="2023-05-23T00:00:00"/>
        <d v="2023-05-24T00:00:00"/>
        <d v="2023-05-25T00:00:00"/>
        <d v="2023-05-26T00:00:00"/>
        <d v="2023-06-01T00:00:00"/>
        <d v="2023-06-03T00:00:00"/>
        <d v="2023-06-07T00:00:00"/>
        <d v="2023-06-13T00:00:00"/>
        <d v="2023-06-16T00:00:00"/>
        <d v="2023-06-20T00:00:00"/>
        <d v="2023-06-22T00:00:00"/>
        <d v="2023-06-23T00:00:00"/>
        <d v="2023-06-26T00:00:00"/>
        <d v="2023-06-29T00:00:00"/>
        <d v="2023-06-30T00:00:00"/>
        <d v="2023-07-03T00:00:00"/>
        <d v="2023-07-11T00:00:00"/>
        <d v="2023-07-19T00:00:00"/>
        <d v="2023-07-20T00:00:00"/>
        <d v="2023-07-26T00:00:00"/>
        <d v="2023-07-27T00:00:00"/>
        <d v="2023-07-28T00:00:00"/>
        <d v="2023-07-29T00:00:00"/>
        <d v="2023-08-04T00:00:00"/>
        <d v="2023-08-10T00:00:00"/>
        <d v="2023-08-12T00:00:00"/>
        <d v="2023-08-24T00:00:00"/>
        <d v="2023-08-29T00:00:00"/>
        <d v="2023-09-02T00:00:00"/>
        <d v="2023-09-08T00:00:00"/>
        <d v="2023-09-12T00:00:00"/>
        <d v="2023-09-16T00:00:00"/>
        <d v="2023-09-29T00:00:00"/>
        <d v="2023-10-10T00:00:00"/>
        <d v="2023-10-11T00:00:00"/>
        <d v="2023-10-16T00:00:00"/>
        <d v="2023-10-18T00:00:00"/>
        <d v="2023-10-20T00:00:00"/>
        <d v="2023-10-31T00:00:00"/>
        <d v="2023-11-03T00:00:00"/>
        <d v="2023-11-04T00:00:00"/>
        <d v="2023-11-08T00:00:00"/>
        <d v="2023-11-15T00:00:00"/>
        <d v="2023-11-17T00:00:00"/>
        <d v="2023-11-22T00:00:00"/>
        <d v="2023-11-27T00:00:00"/>
        <d v="2023-11-29T00:00:00"/>
        <d v="2023-12-06T00:00:00"/>
        <d v="2023-12-07T00:00:00"/>
        <d v="2023-12-11T00:00:00"/>
        <d v="2023-12-13T00:00:00"/>
        <d v="2023-12-15T00:00:00"/>
        <d v="2023-12-18T00:00:00"/>
        <d v="2023-12-20T00:00:00"/>
        <d v="2023-12-21T00:00:00"/>
        <d v="2023-12-23T00:00:00"/>
        <d v="2023-12-28T00:00:00"/>
        <d v="2023-12-29T00:00:00"/>
        <d v="2023-12-31T00:00:00"/>
        <d v="2024-01-10T00:00:00"/>
        <d v="2024-01-19T00:00:00"/>
        <d v="2024-01-20T00:00:00"/>
        <d v="2024-01-24T00:00:00"/>
        <d v="2024-01-30T00:00:00"/>
        <d v="2024-01-31T00:00:00"/>
        <d v="2024-02-13T00:00:00"/>
        <d v="2024-02-16T00:00:00"/>
        <d v="2024-02-17T00:00:00"/>
        <d v="2024-02-20T00:00:00"/>
        <d v="2024-02-23T00:00:00"/>
        <d v="2024-02-27T00:00:00"/>
        <d v="2024-02-28T00:00:00"/>
        <d v="2024-02-29T00:00:00"/>
        <d v="2024-03-04T00:00:00"/>
        <d v="2024-03-08T00:00:00"/>
        <d v="2024-03-13T00:00:00"/>
        <d v="2024-03-18T00:00:00"/>
        <d v="2024-03-20T00:00:00"/>
        <d v="2024-03-22T00:00:00"/>
        <d v="2024-03-26T00:00:00"/>
        <d v="2024-03-28T00:00:00"/>
        <d v="2024-03-29T00:00:00"/>
        <d v="2024-03-30T00:00:00"/>
        <d v="2024-03-31T00:00:00"/>
        <d v="2024-04-03T00:00:00"/>
        <d v="2024-04-06T00:00:00"/>
        <d v="2024-04-10T00:00:00"/>
        <d v="2024-04-18T00:00:00"/>
        <d v="2024-04-19T00:00:00"/>
        <d v="2024-04-20T00:00:00"/>
        <d v="2024-04-22T00:00:00"/>
        <d v="2024-04-27T00:00:00"/>
        <d v="2024-04-29T00:00:00"/>
        <d v="2024-04-30T00:00:00"/>
        <d v="2024-05-09T00:00:00"/>
        <d v="2024-05-10T00:00:00"/>
        <d v="2024-05-15T00:00:00"/>
        <d v="2024-05-16T00:00:00"/>
        <d v="2024-05-17T00:00:00"/>
        <d v="2024-05-18T00:00:00"/>
        <d v="2024-05-21T00:00:00"/>
        <d v="2024-05-27T00:00:00"/>
        <d v="2024-05-28T00:00:00"/>
        <d v="2024-05-29T00:00:00"/>
        <d v="2024-05-31T00:00:00"/>
        <d v="2024-06-03T00:00:00"/>
        <d v="2024-06-05T00:00:00"/>
        <d v="2024-06-06T00:00:00"/>
        <d v="2024-06-07T00:00:00"/>
        <d v="2024-06-11T00:00:00"/>
        <d v="2024-06-13T00:00:00"/>
        <d v="2024-06-14T00:00:00"/>
        <d v="2024-06-15T00:00:00"/>
        <d v="2024-06-18T00:00:00"/>
        <d v="2024-06-21T00:00:00"/>
        <d v="2024-06-25T00:00:00"/>
        <d v="2024-06-26T00:00:00"/>
        <d v="2024-06-29T00:00:00"/>
        <d v="2024-06-30T00:00:00"/>
        <d v="2024-07-04T00:00:00"/>
        <d v="2024-07-05T00:00:00"/>
        <d v="2024-07-10T00:00:00"/>
        <d v="2024-07-11T00:00:00"/>
        <d v="2024-07-15T00:00:00"/>
        <d v="2024-07-17T00:00:00"/>
        <d v="2024-07-20T00:00:00"/>
        <d v="2024-07-24T00:00:00"/>
        <d v="2024-07-25T00:00:00"/>
        <d v="2024-07-29T00:00:00"/>
        <d v="2024-07-30T00:00:00"/>
        <d v="2024-07-31T00:00:00"/>
        <d v="2024-08-02T00:00:00"/>
        <d v="2024-08-05T00:00:00"/>
        <d v="2024-08-12T00:00:00"/>
        <d v="2024-08-14T00:00:00"/>
        <d v="2024-08-15T00:00:00"/>
        <d v="2024-08-16T00:00:00"/>
        <d v="2024-08-20T00:00:00"/>
        <d v="2024-08-21T00:00:00"/>
        <d v="2024-08-22T00:00:00"/>
        <d v="2024-08-23T00:00:00"/>
        <d v="2024-08-28T00:00:00"/>
        <d v="2024-08-30T00:00:00"/>
        <d v="2024-08-31T00:00:00"/>
        <d v="2024-09-04T00:00:00"/>
        <d v="2024-09-05T00:00:00"/>
        <d v="2024-09-06T00:00:00"/>
        <d v="2024-09-07T00:00:00"/>
        <d v="2024-09-09T00:00:00"/>
        <d v="2024-09-12T00:00:00"/>
        <d v="2024-09-13T00:00:00"/>
        <d v="2024-09-18T00:00:00"/>
        <d v="2024-09-19T00:00:00"/>
        <d v="2024-09-21T00:00:00"/>
        <d v="2024-09-23T00:00:00"/>
        <d v="2024-09-24T00:00:00"/>
        <d v="2024-09-25T00:00:00"/>
        <d v="2024-09-27T00:00:00"/>
        <d v="2024-09-30T00:00:00"/>
        <d v="2024-10-04T00:00:00"/>
        <d v="2024-10-08T00:00:00"/>
        <d v="2024-10-09T00:00:00"/>
        <d v="2024-10-16T00:00:00"/>
        <d v="2024-10-18T00:00:00"/>
        <d v="2024-10-20T00:00:00"/>
        <d v="2024-10-23T00:00:00"/>
        <d v="2024-10-24T00:00:00"/>
        <d v="2024-10-29T00:00:00"/>
        <d v="2024-11-01T00:00:00"/>
        <d v="2024-11-06T00:00:00"/>
        <d v="2024-11-07T00:00:00"/>
        <d v="2024-11-10T00:00:00"/>
        <d v="2024-11-15T00:00:00"/>
        <d v="2024-11-22T00:00:00"/>
        <d v="2024-11-25T00:00:00"/>
        <d v="2024-11-29T00:00:00"/>
        <d v="2024-11-30T00:00:00"/>
        <d v="2024-12-04T00:00:00"/>
        <d v="2024-12-05T00:00:00"/>
        <d v="2024-12-09T00:00:00"/>
        <d v="2024-12-10T00:00:00"/>
        <d v="2024-12-16T00:00:00"/>
        <d v="2024-12-19T00:00:00"/>
        <d v="2024-12-24T00:00:00"/>
        <d v="2024-12-26T00:00:00"/>
        <d v="2024-12-27T00:00:00"/>
        <d v="2024-12-31T00:00:00"/>
        <d v="2025-01-10T00:00:00"/>
        <d v="2025-01-14T00:00:00"/>
        <d v="2025-01-16T00:00:00"/>
        <d v="2025-01-18T00:00:00"/>
        <d v="2025-01-20T00:00:00"/>
        <d v="2025-01-21T00:00:00"/>
        <d v="2025-01-29T00:00:00"/>
        <s v="28.01.2025"/>
      </sharedItems>
    </cacheField>
    <cacheField name="Targeted Dealer" numFmtId="0">
      <sharedItems count="2">
        <s v="-"/>
        <s v="Targeted Dealer"/>
      </sharedItems>
    </cacheField>
    <cacheField name="EXCLUSIVE DEALER" numFmtId="0">
      <sharedItems containsString="0" containsBlank="1" count="1">
        <m/>
      </sharedItems>
    </cacheField>
    <cacheField name="Jan'25 Tgt" numFmtId="0">
      <sharedItems containsSemiMixedTypes="0" containsString="0" containsNumber="1" minValue="0" maxValue="6480" count="208">
        <n v="0"/>
        <n v="10"/>
        <n v="12"/>
        <n v="13"/>
        <n v="14"/>
        <n v="15"/>
        <n v="17"/>
        <n v="18"/>
        <n v="20"/>
        <n v="23"/>
        <n v="25"/>
        <n v="26"/>
        <n v="28"/>
        <n v="30"/>
        <n v="31"/>
        <n v="35"/>
        <n v="36"/>
        <n v="37"/>
        <n v="39"/>
        <n v="40"/>
        <n v="41"/>
        <n v="45"/>
        <n v="47.5"/>
        <n v="50"/>
        <n v="51"/>
        <n v="52"/>
        <n v="55"/>
        <n v="60"/>
        <n v="61"/>
        <n v="62"/>
        <n v="63"/>
        <n v="65"/>
        <n v="70"/>
        <n v="74"/>
        <n v="75"/>
        <n v="76"/>
        <n v="80"/>
        <n v="82"/>
        <n v="85"/>
        <n v="88"/>
        <n v="90"/>
        <n v="95"/>
        <n v="100"/>
        <n v="105"/>
        <n v="110"/>
        <n v="115"/>
        <n v="120"/>
        <n v="125"/>
        <n v="130"/>
        <n v="135"/>
        <n v="136"/>
        <n v="140"/>
        <n v="145"/>
        <n v="150"/>
        <n v="151"/>
        <n v="155"/>
        <n v="160"/>
        <n v="161"/>
        <n v="165"/>
        <n v="170"/>
        <n v="175"/>
        <n v="180"/>
        <n v="182"/>
        <n v="185"/>
        <n v="190"/>
        <n v="195"/>
        <n v="200"/>
        <n v="205"/>
        <n v="210"/>
        <n v="215"/>
        <n v="220"/>
        <n v="225"/>
        <n v="230"/>
        <n v="235"/>
        <n v="239"/>
        <n v="240"/>
        <n v="245"/>
        <n v="250"/>
        <n v="255"/>
        <n v="260"/>
        <n v="265"/>
        <n v="270"/>
        <n v="275"/>
        <n v="280"/>
        <n v="285"/>
        <n v="295"/>
        <n v="300"/>
        <n v="301"/>
        <n v="310"/>
        <n v="315"/>
        <n v="320"/>
        <n v="330"/>
        <n v="340"/>
        <n v="348"/>
        <n v="350"/>
        <n v="355"/>
        <n v="365.25"/>
        <n v="370"/>
        <n v="375"/>
        <n v="380"/>
        <n v="385"/>
        <n v="400"/>
        <n v="405"/>
        <n v="411"/>
        <n v="420"/>
        <n v="422.5"/>
        <n v="425"/>
        <n v="440"/>
        <n v="450"/>
        <n v="460"/>
        <n v="470"/>
        <n v="479"/>
        <n v="485"/>
        <n v="500"/>
        <n v="510"/>
        <n v="521"/>
        <n v="525"/>
        <n v="530"/>
        <n v="535"/>
        <n v="540"/>
        <n v="550"/>
        <n v="560"/>
        <n v="580"/>
        <n v="590"/>
        <n v="600"/>
        <n v="620"/>
        <n v="640"/>
        <n v="650"/>
        <n v="655"/>
        <n v="665"/>
        <n v="680"/>
        <n v="700"/>
        <n v="720"/>
        <n v="745"/>
        <n v="750"/>
        <n v="760"/>
        <n v="800"/>
        <n v="840"/>
        <n v="850"/>
        <n v="900"/>
        <n v="922"/>
        <n v="950"/>
        <n v="980"/>
        <n v="990"/>
        <n v="995"/>
        <n v="1000"/>
        <n v="1025"/>
        <n v="1050"/>
        <n v="1081.5"/>
        <n v="1088"/>
        <n v="1100"/>
        <n v="1120"/>
        <n v="1125"/>
        <n v="1150"/>
        <n v="1200"/>
        <n v="1210"/>
        <n v="1220"/>
        <n v="1250"/>
        <n v="1265"/>
        <n v="1270"/>
        <n v="1275"/>
        <n v="1300"/>
        <n v="1350"/>
        <n v="1365"/>
        <n v="1400"/>
        <n v="1410"/>
        <n v="1445"/>
        <n v="1450"/>
        <n v="1500"/>
        <n v="1550"/>
        <n v="1600"/>
        <n v="1605"/>
        <n v="1640"/>
        <n v="1650"/>
        <n v="1660"/>
        <n v="1680"/>
        <n v="1700"/>
        <n v="1775"/>
        <n v="1850"/>
        <n v="1943"/>
        <n v="1950"/>
        <n v="1960"/>
        <n v="2000"/>
        <n v="2040"/>
        <n v="2075"/>
        <n v="2100"/>
        <n v="2105"/>
        <n v="2124"/>
        <n v="2160"/>
        <n v="2200"/>
        <n v="2320"/>
        <n v="2350"/>
        <n v="2500"/>
        <n v="2530"/>
        <n v="2640"/>
        <n v="2750"/>
        <n v="2800"/>
        <n v="2845"/>
        <n v="3000"/>
        <n v="3120"/>
        <n v="3290"/>
        <n v="3295"/>
        <n v="3500"/>
        <n v="5000"/>
        <n v="5129"/>
        <n v="5200"/>
        <n v="5860"/>
        <n v="6480"/>
      </sharedItems>
    </cacheField>
    <cacheField name="Prorata Tgt" numFmtId="0">
      <sharedItems containsSemiMixedTypes="0" containsString="0" containsNumber="1" minValue="0" maxValue="6480" count="208">
        <n v="0"/>
        <n v="10"/>
        <n v="12"/>
        <n v="13"/>
        <n v="14"/>
        <n v="15"/>
        <n v="17"/>
        <n v="18"/>
        <n v="20"/>
        <n v="23"/>
        <n v="25"/>
        <n v="26"/>
        <n v="28"/>
        <n v="30"/>
        <n v="31"/>
        <n v="35"/>
        <n v="36"/>
        <n v="37"/>
        <n v="39"/>
        <n v="40"/>
        <n v="41"/>
        <n v="45"/>
        <n v="47.5"/>
        <n v="50"/>
        <n v="51"/>
        <n v="52"/>
        <n v="55"/>
        <n v="60"/>
        <n v="61"/>
        <n v="62"/>
        <n v="63"/>
        <n v="65"/>
        <n v="70"/>
        <n v="74"/>
        <n v="75"/>
        <n v="76"/>
        <n v="80"/>
        <n v="82"/>
        <n v="85"/>
        <n v="88"/>
        <n v="90"/>
        <n v="95"/>
        <n v="100"/>
        <n v="105"/>
        <n v="110"/>
        <n v="115"/>
        <n v="120"/>
        <n v="125"/>
        <n v="130"/>
        <n v="135"/>
        <n v="136"/>
        <n v="140"/>
        <n v="145"/>
        <n v="150"/>
        <n v="151"/>
        <n v="155"/>
        <n v="160"/>
        <n v="161"/>
        <n v="165"/>
        <n v="170"/>
        <n v="175"/>
        <n v="180"/>
        <n v="182"/>
        <n v="185"/>
        <n v="190"/>
        <n v="195"/>
        <n v="200"/>
        <n v="205"/>
        <n v="210"/>
        <n v="215"/>
        <n v="220"/>
        <n v="225"/>
        <n v="230"/>
        <n v="235"/>
        <n v="239"/>
        <n v="240"/>
        <n v="245"/>
        <n v="250"/>
        <n v="255"/>
        <n v="260"/>
        <n v="265"/>
        <n v="270"/>
        <n v="275"/>
        <n v="280"/>
        <n v="285"/>
        <n v="295"/>
        <n v="300"/>
        <n v="301"/>
        <n v="310"/>
        <n v="315"/>
        <n v="320"/>
        <n v="330"/>
        <n v="340"/>
        <n v="348"/>
        <n v="350"/>
        <n v="355"/>
        <n v="365.25"/>
        <n v="370"/>
        <n v="375"/>
        <n v="380"/>
        <n v="385"/>
        <n v="400"/>
        <n v="405"/>
        <n v="411"/>
        <n v="420"/>
        <n v="422.5"/>
        <n v="425"/>
        <n v="440"/>
        <n v="450"/>
        <n v="460"/>
        <n v="470"/>
        <n v="479"/>
        <n v="485"/>
        <n v="500"/>
        <n v="510"/>
        <n v="521"/>
        <n v="525"/>
        <n v="530"/>
        <n v="535"/>
        <n v="540"/>
        <n v="550"/>
        <n v="560"/>
        <n v="580"/>
        <n v="590"/>
        <n v="600"/>
        <n v="620"/>
        <n v="640"/>
        <n v="650"/>
        <n v="655"/>
        <n v="665"/>
        <n v="680"/>
        <n v="700"/>
        <n v="720"/>
        <n v="745"/>
        <n v="750"/>
        <n v="760"/>
        <n v="800"/>
        <n v="840"/>
        <n v="850"/>
        <n v="900"/>
        <n v="922"/>
        <n v="950"/>
        <n v="980"/>
        <n v="990"/>
        <n v="995"/>
        <n v="1000"/>
        <n v="1025"/>
        <n v="1050"/>
        <n v="1081.5"/>
        <n v="1088"/>
        <n v="1100"/>
        <n v="1120"/>
        <n v="1125"/>
        <n v="1150"/>
        <n v="1200"/>
        <n v="1210"/>
        <n v="1220"/>
        <n v="1250"/>
        <n v="1265"/>
        <n v="1270"/>
        <n v="1275"/>
        <n v="1300"/>
        <n v="1350"/>
        <n v="1365"/>
        <n v="1400"/>
        <n v="1410"/>
        <n v="1445"/>
        <n v="1450"/>
        <n v="1500"/>
        <n v="1550"/>
        <n v="1600"/>
        <n v="1605"/>
        <n v="1640"/>
        <n v="1650"/>
        <n v="1660"/>
        <n v="1680"/>
        <n v="1700"/>
        <n v="1775"/>
        <n v="1850"/>
        <n v="1943"/>
        <n v="1950"/>
        <n v="1960"/>
        <n v="2000"/>
        <n v="2040"/>
        <n v="2075"/>
        <n v="2100"/>
        <n v="2105"/>
        <n v="2124"/>
        <n v="2160"/>
        <n v="2200"/>
        <n v="2320"/>
        <n v="2350"/>
        <n v="2500"/>
        <n v="2530"/>
        <n v="2640"/>
        <n v="2750"/>
        <n v="2800"/>
        <n v="2845"/>
        <n v="3000"/>
        <n v="3120"/>
        <n v="3290"/>
        <n v="3295"/>
        <n v="3500"/>
        <n v="5000"/>
        <n v="5129"/>
        <n v="5200"/>
        <n v="5860"/>
        <n v="6480"/>
      </sharedItems>
    </cacheField>
    <cacheField name="46053" numFmtId="0">
      <sharedItems containsSemiMixedTypes="0" containsString="0" containsNumber="1" minValue="0" maxValue="6659.45" count="545">
        <n v="0"/>
        <n v="1"/>
        <n v="1.5"/>
        <n v="2"/>
        <n v="2.5"/>
        <n v="3"/>
        <n v="3.5"/>
        <n v="4.5"/>
        <n v="5"/>
        <n v="5.5"/>
        <n v="7"/>
        <n v="7.5"/>
        <n v="8"/>
        <n v="10"/>
        <n v="10.5"/>
        <n v="11"/>
        <n v="12"/>
        <n v="12.5"/>
        <n v="13"/>
        <n v="13.5"/>
        <n v="14"/>
        <n v="15"/>
        <n v="15.25"/>
        <n v="16"/>
        <n v="16.5"/>
        <n v="17"/>
        <n v="17.5"/>
        <n v="18"/>
        <n v="18.5"/>
        <n v="19"/>
        <n v="19.5"/>
        <n v="20"/>
        <n v="20.5"/>
        <n v="21"/>
        <n v="22"/>
        <n v="22.25"/>
        <n v="22.5"/>
        <n v="23"/>
        <n v="24"/>
        <n v="24.5"/>
        <n v="25"/>
        <n v="25.5"/>
        <n v="25.75"/>
        <n v="26"/>
        <n v="27"/>
        <n v="27.5"/>
        <n v="28"/>
        <n v="28.35"/>
        <n v="29.5"/>
        <n v="30"/>
        <n v="30.5"/>
        <n v="30.9"/>
        <n v="31"/>
        <n v="32"/>
        <n v="32.25"/>
        <n v="32.5"/>
        <n v="33"/>
        <n v="33.5"/>
        <n v="34.5"/>
        <n v="34.75"/>
        <n v="35"/>
        <n v="36"/>
        <n v="36.5"/>
        <n v="37"/>
        <n v="37.5"/>
        <n v="38"/>
        <n v="38.5"/>
        <n v="39"/>
        <n v="40"/>
        <n v="40.25"/>
        <n v="41"/>
        <n v="42.5"/>
        <n v="43"/>
        <n v="43.5"/>
        <n v="44"/>
        <n v="44.25"/>
        <n v="44.5"/>
        <n v="44.75"/>
        <n v="45"/>
        <n v="45.5"/>
        <n v="46"/>
        <n v="47"/>
        <n v="47.25"/>
        <n v="47.5"/>
        <n v="48"/>
        <n v="49"/>
        <n v="49.5"/>
        <n v="50"/>
        <n v="51"/>
        <n v="52"/>
        <n v="52.25"/>
        <n v="52.5"/>
        <n v="53"/>
        <n v="53.5"/>
        <n v="54"/>
        <n v="54.75"/>
        <n v="55"/>
        <n v="55.5"/>
        <n v="56.1"/>
        <n v="56.5"/>
        <n v="57"/>
        <n v="58"/>
        <n v="60"/>
        <n v="60.5"/>
        <n v="62.5"/>
        <n v="63"/>
        <n v="64"/>
        <n v="64.25"/>
        <n v="64.5"/>
        <n v="64.75"/>
        <n v="65"/>
        <n v="65.75"/>
        <n v="66"/>
        <n v="67"/>
        <n v="67.5"/>
        <n v="69.5"/>
        <n v="70"/>
        <n v="71.5"/>
        <n v="72"/>
        <n v="72.5"/>
        <n v="74"/>
        <n v="75"/>
        <n v="76"/>
        <n v="76.5"/>
        <n v="77"/>
        <n v="78"/>
        <n v="80"/>
        <n v="81"/>
        <n v="82.5"/>
        <n v="84"/>
        <n v="84.5"/>
        <n v="85"/>
        <n v="86"/>
        <n v="86.5"/>
        <n v="88.25"/>
        <n v="88.5"/>
        <n v="89.5"/>
        <n v="90"/>
        <n v="90.25"/>
        <n v="90.5"/>
        <n v="91"/>
        <n v="91.5"/>
        <n v="92"/>
        <n v="92.5"/>
        <n v="93.5"/>
        <n v="94"/>
        <n v="94.5"/>
        <n v="95"/>
        <n v="97"/>
        <n v="98.7"/>
        <n v="99.5"/>
        <n v="99.75"/>
        <n v="100"/>
        <n v="100.5"/>
        <n v="101"/>
        <n v="101.5"/>
        <n v="102"/>
        <n v="103"/>
        <n v="103.5"/>
        <n v="104"/>
        <n v="105"/>
        <n v="105.5"/>
        <n v="106"/>
        <n v="107"/>
        <n v="107.45"/>
        <n v="108"/>
        <n v="110"/>
        <n v="110.15"/>
        <n v="111"/>
        <n v="112"/>
        <n v="112.5"/>
        <n v="114"/>
        <n v="114.35"/>
        <n v="115"/>
        <n v="116"/>
        <n v="116.5"/>
        <n v="117"/>
        <n v="117.5"/>
        <n v="118"/>
        <n v="120"/>
        <n v="120.5"/>
        <n v="121"/>
        <n v="121.25"/>
        <n v="122"/>
        <n v="122.5"/>
        <n v="125"/>
        <n v="125.25"/>
        <n v="127"/>
        <n v="127.5"/>
        <n v="127.75"/>
        <n v="128"/>
        <n v="129.5"/>
        <n v="130"/>
        <n v="131"/>
        <n v="132"/>
        <n v="133"/>
        <n v="134.9"/>
        <n v="135"/>
        <n v="136"/>
        <n v="136.5"/>
        <n v="138.5"/>
        <n v="140"/>
        <n v="141"/>
        <n v="142"/>
        <n v="143"/>
        <n v="143.75"/>
        <n v="144"/>
        <n v="146"/>
        <n v="147.5"/>
        <n v="148.19999999999999"/>
        <n v="148.75"/>
        <n v="149"/>
        <n v="150"/>
        <n v="151"/>
        <n v="151.5"/>
        <n v="151.75"/>
        <n v="152"/>
        <n v="154"/>
        <n v="155"/>
        <n v="155.5"/>
        <n v="155.75"/>
        <n v="157"/>
        <n v="157.25"/>
        <n v="159"/>
        <n v="159.5"/>
        <n v="160"/>
        <n v="161"/>
        <n v="162.5"/>
        <n v="163"/>
        <n v="164.5"/>
        <n v="165"/>
        <n v="166"/>
        <n v="166.5"/>
        <n v="167"/>
        <n v="168.25"/>
        <n v="169.25"/>
        <n v="170"/>
        <n v="170.5"/>
        <n v="172"/>
        <n v="172.25"/>
        <n v="174"/>
        <n v="174.5"/>
        <n v="175"/>
        <n v="175.5"/>
        <n v="176"/>
        <n v="176.5"/>
        <n v="180"/>
        <n v="180.5"/>
        <n v="182"/>
        <n v="184"/>
        <n v="185"/>
        <n v="186"/>
        <n v="187.5"/>
        <n v="190"/>
        <n v="190.75"/>
        <n v="191"/>
        <n v="191.75"/>
        <n v="193"/>
        <n v="197.5"/>
        <n v="198"/>
        <n v="200"/>
        <n v="201"/>
        <n v="203"/>
        <n v="204"/>
        <n v="204.95"/>
        <n v="205"/>
        <n v="206"/>
        <n v="206.5"/>
        <n v="207"/>
        <n v="209"/>
        <n v="209.5"/>
        <n v="210"/>
        <n v="212.5"/>
        <n v="213.85"/>
        <n v="214"/>
        <n v="214.5"/>
        <n v="215"/>
        <n v="216"/>
        <n v="217"/>
        <n v="217.75"/>
        <n v="219.5"/>
        <n v="220"/>
        <n v="221"/>
        <n v="221.1"/>
        <n v="222"/>
        <n v="224"/>
        <n v="224.5"/>
        <n v="225"/>
        <n v="228.6"/>
        <n v="230"/>
        <n v="232"/>
        <n v="234"/>
        <n v="234.5"/>
        <n v="235"/>
        <n v="240"/>
        <n v="242.5"/>
        <n v="245"/>
        <n v="247.5"/>
        <n v="250"/>
        <n v="251"/>
        <n v="251.8"/>
        <n v="253"/>
        <n v="254.95"/>
        <n v="255"/>
        <n v="258"/>
        <n v="258.5"/>
        <n v="259"/>
        <n v="259.5"/>
        <n v="260"/>
        <n v="261.5"/>
        <n v="262.5"/>
        <n v="264"/>
        <n v="269.5"/>
        <n v="270"/>
        <n v="271"/>
        <n v="272"/>
        <n v="273"/>
        <n v="273.5"/>
        <n v="275"/>
        <n v="278"/>
        <n v="278.5"/>
        <n v="280"/>
        <n v="281"/>
        <n v="285"/>
        <n v="286"/>
        <n v="287"/>
        <n v="290"/>
        <n v="293.5"/>
        <n v="295"/>
        <n v="300"/>
        <n v="301"/>
        <n v="305"/>
        <n v="309.10000000000002"/>
        <n v="310"/>
        <n v="313"/>
        <n v="314.5"/>
        <n v="314.75"/>
        <n v="315"/>
        <n v="315.5"/>
        <n v="317.39999999999998"/>
        <n v="318.75"/>
        <n v="322"/>
        <n v="327"/>
        <n v="327.10000000000002"/>
        <n v="331.5"/>
        <n v="334.95"/>
        <n v="335"/>
        <n v="336"/>
        <n v="337"/>
        <n v="347.25"/>
        <n v="347.5"/>
        <n v="350"/>
        <n v="352.75"/>
        <n v="353"/>
        <n v="363"/>
        <n v="365"/>
        <n v="365.75"/>
        <n v="366.15"/>
        <n v="370"/>
        <n v="378.9"/>
        <n v="379.5"/>
        <n v="380"/>
        <n v="385"/>
        <n v="389.8"/>
        <n v="390.75"/>
        <n v="391"/>
        <n v="395"/>
        <n v="398"/>
        <n v="398.25"/>
        <n v="400"/>
        <n v="400.5"/>
        <n v="401.25"/>
        <n v="405"/>
        <n v="405.3"/>
        <n v="423"/>
        <n v="425"/>
        <n v="435"/>
        <n v="439.75"/>
        <n v="440"/>
        <n v="441.5"/>
        <n v="443.5"/>
        <n v="445"/>
        <n v="453"/>
        <n v="455"/>
        <n v="459"/>
        <n v="472.7"/>
        <n v="474.4"/>
        <n v="478"/>
        <n v="480"/>
        <n v="482.5"/>
        <n v="484"/>
        <n v="491.25"/>
        <n v="495"/>
        <n v="500"/>
        <n v="500.75"/>
        <n v="506"/>
        <n v="512"/>
        <n v="512.5"/>
        <n v="520.5"/>
        <n v="526.9"/>
        <n v="532"/>
        <n v="538"/>
        <n v="539"/>
        <n v="540"/>
        <n v="545"/>
        <n v="550"/>
        <n v="556.5"/>
        <n v="569"/>
        <n v="571.25"/>
        <n v="575.79999999999995"/>
        <n v="585.5"/>
        <n v="590"/>
        <n v="592.5"/>
        <n v="600.79999999999995"/>
        <n v="602"/>
        <n v="605"/>
        <n v="606"/>
        <n v="610"/>
        <n v="620"/>
        <n v="625"/>
        <n v="633.79999999999995"/>
        <n v="640"/>
        <n v="648.45000000000005"/>
        <n v="650"/>
        <n v="660"/>
        <n v="662"/>
        <n v="675.5"/>
        <n v="679.2"/>
        <n v="682.5"/>
        <n v="684.25"/>
        <n v="685.25"/>
        <n v="687.15"/>
        <n v="688"/>
        <n v="695"/>
        <n v="700"/>
        <n v="704.35"/>
        <n v="725.5"/>
        <n v="727.75"/>
        <n v="728.2"/>
        <n v="735"/>
        <n v="737.3"/>
        <n v="750"/>
        <n v="757.65"/>
        <n v="768.5"/>
        <n v="770"/>
        <n v="775"/>
        <n v="792"/>
        <n v="793"/>
        <n v="795.5"/>
        <n v="800"/>
        <n v="804.75"/>
        <n v="810"/>
        <n v="835.5"/>
        <n v="840"/>
        <n v="844.5"/>
        <n v="855"/>
        <n v="865"/>
        <n v="895.5"/>
        <n v="910"/>
        <n v="919"/>
        <n v="926"/>
        <n v="950"/>
        <n v="956"/>
        <n v="960"/>
        <n v="962.5"/>
        <n v="973"/>
        <n v="980"/>
        <n v="985"/>
        <n v="990.75"/>
        <n v="997"/>
        <n v="1000.95"/>
        <n v="1004"/>
        <n v="1009"/>
        <n v="1017.75"/>
        <n v="1025"/>
        <n v="1040"/>
        <n v="1054"/>
        <n v="1061.25"/>
        <n v="1080"/>
        <n v="1093"/>
        <n v="1121.5999999999999"/>
        <n v="1139"/>
        <n v="1145"/>
        <n v="1150"/>
        <n v="1157.5"/>
        <n v="1165"/>
        <n v="1207.6500000000001"/>
        <n v="1209.25"/>
        <n v="1234.1500000000001"/>
        <n v="1239"/>
        <n v="1240"/>
        <n v="1249"/>
        <n v="1262"/>
        <n v="1289.95"/>
        <n v="1294"/>
        <n v="1295.5999999999999"/>
        <n v="1302.5"/>
        <n v="1371.5"/>
        <n v="1400.25"/>
        <n v="1401"/>
        <n v="1416"/>
        <n v="1466"/>
        <n v="1498.4"/>
        <n v="1499"/>
        <n v="1546.8"/>
        <n v="1610"/>
        <n v="1611.75"/>
        <n v="1620"/>
        <n v="1662"/>
        <n v="1689.5"/>
        <n v="1741.3"/>
        <n v="1763.5"/>
        <n v="1783.5"/>
        <n v="1840"/>
        <n v="1900.1"/>
        <n v="1907"/>
        <n v="1935"/>
        <n v="1983"/>
        <n v="2001"/>
        <n v="2016.5"/>
        <n v="2052"/>
        <n v="2087.0500000000002"/>
        <n v="2099"/>
        <n v="2165"/>
        <n v="2181"/>
        <n v="2224.85"/>
        <n v="2245.1"/>
        <n v="2257"/>
        <n v="2269.25"/>
        <n v="2338"/>
        <n v="2360"/>
        <n v="2507.6"/>
        <n v="2544.25"/>
        <n v="2598"/>
        <n v="2893.5"/>
        <n v="2969"/>
        <n v="2998.5"/>
        <n v="3419"/>
        <n v="4161"/>
        <n v="4478"/>
        <n v="4674.5"/>
        <n v="5123.5"/>
        <n v="5152.05"/>
        <n v="6567"/>
        <n v="6659.4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1601" xr:uid="{00000000-000A-0000-FFFF-FFFF04000000}">
  <cacheSource type="worksheet">
    <worksheetSource ref="A2:A1603" sheet="DLRWISE (3)"/>
  </cacheSource>
  <cacheFields count="1">
    <cacheField name="REGION" numFmtId="0">
      <sharedItems count="5">
        <s v="BH"/>
        <s v="NB 1"/>
        <s v="NB 2"/>
        <s v="NE 1"/>
        <s v="NE 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234" xr:uid="{00000000-000A-0000-FFFF-FFFF05000000}">
  <cacheSource type="worksheet">
    <worksheetSource ref="A2:L236" sheet="DLRWISE (4)"/>
  </cacheSource>
  <cacheFields count="12">
    <cacheField name="REGION" numFmtId="0">
      <sharedItems count="5">
        <s v="BH"/>
        <s v="NB 1"/>
        <s v="NB 2"/>
        <s v="NE 1"/>
        <s v="NE 2"/>
      </sharedItems>
    </cacheField>
    <cacheField name="AREA" numFmtId="0">
      <sharedItems count="47">
        <s v="AGARTALA"/>
        <s v="ALIPURDUAR"/>
        <s v="AP- Banderdewa"/>
        <s v="AP- Lekhabali"/>
        <s v="AP- Tinsukia Side"/>
        <s v="BEGUSARAI"/>
        <s v="BHAGALPUR"/>
        <s v="CACHAR"/>
        <s v="Cooch Behar"/>
        <s v="DAKSHIN DINAJPUR"/>
        <s v="DARANG"/>
        <s v="DARJEELING HILLS"/>
        <s v="DHARMANAGAR"/>
        <s v="DHEMAJI"/>
        <s v="DIBRUGARH"/>
        <s v="GOLAGHAT"/>
        <s v="GUWAHATI RURAL"/>
        <s v="GUWAHATI URBAN"/>
        <s v="HAILAKANDI"/>
        <s v="HOJAI"/>
        <s v="JAINTIA HILLS"/>
        <s v="JALPAIGURI"/>
        <s v="JORHAT"/>
        <s v="KARBIANGLONG"/>
        <s v="KARIMGANJ"/>
        <s v="KATIHAR"/>
        <s v="KISHANGANJ"/>
        <s v="LAKHIMPUR"/>
        <s v="Lower Assam- 1 (Bongaigaon)"/>
        <s v="Lower Assam- 2 (Barpeta)"/>
        <s v="Lower Assam- 3"/>
        <s v="MALDA"/>
        <s v="MANIPUR"/>
        <s v="MIZORAM"/>
        <s v="MUZAFFARPUR"/>
        <s v="NAGALAND"/>
        <s v="NAGAON"/>
        <s v="PURNIA"/>
        <s v="SAHARSA"/>
        <s v="SHILLONG"/>
        <s v="Sibsagar"/>
        <s v="SIKKIM"/>
        <s v="Supaul &amp; Madhepura"/>
        <s v="TINSUKIA"/>
        <s v="TURA HILLS"/>
        <s v="TURA PLAIN"/>
        <s v="UTTAR DINAJPUR"/>
      </sharedItems>
    </cacheField>
    <cacheField name="CODE" numFmtId="0">
      <sharedItems count="234">
        <s v="B012"/>
        <s v="BHA025"/>
        <s v="BHA083"/>
        <s v="BHA090"/>
        <s v="BHA101"/>
        <s v="BHA102"/>
        <s v="BHA103"/>
        <s v="BHB037"/>
        <s v="BHB076"/>
        <s v="BHB078"/>
        <s v="BHD027"/>
        <s v="BHD028"/>
        <s v="BHG034"/>
        <s v="BHG035"/>
        <s v="BHG036"/>
        <s v="BHH020"/>
        <s v="BHJ041"/>
        <s v="BHJ058"/>
        <s v="BHJ062"/>
        <s v="BHK018"/>
        <s v="BHK046"/>
        <s v="BHL019"/>
        <s v="BHM090"/>
        <s v="BHM094"/>
        <s v="BHM117"/>
        <s v="BHM125"/>
        <s v="BHM138"/>
        <s v="BHN035"/>
        <s v="BHO010"/>
        <s v="BHP040"/>
        <s v="BHR081"/>
        <s v="BHR083"/>
        <s v="BHR096"/>
        <s v="BHR098"/>
        <s v="BHR105"/>
        <s v="BHS005"/>
        <s v="BHS092"/>
        <s v="BHS158"/>
        <s v="BHS167"/>
        <s v="BHS187"/>
        <s v="BHS188"/>
        <s v="BHS190"/>
        <s v="BHS192"/>
        <s v="BHS197"/>
        <s v="BHS210"/>
        <s v="BHS219"/>
        <s v="BHS237"/>
        <s v="BHS250"/>
        <s v="BHS262"/>
        <s v="BHS264"/>
        <s v="BHS266"/>
        <s v="BHS267"/>
        <s v="BHS270"/>
        <s v="K075"/>
        <s v="L035"/>
        <s v="L073"/>
        <s v="M160"/>
        <s v="M181"/>
        <s v="M317"/>
        <s v="N008"/>
        <s v="NEA011"/>
        <s v="NEA125"/>
        <s v="NEA226"/>
        <s v="NEA275"/>
        <s v="NEA371"/>
        <s v="NEA375"/>
        <s v="NEA458"/>
        <s v="NEA470"/>
        <s v="NEA476"/>
        <s v="NEA484"/>
        <s v="NEA488"/>
        <s v="NEA498"/>
        <s v="NEB002"/>
        <s v="NEB051"/>
        <s v="NEB114"/>
        <s v="NEB115"/>
        <s v="NEB160"/>
        <s v="NEB171"/>
        <s v="NEB195"/>
        <s v="NEB366"/>
        <s v="NEB405"/>
        <s v="NEB412"/>
        <s v="NEC104"/>
        <s v="NEC126"/>
        <s v="NEC136"/>
        <s v="NED022"/>
        <s v="NED098"/>
        <s v="NED168"/>
        <s v="NED237"/>
        <s v="NED243"/>
        <s v="NED248"/>
        <s v="NED250"/>
        <s v="NED263"/>
        <s v="NEE040"/>
        <s v="NEE064"/>
        <s v="NEF001"/>
        <s v="NEF035"/>
        <s v="NEF039"/>
        <s v="NEF045"/>
        <s v="NEF046"/>
        <s v="NEF052"/>
        <s v="NEG015"/>
        <s v="NEG179"/>
        <s v="NEG199"/>
        <s v="NEH138"/>
        <s v="NEH139"/>
        <s v="NEH150"/>
        <s v="NEI024"/>
        <s v="NEJ017"/>
        <s v="NEJ051"/>
        <s v="NEJ067"/>
        <s v="NEJ188"/>
        <s v="NEJ204"/>
        <s v="NEJ205"/>
        <s v="NEK101"/>
        <s v="NEK150"/>
        <s v="NEK163"/>
        <s v="NEL133"/>
        <s v="NEL139"/>
        <s v="NEM071"/>
        <s v="NEM172"/>
        <s v="NEM194"/>
        <s v="NEM215"/>
        <s v="NEM240"/>
        <s v="NEM294"/>
        <s v="NEM341"/>
        <s v="NEM351"/>
        <s v="NEM371"/>
        <s v="NEM393"/>
        <s v="NEM428"/>
        <s v="NEM438"/>
        <s v="NEM445"/>
        <s v="NEM471"/>
        <s v="NEN098"/>
        <s v="NEN130"/>
        <s v="NEN160"/>
        <s v="NEN178"/>
        <s v="NEN211"/>
        <s v="NEN216"/>
        <s v="NEN250"/>
        <s v="NEN251"/>
        <s v="NEN255"/>
        <s v="NEN32"/>
        <s v="NEP082"/>
        <s v="NEP228"/>
        <s v="NEP313"/>
        <s v="NER141"/>
        <s v="NER233"/>
        <s v="NER243"/>
        <s v="NER251"/>
        <s v="NER267"/>
        <s v="NER273"/>
        <s v="NER285"/>
        <s v="NER287"/>
        <s v="NER328"/>
        <s v="NER330"/>
        <s v="NER340"/>
        <s v="NER351"/>
        <s v="NER360"/>
        <s v="NES058"/>
        <s v="NES216"/>
        <s v="NES296"/>
        <s v="NES412"/>
        <s v="NES419"/>
        <s v="NES480"/>
        <s v="NES521"/>
        <s v="NES534"/>
        <s v="NES546"/>
        <s v="NES612"/>
        <s v="NES613"/>
        <s v="NES614"/>
        <s v="NES620"/>
        <s v="NES650"/>
        <s v="NES652"/>
        <s v="NES653"/>
        <s v="NES674"/>
        <s v="NES692"/>
        <s v="NES737"/>
        <s v="NES754"/>
        <s v="NES775"/>
        <s v="NES792"/>
        <s v="NES794"/>
        <s v="NES806"/>
        <s v="NET055"/>
        <s v="NET177"/>
        <s v="NET212"/>
        <s v="NEU018"/>
        <s v="NEU052"/>
        <s v="NEU053"/>
        <s v="NEV040"/>
        <s v="NEV052"/>
        <s v="NEW004"/>
        <s v="NEZ013"/>
        <s v="R131"/>
        <s v="R230"/>
        <s v="S019"/>
        <s v="S185"/>
        <s v="S248"/>
        <s v="S345"/>
        <s v="S348"/>
        <s v="S363"/>
        <s v="S432"/>
        <s v="S462"/>
        <s v="SKC002"/>
        <s v="SKK006"/>
        <s v="SKN005"/>
        <s v="WBA072"/>
        <s v="WBB143"/>
        <s v="WBB153"/>
        <s v="WBB161"/>
        <s v="WBC014"/>
        <s v="WBE026"/>
        <s v="WBF014"/>
        <s v="WBG087"/>
        <s v="WBK046"/>
        <s v="WBL041"/>
        <s v="WBM317"/>
        <s v="WBM321"/>
        <s v="WBN088"/>
        <s v="WBN111"/>
        <s v="WBN114"/>
        <s v="WBR096"/>
        <s v="WBR148"/>
        <s v="WBR155"/>
        <s v="WBS230"/>
        <s v="WBS243"/>
        <s v="WBS268"/>
        <s v="WBS307"/>
        <s v="WBS345"/>
        <s v="WBS349"/>
        <s v="WBS350"/>
        <s v="WBS354"/>
        <s v="WBT067"/>
        <s v="WBZ005"/>
      </sharedItems>
    </cacheField>
    <cacheField name="SAP" numFmtId="0">
      <sharedItems containsSemiMixedTypes="0" containsString="0" containsNumber="1" containsInteger="1" minValue="1000000025" maxValue="1000004587" count="234">
        <n v="1000000025"/>
        <n v="1000000053"/>
        <n v="1000000072"/>
        <n v="1000000074"/>
        <n v="1000000081"/>
        <n v="1000000094"/>
        <n v="1000000097"/>
        <n v="1000000105"/>
        <n v="1000000109"/>
        <n v="1000000156"/>
        <n v="1000000180"/>
        <n v="1000000227"/>
        <n v="1000000234"/>
        <n v="1000000237"/>
        <n v="1000000245"/>
        <n v="1000000252"/>
        <n v="1000000262"/>
        <n v="1000000271"/>
        <n v="1000000278"/>
        <n v="1000000315"/>
        <n v="1000000326"/>
        <n v="1000000350"/>
        <n v="1000000362"/>
        <n v="1000000365"/>
        <n v="1000000380"/>
        <n v="1000000388"/>
        <n v="1000000389"/>
        <n v="1000000399"/>
        <n v="1000000412"/>
        <n v="1000000413"/>
        <n v="1000000431"/>
        <n v="1000000447"/>
        <n v="1000000489"/>
        <n v="1000000531"/>
        <n v="1000000559"/>
        <n v="1000000577"/>
        <n v="1000000583"/>
        <n v="1000000588"/>
        <n v="1000000623"/>
        <n v="1000000659"/>
        <n v="1000000671"/>
        <n v="1000000675"/>
        <n v="1000000696"/>
        <n v="1000000717"/>
        <n v="1000000719"/>
        <n v="1000000749"/>
        <n v="1000000768"/>
        <n v="1000000772"/>
        <n v="1000000786"/>
        <n v="1000000823"/>
        <n v="1000000840"/>
        <n v="1000000923"/>
        <n v="1000000949"/>
        <n v="1000000989"/>
        <n v="1000001018"/>
        <n v="1000001020"/>
        <n v="1000001029"/>
        <n v="1000001031"/>
        <n v="1000001078"/>
        <n v="1000001082"/>
        <n v="1000001085"/>
        <n v="1000001177"/>
        <n v="1000001184"/>
        <n v="1000001190"/>
        <n v="1000001200"/>
        <n v="1000001235"/>
        <n v="1000001354"/>
        <n v="1000001406"/>
        <n v="1000001415"/>
        <n v="1000001419"/>
        <n v="1000001441"/>
        <n v="1000001446"/>
        <n v="1000001450"/>
        <n v="1000001455"/>
        <n v="1000001474"/>
        <n v="1000001491"/>
        <n v="1000001494"/>
        <n v="1000001509"/>
        <n v="1000001581"/>
        <n v="1000001642"/>
        <n v="1000001647"/>
        <n v="1000001660"/>
        <n v="1000001675"/>
        <n v="1000001683"/>
        <n v="1000001718"/>
        <n v="1000001726"/>
        <n v="1000001727"/>
        <n v="1000001731"/>
        <n v="1000001732"/>
        <n v="1000001813"/>
        <n v="1000001820"/>
        <n v="1000001827"/>
        <n v="1000001900"/>
        <n v="1000001917"/>
        <n v="1000001924"/>
        <n v="1000001950"/>
        <n v="1000001982"/>
        <n v="1000001984"/>
        <n v="1000001993"/>
        <n v="1000001998"/>
        <n v="1000002000"/>
        <n v="1000002005"/>
        <n v="1000002013"/>
        <n v="1000002024"/>
        <n v="1000002031"/>
        <n v="1000002074"/>
        <n v="1000002085"/>
        <n v="1000002400"/>
        <n v="1000002521"/>
        <n v="1000002559"/>
        <n v="1000002613"/>
        <n v="1000002638"/>
        <n v="1000002679"/>
        <n v="1000002728"/>
        <n v="1000002732"/>
        <n v="1000002772"/>
        <n v="1000002774"/>
        <n v="1000002816"/>
        <n v="1000003062"/>
        <n v="1000003080"/>
        <n v="1000003114"/>
        <n v="1000003125"/>
        <n v="1000003134"/>
        <n v="1000003136"/>
        <n v="1000003194"/>
        <n v="1000003195"/>
        <n v="1000003211"/>
        <n v="1000003243"/>
        <n v="1000003308"/>
        <n v="1000003323"/>
        <n v="1000003326"/>
        <n v="1000003373"/>
        <n v="1000003387"/>
        <n v="1000003398"/>
        <n v="1000003442"/>
        <n v="1000003462"/>
        <n v="1000003476"/>
        <n v="1000003477"/>
        <n v="1000003493"/>
        <n v="1000003494"/>
        <n v="1000003500"/>
        <n v="1000003533"/>
        <n v="1000003551"/>
        <n v="1000003554"/>
        <n v="1000003637"/>
        <n v="1000003643"/>
        <n v="1000003662"/>
        <n v="1000003772"/>
        <n v="1000003791"/>
        <n v="1000003823"/>
        <n v="1000003824"/>
        <n v="1000003833"/>
        <n v="1000003867"/>
        <n v="1000003871"/>
        <n v="1000003883"/>
        <n v="1000003893"/>
        <n v="1000003895"/>
        <n v="1000003915"/>
        <n v="1000003948"/>
        <n v="1000003967"/>
        <n v="1000003971"/>
        <n v="1000003972"/>
        <n v="1000003993"/>
        <n v="1000004009"/>
        <n v="1000004017"/>
        <n v="1000004021"/>
        <n v="1000004033"/>
        <n v="1000004034"/>
        <n v="1000004035"/>
        <n v="1000004050"/>
        <n v="1000004054"/>
        <n v="1000004072"/>
        <n v="1000004073"/>
        <n v="1000004077"/>
        <n v="1000004087"/>
        <n v="1000004095"/>
        <n v="1000004100"/>
        <n v="1000004111"/>
        <n v="1000004124"/>
        <n v="1000004134"/>
        <n v="1000004139"/>
        <n v="1000004145"/>
        <n v="1000004150"/>
        <n v="1000004160"/>
        <n v="1000004171"/>
        <n v="1000004183"/>
        <n v="1000004198"/>
        <n v="1000004202"/>
        <n v="1000004206"/>
        <n v="1000004213"/>
        <n v="1000004262"/>
        <n v="1000004271"/>
        <n v="1000004283"/>
        <n v="1000004285"/>
        <n v="1000004286"/>
        <n v="1000004293"/>
        <n v="1000004303"/>
        <n v="1000004319"/>
        <n v="1000004320"/>
        <n v="1000004332"/>
        <n v="1000004336"/>
        <n v="1000004360"/>
        <n v="1000004383"/>
        <n v="1000004394"/>
        <n v="1000004396"/>
        <n v="1000004397"/>
        <n v="1000004400"/>
        <n v="1000004409"/>
        <n v="1000004413"/>
        <n v="1000004416"/>
        <n v="1000004417"/>
        <n v="1000004421"/>
        <n v="1000004423"/>
        <n v="1000004427"/>
        <n v="1000004428"/>
        <n v="1000004435"/>
        <n v="1000004441"/>
        <n v="1000004443"/>
        <n v="1000004452"/>
        <n v="1000004461"/>
        <n v="1000004462"/>
        <n v="1000004463"/>
        <n v="1000004469"/>
        <n v="1000004470"/>
        <n v="1000004482"/>
        <n v="1000004484"/>
        <n v="1000004492"/>
        <n v="1000004495"/>
        <n v="1000004499"/>
        <n v="1000004500"/>
        <n v="1000004503"/>
        <n v="1000004536"/>
        <n v="1000004566"/>
        <n v="1000004587"/>
      </sharedItems>
    </cacheField>
    <cacheField name="DEALERS NAME" numFmtId="0">
      <sharedItems count="234">
        <s v="A &amp; A ENTERPRISE"/>
        <s v="A A STORE"/>
        <s v="A K ENTERPRISE (JOR)"/>
        <s v="A K TRADERS - LOHAGARA"/>
        <s v="A R ENTERPRISE"/>
        <s v="AAKASH ENTERPRISE"/>
        <s v="ADITYA TRADERS - DEORIA"/>
        <s v="AGARWAL TRADING CO"/>
        <s v="AKBAR TRADERS"/>
        <s v="AL AMIN HARDWARE (BARPETA)"/>
        <s v="ANAND HARDWARE"/>
        <s v="ANAND TRADERS (BHAGALPUR)"/>
        <s v="ANGELAS ENTERPRISE"/>
        <s v="ANJANA TRADERS"/>
        <s v="ARUNACHAL TRADERS"/>
        <s v="ARUNODAY"/>
        <s v="ASHOK KEJARIWAL"/>
        <s v="ASIT NATH"/>
        <s v="AVIGNA DISTRIBUTORS"/>
        <s v="BABUL TRADERS"/>
        <s v="BAJRANG TRADERS (SAKRA)"/>
        <s v="BAJRANG TRADING CO"/>
        <s v="BALAJI STORE (LAKHIMPUR)"/>
        <s v="BALAJI TRADE &amp; SUPPLY"/>
        <s v="BALDEODAS GHANSHYAM DAS"/>
        <s v="BANIA HARDWARE"/>
        <s v="BAPI MAJUMDER"/>
        <s v="BEE JO STORE (AIZ)"/>
        <s v="BHAI BHAI ENTERPRISE"/>
        <s v="BHAI BHAI HARDWARE - KALIACHAK"/>
        <s v="BHAI BHAI STEELS"/>
        <s v="BHAKTA HARDWARE"/>
        <s v="BHARAT TRADERS - BACHHWARA"/>
        <s v="BILLINDRO SANGMA"/>
        <s v="BILLSON GROUP"/>
        <s v="BIREN KUMAR"/>
        <s v="C R ENTERPRISE"/>
        <s v="C.L.ENTERPRISES"/>
        <s v="CHAHAT AGARWAL "/>
        <s v="CHHANGTE HARDWARE"/>
        <s v="CHOWHAN ENTERPRISE"/>
        <s v="D.N.S. ENTERPRISES"/>
        <s v="D.S. ENTERPRISE"/>
        <s v="DADAN PRASAD"/>
        <s v="DAS BROTHERS"/>
        <s v="DAVID ESS STEEL FABRICATION"/>
        <s v="DEB TRADERS"/>
        <s v="DEEPAK TRADERS - DURGAPUR"/>
        <s v="DHANESHWARI STEEL"/>
        <s v="DHARMVEER HARDWARE AND ENTERPRISES"/>
        <s v="DUDJAN STORE"/>
        <s v="EJD HARDWARE"/>
        <s v="EKBAL HARDWARE"/>
        <s v="ESHAN TRADERS"/>
        <s v="FARHANA HARDWARE"/>
        <s v="FRANKY'D ENTERPRISE"/>
        <s v="FREEDOM ENTERPRISE"/>
        <s v="G S BUILDERS"/>
        <s v="GANAPATI TRADE &amp; ELECTRICALS"/>
        <s v="GANPATI STEEL - PHULWARIA"/>
        <s v="GAYANI ENTERPRISES"/>
        <s v="GEE BEE ENTERPRISE"/>
        <s v="GIRRAJ TRADE AGENCY"/>
        <s v="GOPAL TRADERS"/>
        <s v="HARSHIT TRADERS"/>
        <s v="HILLS HARDWARE &amp; GLASS"/>
        <s v="HIYA HARDWARE"/>
        <s v="HS ENTERPRISE"/>
        <s v="IR ENTERPRISES"/>
        <s v="J &amp; J TRADERS (KARIMGANJ)"/>
        <s v="J AND R BUSINESS"/>
        <s v="J.R. HOSES"/>
        <s v="JAGDAMBA TRADERS - SAIFGANJ"/>
        <s v="JAI MAA LAKSHMI HARDWARE AND ELECTR"/>
        <s v="JALALGARH TRADERS"/>
        <s v="JALAN STEEL"/>
        <s v="JAY MAA KAMAKHYA ENTERPRISES"/>
        <s v="JENNY ENTERPRISE"/>
        <s v="JYOTI TRADERS (DARANG)"/>
        <s v="K.B. TRADING"/>
        <s v="KAKA BHATIJA BHANDAR . NLP"/>
        <s v="KALIMI HARDWARE STORES"/>
        <s v="KANOI HARDWARE STORE"/>
        <s v="KASBA STEEL CENTRE"/>
        <s v="KEDAR MUNDRA"/>
        <s v="KIHO ENTERPRISE"/>
        <s v="KIRAN TRADERS (GARHBANAILI)"/>
        <s v="LADLI TRADING"/>
        <s v="LAHA ENTERPRISE - TAPAN"/>
        <s v="LAXMI ENTERPRISE"/>
        <s v="LAXMI HARDWARE STORES (DIBRUGARH)"/>
        <s v="LILA ENTERPRISE"/>
        <s v="LOUHA BHANDAR"/>
        <s v="M.S. ENTERPRISE"/>
        <s v="M/S NOUFA HARDWARE"/>
        <s v="M/S S K ENTERPRISES"/>
        <s v="MAA MANI IRON STORES"/>
        <s v="MAA SHARDA CEMENT AGENCY"/>
        <s v="MAA TARA TRADING (DARJEELING)"/>
        <s v="MAA TRADING"/>
        <s v="MAA TRIPURASWARI CONSTRUCTION"/>
        <s v="MAAHABOLI ENTERPRISE"/>
        <s v="MAHADEV TRADERS"/>
        <s v="MAHESH TRADERS (AP)"/>
        <s v="MALPANI AGENCIES (JORHAT)"/>
        <s v="MARUTI STORE"/>
        <s v="MASUD HARDWARE"/>
        <s v="MD ASHIF ALI"/>
        <s v="MEGHA TRADE CENTRE"/>
        <s v="MERRYBELL KHONGSNI"/>
        <s v="MISHING LAND FOUNDATION"/>
        <s v="MMR HARDWARE STORE"/>
        <s v="MODAK ENTERPRISE"/>
        <s v="MONDAL HARDWARE STORE"/>
        <s v="MONORANJAN DAS"/>
        <s v="MOON HARDWARE &amp; STEEL FABRICATION"/>
        <s v="MOURYA IRON TRADERS"/>
        <s v="MS BADANTA HAZARIKA"/>
        <s v="MUKESH TRADERS - UDAKISHUNGANJ"/>
        <s v="MUKTA HARDWARE"/>
        <s v="MUKUTA BORAH AND BROTHERS"/>
        <s v="MUNCHUN TRADERS"/>
        <s v="MUSTAKIM HARDWARE"/>
        <s v="N S HARDWARE"/>
        <s v="N.D. ENTERPRISE (SAUDANGI)"/>
        <s v="NAMAMI ENTERPRISES"/>
        <s v="NAMBAT R MARAK"/>
        <s v="NATIONAL HARDWARE STORES"/>
        <s v="NEFA ENTERPRISES"/>
        <s v="NEW CHANDIMATA TRADERS"/>
        <s v="NEW HARDWARE"/>
        <s v="NEW LASKAR TRADER'S"/>
        <s v="NEW LOKNATH BUILDERS"/>
        <s v="NEW MINA HARDWARE"/>
        <s v="NIKITA ENTERPRISES"/>
        <s v="NILACHAL PAINTS &amp; SANITARY"/>
        <s v="NIRANJAN HARDWARE STORES"/>
        <s v="NIRMAL AGARWAL"/>
        <s v="NUR ENTERPRISE - SAMASPUR"/>
        <s v="OM SHIV MAHAKALI LAXMI TRADERS"/>
        <s v="PANNA ALLUMINIUM"/>
        <s v="POLO HILLS MACHINERY &amp; HARDWARE"/>
        <s v="PRABHAT ENTERPRISES"/>
        <s v="PURBANCHAL HARDWARE (DEMOW)"/>
        <s v="R BROTHER &amp; SONS"/>
        <s v="R I ENTERPRISE"/>
        <s v="R K BUILDING AND MATERIALS"/>
        <s v="R K ENTERPRISES"/>
        <s v="R.D. ENTERPRISE"/>
        <s v="R.K ENTERPRISES"/>
        <s v="R.K. TRADING"/>
        <s v="R.P. STEEL . GOL"/>
        <s v="R.R.S TRADERS"/>
        <s v="R.S. TRADERS"/>
        <s v="R.SNAITANG HARDWARE STORE"/>
        <s v="R&amp;C ENTERPRISE"/>
        <s v="RADHA TRADERS"/>
        <s v="RAJ ENTERPRISE - CHANCHAL"/>
        <s v="RAJESH HARDWARE SHOP-HOJAI"/>
        <s v="RAZA HARDWARE"/>
        <s v="RIBOK MASSAR"/>
        <s v="ROHIT TRADERS"/>
        <s v="ROSHNI ENTERPRISES"/>
        <s v="ROY CYCLE STORES"/>
        <s v="ROYAL ENTERPRISE-AP"/>
        <s v="RUDRO TRADING"/>
        <s v="RUPESH ENTERPRISES"/>
        <s v="S C ENTERPRISES"/>
        <s v="S K TRADERS - PURNIA"/>
        <s v="S K TRADING"/>
        <s v="S R ENTERPRISE"/>
        <s v="S.B.TIMBER"/>
        <s v="S.S.CONSTRUCTION"/>
        <s v="SAHA &amp; SONS - DALKHOLA"/>
        <s v="SAHA HARDWERE"/>
        <s v="SAI ENTERPRISE"/>
        <s v="SAI HARDWARE"/>
        <s v="SAMAD HARDWARE"/>
        <s v="SANAYA ENTERPRISES"/>
        <s v="SANDHYA HARDWARE STORES"/>
        <s v="SANDIP KUMAR NIMODIA"/>
        <s v="SANGMA HARDWARE STORE"/>
        <s v="SANJAY TRADERS - BELDOUR"/>
        <s v="SANTOSH ROY"/>
        <s v="SARASWATI TRADERS"/>
        <s v="SARKAR HARDWARE"/>
        <s v="SARKAR HARDWARE - PANDEPUR "/>
        <s v="SARKAR TRADERS"/>
        <s v="SATYAM HARDWARE - AP"/>
        <s v="SETHIA ENTERPRISES"/>
        <s v="SHANKAR STORES"/>
        <s v="SHANTIPUR HARDWARE STORE"/>
        <s v="SHIV ENTERPRISES - BIHAT"/>
        <s v="SHIVA TRADERS . BEGUSARAI"/>
        <s v="SHIVAM ENTERPRISES - VAISHALI"/>
        <s v="SHIVAM KRISHI KENDRA"/>
        <s v="SHIVAM STEEL"/>
        <s v="SHIVAM TRADERS (GHY)"/>
        <s v="SHIVAM TRADING"/>
        <s v="SHREE BAJRANG TRADERS"/>
        <s v="SHREE GANESH ENTERPRISE (GHY)"/>
        <s v="SHREE GANESH TRADERS"/>
        <s v="SHREE GANESH TRADERS - NAUHATTA"/>
        <s v="SHREE KAMLA ENTERPRISES"/>
        <s v="SHREE TRADERS"/>
        <s v="SHRI DROSTAR LYNGDOH"/>
        <s v="SHRI RAM ENTERPRISES"/>
        <s v="SHUBHAM ENTERPRISES"/>
        <s v="SHUBHAM TRADERS (BHARRAHI BAZAR)"/>
        <s v="SHYAM STEEL"/>
        <s v="SINDHU AGRIWARE"/>
        <s v="SINHAL TRADING COMPANY"/>
        <s v="SKYLINE TRADERS"/>
        <s v="SONA BRICKS AND TRADERS"/>
        <s v="SRI SANJOY PAUL"/>
        <s v="SRI UTTAM KUMAR ROY"/>
        <s v="SUBAL MAHANTA"/>
        <s v="SUDAMA TRADERS"/>
        <s v="SUJIT SEN"/>
        <s v="SUMAN HARDWARE"/>
        <s v="SUPRIYA STORES"/>
        <s v="SWAGAT TRADERS - DBR"/>
        <s v="T R ENTERPRISE"/>
        <s v="T T ENTERPRISE (LEKABALI)"/>
        <s v="TADUK ENTERPRISES"/>
        <s v="TAGGU ENTERPRISES"/>
        <s v="UKHONG FURNITURE AND DECOR"/>
        <s v="UNITED HARDWARE (MANJA)"/>
        <s v="URBAN HARDWARE"/>
        <s v="VELI HARDWARE"/>
        <s v="VINOD ENTERPRISE - NLD"/>
        <s v="W PHAWA HARDWARE"/>
        <s v="ZARBEN TRADERS - NLD"/>
        <s v="ZIAUR RAHAMAN"/>
      </sharedItems>
    </cacheField>
    <cacheField name="DOA" numFmtId="0">
      <sharedItems containsDate="1" containsMixedTypes="1" minDate="2005-02-02T00:00:00" maxDate="2025-12-29T00:00:00" count="199">
        <d v="2005-02-02T00:00:00"/>
        <d v="2005-02-07T00:00:00"/>
        <d v="2006-01-24T00:00:00"/>
        <d v="2009-05-25T00:00:00"/>
        <d v="2009-09-25T00:00:00"/>
        <d v="2011-04-07T00:00:00"/>
        <d v="2011-05-03T00:00:00"/>
        <d v="2011-09-16T00:00:00"/>
        <d v="2012-11-20T00:00:00"/>
        <d v="2013-01-29T00:00:00"/>
        <d v="2013-07-24T00:00:00"/>
        <d v="2013-07-31T00:00:00"/>
        <d v="2013-09-26T00:00:00"/>
        <d v="2013-10-26T00:00:00"/>
        <d v="2014-03-21T00:00:00"/>
        <d v="2014-06-26T00:00:00"/>
        <d v="2014-08-29T00:00:00"/>
        <d v="2014-11-28T00:00:00"/>
        <d v="2014-12-22T00:00:00"/>
        <d v="2015-01-24T00:00:00"/>
        <d v="2015-01-28T00:00:00"/>
        <d v="2015-04-30T00:00:00"/>
        <d v="2015-06-25T00:00:00"/>
        <d v="2015-06-30T00:00:00"/>
        <d v="2015-08-27T00:00:00"/>
        <d v="2016-05-16T00:00:00"/>
        <d v="2016-05-20T00:00:00"/>
        <d v="2016-06-18T00:00:00"/>
        <d v="2016-07-23T00:00:00"/>
        <d v="2016-08-19T00:00:00"/>
        <d v="2016-10-05T00:00:00"/>
        <d v="2016-10-28T00:00:00"/>
        <d v="2017-01-21T00:00:00"/>
        <d v="2017-04-17T00:00:00"/>
        <d v="2017-05-29T00:00:00"/>
        <d v="2017-09-15T00:00:00"/>
        <d v="2017-10-06T00:00:00"/>
        <d v="2017-10-30T00:00:00"/>
        <d v="2017-12-19T00:00:00"/>
        <d v="2018-01-12T00:00:00"/>
        <d v="2018-03-12T00:00:00"/>
        <d v="2018-04-19T00:00:00"/>
        <d v="2018-05-19T00:00:00"/>
        <d v="2018-06-05T00:00:00"/>
        <d v="2018-06-07T00:00:00"/>
        <d v="2018-06-08T00:00:00"/>
        <d v="2018-06-25T00:00:00"/>
        <d v="2018-09-08T00:00:00"/>
        <d v="2018-10-08T00:00:00"/>
        <d v="2018-11-06T00:00:00"/>
        <d v="2018-12-26T00:00:00"/>
        <d v="2019-01-11T00:00:00"/>
        <d v="2019-04-26T00:00:00"/>
        <d v="2019-04-27T00:00:00"/>
        <d v="2019-05-02T00:00:00"/>
        <d v="2019-05-16T00:00:00"/>
        <d v="2019-05-18T00:00:00"/>
        <d v="2019-06-26T00:00:00"/>
        <d v="2019-11-05T00:00:00"/>
        <d v="2019-11-22T00:00:00"/>
        <d v="2019-12-18T00:00:00"/>
        <d v="2020-02-14T00:00:00"/>
        <d v="2020-05-29T00:00:00"/>
        <d v="2020-08-06T00:00:00"/>
        <d v="2020-10-13T00:00:00"/>
        <d v="2020-11-28T00:00:00"/>
        <d v="2020-12-15T00:00:00"/>
        <d v="2021-01-06T00:00:00"/>
        <d v="2021-01-08T00:00:00"/>
        <d v="2021-02-05T00:00:00"/>
        <d v="2021-02-20T00:00:00"/>
        <d v="2021-04-19T00:00:00"/>
        <d v="2021-05-19T00:00:00"/>
        <d v="2021-05-27T00:00:00"/>
        <d v="2021-07-21T00:00:00"/>
        <d v="2021-07-27T00:00:00"/>
        <d v="2021-09-25T00:00:00"/>
        <d v="2021-09-29T00:00:00"/>
        <d v="2021-10-04T00:00:00"/>
        <d v="2021-10-09T00:00:00"/>
        <d v="2021-10-25T00:00:00"/>
        <d v="2021-11-01T00:00:00"/>
        <d v="2021-12-01T00:00:00"/>
        <d v="2022-03-03T00:00:00"/>
        <d v="2022-03-14T00:00:00"/>
        <d v="2022-04-19T00:00:00"/>
        <d v="2022-04-20T00:00:00"/>
        <d v="2022-05-11T00:00:00"/>
        <d v="2022-06-15T00:00:00"/>
        <d v="2022-06-26T00:00:00"/>
        <d v="2022-06-27T00:00:00"/>
        <d v="2022-07-30T00:00:00"/>
        <d v="2022-10-31T00:00:00"/>
        <d v="2022-11-03T00:00:00"/>
        <d v="2022-11-28T00:00:00"/>
        <d v="2022-12-12T00:00:00"/>
        <d v="2022-12-16T00:00:00"/>
        <d v="2022-12-19T00:00:00"/>
        <d v="2022-12-29T00:00:00"/>
        <d v="2022-12-30T00:00:00"/>
        <d v="2023-01-04T00:00:00"/>
        <d v="2023-01-11T00:00:00"/>
        <d v="2023-01-31T00:00:00"/>
        <d v="2023-02-02T00:00:00"/>
        <d v="2023-02-09T00:00:00"/>
        <d v="2023-02-20T00:00:00"/>
        <d v="2023-02-27T00:00:00"/>
        <d v="2023-02-28T00:00:00"/>
        <d v="2023-03-23T00:00:00"/>
        <d v="2023-03-28T00:00:00"/>
        <d v="2023-04-20T00:00:00"/>
        <d v="2023-04-23T00:00:00"/>
        <d v="2023-04-29T00:00:00"/>
        <d v="2023-05-18T00:00:00"/>
        <d v="2023-05-25T00:00:00"/>
        <d v="2023-05-26T00:00:00"/>
        <d v="2023-07-19T00:00:00"/>
        <d v="2023-07-26T00:00:00"/>
        <d v="2023-07-28T00:00:00"/>
        <d v="2023-12-06T00:00:00"/>
        <d v="2023-12-20T00:00:00"/>
        <d v="2024-01-19T00:00:00"/>
        <d v="2024-01-20T00:00:00"/>
        <d v="2024-02-20T00:00:00"/>
        <d v="2024-02-27T00:00:00"/>
        <d v="2024-03-06T00:00:00"/>
        <d v="2024-03-22T00:00:00"/>
        <d v="2024-03-26T00:00:00"/>
        <d v="2024-04-22T00:00:00"/>
        <d v="2024-05-10T00:00:00"/>
        <d v="2024-05-18T00:00:00"/>
        <d v="2024-05-21T00:00:00"/>
        <d v="2024-05-27T00:00:00"/>
        <d v="2024-05-31T00:00:00"/>
        <d v="2024-06-14T00:00:00"/>
        <d v="2024-06-25T00:00:00"/>
        <d v="2024-06-26T00:00:00"/>
        <d v="2024-07-04T00:00:00"/>
        <d v="2024-07-05T00:00:00"/>
        <d v="2024-07-20T00:00:00"/>
        <d v="2024-07-24T00:00:00"/>
        <d v="2024-07-31T00:00:00"/>
        <d v="2024-08-05T00:00:00"/>
        <d v="2024-08-15T00:00:00"/>
        <d v="2024-08-23T00:00:00"/>
        <d v="2024-08-28T00:00:00"/>
        <d v="2024-09-05T00:00:00"/>
        <d v="2024-09-21T00:00:00"/>
        <d v="2024-09-23T00:00:00"/>
        <d v="2024-09-27T00:00:00"/>
        <d v="2024-10-04T00:00:00"/>
        <d v="2024-10-16T00:00:00"/>
        <d v="2024-11-01T00:00:00"/>
        <d v="2024-11-15T00:00:00"/>
        <d v="2024-11-25T00:00:00"/>
        <d v="2024-12-19T00:00:00"/>
        <d v="2024-12-27T00:00:00"/>
        <d v="2024-12-31T00:00:00"/>
        <d v="2025-01-10T00:00:00"/>
        <d v="2025-02-01T00:00:00"/>
        <d v="2025-02-28T00:00:00"/>
        <d v="2025-03-19T00:00:00"/>
        <d v="2025-03-20T00:00:00"/>
        <d v="2025-03-21T00:00:00"/>
        <d v="2025-03-25T00:00:00"/>
        <d v="2025-04-21T00:00:00"/>
        <d v="2025-04-25T00:00:00"/>
        <d v="2025-04-29T00:00:00"/>
        <d v="2025-05-21T00:00:00"/>
        <d v="2025-06-06T00:00:00"/>
        <d v="2025-06-19T00:00:00"/>
        <d v="2025-06-24T00:00:00"/>
        <d v="2025-06-30T00:00:00"/>
        <d v="2025-07-03T00:00:00"/>
        <d v="2025-07-05T00:00:00"/>
        <d v="2025-07-10T00:00:00"/>
        <d v="2025-07-12T00:00:00"/>
        <d v="2025-07-18T00:00:00"/>
        <d v="2025-07-25T00:00:00"/>
        <d v="2025-07-29T00:00:00"/>
        <d v="2025-07-31T00:00:00"/>
        <d v="2025-08-06T00:00:00"/>
        <d v="2025-08-07T00:00:00"/>
        <d v="2025-08-18T00:00:00"/>
        <d v="2025-08-22T00:00:00"/>
        <d v="2025-08-26T00:00:00"/>
        <d v="2025-09-15T00:00:00"/>
        <d v="2025-09-16T00:00:00"/>
        <d v="2025-09-20T00:00:00"/>
        <d v="2025-09-24T00:00:00"/>
        <d v="2025-09-26T00:00:00"/>
        <d v="2025-10-06T00:00:00"/>
        <d v="2025-10-17T00:00:00"/>
        <d v="2025-10-18T00:00:00"/>
        <d v="2025-10-22T00:00:00"/>
        <d v="2025-11-17T00:00:00"/>
        <d v="2025-12-18T00:00:00"/>
        <d v="2025-12-29T00:00:00"/>
        <s v="19.01.2024"/>
      </sharedItems>
    </cacheField>
    <cacheField name="Prorata Tgt" numFmtId="0">
      <sharedItems count="1">
        <e v="#REF!"/>
      </sharedItems>
    </cacheField>
    <cacheField name="46081" numFmtId="0">
      <sharedItems containsSemiMixedTypes="0" containsString="0" containsNumber="1" containsInteger="1" minValue="0" maxValue="0" count="1">
        <n v="0"/>
      </sharedItems>
    </cacheField>
    <cacheField name="ZERO" numFmtId="0">
      <sharedItems containsString="0" containsBlank="1" containsNumber="1" containsInteger="1" minValue="0" maxValue="1" count="3">
        <n v="0"/>
        <n v="1"/>
        <m/>
      </sharedItems>
    </cacheField>
    <cacheField name="REGION2" numFmtId="0">
      <sharedItems containsString="0" containsBlank="1" count="1">
        <m/>
      </sharedItems>
    </cacheField>
    <cacheField name="REGION3" numFmtId="0">
      <sharedItems containsMixedTypes="1" containsNumber="1" containsInteger="1" minValue="1000000399" maxValue="1000004545" count="14">
        <n v="1000000399"/>
        <n v="1000000989"/>
        <n v="1000001993"/>
        <n v="1000002085"/>
        <n v="1000003195"/>
        <n v="1000003476"/>
        <n v="1000003993"/>
        <n v="1000004160"/>
        <n v="1000004545"/>
        <s v="BH"/>
        <s v="NB 1"/>
        <s v="NB 2"/>
        <s v="NE 1"/>
        <s v="NE 2"/>
      </sharedItems>
    </cacheField>
    <cacheField name="asad" numFmtId="0">
      <sharedItems containsSemiMixedTypes="0" containsString="0" containsNumber="1" containsInteger="1" minValue="0" maxValue="0" count="1"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522" xr:uid="{00000000-000A-0000-FFFF-FFFF06000000}">
  <cacheSource type="worksheet">
    <worksheetSource ref="B2:G524" sheet="Sheet6"/>
  </cacheSource>
  <cacheFields count="6">
    <cacheField name="REGION" numFmtId="0">
      <sharedItems count="6">
        <s v="BH"/>
        <s v="NB 1"/>
        <s v="NB 2"/>
        <s v="NE 1"/>
        <s v="NE 2"/>
        <s v="WB"/>
      </sharedItems>
    </cacheField>
    <cacheField name="AREA" numFmtId="0">
      <sharedItems count="52">
        <s v="AGARTALA"/>
        <s v="ALIPURDUAR"/>
        <s v="AP- Banderdewa"/>
        <s v="AP- Lekhabali"/>
        <s v="AP- Tinsukia Side"/>
        <s v="BEGUSARAI"/>
        <s v="BHAGALPUR"/>
        <s v="BISWANATH"/>
        <s v="CACHAR"/>
        <s v="Cooch Behar"/>
        <s v="DAKSHIN DINAJPUR"/>
        <s v="DARANG"/>
        <s v="DARJEELING HILLS"/>
        <s v="DARJEELING PLAINS"/>
        <s v="DHARMANAGAR"/>
        <s v="DHEMAJI"/>
        <s v="DIBRUGARH"/>
        <s v="GOLAGHAT"/>
        <s v="GUWAHATI RURAL"/>
        <s v="GUWAHATI URBAN"/>
        <s v="HAILAKANDI"/>
        <s v="HOJAI"/>
        <s v="JAINTIA HILLS"/>
        <s v="JALPAIGURI"/>
        <s v="JORHAT"/>
        <s v="KARBIANGLONG"/>
        <s v="KARIMGANJ"/>
        <s v="KATIHAR"/>
        <s v="KISHANGANJ"/>
        <s v="LAKHIMPUR"/>
        <s v="Lower Assam- 1 (Bongaigaon)"/>
        <s v="Lower Assam- 2 (Barpeta)"/>
        <s v="Lower Assam- 3"/>
        <s v="MALDA"/>
        <s v="MANIPUR"/>
        <s v="MIZORAM"/>
        <s v="MORIGAON"/>
        <s v="MUZAFFARPUR"/>
        <s v="NAGALAND"/>
        <s v="NAGAON"/>
        <s v="PURNIA"/>
        <s v="SAHARSA"/>
        <s v="SHILLONG"/>
        <s v="Sibsagar"/>
        <s v="SIKKIM"/>
        <s v="Supaul &amp; Madhepura"/>
        <s v="TEZPUR"/>
        <s v="TINSUKIA"/>
        <s v="TURA HILLS"/>
        <s v="TURA PLAIN"/>
        <s v="UDAIPUR"/>
        <s v="UTTAR DINAJPUR"/>
      </sharedItems>
    </cacheField>
    <cacheField name="CODE" numFmtId="0">
      <sharedItems count="522">
        <s v="A127"/>
        <s v="A190"/>
        <s v="B012"/>
        <s v="B122"/>
        <s v="BHA049"/>
        <s v="BHA069"/>
        <s v="BHA076"/>
        <s v="BHA080"/>
        <s v="BHA083"/>
        <s v="BHA090"/>
        <s v="BHA091"/>
        <s v="BHA095"/>
        <s v="BHA096"/>
        <s v="BHA102"/>
        <s v="BHA104"/>
        <s v="BHB037"/>
        <s v="BHB070"/>
        <s v="BHB076"/>
        <s v="BHC014"/>
        <s v="BHC015"/>
        <s v="BHD027"/>
        <s v="BHD028"/>
        <s v="BHG029"/>
        <s v="BHG034"/>
        <s v="BHG035"/>
        <s v="BHG040"/>
        <s v="BHG049"/>
        <s v="BHH020"/>
        <s v="BHH021"/>
        <s v="BHJ034"/>
        <s v="BHJ048"/>
        <s v="BHJ061"/>
        <s v="BHK064"/>
        <s v="BHL015"/>
        <s v="BHM013"/>
        <s v="BHM094"/>
        <s v="BHM111"/>
        <s v="BHM117"/>
        <s v="BHM121"/>
        <s v="BHM135"/>
        <s v="BHM136"/>
        <s v="BHM137"/>
        <s v="BHM138"/>
        <s v="BHM139"/>
        <s v="BHM154"/>
        <s v="BHM158"/>
        <s v="BHM159"/>
        <s v="BHM160"/>
        <s v="BHN046"/>
        <s v="BHP042"/>
        <s v="BHP046"/>
        <s v="BHP047"/>
        <s v="BHP049"/>
        <s v="BHR034"/>
        <s v="BHR080"/>
        <s v="BHR081"/>
        <s v="BHR083"/>
        <s v="BHR096"/>
        <s v="BHR105"/>
        <s v="BHS040"/>
        <s v="BHS043"/>
        <s v="BHS089"/>
        <s v="BHS092"/>
        <s v="BHS192"/>
        <s v="BHS195"/>
        <s v="BHS200"/>
        <s v="BHS210"/>
        <s v="BHS219"/>
        <s v="BHS242"/>
        <s v="BHS250"/>
        <s v="BHS254"/>
        <s v="BHS266"/>
        <s v="BHS267"/>
        <s v="BHT003"/>
        <s v="BHT018"/>
        <s v="BHV025"/>
        <s v="BHV029"/>
        <s v="C050"/>
        <s v="D011"/>
        <s v="D026"/>
        <s v="D080"/>
        <s v="E018"/>
        <s v="G029"/>
        <s v="G035"/>
        <s v="G056"/>
        <s v="G083"/>
        <s v="G095"/>
        <s v="G097"/>
        <s v="G141"/>
        <s v="H012"/>
        <s v="J016"/>
        <s v="K075"/>
        <s v="K109"/>
        <s v="L013"/>
        <s v="L035"/>
        <s v="L043"/>
        <s v="L093"/>
        <s v="M070"/>
        <s v="M076"/>
        <s v="M132"/>
        <s v="M220"/>
        <s v="M241"/>
        <s v="M263"/>
        <s v="M414"/>
        <s v="N008"/>
        <s v="NEA034"/>
        <s v="NEA086"/>
        <s v="NEA103"/>
        <s v="NEA125"/>
        <s v="NEA194"/>
        <s v="NEA196"/>
        <s v="NEA220"/>
        <s v="NEA222"/>
        <s v="NEA226"/>
        <s v="NEA249"/>
        <s v="NEA275"/>
        <s v="NEA300"/>
        <s v="NEA309"/>
        <s v="NEA339"/>
        <s v="NEA366"/>
        <s v="NEA371"/>
        <s v="NEA375"/>
        <s v="NEA390"/>
        <s v="NEA394"/>
        <s v="NEA395"/>
        <s v="NEA398"/>
        <s v="NEA408"/>
        <s v="NEA418"/>
        <s v="NEA420"/>
        <s v="NEA424"/>
        <s v="NEA443"/>
        <s v="NEA447"/>
        <s v="NEA456"/>
        <s v="NEA469"/>
        <s v="NEA470"/>
        <s v="NEA473"/>
        <s v="NEA480"/>
        <s v="NEA484"/>
        <s v="NEA487"/>
        <s v="NEA488"/>
        <s v="NEA489"/>
        <s v="NEA498"/>
        <s v="NEB115"/>
        <s v="NEB144"/>
        <s v="NEB171"/>
        <s v="NEB190"/>
        <s v="NEB223"/>
        <s v="NEB262"/>
        <s v="NEB267"/>
        <s v="NEB275"/>
        <s v="NEB285"/>
        <s v="NEB300"/>
        <s v="NEB302"/>
        <s v="NEB317"/>
        <s v="NEB322"/>
        <s v="NEB328"/>
        <s v="NEB339"/>
        <s v="NEB348"/>
        <s v="NEB354"/>
        <s v="NEB361"/>
        <s v="NEB366"/>
        <s v="NEB369"/>
        <s v="NEB397"/>
        <s v="NEB403"/>
        <s v="NEB407"/>
        <s v="NEC017"/>
        <s v="NEC039"/>
        <s v="NEC057"/>
        <s v="NEC090"/>
        <s v="NEC109"/>
        <s v="NEC124"/>
        <s v="NEC128"/>
        <s v="NEC130"/>
        <s v="NEC132"/>
        <s v="NEC136"/>
        <s v="NEC138"/>
        <s v="NEC140"/>
        <s v="NEC141"/>
        <s v="NED018"/>
        <s v="NED022"/>
        <s v="NED076"/>
        <s v="NED148"/>
        <s v="NED197"/>
        <s v="NED210"/>
        <s v="NED218"/>
        <s v="NED237"/>
        <s v="NED243"/>
        <s v="NED248"/>
        <s v="NED253"/>
        <s v="NEE039"/>
        <s v="NEE040"/>
        <s v="NEE068"/>
        <s v="NEF001"/>
        <s v="NEF028"/>
        <s v="NEF037"/>
        <s v="NEG009"/>
        <s v="NEG046"/>
        <s v="NEG091"/>
        <s v="NEG098"/>
        <s v="NEG123"/>
        <s v="NEG143"/>
        <s v="NEG147"/>
        <s v="NEG173"/>
        <s v="NEG180"/>
        <s v="NEG189"/>
        <s v="NEG198"/>
        <s v="NEG201"/>
        <s v="NEH014"/>
        <s v="NEH095"/>
        <s v="NEH102"/>
        <s v="NEH103"/>
        <s v="NEH116"/>
        <s v="NEH138"/>
        <s v="NEH139"/>
        <s v="NEH145"/>
        <s v="NEH150"/>
        <s v="NEH153"/>
        <s v="NEH154"/>
        <s v="NEH155"/>
        <s v="NEI043"/>
        <s v="NEI047"/>
        <s v="NEJ027"/>
        <s v="NEJ051"/>
        <s v="NEJ053"/>
        <s v="NEJ059"/>
        <s v="NEJ067"/>
        <s v="NEJ074"/>
        <s v="NEJ089"/>
        <s v="NEJ124"/>
        <s v="NEJ131"/>
        <s v="NEJ167"/>
        <s v="NEJ184"/>
        <s v="NEJ188"/>
        <s v="NEJ190"/>
        <s v="NEJ193"/>
        <s v="NEJ204"/>
        <s v="NEK007"/>
        <s v="NEK053"/>
        <s v="NEK063"/>
        <s v="NEK135"/>
        <s v="NEK152"/>
        <s v="NEK173"/>
        <s v="NEK178"/>
        <s v="NEK182"/>
        <s v="NEK207"/>
        <s v="NEK221"/>
        <s v="NEK223"/>
        <s v="NEK229"/>
        <s v="NEK230"/>
        <s v="NEL006"/>
        <s v="NEL039"/>
        <s v="NEL046"/>
        <s v="NEL054"/>
        <s v="NEL058"/>
        <s v="NEL113"/>
        <s v="NEL122"/>
        <s v="NEL138"/>
        <s v="NEM061"/>
        <s v="NEM069"/>
        <s v="NEM071"/>
        <s v="NEM187"/>
        <s v="NEM189"/>
        <s v="NEM263"/>
        <s v="NEM280"/>
        <s v="NEM294"/>
        <s v="NEM295"/>
        <s v="NEM301"/>
        <s v="NEM312"/>
        <s v="NEM315"/>
        <s v="NEM320"/>
        <s v="NEM332"/>
        <s v="NEM341"/>
        <s v="NEM350"/>
        <s v="NEM351"/>
        <s v="NEM353"/>
        <s v="NEM355"/>
        <s v="NEM361"/>
        <s v="NEM370"/>
        <s v="NEM375"/>
        <s v="NEM391"/>
        <s v="NEM393"/>
        <s v="NEM401"/>
        <s v="NEM402"/>
        <s v="NEM404"/>
        <s v="NEM417"/>
        <s v="NEM438"/>
        <s v="NEM446"/>
        <s v="NEM455"/>
        <s v="NEM465"/>
        <s v="NEM469"/>
        <s v="NEM470"/>
        <s v="NEM471"/>
        <s v="NEN019"/>
        <s v="NEN046"/>
        <s v="NEN077"/>
        <s v="NEN098"/>
        <s v="NEN126"/>
        <s v="NEN130"/>
        <s v="NEN137"/>
        <s v="NEN178"/>
        <s v="NEN193"/>
        <s v="NEN204"/>
        <s v="NEN211"/>
        <s v="NEN216"/>
        <s v="NEN219"/>
        <s v="NEN227"/>
        <s v="NEN231"/>
        <s v="NEN232"/>
        <s v="NEN240"/>
        <s v="NEN241"/>
        <s v="NEN242"/>
        <s v="NEN250"/>
        <s v="NEN32"/>
        <s v="NEN34"/>
        <s v="NEN40"/>
        <s v="NEO040"/>
        <s v="NEO042"/>
        <s v="NEO043"/>
        <s v="NEO044"/>
        <s v="NEP005"/>
        <s v="NEP054"/>
        <s v="NEP193"/>
        <s v="NEP198"/>
        <s v="NEP199"/>
        <s v="NEP218"/>
        <s v="NEP241"/>
        <s v="NEP244"/>
        <s v="NEP245"/>
        <s v="NEP249"/>
        <s v="NEP257"/>
        <s v="NEP267"/>
        <s v="NEP273"/>
        <s v="NEP281"/>
        <s v="NEP291"/>
        <s v="NEP292"/>
        <s v="NEP308"/>
        <s v="NEP310"/>
        <s v="NEP312"/>
        <s v="NEP313"/>
        <s v="NER081"/>
        <s v="NER141"/>
        <s v="NER184"/>
        <s v="NER227"/>
        <s v="NER239"/>
        <s v="NER243"/>
        <s v="NER248"/>
        <s v="NER251"/>
        <s v="NER264"/>
        <s v="NER267"/>
        <s v="NER274"/>
        <s v="NER287"/>
        <s v="NER295"/>
        <s v="NER306"/>
        <s v="NER328"/>
        <s v="NER329"/>
        <s v="NER331"/>
        <s v="NER350"/>
        <s v="NER351"/>
        <s v="NER355"/>
        <s v="NER356"/>
        <s v="NER358"/>
        <s v="NER359"/>
        <s v="NER360"/>
        <s v="NES054"/>
        <s v="NES058"/>
        <s v="NES073"/>
        <s v="NES195"/>
        <s v="NES222"/>
        <s v="NES295"/>
        <s v="NES296"/>
        <s v="NES349"/>
        <s v="NES373"/>
        <s v="NES383"/>
        <s v="NES386"/>
        <s v="NES439"/>
        <s v="NES521"/>
        <s v="NES528"/>
        <s v="NES534"/>
        <s v="NES546"/>
        <s v="NES580"/>
        <s v="NES600"/>
        <s v="NES612"/>
        <s v="NES614"/>
        <s v="NES620"/>
        <s v="NES645"/>
        <s v="NES650"/>
        <s v="NES652"/>
        <s v="NES663"/>
        <s v="NES666"/>
        <s v="NES667"/>
        <s v="NES668"/>
        <s v="NES674"/>
        <s v="NES678"/>
        <s v="NES692"/>
        <s v="NES709"/>
        <s v="NES720"/>
        <s v="NES725"/>
        <s v="NES726"/>
        <s v="NES734"/>
        <s v="NES737"/>
        <s v="NES754"/>
        <s v="NES755"/>
        <s v="NES757"/>
        <s v="NES775"/>
        <s v="NES776"/>
        <s v="NES778"/>
        <s v="NES781"/>
        <s v="NES783"/>
        <s v="NES794"/>
        <s v="NET087"/>
        <s v="NET127"/>
        <s v="NET133"/>
        <s v="NET159"/>
        <s v="NET164"/>
        <s v="NET184"/>
        <s v="NET202"/>
        <s v="NET205"/>
        <s v="NET210"/>
        <s v="NEU018"/>
        <s v="NEU030"/>
        <s v="NEU052"/>
        <s v="NEV033"/>
        <s v="NEV040"/>
        <s v="NEV059"/>
        <s v="NEV063"/>
        <s v="NEW004"/>
        <s v="NEW012"/>
        <s v="NEW013"/>
        <s v="NEY015"/>
        <s v="NEZ014"/>
        <s v="NEZ026"/>
        <s v="P034"/>
        <s v="P049"/>
        <s v="P080"/>
        <s v="P097"/>
        <s v="P201"/>
        <s v="R013"/>
        <s v="R014"/>
        <s v="R033"/>
        <s v="R079"/>
        <s v="R093"/>
        <s v="R117"/>
        <s v="R131"/>
        <s v="R230"/>
        <s v="S014"/>
        <s v="S019"/>
        <s v="S094"/>
        <s v="S111"/>
        <s v="S113"/>
        <s v="S118"/>
        <s v="S185"/>
        <s v="S293"/>
        <s v="S340"/>
        <s v="S348"/>
        <s v="S353"/>
        <s v="S380"/>
        <s v="S410"/>
        <s v="S462"/>
        <s v="S544"/>
        <s v="SKD004"/>
        <s v="SKI001"/>
        <s v="SKK005"/>
        <s v="SKK006"/>
        <s v="SKM004"/>
        <s v="SKN005"/>
        <s v="SKR002"/>
        <s v="SKR003"/>
        <s v="SKS002"/>
        <s v="SKS003"/>
        <s v="SKS012"/>
        <s v="SKT001"/>
        <s v="T001"/>
        <s v="T053"/>
        <s v="T077"/>
        <s v="WBA077"/>
        <s v="WBA153"/>
        <s v="WBA161"/>
        <s v="WBB142"/>
        <s v="WBB151"/>
        <s v="WBB153"/>
        <s v="WBB157"/>
        <s v="WBC014"/>
        <s v="WBC023"/>
        <s v="WBD077"/>
        <s v="WBD095"/>
        <s v="WBE026"/>
        <s v="WBG087"/>
        <s v="WBG089"/>
        <s v="WBG090"/>
        <s v="WBG094"/>
        <s v="WBH035"/>
        <s v="WBJ057"/>
        <s v="WBJ058"/>
        <s v="WBJ063"/>
        <s v="WBK046"/>
        <s v="WBK069"/>
        <s v="WBL026"/>
        <s v="WBL041"/>
        <s v="WBM226"/>
        <s v="WBM277"/>
        <s v="WBM318"/>
        <s v="WBM319"/>
        <s v="WBN088"/>
        <s v="WBN096"/>
        <s v="WBN108"/>
        <s v="WBN110"/>
        <s v="WBN112"/>
        <s v="WBO006"/>
        <s v="WBR150"/>
        <s v="WBS197"/>
        <s v="WBS307"/>
        <s v="WBS316"/>
        <s v="WBS329"/>
        <s v="WBS333"/>
        <s v="WBS340"/>
        <s v="WBS347"/>
        <s v="WBS349"/>
        <s v="WBS350"/>
        <s v="WBT067"/>
        <s v="WBT069"/>
        <s v="WBT070"/>
        <s v="WBZ005"/>
      </sharedItems>
    </cacheField>
    <cacheField name="SAP" numFmtId="0">
      <sharedItems containsSemiMixedTypes="0" containsString="0" containsNumber="1" containsInteger="1" minValue="1000000023" maxValue="1000004464" count="522">
        <n v="1000000023"/>
        <n v="1000000030"/>
        <n v="1000000034"/>
        <n v="1000000037"/>
        <n v="1000000049"/>
        <n v="1000000053"/>
        <n v="1000000055"/>
        <n v="1000000059"/>
        <n v="1000000061"/>
        <n v="1000000068"/>
        <n v="1000000073"/>
        <n v="1000000078"/>
        <n v="1000000083"/>
        <n v="1000000092"/>
        <n v="1000000093"/>
        <n v="1000000098"/>
        <n v="1000000104"/>
        <n v="1000000105"/>
        <n v="1000000108"/>
        <n v="1000000111"/>
        <n v="1000000116"/>
        <n v="1000000122"/>
        <n v="1000000123"/>
        <n v="1000000125"/>
        <n v="1000000147"/>
        <n v="1000000154"/>
        <n v="1000000156"/>
        <n v="1000000176"/>
        <n v="1000000180"/>
        <n v="1000000183"/>
        <n v="1000000191"/>
        <n v="1000000201"/>
        <n v="1000000209"/>
        <n v="1000000217"/>
        <n v="1000000222"/>
        <n v="1000000227"/>
        <n v="1000000234"/>
        <n v="1000000237"/>
        <n v="1000000245"/>
        <n v="1000000246"/>
        <n v="1000000252"/>
        <n v="1000000261"/>
        <n v="1000000263"/>
        <n v="1000000267"/>
        <n v="1000000268"/>
        <n v="1000000271"/>
        <n v="1000000276"/>
        <n v="1000000278"/>
        <n v="1000000282"/>
        <n v="1000000289"/>
        <n v="1000000290"/>
        <n v="1000000291"/>
        <n v="1000000297"/>
        <n v="1000000300"/>
        <n v="1000000303"/>
        <n v="1000000308"/>
        <n v="1000000309"/>
        <n v="1000000326"/>
        <n v="1000000328"/>
        <n v="1000000329"/>
        <n v="1000000336"/>
        <n v="1000000346"/>
        <n v="1000000348"/>
        <n v="1000000350"/>
        <n v="1000000351"/>
        <n v="1000000354"/>
        <n v="1000000356"/>
        <n v="1000000363"/>
        <n v="1000000364"/>
        <n v="1000000365"/>
        <n v="1000000366"/>
        <n v="1000000370"/>
        <n v="1000000380"/>
        <n v="1000000385"/>
        <n v="1000000388"/>
        <n v="1000000389"/>
        <n v="1000000391"/>
        <n v="1000000399"/>
        <n v="1000000405"/>
        <n v="1000000409"/>
        <n v="1000000412"/>
        <n v="1000000413"/>
        <n v="1000000414"/>
        <n v="1000000431"/>
        <n v="1000000435"/>
        <n v="1000000437"/>
        <n v="1000000468"/>
        <n v="1000000477"/>
        <n v="1000000487"/>
        <n v="1000000489"/>
        <n v="1000000513"/>
        <n v="1000000516"/>
        <n v="1000000523"/>
        <n v="1000000526"/>
        <n v="1000000531"/>
        <n v="1000000541"/>
        <n v="1000000547"/>
        <n v="1000000549"/>
        <n v="1000000557"/>
        <n v="1000000566"/>
        <n v="1000000569"/>
        <n v="1000000580"/>
        <n v="1000000583"/>
        <n v="1000000584"/>
        <n v="1000000585"/>
        <n v="1000000590"/>
        <n v="1000000609"/>
        <n v="1000000625"/>
        <n v="1000000626"/>
        <n v="1000000630"/>
        <n v="1000000642"/>
        <n v="1000000668"/>
        <n v="1000000671"/>
        <n v="1000000675"/>
        <n v="1000000684"/>
        <n v="1000000704"/>
        <n v="1000000705"/>
        <n v="1000000709"/>
        <n v="1000000719"/>
        <n v="1000000728"/>
        <n v="1000000729"/>
        <n v="1000000730"/>
        <n v="1000000743"/>
        <n v="1000000750"/>
        <n v="1000000751"/>
        <n v="1000000758"/>
        <n v="1000000762"/>
        <n v="1000000770"/>
        <n v="1000000786"/>
        <n v="1000000792"/>
        <n v="1000000795"/>
        <n v="1000000811"/>
        <n v="1000000821"/>
        <n v="1000000823"/>
        <n v="1000000832"/>
        <n v="1000000908"/>
        <n v="1000000911"/>
        <n v="1000000927"/>
        <n v="1000000931"/>
        <n v="1000000934"/>
        <n v="1000000936"/>
        <n v="1000000937"/>
        <n v="1000000943"/>
        <n v="1000000951"/>
        <n v="1000000955"/>
        <n v="1000000958"/>
        <n v="1000000959"/>
        <n v="1000000966"/>
        <n v="1000000984"/>
        <n v="1000000991"/>
        <n v="1000000992"/>
        <n v="1000000999"/>
        <n v="1000001001"/>
        <n v="1000001019"/>
        <n v="1000001028"/>
        <n v="1000001029"/>
        <n v="1000001036"/>
        <n v="1000001042"/>
        <n v="1000001058"/>
        <n v="1000001064"/>
        <n v="1000001067"/>
        <n v="1000001070"/>
        <n v="1000001076"/>
        <n v="1000001088"/>
        <n v="1000001092"/>
        <n v="1000001106"/>
        <n v="1000001111"/>
        <n v="1000001168"/>
        <n v="1000001181"/>
        <n v="1000001182"/>
        <n v="1000001184"/>
        <n v="1000001193"/>
        <n v="1000001211"/>
        <n v="1000001240"/>
        <n v="1000001246"/>
        <n v="1000001257"/>
        <n v="1000001330"/>
        <n v="1000001355"/>
        <n v="1000001371"/>
        <n v="1000001412"/>
        <n v="1000001415"/>
        <n v="1000001431"/>
        <n v="1000001441"/>
        <n v="1000001455"/>
        <n v="1000001456"/>
        <n v="1000001459"/>
        <n v="1000001464"/>
        <n v="1000001466"/>
        <n v="1000001472"/>
        <n v="1000001476"/>
        <n v="1000001480"/>
        <n v="1000001504"/>
        <n v="1000001581"/>
        <n v="1000001629"/>
        <n v="1000001634"/>
        <n v="1000001639"/>
        <n v="1000001641"/>
        <n v="1000001642"/>
        <n v="1000001647"/>
        <n v="1000001652"/>
        <n v="1000001654"/>
        <n v="1000001660"/>
        <n v="1000001668"/>
        <n v="1000001683"/>
        <n v="1000001714"/>
        <n v="1000001724"/>
        <n v="1000001732"/>
        <n v="1000001736"/>
        <n v="1000001803"/>
        <n v="1000001810"/>
        <n v="1000001813"/>
        <n v="1000001820"/>
        <n v="1000001859"/>
        <n v="1000001871"/>
        <n v="1000001872"/>
        <n v="1000001914"/>
        <n v="1000001917"/>
        <n v="1000001919"/>
        <n v="1000001922"/>
        <n v="1000001923"/>
        <n v="1000001924"/>
        <n v="1000001980"/>
        <n v="1000001993"/>
        <n v="1000001998"/>
        <n v="1000002005"/>
        <n v="1000002007"/>
        <n v="1000002018"/>
        <n v="1000002024"/>
        <n v="1000002049"/>
        <n v="1000002072"/>
        <n v="1000002074"/>
        <n v="1000002080"/>
        <n v="1000002083"/>
        <n v="1000002085"/>
        <n v="1000002400"/>
        <n v="1000002404"/>
        <n v="1000002518"/>
        <n v="1000002525"/>
        <n v="1000002528"/>
        <n v="1000002533"/>
        <n v="1000002559"/>
        <n v="1000002560"/>
        <n v="1000002597"/>
        <n v="1000002603"/>
        <n v="1000002604"/>
        <n v="1000002607"/>
        <n v="1000002610"/>
        <n v="1000002615"/>
        <n v="1000002622"/>
        <n v="1000002626"/>
        <n v="1000002635"/>
        <n v="1000002637"/>
        <n v="1000002638"/>
        <n v="1000002657"/>
        <n v="1000002659"/>
        <n v="1000002662"/>
        <n v="1000002663"/>
        <n v="1000002667"/>
        <n v="1000002683"/>
        <n v="1000002703"/>
        <n v="1000002726"/>
        <n v="1000002728"/>
        <n v="1000002732"/>
        <n v="1000002749"/>
        <n v="1000002758"/>
        <n v="1000002762"/>
        <n v="1000002764"/>
        <n v="1000002769"/>
        <n v="1000002772"/>
        <n v="1000002781"/>
        <n v="1000002792"/>
        <n v="1000002802"/>
        <n v="1000002815"/>
        <n v="1000002816"/>
        <n v="1000002832"/>
        <n v="1000002848"/>
        <n v="1000002855"/>
        <n v="1000002859"/>
        <n v="1000002867"/>
        <n v="1000002881"/>
        <n v="1000003000"/>
        <n v="1000003030"/>
        <n v="1000003062"/>
        <n v="1000003080"/>
        <n v="1000003118"/>
        <n v="1000003119"/>
        <n v="1000003125"/>
        <n v="1000003127"/>
        <n v="1000003133"/>
        <n v="1000003136"/>
        <n v="1000003156"/>
        <n v="1000003163"/>
        <n v="1000003165"/>
        <n v="1000003172"/>
        <n v="1000003173"/>
        <n v="1000003182"/>
        <n v="1000003183"/>
        <n v="1000003184"/>
        <n v="1000003190"/>
        <n v="1000003191"/>
        <n v="1000003193"/>
        <n v="1000003194"/>
        <n v="1000003195"/>
        <n v="1000003197"/>
        <n v="1000003211"/>
        <n v="1000003243"/>
        <n v="1000003247"/>
        <n v="1000003250"/>
        <n v="1000003251"/>
        <n v="1000003308"/>
        <n v="1000003323"/>
        <n v="1000003333"/>
        <n v="1000003352"/>
        <n v="1000003367"/>
        <n v="1000003387"/>
        <n v="1000003397"/>
        <n v="1000003402"/>
        <n v="1000003404"/>
        <n v="1000003442"/>
        <n v="1000003446"/>
        <n v="1000003453"/>
        <n v="1000003455"/>
        <n v="1000003456"/>
        <n v="1000003476"/>
        <n v="1000003477"/>
        <n v="1000003483"/>
        <n v="1000003490"/>
        <n v="1000003493"/>
        <n v="1000003497"/>
        <n v="1000003500"/>
        <n v="1000003501"/>
        <n v="1000003509"/>
        <n v="1000003518"/>
        <n v="1000003522"/>
        <n v="1000003529"/>
        <n v="1000003543"/>
        <n v="1000003548"/>
        <n v="1000003551"/>
        <n v="1000003552"/>
        <n v="1000003569"/>
        <n v="1000003570"/>
        <n v="1000003587"/>
        <n v="1000003592"/>
        <n v="1000003603"/>
        <n v="1000003607"/>
        <n v="1000003610"/>
        <n v="1000003611"/>
        <n v="1000003624"/>
        <n v="1000003633"/>
        <n v="1000003637"/>
        <n v="1000003643"/>
        <n v="1000003652"/>
        <n v="1000003662"/>
        <n v="1000003677"/>
        <n v="1000003683"/>
        <n v="1000003692"/>
        <n v="1000003714"/>
        <n v="1000003718"/>
        <n v="1000003746"/>
        <n v="1000003751"/>
        <n v="1000003753"/>
        <n v="1000003754"/>
        <n v="1000003764"/>
        <n v="1000003772"/>
        <n v="1000003773"/>
        <n v="1000003774"/>
        <n v="1000003783"/>
        <n v="1000003786"/>
        <n v="1000003788"/>
        <n v="1000003789"/>
        <n v="1000003791"/>
        <n v="1000003796"/>
        <n v="1000003801"/>
        <n v="1000003812"/>
        <n v="1000003816"/>
        <n v="1000003823"/>
        <n v="1000003848"/>
        <n v="1000003853"/>
        <n v="1000003867"/>
        <n v="1000003868"/>
        <n v="1000003870"/>
        <n v="1000003871"/>
        <n v="1000003872"/>
        <n v="1000003873"/>
        <n v="1000003879"/>
        <n v="1000003882"/>
        <n v="1000003883"/>
        <n v="1000003884"/>
        <n v="1000003888"/>
        <n v="1000003894"/>
        <n v="1000003895"/>
        <n v="1000003896"/>
        <n v="1000003899"/>
        <n v="1000003906"/>
        <n v="1000003915"/>
        <n v="1000003917"/>
        <n v="1000003928"/>
        <n v="1000003929"/>
        <n v="1000003930"/>
        <n v="1000003933"/>
        <n v="1000003936"/>
        <n v="1000003950"/>
        <n v="1000003954"/>
        <n v="1000003967"/>
        <n v="1000003971"/>
        <n v="1000003982"/>
        <n v="1000003984"/>
        <n v="1000003990"/>
        <n v="1000003991"/>
        <n v="1000003993"/>
        <n v="1000003998"/>
        <n v="1000004001"/>
        <n v="1000004012"/>
        <n v="1000004013"/>
        <n v="1000004015"/>
        <n v="1000004018"/>
        <n v="1000004019"/>
        <n v="1000004021"/>
        <n v="1000004022"/>
        <n v="1000004023"/>
        <n v="1000004026"/>
        <n v="1000004034"/>
        <n v="1000004037"/>
        <n v="1000004043"/>
        <n v="1000004051"/>
        <n v="1000004053"/>
        <n v="1000004054"/>
        <n v="1000004066"/>
        <n v="1000004071"/>
        <n v="1000004076"/>
        <n v="1000004078"/>
        <n v="1000004092"/>
        <n v="1000004096"/>
        <n v="1000004098"/>
        <n v="1000004100"/>
        <n v="1000004104"/>
        <n v="1000004105"/>
        <n v="1000004107"/>
        <n v="1000004112"/>
        <n v="1000004114"/>
        <n v="1000004117"/>
        <n v="1000004122"/>
        <n v="1000004125"/>
        <n v="1000004126"/>
        <n v="1000004134"/>
        <n v="1000004138"/>
        <n v="1000004139"/>
        <n v="1000004140"/>
        <n v="1000004143"/>
        <n v="1000004144"/>
        <n v="1000004146"/>
        <n v="1000004149"/>
        <n v="1000004150"/>
        <n v="1000004154"/>
        <n v="1000004156"/>
        <n v="1000004160"/>
        <n v="1000004164"/>
        <n v="1000004168"/>
        <n v="1000004178"/>
        <n v="1000004194"/>
        <n v="1000004198"/>
        <n v="1000004199"/>
        <n v="1000004200"/>
        <n v="1000004201"/>
        <n v="1000004202"/>
        <n v="1000004203"/>
        <n v="1000004205"/>
        <n v="1000004213"/>
        <n v="1000004225"/>
        <n v="1000004228"/>
        <n v="1000004229"/>
        <n v="1000004262"/>
        <n v="1000004263"/>
        <n v="1000004264"/>
        <n v="1000004269"/>
        <n v="1000004276"/>
        <n v="1000004285"/>
        <n v="1000004292"/>
        <n v="1000004319"/>
        <n v="1000004320"/>
        <n v="1000004322"/>
        <n v="1000004325"/>
        <n v="1000004329"/>
        <n v="1000004331"/>
        <n v="1000004332"/>
        <n v="1000004336"/>
        <n v="1000004348"/>
        <n v="1000004350"/>
        <n v="1000004351"/>
        <n v="1000004352"/>
        <n v="1000004366"/>
        <n v="1000004376"/>
        <n v="1000004381"/>
        <n v="1000004392"/>
        <n v="1000004395"/>
        <n v="1000004396"/>
        <n v="1000004397"/>
        <n v="1000004401"/>
        <n v="1000004404"/>
        <n v="1000004409"/>
        <n v="1000004411"/>
        <n v="1000004413"/>
        <n v="1000004416"/>
        <n v="1000004418"/>
        <n v="1000004420"/>
        <n v="1000004422"/>
        <n v="1000004423"/>
        <n v="1000004431"/>
        <n v="1000004433"/>
        <n v="1000004435"/>
        <n v="1000004436"/>
        <n v="1000004439"/>
        <n v="1000004440"/>
        <n v="1000004441"/>
        <n v="1000004443"/>
        <n v="1000004444"/>
        <n v="1000004452"/>
        <n v="1000004453"/>
        <n v="1000004454"/>
        <n v="1000004462"/>
        <n v="1000004463"/>
        <n v="1000004464"/>
      </sharedItems>
    </cacheField>
    <cacheField name="DEALERS NAME" numFmtId="0">
      <sharedItems count="517">
        <s v="A &amp; A ENTERPRISE"/>
        <s v="A K ENTERPRISE (JOR)"/>
        <s v="A K TRADERS - LOHAGARA"/>
        <s v="A M B ENTERPRISE"/>
        <s v="A.I.ENTERPRISE"/>
        <s v="AAKASH ENTERPRISES . BAHDARPUR"/>
        <s v="AATIKA ENTERPRISES"/>
        <s v="ABDUL SOVAN"/>
        <s v="ABHINOY CHUTIA"/>
        <s v="ABRAR STEEL"/>
        <s v="ABUL HASSAN HARDWARE"/>
        <s v="ACHOOM ENTERPRISE"/>
        <s v="AFSANA HARDWARE (SILBORI)"/>
        <s v="AFTAB TRADERS"/>
        <s v="AFZAL AND SONS TRADERS"/>
        <s v="AGARWAL TRADING CO"/>
        <s v="AHMED HARDWARE"/>
        <s v="AJAY AND SONS"/>
        <s v="AKASH HARDWARE"/>
        <s v="AL AMIN HARDWARE (BARPETA)"/>
        <s v="ALLIED TRADERS"/>
        <s v="AMAN ENTERPRISE (SIL)"/>
        <s v="AMITA TRADERS"/>
        <s v="AMRENDRA KUMAR"/>
        <s v="AMSONS"/>
        <s v="ANANAD TRADERS"/>
        <s v="ANAND HARDWARE"/>
        <s v="ANANYA HARDWARE"/>
        <s v="ANAYPRIYA INFRA AND TRANSPORT PRIVATE LIMITED"/>
        <s v="ANGELAS ENTERPRISE"/>
        <s v="ANIMA SINHA"/>
        <s v="ANITA HARDWARE"/>
        <s v="ANJANA TRADERS"/>
        <s v="ANJANI ENTERPRISES LIMITED"/>
        <s v="ANJUM TRADING"/>
        <s v="APEX MARKETING"/>
        <s v="ARADHANA TRADING"/>
        <s v="ARCHANA STORES"/>
        <s v="ARDECO SPACE"/>
        <s v="ARUNA STORE"/>
        <s v="ARUNACHAL APEX TRADERS"/>
        <s v="ARUNACHAL HARDWARE AND ELECTRICAL STORE"/>
        <s v="ARUNODAY"/>
        <s v="ASHA ENTERPRISE (GHY)"/>
        <s v="ASHIES HARDWARE (JORHAT)"/>
        <s v="ASHOK KEJARIWAL"/>
        <s v="ASHOK SUPPLY AGENCY"/>
        <s v="ASHRAF ENTERPRISES (SITAMARHI)"/>
        <s v="ASHUTOSH BHANDER"/>
        <s v="ASIT NATH"/>
        <s v="ASSAM STEEL"/>
        <s v="ASSAM STEEL &amp; GLASS"/>
        <s v="AVIGNA DISTRIBUTORS"/>
        <s v="B B AGARWAL AND SONS"/>
        <s v="B K GOGOI (SIBSAGAR)"/>
        <s v="BABA HOMNATH ENTERPRISE"/>
        <s v="BABA LOKENATH CEMENT HOUSE"/>
        <s v="BABUL TRADERS"/>
        <s v="BAJRANG TRADERS (SAKRA)"/>
        <s v="BALAJI TRADE &amp; SUPPLY"/>
        <s v="BALDEODAS GHANSHYAM DAS"/>
        <s v="BAPI MAJUMDER"/>
        <s v="BARBHUIYA STORES AND GLASS HOUSE"/>
        <s v="BARLASKAR TRADERS"/>
        <s v="BARUAH HARDWARE"/>
        <s v="BASU HARDWARE"/>
        <s v="BEE JO STORE (AIZ)"/>
        <s v="BHAI BHAI ENTERPRISE - MATHABHANGA"/>
        <s v="BHAI BHAI ENTERPRISE(BARPETA)"/>
        <s v="BHAI BHAI HARDWARE"/>
        <s v="BHAI BHAI STEELS"/>
        <s v="BHAIRAB PATRA"/>
        <s v="BHAJANLAL SHARMA &amp; CO - TSK"/>
        <s v="BHARTI HARDWARE"/>
        <s v="BIHUL UPADHYAY"/>
        <s v="BIKALP ENTERPRISES"/>
        <s v="BIMLA CEMENT STORE"/>
        <s v="BIPUL HARDWARE"/>
        <s v="BISHNU HARDWARE"/>
        <s v="BISWAKARMA HARDWARE"/>
        <s v="BONIA HARDWARE STORE-DEKARGORHA"/>
        <s v="BORMAN HARDWARES"/>
        <s v="BRAHMAPUTRA HARDWARE (LAKHIPUR)"/>
        <s v="BUILDING SOLUTIONS"/>
        <s v="C &amp; R ENTERPRISE"/>
        <s v="C.R. AGENCY"/>
        <s v="CEMENT DAWR"/>
        <s v="CEMENT SUPPLY AGENCY"/>
        <s v="CHABUA HARDWARE"/>
        <s v="CHAIFUDDIN AHMED"/>
        <s v="CHAKRABORTY STEEL"/>
        <s v="CHHANGTE HARDWARE"/>
        <s v="CHHUNDENG ENTERPRISE (AIZAWL)"/>
        <s v="CHINAKI ENTERPRISE (LA)"/>
        <s v="CHOUDHARY ENTERPRISES"/>
        <s v="CHOUDHURY &amp; PATWARY TRADERS"/>
        <s v="CHOUDHURY ENTERPRISE"/>
        <s v="CHOUDHURY HARDWARE"/>
        <s v="CHOWHAN ENTERPRISE"/>
        <s v="CHUDHARY HARDWARE"/>
        <s v="CLASSIC TYRES"/>
        <s v="COSMOS PHOENIX"/>
        <s v="D.C. PAINTS HOUSE"/>
        <s v="D.N.S. ENTERPRISES"/>
        <s v="D.R. ENTERPRISE"/>
        <s v="D.S. ENTERPRISE"/>
        <s v="DA S SPITI"/>
        <s v="DAS TRADERS"/>
        <s v="DEB TRADERS"/>
        <s v="DEBRATHA ENTERPRISE"/>
        <s v="DEEPAK TRADERS - DURGAPUR"/>
        <s v="DEKA ENTERPRISE (BOKO)"/>
        <s v="DEKA HARDWARE STORES"/>
        <s v="DENNY BENNY ASSOCIATES"/>
        <s v="DHARAMRAJI STORES"/>
        <s v="DHARMVEER HARDWARE AND ENTERPRISES"/>
        <s v="DHOLEBAGAN HARDWARE STORE (SIBSAGAR)"/>
        <s v="DONG ENTERPRISE"/>
        <s v="DUDJAN STORE"/>
        <s v="DURGA TRADING (DARRANG)"/>
        <s v="DUTTA STOCK DEPOT"/>
        <s v="EJD HARDWARE"/>
        <s v="ENGINEERING ENTERPRISES"/>
        <s v="ESHA ENTERPRISE"/>
        <s v="ESHAN TRADERS"/>
        <s v="EVERGREEN ACRES"/>
        <s v="FARUQUE HARDWARE"/>
        <s v="FREEDOM ENTERPRISE"/>
        <s v="G S BUILDERS"/>
        <s v="G. R. ENTERPRISE"/>
        <s v="GADADHAR GHOSH"/>
        <s v="GAJANAND CHACHAN &amp; CO. (SHILLONG)"/>
        <s v="GANAPATI CEMENT CENTRE"/>
        <s v="GANAPATI HARDWARE (GOLAGHAT)"/>
        <s v="GANAPATI HARDWARE (TEZPUR)"/>
        <s v="GANESH ENTERPRISES . CHERIA BARIYAR"/>
        <s v="GANGA ENTERPRISES"/>
        <s v="GANINATH ENTERPRISES"/>
        <s v="GANPATI STEEL - PHULWARIA"/>
        <s v="GARODIA HARDWARE STORES"/>
        <s v="GAURI GANESH ENTERPRISE"/>
        <s v="GAYANI ENTERPRISES"/>
        <s v="GHOSH TRADERS (UDP)"/>
        <s v="GIA HARDWARE"/>
        <s v="GITA TRADERS - SUPAUL"/>
        <s v="GITANJALI ENTERPRISE"/>
        <s v="GOLAP HARDWARE"/>
        <s v="GOLLO ENTERPRISES"/>
        <s v="GONESH HARDWARE STORES"/>
        <s v="GOPAL ENTERPRISES"/>
        <s v="GOSWAMI HARDWARE"/>
        <s v="GOURANGA TRADERS"/>
        <s v="GRS HARDWARE"/>
        <s v="GYANADA STORE"/>
        <s v="GYANNAYAK STEEL"/>
        <s v="H.LALZAMI STORE"/>
        <s v="H.P. TRADERS"/>
        <s v="HANNON ENTERPRISE . APS"/>
        <s v="HANUMAN ENTERPRISE - SIB"/>
        <s v="HANUMAN HARDWARE"/>
        <s v="HARI OM SHAKTI ENTERPRISE"/>
        <s v="HARI OM TRADERS - BHAWANIPUR"/>
        <s v="HARSHIT TRADERS"/>
        <s v="HASIBUR RAHAMAN"/>
        <s v="HILLS HARDWARE &amp; GLASS"/>
        <s v="HIRALAL AGARWALA"/>
        <s v="HIYA HARDWARE"/>
        <s v="HOPAK HARDWARE"/>
        <s v="HOQUE HARDWARE"/>
        <s v="HOQUE TRADERS - SIL"/>
        <s v="HS ENTERPRISE"/>
        <s v="ICICLE ENTERPRISES"/>
        <s v="IKU HARDWARE"/>
        <s v="IRA ENTERPRISE"/>
        <s v="J &amp; J TRADERS (KARIMGANJ)"/>
        <s v="J A SANGMA"/>
        <s v="J P ENTERPRISE (BEBEGIA)"/>
        <s v="J.A. LASKAR TRADERS"/>
        <s v="J.B.L HARDWARE"/>
        <s v="J.K. HARDWARE STORE"/>
        <s v="J.R. HOSES"/>
        <s v="J.S. HARDWARE"/>
        <s v="JAI BHAWANI TRADERS"/>
        <s v="JAI MAA LAKSHMI HARDWARE AND ELECTR"/>
        <s v="JAI MATA DI TRADERS . MAHAMADPUR"/>
        <s v="JAISWAL HARDWARE"/>
        <s v="JAISWAL HARDWARE - BELHAR"/>
        <s v="JALAN STEEL"/>
        <s v="JOARDER COMMERCIAL"/>
        <s v="JOY CHANDIMATA STEEL"/>
        <s v="JOYGURU ENTERPRISE (LA)"/>
        <s v="JOYRAM HARDWARE &amp; BROTHERS (UDAIPUR)"/>
        <s v="JOYRAM SARKAR"/>
        <s v="JOYRAM VARIETIES"/>
        <s v="JRS TRADERS"/>
        <s v="JYOTI ENTERPRISE (JALPAIGURI)"/>
        <s v="JYOTI TRADERS (DARANG)"/>
        <s v="K K KUMBANG ENTERPRISE"/>
        <s v="K.D. HARDWARE"/>
        <s v="K.K. ENTERPRISES(AALO)"/>
        <s v="K.R.ENTERPRISES"/>
        <s v="K.V. ENTERPRISE"/>
        <s v="KAJIRAM SALOI HARDWARE"/>
        <s v="KALIMI HARDWARE STORES"/>
        <s v="KALITA ENTERPRISE (LOKHRA)"/>
        <s v="KALUNG HARDWARE (OLD ZIRO)"/>
        <s v="KANOI HARDWARE STORE"/>
        <s v="KARAN AGARWAL"/>
        <s v="KARUNA ENTERPRISES"/>
        <s v="KASHOB KACHARI"/>
        <s v="KEDAR MUNDRA"/>
        <s v="KEJRIWAL BROTHERS (DIBRUGARH)"/>
        <s v="KOLKATA IRON AND STEEL"/>
        <s v="KRISHNA HARDWARE (LA)"/>
        <s v="KSHIRODA HARDWARE"/>
        <s v="KUNDU TRADERS"/>
        <s v="KUSUM AGENCIES"/>
        <s v="L &amp; L STEEL AND HOUSE AGENCY"/>
        <s v="L K ENTERPRISE (TEZ)"/>
        <s v="L.K.KHRO STORE"/>
        <s v="LABANYA ENTERPRISE"/>
        <s v="LADURAM ANAND KUMAR AND CO"/>
        <s v="LAHA ENTERPRISE - TAPAN"/>
        <s v="LAKSHMI AGRO SERVICES"/>
        <s v="LALHRIMA SAILO &amp; SONS"/>
        <s v="LASKAR HARDWARES"/>
        <s v="LAXMI HARDWARE STORES (DIBRUGARH)"/>
        <s v="LAXMI HARDWARE STORES (SIBSAGAR)"/>
        <s v="LAXMI TRADERS (SITAMARHI)"/>
        <s v="LILA HARDWARE"/>
        <s v="LINDA LALRAMCHUANI"/>
        <s v="LOKNATH BUILDERS (D. DINAJPUR)"/>
        <s v="LOKNATH ENTERPRIME"/>
        <s v="M B TRADERS"/>
        <s v="M.B.STEEL"/>
        <s v="M.B.TRADING CO."/>
        <s v="M.H. ENTERPRISE"/>
        <s v="M.M HARDWARE"/>
        <s v="M.M. HARDWARE"/>
        <s v="M/S DOWARH SAWN TIMBER TRADING"/>
        <s v="M/S M.H. ENTERPRISE"/>
        <s v="M/S S K ENTERPRISES"/>
        <s v="MAA BANABASHI HARDWARE"/>
        <s v="MAA BHAWANI HARDWARE (NGN)"/>
        <s v="MAA DURGA ENTERPRISE"/>
        <s v="MAA DURGA ENTERPRISE (DMR)"/>
        <s v="MAA DURGA TRADERS - KATIHAR"/>
        <s v="MAA ENTERPRISE (GUWAHATI)"/>
        <s v="MAA GAYATRI CEMENT AGENCY"/>
        <s v="MAA GAYATRI STEEL TRADERS"/>
        <s v="MAA HARDWARE"/>
        <s v="MAA KALI TRADERS - RANIGANJ"/>
        <s v="MAA KAMAKHYA ENTERPRISE"/>
        <s v="MAA KAMAKHYA ENTERPRISE (GHY)"/>
        <s v="MAA KAMAKHYA TRADERS"/>
        <s v="MAA LAXMI ENTERPRISES"/>
        <s v="MAA MANASHA HARDWARE"/>
        <s v="MAA TRIPURASWARI CONSTRUCTION"/>
        <s v="MAHA GANAPATI HARDWARE"/>
        <s v="MAHADEV STEEL"/>
        <s v="MAHADEV TRADERS"/>
        <s v="MAHALAXMI ENTERPRISE - DRG"/>
        <s v="MAHALAXMI STORE . NLD"/>
        <s v="MAHAMMAD HARDWARE"/>
        <s v="MAKHDUM ENTERPRISE - GHY"/>
        <s v="MALI ENTERPRISE - GHY"/>
        <s v="MALPANI AGENCIES (JORHAT)"/>
        <s v="MAMON TRADERS"/>
        <s v="MAMTA HARDWARE"/>
        <s v="MANDAL &amp; SONS"/>
        <s v="MANDAL ENTERPRISES . GAURIGANJ"/>
        <s v="MANJUSREE ENTERPRISE AND AUTOMOBILE"/>
        <s v="MARUFA M STORE"/>
        <s v="MARUTI STORE"/>
        <s v="MARUTI TRADE CENTRE (AP NORTH)"/>
        <s v="MAZHAR TRADERS"/>
        <s v="MD SHAHANAWAZ ALAM"/>
        <s v="MEGHALAYA STEEL - TURA"/>
        <s v="MEMO HARDWARE AGENCY"/>
        <s v="MISHING LAND FOUNDATION"/>
        <s v="MITRA ENTERPRISE"/>
        <s v="MITTAL ENTERPRISES"/>
        <s v="MODAK ENTERPRISE"/>
        <s v="MODI TRADERS (TINSUKIA)"/>
        <s v="MOKTAN HARDWARE"/>
        <s v="MONAZIR HASSAN"/>
        <s v="MONDAL TRADERS"/>
        <s v="MOON STAR HARDWARE STORES"/>
        <s v="MRINAL ENTERPRISE"/>
        <s v="MS ARV INFRACON"/>
        <s v="MS BADANTA HAZARIKA"/>
        <s v="MUKESH AGARWAL"/>
        <s v="MUKESH TRADERS - UDAKISHUNGANJ"/>
        <s v="MUKTA HARDWARE"/>
        <s v="MUNCHUN TRADERS"/>
        <s v="N A ENTERPRISE"/>
        <s v="N V ENTERPRISES"/>
        <s v="N.D. ENTERPRISE (SAUDANGI)"/>
        <s v="NADIA HARDWARE"/>
        <s v="NAGA HARDWARE"/>
        <s v="NAMAMI ENTERPRISES"/>
        <s v="NANDALAL ENTERPRISE"/>
        <s v="NATH BROTHERS &amp; HARDWARE"/>
        <s v="NATH HARDWARE AND VARIETIES"/>
        <s v="NATIONAL HARDWARE STORES"/>
        <s v="NEELKANTH ENTERPRISE"/>
        <s v="NEFA ENTERPRISES"/>
        <s v="NEW ASSAM HARDWARE (TEOK)"/>
        <s v="NEW CHANDIMATA TRADERS"/>
        <s v="NEW H C B HARDWARE"/>
        <s v="NEW HARDWARE"/>
        <s v="NEW LASKAR TRADER'S"/>
        <s v="NEW MADAN GOPAL HARDWARE"/>
        <s v="NEW MINA HARDWARE"/>
        <s v="NEW TARUN HARDWARE STORE"/>
        <s v="NIHARIKA TRADING"/>
        <s v="NIKHIL KUMAR CHOWDHURY"/>
        <s v="NIKHIL STORE"/>
        <s v="NILACHAL PAINTS &amp; SANITARY"/>
        <s v="NIRMAL AGARWAL"/>
        <s v="NIRMAN TRADERS - SONBARSA RAJ"/>
        <s v="NOIHRIT ENTERPRISE"/>
        <s v="NP ENTERPRISE"/>
        <s v="NUR HARDWARE"/>
        <s v="NUR ISLAM ENTERPRISE"/>
        <s v="OM HARDWARE"/>
        <s v="OM HARDWARE, TILES &amp; SANITARY"/>
        <s v="OM SAI HARDWARE"/>
        <s v="OM SHREE VISHNU HARDWARE"/>
        <s v="OM SRI GANESH TRADING CO"/>
        <s v="P C STEEL"/>
        <s v="P.D. ENTERPRISE - NLP"/>
        <s v="P.S. ENTERPRISE (AGT)"/>
        <s v="P.S.ENTERPRISE (GUWAHATI)"/>
        <s v="PABAN DAS"/>
        <s v="PALLAVI ENTERPRISES (BISHANPUR)"/>
        <s v="PANKAJ KUMAR CHAUDHARI"/>
        <s v="PANNA ALLUMINIUM"/>
        <s v="PANNALAL NANDKISHOR"/>
        <s v="PAWAN STORE"/>
        <s v="PEAD CEMENT"/>
        <s v="PEDONG NANE ENTERPRISES"/>
        <s v="PERA ENTERPRISE"/>
        <s v="PICK ME"/>
        <s v="PINTU BARDHAN"/>
        <s v="PODDAR STEEL TRADING"/>
        <s v="POHOR ENTERPRISE"/>
        <s v="POPULAR TRADING"/>
        <s v="PRADIP H/W STORES"/>
        <s v="PRADIP HARDWARE (JAGUN)"/>
        <s v="PRASAD HARDWARE"/>
        <s v="PRASHANT TRADERS - SULINDABAD"/>
        <s v="PRATIMA ENTERPRISE"/>
        <s v="PRAVEER ENTERPRISE"/>
        <s v="PREMODA HARDWARE"/>
        <s v="PRITAM TRADING COMPANY"/>
        <s v="PRIYA CENTER"/>
        <s v="PURBANCHAL UDYOG"/>
        <s v="R C HARDWARE"/>
        <s v="R I ENTERPRISE"/>
        <s v="R K BUILDING AND MATERIALS"/>
        <s v="R.D. ENTERPRISE"/>
        <s v="R.K. TRADING"/>
        <s v="R.M. TRADERS (SILCHAR)"/>
        <s v="R.R.S TRADERS"/>
        <s v="R.R.TRADING &amp; CO."/>
        <s v="R.S. TRADERS"/>
        <s v="R.SNAITANG HARDWARE STORE"/>
        <s v="RABEN KALITA ENTERPRISE"/>
        <s v="RAHIMIAH STEEL"/>
        <s v="RAHUL TRADEWING PVT. LTD."/>
        <s v="RAJESH HARDWARE SHOP-HOJAI"/>
        <s v="RAJKUMAR WELDING WORKSHOP"/>
        <s v="RAJU ENTERPRISES - RANIPOOL"/>
        <s v="RAMA ENTERPRISES - YANGANG"/>
        <s v="RAMA HARDWARE"/>
        <s v="RAMKRISHNA ENTERPRISE(PANISAGAR)"/>
        <s v="RAMTHAKUR TRADING CO."/>
        <s v="RANI ENTERPRISES"/>
        <s v="RASHI HARDWARE"/>
        <s v="RATAN SARKAR"/>
        <s v="RAZA HARDWARE"/>
        <s v="RESHMA ENTERPRISE"/>
        <s v="RESHMA SCALE &amp; HARDWARE"/>
        <s v="REZA ENTERPRISES"/>
        <s v="RIBOK MASSAR"/>
        <s v="RIDA ENTERPRISE"/>
        <s v="RIDDHI CEMENT CENTRE . GHY"/>
        <s v="ROHIT TRADERS"/>
        <s v="ROHITBIRTH T SANGMA"/>
        <s v="Rohul Hardware"/>
        <s v="RORO POLYMERS"/>
        <s v="ROY HARDWARE"/>
        <s v="ROY HARDWARE STORE (LALUK)"/>
        <s v="ROYAL ENTERPRISE-AP"/>
        <s v="RS ENTERPRISE"/>
        <s v="RUDRA TRADE LINK"/>
        <s v="RUDRO TRADING"/>
        <s v="RUPESH ENTERPRISES"/>
        <s v="S K HARDWARE STORE"/>
        <s v="S K TRADERS (GHY)"/>
        <s v="S R ENTERPRISE"/>
        <s v="S S ENTERPRISE (MALDA)"/>
        <s v="S.B. ENTERPRISE - SIL"/>
        <s v="S.B.TIMBER"/>
        <s v="S.M.ENTERPRISE"/>
        <s v="S.N.HARDWARE (NAGAON)"/>
        <s v="S.R. HARDWARE"/>
        <s v="SABITA HARDWARE (JALPAIGURI)"/>
        <s v="SAH TRADERS"/>
        <s v="SAHA HARDWERE"/>
        <s v="SAHU HARDWARE STORE"/>
        <s v="SAIF ALI TRADERS"/>
        <s v="SAILOLIANA ENTERPRISE"/>
        <s v="SALEN ENTERPRISE"/>
        <s v="SAMAD HARDWARE"/>
        <s v="SANDHYA HARDWARE STORES"/>
        <s v="SANDIP KUMAR NIMODIA"/>
        <s v="SANGMA HARDWARE STORE"/>
        <s v="SANYAL TRADERS"/>
        <s v="SARADA ENTERPRISE"/>
        <s v="SARKAR HARDWARE"/>
        <s v="SARKAR HARDWARE - MOHITNAGAR"/>
        <s v="SARKAR TRADERS"/>
        <s v="SARMAH SUPPLIERS"/>
        <s v="SARVAR ALAM"/>
        <s v="SATABDI STORE (GOLAGHAT)"/>
        <s v="SATYAM TRADERS (HAJIPUR)"/>
        <s v="SAURABH HARDWARE"/>
        <s v="SETHIA CEMENT CENTRE"/>
        <s v="SETHIA ENTERPRISES"/>
        <s v="SHAKTI BUILDERS AND MARKETING"/>
        <s v="SHEKINA ENTERPRISE"/>
        <s v="SHIV SAI SUPPLIER"/>
        <s v="SHIV TRADERS - SAKRA"/>
        <s v="SHIVA TRADERS - BEGUSARAI"/>
        <s v="SHIVAM ENTERPRISES - VAISHALI"/>
        <s v="SHIVAM STEEL"/>
        <s v="SHIVAM TRADE AND AGENCY"/>
        <s v="SHIVAM TRADING"/>
        <s v="SHREE BAJRANG TRADERS"/>
        <s v="SHREE BHARDWAJ STEEL"/>
        <s v="SHREE DURGA HARDWARE"/>
        <s v="SHREE GAJRAJ BUILDERS"/>
        <s v="SHREE GANESH ENTERPRISE (GHY)"/>
        <s v="SHREE GANESH TRADE CENTRE (AP)"/>
        <s v="SHREE GANESH TRADERS - NAUHATTA"/>
        <s v="SHREE KAMLA ENTERPRISES"/>
        <s v="SHREE KANHAIYA HARDWARE STORE"/>
        <s v="SHREE MAA STORES (GHY)"/>
        <s v="SHREE NARSINGH TRADERS"/>
        <s v="SHREE RAM HARDWARE"/>
        <s v="SHRI ELECTRICALS &amp; HARDWARES"/>
        <s v="SHUBHAM ENTERPRISES"/>
        <s v="SHUBHAM TRADERS (BHARRAHI BAZAR)"/>
        <s v="SHYAM PLY HOUSE"/>
        <s v="SHYAM STEEL"/>
        <s v="SIBA INFRATECH"/>
        <s v="SIKKIM HARDWARE STORE"/>
        <s v="SINDHU AGRIWARE"/>
        <s v="SINGH TRADERS"/>
        <s v="SINHA MARKETING"/>
        <s v="SITI HARDWARE"/>
        <s v="SPRING HILLS ENTERPRISES"/>
        <s v="SREE KRISHNA TRADE AGENCY"/>
        <s v="SRI KRISHNA HARDWARE"/>
        <s v="SRI L P TRADING CO"/>
        <s v="SRI RAMKRISHNA SALES AGENCY"/>
        <s v="SRI SANJOY PAUL"/>
        <s v="SRI UTTAM KUMAR ROY"/>
        <s v="SRI. RAPBORLANG MAWTHOH"/>
        <s v="SRINATH ENTERPRISE"/>
        <s v="SUBHAM HARDWARE"/>
        <s v="SUHAN ENTERPRISE"/>
        <s v="SUJIT SEN"/>
        <s v="SULTANA HARDWARE"/>
        <s v="SUMAN ENTERPRISES"/>
        <s v="SUMAN HARDWARE"/>
        <s v="SUMITRA ENTERPRISE - JALPAIGURI"/>
        <s v="SUNDAR HARDWARE"/>
        <s v="SUPRIYA STORES"/>
        <s v="SUSHIL GUPTA"/>
        <s v="SUSIL KUMAR PRASAD"/>
        <s v="SWAGAT TRADERS - DBR"/>
        <s v="T K ENTERPRISE"/>
        <s v="T M G HARDWARE"/>
        <s v="T R ENTERPRISE"/>
        <s v="T.D.TIMBER SHOP"/>
        <s v="T.N.CITIZEN STORE"/>
        <s v="T.R TRADER"/>
        <s v="TALUKDAR HARDWARE (LA)"/>
        <s v="TASHI SONA (AP)"/>
        <s v="THAKUR AND SONS"/>
        <s v="THANGJING HARDWARE"/>
        <s v="TIRUPATI ENTERPRISE - NLP"/>
        <s v="TIRUPATI STEELS"/>
        <s v="TIRUPATI STORE"/>
        <s v="TIRUPATI TRADERS - SAMSI"/>
        <s v="TOMTHIN ENTERPRISES"/>
        <s v="TRIPURESWARI ENTERPRISE"/>
        <s v="TULSYAN CEMENT &amp; FERTILIZERS"/>
        <s v="TULTULI HARDWARE STORES"/>
        <s v="UKHONG FURNITURE AND DECOR"/>
        <s v="UNITED HARDWARE (MANJA)"/>
        <s v="USMAN HARDWARE &amp; ELECTRICAL"/>
        <s v="V CONCRETE STOCK"/>
        <s v="VAISHNAVI IRON &amp; STEELS"/>
        <s v="VARUN HARDWARE"/>
        <s v="VATIKA DEPO"/>
        <s v="VINOD ENTERPRISE - NLD"/>
        <s v="VL TRADERS"/>
        <s v="W PHAWA HARDWARE"/>
        <s v="WEAR ME OUT"/>
        <s v="WLB ENTERPRISES"/>
        <s v="ZAHUATA CEMENT AGENCY"/>
        <s v="ZAMAN STORES"/>
        <s v="ZIAUR RAHAMAN"/>
      </sharedItems>
    </cacheField>
    <cacheField name="dd" numFmtId="0">
      <sharedItems containsSemiMixedTypes="0" containsString="0" containsNumber="1" minValue="0" maxValue="19.899999999999999" count="164">
        <n v="0"/>
        <n v="0.3"/>
        <n v="0.45"/>
        <n v="0.5"/>
        <n v="0.7"/>
        <n v="0.8"/>
        <n v="1"/>
        <n v="1.2"/>
        <n v="1.4"/>
        <n v="1.5"/>
        <n v="1.8"/>
        <n v="1.95"/>
        <n v="1.98"/>
        <n v="2"/>
        <n v="2.1"/>
        <n v="2.25"/>
        <n v="2.2999999999999998"/>
        <n v="2.3333333333333299"/>
        <n v="2.4"/>
        <n v="2.5"/>
        <n v="2.5499999999999998"/>
        <n v="2.6"/>
        <n v="2.8"/>
        <n v="2.9"/>
        <n v="3"/>
        <n v="3.2"/>
        <n v="3.3333333333333299"/>
        <n v="3.5"/>
        <n v="3.7"/>
        <n v="4"/>
        <n v="4.1500000000000004"/>
        <n v="4.2"/>
        <n v="4.3333333333333304"/>
        <n v="4.5"/>
        <n v="4.5999999999999996"/>
        <n v="4.8"/>
        <n v="4.9000000000000004"/>
        <n v="5"/>
        <n v="5.05"/>
        <n v="5.0999999999999996"/>
        <n v="5.2"/>
        <n v="5.3"/>
        <n v="5.35"/>
        <n v="5.4"/>
        <n v="5.5"/>
        <n v="5.54"/>
        <n v="5.6"/>
        <n v="5.8"/>
        <n v="5.81"/>
        <n v="6"/>
        <n v="6.1"/>
        <n v="6.4"/>
        <n v="6.45"/>
        <n v="6.5"/>
        <n v="6.56"/>
        <n v="6.6"/>
        <n v="6.6666666666666696"/>
        <n v="6.8"/>
        <n v="6.9"/>
        <n v="7"/>
        <n v="7.1"/>
        <n v="7.2"/>
        <n v="7.3"/>
        <n v="7.6"/>
        <n v="7.8"/>
        <n v="7.85"/>
        <n v="8"/>
        <n v="8.18"/>
        <n v="8.1999999999999993"/>
        <n v="8.3333333333333304"/>
        <n v="8.6"/>
        <n v="8.64"/>
        <n v="8.6666666666666696"/>
        <n v="8.6999999999999993"/>
        <n v="8.8000000000000007"/>
        <n v="9"/>
        <n v="9.1"/>
        <n v="9.1999999999999993"/>
        <n v="9.3333333333333304"/>
        <n v="9.5"/>
        <n v="9.6"/>
        <n v="9.8000000000000007"/>
        <n v="9.9"/>
        <n v="10"/>
        <n v="10.1"/>
        <n v="10.199999999999999"/>
        <n v="10.3"/>
        <n v="10.4"/>
        <n v="10.5"/>
        <n v="10.6"/>
        <n v="10.7"/>
        <n v="10.8"/>
        <n v="11"/>
        <n v="11.2"/>
        <n v="11.45"/>
        <n v="11.5"/>
        <n v="11.63"/>
        <n v="11.7"/>
        <n v="11.8"/>
        <n v="12"/>
        <n v="12.2"/>
        <n v="12.3"/>
        <n v="12.4"/>
        <n v="12.5"/>
        <n v="12.6"/>
        <n v="12.8"/>
        <n v="12.9"/>
        <n v="13"/>
        <n v="13.03"/>
        <n v="13.1"/>
        <n v="13.3"/>
        <n v="13.3333333333333"/>
        <n v="13.6666666666667"/>
        <n v="13.8"/>
        <n v="13.9"/>
        <n v="14"/>
        <n v="14.1"/>
        <n v="14.2"/>
        <n v="14.3"/>
        <n v="14.4"/>
        <n v="14.45"/>
        <n v="14.5"/>
        <n v="14.6"/>
        <n v="14.75"/>
        <n v="14.9"/>
        <n v="15"/>
        <n v="15.1"/>
        <n v="15.1666666666667"/>
        <n v="15.5"/>
        <n v="15.6"/>
        <n v="15.85"/>
        <n v="16"/>
        <n v="16.2"/>
        <n v="16.5"/>
        <n v="16.6666666666667"/>
        <n v="16.8"/>
        <n v="16.850000000000001"/>
        <n v="17"/>
        <n v="17.149999999999999"/>
        <n v="17.2"/>
        <n v="17.399999999999999"/>
        <n v="17.5"/>
        <n v="17.600000000000001"/>
        <n v="17.7"/>
        <n v="17.899999999999999"/>
        <n v="18"/>
        <n v="18.2"/>
        <n v="18.399999999999999"/>
        <n v="18.5"/>
        <n v="18.600000000000001"/>
        <n v="18.7"/>
        <n v="18.8"/>
        <n v="18.95"/>
        <n v="19"/>
        <n v="19.05"/>
        <n v="19.2"/>
        <n v="19.3"/>
        <n v="19.399999999999999"/>
        <n v="19.5"/>
        <n v="19.600000000000001"/>
        <n v="19.6666666666667"/>
        <n v="19.8333333333333"/>
        <n v="19.84"/>
        <n v="19.89999999999999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25">
  <r>
    <x v="3"/>
    <x v="40"/>
    <x v="31"/>
    <x v="363"/>
    <x v="165"/>
    <x v="1"/>
    <x v="1"/>
    <x v="0"/>
    <x v="42"/>
    <x v="42"/>
    <x v="110"/>
    <x v="239"/>
    <x v="222"/>
    <x v="134"/>
    <x v="0"/>
    <x v="134"/>
    <x v="226"/>
    <x v="246"/>
    <x v="1"/>
    <x v="131"/>
    <x v="0"/>
    <x v="131"/>
    <x v="290"/>
    <x v="335"/>
    <x v="1"/>
    <x v="0"/>
  </r>
  <r>
    <x v="3"/>
    <x v="21"/>
    <x v="1108"/>
    <x v="381"/>
    <x v="1073"/>
    <x v="5"/>
    <x v="1"/>
    <x v="0"/>
    <x v="1"/>
    <x v="1"/>
    <x v="13"/>
    <x v="176"/>
    <x v="420"/>
    <x v="0"/>
    <x v="0"/>
    <x v="0"/>
    <x v="298"/>
    <x v="760"/>
    <x v="0"/>
    <x v="26"/>
    <x v="0"/>
    <x v="26"/>
    <x v="290"/>
    <x v="122"/>
    <x v="1"/>
    <x v="0"/>
  </r>
  <r>
    <x v="3"/>
    <x v="21"/>
    <x v="1114"/>
    <x v="383"/>
    <x v="1190"/>
    <x v="12"/>
    <x v="1"/>
    <x v="0"/>
    <x v="191"/>
    <x v="191"/>
    <x v="498"/>
    <x v="441"/>
    <x v="249"/>
    <x v="526"/>
    <x v="0"/>
    <x v="526"/>
    <x v="452"/>
    <x v="492"/>
    <x v="2"/>
    <x v="528"/>
    <x v="0"/>
    <x v="528"/>
    <x v="23"/>
    <x v="278"/>
    <x v="1"/>
    <x v="0"/>
  </r>
  <r>
    <x v="3"/>
    <x v="40"/>
    <x v="1106"/>
    <x v="379"/>
    <x v="1062"/>
    <x v="42"/>
    <x v="1"/>
    <x v="0"/>
    <x v="27"/>
    <x v="27"/>
    <x v="18"/>
    <x v="270"/>
    <x v="32"/>
    <x v="74"/>
    <x v="0"/>
    <x v="74"/>
    <x v="186"/>
    <x v="27"/>
    <x v="1"/>
    <x v="18"/>
    <x v="0"/>
    <x v="18"/>
    <x v="312"/>
    <x v="416"/>
    <x v="2"/>
    <x v="0"/>
  </r>
  <r>
    <x v="3"/>
    <x v="40"/>
    <x v="1117"/>
    <x v="378"/>
    <x v="1047"/>
    <x v="48"/>
    <x v="1"/>
    <x v="0"/>
    <x v="13"/>
    <x v="13"/>
    <x v="0"/>
    <x v="239"/>
    <x v="0"/>
    <x v="16"/>
    <x v="0"/>
    <x v="16"/>
    <x v="231"/>
    <x v="0"/>
    <x v="1"/>
    <x v="38"/>
    <x v="0"/>
    <x v="38"/>
    <x v="253"/>
    <x v="0"/>
    <x v="1"/>
    <x v="0"/>
  </r>
  <r>
    <x v="3"/>
    <x v="21"/>
    <x v="1095"/>
    <x v="375"/>
    <x v="945"/>
    <x v="95"/>
    <x v="1"/>
    <x v="0"/>
    <x v="94"/>
    <x v="94"/>
    <x v="361"/>
    <x v="77"/>
    <x v="549"/>
    <x v="351"/>
    <x v="0"/>
    <x v="351"/>
    <x v="398"/>
    <x v="553"/>
    <x v="2"/>
    <x v="349"/>
    <x v="0"/>
    <x v="349"/>
    <x v="433"/>
    <x v="537"/>
    <x v="2"/>
    <x v="0"/>
  </r>
  <r>
    <x v="3"/>
    <x v="40"/>
    <x v="266"/>
    <x v="368"/>
    <x v="655"/>
    <x v="135"/>
    <x v="1"/>
    <x v="0"/>
    <x v="47"/>
    <x v="47"/>
    <x v="97"/>
    <x v="294"/>
    <x v="115"/>
    <x v="27"/>
    <x v="0"/>
    <x v="27"/>
    <x v="358"/>
    <x v="735"/>
    <x v="2"/>
    <x v="191"/>
    <x v="0"/>
    <x v="191"/>
    <x v="162"/>
    <x v="111"/>
    <x v="1"/>
    <x v="0"/>
  </r>
  <r>
    <x v="3"/>
    <x v="21"/>
    <x v="20"/>
    <x v="361"/>
    <x v="51"/>
    <x v="158"/>
    <x v="1"/>
    <x v="0"/>
    <x v="51"/>
    <x v="51"/>
    <x v="218"/>
    <x v="131"/>
    <x v="544"/>
    <x v="176"/>
    <x v="0"/>
    <x v="176"/>
    <x v="358"/>
    <x v="615"/>
    <x v="2"/>
    <x v="181"/>
    <x v="0"/>
    <x v="181"/>
    <x v="402"/>
    <x v="596"/>
    <x v="2"/>
    <x v="0"/>
  </r>
  <r>
    <x v="3"/>
    <x v="21"/>
    <x v="656"/>
    <x v="369"/>
    <x v="669"/>
    <x v="213"/>
    <x v="1"/>
    <x v="0"/>
    <x v="51"/>
    <x v="51"/>
    <x v="154"/>
    <x v="249"/>
    <x v="248"/>
    <x v="187"/>
    <x v="0"/>
    <x v="187"/>
    <x v="205"/>
    <x v="234"/>
    <x v="1"/>
    <x v="287"/>
    <x v="0"/>
    <x v="287"/>
    <x v="102"/>
    <x v="112"/>
    <x v="1"/>
    <x v="0"/>
  </r>
  <r>
    <x v="3"/>
    <x v="40"/>
    <x v="659"/>
    <x v="370"/>
    <x v="686"/>
    <x v="234"/>
    <x v="1"/>
    <x v="0"/>
    <x v="27"/>
    <x v="27"/>
    <x v="31"/>
    <x v="258"/>
    <x v="69"/>
    <x v="27"/>
    <x v="0"/>
    <x v="27"/>
    <x v="265"/>
    <x v="402"/>
    <x v="2"/>
    <x v="0"/>
    <x v="0"/>
    <x v="0"/>
    <x v="366"/>
    <x v="416"/>
    <x v="0"/>
    <x v="0"/>
  </r>
  <r>
    <x v="3"/>
    <x v="40"/>
    <x v="446"/>
    <x v="364"/>
    <x v="283"/>
    <x v="241"/>
    <x v="0"/>
    <x v="0"/>
    <x v="0"/>
    <x v="0"/>
    <x v="0"/>
    <x v="176"/>
    <x v="673"/>
    <x v="0"/>
    <x v="0"/>
    <x v="0"/>
    <x v="265"/>
    <x v="760"/>
    <x v="0"/>
    <x v="34"/>
    <x v="0"/>
    <x v="34"/>
    <x v="256"/>
    <x v="0"/>
    <x v="1"/>
    <x v="1"/>
  </r>
  <r>
    <x v="3"/>
    <x v="21"/>
    <x v="284"/>
    <x v="360"/>
    <x v="9"/>
    <x v="248"/>
    <x v="1"/>
    <x v="0"/>
    <x v="59"/>
    <x v="59"/>
    <x v="250"/>
    <x v="114"/>
    <x v="551"/>
    <x v="211"/>
    <x v="0"/>
    <x v="211"/>
    <x v="364"/>
    <x v="597"/>
    <x v="2"/>
    <x v="228"/>
    <x v="0"/>
    <x v="228"/>
    <x v="393"/>
    <x v="547"/>
    <x v="2"/>
    <x v="0"/>
  </r>
  <r>
    <x v="3"/>
    <x v="21"/>
    <x v="910"/>
    <x v="382"/>
    <x v="1114"/>
    <x v="297"/>
    <x v="1"/>
    <x v="0"/>
    <x v="23"/>
    <x v="23"/>
    <x v="42"/>
    <x v="227"/>
    <x v="131"/>
    <x v="59"/>
    <x v="0"/>
    <x v="59"/>
    <x v="235"/>
    <x v="157"/>
    <x v="1"/>
    <x v="44"/>
    <x v="0"/>
    <x v="44"/>
    <x v="303"/>
    <x v="331"/>
    <x v="1"/>
    <x v="0"/>
  </r>
  <r>
    <x v="3"/>
    <x v="40"/>
    <x v="669"/>
    <x v="371"/>
    <x v="740"/>
    <x v="342"/>
    <x v="1"/>
    <x v="0"/>
    <x v="31"/>
    <x v="31"/>
    <x v="0"/>
    <x v="294"/>
    <x v="0"/>
    <x v="0"/>
    <x v="0"/>
    <x v="0"/>
    <x v="265"/>
    <x v="760"/>
    <x v="0"/>
    <x v="97"/>
    <x v="0"/>
    <x v="97"/>
    <x v="183"/>
    <x v="0"/>
    <x v="1"/>
    <x v="0"/>
  </r>
  <r>
    <x v="3"/>
    <x v="40"/>
    <x v="523"/>
    <x v="366"/>
    <x v="413"/>
    <x v="345"/>
    <x v="1"/>
    <x v="0"/>
    <x v="19"/>
    <x v="19"/>
    <x v="31"/>
    <x v="218"/>
    <x v="122"/>
    <x v="27"/>
    <x v="0"/>
    <x v="27"/>
    <x v="265"/>
    <x v="402"/>
    <x v="2"/>
    <x v="202"/>
    <x v="0"/>
    <x v="202"/>
    <x v="107"/>
    <x v="17"/>
    <x v="1"/>
    <x v="0"/>
  </r>
  <r>
    <x v="3"/>
    <x v="25"/>
    <x v="1046"/>
    <x v="384"/>
    <x v="1285"/>
    <x v="345"/>
    <x v="0"/>
    <x v="0"/>
    <x v="0"/>
    <x v="0"/>
    <x v="0"/>
    <x v="176"/>
    <x v="673"/>
    <x v="0"/>
    <x v="0"/>
    <x v="0"/>
    <x v="265"/>
    <x v="760"/>
    <x v="0"/>
    <x v="97"/>
    <x v="0"/>
    <x v="97"/>
    <x v="183"/>
    <x v="0"/>
    <x v="1"/>
    <x v="0"/>
  </r>
  <r>
    <x v="3"/>
    <x v="21"/>
    <x v="916"/>
    <x v="377"/>
    <x v="1030"/>
    <x v="348"/>
    <x v="1"/>
    <x v="0"/>
    <x v="48"/>
    <x v="48"/>
    <x v="146"/>
    <x v="239"/>
    <x v="259"/>
    <x v="147"/>
    <x v="0"/>
    <x v="147"/>
    <x v="265"/>
    <x v="402"/>
    <x v="2"/>
    <x v="203"/>
    <x v="0"/>
    <x v="203"/>
    <x v="219"/>
    <x v="219"/>
    <x v="1"/>
    <x v="0"/>
  </r>
  <r>
    <x v="3"/>
    <x v="40"/>
    <x v="791"/>
    <x v="374"/>
    <x v="834"/>
    <x v="360"/>
    <x v="1"/>
    <x v="0"/>
    <x v="72"/>
    <x v="72"/>
    <x v="307"/>
    <x v="93"/>
    <x v="561"/>
    <x v="334"/>
    <x v="0"/>
    <x v="334"/>
    <x v="190"/>
    <x v="303"/>
    <x v="1"/>
    <x v="255"/>
    <x v="0"/>
    <x v="255"/>
    <x v="450"/>
    <x v="627"/>
    <x v="2"/>
    <x v="0"/>
  </r>
  <r>
    <x v="3"/>
    <x v="25"/>
    <x v="524"/>
    <x v="365"/>
    <x v="405"/>
    <x v="394"/>
    <x v="1"/>
    <x v="0"/>
    <x v="46"/>
    <x v="46"/>
    <x v="293"/>
    <x v="36"/>
    <x v="654"/>
    <x v="347"/>
    <x v="0"/>
    <x v="347"/>
    <x v="126"/>
    <x v="217"/>
    <x v="1"/>
    <x v="270"/>
    <x v="0"/>
    <x v="270"/>
    <x v="411"/>
    <x v="546"/>
    <x v="2"/>
    <x v="0"/>
  </r>
  <r>
    <x v="3"/>
    <x v="40"/>
    <x v="923"/>
    <x v="380"/>
    <x v="1072"/>
    <x v="397"/>
    <x v="1"/>
    <x v="0"/>
    <x v="121"/>
    <x v="121"/>
    <x v="376"/>
    <x v="315"/>
    <x v="330"/>
    <x v="387"/>
    <x v="0"/>
    <x v="387"/>
    <x v="358"/>
    <x v="493"/>
    <x v="2"/>
    <x v="419"/>
    <x v="0"/>
    <x v="419"/>
    <x v="146"/>
    <x v="323"/>
    <x v="1"/>
    <x v="0"/>
  </r>
  <r>
    <x v="3"/>
    <x v="40"/>
    <x v="677"/>
    <x v="373"/>
    <x v="777"/>
    <x v="418"/>
    <x v="1"/>
    <x v="0"/>
    <x v="11"/>
    <x v="11"/>
    <x v="42"/>
    <x v="176"/>
    <x v="420"/>
    <x v="16"/>
    <x v="0"/>
    <x v="16"/>
    <x v="305"/>
    <x v="703"/>
    <x v="2"/>
    <x v="107"/>
    <x v="0"/>
    <x v="107"/>
    <x v="221"/>
    <x v="87"/>
    <x v="1"/>
    <x v="0"/>
  </r>
  <r>
    <x v="3"/>
    <x v="21"/>
    <x v="296"/>
    <x v="362"/>
    <x v="125"/>
    <x v="424"/>
    <x v="1"/>
    <x v="0"/>
    <x v="42"/>
    <x v="42"/>
    <x v="205"/>
    <x v="84"/>
    <x v="615"/>
    <x v="161"/>
    <x v="0"/>
    <x v="161"/>
    <x v="358"/>
    <x v="624"/>
    <x v="2"/>
    <x v="144"/>
    <x v="0"/>
    <x v="144"/>
    <x v="427"/>
    <x v="674"/>
    <x v="2"/>
    <x v="0"/>
  </r>
  <r>
    <x v="3"/>
    <x v="21"/>
    <x v="857"/>
    <x v="376"/>
    <x v="962"/>
    <x v="431"/>
    <x v="1"/>
    <x v="0"/>
    <x v="66"/>
    <x v="66"/>
    <x v="350"/>
    <x v="22"/>
    <x v="646"/>
    <x v="343"/>
    <x v="0"/>
    <x v="343"/>
    <x v="391"/>
    <x v="548"/>
    <x v="2"/>
    <x v="250"/>
    <x v="0"/>
    <x v="250"/>
    <x v="517"/>
    <x v="707"/>
    <x v="2"/>
    <x v="0"/>
  </r>
  <r>
    <x v="3"/>
    <x v="25"/>
    <x v="683"/>
    <x v="372"/>
    <x v="745"/>
    <x v="465"/>
    <x v="1"/>
    <x v="0"/>
    <x v="138"/>
    <x v="138"/>
    <x v="453"/>
    <x v="38"/>
    <x v="548"/>
    <x v="484"/>
    <x v="0"/>
    <x v="484"/>
    <x v="194"/>
    <x v="370"/>
    <x v="1"/>
    <x v="404"/>
    <x v="0"/>
    <x v="404"/>
    <x v="551"/>
    <x v="704"/>
    <x v="2"/>
    <x v="0"/>
  </r>
  <r>
    <x v="3"/>
    <x v="25"/>
    <x v="687"/>
    <x v="553"/>
    <x v="680"/>
    <x v="492"/>
    <x v="1"/>
    <x v="0"/>
    <x v="196"/>
    <x v="196"/>
    <x v="516"/>
    <x v="431"/>
    <x v="311"/>
    <x v="545"/>
    <x v="0"/>
    <x v="545"/>
    <x v="31"/>
    <x v="304"/>
    <x v="1"/>
    <x v="537"/>
    <x v="0"/>
    <x v="537"/>
    <x v="15"/>
    <x v="284"/>
    <x v="1"/>
    <x v="0"/>
  </r>
  <r>
    <x v="3"/>
    <x v="40"/>
    <x v="938"/>
    <x v="556"/>
    <x v="1125"/>
    <x v="496"/>
    <x v="1"/>
    <x v="0"/>
    <x v="3"/>
    <x v="3"/>
    <x v="18"/>
    <x v="176"/>
    <x v="420"/>
    <x v="16"/>
    <x v="0"/>
    <x v="16"/>
    <x v="265"/>
    <x v="402"/>
    <x v="2"/>
    <x v="117"/>
    <x v="0"/>
    <x v="117"/>
    <x v="185"/>
    <x v="25"/>
    <x v="1"/>
    <x v="1"/>
  </r>
  <r>
    <x v="3"/>
    <x v="25"/>
    <x v="380"/>
    <x v="548"/>
    <x v="157"/>
    <x v="498"/>
    <x v="1"/>
    <x v="0"/>
    <x v="27"/>
    <x v="27"/>
    <x v="34"/>
    <x v="255"/>
    <x v="81"/>
    <x v="32"/>
    <x v="0"/>
    <x v="32"/>
    <x v="265"/>
    <x v="402"/>
    <x v="2"/>
    <x v="81"/>
    <x v="0"/>
    <x v="81"/>
    <x v="248"/>
    <x v="101"/>
    <x v="1"/>
    <x v="0"/>
  </r>
  <r>
    <x v="3"/>
    <x v="21"/>
    <x v="606"/>
    <x v="551"/>
    <x v="571"/>
    <x v="529"/>
    <x v="1"/>
    <x v="0"/>
    <x v="53"/>
    <x v="53"/>
    <x v="131"/>
    <x v="288"/>
    <x v="165"/>
    <x v="147"/>
    <x v="0"/>
    <x v="147"/>
    <x v="239"/>
    <x v="308"/>
    <x v="1"/>
    <x v="181"/>
    <x v="0"/>
    <x v="181"/>
    <x v="243"/>
    <x v="240"/>
    <x v="1"/>
    <x v="0"/>
  </r>
  <r>
    <x v="3"/>
    <x v="21"/>
    <x v="561"/>
    <x v="549"/>
    <x v="443"/>
    <x v="572"/>
    <x v="1"/>
    <x v="0"/>
    <x v="59"/>
    <x v="59"/>
    <x v="241"/>
    <x v="137"/>
    <x v="514"/>
    <x v="250"/>
    <x v="0"/>
    <x v="250"/>
    <x v="249"/>
    <x v="367"/>
    <x v="1"/>
    <x v="222"/>
    <x v="0"/>
    <x v="222"/>
    <x v="383"/>
    <x v="538"/>
    <x v="2"/>
    <x v="0"/>
  </r>
  <r>
    <x v="3"/>
    <x v="40"/>
    <x v="950"/>
    <x v="557"/>
    <x v="1126"/>
    <x v="576"/>
    <x v="1"/>
    <x v="0"/>
    <x v="53"/>
    <x v="53"/>
    <x v="251"/>
    <x v="84"/>
    <x v="590"/>
    <x v="205"/>
    <x v="0"/>
    <x v="205"/>
    <x v="379"/>
    <x v="615"/>
    <x v="2"/>
    <x v="119"/>
    <x v="0"/>
    <x v="119"/>
    <x v="482"/>
    <x v="735"/>
    <x v="2"/>
    <x v="0"/>
  </r>
  <r>
    <x v="3"/>
    <x v="40"/>
    <x v="694"/>
    <x v="552"/>
    <x v="639"/>
    <x v="589"/>
    <x v="1"/>
    <x v="0"/>
    <x v="42"/>
    <x v="42"/>
    <x v="76"/>
    <x v="282"/>
    <x v="101"/>
    <x v="54"/>
    <x v="0"/>
    <x v="54"/>
    <x v="303"/>
    <x v="621"/>
    <x v="2"/>
    <x v="176"/>
    <x v="0"/>
    <x v="176"/>
    <x v="167"/>
    <x v="89"/>
    <x v="1"/>
    <x v="0"/>
  </r>
  <r>
    <x v="3"/>
    <x v="40"/>
    <x v="958"/>
    <x v="555"/>
    <x v="1064"/>
    <x v="607"/>
    <x v="1"/>
    <x v="0"/>
    <x v="21"/>
    <x v="21"/>
    <x v="55"/>
    <x v="199"/>
    <x v="237"/>
    <x v="76"/>
    <x v="0"/>
    <x v="76"/>
    <x v="226"/>
    <x v="155"/>
    <x v="1"/>
    <x v="73"/>
    <x v="0"/>
    <x v="73"/>
    <x v="282"/>
    <x v="221"/>
    <x v="1"/>
    <x v="0"/>
  </r>
  <r>
    <x v="3"/>
    <x v="21"/>
    <x v="613"/>
    <x v="550"/>
    <x v="530"/>
    <x v="608"/>
    <x v="1"/>
    <x v="0"/>
    <x v="51"/>
    <x v="51"/>
    <x v="237"/>
    <x v="96"/>
    <x v="581"/>
    <x v="197"/>
    <x v="0"/>
    <x v="197"/>
    <x v="358"/>
    <x v="599"/>
    <x v="2"/>
    <x v="225"/>
    <x v="0"/>
    <x v="225"/>
    <x v="366"/>
    <x v="502"/>
    <x v="2"/>
    <x v="0"/>
  </r>
  <r>
    <x v="3"/>
    <x v="40"/>
    <x v="818"/>
    <x v="554"/>
    <x v="879"/>
    <x v="669"/>
    <x v="1"/>
    <x v="0"/>
    <x v="23"/>
    <x v="23"/>
    <x v="31"/>
    <x v="239"/>
    <x v="84"/>
    <x v="108"/>
    <x v="0"/>
    <x v="108"/>
    <x v="160"/>
    <x v="31"/>
    <x v="1"/>
    <x v="51"/>
    <x v="0"/>
    <x v="51"/>
    <x v="282"/>
    <x v="158"/>
    <x v="1"/>
    <x v="0"/>
  </r>
  <r>
    <x v="3"/>
    <x v="21"/>
    <x v="310"/>
    <x v="845"/>
    <x v="16"/>
    <x v="709"/>
    <x v="1"/>
    <x v="0"/>
    <x v="8"/>
    <x v="8"/>
    <x v="13"/>
    <x v="197"/>
    <x v="122"/>
    <x v="27"/>
    <x v="0"/>
    <x v="27"/>
    <x v="239"/>
    <x v="84"/>
    <x v="1"/>
    <x v="65"/>
    <x v="0"/>
    <x v="65"/>
    <x v="243"/>
    <x v="38"/>
    <x v="1"/>
    <x v="0"/>
  </r>
  <r>
    <x v="3"/>
    <x v="25"/>
    <x v="874"/>
    <x v="862"/>
    <x v="959"/>
    <x v="712"/>
    <x v="1"/>
    <x v="0"/>
    <x v="1"/>
    <x v="1"/>
    <x v="13"/>
    <x v="176"/>
    <x v="420"/>
    <x v="0"/>
    <x v="0"/>
    <x v="0"/>
    <x v="298"/>
    <x v="760"/>
    <x v="0"/>
    <x v="26"/>
    <x v="0"/>
    <x v="26"/>
    <x v="290"/>
    <x v="122"/>
    <x v="1"/>
    <x v="0"/>
  </r>
  <r>
    <x v="3"/>
    <x v="40"/>
    <x v="875"/>
    <x v="863"/>
    <x v="1020"/>
    <x v="713"/>
    <x v="0"/>
    <x v="0"/>
    <x v="0"/>
    <x v="0"/>
    <x v="0"/>
    <x v="176"/>
    <x v="673"/>
    <x v="0"/>
    <x v="0"/>
    <x v="0"/>
    <x v="265"/>
    <x v="760"/>
    <x v="0"/>
    <x v="26"/>
    <x v="0"/>
    <x v="26"/>
    <x v="264"/>
    <x v="0"/>
    <x v="1"/>
    <x v="0"/>
  </r>
  <r>
    <x v="3"/>
    <x v="21"/>
    <x v="768"/>
    <x v="869"/>
    <x v="820"/>
    <x v="719"/>
    <x v="1"/>
    <x v="0"/>
    <x v="36"/>
    <x v="36"/>
    <x v="146"/>
    <x v="131"/>
    <x v="574"/>
    <x v="126"/>
    <x v="0"/>
    <x v="126"/>
    <x v="321"/>
    <x v="583"/>
    <x v="2"/>
    <x v="97"/>
    <x v="0"/>
    <x v="97"/>
    <x v="402"/>
    <x v="674"/>
    <x v="2"/>
    <x v="0"/>
  </r>
  <r>
    <x v="3"/>
    <x v="21"/>
    <x v="771"/>
    <x v="895"/>
    <x v="786"/>
    <x v="728"/>
    <x v="1"/>
    <x v="0"/>
    <x v="27"/>
    <x v="27"/>
    <x v="54"/>
    <x v="235"/>
    <x v="140"/>
    <x v="47"/>
    <x v="0"/>
    <x v="47"/>
    <x v="273"/>
    <x v="483"/>
    <x v="2"/>
    <x v="97"/>
    <x v="0"/>
    <x v="97"/>
    <x v="249"/>
    <x v="137"/>
    <x v="1"/>
    <x v="0"/>
  </r>
  <r>
    <x v="3"/>
    <x v="40"/>
    <x v="710"/>
    <x v="914"/>
    <x v="766"/>
    <x v="746"/>
    <x v="1"/>
    <x v="0"/>
    <x v="46"/>
    <x v="46"/>
    <x v="251"/>
    <x v="66"/>
    <x v="630"/>
    <x v="147"/>
    <x v="0"/>
    <x v="147"/>
    <x v="429"/>
    <x v="703"/>
    <x v="2"/>
    <x v="181"/>
    <x v="0"/>
    <x v="181"/>
    <x v="445"/>
    <x v="674"/>
    <x v="2"/>
    <x v="0"/>
  </r>
  <r>
    <x v="3"/>
    <x v="40"/>
    <x v="712"/>
    <x v="933"/>
    <x v="629"/>
    <x v="760"/>
    <x v="1"/>
    <x v="0"/>
    <x v="27"/>
    <x v="27"/>
    <x v="31"/>
    <x v="258"/>
    <x v="69"/>
    <x v="27"/>
    <x v="0"/>
    <x v="27"/>
    <x v="265"/>
    <x v="402"/>
    <x v="2"/>
    <x v="86"/>
    <x v="0"/>
    <x v="86"/>
    <x v="238"/>
    <x v="81"/>
    <x v="1"/>
    <x v="0"/>
  </r>
  <r>
    <x v="3"/>
    <x v="21"/>
    <x v="401"/>
    <x v="952"/>
    <x v="141"/>
    <x v="768"/>
    <x v="1"/>
    <x v="0"/>
    <x v="8"/>
    <x v="8"/>
    <x v="97"/>
    <x v="96"/>
    <x v="669"/>
    <x v="27"/>
    <x v="0"/>
    <x v="27"/>
    <x v="358"/>
    <x v="735"/>
    <x v="2"/>
    <x v="26"/>
    <x v="0"/>
    <x v="26"/>
    <x v="402"/>
    <x v="745"/>
    <x v="2"/>
    <x v="0"/>
  </r>
  <r>
    <x v="3"/>
    <x v="21"/>
    <x v="713"/>
    <x v="951"/>
    <x v="736"/>
    <x v="768"/>
    <x v="1"/>
    <x v="0"/>
    <x v="53"/>
    <x v="53"/>
    <x v="166"/>
    <x v="249"/>
    <x v="257"/>
    <x v="171"/>
    <x v="0"/>
    <x v="171"/>
    <x v="259"/>
    <x v="386"/>
    <x v="1"/>
    <x v="215"/>
    <x v="0"/>
    <x v="215"/>
    <x v="231"/>
    <x v="253"/>
    <x v="1"/>
    <x v="0"/>
  </r>
  <r>
    <x v="3"/>
    <x v="21"/>
    <x v="315"/>
    <x v="958"/>
    <x v="111"/>
    <x v="772"/>
    <x v="1"/>
    <x v="0"/>
    <x v="8"/>
    <x v="8"/>
    <x v="13"/>
    <x v="197"/>
    <x v="122"/>
    <x v="27"/>
    <x v="0"/>
    <x v="27"/>
    <x v="239"/>
    <x v="84"/>
    <x v="1"/>
    <x v="111"/>
    <x v="0"/>
    <x v="111"/>
    <x v="189"/>
    <x v="18"/>
    <x v="1"/>
    <x v="0"/>
  </r>
  <r>
    <x v="3"/>
    <x v="21"/>
    <x v="317"/>
    <x v="977"/>
    <x v="55"/>
    <x v="781"/>
    <x v="1"/>
    <x v="0"/>
    <x v="19"/>
    <x v="19"/>
    <x v="48"/>
    <x v="197"/>
    <x v="248"/>
    <x v="36"/>
    <x v="0"/>
    <x v="36"/>
    <x v="282"/>
    <x v="556"/>
    <x v="2"/>
    <x v="26"/>
    <x v="0"/>
    <x v="26"/>
    <x v="343"/>
    <x v="640"/>
    <x v="2"/>
    <x v="0"/>
  </r>
  <r>
    <x v="3"/>
    <x v="25"/>
    <x v="721"/>
    <x v="1012"/>
    <x v="667"/>
    <x v="805"/>
    <x v="1"/>
    <x v="0"/>
    <x v="101"/>
    <x v="101"/>
    <x v="358"/>
    <x v="176"/>
    <x v="420"/>
    <x v="370"/>
    <x v="0"/>
    <x v="370"/>
    <x v="265"/>
    <x v="402"/>
    <x v="2"/>
    <x v="254"/>
    <x v="0"/>
    <x v="254"/>
    <x v="520"/>
    <x v="711"/>
    <x v="2"/>
    <x v="0"/>
  </r>
  <r>
    <x v="3"/>
    <x v="25"/>
    <x v="985"/>
    <x v="1036"/>
    <x v="1235"/>
    <x v="814"/>
    <x v="1"/>
    <x v="0"/>
    <x v="19"/>
    <x v="19"/>
    <x v="67"/>
    <x v="176"/>
    <x v="420"/>
    <x v="64"/>
    <x v="0"/>
    <x v="64"/>
    <x v="265"/>
    <x v="402"/>
    <x v="2"/>
    <x v="97"/>
    <x v="0"/>
    <x v="97"/>
    <x v="264"/>
    <x v="197"/>
    <x v="1"/>
    <x v="0"/>
  </r>
  <r>
    <x v="3"/>
    <x v="25"/>
    <x v="472"/>
    <x v="1033"/>
    <x v="293"/>
    <x v="815"/>
    <x v="1"/>
    <x v="0"/>
    <x v="27"/>
    <x v="27"/>
    <x v="31"/>
    <x v="258"/>
    <x v="69"/>
    <x v="55"/>
    <x v="0"/>
    <x v="55"/>
    <x v="226"/>
    <x v="101"/>
    <x v="1"/>
    <x v="97"/>
    <x v="0"/>
    <x v="97"/>
    <x v="219"/>
    <x v="65"/>
    <x v="1"/>
    <x v="0"/>
  </r>
  <r>
    <x v="3"/>
    <x v="25"/>
    <x v="473"/>
    <x v="1039"/>
    <x v="294"/>
    <x v="817"/>
    <x v="1"/>
    <x v="0"/>
    <x v="27"/>
    <x v="27"/>
    <x v="67"/>
    <x v="218"/>
    <x v="193"/>
    <x v="0"/>
    <x v="0"/>
    <x v="0"/>
    <x v="358"/>
    <x v="760"/>
    <x v="0"/>
    <x v="97"/>
    <x v="0"/>
    <x v="97"/>
    <x v="264"/>
    <x v="197"/>
    <x v="1"/>
    <x v="0"/>
  </r>
  <r>
    <x v="3"/>
    <x v="25"/>
    <x v="829"/>
    <x v="1040"/>
    <x v="899"/>
    <x v="818"/>
    <x v="1"/>
    <x v="0"/>
    <x v="27"/>
    <x v="27"/>
    <x v="31"/>
    <x v="258"/>
    <x v="69"/>
    <x v="64"/>
    <x v="0"/>
    <x v="64"/>
    <x v="214"/>
    <x v="84"/>
    <x v="1"/>
    <x v="65"/>
    <x v="0"/>
    <x v="65"/>
    <x v="264"/>
    <x v="122"/>
    <x v="1"/>
    <x v="0"/>
  </r>
  <r>
    <x v="3"/>
    <x v="25"/>
    <x v="579"/>
    <x v="1052"/>
    <x v="446"/>
    <x v="824"/>
    <x v="1"/>
    <x v="0"/>
    <x v="8"/>
    <x v="8"/>
    <x v="31"/>
    <x v="176"/>
    <x v="420"/>
    <x v="0"/>
    <x v="0"/>
    <x v="0"/>
    <x v="321"/>
    <x v="760"/>
    <x v="0"/>
    <x v="44"/>
    <x v="0"/>
    <x v="44"/>
    <x v="290"/>
    <x v="197"/>
    <x v="1"/>
    <x v="0"/>
  </r>
  <r>
    <x v="3"/>
    <x v="21"/>
    <x v="439"/>
    <x v="1057"/>
    <x v="254"/>
    <x v="825"/>
    <x v="1"/>
    <x v="0"/>
    <x v="30"/>
    <x v="30"/>
    <x v="31"/>
    <x v="264"/>
    <x v="63"/>
    <x v="27"/>
    <x v="0"/>
    <x v="27"/>
    <x v="265"/>
    <x v="402"/>
    <x v="2"/>
    <x v="26"/>
    <x v="0"/>
    <x v="26"/>
    <x v="312"/>
    <x v="416"/>
    <x v="2"/>
    <x v="0"/>
  </r>
  <r>
    <x v="3"/>
    <x v="21"/>
    <x v="627"/>
    <x v="1113"/>
    <x v="516"/>
    <x v="868"/>
    <x v="1"/>
    <x v="0"/>
    <x v="13"/>
    <x v="13"/>
    <x v="0"/>
    <x v="239"/>
    <x v="0"/>
    <x v="27"/>
    <x v="0"/>
    <x v="27"/>
    <x v="214"/>
    <x v="0"/>
    <x v="1"/>
    <x v="109"/>
    <x v="0"/>
    <x v="109"/>
    <x v="167"/>
    <x v="0"/>
    <x v="1"/>
    <x v="0"/>
  </r>
  <r>
    <x v="3"/>
    <x v="21"/>
    <x v="533"/>
    <x v="1131"/>
    <x v="418"/>
    <x v="876"/>
    <x v="1"/>
    <x v="0"/>
    <x v="8"/>
    <x v="8"/>
    <x v="13"/>
    <x v="197"/>
    <x v="122"/>
    <x v="27"/>
    <x v="0"/>
    <x v="27"/>
    <x v="239"/>
    <x v="84"/>
    <x v="1"/>
    <x v="23"/>
    <x v="0"/>
    <x v="23"/>
    <x v="293"/>
    <x v="144"/>
    <x v="1"/>
    <x v="0"/>
  </r>
  <r>
    <x v="3"/>
    <x v="40"/>
    <x v="331"/>
    <x v="1133"/>
    <x v="80"/>
    <x v="878"/>
    <x v="1"/>
    <x v="0"/>
    <x v="47"/>
    <x v="47"/>
    <x v="66"/>
    <x v="318"/>
    <x v="61"/>
    <x v="63"/>
    <x v="0"/>
    <x v="63"/>
    <x v="265"/>
    <x v="402"/>
    <x v="2"/>
    <x v="183"/>
    <x v="0"/>
    <x v="183"/>
    <x v="144"/>
    <x v="60"/>
    <x v="1"/>
    <x v="0"/>
  </r>
  <r>
    <x v="3"/>
    <x v="21"/>
    <x v="510"/>
    <x v="1159"/>
    <x v="346"/>
    <x v="894"/>
    <x v="1"/>
    <x v="0"/>
    <x v="27"/>
    <x v="27"/>
    <x v="66"/>
    <x v="220"/>
    <x v="186"/>
    <x v="16"/>
    <x v="0"/>
    <x v="16"/>
    <x v="333"/>
    <x v="735"/>
    <x v="2"/>
    <x v="97"/>
    <x v="0"/>
    <x v="97"/>
    <x v="262"/>
    <x v="186"/>
    <x v="1"/>
    <x v="0"/>
  </r>
  <r>
    <x v="3"/>
    <x v="25"/>
    <x v="416"/>
    <x v="1192"/>
    <x v="147"/>
    <x v="910"/>
    <x v="1"/>
    <x v="0"/>
    <x v="42"/>
    <x v="42"/>
    <x v="188"/>
    <x v="106"/>
    <x v="589"/>
    <x v="181"/>
    <x v="0"/>
    <x v="181"/>
    <x v="293"/>
    <x v="466"/>
    <x v="2"/>
    <x v="97"/>
    <x v="0"/>
    <x v="97"/>
    <x v="439"/>
    <x v="720"/>
    <x v="2"/>
    <x v="0"/>
  </r>
  <r>
    <x v="3"/>
    <x v="21"/>
    <x v="735"/>
    <x v="1194"/>
    <x v="752"/>
    <x v="911"/>
    <x v="1"/>
    <x v="0"/>
    <x v="53"/>
    <x v="53"/>
    <x v="18"/>
    <x v="359"/>
    <x v="10"/>
    <x v="35"/>
    <x v="0"/>
    <x v="35"/>
    <x v="237"/>
    <x v="96"/>
    <x v="1"/>
    <x v="270"/>
    <x v="0"/>
    <x v="270"/>
    <x v="66"/>
    <x v="2"/>
    <x v="1"/>
    <x v="0"/>
  </r>
  <r>
    <x v="3"/>
    <x v="21"/>
    <x v="786"/>
    <x v="1208"/>
    <x v="817"/>
    <x v="915"/>
    <x v="1"/>
    <x v="0"/>
    <x v="53"/>
    <x v="53"/>
    <x v="31"/>
    <x v="355"/>
    <x v="17"/>
    <x v="95"/>
    <x v="0"/>
    <x v="95"/>
    <x v="172"/>
    <x v="36"/>
    <x v="1"/>
    <x v="144"/>
    <x v="0"/>
    <x v="144"/>
    <x v="162"/>
    <x v="30"/>
    <x v="1"/>
    <x v="0"/>
  </r>
  <r>
    <x v="3"/>
    <x v="21"/>
    <x v="417"/>
    <x v="1203"/>
    <x v="159"/>
    <x v="916"/>
    <x v="1"/>
    <x v="0"/>
    <x v="17"/>
    <x v="17"/>
    <x v="25"/>
    <x v="218"/>
    <x v="100"/>
    <x v="52"/>
    <x v="0"/>
    <x v="52"/>
    <x v="223"/>
    <x v="88"/>
    <x v="1"/>
    <x v="65"/>
    <x v="0"/>
    <x v="65"/>
    <x v="259"/>
    <x v="95"/>
    <x v="1"/>
    <x v="0"/>
  </r>
  <r>
    <x v="3"/>
    <x v="21"/>
    <x v="1007"/>
    <x v="1223"/>
    <x v="1051"/>
    <x v="924"/>
    <x v="1"/>
    <x v="0"/>
    <x v="42"/>
    <x v="42"/>
    <x v="119"/>
    <x v="223"/>
    <x v="265"/>
    <x v="131"/>
    <x v="0"/>
    <x v="131"/>
    <x v="252"/>
    <x v="344"/>
    <x v="1"/>
    <x v="114"/>
    <x v="0"/>
    <x v="114"/>
    <x v="337"/>
    <x v="494"/>
    <x v="2"/>
    <x v="0"/>
  </r>
  <r>
    <x v="3"/>
    <x v="40"/>
    <x v="587"/>
    <x v="1250"/>
    <x v="472"/>
    <x v="940"/>
    <x v="1"/>
    <x v="0"/>
    <x v="27"/>
    <x v="27"/>
    <x v="55"/>
    <x v="233"/>
    <x v="143"/>
    <x v="27"/>
    <x v="0"/>
    <x v="27"/>
    <x v="305"/>
    <x v="675"/>
    <x v="2"/>
    <x v="65"/>
    <x v="0"/>
    <x v="65"/>
    <x v="296"/>
    <x v="298"/>
    <x v="1"/>
    <x v="0"/>
  </r>
  <r>
    <x v="3"/>
    <x v="40"/>
    <x v="488"/>
    <x v="1249"/>
    <x v="337"/>
    <x v="940"/>
    <x v="1"/>
    <x v="0"/>
    <x v="18"/>
    <x v="18"/>
    <x v="64"/>
    <x v="178"/>
    <x v="402"/>
    <x v="27"/>
    <x v="0"/>
    <x v="27"/>
    <x v="317"/>
    <x v="697"/>
    <x v="2"/>
    <x v="38"/>
    <x v="0"/>
    <x v="38"/>
    <x v="349"/>
    <x v="633"/>
    <x v="2"/>
    <x v="1"/>
  </r>
  <r>
    <x v="3"/>
    <x v="21"/>
    <x v="747"/>
    <x v="1282"/>
    <x v="637"/>
    <x v="957"/>
    <x v="1"/>
    <x v="0"/>
    <x v="8"/>
    <x v="8"/>
    <x v="31"/>
    <x v="176"/>
    <x v="420"/>
    <x v="27"/>
    <x v="0"/>
    <x v="27"/>
    <x v="265"/>
    <x v="402"/>
    <x v="2"/>
    <x v="26"/>
    <x v="0"/>
    <x v="26"/>
    <x v="312"/>
    <x v="416"/>
    <x v="2"/>
    <x v="0"/>
  </r>
  <r>
    <x v="3"/>
    <x v="38"/>
    <x v="233"/>
    <x v="351"/>
    <x v="483"/>
    <x v="131"/>
    <x v="1"/>
    <x v="0"/>
    <x v="135"/>
    <x v="135"/>
    <x v="410"/>
    <x v="348"/>
    <x v="322"/>
    <x v="445"/>
    <x v="0"/>
    <x v="445"/>
    <x v="100"/>
    <x v="272"/>
    <x v="1"/>
    <x v="425"/>
    <x v="0"/>
    <x v="425"/>
    <x v="366"/>
    <x v="440"/>
    <x v="2"/>
    <x v="0"/>
  </r>
  <r>
    <x v="3"/>
    <x v="38"/>
    <x v="283"/>
    <x v="349"/>
    <x v="90"/>
    <x v="247"/>
    <x v="1"/>
    <x v="0"/>
    <x v="36"/>
    <x v="36"/>
    <x v="0"/>
    <x v="313"/>
    <x v="0"/>
    <x v="0"/>
    <x v="0"/>
    <x v="0"/>
    <x v="265"/>
    <x v="760"/>
    <x v="0"/>
    <x v="0"/>
    <x v="0"/>
    <x v="0"/>
    <x v="312"/>
    <x v="416"/>
    <x v="0"/>
    <x v="1"/>
  </r>
  <r>
    <x v="3"/>
    <x v="38"/>
    <x v="449"/>
    <x v="350"/>
    <x v="295"/>
    <x v="277"/>
    <x v="1"/>
    <x v="0"/>
    <x v="42"/>
    <x v="42"/>
    <x v="67"/>
    <x v="288"/>
    <x v="84"/>
    <x v="64"/>
    <x v="0"/>
    <x v="64"/>
    <x v="265"/>
    <x v="402"/>
    <x v="2"/>
    <x v="30"/>
    <x v="0"/>
    <x v="30"/>
    <x v="361"/>
    <x v="690"/>
    <x v="2"/>
    <x v="0"/>
  </r>
  <r>
    <x v="3"/>
    <x v="38"/>
    <x v="865"/>
    <x v="536"/>
    <x v="988"/>
    <x v="538"/>
    <x v="1"/>
    <x v="0"/>
    <x v="99"/>
    <x v="99"/>
    <x v="311"/>
    <x v="331"/>
    <x v="240"/>
    <x v="325"/>
    <x v="0"/>
    <x v="325"/>
    <x v="265"/>
    <x v="402"/>
    <x v="2"/>
    <x v="318"/>
    <x v="0"/>
    <x v="318"/>
    <x v="343"/>
    <x v="443"/>
    <x v="2"/>
    <x v="0"/>
  </r>
  <r>
    <x v="3"/>
    <x v="38"/>
    <x v="946"/>
    <x v="537"/>
    <x v="1180"/>
    <x v="538"/>
    <x v="1"/>
    <x v="0"/>
    <x v="99"/>
    <x v="99"/>
    <x v="311"/>
    <x v="331"/>
    <x v="240"/>
    <x v="366"/>
    <x v="0"/>
    <x v="366"/>
    <x v="100"/>
    <x v="181"/>
    <x v="1"/>
    <x v="335"/>
    <x v="0"/>
    <x v="335"/>
    <x v="249"/>
    <x v="362"/>
    <x v="1"/>
    <x v="0"/>
  </r>
  <r>
    <x v="3"/>
    <x v="38"/>
    <x v="609"/>
    <x v="367"/>
    <x v="542"/>
    <x v="554"/>
    <x v="1"/>
    <x v="0"/>
    <x v="36"/>
    <x v="36"/>
    <x v="67"/>
    <x v="258"/>
    <x v="122"/>
    <x v="95"/>
    <x v="0"/>
    <x v="95"/>
    <x v="214"/>
    <x v="145"/>
    <x v="1"/>
    <x v="97"/>
    <x v="0"/>
    <x v="97"/>
    <x v="264"/>
    <x v="197"/>
    <x v="1"/>
    <x v="0"/>
  </r>
  <r>
    <x v="3"/>
    <x v="38"/>
    <x v="703"/>
    <x v="535"/>
    <x v="654"/>
    <x v="658"/>
    <x v="1"/>
    <x v="0"/>
    <x v="42"/>
    <x v="42"/>
    <x v="97"/>
    <x v="258"/>
    <x v="165"/>
    <x v="126"/>
    <x v="0"/>
    <x v="126"/>
    <x v="214"/>
    <x v="194"/>
    <x v="1"/>
    <x v="30"/>
    <x v="0"/>
    <x v="30"/>
    <x v="398"/>
    <x v="739"/>
    <x v="2"/>
    <x v="0"/>
  </r>
  <r>
    <x v="3"/>
    <x v="38"/>
    <x v="873"/>
    <x v="843"/>
    <x v="975"/>
    <x v="706"/>
    <x v="1"/>
    <x v="0"/>
    <x v="47"/>
    <x v="47"/>
    <x v="115"/>
    <x v="276"/>
    <x v="165"/>
    <x v="181"/>
    <x v="0"/>
    <x v="181"/>
    <x v="152"/>
    <x v="112"/>
    <x v="1"/>
    <x v="261"/>
    <x v="0"/>
    <x v="261"/>
    <x v="100"/>
    <x v="76"/>
    <x v="1"/>
    <x v="0"/>
  </r>
  <r>
    <x v="3"/>
    <x v="38"/>
    <x v="797"/>
    <x v="939"/>
    <x v="842"/>
    <x v="763"/>
    <x v="1"/>
    <x v="0"/>
    <x v="80"/>
    <x v="80"/>
    <x v="205"/>
    <x v="346"/>
    <x v="150"/>
    <x v="155"/>
    <x v="0"/>
    <x v="155"/>
    <x v="366"/>
    <x v="641"/>
    <x v="2"/>
    <x v="306"/>
    <x v="0"/>
    <x v="306"/>
    <x v="118"/>
    <x v="155"/>
    <x v="1"/>
    <x v="0"/>
  </r>
  <r>
    <x v="3"/>
    <x v="38"/>
    <x v="897"/>
    <x v="1226"/>
    <x v="983"/>
    <x v="926"/>
    <x v="1"/>
    <x v="0"/>
    <x v="27"/>
    <x v="27"/>
    <x v="97"/>
    <x v="176"/>
    <x v="420"/>
    <x v="64"/>
    <x v="0"/>
    <x v="64"/>
    <x v="321"/>
    <x v="655"/>
    <x v="2"/>
    <x v="64"/>
    <x v="0"/>
    <x v="64"/>
    <x v="369"/>
    <x v="648"/>
    <x v="2"/>
    <x v="0"/>
  </r>
  <r>
    <x v="3"/>
    <x v="38"/>
    <x v="1016"/>
    <x v="1277"/>
    <x v="1211"/>
    <x v="953"/>
    <x v="1"/>
    <x v="0"/>
    <x v="27"/>
    <x v="27"/>
    <x v="67"/>
    <x v="218"/>
    <x v="193"/>
    <x v="95"/>
    <x v="0"/>
    <x v="95"/>
    <x v="214"/>
    <x v="145"/>
    <x v="1"/>
    <x v="81"/>
    <x v="0"/>
    <x v="81"/>
    <x v="290"/>
    <x v="280"/>
    <x v="1"/>
    <x v="0"/>
  </r>
  <r>
    <x v="3"/>
    <x v="47"/>
    <x v="1110"/>
    <x v="417"/>
    <x v="1104"/>
    <x v="32"/>
    <x v="1"/>
    <x v="0"/>
    <x v="75"/>
    <x v="75"/>
    <x v="285"/>
    <x v="167"/>
    <x v="443"/>
    <x v="288"/>
    <x v="0"/>
    <x v="288"/>
    <x v="308"/>
    <x v="464"/>
    <x v="2"/>
    <x v="277"/>
    <x v="0"/>
    <x v="277"/>
    <x v="373"/>
    <x v="489"/>
    <x v="2"/>
    <x v="0"/>
  </r>
  <r>
    <x v="3"/>
    <x v="7"/>
    <x v="224"/>
    <x v="407"/>
    <x v="468"/>
    <x v="38"/>
    <x v="1"/>
    <x v="0"/>
    <x v="202"/>
    <x v="202"/>
    <x v="525"/>
    <x v="435"/>
    <x v="362"/>
    <x v="555"/>
    <x v="0"/>
    <x v="555"/>
    <x v="73"/>
    <x v="369"/>
    <x v="1"/>
    <x v="543"/>
    <x v="0"/>
    <x v="543"/>
    <x v="186"/>
    <x v="404"/>
    <x v="1"/>
    <x v="0"/>
  </r>
  <r>
    <x v="3"/>
    <x v="47"/>
    <x v="206"/>
    <x v="405"/>
    <x v="383"/>
    <x v="49"/>
    <x v="1"/>
    <x v="0"/>
    <x v="8"/>
    <x v="8"/>
    <x v="12"/>
    <x v="199"/>
    <x v="84"/>
    <x v="19"/>
    <x v="0"/>
    <x v="19"/>
    <x v="248"/>
    <x v="94"/>
    <x v="1"/>
    <x v="11"/>
    <x v="0"/>
    <x v="11"/>
    <x v="313"/>
    <x v="462"/>
    <x v="2"/>
    <x v="0"/>
  </r>
  <r>
    <x v="3"/>
    <x v="7"/>
    <x v="246"/>
    <x v="412"/>
    <x v="597"/>
    <x v="61"/>
    <x v="1"/>
    <x v="0"/>
    <x v="153"/>
    <x v="153"/>
    <x v="469"/>
    <x v="186"/>
    <x v="417"/>
    <x v="505"/>
    <x v="0"/>
    <x v="505"/>
    <x v="61"/>
    <x v="281"/>
    <x v="1"/>
    <x v="477"/>
    <x v="0"/>
    <x v="477"/>
    <x v="475"/>
    <x v="487"/>
    <x v="2"/>
    <x v="0"/>
  </r>
  <r>
    <x v="3"/>
    <x v="47"/>
    <x v="229"/>
    <x v="408"/>
    <x v="490"/>
    <x v="68"/>
    <x v="1"/>
    <x v="0"/>
    <x v="56"/>
    <x v="56"/>
    <x v="138"/>
    <x v="296"/>
    <x v="160"/>
    <x v="141"/>
    <x v="0"/>
    <x v="141"/>
    <x v="269"/>
    <x v="416"/>
    <x v="2"/>
    <x v="190"/>
    <x v="0"/>
    <x v="190"/>
    <x v="226"/>
    <x v="223"/>
    <x v="1"/>
    <x v="0"/>
  </r>
  <r>
    <x v="3"/>
    <x v="47"/>
    <x v="1130"/>
    <x v="418"/>
    <x v="1143"/>
    <x v="92"/>
    <x v="1"/>
    <x v="0"/>
    <x v="36"/>
    <x v="36"/>
    <x v="91"/>
    <x v="230"/>
    <x v="208"/>
    <x v="97"/>
    <x v="0"/>
    <x v="97"/>
    <x v="250"/>
    <x v="315"/>
    <x v="1"/>
    <x v="133"/>
    <x v="0"/>
    <x v="133"/>
    <x v="252"/>
    <x v="201"/>
    <x v="1"/>
    <x v="0"/>
  </r>
  <r>
    <x v="3"/>
    <x v="47"/>
    <x v="278"/>
    <x v="414"/>
    <x v="801"/>
    <x v="94"/>
    <x v="1"/>
    <x v="0"/>
    <x v="27"/>
    <x v="27"/>
    <x v="105"/>
    <x v="157"/>
    <x v="518"/>
    <x v="76"/>
    <x v="0"/>
    <x v="76"/>
    <x v="316"/>
    <x v="626"/>
    <x v="2"/>
    <x v="231"/>
    <x v="0"/>
    <x v="231"/>
    <x v="122"/>
    <x v="86"/>
    <x v="1"/>
    <x v="0"/>
  </r>
  <r>
    <x v="3"/>
    <x v="7"/>
    <x v="16"/>
    <x v="401"/>
    <x v="119"/>
    <x v="138"/>
    <x v="1"/>
    <x v="0"/>
    <x v="75"/>
    <x v="75"/>
    <x v="218"/>
    <x v="313"/>
    <x v="193"/>
    <x v="239"/>
    <x v="0"/>
    <x v="239"/>
    <x v="214"/>
    <x v="295"/>
    <x v="1"/>
    <x v="274"/>
    <x v="0"/>
    <x v="274"/>
    <x v="195"/>
    <x v="242"/>
    <x v="1"/>
    <x v="0"/>
  </r>
  <r>
    <x v="3"/>
    <x v="47"/>
    <x v="240"/>
    <x v="410"/>
    <x v="528"/>
    <x v="156"/>
    <x v="1"/>
    <x v="0"/>
    <x v="113"/>
    <x v="113"/>
    <x v="382"/>
    <x v="176"/>
    <x v="420"/>
    <x v="380"/>
    <x v="0"/>
    <x v="380"/>
    <x v="414"/>
    <x v="549"/>
    <x v="2"/>
    <x v="408"/>
    <x v="0"/>
    <x v="408"/>
    <x v="312"/>
    <x v="416"/>
    <x v="2"/>
    <x v="0"/>
  </r>
  <r>
    <x v="3"/>
    <x v="7"/>
    <x v="214"/>
    <x v="404"/>
    <x v="350"/>
    <x v="172"/>
    <x v="1"/>
    <x v="0"/>
    <x v="27"/>
    <x v="27"/>
    <x v="67"/>
    <x v="218"/>
    <x v="193"/>
    <x v="0"/>
    <x v="0"/>
    <x v="0"/>
    <x v="358"/>
    <x v="760"/>
    <x v="0"/>
    <x v="36"/>
    <x v="0"/>
    <x v="36"/>
    <x v="355"/>
    <x v="662"/>
    <x v="2"/>
    <x v="0"/>
  </r>
  <r>
    <x v="3"/>
    <x v="47"/>
    <x v="1085"/>
    <x v="416"/>
    <x v="910"/>
    <x v="181"/>
    <x v="1"/>
    <x v="0"/>
    <x v="133"/>
    <x v="133"/>
    <x v="425"/>
    <x v="212"/>
    <x v="404"/>
    <x v="417"/>
    <x v="0"/>
    <x v="417"/>
    <x v="460"/>
    <x v="613"/>
    <x v="2"/>
    <x v="430"/>
    <x v="0"/>
    <x v="430"/>
    <x v="464"/>
    <x v="517"/>
    <x v="2"/>
    <x v="0"/>
  </r>
  <r>
    <x v="3"/>
    <x v="7"/>
    <x v="199"/>
    <x v="403"/>
    <x v="271"/>
    <x v="204"/>
    <x v="1"/>
    <x v="0"/>
    <x v="56"/>
    <x v="56"/>
    <x v="166"/>
    <x v="267"/>
    <x v="230"/>
    <x v="161"/>
    <x v="0"/>
    <x v="161"/>
    <x v="282"/>
    <x v="449"/>
    <x v="2"/>
    <x v="203"/>
    <x v="0"/>
    <x v="203"/>
    <x v="255"/>
    <x v="295"/>
    <x v="1"/>
    <x v="0"/>
  </r>
  <r>
    <x v="3"/>
    <x v="47"/>
    <x v="1024"/>
    <x v="419"/>
    <x v="1280"/>
    <x v="271"/>
    <x v="1"/>
    <x v="0"/>
    <x v="51"/>
    <x v="51"/>
    <x v="201"/>
    <x v="153"/>
    <x v="487"/>
    <x v="150"/>
    <x v="0"/>
    <x v="150"/>
    <x v="369"/>
    <x v="648"/>
    <x v="2"/>
    <x v="191"/>
    <x v="0"/>
    <x v="191"/>
    <x v="360"/>
    <x v="507"/>
    <x v="2"/>
    <x v="0"/>
  </r>
  <r>
    <x v="3"/>
    <x v="7"/>
    <x v="752"/>
    <x v="415"/>
    <x v="813"/>
    <x v="355"/>
    <x v="1"/>
    <x v="0"/>
    <x v="66"/>
    <x v="66"/>
    <x v="218"/>
    <x v="258"/>
    <x v="281"/>
    <x v="325"/>
    <x v="0"/>
    <x v="325"/>
    <x v="86"/>
    <x v="101"/>
    <x v="1"/>
    <x v="249"/>
    <x v="0"/>
    <x v="249"/>
    <x v="264"/>
    <x v="345"/>
    <x v="1"/>
    <x v="0"/>
  </r>
  <r>
    <x v="3"/>
    <x v="47"/>
    <x v="596"/>
    <x v="411"/>
    <x v="534"/>
    <x v="363"/>
    <x v="1"/>
    <x v="0"/>
    <x v="129"/>
    <x v="129"/>
    <x v="429"/>
    <x v="58"/>
    <x v="543"/>
    <x v="472"/>
    <x v="0"/>
    <x v="472"/>
    <x v="60"/>
    <x v="243"/>
    <x v="1"/>
    <x v="421"/>
    <x v="0"/>
    <x v="421"/>
    <x v="506"/>
    <x v="571"/>
    <x v="2"/>
    <x v="0"/>
  </r>
  <r>
    <x v="3"/>
    <x v="7"/>
    <x v="427"/>
    <x v="402"/>
    <x v="258"/>
    <x v="415"/>
    <x v="1"/>
    <x v="0"/>
    <x v="79"/>
    <x v="79"/>
    <x v="272"/>
    <x v="258"/>
    <x v="325"/>
    <x v="251"/>
    <x v="0"/>
    <x v="251"/>
    <x v="333"/>
    <x v="523"/>
    <x v="2"/>
    <x v="262"/>
    <x v="0"/>
    <x v="262"/>
    <x v="366"/>
    <x v="481"/>
    <x v="2"/>
    <x v="0"/>
  </r>
  <r>
    <x v="3"/>
    <x v="47"/>
    <x v="678"/>
    <x v="413"/>
    <x v="704"/>
    <x v="430"/>
    <x v="1"/>
    <x v="0"/>
    <x v="86"/>
    <x v="86"/>
    <x v="0"/>
    <x v="415"/>
    <x v="0"/>
    <x v="294"/>
    <x v="0"/>
    <x v="294"/>
    <x v="41"/>
    <x v="0"/>
    <x v="1"/>
    <x v="115"/>
    <x v="0"/>
    <x v="115"/>
    <x v="161"/>
    <x v="0"/>
    <x v="1"/>
    <x v="0"/>
  </r>
  <r>
    <x v="3"/>
    <x v="7"/>
    <x v="550"/>
    <x v="406"/>
    <x v="440"/>
    <x v="451"/>
    <x v="1"/>
    <x v="0"/>
    <x v="80"/>
    <x v="80"/>
    <x v="284"/>
    <x v="230"/>
    <x v="368"/>
    <x v="296"/>
    <x v="0"/>
    <x v="296"/>
    <x v="265"/>
    <x v="402"/>
    <x v="2"/>
    <x v="249"/>
    <x v="0"/>
    <x v="249"/>
    <x v="427"/>
    <x v="596"/>
    <x v="2"/>
    <x v="0"/>
  </r>
  <r>
    <x v="3"/>
    <x v="47"/>
    <x v="642"/>
    <x v="566"/>
    <x v="580"/>
    <x v="498"/>
    <x v="1"/>
    <x v="0"/>
    <x v="8"/>
    <x v="8"/>
    <x v="39"/>
    <x v="161"/>
    <x v="574"/>
    <x v="53"/>
    <x v="0"/>
    <x v="53"/>
    <x v="244"/>
    <x v="196"/>
    <x v="1"/>
    <x v="0"/>
    <x v="0"/>
    <x v="0"/>
    <x v="375"/>
    <x v="416"/>
    <x v="0"/>
    <x v="1"/>
  </r>
  <r>
    <x v="3"/>
    <x v="47"/>
    <x v="460"/>
    <x v="565"/>
    <x v="286"/>
    <x v="540"/>
    <x v="1"/>
    <x v="0"/>
    <x v="75"/>
    <x v="75"/>
    <x v="304"/>
    <x v="110"/>
    <x v="537"/>
    <x v="283"/>
    <x v="0"/>
    <x v="283"/>
    <x v="375"/>
    <x v="564"/>
    <x v="2"/>
    <x v="286"/>
    <x v="0"/>
    <x v="286"/>
    <x v="412"/>
    <x v="541"/>
    <x v="2"/>
    <x v="0"/>
  </r>
  <r>
    <x v="3"/>
    <x v="7"/>
    <x v="608"/>
    <x v="409"/>
    <x v="513"/>
    <x v="553"/>
    <x v="1"/>
    <x v="0"/>
    <x v="56"/>
    <x v="56"/>
    <x v="67"/>
    <x v="348"/>
    <x v="43"/>
    <x v="64"/>
    <x v="0"/>
    <x v="64"/>
    <x v="265"/>
    <x v="402"/>
    <x v="2"/>
    <x v="181"/>
    <x v="0"/>
    <x v="181"/>
    <x v="149"/>
    <x v="65"/>
    <x v="1"/>
    <x v="0"/>
  </r>
  <r>
    <x v="3"/>
    <x v="47"/>
    <x v="693"/>
    <x v="567"/>
    <x v="664"/>
    <x v="579"/>
    <x v="1"/>
    <x v="0"/>
    <x v="27"/>
    <x v="27"/>
    <x v="36"/>
    <x v="253"/>
    <x v="82"/>
    <x v="72"/>
    <x v="0"/>
    <x v="72"/>
    <x v="210"/>
    <x v="86"/>
    <x v="1"/>
    <x v="97"/>
    <x v="0"/>
    <x v="97"/>
    <x v="225"/>
    <x v="80"/>
    <x v="1"/>
    <x v="0"/>
  </r>
  <r>
    <x v="3"/>
    <x v="7"/>
    <x v="699"/>
    <x v="568"/>
    <x v="749"/>
    <x v="622"/>
    <x v="1"/>
    <x v="0"/>
    <x v="55"/>
    <x v="55"/>
    <x v="120"/>
    <x v="307"/>
    <x v="130"/>
    <x v="176"/>
    <x v="0"/>
    <x v="176"/>
    <x v="172"/>
    <x v="145"/>
    <x v="1"/>
    <x v="138"/>
    <x v="0"/>
    <x v="138"/>
    <x v="298"/>
    <x v="373"/>
    <x v="1"/>
    <x v="0"/>
  </r>
  <r>
    <x v="3"/>
    <x v="7"/>
    <x v="389"/>
    <x v="564"/>
    <x v="204"/>
    <x v="629"/>
    <x v="1"/>
    <x v="0"/>
    <x v="102"/>
    <x v="102"/>
    <x v="311"/>
    <x v="350"/>
    <x v="213"/>
    <x v="312"/>
    <x v="0"/>
    <x v="312"/>
    <x v="321"/>
    <x v="473"/>
    <x v="2"/>
    <x v="349"/>
    <x v="0"/>
    <x v="349"/>
    <x v="183"/>
    <x v="296"/>
    <x v="1"/>
    <x v="0"/>
  </r>
  <r>
    <x v="3"/>
    <x v="47"/>
    <x v="704"/>
    <x v="818"/>
    <x v="726"/>
    <x v="685"/>
    <x v="1"/>
    <x v="0"/>
    <x v="19"/>
    <x v="19"/>
    <x v="70"/>
    <x v="165"/>
    <x v="513"/>
    <x v="35"/>
    <x v="0"/>
    <x v="35"/>
    <x v="320"/>
    <x v="692"/>
    <x v="2"/>
    <x v="52"/>
    <x v="0"/>
    <x v="52"/>
    <x v="343"/>
    <x v="583"/>
    <x v="2"/>
    <x v="0"/>
  </r>
  <r>
    <x v="3"/>
    <x v="47"/>
    <x v="820"/>
    <x v="821"/>
    <x v="903"/>
    <x v="688"/>
    <x v="1"/>
    <x v="0"/>
    <x v="40"/>
    <x v="40"/>
    <x v="135"/>
    <x v="170"/>
    <x v="452"/>
    <x v="86"/>
    <x v="0"/>
    <x v="86"/>
    <x v="352"/>
    <x v="681"/>
    <x v="2"/>
    <x v="142"/>
    <x v="0"/>
    <x v="142"/>
    <x v="323"/>
    <x v="447"/>
    <x v="2"/>
    <x v="0"/>
  </r>
  <r>
    <x v="3"/>
    <x v="7"/>
    <x v="393"/>
    <x v="842"/>
    <x v="132"/>
    <x v="706"/>
    <x v="1"/>
    <x v="0"/>
    <x v="36"/>
    <x v="36"/>
    <x v="120"/>
    <x v="176"/>
    <x v="420"/>
    <x v="64"/>
    <x v="0"/>
    <x v="64"/>
    <x v="358"/>
    <x v="703"/>
    <x v="2"/>
    <x v="65"/>
    <x v="0"/>
    <x v="65"/>
    <x v="402"/>
    <x v="704"/>
    <x v="2"/>
    <x v="1"/>
  </r>
  <r>
    <x v="3"/>
    <x v="7"/>
    <x v="876"/>
    <x v="878"/>
    <x v="929"/>
    <x v="722"/>
    <x v="1"/>
    <x v="0"/>
    <x v="42"/>
    <x v="42"/>
    <x v="97"/>
    <x v="258"/>
    <x v="165"/>
    <x v="64"/>
    <x v="0"/>
    <x v="64"/>
    <x v="321"/>
    <x v="655"/>
    <x v="2"/>
    <x v="131"/>
    <x v="0"/>
    <x v="131"/>
    <x v="264"/>
    <x v="240"/>
    <x v="1"/>
    <x v="0"/>
  </r>
  <r>
    <x v="3"/>
    <x v="47"/>
    <x v="470"/>
    <x v="950"/>
    <x v="267"/>
    <x v="767"/>
    <x v="1"/>
    <x v="0"/>
    <x v="27"/>
    <x v="27"/>
    <x v="108"/>
    <x v="153"/>
    <x v="535"/>
    <x v="115"/>
    <x v="0"/>
    <x v="115"/>
    <x v="256"/>
    <x v="360"/>
    <x v="1"/>
    <x v="20"/>
    <x v="0"/>
    <x v="20"/>
    <x v="418"/>
    <x v="762"/>
    <x v="2"/>
    <x v="1"/>
  </r>
  <r>
    <x v="3"/>
    <x v="7"/>
    <x v="981"/>
    <x v="1024"/>
    <x v="1136"/>
    <x v="808"/>
    <x v="1"/>
    <x v="0"/>
    <x v="70"/>
    <x v="70"/>
    <x v="273"/>
    <x v="171"/>
    <x v="431"/>
    <x v="277"/>
    <x v="0"/>
    <x v="277"/>
    <x v="277"/>
    <x v="415"/>
    <x v="2"/>
    <x v="225"/>
    <x v="0"/>
    <x v="225"/>
    <x v="428"/>
    <x v="609"/>
    <x v="2"/>
    <x v="0"/>
  </r>
  <r>
    <x v="3"/>
    <x v="47"/>
    <x v="1060"/>
    <x v="1032"/>
    <x v="1299"/>
    <x v="815"/>
    <x v="1"/>
    <x v="0"/>
    <x v="46"/>
    <x v="46"/>
    <x v="148"/>
    <x v="215"/>
    <x v="321"/>
    <x v="134"/>
    <x v="0"/>
    <x v="134"/>
    <x v="312"/>
    <x v="550"/>
    <x v="2"/>
    <x v="169"/>
    <x v="0"/>
    <x v="169"/>
    <x v="297"/>
    <x v="380"/>
    <x v="1"/>
    <x v="0"/>
  </r>
  <r>
    <x v="3"/>
    <x v="47"/>
    <x v="830"/>
    <x v="1048"/>
    <x v="914"/>
    <x v="822"/>
    <x v="1"/>
    <x v="0"/>
    <x v="46"/>
    <x v="46"/>
    <x v="160"/>
    <x v="197"/>
    <x v="372"/>
    <x v="176"/>
    <x v="0"/>
    <x v="176"/>
    <x v="239"/>
    <x v="324"/>
    <x v="1"/>
    <x v="114"/>
    <x v="0"/>
    <x v="114"/>
    <x v="402"/>
    <x v="656"/>
    <x v="2"/>
    <x v="0"/>
  </r>
  <r>
    <x v="3"/>
    <x v="7"/>
    <x v="580"/>
    <x v="1055"/>
    <x v="507"/>
    <x v="827"/>
    <x v="1"/>
    <x v="0"/>
    <x v="51"/>
    <x v="51"/>
    <x v="146"/>
    <x v="258"/>
    <x v="227"/>
    <x v="147"/>
    <x v="0"/>
    <x v="147"/>
    <x v="265"/>
    <x v="402"/>
    <x v="2"/>
    <x v="191"/>
    <x v="0"/>
    <x v="191"/>
    <x v="243"/>
    <x v="257"/>
    <x v="1"/>
    <x v="0"/>
  </r>
  <r>
    <x v="3"/>
    <x v="47"/>
    <x v="779"/>
    <x v="1066"/>
    <x v="779"/>
    <x v="834"/>
    <x v="1"/>
    <x v="0"/>
    <x v="23"/>
    <x v="23"/>
    <x v="85"/>
    <x v="168"/>
    <x v="478"/>
    <x v="80"/>
    <x v="0"/>
    <x v="80"/>
    <x v="270"/>
    <x v="438"/>
    <x v="2"/>
    <x v="75"/>
    <x v="0"/>
    <x v="75"/>
    <x v="326"/>
    <x v="481"/>
    <x v="2"/>
    <x v="0"/>
  </r>
  <r>
    <x v="3"/>
    <x v="47"/>
    <x v="989"/>
    <x v="1074"/>
    <x v="1102"/>
    <x v="837"/>
    <x v="1"/>
    <x v="0"/>
    <x v="46"/>
    <x v="46"/>
    <x v="183"/>
    <x v="151"/>
    <x v="503"/>
    <x v="141"/>
    <x v="0"/>
    <x v="141"/>
    <x v="350"/>
    <x v="634"/>
    <x v="2"/>
    <x v="252"/>
    <x v="0"/>
    <x v="252"/>
    <x v="181"/>
    <x v="202"/>
    <x v="1"/>
    <x v="0"/>
  </r>
  <r>
    <x v="3"/>
    <x v="47"/>
    <x v="992"/>
    <x v="1082"/>
    <x v="1223"/>
    <x v="844"/>
    <x v="1"/>
    <x v="0"/>
    <x v="48"/>
    <x v="48"/>
    <x v="184"/>
    <x v="177"/>
    <x v="418"/>
    <x v="115"/>
    <x v="0"/>
    <x v="115"/>
    <x v="388"/>
    <x v="694"/>
    <x v="2"/>
    <x v="219"/>
    <x v="0"/>
    <x v="219"/>
    <x v="258"/>
    <x v="319"/>
    <x v="1"/>
    <x v="0"/>
  </r>
  <r>
    <x v="3"/>
    <x v="7"/>
    <x v="998"/>
    <x v="1134"/>
    <x v="1166"/>
    <x v="879"/>
    <x v="1"/>
    <x v="0"/>
    <x v="53"/>
    <x v="53"/>
    <x v="120"/>
    <x v="301"/>
    <x v="138"/>
    <x v="134"/>
    <x v="0"/>
    <x v="134"/>
    <x v="252"/>
    <x v="345"/>
    <x v="1"/>
    <x v="181"/>
    <x v="0"/>
    <x v="181"/>
    <x v="219"/>
    <x v="197"/>
    <x v="1"/>
    <x v="0"/>
  </r>
  <r>
    <x v="3"/>
    <x v="47"/>
    <x v="333"/>
    <x v="1144"/>
    <x v="8"/>
    <x v="882"/>
    <x v="1"/>
    <x v="0"/>
    <x v="42"/>
    <x v="42"/>
    <x v="139"/>
    <x v="189"/>
    <x v="382"/>
    <x v="136"/>
    <x v="0"/>
    <x v="136"/>
    <x v="291"/>
    <x v="484"/>
    <x v="2"/>
    <x v="153"/>
    <x v="0"/>
    <x v="153"/>
    <x v="308"/>
    <x v="402"/>
    <x v="1"/>
    <x v="0"/>
  </r>
  <r>
    <x v="3"/>
    <x v="7"/>
    <x v="476"/>
    <x v="1155"/>
    <x v="315"/>
    <x v="890"/>
    <x v="1"/>
    <x v="0"/>
    <x v="81"/>
    <x v="81"/>
    <x v="272"/>
    <x v="276"/>
    <x v="298"/>
    <x v="319"/>
    <x v="0"/>
    <x v="319"/>
    <x v="145"/>
    <x v="227"/>
    <x v="1"/>
    <x v="236"/>
    <x v="0"/>
    <x v="236"/>
    <x v="416"/>
    <x v="580"/>
    <x v="2"/>
    <x v="0"/>
  </r>
  <r>
    <x v="3"/>
    <x v="47"/>
    <x v="628"/>
    <x v="1166"/>
    <x v="536"/>
    <x v="898"/>
    <x v="1"/>
    <x v="0"/>
    <x v="46"/>
    <x v="46"/>
    <x v="146"/>
    <x v="218"/>
    <x v="313"/>
    <x v="147"/>
    <x v="0"/>
    <x v="147"/>
    <x v="265"/>
    <x v="402"/>
    <x v="2"/>
    <x v="180"/>
    <x v="0"/>
    <x v="180"/>
    <x v="276"/>
    <x v="330"/>
    <x v="1"/>
    <x v="0"/>
  </r>
  <r>
    <x v="3"/>
    <x v="47"/>
    <x v="730"/>
    <x v="1172"/>
    <x v="643"/>
    <x v="903"/>
    <x v="1"/>
    <x v="0"/>
    <x v="13"/>
    <x v="13"/>
    <x v="60"/>
    <x v="156"/>
    <x v="563"/>
    <x v="11"/>
    <x v="0"/>
    <x v="11"/>
    <x v="335"/>
    <x v="745"/>
    <x v="2"/>
    <x v="28"/>
    <x v="0"/>
    <x v="28"/>
    <x v="355"/>
    <x v="679"/>
    <x v="2"/>
    <x v="0"/>
  </r>
  <r>
    <x v="3"/>
    <x v="47"/>
    <x v="734"/>
    <x v="1188"/>
    <x v="708"/>
    <x v="909"/>
    <x v="1"/>
    <x v="0"/>
    <x v="44"/>
    <x v="44"/>
    <x v="132"/>
    <x v="217"/>
    <x v="301"/>
    <x v="171"/>
    <x v="0"/>
    <x v="171"/>
    <x v="201"/>
    <x v="212"/>
    <x v="1"/>
    <x v="167"/>
    <x v="0"/>
    <x v="167"/>
    <x v="275"/>
    <x v="321"/>
    <x v="1"/>
    <x v="0"/>
  </r>
  <r>
    <x v="3"/>
    <x v="7"/>
    <x v="1005"/>
    <x v="1217"/>
    <x v="1108"/>
    <x v="921"/>
    <x v="1"/>
    <x v="0"/>
    <x v="51"/>
    <x v="51"/>
    <x v="218"/>
    <x v="131"/>
    <x v="544"/>
    <x v="215"/>
    <x v="0"/>
    <x v="215"/>
    <x v="265"/>
    <x v="402"/>
    <x v="2"/>
    <x v="131"/>
    <x v="0"/>
    <x v="131"/>
    <x v="445"/>
    <x v="704"/>
    <x v="2"/>
    <x v="0"/>
  </r>
  <r>
    <x v="3"/>
    <x v="47"/>
    <x v="1009"/>
    <x v="1225"/>
    <x v="1183"/>
    <x v="925"/>
    <x v="1"/>
    <x v="0"/>
    <x v="44"/>
    <x v="44"/>
    <x v="139"/>
    <x v="209"/>
    <x v="331"/>
    <x v="119"/>
    <x v="0"/>
    <x v="119"/>
    <x v="323"/>
    <x v="602"/>
    <x v="2"/>
    <x v="166"/>
    <x v="0"/>
    <x v="166"/>
    <x v="286"/>
    <x v="348"/>
    <x v="1"/>
    <x v="0"/>
  </r>
  <r>
    <x v="3"/>
    <x v="29"/>
    <x v="1115"/>
    <x v="261"/>
    <x v="1197"/>
    <x v="26"/>
    <x v="1"/>
    <x v="0"/>
    <x v="206"/>
    <x v="206"/>
    <x v="530"/>
    <x v="23"/>
    <x v="461"/>
    <x v="557"/>
    <x v="0"/>
    <x v="557"/>
    <x v="497"/>
    <x v="520"/>
    <x v="2"/>
    <x v="547"/>
    <x v="0"/>
    <x v="547"/>
    <x v="563"/>
    <x v="510"/>
    <x v="2"/>
    <x v="0"/>
  </r>
  <r>
    <x v="3"/>
    <x v="29"/>
    <x v="1090"/>
    <x v="255"/>
    <x v="1007"/>
    <x v="30"/>
    <x v="1"/>
    <x v="0"/>
    <x v="19"/>
    <x v="19"/>
    <x v="48"/>
    <x v="197"/>
    <x v="248"/>
    <x v="47"/>
    <x v="0"/>
    <x v="47"/>
    <x v="265"/>
    <x v="402"/>
    <x v="2"/>
    <x v="65"/>
    <x v="0"/>
    <x v="65"/>
    <x v="290"/>
    <x v="240"/>
    <x v="1"/>
    <x v="1"/>
  </r>
  <r>
    <x v="3"/>
    <x v="15"/>
    <x v="9"/>
    <x v="243"/>
    <x v="120"/>
    <x v="31"/>
    <x v="1"/>
    <x v="0"/>
    <x v="42"/>
    <x v="42"/>
    <x v="67"/>
    <x v="288"/>
    <x v="84"/>
    <x v="113"/>
    <x v="0"/>
    <x v="113"/>
    <x v="196"/>
    <x v="104"/>
    <x v="1"/>
    <x v="172"/>
    <x v="0"/>
    <x v="172"/>
    <x v="162"/>
    <x v="71"/>
    <x v="1"/>
    <x v="0"/>
  </r>
  <r>
    <x v="3"/>
    <x v="15"/>
    <x v="13"/>
    <x v="241"/>
    <x v="41"/>
    <x v="72"/>
    <x v="1"/>
    <x v="0"/>
    <x v="198"/>
    <x v="198"/>
    <x v="523"/>
    <x v="8"/>
    <x v="518"/>
    <x v="551"/>
    <x v="0"/>
    <x v="551"/>
    <x v="420"/>
    <x v="430"/>
    <x v="2"/>
    <x v="538"/>
    <x v="0"/>
    <x v="538"/>
    <x v="547"/>
    <x v="526"/>
    <x v="2"/>
    <x v="0"/>
  </r>
  <r>
    <x v="3"/>
    <x v="29"/>
    <x v="256"/>
    <x v="251"/>
    <x v="719"/>
    <x v="72"/>
    <x v="1"/>
    <x v="0"/>
    <x v="101"/>
    <x v="101"/>
    <x v="323"/>
    <x v="321"/>
    <x v="262"/>
    <x v="356"/>
    <x v="0"/>
    <x v="356"/>
    <x v="162"/>
    <x v="279"/>
    <x v="1"/>
    <x v="406"/>
    <x v="0"/>
    <x v="406"/>
    <x v="70"/>
    <x v="169"/>
    <x v="1"/>
    <x v="0"/>
  </r>
  <r>
    <x v="3"/>
    <x v="15"/>
    <x v="262"/>
    <x v="250"/>
    <x v="693"/>
    <x v="104"/>
    <x v="1"/>
    <x v="0"/>
    <x v="46"/>
    <x v="46"/>
    <x v="172"/>
    <x v="176"/>
    <x v="420"/>
    <x v="126"/>
    <x v="0"/>
    <x v="126"/>
    <x v="358"/>
    <x v="655"/>
    <x v="2"/>
    <x v="181"/>
    <x v="0"/>
    <x v="181"/>
    <x v="312"/>
    <x v="416"/>
    <x v="2"/>
    <x v="0"/>
  </r>
  <r>
    <x v="3"/>
    <x v="29"/>
    <x v="1138"/>
    <x v="262"/>
    <x v="1209"/>
    <x v="112"/>
    <x v="1"/>
    <x v="0"/>
    <x v="8"/>
    <x v="8"/>
    <x v="0"/>
    <x v="218"/>
    <x v="0"/>
    <x v="19"/>
    <x v="0"/>
    <x v="19"/>
    <x v="226"/>
    <x v="0"/>
    <x v="1"/>
    <x v="26"/>
    <x v="0"/>
    <x v="26"/>
    <x v="264"/>
    <x v="0"/>
    <x v="1"/>
    <x v="1"/>
  </r>
  <r>
    <x v="3"/>
    <x v="29"/>
    <x v="39"/>
    <x v="246"/>
    <x v="168"/>
    <x v="138"/>
    <x v="1"/>
    <x v="0"/>
    <x v="70"/>
    <x v="70"/>
    <x v="272"/>
    <x v="176"/>
    <x v="420"/>
    <x v="311"/>
    <x v="0"/>
    <x v="311"/>
    <x v="176"/>
    <x v="261"/>
    <x v="1"/>
    <x v="270"/>
    <x v="0"/>
    <x v="270"/>
    <x v="343"/>
    <x v="453"/>
    <x v="2"/>
    <x v="0"/>
  </r>
  <r>
    <x v="3"/>
    <x v="29"/>
    <x v="42"/>
    <x v="244"/>
    <x v="135"/>
    <x v="168"/>
    <x v="1"/>
    <x v="0"/>
    <x v="109"/>
    <x v="109"/>
    <x v="366"/>
    <x v="219"/>
    <x v="393"/>
    <x v="401"/>
    <x v="0"/>
    <x v="401"/>
    <x v="141"/>
    <x v="293"/>
    <x v="1"/>
    <x v="393"/>
    <x v="0"/>
    <x v="393"/>
    <x v="289"/>
    <x v="400"/>
    <x v="1"/>
    <x v="0"/>
  </r>
  <r>
    <x v="3"/>
    <x v="29"/>
    <x v="842"/>
    <x v="253"/>
    <x v="954"/>
    <x v="235"/>
    <x v="1"/>
    <x v="0"/>
    <x v="36"/>
    <x v="36"/>
    <x v="67"/>
    <x v="258"/>
    <x v="122"/>
    <x v="55"/>
    <x v="0"/>
    <x v="55"/>
    <x v="282"/>
    <x v="526"/>
    <x v="2"/>
    <x v="65"/>
    <x v="0"/>
    <x v="65"/>
    <x v="312"/>
    <x v="416"/>
    <x v="2"/>
    <x v="0"/>
  </r>
  <r>
    <x v="3"/>
    <x v="29"/>
    <x v="361"/>
    <x v="245"/>
    <x v="160"/>
    <x v="304"/>
    <x v="1"/>
    <x v="0"/>
    <x v="46"/>
    <x v="46"/>
    <x v="0"/>
    <x v="348"/>
    <x v="0"/>
    <x v="64"/>
    <x v="0"/>
    <x v="64"/>
    <x v="172"/>
    <x v="0"/>
    <x v="1"/>
    <x v="131"/>
    <x v="0"/>
    <x v="131"/>
    <x v="149"/>
    <x v="0"/>
    <x v="1"/>
    <x v="0"/>
  </r>
  <r>
    <x v="3"/>
    <x v="15"/>
    <x v="522"/>
    <x v="247"/>
    <x v="409"/>
    <x v="312"/>
    <x v="1"/>
    <x v="0"/>
    <x v="46"/>
    <x v="46"/>
    <x v="152"/>
    <x v="210"/>
    <x v="337"/>
    <x v="105"/>
    <x v="0"/>
    <x v="105"/>
    <x v="357"/>
    <x v="672"/>
    <x v="2"/>
    <x v="81"/>
    <x v="0"/>
    <x v="81"/>
    <x v="421"/>
    <x v="708"/>
    <x v="2"/>
    <x v="0"/>
  </r>
  <r>
    <x v="3"/>
    <x v="29"/>
    <x v="545"/>
    <x v="248"/>
    <x v="436"/>
    <x v="341"/>
    <x v="1"/>
    <x v="0"/>
    <x v="36"/>
    <x v="36"/>
    <x v="172"/>
    <x v="96"/>
    <x v="615"/>
    <x v="120"/>
    <x v="0"/>
    <x v="120"/>
    <x v="368"/>
    <x v="668"/>
    <x v="2"/>
    <x v="131"/>
    <x v="0"/>
    <x v="131"/>
    <x v="402"/>
    <x v="640"/>
    <x v="2"/>
    <x v="0"/>
  </r>
  <r>
    <x v="3"/>
    <x v="29"/>
    <x v="914"/>
    <x v="259"/>
    <x v="1121"/>
    <x v="346"/>
    <x v="1"/>
    <x v="0"/>
    <x v="75"/>
    <x v="75"/>
    <x v="218"/>
    <x v="313"/>
    <x v="193"/>
    <x v="215"/>
    <x v="0"/>
    <x v="215"/>
    <x v="265"/>
    <x v="402"/>
    <x v="2"/>
    <x v="298"/>
    <x v="0"/>
    <x v="298"/>
    <x v="149"/>
    <x v="197"/>
    <x v="1"/>
    <x v="0"/>
  </r>
  <r>
    <x v="3"/>
    <x v="15"/>
    <x v="915"/>
    <x v="256"/>
    <x v="1099"/>
    <x v="347"/>
    <x v="1"/>
    <x v="0"/>
    <x v="174"/>
    <x v="174"/>
    <x v="467"/>
    <x v="437"/>
    <x v="197"/>
    <x v="519"/>
    <x v="0"/>
    <x v="519"/>
    <x v="18"/>
    <x v="189"/>
    <x v="1"/>
    <x v="516"/>
    <x v="0"/>
    <x v="516"/>
    <x v="12"/>
    <x v="179"/>
    <x v="1"/>
    <x v="0"/>
  </r>
  <r>
    <x v="3"/>
    <x v="15"/>
    <x v="919"/>
    <x v="263"/>
    <x v="1226"/>
    <x v="368"/>
    <x v="1"/>
    <x v="0"/>
    <x v="46"/>
    <x v="46"/>
    <x v="172"/>
    <x v="176"/>
    <x v="420"/>
    <x v="64"/>
    <x v="0"/>
    <x v="64"/>
    <x v="415"/>
    <x v="735"/>
    <x v="2"/>
    <x v="70"/>
    <x v="0"/>
    <x v="70"/>
    <x v="443"/>
    <x v="735"/>
    <x v="2"/>
    <x v="1"/>
  </r>
  <r>
    <x v="3"/>
    <x v="15"/>
    <x v="293"/>
    <x v="242"/>
    <x v="45"/>
    <x v="381"/>
    <x v="1"/>
    <x v="0"/>
    <x v="101"/>
    <x v="101"/>
    <x v="348"/>
    <x v="221"/>
    <x v="388"/>
    <x v="353"/>
    <x v="0"/>
    <x v="353"/>
    <x v="344"/>
    <x v="494"/>
    <x v="2"/>
    <x v="402"/>
    <x v="0"/>
    <x v="402"/>
    <x v="117"/>
    <x v="270"/>
    <x v="1"/>
    <x v="0"/>
  </r>
  <r>
    <x v="3"/>
    <x v="15"/>
    <x v="597"/>
    <x v="249"/>
    <x v="566"/>
    <x v="381"/>
    <x v="1"/>
    <x v="0"/>
    <x v="56"/>
    <x v="56"/>
    <x v="262"/>
    <x v="84"/>
    <x v="585"/>
    <x v="205"/>
    <x v="0"/>
    <x v="205"/>
    <x v="391"/>
    <x v="635"/>
    <x v="2"/>
    <x v="249"/>
    <x v="0"/>
    <x v="249"/>
    <x v="383"/>
    <x v="531"/>
    <x v="2"/>
    <x v="0"/>
  </r>
  <r>
    <x v="3"/>
    <x v="15"/>
    <x v="921"/>
    <x v="257"/>
    <x v="1113"/>
    <x v="381"/>
    <x v="1"/>
    <x v="0"/>
    <x v="46"/>
    <x v="46"/>
    <x v="131"/>
    <x v="239"/>
    <x v="248"/>
    <x v="147"/>
    <x v="0"/>
    <x v="147"/>
    <x v="239"/>
    <x v="308"/>
    <x v="1"/>
    <x v="296"/>
    <x v="0"/>
    <x v="296"/>
    <x v="85"/>
    <x v="78"/>
    <x v="1"/>
    <x v="0"/>
  </r>
  <r>
    <x v="3"/>
    <x v="15"/>
    <x v="925"/>
    <x v="260"/>
    <x v="1144"/>
    <x v="412"/>
    <x v="1"/>
    <x v="0"/>
    <x v="36"/>
    <x v="36"/>
    <x v="120"/>
    <x v="176"/>
    <x v="420"/>
    <x v="64"/>
    <x v="0"/>
    <x v="64"/>
    <x v="358"/>
    <x v="703"/>
    <x v="2"/>
    <x v="65"/>
    <x v="0"/>
    <x v="65"/>
    <x v="402"/>
    <x v="704"/>
    <x v="2"/>
    <x v="0"/>
  </r>
  <r>
    <x v="3"/>
    <x v="29"/>
    <x v="858"/>
    <x v="252"/>
    <x v="924"/>
    <x v="432"/>
    <x v="1"/>
    <x v="0"/>
    <x v="19"/>
    <x v="19"/>
    <x v="67"/>
    <x v="176"/>
    <x v="420"/>
    <x v="27"/>
    <x v="0"/>
    <x v="27"/>
    <x v="321"/>
    <x v="703"/>
    <x v="2"/>
    <x v="26"/>
    <x v="0"/>
    <x v="26"/>
    <x v="366"/>
    <x v="704"/>
    <x v="2"/>
    <x v="0"/>
  </r>
  <r>
    <x v="3"/>
    <x v="29"/>
    <x v="859"/>
    <x v="254"/>
    <x v="965"/>
    <x v="439"/>
    <x v="1"/>
    <x v="0"/>
    <x v="27"/>
    <x v="27"/>
    <x v="82"/>
    <x v="197"/>
    <x v="313"/>
    <x v="126"/>
    <x v="0"/>
    <x v="126"/>
    <x v="194"/>
    <x v="128"/>
    <x v="1"/>
    <x v="44"/>
    <x v="0"/>
    <x v="44"/>
    <x v="366"/>
    <x v="674"/>
    <x v="2"/>
    <x v="0"/>
  </r>
  <r>
    <x v="3"/>
    <x v="15"/>
    <x v="934"/>
    <x v="258"/>
    <x v="1119"/>
    <x v="467"/>
    <x v="1"/>
    <x v="0"/>
    <x v="56"/>
    <x v="56"/>
    <x v="146"/>
    <x v="288"/>
    <x v="176"/>
    <x v="138"/>
    <x v="0"/>
    <x v="138"/>
    <x v="298"/>
    <x v="504"/>
    <x v="2"/>
    <x v="181"/>
    <x v="0"/>
    <x v="181"/>
    <x v="264"/>
    <x v="306"/>
    <x v="1"/>
    <x v="0"/>
  </r>
  <r>
    <x v="3"/>
    <x v="15"/>
    <x v="378"/>
    <x v="492"/>
    <x v="156"/>
    <x v="474"/>
    <x v="1"/>
    <x v="0"/>
    <x v="42"/>
    <x v="42"/>
    <x v="131"/>
    <x v="197"/>
    <x v="365"/>
    <x v="161"/>
    <x v="0"/>
    <x v="161"/>
    <x v="214"/>
    <x v="242"/>
    <x v="1"/>
    <x v="114"/>
    <x v="0"/>
    <x v="114"/>
    <x v="366"/>
    <x v="572"/>
    <x v="2"/>
    <x v="0"/>
  </r>
  <r>
    <x v="3"/>
    <x v="29"/>
    <x v="937"/>
    <x v="502"/>
    <x v="1093"/>
    <x v="488"/>
    <x v="1"/>
    <x v="0"/>
    <x v="13"/>
    <x v="13"/>
    <x v="21"/>
    <x v="205"/>
    <x v="122"/>
    <x v="36"/>
    <x v="0"/>
    <x v="36"/>
    <x v="239"/>
    <x v="112"/>
    <x v="1"/>
    <x v="26"/>
    <x v="0"/>
    <x v="26"/>
    <x v="301"/>
    <x v="240"/>
    <x v="1"/>
    <x v="1"/>
  </r>
  <r>
    <x v="3"/>
    <x v="29"/>
    <x v="1047"/>
    <x v="503"/>
    <x v="1288"/>
    <x v="495"/>
    <x v="1"/>
    <x v="0"/>
    <x v="19"/>
    <x v="19"/>
    <x v="31"/>
    <x v="218"/>
    <x v="122"/>
    <x v="78"/>
    <x v="0"/>
    <x v="78"/>
    <x v="194"/>
    <x v="51"/>
    <x v="1"/>
    <x v="137"/>
    <x v="0"/>
    <x v="137"/>
    <x v="169"/>
    <x v="33"/>
    <x v="1"/>
    <x v="1"/>
  </r>
  <r>
    <x v="3"/>
    <x v="29"/>
    <x v="557"/>
    <x v="496"/>
    <x v="441"/>
    <x v="539"/>
    <x v="1"/>
    <x v="0"/>
    <x v="36"/>
    <x v="36"/>
    <x v="0"/>
    <x v="313"/>
    <x v="0"/>
    <x v="0"/>
    <x v="0"/>
    <x v="0"/>
    <x v="265"/>
    <x v="760"/>
    <x v="0"/>
    <x v="0"/>
    <x v="0"/>
    <x v="0"/>
    <x v="312"/>
    <x v="416"/>
    <x v="0"/>
    <x v="0"/>
  </r>
  <r>
    <x v="3"/>
    <x v="29"/>
    <x v="302"/>
    <x v="491"/>
    <x v="10"/>
    <x v="581"/>
    <x v="1"/>
    <x v="0"/>
    <x v="56"/>
    <x v="56"/>
    <x v="244"/>
    <x v="111"/>
    <x v="560"/>
    <x v="176"/>
    <x v="0"/>
    <x v="176"/>
    <x v="402"/>
    <x v="666"/>
    <x v="2"/>
    <x v="348"/>
    <x v="0"/>
    <x v="348"/>
    <x v="89"/>
    <x v="147"/>
    <x v="1"/>
    <x v="0"/>
  </r>
  <r>
    <x v="3"/>
    <x v="29"/>
    <x v="951"/>
    <x v="501"/>
    <x v="1063"/>
    <x v="583"/>
    <x v="1"/>
    <x v="0"/>
    <x v="56"/>
    <x v="56"/>
    <x v="131"/>
    <x v="301"/>
    <x v="148"/>
    <x v="138"/>
    <x v="0"/>
    <x v="138"/>
    <x v="265"/>
    <x v="402"/>
    <x v="2"/>
    <x v="181"/>
    <x v="0"/>
    <x v="181"/>
    <x v="243"/>
    <x v="240"/>
    <x v="1"/>
    <x v="0"/>
  </r>
  <r>
    <x v="3"/>
    <x v="29"/>
    <x v="612"/>
    <x v="497"/>
    <x v="511"/>
    <x v="590"/>
    <x v="1"/>
    <x v="0"/>
    <x v="36"/>
    <x v="36"/>
    <x v="120"/>
    <x v="176"/>
    <x v="420"/>
    <x v="176"/>
    <x v="0"/>
    <x v="176"/>
    <x v="172"/>
    <x v="145"/>
    <x v="1"/>
    <x v="65"/>
    <x v="0"/>
    <x v="65"/>
    <x v="402"/>
    <x v="704"/>
    <x v="2"/>
    <x v="0"/>
  </r>
  <r>
    <x v="3"/>
    <x v="15"/>
    <x v="431"/>
    <x v="494"/>
    <x v="259"/>
    <x v="599"/>
    <x v="1"/>
    <x v="0"/>
    <x v="75"/>
    <x v="75"/>
    <x v="292"/>
    <x v="138"/>
    <x v="498"/>
    <x v="268"/>
    <x v="0"/>
    <x v="268"/>
    <x v="367"/>
    <x v="565"/>
    <x v="2"/>
    <x v="324"/>
    <x v="0"/>
    <x v="324"/>
    <x v="257"/>
    <x v="364"/>
    <x v="1"/>
    <x v="0"/>
  </r>
  <r>
    <x v="3"/>
    <x v="29"/>
    <x v="388"/>
    <x v="493"/>
    <x v="197"/>
    <x v="626"/>
    <x v="1"/>
    <x v="0"/>
    <x v="51"/>
    <x v="51"/>
    <x v="251"/>
    <x v="72"/>
    <x v="604"/>
    <x v="205"/>
    <x v="0"/>
    <x v="205"/>
    <x v="379"/>
    <x v="615"/>
    <x v="2"/>
    <x v="172"/>
    <x v="0"/>
    <x v="172"/>
    <x v="460"/>
    <x v="690"/>
    <x v="2"/>
    <x v="0"/>
  </r>
  <r>
    <x v="3"/>
    <x v="15"/>
    <x v="870"/>
    <x v="500"/>
    <x v="933"/>
    <x v="644"/>
    <x v="1"/>
    <x v="0"/>
    <x v="46"/>
    <x v="46"/>
    <x v="196"/>
    <x v="126"/>
    <x v="559"/>
    <x v="230"/>
    <x v="0"/>
    <x v="230"/>
    <x v="198"/>
    <x v="253"/>
    <x v="1"/>
    <x v="0"/>
    <x v="0"/>
    <x v="0"/>
    <x v="494"/>
    <x v="416"/>
    <x v="0"/>
    <x v="0"/>
  </r>
  <r>
    <x v="3"/>
    <x v="29"/>
    <x v="539"/>
    <x v="495"/>
    <x v="432"/>
    <x v="658"/>
    <x v="1"/>
    <x v="0"/>
    <x v="36"/>
    <x v="36"/>
    <x v="120"/>
    <x v="176"/>
    <x v="420"/>
    <x v="64"/>
    <x v="0"/>
    <x v="64"/>
    <x v="358"/>
    <x v="703"/>
    <x v="2"/>
    <x v="131"/>
    <x v="0"/>
    <x v="131"/>
    <x v="312"/>
    <x v="416"/>
    <x v="2"/>
    <x v="0"/>
  </r>
  <r>
    <x v="3"/>
    <x v="15"/>
    <x v="765"/>
    <x v="498"/>
    <x v="809"/>
    <x v="678"/>
    <x v="1"/>
    <x v="0"/>
    <x v="56"/>
    <x v="56"/>
    <x v="0"/>
    <x v="374"/>
    <x v="0"/>
    <x v="304"/>
    <x v="0"/>
    <x v="304"/>
    <x v="37"/>
    <x v="0"/>
    <x v="1"/>
    <x v="131"/>
    <x v="0"/>
    <x v="131"/>
    <x v="149"/>
    <x v="0"/>
    <x v="1"/>
    <x v="0"/>
  </r>
  <r>
    <x v="3"/>
    <x v="15"/>
    <x v="819"/>
    <x v="499"/>
    <x v="848"/>
    <x v="679"/>
    <x v="1"/>
    <x v="0"/>
    <x v="32"/>
    <x v="32"/>
    <x v="67"/>
    <x v="239"/>
    <x v="153"/>
    <x v="27"/>
    <x v="0"/>
    <x v="27"/>
    <x v="321"/>
    <x v="703"/>
    <x v="2"/>
    <x v="65"/>
    <x v="0"/>
    <x v="65"/>
    <x v="312"/>
    <x v="416"/>
    <x v="2"/>
    <x v="0"/>
  </r>
  <r>
    <x v="3"/>
    <x v="29"/>
    <x v="1034"/>
    <x v="819"/>
    <x v="1270"/>
    <x v="686"/>
    <x v="1"/>
    <x v="0"/>
    <x v="1"/>
    <x v="1"/>
    <x v="0"/>
    <x v="197"/>
    <x v="0"/>
    <x v="12"/>
    <x v="0"/>
    <x v="12"/>
    <x v="239"/>
    <x v="0"/>
    <x v="1"/>
    <x v="14"/>
    <x v="0"/>
    <x v="14"/>
    <x v="290"/>
    <x v="0"/>
    <x v="1"/>
    <x v="1"/>
  </r>
  <r>
    <x v="3"/>
    <x v="29"/>
    <x v="528"/>
    <x v="822"/>
    <x v="416"/>
    <x v="689"/>
    <x v="1"/>
    <x v="0"/>
    <x v="46"/>
    <x v="46"/>
    <x v="120"/>
    <x v="258"/>
    <x v="193"/>
    <x v="126"/>
    <x v="0"/>
    <x v="126"/>
    <x v="265"/>
    <x v="402"/>
    <x v="2"/>
    <x v="65"/>
    <x v="0"/>
    <x v="65"/>
    <x v="402"/>
    <x v="704"/>
    <x v="2"/>
    <x v="0"/>
  </r>
  <r>
    <x v="3"/>
    <x v="15"/>
    <x v="394"/>
    <x v="861"/>
    <x v="148"/>
    <x v="712"/>
    <x v="1"/>
    <x v="0"/>
    <x v="36"/>
    <x v="36"/>
    <x v="0"/>
    <x v="313"/>
    <x v="0"/>
    <x v="187"/>
    <x v="0"/>
    <x v="187"/>
    <x v="77"/>
    <x v="0"/>
    <x v="1"/>
    <x v="107"/>
    <x v="0"/>
    <x v="107"/>
    <x v="169"/>
    <x v="0"/>
    <x v="1"/>
    <x v="0"/>
  </r>
  <r>
    <x v="3"/>
    <x v="15"/>
    <x v="469"/>
    <x v="919"/>
    <x v="308"/>
    <x v="749"/>
    <x v="1"/>
    <x v="0"/>
    <x v="132"/>
    <x v="132"/>
    <x v="431"/>
    <x v="84"/>
    <x v="505"/>
    <x v="430"/>
    <x v="0"/>
    <x v="430"/>
    <x v="448"/>
    <x v="557"/>
    <x v="2"/>
    <x v="443"/>
    <x v="0"/>
    <x v="443"/>
    <x v="416"/>
    <x v="466"/>
    <x v="2"/>
    <x v="0"/>
  </r>
  <r>
    <x v="3"/>
    <x v="29"/>
    <x v="435"/>
    <x v="930"/>
    <x v="240"/>
    <x v="758"/>
    <x v="1"/>
    <x v="0"/>
    <x v="119"/>
    <x v="119"/>
    <x v="392"/>
    <x v="176"/>
    <x v="420"/>
    <x v="414"/>
    <x v="0"/>
    <x v="414"/>
    <x v="254"/>
    <x v="398"/>
    <x v="1"/>
    <x v="408"/>
    <x v="0"/>
    <x v="408"/>
    <x v="402"/>
    <x v="472"/>
    <x v="2"/>
    <x v="0"/>
  </r>
  <r>
    <x v="3"/>
    <x v="29"/>
    <x v="318"/>
    <x v="982"/>
    <x v="126"/>
    <x v="783"/>
    <x v="1"/>
    <x v="0"/>
    <x v="46"/>
    <x v="46"/>
    <x v="82"/>
    <x v="301"/>
    <x v="87"/>
    <x v="205"/>
    <x v="0"/>
    <x v="205"/>
    <x v="100"/>
    <x v="36"/>
    <x v="1"/>
    <x v="225"/>
    <x v="0"/>
    <x v="225"/>
    <x v="111"/>
    <x v="58"/>
    <x v="1"/>
    <x v="0"/>
  </r>
  <r>
    <x v="3"/>
    <x v="29"/>
    <x v="776"/>
    <x v="1010"/>
    <x v="822"/>
    <x v="802"/>
    <x v="1"/>
    <x v="0"/>
    <x v="19"/>
    <x v="19"/>
    <x v="120"/>
    <x v="96"/>
    <x v="649"/>
    <x v="64"/>
    <x v="0"/>
    <x v="64"/>
    <x v="358"/>
    <x v="703"/>
    <x v="2"/>
    <x v="181"/>
    <x v="0"/>
    <x v="181"/>
    <x v="219"/>
    <x v="197"/>
    <x v="1"/>
    <x v="1"/>
  </r>
  <r>
    <x v="3"/>
    <x v="29"/>
    <x v="408"/>
    <x v="1042"/>
    <x v="221"/>
    <x v="819"/>
    <x v="1"/>
    <x v="0"/>
    <x v="56"/>
    <x v="56"/>
    <x v="218"/>
    <x v="176"/>
    <x v="420"/>
    <x v="291"/>
    <x v="0"/>
    <x v="291"/>
    <x v="126"/>
    <x v="158"/>
    <x v="1"/>
    <x v="137"/>
    <x v="0"/>
    <x v="137"/>
    <x v="443"/>
    <x v="697"/>
    <x v="2"/>
    <x v="0"/>
  </r>
  <r>
    <x v="3"/>
    <x v="29"/>
    <x v="988"/>
    <x v="1069"/>
    <x v="473"/>
    <x v="833"/>
    <x v="1"/>
    <x v="0"/>
    <x v="8"/>
    <x v="8"/>
    <x v="0"/>
    <x v="218"/>
    <x v="0"/>
    <x v="0"/>
    <x v="0"/>
    <x v="0"/>
    <x v="265"/>
    <x v="760"/>
    <x v="0"/>
    <x v="20"/>
    <x v="0"/>
    <x v="20"/>
    <x v="278"/>
    <x v="0"/>
    <x v="1"/>
    <x v="1"/>
  </r>
  <r>
    <x v="3"/>
    <x v="15"/>
    <x v="890"/>
    <x v="1104"/>
    <x v="985"/>
    <x v="860"/>
    <x v="1"/>
    <x v="0"/>
    <x v="46"/>
    <x v="46"/>
    <x v="172"/>
    <x v="176"/>
    <x v="420"/>
    <x v="147"/>
    <x v="0"/>
    <x v="147"/>
    <x v="321"/>
    <x v="556"/>
    <x v="2"/>
    <x v="295"/>
    <x v="0"/>
    <x v="295"/>
    <x v="109"/>
    <x v="126"/>
    <x v="1"/>
    <x v="0"/>
  </r>
  <r>
    <x v="3"/>
    <x v="15"/>
    <x v="893"/>
    <x v="1137"/>
    <x v="936"/>
    <x v="880"/>
    <x v="1"/>
    <x v="0"/>
    <x v="124"/>
    <x v="124"/>
    <x v="400"/>
    <x v="197"/>
    <x v="413"/>
    <x v="455"/>
    <x v="0"/>
    <x v="455"/>
    <x v="47"/>
    <x v="183"/>
    <x v="1"/>
    <x v="342"/>
    <x v="0"/>
    <x v="342"/>
    <x v="529"/>
    <x v="695"/>
    <x v="2"/>
    <x v="0"/>
  </r>
  <r>
    <x v="3"/>
    <x v="15"/>
    <x v="788"/>
    <x v="1206"/>
    <x v="816"/>
    <x v="917"/>
    <x v="0"/>
    <x v="0"/>
    <x v="0"/>
    <x v="0"/>
    <x v="0"/>
    <x v="176"/>
    <x v="673"/>
    <x v="12"/>
    <x v="0"/>
    <x v="12"/>
    <x v="239"/>
    <x v="0"/>
    <x v="1"/>
    <x v="26"/>
    <x v="0"/>
    <x v="26"/>
    <x v="264"/>
    <x v="0"/>
    <x v="1"/>
    <x v="0"/>
  </r>
  <r>
    <x v="3"/>
    <x v="15"/>
    <x v="1010"/>
    <x v="1232"/>
    <x v="1134"/>
    <x v="930"/>
    <x v="1"/>
    <x v="0"/>
    <x v="8"/>
    <x v="8"/>
    <x v="0"/>
    <x v="218"/>
    <x v="0"/>
    <x v="0"/>
    <x v="0"/>
    <x v="0"/>
    <x v="265"/>
    <x v="760"/>
    <x v="0"/>
    <x v="81"/>
    <x v="0"/>
    <x v="81"/>
    <x v="199"/>
    <x v="0"/>
    <x v="1"/>
    <x v="0"/>
  </r>
  <r>
    <x v="3"/>
    <x v="15"/>
    <x v="421"/>
    <x v="1271"/>
    <x v="193"/>
    <x v="949"/>
    <x v="1"/>
    <x v="0"/>
    <x v="56"/>
    <x v="56"/>
    <x v="251"/>
    <x v="96"/>
    <x v="574"/>
    <x v="236"/>
    <x v="0"/>
    <x v="236"/>
    <x v="329"/>
    <x v="524"/>
    <x v="2"/>
    <x v="258"/>
    <x v="0"/>
    <x v="258"/>
    <x v="332"/>
    <x v="439"/>
    <x v="2"/>
    <x v="0"/>
  </r>
  <r>
    <x v="3"/>
    <x v="2"/>
    <x v="1025"/>
    <x v="41"/>
    <x v="1248"/>
    <x v="295"/>
    <x v="1"/>
    <x v="0"/>
    <x v="36"/>
    <x v="36"/>
    <x v="146"/>
    <x v="131"/>
    <x v="574"/>
    <x v="64"/>
    <x v="0"/>
    <x v="64"/>
    <x v="391"/>
    <x v="723"/>
    <x v="2"/>
    <x v="26"/>
    <x v="0"/>
    <x v="26"/>
    <x v="445"/>
    <x v="766"/>
    <x v="2"/>
    <x v="0"/>
  </r>
  <r>
    <x v="3"/>
    <x v="2"/>
    <x v="288"/>
    <x v="33"/>
    <x v="60"/>
    <x v="332"/>
    <x v="1"/>
    <x v="0"/>
    <x v="66"/>
    <x v="66"/>
    <x v="67"/>
    <x v="374"/>
    <x v="29"/>
    <x v="224"/>
    <x v="0"/>
    <x v="224"/>
    <x v="81"/>
    <x v="19"/>
    <x v="1"/>
    <x v="184"/>
    <x v="0"/>
    <x v="184"/>
    <x v="145"/>
    <x v="63"/>
    <x v="1"/>
    <x v="0"/>
  </r>
  <r>
    <x v="3"/>
    <x v="2"/>
    <x v="595"/>
    <x v="477"/>
    <x v="533"/>
    <x v="356"/>
    <x v="0"/>
    <x v="0"/>
    <x v="0"/>
    <x v="0"/>
    <x v="0"/>
    <x v="176"/>
    <x v="673"/>
    <x v="0"/>
    <x v="0"/>
    <x v="0"/>
    <x v="265"/>
    <x v="760"/>
    <x v="0"/>
    <x v="103"/>
    <x v="0"/>
    <x v="103"/>
    <x v="173"/>
    <x v="0"/>
    <x v="1"/>
    <x v="1"/>
  </r>
  <r>
    <x v="3"/>
    <x v="2"/>
    <x v="673"/>
    <x v="36"/>
    <x v="742"/>
    <x v="399"/>
    <x v="1"/>
    <x v="0"/>
    <x v="19"/>
    <x v="19"/>
    <x v="67"/>
    <x v="176"/>
    <x v="420"/>
    <x v="64"/>
    <x v="0"/>
    <x v="64"/>
    <x v="265"/>
    <x v="402"/>
    <x v="2"/>
    <x v="131"/>
    <x v="0"/>
    <x v="131"/>
    <x v="219"/>
    <x v="122"/>
    <x v="1"/>
    <x v="0"/>
  </r>
  <r>
    <x v="3"/>
    <x v="2"/>
    <x v="680"/>
    <x v="35"/>
    <x v="707"/>
    <x v="446"/>
    <x v="1"/>
    <x v="0"/>
    <x v="36"/>
    <x v="36"/>
    <x v="0"/>
    <x v="313"/>
    <x v="0"/>
    <x v="0"/>
    <x v="0"/>
    <x v="0"/>
    <x v="265"/>
    <x v="760"/>
    <x v="0"/>
    <x v="411"/>
    <x v="0"/>
    <x v="411"/>
    <x v="17"/>
    <x v="0"/>
    <x v="1"/>
    <x v="0"/>
  </r>
  <r>
    <x v="3"/>
    <x v="2"/>
    <x v="604"/>
    <x v="34"/>
    <x v="559"/>
    <x v="508"/>
    <x v="1"/>
    <x v="0"/>
    <x v="51"/>
    <x v="51"/>
    <x v="67"/>
    <x v="331"/>
    <x v="55"/>
    <x v="176"/>
    <x v="0"/>
    <x v="176"/>
    <x v="117"/>
    <x v="36"/>
    <x v="1"/>
    <x v="182"/>
    <x v="0"/>
    <x v="182"/>
    <x v="147"/>
    <x v="64"/>
    <x v="1"/>
    <x v="0"/>
  </r>
  <r>
    <x v="3"/>
    <x v="2"/>
    <x v="1032"/>
    <x v="42"/>
    <x v="1255"/>
    <x v="558"/>
    <x v="1"/>
    <x v="0"/>
    <x v="66"/>
    <x v="66"/>
    <x v="67"/>
    <x v="374"/>
    <x v="29"/>
    <x v="176"/>
    <x v="0"/>
    <x v="176"/>
    <x v="117"/>
    <x v="36"/>
    <x v="1"/>
    <x v="131"/>
    <x v="0"/>
    <x v="131"/>
    <x v="219"/>
    <x v="122"/>
    <x v="1"/>
    <x v="0"/>
  </r>
  <r>
    <x v="3"/>
    <x v="2"/>
    <x v="869"/>
    <x v="39"/>
    <x v="990"/>
    <x v="603"/>
    <x v="0"/>
    <x v="0"/>
    <x v="0"/>
    <x v="0"/>
    <x v="0"/>
    <x v="176"/>
    <x v="673"/>
    <x v="0"/>
    <x v="0"/>
    <x v="0"/>
    <x v="265"/>
    <x v="760"/>
    <x v="0"/>
    <x v="52"/>
    <x v="0"/>
    <x v="52"/>
    <x v="235"/>
    <x v="0"/>
    <x v="1"/>
    <x v="0"/>
  </r>
  <r>
    <x v="3"/>
    <x v="2"/>
    <x v="956"/>
    <x v="40"/>
    <x v="1092"/>
    <x v="604"/>
    <x v="1"/>
    <x v="0"/>
    <x v="46"/>
    <x v="46"/>
    <x v="0"/>
    <x v="348"/>
    <x v="0"/>
    <x v="0"/>
    <x v="0"/>
    <x v="0"/>
    <x v="265"/>
    <x v="760"/>
    <x v="0"/>
    <x v="65"/>
    <x v="0"/>
    <x v="65"/>
    <x v="219"/>
    <x v="0"/>
    <x v="1"/>
    <x v="0"/>
  </r>
  <r>
    <x v="3"/>
    <x v="2"/>
    <x v="794"/>
    <x v="38"/>
    <x v="844"/>
    <x v="632"/>
    <x v="1"/>
    <x v="0"/>
    <x v="66"/>
    <x v="66"/>
    <x v="120"/>
    <x v="348"/>
    <x v="84"/>
    <x v="215"/>
    <x v="0"/>
    <x v="215"/>
    <x v="117"/>
    <x v="84"/>
    <x v="1"/>
    <x v="131"/>
    <x v="0"/>
    <x v="131"/>
    <x v="312"/>
    <x v="416"/>
    <x v="2"/>
    <x v="0"/>
  </r>
  <r>
    <x v="3"/>
    <x v="2"/>
    <x v="795"/>
    <x v="37"/>
    <x v="835"/>
    <x v="641"/>
    <x v="1"/>
    <x v="0"/>
    <x v="83"/>
    <x v="83"/>
    <x v="311"/>
    <x v="176"/>
    <x v="420"/>
    <x v="296"/>
    <x v="0"/>
    <x v="296"/>
    <x v="358"/>
    <x v="533"/>
    <x v="2"/>
    <x v="325"/>
    <x v="0"/>
    <x v="325"/>
    <x v="312"/>
    <x v="416"/>
    <x v="2"/>
    <x v="0"/>
  </r>
  <r>
    <x v="3"/>
    <x v="2"/>
    <x v="1033"/>
    <x v="43"/>
    <x v="1260"/>
    <x v="657"/>
    <x v="1"/>
    <x v="0"/>
    <x v="75"/>
    <x v="75"/>
    <x v="377"/>
    <x v="12"/>
    <x v="649"/>
    <x v="296"/>
    <x v="0"/>
    <x v="296"/>
    <x v="477"/>
    <x v="703"/>
    <x v="2"/>
    <x v="298"/>
    <x v="0"/>
    <x v="298"/>
    <x v="526"/>
    <x v="704"/>
    <x v="2"/>
    <x v="0"/>
  </r>
  <r>
    <x v="3"/>
    <x v="2"/>
    <x v="505"/>
    <x v="816"/>
    <x v="356"/>
    <x v="680"/>
    <x v="1"/>
    <x v="0"/>
    <x v="46"/>
    <x v="46"/>
    <x v="0"/>
    <x v="348"/>
    <x v="0"/>
    <x v="215"/>
    <x v="0"/>
    <x v="215"/>
    <x v="64"/>
    <x v="0"/>
    <x v="1"/>
    <x v="131"/>
    <x v="0"/>
    <x v="131"/>
    <x v="149"/>
    <x v="0"/>
    <x v="1"/>
    <x v="0"/>
  </r>
  <r>
    <x v="3"/>
    <x v="2"/>
    <x v="879"/>
    <x v="894"/>
    <x v="1011"/>
    <x v="727"/>
    <x v="1"/>
    <x v="0"/>
    <x v="19"/>
    <x v="19"/>
    <x v="0"/>
    <x v="258"/>
    <x v="0"/>
    <x v="0"/>
    <x v="0"/>
    <x v="0"/>
    <x v="265"/>
    <x v="760"/>
    <x v="0"/>
    <x v="131"/>
    <x v="0"/>
    <x v="131"/>
    <x v="149"/>
    <x v="0"/>
    <x v="1"/>
    <x v="1"/>
  </r>
  <r>
    <x v="3"/>
    <x v="2"/>
    <x v="314"/>
    <x v="940"/>
    <x v="77"/>
    <x v="763"/>
    <x v="1"/>
    <x v="0"/>
    <x v="66"/>
    <x v="66"/>
    <x v="172"/>
    <x v="313"/>
    <x v="165"/>
    <x v="0"/>
    <x v="0"/>
    <x v="0"/>
    <x v="444"/>
    <x v="760"/>
    <x v="0"/>
    <x v="65"/>
    <x v="0"/>
    <x v="65"/>
    <x v="445"/>
    <x v="745"/>
    <x v="2"/>
    <x v="0"/>
  </r>
  <r>
    <x v="3"/>
    <x v="2"/>
    <x v="1037"/>
    <x v="963"/>
    <x v="1258"/>
    <x v="777"/>
    <x v="1"/>
    <x v="0"/>
    <x v="46"/>
    <x v="46"/>
    <x v="172"/>
    <x v="176"/>
    <x v="420"/>
    <x v="126"/>
    <x v="0"/>
    <x v="126"/>
    <x v="358"/>
    <x v="655"/>
    <x v="2"/>
    <x v="131"/>
    <x v="0"/>
    <x v="131"/>
    <x v="402"/>
    <x v="640"/>
    <x v="2"/>
    <x v="0"/>
  </r>
  <r>
    <x v="3"/>
    <x v="2"/>
    <x v="1049"/>
    <x v="999"/>
    <x v="1282"/>
    <x v="796"/>
    <x v="1"/>
    <x v="0"/>
    <x v="75"/>
    <x v="75"/>
    <x v="311"/>
    <x v="96"/>
    <x v="553"/>
    <x v="343"/>
    <x v="0"/>
    <x v="343"/>
    <x v="172"/>
    <x v="283"/>
    <x v="1"/>
    <x v="281"/>
    <x v="0"/>
    <x v="281"/>
    <x v="427"/>
    <x v="566"/>
    <x v="2"/>
    <x v="0"/>
  </r>
  <r>
    <x v="3"/>
    <x v="2"/>
    <x v="576"/>
    <x v="1005"/>
    <x v="456"/>
    <x v="799"/>
    <x v="1"/>
    <x v="0"/>
    <x v="124"/>
    <x v="124"/>
    <x v="218"/>
    <x v="427"/>
    <x v="46"/>
    <x v="405"/>
    <x v="0"/>
    <x v="405"/>
    <x v="22"/>
    <x v="34"/>
    <x v="1"/>
    <x v="429"/>
    <x v="0"/>
    <x v="429"/>
    <x v="22"/>
    <x v="39"/>
    <x v="1"/>
    <x v="0"/>
  </r>
  <r>
    <x v="3"/>
    <x v="2"/>
    <x v="889"/>
    <x v="1037"/>
    <x v="919"/>
    <x v="814"/>
    <x v="1"/>
    <x v="0"/>
    <x v="56"/>
    <x v="56"/>
    <x v="67"/>
    <x v="348"/>
    <x v="43"/>
    <x v="126"/>
    <x v="0"/>
    <x v="126"/>
    <x v="172"/>
    <x v="84"/>
    <x v="1"/>
    <x v="181"/>
    <x v="0"/>
    <x v="181"/>
    <x v="149"/>
    <x v="65"/>
    <x v="1"/>
    <x v="0"/>
  </r>
  <r>
    <x v="3"/>
    <x v="2"/>
    <x v="323"/>
    <x v="1071"/>
    <x v="104"/>
    <x v="836"/>
    <x v="1"/>
    <x v="0"/>
    <x v="23"/>
    <x v="23"/>
    <x v="87"/>
    <x v="166"/>
    <x v="495"/>
    <x v="72"/>
    <x v="0"/>
    <x v="72"/>
    <x v="293"/>
    <x v="544"/>
    <x v="2"/>
    <x v="76"/>
    <x v="0"/>
    <x v="76"/>
    <x v="327"/>
    <x v="482"/>
    <x v="2"/>
    <x v="0"/>
  </r>
  <r>
    <x v="3"/>
    <x v="2"/>
    <x v="324"/>
    <x v="1091"/>
    <x v="15"/>
    <x v="851"/>
    <x v="1"/>
    <x v="0"/>
    <x v="66"/>
    <x v="66"/>
    <x v="172"/>
    <x v="313"/>
    <x v="165"/>
    <x v="260"/>
    <x v="0"/>
    <x v="260"/>
    <x v="117"/>
    <x v="112"/>
    <x v="1"/>
    <x v="181"/>
    <x v="0"/>
    <x v="181"/>
    <x v="312"/>
    <x v="416"/>
    <x v="2"/>
    <x v="0"/>
  </r>
  <r>
    <x v="3"/>
    <x v="2"/>
    <x v="781"/>
    <x v="1109"/>
    <x v="783"/>
    <x v="865"/>
    <x v="1"/>
    <x v="0"/>
    <x v="32"/>
    <x v="32"/>
    <x v="18"/>
    <x v="284"/>
    <x v="28"/>
    <x v="75"/>
    <x v="0"/>
    <x v="75"/>
    <x v="185"/>
    <x v="26"/>
    <x v="1"/>
    <x v="83"/>
    <x v="0"/>
    <x v="83"/>
    <x v="224"/>
    <x v="41"/>
    <x v="1"/>
    <x v="0"/>
  </r>
  <r>
    <x v="3"/>
    <x v="2"/>
    <x v="541"/>
    <x v="1127"/>
    <x v="426"/>
    <x v="875"/>
    <x v="1"/>
    <x v="0"/>
    <x v="8"/>
    <x v="8"/>
    <x v="0"/>
    <x v="218"/>
    <x v="0"/>
    <x v="19"/>
    <x v="0"/>
    <x v="19"/>
    <x v="226"/>
    <x v="0"/>
    <x v="1"/>
    <x v="20"/>
    <x v="0"/>
    <x v="20"/>
    <x v="278"/>
    <x v="0"/>
    <x v="1"/>
    <x v="0"/>
  </r>
  <r>
    <x v="3"/>
    <x v="2"/>
    <x v="654"/>
    <x v="1230"/>
    <x v="584"/>
    <x v="928"/>
    <x v="1"/>
    <x v="0"/>
    <x v="46"/>
    <x v="46"/>
    <x v="67"/>
    <x v="313"/>
    <x v="69"/>
    <x v="126"/>
    <x v="0"/>
    <x v="126"/>
    <x v="172"/>
    <x v="84"/>
    <x v="1"/>
    <x v="262"/>
    <x v="0"/>
    <x v="262"/>
    <x v="81"/>
    <x v="28"/>
    <x v="1"/>
    <x v="0"/>
  </r>
  <r>
    <x v="3"/>
    <x v="2"/>
    <x v="1015"/>
    <x v="1272"/>
    <x v="1076"/>
    <x v="950"/>
    <x v="1"/>
    <x v="0"/>
    <x v="101"/>
    <x v="101"/>
    <x v="359"/>
    <x v="174"/>
    <x v="423"/>
    <x v="370"/>
    <x v="0"/>
    <x v="370"/>
    <x v="266"/>
    <x v="403"/>
    <x v="2"/>
    <x v="359"/>
    <x v="0"/>
    <x v="359"/>
    <x v="405"/>
    <x v="491"/>
    <x v="2"/>
    <x v="0"/>
  </r>
  <r>
    <x v="3"/>
    <x v="3"/>
    <x v="658"/>
    <x v="48"/>
    <x v="725"/>
    <x v="225"/>
    <x v="1"/>
    <x v="0"/>
    <x v="75"/>
    <x v="75"/>
    <x v="297"/>
    <x v="132"/>
    <x v="509"/>
    <x v="314"/>
    <x v="0"/>
    <x v="314"/>
    <x v="256"/>
    <x v="393"/>
    <x v="1"/>
    <x v="268"/>
    <x v="0"/>
    <x v="268"/>
    <x v="424"/>
    <x v="561"/>
    <x v="2"/>
    <x v="0"/>
  </r>
  <r>
    <x v="3"/>
    <x v="3"/>
    <x v="282"/>
    <x v="44"/>
    <x v="104"/>
    <x v="226"/>
    <x v="1"/>
    <x v="0"/>
    <x v="13"/>
    <x v="13"/>
    <x v="187"/>
    <x v="51"/>
    <x v="672"/>
    <x v="50"/>
    <x v="0"/>
    <x v="50"/>
    <x v="429"/>
    <x v="748"/>
    <x v="2"/>
    <x v="94"/>
    <x v="0"/>
    <x v="94"/>
    <x v="440"/>
    <x v="722"/>
    <x v="2"/>
    <x v="0"/>
  </r>
  <r>
    <x v="3"/>
    <x v="3"/>
    <x v="1026"/>
    <x v="50"/>
    <x v="1243"/>
    <x v="315"/>
    <x v="0"/>
    <x v="0"/>
    <x v="0"/>
    <x v="0"/>
    <x v="0"/>
    <x v="176"/>
    <x v="673"/>
    <x v="0"/>
    <x v="0"/>
    <x v="0"/>
    <x v="265"/>
    <x v="760"/>
    <x v="0"/>
    <x v="194"/>
    <x v="0"/>
    <x v="194"/>
    <x v="94"/>
    <x v="0"/>
    <x v="1"/>
    <x v="0"/>
  </r>
  <r>
    <x v="3"/>
    <x v="3"/>
    <x v="454"/>
    <x v="45"/>
    <x v="265"/>
    <x v="379"/>
    <x v="1"/>
    <x v="0"/>
    <x v="59"/>
    <x v="59"/>
    <x v="170"/>
    <x v="280"/>
    <x v="212"/>
    <x v="207"/>
    <x v="0"/>
    <x v="207"/>
    <x v="183"/>
    <x v="210"/>
    <x v="1"/>
    <x v="187"/>
    <x v="0"/>
    <x v="187"/>
    <x v="293"/>
    <x v="377"/>
    <x v="1"/>
    <x v="0"/>
  </r>
  <r>
    <x v="3"/>
    <x v="3"/>
    <x v="1028"/>
    <x v="51"/>
    <x v="1249"/>
    <x v="384"/>
    <x v="1"/>
    <x v="0"/>
    <x v="19"/>
    <x v="19"/>
    <x v="31"/>
    <x v="218"/>
    <x v="122"/>
    <x v="27"/>
    <x v="0"/>
    <x v="27"/>
    <x v="265"/>
    <x v="402"/>
    <x v="2"/>
    <x v="0"/>
    <x v="0"/>
    <x v="0"/>
    <x v="366"/>
    <x v="416"/>
    <x v="0"/>
    <x v="0"/>
  </r>
  <r>
    <x v="3"/>
    <x v="3"/>
    <x v="675"/>
    <x v="49"/>
    <x v="743"/>
    <x v="409"/>
    <x v="1"/>
    <x v="0"/>
    <x v="12"/>
    <x v="12"/>
    <x v="97"/>
    <x v="108"/>
    <x v="655"/>
    <x v="47"/>
    <x v="0"/>
    <x v="47"/>
    <x v="342"/>
    <x v="703"/>
    <x v="2"/>
    <x v="41"/>
    <x v="0"/>
    <x v="41"/>
    <x v="387"/>
    <x v="714"/>
    <x v="2"/>
    <x v="0"/>
  </r>
  <r>
    <x v="3"/>
    <x v="3"/>
    <x v="1059"/>
    <x v="52"/>
    <x v="1300"/>
    <x v="445"/>
    <x v="1"/>
    <x v="0"/>
    <x v="59"/>
    <x v="59"/>
    <x v="238"/>
    <x v="147"/>
    <x v="496"/>
    <x v="225"/>
    <x v="0"/>
    <x v="225"/>
    <x v="305"/>
    <x v="476"/>
    <x v="2"/>
    <x v="246"/>
    <x v="0"/>
    <x v="246"/>
    <x v="316"/>
    <x v="420"/>
    <x v="2"/>
    <x v="0"/>
  </r>
  <r>
    <x v="3"/>
    <x v="3"/>
    <x v="538"/>
    <x v="46"/>
    <x v="429"/>
    <x v="485"/>
    <x v="0"/>
    <x v="0"/>
    <x v="0"/>
    <x v="0"/>
    <x v="0"/>
    <x v="176"/>
    <x v="673"/>
    <x v="0"/>
    <x v="0"/>
    <x v="0"/>
    <x v="265"/>
    <x v="760"/>
    <x v="0"/>
    <x v="155"/>
    <x v="0"/>
    <x v="155"/>
    <x v="125"/>
    <x v="0"/>
    <x v="1"/>
    <x v="0"/>
  </r>
  <r>
    <x v="3"/>
    <x v="3"/>
    <x v="688"/>
    <x v="478"/>
    <x v="770"/>
    <x v="504"/>
    <x v="1"/>
    <x v="0"/>
    <x v="68"/>
    <x v="68"/>
    <x v="290"/>
    <x v="94"/>
    <x v="562"/>
    <x v="257"/>
    <x v="0"/>
    <x v="257"/>
    <x v="384"/>
    <x v="586"/>
    <x v="2"/>
    <x v="292"/>
    <x v="0"/>
    <x v="292"/>
    <x v="364"/>
    <x v="473"/>
    <x v="2"/>
    <x v="0"/>
  </r>
  <r>
    <x v="3"/>
    <x v="3"/>
    <x v="607"/>
    <x v="47"/>
    <x v="574"/>
    <x v="549"/>
    <x v="1"/>
    <x v="0"/>
    <x v="27"/>
    <x v="27"/>
    <x v="97"/>
    <x v="176"/>
    <x v="420"/>
    <x v="97"/>
    <x v="0"/>
    <x v="97"/>
    <x v="264"/>
    <x v="397"/>
    <x v="1"/>
    <x v="92"/>
    <x v="0"/>
    <x v="92"/>
    <x v="324"/>
    <x v="467"/>
    <x v="2"/>
    <x v="0"/>
  </r>
  <r>
    <x v="3"/>
    <x v="3"/>
    <x v="434"/>
    <x v="837"/>
    <x v="261"/>
    <x v="700"/>
    <x v="1"/>
    <x v="0"/>
    <x v="5"/>
    <x v="5"/>
    <x v="0"/>
    <x v="205"/>
    <x v="0"/>
    <x v="18"/>
    <x v="0"/>
    <x v="18"/>
    <x v="229"/>
    <x v="0"/>
    <x v="1"/>
    <x v="40"/>
    <x v="0"/>
    <x v="40"/>
    <x v="250"/>
    <x v="0"/>
    <x v="1"/>
    <x v="0"/>
  </r>
  <r>
    <x v="3"/>
    <x v="3"/>
    <x v="767"/>
    <x v="867"/>
    <x v="830"/>
    <x v="716"/>
    <x v="1"/>
    <x v="0"/>
    <x v="38"/>
    <x v="38"/>
    <x v="67"/>
    <x v="267"/>
    <x v="106"/>
    <x v="120"/>
    <x v="0"/>
    <x v="120"/>
    <x v="184"/>
    <x v="94"/>
    <x v="1"/>
    <x v="90"/>
    <x v="0"/>
    <x v="90"/>
    <x v="278"/>
    <x v="225"/>
    <x v="1"/>
    <x v="0"/>
  </r>
  <r>
    <x v="3"/>
    <x v="3"/>
    <x v="1048"/>
    <x v="874"/>
    <x v="1283"/>
    <x v="721"/>
    <x v="1"/>
    <x v="0"/>
    <x v="53"/>
    <x v="53"/>
    <x v="171"/>
    <x v="244"/>
    <x v="273"/>
    <x v="217"/>
    <x v="0"/>
    <x v="217"/>
    <x v="167"/>
    <x v="177"/>
    <x v="1"/>
    <x v="220"/>
    <x v="0"/>
    <x v="220"/>
    <x v="230"/>
    <x v="258"/>
    <x v="1"/>
    <x v="0"/>
  </r>
  <r>
    <x v="3"/>
    <x v="3"/>
    <x v="708"/>
    <x v="899"/>
    <x v="621"/>
    <x v="735"/>
    <x v="1"/>
    <x v="0"/>
    <x v="91"/>
    <x v="91"/>
    <x v="278"/>
    <x v="333"/>
    <x v="216"/>
    <x v="338"/>
    <x v="0"/>
    <x v="338"/>
    <x v="116"/>
    <x v="179"/>
    <x v="1"/>
    <x v="277"/>
    <x v="0"/>
    <x v="277"/>
    <x v="344"/>
    <x v="452"/>
    <x v="2"/>
    <x v="0"/>
  </r>
  <r>
    <x v="3"/>
    <x v="3"/>
    <x v="773"/>
    <x v="937"/>
    <x v="787"/>
    <x v="762"/>
    <x v="1"/>
    <x v="0"/>
    <x v="27"/>
    <x v="27"/>
    <x v="0"/>
    <x v="288"/>
    <x v="0"/>
    <x v="27"/>
    <x v="0"/>
    <x v="27"/>
    <x v="214"/>
    <x v="0"/>
    <x v="1"/>
    <x v="131"/>
    <x v="0"/>
    <x v="131"/>
    <x v="149"/>
    <x v="0"/>
    <x v="1"/>
    <x v="0"/>
  </r>
  <r>
    <x v="3"/>
    <x v="3"/>
    <x v="778"/>
    <x v="1019"/>
    <x v="794"/>
    <x v="807"/>
    <x v="1"/>
    <x v="0"/>
    <x v="4"/>
    <x v="4"/>
    <x v="69"/>
    <x v="117"/>
    <x v="668"/>
    <x v="18"/>
    <x v="0"/>
    <x v="18"/>
    <x v="335"/>
    <x v="732"/>
    <x v="2"/>
    <x v="38"/>
    <x v="0"/>
    <x v="38"/>
    <x v="355"/>
    <x v="658"/>
    <x v="2"/>
    <x v="0"/>
  </r>
  <r>
    <x v="3"/>
    <x v="3"/>
    <x v="1067"/>
    <x v="1026"/>
    <x v="1308"/>
    <x v="809"/>
    <x v="1"/>
    <x v="0"/>
    <x v="96"/>
    <x v="96"/>
    <x v="328"/>
    <x v="272"/>
    <x v="344"/>
    <x v="342"/>
    <x v="0"/>
    <x v="342"/>
    <x v="268"/>
    <x v="405"/>
    <x v="2"/>
    <x v="407"/>
    <x v="0"/>
    <x v="407"/>
    <x v="73"/>
    <x v="175"/>
    <x v="1"/>
    <x v="0"/>
  </r>
  <r>
    <x v="3"/>
    <x v="3"/>
    <x v="649"/>
    <x v="1038"/>
    <x v="600"/>
    <x v="816"/>
    <x v="1"/>
    <x v="0"/>
    <x v="38"/>
    <x v="38"/>
    <x v="31"/>
    <x v="294"/>
    <x v="38"/>
    <x v="64"/>
    <x v="0"/>
    <x v="64"/>
    <x v="214"/>
    <x v="84"/>
    <x v="1"/>
    <x v="82"/>
    <x v="0"/>
    <x v="82"/>
    <x v="242"/>
    <x v="85"/>
    <x v="1"/>
    <x v="0"/>
  </r>
  <r>
    <x v="3"/>
    <x v="3"/>
    <x v="624"/>
    <x v="1064"/>
    <x v="517"/>
    <x v="831"/>
    <x v="1"/>
    <x v="0"/>
    <x v="27"/>
    <x v="27"/>
    <x v="31"/>
    <x v="258"/>
    <x v="69"/>
    <x v="64"/>
    <x v="0"/>
    <x v="64"/>
    <x v="214"/>
    <x v="84"/>
    <x v="1"/>
    <x v="97"/>
    <x v="0"/>
    <x v="97"/>
    <x v="219"/>
    <x v="65"/>
    <x v="1"/>
    <x v="0"/>
  </r>
  <r>
    <x v="3"/>
    <x v="3"/>
    <x v="990"/>
    <x v="1072"/>
    <x v="1107"/>
    <x v="838"/>
    <x v="1"/>
    <x v="0"/>
    <x v="42"/>
    <x v="42"/>
    <x v="21"/>
    <x v="317"/>
    <x v="21"/>
    <x v="159"/>
    <x v="0"/>
    <x v="159"/>
    <x v="105"/>
    <x v="7"/>
    <x v="1"/>
    <x v="76"/>
    <x v="0"/>
    <x v="76"/>
    <x v="236"/>
    <x v="58"/>
    <x v="1"/>
    <x v="0"/>
  </r>
  <r>
    <x v="3"/>
    <x v="3"/>
    <x v="512"/>
    <x v="1076"/>
    <x v="390"/>
    <x v="839"/>
    <x v="1"/>
    <x v="0"/>
    <x v="22"/>
    <x v="22"/>
    <x v="0"/>
    <x v="271"/>
    <x v="0"/>
    <x v="147"/>
    <x v="0"/>
    <x v="147"/>
    <x v="100"/>
    <x v="0"/>
    <x v="1"/>
    <x v="137"/>
    <x v="0"/>
    <x v="137"/>
    <x v="141"/>
    <x v="0"/>
    <x v="1"/>
    <x v="0"/>
  </r>
  <r>
    <x v="3"/>
    <x v="3"/>
    <x v="581"/>
    <x v="1090"/>
    <x v="489"/>
    <x v="850"/>
    <x v="1"/>
    <x v="0"/>
    <x v="46"/>
    <x v="46"/>
    <x v="255"/>
    <x v="65"/>
    <x v="635"/>
    <x v="78"/>
    <x v="0"/>
    <x v="78"/>
    <x v="453"/>
    <x v="747"/>
    <x v="2"/>
    <x v="181"/>
    <x v="0"/>
    <x v="181"/>
    <x v="454"/>
    <x v="678"/>
    <x v="2"/>
    <x v="0"/>
  </r>
  <r>
    <x v="3"/>
    <x v="3"/>
    <x v="412"/>
    <x v="1092"/>
    <x v="136"/>
    <x v="851"/>
    <x v="1"/>
    <x v="0"/>
    <x v="113"/>
    <x v="113"/>
    <x v="374"/>
    <x v="234"/>
    <x v="386"/>
    <x v="400"/>
    <x v="0"/>
    <x v="400"/>
    <x v="207"/>
    <x v="357"/>
    <x v="1"/>
    <x v="300"/>
    <x v="0"/>
    <x v="300"/>
    <x v="525"/>
    <x v="703"/>
    <x v="2"/>
    <x v="0"/>
  </r>
  <r>
    <x v="3"/>
    <x v="3"/>
    <x v="729"/>
    <x v="1150"/>
    <x v="628"/>
    <x v="887"/>
    <x v="0"/>
    <x v="0"/>
    <x v="0"/>
    <x v="0"/>
    <x v="79"/>
    <x v="87"/>
    <x v="673"/>
    <x v="0"/>
    <x v="0"/>
    <x v="0"/>
    <x v="376"/>
    <x v="760"/>
    <x v="0"/>
    <x v="55"/>
    <x v="0"/>
    <x v="55"/>
    <x v="351"/>
    <x v="606"/>
    <x v="2"/>
    <x v="0"/>
  </r>
  <r>
    <x v="3"/>
    <x v="3"/>
    <x v="1038"/>
    <x v="1160"/>
    <x v="1250"/>
    <x v="894"/>
    <x v="1"/>
    <x v="0"/>
    <x v="27"/>
    <x v="27"/>
    <x v="0"/>
    <x v="288"/>
    <x v="0"/>
    <x v="0"/>
    <x v="0"/>
    <x v="0"/>
    <x v="265"/>
    <x v="760"/>
    <x v="0"/>
    <x v="225"/>
    <x v="0"/>
    <x v="225"/>
    <x v="81"/>
    <x v="0"/>
    <x v="1"/>
    <x v="1"/>
  </r>
  <r>
    <x v="3"/>
    <x v="3"/>
    <x v="733"/>
    <x v="1184"/>
    <x v="618"/>
    <x v="909"/>
    <x v="1"/>
    <x v="0"/>
    <x v="66"/>
    <x v="66"/>
    <x v="236"/>
    <x v="227"/>
    <x v="350"/>
    <x v="275"/>
    <x v="0"/>
    <x v="275"/>
    <x v="170"/>
    <x v="239"/>
    <x v="1"/>
    <x v="99"/>
    <x v="0"/>
    <x v="99"/>
    <x v="476"/>
    <x v="743"/>
    <x v="2"/>
    <x v="0"/>
  </r>
  <r>
    <x v="3"/>
    <x v="3"/>
    <x v="743"/>
    <x v="1258"/>
    <x v="633"/>
    <x v="943"/>
    <x v="1"/>
    <x v="0"/>
    <x v="105"/>
    <x v="105"/>
    <x v="363"/>
    <x v="174"/>
    <x v="422"/>
    <x v="389"/>
    <x v="0"/>
    <x v="389"/>
    <x v="208"/>
    <x v="352"/>
    <x v="1"/>
    <x v="365"/>
    <x v="0"/>
    <x v="365"/>
    <x v="423"/>
    <x v="518"/>
    <x v="2"/>
    <x v="0"/>
  </r>
  <r>
    <x v="3"/>
    <x v="3"/>
    <x v="420"/>
    <x v="1267"/>
    <x v="194"/>
    <x v="947"/>
    <x v="1"/>
    <x v="0"/>
    <x v="8"/>
    <x v="8"/>
    <x v="31"/>
    <x v="176"/>
    <x v="420"/>
    <x v="19"/>
    <x v="0"/>
    <x v="19"/>
    <x v="282"/>
    <x v="615"/>
    <x v="2"/>
    <x v="26"/>
    <x v="0"/>
    <x v="26"/>
    <x v="312"/>
    <x v="416"/>
    <x v="2"/>
    <x v="0"/>
  </r>
  <r>
    <x v="3"/>
    <x v="24"/>
    <x v="276"/>
    <x v="225"/>
    <x v="803"/>
    <x v="24"/>
    <x v="0"/>
    <x v="0"/>
    <x v="0"/>
    <x v="0"/>
    <x v="0"/>
    <x v="176"/>
    <x v="673"/>
    <x v="0"/>
    <x v="0"/>
    <x v="0"/>
    <x v="265"/>
    <x v="760"/>
    <x v="0"/>
    <x v="0"/>
    <x v="0"/>
    <x v="0"/>
    <x v="312"/>
    <x v="416"/>
    <x v="0"/>
    <x v="0"/>
  </r>
  <r>
    <x v="3"/>
    <x v="24"/>
    <x v="1122"/>
    <x v="230"/>
    <x v="1048"/>
    <x v="64"/>
    <x v="1"/>
    <x v="0"/>
    <x v="77"/>
    <x v="77"/>
    <x v="272"/>
    <x v="239"/>
    <x v="350"/>
    <x v="271"/>
    <x v="0"/>
    <x v="271"/>
    <x v="292"/>
    <x v="442"/>
    <x v="2"/>
    <x v="216"/>
    <x v="0"/>
    <x v="216"/>
    <x v="436"/>
    <x v="631"/>
    <x v="2"/>
    <x v="0"/>
  </r>
  <r>
    <x v="3"/>
    <x v="24"/>
    <x v="237"/>
    <x v="223"/>
    <x v="535"/>
    <x v="66"/>
    <x v="1"/>
    <x v="0"/>
    <x v="42"/>
    <x v="42"/>
    <x v="181"/>
    <x v="115"/>
    <x v="580"/>
    <x v="158"/>
    <x v="0"/>
    <x v="158"/>
    <x v="319"/>
    <x v="541"/>
    <x v="2"/>
    <x v="74"/>
    <x v="0"/>
    <x v="74"/>
    <x v="446"/>
    <x v="738"/>
    <x v="2"/>
    <x v="0"/>
  </r>
  <r>
    <x v="3"/>
    <x v="24"/>
    <x v="230"/>
    <x v="222"/>
    <x v="451"/>
    <x v="69"/>
    <x v="1"/>
    <x v="0"/>
    <x v="101"/>
    <x v="101"/>
    <x v="305"/>
    <x v="353"/>
    <x v="201"/>
    <x v="361"/>
    <x v="0"/>
    <x v="361"/>
    <x v="103"/>
    <x v="187"/>
    <x v="1"/>
    <x v="297"/>
    <x v="0"/>
    <x v="297"/>
    <x v="390"/>
    <x v="513"/>
    <x v="2"/>
    <x v="0"/>
  </r>
  <r>
    <x v="3"/>
    <x v="24"/>
    <x v="258"/>
    <x v="224"/>
    <x v="630"/>
    <x v="76"/>
    <x v="1"/>
    <x v="0"/>
    <x v="66"/>
    <x v="66"/>
    <x v="88"/>
    <x v="368"/>
    <x v="47"/>
    <x v="262"/>
    <x v="0"/>
    <x v="262"/>
    <x v="71"/>
    <x v="23"/>
    <x v="1"/>
    <x v="242"/>
    <x v="0"/>
    <x v="242"/>
    <x v="101"/>
    <x v="57"/>
    <x v="1"/>
    <x v="0"/>
  </r>
  <r>
    <x v="3"/>
    <x v="24"/>
    <x v="1128"/>
    <x v="232"/>
    <x v="1175"/>
    <x v="84"/>
    <x v="1"/>
    <x v="0"/>
    <x v="53"/>
    <x v="53"/>
    <x v="134"/>
    <x v="287"/>
    <x v="169"/>
    <x v="0"/>
    <x v="0"/>
    <x v="0"/>
    <x v="424"/>
    <x v="760"/>
    <x v="0"/>
    <x v="152"/>
    <x v="0"/>
    <x v="152"/>
    <x v="303"/>
    <x v="391"/>
    <x v="1"/>
    <x v="0"/>
  </r>
  <r>
    <x v="3"/>
    <x v="24"/>
    <x v="1155"/>
    <x v="229"/>
    <x v="1043"/>
    <x v="200"/>
    <x v="1"/>
    <x v="0"/>
    <x v="136"/>
    <x v="136"/>
    <x v="430"/>
    <x v="242"/>
    <x v="395"/>
    <x v="431"/>
    <x v="0"/>
    <x v="431"/>
    <x v="437"/>
    <x v="536"/>
    <x v="2"/>
    <x v="424"/>
    <x v="0"/>
    <x v="424"/>
    <x v="505"/>
    <x v="559"/>
    <x v="2"/>
    <x v="0"/>
  </r>
  <r>
    <x v="3"/>
    <x v="24"/>
    <x v="355"/>
    <x v="219"/>
    <x v="220"/>
    <x v="251"/>
    <x v="1"/>
    <x v="0"/>
    <x v="42"/>
    <x v="42"/>
    <x v="67"/>
    <x v="288"/>
    <x v="84"/>
    <x v="99"/>
    <x v="0"/>
    <x v="99"/>
    <x v="211"/>
    <x v="141"/>
    <x v="1"/>
    <x v="26"/>
    <x v="0"/>
    <x v="26"/>
    <x v="366"/>
    <x v="704"/>
    <x v="2"/>
    <x v="0"/>
  </r>
  <r>
    <x v="3"/>
    <x v="24"/>
    <x v="359"/>
    <x v="218"/>
    <x v="181"/>
    <x v="293"/>
    <x v="1"/>
    <x v="0"/>
    <x v="108"/>
    <x v="108"/>
    <x v="341"/>
    <x v="329"/>
    <x v="269"/>
    <x v="373"/>
    <x v="0"/>
    <x v="373"/>
    <x v="143"/>
    <x v="271"/>
    <x v="1"/>
    <x v="330"/>
    <x v="0"/>
    <x v="330"/>
    <x v="422"/>
    <x v="534"/>
    <x v="2"/>
    <x v="0"/>
  </r>
  <r>
    <x v="3"/>
    <x v="24"/>
    <x v="844"/>
    <x v="228"/>
    <x v="1016"/>
    <x v="296"/>
    <x v="1"/>
    <x v="0"/>
    <x v="53"/>
    <x v="53"/>
    <x v="178"/>
    <x v="230"/>
    <x v="313"/>
    <x v="184"/>
    <x v="0"/>
    <x v="184"/>
    <x v="256"/>
    <x v="380"/>
    <x v="1"/>
    <x v="168"/>
    <x v="0"/>
    <x v="168"/>
    <x v="362"/>
    <x v="532"/>
    <x v="2"/>
    <x v="0"/>
  </r>
  <r>
    <x v="3"/>
    <x v="24"/>
    <x v="802"/>
    <x v="227"/>
    <x v="849"/>
    <x v="298"/>
    <x v="1"/>
    <x v="0"/>
    <x v="124"/>
    <x v="124"/>
    <x v="405"/>
    <x v="156"/>
    <x v="442"/>
    <x v="425"/>
    <x v="0"/>
    <x v="425"/>
    <x v="287"/>
    <x v="411"/>
    <x v="2"/>
    <x v="413"/>
    <x v="0"/>
    <x v="413"/>
    <x v="455"/>
    <x v="530"/>
    <x v="2"/>
    <x v="0"/>
  </r>
  <r>
    <x v="3"/>
    <x v="24"/>
    <x v="362"/>
    <x v="217"/>
    <x v="129"/>
    <x v="307"/>
    <x v="1"/>
    <x v="0"/>
    <x v="48"/>
    <x v="48"/>
    <x v="120"/>
    <x v="276"/>
    <x v="172"/>
    <x v="126"/>
    <x v="0"/>
    <x v="126"/>
    <x v="265"/>
    <x v="402"/>
    <x v="2"/>
    <x v="119"/>
    <x v="0"/>
    <x v="119"/>
    <x v="327"/>
    <x v="462"/>
    <x v="2"/>
    <x v="0"/>
  </r>
  <r>
    <x v="3"/>
    <x v="24"/>
    <x v="751"/>
    <x v="226"/>
    <x v="808"/>
    <x v="316"/>
    <x v="1"/>
    <x v="0"/>
    <x v="23"/>
    <x v="23"/>
    <x v="0"/>
    <x v="276"/>
    <x v="0"/>
    <x v="47"/>
    <x v="0"/>
    <x v="47"/>
    <x v="194"/>
    <x v="0"/>
    <x v="1"/>
    <x v="33"/>
    <x v="0"/>
    <x v="33"/>
    <x v="258"/>
    <x v="0"/>
    <x v="1"/>
    <x v="0"/>
  </r>
  <r>
    <x v="3"/>
    <x v="24"/>
    <x v="287"/>
    <x v="216"/>
    <x v="108"/>
    <x v="325"/>
    <x v="0"/>
    <x v="0"/>
    <x v="0"/>
    <x v="0"/>
    <x v="0"/>
    <x v="176"/>
    <x v="673"/>
    <x v="0"/>
    <x v="0"/>
    <x v="0"/>
    <x v="265"/>
    <x v="760"/>
    <x v="0"/>
    <x v="24"/>
    <x v="0"/>
    <x v="24"/>
    <x v="269"/>
    <x v="0"/>
    <x v="1"/>
    <x v="0"/>
  </r>
  <r>
    <x v="3"/>
    <x v="24"/>
    <x v="912"/>
    <x v="231"/>
    <x v="1117"/>
    <x v="329"/>
    <x v="1"/>
    <x v="0"/>
    <x v="120"/>
    <x v="120"/>
    <x v="397"/>
    <x v="128"/>
    <x v="471"/>
    <x v="359"/>
    <x v="0"/>
    <x v="359"/>
    <x v="471"/>
    <x v="664"/>
    <x v="2"/>
    <x v="492"/>
    <x v="0"/>
    <x v="492"/>
    <x v="10"/>
    <x v="108"/>
    <x v="1"/>
    <x v="0"/>
  </r>
  <r>
    <x v="3"/>
    <x v="24"/>
    <x v="525"/>
    <x v="221"/>
    <x v="404"/>
    <x v="405"/>
    <x v="1"/>
    <x v="0"/>
    <x v="23"/>
    <x v="23"/>
    <x v="39"/>
    <x v="230"/>
    <x v="122"/>
    <x v="55"/>
    <x v="0"/>
    <x v="55"/>
    <x v="239"/>
    <x v="165"/>
    <x v="1"/>
    <x v="26"/>
    <x v="0"/>
    <x v="26"/>
    <x v="327"/>
    <x v="555"/>
    <x v="2"/>
    <x v="0"/>
  </r>
  <r>
    <x v="3"/>
    <x v="24"/>
    <x v="457"/>
    <x v="220"/>
    <x v="287"/>
    <x v="444"/>
    <x v="1"/>
    <x v="0"/>
    <x v="124"/>
    <x v="124"/>
    <x v="367"/>
    <x v="374"/>
    <x v="237"/>
    <x v="408"/>
    <x v="0"/>
    <x v="408"/>
    <x v="117"/>
    <x v="259"/>
    <x v="1"/>
    <x v="419"/>
    <x v="0"/>
    <x v="419"/>
    <x v="105"/>
    <x v="268"/>
    <x v="1"/>
    <x v="0"/>
  </r>
  <r>
    <x v="3"/>
    <x v="24"/>
    <x v="942"/>
    <x v="487"/>
    <x v="1129"/>
    <x v="523"/>
    <x v="1"/>
    <x v="0"/>
    <x v="131"/>
    <x v="131"/>
    <x v="418"/>
    <x v="204"/>
    <x v="406"/>
    <x v="421"/>
    <x v="0"/>
    <x v="421"/>
    <x v="443"/>
    <x v="561"/>
    <x v="2"/>
    <x v="438"/>
    <x v="0"/>
    <x v="438"/>
    <x v="338"/>
    <x v="423"/>
    <x v="2"/>
    <x v="0"/>
  </r>
  <r>
    <x v="3"/>
    <x v="24"/>
    <x v="556"/>
    <x v="485"/>
    <x v="480"/>
    <x v="526"/>
    <x v="1"/>
    <x v="0"/>
    <x v="32"/>
    <x v="32"/>
    <x v="48"/>
    <x v="258"/>
    <x v="94"/>
    <x v="28"/>
    <x v="0"/>
    <x v="28"/>
    <x v="296"/>
    <x v="651"/>
    <x v="2"/>
    <x v="26"/>
    <x v="0"/>
    <x v="26"/>
    <x v="343"/>
    <x v="640"/>
    <x v="2"/>
    <x v="0"/>
  </r>
  <r>
    <x v="3"/>
    <x v="24"/>
    <x v="301"/>
    <x v="215"/>
    <x v="2"/>
    <x v="563"/>
    <x v="0"/>
    <x v="0"/>
    <x v="0"/>
    <x v="0"/>
    <x v="0"/>
    <x v="176"/>
    <x v="673"/>
    <x v="0"/>
    <x v="0"/>
    <x v="0"/>
    <x v="265"/>
    <x v="760"/>
    <x v="0"/>
    <x v="26"/>
    <x v="0"/>
    <x v="26"/>
    <x v="264"/>
    <x v="0"/>
    <x v="1"/>
    <x v="1"/>
  </r>
  <r>
    <x v="3"/>
    <x v="24"/>
    <x v="560"/>
    <x v="484"/>
    <x v="461"/>
    <x v="567"/>
    <x v="1"/>
    <x v="0"/>
    <x v="27"/>
    <x v="27"/>
    <x v="72"/>
    <x v="207"/>
    <x v="244"/>
    <x v="82"/>
    <x v="0"/>
    <x v="82"/>
    <x v="247"/>
    <x v="266"/>
    <x v="1"/>
    <x v="81"/>
    <x v="0"/>
    <x v="81"/>
    <x v="300"/>
    <x v="347"/>
    <x v="1"/>
    <x v="0"/>
  </r>
  <r>
    <x v="3"/>
    <x v="24"/>
    <x v="527"/>
    <x v="483"/>
    <x v="406"/>
    <x v="584"/>
    <x v="1"/>
    <x v="0"/>
    <x v="40"/>
    <x v="40"/>
    <x v="67"/>
    <x v="276"/>
    <x v="97"/>
    <x v="47"/>
    <x v="0"/>
    <x v="47"/>
    <x v="298"/>
    <x v="615"/>
    <x v="2"/>
    <x v="81"/>
    <x v="0"/>
    <x v="81"/>
    <x v="290"/>
    <x v="280"/>
    <x v="1"/>
    <x v="0"/>
  </r>
  <r>
    <x v="3"/>
    <x v="24"/>
    <x v="644"/>
    <x v="486"/>
    <x v="592"/>
    <x v="591"/>
    <x v="1"/>
    <x v="0"/>
    <x v="27"/>
    <x v="27"/>
    <x v="0"/>
    <x v="288"/>
    <x v="0"/>
    <x v="64"/>
    <x v="0"/>
    <x v="64"/>
    <x v="172"/>
    <x v="0"/>
    <x v="1"/>
    <x v="51"/>
    <x v="0"/>
    <x v="51"/>
    <x v="236"/>
    <x v="0"/>
    <x v="1"/>
    <x v="0"/>
  </r>
  <r>
    <x v="3"/>
    <x v="24"/>
    <x v="468"/>
    <x v="903"/>
    <x v="321"/>
    <x v="739"/>
    <x v="1"/>
    <x v="0"/>
    <x v="23"/>
    <x v="23"/>
    <x v="31"/>
    <x v="239"/>
    <x v="84"/>
    <x v="47"/>
    <x v="0"/>
    <x v="47"/>
    <x v="239"/>
    <x v="145"/>
    <x v="1"/>
    <x v="26"/>
    <x v="0"/>
    <x v="26"/>
    <x v="312"/>
    <x v="416"/>
    <x v="2"/>
    <x v="0"/>
  </r>
  <r>
    <x v="3"/>
    <x v="24"/>
    <x v="772"/>
    <x v="915"/>
    <x v="778"/>
    <x v="747"/>
    <x v="1"/>
    <x v="0"/>
    <x v="32"/>
    <x v="32"/>
    <x v="82"/>
    <x v="218"/>
    <x v="227"/>
    <x v="55"/>
    <x v="0"/>
    <x v="55"/>
    <x v="311"/>
    <x v="646"/>
    <x v="2"/>
    <x v="68"/>
    <x v="0"/>
    <x v="68"/>
    <x v="336"/>
    <x v="533"/>
    <x v="2"/>
    <x v="0"/>
  </r>
  <r>
    <x v="3"/>
    <x v="24"/>
    <x v="883"/>
    <x v="945"/>
    <x v="971"/>
    <x v="766"/>
    <x v="1"/>
    <x v="0"/>
    <x v="61"/>
    <x v="61"/>
    <x v="120"/>
    <x v="331"/>
    <x v="97"/>
    <x v="36"/>
    <x v="0"/>
    <x v="36"/>
    <x v="386"/>
    <x v="739"/>
    <x v="2"/>
    <x v="228"/>
    <x v="0"/>
    <x v="228"/>
    <x v="144"/>
    <x v="118"/>
    <x v="1"/>
    <x v="0"/>
  </r>
  <r>
    <x v="3"/>
    <x v="24"/>
    <x v="718"/>
    <x v="994"/>
    <x v="682"/>
    <x v="793"/>
    <x v="1"/>
    <x v="0"/>
    <x v="19"/>
    <x v="19"/>
    <x v="39"/>
    <x v="205"/>
    <x v="176"/>
    <x v="0"/>
    <x v="0"/>
    <x v="0"/>
    <x v="331"/>
    <x v="760"/>
    <x v="0"/>
    <x v="0"/>
    <x v="0"/>
    <x v="0"/>
    <x v="375"/>
    <x v="416"/>
    <x v="0"/>
    <x v="0"/>
  </r>
  <r>
    <x v="3"/>
    <x v="24"/>
    <x v="406"/>
    <x v="1004"/>
    <x v="222"/>
    <x v="798"/>
    <x v="1"/>
    <x v="0"/>
    <x v="19"/>
    <x v="19"/>
    <x v="39"/>
    <x v="205"/>
    <x v="176"/>
    <x v="0"/>
    <x v="0"/>
    <x v="0"/>
    <x v="331"/>
    <x v="760"/>
    <x v="0"/>
    <x v="262"/>
    <x v="0"/>
    <x v="262"/>
    <x v="75"/>
    <x v="13"/>
    <x v="1"/>
    <x v="1"/>
  </r>
  <r>
    <x v="3"/>
    <x v="24"/>
    <x v="980"/>
    <x v="1015"/>
    <x v="1040"/>
    <x v="803"/>
    <x v="1"/>
    <x v="0"/>
    <x v="13"/>
    <x v="13"/>
    <x v="1"/>
    <x v="237"/>
    <x v="2"/>
    <x v="4"/>
    <x v="0"/>
    <x v="4"/>
    <x v="257"/>
    <x v="28"/>
    <x v="1"/>
    <x v="13"/>
    <x v="0"/>
    <x v="13"/>
    <x v="293"/>
    <x v="10"/>
    <x v="1"/>
    <x v="1"/>
  </r>
  <r>
    <x v="3"/>
    <x v="24"/>
    <x v="586"/>
    <x v="1243"/>
    <x v="453"/>
    <x v="936"/>
    <x v="1"/>
    <x v="0"/>
    <x v="23"/>
    <x v="23"/>
    <x v="2"/>
    <x v="274"/>
    <x v="1"/>
    <x v="0"/>
    <x v="0"/>
    <x v="0"/>
    <x v="269"/>
    <x v="760"/>
    <x v="0"/>
    <x v="3"/>
    <x v="0"/>
    <x v="3"/>
    <x v="309"/>
    <x v="122"/>
    <x v="1"/>
    <x v="0"/>
  </r>
  <r>
    <x v="3"/>
    <x v="17"/>
    <x v="217"/>
    <x v="154"/>
    <x v="420"/>
    <x v="1"/>
    <x v="1"/>
    <x v="0"/>
    <x v="8"/>
    <x v="8"/>
    <x v="31"/>
    <x v="176"/>
    <x v="420"/>
    <x v="27"/>
    <x v="0"/>
    <x v="27"/>
    <x v="265"/>
    <x v="402"/>
    <x v="2"/>
    <x v="26"/>
    <x v="0"/>
    <x v="26"/>
    <x v="312"/>
    <x v="416"/>
    <x v="2"/>
    <x v="0"/>
  </r>
  <r>
    <x v="3"/>
    <x v="17"/>
    <x v="207"/>
    <x v="151"/>
    <x v="362"/>
    <x v="56"/>
    <x v="1"/>
    <x v="0"/>
    <x v="8"/>
    <x v="8"/>
    <x v="48"/>
    <x v="148"/>
    <x v="615"/>
    <x v="0"/>
    <x v="0"/>
    <x v="0"/>
    <x v="342"/>
    <x v="760"/>
    <x v="0"/>
    <x v="36"/>
    <x v="0"/>
    <x v="36"/>
    <x v="327"/>
    <x v="540"/>
    <x v="2"/>
    <x v="0"/>
  </r>
  <r>
    <x v="3"/>
    <x v="17"/>
    <x v="1125"/>
    <x v="157"/>
    <x v="1109"/>
    <x v="74"/>
    <x v="1"/>
    <x v="0"/>
    <x v="142"/>
    <x v="142"/>
    <x v="450"/>
    <x v="218"/>
    <x v="407"/>
    <x v="450"/>
    <x v="0"/>
    <x v="450"/>
    <x v="463"/>
    <x v="577"/>
    <x v="2"/>
    <x v="469"/>
    <x v="0"/>
    <x v="469"/>
    <x v="301"/>
    <x v="410"/>
    <x v="1"/>
    <x v="0"/>
  </r>
  <r>
    <x v="3"/>
    <x v="17"/>
    <x v="215"/>
    <x v="149"/>
    <x v="349"/>
    <x v="175"/>
    <x v="1"/>
    <x v="0"/>
    <x v="13"/>
    <x v="13"/>
    <x v="0"/>
    <x v="239"/>
    <x v="0"/>
    <x v="0"/>
    <x v="0"/>
    <x v="0"/>
    <x v="265"/>
    <x v="760"/>
    <x v="0"/>
    <x v="26"/>
    <x v="0"/>
    <x v="26"/>
    <x v="264"/>
    <x v="0"/>
    <x v="1"/>
    <x v="1"/>
  </r>
  <r>
    <x v="3"/>
    <x v="17"/>
    <x v="491"/>
    <x v="150"/>
    <x v="351"/>
    <x v="240"/>
    <x v="1"/>
    <x v="0"/>
    <x v="8"/>
    <x v="8"/>
    <x v="31"/>
    <x v="176"/>
    <x v="420"/>
    <x v="27"/>
    <x v="0"/>
    <x v="27"/>
    <x v="265"/>
    <x v="402"/>
    <x v="2"/>
    <x v="181"/>
    <x v="0"/>
    <x v="181"/>
    <x v="121"/>
    <x v="22"/>
    <x v="1"/>
    <x v="1"/>
  </r>
  <r>
    <x v="3"/>
    <x v="17"/>
    <x v="521"/>
    <x v="153"/>
    <x v="411"/>
    <x v="305"/>
    <x v="1"/>
    <x v="0"/>
    <x v="98"/>
    <x v="98"/>
    <x v="364"/>
    <x v="84"/>
    <x v="540"/>
    <x v="364"/>
    <x v="0"/>
    <x v="364"/>
    <x v="379"/>
    <x v="522"/>
    <x v="2"/>
    <x v="289"/>
    <x v="0"/>
    <x v="289"/>
    <x v="517"/>
    <x v="693"/>
    <x v="2"/>
    <x v="0"/>
  </r>
  <r>
    <x v="3"/>
    <x v="17"/>
    <x v="495"/>
    <x v="148"/>
    <x v="340"/>
    <x v="374"/>
    <x v="1"/>
    <x v="0"/>
    <x v="40"/>
    <x v="40"/>
    <x v="110"/>
    <x v="218"/>
    <x v="264"/>
    <x v="147"/>
    <x v="0"/>
    <x v="147"/>
    <x v="194"/>
    <x v="159"/>
    <x v="1"/>
    <x v="102"/>
    <x v="0"/>
    <x v="102"/>
    <x v="335"/>
    <x v="490"/>
    <x v="2"/>
    <x v="0"/>
  </r>
  <r>
    <x v="3"/>
    <x v="17"/>
    <x v="641"/>
    <x v="480"/>
    <x v="598"/>
    <x v="492"/>
    <x v="1"/>
    <x v="0"/>
    <x v="13"/>
    <x v="13"/>
    <x v="48"/>
    <x v="176"/>
    <x v="420"/>
    <x v="47"/>
    <x v="0"/>
    <x v="47"/>
    <x v="265"/>
    <x v="402"/>
    <x v="2"/>
    <x v="70"/>
    <x v="0"/>
    <x v="70"/>
    <x v="278"/>
    <x v="197"/>
    <x v="1"/>
    <x v="1"/>
  </r>
  <r>
    <x v="3"/>
    <x v="17"/>
    <x v="382"/>
    <x v="146"/>
    <x v="198"/>
    <x v="520"/>
    <x v="1"/>
    <x v="0"/>
    <x v="8"/>
    <x v="8"/>
    <x v="31"/>
    <x v="176"/>
    <x v="420"/>
    <x v="27"/>
    <x v="0"/>
    <x v="27"/>
    <x v="265"/>
    <x v="402"/>
    <x v="2"/>
    <x v="81"/>
    <x v="0"/>
    <x v="81"/>
    <x v="243"/>
    <x v="87"/>
    <x v="1"/>
    <x v="0"/>
  </r>
  <r>
    <x v="3"/>
    <x v="17"/>
    <x v="502"/>
    <x v="152"/>
    <x v="375"/>
    <x v="551"/>
    <x v="1"/>
    <x v="0"/>
    <x v="13"/>
    <x v="13"/>
    <x v="0"/>
    <x v="239"/>
    <x v="0"/>
    <x v="47"/>
    <x v="0"/>
    <x v="47"/>
    <x v="194"/>
    <x v="0"/>
    <x v="1"/>
    <x v="36"/>
    <x v="0"/>
    <x v="36"/>
    <x v="255"/>
    <x v="0"/>
    <x v="1"/>
    <x v="0"/>
  </r>
  <r>
    <x v="3"/>
    <x v="17"/>
    <x v="461"/>
    <x v="147"/>
    <x v="300"/>
    <x v="569"/>
    <x v="1"/>
    <x v="0"/>
    <x v="42"/>
    <x v="42"/>
    <x v="120"/>
    <x v="218"/>
    <x v="281"/>
    <x v="114"/>
    <x v="0"/>
    <x v="114"/>
    <x v="298"/>
    <x v="526"/>
    <x v="2"/>
    <x v="131"/>
    <x v="0"/>
    <x v="131"/>
    <x v="312"/>
    <x v="416"/>
    <x v="2"/>
    <x v="0"/>
  </r>
  <r>
    <x v="3"/>
    <x v="17"/>
    <x v="955"/>
    <x v="159"/>
    <x v="1231"/>
    <x v="599"/>
    <x v="1"/>
    <x v="0"/>
    <x v="13"/>
    <x v="13"/>
    <x v="31"/>
    <x v="197"/>
    <x v="193"/>
    <x v="27"/>
    <x v="0"/>
    <x v="27"/>
    <x v="265"/>
    <x v="402"/>
    <x v="2"/>
    <x v="65"/>
    <x v="0"/>
    <x v="65"/>
    <x v="264"/>
    <x v="122"/>
    <x v="1"/>
    <x v="0"/>
  </r>
  <r>
    <x v="3"/>
    <x v="17"/>
    <x v="700"/>
    <x v="156"/>
    <x v="685"/>
    <x v="634"/>
    <x v="1"/>
    <x v="0"/>
    <x v="46"/>
    <x v="46"/>
    <x v="178"/>
    <x v="161"/>
    <x v="474"/>
    <x v="197"/>
    <x v="0"/>
    <x v="197"/>
    <x v="226"/>
    <x v="299"/>
    <x v="1"/>
    <x v="181"/>
    <x v="0"/>
    <x v="181"/>
    <x v="327"/>
    <x v="446"/>
    <x v="2"/>
    <x v="0"/>
  </r>
  <r>
    <x v="3"/>
    <x v="17"/>
    <x v="964"/>
    <x v="158"/>
    <x v="1174"/>
    <x v="662"/>
    <x v="1"/>
    <x v="0"/>
    <x v="8"/>
    <x v="8"/>
    <x v="0"/>
    <x v="218"/>
    <x v="0"/>
    <x v="27"/>
    <x v="0"/>
    <x v="27"/>
    <x v="214"/>
    <x v="0"/>
    <x v="1"/>
    <x v="20"/>
    <x v="0"/>
    <x v="20"/>
    <x v="278"/>
    <x v="0"/>
    <x v="1"/>
    <x v="1"/>
  </r>
  <r>
    <x v="3"/>
    <x v="17"/>
    <x v="566"/>
    <x v="155"/>
    <x v="474"/>
    <x v="668"/>
    <x v="1"/>
    <x v="0"/>
    <x v="61"/>
    <x v="61"/>
    <x v="205"/>
    <x v="239"/>
    <x v="313"/>
    <x v="260"/>
    <x v="0"/>
    <x v="260"/>
    <x v="152"/>
    <x v="194"/>
    <x v="1"/>
    <x v="172"/>
    <x v="0"/>
    <x v="172"/>
    <x v="402"/>
    <x v="605"/>
    <x v="2"/>
    <x v="0"/>
  </r>
  <r>
    <x v="3"/>
    <x v="17"/>
    <x v="1012"/>
    <x v="1256"/>
    <x v="1075"/>
    <x v="942"/>
    <x v="0"/>
    <x v="0"/>
    <x v="0"/>
    <x v="0"/>
    <x v="0"/>
    <x v="176"/>
    <x v="673"/>
    <x v="0"/>
    <x v="0"/>
    <x v="0"/>
    <x v="265"/>
    <x v="760"/>
    <x v="0"/>
    <x v="131"/>
    <x v="0"/>
    <x v="131"/>
    <x v="149"/>
    <x v="0"/>
    <x v="1"/>
    <x v="1"/>
  </r>
  <r>
    <x v="3"/>
    <x v="44"/>
    <x v="1112"/>
    <x v="398"/>
    <x v="1164"/>
    <x v="19"/>
    <x v="1"/>
    <x v="0"/>
    <x v="151"/>
    <x v="151"/>
    <x v="462"/>
    <x v="313"/>
    <x v="378"/>
    <x v="464"/>
    <x v="0"/>
    <x v="464"/>
    <x v="466"/>
    <x v="576"/>
    <x v="2"/>
    <x v="473"/>
    <x v="0"/>
    <x v="473"/>
    <x v="371"/>
    <x v="437"/>
    <x v="2"/>
    <x v="0"/>
  </r>
  <r>
    <x v="3"/>
    <x v="44"/>
    <x v="223"/>
    <x v="395"/>
    <x v="457"/>
    <x v="23"/>
    <x v="1"/>
    <x v="0"/>
    <x v="165"/>
    <x v="165"/>
    <x v="491"/>
    <x v="34"/>
    <x v="519"/>
    <x v="529"/>
    <x v="0"/>
    <x v="529"/>
    <x v="92"/>
    <x v="337"/>
    <x v="1"/>
    <x v="495"/>
    <x v="0"/>
    <x v="495"/>
    <x v="530"/>
    <x v="548"/>
    <x v="2"/>
    <x v="0"/>
  </r>
  <r>
    <x v="3"/>
    <x v="44"/>
    <x v="1124"/>
    <x v="399"/>
    <x v="1168"/>
    <x v="73"/>
    <x v="1"/>
    <x v="0"/>
    <x v="19"/>
    <x v="19"/>
    <x v="31"/>
    <x v="218"/>
    <x v="122"/>
    <x v="0"/>
    <x v="0"/>
    <x v="0"/>
    <x v="321"/>
    <x v="760"/>
    <x v="0"/>
    <x v="0"/>
    <x v="0"/>
    <x v="0"/>
    <x v="366"/>
    <x v="416"/>
    <x v="0"/>
    <x v="0"/>
  </r>
  <r>
    <x v="3"/>
    <x v="44"/>
    <x v="1150"/>
    <x v="400"/>
    <x v="1173"/>
    <x v="185"/>
    <x v="1"/>
    <x v="0"/>
    <x v="70"/>
    <x v="70"/>
    <x v="205"/>
    <x v="301"/>
    <x v="204"/>
    <x v="64"/>
    <x v="0"/>
    <x v="64"/>
    <x v="436"/>
    <x v="743"/>
    <x v="2"/>
    <x v="274"/>
    <x v="0"/>
    <x v="274"/>
    <x v="174"/>
    <x v="214"/>
    <x v="1"/>
    <x v="0"/>
  </r>
  <r>
    <x v="3"/>
    <x v="44"/>
    <x v="803"/>
    <x v="396"/>
    <x v="890"/>
    <x v="314"/>
    <x v="1"/>
    <x v="0"/>
    <x v="147"/>
    <x v="147"/>
    <x v="463"/>
    <x v="163"/>
    <x v="428"/>
    <x v="448"/>
    <x v="0"/>
    <x v="448"/>
    <x v="487"/>
    <x v="637"/>
    <x v="2"/>
    <x v="478"/>
    <x v="0"/>
    <x v="478"/>
    <x v="363"/>
    <x v="433"/>
    <x v="2"/>
    <x v="0"/>
  </r>
  <r>
    <x v="3"/>
    <x v="44"/>
    <x v="804"/>
    <x v="397"/>
    <x v="909"/>
    <x v="321"/>
    <x v="1"/>
    <x v="0"/>
    <x v="46"/>
    <x v="46"/>
    <x v="54"/>
    <x v="319"/>
    <x v="48"/>
    <x v="36"/>
    <x v="0"/>
    <x v="36"/>
    <x v="292"/>
    <x v="609"/>
    <x v="2"/>
    <x v="181"/>
    <x v="0"/>
    <x v="181"/>
    <x v="138"/>
    <x v="45"/>
    <x v="1"/>
    <x v="0"/>
  </r>
  <r>
    <x v="3"/>
    <x v="44"/>
    <x v="300"/>
    <x v="562"/>
    <x v="7"/>
    <x v="541"/>
    <x v="1"/>
    <x v="0"/>
    <x v="46"/>
    <x v="46"/>
    <x v="172"/>
    <x v="176"/>
    <x v="420"/>
    <x v="64"/>
    <x v="0"/>
    <x v="64"/>
    <x v="415"/>
    <x v="735"/>
    <x v="2"/>
    <x v="206"/>
    <x v="0"/>
    <x v="206"/>
    <x v="259"/>
    <x v="309"/>
    <x v="1"/>
    <x v="0"/>
  </r>
  <r>
    <x v="3"/>
    <x v="44"/>
    <x v="692"/>
    <x v="563"/>
    <x v="727"/>
    <x v="569"/>
    <x v="1"/>
    <x v="0"/>
    <x v="61"/>
    <x v="61"/>
    <x v="67"/>
    <x v="361"/>
    <x v="35"/>
    <x v="301"/>
    <x v="0"/>
    <x v="301"/>
    <x v="50"/>
    <x v="11"/>
    <x v="1"/>
    <x v="203"/>
    <x v="0"/>
    <x v="203"/>
    <x v="121"/>
    <x v="48"/>
    <x v="1"/>
    <x v="0"/>
  </r>
  <r>
    <x v="3"/>
    <x v="44"/>
    <x v="706"/>
    <x v="841"/>
    <x v="656"/>
    <x v="705"/>
    <x v="1"/>
    <x v="0"/>
    <x v="61"/>
    <x v="61"/>
    <x v="177"/>
    <x v="285"/>
    <x v="202"/>
    <x v="230"/>
    <x v="0"/>
    <x v="230"/>
    <x v="158"/>
    <x v="168"/>
    <x v="1"/>
    <x v="245"/>
    <x v="0"/>
    <x v="245"/>
    <x v="191"/>
    <x v="206"/>
    <x v="1"/>
    <x v="0"/>
  </r>
  <r>
    <x v="3"/>
    <x v="44"/>
    <x v="506"/>
    <x v="875"/>
    <x v="377"/>
    <x v="721"/>
    <x v="1"/>
    <x v="0"/>
    <x v="19"/>
    <x v="19"/>
    <x v="43"/>
    <x v="200"/>
    <x v="196"/>
    <x v="0"/>
    <x v="0"/>
    <x v="0"/>
    <x v="335"/>
    <x v="760"/>
    <x v="0"/>
    <x v="26"/>
    <x v="0"/>
    <x v="26"/>
    <x v="335"/>
    <x v="601"/>
    <x v="2"/>
    <x v="0"/>
  </r>
  <r>
    <x v="3"/>
    <x v="44"/>
    <x v="569"/>
    <x v="876"/>
    <x v="458"/>
    <x v="721"/>
    <x v="1"/>
    <x v="0"/>
    <x v="46"/>
    <x v="46"/>
    <x v="172"/>
    <x v="176"/>
    <x v="420"/>
    <x v="126"/>
    <x v="0"/>
    <x v="126"/>
    <x v="358"/>
    <x v="655"/>
    <x v="2"/>
    <x v="181"/>
    <x v="0"/>
    <x v="181"/>
    <x v="312"/>
    <x v="416"/>
    <x v="2"/>
    <x v="0"/>
  </r>
  <r>
    <x v="3"/>
    <x v="44"/>
    <x v="396"/>
    <x v="877"/>
    <x v="174"/>
    <x v="721"/>
    <x v="1"/>
    <x v="0"/>
    <x v="19"/>
    <x v="19"/>
    <x v="37"/>
    <x v="209"/>
    <x v="165"/>
    <x v="27"/>
    <x v="0"/>
    <x v="27"/>
    <x v="279"/>
    <x v="556"/>
    <x v="2"/>
    <x v="65"/>
    <x v="0"/>
    <x v="65"/>
    <x v="275"/>
    <x v="156"/>
    <x v="1"/>
    <x v="0"/>
  </r>
  <r>
    <x v="3"/>
    <x v="44"/>
    <x v="770"/>
    <x v="881"/>
    <x v="818"/>
    <x v="724"/>
    <x v="1"/>
    <x v="0"/>
    <x v="13"/>
    <x v="13"/>
    <x v="48"/>
    <x v="176"/>
    <x v="420"/>
    <x v="27"/>
    <x v="0"/>
    <x v="27"/>
    <x v="298"/>
    <x v="655"/>
    <x v="2"/>
    <x v="65"/>
    <x v="0"/>
    <x v="65"/>
    <x v="290"/>
    <x v="240"/>
    <x v="1"/>
    <x v="0"/>
  </r>
  <r>
    <x v="3"/>
    <x v="44"/>
    <x v="722"/>
    <x v="1022"/>
    <x v="757"/>
    <x v="805"/>
    <x v="1"/>
    <x v="0"/>
    <x v="8"/>
    <x v="8"/>
    <x v="67"/>
    <x v="131"/>
    <x v="649"/>
    <x v="36"/>
    <x v="0"/>
    <x v="36"/>
    <x v="311"/>
    <x v="668"/>
    <x v="2"/>
    <x v="65"/>
    <x v="0"/>
    <x v="65"/>
    <x v="312"/>
    <x v="416"/>
    <x v="2"/>
    <x v="0"/>
  </r>
  <r>
    <x v="3"/>
    <x v="44"/>
    <x v="982"/>
    <x v="1025"/>
    <x v="1233"/>
    <x v="810"/>
    <x v="1"/>
    <x v="0"/>
    <x v="36"/>
    <x v="36"/>
    <x v="120"/>
    <x v="176"/>
    <x v="420"/>
    <x v="64"/>
    <x v="0"/>
    <x v="64"/>
    <x v="358"/>
    <x v="703"/>
    <x v="2"/>
    <x v="97"/>
    <x v="0"/>
    <x v="97"/>
    <x v="366"/>
    <x v="596"/>
    <x v="2"/>
    <x v="1"/>
  </r>
  <r>
    <x v="3"/>
    <x v="44"/>
    <x v="983"/>
    <x v="1030"/>
    <x v="1163"/>
    <x v="812"/>
    <x v="1"/>
    <x v="0"/>
    <x v="61"/>
    <x v="61"/>
    <x v="247"/>
    <x v="145"/>
    <x v="502"/>
    <x v="294"/>
    <x v="0"/>
    <x v="294"/>
    <x v="166"/>
    <x v="240"/>
    <x v="1"/>
    <x v="209"/>
    <x v="0"/>
    <x v="209"/>
    <x v="413"/>
    <x v="591"/>
    <x v="2"/>
    <x v="0"/>
  </r>
  <r>
    <x v="3"/>
    <x v="44"/>
    <x v="329"/>
    <x v="1124"/>
    <x v="1"/>
    <x v="873"/>
    <x v="1"/>
    <x v="0"/>
    <x v="8"/>
    <x v="8"/>
    <x v="67"/>
    <x v="131"/>
    <x v="649"/>
    <x v="64"/>
    <x v="0"/>
    <x v="64"/>
    <x v="265"/>
    <x v="402"/>
    <x v="2"/>
    <x v="26"/>
    <x v="0"/>
    <x v="26"/>
    <x v="366"/>
    <x v="704"/>
    <x v="2"/>
    <x v="0"/>
  </r>
  <r>
    <x v="3"/>
    <x v="16"/>
    <x v="30"/>
    <x v="136"/>
    <x v="162"/>
    <x v="2"/>
    <x v="1"/>
    <x v="0"/>
    <x v="8"/>
    <x v="8"/>
    <x v="9"/>
    <x v="203"/>
    <x v="51"/>
    <x v="16"/>
    <x v="0"/>
    <x v="16"/>
    <x v="247"/>
    <x v="59"/>
    <x v="1"/>
    <x v="0"/>
    <x v="0"/>
    <x v="0"/>
    <x v="329"/>
    <x v="416"/>
    <x v="0"/>
    <x v="1"/>
  </r>
  <r>
    <x v="3"/>
    <x v="16"/>
    <x v="182"/>
    <x v="460"/>
    <x v="234"/>
    <x v="2"/>
    <x v="1"/>
    <x v="0"/>
    <x v="19"/>
    <x v="19"/>
    <x v="67"/>
    <x v="176"/>
    <x v="420"/>
    <x v="64"/>
    <x v="0"/>
    <x v="64"/>
    <x v="265"/>
    <x v="402"/>
    <x v="2"/>
    <x v="65"/>
    <x v="0"/>
    <x v="65"/>
    <x v="312"/>
    <x v="416"/>
    <x v="2"/>
    <x v="0"/>
  </r>
  <r>
    <x v="3"/>
    <x v="16"/>
    <x v="200"/>
    <x v="464"/>
    <x v="324"/>
    <x v="2"/>
    <x v="1"/>
    <x v="0"/>
    <x v="134"/>
    <x v="134"/>
    <x v="414"/>
    <x v="306"/>
    <x v="366"/>
    <x v="447"/>
    <x v="0"/>
    <x v="447"/>
    <x v="122"/>
    <x v="310"/>
    <x v="1"/>
    <x v="439"/>
    <x v="0"/>
    <x v="439"/>
    <x v="295"/>
    <x v="405"/>
    <x v="1"/>
    <x v="0"/>
  </r>
  <r>
    <x v="3"/>
    <x v="16"/>
    <x v="10"/>
    <x v="134"/>
    <x v="123"/>
    <x v="45"/>
    <x v="1"/>
    <x v="0"/>
    <x v="153"/>
    <x v="153"/>
    <x v="466"/>
    <x v="284"/>
    <x v="390"/>
    <x v="489"/>
    <x v="0"/>
    <x v="489"/>
    <x v="318"/>
    <x v="419"/>
    <x v="2"/>
    <x v="505"/>
    <x v="0"/>
    <x v="505"/>
    <x v="32"/>
    <x v="244"/>
    <x v="1"/>
    <x v="0"/>
  </r>
  <r>
    <x v="3"/>
    <x v="16"/>
    <x v="247"/>
    <x v="139"/>
    <x v="594"/>
    <x v="64"/>
    <x v="1"/>
    <x v="0"/>
    <x v="8"/>
    <x v="8"/>
    <x v="4"/>
    <x v="213"/>
    <x v="16"/>
    <x v="19"/>
    <x v="0"/>
    <x v="19"/>
    <x v="233"/>
    <x v="12"/>
    <x v="1"/>
    <x v="0"/>
    <x v="0"/>
    <x v="0"/>
    <x v="318"/>
    <x v="416"/>
    <x v="0"/>
    <x v="1"/>
  </r>
  <r>
    <x v="3"/>
    <x v="16"/>
    <x v="1075"/>
    <x v="142"/>
    <x v="876"/>
    <x v="64"/>
    <x v="1"/>
    <x v="0"/>
    <x v="77"/>
    <x v="77"/>
    <x v="212"/>
    <x v="326"/>
    <x v="175"/>
    <x v="308"/>
    <x v="0"/>
    <x v="308"/>
    <x v="101"/>
    <x v="119"/>
    <x v="1"/>
    <x v="259"/>
    <x v="0"/>
    <x v="259"/>
    <x v="222"/>
    <x v="281"/>
    <x v="1"/>
    <x v="0"/>
  </r>
  <r>
    <x v="3"/>
    <x v="16"/>
    <x v="1123"/>
    <x v="194"/>
    <x v="1091"/>
    <x v="71"/>
    <x v="1"/>
    <x v="0"/>
    <x v="121"/>
    <x v="121"/>
    <x v="420"/>
    <x v="39"/>
    <x v="570"/>
    <x v="388"/>
    <x v="0"/>
    <x v="388"/>
    <x v="478"/>
    <x v="660"/>
    <x v="2"/>
    <x v="396"/>
    <x v="0"/>
    <x v="396"/>
    <x v="524"/>
    <x v="641"/>
    <x v="2"/>
    <x v="0"/>
  </r>
  <r>
    <x v="3"/>
    <x v="16"/>
    <x v="38"/>
    <x v="135"/>
    <x v="154"/>
    <x v="132"/>
    <x v="1"/>
    <x v="0"/>
    <x v="23"/>
    <x v="23"/>
    <x v="31"/>
    <x v="239"/>
    <x v="84"/>
    <x v="27"/>
    <x v="0"/>
    <x v="27"/>
    <x v="265"/>
    <x v="402"/>
    <x v="2"/>
    <x v="137"/>
    <x v="0"/>
    <x v="137"/>
    <x v="169"/>
    <x v="33"/>
    <x v="1"/>
    <x v="0"/>
  </r>
  <r>
    <x v="3"/>
    <x v="16"/>
    <x v="18"/>
    <x v="132"/>
    <x v="94"/>
    <x v="142"/>
    <x v="1"/>
    <x v="0"/>
    <x v="127"/>
    <x v="127"/>
    <x v="390"/>
    <x v="345"/>
    <x v="309"/>
    <x v="416"/>
    <x v="0"/>
    <x v="416"/>
    <x v="245"/>
    <x v="388"/>
    <x v="1"/>
    <x v="437"/>
    <x v="0"/>
    <x v="437"/>
    <x v="91"/>
    <x v="277"/>
    <x v="1"/>
    <x v="0"/>
  </r>
  <r>
    <x v="3"/>
    <x v="16"/>
    <x v="1083"/>
    <x v="141"/>
    <x v="850"/>
    <x v="142"/>
    <x v="1"/>
    <x v="0"/>
    <x v="46"/>
    <x v="46"/>
    <x v="82"/>
    <x v="301"/>
    <x v="87"/>
    <x v="126"/>
    <x v="0"/>
    <x v="126"/>
    <x v="194"/>
    <x v="128"/>
    <x v="1"/>
    <x v="179"/>
    <x v="0"/>
    <x v="179"/>
    <x v="169"/>
    <x v="98"/>
    <x v="1"/>
    <x v="0"/>
  </r>
  <r>
    <x v="3"/>
    <x v="16"/>
    <x v="269"/>
    <x v="140"/>
    <x v="627"/>
    <x v="157"/>
    <x v="1"/>
    <x v="0"/>
    <x v="8"/>
    <x v="8"/>
    <x v="5"/>
    <x v="211"/>
    <x v="21"/>
    <x v="187"/>
    <x v="0"/>
    <x v="187"/>
    <x v="81"/>
    <x v="1"/>
    <x v="1"/>
    <x v="11"/>
    <x v="0"/>
    <x v="11"/>
    <x v="302"/>
    <x v="87"/>
    <x v="1"/>
    <x v="0"/>
  </r>
  <r>
    <x v="3"/>
    <x v="16"/>
    <x v="425"/>
    <x v="461"/>
    <x v="238"/>
    <x v="253"/>
    <x v="1"/>
    <x v="0"/>
    <x v="23"/>
    <x v="23"/>
    <x v="54"/>
    <x v="213"/>
    <x v="186"/>
    <x v="118"/>
    <x v="0"/>
    <x v="118"/>
    <x v="172"/>
    <x v="65"/>
    <x v="1"/>
    <x v="81"/>
    <x v="0"/>
    <x v="81"/>
    <x v="272"/>
    <x v="186"/>
    <x v="1"/>
    <x v="1"/>
  </r>
  <r>
    <x v="3"/>
    <x v="16"/>
    <x v="357"/>
    <x v="138"/>
    <x v="226"/>
    <x v="258"/>
    <x v="1"/>
    <x v="0"/>
    <x v="46"/>
    <x v="46"/>
    <x v="137"/>
    <x v="235"/>
    <x v="260"/>
    <x v="179"/>
    <x v="0"/>
    <x v="179"/>
    <x v="190"/>
    <x v="193"/>
    <x v="1"/>
    <x v="205"/>
    <x v="0"/>
    <x v="205"/>
    <x v="200"/>
    <x v="187"/>
    <x v="1"/>
    <x v="0"/>
  </r>
  <r>
    <x v="3"/>
    <x v="16"/>
    <x v="592"/>
    <x v="468"/>
    <x v="541"/>
    <x v="320"/>
    <x v="1"/>
    <x v="0"/>
    <x v="48"/>
    <x v="48"/>
    <x v="165"/>
    <x v="208"/>
    <x v="349"/>
    <x v="201"/>
    <x v="0"/>
    <x v="201"/>
    <x v="197"/>
    <x v="228"/>
    <x v="1"/>
    <x v="188"/>
    <x v="0"/>
    <x v="188"/>
    <x v="285"/>
    <x v="357"/>
    <x v="1"/>
    <x v="0"/>
  </r>
  <r>
    <x v="3"/>
    <x v="16"/>
    <x v="593"/>
    <x v="469"/>
    <x v="549"/>
    <x v="330"/>
    <x v="1"/>
    <x v="0"/>
    <x v="13"/>
    <x v="13"/>
    <x v="4"/>
    <x v="235"/>
    <x v="9"/>
    <x v="1"/>
    <x v="0"/>
    <x v="1"/>
    <x v="266"/>
    <x v="583"/>
    <x v="2"/>
    <x v="112"/>
    <x v="0"/>
    <x v="112"/>
    <x v="168"/>
    <x v="1"/>
    <x v="1"/>
    <x v="1"/>
  </r>
  <r>
    <x v="3"/>
    <x v="16"/>
    <x v="807"/>
    <x v="143"/>
    <x v="911"/>
    <x v="406"/>
    <x v="1"/>
    <x v="0"/>
    <x v="23"/>
    <x v="23"/>
    <x v="62"/>
    <x v="200"/>
    <x v="242"/>
    <x v="122"/>
    <x v="0"/>
    <x v="122"/>
    <x v="174"/>
    <x v="79"/>
    <x v="1"/>
    <x v="35"/>
    <x v="0"/>
    <x v="35"/>
    <x v="350"/>
    <x v="643"/>
    <x v="2"/>
    <x v="0"/>
  </r>
  <r>
    <x v="3"/>
    <x v="16"/>
    <x v="375"/>
    <x v="137"/>
    <x v="195"/>
    <x v="428"/>
    <x v="1"/>
    <x v="0"/>
    <x v="8"/>
    <x v="8"/>
    <x v="16"/>
    <x v="193"/>
    <x v="165"/>
    <x v="33"/>
    <x v="0"/>
    <x v="33"/>
    <x v="238"/>
    <x v="94"/>
    <x v="1"/>
    <x v="2"/>
    <x v="0"/>
    <x v="2"/>
    <x v="342"/>
    <x v="765"/>
    <x v="2"/>
    <x v="0"/>
  </r>
  <r>
    <x v="3"/>
    <x v="16"/>
    <x v="299"/>
    <x v="133"/>
    <x v="105"/>
    <x v="460"/>
    <x v="0"/>
    <x v="0"/>
    <x v="0"/>
    <x v="0"/>
    <x v="0"/>
    <x v="176"/>
    <x v="673"/>
    <x v="0"/>
    <x v="0"/>
    <x v="0"/>
    <x v="265"/>
    <x v="760"/>
    <x v="0"/>
    <x v="61"/>
    <x v="0"/>
    <x v="61"/>
    <x v="223"/>
    <x v="0"/>
    <x v="1"/>
    <x v="0"/>
  </r>
  <r>
    <x v="3"/>
    <x v="16"/>
    <x v="809"/>
    <x v="144"/>
    <x v="913"/>
    <x v="468"/>
    <x v="1"/>
    <x v="0"/>
    <x v="8"/>
    <x v="8"/>
    <x v="35"/>
    <x v="167"/>
    <x v="535"/>
    <x v="27"/>
    <x v="0"/>
    <x v="27"/>
    <x v="273"/>
    <x v="517"/>
    <x v="2"/>
    <x v="0"/>
    <x v="0"/>
    <x v="0"/>
    <x v="370"/>
    <x v="416"/>
    <x v="0"/>
    <x v="0"/>
  </r>
  <r>
    <x v="3"/>
    <x v="16"/>
    <x v="862"/>
    <x v="192"/>
    <x v="917"/>
    <x v="499"/>
    <x v="1"/>
    <x v="0"/>
    <x v="59"/>
    <x v="59"/>
    <x v="169"/>
    <x v="281"/>
    <x v="210"/>
    <x v="161"/>
    <x v="0"/>
    <x v="161"/>
    <x v="290"/>
    <x v="465"/>
    <x v="2"/>
    <x v="231"/>
    <x v="0"/>
    <x v="231"/>
    <x v="203"/>
    <x v="216"/>
    <x v="1"/>
    <x v="0"/>
  </r>
  <r>
    <x v="3"/>
    <x v="16"/>
    <x v="458"/>
    <x v="463"/>
    <x v="306"/>
    <x v="507"/>
    <x v="1"/>
    <x v="0"/>
    <x v="126"/>
    <x v="126"/>
    <x v="423"/>
    <x v="70"/>
    <x v="522"/>
    <x v="412"/>
    <x v="0"/>
    <x v="412"/>
    <x v="459"/>
    <x v="616"/>
    <x v="2"/>
    <x v="432"/>
    <x v="0"/>
    <x v="432"/>
    <x v="435"/>
    <x v="483"/>
    <x v="2"/>
    <x v="0"/>
  </r>
  <r>
    <x v="3"/>
    <x v="16"/>
    <x v="868"/>
    <x v="193"/>
    <x v="953"/>
    <x v="572"/>
    <x v="1"/>
    <x v="0"/>
    <x v="27"/>
    <x v="27"/>
    <x v="48"/>
    <x v="239"/>
    <x v="122"/>
    <x v="97"/>
    <x v="0"/>
    <x v="97"/>
    <x v="192"/>
    <x v="83"/>
    <x v="1"/>
    <x v="196"/>
    <x v="0"/>
    <x v="196"/>
    <x v="115"/>
    <x v="31"/>
    <x v="1"/>
    <x v="1"/>
  </r>
  <r>
    <x v="3"/>
    <x v="16"/>
    <x v="562"/>
    <x v="465"/>
    <x v="448"/>
    <x v="595"/>
    <x v="1"/>
    <x v="0"/>
    <x v="23"/>
    <x v="23"/>
    <x v="94"/>
    <x v="155"/>
    <x v="538"/>
    <x v="85"/>
    <x v="0"/>
    <x v="85"/>
    <x v="273"/>
    <x v="450"/>
    <x v="2"/>
    <x v="32"/>
    <x v="0"/>
    <x v="32"/>
    <x v="389"/>
    <x v="729"/>
    <x v="2"/>
    <x v="0"/>
  </r>
  <r>
    <x v="3"/>
    <x v="16"/>
    <x v="563"/>
    <x v="466"/>
    <x v="452"/>
    <x v="597"/>
    <x v="1"/>
    <x v="0"/>
    <x v="42"/>
    <x v="42"/>
    <x v="208"/>
    <x v="82"/>
    <x v="616"/>
    <x v="156"/>
    <x v="0"/>
    <x v="156"/>
    <x v="369"/>
    <x v="645"/>
    <x v="2"/>
    <x v="26"/>
    <x v="0"/>
    <x v="26"/>
    <x v="485"/>
    <x v="774"/>
    <x v="2"/>
    <x v="0"/>
  </r>
  <r>
    <x v="3"/>
    <x v="16"/>
    <x v="432"/>
    <x v="462"/>
    <x v="243"/>
    <x v="628"/>
    <x v="1"/>
    <x v="0"/>
    <x v="169"/>
    <x v="169"/>
    <x v="490"/>
    <x v="278"/>
    <x v="399"/>
    <x v="514"/>
    <x v="0"/>
    <x v="514"/>
    <x v="370"/>
    <x v="437"/>
    <x v="2"/>
    <x v="506"/>
    <x v="0"/>
    <x v="506"/>
    <x v="377"/>
    <x v="429"/>
    <x v="2"/>
    <x v="0"/>
  </r>
  <r>
    <x v="3"/>
    <x v="16"/>
    <x v="616"/>
    <x v="467"/>
    <x v="519"/>
    <x v="634"/>
    <x v="1"/>
    <x v="0"/>
    <x v="66"/>
    <x v="66"/>
    <x v="262"/>
    <x v="148"/>
    <x v="480"/>
    <x v="227"/>
    <x v="0"/>
    <x v="227"/>
    <x v="361"/>
    <x v="579"/>
    <x v="2"/>
    <x v="286"/>
    <x v="0"/>
    <x v="286"/>
    <x v="278"/>
    <x v="375"/>
    <x v="1"/>
    <x v="0"/>
  </r>
  <r>
    <x v="3"/>
    <x v="16"/>
    <x v="961"/>
    <x v="145"/>
    <x v="1234"/>
    <x v="647"/>
    <x v="1"/>
    <x v="0"/>
    <x v="8"/>
    <x v="8"/>
    <x v="0"/>
    <x v="218"/>
    <x v="0"/>
    <x v="0"/>
    <x v="0"/>
    <x v="0"/>
    <x v="265"/>
    <x v="760"/>
    <x v="0"/>
    <x v="0"/>
    <x v="0"/>
    <x v="0"/>
    <x v="312"/>
    <x v="416"/>
    <x v="0"/>
    <x v="1"/>
  </r>
  <r>
    <x v="3"/>
    <x v="16"/>
    <x v="973"/>
    <x v="934"/>
    <x v="1145"/>
    <x v="760"/>
    <x v="1"/>
    <x v="0"/>
    <x v="48"/>
    <x v="48"/>
    <x v="48"/>
    <x v="331"/>
    <x v="36"/>
    <x v="129"/>
    <x v="0"/>
    <x v="129"/>
    <x v="149"/>
    <x v="41"/>
    <x v="1"/>
    <x v="239"/>
    <x v="0"/>
    <x v="239"/>
    <x v="87"/>
    <x v="23"/>
    <x v="1"/>
    <x v="0"/>
  </r>
  <r>
    <x v="3"/>
    <x v="16"/>
    <x v="316"/>
    <x v="973"/>
    <x v="124"/>
    <x v="781"/>
    <x v="1"/>
    <x v="0"/>
    <x v="19"/>
    <x v="19"/>
    <x v="0"/>
    <x v="258"/>
    <x v="0"/>
    <x v="0"/>
    <x v="0"/>
    <x v="0"/>
    <x v="265"/>
    <x v="760"/>
    <x v="0"/>
    <x v="42"/>
    <x v="0"/>
    <x v="42"/>
    <x v="246"/>
    <x v="0"/>
    <x v="1"/>
    <x v="1"/>
  </r>
  <r>
    <x v="3"/>
    <x v="16"/>
    <x v="979"/>
    <x v="1008"/>
    <x v="1146"/>
    <x v="801"/>
    <x v="1"/>
    <x v="0"/>
    <x v="36"/>
    <x v="36"/>
    <x v="110"/>
    <x v="197"/>
    <x v="348"/>
    <x v="102"/>
    <x v="0"/>
    <x v="102"/>
    <x v="292"/>
    <x v="512"/>
    <x v="2"/>
    <x v="141"/>
    <x v="0"/>
    <x v="141"/>
    <x v="272"/>
    <x v="280"/>
    <x v="1"/>
    <x v="0"/>
  </r>
  <r>
    <x v="3"/>
    <x v="16"/>
    <x v="777"/>
    <x v="1021"/>
    <x v="796"/>
    <x v="805"/>
    <x v="1"/>
    <x v="0"/>
    <x v="66"/>
    <x v="66"/>
    <x v="326"/>
    <x v="42"/>
    <x v="622"/>
    <x v="335"/>
    <x v="0"/>
    <x v="335"/>
    <x v="291"/>
    <x v="427"/>
    <x v="2"/>
    <x v="230"/>
    <x v="0"/>
    <x v="230"/>
    <x v="499"/>
    <x v="702"/>
    <x v="2"/>
    <x v="0"/>
  </r>
  <r>
    <x v="3"/>
    <x v="16"/>
    <x v="409"/>
    <x v="1046"/>
    <x v="190"/>
    <x v="820"/>
    <x v="1"/>
    <x v="0"/>
    <x v="23"/>
    <x v="23"/>
    <x v="74"/>
    <x v="186"/>
    <x v="365"/>
    <x v="87"/>
    <x v="0"/>
    <x v="87"/>
    <x v="239"/>
    <x v="242"/>
    <x v="1"/>
    <x v="64"/>
    <x v="0"/>
    <x v="64"/>
    <x v="331"/>
    <x v="522"/>
    <x v="2"/>
    <x v="0"/>
  </r>
  <r>
    <x v="3"/>
    <x v="16"/>
    <x v="832"/>
    <x v="1078"/>
    <x v="898"/>
    <x v="840"/>
    <x v="0"/>
    <x v="0"/>
    <x v="0"/>
    <x v="0"/>
    <x v="0"/>
    <x v="176"/>
    <x v="673"/>
    <x v="0"/>
    <x v="0"/>
    <x v="0"/>
    <x v="265"/>
    <x v="760"/>
    <x v="0"/>
    <x v="66"/>
    <x v="0"/>
    <x v="66"/>
    <x v="216"/>
    <x v="0"/>
    <x v="1"/>
    <x v="0"/>
  </r>
  <r>
    <x v="3"/>
    <x v="16"/>
    <x v="1163"/>
    <x v="1085"/>
    <x v="419"/>
    <x v="846"/>
    <x v="1"/>
    <x v="0"/>
    <x v="19"/>
    <x v="19"/>
    <x v="0"/>
    <x v="258"/>
    <x v="0"/>
    <x v="0"/>
    <x v="0"/>
    <x v="0"/>
    <x v="265"/>
    <x v="760"/>
    <x v="0"/>
    <x v="113"/>
    <x v="0"/>
    <x v="113"/>
    <x v="163"/>
    <x v="0"/>
    <x v="1"/>
    <x v="0"/>
  </r>
  <r>
    <x v="3"/>
    <x v="16"/>
    <x v="325"/>
    <x v="1095"/>
    <x v="68"/>
    <x v="853"/>
    <x v="1"/>
    <x v="0"/>
    <x v="153"/>
    <x v="153"/>
    <x v="474"/>
    <x v="73"/>
    <x v="482"/>
    <x v="511"/>
    <x v="0"/>
    <x v="511"/>
    <x v="48"/>
    <x v="262"/>
    <x v="1"/>
    <x v="442"/>
    <x v="0"/>
    <x v="442"/>
    <x v="553"/>
    <x v="680"/>
    <x v="2"/>
    <x v="0"/>
  </r>
  <r>
    <x v="3"/>
    <x v="16"/>
    <x v="996"/>
    <x v="1115"/>
    <x v="1179"/>
    <x v="870"/>
    <x v="1"/>
    <x v="0"/>
    <x v="46"/>
    <x v="46"/>
    <x v="190"/>
    <x v="137"/>
    <x v="535"/>
    <x v="142"/>
    <x v="0"/>
    <x v="142"/>
    <x v="358"/>
    <x v="643"/>
    <x v="2"/>
    <x v="137"/>
    <x v="0"/>
    <x v="137"/>
    <x v="416"/>
    <x v="661"/>
    <x v="2"/>
    <x v="0"/>
  </r>
  <r>
    <x v="3"/>
    <x v="16"/>
    <x v="651"/>
    <x v="1128"/>
    <x v="612"/>
    <x v="875"/>
    <x v="1"/>
    <x v="0"/>
    <x v="40"/>
    <x v="40"/>
    <x v="131"/>
    <x v="176"/>
    <x v="420"/>
    <x v="197"/>
    <x v="0"/>
    <x v="197"/>
    <x v="152"/>
    <x v="135"/>
    <x v="1"/>
    <x v="131"/>
    <x v="0"/>
    <x v="131"/>
    <x v="343"/>
    <x v="502"/>
    <x v="2"/>
    <x v="0"/>
  </r>
  <r>
    <x v="3"/>
    <x v="16"/>
    <x v="339"/>
    <x v="1175"/>
    <x v="20"/>
    <x v="905"/>
    <x v="0"/>
    <x v="0"/>
    <x v="0"/>
    <x v="0"/>
    <x v="0"/>
    <x v="176"/>
    <x v="673"/>
    <x v="0"/>
    <x v="0"/>
    <x v="0"/>
    <x v="265"/>
    <x v="760"/>
    <x v="0"/>
    <x v="54"/>
    <x v="0"/>
    <x v="54"/>
    <x v="232"/>
    <x v="0"/>
    <x v="1"/>
    <x v="0"/>
  </r>
  <r>
    <x v="3"/>
    <x v="16"/>
    <x v="785"/>
    <x v="1196"/>
    <x v="789"/>
    <x v="912"/>
    <x v="1"/>
    <x v="0"/>
    <x v="86"/>
    <x v="86"/>
    <x v="360"/>
    <x v="53"/>
    <x v="592"/>
    <x v="354"/>
    <x v="0"/>
    <x v="354"/>
    <x v="383"/>
    <x v="527"/>
    <x v="2"/>
    <x v="341"/>
    <x v="0"/>
    <x v="341"/>
    <x v="458"/>
    <x v="569"/>
    <x v="2"/>
    <x v="0"/>
  </r>
  <r>
    <x v="3"/>
    <x v="16"/>
    <x v="740"/>
    <x v="1218"/>
    <x v="624"/>
    <x v="921"/>
    <x v="1"/>
    <x v="0"/>
    <x v="36"/>
    <x v="36"/>
    <x v="91"/>
    <x v="230"/>
    <x v="208"/>
    <x v="152"/>
    <x v="0"/>
    <x v="152"/>
    <x v="155"/>
    <x v="93"/>
    <x v="1"/>
    <x v="107"/>
    <x v="0"/>
    <x v="107"/>
    <x v="290"/>
    <x v="318"/>
    <x v="1"/>
    <x v="0"/>
  </r>
  <r>
    <x v="3"/>
    <x v="16"/>
    <x v="1008"/>
    <x v="1221"/>
    <x v="1170"/>
    <x v="923"/>
    <x v="1"/>
    <x v="0"/>
    <x v="32"/>
    <x v="32"/>
    <x v="97"/>
    <x v="197"/>
    <x v="336"/>
    <x v="114"/>
    <x v="0"/>
    <x v="114"/>
    <x v="239"/>
    <x v="268"/>
    <x v="1"/>
    <x v="119"/>
    <x v="0"/>
    <x v="119"/>
    <x v="278"/>
    <x v="280"/>
    <x v="1"/>
    <x v="0"/>
  </r>
  <r>
    <x v="3"/>
    <x v="16"/>
    <x v="629"/>
    <x v="1228"/>
    <x v="569"/>
    <x v="927"/>
    <x v="1"/>
    <x v="0"/>
    <x v="36"/>
    <x v="36"/>
    <x v="115"/>
    <x v="186"/>
    <x v="381"/>
    <x v="95"/>
    <x v="0"/>
    <x v="95"/>
    <x v="311"/>
    <x v="583"/>
    <x v="2"/>
    <x v="144"/>
    <x v="0"/>
    <x v="144"/>
    <x v="278"/>
    <x v="306"/>
    <x v="1"/>
    <x v="0"/>
  </r>
  <r>
    <x v="3"/>
    <x v="16"/>
    <x v="419"/>
    <x v="1266"/>
    <x v="224"/>
    <x v="947"/>
    <x v="1"/>
    <x v="0"/>
    <x v="27"/>
    <x v="27"/>
    <x v="104"/>
    <x v="161"/>
    <x v="511"/>
    <x v="96"/>
    <x v="0"/>
    <x v="96"/>
    <x v="281"/>
    <x v="479"/>
    <x v="2"/>
    <x v="65"/>
    <x v="0"/>
    <x v="65"/>
    <x v="375"/>
    <x v="667"/>
    <x v="2"/>
    <x v="0"/>
  </r>
  <r>
    <x v="3"/>
    <x v="4"/>
    <x v="1135"/>
    <x v="54"/>
    <x v="1070"/>
    <x v="106"/>
    <x v="1"/>
    <x v="0"/>
    <x v="61"/>
    <x v="61"/>
    <x v="249"/>
    <x v="135"/>
    <x v="520"/>
    <x v="149"/>
    <x v="0"/>
    <x v="149"/>
    <x v="428"/>
    <x v="702"/>
    <x v="2"/>
    <x v="227"/>
    <x v="0"/>
    <x v="227"/>
    <x v="395"/>
    <x v="550"/>
    <x v="2"/>
    <x v="0"/>
  </r>
  <r>
    <x v="3"/>
    <x v="4"/>
    <x v="195"/>
    <x v="53"/>
    <x v="309"/>
    <x v="148"/>
    <x v="1"/>
    <x v="0"/>
    <x v="92"/>
    <x v="92"/>
    <x v="318"/>
    <x v="267"/>
    <x v="342"/>
    <x v="402"/>
    <x v="0"/>
    <x v="402"/>
    <x v="51"/>
    <x v="108"/>
    <x v="1"/>
    <x v="274"/>
    <x v="0"/>
    <x v="274"/>
    <x v="449"/>
    <x v="610"/>
    <x v="2"/>
    <x v="0"/>
  </r>
  <r>
    <x v="3"/>
    <x v="4"/>
    <x v="1056"/>
    <x v="1059"/>
    <x v="1297"/>
    <x v="828"/>
    <x v="0"/>
    <x v="0"/>
    <x v="0"/>
    <x v="0"/>
    <x v="0"/>
    <x v="176"/>
    <x v="673"/>
    <x v="0"/>
    <x v="0"/>
    <x v="0"/>
    <x v="265"/>
    <x v="760"/>
    <x v="0"/>
    <x v="0"/>
    <x v="0"/>
    <x v="0"/>
    <x v="312"/>
    <x v="416"/>
    <x v="0"/>
    <x v="0"/>
  </r>
  <r>
    <x v="3"/>
    <x v="4"/>
    <x v="1000"/>
    <x v="1152"/>
    <x v="1094"/>
    <x v="888"/>
    <x v="1"/>
    <x v="0"/>
    <x v="60"/>
    <x v="60"/>
    <x v="172"/>
    <x v="283"/>
    <x v="205"/>
    <x v="191"/>
    <x v="0"/>
    <x v="191"/>
    <x v="226"/>
    <x v="295"/>
    <x v="1"/>
    <x v="316"/>
    <x v="0"/>
    <x v="316"/>
    <x v="86"/>
    <x v="106"/>
    <x v="1"/>
    <x v="0"/>
  </r>
  <r>
    <x v="3"/>
    <x v="4"/>
    <x v="585"/>
    <x v="1233"/>
    <x v="449"/>
    <x v="931"/>
    <x v="1"/>
    <x v="0"/>
    <x v="53"/>
    <x v="53"/>
    <x v="205"/>
    <x v="176"/>
    <x v="420"/>
    <x v="78"/>
    <x v="0"/>
    <x v="78"/>
    <x v="429"/>
    <x v="735"/>
    <x v="2"/>
    <x v="197"/>
    <x v="0"/>
    <x v="197"/>
    <x v="355"/>
    <x v="490"/>
    <x v="2"/>
    <x v="0"/>
  </r>
  <r>
    <x v="3"/>
    <x v="48"/>
    <x v="188"/>
    <x v="421"/>
    <x v="291"/>
    <x v="4"/>
    <x v="1"/>
    <x v="0"/>
    <x v="23"/>
    <x v="23"/>
    <x v="104"/>
    <x v="137"/>
    <x v="584"/>
    <x v="3"/>
    <x v="0"/>
    <x v="3"/>
    <x v="394"/>
    <x v="759"/>
    <x v="2"/>
    <x v="36"/>
    <x v="0"/>
    <x v="36"/>
    <x v="402"/>
    <x v="733"/>
    <x v="2"/>
    <x v="1"/>
  </r>
  <r>
    <x v="3"/>
    <x v="48"/>
    <x v="189"/>
    <x v="422"/>
    <x v="301"/>
    <x v="8"/>
    <x v="1"/>
    <x v="0"/>
    <x v="153"/>
    <x v="153"/>
    <x v="470"/>
    <x v="176"/>
    <x v="420"/>
    <x v="503"/>
    <x v="0"/>
    <x v="503"/>
    <x v="98"/>
    <x v="318"/>
    <x v="1"/>
    <x v="472"/>
    <x v="0"/>
    <x v="472"/>
    <x v="493"/>
    <x v="509"/>
    <x v="2"/>
    <x v="0"/>
  </r>
  <r>
    <x v="3"/>
    <x v="48"/>
    <x v="1091"/>
    <x v="426"/>
    <x v="960"/>
    <x v="52"/>
    <x v="1"/>
    <x v="0"/>
    <x v="61"/>
    <x v="61"/>
    <x v="120"/>
    <x v="331"/>
    <x v="97"/>
    <x v="187"/>
    <x v="0"/>
    <x v="187"/>
    <x v="152"/>
    <x v="123"/>
    <x v="1"/>
    <x v="267"/>
    <x v="0"/>
    <x v="267"/>
    <x v="98"/>
    <x v="82"/>
    <x v="1"/>
    <x v="0"/>
  </r>
  <r>
    <x v="3"/>
    <x v="48"/>
    <x v="192"/>
    <x v="423"/>
    <x v="321"/>
    <x v="103"/>
    <x v="1"/>
    <x v="0"/>
    <x v="23"/>
    <x v="23"/>
    <x v="67"/>
    <x v="197"/>
    <x v="281"/>
    <x v="0"/>
    <x v="0"/>
    <x v="0"/>
    <x v="358"/>
    <x v="760"/>
    <x v="0"/>
    <x v="55"/>
    <x v="0"/>
    <x v="55"/>
    <x v="327"/>
    <x v="514"/>
    <x v="2"/>
    <x v="1"/>
  </r>
  <r>
    <x v="3"/>
    <x v="48"/>
    <x v="849"/>
    <x v="425"/>
    <x v="925"/>
    <x v="351"/>
    <x v="1"/>
    <x v="0"/>
    <x v="19"/>
    <x v="19"/>
    <x v="31"/>
    <x v="218"/>
    <x v="122"/>
    <x v="64"/>
    <x v="0"/>
    <x v="64"/>
    <x v="214"/>
    <x v="84"/>
    <x v="1"/>
    <x v="97"/>
    <x v="0"/>
    <x v="97"/>
    <x v="219"/>
    <x v="65"/>
    <x v="1"/>
    <x v="0"/>
  </r>
  <r>
    <x v="3"/>
    <x v="48"/>
    <x v="367"/>
    <x v="420"/>
    <x v="211"/>
    <x v="372"/>
    <x v="1"/>
    <x v="0"/>
    <x v="36"/>
    <x v="36"/>
    <x v="0"/>
    <x v="313"/>
    <x v="0"/>
    <x v="72"/>
    <x v="0"/>
    <x v="72"/>
    <x v="162"/>
    <x v="0"/>
    <x v="1"/>
    <x v="70"/>
    <x v="0"/>
    <x v="70"/>
    <x v="208"/>
    <x v="0"/>
    <x v="1"/>
    <x v="0"/>
  </r>
  <r>
    <x v="3"/>
    <x v="48"/>
    <x v="672"/>
    <x v="424"/>
    <x v="714"/>
    <x v="398"/>
    <x v="1"/>
    <x v="0"/>
    <x v="94"/>
    <x v="94"/>
    <x v="67"/>
    <x v="418"/>
    <x v="13"/>
    <x v="327"/>
    <x v="0"/>
    <x v="327"/>
    <x v="38"/>
    <x v="8"/>
    <x v="1"/>
    <x v="354"/>
    <x v="0"/>
    <x v="354"/>
    <x v="38"/>
    <x v="11"/>
    <x v="1"/>
    <x v="0"/>
  </r>
  <r>
    <x v="3"/>
    <x v="48"/>
    <x v="944"/>
    <x v="572"/>
    <x v="1061"/>
    <x v="528"/>
    <x v="1"/>
    <x v="0"/>
    <x v="19"/>
    <x v="19"/>
    <x v="0"/>
    <x v="258"/>
    <x v="0"/>
    <x v="64"/>
    <x v="0"/>
    <x v="64"/>
    <x v="172"/>
    <x v="0"/>
    <x v="1"/>
    <x v="65"/>
    <x v="0"/>
    <x v="65"/>
    <x v="219"/>
    <x v="0"/>
    <x v="1"/>
    <x v="0"/>
  </r>
  <r>
    <x v="3"/>
    <x v="48"/>
    <x v="945"/>
    <x v="571"/>
    <x v="1025"/>
    <x v="535"/>
    <x v="1"/>
    <x v="0"/>
    <x v="27"/>
    <x v="27"/>
    <x v="0"/>
    <x v="288"/>
    <x v="0"/>
    <x v="70"/>
    <x v="0"/>
    <x v="70"/>
    <x v="165"/>
    <x v="0"/>
    <x v="1"/>
    <x v="44"/>
    <x v="0"/>
    <x v="44"/>
    <x v="243"/>
    <x v="0"/>
    <x v="1"/>
    <x v="0"/>
  </r>
  <r>
    <x v="3"/>
    <x v="48"/>
    <x v="949"/>
    <x v="427"/>
    <x v="1152"/>
    <x v="552"/>
    <x v="1"/>
    <x v="0"/>
    <x v="120"/>
    <x v="120"/>
    <x v="395"/>
    <x v="155"/>
    <x v="444"/>
    <x v="409"/>
    <x v="0"/>
    <x v="409"/>
    <x v="350"/>
    <x v="470"/>
    <x v="2"/>
    <x v="384"/>
    <x v="0"/>
    <x v="384"/>
    <x v="500"/>
    <x v="608"/>
    <x v="2"/>
    <x v="0"/>
  </r>
  <r>
    <x v="3"/>
    <x v="48"/>
    <x v="866"/>
    <x v="570"/>
    <x v="961"/>
    <x v="557"/>
    <x v="1"/>
    <x v="0"/>
    <x v="8"/>
    <x v="8"/>
    <x v="67"/>
    <x v="131"/>
    <x v="649"/>
    <x v="0"/>
    <x v="0"/>
    <x v="0"/>
    <x v="358"/>
    <x v="760"/>
    <x v="0"/>
    <x v="290"/>
    <x v="0"/>
    <x v="290"/>
    <x v="67"/>
    <x v="24"/>
    <x v="1"/>
    <x v="1"/>
  </r>
  <r>
    <x v="3"/>
    <x v="48"/>
    <x v="390"/>
    <x v="569"/>
    <x v="191"/>
    <x v="649"/>
    <x v="1"/>
    <x v="0"/>
    <x v="23"/>
    <x v="23"/>
    <x v="48"/>
    <x v="218"/>
    <x v="165"/>
    <x v="27"/>
    <x v="0"/>
    <x v="27"/>
    <x v="298"/>
    <x v="655"/>
    <x v="2"/>
    <x v="26"/>
    <x v="0"/>
    <x v="26"/>
    <x v="343"/>
    <x v="640"/>
    <x v="2"/>
    <x v="0"/>
  </r>
  <r>
    <x v="3"/>
    <x v="48"/>
    <x v="307"/>
    <x v="834"/>
    <x v="95"/>
    <x v="694"/>
    <x v="1"/>
    <x v="0"/>
    <x v="32"/>
    <x v="32"/>
    <x v="115"/>
    <x v="161"/>
    <x v="506"/>
    <x v="95"/>
    <x v="0"/>
    <x v="95"/>
    <x v="311"/>
    <x v="583"/>
    <x v="2"/>
    <x v="119"/>
    <x v="0"/>
    <x v="119"/>
    <x v="312"/>
    <x v="416"/>
    <x v="2"/>
    <x v="0"/>
  </r>
  <r>
    <x v="3"/>
    <x v="48"/>
    <x v="309"/>
    <x v="840"/>
    <x v="112"/>
    <x v="704"/>
    <x v="1"/>
    <x v="0"/>
    <x v="51"/>
    <x v="51"/>
    <x v="75"/>
    <x v="326"/>
    <x v="66"/>
    <x v="143"/>
    <x v="0"/>
    <x v="143"/>
    <x v="151"/>
    <x v="73"/>
    <x v="1"/>
    <x v="195"/>
    <x v="0"/>
    <x v="195"/>
    <x v="137"/>
    <x v="67"/>
    <x v="1"/>
    <x v="0"/>
  </r>
  <r>
    <x v="3"/>
    <x v="48"/>
    <x v="966"/>
    <x v="860"/>
    <x v="1167"/>
    <x v="712"/>
    <x v="1"/>
    <x v="0"/>
    <x v="19"/>
    <x v="19"/>
    <x v="67"/>
    <x v="176"/>
    <x v="420"/>
    <x v="27"/>
    <x v="0"/>
    <x v="27"/>
    <x v="321"/>
    <x v="703"/>
    <x v="2"/>
    <x v="62"/>
    <x v="0"/>
    <x v="62"/>
    <x v="316"/>
    <x v="445"/>
    <x v="2"/>
    <x v="1"/>
  </r>
  <r>
    <x v="3"/>
    <x v="48"/>
    <x v="395"/>
    <x v="868"/>
    <x v="185"/>
    <x v="717"/>
    <x v="1"/>
    <x v="0"/>
    <x v="56"/>
    <x v="56"/>
    <x v="237"/>
    <x v="131"/>
    <x v="535"/>
    <x v="249"/>
    <x v="0"/>
    <x v="249"/>
    <x v="239"/>
    <x v="350"/>
    <x v="1"/>
    <x v="215"/>
    <x v="0"/>
    <x v="215"/>
    <x v="383"/>
    <x v="540"/>
    <x v="2"/>
    <x v="0"/>
  </r>
  <r>
    <x v="3"/>
    <x v="48"/>
    <x v="570"/>
    <x v="891"/>
    <x v="487"/>
    <x v="725"/>
    <x v="0"/>
    <x v="0"/>
    <x v="0"/>
    <x v="0"/>
    <x v="0"/>
    <x v="176"/>
    <x v="673"/>
    <x v="0"/>
    <x v="0"/>
    <x v="0"/>
    <x v="265"/>
    <x v="760"/>
    <x v="0"/>
    <x v="336"/>
    <x v="0"/>
    <x v="336"/>
    <x v="39"/>
    <x v="0"/>
    <x v="1"/>
    <x v="0"/>
  </r>
  <r>
    <x v="3"/>
    <x v="48"/>
    <x v="530"/>
    <x v="1009"/>
    <x v="422"/>
    <x v="802"/>
    <x v="1"/>
    <x v="0"/>
    <x v="13"/>
    <x v="13"/>
    <x v="13"/>
    <x v="218"/>
    <x v="69"/>
    <x v="12"/>
    <x v="0"/>
    <x v="12"/>
    <x v="265"/>
    <x v="402"/>
    <x v="2"/>
    <x v="55"/>
    <x v="0"/>
    <x v="55"/>
    <x v="255"/>
    <x v="48"/>
    <x v="1"/>
    <x v="0"/>
  </r>
  <r>
    <x v="3"/>
    <x v="48"/>
    <x v="984"/>
    <x v="1031"/>
    <x v="1191"/>
    <x v="813"/>
    <x v="1"/>
    <x v="0"/>
    <x v="46"/>
    <x v="46"/>
    <x v="59"/>
    <x v="317"/>
    <x v="57"/>
    <x v="142"/>
    <x v="0"/>
    <x v="142"/>
    <x v="138"/>
    <x v="42"/>
    <x v="1"/>
    <x v="181"/>
    <x v="0"/>
    <x v="181"/>
    <x v="141"/>
    <x v="53"/>
    <x v="1"/>
    <x v="0"/>
  </r>
  <r>
    <x v="3"/>
    <x v="48"/>
    <x v="479"/>
    <x v="1187"/>
    <x v="314"/>
    <x v="909"/>
    <x v="1"/>
    <x v="0"/>
    <x v="23"/>
    <x v="23"/>
    <x v="0"/>
    <x v="276"/>
    <x v="0"/>
    <x v="55"/>
    <x v="0"/>
    <x v="55"/>
    <x v="184"/>
    <x v="0"/>
    <x v="1"/>
    <x v="43"/>
    <x v="0"/>
    <x v="43"/>
    <x v="244"/>
    <x v="0"/>
    <x v="1"/>
    <x v="1"/>
  </r>
  <r>
    <x v="3"/>
    <x v="48"/>
    <x v="1014"/>
    <x v="1260"/>
    <x v="1178"/>
    <x v="945"/>
    <x v="0"/>
    <x v="0"/>
    <x v="0"/>
    <x v="0"/>
    <x v="77"/>
    <x v="88"/>
    <x v="673"/>
    <x v="0"/>
    <x v="0"/>
    <x v="0"/>
    <x v="374"/>
    <x v="760"/>
    <x v="0"/>
    <x v="134"/>
    <x v="0"/>
    <x v="134"/>
    <x v="232"/>
    <x v="149"/>
    <x v="1"/>
    <x v="1"/>
  </r>
  <r>
    <x v="3"/>
    <x v="48"/>
    <x v="348"/>
    <x v="1281"/>
    <x v="50"/>
    <x v="957"/>
    <x v="1"/>
    <x v="0"/>
    <x v="27"/>
    <x v="27"/>
    <x v="155"/>
    <x v="90"/>
    <x v="640"/>
    <x v="107"/>
    <x v="0"/>
    <x v="107"/>
    <x v="359"/>
    <x v="673"/>
    <x v="2"/>
    <x v="32"/>
    <x v="0"/>
    <x v="32"/>
    <x v="450"/>
    <x v="763"/>
    <x v="2"/>
    <x v="0"/>
  </r>
  <r>
    <x v="3"/>
    <x v="43"/>
    <x v="1166"/>
    <x v="394"/>
    <x v="1281"/>
    <x v="62"/>
    <x v="1"/>
    <x v="0"/>
    <x v="84"/>
    <x v="84"/>
    <x v="316"/>
    <x v="161"/>
    <x v="454"/>
    <x v="282"/>
    <x v="0"/>
    <x v="282"/>
    <x v="399"/>
    <x v="610"/>
    <x v="2"/>
    <x v="312"/>
    <x v="0"/>
    <x v="312"/>
    <x v="383"/>
    <x v="497"/>
    <x v="2"/>
    <x v="0"/>
  </r>
  <r>
    <x v="3"/>
    <x v="43"/>
    <x v="1126"/>
    <x v="388"/>
    <x v="1066"/>
    <x v="78"/>
    <x v="1"/>
    <x v="0"/>
    <x v="23"/>
    <x v="23"/>
    <x v="110"/>
    <x v="131"/>
    <x v="600"/>
    <x v="35"/>
    <x v="0"/>
    <x v="35"/>
    <x v="372"/>
    <x v="731"/>
    <x v="2"/>
    <x v="74"/>
    <x v="0"/>
    <x v="74"/>
    <x v="371"/>
    <x v="638"/>
    <x v="2"/>
    <x v="0"/>
  </r>
  <r>
    <x v="3"/>
    <x v="43"/>
    <x v="1127"/>
    <x v="391"/>
    <x v="1158"/>
    <x v="82"/>
    <x v="1"/>
    <x v="0"/>
    <x v="46"/>
    <x v="46"/>
    <x v="172"/>
    <x v="176"/>
    <x v="420"/>
    <x v="205"/>
    <x v="0"/>
    <x v="205"/>
    <x v="194"/>
    <x v="227"/>
    <x v="1"/>
    <x v="107"/>
    <x v="0"/>
    <x v="107"/>
    <x v="425"/>
    <x v="692"/>
    <x v="2"/>
    <x v="0"/>
  </r>
  <r>
    <x v="3"/>
    <x v="43"/>
    <x v="1131"/>
    <x v="390"/>
    <x v="1156"/>
    <x v="93"/>
    <x v="1"/>
    <x v="0"/>
    <x v="23"/>
    <x v="23"/>
    <x v="59"/>
    <x v="205"/>
    <x v="222"/>
    <x v="55"/>
    <x v="0"/>
    <x v="55"/>
    <x v="265"/>
    <x v="402"/>
    <x v="2"/>
    <x v="0"/>
    <x v="0"/>
    <x v="0"/>
    <x v="393"/>
    <x v="416"/>
    <x v="0"/>
    <x v="0"/>
  </r>
  <r>
    <x v="3"/>
    <x v="43"/>
    <x v="1081"/>
    <x v="387"/>
    <x v="853"/>
    <x v="98"/>
    <x v="1"/>
    <x v="0"/>
    <x v="51"/>
    <x v="51"/>
    <x v="156"/>
    <x v="248"/>
    <x v="251"/>
    <x v="126"/>
    <x v="0"/>
    <x v="126"/>
    <x v="333"/>
    <x v="614"/>
    <x v="2"/>
    <x v="191"/>
    <x v="0"/>
    <x v="191"/>
    <x v="256"/>
    <x v="289"/>
    <x v="1"/>
    <x v="0"/>
  </r>
  <r>
    <x v="3"/>
    <x v="43"/>
    <x v="1133"/>
    <x v="392"/>
    <x v="1199"/>
    <x v="101"/>
    <x v="1"/>
    <x v="0"/>
    <x v="61"/>
    <x v="61"/>
    <x v="210"/>
    <x v="232"/>
    <x v="334"/>
    <x v="220"/>
    <x v="0"/>
    <x v="220"/>
    <x v="239"/>
    <x v="343"/>
    <x v="1"/>
    <x v="222"/>
    <x v="0"/>
    <x v="222"/>
    <x v="310"/>
    <x v="408"/>
    <x v="1"/>
    <x v="0"/>
  </r>
  <r>
    <x v="3"/>
    <x v="43"/>
    <x v="209"/>
    <x v="386"/>
    <x v="347"/>
    <x v="116"/>
    <x v="1"/>
    <x v="0"/>
    <x v="108"/>
    <x v="108"/>
    <x v="330"/>
    <x v="353"/>
    <x v="228"/>
    <x v="397"/>
    <x v="0"/>
    <x v="397"/>
    <x v="63"/>
    <x v="145"/>
    <x v="1"/>
    <x v="375"/>
    <x v="0"/>
    <x v="375"/>
    <x v="165"/>
    <x v="299"/>
    <x v="1"/>
    <x v="0"/>
  </r>
  <r>
    <x v="3"/>
    <x v="43"/>
    <x v="366"/>
    <x v="385"/>
    <x v="175"/>
    <x v="349"/>
    <x v="1"/>
    <x v="0"/>
    <x v="77"/>
    <x v="77"/>
    <x v="274"/>
    <x v="236"/>
    <x v="354"/>
    <x v="218"/>
    <x v="0"/>
    <x v="218"/>
    <x v="391"/>
    <x v="628"/>
    <x v="2"/>
    <x v="357"/>
    <x v="0"/>
    <x v="357"/>
    <x v="95"/>
    <x v="168"/>
    <x v="1"/>
    <x v="0"/>
  </r>
  <r>
    <x v="3"/>
    <x v="43"/>
    <x v="918"/>
    <x v="389"/>
    <x v="1071"/>
    <x v="362"/>
    <x v="1"/>
    <x v="0"/>
    <x v="53"/>
    <x v="53"/>
    <x v="205"/>
    <x v="176"/>
    <x v="420"/>
    <x v="195"/>
    <x v="0"/>
    <x v="195"/>
    <x v="303"/>
    <x v="490"/>
    <x v="2"/>
    <x v="181"/>
    <x v="0"/>
    <x v="181"/>
    <x v="383"/>
    <x v="555"/>
    <x v="2"/>
    <x v="0"/>
  </r>
  <r>
    <x v="3"/>
    <x v="43"/>
    <x v="932"/>
    <x v="393"/>
    <x v="1232"/>
    <x v="433"/>
    <x v="1"/>
    <x v="0"/>
    <x v="201"/>
    <x v="201"/>
    <x v="521"/>
    <x v="436"/>
    <x v="327"/>
    <x v="550"/>
    <x v="0"/>
    <x v="550"/>
    <x v="30"/>
    <x v="323"/>
    <x v="1"/>
    <x v="529"/>
    <x v="0"/>
    <x v="529"/>
    <x v="561"/>
    <x v="594"/>
    <x v="2"/>
    <x v="0"/>
  </r>
  <r>
    <x v="3"/>
    <x v="43"/>
    <x v="941"/>
    <x v="561"/>
    <x v="1187"/>
    <x v="516"/>
    <x v="1"/>
    <x v="0"/>
    <x v="23"/>
    <x v="23"/>
    <x v="118"/>
    <x v="117"/>
    <x v="618"/>
    <x v="134"/>
    <x v="0"/>
    <x v="134"/>
    <x v="245"/>
    <x v="313"/>
    <x v="1"/>
    <x v="55"/>
    <x v="0"/>
    <x v="55"/>
    <x v="407"/>
    <x v="717"/>
    <x v="2"/>
    <x v="0"/>
  </r>
  <r>
    <x v="3"/>
    <x v="43"/>
    <x v="610"/>
    <x v="560"/>
    <x v="578"/>
    <x v="571"/>
    <x v="1"/>
    <x v="0"/>
    <x v="131"/>
    <x v="131"/>
    <x v="445"/>
    <x v="17"/>
    <x v="584"/>
    <x v="415"/>
    <x v="0"/>
    <x v="415"/>
    <x v="492"/>
    <x v="678"/>
    <x v="2"/>
    <x v="364"/>
    <x v="0"/>
    <x v="364"/>
    <x v="554"/>
    <x v="730"/>
    <x v="2"/>
    <x v="0"/>
  </r>
  <r>
    <x v="3"/>
    <x v="43"/>
    <x v="617"/>
    <x v="559"/>
    <x v="554"/>
    <x v="650"/>
    <x v="1"/>
    <x v="0"/>
    <x v="77"/>
    <x v="77"/>
    <x v="291"/>
    <x v="166"/>
    <x v="445"/>
    <x v="238"/>
    <x v="0"/>
    <x v="238"/>
    <x v="406"/>
    <x v="640"/>
    <x v="2"/>
    <x v="288"/>
    <x v="0"/>
    <x v="288"/>
    <x v="375"/>
    <x v="488"/>
    <x v="2"/>
    <x v="0"/>
  </r>
  <r>
    <x v="3"/>
    <x v="43"/>
    <x v="486"/>
    <x v="558"/>
    <x v="332"/>
    <x v="651"/>
    <x v="1"/>
    <x v="0"/>
    <x v="53"/>
    <x v="53"/>
    <x v="151"/>
    <x v="270"/>
    <x v="206"/>
    <x v="155"/>
    <x v="0"/>
    <x v="155"/>
    <x v="256"/>
    <x v="371"/>
    <x v="1"/>
    <x v="181"/>
    <x v="0"/>
    <x v="181"/>
    <x v="274"/>
    <x v="327"/>
    <x v="1"/>
    <x v="0"/>
  </r>
  <r>
    <x v="3"/>
    <x v="43"/>
    <x v="821"/>
    <x v="839"/>
    <x v="884"/>
    <x v="703"/>
    <x v="1"/>
    <x v="0"/>
    <x v="44"/>
    <x v="44"/>
    <x v="0"/>
    <x v="343"/>
    <x v="0"/>
    <x v="116"/>
    <x v="0"/>
    <x v="116"/>
    <x v="125"/>
    <x v="0"/>
    <x v="1"/>
    <x v="115"/>
    <x v="0"/>
    <x v="115"/>
    <x v="161"/>
    <x v="0"/>
    <x v="1"/>
    <x v="0"/>
  </r>
  <r>
    <x v="3"/>
    <x v="43"/>
    <x v="507"/>
    <x v="892"/>
    <x v="344"/>
    <x v="725"/>
    <x v="1"/>
    <x v="0"/>
    <x v="27"/>
    <x v="27"/>
    <x v="119"/>
    <x v="134"/>
    <x v="584"/>
    <x v="38"/>
    <x v="0"/>
    <x v="38"/>
    <x v="383"/>
    <x v="735"/>
    <x v="2"/>
    <x v="127"/>
    <x v="0"/>
    <x v="127"/>
    <x v="312"/>
    <x v="416"/>
    <x v="2"/>
    <x v="0"/>
  </r>
  <r>
    <x v="3"/>
    <x v="43"/>
    <x v="508"/>
    <x v="901"/>
    <x v="339"/>
    <x v="737"/>
    <x v="1"/>
    <x v="0"/>
    <x v="186"/>
    <x v="186"/>
    <x v="488"/>
    <x v="445"/>
    <x v="221"/>
    <x v="502"/>
    <x v="0"/>
    <x v="502"/>
    <x v="472"/>
    <x v="534"/>
    <x v="2"/>
    <x v="511"/>
    <x v="0"/>
    <x v="511"/>
    <x v="58"/>
    <x v="328"/>
    <x v="1"/>
    <x v="0"/>
  </r>
  <r>
    <x v="3"/>
    <x v="43"/>
    <x v="974"/>
    <x v="935"/>
    <x v="1161"/>
    <x v="761"/>
    <x v="1"/>
    <x v="0"/>
    <x v="23"/>
    <x v="23"/>
    <x v="0"/>
    <x v="276"/>
    <x v="0"/>
    <x v="0"/>
    <x v="0"/>
    <x v="0"/>
    <x v="265"/>
    <x v="760"/>
    <x v="0"/>
    <x v="88"/>
    <x v="0"/>
    <x v="88"/>
    <x v="195"/>
    <x v="0"/>
    <x v="1"/>
    <x v="1"/>
  </r>
  <r>
    <x v="3"/>
    <x v="43"/>
    <x v="650"/>
    <x v="1060"/>
    <x v="582"/>
    <x v="829"/>
    <x v="1"/>
    <x v="0"/>
    <x v="83"/>
    <x v="83"/>
    <x v="331"/>
    <x v="89"/>
    <x v="554"/>
    <x v="334"/>
    <x v="0"/>
    <x v="334"/>
    <x v="325"/>
    <x v="472"/>
    <x v="2"/>
    <x v="253"/>
    <x v="0"/>
    <x v="253"/>
    <x v="490"/>
    <x v="681"/>
    <x v="2"/>
    <x v="0"/>
  </r>
  <r>
    <x v="3"/>
    <x v="43"/>
    <x v="410"/>
    <x v="1075"/>
    <x v="149"/>
    <x v="839"/>
    <x v="1"/>
    <x v="0"/>
    <x v="23"/>
    <x v="23"/>
    <x v="43"/>
    <x v="226"/>
    <x v="139"/>
    <x v="41"/>
    <x v="0"/>
    <x v="41"/>
    <x v="265"/>
    <x v="402"/>
    <x v="2"/>
    <x v="38"/>
    <x v="0"/>
    <x v="38"/>
    <x v="315"/>
    <x v="444"/>
    <x v="2"/>
    <x v="0"/>
  </r>
  <r>
    <x v="3"/>
    <x v="43"/>
    <x v="1011"/>
    <x v="1246"/>
    <x v="1181"/>
    <x v="938"/>
    <x v="1"/>
    <x v="0"/>
    <x v="23"/>
    <x v="23"/>
    <x v="71"/>
    <x v="189"/>
    <x v="350"/>
    <x v="29"/>
    <x v="0"/>
    <x v="29"/>
    <x v="327"/>
    <x v="709"/>
    <x v="2"/>
    <x v="78"/>
    <x v="0"/>
    <x v="78"/>
    <x v="301"/>
    <x v="353"/>
    <x v="1"/>
    <x v="0"/>
  </r>
  <r>
    <x v="3"/>
    <x v="22"/>
    <x v="257"/>
    <x v="213"/>
    <x v="713"/>
    <x v="75"/>
    <x v="1"/>
    <x v="0"/>
    <x v="10"/>
    <x v="10"/>
    <x v="45"/>
    <x v="166"/>
    <x v="529"/>
    <x v="19"/>
    <x v="0"/>
    <x v="19"/>
    <x v="305"/>
    <x v="695"/>
    <x v="2"/>
    <x v="89"/>
    <x v="0"/>
    <x v="89"/>
    <x v="253"/>
    <x v="130"/>
    <x v="1"/>
    <x v="1"/>
  </r>
  <r>
    <x v="3"/>
    <x v="22"/>
    <x v="1055"/>
    <x v="214"/>
    <x v="1295"/>
    <x v="377"/>
    <x v="1"/>
    <x v="0"/>
    <x v="10"/>
    <x v="10"/>
    <x v="0"/>
    <x v="230"/>
    <x v="0"/>
    <x v="0"/>
    <x v="0"/>
    <x v="0"/>
    <x v="265"/>
    <x v="760"/>
    <x v="0"/>
    <x v="44"/>
    <x v="0"/>
    <x v="44"/>
    <x v="243"/>
    <x v="0"/>
    <x v="1"/>
    <x v="1"/>
  </r>
  <r>
    <x v="3"/>
    <x v="22"/>
    <x v="638"/>
    <x v="211"/>
    <x v="613"/>
    <x v="381"/>
    <x v="1"/>
    <x v="0"/>
    <x v="77"/>
    <x v="77"/>
    <x v="286"/>
    <x v="186"/>
    <x v="408"/>
    <x v="296"/>
    <x v="0"/>
    <x v="296"/>
    <x v="282"/>
    <x v="421"/>
    <x v="2"/>
    <x v="308"/>
    <x v="0"/>
    <x v="308"/>
    <x v="290"/>
    <x v="392"/>
    <x v="1"/>
    <x v="0"/>
  </r>
  <r>
    <x v="3"/>
    <x v="22"/>
    <x v="481"/>
    <x v="210"/>
    <x v="327"/>
    <x v="481"/>
    <x v="1"/>
    <x v="0"/>
    <x v="23"/>
    <x v="23"/>
    <x v="0"/>
    <x v="276"/>
    <x v="0"/>
    <x v="73"/>
    <x v="0"/>
    <x v="73"/>
    <x v="160"/>
    <x v="0"/>
    <x v="1"/>
    <x v="73"/>
    <x v="0"/>
    <x v="73"/>
    <x v="206"/>
    <x v="0"/>
    <x v="1"/>
    <x v="1"/>
  </r>
  <r>
    <x v="3"/>
    <x v="22"/>
    <x v="646"/>
    <x v="212"/>
    <x v="614"/>
    <x v="645"/>
    <x v="1"/>
    <x v="0"/>
    <x v="159"/>
    <x v="159"/>
    <x v="456"/>
    <x v="411"/>
    <x v="271"/>
    <x v="471"/>
    <x v="0"/>
    <x v="471"/>
    <x v="404"/>
    <x v="481"/>
    <x v="2"/>
    <x v="502"/>
    <x v="0"/>
    <x v="502"/>
    <x v="25"/>
    <x v="213"/>
    <x v="1"/>
    <x v="0"/>
  </r>
  <r>
    <x v="3"/>
    <x v="22"/>
    <x v="891"/>
    <x v="1108"/>
    <x v="1012"/>
    <x v="864"/>
    <x v="1"/>
    <x v="0"/>
    <x v="53"/>
    <x v="53"/>
    <x v="166"/>
    <x v="249"/>
    <x v="257"/>
    <x v="205"/>
    <x v="0"/>
    <x v="205"/>
    <x v="184"/>
    <x v="209"/>
    <x v="1"/>
    <x v="0"/>
    <x v="0"/>
    <x v="0"/>
    <x v="476"/>
    <x v="416"/>
    <x v="0"/>
    <x v="1"/>
  </r>
  <r>
    <x v="3"/>
    <x v="34"/>
    <x v="1148"/>
    <x v="328"/>
    <x v="1110"/>
    <x v="176"/>
    <x v="1"/>
    <x v="0"/>
    <x v="68"/>
    <x v="68"/>
    <x v="82"/>
    <x v="374"/>
    <x v="39"/>
    <x v="280"/>
    <x v="0"/>
    <x v="280"/>
    <x v="59"/>
    <x v="17"/>
    <x v="1"/>
    <x v="81"/>
    <x v="0"/>
    <x v="81"/>
    <x v="312"/>
    <x v="416"/>
    <x v="2"/>
    <x v="0"/>
  </r>
  <r>
    <x v="3"/>
    <x v="34"/>
    <x v="197"/>
    <x v="325"/>
    <x v="323"/>
    <x v="190"/>
    <x v="1"/>
    <x v="0"/>
    <x v="27"/>
    <x v="27"/>
    <x v="43"/>
    <x v="246"/>
    <x v="98"/>
    <x v="41"/>
    <x v="0"/>
    <x v="41"/>
    <x v="265"/>
    <x v="402"/>
    <x v="2"/>
    <x v="89"/>
    <x v="0"/>
    <x v="89"/>
    <x v="250"/>
    <x v="122"/>
    <x v="1"/>
    <x v="0"/>
  </r>
  <r>
    <x v="3"/>
    <x v="34"/>
    <x v="1023"/>
    <x v="330"/>
    <x v="1266"/>
    <x v="229"/>
    <x v="1"/>
    <x v="0"/>
    <x v="205"/>
    <x v="205"/>
    <x v="529"/>
    <x v="3"/>
    <x v="530"/>
    <x v="559"/>
    <x v="0"/>
    <x v="559"/>
    <x v="3"/>
    <x v="288"/>
    <x v="1"/>
    <x v="546"/>
    <x v="0"/>
    <x v="546"/>
    <x v="567"/>
    <x v="536"/>
    <x v="2"/>
    <x v="0"/>
  </r>
  <r>
    <x v="3"/>
    <x v="34"/>
    <x v="290"/>
    <x v="322"/>
    <x v="59"/>
    <x v="367"/>
    <x v="1"/>
    <x v="0"/>
    <x v="166"/>
    <x v="166"/>
    <x v="457"/>
    <x v="428"/>
    <x v="215"/>
    <x v="444"/>
    <x v="0"/>
    <x v="444"/>
    <x v="482"/>
    <x v="622"/>
    <x v="2"/>
    <x v="499"/>
    <x v="0"/>
    <x v="499"/>
    <x v="34"/>
    <x v="233"/>
    <x v="1"/>
    <x v="0"/>
  </r>
  <r>
    <x v="3"/>
    <x v="34"/>
    <x v="639"/>
    <x v="326"/>
    <x v="579"/>
    <x v="403"/>
    <x v="1"/>
    <x v="0"/>
    <x v="67"/>
    <x v="67"/>
    <x v="209"/>
    <x v="281"/>
    <x v="243"/>
    <x v="265"/>
    <x v="0"/>
    <x v="265"/>
    <x v="146"/>
    <x v="185"/>
    <x v="1"/>
    <x v="0"/>
    <x v="0"/>
    <x v="0"/>
    <x v="501"/>
    <x v="416"/>
    <x v="0"/>
    <x v="0"/>
  </r>
  <r>
    <x v="3"/>
    <x v="34"/>
    <x v="372"/>
    <x v="323"/>
    <x v="208"/>
    <x v="419"/>
    <x v="0"/>
    <x v="0"/>
    <x v="0"/>
    <x v="0"/>
    <x v="0"/>
    <x v="176"/>
    <x v="673"/>
    <x v="0"/>
    <x v="0"/>
    <x v="0"/>
    <x v="265"/>
    <x v="760"/>
    <x v="0"/>
    <x v="81"/>
    <x v="0"/>
    <x v="81"/>
    <x v="199"/>
    <x v="0"/>
    <x v="1"/>
    <x v="0"/>
  </r>
  <r>
    <x v="3"/>
    <x v="34"/>
    <x v="928"/>
    <x v="329"/>
    <x v="1229"/>
    <x v="420"/>
    <x v="1"/>
    <x v="0"/>
    <x v="67"/>
    <x v="67"/>
    <x v="262"/>
    <x v="161"/>
    <x v="460"/>
    <x v="331"/>
    <x v="0"/>
    <x v="331"/>
    <x v="111"/>
    <x v="161"/>
    <x v="1"/>
    <x v="155"/>
    <x v="0"/>
    <x v="155"/>
    <x v="475"/>
    <x v="715"/>
    <x v="2"/>
    <x v="0"/>
  </r>
  <r>
    <x v="3"/>
    <x v="34"/>
    <x v="456"/>
    <x v="324"/>
    <x v="263"/>
    <x v="438"/>
    <x v="1"/>
    <x v="0"/>
    <x v="55"/>
    <x v="55"/>
    <x v="154"/>
    <x v="276"/>
    <x v="199"/>
    <x v="297"/>
    <x v="0"/>
    <x v="297"/>
    <x v="75"/>
    <x v="63"/>
    <x v="1"/>
    <x v="158"/>
    <x v="0"/>
    <x v="158"/>
    <x v="327"/>
    <x v="454"/>
    <x v="2"/>
    <x v="0"/>
  </r>
  <r>
    <x v="3"/>
    <x v="34"/>
    <x v="756"/>
    <x v="327"/>
    <x v="790"/>
    <x v="438"/>
    <x v="1"/>
    <x v="0"/>
    <x v="204"/>
    <x v="204"/>
    <x v="527"/>
    <x v="308"/>
    <x v="414"/>
    <x v="556"/>
    <x v="0"/>
    <x v="556"/>
    <x v="440"/>
    <x v="425"/>
    <x v="2"/>
    <x v="544"/>
    <x v="0"/>
    <x v="544"/>
    <x v="472"/>
    <x v="436"/>
    <x v="2"/>
    <x v="0"/>
  </r>
  <r>
    <x v="3"/>
    <x v="34"/>
    <x v="939"/>
    <x v="527"/>
    <x v="1118"/>
    <x v="510"/>
    <x v="1"/>
    <x v="0"/>
    <x v="117"/>
    <x v="117"/>
    <x v="352"/>
    <x v="362"/>
    <x v="239"/>
    <x v="453"/>
    <x v="0"/>
    <x v="453"/>
    <x v="16"/>
    <x v="82"/>
    <x v="1"/>
    <x v="385"/>
    <x v="0"/>
    <x v="385"/>
    <x v="267"/>
    <x v="389"/>
    <x v="1"/>
    <x v="0"/>
  </r>
  <r>
    <x v="3"/>
    <x v="34"/>
    <x v="482"/>
    <x v="522"/>
    <x v="325"/>
    <x v="536"/>
    <x v="0"/>
    <x v="0"/>
    <x v="0"/>
    <x v="0"/>
    <x v="257"/>
    <x v="18"/>
    <x v="673"/>
    <x v="0"/>
    <x v="0"/>
    <x v="0"/>
    <x v="470"/>
    <x v="760"/>
    <x v="0"/>
    <x v="340"/>
    <x v="0"/>
    <x v="340"/>
    <x v="113"/>
    <x v="193"/>
    <x v="1"/>
    <x v="0"/>
  </r>
  <r>
    <x v="3"/>
    <x v="34"/>
    <x v="760"/>
    <x v="526"/>
    <x v="806"/>
    <x v="570"/>
    <x v="1"/>
    <x v="0"/>
    <x v="43"/>
    <x v="43"/>
    <x v="161"/>
    <x v="160"/>
    <x v="479"/>
    <x v="172"/>
    <x v="0"/>
    <x v="172"/>
    <x v="246"/>
    <x v="339"/>
    <x v="1"/>
    <x v="137"/>
    <x v="0"/>
    <x v="137"/>
    <x v="376"/>
    <x v="581"/>
    <x v="2"/>
    <x v="0"/>
  </r>
  <r>
    <x v="3"/>
    <x v="34"/>
    <x v="611"/>
    <x v="524"/>
    <x v="562"/>
    <x v="573"/>
    <x v="1"/>
    <x v="0"/>
    <x v="45"/>
    <x v="45"/>
    <x v="91"/>
    <x v="288"/>
    <x v="112"/>
    <x v="173"/>
    <x v="0"/>
    <x v="173"/>
    <x v="132"/>
    <x v="69"/>
    <x v="1"/>
    <x v="165"/>
    <x v="0"/>
    <x v="165"/>
    <x v="199"/>
    <x v="132"/>
    <x v="1"/>
    <x v="0"/>
  </r>
  <r>
    <x v="3"/>
    <x v="34"/>
    <x v="504"/>
    <x v="523"/>
    <x v="373"/>
    <x v="633"/>
    <x v="1"/>
    <x v="0"/>
    <x v="190"/>
    <x v="190"/>
    <x v="510"/>
    <x v="360"/>
    <x v="383"/>
    <x v="542"/>
    <x v="0"/>
    <x v="542"/>
    <x v="26"/>
    <x v="285"/>
    <x v="1"/>
    <x v="527"/>
    <x v="0"/>
    <x v="527"/>
    <x v="382"/>
    <x v="424"/>
    <x v="2"/>
    <x v="0"/>
  </r>
  <r>
    <x v="3"/>
    <x v="34"/>
    <x v="763"/>
    <x v="525"/>
    <x v="788"/>
    <x v="664"/>
    <x v="1"/>
    <x v="0"/>
    <x v="55"/>
    <x v="55"/>
    <x v="213"/>
    <x v="173"/>
    <x v="432"/>
    <x v="325"/>
    <x v="0"/>
    <x v="325"/>
    <x v="84"/>
    <x v="97"/>
    <x v="1"/>
    <x v="0"/>
    <x v="0"/>
    <x v="0"/>
    <x v="502"/>
    <x v="416"/>
    <x v="0"/>
    <x v="0"/>
  </r>
  <r>
    <x v="3"/>
    <x v="34"/>
    <x v="571"/>
    <x v="897"/>
    <x v="455"/>
    <x v="732"/>
    <x v="1"/>
    <x v="0"/>
    <x v="55"/>
    <x v="55"/>
    <x v="234"/>
    <x v="131"/>
    <x v="536"/>
    <x v="179"/>
    <x v="0"/>
    <x v="179"/>
    <x v="381"/>
    <x v="639"/>
    <x v="2"/>
    <x v="319"/>
    <x v="0"/>
    <x v="319"/>
    <x v="127"/>
    <x v="183"/>
    <x v="1"/>
    <x v="0"/>
  </r>
  <r>
    <x v="3"/>
    <x v="34"/>
    <x v="623"/>
    <x v="946"/>
    <x v="556"/>
    <x v="766"/>
    <x v="0"/>
    <x v="0"/>
    <x v="0"/>
    <x v="0"/>
    <x v="0"/>
    <x v="176"/>
    <x v="673"/>
    <x v="0"/>
    <x v="0"/>
    <x v="0"/>
    <x v="265"/>
    <x v="760"/>
    <x v="0"/>
    <x v="161"/>
    <x v="0"/>
    <x v="161"/>
    <x v="118"/>
    <x v="0"/>
    <x v="1"/>
    <x v="1"/>
  </r>
  <r>
    <x v="3"/>
    <x v="34"/>
    <x v="400"/>
    <x v="949"/>
    <x v="228"/>
    <x v="767"/>
    <x v="1"/>
    <x v="0"/>
    <x v="55"/>
    <x v="55"/>
    <x v="265"/>
    <x v="74"/>
    <x v="597"/>
    <x v="174"/>
    <x v="0"/>
    <x v="174"/>
    <x v="427"/>
    <x v="691"/>
    <x v="2"/>
    <x v="302"/>
    <x v="0"/>
    <x v="302"/>
    <x v="240"/>
    <x v="334"/>
    <x v="1"/>
    <x v="0"/>
  </r>
  <r>
    <x v="3"/>
    <x v="34"/>
    <x v="572"/>
    <x v="953"/>
    <x v="506"/>
    <x v="768"/>
    <x v="1"/>
    <x v="0"/>
    <x v="106"/>
    <x v="106"/>
    <x v="342"/>
    <x v="303"/>
    <x v="312"/>
    <x v="333"/>
    <x v="0"/>
    <x v="333"/>
    <x v="381"/>
    <x v="537"/>
    <x v="2"/>
    <x v="358"/>
    <x v="0"/>
    <x v="358"/>
    <x v="307"/>
    <x v="409"/>
    <x v="1"/>
    <x v="0"/>
  </r>
  <r>
    <x v="3"/>
    <x v="34"/>
    <x v="404"/>
    <x v="989"/>
    <x v="143"/>
    <x v="791"/>
    <x v="1"/>
    <x v="0"/>
    <x v="55"/>
    <x v="55"/>
    <x v="176"/>
    <x v="246"/>
    <x v="274"/>
    <x v="266"/>
    <x v="0"/>
    <x v="266"/>
    <x v="113"/>
    <x v="106"/>
    <x v="1"/>
    <x v="0"/>
    <x v="0"/>
    <x v="0"/>
    <x v="481"/>
    <x v="416"/>
    <x v="0"/>
    <x v="0"/>
  </r>
  <r>
    <x v="3"/>
    <x v="34"/>
    <x v="626"/>
    <x v="1111"/>
    <x v="518"/>
    <x v="866"/>
    <x v="1"/>
    <x v="0"/>
    <x v="163"/>
    <x v="163"/>
    <x v="511"/>
    <x v="2"/>
    <x v="629"/>
    <x v="532"/>
    <x v="0"/>
    <x v="532"/>
    <x v="495"/>
    <x v="600"/>
    <x v="2"/>
    <x v="426"/>
    <x v="0"/>
    <x v="426"/>
    <x v="570"/>
    <x v="755"/>
    <x v="2"/>
    <x v="0"/>
  </r>
  <r>
    <x v="3"/>
    <x v="34"/>
    <x v="1050"/>
    <x v="1130"/>
    <x v="1286"/>
    <x v="876"/>
    <x v="1"/>
    <x v="0"/>
    <x v="47"/>
    <x v="47"/>
    <x v="126"/>
    <x v="257"/>
    <x v="209"/>
    <x v="138"/>
    <x v="0"/>
    <x v="138"/>
    <x v="253"/>
    <x v="358"/>
    <x v="1"/>
    <x v="165"/>
    <x v="0"/>
    <x v="165"/>
    <x v="268"/>
    <x v="293"/>
    <x v="1"/>
    <x v="0"/>
  </r>
  <r>
    <x v="3"/>
    <x v="34"/>
    <x v="652"/>
    <x v="1171"/>
    <x v="583"/>
    <x v="902"/>
    <x v="1"/>
    <x v="0"/>
    <x v="91"/>
    <x v="91"/>
    <x v="375"/>
    <x v="31"/>
    <x v="606"/>
    <x v="202"/>
    <x v="0"/>
    <x v="202"/>
    <x v="489"/>
    <x v="740"/>
    <x v="2"/>
    <x v="331"/>
    <x v="0"/>
    <x v="331"/>
    <x v="512"/>
    <x v="660"/>
    <x v="2"/>
    <x v="0"/>
  </r>
  <r>
    <x v="3"/>
    <x v="34"/>
    <x v="896"/>
    <x v="1190"/>
    <x v="994"/>
    <x v="909"/>
    <x v="1"/>
    <x v="0"/>
    <x v="97"/>
    <x v="97"/>
    <x v="82"/>
    <x v="421"/>
    <x v="18"/>
    <x v="337"/>
    <x v="0"/>
    <x v="337"/>
    <x v="34"/>
    <x v="10"/>
    <x v="1"/>
    <x v="352"/>
    <x v="0"/>
    <x v="352"/>
    <x v="42"/>
    <x v="16"/>
    <x v="1"/>
    <x v="0"/>
  </r>
  <r>
    <x v="3"/>
    <x v="34"/>
    <x v="480"/>
    <x v="1234"/>
    <x v="302"/>
    <x v="931"/>
    <x v="1"/>
    <x v="0"/>
    <x v="26"/>
    <x v="26"/>
    <x v="0"/>
    <x v="283"/>
    <x v="0"/>
    <x v="78"/>
    <x v="0"/>
    <x v="78"/>
    <x v="152"/>
    <x v="0"/>
    <x v="1"/>
    <x v="81"/>
    <x v="0"/>
    <x v="81"/>
    <x v="199"/>
    <x v="0"/>
    <x v="1"/>
    <x v="0"/>
  </r>
  <r>
    <x v="3"/>
    <x v="34"/>
    <x v="632"/>
    <x v="1285"/>
    <x v="563"/>
    <x v="958"/>
    <x v="1"/>
    <x v="0"/>
    <x v="26"/>
    <x v="26"/>
    <x v="59"/>
    <x v="218"/>
    <x v="179"/>
    <x v="0"/>
    <x v="0"/>
    <x v="0"/>
    <x v="349"/>
    <x v="760"/>
    <x v="0"/>
    <x v="329"/>
    <x v="0"/>
    <x v="329"/>
    <x v="50"/>
    <x v="12"/>
    <x v="1"/>
    <x v="1"/>
  </r>
  <r>
    <x v="3"/>
    <x v="39"/>
    <x v="1172"/>
    <x v="358"/>
    <x v="1247"/>
    <x v="174"/>
    <x v="1"/>
    <x v="0"/>
    <x v="15"/>
    <x v="15"/>
    <x v="0"/>
    <x v="249"/>
    <x v="0"/>
    <x v="55"/>
    <x v="0"/>
    <x v="55"/>
    <x v="184"/>
    <x v="0"/>
    <x v="1"/>
    <x v="0"/>
    <x v="0"/>
    <x v="0"/>
    <x v="312"/>
    <x v="416"/>
    <x v="0"/>
    <x v="0"/>
  </r>
  <r>
    <x v="3"/>
    <x v="39"/>
    <x v="186"/>
    <x v="352"/>
    <x v="260"/>
    <x v="196"/>
    <x v="1"/>
    <x v="0"/>
    <x v="75"/>
    <x v="75"/>
    <x v="340"/>
    <x v="46"/>
    <x v="611"/>
    <x v="215"/>
    <x v="0"/>
    <x v="215"/>
    <x v="464"/>
    <x v="713"/>
    <x v="2"/>
    <x v="338"/>
    <x v="0"/>
    <x v="338"/>
    <x v="402"/>
    <x v="504"/>
    <x v="2"/>
    <x v="0"/>
  </r>
  <r>
    <x v="3"/>
    <x v="39"/>
    <x v="591"/>
    <x v="355"/>
    <x v="564"/>
    <x v="211"/>
    <x v="1"/>
    <x v="0"/>
    <x v="147"/>
    <x v="147"/>
    <x v="202"/>
    <x v="454"/>
    <x v="20"/>
    <x v="322"/>
    <x v="0"/>
    <x v="322"/>
    <x v="78"/>
    <x v="95"/>
    <x v="1"/>
    <x v="466"/>
    <x v="0"/>
    <x v="466"/>
    <x v="7"/>
    <x v="20"/>
    <x v="1"/>
    <x v="0"/>
  </r>
  <r>
    <x v="3"/>
    <x v="39"/>
    <x v="1051"/>
    <x v="359"/>
    <x v="1291"/>
    <x v="227"/>
    <x v="1"/>
    <x v="0"/>
    <x v="143"/>
    <x v="143"/>
    <x v="432"/>
    <x v="395"/>
    <x v="268"/>
    <x v="463"/>
    <x v="0"/>
    <x v="463"/>
    <x v="130"/>
    <x v="329"/>
    <x v="1"/>
    <x v="462"/>
    <x v="0"/>
    <x v="462"/>
    <x v="121"/>
    <x v="343"/>
    <x v="1"/>
    <x v="0"/>
  </r>
  <r>
    <x v="3"/>
    <x v="39"/>
    <x v="490"/>
    <x v="353"/>
    <x v="372"/>
    <x v="232"/>
    <x v="1"/>
    <x v="0"/>
    <x v="200"/>
    <x v="200"/>
    <x v="517"/>
    <x v="453"/>
    <x v="254"/>
    <x v="544"/>
    <x v="0"/>
    <x v="544"/>
    <x v="153"/>
    <x v="382"/>
    <x v="1"/>
    <x v="531"/>
    <x v="0"/>
    <x v="531"/>
    <x v="408"/>
    <x v="428"/>
    <x v="2"/>
    <x v="0"/>
  </r>
  <r>
    <x v="3"/>
    <x v="39"/>
    <x v="911"/>
    <x v="357"/>
    <x v="1240"/>
    <x v="302"/>
    <x v="1"/>
    <x v="0"/>
    <x v="161"/>
    <x v="161"/>
    <x v="426"/>
    <x v="440"/>
    <x v="149"/>
    <x v="521"/>
    <x v="0"/>
    <x v="521"/>
    <x v="5"/>
    <x v="77"/>
    <x v="1"/>
    <x v="459"/>
    <x v="0"/>
    <x v="459"/>
    <x v="109"/>
    <x v="329"/>
    <x v="1"/>
    <x v="0"/>
  </r>
  <r>
    <x v="3"/>
    <x v="39"/>
    <x v="930"/>
    <x v="356"/>
    <x v="1034"/>
    <x v="424"/>
    <x v="1"/>
    <x v="0"/>
    <x v="158"/>
    <x v="158"/>
    <x v="483"/>
    <x v="98"/>
    <x v="464"/>
    <x v="501"/>
    <x v="0"/>
    <x v="501"/>
    <x v="412"/>
    <x v="463"/>
    <x v="2"/>
    <x v="491"/>
    <x v="0"/>
    <x v="491"/>
    <x v="465"/>
    <x v="469"/>
    <x v="2"/>
    <x v="0"/>
  </r>
  <r>
    <x v="3"/>
    <x v="39"/>
    <x v="600"/>
    <x v="354"/>
    <x v="557"/>
    <x v="442"/>
    <x v="1"/>
    <x v="0"/>
    <x v="32"/>
    <x v="32"/>
    <x v="0"/>
    <x v="301"/>
    <x v="0"/>
    <x v="0"/>
    <x v="0"/>
    <x v="0"/>
    <x v="265"/>
    <x v="760"/>
    <x v="0"/>
    <x v="114"/>
    <x v="0"/>
    <x v="114"/>
    <x v="162"/>
    <x v="0"/>
    <x v="1"/>
    <x v="0"/>
  </r>
  <r>
    <x v="3"/>
    <x v="39"/>
    <x v="686"/>
    <x v="542"/>
    <x v="764"/>
    <x v="484"/>
    <x v="1"/>
    <x v="0"/>
    <x v="15"/>
    <x v="15"/>
    <x v="31"/>
    <x v="205"/>
    <x v="153"/>
    <x v="0"/>
    <x v="0"/>
    <x v="0"/>
    <x v="321"/>
    <x v="760"/>
    <x v="0"/>
    <x v="325"/>
    <x v="0"/>
    <x v="325"/>
    <x v="51"/>
    <x v="4"/>
    <x v="1"/>
    <x v="1"/>
  </r>
  <r>
    <x v="3"/>
    <x v="39"/>
    <x v="552"/>
    <x v="540"/>
    <x v="482"/>
    <x v="493"/>
    <x v="1"/>
    <x v="0"/>
    <x v="181"/>
    <x v="181"/>
    <x v="489"/>
    <x v="429"/>
    <x v="256"/>
    <x v="530"/>
    <x v="0"/>
    <x v="530"/>
    <x v="57"/>
    <x v="301"/>
    <x v="1"/>
    <x v="519"/>
    <x v="0"/>
    <x v="519"/>
    <x v="36"/>
    <x v="297"/>
    <x v="1"/>
    <x v="0"/>
  </r>
  <r>
    <x v="3"/>
    <x v="39"/>
    <x v="555"/>
    <x v="539"/>
    <x v="478"/>
    <x v="511"/>
    <x v="1"/>
    <x v="0"/>
    <x v="107"/>
    <x v="107"/>
    <x v="279"/>
    <x v="394"/>
    <x v="134"/>
    <x v="296"/>
    <x v="0"/>
    <x v="296"/>
    <x v="239"/>
    <x v="361"/>
    <x v="1"/>
    <x v="392"/>
    <x v="0"/>
    <x v="392"/>
    <x v="62"/>
    <x v="131"/>
    <x v="1"/>
    <x v="0"/>
  </r>
  <r>
    <x v="3"/>
    <x v="39"/>
    <x v="384"/>
    <x v="538"/>
    <x v="229"/>
    <x v="533"/>
    <x v="1"/>
    <x v="0"/>
    <x v="171"/>
    <x v="171"/>
    <x v="492"/>
    <x v="161"/>
    <x v="426"/>
    <x v="523"/>
    <x v="0"/>
    <x v="523"/>
    <x v="408"/>
    <x v="452"/>
    <x v="2"/>
    <x v="507"/>
    <x v="0"/>
    <x v="507"/>
    <x v="437"/>
    <x v="451"/>
    <x v="2"/>
    <x v="0"/>
  </r>
  <r>
    <x v="3"/>
    <x v="39"/>
    <x v="952"/>
    <x v="544"/>
    <x v="1029"/>
    <x v="587"/>
    <x v="1"/>
    <x v="0"/>
    <x v="155"/>
    <x v="155"/>
    <x v="475"/>
    <x v="122"/>
    <x v="456"/>
    <x v="498"/>
    <x v="0"/>
    <x v="498"/>
    <x v="353"/>
    <x v="436"/>
    <x v="2"/>
    <x v="372"/>
    <x v="0"/>
    <x v="372"/>
    <x v="565"/>
    <x v="751"/>
    <x v="2"/>
    <x v="0"/>
  </r>
  <r>
    <x v="3"/>
    <x v="39"/>
    <x v="1063"/>
    <x v="547"/>
    <x v="1306"/>
    <x v="648"/>
    <x v="1"/>
    <x v="0"/>
    <x v="56"/>
    <x v="56"/>
    <x v="0"/>
    <x v="374"/>
    <x v="0"/>
    <x v="0"/>
    <x v="0"/>
    <x v="0"/>
    <x v="265"/>
    <x v="760"/>
    <x v="0"/>
    <x v="262"/>
    <x v="0"/>
    <x v="262"/>
    <x v="65"/>
    <x v="0"/>
    <x v="1"/>
    <x v="0"/>
  </r>
  <r>
    <x v="3"/>
    <x v="39"/>
    <x v="963"/>
    <x v="545"/>
    <x v="1151"/>
    <x v="658"/>
    <x v="1"/>
    <x v="0"/>
    <x v="60"/>
    <x v="60"/>
    <x v="262"/>
    <x v="104"/>
    <x v="563"/>
    <x v="0"/>
    <x v="0"/>
    <x v="0"/>
    <x v="472"/>
    <x v="760"/>
    <x v="0"/>
    <x v="270"/>
    <x v="0"/>
    <x v="270"/>
    <x v="312"/>
    <x v="416"/>
    <x v="2"/>
    <x v="0"/>
  </r>
  <r>
    <x v="3"/>
    <x v="39"/>
    <x v="618"/>
    <x v="541"/>
    <x v="515"/>
    <x v="660"/>
    <x v="1"/>
    <x v="0"/>
    <x v="43"/>
    <x v="43"/>
    <x v="110"/>
    <x v="249"/>
    <x v="193"/>
    <x v="161"/>
    <x v="0"/>
    <x v="161"/>
    <x v="172"/>
    <x v="130"/>
    <x v="1"/>
    <x v="203"/>
    <x v="0"/>
    <x v="203"/>
    <x v="162"/>
    <x v="122"/>
    <x v="1"/>
    <x v="0"/>
  </r>
  <r>
    <x v="3"/>
    <x v="39"/>
    <x v="871"/>
    <x v="543"/>
    <x v="926"/>
    <x v="661"/>
    <x v="1"/>
    <x v="0"/>
    <x v="90"/>
    <x v="90"/>
    <x v="272"/>
    <x v="331"/>
    <x v="208"/>
    <x v="55"/>
    <x v="0"/>
    <x v="55"/>
    <x v="463"/>
    <x v="755"/>
    <x v="2"/>
    <x v="317"/>
    <x v="0"/>
    <x v="317"/>
    <x v="206"/>
    <x v="301"/>
    <x v="1"/>
    <x v="1"/>
  </r>
  <r>
    <x v="3"/>
    <x v="39"/>
    <x v="313"/>
    <x v="925"/>
    <x v="0"/>
    <x v="754"/>
    <x v="1"/>
    <x v="0"/>
    <x v="122"/>
    <x v="122"/>
    <x v="410"/>
    <x v="72"/>
    <x v="523"/>
    <x v="451"/>
    <x v="0"/>
    <x v="451"/>
    <x v="74"/>
    <x v="247"/>
    <x v="1"/>
    <x v="232"/>
    <x v="0"/>
    <x v="232"/>
    <x v="548"/>
    <x v="758"/>
    <x v="2"/>
    <x v="1"/>
  </r>
  <r>
    <x v="3"/>
    <x v="39"/>
    <x v="720"/>
    <x v="1003"/>
    <x v="744"/>
    <x v="798"/>
    <x v="1"/>
    <x v="0"/>
    <x v="123"/>
    <x v="123"/>
    <x v="311"/>
    <x v="418"/>
    <x v="108"/>
    <x v="436"/>
    <x v="0"/>
    <x v="436"/>
    <x v="15"/>
    <x v="53"/>
    <x v="1"/>
    <x v="419"/>
    <x v="0"/>
    <x v="419"/>
    <x v="45"/>
    <x v="122"/>
    <x v="1"/>
    <x v="0"/>
  </r>
  <r>
    <x v="3"/>
    <x v="39"/>
    <x v="531"/>
    <x v="1013"/>
    <x v="403"/>
    <x v="805"/>
    <x v="1"/>
    <x v="0"/>
    <x v="43"/>
    <x v="43"/>
    <x v="194"/>
    <x v="104"/>
    <x v="590"/>
    <x v="114"/>
    <x v="0"/>
    <x v="114"/>
    <x v="402"/>
    <x v="703"/>
    <x v="2"/>
    <x v="165"/>
    <x v="0"/>
    <x v="165"/>
    <x v="393"/>
    <x v="596"/>
    <x v="2"/>
    <x v="0"/>
  </r>
  <r>
    <x v="3"/>
    <x v="39"/>
    <x v="1042"/>
    <x v="1080"/>
    <x v="1267"/>
    <x v="842"/>
    <x v="1"/>
    <x v="0"/>
    <x v="100"/>
    <x v="100"/>
    <x v="185"/>
    <x v="405"/>
    <x v="71"/>
    <x v="366"/>
    <x v="0"/>
    <x v="366"/>
    <x v="37"/>
    <x v="37"/>
    <x v="1"/>
    <x v="241"/>
    <x v="0"/>
    <x v="241"/>
    <x v="208"/>
    <x v="234"/>
    <x v="1"/>
    <x v="0"/>
  </r>
  <r>
    <x v="3"/>
    <x v="39"/>
    <x v="413"/>
    <x v="1103"/>
    <x v="130"/>
    <x v="860"/>
    <x v="1"/>
    <x v="0"/>
    <x v="32"/>
    <x v="32"/>
    <x v="59"/>
    <x v="249"/>
    <x v="122"/>
    <x v="121"/>
    <x v="0"/>
    <x v="121"/>
    <x v="171"/>
    <x v="70"/>
    <x v="1"/>
    <x v="0"/>
    <x v="0"/>
    <x v="0"/>
    <x v="393"/>
    <x v="416"/>
    <x v="0"/>
    <x v="0"/>
  </r>
  <r>
    <x v="3"/>
    <x v="39"/>
    <x v="1069"/>
    <x v="1183"/>
    <x v="1302"/>
    <x v="909"/>
    <x v="1"/>
    <x v="0"/>
    <x v="128"/>
    <x v="128"/>
    <x v="415"/>
    <x v="121"/>
    <x v="470"/>
    <x v="482"/>
    <x v="0"/>
    <x v="482"/>
    <x v="24"/>
    <x v="149"/>
    <x v="1"/>
    <x v="413"/>
    <x v="0"/>
    <x v="413"/>
    <x v="504"/>
    <x v="587"/>
    <x v="2"/>
    <x v="0"/>
  </r>
  <r>
    <x v="3"/>
    <x v="39"/>
    <x v="787"/>
    <x v="1219"/>
    <x v="833"/>
    <x v="922"/>
    <x v="1"/>
    <x v="0"/>
    <x v="127"/>
    <x v="127"/>
    <x v="419"/>
    <x v="100"/>
    <x v="490"/>
    <x v="446"/>
    <x v="0"/>
    <x v="446"/>
    <x v="140"/>
    <x v="328"/>
    <x v="1"/>
    <x v="435"/>
    <x v="0"/>
    <x v="435"/>
    <x v="404"/>
    <x v="460"/>
    <x v="2"/>
    <x v="0"/>
  </r>
  <r>
    <x v="3"/>
    <x v="39"/>
    <x v="630"/>
    <x v="1236"/>
    <x v="577"/>
    <x v="932"/>
    <x v="1"/>
    <x v="0"/>
    <x v="164"/>
    <x v="164"/>
    <x v="503"/>
    <x v="4"/>
    <x v="598"/>
    <x v="528"/>
    <x v="0"/>
    <x v="528"/>
    <x v="486"/>
    <x v="546"/>
    <x v="2"/>
    <x v="490"/>
    <x v="0"/>
    <x v="490"/>
    <x v="560"/>
    <x v="663"/>
    <x v="2"/>
    <x v="0"/>
  </r>
  <r>
    <x v="3"/>
    <x v="39"/>
    <x v="345"/>
    <x v="1254"/>
    <x v="6"/>
    <x v="941"/>
    <x v="1"/>
    <x v="0"/>
    <x v="15"/>
    <x v="15"/>
    <x v="0"/>
    <x v="249"/>
    <x v="0"/>
    <x v="0"/>
    <x v="0"/>
    <x v="0"/>
    <x v="265"/>
    <x v="760"/>
    <x v="0"/>
    <x v="55"/>
    <x v="0"/>
    <x v="55"/>
    <x v="231"/>
    <x v="0"/>
    <x v="1"/>
    <x v="1"/>
  </r>
  <r>
    <x v="4"/>
    <x v="18"/>
    <x v="2"/>
    <x v="160"/>
    <x v="32"/>
    <x v="9"/>
    <x v="1"/>
    <x v="0"/>
    <x v="197"/>
    <x v="197"/>
    <x v="520"/>
    <x v="341"/>
    <x v="397"/>
    <x v="548"/>
    <x v="0"/>
    <x v="548"/>
    <x v="416"/>
    <x v="434"/>
    <x v="2"/>
    <x v="536"/>
    <x v="0"/>
    <x v="536"/>
    <x v="417"/>
    <x v="430"/>
    <x v="2"/>
    <x v="0"/>
  </r>
  <r>
    <x v="4"/>
    <x v="18"/>
    <x v="341"/>
    <x v="1213"/>
    <x v="115"/>
    <x v="920"/>
    <x v="1"/>
    <x v="0"/>
    <x v="21"/>
    <x v="21"/>
    <x v="48"/>
    <x v="205"/>
    <x v="193"/>
    <x v="74"/>
    <x v="0"/>
    <x v="74"/>
    <x v="220"/>
    <x v="132"/>
    <x v="1"/>
    <x v="69"/>
    <x v="0"/>
    <x v="69"/>
    <x v="282"/>
    <x v="210"/>
    <x v="1"/>
    <x v="0"/>
  </r>
  <r>
    <x v="4"/>
    <x v="18"/>
    <x v="27"/>
    <x v="161"/>
    <x v="116"/>
    <x v="186"/>
    <x v="1"/>
    <x v="0"/>
    <x v="146"/>
    <x v="146"/>
    <x v="444"/>
    <x v="354"/>
    <x v="347"/>
    <x v="490"/>
    <x v="0"/>
    <x v="490"/>
    <x v="56"/>
    <x v="249"/>
    <x v="1"/>
    <x v="463"/>
    <x v="0"/>
    <x v="463"/>
    <x v="357"/>
    <x v="432"/>
    <x v="2"/>
    <x v="0"/>
  </r>
  <r>
    <x v="4"/>
    <x v="18"/>
    <x v="365"/>
    <x v="162"/>
    <x v="131"/>
    <x v="339"/>
    <x v="1"/>
    <x v="0"/>
    <x v="42"/>
    <x v="42"/>
    <x v="109"/>
    <x v="240"/>
    <x v="220"/>
    <x v="140"/>
    <x v="0"/>
    <x v="140"/>
    <x v="211"/>
    <x v="204"/>
    <x v="1"/>
    <x v="191"/>
    <x v="0"/>
    <x v="191"/>
    <x v="182"/>
    <x v="133"/>
    <x v="1"/>
    <x v="0"/>
  </r>
  <r>
    <x v="4"/>
    <x v="18"/>
    <x v="33"/>
    <x v="163"/>
    <x v="145"/>
    <x v="47"/>
    <x v="1"/>
    <x v="0"/>
    <x v="70"/>
    <x v="70"/>
    <x v="225"/>
    <x v="281"/>
    <x v="252"/>
    <x v="211"/>
    <x v="0"/>
    <x v="211"/>
    <x v="303"/>
    <x v="475"/>
    <x v="2"/>
    <x v="318"/>
    <x v="0"/>
    <x v="318"/>
    <x v="116"/>
    <x v="165"/>
    <x v="1"/>
    <x v="0"/>
  </r>
  <r>
    <x v="4"/>
    <x v="18"/>
    <x v="405"/>
    <x v="996"/>
    <x v="173"/>
    <x v="793"/>
    <x v="0"/>
    <x v="0"/>
    <x v="0"/>
    <x v="0"/>
    <x v="0"/>
    <x v="176"/>
    <x v="673"/>
    <x v="0"/>
    <x v="0"/>
    <x v="0"/>
    <x v="265"/>
    <x v="760"/>
    <x v="0"/>
    <x v="18"/>
    <x v="0"/>
    <x v="18"/>
    <x v="282"/>
    <x v="0"/>
    <x v="1"/>
    <x v="1"/>
  </r>
  <r>
    <x v="4"/>
    <x v="18"/>
    <x v="415"/>
    <x v="1121"/>
    <x v="173"/>
    <x v="872"/>
    <x v="1"/>
    <x v="0"/>
    <x v="19"/>
    <x v="19"/>
    <x v="17"/>
    <x v="235"/>
    <x v="62"/>
    <x v="36"/>
    <x v="0"/>
    <x v="36"/>
    <x v="233"/>
    <x v="84"/>
    <x v="1"/>
    <x v="51"/>
    <x v="0"/>
    <x v="51"/>
    <x v="263"/>
    <x v="77"/>
    <x v="1"/>
    <x v="0"/>
  </r>
  <r>
    <x v="4"/>
    <x v="18"/>
    <x v="371"/>
    <x v="164"/>
    <x v="202"/>
    <x v="400"/>
    <x v="1"/>
    <x v="0"/>
    <x v="49"/>
    <x v="49"/>
    <x v="198"/>
    <x v="150"/>
    <x v="501"/>
    <x v="208"/>
    <x v="0"/>
    <x v="208"/>
    <x v="240"/>
    <x v="342"/>
    <x v="1"/>
    <x v="185"/>
    <x v="0"/>
    <x v="185"/>
    <x v="367"/>
    <x v="529"/>
    <x v="2"/>
    <x v="0"/>
  </r>
  <r>
    <x v="4"/>
    <x v="18"/>
    <x v="424"/>
    <x v="165"/>
    <x v="248"/>
    <x v="214"/>
    <x v="1"/>
    <x v="0"/>
    <x v="49"/>
    <x v="49"/>
    <x v="246"/>
    <x v="76"/>
    <x v="603"/>
    <x v="273"/>
    <x v="0"/>
    <x v="273"/>
    <x v="206"/>
    <x v="294"/>
    <x v="1"/>
    <x v="183"/>
    <x v="0"/>
    <x v="183"/>
    <x v="436"/>
    <x v="655"/>
    <x v="2"/>
    <x v="0"/>
  </r>
  <r>
    <x v="4"/>
    <x v="18"/>
    <x v="437"/>
    <x v="1011"/>
    <x v="252"/>
    <x v="801"/>
    <x v="1"/>
    <x v="0"/>
    <x v="8"/>
    <x v="8"/>
    <x v="0"/>
    <x v="218"/>
    <x v="0"/>
    <x v="16"/>
    <x v="0"/>
    <x v="16"/>
    <x v="231"/>
    <x v="0"/>
    <x v="1"/>
    <x v="46"/>
    <x v="0"/>
    <x v="46"/>
    <x v="240"/>
    <x v="0"/>
    <x v="1"/>
    <x v="1"/>
  </r>
  <r>
    <x v="4"/>
    <x v="18"/>
    <x v="465"/>
    <x v="844"/>
    <x v="288"/>
    <x v="706"/>
    <x v="1"/>
    <x v="0"/>
    <x v="47"/>
    <x v="47"/>
    <x v="162"/>
    <x v="200"/>
    <x v="363"/>
    <x v="183"/>
    <x v="0"/>
    <x v="183"/>
    <x v="226"/>
    <x v="289"/>
    <x v="1"/>
    <x v="187"/>
    <x v="0"/>
    <x v="187"/>
    <x v="281"/>
    <x v="350"/>
    <x v="1"/>
    <x v="0"/>
  </r>
  <r>
    <x v="4"/>
    <x v="18"/>
    <x v="471"/>
    <x v="974"/>
    <x v="289"/>
    <x v="781"/>
    <x v="0"/>
    <x v="0"/>
    <x v="0"/>
    <x v="0"/>
    <x v="0"/>
    <x v="176"/>
    <x v="673"/>
    <x v="0"/>
    <x v="0"/>
    <x v="0"/>
    <x v="265"/>
    <x v="760"/>
    <x v="0"/>
    <x v="129"/>
    <x v="0"/>
    <x v="129"/>
    <x v="152"/>
    <x v="0"/>
    <x v="1"/>
    <x v="0"/>
  </r>
  <r>
    <x v="4"/>
    <x v="18"/>
    <x v="474"/>
    <x v="1063"/>
    <x v="292"/>
    <x v="830"/>
    <x v="1"/>
    <x v="0"/>
    <x v="20"/>
    <x v="20"/>
    <x v="66"/>
    <x v="180"/>
    <x v="391"/>
    <x v="58"/>
    <x v="0"/>
    <x v="58"/>
    <x v="272"/>
    <x v="458"/>
    <x v="2"/>
    <x v="95"/>
    <x v="0"/>
    <x v="95"/>
    <x v="265"/>
    <x v="197"/>
    <x v="1"/>
    <x v="0"/>
  </r>
  <r>
    <x v="4"/>
    <x v="18"/>
    <x v="540"/>
    <x v="1118"/>
    <x v="433"/>
    <x v="871"/>
    <x v="1"/>
    <x v="0"/>
    <x v="36"/>
    <x v="36"/>
    <x v="18"/>
    <x v="297"/>
    <x v="23"/>
    <x v="36"/>
    <x v="0"/>
    <x v="36"/>
    <x v="234"/>
    <x v="90"/>
    <x v="1"/>
    <x v="214"/>
    <x v="0"/>
    <x v="214"/>
    <x v="92"/>
    <x v="6"/>
    <x v="1"/>
    <x v="0"/>
  </r>
  <r>
    <x v="4"/>
    <x v="18"/>
    <x v="583"/>
    <x v="1139"/>
    <x v="447"/>
    <x v="880"/>
    <x v="1"/>
    <x v="0"/>
    <x v="53"/>
    <x v="53"/>
    <x v="314"/>
    <x v="35"/>
    <x v="647"/>
    <x v="252"/>
    <x v="0"/>
    <x v="252"/>
    <x v="425"/>
    <x v="652"/>
    <x v="2"/>
    <x v="191"/>
    <x v="0"/>
    <x v="191"/>
    <x v="503"/>
    <x v="717"/>
    <x v="2"/>
    <x v="0"/>
  </r>
  <r>
    <x v="4"/>
    <x v="18"/>
    <x v="228"/>
    <x v="166"/>
    <x v="485"/>
    <x v="53"/>
    <x v="1"/>
    <x v="0"/>
    <x v="36"/>
    <x v="36"/>
    <x v="152"/>
    <x v="124"/>
    <x v="583"/>
    <x v="182"/>
    <x v="0"/>
    <x v="182"/>
    <x v="208"/>
    <x v="242"/>
    <x v="1"/>
    <x v="64"/>
    <x v="0"/>
    <x v="64"/>
    <x v="432"/>
    <x v="734"/>
    <x v="2"/>
    <x v="0"/>
  </r>
  <r>
    <x v="4"/>
    <x v="18"/>
    <x v="640"/>
    <x v="167"/>
    <x v="602"/>
    <x v="471"/>
    <x v="1"/>
    <x v="0"/>
    <x v="5"/>
    <x v="5"/>
    <x v="15"/>
    <x v="184"/>
    <x v="237"/>
    <x v="4"/>
    <x v="0"/>
    <x v="4"/>
    <x v="292"/>
    <x v="738"/>
    <x v="2"/>
    <x v="4"/>
    <x v="0"/>
    <x v="4"/>
    <x v="336"/>
    <x v="749"/>
    <x v="2"/>
    <x v="0"/>
  </r>
  <r>
    <x v="4"/>
    <x v="18"/>
    <x v="726"/>
    <x v="1126"/>
    <x v="647"/>
    <x v="874"/>
    <x v="1"/>
    <x v="0"/>
    <x v="77"/>
    <x v="77"/>
    <x v="343"/>
    <x v="44"/>
    <x v="610"/>
    <x v="310"/>
    <x v="0"/>
    <x v="310"/>
    <x v="435"/>
    <x v="638"/>
    <x v="2"/>
    <x v="326"/>
    <x v="0"/>
    <x v="326"/>
    <x v="449"/>
    <x v="578"/>
    <x v="2"/>
    <x v="0"/>
  </r>
  <r>
    <x v="4"/>
    <x v="18"/>
    <x v="265"/>
    <x v="168"/>
    <x v="650"/>
    <x v="127"/>
    <x v="1"/>
    <x v="0"/>
    <x v="10"/>
    <x v="10"/>
    <x v="33"/>
    <x v="184"/>
    <x v="319"/>
    <x v="65"/>
    <x v="0"/>
    <x v="65"/>
    <x v="215"/>
    <x v="89"/>
    <x v="1"/>
    <x v="0"/>
    <x v="0"/>
    <x v="0"/>
    <x v="369"/>
    <x v="416"/>
    <x v="0"/>
    <x v="0"/>
  </r>
  <r>
    <x v="4"/>
    <x v="18"/>
    <x v="707"/>
    <x v="880"/>
    <x v="651"/>
    <x v="724"/>
    <x v="1"/>
    <x v="0"/>
    <x v="42"/>
    <x v="42"/>
    <x v="92"/>
    <x v="266"/>
    <x v="144"/>
    <x v="117"/>
    <x v="0"/>
    <x v="117"/>
    <x v="222"/>
    <x v="214"/>
    <x v="1"/>
    <x v="139"/>
    <x v="0"/>
    <x v="139"/>
    <x v="240"/>
    <x v="176"/>
    <x v="1"/>
    <x v="0"/>
  </r>
  <r>
    <x v="4"/>
    <x v="18"/>
    <x v="737"/>
    <x v="1209"/>
    <x v="697"/>
    <x v="915"/>
    <x v="1"/>
    <x v="0"/>
    <x v="15"/>
    <x v="15"/>
    <x v="76"/>
    <x v="146"/>
    <x v="586"/>
    <x v="81"/>
    <x v="0"/>
    <x v="81"/>
    <x v="252"/>
    <x v="311"/>
    <x v="1"/>
    <x v="37"/>
    <x v="0"/>
    <x v="37"/>
    <x v="368"/>
    <x v="689"/>
    <x v="2"/>
    <x v="0"/>
  </r>
  <r>
    <x v="4"/>
    <x v="18"/>
    <x v="723"/>
    <x v="1068"/>
    <x v="733"/>
    <x v="832"/>
    <x v="1"/>
    <x v="0"/>
    <x v="61"/>
    <x v="61"/>
    <x v="273"/>
    <x v="95"/>
    <x v="569"/>
    <x v="242"/>
    <x v="0"/>
    <x v="242"/>
    <x v="355"/>
    <x v="566"/>
    <x v="2"/>
    <x v="204"/>
    <x v="0"/>
    <x v="204"/>
    <x v="446"/>
    <x v="657"/>
    <x v="2"/>
    <x v="0"/>
  </r>
  <r>
    <x v="4"/>
    <x v="18"/>
    <x v="277"/>
    <x v="169"/>
    <x v="826"/>
    <x v="33"/>
    <x v="1"/>
    <x v="0"/>
    <x v="150"/>
    <x v="150"/>
    <x v="441"/>
    <x v="406"/>
    <x v="258"/>
    <x v="465"/>
    <x v="0"/>
    <x v="465"/>
    <x v="209"/>
    <x v="375"/>
    <x v="1"/>
    <x v="460"/>
    <x v="0"/>
    <x v="460"/>
    <x v="296"/>
    <x v="406"/>
    <x v="1"/>
    <x v="0"/>
  </r>
  <r>
    <x v="4"/>
    <x v="18"/>
    <x v="827"/>
    <x v="969"/>
    <x v="855"/>
    <x v="780"/>
    <x v="1"/>
    <x v="0"/>
    <x v="53"/>
    <x v="53"/>
    <x v="223"/>
    <x v="136"/>
    <x v="524"/>
    <x v="228"/>
    <x v="0"/>
    <x v="228"/>
    <x v="256"/>
    <x v="384"/>
    <x v="1"/>
    <x v="247"/>
    <x v="0"/>
    <x v="247"/>
    <x v="281"/>
    <x v="369"/>
    <x v="1"/>
    <x v="0"/>
  </r>
  <r>
    <x v="4"/>
    <x v="18"/>
    <x v="805"/>
    <x v="170"/>
    <x v="867"/>
    <x v="337"/>
    <x v="1"/>
    <x v="0"/>
    <x v="120"/>
    <x v="120"/>
    <x v="207"/>
    <x v="426"/>
    <x v="52"/>
    <x v="371"/>
    <x v="0"/>
    <x v="371"/>
    <x v="36"/>
    <x v="43"/>
    <x v="1"/>
    <x v="394"/>
    <x v="0"/>
    <x v="394"/>
    <x v="43"/>
    <x v="66"/>
    <x v="1"/>
    <x v="0"/>
  </r>
  <r>
    <x v="4"/>
    <x v="18"/>
    <x v="833"/>
    <x v="1119"/>
    <x v="885"/>
    <x v="871"/>
    <x v="1"/>
    <x v="0"/>
    <x v="66"/>
    <x v="66"/>
    <x v="369"/>
    <x v="11"/>
    <x v="658"/>
    <x v="280"/>
    <x v="0"/>
    <x v="280"/>
    <x v="474"/>
    <x v="704"/>
    <x v="2"/>
    <x v="180"/>
    <x v="0"/>
    <x v="180"/>
    <x v="537"/>
    <x v="757"/>
    <x v="2"/>
    <x v="0"/>
  </r>
  <r>
    <x v="4"/>
    <x v="18"/>
    <x v="1082"/>
    <x v="171"/>
    <x v="891"/>
    <x v="126"/>
    <x v="1"/>
    <x v="0"/>
    <x v="32"/>
    <x v="32"/>
    <x v="79"/>
    <x v="223"/>
    <x v="205"/>
    <x v="82"/>
    <x v="0"/>
    <x v="82"/>
    <x v="253"/>
    <x v="330"/>
    <x v="1"/>
    <x v="111"/>
    <x v="0"/>
    <x v="111"/>
    <x v="268"/>
    <x v="220"/>
    <x v="1"/>
    <x v="0"/>
  </r>
  <r>
    <x v="4"/>
    <x v="18"/>
    <x v="899"/>
    <x v="1283"/>
    <x v="931"/>
    <x v="957"/>
    <x v="1"/>
    <x v="0"/>
    <x v="3"/>
    <x v="3"/>
    <x v="0"/>
    <x v="200"/>
    <x v="0"/>
    <x v="0"/>
    <x v="0"/>
    <x v="0"/>
    <x v="265"/>
    <x v="760"/>
    <x v="0"/>
    <x v="0"/>
    <x v="0"/>
    <x v="0"/>
    <x v="312"/>
    <x v="416"/>
    <x v="0"/>
    <x v="1"/>
  </r>
  <r>
    <x v="4"/>
    <x v="18"/>
    <x v="864"/>
    <x v="172"/>
    <x v="940"/>
    <x v="532"/>
    <x v="1"/>
    <x v="0"/>
    <x v="42"/>
    <x v="42"/>
    <x v="148"/>
    <x v="171"/>
    <x v="442"/>
    <x v="198"/>
    <x v="0"/>
    <x v="198"/>
    <x v="175"/>
    <x v="166"/>
    <x v="1"/>
    <x v="15"/>
    <x v="0"/>
    <x v="15"/>
    <x v="461"/>
    <x v="777"/>
    <x v="2"/>
    <x v="0"/>
  </r>
  <r>
    <x v="4"/>
    <x v="18"/>
    <x v="848"/>
    <x v="173"/>
    <x v="949"/>
    <x v="343"/>
    <x v="1"/>
    <x v="0"/>
    <x v="154"/>
    <x v="154"/>
    <x v="451"/>
    <x v="400"/>
    <x v="283"/>
    <x v="486"/>
    <x v="0"/>
    <x v="486"/>
    <x v="109"/>
    <x v="320"/>
    <x v="1"/>
    <x v="483"/>
    <x v="0"/>
    <x v="483"/>
    <x v="93"/>
    <x v="336"/>
    <x v="1"/>
    <x v="0"/>
  </r>
  <r>
    <x v="4"/>
    <x v="18"/>
    <x v="846"/>
    <x v="174"/>
    <x v="964"/>
    <x v="324"/>
    <x v="1"/>
    <x v="0"/>
    <x v="118"/>
    <x v="118"/>
    <x v="351"/>
    <x v="370"/>
    <x v="231"/>
    <x v="379"/>
    <x v="0"/>
    <x v="379"/>
    <x v="184"/>
    <x v="324"/>
    <x v="1"/>
    <x v="410"/>
    <x v="0"/>
    <x v="410"/>
    <x v="103"/>
    <x v="248"/>
    <x v="1"/>
    <x v="0"/>
  </r>
  <r>
    <x v="4"/>
    <x v="18"/>
    <x v="881"/>
    <x v="938"/>
    <x v="1022"/>
    <x v="763"/>
    <x v="1"/>
    <x v="0"/>
    <x v="46"/>
    <x v="46"/>
    <x v="152"/>
    <x v="210"/>
    <x v="337"/>
    <x v="194"/>
    <x v="0"/>
    <x v="194"/>
    <x v="187"/>
    <x v="198"/>
    <x v="1"/>
    <x v="164"/>
    <x v="0"/>
    <x v="164"/>
    <x v="311"/>
    <x v="413"/>
    <x v="1"/>
    <x v="0"/>
  </r>
  <r>
    <x v="4"/>
    <x v="18"/>
    <x v="1143"/>
    <x v="175"/>
    <x v="1039"/>
    <x v="143"/>
    <x v="1"/>
    <x v="0"/>
    <x v="179"/>
    <x v="179"/>
    <x v="502"/>
    <x v="251"/>
    <x v="411"/>
    <x v="524"/>
    <x v="0"/>
    <x v="524"/>
    <x v="491"/>
    <x v="575"/>
    <x v="2"/>
    <x v="518"/>
    <x v="0"/>
    <x v="518"/>
    <x v="498"/>
    <x v="475"/>
    <x v="2"/>
    <x v="0"/>
  </r>
  <r>
    <x v="4"/>
    <x v="18"/>
    <x v="1149"/>
    <x v="176"/>
    <x v="1041"/>
    <x v="177"/>
    <x v="1"/>
    <x v="0"/>
    <x v="108"/>
    <x v="108"/>
    <x v="368"/>
    <x v="194"/>
    <x v="410"/>
    <x v="376"/>
    <x v="0"/>
    <x v="376"/>
    <x v="332"/>
    <x v="460"/>
    <x v="2"/>
    <x v="405"/>
    <x v="0"/>
    <x v="405"/>
    <x v="201"/>
    <x v="354"/>
    <x v="1"/>
    <x v="0"/>
  </r>
  <r>
    <x v="4"/>
    <x v="18"/>
    <x v="1107"/>
    <x v="177"/>
    <x v="1068"/>
    <x v="11"/>
    <x v="1"/>
    <x v="0"/>
    <x v="5"/>
    <x v="5"/>
    <x v="20"/>
    <x v="178"/>
    <x v="379"/>
    <x v="13"/>
    <x v="0"/>
    <x v="13"/>
    <x v="277"/>
    <x v="615"/>
    <x v="2"/>
    <x v="22"/>
    <x v="0"/>
    <x v="22"/>
    <x v="304"/>
    <x v="280"/>
    <x v="1"/>
    <x v="0"/>
  </r>
  <r>
    <x v="4"/>
    <x v="18"/>
    <x v="907"/>
    <x v="178"/>
    <x v="1086"/>
    <x v="225"/>
    <x v="1"/>
    <x v="0"/>
    <x v="104"/>
    <x v="104"/>
    <x v="344"/>
    <x v="283"/>
    <x v="345"/>
    <x v="375"/>
    <x v="0"/>
    <x v="375"/>
    <x v="156"/>
    <x v="292"/>
    <x v="1"/>
    <x v="361"/>
    <x v="0"/>
    <x v="361"/>
    <x v="311"/>
    <x v="415"/>
    <x v="1"/>
    <x v="0"/>
  </r>
  <r>
    <x v="4"/>
    <x v="11"/>
    <x v="253"/>
    <x v="95"/>
    <x v="687"/>
    <x v="7"/>
    <x v="1"/>
    <x v="0"/>
    <x v="27"/>
    <x v="27"/>
    <x v="97"/>
    <x v="176"/>
    <x v="420"/>
    <x v="64"/>
    <x v="0"/>
    <x v="64"/>
    <x v="321"/>
    <x v="655"/>
    <x v="2"/>
    <x v="131"/>
    <x v="0"/>
    <x v="131"/>
    <x v="264"/>
    <x v="240"/>
    <x v="1"/>
    <x v="0"/>
  </r>
  <r>
    <x v="4"/>
    <x v="11"/>
    <x v="254"/>
    <x v="97"/>
    <x v="701"/>
    <x v="7"/>
    <x v="1"/>
    <x v="0"/>
    <x v="154"/>
    <x v="154"/>
    <x v="454"/>
    <x v="395"/>
    <x v="302"/>
    <x v="491"/>
    <x v="0"/>
    <x v="491"/>
    <x v="93"/>
    <x v="305"/>
    <x v="1"/>
    <x v="485"/>
    <x v="0"/>
    <x v="485"/>
    <x v="97"/>
    <x v="344"/>
    <x v="1"/>
    <x v="0"/>
  </r>
  <r>
    <x v="4"/>
    <x v="11"/>
    <x v="28"/>
    <x v="87"/>
    <x v="137"/>
    <x v="25"/>
    <x v="1"/>
    <x v="0"/>
    <x v="53"/>
    <x v="53"/>
    <x v="130"/>
    <x v="289"/>
    <x v="162"/>
    <x v="180"/>
    <x v="0"/>
    <x v="180"/>
    <x v="184"/>
    <x v="167"/>
    <x v="1"/>
    <x v="126"/>
    <x v="0"/>
    <x v="126"/>
    <x v="349"/>
    <x v="523"/>
    <x v="2"/>
    <x v="0"/>
  </r>
  <r>
    <x v="4"/>
    <x v="11"/>
    <x v="191"/>
    <x v="90"/>
    <x v="319"/>
    <x v="25"/>
    <x v="0"/>
    <x v="0"/>
    <x v="0"/>
    <x v="0"/>
    <x v="30"/>
    <x v="132"/>
    <x v="673"/>
    <x v="0"/>
    <x v="0"/>
    <x v="0"/>
    <x v="320"/>
    <x v="760"/>
    <x v="0"/>
    <x v="37"/>
    <x v="0"/>
    <x v="37"/>
    <x v="298"/>
    <x v="252"/>
    <x v="1"/>
    <x v="1"/>
  </r>
  <r>
    <x v="4"/>
    <x v="11"/>
    <x v="275"/>
    <x v="98"/>
    <x v="703"/>
    <x v="210"/>
    <x v="1"/>
    <x v="0"/>
    <x v="10"/>
    <x v="10"/>
    <x v="63"/>
    <x v="142"/>
    <x v="615"/>
    <x v="36"/>
    <x v="0"/>
    <x v="36"/>
    <x v="304"/>
    <x v="655"/>
    <x v="2"/>
    <x v="114"/>
    <x v="0"/>
    <x v="114"/>
    <x v="237"/>
    <x v="134"/>
    <x v="1"/>
    <x v="0"/>
  </r>
  <r>
    <x v="4"/>
    <x v="11"/>
    <x v="906"/>
    <x v="103"/>
    <x v="1103"/>
    <x v="212"/>
    <x v="1"/>
    <x v="0"/>
    <x v="10"/>
    <x v="10"/>
    <x v="38"/>
    <x v="177"/>
    <x v="408"/>
    <x v="36"/>
    <x v="0"/>
    <x v="36"/>
    <x v="264"/>
    <x v="381"/>
    <x v="1"/>
    <x v="18"/>
    <x v="0"/>
    <x v="18"/>
    <x v="347"/>
    <x v="698"/>
    <x v="2"/>
    <x v="0"/>
  </r>
  <r>
    <x v="4"/>
    <x v="11"/>
    <x v="445"/>
    <x v="91"/>
    <x v="322"/>
    <x v="231"/>
    <x v="1"/>
    <x v="0"/>
    <x v="108"/>
    <x v="108"/>
    <x v="349"/>
    <x v="302"/>
    <x v="323"/>
    <x v="370"/>
    <x v="0"/>
    <x v="370"/>
    <x v="212"/>
    <x v="353"/>
    <x v="1"/>
    <x v="383"/>
    <x v="0"/>
    <x v="383"/>
    <x v="255"/>
    <x v="379"/>
    <x v="1"/>
    <x v="0"/>
  </r>
  <r>
    <x v="4"/>
    <x v="11"/>
    <x v="909"/>
    <x v="101"/>
    <x v="1038"/>
    <x v="275"/>
    <x v="1"/>
    <x v="0"/>
    <x v="99"/>
    <x v="99"/>
    <x v="354"/>
    <x v="146"/>
    <x v="462"/>
    <x v="320"/>
    <x v="0"/>
    <x v="320"/>
    <x v="441"/>
    <x v="642"/>
    <x v="2"/>
    <x v="363"/>
    <x v="0"/>
    <x v="363"/>
    <x v="374"/>
    <x v="463"/>
    <x v="2"/>
    <x v="0"/>
  </r>
  <r>
    <x v="4"/>
    <x v="11"/>
    <x v="801"/>
    <x v="99"/>
    <x v="889"/>
    <x v="279"/>
    <x v="1"/>
    <x v="0"/>
    <x v="10"/>
    <x v="10"/>
    <x v="44"/>
    <x v="167"/>
    <x v="521"/>
    <x v="42"/>
    <x v="0"/>
    <x v="42"/>
    <x v="265"/>
    <x v="402"/>
    <x v="2"/>
    <x v="81"/>
    <x v="0"/>
    <x v="81"/>
    <x v="260"/>
    <x v="141"/>
    <x v="1"/>
    <x v="1"/>
  </r>
  <r>
    <x v="4"/>
    <x v="11"/>
    <x v="594"/>
    <x v="94"/>
    <x v="510"/>
    <x v="355"/>
    <x v="1"/>
    <x v="0"/>
    <x v="46"/>
    <x v="46"/>
    <x v="65"/>
    <x v="314"/>
    <x v="65"/>
    <x v="162"/>
    <x v="0"/>
    <x v="162"/>
    <x v="123"/>
    <x v="39"/>
    <x v="1"/>
    <x v="156"/>
    <x v="0"/>
    <x v="156"/>
    <x v="185"/>
    <x v="84"/>
    <x v="1"/>
    <x v="0"/>
  </r>
  <r>
    <x v="4"/>
    <x v="11"/>
    <x v="494"/>
    <x v="92"/>
    <x v="355"/>
    <x v="361"/>
    <x v="1"/>
    <x v="0"/>
    <x v="10"/>
    <x v="10"/>
    <x v="0"/>
    <x v="230"/>
    <x v="0"/>
    <x v="15"/>
    <x v="0"/>
    <x v="15"/>
    <x v="233"/>
    <x v="0"/>
    <x v="1"/>
    <x v="0"/>
    <x v="0"/>
    <x v="0"/>
    <x v="312"/>
    <x v="416"/>
    <x v="0"/>
    <x v="0"/>
  </r>
  <r>
    <x v="4"/>
    <x v="11"/>
    <x v="853"/>
    <x v="100"/>
    <x v="952"/>
    <x v="383"/>
    <x v="1"/>
    <x v="0"/>
    <x v="36"/>
    <x v="36"/>
    <x v="133"/>
    <x v="147"/>
    <x v="539"/>
    <x v="199"/>
    <x v="0"/>
    <x v="199"/>
    <x v="151"/>
    <x v="134"/>
    <x v="1"/>
    <x v="58"/>
    <x v="0"/>
    <x v="58"/>
    <x v="424"/>
    <x v="731"/>
    <x v="2"/>
    <x v="0"/>
  </r>
  <r>
    <x v="4"/>
    <x v="11"/>
    <x v="294"/>
    <x v="85"/>
    <x v="39"/>
    <x v="396"/>
    <x v="1"/>
    <x v="0"/>
    <x v="66"/>
    <x v="66"/>
    <x v="220"/>
    <x v="254"/>
    <x v="294"/>
    <x v="146"/>
    <x v="0"/>
    <x v="146"/>
    <x v="395"/>
    <x v="674"/>
    <x v="2"/>
    <x v="312"/>
    <x v="0"/>
    <x v="312"/>
    <x v="124"/>
    <x v="167"/>
    <x v="1"/>
    <x v="0"/>
  </r>
  <r>
    <x v="4"/>
    <x v="11"/>
    <x v="373"/>
    <x v="88"/>
    <x v="192"/>
    <x v="422"/>
    <x v="1"/>
    <x v="0"/>
    <x v="131"/>
    <x v="131"/>
    <x v="409"/>
    <x v="295"/>
    <x v="367"/>
    <x v="422"/>
    <x v="0"/>
    <x v="422"/>
    <x v="371"/>
    <x v="477"/>
    <x v="2"/>
    <x v="444"/>
    <x v="0"/>
    <x v="444"/>
    <x v="131"/>
    <x v="332"/>
    <x v="1"/>
    <x v="0"/>
  </r>
  <r>
    <x v="4"/>
    <x v="11"/>
    <x v="929"/>
    <x v="102"/>
    <x v="1087"/>
    <x v="422"/>
    <x v="1"/>
    <x v="0"/>
    <x v="61"/>
    <x v="61"/>
    <x v="212"/>
    <x v="229"/>
    <x v="340"/>
    <x v="190"/>
    <x v="0"/>
    <x v="190"/>
    <x v="326"/>
    <x v="538"/>
    <x v="2"/>
    <x v="234"/>
    <x v="0"/>
    <x v="234"/>
    <x v="284"/>
    <x v="371"/>
    <x v="1"/>
    <x v="0"/>
  </r>
  <r>
    <x v="4"/>
    <x v="11"/>
    <x v="374"/>
    <x v="86"/>
    <x v="128"/>
    <x v="425"/>
    <x v="1"/>
    <x v="0"/>
    <x v="79"/>
    <x v="79"/>
    <x v="267"/>
    <x v="267"/>
    <x v="308"/>
    <x v="284"/>
    <x v="0"/>
    <x v="284"/>
    <x v="243"/>
    <x v="362"/>
    <x v="1"/>
    <x v="313"/>
    <x v="0"/>
    <x v="313"/>
    <x v="204"/>
    <x v="294"/>
    <x v="1"/>
    <x v="0"/>
  </r>
  <r>
    <x v="4"/>
    <x v="11"/>
    <x v="564"/>
    <x v="93"/>
    <x v="465"/>
    <x v="614"/>
    <x v="1"/>
    <x v="0"/>
    <x v="53"/>
    <x v="53"/>
    <x v="153"/>
    <x v="268"/>
    <x v="217"/>
    <x v="277"/>
    <x v="0"/>
    <x v="277"/>
    <x v="90"/>
    <x v="75"/>
    <x v="1"/>
    <x v="212"/>
    <x v="0"/>
    <x v="212"/>
    <x v="210"/>
    <x v="215"/>
    <x v="1"/>
    <x v="0"/>
  </r>
  <r>
    <x v="4"/>
    <x v="11"/>
    <x v="698"/>
    <x v="96"/>
    <x v="692"/>
    <x v="620"/>
    <x v="1"/>
    <x v="0"/>
    <x v="10"/>
    <x v="10"/>
    <x v="11"/>
    <x v="213"/>
    <x v="59"/>
    <x v="8"/>
    <x v="0"/>
    <x v="8"/>
    <x v="265"/>
    <x v="402"/>
    <x v="2"/>
    <x v="0"/>
    <x v="0"/>
    <x v="0"/>
    <x v="336"/>
    <x v="416"/>
    <x v="0"/>
    <x v="1"/>
  </r>
  <r>
    <x v="4"/>
    <x v="11"/>
    <x v="392"/>
    <x v="89"/>
    <x v="209"/>
    <x v="655"/>
    <x v="1"/>
    <x v="0"/>
    <x v="35"/>
    <x v="35"/>
    <x v="100"/>
    <x v="199"/>
    <x v="322"/>
    <x v="105"/>
    <x v="0"/>
    <x v="105"/>
    <x v="265"/>
    <x v="402"/>
    <x v="2"/>
    <x v="105"/>
    <x v="0"/>
    <x v="105"/>
    <x v="312"/>
    <x v="416"/>
    <x v="2"/>
    <x v="0"/>
  </r>
  <r>
    <x v="4"/>
    <x v="11"/>
    <x v="306"/>
    <x v="817"/>
    <x v="57"/>
    <x v="684"/>
    <x v="1"/>
    <x v="0"/>
    <x v="36"/>
    <x v="36"/>
    <x v="113"/>
    <x v="192"/>
    <x v="369"/>
    <x v="107"/>
    <x v="0"/>
    <x v="107"/>
    <x v="292"/>
    <x v="508"/>
    <x v="2"/>
    <x v="61"/>
    <x v="0"/>
    <x v="61"/>
    <x v="392"/>
    <x v="701"/>
    <x v="2"/>
    <x v="0"/>
  </r>
  <r>
    <x v="4"/>
    <x v="11"/>
    <x v="822"/>
    <x v="864"/>
    <x v="866"/>
    <x v="714"/>
    <x v="1"/>
    <x v="0"/>
    <x v="82"/>
    <x v="82"/>
    <x v="251"/>
    <x v="307"/>
    <x v="235"/>
    <x v="306"/>
    <x v="0"/>
    <x v="306"/>
    <x v="149"/>
    <x v="226"/>
    <x v="1"/>
    <x v="260"/>
    <x v="0"/>
    <x v="260"/>
    <x v="325"/>
    <x v="438"/>
    <x v="2"/>
    <x v="0"/>
  </r>
  <r>
    <x v="4"/>
    <x v="11"/>
    <x v="766"/>
    <x v="866"/>
    <x v="797"/>
    <x v="715"/>
    <x v="1"/>
    <x v="0"/>
    <x v="23"/>
    <x v="23"/>
    <x v="0"/>
    <x v="276"/>
    <x v="0"/>
    <x v="0"/>
    <x v="0"/>
    <x v="0"/>
    <x v="265"/>
    <x v="760"/>
    <x v="0"/>
    <x v="0"/>
    <x v="0"/>
    <x v="0"/>
    <x v="312"/>
    <x v="416"/>
    <x v="0"/>
    <x v="0"/>
  </r>
  <r>
    <x v="4"/>
    <x v="11"/>
    <x v="968"/>
    <x v="896"/>
    <x v="1032"/>
    <x v="730"/>
    <x v="1"/>
    <x v="0"/>
    <x v="53"/>
    <x v="53"/>
    <x v="157"/>
    <x v="264"/>
    <x v="226"/>
    <x v="114"/>
    <x v="0"/>
    <x v="114"/>
    <x v="352"/>
    <x v="657"/>
    <x v="2"/>
    <x v="199"/>
    <x v="0"/>
    <x v="199"/>
    <x v="241"/>
    <x v="264"/>
    <x v="1"/>
    <x v="0"/>
  </r>
  <r>
    <x v="4"/>
    <x v="11"/>
    <x v="407"/>
    <x v="1018"/>
    <x v="216"/>
    <x v="745"/>
    <x v="1"/>
    <x v="0"/>
    <x v="10"/>
    <x v="10"/>
    <x v="40"/>
    <x v="174"/>
    <x v="457"/>
    <x v="38"/>
    <x v="0"/>
    <x v="38"/>
    <x v="264"/>
    <x v="383"/>
    <x v="1"/>
    <x v="26"/>
    <x v="0"/>
    <x v="26"/>
    <x v="329"/>
    <x v="567"/>
    <x v="2"/>
    <x v="0"/>
  </r>
  <r>
    <x v="4"/>
    <x v="11"/>
    <x v="398"/>
    <x v="928"/>
    <x v="134"/>
    <x v="756"/>
    <x v="1"/>
    <x v="0"/>
    <x v="27"/>
    <x v="27"/>
    <x v="17"/>
    <x v="271"/>
    <x v="30"/>
    <x v="27"/>
    <x v="0"/>
    <x v="27"/>
    <x v="247"/>
    <x v="128"/>
    <x v="1"/>
    <x v="50"/>
    <x v="0"/>
    <x v="50"/>
    <x v="264"/>
    <x v="81"/>
    <x v="1"/>
    <x v="0"/>
  </r>
  <r>
    <x v="4"/>
    <x v="11"/>
    <x v="399"/>
    <x v="948"/>
    <x v="214"/>
    <x v="767"/>
    <x v="1"/>
    <x v="0"/>
    <x v="10"/>
    <x v="10"/>
    <x v="0"/>
    <x v="230"/>
    <x v="0"/>
    <x v="15"/>
    <x v="0"/>
    <x v="15"/>
    <x v="233"/>
    <x v="0"/>
    <x v="1"/>
    <x v="18"/>
    <x v="0"/>
    <x v="18"/>
    <x v="282"/>
    <x v="0"/>
    <x v="1"/>
    <x v="0"/>
  </r>
  <r>
    <x v="4"/>
    <x v="11"/>
    <x v="716"/>
    <x v="980"/>
    <x v="665"/>
    <x v="785"/>
    <x v="1"/>
    <x v="0"/>
    <x v="42"/>
    <x v="42"/>
    <x v="218"/>
    <x v="72"/>
    <x v="627"/>
    <x v="126"/>
    <x v="0"/>
    <x v="126"/>
    <x v="415"/>
    <x v="703"/>
    <x v="2"/>
    <x v="26"/>
    <x v="0"/>
    <x v="26"/>
    <x v="493"/>
    <x v="775"/>
    <x v="2"/>
    <x v="0"/>
  </r>
  <r>
    <x v="4"/>
    <x v="11"/>
    <x v="719"/>
    <x v="997"/>
    <x v="652"/>
    <x v="795"/>
    <x v="1"/>
    <x v="0"/>
    <x v="53"/>
    <x v="53"/>
    <x v="178"/>
    <x v="230"/>
    <x v="313"/>
    <x v="120"/>
    <x v="0"/>
    <x v="120"/>
    <x v="379"/>
    <x v="677"/>
    <x v="2"/>
    <x v="280"/>
    <x v="0"/>
    <x v="280"/>
    <x v="129"/>
    <x v="146"/>
    <x v="1"/>
    <x v="0"/>
  </r>
  <r>
    <x v="4"/>
    <x v="11"/>
    <x v="986"/>
    <x v="1054"/>
    <x v="1033"/>
    <x v="827"/>
    <x v="1"/>
    <x v="0"/>
    <x v="51"/>
    <x v="51"/>
    <x v="204"/>
    <x v="149"/>
    <x v="500"/>
    <x v="206"/>
    <x v="0"/>
    <x v="206"/>
    <x v="259"/>
    <x v="390"/>
    <x v="1"/>
    <x v="170"/>
    <x v="0"/>
    <x v="170"/>
    <x v="405"/>
    <x v="607"/>
    <x v="2"/>
    <x v="0"/>
  </r>
  <r>
    <x v="4"/>
    <x v="11"/>
    <x v="995"/>
    <x v="1114"/>
    <x v="1139"/>
    <x v="869"/>
    <x v="1"/>
    <x v="0"/>
    <x v="10"/>
    <x v="10"/>
    <x v="0"/>
    <x v="230"/>
    <x v="0"/>
    <x v="0"/>
    <x v="0"/>
    <x v="0"/>
    <x v="265"/>
    <x v="760"/>
    <x v="0"/>
    <x v="26"/>
    <x v="0"/>
    <x v="26"/>
    <x v="264"/>
    <x v="0"/>
    <x v="1"/>
    <x v="1"/>
  </r>
  <r>
    <x v="4"/>
    <x v="11"/>
    <x v="834"/>
    <x v="1122"/>
    <x v="885"/>
    <x v="872"/>
    <x v="1"/>
    <x v="0"/>
    <x v="1"/>
    <x v="1"/>
    <x v="39"/>
    <x v="137"/>
    <x v="662"/>
    <x v="0"/>
    <x v="0"/>
    <x v="0"/>
    <x v="331"/>
    <x v="760"/>
    <x v="0"/>
    <x v="48"/>
    <x v="0"/>
    <x v="48"/>
    <x v="297"/>
    <x v="274"/>
    <x v="1"/>
    <x v="0"/>
  </r>
  <r>
    <x v="4"/>
    <x v="11"/>
    <x v="1043"/>
    <x v="1138"/>
    <x v="1256"/>
    <x v="880"/>
    <x v="1"/>
    <x v="0"/>
    <x v="42"/>
    <x v="42"/>
    <x v="159"/>
    <x v="151"/>
    <x v="508"/>
    <x v="174"/>
    <x v="0"/>
    <x v="174"/>
    <x v="238"/>
    <x v="317"/>
    <x v="1"/>
    <x v="61"/>
    <x v="0"/>
    <x v="61"/>
    <x v="437"/>
    <x v="742"/>
    <x v="2"/>
    <x v="0"/>
  </r>
  <r>
    <x v="4"/>
    <x v="11"/>
    <x v="728"/>
    <x v="1140"/>
    <x v="706"/>
    <x v="881"/>
    <x v="1"/>
    <x v="0"/>
    <x v="79"/>
    <x v="79"/>
    <x v="214"/>
    <x v="336"/>
    <x v="166"/>
    <x v="303"/>
    <x v="0"/>
    <x v="303"/>
    <x v="107"/>
    <x v="129"/>
    <x v="1"/>
    <x v="303"/>
    <x v="0"/>
    <x v="303"/>
    <x v="136"/>
    <x v="174"/>
    <x v="1"/>
    <x v="0"/>
  </r>
  <r>
    <x v="4"/>
    <x v="11"/>
    <x v="334"/>
    <x v="1141"/>
    <x v="37"/>
    <x v="883"/>
    <x v="1"/>
    <x v="0"/>
    <x v="46"/>
    <x v="46"/>
    <x v="230"/>
    <x v="81"/>
    <x v="605"/>
    <x v="164"/>
    <x v="0"/>
    <x v="164"/>
    <x v="389"/>
    <x v="658"/>
    <x v="2"/>
    <x v="193"/>
    <x v="0"/>
    <x v="193"/>
    <x v="402"/>
    <x v="586"/>
    <x v="2"/>
    <x v="0"/>
  </r>
  <r>
    <x v="4"/>
    <x v="11"/>
    <x v="335"/>
    <x v="1142"/>
    <x v="106"/>
    <x v="883"/>
    <x v="1"/>
    <x v="0"/>
    <x v="46"/>
    <x v="46"/>
    <x v="122"/>
    <x v="254"/>
    <x v="208"/>
    <x v="142"/>
    <x v="0"/>
    <x v="142"/>
    <x v="233"/>
    <x v="275"/>
    <x v="1"/>
    <x v="169"/>
    <x v="0"/>
    <x v="169"/>
    <x v="255"/>
    <x v="254"/>
    <x v="1"/>
    <x v="0"/>
  </r>
  <r>
    <x v="4"/>
    <x v="11"/>
    <x v="835"/>
    <x v="1158"/>
    <x v="868"/>
    <x v="893"/>
    <x v="1"/>
    <x v="0"/>
    <x v="164"/>
    <x v="164"/>
    <x v="468"/>
    <x v="407"/>
    <x v="296"/>
    <x v="478"/>
    <x v="0"/>
    <x v="478"/>
    <x v="457"/>
    <x v="535"/>
    <x v="2"/>
    <x v="489"/>
    <x v="0"/>
    <x v="489"/>
    <x v="171"/>
    <x v="385"/>
    <x v="1"/>
    <x v="0"/>
  </r>
  <r>
    <x v="4"/>
    <x v="11"/>
    <x v="340"/>
    <x v="1204"/>
    <x v="26"/>
    <x v="917"/>
    <x v="1"/>
    <x v="0"/>
    <x v="27"/>
    <x v="27"/>
    <x v="129"/>
    <x v="113"/>
    <x v="613"/>
    <x v="58"/>
    <x v="0"/>
    <x v="58"/>
    <x v="382"/>
    <x v="720"/>
    <x v="2"/>
    <x v="84"/>
    <x v="0"/>
    <x v="84"/>
    <x v="397"/>
    <x v="683"/>
    <x v="2"/>
    <x v="0"/>
  </r>
  <r>
    <x v="4"/>
    <x v="11"/>
    <x v="738"/>
    <x v="1205"/>
    <x v="652"/>
    <x v="917"/>
    <x v="1"/>
    <x v="0"/>
    <x v="10"/>
    <x v="10"/>
    <x v="82"/>
    <x v="119"/>
    <x v="649"/>
    <x v="36"/>
    <x v="0"/>
    <x v="36"/>
    <x v="331"/>
    <x v="703"/>
    <x v="2"/>
    <x v="17"/>
    <x v="0"/>
    <x v="17"/>
    <x v="398"/>
    <x v="760"/>
    <x v="2"/>
    <x v="0"/>
  </r>
  <r>
    <x v="4"/>
    <x v="11"/>
    <x v="1006"/>
    <x v="1220"/>
    <x v="1198"/>
    <x v="923"/>
    <x v="1"/>
    <x v="0"/>
    <x v="17"/>
    <x v="17"/>
    <x v="40"/>
    <x v="198"/>
    <x v="211"/>
    <x v="37"/>
    <x v="0"/>
    <x v="37"/>
    <x v="265"/>
    <x v="402"/>
    <x v="2"/>
    <x v="36"/>
    <x v="0"/>
    <x v="36"/>
    <x v="313"/>
    <x v="434"/>
    <x v="2"/>
    <x v="0"/>
  </r>
  <r>
    <x v="4"/>
    <x v="11"/>
    <x v="343"/>
    <x v="1237"/>
    <x v="38"/>
    <x v="933"/>
    <x v="1"/>
    <x v="0"/>
    <x v="10"/>
    <x v="10"/>
    <x v="0"/>
    <x v="230"/>
    <x v="0"/>
    <x v="15"/>
    <x v="0"/>
    <x v="15"/>
    <x v="233"/>
    <x v="0"/>
    <x v="1"/>
    <x v="49"/>
    <x v="0"/>
    <x v="49"/>
    <x v="238"/>
    <x v="0"/>
    <x v="1"/>
    <x v="1"/>
  </r>
  <r>
    <x v="4"/>
    <x v="11"/>
    <x v="346"/>
    <x v="1255"/>
    <x v="62"/>
    <x v="942"/>
    <x v="1"/>
    <x v="0"/>
    <x v="23"/>
    <x v="23"/>
    <x v="98"/>
    <x v="142"/>
    <x v="574"/>
    <x v="90"/>
    <x v="0"/>
    <x v="90"/>
    <x v="284"/>
    <x v="497"/>
    <x v="2"/>
    <x v="79"/>
    <x v="0"/>
    <x v="79"/>
    <x v="351"/>
    <x v="560"/>
    <x v="2"/>
    <x v="0"/>
  </r>
  <r>
    <x v="4"/>
    <x v="11"/>
    <x v="900"/>
    <x v="1286"/>
    <x v="1006"/>
    <x v="959"/>
    <x v="1"/>
    <x v="0"/>
    <x v="10"/>
    <x v="10"/>
    <x v="39"/>
    <x v="176"/>
    <x v="420"/>
    <x v="0"/>
    <x v="0"/>
    <x v="0"/>
    <x v="331"/>
    <x v="760"/>
    <x v="0"/>
    <x v="17"/>
    <x v="0"/>
    <x v="17"/>
    <x v="351"/>
    <x v="710"/>
    <x v="2"/>
    <x v="0"/>
  </r>
  <r>
    <x v="4"/>
    <x v="19"/>
    <x v="1113"/>
    <x v="204"/>
    <x v="1185"/>
    <x v="3"/>
    <x v="1"/>
    <x v="0"/>
    <x v="61"/>
    <x v="61"/>
    <x v="310"/>
    <x v="55"/>
    <x v="620"/>
    <x v="360"/>
    <x v="0"/>
    <x v="360"/>
    <x v="110"/>
    <x v="201"/>
    <x v="1"/>
    <x v="334"/>
    <x v="0"/>
    <x v="334"/>
    <x v="254"/>
    <x v="365"/>
    <x v="1"/>
    <x v="0"/>
  </r>
  <r>
    <x v="4"/>
    <x v="19"/>
    <x v="1165"/>
    <x v="205"/>
    <x v="1246"/>
    <x v="40"/>
    <x v="1"/>
    <x v="0"/>
    <x v="23"/>
    <x v="23"/>
    <x v="24"/>
    <x v="247"/>
    <x v="68"/>
    <x v="62"/>
    <x v="0"/>
    <x v="62"/>
    <x v="210"/>
    <x v="60"/>
    <x v="1"/>
    <x v="28"/>
    <x v="0"/>
    <x v="28"/>
    <x v="302"/>
    <x v="268"/>
    <x v="1"/>
    <x v="0"/>
  </r>
  <r>
    <x v="4"/>
    <x v="19"/>
    <x v="1118"/>
    <x v="202"/>
    <x v="1141"/>
    <x v="50"/>
    <x v="0"/>
    <x v="0"/>
    <x v="0"/>
    <x v="0"/>
    <x v="0"/>
    <x v="176"/>
    <x v="673"/>
    <x v="0"/>
    <x v="0"/>
    <x v="0"/>
    <x v="265"/>
    <x v="760"/>
    <x v="0"/>
    <x v="4"/>
    <x v="0"/>
    <x v="4"/>
    <x v="304"/>
    <x v="0"/>
    <x v="1"/>
    <x v="1"/>
  </r>
  <r>
    <x v="4"/>
    <x v="19"/>
    <x v="236"/>
    <x v="190"/>
    <x v="529"/>
    <x v="54"/>
    <x v="1"/>
    <x v="0"/>
    <x v="44"/>
    <x v="44"/>
    <x v="81"/>
    <x v="289"/>
    <x v="98"/>
    <x v="130"/>
    <x v="0"/>
    <x v="130"/>
    <x v="189"/>
    <x v="114"/>
    <x v="1"/>
    <x v="160"/>
    <x v="0"/>
    <x v="160"/>
    <x v="196"/>
    <x v="117"/>
    <x v="1"/>
    <x v="0"/>
  </r>
  <r>
    <x v="4"/>
    <x v="19"/>
    <x v="1120"/>
    <x v="201"/>
    <x v="1122"/>
    <x v="60"/>
    <x v="1"/>
    <x v="0"/>
    <x v="178"/>
    <x v="178"/>
    <x v="495"/>
    <x v="387"/>
    <x v="364"/>
    <x v="534"/>
    <x v="0"/>
    <x v="534"/>
    <x v="83"/>
    <x v="335"/>
    <x v="1"/>
    <x v="514"/>
    <x v="0"/>
    <x v="514"/>
    <x v="172"/>
    <x v="393"/>
    <x v="1"/>
    <x v="0"/>
  </r>
  <r>
    <x v="4"/>
    <x v="19"/>
    <x v="1121"/>
    <x v="199"/>
    <x v="1079"/>
    <x v="63"/>
    <x v="1"/>
    <x v="0"/>
    <x v="66"/>
    <x v="66"/>
    <x v="226"/>
    <x v="243"/>
    <x v="320"/>
    <x v="211"/>
    <x v="0"/>
    <x v="211"/>
    <x v="306"/>
    <x v="485"/>
    <x v="2"/>
    <x v="118"/>
    <x v="0"/>
    <x v="118"/>
    <x v="467"/>
    <x v="724"/>
    <x v="2"/>
    <x v="0"/>
  </r>
  <r>
    <x v="4"/>
    <x v="19"/>
    <x v="1078"/>
    <x v="197"/>
    <x v="856"/>
    <x v="80"/>
    <x v="1"/>
    <x v="0"/>
    <x v="8"/>
    <x v="8"/>
    <x v="20"/>
    <x v="189"/>
    <x v="222"/>
    <x v="18"/>
    <x v="0"/>
    <x v="18"/>
    <x v="265"/>
    <x v="402"/>
    <x v="2"/>
    <x v="15"/>
    <x v="0"/>
    <x v="15"/>
    <x v="322"/>
    <x v="596"/>
    <x v="2"/>
    <x v="1"/>
  </r>
  <r>
    <x v="4"/>
    <x v="19"/>
    <x v="201"/>
    <x v="185"/>
    <x v="330"/>
    <x v="83"/>
    <x v="1"/>
    <x v="0"/>
    <x v="26"/>
    <x v="26"/>
    <x v="40"/>
    <x v="238"/>
    <x v="102"/>
    <x v="64"/>
    <x v="0"/>
    <x v="64"/>
    <x v="228"/>
    <x v="131"/>
    <x v="1"/>
    <x v="85"/>
    <x v="0"/>
    <x v="85"/>
    <x v="253"/>
    <x v="121"/>
    <x v="1"/>
    <x v="1"/>
  </r>
  <r>
    <x v="4"/>
    <x v="19"/>
    <x v="34"/>
    <x v="181"/>
    <x v="218"/>
    <x v="86"/>
    <x v="1"/>
    <x v="0"/>
    <x v="32"/>
    <x v="32"/>
    <x v="47"/>
    <x v="259"/>
    <x v="90"/>
    <x v="103"/>
    <x v="0"/>
    <x v="103"/>
    <x v="187"/>
    <x v="72"/>
    <x v="1"/>
    <x v="60"/>
    <x v="0"/>
    <x v="60"/>
    <x v="293"/>
    <x v="269"/>
    <x v="1"/>
    <x v="0"/>
  </r>
  <r>
    <x v="4"/>
    <x v="19"/>
    <x v="1132"/>
    <x v="200"/>
    <x v="1112"/>
    <x v="99"/>
    <x v="1"/>
    <x v="0"/>
    <x v="40"/>
    <x v="40"/>
    <x v="102"/>
    <x v="231"/>
    <x v="229"/>
    <x v="115"/>
    <x v="0"/>
    <x v="115"/>
    <x v="249"/>
    <x v="319"/>
    <x v="1"/>
    <x v="45"/>
    <x v="0"/>
    <x v="45"/>
    <x v="391"/>
    <x v="712"/>
    <x v="2"/>
    <x v="0"/>
  </r>
  <r>
    <x v="4"/>
    <x v="19"/>
    <x v="239"/>
    <x v="189"/>
    <x v="527"/>
    <x v="118"/>
    <x v="1"/>
    <x v="0"/>
    <x v="8"/>
    <x v="8"/>
    <x v="6"/>
    <x v="210"/>
    <x v="26"/>
    <x v="34"/>
    <x v="0"/>
    <x v="34"/>
    <x v="214"/>
    <x v="9"/>
    <x v="1"/>
    <x v="22"/>
    <x v="0"/>
    <x v="22"/>
    <x v="280"/>
    <x v="28"/>
    <x v="1"/>
    <x v="1"/>
  </r>
  <r>
    <x v="4"/>
    <x v="19"/>
    <x v="448"/>
    <x v="184"/>
    <x v="316"/>
    <x v="246"/>
    <x v="0"/>
    <x v="0"/>
    <x v="0"/>
    <x v="0"/>
    <x v="0"/>
    <x v="176"/>
    <x v="673"/>
    <x v="4"/>
    <x v="0"/>
    <x v="4"/>
    <x v="254"/>
    <x v="0"/>
    <x v="1"/>
    <x v="6"/>
    <x v="0"/>
    <x v="6"/>
    <x v="301"/>
    <x v="0"/>
    <x v="1"/>
    <x v="1"/>
  </r>
  <r>
    <x v="4"/>
    <x v="19"/>
    <x v="358"/>
    <x v="180"/>
    <x v="199"/>
    <x v="260"/>
    <x v="1"/>
    <x v="0"/>
    <x v="139"/>
    <x v="139"/>
    <x v="437"/>
    <x v="328"/>
    <x v="359"/>
    <x v="432"/>
    <x v="0"/>
    <x v="432"/>
    <x v="450"/>
    <x v="562"/>
    <x v="2"/>
    <x v="449"/>
    <x v="0"/>
    <x v="449"/>
    <x v="348"/>
    <x v="426"/>
    <x v="2"/>
    <x v="0"/>
  </r>
  <r>
    <x v="4"/>
    <x v="19"/>
    <x v="451"/>
    <x v="182"/>
    <x v="264"/>
    <x v="336"/>
    <x v="1"/>
    <x v="0"/>
    <x v="44"/>
    <x v="44"/>
    <x v="168"/>
    <x v="155"/>
    <x v="494"/>
    <x v="141"/>
    <x v="0"/>
    <x v="141"/>
    <x v="330"/>
    <x v="590"/>
    <x v="2"/>
    <x v="170"/>
    <x v="0"/>
    <x v="170"/>
    <x v="337"/>
    <x v="468"/>
    <x v="2"/>
    <x v="0"/>
  </r>
  <r>
    <x v="4"/>
    <x v="19"/>
    <x v="850"/>
    <x v="198"/>
    <x v="1023"/>
    <x v="358"/>
    <x v="1"/>
    <x v="0"/>
    <x v="46"/>
    <x v="46"/>
    <x v="173"/>
    <x v="174"/>
    <x v="430"/>
    <x v="166"/>
    <x v="0"/>
    <x v="166"/>
    <x v="289"/>
    <x v="459"/>
    <x v="2"/>
    <x v="132"/>
    <x v="0"/>
    <x v="132"/>
    <x v="400"/>
    <x v="637"/>
    <x v="2"/>
    <x v="0"/>
  </r>
  <r>
    <x v="4"/>
    <x v="19"/>
    <x v="455"/>
    <x v="183"/>
    <x v="272"/>
    <x v="391"/>
    <x v="1"/>
    <x v="0"/>
    <x v="13"/>
    <x v="13"/>
    <x v="71"/>
    <x v="141"/>
    <x v="612"/>
    <x v="93"/>
    <x v="0"/>
    <x v="93"/>
    <x v="226"/>
    <x v="192"/>
    <x v="1"/>
    <x v="42"/>
    <x v="0"/>
    <x v="42"/>
    <x v="356"/>
    <x v="650"/>
    <x v="2"/>
    <x v="1"/>
  </r>
  <r>
    <x v="4"/>
    <x v="19"/>
    <x v="755"/>
    <x v="196"/>
    <x v="823"/>
    <x v="404"/>
    <x v="1"/>
    <x v="0"/>
    <x v="8"/>
    <x v="8"/>
    <x v="0"/>
    <x v="218"/>
    <x v="0"/>
    <x v="6"/>
    <x v="0"/>
    <x v="6"/>
    <x v="249"/>
    <x v="0"/>
    <x v="1"/>
    <x v="5"/>
    <x v="0"/>
    <x v="5"/>
    <x v="303"/>
    <x v="0"/>
    <x v="1"/>
    <x v="1"/>
  </r>
  <r>
    <x v="4"/>
    <x v="19"/>
    <x v="676"/>
    <x v="195"/>
    <x v="662"/>
    <x v="410"/>
    <x v="0"/>
    <x v="0"/>
    <x v="0"/>
    <x v="0"/>
    <x v="33"/>
    <x v="129"/>
    <x v="673"/>
    <x v="27"/>
    <x v="0"/>
    <x v="27"/>
    <x v="267"/>
    <x v="455"/>
    <x v="2"/>
    <x v="4"/>
    <x v="0"/>
    <x v="4"/>
    <x v="360"/>
    <x v="771"/>
    <x v="2"/>
    <x v="1"/>
  </r>
  <r>
    <x v="4"/>
    <x v="19"/>
    <x v="926"/>
    <x v="203"/>
    <x v="1142"/>
    <x v="417"/>
    <x v="1"/>
    <x v="0"/>
    <x v="8"/>
    <x v="8"/>
    <x v="0"/>
    <x v="218"/>
    <x v="0"/>
    <x v="7"/>
    <x v="0"/>
    <x v="7"/>
    <x v="248"/>
    <x v="0"/>
    <x v="1"/>
    <x v="40"/>
    <x v="0"/>
    <x v="40"/>
    <x v="250"/>
    <x v="0"/>
    <x v="1"/>
    <x v="0"/>
  </r>
  <r>
    <x v="4"/>
    <x v="19"/>
    <x v="497"/>
    <x v="186"/>
    <x v="395"/>
    <x v="432"/>
    <x v="1"/>
    <x v="0"/>
    <x v="8"/>
    <x v="8"/>
    <x v="31"/>
    <x v="176"/>
    <x v="420"/>
    <x v="28"/>
    <x v="0"/>
    <x v="28"/>
    <x v="264"/>
    <x v="378"/>
    <x v="1"/>
    <x v="29"/>
    <x v="0"/>
    <x v="29"/>
    <x v="309"/>
    <x v="373"/>
    <x v="1"/>
    <x v="0"/>
  </r>
  <r>
    <x v="4"/>
    <x v="19"/>
    <x v="601"/>
    <x v="191"/>
    <x v="539"/>
    <x v="473"/>
    <x v="1"/>
    <x v="0"/>
    <x v="124"/>
    <x v="124"/>
    <x v="403"/>
    <x v="169"/>
    <x v="427"/>
    <x v="413"/>
    <x v="0"/>
    <x v="413"/>
    <x v="401"/>
    <x v="519"/>
    <x v="2"/>
    <x v="389"/>
    <x v="0"/>
    <x v="389"/>
    <x v="510"/>
    <x v="619"/>
    <x v="2"/>
    <x v="0"/>
  </r>
  <r>
    <x v="4"/>
    <x v="19"/>
    <x v="430"/>
    <x v="482"/>
    <x v="236"/>
    <x v="480"/>
    <x v="1"/>
    <x v="0"/>
    <x v="154"/>
    <x v="154"/>
    <x v="455"/>
    <x v="393"/>
    <x v="306"/>
    <x v="495"/>
    <x v="0"/>
    <x v="495"/>
    <x v="65"/>
    <x v="270"/>
    <x v="1"/>
    <x v="453"/>
    <x v="0"/>
    <x v="453"/>
    <x v="509"/>
    <x v="543"/>
    <x v="2"/>
    <x v="0"/>
  </r>
  <r>
    <x v="4"/>
    <x v="19"/>
    <x v="603"/>
    <x v="188"/>
    <x v="522"/>
    <x v="501"/>
    <x v="1"/>
    <x v="0"/>
    <x v="60"/>
    <x v="60"/>
    <x v="300"/>
    <x v="61"/>
    <x v="615"/>
    <x v="269"/>
    <x v="0"/>
    <x v="269"/>
    <x v="382"/>
    <x v="581"/>
    <x v="2"/>
    <x v="350"/>
    <x v="0"/>
    <x v="350"/>
    <x v="143"/>
    <x v="245"/>
    <x v="1"/>
    <x v="0"/>
  </r>
  <r>
    <x v="4"/>
    <x v="19"/>
    <x v="615"/>
    <x v="187"/>
    <x v="520"/>
    <x v="627"/>
    <x v="1"/>
    <x v="0"/>
    <x v="48"/>
    <x v="48"/>
    <x v="181"/>
    <x v="181"/>
    <x v="409"/>
    <x v="175"/>
    <x v="0"/>
    <x v="175"/>
    <x v="293"/>
    <x v="468"/>
    <x v="2"/>
    <x v="173"/>
    <x v="0"/>
    <x v="173"/>
    <x v="359"/>
    <x v="522"/>
    <x v="2"/>
    <x v="0"/>
  </r>
  <r>
    <x v="4"/>
    <x v="19"/>
    <x v="391"/>
    <x v="481"/>
    <x v="227"/>
    <x v="652"/>
    <x v="1"/>
    <x v="0"/>
    <x v="72"/>
    <x v="72"/>
    <x v="179"/>
    <x v="337"/>
    <x v="141"/>
    <x v="229"/>
    <x v="0"/>
    <x v="229"/>
    <x v="163"/>
    <x v="184"/>
    <x v="1"/>
    <x v="251"/>
    <x v="0"/>
    <x v="251"/>
    <x v="175"/>
    <x v="196"/>
    <x v="1"/>
    <x v="0"/>
  </r>
  <r>
    <x v="4"/>
    <x v="19"/>
    <x v="619"/>
    <x v="904"/>
    <x v="526"/>
    <x v="741"/>
    <x v="1"/>
    <x v="0"/>
    <x v="150"/>
    <x v="150"/>
    <x v="484"/>
    <x v="9"/>
    <x v="573"/>
    <x v="496"/>
    <x v="0"/>
    <x v="496"/>
    <x v="473"/>
    <x v="551"/>
    <x v="2"/>
    <x v="475"/>
    <x v="0"/>
    <x v="475"/>
    <x v="538"/>
    <x v="598"/>
    <x v="2"/>
    <x v="0"/>
  </r>
  <r>
    <x v="4"/>
    <x v="19"/>
    <x v="620"/>
    <x v="918"/>
    <x v="538"/>
    <x v="748"/>
    <x v="1"/>
    <x v="0"/>
    <x v="46"/>
    <x v="46"/>
    <x v="118"/>
    <x v="264"/>
    <x v="184"/>
    <x v="165"/>
    <x v="0"/>
    <x v="165"/>
    <x v="180"/>
    <x v="150"/>
    <x v="1"/>
    <x v="163"/>
    <x v="0"/>
    <x v="163"/>
    <x v="251"/>
    <x v="236"/>
    <x v="1"/>
    <x v="0"/>
  </r>
  <r>
    <x v="4"/>
    <x v="19"/>
    <x v="711"/>
    <x v="923"/>
    <x v="753"/>
    <x v="752"/>
    <x v="0"/>
    <x v="0"/>
    <x v="0"/>
    <x v="0"/>
    <x v="0"/>
    <x v="176"/>
    <x v="673"/>
    <x v="0"/>
    <x v="0"/>
    <x v="0"/>
    <x v="265"/>
    <x v="760"/>
    <x v="0"/>
    <x v="0"/>
    <x v="0"/>
    <x v="0"/>
    <x v="312"/>
    <x v="416"/>
    <x v="0"/>
    <x v="1"/>
  </r>
  <r>
    <x v="4"/>
    <x v="19"/>
    <x v="826"/>
    <x v="962"/>
    <x v="880"/>
    <x v="776"/>
    <x v="1"/>
    <x v="0"/>
    <x v="8"/>
    <x v="8"/>
    <x v="0"/>
    <x v="218"/>
    <x v="0"/>
    <x v="0"/>
    <x v="0"/>
    <x v="0"/>
    <x v="265"/>
    <x v="760"/>
    <x v="0"/>
    <x v="18"/>
    <x v="0"/>
    <x v="18"/>
    <x v="282"/>
    <x v="0"/>
    <x v="1"/>
    <x v="1"/>
  </r>
  <r>
    <x v="4"/>
    <x v="19"/>
    <x v="511"/>
    <x v="1027"/>
    <x v="342"/>
    <x v="809"/>
    <x v="1"/>
    <x v="0"/>
    <x v="59"/>
    <x v="59"/>
    <x v="117"/>
    <x v="324"/>
    <x v="98"/>
    <x v="207"/>
    <x v="0"/>
    <x v="207"/>
    <x v="120"/>
    <x v="84"/>
    <x v="1"/>
    <x v="110"/>
    <x v="0"/>
    <x v="110"/>
    <x v="343"/>
    <x v="521"/>
    <x v="2"/>
    <x v="0"/>
  </r>
  <r>
    <x v="4"/>
    <x v="19"/>
    <x v="1041"/>
    <x v="1050"/>
    <x v="1272"/>
    <x v="821"/>
    <x v="0"/>
    <x v="0"/>
    <x v="0"/>
    <x v="0"/>
    <x v="14"/>
    <x v="147"/>
    <x v="673"/>
    <x v="0"/>
    <x v="0"/>
    <x v="0"/>
    <x v="300"/>
    <x v="760"/>
    <x v="0"/>
    <x v="136"/>
    <x v="0"/>
    <x v="136"/>
    <x v="157"/>
    <x v="13"/>
    <x v="1"/>
    <x v="1"/>
  </r>
  <r>
    <x v="4"/>
    <x v="19"/>
    <x v="994"/>
    <x v="1097"/>
    <x v="1194"/>
    <x v="855"/>
    <x v="1"/>
    <x v="0"/>
    <x v="42"/>
    <x v="42"/>
    <x v="67"/>
    <x v="288"/>
    <x v="84"/>
    <x v="95"/>
    <x v="0"/>
    <x v="95"/>
    <x v="214"/>
    <x v="145"/>
    <x v="1"/>
    <x v="0"/>
    <x v="0"/>
    <x v="0"/>
    <x v="402"/>
    <x v="416"/>
    <x v="0"/>
    <x v="1"/>
  </r>
  <r>
    <x v="4"/>
    <x v="19"/>
    <x v="895"/>
    <x v="1167"/>
    <x v="1014"/>
    <x v="899"/>
    <x v="1"/>
    <x v="0"/>
    <x v="19"/>
    <x v="19"/>
    <x v="140"/>
    <x v="78"/>
    <x v="661"/>
    <x v="54"/>
    <x v="0"/>
    <x v="54"/>
    <x v="392"/>
    <x v="727"/>
    <x v="2"/>
    <x v="26"/>
    <x v="0"/>
    <x v="26"/>
    <x v="441"/>
    <x v="764"/>
    <x v="2"/>
    <x v="0"/>
  </r>
  <r>
    <x v="4"/>
    <x v="19"/>
    <x v="536"/>
    <x v="1210"/>
    <x v="414"/>
    <x v="918"/>
    <x v="1"/>
    <x v="0"/>
    <x v="51"/>
    <x v="51"/>
    <x v="121"/>
    <x v="287"/>
    <x v="155"/>
    <x v="176"/>
    <x v="0"/>
    <x v="176"/>
    <x v="177"/>
    <x v="147"/>
    <x v="1"/>
    <x v="192"/>
    <x v="0"/>
    <x v="192"/>
    <x v="198"/>
    <x v="162"/>
    <x v="1"/>
    <x v="0"/>
  </r>
  <r>
    <x v="4"/>
    <x v="19"/>
    <x v="1054"/>
    <x v="1238"/>
    <x v="1289"/>
    <x v="933"/>
    <x v="1"/>
    <x v="0"/>
    <x v="13"/>
    <x v="13"/>
    <x v="49"/>
    <x v="174"/>
    <x v="452"/>
    <x v="34"/>
    <x v="0"/>
    <x v="34"/>
    <x v="290"/>
    <x v="607"/>
    <x v="2"/>
    <x v="30"/>
    <x v="0"/>
    <x v="30"/>
    <x v="339"/>
    <x v="612"/>
    <x v="2"/>
    <x v="1"/>
  </r>
  <r>
    <x v="4"/>
    <x v="19"/>
    <x v="655"/>
    <x v="1265"/>
    <x v="601"/>
    <x v="946"/>
    <x v="0"/>
    <x v="0"/>
    <x v="0"/>
    <x v="0"/>
    <x v="0"/>
    <x v="176"/>
    <x v="673"/>
    <x v="0"/>
    <x v="0"/>
    <x v="0"/>
    <x v="265"/>
    <x v="760"/>
    <x v="0"/>
    <x v="92"/>
    <x v="0"/>
    <x v="92"/>
    <x v="190"/>
    <x v="0"/>
    <x v="1"/>
    <x v="1"/>
  </r>
  <r>
    <x v="4"/>
    <x v="19"/>
    <x v="744"/>
    <x v="1273"/>
    <x v="734"/>
    <x v="950"/>
    <x v="1"/>
    <x v="0"/>
    <x v="46"/>
    <x v="46"/>
    <x v="124"/>
    <x v="250"/>
    <x v="223"/>
    <x v="127"/>
    <x v="0"/>
    <x v="127"/>
    <x v="279"/>
    <x v="454"/>
    <x v="2"/>
    <x v="147"/>
    <x v="0"/>
    <x v="147"/>
    <x v="297"/>
    <x v="372"/>
    <x v="1"/>
    <x v="0"/>
  </r>
  <r>
    <x v="4"/>
    <x v="36"/>
    <x v="225"/>
    <x v="345"/>
    <x v="469"/>
    <x v="6"/>
    <x v="1"/>
    <x v="0"/>
    <x v="8"/>
    <x v="8"/>
    <x v="0"/>
    <x v="218"/>
    <x v="0"/>
    <x v="0"/>
    <x v="0"/>
    <x v="0"/>
    <x v="265"/>
    <x v="760"/>
    <x v="0"/>
    <x v="97"/>
    <x v="0"/>
    <x v="97"/>
    <x v="183"/>
    <x v="0"/>
    <x v="1"/>
    <x v="0"/>
  </r>
  <r>
    <x v="4"/>
    <x v="36"/>
    <x v="194"/>
    <x v="344"/>
    <x v="312"/>
    <x v="139"/>
    <x v="1"/>
    <x v="0"/>
    <x v="156"/>
    <x v="156"/>
    <x v="477"/>
    <x v="131"/>
    <x v="451"/>
    <x v="476"/>
    <x v="0"/>
    <x v="476"/>
    <x v="485"/>
    <x v="604"/>
    <x v="2"/>
    <x v="488"/>
    <x v="0"/>
    <x v="488"/>
    <x v="445"/>
    <x v="465"/>
    <x v="2"/>
    <x v="0"/>
  </r>
  <r>
    <x v="4"/>
    <x v="36"/>
    <x v="279"/>
    <x v="346"/>
    <x v="807"/>
    <x v="146"/>
    <x v="1"/>
    <x v="0"/>
    <x v="88"/>
    <x v="88"/>
    <x v="298"/>
    <x v="276"/>
    <x v="318"/>
    <x v="239"/>
    <x v="0"/>
    <x v="239"/>
    <x v="415"/>
    <x v="647"/>
    <x v="2"/>
    <x v="312"/>
    <x v="0"/>
    <x v="312"/>
    <x v="312"/>
    <x v="416"/>
    <x v="2"/>
    <x v="0"/>
  </r>
  <r>
    <x v="4"/>
    <x v="36"/>
    <x v="1174"/>
    <x v="348"/>
    <x v="1284"/>
    <x v="183"/>
    <x v="1"/>
    <x v="0"/>
    <x v="150"/>
    <x v="150"/>
    <x v="465"/>
    <x v="218"/>
    <x v="412"/>
    <x v="449"/>
    <x v="0"/>
    <x v="449"/>
    <x v="488"/>
    <x v="643"/>
    <x v="2"/>
    <x v="474"/>
    <x v="0"/>
    <x v="474"/>
    <x v="427"/>
    <x v="458"/>
    <x v="2"/>
    <x v="0"/>
  </r>
  <r>
    <x v="4"/>
    <x v="36"/>
    <x v="363"/>
    <x v="343"/>
    <x v="206"/>
    <x v="319"/>
    <x v="1"/>
    <x v="0"/>
    <x v="64"/>
    <x v="64"/>
    <x v="120"/>
    <x v="343"/>
    <x v="89"/>
    <x v="95"/>
    <x v="0"/>
    <x v="95"/>
    <x v="321"/>
    <x v="615"/>
    <x v="2"/>
    <x v="249"/>
    <x v="0"/>
    <x v="249"/>
    <x v="121"/>
    <x v="102"/>
    <x v="1"/>
    <x v="0"/>
  </r>
  <r>
    <x v="4"/>
    <x v="36"/>
    <x v="364"/>
    <x v="342"/>
    <x v="144"/>
    <x v="326"/>
    <x v="1"/>
    <x v="0"/>
    <x v="66"/>
    <x v="66"/>
    <x v="146"/>
    <x v="331"/>
    <x v="122"/>
    <x v="64"/>
    <x v="0"/>
    <x v="64"/>
    <x v="391"/>
    <x v="723"/>
    <x v="2"/>
    <x v="249"/>
    <x v="0"/>
    <x v="249"/>
    <x v="149"/>
    <x v="144"/>
    <x v="1"/>
    <x v="0"/>
  </r>
  <r>
    <x v="4"/>
    <x v="36"/>
    <x v="927"/>
    <x v="347"/>
    <x v="1171"/>
    <x v="419"/>
    <x v="1"/>
    <x v="0"/>
    <x v="13"/>
    <x v="13"/>
    <x v="31"/>
    <x v="197"/>
    <x v="193"/>
    <x v="0"/>
    <x v="0"/>
    <x v="0"/>
    <x v="321"/>
    <x v="760"/>
    <x v="0"/>
    <x v="0"/>
    <x v="0"/>
    <x v="0"/>
    <x v="366"/>
    <x v="416"/>
    <x v="0"/>
    <x v="0"/>
  </r>
  <r>
    <x v="4"/>
    <x v="36"/>
    <x v="769"/>
    <x v="871"/>
    <x v="802"/>
    <x v="719"/>
    <x v="1"/>
    <x v="0"/>
    <x v="8"/>
    <x v="8"/>
    <x v="97"/>
    <x v="96"/>
    <x v="669"/>
    <x v="27"/>
    <x v="0"/>
    <x v="27"/>
    <x v="358"/>
    <x v="735"/>
    <x v="2"/>
    <x v="26"/>
    <x v="0"/>
    <x v="26"/>
    <x v="402"/>
    <x v="745"/>
    <x v="2"/>
    <x v="0"/>
  </r>
  <r>
    <x v="4"/>
    <x v="36"/>
    <x v="977"/>
    <x v="959"/>
    <x v="1111"/>
    <x v="773"/>
    <x v="1"/>
    <x v="0"/>
    <x v="42"/>
    <x v="42"/>
    <x v="97"/>
    <x v="258"/>
    <x v="165"/>
    <x v="64"/>
    <x v="0"/>
    <x v="64"/>
    <x v="321"/>
    <x v="655"/>
    <x v="2"/>
    <x v="131"/>
    <x v="0"/>
    <x v="131"/>
    <x v="264"/>
    <x v="240"/>
    <x v="1"/>
    <x v="0"/>
  </r>
  <r>
    <x v="4"/>
    <x v="36"/>
    <x v="647"/>
    <x v="964"/>
    <x v="586"/>
    <x v="778"/>
    <x v="1"/>
    <x v="0"/>
    <x v="42"/>
    <x v="42"/>
    <x v="194"/>
    <x v="96"/>
    <x v="600"/>
    <x v="126"/>
    <x v="0"/>
    <x v="126"/>
    <x v="391"/>
    <x v="688"/>
    <x v="2"/>
    <x v="97"/>
    <x v="0"/>
    <x v="97"/>
    <x v="445"/>
    <x v="726"/>
    <x v="2"/>
    <x v="0"/>
  </r>
  <r>
    <x v="4"/>
    <x v="36"/>
    <x v="573"/>
    <x v="965"/>
    <x v="467"/>
    <x v="779"/>
    <x v="1"/>
    <x v="0"/>
    <x v="70"/>
    <x v="70"/>
    <x v="262"/>
    <x v="197"/>
    <x v="392"/>
    <x v="325"/>
    <x v="0"/>
    <x v="325"/>
    <x v="126"/>
    <x v="194"/>
    <x v="1"/>
    <x v="249"/>
    <x v="0"/>
    <x v="249"/>
    <x v="383"/>
    <x v="531"/>
    <x v="2"/>
    <x v="0"/>
  </r>
  <r>
    <x v="4"/>
    <x v="36"/>
    <x v="529"/>
    <x v="979"/>
    <x v="399"/>
    <x v="784"/>
    <x v="1"/>
    <x v="0"/>
    <x v="83"/>
    <x v="83"/>
    <x v="298"/>
    <x v="218"/>
    <x v="378"/>
    <x v="260"/>
    <x v="0"/>
    <x v="260"/>
    <x v="391"/>
    <x v="609"/>
    <x v="2"/>
    <x v="262"/>
    <x v="0"/>
    <x v="262"/>
    <x v="427"/>
    <x v="585"/>
    <x v="2"/>
    <x v="0"/>
  </r>
  <r>
    <x v="4"/>
    <x v="36"/>
    <x v="477"/>
    <x v="1170"/>
    <x v="318"/>
    <x v="902"/>
    <x v="1"/>
    <x v="0"/>
    <x v="120"/>
    <x v="120"/>
    <x v="412"/>
    <x v="46"/>
    <x v="563"/>
    <x v="402"/>
    <x v="0"/>
    <x v="402"/>
    <x v="455"/>
    <x v="612"/>
    <x v="2"/>
    <x v="362"/>
    <x v="0"/>
    <x v="362"/>
    <x v="534"/>
    <x v="688"/>
    <x v="2"/>
    <x v="0"/>
  </r>
  <r>
    <x v="4"/>
    <x v="36"/>
    <x v="1013"/>
    <x v="1257"/>
    <x v="1239"/>
    <x v="943"/>
    <x v="1"/>
    <x v="0"/>
    <x v="8"/>
    <x v="8"/>
    <x v="97"/>
    <x v="96"/>
    <x v="669"/>
    <x v="0"/>
    <x v="0"/>
    <x v="0"/>
    <x v="391"/>
    <x v="760"/>
    <x v="0"/>
    <x v="114"/>
    <x v="0"/>
    <x v="114"/>
    <x v="290"/>
    <x v="326"/>
    <x v="1"/>
    <x v="0"/>
  </r>
  <r>
    <x v="4"/>
    <x v="36"/>
    <x v="347"/>
    <x v="1270"/>
    <x v="58"/>
    <x v="949"/>
    <x v="1"/>
    <x v="0"/>
    <x v="27"/>
    <x v="27"/>
    <x v="97"/>
    <x v="176"/>
    <x v="420"/>
    <x v="64"/>
    <x v="0"/>
    <x v="64"/>
    <x v="321"/>
    <x v="655"/>
    <x v="2"/>
    <x v="97"/>
    <x v="0"/>
    <x v="97"/>
    <x v="312"/>
    <x v="416"/>
    <x v="2"/>
    <x v="0"/>
  </r>
  <r>
    <x v="4"/>
    <x v="36"/>
    <x v="516"/>
    <x v="1274"/>
    <x v="365"/>
    <x v="950"/>
    <x v="1"/>
    <x v="0"/>
    <x v="42"/>
    <x v="42"/>
    <x v="67"/>
    <x v="288"/>
    <x v="84"/>
    <x v="64"/>
    <x v="0"/>
    <x v="64"/>
    <x v="265"/>
    <x v="402"/>
    <x v="2"/>
    <x v="131"/>
    <x v="0"/>
    <x v="131"/>
    <x v="219"/>
    <x v="122"/>
    <x v="1"/>
    <x v="0"/>
  </r>
  <r>
    <x v="4"/>
    <x v="30"/>
    <x v="3"/>
    <x v="264"/>
    <x v="36"/>
    <x v="27"/>
    <x v="1"/>
    <x v="0"/>
    <x v="192"/>
    <x v="192"/>
    <x v="505"/>
    <x v="432"/>
    <x v="282"/>
    <x v="547"/>
    <x v="0"/>
    <x v="547"/>
    <x v="6"/>
    <x v="172"/>
    <x v="1"/>
    <x v="530"/>
    <x v="0"/>
    <x v="530"/>
    <x v="29"/>
    <x v="312"/>
    <x v="1"/>
    <x v="0"/>
  </r>
  <r>
    <x v="4"/>
    <x v="32"/>
    <x v="1071"/>
    <x v="291"/>
    <x v="851"/>
    <x v="28"/>
    <x v="1"/>
    <x v="0"/>
    <x v="195"/>
    <x v="195"/>
    <x v="499"/>
    <x v="456"/>
    <x v="180"/>
    <x v="512"/>
    <x v="0"/>
    <x v="512"/>
    <x v="490"/>
    <x v="582"/>
    <x v="2"/>
    <x v="0"/>
    <x v="0"/>
    <x v="0"/>
    <x v="571"/>
    <x v="416"/>
    <x v="0"/>
    <x v="0"/>
  </r>
  <r>
    <x v="4"/>
    <x v="30"/>
    <x v="1074"/>
    <x v="293"/>
    <x v="894"/>
    <x v="29"/>
    <x v="1"/>
    <x v="0"/>
    <x v="161"/>
    <x v="161"/>
    <x v="481"/>
    <x v="189"/>
    <x v="416"/>
    <x v="487"/>
    <x v="0"/>
    <x v="487"/>
    <x v="476"/>
    <x v="573"/>
    <x v="2"/>
    <x v="503"/>
    <x v="0"/>
    <x v="503"/>
    <x v="96"/>
    <x v="360"/>
    <x v="1"/>
    <x v="0"/>
  </r>
  <r>
    <x v="4"/>
    <x v="30"/>
    <x v="1077"/>
    <x v="294"/>
    <x v="896"/>
    <x v="67"/>
    <x v="1"/>
    <x v="0"/>
    <x v="66"/>
    <x v="66"/>
    <x v="289"/>
    <x v="83"/>
    <x v="575"/>
    <x v="260"/>
    <x v="0"/>
    <x v="260"/>
    <x v="381"/>
    <x v="584"/>
    <x v="2"/>
    <x v="387"/>
    <x v="0"/>
    <x v="387"/>
    <x v="80"/>
    <x v="159"/>
    <x v="1"/>
    <x v="0"/>
  </r>
  <r>
    <x v="4"/>
    <x v="30"/>
    <x v="1092"/>
    <x v="295"/>
    <x v="948"/>
    <x v="78"/>
    <x v="1"/>
    <x v="0"/>
    <x v="23"/>
    <x v="23"/>
    <x v="91"/>
    <x v="161"/>
    <x v="521"/>
    <x v="120"/>
    <x v="0"/>
    <x v="120"/>
    <x v="214"/>
    <x v="178"/>
    <x v="1"/>
    <x v="36"/>
    <x v="0"/>
    <x v="36"/>
    <x v="383"/>
    <x v="717"/>
    <x v="2"/>
    <x v="0"/>
  </r>
  <r>
    <x v="4"/>
    <x v="30"/>
    <x v="1168"/>
    <x v="301"/>
    <x v="1273"/>
    <x v="88"/>
    <x v="1"/>
    <x v="0"/>
    <x v="139"/>
    <x v="139"/>
    <x v="404"/>
    <x v="413"/>
    <x v="195"/>
    <x v="481"/>
    <x v="0"/>
    <x v="481"/>
    <x v="17"/>
    <x v="116"/>
    <x v="1"/>
    <x v="454"/>
    <x v="0"/>
    <x v="454"/>
    <x v="60"/>
    <x v="230"/>
    <x v="1"/>
    <x v="0"/>
  </r>
  <r>
    <x v="4"/>
    <x v="30"/>
    <x v="208"/>
    <x v="277"/>
    <x v="376"/>
    <x v="90"/>
    <x v="1"/>
    <x v="0"/>
    <x v="150"/>
    <x v="150"/>
    <x v="434"/>
    <x v="417"/>
    <x v="233"/>
    <x v="485"/>
    <x v="0"/>
    <x v="485"/>
    <x v="38"/>
    <x v="206"/>
    <x v="1"/>
    <x v="479"/>
    <x v="0"/>
    <x v="479"/>
    <x v="53"/>
    <x v="250"/>
    <x v="1"/>
    <x v="0"/>
  </r>
  <r>
    <x v="4"/>
    <x v="32"/>
    <x v="35"/>
    <x v="269"/>
    <x v="177"/>
    <x v="108"/>
    <x v="1"/>
    <x v="0"/>
    <x v="3"/>
    <x v="3"/>
    <x v="0"/>
    <x v="200"/>
    <x v="0"/>
    <x v="17"/>
    <x v="0"/>
    <x v="17"/>
    <x v="230"/>
    <x v="0"/>
    <x v="1"/>
    <x v="0"/>
    <x v="0"/>
    <x v="0"/>
    <x v="312"/>
    <x v="416"/>
    <x v="0"/>
    <x v="1"/>
  </r>
  <r>
    <x v="4"/>
    <x v="30"/>
    <x v="36"/>
    <x v="270"/>
    <x v="186"/>
    <x v="109"/>
    <x v="1"/>
    <x v="0"/>
    <x v="136"/>
    <x v="136"/>
    <x v="421"/>
    <x v="338"/>
    <x v="343"/>
    <x v="460"/>
    <x v="0"/>
    <x v="460"/>
    <x v="86"/>
    <x v="263"/>
    <x v="1"/>
    <x v="446"/>
    <x v="0"/>
    <x v="446"/>
    <x v="164"/>
    <x v="361"/>
    <x v="1"/>
    <x v="0"/>
  </r>
  <r>
    <x v="4"/>
    <x v="30"/>
    <x v="1137"/>
    <x v="297"/>
    <x v="1046"/>
    <x v="111"/>
    <x v="1"/>
    <x v="0"/>
    <x v="145"/>
    <x v="145"/>
    <x v="458"/>
    <x v="163"/>
    <x v="429"/>
    <x v="470"/>
    <x v="0"/>
    <x v="470"/>
    <x v="431"/>
    <x v="505"/>
    <x v="2"/>
    <x v="461"/>
    <x v="0"/>
    <x v="461"/>
    <x v="491"/>
    <x v="527"/>
    <x v="2"/>
    <x v="0"/>
  </r>
  <r>
    <x v="4"/>
    <x v="30"/>
    <x v="185"/>
    <x v="273"/>
    <x v="247"/>
    <x v="125"/>
    <x v="1"/>
    <x v="0"/>
    <x v="23"/>
    <x v="23"/>
    <x v="91"/>
    <x v="161"/>
    <x v="521"/>
    <x v="78"/>
    <x v="0"/>
    <x v="78"/>
    <x v="282"/>
    <x v="499"/>
    <x v="2"/>
    <x v="90"/>
    <x v="0"/>
    <x v="90"/>
    <x v="312"/>
    <x v="416"/>
    <x v="2"/>
    <x v="0"/>
  </r>
  <r>
    <x v="4"/>
    <x v="32"/>
    <x v="220"/>
    <x v="281"/>
    <x v="424"/>
    <x v="129"/>
    <x v="1"/>
    <x v="0"/>
    <x v="169"/>
    <x v="169"/>
    <x v="476"/>
    <x v="419"/>
    <x v="280"/>
    <x v="508"/>
    <x v="0"/>
    <x v="508"/>
    <x v="91"/>
    <x v="322"/>
    <x v="1"/>
    <x v="0"/>
    <x v="0"/>
    <x v="0"/>
    <x v="569"/>
    <x v="416"/>
    <x v="0"/>
    <x v="0"/>
  </r>
  <r>
    <x v="4"/>
    <x v="30"/>
    <x v="40"/>
    <x v="272"/>
    <x v="205"/>
    <x v="141"/>
    <x v="1"/>
    <x v="0"/>
    <x v="127"/>
    <x v="127"/>
    <x v="411"/>
    <x v="176"/>
    <x v="420"/>
    <x v="428"/>
    <x v="0"/>
    <x v="428"/>
    <x v="331"/>
    <x v="447"/>
    <x v="2"/>
    <x v="422"/>
    <x v="0"/>
    <x v="422"/>
    <x v="425"/>
    <x v="478"/>
    <x v="2"/>
    <x v="0"/>
  </r>
  <r>
    <x v="4"/>
    <x v="32"/>
    <x v="1144"/>
    <x v="298"/>
    <x v="1192"/>
    <x v="144"/>
    <x v="1"/>
    <x v="0"/>
    <x v="3"/>
    <x v="3"/>
    <x v="18"/>
    <x v="176"/>
    <x v="420"/>
    <x v="0"/>
    <x v="0"/>
    <x v="0"/>
    <x v="305"/>
    <x v="760"/>
    <x v="0"/>
    <x v="0"/>
    <x v="0"/>
    <x v="0"/>
    <x v="351"/>
    <x v="416"/>
    <x v="0"/>
    <x v="0"/>
  </r>
  <r>
    <x v="4"/>
    <x v="30"/>
    <x v="211"/>
    <x v="279"/>
    <x v="389"/>
    <x v="149"/>
    <x v="1"/>
    <x v="0"/>
    <x v="47"/>
    <x v="47"/>
    <x v="178"/>
    <x v="176"/>
    <x v="420"/>
    <x v="147"/>
    <x v="0"/>
    <x v="147"/>
    <x v="331"/>
    <x v="583"/>
    <x v="2"/>
    <x v="186"/>
    <x v="0"/>
    <x v="186"/>
    <x v="312"/>
    <x v="416"/>
    <x v="2"/>
    <x v="0"/>
  </r>
  <r>
    <x v="4"/>
    <x v="32"/>
    <x v="281"/>
    <x v="290"/>
    <x v="824"/>
    <x v="161"/>
    <x v="1"/>
    <x v="0"/>
    <x v="47"/>
    <x v="47"/>
    <x v="326"/>
    <x v="19"/>
    <x v="663"/>
    <x v="120"/>
    <x v="0"/>
    <x v="120"/>
    <x v="477"/>
    <x v="749"/>
    <x v="2"/>
    <x v="0"/>
    <x v="0"/>
    <x v="0"/>
    <x v="536"/>
    <x v="416"/>
    <x v="0"/>
    <x v="1"/>
  </r>
  <r>
    <x v="4"/>
    <x v="30"/>
    <x v="213"/>
    <x v="275"/>
    <x v="352"/>
    <x v="163"/>
    <x v="1"/>
    <x v="0"/>
    <x v="77"/>
    <x v="77"/>
    <x v="283"/>
    <x v="205"/>
    <x v="382"/>
    <x v="295"/>
    <x v="0"/>
    <x v="295"/>
    <x v="259"/>
    <x v="396"/>
    <x v="1"/>
    <x v="322"/>
    <x v="0"/>
    <x v="322"/>
    <x v="214"/>
    <x v="320"/>
    <x v="1"/>
    <x v="0"/>
  </r>
  <r>
    <x v="4"/>
    <x v="32"/>
    <x v="203"/>
    <x v="274"/>
    <x v="335"/>
    <x v="191"/>
    <x v="1"/>
    <x v="0"/>
    <x v="47"/>
    <x v="47"/>
    <x v="178"/>
    <x v="176"/>
    <x v="420"/>
    <x v="211"/>
    <x v="0"/>
    <x v="211"/>
    <x v="194"/>
    <x v="232"/>
    <x v="1"/>
    <x v="0"/>
    <x v="0"/>
    <x v="0"/>
    <x v="482"/>
    <x v="416"/>
    <x v="0"/>
    <x v="0"/>
  </r>
  <r>
    <x v="4"/>
    <x v="30"/>
    <x v="244"/>
    <x v="282"/>
    <x v="537"/>
    <x v="197"/>
    <x v="1"/>
    <x v="0"/>
    <x v="10"/>
    <x v="10"/>
    <x v="39"/>
    <x v="176"/>
    <x v="420"/>
    <x v="36"/>
    <x v="0"/>
    <x v="36"/>
    <x v="265"/>
    <x v="402"/>
    <x v="2"/>
    <x v="90"/>
    <x v="0"/>
    <x v="90"/>
    <x v="243"/>
    <x v="107"/>
    <x v="1"/>
    <x v="0"/>
  </r>
  <r>
    <x v="4"/>
    <x v="32"/>
    <x v="800"/>
    <x v="292"/>
    <x v="893"/>
    <x v="221"/>
    <x v="1"/>
    <x v="0"/>
    <x v="3"/>
    <x v="3"/>
    <x v="0"/>
    <x v="200"/>
    <x v="0"/>
    <x v="0"/>
    <x v="0"/>
    <x v="0"/>
    <x v="265"/>
    <x v="760"/>
    <x v="0"/>
    <x v="0"/>
    <x v="0"/>
    <x v="0"/>
    <x v="312"/>
    <x v="416"/>
    <x v="0"/>
    <x v="0"/>
  </r>
  <r>
    <x v="4"/>
    <x v="30"/>
    <x v="660"/>
    <x v="288"/>
    <x v="759"/>
    <x v="252"/>
    <x v="1"/>
    <x v="0"/>
    <x v="164"/>
    <x v="164"/>
    <x v="471"/>
    <x v="402"/>
    <x v="307"/>
    <x v="513"/>
    <x v="0"/>
    <x v="513"/>
    <x v="29"/>
    <x v="235"/>
    <x v="1"/>
    <x v="500"/>
    <x v="0"/>
    <x v="500"/>
    <x v="56"/>
    <x v="304"/>
    <x v="1"/>
    <x v="0"/>
  </r>
  <r>
    <x v="4"/>
    <x v="32"/>
    <x v="356"/>
    <x v="268"/>
    <x v="139"/>
    <x v="254"/>
    <x v="1"/>
    <x v="0"/>
    <x v="32"/>
    <x v="32"/>
    <x v="0"/>
    <x v="301"/>
    <x v="0"/>
    <x v="38"/>
    <x v="0"/>
    <x v="38"/>
    <x v="203"/>
    <x v="0"/>
    <x v="1"/>
    <x v="0"/>
    <x v="0"/>
    <x v="0"/>
    <x v="312"/>
    <x v="416"/>
    <x v="0"/>
    <x v="0"/>
  </r>
  <r>
    <x v="4"/>
    <x v="30"/>
    <x v="635"/>
    <x v="284"/>
    <x v="608"/>
    <x v="264"/>
    <x v="1"/>
    <x v="0"/>
    <x v="53"/>
    <x v="53"/>
    <x v="211"/>
    <x v="161"/>
    <x v="467"/>
    <x v="126"/>
    <x v="0"/>
    <x v="126"/>
    <x v="407"/>
    <x v="701"/>
    <x v="2"/>
    <x v="158"/>
    <x v="0"/>
    <x v="158"/>
    <x v="425"/>
    <x v="653"/>
    <x v="2"/>
    <x v="0"/>
  </r>
  <r>
    <x v="4"/>
    <x v="30"/>
    <x v="520"/>
    <x v="280"/>
    <x v="402"/>
    <x v="268"/>
    <x v="1"/>
    <x v="0"/>
    <x v="10"/>
    <x v="10"/>
    <x v="39"/>
    <x v="176"/>
    <x v="420"/>
    <x v="36"/>
    <x v="0"/>
    <x v="36"/>
    <x v="265"/>
    <x v="402"/>
    <x v="2"/>
    <x v="81"/>
    <x v="0"/>
    <x v="81"/>
    <x v="255"/>
    <x v="122"/>
    <x v="1"/>
    <x v="1"/>
  </r>
  <r>
    <x v="4"/>
    <x v="32"/>
    <x v="492"/>
    <x v="278"/>
    <x v="378"/>
    <x v="281"/>
    <x v="1"/>
    <x v="0"/>
    <x v="53"/>
    <x v="53"/>
    <x v="146"/>
    <x v="276"/>
    <x v="193"/>
    <x v="138"/>
    <x v="0"/>
    <x v="138"/>
    <x v="298"/>
    <x v="504"/>
    <x v="2"/>
    <x v="0"/>
    <x v="0"/>
    <x v="0"/>
    <x v="469"/>
    <x v="416"/>
    <x v="0"/>
    <x v="0"/>
  </r>
  <r>
    <x v="4"/>
    <x v="32"/>
    <x v="661"/>
    <x v="287"/>
    <x v="748"/>
    <x v="290"/>
    <x v="1"/>
    <x v="0"/>
    <x v="53"/>
    <x v="53"/>
    <x v="65"/>
    <x v="344"/>
    <x v="44"/>
    <x v="38"/>
    <x v="0"/>
    <x v="38"/>
    <x v="304"/>
    <x v="653"/>
    <x v="2"/>
    <x v="0"/>
    <x v="0"/>
    <x v="0"/>
    <x v="399"/>
    <x v="416"/>
    <x v="0"/>
    <x v="0"/>
  </r>
  <r>
    <x v="4"/>
    <x v="30"/>
    <x v="666"/>
    <x v="285"/>
    <x v="625"/>
    <x v="329"/>
    <x v="1"/>
    <x v="0"/>
    <x v="66"/>
    <x v="66"/>
    <x v="280"/>
    <x v="108"/>
    <x v="550"/>
    <x v="253"/>
    <x v="0"/>
    <x v="253"/>
    <x v="352"/>
    <x v="552"/>
    <x v="2"/>
    <x v="321"/>
    <x v="0"/>
    <x v="321"/>
    <x v="211"/>
    <x v="315"/>
    <x v="1"/>
    <x v="0"/>
  </r>
  <r>
    <x v="4"/>
    <x v="32"/>
    <x v="667"/>
    <x v="289"/>
    <x v="768"/>
    <x v="331"/>
    <x v="1"/>
    <x v="0"/>
    <x v="157"/>
    <x v="157"/>
    <x v="407"/>
    <x v="444"/>
    <x v="120"/>
    <x v="515"/>
    <x v="0"/>
    <x v="515"/>
    <x v="4"/>
    <x v="57"/>
    <x v="1"/>
    <x v="0"/>
    <x v="0"/>
    <x v="0"/>
    <x v="555"/>
    <x v="416"/>
    <x v="0"/>
    <x v="0"/>
  </r>
  <r>
    <x v="4"/>
    <x v="32"/>
    <x v="1061"/>
    <x v="302"/>
    <x v="1307"/>
    <x v="333"/>
    <x v="1"/>
    <x v="0"/>
    <x v="23"/>
    <x v="23"/>
    <x v="91"/>
    <x v="161"/>
    <x v="521"/>
    <x v="0"/>
    <x v="0"/>
    <x v="0"/>
    <x v="386"/>
    <x v="760"/>
    <x v="0"/>
    <x v="0"/>
    <x v="0"/>
    <x v="0"/>
    <x v="425"/>
    <x v="416"/>
    <x v="0"/>
    <x v="0"/>
  </r>
  <r>
    <x v="4"/>
    <x v="32"/>
    <x v="289"/>
    <x v="267"/>
    <x v="100"/>
    <x v="345"/>
    <x v="1"/>
    <x v="0"/>
    <x v="27"/>
    <x v="27"/>
    <x v="59"/>
    <x v="230"/>
    <x v="159"/>
    <x v="154"/>
    <x v="0"/>
    <x v="154"/>
    <x v="126"/>
    <x v="36"/>
    <x v="1"/>
    <x v="0"/>
    <x v="0"/>
    <x v="0"/>
    <x v="393"/>
    <x v="416"/>
    <x v="0"/>
    <x v="0"/>
  </r>
  <r>
    <x v="4"/>
    <x v="30"/>
    <x v="493"/>
    <x v="276"/>
    <x v="364"/>
    <x v="352"/>
    <x v="1"/>
    <x v="0"/>
    <x v="10"/>
    <x v="10"/>
    <x v="91"/>
    <x v="111"/>
    <x v="657"/>
    <x v="36"/>
    <x v="0"/>
    <x v="36"/>
    <x v="342"/>
    <x v="714"/>
    <x v="2"/>
    <x v="36"/>
    <x v="0"/>
    <x v="36"/>
    <x v="383"/>
    <x v="717"/>
    <x v="2"/>
    <x v="0"/>
  </r>
  <r>
    <x v="4"/>
    <x v="30"/>
    <x v="671"/>
    <x v="286"/>
    <x v="702"/>
    <x v="370"/>
    <x v="1"/>
    <x v="0"/>
    <x v="182"/>
    <x v="182"/>
    <x v="500"/>
    <x v="374"/>
    <x v="374"/>
    <x v="536"/>
    <x v="0"/>
    <x v="536"/>
    <x v="46"/>
    <x v="306"/>
    <x v="1"/>
    <x v="520"/>
    <x v="0"/>
    <x v="520"/>
    <x v="365"/>
    <x v="422"/>
    <x v="2"/>
    <x v="0"/>
  </r>
  <r>
    <x v="4"/>
    <x v="30"/>
    <x v="922"/>
    <x v="300"/>
    <x v="1215"/>
    <x v="389"/>
    <x v="0"/>
    <x v="0"/>
    <x v="0"/>
    <x v="0"/>
    <x v="39"/>
    <x v="119"/>
    <x v="673"/>
    <x v="0"/>
    <x v="0"/>
    <x v="0"/>
    <x v="331"/>
    <x v="760"/>
    <x v="0"/>
    <x v="81"/>
    <x v="0"/>
    <x v="81"/>
    <x v="255"/>
    <x v="122"/>
    <x v="1"/>
    <x v="1"/>
  </r>
  <r>
    <x v="4"/>
    <x v="30"/>
    <x v="598"/>
    <x v="283"/>
    <x v="553"/>
    <x v="392"/>
    <x v="1"/>
    <x v="0"/>
    <x v="42"/>
    <x v="42"/>
    <x v="67"/>
    <x v="288"/>
    <x v="84"/>
    <x v="43"/>
    <x v="0"/>
    <x v="43"/>
    <x v="303"/>
    <x v="646"/>
    <x v="2"/>
    <x v="251"/>
    <x v="0"/>
    <x v="251"/>
    <x v="84"/>
    <x v="29"/>
    <x v="1"/>
    <x v="0"/>
  </r>
  <r>
    <x v="4"/>
    <x v="30"/>
    <x v="855"/>
    <x v="296"/>
    <x v="995"/>
    <x v="401"/>
    <x v="1"/>
    <x v="0"/>
    <x v="141"/>
    <x v="141"/>
    <x v="449"/>
    <x v="156"/>
    <x v="438"/>
    <x v="454"/>
    <x v="0"/>
    <x v="454"/>
    <x v="457"/>
    <x v="560"/>
    <x v="2"/>
    <x v="467"/>
    <x v="0"/>
    <x v="467"/>
    <x v="357"/>
    <x v="427"/>
    <x v="2"/>
    <x v="0"/>
  </r>
  <r>
    <x v="4"/>
    <x v="30"/>
    <x v="924"/>
    <x v="299"/>
    <x v="1208"/>
    <x v="407"/>
    <x v="1"/>
    <x v="0"/>
    <x v="145"/>
    <x v="145"/>
    <x v="438"/>
    <x v="388"/>
    <x v="290"/>
    <x v="434"/>
    <x v="0"/>
    <x v="434"/>
    <x v="449"/>
    <x v="556"/>
    <x v="2"/>
    <x v="481"/>
    <x v="0"/>
    <x v="481"/>
    <x v="54"/>
    <x v="256"/>
    <x v="1"/>
    <x v="0"/>
  </r>
  <r>
    <x v="4"/>
    <x v="32"/>
    <x v="295"/>
    <x v="266"/>
    <x v="99"/>
    <x v="416"/>
    <x v="1"/>
    <x v="0"/>
    <x v="108"/>
    <x v="108"/>
    <x v="260"/>
    <x v="401"/>
    <x v="104"/>
    <x v="390"/>
    <x v="0"/>
    <x v="390"/>
    <x v="39"/>
    <x v="71"/>
    <x v="1"/>
    <x v="0"/>
    <x v="0"/>
    <x v="0"/>
    <x v="519"/>
    <x v="416"/>
    <x v="0"/>
    <x v="0"/>
  </r>
  <r>
    <x v="4"/>
    <x v="30"/>
    <x v="376"/>
    <x v="271"/>
    <x v="189"/>
    <x v="437"/>
    <x v="0"/>
    <x v="0"/>
    <x v="0"/>
    <x v="0"/>
    <x v="0"/>
    <x v="176"/>
    <x v="673"/>
    <x v="0"/>
    <x v="0"/>
    <x v="0"/>
    <x v="265"/>
    <x v="760"/>
    <x v="0"/>
    <x v="36"/>
    <x v="0"/>
    <x v="36"/>
    <x v="255"/>
    <x v="0"/>
    <x v="1"/>
    <x v="1"/>
  </r>
  <r>
    <x v="4"/>
    <x v="32"/>
    <x v="298"/>
    <x v="265"/>
    <x v="63"/>
    <x v="458"/>
    <x v="1"/>
    <x v="0"/>
    <x v="134"/>
    <x v="134"/>
    <x v="408"/>
    <x v="350"/>
    <x v="313"/>
    <x v="452"/>
    <x v="0"/>
    <x v="452"/>
    <x v="67"/>
    <x v="229"/>
    <x v="1"/>
    <x v="0"/>
    <x v="0"/>
    <x v="0"/>
    <x v="556"/>
    <x v="416"/>
    <x v="0"/>
    <x v="0"/>
  </r>
  <r>
    <x v="4"/>
    <x v="30"/>
    <x v="685"/>
    <x v="512"/>
    <x v="771"/>
    <x v="473"/>
    <x v="1"/>
    <x v="0"/>
    <x v="173"/>
    <x v="173"/>
    <x v="496"/>
    <x v="97"/>
    <x v="458"/>
    <x v="522"/>
    <x v="0"/>
    <x v="522"/>
    <x v="454"/>
    <x v="500"/>
    <x v="2"/>
    <x v="510"/>
    <x v="0"/>
    <x v="510"/>
    <x v="460"/>
    <x v="456"/>
    <x v="2"/>
    <x v="0"/>
  </r>
  <r>
    <x v="4"/>
    <x v="30"/>
    <x v="602"/>
    <x v="507"/>
    <x v="512"/>
    <x v="486"/>
    <x v="1"/>
    <x v="0"/>
    <x v="42"/>
    <x v="42"/>
    <x v="82"/>
    <x v="276"/>
    <x v="122"/>
    <x v="78"/>
    <x v="0"/>
    <x v="78"/>
    <x v="265"/>
    <x v="402"/>
    <x v="2"/>
    <x v="158"/>
    <x v="0"/>
    <x v="158"/>
    <x v="199"/>
    <x v="122"/>
    <x v="1"/>
    <x v="0"/>
  </r>
  <r>
    <x v="4"/>
    <x v="30"/>
    <x v="381"/>
    <x v="504"/>
    <x v="179"/>
    <x v="511"/>
    <x v="1"/>
    <x v="0"/>
    <x v="10"/>
    <x v="10"/>
    <x v="39"/>
    <x v="176"/>
    <x v="420"/>
    <x v="36"/>
    <x v="0"/>
    <x v="36"/>
    <x v="265"/>
    <x v="402"/>
    <x v="2"/>
    <x v="36"/>
    <x v="0"/>
    <x v="36"/>
    <x v="312"/>
    <x v="416"/>
    <x v="2"/>
    <x v="0"/>
  </r>
  <r>
    <x v="4"/>
    <x v="32"/>
    <x v="940"/>
    <x v="515"/>
    <x v="1137"/>
    <x v="511"/>
    <x v="1"/>
    <x v="0"/>
    <x v="137"/>
    <x v="137"/>
    <x v="435"/>
    <x v="266"/>
    <x v="387"/>
    <x v="438"/>
    <x v="0"/>
    <x v="438"/>
    <x v="421"/>
    <x v="518"/>
    <x v="2"/>
    <x v="0"/>
    <x v="0"/>
    <x v="0"/>
    <x v="562"/>
    <x v="416"/>
    <x v="0"/>
    <x v="0"/>
  </r>
  <r>
    <x v="4"/>
    <x v="32"/>
    <x v="605"/>
    <x v="508"/>
    <x v="570"/>
    <x v="512"/>
    <x v="1"/>
    <x v="0"/>
    <x v="9"/>
    <x v="9"/>
    <x v="0"/>
    <x v="226"/>
    <x v="0"/>
    <x v="39"/>
    <x v="0"/>
    <x v="39"/>
    <x v="202"/>
    <x v="0"/>
    <x v="1"/>
    <x v="0"/>
    <x v="0"/>
    <x v="0"/>
    <x v="312"/>
    <x v="416"/>
    <x v="0"/>
    <x v="0"/>
  </r>
  <r>
    <x v="4"/>
    <x v="30"/>
    <x v="689"/>
    <x v="511"/>
    <x v="732"/>
    <x v="521"/>
    <x v="1"/>
    <x v="0"/>
    <x v="10"/>
    <x v="10"/>
    <x v="82"/>
    <x v="119"/>
    <x v="649"/>
    <x v="47"/>
    <x v="0"/>
    <x v="47"/>
    <x v="321"/>
    <x v="677"/>
    <x v="2"/>
    <x v="36"/>
    <x v="0"/>
    <x v="36"/>
    <x v="375"/>
    <x v="704"/>
    <x v="2"/>
    <x v="0"/>
  </r>
  <r>
    <x v="4"/>
    <x v="32"/>
    <x v="501"/>
    <x v="506"/>
    <x v="361"/>
    <x v="524"/>
    <x v="1"/>
    <x v="0"/>
    <x v="141"/>
    <x v="141"/>
    <x v="379"/>
    <x v="430"/>
    <x v="126"/>
    <x v="419"/>
    <x v="0"/>
    <x v="419"/>
    <x v="125"/>
    <x v="278"/>
    <x v="1"/>
    <x v="0"/>
    <x v="0"/>
    <x v="0"/>
    <x v="549"/>
    <x v="416"/>
    <x v="0"/>
    <x v="0"/>
  </r>
  <r>
    <x v="4"/>
    <x v="32"/>
    <x v="385"/>
    <x v="505"/>
    <x v="225"/>
    <x v="542"/>
    <x v="1"/>
    <x v="0"/>
    <x v="3"/>
    <x v="3"/>
    <x v="18"/>
    <x v="176"/>
    <x v="420"/>
    <x v="17"/>
    <x v="0"/>
    <x v="17"/>
    <x v="264"/>
    <x v="363"/>
    <x v="1"/>
    <x v="0"/>
    <x v="0"/>
    <x v="0"/>
    <x v="351"/>
    <x v="416"/>
    <x v="0"/>
    <x v="0"/>
  </r>
  <r>
    <x v="4"/>
    <x v="30"/>
    <x v="762"/>
    <x v="513"/>
    <x v="825"/>
    <x v="592"/>
    <x v="1"/>
    <x v="0"/>
    <x v="10"/>
    <x v="10"/>
    <x v="0"/>
    <x v="230"/>
    <x v="0"/>
    <x v="0"/>
    <x v="0"/>
    <x v="0"/>
    <x v="265"/>
    <x v="760"/>
    <x v="0"/>
    <x v="36"/>
    <x v="0"/>
    <x v="36"/>
    <x v="255"/>
    <x v="0"/>
    <x v="1"/>
    <x v="0"/>
  </r>
  <r>
    <x v="4"/>
    <x v="30"/>
    <x v="695"/>
    <x v="510"/>
    <x v="724"/>
    <x v="602"/>
    <x v="1"/>
    <x v="0"/>
    <x v="10"/>
    <x v="10"/>
    <x v="39"/>
    <x v="176"/>
    <x v="420"/>
    <x v="36"/>
    <x v="0"/>
    <x v="36"/>
    <x v="265"/>
    <x v="402"/>
    <x v="2"/>
    <x v="0"/>
    <x v="0"/>
    <x v="0"/>
    <x v="375"/>
    <x v="416"/>
    <x v="0"/>
    <x v="0"/>
  </r>
  <r>
    <x v="4"/>
    <x v="32"/>
    <x v="696"/>
    <x v="518"/>
    <x v="653"/>
    <x v="611"/>
    <x v="1"/>
    <x v="0"/>
    <x v="120"/>
    <x v="120"/>
    <x v="370"/>
    <x v="338"/>
    <x v="288"/>
    <x v="399"/>
    <x v="0"/>
    <x v="399"/>
    <x v="158"/>
    <x v="312"/>
    <x v="1"/>
    <x v="0"/>
    <x v="0"/>
    <x v="0"/>
    <x v="546"/>
    <x v="416"/>
    <x v="0"/>
    <x v="0"/>
  </r>
  <r>
    <x v="4"/>
    <x v="30"/>
    <x v="702"/>
    <x v="509"/>
    <x v="658"/>
    <x v="643"/>
    <x v="1"/>
    <x v="0"/>
    <x v="23"/>
    <x v="23"/>
    <x v="0"/>
    <x v="276"/>
    <x v="0"/>
    <x v="87"/>
    <x v="0"/>
    <x v="87"/>
    <x v="145"/>
    <x v="0"/>
    <x v="1"/>
    <x v="119"/>
    <x v="0"/>
    <x v="119"/>
    <x v="154"/>
    <x v="0"/>
    <x v="1"/>
    <x v="0"/>
  </r>
  <r>
    <x v="4"/>
    <x v="32"/>
    <x v="764"/>
    <x v="514"/>
    <x v="829"/>
    <x v="666"/>
    <x v="1"/>
    <x v="0"/>
    <x v="14"/>
    <x v="14"/>
    <x v="39"/>
    <x v="189"/>
    <x v="287"/>
    <x v="78"/>
    <x v="0"/>
    <x v="78"/>
    <x v="205"/>
    <x v="84"/>
    <x v="1"/>
    <x v="0"/>
    <x v="0"/>
    <x v="0"/>
    <x v="375"/>
    <x v="416"/>
    <x v="0"/>
    <x v="0"/>
  </r>
  <r>
    <x v="4"/>
    <x v="32"/>
    <x v="311"/>
    <x v="846"/>
    <x v="12"/>
    <x v="710"/>
    <x v="1"/>
    <x v="0"/>
    <x v="56"/>
    <x v="56"/>
    <x v="146"/>
    <x v="288"/>
    <x v="176"/>
    <x v="169"/>
    <x v="0"/>
    <x v="169"/>
    <x v="226"/>
    <x v="276"/>
    <x v="1"/>
    <x v="0"/>
    <x v="0"/>
    <x v="0"/>
    <x v="469"/>
    <x v="416"/>
    <x v="0"/>
    <x v="0"/>
  </r>
  <r>
    <x v="4"/>
    <x v="32"/>
    <x v="877"/>
    <x v="879"/>
    <x v="997"/>
    <x v="723"/>
    <x v="1"/>
    <x v="0"/>
    <x v="42"/>
    <x v="42"/>
    <x v="0"/>
    <x v="331"/>
    <x v="0"/>
    <x v="0"/>
    <x v="0"/>
    <x v="0"/>
    <x v="265"/>
    <x v="760"/>
    <x v="0"/>
    <x v="0"/>
    <x v="0"/>
    <x v="0"/>
    <x v="312"/>
    <x v="416"/>
    <x v="0"/>
    <x v="1"/>
  </r>
  <r>
    <x v="4"/>
    <x v="30"/>
    <x v="878"/>
    <x v="893"/>
    <x v="1010"/>
    <x v="726"/>
    <x v="1"/>
    <x v="0"/>
    <x v="66"/>
    <x v="66"/>
    <x v="234"/>
    <x v="230"/>
    <x v="348"/>
    <x v="264"/>
    <x v="0"/>
    <x v="264"/>
    <x v="194"/>
    <x v="264"/>
    <x v="1"/>
    <x v="289"/>
    <x v="0"/>
    <x v="289"/>
    <x v="193"/>
    <x v="249"/>
    <x v="1"/>
    <x v="0"/>
  </r>
  <r>
    <x v="4"/>
    <x v="30"/>
    <x v="1035"/>
    <x v="898"/>
    <x v="1251"/>
    <x v="734"/>
    <x v="1"/>
    <x v="0"/>
    <x v="120"/>
    <x v="120"/>
    <x v="394"/>
    <x v="176"/>
    <x v="420"/>
    <x v="418"/>
    <x v="0"/>
    <x v="418"/>
    <x v="264"/>
    <x v="401"/>
    <x v="1"/>
    <x v="414"/>
    <x v="0"/>
    <x v="414"/>
    <x v="375"/>
    <x v="453"/>
    <x v="2"/>
    <x v="0"/>
  </r>
  <r>
    <x v="4"/>
    <x v="32"/>
    <x v="884"/>
    <x v="967"/>
    <x v="1015"/>
    <x v="779"/>
    <x v="1"/>
    <x v="0"/>
    <x v="66"/>
    <x v="66"/>
    <x v="141"/>
    <x v="338"/>
    <x v="109"/>
    <x v="176"/>
    <x v="0"/>
    <x v="176"/>
    <x v="205"/>
    <x v="222"/>
    <x v="1"/>
    <x v="0"/>
    <x v="0"/>
    <x v="0"/>
    <x v="466"/>
    <x v="416"/>
    <x v="0"/>
    <x v="0"/>
  </r>
  <r>
    <x v="4"/>
    <x v="32"/>
    <x v="885"/>
    <x v="968"/>
    <x v="947"/>
    <x v="780"/>
    <x v="1"/>
    <x v="0"/>
    <x v="101"/>
    <x v="101"/>
    <x v="355"/>
    <x v="186"/>
    <x v="415"/>
    <x v="367"/>
    <x v="0"/>
    <x v="367"/>
    <x v="308"/>
    <x v="445"/>
    <x v="2"/>
    <x v="0"/>
    <x v="0"/>
    <x v="0"/>
    <x v="540"/>
    <x v="416"/>
    <x v="0"/>
    <x v="0"/>
  </r>
  <r>
    <x v="4"/>
    <x v="30"/>
    <x v="402"/>
    <x v="983"/>
    <x v="147"/>
    <x v="786"/>
    <x v="1"/>
    <x v="0"/>
    <x v="23"/>
    <x v="23"/>
    <x v="82"/>
    <x v="176"/>
    <x v="420"/>
    <x v="36"/>
    <x v="0"/>
    <x v="36"/>
    <x v="331"/>
    <x v="703"/>
    <x v="2"/>
    <x v="158"/>
    <x v="0"/>
    <x v="158"/>
    <x v="199"/>
    <x v="122"/>
    <x v="1"/>
    <x v="0"/>
  </r>
  <r>
    <x v="4"/>
    <x v="30"/>
    <x v="717"/>
    <x v="984"/>
    <x v="775"/>
    <x v="787"/>
    <x v="1"/>
    <x v="0"/>
    <x v="86"/>
    <x v="86"/>
    <x v="335"/>
    <x v="104"/>
    <x v="527"/>
    <x v="294"/>
    <x v="0"/>
    <x v="294"/>
    <x v="429"/>
    <x v="644"/>
    <x v="2"/>
    <x v="332"/>
    <x v="0"/>
    <x v="332"/>
    <x v="391"/>
    <x v="492"/>
    <x v="2"/>
    <x v="0"/>
  </r>
  <r>
    <x v="4"/>
    <x v="30"/>
    <x v="319"/>
    <x v="992"/>
    <x v="82"/>
    <x v="793"/>
    <x v="1"/>
    <x v="0"/>
    <x v="66"/>
    <x v="66"/>
    <x v="218"/>
    <x v="258"/>
    <x v="281"/>
    <x v="215"/>
    <x v="0"/>
    <x v="215"/>
    <x v="265"/>
    <x v="402"/>
    <x v="2"/>
    <x v="262"/>
    <x v="0"/>
    <x v="262"/>
    <x v="219"/>
    <x v="280"/>
    <x v="1"/>
    <x v="0"/>
  </r>
  <r>
    <x v="4"/>
    <x v="30"/>
    <x v="978"/>
    <x v="995"/>
    <x v="1082"/>
    <x v="793"/>
    <x v="1"/>
    <x v="0"/>
    <x v="86"/>
    <x v="86"/>
    <x v="321"/>
    <x v="161"/>
    <x v="452"/>
    <x v="285"/>
    <x v="0"/>
    <x v="285"/>
    <x v="416"/>
    <x v="623"/>
    <x v="2"/>
    <x v="348"/>
    <x v="0"/>
    <x v="348"/>
    <x v="255"/>
    <x v="368"/>
    <x v="1"/>
    <x v="0"/>
  </r>
  <r>
    <x v="4"/>
    <x v="30"/>
    <x v="888"/>
    <x v="998"/>
    <x v="958"/>
    <x v="794"/>
    <x v="1"/>
    <x v="0"/>
    <x v="53"/>
    <x v="53"/>
    <x v="115"/>
    <x v="307"/>
    <x v="122"/>
    <x v="161"/>
    <x v="0"/>
    <x v="161"/>
    <x v="184"/>
    <x v="152"/>
    <x v="1"/>
    <x v="241"/>
    <x v="0"/>
    <x v="241"/>
    <x v="121"/>
    <x v="96"/>
    <x v="1"/>
    <x v="0"/>
  </r>
  <r>
    <x v="4"/>
    <x v="32"/>
    <x v="648"/>
    <x v="1006"/>
    <x v="587"/>
    <x v="799"/>
    <x v="1"/>
    <x v="0"/>
    <x v="42"/>
    <x v="42"/>
    <x v="106"/>
    <x v="248"/>
    <x v="191"/>
    <x v="155"/>
    <x v="0"/>
    <x v="155"/>
    <x v="172"/>
    <x v="127"/>
    <x v="1"/>
    <x v="0"/>
    <x v="0"/>
    <x v="0"/>
    <x v="434"/>
    <x v="416"/>
    <x v="0"/>
    <x v="0"/>
  </r>
  <r>
    <x v="4"/>
    <x v="30"/>
    <x v="532"/>
    <x v="1047"/>
    <x v="408"/>
    <x v="822"/>
    <x v="1"/>
    <x v="0"/>
    <x v="47"/>
    <x v="47"/>
    <x v="141"/>
    <x v="239"/>
    <x v="253"/>
    <x v="202"/>
    <x v="0"/>
    <x v="202"/>
    <x v="152"/>
    <x v="142"/>
    <x v="1"/>
    <x v="186"/>
    <x v="0"/>
    <x v="186"/>
    <x v="243"/>
    <x v="247"/>
    <x v="1"/>
    <x v="0"/>
  </r>
  <r>
    <x v="4"/>
    <x v="32"/>
    <x v="322"/>
    <x v="1053"/>
    <x v="117"/>
    <x v="824"/>
    <x v="1"/>
    <x v="0"/>
    <x v="53"/>
    <x v="53"/>
    <x v="136"/>
    <x v="286"/>
    <x v="171"/>
    <x v="153"/>
    <x v="0"/>
    <x v="153"/>
    <x v="233"/>
    <x v="287"/>
    <x v="1"/>
    <x v="0"/>
    <x v="0"/>
    <x v="0"/>
    <x v="463"/>
    <x v="416"/>
    <x v="0"/>
    <x v="0"/>
  </r>
  <r>
    <x v="4"/>
    <x v="32"/>
    <x v="724"/>
    <x v="1067"/>
    <x v="773"/>
    <x v="835"/>
    <x v="1"/>
    <x v="0"/>
    <x v="40"/>
    <x v="40"/>
    <x v="39"/>
    <x v="294"/>
    <x v="53"/>
    <x v="0"/>
    <x v="0"/>
    <x v="0"/>
    <x v="331"/>
    <x v="760"/>
    <x v="0"/>
    <x v="0"/>
    <x v="0"/>
    <x v="0"/>
    <x v="375"/>
    <x v="416"/>
    <x v="0"/>
    <x v="1"/>
  </r>
  <r>
    <x v="4"/>
    <x v="30"/>
    <x v="411"/>
    <x v="1083"/>
    <x v="282"/>
    <x v="845"/>
    <x v="1"/>
    <x v="0"/>
    <x v="42"/>
    <x v="42"/>
    <x v="82"/>
    <x v="276"/>
    <x v="122"/>
    <x v="147"/>
    <x v="0"/>
    <x v="147"/>
    <x v="152"/>
    <x v="84"/>
    <x v="1"/>
    <x v="186"/>
    <x v="0"/>
    <x v="186"/>
    <x v="154"/>
    <x v="87"/>
    <x v="1"/>
    <x v="0"/>
  </r>
  <r>
    <x v="4"/>
    <x v="30"/>
    <x v="1164"/>
    <x v="1089"/>
    <x v="631"/>
    <x v="849"/>
    <x v="1"/>
    <x v="0"/>
    <x v="145"/>
    <x v="145"/>
    <x v="442"/>
    <x v="365"/>
    <x v="332"/>
    <x v="433"/>
    <x v="0"/>
    <x v="433"/>
    <x v="463"/>
    <x v="596"/>
    <x v="2"/>
    <x v="471"/>
    <x v="0"/>
    <x v="471"/>
    <x v="86"/>
    <x v="325"/>
    <x v="1"/>
    <x v="0"/>
  </r>
  <r>
    <x v="4"/>
    <x v="30"/>
    <x v="484"/>
    <x v="1100"/>
    <x v="326"/>
    <x v="857"/>
    <x v="1"/>
    <x v="0"/>
    <x v="23"/>
    <x v="23"/>
    <x v="82"/>
    <x v="176"/>
    <x v="420"/>
    <x v="87"/>
    <x v="0"/>
    <x v="87"/>
    <x v="252"/>
    <x v="315"/>
    <x v="1"/>
    <x v="36"/>
    <x v="0"/>
    <x v="36"/>
    <x v="375"/>
    <x v="704"/>
    <x v="2"/>
    <x v="1"/>
  </r>
  <r>
    <x v="4"/>
    <x v="30"/>
    <x v="414"/>
    <x v="1105"/>
    <x v="184"/>
    <x v="861"/>
    <x v="1"/>
    <x v="0"/>
    <x v="10"/>
    <x v="10"/>
    <x v="91"/>
    <x v="111"/>
    <x v="657"/>
    <x v="78"/>
    <x v="0"/>
    <x v="78"/>
    <x v="282"/>
    <x v="499"/>
    <x v="2"/>
    <x v="81"/>
    <x v="0"/>
    <x v="81"/>
    <x v="327"/>
    <x v="481"/>
    <x v="2"/>
    <x v="0"/>
  </r>
  <r>
    <x v="4"/>
    <x v="32"/>
    <x v="330"/>
    <x v="1125"/>
    <x v="114"/>
    <x v="874"/>
    <x v="1"/>
    <x v="0"/>
    <x v="11"/>
    <x v="11"/>
    <x v="0"/>
    <x v="232"/>
    <x v="0"/>
    <x v="16"/>
    <x v="0"/>
    <x v="16"/>
    <x v="231"/>
    <x v="0"/>
    <x v="1"/>
    <x v="0"/>
    <x v="0"/>
    <x v="0"/>
    <x v="312"/>
    <x v="416"/>
    <x v="0"/>
    <x v="0"/>
  </r>
  <r>
    <x v="4"/>
    <x v="30"/>
    <x v="336"/>
    <x v="1151"/>
    <x v="18"/>
    <x v="887"/>
    <x v="1"/>
    <x v="0"/>
    <x v="23"/>
    <x v="23"/>
    <x v="31"/>
    <x v="239"/>
    <x v="84"/>
    <x v="36"/>
    <x v="0"/>
    <x v="36"/>
    <x v="252"/>
    <x v="227"/>
    <x v="1"/>
    <x v="119"/>
    <x v="0"/>
    <x v="119"/>
    <x v="193"/>
    <x v="43"/>
    <x v="1"/>
    <x v="0"/>
  </r>
  <r>
    <x v="4"/>
    <x v="32"/>
    <x v="731"/>
    <x v="1174"/>
    <x v="761"/>
    <x v="904"/>
    <x v="1"/>
    <x v="0"/>
    <x v="23"/>
    <x v="23"/>
    <x v="42"/>
    <x v="227"/>
    <x v="131"/>
    <x v="82"/>
    <x v="0"/>
    <x v="82"/>
    <x v="203"/>
    <x v="84"/>
    <x v="1"/>
    <x v="0"/>
    <x v="0"/>
    <x v="0"/>
    <x v="378"/>
    <x v="416"/>
    <x v="0"/>
    <x v="0"/>
  </r>
  <r>
    <x v="4"/>
    <x v="32"/>
    <x v="732"/>
    <x v="1177"/>
    <x v="729"/>
    <x v="906"/>
    <x v="1"/>
    <x v="0"/>
    <x v="77"/>
    <x v="77"/>
    <x v="153"/>
    <x v="367"/>
    <x v="86"/>
    <x v="322"/>
    <x v="0"/>
    <x v="322"/>
    <x v="58"/>
    <x v="44"/>
    <x v="1"/>
    <x v="0"/>
    <x v="0"/>
    <x v="0"/>
    <x v="470"/>
    <x v="416"/>
    <x v="0"/>
    <x v="0"/>
  </r>
  <r>
    <x v="4"/>
    <x v="30"/>
    <x v="836"/>
    <x v="1185"/>
    <x v="902"/>
    <x v="909"/>
    <x v="1"/>
    <x v="0"/>
    <x v="10"/>
    <x v="10"/>
    <x v="39"/>
    <x v="176"/>
    <x v="420"/>
    <x v="78"/>
    <x v="0"/>
    <x v="78"/>
    <x v="205"/>
    <x v="84"/>
    <x v="1"/>
    <x v="81"/>
    <x v="0"/>
    <x v="81"/>
    <x v="255"/>
    <x v="122"/>
    <x v="1"/>
    <x v="0"/>
  </r>
  <r>
    <x v="4"/>
    <x v="32"/>
    <x v="1003"/>
    <x v="1199"/>
    <x v="1101"/>
    <x v="914"/>
    <x v="1"/>
    <x v="0"/>
    <x v="40"/>
    <x v="40"/>
    <x v="39"/>
    <x v="294"/>
    <x v="53"/>
    <x v="0"/>
    <x v="0"/>
    <x v="0"/>
    <x v="331"/>
    <x v="760"/>
    <x v="0"/>
    <x v="0"/>
    <x v="0"/>
    <x v="0"/>
    <x v="375"/>
    <x v="416"/>
    <x v="0"/>
    <x v="0"/>
  </r>
  <r>
    <x v="4"/>
    <x v="32"/>
    <x v="1070"/>
    <x v="1211"/>
    <x v="1304"/>
    <x v="918"/>
    <x v="0"/>
    <x v="0"/>
    <x v="0"/>
    <x v="0"/>
    <x v="82"/>
    <x v="84"/>
    <x v="673"/>
    <x v="78"/>
    <x v="0"/>
    <x v="78"/>
    <x v="265"/>
    <x v="402"/>
    <x v="2"/>
    <x v="0"/>
    <x v="0"/>
    <x v="0"/>
    <x v="416"/>
    <x v="416"/>
    <x v="0"/>
    <x v="1"/>
  </r>
  <r>
    <x v="4"/>
    <x v="30"/>
    <x v="742"/>
    <x v="1251"/>
    <x v="728"/>
    <x v="940"/>
    <x v="1"/>
    <x v="0"/>
    <x v="66"/>
    <x v="66"/>
    <x v="251"/>
    <x v="176"/>
    <x v="420"/>
    <x v="264"/>
    <x v="0"/>
    <x v="264"/>
    <x v="252"/>
    <x v="378"/>
    <x v="1"/>
    <x v="267"/>
    <x v="0"/>
    <x v="267"/>
    <x v="301"/>
    <x v="398"/>
    <x v="1"/>
    <x v="0"/>
  </r>
  <r>
    <x v="4"/>
    <x v="30"/>
    <x v="798"/>
    <x v="1268"/>
    <x v="836"/>
    <x v="947"/>
    <x v="1"/>
    <x v="0"/>
    <x v="10"/>
    <x v="10"/>
    <x v="11"/>
    <x v="213"/>
    <x v="59"/>
    <x v="51"/>
    <x v="0"/>
    <x v="51"/>
    <x v="205"/>
    <x v="18"/>
    <x v="1"/>
    <x v="81"/>
    <x v="0"/>
    <x v="81"/>
    <x v="213"/>
    <x v="19"/>
    <x v="1"/>
    <x v="1"/>
  </r>
  <r>
    <x v="4"/>
    <x v="30"/>
    <x v="746"/>
    <x v="1279"/>
    <x v="670"/>
    <x v="955"/>
    <x v="1"/>
    <x v="0"/>
    <x v="10"/>
    <x v="10"/>
    <x v="39"/>
    <x v="176"/>
    <x v="420"/>
    <x v="47"/>
    <x v="0"/>
    <x v="47"/>
    <x v="252"/>
    <x v="252"/>
    <x v="1"/>
    <x v="81"/>
    <x v="0"/>
    <x v="81"/>
    <x v="255"/>
    <x v="122"/>
    <x v="1"/>
    <x v="0"/>
  </r>
  <r>
    <x v="4"/>
    <x v="31"/>
    <x v="6"/>
    <x v="306"/>
    <x v="78"/>
    <x v="13"/>
    <x v="1"/>
    <x v="0"/>
    <x v="110"/>
    <x v="110"/>
    <x v="254"/>
    <x v="408"/>
    <x v="95"/>
    <x v="384"/>
    <x v="0"/>
    <x v="384"/>
    <x v="42"/>
    <x v="74"/>
    <x v="1"/>
    <x v="390"/>
    <x v="0"/>
    <x v="390"/>
    <x v="59"/>
    <x v="113"/>
    <x v="1"/>
    <x v="0"/>
  </r>
  <r>
    <x v="4"/>
    <x v="31"/>
    <x v="29"/>
    <x v="309"/>
    <x v="158"/>
    <x v="15"/>
    <x v="1"/>
    <x v="0"/>
    <x v="161"/>
    <x v="161"/>
    <x v="478"/>
    <x v="278"/>
    <x v="396"/>
    <x v="483"/>
    <x v="0"/>
    <x v="483"/>
    <x v="480"/>
    <x v="580"/>
    <x v="2"/>
    <x v="487"/>
    <x v="0"/>
    <x v="487"/>
    <x v="459"/>
    <x v="470"/>
    <x v="2"/>
    <x v="0"/>
  </r>
  <r>
    <x v="4"/>
    <x v="31"/>
    <x v="1116"/>
    <x v="321"/>
    <x v="1222"/>
    <x v="39"/>
    <x v="1"/>
    <x v="0"/>
    <x v="8"/>
    <x v="8"/>
    <x v="0"/>
    <x v="218"/>
    <x v="0"/>
    <x v="27"/>
    <x v="0"/>
    <x v="27"/>
    <x v="214"/>
    <x v="0"/>
    <x v="1"/>
    <x v="26"/>
    <x v="0"/>
    <x v="26"/>
    <x v="264"/>
    <x v="0"/>
    <x v="1"/>
    <x v="0"/>
  </r>
  <r>
    <x v="4"/>
    <x v="31"/>
    <x v="1"/>
    <x v="303"/>
    <x v="21"/>
    <x v="40"/>
    <x v="1"/>
    <x v="0"/>
    <x v="115"/>
    <x v="115"/>
    <x v="401"/>
    <x v="69"/>
    <x v="542"/>
    <x v="396"/>
    <x v="0"/>
    <x v="396"/>
    <x v="445"/>
    <x v="592"/>
    <x v="2"/>
    <x v="399"/>
    <x v="0"/>
    <x v="399"/>
    <x v="484"/>
    <x v="568"/>
    <x v="2"/>
    <x v="0"/>
  </r>
  <r>
    <x v="4"/>
    <x v="31"/>
    <x v="218"/>
    <x v="312"/>
    <x v="423"/>
    <x v="43"/>
    <x v="1"/>
    <x v="0"/>
    <x v="122"/>
    <x v="122"/>
    <x v="385"/>
    <x v="299"/>
    <x v="352"/>
    <x v="386"/>
    <x v="0"/>
    <x v="386"/>
    <x v="411"/>
    <x v="543"/>
    <x v="2"/>
    <x v="418"/>
    <x v="0"/>
    <x v="418"/>
    <x v="240"/>
    <x v="382"/>
    <x v="1"/>
    <x v="0"/>
  </r>
  <r>
    <x v="4"/>
    <x v="31"/>
    <x v="183"/>
    <x v="310"/>
    <x v="239"/>
    <x v="44"/>
    <x v="1"/>
    <x v="0"/>
    <x v="8"/>
    <x v="8"/>
    <x v="31"/>
    <x v="176"/>
    <x v="420"/>
    <x v="4"/>
    <x v="0"/>
    <x v="4"/>
    <x v="313"/>
    <x v="753"/>
    <x v="2"/>
    <x v="18"/>
    <x v="0"/>
    <x v="18"/>
    <x v="335"/>
    <x v="648"/>
    <x v="2"/>
    <x v="0"/>
  </r>
  <r>
    <x v="4"/>
    <x v="31"/>
    <x v="11"/>
    <x v="304"/>
    <x v="23"/>
    <x v="55"/>
    <x v="1"/>
    <x v="0"/>
    <x v="46"/>
    <x v="46"/>
    <x v="191"/>
    <x v="136"/>
    <x v="540"/>
    <x v="186"/>
    <x v="0"/>
    <x v="186"/>
    <x v="288"/>
    <x v="456"/>
    <x v="2"/>
    <x v="171"/>
    <x v="0"/>
    <x v="171"/>
    <x v="380"/>
    <x v="554"/>
    <x v="2"/>
    <x v="0"/>
  </r>
  <r>
    <x v="4"/>
    <x v="31"/>
    <x v="1076"/>
    <x v="315"/>
    <x v="878"/>
    <x v="65"/>
    <x v="1"/>
    <x v="0"/>
    <x v="32"/>
    <x v="32"/>
    <x v="18"/>
    <x v="284"/>
    <x v="28"/>
    <x v="15"/>
    <x v="0"/>
    <x v="15"/>
    <x v="266"/>
    <x v="447"/>
    <x v="2"/>
    <x v="18"/>
    <x v="0"/>
    <x v="18"/>
    <x v="312"/>
    <x v="416"/>
    <x v="2"/>
    <x v="1"/>
  </r>
  <r>
    <x v="4"/>
    <x v="31"/>
    <x v="1129"/>
    <x v="319"/>
    <x v="1035"/>
    <x v="87"/>
    <x v="1"/>
    <x v="0"/>
    <x v="92"/>
    <x v="92"/>
    <x v="302"/>
    <x v="302"/>
    <x v="276"/>
    <x v="324"/>
    <x v="0"/>
    <x v="324"/>
    <x v="241"/>
    <x v="365"/>
    <x v="1"/>
    <x v="344"/>
    <x v="0"/>
    <x v="344"/>
    <x v="204"/>
    <x v="322"/>
    <x v="1"/>
    <x v="0"/>
  </r>
  <r>
    <x v="4"/>
    <x v="31"/>
    <x v="1139"/>
    <x v="320"/>
    <x v="1036"/>
    <x v="117"/>
    <x v="1"/>
    <x v="0"/>
    <x v="32"/>
    <x v="32"/>
    <x v="84"/>
    <x v="214"/>
    <x v="245"/>
    <x v="106"/>
    <x v="0"/>
    <x v="106"/>
    <x v="233"/>
    <x v="231"/>
    <x v="1"/>
    <x v="106"/>
    <x v="0"/>
    <x v="106"/>
    <x v="283"/>
    <x v="283"/>
    <x v="1"/>
    <x v="0"/>
  </r>
  <r>
    <x v="4"/>
    <x v="31"/>
    <x v="15"/>
    <x v="305"/>
    <x v="61"/>
    <x v="124"/>
    <x v="1"/>
    <x v="0"/>
    <x v="74"/>
    <x v="74"/>
    <x v="192"/>
    <x v="335"/>
    <x v="152"/>
    <x v="163"/>
    <x v="0"/>
    <x v="163"/>
    <x v="330"/>
    <x v="570"/>
    <x v="2"/>
    <x v="291"/>
    <x v="0"/>
    <x v="291"/>
    <x v="129"/>
    <x v="153"/>
    <x v="1"/>
    <x v="0"/>
  </r>
  <r>
    <x v="4"/>
    <x v="31"/>
    <x v="1099"/>
    <x v="317"/>
    <x v="1017"/>
    <x v="133"/>
    <x v="1"/>
    <x v="0"/>
    <x v="60"/>
    <x v="60"/>
    <x v="258"/>
    <x v="109"/>
    <x v="557"/>
    <x v="281"/>
    <x v="0"/>
    <x v="281"/>
    <x v="224"/>
    <x v="336"/>
    <x v="1"/>
    <x v="211"/>
    <x v="0"/>
    <x v="211"/>
    <x v="426"/>
    <x v="620"/>
    <x v="2"/>
    <x v="0"/>
  </r>
  <r>
    <x v="4"/>
    <x v="31"/>
    <x v="41"/>
    <x v="308"/>
    <x v="155"/>
    <x v="145"/>
    <x v="1"/>
    <x v="0"/>
    <x v="11"/>
    <x v="11"/>
    <x v="42"/>
    <x v="176"/>
    <x v="420"/>
    <x v="15"/>
    <x v="0"/>
    <x v="15"/>
    <x v="307"/>
    <x v="708"/>
    <x v="2"/>
    <x v="18"/>
    <x v="0"/>
    <x v="18"/>
    <x v="351"/>
    <x v="704"/>
    <x v="2"/>
    <x v="0"/>
  </r>
  <r>
    <x v="4"/>
    <x v="31"/>
    <x v="43"/>
    <x v="307"/>
    <x v="133"/>
    <x v="171"/>
    <x v="1"/>
    <x v="0"/>
    <x v="25"/>
    <x v="25"/>
    <x v="115"/>
    <x v="125"/>
    <x v="608"/>
    <x v="36"/>
    <x v="0"/>
    <x v="36"/>
    <x v="379"/>
    <x v="735"/>
    <x v="2"/>
    <x v="83"/>
    <x v="0"/>
    <x v="83"/>
    <x v="374"/>
    <x v="636"/>
    <x v="2"/>
    <x v="0"/>
  </r>
  <r>
    <x v="4"/>
    <x v="31"/>
    <x v="1103"/>
    <x v="316"/>
    <x v="932"/>
    <x v="195"/>
    <x v="1"/>
    <x v="0"/>
    <x v="39"/>
    <x v="39"/>
    <x v="92"/>
    <x v="245"/>
    <x v="178"/>
    <x v="69"/>
    <x v="0"/>
    <x v="69"/>
    <x v="303"/>
    <x v="595"/>
    <x v="2"/>
    <x v="79"/>
    <x v="0"/>
    <x v="79"/>
    <x v="331"/>
    <x v="500"/>
    <x v="2"/>
    <x v="0"/>
  </r>
  <r>
    <x v="4"/>
    <x v="31"/>
    <x v="452"/>
    <x v="311"/>
    <x v="290"/>
    <x v="359"/>
    <x v="1"/>
    <x v="0"/>
    <x v="77"/>
    <x v="77"/>
    <x v="199"/>
    <x v="340"/>
    <x v="154"/>
    <x v="256"/>
    <x v="0"/>
    <x v="256"/>
    <x v="146"/>
    <x v="173"/>
    <x v="1"/>
    <x v="257"/>
    <x v="0"/>
    <x v="257"/>
    <x v="202"/>
    <x v="239"/>
    <x v="1"/>
    <x v="0"/>
  </r>
  <r>
    <x v="4"/>
    <x v="31"/>
    <x v="852"/>
    <x v="318"/>
    <x v="1019"/>
    <x v="370"/>
    <x v="1"/>
    <x v="0"/>
    <x v="83"/>
    <x v="83"/>
    <x v="271"/>
    <x v="289"/>
    <x v="270"/>
    <x v="262"/>
    <x v="0"/>
    <x v="262"/>
    <x v="315"/>
    <x v="487"/>
    <x v="2"/>
    <x v="269"/>
    <x v="0"/>
    <x v="269"/>
    <x v="346"/>
    <x v="455"/>
    <x v="2"/>
    <x v="0"/>
  </r>
  <r>
    <x v="4"/>
    <x v="31"/>
    <x v="806"/>
    <x v="314"/>
    <x v="846"/>
    <x v="375"/>
    <x v="1"/>
    <x v="0"/>
    <x v="145"/>
    <x v="145"/>
    <x v="440"/>
    <x v="374"/>
    <x v="319"/>
    <x v="459"/>
    <x v="0"/>
    <x v="459"/>
    <x v="339"/>
    <x v="441"/>
    <x v="2"/>
    <x v="450"/>
    <x v="0"/>
    <x v="450"/>
    <x v="394"/>
    <x v="450"/>
    <x v="2"/>
    <x v="0"/>
  </r>
  <r>
    <x v="4"/>
    <x v="31"/>
    <x v="679"/>
    <x v="313"/>
    <x v="617"/>
    <x v="436"/>
    <x v="1"/>
    <x v="0"/>
    <x v="25"/>
    <x v="25"/>
    <x v="84"/>
    <x v="176"/>
    <x v="420"/>
    <x v="38"/>
    <x v="0"/>
    <x v="38"/>
    <x v="333"/>
    <x v="703"/>
    <x v="2"/>
    <x v="38"/>
    <x v="0"/>
    <x v="38"/>
    <x v="378"/>
    <x v="704"/>
    <x v="2"/>
    <x v="0"/>
  </r>
  <r>
    <x v="4"/>
    <x v="31"/>
    <x v="551"/>
    <x v="516"/>
    <x v="498"/>
    <x v="479"/>
    <x v="1"/>
    <x v="0"/>
    <x v="25"/>
    <x v="25"/>
    <x v="0"/>
    <x v="279"/>
    <x v="0"/>
    <x v="63"/>
    <x v="0"/>
    <x v="63"/>
    <x v="177"/>
    <x v="0"/>
    <x v="1"/>
    <x v="61"/>
    <x v="0"/>
    <x v="61"/>
    <x v="223"/>
    <x v="0"/>
    <x v="1"/>
    <x v="1"/>
  </r>
  <r>
    <x v="4"/>
    <x v="31"/>
    <x v="757"/>
    <x v="519"/>
    <x v="781"/>
    <x v="487"/>
    <x v="1"/>
    <x v="0"/>
    <x v="18"/>
    <x v="18"/>
    <x v="40"/>
    <x v="201"/>
    <x v="187"/>
    <x v="38"/>
    <x v="0"/>
    <x v="38"/>
    <x v="264"/>
    <x v="383"/>
    <x v="1"/>
    <x v="64"/>
    <x v="0"/>
    <x v="64"/>
    <x v="281"/>
    <x v="189"/>
    <x v="1"/>
    <x v="0"/>
  </r>
  <r>
    <x v="4"/>
    <x v="31"/>
    <x v="1030"/>
    <x v="521"/>
    <x v="1254"/>
    <x v="494"/>
    <x v="0"/>
    <x v="0"/>
    <x v="0"/>
    <x v="0"/>
    <x v="0"/>
    <x v="176"/>
    <x v="673"/>
    <x v="0"/>
    <x v="0"/>
    <x v="0"/>
    <x v="265"/>
    <x v="760"/>
    <x v="0"/>
    <x v="73"/>
    <x v="0"/>
    <x v="73"/>
    <x v="206"/>
    <x v="0"/>
    <x v="1"/>
    <x v="0"/>
  </r>
  <r>
    <x v="4"/>
    <x v="31"/>
    <x v="810"/>
    <x v="520"/>
    <x v="883"/>
    <x v="537"/>
    <x v="1"/>
    <x v="0"/>
    <x v="11"/>
    <x v="11"/>
    <x v="18"/>
    <x v="200"/>
    <x v="122"/>
    <x v="37"/>
    <x v="0"/>
    <x v="37"/>
    <x v="233"/>
    <x v="85"/>
    <x v="1"/>
    <x v="0"/>
    <x v="0"/>
    <x v="0"/>
    <x v="351"/>
    <x v="416"/>
    <x v="0"/>
    <x v="0"/>
  </r>
  <r>
    <x v="4"/>
    <x v="31"/>
    <x v="614"/>
    <x v="517"/>
    <x v="521"/>
    <x v="612"/>
    <x v="1"/>
    <x v="0"/>
    <x v="29"/>
    <x v="29"/>
    <x v="0"/>
    <x v="291"/>
    <x v="0"/>
    <x v="90"/>
    <x v="0"/>
    <x v="90"/>
    <x v="142"/>
    <x v="0"/>
    <x v="1"/>
    <x v="57"/>
    <x v="0"/>
    <x v="57"/>
    <x v="228"/>
    <x v="0"/>
    <x v="1"/>
    <x v="1"/>
  </r>
  <r>
    <x v="4"/>
    <x v="31"/>
    <x v="705"/>
    <x v="820"/>
    <x v="648"/>
    <x v="686"/>
    <x v="1"/>
    <x v="0"/>
    <x v="25"/>
    <x v="25"/>
    <x v="102"/>
    <x v="142"/>
    <x v="571"/>
    <x v="61"/>
    <x v="0"/>
    <x v="61"/>
    <x v="334"/>
    <x v="683"/>
    <x v="2"/>
    <x v="62"/>
    <x v="0"/>
    <x v="62"/>
    <x v="378"/>
    <x v="675"/>
    <x v="2"/>
    <x v="0"/>
  </r>
  <r>
    <x v="4"/>
    <x v="31"/>
    <x v="308"/>
    <x v="835"/>
    <x v="4"/>
    <x v="698"/>
    <x v="1"/>
    <x v="0"/>
    <x v="11"/>
    <x v="11"/>
    <x v="18"/>
    <x v="200"/>
    <x v="122"/>
    <x v="38"/>
    <x v="0"/>
    <x v="38"/>
    <x v="231"/>
    <x v="84"/>
    <x v="1"/>
    <x v="0"/>
    <x v="0"/>
    <x v="0"/>
    <x v="351"/>
    <x v="416"/>
    <x v="0"/>
    <x v="1"/>
  </r>
  <r>
    <x v="4"/>
    <x v="31"/>
    <x v="466"/>
    <x v="859"/>
    <x v="273"/>
    <x v="711"/>
    <x v="1"/>
    <x v="0"/>
    <x v="95"/>
    <x v="95"/>
    <x v="281"/>
    <x v="349"/>
    <x v="190"/>
    <x v="293"/>
    <x v="0"/>
    <x v="293"/>
    <x v="265"/>
    <x v="402"/>
    <x v="2"/>
    <x v="320"/>
    <x v="0"/>
    <x v="320"/>
    <x v="221"/>
    <x v="326"/>
    <x v="1"/>
    <x v="0"/>
  </r>
  <r>
    <x v="4"/>
    <x v="31"/>
    <x v="774"/>
    <x v="947"/>
    <x v="799"/>
    <x v="766"/>
    <x v="1"/>
    <x v="0"/>
    <x v="37"/>
    <x v="37"/>
    <x v="83"/>
    <x v="241"/>
    <x v="174"/>
    <x v="103"/>
    <x v="0"/>
    <x v="103"/>
    <x v="234"/>
    <x v="238"/>
    <x v="1"/>
    <x v="106"/>
    <x v="0"/>
    <x v="106"/>
    <x v="281"/>
    <x v="272"/>
    <x v="1"/>
    <x v="0"/>
  </r>
  <r>
    <x v="4"/>
    <x v="31"/>
    <x v="714"/>
    <x v="971"/>
    <x v="652"/>
    <x v="781"/>
    <x v="1"/>
    <x v="0"/>
    <x v="15"/>
    <x v="15"/>
    <x v="39"/>
    <x v="197"/>
    <x v="227"/>
    <x v="16"/>
    <x v="0"/>
    <x v="16"/>
    <x v="303"/>
    <x v="699"/>
    <x v="2"/>
    <x v="88"/>
    <x v="0"/>
    <x v="88"/>
    <x v="248"/>
    <x v="114"/>
    <x v="1"/>
    <x v="0"/>
  </r>
  <r>
    <x v="4"/>
    <x v="31"/>
    <x v="1066"/>
    <x v="988"/>
    <x v="1309"/>
    <x v="791"/>
    <x v="1"/>
    <x v="0"/>
    <x v="64"/>
    <x v="64"/>
    <x v="184"/>
    <x v="289"/>
    <x v="203"/>
    <x v="151"/>
    <x v="0"/>
    <x v="151"/>
    <x v="335"/>
    <x v="588"/>
    <x v="2"/>
    <x v="339"/>
    <x v="0"/>
    <x v="339"/>
    <x v="71"/>
    <x v="91"/>
    <x v="1"/>
    <x v="0"/>
  </r>
  <r>
    <x v="4"/>
    <x v="31"/>
    <x v="436"/>
    <x v="1001"/>
    <x v="253"/>
    <x v="797"/>
    <x v="1"/>
    <x v="0"/>
    <x v="11"/>
    <x v="11"/>
    <x v="0"/>
    <x v="232"/>
    <x v="0"/>
    <x v="0"/>
    <x v="0"/>
    <x v="0"/>
    <x v="265"/>
    <x v="760"/>
    <x v="0"/>
    <x v="37"/>
    <x v="0"/>
    <x v="37"/>
    <x v="254"/>
    <x v="0"/>
    <x v="1"/>
    <x v="0"/>
  </r>
  <r>
    <x v="4"/>
    <x v="31"/>
    <x v="575"/>
    <x v="1002"/>
    <x v="488"/>
    <x v="798"/>
    <x v="1"/>
    <x v="0"/>
    <x v="44"/>
    <x v="44"/>
    <x v="160"/>
    <x v="176"/>
    <x v="420"/>
    <x v="183"/>
    <x v="0"/>
    <x v="183"/>
    <x v="220"/>
    <x v="273"/>
    <x v="1"/>
    <x v="128"/>
    <x v="0"/>
    <x v="128"/>
    <x v="386"/>
    <x v="618"/>
    <x v="2"/>
    <x v="0"/>
  </r>
  <r>
    <x v="4"/>
    <x v="31"/>
    <x v="625"/>
    <x v="1098"/>
    <x v="575"/>
    <x v="856"/>
    <x v="1"/>
    <x v="0"/>
    <x v="80"/>
    <x v="80"/>
    <x v="239"/>
    <x v="316"/>
    <x v="207"/>
    <x v="222"/>
    <x v="0"/>
    <x v="222"/>
    <x v="314"/>
    <x v="501"/>
    <x v="2"/>
    <x v="276"/>
    <x v="0"/>
    <x v="276"/>
    <x v="229"/>
    <x v="307"/>
    <x v="1"/>
    <x v="0"/>
  </r>
  <r>
    <x v="4"/>
    <x v="31"/>
    <x v="582"/>
    <x v="1135"/>
    <x v="477"/>
    <x v="880"/>
    <x v="1"/>
    <x v="0"/>
    <x v="58"/>
    <x v="58"/>
    <x v="223"/>
    <x v="171"/>
    <x v="436"/>
    <x v="210"/>
    <x v="0"/>
    <x v="210"/>
    <x v="303"/>
    <x v="478"/>
    <x v="2"/>
    <x v="208"/>
    <x v="0"/>
    <x v="208"/>
    <x v="369"/>
    <x v="516"/>
    <x v="2"/>
    <x v="0"/>
  </r>
  <r>
    <x v="4"/>
    <x v="31"/>
    <x v="727"/>
    <x v="1136"/>
    <x v="731"/>
    <x v="880"/>
    <x v="1"/>
    <x v="0"/>
    <x v="112"/>
    <x v="112"/>
    <x v="384"/>
    <x v="129"/>
    <x v="475"/>
    <x v="381"/>
    <x v="0"/>
    <x v="381"/>
    <x v="418"/>
    <x v="554"/>
    <x v="2"/>
    <x v="398"/>
    <x v="0"/>
    <x v="398"/>
    <x v="410"/>
    <x v="480"/>
    <x v="2"/>
    <x v="0"/>
  </r>
  <r>
    <x v="4"/>
    <x v="31"/>
    <x v="584"/>
    <x v="1163"/>
    <x v="454"/>
    <x v="896"/>
    <x v="1"/>
    <x v="0"/>
    <x v="25"/>
    <x v="25"/>
    <x v="91"/>
    <x v="166"/>
    <x v="491"/>
    <x v="47"/>
    <x v="0"/>
    <x v="47"/>
    <x v="331"/>
    <x v="693"/>
    <x v="2"/>
    <x v="55"/>
    <x v="0"/>
    <x v="55"/>
    <x v="366"/>
    <x v="656"/>
    <x v="2"/>
    <x v="1"/>
  </r>
  <r>
    <x v="4"/>
    <x v="31"/>
    <x v="898"/>
    <x v="1252"/>
    <x v="928"/>
    <x v="941"/>
    <x v="1"/>
    <x v="0"/>
    <x v="25"/>
    <x v="25"/>
    <x v="39"/>
    <x v="233"/>
    <x v="116"/>
    <x v="57"/>
    <x v="0"/>
    <x v="57"/>
    <x v="235"/>
    <x v="154"/>
    <x v="1"/>
    <x v="62"/>
    <x v="0"/>
    <x v="62"/>
    <x v="281"/>
    <x v="185"/>
    <x v="1"/>
    <x v="0"/>
  </r>
  <r>
    <x v="4"/>
    <x v="0"/>
    <x v="252"/>
    <x v="17"/>
    <x v="683"/>
    <x v="0"/>
    <x v="1"/>
    <x v="0"/>
    <x v="59"/>
    <x v="59"/>
    <x v="146"/>
    <x v="301"/>
    <x v="161"/>
    <x v="202"/>
    <x v="0"/>
    <x v="202"/>
    <x v="162"/>
    <x v="156"/>
    <x v="1"/>
    <x v="248"/>
    <x v="0"/>
    <x v="248"/>
    <x v="150"/>
    <x v="145"/>
    <x v="1"/>
    <x v="0"/>
  </r>
  <r>
    <x v="4"/>
    <x v="0"/>
    <x v="204"/>
    <x v="11"/>
    <x v="382"/>
    <x v="41"/>
    <x v="1"/>
    <x v="0"/>
    <x v="101"/>
    <x v="101"/>
    <x v="347"/>
    <x v="239"/>
    <x v="376"/>
    <x v="365"/>
    <x v="0"/>
    <x v="365"/>
    <x v="250"/>
    <x v="389"/>
    <x v="1"/>
    <x v="400"/>
    <x v="0"/>
    <x v="400"/>
    <x v="124"/>
    <x v="273"/>
    <x v="1"/>
    <x v="0"/>
  </r>
  <r>
    <x v="4"/>
    <x v="0"/>
    <x v="232"/>
    <x v="14"/>
    <x v="502"/>
    <x v="85"/>
    <x v="1"/>
    <x v="0"/>
    <x v="120"/>
    <x v="120"/>
    <x v="345"/>
    <x v="385"/>
    <x v="192"/>
    <x v="426"/>
    <x v="0"/>
    <x v="426"/>
    <x v="40"/>
    <x v="117"/>
    <x v="1"/>
    <x v="377"/>
    <x v="0"/>
    <x v="377"/>
    <x v="247"/>
    <x v="370"/>
    <x v="1"/>
    <x v="0"/>
  </r>
  <r>
    <x v="4"/>
    <x v="0"/>
    <x v="1098"/>
    <x v="29"/>
    <x v="979"/>
    <x v="119"/>
    <x v="1"/>
    <x v="0"/>
    <x v="13"/>
    <x v="13"/>
    <x v="0"/>
    <x v="239"/>
    <x v="0"/>
    <x v="0"/>
    <x v="0"/>
    <x v="0"/>
    <x v="265"/>
    <x v="760"/>
    <x v="0"/>
    <x v="36"/>
    <x v="0"/>
    <x v="36"/>
    <x v="255"/>
    <x v="0"/>
    <x v="1"/>
    <x v="1"/>
  </r>
  <r>
    <x v="4"/>
    <x v="0"/>
    <x v="37"/>
    <x v="0"/>
    <x v="166"/>
    <x v="120"/>
    <x v="1"/>
    <x v="0"/>
    <x v="61"/>
    <x v="61"/>
    <x v="200"/>
    <x v="248"/>
    <x v="291"/>
    <x v="176"/>
    <x v="0"/>
    <x v="176"/>
    <x v="333"/>
    <x v="569"/>
    <x v="2"/>
    <x v="139"/>
    <x v="0"/>
    <x v="139"/>
    <x v="426"/>
    <x v="677"/>
    <x v="2"/>
    <x v="0"/>
  </r>
  <r>
    <x v="4"/>
    <x v="0"/>
    <x v="268"/>
    <x v="472"/>
    <x v="696"/>
    <x v="149"/>
    <x v="1"/>
    <x v="0"/>
    <x v="46"/>
    <x v="46"/>
    <x v="146"/>
    <x v="218"/>
    <x v="313"/>
    <x v="169"/>
    <x v="0"/>
    <x v="169"/>
    <x v="226"/>
    <x v="276"/>
    <x v="1"/>
    <x v="177"/>
    <x v="0"/>
    <x v="177"/>
    <x v="283"/>
    <x v="345"/>
    <x v="1"/>
    <x v="0"/>
  </r>
  <r>
    <x v="4"/>
    <x v="0"/>
    <x v="21"/>
    <x v="1"/>
    <x v="48"/>
    <x v="159"/>
    <x v="1"/>
    <x v="0"/>
    <x v="19"/>
    <x v="19"/>
    <x v="67"/>
    <x v="176"/>
    <x v="420"/>
    <x v="47"/>
    <x v="0"/>
    <x v="47"/>
    <x v="298"/>
    <x v="615"/>
    <x v="2"/>
    <x v="14"/>
    <x v="0"/>
    <x v="14"/>
    <x v="383"/>
    <x v="759"/>
    <x v="2"/>
    <x v="0"/>
  </r>
  <r>
    <x v="4"/>
    <x v="0"/>
    <x v="22"/>
    <x v="2"/>
    <x v="83"/>
    <x v="159"/>
    <x v="1"/>
    <x v="0"/>
    <x v="189"/>
    <x v="189"/>
    <x v="501"/>
    <x v="414"/>
    <x v="339"/>
    <x v="538"/>
    <x v="0"/>
    <x v="538"/>
    <x v="49"/>
    <x v="309"/>
    <x v="1"/>
    <x v="512"/>
    <x v="0"/>
    <x v="512"/>
    <x v="516"/>
    <x v="493"/>
    <x v="2"/>
    <x v="0"/>
  </r>
  <r>
    <x v="4"/>
    <x v="0"/>
    <x v="270"/>
    <x v="15"/>
    <x v="670"/>
    <x v="184"/>
    <x v="1"/>
    <x v="0"/>
    <x v="36"/>
    <x v="36"/>
    <x v="104"/>
    <x v="205"/>
    <x v="294"/>
    <x v="142"/>
    <x v="0"/>
    <x v="142"/>
    <x v="194"/>
    <x v="153"/>
    <x v="1"/>
    <x v="114"/>
    <x v="0"/>
    <x v="114"/>
    <x v="301"/>
    <x v="372"/>
    <x v="1"/>
    <x v="0"/>
  </r>
  <r>
    <x v="4"/>
    <x v="0"/>
    <x v="272"/>
    <x v="20"/>
    <x v="735"/>
    <x v="196"/>
    <x v="1"/>
    <x v="0"/>
    <x v="46"/>
    <x v="46"/>
    <x v="172"/>
    <x v="176"/>
    <x v="420"/>
    <x v="244"/>
    <x v="0"/>
    <x v="244"/>
    <x v="130"/>
    <x v="139"/>
    <x v="1"/>
    <x v="181"/>
    <x v="0"/>
    <x v="181"/>
    <x v="312"/>
    <x v="416"/>
    <x v="2"/>
    <x v="0"/>
  </r>
  <r>
    <x v="4"/>
    <x v="0"/>
    <x v="657"/>
    <x v="19"/>
    <x v="721"/>
    <x v="217"/>
    <x v="1"/>
    <x v="0"/>
    <x v="23"/>
    <x v="23"/>
    <x v="82"/>
    <x v="176"/>
    <x v="420"/>
    <x v="95"/>
    <x v="0"/>
    <x v="95"/>
    <x v="239"/>
    <x v="252"/>
    <x v="1"/>
    <x v="81"/>
    <x v="0"/>
    <x v="81"/>
    <x v="312"/>
    <x v="416"/>
    <x v="2"/>
    <x v="0"/>
  </r>
  <r>
    <x v="4"/>
    <x v="0"/>
    <x v="543"/>
    <x v="13"/>
    <x v="492"/>
    <x v="260"/>
    <x v="1"/>
    <x v="0"/>
    <x v="42"/>
    <x v="42"/>
    <x v="97"/>
    <x v="258"/>
    <x v="165"/>
    <x v="114"/>
    <x v="0"/>
    <x v="114"/>
    <x v="239"/>
    <x v="268"/>
    <x v="1"/>
    <x v="81"/>
    <x v="0"/>
    <x v="81"/>
    <x v="343"/>
    <x v="540"/>
    <x v="2"/>
    <x v="0"/>
  </r>
  <r>
    <x v="4"/>
    <x v="0"/>
    <x v="662"/>
    <x v="22"/>
    <x v="754"/>
    <x v="292"/>
    <x v="1"/>
    <x v="0"/>
    <x v="101"/>
    <x v="101"/>
    <x v="362"/>
    <x v="159"/>
    <x v="447"/>
    <x v="383"/>
    <x v="0"/>
    <x v="383"/>
    <x v="213"/>
    <x v="356"/>
    <x v="1"/>
    <x v="397"/>
    <x v="0"/>
    <x v="397"/>
    <x v="192"/>
    <x v="339"/>
    <x v="1"/>
    <x v="0"/>
  </r>
  <r>
    <x v="4"/>
    <x v="0"/>
    <x v="636"/>
    <x v="470"/>
    <x v="590"/>
    <x v="299"/>
    <x v="1"/>
    <x v="0"/>
    <x v="202"/>
    <x v="202"/>
    <x v="528"/>
    <x v="26"/>
    <x v="466"/>
    <x v="558"/>
    <x v="0"/>
    <x v="558"/>
    <x v="2"/>
    <x v="260"/>
    <x v="1"/>
    <x v="540"/>
    <x v="0"/>
    <x v="540"/>
    <x v="572"/>
    <x v="670"/>
    <x v="2"/>
    <x v="0"/>
  </r>
  <r>
    <x v="4"/>
    <x v="0"/>
    <x v="663"/>
    <x v="18"/>
    <x v="684"/>
    <x v="299"/>
    <x v="1"/>
    <x v="0"/>
    <x v="86"/>
    <x v="86"/>
    <x v="286"/>
    <x v="283"/>
    <x v="299"/>
    <x v="317"/>
    <x v="0"/>
    <x v="317"/>
    <x v="199"/>
    <x v="307"/>
    <x v="1"/>
    <x v="333"/>
    <x v="0"/>
    <x v="333"/>
    <x v="187"/>
    <x v="285"/>
    <x v="1"/>
    <x v="0"/>
  </r>
  <r>
    <x v="4"/>
    <x v="0"/>
    <x v="664"/>
    <x v="23"/>
    <x v="755"/>
    <x v="299"/>
    <x v="1"/>
    <x v="0"/>
    <x v="34"/>
    <x v="34"/>
    <x v="146"/>
    <x v="119"/>
    <x v="590"/>
    <x v="161"/>
    <x v="0"/>
    <x v="161"/>
    <x v="239"/>
    <x v="315"/>
    <x v="1"/>
    <x v="97"/>
    <x v="0"/>
    <x v="97"/>
    <x v="402"/>
    <x v="674"/>
    <x v="2"/>
    <x v="0"/>
  </r>
  <r>
    <x v="4"/>
    <x v="0"/>
    <x v="450"/>
    <x v="6"/>
    <x v="275"/>
    <x v="301"/>
    <x v="1"/>
    <x v="0"/>
    <x v="44"/>
    <x v="44"/>
    <x v="141"/>
    <x v="205"/>
    <x v="338"/>
    <x v="19"/>
    <x v="0"/>
    <x v="19"/>
    <x v="415"/>
    <x v="756"/>
    <x v="2"/>
    <x v="166"/>
    <x v="0"/>
    <x v="166"/>
    <x v="288"/>
    <x v="355"/>
    <x v="1"/>
    <x v="0"/>
  </r>
  <r>
    <x v="4"/>
    <x v="0"/>
    <x v="847"/>
    <x v="474"/>
    <x v="977"/>
    <x v="327"/>
    <x v="1"/>
    <x v="0"/>
    <x v="66"/>
    <x v="66"/>
    <x v="259"/>
    <x v="154"/>
    <x v="468"/>
    <x v="274"/>
    <x v="0"/>
    <x v="274"/>
    <x v="242"/>
    <x v="359"/>
    <x v="1"/>
    <x v="282"/>
    <x v="0"/>
    <x v="282"/>
    <x v="279"/>
    <x v="376"/>
    <x v="1"/>
    <x v="0"/>
  </r>
  <r>
    <x v="4"/>
    <x v="0"/>
    <x v="913"/>
    <x v="32"/>
    <x v="1204"/>
    <x v="344"/>
    <x v="1"/>
    <x v="0"/>
    <x v="23"/>
    <x v="23"/>
    <x v="13"/>
    <x v="258"/>
    <x v="29"/>
    <x v="27"/>
    <x v="0"/>
    <x v="27"/>
    <x v="239"/>
    <x v="84"/>
    <x v="1"/>
    <x v="23"/>
    <x v="0"/>
    <x v="23"/>
    <x v="293"/>
    <x v="144"/>
    <x v="1"/>
    <x v="0"/>
  </r>
  <r>
    <x v="4"/>
    <x v="0"/>
    <x v="453"/>
    <x v="7"/>
    <x v="277"/>
    <x v="364"/>
    <x v="1"/>
    <x v="0"/>
    <x v="64"/>
    <x v="64"/>
    <x v="251"/>
    <x v="148"/>
    <x v="483"/>
    <x v="254"/>
    <x v="0"/>
    <x v="254"/>
    <x v="280"/>
    <x v="426"/>
    <x v="2"/>
    <x v="279"/>
    <x v="0"/>
    <x v="279"/>
    <x v="266"/>
    <x v="363"/>
    <x v="1"/>
    <x v="0"/>
  </r>
  <r>
    <x v="4"/>
    <x v="0"/>
    <x v="854"/>
    <x v="30"/>
    <x v="1004"/>
    <x v="393"/>
    <x v="1"/>
    <x v="0"/>
    <x v="40"/>
    <x v="40"/>
    <x v="107"/>
    <x v="226"/>
    <x v="246"/>
    <x v="107"/>
    <x v="0"/>
    <x v="107"/>
    <x v="272"/>
    <x v="435"/>
    <x v="2"/>
    <x v="88"/>
    <x v="0"/>
    <x v="88"/>
    <x v="353"/>
    <x v="562"/>
    <x v="2"/>
    <x v="0"/>
  </r>
  <r>
    <x v="4"/>
    <x v="0"/>
    <x v="370"/>
    <x v="4"/>
    <x v="178"/>
    <x v="395"/>
    <x v="1"/>
    <x v="0"/>
    <x v="170"/>
    <x v="170"/>
    <x v="494"/>
    <x v="131"/>
    <x v="446"/>
    <x v="531"/>
    <x v="0"/>
    <x v="531"/>
    <x v="139"/>
    <x v="364"/>
    <x v="1"/>
    <x v="504"/>
    <x v="0"/>
    <x v="504"/>
    <x v="514"/>
    <x v="505"/>
    <x v="2"/>
    <x v="0"/>
  </r>
  <r>
    <x v="4"/>
    <x v="0"/>
    <x v="856"/>
    <x v="28"/>
    <x v="944"/>
    <x v="427"/>
    <x v="1"/>
    <x v="0"/>
    <x v="23"/>
    <x v="23"/>
    <x v="67"/>
    <x v="197"/>
    <x v="281"/>
    <x v="36"/>
    <x v="0"/>
    <x v="36"/>
    <x v="311"/>
    <x v="668"/>
    <x v="2"/>
    <x v="71"/>
    <x v="0"/>
    <x v="71"/>
    <x v="300"/>
    <x v="338"/>
    <x v="1"/>
    <x v="0"/>
  </r>
  <r>
    <x v="4"/>
    <x v="0"/>
    <x v="684"/>
    <x v="24"/>
    <x v="769"/>
    <x v="470"/>
    <x v="1"/>
    <x v="0"/>
    <x v="66"/>
    <x v="66"/>
    <x v="178"/>
    <x v="307"/>
    <x v="176"/>
    <x v="246"/>
    <x v="0"/>
    <x v="246"/>
    <x v="136"/>
    <x v="146"/>
    <x v="1"/>
    <x v="264"/>
    <x v="0"/>
    <x v="264"/>
    <x v="153"/>
    <x v="166"/>
    <x v="1"/>
    <x v="0"/>
  </r>
  <r>
    <x v="4"/>
    <x v="0"/>
    <x v="377"/>
    <x v="3"/>
    <x v="138"/>
    <x v="472"/>
    <x v="1"/>
    <x v="0"/>
    <x v="8"/>
    <x v="8"/>
    <x v="0"/>
    <x v="218"/>
    <x v="0"/>
    <x v="0"/>
    <x v="0"/>
    <x v="0"/>
    <x v="265"/>
    <x v="760"/>
    <x v="0"/>
    <x v="0"/>
    <x v="0"/>
    <x v="0"/>
    <x v="312"/>
    <x v="416"/>
    <x v="0"/>
    <x v="0"/>
  </r>
  <r>
    <x v="4"/>
    <x v="0"/>
    <x v="936"/>
    <x v="476"/>
    <x v="1188"/>
    <x v="475"/>
    <x v="1"/>
    <x v="0"/>
    <x v="48"/>
    <x v="48"/>
    <x v="128"/>
    <x v="261"/>
    <x v="200"/>
    <x v="168"/>
    <x v="0"/>
    <x v="168"/>
    <x v="202"/>
    <x v="211"/>
    <x v="1"/>
    <x v="238"/>
    <x v="0"/>
    <x v="238"/>
    <x v="140"/>
    <x v="124"/>
    <x v="1"/>
    <x v="0"/>
  </r>
  <r>
    <x v="4"/>
    <x v="0"/>
    <x v="861"/>
    <x v="475"/>
    <x v="980"/>
    <x v="481"/>
    <x v="1"/>
    <x v="0"/>
    <x v="13"/>
    <x v="13"/>
    <x v="59"/>
    <x v="161"/>
    <x v="553"/>
    <x v="55"/>
    <x v="0"/>
    <x v="55"/>
    <x v="265"/>
    <x v="402"/>
    <x v="2"/>
    <x v="81"/>
    <x v="0"/>
    <x v="81"/>
    <x v="278"/>
    <x v="212"/>
    <x v="1"/>
    <x v="0"/>
  </r>
  <r>
    <x v="4"/>
    <x v="0"/>
    <x v="758"/>
    <x v="25"/>
    <x v="812"/>
    <x v="496"/>
    <x v="1"/>
    <x v="0"/>
    <x v="8"/>
    <x v="8"/>
    <x v="0"/>
    <x v="218"/>
    <x v="0"/>
    <x v="33"/>
    <x v="0"/>
    <x v="33"/>
    <x v="209"/>
    <x v="0"/>
    <x v="1"/>
    <x v="20"/>
    <x v="0"/>
    <x v="20"/>
    <x v="278"/>
    <x v="0"/>
    <x v="1"/>
    <x v="0"/>
  </r>
  <r>
    <x v="4"/>
    <x v="0"/>
    <x v="459"/>
    <x v="9"/>
    <x v="304"/>
    <x v="508"/>
    <x v="1"/>
    <x v="0"/>
    <x v="8"/>
    <x v="8"/>
    <x v="18"/>
    <x v="191"/>
    <x v="186"/>
    <x v="0"/>
    <x v="0"/>
    <x v="0"/>
    <x v="305"/>
    <x v="760"/>
    <x v="0"/>
    <x v="2"/>
    <x v="0"/>
    <x v="2"/>
    <x v="345"/>
    <x v="767"/>
    <x v="2"/>
    <x v="0"/>
  </r>
  <r>
    <x v="4"/>
    <x v="0"/>
    <x v="386"/>
    <x v="815"/>
    <x v="210"/>
    <x v="545"/>
    <x v="1"/>
    <x v="0"/>
    <x v="36"/>
    <x v="36"/>
    <x v="103"/>
    <x v="206"/>
    <x v="289"/>
    <x v="110"/>
    <x v="0"/>
    <x v="110"/>
    <x v="255"/>
    <x v="355"/>
    <x v="1"/>
    <x v="174"/>
    <x v="0"/>
    <x v="174"/>
    <x v="205"/>
    <x v="150"/>
    <x v="1"/>
    <x v="0"/>
  </r>
  <r>
    <x v="4"/>
    <x v="0"/>
    <x v="690"/>
    <x v="21"/>
    <x v="751"/>
    <x v="550"/>
    <x v="1"/>
    <x v="0"/>
    <x v="13"/>
    <x v="13"/>
    <x v="8"/>
    <x v="230"/>
    <x v="25"/>
    <x v="12"/>
    <x v="0"/>
    <x v="12"/>
    <x v="252"/>
    <x v="84"/>
    <x v="1"/>
    <x v="14"/>
    <x v="0"/>
    <x v="14"/>
    <x v="301"/>
    <x v="122"/>
    <x v="1"/>
    <x v="0"/>
  </r>
  <r>
    <x v="4"/>
    <x v="0"/>
    <x v="691"/>
    <x v="16"/>
    <x v="673"/>
    <x v="552"/>
    <x v="1"/>
    <x v="0"/>
    <x v="46"/>
    <x v="46"/>
    <x v="143"/>
    <x v="222"/>
    <x v="304"/>
    <x v="142"/>
    <x v="0"/>
    <x v="142"/>
    <x v="278"/>
    <x v="446"/>
    <x v="2"/>
    <x v="120"/>
    <x v="0"/>
    <x v="120"/>
    <x v="372"/>
    <x v="588"/>
    <x v="2"/>
    <x v="0"/>
  </r>
  <r>
    <x v="4"/>
    <x v="0"/>
    <x v="559"/>
    <x v="12"/>
    <x v="491"/>
    <x v="559"/>
    <x v="1"/>
    <x v="0"/>
    <x v="134"/>
    <x v="134"/>
    <x v="416"/>
    <x v="298"/>
    <x v="371"/>
    <x v="437"/>
    <x v="0"/>
    <x v="437"/>
    <x v="216"/>
    <x v="372"/>
    <x v="1"/>
    <x v="440"/>
    <x v="0"/>
    <x v="440"/>
    <x v="304"/>
    <x v="411"/>
    <x v="1"/>
    <x v="0"/>
  </r>
  <r>
    <x v="4"/>
    <x v="0"/>
    <x v="813"/>
    <x v="26"/>
    <x v="854"/>
    <x v="580"/>
    <x v="1"/>
    <x v="0"/>
    <x v="8"/>
    <x v="8"/>
    <x v="0"/>
    <x v="218"/>
    <x v="0"/>
    <x v="0"/>
    <x v="0"/>
    <x v="0"/>
    <x v="265"/>
    <x v="760"/>
    <x v="0"/>
    <x v="0"/>
    <x v="0"/>
    <x v="0"/>
    <x v="312"/>
    <x v="416"/>
    <x v="0"/>
    <x v="0"/>
  </r>
  <r>
    <x v="4"/>
    <x v="0"/>
    <x v="959"/>
    <x v="31"/>
    <x v="1127"/>
    <x v="610"/>
    <x v="1"/>
    <x v="0"/>
    <x v="23"/>
    <x v="23"/>
    <x v="13"/>
    <x v="258"/>
    <x v="29"/>
    <x v="0"/>
    <x v="0"/>
    <x v="0"/>
    <x v="298"/>
    <x v="760"/>
    <x v="0"/>
    <x v="55"/>
    <x v="0"/>
    <x v="55"/>
    <x v="255"/>
    <x v="48"/>
    <x v="1"/>
    <x v="0"/>
  </r>
  <r>
    <x v="4"/>
    <x v="0"/>
    <x v="697"/>
    <x v="471"/>
    <x v="681"/>
    <x v="612"/>
    <x v="1"/>
    <x v="0"/>
    <x v="23"/>
    <x v="23"/>
    <x v="21"/>
    <x v="249"/>
    <x v="59"/>
    <x v="36"/>
    <x v="0"/>
    <x v="36"/>
    <x v="239"/>
    <x v="112"/>
    <x v="1"/>
    <x v="90"/>
    <x v="0"/>
    <x v="90"/>
    <x v="219"/>
    <x v="46"/>
    <x v="1"/>
    <x v="1"/>
  </r>
  <r>
    <x v="4"/>
    <x v="0"/>
    <x v="433"/>
    <x v="5"/>
    <x v="231"/>
    <x v="636"/>
    <x v="0"/>
    <x v="0"/>
    <x v="0"/>
    <x v="0"/>
    <x v="0"/>
    <x v="176"/>
    <x v="673"/>
    <x v="0"/>
    <x v="0"/>
    <x v="0"/>
    <x v="265"/>
    <x v="760"/>
    <x v="0"/>
    <x v="107"/>
    <x v="0"/>
    <x v="107"/>
    <x v="169"/>
    <x v="0"/>
    <x v="1"/>
    <x v="0"/>
  </r>
  <r>
    <x v="4"/>
    <x v="0"/>
    <x v="816"/>
    <x v="27"/>
    <x v="871"/>
    <x v="653"/>
    <x v="1"/>
    <x v="0"/>
    <x v="114"/>
    <x v="114"/>
    <x v="386"/>
    <x v="167"/>
    <x v="433"/>
    <x v="403"/>
    <x v="0"/>
    <x v="403"/>
    <x v="301"/>
    <x v="423"/>
    <x v="2"/>
    <x v="366"/>
    <x v="0"/>
    <x v="366"/>
    <x v="495"/>
    <x v="611"/>
    <x v="2"/>
    <x v="0"/>
  </r>
  <r>
    <x v="4"/>
    <x v="0"/>
    <x v="463"/>
    <x v="10"/>
    <x v="313"/>
    <x v="659"/>
    <x v="1"/>
    <x v="0"/>
    <x v="46"/>
    <x v="46"/>
    <x v="173"/>
    <x v="174"/>
    <x v="430"/>
    <x v="221"/>
    <x v="0"/>
    <x v="221"/>
    <x v="164"/>
    <x v="175"/>
    <x v="1"/>
    <x v="217"/>
    <x v="0"/>
    <x v="217"/>
    <x v="240"/>
    <x v="275"/>
    <x v="1"/>
    <x v="0"/>
  </r>
  <r>
    <x v="4"/>
    <x v="0"/>
    <x v="817"/>
    <x v="473"/>
    <x v="869"/>
    <x v="659"/>
    <x v="1"/>
    <x v="0"/>
    <x v="42"/>
    <x v="42"/>
    <x v="47"/>
    <x v="302"/>
    <x v="58"/>
    <x v="57"/>
    <x v="0"/>
    <x v="57"/>
    <x v="248"/>
    <x v="237"/>
    <x v="1"/>
    <x v="26"/>
    <x v="0"/>
    <x v="26"/>
    <x v="342"/>
    <x v="635"/>
    <x v="2"/>
    <x v="0"/>
  </r>
  <r>
    <x v="4"/>
    <x v="0"/>
    <x v="464"/>
    <x v="8"/>
    <x v="281"/>
    <x v="673"/>
    <x v="1"/>
    <x v="0"/>
    <x v="23"/>
    <x v="23"/>
    <x v="97"/>
    <x v="148"/>
    <x v="563"/>
    <x v="48"/>
    <x v="0"/>
    <x v="48"/>
    <x v="341"/>
    <x v="700"/>
    <x v="2"/>
    <x v="44"/>
    <x v="0"/>
    <x v="44"/>
    <x v="383"/>
    <x v="704"/>
    <x v="2"/>
    <x v="0"/>
  </r>
  <r>
    <x v="4"/>
    <x v="0"/>
    <x v="467"/>
    <x v="865"/>
    <x v="310"/>
    <x v="715"/>
    <x v="1"/>
    <x v="0"/>
    <x v="21"/>
    <x v="21"/>
    <x v="82"/>
    <x v="161"/>
    <x v="525"/>
    <x v="36"/>
    <x v="0"/>
    <x v="36"/>
    <x v="331"/>
    <x v="703"/>
    <x v="2"/>
    <x v="65"/>
    <x v="0"/>
    <x v="65"/>
    <x v="343"/>
    <x v="555"/>
    <x v="2"/>
    <x v="0"/>
  </r>
  <r>
    <x v="4"/>
    <x v="0"/>
    <x v="397"/>
    <x v="902"/>
    <x v="164"/>
    <x v="738"/>
    <x v="1"/>
    <x v="0"/>
    <x v="23"/>
    <x v="23"/>
    <x v="82"/>
    <x v="176"/>
    <x v="420"/>
    <x v="87"/>
    <x v="0"/>
    <x v="87"/>
    <x v="252"/>
    <x v="315"/>
    <x v="1"/>
    <x v="21"/>
    <x v="0"/>
    <x v="21"/>
    <x v="391"/>
    <x v="748"/>
    <x v="2"/>
    <x v="0"/>
  </r>
  <r>
    <x v="4"/>
    <x v="0"/>
    <x v="823"/>
    <x v="911"/>
    <x v="902"/>
    <x v="743"/>
    <x v="1"/>
    <x v="0"/>
    <x v="59"/>
    <x v="59"/>
    <x v="193"/>
    <x v="242"/>
    <x v="297"/>
    <x v="247"/>
    <x v="0"/>
    <x v="247"/>
    <x v="151"/>
    <x v="176"/>
    <x v="1"/>
    <x v="254"/>
    <x v="0"/>
    <x v="254"/>
    <x v="196"/>
    <x v="227"/>
    <x v="1"/>
    <x v="0"/>
  </r>
  <r>
    <x v="4"/>
    <x v="0"/>
    <x v="825"/>
    <x v="961"/>
    <x v="901"/>
    <x v="775"/>
    <x v="1"/>
    <x v="0"/>
    <x v="53"/>
    <x v="53"/>
    <x v="246"/>
    <x v="95"/>
    <x v="579"/>
    <x v="230"/>
    <x v="0"/>
    <x v="230"/>
    <x v="323"/>
    <x v="515"/>
    <x v="2"/>
    <x v="231"/>
    <x v="0"/>
    <x v="231"/>
    <x v="378"/>
    <x v="525"/>
    <x v="2"/>
    <x v="0"/>
  </r>
  <r>
    <x v="4"/>
    <x v="0"/>
    <x v="725"/>
    <x v="1110"/>
    <x v="661"/>
    <x v="865"/>
    <x v="0"/>
    <x v="0"/>
    <x v="0"/>
    <x v="0"/>
    <x v="26"/>
    <x v="135"/>
    <x v="673"/>
    <x v="0"/>
    <x v="0"/>
    <x v="0"/>
    <x v="315"/>
    <x v="760"/>
    <x v="0"/>
    <x v="10"/>
    <x v="0"/>
    <x v="10"/>
    <x v="345"/>
    <x v="732"/>
    <x v="2"/>
    <x v="1"/>
  </r>
  <r>
    <x v="4"/>
    <x v="0"/>
    <x v="535"/>
    <x v="1200"/>
    <x v="407"/>
    <x v="914"/>
    <x v="1"/>
    <x v="0"/>
    <x v="40"/>
    <x v="40"/>
    <x v="78"/>
    <x v="263"/>
    <x v="135"/>
    <x v="66"/>
    <x v="0"/>
    <x v="66"/>
    <x v="288"/>
    <x v="528"/>
    <x v="2"/>
    <x v="176"/>
    <x v="0"/>
    <x v="176"/>
    <x v="170"/>
    <x v="94"/>
    <x v="1"/>
    <x v="0"/>
  </r>
  <r>
    <x v="4"/>
    <x v="0"/>
    <x v="837"/>
    <x v="1201"/>
    <x v="852"/>
    <x v="914"/>
    <x v="1"/>
    <x v="0"/>
    <x v="23"/>
    <x v="23"/>
    <x v="87"/>
    <x v="166"/>
    <x v="495"/>
    <x v="79"/>
    <x v="0"/>
    <x v="79"/>
    <x v="273"/>
    <x v="453"/>
    <x v="2"/>
    <x v="36"/>
    <x v="0"/>
    <x v="36"/>
    <x v="381"/>
    <x v="713"/>
    <x v="2"/>
    <x v="0"/>
  </r>
  <r>
    <x v="4"/>
    <x v="0"/>
    <x v="745"/>
    <x v="1275"/>
    <x v="672"/>
    <x v="951"/>
    <x v="0"/>
    <x v="0"/>
    <x v="0"/>
    <x v="0"/>
    <x v="0"/>
    <x v="176"/>
    <x v="673"/>
    <x v="27"/>
    <x v="0"/>
    <x v="27"/>
    <x v="214"/>
    <x v="0"/>
    <x v="1"/>
    <x v="158"/>
    <x v="0"/>
    <x v="158"/>
    <x v="121"/>
    <x v="0"/>
    <x v="1"/>
    <x v="0"/>
  </r>
  <r>
    <x v="4"/>
    <x v="0"/>
    <x v="1017"/>
    <x v="1284"/>
    <x v="1236"/>
    <x v="958"/>
    <x v="0"/>
    <x v="0"/>
    <x v="0"/>
    <x v="0"/>
    <x v="0"/>
    <x v="176"/>
    <x v="673"/>
    <x v="0"/>
    <x v="0"/>
    <x v="0"/>
    <x v="265"/>
    <x v="760"/>
    <x v="0"/>
    <x v="65"/>
    <x v="0"/>
    <x v="65"/>
    <x v="219"/>
    <x v="0"/>
    <x v="1"/>
    <x v="0"/>
  </r>
  <r>
    <x v="4"/>
    <x v="51"/>
    <x v="7"/>
    <x v="444"/>
    <x v="102"/>
    <x v="16"/>
    <x v="1"/>
    <x v="0"/>
    <x v="154"/>
    <x v="154"/>
    <x v="473"/>
    <x v="152"/>
    <x v="439"/>
    <x v="499"/>
    <x v="0"/>
    <x v="499"/>
    <x v="285"/>
    <x v="406"/>
    <x v="2"/>
    <x v="486"/>
    <x v="0"/>
    <x v="486"/>
    <x v="457"/>
    <x v="471"/>
    <x v="2"/>
    <x v="0"/>
  </r>
  <r>
    <x v="4"/>
    <x v="51"/>
    <x v="1073"/>
    <x v="454"/>
    <x v="888"/>
    <x v="16"/>
    <x v="1"/>
    <x v="0"/>
    <x v="19"/>
    <x v="19"/>
    <x v="63"/>
    <x v="181"/>
    <x v="381"/>
    <x v="36"/>
    <x v="0"/>
    <x v="36"/>
    <x v="304"/>
    <x v="655"/>
    <x v="2"/>
    <x v="26"/>
    <x v="0"/>
    <x v="26"/>
    <x v="360"/>
    <x v="696"/>
    <x v="2"/>
    <x v="0"/>
  </r>
  <r>
    <x v="4"/>
    <x v="51"/>
    <x v="226"/>
    <x v="446"/>
    <x v="500"/>
    <x v="22"/>
    <x v="1"/>
    <x v="0"/>
    <x v="23"/>
    <x v="23"/>
    <x v="70"/>
    <x v="190"/>
    <x v="346"/>
    <x v="19"/>
    <x v="0"/>
    <x v="19"/>
    <x v="339"/>
    <x v="730"/>
    <x v="2"/>
    <x v="120"/>
    <x v="0"/>
    <x v="120"/>
    <x v="238"/>
    <x v="148"/>
    <x v="1"/>
    <x v="0"/>
  </r>
  <r>
    <x v="4"/>
    <x v="51"/>
    <x v="1096"/>
    <x v="456"/>
    <x v="976"/>
    <x v="100"/>
    <x v="1"/>
    <x v="0"/>
    <x v="86"/>
    <x v="86"/>
    <x v="320"/>
    <x v="171"/>
    <x v="427"/>
    <x v="348"/>
    <x v="0"/>
    <x v="348"/>
    <x v="205"/>
    <x v="331"/>
    <x v="1"/>
    <x v="339"/>
    <x v="0"/>
    <x v="339"/>
    <x v="291"/>
    <x v="395"/>
    <x v="1"/>
    <x v="0"/>
  </r>
  <r>
    <x v="4"/>
    <x v="51"/>
    <x v="23"/>
    <x v="443"/>
    <x v="74"/>
    <x v="159"/>
    <x v="1"/>
    <x v="0"/>
    <x v="32"/>
    <x v="32"/>
    <x v="98"/>
    <x v="192"/>
    <x v="357"/>
    <x v="59"/>
    <x v="0"/>
    <x v="59"/>
    <x v="331"/>
    <x v="677"/>
    <x v="2"/>
    <x v="77"/>
    <x v="0"/>
    <x v="77"/>
    <x v="353"/>
    <x v="574"/>
    <x v="2"/>
    <x v="0"/>
  </r>
  <r>
    <x v="4"/>
    <x v="51"/>
    <x v="1101"/>
    <x v="455"/>
    <x v="943"/>
    <x v="162"/>
    <x v="1"/>
    <x v="0"/>
    <x v="44"/>
    <x v="44"/>
    <x v="232"/>
    <x v="71"/>
    <x v="625"/>
    <x v="246"/>
    <x v="0"/>
    <x v="246"/>
    <x v="234"/>
    <x v="341"/>
    <x v="1"/>
    <x v="196"/>
    <x v="0"/>
    <x v="196"/>
    <x v="400"/>
    <x v="579"/>
    <x v="2"/>
    <x v="0"/>
  </r>
  <r>
    <x v="4"/>
    <x v="51"/>
    <x v="1171"/>
    <x v="458"/>
    <x v="1257"/>
    <x v="164"/>
    <x v="1"/>
    <x v="0"/>
    <x v="101"/>
    <x v="101"/>
    <x v="335"/>
    <x v="294"/>
    <x v="317"/>
    <x v="300"/>
    <x v="0"/>
    <x v="300"/>
    <x v="423"/>
    <x v="625"/>
    <x v="2"/>
    <x v="378"/>
    <x v="0"/>
    <x v="378"/>
    <x v="180"/>
    <x v="317"/>
    <x v="1"/>
    <x v="0"/>
  </r>
  <r>
    <x v="4"/>
    <x v="51"/>
    <x v="241"/>
    <x v="448"/>
    <x v="524"/>
    <x v="165"/>
    <x v="1"/>
    <x v="0"/>
    <x v="36"/>
    <x v="36"/>
    <x v="92"/>
    <x v="229"/>
    <x v="218"/>
    <x v="114"/>
    <x v="0"/>
    <x v="114"/>
    <x v="228"/>
    <x v="223"/>
    <x v="1"/>
    <x v="138"/>
    <x v="0"/>
    <x v="138"/>
    <x v="241"/>
    <x v="181"/>
    <x v="1"/>
    <x v="0"/>
  </r>
  <r>
    <x v="4"/>
    <x v="51"/>
    <x v="242"/>
    <x v="447"/>
    <x v="523"/>
    <x v="166"/>
    <x v="1"/>
    <x v="0"/>
    <x v="73"/>
    <x v="73"/>
    <x v="287"/>
    <x v="142"/>
    <x v="485"/>
    <x v="313"/>
    <x v="0"/>
    <x v="313"/>
    <x v="229"/>
    <x v="349"/>
    <x v="1"/>
    <x v="266"/>
    <x v="0"/>
    <x v="266"/>
    <x v="409"/>
    <x v="544"/>
    <x v="2"/>
    <x v="0"/>
  </r>
  <r>
    <x v="4"/>
    <x v="51"/>
    <x v="1087"/>
    <x v="453"/>
    <x v="875"/>
    <x v="182"/>
    <x v="1"/>
    <x v="0"/>
    <x v="40"/>
    <x v="40"/>
    <x v="114"/>
    <x v="209"/>
    <x v="303"/>
    <x v="104"/>
    <x v="0"/>
    <x v="104"/>
    <x v="300"/>
    <x v="532"/>
    <x v="2"/>
    <x v="149"/>
    <x v="0"/>
    <x v="149"/>
    <x v="270"/>
    <x v="282"/>
    <x v="1"/>
    <x v="0"/>
  </r>
  <r>
    <x v="4"/>
    <x v="51"/>
    <x v="749"/>
    <x v="452"/>
    <x v="819"/>
    <x v="219"/>
    <x v="1"/>
    <x v="0"/>
    <x v="23"/>
    <x v="23"/>
    <x v="39"/>
    <x v="230"/>
    <x v="122"/>
    <x v="43"/>
    <x v="0"/>
    <x v="43"/>
    <x v="256"/>
    <x v="299"/>
    <x v="1"/>
    <x v="91"/>
    <x v="0"/>
    <x v="91"/>
    <x v="241"/>
    <x v="105"/>
    <x v="1"/>
    <x v="1"/>
  </r>
  <r>
    <x v="4"/>
    <x v="51"/>
    <x v="750"/>
    <x v="451"/>
    <x v="805"/>
    <x v="311"/>
    <x v="1"/>
    <x v="0"/>
    <x v="48"/>
    <x v="48"/>
    <x v="173"/>
    <x v="196"/>
    <x v="377"/>
    <x v="170"/>
    <x v="0"/>
    <x v="170"/>
    <x v="282"/>
    <x v="448"/>
    <x v="2"/>
    <x v="216"/>
    <x v="0"/>
    <x v="216"/>
    <x v="241"/>
    <x v="279"/>
    <x v="1"/>
    <x v="0"/>
  </r>
  <r>
    <x v="4"/>
    <x v="51"/>
    <x v="1027"/>
    <x v="459"/>
    <x v="1274"/>
    <x v="353"/>
    <x v="1"/>
    <x v="0"/>
    <x v="77"/>
    <x v="77"/>
    <x v="315"/>
    <x v="101"/>
    <x v="547"/>
    <x v="344"/>
    <x v="0"/>
    <x v="344"/>
    <x v="185"/>
    <x v="298"/>
    <x v="1"/>
    <x v="284"/>
    <x v="0"/>
    <x v="284"/>
    <x v="430"/>
    <x v="570"/>
    <x v="2"/>
    <x v="0"/>
  </r>
  <r>
    <x v="4"/>
    <x v="51"/>
    <x v="933"/>
    <x v="457"/>
    <x v="1060"/>
    <x v="447"/>
    <x v="1"/>
    <x v="0"/>
    <x v="36"/>
    <x v="36"/>
    <x v="144"/>
    <x v="132"/>
    <x v="572"/>
    <x v="223"/>
    <x v="0"/>
    <x v="223"/>
    <x v="129"/>
    <x v="113"/>
    <x v="1"/>
    <x v="120"/>
    <x v="0"/>
    <x v="120"/>
    <x v="373"/>
    <x v="592"/>
    <x v="2"/>
    <x v="0"/>
  </r>
  <r>
    <x v="4"/>
    <x v="51"/>
    <x v="681"/>
    <x v="449"/>
    <x v="660"/>
    <x v="448"/>
    <x v="1"/>
    <x v="0"/>
    <x v="13"/>
    <x v="13"/>
    <x v="39"/>
    <x v="186"/>
    <x v="313"/>
    <x v="47"/>
    <x v="0"/>
    <x v="47"/>
    <x v="252"/>
    <x v="252"/>
    <x v="1"/>
    <x v="37"/>
    <x v="0"/>
    <x v="37"/>
    <x v="311"/>
    <x v="401"/>
    <x v="1"/>
    <x v="0"/>
  </r>
  <r>
    <x v="4"/>
    <x v="51"/>
    <x v="498"/>
    <x v="445"/>
    <x v="367"/>
    <x v="452"/>
    <x v="1"/>
    <x v="0"/>
    <x v="10"/>
    <x v="10"/>
    <x v="13"/>
    <x v="205"/>
    <x v="84"/>
    <x v="27"/>
    <x v="0"/>
    <x v="27"/>
    <x v="239"/>
    <x v="84"/>
    <x v="1"/>
    <x v="26"/>
    <x v="0"/>
    <x v="26"/>
    <x v="290"/>
    <x v="122"/>
    <x v="1"/>
    <x v="1"/>
  </r>
  <r>
    <x v="4"/>
    <x v="51"/>
    <x v="682"/>
    <x v="450"/>
    <x v="688"/>
    <x v="459"/>
    <x v="1"/>
    <x v="0"/>
    <x v="32"/>
    <x v="32"/>
    <x v="101"/>
    <x v="188"/>
    <x v="373"/>
    <x v="125"/>
    <x v="0"/>
    <x v="125"/>
    <x v="225"/>
    <x v="236"/>
    <x v="1"/>
    <x v="114"/>
    <x v="0"/>
    <x v="114"/>
    <x v="299"/>
    <x v="367"/>
    <x v="1"/>
    <x v="0"/>
  </r>
  <r>
    <x v="4"/>
    <x v="51"/>
    <x v="500"/>
    <x v="582"/>
    <x v="387"/>
    <x v="476"/>
    <x v="1"/>
    <x v="0"/>
    <x v="66"/>
    <x v="66"/>
    <x v="221"/>
    <x v="250"/>
    <x v="304"/>
    <x v="267"/>
    <x v="0"/>
    <x v="267"/>
    <x v="163"/>
    <x v="220"/>
    <x v="1"/>
    <x v="243"/>
    <x v="0"/>
    <x v="243"/>
    <x v="284"/>
    <x v="374"/>
    <x v="1"/>
    <x v="0"/>
  </r>
  <r>
    <x v="4"/>
    <x v="51"/>
    <x v="383"/>
    <x v="581"/>
    <x v="201"/>
    <x v="527"/>
    <x v="1"/>
    <x v="0"/>
    <x v="53"/>
    <x v="53"/>
    <x v="172"/>
    <x v="239"/>
    <x v="281"/>
    <x v="193"/>
    <x v="0"/>
    <x v="193"/>
    <x v="221"/>
    <x v="286"/>
    <x v="1"/>
    <x v="221"/>
    <x v="0"/>
    <x v="221"/>
    <x v="235"/>
    <x v="266"/>
    <x v="1"/>
    <x v="0"/>
  </r>
  <r>
    <x v="4"/>
    <x v="51"/>
    <x v="558"/>
    <x v="583"/>
    <x v="496"/>
    <x v="548"/>
    <x v="1"/>
    <x v="0"/>
    <x v="47"/>
    <x v="47"/>
    <x v="139"/>
    <x v="241"/>
    <x v="250"/>
    <x v="154"/>
    <x v="0"/>
    <x v="154"/>
    <x v="237"/>
    <x v="302"/>
    <x v="1"/>
    <x v="175"/>
    <x v="0"/>
    <x v="175"/>
    <x v="273"/>
    <x v="316"/>
    <x v="1"/>
    <x v="0"/>
  </r>
  <r>
    <x v="4"/>
    <x v="51"/>
    <x v="867"/>
    <x v="587"/>
    <x v="978"/>
    <x v="565"/>
    <x v="1"/>
    <x v="0"/>
    <x v="41"/>
    <x v="41"/>
    <x v="147"/>
    <x v="158"/>
    <x v="492"/>
    <x v="128"/>
    <x v="0"/>
    <x v="128"/>
    <x v="320"/>
    <x v="578"/>
    <x v="2"/>
    <x v="159"/>
    <x v="0"/>
    <x v="159"/>
    <x v="312"/>
    <x v="416"/>
    <x v="2"/>
    <x v="0"/>
  </r>
  <r>
    <x v="4"/>
    <x v="51"/>
    <x v="793"/>
    <x v="584"/>
    <x v="843"/>
    <x v="566"/>
    <x v="1"/>
    <x v="0"/>
    <x v="32"/>
    <x v="32"/>
    <x v="110"/>
    <x v="176"/>
    <x v="420"/>
    <x v="134"/>
    <x v="0"/>
    <x v="134"/>
    <x v="226"/>
    <x v="246"/>
    <x v="1"/>
    <x v="80"/>
    <x v="0"/>
    <x v="80"/>
    <x v="367"/>
    <x v="622"/>
    <x v="2"/>
    <x v="1"/>
  </r>
  <r>
    <x v="4"/>
    <x v="51"/>
    <x v="811"/>
    <x v="585"/>
    <x v="882"/>
    <x v="570"/>
    <x v="1"/>
    <x v="0"/>
    <x v="167"/>
    <x v="167"/>
    <x v="482"/>
    <x v="371"/>
    <x v="358"/>
    <x v="510"/>
    <x v="0"/>
    <x v="510"/>
    <x v="119"/>
    <x v="348"/>
    <x v="1"/>
    <x v="496"/>
    <x v="0"/>
    <x v="496"/>
    <x v="319"/>
    <x v="417"/>
    <x v="2"/>
    <x v="0"/>
  </r>
  <r>
    <x v="4"/>
    <x v="51"/>
    <x v="814"/>
    <x v="586"/>
    <x v="881"/>
    <x v="601"/>
    <x v="1"/>
    <x v="0"/>
    <x v="19"/>
    <x v="19"/>
    <x v="59"/>
    <x v="186"/>
    <x v="348"/>
    <x v="47"/>
    <x v="0"/>
    <x v="47"/>
    <x v="282"/>
    <x v="533"/>
    <x v="2"/>
    <x v="70"/>
    <x v="0"/>
    <x v="70"/>
    <x v="290"/>
    <x v="263"/>
    <x v="1"/>
    <x v="0"/>
  </r>
  <r>
    <x v="4"/>
    <x v="51"/>
    <x v="305"/>
    <x v="580"/>
    <x v="101"/>
    <x v="639"/>
    <x v="1"/>
    <x v="0"/>
    <x v="36"/>
    <x v="36"/>
    <x v="146"/>
    <x v="131"/>
    <x v="574"/>
    <x v="107"/>
    <x v="0"/>
    <x v="107"/>
    <x v="349"/>
    <x v="659"/>
    <x v="2"/>
    <x v="159"/>
    <x v="0"/>
    <x v="159"/>
    <x v="311"/>
    <x v="412"/>
    <x v="1"/>
    <x v="0"/>
  </r>
  <r>
    <x v="4"/>
    <x v="51"/>
    <x v="872"/>
    <x v="833"/>
    <x v="969"/>
    <x v="693"/>
    <x v="1"/>
    <x v="0"/>
    <x v="27"/>
    <x v="27"/>
    <x v="48"/>
    <x v="239"/>
    <x v="122"/>
    <x v="69"/>
    <x v="0"/>
    <x v="69"/>
    <x v="230"/>
    <x v="156"/>
    <x v="1"/>
    <x v="44"/>
    <x v="0"/>
    <x v="44"/>
    <x v="312"/>
    <x v="416"/>
    <x v="2"/>
    <x v="0"/>
  </r>
  <r>
    <x v="4"/>
    <x v="51"/>
    <x v="577"/>
    <x v="1014"/>
    <x v="503"/>
    <x v="805"/>
    <x v="1"/>
    <x v="0"/>
    <x v="15"/>
    <x v="15"/>
    <x v="13"/>
    <x v="230"/>
    <x v="55"/>
    <x v="0"/>
    <x v="0"/>
    <x v="0"/>
    <x v="298"/>
    <x v="760"/>
    <x v="0"/>
    <x v="0"/>
    <x v="0"/>
    <x v="0"/>
    <x v="343"/>
    <x v="416"/>
    <x v="0"/>
    <x v="1"/>
  </r>
  <r>
    <x v="4"/>
    <x v="51"/>
    <x v="1039"/>
    <x v="1017"/>
    <x v="1277"/>
    <x v="806"/>
    <x v="1"/>
    <x v="0"/>
    <x v="36"/>
    <x v="36"/>
    <x v="102"/>
    <x v="207"/>
    <x v="286"/>
    <x v="144"/>
    <x v="0"/>
    <x v="144"/>
    <x v="188"/>
    <x v="144"/>
    <x v="1"/>
    <x v="81"/>
    <x v="0"/>
    <x v="81"/>
    <x v="354"/>
    <x v="575"/>
    <x v="2"/>
    <x v="0"/>
  </r>
  <r>
    <x v="4"/>
    <x v="51"/>
    <x v="578"/>
    <x v="1051"/>
    <x v="495"/>
    <x v="824"/>
    <x v="1"/>
    <x v="0"/>
    <x v="23"/>
    <x v="23"/>
    <x v="45"/>
    <x v="223"/>
    <x v="146"/>
    <x v="36"/>
    <x v="0"/>
    <x v="36"/>
    <x v="275"/>
    <x v="512"/>
    <x v="2"/>
    <x v="26"/>
    <x v="0"/>
    <x v="26"/>
    <x v="337"/>
    <x v="617"/>
    <x v="2"/>
    <x v="0"/>
  </r>
  <r>
    <x v="4"/>
    <x v="51"/>
    <x v="780"/>
    <x v="1079"/>
    <x v="795"/>
    <x v="841"/>
    <x v="1"/>
    <x v="0"/>
    <x v="13"/>
    <x v="13"/>
    <x v="37"/>
    <x v="189"/>
    <x v="281"/>
    <x v="35"/>
    <x v="0"/>
    <x v="35"/>
    <x v="265"/>
    <x v="402"/>
    <x v="2"/>
    <x v="65"/>
    <x v="0"/>
    <x v="65"/>
    <x v="275"/>
    <x v="156"/>
    <x v="1"/>
    <x v="1"/>
  </r>
  <r>
    <x v="4"/>
    <x v="51"/>
    <x v="1002"/>
    <x v="1189"/>
    <x v="1052"/>
    <x v="909"/>
    <x v="1"/>
    <x v="0"/>
    <x v="19"/>
    <x v="19"/>
    <x v="39"/>
    <x v="205"/>
    <x v="176"/>
    <x v="30"/>
    <x v="0"/>
    <x v="30"/>
    <x v="278"/>
    <x v="540"/>
    <x v="2"/>
    <x v="37"/>
    <x v="0"/>
    <x v="37"/>
    <x v="311"/>
    <x v="401"/>
    <x v="1"/>
    <x v="1"/>
  </r>
  <r>
    <x v="4"/>
    <x v="51"/>
    <x v="838"/>
    <x v="1247"/>
    <x v="872"/>
    <x v="938"/>
    <x v="1"/>
    <x v="0"/>
    <x v="27"/>
    <x v="27"/>
    <x v="94"/>
    <x v="183"/>
    <x v="384"/>
    <x v="42"/>
    <x v="0"/>
    <x v="42"/>
    <x v="341"/>
    <x v="706"/>
    <x v="2"/>
    <x v="84"/>
    <x v="0"/>
    <x v="84"/>
    <x v="329"/>
    <x v="486"/>
    <x v="2"/>
    <x v="0"/>
  </r>
  <r>
    <x v="4"/>
    <x v="51"/>
    <x v="344"/>
    <x v="1248"/>
    <x v="122"/>
    <x v="939"/>
    <x v="1"/>
    <x v="0"/>
    <x v="27"/>
    <x v="27"/>
    <x v="68"/>
    <x v="217"/>
    <x v="194"/>
    <x v="46"/>
    <x v="0"/>
    <x v="46"/>
    <x v="302"/>
    <x v="630"/>
    <x v="2"/>
    <x v="94"/>
    <x v="0"/>
    <x v="94"/>
    <x v="271"/>
    <x v="208"/>
    <x v="1"/>
    <x v="0"/>
  </r>
  <r>
    <x v="4"/>
    <x v="14"/>
    <x v="5"/>
    <x v="105"/>
    <x v="67"/>
    <x v="18"/>
    <x v="1"/>
    <x v="0"/>
    <x v="59"/>
    <x v="59"/>
    <x v="234"/>
    <x v="161"/>
    <x v="463"/>
    <x v="181"/>
    <x v="0"/>
    <x v="181"/>
    <x v="379"/>
    <x v="635"/>
    <x v="2"/>
    <x v="267"/>
    <x v="0"/>
    <x v="267"/>
    <x v="243"/>
    <x v="324"/>
    <x v="1"/>
    <x v="0"/>
  </r>
  <r>
    <x v="4"/>
    <x v="14"/>
    <x v="234"/>
    <x v="117"/>
    <x v="531"/>
    <x v="20"/>
    <x v="1"/>
    <x v="0"/>
    <x v="23"/>
    <x v="23"/>
    <x v="38"/>
    <x v="231"/>
    <x v="117"/>
    <x v="84"/>
    <x v="0"/>
    <x v="84"/>
    <x v="196"/>
    <x v="68"/>
    <x v="1"/>
    <x v="67"/>
    <x v="0"/>
    <x v="67"/>
    <x v="272"/>
    <x v="150"/>
    <x v="1"/>
    <x v="0"/>
  </r>
  <r>
    <x v="4"/>
    <x v="14"/>
    <x v="1089"/>
    <x v="124"/>
    <x v="973"/>
    <x v="21"/>
    <x v="1"/>
    <x v="0"/>
    <x v="23"/>
    <x v="23"/>
    <x v="69"/>
    <x v="195"/>
    <x v="300"/>
    <x v="51"/>
    <x v="0"/>
    <x v="51"/>
    <x v="294"/>
    <x v="585"/>
    <x v="2"/>
    <x v="39"/>
    <x v="0"/>
    <x v="39"/>
    <x v="354"/>
    <x v="652"/>
    <x v="2"/>
    <x v="0"/>
  </r>
  <r>
    <x v="4"/>
    <x v="14"/>
    <x v="12"/>
    <x v="108"/>
    <x v="103"/>
    <x v="59"/>
    <x v="1"/>
    <x v="0"/>
    <x v="46"/>
    <x v="46"/>
    <x v="178"/>
    <x v="161"/>
    <x v="474"/>
    <x v="181"/>
    <x v="0"/>
    <x v="181"/>
    <x v="265"/>
    <x v="402"/>
    <x v="2"/>
    <x v="158"/>
    <x v="0"/>
    <x v="158"/>
    <x v="375"/>
    <x v="555"/>
    <x v="2"/>
    <x v="0"/>
  </r>
  <r>
    <x v="4"/>
    <x v="14"/>
    <x v="1134"/>
    <x v="126"/>
    <x v="1077"/>
    <x v="105"/>
    <x v="1"/>
    <x v="0"/>
    <x v="48"/>
    <x v="48"/>
    <x v="21"/>
    <x v="346"/>
    <x v="14"/>
    <x v="12"/>
    <x v="0"/>
    <x v="12"/>
    <x v="282"/>
    <x v="655"/>
    <x v="2"/>
    <x v="81"/>
    <x v="0"/>
    <x v="81"/>
    <x v="231"/>
    <x v="55"/>
    <x v="1"/>
    <x v="1"/>
  </r>
  <r>
    <x v="4"/>
    <x v="14"/>
    <x v="263"/>
    <x v="120"/>
    <x v="635"/>
    <x v="115"/>
    <x v="1"/>
    <x v="0"/>
    <x v="82"/>
    <x v="82"/>
    <x v="335"/>
    <x v="72"/>
    <x v="567"/>
    <x v="273"/>
    <x v="0"/>
    <x v="273"/>
    <x v="444"/>
    <x v="661"/>
    <x v="2"/>
    <x v="368"/>
    <x v="0"/>
    <x v="368"/>
    <x v="218"/>
    <x v="349"/>
    <x v="1"/>
    <x v="0"/>
  </r>
  <r>
    <x v="4"/>
    <x v="14"/>
    <x v="14"/>
    <x v="107"/>
    <x v="97"/>
    <x v="122"/>
    <x v="0"/>
    <x v="0"/>
    <x v="0"/>
    <x v="0"/>
    <x v="0"/>
    <x v="176"/>
    <x v="673"/>
    <x v="0"/>
    <x v="0"/>
    <x v="0"/>
    <x v="265"/>
    <x v="760"/>
    <x v="0"/>
    <x v="21"/>
    <x v="0"/>
    <x v="21"/>
    <x v="275"/>
    <x v="0"/>
    <x v="1"/>
    <x v="0"/>
  </r>
  <r>
    <x v="4"/>
    <x v="14"/>
    <x v="1173"/>
    <x v="131"/>
    <x v="1287"/>
    <x v="123"/>
    <x v="1"/>
    <x v="0"/>
    <x v="42"/>
    <x v="42"/>
    <x v="82"/>
    <x v="276"/>
    <x v="122"/>
    <x v="181"/>
    <x v="0"/>
    <x v="181"/>
    <x v="121"/>
    <x v="51"/>
    <x v="1"/>
    <x v="119"/>
    <x v="0"/>
    <x v="119"/>
    <x v="255"/>
    <x v="197"/>
    <x v="1"/>
    <x v="0"/>
  </r>
  <r>
    <x v="4"/>
    <x v="14"/>
    <x v="193"/>
    <x v="113"/>
    <x v="276"/>
    <x v="136"/>
    <x v="1"/>
    <x v="0"/>
    <x v="66"/>
    <x v="66"/>
    <x v="276"/>
    <x v="120"/>
    <x v="531"/>
    <x v="215"/>
    <x v="0"/>
    <x v="215"/>
    <x v="397"/>
    <x v="636"/>
    <x v="2"/>
    <x v="305"/>
    <x v="0"/>
    <x v="305"/>
    <x v="253"/>
    <x v="351"/>
    <x v="1"/>
    <x v="0"/>
  </r>
  <r>
    <x v="4"/>
    <x v="14"/>
    <x v="221"/>
    <x v="115"/>
    <x v="410"/>
    <x v="155"/>
    <x v="1"/>
    <x v="0"/>
    <x v="36"/>
    <x v="36"/>
    <x v="119"/>
    <x v="180"/>
    <x v="403"/>
    <x v="126"/>
    <x v="0"/>
    <x v="126"/>
    <x v="259"/>
    <x v="377"/>
    <x v="1"/>
    <x v="57"/>
    <x v="0"/>
    <x v="57"/>
    <x v="407"/>
    <x v="716"/>
    <x v="2"/>
    <x v="0"/>
  </r>
  <r>
    <x v="4"/>
    <x v="14"/>
    <x v="1084"/>
    <x v="122"/>
    <x v="892"/>
    <x v="167"/>
    <x v="1"/>
    <x v="0"/>
    <x v="42"/>
    <x v="42"/>
    <x v="205"/>
    <x v="84"/>
    <x v="615"/>
    <x v="181"/>
    <x v="0"/>
    <x v="181"/>
    <x v="331"/>
    <x v="556"/>
    <x v="2"/>
    <x v="208"/>
    <x v="0"/>
    <x v="208"/>
    <x v="327"/>
    <x v="441"/>
    <x v="2"/>
    <x v="0"/>
  </r>
  <r>
    <x v="4"/>
    <x v="14"/>
    <x v="444"/>
    <x v="112"/>
    <x v="274"/>
    <x v="222"/>
    <x v="1"/>
    <x v="0"/>
    <x v="81"/>
    <x v="81"/>
    <x v="269"/>
    <x v="281"/>
    <x v="284"/>
    <x v="238"/>
    <x v="0"/>
    <x v="238"/>
    <x v="354"/>
    <x v="563"/>
    <x v="2"/>
    <x v="301"/>
    <x v="0"/>
    <x v="301"/>
    <x v="255"/>
    <x v="352"/>
    <x v="1"/>
    <x v="0"/>
  </r>
  <r>
    <x v="4"/>
    <x v="14"/>
    <x v="489"/>
    <x v="114"/>
    <x v="386"/>
    <x v="226"/>
    <x v="1"/>
    <x v="0"/>
    <x v="42"/>
    <x v="42"/>
    <x v="82"/>
    <x v="276"/>
    <x v="122"/>
    <x v="29"/>
    <x v="0"/>
    <x v="29"/>
    <x v="341"/>
    <x v="719"/>
    <x v="2"/>
    <x v="65"/>
    <x v="0"/>
    <x v="65"/>
    <x v="343"/>
    <x v="555"/>
    <x v="2"/>
    <x v="1"/>
  </r>
  <r>
    <x v="4"/>
    <x v="14"/>
    <x v="908"/>
    <x v="129"/>
    <x v="1230"/>
    <x v="245"/>
    <x v="1"/>
    <x v="0"/>
    <x v="23"/>
    <x v="23"/>
    <x v="0"/>
    <x v="276"/>
    <x v="0"/>
    <x v="0"/>
    <x v="0"/>
    <x v="0"/>
    <x v="265"/>
    <x v="760"/>
    <x v="0"/>
    <x v="18"/>
    <x v="0"/>
    <x v="18"/>
    <x v="282"/>
    <x v="0"/>
    <x v="1"/>
    <x v="1"/>
  </r>
  <r>
    <x v="4"/>
    <x v="14"/>
    <x v="286"/>
    <x v="104"/>
    <x v="19"/>
    <x v="278"/>
    <x v="1"/>
    <x v="0"/>
    <x v="136"/>
    <x v="136"/>
    <x v="371"/>
    <x v="424"/>
    <x v="151"/>
    <x v="427"/>
    <x v="0"/>
    <x v="427"/>
    <x v="62"/>
    <x v="182"/>
    <x v="1"/>
    <x v="441"/>
    <x v="0"/>
    <x v="441"/>
    <x v="55"/>
    <x v="190"/>
    <x v="1"/>
    <x v="0"/>
  </r>
  <r>
    <x v="4"/>
    <x v="14"/>
    <x v="843"/>
    <x v="123"/>
    <x v="972"/>
    <x v="291"/>
    <x v="1"/>
    <x v="0"/>
    <x v="86"/>
    <x v="86"/>
    <x v="319"/>
    <x v="176"/>
    <x v="420"/>
    <x v="382"/>
    <x v="0"/>
    <x v="382"/>
    <x v="83"/>
    <x v="162"/>
    <x v="1"/>
    <x v="337"/>
    <x v="0"/>
    <x v="337"/>
    <x v="292"/>
    <x v="396"/>
    <x v="1"/>
    <x v="0"/>
  </r>
  <r>
    <x v="4"/>
    <x v="14"/>
    <x v="665"/>
    <x v="121"/>
    <x v="763"/>
    <x v="305"/>
    <x v="1"/>
    <x v="0"/>
    <x v="77"/>
    <x v="77"/>
    <x v="234"/>
    <x v="307"/>
    <x v="222"/>
    <x v="202"/>
    <x v="0"/>
    <x v="202"/>
    <x v="342"/>
    <x v="559"/>
    <x v="2"/>
    <x v="272"/>
    <x v="0"/>
    <x v="272"/>
    <x v="227"/>
    <x v="303"/>
    <x v="1"/>
    <x v="0"/>
  </r>
  <r>
    <x v="4"/>
    <x v="14"/>
    <x v="291"/>
    <x v="106"/>
    <x v="81"/>
    <x v="371"/>
    <x v="1"/>
    <x v="0"/>
    <x v="23"/>
    <x v="23"/>
    <x v="127"/>
    <x v="102"/>
    <x v="636"/>
    <x v="78"/>
    <x v="0"/>
    <x v="78"/>
    <x v="351"/>
    <x v="686"/>
    <x v="2"/>
    <x v="97"/>
    <x v="0"/>
    <x v="97"/>
    <x v="379"/>
    <x v="630"/>
    <x v="2"/>
    <x v="0"/>
  </r>
  <r>
    <x v="4"/>
    <x v="14"/>
    <x v="369"/>
    <x v="109"/>
    <x v="212"/>
    <x v="380"/>
    <x v="1"/>
    <x v="0"/>
    <x v="85"/>
    <x v="85"/>
    <x v="319"/>
    <x v="161"/>
    <x v="453"/>
    <x v="318"/>
    <x v="0"/>
    <x v="318"/>
    <x v="332"/>
    <x v="495"/>
    <x v="2"/>
    <x v="332"/>
    <x v="0"/>
    <x v="332"/>
    <x v="310"/>
    <x v="414"/>
    <x v="1"/>
    <x v="0"/>
  </r>
  <r>
    <x v="4"/>
    <x v="14"/>
    <x v="549"/>
    <x v="116"/>
    <x v="499"/>
    <x v="420"/>
    <x v="1"/>
    <x v="0"/>
    <x v="53"/>
    <x v="53"/>
    <x v="251"/>
    <x v="84"/>
    <x v="590"/>
    <x v="204"/>
    <x v="0"/>
    <x v="204"/>
    <x v="380"/>
    <x v="617"/>
    <x v="2"/>
    <x v="262"/>
    <x v="0"/>
    <x v="262"/>
    <x v="312"/>
    <x v="416"/>
    <x v="2"/>
    <x v="0"/>
  </r>
  <r>
    <x v="4"/>
    <x v="14"/>
    <x v="860"/>
    <x v="125"/>
    <x v="1018"/>
    <x v="441"/>
    <x v="1"/>
    <x v="0"/>
    <x v="79"/>
    <x v="79"/>
    <x v="284"/>
    <x v="218"/>
    <x v="375"/>
    <x v="280"/>
    <x v="0"/>
    <x v="280"/>
    <x v="321"/>
    <x v="491"/>
    <x v="2"/>
    <x v="286"/>
    <x v="0"/>
    <x v="286"/>
    <x v="355"/>
    <x v="462"/>
    <x v="2"/>
    <x v="0"/>
  </r>
  <r>
    <x v="4"/>
    <x v="14"/>
    <x v="429"/>
    <x v="111"/>
    <x v="256"/>
    <x v="454"/>
    <x v="1"/>
    <x v="0"/>
    <x v="59"/>
    <x v="59"/>
    <x v="205"/>
    <x v="218"/>
    <x v="351"/>
    <x v="260"/>
    <x v="0"/>
    <x v="260"/>
    <x v="152"/>
    <x v="194"/>
    <x v="1"/>
    <x v="186"/>
    <x v="0"/>
    <x v="186"/>
    <x v="375"/>
    <x v="540"/>
    <x v="2"/>
    <x v="0"/>
  </r>
  <r>
    <x v="4"/>
    <x v="14"/>
    <x v="1031"/>
    <x v="130"/>
    <x v="1275"/>
    <x v="535"/>
    <x v="1"/>
    <x v="0"/>
    <x v="23"/>
    <x v="23"/>
    <x v="0"/>
    <x v="276"/>
    <x v="0"/>
    <x v="23"/>
    <x v="0"/>
    <x v="23"/>
    <x v="219"/>
    <x v="0"/>
    <x v="1"/>
    <x v="96"/>
    <x v="0"/>
    <x v="96"/>
    <x v="185"/>
    <x v="0"/>
    <x v="1"/>
    <x v="0"/>
  </r>
  <r>
    <x v="4"/>
    <x v="14"/>
    <x v="643"/>
    <x v="118"/>
    <x v="588"/>
    <x v="568"/>
    <x v="1"/>
    <x v="0"/>
    <x v="27"/>
    <x v="27"/>
    <x v="39"/>
    <x v="249"/>
    <x v="87"/>
    <x v="27"/>
    <x v="0"/>
    <x v="27"/>
    <x v="282"/>
    <x v="583"/>
    <x v="2"/>
    <x v="65"/>
    <x v="0"/>
    <x v="65"/>
    <x v="278"/>
    <x v="167"/>
    <x v="1"/>
    <x v="0"/>
  </r>
  <r>
    <x v="4"/>
    <x v="14"/>
    <x v="387"/>
    <x v="110"/>
    <x v="217"/>
    <x v="584"/>
    <x v="1"/>
    <x v="0"/>
    <x v="36"/>
    <x v="36"/>
    <x v="0"/>
    <x v="313"/>
    <x v="0"/>
    <x v="0"/>
    <x v="0"/>
    <x v="0"/>
    <x v="265"/>
    <x v="760"/>
    <x v="0"/>
    <x v="36"/>
    <x v="0"/>
    <x v="36"/>
    <x v="255"/>
    <x v="0"/>
    <x v="1"/>
    <x v="1"/>
  </r>
  <r>
    <x v="4"/>
    <x v="14"/>
    <x v="645"/>
    <x v="119"/>
    <x v="603"/>
    <x v="600"/>
    <x v="1"/>
    <x v="0"/>
    <x v="42"/>
    <x v="42"/>
    <x v="122"/>
    <x v="213"/>
    <x v="305"/>
    <x v="137"/>
    <x v="0"/>
    <x v="137"/>
    <x v="252"/>
    <x v="347"/>
    <x v="1"/>
    <x v="102"/>
    <x v="0"/>
    <x v="102"/>
    <x v="365"/>
    <x v="589"/>
    <x v="2"/>
    <x v="0"/>
  </r>
  <r>
    <x v="4"/>
    <x v="14"/>
    <x v="957"/>
    <x v="128"/>
    <x v="1088"/>
    <x v="605"/>
    <x v="1"/>
    <x v="0"/>
    <x v="46"/>
    <x v="46"/>
    <x v="205"/>
    <x v="111"/>
    <x v="574"/>
    <x v="181"/>
    <x v="0"/>
    <x v="181"/>
    <x v="331"/>
    <x v="556"/>
    <x v="2"/>
    <x v="131"/>
    <x v="0"/>
    <x v="131"/>
    <x v="437"/>
    <x v="696"/>
    <x v="2"/>
    <x v="0"/>
  </r>
  <r>
    <x v="4"/>
    <x v="14"/>
    <x v="960"/>
    <x v="127"/>
    <x v="1083"/>
    <x v="636"/>
    <x v="1"/>
    <x v="0"/>
    <x v="23"/>
    <x v="23"/>
    <x v="44"/>
    <x v="225"/>
    <x v="143"/>
    <x v="71"/>
    <x v="0"/>
    <x v="71"/>
    <x v="220"/>
    <x v="125"/>
    <x v="1"/>
    <x v="97"/>
    <x v="0"/>
    <x v="97"/>
    <x v="237"/>
    <x v="109"/>
    <x v="1"/>
    <x v="0"/>
  </r>
  <r>
    <x v="4"/>
    <x v="14"/>
    <x v="965"/>
    <x v="838"/>
    <x v="1081"/>
    <x v="703"/>
    <x v="1"/>
    <x v="0"/>
    <x v="81"/>
    <x v="81"/>
    <x v="234"/>
    <x v="327"/>
    <x v="185"/>
    <x v="181"/>
    <x v="0"/>
    <x v="181"/>
    <x v="379"/>
    <x v="635"/>
    <x v="2"/>
    <x v="285"/>
    <x v="0"/>
    <x v="285"/>
    <x v="201"/>
    <x v="265"/>
    <x v="1"/>
    <x v="0"/>
  </r>
  <r>
    <x v="4"/>
    <x v="14"/>
    <x v="568"/>
    <x v="870"/>
    <x v="493"/>
    <x v="719"/>
    <x v="1"/>
    <x v="0"/>
    <x v="47"/>
    <x v="47"/>
    <x v="115"/>
    <x v="276"/>
    <x v="165"/>
    <x v="78"/>
    <x v="0"/>
    <x v="78"/>
    <x v="331"/>
    <x v="655"/>
    <x v="2"/>
    <x v="81"/>
    <x v="0"/>
    <x v="81"/>
    <x v="375"/>
    <x v="640"/>
    <x v="2"/>
    <x v="0"/>
  </r>
  <r>
    <x v="4"/>
    <x v="14"/>
    <x v="969"/>
    <x v="900"/>
    <x v="1238"/>
    <x v="736"/>
    <x v="1"/>
    <x v="0"/>
    <x v="66"/>
    <x v="66"/>
    <x v="240"/>
    <x v="209"/>
    <x v="374"/>
    <x v="189"/>
    <x v="0"/>
    <x v="189"/>
    <x v="382"/>
    <x v="631"/>
    <x v="2"/>
    <x v="302"/>
    <x v="0"/>
    <x v="302"/>
    <x v="180"/>
    <x v="241"/>
    <x v="1"/>
    <x v="0"/>
  </r>
  <r>
    <x v="4"/>
    <x v="14"/>
    <x v="312"/>
    <x v="913"/>
    <x v="96"/>
    <x v="744"/>
    <x v="1"/>
    <x v="0"/>
    <x v="46"/>
    <x v="46"/>
    <x v="234"/>
    <x v="77"/>
    <x v="611"/>
    <x v="219"/>
    <x v="0"/>
    <x v="219"/>
    <x v="304"/>
    <x v="473"/>
    <x v="2"/>
    <x v="225"/>
    <x v="0"/>
    <x v="225"/>
    <x v="355"/>
    <x v="479"/>
    <x v="2"/>
    <x v="0"/>
  </r>
  <r>
    <x v="4"/>
    <x v="14"/>
    <x v="971"/>
    <x v="929"/>
    <x v="1205"/>
    <x v="757"/>
    <x v="1"/>
    <x v="0"/>
    <x v="42"/>
    <x v="42"/>
    <x v="163"/>
    <x v="142"/>
    <x v="535"/>
    <x v="124"/>
    <x v="0"/>
    <x v="124"/>
    <x v="349"/>
    <x v="649"/>
    <x v="2"/>
    <x v="131"/>
    <x v="0"/>
    <x v="131"/>
    <x v="388"/>
    <x v="621"/>
    <x v="2"/>
    <x v="0"/>
  </r>
  <r>
    <x v="4"/>
    <x v="14"/>
    <x v="972"/>
    <x v="931"/>
    <x v="1203"/>
    <x v="759"/>
    <x v="1"/>
    <x v="0"/>
    <x v="23"/>
    <x v="23"/>
    <x v="0"/>
    <x v="276"/>
    <x v="0"/>
    <x v="36"/>
    <x v="0"/>
    <x v="36"/>
    <x v="205"/>
    <x v="0"/>
    <x v="1"/>
    <x v="36"/>
    <x v="0"/>
    <x v="36"/>
    <x v="255"/>
    <x v="0"/>
    <x v="1"/>
    <x v="0"/>
  </r>
  <r>
    <x v="4"/>
    <x v="14"/>
    <x v="513"/>
    <x v="1106"/>
    <x v="394"/>
    <x v="862"/>
    <x v="1"/>
    <x v="0"/>
    <x v="42"/>
    <x v="42"/>
    <x v="82"/>
    <x v="276"/>
    <x v="122"/>
    <x v="78"/>
    <x v="0"/>
    <x v="78"/>
    <x v="265"/>
    <x v="402"/>
    <x v="2"/>
    <x v="81"/>
    <x v="0"/>
    <x v="81"/>
    <x v="312"/>
    <x v="416"/>
    <x v="2"/>
    <x v="1"/>
  </r>
  <r>
    <x v="4"/>
    <x v="14"/>
    <x v="892"/>
    <x v="1120"/>
    <x v="987"/>
    <x v="871"/>
    <x v="1"/>
    <x v="0"/>
    <x v="44"/>
    <x v="44"/>
    <x v="82"/>
    <x v="288"/>
    <x v="99"/>
    <x v="123"/>
    <x v="0"/>
    <x v="123"/>
    <x v="200"/>
    <x v="140"/>
    <x v="1"/>
    <x v="171"/>
    <x v="0"/>
    <x v="171"/>
    <x v="185"/>
    <x v="110"/>
    <x v="1"/>
    <x v="0"/>
  </r>
  <r>
    <x v="4"/>
    <x v="14"/>
    <x v="631"/>
    <x v="1241"/>
    <x v="573"/>
    <x v="934"/>
    <x v="1"/>
    <x v="0"/>
    <x v="19"/>
    <x v="19"/>
    <x v="13"/>
    <x v="239"/>
    <x v="43"/>
    <x v="33"/>
    <x v="0"/>
    <x v="33"/>
    <x v="233"/>
    <x v="64"/>
    <x v="1"/>
    <x v="26"/>
    <x v="0"/>
    <x v="26"/>
    <x v="290"/>
    <x v="122"/>
    <x v="1"/>
    <x v="0"/>
  </r>
  <r>
    <x v="4"/>
    <x v="8"/>
    <x v="205"/>
    <x v="65"/>
    <x v="385"/>
    <x v="2"/>
    <x v="1"/>
    <x v="0"/>
    <x v="19"/>
    <x v="19"/>
    <x v="32"/>
    <x v="216"/>
    <x v="128"/>
    <x v="27"/>
    <x v="0"/>
    <x v="27"/>
    <x v="266"/>
    <x v="429"/>
    <x v="2"/>
    <x v="108"/>
    <x v="0"/>
    <x v="108"/>
    <x v="208"/>
    <x v="59"/>
    <x v="1"/>
    <x v="0"/>
  </r>
  <r>
    <x v="4"/>
    <x v="8"/>
    <x v="235"/>
    <x v="71"/>
    <x v="552"/>
    <x v="2"/>
    <x v="1"/>
    <x v="0"/>
    <x v="94"/>
    <x v="94"/>
    <x v="307"/>
    <x v="308"/>
    <x v="267"/>
    <x v="258"/>
    <x v="0"/>
    <x v="258"/>
    <x v="405"/>
    <x v="627"/>
    <x v="2"/>
    <x v="355"/>
    <x v="0"/>
    <x v="355"/>
    <x v="151"/>
    <x v="260"/>
    <x v="1"/>
    <x v="0"/>
  </r>
  <r>
    <x v="4"/>
    <x v="8"/>
    <x v="32"/>
    <x v="60"/>
    <x v="182"/>
    <x v="14"/>
    <x v="1"/>
    <x v="0"/>
    <x v="188"/>
    <x v="188"/>
    <x v="514"/>
    <x v="48"/>
    <x v="481"/>
    <x v="533"/>
    <x v="0"/>
    <x v="533"/>
    <x v="496"/>
    <x v="603"/>
    <x v="2"/>
    <x v="525"/>
    <x v="0"/>
    <x v="525"/>
    <x v="541"/>
    <x v="545"/>
    <x v="2"/>
    <x v="0"/>
  </r>
  <r>
    <x v="4"/>
    <x v="8"/>
    <x v="1111"/>
    <x v="81"/>
    <x v="1105"/>
    <x v="17"/>
    <x v="1"/>
    <x v="0"/>
    <x v="82"/>
    <x v="82"/>
    <x v="317"/>
    <x v="133"/>
    <x v="504"/>
    <x v="317"/>
    <x v="0"/>
    <x v="317"/>
    <x v="323"/>
    <x v="474"/>
    <x v="2"/>
    <x v="299"/>
    <x v="0"/>
    <x v="299"/>
    <x v="420"/>
    <x v="549"/>
    <x v="2"/>
    <x v="0"/>
  </r>
  <r>
    <x v="4"/>
    <x v="8"/>
    <x v="0"/>
    <x v="55"/>
    <x v="17"/>
    <x v="35"/>
    <x v="1"/>
    <x v="0"/>
    <x v="76"/>
    <x v="76"/>
    <x v="209"/>
    <x v="323"/>
    <x v="173"/>
    <x v="272"/>
    <x v="0"/>
    <x v="272"/>
    <x v="134"/>
    <x v="164"/>
    <x v="1"/>
    <x v="415"/>
    <x v="0"/>
    <x v="415"/>
    <x v="30"/>
    <x v="50"/>
    <x v="1"/>
    <x v="0"/>
  </r>
  <r>
    <x v="4"/>
    <x v="8"/>
    <x v="8"/>
    <x v="58"/>
    <x v="110"/>
    <x v="36"/>
    <x v="1"/>
    <x v="0"/>
    <x v="61"/>
    <x v="61"/>
    <x v="257"/>
    <x v="118"/>
    <x v="546"/>
    <x v="216"/>
    <x v="0"/>
    <x v="216"/>
    <x v="369"/>
    <x v="598"/>
    <x v="2"/>
    <x v="273"/>
    <x v="0"/>
    <x v="273"/>
    <x v="298"/>
    <x v="397"/>
    <x v="1"/>
    <x v="0"/>
  </r>
  <r>
    <x v="4"/>
    <x v="8"/>
    <x v="1093"/>
    <x v="79"/>
    <x v="937"/>
    <x v="79"/>
    <x v="1"/>
    <x v="0"/>
    <x v="113"/>
    <x v="113"/>
    <x v="346"/>
    <x v="357"/>
    <x v="236"/>
    <x v="378"/>
    <x v="0"/>
    <x v="378"/>
    <x v="148"/>
    <x v="282"/>
    <x v="1"/>
    <x v="412"/>
    <x v="0"/>
    <x v="412"/>
    <x v="83"/>
    <x v="217"/>
    <x v="1"/>
    <x v="0"/>
  </r>
  <r>
    <x v="4"/>
    <x v="8"/>
    <x v="259"/>
    <x v="75"/>
    <x v="711"/>
    <x v="81"/>
    <x v="1"/>
    <x v="0"/>
    <x v="79"/>
    <x v="79"/>
    <x v="243"/>
    <x v="304"/>
    <x v="234"/>
    <x v="290"/>
    <x v="0"/>
    <x v="290"/>
    <x v="169"/>
    <x v="241"/>
    <x v="1"/>
    <x v="308"/>
    <x v="0"/>
    <x v="308"/>
    <x v="166"/>
    <x v="229"/>
    <x v="1"/>
    <x v="0"/>
  </r>
  <r>
    <x v="4"/>
    <x v="8"/>
    <x v="1094"/>
    <x v="78"/>
    <x v="935"/>
    <x v="92"/>
    <x v="1"/>
    <x v="0"/>
    <x v="23"/>
    <x v="23"/>
    <x v="49"/>
    <x v="216"/>
    <x v="170"/>
    <x v="64"/>
    <x v="0"/>
    <x v="64"/>
    <x v="241"/>
    <x v="202"/>
    <x v="1"/>
    <x v="14"/>
    <x v="0"/>
    <x v="14"/>
    <x v="368"/>
    <x v="747"/>
    <x v="2"/>
    <x v="1"/>
  </r>
  <r>
    <x v="4"/>
    <x v="8"/>
    <x v="634"/>
    <x v="73"/>
    <x v="606"/>
    <x v="255"/>
    <x v="1"/>
    <x v="0"/>
    <x v="34"/>
    <x v="34"/>
    <x v="21"/>
    <x v="288"/>
    <x v="29"/>
    <x v="0"/>
    <x v="0"/>
    <x v="0"/>
    <x v="311"/>
    <x v="760"/>
    <x v="0"/>
    <x v="55"/>
    <x v="0"/>
    <x v="55"/>
    <x v="264"/>
    <x v="96"/>
    <x v="1"/>
    <x v="0"/>
  </r>
  <r>
    <x v="4"/>
    <x v="8"/>
    <x v="285"/>
    <x v="57"/>
    <x v="69"/>
    <x v="261"/>
    <x v="0"/>
    <x v="0"/>
    <x v="0"/>
    <x v="0"/>
    <x v="17"/>
    <x v="142"/>
    <x v="673"/>
    <x v="5"/>
    <x v="0"/>
    <x v="5"/>
    <x v="292"/>
    <x v="723"/>
    <x v="2"/>
    <x v="0"/>
    <x v="0"/>
    <x v="0"/>
    <x v="350"/>
    <x v="416"/>
    <x v="0"/>
    <x v="1"/>
  </r>
  <r>
    <x v="4"/>
    <x v="8"/>
    <x v="360"/>
    <x v="59"/>
    <x v="171"/>
    <x v="294"/>
    <x v="0"/>
    <x v="0"/>
    <x v="0"/>
    <x v="0"/>
    <x v="0"/>
    <x v="176"/>
    <x v="673"/>
    <x v="0"/>
    <x v="0"/>
    <x v="0"/>
    <x v="265"/>
    <x v="760"/>
    <x v="0"/>
    <x v="323"/>
    <x v="0"/>
    <x v="323"/>
    <x v="46"/>
    <x v="0"/>
    <x v="1"/>
    <x v="0"/>
  </r>
  <r>
    <x v="4"/>
    <x v="8"/>
    <x v="546"/>
    <x v="69"/>
    <x v="442"/>
    <x v="350"/>
    <x v="1"/>
    <x v="0"/>
    <x v="27"/>
    <x v="27"/>
    <x v="97"/>
    <x v="176"/>
    <x v="420"/>
    <x v="38"/>
    <x v="0"/>
    <x v="38"/>
    <x v="348"/>
    <x v="717"/>
    <x v="2"/>
    <x v="90"/>
    <x v="0"/>
    <x v="90"/>
    <x v="327"/>
    <x v="477"/>
    <x v="2"/>
    <x v="0"/>
  </r>
  <r>
    <x v="4"/>
    <x v="8"/>
    <x v="920"/>
    <x v="80"/>
    <x v="1078"/>
    <x v="368"/>
    <x v="1"/>
    <x v="0"/>
    <x v="172"/>
    <x v="172"/>
    <x v="497"/>
    <x v="52"/>
    <x v="497"/>
    <x v="518"/>
    <x v="0"/>
    <x v="518"/>
    <x v="479"/>
    <x v="530"/>
    <x v="2"/>
    <x v="509"/>
    <x v="0"/>
    <x v="509"/>
    <x v="513"/>
    <x v="498"/>
    <x v="2"/>
    <x v="0"/>
  </r>
  <r>
    <x v="4"/>
    <x v="8"/>
    <x v="526"/>
    <x v="66"/>
    <x v="417"/>
    <x v="408"/>
    <x v="1"/>
    <x v="0"/>
    <x v="67"/>
    <x v="67"/>
    <x v="338"/>
    <x v="32"/>
    <x v="632"/>
    <x v="245"/>
    <x v="0"/>
    <x v="245"/>
    <x v="456"/>
    <x v="696"/>
    <x v="2"/>
    <x v="262"/>
    <x v="0"/>
    <x v="262"/>
    <x v="497"/>
    <x v="684"/>
    <x v="2"/>
    <x v="0"/>
  </r>
  <r>
    <x v="4"/>
    <x v="8"/>
    <x v="674"/>
    <x v="74"/>
    <x v="619"/>
    <x v="408"/>
    <x v="1"/>
    <x v="0"/>
    <x v="59"/>
    <x v="59"/>
    <x v="187"/>
    <x v="255"/>
    <x v="263"/>
    <x v="145"/>
    <x v="0"/>
    <x v="145"/>
    <x v="348"/>
    <x v="618"/>
    <x v="2"/>
    <x v="224"/>
    <x v="0"/>
    <x v="224"/>
    <x v="249"/>
    <x v="302"/>
    <x v="1"/>
    <x v="0"/>
  </r>
  <r>
    <x v="4"/>
    <x v="8"/>
    <x v="808"/>
    <x v="76"/>
    <x v="874"/>
    <x v="414"/>
    <x v="1"/>
    <x v="0"/>
    <x v="66"/>
    <x v="66"/>
    <x v="263"/>
    <x v="142"/>
    <x v="499"/>
    <x v="241"/>
    <x v="0"/>
    <x v="241"/>
    <x v="343"/>
    <x v="539"/>
    <x v="2"/>
    <x v="231"/>
    <x v="0"/>
    <x v="231"/>
    <x v="414"/>
    <x v="573"/>
    <x v="2"/>
    <x v="0"/>
  </r>
  <r>
    <x v="4"/>
    <x v="8"/>
    <x v="599"/>
    <x v="72"/>
    <x v="572"/>
    <x v="434"/>
    <x v="1"/>
    <x v="0"/>
    <x v="47"/>
    <x v="47"/>
    <x v="82"/>
    <x v="307"/>
    <x v="84"/>
    <x v="88"/>
    <x v="0"/>
    <x v="88"/>
    <x v="249"/>
    <x v="299"/>
    <x v="1"/>
    <x v="240"/>
    <x v="0"/>
    <x v="240"/>
    <x v="99"/>
    <x v="49"/>
    <x v="1"/>
    <x v="0"/>
  </r>
  <r>
    <x v="4"/>
    <x v="8"/>
    <x v="1029"/>
    <x v="84"/>
    <x v="1259"/>
    <x v="434"/>
    <x v="1"/>
    <x v="0"/>
    <x v="13"/>
    <x v="13"/>
    <x v="39"/>
    <x v="186"/>
    <x v="313"/>
    <x v="40"/>
    <x v="0"/>
    <x v="40"/>
    <x v="262"/>
    <x v="346"/>
    <x v="1"/>
    <x v="26"/>
    <x v="0"/>
    <x v="26"/>
    <x v="327"/>
    <x v="555"/>
    <x v="2"/>
    <x v="0"/>
  </r>
  <r>
    <x v="4"/>
    <x v="8"/>
    <x v="297"/>
    <x v="56"/>
    <x v="56"/>
    <x v="452"/>
    <x v="1"/>
    <x v="0"/>
    <x v="32"/>
    <x v="32"/>
    <x v="8"/>
    <x v="294"/>
    <x v="8"/>
    <x v="12"/>
    <x v="0"/>
    <x v="12"/>
    <x v="252"/>
    <x v="84"/>
    <x v="1"/>
    <x v="22"/>
    <x v="0"/>
    <x v="22"/>
    <x v="283"/>
    <x v="48"/>
    <x v="1"/>
    <x v="0"/>
  </r>
  <r>
    <x v="4"/>
    <x v="8"/>
    <x v="499"/>
    <x v="64"/>
    <x v="369"/>
    <x v="453"/>
    <x v="1"/>
    <x v="0"/>
    <x v="23"/>
    <x v="23"/>
    <x v="60"/>
    <x v="202"/>
    <x v="232"/>
    <x v="45"/>
    <x v="0"/>
    <x v="45"/>
    <x v="292"/>
    <x v="587"/>
    <x v="2"/>
    <x v="69"/>
    <x v="0"/>
    <x v="69"/>
    <x v="296"/>
    <x v="308"/>
    <x v="1"/>
    <x v="0"/>
  </r>
  <r>
    <x v="4"/>
    <x v="8"/>
    <x v="935"/>
    <x v="83"/>
    <x v="1228"/>
    <x v="475"/>
    <x v="1"/>
    <x v="0"/>
    <x v="23"/>
    <x v="23"/>
    <x v="86"/>
    <x v="167"/>
    <x v="480"/>
    <x v="60"/>
    <x v="0"/>
    <x v="60"/>
    <x v="309"/>
    <x v="633"/>
    <x v="2"/>
    <x v="60"/>
    <x v="0"/>
    <x v="60"/>
    <x v="355"/>
    <x v="617"/>
    <x v="2"/>
    <x v="0"/>
  </r>
  <r>
    <x v="4"/>
    <x v="8"/>
    <x v="553"/>
    <x v="68"/>
    <x v="439"/>
    <x v="498"/>
    <x v="1"/>
    <x v="0"/>
    <x v="36"/>
    <x v="36"/>
    <x v="56"/>
    <x v="269"/>
    <x v="88"/>
    <x v="47"/>
    <x v="0"/>
    <x v="47"/>
    <x v="277"/>
    <x v="509"/>
    <x v="2"/>
    <x v="119"/>
    <x v="0"/>
    <x v="119"/>
    <x v="215"/>
    <x v="103"/>
    <x v="1"/>
    <x v="0"/>
  </r>
  <r>
    <x v="4"/>
    <x v="8"/>
    <x v="554"/>
    <x v="70"/>
    <x v="479"/>
    <x v="502"/>
    <x v="1"/>
    <x v="0"/>
    <x v="23"/>
    <x v="23"/>
    <x v="82"/>
    <x v="176"/>
    <x v="420"/>
    <x v="78"/>
    <x v="0"/>
    <x v="78"/>
    <x v="265"/>
    <x v="402"/>
    <x v="2"/>
    <x v="55"/>
    <x v="0"/>
    <x v="55"/>
    <x v="355"/>
    <x v="626"/>
    <x v="2"/>
    <x v="0"/>
  </r>
  <r>
    <x v="4"/>
    <x v="8"/>
    <x v="812"/>
    <x v="77"/>
    <x v="912"/>
    <x v="577"/>
    <x v="1"/>
    <x v="0"/>
    <x v="68"/>
    <x v="68"/>
    <x v="264"/>
    <x v="164"/>
    <x v="455"/>
    <x v="222"/>
    <x v="0"/>
    <x v="222"/>
    <x v="377"/>
    <x v="606"/>
    <x v="2"/>
    <x v="267"/>
    <x v="0"/>
    <x v="267"/>
    <x v="340"/>
    <x v="448"/>
    <x v="2"/>
    <x v="0"/>
  </r>
  <r>
    <x v="4"/>
    <x v="8"/>
    <x v="953"/>
    <x v="479"/>
    <x v="1106"/>
    <x v="593"/>
    <x v="1"/>
    <x v="0"/>
    <x v="53"/>
    <x v="53"/>
    <x v="182"/>
    <x v="224"/>
    <x v="329"/>
    <x v="196"/>
    <x v="0"/>
    <x v="196"/>
    <x v="236"/>
    <x v="326"/>
    <x v="1"/>
    <x v="104"/>
    <x v="0"/>
    <x v="104"/>
    <x v="431"/>
    <x v="705"/>
    <x v="2"/>
    <x v="0"/>
  </r>
  <r>
    <x v="4"/>
    <x v="8"/>
    <x v="954"/>
    <x v="82"/>
    <x v="1193"/>
    <x v="598"/>
    <x v="1"/>
    <x v="0"/>
    <x v="10"/>
    <x v="10"/>
    <x v="27"/>
    <x v="191"/>
    <x v="232"/>
    <x v="1"/>
    <x v="0"/>
    <x v="1"/>
    <x v="312"/>
    <x v="757"/>
    <x v="2"/>
    <x v="36"/>
    <x v="0"/>
    <x v="36"/>
    <x v="296"/>
    <x v="222"/>
    <x v="1"/>
    <x v="0"/>
  </r>
  <r>
    <x v="4"/>
    <x v="8"/>
    <x v="462"/>
    <x v="62"/>
    <x v="278"/>
    <x v="615"/>
    <x v="1"/>
    <x v="0"/>
    <x v="42"/>
    <x v="42"/>
    <x v="108"/>
    <x v="245"/>
    <x v="196"/>
    <x v="108"/>
    <x v="0"/>
    <x v="108"/>
    <x v="269"/>
    <x v="424"/>
    <x v="2"/>
    <x v="148"/>
    <x v="0"/>
    <x v="148"/>
    <x v="256"/>
    <x v="231"/>
    <x v="1"/>
    <x v="0"/>
  </r>
  <r>
    <x v="4"/>
    <x v="8"/>
    <x v="487"/>
    <x v="63"/>
    <x v="334"/>
    <x v="657"/>
    <x v="1"/>
    <x v="0"/>
    <x v="19"/>
    <x v="19"/>
    <x v="58"/>
    <x v="187"/>
    <x v="343"/>
    <x v="36"/>
    <x v="0"/>
    <x v="36"/>
    <x v="297"/>
    <x v="632"/>
    <x v="2"/>
    <x v="81"/>
    <x v="0"/>
    <x v="81"/>
    <x v="277"/>
    <x v="209"/>
    <x v="1"/>
    <x v="0"/>
  </r>
  <r>
    <x v="4"/>
    <x v="8"/>
    <x v="796"/>
    <x v="836"/>
    <x v="841"/>
    <x v="700"/>
    <x v="1"/>
    <x v="0"/>
    <x v="36"/>
    <x v="36"/>
    <x v="28"/>
    <x v="290"/>
    <x v="37"/>
    <x v="31"/>
    <x v="0"/>
    <x v="31"/>
    <x v="256"/>
    <x v="269"/>
    <x v="1"/>
    <x v="121"/>
    <x v="0"/>
    <x v="121"/>
    <x v="188"/>
    <x v="36"/>
    <x v="1"/>
    <x v="0"/>
  </r>
  <r>
    <x v="4"/>
    <x v="8"/>
    <x v="975"/>
    <x v="941"/>
    <x v="1213"/>
    <x v="764"/>
    <x v="1"/>
    <x v="0"/>
    <x v="27"/>
    <x v="27"/>
    <x v="86"/>
    <x v="192"/>
    <x v="348"/>
    <x v="112"/>
    <x v="0"/>
    <x v="112"/>
    <x v="223"/>
    <x v="208"/>
    <x v="1"/>
    <x v="123"/>
    <x v="0"/>
    <x v="123"/>
    <x v="256"/>
    <x v="205"/>
    <x v="1"/>
    <x v="0"/>
  </r>
  <r>
    <x v="4"/>
    <x v="8"/>
    <x v="882"/>
    <x v="943"/>
    <x v="946"/>
    <x v="765"/>
    <x v="1"/>
    <x v="0"/>
    <x v="23"/>
    <x v="23"/>
    <x v="8"/>
    <x v="267"/>
    <x v="12"/>
    <x v="27"/>
    <x v="0"/>
    <x v="27"/>
    <x v="226"/>
    <x v="21"/>
    <x v="1"/>
    <x v="44"/>
    <x v="0"/>
    <x v="44"/>
    <x v="255"/>
    <x v="22"/>
    <x v="1"/>
    <x v="0"/>
  </r>
  <r>
    <x v="4"/>
    <x v="8"/>
    <x v="824"/>
    <x v="944"/>
    <x v="847"/>
    <x v="766"/>
    <x v="0"/>
    <x v="0"/>
    <x v="0"/>
    <x v="0"/>
    <x v="0"/>
    <x v="176"/>
    <x v="673"/>
    <x v="0"/>
    <x v="0"/>
    <x v="0"/>
    <x v="265"/>
    <x v="760"/>
    <x v="0"/>
    <x v="26"/>
    <x v="0"/>
    <x v="26"/>
    <x v="264"/>
    <x v="0"/>
    <x v="1"/>
    <x v="0"/>
  </r>
  <r>
    <x v="4"/>
    <x v="8"/>
    <x v="1036"/>
    <x v="954"/>
    <x v="1253"/>
    <x v="768"/>
    <x v="1"/>
    <x v="0"/>
    <x v="129"/>
    <x v="129"/>
    <x v="380"/>
    <x v="380"/>
    <x v="241"/>
    <x v="392"/>
    <x v="0"/>
    <x v="392"/>
    <x v="356"/>
    <x v="489"/>
    <x v="2"/>
    <x v="395"/>
    <x v="0"/>
    <x v="395"/>
    <x v="401"/>
    <x v="476"/>
    <x v="2"/>
    <x v="0"/>
  </r>
  <r>
    <x v="4"/>
    <x v="8"/>
    <x v="828"/>
    <x v="985"/>
    <x v="886"/>
    <x v="787"/>
    <x v="0"/>
    <x v="0"/>
    <x v="0"/>
    <x v="0"/>
    <x v="0"/>
    <x v="176"/>
    <x v="673"/>
    <x v="0"/>
    <x v="0"/>
    <x v="0"/>
    <x v="265"/>
    <x v="760"/>
    <x v="0"/>
    <x v="63"/>
    <x v="0"/>
    <x v="63"/>
    <x v="222"/>
    <x v="0"/>
    <x v="1"/>
    <x v="0"/>
  </r>
  <r>
    <x v="4"/>
    <x v="8"/>
    <x v="403"/>
    <x v="987"/>
    <x v="170"/>
    <x v="789"/>
    <x v="1"/>
    <x v="0"/>
    <x v="23"/>
    <x v="23"/>
    <x v="39"/>
    <x v="230"/>
    <x v="122"/>
    <x v="19"/>
    <x v="0"/>
    <x v="19"/>
    <x v="298"/>
    <x v="677"/>
    <x v="2"/>
    <x v="44"/>
    <x v="0"/>
    <x v="44"/>
    <x v="301"/>
    <x v="306"/>
    <x v="1"/>
    <x v="0"/>
  </r>
  <r>
    <x v="4"/>
    <x v="8"/>
    <x v="320"/>
    <x v="1020"/>
    <x v="14"/>
    <x v="807"/>
    <x v="1"/>
    <x v="0"/>
    <x v="15"/>
    <x v="15"/>
    <x v="62"/>
    <x v="169"/>
    <x v="489"/>
    <x v="0"/>
    <x v="0"/>
    <x v="0"/>
    <x v="352"/>
    <x v="760"/>
    <x v="0"/>
    <x v="55"/>
    <x v="0"/>
    <x v="55"/>
    <x v="317"/>
    <x v="457"/>
    <x v="2"/>
    <x v="0"/>
  </r>
  <r>
    <x v="4"/>
    <x v="8"/>
    <x v="326"/>
    <x v="1101"/>
    <x v="66"/>
    <x v="858"/>
    <x v="1"/>
    <x v="0"/>
    <x v="27"/>
    <x v="27"/>
    <x v="95"/>
    <x v="182"/>
    <x v="389"/>
    <x v="47"/>
    <x v="0"/>
    <x v="47"/>
    <x v="335"/>
    <x v="697"/>
    <x v="2"/>
    <x v="90"/>
    <x v="0"/>
    <x v="90"/>
    <x v="317"/>
    <x v="442"/>
    <x v="2"/>
    <x v="1"/>
  </r>
  <r>
    <x v="4"/>
    <x v="8"/>
    <x v="327"/>
    <x v="1116"/>
    <x v="13"/>
    <x v="871"/>
    <x v="1"/>
    <x v="0"/>
    <x v="43"/>
    <x v="43"/>
    <x v="90"/>
    <x v="277"/>
    <x v="133"/>
    <x v="89"/>
    <x v="0"/>
    <x v="89"/>
    <x v="261"/>
    <x v="368"/>
    <x v="1"/>
    <x v="160"/>
    <x v="0"/>
    <x v="160"/>
    <x v="205"/>
    <x v="138"/>
    <x v="1"/>
    <x v="0"/>
  </r>
  <r>
    <x v="4"/>
    <x v="8"/>
    <x v="328"/>
    <x v="1117"/>
    <x v="113"/>
    <x v="871"/>
    <x v="1"/>
    <x v="0"/>
    <x v="32"/>
    <x v="32"/>
    <x v="4"/>
    <x v="298"/>
    <x v="3"/>
    <x v="0"/>
    <x v="0"/>
    <x v="0"/>
    <x v="273"/>
    <x v="760"/>
    <x v="0"/>
    <x v="26"/>
    <x v="0"/>
    <x v="26"/>
    <x v="272"/>
    <x v="13"/>
    <x v="1"/>
    <x v="0"/>
  </r>
  <r>
    <x v="4"/>
    <x v="8"/>
    <x v="997"/>
    <x v="1123"/>
    <x v="1225"/>
    <x v="873"/>
    <x v="1"/>
    <x v="0"/>
    <x v="31"/>
    <x v="31"/>
    <x v="74"/>
    <x v="218"/>
    <x v="214"/>
    <x v="87"/>
    <x v="0"/>
    <x v="87"/>
    <x v="239"/>
    <x v="242"/>
    <x v="1"/>
    <x v="97"/>
    <x v="0"/>
    <x v="97"/>
    <x v="278"/>
    <x v="240"/>
    <x v="1"/>
    <x v="0"/>
  </r>
  <r>
    <x v="4"/>
    <x v="8"/>
    <x v="337"/>
    <x v="1154"/>
    <x v="64"/>
    <x v="889"/>
    <x v="1"/>
    <x v="0"/>
    <x v="60"/>
    <x v="60"/>
    <x v="235"/>
    <x v="174"/>
    <x v="425"/>
    <x v="210"/>
    <x v="0"/>
    <x v="210"/>
    <x v="324"/>
    <x v="525"/>
    <x v="2"/>
    <x v="98"/>
    <x v="0"/>
    <x v="98"/>
    <x v="476"/>
    <x v="744"/>
    <x v="2"/>
    <x v="0"/>
  </r>
  <r>
    <x v="4"/>
    <x v="8"/>
    <x v="1001"/>
    <x v="1169"/>
    <x v="1095"/>
    <x v="901"/>
    <x v="1"/>
    <x v="0"/>
    <x v="34"/>
    <x v="34"/>
    <x v="41"/>
    <x v="275"/>
    <x v="74"/>
    <x v="27"/>
    <x v="0"/>
    <x v="27"/>
    <x v="286"/>
    <x v="601"/>
    <x v="2"/>
    <x v="116"/>
    <x v="0"/>
    <x v="116"/>
    <x v="207"/>
    <x v="70"/>
    <x v="1"/>
    <x v="0"/>
  </r>
  <r>
    <x v="4"/>
    <x v="8"/>
    <x v="442"/>
    <x v="1180"/>
    <x v="255"/>
    <x v="907"/>
    <x v="1"/>
    <x v="0"/>
    <x v="55"/>
    <x v="55"/>
    <x v="40"/>
    <x v="354"/>
    <x v="24"/>
    <x v="81"/>
    <x v="0"/>
    <x v="81"/>
    <x v="204"/>
    <x v="84"/>
    <x v="1"/>
    <x v="101"/>
    <x v="0"/>
    <x v="101"/>
    <x v="225"/>
    <x v="88"/>
    <x v="1"/>
    <x v="0"/>
  </r>
  <r>
    <x v="4"/>
    <x v="8"/>
    <x v="534"/>
    <x v="1191"/>
    <x v="400"/>
    <x v="909"/>
    <x v="1"/>
    <x v="0"/>
    <x v="32"/>
    <x v="32"/>
    <x v="4"/>
    <x v="298"/>
    <x v="3"/>
    <x v="12"/>
    <x v="0"/>
    <x v="12"/>
    <x v="247"/>
    <x v="21"/>
    <x v="1"/>
    <x v="44"/>
    <x v="0"/>
    <x v="44"/>
    <x v="249"/>
    <x v="5"/>
    <x v="1"/>
    <x v="0"/>
  </r>
  <r>
    <x v="4"/>
    <x v="8"/>
    <x v="839"/>
    <x v="1261"/>
    <x v="897"/>
    <x v="945"/>
    <x v="1"/>
    <x v="0"/>
    <x v="23"/>
    <x v="23"/>
    <x v="48"/>
    <x v="218"/>
    <x v="165"/>
    <x v="78"/>
    <x v="0"/>
    <x v="78"/>
    <x v="214"/>
    <x v="112"/>
    <x v="1"/>
    <x v="45"/>
    <x v="0"/>
    <x v="45"/>
    <x v="311"/>
    <x v="403"/>
    <x v="1"/>
    <x v="1"/>
  </r>
  <r>
    <x v="4"/>
    <x v="20"/>
    <x v="1109"/>
    <x v="209"/>
    <x v="1084"/>
    <x v="2"/>
    <x v="1"/>
    <x v="0"/>
    <x v="42"/>
    <x v="42"/>
    <x v="93"/>
    <x v="265"/>
    <x v="147"/>
    <x v="135"/>
    <x v="0"/>
    <x v="135"/>
    <x v="193"/>
    <x v="138"/>
    <x v="1"/>
    <x v="137"/>
    <x v="0"/>
    <x v="137"/>
    <x v="245"/>
    <x v="192"/>
    <x v="1"/>
    <x v="0"/>
  </r>
  <r>
    <x v="4"/>
    <x v="20"/>
    <x v="181"/>
    <x v="61"/>
    <x v="233"/>
    <x v="10"/>
    <x v="1"/>
    <x v="0"/>
    <x v="138"/>
    <x v="138"/>
    <x v="393"/>
    <x v="416"/>
    <x v="182"/>
    <x v="420"/>
    <x v="0"/>
    <x v="420"/>
    <x v="227"/>
    <x v="374"/>
    <x v="1"/>
    <x v="452"/>
    <x v="0"/>
    <x v="452"/>
    <x v="49"/>
    <x v="198"/>
    <x v="1"/>
    <x v="0"/>
  </r>
  <r>
    <x v="4"/>
    <x v="20"/>
    <x v="238"/>
    <x v="208"/>
    <x v="576"/>
    <x v="77"/>
    <x v="1"/>
    <x v="0"/>
    <x v="47"/>
    <x v="47"/>
    <x v="197"/>
    <x v="134"/>
    <x v="545"/>
    <x v="171"/>
    <x v="0"/>
    <x v="171"/>
    <x v="333"/>
    <x v="571"/>
    <x v="2"/>
    <x v="253"/>
    <x v="0"/>
    <x v="253"/>
    <x v="206"/>
    <x v="246"/>
    <x v="1"/>
    <x v="0"/>
  </r>
  <r>
    <x v="4"/>
    <x v="20"/>
    <x v="219"/>
    <x v="207"/>
    <x v="421"/>
    <x v="97"/>
    <x v="1"/>
    <x v="0"/>
    <x v="134"/>
    <x v="134"/>
    <x v="436"/>
    <x v="84"/>
    <x v="503"/>
    <x v="457"/>
    <x v="0"/>
    <x v="457"/>
    <x v="260"/>
    <x v="400"/>
    <x v="1"/>
    <x v="428"/>
    <x v="0"/>
    <x v="428"/>
    <x v="507"/>
    <x v="563"/>
    <x v="2"/>
    <x v="0"/>
  </r>
  <r>
    <x v="4"/>
    <x v="20"/>
    <x v="496"/>
    <x v="206"/>
    <x v="397"/>
    <x v="410"/>
    <x v="1"/>
    <x v="0"/>
    <x v="60"/>
    <x v="60"/>
    <x v="149"/>
    <x v="305"/>
    <x v="156"/>
    <x v="169"/>
    <x v="0"/>
    <x v="169"/>
    <x v="230"/>
    <x v="291"/>
    <x v="1"/>
    <x v="218"/>
    <x v="0"/>
    <x v="218"/>
    <x v="197"/>
    <x v="195"/>
    <x v="1"/>
    <x v="0"/>
  </r>
  <r>
    <x v="4"/>
    <x v="20"/>
    <x v="567"/>
    <x v="588"/>
    <x v="444"/>
    <x v="670"/>
    <x v="1"/>
    <x v="0"/>
    <x v="10"/>
    <x v="10"/>
    <x v="13"/>
    <x v="205"/>
    <x v="84"/>
    <x v="27"/>
    <x v="0"/>
    <x v="27"/>
    <x v="239"/>
    <x v="84"/>
    <x v="1"/>
    <x v="26"/>
    <x v="0"/>
    <x v="26"/>
    <x v="290"/>
    <x v="122"/>
    <x v="1"/>
    <x v="0"/>
  </r>
  <r>
    <x v="4"/>
    <x v="20"/>
    <x v="976"/>
    <x v="955"/>
    <x v="1201"/>
    <x v="769"/>
    <x v="1"/>
    <x v="0"/>
    <x v="27"/>
    <x v="27"/>
    <x v="13"/>
    <x v="276"/>
    <x v="25"/>
    <x v="35"/>
    <x v="0"/>
    <x v="35"/>
    <x v="229"/>
    <x v="55"/>
    <x v="1"/>
    <x v="19"/>
    <x v="0"/>
    <x v="19"/>
    <x v="302"/>
    <x v="207"/>
    <x v="1"/>
    <x v="1"/>
  </r>
  <r>
    <x v="4"/>
    <x v="20"/>
    <x v="332"/>
    <x v="1143"/>
    <x v="5"/>
    <x v="882"/>
    <x v="1"/>
    <x v="0"/>
    <x v="19"/>
    <x v="19"/>
    <x v="31"/>
    <x v="218"/>
    <x v="122"/>
    <x v="47"/>
    <x v="0"/>
    <x v="47"/>
    <x v="239"/>
    <x v="145"/>
    <x v="1"/>
    <x v="26"/>
    <x v="0"/>
    <x v="26"/>
    <x v="312"/>
    <x v="416"/>
    <x v="2"/>
    <x v="0"/>
  </r>
  <r>
    <x v="4"/>
    <x v="20"/>
    <x v="775"/>
    <x v="1162"/>
    <x v="814"/>
    <x v="895"/>
    <x v="0"/>
    <x v="0"/>
    <x v="0"/>
    <x v="0"/>
    <x v="8"/>
    <x v="161"/>
    <x v="673"/>
    <x v="0"/>
    <x v="0"/>
    <x v="0"/>
    <x v="282"/>
    <x v="760"/>
    <x v="0"/>
    <x v="11"/>
    <x v="0"/>
    <x v="11"/>
    <x v="306"/>
    <x v="197"/>
    <x v="1"/>
    <x v="1"/>
  </r>
  <r>
    <x v="4"/>
    <x v="26"/>
    <x v="1072"/>
    <x v="238"/>
    <x v="887"/>
    <x v="2"/>
    <x v="1"/>
    <x v="0"/>
    <x v="1"/>
    <x v="1"/>
    <x v="0"/>
    <x v="197"/>
    <x v="0"/>
    <x v="0"/>
    <x v="0"/>
    <x v="0"/>
    <x v="265"/>
    <x v="760"/>
    <x v="0"/>
    <x v="0"/>
    <x v="0"/>
    <x v="0"/>
    <x v="312"/>
    <x v="416"/>
    <x v="0"/>
    <x v="1"/>
  </r>
  <r>
    <x v="4"/>
    <x v="26"/>
    <x v="222"/>
    <x v="67"/>
    <x v="437"/>
    <x v="10"/>
    <x v="1"/>
    <x v="0"/>
    <x v="113"/>
    <x v="113"/>
    <x v="325"/>
    <x v="386"/>
    <x v="177"/>
    <x v="406"/>
    <x v="0"/>
    <x v="406"/>
    <x v="52"/>
    <x v="122"/>
    <x v="1"/>
    <x v="151"/>
    <x v="0"/>
    <x v="151"/>
    <x v="523"/>
    <x v="753"/>
    <x v="2"/>
    <x v="0"/>
  </r>
  <r>
    <x v="4"/>
    <x v="26"/>
    <x v="255"/>
    <x v="236"/>
    <x v="632"/>
    <x v="46"/>
    <x v="1"/>
    <x v="0"/>
    <x v="21"/>
    <x v="21"/>
    <x v="56"/>
    <x v="198"/>
    <x v="246"/>
    <x v="67"/>
    <x v="0"/>
    <x v="67"/>
    <x v="245"/>
    <x v="233"/>
    <x v="1"/>
    <x v="56"/>
    <x v="0"/>
    <x v="56"/>
    <x v="307"/>
    <x v="383"/>
    <x v="1"/>
    <x v="0"/>
  </r>
  <r>
    <x v="4"/>
    <x v="26"/>
    <x v="227"/>
    <x v="235"/>
    <x v="504"/>
    <x v="51"/>
    <x v="1"/>
    <x v="0"/>
    <x v="51"/>
    <x v="51"/>
    <x v="227"/>
    <x v="112"/>
    <x v="564"/>
    <x v="178"/>
    <x v="0"/>
    <x v="178"/>
    <x v="374"/>
    <x v="629"/>
    <x v="2"/>
    <x v="309"/>
    <x v="0"/>
    <x v="309"/>
    <x v="135"/>
    <x v="188"/>
    <x v="1"/>
    <x v="0"/>
  </r>
  <r>
    <x v="4"/>
    <x v="26"/>
    <x v="202"/>
    <x v="233"/>
    <x v="333"/>
    <x v="58"/>
    <x v="1"/>
    <x v="0"/>
    <x v="27"/>
    <x v="27"/>
    <x v="99"/>
    <x v="166"/>
    <x v="480"/>
    <x v="41"/>
    <x v="0"/>
    <x v="41"/>
    <x v="350"/>
    <x v="718"/>
    <x v="2"/>
    <x v="93"/>
    <x v="0"/>
    <x v="93"/>
    <x v="333"/>
    <x v="496"/>
    <x v="2"/>
    <x v="0"/>
  </r>
  <r>
    <x v="4"/>
    <x v="26"/>
    <x v="1167"/>
    <x v="240"/>
    <x v="1261"/>
    <x v="70"/>
    <x v="1"/>
    <x v="0"/>
    <x v="81"/>
    <x v="81"/>
    <x v="329"/>
    <x v="86"/>
    <x v="558"/>
    <x v="328"/>
    <x v="0"/>
    <x v="328"/>
    <x v="340"/>
    <x v="498"/>
    <x v="2"/>
    <x v="295"/>
    <x v="0"/>
    <x v="295"/>
    <x v="451"/>
    <x v="604"/>
    <x v="2"/>
    <x v="0"/>
  </r>
  <r>
    <x v="4"/>
    <x v="26"/>
    <x v="547"/>
    <x v="234"/>
    <x v="434"/>
    <x v="354"/>
    <x v="1"/>
    <x v="0"/>
    <x v="1"/>
    <x v="1"/>
    <x v="0"/>
    <x v="197"/>
    <x v="0"/>
    <x v="0"/>
    <x v="0"/>
    <x v="0"/>
    <x v="265"/>
    <x v="760"/>
    <x v="0"/>
    <x v="1"/>
    <x v="0"/>
    <x v="1"/>
    <x v="307"/>
    <x v="0"/>
    <x v="1"/>
    <x v="0"/>
  </r>
  <r>
    <x v="4"/>
    <x v="26"/>
    <x v="851"/>
    <x v="239"/>
    <x v="921"/>
    <x v="361"/>
    <x v="1"/>
    <x v="0"/>
    <x v="75"/>
    <x v="75"/>
    <x v="245"/>
    <x v="275"/>
    <x v="278"/>
    <x v="213"/>
    <x v="0"/>
    <x v="213"/>
    <x v="347"/>
    <x v="567"/>
    <x v="2"/>
    <x v="278"/>
    <x v="0"/>
    <x v="278"/>
    <x v="248"/>
    <x v="333"/>
    <x v="1"/>
    <x v="0"/>
  </r>
  <r>
    <x v="4"/>
    <x v="26"/>
    <x v="792"/>
    <x v="489"/>
    <x v="840"/>
    <x v="514"/>
    <x v="1"/>
    <x v="0"/>
    <x v="27"/>
    <x v="27"/>
    <x v="59"/>
    <x v="230"/>
    <x v="159"/>
    <x v="59"/>
    <x v="0"/>
    <x v="59"/>
    <x v="257"/>
    <x v="338"/>
    <x v="1"/>
    <x v="81"/>
    <x v="0"/>
    <x v="81"/>
    <x v="278"/>
    <x v="212"/>
    <x v="1"/>
    <x v="0"/>
  </r>
  <r>
    <x v="4"/>
    <x v="26"/>
    <x v="701"/>
    <x v="488"/>
    <x v="666"/>
    <x v="642"/>
    <x v="1"/>
    <x v="0"/>
    <x v="86"/>
    <x v="86"/>
    <x v="306"/>
    <x v="233"/>
    <x v="371"/>
    <x v="294"/>
    <x v="0"/>
    <x v="294"/>
    <x v="354"/>
    <x v="529"/>
    <x v="2"/>
    <x v="321"/>
    <x v="0"/>
    <x v="321"/>
    <x v="307"/>
    <x v="407"/>
    <x v="1"/>
    <x v="0"/>
  </r>
  <r>
    <x v="4"/>
    <x v="26"/>
    <x v="962"/>
    <x v="490"/>
    <x v="1037"/>
    <x v="654"/>
    <x v="1"/>
    <x v="0"/>
    <x v="13"/>
    <x v="13"/>
    <x v="0"/>
    <x v="239"/>
    <x v="0"/>
    <x v="36"/>
    <x v="0"/>
    <x v="36"/>
    <x v="205"/>
    <x v="0"/>
    <x v="1"/>
    <x v="26"/>
    <x v="0"/>
    <x v="26"/>
    <x v="264"/>
    <x v="0"/>
    <x v="1"/>
    <x v="0"/>
  </r>
  <r>
    <x v="4"/>
    <x v="26"/>
    <x v="622"/>
    <x v="942"/>
    <x v="514"/>
    <x v="764"/>
    <x v="1"/>
    <x v="0"/>
    <x v="99"/>
    <x v="99"/>
    <x v="388"/>
    <x v="29"/>
    <x v="599"/>
    <x v="349"/>
    <x v="0"/>
    <x v="349"/>
    <x v="465"/>
    <x v="662"/>
    <x v="2"/>
    <x v="356"/>
    <x v="0"/>
    <x v="356"/>
    <x v="511"/>
    <x v="639"/>
    <x v="2"/>
    <x v="0"/>
  </r>
  <r>
    <x v="4"/>
    <x v="26"/>
    <x v="1040"/>
    <x v="1035"/>
    <x v="1244"/>
    <x v="815"/>
    <x v="1"/>
    <x v="0"/>
    <x v="27"/>
    <x v="27"/>
    <x v="112"/>
    <x v="144"/>
    <x v="563"/>
    <x v="19"/>
    <x v="0"/>
    <x v="19"/>
    <x v="387"/>
    <x v="751"/>
    <x v="2"/>
    <x v="91"/>
    <x v="0"/>
    <x v="91"/>
    <x v="358"/>
    <x v="582"/>
    <x v="2"/>
    <x v="0"/>
  </r>
  <r>
    <x v="4"/>
    <x v="26"/>
    <x v="831"/>
    <x v="1049"/>
    <x v="915"/>
    <x v="822"/>
    <x v="1"/>
    <x v="0"/>
    <x v="23"/>
    <x v="23"/>
    <x v="40"/>
    <x v="229"/>
    <x v="127"/>
    <x v="29"/>
    <x v="0"/>
    <x v="29"/>
    <x v="280"/>
    <x v="566"/>
    <x v="2"/>
    <x v="65"/>
    <x v="0"/>
    <x v="65"/>
    <x v="279"/>
    <x v="173"/>
    <x v="1"/>
    <x v="0"/>
  </r>
  <r>
    <x v="4"/>
    <x v="26"/>
    <x v="514"/>
    <x v="1129"/>
    <x v="345"/>
    <x v="875"/>
    <x v="1"/>
    <x v="0"/>
    <x v="13"/>
    <x v="13"/>
    <x v="50"/>
    <x v="172"/>
    <x v="465"/>
    <x v="2"/>
    <x v="0"/>
    <x v="2"/>
    <x v="338"/>
    <x v="758"/>
    <x v="2"/>
    <x v="166"/>
    <x v="0"/>
    <x v="166"/>
    <x v="155"/>
    <x v="54"/>
    <x v="1"/>
    <x v="0"/>
  </r>
  <r>
    <x v="4"/>
    <x v="26"/>
    <x v="475"/>
    <x v="1149"/>
    <x v="279"/>
    <x v="886"/>
    <x v="1"/>
    <x v="0"/>
    <x v="8"/>
    <x v="8"/>
    <x v="8"/>
    <x v="205"/>
    <x v="43"/>
    <x v="5"/>
    <x v="0"/>
    <x v="5"/>
    <x v="265"/>
    <x v="402"/>
    <x v="2"/>
    <x v="11"/>
    <x v="0"/>
    <x v="11"/>
    <x v="306"/>
    <x v="197"/>
    <x v="1"/>
    <x v="1"/>
  </r>
  <r>
    <x v="4"/>
    <x v="26"/>
    <x v="478"/>
    <x v="1176"/>
    <x v="266"/>
    <x v="906"/>
    <x v="1"/>
    <x v="0"/>
    <x v="8"/>
    <x v="8"/>
    <x v="0"/>
    <x v="218"/>
    <x v="0"/>
    <x v="0"/>
    <x v="0"/>
    <x v="0"/>
    <x v="265"/>
    <x v="760"/>
    <x v="0"/>
    <x v="0"/>
    <x v="0"/>
    <x v="0"/>
    <x v="312"/>
    <x v="416"/>
    <x v="0"/>
    <x v="0"/>
  </r>
  <r>
    <x v="4"/>
    <x v="26"/>
    <x v="418"/>
    <x v="1216"/>
    <x v="215"/>
    <x v="920"/>
    <x v="1"/>
    <x v="0"/>
    <x v="27"/>
    <x v="27"/>
    <x v="21"/>
    <x v="267"/>
    <x v="43"/>
    <x v="72"/>
    <x v="0"/>
    <x v="72"/>
    <x v="194"/>
    <x v="36"/>
    <x v="1"/>
    <x v="70"/>
    <x v="0"/>
    <x v="70"/>
    <x v="243"/>
    <x v="65"/>
    <x v="1"/>
    <x v="0"/>
  </r>
  <r>
    <x v="4"/>
    <x v="26"/>
    <x v="342"/>
    <x v="1224"/>
    <x v="47"/>
    <x v="924"/>
    <x v="1"/>
    <x v="0"/>
    <x v="131"/>
    <x v="131"/>
    <x v="427"/>
    <x v="99"/>
    <x v="486"/>
    <x v="467"/>
    <x v="0"/>
    <x v="467"/>
    <x v="68"/>
    <x v="251"/>
    <x v="1"/>
    <x v="423"/>
    <x v="0"/>
    <x v="423"/>
    <x v="492"/>
    <x v="551"/>
    <x v="2"/>
    <x v="0"/>
  </r>
  <r>
    <x v="4"/>
    <x v="26"/>
    <x v="790"/>
    <x v="1262"/>
    <x v="802"/>
    <x v="945"/>
    <x v="1"/>
    <x v="0"/>
    <x v="59"/>
    <x v="59"/>
    <x v="275"/>
    <x v="79"/>
    <x v="587"/>
    <x v="243"/>
    <x v="0"/>
    <x v="243"/>
    <x v="362"/>
    <x v="574"/>
    <x v="2"/>
    <x v="308"/>
    <x v="0"/>
    <x v="308"/>
    <x v="240"/>
    <x v="337"/>
    <x v="1"/>
    <x v="0"/>
  </r>
  <r>
    <x v="4"/>
    <x v="35"/>
    <x v="1088"/>
    <x v="341"/>
    <x v="927"/>
    <x v="34"/>
    <x v="1"/>
    <x v="0"/>
    <x v="42"/>
    <x v="42"/>
    <x v="98"/>
    <x v="254"/>
    <x v="176"/>
    <x v="68"/>
    <x v="0"/>
    <x v="68"/>
    <x v="322"/>
    <x v="654"/>
    <x v="2"/>
    <x v="161"/>
    <x v="0"/>
    <x v="161"/>
    <x v="220"/>
    <x v="160"/>
    <x v="1"/>
    <x v="0"/>
  </r>
  <r>
    <x v="4"/>
    <x v="35"/>
    <x v="231"/>
    <x v="334"/>
    <x v="476"/>
    <x v="70"/>
    <x v="1"/>
    <x v="0"/>
    <x v="27"/>
    <x v="27"/>
    <x v="164"/>
    <x v="79"/>
    <x v="646"/>
    <x v="0"/>
    <x v="0"/>
    <x v="0"/>
    <x v="439"/>
    <x v="760"/>
    <x v="0"/>
    <x v="122"/>
    <x v="0"/>
    <x v="122"/>
    <x v="398"/>
    <x v="640"/>
    <x v="2"/>
    <x v="0"/>
  </r>
  <r>
    <x v="4"/>
    <x v="35"/>
    <x v="248"/>
    <x v="337"/>
    <x v="589"/>
    <x v="130"/>
    <x v="1"/>
    <x v="0"/>
    <x v="27"/>
    <x v="27"/>
    <x v="48"/>
    <x v="239"/>
    <x v="122"/>
    <x v="113"/>
    <x v="0"/>
    <x v="113"/>
    <x v="177"/>
    <x v="62"/>
    <x v="1"/>
    <x v="99"/>
    <x v="0"/>
    <x v="99"/>
    <x v="240"/>
    <x v="119"/>
    <x v="1"/>
    <x v="0"/>
  </r>
  <r>
    <x v="4"/>
    <x v="35"/>
    <x v="243"/>
    <x v="336"/>
    <x v="558"/>
    <x v="180"/>
    <x v="1"/>
    <x v="0"/>
    <x v="8"/>
    <x v="8"/>
    <x v="53"/>
    <x v="143"/>
    <x v="628"/>
    <x v="0"/>
    <x v="0"/>
    <x v="0"/>
    <x v="345"/>
    <x v="760"/>
    <x v="0"/>
    <x v="81"/>
    <x v="0"/>
    <x v="81"/>
    <x v="271"/>
    <x v="180"/>
    <x v="1"/>
    <x v="0"/>
  </r>
  <r>
    <x v="4"/>
    <x v="35"/>
    <x v="544"/>
    <x v="335"/>
    <x v="484"/>
    <x v="265"/>
    <x v="1"/>
    <x v="0"/>
    <x v="27"/>
    <x v="27"/>
    <x v="0"/>
    <x v="288"/>
    <x v="0"/>
    <x v="110"/>
    <x v="0"/>
    <x v="110"/>
    <x v="128"/>
    <x v="0"/>
    <x v="1"/>
    <x v="145"/>
    <x v="0"/>
    <x v="145"/>
    <x v="133"/>
    <x v="0"/>
    <x v="1"/>
    <x v="0"/>
  </r>
  <r>
    <x v="4"/>
    <x v="35"/>
    <x v="845"/>
    <x v="340"/>
    <x v="923"/>
    <x v="310"/>
    <x v="1"/>
    <x v="0"/>
    <x v="23"/>
    <x v="23"/>
    <x v="64"/>
    <x v="199"/>
    <x v="253"/>
    <x v="63"/>
    <x v="0"/>
    <x v="63"/>
    <x v="263"/>
    <x v="376"/>
    <x v="1"/>
    <x v="93"/>
    <x v="0"/>
    <x v="93"/>
    <x v="269"/>
    <x v="200"/>
    <x v="1"/>
    <x v="0"/>
  </r>
  <r>
    <x v="4"/>
    <x v="35"/>
    <x v="668"/>
    <x v="338"/>
    <x v="615"/>
    <x v="334"/>
    <x v="1"/>
    <x v="0"/>
    <x v="16"/>
    <x v="16"/>
    <x v="95"/>
    <x v="129"/>
    <x v="626"/>
    <x v="91"/>
    <x v="0"/>
    <x v="91"/>
    <x v="263"/>
    <x v="385"/>
    <x v="1"/>
    <x v="59"/>
    <x v="0"/>
    <x v="59"/>
    <x v="366"/>
    <x v="649"/>
    <x v="2"/>
    <x v="0"/>
  </r>
  <r>
    <x v="4"/>
    <x v="35"/>
    <x v="670"/>
    <x v="339"/>
    <x v="622"/>
    <x v="365"/>
    <x v="1"/>
    <x v="0"/>
    <x v="53"/>
    <x v="53"/>
    <x v="334"/>
    <x v="20"/>
    <x v="659"/>
    <x v="132"/>
    <x v="0"/>
    <x v="132"/>
    <x v="481"/>
    <x v="746"/>
    <x v="2"/>
    <x v="202"/>
    <x v="0"/>
    <x v="202"/>
    <x v="518"/>
    <x v="727"/>
    <x v="2"/>
    <x v="0"/>
  </r>
  <r>
    <x v="4"/>
    <x v="35"/>
    <x v="292"/>
    <x v="331"/>
    <x v="121"/>
    <x v="373"/>
    <x v="1"/>
    <x v="0"/>
    <x v="7"/>
    <x v="7"/>
    <x v="29"/>
    <x v="171"/>
    <x v="488"/>
    <x v="23"/>
    <x v="0"/>
    <x v="23"/>
    <x v="269"/>
    <x v="486"/>
    <x v="2"/>
    <x v="25"/>
    <x v="0"/>
    <x v="25"/>
    <x v="312"/>
    <x v="416"/>
    <x v="2"/>
    <x v="0"/>
  </r>
  <r>
    <x v="4"/>
    <x v="35"/>
    <x v="368"/>
    <x v="332"/>
    <x v="180"/>
    <x v="373"/>
    <x v="0"/>
    <x v="0"/>
    <x v="0"/>
    <x v="0"/>
    <x v="31"/>
    <x v="131"/>
    <x v="673"/>
    <x v="0"/>
    <x v="0"/>
    <x v="0"/>
    <x v="321"/>
    <x v="760"/>
    <x v="0"/>
    <x v="64"/>
    <x v="0"/>
    <x v="64"/>
    <x v="268"/>
    <x v="128"/>
    <x v="1"/>
    <x v="1"/>
  </r>
  <r>
    <x v="4"/>
    <x v="35"/>
    <x v="426"/>
    <x v="333"/>
    <x v="235"/>
    <x v="386"/>
    <x v="1"/>
    <x v="0"/>
    <x v="8"/>
    <x v="8"/>
    <x v="120"/>
    <x v="72"/>
    <x v="671"/>
    <x v="41"/>
    <x v="0"/>
    <x v="41"/>
    <x v="385"/>
    <x v="734"/>
    <x v="2"/>
    <x v="26"/>
    <x v="0"/>
    <x v="26"/>
    <x v="427"/>
    <x v="759"/>
    <x v="2"/>
    <x v="1"/>
  </r>
  <r>
    <x v="4"/>
    <x v="35"/>
    <x v="1062"/>
    <x v="534"/>
    <x v="1311"/>
    <x v="515"/>
    <x v="1"/>
    <x v="0"/>
    <x v="42"/>
    <x v="42"/>
    <x v="266"/>
    <x v="43"/>
    <x v="656"/>
    <x v="56"/>
    <x v="0"/>
    <x v="56"/>
    <x v="461"/>
    <x v="754"/>
    <x v="2"/>
    <x v="125"/>
    <x v="0"/>
    <x v="125"/>
    <x v="488"/>
    <x v="741"/>
    <x v="2"/>
    <x v="0"/>
  </r>
  <r>
    <x v="4"/>
    <x v="35"/>
    <x v="948"/>
    <x v="532"/>
    <x v="1115"/>
    <x v="548"/>
    <x v="1"/>
    <x v="0"/>
    <x v="7"/>
    <x v="7"/>
    <x v="0"/>
    <x v="214"/>
    <x v="0"/>
    <x v="26"/>
    <x v="0"/>
    <x v="26"/>
    <x v="217"/>
    <x v="0"/>
    <x v="1"/>
    <x v="25"/>
    <x v="0"/>
    <x v="25"/>
    <x v="268"/>
    <x v="0"/>
    <x v="1"/>
    <x v="1"/>
  </r>
  <r>
    <x v="4"/>
    <x v="35"/>
    <x v="759"/>
    <x v="531"/>
    <x v="780"/>
    <x v="558"/>
    <x v="1"/>
    <x v="0"/>
    <x v="27"/>
    <x v="27"/>
    <x v="210"/>
    <x v="56"/>
    <x v="664"/>
    <x v="78"/>
    <x v="0"/>
    <x v="78"/>
    <x v="434"/>
    <x v="737"/>
    <x v="2"/>
    <x v="111"/>
    <x v="0"/>
    <x v="111"/>
    <x v="456"/>
    <x v="723"/>
    <x v="2"/>
    <x v="0"/>
  </r>
  <r>
    <x v="4"/>
    <x v="35"/>
    <x v="483"/>
    <x v="529"/>
    <x v="329"/>
    <x v="560"/>
    <x v="1"/>
    <x v="0"/>
    <x v="13"/>
    <x v="13"/>
    <x v="46"/>
    <x v="179"/>
    <x v="385"/>
    <x v="92"/>
    <x v="0"/>
    <x v="92"/>
    <x v="193"/>
    <x v="78"/>
    <x v="1"/>
    <x v="31"/>
    <x v="0"/>
    <x v="31"/>
    <x v="330"/>
    <x v="553"/>
    <x v="2"/>
    <x v="0"/>
  </r>
  <r>
    <x v="4"/>
    <x v="35"/>
    <x v="303"/>
    <x v="528"/>
    <x v="71"/>
    <x v="582"/>
    <x v="1"/>
    <x v="0"/>
    <x v="42"/>
    <x v="42"/>
    <x v="175"/>
    <x v="128"/>
    <x v="565"/>
    <x v="172"/>
    <x v="0"/>
    <x v="172"/>
    <x v="276"/>
    <x v="432"/>
    <x v="2"/>
    <x v="146"/>
    <x v="0"/>
    <x v="146"/>
    <x v="385"/>
    <x v="597"/>
    <x v="2"/>
    <x v="0"/>
  </r>
  <r>
    <x v="4"/>
    <x v="35"/>
    <x v="503"/>
    <x v="530"/>
    <x v="396"/>
    <x v="585"/>
    <x v="1"/>
    <x v="0"/>
    <x v="42"/>
    <x v="42"/>
    <x v="150"/>
    <x v="169"/>
    <x v="457"/>
    <x v="95"/>
    <x v="0"/>
    <x v="95"/>
    <x v="363"/>
    <x v="684"/>
    <x v="2"/>
    <x v="198"/>
    <x v="0"/>
    <x v="198"/>
    <x v="234"/>
    <x v="243"/>
    <x v="1"/>
    <x v="1"/>
  </r>
  <r>
    <x v="4"/>
    <x v="35"/>
    <x v="1064"/>
    <x v="533"/>
    <x v="1303"/>
    <x v="671"/>
    <x v="1"/>
    <x v="0"/>
    <x v="8"/>
    <x v="8"/>
    <x v="10"/>
    <x v="200"/>
    <x v="76"/>
    <x v="88"/>
    <x v="0"/>
    <x v="88"/>
    <x v="154"/>
    <x v="6"/>
    <x v="1"/>
    <x v="25"/>
    <x v="0"/>
    <x v="25"/>
    <x v="284"/>
    <x v="73"/>
    <x v="1"/>
    <x v="0"/>
  </r>
  <r>
    <x v="4"/>
    <x v="35"/>
    <x v="1065"/>
    <x v="872"/>
    <x v="1310"/>
    <x v="720"/>
    <x v="1"/>
    <x v="0"/>
    <x v="36"/>
    <x v="36"/>
    <x v="158"/>
    <x v="116"/>
    <x v="593"/>
    <x v="64"/>
    <x v="0"/>
    <x v="64"/>
    <x v="400"/>
    <x v="726"/>
    <x v="2"/>
    <x v="124"/>
    <x v="0"/>
    <x v="124"/>
    <x v="384"/>
    <x v="615"/>
    <x v="2"/>
    <x v="0"/>
  </r>
  <r>
    <x v="4"/>
    <x v="35"/>
    <x v="970"/>
    <x v="926"/>
    <x v="1186"/>
    <x v="755"/>
    <x v="1"/>
    <x v="0"/>
    <x v="42"/>
    <x v="42"/>
    <x v="195"/>
    <x v="95"/>
    <x v="601"/>
    <x v="61"/>
    <x v="0"/>
    <x v="61"/>
    <x v="432"/>
    <x v="742"/>
    <x v="2"/>
    <x v="176"/>
    <x v="0"/>
    <x v="176"/>
    <x v="382"/>
    <x v="557"/>
    <x v="2"/>
    <x v="0"/>
  </r>
  <r>
    <x v="4"/>
    <x v="35"/>
    <x v="1053"/>
    <x v="927"/>
    <x v="1292"/>
    <x v="756"/>
    <x v="0"/>
    <x v="0"/>
    <x v="0"/>
    <x v="0"/>
    <x v="0"/>
    <x v="176"/>
    <x v="673"/>
    <x v="0"/>
    <x v="0"/>
    <x v="0"/>
    <x v="265"/>
    <x v="760"/>
    <x v="0"/>
    <x v="36"/>
    <x v="0"/>
    <x v="36"/>
    <x v="255"/>
    <x v="0"/>
    <x v="1"/>
    <x v="0"/>
  </r>
  <r>
    <x v="4"/>
    <x v="35"/>
    <x v="509"/>
    <x v="932"/>
    <x v="348"/>
    <x v="759"/>
    <x v="1"/>
    <x v="0"/>
    <x v="51"/>
    <x v="51"/>
    <x v="228"/>
    <x v="111"/>
    <x v="566"/>
    <x v="123"/>
    <x v="0"/>
    <x v="123"/>
    <x v="426"/>
    <x v="715"/>
    <x v="2"/>
    <x v="195"/>
    <x v="0"/>
    <x v="195"/>
    <x v="395"/>
    <x v="564"/>
    <x v="2"/>
    <x v="0"/>
  </r>
  <r>
    <x v="4"/>
    <x v="35"/>
    <x v="886"/>
    <x v="981"/>
    <x v="938"/>
    <x v="785"/>
    <x v="0"/>
    <x v="0"/>
    <x v="0"/>
    <x v="0"/>
    <x v="7"/>
    <x v="162"/>
    <x v="673"/>
    <x v="72"/>
    <x v="0"/>
    <x v="72"/>
    <x v="170"/>
    <x v="3"/>
    <x v="1"/>
    <x v="0"/>
    <x v="0"/>
    <x v="0"/>
    <x v="325"/>
    <x v="416"/>
    <x v="0"/>
    <x v="0"/>
  </r>
  <r>
    <x v="4"/>
    <x v="35"/>
    <x v="438"/>
    <x v="1043"/>
    <x v="232"/>
    <x v="819"/>
    <x v="1"/>
    <x v="0"/>
    <x v="8"/>
    <x v="8"/>
    <x v="0"/>
    <x v="218"/>
    <x v="0"/>
    <x v="26"/>
    <x v="0"/>
    <x v="26"/>
    <x v="217"/>
    <x v="0"/>
    <x v="1"/>
    <x v="61"/>
    <x v="0"/>
    <x v="61"/>
    <x v="223"/>
    <x v="0"/>
    <x v="1"/>
    <x v="0"/>
  </r>
  <r>
    <x v="4"/>
    <x v="35"/>
    <x v="991"/>
    <x v="1077"/>
    <x v="1045"/>
    <x v="839"/>
    <x v="1"/>
    <x v="0"/>
    <x v="1"/>
    <x v="1"/>
    <x v="48"/>
    <x v="131"/>
    <x v="669"/>
    <x v="19"/>
    <x v="0"/>
    <x v="19"/>
    <x v="311"/>
    <x v="703"/>
    <x v="2"/>
    <x v="0"/>
    <x v="0"/>
    <x v="0"/>
    <x v="383"/>
    <x v="416"/>
    <x v="0"/>
    <x v="0"/>
  </r>
  <r>
    <x v="4"/>
    <x v="35"/>
    <x v="440"/>
    <x v="1084"/>
    <x v="237"/>
    <x v="846"/>
    <x v="1"/>
    <x v="0"/>
    <x v="1"/>
    <x v="1"/>
    <x v="6"/>
    <x v="190"/>
    <x v="76"/>
    <x v="1"/>
    <x v="0"/>
    <x v="1"/>
    <x v="269"/>
    <x v="688"/>
    <x v="2"/>
    <x v="0"/>
    <x v="0"/>
    <x v="0"/>
    <x v="322"/>
    <x v="416"/>
    <x v="0"/>
    <x v="1"/>
  </r>
  <r>
    <x v="4"/>
    <x v="35"/>
    <x v="1057"/>
    <x v="1099"/>
    <x v="1296"/>
    <x v="857"/>
    <x v="1"/>
    <x v="0"/>
    <x v="8"/>
    <x v="8"/>
    <x v="0"/>
    <x v="218"/>
    <x v="0"/>
    <x v="0"/>
    <x v="0"/>
    <x v="0"/>
    <x v="265"/>
    <x v="760"/>
    <x v="0"/>
    <x v="32"/>
    <x v="0"/>
    <x v="32"/>
    <x v="259"/>
    <x v="0"/>
    <x v="1"/>
    <x v="0"/>
  </r>
  <r>
    <x v="4"/>
    <x v="35"/>
    <x v="441"/>
    <x v="1145"/>
    <x v="244"/>
    <x v="884"/>
    <x v="1"/>
    <x v="0"/>
    <x v="7"/>
    <x v="7"/>
    <x v="31"/>
    <x v="169"/>
    <x v="525"/>
    <x v="0"/>
    <x v="0"/>
    <x v="0"/>
    <x v="321"/>
    <x v="760"/>
    <x v="0"/>
    <x v="0"/>
    <x v="0"/>
    <x v="0"/>
    <x v="366"/>
    <x v="416"/>
    <x v="0"/>
    <x v="0"/>
  </r>
  <r>
    <x v="4"/>
    <x v="35"/>
    <x v="999"/>
    <x v="1148"/>
    <x v="1157"/>
    <x v="886"/>
    <x v="1"/>
    <x v="0"/>
    <x v="1"/>
    <x v="1"/>
    <x v="9"/>
    <x v="185"/>
    <x v="143"/>
    <x v="25"/>
    <x v="0"/>
    <x v="25"/>
    <x v="231"/>
    <x v="29"/>
    <x v="1"/>
    <x v="0"/>
    <x v="0"/>
    <x v="0"/>
    <x v="329"/>
    <x v="416"/>
    <x v="0"/>
    <x v="1"/>
  </r>
  <r>
    <x v="4"/>
    <x v="35"/>
    <x v="338"/>
    <x v="1157"/>
    <x v="44"/>
    <x v="892"/>
    <x v="1"/>
    <x v="0"/>
    <x v="27"/>
    <x v="27"/>
    <x v="231"/>
    <x v="45"/>
    <x v="667"/>
    <x v="160"/>
    <x v="0"/>
    <x v="160"/>
    <x v="395"/>
    <x v="663"/>
    <x v="2"/>
    <x v="40"/>
    <x v="0"/>
    <x v="40"/>
    <x v="496"/>
    <x v="772"/>
    <x v="2"/>
    <x v="0"/>
  </r>
  <r>
    <x v="4"/>
    <x v="35"/>
    <x v="887"/>
    <x v="1161"/>
    <x v="998"/>
    <x v="894"/>
    <x v="1"/>
    <x v="0"/>
    <x v="8"/>
    <x v="8"/>
    <x v="27"/>
    <x v="180"/>
    <x v="365"/>
    <x v="31"/>
    <x v="0"/>
    <x v="31"/>
    <x v="254"/>
    <x v="254"/>
    <x v="1"/>
    <x v="77"/>
    <x v="0"/>
    <x v="77"/>
    <x v="241"/>
    <x v="74"/>
    <x v="1"/>
    <x v="0"/>
  </r>
  <r>
    <x v="4"/>
    <x v="35"/>
    <x v="1068"/>
    <x v="1164"/>
    <x v="1305"/>
    <x v="897"/>
    <x v="1"/>
    <x v="0"/>
    <x v="19"/>
    <x v="19"/>
    <x v="96"/>
    <x v="134"/>
    <x v="609"/>
    <x v="184"/>
    <x v="0"/>
    <x v="184"/>
    <x v="126"/>
    <x v="66"/>
    <x v="1"/>
    <x v="78"/>
    <x v="0"/>
    <x v="78"/>
    <x v="341"/>
    <x v="535"/>
    <x v="2"/>
    <x v="0"/>
  </r>
  <r>
    <x v="4"/>
    <x v="35"/>
    <x v="653"/>
    <x v="1173"/>
    <x v="581"/>
    <x v="904"/>
    <x v="0"/>
    <x v="0"/>
    <x v="0"/>
    <x v="0"/>
    <x v="0"/>
    <x v="176"/>
    <x v="673"/>
    <x v="0"/>
    <x v="0"/>
    <x v="0"/>
    <x v="265"/>
    <x v="760"/>
    <x v="0"/>
    <x v="20"/>
    <x v="0"/>
    <x v="20"/>
    <x v="278"/>
    <x v="0"/>
    <x v="1"/>
    <x v="0"/>
  </r>
  <r>
    <x v="4"/>
    <x v="35"/>
    <x v="443"/>
    <x v="1186"/>
    <x v="230"/>
    <x v="909"/>
    <x v="0"/>
    <x v="0"/>
    <x v="0"/>
    <x v="0"/>
    <x v="0"/>
    <x v="176"/>
    <x v="673"/>
    <x v="0"/>
    <x v="0"/>
    <x v="0"/>
    <x v="265"/>
    <x v="760"/>
    <x v="0"/>
    <x v="0"/>
    <x v="0"/>
    <x v="0"/>
    <x v="312"/>
    <x v="416"/>
    <x v="0"/>
    <x v="0"/>
  </r>
  <r>
    <x v="4"/>
    <x v="35"/>
    <x v="1004"/>
    <x v="1214"/>
    <x v="1065"/>
    <x v="920"/>
    <x v="1"/>
    <x v="0"/>
    <x v="8"/>
    <x v="8"/>
    <x v="19"/>
    <x v="190"/>
    <x v="196"/>
    <x v="20"/>
    <x v="0"/>
    <x v="20"/>
    <x v="258"/>
    <x v="268"/>
    <x v="1"/>
    <x v="27"/>
    <x v="0"/>
    <x v="27"/>
    <x v="296"/>
    <x v="191"/>
    <x v="1"/>
    <x v="0"/>
  </r>
  <r>
    <x v="4"/>
    <x v="35"/>
    <x v="741"/>
    <x v="1239"/>
    <x v="746"/>
    <x v="933"/>
    <x v="1"/>
    <x v="0"/>
    <x v="23"/>
    <x v="23"/>
    <x v="73"/>
    <x v="187"/>
    <x v="361"/>
    <x v="83"/>
    <x v="0"/>
    <x v="83"/>
    <x v="244"/>
    <x v="258"/>
    <x v="1"/>
    <x v="47"/>
    <x v="0"/>
    <x v="47"/>
    <x v="352"/>
    <x v="628"/>
    <x v="2"/>
    <x v="0"/>
  </r>
  <r>
    <x v="4"/>
    <x v="35"/>
    <x v="789"/>
    <x v="1253"/>
    <x v="785"/>
    <x v="941"/>
    <x v="1"/>
    <x v="0"/>
    <x v="19"/>
    <x v="19"/>
    <x v="188"/>
    <x v="57"/>
    <x v="670"/>
    <x v="101"/>
    <x v="0"/>
    <x v="101"/>
    <x v="403"/>
    <x v="710"/>
    <x v="2"/>
    <x v="26"/>
    <x v="0"/>
    <x v="26"/>
    <x v="475"/>
    <x v="773"/>
    <x v="2"/>
    <x v="0"/>
  </r>
  <r>
    <x v="4"/>
    <x v="35"/>
    <x v="1058"/>
    <x v="1287"/>
    <x v="1298"/>
    <x v="959"/>
    <x v="1"/>
    <x v="0"/>
    <x v="13"/>
    <x v="13"/>
    <x v="22"/>
    <x v="204"/>
    <x v="125"/>
    <x v="49"/>
    <x v="0"/>
    <x v="49"/>
    <x v="222"/>
    <x v="80"/>
    <x v="1"/>
    <x v="8"/>
    <x v="0"/>
    <x v="8"/>
    <x v="341"/>
    <x v="728"/>
    <x v="2"/>
    <x v="0"/>
  </r>
  <r>
    <x v="4"/>
    <x v="49"/>
    <x v="4"/>
    <x v="428"/>
    <x v="65"/>
    <x v="16"/>
    <x v="1"/>
    <x v="0"/>
    <x v="138"/>
    <x v="138"/>
    <x v="448"/>
    <x v="54"/>
    <x v="528"/>
    <x v="466"/>
    <x v="0"/>
    <x v="466"/>
    <x v="402"/>
    <x v="480"/>
    <x v="2"/>
    <x v="457"/>
    <x v="0"/>
    <x v="457"/>
    <x v="471"/>
    <x v="501"/>
    <x v="2"/>
    <x v="0"/>
  </r>
  <r>
    <x v="4"/>
    <x v="49"/>
    <x v="260"/>
    <x v="432"/>
    <x v="762"/>
    <x v="91"/>
    <x v="1"/>
    <x v="0"/>
    <x v="31"/>
    <x v="31"/>
    <x v="0"/>
    <x v="294"/>
    <x v="0"/>
    <x v="0"/>
    <x v="0"/>
    <x v="0"/>
    <x v="265"/>
    <x v="760"/>
    <x v="0"/>
    <x v="100"/>
    <x v="0"/>
    <x v="100"/>
    <x v="176"/>
    <x v="0"/>
    <x v="1"/>
    <x v="0"/>
  </r>
  <r>
    <x v="4"/>
    <x v="49"/>
    <x v="1145"/>
    <x v="436"/>
    <x v="1237"/>
    <x v="147"/>
    <x v="1"/>
    <x v="0"/>
    <x v="36"/>
    <x v="36"/>
    <x v="59"/>
    <x v="267"/>
    <x v="96"/>
    <x v="95"/>
    <x v="0"/>
    <x v="95"/>
    <x v="205"/>
    <x v="105"/>
    <x v="1"/>
    <x v="81"/>
    <x v="0"/>
    <x v="81"/>
    <x v="278"/>
    <x v="212"/>
    <x v="1"/>
    <x v="0"/>
  </r>
  <r>
    <x v="4"/>
    <x v="49"/>
    <x v="354"/>
    <x v="429"/>
    <x v="207"/>
    <x v="216"/>
    <x v="1"/>
    <x v="0"/>
    <x v="34"/>
    <x v="34"/>
    <x v="39"/>
    <x v="276"/>
    <x v="69"/>
    <x v="36"/>
    <x v="0"/>
    <x v="36"/>
    <x v="265"/>
    <x v="402"/>
    <x v="2"/>
    <x v="131"/>
    <x v="0"/>
    <x v="131"/>
    <x v="193"/>
    <x v="58"/>
    <x v="1"/>
    <x v="0"/>
  </r>
  <r>
    <x v="4"/>
    <x v="49"/>
    <x v="917"/>
    <x v="435"/>
    <x v="1120"/>
    <x v="357"/>
    <x v="1"/>
    <x v="0"/>
    <x v="44"/>
    <x v="44"/>
    <x v="154"/>
    <x v="186"/>
    <x v="392"/>
    <x v="120"/>
    <x v="0"/>
    <x v="120"/>
    <x v="342"/>
    <x v="635"/>
    <x v="2"/>
    <x v="152"/>
    <x v="0"/>
    <x v="152"/>
    <x v="343"/>
    <x v="484"/>
    <x v="2"/>
    <x v="0"/>
  </r>
  <r>
    <x v="4"/>
    <x v="49"/>
    <x v="548"/>
    <x v="431"/>
    <x v="505"/>
    <x v="369"/>
    <x v="0"/>
    <x v="0"/>
    <x v="0"/>
    <x v="0"/>
    <x v="0"/>
    <x v="176"/>
    <x v="673"/>
    <x v="0"/>
    <x v="0"/>
    <x v="0"/>
    <x v="265"/>
    <x v="760"/>
    <x v="0"/>
    <x v="0"/>
    <x v="0"/>
    <x v="0"/>
    <x v="312"/>
    <x v="416"/>
    <x v="0"/>
    <x v="0"/>
  </r>
  <r>
    <x v="4"/>
    <x v="49"/>
    <x v="754"/>
    <x v="433"/>
    <x v="782"/>
    <x v="383"/>
    <x v="1"/>
    <x v="0"/>
    <x v="56"/>
    <x v="56"/>
    <x v="91"/>
    <x v="338"/>
    <x v="75"/>
    <x v="169"/>
    <x v="0"/>
    <x v="169"/>
    <x v="138"/>
    <x v="76"/>
    <x v="1"/>
    <x v="271"/>
    <x v="0"/>
    <x v="271"/>
    <x v="82"/>
    <x v="42"/>
    <x v="1"/>
    <x v="0"/>
  </r>
  <r>
    <x v="4"/>
    <x v="49"/>
    <x v="428"/>
    <x v="430"/>
    <x v="249"/>
    <x v="426"/>
    <x v="1"/>
    <x v="0"/>
    <x v="41"/>
    <x v="41"/>
    <x v="79"/>
    <x v="270"/>
    <x v="123"/>
    <x v="128"/>
    <x v="0"/>
    <x v="128"/>
    <x v="188"/>
    <x v="109"/>
    <x v="1"/>
    <x v="135"/>
    <x v="0"/>
    <x v="135"/>
    <x v="233"/>
    <x v="151"/>
    <x v="1"/>
    <x v="0"/>
  </r>
  <r>
    <x v="4"/>
    <x v="49"/>
    <x v="931"/>
    <x v="434"/>
    <x v="1026"/>
    <x v="429"/>
    <x v="1"/>
    <x v="0"/>
    <x v="42"/>
    <x v="42"/>
    <x v="48"/>
    <x v="301"/>
    <x v="59"/>
    <x v="142"/>
    <x v="0"/>
    <x v="142"/>
    <x v="130"/>
    <x v="35"/>
    <x v="1"/>
    <x v="144"/>
    <x v="0"/>
    <x v="144"/>
    <x v="183"/>
    <x v="65"/>
    <x v="1"/>
    <x v="0"/>
  </r>
  <r>
    <x v="4"/>
    <x v="49"/>
    <x v="379"/>
    <x v="574"/>
    <x v="163"/>
    <x v="478"/>
    <x v="1"/>
    <x v="0"/>
    <x v="10"/>
    <x v="10"/>
    <x v="0"/>
    <x v="230"/>
    <x v="0"/>
    <x v="36"/>
    <x v="0"/>
    <x v="36"/>
    <x v="205"/>
    <x v="0"/>
    <x v="1"/>
    <x v="36"/>
    <x v="0"/>
    <x v="36"/>
    <x v="255"/>
    <x v="0"/>
    <x v="1"/>
    <x v="0"/>
  </r>
  <r>
    <x v="4"/>
    <x v="49"/>
    <x v="863"/>
    <x v="577"/>
    <x v="920"/>
    <x v="530"/>
    <x v="1"/>
    <x v="0"/>
    <x v="104"/>
    <x v="104"/>
    <x v="251"/>
    <x v="396"/>
    <x v="110"/>
    <x v="398"/>
    <x v="0"/>
    <x v="398"/>
    <x v="28"/>
    <x v="54"/>
    <x v="1"/>
    <x v="384"/>
    <x v="0"/>
    <x v="384"/>
    <x v="63"/>
    <x v="120"/>
    <x v="1"/>
    <x v="0"/>
  </r>
  <r>
    <x v="4"/>
    <x v="49"/>
    <x v="304"/>
    <x v="573"/>
    <x v="11"/>
    <x v="594"/>
    <x v="1"/>
    <x v="0"/>
    <x v="56"/>
    <x v="56"/>
    <x v="125"/>
    <x v="307"/>
    <x v="136"/>
    <x v="114"/>
    <x v="0"/>
    <x v="114"/>
    <x v="311"/>
    <x v="566"/>
    <x v="2"/>
    <x v="254"/>
    <x v="0"/>
    <x v="254"/>
    <x v="114"/>
    <x v="104"/>
    <x v="1"/>
    <x v="0"/>
  </r>
  <r>
    <x v="4"/>
    <x v="49"/>
    <x v="815"/>
    <x v="576"/>
    <x v="877"/>
    <x v="610"/>
    <x v="1"/>
    <x v="0"/>
    <x v="58"/>
    <x v="58"/>
    <x v="115"/>
    <x v="321"/>
    <x v="99"/>
    <x v="124"/>
    <x v="0"/>
    <x v="124"/>
    <x v="257"/>
    <x v="366"/>
    <x v="1"/>
    <x v="316"/>
    <x v="0"/>
    <x v="316"/>
    <x v="68"/>
    <x v="47"/>
    <x v="1"/>
    <x v="0"/>
  </r>
  <r>
    <x v="4"/>
    <x v="49"/>
    <x v="565"/>
    <x v="575"/>
    <x v="435"/>
    <x v="634"/>
    <x v="1"/>
    <x v="0"/>
    <x v="10"/>
    <x v="10"/>
    <x v="39"/>
    <x v="176"/>
    <x v="420"/>
    <x v="78"/>
    <x v="0"/>
    <x v="78"/>
    <x v="205"/>
    <x v="84"/>
    <x v="1"/>
    <x v="0"/>
    <x v="0"/>
    <x v="0"/>
    <x v="375"/>
    <x v="416"/>
    <x v="0"/>
    <x v="1"/>
  </r>
  <r>
    <x v="4"/>
    <x v="49"/>
    <x v="967"/>
    <x v="873"/>
    <x v="1206"/>
    <x v="721"/>
    <x v="1"/>
    <x v="0"/>
    <x v="70"/>
    <x v="70"/>
    <x v="97"/>
    <x v="374"/>
    <x v="49"/>
    <x v="72"/>
    <x v="0"/>
    <x v="72"/>
    <x v="311"/>
    <x v="615"/>
    <x v="2"/>
    <x v="250"/>
    <x v="0"/>
    <x v="250"/>
    <x v="98"/>
    <x v="62"/>
    <x v="1"/>
    <x v="0"/>
  </r>
  <r>
    <x v="4"/>
    <x v="49"/>
    <x v="621"/>
    <x v="936"/>
    <x v="565"/>
    <x v="761"/>
    <x v="0"/>
    <x v="0"/>
    <x v="0"/>
    <x v="0"/>
    <x v="0"/>
    <x v="176"/>
    <x v="673"/>
    <x v="0"/>
    <x v="0"/>
    <x v="0"/>
    <x v="265"/>
    <x v="760"/>
    <x v="0"/>
    <x v="44"/>
    <x v="0"/>
    <x v="44"/>
    <x v="243"/>
    <x v="0"/>
    <x v="1"/>
    <x v="0"/>
  </r>
  <r>
    <x v="4"/>
    <x v="49"/>
    <x v="321"/>
    <x v="1045"/>
    <x v="46"/>
    <x v="820"/>
    <x v="1"/>
    <x v="0"/>
    <x v="42"/>
    <x v="42"/>
    <x v="52"/>
    <x v="299"/>
    <x v="64"/>
    <x v="50"/>
    <x v="0"/>
    <x v="50"/>
    <x v="265"/>
    <x v="402"/>
    <x v="2"/>
    <x v="154"/>
    <x v="0"/>
    <x v="154"/>
    <x v="171"/>
    <x v="65"/>
    <x v="1"/>
    <x v="0"/>
  </r>
  <r>
    <x v="4"/>
    <x v="49"/>
    <x v="993"/>
    <x v="1086"/>
    <x v="1098"/>
    <x v="846"/>
    <x v="1"/>
    <x v="0"/>
    <x v="56"/>
    <x v="56"/>
    <x v="131"/>
    <x v="301"/>
    <x v="148"/>
    <x v="239"/>
    <x v="0"/>
    <x v="239"/>
    <x v="108"/>
    <x v="84"/>
    <x v="1"/>
    <x v="215"/>
    <x v="0"/>
    <x v="215"/>
    <x v="183"/>
    <x v="156"/>
    <x v="1"/>
    <x v="0"/>
  </r>
  <r>
    <x v="4"/>
    <x v="49"/>
    <x v="1044"/>
    <x v="1240"/>
    <x v="1268"/>
    <x v="934"/>
    <x v="1"/>
    <x v="0"/>
    <x v="64"/>
    <x v="64"/>
    <x v="104"/>
    <x v="350"/>
    <x v="73"/>
    <x v="211"/>
    <x v="0"/>
    <x v="211"/>
    <x v="108"/>
    <x v="56"/>
    <x v="1"/>
    <x v="236"/>
    <x v="0"/>
    <x v="236"/>
    <x v="114"/>
    <x v="79"/>
    <x v="1"/>
    <x v="0"/>
  </r>
  <r>
    <x v="4"/>
    <x v="49"/>
    <x v="515"/>
    <x v="1264"/>
    <x v="368"/>
    <x v="946"/>
    <x v="1"/>
    <x v="0"/>
    <x v="34"/>
    <x v="34"/>
    <x v="59"/>
    <x v="258"/>
    <x v="105"/>
    <x v="114"/>
    <x v="0"/>
    <x v="114"/>
    <x v="184"/>
    <x v="84"/>
    <x v="1"/>
    <x v="107"/>
    <x v="0"/>
    <x v="107"/>
    <x v="243"/>
    <x v="135"/>
    <x v="1"/>
    <x v="0"/>
  </r>
  <r>
    <x v="4"/>
    <x v="50"/>
    <x v="1136"/>
    <x v="440"/>
    <x v="1044"/>
    <x v="107"/>
    <x v="1"/>
    <x v="0"/>
    <x v="10"/>
    <x v="10"/>
    <x v="39"/>
    <x v="176"/>
    <x v="420"/>
    <x v="0"/>
    <x v="0"/>
    <x v="0"/>
    <x v="331"/>
    <x v="760"/>
    <x v="0"/>
    <x v="90"/>
    <x v="0"/>
    <x v="90"/>
    <x v="243"/>
    <x v="107"/>
    <x v="1"/>
    <x v="0"/>
  </r>
  <r>
    <x v="4"/>
    <x v="50"/>
    <x v="1141"/>
    <x v="441"/>
    <x v="1069"/>
    <x v="140"/>
    <x v="1"/>
    <x v="0"/>
    <x v="1"/>
    <x v="1"/>
    <x v="0"/>
    <x v="197"/>
    <x v="0"/>
    <x v="19"/>
    <x v="0"/>
    <x v="19"/>
    <x v="226"/>
    <x v="0"/>
    <x v="1"/>
    <x v="36"/>
    <x v="0"/>
    <x v="36"/>
    <x v="255"/>
    <x v="0"/>
    <x v="1"/>
    <x v="1"/>
  </r>
  <r>
    <x v="4"/>
    <x v="50"/>
    <x v="1170"/>
    <x v="442"/>
    <x v="1245"/>
    <x v="152"/>
    <x v="1"/>
    <x v="0"/>
    <x v="15"/>
    <x v="15"/>
    <x v="0"/>
    <x v="249"/>
    <x v="0"/>
    <x v="0"/>
    <x v="0"/>
    <x v="0"/>
    <x v="265"/>
    <x v="760"/>
    <x v="0"/>
    <x v="55"/>
    <x v="0"/>
    <x v="55"/>
    <x v="231"/>
    <x v="0"/>
    <x v="1"/>
    <x v="0"/>
  </r>
  <r>
    <x v="4"/>
    <x v="50"/>
    <x v="447"/>
    <x v="437"/>
    <x v="299"/>
    <x v="243"/>
    <x v="1"/>
    <x v="0"/>
    <x v="10"/>
    <x v="10"/>
    <x v="0"/>
    <x v="230"/>
    <x v="0"/>
    <x v="36"/>
    <x v="0"/>
    <x v="36"/>
    <x v="205"/>
    <x v="0"/>
    <x v="1"/>
    <x v="158"/>
    <x v="0"/>
    <x v="158"/>
    <x v="121"/>
    <x v="0"/>
    <x v="1"/>
    <x v="0"/>
  </r>
  <r>
    <x v="4"/>
    <x v="50"/>
    <x v="637"/>
    <x v="439"/>
    <x v="611"/>
    <x v="380"/>
    <x v="1"/>
    <x v="0"/>
    <x v="31"/>
    <x v="31"/>
    <x v="0"/>
    <x v="294"/>
    <x v="0"/>
    <x v="78"/>
    <x v="0"/>
    <x v="78"/>
    <x v="152"/>
    <x v="0"/>
    <x v="1"/>
    <x v="97"/>
    <x v="0"/>
    <x v="97"/>
    <x v="183"/>
    <x v="0"/>
    <x v="1"/>
    <x v="0"/>
  </r>
  <r>
    <x v="4"/>
    <x v="50"/>
    <x v="537"/>
    <x v="438"/>
    <x v="431"/>
    <x v="382"/>
    <x v="1"/>
    <x v="0"/>
    <x v="70"/>
    <x v="70"/>
    <x v="91"/>
    <x v="377"/>
    <x v="43"/>
    <x v="161"/>
    <x v="0"/>
    <x v="161"/>
    <x v="145"/>
    <x v="84"/>
    <x v="1"/>
    <x v="215"/>
    <x v="0"/>
    <x v="215"/>
    <x v="128"/>
    <x v="72"/>
    <x v="1"/>
    <x v="0"/>
  </r>
  <r>
    <x v="4"/>
    <x v="50"/>
    <x v="943"/>
    <x v="579"/>
    <x v="1024"/>
    <x v="524"/>
    <x v="1"/>
    <x v="0"/>
    <x v="53"/>
    <x v="53"/>
    <x v="91"/>
    <x v="327"/>
    <x v="81"/>
    <x v="78"/>
    <x v="0"/>
    <x v="78"/>
    <x v="282"/>
    <x v="499"/>
    <x v="2"/>
    <x v="191"/>
    <x v="0"/>
    <x v="191"/>
    <x v="154"/>
    <x v="92"/>
    <x v="1"/>
    <x v="0"/>
  </r>
  <r>
    <x v="4"/>
    <x v="50"/>
    <x v="761"/>
    <x v="578"/>
    <x v="791"/>
    <x v="586"/>
    <x v="1"/>
    <x v="0"/>
    <x v="63"/>
    <x v="63"/>
    <x v="241"/>
    <x v="176"/>
    <x v="420"/>
    <x v="134"/>
    <x v="0"/>
    <x v="134"/>
    <x v="429"/>
    <x v="712"/>
    <x v="2"/>
    <x v="179"/>
    <x v="0"/>
    <x v="179"/>
    <x v="437"/>
    <x v="665"/>
    <x v="2"/>
    <x v="0"/>
  </r>
  <r>
    <x v="4"/>
    <x v="50"/>
    <x v="880"/>
    <x v="922"/>
    <x v="991"/>
    <x v="752"/>
    <x v="1"/>
    <x v="0"/>
    <x v="51"/>
    <x v="51"/>
    <x v="234"/>
    <x v="104"/>
    <x v="574"/>
    <x v="72"/>
    <x v="0"/>
    <x v="72"/>
    <x v="447"/>
    <x v="744"/>
    <x v="2"/>
    <x v="222"/>
    <x v="0"/>
    <x v="222"/>
    <x v="366"/>
    <x v="504"/>
    <x v="2"/>
    <x v="0"/>
  </r>
  <r>
    <x v="4"/>
    <x v="50"/>
    <x v="715"/>
    <x v="972"/>
    <x v="626"/>
    <x v="781"/>
    <x v="1"/>
    <x v="0"/>
    <x v="43"/>
    <x v="43"/>
    <x v="82"/>
    <x v="283"/>
    <x v="110"/>
    <x v="36"/>
    <x v="0"/>
    <x v="36"/>
    <x v="331"/>
    <x v="703"/>
    <x v="2"/>
    <x v="131"/>
    <x v="0"/>
    <x v="131"/>
    <x v="243"/>
    <x v="167"/>
    <x v="1"/>
    <x v="0"/>
  </r>
  <r>
    <x v="4"/>
    <x v="50"/>
    <x v="574"/>
    <x v="993"/>
    <x v="497"/>
    <x v="793"/>
    <x v="1"/>
    <x v="0"/>
    <x v="53"/>
    <x v="53"/>
    <x v="298"/>
    <x v="46"/>
    <x v="637"/>
    <x v="211"/>
    <x v="0"/>
    <x v="211"/>
    <x v="435"/>
    <x v="680"/>
    <x v="2"/>
    <x v="215"/>
    <x v="0"/>
    <x v="215"/>
    <x v="473"/>
    <x v="682"/>
    <x v="2"/>
    <x v="0"/>
  </r>
  <r>
    <x v="4"/>
    <x v="50"/>
    <x v="987"/>
    <x v="1061"/>
    <x v="1177"/>
    <x v="829"/>
    <x v="1"/>
    <x v="0"/>
    <x v="13"/>
    <x v="13"/>
    <x v="39"/>
    <x v="186"/>
    <x v="313"/>
    <x v="0"/>
    <x v="0"/>
    <x v="0"/>
    <x v="331"/>
    <x v="760"/>
    <x v="0"/>
    <x v="36"/>
    <x v="0"/>
    <x v="36"/>
    <x v="312"/>
    <x v="416"/>
    <x v="2"/>
    <x v="0"/>
  </r>
  <r>
    <x v="4"/>
    <x v="50"/>
    <x v="894"/>
    <x v="1146"/>
    <x v="981"/>
    <x v="885"/>
    <x v="1"/>
    <x v="0"/>
    <x v="13"/>
    <x v="13"/>
    <x v="39"/>
    <x v="186"/>
    <x v="313"/>
    <x v="0"/>
    <x v="0"/>
    <x v="0"/>
    <x v="331"/>
    <x v="760"/>
    <x v="0"/>
    <x v="0"/>
    <x v="0"/>
    <x v="0"/>
    <x v="375"/>
    <x v="416"/>
    <x v="0"/>
    <x v="0"/>
  </r>
  <r>
    <x v="4"/>
    <x v="50"/>
    <x v="736"/>
    <x v="1195"/>
    <x v="663"/>
    <x v="912"/>
    <x v="1"/>
    <x v="0"/>
    <x v="78"/>
    <x v="78"/>
    <x v="131"/>
    <x v="377"/>
    <x v="78"/>
    <x v="294"/>
    <x v="0"/>
    <x v="294"/>
    <x v="72"/>
    <x v="47"/>
    <x v="1"/>
    <x v="215"/>
    <x v="0"/>
    <x v="215"/>
    <x v="183"/>
    <x v="156"/>
    <x v="1"/>
    <x v="0"/>
  </r>
  <r>
    <x v="4"/>
    <x v="50"/>
    <x v="739"/>
    <x v="1212"/>
    <x v="652"/>
    <x v="919"/>
    <x v="1"/>
    <x v="0"/>
    <x v="64"/>
    <x v="64"/>
    <x v="141"/>
    <x v="327"/>
    <x v="122"/>
    <x v="134"/>
    <x v="0"/>
    <x v="134"/>
    <x v="298"/>
    <x v="510"/>
    <x v="2"/>
    <x v="225"/>
    <x v="0"/>
    <x v="225"/>
    <x v="169"/>
    <x v="154"/>
    <x v="1"/>
    <x v="0"/>
  </r>
  <r>
    <x v="1"/>
    <x v="9"/>
    <x v="190"/>
    <x v="616"/>
    <x v="317"/>
    <x v="37"/>
    <x v="1"/>
    <x v="0"/>
    <x v="148"/>
    <x v="148"/>
    <x v="447"/>
    <x v="372"/>
    <x v="335"/>
    <x v="469"/>
    <x v="0"/>
    <x v="469"/>
    <x v="331"/>
    <x v="433"/>
    <x v="2"/>
    <x v="451"/>
    <x v="0"/>
    <x v="451"/>
    <x v="476"/>
    <x v="511"/>
    <x v="2"/>
    <x v="0"/>
  </r>
  <r>
    <x v="1"/>
    <x v="9"/>
    <x v="1080"/>
    <x v="623"/>
    <x v="857"/>
    <x v="96"/>
    <x v="1"/>
    <x v="0"/>
    <x v="203"/>
    <x v="203"/>
    <x v="524"/>
    <x v="455"/>
    <x v="292"/>
    <x v="554"/>
    <x v="0"/>
    <x v="554"/>
    <x v="178"/>
    <x v="395"/>
    <x v="1"/>
    <x v="548"/>
    <x v="0"/>
    <x v="548"/>
    <x v="1"/>
    <x v="218"/>
    <x v="1"/>
    <x v="0"/>
  </r>
  <r>
    <x v="1"/>
    <x v="9"/>
    <x v="264"/>
    <x v="621"/>
    <x v="659"/>
    <x v="121"/>
    <x v="1"/>
    <x v="0"/>
    <x v="103"/>
    <x v="103"/>
    <x v="309"/>
    <x v="356"/>
    <x v="198"/>
    <x v="302"/>
    <x v="0"/>
    <x v="302"/>
    <x v="342"/>
    <x v="513"/>
    <x v="2"/>
    <x v="351"/>
    <x v="0"/>
    <x v="351"/>
    <x v="161"/>
    <x v="276"/>
    <x v="1"/>
    <x v="0"/>
  </r>
  <r>
    <x v="1"/>
    <x v="9"/>
    <x v="210"/>
    <x v="618"/>
    <x v="381"/>
    <x v="134"/>
    <x v="1"/>
    <x v="0"/>
    <x v="185"/>
    <x v="185"/>
    <x v="506"/>
    <x v="273"/>
    <x v="405"/>
    <x v="527"/>
    <x v="0"/>
    <x v="527"/>
    <x v="494"/>
    <x v="589"/>
    <x v="2"/>
    <x v="532"/>
    <x v="0"/>
    <x v="532"/>
    <x v="20"/>
    <x v="286"/>
    <x v="1"/>
    <x v="0"/>
  </r>
  <r>
    <x v="1"/>
    <x v="9"/>
    <x v="280"/>
    <x v="622"/>
    <x v="828"/>
    <x v="160"/>
    <x v="1"/>
    <x v="0"/>
    <x v="183"/>
    <x v="183"/>
    <x v="487"/>
    <x v="443"/>
    <x v="219"/>
    <x v="520"/>
    <x v="0"/>
    <x v="520"/>
    <x v="96"/>
    <x v="333"/>
    <x v="1"/>
    <x v="524"/>
    <x v="0"/>
    <x v="524"/>
    <x v="24"/>
    <x v="251"/>
    <x v="1"/>
    <x v="0"/>
  </r>
  <r>
    <x v="1"/>
    <x v="9"/>
    <x v="44"/>
    <x v="615"/>
    <x v="188"/>
    <x v="176"/>
    <x v="1"/>
    <x v="0"/>
    <x v="199"/>
    <x v="199"/>
    <x v="519"/>
    <x v="450"/>
    <x v="275"/>
    <x v="549"/>
    <x v="0"/>
    <x v="549"/>
    <x v="21"/>
    <x v="284"/>
    <x v="1"/>
    <x v="541"/>
    <x v="0"/>
    <x v="541"/>
    <x v="4"/>
    <x v="238"/>
    <x v="1"/>
    <x v="0"/>
  </r>
  <r>
    <x v="1"/>
    <x v="9"/>
    <x v="250"/>
    <x v="619"/>
    <x v="610"/>
    <x v="187"/>
    <x v="0"/>
    <x v="0"/>
    <x v="0"/>
    <x v="0"/>
    <x v="60"/>
    <x v="103"/>
    <x v="673"/>
    <x v="0"/>
    <x v="0"/>
    <x v="0"/>
    <x v="350"/>
    <x v="760"/>
    <x v="0"/>
    <x v="17"/>
    <x v="0"/>
    <x v="17"/>
    <x v="373"/>
    <x v="745"/>
    <x v="2"/>
    <x v="0"/>
  </r>
  <r>
    <x v="1"/>
    <x v="9"/>
    <x v="251"/>
    <x v="620"/>
    <x v="604"/>
    <x v="194"/>
    <x v="1"/>
    <x v="0"/>
    <x v="149"/>
    <x v="149"/>
    <x v="452"/>
    <x v="346"/>
    <x v="360"/>
    <x v="480"/>
    <x v="0"/>
    <x v="480"/>
    <x v="231"/>
    <x v="391"/>
    <x v="1"/>
    <x v="458"/>
    <x v="0"/>
    <x v="458"/>
    <x v="483"/>
    <x v="519"/>
    <x v="2"/>
    <x v="0"/>
  </r>
  <r>
    <x v="1"/>
    <x v="9"/>
    <x v="1156"/>
    <x v="624"/>
    <x v="1049"/>
    <x v="202"/>
    <x v="1"/>
    <x v="0"/>
    <x v="140"/>
    <x v="140"/>
    <x v="428"/>
    <x v="379"/>
    <x v="295"/>
    <x v="461"/>
    <x v="0"/>
    <x v="461"/>
    <x v="121"/>
    <x v="315"/>
    <x v="1"/>
    <x v="462"/>
    <x v="0"/>
    <x v="462"/>
    <x v="98"/>
    <x v="326"/>
    <x v="1"/>
    <x v="0"/>
  </r>
  <r>
    <x v="1"/>
    <x v="9"/>
    <x v="198"/>
    <x v="617"/>
    <x v="280"/>
    <x v="203"/>
    <x v="1"/>
    <x v="0"/>
    <x v="101"/>
    <x v="101"/>
    <x v="268"/>
    <x v="384"/>
    <x v="139"/>
    <x v="143"/>
    <x v="0"/>
    <x v="143"/>
    <x v="444"/>
    <x v="716"/>
    <x v="2"/>
    <x v="379"/>
    <x v="0"/>
    <x v="379"/>
    <x v="71"/>
    <x v="139"/>
    <x v="1"/>
    <x v="0"/>
  </r>
  <r>
    <x v="1"/>
    <x v="9"/>
    <x v="1243"/>
    <x v="633"/>
    <x v="636"/>
    <x v="259"/>
    <x v="1"/>
    <x v="0"/>
    <x v="152"/>
    <x v="152"/>
    <x v="448"/>
    <x v="381"/>
    <x v="324"/>
    <x v="448"/>
    <x v="0"/>
    <x v="448"/>
    <x v="468"/>
    <x v="591"/>
    <x v="2"/>
    <x v="497"/>
    <x v="0"/>
    <x v="497"/>
    <x v="33"/>
    <x v="228"/>
    <x v="1"/>
    <x v="0"/>
  </r>
  <r>
    <x v="1"/>
    <x v="9"/>
    <x v="1268"/>
    <x v="635"/>
    <x v="827"/>
    <x v="280"/>
    <x v="1"/>
    <x v="0"/>
    <x v="94"/>
    <x v="94"/>
    <x v="150"/>
    <x v="403"/>
    <x v="56"/>
    <x v="307"/>
    <x v="0"/>
    <x v="307"/>
    <x v="69"/>
    <x v="52"/>
    <x v="1"/>
    <x v="231"/>
    <x v="0"/>
    <x v="231"/>
    <x v="174"/>
    <x v="164"/>
    <x v="1"/>
    <x v="0"/>
  </r>
  <r>
    <x v="1"/>
    <x v="9"/>
    <x v="1204"/>
    <x v="628"/>
    <x v="296"/>
    <x v="309"/>
    <x v="1"/>
    <x v="0"/>
    <x v="194"/>
    <x v="194"/>
    <x v="508"/>
    <x v="446"/>
    <x v="255"/>
    <x v="541"/>
    <x v="0"/>
    <x v="541"/>
    <x v="33"/>
    <x v="296"/>
    <x v="1"/>
    <x v="535"/>
    <x v="0"/>
    <x v="535"/>
    <x v="13"/>
    <x v="261"/>
    <x v="1"/>
    <x v="0"/>
  </r>
  <r>
    <x v="1"/>
    <x v="9"/>
    <x v="1206"/>
    <x v="629"/>
    <x v="303"/>
    <x v="402"/>
    <x v="1"/>
    <x v="0"/>
    <x v="24"/>
    <x v="24"/>
    <x v="89"/>
    <x v="166"/>
    <x v="493"/>
    <x v="35"/>
    <x v="0"/>
    <x v="35"/>
    <x v="342"/>
    <x v="716"/>
    <x v="2"/>
    <x v="84"/>
    <x v="0"/>
    <x v="84"/>
    <x v="320"/>
    <x v="458"/>
    <x v="2"/>
    <x v="0"/>
  </r>
  <r>
    <x v="1"/>
    <x v="9"/>
    <x v="1191"/>
    <x v="625"/>
    <x v="183"/>
    <x v="455"/>
    <x v="1"/>
    <x v="0"/>
    <x v="170"/>
    <x v="170"/>
    <x v="462"/>
    <x v="439"/>
    <x v="186"/>
    <x v="504"/>
    <x v="0"/>
    <x v="504"/>
    <x v="43"/>
    <x v="248"/>
    <x v="1"/>
    <x v="493"/>
    <x v="0"/>
    <x v="493"/>
    <x v="61"/>
    <x v="305"/>
    <x v="1"/>
    <x v="0"/>
  </r>
  <r>
    <x v="1"/>
    <x v="9"/>
    <x v="1235"/>
    <x v="632"/>
    <x v="561"/>
    <x v="456"/>
    <x v="1"/>
    <x v="0"/>
    <x v="162"/>
    <x v="162"/>
    <x v="421"/>
    <x v="447"/>
    <x v="129"/>
    <x v="506"/>
    <x v="0"/>
    <x v="506"/>
    <x v="7"/>
    <x v="92"/>
    <x v="1"/>
    <x v="482"/>
    <x v="0"/>
    <x v="482"/>
    <x v="28"/>
    <x v="184"/>
    <x v="1"/>
    <x v="0"/>
  </r>
  <r>
    <x v="1"/>
    <x v="9"/>
    <x v="1250"/>
    <x v="634"/>
    <x v="671"/>
    <x v="463"/>
    <x v="1"/>
    <x v="0"/>
    <x v="93"/>
    <x v="93"/>
    <x v="222"/>
    <x v="383"/>
    <x v="107"/>
    <x v="279"/>
    <x v="0"/>
    <x v="279"/>
    <x v="147"/>
    <x v="200"/>
    <x v="1"/>
    <x v="172"/>
    <x v="0"/>
    <x v="172"/>
    <x v="425"/>
    <x v="640"/>
    <x v="2"/>
    <x v="0"/>
  </r>
  <r>
    <x v="1"/>
    <x v="9"/>
    <x v="1288"/>
    <x v="637"/>
    <x v="1006"/>
    <x v="464"/>
    <x v="1"/>
    <x v="0"/>
    <x v="62"/>
    <x v="62"/>
    <x v="67"/>
    <x v="364"/>
    <x v="33"/>
    <x v="206"/>
    <x v="0"/>
    <x v="206"/>
    <x v="94"/>
    <x v="24"/>
    <x v="1"/>
    <x v="158"/>
    <x v="0"/>
    <x v="158"/>
    <x v="183"/>
    <x v="87"/>
    <x v="1"/>
    <x v="0"/>
  </r>
  <r>
    <x v="1"/>
    <x v="9"/>
    <x v="1208"/>
    <x v="630"/>
    <x v="298"/>
    <x v="500"/>
    <x v="1"/>
    <x v="0"/>
    <x v="53"/>
    <x v="53"/>
    <x v="159"/>
    <x v="262"/>
    <x v="232"/>
    <x v="143"/>
    <x v="0"/>
    <x v="143"/>
    <x v="303"/>
    <x v="517"/>
    <x v="2"/>
    <x v="249"/>
    <x v="0"/>
    <x v="249"/>
    <x v="160"/>
    <x v="156"/>
    <x v="1"/>
    <x v="0"/>
  </r>
  <r>
    <x v="1"/>
    <x v="9"/>
    <x v="1308"/>
    <x v="639"/>
    <x v="1058"/>
    <x v="561"/>
    <x v="1"/>
    <x v="0"/>
    <x v="180"/>
    <x v="180"/>
    <x v="472"/>
    <x v="452"/>
    <x v="163"/>
    <x v="525"/>
    <x v="0"/>
    <x v="525"/>
    <x v="13"/>
    <x v="169"/>
    <x v="1"/>
    <x v="521"/>
    <x v="0"/>
    <x v="521"/>
    <x v="11"/>
    <x v="172"/>
    <x v="1"/>
    <x v="0"/>
  </r>
  <r>
    <x v="1"/>
    <x v="9"/>
    <x v="1271"/>
    <x v="636"/>
    <x v="832"/>
    <x v="596"/>
    <x v="0"/>
    <x v="0"/>
    <x v="0"/>
    <x v="0"/>
    <x v="16"/>
    <x v="144"/>
    <x v="673"/>
    <x v="0"/>
    <x v="0"/>
    <x v="0"/>
    <x v="303"/>
    <x v="760"/>
    <x v="0"/>
    <x v="34"/>
    <x v="0"/>
    <x v="34"/>
    <x v="284"/>
    <x v="122"/>
    <x v="1"/>
    <x v="1"/>
  </r>
  <r>
    <x v="1"/>
    <x v="9"/>
    <x v="1310"/>
    <x v="640"/>
    <x v="1149"/>
    <x v="607"/>
    <x v="1"/>
    <x v="0"/>
    <x v="150"/>
    <x v="150"/>
    <x v="446"/>
    <x v="382"/>
    <x v="315"/>
    <x v="468"/>
    <x v="0"/>
    <x v="468"/>
    <x v="320"/>
    <x v="422"/>
    <x v="2"/>
    <x v="498"/>
    <x v="0"/>
    <x v="498"/>
    <x v="27"/>
    <x v="211"/>
    <x v="1"/>
    <x v="0"/>
  </r>
  <r>
    <x v="1"/>
    <x v="9"/>
    <x v="1202"/>
    <x v="627"/>
    <x v="246"/>
    <x v="609"/>
    <x v="1"/>
    <x v="0"/>
    <x v="53"/>
    <x v="53"/>
    <x v="115"/>
    <x v="307"/>
    <x v="122"/>
    <x v="147"/>
    <x v="0"/>
    <x v="147"/>
    <x v="205"/>
    <x v="194"/>
    <x v="1"/>
    <x v="254"/>
    <x v="0"/>
    <x v="254"/>
    <x v="109"/>
    <x v="83"/>
    <x v="1"/>
    <x v="0"/>
  </r>
  <r>
    <x v="1"/>
    <x v="9"/>
    <x v="1194"/>
    <x v="626"/>
    <x v="176"/>
    <x v="611"/>
    <x v="1"/>
    <x v="0"/>
    <x v="42"/>
    <x v="42"/>
    <x v="178"/>
    <x v="119"/>
    <x v="574"/>
    <x v="0"/>
    <x v="0"/>
    <x v="0"/>
    <x v="445"/>
    <x v="760"/>
    <x v="0"/>
    <x v="286"/>
    <x v="0"/>
    <x v="286"/>
    <x v="121"/>
    <x v="144"/>
    <x v="1"/>
    <x v="0"/>
  </r>
  <r>
    <x v="1"/>
    <x v="9"/>
    <x v="1292"/>
    <x v="638"/>
    <x v="930"/>
    <x v="624"/>
    <x v="1"/>
    <x v="0"/>
    <x v="6"/>
    <x v="6"/>
    <x v="37"/>
    <x v="154"/>
    <x v="602"/>
    <x v="14"/>
    <x v="0"/>
    <x v="14"/>
    <x v="303"/>
    <x v="703"/>
    <x v="2"/>
    <x v="78"/>
    <x v="0"/>
    <x v="78"/>
    <x v="255"/>
    <x v="116"/>
    <x v="1"/>
    <x v="0"/>
  </r>
  <r>
    <x v="1"/>
    <x v="9"/>
    <x v="1230"/>
    <x v="631"/>
    <x v="508"/>
    <x v="625"/>
    <x v="1"/>
    <x v="0"/>
    <x v="42"/>
    <x v="42"/>
    <x v="82"/>
    <x v="276"/>
    <x v="122"/>
    <x v="78"/>
    <x v="0"/>
    <x v="78"/>
    <x v="265"/>
    <x v="402"/>
    <x v="2"/>
    <x v="119"/>
    <x v="0"/>
    <x v="119"/>
    <x v="255"/>
    <x v="197"/>
    <x v="1"/>
    <x v="0"/>
  </r>
  <r>
    <x v="1"/>
    <x v="9"/>
    <x v="1311"/>
    <x v="789"/>
    <x v="1059"/>
    <x v="662"/>
    <x v="1"/>
    <x v="0"/>
    <x v="23"/>
    <x v="23"/>
    <x v="0"/>
    <x v="276"/>
    <x v="0"/>
    <x v="0"/>
    <x v="0"/>
    <x v="0"/>
    <x v="265"/>
    <x v="760"/>
    <x v="0"/>
    <x v="158"/>
    <x v="0"/>
    <x v="158"/>
    <x v="121"/>
    <x v="0"/>
    <x v="1"/>
    <x v="0"/>
  </r>
  <r>
    <x v="1"/>
    <x v="9"/>
    <x v="1212"/>
    <x v="803"/>
    <x v="297"/>
    <x v="670"/>
    <x v="1"/>
    <x v="0"/>
    <x v="111"/>
    <x v="111"/>
    <x v="351"/>
    <x v="325"/>
    <x v="285"/>
    <x v="358"/>
    <x v="0"/>
    <x v="358"/>
    <x v="331"/>
    <x v="471"/>
    <x v="2"/>
    <x v="382"/>
    <x v="0"/>
    <x v="382"/>
    <x v="274"/>
    <x v="390"/>
    <x v="1"/>
    <x v="0"/>
  </r>
  <r>
    <x v="1"/>
    <x v="9"/>
    <x v="1196"/>
    <x v="917"/>
    <x v="219"/>
    <x v="747"/>
    <x v="1"/>
    <x v="0"/>
    <x v="38"/>
    <x v="38"/>
    <x v="115"/>
    <x v="197"/>
    <x v="351"/>
    <x v="120"/>
    <x v="0"/>
    <x v="120"/>
    <x v="265"/>
    <x v="402"/>
    <x v="2"/>
    <x v="241"/>
    <x v="0"/>
    <x v="241"/>
    <x v="121"/>
    <x v="96"/>
    <x v="1"/>
    <x v="0"/>
  </r>
  <r>
    <x v="1"/>
    <x v="9"/>
    <x v="1274"/>
    <x v="960"/>
    <x v="839"/>
    <x v="774"/>
    <x v="1"/>
    <x v="0"/>
    <x v="10"/>
    <x v="10"/>
    <x v="39"/>
    <x v="176"/>
    <x v="420"/>
    <x v="36"/>
    <x v="0"/>
    <x v="36"/>
    <x v="265"/>
    <x v="402"/>
    <x v="2"/>
    <x v="20"/>
    <x v="0"/>
    <x v="20"/>
    <x v="343"/>
    <x v="674"/>
    <x v="2"/>
    <x v="1"/>
  </r>
  <r>
    <x v="1"/>
    <x v="9"/>
    <x v="1272"/>
    <x v="1058"/>
    <x v="821"/>
    <x v="826"/>
    <x v="1"/>
    <x v="0"/>
    <x v="2"/>
    <x v="2"/>
    <x v="16"/>
    <x v="176"/>
    <x v="420"/>
    <x v="14"/>
    <x v="0"/>
    <x v="14"/>
    <x v="265"/>
    <x v="402"/>
    <x v="2"/>
    <x v="14"/>
    <x v="0"/>
    <x v="14"/>
    <x v="317"/>
    <x v="540"/>
    <x v="2"/>
    <x v="1"/>
  </r>
  <r>
    <x v="1"/>
    <x v="9"/>
    <x v="1232"/>
    <x v="1088"/>
    <x v="509"/>
    <x v="848"/>
    <x v="1"/>
    <x v="0"/>
    <x v="54"/>
    <x v="54"/>
    <x v="216"/>
    <x v="151"/>
    <x v="484"/>
    <x v="172"/>
    <x v="0"/>
    <x v="172"/>
    <x v="360"/>
    <x v="619"/>
    <x v="2"/>
    <x v="74"/>
    <x v="0"/>
    <x v="74"/>
    <x v="474"/>
    <x v="752"/>
    <x v="2"/>
    <x v="0"/>
  </r>
  <r>
    <x v="1"/>
    <x v="9"/>
    <x v="1223"/>
    <x v="1278"/>
    <x v="384"/>
    <x v="954"/>
    <x v="1"/>
    <x v="0"/>
    <x v="27"/>
    <x v="27"/>
    <x v="123"/>
    <x v="123"/>
    <x v="600"/>
    <x v="95"/>
    <x v="0"/>
    <x v="95"/>
    <x v="328"/>
    <x v="635"/>
    <x v="2"/>
    <x v="310"/>
    <x v="0"/>
    <x v="310"/>
    <x v="74"/>
    <x v="61"/>
    <x v="1"/>
    <x v="0"/>
  </r>
  <r>
    <x v="1"/>
    <x v="1"/>
    <x v="1119"/>
    <x v="590"/>
    <x v="1057"/>
    <x v="57"/>
    <x v="1"/>
    <x v="0"/>
    <x v="177"/>
    <x v="177"/>
    <x v="479"/>
    <x v="434"/>
    <x v="225"/>
    <x v="516"/>
    <x v="0"/>
    <x v="516"/>
    <x v="45"/>
    <x v="267"/>
    <x v="1"/>
    <x v="517"/>
    <x v="0"/>
    <x v="517"/>
    <x v="19"/>
    <x v="224"/>
    <x v="1"/>
    <x v="0"/>
  </r>
  <r>
    <x v="1"/>
    <x v="1"/>
    <x v="1100"/>
    <x v="589"/>
    <x v="941"/>
    <x v="151"/>
    <x v="1"/>
    <x v="0"/>
    <x v="175"/>
    <x v="175"/>
    <x v="486"/>
    <x v="412"/>
    <x v="314"/>
    <x v="497"/>
    <x v="0"/>
    <x v="497"/>
    <x v="475"/>
    <x v="558"/>
    <x v="2"/>
    <x v="513"/>
    <x v="0"/>
    <x v="513"/>
    <x v="37"/>
    <x v="291"/>
    <x v="1"/>
    <x v="0"/>
  </r>
  <r>
    <x v="1"/>
    <x v="1"/>
    <x v="1224"/>
    <x v="593"/>
    <x v="412"/>
    <x v="274"/>
    <x v="1"/>
    <x v="0"/>
    <x v="144"/>
    <x v="144"/>
    <x v="381"/>
    <x v="433"/>
    <x v="121"/>
    <x v="458"/>
    <x v="0"/>
    <x v="458"/>
    <x v="25"/>
    <x v="121"/>
    <x v="1"/>
    <x v="470"/>
    <x v="0"/>
    <x v="470"/>
    <x v="18"/>
    <x v="123"/>
    <x v="1"/>
    <x v="0"/>
  </r>
  <r>
    <x v="1"/>
    <x v="1"/>
    <x v="1277"/>
    <x v="596"/>
    <x v="908"/>
    <x v="306"/>
    <x v="1"/>
    <x v="0"/>
    <x v="130"/>
    <x v="130"/>
    <x v="413"/>
    <x v="214"/>
    <x v="401"/>
    <x v="369"/>
    <x v="0"/>
    <x v="369"/>
    <x v="484"/>
    <x v="685"/>
    <x v="2"/>
    <x v="414"/>
    <x v="0"/>
    <x v="414"/>
    <x v="487"/>
    <x v="558"/>
    <x v="2"/>
    <x v="0"/>
  </r>
  <r>
    <x v="1"/>
    <x v="1"/>
    <x v="1215"/>
    <x v="592"/>
    <x v="360"/>
    <x v="482"/>
    <x v="1"/>
    <x v="0"/>
    <x v="187"/>
    <x v="187"/>
    <x v="504"/>
    <x v="363"/>
    <x v="380"/>
    <x v="535"/>
    <x v="0"/>
    <x v="535"/>
    <x v="186"/>
    <x v="387"/>
    <x v="1"/>
    <x v="515"/>
    <x v="0"/>
    <x v="515"/>
    <x v="527"/>
    <x v="512"/>
    <x v="2"/>
    <x v="0"/>
  </r>
  <r>
    <x v="1"/>
    <x v="1"/>
    <x v="1304"/>
    <x v="598"/>
    <x v="1053"/>
    <x v="519"/>
    <x v="1"/>
    <x v="0"/>
    <x v="49"/>
    <x v="49"/>
    <x v="172"/>
    <x v="205"/>
    <x v="355"/>
    <x v="226"/>
    <x v="0"/>
    <x v="226"/>
    <x v="157"/>
    <x v="165"/>
    <x v="1"/>
    <x v="178"/>
    <x v="0"/>
    <x v="178"/>
    <x v="335"/>
    <x v="459"/>
    <x v="2"/>
    <x v="0"/>
  </r>
  <r>
    <x v="1"/>
    <x v="1"/>
    <x v="1255"/>
    <x v="594"/>
    <x v="638"/>
    <x v="616"/>
    <x v="1"/>
    <x v="0"/>
    <x v="53"/>
    <x v="53"/>
    <x v="112"/>
    <x v="309"/>
    <x v="115"/>
    <x v="157"/>
    <x v="0"/>
    <x v="157"/>
    <x v="181"/>
    <x v="145"/>
    <x v="1"/>
    <x v="207"/>
    <x v="0"/>
    <x v="207"/>
    <x v="160"/>
    <x v="122"/>
    <x v="1"/>
    <x v="0"/>
  </r>
  <r>
    <x v="1"/>
    <x v="1"/>
    <x v="1291"/>
    <x v="597"/>
    <x v="922"/>
    <x v="617"/>
    <x v="1"/>
    <x v="0"/>
    <x v="193"/>
    <x v="193"/>
    <x v="513"/>
    <x v="411"/>
    <x v="356"/>
    <x v="539"/>
    <x v="0"/>
    <x v="539"/>
    <x v="413"/>
    <x v="444"/>
    <x v="2"/>
    <x v="533"/>
    <x v="0"/>
    <x v="533"/>
    <x v="44"/>
    <x v="341"/>
    <x v="1"/>
    <x v="0"/>
  </r>
  <r>
    <x v="1"/>
    <x v="1"/>
    <x v="1211"/>
    <x v="591"/>
    <x v="270"/>
    <x v="623"/>
    <x v="1"/>
    <x v="0"/>
    <x v="42"/>
    <x v="42"/>
    <x v="112"/>
    <x v="236"/>
    <x v="232"/>
    <x v="35"/>
    <x v="0"/>
    <x v="35"/>
    <x v="376"/>
    <x v="735"/>
    <x v="2"/>
    <x v="117"/>
    <x v="0"/>
    <x v="117"/>
    <x v="312"/>
    <x v="416"/>
    <x v="2"/>
    <x v="0"/>
  </r>
  <r>
    <x v="1"/>
    <x v="1"/>
    <x v="1256"/>
    <x v="595"/>
    <x v="709"/>
    <x v="637"/>
    <x v="1"/>
    <x v="0"/>
    <x v="61"/>
    <x v="61"/>
    <x v="296"/>
    <x v="67"/>
    <x v="607"/>
    <x v="212"/>
    <x v="0"/>
    <x v="212"/>
    <x v="432"/>
    <x v="676"/>
    <x v="2"/>
    <x v="230"/>
    <x v="0"/>
    <x v="230"/>
    <x v="466"/>
    <x v="659"/>
    <x v="2"/>
    <x v="0"/>
  </r>
  <r>
    <x v="1"/>
    <x v="1"/>
    <x v="1282"/>
    <x v="826"/>
    <x v="859"/>
    <x v="695"/>
    <x v="1"/>
    <x v="0"/>
    <x v="75"/>
    <x v="75"/>
    <x v="303"/>
    <x v="111"/>
    <x v="535"/>
    <x v="181"/>
    <x v="0"/>
    <x v="181"/>
    <x v="451"/>
    <x v="711"/>
    <x v="2"/>
    <x v="262"/>
    <x v="0"/>
    <x v="262"/>
    <x v="437"/>
    <x v="601"/>
    <x v="2"/>
    <x v="0"/>
  </r>
  <r>
    <x v="1"/>
    <x v="1"/>
    <x v="1295"/>
    <x v="1081"/>
    <x v="974"/>
    <x v="843"/>
    <x v="1"/>
    <x v="0"/>
    <x v="42"/>
    <x v="42"/>
    <x v="142"/>
    <x v="182"/>
    <x v="400"/>
    <x v="95"/>
    <x v="0"/>
    <x v="95"/>
    <x v="352"/>
    <x v="671"/>
    <x v="2"/>
    <x v="118"/>
    <x v="0"/>
    <x v="118"/>
    <x v="373"/>
    <x v="593"/>
    <x v="2"/>
    <x v="0"/>
  </r>
  <r>
    <x v="1"/>
    <x v="1"/>
    <x v="1318"/>
    <x v="1096"/>
    <x v="1216"/>
    <x v="854"/>
    <x v="1"/>
    <x v="0"/>
    <x v="23"/>
    <x v="23"/>
    <x v="97"/>
    <x v="148"/>
    <x v="563"/>
    <x v="35"/>
    <x v="0"/>
    <x v="35"/>
    <x v="350"/>
    <x v="723"/>
    <x v="2"/>
    <x v="17"/>
    <x v="0"/>
    <x v="17"/>
    <x v="415"/>
    <x v="766"/>
    <x v="2"/>
    <x v="0"/>
  </r>
  <r>
    <x v="1"/>
    <x v="1"/>
    <x v="1188"/>
    <x v="1227"/>
    <x v="87"/>
    <x v="927"/>
    <x v="1"/>
    <x v="0"/>
    <x v="47"/>
    <x v="47"/>
    <x v="183"/>
    <x v="166"/>
    <x v="459"/>
    <x v="195"/>
    <x v="0"/>
    <x v="195"/>
    <x v="239"/>
    <x v="332"/>
    <x v="1"/>
    <x v="140"/>
    <x v="0"/>
    <x v="140"/>
    <x v="406"/>
    <x v="634"/>
    <x v="2"/>
    <x v="0"/>
  </r>
  <r>
    <x v="1"/>
    <x v="1"/>
    <x v="1298"/>
    <x v="1244"/>
    <x v="942"/>
    <x v="936"/>
    <x v="0"/>
    <x v="0"/>
    <x v="0"/>
    <x v="0"/>
    <x v="0"/>
    <x v="176"/>
    <x v="673"/>
    <x v="0"/>
    <x v="0"/>
    <x v="0"/>
    <x v="265"/>
    <x v="760"/>
    <x v="0"/>
    <x v="386"/>
    <x v="0"/>
    <x v="386"/>
    <x v="26"/>
    <x v="0"/>
    <x v="1"/>
    <x v="0"/>
  </r>
  <r>
    <x v="1"/>
    <x v="1"/>
    <x v="1199"/>
    <x v="1263"/>
    <x v="153"/>
    <x v="946"/>
    <x v="1"/>
    <x v="0"/>
    <x v="50"/>
    <x v="50"/>
    <x v="228"/>
    <x v="105"/>
    <x v="574"/>
    <x v="226"/>
    <x v="0"/>
    <x v="226"/>
    <x v="272"/>
    <x v="412"/>
    <x v="2"/>
    <x v="164"/>
    <x v="0"/>
    <x v="164"/>
    <x v="434"/>
    <x v="668"/>
    <x v="2"/>
    <x v="0"/>
  </r>
  <r>
    <x v="1"/>
    <x v="23"/>
    <x v="1079"/>
    <x v="663"/>
    <x v="906"/>
    <x v="89"/>
    <x v="1"/>
    <x v="0"/>
    <x v="86"/>
    <x v="86"/>
    <x v="370"/>
    <x v="30"/>
    <x v="614"/>
    <x v="237"/>
    <x v="0"/>
    <x v="237"/>
    <x v="483"/>
    <x v="722"/>
    <x v="2"/>
    <x v="53"/>
    <x v="0"/>
    <x v="53"/>
    <x v="542"/>
    <x v="778"/>
    <x v="2"/>
    <x v="0"/>
  </r>
  <r>
    <x v="1"/>
    <x v="23"/>
    <x v="184"/>
    <x v="661"/>
    <x v="245"/>
    <x v="110"/>
    <x v="1"/>
    <x v="0"/>
    <x v="66"/>
    <x v="66"/>
    <x v="252"/>
    <x v="171"/>
    <x v="434"/>
    <x v="291"/>
    <x v="0"/>
    <x v="291"/>
    <x v="196"/>
    <x v="280"/>
    <x v="1"/>
    <x v="273"/>
    <x v="0"/>
    <x v="273"/>
    <x v="287"/>
    <x v="386"/>
    <x v="1"/>
    <x v="0"/>
  </r>
  <r>
    <x v="1"/>
    <x v="23"/>
    <x v="1169"/>
    <x v="669"/>
    <x v="1271"/>
    <x v="113"/>
    <x v="1"/>
    <x v="0"/>
    <x v="94"/>
    <x v="94"/>
    <x v="251"/>
    <x v="370"/>
    <x v="153"/>
    <x v="332"/>
    <x v="0"/>
    <x v="332"/>
    <x v="100"/>
    <x v="145"/>
    <x v="1"/>
    <x v="307"/>
    <x v="0"/>
    <x v="307"/>
    <x v="194"/>
    <x v="271"/>
    <x v="1"/>
    <x v="0"/>
  </r>
  <r>
    <x v="1"/>
    <x v="23"/>
    <x v="1097"/>
    <x v="890"/>
    <x v="1005"/>
    <x v="114"/>
    <x v="1"/>
    <x v="0"/>
    <x v="184"/>
    <x v="184"/>
    <x v="512"/>
    <x v="24"/>
    <x v="510"/>
    <x v="546"/>
    <x v="0"/>
    <x v="546"/>
    <x v="14"/>
    <x v="256"/>
    <x v="1"/>
    <x v="508"/>
    <x v="0"/>
    <x v="508"/>
    <x v="558"/>
    <x v="629"/>
    <x v="2"/>
    <x v="0"/>
  </r>
  <r>
    <x v="1"/>
    <x v="23"/>
    <x v="1140"/>
    <x v="664"/>
    <x v="1212"/>
    <x v="128"/>
    <x v="1"/>
    <x v="0"/>
    <x v="42"/>
    <x v="42"/>
    <x v="150"/>
    <x v="169"/>
    <x v="457"/>
    <x v="98"/>
    <x v="0"/>
    <x v="98"/>
    <x v="360"/>
    <x v="679"/>
    <x v="2"/>
    <x v="226"/>
    <x v="0"/>
    <x v="226"/>
    <x v="185"/>
    <x v="171"/>
    <x v="1"/>
    <x v="0"/>
  </r>
  <r>
    <x v="1"/>
    <x v="23"/>
    <x v="1142"/>
    <x v="665"/>
    <x v="1090"/>
    <x v="141"/>
    <x v="1"/>
    <x v="0"/>
    <x v="53"/>
    <x v="53"/>
    <x v="180"/>
    <x v="226"/>
    <x v="326"/>
    <x v="177"/>
    <x v="0"/>
    <x v="177"/>
    <x v="288"/>
    <x v="457"/>
    <x v="2"/>
    <x v="191"/>
    <x v="0"/>
    <x v="191"/>
    <x v="305"/>
    <x v="399"/>
    <x v="1"/>
    <x v="0"/>
  </r>
  <r>
    <x v="1"/>
    <x v="23"/>
    <x v="249"/>
    <x v="662"/>
    <x v="607"/>
    <x v="174"/>
    <x v="1"/>
    <x v="0"/>
    <x v="53"/>
    <x v="53"/>
    <x v="111"/>
    <x v="310"/>
    <x v="111"/>
    <x v="171"/>
    <x v="0"/>
    <x v="171"/>
    <x v="161"/>
    <x v="120"/>
    <x v="1"/>
    <x v="165"/>
    <x v="0"/>
    <x v="165"/>
    <x v="235"/>
    <x v="204"/>
    <x v="1"/>
    <x v="0"/>
  </r>
  <r>
    <x v="1"/>
    <x v="23"/>
    <x v="1151"/>
    <x v="666"/>
    <x v="1219"/>
    <x v="187"/>
    <x v="0"/>
    <x v="0"/>
    <x v="0"/>
    <x v="0"/>
    <x v="0"/>
    <x v="176"/>
    <x v="673"/>
    <x v="0"/>
    <x v="0"/>
    <x v="0"/>
    <x v="265"/>
    <x v="760"/>
    <x v="0"/>
    <x v="34"/>
    <x v="0"/>
    <x v="34"/>
    <x v="256"/>
    <x v="0"/>
    <x v="1"/>
    <x v="0"/>
  </r>
  <r>
    <x v="1"/>
    <x v="23"/>
    <x v="1153"/>
    <x v="667"/>
    <x v="1227"/>
    <x v="193"/>
    <x v="1"/>
    <x v="0"/>
    <x v="77"/>
    <x v="77"/>
    <x v="167"/>
    <x v="358"/>
    <x v="103"/>
    <x v="336"/>
    <x v="0"/>
    <x v="336"/>
    <x v="53"/>
    <x v="45"/>
    <x v="1"/>
    <x v="270"/>
    <x v="0"/>
    <x v="270"/>
    <x v="130"/>
    <x v="143"/>
    <x v="1"/>
    <x v="0"/>
  </r>
  <r>
    <x v="1"/>
    <x v="23"/>
    <x v="1241"/>
    <x v="679"/>
    <x v="710"/>
    <x v="238"/>
    <x v="1"/>
    <x v="0"/>
    <x v="66"/>
    <x v="66"/>
    <x v="174"/>
    <x v="311"/>
    <x v="167"/>
    <x v="217"/>
    <x v="0"/>
    <x v="217"/>
    <x v="172"/>
    <x v="195"/>
    <x v="1"/>
    <x v="189"/>
    <x v="0"/>
    <x v="189"/>
    <x v="293"/>
    <x v="378"/>
    <x v="1"/>
    <x v="0"/>
  </r>
  <r>
    <x v="1"/>
    <x v="23"/>
    <x v="1267"/>
    <x v="681"/>
    <x v="804"/>
    <x v="257"/>
    <x v="1"/>
    <x v="0"/>
    <x v="160"/>
    <x v="160"/>
    <x v="406"/>
    <x v="448"/>
    <x v="113"/>
    <x v="465"/>
    <x v="0"/>
    <x v="465"/>
    <x v="35"/>
    <x v="160"/>
    <x v="1"/>
    <x v="501"/>
    <x v="0"/>
    <x v="501"/>
    <x v="6"/>
    <x v="97"/>
    <x v="1"/>
    <x v="0"/>
  </r>
  <r>
    <x v="1"/>
    <x v="23"/>
    <x v="1239"/>
    <x v="678"/>
    <x v="591"/>
    <x v="280"/>
    <x v="1"/>
    <x v="0"/>
    <x v="108"/>
    <x v="108"/>
    <x v="268"/>
    <x v="398"/>
    <x v="115"/>
    <x v="281"/>
    <x v="0"/>
    <x v="281"/>
    <x v="249"/>
    <x v="373"/>
    <x v="1"/>
    <x v="403"/>
    <x v="0"/>
    <x v="403"/>
    <x v="48"/>
    <x v="102"/>
    <x v="1"/>
    <x v="0"/>
  </r>
  <r>
    <x v="1"/>
    <x v="23"/>
    <x v="1285"/>
    <x v="685"/>
    <x v="1021"/>
    <x v="283"/>
    <x v="1"/>
    <x v="0"/>
    <x v="79"/>
    <x v="79"/>
    <x v="356"/>
    <x v="33"/>
    <x v="617"/>
    <x v="251"/>
    <x v="0"/>
    <x v="251"/>
    <x v="469"/>
    <x v="705"/>
    <x v="2"/>
    <x v="301"/>
    <x v="0"/>
    <x v="301"/>
    <x v="503"/>
    <x v="671"/>
    <x v="2"/>
    <x v="0"/>
  </r>
  <r>
    <x v="1"/>
    <x v="23"/>
    <x v="1228"/>
    <x v="677"/>
    <x v="475"/>
    <x v="300"/>
    <x v="1"/>
    <x v="0"/>
    <x v="131"/>
    <x v="131"/>
    <x v="204"/>
    <x v="438"/>
    <x v="31"/>
    <x v="439"/>
    <x v="0"/>
    <x v="439"/>
    <x v="9"/>
    <x v="16"/>
    <x v="1"/>
    <x v="427"/>
    <x v="0"/>
    <x v="427"/>
    <x v="20"/>
    <x v="34"/>
    <x v="1"/>
    <x v="0"/>
  </r>
  <r>
    <x v="1"/>
    <x v="23"/>
    <x v="1176"/>
    <x v="670"/>
    <x v="22"/>
    <x v="322"/>
    <x v="0"/>
    <x v="0"/>
    <x v="0"/>
    <x v="0"/>
    <x v="0"/>
    <x v="176"/>
    <x v="673"/>
    <x v="0"/>
    <x v="0"/>
    <x v="0"/>
    <x v="265"/>
    <x v="760"/>
    <x v="0"/>
    <x v="347"/>
    <x v="0"/>
    <x v="347"/>
    <x v="35"/>
    <x v="0"/>
    <x v="1"/>
    <x v="0"/>
  </r>
  <r>
    <x v="1"/>
    <x v="23"/>
    <x v="1244"/>
    <x v="680"/>
    <x v="705"/>
    <x v="328"/>
    <x v="1"/>
    <x v="0"/>
    <x v="139"/>
    <x v="139"/>
    <x v="433"/>
    <x v="342"/>
    <x v="350"/>
    <x v="440"/>
    <x v="0"/>
    <x v="440"/>
    <x v="409"/>
    <x v="502"/>
    <x v="2"/>
    <x v="456"/>
    <x v="0"/>
    <x v="456"/>
    <x v="201"/>
    <x v="381"/>
    <x v="1"/>
    <x v="0"/>
  </r>
  <r>
    <x v="1"/>
    <x v="23"/>
    <x v="1287"/>
    <x v="686"/>
    <x v="1003"/>
    <x v="411"/>
    <x v="1"/>
    <x v="0"/>
    <x v="23"/>
    <x v="23"/>
    <x v="6"/>
    <x v="269"/>
    <x v="7"/>
    <x v="54"/>
    <x v="0"/>
    <x v="54"/>
    <x v="192"/>
    <x v="4"/>
    <x v="1"/>
    <x v="0"/>
    <x v="0"/>
    <x v="0"/>
    <x v="322"/>
    <x v="416"/>
    <x v="0"/>
    <x v="0"/>
  </r>
  <r>
    <x v="1"/>
    <x v="23"/>
    <x v="1302"/>
    <x v="687"/>
    <x v="1207"/>
    <x v="457"/>
    <x v="0"/>
    <x v="0"/>
    <x v="0"/>
    <x v="0"/>
    <x v="0"/>
    <x v="176"/>
    <x v="673"/>
    <x v="76"/>
    <x v="0"/>
    <x v="76"/>
    <x v="157"/>
    <x v="0"/>
    <x v="1"/>
    <x v="233"/>
    <x v="0"/>
    <x v="233"/>
    <x v="78"/>
    <x v="0"/>
    <x v="1"/>
    <x v="0"/>
  </r>
  <r>
    <x v="1"/>
    <x v="23"/>
    <x v="1270"/>
    <x v="682"/>
    <x v="784"/>
    <x v="477"/>
    <x v="1"/>
    <x v="0"/>
    <x v="23"/>
    <x v="23"/>
    <x v="0"/>
    <x v="276"/>
    <x v="0"/>
    <x v="0"/>
    <x v="0"/>
    <x v="0"/>
    <x v="265"/>
    <x v="760"/>
    <x v="0"/>
    <x v="0"/>
    <x v="0"/>
    <x v="0"/>
    <x v="312"/>
    <x v="416"/>
    <x v="0"/>
    <x v="0"/>
  </r>
  <r>
    <x v="1"/>
    <x v="23"/>
    <x v="1279"/>
    <x v="683"/>
    <x v="870"/>
    <x v="490"/>
    <x v="1"/>
    <x v="0"/>
    <x v="23"/>
    <x v="23"/>
    <x v="0"/>
    <x v="276"/>
    <x v="0"/>
    <x v="0"/>
    <x v="0"/>
    <x v="0"/>
    <x v="265"/>
    <x v="760"/>
    <x v="0"/>
    <x v="6"/>
    <x v="0"/>
    <x v="6"/>
    <x v="301"/>
    <x v="0"/>
    <x v="1"/>
    <x v="1"/>
  </r>
  <r>
    <x v="1"/>
    <x v="23"/>
    <x v="1179"/>
    <x v="672"/>
    <x v="54"/>
    <x v="491"/>
    <x v="1"/>
    <x v="0"/>
    <x v="42"/>
    <x v="42"/>
    <x v="60"/>
    <x v="293"/>
    <x v="79"/>
    <x v="133"/>
    <x v="0"/>
    <x v="133"/>
    <x v="157"/>
    <x v="60"/>
    <x v="1"/>
    <x v="117"/>
    <x v="0"/>
    <x v="117"/>
    <x v="228"/>
    <x v="122"/>
    <x v="1"/>
    <x v="0"/>
  </r>
  <r>
    <x v="1"/>
    <x v="23"/>
    <x v="1192"/>
    <x v="673"/>
    <x v="200"/>
    <x v="517"/>
    <x v="1"/>
    <x v="0"/>
    <x v="94"/>
    <x v="94"/>
    <x v="254"/>
    <x v="367"/>
    <x v="158"/>
    <x v="315"/>
    <x v="0"/>
    <x v="315"/>
    <x v="129"/>
    <x v="199"/>
    <x v="1"/>
    <x v="343"/>
    <x v="0"/>
    <x v="343"/>
    <x v="110"/>
    <x v="182"/>
    <x v="1"/>
    <x v="0"/>
  </r>
  <r>
    <x v="1"/>
    <x v="23"/>
    <x v="1209"/>
    <x v="674"/>
    <x v="311"/>
    <x v="518"/>
    <x v="1"/>
    <x v="0"/>
    <x v="2"/>
    <x v="2"/>
    <x v="37"/>
    <x v="144"/>
    <x v="649"/>
    <x v="14"/>
    <x v="0"/>
    <x v="14"/>
    <x v="303"/>
    <x v="703"/>
    <x v="2"/>
    <x v="186"/>
    <x v="0"/>
    <x v="186"/>
    <x v="119"/>
    <x v="27"/>
    <x v="1"/>
    <x v="0"/>
  </r>
  <r>
    <x v="1"/>
    <x v="23"/>
    <x v="1307"/>
    <x v="688"/>
    <x v="1202"/>
    <x v="555"/>
    <x v="1"/>
    <x v="0"/>
    <x v="86"/>
    <x v="86"/>
    <x v="233"/>
    <x v="351"/>
    <x v="157"/>
    <x v="276"/>
    <x v="0"/>
    <x v="276"/>
    <x v="168"/>
    <x v="230"/>
    <x v="1"/>
    <x v="445"/>
    <x v="0"/>
    <x v="445"/>
    <x v="16"/>
    <x v="35"/>
    <x v="1"/>
    <x v="1"/>
  </r>
  <r>
    <x v="1"/>
    <x v="23"/>
    <x v="1216"/>
    <x v="676"/>
    <x v="353"/>
    <x v="564"/>
    <x v="1"/>
    <x v="0"/>
    <x v="125"/>
    <x v="125"/>
    <x v="301"/>
    <x v="425"/>
    <x v="93"/>
    <x v="357"/>
    <x v="0"/>
    <x v="357"/>
    <x v="106"/>
    <x v="188"/>
    <x v="1"/>
    <x v="412"/>
    <x v="0"/>
    <x v="412"/>
    <x v="52"/>
    <x v="127"/>
    <x v="1"/>
    <x v="0"/>
  </r>
  <r>
    <x v="1"/>
    <x v="23"/>
    <x v="1289"/>
    <x v="658"/>
    <x v="992"/>
    <x v="574"/>
    <x v="1"/>
    <x v="0"/>
    <x v="184"/>
    <x v="184"/>
    <x v="509"/>
    <x v="59"/>
    <x v="476"/>
    <x v="540"/>
    <x v="0"/>
    <x v="540"/>
    <x v="88"/>
    <x v="354"/>
    <x v="1"/>
    <x v="526"/>
    <x v="0"/>
    <x v="526"/>
    <x v="489"/>
    <x v="464"/>
    <x v="2"/>
    <x v="0"/>
  </r>
  <r>
    <x v="1"/>
    <x v="23"/>
    <x v="1210"/>
    <x v="675"/>
    <x v="307"/>
    <x v="578"/>
    <x v="1"/>
    <x v="0"/>
    <x v="87"/>
    <x v="87"/>
    <x v="248"/>
    <x v="342"/>
    <x v="183"/>
    <x v="298"/>
    <x v="0"/>
    <x v="298"/>
    <x v="150"/>
    <x v="221"/>
    <x v="1"/>
    <x v="370"/>
    <x v="0"/>
    <x v="370"/>
    <x v="69"/>
    <x v="125"/>
    <x v="1"/>
    <x v="0"/>
  </r>
  <r>
    <x v="1"/>
    <x v="23"/>
    <x v="1323"/>
    <x v="689"/>
    <x v="1242"/>
    <x v="578"/>
    <x v="0"/>
    <x v="0"/>
    <x v="0"/>
    <x v="0"/>
    <x v="0"/>
    <x v="176"/>
    <x v="673"/>
    <x v="0"/>
    <x v="0"/>
    <x v="0"/>
    <x v="265"/>
    <x v="760"/>
    <x v="0"/>
    <x v="273"/>
    <x v="0"/>
    <x v="273"/>
    <x v="61"/>
    <x v="0"/>
    <x v="1"/>
    <x v="1"/>
  </r>
  <r>
    <x v="1"/>
    <x v="23"/>
    <x v="1280"/>
    <x v="684"/>
    <x v="873"/>
    <x v="619"/>
    <x v="1"/>
    <x v="0"/>
    <x v="86"/>
    <x v="86"/>
    <x v="293"/>
    <x v="267"/>
    <x v="328"/>
    <x v="346"/>
    <x v="0"/>
    <x v="346"/>
    <x v="127"/>
    <x v="219"/>
    <x v="1"/>
    <x v="388"/>
    <x v="0"/>
    <x v="388"/>
    <x v="77"/>
    <x v="157"/>
    <x v="1"/>
    <x v="0"/>
  </r>
  <r>
    <x v="1"/>
    <x v="23"/>
    <x v="1195"/>
    <x v="798"/>
    <x v="152"/>
    <x v="670"/>
    <x v="1"/>
    <x v="0"/>
    <x v="28"/>
    <x v="28"/>
    <x v="62"/>
    <x v="227"/>
    <x v="168"/>
    <x v="0"/>
    <x v="0"/>
    <x v="0"/>
    <x v="352"/>
    <x v="760"/>
    <x v="0"/>
    <x v="49"/>
    <x v="0"/>
    <x v="49"/>
    <x v="327"/>
    <x v="524"/>
    <x v="2"/>
    <x v="0"/>
  </r>
  <r>
    <x v="1"/>
    <x v="23"/>
    <x v="1219"/>
    <x v="814"/>
    <x v="398"/>
    <x v="687"/>
    <x v="1"/>
    <x v="0"/>
    <x v="23"/>
    <x v="23"/>
    <x v="4"/>
    <x v="271"/>
    <x v="4"/>
    <x v="14"/>
    <x v="0"/>
    <x v="14"/>
    <x v="241"/>
    <x v="15"/>
    <x v="1"/>
    <x v="26"/>
    <x v="0"/>
    <x v="26"/>
    <x v="272"/>
    <x v="13"/>
    <x v="1"/>
    <x v="1"/>
  </r>
  <r>
    <x v="1"/>
    <x v="23"/>
    <x v="1281"/>
    <x v="825"/>
    <x v="895"/>
    <x v="692"/>
    <x v="1"/>
    <x v="0"/>
    <x v="57"/>
    <x v="57"/>
    <x v="234"/>
    <x v="141"/>
    <x v="512"/>
    <x v="234"/>
    <x v="0"/>
    <x v="234"/>
    <x v="267"/>
    <x v="409"/>
    <x v="2"/>
    <x v="181"/>
    <x v="0"/>
    <x v="181"/>
    <x v="425"/>
    <x v="632"/>
    <x v="2"/>
    <x v="0"/>
  </r>
  <r>
    <x v="1"/>
    <x v="23"/>
    <x v="1316"/>
    <x v="888"/>
    <x v="1189"/>
    <x v="725"/>
    <x v="1"/>
    <x v="0"/>
    <x v="60"/>
    <x v="60"/>
    <x v="236"/>
    <x v="171"/>
    <x v="435"/>
    <x v="262"/>
    <x v="0"/>
    <x v="262"/>
    <x v="203"/>
    <x v="277"/>
    <x v="1"/>
    <x v="256"/>
    <x v="0"/>
    <x v="256"/>
    <x v="275"/>
    <x v="366"/>
    <x v="1"/>
    <x v="0"/>
  </r>
  <r>
    <x v="1"/>
    <x v="23"/>
    <x v="1315"/>
    <x v="855"/>
    <x v="1166"/>
    <x v="731"/>
    <x v="1"/>
    <x v="0"/>
    <x v="66"/>
    <x v="66"/>
    <x v="284"/>
    <x v="96"/>
    <x v="563"/>
    <x v="270"/>
    <x v="0"/>
    <x v="270"/>
    <x v="337"/>
    <x v="521"/>
    <x v="2"/>
    <x v="223"/>
    <x v="0"/>
    <x v="223"/>
    <x v="452"/>
    <x v="648"/>
    <x v="2"/>
    <x v="0"/>
  </r>
  <r>
    <x v="1"/>
    <x v="23"/>
    <x v="1259"/>
    <x v="910"/>
    <x v="620"/>
    <x v="742"/>
    <x v="1"/>
    <x v="0"/>
    <x v="134"/>
    <x v="134"/>
    <x v="205"/>
    <x v="442"/>
    <x v="29"/>
    <x v="185"/>
    <x v="0"/>
    <x v="185"/>
    <x v="323"/>
    <x v="531"/>
    <x v="2"/>
    <x v="484"/>
    <x v="0"/>
    <x v="484"/>
    <x v="3"/>
    <x v="15"/>
    <x v="1"/>
    <x v="0"/>
  </r>
  <r>
    <x v="1"/>
    <x v="23"/>
    <x v="1184"/>
    <x v="956"/>
    <x v="70"/>
    <x v="770"/>
    <x v="1"/>
    <x v="0"/>
    <x v="23"/>
    <x v="23"/>
    <x v="37"/>
    <x v="232"/>
    <x v="115"/>
    <x v="24"/>
    <x v="0"/>
    <x v="24"/>
    <x v="287"/>
    <x v="615"/>
    <x v="2"/>
    <x v="64"/>
    <x v="0"/>
    <x v="64"/>
    <x v="278"/>
    <x v="163"/>
    <x v="1"/>
    <x v="0"/>
  </r>
  <r>
    <x v="1"/>
    <x v="23"/>
    <x v="1197"/>
    <x v="990"/>
    <x v="169"/>
    <x v="792"/>
    <x v="1"/>
    <x v="0"/>
    <x v="2"/>
    <x v="2"/>
    <x v="16"/>
    <x v="176"/>
    <x v="420"/>
    <x v="14"/>
    <x v="0"/>
    <x v="14"/>
    <x v="265"/>
    <x v="402"/>
    <x v="2"/>
    <x v="34"/>
    <x v="0"/>
    <x v="34"/>
    <x v="284"/>
    <x v="122"/>
    <x v="1"/>
    <x v="1"/>
  </r>
  <r>
    <x v="1"/>
    <x v="23"/>
    <x v="1317"/>
    <x v="1034"/>
    <x v="1221"/>
    <x v="815"/>
    <x v="1"/>
    <x v="0"/>
    <x v="23"/>
    <x v="23"/>
    <x v="16"/>
    <x v="255"/>
    <x v="41"/>
    <x v="0"/>
    <x v="0"/>
    <x v="0"/>
    <x v="303"/>
    <x v="760"/>
    <x v="0"/>
    <x v="7"/>
    <x v="0"/>
    <x v="7"/>
    <x v="334"/>
    <x v="718"/>
    <x v="2"/>
    <x v="1"/>
  </r>
  <r>
    <x v="1"/>
    <x v="23"/>
    <x v="1222"/>
    <x v="1093"/>
    <x v="366"/>
    <x v="852"/>
    <x v="1"/>
    <x v="0"/>
    <x v="57"/>
    <x v="57"/>
    <x v="256"/>
    <x v="92"/>
    <x v="578"/>
    <x v="296"/>
    <x v="0"/>
    <x v="296"/>
    <x v="184"/>
    <x v="265"/>
    <x v="1"/>
    <x v="315"/>
    <x v="0"/>
    <x v="315"/>
    <x v="185"/>
    <x v="262"/>
    <x v="1"/>
    <x v="0"/>
  </r>
  <r>
    <x v="1"/>
    <x v="23"/>
    <x v="1324"/>
    <x v="1147"/>
    <x v="1265"/>
    <x v="886"/>
    <x v="1"/>
    <x v="0"/>
    <x v="24"/>
    <x v="24"/>
    <x v="87"/>
    <x v="169"/>
    <x v="472"/>
    <x v="66"/>
    <x v="0"/>
    <x v="66"/>
    <x v="303"/>
    <x v="605"/>
    <x v="2"/>
    <x v="61"/>
    <x v="0"/>
    <x v="61"/>
    <x v="355"/>
    <x v="613"/>
    <x v="2"/>
    <x v="1"/>
  </r>
  <r>
    <x v="1"/>
    <x v="23"/>
    <x v="1297"/>
    <x v="1165"/>
    <x v="934"/>
    <x v="898"/>
    <x v="1"/>
    <x v="0"/>
    <x v="170"/>
    <x v="170"/>
    <x v="493"/>
    <x v="145"/>
    <x v="441"/>
    <x v="517"/>
    <x v="0"/>
    <x v="517"/>
    <x v="446"/>
    <x v="488"/>
    <x v="2"/>
    <x v="465"/>
    <x v="0"/>
    <x v="465"/>
    <x v="559"/>
    <x v="685"/>
    <x v="2"/>
    <x v="0"/>
  </r>
  <r>
    <x v="1"/>
    <x v="45"/>
    <x v="1160"/>
    <x v="853"/>
    <x v="966"/>
    <x v="731"/>
    <x v="1"/>
    <x v="0"/>
    <x v="5"/>
    <x v="5"/>
    <x v="29"/>
    <x v="163"/>
    <x v="576"/>
    <x v="0"/>
    <x v="0"/>
    <x v="0"/>
    <x v="319"/>
    <x v="760"/>
    <x v="0"/>
    <x v="0"/>
    <x v="0"/>
    <x v="0"/>
    <x v="363"/>
    <x v="416"/>
    <x v="0"/>
    <x v="0"/>
  </r>
  <r>
    <x v="1"/>
    <x v="45"/>
    <x v="1162"/>
    <x v="851"/>
    <x v="1263"/>
    <x v="731"/>
    <x v="1"/>
    <x v="0"/>
    <x v="8"/>
    <x v="8"/>
    <x v="16"/>
    <x v="193"/>
    <x v="165"/>
    <x v="0"/>
    <x v="0"/>
    <x v="0"/>
    <x v="303"/>
    <x v="760"/>
    <x v="0"/>
    <x v="16"/>
    <x v="0"/>
    <x v="16"/>
    <x v="313"/>
    <x v="449"/>
    <x v="2"/>
    <x v="0"/>
  </r>
  <r>
    <x v="1"/>
    <x v="45"/>
    <x v="1227"/>
    <x v="765"/>
    <x v="471"/>
    <x v="249"/>
    <x v="1"/>
    <x v="0"/>
    <x v="27"/>
    <x v="27"/>
    <x v="16"/>
    <x v="273"/>
    <x v="29"/>
    <x v="49"/>
    <x v="0"/>
    <x v="49"/>
    <x v="215"/>
    <x v="46"/>
    <x v="1"/>
    <x v="30"/>
    <x v="0"/>
    <x v="30"/>
    <x v="290"/>
    <x v="140"/>
    <x v="1"/>
    <x v="0"/>
  </r>
  <r>
    <x v="1"/>
    <x v="45"/>
    <x v="1242"/>
    <x v="766"/>
    <x v="634"/>
    <x v="257"/>
    <x v="1"/>
    <x v="0"/>
    <x v="63"/>
    <x v="63"/>
    <x v="270"/>
    <x v="107"/>
    <x v="556"/>
    <x v="232"/>
    <x v="0"/>
    <x v="232"/>
    <x v="373"/>
    <x v="594"/>
    <x v="2"/>
    <x v="206"/>
    <x v="0"/>
    <x v="206"/>
    <x v="442"/>
    <x v="644"/>
    <x v="2"/>
    <x v="0"/>
  </r>
  <r>
    <x v="1"/>
    <x v="45"/>
    <x v="1276"/>
    <x v="767"/>
    <x v="860"/>
    <x v="270"/>
    <x v="1"/>
    <x v="0"/>
    <x v="89"/>
    <x v="89"/>
    <x v="324"/>
    <x v="177"/>
    <x v="419"/>
    <x v="339"/>
    <x v="0"/>
    <x v="339"/>
    <x v="271"/>
    <x v="408"/>
    <x v="2"/>
    <x v="283"/>
    <x v="0"/>
    <x v="283"/>
    <x v="462"/>
    <x v="623"/>
    <x v="2"/>
    <x v="0"/>
  </r>
  <r>
    <x v="1"/>
    <x v="45"/>
    <x v="1189"/>
    <x v="763"/>
    <x v="167"/>
    <x v="272"/>
    <x v="1"/>
    <x v="0"/>
    <x v="53"/>
    <x v="53"/>
    <x v="131"/>
    <x v="288"/>
    <x v="165"/>
    <x v="193"/>
    <x v="0"/>
    <x v="193"/>
    <x v="159"/>
    <x v="143"/>
    <x v="1"/>
    <x v="92"/>
    <x v="0"/>
    <x v="92"/>
    <x v="391"/>
    <x v="664"/>
    <x v="2"/>
    <x v="0"/>
  </r>
  <r>
    <x v="1"/>
    <x v="45"/>
    <x v="1203"/>
    <x v="764"/>
    <x v="262"/>
    <x v="286"/>
    <x v="1"/>
    <x v="0"/>
    <x v="120"/>
    <x v="120"/>
    <x v="353"/>
    <x v="373"/>
    <x v="224"/>
    <x v="407"/>
    <x v="0"/>
    <x v="407"/>
    <x v="79"/>
    <x v="197"/>
    <x v="1"/>
    <x v="353"/>
    <x v="0"/>
    <x v="353"/>
    <x v="403"/>
    <x v="495"/>
    <x v="2"/>
    <x v="0"/>
  </r>
  <r>
    <x v="1"/>
    <x v="45"/>
    <x v="1303"/>
    <x v="768"/>
    <x v="1085"/>
    <x v="461"/>
    <x v="1"/>
    <x v="0"/>
    <x v="90"/>
    <x v="90"/>
    <x v="215"/>
    <x v="375"/>
    <x v="118"/>
    <x v="278"/>
    <x v="0"/>
    <x v="278"/>
    <x v="137"/>
    <x v="170"/>
    <x v="1"/>
    <x v="231"/>
    <x v="0"/>
    <x v="231"/>
    <x v="294"/>
    <x v="388"/>
    <x v="1"/>
    <x v="0"/>
  </r>
  <r>
    <x v="1"/>
    <x v="45"/>
    <x v="1161"/>
    <x v="886"/>
    <x v="970"/>
    <x v="718"/>
    <x v="1"/>
    <x v="0"/>
    <x v="5"/>
    <x v="5"/>
    <x v="21"/>
    <x v="176"/>
    <x v="420"/>
    <x v="14"/>
    <x v="0"/>
    <x v="14"/>
    <x v="275"/>
    <x v="583"/>
    <x v="2"/>
    <x v="0"/>
    <x v="0"/>
    <x v="0"/>
    <x v="355"/>
    <x v="416"/>
    <x v="0"/>
    <x v="0"/>
  </r>
  <r>
    <x v="1"/>
    <x v="45"/>
    <x v="1159"/>
    <x v="1016"/>
    <x v="374"/>
    <x v="804"/>
    <x v="1"/>
    <x v="0"/>
    <x v="52"/>
    <x v="52"/>
    <x v="26"/>
    <x v="352"/>
    <x v="15"/>
    <x v="199"/>
    <x v="0"/>
    <x v="199"/>
    <x v="85"/>
    <x v="5"/>
    <x v="1"/>
    <x v="200"/>
    <x v="0"/>
    <x v="200"/>
    <x v="104"/>
    <x v="14"/>
    <x v="1"/>
    <x v="0"/>
  </r>
  <r>
    <x v="1"/>
    <x v="45"/>
    <x v="1158"/>
    <x v="1073"/>
    <x v="31"/>
    <x v="838"/>
    <x v="1"/>
    <x v="0"/>
    <x v="32"/>
    <x v="32"/>
    <x v="56"/>
    <x v="252"/>
    <x v="114"/>
    <x v="44"/>
    <x v="0"/>
    <x v="44"/>
    <x v="283"/>
    <x v="545"/>
    <x v="2"/>
    <x v="44"/>
    <x v="0"/>
    <x v="44"/>
    <x v="322"/>
    <x v="499"/>
    <x v="2"/>
    <x v="0"/>
  </r>
  <r>
    <x v="2"/>
    <x v="52"/>
    <x v="1258"/>
    <x v="854"/>
    <x v="758"/>
    <x v="731"/>
    <x v="1"/>
    <x v="0"/>
    <x v="47"/>
    <x v="47"/>
    <x v="282"/>
    <x v="47"/>
    <x v="645"/>
    <x v="305"/>
    <x v="0"/>
    <x v="305"/>
    <x v="221"/>
    <x v="340"/>
    <x v="1"/>
    <x v="241"/>
    <x v="0"/>
    <x v="241"/>
    <x v="426"/>
    <x v="599"/>
    <x v="2"/>
    <x v="0"/>
  </r>
  <r>
    <x v="2"/>
    <x v="52"/>
    <x v="196"/>
    <x v="769"/>
    <x v="268"/>
    <x v="154"/>
    <x v="1"/>
    <x v="0"/>
    <x v="47"/>
    <x v="47"/>
    <x v="190"/>
    <x v="148"/>
    <x v="508"/>
    <x v="181"/>
    <x v="0"/>
    <x v="181"/>
    <x v="298"/>
    <x v="482"/>
    <x v="2"/>
    <x v="165"/>
    <x v="0"/>
    <x v="165"/>
    <x v="383"/>
    <x v="572"/>
    <x v="2"/>
    <x v="0"/>
  </r>
  <r>
    <x v="2"/>
    <x v="52"/>
    <x v="1320"/>
    <x v="786"/>
    <x v="1252"/>
    <x v="230"/>
    <x v="1"/>
    <x v="0"/>
    <x v="23"/>
    <x v="23"/>
    <x v="80"/>
    <x v="178"/>
    <x v="408"/>
    <x v="100"/>
    <x v="0"/>
    <x v="100"/>
    <x v="232"/>
    <x v="225"/>
    <x v="1"/>
    <x v="235"/>
    <x v="0"/>
    <x v="235"/>
    <x v="106"/>
    <x v="51"/>
    <x v="1"/>
    <x v="0"/>
  </r>
  <r>
    <x v="2"/>
    <x v="52"/>
    <x v="1201"/>
    <x v="772"/>
    <x v="257"/>
    <x v="303"/>
    <x v="1"/>
    <x v="0"/>
    <x v="42"/>
    <x v="42"/>
    <x v="0"/>
    <x v="331"/>
    <x v="0"/>
    <x v="0"/>
    <x v="0"/>
    <x v="0"/>
    <x v="265"/>
    <x v="760"/>
    <x v="0"/>
    <x v="0"/>
    <x v="0"/>
    <x v="0"/>
    <x v="312"/>
    <x v="416"/>
    <x v="0"/>
    <x v="1"/>
  </r>
  <r>
    <x v="2"/>
    <x v="52"/>
    <x v="1190"/>
    <x v="771"/>
    <x v="213"/>
    <x v="317"/>
    <x v="1"/>
    <x v="0"/>
    <x v="66"/>
    <x v="66"/>
    <x v="322"/>
    <x v="49"/>
    <x v="619"/>
    <x v="321"/>
    <x v="0"/>
    <x v="321"/>
    <x v="346"/>
    <x v="514"/>
    <x v="2"/>
    <x v="352"/>
    <x v="0"/>
    <x v="352"/>
    <x v="217"/>
    <x v="340"/>
    <x v="1"/>
    <x v="0"/>
  </r>
  <r>
    <x v="2"/>
    <x v="52"/>
    <x v="1177"/>
    <x v="770"/>
    <x v="29"/>
    <x v="340"/>
    <x v="1"/>
    <x v="0"/>
    <x v="13"/>
    <x v="13"/>
    <x v="49"/>
    <x v="174"/>
    <x v="452"/>
    <x v="47"/>
    <x v="0"/>
    <x v="47"/>
    <x v="266"/>
    <x v="417"/>
    <x v="2"/>
    <x v="26"/>
    <x v="0"/>
    <x v="26"/>
    <x v="345"/>
    <x v="645"/>
    <x v="2"/>
    <x v="0"/>
  </r>
  <r>
    <x v="2"/>
    <x v="52"/>
    <x v="1234"/>
    <x v="776"/>
    <x v="525"/>
    <x v="385"/>
    <x v="1"/>
    <x v="0"/>
    <x v="66"/>
    <x v="66"/>
    <x v="87"/>
    <x v="369"/>
    <x v="45"/>
    <x v="0"/>
    <x v="0"/>
    <x v="0"/>
    <x v="385"/>
    <x v="760"/>
    <x v="0"/>
    <x v="14"/>
    <x v="0"/>
    <x v="14"/>
    <x v="409"/>
    <x v="768"/>
    <x v="2"/>
    <x v="0"/>
  </r>
  <r>
    <x v="2"/>
    <x v="52"/>
    <x v="1286"/>
    <x v="781"/>
    <x v="967"/>
    <x v="387"/>
    <x v="1"/>
    <x v="0"/>
    <x v="23"/>
    <x v="23"/>
    <x v="141"/>
    <x v="91"/>
    <x v="646"/>
    <x v="120"/>
    <x v="0"/>
    <x v="120"/>
    <x v="321"/>
    <x v="591"/>
    <x v="2"/>
    <x v="179"/>
    <x v="0"/>
    <x v="179"/>
    <x v="264"/>
    <x v="300"/>
    <x v="1"/>
    <x v="0"/>
  </r>
  <r>
    <x v="2"/>
    <x v="52"/>
    <x v="1248"/>
    <x v="777"/>
    <x v="716"/>
    <x v="428"/>
    <x v="1"/>
    <x v="0"/>
    <x v="108"/>
    <x v="108"/>
    <x v="402"/>
    <x v="27"/>
    <x v="591"/>
    <x v="424"/>
    <x v="0"/>
    <x v="424"/>
    <x v="299"/>
    <x v="418"/>
    <x v="2"/>
    <x v="436"/>
    <x v="0"/>
    <x v="436"/>
    <x v="177"/>
    <x v="358"/>
    <x v="1"/>
    <x v="0"/>
  </r>
  <r>
    <x v="2"/>
    <x v="52"/>
    <x v="1301"/>
    <x v="783"/>
    <x v="1128"/>
    <x v="435"/>
    <x v="1"/>
    <x v="0"/>
    <x v="66"/>
    <x v="66"/>
    <x v="387"/>
    <x v="7"/>
    <x v="665"/>
    <x v="346"/>
    <x v="0"/>
    <x v="346"/>
    <x v="467"/>
    <x v="670"/>
    <x v="2"/>
    <x v="295"/>
    <x v="0"/>
    <x v="295"/>
    <x v="532"/>
    <x v="719"/>
    <x v="2"/>
    <x v="0"/>
  </r>
  <r>
    <x v="2"/>
    <x v="52"/>
    <x v="1226"/>
    <x v="774"/>
    <x v="427"/>
    <x v="449"/>
    <x v="1"/>
    <x v="0"/>
    <x v="46"/>
    <x v="46"/>
    <x v="189"/>
    <x v="139"/>
    <x v="534"/>
    <x v="176"/>
    <x v="0"/>
    <x v="176"/>
    <x v="310"/>
    <x v="516"/>
    <x v="2"/>
    <x v="304"/>
    <x v="0"/>
    <x v="304"/>
    <x v="108"/>
    <x v="136"/>
    <x v="1"/>
    <x v="0"/>
  </r>
  <r>
    <x v="2"/>
    <x v="52"/>
    <x v="1207"/>
    <x v="773"/>
    <x v="269"/>
    <x v="450"/>
    <x v="1"/>
    <x v="0"/>
    <x v="42"/>
    <x v="42"/>
    <x v="20"/>
    <x v="318"/>
    <x v="19"/>
    <x v="233"/>
    <x v="0"/>
    <x v="233"/>
    <x v="66"/>
    <x v="2"/>
    <x v="1"/>
    <x v="14"/>
    <x v="0"/>
    <x v="14"/>
    <x v="324"/>
    <x v="617"/>
    <x v="2"/>
    <x v="0"/>
  </r>
  <r>
    <x v="2"/>
    <x v="52"/>
    <x v="1229"/>
    <x v="775"/>
    <x v="501"/>
    <x v="490"/>
    <x v="1"/>
    <x v="0"/>
    <x v="42"/>
    <x v="42"/>
    <x v="0"/>
    <x v="331"/>
    <x v="0"/>
    <x v="0"/>
    <x v="0"/>
    <x v="0"/>
    <x v="265"/>
    <x v="760"/>
    <x v="0"/>
    <x v="14"/>
    <x v="0"/>
    <x v="14"/>
    <x v="290"/>
    <x v="0"/>
    <x v="1"/>
    <x v="0"/>
  </r>
  <r>
    <x v="2"/>
    <x v="52"/>
    <x v="1253"/>
    <x v="779"/>
    <x v="644"/>
    <x v="505"/>
    <x v="1"/>
    <x v="0"/>
    <x v="42"/>
    <x v="42"/>
    <x v="59"/>
    <x v="294"/>
    <x v="76"/>
    <x v="154"/>
    <x v="0"/>
    <x v="154"/>
    <x v="126"/>
    <x v="36"/>
    <x v="1"/>
    <x v="0"/>
    <x v="0"/>
    <x v="0"/>
    <x v="393"/>
    <x v="416"/>
    <x v="0"/>
    <x v="0"/>
  </r>
  <r>
    <x v="2"/>
    <x v="52"/>
    <x v="1254"/>
    <x v="780"/>
    <x v="730"/>
    <x v="506"/>
    <x v="1"/>
    <x v="0"/>
    <x v="197"/>
    <x v="197"/>
    <x v="526"/>
    <x v="0"/>
    <x v="621"/>
    <x v="552"/>
    <x v="0"/>
    <x v="552"/>
    <x v="498"/>
    <x v="608"/>
    <x v="2"/>
    <x v="542"/>
    <x v="0"/>
    <x v="542"/>
    <x v="568"/>
    <x v="595"/>
    <x v="2"/>
    <x v="0"/>
  </r>
  <r>
    <x v="2"/>
    <x v="52"/>
    <x v="1305"/>
    <x v="784"/>
    <x v="1080"/>
    <x v="522"/>
    <x v="1"/>
    <x v="0"/>
    <x v="23"/>
    <x v="23"/>
    <x v="84"/>
    <x v="169"/>
    <x v="473"/>
    <x v="147"/>
    <x v="0"/>
    <x v="147"/>
    <x v="157"/>
    <x v="90"/>
    <x v="1"/>
    <x v="36"/>
    <x v="0"/>
    <x v="36"/>
    <x v="380"/>
    <x v="709"/>
    <x v="2"/>
    <x v="0"/>
  </r>
  <r>
    <x v="2"/>
    <x v="52"/>
    <x v="1290"/>
    <x v="782"/>
    <x v="982"/>
    <x v="588"/>
    <x v="1"/>
    <x v="0"/>
    <x v="124"/>
    <x v="124"/>
    <x v="459"/>
    <x v="5"/>
    <x v="631"/>
    <x v="429"/>
    <x v="0"/>
    <x v="429"/>
    <x v="493"/>
    <x v="667"/>
    <x v="2"/>
    <x v="369"/>
    <x v="0"/>
    <x v="369"/>
    <x v="557"/>
    <x v="736"/>
    <x v="2"/>
    <x v="0"/>
  </r>
  <r>
    <x v="2"/>
    <x v="52"/>
    <x v="1309"/>
    <x v="785"/>
    <x v="1133"/>
    <x v="606"/>
    <x v="1"/>
    <x v="0"/>
    <x v="131"/>
    <x v="131"/>
    <x v="373"/>
    <x v="401"/>
    <x v="188"/>
    <x v="473"/>
    <x v="0"/>
    <x v="473"/>
    <x v="12"/>
    <x v="81"/>
    <x v="1"/>
    <x v="303"/>
    <x v="0"/>
    <x v="303"/>
    <x v="522"/>
    <x v="694"/>
    <x v="2"/>
    <x v="0"/>
  </r>
  <r>
    <x v="2"/>
    <x v="52"/>
    <x v="1217"/>
    <x v="796"/>
    <x v="341"/>
    <x v="670"/>
    <x v="1"/>
    <x v="0"/>
    <x v="67"/>
    <x v="67"/>
    <x v="0"/>
    <x v="392"/>
    <x v="0"/>
    <x v="12"/>
    <x v="0"/>
    <x v="12"/>
    <x v="239"/>
    <x v="0"/>
    <x v="1"/>
    <x v="0"/>
    <x v="0"/>
    <x v="0"/>
    <x v="312"/>
    <x v="416"/>
    <x v="0"/>
    <x v="1"/>
  </r>
  <r>
    <x v="2"/>
    <x v="52"/>
    <x v="1293"/>
    <x v="799"/>
    <x v="999"/>
    <x v="670"/>
    <x v="1"/>
    <x v="0"/>
    <x v="42"/>
    <x v="42"/>
    <x v="303"/>
    <x v="25"/>
    <x v="666"/>
    <x v="205"/>
    <x v="0"/>
    <x v="205"/>
    <x v="444"/>
    <x v="690"/>
    <x v="2"/>
    <x v="158"/>
    <x v="0"/>
    <x v="158"/>
    <x v="508"/>
    <x v="737"/>
    <x v="2"/>
    <x v="0"/>
  </r>
  <r>
    <x v="2"/>
    <x v="52"/>
    <x v="1313"/>
    <x v="829"/>
    <x v="1210"/>
    <x v="699"/>
    <x v="1"/>
    <x v="0"/>
    <x v="42"/>
    <x v="42"/>
    <x v="254"/>
    <x v="50"/>
    <x v="650"/>
    <x v="255"/>
    <x v="0"/>
    <x v="255"/>
    <x v="290"/>
    <x v="443"/>
    <x v="2"/>
    <x v="249"/>
    <x v="0"/>
    <x v="249"/>
    <x v="373"/>
    <x v="506"/>
    <x v="2"/>
    <x v="0"/>
  </r>
  <r>
    <x v="2"/>
    <x v="52"/>
    <x v="1314"/>
    <x v="831"/>
    <x v="1031"/>
    <x v="701"/>
    <x v="1"/>
    <x v="0"/>
    <x v="53"/>
    <x v="53"/>
    <x v="262"/>
    <x v="72"/>
    <x v="600"/>
    <x v="289"/>
    <x v="0"/>
    <x v="289"/>
    <x v="218"/>
    <x v="327"/>
    <x v="1"/>
    <x v="150"/>
    <x v="0"/>
    <x v="150"/>
    <x v="478"/>
    <x v="721"/>
    <x v="2"/>
    <x v="0"/>
  </r>
  <r>
    <x v="2"/>
    <x v="52"/>
    <x v="1181"/>
    <x v="847"/>
    <x v="28"/>
    <x v="702"/>
    <x v="1"/>
    <x v="0"/>
    <x v="19"/>
    <x v="19"/>
    <x v="67"/>
    <x v="176"/>
    <x v="420"/>
    <x v="63"/>
    <x v="0"/>
    <x v="63"/>
    <x v="267"/>
    <x v="431"/>
    <x v="2"/>
    <x v="65"/>
    <x v="0"/>
    <x v="65"/>
    <x v="312"/>
    <x v="416"/>
    <x v="2"/>
    <x v="0"/>
  </r>
  <r>
    <x v="2"/>
    <x v="52"/>
    <x v="1182"/>
    <x v="885"/>
    <x v="109"/>
    <x v="717"/>
    <x v="1"/>
    <x v="0"/>
    <x v="86"/>
    <x v="86"/>
    <x v="0"/>
    <x v="415"/>
    <x v="0"/>
    <x v="0"/>
    <x v="0"/>
    <x v="0"/>
    <x v="265"/>
    <x v="760"/>
    <x v="0"/>
    <x v="0"/>
    <x v="0"/>
    <x v="0"/>
    <x v="312"/>
    <x v="416"/>
    <x v="0"/>
    <x v="0"/>
  </r>
  <r>
    <x v="2"/>
    <x v="52"/>
    <x v="1260"/>
    <x v="920"/>
    <x v="747"/>
    <x v="750"/>
    <x v="1"/>
    <x v="0"/>
    <x v="94"/>
    <x v="94"/>
    <x v="203"/>
    <x v="391"/>
    <x v="92"/>
    <x v="292"/>
    <x v="0"/>
    <x v="292"/>
    <x v="115"/>
    <x v="133"/>
    <x v="1"/>
    <x v="213"/>
    <x v="0"/>
    <x v="213"/>
    <x v="314"/>
    <x v="418"/>
    <x v="2"/>
    <x v="0"/>
  </r>
  <r>
    <x v="2"/>
    <x v="52"/>
    <x v="1261"/>
    <x v="975"/>
    <x v="717"/>
    <x v="781"/>
    <x v="1"/>
    <x v="0"/>
    <x v="113"/>
    <x v="113"/>
    <x v="399"/>
    <x v="64"/>
    <x v="555"/>
    <x v="411"/>
    <x v="0"/>
    <x v="411"/>
    <x v="390"/>
    <x v="506"/>
    <x v="2"/>
    <x v="420"/>
    <x v="0"/>
    <x v="420"/>
    <x v="321"/>
    <x v="419"/>
    <x v="2"/>
    <x v="0"/>
  </r>
  <r>
    <x v="2"/>
    <x v="52"/>
    <x v="1262"/>
    <x v="1028"/>
    <x v="698"/>
    <x v="811"/>
    <x v="1"/>
    <x v="0"/>
    <x v="23"/>
    <x v="23"/>
    <x v="152"/>
    <x v="80"/>
    <x v="652"/>
    <x v="47"/>
    <x v="0"/>
    <x v="47"/>
    <x v="404"/>
    <x v="741"/>
    <x v="2"/>
    <x v="197"/>
    <x v="0"/>
    <x v="197"/>
    <x v="239"/>
    <x v="253"/>
    <x v="1"/>
    <x v="0"/>
  </r>
  <r>
    <x v="2"/>
    <x v="52"/>
    <x v="1263"/>
    <x v="1029"/>
    <x v="642"/>
    <x v="812"/>
    <x v="1"/>
    <x v="0"/>
    <x v="101"/>
    <x v="101"/>
    <x v="389"/>
    <x v="37"/>
    <x v="589"/>
    <x v="377"/>
    <x v="0"/>
    <x v="377"/>
    <x v="440"/>
    <x v="593"/>
    <x v="2"/>
    <x v="345"/>
    <x v="0"/>
    <x v="345"/>
    <x v="521"/>
    <x v="673"/>
    <x v="2"/>
    <x v="0"/>
  </r>
  <r>
    <x v="2"/>
    <x v="52"/>
    <x v="1198"/>
    <x v="1062"/>
    <x v="203"/>
    <x v="829"/>
    <x v="1"/>
    <x v="0"/>
    <x v="66"/>
    <x v="66"/>
    <x v="326"/>
    <x v="42"/>
    <x v="622"/>
    <x v="332"/>
    <x v="0"/>
    <x v="332"/>
    <x v="311"/>
    <x v="455"/>
    <x v="2"/>
    <x v="267"/>
    <x v="0"/>
    <x v="267"/>
    <x v="473"/>
    <x v="647"/>
    <x v="2"/>
    <x v="0"/>
  </r>
  <r>
    <x v="2"/>
    <x v="52"/>
    <x v="1185"/>
    <x v="1087"/>
    <x v="52"/>
    <x v="847"/>
    <x v="1"/>
    <x v="0"/>
    <x v="53"/>
    <x v="53"/>
    <x v="228"/>
    <x v="131"/>
    <x v="540"/>
    <x v="231"/>
    <x v="0"/>
    <x v="231"/>
    <x v="264"/>
    <x v="399"/>
    <x v="1"/>
    <x v="172"/>
    <x v="0"/>
    <x v="172"/>
    <x v="427"/>
    <x v="651"/>
    <x v="2"/>
    <x v="0"/>
  </r>
  <r>
    <x v="2"/>
    <x v="52"/>
    <x v="1319"/>
    <x v="1102"/>
    <x v="1042"/>
    <x v="859"/>
    <x v="1"/>
    <x v="0"/>
    <x v="23"/>
    <x v="23"/>
    <x v="74"/>
    <x v="186"/>
    <x v="365"/>
    <x v="109"/>
    <x v="0"/>
    <x v="109"/>
    <x v="209"/>
    <x v="145"/>
    <x v="1"/>
    <x v="244"/>
    <x v="0"/>
    <x v="244"/>
    <x v="95"/>
    <x v="40"/>
    <x v="1"/>
    <x v="0"/>
  </r>
  <r>
    <x v="2"/>
    <x v="52"/>
    <x v="1296"/>
    <x v="1156"/>
    <x v="957"/>
    <x v="891"/>
    <x v="1"/>
    <x v="0"/>
    <x v="8"/>
    <x v="8"/>
    <x v="13"/>
    <x v="197"/>
    <x v="122"/>
    <x v="27"/>
    <x v="0"/>
    <x v="27"/>
    <x v="239"/>
    <x v="84"/>
    <x v="1"/>
    <x v="55"/>
    <x v="0"/>
    <x v="55"/>
    <x v="255"/>
    <x v="48"/>
    <x v="1"/>
    <x v="0"/>
  </r>
  <r>
    <x v="2"/>
    <x v="52"/>
    <x v="1186"/>
    <x v="1197"/>
    <x v="27"/>
    <x v="912"/>
    <x v="1"/>
    <x v="0"/>
    <x v="23"/>
    <x v="23"/>
    <x v="110"/>
    <x v="131"/>
    <x v="600"/>
    <x v="78"/>
    <x v="0"/>
    <x v="78"/>
    <x v="321"/>
    <x v="635"/>
    <x v="2"/>
    <x v="26"/>
    <x v="0"/>
    <x v="26"/>
    <x v="416"/>
    <x v="754"/>
    <x v="2"/>
    <x v="0"/>
  </r>
  <r>
    <x v="2"/>
    <x v="52"/>
    <x v="1265"/>
    <x v="1198"/>
    <x v="739"/>
    <x v="913"/>
    <x v="1"/>
    <x v="0"/>
    <x v="23"/>
    <x v="23"/>
    <x v="102"/>
    <x v="140"/>
    <x v="582"/>
    <x v="58"/>
    <x v="0"/>
    <x v="58"/>
    <x v="336"/>
    <x v="687"/>
    <x v="2"/>
    <x v="152"/>
    <x v="0"/>
    <x v="152"/>
    <x v="241"/>
    <x v="203"/>
    <x v="1"/>
    <x v="0"/>
  </r>
  <r>
    <x v="2"/>
    <x v="52"/>
    <x v="1266"/>
    <x v="1229"/>
    <x v="737"/>
    <x v="927"/>
    <x v="1"/>
    <x v="0"/>
    <x v="1"/>
    <x v="1"/>
    <x v="13"/>
    <x v="176"/>
    <x v="420"/>
    <x v="9"/>
    <x v="0"/>
    <x v="9"/>
    <x v="272"/>
    <x v="583"/>
    <x v="2"/>
    <x v="14"/>
    <x v="0"/>
    <x v="14"/>
    <x v="312"/>
    <x v="416"/>
    <x v="2"/>
    <x v="0"/>
  </r>
  <r>
    <x v="2"/>
    <x v="52"/>
    <x v="1273"/>
    <x v="1242"/>
    <x v="831"/>
    <x v="935"/>
    <x v="1"/>
    <x v="0"/>
    <x v="42"/>
    <x v="42"/>
    <x v="0"/>
    <x v="331"/>
    <x v="0"/>
    <x v="0"/>
    <x v="0"/>
    <x v="0"/>
    <x v="265"/>
    <x v="760"/>
    <x v="0"/>
    <x v="157"/>
    <x v="0"/>
    <x v="157"/>
    <x v="123"/>
    <x v="0"/>
    <x v="1"/>
    <x v="0"/>
  </r>
  <r>
    <x v="2"/>
    <x v="52"/>
    <x v="1299"/>
    <x v="1245"/>
    <x v="989"/>
    <x v="937"/>
    <x v="1"/>
    <x v="0"/>
    <x v="23"/>
    <x v="23"/>
    <x v="0"/>
    <x v="276"/>
    <x v="0"/>
    <x v="47"/>
    <x v="0"/>
    <x v="47"/>
    <x v="194"/>
    <x v="0"/>
    <x v="1"/>
    <x v="36"/>
    <x v="0"/>
    <x v="36"/>
    <x v="255"/>
    <x v="0"/>
    <x v="1"/>
    <x v="0"/>
  </r>
  <r>
    <x v="2"/>
    <x v="52"/>
    <x v="1214"/>
    <x v="1269"/>
    <x v="336"/>
    <x v="948"/>
    <x v="1"/>
    <x v="0"/>
    <x v="19"/>
    <x v="19"/>
    <x v="0"/>
    <x v="258"/>
    <x v="0"/>
    <x v="0"/>
    <x v="0"/>
    <x v="0"/>
    <x v="265"/>
    <x v="760"/>
    <x v="0"/>
    <x v="138"/>
    <x v="0"/>
    <x v="138"/>
    <x v="139"/>
    <x v="0"/>
    <x v="1"/>
    <x v="0"/>
  </r>
  <r>
    <x v="2"/>
    <x v="10"/>
    <x v="1220"/>
    <x v="858"/>
    <x v="392"/>
    <x v="731"/>
    <x v="1"/>
    <x v="0"/>
    <x v="53"/>
    <x v="53"/>
    <x v="206"/>
    <x v="171"/>
    <x v="440"/>
    <x v="78"/>
    <x v="0"/>
    <x v="78"/>
    <x v="430"/>
    <x v="736"/>
    <x v="2"/>
    <x v="90"/>
    <x v="0"/>
    <x v="90"/>
    <x v="468"/>
    <x v="740"/>
    <x v="2"/>
    <x v="0"/>
  </r>
  <r>
    <x v="2"/>
    <x v="10"/>
    <x v="1238"/>
    <x v="641"/>
    <x v="596"/>
    <x v="228"/>
    <x v="1"/>
    <x v="0"/>
    <x v="66"/>
    <x v="66"/>
    <x v="327"/>
    <x v="41"/>
    <x v="624"/>
    <x v="329"/>
    <x v="0"/>
    <x v="329"/>
    <x v="321"/>
    <x v="469"/>
    <x v="2"/>
    <x v="294"/>
    <x v="0"/>
    <x v="294"/>
    <x v="447"/>
    <x v="600"/>
    <x v="2"/>
    <x v="0"/>
  </r>
  <r>
    <x v="2"/>
    <x v="10"/>
    <x v="1275"/>
    <x v="646"/>
    <x v="858"/>
    <x v="269"/>
    <x v="1"/>
    <x v="0"/>
    <x v="42"/>
    <x v="42"/>
    <x v="148"/>
    <x v="171"/>
    <x v="442"/>
    <x v="240"/>
    <x v="0"/>
    <x v="240"/>
    <x v="117"/>
    <x v="98"/>
    <x v="1"/>
    <x v="225"/>
    <x v="0"/>
    <x v="225"/>
    <x v="185"/>
    <x v="170"/>
    <x v="1"/>
    <x v="0"/>
  </r>
  <r>
    <x v="2"/>
    <x v="10"/>
    <x v="1269"/>
    <x v="645"/>
    <x v="811"/>
    <x v="289"/>
    <x v="1"/>
    <x v="0"/>
    <x v="66"/>
    <x v="66"/>
    <x v="294"/>
    <x v="75"/>
    <x v="582"/>
    <x v="340"/>
    <x v="0"/>
    <x v="340"/>
    <x v="144"/>
    <x v="245"/>
    <x v="1"/>
    <x v="357"/>
    <x v="0"/>
    <x v="357"/>
    <x v="126"/>
    <x v="226"/>
    <x v="1"/>
    <x v="0"/>
  </r>
  <r>
    <x v="2"/>
    <x v="10"/>
    <x v="1240"/>
    <x v="642"/>
    <x v="605"/>
    <x v="338"/>
    <x v="1"/>
    <x v="0"/>
    <x v="5"/>
    <x v="5"/>
    <x v="48"/>
    <x v="137"/>
    <x v="649"/>
    <x v="12"/>
    <x v="0"/>
    <x v="12"/>
    <x v="321"/>
    <x v="735"/>
    <x v="2"/>
    <x v="46"/>
    <x v="0"/>
    <x v="46"/>
    <x v="310"/>
    <x v="394"/>
    <x v="1"/>
    <x v="0"/>
  </r>
  <r>
    <x v="2"/>
    <x v="10"/>
    <x v="1300"/>
    <x v="647"/>
    <x v="1050"/>
    <x v="340"/>
    <x v="1"/>
    <x v="0"/>
    <x v="34"/>
    <x v="34"/>
    <x v="151"/>
    <x v="114"/>
    <x v="596"/>
    <x v="78"/>
    <x v="0"/>
    <x v="78"/>
    <x v="385"/>
    <x v="707"/>
    <x v="2"/>
    <x v="122"/>
    <x v="0"/>
    <x v="122"/>
    <x v="380"/>
    <x v="603"/>
    <x v="2"/>
    <x v="0"/>
  </r>
  <r>
    <x v="2"/>
    <x v="10"/>
    <x v="1245"/>
    <x v="643"/>
    <x v="694"/>
    <x v="386"/>
    <x v="1"/>
    <x v="0"/>
    <x v="27"/>
    <x v="27"/>
    <x v="28"/>
    <x v="260"/>
    <x v="60"/>
    <x v="47"/>
    <x v="0"/>
    <x v="47"/>
    <x v="235"/>
    <x v="124"/>
    <x v="1"/>
    <x v="251"/>
    <x v="0"/>
    <x v="251"/>
    <x v="76"/>
    <x v="8"/>
    <x v="1"/>
    <x v="0"/>
  </r>
  <r>
    <x v="2"/>
    <x v="10"/>
    <x v="1246"/>
    <x v="644"/>
    <x v="657"/>
    <x v="390"/>
    <x v="1"/>
    <x v="0"/>
    <x v="56"/>
    <x v="56"/>
    <x v="219"/>
    <x v="171"/>
    <x v="437"/>
    <x v="202"/>
    <x v="0"/>
    <x v="202"/>
    <x v="312"/>
    <x v="503"/>
    <x v="2"/>
    <x v="144"/>
    <x v="0"/>
    <x v="144"/>
    <x v="438"/>
    <x v="687"/>
    <x v="2"/>
    <x v="0"/>
  </r>
  <r>
    <x v="2"/>
    <x v="10"/>
    <x v="1252"/>
    <x v="778"/>
    <x v="649"/>
    <x v="500"/>
    <x v="1"/>
    <x v="0"/>
    <x v="23"/>
    <x v="23"/>
    <x v="39"/>
    <x v="230"/>
    <x v="122"/>
    <x v="78"/>
    <x v="0"/>
    <x v="78"/>
    <x v="205"/>
    <x v="84"/>
    <x v="1"/>
    <x v="97"/>
    <x v="0"/>
    <x v="97"/>
    <x v="231"/>
    <x v="90"/>
    <x v="1"/>
    <x v="0"/>
  </r>
  <r>
    <x v="2"/>
    <x v="10"/>
    <x v="1183"/>
    <x v="909"/>
    <x v="43"/>
    <x v="738"/>
    <x v="1"/>
    <x v="0"/>
    <x v="8"/>
    <x v="8"/>
    <x v="48"/>
    <x v="148"/>
    <x v="615"/>
    <x v="0"/>
    <x v="0"/>
    <x v="0"/>
    <x v="342"/>
    <x v="760"/>
    <x v="0"/>
    <x v="14"/>
    <x v="0"/>
    <x v="14"/>
    <x v="366"/>
    <x v="745"/>
    <x v="2"/>
    <x v="0"/>
  </r>
  <r>
    <x v="2"/>
    <x v="10"/>
    <x v="1264"/>
    <x v="1065"/>
    <x v="722"/>
    <x v="832"/>
    <x v="1"/>
    <x v="0"/>
    <x v="23"/>
    <x v="23"/>
    <x v="82"/>
    <x v="176"/>
    <x v="420"/>
    <x v="77"/>
    <x v="0"/>
    <x v="77"/>
    <x v="267"/>
    <x v="420"/>
    <x v="2"/>
    <x v="14"/>
    <x v="0"/>
    <x v="14"/>
    <x v="402"/>
    <x v="766"/>
    <x v="2"/>
    <x v="0"/>
  </r>
  <r>
    <x v="2"/>
    <x v="33"/>
    <x v="1294"/>
    <x v="856"/>
    <x v="951"/>
    <x v="731"/>
    <x v="1"/>
    <x v="0"/>
    <x v="10"/>
    <x v="10"/>
    <x v="48"/>
    <x v="161"/>
    <x v="563"/>
    <x v="36"/>
    <x v="0"/>
    <x v="36"/>
    <x v="282"/>
    <x v="556"/>
    <x v="2"/>
    <x v="162"/>
    <x v="0"/>
    <x v="162"/>
    <x v="159"/>
    <x v="52"/>
    <x v="1"/>
    <x v="0"/>
  </r>
  <r>
    <x v="2"/>
    <x v="33"/>
    <x v="1146"/>
    <x v="722"/>
    <x v="1217"/>
    <x v="153"/>
    <x v="1"/>
    <x v="0"/>
    <x v="10"/>
    <x v="10"/>
    <x v="39"/>
    <x v="176"/>
    <x v="420"/>
    <x v="36"/>
    <x v="0"/>
    <x v="36"/>
    <x v="265"/>
    <x v="402"/>
    <x v="2"/>
    <x v="36"/>
    <x v="0"/>
    <x v="36"/>
    <x v="312"/>
    <x v="416"/>
    <x v="2"/>
    <x v="0"/>
  </r>
  <r>
    <x v="2"/>
    <x v="33"/>
    <x v="1105"/>
    <x v="721"/>
    <x v="918"/>
    <x v="206"/>
    <x v="0"/>
    <x v="0"/>
    <x v="0"/>
    <x v="0"/>
    <x v="0"/>
    <x v="176"/>
    <x v="673"/>
    <x v="0"/>
    <x v="0"/>
    <x v="0"/>
    <x v="265"/>
    <x v="760"/>
    <x v="0"/>
    <x v="0"/>
    <x v="0"/>
    <x v="0"/>
    <x v="312"/>
    <x v="416"/>
    <x v="0"/>
    <x v="1"/>
  </r>
  <r>
    <x v="2"/>
    <x v="33"/>
    <x v="1284"/>
    <x v="728"/>
    <x v="1008"/>
    <x v="218"/>
    <x v="1"/>
    <x v="0"/>
    <x v="48"/>
    <x v="48"/>
    <x v="51"/>
    <x v="330"/>
    <x v="40"/>
    <x v="147"/>
    <x v="0"/>
    <x v="147"/>
    <x v="127"/>
    <x v="32"/>
    <x v="1"/>
    <x v="67"/>
    <x v="0"/>
    <x v="67"/>
    <x v="287"/>
    <x v="232"/>
    <x v="1"/>
    <x v="0"/>
  </r>
  <r>
    <x v="2"/>
    <x v="33"/>
    <x v="1175"/>
    <x v="723"/>
    <x v="34"/>
    <x v="256"/>
    <x v="1"/>
    <x v="0"/>
    <x v="77"/>
    <x v="77"/>
    <x v="217"/>
    <x v="322"/>
    <x v="181"/>
    <x v="323"/>
    <x v="0"/>
    <x v="323"/>
    <x v="87"/>
    <x v="102"/>
    <x v="1"/>
    <x v="311"/>
    <x v="0"/>
    <x v="311"/>
    <x v="120"/>
    <x v="161"/>
    <x v="1"/>
    <x v="0"/>
  </r>
  <r>
    <x v="2"/>
    <x v="33"/>
    <x v="1322"/>
    <x v="729"/>
    <x v="1276"/>
    <x v="413"/>
    <x v="1"/>
    <x v="0"/>
    <x v="34"/>
    <x v="34"/>
    <x v="115"/>
    <x v="176"/>
    <x v="420"/>
    <x v="78"/>
    <x v="0"/>
    <x v="78"/>
    <x v="331"/>
    <x v="655"/>
    <x v="2"/>
    <x v="81"/>
    <x v="0"/>
    <x v="81"/>
    <x v="375"/>
    <x v="640"/>
    <x v="2"/>
    <x v="0"/>
  </r>
  <r>
    <x v="2"/>
    <x v="33"/>
    <x v="1249"/>
    <x v="726"/>
    <x v="776"/>
    <x v="434"/>
    <x v="1"/>
    <x v="0"/>
    <x v="42"/>
    <x v="42"/>
    <x v="154"/>
    <x v="161"/>
    <x v="480"/>
    <x v="33"/>
    <x v="0"/>
    <x v="33"/>
    <x v="419"/>
    <x v="750"/>
    <x v="2"/>
    <x v="70"/>
    <x v="0"/>
    <x v="70"/>
    <x v="427"/>
    <x v="726"/>
    <x v="2"/>
    <x v="0"/>
  </r>
  <r>
    <x v="2"/>
    <x v="33"/>
    <x v="1251"/>
    <x v="727"/>
    <x v="741"/>
    <x v="484"/>
    <x v="1"/>
    <x v="0"/>
    <x v="46"/>
    <x v="46"/>
    <x v="120"/>
    <x v="258"/>
    <x v="193"/>
    <x v="120"/>
    <x v="0"/>
    <x v="120"/>
    <x v="282"/>
    <x v="467"/>
    <x v="2"/>
    <x v="144"/>
    <x v="0"/>
    <x v="144"/>
    <x v="290"/>
    <x v="345"/>
    <x v="1"/>
    <x v="0"/>
  </r>
  <r>
    <x v="2"/>
    <x v="33"/>
    <x v="1180"/>
    <x v="724"/>
    <x v="92"/>
    <x v="513"/>
    <x v="1"/>
    <x v="0"/>
    <x v="56"/>
    <x v="56"/>
    <x v="180"/>
    <x v="246"/>
    <x v="277"/>
    <x v="167"/>
    <x v="0"/>
    <x v="167"/>
    <x v="305"/>
    <x v="507"/>
    <x v="2"/>
    <x v="255"/>
    <x v="0"/>
    <x v="255"/>
    <x v="171"/>
    <x v="194"/>
    <x v="1"/>
    <x v="0"/>
  </r>
  <r>
    <x v="2"/>
    <x v="33"/>
    <x v="1236"/>
    <x v="725"/>
    <x v="543"/>
    <x v="630"/>
    <x v="1"/>
    <x v="0"/>
    <x v="86"/>
    <x v="86"/>
    <x v="365"/>
    <x v="36"/>
    <x v="609"/>
    <x v="410"/>
    <x v="0"/>
    <x v="410"/>
    <x v="108"/>
    <x v="250"/>
    <x v="1"/>
    <x v="371"/>
    <x v="0"/>
    <x v="371"/>
    <x v="425"/>
    <x v="515"/>
    <x v="2"/>
    <x v="0"/>
  </r>
  <r>
    <x v="2"/>
    <x v="33"/>
    <x v="1257"/>
    <x v="801"/>
    <x v="738"/>
    <x v="670"/>
    <x v="1"/>
    <x v="0"/>
    <x v="86"/>
    <x v="86"/>
    <x v="337"/>
    <x v="101"/>
    <x v="532"/>
    <x v="352"/>
    <x v="0"/>
    <x v="352"/>
    <x v="244"/>
    <x v="379"/>
    <x v="1"/>
    <x v="275"/>
    <x v="0"/>
    <x v="275"/>
    <x v="480"/>
    <x v="654"/>
    <x v="2"/>
    <x v="0"/>
  </r>
  <r>
    <x v="2"/>
    <x v="33"/>
    <x v="1225"/>
    <x v="811"/>
    <x v="401"/>
    <x v="676"/>
    <x v="1"/>
    <x v="0"/>
    <x v="27"/>
    <x v="27"/>
    <x v="97"/>
    <x v="176"/>
    <x v="420"/>
    <x v="91"/>
    <x v="0"/>
    <x v="91"/>
    <x v="272"/>
    <x v="440"/>
    <x v="2"/>
    <x v="69"/>
    <x v="0"/>
    <x v="69"/>
    <x v="359"/>
    <x v="614"/>
    <x v="2"/>
    <x v="0"/>
  </r>
  <r>
    <x v="2"/>
    <x v="33"/>
    <x v="1218"/>
    <x v="810"/>
    <x v="371"/>
    <x v="683"/>
    <x v="1"/>
    <x v="0"/>
    <x v="8"/>
    <x v="8"/>
    <x v="8"/>
    <x v="205"/>
    <x v="43"/>
    <x v="5"/>
    <x v="0"/>
    <x v="5"/>
    <x v="265"/>
    <x v="402"/>
    <x v="2"/>
    <x v="6"/>
    <x v="0"/>
    <x v="6"/>
    <x v="312"/>
    <x v="416"/>
    <x v="2"/>
    <x v="0"/>
  </r>
  <r>
    <x v="2"/>
    <x v="33"/>
    <x v="1283"/>
    <x v="889"/>
    <x v="905"/>
    <x v="729"/>
    <x v="1"/>
    <x v="0"/>
    <x v="10"/>
    <x v="10"/>
    <x v="39"/>
    <x v="176"/>
    <x v="420"/>
    <x v="47"/>
    <x v="0"/>
    <x v="47"/>
    <x v="252"/>
    <x v="252"/>
    <x v="1"/>
    <x v="81"/>
    <x v="0"/>
    <x v="81"/>
    <x v="255"/>
    <x v="122"/>
    <x v="1"/>
    <x v="0"/>
  </r>
  <r>
    <x v="2"/>
    <x v="33"/>
    <x v="1200"/>
    <x v="1280"/>
    <x v="187"/>
    <x v="956"/>
    <x v="1"/>
    <x v="0"/>
    <x v="8"/>
    <x v="8"/>
    <x v="0"/>
    <x v="218"/>
    <x v="0"/>
    <x v="19"/>
    <x v="0"/>
    <x v="19"/>
    <x v="226"/>
    <x v="0"/>
    <x v="1"/>
    <x v="30"/>
    <x v="0"/>
    <x v="30"/>
    <x v="261"/>
    <x v="0"/>
    <x v="1"/>
    <x v="0"/>
  </r>
  <r>
    <x v="1"/>
    <x v="12"/>
    <x v="261"/>
    <x v="650"/>
    <x v="679"/>
    <x v="102"/>
    <x v="1"/>
    <x v="0"/>
    <x v="77"/>
    <x v="77"/>
    <x v="0"/>
    <x v="404"/>
    <x v="0"/>
    <x v="99"/>
    <x v="0"/>
    <x v="99"/>
    <x v="135"/>
    <x v="0"/>
    <x v="1"/>
    <x v="201"/>
    <x v="0"/>
    <x v="201"/>
    <x v="90"/>
    <x v="0"/>
    <x v="1"/>
    <x v="0"/>
  </r>
  <r>
    <x v="1"/>
    <x v="12"/>
    <x v="17"/>
    <x v="648"/>
    <x v="89"/>
    <x v="141"/>
    <x v="1"/>
    <x v="0"/>
    <x v="113"/>
    <x v="113"/>
    <x v="383"/>
    <x v="173"/>
    <x v="424"/>
    <x v="394"/>
    <x v="0"/>
    <x v="394"/>
    <x v="365"/>
    <x v="496"/>
    <x v="2"/>
    <x v="373"/>
    <x v="0"/>
    <x v="373"/>
    <x v="477"/>
    <x v="584"/>
    <x v="2"/>
    <x v="0"/>
  </r>
  <r>
    <x v="1"/>
    <x v="12"/>
    <x v="1157"/>
    <x v="668"/>
    <x v="1116"/>
    <x v="207"/>
    <x v="1"/>
    <x v="0"/>
    <x v="124"/>
    <x v="124"/>
    <x v="332"/>
    <x v="410"/>
    <x v="142"/>
    <x v="393"/>
    <x v="0"/>
    <x v="393"/>
    <x v="82"/>
    <x v="171"/>
    <x v="1"/>
    <x v="380"/>
    <x v="0"/>
    <x v="380"/>
    <x v="158"/>
    <x v="290"/>
    <x v="1"/>
    <x v="0"/>
  </r>
  <r>
    <x v="1"/>
    <x v="12"/>
    <x v="1321"/>
    <x v="660"/>
    <x v="1269"/>
    <x v="285"/>
    <x v="1"/>
    <x v="0"/>
    <x v="176"/>
    <x v="176"/>
    <x v="396"/>
    <x v="458"/>
    <x v="70"/>
    <x v="475"/>
    <x v="0"/>
    <x v="475"/>
    <x v="19"/>
    <x v="110"/>
    <x v="1"/>
    <x v="545"/>
    <x v="0"/>
    <x v="545"/>
    <x v="0"/>
    <x v="9"/>
    <x v="1"/>
    <x v="0"/>
  </r>
  <r>
    <x v="1"/>
    <x v="12"/>
    <x v="1178"/>
    <x v="671"/>
    <x v="25"/>
    <x v="440"/>
    <x v="1"/>
    <x v="0"/>
    <x v="154"/>
    <x v="154"/>
    <x v="480"/>
    <x v="60"/>
    <x v="507"/>
    <x v="500"/>
    <x v="0"/>
    <x v="500"/>
    <x v="410"/>
    <x v="462"/>
    <x v="2"/>
    <x v="464"/>
    <x v="0"/>
    <x v="464"/>
    <x v="539"/>
    <x v="625"/>
    <x v="2"/>
    <x v="0"/>
  </r>
  <r>
    <x v="1"/>
    <x v="12"/>
    <x v="1278"/>
    <x v="657"/>
    <x v="904"/>
    <x v="463"/>
    <x v="1"/>
    <x v="0"/>
    <x v="53"/>
    <x v="53"/>
    <x v="229"/>
    <x v="130"/>
    <x v="541"/>
    <x v="200"/>
    <x v="0"/>
    <x v="200"/>
    <x v="337"/>
    <x v="555"/>
    <x v="2"/>
    <x v="210"/>
    <x v="0"/>
    <x v="210"/>
    <x v="373"/>
    <x v="528"/>
    <x v="2"/>
    <x v="0"/>
  </r>
  <r>
    <x v="1"/>
    <x v="12"/>
    <x v="1193"/>
    <x v="653"/>
    <x v="146"/>
    <x v="525"/>
    <x v="1"/>
    <x v="0"/>
    <x v="150"/>
    <x v="150"/>
    <x v="464"/>
    <x v="256"/>
    <x v="398"/>
    <x v="474"/>
    <x v="0"/>
    <x v="474"/>
    <x v="438"/>
    <x v="511"/>
    <x v="2"/>
    <x v="434"/>
    <x v="0"/>
    <x v="434"/>
    <x v="544"/>
    <x v="669"/>
    <x v="2"/>
    <x v="0"/>
  </r>
  <r>
    <x v="1"/>
    <x v="12"/>
    <x v="1306"/>
    <x v="659"/>
    <x v="1196"/>
    <x v="529"/>
    <x v="1"/>
    <x v="0"/>
    <x v="113"/>
    <x v="113"/>
    <x v="357"/>
    <x v="334"/>
    <x v="279"/>
    <x v="423"/>
    <x v="0"/>
    <x v="423"/>
    <x v="54"/>
    <x v="148"/>
    <x v="1"/>
    <x v="314"/>
    <x v="0"/>
    <x v="314"/>
    <x v="486"/>
    <x v="642"/>
    <x v="2"/>
    <x v="0"/>
  </r>
  <r>
    <x v="1"/>
    <x v="12"/>
    <x v="1237"/>
    <x v="806"/>
    <x v="550"/>
    <x v="675"/>
    <x v="1"/>
    <x v="0"/>
    <x v="66"/>
    <x v="66"/>
    <x v="90"/>
    <x v="366"/>
    <x v="50"/>
    <x v="139"/>
    <x v="0"/>
    <x v="139"/>
    <x v="182"/>
    <x v="115"/>
    <x v="1"/>
    <x v="328"/>
    <x v="0"/>
    <x v="328"/>
    <x v="57"/>
    <x v="26"/>
    <x v="1"/>
    <x v="0"/>
  </r>
  <r>
    <x v="1"/>
    <x v="12"/>
    <x v="1221"/>
    <x v="1000"/>
    <x v="357"/>
    <x v="796"/>
    <x v="1"/>
    <x v="0"/>
    <x v="185"/>
    <x v="185"/>
    <x v="515"/>
    <x v="14"/>
    <x v="526"/>
    <x v="543"/>
    <x v="0"/>
    <x v="543"/>
    <x v="44"/>
    <x v="321"/>
    <x v="1"/>
    <x v="522"/>
    <x v="0"/>
    <x v="522"/>
    <x v="552"/>
    <x v="565"/>
    <x v="2"/>
    <x v="0"/>
  </r>
  <r>
    <x v="1"/>
    <x v="13"/>
    <x v="267"/>
    <x v="651"/>
    <x v="715"/>
    <x v="137"/>
    <x v="1"/>
    <x v="0"/>
    <x v="23"/>
    <x v="23"/>
    <x v="16"/>
    <x v="255"/>
    <x v="41"/>
    <x v="16"/>
    <x v="0"/>
    <x v="16"/>
    <x v="263"/>
    <x v="330"/>
    <x v="1"/>
    <x v="9"/>
    <x v="0"/>
    <x v="9"/>
    <x v="328"/>
    <x v="686"/>
    <x v="2"/>
    <x v="0"/>
  </r>
  <r>
    <x v="1"/>
    <x v="13"/>
    <x v="25"/>
    <x v="649"/>
    <x v="72"/>
    <x v="173"/>
    <x v="1"/>
    <x v="0"/>
    <x v="182"/>
    <x v="182"/>
    <x v="507"/>
    <x v="62"/>
    <x v="477"/>
    <x v="537"/>
    <x v="0"/>
    <x v="537"/>
    <x v="274"/>
    <x v="404"/>
    <x v="2"/>
    <x v="494"/>
    <x v="0"/>
    <x v="494"/>
    <x v="564"/>
    <x v="672"/>
    <x v="2"/>
    <x v="0"/>
  </r>
  <r>
    <x v="1"/>
    <x v="13"/>
    <x v="1152"/>
    <x v="652"/>
    <x v="1214"/>
    <x v="189"/>
    <x v="1"/>
    <x v="0"/>
    <x v="60"/>
    <x v="60"/>
    <x v="196"/>
    <x v="246"/>
    <x v="293"/>
    <x v="253"/>
    <x v="0"/>
    <x v="253"/>
    <x v="147"/>
    <x v="174"/>
    <x v="1"/>
    <x v="202"/>
    <x v="0"/>
    <x v="202"/>
    <x v="320"/>
    <x v="435"/>
    <x v="2"/>
    <x v="0"/>
  </r>
  <r>
    <x v="1"/>
    <x v="13"/>
    <x v="1233"/>
    <x v="655"/>
    <x v="544"/>
    <x v="284"/>
    <x v="1"/>
    <x v="0"/>
    <x v="42"/>
    <x v="42"/>
    <x v="190"/>
    <x v="104"/>
    <x v="595"/>
    <x v="126"/>
    <x v="0"/>
    <x v="126"/>
    <x v="386"/>
    <x v="682"/>
    <x v="2"/>
    <x v="95"/>
    <x v="0"/>
    <x v="95"/>
    <x v="444"/>
    <x v="725"/>
    <x v="2"/>
    <x v="0"/>
  </r>
  <r>
    <x v="1"/>
    <x v="13"/>
    <x v="1205"/>
    <x v="654"/>
    <x v="320"/>
    <x v="332"/>
    <x v="1"/>
    <x v="0"/>
    <x v="136"/>
    <x v="136"/>
    <x v="424"/>
    <x v="306"/>
    <x v="370"/>
    <x v="441"/>
    <x v="0"/>
    <x v="441"/>
    <x v="295"/>
    <x v="413"/>
    <x v="2"/>
    <x v="433"/>
    <x v="0"/>
    <x v="433"/>
    <x v="448"/>
    <x v="503"/>
    <x v="2"/>
    <x v="0"/>
  </r>
  <r>
    <x v="1"/>
    <x v="13"/>
    <x v="1247"/>
    <x v="656"/>
    <x v="765"/>
    <x v="409"/>
    <x v="1"/>
    <x v="0"/>
    <x v="23"/>
    <x v="23"/>
    <x v="60"/>
    <x v="202"/>
    <x v="232"/>
    <x v="14"/>
    <x v="0"/>
    <x v="14"/>
    <x v="328"/>
    <x v="735"/>
    <x v="2"/>
    <x v="275"/>
    <x v="0"/>
    <x v="275"/>
    <x v="72"/>
    <x v="22"/>
    <x v="1"/>
    <x v="1"/>
  </r>
  <r>
    <x v="1"/>
    <x v="13"/>
    <x v="1312"/>
    <x v="793"/>
    <x v="1153"/>
    <x v="665"/>
    <x v="1"/>
    <x v="0"/>
    <x v="164"/>
    <x v="164"/>
    <x v="485"/>
    <x v="175"/>
    <x v="421"/>
    <x v="509"/>
    <x v="0"/>
    <x v="509"/>
    <x v="348"/>
    <x v="428"/>
    <x v="2"/>
    <x v="374"/>
    <x v="0"/>
    <x v="374"/>
    <x v="566"/>
    <x v="756"/>
    <x v="2"/>
    <x v="0"/>
  </r>
  <r>
    <x v="1"/>
    <x v="13"/>
    <x v="1231"/>
    <x v="805"/>
    <x v="486"/>
    <x v="674"/>
    <x v="1"/>
    <x v="0"/>
    <x v="176"/>
    <x v="176"/>
    <x v="460"/>
    <x v="449"/>
    <x v="164"/>
    <x v="507"/>
    <x v="0"/>
    <x v="507"/>
    <x v="27"/>
    <x v="213"/>
    <x v="1"/>
    <x v="523"/>
    <x v="0"/>
    <x v="523"/>
    <x v="5"/>
    <x v="142"/>
    <x v="1"/>
    <x v="0"/>
  </r>
  <r>
    <x v="1"/>
    <x v="13"/>
    <x v="1187"/>
    <x v="1222"/>
    <x v="85"/>
    <x v="923"/>
    <x v="1"/>
    <x v="0"/>
    <x v="23"/>
    <x v="23"/>
    <x v="5"/>
    <x v="270"/>
    <x v="5"/>
    <x v="10"/>
    <x v="0"/>
    <x v="10"/>
    <x v="251"/>
    <x v="40"/>
    <x v="1"/>
    <x v="12"/>
    <x v="0"/>
    <x v="12"/>
    <x v="301"/>
    <x v="75"/>
    <x v="1"/>
    <x v="0"/>
  </r>
  <r>
    <x v="0"/>
    <x v="28"/>
    <x v="24"/>
    <x v="699"/>
    <x v="53"/>
    <x v="170"/>
    <x v="1"/>
    <x v="0"/>
    <x v="120"/>
    <x v="120"/>
    <x v="275"/>
    <x v="422"/>
    <x v="85"/>
    <x v="442"/>
    <x v="0"/>
    <x v="442"/>
    <x v="11"/>
    <x v="33"/>
    <x v="1"/>
    <x v="416"/>
    <x v="0"/>
    <x v="416"/>
    <x v="41"/>
    <x v="93"/>
    <x v="1"/>
    <x v="0"/>
  </r>
  <r>
    <x v="0"/>
    <x v="28"/>
    <x v="26"/>
    <x v="700"/>
    <x v="86"/>
    <x v="179"/>
    <x v="1"/>
    <x v="0"/>
    <x v="23"/>
    <x v="23"/>
    <x v="23"/>
    <x v="248"/>
    <x v="64"/>
    <x v="21"/>
    <x v="0"/>
    <x v="21"/>
    <x v="265"/>
    <x v="402"/>
    <x v="2"/>
    <x v="12"/>
    <x v="0"/>
    <x v="12"/>
    <x v="337"/>
    <x v="704"/>
    <x v="2"/>
    <x v="1"/>
  </r>
  <r>
    <x v="0"/>
    <x v="28"/>
    <x v="1102"/>
    <x v="719"/>
    <x v="1001"/>
    <x v="188"/>
    <x v="1"/>
    <x v="0"/>
    <x v="138"/>
    <x v="138"/>
    <x v="120"/>
    <x v="451"/>
    <x v="11"/>
    <x v="0"/>
    <x v="0"/>
    <x v="0"/>
    <x v="415"/>
    <x v="760"/>
    <x v="0"/>
    <x v="455"/>
    <x v="0"/>
    <x v="455"/>
    <x v="8"/>
    <x v="7"/>
    <x v="1"/>
    <x v="0"/>
  </r>
  <r>
    <x v="0"/>
    <x v="28"/>
    <x v="1104"/>
    <x v="720"/>
    <x v="939"/>
    <x v="201"/>
    <x v="1"/>
    <x v="0"/>
    <x v="94"/>
    <x v="94"/>
    <x v="299"/>
    <x v="320"/>
    <x v="247"/>
    <x v="363"/>
    <x v="0"/>
    <x v="363"/>
    <x v="97"/>
    <x v="163"/>
    <x v="1"/>
    <x v="346"/>
    <x v="0"/>
    <x v="346"/>
    <x v="184"/>
    <x v="288"/>
    <x v="1"/>
    <x v="0"/>
  </r>
  <r>
    <x v="0"/>
    <x v="28"/>
    <x v="273"/>
    <x v="718"/>
    <x v="700"/>
    <x v="205"/>
    <x v="1"/>
    <x v="0"/>
    <x v="71"/>
    <x v="71"/>
    <x v="308"/>
    <x v="84"/>
    <x v="568"/>
    <x v="269"/>
    <x v="0"/>
    <x v="269"/>
    <x v="396"/>
    <x v="611"/>
    <x v="2"/>
    <x v="274"/>
    <x v="0"/>
    <x v="274"/>
    <x v="429"/>
    <x v="577"/>
    <x v="2"/>
    <x v="0"/>
  </r>
  <r>
    <x v="0"/>
    <x v="28"/>
    <x v="104"/>
    <x v="709"/>
    <x v="676"/>
    <x v="212"/>
    <x v="1"/>
    <x v="0"/>
    <x v="19"/>
    <x v="19"/>
    <x v="67"/>
    <x v="176"/>
    <x v="420"/>
    <x v="50"/>
    <x v="0"/>
    <x v="50"/>
    <x v="293"/>
    <x v="583"/>
    <x v="2"/>
    <x v="49"/>
    <x v="0"/>
    <x v="49"/>
    <x v="337"/>
    <x v="555"/>
    <x v="2"/>
    <x v="0"/>
  </r>
  <r>
    <x v="0"/>
    <x v="28"/>
    <x v="59"/>
    <x v="701"/>
    <x v="140"/>
    <x v="217"/>
    <x v="1"/>
    <x v="0"/>
    <x v="90"/>
    <x v="90"/>
    <x v="130"/>
    <x v="397"/>
    <x v="54"/>
    <x v="0"/>
    <x v="0"/>
    <x v="0"/>
    <x v="422"/>
    <x v="760"/>
    <x v="0"/>
    <x v="360"/>
    <x v="0"/>
    <x v="360"/>
    <x v="47"/>
    <x v="37"/>
    <x v="1"/>
    <x v="0"/>
  </r>
  <r>
    <x v="0"/>
    <x v="28"/>
    <x v="145"/>
    <x v="713"/>
    <x v="1182"/>
    <x v="237"/>
    <x v="1"/>
    <x v="0"/>
    <x v="147"/>
    <x v="147"/>
    <x v="0"/>
    <x v="457"/>
    <x v="0"/>
    <x v="492"/>
    <x v="0"/>
    <x v="492"/>
    <x v="0"/>
    <x v="0"/>
    <x v="1"/>
    <x v="478"/>
    <x v="0"/>
    <x v="478"/>
    <x v="2"/>
    <x v="0"/>
    <x v="1"/>
    <x v="0"/>
  </r>
  <r>
    <x v="0"/>
    <x v="28"/>
    <x v="110"/>
    <x v="710"/>
    <x v="616"/>
    <x v="267"/>
    <x v="1"/>
    <x v="0"/>
    <x v="194"/>
    <x v="194"/>
    <x v="522"/>
    <x v="10"/>
    <x v="515"/>
    <x v="553"/>
    <x v="0"/>
    <x v="553"/>
    <x v="1"/>
    <x v="186"/>
    <x v="1"/>
    <x v="534"/>
    <x v="0"/>
    <x v="534"/>
    <x v="533"/>
    <x v="485"/>
    <x v="2"/>
    <x v="0"/>
  </r>
  <r>
    <x v="0"/>
    <x v="28"/>
    <x v="150"/>
    <x v="714"/>
    <x v="1097"/>
    <x v="318"/>
    <x v="1"/>
    <x v="0"/>
    <x v="65"/>
    <x v="65"/>
    <x v="183"/>
    <x v="297"/>
    <x v="189"/>
    <x v="287"/>
    <x v="0"/>
    <x v="287"/>
    <x v="102"/>
    <x v="100"/>
    <x v="1"/>
    <x v="237"/>
    <x v="0"/>
    <x v="237"/>
    <x v="209"/>
    <x v="237"/>
    <x v="1"/>
    <x v="0"/>
  </r>
  <r>
    <x v="0"/>
    <x v="28"/>
    <x v="91"/>
    <x v="707"/>
    <x v="567"/>
    <x v="323"/>
    <x v="1"/>
    <x v="0"/>
    <x v="86"/>
    <x v="86"/>
    <x v="391"/>
    <x v="13"/>
    <x v="642"/>
    <x v="362"/>
    <x v="0"/>
    <x v="362"/>
    <x v="458"/>
    <x v="650"/>
    <x v="2"/>
    <x v="186"/>
    <x v="0"/>
    <x v="186"/>
    <x v="543"/>
    <x v="761"/>
    <x v="2"/>
    <x v="0"/>
  </r>
  <r>
    <x v="0"/>
    <x v="28"/>
    <x v="114"/>
    <x v="711"/>
    <x v="723"/>
    <x v="376"/>
    <x v="1"/>
    <x v="0"/>
    <x v="60"/>
    <x v="60"/>
    <x v="114"/>
    <x v="332"/>
    <x v="91"/>
    <x v="36"/>
    <x v="0"/>
    <x v="36"/>
    <x v="378"/>
    <x v="733"/>
    <x v="2"/>
    <x v="213"/>
    <x v="0"/>
    <x v="213"/>
    <x v="156"/>
    <x v="122"/>
    <x v="1"/>
    <x v="0"/>
  </r>
  <r>
    <x v="0"/>
    <x v="28"/>
    <x v="152"/>
    <x v="715"/>
    <x v="1074"/>
    <x v="378"/>
    <x v="1"/>
    <x v="0"/>
    <x v="168"/>
    <x v="168"/>
    <x v="518"/>
    <x v="1"/>
    <x v="633"/>
    <x v="479"/>
    <x v="0"/>
    <x v="479"/>
    <x v="499"/>
    <x v="724"/>
    <x v="2"/>
    <x v="539"/>
    <x v="0"/>
    <x v="539"/>
    <x v="21"/>
    <x v="313"/>
    <x v="1"/>
    <x v="0"/>
  </r>
  <r>
    <x v="0"/>
    <x v="28"/>
    <x v="115"/>
    <x v="712"/>
    <x v="720"/>
    <x v="403"/>
    <x v="1"/>
    <x v="0"/>
    <x v="48"/>
    <x v="48"/>
    <x v="104"/>
    <x v="294"/>
    <x v="122"/>
    <x v="181"/>
    <x v="0"/>
    <x v="181"/>
    <x v="138"/>
    <x v="90"/>
    <x v="1"/>
    <x v="97"/>
    <x v="0"/>
    <x v="97"/>
    <x v="327"/>
    <x v="474"/>
    <x v="2"/>
    <x v="0"/>
  </r>
  <r>
    <x v="0"/>
    <x v="28"/>
    <x v="153"/>
    <x v="716"/>
    <x v="1154"/>
    <x v="421"/>
    <x v="1"/>
    <x v="0"/>
    <x v="42"/>
    <x v="42"/>
    <x v="110"/>
    <x v="239"/>
    <x v="222"/>
    <x v="41"/>
    <x v="0"/>
    <x v="41"/>
    <x v="364"/>
    <x v="725"/>
    <x v="2"/>
    <x v="97"/>
    <x v="0"/>
    <x v="97"/>
    <x v="343"/>
    <x v="531"/>
    <x v="2"/>
    <x v="1"/>
  </r>
  <r>
    <x v="0"/>
    <x v="28"/>
    <x v="61"/>
    <x v="702"/>
    <x v="196"/>
    <x v="443"/>
    <x v="1"/>
    <x v="0"/>
    <x v="86"/>
    <x v="86"/>
    <x v="205"/>
    <x v="370"/>
    <x v="122"/>
    <x v="368"/>
    <x v="0"/>
    <x v="368"/>
    <x v="41"/>
    <x v="50"/>
    <x v="1"/>
    <x v="293"/>
    <x v="0"/>
    <x v="293"/>
    <x v="144"/>
    <x v="177"/>
    <x v="1"/>
    <x v="0"/>
  </r>
  <r>
    <x v="0"/>
    <x v="28"/>
    <x v="81"/>
    <x v="706"/>
    <x v="466"/>
    <x v="469"/>
    <x v="1"/>
    <x v="0"/>
    <x v="108"/>
    <x v="108"/>
    <x v="289"/>
    <x v="390"/>
    <x v="145"/>
    <x v="350"/>
    <x v="0"/>
    <x v="350"/>
    <x v="112"/>
    <x v="191"/>
    <x v="1"/>
    <x v="367"/>
    <x v="0"/>
    <x v="367"/>
    <x v="101"/>
    <x v="199"/>
    <x v="1"/>
    <x v="0"/>
  </r>
  <r>
    <x v="0"/>
    <x v="28"/>
    <x v="93"/>
    <x v="708"/>
    <x v="546"/>
    <x v="544"/>
    <x v="1"/>
    <x v="0"/>
    <x v="77"/>
    <x v="77"/>
    <x v="125"/>
    <x v="377"/>
    <x v="72"/>
    <x v="300"/>
    <x v="0"/>
    <x v="300"/>
    <x v="64"/>
    <x v="38"/>
    <x v="1"/>
    <x v="144"/>
    <x v="0"/>
    <x v="144"/>
    <x v="301"/>
    <x v="384"/>
    <x v="1"/>
    <x v="0"/>
  </r>
  <r>
    <x v="0"/>
    <x v="28"/>
    <x v="62"/>
    <x v="703"/>
    <x v="172"/>
    <x v="546"/>
    <x v="1"/>
    <x v="0"/>
    <x v="150"/>
    <x v="150"/>
    <x v="443"/>
    <x v="399"/>
    <x v="272"/>
    <x v="494"/>
    <x v="0"/>
    <x v="494"/>
    <x v="32"/>
    <x v="203"/>
    <x v="1"/>
    <x v="476"/>
    <x v="0"/>
    <x v="476"/>
    <x v="79"/>
    <x v="310"/>
    <x v="1"/>
    <x v="0"/>
  </r>
  <r>
    <x v="0"/>
    <x v="28"/>
    <x v="156"/>
    <x v="717"/>
    <x v="1165"/>
    <x v="547"/>
    <x v="1"/>
    <x v="0"/>
    <x v="116"/>
    <x v="116"/>
    <x v="261"/>
    <x v="420"/>
    <x v="83"/>
    <x v="456"/>
    <x v="0"/>
    <x v="456"/>
    <x v="8"/>
    <x v="22"/>
    <x v="1"/>
    <x v="448"/>
    <x v="0"/>
    <x v="448"/>
    <x v="14"/>
    <x v="44"/>
    <x v="1"/>
    <x v="0"/>
  </r>
  <r>
    <x v="0"/>
    <x v="28"/>
    <x v="63"/>
    <x v="704"/>
    <x v="150"/>
    <x v="562"/>
    <x v="1"/>
    <x v="0"/>
    <x v="53"/>
    <x v="53"/>
    <x v="205"/>
    <x v="176"/>
    <x v="420"/>
    <x v="142"/>
    <x v="0"/>
    <x v="142"/>
    <x v="386"/>
    <x v="665"/>
    <x v="2"/>
    <x v="181"/>
    <x v="0"/>
    <x v="181"/>
    <x v="383"/>
    <x v="555"/>
    <x v="2"/>
    <x v="0"/>
  </r>
  <r>
    <x v="0"/>
    <x v="28"/>
    <x v="66"/>
    <x v="705"/>
    <x v="250"/>
    <x v="575"/>
    <x v="1"/>
    <x v="0"/>
    <x v="77"/>
    <x v="77"/>
    <x v="288"/>
    <x v="176"/>
    <x v="420"/>
    <x v="334"/>
    <x v="0"/>
    <x v="334"/>
    <x v="145"/>
    <x v="244"/>
    <x v="1"/>
    <x v="295"/>
    <x v="0"/>
    <x v="295"/>
    <x v="355"/>
    <x v="461"/>
    <x v="2"/>
    <x v="0"/>
  </r>
  <r>
    <x v="0"/>
    <x v="28"/>
    <x v="80"/>
    <x v="792"/>
    <x v="430"/>
    <x v="665"/>
    <x v="1"/>
    <x v="0"/>
    <x v="77"/>
    <x v="77"/>
    <x v="91"/>
    <x v="389"/>
    <x v="34"/>
    <x v="0"/>
    <x v="0"/>
    <x v="0"/>
    <x v="386"/>
    <x v="760"/>
    <x v="0"/>
    <x v="14"/>
    <x v="0"/>
    <x v="14"/>
    <x v="411"/>
    <x v="770"/>
    <x v="2"/>
    <x v="0"/>
  </r>
  <r>
    <x v="0"/>
    <x v="28"/>
    <x v="120"/>
    <x v="800"/>
    <x v="674"/>
    <x v="670"/>
    <x v="1"/>
    <x v="0"/>
    <x v="77"/>
    <x v="77"/>
    <x v="288"/>
    <x v="176"/>
    <x v="420"/>
    <x v="326"/>
    <x v="0"/>
    <x v="326"/>
    <x v="191"/>
    <x v="297"/>
    <x v="1"/>
    <x v="286"/>
    <x v="0"/>
    <x v="286"/>
    <x v="375"/>
    <x v="490"/>
    <x v="2"/>
    <x v="0"/>
  </r>
  <r>
    <x v="0"/>
    <x v="28"/>
    <x v="83"/>
    <x v="802"/>
    <x v="438"/>
    <x v="670"/>
    <x v="1"/>
    <x v="0"/>
    <x v="136"/>
    <x v="136"/>
    <x v="417"/>
    <x v="347"/>
    <x v="333"/>
    <x v="488"/>
    <x v="0"/>
    <x v="488"/>
    <x v="20"/>
    <x v="136"/>
    <x v="1"/>
    <x v="447"/>
    <x v="0"/>
    <x v="447"/>
    <x v="142"/>
    <x v="346"/>
    <x v="1"/>
    <x v="0"/>
  </r>
  <r>
    <x v="0"/>
    <x v="28"/>
    <x v="51"/>
    <x v="882"/>
    <x v="40"/>
    <x v="716"/>
    <x v="0"/>
    <x v="0"/>
    <x v="0"/>
    <x v="0"/>
    <x v="0"/>
    <x v="176"/>
    <x v="673"/>
    <x v="0"/>
    <x v="0"/>
    <x v="0"/>
    <x v="265"/>
    <x v="760"/>
    <x v="0"/>
    <x v="194"/>
    <x v="0"/>
    <x v="194"/>
    <x v="94"/>
    <x v="0"/>
    <x v="1"/>
    <x v="1"/>
  </r>
  <r>
    <x v="0"/>
    <x v="28"/>
    <x v="140"/>
    <x v="905"/>
    <x v="1009"/>
    <x v="733"/>
    <x v="1"/>
    <x v="0"/>
    <x v="66"/>
    <x v="66"/>
    <x v="251"/>
    <x v="176"/>
    <x v="420"/>
    <x v="235"/>
    <x v="0"/>
    <x v="235"/>
    <x v="331"/>
    <x v="526"/>
    <x v="2"/>
    <x v="222"/>
    <x v="0"/>
    <x v="222"/>
    <x v="411"/>
    <x v="576"/>
    <x v="2"/>
    <x v="0"/>
  </r>
  <r>
    <x v="0"/>
    <x v="28"/>
    <x v="168"/>
    <x v="908"/>
    <x v="1176"/>
    <x v="740"/>
    <x v="1"/>
    <x v="0"/>
    <x v="23"/>
    <x v="23"/>
    <x v="12"/>
    <x v="262"/>
    <x v="22"/>
    <x v="5"/>
    <x v="0"/>
    <x v="5"/>
    <x v="275"/>
    <x v="668"/>
    <x v="2"/>
    <x v="12"/>
    <x v="0"/>
    <x v="12"/>
    <x v="312"/>
    <x v="416"/>
    <x v="2"/>
    <x v="0"/>
  </r>
  <r>
    <x v="0"/>
    <x v="28"/>
    <x v="52"/>
    <x v="916"/>
    <x v="33"/>
    <x v="747"/>
    <x v="1"/>
    <x v="0"/>
    <x v="127"/>
    <x v="127"/>
    <x v="461"/>
    <x v="6"/>
    <x v="623"/>
    <x v="493"/>
    <x v="0"/>
    <x v="493"/>
    <x v="99"/>
    <x v="316"/>
    <x v="1"/>
    <x v="417"/>
    <x v="0"/>
    <x v="417"/>
    <x v="550"/>
    <x v="699"/>
    <x v="2"/>
    <x v="0"/>
  </r>
  <r>
    <x v="0"/>
    <x v="28"/>
    <x v="124"/>
    <x v="957"/>
    <x v="691"/>
    <x v="771"/>
    <x v="1"/>
    <x v="0"/>
    <x v="77"/>
    <x v="77"/>
    <x v="248"/>
    <x v="284"/>
    <x v="261"/>
    <x v="263"/>
    <x v="0"/>
    <x v="263"/>
    <x v="238"/>
    <x v="351"/>
    <x v="1"/>
    <x v="200"/>
    <x v="0"/>
    <x v="200"/>
    <x v="425"/>
    <x v="616"/>
    <x v="2"/>
    <x v="0"/>
  </r>
  <r>
    <x v="0"/>
    <x v="28"/>
    <x v="86"/>
    <x v="986"/>
    <x v="460"/>
    <x v="788"/>
    <x v="1"/>
    <x v="0"/>
    <x v="42"/>
    <x v="42"/>
    <x v="0"/>
    <x v="331"/>
    <x v="0"/>
    <x v="0"/>
    <x v="0"/>
    <x v="0"/>
    <x v="265"/>
    <x v="760"/>
    <x v="0"/>
    <x v="90"/>
    <x v="0"/>
    <x v="90"/>
    <x v="193"/>
    <x v="0"/>
    <x v="1"/>
    <x v="0"/>
  </r>
  <r>
    <x v="0"/>
    <x v="28"/>
    <x v="55"/>
    <x v="1023"/>
    <x v="3"/>
    <x v="807"/>
    <x v="1"/>
    <x v="0"/>
    <x v="131"/>
    <x v="131"/>
    <x v="422"/>
    <x v="176"/>
    <x v="420"/>
    <x v="462"/>
    <x v="0"/>
    <x v="462"/>
    <x v="76"/>
    <x v="255"/>
    <x v="1"/>
    <x v="391"/>
    <x v="0"/>
    <x v="391"/>
    <x v="528"/>
    <x v="666"/>
    <x v="2"/>
    <x v="0"/>
  </r>
  <r>
    <x v="0"/>
    <x v="28"/>
    <x v="57"/>
    <x v="1153"/>
    <x v="42"/>
    <x v="888"/>
    <x v="1"/>
    <x v="0"/>
    <x v="77"/>
    <x v="77"/>
    <x v="291"/>
    <x v="166"/>
    <x v="445"/>
    <x v="345"/>
    <x v="0"/>
    <x v="345"/>
    <x v="126"/>
    <x v="216"/>
    <x v="1"/>
    <x v="270"/>
    <x v="0"/>
    <x v="270"/>
    <x v="409"/>
    <x v="542"/>
    <x v="2"/>
    <x v="0"/>
  </r>
  <r>
    <x v="0"/>
    <x v="28"/>
    <x v="170"/>
    <x v="1178"/>
    <x v="1056"/>
    <x v="907"/>
    <x v="1"/>
    <x v="0"/>
    <x v="42"/>
    <x v="42"/>
    <x v="146"/>
    <x v="176"/>
    <x v="420"/>
    <x v="95"/>
    <x v="0"/>
    <x v="95"/>
    <x v="358"/>
    <x v="677"/>
    <x v="2"/>
    <x v="90"/>
    <x v="0"/>
    <x v="90"/>
    <x v="411"/>
    <x v="690"/>
    <x v="2"/>
    <x v="0"/>
  </r>
  <r>
    <x v="0"/>
    <x v="28"/>
    <x v="143"/>
    <x v="1182"/>
    <x v="955"/>
    <x v="908"/>
    <x v="1"/>
    <x v="0"/>
    <x v="66"/>
    <x v="66"/>
    <x v="339"/>
    <x v="28"/>
    <x v="638"/>
    <x v="291"/>
    <x v="0"/>
    <x v="291"/>
    <x v="442"/>
    <x v="656"/>
    <x v="2"/>
    <x v="107"/>
    <x v="0"/>
    <x v="107"/>
    <x v="531"/>
    <x v="769"/>
    <x v="2"/>
    <x v="0"/>
  </r>
  <r>
    <x v="0"/>
    <x v="28"/>
    <x v="58"/>
    <x v="1207"/>
    <x v="49"/>
    <x v="915"/>
    <x v="1"/>
    <x v="0"/>
    <x v="23"/>
    <x v="23"/>
    <x v="84"/>
    <x v="169"/>
    <x v="473"/>
    <x v="36"/>
    <x v="0"/>
    <x v="36"/>
    <x v="335"/>
    <x v="708"/>
    <x v="2"/>
    <x v="36"/>
    <x v="0"/>
    <x v="36"/>
    <x v="380"/>
    <x v="709"/>
    <x v="2"/>
    <x v="0"/>
  </r>
  <r>
    <x v="0"/>
    <x v="42"/>
    <x v="50"/>
    <x v="787"/>
    <x v="107"/>
    <x v="650"/>
    <x v="1"/>
    <x v="0"/>
    <x v="23"/>
    <x v="23"/>
    <x v="82"/>
    <x v="176"/>
    <x v="420"/>
    <x v="78"/>
    <x v="0"/>
    <x v="78"/>
    <x v="265"/>
    <x v="402"/>
    <x v="2"/>
    <x v="137"/>
    <x v="0"/>
    <x v="137"/>
    <x v="231"/>
    <x v="152"/>
    <x v="1"/>
    <x v="0"/>
  </r>
  <r>
    <x v="0"/>
    <x v="42"/>
    <x v="121"/>
    <x v="823"/>
    <x v="690"/>
    <x v="690"/>
    <x v="1"/>
    <x v="0"/>
    <x v="23"/>
    <x v="23"/>
    <x v="82"/>
    <x v="176"/>
    <x v="420"/>
    <x v="120"/>
    <x v="0"/>
    <x v="120"/>
    <x v="205"/>
    <x v="145"/>
    <x v="1"/>
    <x v="137"/>
    <x v="0"/>
    <x v="137"/>
    <x v="231"/>
    <x v="152"/>
    <x v="1"/>
    <x v="0"/>
  </r>
  <r>
    <x v="0"/>
    <x v="42"/>
    <x v="85"/>
    <x v="906"/>
    <x v="463"/>
    <x v="734"/>
    <x v="1"/>
    <x v="0"/>
    <x v="23"/>
    <x v="23"/>
    <x v="91"/>
    <x v="161"/>
    <x v="521"/>
    <x v="78"/>
    <x v="0"/>
    <x v="78"/>
    <x v="282"/>
    <x v="499"/>
    <x v="2"/>
    <x v="36"/>
    <x v="0"/>
    <x v="36"/>
    <x v="383"/>
    <x v="717"/>
    <x v="2"/>
    <x v="0"/>
  </r>
  <r>
    <x v="0"/>
    <x v="42"/>
    <x v="129"/>
    <x v="1094"/>
    <x v="837"/>
    <x v="852"/>
    <x v="1"/>
    <x v="0"/>
    <x v="42"/>
    <x v="42"/>
    <x v="277"/>
    <x v="40"/>
    <x v="660"/>
    <x v="235"/>
    <x v="0"/>
    <x v="235"/>
    <x v="379"/>
    <x v="599"/>
    <x v="2"/>
    <x v="225"/>
    <x v="0"/>
    <x v="225"/>
    <x v="433"/>
    <x v="621"/>
    <x v="2"/>
    <x v="0"/>
  </r>
  <r>
    <x v="0"/>
    <x v="42"/>
    <x v="169"/>
    <x v="1112"/>
    <x v="1218"/>
    <x v="867"/>
    <x v="1"/>
    <x v="0"/>
    <x v="23"/>
    <x v="23"/>
    <x v="82"/>
    <x v="176"/>
    <x v="420"/>
    <x v="78"/>
    <x v="0"/>
    <x v="78"/>
    <x v="265"/>
    <x v="402"/>
    <x v="2"/>
    <x v="81"/>
    <x v="0"/>
    <x v="81"/>
    <x v="312"/>
    <x v="416"/>
    <x v="2"/>
    <x v="0"/>
  </r>
  <r>
    <x v="0"/>
    <x v="42"/>
    <x v="125"/>
    <x v="1168"/>
    <x v="678"/>
    <x v="900"/>
    <x v="1"/>
    <x v="0"/>
    <x v="23"/>
    <x v="23"/>
    <x v="82"/>
    <x v="176"/>
    <x v="420"/>
    <x v="78"/>
    <x v="0"/>
    <x v="78"/>
    <x v="265"/>
    <x v="402"/>
    <x v="2"/>
    <x v="44"/>
    <x v="0"/>
    <x v="44"/>
    <x v="366"/>
    <x v="674"/>
    <x v="2"/>
    <x v="0"/>
  </r>
  <r>
    <x v="0"/>
    <x v="46"/>
    <x v="146"/>
    <x v="760"/>
    <x v="1162"/>
    <x v="276"/>
    <x v="1"/>
    <x v="0"/>
    <x v="42"/>
    <x v="42"/>
    <x v="0"/>
    <x v="331"/>
    <x v="0"/>
    <x v="0"/>
    <x v="0"/>
    <x v="0"/>
    <x v="265"/>
    <x v="760"/>
    <x v="0"/>
    <x v="0"/>
    <x v="0"/>
    <x v="0"/>
    <x v="312"/>
    <x v="416"/>
    <x v="0"/>
    <x v="1"/>
  </r>
  <r>
    <x v="0"/>
    <x v="46"/>
    <x v="147"/>
    <x v="761"/>
    <x v="1130"/>
    <x v="282"/>
    <x v="1"/>
    <x v="0"/>
    <x v="23"/>
    <x v="23"/>
    <x v="82"/>
    <x v="176"/>
    <x v="420"/>
    <x v="78"/>
    <x v="0"/>
    <x v="78"/>
    <x v="265"/>
    <x v="402"/>
    <x v="2"/>
    <x v="119"/>
    <x v="0"/>
    <x v="119"/>
    <x v="255"/>
    <x v="197"/>
    <x v="1"/>
    <x v="0"/>
  </r>
  <r>
    <x v="0"/>
    <x v="46"/>
    <x v="113"/>
    <x v="757"/>
    <x v="774"/>
    <x v="313"/>
    <x v="1"/>
    <x v="0"/>
    <x v="10"/>
    <x v="10"/>
    <x v="0"/>
    <x v="230"/>
    <x v="0"/>
    <x v="0"/>
    <x v="0"/>
    <x v="0"/>
    <x v="265"/>
    <x v="760"/>
    <x v="0"/>
    <x v="0"/>
    <x v="0"/>
    <x v="0"/>
    <x v="312"/>
    <x v="416"/>
    <x v="0"/>
    <x v="1"/>
  </r>
  <r>
    <x v="0"/>
    <x v="46"/>
    <x v="117"/>
    <x v="758"/>
    <x v="645"/>
    <x v="466"/>
    <x v="1"/>
    <x v="0"/>
    <x v="23"/>
    <x v="23"/>
    <x v="91"/>
    <x v="161"/>
    <x v="521"/>
    <x v="107"/>
    <x v="0"/>
    <x v="107"/>
    <x v="239"/>
    <x v="259"/>
    <x v="1"/>
    <x v="36"/>
    <x v="0"/>
    <x v="36"/>
    <x v="383"/>
    <x v="717"/>
    <x v="2"/>
    <x v="0"/>
  </r>
  <r>
    <x v="0"/>
    <x v="46"/>
    <x v="48"/>
    <x v="756"/>
    <x v="88"/>
    <x v="509"/>
    <x v="1"/>
    <x v="0"/>
    <x v="23"/>
    <x v="23"/>
    <x v="0"/>
    <x v="276"/>
    <x v="0"/>
    <x v="78"/>
    <x v="0"/>
    <x v="78"/>
    <x v="152"/>
    <x v="0"/>
    <x v="1"/>
    <x v="119"/>
    <x v="0"/>
    <x v="119"/>
    <x v="154"/>
    <x v="0"/>
    <x v="1"/>
    <x v="0"/>
  </r>
  <r>
    <x v="0"/>
    <x v="46"/>
    <x v="127"/>
    <x v="759"/>
    <x v="793"/>
    <x v="635"/>
    <x v="1"/>
    <x v="0"/>
    <x v="42"/>
    <x v="42"/>
    <x v="205"/>
    <x v="84"/>
    <x v="615"/>
    <x v="230"/>
    <x v="0"/>
    <x v="230"/>
    <x v="214"/>
    <x v="290"/>
    <x v="1"/>
    <x v="298"/>
    <x v="0"/>
    <x v="298"/>
    <x v="134"/>
    <x v="167"/>
    <x v="1"/>
    <x v="0"/>
  </r>
  <r>
    <x v="0"/>
    <x v="46"/>
    <x v="78"/>
    <x v="812"/>
    <x v="415"/>
    <x v="676"/>
    <x v="0"/>
    <x v="0"/>
    <x v="0"/>
    <x v="0"/>
    <x v="0"/>
    <x v="176"/>
    <x v="673"/>
    <x v="0"/>
    <x v="0"/>
    <x v="0"/>
    <x v="265"/>
    <x v="760"/>
    <x v="0"/>
    <x v="0"/>
    <x v="0"/>
    <x v="0"/>
    <x v="312"/>
    <x v="416"/>
    <x v="0"/>
    <x v="0"/>
  </r>
  <r>
    <x v="0"/>
    <x v="46"/>
    <x v="122"/>
    <x v="849"/>
    <x v="772"/>
    <x v="707"/>
    <x v="1"/>
    <x v="0"/>
    <x v="10"/>
    <x v="10"/>
    <x v="39"/>
    <x v="176"/>
    <x v="420"/>
    <x v="36"/>
    <x v="0"/>
    <x v="36"/>
    <x v="265"/>
    <x v="402"/>
    <x v="2"/>
    <x v="44"/>
    <x v="0"/>
    <x v="44"/>
    <x v="301"/>
    <x v="306"/>
    <x v="1"/>
    <x v="0"/>
  </r>
  <r>
    <x v="0"/>
    <x v="46"/>
    <x v="96"/>
    <x v="850"/>
    <x v="547"/>
    <x v="708"/>
    <x v="1"/>
    <x v="0"/>
    <x v="23"/>
    <x v="23"/>
    <x v="115"/>
    <x v="119"/>
    <x v="615"/>
    <x v="72"/>
    <x v="0"/>
    <x v="72"/>
    <x v="342"/>
    <x v="677"/>
    <x v="2"/>
    <x v="81"/>
    <x v="0"/>
    <x v="81"/>
    <x v="375"/>
    <x v="640"/>
    <x v="2"/>
    <x v="0"/>
  </r>
  <r>
    <x v="0"/>
    <x v="46"/>
    <x v="87"/>
    <x v="1070"/>
    <x v="459"/>
    <x v="833"/>
    <x v="1"/>
    <x v="0"/>
    <x v="10"/>
    <x v="10"/>
    <x v="39"/>
    <x v="176"/>
    <x v="420"/>
    <x v="36"/>
    <x v="0"/>
    <x v="36"/>
    <x v="265"/>
    <x v="402"/>
    <x v="2"/>
    <x v="36"/>
    <x v="0"/>
    <x v="36"/>
    <x v="312"/>
    <x v="416"/>
    <x v="2"/>
    <x v="0"/>
  </r>
  <r>
    <x v="0"/>
    <x v="46"/>
    <x v="76"/>
    <x v="1231"/>
    <x v="370"/>
    <x v="929"/>
    <x v="1"/>
    <x v="0"/>
    <x v="34"/>
    <x v="34"/>
    <x v="39"/>
    <x v="276"/>
    <x v="69"/>
    <x v="0"/>
    <x v="0"/>
    <x v="0"/>
    <x v="331"/>
    <x v="760"/>
    <x v="0"/>
    <x v="0"/>
    <x v="0"/>
    <x v="0"/>
    <x v="375"/>
    <x v="416"/>
    <x v="0"/>
    <x v="0"/>
  </r>
  <r>
    <x v="0"/>
    <x v="46"/>
    <x v="77"/>
    <x v="1276"/>
    <x v="359"/>
    <x v="952"/>
    <x v="1"/>
    <x v="0"/>
    <x v="23"/>
    <x v="23"/>
    <x v="21"/>
    <x v="249"/>
    <x v="59"/>
    <x v="87"/>
    <x v="0"/>
    <x v="87"/>
    <x v="172"/>
    <x v="25"/>
    <x v="1"/>
    <x v="36"/>
    <x v="0"/>
    <x v="36"/>
    <x v="290"/>
    <x v="156"/>
    <x v="1"/>
    <x v="0"/>
  </r>
  <r>
    <x v="0"/>
    <x v="6"/>
    <x v="133"/>
    <x v="852"/>
    <x v="900"/>
    <x v="731"/>
    <x v="1"/>
    <x v="0"/>
    <x v="42"/>
    <x v="42"/>
    <x v="148"/>
    <x v="171"/>
    <x v="442"/>
    <x v="161"/>
    <x v="0"/>
    <x v="161"/>
    <x v="243"/>
    <x v="325"/>
    <x v="1"/>
    <x v="81"/>
    <x v="0"/>
    <x v="81"/>
    <x v="417"/>
    <x v="706"/>
    <x v="2"/>
    <x v="0"/>
  </r>
  <r>
    <x v="0"/>
    <x v="6"/>
    <x v="166"/>
    <x v="857"/>
    <x v="1054"/>
    <x v="731"/>
    <x v="1"/>
    <x v="0"/>
    <x v="82"/>
    <x v="82"/>
    <x v="308"/>
    <x v="176"/>
    <x v="420"/>
    <x v="358"/>
    <x v="0"/>
    <x v="358"/>
    <x v="114"/>
    <x v="205"/>
    <x v="1"/>
    <x v="270"/>
    <x v="0"/>
    <x v="270"/>
    <x v="433"/>
    <x v="589"/>
    <x v="2"/>
    <x v="0"/>
  </r>
  <r>
    <x v="0"/>
    <x v="6"/>
    <x v="99"/>
    <x v="609"/>
    <x v="593"/>
    <x v="220"/>
    <x v="1"/>
    <x v="0"/>
    <x v="56"/>
    <x v="56"/>
    <x v="178"/>
    <x v="249"/>
    <x v="266"/>
    <x v="268"/>
    <x v="0"/>
    <x v="268"/>
    <x v="114"/>
    <x v="111"/>
    <x v="1"/>
    <x v="327"/>
    <x v="0"/>
    <x v="327"/>
    <x v="81"/>
    <x v="100"/>
    <x v="1"/>
    <x v="0"/>
  </r>
  <r>
    <x v="0"/>
    <x v="6"/>
    <x v="45"/>
    <x v="606"/>
    <x v="35"/>
    <x v="233"/>
    <x v="1"/>
    <x v="0"/>
    <x v="60"/>
    <x v="60"/>
    <x v="178"/>
    <x v="276"/>
    <x v="227"/>
    <x v="264"/>
    <x v="0"/>
    <x v="264"/>
    <x v="117"/>
    <x v="118"/>
    <x v="1"/>
    <x v="44"/>
    <x v="0"/>
    <x v="44"/>
    <x v="466"/>
    <x v="760"/>
    <x v="2"/>
    <x v="0"/>
  </r>
  <r>
    <x v="0"/>
    <x v="6"/>
    <x v="46"/>
    <x v="607"/>
    <x v="73"/>
    <x v="242"/>
    <x v="1"/>
    <x v="0"/>
    <x v="23"/>
    <x v="23"/>
    <x v="91"/>
    <x v="161"/>
    <x v="521"/>
    <x v="47"/>
    <x v="0"/>
    <x v="47"/>
    <x v="331"/>
    <x v="693"/>
    <x v="2"/>
    <x v="36"/>
    <x v="0"/>
    <x v="36"/>
    <x v="383"/>
    <x v="717"/>
    <x v="2"/>
    <x v="0"/>
  </r>
  <r>
    <x v="0"/>
    <x v="6"/>
    <x v="174"/>
    <x v="613"/>
    <x v="1279"/>
    <x v="244"/>
    <x v="1"/>
    <x v="0"/>
    <x v="26"/>
    <x v="26"/>
    <x v="39"/>
    <x v="239"/>
    <x v="99"/>
    <x v="78"/>
    <x v="0"/>
    <x v="78"/>
    <x v="205"/>
    <x v="84"/>
    <x v="1"/>
    <x v="55"/>
    <x v="0"/>
    <x v="55"/>
    <x v="290"/>
    <x v="219"/>
    <x v="1"/>
    <x v="1"/>
  </r>
  <r>
    <x v="0"/>
    <x v="6"/>
    <x v="107"/>
    <x v="610"/>
    <x v="668"/>
    <x v="250"/>
    <x v="1"/>
    <x v="0"/>
    <x v="53"/>
    <x v="53"/>
    <x v="82"/>
    <x v="331"/>
    <x v="69"/>
    <x v="186"/>
    <x v="0"/>
    <x v="186"/>
    <x v="118"/>
    <x v="49"/>
    <x v="1"/>
    <x v="215"/>
    <x v="0"/>
    <x v="215"/>
    <x v="121"/>
    <x v="65"/>
    <x v="1"/>
    <x v="0"/>
  </r>
  <r>
    <x v="0"/>
    <x v="6"/>
    <x v="108"/>
    <x v="611"/>
    <x v="677"/>
    <x v="262"/>
    <x v="1"/>
    <x v="0"/>
    <x v="47"/>
    <x v="47"/>
    <x v="131"/>
    <x v="249"/>
    <x v="232"/>
    <x v="235"/>
    <x v="0"/>
    <x v="235"/>
    <x v="114"/>
    <x v="87"/>
    <x v="1"/>
    <x v="172"/>
    <x v="0"/>
    <x v="172"/>
    <x v="264"/>
    <x v="292"/>
    <x v="1"/>
    <x v="0"/>
  </r>
  <r>
    <x v="0"/>
    <x v="6"/>
    <x v="180"/>
    <x v="614"/>
    <x v="1301"/>
    <x v="288"/>
    <x v="1"/>
    <x v="0"/>
    <x v="66"/>
    <x v="66"/>
    <x v="262"/>
    <x v="148"/>
    <x v="480"/>
    <x v="286"/>
    <x v="0"/>
    <x v="286"/>
    <x v="226"/>
    <x v="338"/>
    <x v="1"/>
    <x v="241"/>
    <x v="0"/>
    <x v="241"/>
    <x v="393"/>
    <x v="540"/>
    <x v="2"/>
    <x v="0"/>
  </r>
  <r>
    <x v="0"/>
    <x v="6"/>
    <x v="112"/>
    <x v="612"/>
    <x v="675"/>
    <x v="308"/>
    <x v="1"/>
    <x v="0"/>
    <x v="27"/>
    <x v="27"/>
    <x v="39"/>
    <x v="249"/>
    <x v="87"/>
    <x v="55"/>
    <x v="0"/>
    <x v="55"/>
    <x v="239"/>
    <x v="165"/>
    <x v="1"/>
    <x v="97"/>
    <x v="0"/>
    <x v="97"/>
    <x v="231"/>
    <x v="90"/>
    <x v="1"/>
    <x v="0"/>
  </r>
  <r>
    <x v="0"/>
    <x v="6"/>
    <x v="178"/>
    <x v="848"/>
    <x v="1290"/>
    <x v="702"/>
    <x v="1"/>
    <x v="0"/>
    <x v="47"/>
    <x v="47"/>
    <x v="154"/>
    <x v="218"/>
    <x v="319"/>
    <x v="154"/>
    <x v="0"/>
    <x v="154"/>
    <x v="265"/>
    <x v="402"/>
    <x v="2"/>
    <x v="186"/>
    <x v="0"/>
    <x v="186"/>
    <x v="264"/>
    <x v="311"/>
    <x v="1"/>
    <x v="0"/>
  </r>
  <r>
    <x v="0"/>
    <x v="6"/>
    <x v="88"/>
    <x v="1179"/>
    <x v="481"/>
    <x v="907"/>
    <x v="1"/>
    <x v="0"/>
    <x v="10"/>
    <x v="10"/>
    <x v="39"/>
    <x v="176"/>
    <x v="420"/>
    <x v="36"/>
    <x v="0"/>
    <x v="36"/>
    <x v="265"/>
    <x v="402"/>
    <x v="2"/>
    <x v="36"/>
    <x v="0"/>
    <x v="36"/>
    <x v="312"/>
    <x v="416"/>
    <x v="2"/>
    <x v="1"/>
  </r>
  <r>
    <x v="0"/>
    <x v="6"/>
    <x v="171"/>
    <x v="1193"/>
    <x v="1220"/>
    <x v="911"/>
    <x v="1"/>
    <x v="0"/>
    <x v="23"/>
    <x v="23"/>
    <x v="82"/>
    <x v="176"/>
    <x v="420"/>
    <x v="78"/>
    <x v="0"/>
    <x v="78"/>
    <x v="265"/>
    <x v="402"/>
    <x v="2"/>
    <x v="36"/>
    <x v="0"/>
    <x v="36"/>
    <x v="375"/>
    <x v="704"/>
    <x v="2"/>
    <x v="0"/>
  </r>
  <r>
    <x v="0"/>
    <x v="6"/>
    <x v="89"/>
    <x v="1215"/>
    <x v="470"/>
    <x v="920"/>
    <x v="1"/>
    <x v="0"/>
    <x v="10"/>
    <x v="10"/>
    <x v="39"/>
    <x v="176"/>
    <x v="420"/>
    <x v="36"/>
    <x v="0"/>
    <x v="36"/>
    <x v="265"/>
    <x v="402"/>
    <x v="2"/>
    <x v="0"/>
    <x v="0"/>
    <x v="0"/>
    <x v="375"/>
    <x v="416"/>
    <x v="0"/>
    <x v="1"/>
  </r>
  <r>
    <x v="0"/>
    <x v="6"/>
    <x v="98"/>
    <x v="1235"/>
    <x v="545"/>
    <x v="931"/>
    <x v="0"/>
    <x v="0"/>
    <x v="0"/>
    <x v="0"/>
    <x v="0"/>
    <x v="176"/>
    <x v="673"/>
    <x v="0"/>
    <x v="0"/>
    <x v="0"/>
    <x v="265"/>
    <x v="760"/>
    <x v="0"/>
    <x v="0"/>
    <x v="0"/>
    <x v="0"/>
    <x v="312"/>
    <x v="416"/>
    <x v="0"/>
    <x v="0"/>
  </r>
  <r>
    <x v="0"/>
    <x v="5"/>
    <x v="165"/>
    <x v="832"/>
    <x v="1140"/>
    <x v="731"/>
    <x v="1"/>
    <x v="0"/>
    <x v="23"/>
    <x v="23"/>
    <x v="91"/>
    <x v="161"/>
    <x v="521"/>
    <x v="47"/>
    <x v="0"/>
    <x v="47"/>
    <x v="331"/>
    <x v="693"/>
    <x v="2"/>
    <x v="36"/>
    <x v="0"/>
    <x v="36"/>
    <x v="383"/>
    <x v="717"/>
    <x v="2"/>
    <x v="0"/>
  </r>
  <r>
    <x v="0"/>
    <x v="5"/>
    <x v="271"/>
    <x v="602"/>
    <x v="767"/>
    <x v="192"/>
    <x v="1"/>
    <x v="0"/>
    <x v="46"/>
    <x v="46"/>
    <x v="0"/>
    <x v="348"/>
    <x v="0"/>
    <x v="94"/>
    <x v="0"/>
    <x v="94"/>
    <x v="139"/>
    <x v="0"/>
    <x v="1"/>
    <x v="0"/>
    <x v="0"/>
    <x v="0"/>
    <x v="312"/>
    <x v="416"/>
    <x v="0"/>
    <x v="0"/>
  </r>
  <r>
    <x v="0"/>
    <x v="5"/>
    <x v="187"/>
    <x v="600"/>
    <x v="242"/>
    <x v="198"/>
    <x v="1"/>
    <x v="0"/>
    <x v="47"/>
    <x v="47"/>
    <x v="82"/>
    <x v="307"/>
    <x v="84"/>
    <x v="205"/>
    <x v="0"/>
    <x v="205"/>
    <x v="100"/>
    <x v="36"/>
    <x v="1"/>
    <x v="158"/>
    <x v="0"/>
    <x v="158"/>
    <x v="199"/>
    <x v="122"/>
    <x v="1"/>
    <x v="0"/>
  </r>
  <r>
    <x v="0"/>
    <x v="5"/>
    <x v="274"/>
    <x v="603"/>
    <x v="750"/>
    <x v="208"/>
    <x v="1"/>
    <x v="0"/>
    <x v="27"/>
    <x v="27"/>
    <x v="48"/>
    <x v="239"/>
    <x v="122"/>
    <x v="138"/>
    <x v="0"/>
    <x v="138"/>
    <x v="138"/>
    <x v="36"/>
    <x v="1"/>
    <x v="97"/>
    <x v="0"/>
    <x v="97"/>
    <x v="243"/>
    <x v="122"/>
    <x v="1"/>
    <x v="0"/>
  </r>
  <r>
    <x v="0"/>
    <x v="5"/>
    <x v="245"/>
    <x v="601"/>
    <x v="551"/>
    <x v="209"/>
    <x v="1"/>
    <x v="0"/>
    <x v="40"/>
    <x v="40"/>
    <x v="146"/>
    <x v="148"/>
    <x v="525"/>
    <x v="138"/>
    <x v="0"/>
    <x v="138"/>
    <x v="298"/>
    <x v="504"/>
    <x v="2"/>
    <x v="137"/>
    <x v="0"/>
    <x v="137"/>
    <x v="355"/>
    <x v="533"/>
    <x v="2"/>
    <x v="0"/>
  </r>
  <r>
    <x v="0"/>
    <x v="5"/>
    <x v="109"/>
    <x v="599"/>
    <x v="699"/>
    <x v="263"/>
    <x v="1"/>
    <x v="0"/>
    <x v="34"/>
    <x v="34"/>
    <x v="120"/>
    <x v="161"/>
    <x v="503"/>
    <x v="248"/>
    <x v="0"/>
    <x v="248"/>
    <x v="95"/>
    <x v="58"/>
    <x v="1"/>
    <x v="222"/>
    <x v="0"/>
    <x v="222"/>
    <x v="154"/>
    <x v="129"/>
    <x v="1"/>
    <x v="0"/>
  </r>
  <r>
    <x v="0"/>
    <x v="5"/>
    <x v="175"/>
    <x v="605"/>
    <x v="1278"/>
    <x v="497"/>
    <x v="1"/>
    <x v="0"/>
    <x v="47"/>
    <x v="47"/>
    <x v="154"/>
    <x v="218"/>
    <x v="319"/>
    <x v="259"/>
    <x v="0"/>
    <x v="259"/>
    <x v="104"/>
    <x v="91"/>
    <x v="1"/>
    <x v="137"/>
    <x v="0"/>
    <x v="137"/>
    <x v="366"/>
    <x v="552"/>
    <x v="2"/>
    <x v="0"/>
  </r>
  <r>
    <x v="0"/>
    <x v="5"/>
    <x v="92"/>
    <x v="604"/>
    <x v="540"/>
    <x v="534"/>
    <x v="1"/>
    <x v="0"/>
    <x v="47"/>
    <x v="47"/>
    <x v="185"/>
    <x v="161"/>
    <x v="473"/>
    <x v="229"/>
    <x v="0"/>
    <x v="229"/>
    <x v="173"/>
    <x v="207"/>
    <x v="1"/>
    <x v="131"/>
    <x v="0"/>
    <x v="131"/>
    <x v="416"/>
    <x v="667"/>
    <x v="2"/>
    <x v="0"/>
  </r>
  <r>
    <x v="0"/>
    <x v="5"/>
    <x v="157"/>
    <x v="762"/>
    <x v="1159"/>
    <x v="618"/>
    <x v="1"/>
    <x v="0"/>
    <x v="13"/>
    <x v="13"/>
    <x v="0"/>
    <x v="239"/>
    <x v="0"/>
    <x v="0"/>
    <x v="0"/>
    <x v="0"/>
    <x v="265"/>
    <x v="760"/>
    <x v="0"/>
    <x v="44"/>
    <x v="0"/>
    <x v="44"/>
    <x v="243"/>
    <x v="0"/>
    <x v="1"/>
    <x v="1"/>
  </r>
  <r>
    <x v="0"/>
    <x v="5"/>
    <x v="128"/>
    <x v="788"/>
    <x v="810"/>
    <x v="656"/>
    <x v="1"/>
    <x v="0"/>
    <x v="13"/>
    <x v="13"/>
    <x v="0"/>
    <x v="239"/>
    <x v="0"/>
    <x v="87"/>
    <x v="0"/>
    <x v="87"/>
    <x v="145"/>
    <x v="0"/>
    <x v="1"/>
    <x v="0"/>
    <x v="0"/>
    <x v="0"/>
    <x v="312"/>
    <x v="416"/>
    <x v="0"/>
    <x v="0"/>
  </r>
  <r>
    <x v="0"/>
    <x v="5"/>
    <x v="161"/>
    <x v="795"/>
    <x v="1138"/>
    <x v="668"/>
    <x v="0"/>
    <x v="0"/>
    <x v="0"/>
    <x v="0"/>
    <x v="0"/>
    <x v="176"/>
    <x v="673"/>
    <x v="0"/>
    <x v="0"/>
    <x v="0"/>
    <x v="265"/>
    <x v="760"/>
    <x v="0"/>
    <x v="36"/>
    <x v="0"/>
    <x v="36"/>
    <x v="255"/>
    <x v="0"/>
    <x v="1"/>
    <x v="0"/>
  </r>
  <r>
    <x v="0"/>
    <x v="5"/>
    <x v="95"/>
    <x v="797"/>
    <x v="555"/>
    <x v="672"/>
    <x v="1"/>
    <x v="0"/>
    <x v="86"/>
    <x v="86"/>
    <x v="298"/>
    <x v="258"/>
    <x v="341"/>
    <x v="391"/>
    <x v="0"/>
    <x v="391"/>
    <x v="55"/>
    <x v="103"/>
    <x v="1"/>
    <x v="236"/>
    <x v="0"/>
    <x v="236"/>
    <x v="460"/>
    <x v="646"/>
    <x v="2"/>
    <x v="0"/>
  </r>
  <r>
    <x v="0"/>
    <x v="5"/>
    <x v="75"/>
    <x v="813"/>
    <x v="393"/>
    <x v="676"/>
    <x v="1"/>
    <x v="0"/>
    <x v="10"/>
    <x v="10"/>
    <x v="39"/>
    <x v="176"/>
    <x v="420"/>
    <x v="78"/>
    <x v="0"/>
    <x v="78"/>
    <x v="205"/>
    <x v="84"/>
    <x v="1"/>
    <x v="44"/>
    <x v="0"/>
    <x v="44"/>
    <x v="301"/>
    <x v="306"/>
    <x v="1"/>
    <x v="0"/>
  </r>
  <r>
    <x v="0"/>
    <x v="5"/>
    <x v="163"/>
    <x v="808"/>
    <x v="1150"/>
    <x v="681"/>
    <x v="1"/>
    <x v="0"/>
    <x v="66"/>
    <x v="66"/>
    <x v="262"/>
    <x v="148"/>
    <x v="480"/>
    <x v="296"/>
    <x v="0"/>
    <x v="296"/>
    <x v="194"/>
    <x v="283"/>
    <x v="1"/>
    <x v="286"/>
    <x v="0"/>
    <x v="286"/>
    <x v="278"/>
    <x v="375"/>
    <x v="1"/>
    <x v="0"/>
  </r>
  <r>
    <x v="0"/>
    <x v="5"/>
    <x v="131"/>
    <x v="809"/>
    <x v="863"/>
    <x v="682"/>
    <x v="1"/>
    <x v="0"/>
    <x v="77"/>
    <x v="77"/>
    <x v="120"/>
    <x v="378"/>
    <x v="64"/>
    <x v="374"/>
    <x v="0"/>
    <x v="374"/>
    <x v="23"/>
    <x v="13"/>
    <x v="1"/>
    <x v="262"/>
    <x v="0"/>
    <x v="262"/>
    <x v="105"/>
    <x v="87"/>
    <x v="1"/>
    <x v="0"/>
  </r>
  <r>
    <x v="0"/>
    <x v="5"/>
    <x v="101"/>
    <x v="828"/>
    <x v="595"/>
    <x v="697"/>
    <x v="1"/>
    <x v="0"/>
    <x v="10"/>
    <x v="10"/>
    <x v="39"/>
    <x v="176"/>
    <x v="420"/>
    <x v="0"/>
    <x v="0"/>
    <x v="0"/>
    <x v="331"/>
    <x v="760"/>
    <x v="0"/>
    <x v="36"/>
    <x v="0"/>
    <x v="36"/>
    <x v="312"/>
    <x v="416"/>
    <x v="2"/>
    <x v="0"/>
  </r>
  <r>
    <x v="0"/>
    <x v="5"/>
    <x v="167"/>
    <x v="884"/>
    <x v="1123"/>
    <x v="716"/>
    <x v="1"/>
    <x v="0"/>
    <x v="10"/>
    <x v="10"/>
    <x v="48"/>
    <x v="161"/>
    <x v="563"/>
    <x v="0"/>
    <x v="0"/>
    <x v="0"/>
    <x v="342"/>
    <x v="760"/>
    <x v="0"/>
    <x v="81"/>
    <x v="0"/>
    <x v="81"/>
    <x v="264"/>
    <x v="156"/>
    <x v="1"/>
    <x v="0"/>
  </r>
  <r>
    <x v="0"/>
    <x v="5"/>
    <x v="179"/>
    <x v="976"/>
    <x v="1293"/>
    <x v="781"/>
    <x v="1"/>
    <x v="0"/>
    <x v="23"/>
    <x v="23"/>
    <x v="178"/>
    <x v="68"/>
    <x v="662"/>
    <x v="214"/>
    <x v="0"/>
    <x v="214"/>
    <x v="186"/>
    <x v="218"/>
    <x v="1"/>
    <x v="44"/>
    <x v="0"/>
    <x v="44"/>
    <x v="466"/>
    <x v="760"/>
    <x v="2"/>
    <x v="0"/>
  </r>
  <r>
    <x v="0"/>
    <x v="5"/>
    <x v="69"/>
    <x v="978"/>
    <x v="305"/>
    <x v="782"/>
    <x v="1"/>
    <x v="0"/>
    <x v="10"/>
    <x v="10"/>
    <x v="39"/>
    <x v="176"/>
    <x v="420"/>
    <x v="0"/>
    <x v="0"/>
    <x v="0"/>
    <x v="331"/>
    <x v="760"/>
    <x v="0"/>
    <x v="0"/>
    <x v="0"/>
    <x v="0"/>
    <x v="375"/>
    <x v="416"/>
    <x v="0"/>
    <x v="0"/>
  </r>
  <r>
    <x v="0"/>
    <x v="5"/>
    <x v="70"/>
    <x v="1107"/>
    <x v="285"/>
    <x v="863"/>
    <x v="0"/>
    <x v="0"/>
    <x v="0"/>
    <x v="0"/>
    <x v="0"/>
    <x v="176"/>
    <x v="673"/>
    <x v="0"/>
    <x v="0"/>
    <x v="0"/>
    <x v="265"/>
    <x v="760"/>
    <x v="0"/>
    <x v="20"/>
    <x v="0"/>
    <x v="20"/>
    <x v="278"/>
    <x v="0"/>
    <x v="1"/>
    <x v="1"/>
  </r>
  <r>
    <x v="0"/>
    <x v="5"/>
    <x v="103"/>
    <x v="1132"/>
    <x v="585"/>
    <x v="877"/>
    <x v="1"/>
    <x v="0"/>
    <x v="10"/>
    <x v="10"/>
    <x v="0"/>
    <x v="230"/>
    <x v="0"/>
    <x v="0"/>
    <x v="0"/>
    <x v="0"/>
    <x v="265"/>
    <x v="760"/>
    <x v="0"/>
    <x v="20"/>
    <x v="0"/>
    <x v="20"/>
    <x v="278"/>
    <x v="0"/>
    <x v="1"/>
    <x v="0"/>
  </r>
  <r>
    <x v="0"/>
    <x v="5"/>
    <x v="172"/>
    <x v="1202"/>
    <x v="1160"/>
    <x v="916"/>
    <x v="1"/>
    <x v="0"/>
    <x v="13"/>
    <x v="13"/>
    <x v="91"/>
    <x v="119"/>
    <x v="644"/>
    <x v="47"/>
    <x v="0"/>
    <x v="47"/>
    <x v="331"/>
    <x v="693"/>
    <x v="2"/>
    <x v="44"/>
    <x v="0"/>
    <x v="44"/>
    <x v="375"/>
    <x v="691"/>
    <x v="2"/>
    <x v="0"/>
  </r>
  <r>
    <x v="0"/>
    <x v="37"/>
    <x v="106"/>
    <x v="736"/>
    <x v="689"/>
    <x v="224"/>
    <x v="1"/>
    <x v="0"/>
    <x v="23"/>
    <x v="23"/>
    <x v="0"/>
    <x v="276"/>
    <x v="0"/>
    <x v="35"/>
    <x v="0"/>
    <x v="35"/>
    <x v="206"/>
    <x v="0"/>
    <x v="1"/>
    <x v="20"/>
    <x v="0"/>
    <x v="20"/>
    <x v="278"/>
    <x v="0"/>
    <x v="1"/>
    <x v="0"/>
  </r>
  <r>
    <x v="0"/>
    <x v="37"/>
    <x v="60"/>
    <x v="732"/>
    <x v="151"/>
    <x v="266"/>
    <x v="1"/>
    <x v="0"/>
    <x v="10"/>
    <x v="10"/>
    <x v="39"/>
    <x v="176"/>
    <x v="420"/>
    <x v="78"/>
    <x v="0"/>
    <x v="78"/>
    <x v="205"/>
    <x v="84"/>
    <x v="1"/>
    <x v="70"/>
    <x v="0"/>
    <x v="70"/>
    <x v="264"/>
    <x v="144"/>
    <x v="1"/>
    <x v="1"/>
  </r>
  <r>
    <x v="0"/>
    <x v="37"/>
    <x v="148"/>
    <x v="739"/>
    <x v="1195"/>
    <x v="287"/>
    <x v="1"/>
    <x v="0"/>
    <x v="15"/>
    <x v="15"/>
    <x v="59"/>
    <x v="176"/>
    <x v="420"/>
    <x v="72"/>
    <x v="0"/>
    <x v="72"/>
    <x v="239"/>
    <x v="215"/>
    <x v="1"/>
    <x v="20"/>
    <x v="0"/>
    <x v="20"/>
    <x v="366"/>
    <x v="726"/>
    <x v="2"/>
    <x v="1"/>
  </r>
  <r>
    <x v="0"/>
    <x v="37"/>
    <x v="149"/>
    <x v="740"/>
    <x v="1200"/>
    <x v="311"/>
    <x v="1"/>
    <x v="0"/>
    <x v="13"/>
    <x v="13"/>
    <x v="39"/>
    <x v="186"/>
    <x v="313"/>
    <x v="36"/>
    <x v="0"/>
    <x v="36"/>
    <x v="265"/>
    <x v="402"/>
    <x v="2"/>
    <x v="36"/>
    <x v="0"/>
    <x v="36"/>
    <x v="312"/>
    <x v="416"/>
    <x v="2"/>
    <x v="0"/>
  </r>
  <r>
    <x v="0"/>
    <x v="37"/>
    <x v="47"/>
    <x v="730"/>
    <x v="93"/>
    <x v="314"/>
    <x v="1"/>
    <x v="0"/>
    <x v="23"/>
    <x v="23"/>
    <x v="91"/>
    <x v="161"/>
    <x v="521"/>
    <x v="95"/>
    <x v="0"/>
    <x v="95"/>
    <x v="252"/>
    <x v="324"/>
    <x v="1"/>
    <x v="44"/>
    <x v="0"/>
    <x v="44"/>
    <x v="375"/>
    <x v="691"/>
    <x v="2"/>
    <x v="0"/>
  </r>
  <r>
    <x v="0"/>
    <x v="37"/>
    <x v="100"/>
    <x v="735"/>
    <x v="599"/>
    <x v="423"/>
    <x v="1"/>
    <x v="0"/>
    <x v="13"/>
    <x v="13"/>
    <x v="0"/>
    <x v="239"/>
    <x v="0"/>
    <x v="36"/>
    <x v="0"/>
    <x v="36"/>
    <x v="205"/>
    <x v="0"/>
    <x v="1"/>
    <x v="36"/>
    <x v="0"/>
    <x v="36"/>
    <x v="255"/>
    <x v="0"/>
    <x v="1"/>
    <x v="0"/>
  </r>
  <r>
    <x v="0"/>
    <x v="37"/>
    <x v="116"/>
    <x v="737"/>
    <x v="695"/>
    <x v="429"/>
    <x v="1"/>
    <x v="0"/>
    <x v="23"/>
    <x v="23"/>
    <x v="97"/>
    <x v="148"/>
    <x v="563"/>
    <x v="36"/>
    <x v="0"/>
    <x v="36"/>
    <x v="349"/>
    <x v="721"/>
    <x v="2"/>
    <x v="44"/>
    <x v="0"/>
    <x v="44"/>
    <x v="383"/>
    <x v="704"/>
    <x v="2"/>
    <x v="0"/>
  </r>
  <r>
    <x v="0"/>
    <x v="37"/>
    <x v="154"/>
    <x v="741"/>
    <x v="1132"/>
    <x v="432"/>
    <x v="1"/>
    <x v="0"/>
    <x v="27"/>
    <x v="27"/>
    <x v="97"/>
    <x v="176"/>
    <x v="420"/>
    <x v="154"/>
    <x v="0"/>
    <x v="154"/>
    <x v="162"/>
    <x v="101"/>
    <x v="1"/>
    <x v="144"/>
    <x v="0"/>
    <x v="144"/>
    <x v="243"/>
    <x v="197"/>
    <x v="1"/>
    <x v="0"/>
  </r>
  <r>
    <x v="0"/>
    <x v="37"/>
    <x v="136"/>
    <x v="738"/>
    <x v="968"/>
    <x v="462"/>
    <x v="1"/>
    <x v="0"/>
    <x v="42"/>
    <x v="42"/>
    <x v="234"/>
    <x v="68"/>
    <x v="639"/>
    <x v="205"/>
    <x v="0"/>
    <x v="205"/>
    <x v="331"/>
    <x v="533"/>
    <x v="2"/>
    <x v="119"/>
    <x v="0"/>
    <x v="119"/>
    <x v="469"/>
    <x v="726"/>
    <x v="2"/>
    <x v="0"/>
  </r>
  <r>
    <x v="0"/>
    <x v="37"/>
    <x v="73"/>
    <x v="734"/>
    <x v="358"/>
    <x v="613"/>
    <x v="1"/>
    <x v="0"/>
    <x v="13"/>
    <x v="13"/>
    <x v="0"/>
    <x v="239"/>
    <x v="0"/>
    <x v="0"/>
    <x v="0"/>
    <x v="0"/>
    <x v="265"/>
    <x v="760"/>
    <x v="0"/>
    <x v="55"/>
    <x v="0"/>
    <x v="55"/>
    <x v="231"/>
    <x v="0"/>
    <x v="1"/>
    <x v="1"/>
  </r>
  <r>
    <x v="0"/>
    <x v="37"/>
    <x v="158"/>
    <x v="742"/>
    <x v="1184"/>
    <x v="621"/>
    <x v="1"/>
    <x v="0"/>
    <x v="27"/>
    <x v="27"/>
    <x v="172"/>
    <x v="72"/>
    <x v="649"/>
    <x v="95"/>
    <x v="0"/>
    <x v="95"/>
    <x v="391"/>
    <x v="703"/>
    <x v="2"/>
    <x v="197"/>
    <x v="0"/>
    <x v="197"/>
    <x v="278"/>
    <x v="345"/>
    <x v="1"/>
    <x v="0"/>
  </r>
  <r>
    <x v="0"/>
    <x v="37"/>
    <x v="49"/>
    <x v="731"/>
    <x v="75"/>
    <x v="640"/>
    <x v="1"/>
    <x v="0"/>
    <x v="40"/>
    <x v="40"/>
    <x v="0"/>
    <x v="321"/>
    <x v="0"/>
    <x v="0"/>
    <x v="0"/>
    <x v="0"/>
    <x v="265"/>
    <x v="760"/>
    <x v="0"/>
    <x v="366"/>
    <x v="0"/>
    <x v="366"/>
    <x v="31"/>
    <x v="0"/>
    <x v="1"/>
    <x v="0"/>
  </r>
  <r>
    <x v="0"/>
    <x v="37"/>
    <x v="67"/>
    <x v="733"/>
    <x v="241"/>
    <x v="646"/>
    <x v="1"/>
    <x v="0"/>
    <x v="46"/>
    <x v="46"/>
    <x v="190"/>
    <x v="137"/>
    <x v="535"/>
    <x v="215"/>
    <x v="0"/>
    <x v="215"/>
    <x v="205"/>
    <x v="257"/>
    <x v="1"/>
    <x v="158"/>
    <x v="0"/>
    <x v="158"/>
    <x v="393"/>
    <x v="601"/>
    <x v="2"/>
    <x v="0"/>
  </r>
  <r>
    <x v="0"/>
    <x v="37"/>
    <x v="74"/>
    <x v="790"/>
    <x v="379"/>
    <x v="663"/>
    <x v="1"/>
    <x v="0"/>
    <x v="23"/>
    <x v="23"/>
    <x v="0"/>
    <x v="276"/>
    <x v="0"/>
    <x v="0"/>
    <x v="0"/>
    <x v="0"/>
    <x v="265"/>
    <x v="760"/>
    <x v="0"/>
    <x v="90"/>
    <x v="0"/>
    <x v="90"/>
    <x v="193"/>
    <x v="0"/>
    <x v="1"/>
    <x v="0"/>
  </r>
  <r>
    <x v="0"/>
    <x v="37"/>
    <x v="137"/>
    <x v="791"/>
    <x v="996"/>
    <x v="665"/>
    <x v="1"/>
    <x v="0"/>
    <x v="5"/>
    <x v="5"/>
    <x v="21"/>
    <x v="176"/>
    <x v="420"/>
    <x v="0"/>
    <x v="0"/>
    <x v="0"/>
    <x v="311"/>
    <x v="760"/>
    <x v="0"/>
    <x v="14"/>
    <x v="0"/>
    <x v="14"/>
    <x v="327"/>
    <x v="640"/>
    <x v="2"/>
    <x v="1"/>
  </r>
  <r>
    <x v="0"/>
    <x v="37"/>
    <x v="162"/>
    <x v="804"/>
    <x v="1131"/>
    <x v="670"/>
    <x v="1"/>
    <x v="0"/>
    <x v="8"/>
    <x v="8"/>
    <x v="39"/>
    <x v="161"/>
    <x v="574"/>
    <x v="0"/>
    <x v="0"/>
    <x v="0"/>
    <x v="331"/>
    <x v="760"/>
    <x v="0"/>
    <x v="0"/>
    <x v="0"/>
    <x v="0"/>
    <x v="375"/>
    <x v="416"/>
    <x v="0"/>
    <x v="1"/>
  </r>
  <r>
    <x v="0"/>
    <x v="37"/>
    <x v="84"/>
    <x v="807"/>
    <x v="464"/>
    <x v="677"/>
    <x v="1"/>
    <x v="0"/>
    <x v="19"/>
    <x v="19"/>
    <x v="39"/>
    <x v="205"/>
    <x v="176"/>
    <x v="0"/>
    <x v="0"/>
    <x v="0"/>
    <x v="331"/>
    <x v="760"/>
    <x v="0"/>
    <x v="81"/>
    <x v="0"/>
    <x v="81"/>
    <x v="255"/>
    <x v="122"/>
    <x v="1"/>
    <x v="1"/>
  </r>
  <r>
    <x v="0"/>
    <x v="37"/>
    <x v="102"/>
    <x v="830"/>
    <x v="609"/>
    <x v="699"/>
    <x v="1"/>
    <x v="0"/>
    <x v="27"/>
    <x v="27"/>
    <x v="97"/>
    <x v="176"/>
    <x v="420"/>
    <x v="47"/>
    <x v="0"/>
    <x v="47"/>
    <x v="342"/>
    <x v="703"/>
    <x v="2"/>
    <x v="44"/>
    <x v="0"/>
    <x v="44"/>
    <x v="383"/>
    <x v="704"/>
    <x v="2"/>
    <x v="0"/>
  </r>
  <r>
    <x v="0"/>
    <x v="37"/>
    <x v="176"/>
    <x v="887"/>
    <x v="1264"/>
    <x v="724"/>
    <x v="1"/>
    <x v="0"/>
    <x v="19"/>
    <x v="19"/>
    <x v="67"/>
    <x v="176"/>
    <x v="420"/>
    <x v="36"/>
    <x v="0"/>
    <x v="36"/>
    <x v="311"/>
    <x v="668"/>
    <x v="2"/>
    <x v="158"/>
    <x v="0"/>
    <x v="158"/>
    <x v="183"/>
    <x v="87"/>
    <x v="1"/>
    <x v="0"/>
  </r>
  <r>
    <x v="0"/>
    <x v="37"/>
    <x v="54"/>
    <x v="966"/>
    <x v="24"/>
    <x v="779"/>
    <x v="1"/>
    <x v="0"/>
    <x v="45"/>
    <x v="45"/>
    <x v="178"/>
    <x v="148"/>
    <x v="512"/>
    <x v="181"/>
    <x v="0"/>
    <x v="181"/>
    <x v="265"/>
    <x v="402"/>
    <x v="2"/>
    <x v="81"/>
    <x v="0"/>
    <x v="81"/>
    <x v="443"/>
    <x v="732"/>
    <x v="2"/>
    <x v="0"/>
  </r>
  <r>
    <x v="0"/>
    <x v="27"/>
    <x v="212"/>
    <x v="697"/>
    <x v="354"/>
    <x v="153"/>
    <x v="1"/>
    <x v="0"/>
    <x v="13"/>
    <x v="13"/>
    <x v="48"/>
    <x v="176"/>
    <x v="420"/>
    <x v="47"/>
    <x v="0"/>
    <x v="47"/>
    <x v="265"/>
    <x v="402"/>
    <x v="2"/>
    <x v="44"/>
    <x v="0"/>
    <x v="44"/>
    <x v="312"/>
    <x v="416"/>
    <x v="2"/>
    <x v="1"/>
  </r>
  <r>
    <x v="0"/>
    <x v="27"/>
    <x v="1147"/>
    <x v="698"/>
    <x v="1124"/>
    <x v="169"/>
    <x v="1"/>
    <x v="0"/>
    <x v="23"/>
    <x v="23"/>
    <x v="106"/>
    <x v="136"/>
    <x v="588"/>
    <x v="116"/>
    <x v="0"/>
    <x v="116"/>
    <x v="252"/>
    <x v="334"/>
    <x v="1"/>
    <x v="109"/>
    <x v="0"/>
    <x v="109"/>
    <x v="312"/>
    <x v="416"/>
    <x v="2"/>
    <x v="0"/>
  </r>
  <r>
    <x v="0"/>
    <x v="27"/>
    <x v="68"/>
    <x v="691"/>
    <x v="284"/>
    <x v="215"/>
    <x v="1"/>
    <x v="0"/>
    <x v="42"/>
    <x v="42"/>
    <x v="148"/>
    <x v="171"/>
    <x v="442"/>
    <x v="192"/>
    <x v="0"/>
    <x v="192"/>
    <x v="184"/>
    <x v="190"/>
    <x v="1"/>
    <x v="97"/>
    <x v="0"/>
    <x v="97"/>
    <x v="406"/>
    <x v="676"/>
    <x v="2"/>
    <x v="0"/>
  </r>
  <r>
    <x v="0"/>
    <x v="27"/>
    <x v="105"/>
    <x v="693"/>
    <x v="718"/>
    <x v="223"/>
    <x v="1"/>
    <x v="0"/>
    <x v="46"/>
    <x v="46"/>
    <x v="186"/>
    <x v="146"/>
    <x v="516"/>
    <x v="181"/>
    <x v="0"/>
    <x v="181"/>
    <x v="287"/>
    <x v="451"/>
    <x v="2"/>
    <x v="236"/>
    <x v="0"/>
    <x v="236"/>
    <x v="221"/>
    <x v="259"/>
    <x v="1"/>
    <x v="0"/>
  </r>
  <r>
    <x v="0"/>
    <x v="27"/>
    <x v="144"/>
    <x v="695"/>
    <x v="1224"/>
    <x v="236"/>
    <x v="1"/>
    <x v="0"/>
    <x v="77"/>
    <x v="77"/>
    <x v="308"/>
    <x v="119"/>
    <x v="521"/>
    <x v="347"/>
    <x v="0"/>
    <x v="347"/>
    <x v="152"/>
    <x v="259"/>
    <x v="1"/>
    <x v="289"/>
    <x v="0"/>
    <x v="289"/>
    <x v="411"/>
    <x v="539"/>
    <x v="2"/>
    <x v="0"/>
  </r>
  <r>
    <x v="0"/>
    <x v="27"/>
    <x v="72"/>
    <x v="692"/>
    <x v="363"/>
    <x v="239"/>
    <x v="1"/>
    <x v="0"/>
    <x v="23"/>
    <x v="23"/>
    <x v="120"/>
    <x v="111"/>
    <x v="627"/>
    <x v="120"/>
    <x v="0"/>
    <x v="120"/>
    <x v="282"/>
    <x v="467"/>
    <x v="2"/>
    <x v="36"/>
    <x v="0"/>
    <x v="36"/>
    <x v="425"/>
    <x v="750"/>
    <x v="2"/>
    <x v="0"/>
  </r>
  <r>
    <x v="0"/>
    <x v="27"/>
    <x v="155"/>
    <x v="696"/>
    <x v="1067"/>
    <x v="483"/>
    <x v="1"/>
    <x v="0"/>
    <x v="48"/>
    <x v="48"/>
    <x v="207"/>
    <x v="127"/>
    <x v="552"/>
    <x v="282"/>
    <x v="0"/>
    <x v="282"/>
    <x v="124"/>
    <x v="151"/>
    <x v="1"/>
    <x v="215"/>
    <x v="0"/>
    <x v="215"/>
    <x v="316"/>
    <x v="421"/>
    <x v="2"/>
    <x v="0"/>
  </r>
  <r>
    <x v="0"/>
    <x v="27"/>
    <x v="65"/>
    <x v="690"/>
    <x v="251"/>
    <x v="503"/>
    <x v="1"/>
    <x v="0"/>
    <x v="69"/>
    <x v="69"/>
    <x v="0"/>
    <x v="395"/>
    <x v="0"/>
    <x v="0"/>
    <x v="0"/>
    <x v="0"/>
    <x v="265"/>
    <x v="760"/>
    <x v="0"/>
    <x v="0"/>
    <x v="0"/>
    <x v="0"/>
    <x v="312"/>
    <x v="416"/>
    <x v="0"/>
    <x v="1"/>
  </r>
  <r>
    <x v="0"/>
    <x v="27"/>
    <x v="82"/>
    <x v="608"/>
    <x v="462"/>
    <x v="531"/>
    <x v="1"/>
    <x v="0"/>
    <x v="66"/>
    <x v="66"/>
    <x v="185"/>
    <x v="301"/>
    <x v="186"/>
    <x v="261"/>
    <x v="0"/>
    <x v="261"/>
    <x v="125"/>
    <x v="137"/>
    <x v="1"/>
    <x v="119"/>
    <x v="0"/>
    <x v="119"/>
    <x v="425"/>
    <x v="682"/>
    <x v="2"/>
    <x v="0"/>
  </r>
  <r>
    <x v="0"/>
    <x v="27"/>
    <x v="119"/>
    <x v="694"/>
    <x v="712"/>
    <x v="543"/>
    <x v="1"/>
    <x v="0"/>
    <x v="78"/>
    <x v="78"/>
    <x v="295"/>
    <x v="165"/>
    <x v="449"/>
    <x v="309"/>
    <x v="0"/>
    <x v="309"/>
    <x v="272"/>
    <x v="410"/>
    <x v="2"/>
    <x v="381"/>
    <x v="0"/>
    <x v="381"/>
    <x v="88"/>
    <x v="178"/>
    <x v="1"/>
    <x v="0"/>
  </r>
  <r>
    <x v="0"/>
    <x v="27"/>
    <x v="138"/>
    <x v="794"/>
    <x v="956"/>
    <x v="667"/>
    <x v="1"/>
    <x v="0"/>
    <x v="23"/>
    <x v="23"/>
    <x v="145"/>
    <x v="85"/>
    <x v="648"/>
    <x v="24"/>
    <x v="0"/>
    <x v="24"/>
    <x v="417"/>
    <x v="752"/>
    <x v="2"/>
    <x v="130"/>
    <x v="0"/>
    <x v="130"/>
    <x v="367"/>
    <x v="556"/>
    <x v="2"/>
    <x v="0"/>
  </r>
  <r>
    <x v="0"/>
    <x v="27"/>
    <x v="164"/>
    <x v="824"/>
    <x v="1155"/>
    <x v="691"/>
    <x v="1"/>
    <x v="0"/>
    <x v="42"/>
    <x v="42"/>
    <x v="160"/>
    <x v="148"/>
    <x v="521"/>
    <x v="176"/>
    <x v="0"/>
    <x v="176"/>
    <x v="239"/>
    <x v="324"/>
    <x v="1"/>
    <x v="97"/>
    <x v="0"/>
    <x v="97"/>
    <x v="416"/>
    <x v="691"/>
    <x v="2"/>
    <x v="0"/>
  </r>
  <r>
    <x v="0"/>
    <x v="27"/>
    <x v="139"/>
    <x v="883"/>
    <x v="963"/>
    <x v="716"/>
    <x v="1"/>
    <x v="0"/>
    <x v="66"/>
    <x v="66"/>
    <x v="253"/>
    <x v="166"/>
    <x v="450"/>
    <x v="262"/>
    <x v="0"/>
    <x v="262"/>
    <x v="267"/>
    <x v="407"/>
    <x v="2"/>
    <x v="215"/>
    <x v="0"/>
    <x v="215"/>
    <x v="419"/>
    <x v="602"/>
    <x v="2"/>
    <x v="0"/>
  </r>
  <r>
    <x v="0"/>
    <x v="27"/>
    <x v="123"/>
    <x v="907"/>
    <x v="641"/>
    <x v="739"/>
    <x v="1"/>
    <x v="0"/>
    <x v="44"/>
    <x v="44"/>
    <x v="194"/>
    <x v="111"/>
    <x v="577"/>
    <x v="181"/>
    <x v="0"/>
    <x v="181"/>
    <x v="311"/>
    <x v="512"/>
    <x v="2"/>
    <x v="55"/>
    <x v="0"/>
    <x v="55"/>
    <x v="471"/>
    <x v="759"/>
    <x v="2"/>
    <x v="0"/>
  </r>
  <r>
    <x v="0"/>
    <x v="27"/>
    <x v="177"/>
    <x v="991"/>
    <x v="1241"/>
    <x v="790"/>
    <x v="1"/>
    <x v="0"/>
    <x v="23"/>
    <x v="23"/>
    <x v="125"/>
    <x v="104"/>
    <x v="634"/>
    <x v="126"/>
    <x v="0"/>
    <x v="126"/>
    <x v="282"/>
    <x v="461"/>
    <x v="2"/>
    <x v="90"/>
    <x v="0"/>
    <x v="90"/>
    <x v="383"/>
    <x v="651"/>
    <x v="2"/>
    <x v="0"/>
  </r>
  <r>
    <x v="0"/>
    <x v="27"/>
    <x v="142"/>
    <x v="1007"/>
    <x v="1000"/>
    <x v="800"/>
    <x v="1"/>
    <x v="0"/>
    <x v="81"/>
    <x v="81"/>
    <x v="0"/>
    <x v="409"/>
    <x v="0"/>
    <x v="0"/>
    <x v="0"/>
    <x v="0"/>
    <x v="265"/>
    <x v="760"/>
    <x v="0"/>
    <x v="81"/>
    <x v="0"/>
    <x v="81"/>
    <x v="199"/>
    <x v="0"/>
    <x v="1"/>
    <x v="1"/>
  </r>
  <r>
    <x v="0"/>
    <x v="27"/>
    <x v="56"/>
    <x v="1056"/>
    <x v="98"/>
    <x v="823"/>
    <x v="1"/>
    <x v="0"/>
    <x v="42"/>
    <x v="42"/>
    <x v="39"/>
    <x v="307"/>
    <x v="43"/>
    <x v="120"/>
    <x v="0"/>
    <x v="120"/>
    <x v="152"/>
    <x v="36"/>
    <x v="1"/>
    <x v="0"/>
    <x v="0"/>
    <x v="0"/>
    <x v="375"/>
    <x v="416"/>
    <x v="0"/>
    <x v="0"/>
  </r>
  <r>
    <x v="0"/>
    <x v="27"/>
    <x v="126"/>
    <x v="1181"/>
    <x v="756"/>
    <x v="907"/>
    <x v="1"/>
    <x v="0"/>
    <x v="113"/>
    <x v="113"/>
    <x v="385"/>
    <x v="144"/>
    <x v="459"/>
    <x v="404"/>
    <x v="0"/>
    <x v="404"/>
    <x v="290"/>
    <x v="414"/>
    <x v="2"/>
    <x v="409"/>
    <x v="0"/>
    <x v="409"/>
    <x v="335"/>
    <x v="425"/>
    <x v="2"/>
    <x v="0"/>
  </r>
  <r>
    <x v="0"/>
    <x v="27"/>
    <x v="173"/>
    <x v="1259"/>
    <x v="1172"/>
    <x v="944"/>
    <x v="0"/>
    <x v="0"/>
    <x v="0"/>
    <x v="0"/>
    <x v="0"/>
    <x v="176"/>
    <x v="673"/>
    <x v="0"/>
    <x v="0"/>
    <x v="0"/>
    <x v="265"/>
    <x v="760"/>
    <x v="0"/>
    <x v="44"/>
    <x v="0"/>
    <x v="44"/>
    <x v="243"/>
    <x v="0"/>
    <x v="1"/>
    <x v="0"/>
  </r>
  <r>
    <x v="0"/>
    <x v="41"/>
    <x v="19"/>
    <x v="743"/>
    <x v="91"/>
    <x v="150"/>
    <x v="1"/>
    <x v="0"/>
    <x v="114"/>
    <x v="114"/>
    <x v="224"/>
    <x v="423"/>
    <x v="67"/>
    <x v="435"/>
    <x v="0"/>
    <x v="435"/>
    <x v="10"/>
    <x v="20"/>
    <x v="1"/>
    <x v="401"/>
    <x v="0"/>
    <x v="401"/>
    <x v="40"/>
    <x v="69"/>
    <x v="1"/>
    <x v="0"/>
  </r>
  <r>
    <x v="0"/>
    <x v="41"/>
    <x v="216"/>
    <x v="753"/>
    <x v="388"/>
    <x v="178"/>
    <x v="1"/>
    <x v="0"/>
    <x v="124"/>
    <x v="124"/>
    <x v="398"/>
    <x v="228"/>
    <x v="394"/>
    <x v="443"/>
    <x v="0"/>
    <x v="443"/>
    <x v="70"/>
    <x v="224"/>
    <x v="1"/>
    <x v="431"/>
    <x v="0"/>
    <x v="431"/>
    <x v="179"/>
    <x v="356"/>
    <x v="1"/>
    <x v="0"/>
  </r>
  <r>
    <x v="0"/>
    <x v="41"/>
    <x v="1086"/>
    <x v="754"/>
    <x v="865"/>
    <x v="182"/>
    <x v="1"/>
    <x v="0"/>
    <x v="125"/>
    <x v="125"/>
    <x v="326"/>
    <x v="416"/>
    <x v="124"/>
    <x v="355"/>
    <x v="0"/>
    <x v="355"/>
    <x v="179"/>
    <x v="300"/>
    <x v="1"/>
    <x v="480"/>
    <x v="0"/>
    <x v="480"/>
    <x v="9"/>
    <x v="56"/>
    <x v="1"/>
    <x v="0"/>
  </r>
  <r>
    <x v="0"/>
    <x v="41"/>
    <x v="1154"/>
    <x v="755"/>
    <x v="1055"/>
    <x v="199"/>
    <x v="1"/>
    <x v="0"/>
    <x v="27"/>
    <x v="27"/>
    <x v="97"/>
    <x v="176"/>
    <x v="420"/>
    <x v="95"/>
    <x v="0"/>
    <x v="95"/>
    <x v="265"/>
    <x v="402"/>
    <x v="2"/>
    <x v="14"/>
    <x v="0"/>
    <x v="14"/>
    <x v="416"/>
    <x v="771"/>
    <x v="2"/>
    <x v="0"/>
  </r>
  <r>
    <x v="0"/>
    <x v="41"/>
    <x v="90"/>
    <x v="745"/>
    <x v="560"/>
    <x v="259"/>
    <x v="1"/>
    <x v="0"/>
    <x v="42"/>
    <x v="42"/>
    <x v="27"/>
    <x v="315"/>
    <x v="27"/>
    <x v="24"/>
    <x v="0"/>
    <x v="24"/>
    <x v="265"/>
    <x v="402"/>
    <x v="2"/>
    <x v="172"/>
    <x v="0"/>
    <x v="172"/>
    <x v="132"/>
    <x v="21"/>
    <x v="1"/>
    <x v="0"/>
  </r>
  <r>
    <x v="0"/>
    <x v="41"/>
    <x v="135"/>
    <x v="749"/>
    <x v="950"/>
    <x v="259"/>
    <x v="1"/>
    <x v="0"/>
    <x v="36"/>
    <x v="36"/>
    <x v="9"/>
    <x v="306"/>
    <x v="6"/>
    <x v="0"/>
    <x v="0"/>
    <x v="0"/>
    <x v="284"/>
    <x v="760"/>
    <x v="0"/>
    <x v="0"/>
    <x v="0"/>
    <x v="0"/>
    <x v="329"/>
    <x v="416"/>
    <x v="0"/>
    <x v="0"/>
  </r>
  <r>
    <x v="0"/>
    <x v="41"/>
    <x v="111"/>
    <x v="747"/>
    <x v="646"/>
    <x v="273"/>
    <x v="1"/>
    <x v="0"/>
    <x v="51"/>
    <x v="51"/>
    <x v="57"/>
    <x v="339"/>
    <x v="42"/>
    <x v="126"/>
    <x v="0"/>
    <x v="126"/>
    <x v="161"/>
    <x v="61"/>
    <x v="1"/>
    <x v="44"/>
    <x v="0"/>
    <x v="44"/>
    <x v="325"/>
    <x v="520"/>
    <x v="2"/>
    <x v="0"/>
  </r>
  <r>
    <x v="0"/>
    <x v="41"/>
    <x v="151"/>
    <x v="750"/>
    <x v="1028"/>
    <x v="335"/>
    <x v="1"/>
    <x v="0"/>
    <x v="13"/>
    <x v="13"/>
    <x v="82"/>
    <x v="131"/>
    <x v="630"/>
    <x v="0"/>
    <x v="0"/>
    <x v="0"/>
    <x v="379"/>
    <x v="760"/>
    <x v="0"/>
    <x v="36"/>
    <x v="0"/>
    <x v="36"/>
    <x v="375"/>
    <x v="704"/>
    <x v="2"/>
    <x v="0"/>
  </r>
  <r>
    <x v="0"/>
    <x v="41"/>
    <x v="71"/>
    <x v="744"/>
    <x v="338"/>
    <x v="388"/>
    <x v="1"/>
    <x v="0"/>
    <x v="81"/>
    <x v="81"/>
    <x v="378"/>
    <x v="16"/>
    <x v="641"/>
    <x v="372"/>
    <x v="0"/>
    <x v="372"/>
    <x v="409"/>
    <x v="547"/>
    <x v="2"/>
    <x v="97"/>
    <x v="0"/>
    <x v="97"/>
    <x v="545"/>
    <x v="776"/>
    <x v="2"/>
    <x v="0"/>
  </r>
  <r>
    <x v="0"/>
    <x v="41"/>
    <x v="118"/>
    <x v="748"/>
    <x v="623"/>
    <x v="489"/>
    <x v="1"/>
    <x v="0"/>
    <x v="77"/>
    <x v="77"/>
    <x v="336"/>
    <x v="63"/>
    <x v="594"/>
    <x v="351"/>
    <x v="0"/>
    <x v="351"/>
    <x v="253"/>
    <x v="392"/>
    <x v="1"/>
    <x v="348"/>
    <x v="0"/>
    <x v="348"/>
    <x v="331"/>
    <x v="431"/>
    <x v="2"/>
    <x v="0"/>
  </r>
  <r>
    <x v="0"/>
    <x v="41"/>
    <x v="94"/>
    <x v="746"/>
    <x v="568"/>
    <x v="556"/>
    <x v="1"/>
    <x v="0"/>
    <x v="42"/>
    <x v="42"/>
    <x v="262"/>
    <x v="46"/>
    <x v="653"/>
    <x v="188"/>
    <x v="0"/>
    <x v="188"/>
    <x v="414"/>
    <x v="669"/>
    <x v="2"/>
    <x v="144"/>
    <x v="0"/>
    <x v="144"/>
    <x v="479"/>
    <x v="726"/>
    <x v="2"/>
    <x v="0"/>
  </r>
  <r>
    <x v="0"/>
    <x v="41"/>
    <x v="159"/>
    <x v="751"/>
    <x v="1027"/>
    <x v="631"/>
    <x v="0"/>
    <x v="0"/>
    <x v="0"/>
    <x v="0"/>
    <x v="0"/>
    <x v="176"/>
    <x v="673"/>
    <x v="0"/>
    <x v="0"/>
    <x v="0"/>
    <x v="265"/>
    <x v="760"/>
    <x v="0"/>
    <x v="44"/>
    <x v="0"/>
    <x v="44"/>
    <x v="243"/>
    <x v="0"/>
    <x v="1"/>
    <x v="0"/>
  </r>
  <r>
    <x v="0"/>
    <x v="41"/>
    <x v="160"/>
    <x v="752"/>
    <x v="1147"/>
    <x v="638"/>
    <x v="1"/>
    <x v="0"/>
    <x v="42"/>
    <x v="42"/>
    <x v="61"/>
    <x v="292"/>
    <x v="80"/>
    <x v="28"/>
    <x v="0"/>
    <x v="28"/>
    <x v="312"/>
    <x v="689"/>
    <x v="2"/>
    <x v="0"/>
    <x v="0"/>
    <x v="0"/>
    <x v="396"/>
    <x v="416"/>
    <x v="0"/>
    <x v="1"/>
  </r>
  <r>
    <x v="0"/>
    <x v="41"/>
    <x v="132"/>
    <x v="827"/>
    <x v="861"/>
    <x v="696"/>
    <x v="1"/>
    <x v="0"/>
    <x v="36"/>
    <x v="36"/>
    <x v="39"/>
    <x v="283"/>
    <x v="62"/>
    <x v="107"/>
    <x v="0"/>
    <x v="107"/>
    <x v="172"/>
    <x v="48"/>
    <x v="1"/>
    <x v="0"/>
    <x v="0"/>
    <x v="0"/>
    <x v="375"/>
    <x v="416"/>
    <x v="0"/>
    <x v="0"/>
  </r>
  <r>
    <x v="0"/>
    <x v="41"/>
    <x v="79"/>
    <x v="921"/>
    <x v="425"/>
    <x v="751"/>
    <x v="1"/>
    <x v="0"/>
    <x v="59"/>
    <x v="59"/>
    <x v="242"/>
    <x v="136"/>
    <x v="517"/>
    <x v="239"/>
    <x v="0"/>
    <x v="239"/>
    <x v="287"/>
    <x v="439"/>
    <x v="2"/>
    <x v="267"/>
    <x v="0"/>
    <x v="267"/>
    <x v="268"/>
    <x v="359"/>
    <x v="1"/>
    <x v="0"/>
  </r>
  <r>
    <x v="0"/>
    <x v="41"/>
    <x v="53"/>
    <x v="924"/>
    <x v="84"/>
    <x v="753"/>
    <x v="0"/>
    <x v="0"/>
    <x v="0"/>
    <x v="0"/>
    <x v="0"/>
    <x v="176"/>
    <x v="673"/>
    <x v="0"/>
    <x v="0"/>
    <x v="0"/>
    <x v="265"/>
    <x v="760"/>
    <x v="0"/>
    <x v="0"/>
    <x v="0"/>
    <x v="0"/>
    <x v="312"/>
    <x v="416"/>
    <x v="0"/>
    <x v="0"/>
  </r>
  <r>
    <x v="0"/>
    <x v="41"/>
    <x v="64"/>
    <x v="1041"/>
    <x v="142"/>
    <x v="818"/>
    <x v="1"/>
    <x v="0"/>
    <x v="27"/>
    <x v="27"/>
    <x v="0"/>
    <x v="288"/>
    <x v="0"/>
    <x v="0"/>
    <x v="0"/>
    <x v="0"/>
    <x v="265"/>
    <x v="760"/>
    <x v="0"/>
    <x v="14"/>
    <x v="0"/>
    <x v="14"/>
    <x v="290"/>
    <x v="0"/>
    <x v="1"/>
    <x v="0"/>
  </r>
  <r>
    <x v="0"/>
    <x v="41"/>
    <x v="97"/>
    <x v="1044"/>
    <x v="548"/>
    <x v="819"/>
    <x v="1"/>
    <x v="0"/>
    <x v="70"/>
    <x v="70"/>
    <x v="360"/>
    <x v="21"/>
    <x v="643"/>
    <x v="330"/>
    <x v="0"/>
    <x v="330"/>
    <x v="433"/>
    <x v="620"/>
    <x v="2"/>
    <x v="271"/>
    <x v="0"/>
    <x v="271"/>
    <x v="515"/>
    <x v="700"/>
    <x v="2"/>
    <x v="0"/>
  </r>
  <r>
    <x v="4"/>
    <x v="32"/>
    <x v="422"/>
    <x v="1288"/>
    <x v="223"/>
    <x v="960"/>
    <x v="1"/>
    <x v="0"/>
    <x v="59"/>
    <x v="59"/>
    <x v="133"/>
    <x v="312"/>
    <x v="137"/>
    <x v="209"/>
    <x v="0"/>
    <x v="209"/>
    <x v="133"/>
    <x v="107"/>
    <x v="1"/>
    <x v="0"/>
    <x v="0"/>
    <x v="0"/>
    <x v="461"/>
    <x v="416"/>
    <x v="0"/>
    <x v="0"/>
  </r>
  <r>
    <x v="3"/>
    <x v="34"/>
    <x v="841"/>
    <x v="1290"/>
    <x v="864"/>
    <x v="961"/>
    <x v="1"/>
    <x v="0"/>
    <x v="43"/>
    <x v="43"/>
    <x v="0"/>
    <x v="338"/>
    <x v="0"/>
    <x v="167"/>
    <x v="0"/>
    <x v="167"/>
    <x v="89"/>
    <x v="0"/>
    <x v="1"/>
    <x v="81"/>
    <x v="0"/>
    <x v="81"/>
    <x v="199"/>
    <x v="0"/>
    <x v="1"/>
    <x v="1"/>
  </r>
  <r>
    <x v="3"/>
    <x v="3"/>
    <x v="901"/>
    <x v="1291"/>
    <x v="916"/>
    <x v="961"/>
    <x v="1"/>
    <x v="0"/>
    <x v="19"/>
    <x v="19"/>
    <x v="0"/>
    <x v="258"/>
    <x v="0"/>
    <x v="0"/>
    <x v="0"/>
    <x v="0"/>
    <x v="265"/>
    <x v="760"/>
    <x v="0"/>
    <x v="265"/>
    <x v="0"/>
    <x v="265"/>
    <x v="64"/>
    <x v="0"/>
    <x v="1"/>
    <x v="0"/>
  </r>
  <r>
    <x v="3"/>
    <x v="25"/>
    <x v="840"/>
    <x v="1289"/>
    <x v="907"/>
    <x v="961"/>
    <x v="1"/>
    <x v="0"/>
    <x v="19"/>
    <x v="19"/>
    <x v="10"/>
    <x v="246"/>
    <x v="26"/>
    <x v="55"/>
    <x v="0"/>
    <x v="55"/>
    <x v="198"/>
    <x v="14"/>
    <x v="1"/>
    <x v="26"/>
    <x v="0"/>
    <x v="26"/>
    <x v="282"/>
    <x v="68"/>
    <x v="1"/>
    <x v="0"/>
  </r>
  <r>
    <x v="4"/>
    <x v="11"/>
    <x v="588"/>
    <x v="1292"/>
    <x v="445"/>
    <x v="962"/>
    <x v="1"/>
    <x v="0"/>
    <x v="34"/>
    <x v="34"/>
    <x v="116"/>
    <x v="171"/>
    <x v="448"/>
    <x v="102"/>
    <x v="0"/>
    <x v="102"/>
    <x v="307"/>
    <x v="568"/>
    <x v="2"/>
    <x v="131"/>
    <x v="0"/>
    <x v="131"/>
    <x v="303"/>
    <x v="387"/>
    <x v="1"/>
    <x v="1"/>
  </r>
  <r>
    <x v="3"/>
    <x v="15"/>
    <x v="709"/>
    <x v="912"/>
    <x v="640"/>
    <x v="744"/>
    <x v="1"/>
    <x v="0"/>
    <x v="36"/>
    <x v="36"/>
    <x v="194"/>
    <x v="72"/>
    <x v="639"/>
    <x v="78"/>
    <x v="0"/>
    <x v="78"/>
    <x v="423"/>
    <x v="728"/>
    <x v="2"/>
    <x v="246"/>
    <x v="0"/>
    <x v="246"/>
    <x v="221"/>
    <x v="267"/>
    <x v="1"/>
    <x v="0"/>
  </r>
  <r>
    <x v="3"/>
    <x v="15"/>
    <x v="349"/>
    <x v="1293"/>
    <x v="118"/>
    <x v="963"/>
    <x v="1"/>
    <x v="0"/>
    <x v="42"/>
    <x v="42"/>
    <x v="185"/>
    <x v="111"/>
    <x v="584"/>
    <x v="111"/>
    <x v="0"/>
    <x v="111"/>
    <x v="393"/>
    <x v="698"/>
    <x v="2"/>
    <x v="81"/>
    <x v="0"/>
    <x v="81"/>
    <x v="445"/>
    <x v="733"/>
    <x v="2"/>
    <x v="0"/>
  </r>
  <r>
    <x v="4"/>
    <x v="14"/>
    <x v="782"/>
    <x v="1294"/>
    <x v="815"/>
    <x v="964"/>
    <x v="1"/>
    <x v="0"/>
    <x v="36"/>
    <x v="36"/>
    <x v="39"/>
    <x v="283"/>
    <x v="62"/>
    <x v="36"/>
    <x v="0"/>
    <x v="36"/>
    <x v="265"/>
    <x v="402"/>
    <x v="2"/>
    <x v="87"/>
    <x v="0"/>
    <x v="87"/>
    <x v="249"/>
    <x v="115"/>
    <x v="1"/>
    <x v="1"/>
  </r>
  <r>
    <x v="4"/>
    <x v="30"/>
    <x v="350"/>
    <x v="1295"/>
    <x v="127"/>
    <x v="964"/>
    <x v="1"/>
    <x v="0"/>
    <x v="53"/>
    <x v="53"/>
    <x v="178"/>
    <x v="230"/>
    <x v="313"/>
    <x v="181"/>
    <x v="0"/>
    <x v="181"/>
    <x v="265"/>
    <x v="402"/>
    <x v="2"/>
    <x v="158"/>
    <x v="0"/>
    <x v="158"/>
    <x v="375"/>
    <x v="555"/>
    <x v="2"/>
    <x v="0"/>
  </r>
  <r>
    <x v="3"/>
    <x v="39"/>
    <x v="1052"/>
    <x v="546"/>
    <x v="1294"/>
    <x v="631"/>
    <x v="0"/>
    <x v="0"/>
    <x v="0"/>
    <x v="0"/>
    <x v="0"/>
    <x v="176"/>
    <x v="673"/>
    <x v="0"/>
    <x v="0"/>
    <x v="0"/>
    <x v="265"/>
    <x v="760"/>
    <x v="0"/>
    <x v="0"/>
    <x v="0"/>
    <x v="0"/>
    <x v="312"/>
    <x v="416"/>
    <x v="0"/>
    <x v="1"/>
  </r>
  <r>
    <x v="4"/>
    <x v="31"/>
    <x v="903"/>
    <x v="1296"/>
    <x v="993"/>
    <x v="965"/>
    <x v="1"/>
    <x v="0"/>
    <x v="33"/>
    <x v="33"/>
    <x v="42"/>
    <x v="273"/>
    <x v="77"/>
    <x v="63"/>
    <x v="0"/>
    <x v="63"/>
    <x v="231"/>
    <x v="145"/>
    <x v="1"/>
    <x v="173"/>
    <x v="0"/>
    <x v="173"/>
    <x v="143"/>
    <x v="33"/>
    <x v="1"/>
    <x v="0"/>
  </r>
  <r>
    <x v="4"/>
    <x v="0"/>
    <x v="902"/>
    <x v="1297"/>
    <x v="984"/>
    <x v="965"/>
    <x v="1"/>
    <x v="0"/>
    <x v="8"/>
    <x v="8"/>
    <x v="0"/>
    <x v="218"/>
    <x v="0"/>
    <x v="27"/>
    <x v="0"/>
    <x v="27"/>
    <x v="214"/>
    <x v="0"/>
    <x v="1"/>
    <x v="0"/>
    <x v="0"/>
    <x v="0"/>
    <x v="312"/>
    <x v="416"/>
    <x v="0"/>
    <x v="1"/>
  </r>
  <r>
    <x v="4"/>
    <x v="50"/>
    <x v="517"/>
    <x v="1298"/>
    <x v="391"/>
    <x v="965"/>
    <x v="1"/>
    <x v="0"/>
    <x v="76"/>
    <x v="76"/>
    <x v="237"/>
    <x v="294"/>
    <x v="238"/>
    <x v="299"/>
    <x v="0"/>
    <x v="299"/>
    <x v="131"/>
    <x v="180"/>
    <x v="1"/>
    <x v="236"/>
    <x v="0"/>
    <x v="236"/>
    <x v="343"/>
    <x v="458"/>
    <x v="2"/>
    <x v="0"/>
  </r>
  <r>
    <x v="4"/>
    <x v="11"/>
    <x v="518"/>
    <x v="1299"/>
    <x v="343"/>
    <x v="966"/>
    <x v="1"/>
    <x v="0"/>
    <x v="46"/>
    <x v="46"/>
    <x v="98"/>
    <x v="285"/>
    <x v="132"/>
    <x v="148"/>
    <x v="0"/>
    <x v="148"/>
    <x v="178"/>
    <x v="126"/>
    <x v="1"/>
    <x v="206"/>
    <x v="0"/>
    <x v="206"/>
    <x v="148"/>
    <x v="99"/>
    <x v="1"/>
    <x v="0"/>
  </r>
  <r>
    <x v="3"/>
    <x v="17"/>
    <x v="904"/>
    <x v="1300"/>
    <x v="1013"/>
    <x v="966"/>
    <x v="1"/>
    <x v="0"/>
    <x v="40"/>
    <x v="40"/>
    <x v="115"/>
    <x v="205"/>
    <x v="313"/>
    <x v="134"/>
    <x v="0"/>
    <x v="134"/>
    <x v="239"/>
    <x v="290"/>
    <x v="1"/>
    <x v="44"/>
    <x v="0"/>
    <x v="44"/>
    <x v="411"/>
    <x v="732"/>
    <x v="2"/>
    <x v="0"/>
  </r>
  <r>
    <x v="4"/>
    <x v="8"/>
    <x v="633"/>
    <x v="1301"/>
    <x v="532"/>
    <x v="967"/>
    <x v="1"/>
    <x v="0"/>
    <x v="82"/>
    <x v="82"/>
    <x v="313"/>
    <x v="148"/>
    <x v="469"/>
    <x v="341"/>
    <x v="0"/>
    <x v="341"/>
    <x v="195"/>
    <x v="314"/>
    <x v="1"/>
    <x v="263"/>
    <x v="0"/>
    <x v="263"/>
    <x v="453"/>
    <x v="624"/>
    <x v="2"/>
    <x v="0"/>
  </r>
  <r>
    <x v="4"/>
    <x v="36"/>
    <x v="783"/>
    <x v="1302"/>
    <x v="798"/>
    <x v="968"/>
    <x v="1"/>
    <x v="0"/>
    <x v="8"/>
    <x v="8"/>
    <x v="31"/>
    <x v="176"/>
    <x v="420"/>
    <x v="22"/>
    <x v="0"/>
    <x v="22"/>
    <x v="275"/>
    <x v="542"/>
    <x v="2"/>
    <x v="14"/>
    <x v="0"/>
    <x v="14"/>
    <x v="343"/>
    <x v="704"/>
    <x v="2"/>
    <x v="0"/>
  </r>
  <r>
    <x v="3"/>
    <x v="43"/>
    <x v="1018"/>
    <x v="1303"/>
    <x v="1096"/>
    <x v="968"/>
    <x v="1"/>
    <x v="0"/>
    <x v="77"/>
    <x v="77"/>
    <x v="312"/>
    <x v="110"/>
    <x v="533"/>
    <x v="145"/>
    <x v="0"/>
    <x v="145"/>
    <x v="462"/>
    <x v="729"/>
    <x v="2"/>
    <x v="362"/>
    <x v="0"/>
    <x v="362"/>
    <x v="141"/>
    <x v="255"/>
    <x v="1"/>
    <x v="0"/>
  </r>
  <r>
    <x v="4"/>
    <x v="8"/>
    <x v="351"/>
    <x v="1305"/>
    <x v="30"/>
    <x v="969"/>
    <x v="0"/>
    <x v="0"/>
    <x v="0"/>
    <x v="0"/>
    <x v="120"/>
    <x v="66"/>
    <x v="673"/>
    <x v="0"/>
    <x v="0"/>
    <x v="0"/>
    <x v="415"/>
    <x v="760"/>
    <x v="0"/>
    <x v="0"/>
    <x v="0"/>
    <x v="0"/>
    <x v="445"/>
    <x v="416"/>
    <x v="0"/>
    <x v="1"/>
  </r>
  <r>
    <x v="4"/>
    <x v="20"/>
    <x v="485"/>
    <x v="1304"/>
    <x v="328"/>
    <x v="969"/>
    <x v="1"/>
    <x v="0"/>
    <x v="44"/>
    <x v="44"/>
    <x v="0"/>
    <x v="343"/>
    <x v="0"/>
    <x v="0"/>
    <x v="0"/>
    <x v="0"/>
    <x v="265"/>
    <x v="760"/>
    <x v="0"/>
    <x v="165"/>
    <x v="0"/>
    <x v="165"/>
    <x v="114"/>
    <x v="0"/>
    <x v="1"/>
    <x v="0"/>
  </r>
  <r>
    <x v="4"/>
    <x v="35"/>
    <x v="352"/>
    <x v="1308"/>
    <x v="76"/>
    <x v="970"/>
    <x v="1"/>
    <x v="0"/>
    <x v="1"/>
    <x v="1"/>
    <x v="3"/>
    <x v="193"/>
    <x v="29"/>
    <x v="0"/>
    <x v="0"/>
    <x v="0"/>
    <x v="272"/>
    <x v="760"/>
    <x v="0"/>
    <x v="0"/>
    <x v="0"/>
    <x v="0"/>
    <x v="317"/>
    <x v="416"/>
    <x v="0"/>
    <x v="0"/>
  </r>
  <r>
    <x v="4"/>
    <x v="49"/>
    <x v="905"/>
    <x v="1307"/>
    <x v="1002"/>
    <x v="970"/>
    <x v="1"/>
    <x v="0"/>
    <x v="27"/>
    <x v="27"/>
    <x v="39"/>
    <x v="249"/>
    <x v="87"/>
    <x v="0"/>
    <x v="0"/>
    <x v="0"/>
    <x v="331"/>
    <x v="760"/>
    <x v="0"/>
    <x v="81"/>
    <x v="0"/>
    <x v="81"/>
    <x v="255"/>
    <x v="122"/>
    <x v="1"/>
    <x v="0"/>
  </r>
  <r>
    <x v="4"/>
    <x v="30"/>
    <x v="748"/>
    <x v="1306"/>
    <x v="760"/>
    <x v="970"/>
    <x v="1"/>
    <x v="0"/>
    <x v="42"/>
    <x v="42"/>
    <x v="178"/>
    <x v="119"/>
    <x v="574"/>
    <x v="147"/>
    <x v="0"/>
    <x v="147"/>
    <x v="331"/>
    <x v="583"/>
    <x v="2"/>
    <x v="81"/>
    <x v="0"/>
    <x v="81"/>
    <x v="443"/>
    <x v="732"/>
    <x v="2"/>
    <x v="0"/>
  </r>
  <r>
    <x v="4"/>
    <x v="51"/>
    <x v="423"/>
    <x v="1309"/>
    <x v="161"/>
    <x v="971"/>
    <x v="1"/>
    <x v="0"/>
    <x v="23"/>
    <x v="23"/>
    <x v="39"/>
    <x v="230"/>
    <x v="122"/>
    <x v="57"/>
    <x v="0"/>
    <x v="57"/>
    <x v="235"/>
    <x v="154"/>
    <x v="1"/>
    <x v="172"/>
    <x v="0"/>
    <x v="172"/>
    <x v="141"/>
    <x v="32"/>
    <x v="1"/>
    <x v="0"/>
  </r>
  <r>
    <x v="3"/>
    <x v="29"/>
    <x v="589"/>
    <x v="1310"/>
    <x v="494"/>
    <x v="972"/>
    <x v="1"/>
    <x v="0"/>
    <x v="113"/>
    <x v="113"/>
    <x v="382"/>
    <x v="176"/>
    <x v="420"/>
    <x v="385"/>
    <x v="0"/>
    <x v="385"/>
    <x v="402"/>
    <x v="531"/>
    <x v="2"/>
    <x v="371"/>
    <x v="0"/>
    <x v="371"/>
    <x v="479"/>
    <x v="590"/>
    <x v="2"/>
    <x v="0"/>
  </r>
  <r>
    <x v="3"/>
    <x v="39"/>
    <x v="590"/>
    <x v="1311"/>
    <x v="450"/>
    <x v="972"/>
    <x v="0"/>
    <x v="0"/>
    <x v="0"/>
    <x v="0"/>
    <x v="0"/>
    <x v="176"/>
    <x v="673"/>
    <x v="0"/>
    <x v="0"/>
    <x v="0"/>
    <x v="265"/>
    <x v="760"/>
    <x v="0"/>
    <x v="55"/>
    <x v="0"/>
    <x v="55"/>
    <x v="231"/>
    <x v="0"/>
    <x v="1"/>
    <x v="0"/>
  </r>
  <r>
    <x v="4"/>
    <x v="11"/>
    <x v="1019"/>
    <x v="1312"/>
    <x v="1100"/>
    <x v="973"/>
    <x v="1"/>
    <x v="0"/>
    <x v="8"/>
    <x v="8"/>
    <x v="0"/>
    <x v="218"/>
    <x v="0"/>
    <x v="27"/>
    <x v="0"/>
    <x v="27"/>
    <x v="214"/>
    <x v="0"/>
    <x v="1"/>
    <x v="55"/>
    <x v="0"/>
    <x v="55"/>
    <x v="231"/>
    <x v="0"/>
    <x v="1"/>
    <x v="0"/>
  </r>
  <r>
    <x v="3"/>
    <x v="16"/>
    <x v="1020"/>
    <x v="1313"/>
    <x v="1089"/>
    <x v="974"/>
    <x v="1"/>
    <x v="0"/>
    <x v="101"/>
    <x v="101"/>
    <x v="333"/>
    <x v="300"/>
    <x v="310"/>
    <x v="316"/>
    <x v="0"/>
    <x v="316"/>
    <x v="392"/>
    <x v="572"/>
    <x v="2"/>
    <x v="376"/>
    <x v="0"/>
    <x v="376"/>
    <x v="178"/>
    <x v="314"/>
    <x v="1"/>
    <x v="0"/>
  </r>
  <r>
    <x v="4"/>
    <x v="8"/>
    <x v="542"/>
    <x v="1314"/>
    <x v="428"/>
    <x v="974"/>
    <x v="0"/>
    <x v="0"/>
    <x v="0"/>
    <x v="0"/>
    <x v="0"/>
    <x v="176"/>
    <x v="673"/>
    <x v="0"/>
    <x v="0"/>
    <x v="0"/>
    <x v="265"/>
    <x v="760"/>
    <x v="0"/>
    <x v="26"/>
    <x v="0"/>
    <x v="26"/>
    <x v="264"/>
    <x v="0"/>
    <x v="1"/>
    <x v="0"/>
  </r>
  <r>
    <x v="0"/>
    <x v="42"/>
    <x v="130"/>
    <x v="1315"/>
    <x v="838"/>
    <x v="975"/>
    <x v="1"/>
    <x v="0"/>
    <x v="42"/>
    <x v="42"/>
    <x v="0"/>
    <x v="331"/>
    <x v="0"/>
    <x v="0"/>
    <x v="0"/>
    <x v="0"/>
    <x v="265"/>
    <x v="760"/>
    <x v="0"/>
    <x v="81"/>
    <x v="0"/>
    <x v="81"/>
    <x v="199"/>
    <x v="0"/>
    <x v="1"/>
    <x v="0"/>
  </r>
  <r>
    <x v="0"/>
    <x v="6"/>
    <x v="134"/>
    <x v="1316"/>
    <x v="862"/>
    <x v="976"/>
    <x v="1"/>
    <x v="0"/>
    <x v="10"/>
    <x v="10"/>
    <x v="0"/>
    <x v="230"/>
    <x v="0"/>
    <x v="5"/>
    <x v="0"/>
    <x v="5"/>
    <x v="252"/>
    <x v="0"/>
    <x v="1"/>
    <x v="14"/>
    <x v="0"/>
    <x v="14"/>
    <x v="290"/>
    <x v="0"/>
    <x v="1"/>
    <x v="1"/>
  </r>
  <r>
    <x v="4"/>
    <x v="50"/>
    <x v="799"/>
    <x v="1317"/>
    <x v="845"/>
    <x v="977"/>
    <x v="1"/>
    <x v="0"/>
    <x v="70"/>
    <x v="70"/>
    <x v="372"/>
    <x v="15"/>
    <x v="651"/>
    <x v="395"/>
    <x v="0"/>
    <x v="395"/>
    <x v="252"/>
    <x v="394"/>
    <x v="1"/>
    <x v="215"/>
    <x v="0"/>
    <x v="215"/>
    <x v="535"/>
    <x v="746"/>
    <x v="2"/>
    <x v="0"/>
  </r>
  <r>
    <x v="4"/>
    <x v="18"/>
    <x v="947"/>
    <x v="179"/>
    <x v="1135"/>
    <x v="542"/>
    <x v="1"/>
    <x v="0"/>
    <x v="145"/>
    <x v="145"/>
    <x v="439"/>
    <x v="376"/>
    <x v="316"/>
    <x v="477"/>
    <x v="0"/>
    <x v="477"/>
    <x v="80"/>
    <x v="274"/>
    <x v="1"/>
    <x v="468"/>
    <x v="0"/>
    <x v="468"/>
    <x v="112"/>
    <x v="342"/>
    <x v="1"/>
    <x v="0"/>
  </r>
  <r>
    <x v="3"/>
    <x v="16"/>
    <x v="1021"/>
    <x v="1318"/>
    <x v="1148"/>
    <x v="977"/>
    <x v="1"/>
    <x v="0"/>
    <x v="13"/>
    <x v="13"/>
    <x v="5"/>
    <x v="233"/>
    <x v="12"/>
    <x v="12"/>
    <x v="0"/>
    <x v="12"/>
    <x v="248"/>
    <x v="30"/>
    <x v="1"/>
    <x v="72"/>
    <x v="0"/>
    <x v="72"/>
    <x v="212"/>
    <x v="3"/>
    <x v="1"/>
    <x v="1"/>
  </r>
  <r>
    <x v="0"/>
    <x v="41"/>
    <x v="141"/>
    <x v="970"/>
    <x v="986"/>
    <x v="781"/>
    <x v="1"/>
    <x v="0"/>
    <x v="23"/>
    <x v="23"/>
    <x v="39"/>
    <x v="230"/>
    <x v="122"/>
    <x v="87"/>
    <x v="0"/>
    <x v="87"/>
    <x v="194"/>
    <x v="67"/>
    <x v="1"/>
    <x v="36"/>
    <x v="0"/>
    <x v="36"/>
    <x v="312"/>
    <x v="416"/>
    <x v="2"/>
    <x v="0"/>
  </r>
  <r>
    <x v="4"/>
    <x v="26"/>
    <x v="753"/>
    <x v="237"/>
    <x v="792"/>
    <x v="366"/>
    <x v="1"/>
    <x v="0"/>
    <x v="5"/>
    <x v="5"/>
    <x v="25"/>
    <x v="169"/>
    <x v="540"/>
    <x v="0"/>
    <x v="0"/>
    <x v="0"/>
    <x v="314"/>
    <x v="760"/>
    <x v="0"/>
    <x v="0"/>
    <x v="0"/>
    <x v="0"/>
    <x v="359"/>
    <x v="416"/>
    <x v="0"/>
    <x v="0"/>
  </r>
  <r>
    <x v="2"/>
    <x v="10"/>
    <x v="1213"/>
    <x v="1319"/>
    <x v="331"/>
    <x v="978"/>
    <x v="1"/>
    <x v="0"/>
    <x v="10"/>
    <x v="10"/>
    <x v="0"/>
    <x v="230"/>
    <x v="0"/>
    <x v="0"/>
    <x v="0"/>
    <x v="0"/>
    <x v="265"/>
    <x v="760"/>
    <x v="0"/>
    <x v="14"/>
    <x v="0"/>
    <x v="14"/>
    <x v="290"/>
    <x v="0"/>
    <x v="1"/>
    <x v="0"/>
  </r>
  <r>
    <x v="4"/>
    <x v="0"/>
    <x v="519"/>
    <x v="1320"/>
    <x v="380"/>
    <x v="979"/>
    <x v="1"/>
    <x v="0"/>
    <x v="53"/>
    <x v="53"/>
    <x v="188"/>
    <x v="211"/>
    <x v="353"/>
    <x v="200"/>
    <x v="0"/>
    <x v="200"/>
    <x v="241"/>
    <x v="338"/>
    <x v="1"/>
    <x v="229"/>
    <x v="0"/>
    <x v="229"/>
    <x v="241"/>
    <x v="287"/>
    <x v="1"/>
    <x v="0"/>
  </r>
  <r>
    <x v="4"/>
    <x v="30"/>
    <x v="1022"/>
    <x v="1321"/>
    <x v="1169"/>
    <x v="980"/>
    <x v="1"/>
    <x v="0"/>
    <x v="23"/>
    <x v="23"/>
    <x v="82"/>
    <x v="176"/>
    <x v="420"/>
    <x v="78"/>
    <x v="0"/>
    <x v="78"/>
    <x v="265"/>
    <x v="402"/>
    <x v="2"/>
    <x v="81"/>
    <x v="0"/>
    <x v="81"/>
    <x v="312"/>
    <x v="416"/>
    <x v="2"/>
    <x v="0"/>
  </r>
  <r>
    <x v="3"/>
    <x v="3"/>
    <x v="1045"/>
    <x v="1324"/>
    <x v="1262"/>
    <x v="982"/>
    <x v="1"/>
    <x v="0"/>
    <x v="59"/>
    <x v="59"/>
    <x v="123"/>
    <x v="318"/>
    <x v="119"/>
    <x v="203"/>
    <x v="0"/>
    <x v="203"/>
    <x v="130"/>
    <x v="99"/>
    <x v="1"/>
    <x v="178"/>
    <x v="0"/>
    <x v="178"/>
    <x v="244"/>
    <x v="235"/>
    <x v="1"/>
    <x v="0"/>
  </r>
  <r>
    <x v="3"/>
    <x v="38"/>
    <x v="784"/>
    <x v="1322"/>
    <x v="800"/>
    <x v="981"/>
    <x v="1"/>
    <x v="0"/>
    <x v="46"/>
    <x v="46"/>
    <x v="146"/>
    <x v="218"/>
    <x v="313"/>
    <x v="126"/>
    <x v="0"/>
    <x v="126"/>
    <x v="321"/>
    <x v="583"/>
    <x v="2"/>
    <x v="143"/>
    <x v="0"/>
    <x v="143"/>
    <x v="349"/>
    <x v="508"/>
    <x v="2"/>
    <x v="0"/>
  </r>
  <r>
    <x v="4"/>
    <x v="26"/>
    <x v="353"/>
    <x v="1323"/>
    <x v="79"/>
    <x v="981"/>
    <x v="1"/>
    <x v="0"/>
    <x v="5"/>
    <x v="5"/>
    <x v="8"/>
    <x v="197"/>
    <x v="69"/>
    <x v="5"/>
    <x v="0"/>
    <x v="5"/>
    <x v="265"/>
    <x v="402"/>
    <x v="2"/>
    <x v="6"/>
    <x v="0"/>
    <x v="6"/>
    <x v="312"/>
    <x v="416"/>
    <x v="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66">
  <r>
    <x v="3"/>
    <x v="40"/>
    <x v="31"/>
    <x v="365"/>
    <x v="167"/>
    <x v="1"/>
    <x v="1"/>
    <x v="0"/>
    <x v="42"/>
    <x v="42"/>
    <x v="114"/>
    <x v="245"/>
    <x v="227"/>
    <x v="137"/>
    <x v="0"/>
    <x v="137"/>
    <x v="231"/>
    <x v="255"/>
    <x v="1"/>
    <x v="134"/>
    <x v="0"/>
    <x v="134"/>
    <x v="292"/>
    <x v="341"/>
    <x v="1"/>
    <x v="0"/>
  </r>
  <r>
    <x v="3"/>
    <x v="21"/>
    <x v="1146"/>
    <x v="383"/>
    <x v="1101"/>
    <x v="5"/>
    <x v="1"/>
    <x v="0"/>
    <x v="1"/>
    <x v="1"/>
    <x v="13"/>
    <x v="180"/>
    <x v="429"/>
    <x v="0"/>
    <x v="0"/>
    <x v="0"/>
    <x v="305"/>
    <x v="779"/>
    <x v="0"/>
    <x v="26"/>
    <x v="0"/>
    <x v="26"/>
    <x v="292"/>
    <x v="126"/>
    <x v="1"/>
    <x v="0"/>
  </r>
  <r>
    <x v="3"/>
    <x v="21"/>
    <x v="1152"/>
    <x v="385"/>
    <x v="1225"/>
    <x v="12"/>
    <x v="1"/>
    <x v="0"/>
    <x v="191"/>
    <x v="191"/>
    <x v="507"/>
    <x v="451"/>
    <x v="255"/>
    <x v="533"/>
    <x v="0"/>
    <x v="533"/>
    <x v="462"/>
    <x v="508"/>
    <x v="2"/>
    <x v="538"/>
    <x v="0"/>
    <x v="538"/>
    <x v="23"/>
    <x v="283"/>
    <x v="1"/>
    <x v="0"/>
  </r>
  <r>
    <x v="3"/>
    <x v="40"/>
    <x v="1144"/>
    <x v="381"/>
    <x v="1090"/>
    <x v="42"/>
    <x v="1"/>
    <x v="0"/>
    <x v="27"/>
    <x v="27"/>
    <x v="18"/>
    <x v="276"/>
    <x v="33"/>
    <x v="76"/>
    <x v="0"/>
    <x v="76"/>
    <x v="190"/>
    <x v="27"/>
    <x v="1"/>
    <x v="18"/>
    <x v="0"/>
    <x v="18"/>
    <x v="315"/>
    <x v="424"/>
    <x v="2"/>
    <x v="0"/>
  </r>
  <r>
    <x v="3"/>
    <x v="40"/>
    <x v="1155"/>
    <x v="380"/>
    <x v="1075"/>
    <x v="48"/>
    <x v="1"/>
    <x v="0"/>
    <x v="13"/>
    <x v="13"/>
    <x v="0"/>
    <x v="245"/>
    <x v="0"/>
    <x v="16"/>
    <x v="0"/>
    <x v="16"/>
    <x v="236"/>
    <x v="0"/>
    <x v="1"/>
    <x v="38"/>
    <x v="0"/>
    <x v="38"/>
    <x v="255"/>
    <x v="0"/>
    <x v="1"/>
    <x v="0"/>
  </r>
  <r>
    <x v="3"/>
    <x v="21"/>
    <x v="1132"/>
    <x v="377"/>
    <x v="972"/>
    <x v="95"/>
    <x v="1"/>
    <x v="0"/>
    <x v="94"/>
    <x v="94"/>
    <x v="368"/>
    <x v="78"/>
    <x v="560"/>
    <x v="356"/>
    <x v="0"/>
    <x v="356"/>
    <x v="408"/>
    <x v="569"/>
    <x v="2"/>
    <x v="356"/>
    <x v="0"/>
    <x v="356"/>
    <x v="436"/>
    <x v="548"/>
    <x v="2"/>
    <x v="0"/>
  </r>
  <r>
    <x v="3"/>
    <x v="40"/>
    <x v="273"/>
    <x v="370"/>
    <x v="673"/>
    <x v="135"/>
    <x v="1"/>
    <x v="0"/>
    <x v="47"/>
    <x v="47"/>
    <x v="100"/>
    <x v="300"/>
    <x v="118"/>
    <x v="27"/>
    <x v="0"/>
    <x v="27"/>
    <x v="367"/>
    <x v="753"/>
    <x v="2"/>
    <x v="196"/>
    <x v="0"/>
    <x v="196"/>
    <x v="164"/>
    <x v="115"/>
    <x v="1"/>
    <x v="0"/>
  </r>
  <r>
    <x v="3"/>
    <x v="21"/>
    <x v="20"/>
    <x v="363"/>
    <x v="53"/>
    <x v="159"/>
    <x v="1"/>
    <x v="0"/>
    <x v="51"/>
    <x v="51"/>
    <x v="222"/>
    <x v="134"/>
    <x v="554"/>
    <x v="179"/>
    <x v="0"/>
    <x v="179"/>
    <x v="367"/>
    <x v="631"/>
    <x v="2"/>
    <x v="186"/>
    <x v="0"/>
    <x v="186"/>
    <x v="405"/>
    <x v="609"/>
    <x v="2"/>
    <x v="0"/>
  </r>
  <r>
    <x v="3"/>
    <x v="21"/>
    <x v="676"/>
    <x v="371"/>
    <x v="687"/>
    <x v="214"/>
    <x v="1"/>
    <x v="0"/>
    <x v="51"/>
    <x v="51"/>
    <x v="158"/>
    <x v="255"/>
    <x v="254"/>
    <x v="190"/>
    <x v="0"/>
    <x v="190"/>
    <x v="209"/>
    <x v="243"/>
    <x v="1"/>
    <x v="294"/>
    <x v="0"/>
    <x v="294"/>
    <x v="104"/>
    <x v="116"/>
    <x v="1"/>
    <x v="0"/>
  </r>
  <r>
    <x v="3"/>
    <x v="40"/>
    <x v="679"/>
    <x v="372"/>
    <x v="704"/>
    <x v="235"/>
    <x v="1"/>
    <x v="0"/>
    <x v="27"/>
    <x v="27"/>
    <x v="31"/>
    <x v="264"/>
    <x v="72"/>
    <x v="27"/>
    <x v="0"/>
    <x v="27"/>
    <x v="271"/>
    <x v="415"/>
    <x v="2"/>
    <x v="0"/>
    <x v="0"/>
    <x v="0"/>
    <x v="369"/>
    <x v="424"/>
    <x v="0"/>
    <x v="0"/>
  </r>
  <r>
    <x v="3"/>
    <x v="40"/>
    <x v="459"/>
    <x v="366"/>
    <x v="289"/>
    <x v="242"/>
    <x v="0"/>
    <x v="0"/>
    <x v="0"/>
    <x v="0"/>
    <x v="0"/>
    <x v="180"/>
    <x v="687"/>
    <x v="0"/>
    <x v="0"/>
    <x v="0"/>
    <x v="271"/>
    <x v="779"/>
    <x v="0"/>
    <x v="34"/>
    <x v="0"/>
    <x v="34"/>
    <x v="258"/>
    <x v="0"/>
    <x v="1"/>
    <x v="1"/>
  </r>
  <r>
    <x v="3"/>
    <x v="21"/>
    <x v="291"/>
    <x v="362"/>
    <x v="10"/>
    <x v="249"/>
    <x v="1"/>
    <x v="0"/>
    <x v="59"/>
    <x v="59"/>
    <x v="256"/>
    <x v="117"/>
    <x v="562"/>
    <x v="214"/>
    <x v="0"/>
    <x v="214"/>
    <x v="373"/>
    <x v="613"/>
    <x v="2"/>
    <x v="234"/>
    <x v="0"/>
    <x v="234"/>
    <x v="396"/>
    <x v="558"/>
    <x v="2"/>
    <x v="0"/>
  </r>
  <r>
    <x v="3"/>
    <x v="21"/>
    <x v="937"/>
    <x v="384"/>
    <x v="1145"/>
    <x v="298"/>
    <x v="1"/>
    <x v="0"/>
    <x v="23"/>
    <x v="23"/>
    <x v="43"/>
    <x v="233"/>
    <x v="134"/>
    <x v="60"/>
    <x v="0"/>
    <x v="60"/>
    <x v="240"/>
    <x v="164"/>
    <x v="1"/>
    <x v="44"/>
    <x v="0"/>
    <x v="44"/>
    <x v="305"/>
    <x v="337"/>
    <x v="1"/>
    <x v="0"/>
  </r>
  <r>
    <x v="3"/>
    <x v="40"/>
    <x v="689"/>
    <x v="373"/>
    <x v="759"/>
    <x v="343"/>
    <x v="1"/>
    <x v="0"/>
    <x v="31"/>
    <x v="31"/>
    <x v="0"/>
    <x v="300"/>
    <x v="0"/>
    <x v="0"/>
    <x v="0"/>
    <x v="0"/>
    <x v="271"/>
    <x v="779"/>
    <x v="0"/>
    <x v="100"/>
    <x v="0"/>
    <x v="100"/>
    <x v="185"/>
    <x v="0"/>
    <x v="1"/>
    <x v="0"/>
  </r>
  <r>
    <x v="3"/>
    <x v="40"/>
    <x v="536"/>
    <x v="368"/>
    <x v="421"/>
    <x v="346"/>
    <x v="1"/>
    <x v="0"/>
    <x v="19"/>
    <x v="19"/>
    <x v="31"/>
    <x v="223"/>
    <x v="125"/>
    <x v="27"/>
    <x v="0"/>
    <x v="27"/>
    <x v="271"/>
    <x v="415"/>
    <x v="2"/>
    <x v="207"/>
    <x v="0"/>
    <x v="207"/>
    <x v="109"/>
    <x v="17"/>
    <x v="1"/>
    <x v="0"/>
  </r>
  <r>
    <x v="3"/>
    <x v="25"/>
    <x v="1083"/>
    <x v="386"/>
    <x v="1325"/>
    <x v="346"/>
    <x v="0"/>
    <x v="0"/>
    <x v="0"/>
    <x v="0"/>
    <x v="0"/>
    <x v="180"/>
    <x v="687"/>
    <x v="0"/>
    <x v="0"/>
    <x v="0"/>
    <x v="271"/>
    <x v="779"/>
    <x v="0"/>
    <x v="100"/>
    <x v="0"/>
    <x v="100"/>
    <x v="185"/>
    <x v="0"/>
    <x v="1"/>
    <x v="0"/>
  </r>
  <r>
    <x v="3"/>
    <x v="21"/>
    <x v="943"/>
    <x v="379"/>
    <x v="1058"/>
    <x v="349"/>
    <x v="1"/>
    <x v="0"/>
    <x v="48"/>
    <x v="48"/>
    <x v="150"/>
    <x v="245"/>
    <x v="266"/>
    <x v="150"/>
    <x v="0"/>
    <x v="150"/>
    <x v="271"/>
    <x v="415"/>
    <x v="2"/>
    <x v="208"/>
    <x v="0"/>
    <x v="208"/>
    <x v="221"/>
    <x v="224"/>
    <x v="1"/>
    <x v="0"/>
  </r>
  <r>
    <x v="3"/>
    <x v="40"/>
    <x v="816"/>
    <x v="376"/>
    <x v="858"/>
    <x v="361"/>
    <x v="1"/>
    <x v="0"/>
    <x v="72"/>
    <x v="72"/>
    <x v="314"/>
    <x v="95"/>
    <x v="572"/>
    <x v="338"/>
    <x v="0"/>
    <x v="338"/>
    <x v="194"/>
    <x v="313"/>
    <x v="1"/>
    <x v="261"/>
    <x v="0"/>
    <x v="261"/>
    <x v="453"/>
    <x v="641"/>
    <x v="2"/>
    <x v="0"/>
  </r>
  <r>
    <x v="3"/>
    <x v="25"/>
    <x v="537"/>
    <x v="367"/>
    <x v="412"/>
    <x v="395"/>
    <x v="1"/>
    <x v="0"/>
    <x v="46"/>
    <x v="46"/>
    <x v="300"/>
    <x v="36"/>
    <x v="668"/>
    <x v="351"/>
    <x v="0"/>
    <x v="351"/>
    <x v="128"/>
    <x v="226"/>
    <x v="1"/>
    <x v="277"/>
    <x v="0"/>
    <x v="277"/>
    <x v="414"/>
    <x v="557"/>
    <x v="2"/>
    <x v="0"/>
  </r>
  <r>
    <x v="3"/>
    <x v="40"/>
    <x v="950"/>
    <x v="382"/>
    <x v="1100"/>
    <x v="398"/>
    <x v="1"/>
    <x v="0"/>
    <x v="121"/>
    <x v="121"/>
    <x v="383"/>
    <x v="323"/>
    <x v="338"/>
    <x v="392"/>
    <x v="0"/>
    <x v="392"/>
    <x v="367"/>
    <x v="509"/>
    <x v="2"/>
    <x v="427"/>
    <x v="0"/>
    <x v="427"/>
    <x v="148"/>
    <x v="329"/>
    <x v="1"/>
    <x v="0"/>
  </r>
  <r>
    <x v="3"/>
    <x v="40"/>
    <x v="697"/>
    <x v="375"/>
    <x v="796"/>
    <x v="419"/>
    <x v="1"/>
    <x v="0"/>
    <x v="11"/>
    <x v="11"/>
    <x v="43"/>
    <x v="180"/>
    <x v="429"/>
    <x v="16"/>
    <x v="0"/>
    <x v="16"/>
    <x v="312"/>
    <x v="721"/>
    <x v="2"/>
    <x v="110"/>
    <x v="0"/>
    <x v="110"/>
    <x v="223"/>
    <x v="91"/>
    <x v="1"/>
    <x v="0"/>
  </r>
  <r>
    <x v="3"/>
    <x v="21"/>
    <x v="303"/>
    <x v="364"/>
    <x v="127"/>
    <x v="425"/>
    <x v="1"/>
    <x v="0"/>
    <x v="42"/>
    <x v="42"/>
    <x v="209"/>
    <x v="85"/>
    <x v="628"/>
    <x v="164"/>
    <x v="0"/>
    <x v="164"/>
    <x v="367"/>
    <x v="641"/>
    <x v="2"/>
    <x v="147"/>
    <x v="0"/>
    <x v="147"/>
    <x v="430"/>
    <x v="689"/>
    <x v="2"/>
    <x v="0"/>
  </r>
  <r>
    <x v="3"/>
    <x v="21"/>
    <x v="882"/>
    <x v="378"/>
    <x v="989"/>
    <x v="432"/>
    <x v="1"/>
    <x v="0"/>
    <x v="66"/>
    <x v="66"/>
    <x v="357"/>
    <x v="22"/>
    <x v="660"/>
    <x v="347"/>
    <x v="0"/>
    <x v="347"/>
    <x v="401"/>
    <x v="564"/>
    <x v="2"/>
    <x v="256"/>
    <x v="0"/>
    <x v="256"/>
    <x v="524"/>
    <x v="724"/>
    <x v="2"/>
    <x v="0"/>
  </r>
  <r>
    <x v="3"/>
    <x v="25"/>
    <x v="703"/>
    <x v="374"/>
    <x v="764"/>
    <x v="466"/>
    <x v="1"/>
    <x v="0"/>
    <x v="138"/>
    <x v="138"/>
    <x v="462"/>
    <x v="38"/>
    <x v="559"/>
    <x v="491"/>
    <x v="0"/>
    <x v="491"/>
    <x v="198"/>
    <x v="382"/>
    <x v="1"/>
    <x v="412"/>
    <x v="0"/>
    <x v="412"/>
    <x v="558"/>
    <x v="721"/>
    <x v="2"/>
    <x v="0"/>
  </r>
  <r>
    <x v="3"/>
    <x v="25"/>
    <x v="707"/>
    <x v="555"/>
    <x v="698"/>
    <x v="493"/>
    <x v="1"/>
    <x v="0"/>
    <x v="197"/>
    <x v="197"/>
    <x v="526"/>
    <x v="441"/>
    <x v="319"/>
    <x v="552"/>
    <x v="0"/>
    <x v="552"/>
    <x v="32"/>
    <x v="314"/>
    <x v="1"/>
    <x v="547"/>
    <x v="0"/>
    <x v="547"/>
    <x v="15"/>
    <x v="290"/>
    <x v="1"/>
    <x v="0"/>
  </r>
  <r>
    <x v="3"/>
    <x v="40"/>
    <x v="965"/>
    <x v="558"/>
    <x v="1156"/>
    <x v="497"/>
    <x v="1"/>
    <x v="0"/>
    <x v="3"/>
    <x v="3"/>
    <x v="18"/>
    <x v="180"/>
    <x v="429"/>
    <x v="16"/>
    <x v="0"/>
    <x v="16"/>
    <x v="271"/>
    <x v="415"/>
    <x v="2"/>
    <x v="120"/>
    <x v="0"/>
    <x v="120"/>
    <x v="187"/>
    <x v="25"/>
    <x v="1"/>
    <x v="1"/>
  </r>
  <r>
    <x v="3"/>
    <x v="25"/>
    <x v="390"/>
    <x v="550"/>
    <x v="159"/>
    <x v="499"/>
    <x v="1"/>
    <x v="0"/>
    <x v="27"/>
    <x v="27"/>
    <x v="34"/>
    <x v="261"/>
    <x v="84"/>
    <x v="32"/>
    <x v="0"/>
    <x v="32"/>
    <x v="271"/>
    <x v="415"/>
    <x v="2"/>
    <x v="84"/>
    <x v="0"/>
    <x v="84"/>
    <x v="250"/>
    <x v="105"/>
    <x v="1"/>
    <x v="0"/>
  </r>
  <r>
    <x v="3"/>
    <x v="21"/>
    <x v="625"/>
    <x v="553"/>
    <x v="586"/>
    <x v="530"/>
    <x v="1"/>
    <x v="0"/>
    <x v="53"/>
    <x v="53"/>
    <x v="135"/>
    <x v="294"/>
    <x v="170"/>
    <x v="150"/>
    <x v="0"/>
    <x v="150"/>
    <x v="244"/>
    <x v="318"/>
    <x v="1"/>
    <x v="186"/>
    <x v="0"/>
    <x v="186"/>
    <x v="245"/>
    <x v="245"/>
    <x v="1"/>
    <x v="0"/>
  </r>
  <r>
    <x v="3"/>
    <x v="21"/>
    <x v="576"/>
    <x v="551"/>
    <x v="453"/>
    <x v="574"/>
    <x v="1"/>
    <x v="0"/>
    <x v="59"/>
    <x v="59"/>
    <x v="247"/>
    <x v="140"/>
    <x v="524"/>
    <x v="254"/>
    <x v="0"/>
    <x v="254"/>
    <x v="254"/>
    <x v="379"/>
    <x v="1"/>
    <x v="227"/>
    <x v="0"/>
    <x v="227"/>
    <x v="386"/>
    <x v="549"/>
    <x v="2"/>
    <x v="0"/>
  </r>
  <r>
    <x v="3"/>
    <x v="40"/>
    <x v="978"/>
    <x v="559"/>
    <x v="1157"/>
    <x v="578"/>
    <x v="1"/>
    <x v="0"/>
    <x v="53"/>
    <x v="53"/>
    <x v="257"/>
    <x v="85"/>
    <x v="602"/>
    <x v="208"/>
    <x v="0"/>
    <x v="208"/>
    <x v="389"/>
    <x v="631"/>
    <x v="2"/>
    <x v="122"/>
    <x v="0"/>
    <x v="122"/>
    <x v="488"/>
    <x v="752"/>
    <x v="2"/>
    <x v="0"/>
  </r>
  <r>
    <x v="3"/>
    <x v="40"/>
    <x v="714"/>
    <x v="554"/>
    <x v="657"/>
    <x v="591"/>
    <x v="1"/>
    <x v="0"/>
    <x v="42"/>
    <x v="42"/>
    <x v="78"/>
    <x v="288"/>
    <x v="104"/>
    <x v="55"/>
    <x v="0"/>
    <x v="55"/>
    <x v="310"/>
    <x v="637"/>
    <x v="2"/>
    <x v="181"/>
    <x v="0"/>
    <x v="181"/>
    <x v="169"/>
    <x v="93"/>
    <x v="1"/>
    <x v="0"/>
  </r>
  <r>
    <x v="3"/>
    <x v="40"/>
    <x v="986"/>
    <x v="557"/>
    <x v="1092"/>
    <x v="609"/>
    <x v="1"/>
    <x v="0"/>
    <x v="21"/>
    <x v="21"/>
    <x v="56"/>
    <x v="203"/>
    <x v="242"/>
    <x v="78"/>
    <x v="0"/>
    <x v="78"/>
    <x v="231"/>
    <x v="162"/>
    <x v="1"/>
    <x v="75"/>
    <x v="0"/>
    <x v="75"/>
    <x v="284"/>
    <x v="226"/>
    <x v="1"/>
    <x v="0"/>
  </r>
  <r>
    <x v="3"/>
    <x v="21"/>
    <x v="632"/>
    <x v="552"/>
    <x v="544"/>
    <x v="610"/>
    <x v="1"/>
    <x v="0"/>
    <x v="51"/>
    <x v="51"/>
    <x v="243"/>
    <x v="99"/>
    <x v="593"/>
    <x v="200"/>
    <x v="0"/>
    <x v="200"/>
    <x v="367"/>
    <x v="615"/>
    <x v="2"/>
    <x v="231"/>
    <x v="0"/>
    <x v="231"/>
    <x v="369"/>
    <x v="512"/>
    <x v="2"/>
    <x v="0"/>
  </r>
  <r>
    <x v="3"/>
    <x v="40"/>
    <x v="843"/>
    <x v="556"/>
    <x v="903"/>
    <x v="671"/>
    <x v="1"/>
    <x v="0"/>
    <x v="23"/>
    <x v="23"/>
    <x v="31"/>
    <x v="245"/>
    <x v="87"/>
    <x v="110"/>
    <x v="0"/>
    <x v="110"/>
    <x v="164"/>
    <x v="31"/>
    <x v="1"/>
    <x v="51"/>
    <x v="0"/>
    <x v="51"/>
    <x v="284"/>
    <x v="162"/>
    <x v="1"/>
    <x v="0"/>
  </r>
  <r>
    <x v="3"/>
    <x v="21"/>
    <x v="317"/>
    <x v="855"/>
    <x v="17"/>
    <x v="711"/>
    <x v="1"/>
    <x v="0"/>
    <x v="8"/>
    <x v="8"/>
    <x v="13"/>
    <x v="201"/>
    <x v="125"/>
    <x v="27"/>
    <x v="0"/>
    <x v="27"/>
    <x v="244"/>
    <x v="84"/>
    <x v="1"/>
    <x v="65"/>
    <x v="0"/>
    <x v="65"/>
    <x v="245"/>
    <x v="40"/>
    <x v="1"/>
    <x v="0"/>
  </r>
  <r>
    <x v="3"/>
    <x v="25"/>
    <x v="899"/>
    <x v="872"/>
    <x v="986"/>
    <x v="714"/>
    <x v="1"/>
    <x v="0"/>
    <x v="1"/>
    <x v="1"/>
    <x v="13"/>
    <x v="180"/>
    <x v="429"/>
    <x v="0"/>
    <x v="0"/>
    <x v="0"/>
    <x v="305"/>
    <x v="779"/>
    <x v="0"/>
    <x v="26"/>
    <x v="0"/>
    <x v="26"/>
    <x v="292"/>
    <x v="126"/>
    <x v="1"/>
    <x v="0"/>
  </r>
  <r>
    <x v="3"/>
    <x v="40"/>
    <x v="900"/>
    <x v="873"/>
    <x v="1048"/>
    <x v="715"/>
    <x v="0"/>
    <x v="0"/>
    <x v="0"/>
    <x v="0"/>
    <x v="0"/>
    <x v="180"/>
    <x v="687"/>
    <x v="0"/>
    <x v="0"/>
    <x v="0"/>
    <x v="271"/>
    <x v="779"/>
    <x v="0"/>
    <x v="26"/>
    <x v="0"/>
    <x v="26"/>
    <x v="266"/>
    <x v="0"/>
    <x v="1"/>
    <x v="0"/>
  </r>
  <r>
    <x v="3"/>
    <x v="21"/>
    <x v="789"/>
    <x v="879"/>
    <x v="843"/>
    <x v="721"/>
    <x v="1"/>
    <x v="0"/>
    <x v="36"/>
    <x v="36"/>
    <x v="150"/>
    <x v="134"/>
    <x v="586"/>
    <x v="129"/>
    <x v="0"/>
    <x v="129"/>
    <x v="329"/>
    <x v="599"/>
    <x v="2"/>
    <x v="100"/>
    <x v="0"/>
    <x v="100"/>
    <x v="405"/>
    <x v="689"/>
    <x v="2"/>
    <x v="0"/>
  </r>
  <r>
    <x v="3"/>
    <x v="21"/>
    <x v="792"/>
    <x v="906"/>
    <x v="806"/>
    <x v="730"/>
    <x v="1"/>
    <x v="0"/>
    <x v="27"/>
    <x v="27"/>
    <x v="55"/>
    <x v="241"/>
    <x v="144"/>
    <x v="48"/>
    <x v="0"/>
    <x v="48"/>
    <x v="280"/>
    <x v="498"/>
    <x v="2"/>
    <x v="100"/>
    <x v="0"/>
    <x v="100"/>
    <x v="251"/>
    <x v="141"/>
    <x v="1"/>
    <x v="0"/>
  </r>
  <r>
    <x v="3"/>
    <x v="40"/>
    <x v="730"/>
    <x v="925"/>
    <x v="785"/>
    <x v="750"/>
    <x v="1"/>
    <x v="0"/>
    <x v="46"/>
    <x v="46"/>
    <x v="257"/>
    <x v="66"/>
    <x v="643"/>
    <x v="150"/>
    <x v="0"/>
    <x v="150"/>
    <x v="439"/>
    <x v="721"/>
    <x v="2"/>
    <x v="186"/>
    <x v="0"/>
    <x v="186"/>
    <x v="448"/>
    <x v="689"/>
    <x v="2"/>
    <x v="0"/>
  </r>
  <r>
    <x v="3"/>
    <x v="40"/>
    <x v="732"/>
    <x v="945"/>
    <x v="646"/>
    <x v="764"/>
    <x v="1"/>
    <x v="0"/>
    <x v="27"/>
    <x v="27"/>
    <x v="31"/>
    <x v="264"/>
    <x v="72"/>
    <x v="27"/>
    <x v="0"/>
    <x v="27"/>
    <x v="271"/>
    <x v="415"/>
    <x v="2"/>
    <x v="89"/>
    <x v="0"/>
    <x v="89"/>
    <x v="240"/>
    <x v="85"/>
    <x v="1"/>
    <x v="0"/>
  </r>
  <r>
    <x v="3"/>
    <x v="21"/>
    <x v="411"/>
    <x v="964"/>
    <x v="143"/>
    <x v="772"/>
    <x v="1"/>
    <x v="0"/>
    <x v="8"/>
    <x v="8"/>
    <x v="100"/>
    <x v="99"/>
    <x v="683"/>
    <x v="27"/>
    <x v="0"/>
    <x v="27"/>
    <x v="367"/>
    <x v="753"/>
    <x v="2"/>
    <x v="26"/>
    <x v="0"/>
    <x v="26"/>
    <x v="405"/>
    <x v="762"/>
    <x v="2"/>
    <x v="0"/>
  </r>
  <r>
    <x v="3"/>
    <x v="21"/>
    <x v="733"/>
    <x v="963"/>
    <x v="755"/>
    <x v="772"/>
    <x v="1"/>
    <x v="0"/>
    <x v="53"/>
    <x v="53"/>
    <x v="170"/>
    <x v="255"/>
    <x v="264"/>
    <x v="174"/>
    <x v="0"/>
    <x v="174"/>
    <x v="265"/>
    <x v="398"/>
    <x v="1"/>
    <x v="220"/>
    <x v="0"/>
    <x v="220"/>
    <x v="233"/>
    <x v="258"/>
    <x v="1"/>
    <x v="0"/>
  </r>
  <r>
    <x v="3"/>
    <x v="21"/>
    <x v="322"/>
    <x v="970"/>
    <x v="113"/>
    <x v="776"/>
    <x v="1"/>
    <x v="0"/>
    <x v="8"/>
    <x v="8"/>
    <x v="13"/>
    <x v="201"/>
    <x v="125"/>
    <x v="27"/>
    <x v="0"/>
    <x v="27"/>
    <x v="244"/>
    <x v="84"/>
    <x v="1"/>
    <x v="114"/>
    <x v="0"/>
    <x v="114"/>
    <x v="191"/>
    <x v="18"/>
    <x v="1"/>
    <x v="0"/>
  </r>
  <r>
    <x v="3"/>
    <x v="21"/>
    <x v="324"/>
    <x v="989"/>
    <x v="57"/>
    <x v="785"/>
    <x v="1"/>
    <x v="0"/>
    <x v="19"/>
    <x v="19"/>
    <x v="49"/>
    <x v="201"/>
    <x v="254"/>
    <x v="37"/>
    <x v="0"/>
    <x v="37"/>
    <x v="289"/>
    <x v="572"/>
    <x v="2"/>
    <x v="26"/>
    <x v="0"/>
    <x v="26"/>
    <x v="346"/>
    <x v="654"/>
    <x v="2"/>
    <x v="0"/>
  </r>
  <r>
    <x v="3"/>
    <x v="25"/>
    <x v="741"/>
    <x v="1024"/>
    <x v="685"/>
    <x v="809"/>
    <x v="1"/>
    <x v="0"/>
    <x v="101"/>
    <x v="101"/>
    <x v="365"/>
    <x v="180"/>
    <x v="429"/>
    <x v="375"/>
    <x v="0"/>
    <x v="375"/>
    <x v="271"/>
    <x v="415"/>
    <x v="2"/>
    <x v="260"/>
    <x v="0"/>
    <x v="260"/>
    <x v="527"/>
    <x v="728"/>
    <x v="2"/>
    <x v="0"/>
  </r>
  <r>
    <x v="3"/>
    <x v="25"/>
    <x v="1014"/>
    <x v="1048"/>
    <x v="1272"/>
    <x v="818"/>
    <x v="1"/>
    <x v="0"/>
    <x v="19"/>
    <x v="19"/>
    <x v="68"/>
    <x v="180"/>
    <x v="429"/>
    <x v="65"/>
    <x v="0"/>
    <x v="65"/>
    <x v="271"/>
    <x v="415"/>
    <x v="2"/>
    <x v="100"/>
    <x v="0"/>
    <x v="100"/>
    <x v="266"/>
    <x v="202"/>
    <x v="1"/>
    <x v="0"/>
  </r>
  <r>
    <x v="3"/>
    <x v="25"/>
    <x v="485"/>
    <x v="1045"/>
    <x v="299"/>
    <x v="819"/>
    <x v="1"/>
    <x v="0"/>
    <x v="27"/>
    <x v="27"/>
    <x v="31"/>
    <x v="264"/>
    <x v="72"/>
    <x v="56"/>
    <x v="0"/>
    <x v="56"/>
    <x v="231"/>
    <x v="104"/>
    <x v="1"/>
    <x v="100"/>
    <x v="0"/>
    <x v="100"/>
    <x v="221"/>
    <x v="67"/>
    <x v="1"/>
    <x v="0"/>
  </r>
  <r>
    <x v="3"/>
    <x v="25"/>
    <x v="486"/>
    <x v="1051"/>
    <x v="300"/>
    <x v="821"/>
    <x v="1"/>
    <x v="0"/>
    <x v="27"/>
    <x v="27"/>
    <x v="68"/>
    <x v="223"/>
    <x v="198"/>
    <x v="0"/>
    <x v="0"/>
    <x v="0"/>
    <x v="367"/>
    <x v="779"/>
    <x v="0"/>
    <x v="100"/>
    <x v="0"/>
    <x v="100"/>
    <x v="266"/>
    <x v="202"/>
    <x v="1"/>
    <x v="0"/>
  </r>
  <r>
    <x v="3"/>
    <x v="25"/>
    <x v="854"/>
    <x v="1052"/>
    <x v="923"/>
    <x v="822"/>
    <x v="1"/>
    <x v="0"/>
    <x v="27"/>
    <x v="27"/>
    <x v="31"/>
    <x v="264"/>
    <x v="72"/>
    <x v="65"/>
    <x v="0"/>
    <x v="65"/>
    <x v="219"/>
    <x v="84"/>
    <x v="1"/>
    <x v="65"/>
    <x v="0"/>
    <x v="65"/>
    <x v="266"/>
    <x v="126"/>
    <x v="1"/>
    <x v="0"/>
  </r>
  <r>
    <x v="3"/>
    <x v="25"/>
    <x v="594"/>
    <x v="1065"/>
    <x v="456"/>
    <x v="828"/>
    <x v="1"/>
    <x v="0"/>
    <x v="8"/>
    <x v="8"/>
    <x v="31"/>
    <x v="180"/>
    <x v="429"/>
    <x v="0"/>
    <x v="0"/>
    <x v="0"/>
    <x v="329"/>
    <x v="779"/>
    <x v="0"/>
    <x v="44"/>
    <x v="0"/>
    <x v="44"/>
    <x v="292"/>
    <x v="202"/>
    <x v="1"/>
    <x v="0"/>
  </r>
  <r>
    <x v="3"/>
    <x v="21"/>
    <x v="451"/>
    <x v="1070"/>
    <x v="259"/>
    <x v="829"/>
    <x v="1"/>
    <x v="0"/>
    <x v="30"/>
    <x v="30"/>
    <x v="31"/>
    <x v="270"/>
    <x v="65"/>
    <x v="27"/>
    <x v="0"/>
    <x v="27"/>
    <x v="271"/>
    <x v="415"/>
    <x v="2"/>
    <x v="26"/>
    <x v="0"/>
    <x v="26"/>
    <x v="315"/>
    <x v="424"/>
    <x v="2"/>
    <x v="0"/>
  </r>
  <r>
    <x v="3"/>
    <x v="21"/>
    <x v="646"/>
    <x v="1126"/>
    <x v="530"/>
    <x v="872"/>
    <x v="1"/>
    <x v="0"/>
    <x v="13"/>
    <x v="13"/>
    <x v="0"/>
    <x v="245"/>
    <x v="0"/>
    <x v="27"/>
    <x v="0"/>
    <x v="27"/>
    <x v="219"/>
    <x v="0"/>
    <x v="1"/>
    <x v="112"/>
    <x v="0"/>
    <x v="112"/>
    <x v="169"/>
    <x v="0"/>
    <x v="1"/>
    <x v="0"/>
  </r>
  <r>
    <x v="3"/>
    <x v="21"/>
    <x v="546"/>
    <x v="1144"/>
    <x v="426"/>
    <x v="880"/>
    <x v="1"/>
    <x v="0"/>
    <x v="8"/>
    <x v="8"/>
    <x v="13"/>
    <x v="201"/>
    <x v="125"/>
    <x v="27"/>
    <x v="0"/>
    <x v="27"/>
    <x v="244"/>
    <x v="84"/>
    <x v="1"/>
    <x v="23"/>
    <x v="0"/>
    <x v="23"/>
    <x v="295"/>
    <x v="148"/>
    <x v="1"/>
    <x v="0"/>
  </r>
  <r>
    <x v="3"/>
    <x v="40"/>
    <x v="338"/>
    <x v="1146"/>
    <x v="82"/>
    <x v="882"/>
    <x v="1"/>
    <x v="0"/>
    <x v="47"/>
    <x v="47"/>
    <x v="67"/>
    <x v="326"/>
    <x v="63"/>
    <x v="64"/>
    <x v="0"/>
    <x v="64"/>
    <x v="271"/>
    <x v="415"/>
    <x v="2"/>
    <x v="188"/>
    <x v="0"/>
    <x v="188"/>
    <x v="146"/>
    <x v="62"/>
    <x v="1"/>
    <x v="0"/>
  </r>
  <r>
    <x v="3"/>
    <x v="21"/>
    <x v="523"/>
    <x v="1172"/>
    <x v="353"/>
    <x v="898"/>
    <x v="1"/>
    <x v="0"/>
    <x v="27"/>
    <x v="27"/>
    <x v="67"/>
    <x v="225"/>
    <x v="191"/>
    <x v="16"/>
    <x v="0"/>
    <x v="16"/>
    <x v="341"/>
    <x v="753"/>
    <x v="2"/>
    <x v="100"/>
    <x v="0"/>
    <x v="100"/>
    <x v="264"/>
    <x v="191"/>
    <x v="1"/>
    <x v="0"/>
  </r>
  <r>
    <x v="3"/>
    <x v="25"/>
    <x v="426"/>
    <x v="1205"/>
    <x v="149"/>
    <x v="914"/>
    <x v="1"/>
    <x v="0"/>
    <x v="42"/>
    <x v="42"/>
    <x v="192"/>
    <x v="109"/>
    <x v="601"/>
    <x v="184"/>
    <x v="0"/>
    <x v="184"/>
    <x v="300"/>
    <x v="481"/>
    <x v="2"/>
    <x v="100"/>
    <x v="0"/>
    <x v="100"/>
    <x v="442"/>
    <x v="737"/>
    <x v="2"/>
    <x v="0"/>
  </r>
  <r>
    <x v="3"/>
    <x v="21"/>
    <x v="755"/>
    <x v="1207"/>
    <x v="771"/>
    <x v="915"/>
    <x v="1"/>
    <x v="0"/>
    <x v="53"/>
    <x v="53"/>
    <x v="18"/>
    <x v="367"/>
    <x v="10"/>
    <x v="35"/>
    <x v="0"/>
    <x v="35"/>
    <x v="242"/>
    <x v="99"/>
    <x v="1"/>
    <x v="277"/>
    <x v="0"/>
    <x v="277"/>
    <x v="68"/>
    <x v="2"/>
    <x v="1"/>
    <x v="0"/>
  </r>
  <r>
    <x v="3"/>
    <x v="21"/>
    <x v="811"/>
    <x v="1221"/>
    <x v="840"/>
    <x v="919"/>
    <x v="1"/>
    <x v="0"/>
    <x v="53"/>
    <x v="53"/>
    <x v="31"/>
    <x v="363"/>
    <x v="17"/>
    <x v="97"/>
    <x v="0"/>
    <x v="97"/>
    <x v="176"/>
    <x v="36"/>
    <x v="1"/>
    <x v="147"/>
    <x v="0"/>
    <x v="147"/>
    <x v="164"/>
    <x v="31"/>
    <x v="1"/>
    <x v="0"/>
  </r>
  <r>
    <x v="3"/>
    <x v="21"/>
    <x v="427"/>
    <x v="1216"/>
    <x v="161"/>
    <x v="920"/>
    <x v="1"/>
    <x v="0"/>
    <x v="17"/>
    <x v="17"/>
    <x v="25"/>
    <x v="223"/>
    <x v="103"/>
    <x v="53"/>
    <x v="0"/>
    <x v="53"/>
    <x v="228"/>
    <x v="89"/>
    <x v="1"/>
    <x v="65"/>
    <x v="0"/>
    <x v="65"/>
    <x v="261"/>
    <x v="99"/>
    <x v="1"/>
    <x v="0"/>
  </r>
  <r>
    <x v="3"/>
    <x v="21"/>
    <x v="1037"/>
    <x v="1236"/>
    <x v="1079"/>
    <x v="928"/>
    <x v="1"/>
    <x v="0"/>
    <x v="42"/>
    <x v="42"/>
    <x v="123"/>
    <x v="229"/>
    <x v="272"/>
    <x v="134"/>
    <x v="0"/>
    <x v="134"/>
    <x v="257"/>
    <x v="355"/>
    <x v="1"/>
    <x v="117"/>
    <x v="0"/>
    <x v="117"/>
    <x v="340"/>
    <x v="504"/>
    <x v="2"/>
    <x v="0"/>
  </r>
  <r>
    <x v="3"/>
    <x v="40"/>
    <x v="602"/>
    <x v="1263"/>
    <x v="482"/>
    <x v="944"/>
    <x v="1"/>
    <x v="0"/>
    <x v="27"/>
    <x v="27"/>
    <x v="56"/>
    <x v="239"/>
    <x v="147"/>
    <x v="27"/>
    <x v="0"/>
    <x v="27"/>
    <x v="312"/>
    <x v="693"/>
    <x v="2"/>
    <x v="65"/>
    <x v="0"/>
    <x v="65"/>
    <x v="298"/>
    <x v="304"/>
    <x v="1"/>
    <x v="0"/>
  </r>
  <r>
    <x v="3"/>
    <x v="40"/>
    <x v="501"/>
    <x v="1262"/>
    <x v="344"/>
    <x v="944"/>
    <x v="1"/>
    <x v="0"/>
    <x v="18"/>
    <x v="18"/>
    <x v="65"/>
    <x v="182"/>
    <x v="411"/>
    <x v="27"/>
    <x v="0"/>
    <x v="27"/>
    <x v="325"/>
    <x v="715"/>
    <x v="2"/>
    <x v="38"/>
    <x v="0"/>
    <x v="38"/>
    <x v="352"/>
    <x v="647"/>
    <x v="2"/>
    <x v="1"/>
  </r>
  <r>
    <x v="3"/>
    <x v="21"/>
    <x v="767"/>
    <x v="1295"/>
    <x v="655"/>
    <x v="961"/>
    <x v="1"/>
    <x v="0"/>
    <x v="8"/>
    <x v="8"/>
    <x v="31"/>
    <x v="180"/>
    <x v="429"/>
    <x v="27"/>
    <x v="0"/>
    <x v="27"/>
    <x v="271"/>
    <x v="415"/>
    <x v="2"/>
    <x v="26"/>
    <x v="0"/>
    <x v="26"/>
    <x v="315"/>
    <x v="424"/>
    <x v="2"/>
    <x v="0"/>
  </r>
  <r>
    <x v="3"/>
    <x v="38"/>
    <x v="240"/>
    <x v="353"/>
    <x v="495"/>
    <x v="131"/>
    <x v="1"/>
    <x v="0"/>
    <x v="135"/>
    <x v="135"/>
    <x v="417"/>
    <x v="356"/>
    <x v="330"/>
    <x v="452"/>
    <x v="0"/>
    <x v="452"/>
    <x v="102"/>
    <x v="281"/>
    <x v="1"/>
    <x v="433"/>
    <x v="0"/>
    <x v="433"/>
    <x v="369"/>
    <x v="449"/>
    <x v="2"/>
    <x v="0"/>
  </r>
  <r>
    <x v="3"/>
    <x v="38"/>
    <x v="290"/>
    <x v="351"/>
    <x v="92"/>
    <x v="248"/>
    <x v="1"/>
    <x v="0"/>
    <x v="36"/>
    <x v="36"/>
    <x v="0"/>
    <x v="321"/>
    <x v="0"/>
    <x v="0"/>
    <x v="0"/>
    <x v="0"/>
    <x v="271"/>
    <x v="779"/>
    <x v="0"/>
    <x v="0"/>
    <x v="0"/>
    <x v="0"/>
    <x v="315"/>
    <x v="424"/>
    <x v="0"/>
    <x v="1"/>
  </r>
  <r>
    <x v="3"/>
    <x v="38"/>
    <x v="462"/>
    <x v="352"/>
    <x v="301"/>
    <x v="278"/>
    <x v="1"/>
    <x v="0"/>
    <x v="42"/>
    <x v="42"/>
    <x v="68"/>
    <x v="294"/>
    <x v="87"/>
    <x v="65"/>
    <x v="0"/>
    <x v="65"/>
    <x v="271"/>
    <x v="415"/>
    <x v="2"/>
    <x v="30"/>
    <x v="0"/>
    <x v="30"/>
    <x v="364"/>
    <x v="707"/>
    <x v="2"/>
    <x v="0"/>
  </r>
  <r>
    <x v="3"/>
    <x v="38"/>
    <x v="890"/>
    <x v="538"/>
    <x v="1016"/>
    <x v="539"/>
    <x v="1"/>
    <x v="0"/>
    <x v="99"/>
    <x v="99"/>
    <x v="318"/>
    <x v="339"/>
    <x v="245"/>
    <x v="329"/>
    <x v="0"/>
    <x v="329"/>
    <x v="271"/>
    <x v="415"/>
    <x v="2"/>
    <x v="325"/>
    <x v="0"/>
    <x v="325"/>
    <x v="346"/>
    <x v="452"/>
    <x v="2"/>
    <x v="0"/>
  </r>
  <r>
    <x v="3"/>
    <x v="38"/>
    <x v="973"/>
    <x v="539"/>
    <x v="1213"/>
    <x v="539"/>
    <x v="1"/>
    <x v="0"/>
    <x v="99"/>
    <x v="99"/>
    <x v="318"/>
    <x v="339"/>
    <x v="245"/>
    <x v="371"/>
    <x v="0"/>
    <x v="371"/>
    <x v="102"/>
    <x v="188"/>
    <x v="1"/>
    <x v="342"/>
    <x v="0"/>
    <x v="342"/>
    <x v="251"/>
    <x v="368"/>
    <x v="1"/>
    <x v="0"/>
  </r>
  <r>
    <x v="3"/>
    <x v="38"/>
    <x v="628"/>
    <x v="369"/>
    <x v="556"/>
    <x v="555"/>
    <x v="1"/>
    <x v="0"/>
    <x v="36"/>
    <x v="36"/>
    <x v="68"/>
    <x v="264"/>
    <x v="125"/>
    <x v="97"/>
    <x v="0"/>
    <x v="97"/>
    <x v="219"/>
    <x v="151"/>
    <x v="1"/>
    <x v="100"/>
    <x v="0"/>
    <x v="100"/>
    <x v="266"/>
    <x v="202"/>
    <x v="1"/>
    <x v="0"/>
  </r>
  <r>
    <x v="3"/>
    <x v="38"/>
    <x v="723"/>
    <x v="537"/>
    <x v="672"/>
    <x v="660"/>
    <x v="1"/>
    <x v="0"/>
    <x v="42"/>
    <x v="42"/>
    <x v="100"/>
    <x v="264"/>
    <x v="170"/>
    <x v="129"/>
    <x v="0"/>
    <x v="129"/>
    <x v="219"/>
    <x v="201"/>
    <x v="1"/>
    <x v="30"/>
    <x v="0"/>
    <x v="30"/>
    <x v="401"/>
    <x v="756"/>
    <x v="2"/>
    <x v="0"/>
  </r>
  <r>
    <x v="3"/>
    <x v="38"/>
    <x v="898"/>
    <x v="853"/>
    <x v="1003"/>
    <x v="708"/>
    <x v="1"/>
    <x v="0"/>
    <x v="47"/>
    <x v="47"/>
    <x v="119"/>
    <x v="282"/>
    <x v="170"/>
    <x v="184"/>
    <x v="0"/>
    <x v="184"/>
    <x v="156"/>
    <x v="116"/>
    <x v="1"/>
    <x v="267"/>
    <x v="0"/>
    <x v="267"/>
    <x v="102"/>
    <x v="80"/>
    <x v="1"/>
    <x v="0"/>
  </r>
  <r>
    <x v="3"/>
    <x v="38"/>
    <x v="822"/>
    <x v="951"/>
    <x v="866"/>
    <x v="767"/>
    <x v="1"/>
    <x v="0"/>
    <x v="80"/>
    <x v="80"/>
    <x v="209"/>
    <x v="354"/>
    <x v="155"/>
    <x v="158"/>
    <x v="0"/>
    <x v="158"/>
    <x v="375"/>
    <x v="658"/>
    <x v="2"/>
    <x v="313"/>
    <x v="0"/>
    <x v="313"/>
    <x v="120"/>
    <x v="159"/>
    <x v="1"/>
    <x v="0"/>
  </r>
  <r>
    <x v="3"/>
    <x v="38"/>
    <x v="922"/>
    <x v="1239"/>
    <x v="1011"/>
    <x v="930"/>
    <x v="1"/>
    <x v="0"/>
    <x v="27"/>
    <x v="27"/>
    <x v="100"/>
    <x v="180"/>
    <x v="429"/>
    <x v="65"/>
    <x v="0"/>
    <x v="65"/>
    <x v="329"/>
    <x v="673"/>
    <x v="2"/>
    <x v="64"/>
    <x v="0"/>
    <x v="64"/>
    <x v="372"/>
    <x v="663"/>
    <x v="2"/>
    <x v="0"/>
  </r>
  <r>
    <x v="3"/>
    <x v="38"/>
    <x v="1046"/>
    <x v="1290"/>
    <x v="1246"/>
    <x v="957"/>
    <x v="1"/>
    <x v="0"/>
    <x v="27"/>
    <x v="27"/>
    <x v="68"/>
    <x v="223"/>
    <x v="198"/>
    <x v="97"/>
    <x v="0"/>
    <x v="97"/>
    <x v="219"/>
    <x v="151"/>
    <x v="1"/>
    <x v="84"/>
    <x v="0"/>
    <x v="84"/>
    <x v="292"/>
    <x v="285"/>
    <x v="1"/>
    <x v="0"/>
  </r>
  <r>
    <x v="3"/>
    <x v="47"/>
    <x v="1148"/>
    <x v="419"/>
    <x v="1135"/>
    <x v="32"/>
    <x v="1"/>
    <x v="0"/>
    <x v="75"/>
    <x v="75"/>
    <x v="292"/>
    <x v="171"/>
    <x v="452"/>
    <x v="292"/>
    <x v="0"/>
    <x v="292"/>
    <x v="315"/>
    <x v="479"/>
    <x v="2"/>
    <x v="284"/>
    <x v="0"/>
    <x v="284"/>
    <x v="376"/>
    <x v="499"/>
    <x v="2"/>
    <x v="0"/>
  </r>
  <r>
    <x v="3"/>
    <x v="7"/>
    <x v="231"/>
    <x v="409"/>
    <x v="478"/>
    <x v="38"/>
    <x v="1"/>
    <x v="0"/>
    <x v="203"/>
    <x v="203"/>
    <x v="535"/>
    <x v="445"/>
    <x v="370"/>
    <x v="563"/>
    <x v="0"/>
    <x v="563"/>
    <x v="74"/>
    <x v="381"/>
    <x v="1"/>
    <x v="553"/>
    <x v="0"/>
    <x v="553"/>
    <x v="188"/>
    <x v="412"/>
    <x v="1"/>
    <x v="0"/>
  </r>
  <r>
    <x v="3"/>
    <x v="47"/>
    <x v="212"/>
    <x v="407"/>
    <x v="390"/>
    <x v="49"/>
    <x v="1"/>
    <x v="0"/>
    <x v="8"/>
    <x v="8"/>
    <x v="12"/>
    <x v="203"/>
    <x v="87"/>
    <x v="19"/>
    <x v="0"/>
    <x v="19"/>
    <x v="253"/>
    <x v="97"/>
    <x v="1"/>
    <x v="11"/>
    <x v="0"/>
    <x v="11"/>
    <x v="316"/>
    <x v="471"/>
    <x v="2"/>
    <x v="0"/>
  </r>
  <r>
    <x v="3"/>
    <x v="7"/>
    <x v="253"/>
    <x v="414"/>
    <x v="613"/>
    <x v="61"/>
    <x v="1"/>
    <x v="0"/>
    <x v="153"/>
    <x v="153"/>
    <x v="478"/>
    <x v="190"/>
    <x v="426"/>
    <x v="512"/>
    <x v="0"/>
    <x v="512"/>
    <x v="62"/>
    <x v="290"/>
    <x v="1"/>
    <x v="486"/>
    <x v="0"/>
    <x v="486"/>
    <x v="480"/>
    <x v="497"/>
    <x v="2"/>
    <x v="0"/>
  </r>
  <r>
    <x v="3"/>
    <x v="47"/>
    <x v="236"/>
    <x v="410"/>
    <x v="502"/>
    <x v="68"/>
    <x v="1"/>
    <x v="0"/>
    <x v="56"/>
    <x v="56"/>
    <x v="142"/>
    <x v="302"/>
    <x v="165"/>
    <x v="144"/>
    <x v="0"/>
    <x v="144"/>
    <x v="276"/>
    <x v="430"/>
    <x v="2"/>
    <x v="195"/>
    <x v="0"/>
    <x v="195"/>
    <x v="228"/>
    <x v="228"/>
    <x v="1"/>
    <x v="0"/>
  </r>
  <r>
    <x v="3"/>
    <x v="47"/>
    <x v="1168"/>
    <x v="420"/>
    <x v="1174"/>
    <x v="92"/>
    <x v="1"/>
    <x v="0"/>
    <x v="36"/>
    <x v="36"/>
    <x v="94"/>
    <x v="236"/>
    <x v="213"/>
    <x v="99"/>
    <x v="0"/>
    <x v="99"/>
    <x v="255"/>
    <x v="325"/>
    <x v="1"/>
    <x v="136"/>
    <x v="0"/>
    <x v="136"/>
    <x v="254"/>
    <x v="206"/>
    <x v="1"/>
    <x v="0"/>
  </r>
  <r>
    <x v="3"/>
    <x v="47"/>
    <x v="285"/>
    <x v="416"/>
    <x v="822"/>
    <x v="94"/>
    <x v="1"/>
    <x v="0"/>
    <x v="27"/>
    <x v="27"/>
    <x v="109"/>
    <x v="161"/>
    <x v="528"/>
    <x v="78"/>
    <x v="0"/>
    <x v="78"/>
    <x v="324"/>
    <x v="643"/>
    <x v="2"/>
    <x v="237"/>
    <x v="0"/>
    <x v="237"/>
    <x v="124"/>
    <x v="90"/>
    <x v="1"/>
    <x v="0"/>
  </r>
  <r>
    <x v="3"/>
    <x v="7"/>
    <x v="16"/>
    <x v="403"/>
    <x v="121"/>
    <x v="138"/>
    <x v="1"/>
    <x v="0"/>
    <x v="75"/>
    <x v="75"/>
    <x v="222"/>
    <x v="321"/>
    <x v="198"/>
    <x v="243"/>
    <x v="0"/>
    <x v="243"/>
    <x v="219"/>
    <x v="304"/>
    <x v="1"/>
    <x v="281"/>
    <x v="0"/>
    <x v="281"/>
    <x v="197"/>
    <x v="247"/>
    <x v="1"/>
    <x v="0"/>
  </r>
  <r>
    <x v="3"/>
    <x v="47"/>
    <x v="247"/>
    <x v="412"/>
    <x v="542"/>
    <x v="157"/>
    <x v="1"/>
    <x v="0"/>
    <x v="113"/>
    <x v="113"/>
    <x v="389"/>
    <x v="180"/>
    <x v="429"/>
    <x v="385"/>
    <x v="0"/>
    <x v="385"/>
    <x v="424"/>
    <x v="565"/>
    <x v="2"/>
    <x v="416"/>
    <x v="0"/>
    <x v="416"/>
    <x v="315"/>
    <x v="424"/>
    <x v="2"/>
    <x v="0"/>
  </r>
  <r>
    <x v="3"/>
    <x v="7"/>
    <x v="220"/>
    <x v="406"/>
    <x v="357"/>
    <x v="173"/>
    <x v="1"/>
    <x v="0"/>
    <x v="27"/>
    <x v="27"/>
    <x v="68"/>
    <x v="223"/>
    <x v="198"/>
    <x v="0"/>
    <x v="0"/>
    <x v="0"/>
    <x v="367"/>
    <x v="779"/>
    <x v="0"/>
    <x v="36"/>
    <x v="0"/>
    <x v="36"/>
    <x v="358"/>
    <x v="677"/>
    <x v="2"/>
    <x v="0"/>
  </r>
  <r>
    <x v="3"/>
    <x v="47"/>
    <x v="1122"/>
    <x v="418"/>
    <x v="934"/>
    <x v="182"/>
    <x v="1"/>
    <x v="0"/>
    <x v="133"/>
    <x v="133"/>
    <x v="433"/>
    <x v="216"/>
    <x v="413"/>
    <x v="422"/>
    <x v="0"/>
    <x v="422"/>
    <x v="470"/>
    <x v="629"/>
    <x v="2"/>
    <x v="439"/>
    <x v="0"/>
    <x v="439"/>
    <x v="468"/>
    <x v="527"/>
    <x v="2"/>
    <x v="0"/>
  </r>
  <r>
    <x v="3"/>
    <x v="7"/>
    <x v="205"/>
    <x v="405"/>
    <x v="277"/>
    <x v="205"/>
    <x v="1"/>
    <x v="0"/>
    <x v="56"/>
    <x v="56"/>
    <x v="170"/>
    <x v="273"/>
    <x v="235"/>
    <x v="164"/>
    <x v="0"/>
    <x v="164"/>
    <x v="289"/>
    <x v="464"/>
    <x v="2"/>
    <x v="208"/>
    <x v="0"/>
    <x v="208"/>
    <x v="257"/>
    <x v="301"/>
    <x v="1"/>
    <x v="0"/>
  </r>
  <r>
    <x v="3"/>
    <x v="47"/>
    <x v="1059"/>
    <x v="421"/>
    <x v="1320"/>
    <x v="272"/>
    <x v="1"/>
    <x v="0"/>
    <x v="51"/>
    <x v="51"/>
    <x v="205"/>
    <x v="157"/>
    <x v="496"/>
    <x v="153"/>
    <x v="0"/>
    <x v="153"/>
    <x v="378"/>
    <x v="666"/>
    <x v="2"/>
    <x v="196"/>
    <x v="0"/>
    <x v="196"/>
    <x v="363"/>
    <x v="517"/>
    <x v="2"/>
    <x v="0"/>
  </r>
  <r>
    <x v="3"/>
    <x v="7"/>
    <x v="773"/>
    <x v="417"/>
    <x v="835"/>
    <x v="356"/>
    <x v="1"/>
    <x v="0"/>
    <x v="66"/>
    <x v="66"/>
    <x v="222"/>
    <x v="264"/>
    <x v="288"/>
    <x v="329"/>
    <x v="0"/>
    <x v="329"/>
    <x v="87"/>
    <x v="104"/>
    <x v="1"/>
    <x v="255"/>
    <x v="0"/>
    <x v="255"/>
    <x v="266"/>
    <x v="351"/>
    <x v="1"/>
    <x v="0"/>
  </r>
  <r>
    <x v="3"/>
    <x v="47"/>
    <x v="615"/>
    <x v="413"/>
    <x v="548"/>
    <x v="364"/>
    <x v="1"/>
    <x v="0"/>
    <x v="129"/>
    <x v="129"/>
    <x v="438"/>
    <x v="58"/>
    <x v="553"/>
    <x v="479"/>
    <x v="0"/>
    <x v="479"/>
    <x v="61"/>
    <x v="252"/>
    <x v="1"/>
    <x v="429"/>
    <x v="0"/>
    <x v="429"/>
    <x v="513"/>
    <x v="583"/>
    <x v="2"/>
    <x v="0"/>
  </r>
  <r>
    <x v="3"/>
    <x v="7"/>
    <x v="439"/>
    <x v="404"/>
    <x v="263"/>
    <x v="416"/>
    <x v="1"/>
    <x v="0"/>
    <x v="79"/>
    <x v="79"/>
    <x v="278"/>
    <x v="264"/>
    <x v="333"/>
    <x v="255"/>
    <x v="0"/>
    <x v="255"/>
    <x v="341"/>
    <x v="539"/>
    <x v="2"/>
    <x v="268"/>
    <x v="0"/>
    <x v="268"/>
    <x v="369"/>
    <x v="491"/>
    <x v="2"/>
    <x v="0"/>
  </r>
  <r>
    <x v="3"/>
    <x v="47"/>
    <x v="698"/>
    <x v="415"/>
    <x v="723"/>
    <x v="431"/>
    <x v="1"/>
    <x v="0"/>
    <x v="86"/>
    <x v="86"/>
    <x v="0"/>
    <x v="424"/>
    <x v="0"/>
    <x v="298"/>
    <x v="0"/>
    <x v="298"/>
    <x v="42"/>
    <x v="0"/>
    <x v="1"/>
    <x v="118"/>
    <x v="0"/>
    <x v="118"/>
    <x v="163"/>
    <x v="0"/>
    <x v="1"/>
    <x v="0"/>
  </r>
  <r>
    <x v="3"/>
    <x v="7"/>
    <x v="565"/>
    <x v="408"/>
    <x v="450"/>
    <x v="452"/>
    <x v="1"/>
    <x v="0"/>
    <x v="80"/>
    <x v="80"/>
    <x v="291"/>
    <x v="236"/>
    <x v="376"/>
    <x v="300"/>
    <x v="0"/>
    <x v="300"/>
    <x v="271"/>
    <x v="415"/>
    <x v="2"/>
    <x v="255"/>
    <x v="0"/>
    <x v="255"/>
    <x v="430"/>
    <x v="609"/>
    <x v="2"/>
    <x v="0"/>
  </r>
  <r>
    <x v="3"/>
    <x v="47"/>
    <x v="662"/>
    <x v="568"/>
    <x v="595"/>
    <x v="499"/>
    <x v="1"/>
    <x v="0"/>
    <x v="8"/>
    <x v="8"/>
    <x v="40"/>
    <x v="165"/>
    <x v="586"/>
    <x v="54"/>
    <x v="0"/>
    <x v="54"/>
    <x v="249"/>
    <x v="203"/>
    <x v="1"/>
    <x v="0"/>
    <x v="0"/>
    <x v="0"/>
    <x v="378"/>
    <x v="424"/>
    <x v="0"/>
    <x v="1"/>
  </r>
  <r>
    <x v="3"/>
    <x v="47"/>
    <x v="473"/>
    <x v="567"/>
    <x v="292"/>
    <x v="541"/>
    <x v="1"/>
    <x v="0"/>
    <x v="75"/>
    <x v="75"/>
    <x v="311"/>
    <x v="113"/>
    <x v="547"/>
    <x v="287"/>
    <x v="0"/>
    <x v="287"/>
    <x v="385"/>
    <x v="580"/>
    <x v="2"/>
    <x v="293"/>
    <x v="0"/>
    <x v="293"/>
    <x v="415"/>
    <x v="552"/>
    <x v="2"/>
    <x v="0"/>
  </r>
  <r>
    <x v="3"/>
    <x v="7"/>
    <x v="627"/>
    <x v="411"/>
    <x v="527"/>
    <x v="554"/>
    <x v="1"/>
    <x v="0"/>
    <x v="56"/>
    <x v="56"/>
    <x v="68"/>
    <x v="356"/>
    <x v="45"/>
    <x v="65"/>
    <x v="0"/>
    <x v="65"/>
    <x v="271"/>
    <x v="415"/>
    <x v="2"/>
    <x v="186"/>
    <x v="0"/>
    <x v="186"/>
    <x v="151"/>
    <x v="67"/>
    <x v="1"/>
    <x v="0"/>
  </r>
  <r>
    <x v="3"/>
    <x v="47"/>
    <x v="713"/>
    <x v="569"/>
    <x v="682"/>
    <x v="581"/>
    <x v="1"/>
    <x v="0"/>
    <x v="27"/>
    <x v="27"/>
    <x v="37"/>
    <x v="259"/>
    <x v="85"/>
    <x v="74"/>
    <x v="0"/>
    <x v="74"/>
    <x v="214"/>
    <x v="87"/>
    <x v="1"/>
    <x v="100"/>
    <x v="0"/>
    <x v="100"/>
    <x v="227"/>
    <x v="84"/>
    <x v="1"/>
    <x v="0"/>
  </r>
  <r>
    <x v="3"/>
    <x v="7"/>
    <x v="719"/>
    <x v="570"/>
    <x v="768"/>
    <x v="624"/>
    <x v="1"/>
    <x v="0"/>
    <x v="55"/>
    <x v="55"/>
    <x v="124"/>
    <x v="313"/>
    <x v="133"/>
    <x v="179"/>
    <x v="0"/>
    <x v="179"/>
    <x v="176"/>
    <x v="151"/>
    <x v="1"/>
    <x v="141"/>
    <x v="0"/>
    <x v="141"/>
    <x v="300"/>
    <x v="379"/>
    <x v="1"/>
    <x v="0"/>
  </r>
  <r>
    <x v="3"/>
    <x v="7"/>
    <x v="399"/>
    <x v="566"/>
    <x v="207"/>
    <x v="631"/>
    <x v="1"/>
    <x v="0"/>
    <x v="102"/>
    <x v="102"/>
    <x v="318"/>
    <x v="358"/>
    <x v="218"/>
    <x v="316"/>
    <x v="0"/>
    <x v="316"/>
    <x v="329"/>
    <x v="488"/>
    <x v="2"/>
    <x v="356"/>
    <x v="0"/>
    <x v="356"/>
    <x v="185"/>
    <x v="302"/>
    <x v="1"/>
    <x v="0"/>
  </r>
  <r>
    <x v="3"/>
    <x v="47"/>
    <x v="724"/>
    <x v="827"/>
    <x v="745"/>
    <x v="687"/>
    <x v="1"/>
    <x v="0"/>
    <x v="19"/>
    <x v="19"/>
    <x v="72"/>
    <x v="169"/>
    <x v="523"/>
    <x v="35"/>
    <x v="0"/>
    <x v="35"/>
    <x v="328"/>
    <x v="710"/>
    <x v="2"/>
    <x v="52"/>
    <x v="0"/>
    <x v="52"/>
    <x v="346"/>
    <x v="595"/>
    <x v="2"/>
    <x v="0"/>
  </r>
  <r>
    <x v="3"/>
    <x v="47"/>
    <x v="845"/>
    <x v="830"/>
    <x v="927"/>
    <x v="690"/>
    <x v="1"/>
    <x v="0"/>
    <x v="40"/>
    <x v="40"/>
    <x v="139"/>
    <x v="174"/>
    <x v="461"/>
    <x v="88"/>
    <x v="0"/>
    <x v="88"/>
    <x v="361"/>
    <x v="699"/>
    <x v="2"/>
    <x v="145"/>
    <x v="0"/>
    <x v="145"/>
    <x v="326"/>
    <x v="456"/>
    <x v="2"/>
    <x v="0"/>
  </r>
  <r>
    <x v="3"/>
    <x v="7"/>
    <x v="403"/>
    <x v="852"/>
    <x v="134"/>
    <x v="708"/>
    <x v="1"/>
    <x v="0"/>
    <x v="36"/>
    <x v="36"/>
    <x v="124"/>
    <x v="180"/>
    <x v="429"/>
    <x v="65"/>
    <x v="0"/>
    <x v="65"/>
    <x v="367"/>
    <x v="721"/>
    <x v="2"/>
    <x v="65"/>
    <x v="0"/>
    <x v="65"/>
    <x v="405"/>
    <x v="721"/>
    <x v="2"/>
    <x v="1"/>
  </r>
  <r>
    <x v="3"/>
    <x v="7"/>
    <x v="901"/>
    <x v="888"/>
    <x v="955"/>
    <x v="724"/>
    <x v="1"/>
    <x v="0"/>
    <x v="42"/>
    <x v="42"/>
    <x v="100"/>
    <x v="264"/>
    <x v="170"/>
    <x v="65"/>
    <x v="0"/>
    <x v="65"/>
    <x v="329"/>
    <x v="673"/>
    <x v="2"/>
    <x v="134"/>
    <x v="0"/>
    <x v="134"/>
    <x v="266"/>
    <x v="245"/>
    <x v="1"/>
    <x v="0"/>
  </r>
  <r>
    <x v="3"/>
    <x v="47"/>
    <x v="483"/>
    <x v="962"/>
    <x v="272"/>
    <x v="771"/>
    <x v="1"/>
    <x v="0"/>
    <x v="27"/>
    <x v="27"/>
    <x v="112"/>
    <x v="157"/>
    <x v="545"/>
    <x v="117"/>
    <x v="0"/>
    <x v="117"/>
    <x v="262"/>
    <x v="371"/>
    <x v="1"/>
    <x v="20"/>
    <x v="0"/>
    <x v="20"/>
    <x v="421"/>
    <x v="781"/>
    <x v="2"/>
    <x v="1"/>
  </r>
  <r>
    <x v="3"/>
    <x v="7"/>
    <x v="1010"/>
    <x v="1036"/>
    <x v="1167"/>
    <x v="812"/>
    <x v="1"/>
    <x v="0"/>
    <x v="70"/>
    <x v="70"/>
    <x v="279"/>
    <x v="175"/>
    <x v="440"/>
    <x v="281"/>
    <x v="0"/>
    <x v="281"/>
    <x v="284"/>
    <x v="429"/>
    <x v="2"/>
    <x v="231"/>
    <x v="0"/>
    <x v="231"/>
    <x v="431"/>
    <x v="622"/>
    <x v="2"/>
    <x v="0"/>
  </r>
  <r>
    <x v="3"/>
    <x v="47"/>
    <x v="1097"/>
    <x v="1044"/>
    <x v="1339"/>
    <x v="819"/>
    <x v="1"/>
    <x v="0"/>
    <x v="46"/>
    <x v="46"/>
    <x v="152"/>
    <x v="220"/>
    <x v="329"/>
    <x v="137"/>
    <x v="0"/>
    <x v="137"/>
    <x v="320"/>
    <x v="566"/>
    <x v="2"/>
    <x v="174"/>
    <x v="0"/>
    <x v="174"/>
    <x v="299"/>
    <x v="386"/>
    <x v="1"/>
    <x v="0"/>
  </r>
  <r>
    <x v="3"/>
    <x v="47"/>
    <x v="855"/>
    <x v="1061"/>
    <x v="938"/>
    <x v="826"/>
    <x v="1"/>
    <x v="0"/>
    <x v="46"/>
    <x v="46"/>
    <x v="164"/>
    <x v="201"/>
    <x v="380"/>
    <x v="179"/>
    <x v="0"/>
    <x v="179"/>
    <x v="244"/>
    <x v="334"/>
    <x v="1"/>
    <x v="117"/>
    <x v="0"/>
    <x v="117"/>
    <x v="405"/>
    <x v="671"/>
    <x v="2"/>
    <x v="0"/>
  </r>
  <r>
    <x v="3"/>
    <x v="7"/>
    <x v="595"/>
    <x v="1068"/>
    <x v="520"/>
    <x v="831"/>
    <x v="1"/>
    <x v="0"/>
    <x v="51"/>
    <x v="51"/>
    <x v="150"/>
    <x v="264"/>
    <x v="232"/>
    <x v="150"/>
    <x v="0"/>
    <x v="150"/>
    <x v="271"/>
    <x v="415"/>
    <x v="2"/>
    <x v="196"/>
    <x v="0"/>
    <x v="196"/>
    <x v="245"/>
    <x v="262"/>
    <x v="1"/>
    <x v="0"/>
  </r>
  <r>
    <x v="3"/>
    <x v="47"/>
    <x v="801"/>
    <x v="1079"/>
    <x v="798"/>
    <x v="838"/>
    <x v="1"/>
    <x v="0"/>
    <x v="23"/>
    <x v="23"/>
    <x v="88"/>
    <x v="172"/>
    <x v="487"/>
    <x v="82"/>
    <x v="0"/>
    <x v="82"/>
    <x v="277"/>
    <x v="453"/>
    <x v="2"/>
    <x v="77"/>
    <x v="0"/>
    <x v="77"/>
    <x v="329"/>
    <x v="491"/>
    <x v="2"/>
    <x v="0"/>
  </r>
  <r>
    <x v="3"/>
    <x v="47"/>
    <x v="1019"/>
    <x v="1087"/>
    <x v="1133"/>
    <x v="841"/>
    <x v="1"/>
    <x v="0"/>
    <x v="46"/>
    <x v="46"/>
    <x v="187"/>
    <x v="155"/>
    <x v="512"/>
    <x v="144"/>
    <x v="0"/>
    <x v="144"/>
    <x v="359"/>
    <x v="651"/>
    <x v="2"/>
    <x v="258"/>
    <x v="0"/>
    <x v="258"/>
    <x v="183"/>
    <x v="207"/>
    <x v="1"/>
    <x v="0"/>
  </r>
  <r>
    <x v="3"/>
    <x v="47"/>
    <x v="1022"/>
    <x v="1095"/>
    <x v="1260"/>
    <x v="848"/>
    <x v="1"/>
    <x v="0"/>
    <x v="48"/>
    <x v="48"/>
    <x v="188"/>
    <x v="181"/>
    <x v="427"/>
    <x v="117"/>
    <x v="0"/>
    <x v="117"/>
    <x v="398"/>
    <x v="712"/>
    <x v="2"/>
    <x v="224"/>
    <x v="0"/>
    <x v="224"/>
    <x v="260"/>
    <x v="325"/>
    <x v="1"/>
    <x v="0"/>
  </r>
  <r>
    <x v="3"/>
    <x v="7"/>
    <x v="1028"/>
    <x v="1147"/>
    <x v="1197"/>
    <x v="883"/>
    <x v="1"/>
    <x v="0"/>
    <x v="53"/>
    <x v="53"/>
    <x v="124"/>
    <x v="307"/>
    <x v="142"/>
    <x v="137"/>
    <x v="0"/>
    <x v="137"/>
    <x v="257"/>
    <x v="356"/>
    <x v="1"/>
    <x v="186"/>
    <x v="0"/>
    <x v="186"/>
    <x v="221"/>
    <x v="202"/>
    <x v="1"/>
    <x v="0"/>
  </r>
  <r>
    <x v="3"/>
    <x v="47"/>
    <x v="340"/>
    <x v="1157"/>
    <x v="9"/>
    <x v="886"/>
    <x v="1"/>
    <x v="0"/>
    <x v="42"/>
    <x v="42"/>
    <x v="143"/>
    <x v="193"/>
    <x v="390"/>
    <x v="139"/>
    <x v="0"/>
    <x v="139"/>
    <x v="298"/>
    <x v="499"/>
    <x v="2"/>
    <x v="156"/>
    <x v="0"/>
    <x v="156"/>
    <x v="310"/>
    <x v="410"/>
    <x v="1"/>
    <x v="0"/>
  </r>
  <r>
    <x v="3"/>
    <x v="7"/>
    <x v="489"/>
    <x v="1168"/>
    <x v="321"/>
    <x v="894"/>
    <x v="1"/>
    <x v="0"/>
    <x v="81"/>
    <x v="81"/>
    <x v="278"/>
    <x v="282"/>
    <x v="306"/>
    <x v="323"/>
    <x v="0"/>
    <x v="323"/>
    <x v="149"/>
    <x v="236"/>
    <x v="1"/>
    <x v="242"/>
    <x v="0"/>
    <x v="242"/>
    <x v="419"/>
    <x v="592"/>
    <x v="2"/>
    <x v="0"/>
  </r>
  <r>
    <x v="3"/>
    <x v="47"/>
    <x v="647"/>
    <x v="1179"/>
    <x v="550"/>
    <x v="902"/>
    <x v="1"/>
    <x v="0"/>
    <x v="46"/>
    <x v="46"/>
    <x v="150"/>
    <x v="223"/>
    <x v="321"/>
    <x v="150"/>
    <x v="0"/>
    <x v="150"/>
    <x v="271"/>
    <x v="415"/>
    <x v="2"/>
    <x v="185"/>
    <x v="0"/>
    <x v="185"/>
    <x v="278"/>
    <x v="336"/>
    <x v="1"/>
    <x v="0"/>
  </r>
  <r>
    <x v="3"/>
    <x v="47"/>
    <x v="750"/>
    <x v="1185"/>
    <x v="661"/>
    <x v="907"/>
    <x v="1"/>
    <x v="0"/>
    <x v="13"/>
    <x v="13"/>
    <x v="61"/>
    <x v="160"/>
    <x v="574"/>
    <x v="11"/>
    <x v="0"/>
    <x v="11"/>
    <x v="343"/>
    <x v="763"/>
    <x v="2"/>
    <x v="28"/>
    <x v="0"/>
    <x v="28"/>
    <x v="358"/>
    <x v="694"/>
    <x v="2"/>
    <x v="0"/>
  </r>
  <r>
    <x v="3"/>
    <x v="47"/>
    <x v="754"/>
    <x v="1201"/>
    <x v="727"/>
    <x v="913"/>
    <x v="1"/>
    <x v="0"/>
    <x v="44"/>
    <x v="44"/>
    <x v="136"/>
    <x v="222"/>
    <x v="309"/>
    <x v="174"/>
    <x v="0"/>
    <x v="174"/>
    <x v="205"/>
    <x v="220"/>
    <x v="1"/>
    <x v="172"/>
    <x v="0"/>
    <x v="172"/>
    <x v="277"/>
    <x v="327"/>
    <x v="1"/>
    <x v="0"/>
  </r>
  <r>
    <x v="3"/>
    <x v="7"/>
    <x v="1035"/>
    <x v="1230"/>
    <x v="1139"/>
    <x v="925"/>
    <x v="1"/>
    <x v="0"/>
    <x v="51"/>
    <x v="51"/>
    <x v="222"/>
    <x v="134"/>
    <x v="554"/>
    <x v="218"/>
    <x v="0"/>
    <x v="218"/>
    <x v="271"/>
    <x v="415"/>
    <x v="2"/>
    <x v="134"/>
    <x v="0"/>
    <x v="134"/>
    <x v="448"/>
    <x v="721"/>
    <x v="2"/>
    <x v="0"/>
  </r>
  <r>
    <x v="3"/>
    <x v="47"/>
    <x v="1039"/>
    <x v="1238"/>
    <x v="1216"/>
    <x v="929"/>
    <x v="1"/>
    <x v="0"/>
    <x v="44"/>
    <x v="44"/>
    <x v="143"/>
    <x v="213"/>
    <x v="339"/>
    <x v="121"/>
    <x v="0"/>
    <x v="121"/>
    <x v="331"/>
    <x v="618"/>
    <x v="2"/>
    <x v="170"/>
    <x v="0"/>
    <x v="170"/>
    <x v="288"/>
    <x v="354"/>
    <x v="1"/>
    <x v="0"/>
  </r>
  <r>
    <x v="3"/>
    <x v="29"/>
    <x v="1153"/>
    <x v="262"/>
    <x v="1232"/>
    <x v="26"/>
    <x v="1"/>
    <x v="0"/>
    <x v="207"/>
    <x v="207"/>
    <x v="540"/>
    <x v="23"/>
    <x v="470"/>
    <x v="565"/>
    <x v="0"/>
    <x v="565"/>
    <x v="507"/>
    <x v="536"/>
    <x v="2"/>
    <x v="557"/>
    <x v="0"/>
    <x v="557"/>
    <x v="572"/>
    <x v="520"/>
    <x v="2"/>
    <x v="0"/>
  </r>
  <r>
    <x v="3"/>
    <x v="29"/>
    <x v="1127"/>
    <x v="256"/>
    <x v="1035"/>
    <x v="30"/>
    <x v="1"/>
    <x v="0"/>
    <x v="19"/>
    <x v="19"/>
    <x v="49"/>
    <x v="201"/>
    <x v="254"/>
    <x v="48"/>
    <x v="0"/>
    <x v="48"/>
    <x v="271"/>
    <x v="415"/>
    <x v="2"/>
    <x v="65"/>
    <x v="0"/>
    <x v="65"/>
    <x v="292"/>
    <x v="245"/>
    <x v="1"/>
    <x v="1"/>
  </r>
  <r>
    <x v="3"/>
    <x v="15"/>
    <x v="9"/>
    <x v="244"/>
    <x v="122"/>
    <x v="31"/>
    <x v="1"/>
    <x v="0"/>
    <x v="42"/>
    <x v="42"/>
    <x v="68"/>
    <x v="294"/>
    <x v="87"/>
    <x v="115"/>
    <x v="0"/>
    <x v="115"/>
    <x v="200"/>
    <x v="107"/>
    <x v="1"/>
    <x v="177"/>
    <x v="0"/>
    <x v="177"/>
    <x v="164"/>
    <x v="74"/>
    <x v="1"/>
    <x v="0"/>
  </r>
  <r>
    <x v="3"/>
    <x v="15"/>
    <x v="13"/>
    <x v="242"/>
    <x v="43"/>
    <x v="72"/>
    <x v="1"/>
    <x v="0"/>
    <x v="199"/>
    <x v="199"/>
    <x v="533"/>
    <x v="8"/>
    <x v="528"/>
    <x v="559"/>
    <x v="0"/>
    <x v="559"/>
    <x v="430"/>
    <x v="445"/>
    <x v="2"/>
    <x v="548"/>
    <x v="0"/>
    <x v="548"/>
    <x v="554"/>
    <x v="536"/>
    <x v="2"/>
    <x v="0"/>
  </r>
  <r>
    <x v="3"/>
    <x v="29"/>
    <x v="263"/>
    <x v="252"/>
    <x v="738"/>
    <x v="72"/>
    <x v="1"/>
    <x v="0"/>
    <x v="101"/>
    <x v="101"/>
    <x v="330"/>
    <x v="329"/>
    <x v="269"/>
    <x v="361"/>
    <x v="0"/>
    <x v="361"/>
    <x v="166"/>
    <x v="288"/>
    <x v="1"/>
    <x v="414"/>
    <x v="0"/>
    <x v="414"/>
    <x v="72"/>
    <x v="174"/>
    <x v="1"/>
    <x v="0"/>
  </r>
  <r>
    <x v="3"/>
    <x v="15"/>
    <x v="269"/>
    <x v="251"/>
    <x v="712"/>
    <x v="104"/>
    <x v="1"/>
    <x v="0"/>
    <x v="46"/>
    <x v="46"/>
    <x v="176"/>
    <x v="180"/>
    <x v="429"/>
    <x v="129"/>
    <x v="0"/>
    <x v="129"/>
    <x v="367"/>
    <x v="673"/>
    <x v="2"/>
    <x v="186"/>
    <x v="0"/>
    <x v="186"/>
    <x v="315"/>
    <x v="424"/>
    <x v="2"/>
    <x v="0"/>
  </r>
  <r>
    <x v="3"/>
    <x v="29"/>
    <x v="1176"/>
    <x v="263"/>
    <x v="1244"/>
    <x v="112"/>
    <x v="1"/>
    <x v="0"/>
    <x v="8"/>
    <x v="8"/>
    <x v="0"/>
    <x v="223"/>
    <x v="0"/>
    <x v="19"/>
    <x v="0"/>
    <x v="19"/>
    <x v="231"/>
    <x v="0"/>
    <x v="1"/>
    <x v="26"/>
    <x v="0"/>
    <x v="26"/>
    <x v="266"/>
    <x v="0"/>
    <x v="1"/>
    <x v="1"/>
  </r>
  <r>
    <x v="3"/>
    <x v="29"/>
    <x v="39"/>
    <x v="247"/>
    <x v="170"/>
    <x v="138"/>
    <x v="1"/>
    <x v="0"/>
    <x v="70"/>
    <x v="70"/>
    <x v="278"/>
    <x v="180"/>
    <x v="429"/>
    <x v="315"/>
    <x v="0"/>
    <x v="315"/>
    <x v="180"/>
    <x v="270"/>
    <x v="1"/>
    <x v="277"/>
    <x v="0"/>
    <x v="277"/>
    <x v="346"/>
    <x v="462"/>
    <x v="2"/>
    <x v="0"/>
  </r>
  <r>
    <x v="3"/>
    <x v="29"/>
    <x v="42"/>
    <x v="245"/>
    <x v="137"/>
    <x v="169"/>
    <x v="1"/>
    <x v="0"/>
    <x v="109"/>
    <x v="109"/>
    <x v="373"/>
    <x v="224"/>
    <x v="401"/>
    <x v="406"/>
    <x v="0"/>
    <x v="406"/>
    <x v="145"/>
    <x v="302"/>
    <x v="1"/>
    <x v="401"/>
    <x v="0"/>
    <x v="401"/>
    <x v="291"/>
    <x v="408"/>
    <x v="1"/>
    <x v="0"/>
  </r>
  <r>
    <x v="3"/>
    <x v="29"/>
    <x v="867"/>
    <x v="254"/>
    <x v="981"/>
    <x v="236"/>
    <x v="1"/>
    <x v="0"/>
    <x v="36"/>
    <x v="36"/>
    <x v="68"/>
    <x v="264"/>
    <x v="125"/>
    <x v="56"/>
    <x v="0"/>
    <x v="56"/>
    <x v="289"/>
    <x v="542"/>
    <x v="2"/>
    <x v="65"/>
    <x v="0"/>
    <x v="65"/>
    <x v="315"/>
    <x v="424"/>
    <x v="2"/>
    <x v="0"/>
  </r>
  <r>
    <x v="3"/>
    <x v="29"/>
    <x v="371"/>
    <x v="246"/>
    <x v="162"/>
    <x v="305"/>
    <x v="1"/>
    <x v="0"/>
    <x v="46"/>
    <x v="46"/>
    <x v="0"/>
    <x v="356"/>
    <x v="0"/>
    <x v="65"/>
    <x v="0"/>
    <x v="65"/>
    <x v="176"/>
    <x v="0"/>
    <x v="1"/>
    <x v="134"/>
    <x v="0"/>
    <x v="134"/>
    <x v="151"/>
    <x v="0"/>
    <x v="1"/>
    <x v="0"/>
  </r>
  <r>
    <x v="3"/>
    <x v="15"/>
    <x v="535"/>
    <x v="248"/>
    <x v="416"/>
    <x v="313"/>
    <x v="1"/>
    <x v="0"/>
    <x v="46"/>
    <x v="46"/>
    <x v="156"/>
    <x v="214"/>
    <x v="345"/>
    <x v="107"/>
    <x v="0"/>
    <x v="107"/>
    <x v="366"/>
    <x v="690"/>
    <x v="2"/>
    <x v="84"/>
    <x v="0"/>
    <x v="84"/>
    <x v="424"/>
    <x v="725"/>
    <x v="2"/>
    <x v="0"/>
  </r>
  <r>
    <x v="3"/>
    <x v="29"/>
    <x v="560"/>
    <x v="249"/>
    <x v="446"/>
    <x v="342"/>
    <x v="1"/>
    <x v="0"/>
    <x v="36"/>
    <x v="36"/>
    <x v="176"/>
    <x v="99"/>
    <x v="628"/>
    <x v="122"/>
    <x v="0"/>
    <x v="122"/>
    <x v="377"/>
    <x v="686"/>
    <x v="2"/>
    <x v="134"/>
    <x v="0"/>
    <x v="134"/>
    <x v="405"/>
    <x v="654"/>
    <x v="2"/>
    <x v="0"/>
  </r>
  <r>
    <x v="3"/>
    <x v="29"/>
    <x v="941"/>
    <x v="260"/>
    <x v="1152"/>
    <x v="347"/>
    <x v="1"/>
    <x v="0"/>
    <x v="75"/>
    <x v="75"/>
    <x v="222"/>
    <x v="321"/>
    <x v="198"/>
    <x v="218"/>
    <x v="0"/>
    <x v="218"/>
    <x v="271"/>
    <x v="415"/>
    <x v="2"/>
    <x v="305"/>
    <x v="0"/>
    <x v="305"/>
    <x v="151"/>
    <x v="202"/>
    <x v="1"/>
    <x v="0"/>
  </r>
  <r>
    <x v="3"/>
    <x v="15"/>
    <x v="942"/>
    <x v="257"/>
    <x v="1130"/>
    <x v="348"/>
    <x v="1"/>
    <x v="0"/>
    <x v="174"/>
    <x v="174"/>
    <x v="476"/>
    <x v="447"/>
    <x v="202"/>
    <x v="526"/>
    <x v="0"/>
    <x v="526"/>
    <x v="19"/>
    <x v="196"/>
    <x v="1"/>
    <x v="526"/>
    <x v="0"/>
    <x v="526"/>
    <x v="12"/>
    <x v="184"/>
    <x v="1"/>
    <x v="0"/>
  </r>
  <r>
    <x v="3"/>
    <x v="15"/>
    <x v="946"/>
    <x v="264"/>
    <x v="1263"/>
    <x v="369"/>
    <x v="1"/>
    <x v="0"/>
    <x v="46"/>
    <x v="46"/>
    <x v="176"/>
    <x v="180"/>
    <x v="429"/>
    <x v="65"/>
    <x v="0"/>
    <x v="65"/>
    <x v="425"/>
    <x v="753"/>
    <x v="2"/>
    <x v="72"/>
    <x v="0"/>
    <x v="72"/>
    <x v="446"/>
    <x v="752"/>
    <x v="2"/>
    <x v="1"/>
  </r>
  <r>
    <x v="3"/>
    <x v="15"/>
    <x v="300"/>
    <x v="243"/>
    <x v="47"/>
    <x v="382"/>
    <x v="1"/>
    <x v="0"/>
    <x v="101"/>
    <x v="101"/>
    <x v="355"/>
    <x v="226"/>
    <x v="396"/>
    <x v="358"/>
    <x v="0"/>
    <x v="358"/>
    <x v="353"/>
    <x v="510"/>
    <x v="2"/>
    <x v="410"/>
    <x v="0"/>
    <x v="410"/>
    <x v="119"/>
    <x v="275"/>
    <x v="1"/>
    <x v="0"/>
  </r>
  <r>
    <x v="3"/>
    <x v="15"/>
    <x v="616"/>
    <x v="250"/>
    <x v="581"/>
    <x v="382"/>
    <x v="1"/>
    <x v="0"/>
    <x v="56"/>
    <x v="56"/>
    <x v="268"/>
    <x v="85"/>
    <x v="597"/>
    <x v="208"/>
    <x v="0"/>
    <x v="208"/>
    <x v="401"/>
    <x v="652"/>
    <x v="2"/>
    <x v="255"/>
    <x v="0"/>
    <x v="255"/>
    <x v="386"/>
    <x v="541"/>
    <x v="2"/>
    <x v="0"/>
  </r>
  <r>
    <x v="3"/>
    <x v="15"/>
    <x v="948"/>
    <x v="258"/>
    <x v="1144"/>
    <x v="382"/>
    <x v="1"/>
    <x v="0"/>
    <x v="46"/>
    <x v="46"/>
    <x v="135"/>
    <x v="245"/>
    <x v="254"/>
    <x v="150"/>
    <x v="0"/>
    <x v="150"/>
    <x v="244"/>
    <x v="318"/>
    <x v="1"/>
    <x v="303"/>
    <x v="0"/>
    <x v="303"/>
    <x v="87"/>
    <x v="82"/>
    <x v="1"/>
    <x v="0"/>
  </r>
  <r>
    <x v="3"/>
    <x v="15"/>
    <x v="952"/>
    <x v="261"/>
    <x v="1175"/>
    <x v="413"/>
    <x v="1"/>
    <x v="0"/>
    <x v="36"/>
    <x v="36"/>
    <x v="124"/>
    <x v="180"/>
    <x v="429"/>
    <x v="65"/>
    <x v="0"/>
    <x v="65"/>
    <x v="367"/>
    <x v="721"/>
    <x v="2"/>
    <x v="65"/>
    <x v="0"/>
    <x v="65"/>
    <x v="405"/>
    <x v="721"/>
    <x v="2"/>
    <x v="0"/>
  </r>
  <r>
    <x v="3"/>
    <x v="29"/>
    <x v="883"/>
    <x v="253"/>
    <x v="949"/>
    <x v="433"/>
    <x v="1"/>
    <x v="0"/>
    <x v="19"/>
    <x v="19"/>
    <x v="68"/>
    <x v="180"/>
    <x v="429"/>
    <x v="27"/>
    <x v="0"/>
    <x v="27"/>
    <x v="329"/>
    <x v="721"/>
    <x v="2"/>
    <x v="26"/>
    <x v="0"/>
    <x v="26"/>
    <x v="369"/>
    <x v="721"/>
    <x v="2"/>
    <x v="0"/>
  </r>
  <r>
    <x v="3"/>
    <x v="29"/>
    <x v="884"/>
    <x v="255"/>
    <x v="992"/>
    <x v="440"/>
    <x v="1"/>
    <x v="0"/>
    <x v="27"/>
    <x v="27"/>
    <x v="85"/>
    <x v="201"/>
    <x v="321"/>
    <x v="129"/>
    <x v="0"/>
    <x v="129"/>
    <x v="198"/>
    <x v="132"/>
    <x v="1"/>
    <x v="44"/>
    <x v="0"/>
    <x v="44"/>
    <x v="369"/>
    <x v="689"/>
    <x v="2"/>
    <x v="0"/>
  </r>
  <r>
    <x v="3"/>
    <x v="15"/>
    <x v="961"/>
    <x v="259"/>
    <x v="1150"/>
    <x v="468"/>
    <x v="1"/>
    <x v="0"/>
    <x v="56"/>
    <x v="56"/>
    <x v="150"/>
    <x v="294"/>
    <x v="181"/>
    <x v="141"/>
    <x v="0"/>
    <x v="141"/>
    <x v="305"/>
    <x v="520"/>
    <x v="2"/>
    <x v="186"/>
    <x v="0"/>
    <x v="186"/>
    <x v="266"/>
    <x v="312"/>
    <x v="1"/>
    <x v="0"/>
  </r>
  <r>
    <x v="3"/>
    <x v="15"/>
    <x v="388"/>
    <x v="494"/>
    <x v="158"/>
    <x v="475"/>
    <x v="1"/>
    <x v="0"/>
    <x v="42"/>
    <x v="42"/>
    <x v="135"/>
    <x v="201"/>
    <x v="373"/>
    <x v="164"/>
    <x v="0"/>
    <x v="164"/>
    <x v="219"/>
    <x v="251"/>
    <x v="1"/>
    <x v="117"/>
    <x v="0"/>
    <x v="117"/>
    <x v="369"/>
    <x v="584"/>
    <x v="2"/>
    <x v="0"/>
  </r>
  <r>
    <x v="3"/>
    <x v="29"/>
    <x v="964"/>
    <x v="504"/>
    <x v="1124"/>
    <x v="489"/>
    <x v="1"/>
    <x v="0"/>
    <x v="13"/>
    <x v="13"/>
    <x v="21"/>
    <x v="209"/>
    <x v="125"/>
    <x v="37"/>
    <x v="0"/>
    <x v="37"/>
    <x v="244"/>
    <x v="116"/>
    <x v="1"/>
    <x v="26"/>
    <x v="0"/>
    <x v="26"/>
    <x v="303"/>
    <x v="245"/>
    <x v="1"/>
    <x v="1"/>
  </r>
  <r>
    <x v="3"/>
    <x v="29"/>
    <x v="1084"/>
    <x v="505"/>
    <x v="1328"/>
    <x v="496"/>
    <x v="1"/>
    <x v="0"/>
    <x v="19"/>
    <x v="19"/>
    <x v="31"/>
    <x v="223"/>
    <x v="125"/>
    <x v="80"/>
    <x v="0"/>
    <x v="80"/>
    <x v="198"/>
    <x v="51"/>
    <x v="1"/>
    <x v="140"/>
    <x v="0"/>
    <x v="140"/>
    <x v="171"/>
    <x v="35"/>
    <x v="1"/>
    <x v="1"/>
  </r>
  <r>
    <x v="3"/>
    <x v="29"/>
    <x v="572"/>
    <x v="498"/>
    <x v="451"/>
    <x v="540"/>
    <x v="1"/>
    <x v="0"/>
    <x v="36"/>
    <x v="36"/>
    <x v="0"/>
    <x v="321"/>
    <x v="0"/>
    <x v="0"/>
    <x v="0"/>
    <x v="0"/>
    <x v="271"/>
    <x v="779"/>
    <x v="0"/>
    <x v="0"/>
    <x v="0"/>
    <x v="0"/>
    <x v="315"/>
    <x v="424"/>
    <x v="0"/>
    <x v="0"/>
  </r>
  <r>
    <x v="3"/>
    <x v="29"/>
    <x v="309"/>
    <x v="493"/>
    <x v="11"/>
    <x v="583"/>
    <x v="1"/>
    <x v="0"/>
    <x v="56"/>
    <x v="56"/>
    <x v="250"/>
    <x v="114"/>
    <x v="571"/>
    <x v="179"/>
    <x v="0"/>
    <x v="179"/>
    <x v="412"/>
    <x v="684"/>
    <x v="2"/>
    <x v="355"/>
    <x v="0"/>
    <x v="355"/>
    <x v="91"/>
    <x v="151"/>
    <x v="1"/>
    <x v="0"/>
  </r>
  <r>
    <x v="3"/>
    <x v="29"/>
    <x v="979"/>
    <x v="503"/>
    <x v="1091"/>
    <x v="585"/>
    <x v="1"/>
    <x v="0"/>
    <x v="56"/>
    <x v="56"/>
    <x v="135"/>
    <x v="307"/>
    <x v="153"/>
    <x v="141"/>
    <x v="0"/>
    <x v="141"/>
    <x v="271"/>
    <x v="415"/>
    <x v="2"/>
    <x v="186"/>
    <x v="0"/>
    <x v="186"/>
    <x v="245"/>
    <x v="245"/>
    <x v="1"/>
    <x v="0"/>
  </r>
  <r>
    <x v="3"/>
    <x v="29"/>
    <x v="631"/>
    <x v="499"/>
    <x v="525"/>
    <x v="592"/>
    <x v="1"/>
    <x v="0"/>
    <x v="36"/>
    <x v="36"/>
    <x v="124"/>
    <x v="180"/>
    <x v="429"/>
    <x v="179"/>
    <x v="0"/>
    <x v="179"/>
    <x v="176"/>
    <x v="151"/>
    <x v="1"/>
    <x v="65"/>
    <x v="0"/>
    <x v="65"/>
    <x v="405"/>
    <x v="721"/>
    <x v="2"/>
    <x v="0"/>
  </r>
  <r>
    <x v="3"/>
    <x v="15"/>
    <x v="443"/>
    <x v="496"/>
    <x v="264"/>
    <x v="601"/>
    <x v="1"/>
    <x v="0"/>
    <x v="75"/>
    <x v="75"/>
    <x v="299"/>
    <x v="141"/>
    <x v="507"/>
    <x v="272"/>
    <x v="0"/>
    <x v="272"/>
    <x v="376"/>
    <x v="581"/>
    <x v="2"/>
    <x v="331"/>
    <x v="0"/>
    <x v="331"/>
    <x v="259"/>
    <x v="370"/>
    <x v="1"/>
    <x v="0"/>
  </r>
  <r>
    <x v="3"/>
    <x v="29"/>
    <x v="398"/>
    <x v="495"/>
    <x v="199"/>
    <x v="628"/>
    <x v="1"/>
    <x v="0"/>
    <x v="51"/>
    <x v="51"/>
    <x v="257"/>
    <x v="73"/>
    <x v="617"/>
    <x v="208"/>
    <x v="0"/>
    <x v="208"/>
    <x v="389"/>
    <x v="631"/>
    <x v="2"/>
    <x v="177"/>
    <x v="0"/>
    <x v="177"/>
    <x v="464"/>
    <x v="707"/>
    <x v="2"/>
    <x v="0"/>
  </r>
  <r>
    <x v="3"/>
    <x v="15"/>
    <x v="895"/>
    <x v="502"/>
    <x v="959"/>
    <x v="646"/>
    <x v="1"/>
    <x v="0"/>
    <x v="46"/>
    <x v="46"/>
    <x v="200"/>
    <x v="129"/>
    <x v="570"/>
    <x v="234"/>
    <x v="0"/>
    <x v="234"/>
    <x v="202"/>
    <x v="262"/>
    <x v="1"/>
    <x v="0"/>
    <x v="0"/>
    <x v="0"/>
    <x v="500"/>
    <x v="424"/>
    <x v="0"/>
    <x v="0"/>
  </r>
  <r>
    <x v="3"/>
    <x v="29"/>
    <x v="554"/>
    <x v="497"/>
    <x v="442"/>
    <x v="660"/>
    <x v="1"/>
    <x v="0"/>
    <x v="36"/>
    <x v="36"/>
    <x v="124"/>
    <x v="180"/>
    <x v="429"/>
    <x v="65"/>
    <x v="0"/>
    <x v="65"/>
    <x v="367"/>
    <x v="721"/>
    <x v="2"/>
    <x v="134"/>
    <x v="0"/>
    <x v="134"/>
    <x v="315"/>
    <x v="424"/>
    <x v="2"/>
    <x v="0"/>
  </r>
  <r>
    <x v="3"/>
    <x v="15"/>
    <x v="786"/>
    <x v="500"/>
    <x v="831"/>
    <x v="680"/>
    <x v="1"/>
    <x v="0"/>
    <x v="56"/>
    <x v="56"/>
    <x v="0"/>
    <x v="382"/>
    <x v="0"/>
    <x v="308"/>
    <x v="0"/>
    <x v="308"/>
    <x v="38"/>
    <x v="0"/>
    <x v="1"/>
    <x v="134"/>
    <x v="0"/>
    <x v="134"/>
    <x v="151"/>
    <x v="0"/>
    <x v="1"/>
    <x v="0"/>
  </r>
  <r>
    <x v="3"/>
    <x v="15"/>
    <x v="844"/>
    <x v="501"/>
    <x v="872"/>
    <x v="681"/>
    <x v="1"/>
    <x v="0"/>
    <x v="32"/>
    <x v="32"/>
    <x v="68"/>
    <x v="245"/>
    <x v="158"/>
    <x v="27"/>
    <x v="0"/>
    <x v="27"/>
    <x v="329"/>
    <x v="721"/>
    <x v="2"/>
    <x v="65"/>
    <x v="0"/>
    <x v="65"/>
    <x v="315"/>
    <x v="424"/>
    <x v="2"/>
    <x v="0"/>
  </r>
  <r>
    <x v="3"/>
    <x v="29"/>
    <x v="1069"/>
    <x v="828"/>
    <x v="1309"/>
    <x v="688"/>
    <x v="1"/>
    <x v="0"/>
    <x v="1"/>
    <x v="1"/>
    <x v="0"/>
    <x v="201"/>
    <x v="0"/>
    <x v="12"/>
    <x v="0"/>
    <x v="12"/>
    <x v="244"/>
    <x v="0"/>
    <x v="1"/>
    <x v="14"/>
    <x v="0"/>
    <x v="14"/>
    <x v="292"/>
    <x v="0"/>
    <x v="1"/>
    <x v="1"/>
  </r>
  <r>
    <x v="3"/>
    <x v="29"/>
    <x v="541"/>
    <x v="831"/>
    <x v="424"/>
    <x v="691"/>
    <x v="1"/>
    <x v="0"/>
    <x v="46"/>
    <x v="46"/>
    <x v="124"/>
    <x v="264"/>
    <x v="198"/>
    <x v="129"/>
    <x v="0"/>
    <x v="129"/>
    <x v="271"/>
    <x v="415"/>
    <x v="2"/>
    <x v="65"/>
    <x v="0"/>
    <x v="65"/>
    <x v="405"/>
    <x v="721"/>
    <x v="2"/>
    <x v="0"/>
  </r>
  <r>
    <x v="3"/>
    <x v="15"/>
    <x v="404"/>
    <x v="871"/>
    <x v="150"/>
    <x v="714"/>
    <x v="1"/>
    <x v="0"/>
    <x v="36"/>
    <x v="36"/>
    <x v="0"/>
    <x v="321"/>
    <x v="0"/>
    <x v="190"/>
    <x v="0"/>
    <x v="190"/>
    <x v="78"/>
    <x v="0"/>
    <x v="1"/>
    <x v="110"/>
    <x v="0"/>
    <x v="110"/>
    <x v="171"/>
    <x v="0"/>
    <x v="1"/>
    <x v="0"/>
  </r>
  <r>
    <x v="3"/>
    <x v="15"/>
    <x v="482"/>
    <x v="930"/>
    <x v="314"/>
    <x v="753"/>
    <x v="1"/>
    <x v="0"/>
    <x v="132"/>
    <x v="132"/>
    <x v="440"/>
    <x v="85"/>
    <x v="514"/>
    <x v="436"/>
    <x v="0"/>
    <x v="436"/>
    <x v="458"/>
    <x v="573"/>
    <x v="2"/>
    <x v="452"/>
    <x v="0"/>
    <x v="452"/>
    <x v="419"/>
    <x v="475"/>
    <x v="2"/>
    <x v="0"/>
  </r>
  <r>
    <x v="3"/>
    <x v="29"/>
    <x v="447"/>
    <x v="942"/>
    <x v="245"/>
    <x v="762"/>
    <x v="1"/>
    <x v="0"/>
    <x v="119"/>
    <x v="119"/>
    <x v="399"/>
    <x v="180"/>
    <x v="429"/>
    <x v="419"/>
    <x v="0"/>
    <x v="419"/>
    <x v="260"/>
    <x v="410"/>
    <x v="1"/>
    <x v="416"/>
    <x v="0"/>
    <x v="416"/>
    <x v="405"/>
    <x v="481"/>
    <x v="2"/>
    <x v="0"/>
  </r>
  <r>
    <x v="3"/>
    <x v="29"/>
    <x v="325"/>
    <x v="994"/>
    <x v="128"/>
    <x v="787"/>
    <x v="1"/>
    <x v="0"/>
    <x v="46"/>
    <x v="46"/>
    <x v="85"/>
    <x v="307"/>
    <x v="90"/>
    <x v="208"/>
    <x v="0"/>
    <x v="208"/>
    <x v="102"/>
    <x v="36"/>
    <x v="1"/>
    <x v="231"/>
    <x v="0"/>
    <x v="231"/>
    <x v="113"/>
    <x v="60"/>
    <x v="1"/>
    <x v="0"/>
  </r>
  <r>
    <x v="3"/>
    <x v="29"/>
    <x v="798"/>
    <x v="1022"/>
    <x v="845"/>
    <x v="806"/>
    <x v="1"/>
    <x v="0"/>
    <x v="19"/>
    <x v="19"/>
    <x v="124"/>
    <x v="99"/>
    <x v="663"/>
    <x v="65"/>
    <x v="0"/>
    <x v="65"/>
    <x v="367"/>
    <x v="721"/>
    <x v="2"/>
    <x v="186"/>
    <x v="0"/>
    <x v="186"/>
    <x v="221"/>
    <x v="202"/>
    <x v="1"/>
    <x v="1"/>
  </r>
  <r>
    <x v="3"/>
    <x v="29"/>
    <x v="418"/>
    <x v="1055"/>
    <x v="224"/>
    <x v="823"/>
    <x v="1"/>
    <x v="0"/>
    <x v="56"/>
    <x v="56"/>
    <x v="222"/>
    <x v="180"/>
    <x v="429"/>
    <x v="295"/>
    <x v="0"/>
    <x v="295"/>
    <x v="128"/>
    <x v="165"/>
    <x v="1"/>
    <x v="140"/>
    <x v="0"/>
    <x v="140"/>
    <x v="446"/>
    <x v="714"/>
    <x v="2"/>
    <x v="0"/>
  </r>
  <r>
    <x v="3"/>
    <x v="29"/>
    <x v="1018"/>
    <x v="1082"/>
    <x v="484"/>
    <x v="837"/>
    <x v="1"/>
    <x v="0"/>
    <x v="8"/>
    <x v="8"/>
    <x v="0"/>
    <x v="223"/>
    <x v="0"/>
    <x v="0"/>
    <x v="0"/>
    <x v="0"/>
    <x v="271"/>
    <x v="779"/>
    <x v="0"/>
    <x v="20"/>
    <x v="0"/>
    <x v="20"/>
    <x v="280"/>
    <x v="0"/>
    <x v="1"/>
    <x v="1"/>
  </r>
  <r>
    <x v="3"/>
    <x v="15"/>
    <x v="915"/>
    <x v="1117"/>
    <x v="1013"/>
    <x v="864"/>
    <x v="1"/>
    <x v="0"/>
    <x v="46"/>
    <x v="46"/>
    <x v="176"/>
    <x v="180"/>
    <x v="429"/>
    <x v="150"/>
    <x v="0"/>
    <x v="150"/>
    <x v="329"/>
    <x v="572"/>
    <x v="2"/>
    <x v="302"/>
    <x v="0"/>
    <x v="302"/>
    <x v="111"/>
    <x v="130"/>
    <x v="1"/>
    <x v="0"/>
  </r>
  <r>
    <x v="3"/>
    <x v="15"/>
    <x v="918"/>
    <x v="1150"/>
    <x v="962"/>
    <x v="884"/>
    <x v="1"/>
    <x v="0"/>
    <x v="124"/>
    <x v="124"/>
    <x v="407"/>
    <x v="201"/>
    <x v="422"/>
    <x v="462"/>
    <x v="0"/>
    <x v="462"/>
    <x v="48"/>
    <x v="190"/>
    <x v="1"/>
    <x v="349"/>
    <x v="0"/>
    <x v="349"/>
    <x v="536"/>
    <x v="712"/>
    <x v="2"/>
    <x v="0"/>
  </r>
  <r>
    <x v="3"/>
    <x v="15"/>
    <x v="813"/>
    <x v="1219"/>
    <x v="839"/>
    <x v="921"/>
    <x v="0"/>
    <x v="0"/>
    <x v="0"/>
    <x v="0"/>
    <x v="0"/>
    <x v="180"/>
    <x v="687"/>
    <x v="12"/>
    <x v="0"/>
    <x v="12"/>
    <x v="244"/>
    <x v="0"/>
    <x v="1"/>
    <x v="26"/>
    <x v="0"/>
    <x v="26"/>
    <x v="266"/>
    <x v="0"/>
    <x v="1"/>
    <x v="0"/>
  </r>
  <r>
    <x v="3"/>
    <x v="15"/>
    <x v="1040"/>
    <x v="1245"/>
    <x v="1165"/>
    <x v="934"/>
    <x v="1"/>
    <x v="0"/>
    <x v="8"/>
    <x v="8"/>
    <x v="0"/>
    <x v="223"/>
    <x v="0"/>
    <x v="0"/>
    <x v="0"/>
    <x v="0"/>
    <x v="271"/>
    <x v="779"/>
    <x v="0"/>
    <x v="84"/>
    <x v="0"/>
    <x v="84"/>
    <x v="201"/>
    <x v="0"/>
    <x v="1"/>
    <x v="0"/>
  </r>
  <r>
    <x v="3"/>
    <x v="15"/>
    <x v="431"/>
    <x v="1284"/>
    <x v="195"/>
    <x v="953"/>
    <x v="1"/>
    <x v="0"/>
    <x v="56"/>
    <x v="56"/>
    <x v="257"/>
    <x v="99"/>
    <x v="586"/>
    <x v="240"/>
    <x v="0"/>
    <x v="240"/>
    <x v="337"/>
    <x v="540"/>
    <x v="2"/>
    <x v="264"/>
    <x v="0"/>
    <x v="264"/>
    <x v="335"/>
    <x v="448"/>
    <x v="2"/>
    <x v="0"/>
  </r>
  <r>
    <x v="3"/>
    <x v="2"/>
    <x v="1060"/>
    <x v="41"/>
    <x v="1286"/>
    <x v="296"/>
    <x v="1"/>
    <x v="0"/>
    <x v="36"/>
    <x v="36"/>
    <x v="150"/>
    <x v="134"/>
    <x v="586"/>
    <x v="65"/>
    <x v="0"/>
    <x v="65"/>
    <x v="401"/>
    <x v="741"/>
    <x v="2"/>
    <x v="26"/>
    <x v="0"/>
    <x v="26"/>
    <x v="448"/>
    <x v="786"/>
    <x v="2"/>
    <x v="0"/>
  </r>
  <r>
    <x v="3"/>
    <x v="2"/>
    <x v="295"/>
    <x v="33"/>
    <x v="62"/>
    <x v="333"/>
    <x v="1"/>
    <x v="0"/>
    <x v="66"/>
    <x v="66"/>
    <x v="68"/>
    <x v="382"/>
    <x v="30"/>
    <x v="227"/>
    <x v="0"/>
    <x v="227"/>
    <x v="82"/>
    <x v="19"/>
    <x v="1"/>
    <x v="189"/>
    <x v="0"/>
    <x v="189"/>
    <x v="147"/>
    <x v="65"/>
    <x v="1"/>
    <x v="0"/>
  </r>
  <r>
    <x v="3"/>
    <x v="2"/>
    <x v="614"/>
    <x v="479"/>
    <x v="547"/>
    <x v="357"/>
    <x v="0"/>
    <x v="0"/>
    <x v="0"/>
    <x v="0"/>
    <x v="0"/>
    <x v="180"/>
    <x v="687"/>
    <x v="0"/>
    <x v="0"/>
    <x v="0"/>
    <x v="271"/>
    <x v="779"/>
    <x v="0"/>
    <x v="106"/>
    <x v="0"/>
    <x v="106"/>
    <x v="175"/>
    <x v="0"/>
    <x v="1"/>
    <x v="1"/>
  </r>
  <r>
    <x v="3"/>
    <x v="2"/>
    <x v="693"/>
    <x v="36"/>
    <x v="761"/>
    <x v="400"/>
    <x v="1"/>
    <x v="0"/>
    <x v="19"/>
    <x v="19"/>
    <x v="68"/>
    <x v="180"/>
    <x v="429"/>
    <x v="65"/>
    <x v="0"/>
    <x v="65"/>
    <x v="271"/>
    <x v="415"/>
    <x v="2"/>
    <x v="134"/>
    <x v="0"/>
    <x v="134"/>
    <x v="221"/>
    <x v="126"/>
    <x v="1"/>
    <x v="0"/>
  </r>
  <r>
    <x v="3"/>
    <x v="2"/>
    <x v="700"/>
    <x v="35"/>
    <x v="726"/>
    <x v="447"/>
    <x v="1"/>
    <x v="0"/>
    <x v="36"/>
    <x v="36"/>
    <x v="0"/>
    <x v="321"/>
    <x v="0"/>
    <x v="0"/>
    <x v="0"/>
    <x v="0"/>
    <x v="271"/>
    <x v="779"/>
    <x v="0"/>
    <x v="419"/>
    <x v="0"/>
    <x v="419"/>
    <x v="17"/>
    <x v="0"/>
    <x v="1"/>
    <x v="0"/>
  </r>
  <r>
    <x v="3"/>
    <x v="2"/>
    <x v="623"/>
    <x v="34"/>
    <x v="573"/>
    <x v="509"/>
    <x v="1"/>
    <x v="0"/>
    <x v="51"/>
    <x v="51"/>
    <x v="68"/>
    <x v="339"/>
    <x v="57"/>
    <x v="179"/>
    <x v="0"/>
    <x v="179"/>
    <x v="119"/>
    <x v="36"/>
    <x v="1"/>
    <x v="187"/>
    <x v="0"/>
    <x v="187"/>
    <x v="149"/>
    <x v="66"/>
    <x v="1"/>
    <x v="0"/>
  </r>
  <r>
    <x v="3"/>
    <x v="2"/>
    <x v="1067"/>
    <x v="42"/>
    <x v="1294"/>
    <x v="560"/>
    <x v="1"/>
    <x v="0"/>
    <x v="66"/>
    <x v="66"/>
    <x v="68"/>
    <x v="382"/>
    <x v="30"/>
    <x v="179"/>
    <x v="0"/>
    <x v="179"/>
    <x v="119"/>
    <x v="36"/>
    <x v="1"/>
    <x v="134"/>
    <x v="0"/>
    <x v="134"/>
    <x v="221"/>
    <x v="126"/>
    <x v="1"/>
    <x v="0"/>
  </r>
  <r>
    <x v="3"/>
    <x v="2"/>
    <x v="894"/>
    <x v="39"/>
    <x v="1018"/>
    <x v="605"/>
    <x v="0"/>
    <x v="0"/>
    <x v="0"/>
    <x v="0"/>
    <x v="0"/>
    <x v="180"/>
    <x v="687"/>
    <x v="0"/>
    <x v="0"/>
    <x v="0"/>
    <x v="271"/>
    <x v="779"/>
    <x v="0"/>
    <x v="52"/>
    <x v="0"/>
    <x v="52"/>
    <x v="237"/>
    <x v="0"/>
    <x v="1"/>
    <x v="0"/>
  </r>
  <r>
    <x v="3"/>
    <x v="2"/>
    <x v="984"/>
    <x v="40"/>
    <x v="1123"/>
    <x v="606"/>
    <x v="1"/>
    <x v="0"/>
    <x v="46"/>
    <x v="46"/>
    <x v="0"/>
    <x v="356"/>
    <x v="0"/>
    <x v="0"/>
    <x v="0"/>
    <x v="0"/>
    <x v="271"/>
    <x v="779"/>
    <x v="0"/>
    <x v="65"/>
    <x v="0"/>
    <x v="65"/>
    <x v="221"/>
    <x v="0"/>
    <x v="1"/>
    <x v="0"/>
  </r>
  <r>
    <x v="3"/>
    <x v="2"/>
    <x v="819"/>
    <x v="38"/>
    <x v="868"/>
    <x v="634"/>
    <x v="1"/>
    <x v="0"/>
    <x v="66"/>
    <x v="66"/>
    <x v="124"/>
    <x v="356"/>
    <x v="87"/>
    <x v="218"/>
    <x v="0"/>
    <x v="218"/>
    <x v="119"/>
    <x v="84"/>
    <x v="1"/>
    <x v="134"/>
    <x v="0"/>
    <x v="134"/>
    <x v="315"/>
    <x v="424"/>
    <x v="2"/>
    <x v="0"/>
  </r>
  <r>
    <x v="3"/>
    <x v="2"/>
    <x v="820"/>
    <x v="37"/>
    <x v="859"/>
    <x v="643"/>
    <x v="1"/>
    <x v="0"/>
    <x v="83"/>
    <x v="83"/>
    <x v="318"/>
    <x v="180"/>
    <x v="429"/>
    <x v="300"/>
    <x v="0"/>
    <x v="300"/>
    <x v="367"/>
    <x v="549"/>
    <x v="2"/>
    <x v="332"/>
    <x v="0"/>
    <x v="332"/>
    <x v="315"/>
    <x v="424"/>
    <x v="2"/>
    <x v="0"/>
  </r>
  <r>
    <x v="3"/>
    <x v="2"/>
    <x v="1068"/>
    <x v="43"/>
    <x v="1299"/>
    <x v="659"/>
    <x v="1"/>
    <x v="0"/>
    <x v="75"/>
    <x v="75"/>
    <x v="384"/>
    <x v="12"/>
    <x v="663"/>
    <x v="300"/>
    <x v="0"/>
    <x v="300"/>
    <x v="487"/>
    <x v="721"/>
    <x v="2"/>
    <x v="305"/>
    <x v="0"/>
    <x v="305"/>
    <x v="533"/>
    <x v="721"/>
    <x v="2"/>
    <x v="0"/>
  </r>
  <r>
    <x v="3"/>
    <x v="2"/>
    <x v="518"/>
    <x v="824"/>
    <x v="363"/>
    <x v="682"/>
    <x v="1"/>
    <x v="0"/>
    <x v="46"/>
    <x v="46"/>
    <x v="0"/>
    <x v="356"/>
    <x v="0"/>
    <x v="218"/>
    <x v="0"/>
    <x v="218"/>
    <x v="65"/>
    <x v="0"/>
    <x v="1"/>
    <x v="134"/>
    <x v="0"/>
    <x v="134"/>
    <x v="151"/>
    <x v="0"/>
    <x v="1"/>
    <x v="0"/>
  </r>
  <r>
    <x v="3"/>
    <x v="2"/>
    <x v="904"/>
    <x v="905"/>
    <x v="1039"/>
    <x v="729"/>
    <x v="1"/>
    <x v="0"/>
    <x v="19"/>
    <x v="19"/>
    <x v="0"/>
    <x v="264"/>
    <x v="0"/>
    <x v="0"/>
    <x v="0"/>
    <x v="0"/>
    <x v="271"/>
    <x v="779"/>
    <x v="0"/>
    <x v="134"/>
    <x v="0"/>
    <x v="134"/>
    <x v="151"/>
    <x v="0"/>
    <x v="1"/>
    <x v="1"/>
  </r>
  <r>
    <x v="3"/>
    <x v="2"/>
    <x v="321"/>
    <x v="952"/>
    <x v="79"/>
    <x v="767"/>
    <x v="1"/>
    <x v="0"/>
    <x v="66"/>
    <x v="66"/>
    <x v="176"/>
    <x v="321"/>
    <x v="170"/>
    <x v="0"/>
    <x v="0"/>
    <x v="0"/>
    <x v="454"/>
    <x v="779"/>
    <x v="0"/>
    <x v="65"/>
    <x v="0"/>
    <x v="65"/>
    <x v="448"/>
    <x v="762"/>
    <x v="2"/>
    <x v="0"/>
  </r>
  <r>
    <x v="3"/>
    <x v="2"/>
    <x v="1072"/>
    <x v="975"/>
    <x v="1297"/>
    <x v="781"/>
    <x v="1"/>
    <x v="0"/>
    <x v="46"/>
    <x v="46"/>
    <x v="176"/>
    <x v="180"/>
    <x v="429"/>
    <x v="129"/>
    <x v="0"/>
    <x v="129"/>
    <x v="367"/>
    <x v="673"/>
    <x v="2"/>
    <x v="134"/>
    <x v="0"/>
    <x v="134"/>
    <x v="405"/>
    <x v="654"/>
    <x v="2"/>
    <x v="0"/>
  </r>
  <r>
    <x v="3"/>
    <x v="2"/>
    <x v="1086"/>
    <x v="1011"/>
    <x v="1322"/>
    <x v="800"/>
    <x v="1"/>
    <x v="0"/>
    <x v="75"/>
    <x v="75"/>
    <x v="318"/>
    <x v="99"/>
    <x v="564"/>
    <x v="347"/>
    <x v="0"/>
    <x v="347"/>
    <x v="176"/>
    <x v="292"/>
    <x v="1"/>
    <x v="288"/>
    <x v="0"/>
    <x v="288"/>
    <x v="430"/>
    <x v="578"/>
    <x v="2"/>
    <x v="0"/>
  </r>
  <r>
    <x v="3"/>
    <x v="2"/>
    <x v="591"/>
    <x v="1017"/>
    <x v="466"/>
    <x v="803"/>
    <x v="1"/>
    <x v="0"/>
    <x v="124"/>
    <x v="124"/>
    <x v="222"/>
    <x v="437"/>
    <x v="48"/>
    <x v="410"/>
    <x v="0"/>
    <x v="410"/>
    <x v="23"/>
    <x v="34"/>
    <x v="1"/>
    <x v="438"/>
    <x v="0"/>
    <x v="438"/>
    <x v="22"/>
    <x v="41"/>
    <x v="1"/>
    <x v="0"/>
  </r>
  <r>
    <x v="3"/>
    <x v="2"/>
    <x v="914"/>
    <x v="1049"/>
    <x v="944"/>
    <x v="818"/>
    <x v="1"/>
    <x v="0"/>
    <x v="56"/>
    <x v="56"/>
    <x v="68"/>
    <x v="356"/>
    <x v="45"/>
    <x v="129"/>
    <x v="0"/>
    <x v="129"/>
    <x v="176"/>
    <x v="84"/>
    <x v="1"/>
    <x v="186"/>
    <x v="0"/>
    <x v="186"/>
    <x v="151"/>
    <x v="67"/>
    <x v="1"/>
    <x v="0"/>
  </r>
  <r>
    <x v="3"/>
    <x v="2"/>
    <x v="330"/>
    <x v="1084"/>
    <x v="106"/>
    <x v="840"/>
    <x v="1"/>
    <x v="0"/>
    <x v="23"/>
    <x v="23"/>
    <x v="90"/>
    <x v="170"/>
    <x v="504"/>
    <x v="74"/>
    <x v="0"/>
    <x v="74"/>
    <x v="300"/>
    <x v="560"/>
    <x v="2"/>
    <x v="78"/>
    <x v="0"/>
    <x v="78"/>
    <x v="330"/>
    <x v="492"/>
    <x v="2"/>
    <x v="0"/>
  </r>
  <r>
    <x v="3"/>
    <x v="2"/>
    <x v="331"/>
    <x v="1104"/>
    <x v="16"/>
    <x v="855"/>
    <x v="1"/>
    <x v="0"/>
    <x v="66"/>
    <x v="66"/>
    <x v="176"/>
    <x v="321"/>
    <x v="170"/>
    <x v="264"/>
    <x v="0"/>
    <x v="264"/>
    <x v="119"/>
    <x v="116"/>
    <x v="1"/>
    <x v="186"/>
    <x v="0"/>
    <x v="186"/>
    <x v="315"/>
    <x v="424"/>
    <x v="2"/>
    <x v="0"/>
  </r>
  <r>
    <x v="3"/>
    <x v="2"/>
    <x v="803"/>
    <x v="1122"/>
    <x v="802"/>
    <x v="869"/>
    <x v="1"/>
    <x v="0"/>
    <x v="32"/>
    <x v="32"/>
    <x v="18"/>
    <x v="290"/>
    <x v="29"/>
    <x v="77"/>
    <x v="0"/>
    <x v="77"/>
    <x v="189"/>
    <x v="26"/>
    <x v="1"/>
    <x v="86"/>
    <x v="0"/>
    <x v="86"/>
    <x v="226"/>
    <x v="43"/>
    <x v="1"/>
    <x v="0"/>
  </r>
  <r>
    <x v="3"/>
    <x v="2"/>
    <x v="556"/>
    <x v="1140"/>
    <x v="436"/>
    <x v="879"/>
    <x v="1"/>
    <x v="0"/>
    <x v="8"/>
    <x v="8"/>
    <x v="0"/>
    <x v="223"/>
    <x v="0"/>
    <x v="19"/>
    <x v="0"/>
    <x v="19"/>
    <x v="231"/>
    <x v="0"/>
    <x v="1"/>
    <x v="20"/>
    <x v="0"/>
    <x v="20"/>
    <x v="280"/>
    <x v="0"/>
    <x v="1"/>
    <x v="0"/>
  </r>
  <r>
    <x v="3"/>
    <x v="2"/>
    <x v="674"/>
    <x v="1243"/>
    <x v="599"/>
    <x v="932"/>
    <x v="1"/>
    <x v="0"/>
    <x v="46"/>
    <x v="46"/>
    <x v="68"/>
    <x v="321"/>
    <x v="72"/>
    <x v="129"/>
    <x v="0"/>
    <x v="129"/>
    <x v="176"/>
    <x v="84"/>
    <x v="1"/>
    <x v="268"/>
    <x v="0"/>
    <x v="268"/>
    <x v="83"/>
    <x v="28"/>
    <x v="1"/>
    <x v="0"/>
  </r>
  <r>
    <x v="3"/>
    <x v="2"/>
    <x v="1045"/>
    <x v="1285"/>
    <x v="1105"/>
    <x v="954"/>
    <x v="1"/>
    <x v="0"/>
    <x v="101"/>
    <x v="101"/>
    <x v="366"/>
    <x v="178"/>
    <x v="432"/>
    <x v="375"/>
    <x v="0"/>
    <x v="375"/>
    <x v="273"/>
    <x v="416"/>
    <x v="2"/>
    <x v="366"/>
    <x v="0"/>
    <x v="366"/>
    <x v="408"/>
    <x v="501"/>
    <x v="2"/>
    <x v="0"/>
  </r>
  <r>
    <x v="3"/>
    <x v="3"/>
    <x v="678"/>
    <x v="48"/>
    <x v="744"/>
    <x v="226"/>
    <x v="1"/>
    <x v="0"/>
    <x v="75"/>
    <x v="75"/>
    <x v="304"/>
    <x v="135"/>
    <x v="519"/>
    <x v="318"/>
    <x v="0"/>
    <x v="318"/>
    <x v="262"/>
    <x v="405"/>
    <x v="1"/>
    <x v="274"/>
    <x v="0"/>
    <x v="274"/>
    <x v="427"/>
    <x v="573"/>
    <x v="2"/>
    <x v="0"/>
  </r>
  <r>
    <x v="3"/>
    <x v="3"/>
    <x v="289"/>
    <x v="44"/>
    <x v="106"/>
    <x v="227"/>
    <x v="1"/>
    <x v="0"/>
    <x v="13"/>
    <x v="13"/>
    <x v="191"/>
    <x v="51"/>
    <x v="686"/>
    <x v="51"/>
    <x v="0"/>
    <x v="51"/>
    <x v="439"/>
    <x v="766"/>
    <x v="2"/>
    <x v="97"/>
    <x v="0"/>
    <x v="97"/>
    <x v="443"/>
    <x v="739"/>
    <x v="2"/>
    <x v="0"/>
  </r>
  <r>
    <x v="3"/>
    <x v="3"/>
    <x v="1061"/>
    <x v="50"/>
    <x v="1281"/>
    <x v="316"/>
    <x v="0"/>
    <x v="0"/>
    <x v="0"/>
    <x v="0"/>
    <x v="0"/>
    <x v="180"/>
    <x v="687"/>
    <x v="0"/>
    <x v="0"/>
    <x v="0"/>
    <x v="271"/>
    <x v="779"/>
    <x v="0"/>
    <x v="199"/>
    <x v="0"/>
    <x v="199"/>
    <x v="96"/>
    <x v="0"/>
    <x v="1"/>
    <x v="0"/>
  </r>
  <r>
    <x v="3"/>
    <x v="3"/>
    <x v="467"/>
    <x v="45"/>
    <x v="270"/>
    <x v="380"/>
    <x v="1"/>
    <x v="0"/>
    <x v="59"/>
    <x v="59"/>
    <x v="174"/>
    <x v="286"/>
    <x v="217"/>
    <x v="210"/>
    <x v="0"/>
    <x v="210"/>
    <x v="187"/>
    <x v="217"/>
    <x v="1"/>
    <x v="192"/>
    <x v="0"/>
    <x v="192"/>
    <x v="295"/>
    <x v="383"/>
    <x v="1"/>
    <x v="0"/>
  </r>
  <r>
    <x v="3"/>
    <x v="3"/>
    <x v="1063"/>
    <x v="51"/>
    <x v="1287"/>
    <x v="385"/>
    <x v="1"/>
    <x v="0"/>
    <x v="19"/>
    <x v="19"/>
    <x v="31"/>
    <x v="223"/>
    <x v="125"/>
    <x v="27"/>
    <x v="0"/>
    <x v="27"/>
    <x v="271"/>
    <x v="415"/>
    <x v="2"/>
    <x v="0"/>
    <x v="0"/>
    <x v="0"/>
    <x v="369"/>
    <x v="424"/>
    <x v="0"/>
    <x v="0"/>
  </r>
  <r>
    <x v="3"/>
    <x v="3"/>
    <x v="695"/>
    <x v="49"/>
    <x v="762"/>
    <x v="410"/>
    <x v="1"/>
    <x v="0"/>
    <x v="12"/>
    <x v="12"/>
    <x v="100"/>
    <x v="111"/>
    <x v="669"/>
    <x v="48"/>
    <x v="0"/>
    <x v="48"/>
    <x v="351"/>
    <x v="721"/>
    <x v="2"/>
    <x v="41"/>
    <x v="0"/>
    <x v="41"/>
    <x v="390"/>
    <x v="731"/>
    <x v="2"/>
    <x v="0"/>
  </r>
  <r>
    <x v="3"/>
    <x v="3"/>
    <x v="1096"/>
    <x v="52"/>
    <x v="1340"/>
    <x v="446"/>
    <x v="1"/>
    <x v="0"/>
    <x v="59"/>
    <x v="59"/>
    <x v="244"/>
    <x v="151"/>
    <x v="505"/>
    <x v="228"/>
    <x v="0"/>
    <x v="228"/>
    <x v="312"/>
    <x v="491"/>
    <x v="2"/>
    <x v="252"/>
    <x v="0"/>
    <x v="252"/>
    <x v="319"/>
    <x v="428"/>
    <x v="2"/>
    <x v="0"/>
  </r>
  <r>
    <x v="3"/>
    <x v="3"/>
    <x v="553"/>
    <x v="46"/>
    <x v="439"/>
    <x v="486"/>
    <x v="0"/>
    <x v="0"/>
    <x v="0"/>
    <x v="0"/>
    <x v="0"/>
    <x v="180"/>
    <x v="687"/>
    <x v="0"/>
    <x v="0"/>
    <x v="0"/>
    <x v="271"/>
    <x v="779"/>
    <x v="0"/>
    <x v="158"/>
    <x v="0"/>
    <x v="158"/>
    <x v="127"/>
    <x v="0"/>
    <x v="1"/>
    <x v="0"/>
  </r>
  <r>
    <x v="3"/>
    <x v="3"/>
    <x v="708"/>
    <x v="480"/>
    <x v="789"/>
    <x v="505"/>
    <x v="1"/>
    <x v="0"/>
    <x v="68"/>
    <x v="68"/>
    <x v="297"/>
    <x v="97"/>
    <x v="573"/>
    <x v="261"/>
    <x v="0"/>
    <x v="261"/>
    <x v="394"/>
    <x v="602"/>
    <x v="2"/>
    <x v="299"/>
    <x v="0"/>
    <x v="299"/>
    <x v="367"/>
    <x v="482"/>
    <x v="2"/>
    <x v="0"/>
  </r>
  <r>
    <x v="3"/>
    <x v="3"/>
    <x v="626"/>
    <x v="47"/>
    <x v="589"/>
    <x v="550"/>
    <x v="1"/>
    <x v="0"/>
    <x v="27"/>
    <x v="27"/>
    <x v="100"/>
    <x v="180"/>
    <x v="429"/>
    <x v="99"/>
    <x v="0"/>
    <x v="99"/>
    <x v="270"/>
    <x v="409"/>
    <x v="1"/>
    <x v="95"/>
    <x v="0"/>
    <x v="95"/>
    <x v="327"/>
    <x v="476"/>
    <x v="2"/>
    <x v="0"/>
  </r>
  <r>
    <x v="3"/>
    <x v="3"/>
    <x v="446"/>
    <x v="847"/>
    <x v="266"/>
    <x v="702"/>
    <x v="1"/>
    <x v="0"/>
    <x v="5"/>
    <x v="5"/>
    <x v="0"/>
    <x v="209"/>
    <x v="0"/>
    <x v="18"/>
    <x v="0"/>
    <x v="18"/>
    <x v="234"/>
    <x v="0"/>
    <x v="1"/>
    <x v="40"/>
    <x v="0"/>
    <x v="40"/>
    <x v="252"/>
    <x v="0"/>
    <x v="1"/>
    <x v="0"/>
  </r>
  <r>
    <x v="3"/>
    <x v="3"/>
    <x v="788"/>
    <x v="877"/>
    <x v="854"/>
    <x v="718"/>
    <x v="1"/>
    <x v="0"/>
    <x v="38"/>
    <x v="38"/>
    <x v="68"/>
    <x v="273"/>
    <x v="109"/>
    <x v="122"/>
    <x v="0"/>
    <x v="122"/>
    <x v="188"/>
    <x v="97"/>
    <x v="1"/>
    <x v="93"/>
    <x v="0"/>
    <x v="93"/>
    <x v="280"/>
    <x v="230"/>
    <x v="1"/>
    <x v="0"/>
  </r>
  <r>
    <x v="3"/>
    <x v="3"/>
    <x v="1085"/>
    <x v="884"/>
    <x v="1323"/>
    <x v="723"/>
    <x v="1"/>
    <x v="0"/>
    <x v="53"/>
    <x v="53"/>
    <x v="175"/>
    <x v="250"/>
    <x v="280"/>
    <x v="220"/>
    <x v="0"/>
    <x v="220"/>
    <x v="171"/>
    <x v="184"/>
    <x v="1"/>
    <x v="225"/>
    <x v="0"/>
    <x v="225"/>
    <x v="232"/>
    <x v="263"/>
    <x v="1"/>
    <x v="0"/>
  </r>
  <r>
    <x v="3"/>
    <x v="3"/>
    <x v="728"/>
    <x v="910"/>
    <x v="638"/>
    <x v="739"/>
    <x v="1"/>
    <x v="0"/>
    <x v="91"/>
    <x v="91"/>
    <x v="285"/>
    <x v="341"/>
    <x v="221"/>
    <x v="342"/>
    <x v="0"/>
    <x v="342"/>
    <x v="118"/>
    <x v="186"/>
    <x v="1"/>
    <x v="284"/>
    <x v="0"/>
    <x v="284"/>
    <x v="347"/>
    <x v="461"/>
    <x v="2"/>
    <x v="0"/>
  </r>
  <r>
    <x v="3"/>
    <x v="3"/>
    <x v="795"/>
    <x v="949"/>
    <x v="807"/>
    <x v="766"/>
    <x v="1"/>
    <x v="0"/>
    <x v="27"/>
    <x v="27"/>
    <x v="0"/>
    <x v="294"/>
    <x v="0"/>
    <x v="27"/>
    <x v="0"/>
    <x v="27"/>
    <x v="219"/>
    <x v="0"/>
    <x v="1"/>
    <x v="134"/>
    <x v="0"/>
    <x v="134"/>
    <x v="151"/>
    <x v="0"/>
    <x v="1"/>
    <x v="0"/>
  </r>
  <r>
    <x v="3"/>
    <x v="3"/>
    <x v="800"/>
    <x v="1031"/>
    <x v="814"/>
    <x v="811"/>
    <x v="1"/>
    <x v="0"/>
    <x v="4"/>
    <x v="4"/>
    <x v="70"/>
    <x v="120"/>
    <x v="682"/>
    <x v="18"/>
    <x v="0"/>
    <x v="18"/>
    <x v="343"/>
    <x v="750"/>
    <x v="2"/>
    <x v="38"/>
    <x v="0"/>
    <x v="38"/>
    <x v="358"/>
    <x v="673"/>
    <x v="2"/>
    <x v="0"/>
  </r>
  <r>
    <x v="3"/>
    <x v="3"/>
    <x v="1104"/>
    <x v="1038"/>
    <x v="1348"/>
    <x v="813"/>
    <x v="1"/>
    <x v="0"/>
    <x v="96"/>
    <x v="96"/>
    <x v="335"/>
    <x v="278"/>
    <x v="352"/>
    <x v="346"/>
    <x v="0"/>
    <x v="346"/>
    <x v="275"/>
    <x v="418"/>
    <x v="2"/>
    <x v="415"/>
    <x v="0"/>
    <x v="415"/>
    <x v="75"/>
    <x v="180"/>
    <x v="1"/>
    <x v="0"/>
  </r>
  <r>
    <x v="3"/>
    <x v="3"/>
    <x v="669"/>
    <x v="1050"/>
    <x v="616"/>
    <x v="820"/>
    <x v="1"/>
    <x v="0"/>
    <x v="38"/>
    <x v="38"/>
    <x v="31"/>
    <x v="300"/>
    <x v="40"/>
    <x v="65"/>
    <x v="0"/>
    <x v="65"/>
    <x v="219"/>
    <x v="84"/>
    <x v="1"/>
    <x v="85"/>
    <x v="0"/>
    <x v="85"/>
    <x v="244"/>
    <x v="89"/>
    <x v="1"/>
    <x v="0"/>
  </r>
  <r>
    <x v="3"/>
    <x v="3"/>
    <x v="643"/>
    <x v="1077"/>
    <x v="531"/>
    <x v="835"/>
    <x v="1"/>
    <x v="0"/>
    <x v="27"/>
    <x v="27"/>
    <x v="31"/>
    <x v="264"/>
    <x v="72"/>
    <x v="65"/>
    <x v="0"/>
    <x v="65"/>
    <x v="219"/>
    <x v="84"/>
    <x v="1"/>
    <x v="100"/>
    <x v="0"/>
    <x v="100"/>
    <x v="221"/>
    <x v="67"/>
    <x v="1"/>
    <x v="0"/>
  </r>
  <r>
    <x v="3"/>
    <x v="3"/>
    <x v="1020"/>
    <x v="1085"/>
    <x v="1138"/>
    <x v="842"/>
    <x v="1"/>
    <x v="0"/>
    <x v="42"/>
    <x v="42"/>
    <x v="21"/>
    <x v="325"/>
    <x v="21"/>
    <x v="162"/>
    <x v="0"/>
    <x v="162"/>
    <x v="107"/>
    <x v="7"/>
    <x v="1"/>
    <x v="78"/>
    <x v="0"/>
    <x v="78"/>
    <x v="238"/>
    <x v="60"/>
    <x v="1"/>
    <x v="0"/>
  </r>
  <r>
    <x v="3"/>
    <x v="3"/>
    <x v="525"/>
    <x v="1089"/>
    <x v="397"/>
    <x v="843"/>
    <x v="1"/>
    <x v="0"/>
    <x v="22"/>
    <x v="22"/>
    <x v="0"/>
    <x v="277"/>
    <x v="0"/>
    <x v="150"/>
    <x v="0"/>
    <x v="150"/>
    <x v="102"/>
    <x v="0"/>
    <x v="1"/>
    <x v="140"/>
    <x v="0"/>
    <x v="140"/>
    <x v="143"/>
    <x v="0"/>
    <x v="1"/>
    <x v="0"/>
  </r>
  <r>
    <x v="3"/>
    <x v="3"/>
    <x v="596"/>
    <x v="1103"/>
    <x v="501"/>
    <x v="854"/>
    <x v="1"/>
    <x v="0"/>
    <x v="46"/>
    <x v="46"/>
    <x v="261"/>
    <x v="65"/>
    <x v="648"/>
    <x v="80"/>
    <x v="0"/>
    <x v="80"/>
    <x v="463"/>
    <x v="765"/>
    <x v="2"/>
    <x v="186"/>
    <x v="0"/>
    <x v="186"/>
    <x v="457"/>
    <x v="693"/>
    <x v="2"/>
    <x v="0"/>
  </r>
  <r>
    <x v="3"/>
    <x v="3"/>
    <x v="422"/>
    <x v="1105"/>
    <x v="138"/>
    <x v="855"/>
    <x v="1"/>
    <x v="0"/>
    <x v="113"/>
    <x v="113"/>
    <x v="381"/>
    <x v="240"/>
    <x v="394"/>
    <x v="405"/>
    <x v="0"/>
    <x v="405"/>
    <x v="211"/>
    <x v="368"/>
    <x v="1"/>
    <x v="307"/>
    <x v="0"/>
    <x v="307"/>
    <x v="532"/>
    <x v="720"/>
    <x v="2"/>
    <x v="0"/>
  </r>
  <r>
    <x v="3"/>
    <x v="3"/>
    <x v="749"/>
    <x v="1163"/>
    <x v="645"/>
    <x v="891"/>
    <x v="0"/>
    <x v="0"/>
    <x v="0"/>
    <x v="0"/>
    <x v="82"/>
    <x v="89"/>
    <x v="687"/>
    <x v="0"/>
    <x v="0"/>
    <x v="0"/>
    <x v="386"/>
    <x v="779"/>
    <x v="0"/>
    <x v="55"/>
    <x v="0"/>
    <x v="55"/>
    <x v="354"/>
    <x v="619"/>
    <x v="2"/>
    <x v="0"/>
  </r>
  <r>
    <x v="3"/>
    <x v="3"/>
    <x v="1073"/>
    <x v="1173"/>
    <x v="1288"/>
    <x v="898"/>
    <x v="1"/>
    <x v="0"/>
    <x v="27"/>
    <x v="27"/>
    <x v="0"/>
    <x v="294"/>
    <x v="0"/>
    <x v="0"/>
    <x v="0"/>
    <x v="0"/>
    <x v="271"/>
    <x v="779"/>
    <x v="0"/>
    <x v="231"/>
    <x v="0"/>
    <x v="231"/>
    <x v="83"/>
    <x v="0"/>
    <x v="1"/>
    <x v="1"/>
  </r>
  <r>
    <x v="3"/>
    <x v="3"/>
    <x v="753"/>
    <x v="1197"/>
    <x v="635"/>
    <x v="913"/>
    <x v="1"/>
    <x v="0"/>
    <x v="66"/>
    <x v="66"/>
    <x v="241"/>
    <x v="233"/>
    <x v="358"/>
    <x v="279"/>
    <x v="0"/>
    <x v="279"/>
    <x v="174"/>
    <x v="248"/>
    <x v="1"/>
    <x v="102"/>
    <x v="0"/>
    <x v="102"/>
    <x v="481"/>
    <x v="760"/>
    <x v="2"/>
    <x v="0"/>
  </r>
  <r>
    <x v="3"/>
    <x v="3"/>
    <x v="763"/>
    <x v="1271"/>
    <x v="651"/>
    <x v="947"/>
    <x v="1"/>
    <x v="0"/>
    <x v="105"/>
    <x v="105"/>
    <x v="370"/>
    <x v="178"/>
    <x v="431"/>
    <x v="394"/>
    <x v="0"/>
    <x v="394"/>
    <x v="212"/>
    <x v="363"/>
    <x v="1"/>
    <x v="373"/>
    <x v="0"/>
    <x v="373"/>
    <x v="426"/>
    <x v="528"/>
    <x v="2"/>
    <x v="0"/>
  </r>
  <r>
    <x v="3"/>
    <x v="3"/>
    <x v="430"/>
    <x v="1280"/>
    <x v="196"/>
    <x v="951"/>
    <x v="1"/>
    <x v="0"/>
    <x v="8"/>
    <x v="8"/>
    <x v="31"/>
    <x v="180"/>
    <x v="429"/>
    <x v="19"/>
    <x v="0"/>
    <x v="19"/>
    <x v="289"/>
    <x v="631"/>
    <x v="2"/>
    <x v="26"/>
    <x v="0"/>
    <x v="26"/>
    <x v="315"/>
    <x v="424"/>
    <x v="2"/>
    <x v="0"/>
  </r>
  <r>
    <x v="3"/>
    <x v="24"/>
    <x v="283"/>
    <x v="226"/>
    <x v="824"/>
    <x v="24"/>
    <x v="0"/>
    <x v="0"/>
    <x v="0"/>
    <x v="0"/>
    <x v="0"/>
    <x v="180"/>
    <x v="687"/>
    <x v="0"/>
    <x v="0"/>
    <x v="0"/>
    <x v="271"/>
    <x v="779"/>
    <x v="0"/>
    <x v="0"/>
    <x v="0"/>
    <x v="0"/>
    <x v="315"/>
    <x v="424"/>
    <x v="0"/>
    <x v="0"/>
  </r>
  <r>
    <x v="3"/>
    <x v="24"/>
    <x v="1160"/>
    <x v="231"/>
    <x v="1076"/>
    <x v="64"/>
    <x v="1"/>
    <x v="0"/>
    <x v="77"/>
    <x v="77"/>
    <x v="278"/>
    <x v="245"/>
    <x v="358"/>
    <x v="275"/>
    <x v="0"/>
    <x v="275"/>
    <x v="299"/>
    <x v="457"/>
    <x v="2"/>
    <x v="221"/>
    <x v="0"/>
    <x v="221"/>
    <x v="439"/>
    <x v="645"/>
    <x v="2"/>
    <x v="0"/>
  </r>
  <r>
    <x v="3"/>
    <x v="24"/>
    <x v="244"/>
    <x v="224"/>
    <x v="549"/>
    <x v="66"/>
    <x v="1"/>
    <x v="0"/>
    <x v="42"/>
    <x v="42"/>
    <x v="185"/>
    <x v="118"/>
    <x v="592"/>
    <x v="161"/>
    <x v="0"/>
    <x v="161"/>
    <x v="327"/>
    <x v="557"/>
    <x v="2"/>
    <x v="76"/>
    <x v="0"/>
    <x v="76"/>
    <x v="449"/>
    <x v="755"/>
    <x v="2"/>
    <x v="0"/>
  </r>
  <r>
    <x v="3"/>
    <x v="24"/>
    <x v="237"/>
    <x v="223"/>
    <x v="461"/>
    <x v="69"/>
    <x v="1"/>
    <x v="0"/>
    <x v="101"/>
    <x v="101"/>
    <x v="312"/>
    <x v="361"/>
    <x v="206"/>
    <x v="366"/>
    <x v="0"/>
    <x v="366"/>
    <x v="105"/>
    <x v="194"/>
    <x v="1"/>
    <x v="304"/>
    <x v="0"/>
    <x v="304"/>
    <x v="393"/>
    <x v="523"/>
    <x v="2"/>
    <x v="0"/>
  </r>
  <r>
    <x v="3"/>
    <x v="24"/>
    <x v="265"/>
    <x v="225"/>
    <x v="648"/>
    <x v="76"/>
    <x v="1"/>
    <x v="0"/>
    <x v="66"/>
    <x v="66"/>
    <x v="91"/>
    <x v="376"/>
    <x v="49"/>
    <x v="266"/>
    <x v="0"/>
    <x v="266"/>
    <x v="72"/>
    <x v="23"/>
    <x v="1"/>
    <x v="248"/>
    <x v="0"/>
    <x v="248"/>
    <x v="103"/>
    <x v="59"/>
    <x v="1"/>
    <x v="0"/>
  </r>
  <r>
    <x v="3"/>
    <x v="24"/>
    <x v="1166"/>
    <x v="233"/>
    <x v="1208"/>
    <x v="84"/>
    <x v="1"/>
    <x v="0"/>
    <x v="53"/>
    <x v="53"/>
    <x v="138"/>
    <x v="293"/>
    <x v="174"/>
    <x v="0"/>
    <x v="0"/>
    <x v="0"/>
    <x v="434"/>
    <x v="779"/>
    <x v="0"/>
    <x v="155"/>
    <x v="0"/>
    <x v="155"/>
    <x v="305"/>
    <x v="399"/>
    <x v="1"/>
    <x v="0"/>
  </r>
  <r>
    <x v="3"/>
    <x v="24"/>
    <x v="1193"/>
    <x v="230"/>
    <x v="1071"/>
    <x v="201"/>
    <x v="1"/>
    <x v="0"/>
    <x v="136"/>
    <x v="136"/>
    <x v="439"/>
    <x v="248"/>
    <x v="403"/>
    <x v="437"/>
    <x v="0"/>
    <x v="437"/>
    <x v="447"/>
    <x v="552"/>
    <x v="2"/>
    <x v="432"/>
    <x v="0"/>
    <x v="432"/>
    <x v="512"/>
    <x v="571"/>
    <x v="2"/>
    <x v="0"/>
  </r>
  <r>
    <x v="3"/>
    <x v="24"/>
    <x v="365"/>
    <x v="220"/>
    <x v="223"/>
    <x v="252"/>
    <x v="1"/>
    <x v="0"/>
    <x v="42"/>
    <x v="42"/>
    <x v="68"/>
    <x v="294"/>
    <x v="87"/>
    <x v="101"/>
    <x v="0"/>
    <x v="101"/>
    <x v="215"/>
    <x v="145"/>
    <x v="1"/>
    <x v="26"/>
    <x v="0"/>
    <x v="26"/>
    <x v="369"/>
    <x v="721"/>
    <x v="2"/>
    <x v="0"/>
  </r>
  <r>
    <x v="3"/>
    <x v="24"/>
    <x v="369"/>
    <x v="219"/>
    <x v="183"/>
    <x v="294"/>
    <x v="1"/>
    <x v="0"/>
    <x v="108"/>
    <x v="108"/>
    <x v="348"/>
    <x v="337"/>
    <x v="276"/>
    <x v="378"/>
    <x v="0"/>
    <x v="378"/>
    <x v="147"/>
    <x v="280"/>
    <x v="1"/>
    <x v="337"/>
    <x v="0"/>
    <x v="337"/>
    <x v="425"/>
    <x v="545"/>
    <x v="2"/>
    <x v="0"/>
  </r>
  <r>
    <x v="3"/>
    <x v="24"/>
    <x v="869"/>
    <x v="229"/>
    <x v="1044"/>
    <x v="297"/>
    <x v="1"/>
    <x v="0"/>
    <x v="53"/>
    <x v="53"/>
    <x v="182"/>
    <x v="236"/>
    <x v="321"/>
    <x v="187"/>
    <x v="0"/>
    <x v="187"/>
    <x v="262"/>
    <x v="392"/>
    <x v="1"/>
    <x v="173"/>
    <x v="0"/>
    <x v="173"/>
    <x v="365"/>
    <x v="543"/>
    <x v="2"/>
    <x v="0"/>
  </r>
  <r>
    <x v="3"/>
    <x v="24"/>
    <x v="827"/>
    <x v="228"/>
    <x v="873"/>
    <x v="299"/>
    <x v="1"/>
    <x v="0"/>
    <x v="124"/>
    <x v="124"/>
    <x v="412"/>
    <x v="160"/>
    <x v="451"/>
    <x v="430"/>
    <x v="0"/>
    <x v="430"/>
    <x v="294"/>
    <x v="424"/>
    <x v="2"/>
    <x v="421"/>
    <x v="0"/>
    <x v="421"/>
    <x v="459"/>
    <x v="540"/>
    <x v="2"/>
    <x v="0"/>
  </r>
  <r>
    <x v="3"/>
    <x v="24"/>
    <x v="372"/>
    <x v="218"/>
    <x v="131"/>
    <x v="308"/>
    <x v="1"/>
    <x v="0"/>
    <x v="48"/>
    <x v="48"/>
    <x v="124"/>
    <x v="282"/>
    <x v="177"/>
    <x v="129"/>
    <x v="0"/>
    <x v="129"/>
    <x v="271"/>
    <x v="415"/>
    <x v="2"/>
    <x v="122"/>
    <x v="0"/>
    <x v="122"/>
    <x v="330"/>
    <x v="471"/>
    <x v="2"/>
    <x v="0"/>
  </r>
  <r>
    <x v="3"/>
    <x v="24"/>
    <x v="772"/>
    <x v="227"/>
    <x v="830"/>
    <x v="317"/>
    <x v="1"/>
    <x v="0"/>
    <x v="23"/>
    <x v="23"/>
    <x v="0"/>
    <x v="282"/>
    <x v="0"/>
    <x v="48"/>
    <x v="0"/>
    <x v="48"/>
    <x v="198"/>
    <x v="0"/>
    <x v="1"/>
    <x v="33"/>
    <x v="0"/>
    <x v="33"/>
    <x v="260"/>
    <x v="0"/>
    <x v="1"/>
    <x v="0"/>
  </r>
  <r>
    <x v="3"/>
    <x v="24"/>
    <x v="294"/>
    <x v="217"/>
    <x v="110"/>
    <x v="326"/>
    <x v="0"/>
    <x v="0"/>
    <x v="0"/>
    <x v="0"/>
    <x v="0"/>
    <x v="180"/>
    <x v="687"/>
    <x v="0"/>
    <x v="0"/>
    <x v="0"/>
    <x v="271"/>
    <x v="779"/>
    <x v="0"/>
    <x v="24"/>
    <x v="0"/>
    <x v="24"/>
    <x v="271"/>
    <x v="0"/>
    <x v="1"/>
    <x v="0"/>
  </r>
  <r>
    <x v="3"/>
    <x v="24"/>
    <x v="939"/>
    <x v="232"/>
    <x v="1148"/>
    <x v="330"/>
    <x v="1"/>
    <x v="0"/>
    <x v="120"/>
    <x v="120"/>
    <x v="404"/>
    <x v="131"/>
    <x v="480"/>
    <x v="364"/>
    <x v="0"/>
    <x v="364"/>
    <x v="481"/>
    <x v="682"/>
    <x v="2"/>
    <x v="501"/>
    <x v="0"/>
    <x v="501"/>
    <x v="10"/>
    <x v="112"/>
    <x v="1"/>
    <x v="0"/>
  </r>
  <r>
    <x v="3"/>
    <x v="24"/>
    <x v="538"/>
    <x v="222"/>
    <x v="411"/>
    <x v="406"/>
    <x v="1"/>
    <x v="0"/>
    <x v="23"/>
    <x v="23"/>
    <x v="40"/>
    <x v="236"/>
    <x v="125"/>
    <x v="56"/>
    <x v="0"/>
    <x v="56"/>
    <x v="244"/>
    <x v="172"/>
    <x v="1"/>
    <x v="26"/>
    <x v="0"/>
    <x v="26"/>
    <x v="330"/>
    <x v="567"/>
    <x v="2"/>
    <x v="0"/>
  </r>
  <r>
    <x v="3"/>
    <x v="24"/>
    <x v="470"/>
    <x v="221"/>
    <x v="293"/>
    <x v="445"/>
    <x v="1"/>
    <x v="0"/>
    <x v="124"/>
    <x v="124"/>
    <x v="374"/>
    <x v="382"/>
    <x v="242"/>
    <x v="413"/>
    <x v="0"/>
    <x v="413"/>
    <x v="119"/>
    <x v="268"/>
    <x v="1"/>
    <x v="427"/>
    <x v="0"/>
    <x v="427"/>
    <x v="107"/>
    <x v="273"/>
    <x v="1"/>
    <x v="0"/>
  </r>
  <r>
    <x v="3"/>
    <x v="24"/>
    <x v="969"/>
    <x v="489"/>
    <x v="1160"/>
    <x v="524"/>
    <x v="1"/>
    <x v="0"/>
    <x v="131"/>
    <x v="131"/>
    <x v="426"/>
    <x v="208"/>
    <x v="415"/>
    <x v="426"/>
    <x v="0"/>
    <x v="426"/>
    <x v="453"/>
    <x v="577"/>
    <x v="2"/>
    <x v="447"/>
    <x v="0"/>
    <x v="447"/>
    <x v="341"/>
    <x v="431"/>
    <x v="2"/>
    <x v="0"/>
  </r>
  <r>
    <x v="3"/>
    <x v="24"/>
    <x v="571"/>
    <x v="487"/>
    <x v="492"/>
    <x v="527"/>
    <x v="1"/>
    <x v="0"/>
    <x v="32"/>
    <x v="32"/>
    <x v="49"/>
    <x v="264"/>
    <x v="97"/>
    <x v="28"/>
    <x v="0"/>
    <x v="28"/>
    <x v="303"/>
    <x v="669"/>
    <x v="2"/>
    <x v="26"/>
    <x v="0"/>
    <x v="26"/>
    <x v="346"/>
    <x v="654"/>
    <x v="2"/>
    <x v="0"/>
  </r>
  <r>
    <x v="3"/>
    <x v="24"/>
    <x v="308"/>
    <x v="216"/>
    <x v="3"/>
    <x v="565"/>
    <x v="0"/>
    <x v="0"/>
    <x v="0"/>
    <x v="0"/>
    <x v="0"/>
    <x v="180"/>
    <x v="687"/>
    <x v="0"/>
    <x v="0"/>
    <x v="0"/>
    <x v="271"/>
    <x v="779"/>
    <x v="0"/>
    <x v="26"/>
    <x v="0"/>
    <x v="26"/>
    <x v="266"/>
    <x v="0"/>
    <x v="1"/>
    <x v="1"/>
  </r>
  <r>
    <x v="3"/>
    <x v="24"/>
    <x v="575"/>
    <x v="486"/>
    <x v="471"/>
    <x v="569"/>
    <x v="1"/>
    <x v="0"/>
    <x v="27"/>
    <x v="27"/>
    <x v="74"/>
    <x v="211"/>
    <x v="250"/>
    <x v="84"/>
    <x v="0"/>
    <x v="84"/>
    <x v="252"/>
    <x v="275"/>
    <x v="1"/>
    <x v="84"/>
    <x v="0"/>
    <x v="84"/>
    <x v="302"/>
    <x v="353"/>
    <x v="1"/>
    <x v="0"/>
  </r>
  <r>
    <x v="3"/>
    <x v="24"/>
    <x v="540"/>
    <x v="485"/>
    <x v="413"/>
    <x v="586"/>
    <x v="1"/>
    <x v="0"/>
    <x v="40"/>
    <x v="40"/>
    <x v="68"/>
    <x v="282"/>
    <x v="100"/>
    <x v="48"/>
    <x v="0"/>
    <x v="48"/>
    <x v="305"/>
    <x v="631"/>
    <x v="2"/>
    <x v="84"/>
    <x v="0"/>
    <x v="84"/>
    <x v="292"/>
    <x v="285"/>
    <x v="1"/>
    <x v="0"/>
  </r>
  <r>
    <x v="3"/>
    <x v="24"/>
    <x v="664"/>
    <x v="488"/>
    <x v="608"/>
    <x v="593"/>
    <x v="1"/>
    <x v="0"/>
    <x v="27"/>
    <x v="27"/>
    <x v="0"/>
    <x v="294"/>
    <x v="0"/>
    <x v="65"/>
    <x v="0"/>
    <x v="65"/>
    <x v="176"/>
    <x v="0"/>
    <x v="1"/>
    <x v="51"/>
    <x v="0"/>
    <x v="51"/>
    <x v="238"/>
    <x v="0"/>
    <x v="1"/>
    <x v="0"/>
  </r>
  <r>
    <x v="3"/>
    <x v="24"/>
    <x v="481"/>
    <x v="914"/>
    <x v="328"/>
    <x v="743"/>
    <x v="1"/>
    <x v="0"/>
    <x v="23"/>
    <x v="23"/>
    <x v="31"/>
    <x v="245"/>
    <x v="87"/>
    <x v="48"/>
    <x v="0"/>
    <x v="48"/>
    <x v="244"/>
    <x v="151"/>
    <x v="1"/>
    <x v="26"/>
    <x v="0"/>
    <x v="26"/>
    <x v="315"/>
    <x v="424"/>
    <x v="2"/>
    <x v="0"/>
  </r>
  <r>
    <x v="3"/>
    <x v="24"/>
    <x v="793"/>
    <x v="926"/>
    <x v="797"/>
    <x v="751"/>
    <x v="1"/>
    <x v="0"/>
    <x v="32"/>
    <x v="32"/>
    <x v="85"/>
    <x v="223"/>
    <x v="232"/>
    <x v="56"/>
    <x v="0"/>
    <x v="56"/>
    <x v="319"/>
    <x v="663"/>
    <x v="2"/>
    <x v="69"/>
    <x v="0"/>
    <x v="69"/>
    <x v="339"/>
    <x v="544"/>
    <x v="2"/>
    <x v="0"/>
  </r>
  <r>
    <x v="3"/>
    <x v="24"/>
    <x v="908"/>
    <x v="957"/>
    <x v="999"/>
    <x v="770"/>
    <x v="1"/>
    <x v="0"/>
    <x v="61"/>
    <x v="61"/>
    <x v="124"/>
    <x v="339"/>
    <x v="100"/>
    <x v="37"/>
    <x v="0"/>
    <x v="37"/>
    <x v="396"/>
    <x v="757"/>
    <x v="2"/>
    <x v="234"/>
    <x v="0"/>
    <x v="234"/>
    <x v="146"/>
    <x v="122"/>
    <x v="1"/>
    <x v="0"/>
  </r>
  <r>
    <x v="3"/>
    <x v="24"/>
    <x v="738"/>
    <x v="1006"/>
    <x v="700"/>
    <x v="797"/>
    <x v="1"/>
    <x v="0"/>
    <x v="19"/>
    <x v="19"/>
    <x v="40"/>
    <x v="209"/>
    <x v="181"/>
    <x v="0"/>
    <x v="0"/>
    <x v="0"/>
    <x v="339"/>
    <x v="779"/>
    <x v="0"/>
    <x v="0"/>
    <x v="0"/>
    <x v="0"/>
    <x v="378"/>
    <x v="424"/>
    <x v="0"/>
    <x v="0"/>
  </r>
  <r>
    <x v="3"/>
    <x v="24"/>
    <x v="416"/>
    <x v="1016"/>
    <x v="226"/>
    <x v="802"/>
    <x v="1"/>
    <x v="0"/>
    <x v="19"/>
    <x v="19"/>
    <x v="40"/>
    <x v="209"/>
    <x v="181"/>
    <x v="0"/>
    <x v="0"/>
    <x v="0"/>
    <x v="339"/>
    <x v="779"/>
    <x v="0"/>
    <x v="268"/>
    <x v="0"/>
    <x v="268"/>
    <x v="77"/>
    <x v="13"/>
    <x v="1"/>
    <x v="1"/>
  </r>
  <r>
    <x v="3"/>
    <x v="24"/>
    <x v="1009"/>
    <x v="1027"/>
    <x v="1068"/>
    <x v="807"/>
    <x v="1"/>
    <x v="0"/>
    <x v="13"/>
    <x v="13"/>
    <x v="1"/>
    <x v="243"/>
    <x v="2"/>
    <x v="4"/>
    <x v="0"/>
    <x v="4"/>
    <x v="263"/>
    <x v="28"/>
    <x v="1"/>
    <x v="13"/>
    <x v="0"/>
    <x v="13"/>
    <x v="295"/>
    <x v="10"/>
    <x v="1"/>
    <x v="1"/>
  </r>
  <r>
    <x v="3"/>
    <x v="24"/>
    <x v="601"/>
    <x v="1256"/>
    <x v="463"/>
    <x v="940"/>
    <x v="1"/>
    <x v="0"/>
    <x v="23"/>
    <x v="23"/>
    <x v="2"/>
    <x v="280"/>
    <x v="1"/>
    <x v="0"/>
    <x v="0"/>
    <x v="0"/>
    <x v="276"/>
    <x v="779"/>
    <x v="0"/>
    <x v="3"/>
    <x v="0"/>
    <x v="3"/>
    <x v="311"/>
    <x v="126"/>
    <x v="1"/>
    <x v="0"/>
  </r>
  <r>
    <x v="3"/>
    <x v="17"/>
    <x v="223"/>
    <x v="154"/>
    <x v="428"/>
    <x v="1"/>
    <x v="1"/>
    <x v="0"/>
    <x v="8"/>
    <x v="8"/>
    <x v="31"/>
    <x v="180"/>
    <x v="429"/>
    <x v="27"/>
    <x v="0"/>
    <x v="27"/>
    <x v="271"/>
    <x v="415"/>
    <x v="2"/>
    <x v="26"/>
    <x v="0"/>
    <x v="26"/>
    <x v="315"/>
    <x v="424"/>
    <x v="2"/>
    <x v="0"/>
  </r>
  <r>
    <x v="3"/>
    <x v="17"/>
    <x v="213"/>
    <x v="151"/>
    <x v="369"/>
    <x v="56"/>
    <x v="1"/>
    <x v="0"/>
    <x v="8"/>
    <x v="8"/>
    <x v="49"/>
    <x v="152"/>
    <x v="628"/>
    <x v="0"/>
    <x v="0"/>
    <x v="0"/>
    <x v="351"/>
    <x v="779"/>
    <x v="0"/>
    <x v="36"/>
    <x v="0"/>
    <x v="36"/>
    <x v="330"/>
    <x v="551"/>
    <x v="2"/>
    <x v="0"/>
  </r>
  <r>
    <x v="3"/>
    <x v="17"/>
    <x v="1163"/>
    <x v="157"/>
    <x v="1140"/>
    <x v="74"/>
    <x v="1"/>
    <x v="0"/>
    <x v="142"/>
    <x v="142"/>
    <x v="459"/>
    <x v="223"/>
    <x v="416"/>
    <x v="457"/>
    <x v="0"/>
    <x v="457"/>
    <x v="473"/>
    <x v="593"/>
    <x v="2"/>
    <x v="478"/>
    <x v="0"/>
    <x v="478"/>
    <x v="303"/>
    <x v="418"/>
    <x v="1"/>
    <x v="0"/>
  </r>
  <r>
    <x v="3"/>
    <x v="17"/>
    <x v="221"/>
    <x v="149"/>
    <x v="356"/>
    <x v="176"/>
    <x v="1"/>
    <x v="0"/>
    <x v="13"/>
    <x v="13"/>
    <x v="0"/>
    <x v="245"/>
    <x v="0"/>
    <x v="0"/>
    <x v="0"/>
    <x v="0"/>
    <x v="271"/>
    <x v="779"/>
    <x v="0"/>
    <x v="26"/>
    <x v="0"/>
    <x v="26"/>
    <x v="266"/>
    <x v="0"/>
    <x v="1"/>
    <x v="1"/>
  </r>
  <r>
    <x v="3"/>
    <x v="17"/>
    <x v="504"/>
    <x v="150"/>
    <x v="358"/>
    <x v="241"/>
    <x v="1"/>
    <x v="0"/>
    <x v="8"/>
    <x v="8"/>
    <x v="31"/>
    <x v="180"/>
    <x v="429"/>
    <x v="27"/>
    <x v="0"/>
    <x v="27"/>
    <x v="271"/>
    <x v="415"/>
    <x v="2"/>
    <x v="186"/>
    <x v="0"/>
    <x v="186"/>
    <x v="123"/>
    <x v="22"/>
    <x v="1"/>
    <x v="1"/>
  </r>
  <r>
    <x v="3"/>
    <x v="17"/>
    <x v="534"/>
    <x v="153"/>
    <x v="419"/>
    <x v="306"/>
    <x v="1"/>
    <x v="0"/>
    <x v="98"/>
    <x v="98"/>
    <x v="371"/>
    <x v="85"/>
    <x v="550"/>
    <x v="369"/>
    <x v="0"/>
    <x v="369"/>
    <x v="389"/>
    <x v="538"/>
    <x v="2"/>
    <x v="296"/>
    <x v="0"/>
    <x v="296"/>
    <x v="524"/>
    <x v="710"/>
    <x v="2"/>
    <x v="0"/>
  </r>
  <r>
    <x v="3"/>
    <x v="17"/>
    <x v="508"/>
    <x v="148"/>
    <x v="347"/>
    <x v="375"/>
    <x v="1"/>
    <x v="0"/>
    <x v="40"/>
    <x v="40"/>
    <x v="114"/>
    <x v="223"/>
    <x v="271"/>
    <x v="150"/>
    <x v="0"/>
    <x v="150"/>
    <x v="198"/>
    <x v="166"/>
    <x v="1"/>
    <x v="105"/>
    <x v="0"/>
    <x v="105"/>
    <x v="338"/>
    <x v="500"/>
    <x v="2"/>
    <x v="0"/>
  </r>
  <r>
    <x v="3"/>
    <x v="17"/>
    <x v="661"/>
    <x v="482"/>
    <x v="614"/>
    <x v="493"/>
    <x v="1"/>
    <x v="0"/>
    <x v="13"/>
    <x v="13"/>
    <x v="49"/>
    <x v="180"/>
    <x v="429"/>
    <x v="48"/>
    <x v="0"/>
    <x v="48"/>
    <x v="271"/>
    <x v="415"/>
    <x v="2"/>
    <x v="72"/>
    <x v="0"/>
    <x v="72"/>
    <x v="280"/>
    <x v="202"/>
    <x v="1"/>
    <x v="1"/>
  </r>
  <r>
    <x v="3"/>
    <x v="17"/>
    <x v="392"/>
    <x v="146"/>
    <x v="200"/>
    <x v="521"/>
    <x v="1"/>
    <x v="0"/>
    <x v="8"/>
    <x v="8"/>
    <x v="31"/>
    <x v="180"/>
    <x v="429"/>
    <x v="27"/>
    <x v="0"/>
    <x v="27"/>
    <x v="271"/>
    <x v="415"/>
    <x v="2"/>
    <x v="84"/>
    <x v="0"/>
    <x v="84"/>
    <x v="245"/>
    <x v="91"/>
    <x v="1"/>
    <x v="0"/>
  </r>
  <r>
    <x v="3"/>
    <x v="17"/>
    <x v="515"/>
    <x v="152"/>
    <x v="382"/>
    <x v="552"/>
    <x v="1"/>
    <x v="0"/>
    <x v="13"/>
    <x v="13"/>
    <x v="0"/>
    <x v="245"/>
    <x v="0"/>
    <x v="48"/>
    <x v="0"/>
    <x v="48"/>
    <x v="198"/>
    <x v="0"/>
    <x v="1"/>
    <x v="36"/>
    <x v="0"/>
    <x v="36"/>
    <x v="257"/>
    <x v="0"/>
    <x v="1"/>
    <x v="0"/>
  </r>
  <r>
    <x v="3"/>
    <x v="17"/>
    <x v="474"/>
    <x v="147"/>
    <x v="306"/>
    <x v="571"/>
    <x v="1"/>
    <x v="0"/>
    <x v="42"/>
    <x v="42"/>
    <x v="124"/>
    <x v="223"/>
    <x v="288"/>
    <x v="116"/>
    <x v="0"/>
    <x v="116"/>
    <x v="305"/>
    <x v="542"/>
    <x v="2"/>
    <x v="134"/>
    <x v="0"/>
    <x v="134"/>
    <x v="315"/>
    <x v="424"/>
    <x v="2"/>
    <x v="0"/>
  </r>
  <r>
    <x v="3"/>
    <x v="17"/>
    <x v="983"/>
    <x v="159"/>
    <x v="1268"/>
    <x v="601"/>
    <x v="1"/>
    <x v="0"/>
    <x v="13"/>
    <x v="13"/>
    <x v="31"/>
    <x v="201"/>
    <x v="198"/>
    <x v="27"/>
    <x v="0"/>
    <x v="27"/>
    <x v="271"/>
    <x v="415"/>
    <x v="2"/>
    <x v="65"/>
    <x v="0"/>
    <x v="65"/>
    <x v="266"/>
    <x v="126"/>
    <x v="1"/>
    <x v="0"/>
  </r>
  <r>
    <x v="3"/>
    <x v="17"/>
    <x v="720"/>
    <x v="156"/>
    <x v="703"/>
    <x v="636"/>
    <x v="1"/>
    <x v="0"/>
    <x v="46"/>
    <x v="46"/>
    <x v="182"/>
    <x v="165"/>
    <x v="483"/>
    <x v="200"/>
    <x v="0"/>
    <x v="200"/>
    <x v="231"/>
    <x v="308"/>
    <x v="1"/>
    <x v="186"/>
    <x v="0"/>
    <x v="186"/>
    <x v="330"/>
    <x v="455"/>
    <x v="2"/>
    <x v="0"/>
  </r>
  <r>
    <x v="3"/>
    <x v="17"/>
    <x v="992"/>
    <x v="158"/>
    <x v="1207"/>
    <x v="664"/>
    <x v="1"/>
    <x v="0"/>
    <x v="8"/>
    <x v="8"/>
    <x v="0"/>
    <x v="223"/>
    <x v="0"/>
    <x v="27"/>
    <x v="0"/>
    <x v="27"/>
    <x v="219"/>
    <x v="0"/>
    <x v="1"/>
    <x v="20"/>
    <x v="0"/>
    <x v="20"/>
    <x v="280"/>
    <x v="0"/>
    <x v="1"/>
    <x v="1"/>
  </r>
  <r>
    <x v="3"/>
    <x v="17"/>
    <x v="581"/>
    <x v="155"/>
    <x v="485"/>
    <x v="670"/>
    <x v="1"/>
    <x v="0"/>
    <x v="61"/>
    <x v="61"/>
    <x v="209"/>
    <x v="245"/>
    <x v="321"/>
    <x v="264"/>
    <x v="0"/>
    <x v="264"/>
    <x v="156"/>
    <x v="201"/>
    <x v="1"/>
    <x v="177"/>
    <x v="0"/>
    <x v="177"/>
    <x v="405"/>
    <x v="618"/>
    <x v="2"/>
    <x v="0"/>
  </r>
  <r>
    <x v="3"/>
    <x v="17"/>
    <x v="1042"/>
    <x v="1269"/>
    <x v="1103"/>
    <x v="946"/>
    <x v="0"/>
    <x v="0"/>
    <x v="0"/>
    <x v="0"/>
    <x v="0"/>
    <x v="180"/>
    <x v="687"/>
    <x v="0"/>
    <x v="0"/>
    <x v="0"/>
    <x v="271"/>
    <x v="779"/>
    <x v="0"/>
    <x v="134"/>
    <x v="0"/>
    <x v="134"/>
    <x v="151"/>
    <x v="0"/>
    <x v="1"/>
    <x v="1"/>
  </r>
  <r>
    <x v="3"/>
    <x v="44"/>
    <x v="1150"/>
    <x v="400"/>
    <x v="1195"/>
    <x v="19"/>
    <x v="1"/>
    <x v="0"/>
    <x v="151"/>
    <x v="151"/>
    <x v="471"/>
    <x v="321"/>
    <x v="386"/>
    <x v="471"/>
    <x v="0"/>
    <x v="471"/>
    <x v="476"/>
    <x v="592"/>
    <x v="2"/>
    <x v="482"/>
    <x v="0"/>
    <x v="482"/>
    <x v="374"/>
    <x v="445"/>
    <x v="2"/>
    <x v="0"/>
  </r>
  <r>
    <x v="3"/>
    <x v="44"/>
    <x v="230"/>
    <x v="397"/>
    <x v="467"/>
    <x v="23"/>
    <x v="1"/>
    <x v="0"/>
    <x v="165"/>
    <x v="165"/>
    <x v="500"/>
    <x v="34"/>
    <x v="529"/>
    <x v="536"/>
    <x v="0"/>
    <x v="536"/>
    <x v="94"/>
    <x v="348"/>
    <x v="1"/>
    <x v="504"/>
    <x v="0"/>
    <x v="504"/>
    <x v="537"/>
    <x v="559"/>
    <x v="2"/>
    <x v="0"/>
  </r>
  <r>
    <x v="3"/>
    <x v="44"/>
    <x v="1162"/>
    <x v="401"/>
    <x v="1199"/>
    <x v="73"/>
    <x v="1"/>
    <x v="0"/>
    <x v="19"/>
    <x v="19"/>
    <x v="31"/>
    <x v="223"/>
    <x v="125"/>
    <x v="0"/>
    <x v="0"/>
    <x v="0"/>
    <x v="329"/>
    <x v="779"/>
    <x v="0"/>
    <x v="0"/>
    <x v="0"/>
    <x v="0"/>
    <x v="369"/>
    <x v="424"/>
    <x v="0"/>
    <x v="0"/>
  </r>
  <r>
    <x v="3"/>
    <x v="44"/>
    <x v="1188"/>
    <x v="402"/>
    <x v="1206"/>
    <x v="186"/>
    <x v="1"/>
    <x v="0"/>
    <x v="70"/>
    <x v="70"/>
    <x v="209"/>
    <x v="307"/>
    <x v="209"/>
    <x v="65"/>
    <x v="0"/>
    <x v="65"/>
    <x v="446"/>
    <x v="761"/>
    <x v="2"/>
    <x v="281"/>
    <x v="0"/>
    <x v="281"/>
    <x v="176"/>
    <x v="219"/>
    <x v="1"/>
    <x v="0"/>
  </r>
  <r>
    <x v="3"/>
    <x v="44"/>
    <x v="828"/>
    <x v="398"/>
    <x v="914"/>
    <x v="315"/>
    <x v="1"/>
    <x v="0"/>
    <x v="147"/>
    <x v="147"/>
    <x v="472"/>
    <x v="167"/>
    <x v="437"/>
    <x v="455"/>
    <x v="0"/>
    <x v="455"/>
    <x v="497"/>
    <x v="654"/>
    <x v="2"/>
    <x v="487"/>
    <x v="0"/>
    <x v="487"/>
    <x v="366"/>
    <x v="441"/>
    <x v="2"/>
    <x v="0"/>
  </r>
  <r>
    <x v="3"/>
    <x v="44"/>
    <x v="829"/>
    <x v="399"/>
    <x v="933"/>
    <x v="322"/>
    <x v="1"/>
    <x v="0"/>
    <x v="46"/>
    <x v="46"/>
    <x v="55"/>
    <x v="327"/>
    <x v="50"/>
    <x v="37"/>
    <x v="0"/>
    <x v="37"/>
    <x v="299"/>
    <x v="625"/>
    <x v="2"/>
    <x v="186"/>
    <x v="0"/>
    <x v="186"/>
    <x v="140"/>
    <x v="47"/>
    <x v="1"/>
    <x v="0"/>
  </r>
  <r>
    <x v="3"/>
    <x v="44"/>
    <x v="307"/>
    <x v="564"/>
    <x v="8"/>
    <x v="542"/>
    <x v="1"/>
    <x v="0"/>
    <x v="46"/>
    <x v="46"/>
    <x v="176"/>
    <x v="180"/>
    <x v="429"/>
    <x v="65"/>
    <x v="0"/>
    <x v="65"/>
    <x v="425"/>
    <x v="753"/>
    <x v="2"/>
    <x v="211"/>
    <x v="0"/>
    <x v="211"/>
    <x v="261"/>
    <x v="315"/>
    <x v="1"/>
    <x v="0"/>
  </r>
  <r>
    <x v="3"/>
    <x v="44"/>
    <x v="712"/>
    <x v="565"/>
    <x v="746"/>
    <x v="571"/>
    <x v="1"/>
    <x v="0"/>
    <x v="61"/>
    <x v="61"/>
    <x v="68"/>
    <x v="369"/>
    <x v="36"/>
    <x v="305"/>
    <x v="0"/>
    <x v="305"/>
    <x v="51"/>
    <x v="11"/>
    <x v="1"/>
    <x v="208"/>
    <x v="0"/>
    <x v="208"/>
    <x v="123"/>
    <x v="50"/>
    <x v="1"/>
    <x v="0"/>
  </r>
  <r>
    <x v="3"/>
    <x v="44"/>
    <x v="726"/>
    <x v="851"/>
    <x v="674"/>
    <x v="707"/>
    <x v="1"/>
    <x v="0"/>
    <x v="61"/>
    <x v="61"/>
    <x v="181"/>
    <x v="291"/>
    <x v="207"/>
    <x v="234"/>
    <x v="0"/>
    <x v="234"/>
    <x v="162"/>
    <x v="175"/>
    <x v="1"/>
    <x v="251"/>
    <x v="0"/>
    <x v="251"/>
    <x v="193"/>
    <x v="211"/>
    <x v="1"/>
    <x v="0"/>
  </r>
  <r>
    <x v="3"/>
    <x v="44"/>
    <x v="519"/>
    <x v="885"/>
    <x v="384"/>
    <x v="723"/>
    <x v="1"/>
    <x v="0"/>
    <x v="19"/>
    <x v="19"/>
    <x v="44"/>
    <x v="204"/>
    <x v="201"/>
    <x v="0"/>
    <x v="0"/>
    <x v="0"/>
    <x v="343"/>
    <x v="779"/>
    <x v="0"/>
    <x v="26"/>
    <x v="0"/>
    <x v="26"/>
    <x v="338"/>
    <x v="614"/>
    <x v="2"/>
    <x v="0"/>
  </r>
  <r>
    <x v="3"/>
    <x v="44"/>
    <x v="584"/>
    <x v="886"/>
    <x v="468"/>
    <x v="723"/>
    <x v="1"/>
    <x v="0"/>
    <x v="46"/>
    <x v="46"/>
    <x v="176"/>
    <x v="180"/>
    <x v="429"/>
    <x v="129"/>
    <x v="0"/>
    <x v="129"/>
    <x v="367"/>
    <x v="673"/>
    <x v="2"/>
    <x v="186"/>
    <x v="0"/>
    <x v="186"/>
    <x v="315"/>
    <x v="424"/>
    <x v="2"/>
    <x v="0"/>
  </r>
  <r>
    <x v="3"/>
    <x v="44"/>
    <x v="406"/>
    <x v="887"/>
    <x v="176"/>
    <x v="723"/>
    <x v="1"/>
    <x v="0"/>
    <x v="19"/>
    <x v="19"/>
    <x v="38"/>
    <x v="213"/>
    <x v="170"/>
    <x v="27"/>
    <x v="0"/>
    <x v="27"/>
    <x v="286"/>
    <x v="572"/>
    <x v="2"/>
    <x v="65"/>
    <x v="0"/>
    <x v="65"/>
    <x v="277"/>
    <x v="160"/>
    <x v="1"/>
    <x v="0"/>
  </r>
  <r>
    <x v="3"/>
    <x v="44"/>
    <x v="791"/>
    <x v="891"/>
    <x v="841"/>
    <x v="726"/>
    <x v="1"/>
    <x v="0"/>
    <x v="13"/>
    <x v="13"/>
    <x v="49"/>
    <x v="180"/>
    <x v="429"/>
    <x v="27"/>
    <x v="0"/>
    <x v="27"/>
    <x v="305"/>
    <x v="673"/>
    <x v="2"/>
    <x v="65"/>
    <x v="0"/>
    <x v="65"/>
    <x v="292"/>
    <x v="245"/>
    <x v="1"/>
    <x v="0"/>
  </r>
  <r>
    <x v="3"/>
    <x v="44"/>
    <x v="742"/>
    <x v="1034"/>
    <x v="776"/>
    <x v="809"/>
    <x v="1"/>
    <x v="0"/>
    <x v="8"/>
    <x v="8"/>
    <x v="68"/>
    <x v="134"/>
    <x v="663"/>
    <x v="37"/>
    <x v="0"/>
    <x v="37"/>
    <x v="319"/>
    <x v="686"/>
    <x v="2"/>
    <x v="65"/>
    <x v="0"/>
    <x v="65"/>
    <x v="315"/>
    <x v="424"/>
    <x v="2"/>
    <x v="0"/>
  </r>
  <r>
    <x v="3"/>
    <x v="44"/>
    <x v="1011"/>
    <x v="1037"/>
    <x v="1270"/>
    <x v="814"/>
    <x v="1"/>
    <x v="0"/>
    <x v="36"/>
    <x v="36"/>
    <x v="124"/>
    <x v="180"/>
    <x v="429"/>
    <x v="65"/>
    <x v="0"/>
    <x v="65"/>
    <x v="367"/>
    <x v="721"/>
    <x v="2"/>
    <x v="100"/>
    <x v="0"/>
    <x v="100"/>
    <x v="369"/>
    <x v="609"/>
    <x v="2"/>
    <x v="1"/>
  </r>
  <r>
    <x v="3"/>
    <x v="44"/>
    <x v="1012"/>
    <x v="1042"/>
    <x v="1194"/>
    <x v="816"/>
    <x v="1"/>
    <x v="0"/>
    <x v="61"/>
    <x v="61"/>
    <x v="253"/>
    <x v="149"/>
    <x v="511"/>
    <x v="298"/>
    <x v="0"/>
    <x v="298"/>
    <x v="170"/>
    <x v="249"/>
    <x v="1"/>
    <x v="214"/>
    <x v="0"/>
    <x v="214"/>
    <x v="416"/>
    <x v="603"/>
    <x v="2"/>
    <x v="0"/>
  </r>
  <r>
    <x v="3"/>
    <x v="44"/>
    <x v="336"/>
    <x v="1137"/>
    <x v="2"/>
    <x v="877"/>
    <x v="1"/>
    <x v="0"/>
    <x v="8"/>
    <x v="8"/>
    <x v="68"/>
    <x v="134"/>
    <x v="663"/>
    <x v="65"/>
    <x v="0"/>
    <x v="65"/>
    <x v="271"/>
    <x v="415"/>
    <x v="2"/>
    <x v="26"/>
    <x v="0"/>
    <x v="26"/>
    <x v="369"/>
    <x v="721"/>
    <x v="2"/>
    <x v="0"/>
  </r>
  <r>
    <x v="3"/>
    <x v="16"/>
    <x v="30"/>
    <x v="136"/>
    <x v="164"/>
    <x v="2"/>
    <x v="1"/>
    <x v="0"/>
    <x v="8"/>
    <x v="8"/>
    <x v="9"/>
    <x v="207"/>
    <x v="53"/>
    <x v="16"/>
    <x v="0"/>
    <x v="16"/>
    <x v="252"/>
    <x v="59"/>
    <x v="1"/>
    <x v="0"/>
    <x v="0"/>
    <x v="0"/>
    <x v="332"/>
    <x v="424"/>
    <x v="0"/>
    <x v="1"/>
  </r>
  <r>
    <x v="3"/>
    <x v="16"/>
    <x v="188"/>
    <x v="462"/>
    <x v="238"/>
    <x v="2"/>
    <x v="1"/>
    <x v="0"/>
    <x v="19"/>
    <x v="19"/>
    <x v="68"/>
    <x v="180"/>
    <x v="429"/>
    <x v="65"/>
    <x v="0"/>
    <x v="65"/>
    <x v="271"/>
    <x v="415"/>
    <x v="2"/>
    <x v="65"/>
    <x v="0"/>
    <x v="65"/>
    <x v="315"/>
    <x v="424"/>
    <x v="2"/>
    <x v="0"/>
  </r>
  <r>
    <x v="3"/>
    <x v="16"/>
    <x v="206"/>
    <x v="466"/>
    <x v="331"/>
    <x v="2"/>
    <x v="1"/>
    <x v="0"/>
    <x v="134"/>
    <x v="134"/>
    <x v="422"/>
    <x v="312"/>
    <x v="374"/>
    <x v="454"/>
    <x v="0"/>
    <x v="454"/>
    <x v="124"/>
    <x v="320"/>
    <x v="1"/>
    <x v="448"/>
    <x v="0"/>
    <x v="448"/>
    <x v="297"/>
    <x v="413"/>
    <x v="1"/>
    <x v="0"/>
  </r>
  <r>
    <x v="3"/>
    <x v="16"/>
    <x v="10"/>
    <x v="134"/>
    <x v="125"/>
    <x v="45"/>
    <x v="1"/>
    <x v="0"/>
    <x v="153"/>
    <x v="153"/>
    <x v="475"/>
    <x v="290"/>
    <x v="398"/>
    <x v="496"/>
    <x v="0"/>
    <x v="496"/>
    <x v="326"/>
    <x v="433"/>
    <x v="2"/>
    <x v="515"/>
    <x v="0"/>
    <x v="515"/>
    <x v="33"/>
    <x v="249"/>
    <x v="1"/>
    <x v="0"/>
  </r>
  <r>
    <x v="3"/>
    <x v="16"/>
    <x v="254"/>
    <x v="139"/>
    <x v="610"/>
    <x v="64"/>
    <x v="1"/>
    <x v="0"/>
    <x v="8"/>
    <x v="8"/>
    <x v="4"/>
    <x v="217"/>
    <x v="16"/>
    <x v="19"/>
    <x v="0"/>
    <x v="19"/>
    <x v="238"/>
    <x v="12"/>
    <x v="1"/>
    <x v="0"/>
    <x v="0"/>
    <x v="0"/>
    <x v="321"/>
    <x v="424"/>
    <x v="0"/>
    <x v="1"/>
  </r>
  <r>
    <x v="3"/>
    <x v="16"/>
    <x v="1112"/>
    <x v="142"/>
    <x v="900"/>
    <x v="64"/>
    <x v="1"/>
    <x v="0"/>
    <x v="77"/>
    <x v="77"/>
    <x v="216"/>
    <x v="334"/>
    <x v="180"/>
    <x v="312"/>
    <x v="0"/>
    <x v="312"/>
    <x v="103"/>
    <x v="123"/>
    <x v="1"/>
    <x v="265"/>
    <x v="0"/>
    <x v="265"/>
    <x v="224"/>
    <x v="286"/>
    <x v="1"/>
    <x v="0"/>
  </r>
  <r>
    <x v="3"/>
    <x v="16"/>
    <x v="1161"/>
    <x v="194"/>
    <x v="1121"/>
    <x v="71"/>
    <x v="1"/>
    <x v="0"/>
    <x v="121"/>
    <x v="121"/>
    <x v="428"/>
    <x v="39"/>
    <x v="582"/>
    <x v="393"/>
    <x v="0"/>
    <x v="393"/>
    <x v="488"/>
    <x v="678"/>
    <x v="2"/>
    <x v="404"/>
    <x v="0"/>
    <x v="404"/>
    <x v="531"/>
    <x v="655"/>
    <x v="2"/>
    <x v="0"/>
  </r>
  <r>
    <x v="3"/>
    <x v="16"/>
    <x v="38"/>
    <x v="135"/>
    <x v="156"/>
    <x v="132"/>
    <x v="1"/>
    <x v="0"/>
    <x v="23"/>
    <x v="23"/>
    <x v="31"/>
    <x v="245"/>
    <x v="87"/>
    <x v="27"/>
    <x v="0"/>
    <x v="27"/>
    <x v="271"/>
    <x v="415"/>
    <x v="2"/>
    <x v="140"/>
    <x v="0"/>
    <x v="140"/>
    <x v="171"/>
    <x v="35"/>
    <x v="1"/>
    <x v="0"/>
  </r>
  <r>
    <x v="3"/>
    <x v="16"/>
    <x v="18"/>
    <x v="132"/>
    <x v="96"/>
    <x v="142"/>
    <x v="1"/>
    <x v="0"/>
    <x v="127"/>
    <x v="127"/>
    <x v="397"/>
    <x v="353"/>
    <x v="317"/>
    <x v="421"/>
    <x v="0"/>
    <x v="421"/>
    <x v="250"/>
    <x v="400"/>
    <x v="1"/>
    <x v="446"/>
    <x v="0"/>
    <x v="446"/>
    <x v="93"/>
    <x v="282"/>
    <x v="1"/>
    <x v="0"/>
  </r>
  <r>
    <x v="3"/>
    <x v="16"/>
    <x v="1120"/>
    <x v="141"/>
    <x v="874"/>
    <x v="142"/>
    <x v="1"/>
    <x v="0"/>
    <x v="46"/>
    <x v="46"/>
    <x v="85"/>
    <x v="307"/>
    <x v="90"/>
    <x v="129"/>
    <x v="0"/>
    <x v="129"/>
    <x v="198"/>
    <x v="132"/>
    <x v="1"/>
    <x v="184"/>
    <x v="0"/>
    <x v="184"/>
    <x v="171"/>
    <x v="102"/>
    <x v="1"/>
    <x v="0"/>
  </r>
  <r>
    <x v="3"/>
    <x v="16"/>
    <x v="276"/>
    <x v="140"/>
    <x v="644"/>
    <x v="158"/>
    <x v="1"/>
    <x v="0"/>
    <x v="8"/>
    <x v="8"/>
    <x v="5"/>
    <x v="215"/>
    <x v="21"/>
    <x v="190"/>
    <x v="0"/>
    <x v="190"/>
    <x v="82"/>
    <x v="1"/>
    <x v="1"/>
    <x v="11"/>
    <x v="0"/>
    <x v="11"/>
    <x v="304"/>
    <x v="91"/>
    <x v="1"/>
    <x v="0"/>
  </r>
  <r>
    <x v="3"/>
    <x v="16"/>
    <x v="437"/>
    <x v="463"/>
    <x v="242"/>
    <x v="254"/>
    <x v="1"/>
    <x v="0"/>
    <x v="23"/>
    <x v="23"/>
    <x v="55"/>
    <x v="217"/>
    <x v="191"/>
    <x v="120"/>
    <x v="0"/>
    <x v="120"/>
    <x v="176"/>
    <x v="65"/>
    <x v="1"/>
    <x v="84"/>
    <x v="0"/>
    <x v="84"/>
    <x v="274"/>
    <x v="191"/>
    <x v="1"/>
    <x v="1"/>
  </r>
  <r>
    <x v="3"/>
    <x v="16"/>
    <x v="367"/>
    <x v="138"/>
    <x v="230"/>
    <x v="259"/>
    <x v="1"/>
    <x v="0"/>
    <x v="46"/>
    <x v="46"/>
    <x v="141"/>
    <x v="241"/>
    <x v="267"/>
    <x v="182"/>
    <x v="0"/>
    <x v="182"/>
    <x v="194"/>
    <x v="200"/>
    <x v="1"/>
    <x v="210"/>
    <x v="0"/>
    <x v="210"/>
    <x v="202"/>
    <x v="192"/>
    <x v="1"/>
    <x v="0"/>
  </r>
  <r>
    <x v="3"/>
    <x v="16"/>
    <x v="611"/>
    <x v="470"/>
    <x v="555"/>
    <x v="321"/>
    <x v="1"/>
    <x v="0"/>
    <x v="48"/>
    <x v="48"/>
    <x v="169"/>
    <x v="212"/>
    <x v="357"/>
    <x v="204"/>
    <x v="0"/>
    <x v="204"/>
    <x v="201"/>
    <x v="237"/>
    <x v="1"/>
    <x v="193"/>
    <x v="0"/>
    <x v="193"/>
    <x v="287"/>
    <x v="363"/>
    <x v="1"/>
    <x v="0"/>
  </r>
  <r>
    <x v="3"/>
    <x v="16"/>
    <x v="612"/>
    <x v="471"/>
    <x v="563"/>
    <x v="331"/>
    <x v="1"/>
    <x v="0"/>
    <x v="13"/>
    <x v="13"/>
    <x v="4"/>
    <x v="241"/>
    <x v="9"/>
    <x v="1"/>
    <x v="0"/>
    <x v="1"/>
    <x v="273"/>
    <x v="599"/>
    <x v="2"/>
    <x v="115"/>
    <x v="0"/>
    <x v="115"/>
    <x v="170"/>
    <x v="1"/>
    <x v="1"/>
    <x v="1"/>
  </r>
  <r>
    <x v="3"/>
    <x v="16"/>
    <x v="832"/>
    <x v="143"/>
    <x v="935"/>
    <x v="407"/>
    <x v="1"/>
    <x v="0"/>
    <x v="23"/>
    <x v="23"/>
    <x v="63"/>
    <x v="204"/>
    <x v="248"/>
    <x v="125"/>
    <x v="0"/>
    <x v="125"/>
    <x v="178"/>
    <x v="79"/>
    <x v="1"/>
    <x v="35"/>
    <x v="0"/>
    <x v="35"/>
    <x v="353"/>
    <x v="657"/>
    <x v="2"/>
    <x v="0"/>
  </r>
  <r>
    <x v="3"/>
    <x v="16"/>
    <x v="385"/>
    <x v="137"/>
    <x v="197"/>
    <x v="429"/>
    <x v="1"/>
    <x v="0"/>
    <x v="8"/>
    <x v="8"/>
    <x v="16"/>
    <x v="197"/>
    <x v="170"/>
    <x v="33"/>
    <x v="0"/>
    <x v="33"/>
    <x v="243"/>
    <x v="97"/>
    <x v="1"/>
    <x v="2"/>
    <x v="0"/>
    <x v="2"/>
    <x v="345"/>
    <x v="785"/>
    <x v="2"/>
    <x v="0"/>
  </r>
  <r>
    <x v="3"/>
    <x v="16"/>
    <x v="306"/>
    <x v="133"/>
    <x v="107"/>
    <x v="461"/>
    <x v="0"/>
    <x v="0"/>
    <x v="0"/>
    <x v="0"/>
    <x v="0"/>
    <x v="180"/>
    <x v="687"/>
    <x v="0"/>
    <x v="0"/>
    <x v="0"/>
    <x v="271"/>
    <x v="779"/>
    <x v="0"/>
    <x v="61"/>
    <x v="0"/>
    <x v="61"/>
    <x v="225"/>
    <x v="0"/>
    <x v="1"/>
    <x v="0"/>
  </r>
  <r>
    <x v="3"/>
    <x v="16"/>
    <x v="834"/>
    <x v="144"/>
    <x v="937"/>
    <x v="469"/>
    <x v="1"/>
    <x v="0"/>
    <x v="8"/>
    <x v="8"/>
    <x v="36"/>
    <x v="171"/>
    <x v="545"/>
    <x v="27"/>
    <x v="0"/>
    <x v="27"/>
    <x v="280"/>
    <x v="533"/>
    <x v="2"/>
    <x v="0"/>
    <x v="0"/>
    <x v="0"/>
    <x v="373"/>
    <x v="424"/>
    <x v="0"/>
    <x v="0"/>
  </r>
  <r>
    <x v="3"/>
    <x v="16"/>
    <x v="887"/>
    <x v="192"/>
    <x v="941"/>
    <x v="500"/>
    <x v="1"/>
    <x v="0"/>
    <x v="59"/>
    <x v="59"/>
    <x v="173"/>
    <x v="287"/>
    <x v="215"/>
    <x v="164"/>
    <x v="0"/>
    <x v="164"/>
    <x v="297"/>
    <x v="480"/>
    <x v="2"/>
    <x v="237"/>
    <x v="0"/>
    <x v="237"/>
    <x v="205"/>
    <x v="221"/>
    <x v="1"/>
    <x v="0"/>
  </r>
  <r>
    <x v="3"/>
    <x v="16"/>
    <x v="471"/>
    <x v="465"/>
    <x v="312"/>
    <x v="508"/>
    <x v="1"/>
    <x v="0"/>
    <x v="126"/>
    <x v="126"/>
    <x v="431"/>
    <x v="71"/>
    <x v="532"/>
    <x v="417"/>
    <x v="0"/>
    <x v="417"/>
    <x v="469"/>
    <x v="632"/>
    <x v="2"/>
    <x v="441"/>
    <x v="0"/>
    <x v="441"/>
    <x v="438"/>
    <x v="493"/>
    <x v="2"/>
    <x v="0"/>
  </r>
  <r>
    <x v="3"/>
    <x v="16"/>
    <x v="893"/>
    <x v="193"/>
    <x v="980"/>
    <x v="574"/>
    <x v="1"/>
    <x v="0"/>
    <x v="27"/>
    <x v="27"/>
    <x v="49"/>
    <x v="245"/>
    <x v="125"/>
    <x v="99"/>
    <x v="0"/>
    <x v="99"/>
    <x v="196"/>
    <x v="83"/>
    <x v="1"/>
    <x v="201"/>
    <x v="0"/>
    <x v="201"/>
    <x v="117"/>
    <x v="32"/>
    <x v="1"/>
    <x v="1"/>
  </r>
  <r>
    <x v="3"/>
    <x v="16"/>
    <x v="577"/>
    <x v="467"/>
    <x v="458"/>
    <x v="597"/>
    <x v="1"/>
    <x v="0"/>
    <x v="23"/>
    <x v="23"/>
    <x v="97"/>
    <x v="159"/>
    <x v="548"/>
    <x v="87"/>
    <x v="0"/>
    <x v="87"/>
    <x v="280"/>
    <x v="465"/>
    <x v="2"/>
    <x v="32"/>
    <x v="0"/>
    <x v="32"/>
    <x v="392"/>
    <x v="746"/>
    <x v="2"/>
    <x v="0"/>
  </r>
  <r>
    <x v="3"/>
    <x v="16"/>
    <x v="578"/>
    <x v="468"/>
    <x v="462"/>
    <x v="599"/>
    <x v="1"/>
    <x v="0"/>
    <x v="42"/>
    <x v="42"/>
    <x v="212"/>
    <x v="83"/>
    <x v="629"/>
    <x v="159"/>
    <x v="0"/>
    <x v="159"/>
    <x v="378"/>
    <x v="662"/>
    <x v="2"/>
    <x v="26"/>
    <x v="0"/>
    <x v="26"/>
    <x v="491"/>
    <x v="794"/>
    <x v="2"/>
    <x v="0"/>
  </r>
  <r>
    <x v="3"/>
    <x v="16"/>
    <x v="444"/>
    <x v="464"/>
    <x v="248"/>
    <x v="630"/>
    <x v="1"/>
    <x v="0"/>
    <x v="169"/>
    <x v="169"/>
    <x v="499"/>
    <x v="284"/>
    <x v="407"/>
    <x v="521"/>
    <x v="0"/>
    <x v="521"/>
    <x v="379"/>
    <x v="452"/>
    <x v="2"/>
    <x v="516"/>
    <x v="0"/>
    <x v="516"/>
    <x v="380"/>
    <x v="437"/>
    <x v="2"/>
    <x v="0"/>
  </r>
  <r>
    <x v="3"/>
    <x v="16"/>
    <x v="635"/>
    <x v="469"/>
    <x v="533"/>
    <x v="636"/>
    <x v="1"/>
    <x v="0"/>
    <x v="66"/>
    <x v="66"/>
    <x v="268"/>
    <x v="152"/>
    <x v="489"/>
    <x v="231"/>
    <x v="0"/>
    <x v="231"/>
    <x v="370"/>
    <x v="595"/>
    <x v="2"/>
    <x v="293"/>
    <x v="0"/>
    <x v="293"/>
    <x v="280"/>
    <x v="381"/>
    <x v="1"/>
    <x v="0"/>
  </r>
  <r>
    <x v="3"/>
    <x v="16"/>
    <x v="989"/>
    <x v="145"/>
    <x v="1271"/>
    <x v="649"/>
    <x v="1"/>
    <x v="0"/>
    <x v="8"/>
    <x v="8"/>
    <x v="0"/>
    <x v="223"/>
    <x v="0"/>
    <x v="0"/>
    <x v="0"/>
    <x v="0"/>
    <x v="271"/>
    <x v="779"/>
    <x v="0"/>
    <x v="0"/>
    <x v="0"/>
    <x v="0"/>
    <x v="315"/>
    <x v="424"/>
    <x v="0"/>
    <x v="1"/>
  </r>
  <r>
    <x v="3"/>
    <x v="16"/>
    <x v="1002"/>
    <x v="946"/>
    <x v="1176"/>
    <x v="764"/>
    <x v="1"/>
    <x v="0"/>
    <x v="48"/>
    <x v="48"/>
    <x v="49"/>
    <x v="339"/>
    <x v="38"/>
    <x v="132"/>
    <x v="0"/>
    <x v="132"/>
    <x v="153"/>
    <x v="41"/>
    <x v="1"/>
    <x v="245"/>
    <x v="0"/>
    <x v="245"/>
    <x v="89"/>
    <x v="23"/>
    <x v="1"/>
    <x v="0"/>
  </r>
  <r>
    <x v="3"/>
    <x v="16"/>
    <x v="323"/>
    <x v="985"/>
    <x v="126"/>
    <x v="785"/>
    <x v="1"/>
    <x v="0"/>
    <x v="19"/>
    <x v="19"/>
    <x v="0"/>
    <x v="264"/>
    <x v="0"/>
    <x v="0"/>
    <x v="0"/>
    <x v="0"/>
    <x v="271"/>
    <x v="779"/>
    <x v="0"/>
    <x v="42"/>
    <x v="0"/>
    <x v="42"/>
    <x v="248"/>
    <x v="0"/>
    <x v="1"/>
    <x v="1"/>
  </r>
  <r>
    <x v="3"/>
    <x v="16"/>
    <x v="1008"/>
    <x v="1020"/>
    <x v="1177"/>
    <x v="805"/>
    <x v="1"/>
    <x v="0"/>
    <x v="36"/>
    <x v="36"/>
    <x v="114"/>
    <x v="201"/>
    <x v="356"/>
    <x v="104"/>
    <x v="0"/>
    <x v="104"/>
    <x v="299"/>
    <x v="528"/>
    <x v="2"/>
    <x v="144"/>
    <x v="0"/>
    <x v="144"/>
    <x v="274"/>
    <x v="285"/>
    <x v="1"/>
    <x v="0"/>
  </r>
  <r>
    <x v="3"/>
    <x v="16"/>
    <x v="799"/>
    <x v="1033"/>
    <x v="817"/>
    <x v="809"/>
    <x v="1"/>
    <x v="0"/>
    <x v="66"/>
    <x v="66"/>
    <x v="333"/>
    <x v="42"/>
    <x v="635"/>
    <x v="339"/>
    <x v="0"/>
    <x v="339"/>
    <x v="298"/>
    <x v="442"/>
    <x v="2"/>
    <x v="236"/>
    <x v="0"/>
    <x v="236"/>
    <x v="505"/>
    <x v="719"/>
    <x v="2"/>
    <x v="0"/>
  </r>
  <r>
    <x v="3"/>
    <x v="16"/>
    <x v="419"/>
    <x v="1059"/>
    <x v="192"/>
    <x v="824"/>
    <x v="1"/>
    <x v="0"/>
    <x v="23"/>
    <x v="23"/>
    <x v="76"/>
    <x v="190"/>
    <x v="373"/>
    <x v="89"/>
    <x v="0"/>
    <x v="89"/>
    <x v="244"/>
    <x v="251"/>
    <x v="1"/>
    <x v="64"/>
    <x v="0"/>
    <x v="64"/>
    <x v="334"/>
    <x v="532"/>
    <x v="2"/>
    <x v="0"/>
  </r>
  <r>
    <x v="3"/>
    <x v="16"/>
    <x v="857"/>
    <x v="1091"/>
    <x v="922"/>
    <x v="844"/>
    <x v="0"/>
    <x v="0"/>
    <x v="0"/>
    <x v="0"/>
    <x v="0"/>
    <x v="180"/>
    <x v="687"/>
    <x v="0"/>
    <x v="0"/>
    <x v="0"/>
    <x v="271"/>
    <x v="779"/>
    <x v="0"/>
    <x v="67"/>
    <x v="0"/>
    <x v="67"/>
    <x v="218"/>
    <x v="0"/>
    <x v="1"/>
    <x v="0"/>
  </r>
  <r>
    <x v="3"/>
    <x v="16"/>
    <x v="1202"/>
    <x v="1098"/>
    <x v="427"/>
    <x v="850"/>
    <x v="1"/>
    <x v="0"/>
    <x v="19"/>
    <x v="19"/>
    <x v="0"/>
    <x v="264"/>
    <x v="0"/>
    <x v="0"/>
    <x v="0"/>
    <x v="0"/>
    <x v="271"/>
    <x v="779"/>
    <x v="0"/>
    <x v="116"/>
    <x v="0"/>
    <x v="116"/>
    <x v="165"/>
    <x v="0"/>
    <x v="1"/>
    <x v="0"/>
  </r>
  <r>
    <x v="3"/>
    <x v="16"/>
    <x v="332"/>
    <x v="1108"/>
    <x v="70"/>
    <x v="857"/>
    <x v="1"/>
    <x v="0"/>
    <x v="153"/>
    <x v="153"/>
    <x v="483"/>
    <x v="74"/>
    <x v="491"/>
    <x v="518"/>
    <x v="0"/>
    <x v="518"/>
    <x v="49"/>
    <x v="271"/>
    <x v="1"/>
    <x v="451"/>
    <x v="0"/>
    <x v="451"/>
    <x v="560"/>
    <x v="695"/>
    <x v="2"/>
    <x v="0"/>
  </r>
  <r>
    <x v="3"/>
    <x v="16"/>
    <x v="1026"/>
    <x v="1128"/>
    <x v="1212"/>
    <x v="874"/>
    <x v="1"/>
    <x v="0"/>
    <x v="46"/>
    <x v="46"/>
    <x v="194"/>
    <x v="140"/>
    <x v="545"/>
    <x v="145"/>
    <x v="0"/>
    <x v="145"/>
    <x v="367"/>
    <x v="660"/>
    <x v="2"/>
    <x v="140"/>
    <x v="0"/>
    <x v="140"/>
    <x v="419"/>
    <x v="676"/>
    <x v="2"/>
    <x v="0"/>
  </r>
  <r>
    <x v="3"/>
    <x v="16"/>
    <x v="671"/>
    <x v="1141"/>
    <x v="628"/>
    <x v="879"/>
    <x v="1"/>
    <x v="0"/>
    <x v="40"/>
    <x v="40"/>
    <x v="135"/>
    <x v="180"/>
    <x v="429"/>
    <x v="200"/>
    <x v="0"/>
    <x v="200"/>
    <x v="156"/>
    <x v="139"/>
    <x v="1"/>
    <x v="134"/>
    <x v="0"/>
    <x v="134"/>
    <x v="346"/>
    <x v="512"/>
    <x v="2"/>
    <x v="0"/>
  </r>
  <r>
    <x v="3"/>
    <x v="16"/>
    <x v="346"/>
    <x v="1188"/>
    <x v="21"/>
    <x v="909"/>
    <x v="0"/>
    <x v="0"/>
    <x v="0"/>
    <x v="0"/>
    <x v="0"/>
    <x v="180"/>
    <x v="687"/>
    <x v="0"/>
    <x v="0"/>
    <x v="0"/>
    <x v="271"/>
    <x v="779"/>
    <x v="0"/>
    <x v="54"/>
    <x v="0"/>
    <x v="54"/>
    <x v="234"/>
    <x v="0"/>
    <x v="1"/>
    <x v="0"/>
  </r>
  <r>
    <x v="3"/>
    <x v="16"/>
    <x v="810"/>
    <x v="1209"/>
    <x v="809"/>
    <x v="916"/>
    <x v="1"/>
    <x v="0"/>
    <x v="86"/>
    <x v="86"/>
    <x v="367"/>
    <x v="53"/>
    <x v="604"/>
    <x v="359"/>
    <x v="0"/>
    <x v="359"/>
    <x v="393"/>
    <x v="543"/>
    <x v="2"/>
    <x v="348"/>
    <x v="0"/>
    <x v="348"/>
    <x v="462"/>
    <x v="581"/>
    <x v="2"/>
    <x v="0"/>
  </r>
  <r>
    <x v="3"/>
    <x v="16"/>
    <x v="760"/>
    <x v="1231"/>
    <x v="641"/>
    <x v="925"/>
    <x v="1"/>
    <x v="0"/>
    <x v="36"/>
    <x v="36"/>
    <x v="94"/>
    <x v="236"/>
    <x v="213"/>
    <x v="155"/>
    <x v="0"/>
    <x v="155"/>
    <x v="159"/>
    <x v="96"/>
    <x v="1"/>
    <x v="110"/>
    <x v="0"/>
    <x v="110"/>
    <x v="292"/>
    <x v="324"/>
    <x v="1"/>
    <x v="0"/>
  </r>
  <r>
    <x v="3"/>
    <x v="16"/>
    <x v="1038"/>
    <x v="1234"/>
    <x v="1202"/>
    <x v="927"/>
    <x v="1"/>
    <x v="0"/>
    <x v="32"/>
    <x v="32"/>
    <x v="100"/>
    <x v="201"/>
    <x v="344"/>
    <x v="116"/>
    <x v="0"/>
    <x v="116"/>
    <x v="244"/>
    <x v="277"/>
    <x v="1"/>
    <x v="122"/>
    <x v="0"/>
    <x v="122"/>
    <x v="280"/>
    <x v="285"/>
    <x v="1"/>
    <x v="0"/>
  </r>
  <r>
    <x v="3"/>
    <x v="16"/>
    <x v="648"/>
    <x v="1241"/>
    <x v="584"/>
    <x v="931"/>
    <x v="1"/>
    <x v="0"/>
    <x v="36"/>
    <x v="36"/>
    <x v="119"/>
    <x v="190"/>
    <x v="389"/>
    <x v="97"/>
    <x v="0"/>
    <x v="97"/>
    <x v="319"/>
    <x v="599"/>
    <x v="2"/>
    <x v="147"/>
    <x v="0"/>
    <x v="147"/>
    <x v="280"/>
    <x v="312"/>
    <x v="1"/>
    <x v="0"/>
  </r>
  <r>
    <x v="3"/>
    <x v="16"/>
    <x v="429"/>
    <x v="1279"/>
    <x v="228"/>
    <x v="951"/>
    <x v="1"/>
    <x v="0"/>
    <x v="27"/>
    <x v="27"/>
    <x v="108"/>
    <x v="165"/>
    <x v="521"/>
    <x v="98"/>
    <x v="0"/>
    <x v="98"/>
    <x v="288"/>
    <x v="494"/>
    <x v="2"/>
    <x v="65"/>
    <x v="0"/>
    <x v="65"/>
    <x v="378"/>
    <x v="682"/>
    <x v="2"/>
    <x v="0"/>
  </r>
  <r>
    <x v="3"/>
    <x v="4"/>
    <x v="1173"/>
    <x v="54"/>
    <x v="1098"/>
    <x v="106"/>
    <x v="1"/>
    <x v="0"/>
    <x v="61"/>
    <x v="61"/>
    <x v="255"/>
    <x v="138"/>
    <x v="530"/>
    <x v="152"/>
    <x v="0"/>
    <x v="152"/>
    <x v="438"/>
    <x v="720"/>
    <x v="2"/>
    <x v="233"/>
    <x v="0"/>
    <x v="233"/>
    <x v="398"/>
    <x v="561"/>
    <x v="2"/>
    <x v="0"/>
  </r>
  <r>
    <x v="3"/>
    <x v="4"/>
    <x v="201"/>
    <x v="53"/>
    <x v="315"/>
    <x v="148"/>
    <x v="1"/>
    <x v="0"/>
    <x v="92"/>
    <x v="92"/>
    <x v="325"/>
    <x v="273"/>
    <x v="350"/>
    <x v="407"/>
    <x v="0"/>
    <x v="407"/>
    <x v="52"/>
    <x v="112"/>
    <x v="1"/>
    <x v="281"/>
    <x v="0"/>
    <x v="281"/>
    <x v="452"/>
    <x v="623"/>
    <x v="2"/>
    <x v="0"/>
  </r>
  <r>
    <x v="3"/>
    <x v="4"/>
    <x v="1093"/>
    <x v="1072"/>
    <x v="1337"/>
    <x v="832"/>
    <x v="0"/>
    <x v="0"/>
    <x v="0"/>
    <x v="0"/>
    <x v="0"/>
    <x v="180"/>
    <x v="687"/>
    <x v="0"/>
    <x v="0"/>
    <x v="0"/>
    <x v="271"/>
    <x v="779"/>
    <x v="0"/>
    <x v="0"/>
    <x v="0"/>
    <x v="0"/>
    <x v="315"/>
    <x v="424"/>
    <x v="0"/>
    <x v="0"/>
  </r>
  <r>
    <x v="3"/>
    <x v="4"/>
    <x v="1030"/>
    <x v="1165"/>
    <x v="1125"/>
    <x v="892"/>
    <x v="1"/>
    <x v="0"/>
    <x v="60"/>
    <x v="60"/>
    <x v="176"/>
    <x v="289"/>
    <x v="210"/>
    <x v="194"/>
    <x v="0"/>
    <x v="194"/>
    <x v="231"/>
    <x v="304"/>
    <x v="1"/>
    <x v="323"/>
    <x v="0"/>
    <x v="323"/>
    <x v="88"/>
    <x v="110"/>
    <x v="1"/>
    <x v="0"/>
  </r>
  <r>
    <x v="3"/>
    <x v="4"/>
    <x v="600"/>
    <x v="1246"/>
    <x v="459"/>
    <x v="935"/>
    <x v="1"/>
    <x v="0"/>
    <x v="53"/>
    <x v="53"/>
    <x v="209"/>
    <x v="180"/>
    <x v="429"/>
    <x v="80"/>
    <x v="0"/>
    <x v="80"/>
    <x v="439"/>
    <x v="753"/>
    <x v="2"/>
    <x v="202"/>
    <x v="0"/>
    <x v="202"/>
    <x v="358"/>
    <x v="500"/>
    <x v="2"/>
    <x v="0"/>
  </r>
  <r>
    <x v="3"/>
    <x v="48"/>
    <x v="194"/>
    <x v="423"/>
    <x v="297"/>
    <x v="4"/>
    <x v="1"/>
    <x v="0"/>
    <x v="23"/>
    <x v="23"/>
    <x v="108"/>
    <x v="140"/>
    <x v="596"/>
    <x v="3"/>
    <x v="0"/>
    <x v="3"/>
    <x v="404"/>
    <x v="778"/>
    <x v="2"/>
    <x v="36"/>
    <x v="0"/>
    <x v="36"/>
    <x v="405"/>
    <x v="750"/>
    <x v="2"/>
    <x v="1"/>
  </r>
  <r>
    <x v="3"/>
    <x v="48"/>
    <x v="195"/>
    <x v="424"/>
    <x v="307"/>
    <x v="8"/>
    <x v="1"/>
    <x v="0"/>
    <x v="153"/>
    <x v="153"/>
    <x v="479"/>
    <x v="180"/>
    <x v="429"/>
    <x v="510"/>
    <x v="0"/>
    <x v="510"/>
    <x v="100"/>
    <x v="328"/>
    <x v="1"/>
    <x v="481"/>
    <x v="0"/>
    <x v="481"/>
    <x v="499"/>
    <x v="519"/>
    <x v="2"/>
    <x v="0"/>
  </r>
  <r>
    <x v="3"/>
    <x v="48"/>
    <x v="1128"/>
    <x v="428"/>
    <x v="987"/>
    <x v="52"/>
    <x v="1"/>
    <x v="0"/>
    <x v="61"/>
    <x v="61"/>
    <x v="124"/>
    <x v="339"/>
    <x v="100"/>
    <x v="190"/>
    <x v="0"/>
    <x v="190"/>
    <x v="156"/>
    <x v="127"/>
    <x v="1"/>
    <x v="273"/>
    <x v="0"/>
    <x v="273"/>
    <x v="100"/>
    <x v="86"/>
    <x v="1"/>
    <x v="0"/>
  </r>
  <r>
    <x v="3"/>
    <x v="48"/>
    <x v="198"/>
    <x v="425"/>
    <x v="328"/>
    <x v="103"/>
    <x v="1"/>
    <x v="0"/>
    <x v="23"/>
    <x v="23"/>
    <x v="68"/>
    <x v="201"/>
    <x v="288"/>
    <x v="0"/>
    <x v="0"/>
    <x v="0"/>
    <x v="367"/>
    <x v="779"/>
    <x v="0"/>
    <x v="55"/>
    <x v="0"/>
    <x v="55"/>
    <x v="330"/>
    <x v="524"/>
    <x v="2"/>
    <x v="1"/>
  </r>
  <r>
    <x v="3"/>
    <x v="48"/>
    <x v="874"/>
    <x v="427"/>
    <x v="950"/>
    <x v="352"/>
    <x v="1"/>
    <x v="0"/>
    <x v="19"/>
    <x v="19"/>
    <x v="31"/>
    <x v="223"/>
    <x v="125"/>
    <x v="65"/>
    <x v="0"/>
    <x v="65"/>
    <x v="219"/>
    <x v="84"/>
    <x v="1"/>
    <x v="100"/>
    <x v="0"/>
    <x v="100"/>
    <x v="221"/>
    <x v="67"/>
    <x v="1"/>
    <x v="0"/>
  </r>
  <r>
    <x v="3"/>
    <x v="48"/>
    <x v="377"/>
    <x v="422"/>
    <x v="214"/>
    <x v="373"/>
    <x v="1"/>
    <x v="0"/>
    <x v="36"/>
    <x v="36"/>
    <x v="0"/>
    <x v="321"/>
    <x v="0"/>
    <x v="74"/>
    <x v="0"/>
    <x v="74"/>
    <x v="166"/>
    <x v="0"/>
    <x v="1"/>
    <x v="72"/>
    <x v="0"/>
    <x v="72"/>
    <x v="210"/>
    <x v="0"/>
    <x v="1"/>
    <x v="0"/>
  </r>
  <r>
    <x v="3"/>
    <x v="48"/>
    <x v="692"/>
    <x v="426"/>
    <x v="733"/>
    <x v="399"/>
    <x v="1"/>
    <x v="0"/>
    <x v="94"/>
    <x v="94"/>
    <x v="68"/>
    <x v="427"/>
    <x v="13"/>
    <x v="331"/>
    <x v="0"/>
    <x v="331"/>
    <x v="39"/>
    <x v="8"/>
    <x v="1"/>
    <x v="361"/>
    <x v="0"/>
    <x v="361"/>
    <x v="39"/>
    <x v="11"/>
    <x v="1"/>
    <x v="0"/>
  </r>
  <r>
    <x v="3"/>
    <x v="48"/>
    <x v="971"/>
    <x v="574"/>
    <x v="1089"/>
    <x v="529"/>
    <x v="1"/>
    <x v="0"/>
    <x v="19"/>
    <x v="19"/>
    <x v="0"/>
    <x v="264"/>
    <x v="0"/>
    <x v="65"/>
    <x v="0"/>
    <x v="65"/>
    <x v="176"/>
    <x v="0"/>
    <x v="1"/>
    <x v="65"/>
    <x v="0"/>
    <x v="65"/>
    <x v="221"/>
    <x v="0"/>
    <x v="1"/>
    <x v="0"/>
  </r>
  <r>
    <x v="3"/>
    <x v="48"/>
    <x v="972"/>
    <x v="573"/>
    <x v="1053"/>
    <x v="536"/>
    <x v="1"/>
    <x v="0"/>
    <x v="27"/>
    <x v="27"/>
    <x v="0"/>
    <x v="294"/>
    <x v="0"/>
    <x v="72"/>
    <x v="0"/>
    <x v="72"/>
    <x v="169"/>
    <x v="0"/>
    <x v="1"/>
    <x v="44"/>
    <x v="0"/>
    <x v="44"/>
    <x v="245"/>
    <x v="0"/>
    <x v="1"/>
    <x v="0"/>
  </r>
  <r>
    <x v="3"/>
    <x v="48"/>
    <x v="976"/>
    <x v="429"/>
    <x v="1183"/>
    <x v="553"/>
    <x v="1"/>
    <x v="0"/>
    <x v="120"/>
    <x v="120"/>
    <x v="402"/>
    <x v="159"/>
    <x v="453"/>
    <x v="414"/>
    <x v="0"/>
    <x v="414"/>
    <x v="359"/>
    <x v="485"/>
    <x v="2"/>
    <x v="392"/>
    <x v="0"/>
    <x v="392"/>
    <x v="506"/>
    <x v="621"/>
    <x v="2"/>
    <x v="0"/>
  </r>
  <r>
    <x v="3"/>
    <x v="48"/>
    <x v="891"/>
    <x v="572"/>
    <x v="988"/>
    <x v="559"/>
    <x v="1"/>
    <x v="0"/>
    <x v="8"/>
    <x v="8"/>
    <x v="68"/>
    <x v="134"/>
    <x v="663"/>
    <x v="0"/>
    <x v="0"/>
    <x v="0"/>
    <x v="367"/>
    <x v="779"/>
    <x v="0"/>
    <x v="297"/>
    <x v="0"/>
    <x v="297"/>
    <x v="69"/>
    <x v="24"/>
    <x v="1"/>
    <x v="1"/>
  </r>
  <r>
    <x v="3"/>
    <x v="48"/>
    <x v="400"/>
    <x v="571"/>
    <x v="193"/>
    <x v="651"/>
    <x v="1"/>
    <x v="0"/>
    <x v="23"/>
    <x v="23"/>
    <x v="49"/>
    <x v="223"/>
    <x v="170"/>
    <x v="27"/>
    <x v="0"/>
    <x v="27"/>
    <x v="305"/>
    <x v="673"/>
    <x v="2"/>
    <x v="26"/>
    <x v="0"/>
    <x v="26"/>
    <x v="346"/>
    <x v="654"/>
    <x v="2"/>
    <x v="0"/>
  </r>
  <r>
    <x v="3"/>
    <x v="48"/>
    <x v="314"/>
    <x v="844"/>
    <x v="97"/>
    <x v="696"/>
    <x v="1"/>
    <x v="0"/>
    <x v="32"/>
    <x v="32"/>
    <x v="119"/>
    <x v="165"/>
    <x v="515"/>
    <x v="97"/>
    <x v="0"/>
    <x v="97"/>
    <x v="319"/>
    <x v="599"/>
    <x v="2"/>
    <x v="122"/>
    <x v="0"/>
    <x v="122"/>
    <x v="315"/>
    <x v="424"/>
    <x v="2"/>
    <x v="0"/>
  </r>
  <r>
    <x v="3"/>
    <x v="48"/>
    <x v="316"/>
    <x v="850"/>
    <x v="114"/>
    <x v="706"/>
    <x v="1"/>
    <x v="0"/>
    <x v="51"/>
    <x v="51"/>
    <x v="77"/>
    <x v="334"/>
    <x v="68"/>
    <x v="146"/>
    <x v="0"/>
    <x v="146"/>
    <x v="155"/>
    <x v="73"/>
    <x v="1"/>
    <x v="200"/>
    <x v="0"/>
    <x v="200"/>
    <x v="139"/>
    <x v="69"/>
    <x v="1"/>
    <x v="0"/>
  </r>
  <r>
    <x v="3"/>
    <x v="48"/>
    <x v="995"/>
    <x v="870"/>
    <x v="1198"/>
    <x v="714"/>
    <x v="1"/>
    <x v="0"/>
    <x v="19"/>
    <x v="19"/>
    <x v="68"/>
    <x v="180"/>
    <x v="429"/>
    <x v="27"/>
    <x v="0"/>
    <x v="27"/>
    <x v="329"/>
    <x v="721"/>
    <x v="2"/>
    <x v="62"/>
    <x v="0"/>
    <x v="62"/>
    <x v="319"/>
    <x v="454"/>
    <x v="2"/>
    <x v="1"/>
  </r>
  <r>
    <x v="3"/>
    <x v="48"/>
    <x v="405"/>
    <x v="878"/>
    <x v="187"/>
    <x v="719"/>
    <x v="1"/>
    <x v="0"/>
    <x v="56"/>
    <x v="56"/>
    <x v="243"/>
    <x v="134"/>
    <x v="545"/>
    <x v="253"/>
    <x v="0"/>
    <x v="253"/>
    <x v="244"/>
    <x v="361"/>
    <x v="1"/>
    <x v="220"/>
    <x v="0"/>
    <x v="220"/>
    <x v="386"/>
    <x v="551"/>
    <x v="2"/>
    <x v="0"/>
  </r>
  <r>
    <x v="3"/>
    <x v="48"/>
    <x v="585"/>
    <x v="902"/>
    <x v="499"/>
    <x v="727"/>
    <x v="0"/>
    <x v="0"/>
    <x v="0"/>
    <x v="0"/>
    <x v="0"/>
    <x v="180"/>
    <x v="687"/>
    <x v="0"/>
    <x v="0"/>
    <x v="0"/>
    <x v="271"/>
    <x v="779"/>
    <x v="0"/>
    <x v="343"/>
    <x v="0"/>
    <x v="343"/>
    <x v="40"/>
    <x v="0"/>
    <x v="1"/>
    <x v="0"/>
  </r>
  <r>
    <x v="3"/>
    <x v="48"/>
    <x v="543"/>
    <x v="1021"/>
    <x v="430"/>
    <x v="806"/>
    <x v="1"/>
    <x v="0"/>
    <x v="13"/>
    <x v="13"/>
    <x v="13"/>
    <x v="223"/>
    <x v="72"/>
    <x v="12"/>
    <x v="0"/>
    <x v="12"/>
    <x v="271"/>
    <x v="415"/>
    <x v="2"/>
    <x v="55"/>
    <x v="0"/>
    <x v="55"/>
    <x v="257"/>
    <x v="50"/>
    <x v="1"/>
    <x v="0"/>
  </r>
  <r>
    <x v="3"/>
    <x v="48"/>
    <x v="1013"/>
    <x v="1043"/>
    <x v="1226"/>
    <x v="817"/>
    <x v="1"/>
    <x v="0"/>
    <x v="46"/>
    <x v="46"/>
    <x v="60"/>
    <x v="325"/>
    <x v="59"/>
    <x v="145"/>
    <x v="0"/>
    <x v="145"/>
    <x v="140"/>
    <x v="42"/>
    <x v="1"/>
    <x v="186"/>
    <x v="0"/>
    <x v="186"/>
    <x v="143"/>
    <x v="55"/>
    <x v="1"/>
    <x v="0"/>
  </r>
  <r>
    <x v="3"/>
    <x v="48"/>
    <x v="492"/>
    <x v="1200"/>
    <x v="320"/>
    <x v="913"/>
    <x v="1"/>
    <x v="0"/>
    <x v="23"/>
    <x v="23"/>
    <x v="0"/>
    <x v="282"/>
    <x v="0"/>
    <x v="56"/>
    <x v="0"/>
    <x v="56"/>
    <x v="188"/>
    <x v="0"/>
    <x v="1"/>
    <x v="43"/>
    <x v="0"/>
    <x v="43"/>
    <x v="246"/>
    <x v="0"/>
    <x v="1"/>
    <x v="1"/>
  </r>
  <r>
    <x v="3"/>
    <x v="48"/>
    <x v="1044"/>
    <x v="1273"/>
    <x v="1211"/>
    <x v="949"/>
    <x v="0"/>
    <x v="0"/>
    <x v="0"/>
    <x v="0"/>
    <x v="80"/>
    <x v="90"/>
    <x v="687"/>
    <x v="0"/>
    <x v="0"/>
    <x v="0"/>
    <x v="384"/>
    <x v="779"/>
    <x v="0"/>
    <x v="137"/>
    <x v="0"/>
    <x v="137"/>
    <x v="234"/>
    <x v="153"/>
    <x v="1"/>
    <x v="1"/>
  </r>
  <r>
    <x v="3"/>
    <x v="48"/>
    <x v="355"/>
    <x v="1294"/>
    <x v="52"/>
    <x v="961"/>
    <x v="1"/>
    <x v="0"/>
    <x v="27"/>
    <x v="27"/>
    <x v="159"/>
    <x v="92"/>
    <x v="653"/>
    <x v="109"/>
    <x v="0"/>
    <x v="109"/>
    <x v="368"/>
    <x v="691"/>
    <x v="2"/>
    <x v="32"/>
    <x v="0"/>
    <x v="32"/>
    <x v="453"/>
    <x v="782"/>
    <x v="2"/>
    <x v="0"/>
  </r>
  <r>
    <x v="3"/>
    <x v="43"/>
    <x v="1205"/>
    <x v="396"/>
    <x v="1321"/>
    <x v="62"/>
    <x v="1"/>
    <x v="0"/>
    <x v="84"/>
    <x v="84"/>
    <x v="323"/>
    <x v="165"/>
    <x v="463"/>
    <x v="286"/>
    <x v="0"/>
    <x v="286"/>
    <x v="409"/>
    <x v="626"/>
    <x v="2"/>
    <x v="319"/>
    <x v="0"/>
    <x v="319"/>
    <x v="386"/>
    <x v="507"/>
    <x v="2"/>
    <x v="0"/>
  </r>
  <r>
    <x v="3"/>
    <x v="43"/>
    <x v="1164"/>
    <x v="390"/>
    <x v="1094"/>
    <x v="78"/>
    <x v="1"/>
    <x v="0"/>
    <x v="23"/>
    <x v="23"/>
    <x v="114"/>
    <x v="134"/>
    <x v="613"/>
    <x v="35"/>
    <x v="0"/>
    <x v="35"/>
    <x v="381"/>
    <x v="749"/>
    <x v="2"/>
    <x v="76"/>
    <x v="0"/>
    <x v="76"/>
    <x v="374"/>
    <x v="652"/>
    <x v="2"/>
    <x v="0"/>
  </r>
  <r>
    <x v="3"/>
    <x v="43"/>
    <x v="1165"/>
    <x v="393"/>
    <x v="1189"/>
    <x v="82"/>
    <x v="1"/>
    <x v="0"/>
    <x v="46"/>
    <x v="46"/>
    <x v="176"/>
    <x v="180"/>
    <x v="429"/>
    <x v="208"/>
    <x v="0"/>
    <x v="208"/>
    <x v="198"/>
    <x v="236"/>
    <x v="1"/>
    <x v="110"/>
    <x v="0"/>
    <x v="110"/>
    <x v="428"/>
    <x v="709"/>
    <x v="2"/>
    <x v="0"/>
  </r>
  <r>
    <x v="3"/>
    <x v="43"/>
    <x v="1169"/>
    <x v="392"/>
    <x v="1187"/>
    <x v="93"/>
    <x v="1"/>
    <x v="0"/>
    <x v="23"/>
    <x v="23"/>
    <x v="60"/>
    <x v="209"/>
    <x v="227"/>
    <x v="56"/>
    <x v="0"/>
    <x v="56"/>
    <x v="271"/>
    <x v="415"/>
    <x v="2"/>
    <x v="0"/>
    <x v="0"/>
    <x v="0"/>
    <x v="396"/>
    <x v="424"/>
    <x v="0"/>
    <x v="0"/>
  </r>
  <r>
    <x v="3"/>
    <x v="43"/>
    <x v="1118"/>
    <x v="389"/>
    <x v="877"/>
    <x v="98"/>
    <x v="1"/>
    <x v="0"/>
    <x v="51"/>
    <x v="51"/>
    <x v="160"/>
    <x v="254"/>
    <x v="257"/>
    <x v="129"/>
    <x v="0"/>
    <x v="129"/>
    <x v="341"/>
    <x v="630"/>
    <x v="2"/>
    <x v="196"/>
    <x v="0"/>
    <x v="196"/>
    <x v="258"/>
    <x v="295"/>
    <x v="1"/>
    <x v="0"/>
  </r>
  <r>
    <x v="3"/>
    <x v="43"/>
    <x v="1171"/>
    <x v="394"/>
    <x v="1234"/>
    <x v="101"/>
    <x v="1"/>
    <x v="0"/>
    <x v="61"/>
    <x v="61"/>
    <x v="214"/>
    <x v="238"/>
    <x v="342"/>
    <x v="223"/>
    <x v="0"/>
    <x v="223"/>
    <x v="244"/>
    <x v="354"/>
    <x v="1"/>
    <x v="227"/>
    <x v="0"/>
    <x v="227"/>
    <x v="313"/>
    <x v="416"/>
    <x v="1"/>
    <x v="0"/>
  </r>
  <r>
    <x v="3"/>
    <x v="43"/>
    <x v="215"/>
    <x v="388"/>
    <x v="354"/>
    <x v="116"/>
    <x v="1"/>
    <x v="0"/>
    <x v="108"/>
    <x v="108"/>
    <x v="337"/>
    <x v="361"/>
    <x v="233"/>
    <x v="402"/>
    <x v="0"/>
    <x v="402"/>
    <x v="64"/>
    <x v="151"/>
    <x v="1"/>
    <x v="383"/>
    <x v="0"/>
    <x v="383"/>
    <x v="167"/>
    <x v="305"/>
    <x v="1"/>
    <x v="0"/>
  </r>
  <r>
    <x v="3"/>
    <x v="43"/>
    <x v="376"/>
    <x v="387"/>
    <x v="177"/>
    <x v="350"/>
    <x v="1"/>
    <x v="0"/>
    <x v="77"/>
    <x v="77"/>
    <x v="281"/>
    <x v="242"/>
    <x v="362"/>
    <x v="221"/>
    <x v="0"/>
    <x v="221"/>
    <x v="401"/>
    <x v="645"/>
    <x v="2"/>
    <x v="364"/>
    <x v="0"/>
    <x v="364"/>
    <x v="97"/>
    <x v="173"/>
    <x v="1"/>
    <x v="0"/>
  </r>
  <r>
    <x v="3"/>
    <x v="43"/>
    <x v="945"/>
    <x v="391"/>
    <x v="1099"/>
    <x v="363"/>
    <x v="1"/>
    <x v="0"/>
    <x v="53"/>
    <x v="53"/>
    <x v="209"/>
    <x v="180"/>
    <x v="429"/>
    <x v="198"/>
    <x v="0"/>
    <x v="198"/>
    <x v="310"/>
    <x v="506"/>
    <x v="2"/>
    <x v="186"/>
    <x v="0"/>
    <x v="186"/>
    <x v="386"/>
    <x v="567"/>
    <x v="2"/>
    <x v="0"/>
  </r>
  <r>
    <x v="3"/>
    <x v="43"/>
    <x v="959"/>
    <x v="395"/>
    <x v="1269"/>
    <x v="434"/>
    <x v="1"/>
    <x v="0"/>
    <x v="202"/>
    <x v="202"/>
    <x v="531"/>
    <x v="446"/>
    <x v="335"/>
    <x v="558"/>
    <x v="0"/>
    <x v="558"/>
    <x v="31"/>
    <x v="333"/>
    <x v="1"/>
    <x v="539"/>
    <x v="0"/>
    <x v="539"/>
    <x v="570"/>
    <x v="607"/>
    <x v="2"/>
    <x v="0"/>
  </r>
  <r>
    <x v="3"/>
    <x v="43"/>
    <x v="968"/>
    <x v="563"/>
    <x v="1221"/>
    <x v="517"/>
    <x v="1"/>
    <x v="0"/>
    <x v="23"/>
    <x v="23"/>
    <x v="122"/>
    <x v="120"/>
    <x v="631"/>
    <x v="137"/>
    <x v="0"/>
    <x v="137"/>
    <x v="250"/>
    <x v="323"/>
    <x v="1"/>
    <x v="55"/>
    <x v="0"/>
    <x v="55"/>
    <x v="410"/>
    <x v="734"/>
    <x v="2"/>
    <x v="0"/>
  </r>
  <r>
    <x v="3"/>
    <x v="43"/>
    <x v="629"/>
    <x v="562"/>
    <x v="593"/>
    <x v="573"/>
    <x v="1"/>
    <x v="0"/>
    <x v="131"/>
    <x v="131"/>
    <x v="454"/>
    <x v="17"/>
    <x v="596"/>
    <x v="420"/>
    <x v="0"/>
    <x v="420"/>
    <x v="502"/>
    <x v="696"/>
    <x v="2"/>
    <x v="372"/>
    <x v="0"/>
    <x v="372"/>
    <x v="561"/>
    <x v="747"/>
    <x v="2"/>
    <x v="0"/>
  </r>
  <r>
    <x v="3"/>
    <x v="43"/>
    <x v="636"/>
    <x v="561"/>
    <x v="568"/>
    <x v="652"/>
    <x v="1"/>
    <x v="0"/>
    <x v="77"/>
    <x v="77"/>
    <x v="298"/>
    <x v="170"/>
    <x v="454"/>
    <x v="242"/>
    <x v="0"/>
    <x v="242"/>
    <x v="416"/>
    <x v="657"/>
    <x v="2"/>
    <x v="295"/>
    <x v="0"/>
    <x v="295"/>
    <x v="378"/>
    <x v="498"/>
    <x v="2"/>
    <x v="0"/>
  </r>
  <r>
    <x v="3"/>
    <x v="43"/>
    <x v="499"/>
    <x v="560"/>
    <x v="339"/>
    <x v="653"/>
    <x v="1"/>
    <x v="0"/>
    <x v="53"/>
    <x v="53"/>
    <x v="155"/>
    <x v="276"/>
    <x v="211"/>
    <x v="158"/>
    <x v="0"/>
    <x v="158"/>
    <x v="262"/>
    <x v="383"/>
    <x v="1"/>
    <x v="186"/>
    <x v="0"/>
    <x v="186"/>
    <x v="276"/>
    <x v="333"/>
    <x v="1"/>
    <x v="0"/>
  </r>
  <r>
    <x v="3"/>
    <x v="43"/>
    <x v="846"/>
    <x v="849"/>
    <x v="908"/>
    <x v="705"/>
    <x v="1"/>
    <x v="0"/>
    <x v="44"/>
    <x v="44"/>
    <x v="0"/>
    <x v="351"/>
    <x v="0"/>
    <x v="118"/>
    <x v="0"/>
    <x v="118"/>
    <x v="127"/>
    <x v="0"/>
    <x v="1"/>
    <x v="118"/>
    <x v="0"/>
    <x v="118"/>
    <x v="163"/>
    <x v="0"/>
    <x v="1"/>
    <x v="0"/>
  </r>
  <r>
    <x v="3"/>
    <x v="43"/>
    <x v="520"/>
    <x v="903"/>
    <x v="351"/>
    <x v="727"/>
    <x v="1"/>
    <x v="0"/>
    <x v="27"/>
    <x v="27"/>
    <x v="123"/>
    <x v="137"/>
    <x v="596"/>
    <x v="39"/>
    <x v="0"/>
    <x v="39"/>
    <x v="393"/>
    <x v="753"/>
    <x v="2"/>
    <x v="130"/>
    <x v="0"/>
    <x v="130"/>
    <x v="315"/>
    <x v="424"/>
    <x v="2"/>
    <x v="0"/>
  </r>
  <r>
    <x v="3"/>
    <x v="43"/>
    <x v="521"/>
    <x v="912"/>
    <x v="346"/>
    <x v="741"/>
    <x v="1"/>
    <x v="0"/>
    <x v="186"/>
    <x v="186"/>
    <x v="497"/>
    <x v="456"/>
    <x v="226"/>
    <x v="509"/>
    <x v="0"/>
    <x v="509"/>
    <x v="482"/>
    <x v="550"/>
    <x v="2"/>
    <x v="521"/>
    <x v="0"/>
    <x v="521"/>
    <x v="59"/>
    <x v="334"/>
    <x v="1"/>
    <x v="0"/>
  </r>
  <r>
    <x v="3"/>
    <x v="43"/>
    <x v="1003"/>
    <x v="947"/>
    <x v="1192"/>
    <x v="765"/>
    <x v="1"/>
    <x v="0"/>
    <x v="23"/>
    <x v="23"/>
    <x v="0"/>
    <x v="282"/>
    <x v="0"/>
    <x v="0"/>
    <x v="0"/>
    <x v="0"/>
    <x v="271"/>
    <x v="779"/>
    <x v="0"/>
    <x v="91"/>
    <x v="0"/>
    <x v="91"/>
    <x v="197"/>
    <x v="0"/>
    <x v="1"/>
    <x v="1"/>
  </r>
  <r>
    <x v="3"/>
    <x v="43"/>
    <x v="670"/>
    <x v="1073"/>
    <x v="597"/>
    <x v="833"/>
    <x v="1"/>
    <x v="0"/>
    <x v="83"/>
    <x v="83"/>
    <x v="338"/>
    <x v="91"/>
    <x v="565"/>
    <x v="338"/>
    <x v="0"/>
    <x v="338"/>
    <x v="333"/>
    <x v="487"/>
    <x v="2"/>
    <x v="259"/>
    <x v="0"/>
    <x v="259"/>
    <x v="496"/>
    <x v="696"/>
    <x v="2"/>
    <x v="0"/>
  </r>
  <r>
    <x v="3"/>
    <x v="43"/>
    <x v="420"/>
    <x v="1088"/>
    <x v="151"/>
    <x v="843"/>
    <x v="1"/>
    <x v="0"/>
    <x v="23"/>
    <x v="23"/>
    <x v="44"/>
    <x v="232"/>
    <x v="143"/>
    <x v="42"/>
    <x v="0"/>
    <x v="42"/>
    <x v="271"/>
    <x v="415"/>
    <x v="2"/>
    <x v="38"/>
    <x v="0"/>
    <x v="38"/>
    <x v="318"/>
    <x v="453"/>
    <x v="2"/>
    <x v="0"/>
  </r>
  <r>
    <x v="3"/>
    <x v="43"/>
    <x v="1041"/>
    <x v="1259"/>
    <x v="1214"/>
    <x v="942"/>
    <x v="1"/>
    <x v="0"/>
    <x v="23"/>
    <x v="23"/>
    <x v="73"/>
    <x v="193"/>
    <x v="358"/>
    <x v="29"/>
    <x v="0"/>
    <x v="29"/>
    <x v="335"/>
    <x v="727"/>
    <x v="2"/>
    <x v="81"/>
    <x v="0"/>
    <x v="81"/>
    <x v="303"/>
    <x v="359"/>
    <x v="1"/>
    <x v="0"/>
  </r>
  <r>
    <x v="3"/>
    <x v="22"/>
    <x v="264"/>
    <x v="214"/>
    <x v="732"/>
    <x v="75"/>
    <x v="1"/>
    <x v="0"/>
    <x v="10"/>
    <x v="10"/>
    <x v="46"/>
    <x v="170"/>
    <x v="539"/>
    <x v="19"/>
    <x v="0"/>
    <x v="19"/>
    <x v="312"/>
    <x v="713"/>
    <x v="2"/>
    <x v="92"/>
    <x v="0"/>
    <x v="92"/>
    <x v="255"/>
    <x v="134"/>
    <x v="1"/>
    <x v="1"/>
  </r>
  <r>
    <x v="3"/>
    <x v="22"/>
    <x v="1092"/>
    <x v="215"/>
    <x v="1335"/>
    <x v="378"/>
    <x v="1"/>
    <x v="0"/>
    <x v="10"/>
    <x v="10"/>
    <x v="0"/>
    <x v="236"/>
    <x v="0"/>
    <x v="0"/>
    <x v="0"/>
    <x v="0"/>
    <x v="271"/>
    <x v="779"/>
    <x v="0"/>
    <x v="44"/>
    <x v="0"/>
    <x v="44"/>
    <x v="245"/>
    <x v="0"/>
    <x v="1"/>
    <x v="1"/>
  </r>
  <r>
    <x v="3"/>
    <x v="22"/>
    <x v="658"/>
    <x v="212"/>
    <x v="629"/>
    <x v="382"/>
    <x v="1"/>
    <x v="0"/>
    <x v="77"/>
    <x v="77"/>
    <x v="293"/>
    <x v="190"/>
    <x v="417"/>
    <x v="300"/>
    <x v="0"/>
    <x v="300"/>
    <x v="289"/>
    <x v="435"/>
    <x v="2"/>
    <x v="315"/>
    <x v="0"/>
    <x v="315"/>
    <x v="292"/>
    <x v="400"/>
    <x v="1"/>
    <x v="0"/>
  </r>
  <r>
    <x v="3"/>
    <x v="22"/>
    <x v="494"/>
    <x v="211"/>
    <x v="334"/>
    <x v="482"/>
    <x v="1"/>
    <x v="0"/>
    <x v="23"/>
    <x v="23"/>
    <x v="0"/>
    <x v="282"/>
    <x v="0"/>
    <x v="75"/>
    <x v="0"/>
    <x v="75"/>
    <x v="164"/>
    <x v="0"/>
    <x v="1"/>
    <x v="75"/>
    <x v="0"/>
    <x v="75"/>
    <x v="208"/>
    <x v="0"/>
    <x v="1"/>
    <x v="1"/>
  </r>
  <r>
    <x v="3"/>
    <x v="22"/>
    <x v="666"/>
    <x v="213"/>
    <x v="630"/>
    <x v="647"/>
    <x v="1"/>
    <x v="0"/>
    <x v="159"/>
    <x v="159"/>
    <x v="465"/>
    <x v="419"/>
    <x v="278"/>
    <x v="478"/>
    <x v="0"/>
    <x v="478"/>
    <x v="414"/>
    <x v="496"/>
    <x v="2"/>
    <x v="512"/>
    <x v="0"/>
    <x v="512"/>
    <x v="25"/>
    <x v="218"/>
    <x v="1"/>
    <x v="0"/>
  </r>
  <r>
    <x v="3"/>
    <x v="22"/>
    <x v="916"/>
    <x v="1121"/>
    <x v="1040"/>
    <x v="868"/>
    <x v="1"/>
    <x v="0"/>
    <x v="53"/>
    <x v="53"/>
    <x v="170"/>
    <x v="255"/>
    <x v="264"/>
    <x v="208"/>
    <x v="0"/>
    <x v="208"/>
    <x v="188"/>
    <x v="216"/>
    <x v="1"/>
    <x v="0"/>
    <x v="0"/>
    <x v="0"/>
    <x v="481"/>
    <x v="424"/>
    <x v="0"/>
    <x v="1"/>
  </r>
  <r>
    <x v="3"/>
    <x v="34"/>
    <x v="1186"/>
    <x v="330"/>
    <x v="1141"/>
    <x v="177"/>
    <x v="1"/>
    <x v="0"/>
    <x v="68"/>
    <x v="68"/>
    <x v="85"/>
    <x v="382"/>
    <x v="41"/>
    <x v="284"/>
    <x v="0"/>
    <x v="284"/>
    <x v="60"/>
    <x v="17"/>
    <x v="1"/>
    <x v="84"/>
    <x v="0"/>
    <x v="84"/>
    <x v="315"/>
    <x v="424"/>
    <x v="2"/>
    <x v="0"/>
  </r>
  <r>
    <x v="3"/>
    <x v="34"/>
    <x v="203"/>
    <x v="326"/>
    <x v="330"/>
    <x v="191"/>
    <x v="1"/>
    <x v="0"/>
    <x v="27"/>
    <x v="27"/>
    <x v="44"/>
    <x v="252"/>
    <x v="101"/>
    <x v="42"/>
    <x v="0"/>
    <x v="42"/>
    <x v="271"/>
    <x v="415"/>
    <x v="2"/>
    <x v="92"/>
    <x v="0"/>
    <x v="92"/>
    <x v="252"/>
    <x v="126"/>
    <x v="1"/>
    <x v="0"/>
  </r>
  <r>
    <x v="3"/>
    <x v="34"/>
    <x v="1058"/>
    <x v="332"/>
    <x v="1305"/>
    <x v="230"/>
    <x v="1"/>
    <x v="0"/>
    <x v="206"/>
    <x v="206"/>
    <x v="539"/>
    <x v="3"/>
    <x v="540"/>
    <x v="567"/>
    <x v="0"/>
    <x v="567"/>
    <x v="4"/>
    <x v="297"/>
    <x v="1"/>
    <x v="556"/>
    <x v="0"/>
    <x v="556"/>
    <x v="576"/>
    <x v="547"/>
    <x v="2"/>
    <x v="0"/>
  </r>
  <r>
    <x v="3"/>
    <x v="34"/>
    <x v="297"/>
    <x v="323"/>
    <x v="61"/>
    <x v="368"/>
    <x v="1"/>
    <x v="0"/>
    <x v="166"/>
    <x v="166"/>
    <x v="466"/>
    <x v="438"/>
    <x v="220"/>
    <x v="451"/>
    <x v="0"/>
    <x v="451"/>
    <x v="492"/>
    <x v="638"/>
    <x v="2"/>
    <x v="509"/>
    <x v="0"/>
    <x v="509"/>
    <x v="35"/>
    <x v="238"/>
    <x v="1"/>
    <x v="0"/>
  </r>
  <r>
    <x v="3"/>
    <x v="34"/>
    <x v="659"/>
    <x v="328"/>
    <x v="594"/>
    <x v="404"/>
    <x v="1"/>
    <x v="0"/>
    <x v="67"/>
    <x v="67"/>
    <x v="213"/>
    <x v="287"/>
    <x v="249"/>
    <x v="269"/>
    <x v="0"/>
    <x v="269"/>
    <x v="150"/>
    <x v="192"/>
    <x v="1"/>
    <x v="0"/>
    <x v="0"/>
    <x v="0"/>
    <x v="507"/>
    <x v="424"/>
    <x v="0"/>
    <x v="0"/>
  </r>
  <r>
    <x v="3"/>
    <x v="34"/>
    <x v="382"/>
    <x v="324"/>
    <x v="211"/>
    <x v="420"/>
    <x v="0"/>
    <x v="0"/>
    <x v="0"/>
    <x v="0"/>
    <x v="0"/>
    <x v="180"/>
    <x v="687"/>
    <x v="0"/>
    <x v="0"/>
    <x v="0"/>
    <x v="271"/>
    <x v="779"/>
    <x v="0"/>
    <x v="84"/>
    <x v="0"/>
    <x v="84"/>
    <x v="201"/>
    <x v="0"/>
    <x v="1"/>
    <x v="0"/>
  </r>
  <r>
    <x v="3"/>
    <x v="34"/>
    <x v="955"/>
    <x v="331"/>
    <x v="1266"/>
    <x v="421"/>
    <x v="1"/>
    <x v="0"/>
    <x v="67"/>
    <x v="67"/>
    <x v="268"/>
    <x v="165"/>
    <x v="469"/>
    <x v="335"/>
    <x v="0"/>
    <x v="335"/>
    <x v="113"/>
    <x v="168"/>
    <x v="1"/>
    <x v="158"/>
    <x v="0"/>
    <x v="158"/>
    <x v="480"/>
    <x v="732"/>
    <x v="2"/>
    <x v="0"/>
  </r>
  <r>
    <x v="3"/>
    <x v="34"/>
    <x v="469"/>
    <x v="325"/>
    <x v="268"/>
    <x v="439"/>
    <x v="1"/>
    <x v="0"/>
    <x v="55"/>
    <x v="55"/>
    <x v="158"/>
    <x v="282"/>
    <x v="204"/>
    <x v="301"/>
    <x v="0"/>
    <x v="301"/>
    <x v="76"/>
    <x v="63"/>
    <x v="1"/>
    <x v="161"/>
    <x v="0"/>
    <x v="161"/>
    <x v="330"/>
    <x v="463"/>
    <x v="2"/>
    <x v="0"/>
  </r>
  <r>
    <x v="3"/>
    <x v="34"/>
    <x v="777"/>
    <x v="329"/>
    <x v="810"/>
    <x v="439"/>
    <x v="1"/>
    <x v="0"/>
    <x v="205"/>
    <x v="205"/>
    <x v="537"/>
    <x v="314"/>
    <x v="423"/>
    <x v="564"/>
    <x v="0"/>
    <x v="564"/>
    <x v="450"/>
    <x v="439"/>
    <x v="2"/>
    <x v="554"/>
    <x v="0"/>
    <x v="554"/>
    <x v="477"/>
    <x v="444"/>
    <x v="2"/>
    <x v="0"/>
  </r>
  <r>
    <x v="3"/>
    <x v="34"/>
    <x v="966"/>
    <x v="529"/>
    <x v="1149"/>
    <x v="511"/>
    <x v="1"/>
    <x v="0"/>
    <x v="117"/>
    <x v="117"/>
    <x v="359"/>
    <x v="370"/>
    <x v="244"/>
    <x v="460"/>
    <x v="0"/>
    <x v="460"/>
    <x v="17"/>
    <x v="82"/>
    <x v="1"/>
    <x v="393"/>
    <x v="0"/>
    <x v="393"/>
    <x v="269"/>
    <x v="397"/>
    <x v="1"/>
    <x v="0"/>
  </r>
  <r>
    <x v="3"/>
    <x v="34"/>
    <x v="495"/>
    <x v="524"/>
    <x v="332"/>
    <x v="537"/>
    <x v="0"/>
    <x v="0"/>
    <x v="0"/>
    <x v="0"/>
    <x v="263"/>
    <x v="18"/>
    <x v="687"/>
    <x v="0"/>
    <x v="0"/>
    <x v="0"/>
    <x v="480"/>
    <x v="779"/>
    <x v="0"/>
    <x v="347"/>
    <x v="0"/>
    <x v="347"/>
    <x v="115"/>
    <x v="198"/>
    <x v="1"/>
    <x v="0"/>
  </r>
  <r>
    <x v="3"/>
    <x v="34"/>
    <x v="781"/>
    <x v="528"/>
    <x v="828"/>
    <x v="572"/>
    <x v="1"/>
    <x v="0"/>
    <x v="43"/>
    <x v="43"/>
    <x v="165"/>
    <x v="164"/>
    <x v="488"/>
    <x v="175"/>
    <x v="0"/>
    <x v="175"/>
    <x v="251"/>
    <x v="350"/>
    <x v="1"/>
    <x v="140"/>
    <x v="0"/>
    <x v="140"/>
    <x v="379"/>
    <x v="593"/>
    <x v="2"/>
    <x v="0"/>
  </r>
  <r>
    <x v="3"/>
    <x v="34"/>
    <x v="630"/>
    <x v="526"/>
    <x v="577"/>
    <x v="575"/>
    <x v="1"/>
    <x v="0"/>
    <x v="45"/>
    <x v="45"/>
    <x v="94"/>
    <x v="294"/>
    <x v="115"/>
    <x v="176"/>
    <x v="0"/>
    <x v="176"/>
    <x v="134"/>
    <x v="69"/>
    <x v="1"/>
    <x v="169"/>
    <x v="0"/>
    <x v="169"/>
    <x v="201"/>
    <x v="136"/>
    <x v="1"/>
    <x v="0"/>
  </r>
  <r>
    <x v="3"/>
    <x v="34"/>
    <x v="517"/>
    <x v="525"/>
    <x v="380"/>
    <x v="635"/>
    <x v="1"/>
    <x v="0"/>
    <x v="190"/>
    <x v="190"/>
    <x v="520"/>
    <x v="368"/>
    <x v="391"/>
    <x v="549"/>
    <x v="0"/>
    <x v="549"/>
    <x v="27"/>
    <x v="294"/>
    <x v="1"/>
    <x v="537"/>
    <x v="0"/>
    <x v="537"/>
    <x v="385"/>
    <x v="432"/>
    <x v="2"/>
    <x v="0"/>
  </r>
  <r>
    <x v="3"/>
    <x v="34"/>
    <x v="784"/>
    <x v="527"/>
    <x v="808"/>
    <x v="666"/>
    <x v="1"/>
    <x v="0"/>
    <x v="55"/>
    <x v="55"/>
    <x v="217"/>
    <x v="177"/>
    <x v="441"/>
    <x v="329"/>
    <x v="0"/>
    <x v="329"/>
    <x v="85"/>
    <x v="100"/>
    <x v="1"/>
    <x v="0"/>
    <x v="0"/>
    <x v="0"/>
    <x v="508"/>
    <x v="424"/>
    <x v="0"/>
    <x v="0"/>
  </r>
  <r>
    <x v="3"/>
    <x v="34"/>
    <x v="586"/>
    <x v="908"/>
    <x v="465"/>
    <x v="735"/>
    <x v="1"/>
    <x v="0"/>
    <x v="55"/>
    <x v="55"/>
    <x v="239"/>
    <x v="134"/>
    <x v="546"/>
    <x v="182"/>
    <x v="0"/>
    <x v="182"/>
    <x v="391"/>
    <x v="656"/>
    <x v="2"/>
    <x v="326"/>
    <x v="0"/>
    <x v="326"/>
    <x v="129"/>
    <x v="188"/>
    <x v="1"/>
    <x v="0"/>
  </r>
  <r>
    <x v="3"/>
    <x v="34"/>
    <x v="642"/>
    <x v="958"/>
    <x v="570"/>
    <x v="770"/>
    <x v="0"/>
    <x v="0"/>
    <x v="0"/>
    <x v="0"/>
    <x v="0"/>
    <x v="180"/>
    <x v="687"/>
    <x v="0"/>
    <x v="0"/>
    <x v="0"/>
    <x v="271"/>
    <x v="779"/>
    <x v="0"/>
    <x v="165"/>
    <x v="0"/>
    <x v="165"/>
    <x v="120"/>
    <x v="0"/>
    <x v="1"/>
    <x v="1"/>
  </r>
  <r>
    <x v="3"/>
    <x v="34"/>
    <x v="410"/>
    <x v="961"/>
    <x v="232"/>
    <x v="771"/>
    <x v="1"/>
    <x v="0"/>
    <x v="55"/>
    <x v="55"/>
    <x v="271"/>
    <x v="75"/>
    <x v="610"/>
    <x v="177"/>
    <x v="0"/>
    <x v="177"/>
    <x v="437"/>
    <x v="709"/>
    <x v="2"/>
    <x v="309"/>
    <x v="0"/>
    <x v="309"/>
    <x v="242"/>
    <x v="340"/>
    <x v="1"/>
    <x v="0"/>
  </r>
  <r>
    <x v="3"/>
    <x v="34"/>
    <x v="587"/>
    <x v="965"/>
    <x v="519"/>
    <x v="772"/>
    <x v="1"/>
    <x v="0"/>
    <x v="106"/>
    <x v="106"/>
    <x v="349"/>
    <x v="309"/>
    <x v="320"/>
    <x v="337"/>
    <x v="0"/>
    <x v="337"/>
    <x v="391"/>
    <x v="553"/>
    <x v="2"/>
    <x v="365"/>
    <x v="0"/>
    <x v="365"/>
    <x v="309"/>
    <x v="417"/>
    <x v="1"/>
    <x v="0"/>
  </r>
  <r>
    <x v="3"/>
    <x v="34"/>
    <x v="414"/>
    <x v="1001"/>
    <x v="145"/>
    <x v="795"/>
    <x v="1"/>
    <x v="0"/>
    <x v="55"/>
    <x v="55"/>
    <x v="180"/>
    <x v="252"/>
    <x v="281"/>
    <x v="270"/>
    <x v="0"/>
    <x v="270"/>
    <x v="115"/>
    <x v="109"/>
    <x v="1"/>
    <x v="0"/>
    <x v="0"/>
    <x v="0"/>
    <x v="486"/>
    <x v="424"/>
    <x v="0"/>
    <x v="0"/>
  </r>
  <r>
    <x v="3"/>
    <x v="34"/>
    <x v="645"/>
    <x v="1124"/>
    <x v="532"/>
    <x v="870"/>
    <x v="1"/>
    <x v="0"/>
    <x v="163"/>
    <x v="163"/>
    <x v="521"/>
    <x v="2"/>
    <x v="642"/>
    <x v="539"/>
    <x v="0"/>
    <x v="539"/>
    <x v="505"/>
    <x v="616"/>
    <x v="2"/>
    <x v="435"/>
    <x v="0"/>
    <x v="435"/>
    <x v="579"/>
    <x v="773"/>
    <x v="2"/>
    <x v="0"/>
  </r>
  <r>
    <x v="3"/>
    <x v="34"/>
    <x v="1087"/>
    <x v="1143"/>
    <x v="1326"/>
    <x v="880"/>
    <x v="1"/>
    <x v="0"/>
    <x v="47"/>
    <x v="47"/>
    <x v="130"/>
    <x v="263"/>
    <x v="214"/>
    <x v="141"/>
    <x v="0"/>
    <x v="141"/>
    <x v="258"/>
    <x v="369"/>
    <x v="1"/>
    <x v="169"/>
    <x v="0"/>
    <x v="169"/>
    <x v="270"/>
    <x v="299"/>
    <x v="1"/>
    <x v="0"/>
  </r>
  <r>
    <x v="3"/>
    <x v="34"/>
    <x v="672"/>
    <x v="1184"/>
    <x v="598"/>
    <x v="906"/>
    <x v="1"/>
    <x v="0"/>
    <x v="91"/>
    <x v="91"/>
    <x v="382"/>
    <x v="31"/>
    <x v="619"/>
    <x v="205"/>
    <x v="0"/>
    <x v="205"/>
    <x v="499"/>
    <x v="758"/>
    <x v="2"/>
    <x v="338"/>
    <x v="0"/>
    <x v="338"/>
    <x v="519"/>
    <x v="675"/>
    <x v="2"/>
    <x v="0"/>
  </r>
  <r>
    <x v="3"/>
    <x v="34"/>
    <x v="921"/>
    <x v="1203"/>
    <x v="1022"/>
    <x v="913"/>
    <x v="1"/>
    <x v="0"/>
    <x v="97"/>
    <x v="97"/>
    <x v="85"/>
    <x v="431"/>
    <x v="18"/>
    <x v="341"/>
    <x v="0"/>
    <x v="341"/>
    <x v="35"/>
    <x v="10"/>
    <x v="1"/>
    <x v="359"/>
    <x v="0"/>
    <x v="359"/>
    <x v="43"/>
    <x v="16"/>
    <x v="1"/>
    <x v="0"/>
  </r>
  <r>
    <x v="3"/>
    <x v="34"/>
    <x v="493"/>
    <x v="1247"/>
    <x v="308"/>
    <x v="935"/>
    <x v="1"/>
    <x v="0"/>
    <x v="26"/>
    <x v="26"/>
    <x v="0"/>
    <x v="289"/>
    <x v="0"/>
    <x v="80"/>
    <x v="0"/>
    <x v="80"/>
    <x v="156"/>
    <x v="0"/>
    <x v="1"/>
    <x v="84"/>
    <x v="0"/>
    <x v="84"/>
    <x v="201"/>
    <x v="0"/>
    <x v="1"/>
    <x v="0"/>
  </r>
  <r>
    <x v="3"/>
    <x v="34"/>
    <x v="651"/>
    <x v="1298"/>
    <x v="578"/>
    <x v="962"/>
    <x v="1"/>
    <x v="0"/>
    <x v="26"/>
    <x v="26"/>
    <x v="60"/>
    <x v="223"/>
    <x v="184"/>
    <x v="0"/>
    <x v="0"/>
    <x v="0"/>
    <x v="358"/>
    <x v="779"/>
    <x v="0"/>
    <x v="336"/>
    <x v="0"/>
    <x v="336"/>
    <x v="51"/>
    <x v="12"/>
    <x v="1"/>
    <x v="1"/>
  </r>
  <r>
    <x v="3"/>
    <x v="39"/>
    <x v="1211"/>
    <x v="360"/>
    <x v="1285"/>
    <x v="175"/>
    <x v="1"/>
    <x v="0"/>
    <x v="15"/>
    <x v="15"/>
    <x v="0"/>
    <x v="255"/>
    <x v="0"/>
    <x v="56"/>
    <x v="0"/>
    <x v="56"/>
    <x v="188"/>
    <x v="0"/>
    <x v="1"/>
    <x v="0"/>
    <x v="0"/>
    <x v="0"/>
    <x v="315"/>
    <x v="424"/>
    <x v="0"/>
    <x v="0"/>
  </r>
  <r>
    <x v="3"/>
    <x v="39"/>
    <x v="192"/>
    <x v="354"/>
    <x v="265"/>
    <x v="197"/>
    <x v="1"/>
    <x v="0"/>
    <x v="75"/>
    <x v="75"/>
    <x v="347"/>
    <x v="46"/>
    <x v="624"/>
    <x v="218"/>
    <x v="0"/>
    <x v="218"/>
    <x v="474"/>
    <x v="731"/>
    <x v="2"/>
    <x v="345"/>
    <x v="0"/>
    <x v="345"/>
    <x v="405"/>
    <x v="514"/>
    <x v="2"/>
    <x v="0"/>
  </r>
  <r>
    <x v="3"/>
    <x v="39"/>
    <x v="610"/>
    <x v="357"/>
    <x v="579"/>
    <x v="212"/>
    <x v="1"/>
    <x v="0"/>
    <x v="147"/>
    <x v="147"/>
    <x v="206"/>
    <x v="465"/>
    <x v="20"/>
    <x v="326"/>
    <x v="0"/>
    <x v="326"/>
    <x v="79"/>
    <x v="98"/>
    <x v="1"/>
    <x v="475"/>
    <x v="0"/>
    <x v="475"/>
    <x v="7"/>
    <x v="20"/>
    <x v="1"/>
    <x v="0"/>
  </r>
  <r>
    <x v="3"/>
    <x v="39"/>
    <x v="1088"/>
    <x v="361"/>
    <x v="1331"/>
    <x v="228"/>
    <x v="1"/>
    <x v="0"/>
    <x v="143"/>
    <x v="143"/>
    <x v="441"/>
    <x v="403"/>
    <x v="275"/>
    <x v="470"/>
    <x v="0"/>
    <x v="470"/>
    <x v="132"/>
    <x v="339"/>
    <x v="1"/>
    <x v="471"/>
    <x v="0"/>
    <x v="471"/>
    <x v="123"/>
    <x v="349"/>
    <x v="1"/>
    <x v="0"/>
  </r>
  <r>
    <x v="3"/>
    <x v="39"/>
    <x v="503"/>
    <x v="355"/>
    <x v="379"/>
    <x v="233"/>
    <x v="1"/>
    <x v="0"/>
    <x v="201"/>
    <x v="201"/>
    <x v="527"/>
    <x v="464"/>
    <x v="260"/>
    <x v="551"/>
    <x v="0"/>
    <x v="551"/>
    <x v="157"/>
    <x v="394"/>
    <x v="1"/>
    <x v="541"/>
    <x v="0"/>
    <x v="541"/>
    <x v="411"/>
    <x v="436"/>
    <x v="2"/>
    <x v="0"/>
  </r>
  <r>
    <x v="3"/>
    <x v="39"/>
    <x v="938"/>
    <x v="359"/>
    <x v="1277"/>
    <x v="303"/>
    <x v="1"/>
    <x v="0"/>
    <x v="161"/>
    <x v="161"/>
    <x v="435"/>
    <x v="450"/>
    <x v="154"/>
    <x v="528"/>
    <x v="0"/>
    <x v="528"/>
    <x v="6"/>
    <x v="77"/>
    <x v="1"/>
    <x v="468"/>
    <x v="0"/>
    <x v="468"/>
    <x v="111"/>
    <x v="335"/>
    <x v="1"/>
    <x v="0"/>
  </r>
  <r>
    <x v="3"/>
    <x v="39"/>
    <x v="957"/>
    <x v="358"/>
    <x v="1062"/>
    <x v="425"/>
    <x v="1"/>
    <x v="0"/>
    <x v="158"/>
    <x v="158"/>
    <x v="492"/>
    <x v="101"/>
    <x v="473"/>
    <x v="508"/>
    <x v="0"/>
    <x v="508"/>
    <x v="422"/>
    <x v="478"/>
    <x v="2"/>
    <x v="500"/>
    <x v="0"/>
    <x v="500"/>
    <x v="469"/>
    <x v="478"/>
    <x v="2"/>
    <x v="0"/>
  </r>
  <r>
    <x v="3"/>
    <x v="39"/>
    <x v="619"/>
    <x v="356"/>
    <x v="571"/>
    <x v="443"/>
    <x v="1"/>
    <x v="0"/>
    <x v="32"/>
    <x v="32"/>
    <x v="0"/>
    <x v="307"/>
    <x v="0"/>
    <x v="0"/>
    <x v="0"/>
    <x v="0"/>
    <x v="271"/>
    <x v="779"/>
    <x v="0"/>
    <x v="117"/>
    <x v="0"/>
    <x v="117"/>
    <x v="164"/>
    <x v="0"/>
    <x v="1"/>
    <x v="0"/>
  </r>
  <r>
    <x v="3"/>
    <x v="39"/>
    <x v="706"/>
    <x v="544"/>
    <x v="783"/>
    <x v="485"/>
    <x v="1"/>
    <x v="0"/>
    <x v="15"/>
    <x v="15"/>
    <x v="31"/>
    <x v="209"/>
    <x v="158"/>
    <x v="0"/>
    <x v="0"/>
    <x v="0"/>
    <x v="329"/>
    <x v="779"/>
    <x v="0"/>
    <x v="332"/>
    <x v="0"/>
    <x v="332"/>
    <x v="52"/>
    <x v="4"/>
    <x v="1"/>
    <x v="1"/>
  </r>
  <r>
    <x v="3"/>
    <x v="39"/>
    <x v="567"/>
    <x v="542"/>
    <x v="494"/>
    <x v="494"/>
    <x v="1"/>
    <x v="0"/>
    <x v="181"/>
    <x v="181"/>
    <x v="498"/>
    <x v="439"/>
    <x v="263"/>
    <x v="537"/>
    <x v="0"/>
    <x v="537"/>
    <x v="58"/>
    <x v="310"/>
    <x v="1"/>
    <x v="529"/>
    <x v="0"/>
    <x v="529"/>
    <x v="37"/>
    <x v="303"/>
    <x v="1"/>
    <x v="0"/>
  </r>
  <r>
    <x v="3"/>
    <x v="39"/>
    <x v="570"/>
    <x v="541"/>
    <x v="490"/>
    <x v="512"/>
    <x v="1"/>
    <x v="0"/>
    <x v="107"/>
    <x v="107"/>
    <x v="286"/>
    <x v="402"/>
    <x v="138"/>
    <x v="300"/>
    <x v="0"/>
    <x v="300"/>
    <x v="244"/>
    <x v="372"/>
    <x v="1"/>
    <x v="400"/>
    <x v="0"/>
    <x v="400"/>
    <x v="64"/>
    <x v="135"/>
    <x v="1"/>
    <x v="0"/>
  </r>
  <r>
    <x v="3"/>
    <x v="39"/>
    <x v="394"/>
    <x v="540"/>
    <x v="233"/>
    <x v="534"/>
    <x v="1"/>
    <x v="0"/>
    <x v="171"/>
    <x v="171"/>
    <x v="501"/>
    <x v="165"/>
    <x v="435"/>
    <x v="530"/>
    <x v="0"/>
    <x v="530"/>
    <x v="418"/>
    <x v="467"/>
    <x v="2"/>
    <x v="517"/>
    <x v="0"/>
    <x v="517"/>
    <x v="440"/>
    <x v="460"/>
    <x v="2"/>
    <x v="0"/>
  </r>
  <r>
    <x v="3"/>
    <x v="39"/>
    <x v="980"/>
    <x v="546"/>
    <x v="1057"/>
    <x v="589"/>
    <x v="1"/>
    <x v="0"/>
    <x v="155"/>
    <x v="155"/>
    <x v="484"/>
    <x v="125"/>
    <x v="465"/>
    <x v="505"/>
    <x v="0"/>
    <x v="505"/>
    <x v="362"/>
    <x v="451"/>
    <x v="2"/>
    <x v="380"/>
    <x v="0"/>
    <x v="380"/>
    <x v="574"/>
    <x v="768"/>
    <x v="2"/>
    <x v="0"/>
  </r>
  <r>
    <x v="3"/>
    <x v="39"/>
    <x v="1100"/>
    <x v="549"/>
    <x v="1346"/>
    <x v="650"/>
    <x v="1"/>
    <x v="0"/>
    <x v="56"/>
    <x v="56"/>
    <x v="0"/>
    <x v="382"/>
    <x v="0"/>
    <x v="0"/>
    <x v="0"/>
    <x v="0"/>
    <x v="271"/>
    <x v="779"/>
    <x v="0"/>
    <x v="268"/>
    <x v="0"/>
    <x v="268"/>
    <x v="67"/>
    <x v="0"/>
    <x v="1"/>
    <x v="0"/>
  </r>
  <r>
    <x v="3"/>
    <x v="39"/>
    <x v="991"/>
    <x v="547"/>
    <x v="1182"/>
    <x v="660"/>
    <x v="1"/>
    <x v="0"/>
    <x v="60"/>
    <x v="60"/>
    <x v="268"/>
    <x v="107"/>
    <x v="574"/>
    <x v="0"/>
    <x v="0"/>
    <x v="0"/>
    <x v="482"/>
    <x v="779"/>
    <x v="0"/>
    <x v="277"/>
    <x v="0"/>
    <x v="277"/>
    <x v="315"/>
    <x v="424"/>
    <x v="2"/>
    <x v="0"/>
  </r>
  <r>
    <x v="3"/>
    <x v="39"/>
    <x v="637"/>
    <x v="543"/>
    <x v="529"/>
    <x v="662"/>
    <x v="1"/>
    <x v="0"/>
    <x v="43"/>
    <x v="43"/>
    <x v="114"/>
    <x v="255"/>
    <x v="198"/>
    <x v="164"/>
    <x v="0"/>
    <x v="164"/>
    <x v="176"/>
    <x v="134"/>
    <x v="1"/>
    <x v="208"/>
    <x v="0"/>
    <x v="208"/>
    <x v="164"/>
    <x v="126"/>
    <x v="1"/>
    <x v="0"/>
  </r>
  <r>
    <x v="3"/>
    <x v="39"/>
    <x v="896"/>
    <x v="545"/>
    <x v="951"/>
    <x v="663"/>
    <x v="1"/>
    <x v="0"/>
    <x v="90"/>
    <x v="90"/>
    <x v="278"/>
    <x v="339"/>
    <x v="213"/>
    <x v="56"/>
    <x v="0"/>
    <x v="56"/>
    <x v="473"/>
    <x v="773"/>
    <x v="2"/>
    <x v="324"/>
    <x v="0"/>
    <x v="324"/>
    <x v="208"/>
    <x v="307"/>
    <x v="1"/>
    <x v="1"/>
  </r>
  <r>
    <x v="3"/>
    <x v="39"/>
    <x v="320"/>
    <x v="937"/>
    <x v="1"/>
    <x v="758"/>
    <x v="1"/>
    <x v="0"/>
    <x v="122"/>
    <x v="122"/>
    <x v="417"/>
    <x v="73"/>
    <x v="533"/>
    <x v="458"/>
    <x v="0"/>
    <x v="458"/>
    <x v="75"/>
    <x v="256"/>
    <x v="1"/>
    <x v="238"/>
    <x v="0"/>
    <x v="238"/>
    <x v="555"/>
    <x v="776"/>
    <x v="2"/>
    <x v="1"/>
  </r>
  <r>
    <x v="3"/>
    <x v="39"/>
    <x v="740"/>
    <x v="1015"/>
    <x v="763"/>
    <x v="802"/>
    <x v="1"/>
    <x v="0"/>
    <x v="123"/>
    <x v="123"/>
    <x v="318"/>
    <x v="427"/>
    <x v="111"/>
    <x v="442"/>
    <x v="0"/>
    <x v="442"/>
    <x v="16"/>
    <x v="53"/>
    <x v="1"/>
    <x v="427"/>
    <x v="0"/>
    <x v="427"/>
    <x v="46"/>
    <x v="126"/>
    <x v="1"/>
    <x v="0"/>
  </r>
  <r>
    <x v="3"/>
    <x v="39"/>
    <x v="544"/>
    <x v="1025"/>
    <x v="410"/>
    <x v="809"/>
    <x v="1"/>
    <x v="0"/>
    <x v="43"/>
    <x v="43"/>
    <x v="198"/>
    <x v="107"/>
    <x v="602"/>
    <x v="116"/>
    <x v="0"/>
    <x v="116"/>
    <x v="412"/>
    <x v="721"/>
    <x v="2"/>
    <x v="169"/>
    <x v="0"/>
    <x v="169"/>
    <x v="396"/>
    <x v="609"/>
    <x v="2"/>
    <x v="0"/>
  </r>
  <r>
    <x v="3"/>
    <x v="39"/>
    <x v="1077"/>
    <x v="1093"/>
    <x v="1306"/>
    <x v="846"/>
    <x v="1"/>
    <x v="0"/>
    <x v="100"/>
    <x v="100"/>
    <x v="189"/>
    <x v="413"/>
    <x v="74"/>
    <x v="371"/>
    <x v="0"/>
    <x v="371"/>
    <x v="38"/>
    <x v="37"/>
    <x v="1"/>
    <x v="247"/>
    <x v="0"/>
    <x v="247"/>
    <x v="210"/>
    <x v="239"/>
    <x v="1"/>
    <x v="0"/>
  </r>
  <r>
    <x v="3"/>
    <x v="39"/>
    <x v="423"/>
    <x v="1116"/>
    <x v="132"/>
    <x v="864"/>
    <x v="1"/>
    <x v="0"/>
    <x v="32"/>
    <x v="32"/>
    <x v="60"/>
    <x v="255"/>
    <x v="125"/>
    <x v="123"/>
    <x v="0"/>
    <x v="123"/>
    <x v="175"/>
    <x v="70"/>
    <x v="1"/>
    <x v="0"/>
    <x v="0"/>
    <x v="0"/>
    <x v="396"/>
    <x v="424"/>
    <x v="0"/>
    <x v="0"/>
  </r>
  <r>
    <x v="3"/>
    <x v="39"/>
    <x v="1106"/>
    <x v="1196"/>
    <x v="1342"/>
    <x v="913"/>
    <x v="1"/>
    <x v="0"/>
    <x v="128"/>
    <x v="128"/>
    <x v="423"/>
    <x v="124"/>
    <x v="479"/>
    <x v="489"/>
    <x v="0"/>
    <x v="489"/>
    <x v="25"/>
    <x v="156"/>
    <x v="1"/>
    <x v="421"/>
    <x v="0"/>
    <x v="421"/>
    <x v="511"/>
    <x v="599"/>
    <x v="2"/>
    <x v="0"/>
  </r>
  <r>
    <x v="3"/>
    <x v="39"/>
    <x v="812"/>
    <x v="1232"/>
    <x v="857"/>
    <x v="926"/>
    <x v="1"/>
    <x v="0"/>
    <x v="127"/>
    <x v="127"/>
    <x v="427"/>
    <x v="103"/>
    <x v="499"/>
    <x v="453"/>
    <x v="0"/>
    <x v="453"/>
    <x v="144"/>
    <x v="338"/>
    <x v="1"/>
    <x v="444"/>
    <x v="0"/>
    <x v="444"/>
    <x v="407"/>
    <x v="469"/>
    <x v="2"/>
    <x v="0"/>
  </r>
  <r>
    <x v="3"/>
    <x v="39"/>
    <x v="649"/>
    <x v="1249"/>
    <x v="592"/>
    <x v="936"/>
    <x v="1"/>
    <x v="0"/>
    <x v="164"/>
    <x v="164"/>
    <x v="512"/>
    <x v="4"/>
    <x v="611"/>
    <x v="535"/>
    <x v="0"/>
    <x v="535"/>
    <x v="496"/>
    <x v="562"/>
    <x v="2"/>
    <x v="499"/>
    <x v="0"/>
    <x v="499"/>
    <x v="569"/>
    <x v="678"/>
    <x v="2"/>
    <x v="0"/>
  </r>
  <r>
    <x v="3"/>
    <x v="39"/>
    <x v="352"/>
    <x v="1267"/>
    <x v="7"/>
    <x v="945"/>
    <x v="1"/>
    <x v="0"/>
    <x v="15"/>
    <x v="15"/>
    <x v="0"/>
    <x v="255"/>
    <x v="0"/>
    <x v="0"/>
    <x v="0"/>
    <x v="0"/>
    <x v="271"/>
    <x v="779"/>
    <x v="0"/>
    <x v="55"/>
    <x v="0"/>
    <x v="55"/>
    <x v="233"/>
    <x v="0"/>
    <x v="1"/>
    <x v="1"/>
  </r>
  <r>
    <x v="4"/>
    <x v="18"/>
    <x v="2"/>
    <x v="160"/>
    <x v="33"/>
    <x v="9"/>
    <x v="1"/>
    <x v="0"/>
    <x v="198"/>
    <x v="198"/>
    <x v="530"/>
    <x v="349"/>
    <x v="405"/>
    <x v="555"/>
    <x v="0"/>
    <x v="555"/>
    <x v="426"/>
    <x v="449"/>
    <x v="2"/>
    <x v="546"/>
    <x v="0"/>
    <x v="546"/>
    <x v="420"/>
    <x v="438"/>
    <x v="2"/>
    <x v="0"/>
  </r>
  <r>
    <x v="4"/>
    <x v="18"/>
    <x v="348"/>
    <x v="1226"/>
    <x v="117"/>
    <x v="924"/>
    <x v="1"/>
    <x v="0"/>
    <x v="21"/>
    <x v="21"/>
    <x v="49"/>
    <x v="209"/>
    <x v="198"/>
    <x v="76"/>
    <x v="0"/>
    <x v="76"/>
    <x v="225"/>
    <x v="136"/>
    <x v="1"/>
    <x v="70"/>
    <x v="0"/>
    <x v="70"/>
    <x v="284"/>
    <x v="215"/>
    <x v="1"/>
    <x v="0"/>
  </r>
  <r>
    <x v="4"/>
    <x v="18"/>
    <x v="27"/>
    <x v="161"/>
    <x v="118"/>
    <x v="187"/>
    <x v="1"/>
    <x v="0"/>
    <x v="146"/>
    <x v="146"/>
    <x v="453"/>
    <x v="362"/>
    <x v="355"/>
    <x v="497"/>
    <x v="0"/>
    <x v="497"/>
    <x v="57"/>
    <x v="258"/>
    <x v="1"/>
    <x v="472"/>
    <x v="0"/>
    <x v="472"/>
    <x v="360"/>
    <x v="440"/>
    <x v="2"/>
    <x v="0"/>
  </r>
  <r>
    <x v="4"/>
    <x v="18"/>
    <x v="375"/>
    <x v="162"/>
    <x v="133"/>
    <x v="340"/>
    <x v="1"/>
    <x v="0"/>
    <x v="42"/>
    <x v="42"/>
    <x v="113"/>
    <x v="246"/>
    <x v="225"/>
    <x v="143"/>
    <x v="0"/>
    <x v="143"/>
    <x v="215"/>
    <x v="211"/>
    <x v="1"/>
    <x v="196"/>
    <x v="0"/>
    <x v="196"/>
    <x v="184"/>
    <x v="137"/>
    <x v="1"/>
    <x v="0"/>
  </r>
  <r>
    <x v="4"/>
    <x v="18"/>
    <x v="33"/>
    <x v="163"/>
    <x v="147"/>
    <x v="47"/>
    <x v="1"/>
    <x v="0"/>
    <x v="70"/>
    <x v="70"/>
    <x v="230"/>
    <x v="287"/>
    <x v="258"/>
    <x v="214"/>
    <x v="0"/>
    <x v="214"/>
    <x v="310"/>
    <x v="490"/>
    <x v="2"/>
    <x v="325"/>
    <x v="0"/>
    <x v="325"/>
    <x v="118"/>
    <x v="170"/>
    <x v="1"/>
    <x v="0"/>
  </r>
  <r>
    <x v="4"/>
    <x v="18"/>
    <x v="415"/>
    <x v="1008"/>
    <x v="175"/>
    <x v="797"/>
    <x v="0"/>
    <x v="0"/>
    <x v="0"/>
    <x v="0"/>
    <x v="0"/>
    <x v="180"/>
    <x v="687"/>
    <x v="0"/>
    <x v="0"/>
    <x v="0"/>
    <x v="271"/>
    <x v="779"/>
    <x v="0"/>
    <x v="18"/>
    <x v="0"/>
    <x v="18"/>
    <x v="284"/>
    <x v="0"/>
    <x v="1"/>
    <x v="1"/>
  </r>
  <r>
    <x v="4"/>
    <x v="18"/>
    <x v="425"/>
    <x v="1134"/>
    <x v="175"/>
    <x v="876"/>
    <x v="1"/>
    <x v="0"/>
    <x v="19"/>
    <x v="19"/>
    <x v="17"/>
    <x v="241"/>
    <x v="64"/>
    <x v="37"/>
    <x v="0"/>
    <x v="37"/>
    <x v="238"/>
    <x v="84"/>
    <x v="1"/>
    <x v="51"/>
    <x v="0"/>
    <x v="51"/>
    <x v="265"/>
    <x v="81"/>
    <x v="1"/>
    <x v="0"/>
  </r>
  <r>
    <x v="4"/>
    <x v="18"/>
    <x v="381"/>
    <x v="164"/>
    <x v="205"/>
    <x v="401"/>
    <x v="1"/>
    <x v="0"/>
    <x v="49"/>
    <x v="49"/>
    <x v="202"/>
    <x v="154"/>
    <x v="510"/>
    <x v="211"/>
    <x v="0"/>
    <x v="211"/>
    <x v="245"/>
    <x v="353"/>
    <x v="1"/>
    <x v="190"/>
    <x v="0"/>
    <x v="190"/>
    <x v="370"/>
    <x v="539"/>
    <x v="2"/>
    <x v="0"/>
  </r>
  <r>
    <x v="4"/>
    <x v="18"/>
    <x v="436"/>
    <x v="165"/>
    <x v="253"/>
    <x v="215"/>
    <x v="1"/>
    <x v="0"/>
    <x v="49"/>
    <x v="49"/>
    <x v="252"/>
    <x v="77"/>
    <x v="616"/>
    <x v="277"/>
    <x v="0"/>
    <x v="277"/>
    <x v="210"/>
    <x v="303"/>
    <x v="1"/>
    <x v="188"/>
    <x v="0"/>
    <x v="188"/>
    <x v="439"/>
    <x v="670"/>
    <x v="2"/>
    <x v="0"/>
  </r>
  <r>
    <x v="4"/>
    <x v="18"/>
    <x v="449"/>
    <x v="1023"/>
    <x v="257"/>
    <x v="805"/>
    <x v="1"/>
    <x v="0"/>
    <x v="8"/>
    <x v="8"/>
    <x v="0"/>
    <x v="223"/>
    <x v="0"/>
    <x v="16"/>
    <x v="0"/>
    <x v="16"/>
    <x v="236"/>
    <x v="0"/>
    <x v="1"/>
    <x v="46"/>
    <x v="0"/>
    <x v="46"/>
    <x v="242"/>
    <x v="0"/>
    <x v="1"/>
    <x v="1"/>
  </r>
  <r>
    <x v="4"/>
    <x v="18"/>
    <x v="478"/>
    <x v="854"/>
    <x v="294"/>
    <x v="708"/>
    <x v="1"/>
    <x v="0"/>
    <x v="47"/>
    <x v="47"/>
    <x v="166"/>
    <x v="204"/>
    <x v="371"/>
    <x v="186"/>
    <x v="0"/>
    <x v="186"/>
    <x v="231"/>
    <x v="298"/>
    <x v="1"/>
    <x v="192"/>
    <x v="0"/>
    <x v="192"/>
    <x v="283"/>
    <x v="356"/>
    <x v="1"/>
    <x v="0"/>
  </r>
  <r>
    <x v="4"/>
    <x v="18"/>
    <x v="484"/>
    <x v="986"/>
    <x v="295"/>
    <x v="785"/>
    <x v="0"/>
    <x v="0"/>
    <x v="0"/>
    <x v="0"/>
    <x v="0"/>
    <x v="180"/>
    <x v="687"/>
    <x v="0"/>
    <x v="0"/>
    <x v="0"/>
    <x v="271"/>
    <x v="779"/>
    <x v="0"/>
    <x v="132"/>
    <x v="0"/>
    <x v="132"/>
    <x v="154"/>
    <x v="0"/>
    <x v="1"/>
    <x v="0"/>
  </r>
  <r>
    <x v="4"/>
    <x v="18"/>
    <x v="487"/>
    <x v="1076"/>
    <x v="298"/>
    <x v="834"/>
    <x v="1"/>
    <x v="0"/>
    <x v="20"/>
    <x v="20"/>
    <x v="67"/>
    <x v="184"/>
    <x v="399"/>
    <x v="59"/>
    <x v="0"/>
    <x v="59"/>
    <x v="279"/>
    <x v="473"/>
    <x v="2"/>
    <x v="98"/>
    <x v="0"/>
    <x v="98"/>
    <x v="267"/>
    <x v="202"/>
    <x v="1"/>
    <x v="0"/>
  </r>
  <r>
    <x v="4"/>
    <x v="18"/>
    <x v="555"/>
    <x v="1131"/>
    <x v="443"/>
    <x v="875"/>
    <x v="1"/>
    <x v="0"/>
    <x v="36"/>
    <x v="36"/>
    <x v="18"/>
    <x v="303"/>
    <x v="23"/>
    <x v="37"/>
    <x v="0"/>
    <x v="37"/>
    <x v="239"/>
    <x v="92"/>
    <x v="1"/>
    <x v="219"/>
    <x v="0"/>
    <x v="219"/>
    <x v="94"/>
    <x v="6"/>
    <x v="1"/>
    <x v="0"/>
  </r>
  <r>
    <x v="4"/>
    <x v="18"/>
    <x v="598"/>
    <x v="1152"/>
    <x v="457"/>
    <x v="884"/>
    <x v="1"/>
    <x v="0"/>
    <x v="53"/>
    <x v="53"/>
    <x v="321"/>
    <x v="35"/>
    <x v="661"/>
    <x v="256"/>
    <x v="0"/>
    <x v="256"/>
    <x v="435"/>
    <x v="670"/>
    <x v="2"/>
    <x v="196"/>
    <x v="0"/>
    <x v="196"/>
    <x v="509"/>
    <x v="734"/>
    <x v="2"/>
    <x v="0"/>
  </r>
  <r>
    <x v="4"/>
    <x v="18"/>
    <x v="235"/>
    <x v="166"/>
    <x v="497"/>
    <x v="53"/>
    <x v="1"/>
    <x v="0"/>
    <x v="36"/>
    <x v="36"/>
    <x v="156"/>
    <x v="127"/>
    <x v="595"/>
    <x v="185"/>
    <x v="0"/>
    <x v="185"/>
    <x v="212"/>
    <x v="251"/>
    <x v="1"/>
    <x v="64"/>
    <x v="0"/>
    <x v="64"/>
    <x v="435"/>
    <x v="751"/>
    <x v="2"/>
    <x v="0"/>
  </r>
  <r>
    <x v="4"/>
    <x v="18"/>
    <x v="660"/>
    <x v="167"/>
    <x v="618"/>
    <x v="472"/>
    <x v="1"/>
    <x v="0"/>
    <x v="5"/>
    <x v="5"/>
    <x v="15"/>
    <x v="188"/>
    <x v="242"/>
    <x v="4"/>
    <x v="0"/>
    <x v="4"/>
    <x v="299"/>
    <x v="756"/>
    <x v="2"/>
    <x v="4"/>
    <x v="0"/>
    <x v="4"/>
    <x v="339"/>
    <x v="766"/>
    <x v="2"/>
    <x v="0"/>
  </r>
  <r>
    <x v="4"/>
    <x v="18"/>
    <x v="746"/>
    <x v="1139"/>
    <x v="665"/>
    <x v="878"/>
    <x v="1"/>
    <x v="0"/>
    <x v="77"/>
    <x v="77"/>
    <x v="350"/>
    <x v="44"/>
    <x v="623"/>
    <x v="314"/>
    <x v="0"/>
    <x v="314"/>
    <x v="445"/>
    <x v="655"/>
    <x v="2"/>
    <x v="333"/>
    <x v="0"/>
    <x v="333"/>
    <x v="452"/>
    <x v="590"/>
    <x v="2"/>
    <x v="0"/>
  </r>
  <r>
    <x v="4"/>
    <x v="18"/>
    <x v="272"/>
    <x v="168"/>
    <x v="668"/>
    <x v="127"/>
    <x v="1"/>
    <x v="0"/>
    <x v="10"/>
    <x v="10"/>
    <x v="33"/>
    <x v="188"/>
    <x v="327"/>
    <x v="66"/>
    <x v="0"/>
    <x v="66"/>
    <x v="220"/>
    <x v="91"/>
    <x v="1"/>
    <x v="0"/>
    <x v="0"/>
    <x v="0"/>
    <x v="372"/>
    <x v="424"/>
    <x v="0"/>
    <x v="0"/>
  </r>
  <r>
    <x v="4"/>
    <x v="18"/>
    <x v="727"/>
    <x v="890"/>
    <x v="669"/>
    <x v="726"/>
    <x v="1"/>
    <x v="0"/>
    <x v="42"/>
    <x v="42"/>
    <x v="95"/>
    <x v="272"/>
    <x v="148"/>
    <x v="119"/>
    <x v="0"/>
    <x v="119"/>
    <x v="227"/>
    <x v="222"/>
    <x v="1"/>
    <x v="142"/>
    <x v="0"/>
    <x v="142"/>
    <x v="242"/>
    <x v="181"/>
    <x v="1"/>
    <x v="0"/>
  </r>
  <r>
    <x v="4"/>
    <x v="18"/>
    <x v="757"/>
    <x v="1222"/>
    <x v="716"/>
    <x v="919"/>
    <x v="1"/>
    <x v="0"/>
    <x v="15"/>
    <x v="15"/>
    <x v="78"/>
    <x v="150"/>
    <x v="598"/>
    <x v="83"/>
    <x v="0"/>
    <x v="83"/>
    <x v="257"/>
    <x v="321"/>
    <x v="1"/>
    <x v="37"/>
    <x v="0"/>
    <x v="37"/>
    <x v="371"/>
    <x v="705"/>
    <x v="2"/>
    <x v="0"/>
  </r>
  <r>
    <x v="4"/>
    <x v="18"/>
    <x v="743"/>
    <x v="1081"/>
    <x v="752"/>
    <x v="836"/>
    <x v="1"/>
    <x v="0"/>
    <x v="61"/>
    <x v="61"/>
    <x v="279"/>
    <x v="98"/>
    <x v="581"/>
    <x v="246"/>
    <x v="0"/>
    <x v="246"/>
    <x v="364"/>
    <x v="582"/>
    <x v="2"/>
    <x v="209"/>
    <x v="0"/>
    <x v="209"/>
    <x v="449"/>
    <x v="672"/>
    <x v="2"/>
    <x v="0"/>
  </r>
  <r>
    <x v="4"/>
    <x v="18"/>
    <x v="284"/>
    <x v="169"/>
    <x v="850"/>
    <x v="33"/>
    <x v="1"/>
    <x v="0"/>
    <x v="150"/>
    <x v="150"/>
    <x v="450"/>
    <x v="414"/>
    <x v="265"/>
    <x v="472"/>
    <x v="0"/>
    <x v="472"/>
    <x v="213"/>
    <x v="387"/>
    <x v="1"/>
    <x v="469"/>
    <x v="0"/>
    <x v="469"/>
    <x v="298"/>
    <x v="414"/>
    <x v="1"/>
    <x v="0"/>
  </r>
  <r>
    <x v="4"/>
    <x v="18"/>
    <x v="852"/>
    <x v="981"/>
    <x v="879"/>
    <x v="784"/>
    <x v="1"/>
    <x v="0"/>
    <x v="53"/>
    <x v="53"/>
    <x v="228"/>
    <x v="139"/>
    <x v="534"/>
    <x v="232"/>
    <x v="0"/>
    <x v="232"/>
    <x v="262"/>
    <x v="396"/>
    <x v="1"/>
    <x v="253"/>
    <x v="0"/>
    <x v="253"/>
    <x v="283"/>
    <x v="375"/>
    <x v="1"/>
    <x v="0"/>
  </r>
  <r>
    <x v="4"/>
    <x v="18"/>
    <x v="830"/>
    <x v="170"/>
    <x v="891"/>
    <x v="338"/>
    <x v="1"/>
    <x v="0"/>
    <x v="120"/>
    <x v="120"/>
    <x v="211"/>
    <x v="436"/>
    <x v="54"/>
    <x v="376"/>
    <x v="0"/>
    <x v="376"/>
    <x v="37"/>
    <x v="43"/>
    <x v="1"/>
    <x v="402"/>
    <x v="0"/>
    <x v="402"/>
    <x v="44"/>
    <x v="68"/>
    <x v="1"/>
    <x v="0"/>
  </r>
  <r>
    <x v="4"/>
    <x v="18"/>
    <x v="858"/>
    <x v="1132"/>
    <x v="909"/>
    <x v="875"/>
    <x v="1"/>
    <x v="0"/>
    <x v="66"/>
    <x v="66"/>
    <x v="376"/>
    <x v="11"/>
    <x v="672"/>
    <x v="284"/>
    <x v="0"/>
    <x v="284"/>
    <x v="484"/>
    <x v="722"/>
    <x v="2"/>
    <x v="185"/>
    <x v="0"/>
    <x v="185"/>
    <x v="544"/>
    <x v="775"/>
    <x v="2"/>
    <x v="0"/>
  </r>
  <r>
    <x v="4"/>
    <x v="18"/>
    <x v="1119"/>
    <x v="171"/>
    <x v="915"/>
    <x v="126"/>
    <x v="1"/>
    <x v="0"/>
    <x v="32"/>
    <x v="32"/>
    <x v="82"/>
    <x v="229"/>
    <x v="210"/>
    <x v="84"/>
    <x v="0"/>
    <x v="84"/>
    <x v="258"/>
    <x v="340"/>
    <x v="1"/>
    <x v="114"/>
    <x v="0"/>
    <x v="114"/>
    <x v="270"/>
    <x v="225"/>
    <x v="1"/>
    <x v="0"/>
  </r>
  <r>
    <x v="4"/>
    <x v="18"/>
    <x v="924"/>
    <x v="1296"/>
    <x v="957"/>
    <x v="961"/>
    <x v="1"/>
    <x v="0"/>
    <x v="3"/>
    <x v="3"/>
    <x v="0"/>
    <x v="204"/>
    <x v="0"/>
    <x v="0"/>
    <x v="0"/>
    <x v="0"/>
    <x v="271"/>
    <x v="779"/>
    <x v="0"/>
    <x v="0"/>
    <x v="0"/>
    <x v="0"/>
    <x v="315"/>
    <x v="424"/>
    <x v="0"/>
    <x v="1"/>
  </r>
  <r>
    <x v="4"/>
    <x v="18"/>
    <x v="889"/>
    <x v="172"/>
    <x v="967"/>
    <x v="533"/>
    <x v="1"/>
    <x v="0"/>
    <x v="42"/>
    <x v="42"/>
    <x v="152"/>
    <x v="175"/>
    <x v="451"/>
    <x v="201"/>
    <x v="0"/>
    <x v="201"/>
    <x v="179"/>
    <x v="173"/>
    <x v="1"/>
    <x v="15"/>
    <x v="0"/>
    <x v="15"/>
    <x v="465"/>
    <x v="797"/>
    <x v="2"/>
    <x v="0"/>
  </r>
  <r>
    <x v="4"/>
    <x v="18"/>
    <x v="873"/>
    <x v="173"/>
    <x v="976"/>
    <x v="344"/>
    <x v="1"/>
    <x v="0"/>
    <x v="154"/>
    <x v="154"/>
    <x v="460"/>
    <x v="408"/>
    <x v="290"/>
    <x v="493"/>
    <x v="0"/>
    <x v="493"/>
    <x v="111"/>
    <x v="330"/>
    <x v="1"/>
    <x v="492"/>
    <x v="0"/>
    <x v="492"/>
    <x v="95"/>
    <x v="342"/>
    <x v="1"/>
    <x v="0"/>
  </r>
  <r>
    <x v="4"/>
    <x v="18"/>
    <x v="871"/>
    <x v="174"/>
    <x v="991"/>
    <x v="325"/>
    <x v="1"/>
    <x v="0"/>
    <x v="118"/>
    <x v="118"/>
    <x v="358"/>
    <x v="378"/>
    <x v="236"/>
    <x v="384"/>
    <x v="0"/>
    <x v="384"/>
    <x v="188"/>
    <x v="334"/>
    <x v="1"/>
    <x v="418"/>
    <x v="0"/>
    <x v="418"/>
    <x v="105"/>
    <x v="253"/>
    <x v="1"/>
    <x v="0"/>
  </r>
  <r>
    <x v="4"/>
    <x v="18"/>
    <x v="906"/>
    <x v="950"/>
    <x v="1050"/>
    <x v="767"/>
    <x v="1"/>
    <x v="0"/>
    <x v="46"/>
    <x v="46"/>
    <x v="156"/>
    <x v="214"/>
    <x v="345"/>
    <x v="197"/>
    <x v="0"/>
    <x v="197"/>
    <x v="191"/>
    <x v="205"/>
    <x v="1"/>
    <x v="168"/>
    <x v="0"/>
    <x v="168"/>
    <x v="314"/>
    <x v="421"/>
    <x v="1"/>
    <x v="0"/>
  </r>
  <r>
    <x v="4"/>
    <x v="18"/>
    <x v="1181"/>
    <x v="175"/>
    <x v="1067"/>
    <x v="143"/>
    <x v="1"/>
    <x v="0"/>
    <x v="179"/>
    <x v="179"/>
    <x v="511"/>
    <x v="257"/>
    <x v="420"/>
    <x v="531"/>
    <x v="0"/>
    <x v="531"/>
    <x v="501"/>
    <x v="591"/>
    <x v="2"/>
    <x v="528"/>
    <x v="0"/>
    <x v="528"/>
    <x v="504"/>
    <x v="485"/>
    <x v="2"/>
    <x v="0"/>
  </r>
  <r>
    <x v="4"/>
    <x v="18"/>
    <x v="1187"/>
    <x v="176"/>
    <x v="1069"/>
    <x v="178"/>
    <x v="1"/>
    <x v="0"/>
    <x v="108"/>
    <x v="108"/>
    <x v="375"/>
    <x v="198"/>
    <x v="419"/>
    <x v="381"/>
    <x v="0"/>
    <x v="381"/>
    <x v="340"/>
    <x v="475"/>
    <x v="2"/>
    <x v="413"/>
    <x v="0"/>
    <x v="413"/>
    <x v="203"/>
    <x v="360"/>
    <x v="1"/>
    <x v="0"/>
  </r>
  <r>
    <x v="4"/>
    <x v="18"/>
    <x v="1145"/>
    <x v="177"/>
    <x v="1096"/>
    <x v="11"/>
    <x v="1"/>
    <x v="0"/>
    <x v="5"/>
    <x v="5"/>
    <x v="20"/>
    <x v="182"/>
    <x v="387"/>
    <x v="13"/>
    <x v="0"/>
    <x v="13"/>
    <x v="284"/>
    <x v="631"/>
    <x v="2"/>
    <x v="22"/>
    <x v="0"/>
    <x v="22"/>
    <x v="306"/>
    <x v="285"/>
    <x v="1"/>
    <x v="0"/>
  </r>
  <r>
    <x v="4"/>
    <x v="18"/>
    <x v="934"/>
    <x v="178"/>
    <x v="1116"/>
    <x v="226"/>
    <x v="1"/>
    <x v="0"/>
    <x v="104"/>
    <x v="104"/>
    <x v="351"/>
    <x v="289"/>
    <x v="353"/>
    <x v="380"/>
    <x v="0"/>
    <x v="380"/>
    <x v="160"/>
    <x v="301"/>
    <x v="1"/>
    <x v="369"/>
    <x v="0"/>
    <x v="369"/>
    <x v="314"/>
    <x v="423"/>
    <x v="1"/>
    <x v="0"/>
  </r>
  <r>
    <x v="4"/>
    <x v="11"/>
    <x v="260"/>
    <x v="95"/>
    <x v="705"/>
    <x v="7"/>
    <x v="1"/>
    <x v="0"/>
    <x v="27"/>
    <x v="27"/>
    <x v="100"/>
    <x v="180"/>
    <x v="429"/>
    <x v="65"/>
    <x v="0"/>
    <x v="65"/>
    <x v="329"/>
    <x v="673"/>
    <x v="2"/>
    <x v="134"/>
    <x v="0"/>
    <x v="134"/>
    <x v="266"/>
    <x v="245"/>
    <x v="1"/>
    <x v="0"/>
  </r>
  <r>
    <x v="4"/>
    <x v="11"/>
    <x v="261"/>
    <x v="97"/>
    <x v="720"/>
    <x v="7"/>
    <x v="1"/>
    <x v="0"/>
    <x v="154"/>
    <x v="154"/>
    <x v="463"/>
    <x v="403"/>
    <x v="310"/>
    <x v="498"/>
    <x v="0"/>
    <x v="498"/>
    <x v="95"/>
    <x v="315"/>
    <x v="1"/>
    <x v="494"/>
    <x v="0"/>
    <x v="494"/>
    <x v="99"/>
    <x v="350"/>
    <x v="1"/>
    <x v="0"/>
  </r>
  <r>
    <x v="4"/>
    <x v="11"/>
    <x v="28"/>
    <x v="87"/>
    <x v="139"/>
    <x v="25"/>
    <x v="1"/>
    <x v="0"/>
    <x v="53"/>
    <x v="53"/>
    <x v="134"/>
    <x v="295"/>
    <x v="167"/>
    <x v="183"/>
    <x v="0"/>
    <x v="183"/>
    <x v="188"/>
    <x v="174"/>
    <x v="1"/>
    <x v="129"/>
    <x v="0"/>
    <x v="129"/>
    <x v="352"/>
    <x v="533"/>
    <x v="2"/>
    <x v="0"/>
  </r>
  <r>
    <x v="4"/>
    <x v="11"/>
    <x v="197"/>
    <x v="90"/>
    <x v="326"/>
    <x v="25"/>
    <x v="0"/>
    <x v="0"/>
    <x v="0"/>
    <x v="0"/>
    <x v="30"/>
    <x v="135"/>
    <x v="687"/>
    <x v="0"/>
    <x v="0"/>
    <x v="0"/>
    <x v="328"/>
    <x v="779"/>
    <x v="0"/>
    <x v="37"/>
    <x v="0"/>
    <x v="37"/>
    <x v="300"/>
    <x v="257"/>
    <x v="1"/>
    <x v="1"/>
  </r>
  <r>
    <x v="4"/>
    <x v="11"/>
    <x v="282"/>
    <x v="98"/>
    <x v="722"/>
    <x v="211"/>
    <x v="1"/>
    <x v="0"/>
    <x v="10"/>
    <x v="10"/>
    <x v="64"/>
    <x v="146"/>
    <x v="628"/>
    <x v="37"/>
    <x v="0"/>
    <x v="37"/>
    <x v="311"/>
    <x v="673"/>
    <x v="2"/>
    <x v="117"/>
    <x v="0"/>
    <x v="117"/>
    <x v="239"/>
    <x v="138"/>
    <x v="1"/>
    <x v="0"/>
  </r>
  <r>
    <x v="4"/>
    <x v="11"/>
    <x v="933"/>
    <x v="103"/>
    <x v="1134"/>
    <x v="213"/>
    <x v="1"/>
    <x v="0"/>
    <x v="10"/>
    <x v="10"/>
    <x v="39"/>
    <x v="181"/>
    <x v="417"/>
    <x v="37"/>
    <x v="0"/>
    <x v="37"/>
    <x v="270"/>
    <x v="393"/>
    <x v="1"/>
    <x v="18"/>
    <x v="0"/>
    <x v="18"/>
    <x v="350"/>
    <x v="715"/>
    <x v="2"/>
    <x v="0"/>
  </r>
  <r>
    <x v="4"/>
    <x v="11"/>
    <x v="458"/>
    <x v="91"/>
    <x v="329"/>
    <x v="232"/>
    <x v="1"/>
    <x v="0"/>
    <x v="108"/>
    <x v="108"/>
    <x v="356"/>
    <x v="308"/>
    <x v="331"/>
    <x v="375"/>
    <x v="0"/>
    <x v="375"/>
    <x v="217"/>
    <x v="364"/>
    <x v="1"/>
    <x v="391"/>
    <x v="0"/>
    <x v="391"/>
    <x v="257"/>
    <x v="385"/>
    <x v="1"/>
    <x v="0"/>
  </r>
  <r>
    <x v="4"/>
    <x v="11"/>
    <x v="936"/>
    <x v="101"/>
    <x v="1066"/>
    <x v="276"/>
    <x v="1"/>
    <x v="0"/>
    <x v="99"/>
    <x v="99"/>
    <x v="361"/>
    <x v="150"/>
    <x v="471"/>
    <x v="324"/>
    <x v="0"/>
    <x v="324"/>
    <x v="451"/>
    <x v="659"/>
    <x v="2"/>
    <x v="371"/>
    <x v="0"/>
    <x v="371"/>
    <x v="377"/>
    <x v="472"/>
    <x v="2"/>
    <x v="0"/>
  </r>
  <r>
    <x v="4"/>
    <x v="11"/>
    <x v="826"/>
    <x v="99"/>
    <x v="913"/>
    <x v="280"/>
    <x v="1"/>
    <x v="0"/>
    <x v="10"/>
    <x v="10"/>
    <x v="45"/>
    <x v="171"/>
    <x v="531"/>
    <x v="43"/>
    <x v="0"/>
    <x v="43"/>
    <x v="271"/>
    <x v="415"/>
    <x v="2"/>
    <x v="84"/>
    <x v="0"/>
    <x v="84"/>
    <x v="262"/>
    <x v="145"/>
    <x v="1"/>
    <x v="1"/>
  </r>
  <r>
    <x v="4"/>
    <x v="11"/>
    <x v="613"/>
    <x v="94"/>
    <x v="524"/>
    <x v="356"/>
    <x v="1"/>
    <x v="0"/>
    <x v="46"/>
    <x v="46"/>
    <x v="66"/>
    <x v="322"/>
    <x v="67"/>
    <x v="165"/>
    <x v="0"/>
    <x v="165"/>
    <x v="125"/>
    <x v="39"/>
    <x v="1"/>
    <x v="159"/>
    <x v="0"/>
    <x v="159"/>
    <x v="187"/>
    <x v="88"/>
    <x v="1"/>
    <x v="0"/>
  </r>
  <r>
    <x v="4"/>
    <x v="11"/>
    <x v="507"/>
    <x v="92"/>
    <x v="362"/>
    <x v="362"/>
    <x v="1"/>
    <x v="0"/>
    <x v="10"/>
    <x v="10"/>
    <x v="0"/>
    <x v="236"/>
    <x v="0"/>
    <x v="15"/>
    <x v="0"/>
    <x v="15"/>
    <x v="238"/>
    <x v="0"/>
    <x v="1"/>
    <x v="0"/>
    <x v="0"/>
    <x v="0"/>
    <x v="315"/>
    <x v="424"/>
    <x v="0"/>
    <x v="0"/>
  </r>
  <r>
    <x v="4"/>
    <x v="11"/>
    <x v="878"/>
    <x v="100"/>
    <x v="979"/>
    <x v="384"/>
    <x v="1"/>
    <x v="0"/>
    <x v="36"/>
    <x v="36"/>
    <x v="137"/>
    <x v="151"/>
    <x v="549"/>
    <x v="202"/>
    <x v="0"/>
    <x v="202"/>
    <x v="155"/>
    <x v="138"/>
    <x v="1"/>
    <x v="58"/>
    <x v="0"/>
    <x v="58"/>
    <x v="427"/>
    <x v="748"/>
    <x v="2"/>
    <x v="0"/>
  </r>
  <r>
    <x v="4"/>
    <x v="11"/>
    <x v="301"/>
    <x v="85"/>
    <x v="41"/>
    <x v="397"/>
    <x v="1"/>
    <x v="0"/>
    <x v="66"/>
    <x v="66"/>
    <x v="224"/>
    <x v="260"/>
    <x v="301"/>
    <x v="149"/>
    <x v="0"/>
    <x v="149"/>
    <x v="405"/>
    <x v="692"/>
    <x v="2"/>
    <x v="319"/>
    <x v="0"/>
    <x v="319"/>
    <x v="126"/>
    <x v="172"/>
    <x v="1"/>
    <x v="0"/>
  </r>
  <r>
    <x v="4"/>
    <x v="11"/>
    <x v="383"/>
    <x v="88"/>
    <x v="194"/>
    <x v="423"/>
    <x v="1"/>
    <x v="0"/>
    <x v="131"/>
    <x v="131"/>
    <x v="416"/>
    <x v="301"/>
    <x v="375"/>
    <x v="427"/>
    <x v="0"/>
    <x v="427"/>
    <x v="380"/>
    <x v="492"/>
    <x v="2"/>
    <x v="453"/>
    <x v="0"/>
    <x v="453"/>
    <x v="133"/>
    <x v="338"/>
    <x v="1"/>
    <x v="0"/>
  </r>
  <r>
    <x v="4"/>
    <x v="11"/>
    <x v="956"/>
    <x v="102"/>
    <x v="1117"/>
    <x v="423"/>
    <x v="1"/>
    <x v="0"/>
    <x v="61"/>
    <x v="61"/>
    <x v="216"/>
    <x v="235"/>
    <x v="348"/>
    <x v="193"/>
    <x v="0"/>
    <x v="193"/>
    <x v="334"/>
    <x v="554"/>
    <x v="2"/>
    <x v="240"/>
    <x v="0"/>
    <x v="240"/>
    <x v="286"/>
    <x v="377"/>
    <x v="1"/>
    <x v="0"/>
  </r>
  <r>
    <x v="4"/>
    <x v="11"/>
    <x v="384"/>
    <x v="86"/>
    <x v="130"/>
    <x v="426"/>
    <x v="1"/>
    <x v="0"/>
    <x v="79"/>
    <x v="79"/>
    <x v="273"/>
    <x v="273"/>
    <x v="316"/>
    <x v="288"/>
    <x v="0"/>
    <x v="288"/>
    <x v="248"/>
    <x v="374"/>
    <x v="1"/>
    <x v="320"/>
    <x v="0"/>
    <x v="320"/>
    <x v="206"/>
    <x v="300"/>
    <x v="1"/>
    <x v="0"/>
  </r>
  <r>
    <x v="4"/>
    <x v="11"/>
    <x v="579"/>
    <x v="93"/>
    <x v="475"/>
    <x v="616"/>
    <x v="1"/>
    <x v="0"/>
    <x v="53"/>
    <x v="53"/>
    <x v="157"/>
    <x v="274"/>
    <x v="222"/>
    <x v="281"/>
    <x v="0"/>
    <x v="281"/>
    <x v="92"/>
    <x v="75"/>
    <x v="1"/>
    <x v="217"/>
    <x v="0"/>
    <x v="217"/>
    <x v="212"/>
    <x v="220"/>
    <x v="1"/>
    <x v="0"/>
  </r>
  <r>
    <x v="4"/>
    <x v="11"/>
    <x v="718"/>
    <x v="96"/>
    <x v="711"/>
    <x v="622"/>
    <x v="1"/>
    <x v="0"/>
    <x v="10"/>
    <x v="10"/>
    <x v="11"/>
    <x v="217"/>
    <x v="61"/>
    <x v="8"/>
    <x v="0"/>
    <x v="8"/>
    <x v="271"/>
    <x v="415"/>
    <x v="2"/>
    <x v="0"/>
    <x v="0"/>
    <x v="0"/>
    <x v="339"/>
    <x v="424"/>
    <x v="0"/>
    <x v="1"/>
  </r>
  <r>
    <x v="4"/>
    <x v="11"/>
    <x v="402"/>
    <x v="89"/>
    <x v="212"/>
    <x v="657"/>
    <x v="1"/>
    <x v="0"/>
    <x v="35"/>
    <x v="35"/>
    <x v="104"/>
    <x v="203"/>
    <x v="330"/>
    <x v="107"/>
    <x v="0"/>
    <x v="107"/>
    <x v="271"/>
    <x v="415"/>
    <x v="2"/>
    <x v="108"/>
    <x v="0"/>
    <x v="108"/>
    <x v="315"/>
    <x v="424"/>
    <x v="2"/>
    <x v="0"/>
  </r>
  <r>
    <x v="4"/>
    <x v="11"/>
    <x v="313"/>
    <x v="826"/>
    <x v="59"/>
    <x v="686"/>
    <x v="1"/>
    <x v="0"/>
    <x v="36"/>
    <x v="36"/>
    <x v="117"/>
    <x v="196"/>
    <x v="377"/>
    <x v="109"/>
    <x v="0"/>
    <x v="109"/>
    <x v="299"/>
    <x v="524"/>
    <x v="2"/>
    <x v="61"/>
    <x v="0"/>
    <x v="61"/>
    <x v="395"/>
    <x v="718"/>
    <x v="2"/>
    <x v="0"/>
  </r>
  <r>
    <x v="4"/>
    <x v="11"/>
    <x v="847"/>
    <x v="874"/>
    <x v="890"/>
    <x v="716"/>
    <x v="1"/>
    <x v="0"/>
    <x v="82"/>
    <x v="82"/>
    <x v="257"/>
    <x v="313"/>
    <x v="240"/>
    <x v="310"/>
    <x v="0"/>
    <x v="310"/>
    <x v="153"/>
    <x v="235"/>
    <x v="1"/>
    <x v="266"/>
    <x v="0"/>
    <x v="266"/>
    <x v="328"/>
    <x v="446"/>
    <x v="2"/>
    <x v="0"/>
  </r>
  <r>
    <x v="4"/>
    <x v="11"/>
    <x v="787"/>
    <x v="876"/>
    <x v="818"/>
    <x v="717"/>
    <x v="1"/>
    <x v="0"/>
    <x v="23"/>
    <x v="23"/>
    <x v="0"/>
    <x v="282"/>
    <x v="0"/>
    <x v="0"/>
    <x v="0"/>
    <x v="0"/>
    <x v="271"/>
    <x v="779"/>
    <x v="0"/>
    <x v="0"/>
    <x v="0"/>
    <x v="0"/>
    <x v="315"/>
    <x v="424"/>
    <x v="0"/>
    <x v="0"/>
  </r>
  <r>
    <x v="4"/>
    <x v="11"/>
    <x v="997"/>
    <x v="907"/>
    <x v="1060"/>
    <x v="732"/>
    <x v="1"/>
    <x v="0"/>
    <x v="53"/>
    <x v="53"/>
    <x v="161"/>
    <x v="270"/>
    <x v="231"/>
    <x v="116"/>
    <x v="0"/>
    <x v="116"/>
    <x v="361"/>
    <x v="675"/>
    <x v="2"/>
    <x v="204"/>
    <x v="0"/>
    <x v="204"/>
    <x v="243"/>
    <x v="269"/>
    <x v="1"/>
    <x v="0"/>
  </r>
  <r>
    <x v="4"/>
    <x v="11"/>
    <x v="417"/>
    <x v="1030"/>
    <x v="219"/>
    <x v="749"/>
    <x v="1"/>
    <x v="0"/>
    <x v="10"/>
    <x v="10"/>
    <x v="41"/>
    <x v="178"/>
    <x v="466"/>
    <x v="39"/>
    <x v="0"/>
    <x v="39"/>
    <x v="270"/>
    <x v="395"/>
    <x v="1"/>
    <x v="26"/>
    <x v="0"/>
    <x v="26"/>
    <x v="332"/>
    <x v="579"/>
    <x v="2"/>
    <x v="0"/>
  </r>
  <r>
    <x v="4"/>
    <x v="11"/>
    <x v="408"/>
    <x v="940"/>
    <x v="136"/>
    <x v="760"/>
    <x v="1"/>
    <x v="0"/>
    <x v="27"/>
    <x v="27"/>
    <x v="17"/>
    <x v="277"/>
    <x v="31"/>
    <x v="27"/>
    <x v="0"/>
    <x v="27"/>
    <x v="252"/>
    <x v="132"/>
    <x v="1"/>
    <x v="50"/>
    <x v="0"/>
    <x v="50"/>
    <x v="266"/>
    <x v="85"/>
    <x v="1"/>
    <x v="0"/>
  </r>
  <r>
    <x v="4"/>
    <x v="11"/>
    <x v="409"/>
    <x v="960"/>
    <x v="217"/>
    <x v="771"/>
    <x v="1"/>
    <x v="0"/>
    <x v="10"/>
    <x v="10"/>
    <x v="0"/>
    <x v="236"/>
    <x v="0"/>
    <x v="15"/>
    <x v="0"/>
    <x v="15"/>
    <x v="238"/>
    <x v="0"/>
    <x v="1"/>
    <x v="18"/>
    <x v="0"/>
    <x v="18"/>
    <x v="284"/>
    <x v="0"/>
    <x v="1"/>
    <x v="0"/>
  </r>
  <r>
    <x v="4"/>
    <x v="11"/>
    <x v="736"/>
    <x v="992"/>
    <x v="683"/>
    <x v="789"/>
    <x v="1"/>
    <x v="0"/>
    <x v="42"/>
    <x v="42"/>
    <x v="222"/>
    <x v="73"/>
    <x v="640"/>
    <x v="129"/>
    <x v="0"/>
    <x v="129"/>
    <x v="425"/>
    <x v="721"/>
    <x v="2"/>
    <x v="26"/>
    <x v="0"/>
    <x v="26"/>
    <x v="499"/>
    <x v="795"/>
    <x v="2"/>
    <x v="0"/>
  </r>
  <r>
    <x v="4"/>
    <x v="11"/>
    <x v="739"/>
    <x v="1009"/>
    <x v="670"/>
    <x v="799"/>
    <x v="1"/>
    <x v="0"/>
    <x v="53"/>
    <x v="53"/>
    <x v="182"/>
    <x v="236"/>
    <x v="321"/>
    <x v="122"/>
    <x v="0"/>
    <x v="122"/>
    <x v="389"/>
    <x v="695"/>
    <x v="2"/>
    <x v="287"/>
    <x v="0"/>
    <x v="287"/>
    <x v="131"/>
    <x v="150"/>
    <x v="1"/>
    <x v="0"/>
  </r>
  <r>
    <x v="4"/>
    <x v="11"/>
    <x v="1016"/>
    <x v="1067"/>
    <x v="1061"/>
    <x v="831"/>
    <x v="1"/>
    <x v="0"/>
    <x v="51"/>
    <x v="51"/>
    <x v="208"/>
    <x v="153"/>
    <x v="509"/>
    <x v="209"/>
    <x v="0"/>
    <x v="209"/>
    <x v="265"/>
    <x v="402"/>
    <x v="1"/>
    <x v="175"/>
    <x v="0"/>
    <x v="175"/>
    <x v="408"/>
    <x v="620"/>
    <x v="2"/>
    <x v="0"/>
  </r>
  <r>
    <x v="4"/>
    <x v="11"/>
    <x v="1025"/>
    <x v="1127"/>
    <x v="1170"/>
    <x v="873"/>
    <x v="1"/>
    <x v="0"/>
    <x v="10"/>
    <x v="10"/>
    <x v="0"/>
    <x v="236"/>
    <x v="0"/>
    <x v="0"/>
    <x v="0"/>
    <x v="0"/>
    <x v="271"/>
    <x v="779"/>
    <x v="0"/>
    <x v="26"/>
    <x v="0"/>
    <x v="26"/>
    <x v="266"/>
    <x v="0"/>
    <x v="1"/>
    <x v="1"/>
  </r>
  <r>
    <x v="4"/>
    <x v="11"/>
    <x v="859"/>
    <x v="1135"/>
    <x v="909"/>
    <x v="876"/>
    <x v="1"/>
    <x v="0"/>
    <x v="1"/>
    <x v="1"/>
    <x v="40"/>
    <x v="140"/>
    <x v="676"/>
    <x v="0"/>
    <x v="0"/>
    <x v="0"/>
    <x v="339"/>
    <x v="779"/>
    <x v="0"/>
    <x v="48"/>
    <x v="0"/>
    <x v="48"/>
    <x v="299"/>
    <x v="279"/>
    <x v="1"/>
    <x v="0"/>
  </r>
  <r>
    <x v="4"/>
    <x v="11"/>
    <x v="1078"/>
    <x v="1151"/>
    <x v="1295"/>
    <x v="884"/>
    <x v="1"/>
    <x v="0"/>
    <x v="42"/>
    <x v="42"/>
    <x v="163"/>
    <x v="155"/>
    <x v="517"/>
    <x v="177"/>
    <x v="0"/>
    <x v="177"/>
    <x v="243"/>
    <x v="327"/>
    <x v="1"/>
    <x v="61"/>
    <x v="0"/>
    <x v="61"/>
    <x v="440"/>
    <x v="759"/>
    <x v="2"/>
    <x v="0"/>
  </r>
  <r>
    <x v="4"/>
    <x v="11"/>
    <x v="748"/>
    <x v="1153"/>
    <x v="725"/>
    <x v="885"/>
    <x v="1"/>
    <x v="0"/>
    <x v="79"/>
    <x v="79"/>
    <x v="218"/>
    <x v="344"/>
    <x v="171"/>
    <x v="307"/>
    <x v="0"/>
    <x v="307"/>
    <x v="109"/>
    <x v="133"/>
    <x v="1"/>
    <x v="310"/>
    <x v="0"/>
    <x v="310"/>
    <x v="138"/>
    <x v="179"/>
    <x v="1"/>
    <x v="0"/>
  </r>
  <r>
    <x v="4"/>
    <x v="11"/>
    <x v="341"/>
    <x v="1154"/>
    <x v="39"/>
    <x v="887"/>
    <x v="1"/>
    <x v="0"/>
    <x v="46"/>
    <x v="46"/>
    <x v="235"/>
    <x v="82"/>
    <x v="618"/>
    <x v="167"/>
    <x v="0"/>
    <x v="167"/>
    <x v="399"/>
    <x v="676"/>
    <x v="2"/>
    <x v="198"/>
    <x v="0"/>
    <x v="198"/>
    <x v="405"/>
    <x v="598"/>
    <x v="2"/>
    <x v="0"/>
  </r>
  <r>
    <x v="4"/>
    <x v="11"/>
    <x v="342"/>
    <x v="1155"/>
    <x v="108"/>
    <x v="887"/>
    <x v="1"/>
    <x v="0"/>
    <x v="46"/>
    <x v="46"/>
    <x v="126"/>
    <x v="260"/>
    <x v="213"/>
    <x v="145"/>
    <x v="0"/>
    <x v="145"/>
    <x v="238"/>
    <x v="284"/>
    <x v="1"/>
    <x v="174"/>
    <x v="0"/>
    <x v="174"/>
    <x v="257"/>
    <x v="259"/>
    <x v="1"/>
    <x v="0"/>
  </r>
  <r>
    <x v="4"/>
    <x v="11"/>
    <x v="860"/>
    <x v="1171"/>
    <x v="892"/>
    <x v="897"/>
    <x v="1"/>
    <x v="0"/>
    <x v="164"/>
    <x v="164"/>
    <x v="477"/>
    <x v="415"/>
    <x v="303"/>
    <x v="485"/>
    <x v="0"/>
    <x v="485"/>
    <x v="467"/>
    <x v="551"/>
    <x v="2"/>
    <x v="498"/>
    <x v="0"/>
    <x v="498"/>
    <x v="173"/>
    <x v="392"/>
    <x v="1"/>
    <x v="0"/>
  </r>
  <r>
    <x v="4"/>
    <x v="11"/>
    <x v="347"/>
    <x v="1217"/>
    <x v="27"/>
    <x v="921"/>
    <x v="1"/>
    <x v="0"/>
    <x v="27"/>
    <x v="27"/>
    <x v="133"/>
    <x v="116"/>
    <x v="626"/>
    <x v="59"/>
    <x v="0"/>
    <x v="59"/>
    <x v="392"/>
    <x v="738"/>
    <x v="2"/>
    <x v="87"/>
    <x v="0"/>
    <x v="87"/>
    <x v="400"/>
    <x v="698"/>
    <x v="2"/>
    <x v="0"/>
  </r>
  <r>
    <x v="4"/>
    <x v="11"/>
    <x v="758"/>
    <x v="1218"/>
    <x v="670"/>
    <x v="921"/>
    <x v="1"/>
    <x v="0"/>
    <x v="10"/>
    <x v="10"/>
    <x v="85"/>
    <x v="122"/>
    <x v="663"/>
    <x v="37"/>
    <x v="0"/>
    <x v="37"/>
    <x v="339"/>
    <x v="721"/>
    <x v="2"/>
    <x v="17"/>
    <x v="0"/>
    <x v="17"/>
    <x v="401"/>
    <x v="778"/>
    <x v="2"/>
    <x v="0"/>
  </r>
  <r>
    <x v="4"/>
    <x v="11"/>
    <x v="1036"/>
    <x v="1233"/>
    <x v="1233"/>
    <x v="927"/>
    <x v="1"/>
    <x v="0"/>
    <x v="17"/>
    <x v="17"/>
    <x v="41"/>
    <x v="202"/>
    <x v="216"/>
    <x v="38"/>
    <x v="0"/>
    <x v="38"/>
    <x v="271"/>
    <x v="415"/>
    <x v="2"/>
    <x v="36"/>
    <x v="0"/>
    <x v="36"/>
    <x v="316"/>
    <x v="442"/>
    <x v="2"/>
    <x v="0"/>
  </r>
  <r>
    <x v="4"/>
    <x v="11"/>
    <x v="350"/>
    <x v="1250"/>
    <x v="40"/>
    <x v="937"/>
    <x v="1"/>
    <x v="0"/>
    <x v="10"/>
    <x v="10"/>
    <x v="0"/>
    <x v="236"/>
    <x v="0"/>
    <x v="15"/>
    <x v="0"/>
    <x v="15"/>
    <x v="238"/>
    <x v="0"/>
    <x v="1"/>
    <x v="49"/>
    <x v="0"/>
    <x v="49"/>
    <x v="240"/>
    <x v="0"/>
    <x v="1"/>
    <x v="1"/>
  </r>
  <r>
    <x v="4"/>
    <x v="11"/>
    <x v="353"/>
    <x v="1268"/>
    <x v="64"/>
    <x v="946"/>
    <x v="1"/>
    <x v="0"/>
    <x v="23"/>
    <x v="23"/>
    <x v="102"/>
    <x v="146"/>
    <x v="586"/>
    <x v="92"/>
    <x v="0"/>
    <x v="92"/>
    <x v="291"/>
    <x v="513"/>
    <x v="2"/>
    <x v="82"/>
    <x v="0"/>
    <x v="82"/>
    <x v="354"/>
    <x v="572"/>
    <x v="2"/>
    <x v="0"/>
  </r>
  <r>
    <x v="4"/>
    <x v="11"/>
    <x v="925"/>
    <x v="1299"/>
    <x v="1034"/>
    <x v="963"/>
    <x v="1"/>
    <x v="0"/>
    <x v="10"/>
    <x v="10"/>
    <x v="40"/>
    <x v="180"/>
    <x v="429"/>
    <x v="0"/>
    <x v="0"/>
    <x v="0"/>
    <x v="339"/>
    <x v="779"/>
    <x v="0"/>
    <x v="17"/>
    <x v="0"/>
    <x v="17"/>
    <x v="354"/>
    <x v="727"/>
    <x v="2"/>
    <x v="0"/>
  </r>
  <r>
    <x v="4"/>
    <x v="19"/>
    <x v="1151"/>
    <x v="204"/>
    <x v="1218"/>
    <x v="3"/>
    <x v="1"/>
    <x v="0"/>
    <x v="61"/>
    <x v="61"/>
    <x v="317"/>
    <x v="55"/>
    <x v="633"/>
    <x v="365"/>
    <x v="0"/>
    <x v="365"/>
    <x v="112"/>
    <x v="208"/>
    <x v="1"/>
    <x v="341"/>
    <x v="0"/>
    <x v="341"/>
    <x v="256"/>
    <x v="371"/>
    <x v="1"/>
    <x v="0"/>
  </r>
  <r>
    <x v="4"/>
    <x v="19"/>
    <x v="1204"/>
    <x v="205"/>
    <x v="1284"/>
    <x v="40"/>
    <x v="1"/>
    <x v="0"/>
    <x v="23"/>
    <x v="23"/>
    <x v="24"/>
    <x v="253"/>
    <x v="70"/>
    <x v="63"/>
    <x v="0"/>
    <x v="63"/>
    <x v="214"/>
    <x v="60"/>
    <x v="1"/>
    <x v="28"/>
    <x v="0"/>
    <x v="28"/>
    <x v="304"/>
    <x v="273"/>
    <x v="1"/>
    <x v="0"/>
  </r>
  <r>
    <x v="4"/>
    <x v="19"/>
    <x v="1156"/>
    <x v="202"/>
    <x v="1172"/>
    <x v="50"/>
    <x v="0"/>
    <x v="0"/>
    <x v="0"/>
    <x v="0"/>
    <x v="0"/>
    <x v="180"/>
    <x v="687"/>
    <x v="0"/>
    <x v="0"/>
    <x v="0"/>
    <x v="271"/>
    <x v="779"/>
    <x v="0"/>
    <x v="4"/>
    <x v="0"/>
    <x v="4"/>
    <x v="306"/>
    <x v="0"/>
    <x v="1"/>
    <x v="1"/>
  </r>
  <r>
    <x v="4"/>
    <x v="19"/>
    <x v="243"/>
    <x v="190"/>
    <x v="543"/>
    <x v="54"/>
    <x v="1"/>
    <x v="0"/>
    <x v="44"/>
    <x v="44"/>
    <x v="84"/>
    <x v="295"/>
    <x v="101"/>
    <x v="133"/>
    <x v="0"/>
    <x v="133"/>
    <x v="193"/>
    <x v="118"/>
    <x v="1"/>
    <x v="163"/>
    <x v="0"/>
    <x v="163"/>
    <x v="198"/>
    <x v="121"/>
    <x v="1"/>
    <x v="0"/>
  </r>
  <r>
    <x v="4"/>
    <x v="19"/>
    <x v="1158"/>
    <x v="201"/>
    <x v="1153"/>
    <x v="60"/>
    <x v="1"/>
    <x v="0"/>
    <x v="178"/>
    <x v="178"/>
    <x v="504"/>
    <x v="395"/>
    <x v="372"/>
    <x v="541"/>
    <x v="0"/>
    <x v="541"/>
    <x v="84"/>
    <x v="346"/>
    <x v="1"/>
    <x v="524"/>
    <x v="0"/>
    <x v="524"/>
    <x v="174"/>
    <x v="401"/>
    <x v="1"/>
    <x v="0"/>
  </r>
  <r>
    <x v="4"/>
    <x v="19"/>
    <x v="1159"/>
    <x v="199"/>
    <x v="1109"/>
    <x v="63"/>
    <x v="1"/>
    <x v="0"/>
    <x v="66"/>
    <x v="66"/>
    <x v="231"/>
    <x v="249"/>
    <x v="328"/>
    <x v="214"/>
    <x v="0"/>
    <x v="214"/>
    <x v="313"/>
    <x v="500"/>
    <x v="2"/>
    <x v="121"/>
    <x v="0"/>
    <x v="121"/>
    <x v="471"/>
    <x v="741"/>
    <x v="2"/>
    <x v="0"/>
  </r>
  <r>
    <x v="4"/>
    <x v="19"/>
    <x v="1115"/>
    <x v="197"/>
    <x v="880"/>
    <x v="80"/>
    <x v="1"/>
    <x v="0"/>
    <x v="8"/>
    <x v="8"/>
    <x v="20"/>
    <x v="193"/>
    <x v="227"/>
    <x v="18"/>
    <x v="0"/>
    <x v="18"/>
    <x v="271"/>
    <x v="415"/>
    <x v="2"/>
    <x v="15"/>
    <x v="0"/>
    <x v="15"/>
    <x v="325"/>
    <x v="609"/>
    <x v="2"/>
    <x v="1"/>
  </r>
  <r>
    <x v="4"/>
    <x v="19"/>
    <x v="207"/>
    <x v="185"/>
    <x v="337"/>
    <x v="83"/>
    <x v="1"/>
    <x v="0"/>
    <x v="26"/>
    <x v="26"/>
    <x v="41"/>
    <x v="244"/>
    <x v="105"/>
    <x v="65"/>
    <x v="0"/>
    <x v="65"/>
    <x v="233"/>
    <x v="135"/>
    <x v="1"/>
    <x v="88"/>
    <x v="0"/>
    <x v="88"/>
    <x v="255"/>
    <x v="125"/>
    <x v="1"/>
    <x v="1"/>
  </r>
  <r>
    <x v="4"/>
    <x v="19"/>
    <x v="34"/>
    <x v="181"/>
    <x v="221"/>
    <x v="86"/>
    <x v="1"/>
    <x v="0"/>
    <x v="32"/>
    <x v="32"/>
    <x v="48"/>
    <x v="265"/>
    <x v="93"/>
    <x v="105"/>
    <x v="0"/>
    <x v="105"/>
    <x v="191"/>
    <x v="72"/>
    <x v="1"/>
    <x v="60"/>
    <x v="0"/>
    <x v="60"/>
    <x v="295"/>
    <x v="274"/>
    <x v="1"/>
    <x v="0"/>
  </r>
  <r>
    <x v="4"/>
    <x v="19"/>
    <x v="1170"/>
    <x v="200"/>
    <x v="1143"/>
    <x v="99"/>
    <x v="1"/>
    <x v="0"/>
    <x v="40"/>
    <x v="40"/>
    <x v="106"/>
    <x v="237"/>
    <x v="234"/>
    <x v="117"/>
    <x v="0"/>
    <x v="117"/>
    <x v="254"/>
    <x v="329"/>
    <x v="1"/>
    <x v="45"/>
    <x v="0"/>
    <x v="45"/>
    <x v="394"/>
    <x v="729"/>
    <x v="2"/>
    <x v="0"/>
  </r>
  <r>
    <x v="4"/>
    <x v="19"/>
    <x v="246"/>
    <x v="189"/>
    <x v="541"/>
    <x v="118"/>
    <x v="1"/>
    <x v="0"/>
    <x v="8"/>
    <x v="8"/>
    <x v="6"/>
    <x v="214"/>
    <x v="27"/>
    <x v="34"/>
    <x v="0"/>
    <x v="34"/>
    <x v="219"/>
    <x v="9"/>
    <x v="1"/>
    <x v="22"/>
    <x v="0"/>
    <x v="22"/>
    <x v="282"/>
    <x v="28"/>
    <x v="1"/>
    <x v="1"/>
  </r>
  <r>
    <x v="4"/>
    <x v="19"/>
    <x v="461"/>
    <x v="184"/>
    <x v="323"/>
    <x v="247"/>
    <x v="0"/>
    <x v="0"/>
    <x v="0"/>
    <x v="0"/>
    <x v="0"/>
    <x v="180"/>
    <x v="687"/>
    <x v="4"/>
    <x v="0"/>
    <x v="4"/>
    <x v="260"/>
    <x v="0"/>
    <x v="1"/>
    <x v="6"/>
    <x v="0"/>
    <x v="6"/>
    <x v="303"/>
    <x v="0"/>
    <x v="1"/>
    <x v="1"/>
  </r>
  <r>
    <x v="4"/>
    <x v="19"/>
    <x v="368"/>
    <x v="180"/>
    <x v="201"/>
    <x v="261"/>
    <x v="1"/>
    <x v="0"/>
    <x v="139"/>
    <x v="139"/>
    <x v="446"/>
    <x v="336"/>
    <x v="367"/>
    <x v="438"/>
    <x v="0"/>
    <x v="438"/>
    <x v="460"/>
    <x v="578"/>
    <x v="2"/>
    <x v="458"/>
    <x v="0"/>
    <x v="458"/>
    <x v="351"/>
    <x v="434"/>
    <x v="2"/>
    <x v="0"/>
  </r>
  <r>
    <x v="4"/>
    <x v="19"/>
    <x v="464"/>
    <x v="182"/>
    <x v="269"/>
    <x v="337"/>
    <x v="1"/>
    <x v="0"/>
    <x v="44"/>
    <x v="44"/>
    <x v="172"/>
    <x v="159"/>
    <x v="503"/>
    <x v="144"/>
    <x v="0"/>
    <x v="144"/>
    <x v="338"/>
    <x v="606"/>
    <x v="2"/>
    <x v="175"/>
    <x v="0"/>
    <x v="175"/>
    <x v="340"/>
    <x v="477"/>
    <x v="2"/>
    <x v="0"/>
  </r>
  <r>
    <x v="4"/>
    <x v="19"/>
    <x v="875"/>
    <x v="198"/>
    <x v="1051"/>
    <x v="359"/>
    <x v="1"/>
    <x v="0"/>
    <x v="46"/>
    <x v="46"/>
    <x v="177"/>
    <x v="178"/>
    <x v="439"/>
    <x v="169"/>
    <x v="0"/>
    <x v="169"/>
    <x v="296"/>
    <x v="474"/>
    <x v="2"/>
    <x v="135"/>
    <x v="0"/>
    <x v="135"/>
    <x v="403"/>
    <x v="651"/>
    <x v="2"/>
    <x v="0"/>
  </r>
  <r>
    <x v="4"/>
    <x v="19"/>
    <x v="468"/>
    <x v="183"/>
    <x v="278"/>
    <x v="392"/>
    <x v="1"/>
    <x v="0"/>
    <x v="13"/>
    <x v="13"/>
    <x v="73"/>
    <x v="144"/>
    <x v="625"/>
    <x v="95"/>
    <x v="0"/>
    <x v="95"/>
    <x v="231"/>
    <x v="199"/>
    <x v="1"/>
    <x v="42"/>
    <x v="0"/>
    <x v="42"/>
    <x v="359"/>
    <x v="665"/>
    <x v="2"/>
    <x v="1"/>
  </r>
  <r>
    <x v="4"/>
    <x v="19"/>
    <x v="776"/>
    <x v="196"/>
    <x v="846"/>
    <x v="405"/>
    <x v="1"/>
    <x v="0"/>
    <x v="8"/>
    <x v="8"/>
    <x v="0"/>
    <x v="223"/>
    <x v="0"/>
    <x v="6"/>
    <x v="0"/>
    <x v="6"/>
    <x v="254"/>
    <x v="0"/>
    <x v="1"/>
    <x v="5"/>
    <x v="0"/>
    <x v="5"/>
    <x v="305"/>
    <x v="0"/>
    <x v="1"/>
    <x v="1"/>
  </r>
  <r>
    <x v="4"/>
    <x v="19"/>
    <x v="696"/>
    <x v="195"/>
    <x v="680"/>
    <x v="411"/>
    <x v="0"/>
    <x v="0"/>
    <x v="0"/>
    <x v="0"/>
    <x v="33"/>
    <x v="132"/>
    <x v="687"/>
    <x v="27"/>
    <x v="0"/>
    <x v="27"/>
    <x v="274"/>
    <x v="470"/>
    <x v="2"/>
    <x v="4"/>
    <x v="0"/>
    <x v="4"/>
    <x v="363"/>
    <x v="791"/>
    <x v="2"/>
    <x v="1"/>
  </r>
  <r>
    <x v="4"/>
    <x v="19"/>
    <x v="953"/>
    <x v="203"/>
    <x v="1173"/>
    <x v="418"/>
    <x v="1"/>
    <x v="0"/>
    <x v="8"/>
    <x v="8"/>
    <x v="0"/>
    <x v="223"/>
    <x v="0"/>
    <x v="7"/>
    <x v="0"/>
    <x v="7"/>
    <x v="253"/>
    <x v="0"/>
    <x v="1"/>
    <x v="40"/>
    <x v="0"/>
    <x v="40"/>
    <x v="252"/>
    <x v="0"/>
    <x v="1"/>
    <x v="0"/>
  </r>
  <r>
    <x v="4"/>
    <x v="19"/>
    <x v="510"/>
    <x v="186"/>
    <x v="402"/>
    <x v="433"/>
    <x v="1"/>
    <x v="0"/>
    <x v="8"/>
    <x v="8"/>
    <x v="31"/>
    <x v="180"/>
    <x v="429"/>
    <x v="28"/>
    <x v="0"/>
    <x v="28"/>
    <x v="270"/>
    <x v="390"/>
    <x v="1"/>
    <x v="29"/>
    <x v="0"/>
    <x v="29"/>
    <x v="311"/>
    <x v="379"/>
    <x v="1"/>
    <x v="0"/>
  </r>
  <r>
    <x v="4"/>
    <x v="19"/>
    <x v="620"/>
    <x v="191"/>
    <x v="553"/>
    <x v="474"/>
    <x v="1"/>
    <x v="0"/>
    <x v="124"/>
    <x v="124"/>
    <x v="410"/>
    <x v="173"/>
    <x v="436"/>
    <x v="418"/>
    <x v="0"/>
    <x v="418"/>
    <x v="411"/>
    <x v="535"/>
    <x v="2"/>
    <x v="397"/>
    <x v="0"/>
    <x v="397"/>
    <x v="517"/>
    <x v="632"/>
    <x v="2"/>
    <x v="0"/>
  </r>
  <r>
    <x v="4"/>
    <x v="19"/>
    <x v="442"/>
    <x v="484"/>
    <x v="240"/>
    <x v="481"/>
    <x v="1"/>
    <x v="0"/>
    <x v="154"/>
    <x v="154"/>
    <x v="464"/>
    <x v="401"/>
    <x v="314"/>
    <x v="502"/>
    <x v="0"/>
    <x v="502"/>
    <x v="66"/>
    <x v="279"/>
    <x v="1"/>
    <x v="462"/>
    <x v="0"/>
    <x v="462"/>
    <x v="516"/>
    <x v="554"/>
    <x v="2"/>
    <x v="0"/>
  </r>
  <r>
    <x v="4"/>
    <x v="19"/>
    <x v="622"/>
    <x v="188"/>
    <x v="536"/>
    <x v="502"/>
    <x v="1"/>
    <x v="0"/>
    <x v="60"/>
    <x v="60"/>
    <x v="307"/>
    <x v="61"/>
    <x v="628"/>
    <x v="273"/>
    <x v="0"/>
    <x v="273"/>
    <x v="392"/>
    <x v="597"/>
    <x v="2"/>
    <x v="357"/>
    <x v="0"/>
    <x v="357"/>
    <x v="145"/>
    <x v="250"/>
    <x v="1"/>
    <x v="0"/>
  </r>
  <r>
    <x v="4"/>
    <x v="19"/>
    <x v="634"/>
    <x v="187"/>
    <x v="534"/>
    <x v="629"/>
    <x v="1"/>
    <x v="0"/>
    <x v="48"/>
    <x v="48"/>
    <x v="185"/>
    <x v="185"/>
    <x v="418"/>
    <x v="178"/>
    <x v="0"/>
    <x v="178"/>
    <x v="300"/>
    <x v="483"/>
    <x v="2"/>
    <x v="178"/>
    <x v="0"/>
    <x v="178"/>
    <x v="362"/>
    <x v="532"/>
    <x v="2"/>
    <x v="0"/>
  </r>
  <r>
    <x v="4"/>
    <x v="19"/>
    <x v="401"/>
    <x v="483"/>
    <x v="231"/>
    <x v="654"/>
    <x v="1"/>
    <x v="0"/>
    <x v="72"/>
    <x v="72"/>
    <x v="183"/>
    <x v="345"/>
    <x v="145"/>
    <x v="233"/>
    <x v="0"/>
    <x v="233"/>
    <x v="167"/>
    <x v="191"/>
    <x v="1"/>
    <x v="257"/>
    <x v="0"/>
    <x v="257"/>
    <x v="177"/>
    <x v="201"/>
    <x v="1"/>
    <x v="0"/>
  </r>
  <r>
    <x v="4"/>
    <x v="19"/>
    <x v="638"/>
    <x v="915"/>
    <x v="540"/>
    <x v="745"/>
    <x v="1"/>
    <x v="0"/>
    <x v="150"/>
    <x v="150"/>
    <x v="493"/>
    <x v="9"/>
    <x v="585"/>
    <x v="503"/>
    <x v="0"/>
    <x v="503"/>
    <x v="483"/>
    <x v="567"/>
    <x v="2"/>
    <x v="484"/>
    <x v="0"/>
    <x v="484"/>
    <x v="545"/>
    <x v="611"/>
    <x v="2"/>
    <x v="0"/>
  </r>
  <r>
    <x v="4"/>
    <x v="19"/>
    <x v="639"/>
    <x v="929"/>
    <x v="552"/>
    <x v="752"/>
    <x v="1"/>
    <x v="0"/>
    <x v="46"/>
    <x v="46"/>
    <x v="122"/>
    <x v="270"/>
    <x v="189"/>
    <x v="168"/>
    <x v="0"/>
    <x v="168"/>
    <x v="184"/>
    <x v="157"/>
    <x v="1"/>
    <x v="167"/>
    <x v="0"/>
    <x v="167"/>
    <x v="253"/>
    <x v="241"/>
    <x v="1"/>
    <x v="0"/>
  </r>
  <r>
    <x v="4"/>
    <x v="19"/>
    <x v="731"/>
    <x v="935"/>
    <x v="772"/>
    <x v="756"/>
    <x v="0"/>
    <x v="0"/>
    <x v="0"/>
    <x v="0"/>
    <x v="0"/>
    <x v="180"/>
    <x v="687"/>
    <x v="0"/>
    <x v="0"/>
    <x v="0"/>
    <x v="271"/>
    <x v="779"/>
    <x v="0"/>
    <x v="0"/>
    <x v="0"/>
    <x v="0"/>
    <x v="315"/>
    <x v="424"/>
    <x v="0"/>
    <x v="1"/>
  </r>
  <r>
    <x v="4"/>
    <x v="19"/>
    <x v="851"/>
    <x v="974"/>
    <x v="904"/>
    <x v="780"/>
    <x v="1"/>
    <x v="0"/>
    <x v="8"/>
    <x v="8"/>
    <x v="0"/>
    <x v="223"/>
    <x v="0"/>
    <x v="0"/>
    <x v="0"/>
    <x v="0"/>
    <x v="271"/>
    <x v="779"/>
    <x v="0"/>
    <x v="18"/>
    <x v="0"/>
    <x v="18"/>
    <x v="284"/>
    <x v="0"/>
    <x v="1"/>
    <x v="1"/>
  </r>
  <r>
    <x v="4"/>
    <x v="19"/>
    <x v="524"/>
    <x v="1039"/>
    <x v="349"/>
    <x v="813"/>
    <x v="1"/>
    <x v="0"/>
    <x v="59"/>
    <x v="59"/>
    <x v="121"/>
    <x v="332"/>
    <x v="101"/>
    <x v="210"/>
    <x v="0"/>
    <x v="210"/>
    <x v="122"/>
    <x v="84"/>
    <x v="1"/>
    <x v="113"/>
    <x v="0"/>
    <x v="113"/>
    <x v="346"/>
    <x v="531"/>
    <x v="2"/>
    <x v="0"/>
  </r>
  <r>
    <x v="4"/>
    <x v="19"/>
    <x v="1076"/>
    <x v="1063"/>
    <x v="1311"/>
    <x v="825"/>
    <x v="0"/>
    <x v="0"/>
    <x v="0"/>
    <x v="0"/>
    <x v="14"/>
    <x v="151"/>
    <x v="687"/>
    <x v="0"/>
    <x v="0"/>
    <x v="0"/>
    <x v="307"/>
    <x v="779"/>
    <x v="0"/>
    <x v="139"/>
    <x v="0"/>
    <x v="139"/>
    <x v="159"/>
    <x v="13"/>
    <x v="1"/>
    <x v="1"/>
  </r>
  <r>
    <x v="4"/>
    <x v="19"/>
    <x v="1024"/>
    <x v="1110"/>
    <x v="1229"/>
    <x v="859"/>
    <x v="1"/>
    <x v="0"/>
    <x v="42"/>
    <x v="42"/>
    <x v="68"/>
    <x v="294"/>
    <x v="87"/>
    <x v="97"/>
    <x v="0"/>
    <x v="97"/>
    <x v="219"/>
    <x v="151"/>
    <x v="1"/>
    <x v="0"/>
    <x v="0"/>
    <x v="0"/>
    <x v="405"/>
    <x v="424"/>
    <x v="0"/>
    <x v="1"/>
  </r>
  <r>
    <x v="4"/>
    <x v="19"/>
    <x v="920"/>
    <x v="1180"/>
    <x v="1042"/>
    <x v="903"/>
    <x v="1"/>
    <x v="0"/>
    <x v="19"/>
    <x v="19"/>
    <x v="144"/>
    <x v="79"/>
    <x v="675"/>
    <x v="55"/>
    <x v="0"/>
    <x v="55"/>
    <x v="402"/>
    <x v="745"/>
    <x v="2"/>
    <x v="26"/>
    <x v="0"/>
    <x v="26"/>
    <x v="444"/>
    <x v="784"/>
    <x v="2"/>
    <x v="0"/>
  </r>
  <r>
    <x v="4"/>
    <x v="19"/>
    <x v="549"/>
    <x v="1223"/>
    <x v="422"/>
    <x v="922"/>
    <x v="1"/>
    <x v="0"/>
    <x v="51"/>
    <x v="51"/>
    <x v="125"/>
    <x v="293"/>
    <x v="160"/>
    <x v="179"/>
    <x v="0"/>
    <x v="179"/>
    <x v="181"/>
    <x v="154"/>
    <x v="1"/>
    <x v="197"/>
    <x v="0"/>
    <x v="197"/>
    <x v="200"/>
    <x v="166"/>
    <x v="1"/>
    <x v="0"/>
  </r>
  <r>
    <x v="4"/>
    <x v="19"/>
    <x v="1091"/>
    <x v="1251"/>
    <x v="1329"/>
    <x v="937"/>
    <x v="1"/>
    <x v="0"/>
    <x v="13"/>
    <x v="13"/>
    <x v="50"/>
    <x v="178"/>
    <x v="461"/>
    <x v="34"/>
    <x v="0"/>
    <x v="34"/>
    <x v="297"/>
    <x v="623"/>
    <x v="2"/>
    <x v="30"/>
    <x v="0"/>
    <x v="30"/>
    <x v="342"/>
    <x v="625"/>
    <x v="2"/>
    <x v="1"/>
  </r>
  <r>
    <x v="4"/>
    <x v="19"/>
    <x v="675"/>
    <x v="1278"/>
    <x v="617"/>
    <x v="950"/>
    <x v="0"/>
    <x v="0"/>
    <x v="0"/>
    <x v="0"/>
    <x v="0"/>
    <x v="180"/>
    <x v="687"/>
    <x v="0"/>
    <x v="0"/>
    <x v="0"/>
    <x v="271"/>
    <x v="779"/>
    <x v="0"/>
    <x v="95"/>
    <x v="0"/>
    <x v="95"/>
    <x v="192"/>
    <x v="0"/>
    <x v="1"/>
    <x v="1"/>
  </r>
  <r>
    <x v="4"/>
    <x v="19"/>
    <x v="764"/>
    <x v="1286"/>
    <x v="753"/>
    <x v="954"/>
    <x v="1"/>
    <x v="0"/>
    <x v="46"/>
    <x v="46"/>
    <x v="128"/>
    <x v="256"/>
    <x v="228"/>
    <x v="130"/>
    <x v="0"/>
    <x v="130"/>
    <x v="286"/>
    <x v="469"/>
    <x v="2"/>
    <x v="150"/>
    <x v="0"/>
    <x v="150"/>
    <x v="299"/>
    <x v="378"/>
    <x v="1"/>
    <x v="0"/>
  </r>
  <r>
    <x v="4"/>
    <x v="36"/>
    <x v="232"/>
    <x v="347"/>
    <x v="479"/>
    <x v="6"/>
    <x v="1"/>
    <x v="0"/>
    <x v="8"/>
    <x v="8"/>
    <x v="0"/>
    <x v="223"/>
    <x v="0"/>
    <x v="0"/>
    <x v="0"/>
    <x v="0"/>
    <x v="271"/>
    <x v="779"/>
    <x v="0"/>
    <x v="100"/>
    <x v="0"/>
    <x v="100"/>
    <x v="185"/>
    <x v="0"/>
    <x v="1"/>
    <x v="0"/>
  </r>
  <r>
    <x v="4"/>
    <x v="36"/>
    <x v="200"/>
    <x v="346"/>
    <x v="318"/>
    <x v="139"/>
    <x v="1"/>
    <x v="0"/>
    <x v="156"/>
    <x v="156"/>
    <x v="486"/>
    <x v="134"/>
    <x v="460"/>
    <x v="483"/>
    <x v="0"/>
    <x v="483"/>
    <x v="495"/>
    <x v="620"/>
    <x v="2"/>
    <x v="497"/>
    <x v="0"/>
    <x v="497"/>
    <x v="448"/>
    <x v="474"/>
    <x v="2"/>
    <x v="0"/>
  </r>
  <r>
    <x v="4"/>
    <x v="36"/>
    <x v="286"/>
    <x v="348"/>
    <x v="829"/>
    <x v="146"/>
    <x v="1"/>
    <x v="0"/>
    <x v="88"/>
    <x v="88"/>
    <x v="305"/>
    <x v="282"/>
    <x v="326"/>
    <x v="243"/>
    <x v="0"/>
    <x v="243"/>
    <x v="425"/>
    <x v="665"/>
    <x v="2"/>
    <x v="319"/>
    <x v="0"/>
    <x v="319"/>
    <x v="315"/>
    <x v="424"/>
    <x v="2"/>
    <x v="0"/>
  </r>
  <r>
    <x v="4"/>
    <x v="36"/>
    <x v="1213"/>
    <x v="350"/>
    <x v="1324"/>
    <x v="184"/>
    <x v="1"/>
    <x v="0"/>
    <x v="150"/>
    <x v="150"/>
    <x v="474"/>
    <x v="223"/>
    <x v="421"/>
    <x v="456"/>
    <x v="0"/>
    <x v="456"/>
    <x v="498"/>
    <x v="660"/>
    <x v="2"/>
    <x v="483"/>
    <x v="0"/>
    <x v="483"/>
    <x v="430"/>
    <x v="467"/>
    <x v="2"/>
    <x v="0"/>
  </r>
  <r>
    <x v="4"/>
    <x v="36"/>
    <x v="373"/>
    <x v="345"/>
    <x v="209"/>
    <x v="320"/>
    <x v="1"/>
    <x v="0"/>
    <x v="64"/>
    <x v="64"/>
    <x v="124"/>
    <x v="351"/>
    <x v="92"/>
    <x v="97"/>
    <x v="0"/>
    <x v="97"/>
    <x v="329"/>
    <x v="631"/>
    <x v="2"/>
    <x v="255"/>
    <x v="0"/>
    <x v="255"/>
    <x v="123"/>
    <x v="106"/>
    <x v="1"/>
    <x v="0"/>
  </r>
  <r>
    <x v="4"/>
    <x v="36"/>
    <x v="374"/>
    <x v="344"/>
    <x v="146"/>
    <x v="327"/>
    <x v="1"/>
    <x v="0"/>
    <x v="66"/>
    <x v="66"/>
    <x v="150"/>
    <x v="339"/>
    <x v="125"/>
    <x v="65"/>
    <x v="0"/>
    <x v="65"/>
    <x v="401"/>
    <x v="741"/>
    <x v="2"/>
    <x v="255"/>
    <x v="0"/>
    <x v="255"/>
    <x v="151"/>
    <x v="148"/>
    <x v="1"/>
    <x v="0"/>
  </r>
  <r>
    <x v="4"/>
    <x v="36"/>
    <x v="954"/>
    <x v="349"/>
    <x v="1204"/>
    <x v="420"/>
    <x v="1"/>
    <x v="0"/>
    <x v="13"/>
    <x v="13"/>
    <x v="31"/>
    <x v="201"/>
    <x v="198"/>
    <x v="0"/>
    <x v="0"/>
    <x v="0"/>
    <x v="329"/>
    <x v="779"/>
    <x v="0"/>
    <x v="0"/>
    <x v="0"/>
    <x v="0"/>
    <x v="369"/>
    <x v="424"/>
    <x v="0"/>
    <x v="0"/>
  </r>
  <r>
    <x v="4"/>
    <x v="36"/>
    <x v="790"/>
    <x v="881"/>
    <x v="823"/>
    <x v="721"/>
    <x v="1"/>
    <x v="0"/>
    <x v="8"/>
    <x v="8"/>
    <x v="100"/>
    <x v="99"/>
    <x v="683"/>
    <x v="27"/>
    <x v="0"/>
    <x v="27"/>
    <x v="367"/>
    <x v="753"/>
    <x v="2"/>
    <x v="26"/>
    <x v="0"/>
    <x v="26"/>
    <x v="405"/>
    <x v="762"/>
    <x v="2"/>
    <x v="0"/>
  </r>
  <r>
    <x v="4"/>
    <x v="36"/>
    <x v="1006"/>
    <x v="971"/>
    <x v="1142"/>
    <x v="777"/>
    <x v="1"/>
    <x v="0"/>
    <x v="42"/>
    <x v="42"/>
    <x v="100"/>
    <x v="264"/>
    <x v="170"/>
    <x v="65"/>
    <x v="0"/>
    <x v="65"/>
    <x v="329"/>
    <x v="673"/>
    <x v="2"/>
    <x v="134"/>
    <x v="0"/>
    <x v="134"/>
    <x v="266"/>
    <x v="245"/>
    <x v="1"/>
    <x v="0"/>
  </r>
  <r>
    <x v="4"/>
    <x v="36"/>
    <x v="667"/>
    <x v="976"/>
    <x v="602"/>
    <x v="782"/>
    <x v="1"/>
    <x v="0"/>
    <x v="42"/>
    <x v="42"/>
    <x v="198"/>
    <x v="99"/>
    <x v="613"/>
    <x v="129"/>
    <x v="0"/>
    <x v="129"/>
    <x v="401"/>
    <x v="706"/>
    <x v="2"/>
    <x v="100"/>
    <x v="0"/>
    <x v="100"/>
    <x v="448"/>
    <x v="743"/>
    <x v="2"/>
    <x v="0"/>
  </r>
  <r>
    <x v="4"/>
    <x v="36"/>
    <x v="588"/>
    <x v="977"/>
    <x v="477"/>
    <x v="783"/>
    <x v="1"/>
    <x v="0"/>
    <x v="70"/>
    <x v="70"/>
    <x v="268"/>
    <x v="201"/>
    <x v="400"/>
    <x v="329"/>
    <x v="0"/>
    <x v="329"/>
    <x v="128"/>
    <x v="201"/>
    <x v="1"/>
    <x v="255"/>
    <x v="0"/>
    <x v="255"/>
    <x v="386"/>
    <x v="541"/>
    <x v="2"/>
    <x v="0"/>
  </r>
  <r>
    <x v="4"/>
    <x v="36"/>
    <x v="542"/>
    <x v="991"/>
    <x v="406"/>
    <x v="788"/>
    <x v="1"/>
    <x v="0"/>
    <x v="83"/>
    <x v="83"/>
    <x v="305"/>
    <x v="223"/>
    <x v="386"/>
    <x v="264"/>
    <x v="0"/>
    <x v="264"/>
    <x v="401"/>
    <x v="625"/>
    <x v="2"/>
    <x v="268"/>
    <x v="0"/>
    <x v="268"/>
    <x v="430"/>
    <x v="597"/>
    <x v="2"/>
    <x v="0"/>
  </r>
  <r>
    <x v="4"/>
    <x v="36"/>
    <x v="490"/>
    <x v="1183"/>
    <x v="325"/>
    <x v="906"/>
    <x v="1"/>
    <x v="0"/>
    <x v="120"/>
    <x v="120"/>
    <x v="420"/>
    <x v="46"/>
    <x v="574"/>
    <x v="407"/>
    <x v="0"/>
    <x v="407"/>
    <x v="465"/>
    <x v="628"/>
    <x v="2"/>
    <x v="370"/>
    <x v="0"/>
    <x v="370"/>
    <x v="541"/>
    <x v="704"/>
    <x v="2"/>
    <x v="0"/>
  </r>
  <r>
    <x v="4"/>
    <x v="36"/>
    <x v="1043"/>
    <x v="1270"/>
    <x v="1276"/>
    <x v="947"/>
    <x v="1"/>
    <x v="0"/>
    <x v="8"/>
    <x v="8"/>
    <x v="100"/>
    <x v="99"/>
    <x v="683"/>
    <x v="0"/>
    <x v="0"/>
    <x v="0"/>
    <x v="401"/>
    <x v="779"/>
    <x v="0"/>
    <x v="117"/>
    <x v="0"/>
    <x v="117"/>
    <x v="292"/>
    <x v="332"/>
    <x v="1"/>
    <x v="0"/>
  </r>
  <r>
    <x v="4"/>
    <x v="36"/>
    <x v="354"/>
    <x v="1283"/>
    <x v="60"/>
    <x v="953"/>
    <x v="1"/>
    <x v="0"/>
    <x v="27"/>
    <x v="27"/>
    <x v="100"/>
    <x v="180"/>
    <x v="429"/>
    <x v="65"/>
    <x v="0"/>
    <x v="65"/>
    <x v="329"/>
    <x v="673"/>
    <x v="2"/>
    <x v="100"/>
    <x v="0"/>
    <x v="100"/>
    <x v="315"/>
    <x v="424"/>
    <x v="2"/>
    <x v="0"/>
  </r>
  <r>
    <x v="4"/>
    <x v="36"/>
    <x v="529"/>
    <x v="1287"/>
    <x v="372"/>
    <x v="954"/>
    <x v="1"/>
    <x v="0"/>
    <x v="42"/>
    <x v="42"/>
    <x v="68"/>
    <x v="294"/>
    <x v="87"/>
    <x v="65"/>
    <x v="0"/>
    <x v="65"/>
    <x v="271"/>
    <x v="415"/>
    <x v="2"/>
    <x v="134"/>
    <x v="0"/>
    <x v="134"/>
    <x v="221"/>
    <x v="126"/>
    <x v="1"/>
    <x v="0"/>
  </r>
  <r>
    <x v="4"/>
    <x v="30"/>
    <x v="3"/>
    <x v="265"/>
    <x v="38"/>
    <x v="27"/>
    <x v="1"/>
    <x v="0"/>
    <x v="192"/>
    <x v="192"/>
    <x v="514"/>
    <x v="442"/>
    <x v="289"/>
    <x v="554"/>
    <x v="0"/>
    <x v="554"/>
    <x v="7"/>
    <x v="179"/>
    <x v="1"/>
    <x v="540"/>
    <x v="0"/>
    <x v="540"/>
    <x v="29"/>
    <x v="318"/>
    <x v="1"/>
    <x v="0"/>
  </r>
  <r>
    <x v="4"/>
    <x v="32"/>
    <x v="1108"/>
    <x v="292"/>
    <x v="875"/>
    <x v="28"/>
    <x v="1"/>
    <x v="0"/>
    <x v="196"/>
    <x v="196"/>
    <x v="508"/>
    <x v="467"/>
    <x v="185"/>
    <x v="519"/>
    <x v="0"/>
    <x v="519"/>
    <x v="500"/>
    <x v="598"/>
    <x v="2"/>
    <x v="0"/>
    <x v="0"/>
    <x v="0"/>
    <x v="580"/>
    <x v="424"/>
    <x v="0"/>
    <x v="0"/>
  </r>
  <r>
    <x v="4"/>
    <x v="30"/>
    <x v="1111"/>
    <x v="294"/>
    <x v="918"/>
    <x v="29"/>
    <x v="1"/>
    <x v="0"/>
    <x v="161"/>
    <x v="161"/>
    <x v="490"/>
    <x v="193"/>
    <x v="425"/>
    <x v="494"/>
    <x v="0"/>
    <x v="494"/>
    <x v="486"/>
    <x v="589"/>
    <x v="2"/>
    <x v="513"/>
    <x v="0"/>
    <x v="513"/>
    <x v="98"/>
    <x v="366"/>
    <x v="1"/>
    <x v="0"/>
  </r>
  <r>
    <x v="4"/>
    <x v="30"/>
    <x v="1114"/>
    <x v="295"/>
    <x v="920"/>
    <x v="67"/>
    <x v="1"/>
    <x v="0"/>
    <x v="66"/>
    <x v="66"/>
    <x v="296"/>
    <x v="84"/>
    <x v="587"/>
    <x v="264"/>
    <x v="0"/>
    <x v="264"/>
    <x v="391"/>
    <x v="600"/>
    <x v="2"/>
    <x v="395"/>
    <x v="0"/>
    <x v="395"/>
    <x v="82"/>
    <x v="163"/>
    <x v="1"/>
    <x v="0"/>
  </r>
  <r>
    <x v="4"/>
    <x v="30"/>
    <x v="1129"/>
    <x v="296"/>
    <x v="975"/>
    <x v="78"/>
    <x v="1"/>
    <x v="0"/>
    <x v="23"/>
    <x v="23"/>
    <x v="94"/>
    <x v="165"/>
    <x v="531"/>
    <x v="122"/>
    <x v="0"/>
    <x v="122"/>
    <x v="219"/>
    <x v="185"/>
    <x v="1"/>
    <x v="36"/>
    <x v="0"/>
    <x v="36"/>
    <x v="386"/>
    <x v="734"/>
    <x v="2"/>
    <x v="0"/>
  </r>
  <r>
    <x v="4"/>
    <x v="30"/>
    <x v="1207"/>
    <x v="302"/>
    <x v="1312"/>
    <x v="88"/>
    <x v="1"/>
    <x v="0"/>
    <x v="139"/>
    <x v="139"/>
    <x v="411"/>
    <x v="422"/>
    <x v="200"/>
    <x v="488"/>
    <x v="0"/>
    <x v="488"/>
    <x v="18"/>
    <x v="120"/>
    <x v="1"/>
    <x v="463"/>
    <x v="0"/>
    <x v="463"/>
    <x v="61"/>
    <x v="235"/>
    <x v="1"/>
    <x v="0"/>
  </r>
  <r>
    <x v="4"/>
    <x v="30"/>
    <x v="214"/>
    <x v="278"/>
    <x v="383"/>
    <x v="90"/>
    <x v="1"/>
    <x v="0"/>
    <x v="150"/>
    <x v="150"/>
    <x v="443"/>
    <x v="426"/>
    <x v="238"/>
    <x v="492"/>
    <x v="0"/>
    <x v="492"/>
    <x v="39"/>
    <x v="213"/>
    <x v="1"/>
    <x v="488"/>
    <x v="0"/>
    <x v="488"/>
    <x v="54"/>
    <x v="255"/>
    <x v="1"/>
    <x v="0"/>
  </r>
  <r>
    <x v="4"/>
    <x v="32"/>
    <x v="35"/>
    <x v="270"/>
    <x v="179"/>
    <x v="108"/>
    <x v="1"/>
    <x v="0"/>
    <x v="3"/>
    <x v="3"/>
    <x v="0"/>
    <x v="204"/>
    <x v="0"/>
    <x v="17"/>
    <x v="0"/>
    <x v="17"/>
    <x v="235"/>
    <x v="0"/>
    <x v="1"/>
    <x v="0"/>
    <x v="0"/>
    <x v="0"/>
    <x v="315"/>
    <x v="424"/>
    <x v="0"/>
    <x v="1"/>
  </r>
  <r>
    <x v="4"/>
    <x v="30"/>
    <x v="36"/>
    <x v="271"/>
    <x v="188"/>
    <x v="109"/>
    <x v="1"/>
    <x v="0"/>
    <x v="136"/>
    <x v="136"/>
    <x v="429"/>
    <x v="346"/>
    <x v="351"/>
    <x v="467"/>
    <x v="0"/>
    <x v="467"/>
    <x v="87"/>
    <x v="272"/>
    <x v="1"/>
    <x v="455"/>
    <x v="0"/>
    <x v="455"/>
    <x v="166"/>
    <x v="367"/>
    <x v="1"/>
    <x v="0"/>
  </r>
  <r>
    <x v="4"/>
    <x v="30"/>
    <x v="1175"/>
    <x v="298"/>
    <x v="1074"/>
    <x v="111"/>
    <x v="1"/>
    <x v="0"/>
    <x v="145"/>
    <x v="145"/>
    <x v="467"/>
    <x v="167"/>
    <x v="438"/>
    <x v="477"/>
    <x v="0"/>
    <x v="477"/>
    <x v="441"/>
    <x v="521"/>
    <x v="2"/>
    <x v="470"/>
    <x v="0"/>
    <x v="470"/>
    <x v="497"/>
    <x v="537"/>
    <x v="2"/>
    <x v="0"/>
  </r>
  <r>
    <x v="4"/>
    <x v="30"/>
    <x v="191"/>
    <x v="274"/>
    <x v="252"/>
    <x v="125"/>
    <x v="1"/>
    <x v="0"/>
    <x v="23"/>
    <x v="23"/>
    <x v="94"/>
    <x v="165"/>
    <x v="531"/>
    <x v="80"/>
    <x v="0"/>
    <x v="80"/>
    <x v="289"/>
    <x v="515"/>
    <x v="2"/>
    <x v="93"/>
    <x v="0"/>
    <x v="93"/>
    <x v="315"/>
    <x v="424"/>
    <x v="2"/>
    <x v="0"/>
  </r>
  <r>
    <x v="4"/>
    <x v="32"/>
    <x v="226"/>
    <x v="282"/>
    <x v="434"/>
    <x v="129"/>
    <x v="1"/>
    <x v="0"/>
    <x v="169"/>
    <x v="169"/>
    <x v="485"/>
    <x v="428"/>
    <x v="287"/>
    <x v="515"/>
    <x v="0"/>
    <x v="515"/>
    <x v="93"/>
    <x v="332"/>
    <x v="1"/>
    <x v="0"/>
    <x v="0"/>
    <x v="0"/>
    <x v="578"/>
    <x v="424"/>
    <x v="0"/>
    <x v="0"/>
  </r>
  <r>
    <x v="4"/>
    <x v="30"/>
    <x v="40"/>
    <x v="273"/>
    <x v="208"/>
    <x v="141"/>
    <x v="1"/>
    <x v="0"/>
    <x v="127"/>
    <x v="127"/>
    <x v="419"/>
    <x v="180"/>
    <x v="429"/>
    <x v="433"/>
    <x v="0"/>
    <x v="433"/>
    <x v="339"/>
    <x v="462"/>
    <x v="2"/>
    <x v="430"/>
    <x v="0"/>
    <x v="430"/>
    <x v="428"/>
    <x v="488"/>
    <x v="2"/>
    <x v="0"/>
  </r>
  <r>
    <x v="4"/>
    <x v="32"/>
    <x v="1182"/>
    <x v="299"/>
    <x v="1227"/>
    <x v="144"/>
    <x v="1"/>
    <x v="0"/>
    <x v="3"/>
    <x v="3"/>
    <x v="18"/>
    <x v="180"/>
    <x v="429"/>
    <x v="0"/>
    <x v="0"/>
    <x v="0"/>
    <x v="312"/>
    <x v="779"/>
    <x v="0"/>
    <x v="0"/>
    <x v="0"/>
    <x v="0"/>
    <x v="354"/>
    <x v="424"/>
    <x v="0"/>
    <x v="0"/>
  </r>
  <r>
    <x v="4"/>
    <x v="30"/>
    <x v="217"/>
    <x v="280"/>
    <x v="396"/>
    <x v="149"/>
    <x v="1"/>
    <x v="0"/>
    <x v="47"/>
    <x v="47"/>
    <x v="182"/>
    <x v="180"/>
    <x v="429"/>
    <x v="150"/>
    <x v="0"/>
    <x v="150"/>
    <x v="339"/>
    <x v="599"/>
    <x v="2"/>
    <x v="191"/>
    <x v="0"/>
    <x v="191"/>
    <x v="315"/>
    <x v="424"/>
    <x v="2"/>
    <x v="0"/>
  </r>
  <r>
    <x v="4"/>
    <x v="32"/>
    <x v="288"/>
    <x v="291"/>
    <x v="847"/>
    <x v="162"/>
    <x v="1"/>
    <x v="0"/>
    <x v="47"/>
    <x v="47"/>
    <x v="333"/>
    <x v="19"/>
    <x v="677"/>
    <x v="122"/>
    <x v="0"/>
    <x v="122"/>
    <x v="487"/>
    <x v="767"/>
    <x v="2"/>
    <x v="0"/>
    <x v="0"/>
    <x v="0"/>
    <x v="543"/>
    <x v="424"/>
    <x v="0"/>
    <x v="1"/>
  </r>
  <r>
    <x v="4"/>
    <x v="30"/>
    <x v="219"/>
    <x v="276"/>
    <x v="359"/>
    <x v="164"/>
    <x v="1"/>
    <x v="0"/>
    <x v="77"/>
    <x v="77"/>
    <x v="290"/>
    <x v="209"/>
    <x v="390"/>
    <x v="299"/>
    <x v="0"/>
    <x v="299"/>
    <x v="265"/>
    <x v="408"/>
    <x v="1"/>
    <x v="329"/>
    <x v="0"/>
    <x v="329"/>
    <x v="216"/>
    <x v="326"/>
    <x v="1"/>
    <x v="0"/>
  </r>
  <r>
    <x v="4"/>
    <x v="32"/>
    <x v="209"/>
    <x v="275"/>
    <x v="342"/>
    <x v="192"/>
    <x v="1"/>
    <x v="0"/>
    <x v="47"/>
    <x v="47"/>
    <x v="182"/>
    <x v="180"/>
    <x v="429"/>
    <x v="214"/>
    <x v="0"/>
    <x v="214"/>
    <x v="198"/>
    <x v="241"/>
    <x v="1"/>
    <x v="0"/>
    <x v="0"/>
    <x v="0"/>
    <x v="488"/>
    <x v="424"/>
    <x v="0"/>
    <x v="0"/>
  </r>
  <r>
    <x v="4"/>
    <x v="30"/>
    <x v="251"/>
    <x v="283"/>
    <x v="551"/>
    <x v="198"/>
    <x v="1"/>
    <x v="0"/>
    <x v="10"/>
    <x v="10"/>
    <x v="40"/>
    <x v="180"/>
    <x v="429"/>
    <x v="37"/>
    <x v="0"/>
    <x v="37"/>
    <x v="271"/>
    <x v="415"/>
    <x v="2"/>
    <x v="93"/>
    <x v="0"/>
    <x v="93"/>
    <x v="245"/>
    <x v="111"/>
    <x v="1"/>
    <x v="0"/>
  </r>
  <r>
    <x v="4"/>
    <x v="32"/>
    <x v="825"/>
    <x v="293"/>
    <x v="917"/>
    <x v="222"/>
    <x v="1"/>
    <x v="0"/>
    <x v="3"/>
    <x v="3"/>
    <x v="0"/>
    <x v="204"/>
    <x v="0"/>
    <x v="0"/>
    <x v="0"/>
    <x v="0"/>
    <x v="271"/>
    <x v="779"/>
    <x v="0"/>
    <x v="0"/>
    <x v="0"/>
    <x v="0"/>
    <x v="315"/>
    <x v="424"/>
    <x v="0"/>
    <x v="0"/>
  </r>
  <r>
    <x v="4"/>
    <x v="30"/>
    <x v="680"/>
    <x v="289"/>
    <x v="778"/>
    <x v="253"/>
    <x v="1"/>
    <x v="0"/>
    <x v="164"/>
    <x v="164"/>
    <x v="480"/>
    <x v="410"/>
    <x v="315"/>
    <x v="520"/>
    <x v="0"/>
    <x v="520"/>
    <x v="30"/>
    <x v="244"/>
    <x v="1"/>
    <x v="510"/>
    <x v="0"/>
    <x v="510"/>
    <x v="57"/>
    <x v="310"/>
    <x v="1"/>
    <x v="0"/>
  </r>
  <r>
    <x v="4"/>
    <x v="32"/>
    <x v="366"/>
    <x v="269"/>
    <x v="141"/>
    <x v="255"/>
    <x v="1"/>
    <x v="0"/>
    <x v="32"/>
    <x v="32"/>
    <x v="0"/>
    <x v="307"/>
    <x v="0"/>
    <x v="39"/>
    <x v="0"/>
    <x v="39"/>
    <x v="207"/>
    <x v="0"/>
    <x v="1"/>
    <x v="0"/>
    <x v="0"/>
    <x v="0"/>
    <x v="315"/>
    <x v="424"/>
    <x v="0"/>
    <x v="0"/>
  </r>
  <r>
    <x v="4"/>
    <x v="30"/>
    <x v="655"/>
    <x v="285"/>
    <x v="624"/>
    <x v="265"/>
    <x v="1"/>
    <x v="0"/>
    <x v="53"/>
    <x v="53"/>
    <x v="215"/>
    <x v="165"/>
    <x v="476"/>
    <x v="129"/>
    <x v="0"/>
    <x v="129"/>
    <x v="417"/>
    <x v="719"/>
    <x v="2"/>
    <x v="161"/>
    <x v="0"/>
    <x v="161"/>
    <x v="428"/>
    <x v="668"/>
    <x v="2"/>
    <x v="0"/>
  </r>
  <r>
    <x v="4"/>
    <x v="30"/>
    <x v="533"/>
    <x v="281"/>
    <x v="409"/>
    <x v="269"/>
    <x v="1"/>
    <x v="0"/>
    <x v="10"/>
    <x v="10"/>
    <x v="40"/>
    <x v="180"/>
    <x v="429"/>
    <x v="37"/>
    <x v="0"/>
    <x v="37"/>
    <x v="271"/>
    <x v="415"/>
    <x v="2"/>
    <x v="84"/>
    <x v="0"/>
    <x v="84"/>
    <x v="257"/>
    <x v="126"/>
    <x v="1"/>
    <x v="1"/>
  </r>
  <r>
    <x v="4"/>
    <x v="32"/>
    <x v="505"/>
    <x v="279"/>
    <x v="385"/>
    <x v="282"/>
    <x v="1"/>
    <x v="0"/>
    <x v="53"/>
    <x v="53"/>
    <x v="150"/>
    <x v="282"/>
    <x v="198"/>
    <x v="141"/>
    <x v="0"/>
    <x v="141"/>
    <x v="305"/>
    <x v="520"/>
    <x v="2"/>
    <x v="0"/>
    <x v="0"/>
    <x v="0"/>
    <x v="473"/>
    <x v="424"/>
    <x v="0"/>
    <x v="0"/>
  </r>
  <r>
    <x v="4"/>
    <x v="32"/>
    <x v="681"/>
    <x v="288"/>
    <x v="767"/>
    <x v="291"/>
    <x v="1"/>
    <x v="0"/>
    <x v="53"/>
    <x v="53"/>
    <x v="66"/>
    <x v="352"/>
    <x v="46"/>
    <x v="39"/>
    <x v="0"/>
    <x v="39"/>
    <x v="311"/>
    <x v="671"/>
    <x v="2"/>
    <x v="0"/>
    <x v="0"/>
    <x v="0"/>
    <x v="402"/>
    <x v="424"/>
    <x v="0"/>
    <x v="0"/>
  </r>
  <r>
    <x v="4"/>
    <x v="30"/>
    <x v="686"/>
    <x v="286"/>
    <x v="642"/>
    <x v="330"/>
    <x v="1"/>
    <x v="0"/>
    <x v="66"/>
    <x v="66"/>
    <x v="287"/>
    <x v="111"/>
    <x v="561"/>
    <x v="257"/>
    <x v="0"/>
    <x v="257"/>
    <x v="361"/>
    <x v="568"/>
    <x v="2"/>
    <x v="328"/>
    <x v="0"/>
    <x v="328"/>
    <x v="213"/>
    <x v="321"/>
    <x v="1"/>
    <x v="0"/>
  </r>
  <r>
    <x v="4"/>
    <x v="32"/>
    <x v="687"/>
    <x v="290"/>
    <x v="787"/>
    <x v="332"/>
    <x v="1"/>
    <x v="0"/>
    <x v="157"/>
    <x v="157"/>
    <x v="414"/>
    <x v="455"/>
    <x v="123"/>
    <x v="522"/>
    <x v="0"/>
    <x v="522"/>
    <x v="5"/>
    <x v="57"/>
    <x v="1"/>
    <x v="0"/>
    <x v="0"/>
    <x v="0"/>
    <x v="563"/>
    <x v="424"/>
    <x v="0"/>
    <x v="0"/>
  </r>
  <r>
    <x v="4"/>
    <x v="32"/>
    <x v="1098"/>
    <x v="303"/>
    <x v="1347"/>
    <x v="334"/>
    <x v="1"/>
    <x v="0"/>
    <x v="23"/>
    <x v="23"/>
    <x v="94"/>
    <x v="165"/>
    <x v="531"/>
    <x v="0"/>
    <x v="0"/>
    <x v="0"/>
    <x v="396"/>
    <x v="779"/>
    <x v="0"/>
    <x v="0"/>
    <x v="0"/>
    <x v="0"/>
    <x v="428"/>
    <x v="424"/>
    <x v="0"/>
    <x v="0"/>
  </r>
  <r>
    <x v="4"/>
    <x v="32"/>
    <x v="296"/>
    <x v="268"/>
    <x v="102"/>
    <x v="346"/>
    <x v="1"/>
    <x v="0"/>
    <x v="27"/>
    <x v="27"/>
    <x v="60"/>
    <x v="236"/>
    <x v="164"/>
    <x v="157"/>
    <x v="0"/>
    <x v="157"/>
    <x v="128"/>
    <x v="36"/>
    <x v="1"/>
    <x v="0"/>
    <x v="0"/>
    <x v="0"/>
    <x v="396"/>
    <x v="424"/>
    <x v="0"/>
    <x v="0"/>
  </r>
  <r>
    <x v="4"/>
    <x v="30"/>
    <x v="506"/>
    <x v="277"/>
    <x v="371"/>
    <x v="353"/>
    <x v="1"/>
    <x v="0"/>
    <x v="10"/>
    <x v="10"/>
    <x v="94"/>
    <x v="114"/>
    <x v="671"/>
    <x v="37"/>
    <x v="0"/>
    <x v="37"/>
    <x v="351"/>
    <x v="732"/>
    <x v="2"/>
    <x v="36"/>
    <x v="0"/>
    <x v="36"/>
    <x v="386"/>
    <x v="734"/>
    <x v="2"/>
    <x v="0"/>
  </r>
  <r>
    <x v="4"/>
    <x v="30"/>
    <x v="691"/>
    <x v="287"/>
    <x v="721"/>
    <x v="371"/>
    <x v="1"/>
    <x v="0"/>
    <x v="182"/>
    <x v="182"/>
    <x v="509"/>
    <x v="382"/>
    <x v="382"/>
    <x v="543"/>
    <x v="0"/>
    <x v="543"/>
    <x v="47"/>
    <x v="316"/>
    <x v="1"/>
    <x v="530"/>
    <x v="0"/>
    <x v="530"/>
    <x v="368"/>
    <x v="430"/>
    <x v="2"/>
    <x v="0"/>
  </r>
  <r>
    <x v="4"/>
    <x v="30"/>
    <x v="949"/>
    <x v="301"/>
    <x v="1250"/>
    <x v="390"/>
    <x v="0"/>
    <x v="0"/>
    <x v="0"/>
    <x v="0"/>
    <x v="40"/>
    <x v="122"/>
    <x v="687"/>
    <x v="0"/>
    <x v="0"/>
    <x v="0"/>
    <x v="339"/>
    <x v="779"/>
    <x v="0"/>
    <x v="84"/>
    <x v="0"/>
    <x v="84"/>
    <x v="257"/>
    <x v="126"/>
    <x v="1"/>
    <x v="1"/>
  </r>
  <r>
    <x v="4"/>
    <x v="30"/>
    <x v="617"/>
    <x v="284"/>
    <x v="567"/>
    <x v="393"/>
    <x v="1"/>
    <x v="0"/>
    <x v="42"/>
    <x v="42"/>
    <x v="68"/>
    <x v="294"/>
    <x v="87"/>
    <x v="44"/>
    <x v="0"/>
    <x v="44"/>
    <x v="310"/>
    <x v="663"/>
    <x v="2"/>
    <x v="257"/>
    <x v="0"/>
    <x v="257"/>
    <x v="86"/>
    <x v="29"/>
    <x v="1"/>
    <x v="0"/>
  </r>
  <r>
    <x v="4"/>
    <x v="30"/>
    <x v="880"/>
    <x v="297"/>
    <x v="1023"/>
    <x v="402"/>
    <x v="1"/>
    <x v="0"/>
    <x v="141"/>
    <x v="141"/>
    <x v="458"/>
    <x v="160"/>
    <x v="447"/>
    <x v="461"/>
    <x v="0"/>
    <x v="461"/>
    <x v="467"/>
    <x v="576"/>
    <x v="2"/>
    <x v="476"/>
    <x v="0"/>
    <x v="476"/>
    <x v="360"/>
    <x v="435"/>
    <x v="2"/>
    <x v="0"/>
  </r>
  <r>
    <x v="4"/>
    <x v="30"/>
    <x v="951"/>
    <x v="300"/>
    <x v="1243"/>
    <x v="408"/>
    <x v="1"/>
    <x v="0"/>
    <x v="145"/>
    <x v="145"/>
    <x v="447"/>
    <x v="396"/>
    <x v="297"/>
    <x v="440"/>
    <x v="0"/>
    <x v="440"/>
    <x v="459"/>
    <x v="572"/>
    <x v="2"/>
    <x v="490"/>
    <x v="0"/>
    <x v="490"/>
    <x v="55"/>
    <x v="261"/>
    <x v="1"/>
    <x v="0"/>
  </r>
  <r>
    <x v="4"/>
    <x v="32"/>
    <x v="302"/>
    <x v="267"/>
    <x v="101"/>
    <x v="417"/>
    <x v="1"/>
    <x v="0"/>
    <x v="108"/>
    <x v="108"/>
    <x v="266"/>
    <x v="409"/>
    <x v="107"/>
    <x v="395"/>
    <x v="0"/>
    <x v="395"/>
    <x v="40"/>
    <x v="71"/>
    <x v="1"/>
    <x v="0"/>
    <x v="0"/>
    <x v="0"/>
    <x v="526"/>
    <x v="424"/>
    <x v="0"/>
    <x v="0"/>
  </r>
  <r>
    <x v="4"/>
    <x v="30"/>
    <x v="386"/>
    <x v="272"/>
    <x v="191"/>
    <x v="438"/>
    <x v="0"/>
    <x v="0"/>
    <x v="0"/>
    <x v="0"/>
    <x v="0"/>
    <x v="180"/>
    <x v="687"/>
    <x v="0"/>
    <x v="0"/>
    <x v="0"/>
    <x v="271"/>
    <x v="779"/>
    <x v="0"/>
    <x v="36"/>
    <x v="0"/>
    <x v="36"/>
    <x v="257"/>
    <x v="0"/>
    <x v="1"/>
    <x v="1"/>
  </r>
  <r>
    <x v="4"/>
    <x v="32"/>
    <x v="305"/>
    <x v="266"/>
    <x v="65"/>
    <x v="459"/>
    <x v="1"/>
    <x v="0"/>
    <x v="134"/>
    <x v="134"/>
    <x v="415"/>
    <x v="358"/>
    <x v="321"/>
    <x v="459"/>
    <x v="0"/>
    <x v="459"/>
    <x v="68"/>
    <x v="238"/>
    <x v="1"/>
    <x v="0"/>
    <x v="0"/>
    <x v="0"/>
    <x v="564"/>
    <x v="424"/>
    <x v="0"/>
    <x v="0"/>
  </r>
  <r>
    <x v="4"/>
    <x v="30"/>
    <x v="705"/>
    <x v="514"/>
    <x v="790"/>
    <x v="474"/>
    <x v="1"/>
    <x v="0"/>
    <x v="173"/>
    <x v="173"/>
    <x v="505"/>
    <x v="100"/>
    <x v="467"/>
    <x v="529"/>
    <x v="0"/>
    <x v="529"/>
    <x v="464"/>
    <x v="516"/>
    <x v="2"/>
    <x v="520"/>
    <x v="0"/>
    <x v="520"/>
    <x v="464"/>
    <x v="465"/>
    <x v="2"/>
    <x v="0"/>
  </r>
  <r>
    <x v="4"/>
    <x v="30"/>
    <x v="621"/>
    <x v="509"/>
    <x v="526"/>
    <x v="487"/>
    <x v="1"/>
    <x v="0"/>
    <x v="42"/>
    <x v="42"/>
    <x v="85"/>
    <x v="282"/>
    <x v="125"/>
    <x v="80"/>
    <x v="0"/>
    <x v="80"/>
    <x v="271"/>
    <x v="415"/>
    <x v="2"/>
    <x v="161"/>
    <x v="0"/>
    <x v="161"/>
    <x v="201"/>
    <x v="126"/>
    <x v="1"/>
    <x v="0"/>
  </r>
  <r>
    <x v="4"/>
    <x v="30"/>
    <x v="391"/>
    <x v="506"/>
    <x v="181"/>
    <x v="512"/>
    <x v="1"/>
    <x v="0"/>
    <x v="10"/>
    <x v="10"/>
    <x v="40"/>
    <x v="180"/>
    <x v="429"/>
    <x v="37"/>
    <x v="0"/>
    <x v="37"/>
    <x v="271"/>
    <x v="415"/>
    <x v="2"/>
    <x v="36"/>
    <x v="0"/>
    <x v="36"/>
    <x v="315"/>
    <x v="424"/>
    <x v="2"/>
    <x v="0"/>
  </r>
  <r>
    <x v="4"/>
    <x v="32"/>
    <x v="967"/>
    <x v="517"/>
    <x v="1168"/>
    <x v="512"/>
    <x v="1"/>
    <x v="0"/>
    <x v="137"/>
    <x v="137"/>
    <x v="444"/>
    <x v="272"/>
    <x v="395"/>
    <x v="444"/>
    <x v="0"/>
    <x v="444"/>
    <x v="431"/>
    <x v="534"/>
    <x v="2"/>
    <x v="0"/>
    <x v="0"/>
    <x v="0"/>
    <x v="571"/>
    <x v="424"/>
    <x v="0"/>
    <x v="0"/>
  </r>
  <r>
    <x v="4"/>
    <x v="32"/>
    <x v="624"/>
    <x v="510"/>
    <x v="585"/>
    <x v="513"/>
    <x v="1"/>
    <x v="0"/>
    <x v="9"/>
    <x v="9"/>
    <x v="0"/>
    <x v="232"/>
    <x v="0"/>
    <x v="40"/>
    <x v="0"/>
    <x v="40"/>
    <x v="206"/>
    <x v="0"/>
    <x v="1"/>
    <x v="0"/>
    <x v="0"/>
    <x v="0"/>
    <x v="315"/>
    <x v="424"/>
    <x v="0"/>
    <x v="0"/>
  </r>
  <r>
    <x v="4"/>
    <x v="30"/>
    <x v="709"/>
    <x v="513"/>
    <x v="751"/>
    <x v="522"/>
    <x v="1"/>
    <x v="0"/>
    <x v="10"/>
    <x v="10"/>
    <x v="85"/>
    <x v="122"/>
    <x v="663"/>
    <x v="48"/>
    <x v="0"/>
    <x v="48"/>
    <x v="329"/>
    <x v="695"/>
    <x v="2"/>
    <x v="36"/>
    <x v="0"/>
    <x v="36"/>
    <x v="378"/>
    <x v="721"/>
    <x v="2"/>
    <x v="0"/>
  </r>
  <r>
    <x v="4"/>
    <x v="32"/>
    <x v="514"/>
    <x v="508"/>
    <x v="368"/>
    <x v="525"/>
    <x v="1"/>
    <x v="0"/>
    <x v="141"/>
    <x v="141"/>
    <x v="386"/>
    <x v="440"/>
    <x v="129"/>
    <x v="424"/>
    <x v="0"/>
    <x v="424"/>
    <x v="127"/>
    <x v="287"/>
    <x v="1"/>
    <x v="0"/>
    <x v="0"/>
    <x v="0"/>
    <x v="556"/>
    <x v="424"/>
    <x v="0"/>
    <x v="0"/>
  </r>
  <r>
    <x v="4"/>
    <x v="32"/>
    <x v="395"/>
    <x v="507"/>
    <x v="229"/>
    <x v="543"/>
    <x v="1"/>
    <x v="0"/>
    <x v="3"/>
    <x v="3"/>
    <x v="18"/>
    <x v="180"/>
    <x v="429"/>
    <x v="17"/>
    <x v="0"/>
    <x v="17"/>
    <x v="270"/>
    <x v="375"/>
    <x v="1"/>
    <x v="0"/>
    <x v="0"/>
    <x v="0"/>
    <x v="354"/>
    <x v="424"/>
    <x v="0"/>
    <x v="0"/>
  </r>
  <r>
    <x v="4"/>
    <x v="30"/>
    <x v="783"/>
    <x v="515"/>
    <x v="848"/>
    <x v="594"/>
    <x v="1"/>
    <x v="0"/>
    <x v="10"/>
    <x v="10"/>
    <x v="0"/>
    <x v="236"/>
    <x v="0"/>
    <x v="0"/>
    <x v="0"/>
    <x v="0"/>
    <x v="271"/>
    <x v="779"/>
    <x v="0"/>
    <x v="36"/>
    <x v="0"/>
    <x v="36"/>
    <x v="257"/>
    <x v="0"/>
    <x v="1"/>
    <x v="0"/>
  </r>
  <r>
    <x v="4"/>
    <x v="30"/>
    <x v="715"/>
    <x v="512"/>
    <x v="743"/>
    <x v="604"/>
    <x v="1"/>
    <x v="0"/>
    <x v="10"/>
    <x v="10"/>
    <x v="40"/>
    <x v="180"/>
    <x v="429"/>
    <x v="37"/>
    <x v="0"/>
    <x v="37"/>
    <x v="271"/>
    <x v="415"/>
    <x v="2"/>
    <x v="0"/>
    <x v="0"/>
    <x v="0"/>
    <x v="378"/>
    <x v="424"/>
    <x v="0"/>
    <x v="0"/>
  </r>
  <r>
    <x v="4"/>
    <x v="32"/>
    <x v="716"/>
    <x v="520"/>
    <x v="671"/>
    <x v="613"/>
    <x v="1"/>
    <x v="0"/>
    <x v="120"/>
    <x v="120"/>
    <x v="377"/>
    <x v="346"/>
    <x v="295"/>
    <x v="404"/>
    <x v="0"/>
    <x v="404"/>
    <x v="162"/>
    <x v="322"/>
    <x v="1"/>
    <x v="0"/>
    <x v="0"/>
    <x v="0"/>
    <x v="553"/>
    <x v="424"/>
    <x v="0"/>
    <x v="0"/>
  </r>
  <r>
    <x v="4"/>
    <x v="30"/>
    <x v="722"/>
    <x v="511"/>
    <x v="676"/>
    <x v="645"/>
    <x v="1"/>
    <x v="0"/>
    <x v="23"/>
    <x v="23"/>
    <x v="0"/>
    <x v="282"/>
    <x v="0"/>
    <x v="89"/>
    <x v="0"/>
    <x v="89"/>
    <x v="149"/>
    <x v="0"/>
    <x v="1"/>
    <x v="122"/>
    <x v="0"/>
    <x v="122"/>
    <x v="156"/>
    <x v="0"/>
    <x v="1"/>
    <x v="0"/>
  </r>
  <r>
    <x v="4"/>
    <x v="32"/>
    <x v="785"/>
    <x v="516"/>
    <x v="853"/>
    <x v="668"/>
    <x v="1"/>
    <x v="0"/>
    <x v="14"/>
    <x v="14"/>
    <x v="40"/>
    <x v="193"/>
    <x v="294"/>
    <x v="80"/>
    <x v="0"/>
    <x v="80"/>
    <x v="209"/>
    <x v="84"/>
    <x v="1"/>
    <x v="0"/>
    <x v="0"/>
    <x v="0"/>
    <x v="378"/>
    <x v="424"/>
    <x v="0"/>
    <x v="0"/>
  </r>
  <r>
    <x v="4"/>
    <x v="32"/>
    <x v="318"/>
    <x v="856"/>
    <x v="13"/>
    <x v="712"/>
    <x v="1"/>
    <x v="0"/>
    <x v="56"/>
    <x v="56"/>
    <x v="150"/>
    <x v="294"/>
    <x v="181"/>
    <x v="172"/>
    <x v="0"/>
    <x v="172"/>
    <x v="231"/>
    <x v="285"/>
    <x v="1"/>
    <x v="0"/>
    <x v="0"/>
    <x v="0"/>
    <x v="473"/>
    <x v="424"/>
    <x v="0"/>
    <x v="0"/>
  </r>
  <r>
    <x v="4"/>
    <x v="32"/>
    <x v="902"/>
    <x v="889"/>
    <x v="1025"/>
    <x v="725"/>
    <x v="1"/>
    <x v="0"/>
    <x v="42"/>
    <x v="42"/>
    <x v="0"/>
    <x v="339"/>
    <x v="0"/>
    <x v="0"/>
    <x v="0"/>
    <x v="0"/>
    <x v="271"/>
    <x v="779"/>
    <x v="0"/>
    <x v="0"/>
    <x v="0"/>
    <x v="0"/>
    <x v="315"/>
    <x v="424"/>
    <x v="0"/>
    <x v="1"/>
  </r>
  <r>
    <x v="4"/>
    <x v="30"/>
    <x v="903"/>
    <x v="904"/>
    <x v="1038"/>
    <x v="728"/>
    <x v="1"/>
    <x v="0"/>
    <x v="66"/>
    <x v="66"/>
    <x v="239"/>
    <x v="236"/>
    <x v="356"/>
    <x v="268"/>
    <x v="0"/>
    <x v="268"/>
    <x v="198"/>
    <x v="273"/>
    <x v="1"/>
    <x v="296"/>
    <x v="0"/>
    <x v="296"/>
    <x v="195"/>
    <x v="254"/>
    <x v="1"/>
    <x v="0"/>
  </r>
  <r>
    <x v="4"/>
    <x v="30"/>
    <x v="1070"/>
    <x v="909"/>
    <x v="1289"/>
    <x v="738"/>
    <x v="1"/>
    <x v="0"/>
    <x v="120"/>
    <x v="120"/>
    <x v="401"/>
    <x v="180"/>
    <x v="429"/>
    <x v="423"/>
    <x v="0"/>
    <x v="423"/>
    <x v="270"/>
    <x v="414"/>
    <x v="1"/>
    <x v="422"/>
    <x v="0"/>
    <x v="422"/>
    <x v="378"/>
    <x v="462"/>
    <x v="2"/>
    <x v="0"/>
  </r>
  <r>
    <x v="4"/>
    <x v="32"/>
    <x v="909"/>
    <x v="979"/>
    <x v="1043"/>
    <x v="783"/>
    <x v="1"/>
    <x v="0"/>
    <x v="66"/>
    <x v="66"/>
    <x v="145"/>
    <x v="346"/>
    <x v="112"/>
    <x v="179"/>
    <x v="0"/>
    <x v="179"/>
    <x v="209"/>
    <x v="231"/>
    <x v="1"/>
    <x v="0"/>
    <x v="0"/>
    <x v="0"/>
    <x v="470"/>
    <x v="424"/>
    <x v="0"/>
    <x v="0"/>
  </r>
  <r>
    <x v="4"/>
    <x v="32"/>
    <x v="910"/>
    <x v="980"/>
    <x v="974"/>
    <x v="784"/>
    <x v="1"/>
    <x v="0"/>
    <x v="101"/>
    <x v="101"/>
    <x v="362"/>
    <x v="190"/>
    <x v="424"/>
    <x v="372"/>
    <x v="0"/>
    <x v="372"/>
    <x v="315"/>
    <x v="460"/>
    <x v="2"/>
    <x v="0"/>
    <x v="0"/>
    <x v="0"/>
    <x v="547"/>
    <x v="424"/>
    <x v="0"/>
    <x v="0"/>
  </r>
  <r>
    <x v="4"/>
    <x v="30"/>
    <x v="412"/>
    <x v="995"/>
    <x v="149"/>
    <x v="790"/>
    <x v="1"/>
    <x v="0"/>
    <x v="23"/>
    <x v="23"/>
    <x v="85"/>
    <x v="180"/>
    <x v="429"/>
    <x v="37"/>
    <x v="0"/>
    <x v="37"/>
    <x v="339"/>
    <x v="721"/>
    <x v="2"/>
    <x v="161"/>
    <x v="0"/>
    <x v="161"/>
    <x v="201"/>
    <x v="126"/>
    <x v="1"/>
    <x v="0"/>
  </r>
  <r>
    <x v="4"/>
    <x v="30"/>
    <x v="737"/>
    <x v="996"/>
    <x v="794"/>
    <x v="791"/>
    <x v="1"/>
    <x v="0"/>
    <x v="86"/>
    <x v="86"/>
    <x v="342"/>
    <x v="107"/>
    <x v="537"/>
    <x v="298"/>
    <x v="0"/>
    <x v="298"/>
    <x v="439"/>
    <x v="661"/>
    <x v="2"/>
    <x v="339"/>
    <x v="0"/>
    <x v="339"/>
    <x v="394"/>
    <x v="502"/>
    <x v="2"/>
    <x v="0"/>
  </r>
  <r>
    <x v="4"/>
    <x v="30"/>
    <x v="326"/>
    <x v="1004"/>
    <x v="84"/>
    <x v="797"/>
    <x v="1"/>
    <x v="0"/>
    <x v="66"/>
    <x v="66"/>
    <x v="222"/>
    <x v="264"/>
    <x v="288"/>
    <x v="218"/>
    <x v="0"/>
    <x v="218"/>
    <x v="271"/>
    <x v="415"/>
    <x v="2"/>
    <x v="268"/>
    <x v="0"/>
    <x v="268"/>
    <x v="221"/>
    <x v="285"/>
    <x v="1"/>
    <x v="0"/>
  </r>
  <r>
    <x v="4"/>
    <x v="30"/>
    <x v="1007"/>
    <x v="1007"/>
    <x v="1112"/>
    <x v="797"/>
    <x v="1"/>
    <x v="0"/>
    <x v="86"/>
    <x v="86"/>
    <x v="328"/>
    <x v="165"/>
    <x v="461"/>
    <x v="289"/>
    <x v="0"/>
    <x v="289"/>
    <x v="426"/>
    <x v="640"/>
    <x v="2"/>
    <x v="355"/>
    <x v="0"/>
    <x v="355"/>
    <x v="257"/>
    <x v="374"/>
    <x v="1"/>
    <x v="0"/>
  </r>
  <r>
    <x v="4"/>
    <x v="30"/>
    <x v="913"/>
    <x v="1010"/>
    <x v="985"/>
    <x v="798"/>
    <x v="1"/>
    <x v="0"/>
    <x v="53"/>
    <x v="53"/>
    <x v="119"/>
    <x v="313"/>
    <x v="125"/>
    <x v="164"/>
    <x v="0"/>
    <x v="164"/>
    <x v="188"/>
    <x v="159"/>
    <x v="1"/>
    <x v="247"/>
    <x v="0"/>
    <x v="247"/>
    <x v="123"/>
    <x v="100"/>
    <x v="1"/>
    <x v="0"/>
  </r>
  <r>
    <x v="4"/>
    <x v="32"/>
    <x v="668"/>
    <x v="1018"/>
    <x v="603"/>
    <x v="803"/>
    <x v="1"/>
    <x v="0"/>
    <x v="42"/>
    <x v="42"/>
    <x v="110"/>
    <x v="254"/>
    <x v="196"/>
    <x v="158"/>
    <x v="0"/>
    <x v="158"/>
    <x v="176"/>
    <x v="131"/>
    <x v="1"/>
    <x v="0"/>
    <x v="0"/>
    <x v="0"/>
    <x v="437"/>
    <x v="424"/>
    <x v="0"/>
    <x v="0"/>
  </r>
  <r>
    <x v="4"/>
    <x v="30"/>
    <x v="545"/>
    <x v="1060"/>
    <x v="415"/>
    <x v="826"/>
    <x v="1"/>
    <x v="0"/>
    <x v="47"/>
    <x v="47"/>
    <x v="145"/>
    <x v="245"/>
    <x v="259"/>
    <x v="205"/>
    <x v="0"/>
    <x v="205"/>
    <x v="156"/>
    <x v="147"/>
    <x v="1"/>
    <x v="191"/>
    <x v="0"/>
    <x v="191"/>
    <x v="245"/>
    <x v="252"/>
    <x v="1"/>
    <x v="0"/>
  </r>
  <r>
    <x v="4"/>
    <x v="32"/>
    <x v="329"/>
    <x v="1066"/>
    <x v="119"/>
    <x v="828"/>
    <x v="1"/>
    <x v="0"/>
    <x v="53"/>
    <x v="53"/>
    <x v="140"/>
    <x v="292"/>
    <x v="176"/>
    <x v="156"/>
    <x v="0"/>
    <x v="156"/>
    <x v="238"/>
    <x v="296"/>
    <x v="1"/>
    <x v="0"/>
    <x v="0"/>
    <x v="0"/>
    <x v="467"/>
    <x v="424"/>
    <x v="0"/>
    <x v="0"/>
  </r>
  <r>
    <x v="4"/>
    <x v="32"/>
    <x v="744"/>
    <x v="1080"/>
    <x v="792"/>
    <x v="839"/>
    <x v="1"/>
    <x v="0"/>
    <x v="40"/>
    <x v="40"/>
    <x v="40"/>
    <x v="300"/>
    <x v="55"/>
    <x v="0"/>
    <x v="0"/>
    <x v="0"/>
    <x v="339"/>
    <x v="779"/>
    <x v="0"/>
    <x v="0"/>
    <x v="0"/>
    <x v="0"/>
    <x v="378"/>
    <x v="424"/>
    <x v="0"/>
    <x v="1"/>
  </r>
  <r>
    <x v="4"/>
    <x v="30"/>
    <x v="421"/>
    <x v="1096"/>
    <x v="288"/>
    <x v="849"/>
    <x v="1"/>
    <x v="0"/>
    <x v="42"/>
    <x v="42"/>
    <x v="85"/>
    <x v="282"/>
    <x v="125"/>
    <x v="150"/>
    <x v="0"/>
    <x v="150"/>
    <x v="156"/>
    <x v="84"/>
    <x v="1"/>
    <x v="191"/>
    <x v="0"/>
    <x v="191"/>
    <x v="156"/>
    <x v="91"/>
    <x v="1"/>
    <x v="0"/>
  </r>
  <r>
    <x v="4"/>
    <x v="30"/>
    <x v="1203"/>
    <x v="1102"/>
    <x v="649"/>
    <x v="853"/>
    <x v="1"/>
    <x v="0"/>
    <x v="145"/>
    <x v="145"/>
    <x v="451"/>
    <x v="373"/>
    <x v="340"/>
    <x v="439"/>
    <x v="0"/>
    <x v="439"/>
    <x v="473"/>
    <x v="612"/>
    <x v="2"/>
    <x v="480"/>
    <x v="0"/>
    <x v="480"/>
    <x v="88"/>
    <x v="331"/>
    <x v="1"/>
    <x v="0"/>
  </r>
  <r>
    <x v="4"/>
    <x v="30"/>
    <x v="497"/>
    <x v="1113"/>
    <x v="333"/>
    <x v="861"/>
    <x v="1"/>
    <x v="0"/>
    <x v="23"/>
    <x v="23"/>
    <x v="85"/>
    <x v="180"/>
    <x v="429"/>
    <x v="89"/>
    <x v="0"/>
    <x v="89"/>
    <x v="257"/>
    <x v="325"/>
    <x v="1"/>
    <x v="36"/>
    <x v="0"/>
    <x v="36"/>
    <x v="378"/>
    <x v="721"/>
    <x v="2"/>
    <x v="1"/>
  </r>
  <r>
    <x v="4"/>
    <x v="30"/>
    <x v="424"/>
    <x v="1118"/>
    <x v="186"/>
    <x v="865"/>
    <x v="1"/>
    <x v="0"/>
    <x v="10"/>
    <x v="10"/>
    <x v="94"/>
    <x v="114"/>
    <x v="671"/>
    <x v="80"/>
    <x v="0"/>
    <x v="80"/>
    <x v="289"/>
    <x v="515"/>
    <x v="2"/>
    <x v="84"/>
    <x v="0"/>
    <x v="84"/>
    <x v="330"/>
    <x v="491"/>
    <x v="2"/>
    <x v="0"/>
  </r>
  <r>
    <x v="4"/>
    <x v="32"/>
    <x v="337"/>
    <x v="1138"/>
    <x v="116"/>
    <x v="878"/>
    <x v="1"/>
    <x v="0"/>
    <x v="11"/>
    <x v="11"/>
    <x v="0"/>
    <x v="238"/>
    <x v="0"/>
    <x v="16"/>
    <x v="0"/>
    <x v="16"/>
    <x v="236"/>
    <x v="0"/>
    <x v="1"/>
    <x v="0"/>
    <x v="0"/>
    <x v="0"/>
    <x v="315"/>
    <x v="424"/>
    <x v="0"/>
    <x v="0"/>
  </r>
  <r>
    <x v="4"/>
    <x v="30"/>
    <x v="343"/>
    <x v="1164"/>
    <x v="19"/>
    <x v="891"/>
    <x v="1"/>
    <x v="0"/>
    <x v="23"/>
    <x v="23"/>
    <x v="31"/>
    <x v="245"/>
    <x v="87"/>
    <x v="37"/>
    <x v="0"/>
    <x v="37"/>
    <x v="257"/>
    <x v="236"/>
    <x v="1"/>
    <x v="122"/>
    <x v="0"/>
    <x v="122"/>
    <x v="195"/>
    <x v="45"/>
    <x v="1"/>
    <x v="0"/>
  </r>
  <r>
    <x v="4"/>
    <x v="32"/>
    <x v="751"/>
    <x v="1187"/>
    <x v="780"/>
    <x v="908"/>
    <x v="1"/>
    <x v="0"/>
    <x v="23"/>
    <x v="23"/>
    <x v="43"/>
    <x v="233"/>
    <x v="134"/>
    <x v="84"/>
    <x v="0"/>
    <x v="84"/>
    <x v="207"/>
    <x v="84"/>
    <x v="1"/>
    <x v="0"/>
    <x v="0"/>
    <x v="0"/>
    <x v="381"/>
    <x v="424"/>
    <x v="0"/>
    <x v="0"/>
  </r>
  <r>
    <x v="4"/>
    <x v="32"/>
    <x v="752"/>
    <x v="1190"/>
    <x v="748"/>
    <x v="910"/>
    <x v="1"/>
    <x v="0"/>
    <x v="77"/>
    <x v="77"/>
    <x v="157"/>
    <x v="375"/>
    <x v="89"/>
    <x v="326"/>
    <x v="0"/>
    <x v="326"/>
    <x v="59"/>
    <x v="44"/>
    <x v="1"/>
    <x v="0"/>
    <x v="0"/>
    <x v="0"/>
    <x v="474"/>
    <x v="424"/>
    <x v="0"/>
    <x v="0"/>
  </r>
  <r>
    <x v="4"/>
    <x v="30"/>
    <x v="861"/>
    <x v="1198"/>
    <x v="926"/>
    <x v="913"/>
    <x v="1"/>
    <x v="0"/>
    <x v="10"/>
    <x v="10"/>
    <x v="40"/>
    <x v="180"/>
    <x v="429"/>
    <x v="80"/>
    <x v="0"/>
    <x v="80"/>
    <x v="209"/>
    <x v="84"/>
    <x v="1"/>
    <x v="84"/>
    <x v="0"/>
    <x v="84"/>
    <x v="257"/>
    <x v="126"/>
    <x v="1"/>
    <x v="0"/>
  </r>
  <r>
    <x v="4"/>
    <x v="32"/>
    <x v="1033"/>
    <x v="1212"/>
    <x v="1132"/>
    <x v="918"/>
    <x v="1"/>
    <x v="0"/>
    <x v="40"/>
    <x v="40"/>
    <x v="40"/>
    <x v="300"/>
    <x v="55"/>
    <x v="0"/>
    <x v="0"/>
    <x v="0"/>
    <x v="339"/>
    <x v="779"/>
    <x v="0"/>
    <x v="0"/>
    <x v="0"/>
    <x v="0"/>
    <x v="378"/>
    <x v="424"/>
    <x v="0"/>
    <x v="0"/>
  </r>
  <r>
    <x v="4"/>
    <x v="32"/>
    <x v="1107"/>
    <x v="1224"/>
    <x v="1344"/>
    <x v="922"/>
    <x v="0"/>
    <x v="0"/>
    <x v="0"/>
    <x v="0"/>
    <x v="85"/>
    <x v="85"/>
    <x v="687"/>
    <x v="80"/>
    <x v="0"/>
    <x v="80"/>
    <x v="271"/>
    <x v="415"/>
    <x v="2"/>
    <x v="0"/>
    <x v="0"/>
    <x v="0"/>
    <x v="419"/>
    <x v="424"/>
    <x v="0"/>
    <x v="1"/>
  </r>
  <r>
    <x v="4"/>
    <x v="30"/>
    <x v="762"/>
    <x v="1264"/>
    <x v="747"/>
    <x v="944"/>
    <x v="1"/>
    <x v="0"/>
    <x v="66"/>
    <x v="66"/>
    <x v="257"/>
    <x v="180"/>
    <x v="429"/>
    <x v="268"/>
    <x v="0"/>
    <x v="268"/>
    <x v="257"/>
    <x v="390"/>
    <x v="1"/>
    <x v="273"/>
    <x v="0"/>
    <x v="273"/>
    <x v="303"/>
    <x v="406"/>
    <x v="1"/>
    <x v="0"/>
  </r>
  <r>
    <x v="4"/>
    <x v="30"/>
    <x v="823"/>
    <x v="1281"/>
    <x v="860"/>
    <x v="951"/>
    <x v="1"/>
    <x v="0"/>
    <x v="10"/>
    <x v="10"/>
    <x v="11"/>
    <x v="217"/>
    <x v="61"/>
    <x v="52"/>
    <x v="0"/>
    <x v="52"/>
    <x v="209"/>
    <x v="18"/>
    <x v="1"/>
    <x v="84"/>
    <x v="0"/>
    <x v="84"/>
    <x v="215"/>
    <x v="19"/>
    <x v="1"/>
    <x v="1"/>
  </r>
  <r>
    <x v="4"/>
    <x v="30"/>
    <x v="766"/>
    <x v="1292"/>
    <x v="688"/>
    <x v="959"/>
    <x v="1"/>
    <x v="0"/>
    <x v="10"/>
    <x v="10"/>
    <x v="40"/>
    <x v="180"/>
    <x v="429"/>
    <x v="48"/>
    <x v="0"/>
    <x v="48"/>
    <x v="257"/>
    <x v="261"/>
    <x v="1"/>
    <x v="84"/>
    <x v="0"/>
    <x v="84"/>
    <x v="257"/>
    <x v="126"/>
    <x v="1"/>
    <x v="0"/>
  </r>
  <r>
    <x v="4"/>
    <x v="31"/>
    <x v="6"/>
    <x v="307"/>
    <x v="80"/>
    <x v="13"/>
    <x v="1"/>
    <x v="0"/>
    <x v="110"/>
    <x v="110"/>
    <x v="260"/>
    <x v="416"/>
    <x v="98"/>
    <x v="389"/>
    <x v="0"/>
    <x v="389"/>
    <x v="43"/>
    <x v="74"/>
    <x v="1"/>
    <x v="398"/>
    <x v="0"/>
    <x v="398"/>
    <x v="60"/>
    <x v="117"/>
    <x v="1"/>
    <x v="0"/>
  </r>
  <r>
    <x v="4"/>
    <x v="31"/>
    <x v="29"/>
    <x v="310"/>
    <x v="160"/>
    <x v="15"/>
    <x v="1"/>
    <x v="0"/>
    <x v="161"/>
    <x v="161"/>
    <x v="487"/>
    <x v="284"/>
    <x v="404"/>
    <x v="490"/>
    <x v="0"/>
    <x v="490"/>
    <x v="490"/>
    <x v="596"/>
    <x v="2"/>
    <x v="496"/>
    <x v="0"/>
    <x v="496"/>
    <x v="463"/>
    <x v="479"/>
    <x v="2"/>
    <x v="0"/>
  </r>
  <r>
    <x v="4"/>
    <x v="31"/>
    <x v="1154"/>
    <x v="322"/>
    <x v="1259"/>
    <x v="39"/>
    <x v="1"/>
    <x v="0"/>
    <x v="8"/>
    <x v="8"/>
    <x v="0"/>
    <x v="223"/>
    <x v="0"/>
    <x v="27"/>
    <x v="0"/>
    <x v="27"/>
    <x v="219"/>
    <x v="0"/>
    <x v="1"/>
    <x v="26"/>
    <x v="0"/>
    <x v="26"/>
    <x v="266"/>
    <x v="0"/>
    <x v="1"/>
    <x v="0"/>
  </r>
  <r>
    <x v="4"/>
    <x v="31"/>
    <x v="1"/>
    <x v="304"/>
    <x v="22"/>
    <x v="40"/>
    <x v="1"/>
    <x v="0"/>
    <x v="115"/>
    <x v="115"/>
    <x v="408"/>
    <x v="70"/>
    <x v="552"/>
    <x v="401"/>
    <x v="0"/>
    <x v="401"/>
    <x v="455"/>
    <x v="608"/>
    <x v="2"/>
    <x v="407"/>
    <x v="0"/>
    <x v="407"/>
    <x v="490"/>
    <x v="580"/>
    <x v="2"/>
    <x v="0"/>
  </r>
  <r>
    <x v="4"/>
    <x v="31"/>
    <x v="224"/>
    <x v="313"/>
    <x v="432"/>
    <x v="43"/>
    <x v="1"/>
    <x v="0"/>
    <x v="122"/>
    <x v="122"/>
    <x v="392"/>
    <x v="305"/>
    <x v="360"/>
    <x v="391"/>
    <x v="0"/>
    <x v="391"/>
    <x v="421"/>
    <x v="559"/>
    <x v="2"/>
    <x v="426"/>
    <x v="0"/>
    <x v="426"/>
    <x v="242"/>
    <x v="389"/>
    <x v="1"/>
    <x v="0"/>
  </r>
  <r>
    <x v="4"/>
    <x v="31"/>
    <x v="189"/>
    <x v="311"/>
    <x v="243"/>
    <x v="44"/>
    <x v="1"/>
    <x v="0"/>
    <x v="8"/>
    <x v="8"/>
    <x v="31"/>
    <x v="180"/>
    <x v="429"/>
    <x v="4"/>
    <x v="0"/>
    <x v="4"/>
    <x v="321"/>
    <x v="771"/>
    <x v="2"/>
    <x v="18"/>
    <x v="0"/>
    <x v="18"/>
    <x v="338"/>
    <x v="663"/>
    <x v="2"/>
    <x v="0"/>
  </r>
  <r>
    <x v="4"/>
    <x v="31"/>
    <x v="11"/>
    <x v="305"/>
    <x v="24"/>
    <x v="55"/>
    <x v="1"/>
    <x v="0"/>
    <x v="46"/>
    <x v="46"/>
    <x v="195"/>
    <x v="139"/>
    <x v="550"/>
    <x v="189"/>
    <x v="0"/>
    <x v="189"/>
    <x v="295"/>
    <x v="471"/>
    <x v="2"/>
    <x v="176"/>
    <x v="0"/>
    <x v="176"/>
    <x v="383"/>
    <x v="566"/>
    <x v="2"/>
    <x v="0"/>
  </r>
  <r>
    <x v="4"/>
    <x v="31"/>
    <x v="1113"/>
    <x v="316"/>
    <x v="902"/>
    <x v="65"/>
    <x v="1"/>
    <x v="0"/>
    <x v="32"/>
    <x v="32"/>
    <x v="18"/>
    <x v="290"/>
    <x v="29"/>
    <x v="15"/>
    <x v="0"/>
    <x v="15"/>
    <x v="273"/>
    <x v="462"/>
    <x v="2"/>
    <x v="18"/>
    <x v="0"/>
    <x v="18"/>
    <x v="315"/>
    <x v="424"/>
    <x v="2"/>
    <x v="1"/>
  </r>
  <r>
    <x v="4"/>
    <x v="31"/>
    <x v="1167"/>
    <x v="320"/>
    <x v="1063"/>
    <x v="87"/>
    <x v="1"/>
    <x v="0"/>
    <x v="92"/>
    <x v="92"/>
    <x v="309"/>
    <x v="308"/>
    <x v="283"/>
    <x v="328"/>
    <x v="0"/>
    <x v="328"/>
    <x v="246"/>
    <x v="377"/>
    <x v="1"/>
    <x v="351"/>
    <x v="0"/>
    <x v="351"/>
    <x v="206"/>
    <x v="328"/>
    <x v="1"/>
    <x v="0"/>
  </r>
  <r>
    <x v="4"/>
    <x v="31"/>
    <x v="1177"/>
    <x v="321"/>
    <x v="1064"/>
    <x v="117"/>
    <x v="1"/>
    <x v="0"/>
    <x v="32"/>
    <x v="32"/>
    <x v="87"/>
    <x v="219"/>
    <x v="251"/>
    <x v="108"/>
    <x v="0"/>
    <x v="108"/>
    <x v="238"/>
    <x v="240"/>
    <x v="1"/>
    <x v="109"/>
    <x v="0"/>
    <x v="109"/>
    <x v="285"/>
    <x v="289"/>
    <x v="1"/>
    <x v="0"/>
  </r>
  <r>
    <x v="4"/>
    <x v="31"/>
    <x v="15"/>
    <x v="306"/>
    <x v="63"/>
    <x v="124"/>
    <x v="1"/>
    <x v="0"/>
    <x v="74"/>
    <x v="74"/>
    <x v="196"/>
    <x v="343"/>
    <x v="157"/>
    <x v="166"/>
    <x v="0"/>
    <x v="166"/>
    <x v="338"/>
    <x v="586"/>
    <x v="2"/>
    <x v="298"/>
    <x v="0"/>
    <x v="298"/>
    <x v="131"/>
    <x v="157"/>
    <x v="1"/>
    <x v="0"/>
  </r>
  <r>
    <x v="4"/>
    <x v="31"/>
    <x v="1136"/>
    <x v="318"/>
    <x v="1045"/>
    <x v="133"/>
    <x v="1"/>
    <x v="0"/>
    <x v="60"/>
    <x v="60"/>
    <x v="264"/>
    <x v="112"/>
    <x v="568"/>
    <x v="285"/>
    <x v="0"/>
    <x v="285"/>
    <x v="229"/>
    <x v="347"/>
    <x v="1"/>
    <x v="216"/>
    <x v="0"/>
    <x v="216"/>
    <x v="429"/>
    <x v="633"/>
    <x v="2"/>
    <x v="0"/>
  </r>
  <r>
    <x v="4"/>
    <x v="31"/>
    <x v="41"/>
    <x v="309"/>
    <x v="157"/>
    <x v="145"/>
    <x v="1"/>
    <x v="0"/>
    <x v="11"/>
    <x v="11"/>
    <x v="43"/>
    <x v="180"/>
    <x v="429"/>
    <x v="15"/>
    <x v="0"/>
    <x v="15"/>
    <x v="314"/>
    <x v="726"/>
    <x v="2"/>
    <x v="18"/>
    <x v="0"/>
    <x v="18"/>
    <x v="354"/>
    <x v="721"/>
    <x v="2"/>
    <x v="0"/>
  </r>
  <r>
    <x v="4"/>
    <x v="31"/>
    <x v="43"/>
    <x v="308"/>
    <x v="135"/>
    <x v="172"/>
    <x v="1"/>
    <x v="0"/>
    <x v="25"/>
    <x v="25"/>
    <x v="119"/>
    <x v="128"/>
    <x v="621"/>
    <x v="37"/>
    <x v="0"/>
    <x v="37"/>
    <x v="389"/>
    <x v="753"/>
    <x v="2"/>
    <x v="86"/>
    <x v="0"/>
    <x v="86"/>
    <x v="377"/>
    <x v="650"/>
    <x v="2"/>
    <x v="0"/>
  </r>
  <r>
    <x v="4"/>
    <x v="31"/>
    <x v="1141"/>
    <x v="317"/>
    <x v="958"/>
    <x v="196"/>
    <x v="1"/>
    <x v="0"/>
    <x v="39"/>
    <x v="39"/>
    <x v="95"/>
    <x v="251"/>
    <x v="183"/>
    <x v="71"/>
    <x v="0"/>
    <x v="71"/>
    <x v="310"/>
    <x v="611"/>
    <x v="2"/>
    <x v="82"/>
    <x v="0"/>
    <x v="82"/>
    <x v="334"/>
    <x v="510"/>
    <x v="2"/>
    <x v="0"/>
  </r>
  <r>
    <x v="4"/>
    <x v="31"/>
    <x v="465"/>
    <x v="312"/>
    <x v="296"/>
    <x v="360"/>
    <x v="1"/>
    <x v="0"/>
    <x v="77"/>
    <x v="77"/>
    <x v="203"/>
    <x v="348"/>
    <x v="159"/>
    <x v="260"/>
    <x v="0"/>
    <x v="260"/>
    <x v="150"/>
    <x v="180"/>
    <x v="1"/>
    <x v="263"/>
    <x v="0"/>
    <x v="263"/>
    <x v="204"/>
    <x v="244"/>
    <x v="1"/>
    <x v="0"/>
  </r>
  <r>
    <x v="4"/>
    <x v="31"/>
    <x v="877"/>
    <x v="319"/>
    <x v="1047"/>
    <x v="371"/>
    <x v="1"/>
    <x v="0"/>
    <x v="83"/>
    <x v="83"/>
    <x v="277"/>
    <x v="295"/>
    <x v="277"/>
    <x v="266"/>
    <x v="0"/>
    <x v="266"/>
    <x v="323"/>
    <x v="502"/>
    <x v="2"/>
    <x v="276"/>
    <x v="0"/>
    <x v="276"/>
    <x v="349"/>
    <x v="464"/>
    <x v="2"/>
    <x v="0"/>
  </r>
  <r>
    <x v="4"/>
    <x v="31"/>
    <x v="831"/>
    <x v="315"/>
    <x v="870"/>
    <x v="376"/>
    <x v="1"/>
    <x v="0"/>
    <x v="145"/>
    <x v="145"/>
    <x v="449"/>
    <x v="382"/>
    <x v="327"/>
    <x v="466"/>
    <x v="0"/>
    <x v="466"/>
    <x v="347"/>
    <x v="456"/>
    <x v="2"/>
    <x v="459"/>
    <x v="0"/>
    <x v="459"/>
    <x v="397"/>
    <x v="459"/>
    <x v="2"/>
    <x v="0"/>
  </r>
  <r>
    <x v="4"/>
    <x v="31"/>
    <x v="699"/>
    <x v="314"/>
    <x v="634"/>
    <x v="437"/>
    <x v="1"/>
    <x v="0"/>
    <x v="25"/>
    <x v="25"/>
    <x v="87"/>
    <x v="180"/>
    <x v="429"/>
    <x v="39"/>
    <x v="0"/>
    <x v="39"/>
    <x v="341"/>
    <x v="721"/>
    <x v="2"/>
    <x v="38"/>
    <x v="0"/>
    <x v="38"/>
    <x v="381"/>
    <x v="721"/>
    <x v="2"/>
    <x v="0"/>
  </r>
  <r>
    <x v="4"/>
    <x v="31"/>
    <x v="566"/>
    <x v="518"/>
    <x v="510"/>
    <x v="480"/>
    <x v="1"/>
    <x v="0"/>
    <x v="25"/>
    <x v="25"/>
    <x v="0"/>
    <x v="285"/>
    <x v="0"/>
    <x v="64"/>
    <x v="0"/>
    <x v="64"/>
    <x v="181"/>
    <x v="0"/>
    <x v="1"/>
    <x v="61"/>
    <x v="0"/>
    <x v="61"/>
    <x v="225"/>
    <x v="0"/>
    <x v="1"/>
    <x v="1"/>
  </r>
  <r>
    <x v="4"/>
    <x v="31"/>
    <x v="778"/>
    <x v="521"/>
    <x v="800"/>
    <x v="488"/>
    <x v="1"/>
    <x v="0"/>
    <x v="18"/>
    <x v="18"/>
    <x v="41"/>
    <x v="205"/>
    <x v="192"/>
    <x v="39"/>
    <x v="0"/>
    <x v="39"/>
    <x v="270"/>
    <x v="395"/>
    <x v="1"/>
    <x v="64"/>
    <x v="0"/>
    <x v="64"/>
    <x v="283"/>
    <x v="194"/>
    <x v="1"/>
    <x v="0"/>
  </r>
  <r>
    <x v="4"/>
    <x v="31"/>
    <x v="1065"/>
    <x v="523"/>
    <x v="1293"/>
    <x v="495"/>
    <x v="0"/>
    <x v="0"/>
    <x v="0"/>
    <x v="0"/>
    <x v="0"/>
    <x v="180"/>
    <x v="687"/>
    <x v="0"/>
    <x v="0"/>
    <x v="0"/>
    <x v="271"/>
    <x v="779"/>
    <x v="0"/>
    <x v="75"/>
    <x v="0"/>
    <x v="75"/>
    <x v="208"/>
    <x v="0"/>
    <x v="1"/>
    <x v="0"/>
  </r>
  <r>
    <x v="4"/>
    <x v="31"/>
    <x v="835"/>
    <x v="522"/>
    <x v="907"/>
    <x v="538"/>
    <x v="1"/>
    <x v="0"/>
    <x v="11"/>
    <x v="11"/>
    <x v="18"/>
    <x v="204"/>
    <x v="125"/>
    <x v="38"/>
    <x v="0"/>
    <x v="38"/>
    <x v="238"/>
    <x v="85"/>
    <x v="1"/>
    <x v="0"/>
    <x v="0"/>
    <x v="0"/>
    <x v="354"/>
    <x v="424"/>
    <x v="0"/>
    <x v="0"/>
  </r>
  <r>
    <x v="4"/>
    <x v="31"/>
    <x v="633"/>
    <x v="519"/>
    <x v="535"/>
    <x v="614"/>
    <x v="1"/>
    <x v="0"/>
    <x v="29"/>
    <x v="29"/>
    <x v="0"/>
    <x v="297"/>
    <x v="0"/>
    <x v="92"/>
    <x v="0"/>
    <x v="92"/>
    <x v="146"/>
    <x v="0"/>
    <x v="1"/>
    <x v="57"/>
    <x v="0"/>
    <x v="57"/>
    <x v="230"/>
    <x v="0"/>
    <x v="1"/>
    <x v="1"/>
  </r>
  <r>
    <x v="4"/>
    <x v="31"/>
    <x v="725"/>
    <x v="829"/>
    <x v="666"/>
    <x v="688"/>
    <x v="1"/>
    <x v="0"/>
    <x v="25"/>
    <x v="25"/>
    <x v="106"/>
    <x v="146"/>
    <x v="583"/>
    <x v="62"/>
    <x v="0"/>
    <x v="62"/>
    <x v="342"/>
    <x v="701"/>
    <x v="2"/>
    <x v="62"/>
    <x v="0"/>
    <x v="62"/>
    <x v="381"/>
    <x v="690"/>
    <x v="2"/>
    <x v="0"/>
  </r>
  <r>
    <x v="4"/>
    <x v="31"/>
    <x v="315"/>
    <x v="845"/>
    <x v="5"/>
    <x v="700"/>
    <x v="1"/>
    <x v="0"/>
    <x v="11"/>
    <x v="11"/>
    <x v="18"/>
    <x v="204"/>
    <x v="125"/>
    <x v="39"/>
    <x v="0"/>
    <x v="39"/>
    <x v="236"/>
    <x v="84"/>
    <x v="1"/>
    <x v="0"/>
    <x v="0"/>
    <x v="0"/>
    <x v="354"/>
    <x v="424"/>
    <x v="0"/>
    <x v="1"/>
  </r>
  <r>
    <x v="4"/>
    <x v="31"/>
    <x v="479"/>
    <x v="869"/>
    <x v="279"/>
    <x v="713"/>
    <x v="1"/>
    <x v="0"/>
    <x v="95"/>
    <x v="95"/>
    <x v="288"/>
    <x v="357"/>
    <x v="195"/>
    <x v="297"/>
    <x v="0"/>
    <x v="297"/>
    <x v="271"/>
    <x v="415"/>
    <x v="2"/>
    <x v="327"/>
    <x v="0"/>
    <x v="327"/>
    <x v="223"/>
    <x v="332"/>
    <x v="1"/>
    <x v="0"/>
  </r>
  <r>
    <x v="4"/>
    <x v="31"/>
    <x v="796"/>
    <x v="959"/>
    <x v="820"/>
    <x v="770"/>
    <x v="1"/>
    <x v="0"/>
    <x v="37"/>
    <x v="37"/>
    <x v="86"/>
    <x v="247"/>
    <x v="179"/>
    <x v="105"/>
    <x v="0"/>
    <x v="105"/>
    <x v="239"/>
    <x v="247"/>
    <x v="1"/>
    <x v="109"/>
    <x v="0"/>
    <x v="109"/>
    <x v="283"/>
    <x v="277"/>
    <x v="1"/>
    <x v="0"/>
  </r>
  <r>
    <x v="4"/>
    <x v="31"/>
    <x v="734"/>
    <x v="983"/>
    <x v="670"/>
    <x v="785"/>
    <x v="1"/>
    <x v="0"/>
    <x v="15"/>
    <x v="15"/>
    <x v="40"/>
    <x v="201"/>
    <x v="232"/>
    <x v="16"/>
    <x v="0"/>
    <x v="16"/>
    <x v="310"/>
    <x v="717"/>
    <x v="2"/>
    <x v="91"/>
    <x v="0"/>
    <x v="91"/>
    <x v="250"/>
    <x v="118"/>
    <x v="1"/>
    <x v="0"/>
  </r>
  <r>
    <x v="4"/>
    <x v="31"/>
    <x v="1103"/>
    <x v="1000"/>
    <x v="1349"/>
    <x v="795"/>
    <x v="1"/>
    <x v="0"/>
    <x v="64"/>
    <x v="64"/>
    <x v="188"/>
    <x v="295"/>
    <x v="208"/>
    <x v="154"/>
    <x v="0"/>
    <x v="154"/>
    <x v="343"/>
    <x v="604"/>
    <x v="2"/>
    <x v="346"/>
    <x v="0"/>
    <x v="346"/>
    <x v="73"/>
    <x v="95"/>
    <x v="1"/>
    <x v="0"/>
  </r>
  <r>
    <x v="4"/>
    <x v="31"/>
    <x v="448"/>
    <x v="1013"/>
    <x v="258"/>
    <x v="801"/>
    <x v="1"/>
    <x v="0"/>
    <x v="11"/>
    <x v="11"/>
    <x v="0"/>
    <x v="238"/>
    <x v="0"/>
    <x v="0"/>
    <x v="0"/>
    <x v="0"/>
    <x v="271"/>
    <x v="779"/>
    <x v="0"/>
    <x v="37"/>
    <x v="0"/>
    <x v="37"/>
    <x v="256"/>
    <x v="0"/>
    <x v="1"/>
    <x v="0"/>
  </r>
  <r>
    <x v="4"/>
    <x v="31"/>
    <x v="590"/>
    <x v="1014"/>
    <x v="500"/>
    <x v="802"/>
    <x v="1"/>
    <x v="0"/>
    <x v="44"/>
    <x v="44"/>
    <x v="164"/>
    <x v="180"/>
    <x v="429"/>
    <x v="186"/>
    <x v="0"/>
    <x v="186"/>
    <x v="225"/>
    <x v="282"/>
    <x v="1"/>
    <x v="131"/>
    <x v="0"/>
    <x v="131"/>
    <x v="389"/>
    <x v="631"/>
    <x v="2"/>
    <x v="0"/>
  </r>
  <r>
    <x v="4"/>
    <x v="31"/>
    <x v="644"/>
    <x v="1111"/>
    <x v="590"/>
    <x v="860"/>
    <x v="1"/>
    <x v="0"/>
    <x v="80"/>
    <x v="80"/>
    <x v="245"/>
    <x v="324"/>
    <x v="212"/>
    <x v="225"/>
    <x v="0"/>
    <x v="225"/>
    <x v="322"/>
    <x v="517"/>
    <x v="2"/>
    <x v="283"/>
    <x v="0"/>
    <x v="283"/>
    <x v="231"/>
    <x v="313"/>
    <x v="1"/>
    <x v="0"/>
  </r>
  <r>
    <x v="4"/>
    <x v="31"/>
    <x v="597"/>
    <x v="1148"/>
    <x v="488"/>
    <x v="884"/>
    <x v="1"/>
    <x v="0"/>
    <x v="58"/>
    <x v="58"/>
    <x v="228"/>
    <x v="175"/>
    <x v="445"/>
    <x v="213"/>
    <x v="0"/>
    <x v="213"/>
    <x v="310"/>
    <x v="493"/>
    <x v="2"/>
    <x v="213"/>
    <x v="0"/>
    <x v="213"/>
    <x v="372"/>
    <x v="526"/>
    <x v="2"/>
    <x v="0"/>
  </r>
  <r>
    <x v="4"/>
    <x v="31"/>
    <x v="747"/>
    <x v="1149"/>
    <x v="750"/>
    <x v="884"/>
    <x v="1"/>
    <x v="0"/>
    <x v="112"/>
    <x v="112"/>
    <x v="391"/>
    <x v="132"/>
    <x v="484"/>
    <x v="386"/>
    <x v="0"/>
    <x v="386"/>
    <x v="428"/>
    <x v="570"/>
    <x v="2"/>
    <x v="406"/>
    <x v="0"/>
    <x v="406"/>
    <x v="413"/>
    <x v="490"/>
    <x v="2"/>
    <x v="0"/>
  </r>
  <r>
    <x v="4"/>
    <x v="31"/>
    <x v="599"/>
    <x v="1176"/>
    <x v="464"/>
    <x v="900"/>
    <x v="1"/>
    <x v="0"/>
    <x v="25"/>
    <x v="25"/>
    <x v="94"/>
    <x v="170"/>
    <x v="500"/>
    <x v="48"/>
    <x v="0"/>
    <x v="48"/>
    <x v="339"/>
    <x v="711"/>
    <x v="2"/>
    <x v="55"/>
    <x v="0"/>
    <x v="55"/>
    <x v="369"/>
    <x v="671"/>
    <x v="2"/>
    <x v="1"/>
  </r>
  <r>
    <x v="4"/>
    <x v="31"/>
    <x v="923"/>
    <x v="1265"/>
    <x v="953"/>
    <x v="945"/>
    <x v="1"/>
    <x v="0"/>
    <x v="25"/>
    <x v="25"/>
    <x v="40"/>
    <x v="239"/>
    <x v="119"/>
    <x v="58"/>
    <x v="0"/>
    <x v="58"/>
    <x v="240"/>
    <x v="161"/>
    <x v="1"/>
    <x v="62"/>
    <x v="0"/>
    <x v="62"/>
    <x v="283"/>
    <x v="190"/>
    <x v="1"/>
    <x v="0"/>
  </r>
  <r>
    <x v="4"/>
    <x v="0"/>
    <x v="259"/>
    <x v="17"/>
    <x v="701"/>
    <x v="0"/>
    <x v="1"/>
    <x v="0"/>
    <x v="59"/>
    <x v="59"/>
    <x v="150"/>
    <x v="307"/>
    <x v="166"/>
    <x v="205"/>
    <x v="0"/>
    <x v="205"/>
    <x v="166"/>
    <x v="163"/>
    <x v="1"/>
    <x v="254"/>
    <x v="0"/>
    <x v="254"/>
    <x v="152"/>
    <x v="149"/>
    <x v="1"/>
    <x v="0"/>
  </r>
  <r>
    <x v="4"/>
    <x v="0"/>
    <x v="210"/>
    <x v="11"/>
    <x v="389"/>
    <x v="41"/>
    <x v="1"/>
    <x v="0"/>
    <x v="101"/>
    <x v="101"/>
    <x v="354"/>
    <x v="245"/>
    <x v="384"/>
    <x v="370"/>
    <x v="0"/>
    <x v="370"/>
    <x v="255"/>
    <x v="401"/>
    <x v="1"/>
    <x v="408"/>
    <x v="0"/>
    <x v="408"/>
    <x v="126"/>
    <x v="278"/>
    <x v="1"/>
    <x v="0"/>
  </r>
  <r>
    <x v="4"/>
    <x v="0"/>
    <x v="239"/>
    <x v="14"/>
    <x v="515"/>
    <x v="85"/>
    <x v="1"/>
    <x v="0"/>
    <x v="120"/>
    <x v="120"/>
    <x v="352"/>
    <x v="393"/>
    <x v="197"/>
    <x v="431"/>
    <x v="0"/>
    <x v="431"/>
    <x v="41"/>
    <x v="121"/>
    <x v="1"/>
    <x v="385"/>
    <x v="0"/>
    <x v="385"/>
    <x v="249"/>
    <x v="376"/>
    <x v="1"/>
    <x v="0"/>
  </r>
  <r>
    <x v="4"/>
    <x v="0"/>
    <x v="1135"/>
    <x v="29"/>
    <x v="1007"/>
    <x v="119"/>
    <x v="1"/>
    <x v="0"/>
    <x v="13"/>
    <x v="13"/>
    <x v="0"/>
    <x v="245"/>
    <x v="0"/>
    <x v="0"/>
    <x v="0"/>
    <x v="0"/>
    <x v="271"/>
    <x v="779"/>
    <x v="0"/>
    <x v="36"/>
    <x v="0"/>
    <x v="36"/>
    <x v="257"/>
    <x v="0"/>
    <x v="1"/>
    <x v="1"/>
  </r>
  <r>
    <x v="4"/>
    <x v="0"/>
    <x v="37"/>
    <x v="0"/>
    <x v="168"/>
    <x v="120"/>
    <x v="1"/>
    <x v="0"/>
    <x v="61"/>
    <x v="61"/>
    <x v="204"/>
    <x v="254"/>
    <x v="298"/>
    <x v="179"/>
    <x v="0"/>
    <x v="179"/>
    <x v="341"/>
    <x v="585"/>
    <x v="2"/>
    <x v="142"/>
    <x v="0"/>
    <x v="142"/>
    <x v="429"/>
    <x v="692"/>
    <x v="2"/>
    <x v="0"/>
  </r>
  <r>
    <x v="4"/>
    <x v="0"/>
    <x v="275"/>
    <x v="474"/>
    <x v="715"/>
    <x v="149"/>
    <x v="1"/>
    <x v="0"/>
    <x v="46"/>
    <x v="46"/>
    <x v="150"/>
    <x v="223"/>
    <x v="321"/>
    <x v="172"/>
    <x v="0"/>
    <x v="172"/>
    <x v="231"/>
    <x v="285"/>
    <x v="1"/>
    <x v="182"/>
    <x v="0"/>
    <x v="182"/>
    <x v="285"/>
    <x v="351"/>
    <x v="1"/>
    <x v="0"/>
  </r>
  <r>
    <x v="4"/>
    <x v="0"/>
    <x v="21"/>
    <x v="1"/>
    <x v="50"/>
    <x v="160"/>
    <x v="1"/>
    <x v="0"/>
    <x v="19"/>
    <x v="19"/>
    <x v="68"/>
    <x v="180"/>
    <x v="429"/>
    <x v="48"/>
    <x v="0"/>
    <x v="48"/>
    <x v="305"/>
    <x v="631"/>
    <x v="2"/>
    <x v="14"/>
    <x v="0"/>
    <x v="14"/>
    <x v="386"/>
    <x v="777"/>
    <x v="2"/>
    <x v="0"/>
  </r>
  <r>
    <x v="4"/>
    <x v="0"/>
    <x v="22"/>
    <x v="2"/>
    <x v="85"/>
    <x v="160"/>
    <x v="1"/>
    <x v="0"/>
    <x v="189"/>
    <x v="189"/>
    <x v="510"/>
    <x v="423"/>
    <x v="347"/>
    <x v="545"/>
    <x v="0"/>
    <x v="545"/>
    <x v="50"/>
    <x v="319"/>
    <x v="1"/>
    <x v="522"/>
    <x v="0"/>
    <x v="522"/>
    <x v="523"/>
    <x v="503"/>
    <x v="2"/>
    <x v="0"/>
  </r>
  <r>
    <x v="4"/>
    <x v="0"/>
    <x v="277"/>
    <x v="15"/>
    <x v="688"/>
    <x v="185"/>
    <x v="1"/>
    <x v="0"/>
    <x v="36"/>
    <x v="36"/>
    <x v="108"/>
    <x v="209"/>
    <x v="301"/>
    <x v="145"/>
    <x v="0"/>
    <x v="145"/>
    <x v="198"/>
    <x v="160"/>
    <x v="1"/>
    <x v="117"/>
    <x v="0"/>
    <x v="117"/>
    <x v="303"/>
    <x v="378"/>
    <x v="1"/>
    <x v="0"/>
  </r>
  <r>
    <x v="4"/>
    <x v="0"/>
    <x v="279"/>
    <x v="20"/>
    <x v="754"/>
    <x v="197"/>
    <x v="1"/>
    <x v="0"/>
    <x v="46"/>
    <x v="46"/>
    <x v="176"/>
    <x v="180"/>
    <x v="429"/>
    <x v="248"/>
    <x v="0"/>
    <x v="248"/>
    <x v="132"/>
    <x v="143"/>
    <x v="1"/>
    <x v="186"/>
    <x v="0"/>
    <x v="186"/>
    <x v="315"/>
    <x v="424"/>
    <x v="2"/>
    <x v="0"/>
  </r>
  <r>
    <x v="4"/>
    <x v="0"/>
    <x v="677"/>
    <x v="19"/>
    <x v="740"/>
    <x v="218"/>
    <x v="1"/>
    <x v="0"/>
    <x v="23"/>
    <x v="23"/>
    <x v="85"/>
    <x v="180"/>
    <x v="429"/>
    <x v="97"/>
    <x v="0"/>
    <x v="97"/>
    <x v="244"/>
    <x v="261"/>
    <x v="1"/>
    <x v="84"/>
    <x v="0"/>
    <x v="84"/>
    <x v="315"/>
    <x v="424"/>
    <x v="2"/>
    <x v="0"/>
  </r>
  <r>
    <x v="4"/>
    <x v="0"/>
    <x v="558"/>
    <x v="13"/>
    <x v="504"/>
    <x v="261"/>
    <x v="1"/>
    <x v="0"/>
    <x v="42"/>
    <x v="42"/>
    <x v="100"/>
    <x v="264"/>
    <x v="170"/>
    <x v="116"/>
    <x v="0"/>
    <x v="116"/>
    <x v="244"/>
    <x v="277"/>
    <x v="1"/>
    <x v="84"/>
    <x v="0"/>
    <x v="84"/>
    <x v="346"/>
    <x v="551"/>
    <x v="2"/>
    <x v="0"/>
  </r>
  <r>
    <x v="4"/>
    <x v="0"/>
    <x v="682"/>
    <x v="22"/>
    <x v="773"/>
    <x v="293"/>
    <x v="1"/>
    <x v="0"/>
    <x v="101"/>
    <x v="101"/>
    <x v="369"/>
    <x v="163"/>
    <x v="456"/>
    <x v="388"/>
    <x v="0"/>
    <x v="388"/>
    <x v="218"/>
    <x v="367"/>
    <x v="1"/>
    <x v="405"/>
    <x v="0"/>
    <x v="405"/>
    <x v="194"/>
    <x v="345"/>
    <x v="1"/>
    <x v="0"/>
  </r>
  <r>
    <x v="4"/>
    <x v="0"/>
    <x v="656"/>
    <x v="472"/>
    <x v="606"/>
    <x v="300"/>
    <x v="1"/>
    <x v="0"/>
    <x v="203"/>
    <x v="203"/>
    <x v="538"/>
    <x v="26"/>
    <x v="475"/>
    <x v="566"/>
    <x v="0"/>
    <x v="566"/>
    <x v="3"/>
    <x v="269"/>
    <x v="1"/>
    <x v="550"/>
    <x v="0"/>
    <x v="550"/>
    <x v="581"/>
    <x v="685"/>
    <x v="2"/>
    <x v="0"/>
  </r>
  <r>
    <x v="4"/>
    <x v="0"/>
    <x v="683"/>
    <x v="18"/>
    <x v="702"/>
    <x v="300"/>
    <x v="1"/>
    <x v="0"/>
    <x v="86"/>
    <x v="86"/>
    <x v="293"/>
    <x v="289"/>
    <x v="307"/>
    <x v="321"/>
    <x v="0"/>
    <x v="321"/>
    <x v="203"/>
    <x v="317"/>
    <x v="1"/>
    <x v="340"/>
    <x v="0"/>
    <x v="340"/>
    <x v="189"/>
    <x v="291"/>
    <x v="1"/>
    <x v="0"/>
  </r>
  <r>
    <x v="4"/>
    <x v="0"/>
    <x v="684"/>
    <x v="23"/>
    <x v="774"/>
    <x v="300"/>
    <x v="1"/>
    <x v="0"/>
    <x v="34"/>
    <x v="34"/>
    <x v="150"/>
    <x v="122"/>
    <x v="602"/>
    <x v="164"/>
    <x v="0"/>
    <x v="164"/>
    <x v="244"/>
    <x v="325"/>
    <x v="1"/>
    <x v="100"/>
    <x v="0"/>
    <x v="100"/>
    <x v="405"/>
    <x v="689"/>
    <x v="2"/>
    <x v="0"/>
  </r>
  <r>
    <x v="4"/>
    <x v="0"/>
    <x v="463"/>
    <x v="6"/>
    <x v="281"/>
    <x v="302"/>
    <x v="1"/>
    <x v="0"/>
    <x v="44"/>
    <x v="44"/>
    <x v="145"/>
    <x v="209"/>
    <x v="346"/>
    <x v="19"/>
    <x v="0"/>
    <x v="19"/>
    <x v="425"/>
    <x v="774"/>
    <x v="2"/>
    <x v="170"/>
    <x v="0"/>
    <x v="170"/>
    <x v="290"/>
    <x v="361"/>
    <x v="1"/>
    <x v="0"/>
  </r>
  <r>
    <x v="4"/>
    <x v="0"/>
    <x v="872"/>
    <x v="476"/>
    <x v="1005"/>
    <x v="328"/>
    <x v="1"/>
    <x v="0"/>
    <x v="66"/>
    <x v="66"/>
    <x v="265"/>
    <x v="158"/>
    <x v="477"/>
    <x v="278"/>
    <x v="0"/>
    <x v="278"/>
    <x v="247"/>
    <x v="370"/>
    <x v="1"/>
    <x v="289"/>
    <x v="0"/>
    <x v="289"/>
    <x v="281"/>
    <x v="382"/>
    <x v="1"/>
    <x v="0"/>
  </r>
  <r>
    <x v="4"/>
    <x v="0"/>
    <x v="940"/>
    <x v="32"/>
    <x v="1239"/>
    <x v="345"/>
    <x v="1"/>
    <x v="0"/>
    <x v="23"/>
    <x v="23"/>
    <x v="13"/>
    <x v="264"/>
    <x v="30"/>
    <x v="27"/>
    <x v="0"/>
    <x v="27"/>
    <x v="244"/>
    <x v="84"/>
    <x v="1"/>
    <x v="23"/>
    <x v="0"/>
    <x v="23"/>
    <x v="295"/>
    <x v="148"/>
    <x v="1"/>
    <x v="0"/>
  </r>
  <r>
    <x v="4"/>
    <x v="0"/>
    <x v="466"/>
    <x v="7"/>
    <x v="283"/>
    <x v="365"/>
    <x v="1"/>
    <x v="0"/>
    <x v="64"/>
    <x v="64"/>
    <x v="257"/>
    <x v="152"/>
    <x v="492"/>
    <x v="258"/>
    <x v="0"/>
    <x v="258"/>
    <x v="287"/>
    <x v="441"/>
    <x v="2"/>
    <x v="286"/>
    <x v="0"/>
    <x v="286"/>
    <x v="268"/>
    <x v="369"/>
    <x v="1"/>
    <x v="0"/>
  </r>
  <r>
    <x v="4"/>
    <x v="0"/>
    <x v="879"/>
    <x v="30"/>
    <x v="1032"/>
    <x v="394"/>
    <x v="1"/>
    <x v="0"/>
    <x v="40"/>
    <x v="40"/>
    <x v="111"/>
    <x v="232"/>
    <x v="252"/>
    <x v="109"/>
    <x v="0"/>
    <x v="109"/>
    <x v="279"/>
    <x v="450"/>
    <x v="2"/>
    <x v="91"/>
    <x v="0"/>
    <x v="91"/>
    <x v="356"/>
    <x v="574"/>
    <x v="2"/>
    <x v="0"/>
  </r>
  <r>
    <x v="4"/>
    <x v="0"/>
    <x v="380"/>
    <x v="4"/>
    <x v="180"/>
    <x v="396"/>
    <x v="1"/>
    <x v="0"/>
    <x v="170"/>
    <x v="170"/>
    <x v="503"/>
    <x v="134"/>
    <x v="455"/>
    <x v="538"/>
    <x v="0"/>
    <x v="538"/>
    <x v="141"/>
    <x v="376"/>
    <x v="1"/>
    <x v="514"/>
    <x v="0"/>
    <x v="514"/>
    <x v="521"/>
    <x v="515"/>
    <x v="2"/>
    <x v="0"/>
  </r>
  <r>
    <x v="4"/>
    <x v="0"/>
    <x v="881"/>
    <x v="28"/>
    <x v="971"/>
    <x v="428"/>
    <x v="1"/>
    <x v="0"/>
    <x v="23"/>
    <x v="23"/>
    <x v="68"/>
    <x v="201"/>
    <x v="288"/>
    <x v="37"/>
    <x v="0"/>
    <x v="37"/>
    <x v="319"/>
    <x v="686"/>
    <x v="2"/>
    <x v="73"/>
    <x v="0"/>
    <x v="73"/>
    <x v="302"/>
    <x v="344"/>
    <x v="1"/>
    <x v="0"/>
  </r>
  <r>
    <x v="4"/>
    <x v="0"/>
    <x v="704"/>
    <x v="24"/>
    <x v="788"/>
    <x v="471"/>
    <x v="1"/>
    <x v="0"/>
    <x v="66"/>
    <x v="66"/>
    <x v="182"/>
    <x v="313"/>
    <x v="181"/>
    <x v="250"/>
    <x v="0"/>
    <x v="250"/>
    <x v="138"/>
    <x v="152"/>
    <x v="1"/>
    <x v="270"/>
    <x v="0"/>
    <x v="270"/>
    <x v="155"/>
    <x v="171"/>
    <x v="1"/>
    <x v="0"/>
  </r>
  <r>
    <x v="4"/>
    <x v="0"/>
    <x v="387"/>
    <x v="3"/>
    <x v="140"/>
    <x v="473"/>
    <x v="1"/>
    <x v="0"/>
    <x v="8"/>
    <x v="8"/>
    <x v="0"/>
    <x v="223"/>
    <x v="0"/>
    <x v="0"/>
    <x v="0"/>
    <x v="0"/>
    <x v="271"/>
    <x v="779"/>
    <x v="0"/>
    <x v="0"/>
    <x v="0"/>
    <x v="0"/>
    <x v="315"/>
    <x v="424"/>
    <x v="0"/>
    <x v="0"/>
  </r>
  <r>
    <x v="4"/>
    <x v="0"/>
    <x v="963"/>
    <x v="478"/>
    <x v="1222"/>
    <x v="476"/>
    <x v="1"/>
    <x v="0"/>
    <x v="48"/>
    <x v="48"/>
    <x v="132"/>
    <x v="267"/>
    <x v="205"/>
    <x v="171"/>
    <x v="0"/>
    <x v="171"/>
    <x v="206"/>
    <x v="218"/>
    <x v="1"/>
    <x v="244"/>
    <x v="0"/>
    <x v="244"/>
    <x v="142"/>
    <x v="128"/>
    <x v="1"/>
    <x v="0"/>
  </r>
  <r>
    <x v="4"/>
    <x v="0"/>
    <x v="886"/>
    <x v="477"/>
    <x v="1008"/>
    <x v="482"/>
    <x v="1"/>
    <x v="0"/>
    <x v="13"/>
    <x v="13"/>
    <x v="60"/>
    <x v="165"/>
    <x v="564"/>
    <x v="56"/>
    <x v="0"/>
    <x v="56"/>
    <x v="271"/>
    <x v="415"/>
    <x v="2"/>
    <x v="84"/>
    <x v="0"/>
    <x v="84"/>
    <x v="280"/>
    <x v="217"/>
    <x v="1"/>
    <x v="0"/>
  </r>
  <r>
    <x v="4"/>
    <x v="0"/>
    <x v="779"/>
    <x v="25"/>
    <x v="834"/>
    <x v="497"/>
    <x v="1"/>
    <x v="0"/>
    <x v="8"/>
    <x v="8"/>
    <x v="0"/>
    <x v="223"/>
    <x v="0"/>
    <x v="33"/>
    <x v="0"/>
    <x v="33"/>
    <x v="213"/>
    <x v="0"/>
    <x v="1"/>
    <x v="20"/>
    <x v="0"/>
    <x v="20"/>
    <x v="280"/>
    <x v="0"/>
    <x v="1"/>
    <x v="0"/>
  </r>
  <r>
    <x v="4"/>
    <x v="0"/>
    <x v="472"/>
    <x v="9"/>
    <x v="310"/>
    <x v="509"/>
    <x v="1"/>
    <x v="0"/>
    <x v="8"/>
    <x v="8"/>
    <x v="18"/>
    <x v="195"/>
    <x v="191"/>
    <x v="0"/>
    <x v="0"/>
    <x v="0"/>
    <x v="312"/>
    <x v="779"/>
    <x v="0"/>
    <x v="2"/>
    <x v="0"/>
    <x v="2"/>
    <x v="348"/>
    <x v="787"/>
    <x v="2"/>
    <x v="0"/>
  </r>
  <r>
    <x v="4"/>
    <x v="0"/>
    <x v="396"/>
    <x v="823"/>
    <x v="213"/>
    <x v="546"/>
    <x v="1"/>
    <x v="0"/>
    <x v="36"/>
    <x v="36"/>
    <x v="107"/>
    <x v="210"/>
    <x v="296"/>
    <x v="112"/>
    <x v="0"/>
    <x v="112"/>
    <x v="261"/>
    <x v="366"/>
    <x v="1"/>
    <x v="179"/>
    <x v="0"/>
    <x v="179"/>
    <x v="207"/>
    <x v="154"/>
    <x v="1"/>
    <x v="0"/>
  </r>
  <r>
    <x v="4"/>
    <x v="0"/>
    <x v="710"/>
    <x v="21"/>
    <x v="770"/>
    <x v="551"/>
    <x v="1"/>
    <x v="0"/>
    <x v="13"/>
    <x v="13"/>
    <x v="8"/>
    <x v="236"/>
    <x v="25"/>
    <x v="12"/>
    <x v="0"/>
    <x v="12"/>
    <x v="257"/>
    <x v="84"/>
    <x v="1"/>
    <x v="14"/>
    <x v="0"/>
    <x v="14"/>
    <x v="303"/>
    <x v="126"/>
    <x v="1"/>
    <x v="0"/>
  </r>
  <r>
    <x v="4"/>
    <x v="0"/>
    <x v="711"/>
    <x v="16"/>
    <x v="691"/>
    <x v="553"/>
    <x v="1"/>
    <x v="0"/>
    <x v="46"/>
    <x v="46"/>
    <x v="147"/>
    <x v="227"/>
    <x v="312"/>
    <x v="145"/>
    <x v="0"/>
    <x v="145"/>
    <x v="285"/>
    <x v="461"/>
    <x v="2"/>
    <x v="123"/>
    <x v="0"/>
    <x v="123"/>
    <x v="375"/>
    <x v="600"/>
    <x v="2"/>
    <x v="0"/>
  </r>
  <r>
    <x v="4"/>
    <x v="0"/>
    <x v="574"/>
    <x v="12"/>
    <x v="503"/>
    <x v="561"/>
    <x v="1"/>
    <x v="0"/>
    <x v="134"/>
    <x v="134"/>
    <x v="424"/>
    <x v="304"/>
    <x v="379"/>
    <x v="443"/>
    <x v="0"/>
    <x v="443"/>
    <x v="221"/>
    <x v="384"/>
    <x v="1"/>
    <x v="449"/>
    <x v="0"/>
    <x v="449"/>
    <x v="306"/>
    <x v="419"/>
    <x v="1"/>
    <x v="0"/>
  </r>
  <r>
    <x v="4"/>
    <x v="0"/>
    <x v="838"/>
    <x v="26"/>
    <x v="878"/>
    <x v="582"/>
    <x v="1"/>
    <x v="0"/>
    <x v="8"/>
    <x v="8"/>
    <x v="0"/>
    <x v="223"/>
    <x v="0"/>
    <x v="0"/>
    <x v="0"/>
    <x v="0"/>
    <x v="271"/>
    <x v="779"/>
    <x v="0"/>
    <x v="0"/>
    <x v="0"/>
    <x v="0"/>
    <x v="315"/>
    <x v="424"/>
    <x v="0"/>
    <x v="0"/>
  </r>
  <r>
    <x v="4"/>
    <x v="0"/>
    <x v="987"/>
    <x v="31"/>
    <x v="1158"/>
    <x v="612"/>
    <x v="1"/>
    <x v="0"/>
    <x v="23"/>
    <x v="23"/>
    <x v="13"/>
    <x v="264"/>
    <x v="30"/>
    <x v="0"/>
    <x v="0"/>
    <x v="0"/>
    <x v="305"/>
    <x v="779"/>
    <x v="0"/>
    <x v="55"/>
    <x v="0"/>
    <x v="55"/>
    <x v="257"/>
    <x v="50"/>
    <x v="1"/>
    <x v="0"/>
  </r>
  <r>
    <x v="4"/>
    <x v="0"/>
    <x v="717"/>
    <x v="473"/>
    <x v="699"/>
    <x v="614"/>
    <x v="1"/>
    <x v="0"/>
    <x v="23"/>
    <x v="23"/>
    <x v="21"/>
    <x v="255"/>
    <x v="61"/>
    <x v="37"/>
    <x v="0"/>
    <x v="37"/>
    <x v="244"/>
    <x v="116"/>
    <x v="1"/>
    <x v="93"/>
    <x v="0"/>
    <x v="93"/>
    <x v="221"/>
    <x v="48"/>
    <x v="1"/>
    <x v="1"/>
  </r>
  <r>
    <x v="4"/>
    <x v="0"/>
    <x v="445"/>
    <x v="5"/>
    <x v="235"/>
    <x v="638"/>
    <x v="0"/>
    <x v="0"/>
    <x v="0"/>
    <x v="0"/>
    <x v="0"/>
    <x v="180"/>
    <x v="687"/>
    <x v="0"/>
    <x v="0"/>
    <x v="0"/>
    <x v="271"/>
    <x v="779"/>
    <x v="0"/>
    <x v="110"/>
    <x v="0"/>
    <x v="110"/>
    <x v="171"/>
    <x v="0"/>
    <x v="1"/>
    <x v="0"/>
  </r>
  <r>
    <x v="4"/>
    <x v="0"/>
    <x v="841"/>
    <x v="27"/>
    <x v="895"/>
    <x v="655"/>
    <x v="1"/>
    <x v="0"/>
    <x v="114"/>
    <x v="114"/>
    <x v="393"/>
    <x v="171"/>
    <x v="442"/>
    <x v="408"/>
    <x v="0"/>
    <x v="408"/>
    <x v="308"/>
    <x v="437"/>
    <x v="2"/>
    <x v="374"/>
    <x v="0"/>
    <x v="374"/>
    <x v="501"/>
    <x v="624"/>
    <x v="2"/>
    <x v="0"/>
  </r>
  <r>
    <x v="4"/>
    <x v="0"/>
    <x v="476"/>
    <x v="10"/>
    <x v="319"/>
    <x v="661"/>
    <x v="1"/>
    <x v="0"/>
    <x v="46"/>
    <x v="46"/>
    <x v="177"/>
    <x v="178"/>
    <x v="439"/>
    <x v="224"/>
    <x v="0"/>
    <x v="224"/>
    <x v="168"/>
    <x v="182"/>
    <x v="1"/>
    <x v="222"/>
    <x v="0"/>
    <x v="222"/>
    <x v="242"/>
    <x v="280"/>
    <x v="1"/>
    <x v="0"/>
  </r>
  <r>
    <x v="4"/>
    <x v="0"/>
    <x v="842"/>
    <x v="475"/>
    <x v="893"/>
    <x v="661"/>
    <x v="1"/>
    <x v="0"/>
    <x v="42"/>
    <x v="42"/>
    <x v="48"/>
    <x v="308"/>
    <x v="60"/>
    <x v="58"/>
    <x v="0"/>
    <x v="58"/>
    <x v="253"/>
    <x v="246"/>
    <x v="1"/>
    <x v="26"/>
    <x v="0"/>
    <x v="26"/>
    <x v="345"/>
    <x v="649"/>
    <x v="2"/>
    <x v="0"/>
  </r>
  <r>
    <x v="4"/>
    <x v="0"/>
    <x v="477"/>
    <x v="8"/>
    <x v="287"/>
    <x v="675"/>
    <x v="1"/>
    <x v="0"/>
    <x v="23"/>
    <x v="23"/>
    <x v="100"/>
    <x v="152"/>
    <x v="574"/>
    <x v="49"/>
    <x v="0"/>
    <x v="49"/>
    <x v="349"/>
    <x v="718"/>
    <x v="2"/>
    <x v="44"/>
    <x v="0"/>
    <x v="44"/>
    <x v="386"/>
    <x v="721"/>
    <x v="2"/>
    <x v="0"/>
  </r>
  <r>
    <x v="4"/>
    <x v="0"/>
    <x v="480"/>
    <x v="875"/>
    <x v="316"/>
    <x v="717"/>
    <x v="1"/>
    <x v="0"/>
    <x v="21"/>
    <x v="21"/>
    <x v="85"/>
    <x v="165"/>
    <x v="535"/>
    <x v="37"/>
    <x v="0"/>
    <x v="37"/>
    <x v="339"/>
    <x v="721"/>
    <x v="2"/>
    <x v="65"/>
    <x v="0"/>
    <x v="65"/>
    <x v="346"/>
    <x v="567"/>
    <x v="2"/>
    <x v="0"/>
  </r>
  <r>
    <x v="4"/>
    <x v="0"/>
    <x v="407"/>
    <x v="913"/>
    <x v="166"/>
    <x v="742"/>
    <x v="1"/>
    <x v="0"/>
    <x v="23"/>
    <x v="23"/>
    <x v="85"/>
    <x v="180"/>
    <x v="429"/>
    <x v="89"/>
    <x v="0"/>
    <x v="89"/>
    <x v="257"/>
    <x v="325"/>
    <x v="1"/>
    <x v="21"/>
    <x v="0"/>
    <x v="21"/>
    <x v="394"/>
    <x v="765"/>
    <x v="2"/>
    <x v="0"/>
  </r>
  <r>
    <x v="4"/>
    <x v="0"/>
    <x v="848"/>
    <x v="922"/>
    <x v="926"/>
    <x v="747"/>
    <x v="1"/>
    <x v="0"/>
    <x v="59"/>
    <x v="59"/>
    <x v="197"/>
    <x v="248"/>
    <x v="305"/>
    <x v="251"/>
    <x v="0"/>
    <x v="251"/>
    <x v="155"/>
    <x v="183"/>
    <x v="1"/>
    <x v="260"/>
    <x v="0"/>
    <x v="260"/>
    <x v="198"/>
    <x v="232"/>
    <x v="1"/>
    <x v="0"/>
  </r>
  <r>
    <x v="4"/>
    <x v="0"/>
    <x v="850"/>
    <x v="973"/>
    <x v="925"/>
    <x v="779"/>
    <x v="1"/>
    <x v="0"/>
    <x v="53"/>
    <x v="53"/>
    <x v="252"/>
    <x v="98"/>
    <x v="591"/>
    <x v="234"/>
    <x v="0"/>
    <x v="234"/>
    <x v="331"/>
    <x v="531"/>
    <x v="2"/>
    <x v="237"/>
    <x v="0"/>
    <x v="237"/>
    <x v="381"/>
    <x v="535"/>
    <x v="2"/>
    <x v="0"/>
  </r>
  <r>
    <x v="4"/>
    <x v="0"/>
    <x v="745"/>
    <x v="1123"/>
    <x v="679"/>
    <x v="869"/>
    <x v="0"/>
    <x v="0"/>
    <x v="0"/>
    <x v="0"/>
    <x v="26"/>
    <x v="138"/>
    <x v="687"/>
    <x v="0"/>
    <x v="0"/>
    <x v="0"/>
    <x v="323"/>
    <x v="779"/>
    <x v="0"/>
    <x v="10"/>
    <x v="0"/>
    <x v="10"/>
    <x v="348"/>
    <x v="749"/>
    <x v="2"/>
    <x v="1"/>
  </r>
  <r>
    <x v="4"/>
    <x v="0"/>
    <x v="548"/>
    <x v="1213"/>
    <x v="414"/>
    <x v="918"/>
    <x v="1"/>
    <x v="0"/>
    <x v="40"/>
    <x v="40"/>
    <x v="81"/>
    <x v="269"/>
    <x v="139"/>
    <x v="67"/>
    <x v="0"/>
    <x v="67"/>
    <x v="295"/>
    <x v="544"/>
    <x v="2"/>
    <x v="181"/>
    <x v="0"/>
    <x v="181"/>
    <x v="172"/>
    <x v="98"/>
    <x v="1"/>
    <x v="0"/>
  </r>
  <r>
    <x v="4"/>
    <x v="0"/>
    <x v="862"/>
    <x v="1214"/>
    <x v="876"/>
    <x v="918"/>
    <x v="1"/>
    <x v="0"/>
    <x v="23"/>
    <x v="23"/>
    <x v="90"/>
    <x v="170"/>
    <x v="504"/>
    <x v="81"/>
    <x v="0"/>
    <x v="81"/>
    <x v="280"/>
    <x v="468"/>
    <x v="2"/>
    <x v="36"/>
    <x v="0"/>
    <x v="36"/>
    <x v="384"/>
    <x v="730"/>
    <x v="2"/>
    <x v="0"/>
  </r>
  <r>
    <x v="4"/>
    <x v="0"/>
    <x v="765"/>
    <x v="1288"/>
    <x v="690"/>
    <x v="955"/>
    <x v="0"/>
    <x v="0"/>
    <x v="0"/>
    <x v="0"/>
    <x v="0"/>
    <x v="180"/>
    <x v="687"/>
    <x v="27"/>
    <x v="0"/>
    <x v="27"/>
    <x v="219"/>
    <x v="0"/>
    <x v="1"/>
    <x v="161"/>
    <x v="0"/>
    <x v="161"/>
    <x v="123"/>
    <x v="0"/>
    <x v="1"/>
    <x v="0"/>
  </r>
  <r>
    <x v="4"/>
    <x v="0"/>
    <x v="1047"/>
    <x v="1297"/>
    <x v="1273"/>
    <x v="962"/>
    <x v="0"/>
    <x v="0"/>
    <x v="0"/>
    <x v="0"/>
    <x v="0"/>
    <x v="180"/>
    <x v="687"/>
    <x v="0"/>
    <x v="0"/>
    <x v="0"/>
    <x v="271"/>
    <x v="779"/>
    <x v="0"/>
    <x v="65"/>
    <x v="0"/>
    <x v="65"/>
    <x v="221"/>
    <x v="0"/>
    <x v="1"/>
    <x v="0"/>
  </r>
  <r>
    <x v="4"/>
    <x v="51"/>
    <x v="7"/>
    <x v="446"/>
    <x v="104"/>
    <x v="16"/>
    <x v="1"/>
    <x v="0"/>
    <x v="154"/>
    <x v="154"/>
    <x v="482"/>
    <x v="156"/>
    <x v="448"/>
    <x v="506"/>
    <x v="0"/>
    <x v="506"/>
    <x v="292"/>
    <x v="419"/>
    <x v="2"/>
    <x v="495"/>
    <x v="0"/>
    <x v="495"/>
    <x v="461"/>
    <x v="480"/>
    <x v="2"/>
    <x v="0"/>
  </r>
  <r>
    <x v="4"/>
    <x v="51"/>
    <x v="1110"/>
    <x v="456"/>
    <x v="912"/>
    <x v="16"/>
    <x v="1"/>
    <x v="0"/>
    <x v="19"/>
    <x v="19"/>
    <x v="64"/>
    <x v="185"/>
    <x v="389"/>
    <x v="37"/>
    <x v="0"/>
    <x v="37"/>
    <x v="311"/>
    <x v="673"/>
    <x v="2"/>
    <x v="26"/>
    <x v="0"/>
    <x v="26"/>
    <x v="363"/>
    <x v="713"/>
    <x v="2"/>
    <x v="0"/>
  </r>
  <r>
    <x v="4"/>
    <x v="51"/>
    <x v="233"/>
    <x v="448"/>
    <x v="513"/>
    <x v="22"/>
    <x v="1"/>
    <x v="0"/>
    <x v="23"/>
    <x v="23"/>
    <x v="72"/>
    <x v="194"/>
    <x v="354"/>
    <x v="19"/>
    <x v="0"/>
    <x v="19"/>
    <x v="347"/>
    <x v="748"/>
    <x v="2"/>
    <x v="123"/>
    <x v="0"/>
    <x v="123"/>
    <x v="240"/>
    <x v="152"/>
    <x v="1"/>
    <x v="0"/>
  </r>
  <r>
    <x v="4"/>
    <x v="51"/>
    <x v="1133"/>
    <x v="458"/>
    <x v="1004"/>
    <x v="100"/>
    <x v="1"/>
    <x v="0"/>
    <x v="86"/>
    <x v="86"/>
    <x v="327"/>
    <x v="175"/>
    <x v="436"/>
    <x v="352"/>
    <x v="0"/>
    <x v="352"/>
    <x v="209"/>
    <x v="341"/>
    <x v="1"/>
    <x v="346"/>
    <x v="0"/>
    <x v="346"/>
    <x v="293"/>
    <x v="403"/>
    <x v="1"/>
    <x v="0"/>
  </r>
  <r>
    <x v="4"/>
    <x v="51"/>
    <x v="23"/>
    <x v="445"/>
    <x v="76"/>
    <x v="160"/>
    <x v="1"/>
    <x v="0"/>
    <x v="32"/>
    <x v="32"/>
    <x v="102"/>
    <x v="196"/>
    <x v="365"/>
    <x v="60"/>
    <x v="0"/>
    <x v="60"/>
    <x v="339"/>
    <x v="695"/>
    <x v="2"/>
    <x v="79"/>
    <x v="0"/>
    <x v="79"/>
    <x v="356"/>
    <x v="586"/>
    <x v="2"/>
    <x v="0"/>
  </r>
  <r>
    <x v="4"/>
    <x v="51"/>
    <x v="1139"/>
    <x v="457"/>
    <x v="970"/>
    <x v="163"/>
    <x v="1"/>
    <x v="0"/>
    <x v="44"/>
    <x v="44"/>
    <x v="237"/>
    <x v="72"/>
    <x v="638"/>
    <x v="250"/>
    <x v="0"/>
    <x v="250"/>
    <x v="239"/>
    <x v="352"/>
    <x v="1"/>
    <x v="201"/>
    <x v="0"/>
    <x v="201"/>
    <x v="403"/>
    <x v="591"/>
    <x v="2"/>
    <x v="0"/>
  </r>
  <r>
    <x v="4"/>
    <x v="51"/>
    <x v="1210"/>
    <x v="460"/>
    <x v="1296"/>
    <x v="165"/>
    <x v="1"/>
    <x v="0"/>
    <x v="101"/>
    <x v="101"/>
    <x v="342"/>
    <x v="300"/>
    <x v="325"/>
    <x v="304"/>
    <x v="0"/>
    <x v="304"/>
    <x v="433"/>
    <x v="642"/>
    <x v="2"/>
    <x v="386"/>
    <x v="0"/>
    <x v="386"/>
    <x v="182"/>
    <x v="323"/>
    <x v="1"/>
    <x v="0"/>
  </r>
  <r>
    <x v="4"/>
    <x v="51"/>
    <x v="248"/>
    <x v="450"/>
    <x v="538"/>
    <x v="166"/>
    <x v="1"/>
    <x v="0"/>
    <x v="36"/>
    <x v="36"/>
    <x v="95"/>
    <x v="235"/>
    <x v="223"/>
    <x v="116"/>
    <x v="0"/>
    <x v="116"/>
    <x v="233"/>
    <x v="232"/>
    <x v="1"/>
    <x v="141"/>
    <x v="0"/>
    <x v="141"/>
    <x v="243"/>
    <x v="186"/>
    <x v="1"/>
    <x v="0"/>
  </r>
  <r>
    <x v="4"/>
    <x v="51"/>
    <x v="249"/>
    <x v="449"/>
    <x v="537"/>
    <x v="167"/>
    <x v="1"/>
    <x v="0"/>
    <x v="73"/>
    <x v="73"/>
    <x v="294"/>
    <x v="146"/>
    <x v="494"/>
    <x v="317"/>
    <x v="0"/>
    <x v="317"/>
    <x v="234"/>
    <x v="360"/>
    <x v="1"/>
    <x v="272"/>
    <x v="0"/>
    <x v="272"/>
    <x v="412"/>
    <x v="555"/>
    <x v="2"/>
    <x v="0"/>
  </r>
  <r>
    <x v="4"/>
    <x v="51"/>
    <x v="1124"/>
    <x v="455"/>
    <x v="899"/>
    <x v="183"/>
    <x v="1"/>
    <x v="0"/>
    <x v="40"/>
    <x v="40"/>
    <x v="118"/>
    <x v="213"/>
    <x v="311"/>
    <x v="106"/>
    <x v="0"/>
    <x v="106"/>
    <x v="307"/>
    <x v="548"/>
    <x v="2"/>
    <x v="152"/>
    <x v="0"/>
    <x v="152"/>
    <x v="272"/>
    <x v="288"/>
    <x v="1"/>
    <x v="0"/>
  </r>
  <r>
    <x v="4"/>
    <x v="51"/>
    <x v="770"/>
    <x v="454"/>
    <x v="842"/>
    <x v="220"/>
    <x v="1"/>
    <x v="0"/>
    <x v="23"/>
    <x v="23"/>
    <x v="40"/>
    <x v="236"/>
    <x v="125"/>
    <x v="44"/>
    <x v="0"/>
    <x v="44"/>
    <x v="262"/>
    <x v="308"/>
    <x v="1"/>
    <x v="94"/>
    <x v="0"/>
    <x v="94"/>
    <x v="243"/>
    <x v="109"/>
    <x v="1"/>
    <x v="1"/>
  </r>
  <r>
    <x v="4"/>
    <x v="51"/>
    <x v="771"/>
    <x v="453"/>
    <x v="826"/>
    <x v="312"/>
    <x v="1"/>
    <x v="0"/>
    <x v="48"/>
    <x v="48"/>
    <x v="177"/>
    <x v="200"/>
    <x v="385"/>
    <x v="173"/>
    <x v="0"/>
    <x v="173"/>
    <x v="289"/>
    <x v="463"/>
    <x v="2"/>
    <x v="221"/>
    <x v="0"/>
    <x v="221"/>
    <x v="243"/>
    <x v="284"/>
    <x v="1"/>
    <x v="0"/>
  </r>
  <r>
    <x v="4"/>
    <x v="51"/>
    <x v="1062"/>
    <x v="461"/>
    <x v="1313"/>
    <x v="354"/>
    <x v="1"/>
    <x v="0"/>
    <x v="77"/>
    <x v="77"/>
    <x v="322"/>
    <x v="104"/>
    <x v="557"/>
    <x v="348"/>
    <x v="0"/>
    <x v="348"/>
    <x v="189"/>
    <x v="307"/>
    <x v="1"/>
    <x v="291"/>
    <x v="0"/>
    <x v="291"/>
    <x v="433"/>
    <x v="582"/>
    <x v="2"/>
    <x v="0"/>
  </r>
  <r>
    <x v="4"/>
    <x v="51"/>
    <x v="960"/>
    <x v="459"/>
    <x v="1088"/>
    <x v="448"/>
    <x v="1"/>
    <x v="0"/>
    <x v="36"/>
    <x v="36"/>
    <x v="148"/>
    <x v="135"/>
    <x v="584"/>
    <x v="226"/>
    <x v="0"/>
    <x v="226"/>
    <x v="131"/>
    <x v="117"/>
    <x v="1"/>
    <x v="123"/>
    <x v="0"/>
    <x v="123"/>
    <x v="376"/>
    <x v="604"/>
    <x v="2"/>
    <x v="0"/>
  </r>
  <r>
    <x v="4"/>
    <x v="51"/>
    <x v="701"/>
    <x v="451"/>
    <x v="678"/>
    <x v="449"/>
    <x v="1"/>
    <x v="0"/>
    <x v="13"/>
    <x v="13"/>
    <x v="40"/>
    <x v="190"/>
    <x v="321"/>
    <x v="48"/>
    <x v="0"/>
    <x v="48"/>
    <x v="257"/>
    <x v="261"/>
    <x v="1"/>
    <x v="37"/>
    <x v="0"/>
    <x v="37"/>
    <x v="314"/>
    <x v="409"/>
    <x v="1"/>
    <x v="0"/>
  </r>
  <r>
    <x v="4"/>
    <x v="51"/>
    <x v="511"/>
    <x v="447"/>
    <x v="374"/>
    <x v="453"/>
    <x v="1"/>
    <x v="0"/>
    <x v="10"/>
    <x v="10"/>
    <x v="13"/>
    <x v="209"/>
    <x v="87"/>
    <x v="27"/>
    <x v="0"/>
    <x v="27"/>
    <x v="244"/>
    <x v="84"/>
    <x v="1"/>
    <x v="26"/>
    <x v="0"/>
    <x v="26"/>
    <x v="292"/>
    <x v="126"/>
    <x v="1"/>
    <x v="1"/>
  </r>
  <r>
    <x v="4"/>
    <x v="51"/>
    <x v="702"/>
    <x v="452"/>
    <x v="706"/>
    <x v="460"/>
    <x v="1"/>
    <x v="0"/>
    <x v="32"/>
    <x v="32"/>
    <x v="105"/>
    <x v="192"/>
    <x v="381"/>
    <x v="128"/>
    <x v="0"/>
    <x v="128"/>
    <x v="230"/>
    <x v="245"/>
    <x v="1"/>
    <x v="117"/>
    <x v="0"/>
    <x v="117"/>
    <x v="301"/>
    <x v="373"/>
    <x v="1"/>
    <x v="0"/>
  </r>
  <r>
    <x v="4"/>
    <x v="51"/>
    <x v="513"/>
    <x v="584"/>
    <x v="394"/>
    <x v="477"/>
    <x v="1"/>
    <x v="0"/>
    <x v="66"/>
    <x v="66"/>
    <x v="226"/>
    <x v="256"/>
    <x v="312"/>
    <x v="271"/>
    <x v="0"/>
    <x v="271"/>
    <x v="167"/>
    <x v="229"/>
    <x v="1"/>
    <x v="249"/>
    <x v="0"/>
    <x v="249"/>
    <x v="286"/>
    <x v="380"/>
    <x v="1"/>
    <x v="0"/>
  </r>
  <r>
    <x v="4"/>
    <x v="51"/>
    <x v="393"/>
    <x v="583"/>
    <x v="204"/>
    <x v="528"/>
    <x v="1"/>
    <x v="0"/>
    <x v="53"/>
    <x v="53"/>
    <x v="176"/>
    <x v="245"/>
    <x v="288"/>
    <x v="196"/>
    <x v="0"/>
    <x v="196"/>
    <x v="226"/>
    <x v="295"/>
    <x v="1"/>
    <x v="226"/>
    <x v="0"/>
    <x v="226"/>
    <x v="237"/>
    <x v="271"/>
    <x v="1"/>
    <x v="0"/>
  </r>
  <r>
    <x v="4"/>
    <x v="51"/>
    <x v="573"/>
    <x v="585"/>
    <x v="508"/>
    <x v="549"/>
    <x v="1"/>
    <x v="0"/>
    <x v="47"/>
    <x v="47"/>
    <x v="143"/>
    <x v="247"/>
    <x v="256"/>
    <x v="157"/>
    <x v="0"/>
    <x v="157"/>
    <x v="242"/>
    <x v="311"/>
    <x v="1"/>
    <x v="180"/>
    <x v="0"/>
    <x v="180"/>
    <x v="275"/>
    <x v="322"/>
    <x v="1"/>
    <x v="0"/>
  </r>
  <r>
    <x v="4"/>
    <x v="51"/>
    <x v="892"/>
    <x v="589"/>
    <x v="1006"/>
    <x v="567"/>
    <x v="1"/>
    <x v="0"/>
    <x v="41"/>
    <x v="41"/>
    <x v="151"/>
    <x v="162"/>
    <x v="501"/>
    <x v="131"/>
    <x v="0"/>
    <x v="131"/>
    <x v="328"/>
    <x v="594"/>
    <x v="2"/>
    <x v="162"/>
    <x v="0"/>
    <x v="162"/>
    <x v="315"/>
    <x v="424"/>
    <x v="2"/>
    <x v="0"/>
  </r>
  <r>
    <x v="4"/>
    <x v="51"/>
    <x v="818"/>
    <x v="586"/>
    <x v="867"/>
    <x v="568"/>
    <x v="1"/>
    <x v="0"/>
    <x v="32"/>
    <x v="32"/>
    <x v="114"/>
    <x v="180"/>
    <x v="429"/>
    <x v="137"/>
    <x v="0"/>
    <x v="137"/>
    <x v="231"/>
    <x v="255"/>
    <x v="1"/>
    <x v="83"/>
    <x v="0"/>
    <x v="83"/>
    <x v="370"/>
    <x v="635"/>
    <x v="2"/>
    <x v="1"/>
  </r>
  <r>
    <x v="4"/>
    <x v="51"/>
    <x v="836"/>
    <x v="587"/>
    <x v="906"/>
    <x v="572"/>
    <x v="1"/>
    <x v="0"/>
    <x v="167"/>
    <x v="167"/>
    <x v="491"/>
    <x v="379"/>
    <x v="366"/>
    <x v="517"/>
    <x v="0"/>
    <x v="517"/>
    <x v="121"/>
    <x v="359"/>
    <x v="1"/>
    <x v="505"/>
    <x v="0"/>
    <x v="505"/>
    <x v="322"/>
    <x v="425"/>
    <x v="2"/>
    <x v="0"/>
  </r>
  <r>
    <x v="4"/>
    <x v="51"/>
    <x v="839"/>
    <x v="588"/>
    <x v="905"/>
    <x v="603"/>
    <x v="1"/>
    <x v="0"/>
    <x v="19"/>
    <x v="19"/>
    <x v="60"/>
    <x v="190"/>
    <x v="356"/>
    <x v="48"/>
    <x v="0"/>
    <x v="48"/>
    <x v="289"/>
    <x v="549"/>
    <x v="2"/>
    <x v="72"/>
    <x v="0"/>
    <x v="72"/>
    <x v="292"/>
    <x v="268"/>
    <x v="1"/>
    <x v="0"/>
  </r>
  <r>
    <x v="4"/>
    <x v="51"/>
    <x v="312"/>
    <x v="582"/>
    <x v="103"/>
    <x v="641"/>
    <x v="1"/>
    <x v="0"/>
    <x v="36"/>
    <x v="36"/>
    <x v="150"/>
    <x v="134"/>
    <x v="586"/>
    <x v="109"/>
    <x v="0"/>
    <x v="109"/>
    <x v="358"/>
    <x v="677"/>
    <x v="2"/>
    <x v="162"/>
    <x v="0"/>
    <x v="162"/>
    <x v="314"/>
    <x v="420"/>
    <x v="1"/>
    <x v="0"/>
  </r>
  <r>
    <x v="4"/>
    <x v="51"/>
    <x v="897"/>
    <x v="843"/>
    <x v="997"/>
    <x v="695"/>
    <x v="1"/>
    <x v="0"/>
    <x v="27"/>
    <x v="27"/>
    <x v="49"/>
    <x v="245"/>
    <x v="125"/>
    <x v="71"/>
    <x v="0"/>
    <x v="71"/>
    <x v="235"/>
    <x v="163"/>
    <x v="1"/>
    <x v="44"/>
    <x v="0"/>
    <x v="44"/>
    <x v="315"/>
    <x v="424"/>
    <x v="2"/>
    <x v="0"/>
  </r>
  <r>
    <x v="4"/>
    <x v="51"/>
    <x v="592"/>
    <x v="1026"/>
    <x v="516"/>
    <x v="809"/>
    <x v="1"/>
    <x v="0"/>
    <x v="15"/>
    <x v="15"/>
    <x v="13"/>
    <x v="236"/>
    <x v="57"/>
    <x v="0"/>
    <x v="0"/>
    <x v="0"/>
    <x v="305"/>
    <x v="779"/>
    <x v="0"/>
    <x v="0"/>
    <x v="0"/>
    <x v="0"/>
    <x v="346"/>
    <x v="424"/>
    <x v="0"/>
    <x v="1"/>
  </r>
  <r>
    <x v="4"/>
    <x v="51"/>
    <x v="1074"/>
    <x v="1029"/>
    <x v="1317"/>
    <x v="810"/>
    <x v="1"/>
    <x v="0"/>
    <x v="36"/>
    <x v="36"/>
    <x v="106"/>
    <x v="211"/>
    <x v="293"/>
    <x v="147"/>
    <x v="0"/>
    <x v="147"/>
    <x v="192"/>
    <x v="150"/>
    <x v="1"/>
    <x v="84"/>
    <x v="0"/>
    <x v="84"/>
    <x v="357"/>
    <x v="587"/>
    <x v="2"/>
    <x v="0"/>
  </r>
  <r>
    <x v="4"/>
    <x v="51"/>
    <x v="593"/>
    <x v="1064"/>
    <x v="507"/>
    <x v="828"/>
    <x v="1"/>
    <x v="0"/>
    <x v="23"/>
    <x v="23"/>
    <x v="46"/>
    <x v="229"/>
    <x v="151"/>
    <x v="37"/>
    <x v="0"/>
    <x v="37"/>
    <x v="282"/>
    <x v="528"/>
    <x v="2"/>
    <x v="26"/>
    <x v="0"/>
    <x v="26"/>
    <x v="340"/>
    <x v="630"/>
    <x v="2"/>
    <x v="0"/>
  </r>
  <r>
    <x v="4"/>
    <x v="51"/>
    <x v="802"/>
    <x v="1092"/>
    <x v="816"/>
    <x v="845"/>
    <x v="1"/>
    <x v="0"/>
    <x v="13"/>
    <x v="13"/>
    <x v="38"/>
    <x v="193"/>
    <x v="288"/>
    <x v="35"/>
    <x v="0"/>
    <x v="35"/>
    <x v="271"/>
    <x v="415"/>
    <x v="2"/>
    <x v="65"/>
    <x v="0"/>
    <x v="65"/>
    <x v="277"/>
    <x v="160"/>
    <x v="1"/>
    <x v="1"/>
  </r>
  <r>
    <x v="4"/>
    <x v="51"/>
    <x v="1032"/>
    <x v="1202"/>
    <x v="1080"/>
    <x v="913"/>
    <x v="1"/>
    <x v="0"/>
    <x v="19"/>
    <x v="19"/>
    <x v="40"/>
    <x v="209"/>
    <x v="181"/>
    <x v="30"/>
    <x v="0"/>
    <x v="30"/>
    <x v="285"/>
    <x v="556"/>
    <x v="2"/>
    <x v="37"/>
    <x v="0"/>
    <x v="37"/>
    <x v="314"/>
    <x v="409"/>
    <x v="1"/>
    <x v="1"/>
  </r>
  <r>
    <x v="4"/>
    <x v="51"/>
    <x v="863"/>
    <x v="1260"/>
    <x v="896"/>
    <x v="942"/>
    <x v="1"/>
    <x v="0"/>
    <x v="27"/>
    <x v="27"/>
    <x v="97"/>
    <x v="187"/>
    <x v="392"/>
    <x v="43"/>
    <x v="0"/>
    <x v="43"/>
    <x v="349"/>
    <x v="724"/>
    <x v="2"/>
    <x v="87"/>
    <x v="0"/>
    <x v="87"/>
    <x v="332"/>
    <x v="496"/>
    <x v="2"/>
    <x v="0"/>
  </r>
  <r>
    <x v="4"/>
    <x v="51"/>
    <x v="351"/>
    <x v="1261"/>
    <x v="124"/>
    <x v="943"/>
    <x v="1"/>
    <x v="0"/>
    <x v="27"/>
    <x v="27"/>
    <x v="69"/>
    <x v="222"/>
    <x v="199"/>
    <x v="47"/>
    <x v="0"/>
    <x v="47"/>
    <x v="309"/>
    <x v="647"/>
    <x v="2"/>
    <x v="97"/>
    <x v="0"/>
    <x v="97"/>
    <x v="273"/>
    <x v="213"/>
    <x v="1"/>
    <x v="0"/>
  </r>
  <r>
    <x v="4"/>
    <x v="14"/>
    <x v="5"/>
    <x v="105"/>
    <x v="69"/>
    <x v="18"/>
    <x v="1"/>
    <x v="0"/>
    <x v="59"/>
    <x v="59"/>
    <x v="239"/>
    <x v="165"/>
    <x v="472"/>
    <x v="184"/>
    <x v="0"/>
    <x v="184"/>
    <x v="389"/>
    <x v="652"/>
    <x v="2"/>
    <x v="273"/>
    <x v="0"/>
    <x v="273"/>
    <x v="245"/>
    <x v="330"/>
    <x v="1"/>
    <x v="0"/>
  </r>
  <r>
    <x v="4"/>
    <x v="14"/>
    <x v="241"/>
    <x v="117"/>
    <x v="545"/>
    <x v="20"/>
    <x v="1"/>
    <x v="0"/>
    <x v="23"/>
    <x v="23"/>
    <x v="39"/>
    <x v="237"/>
    <x v="120"/>
    <x v="86"/>
    <x v="0"/>
    <x v="86"/>
    <x v="200"/>
    <x v="68"/>
    <x v="1"/>
    <x v="68"/>
    <x v="0"/>
    <x v="68"/>
    <x v="274"/>
    <x v="154"/>
    <x v="1"/>
    <x v="0"/>
  </r>
  <r>
    <x v="4"/>
    <x v="14"/>
    <x v="1126"/>
    <x v="124"/>
    <x v="1001"/>
    <x v="21"/>
    <x v="1"/>
    <x v="0"/>
    <x v="23"/>
    <x v="23"/>
    <x v="70"/>
    <x v="199"/>
    <x v="308"/>
    <x v="52"/>
    <x v="0"/>
    <x v="52"/>
    <x v="301"/>
    <x v="601"/>
    <x v="2"/>
    <x v="39"/>
    <x v="0"/>
    <x v="39"/>
    <x v="357"/>
    <x v="667"/>
    <x v="2"/>
    <x v="0"/>
  </r>
  <r>
    <x v="4"/>
    <x v="14"/>
    <x v="12"/>
    <x v="108"/>
    <x v="105"/>
    <x v="59"/>
    <x v="1"/>
    <x v="0"/>
    <x v="46"/>
    <x v="46"/>
    <x v="182"/>
    <x v="165"/>
    <x v="483"/>
    <x v="184"/>
    <x v="0"/>
    <x v="184"/>
    <x v="271"/>
    <x v="415"/>
    <x v="2"/>
    <x v="161"/>
    <x v="0"/>
    <x v="161"/>
    <x v="378"/>
    <x v="567"/>
    <x v="2"/>
    <x v="0"/>
  </r>
  <r>
    <x v="4"/>
    <x v="14"/>
    <x v="1172"/>
    <x v="126"/>
    <x v="1107"/>
    <x v="105"/>
    <x v="1"/>
    <x v="0"/>
    <x v="48"/>
    <x v="48"/>
    <x v="21"/>
    <x v="354"/>
    <x v="14"/>
    <x v="12"/>
    <x v="0"/>
    <x v="12"/>
    <x v="289"/>
    <x v="673"/>
    <x v="2"/>
    <x v="84"/>
    <x v="0"/>
    <x v="84"/>
    <x v="233"/>
    <x v="57"/>
    <x v="1"/>
    <x v="1"/>
  </r>
  <r>
    <x v="4"/>
    <x v="14"/>
    <x v="270"/>
    <x v="120"/>
    <x v="653"/>
    <x v="115"/>
    <x v="1"/>
    <x v="0"/>
    <x v="82"/>
    <x v="82"/>
    <x v="342"/>
    <x v="73"/>
    <x v="578"/>
    <x v="277"/>
    <x v="0"/>
    <x v="277"/>
    <x v="454"/>
    <x v="679"/>
    <x v="2"/>
    <x v="376"/>
    <x v="0"/>
    <x v="376"/>
    <x v="220"/>
    <x v="355"/>
    <x v="1"/>
    <x v="0"/>
  </r>
  <r>
    <x v="4"/>
    <x v="14"/>
    <x v="14"/>
    <x v="107"/>
    <x v="99"/>
    <x v="122"/>
    <x v="0"/>
    <x v="0"/>
    <x v="0"/>
    <x v="0"/>
    <x v="0"/>
    <x v="180"/>
    <x v="687"/>
    <x v="0"/>
    <x v="0"/>
    <x v="0"/>
    <x v="271"/>
    <x v="779"/>
    <x v="0"/>
    <x v="21"/>
    <x v="0"/>
    <x v="21"/>
    <x v="277"/>
    <x v="0"/>
    <x v="1"/>
    <x v="0"/>
  </r>
  <r>
    <x v="4"/>
    <x v="14"/>
    <x v="1212"/>
    <x v="131"/>
    <x v="1327"/>
    <x v="123"/>
    <x v="1"/>
    <x v="0"/>
    <x v="42"/>
    <x v="42"/>
    <x v="85"/>
    <x v="282"/>
    <x v="125"/>
    <x v="184"/>
    <x v="0"/>
    <x v="184"/>
    <x v="123"/>
    <x v="51"/>
    <x v="1"/>
    <x v="122"/>
    <x v="0"/>
    <x v="122"/>
    <x v="257"/>
    <x v="202"/>
    <x v="1"/>
    <x v="0"/>
  </r>
  <r>
    <x v="4"/>
    <x v="14"/>
    <x v="199"/>
    <x v="113"/>
    <x v="282"/>
    <x v="136"/>
    <x v="1"/>
    <x v="0"/>
    <x v="66"/>
    <x v="66"/>
    <x v="283"/>
    <x v="123"/>
    <x v="541"/>
    <x v="218"/>
    <x v="0"/>
    <x v="218"/>
    <x v="407"/>
    <x v="653"/>
    <x v="2"/>
    <x v="312"/>
    <x v="0"/>
    <x v="312"/>
    <x v="255"/>
    <x v="357"/>
    <x v="1"/>
    <x v="0"/>
  </r>
  <r>
    <x v="4"/>
    <x v="14"/>
    <x v="227"/>
    <x v="115"/>
    <x v="418"/>
    <x v="156"/>
    <x v="1"/>
    <x v="0"/>
    <x v="36"/>
    <x v="36"/>
    <x v="123"/>
    <x v="184"/>
    <x v="412"/>
    <x v="129"/>
    <x v="0"/>
    <x v="129"/>
    <x v="265"/>
    <x v="389"/>
    <x v="1"/>
    <x v="57"/>
    <x v="0"/>
    <x v="57"/>
    <x v="410"/>
    <x v="733"/>
    <x v="2"/>
    <x v="0"/>
  </r>
  <r>
    <x v="4"/>
    <x v="14"/>
    <x v="1121"/>
    <x v="122"/>
    <x v="916"/>
    <x v="168"/>
    <x v="1"/>
    <x v="0"/>
    <x v="42"/>
    <x v="42"/>
    <x v="209"/>
    <x v="85"/>
    <x v="628"/>
    <x v="184"/>
    <x v="0"/>
    <x v="184"/>
    <x v="339"/>
    <x v="572"/>
    <x v="2"/>
    <x v="213"/>
    <x v="0"/>
    <x v="213"/>
    <x v="330"/>
    <x v="450"/>
    <x v="2"/>
    <x v="0"/>
  </r>
  <r>
    <x v="4"/>
    <x v="14"/>
    <x v="457"/>
    <x v="112"/>
    <x v="280"/>
    <x v="223"/>
    <x v="1"/>
    <x v="0"/>
    <x v="81"/>
    <x v="81"/>
    <x v="275"/>
    <x v="287"/>
    <x v="291"/>
    <x v="242"/>
    <x v="0"/>
    <x v="242"/>
    <x v="363"/>
    <x v="579"/>
    <x v="2"/>
    <x v="308"/>
    <x v="0"/>
    <x v="308"/>
    <x v="257"/>
    <x v="358"/>
    <x v="1"/>
    <x v="0"/>
  </r>
  <r>
    <x v="4"/>
    <x v="14"/>
    <x v="502"/>
    <x v="114"/>
    <x v="393"/>
    <x v="227"/>
    <x v="1"/>
    <x v="0"/>
    <x v="42"/>
    <x v="42"/>
    <x v="85"/>
    <x v="282"/>
    <x v="125"/>
    <x v="29"/>
    <x v="0"/>
    <x v="29"/>
    <x v="349"/>
    <x v="737"/>
    <x v="2"/>
    <x v="65"/>
    <x v="0"/>
    <x v="65"/>
    <x v="346"/>
    <x v="567"/>
    <x v="2"/>
    <x v="1"/>
  </r>
  <r>
    <x v="4"/>
    <x v="14"/>
    <x v="935"/>
    <x v="129"/>
    <x v="1267"/>
    <x v="246"/>
    <x v="1"/>
    <x v="0"/>
    <x v="23"/>
    <x v="23"/>
    <x v="0"/>
    <x v="282"/>
    <x v="0"/>
    <x v="0"/>
    <x v="0"/>
    <x v="0"/>
    <x v="271"/>
    <x v="779"/>
    <x v="0"/>
    <x v="18"/>
    <x v="0"/>
    <x v="18"/>
    <x v="284"/>
    <x v="0"/>
    <x v="1"/>
    <x v="1"/>
  </r>
  <r>
    <x v="4"/>
    <x v="14"/>
    <x v="293"/>
    <x v="104"/>
    <x v="20"/>
    <x v="279"/>
    <x v="1"/>
    <x v="0"/>
    <x v="136"/>
    <x v="136"/>
    <x v="378"/>
    <x v="434"/>
    <x v="156"/>
    <x v="432"/>
    <x v="0"/>
    <x v="432"/>
    <x v="63"/>
    <x v="189"/>
    <x v="1"/>
    <x v="450"/>
    <x v="0"/>
    <x v="450"/>
    <x v="56"/>
    <x v="195"/>
    <x v="1"/>
    <x v="0"/>
  </r>
  <r>
    <x v="4"/>
    <x v="14"/>
    <x v="868"/>
    <x v="123"/>
    <x v="1000"/>
    <x v="292"/>
    <x v="1"/>
    <x v="0"/>
    <x v="86"/>
    <x v="86"/>
    <x v="326"/>
    <x v="180"/>
    <x v="429"/>
    <x v="387"/>
    <x v="0"/>
    <x v="387"/>
    <x v="84"/>
    <x v="169"/>
    <x v="1"/>
    <x v="344"/>
    <x v="0"/>
    <x v="344"/>
    <x v="294"/>
    <x v="404"/>
    <x v="1"/>
    <x v="0"/>
  </r>
  <r>
    <x v="4"/>
    <x v="14"/>
    <x v="685"/>
    <x v="121"/>
    <x v="782"/>
    <x v="306"/>
    <x v="1"/>
    <x v="0"/>
    <x v="77"/>
    <x v="77"/>
    <x v="239"/>
    <x v="313"/>
    <x v="227"/>
    <x v="205"/>
    <x v="0"/>
    <x v="205"/>
    <x v="351"/>
    <x v="575"/>
    <x v="2"/>
    <x v="279"/>
    <x v="0"/>
    <x v="279"/>
    <x v="229"/>
    <x v="309"/>
    <x v="1"/>
    <x v="0"/>
  </r>
  <r>
    <x v="4"/>
    <x v="14"/>
    <x v="298"/>
    <x v="106"/>
    <x v="83"/>
    <x v="372"/>
    <x v="1"/>
    <x v="0"/>
    <x v="23"/>
    <x v="23"/>
    <x v="131"/>
    <x v="105"/>
    <x v="649"/>
    <x v="80"/>
    <x v="0"/>
    <x v="80"/>
    <x v="360"/>
    <x v="704"/>
    <x v="2"/>
    <x v="100"/>
    <x v="0"/>
    <x v="100"/>
    <x v="382"/>
    <x v="644"/>
    <x v="2"/>
    <x v="0"/>
  </r>
  <r>
    <x v="4"/>
    <x v="14"/>
    <x v="379"/>
    <x v="109"/>
    <x v="215"/>
    <x v="381"/>
    <x v="1"/>
    <x v="0"/>
    <x v="85"/>
    <x v="85"/>
    <x v="326"/>
    <x v="165"/>
    <x v="462"/>
    <x v="322"/>
    <x v="0"/>
    <x v="322"/>
    <x v="340"/>
    <x v="511"/>
    <x v="2"/>
    <x v="339"/>
    <x v="0"/>
    <x v="339"/>
    <x v="313"/>
    <x v="422"/>
    <x v="1"/>
    <x v="0"/>
  </r>
  <r>
    <x v="4"/>
    <x v="14"/>
    <x v="564"/>
    <x v="116"/>
    <x v="511"/>
    <x v="421"/>
    <x v="1"/>
    <x v="0"/>
    <x v="53"/>
    <x v="53"/>
    <x v="257"/>
    <x v="85"/>
    <x v="602"/>
    <x v="207"/>
    <x v="0"/>
    <x v="207"/>
    <x v="390"/>
    <x v="633"/>
    <x v="2"/>
    <x v="268"/>
    <x v="0"/>
    <x v="268"/>
    <x v="315"/>
    <x v="424"/>
    <x v="2"/>
    <x v="0"/>
  </r>
  <r>
    <x v="4"/>
    <x v="14"/>
    <x v="885"/>
    <x v="125"/>
    <x v="1046"/>
    <x v="442"/>
    <x v="1"/>
    <x v="0"/>
    <x v="79"/>
    <x v="79"/>
    <x v="291"/>
    <x v="223"/>
    <x v="383"/>
    <x v="284"/>
    <x v="0"/>
    <x v="284"/>
    <x v="329"/>
    <x v="507"/>
    <x v="2"/>
    <x v="293"/>
    <x v="0"/>
    <x v="293"/>
    <x v="358"/>
    <x v="471"/>
    <x v="2"/>
    <x v="0"/>
  </r>
  <r>
    <x v="4"/>
    <x v="14"/>
    <x v="441"/>
    <x v="111"/>
    <x v="261"/>
    <x v="455"/>
    <x v="1"/>
    <x v="0"/>
    <x v="59"/>
    <x v="59"/>
    <x v="209"/>
    <x v="223"/>
    <x v="359"/>
    <x v="264"/>
    <x v="0"/>
    <x v="264"/>
    <x v="156"/>
    <x v="201"/>
    <x v="1"/>
    <x v="191"/>
    <x v="0"/>
    <x v="191"/>
    <x v="378"/>
    <x v="551"/>
    <x v="2"/>
    <x v="0"/>
  </r>
  <r>
    <x v="4"/>
    <x v="14"/>
    <x v="1066"/>
    <x v="130"/>
    <x v="1314"/>
    <x v="536"/>
    <x v="1"/>
    <x v="0"/>
    <x v="23"/>
    <x v="23"/>
    <x v="0"/>
    <x v="282"/>
    <x v="0"/>
    <x v="23"/>
    <x v="0"/>
    <x v="23"/>
    <x v="224"/>
    <x v="0"/>
    <x v="1"/>
    <x v="99"/>
    <x v="0"/>
    <x v="99"/>
    <x v="187"/>
    <x v="0"/>
    <x v="1"/>
    <x v="0"/>
  </r>
  <r>
    <x v="4"/>
    <x v="14"/>
    <x v="663"/>
    <x v="118"/>
    <x v="604"/>
    <x v="570"/>
    <x v="1"/>
    <x v="0"/>
    <x v="27"/>
    <x v="27"/>
    <x v="40"/>
    <x v="255"/>
    <x v="90"/>
    <x v="27"/>
    <x v="0"/>
    <x v="27"/>
    <x v="289"/>
    <x v="599"/>
    <x v="2"/>
    <x v="65"/>
    <x v="0"/>
    <x v="65"/>
    <x v="280"/>
    <x v="172"/>
    <x v="1"/>
    <x v="0"/>
  </r>
  <r>
    <x v="4"/>
    <x v="14"/>
    <x v="397"/>
    <x v="110"/>
    <x v="220"/>
    <x v="586"/>
    <x v="1"/>
    <x v="0"/>
    <x v="36"/>
    <x v="36"/>
    <x v="0"/>
    <x v="321"/>
    <x v="0"/>
    <x v="0"/>
    <x v="0"/>
    <x v="0"/>
    <x v="271"/>
    <x v="779"/>
    <x v="0"/>
    <x v="36"/>
    <x v="0"/>
    <x v="36"/>
    <x v="257"/>
    <x v="0"/>
    <x v="1"/>
    <x v="1"/>
  </r>
  <r>
    <x v="4"/>
    <x v="14"/>
    <x v="665"/>
    <x v="119"/>
    <x v="619"/>
    <x v="602"/>
    <x v="1"/>
    <x v="0"/>
    <x v="42"/>
    <x v="42"/>
    <x v="126"/>
    <x v="217"/>
    <x v="313"/>
    <x v="140"/>
    <x v="0"/>
    <x v="140"/>
    <x v="257"/>
    <x v="358"/>
    <x v="1"/>
    <x v="105"/>
    <x v="0"/>
    <x v="105"/>
    <x v="368"/>
    <x v="601"/>
    <x v="2"/>
    <x v="0"/>
  </r>
  <r>
    <x v="4"/>
    <x v="14"/>
    <x v="985"/>
    <x v="128"/>
    <x v="1118"/>
    <x v="607"/>
    <x v="1"/>
    <x v="0"/>
    <x v="46"/>
    <x v="46"/>
    <x v="209"/>
    <x v="114"/>
    <x v="586"/>
    <x v="184"/>
    <x v="0"/>
    <x v="184"/>
    <x v="339"/>
    <x v="572"/>
    <x v="2"/>
    <x v="134"/>
    <x v="0"/>
    <x v="134"/>
    <x v="440"/>
    <x v="713"/>
    <x v="2"/>
    <x v="0"/>
  </r>
  <r>
    <x v="4"/>
    <x v="14"/>
    <x v="988"/>
    <x v="127"/>
    <x v="1113"/>
    <x v="638"/>
    <x v="1"/>
    <x v="0"/>
    <x v="23"/>
    <x v="23"/>
    <x v="45"/>
    <x v="231"/>
    <x v="147"/>
    <x v="73"/>
    <x v="0"/>
    <x v="73"/>
    <x v="225"/>
    <x v="129"/>
    <x v="1"/>
    <x v="100"/>
    <x v="0"/>
    <x v="100"/>
    <x v="239"/>
    <x v="113"/>
    <x v="1"/>
    <x v="0"/>
  </r>
  <r>
    <x v="4"/>
    <x v="14"/>
    <x v="994"/>
    <x v="848"/>
    <x v="1111"/>
    <x v="705"/>
    <x v="1"/>
    <x v="0"/>
    <x v="81"/>
    <x v="81"/>
    <x v="239"/>
    <x v="335"/>
    <x v="190"/>
    <x v="184"/>
    <x v="0"/>
    <x v="184"/>
    <x v="389"/>
    <x v="652"/>
    <x v="2"/>
    <x v="292"/>
    <x v="0"/>
    <x v="292"/>
    <x v="203"/>
    <x v="270"/>
    <x v="1"/>
    <x v="0"/>
  </r>
  <r>
    <x v="4"/>
    <x v="14"/>
    <x v="583"/>
    <x v="880"/>
    <x v="505"/>
    <x v="721"/>
    <x v="1"/>
    <x v="0"/>
    <x v="47"/>
    <x v="47"/>
    <x v="119"/>
    <x v="282"/>
    <x v="170"/>
    <x v="80"/>
    <x v="0"/>
    <x v="80"/>
    <x v="339"/>
    <x v="673"/>
    <x v="2"/>
    <x v="84"/>
    <x v="0"/>
    <x v="84"/>
    <x v="378"/>
    <x v="654"/>
    <x v="2"/>
    <x v="0"/>
  </r>
  <r>
    <x v="4"/>
    <x v="14"/>
    <x v="998"/>
    <x v="911"/>
    <x v="1275"/>
    <x v="740"/>
    <x v="1"/>
    <x v="0"/>
    <x v="66"/>
    <x v="66"/>
    <x v="246"/>
    <x v="213"/>
    <x v="382"/>
    <x v="192"/>
    <x v="0"/>
    <x v="192"/>
    <x v="392"/>
    <x v="648"/>
    <x v="2"/>
    <x v="309"/>
    <x v="0"/>
    <x v="309"/>
    <x v="182"/>
    <x v="246"/>
    <x v="1"/>
    <x v="0"/>
  </r>
  <r>
    <x v="4"/>
    <x v="14"/>
    <x v="319"/>
    <x v="924"/>
    <x v="98"/>
    <x v="748"/>
    <x v="1"/>
    <x v="0"/>
    <x v="46"/>
    <x v="46"/>
    <x v="239"/>
    <x v="78"/>
    <x v="624"/>
    <x v="222"/>
    <x v="0"/>
    <x v="222"/>
    <x v="311"/>
    <x v="488"/>
    <x v="2"/>
    <x v="231"/>
    <x v="0"/>
    <x v="231"/>
    <x v="358"/>
    <x v="489"/>
    <x v="2"/>
    <x v="0"/>
  </r>
  <r>
    <x v="4"/>
    <x v="14"/>
    <x v="1000"/>
    <x v="941"/>
    <x v="1240"/>
    <x v="761"/>
    <x v="1"/>
    <x v="0"/>
    <x v="42"/>
    <x v="42"/>
    <x v="167"/>
    <x v="146"/>
    <x v="545"/>
    <x v="127"/>
    <x v="0"/>
    <x v="127"/>
    <x v="358"/>
    <x v="667"/>
    <x v="2"/>
    <x v="134"/>
    <x v="0"/>
    <x v="134"/>
    <x v="391"/>
    <x v="634"/>
    <x v="2"/>
    <x v="0"/>
  </r>
  <r>
    <x v="4"/>
    <x v="14"/>
    <x v="1001"/>
    <x v="943"/>
    <x v="1238"/>
    <x v="763"/>
    <x v="1"/>
    <x v="0"/>
    <x v="23"/>
    <x v="23"/>
    <x v="0"/>
    <x v="282"/>
    <x v="0"/>
    <x v="37"/>
    <x v="0"/>
    <x v="37"/>
    <x v="209"/>
    <x v="0"/>
    <x v="1"/>
    <x v="36"/>
    <x v="0"/>
    <x v="36"/>
    <x v="257"/>
    <x v="0"/>
    <x v="1"/>
    <x v="0"/>
  </r>
  <r>
    <x v="4"/>
    <x v="14"/>
    <x v="526"/>
    <x v="1119"/>
    <x v="401"/>
    <x v="866"/>
    <x v="1"/>
    <x v="0"/>
    <x v="42"/>
    <x v="42"/>
    <x v="85"/>
    <x v="282"/>
    <x v="125"/>
    <x v="80"/>
    <x v="0"/>
    <x v="80"/>
    <x v="271"/>
    <x v="415"/>
    <x v="2"/>
    <x v="84"/>
    <x v="0"/>
    <x v="84"/>
    <x v="315"/>
    <x v="424"/>
    <x v="2"/>
    <x v="1"/>
  </r>
  <r>
    <x v="4"/>
    <x v="14"/>
    <x v="917"/>
    <x v="1133"/>
    <x v="1015"/>
    <x v="875"/>
    <x v="1"/>
    <x v="0"/>
    <x v="44"/>
    <x v="44"/>
    <x v="85"/>
    <x v="294"/>
    <x v="102"/>
    <x v="126"/>
    <x v="0"/>
    <x v="126"/>
    <x v="204"/>
    <x v="144"/>
    <x v="1"/>
    <x v="176"/>
    <x v="0"/>
    <x v="176"/>
    <x v="187"/>
    <x v="114"/>
    <x v="1"/>
    <x v="0"/>
  </r>
  <r>
    <x v="4"/>
    <x v="14"/>
    <x v="650"/>
    <x v="1254"/>
    <x v="588"/>
    <x v="938"/>
    <x v="1"/>
    <x v="0"/>
    <x v="19"/>
    <x v="19"/>
    <x v="13"/>
    <x v="245"/>
    <x v="45"/>
    <x v="33"/>
    <x v="0"/>
    <x v="33"/>
    <x v="238"/>
    <x v="64"/>
    <x v="1"/>
    <x v="26"/>
    <x v="0"/>
    <x v="26"/>
    <x v="292"/>
    <x v="126"/>
    <x v="1"/>
    <x v="0"/>
  </r>
  <r>
    <x v="4"/>
    <x v="8"/>
    <x v="211"/>
    <x v="65"/>
    <x v="392"/>
    <x v="2"/>
    <x v="1"/>
    <x v="0"/>
    <x v="19"/>
    <x v="19"/>
    <x v="32"/>
    <x v="221"/>
    <x v="131"/>
    <x v="27"/>
    <x v="0"/>
    <x v="27"/>
    <x v="273"/>
    <x v="444"/>
    <x v="2"/>
    <x v="111"/>
    <x v="0"/>
    <x v="111"/>
    <x v="210"/>
    <x v="61"/>
    <x v="1"/>
    <x v="0"/>
  </r>
  <r>
    <x v="4"/>
    <x v="8"/>
    <x v="242"/>
    <x v="71"/>
    <x v="566"/>
    <x v="2"/>
    <x v="1"/>
    <x v="0"/>
    <x v="94"/>
    <x v="94"/>
    <x v="314"/>
    <x v="314"/>
    <x v="274"/>
    <x v="262"/>
    <x v="0"/>
    <x v="262"/>
    <x v="415"/>
    <x v="644"/>
    <x v="2"/>
    <x v="362"/>
    <x v="0"/>
    <x v="362"/>
    <x v="153"/>
    <x v="265"/>
    <x v="1"/>
    <x v="0"/>
  </r>
  <r>
    <x v="4"/>
    <x v="8"/>
    <x v="32"/>
    <x v="60"/>
    <x v="184"/>
    <x v="14"/>
    <x v="1"/>
    <x v="0"/>
    <x v="188"/>
    <x v="188"/>
    <x v="524"/>
    <x v="48"/>
    <x v="490"/>
    <x v="540"/>
    <x v="0"/>
    <x v="540"/>
    <x v="506"/>
    <x v="619"/>
    <x v="2"/>
    <x v="535"/>
    <x v="0"/>
    <x v="535"/>
    <x v="548"/>
    <x v="556"/>
    <x v="2"/>
    <x v="0"/>
  </r>
  <r>
    <x v="4"/>
    <x v="8"/>
    <x v="1149"/>
    <x v="81"/>
    <x v="1136"/>
    <x v="17"/>
    <x v="1"/>
    <x v="0"/>
    <x v="82"/>
    <x v="82"/>
    <x v="324"/>
    <x v="136"/>
    <x v="513"/>
    <x v="321"/>
    <x v="0"/>
    <x v="321"/>
    <x v="331"/>
    <x v="489"/>
    <x v="2"/>
    <x v="306"/>
    <x v="0"/>
    <x v="306"/>
    <x v="423"/>
    <x v="560"/>
    <x v="2"/>
    <x v="0"/>
  </r>
  <r>
    <x v="4"/>
    <x v="8"/>
    <x v="0"/>
    <x v="55"/>
    <x v="18"/>
    <x v="35"/>
    <x v="1"/>
    <x v="0"/>
    <x v="76"/>
    <x v="76"/>
    <x v="213"/>
    <x v="331"/>
    <x v="178"/>
    <x v="276"/>
    <x v="0"/>
    <x v="276"/>
    <x v="136"/>
    <x v="171"/>
    <x v="1"/>
    <x v="423"/>
    <x v="0"/>
    <x v="423"/>
    <x v="30"/>
    <x v="52"/>
    <x v="1"/>
    <x v="0"/>
  </r>
  <r>
    <x v="4"/>
    <x v="8"/>
    <x v="8"/>
    <x v="58"/>
    <x v="112"/>
    <x v="36"/>
    <x v="1"/>
    <x v="0"/>
    <x v="61"/>
    <x v="61"/>
    <x v="263"/>
    <x v="121"/>
    <x v="556"/>
    <x v="219"/>
    <x v="0"/>
    <x v="219"/>
    <x v="378"/>
    <x v="614"/>
    <x v="2"/>
    <x v="280"/>
    <x v="0"/>
    <x v="280"/>
    <x v="300"/>
    <x v="405"/>
    <x v="1"/>
    <x v="0"/>
  </r>
  <r>
    <x v="4"/>
    <x v="8"/>
    <x v="1130"/>
    <x v="79"/>
    <x v="963"/>
    <x v="79"/>
    <x v="1"/>
    <x v="0"/>
    <x v="113"/>
    <x v="113"/>
    <x v="353"/>
    <x v="365"/>
    <x v="241"/>
    <x v="383"/>
    <x v="0"/>
    <x v="383"/>
    <x v="152"/>
    <x v="291"/>
    <x v="1"/>
    <x v="420"/>
    <x v="0"/>
    <x v="420"/>
    <x v="85"/>
    <x v="222"/>
    <x v="1"/>
    <x v="0"/>
  </r>
  <r>
    <x v="4"/>
    <x v="8"/>
    <x v="266"/>
    <x v="75"/>
    <x v="730"/>
    <x v="81"/>
    <x v="1"/>
    <x v="0"/>
    <x v="79"/>
    <x v="79"/>
    <x v="249"/>
    <x v="310"/>
    <x v="239"/>
    <x v="294"/>
    <x v="0"/>
    <x v="294"/>
    <x v="173"/>
    <x v="250"/>
    <x v="1"/>
    <x v="315"/>
    <x v="0"/>
    <x v="315"/>
    <x v="168"/>
    <x v="234"/>
    <x v="1"/>
    <x v="0"/>
  </r>
  <r>
    <x v="4"/>
    <x v="8"/>
    <x v="1131"/>
    <x v="78"/>
    <x v="961"/>
    <x v="92"/>
    <x v="1"/>
    <x v="0"/>
    <x v="23"/>
    <x v="23"/>
    <x v="50"/>
    <x v="221"/>
    <x v="175"/>
    <x v="65"/>
    <x v="0"/>
    <x v="65"/>
    <x v="246"/>
    <x v="209"/>
    <x v="1"/>
    <x v="14"/>
    <x v="0"/>
    <x v="14"/>
    <x v="371"/>
    <x v="764"/>
    <x v="2"/>
    <x v="1"/>
  </r>
  <r>
    <x v="4"/>
    <x v="8"/>
    <x v="654"/>
    <x v="73"/>
    <x v="622"/>
    <x v="256"/>
    <x v="1"/>
    <x v="0"/>
    <x v="34"/>
    <x v="34"/>
    <x v="21"/>
    <x v="294"/>
    <x v="30"/>
    <x v="0"/>
    <x v="0"/>
    <x v="0"/>
    <x v="319"/>
    <x v="779"/>
    <x v="0"/>
    <x v="55"/>
    <x v="0"/>
    <x v="55"/>
    <x v="266"/>
    <x v="100"/>
    <x v="1"/>
    <x v="0"/>
  </r>
  <r>
    <x v="4"/>
    <x v="8"/>
    <x v="292"/>
    <x v="57"/>
    <x v="71"/>
    <x v="262"/>
    <x v="0"/>
    <x v="0"/>
    <x v="0"/>
    <x v="0"/>
    <x v="17"/>
    <x v="146"/>
    <x v="687"/>
    <x v="5"/>
    <x v="0"/>
    <x v="5"/>
    <x v="299"/>
    <x v="741"/>
    <x v="2"/>
    <x v="0"/>
    <x v="0"/>
    <x v="0"/>
    <x v="353"/>
    <x v="424"/>
    <x v="0"/>
    <x v="1"/>
  </r>
  <r>
    <x v="4"/>
    <x v="8"/>
    <x v="370"/>
    <x v="59"/>
    <x v="173"/>
    <x v="295"/>
    <x v="0"/>
    <x v="0"/>
    <x v="0"/>
    <x v="0"/>
    <x v="0"/>
    <x v="180"/>
    <x v="687"/>
    <x v="0"/>
    <x v="0"/>
    <x v="0"/>
    <x v="271"/>
    <x v="779"/>
    <x v="0"/>
    <x v="330"/>
    <x v="0"/>
    <x v="330"/>
    <x v="47"/>
    <x v="0"/>
    <x v="1"/>
    <x v="0"/>
  </r>
  <r>
    <x v="4"/>
    <x v="8"/>
    <x v="561"/>
    <x v="69"/>
    <x v="452"/>
    <x v="351"/>
    <x v="1"/>
    <x v="0"/>
    <x v="27"/>
    <x v="27"/>
    <x v="100"/>
    <x v="180"/>
    <x v="429"/>
    <x v="39"/>
    <x v="0"/>
    <x v="39"/>
    <x v="357"/>
    <x v="735"/>
    <x v="2"/>
    <x v="93"/>
    <x v="0"/>
    <x v="93"/>
    <x v="330"/>
    <x v="487"/>
    <x v="2"/>
    <x v="0"/>
  </r>
  <r>
    <x v="4"/>
    <x v="8"/>
    <x v="947"/>
    <x v="80"/>
    <x v="1108"/>
    <x v="369"/>
    <x v="1"/>
    <x v="0"/>
    <x v="172"/>
    <x v="172"/>
    <x v="506"/>
    <x v="52"/>
    <x v="506"/>
    <x v="525"/>
    <x v="0"/>
    <x v="525"/>
    <x v="489"/>
    <x v="546"/>
    <x v="2"/>
    <x v="519"/>
    <x v="0"/>
    <x v="519"/>
    <x v="520"/>
    <x v="508"/>
    <x v="2"/>
    <x v="0"/>
  </r>
  <r>
    <x v="4"/>
    <x v="8"/>
    <x v="539"/>
    <x v="66"/>
    <x v="425"/>
    <x v="409"/>
    <x v="1"/>
    <x v="0"/>
    <x v="67"/>
    <x v="67"/>
    <x v="345"/>
    <x v="32"/>
    <x v="645"/>
    <x v="249"/>
    <x v="0"/>
    <x v="249"/>
    <x v="466"/>
    <x v="714"/>
    <x v="2"/>
    <x v="268"/>
    <x v="0"/>
    <x v="268"/>
    <x v="503"/>
    <x v="699"/>
    <x v="2"/>
    <x v="0"/>
  </r>
  <r>
    <x v="4"/>
    <x v="8"/>
    <x v="694"/>
    <x v="74"/>
    <x v="636"/>
    <x v="409"/>
    <x v="1"/>
    <x v="0"/>
    <x v="59"/>
    <x v="59"/>
    <x v="191"/>
    <x v="261"/>
    <x v="270"/>
    <x v="148"/>
    <x v="0"/>
    <x v="148"/>
    <x v="357"/>
    <x v="634"/>
    <x v="2"/>
    <x v="230"/>
    <x v="0"/>
    <x v="230"/>
    <x v="251"/>
    <x v="308"/>
    <x v="1"/>
    <x v="0"/>
  </r>
  <r>
    <x v="4"/>
    <x v="8"/>
    <x v="833"/>
    <x v="76"/>
    <x v="898"/>
    <x v="415"/>
    <x v="1"/>
    <x v="0"/>
    <x v="66"/>
    <x v="66"/>
    <x v="269"/>
    <x v="146"/>
    <x v="508"/>
    <x v="245"/>
    <x v="0"/>
    <x v="245"/>
    <x v="352"/>
    <x v="555"/>
    <x v="2"/>
    <x v="237"/>
    <x v="0"/>
    <x v="237"/>
    <x v="417"/>
    <x v="585"/>
    <x v="2"/>
    <x v="0"/>
  </r>
  <r>
    <x v="4"/>
    <x v="8"/>
    <x v="618"/>
    <x v="72"/>
    <x v="587"/>
    <x v="435"/>
    <x v="1"/>
    <x v="0"/>
    <x v="47"/>
    <x v="47"/>
    <x v="85"/>
    <x v="313"/>
    <x v="87"/>
    <x v="90"/>
    <x v="0"/>
    <x v="90"/>
    <x v="254"/>
    <x v="308"/>
    <x v="1"/>
    <x v="246"/>
    <x v="0"/>
    <x v="246"/>
    <x v="101"/>
    <x v="51"/>
    <x v="1"/>
    <x v="0"/>
  </r>
  <r>
    <x v="4"/>
    <x v="8"/>
    <x v="1064"/>
    <x v="84"/>
    <x v="1298"/>
    <x v="435"/>
    <x v="1"/>
    <x v="0"/>
    <x v="13"/>
    <x v="13"/>
    <x v="40"/>
    <x v="190"/>
    <x v="321"/>
    <x v="41"/>
    <x v="0"/>
    <x v="41"/>
    <x v="268"/>
    <x v="357"/>
    <x v="1"/>
    <x v="26"/>
    <x v="0"/>
    <x v="26"/>
    <x v="330"/>
    <x v="567"/>
    <x v="2"/>
    <x v="0"/>
  </r>
  <r>
    <x v="4"/>
    <x v="8"/>
    <x v="304"/>
    <x v="56"/>
    <x v="58"/>
    <x v="453"/>
    <x v="1"/>
    <x v="0"/>
    <x v="32"/>
    <x v="32"/>
    <x v="8"/>
    <x v="300"/>
    <x v="8"/>
    <x v="12"/>
    <x v="0"/>
    <x v="12"/>
    <x v="257"/>
    <x v="84"/>
    <x v="1"/>
    <x v="22"/>
    <x v="0"/>
    <x v="22"/>
    <x v="285"/>
    <x v="50"/>
    <x v="1"/>
    <x v="0"/>
  </r>
  <r>
    <x v="4"/>
    <x v="8"/>
    <x v="512"/>
    <x v="64"/>
    <x v="376"/>
    <x v="454"/>
    <x v="1"/>
    <x v="0"/>
    <x v="23"/>
    <x v="23"/>
    <x v="61"/>
    <x v="206"/>
    <x v="237"/>
    <x v="46"/>
    <x v="0"/>
    <x v="46"/>
    <x v="299"/>
    <x v="603"/>
    <x v="2"/>
    <x v="70"/>
    <x v="0"/>
    <x v="70"/>
    <x v="298"/>
    <x v="314"/>
    <x v="1"/>
    <x v="0"/>
  </r>
  <r>
    <x v="4"/>
    <x v="8"/>
    <x v="962"/>
    <x v="83"/>
    <x v="1265"/>
    <x v="476"/>
    <x v="1"/>
    <x v="0"/>
    <x v="23"/>
    <x v="23"/>
    <x v="89"/>
    <x v="171"/>
    <x v="489"/>
    <x v="61"/>
    <x v="0"/>
    <x v="61"/>
    <x v="317"/>
    <x v="650"/>
    <x v="2"/>
    <x v="60"/>
    <x v="0"/>
    <x v="60"/>
    <x v="358"/>
    <x v="630"/>
    <x v="2"/>
    <x v="0"/>
  </r>
  <r>
    <x v="4"/>
    <x v="8"/>
    <x v="568"/>
    <x v="68"/>
    <x v="449"/>
    <x v="499"/>
    <x v="1"/>
    <x v="0"/>
    <x v="36"/>
    <x v="36"/>
    <x v="57"/>
    <x v="275"/>
    <x v="91"/>
    <x v="48"/>
    <x v="0"/>
    <x v="48"/>
    <x v="284"/>
    <x v="525"/>
    <x v="2"/>
    <x v="122"/>
    <x v="0"/>
    <x v="122"/>
    <x v="217"/>
    <x v="107"/>
    <x v="1"/>
    <x v="0"/>
  </r>
  <r>
    <x v="4"/>
    <x v="8"/>
    <x v="569"/>
    <x v="70"/>
    <x v="491"/>
    <x v="503"/>
    <x v="1"/>
    <x v="0"/>
    <x v="23"/>
    <x v="23"/>
    <x v="85"/>
    <x v="180"/>
    <x v="429"/>
    <x v="80"/>
    <x v="0"/>
    <x v="80"/>
    <x v="271"/>
    <x v="415"/>
    <x v="2"/>
    <x v="55"/>
    <x v="0"/>
    <x v="55"/>
    <x v="358"/>
    <x v="640"/>
    <x v="2"/>
    <x v="0"/>
  </r>
  <r>
    <x v="4"/>
    <x v="8"/>
    <x v="837"/>
    <x v="77"/>
    <x v="936"/>
    <x v="579"/>
    <x v="1"/>
    <x v="0"/>
    <x v="68"/>
    <x v="68"/>
    <x v="270"/>
    <x v="168"/>
    <x v="464"/>
    <x v="225"/>
    <x v="0"/>
    <x v="225"/>
    <x v="387"/>
    <x v="622"/>
    <x v="2"/>
    <x v="273"/>
    <x v="0"/>
    <x v="273"/>
    <x v="343"/>
    <x v="457"/>
    <x v="2"/>
    <x v="0"/>
  </r>
  <r>
    <x v="4"/>
    <x v="8"/>
    <x v="981"/>
    <x v="481"/>
    <x v="1137"/>
    <x v="595"/>
    <x v="1"/>
    <x v="0"/>
    <x v="53"/>
    <x v="53"/>
    <x v="186"/>
    <x v="230"/>
    <x v="337"/>
    <x v="199"/>
    <x v="0"/>
    <x v="199"/>
    <x v="241"/>
    <x v="336"/>
    <x v="1"/>
    <x v="107"/>
    <x v="0"/>
    <x v="107"/>
    <x v="434"/>
    <x v="722"/>
    <x v="2"/>
    <x v="0"/>
  </r>
  <r>
    <x v="4"/>
    <x v="8"/>
    <x v="982"/>
    <x v="82"/>
    <x v="1228"/>
    <x v="600"/>
    <x v="1"/>
    <x v="0"/>
    <x v="10"/>
    <x v="10"/>
    <x v="27"/>
    <x v="195"/>
    <x v="237"/>
    <x v="1"/>
    <x v="0"/>
    <x v="1"/>
    <x v="320"/>
    <x v="776"/>
    <x v="2"/>
    <x v="36"/>
    <x v="0"/>
    <x v="36"/>
    <x v="298"/>
    <x v="227"/>
    <x v="1"/>
    <x v="0"/>
  </r>
  <r>
    <x v="4"/>
    <x v="8"/>
    <x v="475"/>
    <x v="62"/>
    <x v="284"/>
    <x v="617"/>
    <x v="1"/>
    <x v="0"/>
    <x v="42"/>
    <x v="42"/>
    <x v="112"/>
    <x v="251"/>
    <x v="201"/>
    <x v="110"/>
    <x v="0"/>
    <x v="110"/>
    <x v="276"/>
    <x v="438"/>
    <x v="2"/>
    <x v="151"/>
    <x v="0"/>
    <x v="151"/>
    <x v="258"/>
    <x v="236"/>
    <x v="1"/>
    <x v="0"/>
  </r>
  <r>
    <x v="4"/>
    <x v="8"/>
    <x v="500"/>
    <x v="63"/>
    <x v="341"/>
    <x v="659"/>
    <x v="1"/>
    <x v="0"/>
    <x v="19"/>
    <x v="19"/>
    <x v="59"/>
    <x v="191"/>
    <x v="351"/>
    <x v="37"/>
    <x v="0"/>
    <x v="37"/>
    <x v="304"/>
    <x v="649"/>
    <x v="2"/>
    <x v="84"/>
    <x v="0"/>
    <x v="84"/>
    <x v="279"/>
    <x v="214"/>
    <x v="1"/>
    <x v="0"/>
  </r>
  <r>
    <x v="4"/>
    <x v="8"/>
    <x v="821"/>
    <x v="846"/>
    <x v="865"/>
    <x v="702"/>
    <x v="1"/>
    <x v="0"/>
    <x v="36"/>
    <x v="36"/>
    <x v="28"/>
    <x v="296"/>
    <x v="39"/>
    <x v="31"/>
    <x v="0"/>
    <x v="31"/>
    <x v="262"/>
    <x v="278"/>
    <x v="1"/>
    <x v="124"/>
    <x v="0"/>
    <x v="124"/>
    <x v="190"/>
    <x v="38"/>
    <x v="1"/>
    <x v="0"/>
  </r>
  <r>
    <x v="4"/>
    <x v="8"/>
    <x v="1004"/>
    <x v="953"/>
    <x v="1248"/>
    <x v="768"/>
    <x v="1"/>
    <x v="0"/>
    <x v="27"/>
    <x v="27"/>
    <x v="89"/>
    <x v="196"/>
    <x v="356"/>
    <x v="114"/>
    <x v="0"/>
    <x v="114"/>
    <x v="228"/>
    <x v="215"/>
    <x v="1"/>
    <x v="126"/>
    <x v="0"/>
    <x v="126"/>
    <x v="258"/>
    <x v="210"/>
    <x v="1"/>
    <x v="0"/>
  </r>
  <r>
    <x v="4"/>
    <x v="8"/>
    <x v="907"/>
    <x v="955"/>
    <x v="973"/>
    <x v="769"/>
    <x v="1"/>
    <x v="0"/>
    <x v="23"/>
    <x v="23"/>
    <x v="8"/>
    <x v="273"/>
    <x v="12"/>
    <x v="27"/>
    <x v="0"/>
    <x v="27"/>
    <x v="231"/>
    <x v="21"/>
    <x v="1"/>
    <x v="44"/>
    <x v="0"/>
    <x v="44"/>
    <x v="257"/>
    <x v="22"/>
    <x v="1"/>
    <x v="0"/>
  </r>
  <r>
    <x v="4"/>
    <x v="8"/>
    <x v="849"/>
    <x v="956"/>
    <x v="871"/>
    <x v="770"/>
    <x v="0"/>
    <x v="0"/>
    <x v="0"/>
    <x v="0"/>
    <x v="0"/>
    <x v="180"/>
    <x v="687"/>
    <x v="0"/>
    <x v="0"/>
    <x v="0"/>
    <x v="271"/>
    <x v="779"/>
    <x v="0"/>
    <x v="26"/>
    <x v="0"/>
    <x v="26"/>
    <x v="266"/>
    <x v="0"/>
    <x v="1"/>
    <x v="0"/>
  </r>
  <r>
    <x v="4"/>
    <x v="8"/>
    <x v="1071"/>
    <x v="966"/>
    <x v="1292"/>
    <x v="772"/>
    <x v="1"/>
    <x v="0"/>
    <x v="129"/>
    <x v="129"/>
    <x v="387"/>
    <x v="388"/>
    <x v="247"/>
    <x v="397"/>
    <x v="0"/>
    <x v="397"/>
    <x v="365"/>
    <x v="505"/>
    <x v="2"/>
    <x v="403"/>
    <x v="0"/>
    <x v="403"/>
    <x v="404"/>
    <x v="486"/>
    <x v="2"/>
    <x v="0"/>
  </r>
  <r>
    <x v="4"/>
    <x v="8"/>
    <x v="853"/>
    <x v="997"/>
    <x v="910"/>
    <x v="791"/>
    <x v="0"/>
    <x v="0"/>
    <x v="0"/>
    <x v="0"/>
    <x v="0"/>
    <x v="180"/>
    <x v="687"/>
    <x v="0"/>
    <x v="0"/>
    <x v="0"/>
    <x v="271"/>
    <x v="779"/>
    <x v="0"/>
    <x v="63"/>
    <x v="0"/>
    <x v="63"/>
    <x v="224"/>
    <x v="0"/>
    <x v="1"/>
    <x v="0"/>
  </r>
  <r>
    <x v="4"/>
    <x v="8"/>
    <x v="413"/>
    <x v="999"/>
    <x v="172"/>
    <x v="793"/>
    <x v="1"/>
    <x v="0"/>
    <x v="23"/>
    <x v="23"/>
    <x v="40"/>
    <x v="236"/>
    <x v="125"/>
    <x v="19"/>
    <x v="0"/>
    <x v="19"/>
    <x v="305"/>
    <x v="695"/>
    <x v="2"/>
    <x v="44"/>
    <x v="0"/>
    <x v="44"/>
    <x v="303"/>
    <x v="312"/>
    <x v="1"/>
    <x v="0"/>
  </r>
  <r>
    <x v="4"/>
    <x v="8"/>
    <x v="327"/>
    <x v="1032"/>
    <x v="15"/>
    <x v="811"/>
    <x v="1"/>
    <x v="0"/>
    <x v="15"/>
    <x v="15"/>
    <x v="63"/>
    <x v="173"/>
    <x v="498"/>
    <x v="0"/>
    <x v="0"/>
    <x v="0"/>
    <x v="361"/>
    <x v="779"/>
    <x v="0"/>
    <x v="55"/>
    <x v="0"/>
    <x v="55"/>
    <x v="320"/>
    <x v="466"/>
    <x v="2"/>
    <x v="0"/>
  </r>
  <r>
    <x v="4"/>
    <x v="8"/>
    <x v="333"/>
    <x v="1114"/>
    <x v="68"/>
    <x v="862"/>
    <x v="1"/>
    <x v="0"/>
    <x v="27"/>
    <x v="27"/>
    <x v="98"/>
    <x v="186"/>
    <x v="397"/>
    <x v="48"/>
    <x v="0"/>
    <x v="48"/>
    <x v="343"/>
    <x v="715"/>
    <x v="2"/>
    <x v="93"/>
    <x v="0"/>
    <x v="93"/>
    <x v="320"/>
    <x v="451"/>
    <x v="2"/>
    <x v="1"/>
  </r>
  <r>
    <x v="4"/>
    <x v="8"/>
    <x v="334"/>
    <x v="1129"/>
    <x v="14"/>
    <x v="875"/>
    <x v="1"/>
    <x v="0"/>
    <x v="43"/>
    <x v="43"/>
    <x v="93"/>
    <x v="283"/>
    <x v="136"/>
    <x v="91"/>
    <x v="0"/>
    <x v="91"/>
    <x v="267"/>
    <x v="380"/>
    <x v="1"/>
    <x v="163"/>
    <x v="0"/>
    <x v="163"/>
    <x v="207"/>
    <x v="142"/>
    <x v="1"/>
    <x v="0"/>
  </r>
  <r>
    <x v="4"/>
    <x v="8"/>
    <x v="335"/>
    <x v="1130"/>
    <x v="115"/>
    <x v="875"/>
    <x v="1"/>
    <x v="0"/>
    <x v="32"/>
    <x v="32"/>
    <x v="4"/>
    <x v="304"/>
    <x v="3"/>
    <x v="0"/>
    <x v="0"/>
    <x v="0"/>
    <x v="280"/>
    <x v="779"/>
    <x v="0"/>
    <x v="26"/>
    <x v="0"/>
    <x v="26"/>
    <x v="274"/>
    <x v="13"/>
    <x v="1"/>
    <x v="0"/>
  </r>
  <r>
    <x v="4"/>
    <x v="8"/>
    <x v="1027"/>
    <x v="1136"/>
    <x v="1262"/>
    <x v="877"/>
    <x v="1"/>
    <x v="0"/>
    <x v="31"/>
    <x v="31"/>
    <x v="76"/>
    <x v="223"/>
    <x v="219"/>
    <x v="89"/>
    <x v="0"/>
    <x v="89"/>
    <x v="244"/>
    <x v="251"/>
    <x v="1"/>
    <x v="100"/>
    <x v="0"/>
    <x v="100"/>
    <x v="280"/>
    <x v="245"/>
    <x v="1"/>
    <x v="0"/>
  </r>
  <r>
    <x v="4"/>
    <x v="8"/>
    <x v="344"/>
    <x v="1167"/>
    <x v="66"/>
    <x v="893"/>
    <x v="1"/>
    <x v="0"/>
    <x v="60"/>
    <x v="60"/>
    <x v="240"/>
    <x v="178"/>
    <x v="434"/>
    <x v="213"/>
    <x v="0"/>
    <x v="213"/>
    <x v="332"/>
    <x v="541"/>
    <x v="2"/>
    <x v="101"/>
    <x v="0"/>
    <x v="101"/>
    <x v="481"/>
    <x v="761"/>
    <x v="2"/>
    <x v="0"/>
  </r>
  <r>
    <x v="4"/>
    <x v="8"/>
    <x v="1031"/>
    <x v="1182"/>
    <x v="1126"/>
    <x v="905"/>
    <x v="1"/>
    <x v="0"/>
    <x v="34"/>
    <x v="34"/>
    <x v="42"/>
    <x v="281"/>
    <x v="77"/>
    <x v="27"/>
    <x v="0"/>
    <x v="27"/>
    <x v="293"/>
    <x v="617"/>
    <x v="2"/>
    <x v="119"/>
    <x v="0"/>
    <x v="119"/>
    <x v="209"/>
    <x v="73"/>
    <x v="1"/>
    <x v="0"/>
  </r>
  <r>
    <x v="4"/>
    <x v="8"/>
    <x v="454"/>
    <x v="1193"/>
    <x v="260"/>
    <x v="911"/>
    <x v="1"/>
    <x v="0"/>
    <x v="55"/>
    <x v="55"/>
    <x v="41"/>
    <x v="362"/>
    <x v="24"/>
    <x v="83"/>
    <x v="0"/>
    <x v="83"/>
    <x v="208"/>
    <x v="84"/>
    <x v="1"/>
    <x v="104"/>
    <x v="0"/>
    <x v="104"/>
    <x v="227"/>
    <x v="92"/>
    <x v="1"/>
    <x v="0"/>
  </r>
  <r>
    <x v="4"/>
    <x v="8"/>
    <x v="547"/>
    <x v="1204"/>
    <x v="407"/>
    <x v="913"/>
    <x v="1"/>
    <x v="0"/>
    <x v="32"/>
    <x v="32"/>
    <x v="4"/>
    <x v="304"/>
    <x v="3"/>
    <x v="12"/>
    <x v="0"/>
    <x v="12"/>
    <x v="252"/>
    <x v="21"/>
    <x v="1"/>
    <x v="44"/>
    <x v="0"/>
    <x v="44"/>
    <x v="251"/>
    <x v="5"/>
    <x v="1"/>
    <x v="0"/>
  </r>
  <r>
    <x v="4"/>
    <x v="8"/>
    <x v="864"/>
    <x v="1274"/>
    <x v="921"/>
    <x v="949"/>
    <x v="1"/>
    <x v="0"/>
    <x v="23"/>
    <x v="23"/>
    <x v="49"/>
    <x v="223"/>
    <x v="170"/>
    <x v="80"/>
    <x v="0"/>
    <x v="80"/>
    <x v="219"/>
    <x v="116"/>
    <x v="1"/>
    <x v="45"/>
    <x v="0"/>
    <x v="45"/>
    <x v="314"/>
    <x v="411"/>
    <x v="1"/>
    <x v="1"/>
  </r>
  <r>
    <x v="4"/>
    <x v="20"/>
    <x v="1147"/>
    <x v="209"/>
    <x v="1114"/>
    <x v="2"/>
    <x v="1"/>
    <x v="0"/>
    <x v="42"/>
    <x v="42"/>
    <x v="96"/>
    <x v="271"/>
    <x v="152"/>
    <x v="138"/>
    <x v="0"/>
    <x v="138"/>
    <x v="197"/>
    <x v="142"/>
    <x v="1"/>
    <x v="140"/>
    <x v="0"/>
    <x v="140"/>
    <x v="247"/>
    <x v="197"/>
    <x v="1"/>
    <x v="0"/>
  </r>
  <r>
    <x v="4"/>
    <x v="20"/>
    <x v="187"/>
    <x v="61"/>
    <x v="237"/>
    <x v="10"/>
    <x v="1"/>
    <x v="0"/>
    <x v="138"/>
    <x v="138"/>
    <x v="400"/>
    <x v="425"/>
    <x v="187"/>
    <x v="425"/>
    <x v="0"/>
    <x v="425"/>
    <x v="232"/>
    <x v="386"/>
    <x v="1"/>
    <x v="461"/>
    <x v="0"/>
    <x v="461"/>
    <x v="50"/>
    <x v="203"/>
    <x v="1"/>
    <x v="0"/>
  </r>
  <r>
    <x v="4"/>
    <x v="20"/>
    <x v="245"/>
    <x v="208"/>
    <x v="591"/>
    <x v="77"/>
    <x v="1"/>
    <x v="0"/>
    <x v="47"/>
    <x v="47"/>
    <x v="201"/>
    <x v="137"/>
    <x v="555"/>
    <x v="174"/>
    <x v="0"/>
    <x v="174"/>
    <x v="341"/>
    <x v="587"/>
    <x v="2"/>
    <x v="259"/>
    <x v="0"/>
    <x v="259"/>
    <x v="208"/>
    <x v="251"/>
    <x v="1"/>
    <x v="0"/>
  </r>
  <r>
    <x v="4"/>
    <x v="20"/>
    <x v="225"/>
    <x v="207"/>
    <x v="429"/>
    <x v="97"/>
    <x v="1"/>
    <x v="0"/>
    <x v="134"/>
    <x v="134"/>
    <x v="445"/>
    <x v="85"/>
    <x v="512"/>
    <x v="464"/>
    <x v="0"/>
    <x v="464"/>
    <x v="266"/>
    <x v="413"/>
    <x v="1"/>
    <x v="437"/>
    <x v="0"/>
    <x v="437"/>
    <x v="514"/>
    <x v="575"/>
    <x v="2"/>
    <x v="0"/>
  </r>
  <r>
    <x v="4"/>
    <x v="20"/>
    <x v="509"/>
    <x v="206"/>
    <x v="404"/>
    <x v="411"/>
    <x v="1"/>
    <x v="0"/>
    <x v="60"/>
    <x v="60"/>
    <x v="153"/>
    <x v="311"/>
    <x v="161"/>
    <x v="172"/>
    <x v="0"/>
    <x v="172"/>
    <x v="235"/>
    <x v="300"/>
    <x v="1"/>
    <x v="223"/>
    <x v="0"/>
    <x v="223"/>
    <x v="199"/>
    <x v="200"/>
    <x v="1"/>
    <x v="0"/>
  </r>
  <r>
    <x v="4"/>
    <x v="20"/>
    <x v="582"/>
    <x v="590"/>
    <x v="454"/>
    <x v="672"/>
    <x v="1"/>
    <x v="0"/>
    <x v="10"/>
    <x v="10"/>
    <x v="13"/>
    <x v="209"/>
    <x v="87"/>
    <x v="27"/>
    <x v="0"/>
    <x v="27"/>
    <x v="244"/>
    <x v="84"/>
    <x v="1"/>
    <x v="26"/>
    <x v="0"/>
    <x v="26"/>
    <x v="292"/>
    <x v="126"/>
    <x v="1"/>
    <x v="0"/>
  </r>
  <r>
    <x v="4"/>
    <x v="20"/>
    <x v="1005"/>
    <x v="967"/>
    <x v="1236"/>
    <x v="773"/>
    <x v="1"/>
    <x v="0"/>
    <x v="27"/>
    <x v="27"/>
    <x v="13"/>
    <x v="282"/>
    <x v="25"/>
    <x v="35"/>
    <x v="0"/>
    <x v="35"/>
    <x v="234"/>
    <x v="55"/>
    <x v="1"/>
    <x v="19"/>
    <x v="0"/>
    <x v="19"/>
    <x v="304"/>
    <x v="212"/>
    <x v="1"/>
    <x v="1"/>
  </r>
  <r>
    <x v="4"/>
    <x v="20"/>
    <x v="339"/>
    <x v="1156"/>
    <x v="6"/>
    <x v="886"/>
    <x v="1"/>
    <x v="0"/>
    <x v="19"/>
    <x v="19"/>
    <x v="31"/>
    <x v="223"/>
    <x v="125"/>
    <x v="48"/>
    <x v="0"/>
    <x v="48"/>
    <x v="244"/>
    <x v="151"/>
    <x v="1"/>
    <x v="26"/>
    <x v="0"/>
    <x v="26"/>
    <x v="315"/>
    <x v="424"/>
    <x v="2"/>
    <x v="0"/>
  </r>
  <r>
    <x v="4"/>
    <x v="20"/>
    <x v="797"/>
    <x v="1175"/>
    <x v="836"/>
    <x v="899"/>
    <x v="0"/>
    <x v="0"/>
    <x v="0"/>
    <x v="0"/>
    <x v="8"/>
    <x v="165"/>
    <x v="687"/>
    <x v="0"/>
    <x v="0"/>
    <x v="0"/>
    <x v="289"/>
    <x v="779"/>
    <x v="0"/>
    <x v="11"/>
    <x v="0"/>
    <x v="11"/>
    <x v="308"/>
    <x v="202"/>
    <x v="1"/>
    <x v="1"/>
  </r>
  <r>
    <x v="4"/>
    <x v="26"/>
    <x v="1109"/>
    <x v="239"/>
    <x v="911"/>
    <x v="2"/>
    <x v="1"/>
    <x v="0"/>
    <x v="1"/>
    <x v="1"/>
    <x v="0"/>
    <x v="201"/>
    <x v="0"/>
    <x v="0"/>
    <x v="0"/>
    <x v="0"/>
    <x v="271"/>
    <x v="779"/>
    <x v="0"/>
    <x v="0"/>
    <x v="0"/>
    <x v="0"/>
    <x v="315"/>
    <x v="424"/>
    <x v="0"/>
    <x v="1"/>
  </r>
  <r>
    <x v="4"/>
    <x v="26"/>
    <x v="229"/>
    <x v="67"/>
    <x v="447"/>
    <x v="10"/>
    <x v="1"/>
    <x v="0"/>
    <x v="113"/>
    <x v="113"/>
    <x v="332"/>
    <x v="394"/>
    <x v="182"/>
    <x v="411"/>
    <x v="0"/>
    <x v="411"/>
    <x v="53"/>
    <x v="126"/>
    <x v="1"/>
    <x v="154"/>
    <x v="0"/>
    <x v="154"/>
    <x v="530"/>
    <x v="770"/>
    <x v="2"/>
    <x v="0"/>
  </r>
  <r>
    <x v="4"/>
    <x v="26"/>
    <x v="262"/>
    <x v="237"/>
    <x v="650"/>
    <x v="46"/>
    <x v="1"/>
    <x v="0"/>
    <x v="21"/>
    <x v="21"/>
    <x v="57"/>
    <x v="202"/>
    <x v="252"/>
    <x v="68"/>
    <x v="0"/>
    <x v="68"/>
    <x v="250"/>
    <x v="242"/>
    <x v="1"/>
    <x v="56"/>
    <x v="0"/>
    <x v="56"/>
    <x v="309"/>
    <x v="390"/>
    <x v="1"/>
    <x v="0"/>
  </r>
  <r>
    <x v="4"/>
    <x v="26"/>
    <x v="234"/>
    <x v="236"/>
    <x v="517"/>
    <x v="51"/>
    <x v="1"/>
    <x v="0"/>
    <x v="51"/>
    <x v="51"/>
    <x v="232"/>
    <x v="115"/>
    <x v="575"/>
    <x v="181"/>
    <x v="0"/>
    <x v="181"/>
    <x v="384"/>
    <x v="646"/>
    <x v="2"/>
    <x v="316"/>
    <x v="0"/>
    <x v="316"/>
    <x v="137"/>
    <x v="193"/>
    <x v="1"/>
    <x v="0"/>
  </r>
  <r>
    <x v="4"/>
    <x v="26"/>
    <x v="208"/>
    <x v="234"/>
    <x v="340"/>
    <x v="58"/>
    <x v="1"/>
    <x v="0"/>
    <x v="27"/>
    <x v="27"/>
    <x v="103"/>
    <x v="170"/>
    <x v="489"/>
    <x v="42"/>
    <x v="0"/>
    <x v="42"/>
    <x v="359"/>
    <x v="736"/>
    <x v="2"/>
    <x v="96"/>
    <x v="0"/>
    <x v="96"/>
    <x v="336"/>
    <x v="506"/>
    <x v="2"/>
    <x v="0"/>
  </r>
  <r>
    <x v="4"/>
    <x v="26"/>
    <x v="1206"/>
    <x v="241"/>
    <x v="1300"/>
    <x v="70"/>
    <x v="1"/>
    <x v="0"/>
    <x v="81"/>
    <x v="81"/>
    <x v="336"/>
    <x v="87"/>
    <x v="569"/>
    <x v="332"/>
    <x v="0"/>
    <x v="332"/>
    <x v="348"/>
    <x v="514"/>
    <x v="2"/>
    <x v="302"/>
    <x v="0"/>
    <x v="302"/>
    <x v="454"/>
    <x v="617"/>
    <x v="2"/>
    <x v="0"/>
  </r>
  <r>
    <x v="4"/>
    <x v="26"/>
    <x v="562"/>
    <x v="235"/>
    <x v="444"/>
    <x v="355"/>
    <x v="1"/>
    <x v="0"/>
    <x v="1"/>
    <x v="1"/>
    <x v="0"/>
    <x v="201"/>
    <x v="0"/>
    <x v="0"/>
    <x v="0"/>
    <x v="0"/>
    <x v="271"/>
    <x v="779"/>
    <x v="0"/>
    <x v="1"/>
    <x v="0"/>
    <x v="1"/>
    <x v="309"/>
    <x v="0"/>
    <x v="1"/>
    <x v="0"/>
  </r>
  <r>
    <x v="4"/>
    <x v="26"/>
    <x v="876"/>
    <x v="240"/>
    <x v="946"/>
    <x v="362"/>
    <x v="1"/>
    <x v="0"/>
    <x v="75"/>
    <x v="75"/>
    <x v="251"/>
    <x v="281"/>
    <x v="285"/>
    <x v="216"/>
    <x v="0"/>
    <x v="216"/>
    <x v="356"/>
    <x v="583"/>
    <x v="2"/>
    <x v="285"/>
    <x v="0"/>
    <x v="285"/>
    <x v="250"/>
    <x v="339"/>
    <x v="1"/>
    <x v="0"/>
  </r>
  <r>
    <x v="4"/>
    <x v="26"/>
    <x v="817"/>
    <x v="491"/>
    <x v="864"/>
    <x v="515"/>
    <x v="1"/>
    <x v="0"/>
    <x v="27"/>
    <x v="27"/>
    <x v="60"/>
    <x v="236"/>
    <x v="164"/>
    <x v="60"/>
    <x v="0"/>
    <x v="60"/>
    <x v="263"/>
    <x v="349"/>
    <x v="1"/>
    <x v="84"/>
    <x v="0"/>
    <x v="84"/>
    <x v="280"/>
    <x v="217"/>
    <x v="1"/>
    <x v="0"/>
  </r>
  <r>
    <x v="4"/>
    <x v="26"/>
    <x v="721"/>
    <x v="490"/>
    <x v="684"/>
    <x v="644"/>
    <x v="1"/>
    <x v="0"/>
    <x v="86"/>
    <x v="86"/>
    <x v="313"/>
    <x v="239"/>
    <x v="379"/>
    <x v="298"/>
    <x v="0"/>
    <x v="298"/>
    <x v="363"/>
    <x v="545"/>
    <x v="2"/>
    <x v="328"/>
    <x v="0"/>
    <x v="328"/>
    <x v="309"/>
    <x v="415"/>
    <x v="1"/>
    <x v="0"/>
  </r>
  <r>
    <x v="4"/>
    <x v="26"/>
    <x v="990"/>
    <x v="492"/>
    <x v="1065"/>
    <x v="656"/>
    <x v="1"/>
    <x v="0"/>
    <x v="13"/>
    <x v="13"/>
    <x v="0"/>
    <x v="245"/>
    <x v="0"/>
    <x v="37"/>
    <x v="0"/>
    <x v="37"/>
    <x v="209"/>
    <x v="0"/>
    <x v="1"/>
    <x v="26"/>
    <x v="0"/>
    <x v="26"/>
    <x v="266"/>
    <x v="0"/>
    <x v="1"/>
    <x v="0"/>
  </r>
  <r>
    <x v="4"/>
    <x v="26"/>
    <x v="641"/>
    <x v="954"/>
    <x v="528"/>
    <x v="768"/>
    <x v="1"/>
    <x v="0"/>
    <x v="99"/>
    <x v="99"/>
    <x v="395"/>
    <x v="29"/>
    <x v="612"/>
    <x v="353"/>
    <x v="0"/>
    <x v="353"/>
    <x v="475"/>
    <x v="680"/>
    <x v="2"/>
    <x v="363"/>
    <x v="0"/>
    <x v="363"/>
    <x v="518"/>
    <x v="653"/>
    <x v="2"/>
    <x v="0"/>
  </r>
  <r>
    <x v="4"/>
    <x v="26"/>
    <x v="1075"/>
    <x v="1047"/>
    <x v="1282"/>
    <x v="819"/>
    <x v="1"/>
    <x v="0"/>
    <x v="27"/>
    <x v="27"/>
    <x v="116"/>
    <x v="148"/>
    <x v="574"/>
    <x v="19"/>
    <x v="0"/>
    <x v="19"/>
    <x v="397"/>
    <x v="769"/>
    <x v="2"/>
    <x v="94"/>
    <x v="0"/>
    <x v="94"/>
    <x v="361"/>
    <x v="594"/>
    <x v="2"/>
    <x v="0"/>
  </r>
  <r>
    <x v="4"/>
    <x v="26"/>
    <x v="856"/>
    <x v="1062"/>
    <x v="939"/>
    <x v="826"/>
    <x v="1"/>
    <x v="0"/>
    <x v="23"/>
    <x v="23"/>
    <x v="41"/>
    <x v="235"/>
    <x v="130"/>
    <x v="29"/>
    <x v="0"/>
    <x v="29"/>
    <x v="287"/>
    <x v="582"/>
    <x v="2"/>
    <x v="65"/>
    <x v="0"/>
    <x v="65"/>
    <x v="281"/>
    <x v="178"/>
    <x v="1"/>
    <x v="0"/>
  </r>
  <r>
    <x v="4"/>
    <x v="26"/>
    <x v="527"/>
    <x v="1142"/>
    <x v="352"/>
    <x v="879"/>
    <x v="1"/>
    <x v="0"/>
    <x v="13"/>
    <x v="13"/>
    <x v="51"/>
    <x v="176"/>
    <x v="474"/>
    <x v="2"/>
    <x v="0"/>
    <x v="2"/>
    <x v="346"/>
    <x v="777"/>
    <x v="2"/>
    <x v="170"/>
    <x v="0"/>
    <x v="170"/>
    <x v="157"/>
    <x v="56"/>
    <x v="1"/>
    <x v="0"/>
  </r>
  <r>
    <x v="4"/>
    <x v="26"/>
    <x v="488"/>
    <x v="1162"/>
    <x v="285"/>
    <x v="890"/>
    <x v="1"/>
    <x v="0"/>
    <x v="8"/>
    <x v="8"/>
    <x v="8"/>
    <x v="209"/>
    <x v="45"/>
    <x v="5"/>
    <x v="0"/>
    <x v="5"/>
    <x v="271"/>
    <x v="415"/>
    <x v="2"/>
    <x v="11"/>
    <x v="0"/>
    <x v="11"/>
    <x v="308"/>
    <x v="202"/>
    <x v="1"/>
    <x v="1"/>
  </r>
  <r>
    <x v="4"/>
    <x v="26"/>
    <x v="491"/>
    <x v="1189"/>
    <x v="271"/>
    <x v="910"/>
    <x v="1"/>
    <x v="0"/>
    <x v="8"/>
    <x v="8"/>
    <x v="0"/>
    <x v="223"/>
    <x v="0"/>
    <x v="0"/>
    <x v="0"/>
    <x v="0"/>
    <x v="271"/>
    <x v="779"/>
    <x v="0"/>
    <x v="0"/>
    <x v="0"/>
    <x v="0"/>
    <x v="315"/>
    <x v="424"/>
    <x v="0"/>
    <x v="0"/>
  </r>
  <r>
    <x v="4"/>
    <x v="26"/>
    <x v="428"/>
    <x v="1229"/>
    <x v="218"/>
    <x v="924"/>
    <x v="1"/>
    <x v="0"/>
    <x v="27"/>
    <x v="27"/>
    <x v="21"/>
    <x v="273"/>
    <x v="45"/>
    <x v="74"/>
    <x v="0"/>
    <x v="74"/>
    <x v="198"/>
    <x v="36"/>
    <x v="1"/>
    <x v="72"/>
    <x v="0"/>
    <x v="72"/>
    <x v="245"/>
    <x v="67"/>
    <x v="1"/>
    <x v="0"/>
  </r>
  <r>
    <x v="4"/>
    <x v="26"/>
    <x v="349"/>
    <x v="1237"/>
    <x v="49"/>
    <x v="928"/>
    <x v="1"/>
    <x v="0"/>
    <x v="131"/>
    <x v="131"/>
    <x v="436"/>
    <x v="102"/>
    <x v="495"/>
    <x v="474"/>
    <x v="0"/>
    <x v="474"/>
    <x v="69"/>
    <x v="260"/>
    <x v="1"/>
    <x v="431"/>
    <x v="0"/>
    <x v="431"/>
    <x v="498"/>
    <x v="563"/>
    <x v="2"/>
    <x v="0"/>
  </r>
  <r>
    <x v="4"/>
    <x v="26"/>
    <x v="815"/>
    <x v="1275"/>
    <x v="823"/>
    <x v="949"/>
    <x v="1"/>
    <x v="0"/>
    <x v="59"/>
    <x v="59"/>
    <x v="282"/>
    <x v="80"/>
    <x v="599"/>
    <x v="247"/>
    <x v="0"/>
    <x v="247"/>
    <x v="371"/>
    <x v="590"/>
    <x v="2"/>
    <x v="315"/>
    <x v="0"/>
    <x v="315"/>
    <x v="242"/>
    <x v="343"/>
    <x v="1"/>
    <x v="0"/>
  </r>
  <r>
    <x v="4"/>
    <x v="35"/>
    <x v="1125"/>
    <x v="343"/>
    <x v="952"/>
    <x v="34"/>
    <x v="1"/>
    <x v="0"/>
    <x v="42"/>
    <x v="42"/>
    <x v="102"/>
    <x v="260"/>
    <x v="181"/>
    <x v="69"/>
    <x v="0"/>
    <x v="69"/>
    <x v="330"/>
    <x v="672"/>
    <x v="2"/>
    <x v="165"/>
    <x v="0"/>
    <x v="165"/>
    <x v="222"/>
    <x v="164"/>
    <x v="1"/>
    <x v="0"/>
  </r>
  <r>
    <x v="4"/>
    <x v="35"/>
    <x v="238"/>
    <x v="336"/>
    <x v="487"/>
    <x v="70"/>
    <x v="1"/>
    <x v="0"/>
    <x v="27"/>
    <x v="27"/>
    <x v="168"/>
    <x v="80"/>
    <x v="660"/>
    <x v="0"/>
    <x v="0"/>
    <x v="0"/>
    <x v="449"/>
    <x v="779"/>
    <x v="0"/>
    <x v="125"/>
    <x v="0"/>
    <x v="125"/>
    <x v="401"/>
    <x v="654"/>
    <x v="2"/>
    <x v="0"/>
  </r>
  <r>
    <x v="4"/>
    <x v="35"/>
    <x v="255"/>
    <x v="339"/>
    <x v="605"/>
    <x v="130"/>
    <x v="1"/>
    <x v="0"/>
    <x v="27"/>
    <x v="27"/>
    <x v="49"/>
    <x v="245"/>
    <x v="125"/>
    <x v="115"/>
    <x v="0"/>
    <x v="115"/>
    <x v="181"/>
    <x v="62"/>
    <x v="1"/>
    <x v="102"/>
    <x v="0"/>
    <x v="102"/>
    <x v="242"/>
    <x v="123"/>
    <x v="1"/>
    <x v="0"/>
  </r>
  <r>
    <x v="4"/>
    <x v="35"/>
    <x v="250"/>
    <x v="338"/>
    <x v="572"/>
    <x v="181"/>
    <x v="1"/>
    <x v="0"/>
    <x v="8"/>
    <x v="8"/>
    <x v="54"/>
    <x v="147"/>
    <x v="641"/>
    <x v="0"/>
    <x v="0"/>
    <x v="0"/>
    <x v="354"/>
    <x v="779"/>
    <x v="0"/>
    <x v="84"/>
    <x v="0"/>
    <x v="84"/>
    <x v="273"/>
    <x v="185"/>
    <x v="1"/>
    <x v="0"/>
  </r>
  <r>
    <x v="4"/>
    <x v="35"/>
    <x v="559"/>
    <x v="337"/>
    <x v="496"/>
    <x v="266"/>
    <x v="1"/>
    <x v="0"/>
    <x v="27"/>
    <x v="27"/>
    <x v="0"/>
    <x v="294"/>
    <x v="0"/>
    <x v="112"/>
    <x v="0"/>
    <x v="112"/>
    <x v="130"/>
    <x v="0"/>
    <x v="1"/>
    <x v="148"/>
    <x v="0"/>
    <x v="148"/>
    <x v="135"/>
    <x v="0"/>
    <x v="1"/>
    <x v="0"/>
  </r>
  <r>
    <x v="4"/>
    <x v="35"/>
    <x v="870"/>
    <x v="342"/>
    <x v="948"/>
    <x v="311"/>
    <x v="1"/>
    <x v="0"/>
    <x v="23"/>
    <x v="23"/>
    <x v="65"/>
    <x v="203"/>
    <x v="259"/>
    <x v="64"/>
    <x v="0"/>
    <x v="64"/>
    <x v="269"/>
    <x v="388"/>
    <x v="1"/>
    <x v="96"/>
    <x v="0"/>
    <x v="96"/>
    <x v="271"/>
    <x v="205"/>
    <x v="1"/>
    <x v="0"/>
  </r>
  <r>
    <x v="4"/>
    <x v="35"/>
    <x v="688"/>
    <x v="340"/>
    <x v="631"/>
    <x v="335"/>
    <x v="1"/>
    <x v="0"/>
    <x v="16"/>
    <x v="16"/>
    <x v="98"/>
    <x v="132"/>
    <x v="639"/>
    <x v="93"/>
    <x v="0"/>
    <x v="93"/>
    <x v="269"/>
    <x v="397"/>
    <x v="1"/>
    <x v="59"/>
    <x v="0"/>
    <x v="59"/>
    <x v="369"/>
    <x v="664"/>
    <x v="2"/>
    <x v="0"/>
  </r>
  <r>
    <x v="4"/>
    <x v="35"/>
    <x v="690"/>
    <x v="341"/>
    <x v="639"/>
    <x v="366"/>
    <x v="1"/>
    <x v="0"/>
    <x v="53"/>
    <x v="53"/>
    <x v="341"/>
    <x v="20"/>
    <x v="673"/>
    <x v="135"/>
    <x v="0"/>
    <x v="135"/>
    <x v="491"/>
    <x v="764"/>
    <x v="2"/>
    <x v="207"/>
    <x v="0"/>
    <x v="207"/>
    <x v="525"/>
    <x v="744"/>
    <x v="2"/>
    <x v="0"/>
  </r>
  <r>
    <x v="4"/>
    <x v="35"/>
    <x v="299"/>
    <x v="333"/>
    <x v="123"/>
    <x v="374"/>
    <x v="1"/>
    <x v="0"/>
    <x v="7"/>
    <x v="7"/>
    <x v="29"/>
    <x v="175"/>
    <x v="497"/>
    <x v="23"/>
    <x v="0"/>
    <x v="23"/>
    <x v="276"/>
    <x v="501"/>
    <x v="2"/>
    <x v="25"/>
    <x v="0"/>
    <x v="25"/>
    <x v="315"/>
    <x v="424"/>
    <x v="2"/>
    <x v="0"/>
  </r>
  <r>
    <x v="4"/>
    <x v="35"/>
    <x v="378"/>
    <x v="334"/>
    <x v="182"/>
    <x v="374"/>
    <x v="0"/>
    <x v="0"/>
    <x v="0"/>
    <x v="0"/>
    <x v="31"/>
    <x v="134"/>
    <x v="687"/>
    <x v="0"/>
    <x v="0"/>
    <x v="0"/>
    <x v="329"/>
    <x v="779"/>
    <x v="0"/>
    <x v="64"/>
    <x v="0"/>
    <x v="64"/>
    <x v="270"/>
    <x v="132"/>
    <x v="1"/>
    <x v="1"/>
  </r>
  <r>
    <x v="4"/>
    <x v="35"/>
    <x v="438"/>
    <x v="335"/>
    <x v="239"/>
    <x v="387"/>
    <x v="1"/>
    <x v="0"/>
    <x v="8"/>
    <x v="8"/>
    <x v="124"/>
    <x v="73"/>
    <x v="685"/>
    <x v="42"/>
    <x v="0"/>
    <x v="42"/>
    <x v="395"/>
    <x v="752"/>
    <x v="2"/>
    <x v="26"/>
    <x v="0"/>
    <x v="26"/>
    <x v="430"/>
    <x v="777"/>
    <x v="2"/>
    <x v="1"/>
  </r>
  <r>
    <x v="4"/>
    <x v="35"/>
    <x v="1099"/>
    <x v="536"/>
    <x v="1351"/>
    <x v="516"/>
    <x v="1"/>
    <x v="0"/>
    <x v="42"/>
    <x v="42"/>
    <x v="272"/>
    <x v="43"/>
    <x v="670"/>
    <x v="57"/>
    <x v="0"/>
    <x v="57"/>
    <x v="471"/>
    <x v="772"/>
    <x v="2"/>
    <x v="128"/>
    <x v="0"/>
    <x v="128"/>
    <x v="494"/>
    <x v="758"/>
    <x v="2"/>
    <x v="0"/>
  </r>
  <r>
    <x v="4"/>
    <x v="35"/>
    <x v="975"/>
    <x v="534"/>
    <x v="1146"/>
    <x v="549"/>
    <x v="1"/>
    <x v="0"/>
    <x v="7"/>
    <x v="7"/>
    <x v="0"/>
    <x v="219"/>
    <x v="0"/>
    <x v="26"/>
    <x v="0"/>
    <x v="26"/>
    <x v="222"/>
    <x v="0"/>
    <x v="1"/>
    <x v="25"/>
    <x v="0"/>
    <x v="25"/>
    <x v="270"/>
    <x v="0"/>
    <x v="1"/>
    <x v="1"/>
  </r>
  <r>
    <x v="4"/>
    <x v="35"/>
    <x v="780"/>
    <x v="533"/>
    <x v="799"/>
    <x v="560"/>
    <x v="1"/>
    <x v="0"/>
    <x v="27"/>
    <x v="27"/>
    <x v="214"/>
    <x v="56"/>
    <x v="678"/>
    <x v="80"/>
    <x v="0"/>
    <x v="80"/>
    <x v="444"/>
    <x v="755"/>
    <x v="2"/>
    <x v="114"/>
    <x v="0"/>
    <x v="114"/>
    <x v="460"/>
    <x v="740"/>
    <x v="2"/>
    <x v="0"/>
  </r>
  <r>
    <x v="4"/>
    <x v="35"/>
    <x v="496"/>
    <x v="531"/>
    <x v="336"/>
    <x v="562"/>
    <x v="1"/>
    <x v="0"/>
    <x v="13"/>
    <x v="13"/>
    <x v="47"/>
    <x v="183"/>
    <x v="393"/>
    <x v="94"/>
    <x v="0"/>
    <x v="94"/>
    <x v="197"/>
    <x v="78"/>
    <x v="1"/>
    <x v="31"/>
    <x v="0"/>
    <x v="31"/>
    <x v="333"/>
    <x v="565"/>
    <x v="2"/>
    <x v="0"/>
  </r>
  <r>
    <x v="4"/>
    <x v="35"/>
    <x v="310"/>
    <x v="530"/>
    <x v="73"/>
    <x v="584"/>
    <x v="1"/>
    <x v="0"/>
    <x v="42"/>
    <x v="42"/>
    <x v="179"/>
    <x v="131"/>
    <x v="576"/>
    <x v="175"/>
    <x v="0"/>
    <x v="175"/>
    <x v="283"/>
    <x v="447"/>
    <x v="2"/>
    <x v="149"/>
    <x v="0"/>
    <x v="149"/>
    <x v="388"/>
    <x v="610"/>
    <x v="2"/>
    <x v="0"/>
  </r>
  <r>
    <x v="4"/>
    <x v="35"/>
    <x v="516"/>
    <x v="532"/>
    <x v="403"/>
    <x v="587"/>
    <x v="1"/>
    <x v="0"/>
    <x v="42"/>
    <x v="42"/>
    <x v="154"/>
    <x v="173"/>
    <x v="466"/>
    <x v="97"/>
    <x v="0"/>
    <x v="97"/>
    <x v="372"/>
    <x v="702"/>
    <x v="2"/>
    <x v="203"/>
    <x v="0"/>
    <x v="203"/>
    <x v="236"/>
    <x v="248"/>
    <x v="1"/>
    <x v="1"/>
  </r>
  <r>
    <x v="4"/>
    <x v="35"/>
    <x v="1101"/>
    <x v="535"/>
    <x v="1343"/>
    <x v="673"/>
    <x v="1"/>
    <x v="0"/>
    <x v="8"/>
    <x v="8"/>
    <x v="10"/>
    <x v="204"/>
    <x v="79"/>
    <x v="90"/>
    <x v="0"/>
    <x v="90"/>
    <x v="158"/>
    <x v="6"/>
    <x v="1"/>
    <x v="25"/>
    <x v="0"/>
    <x v="25"/>
    <x v="286"/>
    <x v="76"/>
    <x v="1"/>
    <x v="0"/>
  </r>
  <r>
    <x v="4"/>
    <x v="35"/>
    <x v="1102"/>
    <x v="882"/>
    <x v="1350"/>
    <x v="722"/>
    <x v="1"/>
    <x v="0"/>
    <x v="36"/>
    <x v="36"/>
    <x v="162"/>
    <x v="119"/>
    <x v="605"/>
    <x v="65"/>
    <x v="0"/>
    <x v="65"/>
    <x v="410"/>
    <x v="744"/>
    <x v="2"/>
    <x v="127"/>
    <x v="0"/>
    <x v="127"/>
    <x v="387"/>
    <x v="628"/>
    <x v="2"/>
    <x v="0"/>
  </r>
  <r>
    <x v="4"/>
    <x v="35"/>
    <x v="999"/>
    <x v="938"/>
    <x v="1220"/>
    <x v="759"/>
    <x v="1"/>
    <x v="0"/>
    <x v="42"/>
    <x v="42"/>
    <x v="199"/>
    <x v="98"/>
    <x v="614"/>
    <x v="62"/>
    <x v="0"/>
    <x v="62"/>
    <x v="442"/>
    <x v="760"/>
    <x v="2"/>
    <x v="181"/>
    <x v="0"/>
    <x v="181"/>
    <x v="385"/>
    <x v="569"/>
    <x v="2"/>
    <x v="0"/>
  </r>
  <r>
    <x v="4"/>
    <x v="35"/>
    <x v="1090"/>
    <x v="939"/>
    <x v="1332"/>
    <x v="760"/>
    <x v="0"/>
    <x v="0"/>
    <x v="0"/>
    <x v="0"/>
    <x v="0"/>
    <x v="180"/>
    <x v="687"/>
    <x v="0"/>
    <x v="0"/>
    <x v="0"/>
    <x v="271"/>
    <x v="779"/>
    <x v="0"/>
    <x v="36"/>
    <x v="0"/>
    <x v="36"/>
    <x v="257"/>
    <x v="0"/>
    <x v="1"/>
    <x v="0"/>
  </r>
  <r>
    <x v="4"/>
    <x v="35"/>
    <x v="522"/>
    <x v="944"/>
    <x v="355"/>
    <x v="763"/>
    <x v="1"/>
    <x v="0"/>
    <x v="51"/>
    <x v="51"/>
    <x v="233"/>
    <x v="114"/>
    <x v="577"/>
    <x v="126"/>
    <x v="0"/>
    <x v="126"/>
    <x v="436"/>
    <x v="733"/>
    <x v="2"/>
    <x v="200"/>
    <x v="0"/>
    <x v="200"/>
    <x v="398"/>
    <x v="576"/>
    <x v="2"/>
    <x v="0"/>
  </r>
  <r>
    <x v="4"/>
    <x v="35"/>
    <x v="911"/>
    <x v="993"/>
    <x v="965"/>
    <x v="789"/>
    <x v="0"/>
    <x v="0"/>
    <x v="0"/>
    <x v="0"/>
    <x v="7"/>
    <x v="166"/>
    <x v="687"/>
    <x v="74"/>
    <x v="0"/>
    <x v="74"/>
    <x v="174"/>
    <x v="3"/>
    <x v="1"/>
    <x v="0"/>
    <x v="0"/>
    <x v="0"/>
    <x v="328"/>
    <x v="424"/>
    <x v="0"/>
    <x v="0"/>
  </r>
  <r>
    <x v="4"/>
    <x v="35"/>
    <x v="450"/>
    <x v="1056"/>
    <x v="236"/>
    <x v="823"/>
    <x v="1"/>
    <x v="0"/>
    <x v="8"/>
    <x v="8"/>
    <x v="0"/>
    <x v="223"/>
    <x v="0"/>
    <x v="26"/>
    <x v="0"/>
    <x v="26"/>
    <x v="222"/>
    <x v="0"/>
    <x v="1"/>
    <x v="61"/>
    <x v="0"/>
    <x v="61"/>
    <x v="225"/>
    <x v="0"/>
    <x v="1"/>
    <x v="0"/>
  </r>
  <r>
    <x v="4"/>
    <x v="35"/>
    <x v="1021"/>
    <x v="1090"/>
    <x v="1073"/>
    <x v="843"/>
    <x v="1"/>
    <x v="0"/>
    <x v="1"/>
    <x v="1"/>
    <x v="49"/>
    <x v="134"/>
    <x v="683"/>
    <x v="19"/>
    <x v="0"/>
    <x v="19"/>
    <x v="319"/>
    <x v="721"/>
    <x v="2"/>
    <x v="0"/>
    <x v="0"/>
    <x v="0"/>
    <x v="386"/>
    <x v="424"/>
    <x v="0"/>
    <x v="0"/>
  </r>
  <r>
    <x v="4"/>
    <x v="35"/>
    <x v="452"/>
    <x v="1097"/>
    <x v="241"/>
    <x v="850"/>
    <x v="1"/>
    <x v="0"/>
    <x v="1"/>
    <x v="1"/>
    <x v="6"/>
    <x v="194"/>
    <x v="79"/>
    <x v="1"/>
    <x v="0"/>
    <x v="1"/>
    <x v="276"/>
    <x v="706"/>
    <x v="2"/>
    <x v="0"/>
    <x v="0"/>
    <x v="0"/>
    <x v="325"/>
    <x v="424"/>
    <x v="0"/>
    <x v="1"/>
  </r>
  <r>
    <x v="4"/>
    <x v="35"/>
    <x v="1094"/>
    <x v="1112"/>
    <x v="1336"/>
    <x v="861"/>
    <x v="1"/>
    <x v="0"/>
    <x v="8"/>
    <x v="8"/>
    <x v="0"/>
    <x v="223"/>
    <x v="0"/>
    <x v="0"/>
    <x v="0"/>
    <x v="0"/>
    <x v="271"/>
    <x v="779"/>
    <x v="0"/>
    <x v="32"/>
    <x v="0"/>
    <x v="32"/>
    <x v="261"/>
    <x v="0"/>
    <x v="1"/>
    <x v="0"/>
  </r>
  <r>
    <x v="4"/>
    <x v="35"/>
    <x v="453"/>
    <x v="1158"/>
    <x v="249"/>
    <x v="888"/>
    <x v="1"/>
    <x v="0"/>
    <x v="7"/>
    <x v="7"/>
    <x v="31"/>
    <x v="173"/>
    <x v="535"/>
    <x v="0"/>
    <x v="0"/>
    <x v="0"/>
    <x v="329"/>
    <x v="779"/>
    <x v="0"/>
    <x v="0"/>
    <x v="0"/>
    <x v="0"/>
    <x v="369"/>
    <x v="424"/>
    <x v="0"/>
    <x v="0"/>
  </r>
  <r>
    <x v="4"/>
    <x v="35"/>
    <x v="1029"/>
    <x v="1161"/>
    <x v="1188"/>
    <x v="890"/>
    <x v="1"/>
    <x v="0"/>
    <x v="1"/>
    <x v="1"/>
    <x v="9"/>
    <x v="189"/>
    <x v="147"/>
    <x v="25"/>
    <x v="0"/>
    <x v="25"/>
    <x v="236"/>
    <x v="29"/>
    <x v="1"/>
    <x v="0"/>
    <x v="0"/>
    <x v="0"/>
    <x v="332"/>
    <x v="424"/>
    <x v="0"/>
    <x v="1"/>
  </r>
  <r>
    <x v="4"/>
    <x v="35"/>
    <x v="345"/>
    <x v="1170"/>
    <x v="46"/>
    <x v="896"/>
    <x v="1"/>
    <x v="0"/>
    <x v="27"/>
    <x v="27"/>
    <x v="236"/>
    <x v="45"/>
    <x v="681"/>
    <x v="163"/>
    <x v="0"/>
    <x v="163"/>
    <x v="405"/>
    <x v="681"/>
    <x v="2"/>
    <x v="40"/>
    <x v="0"/>
    <x v="40"/>
    <x v="502"/>
    <x v="792"/>
    <x v="2"/>
    <x v="0"/>
  </r>
  <r>
    <x v="4"/>
    <x v="35"/>
    <x v="912"/>
    <x v="1174"/>
    <x v="1026"/>
    <x v="898"/>
    <x v="1"/>
    <x v="0"/>
    <x v="8"/>
    <x v="8"/>
    <x v="27"/>
    <x v="184"/>
    <x v="373"/>
    <x v="31"/>
    <x v="0"/>
    <x v="31"/>
    <x v="260"/>
    <x v="263"/>
    <x v="1"/>
    <x v="79"/>
    <x v="0"/>
    <x v="79"/>
    <x v="243"/>
    <x v="78"/>
    <x v="1"/>
    <x v="0"/>
  </r>
  <r>
    <x v="4"/>
    <x v="35"/>
    <x v="1105"/>
    <x v="1177"/>
    <x v="1345"/>
    <x v="901"/>
    <x v="1"/>
    <x v="0"/>
    <x v="19"/>
    <x v="19"/>
    <x v="99"/>
    <x v="137"/>
    <x v="622"/>
    <x v="187"/>
    <x v="0"/>
    <x v="187"/>
    <x v="128"/>
    <x v="66"/>
    <x v="1"/>
    <x v="81"/>
    <x v="0"/>
    <x v="81"/>
    <x v="344"/>
    <x v="546"/>
    <x v="2"/>
    <x v="0"/>
  </r>
  <r>
    <x v="4"/>
    <x v="35"/>
    <x v="673"/>
    <x v="1186"/>
    <x v="596"/>
    <x v="908"/>
    <x v="0"/>
    <x v="0"/>
    <x v="0"/>
    <x v="0"/>
    <x v="0"/>
    <x v="180"/>
    <x v="687"/>
    <x v="0"/>
    <x v="0"/>
    <x v="0"/>
    <x v="271"/>
    <x v="779"/>
    <x v="0"/>
    <x v="20"/>
    <x v="0"/>
    <x v="20"/>
    <x v="280"/>
    <x v="0"/>
    <x v="1"/>
    <x v="0"/>
  </r>
  <r>
    <x v="4"/>
    <x v="35"/>
    <x v="455"/>
    <x v="1199"/>
    <x v="234"/>
    <x v="913"/>
    <x v="0"/>
    <x v="0"/>
    <x v="0"/>
    <x v="0"/>
    <x v="0"/>
    <x v="180"/>
    <x v="687"/>
    <x v="0"/>
    <x v="0"/>
    <x v="0"/>
    <x v="271"/>
    <x v="779"/>
    <x v="0"/>
    <x v="0"/>
    <x v="0"/>
    <x v="0"/>
    <x v="315"/>
    <x v="424"/>
    <x v="0"/>
    <x v="0"/>
  </r>
  <r>
    <x v="4"/>
    <x v="35"/>
    <x v="1034"/>
    <x v="1227"/>
    <x v="1093"/>
    <x v="924"/>
    <x v="1"/>
    <x v="0"/>
    <x v="8"/>
    <x v="8"/>
    <x v="19"/>
    <x v="194"/>
    <x v="201"/>
    <x v="20"/>
    <x v="0"/>
    <x v="20"/>
    <x v="264"/>
    <x v="277"/>
    <x v="1"/>
    <x v="27"/>
    <x v="0"/>
    <x v="27"/>
    <x v="298"/>
    <x v="196"/>
    <x v="1"/>
    <x v="0"/>
  </r>
  <r>
    <x v="4"/>
    <x v="35"/>
    <x v="761"/>
    <x v="1252"/>
    <x v="765"/>
    <x v="937"/>
    <x v="1"/>
    <x v="0"/>
    <x v="23"/>
    <x v="23"/>
    <x v="75"/>
    <x v="191"/>
    <x v="369"/>
    <x v="85"/>
    <x v="0"/>
    <x v="85"/>
    <x v="249"/>
    <x v="267"/>
    <x v="1"/>
    <x v="47"/>
    <x v="0"/>
    <x v="47"/>
    <x v="355"/>
    <x v="642"/>
    <x v="2"/>
    <x v="0"/>
  </r>
  <r>
    <x v="4"/>
    <x v="35"/>
    <x v="814"/>
    <x v="1266"/>
    <x v="805"/>
    <x v="945"/>
    <x v="1"/>
    <x v="0"/>
    <x v="19"/>
    <x v="19"/>
    <x v="192"/>
    <x v="57"/>
    <x v="684"/>
    <x v="103"/>
    <x v="0"/>
    <x v="103"/>
    <x v="413"/>
    <x v="728"/>
    <x v="2"/>
    <x v="26"/>
    <x v="0"/>
    <x v="26"/>
    <x v="480"/>
    <x v="793"/>
    <x v="2"/>
    <x v="0"/>
  </r>
  <r>
    <x v="4"/>
    <x v="35"/>
    <x v="1095"/>
    <x v="1300"/>
    <x v="1338"/>
    <x v="963"/>
    <x v="1"/>
    <x v="0"/>
    <x v="13"/>
    <x v="13"/>
    <x v="22"/>
    <x v="208"/>
    <x v="128"/>
    <x v="50"/>
    <x v="0"/>
    <x v="50"/>
    <x v="227"/>
    <x v="80"/>
    <x v="1"/>
    <x v="8"/>
    <x v="0"/>
    <x v="8"/>
    <x v="344"/>
    <x v="745"/>
    <x v="2"/>
    <x v="0"/>
  </r>
  <r>
    <x v="4"/>
    <x v="49"/>
    <x v="4"/>
    <x v="430"/>
    <x v="67"/>
    <x v="16"/>
    <x v="1"/>
    <x v="0"/>
    <x v="138"/>
    <x v="138"/>
    <x v="457"/>
    <x v="54"/>
    <x v="538"/>
    <x v="473"/>
    <x v="0"/>
    <x v="473"/>
    <x v="412"/>
    <x v="495"/>
    <x v="2"/>
    <x v="466"/>
    <x v="0"/>
    <x v="466"/>
    <x v="475"/>
    <x v="511"/>
    <x v="2"/>
    <x v="0"/>
  </r>
  <r>
    <x v="4"/>
    <x v="49"/>
    <x v="267"/>
    <x v="434"/>
    <x v="781"/>
    <x v="91"/>
    <x v="1"/>
    <x v="0"/>
    <x v="31"/>
    <x v="31"/>
    <x v="0"/>
    <x v="300"/>
    <x v="0"/>
    <x v="0"/>
    <x v="0"/>
    <x v="0"/>
    <x v="271"/>
    <x v="779"/>
    <x v="0"/>
    <x v="103"/>
    <x v="0"/>
    <x v="103"/>
    <x v="178"/>
    <x v="0"/>
    <x v="1"/>
    <x v="0"/>
  </r>
  <r>
    <x v="4"/>
    <x v="49"/>
    <x v="1183"/>
    <x v="438"/>
    <x v="1274"/>
    <x v="147"/>
    <x v="1"/>
    <x v="0"/>
    <x v="36"/>
    <x v="36"/>
    <x v="60"/>
    <x v="273"/>
    <x v="99"/>
    <x v="97"/>
    <x v="0"/>
    <x v="97"/>
    <x v="209"/>
    <x v="108"/>
    <x v="1"/>
    <x v="84"/>
    <x v="0"/>
    <x v="84"/>
    <x v="280"/>
    <x v="217"/>
    <x v="1"/>
    <x v="0"/>
  </r>
  <r>
    <x v="4"/>
    <x v="49"/>
    <x v="364"/>
    <x v="431"/>
    <x v="210"/>
    <x v="217"/>
    <x v="1"/>
    <x v="0"/>
    <x v="34"/>
    <x v="34"/>
    <x v="40"/>
    <x v="282"/>
    <x v="72"/>
    <x v="37"/>
    <x v="0"/>
    <x v="37"/>
    <x v="271"/>
    <x v="415"/>
    <x v="2"/>
    <x v="134"/>
    <x v="0"/>
    <x v="134"/>
    <x v="195"/>
    <x v="60"/>
    <x v="1"/>
    <x v="0"/>
  </r>
  <r>
    <x v="4"/>
    <x v="49"/>
    <x v="944"/>
    <x v="437"/>
    <x v="1151"/>
    <x v="358"/>
    <x v="1"/>
    <x v="0"/>
    <x v="44"/>
    <x v="44"/>
    <x v="158"/>
    <x v="190"/>
    <x v="400"/>
    <x v="122"/>
    <x v="0"/>
    <x v="122"/>
    <x v="351"/>
    <x v="652"/>
    <x v="2"/>
    <x v="155"/>
    <x v="0"/>
    <x v="155"/>
    <x v="346"/>
    <x v="494"/>
    <x v="2"/>
    <x v="0"/>
  </r>
  <r>
    <x v="4"/>
    <x v="49"/>
    <x v="563"/>
    <x v="433"/>
    <x v="518"/>
    <x v="370"/>
    <x v="0"/>
    <x v="0"/>
    <x v="0"/>
    <x v="0"/>
    <x v="0"/>
    <x v="180"/>
    <x v="687"/>
    <x v="0"/>
    <x v="0"/>
    <x v="0"/>
    <x v="271"/>
    <x v="779"/>
    <x v="0"/>
    <x v="0"/>
    <x v="0"/>
    <x v="0"/>
    <x v="315"/>
    <x v="424"/>
    <x v="0"/>
    <x v="0"/>
  </r>
  <r>
    <x v="4"/>
    <x v="49"/>
    <x v="775"/>
    <x v="435"/>
    <x v="801"/>
    <x v="384"/>
    <x v="1"/>
    <x v="0"/>
    <x v="56"/>
    <x v="56"/>
    <x v="94"/>
    <x v="346"/>
    <x v="78"/>
    <x v="172"/>
    <x v="0"/>
    <x v="172"/>
    <x v="140"/>
    <x v="76"/>
    <x v="1"/>
    <x v="278"/>
    <x v="0"/>
    <x v="278"/>
    <x v="84"/>
    <x v="44"/>
    <x v="1"/>
    <x v="0"/>
  </r>
  <r>
    <x v="4"/>
    <x v="49"/>
    <x v="440"/>
    <x v="432"/>
    <x v="254"/>
    <x v="427"/>
    <x v="1"/>
    <x v="0"/>
    <x v="41"/>
    <x v="41"/>
    <x v="82"/>
    <x v="276"/>
    <x v="126"/>
    <x v="131"/>
    <x v="0"/>
    <x v="131"/>
    <x v="192"/>
    <x v="113"/>
    <x v="1"/>
    <x v="138"/>
    <x v="0"/>
    <x v="138"/>
    <x v="235"/>
    <x v="155"/>
    <x v="1"/>
    <x v="0"/>
  </r>
  <r>
    <x v="4"/>
    <x v="49"/>
    <x v="958"/>
    <x v="436"/>
    <x v="1054"/>
    <x v="430"/>
    <x v="1"/>
    <x v="0"/>
    <x v="42"/>
    <x v="42"/>
    <x v="49"/>
    <x v="307"/>
    <x v="61"/>
    <x v="145"/>
    <x v="0"/>
    <x v="145"/>
    <x v="132"/>
    <x v="35"/>
    <x v="1"/>
    <x v="147"/>
    <x v="0"/>
    <x v="147"/>
    <x v="185"/>
    <x v="67"/>
    <x v="1"/>
    <x v="0"/>
  </r>
  <r>
    <x v="4"/>
    <x v="49"/>
    <x v="389"/>
    <x v="576"/>
    <x v="165"/>
    <x v="479"/>
    <x v="1"/>
    <x v="0"/>
    <x v="10"/>
    <x v="10"/>
    <x v="0"/>
    <x v="236"/>
    <x v="0"/>
    <x v="37"/>
    <x v="0"/>
    <x v="37"/>
    <x v="209"/>
    <x v="0"/>
    <x v="1"/>
    <x v="36"/>
    <x v="0"/>
    <x v="36"/>
    <x v="257"/>
    <x v="0"/>
    <x v="1"/>
    <x v="0"/>
  </r>
  <r>
    <x v="4"/>
    <x v="49"/>
    <x v="888"/>
    <x v="579"/>
    <x v="945"/>
    <x v="531"/>
    <x v="1"/>
    <x v="0"/>
    <x v="104"/>
    <x v="104"/>
    <x v="257"/>
    <x v="404"/>
    <x v="113"/>
    <x v="403"/>
    <x v="0"/>
    <x v="403"/>
    <x v="29"/>
    <x v="54"/>
    <x v="1"/>
    <x v="392"/>
    <x v="0"/>
    <x v="392"/>
    <x v="65"/>
    <x v="124"/>
    <x v="1"/>
    <x v="0"/>
  </r>
  <r>
    <x v="4"/>
    <x v="49"/>
    <x v="311"/>
    <x v="575"/>
    <x v="12"/>
    <x v="596"/>
    <x v="1"/>
    <x v="0"/>
    <x v="56"/>
    <x v="56"/>
    <x v="129"/>
    <x v="313"/>
    <x v="140"/>
    <x v="116"/>
    <x v="0"/>
    <x v="116"/>
    <x v="319"/>
    <x v="582"/>
    <x v="2"/>
    <x v="260"/>
    <x v="0"/>
    <x v="260"/>
    <x v="116"/>
    <x v="108"/>
    <x v="1"/>
    <x v="0"/>
  </r>
  <r>
    <x v="4"/>
    <x v="49"/>
    <x v="840"/>
    <x v="578"/>
    <x v="901"/>
    <x v="612"/>
    <x v="1"/>
    <x v="0"/>
    <x v="58"/>
    <x v="58"/>
    <x v="119"/>
    <x v="329"/>
    <x v="102"/>
    <x v="127"/>
    <x v="0"/>
    <x v="127"/>
    <x v="263"/>
    <x v="378"/>
    <x v="1"/>
    <x v="323"/>
    <x v="0"/>
    <x v="323"/>
    <x v="70"/>
    <x v="49"/>
    <x v="1"/>
    <x v="0"/>
  </r>
  <r>
    <x v="4"/>
    <x v="49"/>
    <x v="580"/>
    <x v="577"/>
    <x v="445"/>
    <x v="636"/>
    <x v="1"/>
    <x v="0"/>
    <x v="10"/>
    <x v="10"/>
    <x v="40"/>
    <x v="180"/>
    <x v="429"/>
    <x v="80"/>
    <x v="0"/>
    <x v="80"/>
    <x v="209"/>
    <x v="84"/>
    <x v="1"/>
    <x v="0"/>
    <x v="0"/>
    <x v="0"/>
    <x v="378"/>
    <x v="424"/>
    <x v="0"/>
    <x v="1"/>
  </r>
  <r>
    <x v="4"/>
    <x v="49"/>
    <x v="996"/>
    <x v="883"/>
    <x v="1241"/>
    <x v="723"/>
    <x v="1"/>
    <x v="0"/>
    <x v="70"/>
    <x v="70"/>
    <x v="100"/>
    <x v="382"/>
    <x v="51"/>
    <x v="74"/>
    <x v="0"/>
    <x v="74"/>
    <x v="319"/>
    <x v="631"/>
    <x v="2"/>
    <x v="256"/>
    <x v="0"/>
    <x v="256"/>
    <x v="100"/>
    <x v="64"/>
    <x v="1"/>
    <x v="0"/>
  </r>
  <r>
    <x v="4"/>
    <x v="49"/>
    <x v="640"/>
    <x v="948"/>
    <x v="580"/>
    <x v="765"/>
    <x v="0"/>
    <x v="0"/>
    <x v="0"/>
    <x v="0"/>
    <x v="0"/>
    <x v="180"/>
    <x v="687"/>
    <x v="0"/>
    <x v="0"/>
    <x v="0"/>
    <x v="271"/>
    <x v="779"/>
    <x v="0"/>
    <x v="44"/>
    <x v="0"/>
    <x v="44"/>
    <x v="245"/>
    <x v="0"/>
    <x v="1"/>
    <x v="0"/>
  </r>
  <r>
    <x v="4"/>
    <x v="49"/>
    <x v="328"/>
    <x v="1058"/>
    <x v="48"/>
    <x v="824"/>
    <x v="1"/>
    <x v="0"/>
    <x v="42"/>
    <x v="42"/>
    <x v="53"/>
    <x v="305"/>
    <x v="66"/>
    <x v="51"/>
    <x v="0"/>
    <x v="51"/>
    <x v="271"/>
    <x v="415"/>
    <x v="2"/>
    <x v="157"/>
    <x v="0"/>
    <x v="157"/>
    <x v="173"/>
    <x v="67"/>
    <x v="1"/>
    <x v="0"/>
  </r>
  <r>
    <x v="4"/>
    <x v="49"/>
    <x v="1023"/>
    <x v="1099"/>
    <x v="1129"/>
    <x v="850"/>
    <x v="1"/>
    <x v="0"/>
    <x v="56"/>
    <x v="56"/>
    <x v="135"/>
    <x v="307"/>
    <x v="153"/>
    <x v="243"/>
    <x v="0"/>
    <x v="243"/>
    <x v="110"/>
    <x v="84"/>
    <x v="1"/>
    <x v="220"/>
    <x v="0"/>
    <x v="220"/>
    <x v="185"/>
    <x v="160"/>
    <x v="1"/>
    <x v="0"/>
  </r>
  <r>
    <x v="4"/>
    <x v="49"/>
    <x v="1079"/>
    <x v="1253"/>
    <x v="1307"/>
    <x v="938"/>
    <x v="1"/>
    <x v="0"/>
    <x v="64"/>
    <x v="64"/>
    <x v="108"/>
    <x v="358"/>
    <x v="76"/>
    <x v="214"/>
    <x v="0"/>
    <x v="214"/>
    <x v="110"/>
    <x v="56"/>
    <x v="1"/>
    <x v="242"/>
    <x v="0"/>
    <x v="242"/>
    <x v="116"/>
    <x v="83"/>
    <x v="1"/>
    <x v="0"/>
  </r>
  <r>
    <x v="4"/>
    <x v="49"/>
    <x v="528"/>
    <x v="1277"/>
    <x v="375"/>
    <x v="950"/>
    <x v="1"/>
    <x v="0"/>
    <x v="34"/>
    <x v="34"/>
    <x v="60"/>
    <x v="264"/>
    <x v="108"/>
    <x v="116"/>
    <x v="0"/>
    <x v="116"/>
    <x v="188"/>
    <x v="84"/>
    <x v="1"/>
    <x v="110"/>
    <x v="0"/>
    <x v="110"/>
    <x v="245"/>
    <x v="139"/>
    <x v="1"/>
    <x v="0"/>
  </r>
  <r>
    <x v="4"/>
    <x v="50"/>
    <x v="1174"/>
    <x v="442"/>
    <x v="1072"/>
    <x v="107"/>
    <x v="1"/>
    <x v="0"/>
    <x v="10"/>
    <x v="10"/>
    <x v="40"/>
    <x v="180"/>
    <x v="429"/>
    <x v="0"/>
    <x v="0"/>
    <x v="0"/>
    <x v="339"/>
    <x v="779"/>
    <x v="0"/>
    <x v="93"/>
    <x v="0"/>
    <x v="93"/>
    <x v="245"/>
    <x v="111"/>
    <x v="1"/>
    <x v="0"/>
  </r>
  <r>
    <x v="4"/>
    <x v="50"/>
    <x v="1179"/>
    <x v="443"/>
    <x v="1097"/>
    <x v="140"/>
    <x v="1"/>
    <x v="0"/>
    <x v="1"/>
    <x v="1"/>
    <x v="0"/>
    <x v="201"/>
    <x v="0"/>
    <x v="19"/>
    <x v="0"/>
    <x v="19"/>
    <x v="231"/>
    <x v="0"/>
    <x v="1"/>
    <x v="36"/>
    <x v="0"/>
    <x v="36"/>
    <x v="257"/>
    <x v="0"/>
    <x v="1"/>
    <x v="1"/>
  </r>
  <r>
    <x v="4"/>
    <x v="50"/>
    <x v="1209"/>
    <x v="444"/>
    <x v="1283"/>
    <x v="153"/>
    <x v="1"/>
    <x v="0"/>
    <x v="15"/>
    <x v="15"/>
    <x v="0"/>
    <x v="255"/>
    <x v="0"/>
    <x v="0"/>
    <x v="0"/>
    <x v="0"/>
    <x v="271"/>
    <x v="779"/>
    <x v="0"/>
    <x v="55"/>
    <x v="0"/>
    <x v="55"/>
    <x v="233"/>
    <x v="0"/>
    <x v="1"/>
    <x v="0"/>
  </r>
  <r>
    <x v="4"/>
    <x v="50"/>
    <x v="460"/>
    <x v="439"/>
    <x v="305"/>
    <x v="244"/>
    <x v="1"/>
    <x v="0"/>
    <x v="10"/>
    <x v="10"/>
    <x v="0"/>
    <x v="236"/>
    <x v="0"/>
    <x v="37"/>
    <x v="0"/>
    <x v="37"/>
    <x v="209"/>
    <x v="0"/>
    <x v="1"/>
    <x v="161"/>
    <x v="0"/>
    <x v="161"/>
    <x v="123"/>
    <x v="0"/>
    <x v="1"/>
    <x v="0"/>
  </r>
  <r>
    <x v="4"/>
    <x v="50"/>
    <x v="657"/>
    <x v="441"/>
    <x v="627"/>
    <x v="381"/>
    <x v="1"/>
    <x v="0"/>
    <x v="31"/>
    <x v="31"/>
    <x v="0"/>
    <x v="300"/>
    <x v="0"/>
    <x v="80"/>
    <x v="0"/>
    <x v="80"/>
    <x v="156"/>
    <x v="0"/>
    <x v="1"/>
    <x v="100"/>
    <x v="0"/>
    <x v="100"/>
    <x v="185"/>
    <x v="0"/>
    <x v="1"/>
    <x v="0"/>
  </r>
  <r>
    <x v="4"/>
    <x v="50"/>
    <x v="552"/>
    <x v="440"/>
    <x v="441"/>
    <x v="383"/>
    <x v="1"/>
    <x v="0"/>
    <x v="70"/>
    <x v="70"/>
    <x v="94"/>
    <x v="385"/>
    <x v="45"/>
    <x v="164"/>
    <x v="0"/>
    <x v="164"/>
    <x v="149"/>
    <x v="84"/>
    <x v="1"/>
    <x v="220"/>
    <x v="0"/>
    <x v="220"/>
    <x v="130"/>
    <x v="75"/>
    <x v="1"/>
    <x v="0"/>
  </r>
  <r>
    <x v="4"/>
    <x v="50"/>
    <x v="970"/>
    <x v="581"/>
    <x v="1052"/>
    <x v="525"/>
    <x v="1"/>
    <x v="0"/>
    <x v="53"/>
    <x v="53"/>
    <x v="94"/>
    <x v="335"/>
    <x v="84"/>
    <x v="80"/>
    <x v="0"/>
    <x v="80"/>
    <x v="289"/>
    <x v="515"/>
    <x v="2"/>
    <x v="196"/>
    <x v="0"/>
    <x v="196"/>
    <x v="156"/>
    <x v="96"/>
    <x v="1"/>
    <x v="0"/>
  </r>
  <r>
    <x v="4"/>
    <x v="50"/>
    <x v="782"/>
    <x v="580"/>
    <x v="811"/>
    <x v="588"/>
    <x v="1"/>
    <x v="0"/>
    <x v="63"/>
    <x v="63"/>
    <x v="247"/>
    <x v="180"/>
    <x v="429"/>
    <x v="137"/>
    <x v="0"/>
    <x v="137"/>
    <x v="439"/>
    <x v="730"/>
    <x v="2"/>
    <x v="184"/>
    <x v="0"/>
    <x v="184"/>
    <x v="440"/>
    <x v="680"/>
    <x v="2"/>
    <x v="0"/>
  </r>
  <r>
    <x v="4"/>
    <x v="50"/>
    <x v="905"/>
    <x v="934"/>
    <x v="1019"/>
    <x v="756"/>
    <x v="1"/>
    <x v="0"/>
    <x v="51"/>
    <x v="51"/>
    <x v="239"/>
    <x v="107"/>
    <x v="586"/>
    <x v="74"/>
    <x v="0"/>
    <x v="74"/>
    <x v="457"/>
    <x v="762"/>
    <x v="2"/>
    <x v="227"/>
    <x v="0"/>
    <x v="227"/>
    <x v="369"/>
    <x v="514"/>
    <x v="2"/>
    <x v="0"/>
  </r>
  <r>
    <x v="4"/>
    <x v="50"/>
    <x v="735"/>
    <x v="984"/>
    <x v="643"/>
    <x v="785"/>
    <x v="1"/>
    <x v="0"/>
    <x v="43"/>
    <x v="43"/>
    <x v="85"/>
    <x v="289"/>
    <x v="113"/>
    <x v="37"/>
    <x v="0"/>
    <x v="37"/>
    <x v="339"/>
    <x v="721"/>
    <x v="2"/>
    <x v="134"/>
    <x v="0"/>
    <x v="134"/>
    <x v="245"/>
    <x v="172"/>
    <x v="1"/>
    <x v="0"/>
  </r>
  <r>
    <x v="4"/>
    <x v="50"/>
    <x v="589"/>
    <x v="1005"/>
    <x v="509"/>
    <x v="797"/>
    <x v="1"/>
    <x v="0"/>
    <x v="53"/>
    <x v="53"/>
    <x v="305"/>
    <x v="46"/>
    <x v="650"/>
    <x v="214"/>
    <x v="0"/>
    <x v="214"/>
    <x v="445"/>
    <x v="698"/>
    <x v="2"/>
    <x v="220"/>
    <x v="0"/>
    <x v="220"/>
    <x v="478"/>
    <x v="697"/>
    <x v="2"/>
    <x v="0"/>
  </r>
  <r>
    <x v="4"/>
    <x v="50"/>
    <x v="1017"/>
    <x v="1074"/>
    <x v="1210"/>
    <x v="833"/>
    <x v="1"/>
    <x v="0"/>
    <x v="13"/>
    <x v="13"/>
    <x v="40"/>
    <x v="190"/>
    <x v="321"/>
    <x v="0"/>
    <x v="0"/>
    <x v="0"/>
    <x v="339"/>
    <x v="779"/>
    <x v="0"/>
    <x v="36"/>
    <x v="0"/>
    <x v="36"/>
    <x v="315"/>
    <x v="424"/>
    <x v="2"/>
    <x v="0"/>
  </r>
  <r>
    <x v="4"/>
    <x v="50"/>
    <x v="919"/>
    <x v="1159"/>
    <x v="1009"/>
    <x v="889"/>
    <x v="1"/>
    <x v="0"/>
    <x v="13"/>
    <x v="13"/>
    <x v="40"/>
    <x v="190"/>
    <x v="321"/>
    <x v="0"/>
    <x v="0"/>
    <x v="0"/>
    <x v="339"/>
    <x v="779"/>
    <x v="0"/>
    <x v="0"/>
    <x v="0"/>
    <x v="0"/>
    <x v="378"/>
    <x v="424"/>
    <x v="0"/>
    <x v="0"/>
  </r>
  <r>
    <x v="4"/>
    <x v="50"/>
    <x v="756"/>
    <x v="1208"/>
    <x v="681"/>
    <x v="916"/>
    <x v="1"/>
    <x v="0"/>
    <x v="78"/>
    <x v="78"/>
    <x v="135"/>
    <x v="385"/>
    <x v="81"/>
    <x v="298"/>
    <x v="0"/>
    <x v="298"/>
    <x v="73"/>
    <x v="47"/>
    <x v="1"/>
    <x v="220"/>
    <x v="0"/>
    <x v="220"/>
    <x v="185"/>
    <x v="160"/>
    <x v="1"/>
    <x v="0"/>
  </r>
  <r>
    <x v="4"/>
    <x v="50"/>
    <x v="759"/>
    <x v="1225"/>
    <x v="670"/>
    <x v="923"/>
    <x v="1"/>
    <x v="0"/>
    <x v="64"/>
    <x v="64"/>
    <x v="145"/>
    <x v="335"/>
    <x v="125"/>
    <x v="137"/>
    <x v="0"/>
    <x v="137"/>
    <x v="305"/>
    <x v="526"/>
    <x v="2"/>
    <x v="231"/>
    <x v="0"/>
    <x v="231"/>
    <x v="171"/>
    <x v="158"/>
    <x v="1"/>
    <x v="0"/>
  </r>
  <r>
    <x v="1"/>
    <x v="9"/>
    <x v="196"/>
    <x v="620"/>
    <x v="324"/>
    <x v="37"/>
    <x v="1"/>
    <x v="0"/>
    <x v="148"/>
    <x v="148"/>
    <x v="456"/>
    <x v="380"/>
    <x v="343"/>
    <x v="476"/>
    <x v="0"/>
    <x v="476"/>
    <x v="339"/>
    <x v="448"/>
    <x v="2"/>
    <x v="460"/>
    <x v="0"/>
    <x v="460"/>
    <x v="481"/>
    <x v="521"/>
    <x v="2"/>
    <x v="0"/>
  </r>
  <r>
    <x v="1"/>
    <x v="9"/>
    <x v="1117"/>
    <x v="627"/>
    <x v="881"/>
    <x v="96"/>
    <x v="1"/>
    <x v="0"/>
    <x v="204"/>
    <x v="204"/>
    <x v="534"/>
    <x v="466"/>
    <x v="299"/>
    <x v="562"/>
    <x v="0"/>
    <x v="562"/>
    <x v="182"/>
    <x v="407"/>
    <x v="1"/>
    <x v="558"/>
    <x v="0"/>
    <x v="558"/>
    <x v="1"/>
    <x v="223"/>
    <x v="1"/>
    <x v="0"/>
  </r>
  <r>
    <x v="1"/>
    <x v="9"/>
    <x v="271"/>
    <x v="625"/>
    <x v="677"/>
    <x v="121"/>
    <x v="1"/>
    <x v="0"/>
    <x v="103"/>
    <x v="103"/>
    <x v="316"/>
    <x v="364"/>
    <x v="203"/>
    <x v="306"/>
    <x v="0"/>
    <x v="306"/>
    <x v="351"/>
    <x v="529"/>
    <x v="2"/>
    <x v="358"/>
    <x v="0"/>
    <x v="358"/>
    <x v="163"/>
    <x v="281"/>
    <x v="1"/>
    <x v="0"/>
  </r>
  <r>
    <x v="1"/>
    <x v="9"/>
    <x v="216"/>
    <x v="622"/>
    <x v="388"/>
    <x v="134"/>
    <x v="1"/>
    <x v="0"/>
    <x v="185"/>
    <x v="185"/>
    <x v="516"/>
    <x v="279"/>
    <x v="414"/>
    <x v="534"/>
    <x v="0"/>
    <x v="534"/>
    <x v="504"/>
    <x v="605"/>
    <x v="2"/>
    <x v="542"/>
    <x v="0"/>
    <x v="542"/>
    <x v="20"/>
    <x v="292"/>
    <x v="1"/>
    <x v="0"/>
  </r>
  <r>
    <x v="1"/>
    <x v="9"/>
    <x v="287"/>
    <x v="626"/>
    <x v="852"/>
    <x v="161"/>
    <x v="1"/>
    <x v="0"/>
    <x v="183"/>
    <x v="183"/>
    <x v="496"/>
    <x v="454"/>
    <x v="224"/>
    <x v="527"/>
    <x v="0"/>
    <x v="527"/>
    <x v="98"/>
    <x v="344"/>
    <x v="1"/>
    <x v="534"/>
    <x v="0"/>
    <x v="534"/>
    <x v="24"/>
    <x v="256"/>
    <x v="1"/>
    <x v="0"/>
  </r>
  <r>
    <x v="1"/>
    <x v="9"/>
    <x v="44"/>
    <x v="619"/>
    <x v="190"/>
    <x v="177"/>
    <x v="1"/>
    <x v="0"/>
    <x v="200"/>
    <x v="200"/>
    <x v="529"/>
    <x v="461"/>
    <x v="282"/>
    <x v="556"/>
    <x v="0"/>
    <x v="556"/>
    <x v="22"/>
    <x v="293"/>
    <x v="1"/>
    <x v="551"/>
    <x v="0"/>
    <x v="551"/>
    <x v="4"/>
    <x v="243"/>
    <x v="1"/>
    <x v="0"/>
  </r>
  <r>
    <x v="1"/>
    <x v="9"/>
    <x v="257"/>
    <x v="623"/>
    <x v="626"/>
    <x v="188"/>
    <x v="0"/>
    <x v="0"/>
    <x v="0"/>
    <x v="0"/>
    <x v="61"/>
    <x v="106"/>
    <x v="687"/>
    <x v="0"/>
    <x v="0"/>
    <x v="0"/>
    <x v="359"/>
    <x v="779"/>
    <x v="0"/>
    <x v="17"/>
    <x v="0"/>
    <x v="17"/>
    <x v="376"/>
    <x v="762"/>
    <x v="2"/>
    <x v="0"/>
  </r>
  <r>
    <x v="1"/>
    <x v="9"/>
    <x v="258"/>
    <x v="624"/>
    <x v="620"/>
    <x v="195"/>
    <x v="1"/>
    <x v="0"/>
    <x v="149"/>
    <x v="149"/>
    <x v="461"/>
    <x v="354"/>
    <x v="368"/>
    <x v="487"/>
    <x v="0"/>
    <x v="487"/>
    <x v="236"/>
    <x v="403"/>
    <x v="1"/>
    <x v="467"/>
    <x v="0"/>
    <x v="467"/>
    <x v="489"/>
    <x v="529"/>
    <x v="2"/>
    <x v="0"/>
  </r>
  <r>
    <x v="1"/>
    <x v="9"/>
    <x v="1194"/>
    <x v="628"/>
    <x v="1077"/>
    <x v="203"/>
    <x v="1"/>
    <x v="0"/>
    <x v="140"/>
    <x v="140"/>
    <x v="437"/>
    <x v="387"/>
    <x v="302"/>
    <x v="468"/>
    <x v="0"/>
    <x v="468"/>
    <x v="123"/>
    <x v="325"/>
    <x v="1"/>
    <x v="471"/>
    <x v="0"/>
    <x v="471"/>
    <x v="100"/>
    <x v="332"/>
    <x v="1"/>
    <x v="0"/>
  </r>
  <r>
    <x v="1"/>
    <x v="9"/>
    <x v="204"/>
    <x v="621"/>
    <x v="286"/>
    <x v="204"/>
    <x v="1"/>
    <x v="0"/>
    <x v="101"/>
    <x v="101"/>
    <x v="274"/>
    <x v="392"/>
    <x v="143"/>
    <x v="146"/>
    <x v="0"/>
    <x v="146"/>
    <x v="454"/>
    <x v="734"/>
    <x v="2"/>
    <x v="387"/>
    <x v="0"/>
    <x v="387"/>
    <x v="73"/>
    <x v="143"/>
    <x v="1"/>
    <x v="0"/>
  </r>
  <r>
    <x v="1"/>
    <x v="9"/>
    <x v="1284"/>
    <x v="637"/>
    <x v="654"/>
    <x v="260"/>
    <x v="1"/>
    <x v="0"/>
    <x v="152"/>
    <x v="152"/>
    <x v="457"/>
    <x v="389"/>
    <x v="332"/>
    <x v="455"/>
    <x v="0"/>
    <x v="455"/>
    <x v="478"/>
    <x v="607"/>
    <x v="2"/>
    <x v="506"/>
    <x v="0"/>
    <x v="506"/>
    <x v="34"/>
    <x v="233"/>
    <x v="1"/>
    <x v="0"/>
  </r>
  <r>
    <x v="1"/>
    <x v="9"/>
    <x v="1309"/>
    <x v="639"/>
    <x v="851"/>
    <x v="281"/>
    <x v="1"/>
    <x v="0"/>
    <x v="94"/>
    <x v="94"/>
    <x v="154"/>
    <x v="411"/>
    <x v="58"/>
    <x v="311"/>
    <x v="0"/>
    <x v="311"/>
    <x v="70"/>
    <x v="52"/>
    <x v="1"/>
    <x v="237"/>
    <x v="0"/>
    <x v="237"/>
    <x v="176"/>
    <x v="169"/>
    <x v="1"/>
    <x v="0"/>
  </r>
  <r>
    <x v="1"/>
    <x v="9"/>
    <x v="1243"/>
    <x v="632"/>
    <x v="302"/>
    <x v="310"/>
    <x v="1"/>
    <x v="0"/>
    <x v="195"/>
    <x v="195"/>
    <x v="518"/>
    <x v="457"/>
    <x v="261"/>
    <x v="548"/>
    <x v="0"/>
    <x v="548"/>
    <x v="34"/>
    <x v="305"/>
    <x v="1"/>
    <x v="545"/>
    <x v="0"/>
    <x v="545"/>
    <x v="13"/>
    <x v="266"/>
    <x v="1"/>
    <x v="0"/>
  </r>
  <r>
    <x v="1"/>
    <x v="9"/>
    <x v="1245"/>
    <x v="633"/>
    <x v="309"/>
    <x v="403"/>
    <x v="1"/>
    <x v="0"/>
    <x v="24"/>
    <x v="24"/>
    <x v="92"/>
    <x v="170"/>
    <x v="502"/>
    <x v="35"/>
    <x v="0"/>
    <x v="35"/>
    <x v="351"/>
    <x v="734"/>
    <x v="2"/>
    <x v="87"/>
    <x v="0"/>
    <x v="87"/>
    <x v="323"/>
    <x v="467"/>
    <x v="2"/>
    <x v="0"/>
  </r>
  <r>
    <x v="1"/>
    <x v="9"/>
    <x v="1230"/>
    <x v="629"/>
    <x v="185"/>
    <x v="456"/>
    <x v="1"/>
    <x v="0"/>
    <x v="170"/>
    <x v="170"/>
    <x v="471"/>
    <x v="449"/>
    <x v="191"/>
    <x v="511"/>
    <x v="0"/>
    <x v="511"/>
    <x v="44"/>
    <x v="257"/>
    <x v="1"/>
    <x v="502"/>
    <x v="0"/>
    <x v="502"/>
    <x v="63"/>
    <x v="311"/>
    <x v="1"/>
    <x v="0"/>
  </r>
  <r>
    <x v="1"/>
    <x v="9"/>
    <x v="1276"/>
    <x v="636"/>
    <x v="575"/>
    <x v="457"/>
    <x v="1"/>
    <x v="0"/>
    <x v="162"/>
    <x v="162"/>
    <x v="429"/>
    <x v="458"/>
    <x v="132"/>
    <x v="513"/>
    <x v="0"/>
    <x v="513"/>
    <x v="8"/>
    <x v="95"/>
    <x v="1"/>
    <x v="491"/>
    <x v="0"/>
    <x v="491"/>
    <x v="28"/>
    <x v="189"/>
    <x v="1"/>
    <x v="0"/>
  </r>
  <r>
    <x v="1"/>
    <x v="9"/>
    <x v="1291"/>
    <x v="638"/>
    <x v="689"/>
    <x v="464"/>
    <x v="1"/>
    <x v="0"/>
    <x v="93"/>
    <x v="93"/>
    <x v="227"/>
    <x v="391"/>
    <x v="110"/>
    <x v="283"/>
    <x v="0"/>
    <x v="283"/>
    <x v="151"/>
    <x v="207"/>
    <x v="1"/>
    <x v="177"/>
    <x v="0"/>
    <x v="177"/>
    <x v="428"/>
    <x v="654"/>
    <x v="2"/>
    <x v="0"/>
  </r>
  <r>
    <x v="1"/>
    <x v="9"/>
    <x v="1329"/>
    <x v="641"/>
    <x v="1034"/>
    <x v="465"/>
    <x v="1"/>
    <x v="0"/>
    <x v="62"/>
    <x v="62"/>
    <x v="68"/>
    <x v="372"/>
    <x v="34"/>
    <x v="209"/>
    <x v="0"/>
    <x v="209"/>
    <x v="96"/>
    <x v="24"/>
    <x v="1"/>
    <x v="161"/>
    <x v="0"/>
    <x v="161"/>
    <x v="185"/>
    <x v="91"/>
    <x v="1"/>
    <x v="0"/>
  </r>
  <r>
    <x v="1"/>
    <x v="9"/>
    <x v="1247"/>
    <x v="634"/>
    <x v="304"/>
    <x v="501"/>
    <x v="1"/>
    <x v="0"/>
    <x v="53"/>
    <x v="53"/>
    <x v="163"/>
    <x v="268"/>
    <x v="237"/>
    <x v="146"/>
    <x v="0"/>
    <x v="146"/>
    <x v="310"/>
    <x v="533"/>
    <x v="2"/>
    <x v="255"/>
    <x v="0"/>
    <x v="255"/>
    <x v="162"/>
    <x v="160"/>
    <x v="1"/>
    <x v="0"/>
  </r>
  <r>
    <x v="1"/>
    <x v="9"/>
    <x v="1349"/>
    <x v="643"/>
    <x v="1086"/>
    <x v="563"/>
    <x v="1"/>
    <x v="0"/>
    <x v="180"/>
    <x v="180"/>
    <x v="481"/>
    <x v="463"/>
    <x v="168"/>
    <x v="532"/>
    <x v="0"/>
    <x v="532"/>
    <x v="14"/>
    <x v="176"/>
    <x v="1"/>
    <x v="531"/>
    <x v="0"/>
    <x v="531"/>
    <x v="11"/>
    <x v="177"/>
    <x v="1"/>
    <x v="0"/>
  </r>
  <r>
    <x v="1"/>
    <x v="9"/>
    <x v="1312"/>
    <x v="640"/>
    <x v="856"/>
    <x v="598"/>
    <x v="0"/>
    <x v="0"/>
    <x v="0"/>
    <x v="0"/>
    <x v="16"/>
    <x v="148"/>
    <x v="687"/>
    <x v="0"/>
    <x v="0"/>
    <x v="0"/>
    <x v="310"/>
    <x v="779"/>
    <x v="0"/>
    <x v="34"/>
    <x v="0"/>
    <x v="34"/>
    <x v="286"/>
    <x v="126"/>
    <x v="1"/>
    <x v="1"/>
  </r>
  <r>
    <x v="1"/>
    <x v="9"/>
    <x v="1351"/>
    <x v="644"/>
    <x v="1180"/>
    <x v="609"/>
    <x v="1"/>
    <x v="0"/>
    <x v="150"/>
    <x v="150"/>
    <x v="455"/>
    <x v="390"/>
    <x v="323"/>
    <x v="475"/>
    <x v="0"/>
    <x v="475"/>
    <x v="328"/>
    <x v="436"/>
    <x v="2"/>
    <x v="507"/>
    <x v="0"/>
    <x v="507"/>
    <x v="27"/>
    <x v="216"/>
    <x v="1"/>
    <x v="0"/>
  </r>
  <r>
    <x v="1"/>
    <x v="9"/>
    <x v="1241"/>
    <x v="631"/>
    <x v="251"/>
    <x v="611"/>
    <x v="1"/>
    <x v="0"/>
    <x v="53"/>
    <x v="53"/>
    <x v="119"/>
    <x v="313"/>
    <x v="125"/>
    <x v="150"/>
    <x v="0"/>
    <x v="150"/>
    <x v="209"/>
    <x v="201"/>
    <x v="1"/>
    <x v="260"/>
    <x v="0"/>
    <x v="260"/>
    <x v="111"/>
    <x v="87"/>
    <x v="1"/>
    <x v="0"/>
  </r>
  <r>
    <x v="1"/>
    <x v="9"/>
    <x v="1233"/>
    <x v="630"/>
    <x v="178"/>
    <x v="613"/>
    <x v="1"/>
    <x v="0"/>
    <x v="42"/>
    <x v="42"/>
    <x v="182"/>
    <x v="122"/>
    <x v="586"/>
    <x v="0"/>
    <x v="0"/>
    <x v="0"/>
    <x v="455"/>
    <x v="779"/>
    <x v="0"/>
    <x v="293"/>
    <x v="0"/>
    <x v="293"/>
    <x v="123"/>
    <x v="148"/>
    <x v="1"/>
    <x v="0"/>
  </r>
  <r>
    <x v="1"/>
    <x v="9"/>
    <x v="1333"/>
    <x v="642"/>
    <x v="956"/>
    <x v="626"/>
    <x v="1"/>
    <x v="0"/>
    <x v="6"/>
    <x v="6"/>
    <x v="38"/>
    <x v="158"/>
    <x v="615"/>
    <x v="14"/>
    <x v="0"/>
    <x v="14"/>
    <x v="310"/>
    <x v="721"/>
    <x v="2"/>
    <x v="81"/>
    <x v="0"/>
    <x v="81"/>
    <x v="257"/>
    <x v="120"/>
    <x v="1"/>
    <x v="0"/>
  </r>
  <r>
    <x v="1"/>
    <x v="9"/>
    <x v="1271"/>
    <x v="635"/>
    <x v="521"/>
    <x v="627"/>
    <x v="1"/>
    <x v="0"/>
    <x v="42"/>
    <x v="42"/>
    <x v="85"/>
    <x v="282"/>
    <x v="125"/>
    <x v="80"/>
    <x v="0"/>
    <x v="80"/>
    <x v="271"/>
    <x v="415"/>
    <x v="2"/>
    <x v="122"/>
    <x v="0"/>
    <x v="122"/>
    <x v="257"/>
    <x v="202"/>
    <x v="1"/>
    <x v="0"/>
  </r>
  <r>
    <x v="1"/>
    <x v="9"/>
    <x v="1352"/>
    <x v="797"/>
    <x v="1087"/>
    <x v="664"/>
    <x v="1"/>
    <x v="0"/>
    <x v="23"/>
    <x v="23"/>
    <x v="0"/>
    <x v="282"/>
    <x v="0"/>
    <x v="0"/>
    <x v="0"/>
    <x v="0"/>
    <x v="271"/>
    <x v="779"/>
    <x v="0"/>
    <x v="161"/>
    <x v="0"/>
    <x v="161"/>
    <x v="123"/>
    <x v="0"/>
    <x v="1"/>
    <x v="0"/>
  </r>
  <r>
    <x v="1"/>
    <x v="9"/>
    <x v="1252"/>
    <x v="811"/>
    <x v="303"/>
    <x v="672"/>
    <x v="1"/>
    <x v="0"/>
    <x v="111"/>
    <x v="111"/>
    <x v="358"/>
    <x v="333"/>
    <x v="292"/>
    <x v="363"/>
    <x v="0"/>
    <x v="363"/>
    <x v="339"/>
    <x v="486"/>
    <x v="2"/>
    <x v="390"/>
    <x v="0"/>
    <x v="390"/>
    <x v="276"/>
    <x v="398"/>
    <x v="1"/>
    <x v="0"/>
  </r>
  <r>
    <x v="1"/>
    <x v="9"/>
    <x v="1235"/>
    <x v="928"/>
    <x v="222"/>
    <x v="751"/>
    <x v="1"/>
    <x v="0"/>
    <x v="38"/>
    <x v="38"/>
    <x v="119"/>
    <x v="201"/>
    <x v="359"/>
    <x v="122"/>
    <x v="0"/>
    <x v="122"/>
    <x v="271"/>
    <x v="415"/>
    <x v="2"/>
    <x v="247"/>
    <x v="0"/>
    <x v="247"/>
    <x v="123"/>
    <x v="100"/>
    <x v="1"/>
    <x v="0"/>
  </r>
  <r>
    <x v="1"/>
    <x v="9"/>
    <x v="1315"/>
    <x v="972"/>
    <x v="863"/>
    <x v="778"/>
    <x v="1"/>
    <x v="0"/>
    <x v="10"/>
    <x v="10"/>
    <x v="40"/>
    <x v="180"/>
    <x v="429"/>
    <x v="37"/>
    <x v="0"/>
    <x v="37"/>
    <x v="271"/>
    <x v="415"/>
    <x v="2"/>
    <x v="20"/>
    <x v="0"/>
    <x v="20"/>
    <x v="346"/>
    <x v="689"/>
    <x v="2"/>
    <x v="1"/>
  </r>
  <r>
    <x v="1"/>
    <x v="9"/>
    <x v="1313"/>
    <x v="1071"/>
    <x v="844"/>
    <x v="830"/>
    <x v="1"/>
    <x v="0"/>
    <x v="2"/>
    <x v="2"/>
    <x v="16"/>
    <x v="180"/>
    <x v="429"/>
    <x v="14"/>
    <x v="0"/>
    <x v="14"/>
    <x v="271"/>
    <x v="415"/>
    <x v="2"/>
    <x v="14"/>
    <x v="0"/>
    <x v="14"/>
    <x v="320"/>
    <x v="551"/>
    <x v="2"/>
    <x v="1"/>
  </r>
  <r>
    <x v="1"/>
    <x v="9"/>
    <x v="1273"/>
    <x v="1101"/>
    <x v="523"/>
    <x v="852"/>
    <x v="1"/>
    <x v="0"/>
    <x v="54"/>
    <x v="54"/>
    <x v="220"/>
    <x v="155"/>
    <x v="493"/>
    <x v="175"/>
    <x v="0"/>
    <x v="175"/>
    <x v="369"/>
    <x v="635"/>
    <x v="2"/>
    <x v="76"/>
    <x v="0"/>
    <x v="76"/>
    <x v="479"/>
    <x v="769"/>
    <x v="2"/>
    <x v="0"/>
  </r>
  <r>
    <x v="1"/>
    <x v="9"/>
    <x v="1264"/>
    <x v="1291"/>
    <x v="391"/>
    <x v="958"/>
    <x v="1"/>
    <x v="0"/>
    <x v="27"/>
    <x v="27"/>
    <x v="127"/>
    <x v="126"/>
    <x v="613"/>
    <x v="97"/>
    <x v="0"/>
    <x v="97"/>
    <x v="336"/>
    <x v="652"/>
    <x v="2"/>
    <x v="317"/>
    <x v="0"/>
    <x v="317"/>
    <x v="76"/>
    <x v="63"/>
    <x v="1"/>
    <x v="0"/>
  </r>
  <r>
    <x v="1"/>
    <x v="1"/>
    <x v="1157"/>
    <x v="592"/>
    <x v="1085"/>
    <x v="57"/>
    <x v="1"/>
    <x v="0"/>
    <x v="177"/>
    <x v="177"/>
    <x v="488"/>
    <x v="444"/>
    <x v="230"/>
    <x v="523"/>
    <x v="0"/>
    <x v="523"/>
    <x v="46"/>
    <x v="276"/>
    <x v="1"/>
    <x v="527"/>
    <x v="0"/>
    <x v="527"/>
    <x v="19"/>
    <x v="229"/>
    <x v="1"/>
    <x v="0"/>
  </r>
  <r>
    <x v="1"/>
    <x v="1"/>
    <x v="1138"/>
    <x v="591"/>
    <x v="968"/>
    <x v="152"/>
    <x v="1"/>
    <x v="0"/>
    <x v="175"/>
    <x v="175"/>
    <x v="495"/>
    <x v="420"/>
    <x v="322"/>
    <x v="504"/>
    <x v="0"/>
    <x v="504"/>
    <x v="485"/>
    <x v="574"/>
    <x v="2"/>
    <x v="523"/>
    <x v="0"/>
    <x v="523"/>
    <x v="38"/>
    <x v="297"/>
    <x v="1"/>
    <x v="0"/>
  </r>
  <r>
    <x v="1"/>
    <x v="1"/>
    <x v="1265"/>
    <x v="595"/>
    <x v="420"/>
    <x v="275"/>
    <x v="1"/>
    <x v="0"/>
    <x v="144"/>
    <x v="144"/>
    <x v="388"/>
    <x v="443"/>
    <x v="124"/>
    <x v="465"/>
    <x v="0"/>
    <x v="465"/>
    <x v="26"/>
    <x v="125"/>
    <x v="1"/>
    <x v="479"/>
    <x v="0"/>
    <x v="479"/>
    <x v="18"/>
    <x v="127"/>
    <x v="1"/>
    <x v="0"/>
  </r>
  <r>
    <x v="1"/>
    <x v="1"/>
    <x v="1318"/>
    <x v="598"/>
    <x v="932"/>
    <x v="307"/>
    <x v="1"/>
    <x v="0"/>
    <x v="130"/>
    <x v="130"/>
    <x v="421"/>
    <x v="219"/>
    <x v="410"/>
    <x v="374"/>
    <x v="0"/>
    <x v="374"/>
    <x v="494"/>
    <x v="703"/>
    <x v="2"/>
    <x v="422"/>
    <x v="0"/>
    <x v="422"/>
    <x v="493"/>
    <x v="570"/>
    <x v="2"/>
    <x v="0"/>
  </r>
  <r>
    <x v="1"/>
    <x v="1"/>
    <x v="1256"/>
    <x v="594"/>
    <x v="367"/>
    <x v="483"/>
    <x v="1"/>
    <x v="0"/>
    <x v="187"/>
    <x v="187"/>
    <x v="513"/>
    <x v="371"/>
    <x v="388"/>
    <x v="542"/>
    <x v="0"/>
    <x v="542"/>
    <x v="190"/>
    <x v="399"/>
    <x v="1"/>
    <x v="525"/>
    <x v="0"/>
    <x v="525"/>
    <x v="534"/>
    <x v="522"/>
    <x v="2"/>
    <x v="0"/>
  </r>
  <r>
    <x v="1"/>
    <x v="1"/>
    <x v="1345"/>
    <x v="600"/>
    <x v="1081"/>
    <x v="520"/>
    <x v="1"/>
    <x v="0"/>
    <x v="49"/>
    <x v="49"/>
    <x v="176"/>
    <x v="209"/>
    <x v="363"/>
    <x v="229"/>
    <x v="0"/>
    <x v="229"/>
    <x v="161"/>
    <x v="172"/>
    <x v="1"/>
    <x v="183"/>
    <x v="0"/>
    <x v="183"/>
    <x v="338"/>
    <x v="468"/>
    <x v="2"/>
    <x v="0"/>
  </r>
  <r>
    <x v="1"/>
    <x v="1"/>
    <x v="1296"/>
    <x v="596"/>
    <x v="656"/>
    <x v="618"/>
    <x v="1"/>
    <x v="0"/>
    <x v="53"/>
    <x v="53"/>
    <x v="116"/>
    <x v="316"/>
    <x v="118"/>
    <x v="160"/>
    <x v="0"/>
    <x v="160"/>
    <x v="185"/>
    <x v="151"/>
    <x v="1"/>
    <x v="212"/>
    <x v="0"/>
    <x v="212"/>
    <x v="162"/>
    <x v="126"/>
    <x v="1"/>
    <x v="0"/>
  </r>
  <r>
    <x v="1"/>
    <x v="1"/>
    <x v="1332"/>
    <x v="599"/>
    <x v="947"/>
    <x v="619"/>
    <x v="1"/>
    <x v="0"/>
    <x v="193"/>
    <x v="193"/>
    <x v="523"/>
    <x v="419"/>
    <x v="364"/>
    <x v="546"/>
    <x v="0"/>
    <x v="546"/>
    <x v="423"/>
    <x v="459"/>
    <x v="2"/>
    <x v="543"/>
    <x v="0"/>
    <x v="543"/>
    <x v="45"/>
    <x v="347"/>
    <x v="1"/>
    <x v="0"/>
  </r>
  <r>
    <x v="1"/>
    <x v="1"/>
    <x v="1251"/>
    <x v="593"/>
    <x v="275"/>
    <x v="625"/>
    <x v="1"/>
    <x v="0"/>
    <x v="42"/>
    <x v="42"/>
    <x v="116"/>
    <x v="242"/>
    <x v="237"/>
    <x v="35"/>
    <x v="0"/>
    <x v="35"/>
    <x v="386"/>
    <x v="753"/>
    <x v="2"/>
    <x v="120"/>
    <x v="0"/>
    <x v="120"/>
    <x v="315"/>
    <x v="424"/>
    <x v="2"/>
    <x v="0"/>
  </r>
  <r>
    <x v="1"/>
    <x v="1"/>
    <x v="1297"/>
    <x v="597"/>
    <x v="728"/>
    <x v="639"/>
    <x v="1"/>
    <x v="0"/>
    <x v="61"/>
    <x v="61"/>
    <x v="303"/>
    <x v="67"/>
    <x v="620"/>
    <x v="215"/>
    <x v="0"/>
    <x v="215"/>
    <x v="442"/>
    <x v="694"/>
    <x v="2"/>
    <x v="236"/>
    <x v="0"/>
    <x v="236"/>
    <x v="470"/>
    <x v="674"/>
    <x v="2"/>
    <x v="0"/>
  </r>
  <r>
    <x v="1"/>
    <x v="1"/>
    <x v="1323"/>
    <x v="836"/>
    <x v="883"/>
    <x v="697"/>
    <x v="1"/>
    <x v="0"/>
    <x v="75"/>
    <x v="75"/>
    <x v="310"/>
    <x v="114"/>
    <x v="545"/>
    <x v="184"/>
    <x v="0"/>
    <x v="184"/>
    <x v="461"/>
    <x v="729"/>
    <x v="2"/>
    <x v="268"/>
    <x v="0"/>
    <x v="268"/>
    <x v="440"/>
    <x v="614"/>
    <x v="2"/>
    <x v="0"/>
  </r>
  <r>
    <x v="1"/>
    <x v="1"/>
    <x v="1336"/>
    <x v="1094"/>
    <x v="1002"/>
    <x v="847"/>
    <x v="1"/>
    <x v="0"/>
    <x v="42"/>
    <x v="42"/>
    <x v="146"/>
    <x v="186"/>
    <x v="408"/>
    <x v="97"/>
    <x v="0"/>
    <x v="97"/>
    <x v="361"/>
    <x v="689"/>
    <x v="2"/>
    <x v="121"/>
    <x v="0"/>
    <x v="121"/>
    <x v="376"/>
    <x v="606"/>
    <x v="2"/>
    <x v="0"/>
  </r>
  <r>
    <x v="1"/>
    <x v="1"/>
    <x v="1359"/>
    <x v="1109"/>
    <x v="1251"/>
    <x v="858"/>
    <x v="1"/>
    <x v="0"/>
    <x v="23"/>
    <x v="23"/>
    <x v="100"/>
    <x v="152"/>
    <x v="574"/>
    <x v="35"/>
    <x v="0"/>
    <x v="35"/>
    <x v="359"/>
    <x v="741"/>
    <x v="2"/>
    <x v="17"/>
    <x v="0"/>
    <x v="17"/>
    <x v="418"/>
    <x v="786"/>
    <x v="2"/>
    <x v="0"/>
  </r>
  <r>
    <x v="1"/>
    <x v="1"/>
    <x v="1227"/>
    <x v="1240"/>
    <x v="89"/>
    <x v="931"/>
    <x v="1"/>
    <x v="0"/>
    <x v="47"/>
    <x v="47"/>
    <x v="187"/>
    <x v="170"/>
    <x v="468"/>
    <x v="198"/>
    <x v="0"/>
    <x v="198"/>
    <x v="244"/>
    <x v="343"/>
    <x v="1"/>
    <x v="143"/>
    <x v="0"/>
    <x v="143"/>
    <x v="409"/>
    <x v="648"/>
    <x v="2"/>
    <x v="0"/>
  </r>
  <r>
    <x v="1"/>
    <x v="1"/>
    <x v="1339"/>
    <x v="1257"/>
    <x v="969"/>
    <x v="940"/>
    <x v="0"/>
    <x v="0"/>
    <x v="0"/>
    <x v="0"/>
    <x v="0"/>
    <x v="180"/>
    <x v="687"/>
    <x v="0"/>
    <x v="0"/>
    <x v="0"/>
    <x v="271"/>
    <x v="779"/>
    <x v="0"/>
    <x v="394"/>
    <x v="0"/>
    <x v="394"/>
    <x v="26"/>
    <x v="0"/>
    <x v="1"/>
    <x v="0"/>
  </r>
  <r>
    <x v="1"/>
    <x v="1"/>
    <x v="1238"/>
    <x v="1276"/>
    <x v="155"/>
    <x v="950"/>
    <x v="1"/>
    <x v="0"/>
    <x v="50"/>
    <x v="50"/>
    <x v="233"/>
    <x v="108"/>
    <x v="586"/>
    <x v="229"/>
    <x v="0"/>
    <x v="229"/>
    <x v="279"/>
    <x v="426"/>
    <x v="2"/>
    <x v="168"/>
    <x v="0"/>
    <x v="168"/>
    <x v="437"/>
    <x v="683"/>
    <x v="2"/>
    <x v="0"/>
  </r>
  <r>
    <x v="1"/>
    <x v="23"/>
    <x v="1116"/>
    <x v="668"/>
    <x v="930"/>
    <x v="89"/>
    <x v="1"/>
    <x v="0"/>
    <x v="86"/>
    <x v="86"/>
    <x v="377"/>
    <x v="30"/>
    <x v="627"/>
    <x v="241"/>
    <x v="0"/>
    <x v="241"/>
    <x v="493"/>
    <x v="740"/>
    <x v="2"/>
    <x v="53"/>
    <x v="0"/>
    <x v="53"/>
    <x v="549"/>
    <x v="798"/>
    <x v="2"/>
    <x v="0"/>
  </r>
  <r>
    <x v="1"/>
    <x v="23"/>
    <x v="190"/>
    <x v="666"/>
    <x v="250"/>
    <x v="110"/>
    <x v="1"/>
    <x v="0"/>
    <x v="66"/>
    <x v="66"/>
    <x v="258"/>
    <x v="175"/>
    <x v="443"/>
    <x v="295"/>
    <x v="0"/>
    <x v="295"/>
    <x v="200"/>
    <x v="289"/>
    <x v="1"/>
    <x v="280"/>
    <x v="0"/>
    <x v="280"/>
    <x v="289"/>
    <x v="394"/>
    <x v="1"/>
    <x v="0"/>
  </r>
  <r>
    <x v="1"/>
    <x v="23"/>
    <x v="1208"/>
    <x v="674"/>
    <x v="1310"/>
    <x v="113"/>
    <x v="1"/>
    <x v="0"/>
    <x v="94"/>
    <x v="94"/>
    <x v="257"/>
    <x v="378"/>
    <x v="158"/>
    <x v="336"/>
    <x v="0"/>
    <x v="336"/>
    <x v="102"/>
    <x v="151"/>
    <x v="1"/>
    <x v="314"/>
    <x v="0"/>
    <x v="314"/>
    <x v="196"/>
    <x v="276"/>
    <x v="1"/>
    <x v="0"/>
  </r>
  <r>
    <x v="1"/>
    <x v="23"/>
    <x v="1134"/>
    <x v="901"/>
    <x v="1033"/>
    <x v="114"/>
    <x v="1"/>
    <x v="0"/>
    <x v="184"/>
    <x v="184"/>
    <x v="522"/>
    <x v="24"/>
    <x v="520"/>
    <x v="553"/>
    <x v="0"/>
    <x v="553"/>
    <x v="15"/>
    <x v="265"/>
    <x v="1"/>
    <x v="518"/>
    <x v="0"/>
    <x v="518"/>
    <x v="566"/>
    <x v="643"/>
    <x v="2"/>
    <x v="0"/>
  </r>
  <r>
    <x v="1"/>
    <x v="23"/>
    <x v="1178"/>
    <x v="669"/>
    <x v="1247"/>
    <x v="128"/>
    <x v="1"/>
    <x v="0"/>
    <x v="42"/>
    <x v="42"/>
    <x v="154"/>
    <x v="173"/>
    <x v="466"/>
    <x v="100"/>
    <x v="0"/>
    <x v="100"/>
    <x v="369"/>
    <x v="697"/>
    <x v="2"/>
    <x v="232"/>
    <x v="0"/>
    <x v="232"/>
    <x v="187"/>
    <x v="176"/>
    <x v="1"/>
    <x v="0"/>
  </r>
  <r>
    <x v="1"/>
    <x v="23"/>
    <x v="1180"/>
    <x v="670"/>
    <x v="1120"/>
    <x v="141"/>
    <x v="1"/>
    <x v="0"/>
    <x v="53"/>
    <x v="53"/>
    <x v="184"/>
    <x v="232"/>
    <x v="334"/>
    <x v="180"/>
    <x v="0"/>
    <x v="180"/>
    <x v="295"/>
    <x v="472"/>
    <x v="2"/>
    <x v="196"/>
    <x v="0"/>
    <x v="196"/>
    <x v="307"/>
    <x v="407"/>
    <x v="1"/>
    <x v="0"/>
  </r>
  <r>
    <x v="1"/>
    <x v="23"/>
    <x v="256"/>
    <x v="667"/>
    <x v="623"/>
    <x v="175"/>
    <x v="1"/>
    <x v="0"/>
    <x v="53"/>
    <x v="53"/>
    <x v="115"/>
    <x v="317"/>
    <x v="114"/>
    <x v="174"/>
    <x v="0"/>
    <x v="174"/>
    <x v="165"/>
    <x v="124"/>
    <x v="1"/>
    <x v="169"/>
    <x v="0"/>
    <x v="169"/>
    <x v="237"/>
    <x v="209"/>
    <x v="1"/>
    <x v="0"/>
  </r>
  <r>
    <x v="1"/>
    <x v="23"/>
    <x v="1189"/>
    <x v="671"/>
    <x v="1256"/>
    <x v="188"/>
    <x v="0"/>
    <x v="0"/>
    <x v="0"/>
    <x v="0"/>
    <x v="0"/>
    <x v="180"/>
    <x v="687"/>
    <x v="0"/>
    <x v="0"/>
    <x v="0"/>
    <x v="271"/>
    <x v="779"/>
    <x v="0"/>
    <x v="34"/>
    <x v="0"/>
    <x v="34"/>
    <x v="258"/>
    <x v="0"/>
    <x v="1"/>
    <x v="0"/>
  </r>
  <r>
    <x v="1"/>
    <x v="23"/>
    <x v="1191"/>
    <x v="672"/>
    <x v="1264"/>
    <x v="194"/>
    <x v="1"/>
    <x v="0"/>
    <x v="77"/>
    <x v="77"/>
    <x v="171"/>
    <x v="366"/>
    <x v="106"/>
    <x v="340"/>
    <x v="0"/>
    <x v="340"/>
    <x v="54"/>
    <x v="45"/>
    <x v="1"/>
    <x v="277"/>
    <x v="0"/>
    <x v="277"/>
    <x v="132"/>
    <x v="147"/>
    <x v="1"/>
    <x v="0"/>
  </r>
  <r>
    <x v="1"/>
    <x v="23"/>
    <x v="1282"/>
    <x v="684"/>
    <x v="729"/>
    <x v="239"/>
    <x v="1"/>
    <x v="0"/>
    <x v="66"/>
    <x v="66"/>
    <x v="178"/>
    <x v="319"/>
    <x v="172"/>
    <x v="220"/>
    <x v="0"/>
    <x v="220"/>
    <x v="176"/>
    <x v="202"/>
    <x v="1"/>
    <x v="194"/>
    <x v="0"/>
    <x v="194"/>
    <x v="295"/>
    <x v="384"/>
    <x v="1"/>
    <x v="0"/>
  </r>
  <r>
    <x v="1"/>
    <x v="23"/>
    <x v="1308"/>
    <x v="686"/>
    <x v="825"/>
    <x v="258"/>
    <x v="1"/>
    <x v="0"/>
    <x v="160"/>
    <x v="160"/>
    <x v="413"/>
    <x v="459"/>
    <x v="116"/>
    <x v="472"/>
    <x v="0"/>
    <x v="472"/>
    <x v="36"/>
    <x v="167"/>
    <x v="1"/>
    <x v="511"/>
    <x v="0"/>
    <x v="511"/>
    <x v="6"/>
    <x v="101"/>
    <x v="1"/>
    <x v="0"/>
  </r>
  <r>
    <x v="1"/>
    <x v="23"/>
    <x v="1280"/>
    <x v="683"/>
    <x v="607"/>
    <x v="281"/>
    <x v="1"/>
    <x v="0"/>
    <x v="108"/>
    <x v="108"/>
    <x v="274"/>
    <x v="406"/>
    <x v="118"/>
    <x v="285"/>
    <x v="0"/>
    <x v="285"/>
    <x v="254"/>
    <x v="385"/>
    <x v="1"/>
    <x v="411"/>
    <x v="0"/>
    <x v="411"/>
    <x v="49"/>
    <x v="106"/>
    <x v="1"/>
    <x v="0"/>
  </r>
  <r>
    <x v="1"/>
    <x v="23"/>
    <x v="1326"/>
    <x v="690"/>
    <x v="1049"/>
    <x v="284"/>
    <x v="1"/>
    <x v="0"/>
    <x v="79"/>
    <x v="79"/>
    <x v="363"/>
    <x v="33"/>
    <x v="630"/>
    <x v="255"/>
    <x v="0"/>
    <x v="255"/>
    <x v="479"/>
    <x v="723"/>
    <x v="2"/>
    <x v="308"/>
    <x v="0"/>
    <x v="308"/>
    <x v="509"/>
    <x v="686"/>
    <x v="2"/>
    <x v="0"/>
  </r>
  <r>
    <x v="1"/>
    <x v="23"/>
    <x v="1269"/>
    <x v="682"/>
    <x v="486"/>
    <x v="301"/>
    <x v="1"/>
    <x v="0"/>
    <x v="131"/>
    <x v="131"/>
    <x v="208"/>
    <x v="448"/>
    <x v="32"/>
    <x v="445"/>
    <x v="0"/>
    <x v="445"/>
    <x v="10"/>
    <x v="16"/>
    <x v="1"/>
    <x v="436"/>
    <x v="0"/>
    <x v="436"/>
    <x v="20"/>
    <x v="36"/>
    <x v="1"/>
    <x v="0"/>
  </r>
  <r>
    <x v="1"/>
    <x v="23"/>
    <x v="1215"/>
    <x v="675"/>
    <x v="23"/>
    <x v="323"/>
    <x v="0"/>
    <x v="0"/>
    <x v="0"/>
    <x v="0"/>
    <x v="0"/>
    <x v="180"/>
    <x v="687"/>
    <x v="0"/>
    <x v="0"/>
    <x v="0"/>
    <x v="271"/>
    <x v="779"/>
    <x v="0"/>
    <x v="354"/>
    <x v="0"/>
    <x v="354"/>
    <x v="36"/>
    <x v="0"/>
    <x v="1"/>
    <x v="0"/>
  </r>
  <r>
    <x v="1"/>
    <x v="23"/>
    <x v="1285"/>
    <x v="685"/>
    <x v="724"/>
    <x v="329"/>
    <x v="1"/>
    <x v="0"/>
    <x v="139"/>
    <x v="139"/>
    <x v="442"/>
    <x v="350"/>
    <x v="358"/>
    <x v="446"/>
    <x v="0"/>
    <x v="446"/>
    <x v="419"/>
    <x v="518"/>
    <x v="2"/>
    <x v="465"/>
    <x v="0"/>
    <x v="465"/>
    <x v="203"/>
    <x v="388"/>
    <x v="1"/>
    <x v="0"/>
  </r>
  <r>
    <x v="1"/>
    <x v="23"/>
    <x v="1328"/>
    <x v="691"/>
    <x v="1031"/>
    <x v="412"/>
    <x v="1"/>
    <x v="0"/>
    <x v="23"/>
    <x v="23"/>
    <x v="6"/>
    <x v="275"/>
    <x v="7"/>
    <x v="55"/>
    <x v="0"/>
    <x v="55"/>
    <x v="196"/>
    <x v="4"/>
    <x v="1"/>
    <x v="0"/>
    <x v="0"/>
    <x v="0"/>
    <x v="325"/>
    <x v="424"/>
    <x v="0"/>
    <x v="0"/>
  </r>
  <r>
    <x v="1"/>
    <x v="23"/>
    <x v="1343"/>
    <x v="692"/>
    <x v="1242"/>
    <x v="458"/>
    <x v="0"/>
    <x v="0"/>
    <x v="0"/>
    <x v="0"/>
    <x v="0"/>
    <x v="180"/>
    <x v="687"/>
    <x v="78"/>
    <x v="0"/>
    <x v="78"/>
    <x v="161"/>
    <x v="0"/>
    <x v="1"/>
    <x v="239"/>
    <x v="0"/>
    <x v="239"/>
    <x v="80"/>
    <x v="0"/>
    <x v="1"/>
    <x v="0"/>
  </r>
  <r>
    <x v="1"/>
    <x v="23"/>
    <x v="1311"/>
    <x v="687"/>
    <x v="803"/>
    <x v="478"/>
    <x v="1"/>
    <x v="0"/>
    <x v="23"/>
    <x v="23"/>
    <x v="0"/>
    <x v="282"/>
    <x v="0"/>
    <x v="0"/>
    <x v="0"/>
    <x v="0"/>
    <x v="271"/>
    <x v="779"/>
    <x v="0"/>
    <x v="0"/>
    <x v="0"/>
    <x v="0"/>
    <x v="315"/>
    <x v="424"/>
    <x v="0"/>
    <x v="0"/>
  </r>
  <r>
    <x v="1"/>
    <x v="23"/>
    <x v="1320"/>
    <x v="688"/>
    <x v="894"/>
    <x v="491"/>
    <x v="1"/>
    <x v="0"/>
    <x v="23"/>
    <x v="23"/>
    <x v="0"/>
    <x v="282"/>
    <x v="0"/>
    <x v="0"/>
    <x v="0"/>
    <x v="0"/>
    <x v="271"/>
    <x v="779"/>
    <x v="0"/>
    <x v="6"/>
    <x v="0"/>
    <x v="6"/>
    <x v="303"/>
    <x v="0"/>
    <x v="1"/>
    <x v="1"/>
  </r>
  <r>
    <x v="1"/>
    <x v="23"/>
    <x v="1218"/>
    <x v="677"/>
    <x v="56"/>
    <x v="492"/>
    <x v="1"/>
    <x v="0"/>
    <x v="42"/>
    <x v="42"/>
    <x v="61"/>
    <x v="299"/>
    <x v="82"/>
    <x v="136"/>
    <x v="0"/>
    <x v="136"/>
    <x v="161"/>
    <x v="60"/>
    <x v="1"/>
    <x v="120"/>
    <x v="0"/>
    <x v="120"/>
    <x v="230"/>
    <x v="126"/>
    <x v="1"/>
    <x v="0"/>
  </r>
  <r>
    <x v="1"/>
    <x v="23"/>
    <x v="1231"/>
    <x v="678"/>
    <x v="203"/>
    <x v="518"/>
    <x v="1"/>
    <x v="0"/>
    <x v="94"/>
    <x v="94"/>
    <x v="260"/>
    <x v="375"/>
    <x v="163"/>
    <x v="319"/>
    <x v="0"/>
    <x v="319"/>
    <x v="131"/>
    <x v="206"/>
    <x v="1"/>
    <x v="350"/>
    <x v="0"/>
    <x v="350"/>
    <x v="112"/>
    <x v="187"/>
    <x v="1"/>
    <x v="0"/>
  </r>
  <r>
    <x v="1"/>
    <x v="23"/>
    <x v="1248"/>
    <x v="679"/>
    <x v="317"/>
    <x v="519"/>
    <x v="1"/>
    <x v="0"/>
    <x v="2"/>
    <x v="2"/>
    <x v="38"/>
    <x v="148"/>
    <x v="663"/>
    <x v="14"/>
    <x v="0"/>
    <x v="14"/>
    <x v="310"/>
    <x v="721"/>
    <x v="2"/>
    <x v="191"/>
    <x v="0"/>
    <x v="191"/>
    <x v="121"/>
    <x v="27"/>
    <x v="1"/>
    <x v="0"/>
  </r>
  <r>
    <x v="1"/>
    <x v="23"/>
    <x v="1348"/>
    <x v="693"/>
    <x v="1237"/>
    <x v="557"/>
    <x v="1"/>
    <x v="0"/>
    <x v="86"/>
    <x v="86"/>
    <x v="238"/>
    <x v="359"/>
    <x v="162"/>
    <x v="280"/>
    <x v="0"/>
    <x v="280"/>
    <x v="172"/>
    <x v="239"/>
    <x v="1"/>
    <x v="454"/>
    <x v="0"/>
    <x v="454"/>
    <x v="16"/>
    <x v="37"/>
    <x v="1"/>
    <x v="1"/>
  </r>
  <r>
    <x v="1"/>
    <x v="23"/>
    <x v="1257"/>
    <x v="681"/>
    <x v="360"/>
    <x v="566"/>
    <x v="1"/>
    <x v="0"/>
    <x v="125"/>
    <x v="125"/>
    <x v="308"/>
    <x v="435"/>
    <x v="96"/>
    <x v="362"/>
    <x v="0"/>
    <x v="362"/>
    <x v="108"/>
    <x v="195"/>
    <x v="1"/>
    <x v="420"/>
    <x v="0"/>
    <x v="420"/>
    <x v="53"/>
    <x v="131"/>
    <x v="1"/>
    <x v="0"/>
  </r>
  <r>
    <x v="1"/>
    <x v="23"/>
    <x v="1330"/>
    <x v="663"/>
    <x v="1020"/>
    <x v="576"/>
    <x v="1"/>
    <x v="0"/>
    <x v="184"/>
    <x v="184"/>
    <x v="519"/>
    <x v="59"/>
    <x v="485"/>
    <x v="547"/>
    <x v="0"/>
    <x v="547"/>
    <x v="89"/>
    <x v="365"/>
    <x v="1"/>
    <x v="536"/>
    <x v="0"/>
    <x v="536"/>
    <x v="495"/>
    <x v="473"/>
    <x v="2"/>
    <x v="0"/>
  </r>
  <r>
    <x v="1"/>
    <x v="23"/>
    <x v="1249"/>
    <x v="680"/>
    <x v="313"/>
    <x v="580"/>
    <x v="1"/>
    <x v="0"/>
    <x v="87"/>
    <x v="87"/>
    <x v="254"/>
    <x v="350"/>
    <x v="188"/>
    <x v="302"/>
    <x v="0"/>
    <x v="302"/>
    <x v="154"/>
    <x v="230"/>
    <x v="1"/>
    <x v="378"/>
    <x v="0"/>
    <x v="378"/>
    <x v="71"/>
    <x v="129"/>
    <x v="1"/>
    <x v="0"/>
  </r>
  <r>
    <x v="1"/>
    <x v="23"/>
    <x v="1364"/>
    <x v="694"/>
    <x v="1280"/>
    <x v="580"/>
    <x v="0"/>
    <x v="0"/>
    <x v="0"/>
    <x v="0"/>
    <x v="0"/>
    <x v="180"/>
    <x v="687"/>
    <x v="0"/>
    <x v="0"/>
    <x v="0"/>
    <x v="271"/>
    <x v="779"/>
    <x v="0"/>
    <x v="280"/>
    <x v="0"/>
    <x v="280"/>
    <x v="63"/>
    <x v="0"/>
    <x v="1"/>
    <x v="1"/>
  </r>
  <r>
    <x v="1"/>
    <x v="23"/>
    <x v="1321"/>
    <x v="689"/>
    <x v="897"/>
    <x v="621"/>
    <x v="1"/>
    <x v="0"/>
    <x v="86"/>
    <x v="86"/>
    <x v="300"/>
    <x v="273"/>
    <x v="336"/>
    <x v="350"/>
    <x v="0"/>
    <x v="350"/>
    <x v="129"/>
    <x v="228"/>
    <x v="1"/>
    <x v="396"/>
    <x v="0"/>
    <x v="396"/>
    <x v="79"/>
    <x v="161"/>
    <x v="1"/>
    <x v="0"/>
  </r>
  <r>
    <x v="1"/>
    <x v="23"/>
    <x v="1234"/>
    <x v="806"/>
    <x v="154"/>
    <x v="672"/>
    <x v="1"/>
    <x v="0"/>
    <x v="28"/>
    <x v="28"/>
    <x v="63"/>
    <x v="233"/>
    <x v="173"/>
    <x v="0"/>
    <x v="0"/>
    <x v="0"/>
    <x v="361"/>
    <x v="779"/>
    <x v="0"/>
    <x v="49"/>
    <x v="0"/>
    <x v="49"/>
    <x v="330"/>
    <x v="534"/>
    <x v="2"/>
    <x v="0"/>
  </r>
  <r>
    <x v="1"/>
    <x v="23"/>
    <x v="1260"/>
    <x v="822"/>
    <x v="405"/>
    <x v="689"/>
    <x v="1"/>
    <x v="0"/>
    <x v="23"/>
    <x v="23"/>
    <x v="4"/>
    <x v="277"/>
    <x v="4"/>
    <x v="14"/>
    <x v="0"/>
    <x v="14"/>
    <x v="246"/>
    <x v="15"/>
    <x v="1"/>
    <x v="26"/>
    <x v="0"/>
    <x v="26"/>
    <x v="274"/>
    <x v="13"/>
    <x v="1"/>
    <x v="1"/>
  </r>
  <r>
    <x v="1"/>
    <x v="23"/>
    <x v="1322"/>
    <x v="834"/>
    <x v="919"/>
    <x v="694"/>
    <x v="1"/>
    <x v="0"/>
    <x v="57"/>
    <x v="57"/>
    <x v="239"/>
    <x v="144"/>
    <x v="522"/>
    <x v="238"/>
    <x v="0"/>
    <x v="238"/>
    <x v="274"/>
    <x v="422"/>
    <x v="2"/>
    <x v="186"/>
    <x v="0"/>
    <x v="186"/>
    <x v="428"/>
    <x v="646"/>
    <x v="2"/>
    <x v="0"/>
  </r>
  <r>
    <x v="1"/>
    <x v="23"/>
    <x v="1357"/>
    <x v="899"/>
    <x v="1224"/>
    <x v="727"/>
    <x v="1"/>
    <x v="0"/>
    <x v="60"/>
    <x v="60"/>
    <x v="241"/>
    <x v="175"/>
    <x v="444"/>
    <x v="266"/>
    <x v="0"/>
    <x v="266"/>
    <x v="207"/>
    <x v="286"/>
    <x v="1"/>
    <x v="262"/>
    <x v="0"/>
    <x v="262"/>
    <x v="277"/>
    <x v="372"/>
    <x v="1"/>
    <x v="0"/>
  </r>
  <r>
    <x v="1"/>
    <x v="23"/>
    <x v="1356"/>
    <x v="865"/>
    <x v="1197"/>
    <x v="734"/>
    <x v="1"/>
    <x v="0"/>
    <x v="66"/>
    <x v="66"/>
    <x v="291"/>
    <x v="99"/>
    <x v="574"/>
    <x v="274"/>
    <x v="0"/>
    <x v="274"/>
    <x v="345"/>
    <x v="537"/>
    <x v="2"/>
    <x v="228"/>
    <x v="0"/>
    <x v="228"/>
    <x v="455"/>
    <x v="663"/>
    <x v="2"/>
    <x v="0"/>
  </r>
  <r>
    <x v="1"/>
    <x v="23"/>
    <x v="1300"/>
    <x v="921"/>
    <x v="637"/>
    <x v="746"/>
    <x v="1"/>
    <x v="0"/>
    <x v="134"/>
    <x v="134"/>
    <x v="209"/>
    <x v="452"/>
    <x v="30"/>
    <x v="188"/>
    <x v="0"/>
    <x v="188"/>
    <x v="331"/>
    <x v="547"/>
    <x v="2"/>
    <x v="493"/>
    <x v="0"/>
    <x v="493"/>
    <x v="3"/>
    <x v="15"/>
    <x v="1"/>
    <x v="0"/>
  </r>
  <r>
    <x v="1"/>
    <x v="23"/>
    <x v="1223"/>
    <x v="968"/>
    <x v="72"/>
    <x v="774"/>
    <x v="1"/>
    <x v="0"/>
    <x v="23"/>
    <x v="23"/>
    <x v="38"/>
    <x v="238"/>
    <x v="118"/>
    <x v="24"/>
    <x v="0"/>
    <x v="24"/>
    <x v="294"/>
    <x v="631"/>
    <x v="2"/>
    <x v="64"/>
    <x v="0"/>
    <x v="64"/>
    <x v="280"/>
    <x v="167"/>
    <x v="1"/>
    <x v="0"/>
  </r>
  <r>
    <x v="1"/>
    <x v="23"/>
    <x v="1236"/>
    <x v="1002"/>
    <x v="171"/>
    <x v="796"/>
    <x v="1"/>
    <x v="0"/>
    <x v="2"/>
    <x v="2"/>
    <x v="16"/>
    <x v="180"/>
    <x v="429"/>
    <x v="14"/>
    <x v="0"/>
    <x v="14"/>
    <x v="271"/>
    <x v="415"/>
    <x v="2"/>
    <x v="34"/>
    <x v="0"/>
    <x v="34"/>
    <x v="286"/>
    <x v="126"/>
    <x v="1"/>
    <x v="1"/>
  </r>
  <r>
    <x v="1"/>
    <x v="23"/>
    <x v="1358"/>
    <x v="1046"/>
    <x v="1258"/>
    <x v="819"/>
    <x v="1"/>
    <x v="0"/>
    <x v="23"/>
    <x v="23"/>
    <x v="16"/>
    <x v="261"/>
    <x v="43"/>
    <x v="0"/>
    <x v="0"/>
    <x v="0"/>
    <x v="310"/>
    <x v="779"/>
    <x v="0"/>
    <x v="7"/>
    <x v="0"/>
    <x v="7"/>
    <x v="337"/>
    <x v="735"/>
    <x v="2"/>
    <x v="1"/>
  </r>
  <r>
    <x v="1"/>
    <x v="23"/>
    <x v="1263"/>
    <x v="1106"/>
    <x v="373"/>
    <x v="856"/>
    <x v="1"/>
    <x v="0"/>
    <x v="57"/>
    <x v="57"/>
    <x v="262"/>
    <x v="94"/>
    <x v="590"/>
    <x v="300"/>
    <x v="0"/>
    <x v="300"/>
    <x v="188"/>
    <x v="274"/>
    <x v="1"/>
    <x v="322"/>
    <x v="0"/>
    <x v="322"/>
    <x v="187"/>
    <x v="267"/>
    <x v="1"/>
    <x v="0"/>
  </r>
  <r>
    <x v="1"/>
    <x v="23"/>
    <x v="1365"/>
    <x v="1160"/>
    <x v="1304"/>
    <x v="890"/>
    <x v="1"/>
    <x v="0"/>
    <x v="24"/>
    <x v="24"/>
    <x v="90"/>
    <x v="173"/>
    <x v="481"/>
    <x v="67"/>
    <x v="0"/>
    <x v="67"/>
    <x v="310"/>
    <x v="621"/>
    <x v="2"/>
    <x v="61"/>
    <x v="0"/>
    <x v="61"/>
    <x v="358"/>
    <x v="626"/>
    <x v="2"/>
    <x v="1"/>
  </r>
  <r>
    <x v="1"/>
    <x v="23"/>
    <x v="1338"/>
    <x v="1178"/>
    <x v="960"/>
    <x v="902"/>
    <x v="1"/>
    <x v="0"/>
    <x v="170"/>
    <x v="170"/>
    <x v="502"/>
    <x v="149"/>
    <x v="450"/>
    <x v="524"/>
    <x v="0"/>
    <x v="524"/>
    <x v="456"/>
    <x v="504"/>
    <x v="2"/>
    <x v="474"/>
    <x v="0"/>
    <x v="474"/>
    <x v="567"/>
    <x v="700"/>
    <x v="2"/>
    <x v="0"/>
  </r>
  <r>
    <x v="1"/>
    <x v="45"/>
    <x v="1199"/>
    <x v="863"/>
    <x v="993"/>
    <x v="734"/>
    <x v="1"/>
    <x v="0"/>
    <x v="5"/>
    <x v="5"/>
    <x v="29"/>
    <x v="167"/>
    <x v="588"/>
    <x v="0"/>
    <x v="0"/>
    <x v="0"/>
    <x v="327"/>
    <x v="779"/>
    <x v="0"/>
    <x v="0"/>
    <x v="0"/>
    <x v="0"/>
    <x v="366"/>
    <x v="424"/>
    <x v="0"/>
    <x v="0"/>
  </r>
  <r>
    <x v="1"/>
    <x v="45"/>
    <x v="1201"/>
    <x v="861"/>
    <x v="1302"/>
    <x v="734"/>
    <x v="1"/>
    <x v="0"/>
    <x v="8"/>
    <x v="8"/>
    <x v="16"/>
    <x v="197"/>
    <x v="170"/>
    <x v="0"/>
    <x v="0"/>
    <x v="0"/>
    <x v="310"/>
    <x v="779"/>
    <x v="0"/>
    <x v="16"/>
    <x v="0"/>
    <x v="16"/>
    <x v="316"/>
    <x v="458"/>
    <x v="2"/>
    <x v="0"/>
  </r>
  <r>
    <x v="1"/>
    <x v="45"/>
    <x v="1268"/>
    <x v="773"/>
    <x v="481"/>
    <x v="250"/>
    <x v="1"/>
    <x v="0"/>
    <x v="27"/>
    <x v="27"/>
    <x v="16"/>
    <x v="279"/>
    <x v="30"/>
    <x v="50"/>
    <x v="0"/>
    <x v="50"/>
    <x v="220"/>
    <x v="46"/>
    <x v="1"/>
    <x v="30"/>
    <x v="0"/>
    <x v="30"/>
    <x v="292"/>
    <x v="144"/>
    <x v="1"/>
    <x v="0"/>
  </r>
  <r>
    <x v="1"/>
    <x v="45"/>
    <x v="1283"/>
    <x v="774"/>
    <x v="652"/>
    <x v="258"/>
    <x v="1"/>
    <x v="0"/>
    <x v="63"/>
    <x v="63"/>
    <x v="276"/>
    <x v="110"/>
    <x v="567"/>
    <x v="236"/>
    <x v="0"/>
    <x v="236"/>
    <x v="383"/>
    <x v="610"/>
    <x v="2"/>
    <x v="211"/>
    <x v="0"/>
    <x v="211"/>
    <x v="445"/>
    <x v="658"/>
    <x v="2"/>
    <x v="0"/>
  </r>
  <r>
    <x v="1"/>
    <x v="45"/>
    <x v="1317"/>
    <x v="775"/>
    <x v="884"/>
    <x v="271"/>
    <x v="1"/>
    <x v="0"/>
    <x v="89"/>
    <x v="89"/>
    <x v="331"/>
    <x v="181"/>
    <x v="428"/>
    <x v="343"/>
    <x v="0"/>
    <x v="343"/>
    <x v="278"/>
    <x v="421"/>
    <x v="2"/>
    <x v="290"/>
    <x v="0"/>
    <x v="290"/>
    <x v="466"/>
    <x v="636"/>
    <x v="2"/>
    <x v="0"/>
  </r>
  <r>
    <x v="1"/>
    <x v="45"/>
    <x v="1228"/>
    <x v="771"/>
    <x v="169"/>
    <x v="273"/>
    <x v="1"/>
    <x v="0"/>
    <x v="53"/>
    <x v="53"/>
    <x v="135"/>
    <x v="294"/>
    <x v="170"/>
    <x v="196"/>
    <x v="0"/>
    <x v="196"/>
    <x v="163"/>
    <x v="149"/>
    <x v="1"/>
    <x v="95"/>
    <x v="0"/>
    <x v="95"/>
    <x v="394"/>
    <x v="679"/>
    <x v="2"/>
    <x v="0"/>
  </r>
  <r>
    <x v="1"/>
    <x v="45"/>
    <x v="1242"/>
    <x v="772"/>
    <x v="267"/>
    <x v="287"/>
    <x v="1"/>
    <x v="0"/>
    <x v="120"/>
    <x v="120"/>
    <x v="360"/>
    <x v="381"/>
    <x v="229"/>
    <x v="412"/>
    <x v="0"/>
    <x v="412"/>
    <x v="80"/>
    <x v="204"/>
    <x v="1"/>
    <x v="360"/>
    <x v="0"/>
    <x v="360"/>
    <x v="406"/>
    <x v="505"/>
    <x v="2"/>
    <x v="0"/>
  </r>
  <r>
    <x v="1"/>
    <x v="45"/>
    <x v="1344"/>
    <x v="776"/>
    <x v="1115"/>
    <x v="462"/>
    <x v="1"/>
    <x v="0"/>
    <x v="90"/>
    <x v="90"/>
    <x v="219"/>
    <x v="383"/>
    <x v="121"/>
    <x v="282"/>
    <x v="0"/>
    <x v="282"/>
    <x v="139"/>
    <x v="177"/>
    <x v="1"/>
    <x v="237"/>
    <x v="0"/>
    <x v="237"/>
    <x v="296"/>
    <x v="396"/>
    <x v="1"/>
    <x v="0"/>
  </r>
  <r>
    <x v="1"/>
    <x v="45"/>
    <x v="1200"/>
    <x v="897"/>
    <x v="998"/>
    <x v="720"/>
    <x v="1"/>
    <x v="0"/>
    <x v="5"/>
    <x v="5"/>
    <x v="21"/>
    <x v="180"/>
    <x v="429"/>
    <x v="14"/>
    <x v="0"/>
    <x v="14"/>
    <x v="282"/>
    <x v="599"/>
    <x v="2"/>
    <x v="0"/>
    <x v="0"/>
    <x v="0"/>
    <x v="358"/>
    <x v="424"/>
    <x v="0"/>
    <x v="0"/>
  </r>
  <r>
    <x v="1"/>
    <x v="45"/>
    <x v="1197"/>
    <x v="1028"/>
    <x v="381"/>
    <x v="808"/>
    <x v="1"/>
    <x v="0"/>
    <x v="52"/>
    <x v="52"/>
    <x v="26"/>
    <x v="360"/>
    <x v="15"/>
    <x v="202"/>
    <x v="0"/>
    <x v="202"/>
    <x v="86"/>
    <x v="5"/>
    <x v="1"/>
    <x v="205"/>
    <x v="0"/>
    <x v="205"/>
    <x v="106"/>
    <x v="14"/>
    <x v="1"/>
    <x v="0"/>
  </r>
  <r>
    <x v="1"/>
    <x v="45"/>
    <x v="1196"/>
    <x v="1086"/>
    <x v="32"/>
    <x v="842"/>
    <x v="1"/>
    <x v="0"/>
    <x v="32"/>
    <x v="32"/>
    <x v="57"/>
    <x v="258"/>
    <x v="117"/>
    <x v="45"/>
    <x v="0"/>
    <x v="45"/>
    <x v="290"/>
    <x v="561"/>
    <x v="2"/>
    <x v="44"/>
    <x v="0"/>
    <x v="44"/>
    <x v="325"/>
    <x v="509"/>
    <x v="2"/>
    <x v="0"/>
  </r>
  <r>
    <x v="2"/>
    <x v="52"/>
    <x v="1299"/>
    <x v="864"/>
    <x v="777"/>
    <x v="734"/>
    <x v="1"/>
    <x v="0"/>
    <x v="47"/>
    <x v="47"/>
    <x v="289"/>
    <x v="47"/>
    <x v="659"/>
    <x v="309"/>
    <x v="0"/>
    <x v="309"/>
    <x v="226"/>
    <x v="351"/>
    <x v="1"/>
    <x v="247"/>
    <x v="0"/>
    <x v="247"/>
    <x v="429"/>
    <x v="612"/>
    <x v="2"/>
    <x v="0"/>
  </r>
  <r>
    <x v="2"/>
    <x v="52"/>
    <x v="202"/>
    <x v="777"/>
    <x v="273"/>
    <x v="155"/>
    <x v="1"/>
    <x v="0"/>
    <x v="47"/>
    <x v="47"/>
    <x v="194"/>
    <x v="152"/>
    <x v="517"/>
    <x v="184"/>
    <x v="0"/>
    <x v="184"/>
    <x v="305"/>
    <x v="497"/>
    <x v="2"/>
    <x v="169"/>
    <x v="0"/>
    <x v="169"/>
    <x v="386"/>
    <x v="584"/>
    <x v="2"/>
    <x v="0"/>
  </r>
  <r>
    <x v="2"/>
    <x v="52"/>
    <x v="1361"/>
    <x v="794"/>
    <x v="1290"/>
    <x v="231"/>
    <x v="1"/>
    <x v="0"/>
    <x v="23"/>
    <x v="23"/>
    <x v="83"/>
    <x v="182"/>
    <x v="417"/>
    <x v="102"/>
    <x v="0"/>
    <x v="102"/>
    <x v="237"/>
    <x v="234"/>
    <x v="1"/>
    <x v="241"/>
    <x v="0"/>
    <x v="241"/>
    <x v="108"/>
    <x v="53"/>
    <x v="1"/>
    <x v="0"/>
  </r>
  <r>
    <x v="2"/>
    <x v="52"/>
    <x v="1240"/>
    <x v="780"/>
    <x v="262"/>
    <x v="304"/>
    <x v="1"/>
    <x v="0"/>
    <x v="42"/>
    <x v="42"/>
    <x v="0"/>
    <x v="339"/>
    <x v="0"/>
    <x v="0"/>
    <x v="0"/>
    <x v="0"/>
    <x v="271"/>
    <x v="779"/>
    <x v="0"/>
    <x v="0"/>
    <x v="0"/>
    <x v="0"/>
    <x v="315"/>
    <x v="424"/>
    <x v="0"/>
    <x v="1"/>
  </r>
  <r>
    <x v="2"/>
    <x v="52"/>
    <x v="1229"/>
    <x v="779"/>
    <x v="216"/>
    <x v="318"/>
    <x v="1"/>
    <x v="0"/>
    <x v="66"/>
    <x v="66"/>
    <x v="329"/>
    <x v="49"/>
    <x v="632"/>
    <x v="325"/>
    <x v="0"/>
    <x v="325"/>
    <x v="355"/>
    <x v="530"/>
    <x v="2"/>
    <x v="359"/>
    <x v="0"/>
    <x v="359"/>
    <x v="219"/>
    <x v="346"/>
    <x v="1"/>
    <x v="0"/>
  </r>
  <r>
    <x v="2"/>
    <x v="52"/>
    <x v="1216"/>
    <x v="778"/>
    <x v="30"/>
    <x v="341"/>
    <x v="1"/>
    <x v="0"/>
    <x v="13"/>
    <x v="13"/>
    <x v="50"/>
    <x v="178"/>
    <x v="461"/>
    <x v="48"/>
    <x v="0"/>
    <x v="48"/>
    <x v="273"/>
    <x v="431"/>
    <x v="2"/>
    <x v="26"/>
    <x v="0"/>
    <x v="26"/>
    <x v="348"/>
    <x v="659"/>
    <x v="2"/>
    <x v="0"/>
  </r>
  <r>
    <x v="2"/>
    <x v="52"/>
    <x v="1275"/>
    <x v="784"/>
    <x v="539"/>
    <x v="386"/>
    <x v="1"/>
    <x v="0"/>
    <x v="66"/>
    <x v="66"/>
    <x v="90"/>
    <x v="377"/>
    <x v="47"/>
    <x v="0"/>
    <x v="0"/>
    <x v="0"/>
    <x v="395"/>
    <x v="779"/>
    <x v="0"/>
    <x v="14"/>
    <x v="0"/>
    <x v="14"/>
    <x v="412"/>
    <x v="788"/>
    <x v="2"/>
    <x v="0"/>
  </r>
  <r>
    <x v="2"/>
    <x v="52"/>
    <x v="1327"/>
    <x v="789"/>
    <x v="995"/>
    <x v="388"/>
    <x v="1"/>
    <x v="0"/>
    <x v="23"/>
    <x v="23"/>
    <x v="145"/>
    <x v="93"/>
    <x v="660"/>
    <x v="122"/>
    <x v="0"/>
    <x v="122"/>
    <x v="329"/>
    <x v="607"/>
    <x v="2"/>
    <x v="184"/>
    <x v="0"/>
    <x v="184"/>
    <x v="266"/>
    <x v="306"/>
    <x v="1"/>
    <x v="0"/>
  </r>
  <r>
    <x v="2"/>
    <x v="52"/>
    <x v="1289"/>
    <x v="785"/>
    <x v="735"/>
    <x v="429"/>
    <x v="1"/>
    <x v="0"/>
    <x v="108"/>
    <x v="108"/>
    <x v="409"/>
    <x v="27"/>
    <x v="603"/>
    <x v="429"/>
    <x v="0"/>
    <x v="429"/>
    <x v="306"/>
    <x v="432"/>
    <x v="2"/>
    <x v="445"/>
    <x v="0"/>
    <x v="445"/>
    <x v="179"/>
    <x v="364"/>
    <x v="1"/>
    <x v="0"/>
  </r>
  <r>
    <x v="2"/>
    <x v="52"/>
    <x v="1342"/>
    <x v="791"/>
    <x v="1159"/>
    <x v="436"/>
    <x v="1"/>
    <x v="0"/>
    <x v="66"/>
    <x v="66"/>
    <x v="394"/>
    <x v="7"/>
    <x v="679"/>
    <x v="350"/>
    <x v="0"/>
    <x v="350"/>
    <x v="477"/>
    <x v="688"/>
    <x v="2"/>
    <x v="302"/>
    <x v="0"/>
    <x v="302"/>
    <x v="539"/>
    <x v="736"/>
    <x v="2"/>
    <x v="0"/>
  </r>
  <r>
    <x v="2"/>
    <x v="52"/>
    <x v="1267"/>
    <x v="782"/>
    <x v="437"/>
    <x v="450"/>
    <x v="1"/>
    <x v="0"/>
    <x v="46"/>
    <x v="46"/>
    <x v="193"/>
    <x v="142"/>
    <x v="544"/>
    <x v="179"/>
    <x v="0"/>
    <x v="179"/>
    <x v="318"/>
    <x v="532"/>
    <x v="2"/>
    <x v="311"/>
    <x v="0"/>
    <x v="311"/>
    <x v="110"/>
    <x v="140"/>
    <x v="1"/>
    <x v="0"/>
  </r>
  <r>
    <x v="2"/>
    <x v="52"/>
    <x v="1246"/>
    <x v="781"/>
    <x v="274"/>
    <x v="451"/>
    <x v="1"/>
    <x v="0"/>
    <x v="42"/>
    <x v="42"/>
    <x v="20"/>
    <x v="326"/>
    <x v="19"/>
    <x v="237"/>
    <x v="0"/>
    <x v="237"/>
    <x v="67"/>
    <x v="2"/>
    <x v="1"/>
    <x v="14"/>
    <x v="0"/>
    <x v="14"/>
    <x v="327"/>
    <x v="630"/>
    <x v="2"/>
    <x v="0"/>
  </r>
  <r>
    <x v="2"/>
    <x v="52"/>
    <x v="1270"/>
    <x v="783"/>
    <x v="514"/>
    <x v="491"/>
    <x v="1"/>
    <x v="0"/>
    <x v="42"/>
    <x v="42"/>
    <x v="0"/>
    <x v="339"/>
    <x v="0"/>
    <x v="0"/>
    <x v="0"/>
    <x v="0"/>
    <x v="271"/>
    <x v="779"/>
    <x v="0"/>
    <x v="14"/>
    <x v="0"/>
    <x v="14"/>
    <x v="292"/>
    <x v="0"/>
    <x v="1"/>
    <x v="0"/>
  </r>
  <r>
    <x v="2"/>
    <x v="52"/>
    <x v="1294"/>
    <x v="787"/>
    <x v="662"/>
    <x v="506"/>
    <x v="1"/>
    <x v="0"/>
    <x v="42"/>
    <x v="42"/>
    <x v="60"/>
    <x v="300"/>
    <x v="79"/>
    <x v="157"/>
    <x v="0"/>
    <x v="157"/>
    <x v="128"/>
    <x v="36"/>
    <x v="1"/>
    <x v="0"/>
    <x v="0"/>
    <x v="0"/>
    <x v="396"/>
    <x v="424"/>
    <x v="0"/>
    <x v="0"/>
  </r>
  <r>
    <x v="2"/>
    <x v="52"/>
    <x v="1295"/>
    <x v="788"/>
    <x v="749"/>
    <x v="507"/>
    <x v="1"/>
    <x v="0"/>
    <x v="198"/>
    <x v="198"/>
    <x v="536"/>
    <x v="0"/>
    <x v="634"/>
    <x v="560"/>
    <x v="0"/>
    <x v="560"/>
    <x v="508"/>
    <x v="624"/>
    <x v="2"/>
    <x v="552"/>
    <x v="0"/>
    <x v="552"/>
    <x v="577"/>
    <x v="608"/>
    <x v="2"/>
    <x v="0"/>
  </r>
  <r>
    <x v="2"/>
    <x v="52"/>
    <x v="1346"/>
    <x v="792"/>
    <x v="1110"/>
    <x v="523"/>
    <x v="1"/>
    <x v="0"/>
    <x v="23"/>
    <x v="23"/>
    <x v="87"/>
    <x v="173"/>
    <x v="482"/>
    <x v="150"/>
    <x v="0"/>
    <x v="150"/>
    <x v="161"/>
    <x v="92"/>
    <x v="1"/>
    <x v="36"/>
    <x v="0"/>
    <x v="36"/>
    <x v="383"/>
    <x v="726"/>
    <x v="2"/>
    <x v="0"/>
  </r>
  <r>
    <x v="2"/>
    <x v="52"/>
    <x v="1331"/>
    <x v="790"/>
    <x v="1010"/>
    <x v="590"/>
    <x v="1"/>
    <x v="0"/>
    <x v="124"/>
    <x v="124"/>
    <x v="468"/>
    <x v="5"/>
    <x v="644"/>
    <x v="434"/>
    <x v="0"/>
    <x v="434"/>
    <x v="503"/>
    <x v="685"/>
    <x v="2"/>
    <x v="377"/>
    <x v="0"/>
    <x v="377"/>
    <x v="565"/>
    <x v="753"/>
    <x v="2"/>
    <x v="0"/>
  </r>
  <r>
    <x v="2"/>
    <x v="52"/>
    <x v="1350"/>
    <x v="793"/>
    <x v="1164"/>
    <x v="608"/>
    <x v="1"/>
    <x v="0"/>
    <x v="131"/>
    <x v="131"/>
    <x v="380"/>
    <x v="409"/>
    <x v="193"/>
    <x v="480"/>
    <x v="0"/>
    <x v="480"/>
    <x v="13"/>
    <x v="81"/>
    <x v="1"/>
    <x v="310"/>
    <x v="0"/>
    <x v="310"/>
    <x v="529"/>
    <x v="711"/>
    <x v="2"/>
    <x v="0"/>
  </r>
  <r>
    <x v="2"/>
    <x v="52"/>
    <x v="1258"/>
    <x v="804"/>
    <x v="348"/>
    <x v="672"/>
    <x v="1"/>
    <x v="0"/>
    <x v="67"/>
    <x v="67"/>
    <x v="0"/>
    <x v="400"/>
    <x v="0"/>
    <x v="12"/>
    <x v="0"/>
    <x v="12"/>
    <x v="244"/>
    <x v="0"/>
    <x v="1"/>
    <x v="0"/>
    <x v="0"/>
    <x v="0"/>
    <x v="315"/>
    <x v="424"/>
    <x v="0"/>
    <x v="1"/>
  </r>
  <r>
    <x v="2"/>
    <x v="52"/>
    <x v="1334"/>
    <x v="807"/>
    <x v="1027"/>
    <x v="672"/>
    <x v="1"/>
    <x v="0"/>
    <x v="42"/>
    <x v="42"/>
    <x v="310"/>
    <x v="25"/>
    <x v="680"/>
    <x v="208"/>
    <x v="0"/>
    <x v="208"/>
    <x v="454"/>
    <x v="708"/>
    <x v="2"/>
    <x v="161"/>
    <x v="0"/>
    <x v="161"/>
    <x v="515"/>
    <x v="754"/>
    <x v="2"/>
    <x v="0"/>
  </r>
  <r>
    <x v="2"/>
    <x v="52"/>
    <x v="1354"/>
    <x v="839"/>
    <x v="1245"/>
    <x v="701"/>
    <x v="1"/>
    <x v="0"/>
    <x v="42"/>
    <x v="42"/>
    <x v="260"/>
    <x v="50"/>
    <x v="664"/>
    <x v="259"/>
    <x v="0"/>
    <x v="259"/>
    <x v="297"/>
    <x v="458"/>
    <x v="2"/>
    <x v="255"/>
    <x v="0"/>
    <x v="255"/>
    <x v="376"/>
    <x v="516"/>
    <x v="2"/>
    <x v="0"/>
  </r>
  <r>
    <x v="2"/>
    <x v="52"/>
    <x v="1355"/>
    <x v="841"/>
    <x v="1059"/>
    <x v="703"/>
    <x v="1"/>
    <x v="0"/>
    <x v="53"/>
    <x v="53"/>
    <x v="268"/>
    <x v="73"/>
    <x v="613"/>
    <x v="293"/>
    <x v="0"/>
    <x v="293"/>
    <x v="223"/>
    <x v="337"/>
    <x v="1"/>
    <x v="153"/>
    <x v="0"/>
    <x v="153"/>
    <x v="483"/>
    <x v="738"/>
    <x v="2"/>
    <x v="0"/>
  </r>
  <r>
    <x v="2"/>
    <x v="52"/>
    <x v="1220"/>
    <x v="857"/>
    <x v="29"/>
    <x v="704"/>
    <x v="1"/>
    <x v="0"/>
    <x v="19"/>
    <x v="19"/>
    <x v="68"/>
    <x v="180"/>
    <x v="429"/>
    <x v="64"/>
    <x v="0"/>
    <x v="64"/>
    <x v="274"/>
    <x v="446"/>
    <x v="2"/>
    <x v="65"/>
    <x v="0"/>
    <x v="65"/>
    <x v="315"/>
    <x v="424"/>
    <x v="2"/>
    <x v="0"/>
  </r>
  <r>
    <x v="2"/>
    <x v="52"/>
    <x v="1221"/>
    <x v="895"/>
    <x v="111"/>
    <x v="719"/>
    <x v="1"/>
    <x v="0"/>
    <x v="86"/>
    <x v="86"/>
    <x v="0"/>
    <x v="424"/>
    <x v="0"/>
    <x v="0"/>
    <x v="0"/>
    <x v="0"/>
    <x v="271"/>
    <x v="779"/>
    <x v="0"/>
    <x v="0"/>
    <x v="0"/>
    <x v="0"/>
    <x v="315"/>
    <x v="424"/>
    <x v="0"/>
    <x v="0"/>
  </r>
  <r>
    <x v="2"/>
    <x v="52"/>
    <x v="1301"/>
    <x v="931"/>
    <x v="766"/>
    <x v="754"/>
    <x v="1"/>
    <x v="0"/>
    <x v="94"/>
    <x v="94"/>
    <x v="207"/>
    <x v="399"/>
    <x v="95"/>
    <x v="296"/>
    <x v="0"/>
    <x v="296"/>
    <x v="117"/>
    <x v="137"/>
    <x v="1"/>
    <x v="218"/>
    <x v="0"/>
    <x v="218"/>
    <x v="317"/>
    <x v="426"/>
    <x v="2"/>
    <x v="0"/>
  </r>
  <r>
    <x v="2"/>
    <x v="52"/>
    <x v="1302"/>
    <x v="987"/>
    <x v="736"/>
    <x v="785"/>
    <x v="1"/>
    <x v="0"/>
    <x v="113"/>
    <x v="113"/>
    <x v="406"/>
    <x v="64"/>
    <x v="566"/>
    <x v="416"/>
    <x v="0"/>
    <x v="416"/>
    <x v="400"/>
    <x v="522"/>
    <x v="2"/>
    <x v="428"/>
    <x v="0"/>
    <x v="428"/>
    <x v="324"/>
    <x v="427"/>
    <x v="2"/>
    <x v="0"/>
  </r>
  <r>
    <x v="2"/>
    <x v="52"/>
    <x v="1303"/>
    <x v="1040"/>
    <x v="717"/>
    <x v="815"/>
    <x v="1"/>
    <x v="0"/>
    <x v="23"/>
    <x v="23"/>
    <x v="156"/>
    <x v="81"/>
    <x v="666"/>
    <x v="48"/>
    <x v="0"/>
    <x v="48"/>
    <x v="414"/>
    <x v="759"/>
    <x v="2"/>
    <x v="202"/>
    <x v="0"/>
    <x v="202"/>
    <x v="241"/>
    <x v="258"/>
    <x v="1"/>
    <x v="0"/>
  </r>
  <r>
    <x v="2"/>
    <x v="52"/>
    <x v="1304"/>
    <x v="1041"/>
    <x v="660"/>
    <x v="816"/>
    <x v="1"/>
    <x v="0"/>
    <x v="101"/>
    <x v="101"/>
    <x v="396"/>
    <x v="37"/>
    <x v="601"/>
    <x v="382"/>
    <x v="0"/>
    <x v="382"/>
    <x v="450"/>
    <x v="609"/>
    <x v="2"/>
    <x v="352"/>
    <x v="0"/>
    <x v="352"/>
    <x v="528"/>
    <x v="688"/>
    <x v="2"/>
    <x v="0"/>
  </r>
  <r>
    <x v="2"/>
    <x v="52"/>
    <x v="1237"/>
    <x v="1075"/>
    <x v="206"/>
    <x v="833"/>
    <x v="1"/>
    <x v="0"/>
    <x v="66"/>
    <x v="66"/>
    <x v="333"/>
    <x v="42"/>
    <x v="635"/>
    <x v="336"/>
    <x v="0"/>
    <x v="336"/>
    <x v="319"/>
    <x v="470"/>
    <x v="2"/>
    <x v="273"/>
    <x v="0"/>
    <x v="273"/>
    <x v="478"/>
    <x v="662"/>
    <x v="2"/>
    <x v="0"/>
  </r>
  <r>
    <x v="2"/>
    <x v="52"/>
    <x v="1224"/>
    <x v="1100"/>
    <x v="54"/>
    <x v="851"/>
    <x v="1"/>
    <x v="0"/>
    <x v="53"/>
    <x v="53"/>
    <x v="233"/>
    <x v="134"/>
    <x v="550"/>
    <x v="235"/>
    <x v="0"/>
    <x v="235"/>
    <x v="270"/>
    <x v="412"/>
    <x v="1"/>
    <x v="177"/>
    <x v="0"/>
    <x v="177"/>
    <x v="430"/>
    <x v="666"/>
    <x v="2"/>
    <x v="0"/>
  </r>
  <r>
    <x v="2"/>
    <x v="52"/>
    <x v="1360"/>
    <x v="1115"/>
    <x v="1070"/>
    <x v="863"/>
    <x v="1"/>
    <x v="0"/>
    <x v="23"/>
    <x v="23"/>
    <x v="76"/>
    <x v="190"/>
    <x v="373"/>
    <x v="111"/>
    <x v="0"/>
    <x v="111"/>
    <x v="213"/>
    <x v="151"/>
    <x v="1"/>
    <x v="250"/>
    <x v="0"/>
    <x v="250"/>
    <x v="97"/>
    <x v="42"/>
    <x v="1"/>
    <x v="0"/>
  </r>
  <r>
    <x v="2"/>
    <x v="52"/>
    <x v="1337"/>
    <x v="1169"/>
    <x v="984"/>
    <x v="895"/>
    <x v="1"/>
    <x v="0"/>
    <x v="8"/>
    <x v="8"/>
    <x v="13"/>
    <x v="201"/>
    <x v="125"/>
    <x v="27"/>
    <x v="0"/>
    <x v="27"/>
    <x v="244"/>
    <x v="84"/>
    <x v="1"/>
    <x v="55"/>
    <x v="0"/>
    <x v="55"/>
    <x v="257"/>
    <x v="50"/>
    <x v="1"/>
    <x v="0"/>
  </r>
  <r>
    <x v="2"/>
    <x v="52"/>
    <x v="1225"/>
    <x v="1210"/>
    <x v="28"/>
    <x v="916"/>
    <x v="1"/>
    <x v="0"/>
    <x v="23"/>
    <x v="23"/>
    <x v="114"/>
    <x v="134"/>
    <x v="613"/>
    <x v="80"/>
    <x v="0"/>
    <x v="80"/>
    <x v="329"/>
    <x v="652"/>
    <x v="2"/>
    <x v="26"/>
    <x v="0"/>
    <x v="26"/>
    <x v="419"/>
    <x v="772"/>
    <x v="2"/>
    <x v="0"/>
  </r>
  <r>
    <x v="2"/>
    <x v="52"/>
    <x v="1306"/>
    <x v="1211"/>
    <x v="758"/>
    <x v="917"/>
    <x v="1"/>
    <x v="0"/>
    <x v="23"/>
    <x v="23"/>
    <x v="106"/>
    <x v="143"/>
    <x v="594"/>
    <x v="59"/>
    <x v="0"/>
    <x v="59"/>
    <x v="344"/>
    <x v="705"/>
    <x v="2"/>
    <x v="155"/>
    <x v="0"/>
    <x v="155"/>
    <x v="243"/>
    <x v="208"/>
    <x v="1"/>
    <x v="0"/>
  </r>
  <r>
    <x v="2"/>
    <x v="52"/>
    <x v="1307"/>
    <x v="1242"/>
    <x v="756"/>
    <x v="931"/>
    <x v="1"/>
    <x v="0"/>
    <x v="1"/>
    <x v="1"/>
    <x v="13"/>
    <x v="180"/>
    <x v="429"/>
    <x v="9"/>
    <x v="0"/>
    <x v="9"/>
    <x v="279"/>
    <x v="599"/>
    <x v="2"/>
    <x v="14"/>
    <x v="0"/>
    <x v="14"/>
    <x v="315"/>
    <x v="424"/>
    <x v="2"/>
    <x v="0"/>
  </r>
  <r>
    <x v="2"/>
    <x v="52"/>
    <x v="1314"/>
    <x v="1255"/>
    <x v="855"/>
    <x v="939"/>
    <x v="1"/>
    <x v="0"/>
    <x v="42"/>
    <x v="42"/>
    <x v="0"/>
    <x v="339"/>
    <x v="0"/>
    <x v="0"/>
    <x v="0"/>
    <x v="0"/>
    <x v="271"/>
    <x v="779"/>
    <x v="0"/>
    <x v="160"/>
    <x v="0"/>
    <x v="160"/>
    <x v="125"/>
    <x v="0"/>
    <x v="1"/>
    <x v="0"/>
  </r>
  <r>
    <x v="2"/>
    <x v="52"/>
    <x v="1340"/>
    <x v="1258"/>
    <x v="1017"/>
    <x v="941"/>
    <x v="1"/>
    <x v="0"/>
    <x v="23"/>
    <x v="23"/>
    <x v="0"/>
    <x v="282"/>
    <x v="0"/>
    <x v="48"/>
    <x v="0"/>
    <x v="48"/>
    <x v="198"/>
    <x v="0"/>
    <x v="1"/>
    <x v="36"/>
    <x v="0"/>
    <x v="36"/>
    <x v="257"/>
    <x v="0"/>
    <x v="1"/>
    <x v="0"/>
  </r>
  <r>
    <x v="2"/>
    <x v="52"/>
    <x v="1255"/>
    <x v="1282"/>
    <x v="343"/>
    <x v="952"/>
    <x v="1"/>
    <x v="0"/>
    <x v="19"/>
    <x v="19"/>
    <x v="0"/>
    <x v="264"/>
    <x v="0"/>
    <x v="0"/>
    <x v="0"/>
    <x v="0"/>
    <x v="271"/>
    <x v="779"/>
    <x v="0"/>
    <x v="141"/>
    <x v="0"/>
    <x v="141"/>
    <x v="141"/>
    <x v="0"/>
    <x v="1"/>
    <x v="0"/>
  </r>
  <r>
    <x v="2"/>
    <x v="10"/>
    <x v="1261"/>
    <x v="868"/>
    <x v="399"/>
    <x v="734"/>
    <x v="1"/>
    <x v="0"/>
    <x v="53"/>
    <x v="53"/>
    <x v="210"/>
    <x v="175"/>
    <x v="449"/>
    <x v="80"/>
    <x v="0"/>
    <x v="80"/>
    <x v="440"/>
    <x v="754"/>
    <x v="2"/>
    <x v="93"/>
    <x v="0"/>
    <x v="93"/>
    <x v="472"/>
    <x v="757"/>
    <x v="2"/>
    <x v="0"/>
  </r>
  <r>
    <x v="2"/>
    <x v="10"/>
    <x v="1279"/>
    <x v="645"/>
    <x v="612"/>
    <x v="229"/>
    <x v="1"/>
    <x v="0"/>
    <x v="66"/>
    <x v="66"/>
    <x v="334"/>
    <x v="41"/>
    <x v="637"/>
    <x v="333"/>
    <x v="0"/>
    <x v="333"/>
    <x v="329"/>
    <x v="484"/>
    <x v="2"/>
    <x v="301"/>
    <x v="0"/>
    <x v="301"/>
    <x v="450"/>
    <x v="613"/>
    <x v="2"/>
    <x v="0"/>
  </r>
  <r>
    <x v="2"/>
    <x v="10"/>
    <x v="1316"/>
    <x v="650"/>
    <x v="882"/>
    <x v="270"/>
    <x v="1"/>
    <x v="0"/>
    <x v="42"/>
    <x v="42"/>
    <x v="152"/>
    <x v="175"/>
    <x v="451"/>
    <x v="244"/>
    <x v="0"/>
    <x v="244"/>
    <x v="119"/>
    <x v="101"/>
    <x v="1"/>
    <x v="231"/>
    <x v="0"/>
    <x v="231"/>
    <x v="187"/>
    <x v="175"/>
    <x v="1"/>
    <x v="0"/>
  </r>
  <r>
    <x v="2"/>
    <x v="10"/>
    <x v="1310"/>
    <x v="649"/>
    <x v="833"/>
    <x v="290"/>
    <x v="1"/>
    <x v="0"/>
    <x v="66"/>
    <x v="66"/>
    <x v="301"/>
    <x v="76"/>
    <x v="594"/>
    <x v="344"/>
    <x v="0"/>
    <x v="344"/>
    <x v="148"/>
    <x v="254"/>
    <x v="1"/>
    <x v="364"/>
    <x v="0"/>
    <x v="364"/>
    <x v="128"/>
    <x v="231"/>
    <x v="1"/>
    <x v="0"/>
  </r>
  <r>
    <x v="2"/>
    <x v="10"/>
    <x v="1281"/>
    <x v="646"/>
    <x v="621"/>
    <x v="339"/>
    <x v="1"/>
    <x v="0"/>
    <x v="5"/>
    <x v="5"/>
    <x v="49"/>
    <x v="140"/>
    <x v="663"/>
    <x v="12"/>
    <x v="0"/>
    <x v="12"/>
    <x v="329"/>
    <x v="753"/>
    <x v="2"/>
    <x v="46"/>
    <x v="0"/>
    <x v="46"/>
    <x v="313"/>
    <x v="402"/>
    <x v="1"/>
    <x v="0"/>
  </r>
  <r>
    <x v="2"/>
    <x v="10"/>
    <x v="1341"/>
    <x v="651"/>
    <x v="1078"/>
    <x v="341"/>
    <x v="1"/>
    <x v="0"/>
    <x v="34"/>
    <x v="34"/>
    <x v="155"/>
    <x v="117"/>
    <x v="609"/>
    <x v="80"/>
    <x v="0"/>
    <x v="80"/>
    <x v="395"/>
    <x v="725"/>
    <x v="2"/>
    <x v="125"/>
    <x v="0"/>
    <x v="125"/>
    <x v="383"/>
    <x v="616"/>
    <x v="2"/>
    <x v="0"/>
  </r>
  <r>
    <x v="2"/>
    <x v="10"/>
    <x v="1286"/>
    <x v="647"/>
    <x v="713"/>
    <x v="387"/>
    <x v="1"/>
    <x v="0"/>
    <x v="27"/>
    <x v="27"/>
    <x v="28"/>
    <x v="266"/>
    <x v="62"/>
    <x v="48"/>
    <x v="0"/>
    <x v="48"/>
    <x v="240"/>
    <x v="128"/>
    <x v="1"/>
    <x v="257"/>
    <x v="0"/>
    <x v="257"/>
    <x v="78"/>
    <x v="8"/>
    <x v="1"/>
    <x v="0"/>
  </r>
  <r>
    <x v="2"/>
    <x v="10"/>
    <x v="1287"/>
    <x v="648"/>
    <x v="675"/>
    <x v="391"/>
    <x v="1"/>
    <x v="0"/>
    <x v="56"/>
    <x v="56"/>
    <x v="223"/>
    <x v="175"/>
    <x v="446"/>
    <x v="205"/>
    <x v="0"/>
    <x v="205"/>
    <x v="320"/>
    <x v="519"/>
    <x v="2"/>
    <x v="147"/>
    <x v="0"/>
    <x v="147"/>
    <x v="441"/>
    <x v="703"/>
    <x v="2"/>
    <x v="0"/>
  </r>
  <r>
    <x v="2"/>
    <x v="10"/>
    <x v="1293"/>
    <x v="786"/>
    <x v="667"/>
    <x v="501"/>
    <x v="1"/>
    <x v="0"/>
    <x v="23"/>
    <x v="23"/>
    <x v="40"/>
    <x v="236"/>
    <x v="125"/>
    <x v="80"/>
    <x v="0"/>
    <x v="80"/>
    <x v="209"/>
    <x v="84"/>
    <x v="1"/>
    <x v="100"/>
    <x v="0"/>
    <x v="100"/>
    <x v="233"/>
    <x v="94"/>
    <x v="1"/>
    <x v="0"/>
  </r>
  <r>
    <x v="2"/>
    <x v="10"/>
    <x v="1222"/>
    <x v="920"/>
    <x v="45"/>
    <x v="742"/>
    <x v="1"/>
    <x v="0"/>
    <x v="8"/>
    <x v="8"/>
    <x v="49"/>
    <x v="152"/>
    <x v="628"/>
    <x v="0"/>
    <x v="0"/>
    <x v="0"/>
    <x v="351"/>
    <x v="779"/>
    <x v="0"/>
    <x v="14"/>
    <x v="0"/>
    <x v="14"/>
    <x v="369"/>
    <x v="762"/>
    <x v="2"/>
    <x v="0"/>
  </r>
  <r>
    <x v="2"/>
    <x v="10"/>
    <x v="1305"/>
    <x v="1078"/>
    <x v="741"/>
    <x v="836"/>
    <x v="1"/>
    <x v="0"/>
    <x v="23"/>
    <x v="23"/>
    <x v="85"/>
    <x v="180"/>
    <x v="429"/>
    <x v="79"/>
    <x v="0"/>
    <x v="79"/>
    <x v="274"/>
    <x v="434"/>
    <x v="2"/>
    <x v="14"/>
    <x v="0"/>
    <x v="14"/>
    <x v="405"/>
    <x v="786"/>
    <x v="2"/>
    <x v="0"/>
  </r>
  <r>
    <x v="2"/>
    <x v="33"/>
    <x v="1335"/>
    <x v="866"/>
    <x v="978"/>
    <x v="734"/>
    <x v="1"/>
    <x v="0"/>
    <x v="10"/>
    <x v="10"/>
    <x v="49"/>
    <x v="165"/>
    <x v="574"/>
    <x v="37"/>
    <x v="0"/>
    <x v="37"/>
    <x v="289"/>
    <x v="572"/>
    <x v="2"/>
    <x v="166"/>
    <x v="0"/>
    <x v="166"/>
    <x v="161"/>
    <x v="54"/>
    <x v="1"/>
    <x v="0"/>
  </r>
  <r>
    <x v="2"/>
    <x v="33"/>
    <x v="1184"/>
    <x v="728"/>
    <x v="1253"/>
    <x v="154"/>
    <x v="1"/>
    <x v="0"/>
    <x v="10"/>
    <x v="10"/>
    <x v="40"/>
    <x v="180"/>
    <x v="429"/>
    <x v="37"/>
    <x v="0"/>
    <x v="37"/>
    <x v="271"/>
    <x v="415"/>
    <x v="2"/>
    <x v="36"/>
    <x v="0"/>
    <x v="36"/>
    <x v="315"/>
    <x v="424"/>
    <x v="2"/>
    <x v="0"/>
  </r>
  <r>
    <x v="2"/>
    <x v="33"/>
    <x v="1143"/>
    <x v="727"/>
    <x v="942"/>
    <x v="207"/>
    <x v="0"/>
    <x v="0"/>
    <x v="0"/>
    <x v="0"/>
    <x v="0"/>
    <x v="180"/>
    <x v="687"/>
    <x v="0"/>
    <x v="0"/>
    <x v="0"/>
    <x v="271"/>
    <x v="779"/>
    <x v="0"/>
    <x v="0"/>
    <x v="0"/>
    <x v="0"/>
    <x v="315"/>
    <x v="424"/>
    <x v="0"/>
    <x v="1"/>
  </r>
  <r>
    <x v="2"/>
    <x v="33"/>
    <x v="1325"/>
    <x v="734"/>
    <x v="1036"/>
    <x v="219"/>
    <x v="1"/>
    <x v="0"/>
    <x v="48"/>
    <x v="48"/>
    <x v="52"/>
    <x v="338"/>
    <x v="42"/>
    <x v="150"/>
    <x v="0"/>
    <x v="150"/>
    <x v="129"/>
    <x v="32"/>
    <x v="1"/>
    <x v="68"/>
    <x v="0"/>
    <x v="68"/>
    <x v="289"/>
    <x v="237"/>
    <x v="1"/>
    <x v="0"/>
  </r>
  <r>
    <x v="2"/>
    <x v="33"/>
    <x v="1214"/>
    <x v="729"/>
    <x v="35"/>
    <x v="257"/>
    <x v="1"/>
    <x v="0"/>
    <x v="77"/>
    <x v="77"/>
    <x v="221"/>
    <x v="330"/>
    <x v="186"/>
    <x v="327"/>
    <x v="0"/>
    <x v="327"/>
    <x v="88"/>
    <x v="105"/>
    <x v="1"/>
    <x v="318"/>
    <x v="0"/>
    <x v="318"/>
    <x v="122"/>
    <x v="165"/>
    <x v="1"/>
    <x v="0"/>
  </r>
  <r>
    <x v="2"/>
    <x v="33"/>
    <x v="1363"/>
    <x v="735"/>
    <x v="1316"/>
    <x v="414"/>
    <x v="1"/>
    <x v="0"/>
    <x v="34"/>
    <x v="34"/>
    <x v="119"/>
    <x v="180"/>
    <x v="429"/>
    <x v="80"/>
    <x v="0"/>
    <x v="80"/>
    <x v="339"/>
    <x v="673"/>
    <x v="2"/>
    <x v="84"/>
    <x v="0"/>
    <x v="84"/>
    <x v="378"/>
    <x v="654"/>
    <x v="2"/>
    <x v="0"/>
  </r>
  <r>
    <x v="2"/>
    <x v="33"/>
    <x v="1290"/>
    <x v="732"/>
    <x v="795"/>
    <x v="435"/>
    <x v="1"/>
    <x v="0"/>
    <x v="42"/>
    <x v="42"/>
    <x v="158"/>
    <x v="165"/>
    <x v="489"/>
    <x v="33"/>
    <x v="0"/>
    <x v="33"/>
    <x v="429"/>
    <x v="768"/>
    <x v="2"/>
    <x v="72"/>
    <x v="0"/>
    <x v="72"/>
    <x v="430"/>
    <x v="743"/>
    <x v="2"/>
    <x v="0"/>
  </r>
  <r>
    <x v="2"/>
    <x v="33"/>
    <x v="1292"/>
    <x v="733"/>
    <x v="760"/>
    <x v="485"/>
    <x v="1"/>
    <x v="0"/>
    <x v="46"/>
    <x v="46"/>
    <x v="124"/>
    <x v="264"/>
    <x v="198"/>
    <x v="122"/>
    <x v="0"/>
    <x v="122"/>
    <x v="289"/>
    <x v="482"/>
    <x v="2"/>
    <x v="147"/>
    <x v="0"/>
    <x v="147"/>
    <x v="292"/>
    <x v="351"/>
    <x v="1"/>
    <x v="0"/>
  </r>
  <r>
    <x v="2"/>
    <x v="33"/>
    <x v="1219"/>
    <x v="730"/>
    <x v="94"/>
    <x v="514"/>
    <x v="1"/>
    <x v="0"/>
    <x v="56"/>
    <x v="56"/>
    <x v="184"/>
    <x v="252"/>
    <x v="284"/>
    <x v="170"/>
    <x v="0"/>
    <x v="170"/>
    <x v="312"/>
    <x v="523"/>
    <x v="2"/>
    <x v="261"/>
    <x v="0"/>
    <x v="261"/>
    <x v="173"/>
    <x v="199"/>
    <x v="1"/>
    <x v="0"/>
  </r>
  <r>
    <x v="2"/>
    <x v="33"/>
    <x v="1277"/>
    <x v="731"/>
    <x v="557"/>
    <x v="632"/>
    <x v="1"/>
    <x v="0"/>
    <x v="86"/>
    <x v="86"/>
    <x v="372"/>
    <x v="36"/>
    <x v="622"/>
    <x v="415"/>
    <x v="0"/>
    <x v="415"/>
    <x v="110"/>
    <x v="259"/>
    <x v="1"/>
    <x v="379"/>
    <x v="0"/>
    <x v="379"/>
    <x v="428"/>
    <x v="525"/>
    <x v="2"/>
    <x v="0"/>
  </r>
  <r>
    <x v="2"/>
    <x v="33"/>
    <x v="1298"/>
    <x v="809"/>
    <x v="757"/>
    <x v="672"/>
    <x v="1"/>
    <x v="0"/>
    <x v="86"/>
    <x v="86"/>
    <x v="344"/>
    <x v="104"/>
    <x v="542"/>
    <x v="357"/>
    <x v="0"/>
    <x v="357"/>
    <x v="249"/>
    <x v="391"/>
    <x v="1"/>
    <x v="282"/>
    <x v="0"/>
    <x v="282"/>
    <x v="485"/>
    <x v="669"/>
    <x v="2"/>
    <x v="0"/>
  </r>
  <r>
    <x v="2"/>
    <x v="33"/>
    <x v="1266"/>
    <x v="819"/>
    <x v="408"/>
    <x v="678"/>
    <x v="1"/>
    <x v="0"/>
    <x v="27"/>
    <x v="27"/>
    <x v="100"/>
    <x v="180"/>
    <x v="429"/>
    <x v="93"/>
    <x v="0"/>
    <x v="93"/>
    <x v="279"/>
    <x v="455"/>
    <x v="2"/>
    <x v="70"/>
    <x v="0"/>
    <x v="70"/>
    <x v="362"/>
    <x v="627"/>
    <x v="2"/>
    <x v="0"/>
  </r>
  <r>
    <x v="2"/>
    <x v="33"/>
    <x v="1259"/>
    <x v="818"/>
    <x v="378"/>
    <x v="685"/>
    <x v="1"/>
    <x v="0"/>
    <x v="8"/>
    <x v="8"/>
    <x v="8"/>
    <x v="209"/>
    <x v="45"/>
    <x v="5"/>
    <x v="0"/>
    <x v="5"/>
    <x v="271"/>
    <x v="415"/>
    <x v="2"/>
    <x v="6"/>
    <x v="0"/>
    <x v="6"/>
    <x v="315"/>
    <x v="424"/>
    <x v="2"/>
    <x v="0"/>
  </r>
  <r>
    <x v="2"/>
    <x v="33"/>
    <x v="1324"/>
    <x v="900"/>
    <x v="929"/>
    <x v="731"/>
    <x v="1"/>
    <x v="0"/>
    <x v="10"/>
    <x v="10"/>
    <x v="40"/>
    <x v="180"/>
    <x v="429"/>
    <x v="48"/>
    <x v="0"/>
    <x v="48"/>
    <x v="257"/>
    <x v="261"/>
    <x v="1"/>
    <x v="84"/>
    <x v="0"/>
    <x v="84"/>
    <x v="257"/>
    <x v="126"/>
    <x v="1"/>
    <x v="0"/>
  </r>
  <r>
    <x v="2"/>
    <x v="33"/>
    <x v="1239"/>
    <x v="1293"/>
    <x v="189"/>
    <x v="960"/>
    <x v="1"/>
    <x v="0"/>
    <x v="8"/>
    <x v="8"/>
    <x v="0"/>
    <x v="223"/>
    <x v="0"/>
    <x v="19"/>
    <x v="0"/>
    <x v="19"/>
    <x v="231"/>
    <x v="0"/>
    <x v="1"/>
    <x v="30"/>
    <x v="0"/>
    <x v="30"/>
    <x v="263"/>
    <x v="0"/>
    <x v="1"/>
    <x v="0"/>
  </r>
  <r>
    <x v="1"/>
    <x v="12"/>
    <x v="268"/>
    <x v="654"/>
    <x v="697"/>
    <x v="102"/>
    <x v="1"/>
    <x v="0"/>
    <x v="77"/>
    <x v="77"/>
    <x v="0"/>
    <x v="412"/>
    <x v="0"/>
    <x v="101"/>
    <x v="0"/>
    <x v="101"/>
    <x v="137"/>
    <x v="0"/>
    <x v="1"/>
    <x v="206"/>
    <x v="0"/>
    <x v="206"/>
    <x v="92"/>
    <x v="0"/>
    <x v="1"/>
    <x v="0"/>
  </r>
  <r>
    <x v="1"/>
    <x v="12"/>
    <x v="17"/>
    <x v="652"/>
    <x v="91"/>
    <x v="141"/>
    <x v="1"/>
    <x v="0"/>
    <x v="113"/>
    <x v="113"/>
    <x v="390"/>
    <x v="177"/>
    <x v="433"/>
    <x v="399"/>
    <x v="0"/>
    <x v="399"/>
    <x v="374"/>
    <x v="512"/>
    <x v="2"/>
    <x v="381"/>
    <x v="0"/>
    <x v="381"/>
    <x v="482"/>
    <x v="596"/>
    <x v="2"/>
    <x v="0"/>
  </r>
  <r>
    <x v="1"/>
    <x v="12"/>
    <x v="1195"/>
    <x v="673"/>
    <x v="1147"/>
    <x v="208"/>
    <x v="1"/>
    <x v="0"/>
    <x v="124"/>
    <x v="124"/>
    <x v="339"/>
    <x v="418"/>
    <x v="146"/>
    <x v="398"/>
    <x v="0"/>
    <x v="398"/>
    <x v="83"/>
    <x v="178"/>
    <x v="1"/>
    <x v="388"/>
    <x v="0"/>
    <x v="388"/>
    <x v="160"/>
    <x v="296"/>
    <x v="1"/>
    <x v="0"/>
  </r>
  <r>
    <x v="1"/>
    <x v="12"/>
    <x v="1362"/>
    <x v="665"/>
    <x v="1308"/>
    <x v="286"/>
    <x v="1"/>
    <x v="0"/>
    <x v="176"/>
    <x v="176"/>
    <x v="403"/>
    <x v="469"/>
    <x v="73"/>
    <x v="482"/>
    <x v="0"/>
    <x v="482"/>
    <x v="20"/>
    <x v="114"/>
    <x v="1"/>
    <x v="555"/>
    <x v="0"/>
    <x v="555"/>
    <x v="0"/>
    <x v="9"/>
    <x v="1"/>
    <x v="0"/>
  </r>
  <r>
    <x v="1"/>
    <x v="12"/>
    <x v="1217"/>
    <x v="676"/>
    <x v="26"/>
    <x v="441"/>
    <x v="1"/>
    <x v="0"/>
    <x v="154"/>
    <x v="154"/>
    <x v="489"/>
    <x v="60"/>
    <x v="516"/>
    <x v="507"/>
    <x v="0"/>
    <x v="507"/>
    <x v="420"/>
    <x v="477"/>
    <x v="2"/>
    <x v="473"/>
    <x v="0"/>
    <x v="473"/>
    <x v="546"/>
    <x v="639"/>
    <x v="2"/>
    <x v="0"/>
  </r>
  <r>
    <x v="1"/>
    <x v="12"/>
    <x v="1319"/>
    <x v="662"/>
    <x v="928"/>
    <x v="464"/>
    <x v="1"/>
    <x v="0"/>
    <x v="53"/>
    <x v="53"/>
    <x v="234"/>
    <x v="133"/>
    <x v="551"/>
    <x v="203"/>
    <x v="0"/>
    <x v="203"/>
    <x v="345"/>
    <x v="571"/>
    <x v="2"/>
    <x v="215"/>
    <x v="0"/>
    <x v="215"/>
    <x v="376"/>
    <x v="538"/>
    <x v="2"/>
    <x v="0"/>
  </r>
  <r>
    <x v="1"/>
    <x v="12"/>
    <x v="1232"/>
    <x v="657"/>
    <x v="148"/>
    <x v="526"/>
    <x v="1"/>
    <x v="0"/>
    <x v="150"/>
    <x v="150"/>
    <x v="473"/>
    <x v="262"/>
    <x v="406"/>
    <x v="481"/>
    <x v="0"/>
    <x v="481"/>
    <x v="448"/>
    <x v="527"/>
    <x v="2"/>
    <x v="443"/>
    <x v="0"/>
    <x v="443"/>
    <x v="551"/>
    <x v="684"/>
    <x v="2"/>
    <x v="0"/>
  </r>
  <r>
    <x v="1"/>
    <x v="12"/>
    <x v="1347"/>
    <x v="664"/>
    <x v="1231"/>
    <x v="530"/>
    <x v="1"/>
    <x v="0"/>
    <x v="113"/>
    <x v="113"/>
    <x v="364"/>
    <x v="342"/>
    <x v="286"/>
    <x v="428"/>
    <x v="0"/>
    <x v="428"/>
    <x v="55"/>
    <x v="155"/>
    <x v="1"/>
    <x v="321"/>
    <x v="0"/>
    <x v="321"/>
    <x v="492"/>
    <x v="656"/>
    <x v="2"/>
    <x v="0"/>
  </r>
  <r>
    <x v="1"/>
    <x v="12"/>
    <x v="1278"/>
    <x v="814"/>
    <x v="564"/>
    <x v="677"/>
    <x v="1"/>
    <x v="0"/>
    <x v="66"/>
    <x v="66"/>
    <x v="93"/>
    <x v="374"/>
    <x v="52"/>
    <x v="142"/>
    <x v="0"/>
    <x v="142"/>
    <x v="186"/>
    <x v="119"/>
    <x v="1"/>
    <x v="335"/>
    <x v="0"/>
    <x v="335"/>
    <x v="58"/>
    <x v="26"/>
    <x v="1"/>
    <x v="0"/>
  </r>
  <r>
    <x v="1"/>
    <x v="12"/>
    <x v="1262"/>
    <x v="1012"/>
    <x v="364"/>
    <x v="800"/>
    <x v="1"/>
    <x v="0"/>
    <x v="185"/>
    <x v="185"/>
    <x v="525"/>
    <x v="14"/>
    <x v="536"/>
    <x v="550"/>
    <x v="0"/>
    <x v="550"/>
    <x v="45"/>
    <x v="331"/>
    <x v="1"/>
    <x v="532"/>
    <x v="0"/>
    <x v="532"/>
    <x v="559"/>
    <x v="577"/>
    <x v="2"/>
    <x v="0"/>
  </r>
  <r>
    <x v="1"/>
    <x v="13"/>
    <x v="274"/>
    <x v="655"/>
    <x v="734"/>
    <x v="137"/>
    <x v="1"/>
    <x v="0"/>
    <x v="23"/>
    <x v="23"/>
    <x v="16"/>
    <x v="261"/>
    <x v="43"/>
    <x v="16"/>
    <x v="0"/>
    <x v="16"/>
    <x v="269"/>
    <x v="340"/>
    <x v="1"/>
    <x v="9"/>
    <x v="0"/>
    <x v="9"/>
    <x v="331"/>
    <x v="702"/>
    <x v="2"/>
    <x v="0"/>
  </r>
  <r>
    <x v="1"/>
    <x v="13"/>
    <x v="25"/>
    <x v="653"/>
    <x v="74"/>
    <x v="174"/>
    <x v="1"/>
    <x v="0"/>
    <x v="182"/>
    <x v="182"/>
    <x v="517"/>
    <x v="62"/>
    <x v="486"/>
    <x v="544"/>
    <x v="0"/>
    <x v="544"/>
    <x v="281"/>
    <x v="417"/>
    <x v="2"/>
    <x v="503"/>
    <x v="0"/>
    <x v="503"/>
    <x v="573"/>
    <x v="687"/>
    <x v="2"/>
    <x v="0"/>
  </r>
  <r>
    <x v="1"/>
    <x v="13"/>
    <x v="1190"/>
    <x v="656"/>
    <x v="1249"/>
    <x v="190"/>
    <x v="1"/>
    <x v="0"/>
    <x v="60"/>
    <x v="60"/>
    <x v="200"/>
    <x v="252"/>
    <x v="300"/>
    <x v="257"/>
    <x v="0"/>
    <x v="257"/>
    <x v="151"/>
    <x v="181"/>
    <x v="1"/>
    <x v="207"/>
    <x v="0"/>
    <x v="207"/>
    <x v="323"/>
    <x v="443"/>
    <x v="2"/>
    <x v="0"/>
  </r>
  <r>
    <x v="1"/>
    <x v="13"/>
    <x v="1274"/>
    <x v="660"/>
    <x v="558"/>
    <x v="285"/>
    <x v="1"/>
    <x v="0"/>
    <x v="42"/>
    <x v="42"/>
    <x v="194"/>
    <x v="107"/>
    <x v="607"/>
    <x v="129"/>
    <x v="0"/>
    <x v="129"/>
    <x v="396"/>
    <x v="700"/>
    <x v="2"/>
    <x v="98"/>
    <x v="0"/>
    <x v="98"/>
    <x v="447"/>
    <x v="742"/>
    <x v="2"/>
    <x v="0"/>
  </r>
  <r>
    <x v="1"/>
    <x v="13"/>
    <x v="1244"/>
    <x v="658"/>
    <x v="327"/>
    <x v="333"/>
    <x v="1"/>
    <x v="0"/>
    <x v="136"/>
    <x v="136"/>
    <x v="432"/>
    <x v="312"/>
    <x v="378"/>
    <x v="447"/>
    <x v="0"/>
    <x v="447"/>
    <x v="302"/>
    <x v="427"/>
    <x v="2"/>
    <x v="442"/>
    <x v="0"/>
    <x v="442"/>
    <x v="451"/>
    <x v="513"/>
    <x v="2"/>
    <x v="0"/>
  </r>
  <r>
    <x v="1"/>
    <x v="13"/>
    <x v="1288"/>
    <x v="661"/>
    <x v="784"/>
    <x v="410"/>
    <x v="1"/>
    <x v="0"/>
    <x v="23"/>
    <x v="23"/>
    <x v="61"/>
    <x v="206"/>
    <x v="237"/>
    <x v="14"/>
    <x v="0"/>
    <x v="14"/>
    <x v="336"/>
    <x v="753"/>
    <x v="2"/>
    <x v="282"/>
    <x v="0"/>
    <x v="282"/>
    <x v="74"/>
    <x v="22"/>
    <x v="1"/>
    <x v="1"/>
  </r>
  <r>
    <x v="1"/>
    <x v="13"/>
    <x v="1353"/>
    <x v="801"/>
    <x v="1184"/>
    <x v="667"/>
    <x v="1"/>
    <x v="0"/>
    <x v="164"/>
    <x v="164"/>
    <x v="494"/>
    <x v="179"/>
    <x v="430"/>
    <x v="516"/>
    <x v="0"/>
    <x v="516"/>
    <x v="357"/>
    <x v="443"/>
    <x v="2"/>
    <x v="382"/>
    <x v="0"/>
    <x v="382"/>
    <x v="575"/>
    <x v="774"/>
    <x v="2"/>
    <x v="0"/>
  </r>
  <r>
    <x v="1"/>
    <x v="13"/>
    <x v="1272"/>
    <x v="813"/>
    <x v="498"/>
    <x v="676"/>
    <x v="1"/>
    <x v="0"/>
    <x v="176"/>
    <x v="176"/>
    <x v="469"/>
    <x v="460"/>
    <x v="169"/>
    <x v="514"/>
    <x v="0"/>
    <x v="514"/>
    <x v="28"/>
    <x v="221"/>
    <x v="1"/>
    <x v="533"/>
    <x v="0"/>
    <x v="533"/>
    <x v="5"/>
    <x v="146"/>
    <x v="1"/>
    <x v="0"/>
  </r>
  <r>
    <x v="1"/>
    <x v="13"/>
    <x v="1226"/>
    <x v="1235"/>
    <x v="87"/>
    <x v="927"/>
    <x v="1"/>
    <x v="0"/>
    <x v="23"/>
    <x v="23"/>
    <x v="5"/>
    <x v="276"/>
    <x v="5"/>
    <x v="10"/>
    <x v="0"/>
    <x v="10"/>
    <x v="256"/>
    <x v="40"/>
    <x v="1"/>
    <x v="12"/>
    <x v="0"/>
    <x v="12"/>
    <x v="303"/>
    <x v="79"/>
    <x v="1"/>
    <x v="0"/>
  </r>
  <r>
    <x v="0"/>
    <x v="28"/>
    <x v="24"/>
    <x v="704"/>
    <x v="55"/>
    <x v="171"/>
    <x v="1"/>
    <x v="0"/>
    <x v="120"/>
    <x v="120"/>
    <x v="282"/>
    <x v="432"/>
    <x v="88"/>
    <x v="448"/>
    <x v="0"/>
    <x v="448"/>
    <x v="12"/>
    <x v="33"/>
    <x v="1"/>
    <x v="424"/>
    <x v="0"/>
    <x v="424"/>
    <x v="42"/>
    <x v="97"/>
    <x v="1"/>
    <x v="0"/>
  </r>
  <r>
    <x v="0"/>
    <x v="28"/>
    <x v="26"/>
    <x v="705"/>
    <x v="88"/>
    <x v="180"/>
    <x v="1"/>
    <x v="0"/>
    <x v="23"/>
    <x v="23"/>
    <x v="23"/>
    <x v="254"/>
    <x v="66"/>
    <x v="21"/>
    <x v="0"/>
    <x v="21"/>
    <x v="271"/>
    <x v="415"/>
    <x v="2"/>
    <x v="12"/>
    <x v="0"/>
    <x v="12"/>
    <x v="340"/>
    <x v="721"/>
    <x v="2"/>
    <x v="1"/>
  </r>
  <r>
    <x v="0"/>
    <x v="28"/>
    <x v="1140"/>
    <x v="725"/>
    <x v="1029"/>
    <x v="189"/>
    <x v="1"/>
    <x v="0"/>
    <x v="138"/>
    <x v="138"/>
    <x v="124"/>
    <x v="462"/>
    <x v="11"/>
    <x v="0"/>
    <x v="0"/>
    <x v="0"/>
    <x v="425"/>
    <x v="779"/>
    <x v="0"/>
    <x v="464"/>
    <x v="0"/>
    <x v="464"/>
    <x v="8"/>
    <x v="7"/>
    <x v="1"/>
    <x v="0"/>
  </r>
  <r>
    <x v="0"/>
    <x v="28"/>
    <x v="1142"/>
    <x v="726"/>
    <x v="966"/>
    <x v="202"/>
    <x v="1"/>
    <x v="0"/>
    <x v="94"/>
    <x v="94"/>
    <x v="306"/>
    <x v="328"/>
    <x v="253"/>
    <x v="368"/>
    <x v="0"/>
    <x v="368"/>
    <x v="99"/>
    <x v="170"/>
    <x v="1"/>
    <x v="353"/>
    <x v="0"/>
    <x v="353"/>
    <x v="186"/>
    <x v="294"/>
    <x v="1"/>
    <x v="0"/>
  </r>
  <r>
    <x v="0"/>
    <x v="28"/>
    <x v="280"/>
    <x v="724"/>
    <x v="719"/>
    <x v="206"/>
    <x v="1"/>
    <x v="0"/>
    <x v="71"/>
    <x v="71"/>
    <x v="315"/>
    <x v="85"/>
    <x v="579"/>
    <x v="273"/>
    <x v="0"/>
    <x v="273"/>
    <x v="406"/>
    <x v="627"/>
    <x v="2"/>
    <x v="281"/>
    <x v="0"/>
    <x v="281"/>
    <x v="432"/>
    <x v="589"/>
    <x v="2"/>
    <x v="0"/>
  </r>
  <r>
    <x v="0"/>
    <x v="28"/>
    <x v="105"/>
    <x v="715"/>
    <x v="694"/>
    <x v="213"/>
    <x v="1"/>
    <x v="0"/>
    <x v="19"/>
    <x v="19"/>
    <x v="68"/>
    <x v="180"/>
    <x v="429"/>
    <x v="51"/>
    <x v="0"/>
    <x v="51"/>
    <x v="300"/>
    <x v="599"/>
    <x v="2"/>
    <x v="49"/>
    <x v="0"/>
    <x v="49"/>
    <x v="340"/>
    <x v="567"/>
    <x v="2"/>
    <x v="0"/>
  </r>
  <r>
    <x v="0"/>
    <x v="28"/>
    <x v="59"/>
    <x v="706"/>
    <x v="142"/>
    <x v="218"/>
    <x v="1"/>
    <x v="0"/>
    <x v="90"/>
    <x v="90"/>
    <x v="134"/>
    <x v="405"/>
    <x v="56"/>
    <x v="0"/>
    <x v="0"/>
    <x v="0"/>
    <x v="432"/>
    <x v="779"/>
    <x v="0"/>
    <x v="367"/>
    <x v="0"/>
    <x v="367"/>
    <x v="48"/>
    <x v="39"/>
    <x v="1"/>
    <x v="0"/>
  </r>
  <r>
    <x v="0"/>
    <x v="28"/>
    <x v="149"/>
    <x v="719"/>
    <x v="1215"/>
    <x v="238"/>
    <x v="1"/>
    <x v="0"/>
    <x v="147"/>
    <x v="147"/>
    <x v="0"/>
    <x v="468"/>
    <x v="0"/>
    <x v="499"/>
    <x v="0"/>
    <x v="499"/>
    <x v="0"/>
    <x v="0"/>
    <x v="1"/>
    <x v="487"/>
    <x v="0"/>
    <x v="487"/>
    <x v="2"/>
    <x v="0"/>
    <x v="1"/>
    <x v="0"/>
  </r>
  <r>
    <x v="0"/>
    <x v="28"/>
    <x v="111"/>
    <x v="716"/>
    <x v="632"/>
    <x v="268"/>
    <x v="1"/>
    <x v="0"/>
    <x v="195"/>
    <x v="195"/>
    <x v="532"/>
    <x v="10"/>
    <x v="525"/>
    <x v="561"/>
    <x v="0"/>
    <x v="561"/>
    <x v="1"/>
    <x v="193"/>
    <x v="1"/>
    <x v="544"/>
    <x v="0"/>
    <x v="544"/>
    <x v="540"/>
    <x v="495"/>
    <x v="2"/>
    <x v="0"/>
  </r>
  <r>
    <x v="0"/>
    <x v="28"/>
    <x v="155"/>
    <x v="720"/>
    <x v="1128"/>
    <x v="319"/>
    <x v="1"/>
    <x v="0"/>
    <x v="65"/>
    <x v="65"/>
    <x v="187"/>
    <x v="303"/>
    <x v="194"/>
    <x v="291"/>
    <x v="0"/>
    <x v="291"/>
    <x v="104"/>
    <x v="103"/>
    <x v="1"/>
    <x v="243"/>
    <x v="0"/>
    <x v="243"/>
    <x v="211"/>
    <x v="242"/>
    <x v="1"/>
    <x v="0"/>
  </r>
  <r>
    <x v="0"/>
    <x v="28"/>
    <x v="92"/>
    <x v="713"/>
    <x v="582"/>
    <x v="324"/>
    <x v="1"/>
    <x v="0"/>
    <x v="86"/>
    <x v="86"/>
    <x v="398"/>
    <x v="13"/>
    <x v="656"/>
    <x v="367"/>
    <x v="0"/>
    <x v="367"/>
    <x v="468"/>
    <x v="668"/>
    <x v="2"/>
    <x v="191"/>
    <x v="0"/>
    <x v="191"/>
    <x v="550"/>
    <x v="780"/>
    <x v="2"/>
    <x v="0"/>
  </r>
  <r>
    <x v="0"/>
    <x v="28"/>
    <x v="115"/>
    <x v="717"/>
    <x v="742"/>
    <x v="377"/>
    <x v="1"/>
    <x v="0"/>
    <x v="60"/>
    <x v="60"/>
    <x v="118"/>
    <x v="340"/>
    <x v="94"/>
    <x v="37"/>
    <x v="0"/>
    <x v="37"/>
    <x v="388"/>
    <x v="751"/>
    <x v="2"/>
    <x v="218"/>
    <x v="0"/>
    <x v="218"/>
    <x v="158"/>
    <x v="126"/>
    <x v="1"/>
    <x v="0"/>
  </r>
  <r>
    <x v="0"/>
    <x v="28"/>
    <x v="157"/>
    <x v="721"/>
    <x v="1102"/>
    <x v="379"/>
    <x v="1"/>
    <x v="0"/>
    <x v="168"/>
    <x v="168"/>
    <x v="528"/>
    <x v="1"/>
    <x v="646"/>
    <x v="486"/>
    <x v="0"/>
    <x v="486"/>
    <x v="509"/>
    <x v="742"/>
    <x v="2"/>
    <x v="549"/>
    <x v="0"/>
    <x v="549"/>
    <x v="21"/>
    <x v="319"/>
    <x v="1"/>
    <x v="0"/>
  </r>
  <r>
    <x v="0"/>
    <x v="28"/>
    <x v="116"/>
    <x v="718"/>
    <x v="739"/>
    <x v="404"/>
    <x v="1"/>
    <x v="0"/>
    <x v="48"/>
    <x v="48"/>
    <x v="108"/>
    <x v="300"/>
    <x v="125"/>
    <x v="184"/>
    <x v="0"/>
    <x v="184"/>
    <x v="140"/>
    <x v="92"/>
    <x v="1"/>
    <x v="100"/>
    <x v="0"/>
    <x v="100"/>
    <x v="330"/>
    <x v="483"/>
    <x v="2"/>
    <x v="0"/>
  </r>
  <r>
    <x v="0"/>
    <x v="28"/>
    <x v="158"/>
    <x v="722"/>
    <x v="1185"/>
    <x v="422"/>
    <x v="1"/>
    <x v="0"/>
    <x v="42"/>
    <x v="42"/>
    <x v="114"/>
    <x v="245"/>
    <x v="227"/>
    <x v="42"/>
    <x v="0"/>
    <x v="42"/>
    <x v="373"/>
    <x v="743"/>
    <x v="2"/>
    <x v="100"/>
    <x v="0"/>
    <x v="100"/>
    <x v="346"/>
    <x v="541"/>
    <x v="2"/>
    <x v="1"/>
  </r>
  <r>
    <x v="0"/>
    <x v="28"/>
    <x v="61"/>
    <x v="707"/>
    <x v="198"/>
    <x v="444"/>
    <x v="1"/>
    <x v="0"/>
    <x v="86"/>
    <x v="86"/>
    <x v="209"/>
    <x v="378"/>
    <x v="125"/>
    <x v="373"/>
    <x v="0"/>
    <x v="373"/>
    <x v="42"/>
    <x v="50"/>
    <x v="1"/>
    <x v="300"/>
    <x v="0"/>
    <x v="300"/>
    <x v="146"/>
    <x v="182"/>
    <x v="1"/>
    <x v="0"/>
  </r>
  <r>
    <x v="0"/>
    <x v="28"/>
    <x v="81"/>
    <x v="711"/>
    <x v="476"/>
    <x v="470"/>
    <x v="1"/>
    <x v="0"/>
    <x v="108"/>
    <x v="108"/>
    <x v="296"/>
    <x v="398"/>
    <x v="150"/>
    <x v="355"/>
    <x v="0"/>
    <x v="355"/>
    <x v="114"/>
    <x v="198"/>
    <x v="1"/>
    <x v="375"/>
    <x v="0"/>
    <x v="375"/>
    <x v="103"/>
    <x v="204"/>
    <x v="1"/>
    <x v="0"/>
  </r>
  <r>
    <x v="0"/>
    <x v="28"/>
    <x v="94"/>
    <x v="714"/>
    <x v="560"/>
    <x v="545"/>
    <x v="1"/>
    <x v="0"/>
    <x v="77"/>
    <x v="77"/>
    <x v="129"/>
    <x v="385"/>
    <x v="75"/>
    <x v="304"/>
    <x v="0"/>
    <x v="304"/>
    <x v="65"/>
    <x v="38"/>
    <x v="1"/>
    <x v="147"/>
    <x v="0"/>
    <x v="147"/>
    <x v="303"/>
    <x v="391"/>
    <x v="1"/>
    <x v="0"/>
  </r>
  <r>
    <x v="0"/>
    <x v="28"/>
    <x v="62"/>
    <x v="708"/>
    <x v="174"/>
    <x v="547"/>
    <x v="1"/>
    <x v="0"/>
    <x v="150"/>
    <x v="150"/>
    <x v="452"/>
    <x v="407"/>
    <x v="279"/>
    <x v="501"/>
    <x v="0"/>
    <x v="501"/>
    <x v="33"/>
    <x v="210"/>
    <x v="1"/>
    <x v="485"/>
    <x v="0"/>
    <x v="485"/>
    <x v="81"/>
    <x v="316"/>
    <x v="1"/>
    <x v="0"/>
  </r>
  <r>
    <x v="0"/>
    <x v="28"/>
    <x v="161"/>
    <x v="723"/>
    <x v="1196"/>
    <x v="548"/>
    <x v="1"/>
    <x v="0"/>
    <x v="116"/>
    <x v="116"/>
    <x v="267"/>
    <x v="430"/>
    <x v="86"/>
    <x v="463"/>
    <x v="0"/>
    <x v="463"/>
    <x v="9"/>
    <x v="22"/>
    <x v="1"/>
    <x v="457"/>
    <x v="0"/>
    <x v="457"/>
    <x v="14"/>
    <x v="46"/>
    <x v="1"/>
    <x v="0"/>
  </r>
  <r>
    <x v="0"/>
    <x v="28"/>
    <x v="63"/>
    <x v="709"/>
    <x v="152"/>
    <x v="564"/>
    <x v="1"/>
    <x v="0"/>
    <x v="53"/>
    <x v="53"/>
    <x v="209"/>
    <x v="180"/>
    <x v="429"/>
    <x v="145"/>
    <x v="0"/>
    <x v="145"/>
    <x v="396"/>
    <x v="683"/>
    <x v="2"/>
    <x v="186"/>
    <x v="0"/>
    <x v="186"/>
    <x v="386"/>
    <x v="567"/>
    <x v="2"/>
    <x v="0"/>
  </r>
  <r>
    <x v="0"/>
    <x v="28"/>
    <x v="66"/>
    <x v="710"/>
    <x v="255"/>
    <x v="577"/>
    <x v="1"/>
    <x v="0"/>
    <x v="77"/>
    <x v="77"/>
    <x v="295"/>
    <x v="180"/>
    <x v="429"/>
    <x v="338"/>
    <x v="0"/>
    <x v="338"/>
    <x v="149"/>
    <x v="253"/>
    <x v="1"/>
    <x v="302"/>
    <x v="0"/>
    <x v="302"/>
    <x v="358"/>
    <x v="470"/>
    <x v="2"/>
    <x v="0"/>
  </r>
  <r>
    <x v="0"/>
    <x v="28"/>
    <x v="80"/>
    <x v="800"/>
    <x v="440"/>
    <x v="667"/>
    <x v="1"/>
    <x v="0"/>
    <x v="77"/>
    <x v="77"/>
    <x v="94"/>
    <x v="397"/>
    <x v="35"/>
    <x v="0"/>
    <x v="0"/>
    <x v="0"/>
    <x v="396"/>
    <x v="779"/>
    <x v="0"/>
    <x v="14"/>
    <x v="0"/>
    <x v="14"/>
    <x v="414"/>
    <x v="790"/>
    <x v="2"/>
    <x v="0"/>
  </r>
  <r>
    <x v="0"/>
    <x v="28"/>
    <x v="122"/>
    <x v="808"/>
    <x v="692"/>
    <x v="672"/>
    <x v="1"/>
    <x v="0"/>
    <x v="77"/>
    <x v="77"/>
    <x v="295"/>
    <x v="180"/>
    <x v="429"/>
    <x v="330"/>
    <x v="0"/>
    <x v="330"/>
    <x v="195"/>
    <x v="306"/>
    <x v="1"/>
    <x v="293"/>
    <x v="0"/>
    <x v="293"/>
    <x v="378"/>
    <x v="500"/>
    <x v="2"/>
    <x v="0"/>
  </r>
  <r>
    <x v="0"/>
    <x v="28"/>
    <x v="84"/>
    <x v="810"/>
    <x v="448"/>
    <x v="672"/>
    <x v="1"/>
    <x v="0"/>
    <x v="136"/>
    <x v="136"/>
    <x v="425"/>
    <x v="355"/>
    <x v="341"/>
    <x v="495"/>
    <x v="0"/>
    <x v="495"/>
    <x v="21"/>
    <x v="140"/>
    <x v="1"/>
    <x v="456"/>
    <x v="0"/>
    <x v="456"/>
    <x v="144"/>
    <x v="352"/>
    <x v="1"/>
    <x v="0"/>
  </r>
  <r>
    <x v="0"/>
    <x v="28"/>
    <x v="51"/>
    <x v="892"/>
    <x v="42"/>
    <x v="718"/>
    <x v="0"/>
    <x v="0"/>
    <x v="0"/>
    <x v="0"/>
    <x v="0"/>
    <x v="180"/>
    <x v="687"/>
    <x v="0"/>
    <x v="0"/>
    <x v="0"/>
    <x v="271"/>
    <x v="779"/>
    <x v="0"/>
    <x v="199"/>
    <x v="0"/>
    <x v="199"/>
    <x v="96"/>
    <x v="0"/>
    <x v="1"/>
    <x v="1"/>
  </r>
  <r>
    <x v="0"/>
    <x v="28"/>
    <x v="144"/>
    <x v="916"/>
    <x v="1037"/>
    <x v="737"/>
    <x v="1"/>
    <x v="0"/>
    <x v="66"/>
    <x v="66"/>
    <x v="257"/>
    <x v="180"/>
    <x v="429"/>
    <x v="239"/>
    <x v="0"/>
    <x v="239"/>
    <x v="339"/>
    <x v="542"/>
    <x v="2"/>
    <x v="227"/>
    <x v="0"/>
    <x v="227"/>
    <x v="414"/>
    <x v="588"/>
    <x v="2"/>
    <x v="0"/>
  </r>
  <r>
    <x v="0"/>
    <x v="28"/>
    <x v="173"/>
    <x v="919"/>
    <x v="1209"/>
    <x v="744"/>
    <x v="1"/>
    <x v="0"/>
    <x v="23"/>
    <x v="23"/>
    <x v="12"/>
    <x v="268"/>
    <x v="22"/>
    <x v="5"/>
    <x v="0"/>
    <x v="5"/>
    <x v="282"/>
    <x v="686"/>
    <x v="2"/>
    <x v="12"/>
    <x v="0"/>
    <x v="12"/>
    <x v="315"/>
    <x v="424"/>
    <x v="2"/>
    <x v="0"/>
  </r>
  <r>
    <x v="0"/>
    <x v="28"/>
    <x v="52"/>
    <x v="927"/>
    <x v="34"/>
    <x v="751"/>
    <x v="1"/>
    <x v="0"/>
    <x v="127"/>
    <x v="127"/>
    <x v="470"/>
    <x v="6"/>
    <x v="636"/>
    <x v="500"/>
    <x v="0"/>
    <x v="500"/>
    <x v="101"/>
    <x v="326"/>
    <x v="1"/>
    <x v="425"/>
    <x v="0"/>
    <x v="425"/>
    <x v="557"/>
    <x v="716"/>
    <x v="2"/>
    <x v="0"/>
  </r>
  <r>
    <x v="0"/>
    <x v="28"/>
    <x v="127"/>
    <x v="969"/>
    <x v="710"/>
    <x v="775"/>
    <x v="1"/>
    <x v="0"/>
    <x v="77"/>
    <x v="77"/>
    <x v="254"/>
    <x v="290"/>
    <x v="268"/>
    <x v="267"/>
    <x v="0"/>
    <x v="267"/>
    <x v="243"/>
    <x v="362"/>
    <x v="1"/>
    <x v="205"/>
    <x v="0"/>
    <x v="205"/>
    <x v="428"/>
    <x v="629"/>
    <x v="2"/>
    <x v="0"/>
  </r>
  <r>
    <x v="0"/>
    <x v="28"/>
    <x v="87"/>
    <x v="998"/>
    <x v="470"/>
    <x v="792"/>
    <x v="1"/>
    <x v="0"/>
    <x v="42"/>
    <x v="42"/>
    <x v="0"/>
    <x v="339"/>
    <x v="0"/>
    <x v="0"/>
    <x v="0"/>
    <x v="0"/>
    <x v="271"/>
    <x v="779"/>
    <x v="0"/>
    <x v="93"/>
    <x v="0"/>
    <x v="93"/>
    <x v="195"/>
    <x v="0"/>
    <x v="1"/>
    <x v="0"/>
  </r>
  <r>
    <x v="0"/>
    <x v="28"/>
    <x v="55"/>
    <x v="1035"/>
    <x v="4"/>
    <x v="811"/>
    <x v="1"/>
    <x v="0"/>
    <x v="131"/>
    <x v="131"/>
    <x v="430"/>
    <x v="180"/>
    <x v="429"/>
    <x v="469"/>
    <x v="0"/>
    <x v="469"/>
    <x v="77"/>
    <x v="264"/>
    <x v="1"/>
    <x v="399"/>
    <x v="0"/>
    <x v="399"/>
    <x v="535"/>
    <x v="681"/>
    <x v="2"/>
    <x v="0"/>
  </r>
  <r>
    <x v="0"/>
    <x v="28"/>
    <x v="57"/>
    <x v="1166"/>
    <x v="44"/>
    <x v="892"/>
    <x v="1"/>
    <x v="0"/>
    <x v="77"/>
    <x v="77"/>
    <x v="298"/>
    <x v="170"/>
    <x v="454"/>
    <x v="349"/>
    <x v="0"/>
    <x v="349"/>
    <x v="128"/>
    <x v="225"/>
    <x v="1"/>
    <x v="277"/>
    <x v="0"/>
    <x v="277"/>
    <x v="412"/>
    <x v="553"/>
    <x v="2"/>
    <x v="0"/>
  </r>
  <r>
    <x v="0"/>
    <x v="28"/>
    <x v="175"/>
    <x v="1191"/>
    <x v="1084"/>
    <x v="911"/>
    <x v="1"/>
    <x v="0"/>
    <x v="42"/>
    <x v="42"/>
    <x v="150"/>
    <x v="180"/>
    <x v="429"/>
    <x v="97"/>
    <x v="0"/>
    <x v="97"/>
    <x v="367"/>
    <x v="695"/>
    <x v="2"/>
    <x v="93"/>
    <x v="0"/>
    <x v="93"/>
    <x v="414"/>
    <x v="707"/>
    <x v="2"/>
    <x v="0"/>
  </r>
  <r>
    <x v="0"/>
    <x v="28"/>
    <x v="147"/>
    <x v="1195"/>
    <x v="982"/>
    <x v="912"/>
    <x v="1"/>
    <x v="0"/>
    <x v="66"/>
    <x v="66"/>
    <x v="346"/>
    <x v="28"/>
    <x v="651"/>
    <x v="295"/>
    <x v="0"/>
    <x v="295"/>
    <x v="452"/>
    <x v="674"/>
    <x v="2"/>
    <x v="110"/>
    <x v="0"/>
    <x v="110"/>
    <x v="538"/>
    <x v="789"/>
    <x v="2"/>
    <x v="0"/>
  </r>
  <r>
    <x v="0"/>
    <x v="28"/>
    <x v="58"/>
    <x v="1220"/>
    <x v="51"/>
    <x v="919"/>
    <x v="1"/>
    <x v="0"/>
    <x v="23"/>
    <x v="23"/>
    <x v="87"/>
    <x v="173"/>
    <x v="482"/>
    <x v="37"/>
    <x v="0"/>
    <x v="37"/>
    <x v="343"/>
    <x v="726"/>
    <x v="2"/>
    <x v="36"/>
    <x v="0"/>
    <x v="36"/>
    <x v="383"/>
    <x v="726"/>
    <x v="2"/>
    <x v="0"/>
  </r>
  <r>
    <x v="0"/>
    <x v="42"/>
    <x v="50"/>
    <x v="795"/>
    <x v="109"/>
    <x v="652"/>
    <x v="1"/>
    <x v="0"/>
    <x v="23"/>
    <x v="23"/>
    <x v="85"/>
    <x v="180"/>
    <x v="429"/>
    <x v="80"/>
    <x v="0"/>
    <x v="80"/>
    <x v="271"/>
    <x v="415"/>
    <x v="2"/>
    <x v="140"/>
    <x v="0"/>
    <x v="140"/>
    <x v="233"/>
    <x v="156"/>
    <x v="1"/>
    <x v="0"/>
  </r>
  <r>
    <x v="0"/>
    <x v="42"/>
    <x v="123"/>
    <x v="832"/>
    <x v="709"/>
    <x v="692"/>
    <x v="1"/>
    <x v="0"/>
    <x v="23"/>
    <x v="23"/>
    <x v="85"/>
    <x v="180"/>
    <x v="429"/>
    <x v="122"/>
    <x v="0"/>
    <x v="122"/>
    <x v="209"/>
    <x v="151"/>
    <x v="1"/>
    <x v="140"/>
    <x v="0"/>
    <x v="140"/>
    <x v="233"/>
    <x v="156"/>
    <x v="1"/>
    <x v="0"/>
  </r>
  <r>
    <x v="0"/>
    <x v="42"/>
    <x v="86"/>
    <x v="917"/>
    <x v="473"/>
    <x v="738"/>
    <x v="1"/>
    <x v="0"/>
    <x v="23"/>
    <x v="23"/>
    <x v="94"/>
    <x v="165"/>
    <x v="531"/>
    <x v="80"/>
    <x v="0"/>
    <x v="80"/>
    <x v="289"/>
    <x v="515"/>
    <x v="2"/>
    <x v="36"/>
    <x v="0"/>
    <x v="36"/>
    <x v="386"/>
    <x v="734"/>
    <x v="2"/>
    <x v="0"/>
  </r>
  <r>
    <x v="0"/>
    <x v="42"/>
    <x v="132"/>
    <x v="1107"/>
    <x v="861"/>
    <x v="856"/>
    <x v="1"/>
    <x v="0"/>
    <x v="42"/>
    <x v="42"/>
    <x v="284"/>
    <x v="40"/>
    <x v="674"/>
    <x v="239"/>
    <x v="0"/>
    <x v="239"/>
    <x v="389"/>
    <x v="615"/>
    <x v="2"/>
    <x v="231"/>
    <x v="0"/>
    <x v="231"/>
    <x v="436"/>
    <x v="634"/>
    <x v="2"/>
    <x v="0"/>
  </r>
  <r>
    <x v="0"/>
    <x v="42"/>
    <x v="174"/>
    <x v="1125"/>
    <x v="1255"/>
    <x v="871"/>
    <x v="1"/>
    <x v="0"/>
    <x v="23"/>
    <x v="23"/>
    <x v="85"/>
    <x v="180"/>
    <x v="429"/>
    <x v="80"/>
    <x v="0"/>
    <x v="80"/>
    <x v="271"/>
    <x v="415"/>
    <x v="2"/>
    <x v="84"/>
    <x v="0"/>
    <x v="84"/>
    <x v="315"/>
    <x v="424"/>
    <x v="2"/>
    <x v="0"/>
  </r>
  <r>
    <x v="0"/>
    <x v="42"/>
    <x v="128"/>
    <x v="1181"/>
    <x v="696"/>
    <x v="904"/>
    <x v="1"/>
    <x v="0"/>
    <x v="23"/>
    <x v="23"/>
    <x v="85"/>
    <x v="180"/>
    <x v="429"/>
    <x v="80"/>
    <x v="0"/>
    <x v="80"/>
    <x v="271"/>
    <x v="415"/>
    <x v="2"/>
    <x v="44"/>
    <x v="0"/>
    <x v="44"/>
    <x v="369"/>
    <x v="689"/>
    <x v="2"/>
    <x v="0"/>
  </r>
  <r>
    <x v="0"/>
    <x v="46"/>
    <x v="151"/>
    <x v="768"/>
    <x v="1193"/>
    <x v="277"/>
    <x v="1"/>
    <x v="0"/>
    <x v="42"/>
    <x v="42"/>
    <x v="0"/>
    <x v="339"/>
    <x v="0"/>
    <x v="0"/>
    <x v="0"/>
    <x v="0"/>
    <x v="271"/>
    <x v="779"/>
    <x v="0"/>
    <x v="0"/>
    <x v="0"/>
    <x v="0"/>
    <x v="315"/>
    <x v="424"/>
    <x v="0"/>
    <x v="1"/>
  </r>
  <r>
    <x v="0"/>
    <x v="46"/>
    <x v="152"/>
    <x v="769"/>
    <x v="1161"/>
    <x v="283"/>
    <x v="1"/>
    <x v="0"/>
    <x v="23"/>
    <x v="23"/>
    <x v="85"/>
    <x v="180"/>
    <x v="429"/>
    <x v="80"/>
    <x v="0"/>
    <x v="80"/>
    <x v="271"/>
    <x v="415"/>
    <x v="2"/>
    <x v="122"/>
    <x v="0"/>
    <x v="122"/>
    <x v="257"/>
    <x v="202"/>
    <x v="1"/>
    <x v="0"/>
  </r>
  <r>
    <x v="0"/>
    <x v="46"/>
    <x v="114"/>
    <x v="765"/>
    <x v="793"/>
    <x v="314"/>
    <x v="1"/>
    <x v="0"/>
    <x v="10"/>
    <x v="10"/>
    <x v="0"/>
    <x v="236"/>
    <x v="0"/>
    <x v="0"/>
    <x v="0"/>
    <x v="0"/>
    <x v="271"/>
    <x v="779"/>
    <x v="0"/>
    <x v="0"/>
    <x v="0"/>
    <x v="0"/>
    <x v="315"/>
    <x v="424"/>
    <x v="0"/>
    <x v="1"/>
  </r>
  <r>
    <x v="0"/>
    <x v="46"/>
    <x v="118"/>
    <x v="766"/>
    <x v="663"/>
    <x v="467"/>
    <x v="1"/>
    <x v="0"/>
    <x v="23"/>
    <x v="23"/>
    <x v="94"/>
    <x v="165"/>
    <x v="531"/>
    <x v="109"/>
    <x v="0"/>
    <x v="109"/>
    <x v="244"/>
    <x v="268"/>
    <x v="1"/>
    <x v="36"/>
    <x v="0"/>
    <x v="36"/>
    <x v="386"/>
    <x v="734"/>
    <x v="2"/>
    <x v="0"/>
  </r>
  <r>
    <x v="0"/>
    <x v="46"/>
    <x v="48"/>
    <x v="764"/>
    <x v="90"/>
    <x v="510"/>
    <x v="1"/>
    <x v="0"/>
    <x v="23"/>
    <x v="23"/>
    <x v="0"/>
    <x v="282"/>
    <x v="0"/>
    <x v="80"/>
    <x v="0"/>
    <x v="80"/>
    <x v="156"/>
    <x v="0"/>
    <x v="1"/>
    <x v="122"/>
    <x v="0"/>
    <x v="122"/>
    <x v="156"/>
    <x v="0"/>
    <x v="1"/>
    <x v="0"/>
  </r>
  <r>
    <x v="0"/>
    <x v="46"/>
    <x v="130"/>
    <x v="767"/>
    <x v="813"/>
    <x v="637"/>
    <x v="1"/>
    <x v="0"/>
    <x v="42"/>
    <x v="42"/>
    <x v="209"/>
    <x v="85"/>
    <x v="628"/>
    <x v="234"/>
    <x v="0"/>
    <x v="234"/>
    <x v="219"/>
    <x v="299"/>
    <x v="1"/>
    <x v="305"/>
    <x v="0"/>
    <x v="305"/>
    <x v="136"/>
    <x v="172"/>
    <x v="1"/>
    <x v="0"/>
  </r>
  <r>
    <x v="0"/>
    <x v="46"/>
    <x v="78"/>
    <x v="820"/>
    <x v="423"/>
    <x v="678"/>
    <x v="0"/>
    <x v="0"/>
    <x v="0"/>
    <x v="0"/>
    <x v="0"/>
    <x v="180"/>
    <x v="687"/>
    <x v="0"/>
    <x v="0"/>
    <x v="0"/>
    <x v="271"/>
    <x v="779"/>
    <x v="0"/>
    <x v="0"/>
    <x v="0"/>
    <x v="0"/>
    <x v="315"/>
    <x v="424"/>
    <x v="0"/>
    <x v="0"/>
  </r>
  <r>
    <x v="0"/>
    <x v="46"/>
    <x v="125"/>
    <x v="859"/>
    <x v="791"/>
    <x v="709"/>
    <x v="1"/>
    <x v="0"/>
    <x v="10"/>
    <x v="10"/>
    <x v="40"/>
    <x v="180"/>
    <x v="429"/>
    <x v="37"/>
    <x v="0"/>
    <x v="37"/>
    <x v="271"/>
    <x v="415"/>
    <x v="2"/>
    <x v="44"/>
    <x v="0"/>
    <x v="44"/>
    <x v="303"/>
    <x v="312"/>
    <x v="1"/>
    <x v="0"/>
  </r>
  <r>
    <x v="0"/>
    <x v="46"/>
    <x v="97"/>
    <x v="860"/>
    <x v="561"/>
    <x v="710"/>
    <x v="1"/>
    <x v="0"/>
    <x v="23"/>
    <x v="23"/>
    <x v="119"/>
    <x v="122"/>
    <x v="628"/>
    <x v="74"/>
    <x v="0"/>
    <x v="74"/>
    <x v="351"/>
    <x v="695"/>
    <x v="2"/>
    <x v="84"/>
    <x v="0"/>
    <x v="84"/>
    <x v="378"/>
    <x v="654"/>
    <x v="2"/>
    <x v="0"/>
  </r>
  <r>
    <x v="0"/>
    <x v="46"/>
    <x v="88"/>
    <x v="1083"/>
    <x v="469"/>
    <x v="837"/>
    <x v="1"/>
    <x v="0"/>
    <x v="10"/>
    <x v="10"/>
    <x v="40"/>
    <x v="180"/>
    <x v="429"/>
    <x v="37"/>
    <x v="0"/>
    <x v="37"/>
    <x v="271"/>
    <x v="415"/>
    <x v="2"/>
    <x v="36"/>
    <x v="0"/>
    <x v="36"/>
    <x v="315"/>
    <x v="424"/>
    <x v="2"/>
    <x v="0"/>
  </r>
  <r>
    <x v="0"/>
    <x v="46"/>
    <x v="76"/>
    <x v="1244"/>
    <x v="377"/>
    <x v="933"/>
    <x v="1"/>
    <x v="0"/>
    <x v="34"/>
    <x v="34"/>
    <x v="40"/>
    <x v="282"/>
    <x v="72"/>
    <x v="0"/>
    <x v="0"/>
    <x v="0"/>
    <x v="339"/>
    <x v="779"/>
    <x v="0"/>
    <x v="0"/>
    <x v="0"/>
    <x v="0"/>
    <x v="378"/>
    <x v="424"/>
    <x v="0"/>
    <x v="0"/>
  </r>
  <r>
    <x v="0"/>
    <x v="46"/>
    <x v="77"/>
    <x v="1289"/>
    <x v="366"/>
    <x v="956"/>
    <x v="1"/>
    <x v="0"/>
    <x v="23"/>
    <x v="23"/>
    <x v="21"/>
    <x v="255"/>
    <x v="61"/>
    <x v="89"/>
    <x v="0"/>
    <x v="89"/>
    <x v="176"/>
    <x v="25"/>
    <x v="1"/>
    <x v="36"/>
    <x v="0"/>
    <x v="36"/>
    <x v="292"/>
    <x v="160"/>
    <x v="1"/>
    <x v="0"/>
  </r>
  <r>
    <x v="0"/>
    <x v="6"/>
    <x v="136"/>
    <x v="862"/>
    <x v="924"/>
    <x v="734"/>
    <x v="1"/>
    <x v="0"/>
    <x v="42"/>
    <x v="42"/>
    <x v="152"/>
    <x v="175"/>
    <x v="451"/>
    <x v="164"/>
    <x v="0"/>
    <x v="164"/>
    <x v="248"/>
    <x v="335"/>
    <x v="1"/>
    <x v="84"/>
    <x v="0"/>
    <x v="84"/>
    <x v="420"/>
    <x v="723"/>
    <x v="2"/>
    <x v="0"/>
  </r>
  <r>
    <x v="0"/>
    <x v="6"/>
    <x v="171"/>
    <x v="867"/>
    <x v="1082"/>
    <x v="734"/>
    <x v="1"/>
    <x v="0"/>
    <x v="82"/>
    <x v="82"/>
    <x v="315"/>
    <x v="180"/>
    <x v="429"/>
    <x v="363"/>
    <x v="0"/>
    <x v="363"/>
    <x v="116"/>
    <x v="212"/>
    <x v="1"/>
    <x v="277"/>
    <x v="0"/>
    <x v="277"/>
    <x v="436"/>
    <x v="601"/>
    <x v="2"/>
    <x v="0"/>
  </r>
  <r>
    <x v="0"/>
    <x v="6"/>
    <x v="100"/>
    <x v="613"/>
    <x v="609"/>
    <x v="221"/>
    <x v="1"/>
    <x v="0"/>
    <x v="56"/>
    <x v="56"/>
    <x v="182"/>
    <x v="255"/>
    <x v="273"/>
    <x v="272"/>
    <x v="0"/>
    <x v="272"/>
    <x v="116"/>
    <x v="115"/>
    <x v="1"/>
    <x v="334"/>
    <x v="0"/>
    <x v="334"/>
    <x v="83"/>
    <x v="104"/>
    <x v="1"/>
    <x v="0"/>
  </r>
  <r>
    <x v="0"/>
    <x v="6"/>
    <x v="45"/>
    <x v="610"/>
    <x v="36"/>
    <x v="234"/>
    <x v="1"/>
    <x v="0"/>
    <x v="60"/>
    <x v="60"/>
    <x v="182"/>
    <x v="282"/>
    <x v="232"/>
    <x v="268"/>
    <x v="0"/>
    <x v="268"/>
    <x v="119"/>
    <x v="122"/>
    <x v="1"/>
    <x v="44"/>
    <x v="0"/>
    <x v="44"/>
    <x v="470"/>
    <x v="778"/>
    <x v="2"/>
    <x v="0"/>
  </r>
  <r>
    <x v="0"/>
    <x v="6"/>
    <x v="46"/>
    <x v="611"/>
    <x v="75"/>
    <x v="243"/>
    <x v="1"/>
    <x v="0"/>
    <x v="23"/>
    <x v="23"/>
    <x v="94"/>
    <x v="165"/>
    <x v="531"/>
    <x v="48"/>
    <x v="0"/>
    <x v="48"/>
    <x v="339"/>
    <x v="711"/>
    <x v="2"/>
    <x v="36"/>
    <x v="0"/>
    <x v="36"/>
    <x v="386"/>
    <x v="734"/>
    <x v="2"/>
    <x v="0"/>
  </r>
  <r>
    <x v="0"/>
    <x v="6"/>
    <x v="179"/>
    <x v="617"/>
    <x v="1319"/>
    <x v="245"/>
    <x v="1"/>
    <x v="0"/>
    <x v="26"/>
    <x v="26"/>
    <x v="40"/>
    <x v="245"/>
    <x v="102"/>
    <x v="80"/>
    <x v="0"/>
    <x v="80"/>
    <x v="209"/>
    <x v="84"/>
    <x v="1"/>
    <x v="55"/>
    <x v="0"/>
    <x v="55"/>
    <x v="292"/>
    <x v="224"/>
    <x v="1"/>
    <x v="1"/>
  </r>
  <r>
    <x v="0"/>
    <x v="6"/>
    <x v="108"/>
    <x v="614"/>
    <x v="686"/>
    <x v="251"/>
    <x v="1"/>
    <x v="0"/>
    <x v="53"/>
    <x v="53"/>
    <x v="85"/>
    <x v="339"/>
    <x v="72"/>
    <x v="189"/>
    <x v="0"/>
    <x v="189"/>
    <x v="120"/>
    <x v="49"/>
    <x v="1"/>
    <x v="220"/>
    <x v="0"/>
    <x v="220"/>
    <x v="123"/>
    <x v="67"/>
    <x v="1"/>
    <x v="0"/>
  </r>
  <r>
    <x v="0"/>
    <x v="6"/>
    <x v="109"/>
    <x v="615"/>
    <x v="695"/>
    <x v="263"/>
    <x v="1"/>
    <x v="0"/>
    <x v="47"/>
    <x v="47"/>
    <x v="135"/>
    <x v="255"/>
    <x v="237"/>
    <x v="239"/>
    <x v="0"/>
    <x v="239"/>
    <x v="116"/>
    <x v="88"/>
    <x v="1"/>
    <x v="177"/>
    <x v="0"/>
    <x v="177"/>
    <x v="266"/>
    <x v="298"/>
    <x v="1"/>
    <x v="0"/>
  </r>
  <r>
    <x v="0"/>
    <x v="6"/>
    <x v="186"/>
    <x v="618"/>
    <x v="1341"/>
    <x v="289"/>
    <x v="1"/>
    <x v="0"/>
    <x v="66"/>
    <x v="66"/>
    <x v="268"/>
    <x v="152"/>
    <x v="489"/>
    <x v="290"/>
    <x v="0"/>
    <x v="290"/>
    <x v="231"/>
    <x v="349"/>
    <x v="1"/>
    <x v="247"/>
    <x v="0"/>
    <x v="247"/>
    <x v="396"/>
    <x v="551"/>
    <x v="2"/>
    <x v="0"/>
  </r>
  <r>
    <x v="0"/>
    <x v="6"/>
    <x v="113"/>
    <x v="616"/>
    <x v="693"/>
    <x v="309"/>
    <x v="1"/>
    <x v="0"/>
    <x v="27"/>
    <x v="27"/>
    <x v="40"/>
    <x v="255"/>
    <x v="90"/>
    <x v="56"/>
    <x v="0"/>
    <x v="56"/>
    <x v="244"/>
    <x v="172"/>
    <x v="1"/>
    <x v="100"/>
    <x v="0"/>
    <x v="100"/>
    <x v="233"/>
    <x v="94"/>
    <x v="1"/>
    <x v="0"/>
  </r>
  <r>
    <x v="0"/>
    <x v="6"/>
    <x v="184"/>
    <x v="858"/>
    <x v="1330"/>
    <x v="704"/>
    <x v="1"/>
    <x v="0"/>
    <x v="47"/>
    <x v="47"/>
    <x v="158"/>
    <x v="223"/>
    <x v="327"/>
    <x v="157"/>
    <x v="0"/>
    <x v="157"/>
    <x v="271"/>
    <x v="415"/>
    <x v="2"/>
    <x v="191"/>
    <x v="0"/>
    <x v="191"/>
    <x v="266"/>
    <x v="317"/>
    <x v="1"/>
    <x v="0"/>
  </r>
  <r>
    <x v="0"/>
    <x v="6"/>
    <x v="89"/>
    <x v="1192"/>
    <x v="493"/>
    <x v="911"/>
    <x v="1"/>
    <x v="0"/>
    <x v="10"/>
    <x v="10"/>
    <x v="40"/>
    <x v="180"/>
    <x v="429"/>
    <x v="37"/>
    <x v="0"/>
    <x v="37"/>
    <x v="271"/>
    <x v="415"/>
    <x v="2"/>
    <x v="36"/>
    <x v="0"/>
    <x v="36"/>
    <x v="315"/>
    <x v="424"/>
    <x v="2"/>
    <x v="1"/>
  </r>
  <r>
    <x v="0"/>
    <x v="6"/>
    <x v="176"/>
    <x v="1206"/>
    <x v="1257"/>
    <x v="915"/>
    <x v="1"/>
    <x v="0"/>
    <x v="23"/>
    <x v="23"/>
    <x v="85"/>
    <x v="180"/>
    <x v="429"/>
    <x v="80"/>
    <x v="0"/>
    <x v="80"/>
    <x v="271"/>
    <x v="415"/>
    <x v="2"/>
    <x v="36"/>
    <x v="0"/>
    <x v="36"/>
    <x v="378"/>
    <x v="721"/>
    <x v="2"/>
    <x v="0"/>
  </r>
  <r>
    <x v="0"/>
    <x v="6"/>
    <x v="90"/>
    <x v="1228"/>
    <x v="480"/>
    <x v="924"/>
    <x v="1"/>
    <x v="0"/>
    <x v="10"/>
    <x v="10"/>
    <x v="40"/>
    <x v="180"/>
    <x v="429"/>
    <x v="37"/>
    <x v="0"/>
    <x v="37"/>
    <x v="271"/>
    <x v="415"/>
    <x v="2"/>
    <x v="0"/>
    <x v="0"/>
    <x v="0"/>
    <x v="378"/>
    <x v="424"/>
    <x v="0"/>
    <x v="1"/>
  </r>
  <r>
    <x v="0"/>
    <x v="6"/>
    <x v="99"/>
    <x v="1248"/>
    <x v="559"/>
    <x v="935"/>
    <x v="0"/>
    <x v="0"/>
    <x v="0"/>
    <x v="0"/>
    <x v="0"/>
    <x v="180"/>
    <x v="687"/>
    <x v="0"/>
    <x v="0"/>
    <x v="0"/>
    <x v="271"/>
    <x v="779"/>
    <x v="0"/>
    <x v="0"/>
    <x v="0"/>
    <x v="0"/>
    <x v="315"/>
    <x v="424"/>
    <x v="0"/>
    <x v="0"/>
  </r>
  <r>
    <x v="0"/>
    <x v="5"/>
    <x v="170"/>
    <x v="842"/>
    <x v="1171"/>
    <x v="734"/>
    <x v="1"/>
    <x v="0"/>
    <x v="23"/>
    <x v="23"/>
    <x v="94"/>
    <x v="165"/>
    <x v="531"/>
    <x v="48"/>
    <x v="0"/>
    <x v="48"/>
    <x v="339"/>
    <x v="711"/>
    <x v="2"/>
    <x v="36"/>
    <x v="0"/>
    <x v="36"/>
    <x v="386"/>
    <x v="734"/>
    <x v="2"/>
    <x v="0"/>
  </r>
  <r>
    <x v="0"/>
    <x v="5"/>
    <x v="278"/>
    <x v="605"/>
    <x v="786"/>
    <x v="193"/>
    <x v="1"/>
    <x v="0"/>
    <x v="46"/>
    <x v="46"/>
    <x v="0"/>
    <x v="356"/>
    <x v="0"/>
    <x v="96"/>
    <x v="0"/>
    <x v="96"/>
    <x v="141"/>
    <x v="0"/>
    <x v="1"/>
    <x v="0"/>
    <x v="0"/>
    <x v="0"/>
    <x v="315"/>
    <x v="424"/>
    <x v="0"/>
    <x v="0"/>
  </r>
  <r>
    <x v="0"/>
    <x v="5"/>
    <x v="193"/>
    <x v="603"/>
    <x v="247"/>
    <x v="199"/>
    <x v="1"/>
    <x v="0"/>
    <x v="47"/>
    <x v="47"/>
    <x v="85"/>
    <x v="313"/>
    <x v="87"/>
    <x v="208"/>
    <x v="0"/>
    <x v="208"/>
    <x v="102"/>
    <x v="36"/>
    <x v="1"/>
    <x v="161"/>
    <x v="0"/>
    <x v="161"/>
    <x v="201"/>
    <x v="126"/>
    <x v="1"/>
    <x v="0"/>
  </r>
  <r>
    <x v="0"/>
    <x v="5"/>
    <x v="281"/>
    <x v="606"/>
    <x v="769"/>
    <x v="209"/>
    <x v="1"/>
    <x v="0"/>
    <x v="27"/>
    <x v="27"/>
    <x v="49"/>
    <x v="245"/>
    <x v="125"/>
    <x v="141"/>
    <x v="0"/>
    <x v="141"/>
    <x v="140"/>
    <x v="36"/>
    <x v="1"/>
    <x v="100"/>
    <x v="0"/>
    <x v="100"/>
    <x v="245"/>
    <x v="126"/>
    <x v="1"/>
    <x v="0"/>
  </r>
  <r>
    <x v="0"/>
    <x v="5"/>
    <x v="252"/>
    <x v="604"/>
    <x v="565"/>
    <x v="210"/>
    <x v="1"/>
    <x v="0"/>
    <x v="40"/>
    <x v="40"/>
    <x v="150"/>
    <x v="152"/>
    <x v="535"/>
    <x v="141"/>
    <x v="0"/>
    <x v="141"/>
    <x v="305"/>
    <x v="520"/>
    <x v="2"/>
    <x v="140"/>
    <x v="0"/>
    <x v="140"/>
    <x v="358"/>
    <x v="544"/>
    <x v="2"/>
    <x v="0"/>
  </r>
  <r>
    <x v="0"/>
    <x v="5"/>
    <x v="110"/>
    <x v="601"/>
    <x v="718"/>
    <x v="264"/>
    <x v="1"/>
    <x v="0"/>
    <x v="34"/>
    <x v="34"/>
    <x v="124"/>
    <x v="165"/>
    <x v="512"/>
    <x v="252"/>
    <x v="0"/>
    <x v="252"/>
    <x v="97"/>
    <x v="58"/>
    <x v="1"/>
    <x v="227"/>
    <x v="0"/>
    <x v="227"/>
    <x v="156"/>
    <x v="133"/>
    <x v="1"/>
    <x v="0"/>
  </r>
  <r>
    <x v="0"/>
    <x v="5"/>
    <x v="180"/>
    <x v="609"/>
    <x v="1318"/>
    <x v="498"/>
    <x v="1"/>
    <x v="0"/>
    <x v="47"/>
    <x v="47"/>
    <x v="158"/>
    <x v="223"/>
    <x v="327"/>
    <x v="263"/>
    <x v="0"/>
    <x v="263"/>
    <x v="106"/>
    <x v="93"/>
    <x v="1"/>
    <x v="140"/>
    <x v="0"/>
    <x v="140"/>
    <x v="369"/>
    <x v="564"/>
    <x v="2"/>
    <x v="0"/>
  </r>
  <r>
    <x v="0"/>
    <x v="5"/>
    <x v="93"/>
    <x v="607"/>
    <x v="554"/>
    <x v="535"/>
    <x v="1"/>
    <x v="0"/>
    <x v="47"/>
    <x v="47"/>
    <x v="189"/>
    <x v="165"/>
    <x v="482"/>
    <x v="233"/>
    <x v="0"/>
    <x v="233"/>
    <x v="177"/>
    <x v="214"/>
    <x v="1"/>
    <x v="134"/>
    <x v="0"/>
    <x v="134"/>
    <x v="419"/>
    <x v="682"/>
    <x v="2"/>
    <x v="0"/>
  </r>
  <r>
    <x v="0"/>
    <x v="5"/>
    <x v="162"/>
    <x v="770"/>
    <x v="1190"/>
    <x v="620"/>
    <x v="1"/>
    <x v="0"/>
    <x v="13"/>
    <x v="13"/>
    <x v="0"/>
    <x v="245"/>
    <x v="0"/>
    <x v="0"/>
    <x v="0"/>
    <x v="0"/>
    <x v="271"/>
    <x v="779"/>
    <x v="0"/>
    <x v="44"/>
    <x v="0"/>
    <x v="44"/>
    <x v="245"/>
    <x v="0"/>
    <x v="1"/>
    <x v="1"/>
  </r>
  <r>
    <x v="0"/>
    <x v="5"/>
    <x v="131"/>
    <x v="796"/>
    <x v="832"/>
    <x v="658"/>
    <x v="1"/>
    <x v="0"/>
    <x v="13"/>
    <x v="13"/>
    <x v="0"/>
    <x v="245"/>
    <x v="0"/>
    <x v="89"/>
    <x v="0"/>
    <x v="89"/>
    <x v="149"/>
    <x v="0"/>
    <x v="1"/>
    <x v="0"/>
    <x v="0"/>
    <x v="0"/>
    <x v="315"/>
    <x v="424"/>
    <x v="0"/>
    <x v="0"/>
  </r>
  <r>
    <x v="0"/>
    <x v="5"/>
    <x v="166"/>
    <x v="803"/>
    <x v="1169"/>
    <x v="670"/>
    <x v="0"/>
    <x v="0"/>
    <x v="0"/>
    <x v="0"/>
    <x v="0"/>
    <x v="180"/>
    <x v="687"/>
    <x v="0"/>
    <x v="0"/>
    <x v="0"/>
    <x v="271"/>
    <x v="779"/>
    <x v="0"/>
    <x v="36"/>
    <x v="0"/>
    <x v="36"/>
    <x v="257"/>
    <x v="0"/>
    <x v="1"/>
    <x v="0"/>
  </r>
  <r>
    <x v="0"/>
    <x v="5"/>
    <x v="96"/>
    <x v="805"/>
    <x v="569"/>
    <x v="674"/>
    <x v="1"/>
    <x v="0"/>
    <x v="86"/>
    <x v="86"/>
    <x v="305"/>
    <x v="264"/>
    <x v="349"/>
    <x v="396"/>
    <x v="0"/>
    <x v="396"/>
    <x v="56"/>
    <x v="106"/>
    <x v="1"/>
    <x v="242"/>
    <x v="0"/>
    <x v="242"/>
    <x v="464"/>
    <x v="661"/>
    <x v="2"/>
    <x v="0"/>
  </r>
  <r>
    <x v="0"/>
    <x v="5"/>
    <x v="75"/>
    <x v="821"/>
    <x v="400"/>
    <x v="678"/>
    <x v="1"/>
    <x v="0"/>
    <x v="10"/>
    <x v="10"/>
    <x v="40"/>
    <x v="180"/>
    <x v="429"/>
    <x v="80"/>
    <x v="0"/>
    <x v="80"/>
    <x v="209"/>
    <x v="84"/>
    <x v="1"/>
    <x v="44"/>
    <x v="0"/>
    <x v="44"/>
    <x v="303"/>
    <x v="312"/>
    <x v="1"/>
    <x v="0"/>
  </r>
  <r>
    <x v="0"/>
    <x v="5"/>
    <x v="168"/>
    <x v="816"/>
    <x v="1181"/>
    <x v="683"/>
    <x v="1"/>
    <x v="0"/>
    <x v="66"/>
    <x v="66"/>
    <x v="268"/>
    <x v="152"/>
    <x v="489"/>
    <x v="300"/>
    <x v="0"/>
    <x v="300"/>
    <x v="198"/>
    <x v="292"/>
    <x v="1"/>
    <x v="293"/>
    <x v="0"/>
    <x v="293"/>
    <x v="280"/>
    <x v="381"/>
    <x v="1"/>
    <x v="0"/>
  </r>
  <r>
    <x v="0"/>
    <x v="5"/>
    <x v="134"/>
    <x v="817"/>
    <x v="887"/>
    <x v="684"/>
    <x v="1"/>
    <x v="0"/>
    <x v="77"/>
    <x v="77"/>
    <x v="124"/>
    <x v="386"/>
    <x v="66"/>
    <x v="379"/>
    <x v="0"/>
    <x v="379"/>
    <x v="24"/>
    <x v="13"/>
    <x v="1"/>
    <x v="268"/>
    <x v="0"/>
    <x v="268"/>
    <x v="107"/>
    <x v="91"/>
    <x v="1"/>
    <x v="0"/>
  </r>
  <r>
    <x v="0"/>
    <x v="5"/>
    <x v="102"/>
    <x v="838"/>
    <x v="611"/>
    <x v="699"/>
    <x v="1"/>
    <x v="0"/>
    <x v="10"/>
    <x v="10"/>
    <x v="40"/>
    <x v="180"/>
    <x v="429"/>
    <x v="0"/>
    <x v="0"/>
    <x v="0"/>
    <x v="339"/>
    <x v="779"/>
    <x v="0"/>
    <x v="36"/>
    <x v="0"/>
    <x v="36"/>
    <x v="315"/>
    <x v="424"/>
    <x v="2"/>
    <x v="0"/>
  </r>
  <r>
    <x v="0"/>
    <x v="5"/>
    <x v="172"/>
    <x v="894"/>
    <x v="1154"/>
    <x v="718"/>
    <x v="1"/>
    <x v="0"/>
    <x v="10"/>
    <x v="10"/>
    <x v="49"/>
    <x v="165"/>
    <x v="574"/>
    <x v="0"/>
    <x v="0"/>
    <x v="0"/>
    <x v="351"/>
    <x v="779"/>
    <x v="0"/>
    <x v="84"/>
    <x v="0"/>
    <x v="84"/>
    <x v="266"/>
    <x v="160"/>
    <x v="1"/>
    <x v="0"/>
  </r>
  <r>
    <x v="0"/>
    <x v="5"/>
    <x v="185"/>
    <x v="988"/>
    <x v="1333"/>
    <x v="785"/>
    <x v="1"/>
    <x v="0"/>
    <x v="23"/>
    <x v="23"/>
    <x v="182"/>
    <x v="69"/>
    <x v="676"/>
    <x v="217"/>
    <x v="0"/>
    <x v="217"/>
    <x v="190"/>
    <x v="227"/>
    <x v="1"/>
    <x v="44"/>
    <x v="0"/>
    <x v="44"/>
    <x v="470"/>
    <x v="778"/>
    <x v="2"/>
    <x v="0"/>
  </r>
  <r>
    <x v="0"/>
    <x v="5"/>
    <x v="69"/>
    <x v="990"/>
    <x v="311"/>
    <x v="786"/>
    <x v="1"/>
    <x v="0"/>
    <x v="10"/>
    <x v="10"/>
    <x v="40"/>
    <x v="180"/>
    <x v="429"/>
    <x v="0"/>
    <x v="0"/>
    <x v="0"/>
    <x v="339"/>
    <x v="779"/>
    <x v="0"/>
    <x v="0"/>
    <x v="0"/>
    <x v="0"/>
    <x v="378"/>
    <x v="424"/>
    <x v="0"/>
    <x v="0"/>
  </r>
  <r>
    <x v="0"/>
    <x v="5"/>
    <x v="70"/>
    <x v="1120"/>
    <x v="291"/>
    <x v="867"/>
    <x v="0"/>
    <x v="0"/>
    <x v="0"/>
    <x v="0"/>
    <x v="0"/>
    <x v="180"/>
    <x v="687"/>
    <x v="0"/>
    <x v="0"/>
    <x v="0"/>
    <x v="271"/>
    <x v="779"/>
    <x v="0"/>
    <x v="20"/>
    <x v="0"/>
    <x v="20"/>
    <x v="280"/>
    <x v="0"/>
    <x v="1"/>
    <x v="1"/>
  </r>
  <r>
    <x v="0"/>
    <x v="5"/>
    <x v="104"/>
    <x v="1145"/>
    <x v="600"/>
    <x v="881"/>
    <x v="1"/>
    <x v="0"/>
    <x v="10"/>
    <x v="10"/>
    <x v="0"/>
    <x v="236"/>
    <x v="0"/>
    <x v="0"/>
    <x v="0"/>
    <x v="0"/>
    <x v="271"/>
    <x v="779"/>
    <x v="0"/>
    <x v="20"/>
    <x v="0"/>
    <x v="20"/>
    <x v="280"/>
    <x v="0"/>
    <x v="1"/>
    <x v="0"/>
  </r>
  <r>
    <x v="0"/>
    <x v="5"/>
    <x v="177"/>
    <x v="1215"/>
    <x v="1191"/>
    <x v="920"/>
    <x v="1"/>
    <x v="0"/>
    <x v="13"/>
    <x v="13"/>
    <x v="94"/>
    <x v="122"/>
    <x v="658"/>
    <x v="48"/>
    <x v="0"/>
    <x v="48"/>
    <x v="339"/>
    <x v="711"/>
    <x v="2"/>
    <x v="44"/>
    <x v="0"/>
    <x v="44"/>
    <x v="378"/>
    <x v="708"/>
    <x v="2"/>
    <x v="0"/>
  </r>
  <r>
    <x v="0"/>
    <x v="37"/>
    <x v="107"/>
    <x v="742"/>
    <x v="707"/>
    <x v="225"/>
    <x v="1"/>
    <x v="0"/>
    <x v="23"/>
    <x v="23"/>
    <x v="0"/>
    <x v="282"/>
    <x v="0"/>
    <x v="35"/>
    <x v="0"/>
    <x v="35"/>
    <x v="210"/>
    <x v="0"/>
    <x v="1"/>
    <x v="20"/>
    <x v="0"/>
    <x v="20"/>
    <x v="280"/>
    <x v="0"/>
    <x v="1"/>
    <x v="0"/>
  </r>
  <r>
    <x v="0"/>
    <x v="37"/>
    <x v="60"/>
    <x v="738"/>
    <x v="153"/>
    <x v="267"/>
    <x v="1"/>
    <x v="0"/>
    <x v="10"/>
    <x v="10"/>
    <x v="40"/>
    <x v="180"/>
    <x v="429"/>
    <x v="80"/>
    <x v="0"/>
    <x v="80"/>
    <x v="209"/>
    <x v="84"/>
    <x v="1"/>
    <x v="72"/>
    <x v="0"/>
    <x v="72"/>
    <x v="266"/>
    <x v="148"/>
    <x v="1"/>
    <x v="1"/>
  </r>
  <r>
    <x v="0"/>
    <x v="37"/>
    <x v="153"/>
    <x v="746"/>
    <x v="1230"/>
    <x v="288"/>
    <x v="1"/>
    <x v="0"/>
    <x v="15"/>
    <x v="15"/>
    <x v="60"/>
    <x v="180"/>
    <x v="429"/>
    <x v="74"/>
    <x v="0"/>
    <x v="74"/>
    <x v="244"/>
    <x v="223"/>
    <x v="1"/>
    <x v="20"/>
    <x v="0"/>
    <x v="20"/>
    <x v="369"/>
    <x v="743"/>
    <x v="2"/>
    <x v="1"/>
  </r>
  <r>
    <x v="0"/>
    <x v="37"/>
    <x v="154"/>
    <x v="747"/>
    <x v="1235"/>
    <x v="312"/>
    <x v="1"/>
    <x v="0"/>
    <x v="13"/>
    <x v="13"/>
    <x v="40"/>
    <x v="190"/>
    <x v="321"/>
    <x v="37"/>
    <x v="0"/>
    <x v="37"/>
    <x v="271"/>
    <x v="415"/>
    <x v="2"/>
    <x v="36"/>
    <x v="0"/>
    <x v="36"/>
    <x v="315"/>
    <x v="424"/>
    <x v="2"/>
    <x v="0"/>
  </r>
  <r>
    <x v="0"/>
    <x v="37"/>
    <x v="47"/>
    <x v="736"/>
    <x v="95"/>
    <x v="315"/>
    <x v="1"/>
    <x v="0"/>
    <x v="23"/>
    <x v="23"/>
    <x v="94"/>
    <x v="165"/>
    <x v="531"/>
    <x v="97"/>
    <x v="0"/>
    <x v="97"/>
    <x v="257"/>
    <x v="334"/>
    <x v="1"/>
    <x v="44"/>
    <x v="0"/>
    <x v="44"/>
    <x v="378"/>
    <x v="708"/>
    <x v="2"/>
    <x v="0"/>
  </r>
  <r>
    <x v="0"/>
    <x v="37"/>
    <x v="101"/>
    <x v="741"/>
    <x v="615"/>
    <x v="424"/>
    <x v="1"/>
    <x v="0"/>
    <x v="13"/>
    <x v="13"/>
    <x v="0"/>
    <x v="245"/>
    <x v="0"/>
    <x v="37"/>
    <x v="0"/>
    <x v="37"/>
    <x v="209"/>
    <x v="0"/>
    <x v="1"/>
    <x v="36"/>
    <x v="0"/>
    <x v="36"/>
    <x v="257"/>
    <x v="0"/>
    <x v="1"/>
    <x v="0"/>
  </r>
  <r>
    <x v="0"/>
    <x v="37"/>
    <x v="117"/>
    <x v="743"/>
    <x v="714"/>
    <x v="430"/>
    <x v="1"/>
    <x v="0"/>
    <x v="23"/>
    <x v="23"/>
    <x v="100"/>
    <x v="152"/>
    <x v="574"/>
    <x v="37"/>
    <x v="0"/>
    <x v="37"/>
    <x v="358"/>
    <x v="739"/>
    <x v="2"/>
    <x v="44"/>
    <x v="0"/>
    <x v="44"/>
    <x v="386"/>
    <x v="721"/>
    <x v="2"/>
    <x v="0"/>
  </r>
  <r>
    <x v="0"/>
    <x v="37"/>
    <x v="159"/>
    <x v="748"/>
    <x v="1163"/>
    <x v="433"/>
    <x v="1"/>
    <x v="0"/>
    <x v="27"/>
    <x v="27"/>
    <x v="100"/>
    <x v="180"/>
    <x v="429"/>
    <x v="157"/>
    <x v="0"/>
    <x v="157"/>
    <x v="166"/>
    <x v="104"/>
    <x v="1"/>
    <x v="147"/>
    <x v="0"/>
    <x v="147"/>
    <x v="245"/>
    <x v="202"/>
    <x v="1"/>
    <x v="0"/>
  </r>
  <r>
    <x v="0"/>
    <x v="37"/>
    <x v="139"/>
    <x v="745"/>
    <x v="996"/>
    <x v="463"/>
    <x v="1"/>
    <x v="0"/>
    <x v="42"/>
    <x v="42"/>
    <x v="239"/>
    <x v="69"/>
    <x v="652"/>
    <x v="208"/>
    <x v="0"/>
    <x v="208"/>
    <x v="339"/>
    <x v="549"/>
    <x v="2"/>
    <x v="122"/>
    <x v="0"/>
    <x v="122"/>
    <x v="473"/>
    <x v="743"/>
    <x v="2"/>
    <x v="0"/>
  </r>
  <r>
    <x v="0"/>
    <x v="37"/>
    <x v="73"/>
    <x v="740"/>
    <x v="365"/>
    <x v="615"/>
    <x v="1"/>
    <x v="0"/>
    <x v="13"/>
    <x v="13"/>
    <x v="0"/>
    <x v="245"/>
    <x v="0"/>
    <x v="0"/>
    <x v="0"/>
    <x v="0"/>
    <x v="271"/>
    <x v="779"/>
    <x v="0"/>
    <x v="55"/>
    <x v="0"/>
    <x v="55"/>
    <x v="233"/>
    <x v="0"/>
    <x v="1"/>
    <x v="1"/>
  </r>
  <r>
    <x v="0"/>
    <x v="37"/>
    <x v="163"/>
    <x v="749"/>
    <x v="1217"/>
    <x v="623"/>
    <x v="1"/>
    <x v="0"/>
    <x v="27"/>
    <x v="27"/>
    <x v="176"/>
    <x v="73"/>
    <x v="663"/>
    <x v="97"/>
    <x v="0"/>
    <x v="97"/>
    <x v="401"/>
    <x v="721"/>
    <x v="2"/>
    <x v="202"/>
    <x v="0"/>
    <x v="202"/>
    <x v="280"/>
    <x v="351"/>
    <x v="1"/>
    <x v="0"/>
  </r>
  <r>
    <x v="0"/>
    <x v="37"/>
    <x v="49"/>
    <x v="737"/>
    <x v="77"/>
    <x v="642"/>
    <x v="1"/>
    <x v="0"/>
    <x v="40"/>
    <x v="40"/>
    <x v="0"/>
    <x v="329"/>
    <x v="0"/>
    <x v="0"/>
    <x v="0"/>
    <x v="0"/>
    <x v="271"/>
    <x v="779"/>
    <x v="0"/>
    <x v="374"/>
    <x v="0"/>
    <x v="374"/>
    <x v="31"/>
    <x v="0"/>
    <x v="1"/>
    <x v="0"/>
  </r>
  <r>
    <x v="0"/>
    <x v="37"/>
    <x v="67"/>
    <x v="739"/>
    <x v="246"/>
    <x v="648"/>
    <x v="1"/>
    <x v="0"/>
    <x v="46"/>
    <x v="46"/>
    <x v="194"/>
    <x v="140"/>
    <x v="545"/>
    <x v="218"/>
    <x v="0"/>
    <x v="218"/>
    <x v="209"/>
    <x v="266"/>
    <x v="1"/>
    <x v="161"/>
    <x v="0"/>
    <x v="161"/>
    <x v="396"/>
    <x v="614"/>
    <x v="2"/>
    <x v="0"/>
  </r>
  <r>
    <x v="0"/>
    <x v="37"/>
    <x v="74"/>
    <x v="798"/>
    <x v="386"/>
    <x v="665"/>
    <x v="1"/>
    <x v="0"/>
    <x v="23"/>
    <x v="23"/>
    <x v="0"/>
    <x v="282"/>
    <x v="0"/>
    <x v="0"/>
    <x v="0"/>
    <x v="0"/>
    <x v="271"/>
    <x v="779"/>
    <x v="0"/>
    <x v="93"/>
    <x v="0"/>
    <x v="93"/>
    <x v="195"/>
    <x v="0"/>
    <x v="1"/>
    <x v="0"/>
  </r>
  <r>
    <x v="0"/>
    <x v="37"/>
    <x v="141"/>
    <x v="799"/>
    <x v="1024"/>
    <x v="667"/>
    <x v="1"/>
    <x v="0"/>
    <x v="5"/>
    <x v="5"/>
    <x v="21"/>
    <x v="180"/>
    <x v="429"/>
    <x v="0"/>
    <x v="0"/>
    <x v="0"/>
    <x v="319"/>
    <x v="779"/>
    <x v="0"/>
    <x v="14"/>
    <x v="0"/>
    <x v="14"/>
    <x v="330"/>
    <x v="654"/>
    <x v="2"/>
    <x v="1"/>
  </r>
  <r>
    <x v="0"/>
    <x v="37"/>
    <x v="167"/>
    <x v="812"/>
    <x v="1162"/>
    <x v="672"/>
    <x v="1"/>
    <x v="0"/>
    <x v="8"/>
    <x v="8"/>
    <x v="40"/>
    <x v="165"/>
    <x v="586"/>
    <x v="0"/>
    <x v="0"/>
    <x v="0"/>
    <x v="339"/>
    <x v="779"/>
    <x v="0"/>
    <x v="0"/>
    <x v="0"/>
    <x v="0"/>
    <x v="378"/>
    <x v="424"/>
    <x v="0"/>
    <x v="1"/>
  </r>
  <r>
    <x v="0"/>
    <x v="37"/>
    <x v="85"/>
    <x v="815"/>
    <x v="474"/>
    <x v="679"/>
    <x v="1"/>
    <x v="0"/>
    <x v="19"/>
    <x v="19"/>
    <x v="40"/>
    <x v="209"/>
    <x v="181"/>
    <x v="0"/>
    <x v="0"/>
    <x v="0"/>
    <x v="339"/>
    <x v="779"/>
    <x v="0"/>
    <x v="84"/>
    <x v="0"/>
    <x v="84"/>
    <x v="257"/>
    <x v="126"/>
    <x v="1"/>
    <x v="1"/>
  </r>
  <r>
    <x v="0"/>
    <x v="37"/>
    <x v="103"/>
    <x v="840"/>
    <x v="625"/>
    <x v="701"/>
    <x v="1"/>
    <x v="0"/>
    <x v="27"/>
    <x v="27"/>
    <x v="100"/>
    <x v="180"/>
    <x v="429"/>
    <x v="48"/>
    <x v="0"/>
    <x v="48"/>
    <x v="351"/>
    <x v="721"/>
    <x v="2"/>
    <x v="44"/>
    <x v="0"/>
    <x v="44"/>
    <x v="386"/>
    <x v="721"/>
    <x v="2"/>
    <x v="0"/>
  </r>
  <r>
    <x v="0"/>
    <x v="37"/>
    <x v="181"/>
    <x v="898"/>
    <x v="1303"/>
    <x v="726"/>
    <x v="1"/>
    <x v="0"/>
    <x v="19"/>
    <x v="19"/>
    <x v="68"/>
    <x v="180"/>
    <x v="429"/>
    <x v="37"/>
    <x v="0"/>
    <x v="37"/>
    <x v="319"/>
    <x v="686"/>
    <x v="2"/>
    <x v="161"/>
    <x v="0"/>
    <x v="161"/>
    <x v="185"/>
    <x v="91"/>
    <x v="1"/>
    <x v="0"/>
  </r>
  <r>
    <x v="0"/>
    <x v="37"/>
    <x v="54"/>
    <x v="978"/>
    <x v="25"/>
    <x v="783"/>
    <x v="1"/>
    <x v="0"/>
    <x v="45"/>
    <x v="45"/>
    <x v="182"/>
    <x v="152"/>
    <x v="522"/>
    <x v="184"/>
    <x v="0"/>
    <x v="184"/>
    <x v="271"/>
    <x v="415"/>
    <x v="2"/>
    <x v="84"/>
    <x v="0"/>
    <x v="84"/>
    <x v="446"/>
    <x v="749"/>
    <x v="2"/>
    <x v="0"/>
  </r>
  <r>
    <x v="0"/>
    <x v="27"/>
    <x v="218"/>
    <x v="702"/>
    <x v="361"/>
    <x v="154"/>
    <x v="1"/>
    <x v="0"/>
    <x v="13"/>
    <x v="13"/>
    <x v="49"/>
    <x v="180"/>
    <x v="429"/>
    <x v="48"/>
    <x v="0"/>
    <x v="48"/>
    <x v="271"/>
    <x v="415"/>
    <x v="2"/>
    <x v="44"/>
    <x v="0"/>
    <x v="44"/>
    <x v="315"/>
    <x v="424"/>
    <x v="2"/>
    <x v="1"/>
  </r>
  <r>
    <x v="0"/>
    <x v="27"/>
    <x v="1185"/>
    <x v="703"/>
    <x v="1155"/>
    <x v="170"/>
    <x v="1"/>
    <x v="0"/>
    <x v="23"/>
    <x v="23"/>
    <x v="110"/>
    <x v="139"/>
    <x v="600"/>
    <x v="118"/>
    <x v="0"/>
    <x v="118"/>
    <x v="257"/>
    <x v="345"/>
    <x v="1"/>
    <x v="112"/>
    <x v="0"/>
    <x v="112"/>
    <x v="315"/>
    <x v="424"/>
    <x v="2"/>
    <x v="0"/>
  </r>
  <r>
    <x v="0"/>
    <x v="27"/>
    <x v="68"/>
    <x v="696"/>
    <x v="290"/>
    <x v="216"/>
    <x v="1"/>
    <x v="0"/>
    <x v="42"/>
    <x v="42"/>
    <x v="152"/>
    <x v="175"/>
    <x v="451"/>
    <x v="195"/>
    <x v="0"/>
    <x v="195"/>
    <x v="188"/>
    <x v="197"/>
    <x v="1"/>
    <x v="100"/>
    <x v="0"/>
    <x v="100"/>
    <x v="409"/>
    <x v="691"/>
    <x v="2"/>
    <x v="0"/>
  </r>
  <r>
    <x v="0"/>
    <x v="27"/>
    <x v="106"/>
    <x v="698"/>
    <x v="737"/>
    <x v="224"/>
    <x v="1"/>
    <x v="0"/>
    <x v="46"/>
    <x v="46"/>
    <x v="190"/>
    <x v="150"/>
    <x v="526"/>
    <x v="184"/>
    <x v="0"/>
    <x v="184"/>
    <x v="294"/>
    <x v="466"/>
    <x v="2"/>
    <x v="242"/>
    <x v="0"/>
    <x v="242"/>
    <x v="223"/>
    <x v="264"/>
    <x v="1"/>
    <x v="0"/>
  </r>
  <r>
    <x v="0"/>
    <x v="27"/>
    <x v="148"/>
    <x v="700"/>
    <x v="1261"/>
    <x v="237"/>
    <x v="1"/>
    <x v="0"/>
    <x v="77"/>
    <x v="77"/>
    <x v="315"/>
    <x v="122"/>
    <x v="531"/>
    <x v="351"/>
    <x v="0"/>
    <x v="351"/>
    <x v="156"/>
    <x v="268"/>
    <x v="1"/>
    <x v="296"/>
    <x v="0"/>
    <x v="296"/>
    <x v="414"/>
    <x v="550"/>
    <x v="2"/>
    <x v="0"/>
  </r>
  <r>
    <x v="0"/>
    <x v="27"/>
    <x v="72"/>
    <x v="697"/>
    <x v="370"/>
    <x v="240"/>
    <x v="1"/>
    <x v="0"/>
    <x v="23"/>
    <x v="23"/>
    <x v="124"/>
    <x v="114"/>
    <x v="640"/>
    <x v="122"/>
    <x v="0"/>
    <x v="122"/>
    <x v="289"/>
    <x v="482"/>
    <x v="2"/>
    <x v="36"/>
    <x v="0"/>
    <x v="36"/>
    <x v="428"/>
    <x v="767"/>
    <x v="2"/>
    <x v="0"/>
  </r>
  <r>
    <x v="0"/>
    <x v="27"/>
    <x v="160"/>
    <x v="701"/>
    <x v="1095"/>
    <x v="484"/>
    <x v="1"/>
    <x v="0"/>
    <x v="48"/>
    <x v="48"/>
    <x v="211"/>
    <x v="130"/>
    <x v="563"/>
    <x v="286"/>
    <x v="0"/>
    <x v="286"/>
    <x v="126"/>
    <x v="158"/>
    <x v="1"/>
    <x v="220"/>
    <x v="0"/>
    <x v="220"/>
    <x v="319"/>
    <x v="429"/>
    <x v="2"/>
    <x v="0"/>
  </r>
  <r>
    <x v="0"/>
    <x v="27"/>
    <x v="65"/>
    <x v="695"/>
    <x v="256"/>
    <x v="504"/>
    <x v="1"/>
    <x v="0"/>
    <x v="69"/>
    <x v="69"/>
    <x v="0"/>
    <x v="403"/>
    <x v="0"/>
    <x v="0"/>
    <x v="0"/>
    <x v="0"/>
    <x v="271"/>
    <x v="779"/>
    <x v="0"/>
    <x v="0"/>
    <x v="0"/>
    <x v="0"/>
    <x v="315"/>
    <x v="424"/>
    <x v="0"/>
    <x v="1"/>
  </r>
  <r>
    <x v="0"/>
    <x v="27"/>
    <x v="83"/>
    <x v="612"/>
    <x v="472"/>
    <x v="532"/>
    <x v="1"/>
    <x v="0"/>
    <x v="66"/>
    <x v="66"/>
    <x v="189"/>
    <x v="307"/>
    <x v="191"/>
    <x v="265"/>
    <x v="0"/>
    <x v="265"/>
    <x v="127"/>
    <x v="141"/>
    <x v="1"/>
    <x v="122"/>
    <x v="0"/>
    <x v="122"/>
    <x v="428"/>
    <x v="697"/>
    <x v="2"/>
    <x v="0"/>
  </r>
  <r>
    <x v="0"/>
    <x v="27"/>
    <x v="121"/>
    <x v="699"/>
    <x v="731"/>
    <x v="544"/>
    <x v="1"/>
    <x v="0"/>
    <x v="78"/>
    <x v="78"/>
    <x v="302"/>
    <x v="169"/>
    <x v="458"/>
    <x v="313"/>
    <x v="0"/>
    <x v="313"/>
    <x v="279"/>
    <x v="423"/>
    <x v="2"/>
    <x v="389"/>
    <x v="0"/>
    <x v="389"/>
    <x v="90"/>
    <x v="183"/>
    <x v="1"/>
    <x v="0"/>
  </r>
  <r>
    <x v="0"/>
    <x v="27"/>
    <x v="142"/>
    <x v="802"/>
    <x v="983"/>
    <x v="669"/>
    <x v="1"/>
    <x v="0"/>
    <x v="23"/>
    <x v="23"/>
    <x v="149"/>
    <x v="86"/>
    <x v="662"/>
    <x v="24"/>
    <x v="0"/>
    <x v="24"/>
    <x v="427"/>
    <x v="770"/>
    <x v="2"/>
    <x v="133"/>
    <x v="0"/>
    <x v="133"/>
    <x v="370"/>
    <x v="568"/>
    <x v="2"/>
    <x v="0"/>
  </r>
  <r>
    <x v="0"/>
    <x v="27"/>
    <x v="169"/>
    <x v="833"/>
    <x v="1186"/>
    <x v="693"/>
    <x v="1"/>
    <x v="0"/>
    <x v="42"/>
    <x v="42"/>
    <x v="164"/>
    <x v="152"/>
    <x v="531"/>
    <x v="179"/>
    <x v="0"/>
    <x v="179"/>
    <x v="244"/>
    <x v="334"/>
    <x v="1"/>
    <x v="100"/>
    <x v="0"/>
    <x v="100"/>
    <x v="419"/>
    <x v="708"/>
    <x v="2"/>
    <x v="0"/>
  </r>
  <r>
    <x v="0"/>
    <x v="27"/>
    <x v="143"/>
    <x v="893"/>
    <x v="990"/>
    <x v="718"/>
    <x v="1"/>
    <x v="0"/>
    <x v="66"/>
    <x v="66"/>
    <x v="259"/>
    <x v="170"/>
    <x v="459"/>
    <x v="266"/>
    <x v="0"/>
    <x v="266"/>
    <x v="274"/>
    <x v="420"/>
    <x v="2"/>
    <x v="220"/>
    <x v="0"/>
    <x v="220"/>
    <x v="422"/>
    <x v="615"/>
    <x v="2"/>
    <x v="0"/>
  </r>
  <r>
    <x v="0"/>
    <x v="27"/>
    <x v="126"/>
    <x v="918"/>
    <x v="659"/>
    <x v="743"/>
    <x v="1"/>
    <x v="0"/>
    <x v="44"/>
    <x v="44"/>
    <x v="198"/>
    <x v="114"/>
    <x v="589"/>
    <x v="184"/>
    <x v="0"/>
    <x v="184"/>
    <x v="319"/>
    <x v="528"/>
    <x v="2"/>
    <x v="55"/>
    <x v="0"/>
    <x v="55"/>
    <x v="475"/>
    <x v="777"/>
    <x v="2"/>
    <x v="0"/>
  </r>
  <r>
    <x v="0"/>
    <x v="27"/>
    <x v="182"/>
    <x v="1003"/>
    <x v="1278"/>
    <x v="794"/>
    <x v="1"/>
    <x v="0"/>
    <x v="23"/>
    <x v="23"/>
    <x v="129"/>
    <x v="107"/>
    <x v="647"/>
    <x v="129"/>
    <x v="0"/>
    <x v="129"/>
    <x v="289"/>
    <x v="476"/>
    <x v="2"/>
    <x v="93"/>
    <x v="0"/>
    <x v="93"/>
    <x v="386"/>
    <x v="666"/>
    <x v="2"/>
    <x v="0"/>
  </r>
  <r>
    <x v="0"/>
    <x v="27"/>
    <x v="146"/>
    <x v="1019"/>
    <x v="1028"/>
    <x v="804"/>
    <x v="1"/>
    <x v="0"/>
    <x v="81"/>
    <x v="81"/>
    <x v="0"/>
    <x v="417"/>
    <x v="0"/>
    <x v="0"/>
    <x v="0"/>
    <x v="0"/>
    <x v="271"/>
    <x v="779"/>
    <x v="0"/>
    <x v="84"/>
    <x v="0"/>
    <x v="84"/>
    <x v="201"/>
    <x v="0"/>
    <x v="1"/>
    <x v="1"/>
  </r>
  <r>
    <x v="0"/>
    <x v="27"/>
    <x v="56"/>
    <x v="1069"/>
    <x v="100"/>
    <x v="827"/>
    <x v="1"/>
    <x v="0"/>
    <x v="42"/>
    <x v="42"/>
    <x v="40"/>
    <x v="313"/>
    <x v="45"/>
    <x v="122"/>
    <x v="0"/>
    <x v="122"/>
    <x v="156"/>
    <x v="36"/>
    <x v="1"/>
    <x v="0"/>
    <x v="0"/>
    <x v="0"/>
    <x v="378"/>
    <x v="424"/>
    <x v="0"/>
    <x v="0"/>
  </r>
  <r>
    <x v="0"/>
    <x v="27"/>
    <x v="129"/>
    <x v="1194"/>
    <x v="775"/>
    <x v="911"/>
    <x v="1"/>
    <x v="0"/>
    <x v="113"/>
    <x v="113"/>
    <x v="392"/>
    <x v="148"/>
    <x v="468"/>
    <x v="409"/>
    <x v="0"/>
    <x v="409"/>
    <x v="297"/>
    <x v="428"/>
    <x v="2"/>
    <x v="417"/>
    <x v="0"/>
    <x v="417"/>
    <x v="338"/>
    <x v="433"/>
    <x v="2"/>
    <x v="0"/>
  </r>
  <r>
    <x v="0"/>
    <x v="27"/>
    <x v="178"/>
    <x v="1272"/>
    <x v="1205"/>
    <x v="948"/>
    <x v="0"/>
    <x v="0"/>
    <x v="0"/>
    <x v="0"/>
    <x v="0"/>
    <x v="180"/>
    <x v="687"/>
    <x v="0"/>
    <x v="0"/>
    <x v="0"/>
    <x v="271"/>
    <x v="779"/>
    <x v="0"/>
    <x v="44"/>
    <x v="0"/>
    <x v="44"/>
    <x v="245"/>
    <x v="0"/>
    <x v="1"/>
    <x v="0"/>
  </r>
  <r>
    <x v="0"/>
    <x v="41"/>
    <x v="19"/>
    <x v="751"/>
    <x v="93"/>
    <x v="150"/>
    <x v="1"/>
    <x v="0"/>
    <x v="114"/>
    <x v="114"/>
    <x v="229"/>
    <x v="433"/>
    <x v="69"/>
    <x v="441"/>
    <x v="0"/>
    <x v="441"/>
    <x v="11"/>
    <x v="20"/>
    <x v="1"/>
    <x v="409"/>
    <x v="0"/>
    <x v="409"/>
    <x v="41"/>
    <x v="71"/>
    <x v="1"/>
    <x v="0"/>
  </r>
  <r>
    <x v="0"/>
    <x v="41"/>
    <x v="222"/>
    <x v="761"/>
    <x v="395"/>
    <x v="179"/>
    <x v="1"/>
    <x v="0"/>
    <x v="124"/>
    <x v="124"/>
    <x v="405"/>
    <x v="234"/>
    <x v="402"/>
    <x v="449"/>
    <x v="0"/>
    <x v="449"/>
    <x v="71"/>
    <x v="233"/>
    <x v="1"/>
    <x v="440"/>
    <x v="0"/>
    <x v="440"/>
    <x v="181"/>
    <x v="362"/>
    <x v="1"/>
    <x v="0"/>
  </r>
  <r>
    <x v="0"/>
    <x v="41"/>
    <x v="1123"/>
    <x v="762"/>
    <x v="889"/>
    <x v="183"/>
    <x v="1"/>
    <x v="0"/>
    <x v="125"/>
    <x v="125"/>
    <x v="333"/>
    <x v="425"/>
    <x v="127"/>
    <x v="360"/>
    <x v="0"/>
    <x v="360"/>
    <x v="183"/>
    <x v="309"/>
    <x v="1"/>
    <x v="489"/>
    <x v="0"/>
    <x v="489"/>
    <x v="9"/>
    <x v="58"/>
    <x v="1"/>
    <x v="0"/>
  </r>
  <r>
    <x v="0"/>
    <x v="41"/>
    <x v="1192"/>
    <x v="763"/>
    <x v="1083"/>
    <x v="200"/>
    <x v="1"/>
    <x v="0"/>
    <x v="27"/>
    <x v="27"/>
    <x v="100"/>
    <x v="180"/>
    <x v="429"/>
    <x v="97"/>
    <x v="0"/>
    <x v="97"/>
    <x v="271"/>
    <x v="415"/>
    <x v="2"/>
    <x v="14"/>
    <x v="0"/>
    <x v="14"/>
    <x v="419"/>
    <x v="791"/>
    <x v="2"/>
    <x v="0"/>
  </r>
  <r>
    <x v="0"/>
    <x v="41"/>
    <x v="91"/>
    <x v="753"/>
    <x v="574"/>
    <x v="260"/>
    <x v="1"/>
    <x v="0"/>
    <x v="42"/>
    <x v="42"/>
    <x v="27"/>
    <x v="323"/>
    <x v="28"/>
    <x v="24"/>
    <x v="0"/>
    <x v="24"/>
    <x v="271"/>
    <x v="415"/>
    <x v="2"/>
    <x v="177"/>
    <x v="0"/>
    <x v="177"/>
    <x v="134"/>
    <x v="21"/>
    <x v="1"/>
    <x v="0"/>
  </r>
  <r>
    <x v="0"/>
    <x v="41"/>
    <x v="138"/>
    <x v="757"/>
    <x v="977"/>
    <x v="260"/>
    <x v="1"/>
    <x v="0"/>
    <x v="36"/>
    <x v="36"/>
    <x v="9"/>
    <x v="312"/>
    <x v="6"/>
    <x v="0"/>
    <x v="0"/>
    <x v="0"/>
    <x v="291"/>
    <x v="779"/>
    <x v="0"/>
    <x v="0"/>
    <x v="0"/>
    <x v="0"/>
    <x v="332"/>
    <x v="424"/>
    <x v="0"/>
    <x v="0"/>
  </r>
  <r>
    <x v="0"/>
    <x v="41"/>
    <x v="112"/>
    <x v="755"/>
    <x v="664"/>
    <x v="274"/>
    <x v="1"/>
    <x v="0"/>
    <x v="51"/>
    <x v="51"/>
    <x v="58"/>
    <x v="347"/>
    <x v="44"/>
    <x v="129"/>
    <x v="0"/>
    <x v="129"/>
    <x v="165"/>
    <x v="61"/>
    <x v="1"/>
    <x v="44"/>
    <x v="0"/>
    <x v="44"/>
    <x v="328"/>
    <x v="530"/>
    <x v="2"/>
    <x v="0"/>
  </r>
  <r>
    <x v="0"/>
    <x v="41"/>
    <x v="156"/>
    <x v="758"/>
    <x v="1056"/>
    <x v="336"/>
    <x v="1"/>
    <x v="0"/>
    <x v="13"/>
    <x v="13"/>
    <x v="85"/>
    <x v="134"/>
    <x v="643"/>
    <x v="0"/>
    <x v="0"/>
    <x v="0"/>
    <x v="389"/>
    <x v="779"/>
    <x v="0"/>
    <x v="36"/>
    <x v="0"/>
    <x v="36"/>
    <x v="378"/>
    <x v="721"/>
    <x v="2"/>
    <x v="0"/>
  </r>
  <r>
    <x v="0"/>
    <x v="41"/>
    <x v="71"/>
    <x v="752"/>
    <x v="345"/>
    <x v="389"/>
    <x v="1"/>
    <x v="0"/>
    <x v="81"/>
    <x v="81"/>
    <x v="385"/>
    <x v="16"/>
    <x v="655"/>
    <x v="377"/>
    <x v="0"/>
    <x v="377"/>
    <x v="419"/>
    <x v="563"/>
    <x v="2"/>
    <x v="100"/>
    <x v="0"/>
    <x v="100"/>
    <x v="552"/>
    <x v="796"/>
    <x v="2"/>
    <x v="0"/>
  </r>
  <r>
    <x v="0"/>
    <x v="41"/>
    <x v="119"/>
    <x v="756"/>
    <x v="640"/>
    <x v="490"/>
    <x v="1"/>
    <x v="0"/>
    <x v="77"/>
    <x v="77"/>
    <x v="343"/>
    <x v="63"/>
    <x v="606"/>
    <x v="356"/>
    <x v="0"/>
    <x v="356"/>
    <x v="258"/>
    <x v="404"/>
    <x v="1"/>
    <x v="355"/>
    <x v="0"/>
    <x v="355"/>
    <x v="334"/>
    <x v="439"/>
    <x v="2"/>
    <x v="0"/>
  </r>
  <r>
    <x v="0"/>
    <x v="41"/>
    <x v="95"/>
    <x v="754"/>
    <x v="583"/>
    <x v="558"/>
    <x v="1"/>
    <x v="0"/>
    <x v="42"/>
    <x v="42"/>
    <x v="268"/>
    <x v="46"/>
    <x v="667"/>
    <x v="191"/>
    <x v="0"/>
    <x v="191"/>
    <x v="424"/>
    <x v="687"/>
    <x v="2"/>
    <x v="147"/>
    <x v="0"/>
    <x v="147"/>
    <x v="484"/>
    <x v="743"/>
    <x v="2"/>
    <x v="0"/>
  </r>
  <r>
    <x v="0"/>
    <x v="41"/>
    <x v="164"/>
    <x v="759"/>
    <x v="1055"/>
    <x v="633"/>
    <x v="0"/>
    <x v="0"/>
    <x v="0"/>
    <x v="0"/>
    <x v="0"/>
    <x v="180"/>
    <x v="687"/>
    <x v="0"/>
    <x v="0"/>
    <x v="0"/>
    <x v="271"/>
    <x v="779"/>
    <x v="0"/>
    <x v="44"/>
    <x v="0"/>
    <x v="44"/>
    <x v="245"/>
    <x v="0"/>
    <x v="1"/>
    <x v="0"/>
  </r>
  <r>
    <x v="0"/>
    <x v="41"/>
    <x v="165"/>
    <x v="760"/>
    <x v="1178"/>
    <x v="640"/>
    <x v="1"/>
    <x v="0"/>
    <x v="42"/>
    <x v="42"/>
    <x v="62"/>
    <x v="298"/>
    <x v="83"/>
    <x v="28"/>
    <x v="0"/>
    <x v="28"/>
    <x v="320"/>
    <x v="707"/>
    <x v="2"/>
    <x v="0"/>
    <x v="0"/>
    <x v="0"/>
    <x v="399"/>
    <x v="424"/>
    <x v="0"/>
    <x v="1"/>
  </r>
  <r>
    <x v="0"/>
    <x v="41"/>
    <x v="135"/>
    <x v="837"/>
    <x v="885"/>
    <x v="698"/>
    <x v="1"/>
    <x v="0"/>
    <x v="36"/>
    <x v="36"/>
    <x v="40"/>
    <x v="289"/>
    <x v="64"/>
    <x v="109"/>
    <x v="0"/>
    <x v="109"/>
    <x v="176"/>
    <x v="48"/>
    <x v="1"/>
    <x v="0"/>
    <x v="0"/>
    <x v="0"/>
    <x v="378"/>
    <x v="424"/>
    <x v="0"/>
    <x v="0"/>
  </r>
  <r>
    <x v="0"/>
    <x v="41"/>
    <x v="79"/>
    <x v="932"/>
    <x v="435"/>
    <x v="755"/>
    <x v="1"/>
    <x v="0"/>
    <x v="59"/>
    <x v="59"/>
    <x v="248"/>
    <x v="139"/>
    <x v="527"/>
    <x v="243"/>
    <x v="0"/>
    <x v="243"/>
    <x v="294"/>
    <x v="454"/>
    <x v="2"/>
    <x v="273"/>
    <x v="0"/>
    <x v="273"/>
    <x v="270"/>
    <x v="365"/>
    <x v="1"/>
    <x v="0"/>
  </r>
  <r>
    <x v="0"/>
    <x v="41"/>
    <x v="53"/>
    <x v="936"/>
    <x v="86"/>
    <x v="757"/>
    <x v="0"/>
    <x v="0"/>
    <x v="0"/>
    <x v="0"/>
    <x v="0"/>
    <x v="180"/>
    <x v="687"/>
    <x v="0"/>
    <x v="0"/>
    <x v="0"/>
    <x v="271"/>
    <x v="779"/>
    <x v="0"/>
    <x v="0"/>
    <x v="0"/>
    <x v="0"/>
    <x v="315"/>
    <x v="424"/>
    <x v="0"/>
    <x v="0"/>
  </r>
  <r>
    <x v="0"/>
    <x v="41"/>
    <x v="64"/>
    <x v="1053"/>
    <x v="144"/>
    <x v="822"/>
    <x v="1"/>
    <x v="0"/>
    <x v="27"/>
    <x v="27"/>
    <x v="0"/>
    <x v="294"/>
    <x v="0"/>
    <x v="0"/>
    <x v="0"/>
    <x v="0"/>
    <x v="271"/>
    <x v="779"/>
    <x v="0"/>
    <x v="14"/>
    <x v="0"/>
    <x v="14"/>
    <x v="292"/>
    <x v="0"/>
    <x v="1"/>
    <x v="0"/>
  </r>
  <r>
    <x v="0"/>
    <x v="41"/>
    <x v="98"/>
    <x v="1057"/>
    <x v="562"/>
    <x v="823"/>
    <x v="1"/>
    <x v="0"/>
    <x v="70"/>
    <x v="70"/>
    <x v="367"/>
    <x v="21"/>
    <x v="657"/>
    <x v="334"/>
    <x v="0"/>
    <x v="334"/>
    <x v="443"/>
    <x v="636"/>
    <x v="2"/>
    <x v="278"/>
    <x v="0"/>
    <x v="278"/>
    <x v="522"/>
    <x v="717"/>
    <x v="2"/>
    <x v="0"/>
  </r>
  <r>
    <x v="4"/>
    <x v="32"/>
    <x v="432"/>
    <x v="1301"/>
    <x v="227"/>
    <x v="964"/>
    <x v="1"/>
    <x v="0"/>
    <x v="59"/>
    <x v="59"/>
    <x v="137"/>
    <x v="320"/>
    <x v="141"/>
    <x v="212"/>
    <x v="0"/>
    <x v="212"/>
    <x v="135"/>
    <x v="111"/>
    <x v="1"/>
    <x v="0"/>
    <x v="0"/>
    <x v="0"/>
    <x v="465"/>
    <x v="424"/>
    <x v="0"/>
    <x v="0"/>
  </r>
  <r>
    <x v="3"/>
    <x v="34"/>
    <x v="866"/>
    <x v="1303"/>
    <x v="888"/>
    <x v="965"/>
    <x v="1"/>
    <x v="0"/>
    <x v="43"/>
    <x v="43"/>
    <x v="0"/>
    <x v="346"/>
    <x v="0"/>
    <x v="170"/>
    <x v="0"/>
    <x v="170"/>
    <x v="91"/>
    <x v="0"/>
    <x v="1"/>
    <x v="84"/>
    <x v="0"/>
    <x v="84"/>
    <x v="201"/>
    <x v="0"/>
    <x v="1"/>
    <x v="1"/>
  </r>
  <r>
    <x v="3"/>
    <x v="3"/>
    <x v="926"/>
    <x v="1304"/>
    <x v="940"/>
    <x v="965"/>
    <x v="1"/>
    <x v="0"/>
    <x v="19"/>
    <x v="19"/>
    <x v="0"/>
    <x v="264"/>
    <x v="0"/>
    <x v="0"/>
    <x v="0"/>
    <x v="0"/>
    <x v="271"/>
    <x v="779"/>
    <x v="0"/>
    <x v="271"/>
    <x v="0"/>
    <x v="271"/>
    <x v="66"/>
    <x v="0"/>
    <x v="1"/>
    <x v="0"/>
  </r>
  <r>
    <x v="3"/>
    <x v="25"/>
    <x v="865"/>
    <x v="1302"/>
    <x v="931"/>
    <x v="965"/>
    <x v="1"/>
    <x v="0"/>
    <x v="19"/>
    <x v="19"/>
    <x v="10"/>
    <x v="252"/>
    <x v="27"/>
    <x v="56"/>
    <x v="0"/>
    <x v="56"/>
    <x v="202"/>
    <x v="14"/>
    <x v="1"/>
    <x v="26"/>
    <x v="0"/>
    <x v="26"/>
    <x v="284"/>
    <x v="70"/>
    <x v="1"/>
    <x v="0"/>
  </r>
  <r>
    <x v="4"/>
    <x v="11"/>
    <x v="603"/>
    <x v="1305"/>
    <x v="455"/>
    <x v="966"/>
    <x v="1"/>
    <x v="0"/>
    <x v="34"/>
    <x v="34"/>
    <x v="120"/>
    <x v="175"/>
    <x v="457"/>
    <x v="104"/>
    <x v="0"/>
    <x v="104"/>
    <x v="314"/>
    <x v="584"/>
    <x v="2"/>
    <x v="134"/>
    <x v="0"/>
    <x v="134"/>
    <x v="305"/>
    <x v="395"/>
    <x v="1"/>
    <x v="1"/>
  </r>
  <r>
    <x v="3"/>
    <x v="15"/>
    <x v="729"/>
    <x v="923"/>
    <x v="658"/>
    <x v="748"/>
    <x v="1"/>
    <x v="0"/>
    <x v="36"/>
    <x v="36"/>
    <x v="198"/>
    <x v="73"/>
    <x v="652"/>
    <x v="80"/>
    <x v="0"/>
    <x v="80"/>
    <x v="433"/>
    <x v="746"/>
    <x v="2"/>
    <x v="252"/>
    <x v="0"/>
    <x v="252"/>
    <x v="223"/>
    <x v="272"/>
    <x v="1"/>
    <x v="0"/>
  </r>
  <r>
    <x v="3"/>
    <x v="15"/>
    <x v="356"/>
    <x v="1306"/>
    <x v="120"/>
    <x v="967"/>
    <x v="1"/>
    <x v="0"/>
    <x v="42"/>
    <x v="42"/>
    <x v="189"/>
    <x v="114"/>
    <x v="596"/>
    <x v="113"/>
    <x v="0"/>
    <x v="113"/>
    <x v="403"/>
    <x v="716"/>
    <x v="2"/>
    <x v="84"/>
    <x v="0"/>
    <x v="84"/>
    <x v="448"/>
    <x v="750"/>
    <x v="2"/>
    <x v="0"/>
  </r>
  <r>
    <x v="4"/>
    <x v="14"/>
    <x v="804"/>
    <x v="1307"/>
    <x v="837"/>
    <x v="968"/>
    <x v="1"/>
    <x v="0"/>
    <x v="36"/>
    <x v="36"/>
    <x v="40"/>
    <x v="289"/>
    <x v="64"/>
    <x v="37"/>
    <x v="0"/>
    <x v="37"/>
    <x v="271"/>
    <x v="415"/>
    <x v="2"/>
    <x v="90"/>
    <x v="0"/>
    <x v="90"/>
    <x v="251"/>
    <x v="119"/>
    <x v="1"/>
    <x v="1"/>
  </r>
  <r>
    <x v="4"/>
    <x v="30"/>
    <x v="357"/>
    <x v="1308"/>
    <x v="129"/>
    <x v="968"/>
    <x v="1"/>
    <x v="0"/>
    <x v="53"/>
    <x v="53"/>
    <x v="182"/>
    <x v="236"/>
    <x v="321"/>
    <x v="184"/>
    <x v="0"/>
    <x v="184"/>
    <x v="271"/>
    <x v="415"/>
    <x v="2"/>
    <x v="161"/>
    <x v="0"/>
    <x v="161"/>
    <x v="378"/>
    <x v="567"/>
    <x v="2"/>
    <x v="0"/>
  </r>
  <r>
    <x v="3"/>
    <x v="39"/>
    <x v="1089"/>
    <x v="548"/>
    <x v="1334"/>
    <x v="633"/>
    <x v="0"/>
    <x v="0"/>
    <x v="0"/>
    <x v="0"/>
    <x v="0"/>
    <x v="180"/>
    <x v="687"/>
    <x v="0"/>
    <x v="0"/>
    <x v="0"/>
    <x v="271"/>
    <x v="779"/>
    <x v="0"/>
    <x v="0"/>
    <x v="0"/>
    <x v="0"/>
    <x v="315"/>
    <x v="424"/>
    <x v="0"/>
    <x v="1"/>
  </r>
  <r>
    <x v="4"/>
    <x v="31"/>
    <x v="928"/>
    <x v="1309"/>
    <x v="1021"/>
    <x v="969"/>
    <x v="1"/>
    <x v="0"/>
    <x v="33"/>
    <x v="33"/>
    <x v="43"/>
    <x v="279"/>
    <x v="80"/>
    <x v="64"/>
    <x v="0"/>
    <x v="64"/>
    <x v="236"/>
    <x v="151"/>
    <x v="1"/>
    <x v="178"/>
    <x v="0"/>
    <x v="178"/>
    <x v="145"/>
    <x v="35"/>
    <x v="1"/>
    <x v="0"/>
  </r>
  <r>
    <x v="4"/>
    <x v="0"/>
    <x v="927"/>
    <x v="1310"/>
    <x v="1012"/>
    <x v="969"/>
    <x v="1"/>
    <x v="0"/>
    <x v="8"/>
    <x v="8"/>
    <x v="0"/>
    <x v="223"/>
    <x v="0"/>
    <x v="27"/>
    <x v="0"/>
    <x v="27"/>
    <x v="219"/>
    <x v="0"/>
    <x v="1"/>
    <x v="0"/>
    <x v="0"/>
    <x v="0"/>
    <x v="315"/>
    <x v="424"/>
    <x v="0"/>
    <x v="1"/>
  </r>
  <r>
    <x v="4"/>
    <x v="50"/>
    <x v="530"/>
    <x v="1311"/>
    <x v="398"/>
    <x v="969"/>
    <x v="1"/>
    <x v="0"/>
    <x v="76"/>
    <x v="76"/>
    <x v="243"/>
    <x v="300"/>
    <x v="243"/>
    <x v="303"/>
    <x v="0"/>
    <x v="303"/>
    <x v="133"/>
    <x v="187"/>
    <x v="1"/>
    <x v="242"/>
    <x v="0"/>
    <x v="242"/>
    <x v="346"/>
    <x v="467"/>
    <x v="2"/>
    <x v="0"/>
  </r>
  <r>
    <x v="4"/>
    <x v="11"/>
    <x v="531"/>
    <x v="1312"/>
    <x v="350"/>
    <x v="970"/>
    <x v="1"/>
    <x v="0"/>
    <x v="46"/>
    <x v="46"/>
    <x v="102"/>
    <x v="291"/>
    <x v="135"/>
    <x v="151"/>
    <x v="0"/>
    <x v="151"/>
    <x v="182"/>
    <x v="130"/>
    <x v="1"/>
    <x v="211"/>
    <x v="0"/>
    <x v="211"/>
    <x v="150"/>
    <x v="103"/>
    <x v="1"/>
    <x v="0"/>
  </r>
  <r>
    <x v="3"/>
    <x v="17"/>
    <x v="929"/>
    <x v="1313"/>
    <x v="1041"/>
    <x v="970"/>
    <x v="1"/>
    <x v="0"/>
    <x v="40"/>
    <x v="40"/>
    <x v="119"/>
    <x v="209"/>
    <x v="321"/>
    <x v="137"/>
    <x v="0"/>
    <x v="137"/>
    <x v="244"/>
    <x v="299"/>
    <x v="1"/>
    <x v="44"/>
    <x v="0"/>
    <x v="44"/>
    <x v="414"/>
    <x v="749"/>
    <x v="2"/>
    <x v="0"/>
  </r>
  <r>
    <x v="4"/>
    <x v="8"/>
    <x v="652"/>
    <x v="1314"/>
    <x v="546"/>
    <x v="971"/>
    <x v="1"/>
    <x v="0"/>
    <x v="82"/>
    <x v="82"/>
    <x v="320"/>
    <x v="152"/>
    <x v="478"/>
    <x v="345"/>
    <x v="0"/>
    <x v="345"/>
    <x v="199"/>
    <x v="324"/>
    <x v="1"/>
    <x v="269"/>
    <x v="0"/>
    <x v="269"/>
    <x v="456"/>
    <x v="638"/>
    <x v="2"/>
    <x v="0"/>
  </r>
  <r>
    <x v="4"/>
    <x v="36"/>
    <x v="805"/>
    <x v="1315"/>
    <x v="819"/>
    <x v="972"/>
    <x v="1"/>
    <x v="0"/>
    <x v="8"/>
    <x v="8"/>
    <x v="31"/>
    <x v="180"/>
    <x v="429"/>
    <x v="22"/>
    <x v="0"/>
    <x v="22"/>
    <x v="282"/>
    <x v="558"/>
    <x v="2"/>
    <x v="14"/>
    <x v="0"/>
    <x v="14"/>
    <x v="346"/>
    <x v="721"/>
    <x v="2"/>
    <x v="0"/>
  </r>
  <r>
    <x v="3"/>
    <x v="43"/>
    <x v="1048"/>
    <x v="1316"/>
    <x v="1127"/>
    <x v="972"/>
    <x v="1"/>
    <x v="0"/>
    <x v="77"/>
    <x v="77"/>
    <x v="319"/>
    <x v="113"/>
    <x v="543"/>
    <x v="148"/>
    <x v="0"/>
    <x v="148"/>
    <x v="472"/>
    <x v="747"/>
    <x v="2"/>
    <x v="370"/>
    <x v="0"/>
    <x v="370"/>
    <x v="143"/>
    <x v="260"/>
    <x v="1"/>
    <x v="0"/>
  </r>
  <r>
    <x v="4"/>
    <x v="8"/>
    <x v="358"/>
    <x v="1318"/>
    <x v="31"/>
    <x v="973"/>
    <x v="0"/>
    <x v="0"/>
    <x v="0"/>
    <x v="0"/>
    <x v="124"/>
    <x v="66"/>
    <x v="687"/>
    <x v="0"/>
    <x v="0"/>
    <x v="0"/>
    <x v="425"/>
    <x v="779"/>
    <x v="0"/>
    <x v="0"/>
    <x v="0"/>
    <x v="0"/>
    <x v="448"/>
    <x v="424"/>
    <x v="0"/>
    <x v="1"/>
  </r>
  <r>
    <x v="4"/>
    <x v="20"/>
    <x v="498"/>
    <x v="1317"/>
    <x v="335"/>
    <x v="973"/>
    <x v="1"/>
    <x v="0"/>
    <x v="44"/>
    <x v="44"/>
    <x v="0"/>
    <x v="351"/>
    <x v="0"/>
    <x v="0"/>
    <x v="0"/>
    <x v="0"/>
    <x v="271"/>
    <x v="779"/>
    <x v="0"/>
    <x v="169"/>
    <x v="0"/>
    <x v="169"/>
    <x v="116"/>
    <x v="0"/>
    <x v="1"/>
    <x v="0"/>
  </r>
  <r>
    <x v="4"/>
    <x v="35"/>
    <x v="359"/>
    <x v="1321"/>
    <x v="78"/>
    <x v="974"/>
    <x v="1"/>
    <x v="0"/>
    <x v="1"/>
    <x v="1"/>
    <x v="3"/>
    <x v="197"/>
    <x v="30"/>
    <x v="0"/>
    <x v="0"/>
    <x v="0"/>
    <x v="279"/>
    <x v="779"/>
    <x v="0"/>
    <x v="0"/>
    <x v="0"/>
    <x v="0"/>
    <x v="320"/>
    <x v="424"/>
    <x v="0"/>
    <x v="0"/>
  </r>
  <r>
    <x v="4"/>
    <x v="49"/>
    <x v="930"/>
    <x v="1320"/>
    <x v="1030"/>
    <x v="974"/>
    <x v="1"/>
    <x v="0"/>
    <x v="27"/>
    <x v="27"/>
    <x v="40"/>
    <x v="255"/>
    <x v="90"/>
    <x v="0"/>
    <x v="0"/>
    <x v="0"/>
    <x v="339"/>
    <x v="779"/>
    <x v="0"/>
    <x v="84"/>
    <x v="0"/>
    <x v="84"/>
    <x v="257"/>
    <x v="126"/>
    <x v="1"/>
    <x v="0"/>
  </r>
  <r>
    <x v="4"/>
    <x v="30"/>
    <x v="768"/>
    <x v="1319"/>
    <x v="779"/>
    <x v="974"/>
    <x v="1"/>
    <x v="0"/>
    <x v="42"/>
    <x v="42"/>
    <x v="182"/>
    <x v="122"/>
    <x v="586"/>
    <x v="150"/>
    <x v="0"/>
    <x v="150"/>
    <x v="339"/>
    <x v="599"/>
    <x v="2"/>
    <x v="84"/>
    <x v="0"/>
    <x v="84"/>
    <x v="446"/>
    <x v="749"/>
    <x v="2"/>
    <x v="0"/>
  </r>
  <r>
    <x v="4"/>
    <x v="51"/>
    <x v="433"/>
    <x v="1322"/>
    <x v="163"/>
    <x v="975"/>
    <x v="1"/>
    <x v="0"/>
    <x v="23"/>
    <x v="23"/>
    <x v="40"/>
    <x v="236"/>
    <x v="125"/>
    <x v="58"/>
    <x v="0"/>
    <x v="58"/>
    <x v="240"/>
    <x v="161"/>
    <x v="1"/>
    <x v="177"/>
    <x v="0"/>
    <x v="177"/>
    <x v="143"/>
    <x v="33"/>
    <x v="1"/>
    <x v="0"/>
  </r>
  <r>
    <x v="3"/>
    <x v="29"/>
    <x v="604"/>
    <x v="1323"/>
    <x v="506"/>
    <x v="976"/>
    <x v="1"/>
    <x v="0"/>
    <x v="113"/>
    <x v="113"/>
    <x v="389"/>
    <x v="180"/>
    <x v="429"/>
    <x v="390"/>
    <x v="0"/>
    <x v="390"/>
    <x v="412"/>
    <x v="547"/>
    <x v="2"/>
    <x v="379"/>
    <x v="0"/>
    <x v="379"/>
    <x v="484"/>
    <x v="602"/>
    <x v="2"/>
    <x v="0"/>
  </r>
  <r>
    <x v="3"/>
    <x v="39"/>
    <x v="605"/>
    <x v="1324"/>
    <x v="460"/>
    <x v="976"/>
    <x v="0"/>
    <x v="0"/>
    <x v="0"/>
    <x v="0"/>
    <x v="0"/>
    <x v="180"/>
    <x v="687"/>
    <x v="0"/>
    <x v="0"/>
    <x v="0"/>
    <x v="271"/>
    <x v="779"/>
    <x v="0"/>
    <x v="55"/>
    <x v="0"/>
    <x v="55"/>
    <x v="233"/>
    <x v="0"/>
    <x v="1"/>
    <x v="0"/>
  </r>
  <r>
    <x v="4"/>
    <x v="11"/>
    <x v="1049"/>
    <x v="1325"/>
    <x v="1131"/>
    <x v="977"/>
    <x v="1"/>
    <x v="0"/>
    <x v="8"/>
    <x v="8"/>
    <x v="0"/>
    <x v="223"/>
    <x v="0"/>
    <x v="27"/>
    <x v="0"/>
    <x v="27"/>
    <x v="219"/>
    <x v="0"/>
    <x v="1"/>
    <x v="55"/>
    <x v="0"/>
    <x v="55"/>
    <x v="233"/>
    <x v="0"/>
    <x v="1"/>
    <x v="0"/>
  </r>
  <r>
    <x v="3"/>
    <x v="16"/>
    <x v="1050"/>
    <x v="1326"/>
    <x v="1119"/>
    <x v="978"/>
    <x v="1"/>
    <x v="0"/>
    <x v="101"/>
    <x v="101"/>
    <x v="340"/>
    <x v="306"/>
    <x v="318"/>
    <x v="320"/>
    <x v="0"/>
    <x v="320"/>
    <x v="402"/>
    <x v="588"/>
    <x v="2"/>
    <x v="384"/>
    <x v="0"/>
    <x v="384"/>
    <x v="180"/>
    <x v="320"/>
    <x v="1"/>
    <x v="0"/>
  </r>
  <r>
    <x v="4"/>
    <x v="8"/>
    <x v="557"/>
    <x v="1327"/>
    <x v="438"/>
    <x v="978"/>
    <x v="0"/>
    <x v="0"/>
    <x v="0"/>
    <x v="0"/>
    <x v="0"/>
    <x v="180"/>
    <x v="687"/>
    <x v="0"/>
    <x v="0"/>
    <x v="0"/>
    <x v="271"/>
    <x v="779"/>
    <x v="0"/>
    <x v="26"/>
    <x v="0"/>
    <x v="26"/>
    <x v="266"/>
    <x v="0"/>
    <x v="1"/>
    <x v="0"/>
  </r>
  <r>
    <x v="0"/>
    <x v="42"/>
    <x v="133"/>
    <x v="1328"/>
    <x v="862"/>
    <x v="979"/>
    <x v="1"/>
    <x v="0"/>
    <x v="42"/>
    <x v="42"/>
    <x v="0"/>
    <x v="339"/>
    <x v="0"/>
    <x v="0"/>
    <x v="0"/>
    <x v="0"/>
    <x v="271"/>
    <x v="779"/>
    <x v="0"/>
    <x v="84"/>
    <x v="0"/>
    <x v="84"/>
    <x v="201"/>
    <x v="0"/>
    <x v="1"/>
    <x v="0"/>
  </r>
  <r>
    <x v="0"/>
    <x v="6"/>
    <x v="137"/>
    <x v="1329"/>
    <x v="886"/>
    <x v="980"/>
    <x v="1"/>
    <x v="0"/>
    <x v="10"/>
    <x v="10"/>
    <x v="0"/>
    <x v="236"/>
    <x v="0"/>
    <x v="5"/>
    <x v="0"/>
    <x v="5"/>
    <x v="257"/>
    <x v="0"/>
    <x v="1"/>
    <x v="14"/>
    <x v="0"/>
    <x v="14"/>
    <x v="292"/>
    <x v="0"/>
    <x v="1"/>
    <x v="1"/>
  </r>
  <r>
    <x v="4"/>
    <x v="50"/>
    <x v="824"/>
    <x v="1330"/>
    <x v="869"/>
    <x v="981"/>
    <x v="1"/>
    <x v="0"/>
    <x v="70"/>
    <x v="70"/>
    <x v="379"/>
    <x v="15"/>
    <x v="665"/>
    <x v="400"/>
    <x v="0"/>
    <x v="400"/>
    <x v="257"/>
    <x v="406"/>
    <x v="1"/>
    <x v="220"/>
    <x v="0"/>
    <x v="220"/>
    <x v="542"/>
    <x v="763"/>
    <x v="2"/>
    <x v="0"/>
  </r>
  <r>
    <x v="4"/>
    <x v="18"/>
    <x v="974"/>
    <x v="179"/>
    <x v="1166"/>
    <x v="543"/>
    <x v="1"/>
    <x v="0"/>
    <x v="145"/>
    <x v="145"/>
    <x v="448"/>
    <x v="384"/>
    <x v="324"/>
    <x v="484"/>
    <x v="0"/>
    <x v="484"/>
    <x v="81"/>
    <x v="283"/>
    <x v="1"/>
    <x v="477"/>
    <x v="0"/>
    <x v="477"/>
    <x v="114"/>
    <x v="348"/>
    <x v="1"/>
    <x v="0"/>
  </r>
  <r>
    <x v="3"/>
    <x v="16"/>
    <x v="1051"/>
    <x v="1331"/>
    <x v="1179"/>
    <x v="981"/>
    <x v="1"/>
    <x v="0"/>
    <x v="13"/>
    <x v="13"/>
    <x v="5"/>
    <x v="239"/>
    <x v="12"/>
    <x v="12"/>
    <x v="0"/>
    <x v="12"/>
    <x v="253"/>
    <x v="30"/>
    <x v="1"/>
    <x v="74"/>
    <x v="0"/>
    <x v="74"/>
    <x v="214"/>
    <x v="3"/>
    <x v="1"/>
    <x v="1"/>
  </r>
  <r>
    <x v="0"/>
    <x v="41"/>
    <x v="145"/>
    <x v="982"/>
    <x v="1014"/>
    <x v="785"/>
    <x v="1"/>
    <x v="0"/>
    <x v="23"/>
    <x v="23"/>
    <x v="40"/>
    <x v="236"/>
    <x v="125"/>
    <x v="89"/>
    <x v="0"/>
    <x v="89"/>
    <x v="198"/>
    <x v="67"/>
    <x v="1"/>
    <x v="36"/>
    <x v="0"/>
    <x v="36"/>
    <x v="315"/>
    <x v="424"/>
    <x v="2"/>
    <x v="0"/>
  </r>
  <r>
    <x v="4"/>
    <x v="26"/>
    <x v="774"/>
    <x v="238"/>
    <x v="812"/>
    <x v="367"/>
    <x v="1"/>
    <x v="0"/>
    <x v="5"/>
    <x v="5"/>
    <x v="25"/>
    <x v="173"/>
    <x v="550"/>
    <x v="0"/>
    <x v="0"/>
    <x v="0"/>
    <x v="322"/>
    <x v="779"/>
    <x v="0"/>
    <x v="0"/>
    <x v="0"/>
    <x v="0"/>
    <x v="362"/>
    <x v="424"/>
    <x v="0"/>
    <x v="0"/>
  </r>
  <r>
    <x v="2"/>
    <x v="10"/>
    <x v="1254"/>
    <x v="1332"/>
    <x v="338"/>
    <x v="982"/>
    <x v="1"/>
    <x v="0"/>
    <x v="10"/>
    <x v="10"/>
    <x v="0"/>
    <x v="236"/>
    <x v="0"/>
    <x v="0"/>
    <x v="0"/>
    <x v="0"/>
    <x v="271"/>
    <x v="779"/>
    <x v="0"/>
    <x v="14"/>
    <x v="0"/>
    <x v="14"/>
    <x v="292"/>
    <x v="0"/>
    <x v="1"/>
    <x v="0"/>
  </r>
  <r>
    <x v="4"/>
    <x v="0"/>
    <x v="532"/>
    <x v="1333"/>
    <x v="387"/>
    <x v="983"/>
    <x v="1"/>
    <x v="0"/>
    <x v="53"/>
    <x v="53"/>
    <x v="192"/>
    <x v="215"/>
    <x v="361"/>
    <x v="203"/>
    <x v="0"/>
    <x v="203"/>
    <x v="246"/>
    <x v="349"/>
    <x v="1"/>
    <x v="235"/>
    <x v="0"/>
    <x v="235"/>
    <x v="243"/>
    <x v="293"/>
    <x v="1"/>
    <x v="0"/>
  </r>
  <r>
    <x v="4"/>
    <x v="30"/>
    <x v="1052"/>
    <x v="1334"/>
    <x v="1201"/>
    <x v="984"/>
    <x v="1"/>
    <x v="0"/>
    <x v="23"/>
    <x v="23"/>
    <x v="85"/>
    <x v="180"/>
    <x v="429"/>
    <x v="80"/>
    <x v="0"/>
    <x v="80"/>
    <x v="271"/>
    <x v="415"/>
    <x v="2"/>
    <x v="84"/>
    <x v="0"/>
    <x v="84"/>
    <x v="315"/>
    <x v="424"/>
    <x v="2"/>
    <x v="0"/>
  </r>
  <r>
    <x v="3"/>
    <x v="3"/>
    <x v="1080"/>
    <x v="1338"/>
    <x v="1301"/>
    <x v="986"/>
    <x v="1"/>
    <x v="0"/>
    <x v="59"/>
    <x v="59"/>
    <x v="127"/>
    <x v="326"/>
    <x v="122"/>
    <x v="206"/>
    <x v="0"/>
    <x v="206"/>
    <x v="132"/>
    <x v="102"/>
    <x v="1"/>
    <x v="183"/>
    <x v="0"/>
    <x v="183"/>
    <x v="246"/>
    <x v="240"/>
    <x v="1"/>
    <x v="0"/>
  </r>
  <r>
    <x v="3"/>
    <x v="38"/>
    <x v="806"/>
    <x v="1336"/>
    <x v="821"/>
    <x v="985"/>
    <x v="1"/>
    <x v="0"/>
    <x v="46"/>
    <x v="46"/>
    <x v="150"/>
    <x v="223"/>
    <x v="321"/>
    <x v="129"/>
    <x v="0"/>
    <x v="129"/>
    <x v="329"/>
    <x v="599"/>
    <x v="2"/>
    <x v="146"/>
    <x v="0"/>
    <x v="146"/>
    <x v="352"/>
    <x v="518"/>
    <x v="2"/>
    <x v="0"/>
  </r>
  <r>
    <x v="4"/>
    <x v="26"/>
    <x v="361"/>
    <x v="1337"/>
    <x v="81"/>
    <x v="985"/>
    <x v="1"/>
    <x v="0"/>
    <x v="5"/>
    <x v="5"/>
    <x v="8"/>
    <x v="201"/>
    <x v="72"/>
    <x v="5"/>
    <x v="0"/>
    <x v="5"/>
    <x v="271"/>
    <x v="415"/>
    <x v="2"/>
    <x v="6"/>
    <x v="0"/>
    <x v="6"/>
    <x v="315"/>
    <x v="424"/>
    <x v="2"/>
    <x v="0"/>
  </r>
  <r>
    <x v="3"/>
    <x v="16"/>
    <x v="1053"/>
    <x v="1341"/>
    <x v="1104"/>
    <x v="988"/>
    <x v="1"/>
    <x v="0"/>
    <x v="46"/>
    <x v="46"/>
    <x v="189"/>
    <x v="152"/>
    <x v="521"/>
    <x v="194"/>
    <x v="0"/>
    <x v="194"/>
    <x v="257"/>
    <x v="375"/>
    <x v="1"/>
    <x v="171"/>
    <x v="0"/>
    <x v="171"/>
    <x v="376"/>
    <x v="562"/>
    <x v="2"/>
    <x v="0"/>
  </r>
  <r>
    <x v="3"/>
    <x v="38"/>
    <x v="360"/>
    <x v="1335"/>
    <x v="89"/>
    <x v="985"/>
    <x v="1"/>
    <x v="0"/>
    <x v="51"/>
    <x v="51"/>
    <x v="150"/>
    <x v="264"/>
    <x v="232"/>
    <x v="253"/>
    <x v="0"/>
    <x v="253"/>
    <x v="110"/>
    <x v="94"/>
    <x v="1"/>
    <x v="196"/>
    <x v="0"/>
    <x v="196"/>
    <x v="245"/>
    <x v="262"/>
    <x v="1"/>
    <x v="0"/>
  </r>
  <r>
    <x v="4"/>
    <x v="0"/>
    <x v="807"/>
    <x v="1344"/>
    <x v="838"/>
    <x v="989"/>
    <x v="1"/>
    <x v="0"/>
    <x v="134"/>
    <x v="134"/>
    <x v="434"/>
    <x v="228"/>
    <x v="409"/>
    <x v="450"/>
    <x v="0"/>
    <x v="450"/>
    <x v="259"/>
    <x v="411"/>
    <x v="1"/>
    <x v="434"/>
    <x v="0"/>
    <x v="434"/>
    <x v="476"/>
    <x v="542"/>
    <x v="2"/>
    <x v="0"/>
  </r>
  <r>
    <x v="4"/>
    <x v="51"/>
    <x v="1081"/>
    <x v="1343"/>
    <x v="1315"/>
    <x v="989"/>
    <x v="1"/>
    <x v="0"/>
    <x v="13"/>
    <x v="13"/>
    <x v="58"/>
    <x v="166"/>
    <x v="558"/>
    <x v="5"/>
    <x v="0"/>
    <x v="5"/>
    <x v="350"/>
    <x v="775"/>
    <x v="2"/>
    <x v="52"/>
    <x v="0"/>
    <x v="52"/>
    <x v="318"/>
    <x v="447"/>
    <x v="2"/>
    <x v="0"/>
  </r>
  <r>
    <x v="2"/>
    <x v="10"/>
    <x v="1253"/>
    <x v="1339"/>
    <x v="322"/>
    <x v="987"/>
    <x v="1"/>
    <x v="0"/>
    <x v="8"/>
    <x v="8"/>
    <x v="21"/>
    <x v="190"/>
    <x v="254"/>
    <x v="27"/>
    <x v="0"/>
    <x v="27"/>
    <x v="257"/>
    <x v="201"/>
    <x v="1"/>
    <x v="68"/>
    <x v="0"/>
    <x v="68"/>
    <x v="252"/>
    <x v="72"/>
    <x v="1"/>
    <x v="0"/>
  </r>
  <r>
    <x v="4"/>
    <x v="51"/>
    <x v="434"/>
    <x v="1342"/>
    <x v="202"/>
    <x v="989"/>
    <x v="1"/>
    <x v="0"/>
    <x v="42"/>
    <x v="42"/>
    <x v="242"/>
    <x v="68"/>
    <x v="654"/>
    <x v="190"/>
    <x v="0"/>
    <x v="190"/>
    <x v="382"/>
    <x v="639"/>
    <x v="2"/>
    <x v="161"/>
    <x v="0"/>
    <x v="161"/>
    <x v="447"/>
    <x v="701"/>
    <x v="2"/>
    <x v="0"/>
  </r>
  <r>
    <x v="3"/>
    <x v="43"/>
    <x v="769"/>
    <x v="1347"/>
    <x v="647"/>
    <x v="991"/>
    <x v="1"/>
    <x v="0"/>
    <x v="13"/>
    <x v="13"/>
    <x v="34"/>
    <x v="197"/>
    <x v="242"/>
    <x v="72"/>
    <x v="0"/>
    <x v="72"/>
    <x v="214"/>
    <x v="84"/>
    <x v="1"/>
    <x v="30"/>
    <x v="0"/>
    <x v="30"/>
    <x v="315"/>
    <x v="424"/>
    <x v="2"/>
    <x v="0"/>
  </r>
  <r>
    <x v="0"/>
    <x v="37"/>
    <x v="1137"/>
    <x v="750"/>
    <x v="964"/>
    <x v="151"/>
    <x v="1"/>
    <x v="0"/>
    <x v="5"/>
    <x v="5"/>
    <x v="8"/>
    <x v="201"/>
    <x v="72"/>
    <x v="27"/>
    <x v="0"/>
    <x v="27"/>
    <x v="231"/>
    <x v="21"/>
    <x v="1"/>
    <x v="0"/>
    <x v="0"/>
    <x v="0"/>
    <x v="330"/>
    <x v="424"/>
    <x v="0"/>
    <x v="1"/>
  </r>
  <r>
    <x v="3"/>
    <x v="40"/>
    <x v="435"/>
    <x v="1346"/>
    <x v="225"/>
    <x v="991"/>
    <x v="1"/>
    <x v="0"/>
    <x v="46"/>
    <x v="46"/>
    <x v="225"/>
    <x v="96"/>
    <x v="608"/>
    <x v="208"/>
    <x v="0"/>
    <x v="208"/>
    <x v="312"/>
    <x v="503"/>
    <x v="2"/>
    <x v="64"/>
    <x v="0"/>
    <x v="64"/>
    <x v="487"/>
    <x v="779"/>
    <x v="2"/>
    <x v="0"/>
  </r>
  <r>
    <x v="4"/>
    <x v="20"/>
    <x v="608"/>
    <x v="1348"/>
    <x v="512"/>
    <x v="991"/>
    <x v="1"/>
    <x v="0"/>
    <x v="19"/>
    <x v="19"/>
    <x v="40"/>
    <x v="209"/>
    <x v="181"/>
    <x v="51"/>
    <x v="0"/>
    <x v="51"/>
    <x v="253"/>
    <x v="224"/>
    <x v="1"/>
    <x v="66"/>
    <x v="0"/>
    <x v="66"/>
    <x v="278"/>
    <x v="168"/>
    <x v="1"/>
    <x v="0"/>
  </r>
  <r>
    <x v="4"/>
    <x v="26"/>
    <x v="977"/>
    <x v="210"/>
    <x v="1200"/>
    <x v="556"/>
    <x v="1"/>
    <x v="0"/>
    <x v="19"/>
    <x v="19"/>
    <x v="35"/>
    <x v="218"/>
    <x v="149"/>
    <x v="70"/>
    <x v="0"/>
    <x v="70"/>
    <x v="216"/>
    <x v="90"/>
    <x v="1"/>
    <x v="33"/>
    <x v="0"/>
    <x v="33"/>
    <x v="312"/>
    <x v="393"/>
    <x v="1"/>
    <x v="0"/>
  </r>
  <r>
    <x v="1"/>
    <x v="12"/>
    <x v="1250"/>
    <x v="659"/>
    <x v="276"/>
    <x v="582"/>
    <x v="1"/>
    <x v="0"/>
    <x v="124"/>
    <x v="124"/>
    <x v="418"/>
    <x v="88"/>
    <x v="518"/>
    <x v="435"/>
    <x v="0"/>
    <x v="435"/>
    <x v="316"/>
    <x v="440"/>
    <x v="2"/>
    <x v="80"/>
    <x v="0"/>
    <x v="80"/>
    <x v="562"/>
    <x v="799"/>
    <x v="2"/>
    <x v="0"/>
  </r>
  <r>
    <x v="3"/>
    <x v="34"/>
    <x v="606"/>
    <x v="1340"/>
    <x v="601"/>
    <x v="987"/>
    <x v="1"/>
    <x v="0"/>
    <x v="45"/>
    <x v="45"/>
    <x v="65"/>
    <x v="315"/>
    <x v="71"/>
    <x v="124"/>
    <x v="0"/>
    <x v="124"/>
    <x v="182"/>
    <x v="84"/>
    <x v="1"/>
    <x v="166"/>
    <x v="0"/>
    <x v="166"/>
    <x v="171"/>
    <x v="77"/>
    <x v="1"/>
    <x v="0"/>
  </r>
  <r>
    <x v="3"/>
    <x v="25"/>
    <x v="1054"/>
    <x v="1349"/>
    <x v="1106"/>
    <x v="992"/>
    <x v="1"/>
    <x v="0"/>
    <x v="23"/>
    <x v="23"/>
    <x v="85"/>
    <x v="180"/>
    <x v="429"/>
    <x v="109"/>
    <x v="0"/>
    <x v="109"/>
    <x v="231"/>
    <x v="219"/>
    <x v="1"/>
    <x v="71"/>
    <x v="0"/>
    <x v="71"/>
    <x v="334"/>
    <x v="518"/>
    <x v="2"/>
    <x v="0"/>
  </r>
  <r>
    <x v="3"/>
    <x v="44"/>
    <x v="794"/>
    <x v="933"/>
    <x v="849"/>
    <x v="755"/>
    <x v="1"/>
    <x v="0"/>
    <x v="46"/>
    <x v="46"/>
    <x v="124"/>
    <x v="264"/>
    <x v="198"/>
    <x v="129"/>
    <x v="0"/>
    <x v="129"/>
    <x v="271"/>
    <x v="415"/>
    <x v="2"/>
    <x v="65"/>
    <x v="0"/>
    <x v="65"/>
    <x v="405"/>
    <x v="721"/>
    <x v="2"/>
    <x v="0"/>
  </r>
  <r>
    <x v="4"/>
    <x v="30"/>
    <x v="1055"/>
    <x v="1351"/>
    <x v="1223"/>
    <x v="993"/>
    <x v="1"/>
    <x v="0"/>
    <x v="23"/>
    <x v="23"/>
    <x v="94"/>
    <x v="165"/>
    <x v="531"/>
    <x v="80"/>
    <x v="0"/>
    <x v="80"/>
    <x v="289"/>
    <x v="515"/>
    <x v="2"/>
    <x v="36"/>
    <x v="0"/>
    <x v="36"/>
    <x v="386"/>
    <x v="734"/>
    <x v="2"/>
    <x v="0"/>
  </r>
  <r>
    <x v="3"/>
    <x v="4"/>
    <x v="931"/>
    <x v="1358"/>
    <x v="954"/>
    <x v="994"/>
    <x v="1"/>
    <x v="0"/>
    <x v="89"/>
    <x v="89"/>
    <x v="0"/>
    <x v="429"/>
    <x v="0"/>
    <x v="0"/>
    <x v="0"/>
    <x v="0"/>
    <x v="271"/>
    <x v="779"/>
    <x v="0"/>
    <x v="368"/>
    <x v="0"/>
    <x v="368"/>
    <x v="32"/>
    <x v="0"/>
    <x v="1"/>
    <x v="0"/>
  </r>
  <r>
    <x v="3"/>
    <x v="34"/>
    <x v="362"/>
    <x v="1350"/>
    <x v="0"/>
    <x v="992"/>
    <x v="1"/>
    <x v="0"/>
    <x v="55"/>
    <x v="55"/>
    <x v="60"/>
    <x v="356"/>
    <x v="37"/>
    <x v="80"/>
    <x v="0"/>
    <x v="80"/>
    <x v="231"/>
    <x v="166"/>
    <x v="1"/>
    <x v="220"/>
    <x v="0"/>
    <x v="220"/>
    <x v="111"/>
    <x v="34"/>
    <x v="1"/>
    <x v="0"/>
  </r>
  <r>
    <x v="3"/>
    <x v="48"/>
    <x v="1056"/>
    <x v="1357"/>
    <x v="1219"/>
    <x v="994"/>
    <x v="1"/>
    <x v="0"/>
    <x v="23"/>
    <x v="23"/>
    <x v="114"/>
    <x v="134"/>
    <x v="613"/>
    <x v="116"/>
    <x v="0"/>
    <x v="116"/>
    <x v="271"/>
    <x v="415"/>
    <x v="2"/>
    <x v="20"/>
    <x v="0"/>
    <x v="20"/>
    <x v="428"/>
    <x v="783"/>
    <x v="2"/>
    <x v="0"/>
  </r>
  <r>
    <x v="3"/>
    <x v="34"/>
    <x v="228"/>
    <x v="327"/>
    <x v="431"/>
    <x v="733"/>
    <x v="1"/>
    <x v="0"/>
    <x v="55"/>
    <x v="55"/>
    <x v="250"/>
    <x v="107"/>
    <x v="580"/>
    <x v="268"/>
    <x v="0"/>
    <x v="268"/>
    <x v="231"/>
    <x v="342"/>
    <x v="1"/>
    <x v="169"/>
    <x v="0"/>
    <x v="169"/>
    <x v="458"/>
    <x v="706"/>
    <x v="2"/>
    <x v="0"/>
  </r>
  <r>
    <x v="0"/>
    <x v="28"/>
    <x v="183"/>
    <x v="1359"/>
    <x v="1291"/>
    <x v="996"/>
    <x v="1"/>
    <x v="0"/>
    <x v="94"/>
    <x v="94"/>
    <x v="101"/>
    <x v="421"/>
    <x v="26"/>
    <x v="177"/>
    <x v="0"/>
    <x v="177"/>
    <x v="143"/>
    <x v="86"/>
    <x v="1"/>
    <x v="328"/>
    <x v="0"/>
    <x v="328"/>
    <x v="62"/>
    <x v="30"/>
    <x v="1"/>
    <x v="0"/>
  </r>
  <r>
    <x v="3"/>
    <x v="16"/>
    <x v="808"/>
    <x v="1354"/>
    <x v="804"/>
    <x v="997"/>
    <x v="1"/>
    <x v="0"/>
    <x v="40"/>
    <x v="40"/>
    <x v="79"/>
    <x v="270"/>
    <x v="137"/>
    <x v="129"/>
    <x v="0"/>
    <x v="129"/>
    <x v="192"/>
    <x v="110"/>
    <x v="1"/>
    <x v="84"/>
    <x v="0"/>
    <x v="84"/>
    <x v="307"/>
    <x v="387"/>
    <x v="1"/>
    <x v="0"/>
  </r>
  <r>
    <x v="4"/>
    <x v="14"/>
    <x v="550"/>
    <x v="1352"/>
    <x v="433"/>
    <x v="995"/>
    <x v="1"/>
    <x v="0"/>
    <x v="48"/>
    <x v="48"/>
    <x v="164"/>
    <x v="223"/>
    <x v="333"/>
    <x v="230"/>
    <x v="0"/>
    <x v="230"/>
    <x v="142"/>
    <x v="146"/>
    <x v="1"/>
    <x v="164"/>
    <x v="0"/>
    <x v="164"/>
    <x v="342"/>
    <x v="484"/>
    <x v="2"/>
    <x v="0"/>
  </r>
  <r>
    <x v="4"/>
    <x v="18"/>
    <x v="1015"/>
    <x v="1054"/>
    <x v="1203"/>
    <x v="823"/>
    <x v="0"/>
    <x v="0"/>
    <x v="0"/>
    <x v="0"/>
    <x v="0"/>
    <x v="180"/>
    <x v="687"/>
    <x v="0"/>
    <x v="0"/>
    <x v="0"/>
    <x v="271"/>
    <x v="779"/>
    <x v="0"/>
    <x v="20"/>
    <x v="0"/>
    <x v="20"/>
    <x v="280"/>
    <x v="0"/>
    <x v="1"/>
    <x v="0"/>
  </r>
  <r>
    <x v="4"/>
    <x v="11"/>
    <x v="609"/>
    <x v="1353"/>
    <x v="522"/>
    <x v="995"/>
    <x v="1"/>
    <x v="0"/>
    <x v="13"/>
    <x v="13"/>
    <x v="71"/>
    <x v="145"/>
    <x v="618"/>
    <x v="48"/>
    <x v="0"/>
    <x v="48"/>
    <x v="312"/>
    <x v="664"/>
    <x v="2"/>
    <x v="50"/>
    <x v="0"/>
    <x v="50"/>
    <x v="348"/>
    <x v="605"/>
    <x v="2"/>
    <x v="0"/>
  </r>
  <r>
    <x v="3"/>
    <x v="39"/>
    <x v="607"/>
    <x v="1345"/>
    <x v="489"/>
    <x v="990"/>
    <x v="1"/>
    <x v="0"/>
    <x v="13"/>
    <x v="13"/>
    <x v="0"/>
    <x v="245"/>
    <x v="0"/>
    <x v="48"/>
    <x v="0"/>
    <x v="48"/>
    <x v="198"/>
    <x v="0"/>
    <x v="1"/>
    <x v="44"/>
    <x v="0"/>
    <x v="44"/>
    <x v="245"/>
    <x v="0"/>
    <x v="1"/>
    <x v="0"/>
  </r>
  <r>
    <x v="0"/>
    <x v="5"/>
    <x v="150"/>
    <x v="602"/>
    <x v="1254"/>
    <x v="734"/>
    <x v="1"/>
    <x v="0"/>
    <x v="1"/>
    <x v="1"/>
    <x v="21"/>
    <x v="165"/>
    <x v="628"/>
    <x v="0"/>
    <x v="0"/>
    <x v="0"/>
    <x v="319"/>
    <x v="779"/>
    <x v="0"/>
    <x v="0"/>
    <x v="0"/>
    <x v="0"/>
    <x v="358"/>
    <x v="424"/>
    <x v="0"/>
    <x v="0"/>
  </r>
  <r>
    <x v="3"/>
    <x v="17"/>
    <x v="809"/>
    <x v="1355"/>
    <x v="827"/>
    <x v="999"/>
    <x v="1"/>
    <x v="0"/>
    <x v="46"/>
    <x v="46"/>
    <x v="176"/>
    <x v="180"/>
    <x v="429"/>
    <x v="129"/>
    <x v="0"/>
    <x v="129"/>
    <x v="367"/>
    <x v="673"/>
    <x v="2"/>
    <x v="288"/>
    <x v="0"/>
    <x v="288"/>
    <x v="123"/>
    <x v="144"/>
    <x v="1"/>
    <x v="0"/>
  </r>
  <r>
    <x v="3"/>
    <x v="15"/>
    <x v="932"/>
    <x v="1356"/>
    <x v="994"/>
    <x v="999"/>
    <x v="1"/>
    <x v="0"/>
    <x v="46"/>
    <x v="46"/>
    <x v="198"/>
    <x v="134"/>
    <x v="564"/>
    <x v="116"/>
    <x v="0"/>
    <x v="116"/>
    <x v="412"/>
    <x v="721"/>
    <x v="2"/>
    <x v="231"/>
    <x v="0"/>
    <x v="231"/>
    <x v="266"/>
    <x v="341"/>
    <x v="1"/>
    <x v="0"/>
  </r>
  <r>
    <x v="0"/>
    <x v="28"/>
    <x v="82"/>
    <x v="712"/>
    <x v="483"/>
    <x v="734"/>
    <x v="1"/>
    <x v="0"/>
    <x v="15"/>
    <x v="15"/>
    <x v="0"/>
    <x v="255"/>
    <x v="0"/>
    <x v="0"/>
    <x v="0"/>
    <x v="0"/>
    <x v="271"/>
    <x v="779"/>
    <x v="0"/>
    <x v="44"/>
    <x v="0"/>
    <x v="44"/>
    <x v="245"/>
    <x v="0"/>
    <x v="1"/>
    <x v="1"/>
  </r>
  <r>
    <x v="3"/>
    <x v="40"/>
    <x v="363"/>
    <x v="1361"/>
    <x v="37"/>
    <x v="1000"/>
    <x v="1"/>
    <x v="0"/>
    <x v="66"/>
    <x v="66"/>
    <x v="282"/>
    <x v="126"/>
    <x v="539"/>
    <x v="308"/>
    <x v="0"/>
    <x v="308"/>
    <x v="207"/>
    <x v="312"/>
    <x v="1"/>
    <x v="229"/>
    <x v="0"/>
    <x v="229"/>
    <x v="437"/>
    <x v="637"/>
    <x v="2"/>
    <x v="0"/>
  </r>
  <r>
    <x v="4"/>
    <x v="14"/>
    <x v="993"/>
    <x v="825"/>
    <x v="1252"/>
    <x v="733"/>
    <x v="0"/>
    <x v="0"/>
    <x v="0"/>
    <x v="0"/>
    <x v="0"/>
    <x v="180"/>
    <x v="687"/>
    <x v="0"/>
    <x v="0"/>
    <x v="0"/>
    <x v="271"/>
    <x v="779"/>
    <x v="0"/>
    <x v="6"/>
    <x v="0"/>
    <x v="6"/>
    <x v="303"/>
    <x v="0"/>
    <x v="1"/>
    <x v="0"/>
  </r>
  <r>
    <x v="4"/>
    <x v="14"/>
    <x v="1057"/>
    <x v="1360"/>
    <x v="1122"/>
    <x v="998"/>
    <x v="1"/>
    <x v="0"/>
    <x v="34"/>
    <x v="34"/>
    <x v="119"/>
    <x v="180"/>
    <x v="429"/>
    <x v="150"/>
    <x v="0"/>
    <x v="150"/>
    <x v="209"/>
    <x v="201"/>
    <x v="1"/>
    <x v="161"/>
    <x v="0"/>
    <x v="161"/>
    <x v="257"/>
    <x v="245"/>
    <x v="1"/>
    <x v="0"/>
  </r>
  <r>
    <x v="0"/>
    <x v="5"/>
    <x v="140"/>
    <x v="608"/>
    <x v="943"/>
    <x v="734"/>
    <x v="1"/>
    <x v="0"/>
    <x v="10"/>
    <x v="10"/>
    <x v="40"/>
    <x v="180"/>
    <x v="429"/>
    <x v="36"/>
    <x v="0"/>
    <x v="36"/>
    <x v="272"/>
    <x v="425"/>
    <x v="2"/>
    <x v="0"/>
    <x v="0"/>
    <x v="0"/>
    <x v="378"/>
    <x v="424"/>
    <x v="0"/>
    <x v="0"/>
  </r>
  <r>
    <x v="0"/>
    <x v="37"/>
    <x v="120"/>
    <x v="744"/>
    <x v="708"/>
    <x v="734"/>
    <x v="1"/>
    <x v="0"/>
    <x v="13"/>
    <x v="13"/>
    <x v="49"/>
    <x v="180"/>
    <x v="429"/>
    <x v="0"/>
    <x v="0"/>
    <x v="0"/>
    <x v="351"/>
    <x v="779"/>
    <x v="0"/>
    <x v="0"/>
    <x v="0"/>
    <x v="0"/>
    <x v="386"/>
    <x v="424"/>
    <x v="0"/>
    <x v="1"/>
  </r>
  <r>
    <x v="1"/>
    <x v="45"/>
    <x v="1198"/>
    <x v="896"/>
    <x v="815"/>
    <x v="736"/>
    <x v="1"/>
    <x v="0"/>
    <x v="13"/>
    <x v="13"/>
    <x v="0"/>
    <x v="245"/>
    <x v="0"/>
    <x v="19"/>
    <x v="0"/>
    <x v="19"/>
    <x v="231"/>
    <x v="0"/>
    <x v="1"/>
    <x v="37"/>
    <x v="0"/>
    <x v="37"/>
    <x v="256"/>
    <x v="0"/>
    <x v="1"/>
    <x v="0"/>
  </r>
  <r>
    <x v="0"/>
    <x v="5"/>
    <x v="124"/>
    <x v="835"/>
    <x v="633"/>
    <x v="734"/>
    <x v="1"/>
    <x v="0"/>
    <x v="5"/>
    <x v="5"/>
    <x v="0"/>
    <x v="209"/>
    <x v="0"/>
    <x v="0"/>
    <x v="0"/>
    <x v="0"/>
    <x v="271"/>
    <x v="779"/>
    <x v="0"/>
    <x v="36"/>
    <x v="0"/>
    <x v="36"/>
    <x v="257"/>
    <x v="0"/>
    <x v="1"/>
    <x v="1"/>
  </r>
  <r>
    <x v="3"/>
    <x v="34"/>
    <x v="653"/>
    <x v="1362"/>
    <x v="576"/>
    <x v="1001"/>
    <x v="1"/>
    <x v="0"/>
    <x v="67"/>
    <x v="67"/>
    <x v="230"/>
    <x v="261"/>
    <x v="304"/>
    <x v="238"/>
    <x v="0"/>
    <x v="238"/>
    <x v="253"/>
    <x v="373"/>
    <x v="1"/>
    <x v="275"/>
    <x v="0"/>
    <x v="275"/>
    <x v="218"/>
    <x v="287"/>
    <x v="1"/>
    <x v="0"/>
  </r>
  <r>
    <x v="3"/>
    <x v="2"/>
    <x v="551"/>
    <x v="1363"/>
    <x v="417"/>
    <x v="1002"/>
    <x v="1"/>
    <x v="0"/>
    <x v="194"/>
    <x v="194"/>
    <x v="515"/>
    <x v="453"/>
    <x v="262"/>
    <x v="557"/>
    <x v="0"/>
    <x v="557"/>
    <x v="2"/>
    <x v="153"/>
    <x v="1"/>
    <x v="508"/>
    <x v="0"/>
    <x v="508"/>
    <x v="568"/>
    <x v="660"/>
    <x v="2"/>
    <x v="0"/>
  </r>
  <r>
    <x v="3"/>
    <x v="3"/>
    <x v="1082"/>
    <x v="1365"/>
    <x v="1279"/>
    <x v="1003"/>
    <x v="1"/>
    <x v="0"/>
    <x v="8"/>
    <x v="8"/>
    <x v="0"/>
    <x v="223"/>
    <x v="0"/>
    <x v="0"/>
    <x v="0"/>
    <x v="0"/>
    <x v="271"/>
    <x v="779"/>
    <x v="0"/>
    <x v="0"/>
    <x v="0"/>
    <x v="0"/>
    <x v="315"/>
    <x v="424"/>
    <x v="0"/>
    <x v="0"/>
  </r>
  <r>
    <x v="3"/>
    <x v="48"/>
    <x v="456"/>
    <x v="1364"/>
    <x v="244"/>
    <x v="1003"/>
    <x v="1"/>
    <x v="0"/>
    <x v="86"/>
    <x v="86"/>
    <x v="280"/>
    <x v="318"/>
    <x v="246"/>
    <x v="354"/>
    <x v="0"/>
    <x v="354"/>
    <x v="90"/>
    <x v="148"/>
    <x v="1"/>
    <x v="110"/>
    <x v="0"/>
    <x v="110"/>
    <x v="510"/>
    <x v="771"/>
    <x v="2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385">
  <r>
    <x v="3"/>
    <x v="40"/>
    <x v="31"/>
    <x v="368"/>
    <x v="168"/>
    <x v="1"/>
    <x v="1"/>
    <x v="0"/>
    <x v="42"/>
    <x v="42"/>
    <x v="116"/>
  </r>
  <r>
    <x v="3"/>
    <x v="21"/>
    <x v="1162"/>
    <x v="386"/>
    <x v="1113"/>
    <x v="5"/>
    <x v="1"/>
    <x v="0"/>
    <x v="1"/>
    <x v="1"/>
    <x v="13"/>
  </r>
  <r>
    <x v="3"/>
    <x v="21"/>
    <x v="1168"/>
    <x v="388"/>
    <x v="1240"/>
    <x v="12"/>
    <x v="1"/>
    <x v="0"/>
    <x v="191"/>
    <x v="191"/>
    <x v="511"/>
  </r>
  <r>
    <x v="3"/>
    <x v="40"/>
    <x v="1160"/>
    <x v="384"/>
    <x v="1102"/>
    <x v="42"/>
    <x v="1"/>
    <x v="0"/>
    <x v="27"/>
    <x v="27"/>
    <x v="18"/>
  </r>
  <r>
    <x v="3"/>
    <x v="40"/>
    <x v="1171"/>
    <x v="383"/>
    <x v="1086"/>
    <x v="48"/>
    <x v="1"/>
    <x v="0"/>
    <x v="13"/>
    <x v="13"/>
    <x v="0"/>
  </r>
  <r>
    <x v="3"/>
    <x v="21"/>
    <x v="1148"/>
    <x v="380"/>
    <x v="983"/>
    <x v="95"/>
    <x v="1"/>
    <x v="0"/>
    <x v="94"/>
    <x v="94"/>
    <x v="372"/>
  </r>
  <r>
    <x v="3"/>
    <x v="40"/>
    <x v="278"/>
    <x v="373"/>
    <x v="683"/>
    <x v="135"/>
    <x v="1"/>
    <x v="0"/>
    <x v="47"/>
    <x v="47"/>
    <x v="102"/>
  </r>
  <r>
    <x v="3"/>
    <x v="21"/>
    <x v="20"/>
    <x v="366"/>
    <x v="54"/>
    <x v="159"/>
    <x v="1"/>
    <x v="0"/>
    <x v="51"/>
    <x v="51"/>
    <x v="225"/>
  </r>
  <r>
    <x v="3"/>
    <x v="21"/>
    <x v="686"/>
    <x v="374"/>
    <x v="697"/>
    <x v="215"/>
    <x v="1"/>
    <x v="0"/>
    <x v="51"/>
    <x v="51"/>
    <x v="160"/>
  </r>
  <r>
    <x v="3"/>
    <x v="40"/>
    <x v="689"/>
    <x v="375"/>
    <x v="714"/>
    <x v="236"/>
    <x v="1"/>
    <x v="0"/>
    <x v="27"/>
    <x v="27"/>
    <x v="31"/>
  </r>
  <r>
    <x v="3"/>
    <x v="40"/>
    <x v="465"/>
    <x v="369"/>
    <x v="292"/>
    <x v="243"/>
    <x v="0"/>
    <x v="0"/>
    <x v="0"/>
    <x v="0"/>
    <x v="0"/>
  </r>
  <r>
    <x v="3"/>
    <x v="21"/>
    <x v="296"/>
    <x v="365"/>
    <x v="10"/>
    <x v="250"/>
    <x v="1"/>
    <x v="0"/>
    <x v="59"/>
    <x v="59"/>
    <x v="259"/>
  </r>
  <r>
    <x v="3"/>
    <x v="21"/>
    <x v="948"/>
    <x v="387"/>
    <x v="1158"/>
    <x v="299"/>
    <x v="1"/>
    <x v="0"/>
    <x v="23"/>
    <x v="23"/>
    <x v="43"/>
  </r>
  <r>
    <x v="3"/>
    <x v="40"/>
    <x v="699"/>
    <x v="376"/>
    <x v="769"/>
    <x v="344"/>
    <x v="1"/>
    <x v="0"/>
    <x v="31"/>
    <x v="31"/>
    <x v="0"/>
  </r>
  <r>
    <x v="3"/>
    <x v="40"/>
    <x v="545"/>
    <x v="371"/>
    <x v="428"/>
    <x v="347"/>
    <x v="1"/>
    <x v="0"/>
    <x v="19"/>
    <x v="19"/>
    <x v="31"/>
  </r>
  <r>
    <x v="3"/>
    <x v="25"/>
    <x v="1098"/>
    <x v="389"/>
    <x v="1344"/>
    <x v="347"/>
    <x v="0"/>
    <x v="0"/>
    <x v="0"/>
    <x v="0"/>
    <x v="0"/>
  </r>
  <r>
    <x v="3"/>
    <x v="21"/>
    <x v="954"/>
    <x v="382"/>
    <x v="1069"/>
    <x v="350"/>
    <x v="1"/>
    <x v="0"/>
    <x v="48"/>
    <x v="48"/>
    <x v="152"/>
  </r>
  <r>
    <x v="3"/>
    <x v="40"/>
    <x v="826"/>
    <x v="379"/>
    <x v="868"/>
    <x v="362"/>
    <x v="1"/>
    <x v="0"/>
    <x v="72"/>
    <x v="72"/>
    <x v="317"/>
  </r>
  <r>
    <x v="3"/>
    <x v="25"/>
    <x v="546"/>
    <x v="370"/>
    <x v="419"/>
    <x v="396"/>
    <x v="1"/>
    <x v="0"/>
    <x v="46"/>
    <x v="46"/>
    <x v="303"/>
  </r>
  <r>
    <x v="3"/>
    <x v="40"/>
    <x v="961"/>
    <x v="385"/>
    <x v="1112"/>
    <x v="399"/>
    <x v="1"/>
    <x v="0"/>
    <x v="121"/>
    <x v="121"/>
    <x v="387"/>
  </r>
  <r>
    <x v="3"/>
    <x v="40"/>
    <x v="707"/>
    <x v="378"/>
    <x v="806"/>
    <x v="420"/>
    <x v="1"/>
    <x v="0"/>
    <x v="11"/>
    <x v="11"/>
    <x v="43"/>
  </r>
  <r>
    <x v="3"/>
    <x v="21"/>
    <x v="308"/>
    <x v="367"/>
    <x v="128"/>
    <x v="426"/>
    <x v="1"/>
    <x v="0"/>
    <x v="42"/>
    <x v="42"/>
    <x v="212"/>
  </r>
  <r>
    <x v="3"/>
    <x v="21"/>
    <x v="892"/>
    <x v="381"/>
    <x v="1000"/>
    <x v="433"/>
    <x v="1"/>
    <x v="0"/>
    <x v="66"/>
    <x v="66"/>
    <x v="361"/>
  </r>
  <r>
    <x v="3"/>
    <x v="25"/>
    <x v="713"/>
    <x v="377"/>
    <x v="774"/>
    <x v="467"/>
    <x v="1"/>
    <x v="0"/>
    <x v="138"/>
    <x v="138"/>
    <x v="466"/>
  </r>
  <r>
    <x v="3"/>
    <x v="25"/>
    <x v="717"/>
    <x v="558"/>
    <x v="708"/>
    <x v="494"/>
    <x v="1"/>
    <x v="0"/>
    <x v="197"/>
    <x v="197"/>
    <x v="530"/>
  </r>
  <r>
    <x v="3"/>
    <x v="40"/>
    <x v="977"/>
    <x v="561"/>
    <x v="1169"/>
    <x v="498"/>
    <x v="1"/>
    <x v="0"/>
    <x v="3"/>
    <x v="3"/>
    <x v="18"/>
  </r>
  <r>
    <x v="3"/>
    <x v="25"/>
    <x v="395"/>
    <x v="553"/>
    <x v="160"/>
    <x v="500"/>
    <x v="1"/>
    <x v="0"/>
    <x v="27"/>
    <x v="27"/>
    <x v="34"/>
  </r>
  <r>
    <x v="3"/>
    <x v="21"/>
    <x v="634"/>
    <x v="556"/>
    <x v="593"/>
    <x v="531"/>
    <x v="1"/>
    <x v="0"/>
    <x v="53"/>
    <x v="53"/>
    <x v="137"/>
  </r>
  <r>
    <x v="3"/>
    <x v="21"/>
    <x v="585"/>
    <x v="554"/>
    <x v="460"/>
    <x v="575"/>
    <x v="1"/>
    <x v="0"/>
    <x v="59"/>
    <x v="59"/>
    <x v="250"/>
  </r>
  <r>
    <x v="3"/>
    <x v="40"/>
    <x v="990"/>
    <x v="562"/>
    <x v="1170"/>
    <x v="579"/>
    <x v="1"/>
    <x v="0"/>
    <x v="53"/>
    <x v="53"/>
    <x v="260"/>
  </r>
  <r>
    <x v="3"/>
    <x v="40"/>
    <x v="724"/>
    <x v="557"/>
    <x v="667"/>
    <x v="592"/>
    <x v="1"/>
    <x v="0"/>
    <x v="42"/>
    <x v="42"/>
    <x v="80"/>
  </r>
  <r>
    <x v="3"/>
    <x v="40"/>
    <x v="998"/>
    <x v="560"/>
    <x v="1104"/>
    <x v="610"/>
    <x v="1"/>
    <x v="0"/>
    <x v="21"/>
    <x v="21"/>
    <x v="56"/>
  </r>
  <r>
    <x v="3"/>
    <x v="21"/>
    <x v="641"/>
    <x v="555"/>
    <x v="551"/>
    <x v="611"/>
    <x v="1"/>
    <x v="0"/>
    <x v="51"/>
    <x v="51"/>
    <x v="246"/>
  </r>
  <r>
    <x v="3"/>
    <x v="40"/>
    <x v="853"/>
    <x v="559"/>
    <x v="913"/>
    <x v="672"/>
    <x v="1"/>
    <x v="0"/>
    <x v="23"/>
    <x v="23"/>
    <x v="31"/>
  </r>
  <r>
    <x v="3"/>
    <x v="21"/>
    <x v="322"/>
    <x v="860"/>
    <x v="17"/>
    <x v="712"/>
    <x v="1"/>
    <x v="0"/>
    <x v="8"/>
    <x v="8"/>
    <x v="13"/>
  </r>
  <r>
    <x v="3"/>
    <x v="25"/>
    <x v="909"/>
    <x v="877"/>
    <x v="997"/>
    <x v="715"/>
    <x v="1"/>
    <x v="0"/>
    <x v="1"/>
    <x v="1"/>
    <x v="13"/>
  </r>
  <r>
    <x v="3"/>
    <x v="40"/>
    <x v="910"/>
    <x v="878"/>
    <x v="1059"/>
    <x v="716"/>
    <x v="0"/>
    <x v="0"/>
    <x v="0"/>
    <x v="0"/>
    <x v="0"/>
  </r>
  <r>
    <x v="3"/>
    <x v="21"/>
    <x v="799"/>
    <x v="884"/>
    <x v="853"/>
    <x v="722"/>
    <x v="1"/>
    <x v="0"/>
    <x v="36"/>
    <x v="36"/>
    <x v="152"/>
  </r>
  <r>
    <x v="3"/>
    <x v="21"/>
    <x v="802"/>
    <x v="911"/>
    <x v="816"/>
    <x v="731"/>
    <x v="1"/>
    <x v="0"/>
    <x v="27"/>
    <x v="27"/>
    <x v="55"/>
  </r>
  <r>
    <x v="3"/>
    <x v="40"/>
    <x v="740"/>
    <x v="930"/>
    <x v="795"/>
    <x v="751"/>
    <x v="1"/>
    <x v="0"/>
    <x v="46"/>
    <x v="46"/>
    <x v="260"/>
  </r>
  <r>
    <x v="3"/>
    <x v="40"/>
    <x v="742"/>
    <x v="950"/>
    <x v="654"/>
    <x v="765"/>
    <x v="1"/>
    <x v="0"/>
    <x v="27"/>
    <x v="27"/>
    <x v="31"/>
  </r>
  <r>
    <x v="3"/>
    <x v="21"/>
    <x v="416"/>
    <x v="969"/>
    <x v="144"/>
    <x v="773"/>
    <x v="1"/>
    <x v="0"/>
    <x v="8"/>
    <x v="8"/>
    <x v="102"/>
  </r>
  <r>
    <x v="3"/>
    <x v="21"/>
    <x v="743"/>
    <x v="968"/>
    <x v="765"/>
    <x v="773"/>
    <x v="1"/>
    <x v="0"/>
    <x v="53"/>
    <x v="53"/>
    <x v="173"/>
  </r>
  <r>
    <x v="3"/>
    <x v="21"/>
    <x v="327"/>
    <x v="975"/>
    <x v="114"/>
    <x v="777"/>
    <x v="1"/>
    <x v="0"/>
    <x v="8"/>
    <x v="8"/>
    <x v="13"/>
  </r>
  <r>
    <x v="3"/>
    <x v="21"/>
    <x v="329"/>
    <x v="994"/>
    <x v="58"/>
    <x v="786"/>
    <x v="1"/>
    <x v="0"/>
    <x v="19"/>
    <x v="19"/>
    <x v="49"/>
  </r>
  <r>
    <x v="3"/>
    <x v="25"/>
    <x v="751"/>
    <x v="1029"/>
    <x v="695"/>
    <x v="810"/>
    <x v="1"/>
    <x v="0"/>
    <x v="101"/>
    <x v="101"/>
    <x v="369"/>
  </r>
  <r>
    <x v="3"/>
    <x v="25"/>
    <x v="1026"/>
    <x v="1053"/>
    <x v="1288"/>
    <x v="819"/>
    <x v="1"/>
    <x v="0"/>
    <x v="19"/>
    <x v="19"/>
    <x v="68"/>
  </r>
  <r>
    <x v="3"/>
    <x v="25"/>
    <x v="491"/>
    <x v="1050"/>
    <x v="302"/>
    <x v="820"/>
    <x v="1"/>
    <x v="0"/>
    <x v="27"/>
    <x v="27"/>
    <x v="31"/>
  </r>
  <r>
    <x v="3"/>
    <x v="25"/>
    <x v="492"/>
    <x v="1056"/>
    <x v="303"/>
    <x v="822"/>
    <x v="1"/>
    <x v="0"/>
    <x v="27"/>
    <x v="27"/>
    <x v="68"/>
  </r>
  <r>
    <x v="3"/>
    <x v="25"/>
    <x v="864"/>
    <x v="1057"/>
    <x v="933"/>
    <x v="823"/>
    <x v="1"/>
    <x v="0"/>
    <x v="27"/>
    <x v="27"/>
    <x v="31"/>
  </r>
  <r>
    <x v="3"/>
    <x v="25"/>
    <x v="603"/>
    <x v="1070"/>
    <x v="463"/>
    <x v="829"/>
    <x v="1"/>
    <x v="0"/>
    <x v="8"/>
    <x v="8"/>
    <x v="31"/>
  </r>
  <r>
    <x v="3"/>
    <x v="21"/>
    <x v="457"/>
    <x v="1075"/>
    <x v="262"/>
    <x v="830"/>
    <x v="1"/>
    <x v="0"/>
    <x v="30"/>
    <x v="30"/>
    <x v="31"/>
  </r>
  <r>
    <x v="3"/>
    <x v="21"/>
    <x v="655"/>
    <x v="1131"/>
    <x v="537"/>
    <x v="873"/>
    <x v="1"/>
    <x v="0"/>
    <x v="13"/>
    <x v="13"/>
    <x v="0"/>
  </r>
  <r>
    <x v="3"/>
    <x v="21"/>
    <x v="555"/>
    <x v="1149"/>
    <x v="433"/>
    <x v="881"/>
    <x v="1"/>
    <x v="0"/>
    <x v="8"/>
    <x v="8"/>
    <x v="13"/>
  </r>
  <r>
    <x v="3"/>
    <x v="40"/>
    <x v="343"/>
    <x v="1151"/>
    <x v="83"/>
    <x v="883"/>
    <x v="1"/>
    <x v="0"/>
    <x v="47"/>
    <x v="47"/>
    <x v="67"/>
  </r>
  <r>
    <x v="3"/>
    <x v="21"/>
    <x v="531"/>
    <x v="1177"/>
    <x v="358"/>
    <x v="899"/>
    <x v="1"/>
    <x v="0"/>
    <x v="27"/>
    <x v="27"/>
    <x v="67"/>
  </r>
  <r>
    <x v="3"/>
    <x v="25"/>
    <x v="431"/>
    <x v="1210"/>
    <x v="150"/>
    <x v="915"/>
    <x v="1"/>
    <x v="0"/>
    <x v="42"/>
    <x v="42"/>
    <x v="195"/>
  </r>
  <r>
    <x v="3"/>
    <x v="21"/>
    <x v="765"/>
    <x v="1212"/>
    <x v="781"/>
    <x v="916"/>
    <x v="1"/>
    <x v="0"/>
    <x v="53"/>
    <x v="53"/>
    <x v="18"/>
  </r>
  <r>
    <x v="3"/>
    <x v="21"/>
    <x v="821"/>
    <x v="1226"/>
    <x v="850"/>
    <x v="920"/>
    <x v="1"/>
    <x v="0"/>
    <x v="53"/>
    <x v="53"/>
    <x v="31"/>
  </r>
  <r>
    <x v="3"/>
    <x v="21"/>
    <x v="432"/>
    <x v="1221"/>
    <x v="162"/>
    <x v="921"/>
    <x v="1"/>
    <x v="0"/>
    <x v="17"/>
    <x v="17"/>
    <x v="25"/>
  </r>
  <r>
    <x v="3"/>
    <x v="21"/>
    <x v="1049"/>
    <x v="1241"/>
    <x v="1090"/>
    <x v="929"/>
    <x v="1"/>
    <x v="0"/>
    <x v="42"/>
    <x v="42"/>
    <x v="125"/>
  </r>
  <r>
    <x v="3"/>
    <x v="40"/>
    <x v="611"/>
    <x v="1268"/>
    <x v="489"/>
    <x v="945"/>
    <x v="1"/>
    <x v="0"/>
    <x v="27"/>
    <x v="27"/>
    <x v="56"/>
  </r>
  <r>
    <x v="3"/>
    <x v="40"/>
    <x v="508"/>
    <x v="1267"/>
    <x v="348"/>
    <x v="945"/>
    <x v="1"/>
    <x v="0"/>
    <x v="18"/>
    <x v="18"/>
    <x v="65"/>
  </r>
  <r>
    <x v="3"/>
    <x v="21"/>
    <x v="777"/>
    <x v="1300"/>
    <x v="665"/>
    <x v="962"/>
    <x v="1"/>
    <x v="0"/>
    <x v="8"/>
    <x v="8"/>
    <x v="31"/>
  </r>
  <r>
    <x v="3"/>
    <x v="38"/>
    <x v="245"/>
    <x v="356"/>
    <x v="502"/>
    <x v="131"/>
    <x v="1"/>
    <x v="0"/>
    <x v="135"/>
    <x v="135"/>
    <x v="421"/>
  </r>
  <r>
    <x v="3"/>
    <x v="38"/>
    <x v="295"/>
    <x v="354"/>
    <x v="93"/>
    <x v="249"/>
    <x v="1"/>
    <x v="0"/>
    <x v="36"/>
    <x v="36"/>
    <x v="0"/>
  </r>
  <r>
    <x v="3"/>
    <x v="38"/>
    <x v="468"/>
    <x v="355"/>
    <x v="304"/>
    <x v="279"/>
    <x v="1"/>
    <x v="0"/>
    <x v="42"/>
    <x v="42"/>
    <x v="68"/>
  </r>
  <r>
    <x v="3"/>
    <x v="38"/>
    <x v="900"/>
    <x v="541"/>
    <x v="1027"/>
    <x v="540"/>
    <x v="1"/>
    <x v="0"/>
    <x v="99"/>
    <x v="99"/>
    <x v="321"/>
  </r>
  <r>
    <x v="3"/>
    <x v="38"/>
    <x v="985"/>
    <x v="542"/>
    <x v="1228"/>
    <x v="540"/>
    <x v="1"/>
    <x v="0"/>
    <x v="99"/>
    <x v="99"/>
    <x v="321"/>
  </r>
  <r>
    <x v="3"/>
    <x v="38"/>
    <x v="637"/>
    <x v="372"/>
    <x v="563"/>
    <x v="556"/>
    <x v="1"/>
    <x v="0"/>
    <x v="36"/>
    <x v="36"/>
    <x v="68"/>
  </r>
  <r>
    <x v="3"/>
    <x v="38"/>
    <x v="733"/>
    <x v="540"/>
    <x v="682"/>
    <x v="661"/>
    <x v="1"/>
    <x v="0"/>
    <x v="42"/>
    <x v="42"/>
    <x v="102"/>
  </r>
  <r>
    <x v="3"/>
    <x v="38"/>
    <x v="908"/>
    <x v="858"/>
    <x v="1014"/>
    <x v="709"/>
    <x v="1"/>
    <x v="0"/>
    <x v="47"/>
    <x v="47"/>
    <x v="121"/>
  </r>
  <r>
    <x v="3"/>
    <x v="38"/>
    <x v="832"/>
    <x v="956"/>
    <x v="876"/>
    <x v="768"/>
    <x v="1"/>
    <x v="0"/>
    <x v="80"/>
    <x v="80"/>
    <x v="212"/>
  </r>
  <r>
    <x v="3"/>
    <x v="38"/>
    <x v="932"/>
    <x v="1244"/>
    <x v="1022"/>
    <x v="931"/>
    <x v="1"/>
    <x v="0"/>
    <x v="27"/>
    <x v="27"/>
    <x v="102"/>
  </r>
  <r>
    <x v="3"/>
    <x v="38"/>
    <x v="1058"/>
    <x v="1295"/>
    <x v="1261"/>
    <x v="958"/>
    <x v="1"/>
    <x v="0"/>
    <x v="27"/>
    <x v="27"/>
    <x v="68"/>
  </r>
  <r>
    <x v="3"/>
    <x v="47"/>
    <x v="1164"/>
    <x v="422"/>
    <x v="1148"/>
    <x v="32"/>
    <x v="1"/>
    <x v="0"/>
    <x v="75"/>
    <x v="75"/>
    <x v="295"/>
  </r>
  <r>
    <x v="3"/>
    <x v="7"/>
    <x v="236"/>
    <x v="412"/>
    <x v="485"/>
    <x v="38"/>
    <x v="1"/>
    <x v="0"/>
    <x v="203"/>
    <x v="203"/>
    <x v="539"/>
  </r>
  <r>
    <x v="3"/>
    <x v="47"/>
    <x v="216"/>
    <x v="410"/>
    <x v="396"/>
    <x v="49"/>
    <x v="1"/>
    <x v="0"/>
    <x v="8"/>
    <x v="8"/>
    <x v="12"/>
  </r>
  <r>
    <x v="3"/>
    <x v="7"/>
    <x v="258"/>
    <x v="417"/>
    <x v="620"/>
    <x v="61"/>
    <x v="1"/>
    <x v="0"/>
    <x v="153"/>
    <x v="153"/>
    <x v="482"/>
  </r>
  <r>
    <x v="3"/>
    <x v="47"/>
    <x v="241"/>
    <x v="413"/>
    <x v="509"/>
    <x v="68"/>
    <x v="1"/>
    <x v="0"/>
    <x v="56"/>
    <x v="56"/>
    <x v="144"/>
  </r>
  <r>
    <x v="3"/>
    <x v="47"/>
    <x v="1184"/>
    <x v="423"/>
    <x v="1188"/>
    <x v="92"/>
    <x v="1"/>
    <x v="0"/>
    <x v="36"/>
    <x v="36"/>
    <x v="96"/>
  </r>
  <r>
    <x v="3"/>
    <x v="47"/>
    <x v="290"/>
    <x v="419"/>
    <x v="832"/>
    <x v="94"/>
    <x v="1"/>
    <x v="0"/>
    <x v="27"/>
    <x v="27"/>
    <x v="111"/>
  </r>
  <r>
    <x v="3"/>
    <x v="7"/>
    <x v="16"/>
    <x v="406"/>
    <x v="122"/>
    <x v="138"/>
    <x v="1"/>
    <x v="0"/>
    <x v="75"/>
    <x v="75"/>
    <x v="225"/>
  </r>
  <r>
    <x v="3"/>
    <x v="47"/>
    <x v="252"/>
    <x v="415"/>
    <x v="549"/>
    <x v="157"/>
    <x v="1"/>
    <x v="0"/>
    <x v="113"/>
    <x v="113"/>
    <x v="393"/>
  </r>
  <r>
    <x v="3"/>
    <x v="7"/>
    <x v="224"/>
    <x v="409"/>
    <x v="362"/>
    <x v="173"/>
    <x v="1"/>
    <x v="0"/>
    <x v="27"/>
    <x v="27"/>
    <x v="68"/>
  </r>
  <r>
    <x v="3"/>
    <x v="47"/>
    <x v="1138"/>
    <x v="421"/>
    <x v="944"/>
    <x v="182"/>
    <x v="1"/>
    <x v="0"/>
    <x v="133"/>
    <x v="133"/>
    <x v="437"/>
  </r>
  <r>
    <x v="3"/>
    <x v="7"/>
    <x v="209"/>
    <x v="408"/>
    <x v="280"/>
    <x v="205"/>
    <x v="1"/>
    <x v="0"/>
    <x v="56"/>
    <x v="56"/>
    <x v="173"/>
  </r>
  <r>
    <x v="3"/>
    <x v="47"/>
    <x v="1073"/>
    <x v="424"/>
    <x v="1338"/>
    <x v="273"/>
    <x v="1"/>
    <x v="0"/>
    <x v="51"/>
    <x v="51"/>
    <x v="208"/>
  </r>
  <r>
    <x v="3"/>
    <x v="7"/>
    <x v="783"/>
    <x v="420"/>
    <x v="845"/>
    <x v="357"/>
    <x v="1"/>
    <x v="0"/>
    <x v="66"/>
    <x v="66"/>
    <x v="225"/>
  </r>
  <r>
    <x v="3"/>
    <x v="47"/>
    <x v="624"/>
    <x v="416"/>
    <x v="555"/>
    <x v="365"/>
    <x v="1"/>
    <x v="0"/>
    <x v="129"/>
    <x v="129"/>
    <x v="442"/>
  </r>
  <r>
    <x v="3"/>
    <x v="7"/>
    <x v="445"/>
    <x v="407"/>
    <x v="266"/>
    <x v="417"/>
    <x v="1"/>
    <x v="0"/>
    <x v="79"/>
    <x v="79"/>
    <x v="281"/>
  </r>
  <r>
    <x v="3"/>
    <x v="47"/>
    <x v="708"/>
    <x v="418"/>
    <x v="733"/>
    <x v="432"/>
    <x v="1"/>
    <x v="0"/>
    <x v="86"/>
    <x v="86"/>
    <x v="0"/>
  </r>
  <r>
    <x v="3"/>
    <x v="7"/>
    <x v="574"/>
    <x v="411"/>
    <x v="457"/>
    <x v="453"/>
    <x v="1"/>
    <x v="0"/>
    <x v="80"/>
    <x v="80"/>
    <x v="294"/>
  </r>
  <r>
    <x v="3"/>
    <x v="47"/>
    <x v="671"/>
    <x v="571"/>
    <x v="602"/>
    <x v="500"/>
    <x v="1"/>
    <x v="0"/>
    <x v="8"/>
    <x v="8"/>
    <x v="40"/>
  </r>
  <r>
    <x v="3"/>
    <x v="47"/>
    <x v="479"/>
    <x v="570"/>
    <x v="295"/>
    <x v="542"/>
    <x v="1"/>
    <x v="0"/>
    <x v="75"/>
    <x v="75"/>
    <x v="314"/>
  </r>
  <r>
    <x v="3"/>
    <x v="7"/>
    <x v="636"/>
    <x v="414"/>
    <x v="534"/>
    <x v="555"/>
    <x v="1"/>
    <x v="0"/>
    <x v="56"/>
    <x v="56"/>
    <x v="68"/>
  </r>
  <r>
    <x v="3"/>
    <x v="47"/>
    <x v="723"/>
    <x v="572"/>
    <x v="692"/>
    <x v="582"/>
    <x v="1"/>
    <x v="0"/>
    <x v="27"/>
    <x v="27"/>
    <x v="37"/>
  </r>
  <r>
    <x v="3"/>
    <x v="7"/>
    <x v="729"/>
    <x v="573"/>
    <x v="778"/>
    <x v="625"/>
    <x v="1"/>
    <x v="0"/>
    <x v="55"/>
    <x v="55"/>
    <x v="126"/>
  </r>
  <r>
    <x v="3"/>
    <x v="7"/>
    <x v="404"/>
    <x v="569"/>
    <x v="210"/>
    <x v="632"/>
    <x v="1"/>
    <x v="0"/>
    <x v="102"/>
    <x v="102"/>
    <x v="321"/>
  </r>
  <r>
    <x v="3"/>
    <x v="47"/>
    <x v="734"/>
    <x v="832"/>
    <x v="755"/>
    <x v="688"/>
    <x v="1"/>
    <x v="0"/>
    <x v="19"/>
    <x v="19"/>
    <x v="73"/>
  </r>
  <r>
    <x v="3"/>
    <x v="47"/>
    <x v="855"/>
    <x v="835"/>
    <x v="937"/>
    <x v="691"/>
    <x v="1"/>
    <x v="0"/>
    <x v="40"/>
    <x v="40"/>
    <x v="141"/>
  </r>
  <r>
    <x v="3"/>
    <x v="7"/>
    <x v="408"/>
    <x v="857"/>
    <x v="135"/>
    <x v="709"/>
    <x v="1"/>
    <x v="0"/>
    <x v="36"/>
    <x v="36"/>
    <x v="126"/>
  </r>
  <r>
    <x v="3"/>
    <x v="7"/>
    <x v="911"/>
    <x v="893"/>
    <x v="966"/>
    <x v="725"/>
    <x v="1"/>
    <x v="0"/>
    <x v="42"/>
    <x v="42"/>
    <x v="102"/>
  </r>
  <r>
    <x v="3"/>
    <x v="47"/>
    <x v="489"/>
    <x v="967"/>
    <x v="275"/>
    <x v="772"/>
    <x v="1"/>
    <x v="0"/>
    <x v="27"/>
    <x v="27"/>
    <x v="114"/>
  </r>
  <r>
    <x v="3"/>
    <x v="7"/>
    <x v="1022"/>
    <x v="1041"/>
    <x v="1181"/>
    <x v="813"/>
    <x v="1"/>
    <x v="0"/>
    <x v="70"/>
    <x v="70"/>
    <x v="282"/>
  </r>
  <r>
    <x v="3"/>
    <x v="47"/>
    <x v="1113"/>
    <x v="1049"/>
    <x v="1358"/>
    <x v="820"/>
    <x v="1"/>
    <x v="0"/>
    <x v="46"/>
    <x v="46"/>
    <x v="154"/>
  </r>
  <r>
    <x v="3"/>
    <x v="47"/>
    <x v="865"/>
    <x v="1066"/>
    <x v="948"/>
    <x v="827"/>
    <x v="1"/>
    <x v="0"/>
    <x v="46"/>
    <x v="46"/>
    <x v="166"/>
  </r>
  <r>
    <x v="3"/>
    <x v="7"/>
    <x v="604"/>
    <x v="1073"/>
    <x v="527"/>
    <x v="832"/>
    <x v="1"/>
    <x v="0"/>
    <x v="51"/>
    <x v="51"/>
    <x v="152"/>
  </r>
  <r>
    <x v="3"/>
    <x v="47"/>
    <x v="811"/>
    <x v="1084"/>
    <x v="808"/>
    <x v="839"/>
    <x v="1"/>
    <x v="0"/>
    <x v="23"/>
    <x v="23"/>
    <x v="90"/>
  </r>
  <r>
    <x v="3"/>
    <x v="47"/>
    <x v="1031"/>
    <x v="1092"/>
    <x v="1146"/>
    <x v="842"/>
    <x v="1"/>
    <x v="0"/>
    <x v="46"/>
    <x v="46"/>
    <x v="190"/>
  </r>
  <r>
    <x v="3"/>
    <x v="47"/>
    <x v="1034"/>
    <x v="1100"/>
    <x v="1276"/>
    <x v="849"/>
    <x v="1"/>
    <x v="0"/>
    <x v="48"/>
    <x v="48"/>
    <x v="191"/>
  </r>
  <r>
    <x v="3"/>
    <x v="7"/>
    <x v="1040"/>
    <x v="1152"/>
    <x v="1211"/>
    <x v="884"/>
    <x v="1"/>
    <x v="0"/>
    <x v="53"/>
    <x v="53"/>
    <x v="126"/>
  </r>
  <r>
    <x v="3"/>
    <x v="47"/>
    <x v="345"/>
    <x v="1162"/>
    <x v="9"/>
    <x v="887"/>
    <x v="1"/>
    <x v="0"/>
    <x v="42"/>
    <x v="42"/>
    <x v="145"/>
  </r>
  <r>
    <x v="3"/>
    <x v="7"/>
    <x v="495"/>
    <x v="1173"/>
    <x v="324"/>
    <x v="895"/>
    <x v="1"/>
    <x v="0"/>
    <x v="81"/>
    <x v="81"/>
    <x v="281"/>
  </r>
  <r>
    <x v="3"/>
    <x v="47"/>
    <x v="656"/>
    <x v="1184"/>
    <x v="557"/>
    <x v="903"/>
    <x v="1"/>
    <x v="0"/>
    <x v="46"/>
    <x v="46"/>
    <x v="152"/>
  </r>
  <r>
    <x v="3"/>
    <x v="47"/>
    <x v="760"/>
    <x v="1190"/>
    <x v="671"/>
    <x v="908"/>
    <x v="1"/>
    <x v="0"/>
    <x v="13"/>
    <x v="13"/>
    <x v="61"/>
  </r>
  <r>
    <x v="3"/>
    <x v="47"/>
    <x v="764"/>
    <x v="1206"/>
    <x v="737"/>
    <x v="914"/>
    <x v="1"/>
    <x v="0"/>
    <x v="44"/>
    <x v="44"/>
    <x v="138"/>
  </r>
  <r>
    <x v="3"/>
    <x v="7"/>
    <x v="1047"/>
    <x v="1235"/>
    <x v="1152"/>
    <x v="926"/>
    <x v="1"/>
    <x v="0"/>
    <x v="51"/>
    <x v="51"/>
    <x v="225"/>
  </r>
  <r>
    <x v="3"/>
    <x v="47"/>
    <x v="1051"/>
    <x v="1243"/>
    <x v="1231"/>
    <x v="930"/>
    <x v="1"/>
    <x v="0"/>
    <x v="44"/>
    <x v="44"/>
    <x v="145"/>
  </r>
  <r>
    <x v="3"/>
    <x v="29"/>
    <x v="1169"/>
    <x v="263"/>
    <x v="1247"/>
    <x v="26"/>
    <x v="1"/>
    <x v="0"/>
    <x v="207"/>
    <x v="207"/>
    <x v="544"/>
  </r>
  <r>
    <x v="3"/>
    <x v="29"/>
    <x v="1143"/>
    <x v="257"/>
    <x v="1046"/>
    <x v="30"/>
    <x v="1"/>
    <x v="0"/>
    <x v="19"/>
    <x v="19"/>
    <x v="49"/>
  </r>
  <r>
    <x v="3"/>
    <x v="15"/>
    <x v="9"/>
    <x v="245"/>
    <x v="123"/>
    <x v="31"/>
    <x v="1"/>
    <x v="0"/>
    <x v="42"/>
    <x v="42"/>
    <x v="68"/>
  </r>
  <r>
    <x v="3"/>
    <x v="15"/>
    <x v="13"/>
    <x v="243"/>
    <x v="44"/>
    <x v="72"/>
    <x v="1"/>
    <x v="0"/>
    <x v="199"/>
    <x v="199"/>
    <x v="537"/>
  </r>
  <r>
    <x v="3"/>
    <x v="29"/>
    <x v="268"/>
    <x v="253"/>
    <x v="748"/>
    <x v="72"/>
    <x v="1"/>
    <x v="0"/>
    <x v="101"/>
    <x v="101"/>
    <x v="333"/>
  </r>
  <r>
    <x v="3"/>
    <x v="15"/>
    <x v="274"/>
    <x v="252"/>
    <x v="722"/>
    <x v="104"/>
    <x v="1"/>
    <x v="0"/>
    <x v="46"/>
    <x v="46"/>
    <x v="179"/>
  </r>
  <r>
    <x v="3"/>
    <x v="29"/>
    <x v="1192"/>
    <x v="264"/>
    <x v="1259"/>
    <x v="112"/>
    <x v="1"/>
    <x v="0"/>
    <x v="8"/>
    <x v="8"/>
    <x v="0"/>
  </r>
  <r>
    <x v="3"/>
    <x v="29"/>
    <x v="39"/>
    <x v="248"/>
    <x v="171"/>
    <x v="138"/>
    <x v="1"/>
    <x v="0"/>
    <x v="70"/>
    <x v="70"/>
    <x v="281"/>
  </r>
  <r>
    <x v="3"/>
    <x v="29"/>
    <x v="42"/>
    <x v="246"/>
    <x v="138"/>
    <x v="169"/>
    <x v="1"/>
    <x v="0"/>
    <x v="109"/>
    <x v="109"/>
    <x v="377"/>
  </r>
  <r>
    <x v="3"/>
    <x v="29"/>
    <x v="877"/>
    <x v="255"/>
    <x v="992"/>
    <x v="237"/>
    <x v="1"/>
    <x v="0"/>
    <x v="36"/>
    <x v="36"/>
    <x v="68"/>
  </r>
  <r>
    <x v="3"/>
    <x v="29"/>
    <x v="376"/>
    <x v="247"/>
    <x v="163"/>
    <x v="306"/>
    <x v="1"/>
    <x v="0"/>
    <x v="46"/>
    <x v="46"/>
    <x v="0"/>
  </r>
  <r>
    <x v="3"/>
    <x v="15"/>
    <x v="544"/>
    <x v="249"/>
    <x v="423"/>
    <x v="314"/>
    <x v="1"/>
    <x v="0"/>
    <x v="46"/>
    <x v="46"/>
    <x v="158"/>
  </r>
  <r>
    <x v="3"/>
    <x v="29"/>
    <x v="569"/>
    <x v="250"/>
    <x v="453"/>
    <x v="343"/>
    <x v="1"/>
    <x v="0"/>
    <x v="36"/>
    <x v="36"/>
    <x v="179"/>
  </r>
  <r>
    <x v="3"/>
    <x v="29"/>
    <x v="952"/>
    <x v="261"/>
    <x v="1165"/>
    <x v="348"/>
    <x v="1"/>
    <x v="0"/>
    <x v="75"/>
    <x v="75"/>
    <x v="225"/>
  </r>
  <r>
    <x v="3"/>
    <x v="15"/>
    <x v="953"/>
    <x v="258"/>
    <x v="1143"/>
    <x v="349"/>
    <x v="1"/>
    <x v="0"/>
    <x v="174"/>
    <x v="174"/>
    <x v="480"/>
  </r>
  <r>
    <x v="3"/>
    <x v="15"/>
    <x v="957"/>
    <x v="265"/>
    <x v="1279"/>
    <x v="370"/>
    <x v="1"/>
    <x v="0"/>
    <x v="46"/>
    <x v="46"/>
    <x v="179"/>
  </r>
  <r>
    <x v="3"/>
    <x v="15"/>
    <x v="305"/>
    <x v="244"/>
    <x v="48"/>
    <x v="383"/>
    <x v="1"/>
    <x v="0"/>
    <x v="101"/>
    <x v="101"/>
    <x v="359"/>
  </r>
  <r>
    <x v="3"/>
    <x v="15"/>
    <x v="625"/>
    <x v="251"/>
    <x v="588"/>
    <x v="383"/>
    <x v="1"/>
    <x v="0"/>
    <x v="56"/>
    <x v="56"/>
    <x v="271"/>
  </r>
  <r>
    <x v="3"/>
    <x v="15"/>
    <x v="959"/>
    <x v="259"/>
    <x v="1157"/>
    <x v="383"/>
    <x v="1"/>
    <x v="0"/>
    <x v="46"/>
    <x v="46"/>
    <x v="137"/>
  </r>
  <r>
    <x v="3"/>
    <x v="15"/>
    <x v="963"/>
    <x v="262"/>
    <x v="1189"/>
    <x v="414"/>
    <x v="1"/>
    <x v="0"/>
    <x v="36"/>
    <x v="36"/>
    <x v="126"/>
  </r>
  <r>
    <x v="3"/>
    <x v="29"/>
    <x v="893"/>
    <x v="254"/>
    <x v="960"/>
    <x v="434"/>
    <x v="1"/>
    <x v="0"/>
    <x v="19"/>
    <x v="19"/>
    <x v="68"/>
  </r>
  <r>
    <x v="3"/>
    <x v="29"/>
    <x v="894"/>
    <x v="256"/>
    <x v="1003"/>
    <x v="441"/>
    <x v="1"/>
    <x v="0"/>
    <x v="27"/>
    <x v="27"/>
    <x v="87"/>
  </r>
  <r>
    <x v="3"/>
    <x v="15"/>
    <x v="973"/>
    <x v="260"/>
    <x v="1163"/>
    <x v="469"/>
    <x v="1"/>
    <x v="0"/>
    <x v="56"/>
    <x v="56"/>
    <x v="152"/>
  </r>
  <r>
    <x v="3"/>
    <x v="15"/>
    <x v="393"/>
    <x v="497"/>
    <x v="159"/>
    <x v="476"/>
    <x v="1"/>
    <x v="0"/>
    <x v="42"/>
    <x v="42"/>
    <x v="137"/>
  </r>
  <r>
    <x v="3"/>
    <x v="29"/>
    <x v="976"/>
    <x v="507"/>
    <x v="1136"/>
    <x v="490"/>
    <x v="1"/>
    <x v="0"/>
    <x v="13"/>
    <x v="13"/>
    <x v="21"/>
  </r>
  <r>
    <x v="3"/>
    <x v="29"/>
    <x v="1099"/>
    <x v="508"/>
    <x v="1347"/>
    <x v="497"/>
    <x v="1"/>
    <x v="0"/>
    <x v="19"/>
    <x v="19"/>
    <x v="31"/>
  </r>
  <r>
    <x v="3"/>
    <x v="29"/>
    <x v="581"/>
    <x v="501"/>
    <x v="458"/>
    <x v="541"/>
    <x v="1"/>
    <x v="0"/>
    <x v="36"/>
    <x v="36"/>
    <x v="0"/>
  </r>
  <r>
    <x v="3"/>
    <x v="29"/>
    <x v="314"/>
    <x v="496"/>
    <x v="11"/>
    <x v="584"/>
    <x v="1"/>
    <x v="0"/>
    <x v="56"/>
    <x v="56"/>
    <x v="253"/>
  </r>
  <r>
    <x v="3"/>
    <x v="29"/>
    <x v="991"/>
    <x v="506"/>
    <x v="1103"/>
    <x v="586"/>
    <x v="1"/>
    <x v="0"/>
    <x v="56"/>
    <x v="56"/>
    <x v="137"/>
  </r>
  <r>
    <x v="3"/>
    <x v="29"/>
    <x v="640"/>
    <x v="502"/>
    <x v="532"/>
    <x v="593"/>
    <x v="1"/>
    <x v="0"/>
    <x v="36"/>
    <x v="36"/>
    <x v="126"/>
  </r>
  <r>
    <x v="3"/>
    <x v="15"/>
    <x v="449"/>
    <x v="499"/>
    <x v="267"/>
    <x v="602"/>
    <x v="1"/>
    <x v="0"/>
    <x v="75"/>
    <x v="75"/>
    <x v="302"/>
  </r>
  <r>
    <x v="3"/>
    <x v="29"/>
    <x v="403"/>
    <x v="498"/>
    <x v="202"/>
    <x v="629"/>
    <x v="1"/>
    <x v="0"/>
    <x v="51"/>
    <x v="51"/>
    <x v="260"/>
  </r>
  <r>
    <x v="3"/>
    <x v="15"/>
    <x v="905"/>
    <x v="505"/>
    <x v="970"/>
    <x v="647"/>
    <x v="1"/>
    <x v="0"/>
    <x v="46"/>
    <x v="46"/>
    <x v="203"/>
  </r>
  <r>
    <x v="3"/>
    <x v="29"/>
    <x v="563"/>
    <x v="500"/>
    <x v="449"/>
    <x v="661"/>
    <x v="1"/>
    <x v="0"/>
    <x v="36"/>
    <x v="36"/>
    <x v="126"/>
  </r>
  <r>
    <x v="3"/>
    <x v="15"/>
    <x v="796"/>
    <x v="503"/>
    <x v="841"/>
    <x v="681"/>
    <x v="1"/>
    <x v="0"/>
    <x v="56"/>
    <x v="56"/>
    <x v="0"/>
  </r>
  <r>
    <x v="3"/>
    <x v="15"/>
    <x v="854"/>
    <x v="504"/>
    <x v="882"/>
    <x v="682"/>
    <x v="1"/>
    <x v="0"/>
    <x v="32"/>
    <x v="32"/>
    <x v="68"/>
  </r>
  <r>
    <x v="3"/>
    <x v="29"/>
    <x v="1083"/>
    <x v="833"/>
    <x v="1327"/>
    <x v="689"/>
    <x v="1"/>
    <x v="0"/>
    <x v="1"/>
    <x v="1"/>
    <x v="0"/>
  </r>
  <r>
    <x v="3"/>
    <x v="29"/>
    <x v="550"/>
    <x v="836"/>
    <x v="431"/>
    <x v="692"/>
    <x v="1"/>
    <x v="0"/>
    <x v="46"/>
    <x v="46"/>
    <x v="126"/>
  </r>
  <r>
    <x v="3"/>
    <x v="15"/>
    <x v="409"/>
    <x v="876"/>
    <x v="151"/>
    <x v="715"/>
    <x v="1"/>
    <x v="0"/>
    <x v="36"/>
    <x v="36"/>
    <x v="0"/>
  </r>
  <r>
    <x v="3"/>
    <x v="15"/>
    <x v="488"/>
    <x v="935"/>
    <x v="317"/>
    <x v="754"/>
    <x v="1"/>
    <x v="0"/>
    <x v="132"/>
    <x v="132"/>
    <x v="444"/>
  </r>
  <r>
    <x v="3"/>
    <x v="29"/>
    <x v="453"/>
    <x v="947"/>
    <x v="248"/>
    <x v="763"/>
    <x v="1"/>
    <x v="0"/>
    <x v="119"/>
    <x v="119"/>
    <x v="403"/>
  </r>
  <r>
    <x v="3"/>
    <x v="29"/>
    <x v="330"/>
    <x v="999"/>
    <x v="129"/>
    <x v="788"/>
    <x v="1"/>
    <x v="0"/>
    <x v="46"/>
    <x v="46"/>
    <x v="87"/>
  </r>
  <r>
    <x v="3"/>
    <x v="29"/>
    <x v="808"/>
    <x v="1027"/>
    <x v="855"/>
    <x v="807"/>
    <x v="1"/>
    <x v="0"/>
    <x v="19"/>
    <x v="19"/>
    <x v="126"/>
  </r>
  <r>
    <x v="3"/>
    <x v="29"/>
    <x v="423"/>
    <x v="1060"/>
    <x v="227"/>
    <x v="824"/>
    <x v="1"/>
    <x v="0"/>
    <x v="56"/>
    <x v="56"/>
    <x v="225"/>
  </r>
  <r>
    <x v="3"/>
    <x v="29"/>
    <x v="1030"/>
    <x v="1087"/>
    <x v="491"/>
    <x v="838"/>
    <x v="1"/>
    <x v="0"/>
    <x v="8"/>
    <x v="8"/>
    <x v="0"/>
  </r>
  <r>
    <x v="3"/>
    <x v="15"/>
    <x v="925"/>
    <x v="1122"/>
    <x v="1024"/>
    <x v="865"/>
    <x v="1"/>
    <x v="0"/>
    <x v="46"/>
    <x v="46"/>
    <x v="179"/>
  </r>
  <r>
    <x v="3"/>
    <x v="15"/>
    <x v="928"/>
    <x v="1155"/>
    <x v="973"/>
    <x v="885"/>
    <x v="1"/>
    <x v="0"/>
    <x v="124"/>
    <x v="124"/>
    <x v="411"/>
  </r>
  <r>
    <x v="3"/>
    <x v="15"/>
    <x v="823"/>
    <x v="1224"/>
    <x v="849"/>
    <x v="922"/>
    <x v="0"/>
    <x v="0"/>
    <x v="0"/>
    <x v="0"/>
    <x v="0"/>
  </r>
  <r>
    <x v="3"/>
    <x v="15"/>
    <x v="1052"/>
    <x v="1250"/>
    <x v="1178"/>
    <x v="935"/>
    <x v="1"/>
    <x v="0"/>
    <x v="8"/>
    <x v="8"/>
    <x v="0"/>
  </r>
  <r>
    <x v="3"/>
    <x v="15"/>
    <x v="436"/>
    <x v="1289"/>
    <x v="197"/>
    <x v="954"/>
    <x v="1"/>
    <x v="0"/>
    <x v="56"/>
    <x v="56"/>
    <x v="260"/>
  </r>
  <r>
    <x v="3"/>
    <x v="2"/>
    <x v="1074"/>
    <x v="41"/>
    <x v="1302"/>
    <x v="297"/>
    <x v="1"/>
    <x v="0"/>
    <x v="36"/>
    <x v="36"/>
    <x v="152"/>
  </r>
  <r>
    <x v="3"/>
    <x v="2"/>
    <x v="300"/>
    <x v="33"/>
    <x v="63"/>
    <x v="334"/>
    <x v="1"/>
    <x v="0"/>
    <x v="66"/>
    <x v="66"/>
    <x v="68"/>
  </r>
  <r>
    <x v="3"/>
    <x v="2"/>
    <x v="623"/>
    <x v="482"/>
    <x v="554"/>
    <x v="358"/>
    <x v="0"/>
    <x v="0"/>
    <x v="0"/>
    <x v="0"/>
    <x v="0"/>
  </r>
  <r>
    <x v="3"/>
    <x v="2"/>
    <x v="703"/>
    <x v="36"/>
    <x v="771"/>
    <x v="401"/>
    <x v="1"/>
    <x v="0"/>
    <x v="19"/>
    <x v="19"/>
    <x v="68"/>
  </r>
  <r>
    <x v="3"/>
    <x v="2"/>
    <x v="710"/>
    <x v="35"/>
    <x v="736"/>
    <x v="448"/>
    <x v="1"/>
    <x v="0"/>
    <x v="36"/>
    <x v="36"/>
    <x v="0"/>
  </r>
  <r>
    <x v="3"/>
    <x v="2"/>
    <x v="632"/>
    <x v="34"/>
    <x v="580"/>
    <x v="510"/>
    <x v="1"/>
    <x v="0"/>
    <x v="51"/>
    <x v="51"/>
    <x v="68"/>
  </r>
  <r>
    <x v="3"/>
    <x v="2"/>
    <x v="1081"/>
    <x v="42"/>
    <x v="1310"/>
    <x v="561"/>
    <x v="1"/>
    <x v="0"/>
    <x v="66"/>
    <x v="66"/>
    <x v="68"/>
  </r>
  <r>
    <x v="3"/>
    <x v="2"/>
    <x v="904"/>
    <x v="39"/>
    <x v="1029"/>
    <x v="606"/>
    <x v="0"/>
    <x v="0"/>
    <x v="0"/>
    <x v="0"/>
    <x v="0"/>
  </r>
  <r>
    <x v="3"/>
    <x v="2"/>
    <x v="996"/>
    <x v="40"/>
    <x v="1135"/>
    <x v="607"/>
    <x v="1"/>
    <x v="0"/>
    <x v="46"/>
    <x v="46"/>
    <x v="0"/>
  </r>
  <r>
    <x v="3"/>
    <x v="2"/>
    <x v="829"/>
    <x v="38"/>
    <x v="878"/>
    <x v="635"/>
    <x v="1"/>
    <x v="0"/>
    <x v="66"/>
    <x v="66"/>
    <x v="126"/>
  </r>
  <r>
    <x v="3"/>
    <x v="2"/>
    <x v="830"/>
    <x v="37"/>
    <x v="869"/>
    <x v="644"/>
    <x v="1"/>
    <x v="0"/>
    <x v="83"/>
    <x v="83"/>
    <x v="321"/>
  </r>
  <r>
    <x v="3"/>
    <x v="2"/>
    <x v="1082"/>
    <x v="43"/>
    <x v="1316"/>
    <x v="660"/>
    <x v="1"/>
    <x v="0"/>
    <x v="75"/>
    <x v="75"/>
    <x v="388"/>
  </r>
  <r>
    <x v="3"/>
    <x v="2"/>
    <x v="526"/>
    <x v="829"/>
    <x v="368"/>
    <x v="683"/>
    <x v="1"/>
    <x v="0"/>
    <x v="46"/>
    <x v="46"/>
    <x v="0"/>
  </r>
  <r>
    <x v="3"/>
    <x v="2"/>
    <x v="914"/>
    <x v="910"/>
    <x v="1050"/>
    <x v="730"/>
    <x v="1"/>
    <x v="0"/>
    <x v="19"/>
    <x v="19"/>
    <x v="0"/>
  </r>
  <r>
    <x v="3"/>
    <x v="2"/>
    <x v="326"/>
    <x v="957"/>
    <x v="80"/>
    <x v="768"/>
    <x v="1"/>
    <x v="0"/>
    <x v="66"/>
    <x v="66"/>
    <x v="179"/>
  </r>
  <r>
    <x v="3"/>
    <x v="2"/>
    <x v="1086"/>
    <x v="980"/>
    <x v="1314"/>
    <x v="782"/>
    <x v="1"/>
    <x v="0"/>
    <x v="46"/>
    <x v="46"/>
    <x v="179"/>
  </r>
  <r>
    <x v="3"/>
    <x v="2"/>
    <x v="1101"/>
    <x v="1016"/>
    <x v="1340"/>
    <x v="801"/>
    <x v="1"/>
    <x v="0"/>
    <x v="75"/>
    <x v="75"/>
    <x v="321"/>
  </r>
  <r>
    <x v="3"/>
    <x v="2"/>
    <x v="600"/>
    <x v="1022"/>
    <x v="473"/>
    <x v="804"/>
    <x v="1"/>
    <x v="0"/>
    <x v="124"/>
    <x v="124"/>
    <x v="225"/>
  </r>
  <r>
    <x v="3"/>
    <x v="2"/>
    <x v="924"/>
    <x v="1054"/>
    <x v="954"/>
    <x v="819"/>
    <x v="1"/>
    <x v="0"/>
    <x v="56"/>
    <x v="56"/>
    <x v="68"/>
  </r>
  <r>
    <x v="3"/>
    <x v="2"/>
    <x v="335"/>
    <x v="1089"/>
    <x v="107"/>
    <x v="841"/>
    <x v="1"/>
    <x v="0"/>
    <x v="23"/>
    <x v="23"/>
    <x v="92"/>
  </r>
  <r>
    <x v="3"/>
    <x v="2"/>
    <x v="336"/>
    <x v="1109"/>
    <x v="16"/>
    <x v="856"/>
    <x v="1"/>
    <x v="0"/>
    <x v="66"/>
    <x v="66"/>
    <x v="179"/>
  </r>
  <r>
    <x v="3"/>
    <x v="2"/>
    <x v="813"/>
    <x v="1127"/>
    <x v="812"/>
    <x v="870"/>
    <x v="1"/>
    <x v="0"/>
    <x v="32"/>
    <x v="32"/>
    <x v="18"/>
  </r>
  <r>
    <x v="3"/>
    <x v="2"/>
    <x v="565"/>
    <x v="1145"/>
    <x v="443"/>
    <x v="880"/>
    <x v="1"/>
    <x v="0"/>
    <x v="8"/>
    <x v="8"/>
    <x v="0"/>
  </r>
  <r>
    <x v="3"/>
    <x v="2"/>
    <x v="683"/>
    <x v="1248"/>
    <x v="606"/>
    <x v="933"/>
    <x v="1"/>
    <x v="0"/>
    <x v="46"/>
    <x v="46"/>
    <x v="68"/>
  </r>
  <r>
    <x v="3"/>
    <x v="2"/>
    <x v="1057"/>
    <x v="1290"/>
    <x v="1117"/>
    <x v="955"/>
    <x v="1"/>
    <x v="0"/>
    <x v="101"/>
    <x v="101"/>
    <x v="370"/>
  </r>
  <r>
    <x v="3"/>
    <x v="3"/>
    <x v="688"/>
    <x v="48"/>
    <x v="754"/>
    <x v="227"/>
    <x v="1"/>
    <x v="0"/>
    <x v="75"/>
    <x v="75"/>
    <x v="307"/>
  </r>
  <r>
    <x v="3"/>
    <x v="3"/>
    <x v="294"/>
    <x v="44"/>
    <x v="107"/>
    <x v="228"/>
    <x v="1"/>
    <x v="0"/>
    <x v="13"/>
    <x v="13"/>
    <x v="194"/>
  </r>
  <r>
    <x v="3"/>
    <x v="3"/>
    <x v="1075"/>
    <x v="50"/>
    <x v="1297"/>
    <x v="317"/>
    <x v="0"/>
    <x v="0"/>
    <x v="0"/>
    <x v="0"/>
    <x v="0"/>
  </r>
  <r>
    <x v="3"/>
    <x v="3"/>
    <x v="473"/>
    <x v="45"/>
    <x v="273"/>
    <x v="381"/>
    <x v="1"/>
    <x v="0"/>
    <x v="59"/>
    <x v="59"/>
    <x v="177"/>
  </r>
  <r>
    <x v="3"/>
    <x v="3"/>
    <x v="1077"/>
    <x v="51"/>
    <x v="1303"/>
    <x v="386"/>
    <x v="1"/>
    <x v="0"/>
    <x v="19"/>
    <x v="19"/>
    <x v="31"/>
  </r>
  <r>
    <x v="3"/>
    <x v="3"/>
    <x v="705"/>
    <x v="49"/>
    <x v="772"/>
    <x v="411"/>
    <x v="1"/>
    <x v="0"/>
    <x v="12"/>
    <x v="12"/>
    <x v="102"/>
  </r>
  <r>
    <x v="3"/>
    <x v="3"/>
    <x v="1112"/>
    <x v="52"/>
    <x v="1359"/>
    <x v="447"/>
    <x v="1"/>
    <x v="0"/>
    <x v="59"/>
    <x v="59"/>
    <x v="247"/>
  </r>
  <r>
    <x v="3"/>
    <x v="3"/>
    <x v="562"/>
    <x v="46"/>
    <x v="446"/>
    <x v="487"/>
    <x v="0"/>
    <x v="0"/>
    <x v="0"/>
    <x v="0"/>
    <x v="0"/>
  </r>
  <r>
    <x v="3"/>
    <x v="3"/>
    <x v="718"/>
    <x v="483"/>
    <x v="799"/>
    <x v="506"/>
    <x v="1"/>
    <x v="0"/>
    <x v="68"/>
    <x v="68"/>
    <x v="300"/>
  </r>
  <r>
    <x v="3"/>
    <x v="3"/>
    <x v="635"/>
    <x v="47"/>
    <x v="596"/>
    <x v="551"/>
    <x v="1"/>
    <x v="0"/>
    <x v="27"/>
    <x v="27"/>
    <x v="102"/>
  </r>
  <r>
    <x v="3"/>
    <x v="3"/>
    <x v="452"/>
    <x v="852"/>
    <x v="269"/>
    <x v="703"/>
    <x v="1"/>
    <x v="0"/>
    <x v="5"/>
    <x v="5"/>
    <x v="0"/>
  </r>
  <r>
    <x v="3"/>
    <x v="3"/>
    <x v="798"/>
    <x v="882"/>
    <x v="864"/>
    <x v="719"/>
    <x v="1"/>
    <x v="0"/>
    <x v="38"/>
    <x v="38"/>
    <x v="68"/>
  </r>
  <r>
    <x v="3"/>
    <x v="3"/>
    <x v="1100"/>
    <x v="889"/>
    <x v="1341"/>
    <x v="724"/>
    <x v="1"/>
    <x v="0"/>
    <x v="53"/>
    <x v="53"/>
    <x v="178"/>
  </r>
  <r>
    <x v="3"/>
    <x v="3"/>
    <x v="738"/>
    <x v="915"/>
    <x v="646"/>
    <x v="740"/>
    <x v="1"/>
    <x v="0"/>
    <x v="91"/>
    <x v="91"/>
    <x v="288"/>
  </r>
  <r>
    <x v="3"/>
    <x v="3"/>
    <x v="805"/>
    <x v="954"/>
    <x v="817"/>
    <x v="767"/>
    <x v="1"/>
    <x v="0"/>
    <x v="27"/>
    <x v="27"/>
    <x v="0"/>
  </r>
  <r>
    <x v="3"/>
    <x v="3"/>
    <x v="810"/>
    <x v="1036"/>
    <x v="824"/>
    <x v="812"/>
    <x v="1"/>
    <x v="0"/>
    <x v="4"/>
    <x v="4"/>
    <x v="70"/>
  </r>
  <r>
    <x v="3"/>
    <x v="3"/>
    <x v="1120"/>
    <x v="1043"/>
    <x v="1367"/>
    <x v="814"/>
    <x v="1"/>
    <x v="0"/>
    <x v="96"/>
    <x v="96"/>
    <x v="339"/>
  </r>
  <r>
    <x v="3"/>
    <x v="3"/>
    <x v="678"/>
    <x v="1055"/>
    <x v="623"/>
    <x v="821"/>
    <x v="1"/>
    <x v="0"/>
    <x v="38"/>
    <x v="38"/>
    <x v="31"/>
  </r>
  <r>
    <x v="3"/>
    <x v="3"/>
    <x v="652"/>
    <x v="1082"/>
    <x v="538"/>
    <x v="836"/>
    <x v="1"/>
    <x v="0"/>
    <x v="27"/>
    <x v="27"/>
    <x v="31"/>
  </r>
  <r>
    <x v="3"/>
    <x v="3"/>
    <x v="1032"/>
    <x v="1090"/>
    <x v="1151"/>
    <x v="843"/>
    <x v="1"/>
    <x v="0"/>
    <x v="42"/>
    <x v="42"/>
    <x v="21"/>
  </r>
  <r>
    <x v="3"/>
    <x v="3"/>
    <x v="533"/>
    <x v="1094"/>
    <x v="404"/>
    <x v="844"/>
    <x v="1"/>
    <x v="0"/>
    <x v="22"/>
    <x v="22"/>
    <x v="0"/>
  </r>
  <r>
    <x v="3"/>
    <x v="3"/>
    <x v="605"/>
    <x v="1108"/>
    <x v="508"/>
    <x v="855"/>
    <x v="1"/>
    <x v="0"/>
    <x v="46"/>
    <x v="46"/>
    <x v="264"/>
  </r>
  <r>
    <x v="3"/>
    <x v="3"/>
    <x v="427"/>
    <x v="1110"/>
    <x v="139"/>
    <x v="856"/>
    <x v="1"/>
    <x v="0"/>
    <x v="113"/>
    <x v="113"/>
    <x v="385"/>
  </r>
  <r>
    <x v="3"/>
    <x v="3"/>
    <x v="759"/>
    <x v="1168"/>
    <x v="653"/>
    <x v="892"/>
    <x v="0"/>
    <x v="0"/>
    <x v="0"/>
    <x v="0"/>
    <x v="84"/>
  </r>
  <r>
    <x v="3"/>
    <x v="3"/>
    <x v="1087"/>
    <x v="1178"/>
    <x v="1304"/>
    <x v="899"/>
    <x v="1"/>
    <x v="0"/>
    <x v="27"/>
    <x v="27"/>
    <x v="0"/>
  </r>
  <r>
    <x v="3"/>
    <x v="3"/>
    <x v="763"/>
    <x v="1202"/>
    <x v="643"/>
    <x v="914"/>
    <x v="1"/>
    <x v="0"/>
    <x v="66"/>
    <x v="66"/>
    <x v="244"/>
  </r>
  <r>
    <x v="3"/>
    <x v="3"/>
    <x v="773"/>
    <x v="1276"/>
    <x v="659"/>
    <x v="948"/>
    <x v="1"/>
    <x v="0"/>
    <x v="105"/>
    <x v="105"/>
    <x v="374"/>
  </r>
  <r>
    <x v="3"/>
    <x v="3"/>
    <x v="435"/>
    <x v="1285"/>
    <x v="198"/>
    <x v="952"/>
    <x v="1"/>
    <x v="0"/>
    <x v="8"/>
    <x v="8"/>
    <x v="31"/>
  </r>
  <r>
    <x v="3"/>
    <x v="24"/>
    <x v="288"/>
    <x v="227"/>
    <x v="834"/>
    <x v="24"/>
    <x v="0"/>
    <x v="0"/>
    <x v="0"/>
    <x v="0"/>
    <x v="0"/>
  </r>
  <r>
    <x v="3"/>
    <x v="24"/>
    <x v="1176"/>
    <x v="232"/>
    <x v="1087"/>
    <x v="64"/>
    <x v="1"/>
    <x v="0"/>
    <x v="77"/>
    <x v="77"/>
    <x v="281"/>
  </r>
  <r>
    <x v="3"/>
    <x v="24"/>
    <x v="249"/>
    <x v="225"/>
    <x v="556"/>
    <x v="66"/>
    <x v="1"/>
    <x v="0"/>
    <x v="42"/>
    <x v="42"/>
    <x v="188"/>
  </r>
  <r>
    <x v="3"/>
    <x v="24"/>
    <x v="242"/>
    <x v="224"/>
    <x v="468"/>
    <x v="69"/>
    <x v="1"/>
    <x v="0"/>
    <x v="101"/>
    <x v="101"/>
    <x v="315"/>
  </r>
  <r>
    <x v="3"/>
    <x v="24"/>
    <x v="270"/>
    <x v="226"/>
    <x v="656"/>
    <x v="76"/>
    <x v="1"/>
    <x v="0"/>
    <x v="66"/>
    <x v="66"/>
    <x v="93"/>
  </r>
  <r>
    <x v="3"/>
    <x v="24"/>
    <x v="1182"/>
    <x v="234"/>
    <x v="1222"/>
    <x v="84"/>
    <x v="1"/>
    <x v="0"/>
    <x v="53"/>
    <x v="53"/>
    <x v="140"/>
  </r>
  <r>
    <x v="3"/>
    <x v="24"/>
    <x v="1209"/>
    <x v="231"/>
    <x v="1082"/>
    <x v="201"/>
    <x v="1"/>
    <x v="0"/>
    <x v="136"/>
    <x v="136"/>
    <x v="443"/>
  </r>
  <r>
    <x v="3"/>
    <x v="24"/>
    <x v="370"/>
    <x v="221"/>
    <x v="226"/>
    <x v="253"/>
    <x v="1"/>
    <x v="0"/>
    <x v="42"/>
    <x v="42"/>
    <x v="68"/>
  </r>
  <r>
    <x v="3"/>
    <x v="24"/>
    <x v="374"/>
    <x v="220"/>
    <x v="185"/>
    <x v="295"/>
    <x v="1"/>
    <x v="0"/>
    <x v="108"/>
    <x v="108"/>
    <x v="352"/>
  </r>
  <r>
    <x v="3"/>
    <x v="24"/>
    <x v="879"/>
    <x v="230"/>
    <x v="1055"/>
    <x v="298"/>
    <x v="1"/>
    <x v="0"/>
    <x v="53"/>
    <x v="53"/>
    <x v="185"/>
  </r>
  <r>
    <x v="3"/>
    <x v="24"/>
    <x v="837"/>
    <x v="229"/>
    <x v="883"/>
    <x v="300"/>
    <x v="1"/>
    <x v="0"/>
    <x v="124"/>
    <x v="124"/>
    <x v="416"/>
  </r>
  <r>
    <x v="3"/>
    <x v="24"/>
    <x v="377"/>
    <x v="219"/>
    <x v="132"/>
    <x v="309"/>
    <x v="1"/>
    <x v="0"/>
    <x v="48"/>
    <x v="48"/>
    <x v="126"/>
  </r>
  <r>
    <x v="3"/>
    <x v="24"/>
    <x v="782"/>
    <x v="228"/>
    <x v="840"/>
    <x v="318"/>
    <x v="1"/>
    <x v="0"/>
    <x v="23"/>
    <x v="23"/>
    <x v="0"/>
  </r>
  <r>
    <x v="3"/>
    <x v="24"/>
    <x v="299"/>
    <x v="218"/>
    <x v="111"/>
    <x v="327"/>
    <x v="0"/>
    <x v="0"/>
    <x v="0"/>
    <x v="0"/>
    <x v="0"/>
  </r>
  <r>
    <x v="3"/>
    <x v="24"/>
    <x v="950"/>
    <x v="233"/>
    <x v="1161"/>
    <x v="331"/>
    <x v="1"/>
    <x v="0"/>
    <x v="120"/>
    <x v="120"/>
    <x v="408"/>
  </r>
  <r>
    <x v="3"/>
    <x v="24"/>
    <x v="547"/>
    <x v="223"/>
    <x v="418"/>
    <x v="407"/>
    <x v="1"/>
    <x v="0"/>
    <x v="23"/>
    <x v="23"/>
    <x v="40"/>
  </r>
  <r>
    <x v="3"/>
    <x v="24"/>
    <x v="476"/>
    <x v="222"/>
    <x v="296"/>
    <x v="446"/>
    <x v="1"/>
    <x v="0"/>
    <x v="124"/>
    <x v="124"/>
    <x v="378"/>
  </r>
  <r>
    <x v="3"/>
    <x v="24"/>
    <x v="981"/>
    <x v="492"/>
    <x v="1173"/>
    <x v="525"/>
    <x v="1"/>
    <x v="0"/>
    <x v="131"/>
    <x v="131"/>
    <x v="430"/>
  </r>
  <r>
    <x v="3"/>
    <x v="24"/>
    <x v="580"/>
    <x v="490"/>
    <x v="499"/>
    <x v="528"/>
    <x v="1"/>
    <x v="0"/>
    <x v="32"/>
    <x v="32"/>
    <x v="49"/>
  </r>
  <r>
    <x v="3"/>
    <x v="24"/>
    <x v="313"/>
    <x v="217"/>
    <x v="3"/>
    <x v="566"/>
    <x v="0"/>
    <x v="0"/>
    <x v="0"/>
    <x v="0"/>
    <x v="0"/>
  </r>
  <r>
    <x v="3"/>
    <x v="24"/>
    <x v="584"/>
    <x v="489"/>
    <x v="478"/>
    <x v="570"/>
    <x v="1"/>
    <x v="0"/>
    <x v="27"/>
    <x v="27"/>
    <x v="76"/>
  </r>
  <r>
    <x v="3"/>
    <x v="24"/>
    <x v="549"/>
    <x v="488"/>
    <x v="420"/>
    <x v="587"/>
    <x v="1"/>
    <x v="0"/>
    <x v="40"/>
    <x v="40"/>
    <x v="68"/>
  </r>
  <r>
    <x v="3"/>
    <x v="24"/>
    <x v="673"/>
    <x v="491"/>
    <x v="615"/>
    <x v="594"/>
    <x v="1"/>
    <x v="0"/>
    <x v="27"/>
    <x v="27"/>
    <x v="0"/>
  </r>
  <r>
    <x v="3"/>
    <x v="24"/>
    <x v="487"/>
    <x v="919"/>
    <x v="332"/>
    <x v="744"/>
    <x v="1"/>
    <x v="0"/>
    <x v="23"/>
    <x v="23"/>
    <x v="31"/>
  </r>
  <r>
    <x v="3"/>
    <x v="24"/>
    <x v="803"/>
    <x v="931"/>
    <x v="807"/>
    <x v="752"/>
    <x v="1"/>
    <x v="0"/>
    <x v="32"/>
    <x v="32"/>
    <x v="87"/>
  </r>
  <r>
    <x v="3"/>
    <x v="24"/>
    <x v="918"/>
    <x v="962"/>
    <x v="1010"/>
    <x v="771"/>
    <x v="1"/>
    <x v="0"/>
    <x v="61"/>
    <x v="61"/>
    <x v="126"/>
  </r>
  <r>
    <x v="3"/>
    <x v="24"/>
    <x v="748"/>
    <x v="1011"/>
    <x v="710"/>
    <x v="798"/>
    <x v="1"/>
    <x v="0"/>
    <x v="19"/>
    <x v="19"/>
    <x v="40"/>
  </r>
  <r>
    <x v="3"/>
    <x v="24"/>
    <x v="421"/>
    <x v="1021"/>
    <x v="229"/>
    <x v="803"/>
    <x v="1"/>
    <x v="0"/>
    <x v="19"/>
    <x v="19"/>
    <x v="40"/>
  </r>
  <r>
    <x v="3"/>
    <x v="24"/>
    <x v="1021"/>
    <x v="1032"/>
    <x v="1079"/>
    <x v="808"/>
    <x v="1"/>
    <x v="0"/>
    <x v="13"/>
    <x v="13"/>
    <x v="1"/>
  </r>
  <r>
    <x v="3"/>
    <x v="24"/>
    <x v="610"/>
    <x v="1261"/>
    <x v="470"/>
    <x v="941"/>
    <x v="1"/>
    <x v="0"/>
    <x v="23"/>
    <x v="23"/>
    <x v="2"/>
  </r>
  <r>
    <x v="3"/>
    <x v="17"/>
    <x v="228"/>
    <x v="154"/>
    <x v="435"/>
    <x v="1"/>
    <x v="1"/>
    <x v="0"/>
    <x v="8"/>
    <x v="8"/>
    <x v="31"/>
  </r>
  <r>
    <x v="3"/>
    <x v="17"/>
    <x v="217"/>
    <x v="151"/>
    <x v="374"/>
    <x v="56"/>
    <x v="1"/>
    <x v="0"/>
    <x v="8"/>
    <x v="8"/>
    <x v="49"/>
  </r>
  <r>
    <x v="3"/>
    <x v="17"/>
    <x v="1179"/>
    <x v="157"/>
    <x v="1153"/>
    <x v="74"/>
    <x v="1"/>
    <x v="0"/>
    <x v="142"/>
    <x v="142"/>
    <x v="463"/>
  </r>
  <r>
    <x v="3"/>
    <x v="17"/>
    <x v="225"/>
    <x v="149"/>
    <x v="361"/>
    <x v="176"/>
    <x v="1"/>
    <x v="0"/>
    <x v="13"/>
    <x v="13"/>
    <x v="0"/>
  </r>
  <r>
    <x v="3"/>
    <x v="17"/>
    <x v="512"/>
    <x v="150"/>
    <x v="363"/>
    <x v="242"/>
    <x v="1"/>
    <x v="0"/>
    <x v="8"/>
    <x v="8"/>
    <x v="31"/>
  </r>
  <r>
    <x v="3"/>
    <x v="17"/>
    <x v="543"/>
    <x v="153"/>
    <x v="426"/>
    <x v="307"/>
    <x v="1"/>
    <x v="0"/>
    <x v="98"/>
    <x v="98"/>
    <x v="375"/>
  </r>
  <r>
    <x v="3"/>
    <x v="17"/>
    <x v="516"/>
    <x v="148"/>
    <x v="352"/>
    <x v="376"/>
    <x v="1"/>
    <x v="0"/>
    <x v="40"/>
    <x v="40"/>
    <x v="116"/>
  </r>
  <r>
    <x v="3"/>
    <x v="17"/>
    <x v="670"/>
    <x v="485"/>
    <x v="621"/>
    <x v="494"/>
    <x v="1"/>
    <x v="0"/>
    <x v="13"/>
    <x v="13"/>
    <x v="49"/>
  </r>
  <r>
    <x v="3"/>
    <x v="17"/>
    <x v="397"/>
    <x v="146"/>
    <x v="203"/>
    <x v="522"/>
    <x v="1"/>
    <x v="0"/>
    <x v="8"/>
    <x v="8"/>
    <x v="31"/>
  </r>
  <r>
    <x v="3"/>
    <x v="17"/>
    <x v="523"/>
    <x v="152"/>
    <x v="387"/>
    <x v="553"/>
    <x v="1"/>
    <x v="0"/>
    <x v="13"/>
    <x v="13"/>
    <x v="0"/>
  </r>
  <r>
    <x v="3"/>
    <x v="17"/>
    <x v="480"/>
    <x v="147"/>
    <x v="309"/>
    <x v="572"/>
    <x v="1"/>
    <x v="0"/>
    <x v="42"/>
    <x v="42"/>
    <x v="126"/>
  </r>
  <r>
    <x v="3"/>
    <x v="17"/>
    <x v="995"/>
    <x v="159"/>
    <x v="1284"/>
    <x v="602"/>
    <x v="1"/>
    <x v="0"/>
    <x v="13"/>
    <x v="13"/>
    <x v="31"/>
  </r>
  <r>
    <x v="3"/>
    <x v="17"/>
    <x v="730"/>
    <x v="156"/>
    <x v="713"/>
    <x v="637"/>
    <x v="1"/>
    <x v="0"/>
    <x v="46"/>
    <x v="46"/>
    <x v="185"/>
  </r>
  <r>
    <x v="3"/>
    <x v="17"/>
    <x v="1004"/>
    <x v="158"/>
    <x v="1221"/>
    <x v="665"/>
    <x v="1"/>
    <x v="0"/>
    <x v="8"/>
    <x v="8"/>
    <x v="0"/>
  </r>
  <r>
    <x v="3"/>
    <x v="17"/>
    <x v="590"/>
    <x v="155"/>
    <x v="492"/>
    <x v="671"/>
    <x v="1"/>
    <x v="0"/>
    <x v="61"/>
    <x v="61"/>
    <x v="212"/>
  </r>
  <r>
    <x v="3"/>
    <x v="17"/>
    <x v="1054"/>
    <x v="1274"/>
    <x v="1115"/>
    <x v="947"/>
    <x v="0"/>
    <x v="0"/>
    <x v="0"/>
    <x v="0"/>
    <x v="0"/>
  </r>
  <r>
    <x v="3"/>
    <x v="44"/>
    <x v="1166"/>
    <x v="403"/>
    <x v="1209"/>
    <x v="19"/>
    <x v="1"/>
    <x v="0"/>
    <x v="151"/>
    <x v="151"/>
    <x v="475"/>
  </r>
  <r>
    <x v="3"/>
    <x v="44"/>
    <x v="235"/>
    <x v="400"/>
    <x v="474"/>
    <x v="23"/>
    <x v="1"/>
    <x v="0"/>
    <x v="165"/>
    <x v="165"/>
    <x v="504"/>
  </r>
  <r>
    <x v="3"/>
    <x v="44"/>
    <x v="1178"/>
    <x v="404"/>
    <x v="1213"/>
    <x v="73"/>
    <x v="1"/>
    <x v="0"/>
    <x v="19"/>
    <x v="19"/>
    <x v="31"/>
  </r>
  <r>
    <x v="3"/>
    <x v="44"/>
    <x v="1204"/>
    <x v="405"/>
    <x v="1220"/>
    <x v="186"/>
    <x v="1"/>
    <x v="0"/>
    <x v="70"/>
    <x v="70"/>
    <x v="212"/>
  </r>
  <r>
    <x v="3"/>
    <x v="44"/>
    <x v="838"/>
    <x v="401"/>
    <x v="924"/>
    <x v="316"/>
    <x v="1"/>
    <x v="0"/>
    <x v="147"/>
    <x v="147"/>
    <x v="476"/>
  </r>
  <r>
    <x v="3"/>
    <x v="44"/>
    <x v="839"/>
    <x v="402"/>
    <x v="943"/>
    <x v="323"/>
    <x v="1"/>
    <x v="0"/>
    <x v="46"/>
    <x v="46"/>
    <x v="55"/>
  </r>
  <r>
    <x v="3"/>
    <x v="44"/>
    <x v="312"/>
    <x v="567"/>
    <x v="8"/>
    <x v="543"/>
    <x v="1"/>
    <x v="0"/>
    <x v="46"/>
    <x v="46"/>
    <x v="179"/>
  </r>
  <r>
    <x v="3"/>
    <x v="44"/>
    <x v="722"/>
    <x v="568"/>
    <x v="756"/>
    <x v="572"/>
    <x v="1"/>
    <x v="0"/>
    <x v="61"/>
    <x v="61"/>
    <x v="68"/>
  </r>
  <r>
    <x v="3"/>
    <x v="44"/>
    <x v="736"/>
    <x v="856"/>
    <x v="684"/>
    <x v="708"/>
    <x v="1"/>
    <x v="0"/>
    <x v="61"/>
    <x v="61"/>
    <x v="184"/>
  </r>
  <r>
    <x v="3"/>
    <x v="44"/>
    <x v="527"/>
    <x v="890"/>
    <x v="389"/>
    <x v="724"/>
    <x v="1"/>
    <x v="0"/>
    <x v="19"/>
    <x v="19"/>
    <x v="44"/>
  </r>
  <r>
    <x v="3"/>
    <x v="44"/>
    <x v="593"/>
    <x v="891"/>
    <x v="475"/>
    <x v="724"/>
    <x v="1"/>
    <x v="0"/>
    <x v="46"/>
    <x v="46"/>
    <x v="179"/>
  </r>
  <r>
    <x v="3"/>
    <x v="44"/>
    <x v="411"/>
    <x v="892"/>
    <x v="177"/>
    <x v="724"/>
    <x v="1"/>
    <x v="0"/>
    <x v="19"/>
    <x v="19"/>
    <x v="38"/>
  </r>
  <r>
    <x v="3"/>
    <x v="44"/>
    <x v="801"/>
    <x v="896"/>
    <x v="851"/>
    <x v="727"/>
    <x v="1"/>
    <x v="0"/>
    <x v="13"/>
    <x v="13"/>
    <x v="49"/>
  </r>
  <r>
    <x v="3"/>
    <x v="44"/>
    <x v="752"/>
    <x v="1039"/>
    <x v="786"/>
    <x v="810"/>
    <x v="1"/>
    <x v="0"/>
    <x v="8"/>
    <x v="8"/>
    <x v="68"/>
  </r>
  <r>
    <x v="3"/>
    <x v="44"/>
    <x v="1023"/>
    <x v="1042"/>
    <x v="1286"/>
    <x v="815"/>
    <x v="1"/>
    <x v="0"/>
    <x v="36"/>
    <x v="36"/>
    <x v="126"/>
  </r>
  <r>
    <x v="3"/>
    <x v="44"/>
    <x v="1024"/>
    <x v="1047"/>
    <x v="1208"/>
    <x v="817"/>
    <x v="1"/>
    <x v="0"/>
    <x v="61"/>
    <x v="61"/>
    <x v="256"/>
  </r>
  <r>
    <x v="3"/>
    <x v="44"/>
    <x v="341"/>
    <x v="1142"/>
    <x v="2"/>
    <x v="878"/>
    <x v="1"/>
    <x v="0"/>
    <x v="8"/>
    <x v="8"/>
    <x v="68"/>
  </r>
  <r>
    <x v="3"/>
    <x v="16"/>
    <x v="30"/>
    <x v="136"/>
    <x v="165"/>
    <x v="2"/>
    <x v="1"/>
    <x v="0"/>
    <x v="8"/>
    <x v="8"/>
    <x v="9"/>
  </r>
  <r>
    <x v="3"/>
    <x v="16"/>
    <x v="192"/>
    <x v="465"/>
    <x v="241"/>
    <x v="2"/>
    <x v="1"/>
    <x v="0"/>
    <x v="19"/>
    <x v="19"/>
    <x v="68"/>
  </r>
  <r>
    <x v="3"/>
    <x v="16"/>
    <x v="210"/>
    <x v="469"/>
    <x v="335"/>
    <x v="2"/>
    <x v="1"/>
    <x v="0"/>
    <x v="134"/>
    <x v="134"/>
    <x v="426"/>
  </r>
  <r>
    <x v="3"/>
    <x v="16"/>
    <x v="10"/>
    <x v="134"/>
    <x v="126"/>
    <x v="45"/>
    <x v="1"/>
    <x v="0"/>
    <x v="153"/>
    <x v="153"/>
    <x v="479"/>
  </r>
  <r>
    <x v="3"/>
    <x v="16"/>
    <x v="259"/>
    <x v="139"/>
    <x v="617"/>
    <x v="64"/>
    <x v="1"/>
    <x v="0"/>
    <x v="8"/>
    <x v="8"/>
    <x v="4"/>
  </r>
  <r>
    <x v="3"/>
    <x v="16"/>
    <x v="1128"/>
    <x v="142"/>
    <x v="910"/>
    <x v="64"/>
    <x v="1"/>
    <x v="0"/>
    <x v="77"/>
    <x v="77"/>
    <x v="219"/>
  </r>
  <r>
    <x v="3"/>
    <x v="16"/>
    <x v="1177"/>
    <x v="195"/>
    <x v="1133"/>
    <x v="71"/>
    <x v="1"/>
    <x v="0"/>
    <x v="121"/>
    <x v="121"/>
    <x v="432"/>
  </r>
  <r>
    <x v="3"/>
    <x v="16"/>
    <x v="38"/>
    <x v="135"/>
    <x v="157"/>
    <x v="132"/>
    <x v="1"/>
    <x v="0"/>
    <x v="23"/>
    <x v="23"/>
    <x v="31"/>
  </r>
  <r>
    <x v="3"/>
    <x v="16"/>
    <x v="18"/>
    <x v="132"/>
    <x v="97"/>
    <x v="142"/>
    <x v="1"/>
    <x v="0"/>
    <x v="127"/>
    <x v="127"/>
    <x v="401"/>
  </r>
  <r>
    <x v="3"/>
    <x v="16"/>
    <x v="1136"/>
    <x v="141"/>
    <x v="884"/>
    <x v="142"/>
    <x v="1"/>
    <x v="0"/>
    <x v="46"/>
    <x v="46"/>
    <x v="87"/>
  </r>
  <r>
    <x v="3"/>
    <x v="16"/>
    <x v="281"/>
    <x v="140"/>
    <x v="652"/>
    <x v="158"/>
    <x v="1"/>
    <x v="0"/>
    <x v="8"/>
    <x v="8"/>
    <x v="5"/>
  </r>
  <r>
    <x v="3"/>
    <x v="16"/>
    <x v="443"/>
    <x v="466"/>
    <x v="245"/>
    <x v="255"/>
    <x v="1"/>
    <x v="0"/>
    <x v="23"/>
    <x v="23"/>
    <x v="55"/>
  </r>
  <r>
    <x v="3"/>
    <x v="16"/>
    <x v="372"/>
    <x v="138"/>
    <x v="233"/>
    <x v="260"/>
    <x v="1"/>
    <x v="0"/>
    <x v="46"/>
    <x v="46"/>
    <x v="143"/>
  </r>
  <r>
    <x v="3"/>
    <x v="16"/>
    <x v="620"/>
    <x v="473"/>
    <x v="562"/>
    <x v="322"/>
    <x v="1"/>
    <x v="0"/>
    <x v="48"/>
    <x v="48"/>
    <x v="172"/>
  </r>
  <r>
    <x v="3"/>
    <x v="16"/>
    <x v="621"/>
    <x v="474"/>
    <x v="570"/>
    <x v="332"/>
    <x v="1"/>
    <x v="0"/>
    <x v="13"/>
    <x v="13"/>
    <x v="4"/>
  </r>
  <r>
    <x v="3"/>
    <x v="16"/>
    <x v="842"/>
    <x v="143"/>
    <x v="945"/>
    <x v="408"/>
    <x v="1"/>
    <x v="0"/>
    <x v="23"/>
    <x v="23"/>
    <x v="63"/>
  </r>
  <r>
    <x v="3"/>
    <x v="16"/>
    <x v="390"/>
    <x v="137"/>
    <x v="199"/>
    <x v="430"/>
    <x v="1"/>
    <x v="0"/>
    <x v="8"/>
    <x v="8"/>
    <x v="16"/>
  </r>
  <r>
    <x v="3"/>
    <x v="16"/>
    <x v="311"/>
    <x v="133"/>
    <x v="108"/>
    <x v="462"/>
    <x v="0"/>
    <x v="0"/>
    <x v="0"/>
    <x v="0"/>
    <x v="0"/>
  </r>
  <r>
    <x v="3"/>
    <x v="16"/>
    <x v="844"/>
    <x v="144"/>
    <x v="947"/>
    <x v="470"/>
    <x v="1"/>
    <x v="0"/>
    <x v="8"/>
    <x v="8"/>
    <x v="36"/>
  </r>
  <r>
    <x v="3"/>
    <x v="16"/>
    <x v="897"/>
    <x v="193"/>
    <x v="951"/>
    <x v="501"/>
    <x v="1"/>
    <x v="0"/>
    <x v="59"/>
    <x v="59"/>
    <x v="176"/>
  </r>
  <r>
    <x v="3"/>
    <x v="16"/>
    <x v="477"/>
    <x v="468"/>
    <x v="315"/>
    <x v="509"/>
    <x v="1"/>
    <x v="0"/>
    <x v="126"/>
    <x v="126"/>
    <x v="435"/>
  </r>
  <r>
    <x v="3"/>
    <x v="16"/>
    <x v="903"/>
    <x v="194"/>
    <x v="991"/>
    <x v="575"/>
    <x v="1"/>
    <x v="0"/>
    <x v="27"/>
    <x v="27"/>
    <x v="49"/>
  </r>
  <r>
    <x v="3"/>
    <x v="16"/>
    <x v="586"/>
    <x v="470"/>
    <x v="465"/>
    <x v="598"/>
    <x v="1"/>
    <x v="0"/>
    <x v="23"/>
    <x v="23"/>
    <x v="99"/>
  </r>
  <r>
    <x v="3"/>
    <x v="16"/>
    <x v="587"/>
    <x v="471"/>
    <x v="469"/>
    <x v="600"/>
    <x v="1"/>
    <x v="0"/>
    <x v="42"/>
    <x v="42"/>
    <x v="215"/>
  </r>
  <r>
    <x v="3"/>
    <x v="16"/>
    <x v="450"/>
    <x v="467"/>
    <x v="251"/>
    <x v="631"/>
    <x v="1"/>
    <x v="0"/>
    <x v="169"/>
    <x v="169"/>
    <x v="503"/>
  </r>
  <r>
    <x v="3"/>
    <x v="16"/>
    <x v="644"/>
    <x v="472"/>
    <x v="540"/>
    <x v="637"/>
    <x v="1"/>
    <x v="0"/>
    <x v="66"/>
    <x v="66"/>
    <x v="271"/>
  </r>
  <r>
    <x v="3"/>
    <x v="16"/>
    <x v="1001"/>
    <x v="145"/>
    <x v="1287"/>
    <x v="650"/>
    <x v="1"/>
    <x v="0"/>
    <x v="8"/>
    <x v="8"/>
    <x v="0"/>
  </r>
  <r>
    <x v="3"/>
    <x v="16"/>
    <x v="1014"/>
    <x v="951"/>
    <x v="1190"/>
    <x v="765"/>
    <x v="1"/>
    <x v="0"/>
    <x v="48"/>
    <x v="48"/>
    <x v="49"/>
  </r>
  <r>
    <x v="3"/>
    <x v="16"/>
    <x v="328"/>
    <x v="990"/>
    <x v="127"/>
    <x v="786"/>
    <x v="1"/>
    <x v="0"/>
    <x v="19"/>
    <x v="19"/>
    <x v="0"/>
  </r>
  <r>
    <x v="3"/>
    <x v="16"/>
    <x v="1020"/>
    <x v="1025"/>
    <x v="1191"/>
    <x v="806"/>
    <x v="1"/>
    <x v="0"/>
    <x v="36"/>
    <x v="36"/>
    <x v="116"/>
  </r>
  <r>
    <x v="3"/>
    <x v="16"/>
    <x v="809"/>
    <x v="1038"/>
    <x v="827"/>
    <x v="810"/>
    <x v="1"/>
    <x v="0"/>
    <x v="66"/>
    <x v="66"/>
    <x v="337"/>
  </r>
  <r>
    <x v="3"/>
    <x v="16"/>
    <x v="424"/>
    <x v="1064"/>
    <x v="194"/>
    <x v="825"/>
    <x v="1"/>
    <x v="0"/>
    <x v="23"/>
    <x v="23"/>
    <x v="78"/>
  </r>
  <r>
    <x v="3"/>
    <x v="16"/>
    <x v="867"/>
    <x v="1096"/>
    <x v="932"/>
    <x v="845"/>
    <x v="0"/>
    <x v="0"/>
    <x v="0"/>
    <x v="0"/>
    <x v="0"/>
  </r>
  <r>
    <x v="3"/>
    <x v="16"/>
    <x v="1219"/>
    <x v="1103"/>
    <x v="434"/>
    <x v="851"/>
    <x v="1"/>
    <x v="0"/>
    <x v="19"/>
    <x v="19"/>
    <x v="0"/>
  </r>
  <r>
    <x v="3"/>
    <x v="16"/>
    <x v="337"/>
    <x v="1113"/>
    <x v="71"/>
    <x v="858"/>
    <x v="1"/>
    <x v="0"/>
    <x v="153"/>
    <x v="153"/>
    <x v="487"/>
  </r>
  <r>
    <x v="3"/>
    <x v="16"/>
    <x v="1038"/>
    <x v="1133"/>
    <x v="1227"/>
    <x v="875"/>
    <x v="1"/>
    <x v="0"/>
    <x v="46"/>
    <x v="46"/>
    <x v="197"/>
  </r>
  <r>
    <x v="3"/>
    <x v="16"/>
    <x v="680"/>
    <x v="1146"/>
    <x v="636"/>
    <x v="880"/>
    <x v="1"/>
    <x v="0"/>
    <x v="40"/>
    <x v="40"/>
    <x v="137"/>
  </r>
  <r>
    <x v="3"/>
    <x v="16"/>
    <x v="351"/>
    <x v="1193"/>
    <x v="21"/>
    <x v="910"/>
    <x v="0"/>
    <x v="0"/>
    <x v="0"/>
    <x v="0"/>
    <x v="0"/>
  </r>
  <r>
    <x v="3"/>
    <x v="16"/>
    <x v="820"/>
    <x v="1214"/>
    <x v="819"/>
    <x v="917"/>
    <x v="1"/>
    <x v="0"/>
    <x v="86"/>
    <x v="86"/>
    <x v="371"/>
  </r>
  <r>
    <x v="3"/>
    <x v="16"/>
    <x v="770"/>
    <x v="1236"/>
    <x v="649"/>
    <x v="926"/>
    <x v="1"/>
    <x v="0"/>
    <x v="36"/>
    <x v="36"/>
    <x v="96"/>
  </r>
  <r>
    <x v="3"/>
    <x v="16"/>
    <x v="1050"/>
    <x v="1239"/>
    <x v="1216"/>
    <x v="928"/>
    <x v="1"/>
    <x v="0"/>
    <x v="32"/>
    <x v="32"/>
    <x v="102"/>
  </r>
  <r>
    <x v="3"/>
    <x v="16"/>
    <x v="657"/>
    <x v="1246"/>
    <x v="591"/>
    <x v="932"/>
    <x v="1"/>
    <x v="0"/>
    <x v="36"/>
    <x v="36"/>
    <x v="121"/>
  </r>
  <r>
    <x v="3"/>
    <x v="16"/>
    <x v="434"/>
    <x v="1284"/>
    <x v="231"/>
    <x v="952"/>
    <x v="1"/>
    <x v="0"/>
    <x v="27"/>
    <x v="27"/>
    <x v="110"/>
  </r>
  <r>
    <x v="3"/>
    <x v="4"/>
    <x v="1189"/>
    <x v="54"/>
    <x v="1110"/>
    <x v="106"/>
    <x v="1"/>
    <x v="0"/>
    <x v="61"/>
    <x v="61"/>
    <x v="258"/>
  </r>
  <r>
    <x v="3"/>
    <x v="4"/>
    <x v="205"/>
    <x v="53"/>
    <x v="318"/>
    <x v="148"/>
    <x v="1"/>
    <x v="0"/>
    <x v="92"/>
    <x v="92"/>
    <x v="328"/>
  </r>
  <r>
    <x v="3"/>
    <x v="4"/>
    <x v="1109"/>
    <x v="1077"/>
    <x v="1356"/>
    <x v="833"/>
    <x v="0"/>
    <x v="0"/>
    <x v="0"/>
    <x v="0"/>
    <x v="0"/>
  </r>
  <r>
    <x v="3"/>
    <x v="4"/>
    <x v="1042"/>
    <x v="1170"/>
    <x v="1137"/>
    <x v="893"/>
    <x v="1"/>
    <x v="0"/>
    <x v="60"/>
    <x v="60"/>
    <x v="179"/>
  </r>
  <r>
    <x v="3"/>
    <x v="4"/>
    <x v="609"/>
    <x v="1251"/>
    <x v="466"/>
    <x v="936"/>
    <x v="1"/>
    <x v="0"/>
    <x v="53"/>
    <x v="53"/>
    <x v="212"/>
  </r>
  <r>
    <x v="3"/>
    <x v="48"/>
    <x v="198"/>
    <x v="426"/>
    <x v="300"/>
    <x v="4"/>
    <x v="1"/>
    <x v="0"/>
    <x v="23"/>
    <x v="23"/>
    <x v="110"/>
  </r>
  <r>
    <x v="3"/>
    <x v="48"/>
    <x v="199"/>
    <x v="427"/>
    <x v="310"/>
    <x v="8"/>
    <x v="1"/>
    <x v="0"/>
    <x v="153"/>
    <x v="153"/>
    <x v="483"/>
  </r>
  <r>
    <x v="3"/>
    <x v="48"/>
    <x v="1144"/>
    <x v="431"/>
    <x v="998"/>
    <x v="52"/>
    <x v="1"/>
    <x v="0"/>
    <x v="61"/>
    <x v="61"/>
    <x v="126"/>
  </r>
  <r>
    <x v="3"/>
    <x v="48"/>
    <x v="202"/>
    <x v="428"/>
    <x v="332"/>
    <x v="103"/>
    <x v="1"/>
    <x v="0"/>
    <x v="23"/>
    <x v="23"/>
    <x v="68"/>
  </r>
  <r>
    <x v="3"/>
    <x v="48"/>
    <x v="884"/>
    <x v="430"/>
    <x v="961"/>
    <x v="353"/>
    <x v="1"/>
    <x v="0"/>
    <x v="19"/>
    <x v="19"/>
    <x v="31"/>
  </r>
  <r>
    <x v="3"/>
    <x v="48"/>
    <x v="382"/>
    <x v="425"/>
    <x v="217"/>
    <x v="374"/>
    <x v="1"/>
    <x v="0"/>
    <x v="36"/>
    <x v="36"/>
    <x v="0"/>
  </r>
  <r>
    <x v="3"/>
    <x v="48"/>
    <x v="702"/>
    <x v="429"/>
    <x v="743"/>
    <x v="400"/>
    <x v="1"/>
    <x v="0"/>
    <x v="94"/>
    <x v="94"/>
    <x v="68"/>
  </r>
  <r>
    <x v="3"/>
    <x v="48"/>
    <x v="983"/>
    <x v="577"/>
    <x v="1101"/>
    <x v="530"/>
    <x v="1"/>
    <x v="0"/>
    <x v="19"/>
    <x v="19"/>
    <x v="0"/>
  </r>
  <r>
    <x v="3"/>
    <x v="48"/>
    <x v="984"/>
    <x v="576"/>
    <x v="1064"/>
    <x v="537"/>
    <x v="1"/>
    <x v="0"/>
    <x v="27"/>
    <x v="27"/>
    <x v="0"/>
  </r>
  <r>
    <x v="3"/>
    <x v="48"/>
    <x v="988"/>
    <x v="432"/>
    <x v="1197"/>
    <x v="554"/>
    <x v="1"/>
    <x v="0"/>
    <x v="120"/>
    <x v="120"/>
    <x v="406"/>
  </r>
  <r>
    <x v="3"/>
    <x v="48"/>
    <x v="901"/>
    <x v="575"/>
    <x v="999"/>
    <x v="560"/>
    <x v="1"/>
    <x v="0"/>
    <x v="8"/>
    <x v="8"/>
    <x v="68"/>
  </r>
  <r>
    <x v="3"/>
    <x v="48"/>
    <x v="405"/>
    <x v="574"/>
    <x v="195"/>
    <x v="652"/>
    <x v="1"/>
    <x v="0"/>
    <x v="23"/>
    <x v="23"/>
    <x v="49"/>
  </r>
  <r>
    <x v="3"/>
    <x v="48"/>
    <x v="319"/>
    <x v="849"/>
    <x v="98"/>
    <x v="697"/>
    <x v="1"/>
    <x v="0"/>
    <x v="32"/>
    <x v="32"/>
    <x v="121"/>
  </r>
  <r>
    <x v="3"/>
    <x v="48"/>
    <x v="321"/>
    <x v="855"/>
    <x v="115"/>
    <x v="707"/>
    <x v="1"/>
    <x v="0"/>
    <x v="51"/>
    <x v="51"/>
    <x v="79"/>
  </r>
  <r>
    <x v="3"/>
    <x v="48"/>
    <x v="1007"/>
    <x v="875"/>
    <x v="1212"/>
    <x v="715"/>
    <x v="1"/>
    <x v="0"/>
    <x v="19"/>
    <x v="19"/>
    <x v="68"/>
  </r>
  <r>
    <x v="3"/>
    <x v="48"/>
    <x v="410"/>
    <x v="883"/>
    <x v="189"/>
    <x v="720"/>
    <x v="1"/>
    <x v="0"/>
    <x v="56"/>
    <x v="56"/>
    <x v="246"/>
  </r>
  <r>
    <x v="3"/>
    <x v="48"/>
    <x v="594"/>
    <x v="907"/>
    <x v="506"/>
    <x v="728"/>
    <x v="0"/>
    <x v="0"/>
    <x v="0"/>
    <x v="0"/>
    <x v="0"/>
  </r>
  <r>
    <x v="3"/>
    <x v="48"/>
    <x v="552"/>
    <x v="1026"/>
    <x v="437"/>
    <x v="807"/>
    <x v="1"/>
    <x v="0"/>
    <x v="13"/>
    <x v="13"/>
    <x v="13"/>
  </r>
  <r>
    <x v="3"/>
    <x v="48"/>
    <x v="1025"/>
    <x v="1048"/>
    <x v="1241"/>
    <x v="818"/>
    <x v="1"/>
    <x v="0"/>
    <x v="46"/>
    <x v="46"/>
    <x v="60"/>
  </r>
  <r>
    <x v="3"/>
    <x v="48"/>
    <x v="498"/>
    <x v="1205"/>
    <x v="323"/>
    <x v="914"/>
    <x v="1"/>
    <x v="0"/>
    <x v="23"/>
    <x v="23"/>
    <x v="0"/>
  </r>
  <r>
    <x v="3"/>
    <x v="48"/>
    <x v="1056"/>
    <x v="1278"/>
    <x v="1225"/>
    <x v="950"/>
    <x v="0"/>
    <x v="0"/>
    <x v="0"/>
    <x v="0"/>
    <x v="82"/>
  </r>
  <r>
    <x v="3"/>
    <x v="48"/>
    <x v="360"/>
    <x v="1299"/>
    <x v="53"/>
    <x v="962"/>
    <x v="1"/>
    <x v="0"/>
    <x v="27"/>
    <x v="27"/>
    <x v="161"/>
  </r>
  <r>
    <x v="3"/>
    <x v="43"/>
    <x v="1222"/>
    <x v="399"/>
    <x v="1339"/>
    <x v="62"/>
    <x v="1"/>
    <x v="0"/>
    <x v="84"/>
    <x v="84"/>
    <x v="326"/>
  </r>
  <r>
    <x v="3"/>
    <x v="43"/>
    <x v="1180"/>
    <x v="393"/>
    <x v="1106"/>
    <x v="78"/>
    <x v="1"/>
    <x v="0"/>
    <x v="23"/>
    <x v="23"/>
    <x v="116"/>
  </r>
  <r>
    <x v="3"/>
    <x v="43"/>
    <x v="1181"/>
    <x v="396"/>
    <x v="1203"/>
    <x v="82"/>
    <x v="1"/>
    <x v="0"/>
    <x v="46"/>
    <x v="46"/>
    <x v="179"/>
  </r>
  <r>
    <x v="3"/>
    <x v="43"/>
    <x v="1185"/>
    <x v="395"/>
    <x v="1201"/>
    <x v="93"/>
    <x v="1"/>
    <x v="0"/>
    <x v="23"/>
    <x v="23"/>
    <x v="60"/>
  </r>
  <r>
    <x v="3"/>
    <x v="43"/>
    <x v="1134"/>
    <x v="392"/>
    <x v="887"/>
    <x v="98"/>
    <x v="1"/>
    <x v="0"/>
    <x v="51"/>
    <x v="51"/>
    <x v="162"/>
  </r>
  <r>
    <x v="3"/>
    <x v="43"/>
    <x v="1187"/>
    <x v="397"/>
    <x v="1249"/>
    <x v="101"/>
    <x v="1"/>
    <x v="0"/>
    <x v="61"/>
    <x v="61"/>
    <x v="217"/>
  </r>
  <r>
    <x v="3"/>
    <x v="43"/>
    <x v="219"/>
    <x v="391"/>
    <x v="359"/>
    <x v="116"/>
    <x v="1"/>
    <x v="0"/>
    <x v="108"/>
    <x v="108"/>
    <x v="341"/>
  </r>
  <r>
    <x v="3"/>
    <x v="43"/>
    <x v="381"/>
    <x v="390"/>
    <x v="178"/>
    <x v="351"/>
    <x v="1"/>
    <x v="0"/>
    <x v="77"/>
    <x v="77"/>
    <x v="284"/>
  </r>
  <r>
    <x v="3"/>
    <x v="43"/>
    <x v="956"/>
    <x v="394"/>
    <x v="1111"/>
    <x v="364"/>
    <x v="1"/>
    <x v="0"/>
    <x v="53"/>
    <x v="53"/>
    <x v="212"/>
  </r>
  <r>
    <x v="3"/>
    <x v="43"/>
    <x v="970"/>
    <x v="398"/>
    <x v="1285"/>
    <x v="435"/>
    <x v="1"/>
    <x v="0"/>
    <x v="202"/>
    <x v="202"/>
    <x v="535"/>
  </r>
  <r>
    <x v="3"/>
    <x v="43"/>
    <x v="980"/>
    <x v="566"/>
    <x v="1236"/>
    <x v="518"/>
    <x v="1"/>
    <x v="0"/>
    <x v="23"/>
    <x v="23"/>
    <x v="124"/>
  </r>
  <r>
    <x v="3"/>
    <x v="43"/>
    <x v="638"/>
    <x v="565"/>
    <x v="600"/>
    <x v="574"/>
    <x v="1"/>
    <x v="0"/>
    <x v="131"/>
    <x v="131"/>
    <x v="458"/>
  </r>
  <r>
    <x v="3"/>
    <x v="43"/>
    <x v="645"/>
    <x v="564"/>
    <x v="575"/>
    <x v="653"/>
    <x v="1"/>
    <x v="0"/>
    <x v="77"/>
    <x v="77"/>
    <x v="301"/>
  </r>
  <r>
    <x v="3"/>
    <x v="43"/>
    <x v="506"/>
    <x v="563"/>
    <x v="343"/>
    <x v="654"/>
    <x v="1"/>
    <x v="0"/>
    <x v="53"/>
    <x v="53"/>
    <x v="157"/>
  </r>
  <r>
    <x v="3"/>
    <x v="43"/>
    <x v="856"/>
    <x v="854"/>
    <x v="918"/>
    <x v="706"/>
    <x v="1"/>
    <x v="0"/>
    <x v="44"/>
    <x v="44"/>
    <x v="0"/>
  </r>
  <r>
    <x v="3"/>
    <x v="43"/>
    <x v="528"/>
    <x v="908"/>
    <x v="356"/>
    <x v="728"/>
    <x v="1"/>
    <x v="0"/>
    <x v="27"/>
    <x v="27"/>
    <x v="125"/>
  </r>
  <r>
    <x v="3"/>
    <x v="43"/>
    <x v="529"/>
    <x v="917"/>
    <x v="351"/>
    <x v="742"/>
    <x v="1"/>
    <x v="0"/>
    <x v="186"/>
    <x v="186"/>
    <x v="501"/>
  </r>
  <r>
    <x v="3"/>
    <x v="43"/>
    <x v="1015"/>
    <x v="952"/>
    <x v="1206"/>
    <x v="766"/>
    <x v="1"/>
    <x v="0"/>
    <x v="23"/>
    <x v="23"/>
    <x v="0"/>
  </r>
  <r>
    <x v="3"/>
    <x v="43"/>
    <x v="679"/>
    <x v="1078"/>
    <x v="604"/>
    <x v="834"/>
    <x v="1"/>
    <x v="0"/>
    <x v="83"/>
    <x v="83"/>
    <x v="342"/>
  </r>
  <r>
    <x v="3"/>
    <x v="43"/>
    <x v="425"/>
    <x v="1093"/>
    <x v="152"/>
    <x v="844"/>
    <x v="1"/>
    <x v="0"/>
    <x v="23"/>
    <x v="23"/>
    <x v="44"/>
  </r>
  <r>
    <x v="3"/>
    <x v="43"/>
    <x v="1053"/>
    <x v="1264"/>
    <x v="1229"/>
    <x v="943"/>
    <x v="1"/>
    <x v="0"/>
    <x v="23"/>
    <x v="23"/>
    <x v="74"/>
  </r>
  <r>
    <x v="3"/>
    <x v="22"/>
    <x v="269"/>
    <x v="215"/>
    <x v="742"/>
    <x v="75"/>
    <x v="1"/>
    <x v="0"/>
    <x v="10"/>
    <x v="10"/>
    <x v="46"/>
  </r>
  <r>
    <x v="3"/>
    <x v="22"/>
    <x v="1108"/>
    <x v="216"/>
    <x v="1354"/>
    <x v="379"/>
    <x v="1"/>
    <x v="0"/>
    <x v="10"/>
    <x v="10"/>
    <x v="0"/>
  </r>
  <r>
    <x v="3"/>
    <x v="22"/>
    <x v="667"/>
    <x v="213"/>
    <x v="637"/>
    <x v="383"/>
    <x v="1"/>
    <x v="0"/>
    <x v="77"/>
    <x v="77"/>
    <x v="296"/>
  </r>
  <r>
    <x v="3"/>
    <x v="22"/>
    <x v="501"/>
    <x v="212"/>
    <x v="338"/>
    <x v="483"/>
    <x v="1"/>
    <x v="0"/>
    <x v="23"/>
    <x v="23"/>
    <x v="0"/>
  </r>
  <r>
    <x v="3"/>
    <x v="22"/>
    <x v="675"/>
    <x v="214"/>
    <x v="638"/>
    <x v="648"/>
    <x v="1"/>
    <x v="0"/>
    <x v="159"/>
    <x v="159"/>
    <x v="469"/>
  </r>
  <r>
    <x v="3"/>
    <x v="22"/>
    <x v="926"/>
    <x v="1126"/>
    <x v="1051"/>
    <x v="869"/>
    <x v="1"/>
    <x v="0"/>
    <x v="53"/>
    <x v="53"/>
    <x v="173"/>
  </r>
  <r>
    <x v="3"/>
    <x v="34"/>
    <x v="1202"/>
    <x v="332"/>
    <x v="1154"/>
    <x v="177"/>
    <x v="1"/>
    <x v="0"/>
    <x v="68"/>
    <x v="68"/>
    <x v="87"/>
  </r>
  <r>
    <x v="3"/>
    <x v="34"/>
    <x v="207"/>
    <x v="327"/>
    <x v="334"/>
    <x v="191"/>
    <x v="1"/>
    <x v="0"/>
    <x v="27"/>
    <x v="27"/>
    <x v="44"/>
  </r>
  <r>
    <x v="3"/>
    <x v="34"/>
    <x v="1072"/>
    <x v="334"/>
    <x v="1322"/>
    <x v="231"/>
    <x v="1"/>
    <x v="0"/>
    <x v="206"/>
    <x v="206"/>
    <x v="543"/>
  </r>
  <r>
    <x v="3"/>
    <x v="34"/>
    <x v="302"/>
    <x v="324"/>
    <x v="62"/>
    <x v="369"/>
    <x v="1"/>
    <x v="0"/>
    <x v="166"/>
    <x v="166"/>
    <x v="470"/>
  </r>
  <r>
    <x v="3"/>
    <x v="34"/>
    <x v="668"/>
    <x v="330"/>
    <x v="601"/>
    <x v="405"/>
    <x v="1"/>
    <x v="0"/>
    <x v="67"/>
    <x v="67"/>
    <x v="216"/>
  </r>
  <r>
    <x v="3"/>
    <x v="34"/>
    <x v="387"/>
    <x v="325"/>
    <x v="214"/>
    <x v="421"/>
    <x v="0"/>
    <x v="0"/>
    <x v="0"/>
    <x v="0"/>
    <x v="0"/>
  </r>
  <r>
    <x v="3"/>
    <x v="34"/>
    <x v="966"/>
    <x v="333"/>
    <x v="1282"/>
    <x v="422"/>
    <x v="1"/>
    <x v="0"/>
    <x v="67"/>
    <x v="67"/>
    <x v="271"/>
  </r>
  <r>
    <x v="3"/>
    <x v="34"/>
    <x v="475"/>
    <x v="326"/>
    <x v="271"/>
    <x v="440"/>
    <x v="1"/>
    <x v="0"/>
    <x v="55"/>
    <x v="55"/>
    <x v="160"/>
  </r>
  <r>
    <x v="3"/>
    <x v="34"/>
    <x v="787"/>
    <x v="331"/>
    <x v="820"/>
    <x v="440"/>
    <x v="1"/>
    <x v="0"/>
    <x v="205"/>
    <x v="205"/>
    <x v="541"/>
  </r>
  <r>
    <x v="3"/>
    <x v="34"/>
    <x v="978"/>
    <x v="532"/>
    <x v="1162"/>
    <x v="512"/>
    <x v="1"/>
    <x v="0"/>
    <x v="117"/>
    <x v="117"/>
    <x v="363"/>
  </r>
  <r>
    <x v="3"/>
    <x v="34"/>
    <x v="502"/>
    <x v="527"/>
    <x v="336"/>
    <x v="538"/>
    <x v="0"/>
    <x v="0"/>
    <x v="0"/>
    <x v="0"/>
    <x v="266"/>
  </r>
  <r>
    <x v="3"/>
    <x v="34"/>
    <x v="791"/>
    <x v="531"/>
    <x v="838"/>
    <x v="573"/>
    <x v="1"/>
    <x v="0"/>
    <x v="43"/>
    <x v="43"/>
    <x v="167"/>
  </r>
  <r>
    <x v="3"/>
    <x v="34"/>
    <x v="639"/>
    <x v="529"/>
    <x v="584"/>
    <x v="576"/>
    <x v="1"/>
    <x v="0"/>
    <x v="45"/>
    <x v="45"/>
    <x v="96"/>
  </r>
  <r>
    <x v="3"/>
    <x v="34"/>
    <x v="525"/>
    <x v="528"/>
    <x v="385"/>
    <x v="636"/>
    <x v="1"/>
    <x v="0"/>
    <x v="190"/>
    <x v="190"/>
    <x v="524"/>
  </r>
  <r>
    <x v="3"/>
    <x v="34"/>
    <x v="794"/>
    <x v="530"/>
    <x v="818"/>
    <x v="667"/>
    <x v="1"/>
    <x v="0"/>
    <x v="55"/>
    <x v="55"/>
    <x v="220"/>
  </r>
  <r>
    <x v="3"/>
    <x v="34"/>
    <x v="595"/>
    <x v="913"/>
    <x v="472"/>
    <x v="736"/>
    <x v="1"/>
    <x v="0"/>
    <x v="55"/>
    <x v="55"/>
    <x v="242"/>
  </r>
  <r>
    <x v="3"/>
    <x v="34"/>
    <x v="651"/>
    <x v="963"/>
    <x v="577"/>
    <x v="771"/>
    <x v="0"/>
    <x v="0"/>
    <x v="0"/>
    <x v="0"/>
    <x v="0"/>
  </r>
  <r>
    <x v="3"/>
    <x v="34"/>
    <x v="415"/>
    <x v="966"/>
    <x v="235"/>
    <x v="772"/>
    <x v="1"/>
    <x v="0"/>
    <x v="55"/>
    <x v="55"/>
    <x v="274"/>
  </r>
  <r>
    <x v="3"/>
    <x v="34"/>
    <x v="596"/>
    <x v="970"/>
    <x v="526"/>
    <x v="773"/>
    <x v="1"/>
    <x v="0"/>
    <x v="106"/>
    <x v="106"/>
    <x v="353"/>
  </r>
  <r>
    <x v="3"/>
    <x v="34"/>
    <x v="419"/>
    <x v="1006"/>
    <x v="146"/>
    <x v="796"/>
    <x v="1"/>
    <x v="0"/>
    <x v="55"/>
    <x v="55"/>
    <x v="183"/>
  </r>
  <r>
    <x v="3"/>
    <x v="34"/>
    <x v="654"/>
    <x v="1129"/>
    <x v="539"/>
    <x v="871"/>
    <x v="1"/>
    <x v="0"/>
    <x v="163"/>
    <x v="163"/>
    <x v="525"/>
  </r>
  <r>
    <x v="3"/>
    <x v="34"/>
    <x v="1102"/>
    <x v="1148"/>
    <x v="1345"/>
    <x v="881"/>
    <x v="1"/>
    <x v="0"/>
    <x v="47"/>
    <x v="47"/>
    <x v="132"/>
  </r>
  <r>
    <x v="3"/>
    <x v="34"/>
    <x v="681"/>
    <x v="1189"/>
    <x v="605"/>
    <x v="907"/>
    <x v="1"/>
    <x v="0"/>
    <x v="91"/>
    <x v="91"/>
    <x v="386"/>
  </r>
  <r>
    <x v="3"/>
    <x v="34"/>
    <x v="931"/>
    <x v="1208"/>
    <x v="1033"/>
    <x v="914"/>
    <x v="1"/>
    <x v="0"/>
    <x v="97"/>
    <x v="97"/>
    <x v="87"/>
  </r>
  <r>
    <x v="3"/>
    <x v="34"/>
    <x v="499"/>
    <x v="1252"/>
    <x v="311"/>
    <x v="936"/>
    <x v="1"/>
    <x v="0"/>
    <x v="26"/>
    <x v="26"/>
    <x v="0"/>
  </r>
  <r>
    <x v="3"/>
    <x v="34"/>
    <x v="660"/>
    <x v="1303"/>
    <x v="585"/>
    <x v="963"/>
    <x v="1"/>
    <x v="0"/>
    <x v="26"/>
    <x v="26"/>
    <x v="60"/>
  </r>
  <r>
    <x v="3"/>
    <x v="39"/>
    <x v="1229"/>
    <x v="363"/>
    <x v="1301"/>
    <x v="175"/>
    <x v="1"/>
    <x v="0"/>
    <x v="15"/>
    <x v="15"/>
    <x v="0"/>
  </r>
  <r>
    <x v="3"/>
    <x v="39"/>
    <x v="196"/>
    <x v="357"/>
    <x v="268"/>
    <x v="197"/>
    <x v="1"/>
    <x v="0"/>
    <x v="75"/>
    <x v="75"/>
    <x v="351"/>
  </r>
  <r>
    <x v="3"/>
    <x v="39"/>
    <x v="619"/>
    <x v="360"/>
    <x v="586"/>
    <x v="213"/>
    <x v="1"/>
    <x v="0"/>
    <x v="147"/>
    <x v="147"/>
    <x v="209"/>
  </r>
  <r>
    <x v="3"/>
    <x v="39"/>
    <x v="1104"/>
    <x v="364"/>
    <x v="1350"/>
    <x v="229"/>
    <x v="1"/>
    <x v="0"/>
    <x v="143"/>
    <x v="143"/>
    <x v="445"/>
  </r>
  <r>
    <x v="3"/>
    <x v="39"/>
    <x v="511"/>
    <x v="358"/>
    <x v="384"/>
    <x v="234"/>
    <x v="1"/>
    <x v="0"/>
    <x v="201"/>
    <x v="201"/>
    <x v="531"/>
  </r>
  <r>
    <x v="3"/>
    <x v="39"/>
    <x v="949"/>
    <x v="362"/>
    <x v="1293"/>
    <x v="304"/>
    <x v="1"/>
    <x v="0"/>
    <x v="161"/>
    <x v="161"/>
    <x v="439"/>
  </r>
  <r>
    <x v="3"/>
    <x v="39"/>
    <x v="968"/>
    <x v="361"/>
    <x v="1073"/>
    <x v="426"/>
    <x v="1"/>
    <x v="0"/>
    <x v="158"/>
    <x v="158"/>
    <x v="496"/>
  </r>
  <r>
    <x v="3"/>
    <x v="39"/>
    <x v="628"/>
    <x v="359"/>
    <x v="578"/>
    <x v="444"/>
    <x v="1"/>
    <x v="0"/>
    <x v="32"/>
    <x v="32"/>
    <x v="0"/>
  </r>
  <r>
    <x v="3"/>
    <x v="39"/>
    <x v="716"/>
    <x v="547"/>
    <x v="793"/>
    <x v="486"/>
    <x v="1"/>
    <x v="0"/>
    <x v="15"/>
    <x v="15"/>
    <x v="31"/>
  </r>
  <r>
    <x v="3"/>
    <x v="39"/>
    <x v="576"/>
    <x v="545"/>
    <x v="501"/>
    <x v="495"/>
    <x v="1"/>
    <x v="0"/>
    <x v="181"/>
    <x v="181"/>
    <x v="502"/>
  </r>
  <r>
    <x v="3"/>
    <x v="39"/>
    <x v="579"/>
    <x v="544"/>
    <x v="497"/>
    <x v="513"/>
    <x v="1"/>
    <x v="0"/>
    <x v="107"/>
    <x v="107"/>
    <x v="289"/>
  </r>
  <r>
    <x v="3"/>
    <x v="39"/>
    <x v="399"/>
    <x v="543"/>
    <x v="236"/>
    <x v="535"/>
    <x v="1"/>
    <x v="0"/>
    <x v="171"/>
    <x v="171"/>
    <x v="505"/>
  </r>
  <r>
    <x v="3"/>
    <x v="39"/>
    <x v="992"/>
    <x v="549"/>
    <x v="1068"/>
    <x v="590"/>
    <x v="1"/>
    <x v="0"/>
    <x v="155"/>
    <x v="155"/>
    <x v="488"/>
  </r>
  <r>
    <x v="3"/>
    <x v="39"/>
    <x v="1116"/>
    <x v="552"/>
    <x v="1365"/>
    <x v="651"/>
    <x v="1"/>
    <x v="0"/>
    <x v="56"/>
    <x v="56"/>
    <x v="0"/>
  </r>
  <r>
    <x v="3"/>
    <x v="39"/>
    <x v="1003"/>
    <x v="550"/>
    <x v="1196"/>
    <x v="661"/>
    <x v="1"/>
    <x v="0"/>
    <x v="60"/>
    <x v="60"/>
    <x v="271"/>
  </r>
  <r>
    <x v="3"/>
    <x v="39"/>
    <x v="646"/>
    <x v="546"/>
    <x v="536"/>
    <x v="663"/>
    <x v="1"/>
    <x v="0"/>
    <x v="43"/>
    <x v="43"/>
    <x v="116"/>
  </r>
  <r>
    <x v="3"/>
    <x v="39"/>
    <x v="906"/>
    <x v="548"/>
    <x v="962"/>
    <x v="664"/>
    <x v="1"/>
    <x v="0"/>
    <x v="90"/>
    <x v="90"/>
    <x v="281"/>
  </r>
  <r>
    <x v="3"/>
    <x v="39"/>
    <x v="325"/>
    <x v="942"/>
    <x v="1"/>
    <x v="759"/>
    <x v="1"/>
    <x v="0"/>
    <x v="122"/>
    <x v="122"/>
    <x v="421"/>
  </r>
  <r>
    <x v="3"/>
    <x v="39"/>
    <x v="750"/>
    <x v="1020"/>
    <x v="773"/>
    <x v="803"/>
    <x v="1"/>
    <x v="0"/>
    <x v="123"/>
    <x v="123"/>
    <x v="321"/>
  </r>
  <r>
    <x v="3"/>
    <x v="39"/>
    <x v="553"/>
    <x v="1030"/>
    <x v="417"/>
    <x v="810"/>
    <x v="1"/>
    <x v="0"/>
    <x v="43"/>
    <x v="43"/>
    <x v="201"/>
  </r>
  <r>
    <x v="3"/>
    <x v="39"/>
    <x v="1091"/>
    <x v="1098"/>
    <x v="1324"/>
    <x v="847"/>
    <x v="1"/>
    <x v="0"/>
    <x v="100"/>
    <x v="100"/>
    <x v="192"/>
  </r>
  <r>
    <x v="3"/>
    <x v="39"/>
    <x v="428"/>
    <x v="1121"/>
    <x v="133"/>
    <x v="865"/>
    <x v="1"/>
    <x v="0"/>
    <x v="32"/>
    <x v="32"/>
    <x v="60"/>
  </r>
  <r>
    <x v="3"/>
    <x v="39"/>
    <x v="1122"/>
    <x v="1201"/>
    <x v="1361"/>
    <x v="914"/>
    <x v="1"/>
    <x v="0"/>
    <x v="128"/>
    <x v="128"/>
    <x v="427"/>
  </r>
  <r>
    <x v="3"/>
    <x v="39"/>
    <x v="822"/>
    <x v="1237"/>
    <x v="867"/>
    <x v="927"/>
    <x v="1"/>
    <x v="0"/>
    <x v="127"/>
    <x v="127"/>
    <x v="431"/>
  </r>
  <r>
    <x v="3"/>
    <x v="39"/>
    <x v="658"/>
    <x v="1254"/>
    <x v="599"/>
    <x v="937"/>
    <x v="1"/>
    <x v="0"/>
    <x v="164"/>
    <x v="164"/>
    <x v="516"/>
  </r>
  <r>
    <x v="3"/>
    <x v="39"/>
    <x v="357"/>
    <x v="1272"/>
    <x v="7"/>
    <x v="946"/>
    <x v="1"/>
    <x v="0"/>
    <x v="15"/>
    <x v="15"/>
    <x v="0"/>
  </r>
  <r>
    <x v="4"/>
    <x v="18"/>
    <x v="2"/>
    <x v="160"/>
    <x v="34"/>
    <x v="9"/>
    <x v="1"/>
    <x v="0"/>
    <x v="198"/>
    <x v="198"/>
    <x v="534"/>
  </r>
  <r>
    <x v="4"/>
    <x v="18"/>
    <x v="353"/>
    <x v="1231"/>
    <x v="118"/>
    <x v="925"/>
    <x v="1"/>
    <x v="0"/>
    <x v="21"/>
    <x v="21"/>
    <x v="49"/>
  </r>
  <r>
    <x v="4"/>
    <x v="18"/>
    <x v="27"/>
    <x v="161"/>
    <x v="119"/>
    <x v="187"/>
    <x v="1"/>
    <x v="0"/>
    <x v="146"/>
    <x v="146"/>
    <x v="457"/>
  </r>
  <r>
    <x v="4"/>
    <x v="18"/>
    <x v="380"/>
    <x v="162"/>
    <x v="134"/>
    <x v="341"/>
    <x v="1"/>
    <x v="0"/>
    <x v="42"/>
    <x v="42"/>
    <x v="115"/>
  </r>
  <r>
    <x v="4"/>
    <x v="18"/>
    <x v="33"/>
    <x v="163"/>
    <x v="148"/>
    <x v="47"/>
    <x v="1"/>
    <x v="0"/>
    <x v="70"/>
    <x v="70"/>
    <x v="233"/>
  </r>
  <r>
    <x v="4"/>
    <x v="18"/>
    <x v="420"/>
    <x v="1013"/>
    <x v="176"/>
    <x v="798"/>
    <x v="0"/>
    <x v="0"/>
    <x v="0"/>
    <x v="0"/>
    <x v="0"/>
  </r>
  <r>
    <x v="4"/>
    <x v="18"/>
    <x v="430"/>
    <x v="1139"/>
    <x v="176"/>
    <x v="877"/>
    <x v="1"/>
    <x v="0"/>
    <x v="19"/>
    <x v="19"/>
    <x v="17"/>
  </r>
  <r>
    <x v="4"/>
    <x v="18"/>
    <x v="386"/>
    <x v="164"/>
    <x v="208"/>
    <x v="402"/>
    <x v="1"/>
    <x v="0"/>
    <x v="49"/>
    <x v="49"/>
    <x v="205"/>
  </r>
  <r>
    <x v="4"/>
    <x v="18"/>
    <x v="442"/>
    <x v="165"/>
    <x v="256"/>
    <x v="216"/>
    <x v="1"/>
    <x v="0"/>
    <x v="49"/>
    <x v="49"/>
    <x v="255"/>
  </r>
  <r>
    <x v="4"/>
    <x v="18"/>
    <x v="455"/>
    <x v="1028"/>
    <x v="260"/>
    <x v="806"/>
    <x v="1"/>
    <x v="0"/>
    <x v="8"/>
    <x v="8"/>
    <x v="0"/>
  </r>
  <r>
    <x v="4"/>
    <x v="18"/>
    <x v="484"/>
    <x v="859"/>
    <x v="297"/>
    <x v="709"/>
    <x v="1"/>
    <x v="0"/>
    <x v="47"/>
    <x v="47"/>
    <x v="169"/>
  </r>
  <r>
    <x v="4"/>
    <x v="18"/>
    <x v="490"/>
    <x v="991"/>
    <x v="298"/>
    <x v="786"/>
    <x v="0"/>
    <x v="0"/>
    <x v="0"/>
    <x v="0"/>
    <x v="0"/>
  </r>
  <r>
    <x v="4"/>
    <x v="18"/>
    <x v="493"/>
    <x v="1081"/>
    <x v="301"/>
    <x v="835"/>
    <x v="1"/>
    <x v="0"/>
    <x v="20"/>
    <x v="20"/>
    <x v="67"/>
  </r>
  <r>
    <x v="4"/>
    <x v="18"/>
    <x v="564"/>
    <x v="1136"/>
    <x v="450"/>
    <x v="876"/>
    <x v="1"/>
    <x v="0"/>
    <x v="36"/>
    <x v="36"/>
    <x v="18"/>
  </r>
  <r>
    <x v="4"/>
    <x v="18"/>
    <x v="607"/>
    <x v="1157"/>
    <x v="464"/>
    <x v="885"/>
    <x v="1"/>
    <x v="0"/>
    <x v="53"/>
    <x v="53"/>
    <x v="324"/>
  </r>
  <r>
    <x v="4"/>
    <x v="18"/>
    <x v="240"/>
    <x v="166"/>
    <x v="504"/>
    <x v="53"/>
    <x v="1"/>
    <x v="0"/>
    <x v="36"/>
    <x v="36"/>
    <x v="158"/>
  </r>
  <r>
    <x v="4"/>
    <x v="18"/>
    <x v="669"/>
    <x v="167"/>
    <x v="625"/>
    <x v="473"/>
    <x v="1"/>
    <x v="0"/>
    <x v="5"/>
    <x v="5"/>
    <x v="15"/>
  </r>
  <r>
    <x v="4"/>
    <x v="18"/>
    <x v="756"/>
    <x v="1144"/>
    <x v="675"/>
    <x v="879"/>
    <x v="1"/>
    <x v="0"/>
    <x v="77"/>
    <x v="77"/>
    <x v="354"/>
  </r>
  <r>
    <x v="4"/>
    <x v="18"/>
    <x v="277"/>
    <x v="168"/>
    <x v="678"/>
    <x v="127"/>
    <x v="1"/>
    <x v="0"/>
    <x v="10"/>
    <x v="10"/>
    <x v="33"/>
  </r>
  <r>
    <x v="4"/>
    <x v="18"/>
    <x v="737"/>
    <x v="895"/>
    <x v="679"/>
    <x v="727"/>
    <x v="1"/>
    <x v="0"/>
    <x v="42"/>
    <x v="42"/>
    <x v="97"/>
  </r>
  <r>
    <x v="4"/>
    <x v="18"/>
    <x v="767"/>
    <x v="1227"/>
    <x v="726"/>
    <x v="920"/>
    <x v="1"/>
    <x v="0"/>
    <x v="15"/>
    <x v="15"/>
    <x v="80"/>
  </r>
  <r>
    <x v="4"/>
    <x v="18"/>
    <x v="753"/>
    <x v="1086"/>
    <x v="762"/>
    <x v="837"/>
    <x v="1"/>
    <x v="0"/>
    <x v="61"/>
    <x v="61"/>
    <x v="282"/>
  </r>
  <r>
    <x v="4"/>
    <x v="18"/>
    <x v="289"/>
    <x v="169"/>
    <x v="860"/>
    <x v="33"/>
    <x v="1"/>
    <x v="0"/>
    <x v="150"/>
    <x v="150"/>
    <x v="454"/>
  </r>
  <r>
    <x v="4"/>
    <x v="18"/>
    <x v="862"/>
    <x v="986"/>
    <x v="889"/>
    <x v="785"/>
    <x v="1"/>
    <x v="0"/>
    <x v="53"/>
    <x v="53"/>
    <x v="231"/>
  </r>
  <r>
    <x v="4"/>
    <x v="18"/>
    <x v="840"/>
    <x v="170"/>
    <x v="901"/>
    <x v="339"/>
    <x v="1"/>
    <x v="0"/>
    <x v="120"/>
    <x v="120"/>
    <x v="214"/>
  </r>
  <r>
    <x v="4"/>
    <x v="18"/>
    <x v="868"/>
    <x v="1137"/>
    <x v="919"/>
    <x v="876"/>
    <x v="1"/>
    <x v="0"/>
    <x v="66"/>
    <x v="66"/>
    <x v="380"/>
  </r>
  <r>
    <x v="4"/>
    <x v="18"/>
    <x v="1135"/>
    <x v="171"/>
    <x v="925"/>
    <x v="126"/>
    <x v="1"/>
    <x v="0"/>
    <x v="32"/>
    <x v="32"/>
    <x v="84"/>
  </r>
  <r>
    <x v="4"/>
    <x v="18"/>
    <x v="934"/>
    <x v="1301"/>
    <x v="968"/>
    <x v="962"/>
    <x v="1"/>
    <x v="0"/>
    <x v="3"/>
    <x v="3"/>
    <x v="0"/>
  </r>
  <r>
    <x v="4"/>
    <x v="18"/>
    <x v="899"/>
    <x v="172"/>
    <x v="978"/>
    <x v="534"/>
    <x v="1"/>
    <x v="0"/>
    <x v="42"/>
    <x v="42"/>
    <x v="154"/>
  </r>
  <r>
    <x v="4"/>
    <x v="18"/>
    <x v="883"/>
    <x v="173"/>
    <x v="987"/>
    <x v="345"/>
    <x v="1"/>
    <x v="0"/>
    <x v="154"/>
    <x v="154"/>
    <x v="464"/>
  </r>
  <r>
    <x v="4"/>
    <x v="18"/>
    <x v="881"/>
    <x v="174"/>
    <x v="1002"/>
    <x v="326"/>
    <x v="1"/>
    <x v="0"/>
    <x v="118"/>
    <x v="118"/>
    <x v="362"/>
  </r>
  <r>
    <x v="4"/>
    <x v="18"/>
    <x v="916"/>
    <x v="955"/>
    <x v="1061"/>
    <x v="768"/>
    <x v="1"/>
    <x v="0"/>
    <x v="46"/>
    <x v="46"/>
    <x v="158"/>
  </r>
  <r>
    <x v="4"/>
    <x v="18"/>
    <x v="1197"/>
    <x v="175"/>
    <x v="1078"/>
    <x v="143"/>
    <x v="1"/>
    <x v="0"/>
    <x v="179"/>
    <x v="179"/>
    <x v="515"/>
  </r>
  <r>
    <x v="4"/>
    <x v="18"/>
    <x v="1203"/>
    <x v="176"/>
    <x v="1080"/>
    <x v="178"/>
    <x v="1"/>
    <x v="0"/>
    <x v="108"/>
    <x v="108"/>
    <x v="379"/>
  </r>
  <r>
    <x v="4"/>
    <x v="18"/>
    <x v="1161"/>
    <x v="177"/>
    <x v="1108"/>
    <x v="11"/>
    <x v="1"/>
    <x v="0"/>
    <x v="5"/>
    <x v="5"/>
    <x v="20"/>
  </r>
  <r>
    <x v="4"/>
    <x v="18"/>
    <x v="945"/>
    <x v="178"/>
    <x v="1128"/>
    <x v="227"/>
    <x v="1"/>
    <x v="0"/>
    <x v="104"/>
    <x v="104"/>
    <x v="355"/>
  </r>
  <r>
    <x v="4"/>
    <x v="11"/>
    <x v="265"/>
    <x v="95"/>
    <x v="715"/>
    <x v="7"/>
    <x v="1"/>
    <x v="0"/>
    <x v="27"/>
    <x v="27"/>
    <x v="102"/>
  </r>
  <r>
    <x v="4"/>
    <x v="11"/>
    <x v="266"/>
    <x v="97"/>
    <x v="730"/>
    <x v="7"/>
    <x v="1"/>
    <x v="0"/>
    <x v="154"/>
    <x v="154"/>
    <x v="467"/>
  </r>
  <r>
    <x v="4"/>
    <x v="11"/>
    <x v="28"/>
    <x v="87"/>
    <x v="140"/>
    <x v="25"/>
    <x v="1"/>
    <x v="0"/>
    <x v="53"/>
    <x v="53"/>
    <x v="136"/>
  </r>
  <r>
    <x v="4"/>
    <x v="11"/>
    <x v="201"/>
    <x v="90"/>
    <x v="330"/>
    <x v="25"/>
    <x v="0"/>
    <x v="0"/>
    <x v="0"/>
    <x v="0"/>
    <x v="30"/>
  </r>
  <r>
    <x v="4"/>
    <x v="11"/>
    <x v="287"/>
    <x v="98"/>
    <x v="732"/>
    <x v="212"/>
    <x v="1"/>
    <x v="0"/>
    <x v="10"/>
    <x v="10"/>
    <x v="64"/>
  </r>
  <r>
    <x v="4"/>
    <x v="11"/>
    <x v="944"/>
    <x v="103"/>
    <x v="1147"/>
    <x v="214"/>
    <x v="1"/>
    <x v="0"/>
    <x v="10"/>
    <x v="10"/>
    <x v="39"/>
  </r>
  <r>
    <x v="4"/>
    <x v="11"/>
    <x v="464"/>
    <x v="91"/>
    <x v="333"/>
    <x v="233"/>
    <x v="1"/>
    <x v="0"/>
    <x v="108"/>
    <x v="108"/>
    <x v="360"/>
  </r>
  <r>
    <x v="4"/>
    <x v="11"/>
    <x v="947"/>
    <x v="101"/>
    <x v="1077"/>
    <x v="277"/>
    <x v="1"/>
    <x v="0"/>
    <x v="99"/>
    <x v="99"/>
    <x v="365"/>
  </r>
  <r>
    <x v="4"/>
    <x v="11"/>
    <x v="836"/>
    <x v="99"/>
    <x v="923"/>
    <x v="281"/>
    <x v="1"/>
    <x v="0"/>
    <x v="10"/>
    <x v="10"/>
    <x v="45"/>
  </r>
  <r>
    <x v="4"/>
    <x v="11"/>
    <x v="622"/>
    <x v="94"/>
    <x v="531"/>
    <x v="357"/>
    <x v="1"/>
    <x v="0"/>
    <x v="46"/>
    <x v="46"/>
    <x v="66"/>
  </r>
  <r>
    <x v="4"/>
    <x v="11"/>
    <x v="515"/>
    <x v="92"/>
    <x v="367"/>
    <x v="363"/>
    <x v="1"/>
    <x v="0"/>
    <x v="10"/>
    <x v="10"/>
    <x v="0"/>
  </r>
  <r>
    <x v="4"/>
    <x v="11"/>
    <x v="888"/>
    <x v="100"/>
    <x v="990"/>
    <x v="385"/>
    <x v="1"/>
    <x v="0"/>
    <x v="36"/>
    <x v="36"/>
    <x v="139"/>
  </r>
  <r>
    <x v="4"/>
    <x v="11"/>
    <x v="306"/>
    <x v="85"/>
    <x v="42"/>
    <x v="398"/>
    <x v="1"/>
    <x v="0"/>
    <x v="66"/>
    <x v="66"/>
    <x v="227"/>
  </r>
  <r>
    <x v="4"/>
    <x v="11"/>
    <x v="388"/>
    <x v="88"/>
    <x v="196"/>
    <x v="424"/>
    <x v="1"/>
    <x v="0"/>
    <x v="131"/>
    <x v="131"/>
    <x v="420"/>
  </r>
  <r>
    <x v="4"/>
    <x v="11"/>
    <x v="967"/>
    <x v="102"/>
    <x v="1129"/>
    <x v="424"/>
    <x v="1"/>
    <x v="0"/>
    <x v="61"/>
    <x v="61"/>
    <x v="219"/>
  </r>
  <r>
    <x v="4"/>
    <x v="11"/>
    <x v="389"/>
    <x v="86"/>
    <x v="131"/>
    <x v="427"/>
    <x v="1"/>
    <x v="0"/>
    <x v="79"/>
    <x v="79"/>
    <x v="276"/>
  </r>
  <r>
    <x v="4"/>
    <x v="11"/>
    <x v="588"/>
    <x v="93"/>
    <x v="482"/>
    <x v="617"/>
    <x v="1"/>
    <x v="0"/>
    <x v="53"/>
    <x v="53"/>
    <x v="159"/>
  </r>
  <r>
    <x v="4"/>
    <x v="11"/>
    <x v="728"/>
    <x v="96"/>
    <x v="721"/>
    <x v="623"/>
    <x v="1"/>
    <x v="0"/>
    <x v="10"/>
    <x v="10"/>
    <x v="11"/>
  </r>
  <r>
    <x v="4"/>
    <x v="11"/>
    <x v="407"/>
    <x v="89"/>
    <x v="215"/>
    <x v="658"/>
    <x v="1"/>
    <x v="0"/>
    <x v="35"/>
    <x v="35"/>
    <x v="106"/>
  </r>
  <r>
    <x v="4"/>
    <x v="11"/>
    <x v="318"/>
    <x v="831"/>
    <x v="60"/>
    <x v="687"/>
    <x v="1"/>
    <x v="0"/>
    <x v="36"/>
    <x v="36"/>
    <x v="119"/>
  </r>
  <r>
    <x v="4"/>
    <x v="11"/>
    <x v="857"/>
    <x v="879"/>
    <x v="900"/>
    <x v="717"/>
    <x v="1"/>
    <x v="0"/>
    <x v="82"/>
    <x v="82"/>
    <x v="260"/>
  </r>
  <r>
    <x v="4"/>
    <x v="11"/>
    <x v="797"/>
    <x v="881"/>
    <x v="828"/>
    <x v="718"/>
    <x v="1"/>
    <x v="0"/>
    <x v="23"/>
    <x v="23"/>
    <x v="0"/>
  </r>
  <r>
    <x v="4"/>
    <x v="11"/>
    <x v="1009"/>
    <x v="912"/>
    <x v="1071"/>
    <x v="733"/>
    <x v="1"/>
    <x v="0"/>
    <x v="53"/>
    <x v="53"/>
    <x v="163"/>
  </r>
  <r>
    <x v="4"/>
    <x v="11"/>
    <x v="422"/>
    <x v="1035"/>
    <x v="222"/>
    <x v="750"/>
    <x v="1"/>
    <x v="0"/>
    <x v="10"/>
    <x v="10"/>
    <x v="41"/>
  </r>
  <r>
    <x v="4"/>
    <x v="11"/>
    <x v="413"/>
    <x v="945"/>
    <x v="137"/>
    <x v="761"/>
    <x v="1"/>
    <x v="0"/>
    <x v="27"/>
    <x v="27"/>
    <x v="17"/>
  </r>
  <r>
    <x v="4"/>
    <x v="11"/>
    <x v="414"/>
    <x v="965"/>
    <x v="220"/>
    <x v="772"/>
    <x v="1"/>
    <x v="0"/>
    <x v="10"/>
    <x v="10"/>
    <x v="0"/>
  </r>
  <r>
    <x v="4"/>
    <x v="11"/>
    <x v="746"/>
    <x v="997"/>
    <x v="693"/>
    <x v="790"/>
    <x v="1"/>
    <x v="0"/>
    <x v="42"/>
    <x v="42"/>
    <x v="225"/>
  </r>
  <r>
    <x v="4"/>
    <x v="11"/>
    <x v="749"/>
    <x v="1014"/>
    <x v="680"/>
    <x v="800"/>
    <x v="1"/>
    <x v="0"/>
    <x v="53"/>
    <x v="53"/>
    <x v="185"/>
  </r>
  <r>
    <x v="4"/>
    <x v="11"/>
    <x v="1028"/>
    <x v="1072"/>
    <x v="1072"/>
    <x v="832"/>
    <x v="1"/>
    <x v="0"/>
    <x v="51"/>
    <x v="51"/>
    <x v="211"/>
  </r>
  <r>
    <x v="4"/>
    <x v="11"/>
    <x v="1037"/>
    <x v="1132"/>
    <x v="1184"/>
    <x v="874"/>
    <x v="1"/>
    <x v="0"/>
    <x v="10"/>
    <x v="10"/>
    <x v="0"/>
  </r>
  <r>
    <x v="4"/>
    <x v="11"/>
    <x v="869"/>
    <x v="1140"/>
    <x v="919"/>
    <x v="877"/>
    <x v="1"/>
    <x v="0"/>
    <x v="1"/>
    <x v="1"/>
    <x v="40"/>
  </r>
  <r>
    <x v="4"/>
    <x v="11"/>
    <x v="1092"/>
    <x v="1156"/>
    <x v="1311"/>
    <x v="885"/>
    <x v="1"/>
    <x v="0"/>
    <x v="42"/>
    <x v="42"/>
    <x v="165"/>
  </r>
  <r>
    <x v="4"/>
    <x v="11"/>
    <x v="758"/>
    <x v="1158"/>
    <x v="735"/>
    <x v="886"/>
    <x v="1"/>
    <x v="0"/>
    <x v="79"/>
    <x v="79"/>
    <x v="221"/>
  </r>
  <r>
    <x v="4"/>
    <x v="11"/>
    <x v="346"/>
    <x v="1159"/>
    <x v="40"/>
    <x v="888"/>
    <x v="1"/>
    <x v="0"/>
    <x v="46"/>
    <x v="46"/>
    <x v="238"/>
  </r>
  <r>
    <x v="4"/>
    <x v="11"/>
    <x v="347"/>
    <x v="1160"/>
    <x v="109"/>
    <x v="888"/>
    <x v="1"/>
    <x v="0"/>
    <x v="46"/>
    <x v="46"/>
    <x v="128"/>
  </r>
  <r>
    <x v="4"/>
    <x v="11"/>
    <x v="870"/>
    <x v="1176"/>
    <x v="902"/>
    <x v="898"/>
    <x v="1"/>
    <x v="0"/>
    <x v="164"/>
    <x v="164"/>
    <x v="481"/>
  </r>
  <r>
    <x v="4"/>
    <x v="11"/>
    <x v="352"/>
    <x v="1222"/>
    <x v="27"/>
    <x v="922"/>
    <x v="1"/>
    <x v="0"/>
    <x v="27"/>
    <x v="27"/>
    <x v="135"/>
  </r>
  <r>
    <x v="4"/>
    <x v="11"/>
    <x v="768"/>
    <x v="1223"/>
    <x v="680"/>
    <x v="922"/>
    <x v="1"/>
    <x v="0"/>
    <x v="10"/>
    <x v="10"/>
    <x v="87"/>
  </r>
  <r>
    <x v="4"/>
    <x v="11"/>
    <x v="1048"/>
    <x v="1238"/>
    <x v="1248"/>
    <x v="928"/>
    <x v="1"/>
    <x v="0"/>
    <x v="17"/>
    <x v="17"/>
    <x v="41"/>
  </r>
  <r>
    <x v="4"/>
    <x v="11"/>
    <x v="355"/>
    <x v="1255"/>
    <x v="41"/>
    <x v="938"/>
    <x v="1"/>
    <x v="0"/>
    <x v="10"/>
    <x v="10"/>
    <x v="0"/>
  </r>
  <r>
    <x v="4"/>
    <x v="11"/>
    <x v="358"/>
    <x v="1273"/>
    <x v="65"/>
    <x v="947"/>
    <x v="1"/>
    <x v="0"/>
    <x v="23"/>
    <x v="23"/>
    <x v="104"/>
  </r>
  <r>
    <x v="4"/>
    <x v="11"/>
    <x v="935"/>
    <x v="1304"/>
    <x v="1045"/>
    <x v="964"/>
    <x v="1"/>
    <x v="0"/>
    <x v="10"/>
    <x v="10"/>
    <x v="40"/>
  </r>
  <r>
    <x v="4"/>
    <x v="19"/>
    <x v="1167"/>
    <x v="205"/>
    <x v="1233"/>
    <x v="3"/>
    <x v="1"/>
    <x v="0"/>
    <x v="61"/>
    <x v="61"/>
    <x v="320"/>
  </r>
  <r>
    <x v="4"/>
    <x v="19"/>
    <x v="1221"/>
    <x v="206"/>
    <x v="1300"/>
    <x v="40"/>
    <x v="1"/>
    <x v="0"/>
    <x v="23"/>
    <x v="23"/>
    <x v="24"/>
  </r>
  <r>
    <x v="4"/>
    <x v="19"/>
    <x v="1172"/>
    <x v="203"/>
    <x v="1186"/>
    <x v="50"/>
    <x v="0"/>
    <x v="0"/>
    <x v="0"/>
    <x v="0"/>
    <x v="0"/>
  </r>
  <r>
    <x v="4"/>
    <x v="19"/>
    <x v="248"/>
    <x v="191"/>
    <x v="550"/>
    <x v="54"/>
    <x v="1"/>
    <x v="0"/>
    <x v="44"/>
    <x v="44"/>
    <x v="86"/>
  </r>
  <r>
    <x v="4"/>
    <x v="19"/>
    <x v="1174"/>
    <x v="202"/>
    <x v="1166"/>
    <x v="60"/>
    <x v="1"/>
    <x v="0"/>
    <x v="178"/>
    <x v="178"/>
    <x v="508"/>
  </r>
  <r>
    <x v="4"/>
    <x v="19"/>
    <x v="1175"/>
    <x v="200"/>
    <x v="1121"/>
    <x v="63"/>
    <x v="1"/>
    <x v="0"/>
    <x v="66"/>
    <x v="66"/>
    <x v="234"/>
  </r>
  <r>
    <x v="4"/>
    <x v="19"/>
    <x v="1131"/>
    <x v="198"/>
    <x v="890"/>
    <x v="80"/>
    <x v="1"/>
    <x v="0"/>
    <x v="8"/>
    <x v="8"/>
    <x v="20"/>
  </r>
  <r>
    <x v="4"/>
    <x v="19"/>
    <x v="211"/>
    <x v="186"/>
    <x v="341"/>
    <x v="83"/>
    <x v="1"/>
    <x v="0"/>
    <x v="26"/>
    <x v="26"/>
    <x v="41"/>
  </r>
  <r>
    <x v="4"/>
    <x v="19"/>
    <x v="34"/>
    <x v="182"/>
    <x v="224"/>
    <x v="86"/>
    <x v="1"/>
    <x v="0"/>
    <x v="32"/>
    <x v="32"/>
    <x v="48"/>
  </r>
  <r>
    <x v="4"/>
    <x v="19"/>
    <x v="1186"/>
    <x v="201"/>
    <x v="1156"/>
    <x v="99"/>
    <x v="1"/>
    <x v="0"/>
    <x v="40"/>
    <x v="40"/>
    <x v="108"/>
  </r>
  <r>
    <x v="4"/>
    <x v="19"/>
    <x v="251"/>
    <x v="190"/>
    <x v="548"/>
    <x v="118"/>
    <x v="1"/>
    <x v="0"/>
    <x v="8"/>
    <x v="8"/>
    <x v="6"/>
  </r>
  <r>
    <x v="4"/>
    <x v="19"/>
    <x v="467"/>
    <x v="185"/>
    <x v="326"/>
    <x v="248"/>
    <x v="0"/>
    <x v="0"/>
    <x v="0"/>
    <x v="0"/>
    <x v="0"/>
  </r>
  <r>
    <x v="4"/>
    <x v="19"/>
    <x v="373"/>
    <x v="181"/>
    <x v="204"/>
    <x v="262"/>
    <x v="1"/>
    <x v="0"/>
    <x v="139"/>
    <x v="139"/>
    <x v="450"/>
  </r>
  <r>
    <x v="4"/>
    <x v="19"/>
    <x v="470"/>
    <x v="183"/>
    <x v="272"/>
    <x v="338"/>
    <x v="1"/>
    <x v="0"/>
    <x v="44"/>
    <x v="44"/>
    <x v="175"/>
  </r>
  <r>
    <x v="4"/>
    <x v="19"/>
    <x v="885"/>
    <x v="199"/>
    <x v="1062"/>
    <x v="360"/>
    <x v="1"/>
    <x v="0"/>
    <x v="46"/>
    <x v="46"/>
    <x v="180"/>
  </r>
  <r>
    <x v="4"/>
    <x v="19"/>
    <x v="474"/>
    <x v="184"/>
    <x v="281"/>
    <x v="393"/>
    <x v="1"/>
    <x v="0"/>
    <x v="13"/>
    <x v="13"/>
    <x v="74"/>
  </r>
  <r>
    <x v="4"/>
    <x v="19"/>
    <x v="786"/>
    <x v="197"/>
    <x v="856"/>
    <x v="406"/>
    <x v="1"/>
    <x v="0"/>
    <x v="8"/>
    <x v="8"/>
    <x v="0"/>
  </r>
  <r>
    <x v="4"/>
    <x v="19"/>
    <x v="706"/>
    <x v="196"/>
    <x v="690"/>
    <x v="412"/>
    <x v="0"/>
    <x v="0"/>
    <x v="0"/>
    <x v="0"/>
    <x v="33"/>
  </r>
  <r>
    <x v="4"/>
    <x v="19"/>
    <x v="964"/>
    <x v="204"/>
    <x v="1187"/>
    <x v="419"/>
    <x v="1"/>
    <x v="0"/>
    <x v="8"/>
    <x v="8"/>
    <x v="0"/>
  </r>
  <r>
    <x v="4"/>
    <x v="19"/>
    <x v="518"/>
    <x v="187"/>
    <x v="409"/>
    <x v="434"/>
    <x v="1"/>
    <x v="0"/>
    <x v="8"/>
    <x v="8"/>
    <x v="31"/>
  </r>
  <r>
    <x v="4"/>
    <x v="19"/>
    <x v="629"/>
    <x v="192"/>
    <x v="560"/>
    <x v="475"/>
    <x v="1"/>
    <x v="0"/>
    <x v="124"/>
    <x v="124"/>
    <x v="414"/>
  </r>
  <r>
    <x v="4"/>
    <x v="19"/>
    <x v="448"/>
    <x v="487"/>
    <x v="243"/>
    <x v="482"/>
    <x v="1"/>
    <x v="0"/>
    <x v="154"/>
    <x v="154"/>
    <x v="468"/>
  </r>
  <r>
    <x v="4"/>
    <x v="19"/>
    <x v="631"/>
    <x v="189"/>
    <x v="543"/>
    <x v="503"/>
    <x v="1"/>
    <x v="0"/>
    <x v="60"/>
    <x v="60"/>
    <x v="310"/>
  </r>
  <r>
    <x v="4"/>
    <x v="19"/>
    <x v="643"/>
    <x v="188"/>
    <x v="541"/>
    <x v="630"/>
    <x v="1"/>
    <x v="0"/>
    <x v="48"/>
    <x v="48"/>
    <x v="188"/>
  </r>
  <r>
    <x v="4"/>
    <x v="19"/>
    <x v="406"/>
    <x v="486"/>
    <x v="234"/>
    <x v="655"/>
    <x v="1"/>
    <x v="0"/>
    <x v="72"/>
    <x v="72"/>
    <x v="186"/>
  </r>
  <r>
    <x v="4"/>
    <x v="19"/>
    <x v="647"/>
    <x v="920"/>
    <x v="547"/>
    <x v="746"/>
    <x v="1"/>
    <x v="0"/>
    <x v="150"/>
    <x v="150"/>
    <x v="497"/>
  </r>
  <r>
    <x v="4"/>
    <x v="19"/>
    <x v="648"/>
    <x v="934"/>
    <x v="559"/>
    <x v="753"/>
    <x v="1"/>
    <x v="0"/>
    <x v="46"/>
    <x v="46"/>
    <x v="124"/>
  </r>
  <r>
    <x v="4"/>
    <x v="19"/>
    <x v="741"/>
    <x v="940"/>
    <x v="782"/>
    <x v="757"/>
    <x v="0"/>
    <x v="0"/>
    <x v="0"/>
    <x v="0"/>
    <x v="0"/>
  </r>
  <r>
    <x v="4"/>
    <x v="19"/>
    <x v="861"/>
    <x v="979"/>
    <x v="914"/>
    <x v="781"/>
    <x v="1"/>
    <x v="0"/>
    <x v="8"/>
    <x v="8"/>
    <x v="0"/>
  </r>
  <r>
    <x v="4"/>
    <x v="19"/>
    <x v="532"/>
    <x v="1044"/>
    <x v="354"/>
    <x v="814"/>
    <x v="1"/>
    <x v="0"/>
    <x v="59"/>
    <x v="59"/>
    <x v="123"/>
  </r>
  <r>
    <x v="4"/>
    <x v="19"/>
    <x v="1090"/>
    <x v="1068"/>
    <x v="1329"/>
    <x v="826"/>
    <x v="0"/>
    <x v="0"/>
    <x v="0"/>
    <x v="0"/>
    <x v="14"/>
  </r>
  <r>
    <x v="4"/>
    <x v="19"/>
    <x v="1036"/>
    <x v="1115"/>
    <x v="1244"/>
    <x v="860"/>
    <x v="1"/>
    <x v="0"/>
    <x v="42"/>
    <x v="42"/>
    <x v="68"/>
  </r>
  <r>
    <x v="4"/>
    <x v="19"/>
    <x v="930"/>
    <x v="1185"/>
    <x v="1053"/>
    <x v="904"/>
    <x v="1"/>
    <x v="0"/>
    <x v="19"/>
    <x v="19"/>
    <x v="146"/>
  </r>
  <r>
    <x v="4"/>
    <x v="19"/>
    <x v="558"/>
    <x v="1228"/>
    <x v="429"/>
    <x v="923"/>
    <x v="1"/>
    <x v="0"/>
    <x v="51"/>
    <x v="51"/>
    <x v="127"/>
  </r>
  <r>
    <x v="4"/>
    <x v="19"/>
    <x v="1107"/>
    <x v="1256"/>
    <x v="1348"/>
    <x v="938"/>
    <x v="1"/>
    <x v="0"/>
    <x v="13"/>
    <x v="13"/>
    <x v="50"/>
  </r>
  <r>
    <x v="4"/>
    <x v="19"/>
    <x v="684"/>
    <x v="1283"/>
    <x v="624"/>
    <x v="951"/>
    <x v="0"/>
    <x v="0"/>
    <x v="0"/>
    <x v="0"/>
    <x v="0"/>
  </r>
  <r>
    <x v="4"/>
    <x v="19"/>
    <x v="774"/>
    <x v="1291"/>
    <x v="763"/>
    <x v="955"/>
    <x v="1"/>
    <x v="0"/>
    <x v="46"/>
    <x v="46"/>
    <x v="130"/>
  </r>
  <r>
    <x v="4"/>
    <x v="36"/>
    <x v="237"/>
    <x v="350"/>
    <x v="486"/>
    <x v="6"/>
    <x v="1"/>
    <x v="0"/>
    <x v="8"/>
    <x v="8"/>
    <x v="0"/>
  </r>
  <r>
    <x v="4"/>
    <x v="36"/>
    <x v="204"/>
    <x v="349"/>
    <x v="321"/>
    <x v="139"/>
    <x v="1"/>
    <x v="0"/>
    <x v="156"/>
    <x v="156"/>
    <x v="490"/>
  </r>
  <r>
    <x v="4"/>
    <x v="36"/>
    <x v="291"/>
    <x v="351"/>
    <x v="839"/>
    <x v="146"/>
    <x v="1"/>
    <x v="0"/>
    <x v="88"/>
    <x v="88"/>
    <x v="308"/>
  </r>
  <r>
    <x v="4"/>
    <x v="36"/>
    <x v="1231"/>
    <x v="353"/>
    <x v="1343"/>
    <x v="184"/>
    <x v="1"/>
    <x v="0"/>
    <x v="150"/>
    <x v="150"/>
    <x v="478"/>
  </r>
  <r>
    <x v="4"/>
    <x v="36"/>
    <x v="378"/>
    <x v="348"/>
    <x v="212"/>
    <x v="321"/>
    <x v="1"/>
    <x v="0"/>
    <x v="64"/>
    <x v="64"/>
    <x v="126"/>
  </r>
  <r>
    <x v="4"/>
    <x v="36"/>
    <x v="379"/>
    <x v="347"/>
    <x v="147"/>
    <x v="328"/>
    <x v="1"/>
    <x v="0"/>
    <x v="66"/>
    <x v="66"/>
    <x v="152"/>
  </r>
  <r>
    <x v="4"/>
    <x v="36"/>
    <x v="965"/>
    <x v="352"/>
    <x v="1218"/>
    <x v="421"/>
    <x v="1"/>
    <x v="0"/>
    <x v="13"/>
    <x v="13"/>
    <x v="31"/>
  </r>
  <r>
    <x v="4"/>
    <x v="36"/>
    <x v="800"/>
    <x v="886"/>
    <x v="833"/>
    <x v="722"/>
    <x v="1"/>
    <x v="0"/>
    <x v="8"/>
    <x v="8"/>
    <x v="102"/>
  </r>
  <r>
    <x v="4"/>
    <x v="36"/>
    <x v="1018"/>
    <x v="976"/>
    <x v="1155"/>
    <x v="778"/>
    <x v="1"/>
    <x v="0"/>
    <x v="42"/>
    <x v="42"/>
    <x v="102"/>
  </r>
  <r>
    <x v="4"/>
    <x v="36"/>
    <x v="676"/>
    <x v="981"/>
    <x v="609"/>
    <x v="783"/>
    <x v="1"/>
    <x v="0"/>
    <x v="42"/>
    <x v="42"/>
    <x v="201"/>
  </r>
  <r>
    <x v="4"/>
    <x v="36"/>
    <x v="597"/>
    <x v="982"/>
    <x v="484"/>
    <x v="784"/>
    <x v="1"/>
    <x v="0"/>
    <x v="70"/>
    <x v="70"/>
    <x v="271"/>
  </r>
  <r>
    <x v="4"/>
    <x v="36"/>
    <x v="551"/>
    <x v="996"/>
    <x v="413"/>
    <x v="789"/>
    <x v="1"/>
    <x v="0"/>
    <x v="83"/>
    <x v="83"/>
    <x v="308"/>
  </r>
  <r>
    <x v="4"/>
    <x v="36"/>
    <x v="496"/>
    <x v="1188"/>
    <x v="329"/>
    <x v="907"/>
    <x v="1"/>
    <x v="0"/>
    <x v="120"/>
    <x v="120"/>
    <x v="424"/>
  </r>
  <r>
    <x v="4"/>
    <x v="36"/>
    <x v="1055"/>
    <x v="1275"/>
    <x v="1292"/>
    <x v="948"/>
    <x v="1"/>
    <x v="0"/>
    <x v="8"/>
    <x v="8"/>
    <x v="102"/>
  </r>
  <r>
    <x v="4"/>
    <x v="36"/>
    <x v="359"/>
    <x v="1288"/>
    <x v="61"/>
    <x v="954"/>
    <x v="1"/>
    <x v="0"/>
    <x v="27"/>
    <x v="27"/>
    <x v="102"/>
  </r>
  <r>
    <x v="4"/>
    <x v="36"/>
    <x v="537"/>
    <x v="1292"/>
    <x v="377"/>
    <x v="955"/>
    <x v="1"/>
    <x v="0"/>
    <x v="42"/>
    <x v="42"/>
    <x v="68"/>
  </r>
  <r>
    <x v="4"/>
    <x v="30"/>
    <x v="3"/>
    <x v="266"/>
    <x v="39"/>
    <x v="27"/>
    <x v="1"/>
    <x v="0"/>
    <x v="192"/>
    <x v="192"/>
    <x v="518"/>
  </r>
  <r>
    <x v="4"/>
    <x v="32"/>
    <x v="1124"/>
    <x v="293"/>
    <x v="885"/>
    <x v="28"/>
    <x v="1"/>
    <x v="0"/>
    <x v="196"/>
    <x v="196"/>
    <x v="512"/>
  </r>
  <r>
    <x v="4"/>
    <x v="30"/>
    <x v="1127"/>
    <x v="295"/>
    <x v="928"/>
    <x v="29"/>
    <x v="1"/>
    <x v="0"/>
    <x v="161"/>
    <x v="161"/>
    <x v="494"/>
  </r>
  <r>
    <x v="4"/>
    <x v="30"/>
    <x v="1130"/>
    <x v="296"/>
    <x v="930"/>
    <x v="67"/>
    <x v="1"/>
    <x v="0"/>
    <x v="66"/>
    <x v="66"/>
    <x v="299"/>
  </r>
  <r>
    <x v="4"/>
    <x v="30"/>
    <x v="1145"/>
    <x v="297"/>
    <x v="986"/>
    <x v="78"/>
    <x v="1"/>
    <x v="0"/>
    <x v="23"/>
    <x v="23"/>
    <x v="96"/>
  </r>
  <r>
    <x v="4"/>
    <x v="30"/>
    <x v="1224"/>
    <x v="303"/>
    <x v="1330"/>
    <x v="88"/>
    <x v="1"/>
    <x v="0"/>
    <x v="139"/>
    <x v="139"/>
    <x v="415"/>
  </r>
  <r>
    <x v="4"/>
    <x v="30"/>
    <x v="218"/>
    <x v="279"/>
    <x v="388"/>
    <x v="90"/>
    <x v="1"/>
    <x v="0"/>
    <x v="150"/>
    <x v="150"/>
    <x v="447"/>
  </r>
  <r>
    <x v="4"/>
    <x v="32"/>
    <x v="35"/>
    <x v="271"/>
    <x v="180"/>
    <x v="108"/>
    <x v="1"/>
    <x v="0"/>
    <x v="3"/>
    <x v="3"/>
    <x v="0"/>
  </r>
  <r>
    <x v="4"/>
    <x v="30"/>
    <x v="36"/>
    <x v="272"/>
    <x v="190"/>
    <x v="109"/>
    <x v="1"/>
    <x v="0"/>
    <x v="136"/>
    <x v="136"/>
    <x v="433"/>
  </r>
  <r>
    <x v="4"/>
    <x v="30"/>
    <x v="1191"/>
    <x v="299"/>
    <x v="1085"/>
    <x v="111"/>
    <x v="1"/>
    <x v="0"/>
    <x v="145"/>
    <x v="145"/>
    <x v="471"/>
  </r>
  <r>
    <x v="4"/>
    <x v="30"/>
    <x v="195"/>
    <x v="275"/>
    <x v="255"/>
    <x v="125"/>
    <x v="1"/>
    <x v="0"/>
    <x v="23"/>
    <x v="23"/>
    <x v="96"/>
  </r>
  <r>
    <x v="4"/>
    <x v="32"/>
    <x v="231"/>
    <x v="283"/>
    <x v="441"/>
    <x v="129"/>
    <x v="1"/>
    <x v="0"/>
    <x v="169"/>
    <x v="169"/>
    <x v="489"/>
  </r>
  <r>
    <x v="4"/>
    <x v="30"/>
    <x v="40"/>
    <x v="274"/>
    <x v="211"/>
    <x v="141"/>
    <x v="1"/>
    <x v="0"/>
    <x v="127"/>
    <x v="127"/>
    <x v="423"/>
  </r>
  <r>
    <x v="4"/>
    <x v="32"/>
    <x v="1198"/>
    <x v="300"/>
    <x v="1242"/>
    <x v="144"/>
    <x v="1"/>
    <x v="0"/>
    <x v="3"/>
    <x v="3"/>
    <x v="18"/>
  </r>
  <r>
    <x v="4"/>
    <x v="30"/>
    <x v="221"/>
    <x v="281"/>
    <x v="402"/>
    <x v="149"/>
    <x v="1"/>
    <x v="0"/>
    <x v="47"/>
    <x v="47"/>
    <x v="185"/>
  </r>
  <r>
    <x v="4"/>
    <x v="32"/>
    <x v="293"/>
    <x v="292"/>
    <x v="857"/>
    <x v="162"/>
    <x v="1"/>
    <x v="0"/>
    <x v="47"/>
    <x v="47"/>
    <x v="337"/>
  </r>
  <r>
    <x v="4"/>
    <x v="30"/>
    <x v="223"/>
    <x v="277"/>
    <x v="364"/>
    <x v="164"/>
    <x v="1"/>
    <x v="0"/>
    <x v="77"/>
    <x v="77"/>
    <x v="293"/>
  </r>
  <r>
    <x v="4"/>
    <x v="32"/>
    <x v="213"/>
    <x v="276"/>
    <x v="346"/>
    <x v="192"/>
    <x v="1"/>
    <x v="0"/>
    <x v="47"/>
    <x v="47"/>
    <x v="185"/>
  </r>
  <r>
    <x v="4"/>
    <x v="30"/>
    <x v="256"/>
    <x v="284"/>
    <x v="558"/>
    <x v="198"/>
    <x v="1"/>
    <x v="0"/>
    <x v="10"/>
    <x v="10"/>
    <x v="40"/>
  </r>
  <r>
    <x v="4"/>
    <x v="32"/>
    <x v="835"/>
    <x v="294"/>
    <x v="927"/>
    <x v="223"/>
    <x v="1"/>
    <x v="0"/>
    <x v="3"/>
    <x v="3"/>
    <x v="0"/>
  </r>
  <r>
    <x v="4"/>
    <x v="30"/>
    <x v="690"/>
    <x v="290"/>
    <x v="788"/>
    <x v="254"/>
    <x v="1"/>
    <x v="0"/>
    <x v="164"/>
    <x v="164"/>
    <x v="484"/>
  </r>
  <r>
    <x v="4"/>
    <x v="32"/>
    <x v="371"/>
    <x v="270"/>
    <x v="142"/>
    <x v="256"/>
    <x v="1"/>
    <x v="0"/>
    <x v="32"/>
    <x v="32"/>
    <x v="0"/>
  </r>
  <r>
    <x v="4"/>
    <x v="30"/>
    <x v="664"/>
    <x v="286"/>
    <x v="632"/>
    <x v="266"/>
    <x v="1"/>
    <x v="0"/>
    <x v="53"/>
    <x v="53"/>
    <x v="218"/>
  </r>
  <r>
    <x v="4"/>
    <x v="30"/>
    <x v="542"/>
    <x v="282"/>
    <x v="416"/>
    <x v="270"/>
    <x v="1"/>
    <x v="0"/>
    <x v="10"/>
    <x v="10"/>
    <x v="40"/>
  </r>
  <r>
    <x v="4"/>
    <x v="32"/>
    <x v="513"/>
    <x v="280"/>
    <x v="390"/>
    <x v="283"/>
    <x v="1"/>
    <x v="0"/>
    <x v="53"/>
    <x v="53"/>
    <x v="152"/>
  </r>
  <r>
    <x v="4"/>
    <x v="32"/>
    <x v="691"/>
    <x v="289"/>
    <x v="777"/>
    <x v="292"/>
    <x v="1"/>
    <x v="0"/>
    <x v="53"/>
    <x v="53"/>
    <x v="66"/>
  </r>
  <r>
    <x v="4"/>
    <x v="30"/>
    <x v="696"/>
    <x v="287"/>
    <x v="650"/>
    <x v="331"/>
    <x v="1"/>
    <x v="0"/>
    <x v="66"/>
    <x v="66"/>
    <x v="290"/>
  </r>
  <r>
    <x v="4"/>
    <x v="32"/>
    <x v="697"/>
    <x v="291"/>
    <x v="797"/>
    <x v="333"/>
    <x v="1"/>
    <x v="0"/>
    <x v="157"/>
    <x v="157"/>
    <x v="418"/>
  </r>
  <r>
    <x v="4"/>
    <x v="32"/>
    <x v="1114"/>
    <x v="304"/>
    <x v="1366"/>
    <x v="335"/>
    <x v="1"/>
    <x v="0"/>
    <x v="23"/>
    <x v="23"/>
    <x v="96"/>
  </r>
  <r>
    <x v="4"/>
    <x v="32"/>
    <x v="301"/>
    <x v="269"/>
    <x v="103"/>
    <x v="347"/>
    <x v="1"/>
    <x v="0"/>
    <x v="27"/>
    <x v="27"/>
    <x v="60"/>
  </r>
  <r>
    <x v="4"/>
    <x v="30"/>
    <x v="514"/>
    <x v="278"/>
    <x v="376"/>
    <x v="354"/>
    <x v="1"/>
    <x v="0"/>
    <x v="10"/>
    <x v="10"/>
    <x v="96"/>
  </r>
  <r>
    <x v="4"/>
    <x v="30"/>
    <x v="701"/>
    <x v="288"/>
    <x v="731"/>
    <x v="372"/>
    <x v="1"/>
    <x v="0"/>
    <x v="182"/>
    <x v="182"/>
    <x v="513"/>
  </r>
  <r>
    <x v="4"/>
    <x v="30"/>
    <x v="960"/>
    <x v="302"/>
    <x v="1265"/>
    <x v="391"/>
    <x v="0"/>
    <x v="0"/>
    <x v="0"/>
    <x v="0"/>
    <x v="40"/>
  </r>
  <r>
    <x v="4"/>
    <x v="30"/>
    <x v="626"/>
    <x v="285"/>
    <x v="574"/>
    <x v="394"/>
    <x v="1"/>
    <x v="0"/>
    <x v="42"/>
    <x v="42"/>
    <x v="68"/>
  </r>
  <r>
    <x v="4"/>
    <x v="30"/>
    <x v="890"/>
    <x v="298"/>
    <x v="1034"/>
    <x v="403"/>
    <x v="1"/>
    <x v="0"/>
    <x v="141"/>
    <x v="141"/>
    <x v="462"/>
  </r>
  <r>
    <x v="4"/>
    <x v="30"/>
    <x v="962"/>
    <x v="301"/>
    <x v="1258"/>
    <x v="409"/>
    <x v="1"/>
    <x v="0"/>
    <x v="145"/>
    <x v="145"/>
    <x v="451"/>
  </r>
  <r>
    <x v="4"/>
    <x v="32"/>
    <x v="307"/>
    <x v="268"/>
    <x v="102"/>
    <x v="418"/>
    <x v="1"/>
    <x v="0"/>
    <x v="108"/>
    <x v="108"/>
    <x v="269"/>
  </r>
  <r>
    <x v="4"/>
    <x v="30"/>
    <x v="391"/>
    <x v="273"/>
    <x v="193"/>
    <x v="439"/>
    <x v="0"/>
    <x v="0"/>
    <x v="0"/>
    <x v="0"/>
    <x v="0"/>
  </r>
  <r>
    <x v="4"/>
    <x v="32"/>
    <x v="310"/>
    <x v="267"/>
    <x v="66"/>
    <x v="460"/>
    <x v="1"/>
    <x v="0"/>
    <x v="134"/>
    <x v="134"/>
    <x v="419"/>
  </r>
  <r>
    <x v="4"/>
    <x v="30"/>
    <x v="715"/>
    <x v="517"/>
    <x v="800"/>
    <x v="475"/>
    <x v="1"/>
    <x v="0"/>
    <x v="173"/>
    <x v="173"/>
    <x v="509"/>
  </r>
  <r>
    <x v="4"/>
    <x v="30"/>
    <x v="630"/>
    <x v="512"/>
    <x v="533"/>
    <x v="488"/>
    <x v="1"/>
    <x v="0"/>
    <x v="42"/>
    <x v="42"/>
    <x v="87"/>
  </r>
  <r>
    <x v="4"/>
    <x v="30"/>
    <x v="396"/>
    <x v="509"/>
    <x v="183"/>
    <x v="513"/>
    <x v="1"/>
    <x v="0"/>
    <x v="10"/>
    <x v="10"/>
    <x v="40"/>
  </r>
  <r>
    <x v="4"/>
    <x v="32"/>
    <x v="979"/>
    <x v="520"/>
    <x v="1182"/>
    <x v="513"/>
    <x v="1"/>
    <x v="0"/>
    <x v="137"/>
    <x v="137"/>
    <x v="448"/>
  </r>
  <r>
    <x v="4"/>
    <x v="32"/>
    <x v="633"/>
    <x v="513"/>
    <x v="592"/>
    <x v="514"/>
    <x v="1"/>
    <x v="0"/>
    <x v="9"/>
    <x v="9"/>
    <x v="0"/>
  </r>
  <r>
    <x v="4"/>
    <x v="30"/>
    <x v="719"/>
    <x v="516"/>
    <x v="761"/>
    <x v="523"/>
    <x v="1"/>
    <x v="0"/>
    <x v="10"/>
    <x v="10"/>
    <x v="87"/>
  </r>
  <r>
    <x v="4"/>
    <x v="32"/>
    <x v="522"/>
    <x v="511"/>
    <x v="373"/>
    <x v="526"/>
    <x v="1"/>
    <x v="0"/>
    <x v="141"/>
    <x v="141"/>
    <x v="390"/>
  </r>
  <r>
    <x v="4"/>
    <x v="32"/>
    <x v="400"/>
    <x v="510"/>
    <x v="232"/>
    <x v="544"/>
    <x v="1"/>
    <x v="0"/>
    <x v="3"/>
    <x v="3"/>
    <x v="18"/>
  </r>
  <r>
    <x v="4"/>
    <x v="30"/>
    <x v="793"/>
    <x v="518"/>
    <x v="858"/>
    <x v="595"/>
    <x v="1"/>
    <x v="0"/>
    <x v="10"/>
    <x v="10"/>
    <x v="0"/>
  </r>
  <r>
    <x v="4"/>
    <x v="30"/>
    <x v="725"/>
    <x v="515"/>
    <x v="753"/>
    <x v="605"/>
    <x v="1"/>
    <x v="0"/>
    <x v="10"/>
    <x v="10"/>
    <x v="40"/>
  </r>
  <r>
    <x v="4"/>
    <x v="32"/>
    <x v="726"/>
    <x v="523"/>
    <x v="681"/>
    <x v="614"/>
    <x v="1"/>
    <x v="0"/>
    <x v="120"/>
    <x v="120"/>
    <x v="381"/>
  </r>
  <r>
    <x v="4"/>
    <x v="30"/>
    <x v="732"/>
    <x v="514"/>
    <x v="686"/>
    <x v="646"/>
    <x v="1"/>
    <x v="0"/>
    <x v="23"/>
    <x v="23"/>
    <x v="0"/>
  </r>
  <r>
    <x v="4"/>
    <x v="32"/>
    <x v="795"/>
    <x v="519"/>
    <x v="863"/>
    <x v="669"/>
    <x v="1"/>
    <x v="0"/>
    <x v="14"/>
    <x v="14"/>
    <x v="40"/>
  </r>
  <r>
    <x v="4"/>
    <x v="32"/>
    <x v="323"/>
    <x v="861"/>
    <x v="13"/>
    <x v="713"/>
    <x v="1"/>
    <x v="0"/>
    <x v="56"/>
    <x v="56"/>
    <x v="152"/>
  </r>
  <r>
    <x v="4"/>
    <x v="32"/>
    <x v="912"/>
    <x v="894"/>
    <x v="1036"/>
    <x v="726"/>
    <x v="1"/>
    <x v="0"/>
    <x v="42"/>
    <x v="42"/>
    <x v="0"/>
  </r>
  <r>
    <x v="4"/>
    <x v="30"/>
    <x v="913"/>
    <x v="909"/>
    <x v="1049"/>
    <x v="729"/>
    <x v="1"/>
    <x v="0"/>
    <x v="66"/>
    <x v="66"/>
    <x v="242"/>
  </r>
  <r>
    <x v="4"/>
    <x v="30"/>
    <x v="1084"/>
    <x v="914"/>
    <x v="1305"/>
    <x v="739"/>
    <x v="1"/>
    <x v="0"/>
    <x v="120"/>
    <x v="120"/>
    <x v="405"/>
  </r>
  <r>
    <x v="4"/>
    <x v="32"/>
    <x v="919"/>
    <x v="984"/>
    <x v="1054"/>
    <x v="784"/>
    <x v="1"/>
    <x v="0"/>
    <x v="66"/>
    <x v="66"/>
    <x v="147"/>
  </r>
  <r>
    <x v="4"/>
    <x v="32"/>
    <x v="920"/>
    <x v="985"/>
    <x v="985"/>
    <x v="785"/>
    <x v="1"/>
    <x v="0"/>
    <x v="101"/>
    <x v="101"/>
    <x v="366"/>
  </r>
  <r>
    <x v="4"/>
    <x v="30"/>
    <x v="417"/>
    <x v="1000"/>
    <x v="150"/>
    <x v="791"/>
    <x v="1"/>
    <x v="0"/>
    <x v="23"/>
    <x v="23"/>
    <x v="87"/>
  </r>
  <r>
    <x v="4"/>
    <x v="30"/>
    <x v="747"/>
    <x v="1001"/>
    <x v="804"/>
    <x v="792"/>
    <x v="1"/>
    <x v="0"/>
    <x v="86"/>
    <x v="86"/>
    <x v="346"/>
  </r>
  <r>
    <x v="4"/>
    <x v="30"/>
    <x v="331"/>
    <x v="1009"/>
    <x v="85"/>
    <x v="798"/>
    <x v="1"/>
    <x v="0"/>
    <x v="66"/>
    <x v="66"/>
    <x v="225"/>
  </r>
  <r>
    <x v="4"/>
    <x v="30"/>
    <x v="1019"/>
    <x v="1012"/>
    <x v="1124"/>
    <x v="798"/>
    <x v="1"/>
    <x v="0"/>
    <x v="86"/>
    <x v="86"/>
    <x v="331"/>
  </r>
  <r>
    <x v="4"/>
    <x v="30"/>
    <x v="923"/>
    <x v="1015"/>
    <x v="996"/>
    <x v="799"/>
    <x v="1"/>
    <x v="0"/>
    <x v="53"/>
    <x v="53"/>
    <x v="121"/>
  </r>
  <r>
    <x v="4"/>
    <x v="32"/>
    <x v="677"/>
    <x v="1023"/>
    <x v="610"/>
    <x v="804"/>
    <x v="1"/>
    <x v="0"/>
    <x v="42"/>
    <x v="42"/>
    <x v="112"/>
  </r>
  <r>
    <x v="4"/>
    <x v="30"/>
    <x v="554"/>
    <x v="1065"/>
    <x v="422"/>
    <x v="827"/>
    <x v="1"/>
    <x v="0"/>
    <x v="47"/>
    <x v="47"/>
    <x v="147"/>
  </r>
  <r>
    <x v="4"/>
    <x v="32"/>
    <x v="334"/>
    <x v="1071"/>
    <x v="120"/>
    <x v="829"/>
    <x v="1"/>
    <x v="0"/>
    <x v="53"/>
    <x v="53"/>
    <x v="142"/>
  </r>
  <r>
    <x v="4"/>
    <x v="32"/>
    <x v="754"/>
    <x v="1085"/>
    <x v="802"/>
    <x v="840"/>
    <x v="1"/>
    <x v="0"/>
    <x v="40"/>
    <x v="40"/>
    <x v="40"/>
  </r>
  <r>
    <x v="4"/>
    <x v="30"/>
    <x v="426"/>
    <x v="1101"/>
    <x v="291"/>
    <x v="850"/>
    <x v="1"/>
    <x v="0"/>
    <x v="42"/>
    <x v="42"/>
    <x v="87"/>
  </r>
  <r>
    <x v="4"/>
    <x v="30"/>
    <x v="1220"/>
    <x v="1107"/>
    <x v="657"/>
    <x v="854"/>
    <x v="1"/>
    <x v="0"/>
    <x v="145"/>
    <x v="145"/>
    <x v="455"/>
  </r>
  <r>
    <x v="4"/>
    <x v="30"/>
    <x v="504"/>
    <x v="1118"/>
    <x v="337"/>
    <x v="862"/>
    <x v="1"/>
    <x v="0"/>
    <x v="23"/>
    <x v="23"/>
    <x v="87"/>
  </r>
  <r>
    <x v="4"/>
    <x v="30"/>
    <x v="429"/>
    <x v="1123"/>
    <x v="188"/>
    <x v="866"/>
    <x v="1"/>
    <x v="0"/>
    <x v="10"/>
    <x v="10"/>
    <x v="96"/>
  </r>
  <r>
    <x v="4"/>
    <x v="32"/>
    <x v="342"/>
    <x v="1143"/>
    <x v="117"/>
    <x v="879"/>
    <x v="1"/>
    <x v="0"/>
    <x v="11"/>
    <x v="11"/>
    <x v="0"/>
  </r>
  <r>
    <x v="4"/>
    <x v="30"/>
    <x v="348"/>
    <x v="1169"/>
    <x v="19"/>
    <x v="892"/>
    <x v="1"/>
    <x v="0"/>
    <x v="23"/>
    <x v="23"/>
    <x v="31"/>
  </r>
  <r>
    <x v="4"/>
    <x v="32"/>
    <x v="761"/>
    <x v="1192"/>
    <x v="790"/>
    <x v="909"/>
    <x v="1"/>
    <x v="0"/>
    <x v="23"/>
    <x v="23"/>
    <x v="43"/>
  </r>
  <r>
    <x v="4"/>
    <x v="32"/>
    <x v="762"/>
    <x v="1195"/>
    <x v="758"/>
    <x v="911"/>
    <x v="1"/>
    <x v="0"/>
    <x v="77"/>
    <x v="77"/>
    <x v="159"/>
  </r>
  <r>
    <x v="4"/>
    <x v="30"/>
    <x v="871"/>
    <x v="1203"/>
    <x v="936"/>
    <x v="914"/>
    <x v="1"/>
    <x v="0"/>
    <x v="10"/>
    <x v="10"/>
    <x v="40"/>
  </r>
  <r>
    <x v="4"/>
    <x v="32"/>
    <x v="1045"/>
    <x v="1217"/>
    <x v="1145"/>
    <x v="919"/>
    <x v="1"/>
    <x v="0"/>
    <x v="40"/>
    <x v="40"/>
    <x v="40"/>
  </r>
  <r>
    <x v="4"/>
    <x v="32"/>
    <x v="1123"/>
    <x v="1229"/>
    <x v="1363"/>
    <x v="923"/>
    <x v="0"/>
    <x v="0"/>
    <x v="0"/>
    <x v="0"/>
    <x v="87"/>
  </r>
  <r>
    <x v="4"/>
    <x v="30"/>
    <x v="772"/>
    <x v="1269"/>
    <x v="757"/>
    <x v="945"/>
    <x v="1"/>
    <x v="0"/>
    <x v="66"/>
    <x v="66"/>
    <x v="260"/>
  </r>
  <r>
    <x v="4"/>
    <x v="30"/>
    <x v="833"/>
    <x v="1286"/>
    <x v="870"/>
    <x v="952"/>
    <x v="1"/>
    <x v="0"/>
    <x v="10"/>
    <x v="10"/>
    <x v="11"/>
  </r>
  <r>
    <x v="4"/>
    <x v="30"/>
    <x v="776"/>
    <x v="1297"/>
    <x v="698"/>
    <x v="960"/>
    <x v="1"/>
    <x v="0"/>
    <x v="10"/>
    <x v="10"/>
    <x v="40"/>
  </r>
  <r>
    <x v="4"/>
    <x v="31"/>
    <x v="6"/>
    <x v="308"/>
    <x v="81"/>
    <x v="13"/>
    <x v="1"/>
    <x v="0"/>
    <x v="110"/>
    <x v="110"/>
    <x v="263"/>
  </r>
  <r>
    <x v="4"/>
    <x v="31"/>
    <x v="29"/>
    <x v="311"/>
    <x v="161"/>
    <x v="15"/>
    <x v="1"/>
    <x v="0"/>
    <x v="161"/>
    <x v="161"/>
    <x v="491"/>
  </r>
  <r>
    <x v="4"/>
    <x v="31"/>
    <x v="1170"/>
    <x v="323"/>
    <x v="1275"/>
    <x v="39"/>
    <x v="1"/>
    <x v="0"/>
    <x v="8"/>
    <x v="8"/>
    <x v="0"/>
  </r>
  <r>
    <x v="4"/>
    <x v="31"/>
    <x v="1"/>
    <x v="305"/>
    <x v="22"/>
    <x v="40"/>
    <x v="1"/>
    <x v="0"/>
    <x v="115"/>
    <x v="115"/>
    <x v="412"/>
  </r>
  <r>
    <x v="4"/>
    <x v="31"/>
    <x v="229"/>
    <x v="314"/>
    <x v="439"/>
    <x v="43"/>
    <x v="1"/>
    <x v="0"/>
    <x v="122"/>
    <x v="122"/>
    <x v="396"/>
  </r>
  <r>
    <x v="4"/>
    <x v="31"/>
    <x v="193"/>
    <x v="312"/>
    <x v="246"/>
    <x v="44"/>
    <x v="1"/>
    <x v="0"/>
    <x v="8"/>
    <x v="8"/>
    <x v="31"/>
  </r>
  <r>
    <x v="4"/>
    <x v="31"/>
    <x v="11"/>
    <x v="306"/>
    <x v="24"/>
    <x v="55"/>
    <x v="1"/>
    <x v="0"/>
    <x v="46"/>
    <x v="46"/>
    <x v="198"/>
  </r>
  <r>
    <x v="4"/>
    <x v="31"/>
    <x v="1129"/>
    <x v="317"/>
    <x v="912"/>
    <x v="65"/>
    <x v="1"/>
    <x v="0"/>
    <x v="32"/>
    <x v="32"/>
    <x v="18"/>
  </r>
  <r>
    <x v="4"/>
    <x v="31"/>
    <x v="1183"/>
    <x v="321"/>
    <x v="1074"/>
    <x v="87"/>
    <x v="1"/>
    <x v="0"/>
    <x v="92"/>
    <x v="92"/>
    <x v="312"/>
  </r>
  <r>
    <x v="4"/>
    <x v="31"/>
    <x v="1193"/>
    <x v="322"/>
    <x v="1075"/>
    <x v="117"/>
    <x v="1"/>
    <x v="0"/>
    <x v="32"/>
    <x v="32"/>
    <x v="89"/>
  </r>
  <r>
    <x v="4"/>
    <x v="31"/>
    <x v="15"/>
    <x v="307"/>
    <x v="64"/>
    <x v="124"/>
    <x v="1"/>
    <x v="0"/>
    <x v="74"/>
    <x v="74"/>
    <x v="199"/>
  </r>
  <r>
    <x v="4"/>
    <x v="31"/>
    <x v="1152"/>
    <x v="319"/>
    <x v="1056"/>
    <x v="133"/>
    <x v="1"/>
    <x v="0"/>
    <x v="60"/>
    <x v="60"/>
    <x v="267"/>
  </r>
  <r>
    <x v="4"/>
    <x v="31"/>
    <x v="41"/>
    <x v="310"/>
    <x v="158"/>
    <x v="145"/>
    <x v="1"/>
    <x v="0"/>
    <x v="11"/>
    <x v="11"/>
    <x v="43"/>
  </r>
  <r>
    <x v="4"/>
    <x v="31"/>
    <x v="43"/>
    <x v="309"/>
    <x v="136"/>
    <x v="172"/>
    <x v="1"/>
    <x v="0"/>
    <x v="25"/>
    <x v="25"/>
    <x v="121"/>
  </r>
  <r>
    <x v="4"/>
    <x v="31"/>
    <x v="1157"/>
    <x v="318"/>
    <x v="969"/>
    <x v="196"/>
    <x v="1"/>
    <x v="0"/>
    <x v="39"/>
    <x v="39"/>
    <x v="97"/>
  </r>
  <r>
    <x v="4"/>
    <x v="31"/>
    <x v="471"/>
    <x v="313"/>
    <x v="299"/>
    <x v="361"/>
    <x v="1"/>
    <x v="0"/>
    <x v="77"/>
    <x v="77"/>
    <x v="206"/>
  </r>
  <r>
    <x v="4"/>
    <x v="31"/>
    <x v="887"/>
    <x v="320"/>
    <x v="1058"/>
    <x v="372"/>
    <x v="1"/>
    <x v="0"/>
    <x v="83"/>
    <x v="83"/>
    <x v="280"/>
  </r>
  <r>
    <x v="4"/>
    <x v="31"/>
    <x v="841"/>
    <x v="316"/>
    <x v="880"/>
    <x v="377"/>
    <x v="1"/>
    <x v="0"/>
    <x v="145"/>
    <x v="145"/>
    <x v="453"/>
  </r>
  <r>
    <x v="4"/>
    <x v="31"/>
    <x v="709"/>
    <x v="315"/>
    <x v="642"/>
    <x v="438"/>
    <x v="1"/>
    <x v="0"/>
    <x v="25"/>
    <x v="25"/>
    <x v="89"/>
  </r>
  <r>
    <x v="4"/>
    <x v="31"/>
    <x v="575"/>
    <x v="521"/>
    <x v="517"/>
    <x v="481"/>
    <x v="1"/>
    <x v="0"/>
    <x v="25"/>
    <x v="25"/>
    <x v="0"/>
  </r>
  <r>
    <x v="4"/>
    <x v="31"/>
    <x v="788"/>
    <x v="524"/>
    <x v="810"/>
    <x v="489"/>
    <x v="1"/>
    <x v="0"/>
    <x v="18"/>
    <x v="18"/>
    <x v="41"/>
  </r>
  <r>
    <x v="4"/>
    <x v="31"/>
    <x v="1079"/>
    <x v="526"/>
    <x v="1309"/>
    <x v="496"/>
    <x v="0"/>
    <x v="0"/>
    <x v="0"/>
    <x v="0"/>
    <x v="0"/>
  </r>
  <r>
    <x v="4"/>
    <x v="31"/>
    <x v="845"/>
    <x v="525"/>
    <x v="917"/>
    <x v="539"/>
    <x v="1"/>
    <x v="0"/>
    <x v="11"/>
    <x v="11"/>
    <x v="18"/>
  </r>
  <r>
    <x v="4"/>
    <x v="31"/>
    <x v="642"/>
    <x v="522"/>
    <x v="542"/>
    <x v="615"/>
    <x v="1"/>
    <x v="0"/>
    <x v="29"/>
    <x v="29"/>
    <x v="0"/>
  </r>
  <r>
    <x v="4"/>
    <x v="31"/>
    <x v="735"/>
    <x v="834"/>
    <x v="676"/>
    <x v="689"/>
    <x v="1"/>
    <x v="0"/>
    <x v="25"/>
    <x v="25"/>
    <x v="108"/>
  </r>
  <r>
    <x v="4"/>
    <x v="31"/>
    <x v="320"/>
    <x v="850"/>
    <x v="5"/>
    <x v="701"/>
    <x v="1"/>
    <x v="0"/>
    <x v="11"/>
    <x v="11"/>
    <x v="18"/>
  </r>
  <r>
    <x v="4"/>
    <x v="31"/>
    <x v="485"/>
    <x v="874"/>
    <x v="282"/>
    <x v="714"/>
    <x v="1"/>
    <x v="0"/>
    <x v="95"/>
    <x v="95"/>
    <x v="291"/>
  </r>
  <r>
    <x v="4"/>
    <x v="31"/>
    <x v="806"/>
    <x v="964"/>
    <x v="830"/>
    <x v="771"/>
    <x v="1"/>
    <x v="0"/>
    <x v="37"/>
    <x v="37"/>
    <x v="88"/>
  </r>
  <r>
    <x v="4"/>
    <x v="31"/>
    <x v="744"/>
    <x v="988"/>
    <x v="680"/>
    <x v="786"/>
    <x v="1"/>
    <x v="0"/>
    <x v="15"/>
    <x v="15"/>
    <x v="40"/>
  </r>
  <r>
    <x v="4"/>
    <x v="31"/>
    <x v="1119"/>
    <x v="1005"/>
    <x v="1368"/>
    <x v="796"/>
    <x v="1"/>
    <x v="0"/>
    <x v="64"/>
    <x v="64"/>
    <x v="191"/>
  </r>
  <r>
    <x v="4"/>
    <x v="31"/>
    <x v="454"/>
    <x v="1018"/>
    <x v="261"/>
    <x v="802"/>
    <x v="1"/>
    <x v="0"/>
    <x v="11"/>
    <x v="11"/>
    <x v="0"/>
  </r>
  <r>
    <x v="4"/>
    <x v="31"/>
    <x v="599"/>
    <x v="1019"/>
    <x v="507"/>
    <x v="803"/>
    <x v="1"/>
    <x v="0"/>
    <x v="44"/>
    <x v="44"/>
    <x v="166"/>
  </r>
  <r>
    <x v="4"/>
    <x v="31"/>
    <x v="653"/>
    <x v="1116"/>
    <x v="597"/>
    <x v="861"/>
    <x v="1"/>
    <x v="0"/>
    <x v="80"/>
    <x v="80"/>
    <x v="248"/>
  </r>
  <r>
    <x v="4"/>
    <x v="31"/>
    <x v="606"/>
    <x v="1153"/>
    <x v="495"/>
    <x v="885"/>
    <x v="1"/>
    <x v="0"/>
    <x v="58"/>
    <x v="58"/>
    <x v="231"/>
  </r>
  <r>
    <x v="4"/>
    <x v="31"/>
    <x v="757"/>
    <x v="1154"/>
    <x v="760"/>
    <x v="885"/>
    <x v="1"/>
    <x v="0"/>
    <x v="112"/>
    <x v="112"/>
    <x v="395"/>
  </r>
  <r>
    <x v="4"/>
    <x v="31"/>
    <x v="608"/>
    <x v="1181"/>
    <x v="471"/>
    <x v="901"/>
    <x v="1"/>
    <x v="0"/>
    <x v="25"/>
    <x v="25"/>
    <x v="96"/>
  </r>
  <r>
    <x v="4"/>
    <x v="31"/>
    <x v="933"/>
    <x v="1270"/>
    <x v="964"/>
    <x v="946"/>
    <x v="1"/>
    <x v="0"/>
    <x v="25"/>
    <x v="25"/>
    <x v="40"/>
  </r>
  <r>
    <x v="4"/>
    <x v="0"/>
    <x v="264"/>
    <x v="17"/>
    <x v="711"/>
    <x v="0"/>
    <x v="1"/>
    <x v="0"/>
    <x v="59"/>
    <x v="59"/>
    <x v="152"/>
  </r>
  <r>
    <x v="4"/>
    <x v="0"/>
    <x v="214"/>
    <x v="11"/>
    <x v="395"/>
    <x v="41"/>
    <x v="1"/>
    <x v="0"/>
    <x v="101"/>
    <x v="101"/>
    <x v="358"/>
  </r>
  <r>
    <x v="4"/>
    <x v="0"/>
    <x v="244"/>
    <x v="14"/>
    <x v="522"/>
    <x v="85"/>
    <x v="1"/>
    <x v="0"/>
    <x v="120"/>
    <x v="120"/>
    <x v="356"/>
  </r>
  <r>
    <x v="4"/>
    <x v="0"/>
    <x v="1151"/>
    <x v="29"/>
    <x v="1018"/>
    <x v="119"/>
    <x v="1"/>
    <x v="0"/>
    <x v="13"/>
    <x v="13"/>
    <x v="0"/>
  </r>
  <r>
    <x v="4"/>
    <x v="0"/>
    <x v="37"/>
    <x v="0"/>
    <x v="169"/>
    <x v="120"/>
    <x v="1"/>
    <x v="0"/>
    <x v="61"/>
    <x v="61"/>
    <x v="207"/>
  </r>
  <r>
    <x v="4"/>
    <x v="0"/>
    <x v="280"/>
    <x v="477"/>
    <x v="725"/>
    <x v="149"/>
    <x v="1"/>
    <x v="0"/>
    <x v="46"/>
    <x v="46"/>
    <x v="152"/>
  </r>
  <r>
    <x v="4"/>
    <x v="0"/>
    <x v="21"/>
    <x v="1"/>
    <x v="51"/>
    <x v="160"/>
    <x v="1"/>
    <x v="0"/>
    <x v="19"/>
    <x v="19"/>
    <x v="68"/>
  </r>
  <r>
    <x v="4"/>
    <x v="0"/>
    <x v="22"/>
    <x v="2"/>
    <x v="86"/>
    <x v="160"/>
    <x v="1"/>
    <x v="0"/>
    <x v="189"/>
    <x v="189"/>
    <x v="514"/>
  </r>
  <r>
    <x v="4"/>
    <x v="0"/>
    <x v="282"/>
    <x v="15"/>
    <x v="698"/>
    <x v="185"/>
    <x v="1"/>
    <x v="0"/>
    <x v="36"/>
    <x v="36"/>
    <x v="110"/>
  </r>
  <r>
    <x v="4"/>
    <x v="0"/>
    <x v="284"/>
    <x v="20"/>
    <x v="764"/>
    <x v="197"/>
    <x v="1"/>
    <x v="0"/>
    <x v="46"/>
    <x v="46"/>
    <x v="179"/>
  </r>
  <r>
    <x v="4"/>
    <x v="0"/>
    <x v="687"/>
    <x v="19"/>
    <x v="750"/>
    <x v="219"/>
    <x v="1"/>
    <x v="0"/>
    <x v="23"/>
    <x v="23"/>
    <x v="87"/>
  </r>
  <r>
    <x v="4"/>
    <x v="0"/>
    <x v="567"/>
    <x v="13"/>
    <x v="511"/>
    <x v="262"/>
    <x v="1"/>
    <x v="0"/>
    <x v="42"/>
    <x v="42"/>
    <x v="102"/>
  </r>
  <r>
    <x v="4"/>
    <x v="0"/>
    <x v="692"/>
    <x v="22"/>
    <x v="783"/>
    <x v="294"/>
    <x v="1"/>
    <x v="0"/>
    <x v="101"/>
    <x v="101"/>
    <x v="373"/>
  </r>
  <r>
    <x v="4"/>
    <x v="0"/>
    <x v="665"/>
    <x v="475"/>
    <x v="613"/>
    <x v="301"/>
    <x v="1"/>
    <x v="0"/>
    <x v="203"/>
    <x v="203"/>
    <x v="542"/>
  </r>
  <r>
    <x v="4"/>
    <x v="0"/>
    <x v="693"/>
    <x v="18"/>
    <x v="712"/>
    <x v="301"/>
    <x v="1"/>
    <x v="0"/>
    <x v="86"/>
    <x v="86"/>
    <x v="296"/>
  </r>
  <r>
    <x v="4"/>
    <x v="0"/>
    <x v="694"/>
    <x v="23"/>
    <x v="784"/>
    <x v="301"/>
    <x v="1"/>
    <x v="0"/>
    <x v="34"/>
    <x v="34"/>
    <x v="152"/>
  </r>
  <r>
    <x v="4"/>
    <x v="0"/>
    <x v="469"/>
    <x v="6"/>
    <x v="284"/>
    <x v="303"/>
    <x v="1"/>
    <x v="0"/>
    <x v="44"/>
    <x v="44"/>
    <x v="147"/>
  </r>
  <r>
    <x v="4"/>
    <x v="0"/>
    <x v="882"/>
    <x v="479"/>
    <x v="1016"/>
    <x v="329"/>
    <x v="1"/>
    <x v="0"/>
    <x v="66"/>
    <x v="66"/>
    <x v="268"/>
  </r>
  <r>
    <x v="4"/>
    <x v="0"/>
    <x v="951"/>
    <x v="32"/>
    <x v="1254"/>
    <x v="346"/>
    <x v="1"/>
    <x v="0"/>
    <x v="23"/>
    <x v="23"/>
    <x v="13"/>
  </r>
  <r>
    <x v="4"/>
    <x v="0"/>
    <x v="472"/>
    <x v="7"/>
    <x v="286"/>
    <x v="366"/>
    <x v="1"/>
    <x v="0"/>
    <x v="64"/>
    <x v="64"/>
    <x v="260"/>
  </r>
  <r>
    <x v="4"/>
    <x v="0"/>
    <x v="889"/>
    <x v="30"/>
    <x v="1043"/>
    <x v="395"/>
    <x v="1"/>
    <x v="0"/>
    <x v="40"/>
    <x v="40"/>
    <x v="113"/>
  </r>
  <r>
    <x v="4"/>
    <x v="0"/>
    <x v="385"/>
    <x v="4"/>
    <x v="182"/>
    <x v="397"/>
    <x v="1"/>
    <x v="0"/>
    <x v="170"/>
    <x v="170"/>
    <x v="507"/>
  </r>
  <r>
    <x v="4"/>
    <x v="0"/>
    <x v="891"/>
    <x v="28"/>
    <x v="982"/>
    <x v="429"/>
    <x v="1"/>
    <x v="0"/>
    <x v="23"/>
    <x v="23"/>
    <x v="68"/>
  </r>
  <r>
    <x v="4"/>
    <x v="0"/>
    <x v="714"/>
    <x v="24"/>
    <x v="798"/>
    <x v="472"/>
    <x v="1"/>
    <x v="0"/>
    <x v="66"/>
    <x v="66"/>
    <x v="185"/>
  </r>
  <r>
    <x v="4"/>
    <x v="0"/>
    <x v="392"/>
    <x v="3"/>
    <x v="141"/>
    <x v="474"/>
    <x v="1"/>
    <x v="0"/>
    <x v="8"/>
    <x v="8"/>
    <x v="0"/>
  </r>
  <r>
    <x v="4"/>
    <x v="0"/>
    <x v="975"/>
    <x v="481"/>
    <x v="1237"/>
    <x v="477"/>
    <x v="1"/>
    <x v="0"/>
    <x v="48"/>
    <x v="48"/>
    <x v="134"/>
  </r>
  <r>
    <x v="4"/>
    <x v="0"/>
    <x v="896"/>
    <x v="480"/>
    <x v="1019"/>
    <x v="483"/>
    <x v="1"/>
    <x v="0"/>
    <x v="13"/>
    <x v="13"/>
    <x v="60"/>
  </r>
  <r>
    <x v="4"/>
    <x v="0"/>
    <x v="789"/>
    <x v="25"/>
    <x v="844"/>
    <x v="498"/>
    <x v="1"/>
    <x v="0"/>
    <x v="8"/>
    <x v="8"/>
    <x v="0"/>
  </r>
  <r>
    <x v="4"/>
    <x v="0"/>
    <x v="478"/>
    <x v="9"/>
    <x v="313"/>
    <x v="510"/>
    <x v="1"/>
    <x v="0"/>
    <x v="8"/>
    <x v="8"/>
    <x v="18"/>
  </r>
  <r>
    <x v="4"/>
    <x v="0"/>
    <x v="401"/>
    <x v="828"/>
    <x v="216"/>
    <x v="547"/>
    <x v="1"/>
    <x v="0"/>
    <x v="36"/>
    <x v="36"/>
    <x v="109"/>
  </r>
  <r>
    <x v="4"/>
    <x v="0"/>
    <x v="720"/>
    <x v="21"/>
    <x v="780"/>
    <x v="552"/>
    <x v="1"/>
    <x v="0"/>
    <x v="13"/>
    <x v="13"/>
    <x v="8"/>
  </r>
  <r>
    <x v="4"/>
    <x v="0"/>
    <x v="721"/>
    <x v="16"/>
    <x v="701"/>
    <x v="554"/>
    <x v="1"/>
    <x v="0"/>
    <x v="46"/>
    <x v="46"/>
    <x v="149"/>
  </r>
  <r>
    <x v="4"/>
    <x v="0"/>
    <x v="583"/>
    <x v="12"/>
    <x v="510"/>
    <x v="562"/>
    <x v="1"/>
    <x v="0"/>
    <x v="134"/>
    <x v="134"/>
    <x v="428"/>
  </r>
  <r>
    <x v="4"/>
    <x v="0"/>
    <x v="848"/>
    <x v="26"/>
    <x v="888"/>
    <x v="583"/>
    <x v="1"/>
    <x v="0"/>
    <x v="8"/>
    <x v="8"/>
    <x v="0"/>
  </r>
  <r>
    <x v="4"/>
    <x v="0"/>
    <x v="999"/>
    <x v="31"/>
    <x v="1171"/>
    <x v="613"/>
    <x v="1"/>
    <x v="0"/>
    <x v="23"/>
    <x v="23"/>
    <x v="13"/>
  </r>
  <r>
    <x v="4"/>
    <x v="0"/>
    <x v="727"/>
    <x v="476"/>
    <x v="709"/>
    <x v="615"/>
    <x v="1"/>
    <x v="0"/>
    <x v="23"/>
    <x v="23"/>
    <x v="21"/>
  </r>
  <r>
    <x v="4"/>
    <x v="0"/>
    <x v="451"/>
    <x v="5"/>
    <x v="238"/>
    <x v="639"/>
    <x v="0"/>
    <x v="0"/>
    <x v="0"/>
    <x v="0"/>
    <x v="0"/>
  </r>
  <r>
    <x v="4"/>
    <x v="0"/>
    <x v="851"/>
    <x v="27"/>
    <x v="905"/>
    <x v="656"/>
    <x v="1"/>
    <x v="0"/>
    <x v="114"/>
    <x v="114"/>
    <x v="397"/>
  </r>
  <r>
    <x v="4"/>
    <x v="0"/>
    <x v="482"/>
    <x v="10"/>
    <x v="322"/>
    <x v="662"/>
    <x v="1"/>
    <x v="0"/>
    <x v="46"/>
    <x v="46"/>
    <x v="180"/>
  </r>
  <r>
    <x v="4"/>
    <x v="0"/>
    <x v="852"/>
    <x v="478"/>
    <x v="903"/>
    <x v="662"/>
    <x v="1"/>
    <x v="0"/>
    <x v="42"/>
    <x v="42"/>
    <x v="48"/>
  </r>
  <r>
    <x v="4"/>
    <x v="0"/>
    <x v="483"/>
    <x v="8"/>
    <x v="290"/>
    <x v="676"/>
    <x v="1"/>
    <x v="0"/>
    <x v="23"/>
    <x v="23"/>
    <x v="102"/>
  </r>
  <r>
    <x v="4"/>
    <x v="0"/>
    <x v="486"/>
    <x v="880"/>
    <x v="319"/>
    <x v="718"/>
    <x v="1"/>
    <x v="0"/>
    <x v="21"/>
    <x v="21"/>
    <x v="87"/>
  </r>
  <r>
    <x v="4"/>
    <x v="0"/>
    <x v="412"/>
    <x v="918"/>
    <x v="167"/>
    <x v="743"/>
    <x v="1"/>
    <x v="0"/>
    <x v="23"/>
    <x v="23"/>
    <x v="87"/>
  </r>
  <r>
    <x v="4"/>
    <x v="0"/>
    <x v="858"/>
    <x v="927"/>
    <x v="936"/>
    <x v="748"/>
    <x v="1"/>
    <x v="0"/>
    <x v="59"/>
    <x v="59"/>
    <x v="200"/>
  </r>
  <r>
    <x v="4"/>
    <x v="0"/>
    <x v="860"/>
    <x v="978"/>
    <x v="935"/>
    <x v="780"/>
    <x v="1"/>
    <x v="0"/>
    <x v="53"/>
    <x v="53"/>
    <x v="255"/>
  </r>
  <r>
    <x v="4"/>
    <x v="0"/>
    <x v="755"/>
    <x v="1128"/>
    <x v="689"/>
    <x v="870"/>
    <x v="0"/>
    <x v="0"/>
    <x v="0"/>
    <x v="0"/>
    <x v="26"/>
  </r>
  <r>
    <x v="4"/>
    <x v="0"/>
    <x v="557"/>
    <x v="1218"/>
    <x v="421"/>
    <x v="919"/>
    <x v="1"/>
    <x v="0"/>
    <x v="40"/>
    <x v="40"/>
    <x v="83"/>
  </r>
  <r>
    <x v="4"/>
    <x v="0"/>
    <x v="872"/>
    <x v="1219"/>
    <x v="886"/>
    <x v="919"/>
    <x v="1"/>
    <x v="0"/>
    <x v="23"/>
    <x v="23"/>
    <x v="92"/>
  </r>
  <r>
    <x v="4"/>
    <x v="0"/>
    <x v="775"/>
    <x v="1293"/>
    <x v="700"/>
    <x v="956"/>
    <x v="0"/>
    <x v="0"/>
    <x v="0"/>
    <x v="0"/>
    <x v="0"/>
  </r>
  <r>
    <x v="4"/>
    <x v="0"/>
    <x v="1059"/>
    <x v="1302"/>
    <x v="1289"/>
    <x v="963"/>
    <x v="0"/>
    <x v="0"/>
    <x v="0"/>
    <x v="0"/>
    <x v="0"/>
  </r>
  <r>
    <x v="4"/>
    <x v="51"/>
    <x v="7"/>
    <x v="449"/>
    <x v="105"/>
    <x v="16"/>
    <x v="1"/>
    <x v="0"/>
    <x v="154"/>
    <x v="154"/>
    <x v="486"/>
  </r>
  <r>
    <x v="4"/>
    <x v="51"/>
    <x v="1126"/>
    <x v="459"/>
    <x v="922"/>
    <x v="16"/>
    <x v="1"/>
    <x v="0"/>
    <x v="19"/>
    <x v="19"/>
    <x v="64"/>
  </r>
  <r>
    <x v="4"/>
    <x v="51"/>
    <x v="238"/>
    <x v="451"/>
    <x v="520"/>
    <x v="22"/>
    <x v="1"/>
    <x v="0"/>
    <x v="23"/>
    <x v="23"/>
    <x v="73"/>
  </r>
  <r>
    <x v="4"/>
    <x v="51"/>
    <x v="1149"/>
    <x v="461"/>
    <x v="1015"/>
    <x v="100"/>
    <x v="1"/>
    <x v="0"/>
    <x v="86"/>
    <x v="86"/>
    <x v="330"/>
  </r>
  <r>
    <x v="4"/>
    <x v="51"/>
    <x v="23"/>
    <x v="448"/>
    <x v="77"/>
    <x v="160"/>
    <x v="1"/>
    <x v="0"/>
    <x v="32"/>
    <x v="32"/>
    <x v="104"/>
  </r>
  <r>
    <x v="4"/>
    <x v="51"/>
    <x v="1155"/>
    <x v="460"/>
    <x v="981"/>
    <x v="163"/>
    <x v="1"/>
    <x v="0"/>
    <x v="44"/>
    <x v="44"/>
    <x v="240"/>
  </r>
  <r>
    <x v="4"/>
    <x v="51"/>
    <x v="1228"/>
    <x v="463"/>
    <x v="1313"/>
    <x v="165"/>
    <x v="1"/>
    <x v="0"/>
    <x v="101"/>
    <x v="101"/>
    <x v="346"/>
  </r>
  <r>
    <x v="4"/>
    <x v="51"/>
    <x v="253"/>
    <x v="453"/>
    <x v="545"/>
    <x v="166"/>
    <x v="1"/>
    <x v="0"/>
    <x v="36"/>
    <x v="36"/>
    <x v="97"/>
  </r>
  <r>
    <x v="4"/>
    <x v="51"/>
    <x v="254"/>
    <x v="452"/>
    <x v="544"/>
    <x v="167"/>
    <x v="1"/>
    <x v="0"/>
    <x v="73"/>
    <x v="73"/>
    <x v="297"/>
  </r>
  <r>
    <x v="4"/>
    <x v="51"/>
    <x v="1140"/>
    <x v="458"/>
    <x v="909"/>
    <x v="183"/>
    <x v="1"/>
    <x v="0"/>
    <x v="40"/>
    <x v="40"/>
    <x v="120"/>
  </r>
  <r>
    <x v="4"/>
    <x v="51"/>
    <x v="780"/>
    <x v="457"/>
    <x v="852"/>
    <x v="221"/>
    <x v="1"/>
    <x v="0"/>
    <x v="23"/>
    <x v="23"/>
    <x v="40"/>
  </r>
  <r>
    <x v="4"/>
    <x v="51"/>
    <x v="781"/>
    <x v="456"/>
    <x v="836"/>
    <x v="313"/>
    <x v="1"/>
    <x v="0"/>
    <x v="48"/>
    <x v="48"/>
    <x v="180"/>
  </r>
  <r>
    <x v="4"/>
    <x v="51"/>
    <x v="1076"/>
    <x v="464"/>
    <x v="1331"/>
    <x v="355"/>
    <x v="1"/>
    <x v="0"/>
    <x v="77"/>
    <x v="77"/>
    <x v="325"/>
  </r>
  <r>
    <x v="4"/>
    <x v="51"/>
    <x v="972"/>
    <x v="462"/>
    <x v="1100"/>
    <x v="449"/>
    <x v="1"/>
    <x v="0"/>
    <x v="36"/>
    <x v="36"/>
    <x v="150"/>
  </r>
  <r>
    <x v="4"/>
    <x v="51"/>
    <x v="711"/>
    <x v="454"/>
    <x v="688"/>
    <x v="450"/>
    <x v="1"/>
    <x v="0"/>
    <x v="13"/>
    <x v="13"/>
    <x v="40"/>
  </r>
  <r>
    <x v="4"/>
    <x v="51"/>
    <x v="519"/>
    <x v="450"/>
    <x v="379"/>
    <x v="454"/>
    <x v="1"/>
    <x v="0"/>
    <x v="10"/>
    <x v="10"/>
    <x v="13"/>
  </r>
  <r>
    <x v="4"/>
    <x v="51"/>
    <x v="712"/>
    <x v="455"/>
    <x v="716"/>
    <x v="461"/>
    <x v="1"/>
    <x v="0"/>
    <x v="32"/>
    <x v="32"/>
    <x v="107"/>
  </r>
  <r>
    <x v="4"/>
    <x v="51"/>
    <x v="521"/>
    <x v="587"/>
    <x v="400"/>
    <x v="478"/>
    <x v="1"/>
    <x v="0"/>
    <x v="66"/>
    <x v="66"/>
    <x v="229"/>
  </r>
  <r>
    <x v="4"/>
    <x v="51"/>
    <x v="398"/>
    <x v="586"/>
    <x v="207"/>
    <x v="529"/>
    <x v="1"/>
    <x v="0"/>
    <x v="53"/>
    <x v="53"/>
    <x v="179"/>
  </r>
  <r>
    <x v="4"/>
    <x v="51"/>
    <x v="582"/>
    <x v="588"/>
    <x v="515"/>
    <x v="550"/>
    <x v="1"/>
    <x v="0"/>
    <x v="47"/>
    <x v="47"/>
    <x v="145"/>
  </r>
  <r>
    <x v="4"/>
    <x v="51"/>
    <x v="902"/>
    <x v="592"/>
    <x v="1017"/>
    <x v="568"/>
    <x v="1"/>
    <x v="0"/>
    <x v="41"/>
    <x v="41"/>
    <x v="153"/>
  </r>
  <r>
    <x v="4"/>
    <x v="51"/>
    <x v="828"/>
    <x v="589"/>
    <x v="877"/>
    <x v="569"/>
    <x v="1"/>
    <x v="0"/>
    <x v="32"/>
    <x v="32"/>
    <x v="116"/>
  </r>
  <r>
    <x v="4"/>
    <x v="51"/>
    <x v="846"/>
    <x v="590"/>
    <x v="916"/>
    <x v="573"/>
    <x v="1"/>
    <x v="0"/>
    <x v="167"/>
    <x v="167"/>
    <x v="495"/>
  </r>
  <r>
    <x v="4"/>
    <x v="51"/>
    <x v="849"/>
    <x v="591"/>
    <x v="915"/>
    <x v="604"/>
    <x v="1"/>
    <x v="0"/>
    <x v="19"/>
    <x v="19"/>
    <x v="60"/>
  </r>
  <r>
    <x v="4"/>
    <x v="51"/>
    <x v="317"/>
    <x v="585"/>
    <x v="104"/>
    <x v="642"/>
    <x v="1"/>
    <x v="0"/>
    <x v="36"/>
    <x v="36"/>
    <x v="152"/>
  </r>
  <r>
    <x v="4"/>
    <x v="51"/>
    <x v="907"/>
    <x v="848"/>
    <x v="1008"/>
    <x v="696"/>
    <x v="1"/>
    <x v="0"/>
    <x v="27"/>
    <x v="27"/>
    <x v="49"/>
  </r>
  <r>
    <x v="4"/>
    <x v="51"/>
    <x v="601"/>
    <x v="1031"/>
    <x v="523"/>
    <x v="810"/>
    <x v="1"/>
    <x v="0"/>
    <x v="15"/>
    <x v="15"/>
    <x v="13"/>
  </r>
  <r>
    <x v="4"/>
    <x v="51"/>
    <x v="1088"/>
    <x v="1034"/>
    <x v="1335"/>
    <x v="811"/>
    <x v="1"/>
    <x v="0"/>
    <x v="36"/>
    <x v="36"/>
    <x v="108"/>
  </r>
  <r>
    <x v="4"/>
    <x v="51"/>
    <x v="602"/>
    <x v="1069"/>
    <x v="514"/>
    <x v="829"/>
    <x v="1"/>
    <x v="0"/>
    <x v="23"/>
    <x v="23"/>
    <x v="46"/>
  </r>
  <r>
    <x v="4"/>
    <x v="51"/>
    <x v="812"/>
    <x v="1097"/>
    <x v="826"/>
    <x v="846"/>
    <x v="1"/>
    <x v="0"/>
    <x v="13"/>
    <x v="13"/>
    <x v="38"/>
  </r>
  <r>
    <x v="4"/>
    <x v="51"/>
    <x v="1044"/>
    <x v="1207"/>
    <x v="1091"/>
    <x v="914"/>
    <x v="1"/>
    <x v="0"/>
    <x v="19"/>
    <x v="19"/>
    <x v="40"/>
  </r>
  <r>
    <x v="4"/>
    <x v="51"/>
    <x v="873"/>
    <x v="1265"/>
    <x v="906"/>
    <x v="943"/>
    <x v="1"/>
    <x v="0"/>
    <x v="27"/>
    <x v="27"/>
    <x v="99"/>
  </r>
  <r>
    <x v="4"/>
    <x v="51"/>
    <x v="356"/>
    <x v="1266"/>
    <x v="125"/>
    <x v="944"/>
    <x v="1"/>
    <x v="0"/>
    <x v="27"/>
    <x v="27"/>
    <x v="69"/>
  </r>
  <r>
    <x v="4"/>
    <x v="14"/>
    <x v="5"/>
    <x v="105"/>
    <x v="70"/>
    <x v="18"/>
    <x v="1"/>
    <x v="0"/>
    <x v="59"/>
    <x v="59"/>
    <x v="242"/>
  </r>
  <r>
    <x v="4"/>
    <x v="14"/>
    <x v="246"/>
    <x v="117"/>
    <x v="552"/>
    <x v="20"/>
    <x v="1"/>
    <x v="0"/>
    <x v="23"/>
    <x v="23"/>
    <x v="39"/>
  </r>
  <r>
    <x v="4"/>
    <x v="14"/>
    <x v="1142"/>
    <x v="124"/>
    <x v="1012"/>
    <x v="21"/>
    <x v="1"/>
    <x v="0"/>
    <x v="23"/>
    <x v="23"/>
    <x v="70"/>
  </r>
  <r>
    <x v="4"/>
    <x v="14"/>
    <x v="12"/>
    <x v="108"/>
    <x v="106"/>
    <x v="59"/>
    <x v="1"/>
    <x v="0"/>
    <x v="46"/>
    <x v="46"/>
    <x v="185"/>
  </r>
  <r>
    <x v="4"/>
    <x v="14"/>
    <x v="1188"/>
    <x v="126"/>
    <x v="1119"/>
    <x v="105"/>
    <x v="1"/>
    <x v="0"/>
    <x v="48"/>
    <x v="48"/>
    <x v="21"/>
  </r>
  <r>
    <x v="4"/>
    <x v="14"/>
    <x v="275"/>
    <x v="120"/>
    <x v="661"/>
    <x v="115"/>
    <x v="1"/>
    <x v="0"/>
    <x v="82"/>
    <x v="82"/>
    <x v="346"/>
  </r>
  <r>
    <x v="4"/>
    <x v="14"/>
    <x v="14"/>
    <x v="107"/>
    <x v="100"/>
    <x v="122"/>
    <x v="0"/>
    <x v="0"/>
    <x v="0"/>
    <x v="0"/>
    <x v="0"/>
  </r>
  <r>
    <x v="4"/>
    <x v="14"/>
    <x v="1230"/>
    <x v="131"/>
    <x v="1346"/>
    <x v="123"/>
    <x v="1"/>
    <x v="0"/>
    <x v="42"/>
    <x v="42"/>
    <x v="87"/>
  </r>
  <r>
    <x v="4"/>
    <x v="14"/>
    <x v="203"/>
    <x v="113"/>
    <x v="285"/>
    <x v="136"/>
    <x v="1"/>
    <x v="0"/>
    <x v="66"/>
    <x v="66"/>
    <x v="286"/>
  </r>
  <r>
    <x v="4"/>
    <x v="14"/>
    <x v="232"/>
    <x v="115"/>
    <x v="425"/>
    <x v="156"/>
    <x v="1"/>
    <x v="0"/>
    <x v="36"/>
    <x v="36"/>
    <x v="125"/>
  </r>
  <r>
    <x v="4"/>
    <x v="14"/>
    <x v="1137"/>
    <x v="122"/>
    <x v="926"/>
    <x v="168"/>
    <x v="1"/>
    <x v="0"/>
    <x v="42"/>
    <x v="42"/>
    <x v="212"/>
  </r>
  <r>
    <x v="4"/>
    <x v="14"/>
    <x v="463"/>
    <x v="112"/>
    <x v="283"/>
    <x v="224"/>
    <x v="1"/>
    <x v="0"/>
    <x v="81"/>
    <x v="81"/>
    <x v="278"/>
  </r>
  <r>
    <x v="4"/>
    <x v="14"/>
    <x v="510"/>
    <x v="114"/>
    <x v="399"/>
    <x v="228"/>
    <x v="1"/>
    <x v="0"/>
    <x v="42"/>
    <x v="42"/>
    <x v="87"/>
  </r>
  <r>
    <x v="4"/>
    <x v="14"/>
    <x v="946"/>
    <x v="129"/>
    <x v="1283"/>
    <x v="247"/>
    <x v="1"/>
    <x v="0"/>
    <x v="23"/>
    <x v="23"/>
    <x v="0"/>
  </r>
  <r>
    <x v="4"/>
    <x v="14"/>
    <x v="298"/>
    <x v="104"/>
    <x v="20"/>
    <x v="280"/>
    <x v="1"/>
    <x v="0"/>
    <x v="136"/>
    <x v="136"/>
    <x v="382"/>
  </r>
  <r>
    <x v="4"/>
    <x v="14"/>
    <x v="878"/>
    <x v="123"/>
    <x v="1011"/>
    <x v="293"/>
    <x v="1"/>
    <x v="0"/>
    <x v="86"/>
    <x v="86"/>
    <x v="329"/>
  </r>
  <r>
    <x v="4"/>
    <x v="14"/>
    <x v="695"/>
    <x v="121"/>
    <x v="792"/>
    <x v="307"/>
    <x v="1"/>
    <x v="0"/>
    <x v="77"/>
    <x v="77"/>
    <x v="242"/>
  </r>
  <r>
    <x v="4"/>
    <x v="14"/>
    <x v="303"/>
    <x v="106"/>
    <x v="84"/>
    <x v="373"/>
    <x v="1"/>
    <x v="0"/>
    <x v="23"/>
    <x v="23"/>
    <x v="133"/>
  </r>
  <r>
    <x v="4"/>
    <x v="14"/>
    <x v="384"/>
    <x v="109"/>
    <x v="218"/>
    <x v="382"/>
    <x v="1"/>
    <x v="0"/>
    <x v="85"/>
    <x v="85"/>
    <x v="329"/>
  </r>
  <r>
    <x v="4"/>
    <x v="14"/>
    <x v="573"/>
    <x v="116"/>
    <x v="518"/>
    <x v="422"/>
    <x v="1"/>
    <x v="0"/>
    <x v="53"/>
    <x v="53"/>
    <x v="260"/>
  </r>
  <r>
    <x v="4"/>
    <x v="14"/>
    <x v="895"/>
    <x v="125"/>
    <x v="1057"/>
    <x v="443"/>
    <x v="1"/>
    <x v="0"/>
    <x v="79"/>
    <x v="79"/>
    <x v="294"/>
  </r>
  <r>
    <x v="4"/>
    <x v="14"/>
    <x v="447"/>
    <x v="111"/>
    <x v="264"/>
    <x v="456"/>
    <x v="1"/>
    <x v="0"/>
    <x v="59"/>
    <x v="59"/>
    <x v="212"/>
  </r>
  <r>
    <x v="4"/>
    <x v="14"/>
    <x v="1080"/>
    <x v="130"/>
    <x v="1332"/>
    <x v="537"/>
    <x v="1"/>
    <x v="0"/>
    <x v="23"/>
    <x v="23"/>
    <x v="0"/>
  </r>
  <r>
    <x v="4"/>
    <x v="14"/>
    <x v="672"/>
    <x v="118"/>
    <x v="611"/>
    <x v="571"/>
    <x v="1"/>
    <x v="0"/>
    <x v="27"/>
    <x v="27"/>
    <x v="40"/>
  </r>
  <r>
    <x v="4"/>
    <x v="14"/>
    <x v="402"/>
    <x v="110"/>
    <x v="223"/>
    <x v="587"/>
    <x v="1"/>
    <x v="0"/>
    <x v="36"/>
    <x v="36"/>
    <x v="0"/>
  </r>
  <r>
    <x v="4"/>
    <x v="14"/>
    <x v="674"/>
    <x v="119"/>
    <x v="626"/>
    <x v="603"/>
    <x v="1"/>
    <x v="0"/>
    <x v="42"/>
    <x v="42"/>
    <x v="128"/>
  </r>
  <r>
    <x v="4"/>
    <x v="14"/>
    <x v="997"/>
    <x v="128"/>
    <x v="1130"/>
    <x v="608"/>
    <x v="1"/>
    <x v="0"/>
    <x v="46"/>
    <x v="46"/>
    <x v="212"/>
  </r>
  <r>
    <x v="4"/>
    <x v="14"/>
    <x v="1000"/>
    <x v="127"/>
    <x v="1125"/>
    <x v="639"/>
    <x v="1"/>
    <x v="0"/>
    <x v="23"/>
    <x v="23"/>
    <x v="45"/>
  </r>
  <r>
    <x v="4"/>
    <x v="14"/>
    <x v="1006"/>
    <x v="853"/>
    <x v="1123"/>
    <x v="706"/>
    <x v="1"/>
    <x v="0"/>
    <x v="81"/>
    <x v="81"/>
    <x v="242"/>
  </r>
  <r>
    <x v="4"/>
    <x v="14"/>
    <x v="592"/>
    <x v="885"/>
    <x v="512"/>
    <x v="722"/>
    <x v="1"/>
    <x v="0"/>
    <x v="47"/>
    <x v="47"/>
    <x v="121"/>
  </r>
  <r>
    <x v="4"/>
    <x v="14"/>
    <x v="1010"/>
    <x v="916"/>
    <x v="1291"/>
    <x v="741"/>
    <x v="1"/>
    <x v="0"/>
    <x v="66"/>
    <x v="66"/>
    <x v="249"/>
  </r>
  <r>
    <x v="4"/>
    <x v="14"/>
    <x v="324"/>
    <x v="929"/>
    <x v="99"/>
    <x v="749"/>
    <x v="1"/>
    <x v="0"/>
    <x v="46"/>
    <x v="46"/>
    <x v="242"/>
  </r>
  <r>
    <x v="4"/>
    <x v="14"/>
    <x v="1012"/>
    <x v="946"/>
    <x v="1255"/>
    <x v="762"/>
    <x v="1"/>
    <x v="0"/>
    <x v="42"/>
    <x v="42"/>
    <x v="170"/>
  </r>
  <r>
    <x v="4"/>
    <x v="14"/>
    <x v="1013"/>
    <x v="948"/>
    <x v="1253"/>
    <x v="764"/>
    <x v="1"/>
    <x v="0"/>
    <x v="23"/>
    <x v="23"/>
    <x v="0"/>
  </r>
  <r>
    <x v="4"/>
    <x v="14"/>
    <x v="534"/>
    <x v="1124"/>
    <x v="408"/>
    <x v="867"/>
    <x v="1"/>
    <x v="0"/>
    <x v="42"/>
    <x v="42"/>
    <x v="87"/>
  </r>
  <r>
    <x v="4"/>
    <x v="14"/>
    <x v="927"/>
    <x v="1138"/>
    <x v="1026"/>
    <x v="876"/>
    <x v="1"/>
    <x v="0"/>
    <x v="44"/>
    <x v="44"/>
    <x v="87"/>
  </r>
  <r>
    <x v="4"/>
    <x v="14"/>
    <x v="659"/>
    <x v="1259"/>
    <x v="595"/>
    <x v="939"/>
    <x v="1"/>
    <x v="0"/>
    <x v="19"/>
    <x v="19"/>
    <x v="13"/>
  </r>
  <r>
    <x v="4"/>
    <x v="8"/>
    <x v="215"/>
    <x v="65"/>
    <x v="398"/>
    <x v="2"/>
    <x v="1"/>
    <x v="0"/>
    <x v="19"/>
    <x v="19"/>
    <x v="32"/>
  </r>
  <r>
    <x v="4"/>
    <x v="8"/>
    <x v="247"/>
    <x v="71"/>
    <x v="573"/>
    <x v="2"/>
    <x v="1"/>
    <x v="0"/>
    <x v="94"/>
    <x v="94"/>
    <x v="317"/>
  </r>
  <r>
    <x v="4"/>
    <x v="8"/>
    <x v="32"/>
    <x v="60"/>
    <x v="186"/>
    <x v="14"/>
    <x v="1"/>
    <x v="0"/>
    <x v="188"/>
    <x v="188"/>
    <x v="528"/>
  </r>
  <r>
    <x v="4"/>
    <x v="8"/>
    <x v="1165"/>
    <x v="81"/>
    <x v="1149"/>
    <x v="17"/>
    <x v="1"/>
    <x v="0"/>
    <x v="82"/>
    <x v="82"/>
    <x v="327"/>
  </r>
  <r>
    <x v="4"/>
    <x v="8"/>
    <x v="0"/>
    <x v="55"/>
    <x v="18"/>
    <x v="35"/>
    <x v="1"/>
    <x v="0"/>
    <x v="76"/>
    <x v="76"/>
    <x v="216"/>
  </r>
  <r>
    <x v="4"/>
    <x v="8"/>
    <x v="8"/>
    <x v="58"/>
    <x v="113"/>
    <x v="36"/>
    <x v="1"/>
    <x v="0"/>
    <x v="61"/>
    <x v="61"/>
    <x v="266"/>
  </r>
  <r>
    <x v="4"/>
    <x v="8"/>
    <x v="1146"/>
    <x v="79"/>
    <x v="974"/>
    <x v="79"/>
    <x v="1"/>
    <x v="0"/>
    <x v="113"/>
    <x v="113"/>
    <x v="357"/>
  </r>
  <r>
    <x v="4"/>
    <x v="8"/>
    <x v="271"/>
    <x v="75"/>
    <x v="740"/>
    <x v="81"/>
    <x v="1"/>
    <x v="0"/>
    <x v="79"/>
    <x v="79"/>
    <x v="252"/>
  </r>
  <r>
    <x v="4"/>
    <x v="8"/>
    <x v="1147"/>
    <x v="78"/>
    <x v="972"/>
    <x v="92"/>
    <x v="1"/>
    <x v="0"/>
    <x v="23"/>
    <x v="23"/>
    <x v="50"/>
  </r>
  <r>
    <x v="4"/>
    <x v="8"/>
    <x v="663"/>
    <x v="73"/>
    <x v="629"/>
    <x v="257"/>
    <x v="1"/>
    <x v="0"/>
    <x v="34"/>
    <x v="34"/>
    <x v="21"/>
  </r>
  <r>
    <x v="4"/>
    <x v="8"/>
    <x v="297"/>
    <x v="57"/>
    <x v="72"/>
    <x v="263"/>
    <x v="0"/>
    <x v="0"/>
    <x v="0"/>
    <x v="0"/>
    <x v="17"/>
  </r>
  <r>
    <x v="4"/>
    <x v="8"/>
    <x v="375"/>
    <x v="59"/>
    <x v="174"/>
    <x v="296"/>
    <x v="0"/>
    <x v="0"/>
    <x v="0"/>
    <x v="0"/>
    <x v="0"/>
  </r>
  <r>
    <x v="4"/>
    <x v="8"/>
    <x v="570"/>
    <x v="69"/>
    <x v="459"/>
    <x v="352"/>
    <x v="1"/>
    <x v="0"/>
    <x v="27"/>
    <x v="27"/>
    <x v="102"/>
  </r>
  <r>
    <x v="4"/>
    <x v="8"/>
    <x v="958"/>
    <x v="80"/>
    <x v="1120"/>
    <x v="370"/>
    <x v="1"/>
    <x v="0"/>
    <x v="172"/>
    <x v="172"/>
    <x v="510"/>
  </r>
  <r>
    <x v="4"/>
    <x v="8"/>
    <x v="548"/>
    <x v="66"/>
    <x v="432"/>
    <x v="410"/>
    <x v="1"/>
    <x v="0"/>
    <x v="67"/>
    <x v="67"/>
    <x v="349"/>
  </r>
  <r>
    <x v="4"/>
    <x v="8"/>
    <x v="704"/>
    <x v="74"/>
    <x v="644"/>
    <x v="410"/>
    <x v="1"/>
    <x v="0"/>
    <x v="59"/>
    <x v="59"/>
    <x v="194"/>
  </r>
  <r>
    <x v="4"/>
    <x v="8"/>
    <x v="843"/>
    <x v="76"/>
    <x v="908"/>
    <x v="416"/>
    <x v="1"/>
    <x v="0"/>
    <x v="66"/>
    <x v="66"/>
    <x v="272"/>
  </r>
  <r>
    <x v="4"/>
    <x v="8"/>
    <x v="627"/>
    <x v="72"/>
    <x v="594"/>
    <x v="436"/>
    <x v="1"/>
    <x v="0"/>
    <x v="47"/>
    <x v="47"/>
    <x v="87"/>
  </r>
  <r>
    <x v="4"/>
    <x v="8"/>
    <x v="1078"/>
    <x v="84"/>
    <x v="1315"/>
    <x v="436"/>
    <x v="1"/>
    <x v="0"/>
    <x v="13"/>
    <x v="13"/>
    <x v="40"/>
  </r>
  <r>
    <x v="4"/>
    <x v="8"/>
    <x v="309"/>
    <x v="56"/>
    <x v="59"/>
    <x v="454"/>
    <x v="1"/>
    <x v="0"/>
    <x v="32"/>
    <x v="32"/>
    <x v="8"/>
  </r>
  <r>
    <x v="4"/>
    <x v="8"/>
    <x v="520"/>
    <x v="64"/>
    <x v="381"/>
    <x v="455"/>
    <x v="1"/>
    <x v="0"/>
    <x v="23"/>
    <x v="23"/>
    <x v="61"/>
  </r>
  <r>
    <x v="4"/>
    <x v="8"/>
    <x v="974"/>
    <x v="83"/>
    <x v="1281"/>
    <x v="477"/>
    <x v="1"/>
    <x v="0"/>
    <x v="23"/>
    <x v="23"/>
    <x v="91"/>
  </r>
  <r>
    <x v="4"/>
    <x v="8"/>
    <x v="577"/>
    <x v="68"/>
    <x v="456"/>
    <x v="500"/>
    <x v="1"/>
    <x v="0"/>
    <x v="36"/>
    <x v="36"/>
    <x v="57"/>
  </r>
  <r>
    <x v="4"/>
    <x v="8"/>
    <x v="578"/>
    <x v="70"/>
    <x v="498"/>
    <x v="504"/>
    <x v="1"/>
    <x v="0"/>
    <x v="23"/>
    <x v="23"/>
    <x v="87"/>
  </r>
  <r>
    <x v="4"/>
    <x v="8"/>
    <x v="847"/>
    <x v="77"/>
    <x v="946"/>
    <x v="580"/>
    <x v="1"/>
    <x v="0"/>
    <x v="68"/>
    <x v="68"/>
    <x v="273"/>
  </r>
  <r>
    <x v="4"/>
    <x v="8"/>
    <x v="993"/>
    <x v="484"/>
    <x v="1150"/>
    <x v="596"/>
    <x v="1"/>
    <x v="0"/>
    <x v="53"/>
    <x v="53"/>
    <x v="189"/>
  </r>
  <r>
    <x v="4"/>
    <x v="8"/>
    <x v="994"/>
    <x v="82"/>
    <x v="1243"/>
    <x v="601"/>
    <x v="1"/>
    <x v="0"/>
    <x v="10"/>
    <x v="10"/>
    <x v="27"/>
  </r>
  <r>
    <x v="4"/>
    <x v="8"/>
    <x v="481"/>
    <x v="62"/>
    <x v="287"/>
    <x v="618"/>
    <x v="1"/>
    <x v="0"/>
    <x v="42"/>
    <x v="42"/>
    <x v="114"/>
  </r>
  <r>
    <x v="4"/>
    <x v="8"/>
    <x v="507"/>
    <x v="63"/>
    <x v="345"/>
    <x v="660"/>
    <x v="1"/>
    <x v="0"/>
    <x v="19"/>
    <x v="19"/>
    <x v="59"/>
  </r>
  <r>
    <x v="4"/>
    <x v="8"/>
    <x v="831"/>
    <x v="851"/>
    <x v="875"/>
    <x v="703"/>
    <x v="1"/>
    <x v="0"/>
    <x v="36"/>
    <x v="36"/>
    <x v="28"/>
  </r>
  <r>
    <x v="4"/>
    <x v="8"/>
    <x v="1016"/>
    <x v="958"/>
    <x v="1263"/>
    <x v="769"/>
    <x v="1"/>
    <x v="0"/>
    <x v="27"/>
    <x v="27"/>
    <x v="91"/>
  </r>
  <r>
    <x v="4"/>
    <x v="8"/>
    <x v="917"/>
    <x v="960"/>
    <x v="984"/>
    <x v="770"/>
    <x v="1"/>
    <x v="0"/>
    <x v="23"/>
    <x v="23"/>
    <x v="8"/>
  </r>
  <r>
    <x v="4"/>
    <x v="8"/>
    <x v="859"/>
    <x v="961"/>
    <x v="881"/>
    <x v="771"/>
    <x v="0"/>
    <x v="0"/>
    <x v="0"/>
    <x v="0"/>
    <x v="0"/>
  </r>
  <r>
    <x v="4"/>
    <x v="8"/>
    <x v="1085"/>
    <x v="971"/>
    <x v="1308"/>
    <x v="773"/>
    <x v="1"/>
    <x v="0"/>
    <x v="129"/>
    <x v="129"/>
    <x v="391"/>
  </r>
  <r>
    <x v="4"/>
    <x v="8"/>
    <x v="863"/>
    <x v="1002"/>
    <x v="920"/>
    <x v="792"/>
    <x v="0"/>
    <x v="0"/>
    <x v="0"/>
    <x v="0"/>
    <x v="0"/>
  </r>
  <r>
    <x v="4"/>
    <x v="8"/>
    <x v="418"/>
    <x v="1004"/>
    <x v="173"/>
    <x v="794"/>
    <x v="1"/>
    <x v="0"/>
    <x v="23"/>
    <x v="23"/>
    <x v="40"/>
  </r>
  <r>
    <x v="4"/>
    <x v="8"/>
    <x v="332"/>
    <x v="1037"/>
    <x v="15"/>
    <x v="812"/>
    <x v="1"/>
    <x v="0"/>
    <x v="15"/>
    <x v="15"/>
    <x v="63"/>
  </r>
  <r>
    <x v="4"/>
    <x v="8"/>
    <x v="338"/>
    <x v="1119"/>
    <x v="69"/>
    <x v="863"/>
    <x v="1"/>
    <x v="0"/>
    <x v="27"/>
    <x v="27"/>
    <x v="100"/>
  </r>
  <r>
    <x v="4"/>
    <x v="8"/>
    <x v="339"/>
    <x v="1134"/>
    <x v="14"/>
    <x v="876"/>
    <x v="1"/>
    <x v="0"/>
    <x v="43"/>
    <x v="43"/>
    <x v="95"/>
  </r>
  <r>
    <x v="4"/>
    <x v="8"/>
    <x v="340"/>
    <x v="1135"/>
    <x v="116"/>
    <x v="876"/>
    <x v="1"/>
    <x v="0"/>
    <x v="32"/>
    <x v="32"/>
    <x v="4"/>
  </r>
  <r>
    <x v="4"/>
    <x v="8"/>
    <x v="1039"/>
    <x v="1141"/>
    <x v="1278"/>
    <x v="878"/>
    <x v="1"/>
    <x v="0"/>
    <x v="31"/>
    <x v="31"/>
    <x v="78"/>
  </r>
  <r>
    <x v="4"/>
    <x v="8"/>
    <x v="349"/>
    <x v="1172"/>
    <x v="67"/>
    <x v="894"/>
    <x v="1"/>
    <x v="0"/>
    <x v="60"/>
    <x v="60"/>
    <x v="243"/>
  </r>
  <r>
    <x v="4"/>
    <x v="8"/>
    <x v="1043"/>
    <x v="1187"/>
    <x v="1138"/>
    <x v="906"/>
    <x v="1"/>
    <x v="0"/>
    <x v="34"/>
    <x v="34"/>
    <x v="42"/>
  </r>
  <r>
    <x v="4"/>
    <x v="8"/>
    <x v="460"/>
    <x v="1198"/>
    <x v="263"/>
    <x v="912"/>
    <x v="1"/>
    <x v="0"/>
    <x v="55"/>
    <x v="55"/>
    <x v="41"/>
  </r>
  <r>
    <x v="4"/>
    <x v="8"/>
    <x v="556"/>
    <x v="1209"/>
    <x v="414"/>
    <x v="914"/>
    <x v="1"/>
    <x v="0"/>
    <x v="32"/>
    <x v="32"/>
    <x v="4"/>
  </r>
  <r>
    <x v="4"/>
    <x v="8"/>
    <x v="874"/>
    <x v="1279"/>
    <x v="931"/>
    <x v="950"/>
    <x v="1"/>
    <x v="0"/>
    <x v="23"/>
    <x v="23"/>
    <x v="49"/>
  </r>
  <r>
    <x v="4"/>
    <x v="20"/>
    <x v="1163"/>
    <x v="210"/>
    <x v="1126"/>
    <x v="2"/>
    <x v="1"/>
    <x v="0"/>
    <x v="42"/>
    <x v="42"/>
    <x v="98"/>
  </r>
  <r>
    <x v="4"/>
    <x v="20"/>
    <x v="191"/>
    <x v="61"/>
    <x v="240"/>
    <x v="10"/>
    <x v="1"/>
    <x v="0"/>
    <x v="138"/>
    <x v="138"/>
    <x v="404"/>
  </r>
  <r>
    <x v="4"/>
    <x v="20"/>
    <x v="250"/>
    <x v="209"/>
    <x v="598"/>
    <x v="77"/>
    <x v="1"/>
    <x v="0"/>
    <x v="47"/>
    <x v="47"/>
    <x v="204"/>
  </r>
  <r>
    <x v="4"/>
    <x v="20"/>
    <x v="230"/>
    <x v="208"/>
    <x v="436"/>
    <x v="97"/>
    <x v="1"/>
    <x v="0"/>
    <x v="134"/>
    <x v="134"/>
    <x v="449"/>
  </r>
  <r>
    <x v="4"/>
    <x v="20"/>
    <x v="517"/>
    <x v="207"/>
    <x v="411"/>
    <x v="412"/>
    <x v="1"/>
    <x v="0"/>
    <x v="60"/>
    <x v="60"/>
    <x v="155"/>
  </r>
  <r>
    <x v="4"/>
    <x v="20"/>
    <x v="591"/>
    <x v="593"/>
    <x v="461"/>
    <x v="673"/>
    <x v="1"/>
    <x v="0"/>
    <x v="10"/>
    <x v="10"/>
    <x v="13"/>
  </r>
  <r>
    <x v="4"/>
    <x v="20"/>
    <x v="1017"/>
    <x v="972"/>
    <x v="1251"/>
    <x v="774"/>
    <x v="1"/>
    <x v="0"/>
    <x v="27"/>
    <x v="27"/>
    <x v="13"/>
  </r>
  <r>
    <x v="4"/>
    <x v="20"/>
    <x v="344"/>
    <x v="1161"/>
    <x v="6"/>
    <x v="887"/>
    <x v="1"/>
    <x v="0"/>
    <x v="19"/>
    <x v="19"/>
    <x v="31"/>
  </r>
  <r>
    <x v="4"/>
    <x v="20"/>
    <x v="807"/>
    <x v="1180"/>
    <x v="846"/>
    <x v="900"/>
    <x v="0"/>
    <x v="0"/>
    <x v="0"/>
    <x v="0"/>
    <x v="8"/>
  </r>
  <r>
    <x v="4"/>
    <x v="26"/>
    <x v="1125"/>
    <x v="240"/>
    <x v="921"/>
    <x v="2"/>
    <x v="1"/>
    <x v="0"/>
    <x v="1"/>
    <x v="1"/>
    <x v="0"/>
  </r>
  <r>
    <x v="4"/>
    <x v="26"/>
    <x v="234"/>
    <x v="67"/>
    <x v="454"/>
    <x v="10"/>
    <x v="1"/>
    <x v="0"/>
    <x v="113"/>
    <x v="113"/>
    <x v="336"/>
  </r>
  <r>
    <x v="4"/>
    <x v="26"/>
    <x v="267"/>
    <x v="238"/>
    <x v="658"/>
    <x v="46"/>
    <x v="1"/>
    <x v="0"/>
    <x v="21"/>
    <x v="21"/>
    <x v="57"/>
  </r>
  <r>
    <x v="4"/>
    <x v="26"/>
    <x v="239"/>
    <x v="237"/>
    <x v="524"/>
    <x v="51"/>
    <x v="1"/>
    <x v="0"/>
    <x v="51"/>
    <x v="51"/>
    <x v="235"/>
  </r>
  <r>
    <x v="4"/>
    <x v="26"/>
    <x v="212"/>
    <x v="235"/>
    <x v="344"/>
    <x v="58"/>
    <x v="1"/>
    <x v="0"/>
    <x v="27"/>
    <x v="27"/>
    <x v="105"/>
  </r>
  <r>
    <x v="4"/>
    <x v="26"/>
    <x v="1223"/>
    <x v="242"/>
    <x v="1317"/>
    <x v="70"/>
    <x v="1"/>
    <x v="0"/>
    <x v="81"/>
    <x v="81"/>
    <x v="340"/>
  </r>
  <r>
    <x v="4"/>
    <x v="26"/>
    <x v="571"/>
    <x v="236"/>
    <x v="451"/>
    <x v="356"/>
    <x v="1"/>
    <x v="0"/>
    <x v="1"/>
    <x v="1"/>
    <x v="0"/>
  </r>
  <r>
    <x v="4"/>
    <x v="26"/>
    <x v="886"/>
    <x v="241"/>
    <x v="956"/>
    <x v="363"/>
    <x v="1"/>
    <x v="0"/>
    <x v="75"/>
    <x v="75"/>
    <x v="254"/>
  </r>
  <r>
    <x v="4"/>
    <x v="26"/>
    <x v="827"/>
    <x v="494"/>
    <x v="874"/>
    <x v="516"/>
    <x v="1"/>
    <x v="0"/>
    <x v="27"/>
    <x v="27"/>
    <x v="60"/>
  </r>
  <r>
    <x v="4"/>
    <x v="26"/>
    <x v="731"/>
    <x v="493"/>
    <x v="694"/>
    <x v="645"/>
    <x v="1"/>
    <x v="0"/>
    <x v="86"/>
    <x v="86"/>
    <x v="316"/>
  </r>
  <r>
    <x v="4"/>
    <x v="26"/>
    <x v="1002"/>
    <x v="495"/>
    <x v="1076"/>
    <x v="657"/>
    <x v="1"/>
    <x v="0"/>
    <x v="13"/>
    <x v="13"/>
    <x v="0"/>
  </r>
  <r>
    <x v="4"/>
    <x v="26"/>
    <x v="650"/>
    <x v="959"/>
    <x v="535"/>
    <x v="769"/>
    <x v="1"/>
    <x v="0"/>
    <x v="99"/>
    <x v="99"/>
    <x v="399"/>
  </r>
  <r>
    <x v="4"/>
    <x v="26"/>
    <x v="1089"/>
    <x v="1052"/>
    <x v="1298"/>
    <x v="820"/>
    <x v="1"/>
    <x v="0"/>
    <x v="27"/>
    <x v="27"/>
    <x v="118"/>
  </r>
  <r>
    <x v="4"/>
    <x v="26"/>
    <x v="866"/>
    <x v="1067"/>
    <x v="949"/>
    <x v="827"/>
    <x v="1"/>
    <x v="0"/>
    <x v="23"/>
    <x v="23"/>
    <x v="41"/>
  </r>
  <r>
    <x v="4"/>
    <x v="26"/>
    <x v="535"/>
    <x v="1147"/>
    <x v="357"/>
    <x v="880"/>
    <x v="1"/>
    <x v="0"/>
    <x v="13"/>
    <x v="13"/>
    <x v="51"/>
  </r>
  <r>
    <x v="4"/>
    <x v="26"/>
    <x v="494"/>
    <x v="1167"/>
    <x v="288"/>
    <x v="891"/>
    <x v="1"/>
    <x v="0"/>
    <x v="8"/>
    <x v="8"/>
    <x v="8"/>
  </r>
  <r>
    <x v="4"/>
    <x v="26"/>
    <x v="497"/>
    <x v="1194"/>
    <x v="274"/>
    <x v="911"/>
    <x v="1"/>
    <x v="0"/>
    <x v="8"/>
    <x v="8"/>
    <x v="0"/>
  </r>
  <r>
    <x v="4"/>
    <x v="26"/>
    <x v="433"/>
    <x v="1234"/>
    <x v="221"/>
    <x v="925"/>
    <x v="1"/>
    <x v="0"/>
    <x v="27"/>
    <x v="27"/>
    <x v="21"/>
  </r>
  <r>
    <x v="4"/>
    <x v="26"/>
    <x v="354"/>
    <x v="1242"/>
    <x v="50"/>
    <x v="929"/>
    <x v="1"/>
    <x v="0"/>
    <x v="131"/>
    <x v="131"/>
    <x v="440"/>
  </r>
  <r>
    <x v="4"/>
    <x v="26"/>
    <x v="825"/>
    <x v="1280"/>
    <x v="833"/>
    <x v="950"/>
    <x v="1"/>
    <x v="0"/>
    <x v="59"/>
    <x v="59"/>
    <x v="285"/>
  </r>
  <r>
    <x v="4"/>
    <x v="35"/>
    <x v="1141"/>
    <x v="346"/>
    <x v="963"/>
    <x v="34"/>
    <x v="1"/>
    <x v="0"/>
    <x v="42"/>
    <x v="42"/>
    <x v="104"/>
  </r>
  <r>
    <x v="4"/>
    <x v="35"/>
    <x v="243"/>
    <x v="339"/>
    <x v="494"/>
    <x v="70"/>
    <x v="1"/>
    <x v="0"/>
    <x v="27"/>
    <x v="27"/>
    <x v="171"/>
  </r>
  <r>
    <x v="4"/>
    <x v="35"/>
    <x v="260"/>
    <x v="342"/>
    <x v="612"/>
    <x v="130"/>
    <x v="1"/>
    <x v="0"/>
    <x v="27"/>
    <x v="27"/>
    <x v="49"/>
  </r>
  <r>
    <x v="4"/>
    <x v="35"/>
    <x v="255"/>
    <x v="341"/>
    <x v="579"/>
    <x v="181"/>
    <x v="1"/>
    <x v="0"/>
    <x v="8"/>
    <x v="8"/>
    <x v="54"/>
  </r>
  <r>
    <x v="4"/>
    <x v="35"/>
    <x v="568"/>
    <x v="340"/>
    <x v="503"/>
    <x v="267"/>
    <x v="1"/>
    <x v="0"/>
    <x v="27"/>
    <x v="27"/>
    <x v="0"/>
  </r>
  <r>
    <x v="4"/>
    <x v="35"/>
    <x v="880"/>
    <x v="345"/>
    <x v="959"/>
    <x v="312"/>
    <x v="1"/>
    <x v="0"/>
    <x v="23"/>
    <x v="23"/>
    <x v="65"/>
  </r>
  <r>
    <x v="4"/>
    <x v="35"/>
    <x v="698"/>
    <x v="343"/>
    <x v="639"/>
    <x v="336"/>
    <x v="1"/>
    <x v="0"/>
    <x v="16"/>
    <x v="16"/>
    <x v="100"/>
  </r>
  <r>
    <x v="4"/>
    <x v="35"/>
    <x v="700"/>
    <x v="344"/>
    <x v="647"/>
    <x v="367"/>
    <x v="1"/>
    <x v="0"/>
    <x v="53"/>
    <x v="53"/>
    <x v="345"/>
  </r>
  <r>
    <x v="4"/>
    <x v="35"/>
    <x v="304"/>
    <x v="336"/>
    <x v="124"/>
    <x v="375"/>
    <x v="1"/>
    <x v="0"/>
    <x v="7"/>
    <x v="7"/>
    <x v="29"/>
  </r>
  <r>
    <x v="4"/>
    <x v="35"/>
    <x v="383"/>
    <x v="337"/>
    <x v="184"/>
    <x v="375"/>
    <x v="0"/>
    <x v="0"/>
    <x v="0"/>
    <x v="0"/>
    <x v="31"/>
  </r>
  <r>
    <x v="4"/>
    <x v="35"/>
    <x v="444"/>
    <x v="338"/>
    <x v="242"/>
    <x v="388"/>
    <x v="1"/>
    <x v="0"/>
    <x v="8"/>
    <x v="8"/>
    <x v="126"/>
  </r>
  <r>
    <x v="4"/>
    <x v="35"/>
    <x v="1115"/>
    <x v="539"/>
    <x v="1370"/>
    <x v="517"/>
    <x v="1"/>
    <x v="0"/>
    <x v="42"/>
    <x v="42"/>
    <x v="275"/>
  </r>
  <r>
    <x v="4"/>
    <x v="35"/>
    <x v="987"/>
    <x v="537"/>
    <x v="1159"/>
    <x v="550"/>
    <x v="1"/>
    <x v="0"/>
    <x v="7"/>
    <x v="7"/>
    <x v="0"/>
  </r>
  <r>
    <x v="4"/>
    <x v="35"/>
    <x v="790"/>
    <x v="536"/>
    <x v="809"/>
    <x v="561"/>
    <x v="1"/>
    <x v="0"/>
    <x v="27"/>
    <x v="27"/>
    <x v="217"/>
  </r>
  <r>
    <x v="4"/>
    <x v="35"/>
    <x v="503"/>
    <x v="534"/>
    <x v="340"/>
    <x v="563"/>
    <x v="1"/>
    <x v="0"/>
    <x v="13"/>
    <x v="13"/>
    <x v="47"/>
  </r>
  <r>
    <x v="4"/>
    <x v="35"/>
    <x v="315"/>
    <x v="533"/>
    <x v="74"/>
    <x v="585"/>
    <x v="1"/>
    <x v="0"/>
    <x v="42"/>
    <x v="42"/>
    <x v="182"/>
  </r>
  <r>
    <x v="4"/>
    <x v="35"/>
    <x v="524"/>
    <x v="535"/>
    <x v="410"/>
    <x v="588"/>
    <x v="1"/>
    <x v="0"/>
    <x v="42"/>
    <x v="42"/>
    <x v="156"/>
  </r>
  <r>
    <x v="4"/>
    <x v="35"/>
    <x v="1117"/>
    <x v="538"/>
    <x v="1362"/>
    <x v="674"/>
    <x v="1"/>
    <x v="0"/>
    <x v="8"/>
    <x v="8"/>
    <x v="10"/>
  </r>
  <r>
    <x v="4"/>
    <x v="35"/>
    <x v="1118"/>
    <x v="887"/>
    <x v="1369"/>
    <x v="723"/>
    <x v="1"/>
    <x v="0"/>
    <x v="36"/>
    <x v="36"/>
    <x v="164"/>
  </r>
  <r>
    <x v="4"/>
    <x v="35"/>
    <x v="1011"/>
    <x v="943"/>
    <x v="1235"/>
    <x v="760"/>
    <x v="1"/>
    <x v="0"/>
    <x v="42"/>
    <x v="42"/>
    <x v="202"/>
  </r>
  <r>
    <x v="4"/>
    <x v="35"/>
    <x v="1106"/>
    <x v="944"/>
    <x v="1351"/>
    <x v="761"/>
    <x v="0"/>
    <x v="0"/>
    <x v="0"/>
    <x v="0"/>
    <x v="0"/>
  </r>
  <r>
    <x v="4"/>
    <x v="35"/>
    <x v="530"/>
    <x v="949"/>
    <x v="360"/>
    <x v="764"/>
    <x v="1"/>
    <x v="0"/>
    <x v="51"/>
    <x v="51"/>
    <x v="236"/>
  </r>
  <r>
    <x v="4"/>
    <x v="35"/>
    <x v="921"/>
    <x v="998"/>
    <x v="976"/>
    <x v="790"/>
    <x v="0"/>
    <x v="0"/>
    <x v="0"/>
    <x v="0"/>
    <x v="7"/>
  </r>
  <r>
    <x v="4"/>
    <x v="35"/>
    <x v="456"/>
    <x v="1061"/>
    <x v="239"/>
    <x v="824"/>
    <x v="1"/>
    <x v="0"/>
    <x v="8"/>
    <x v="8"/>
    <x v="0"/>
  </r>
  <r>
    <x v="4"/>
    <x v="35"/>
    <x v="1033"/>
    <x v="1095"/>
    <x v="1084"/>
    <x v="844"/>
    <x v="1"/>
    <x v="0"/>
    <x v="1"/>
    <x v="1"/>
    <x v="49"/>
  </r>
  <r>
    <x v="4"/>
    <x v="35"/>
    <x v="458"/>
    <x v="1102"/>
    <x v="244"/>
    <x v="851"/>
    <x v="1"/>
    <x v="0"/>
    <x v="1"/>
    <x v="1"/>
    <x v="6"/>
  </r>
  <r>
    <x v="4"/>
    <x v="35"/>
    <x v="1110"/>
    <x v="1117"/>
    <x v="1355"/>
    <x v="862"/>
    <x v="1"/>
    <x v="0"/>
    <x v="8"/>
    <x v="8"/>
    <x v="0"/>
  </r>
  <r>
    <x v="4"/>
    <x v="35"/>
    <x v="459"/>
    <x v="1163"/>
    <x v="252"/>
    <x v="889"/>
    <x v="1"/>
    <x v="0"/>
    <x v="7"/>
    <x v="7"/>
    <x v="31"/>
  </r>
  <r>
    <x v="4"/>
    <x v="35"/>
    <x v="1041"/>
    <x v="1166"/>
    <x v="1202"/>
    <x v="891"/>
    <x v="1"/>
    <x v="0"/>
    <x v="1"/>
    <x v="1"/>
    <x v="9"/>
  </r>
  <r>
    <x v="4"/>
    <x v="35"/>
    <x v="350"/>
    <x v="1175"/>
    <x v="47"/>
    <x v="897"/>
    <x v="1"/>
    <x v="0"/>
    <x v="27"/>
    <x v="27"/>
    <x v="239"/>
  </r>
  <r>
    <x v="4"/>
    <x v="35"/>
    <x v="922"/>
    <x v="1179"/>
    <x v="1037"/>
    <x v="899"/>
    <x v="1"/>
    <x v="0"/>
    <x v="8"/>
    <x v="8"/>
    <x v="27"/>
  </r>
  <r>
    <x v="4"/>
    <x v="35"/>
    <x v="1121"/>
    <x v="1182"/>
    <x v="1364"/>
    <x v="902"/>
    <x v="1"/>
    <x v="0"/>
    <x v="19"/>
    <x v="19"/>
    <x v="101"/>
  </r>
  <r>
    <x v="4"/>
    <x v="35"/>
    <x v="682"/>
    <x v="1191"/>
    <x v="603"/>
    <x v="909"/>
    <x v="0"/>
    <x v="0"/>
    <x v="0"/>
    <x v="0"/>
    <x v="0"/>
  </r>
  <r>
    <x v="4"/>
    <x v="35"/>
    <x v="461"/>
    <x v="1204"/>
    <x v="237"/>
    <x v="914"/>
    <x v="0"/>
    <x v="0"/>
    <x v="0"/>
    <x v="0"/>
    <x v="0"/>
  </r>
  <r>
    <x v="4"/>
    <x v="35"/>
    <x v="1046"/>
    <x v="1232"/>
    <x v="1105"/>
    <x v="925"/>
    <x v="1"/>
    <x v="0"/>
    <x v="8"/>
    <x v="8"/>
    <x v="19"/>
  </r>
  <r>
    <x v="4"/>
    <x v="35"/>
    <x v="771"/>
    <x v="1257"/>
    <x v="775"/>
    <x v="938"/>
    <x v="1"/>
    <x v="0"/>
    <x v="23"/>
    <x v="23"/>
    <x v="77"/>
  </r>
  <r>
    <x v="4"/>
    <x v="35"/>
    <x v="824"/>
    <x v="1271"/>
    <x v="815"/>
    <x v="946"/>
    <x v="1"/>
    <x v="0"/>
    <x v="19"/>
    <x v="19"/>
    <x v="195"/>
  </r>
  <r>
    <x v="4"/>
    <x v="35"/>
    <x v="1111"/>
    <x v="1305"/>
    <x v="1357"/>
    <x v="964"/>
    <x v="1"/>
    <x v="0"/>
    <x v="13"/>
    <x v="13"/>
    <x v="22"/>
  </r>
  <r>
    <x v="4"/>
    <x v="49"/>
    <x v="4"/>
    <x v="433"/>
    <x v="68"/>
    <x v="16"/>
    <x v="1"/>
    <x v="0"/>
    <x v="138"/>
    <x v="138"/>
    <x v="461"/>
  </r>
  <r>
    <x v="4"/>
    <x v="49"/>
    <x v="272"/>
    <x v="437"/>
    <x v="791"/>
    <x v="91"/>
    <x v="1"/>
    <x v="0"/>
    <x v="31"/>
    <x v="31"/>
    <x v="0"/>
  </r>
  <r>
    <x v="4"/>
    <x v="49"/>
    <x v="1199"/>
    <x v="441"/>
    <x v="1290"/>
    <x v="147"/>
    <x v="1"/>
    <x v="0"/>
    <x v="36"/>
    <x v="36"/>
    <x v="60"/>
  </r>
  <r>
    <x v="4"/>
    <x v="49"/>
    <x v="369"/>
    <x v="434"/>
    <x v="213"/>
    <x v="218"/>
    <x v="1"/>
    <x v="0"/>
    <x v="34"/>
    <x v="34"/>
    <x v="40"/>
  </r>
  <r>
    <x v="4"/>
    <x v="49"/>
    <x v="955"/>
    <x v="440"/>
    <x v="1164"/>
    <x v="359"/>
    <x v="1"/>
    <x v="0"/>
    <x v="44"/>
    <x v="44"/>
    <x v="160"/>
  </r>
  <r>
    <x v="4"/>
    <x v="49"/>
    <x v="572"/>
    <x v="436"/>
    <x v="525"/>
    <x v="371"/>
    <x v="0"/>
    <x v="0"/>
    <x v="0"/>
    <x v="0"/>
    <x v="0"/>
  </r>
  <r>
    <x v="4"/>
    <x v="49"/>
    <x v="785"/>
    <x v="438"/>
    <x v="811"/>
    <x v="385"/>
    <x v="1"/>
    <x v="0"/>
    <x v="56"/>
    <x v="56"/>
    <x v="96"/>
  </r>
  <r>
    <x v="4"/>
    <x v="49"/>
    <x v="446"/>
    <x v="435"/>
    <x v="257"/>
    <x v="428"/>
    <x v="1"/>
    <x v="0"/>
    <x v="41"/>
    <x v="41"/>
    <x v="84"/>
  </r>
  <r>
    <x v="4"/>
    <x v="49"/>
    <x v="969"/>
    <x v="439"/>
    <x v="1065"/>
    <x v="431"/>
    <x v="1"/>
    <x v="0"/>
    <x v="42"/>
    <x v="42"/>
    <x v="49"/>
  </r>
  <r>
    <x v="4"/>
    <x v="49"/>
    <x v="394"/>
    <x v="579"/>
    <x v="166"/>
    <x v="480"/>
    <x v="1"/>
    <x v="0"/>
    <x v="10"/>
    <x v="10"/>
    <x v="0"/>
  </r>
  <r>
    <x v="4"/>
    <x v="49"/>
    <x v="898"/>
    <x v="582"/>
    <x v="955"/>
    <x v="532"/>
    <x v="1"/>
    <x v="0"/>
    <x v="104"/>
    <x v="104"/>
    <x v="260"/>
  </r>
  <r>
    <x v="4"/>
    <x v="49"/>
    <x v="316"/>
    <x v="578"/>
    <x v="12"/>
    <x v="597"/>
    <x v="1"/>
    <x v="0"/>
    <x v="56"/>
    <x v="56"/>
    <x v="131"/>
  </r>
  <r>
    <x v="4"/>
    <x v="49"/>
    <x v="850"/>
    <x v="581"/>
    <x v="911"/>
    <x v="613"/>
    <x v="1"/>
    <x v="0"/>
    <x v="58"/>
    <x v="58"/>
    <x v="121"/>
  </r>
  <r>
    <x v="4"/>
    <x v="49"/>
    <x v="589"/>
    <x v="580"/>
    <x v="452"/>
    <x v="637"/>
    <x v="1"/>
    <x v="0"/>
    <x v="10"/>
    <x v="10"/>
    <x v="40"/>
  </r>
  <r>
    <x v="4"/>
    <x v="49"/>
    <x v="1008"/>
    <x v="888"/>
    <x v="1256"/>
    <x v="724"/>
    <x v="1"/>
    <x v="0"/>
    <x v="70"/>
    <x v="70"/>
    <x v="102"/>
  </r>
  <r>
    <x v="4"/>
    <x v="49"/>
    <x v="649"/>
    <x v="953"/>
    <x v="587"/>
    <x v="766"/>
    <x v="0"/>
    <x v="0"/>
    <x v="0"/>
    <x v="0"/>
    <x v="0"/>
  </r>
  <r>
    <x v="4"/>
    <x v="49"/>
    <x v="333"/>
    <x v="1063"/>
    <x v="49"/>
    <x v="825"/>
    <x v="1"/>
    <x v="0"/>
    <x v="42"/>
    <x v="42"/>
    <x v="53"/>
  </r>
  <r>
    <x v="4"/>
    <x v="49"/>
    <x v="1035"/>
    <x v="1104"/>
    <x v="1142"/>
    <x v="851"/>
    <x v="1"/>
    <x v="0"/>
    <x v="56"/>
    <x v="56"/>
    <x v="137"/>
  </r>
  <r>
    <x v="4"/>
    <x v="49"/>
    <x v="1093"/>
    <x v="1258"/>
    <x v="1325"/>
    <x v="939"/>
    <x v="1"/>
    <x v="0"/>
    <x v="64"/>
    <x v="64"/>
    <x v="110"/>
  </r>
  <r>
    <x v="4"/>
    <x v="49"/>
    <x v="536"/>
    <x v="1282"/>
    <x v="380"/>
    <x v="951"/>
    <x v="1"/>
    <x v="0"/>
    <x v="34"/>
    <x v="34"/>
    <x v="60"/>
  </r>
  <r>
    <x v="4"/>
    <x v="50"/>
    <x v="1190"/>
    <x v="445"/>
    <x v="1083"/>
    <x v="107"/>
    <x v="1"/>
    <x v="0"/>
    <x v="10"/>
    <x v="10"/>
    <x v="40"/>
  </r>
  <r>
    <x v="4"/>
    <x v="50"/>
    <x v="1195"/>
    <x v="446"/>
    <x v="1109"/>
    <x v="140"/>
    <x v="1"/>
    <x v="0"/>
    <x v="1"/>
    <x v="1"/>
    <x v="0"/>
  </r>
  <r>
    <x v="4"/>
    <x v="50"/>
    <x v="1227"/>
    <x v="447"/>
    <x v="1299"/>
    <x v="153"/>
    <x v="1"/>
    <x v="0"/>
    <x v="15"/>
    <x v="15"/>
    <x v="0"/>
  </r>
  <r>
    <x v="4"/>
    <x v="50"/>
    <x v="466"/>
    <x v="442"/>
    <x v="308"/>
    <x v="245"/>
    <x v="1"/>
    <x v="0"/>
    <x v="10"/>
    <x v="10"/>
    <x v="0"/>
  </r>
  <r>
    <x v="4"/>
    <x v="50"/>
    <x v="666"/>
    <x v="444"/>
    <x v="635"/>
    <x v="382"/>
    <x v="1"/>
    <x v="0"/>
    <x v="31"/>
    <x v="31"/>
    <x v="0"/>
  </r>
  <r>
    <x v="4"/>
    <x v="50"/>
    <x v="561"/>
    <x v="443"/>
    <x v="448"/>
    <x v="384"/>
    <x v="1"/>
    <x v="0"/>
    <x v="70"/>
    <x v="70"/>
    <x v="96"/>
  </r>
  <r>
    <x v="4"/>
    <x v="50"/>
    <x v="982"/>
    <x v="584"/>
    <x v="1063"/>
    <x v="526"/>
    <x v="1"/>
    <x v="0"/>
    <x v="53"/>
    <x v="53"/>
    <x v="96"/>
  </r>
  <r>
    <x v="4"/>
    <x v="50"/>
    <x v="792"/>
    <x v="583"/>
    <x v="821"/>
    <x v="589"/>
    <x v="1"/>
    <x v="0"/>
    <x v="63"/>
    <x v="63"/>
    <x v="250"/>
  </r>
  <r>
    <x v="4"/>
    <x v="50"/>
    <x v="915"/>
    <x v="939"/>
    <x v="1030"/>
    <x v="757"/>
    <x v="1"/>
    <x v="0"/>
    <x v="51"/>
    <x v="51"/>
    <x v="242"/>
  </r>
  <r>
    <x v="4"/>
    <x v="50"/>
    <x v="745"/>
    <x v="989"/>
    <x v="651"/>
    <x v="786"/>
    <x v="1"/>
    <x v="0"/>
    <x v="43"/>
    <x v="43"/>
    <x v="87"/>
  </r>
  <r>
    <x v="4"/>
    <x v="50"/>
    <x v="598"/>
    <x v="1010"/>
    <x v="516"/>
    <x v="798"/>
    <x v="1"/>
    <x v="0"/>
    <x v="53"/>
    <x v="53"/>
    <x v="308"/>
  </r>
  <r>
    <x v="4"/>
    <x v="50"/>
    <x v="1029"/>
    <x v="1079"/>
    <x v="1224"/>
    <x v="834"/>
    <x v="1"/>
    <x v="0"/>
    <x v="13"/>
    <x v="13"/>
    <x v="40"/>
  </r>
  <r>
    <x v="4"/>
    <x v="50"/>
    <x v="929"/>
    <x v="1164"/>
    <x v="1020"/>
    <x v="890"/>
    <x v="1"/>
    <x v="0"/>
    <x v="13"/>
    <x v="13"/>
    <x v="40"/>
  </r>
  <r>
    <x v="4"/>
    <x v="50"/>
    <x v="766"/>
    <x v="1213"/>
    <x v="691"/>
    <x v="917"/>
    <x v="1"/>
    <x v="0"/>
    <x v="78"/>
    <x v="78"/>
    <x v="137"/>
  </r>
  <r>
    <x v="4"/>
    <x v="50"/>
    <x v="769"/>
    <x v="1230"/>
    <x v="680"/>
    <x v="924"/>
    <x v="1"/>
    <x v="0"/>
    <x v="64"/>
    <x v="64"/>
    <x v="147"/>
  </r>
  <r>
    <x v="1"/>
    <x v="9"/>
    <x v="200"/>
    <x v="623"/>
    <x v="327"/>
    <x v="37"/>
    <x v="1"/>
    <x v="0"/>
    <x v="148"/>
    <x v="148"/>
    <x v="460"/>
  </r>
  <r>
    <x v="1"/>
    <x v="9"/>
    <x v="1133"/>
    <x v="630"/>
    <x v="891"/>
    <x v="96"/>
    <x v="1"/>
    <x v="0"/>
    <x v="204"/>
    <x v="204"/>
    <x v="538"/>
  </r>
  <r>
    <x v="1"/>
    <x v="9"/>
    <x v="276"/>
    <x v="628"/>
    <x v="687"/>
    <x v="121"/>
    <x v="1"/>
    <x v="0"/>
    <x v="103"/>
    <x v="103"/>
    <x v="319"/>
  </r>
  <r>
    <x v="1"/>
    <x v="9"/>
    <x v="220"/>
    <x v="625"/>
    <x v="394"/>
    <x v="134"/>
    <x v="1"/>
    <x v="0"/>
    <x v="185"/>
    <x v="185"/>
    <x v="520"/>
  </r>
  <r>
    <x v="1"/>
    <x v="9"/>
    <x v="292"/>
    <x v="629"/>
    <x v="862"/>
    <x v="161"/>
    <x v="1"/>
    <x v="0"/>
    <x v="183"/>
    <x v="183"/>
    <x v="500"/>
  </r>
  <r>
    <x v="1"/>
    <x v="9"/>
    <x v="44"/>
    <x v="622"/>
    <x v="192"/>
    <x v="177"/>
    <x v="1"/>
    <x v="0"/>
    <x v="200"/>
    <x v="200"/>
    <x v="533"/>
  </r>
  <r>
    <x v="1"/>
    <x v="9"/>
    <x v="262"/>
    <x v="626"/>
    <x v="634"/>
    <x v="188"/>
    <x v="0"/>
    <x v="0"/>
    <x v="0"/>
    <x v="0"/>
    <x v="61"/>
  </r>
  <r>
    <x v="1"/>
    <x v="9"/>
    <x v="263"/>
    <x v="627"/>
    <x v="627"/>
    <x v="195"/>
    <x v="1"/>
    <x v="0"/>
    <x v="149"/>
    <x v="149"/>
    <x v="465"/>
  </r>
  <r>
    <x v="1"/>
    <x v="9"/>
    <x v="1210"/>
    <x v="631"/>
    <x v="1088"/>
    <x v="203"/>
    <x v="1"/>
    <x v="0"/>
    <x v="140"/>
    <x v="140"/>
    <x v="441"/>
  </r>
  <r>
    <x v="1"/>
    <x v="9"/>
    <x v="208"/>
    <x v="624"/>
    <x v="289"/>
    <x v="204"/>
    <x v="1"/>
    <x v="0"/>
    <x v="101"/>
    <x v="101"/>
    <x v="277"/>
  </r>
  <r>
    <x v="1"/>
    <x v="9"/>
    <x v="1303"/>
    <x v="640"/>
    <x v="662"/>
    <x v="261"/>
    <x v="1"/>
    <x v="0"/>
    <x v="152"/>
    <x v="152"/>
    <x v="461"/>
  </r>
  <r>
    <x v="1"/>
    <x v="9"/>
    <x v="1328"/>
    <x v="642"/>
    <x v="861"/>
    <x v="282"/>
    <x v="1"/>
    <x v="0"/>
    <x v="94"/>
    <x v="94"/>
    <x v="156"/>
  </r>
  <r>
    <x v="1"/>
    <x v="9"/>
    <x v="1262"/>
    <x v="635"/>
    <x v="305"/>
    <x v="311"/>
    <x v="1"/>
    <x v="0"/>
    <x v="195"/>
    <x v="195"/>
    <x v="522"/>
  </r>
  <r>
    <x v="1"/>
    <x v="9"/>
    <x v="1264"/>
    <x v="636"/>
    <x v="312"/>
    <x v="404"/>
    <x v="1"/>
    <x v="0"/>
    <x v="24"/>
    <x v="24"/>
    <x v="94"/>
  </r>
  <r>
    <x v="1"/>
    <x v="9"/>
    <x v="1249"/>
    <x v="632"/>
    <x v="187"/>
    <x v="457"/>
    <x v="1"/>
    <x v="0"/>
    <x v="170"/>
    <x v="170"/>
    <x v="475"/>
  </r>
  <r>
    <x v="1"/>
    <x v="9"/>
    <x v="1295"/>
    <x v="639"/>
    <x v="582"/>
    <x v="458"/>
    <x v="1"/>
    <x v="0"/>
    <x v="162"/>
    <x v="162"/>
    <x v="433"/>
  </r>
  <r>
    <x v="1"/>
    <x v="9"/>
    <x v="1310"/>
    <x v="641"/>
    <x v="699"/>
    <x v="465"/>
    <x v="1"/>
    <x v="0"/>
    <x v="93"/>
    <x v="93"/>
    <x v="230"/>
  </r>
  <r>
    <x v="1"/>
    <x v="9"/>
    <x v="1348"/>
    <x v="644"/>
    <x v="1045"/>
    <x v="466"/>
    <x v="1"/>
    <x v="0"/>
    <x v="62"/>
    <x v="62"/>
    <x v="68"/>
  </r>
  <r>
    <x v="1"/>
    <x v="9"/>
    <x v="1266"/>
    <x v="637"/>
    <x v="307"/>
    <x v="502"/>
    <x v="1"/>
    <x v="0"/>
    <x v="53"/>
    <x v="53"/>
    <x v="165"/>
  </r>
  <r>
    <x v="1"/>
    <x v="9"/>
    <x v="1368"/>
    <x v="646"/>
    <x v="1098"/>
    <x v="564"/>
    <x v="1"/>
    <x v="0"/>
    <x v="180"/>
    <x v="180"/>
    <x v="485"/>
  </r>
  <r>
    <x v="1"/>
    <x v="9"/>
    <x v="1331"/>
    <x v="643"/>
    <x v="866"/>
    <x v="599"/>
    <x v="0"/>
    <x v="0"/>
    <x v="0"/>
    <x v="0"/>
    <x v="16"/>
  </r>
  <r>
    <x v="1"/>
    <x v="9"/>
    <x v="1370"/>
    <x v="647"/>
    <x v="1194"/>
    <x v="610"/>
    <x v="1"/>
    <x v="0"/>
    <x v="150"/>
    <x v="150"/>
    <x v="459"/>
  </r>
  <r>
    <x v="1"/>
    <x v="9"/>
    <x v="1260"/>
    <x v="634"/>
    <x v="254"/>
    <x v="612"/>
    <x v="1"/>
    <x v="0"/>
    <x v="53"/>
    <x v="53"/>
    <x v="121"/>
  </r>
  <r>
    <x v="1"/>
    <x v="9"/>
    <x v="1252"/>
    <x v="633"/>
    <x v="179"/>
    <x v="614"/>
    <x v="1"/>
    <x v="0"/>
    <x v="42"/>
    <x v="42"/>
    <x v="185"/>
  </r>
  <r>
    <x v="1"/>
    <x v="9"/>
    <x v="1352"/>
    <x v="645"/>
    <x v="967"/>
    <x v="627"/>
    <x v="1"/>
    <x v="0"/>
    <x v="6"/>
    <x v="6"/>
    <x v="38"/>
  </r>
  <r>
    <x v="1"/>
    <x v="9"/>
    <x v="1290"/>
    <x v="638"/>
    <x v="528"/>
    <x v="628"/>
    <x v="1"/>
    <x v="0"/>
    <x v="42"/>
    <x v="42"/>
    <x v="87"/>
  </r>
  <r>
    <x v="1"/>
    <x v="9"/>
    <x v="1371"/>
    <x v="802"/>
    <x v="1099"/>
    <x v="665"/>
    <x v="1"/>
    <x v="0"/>
    <x v="23"/>
    <x v="23"/>
    <x v="0"/>
  </r>
  <r>
    <x v="1"/>
    <x v="9"/>
    <x v="1271"/>
    <x v="816"/>
    <x v="306"/>
    <x v="673"/>
    <x v="1"/>
    <x v="0"/>
    <x v="111"/>
    <x v="111"/>
    <x v="362"/>
  </r>
  <r>
    <x v="1"/>
    <x v="9"/>
    <x v="1254"/>
    <x v="933"/>
    <x v="225"/>
    <x v="752"/>
    <x v="1"/>
    <x v="0"/>
    <x v="38"/>
    <x v="38"/>
    <x v="121"/>
  </r>
  <r>
    <x v="1"/>
    <x v="9"/>
    <x v="1334"/>
    <x v="977"/>
    <x v="873"/>
    <x v="779"/>
    <x v="1"/>
    <x v="0"/>
    <x v="10"/>
    <x v="10"/>
    <x v="40"/>
  </r>
  <r>
    <x v="1"/>
    <x v="9"/>
    <x v="1332"/>
    <x v="1076"/>
    <x v="854"/>
    <x v="831"/>
    <x v="1"/>
    <x v="0"/>
    <x v="2"/>
    <x v="2"/>
    <x v="16"/>
  </r>
  <r>
    <x v="1"/>
    <x v="9"/>
    <x v="1292"/>
    <x v="1106"/>
    <x v="530"/>
    <x v="853"/>
    <x v="1"/>
    <x v="0"/>
    <x v="54"/>
    <x v="54"/>
    <x v="223"/>
  </r>
  <r>
    <x v="1"/>
    <x v="9"/>
    <x v="1283"/>
    <x v="1296"/>
    <x v="397"/>
    <x v="959"/>
    <x v="1"/>
    <x v="0"/>
    <x v="27"/>
    <x v="27"/>
    <x v="129"/>
  </r>
  <r>
    <x v="1"/>
    <x v="1"/>
    <x v="1173"/>
    <x v="595"/>
    <x v="1097"/>
    <x v="57"/>
    <x v="1"/>
    <x v="0"/>
    <x v="177"/>
    <x v="177"/>
    <x v="492"/>
  </r>
  <r>
    <x v="1"/>
    <x v="1"/>
    <x v="1154"/>
    <x v="594"/>
    <x v="979"/>
    <x v="152"/>
    <x v="1"/>
    <x v="0"/>
    <x v="175"/>
    <x v="175"/>
    <x v="499"/>
  </r>
  <r>
    <x v="1"/>
    <x v="1"/>
    <x v="1284"/>
    <x v="598"/>
    <x v="427"/>
    <x v="276"/>
    <x v="1"/>
    <x v="0"/>
    <x v="144"/>
    <x v="144"/>
    <x v="392"/>
  </r>
  <r>
    <x v="1"/>
    <x v="1"/>
    <x v="1337"/>
    <x v="601"/>
    <x v="942"/>
    <x v="308"/>
    <x v="1"/>
    <x v="0"/>
    <x v="130"/>
    <x v="130"/>
    <x v="425"/>
  </r>
  <r>
    <x v="1"/>
    <x v="1"/>
    <x v="1275"/>
    <x v="597"/>
    <x v="372"/>
    <x v="484"/>
    <x v="1"/>
    <x v="0"/>
    <x v="187"/>
    <x v="187"/>
    <x v="517"/>
  </r>
  <r>
    <x v="1"/>
    <x v="1"/>
    <x v="1364"/>
    <x v="603"/>
    <x v="1092"/>
    <x v="521"/>
    <x v="1"/>
    <x v="0"/>
    <x v="49"/>
    <x v="49"/>
    <x v="179"/>
  </r>
  <r>
    <x v="1"/>
    <x v="1"/>
    <x v="1315"/>
    <x v="599"/>
    <x v="666"/>
    <x v="619"/>
    <x v="1"/>
    <x v="0"/>
    <x v="53"/>
    <x v="53"/>
    <x v="118"/>
  </r>
  <r>
    <x v="1"/>
    <x v="1"/>
    <x v="1351"/>
    <x v="602"/>
    <x v="958"/>
    <x v="620"/>
    <x v="1"/>
    <x v="0"/>
    <x v="193"/>
    <x v="193"/>
    <x v="527"/>
  </r>
  <r>
    <x v="1"/>
    <x v="1"/>
    <x v="1270"/>
    <x v="596"/>
    <x v="278"/>
    <x v="626"/>
    <x v="1"/>
    <x v="0"/>
    <x v="42"/>
    <x v="42"/>
    <x v="118"/>
  </r>
  <r>
    <x v="1"/>
    <x v="1"/>
    <x v="1316"/>
    <x v="600"/>
    <x v="738"/>
    <x v="640"/>
    <x v="1"/>
    <x v="0"/>
    <x v="61"/>
    <x v="61"/>
    <x v="306"/>
  </r>
  <r>
    <x v="1"/>
    <x v="1"/>
    <x v="1342"/>
    <x v="841"/>
    <x v="893"/>
    <x v="698"/>
    <x v="1"/>
    <x v="0"/>
    <x v="75"/>
    <x v="75"/>
    <x v="313"/>
  </r>
  <r>
    <x v="1"/>
    <x v="1"/>
    <x v="1355"/>
    <x v="1099"/>
    <x v="1013"/>
    <x v="848"/>
    <x v="1"/>
    <x v="0"/>
    <x v="42"/>
    <x v="42"/>
    <x v="148"/>
  </r>
  <r>
    <x v="1"/>
    <x v="1"/>
    <x v="1378"/>
    <x v="1114"/>
    <x v="1266"/>
    <x v="859"/>
    <x v="1"/>
    <x v="0"/>
    <x v="23"/>
    <x v="23"/>
    <x v="102"/>
  </r>
  <r>
    <x v="1"/>
    <x v="1"/>
    <x v="1246"/>
    <x v="1245"/>
    <x v="90"/>
    <x v="932"/>
    <x v="1"/>
    <x v="0"/>
    <x v="47"/>
    <x v="47"/>
    <x v="190"/>
  </r>
  <r>
    <x v="1"/>
    <x v="1"/>
    <x v="1358"/>
    <x v="1262"/>
    <x v="980"/>
    <x v="941"/>
    <x v="0"/>
    <x v="0"/>
    <x v="0"/>
    <x v="0"/>
    <x v="0"/>
  </r>
  <r>
    <x v="1"/>
    <x v="1"/>
    <x v="1257"/>
    <x v="1281"/>
    <x v="156"/>
    <x v="951"/>
    <x v="1"/>
    <x v="0"/>
    <x v="50"/>
    <x v="50"/>
    <x v="236"/>
  </r>
  <r>
    <x v="1"/>
    <x v="23"/>
    <x v="1132"/>
    <x v="672"/>
    <x v="940"/>
    <x v="89"/>
    <x v="1"/>
    <x v="0"/>
    <x v="86"/>
    <x v="86"/>
    <x v="381"/>
  </r>
  <r>
    <x v="1"/>
    <x v="23"/>
    <x v="194"/>
    <x v="670"/>
    <x v="253"/>
    <x v="110"/>
    <x v="1"/>
    <x v="0"/>
    <x v="66"/>
    <x v="66"/>
    <x v="261"/>
  </r>
  <r>
    <x v="1"/>
    <x v="23"/>
    <x v="1226"/>
    <x v="678"/>
    <x v="1328"/>
    <x v="113"/>
    <x v="1"/>
    <x v="0"/>
    <x v="94"/>
    <x v="94"/>
    <x v="260"/>
  </r>
  <r>
    <x v="1"/>
    <x v="23"/>
    <x v="1150"/>
    <x v="906"/>
    <x v="1044"/>
    <x v="114"/>
    <x v="1"/>
    <x v="0"/>
    <x v="184"/>
    <x v="184"/>
    <x v="526"/>
  </r>
  <r>
    <x v="1"/>
    <x v="23"/>
    <x v="1194"/>
    <x v="673"/>
    <x v="1262"/>
    <x v="128"/>
    <x v="1"/>
    <x v="0"/>
    <x v="42"/>
    <x v="42"/>
    <x v="156"/>
  </r>
  <r>
    <x v="1"/>
    <x v="23"/>
    <x v="1196"/>
    <x v="674"/>
    <x v="1132"/>
    <x v="141"/>
    <x v="1"/>
    <x v="0"/>
    <x v="53"/>
    <x v="53"/>
    <x v="187"/>
  </r>
  <r>
    <x v="1"/>
    <x v="23"/>
    <x v="261"/>
    <x v="671"/>
    <x v="631"/>
    <x v="175"/>
    <x v="1"/>
    <x v="0"/>
    <x v="53"/>
    <x v="53"/>
    <x v="117"/>
  </r>
  <r>
    <x v="1"/>
    <x v="23"/>
    <x v="1205"/>
    <x v="675"/>
    <x v="1272"/>
    <x v="188"/>
    <x v="0"/>
    <x v="0"/>
    <x v="0"/>
    <x v="0"/>
    <x v="0"/>
  </r>
  <r>
    <x v="1"/>
    <x v="23"/>
    <x v="1207"/>
    <x v="676"/>
    <x v="1280"/>
    <x v="194"/>
    <x v="1"/>
    <x v="0"/>
    <x v="77"/>
    <x v="77"/>
    <x v="174"/>
  </r>
  <r>
    <x v="1"/>
    <x v="23"/>
    <x v="1301"/>
    <x v="688"/>
    <x v="739"/>
    <x v="240"/>
    <x v="1"/>
    <x v="0"/>
    <x v="66"/>
    <x v="66"/>
    <x v="181"/>
  </r>
  <r>
    <x v="1"/>
    <x v="23"/>
    <x v="1327"/>
    <x v="690"/>
    <x v="835"/>
    <x v="259"/>
    <x v="1"/>
    <x v="0"/>
    <x v="160"/>
    <x v="160"/>
    <x v="417"/>
  </r>
  <r>
    <x v="1"/>
    <x v="23"/>
    <x v="1299"/>
    <x v="687"/>
    <x v="614"/>
    <x v="282"/>
    <x v="1"/>
    <x v="0"/>
    <x v="108"/>
    <x v="108"/>
    <x v="277"/>
  </r>
  <r>
    <x v="1"/>
    <x v="23"/>
    <x v="1345"/>
    <x v="694"/>
    <x v="1060"/>
    <x v="285"/>
    <x v="1"/>
    <x v="0"/>
    <x v="79"/>
    <x v="79"/>
    <x v="367"/>
  </r>
  <r>
    <x v="1"/>
    <x v="23"/>
    <x v="1288"/>
    <x v="686"/>
    <x v="493"/>
    <x v="302"/>
    <x v="1"/>
    <x v="0"/>
    <x v="131"/>
    <x v="131"/>
    <x v="211"/>
  </r>
  <r>
    <x v="1"/>
    <x v="23"/>
    <x v="1233"/>
    <x v="679"/>
    <x v="23"/>
    <x v="324"/>
    <x v="0"/>
    <x v="0"/>
    <x v="0"/>
    <x v="0"/>
    <x v="0"/>
  </r>
  <r>
    <x v="1"/>
    <x v="23"/>
    <x v="1304"/>
    <x v="689"/>
    <x v="734"/>
    <x v="330"/>
    <x v="1"/>
    <x v="0"/>
    <x v="139"/>
    <x v="139"/>
    <x v="446"/>
  </r>
  <r>
    <x v="1"/>
    <x v="23"/>
    <x v="1347"/>
    <x v="695"/>
    <x v="1042"/>
    <x v="413"/>
    <x v="1"/>
    <x v="0"/>
    <x v="23"/>
    <x v="23"/>
    <x v="6"/>
  </r>
  <r>
    <x v="1"/>
    <x v="23"/>
    <x v="1362"/>
    <x v="696"/>
    <x v="1257"/>
    <x v="459"/>
    <x v="0"/>
    <x v="0"/>
    <x v="0"/>
    <x v="0"/>
    <x v="0"/>
  </r>
  <r>
    <x v="1"/>
    <x v="23"/>
    <x v="1330"/>
    <x v="691"/>
    <x v="813"/>
    <x v="479"/>
    <x v="1"/>
    <x v="0"/>
    <x v="23"/>
    <x v="23"/>
    <x v="0"/>
  </r>
  <r>
    <x v="1"/>
    <x v="23"/>
    <x v="1339"/>
    <x v="692"/>
    <x v="904"/>
    <x v="492"/>
    <x v="1"/>
    <x v="0"/>
    <x v="23"/>
    <x v="23"/>
    <x v="0"/>
  </r>
  <r>
    <x v="1"/>
    <x v="23"/>
    <x v="1236"/>
    <x v="681"/>
    <x v="57"/>
    <x v="493"/>
    <x v="1"/>
    <x v="0"/>
    <x v="42"/>
    <x v="42"/>
    <x v="61"/>
  </r>
  <r>
    <x v="1"/>
    <x v="23"/>
    <x v="1250"/>
    <x v="682"/>
    <x v="206"/>
    <x v="519"/>
    <x v="1"/>
    <x v="0"/>
    <x v="94"/>
    <x v="94"/>
    <x v="263"/>
  </r>
  <r>
    <x v="1"/>
    <x v="23"/>
    <x v="1267"/>
    <x v="683"/>
    <x v="320"/>
    <x v="520"/>
    <x v="1"/>
    <x v="0"/>
    <x v="2"/>
    <x v="2"/>
    <x v="38"/>
  </r>
  <r>
    <x v="1"/>
    <x v="23"/>
    <x v="1367"/>
    <x v="697"/>
    <x v="1252"/>
    <x v="558"/>
    <x v="1"/>
    <x v="0"/>
    <x v="86"/>
    <x v="86"/>
    <x v="241"/>
  </r>
  <r>
    <x v="1"/>
    <x v="23"/>
    <x v="1276"/>
    <x v="685"/>
    <x v="365"/>
    <x v="567"/>
    <x v="1"/>
    <x v="0"/>
    <x v="125"/>
    <x v="125"/>
    <x v="311"/>
  </r>
  <r>
    <x v="1"/>
    <x v="23"/>
    <x v="1349"/>
    <x v="667"/>
    <x v="1031"/>
    <x v="577"/>
    <x v="1"/>
    <x v="0"/>
    <x v="184"/>
    <x v="184"/>
    <x v="523"/>
  </r>
  <r>
    <x v="1"/>
    <x v="23"/>
    <x v="1268"/>
    <x v="684"/>
    <x v="316"/>
    <x v="581"/>
    <x v="1"/>
    <x v="0"/>
    <x v="87"/>
    <x v="87"/>
    <x v="257"/>
  </r>
  <r>
    <x v="1"/>
    <x v="23"/>
    <x v="1383"/>
    <x v="698"/>
    <x v="1296"/>
    <x v="581"/>
    <x v="0"/>
    <x v="0"/>
    <x v="0"/>
    <x v="0"/>
    <x v="0"/>
  </r>
  <r>
    <x v="1"/>
    <x v="23"/>
    <x v="1340"/>
    <x v="693"/>
    <x v="907"/>
    <x v="622"/>
    <x v="1"/>
    <x v="0"/>
    <x v="86"/>
    <x v="86"/>
    <x v="303"/>
  </r>
  <r>
    <x v="1"/>
    <x v="23"/>
    <x v="1253"/>
    <x v="811"/>
    <x v="155"/>
    <x v="673"/>
    <x v="1"/>
    <x v="0"/>
    <x v="28"/>
    <x v="28"/>
    <x v="63"/>
  </r>
  <r>
    <x v="1"/>
    <x v="23"/>
    <x v="1279"/>
    <x v="827"/>
    <x v="412"/>
    <x v="690"/>
    <x v="1"/>
    <x v="0"/>
    <x v="23"/>
    <x v="23"/>
    <x v="4"/>
  </r>
  <r>
    <x v="1"/>
    <x v="23"/>
    <x v="1341"/>
    <x v="839"/>
    <x v="929"/>
    <x v="695"/>
    <x v="1"/>
    <x v="0"/>
    <x v="57"/>
    <x v="57"/>
    <x v="242"/>
  </r>
  <r>
    <x v="1"/>
    <x v="23"/>
    <x v="1376"/>
    <x v="904"/>
    <x v="1239"/>
    <x v="728"/>
    <x v="1"/>
    <x v="0"/>
    <x v="60"/>
    <x v="60"/>
    <x v="244"/>
  </r>
  <r>
    <x v="1"/>
    <x v="23"/>
    <x v="1375"/>
    <x v="870"/>
    <x v="1211"/>
    <x v="735"/>
    <x v="1"/>
    <x v="0"/>
    <x v="66"/>
    <x v="66"/>
    <x v="294"/>
  </r>
  <r>
    <x v="1"/>
    <x v="23"/>
    <x v="1319"/>
    <x v="926"/>
    <x v="645"/>
    <x v="747"/>
    <x v="1"/>
    <x v="0"/>
    <x v="134"/>
    <x v="134"/>
    <x v="212"/>
  </r>
  <r>
    <x v="1"/>
    <x v="23"/>
    <x v="1242"/>
    <x v="973"/>
    <x v="73"/>
    <x v="775"/>
    <x v="1"/>
    <x v="0"/>
    <x v="23"/>
    <x v="23"/>
    <x v="38"/>
  </r>
  <r>
    <x v="1"/>
    <x v="23"/>
    <x v="1255"/>
    <x v="1007"/>
    <x v="172"/>
    <x v="797"/>
    <x v="1"/>
    <x v="0"/>
    <x v="2"/>
    <x v="2"/>
    <x v="16"/>
  </r>
  <r>
    <x v="1"/>
    <x v="23"/>
    <x v="1377"/>
    <x v="1051"/>
    <x v="1274"/>
    <x v="820"/>
    <x v="1"/>
    <x v="0"/>
    <x v="23"/>
    <x v="23"/>
    <x v="16"/>
  </r>
  <r>
    <x v="1"/>
    <x v="23"/>
    <x v="1282"/>
    <x v="1111"/>
    <x v="378"/>
    <x v="857"/>
    <x v="1"/>
    <x v="0"/>
    <x v="57"/>
    <x v="57"/>
    <x v="265"/>
  </r>
  <r>
    <x v="1"/>
    <x v="23"/>
    <x v="1384"/>
    <x v="1165"/>
    <x v="1321"/>
    <x v="891"/>
    <x v="1"/>
    <x v="0"/>
    <x v="24"/>
    <x v="24"/>
    <x v="92"/>
  </r>
  <r>
    <x v="1"/>
    <x v="23"/>
    <x v="1357"/>
    <x v="1183"/>
    <x v="971"/>
    <x v="903"/>
    <x v="1"/>
    <x v="0"/>
    <x v="170"/>
    <x v="170"/>
    <x v="506"/>
  </r>
  <r>
    <x v="1"/>
    <x v="45"/>
    <x v="1215"/>
    <x v="868"/>
    <x v="1004"/>
    <x v="735"/>
    <x v="1"/>
    <x v="0"/>
    <x v="5"/>
    <x v="5"/>
    <x v="29"/>
  </r>
  <r>
    <x v="1"/>
    <x v="45"/>
    <x v="1218"/>
    <x v="866"/>
    <x v="1319"/>
    <x v="735"/>
    <x v="1"/>
    <x v="0"/>
    <x v="8"/>
    <x v="8"/>
    <x v="16"/>
  </r>
  <r>
    <x v="1"/>
    <x v="45"/>
    <x v="1287"/>
    <x v="778"/>
    <x v="488"/>
    <x v="251"/>
    <x v="1"/>
    <x v="0"/>
    <x v="27"/>
    <x v="27"/>
    <x v="16"/>
  </r>
  <r>
    <x v="1"/>
    <x v="45"/>
    <x v="1302"/>
    <x v="779"/>
    <x v="660"/>
    <x v="259"/>
    <x v="1"/>
    <x v="0"/>
    <x v="63"/>
    <x v="63"/>
    <x v="279"/>
  </r>
  <r>
    <x v="1"/>
    <x v="45"/>
    <x v="1336"/>
    <x v="780"/>
    <x v="894"/>
    <x v="272"/>
    <x v="1"/>
    <x v="0"/>
    <x v="89"/>
    <x v="89"/>
    <x v="335"/>
  </r>
  <r>
    <x v="1"/>
    <x v="45"/>
    <x v="1247"/>
    <x v="776"/>
    <x v="170"/>
    <x v="274"/>
    <x v="1"/>
    <x v="0"/>
    <x v="53"/>
    <x v="53"/>
    <x v="137"/>
  </r>
  <r>
    <x v="1"/>
    <x v="45"/>
    <x v="1261"/>
    <x v="777"/>
    <x v="270"/>
    <x v="288"/>
    <x v="1"/>
    <x v="0"/>
    <x v="120"/>
    <x v="120"/>
    <x v="364"/>
  </r>
  <r>
    <x v="1"/>
    <x v="45"/>
    <x v="1363"/>
    <x v="781"/>
    <x v="1127"/>
    <x v="463"/>
    <x v="1"/>
    <x v="0"/>
    <x v="90"/>
    <x v="90"/>
    <x v="222"/>
  </r>
  <r>
    <x v="1"/>
    <x v="45"/>
    <x v="1216"/>
    <x v="902"/>
    <x v="1009"/>
    <x v="721"/>
    <x v="1"/>
    <x v="0"/>
    <x v="5"/>
    <x v="5"/>
    <x v="21"/>
  </r>
  <r>
    <x v="1"/>
    <x v="45"/>
    <x v="1213"/>
    <x v="1033"/>
    <x v="386"/>
    <x v="809"/>
    <x v="1"/>
    <x v="0"/>
    <x v="52"/>
    <x v="52"/>
    <x v="26"/>
  </r>
  <r>
    <x v="1"/>
    <x v="45"/>
    <x v="1212"/>
    <x v="1091"/>
    <x v="33"/>
    <x v="843"/>
    <x v="1"/>
    <x v="0"/>
    <x v="32"/>
    <x v="32"/>
    <x v="57"/>
  </r>
  <r>
    <x v="2"/>
    <x v="52"/>
    <x v="1318"/>
    <x v="869"/>
    <x v="787"/>
    <x v="735"/>
    <x v="1"/>
    <x v="0"/>
    <x v="47"/>
    <x v="47"/>
    <x v="292"/>
  </r>
  <r>
    <x v="2"/>
    <x v="52"/>
    <x v="206"/>
    <x v="782"/>
    <x v="276"/>
    <x v="155"/>
    <x v="1"/>
    <x v="0"/>
    <x v="47"/>
    <x v="47"/>
    <x v="197"/>
  </r>
  <r>
    <x v="2"/>
    <x v="52"/>
    <x v="1380"/>
    <x v="799"/>
    <x v="1306"/>
    <x v="232"/>
    <x v="1"/>
    <x v="0"/>
    <x v="23"/>
    <x v="23"/>
    <x v="85"/>
  </r>
  <r>
    <x v="2"/>
    <x v="52"/>
    <x v="1259"/>
    <x v="785"/>
    <x v="265"/>
    <x v="305"/>
    <x v="1"/>
    <x v="0"/>
    <x v="42"/>
    <x v="42"/>
    <x v="0"/>
  </r>
  <r>
    <x v="2"/>
    <x v="52"/>
    <x v="1248"/>
    <x v="784"/>
    <x v="219"/>
    <x v="319"/>
    <x v="1"/>
    <x v="0"/>
    <x v="66"/>
    <x v="66"/>
    <x v="332"/>
  </r>
  <r>
    <x v="2"/>
    <x v="52"/>
    <x v="1234"/>
    <x v="783"/>
    <x v="30"/>
    <x v="342"/>
    <x v="1"/>
    <x v="0"/>
    <x v="13"/>
    <x v="13"/>
    <x v="50"/>
  </r>
  <r>
    <x v="2"/>
    <x v="52"/>
    <x v="1294"/>
    <x v="789"/>
    <x v="546"/>
    <x v="387"/>
    <x v="1"/>
    <x v="0"/>
    <x v="66"/>
    <x v="66"/>
    <x v="92"/>
  </r>
  <r>
    <x v="2"/>
    <x v="52"/>
    <x v="1346"/>
    <x v="794"/>
    <x v="1006"/>
    <x v="389"/>
    <x v="1"/>
    <x v="0"/>
    <x v="23"/>
    <x v="23"/>
    <x v="147"/>
  </r>
  <r>
    <x v="2"/>
    <x v="52"/>
    <x v="1308"/>
    <x v="790"/>
    <x v="745"/>
    <x v="430"/>
    <x v="1"/>
    <x v="0"/>
    <x v="108"/>
    <x v="108"/>
    <x v="413"/>
  </r>
  <r>
    <x v="2"/>
    <x v="52"/>
    <x v="1361"/>
    <x v="796"/>
    <x v="1172"/>
    <x v="437"/>
    <x v="1"/>
    <x v="0"/>
    <x v="66"/>
    <x v="66"/>
    <x v="398"/>
  </r>
  <r>
    <x v="2"/>
    <x v="52"/>
    <x v="1286"/>
    <x v="787"/>
    <x v="444"/>
    <x v="451"/>
    <x v="1"/>
    <x v="0"/>
    <x v="46"/>
    <x v="46"/>
    <x v="196"/>
  </r>
  <r>
    <x v="2"/>
    <x v="52"/>
    <x v="1265"/>
    <x v="786"/>
    <x v="277"/>
    <x v="452"/>
    <x v="1"/>
    <x v="0"/>
    <x v="42"/>
    <x v="42"/>
    <x v="20"/>
  </r>
  <r>
    <x v="2"/>
    <x v="52"/>
    <x v="1289"/>
    <x v="788"/>
    <x v="521"/>
    <x v="492"/>
    <x v="1"/>
    <x v="0"/>
    <x v="42"/>
    <x v="42"/>
    <x v="0"/>
  </r>
  <r>
    <x v="2"/>
    <x v="52"/>
    <x v="1313"/>
    <x v="792"/>
    <x v="672"/>
    <x v="507"/>
    <x v="1"/>
    <x v="0"/>
    <x v="42"/>
    <x v="42"/>
    <x v="60"/>
  </r>
  <r>
    <x v="2"/>
    <x v="52"/>
    <x v="1314"/>
    <x v="793"/>
    <x v="759"/>
    <x v="508"/>
    <x v="1"/>
    <x v="0"/>
    <x v="198"/>
    <x v="198"/>
    <x v="540"/>
  </r>
  <r>
    <x v="2"/>
    <x v="52"/>
    <x v="1365"/>
    <x v="797"/>
    <x v="1122"/>
    <x v="524"/>
    <x v="1"/>
    <x v="0"/>
    <x v="23"/>
    <x v="23"/>
    <x v="89"/>
  </r>
  <r>
    <x v="2"/>
    <x v="52"/>
    <x v="1350"/>
    <x v="795"/>
    <x v="1021"/>
    <x v="591"/>
    <x v="1"/>
    <x v="0"/>
    <x v="124"/>
    <x v="124"/>
    <x v="472"/>
  </r>
  <r>
    <x v="2"/>
    <x v="52"/>
    <x v="1369"/>
    <x v="798"/>
    <x v="1177"/>
    <x v="609"/>
    <x v="1"/>
    <x v="0"/>
    <x v="131"/>
    <x v="131"/>
    <x v="384"/>
  </r>
  <r>
    <x v="2"/>
    <x v="52"/>
    <x v="1277"/>
    <x v="809"/>
    <x v="353"/>
    <x v="673"/>
    <x v="1"/>
    <x v="0"/>
    <x v="67"/>
    <x v="67"/>
    <x v="0"/>
  </r>
  <r>
    <x v="2"/>
    <x v="52"/>
    <x v="1353"/>
    <x v="812"/>
    <x v="1038"/>
    <x v="673"/>
    <x v="1"/>
    <x v="0"/>
    <x v="42"/>
    <x v="42"/>
    <x v="313"/>
  </r>
  <r>
    <x v="2"/>
    <x v="52"/>
    <x v="1373"/>
    <x v="844"/>
    <x v="1260"/>
    <x v="702"/>
    <x v="1"/>
    <x v="0"/>
    <x v="42"/>
    <x v="42"/>
    <x v="263"/>
  </r>
  <r>
    <x v="2"/>
    <x v="52"/>
    <x v="1374"/>
    <x v="846"/>
    <x v="1070"/>
    <x v="704"/>
    <x v="1"/>
    <x v="0"/>
    <x v="53"/>
    <x v="53"/>
    <x v="271"/>
  </r>
  <r>
    <x v="2"/>
    <x v="52"/>
    <x v="1239"/>
    <x v="862"/>
    <x v="29"/>
    <x v="705"/>
    <x v="1"/>
    <x v="0"/>
    <x v="19"/>
    <x v="19"/>
    <x v="68"/>
  </r>
  <r>
    <x v="2"/>
    <x v="52"/>
    <x v="1240"/>
    <x v="900"/>
    <x v="112"/>
    <x v="720"/>
    <x v="1"/>
    <x v="0"/>
    <x v="86"/>
    <x v="86"/>
    <x v="0"/>
  </r>
  <r>
    <x v="2"/>
    <x v="52"/>
    <x v="1320"/>
    <x v="936"/>
    <x v="776"/>
    <x v="755"/>
    <x v="1"/>
    <x v="0"/>
    <x v="94"/>
    <x v="94"/>
    <x v="210"/>
  </r>
  <r>
    <x v="2"/>
    <x v="52"/>
    <x v="1321"/>
    <x v="992"/>
    <x v="746"/>
    <x v="786"/>
    <x v="1"/>
    <x v="0"/>
    <x v="113"/>
    <x v="113"/>
    <x v="410"/>
  </r>
  <r>
    <x v="2"/>
    <x v="52"/>
    <x v="1322"/>
    <x v="1045"/>
    <x v="727"/>
    <x v="816"/>
    <x v="1"/>
    <x v="0"/>
    <x v="23"/>
    <x v="23"/>
    <x v="158"/>
  </r>
  <r>
    <x v="2"/>
    <x v="52"/>
    <x v="1323"/>
    <x v="1046"/>
    <x v="670"/>
    <x v="817"/>
    <x v="1"/>
    <x v="0"/>
    <x v="101"/>
    <x v="101"/>
    <x v="400"/>
  </r>
  <r>
    <x v="2"/>
    <x v="52"/>
    <x v="1256"/>
    <x v="1080"/>
    <x v="209"/>
    <x v="834"/>
    <x v="1"/>
    <x v="0"/>
    <x v="66"/>
    <x v="66"/>
    <x v="337"/>
  </r>
  <r>
    <x v="2"/>
    <x v="52"/>
    <x v="1243"/>
    <x v="1105"/>
    <x v="55"/>
    <x v="852"/>
    <x v="1"/>
    <x v="0"/>
    <x v="53"/>
    <x v="53"/>
    <x v="236"/>
  </r>
  <r>
    <x v="2"/>
    <x v="52"/>
    <x v="1379"/>
    <x v="1120"/>
    <x v="1081"/>
    <x v="864"/>
    <x v="1"/>
    <x v="0"/>
    <x v="23"/>
    <x v="23"/>
    <x v="78"/>
  </r>
  <r>
    <x v="2"/>
    <x v="52"/>
    <x v="1356"/>
    <x v="1174"/>
    <x v="995"/>
    <x v="896"/>
    <x v="1"/>
    <x v="0"/>
    <x v="8"/>
    <x v="8"/>
    <x v="13"/>
  </r>
  <r>
    <x v="2"/>
    <x v="52"/>
    <x v="1244"/>
    <x v="1215"/>
    <x v="28"/>
    <x v="917"/>
    <x v="1"/>
    <x v="0"/>
    <x v="23"/>
    <x v="23"/>
    <x v="116"/>
  </r>
  <r>
    <x v="2"/>
    <x v="52"/>
    <x v="1325"/>
    <x v="1216"/>
    <x v="768"/>
    <x v="918"/>
    <x v="1"/>
    <x v="0"/>
    <x v="23"/>
    <x v="23"/>
    <x v="108"/>
  </r>
  <r>
    <x v="2"/>
    <x v="52"/>
    <x v="1326"/>
    <x v="1247"/>
    <x v="766"/>
    <x v="932"/>
    <x v="1"/>
    <x v="0"/>
    <x v="1"/>
    <x v="1"/>
    <x v="13"/>
  </r>
  <r>
    <x v="2"/>
    <x v="52"/>
    <x v="1333"/>
    <x v="1260"/>
    <x v="865"/>
    <x v="940"/>
    <x v="1"/>
    <x v="0"/>
    <x v="42"/>
    <x v="42"/>
    <x v="0"/>
  </r>
  <r>
    <x v="2"/>
    <x v="52"/>
    <x v="1359"/>
    <x v="1263"/>
    <x v="1028"/>
    <x v="942"/>
    <x v="1"/>
    <x v="0"/>
    <x v="23"/>
    <x v="23"/>
    <x v="0"/>
  </r>
  <r>
    <x v="2"/>
    <x v="52"/>
    <x v="1274"/>
    <x v="1287"/>
    <x v="347"/>
    <x v="953"/>
    <x v="1"/>
    <x v="0"/>
    <x v="19"/>
    <x v="19"/>
    <x v="0"/>
  </r>
  <r>
    <x v="2"/>
    <x v="10"/>
    <x v="1280"/>
    <x v="873"/>
    <x v="406"/>
    <x v="735"/>
    <x v="1"/>
    <x v="0"/>
    <x v="53"/>
    <x v="53"/>
    <x v="213"/>
  </r>
  <r>
    <x v="2"/>
    <x v="10"/>
    <x v="1298"/>
    <x v="648"/>
    <x v="619"/>
    <x v="230"/>
    <x v="1"/>
    <x v="0"/>
    <x v="66"/>
    <x v="66"/>
    <x v="338"/>
  </r>
  <r>
    <x v="2"/>
    <x v="10"/>
    <x v="1335"/>
    <x v="653"/>
    <x v="892"/>
    <x v="271"/>
    <x v="1"/>
    <x v="0"/>
    <x v="42"/>
    <x v="42"/>
    <x v="154"/>
  </r>
  <r>
    <x v="2"/>
    <x v="10"/>
    <x v="1329"/>
    <x v="652"/>
    <x v="843"/>
    <x v="291"/>
    <x v="1"/>
    <x v="0"/>
    <x v="66"/>
    <x v="66"/>
    <x v="304"/>
  </r>
  <r>
    <x v="2"/>
    <x v="10"/>
    <x v="1300"/>
    <x v="649"/>
    <x v="628"/>
    <x v="340"/>
    <x v="1"/>
    <x v="0"/>
    <x v="5"/>
    <x v="5"/>
    <x v="49"/>
  </r>
  <r>
    <x v="2"/>
    <x v="10"/>
    <x v="1360"/>
    <x v="654"/>
    <x v="1089"/>
    <x v="342"/>
    <x v="1"/>
    <x v="0"/>
    <x v="34"/>
    <x v="34"/>
    <x v="157"/>
  </r>
  <r>
    <x v="2"/>
    <x v="10"/>
    <x v="1305"/>
    <x v="650"/>
    <x v="723"/>
    <x v="388"/>
    <x v="1"/>
    <x v="0"/>
    <x v="27"/>
    <x v="27"/>
    <x v="28"/>
  </r>
  <r>
    <x v="2"/>
    <x v="10"/>
    <x v="1306"/>
    <x v="651"/>
    <x v="685"/>
    <x v="392"/>
    <x v="1"/>
    <x v="0"/>
    <x v="56"/>
    <x v="56"/>
    <x v="226"/>
  </r>
  <r>
    <x v="2"/>
    <x v="10"/>
    <x v="1312"/>
    <x v="791"/>
    <x v="677"/>
    <x v="502"/>
    <x v="1"/>
    <x v="0"/>
    <x v="23"/>
    <x v="23"/>
    <x v="40"/>
  </r>
  <r>
    <x v="2"/>
    <x v="10"/>
    <x v="1241"/>
    <x v="925"/>
    <x v="46"/>
    <x v="743"/>
    <x v="1"/>
    <x v="0"/>
    <x v="8"/>
    <x v="8"/>
    <x v="49"/>
  </r>
  <r>
    <x v="2"/>
    <x v="10"/>
    <x v="1324"/>
    <x v="1083"/>
    <x v="751"/>
    <x v="837"/>
    <x v="1"/>
    <x v="0"/>
    <x v="23"/>
    <x v="23"/>
    <x v="87"/>
  </r>
  <r>
    <x v="2"/>
    <x v="33"/>
    <x v="1354"/>
    <x v="871"/>
    <x v="989"/>
    <x v="735"/>
    <x v="1"/>
    <x v="0"/>
    <x v="10"/>
    <x v="10"/>
    <x v="49"/>
  </r>
  <r>
    <x v="2"/>
    <x v="33"/>
    <x v="1200"/>
    <x v="732"/>
    <x v="1268"/>
    <x v="154"/>
    <x v="1"/>
    <x v="0"/>
    <x v="10"/>
    <x v="10"/>
    <x v="40"/>
  </r>
  <r>
    <x v="2"/>
    <x v="33"/>
    <x v="1159"/>
    <x v="731"/>
    <x v="952"/>
    <x v="207"/>
    <x v="0"/>
    <x v="0"/>
    <x v="0"/>
    <x v="0"/>
    <x v="0"/>
  </r>
  <r>
    <x v="2"/>
    <x v="33"/>
    <x v="1344"/>
    <x v="738"/>
    <x v="1047"/>
    <x v="220"/>
    <x v="1"/>
    <x v="0"/>
    <x v="48"/>
    <x v="48"/>
    <x v="52"/>
  </r>
  <r>
    <x v="2"/>
    <x v="33"/>
    <x v="1232"/>
    <x v="733"/>
    <x v="36"/>
    <x v="258"/>
    <x v="1"/>
    <x v="0"/>
    <x v="77"/>
    <x v="77"/>
    <x v="224"/>
  </r>
  <r>
    <x v="2"/>
    <x v="33"/>
    <x v="1382"/>
    <x v="739"/>
    <x v="1334"/>
    <x v="415"/>
    <x v="1"/>
    <x v="0"/>
    <x v="34"/>
    <x v="34"/>
    <x v="121"/>
  </r>
  <r>
    <x v="2"/>
    <x v="33"/>
    <x v="1309"/>
    <x v="736"/>
    <x v="805"/>
    <x v="436"/>
    <x v="1"/>
    <x v="0"/>
    <x v="42"/>
    <x v="42"/>
    <x v="160"/>
  </r>
  <r>
    <x v="2"/>
    <x v="33"/>
    <x v="1311"/>
    <x v="737"/>
    <x v="770"/>
    <x v="486"/>
    <x v="1"/>
    <x v="0"/>
    <x v="46"/>
    <x v="46"/>
    <x v="126"/>
  </r>
  <r>
    <x v="2"/>
    <x v="33"/>
    <x v="1237"/>
    <x v="734"/>
    <x v="95"/>
    <x v="515"/>
    <x v="1"/>
    <x v="0"/>
    <x v="56"/>
    <x v="56"/>
    <x v="187"/>
  </r>
  <r>
    <x v="2"/>
    <x v="33"/>
    <x v="1296"/>
    <x v="735"/>
    <x v="564"/>
    <x v="633"/>
    <x v="1"/>
    <x v="0"/>
    <x v="86"/>
    <x v="86"/>
    <x v="376"/>
  </r>
  <r>
    <x v="2"/>
    <x v="33"/>
    <x v="1317"/>
    <x v="814"/>
    <x v="767"/>
    <x v="673"/>
    <x v="1"/>
    <x v="0"/>
    <x v="86"/>
    <x v="86"/>
    <x v="348"/>
  </r>
  <r>
    <x v="2"/>
    <x v="33"/>
    <x v="1285"/>
    <x v="824"/>
    <x v="415"/>
    <x v="679"/>
    <x v="1"/>
    <x v="0"/>
    <x v="27"/>
    <x v="27"/>
    <x v="102"/>
  </r>
  <r>
    <x v="2"/>
    <x v="33"/>
    <x v="1278"/>
    <x v="823"/>
    <x v="383"/>
    <x v="686"/>
    <x v="1"/>
    <x v="0"/>
    <x v="8"/>
    <x v="8"/>
    <x v="8"/>
  </r>
  <r>
    <x v="2"/>
    <x v="33"/>
    <x v="1343"/>
    <x v="905"/>
    <x v="939"/>
    <x v="732"/>
    <x v="1"/>
    <x v="0"/>
    <x v="10"/>
    <x v="10"/>
    <x v="40"/>
  </r>
  <r>
    <x v="2"/>
    <x v="33"/>
    <x v="1258"/>
    <x v="1298"/>
    <x v="191"/>
    <x v="961"/>
    <x v="1"/>
    <x v="0"/>
    <x v="8"/>
    <x v="8"/>
    <x v="0"/>
  </r>
  <r>
    <x v="1"/>
    <x v="12"/>
    <x v="273"/>
    <x v="657"/>
    <x v="707"/>
    <x v="102"/>
    <x v="1"/>
    <x v="0"/>
    <x v="77"/>
    <x v="77"/>
    <x v="0"/>
  </r>
  <r>
    <x v="1"/>
    <x v="12"/>
    <x v="17"/>
    <x v="655"/>
    <x v="92"/>
    <x v="141"/>
    <x v="1"/>
    <x v="0"/>
    <x v="113"/>
    <x v="113"/>
    <x v="394"/>
  </r>
  <r>
    <x v="1"/>
    <x v="12"/>
    <x v="1211"/>
    <x v="677"/>
    <x v="1160"/>
    <x v="208"/>
    <x v="1"/>
    <x v="0"/>
    <x v="124"/>
    <x v="124"/>
    <x v="343"/>
  </r>
  <r>
    <x v="1"/>
    <x v="12"/>
    <x v="1381"/>
    <x v="669"/>
    <x v="1326"/>
    <x v="287"/>
    <x v="1"/>
    <x v="0"/>
    <x v="176"/>
    <x v="176"/>
    <x v="407"/>
  </r>
  <r>
    <x v="1"/>
    <x v="12"/>
    <x v="1235"/>
    <x v="680"/>
    <x v="26"/>
    <x v="442"/>
    <x v="1"/>
    <x v="0"/>
    <x v="154"/>
    <x v="154"/>
    <x v="493"/>
  </r>
  <r>
    <x v="1"/>
    <x v="12"/>
    <x v="1338"/>
    <x v="666"/>
    <x v="938"/>
    <x v="465"/>
    <x v="1"/>
    <x v="0"/>
    <x v="53"/>
    <x v="53"/>
    <x v="237"/>
  </r>
  <r>
    <x v="1"/>
    <x v="12"/>
    <x v="1251"/>
    <x v="661"/>
    <x v="149"/>
    <x v="527"/>
    <x v="1"/>
    <x v="0"/>
    <x v="150"/>
    <x v="150"/>
    <x v="477"/>
  </r>
  <r>
    <x v="1"/>
    <x v="12"/>
    <x v="1366"/>
    <x v="668"/>
    <x v="1246"/>
    <x v="531"/>
    <x v="1"/>
    <x v="0"/>
    <x v="113"/>
    <x v="113"/>
    <x v="368"/>
  </r>
  <r>
    <x v="1"/>
    <x v="12"/>
    <x v="1297"/>
    <x v="819"/>
    <x v="571"/>
    <x v="678"/>
    <x v="1"/>
    <x v="0"/>
    <x v="66"/>
    <x v="66"/>
    <x v="95"/>
  </r>
  <r>
    <x v="1"/>
    <x v="12"/>
    <x v="1281"/>
    <x v="1017"/>
    <x v="369"/>
    <x v="801"/>
    <x v="1"/>
    <x v="0"/>
    <x v="185"/>
    <x v="185"/>
    <x v="529"/>
  </r>
  <r>
    <x v="1"/>
    <x v="13"/>
    <x v="279"/>
    <x v="658"/>
    <x v="744"/>
    <x v="137"/>
    <x v="1"/>
    <x v="0"/>
    <x v="23"/>
    <x v="23"/>
    <x v="16"/>
  </r>
  <r>
    <x v="1"/>
    <x v="13"/>
    <x v="25"/>
    <x v="656"/>
    <x v="75"/>
    <x v="174"/>
    <x v="1"/>
    <x v="0"/>
    <x v="182"/>
    <x v="182"/>
    <x v="521"/>
  </r>
  <r>
    <x v="1"/>
    <x v="13"/>
    <x v="1206"/>
    <x v="659"/>
    <x v="1264"/>
    <x v="190"/>
    <x v="1"/>
    <x v="0"/>
    <x v="60"/>
    <x v="60"/>
    <x v="203"/>
  </r>
  <r>
    <x v="1"/>
    <x v="13"/>
    <x v="1293"/>
    <x v="664"/>
    <x v="565"/>
    <x v="286"/>
    <x v="1"/>
    <x v="0"/>
    <x v="42"/>
    <x v="42"/>
    <x v="197"/>
  </r>
  <r>
    <x v="1"/>
    <x v="13"/>
    <x v="1263"/>
    <x v="662"/>
    <x v="331"/>
    <x v="334"/>
    <x v="1"/>
    <x v="0"/>
    <x v="136"/>
    <x v="136"/>
    <x v="436"/>
  </r>
  <r>
    <x v="1"/>
    <x v="13"/>
    <x v="1307"/>
    <x v="665"/>
    <x v="794"/>
    <x v="411"/>
    <x v="1"/>
    <x v="0"/>
    <x v="23"/>
    <x v="23"/>
    <x v="61"/>
  </r>
  <r>
    <x v="1"/>
    <x v="13"/>
    <x v="1372"/>
    <x v="806"/>
    <x v="1198"/>
    <x v="668"/>
    <x v="1"/>
    <x v="0"/>
    <x v="164"/>
    <x v="164"/>
    <x v="498"/>
  </r>
  <r>
    <x v="1"/>
    <x v="13"/>
    <x v="1291"/>
    <x v="818"/>
    <x v="505"/>
    <x v="677"/>
    <x v="1"/>
    <x v="0"/>
    <x v="176"/>
    <x v="176"/>
    <x v="473"/>
  </r>
  <r>
    <x v="1"/>
    <x v="13"/>
    <x v="1245"/>
    <x v="1240"/>
    <x v="88"/>
    <x v="928"/>
    <x v="1"/>
    <x v="0"/>
    <x v="23"/>
    <x v="23"/>
    <x v="5"/>
  </r>
  <r>
    <x v="0"/>
    <x v="28"/>
    <x v="24"/>
    <x v="708"/>
    <x v="56"/>
    <x v="171"/>
    <x v="1"/>
    <x v="0"/>
    <x v="120"/>
    <x v="120"/>
    <x v="285"/>
  </r>
  <r>
    <x v="0"/>
    <x v="28"/>
    <x v="26"/>
    <x v="709"/>
    <x v="89"/>
    <x v="180"/>
    <x v="1"/>
    <x v="0"/>
    <x v="23"/>
    <x v="23"/>
    <x v="23"/>
  </r>
  <r>
    <x v="0"/>
    <x v="28"/>
    <x v="1156"/>
    <x v="729"/>
    <x v="1040"/>
    <x v="189"/>
    <x v="1"/>
    <x v="0"/>
    <x v="138"/>
    <x v="138"/>
    <x v="126"/>
  </r>
  <r>
    <x v="0"/>
    <x v="28"/>
    <x v="1158"/>
    <x v="730"/>
    <x v="977"/>
    <x v="202"/>
    <x v="1"/>
    <x v="0"/>
    <x v="94"/>
    <x v="94"/>
    <x v="309"/>
  </r>
  <r>
    <x v="0"/>
    <x v="28"/>
    <x v="285"/>
    <x v="728"/>
    <x v="729"/>
    <x v="206"/>
    <x v="1"/>
    <x v="0"/>
    <x v="71"/>
    <x v="71"/>
    <x v="318"/>
  </r>
  <r>
    <x v="0"/>
    <x v="28"/>
    <x v="106"/>
    <x v="719"/>
    <x v="704"/>
    <x v="214"/>
    <x v="1"/>
    <x v="0"/>
    <x v="19"/>
    <x v="19"/>
    <x v="68"/>
  </r>
  <r>
    <x v="0"/>
    <x v="28"/>
    <x v="59"/>
    <x v="710"/>
    <x v="143"/>
    <x v="219"/>
    <x v="1"/>
    <x v="0"/>
    <x v="90"/>
    <x v="90"/>
    <x v="136"/>
  </r>
  <r>
    <x v="0"/>
    <x v="28"/>
    <x v="151"/>
    <x v="723"/>
    <x v="1230"/>
    <x v="239"/>
    <x v="1"/>
    <x v="0"/>
    <x v="147"/>
    <x v="147"/>
    <x v="0"/>
  </r>
  <r>
    <x v="0"/>
    <x v="28"/>
    <x v="112"/>
    <x v="720"/>
    <x v="640"/>
    <x v="269"/>
    <x v="1"/>
    <x v="0"/>
    <x v="195"/>
    <x v="195"/>
    <x v="536"/>
  </r>
  <r>
    <x v="0"/>
    <x v="28"/>
    <x v="157"/>
    <x v="724"/>
    <x v="1141"/>
    <x v="320"/>
    <x v="1"/>
    <x v="0"/>
    <x v="65"/>
    <x v="65"/>
    <x v="190"/>
  </r>
  <r>
    <x v="0"/>
    <x v="28"/>
    <x v="93"/>
    <x v="717"/>
    <x v="589"/>
    <x v="325"/>
    <x v="1"/>
    <x v="0"/>
    <x v="86"/>
    <x v="86"/>
    <x v="402"/>
  </r>
  <r>
    <x v="0"/>
    <x v="28"/>
    <x v="116"/>
    <x v="721"/>
    <x v="752"/>
    <x v="378"/>
    <x v="1"/>
    <x v="0"/>
    <x v="60"/>
    <x v="60"/>
    <x v="120"/>
  </r>
  <r>
    <x v="0"/>
    <x v="28"/>
    <x v="159"/>
    <x v="725"/>
    <x v="1114"/>
    <x v="380"/>
    <x v="1"/>
    <x v="0"/>
    <x v="168"/>
    <x v="168"/>
    <x v="532"/>
  </r>
  <r>
    <x v="0"/>
    <x v="28"/>
    <x v="117"/>
    <x v="722"/>
    <x v="749"/>
    <x v="405"/>
    <x v="1"/>
    <x v="0"/>
    <x v="48"/>
    <x v="48"/>
    <x v="110"/>
  </r>
  <r>
    <x v="0"/>
    <x v="28"/>
    <x v="160"/>
    <x v="726"/>
    <x v="1199"/>
    <x v="423"/>
    <x v="1"/>
    <x v="0"/>
    <x v="42"/>
    <x v="42"/>
    <x v="116"/>
  </r>
  <r>
    <x v="0"/>
    <x v="28"/>
    <x v="61"/>
    <x v="711"/>
    <x v="200"/>
    <x v="445"/>
    <x v="1"/>
    <x v="0"/>
    <x v="86"/>
    <x v="86"/>
    <x v="212"/>
  </r>
  <r>
    <x v="0"/>
    <x v="28"/>
    <x v="82"/>
    <x v="715"/>
    <x v="483"/>
    <x v="471"/>
    <x v="1"/>
    <x v="0"/>
    <x v="108"/>
    <x v="108"/>
    <x v="299"/>
  </r>
  <r>
    <x v="0"/>
    <x v="28"/>
    <x v="95"/>
    <x v="718"/>
    <x v="567"/>
    <x v="546"/>
    <x v="1"/>
    <x v="0"/>
    <x v="77"/>
    <x v="77"/>
    <x v="131"/>
  </r>
  <r>
    <x v="0"/>
    <x v="28"/>
    <x v="62"/>
    <x v="712"/>
    <x v="175"/>
    <x v="548"/>
    <x v="1"/>
    <x v="0"/>
    <x v="150"/>
    <x v="150"/>
    <x v="456"/>
  </r>
  <r>
    <x v="0"/>
    <x v="28"/>
    <x v="163"/>
    <x v="727"/>
    <x v="1210"/>
    <x v="549"/>
    <x v="1"/>
    <x v="0"/>
    <x v="116"/>
    <x v="116"/>
    <x v="270"/>
  </r>
  <r>
    <x v="0"/>
    <x v="28"/>
    <x v="63"/>
    <x v="713"/>
    <x v="153"/>
    <x v="565"/>
    <x v="1"/>
    <x v="0"/>
    <x v="53"/>
    <x v="53"/>
    <x v="212"/>
  </r>
  <r>
    <x v="0"/>
    <x v="28"/>
    <x v="67"/>
    <x v="714"/>
    <x v="258"/>
    <x v="578"/>
    <x v="1"/>
    <x v="0"/>
    <x v="77"/>
    <x v="77"/>
    <x v="298"/>
  </r>
  <r>
    <x v="0"/>
    <x v="28"/>
    <x v="81"/>
    <x v="805"/>
    <x v="447"/>
    <x v="668"/>
    <x v="1"/>
    <x v="0"/>
    <x v="77"/>
    <x v="77"/>
    <x v="96"/>
  </r>
  <r>
    <x v="0"/>
    <x v="28"/>
    <x v="123"/>
    <x v="813"/>
    <x v="702"/>
    <x v="673"/>
    <x v="1"/>
    <x v="0"/>
    <x v="77"/>
    <x v="77"/>
    <x v="298"/>
  </r>
  <r>
    <x v="0"/>
    <x v="28"/>
    <x v="85"/>
    <x v="815"/>
    <x v="455"/>
    <x v="673"/>
    <x v="1"/>
    <x v="0"/>
    <x v="136"/>
    <x v="136"/>
    <x v="429"/>
  </r>
  <r>
    <x v="0"/>
    <x v="28"/>
    <x v="51"/>
    <x v="897"/>
    <x v="43"/>
    <x v="719"/>
    <x v="0"/>
    <x v="0"/>
    <x v="0"/>
    <x v="0"/>
    <x v="0"/>
  </r>
  <r>
    <x v="0"/>
    <x v="28"/>
    <x v="145"/>
    <x v="921"/>
    <x v="1048"/>
    <x v="738"/>
    <x v="1"/>
    <x v="0"/>
    <x v="66"/>
    <x v="66"/>
    <x v="260"/>
  </r>
  <r>
    <x v="0"/>
    <x v="28"/>
    <x v="175"/>
    <x v="924"/>
    <x v="1223"/>
    <x v="745"/>
    <x v="1"/>
    <x v="0"/>
    <x v="23"/>
    <x v="23"/>
    <x v="12"/>
  </r>
  <r>
    <x v="0"/>
    <x v="28"/>
    <x v="52"/>
    <x v="932"/>
    <x v="35"/>
    <x v="752"/>
    <x v="1"/>
    <x v="0"/>
    <x v="127"/>
    <x v="127"/>
    <x v="474"/>
  </r>
  <r>
    <x v="0"/>
    <x v="28"/>
    <x v="128"/>
    <x v="974"/>
    <x v="720"/>
    <x v="776"/>
    <x v="1"/>
    <x v="0"/>
    <x v="77"/>
    <x v="77"/>
    <x v="257"/>
  </r>
  <r>
    <x v="0"/>
    <x v="28"/>
    <x v="88"/>
    <x v="1003"/>
    <x v="477"/>
    <x v="793"/>
    <x v="1"/>
    <x v="0"/>
    <x v="42"/>
    <x v="42"/>
    <x v="0"/>
  </r>
  <r>
    <x v="0"/>
    <x v="28"/>
    <x v="55"/>
    <x v="1040"/>
    <x v="4"/>
    <x v="812"/>
    <x v="1"/>
    <x v="0"/>
    <x v="131"/>
    <x v="131"/>
    <x v="434"/>
  </r>
  <r>
    <x v="0"/>
    <x v="28"/>
    <x v="57"/>
    <x v="1171"/>
    <x v="45"/>
    <x v="893"/>
    <x v="1"/>
    <x v="0"/>
    <x v="77"/>
    <x v="77"/>
    <x v="301"/>
  </r>
  <r>
    <x v="0"/>
    <x v="28"/>
    <x v="177"/>
    <x v="1196"/>
    <x v="1096"/>
    <x v="912"/>
    <x v="1"/>
    <x v="0"/>
    <x v="42"/>
    <x v="42"/>
    <x v="152"/>
  </r>
  <r>
    <x v="0"/>
    <x v="28"/>
    <x v="148"/>
    <x v="1200"/>
    <x v="993"/>
    <x v="913"/>
    <x v="1"/>
    <x v="0"/>
    <x v="66"/>
    <x v="66"/>
    <x v="350"/>
  </r>
  <r>
    <x v="0"/>
    <x v="28"/>
    <x v="58"/>
    <x v="1225"/>
    <x v="52"/>
    <x v="920"/>
    <x v="1"/>
    <x v="0"/>
    <x v="23"/>
    <x v="23"/>
    <x v="89"/>
  </r>
  <r>
    <x v="0"/>
    <x v="42"/>
    <x v="50"/>
    <x v="800"/>
    <x v="110"/>
    <x v="653"/>
    <x v="1"/>
    <x v="0"/>
    <x v="23"/>
    <x v="23"/>
    <x v="87"/>
  </r>
  <r>
    <x v="0"/>
    <x v="42"/>
    <x v="124"/>
    <x v="837"/>
    <x v="719"/>
    <x v="693"/>
    <x v="1"/>
    <x v="0"/>
    <x v="23"/>
    <x v="23"/>
    <x v="87"/>
  </r>
  <r>
    <x v="0"/>
    <x v="42"/>
    <x v="87"/>
    <x v="922"/>
    <x v="480"/>
    <x v="739"/>
    <x v="1"/>
    <x v="0"/>
    <x v="23"/>
    <x v="23"/>
    <x v="96"/>
  </r>
  <r>
    <x v="0"/>
    <x v="42"/>
    <x v="133"/>
    <x v="1112"/>
    <x v="871"/>
    <x v="857"/>
    <x v="1"/>
    <x v="0"/>
    <x v="42"/>
    <x v="42"/>
    <x v="287"/>
  </r>
  <r>
    <x v="0"/>
    <x v="42"/>
    <x v="176"/>
    <x v="1130"/>
    <x v="1271"/>
    <x v="872"/>
    <x v="1"/>
    <x v="0"/>
    <x v="23"/>
    <x v="23"/>
    <x v="87"/>
  </r>
  <r>
    <x v="0"/>
    <x v="42"/>
    <x v="129"/>
    <x v="1186"/>
    <x v="706"/>
    <x v="905"/>
    <x v="1"/>
    <x v="0"/>
    <x v="23"/>
    <x v="23"/>
    <x v="87"/>
  </r>
  <r>
    <x v="0"/>
    <x v="46"/>
    <x v="153"/>
    <x v="773"/>
    <x v="1207"/>
    <x v="278"/>
    <x v="1"/>
    <x v="0"/>
    <x v="42"/>
    <x v="42"/>
    <x v="0"/>
  </r>
  <r>
    <x v="0"/>
    <x v="46"/>
    <x v="154"/>
    <x v="774"/>
    <x v="1174"/>
    <x v="284"/>
    <x v="1"/>
    <x v="0"/>
    <x v="23"/>
    <x v="23"/>
    <x v="87"/>
  </r>
  <r>
    <x v="0"/>
    <x v="46"/>
    <x v="115"/>
    <x v="770"/>
    <x v="803"/>
    <x v="315"/>
    <x v="1"/>
    <x v="0"/>
    <x v="10"/>
    <x v="10"/>
    <x v="0"/>
  </r>
  <r>
    <x v="0"/>
    <x v="46"/>
    <x v="119"/>
    <x v="771"/>
    <x v="673"/>
    <x v="468"/>
    <x v="1"/>
    <x v="0"/>
    <x v="23"/>
    <x v="23"/>
    <x v="96"/>
  </r>
  <r>
    <x v="0"/>
    <x v="46"/>
    <x v="48"/>
    <x v="769"/>
    <x v="91"/>
    <x v="511"/>
    <x v="1"/>
    <x v="0"/>
    <x v="23"/>
    <x v="23"/>
    <x v="0"/>
  </r>
  <r>
    <x v="0"/>
    <x v="46"/>
    <x v="131"/>
    <x v="772"/>
    <x v="823"/>
    <x v="638"/>
    <x v="1"/>
    <x v="0"/>
    <x v="42"/>
    <x v="42"/>
    <x v="212"/>
  </r>
  <r>
    <x v="0"/>
    <x v="46"/>
    <x v="79"/>
    <x v="825"/>
    <x v="430"/>
    <x v="679"/>
    <x v="0"/>
    <x v="0"/>
    <x v="0"/>
    <x v="0"/>
    <x v="0"/>
  </r>
  <r>
    <x v="0"/>
    <x v="46"/>
    <x v="126"/>
    <x v="864"/>
    <x v="801"/>
    <x v="710"/>
    <x v="1"/>
    <x v="0"/>
    <x v="10"/>
    <x v="10"/>
    <x v="40"/>
  </r>
  <r>
    <x v="0"/>
    <x v="46"/>
    <x v="98"/>
    <x v="865"/>
    <x v="568"/>
    <x v="711"/>
    <x v="1"/>
    <x v="0"/>
    <x v="23"/>
    <x v="23"/>
    <x v="121"/>
  </r>
  <r>
    <x v="0"/>
    <x v="46"/>
    <x v="89"/>
    <x v="1088"/>
    <x v="476"/>
    <x v="838"/>
    <x v="1"/>
    <x v="0"/>
    <x v="10"/>
    <x v="10"/>
    <x v="40"/>
  </r>
  <r>
    <x v="0"/>
    <x v="46"/>
    <x v="77"/>
    <x v="1249"/>
    <x v="382"/>
    <x v="934"/>
    <x v="1"/>
    <x v="0"/>
    <x v="34"/>
    <x v="34"/>
    <x v="40"/>
  </r>
  <r>
    <x v="0"/>
    <x v="46"/>
    <x v="78"/>
    <x v="1294"/>
    <x v="371"/>
    <x v="957"/>
    <x v="1"/>
    <x v="0"/>
    <x v="23"/>
    <x v="23"/>
    <x v="21"/>
  </r>
  <r>
    <x v="0"/>
    <x v="6"/>
    <x v="137"/>
    <x v="867"/>
    <x v="934"/>
    <x v="735"/>
    <x v="1"/>
    <x v="0"/>
    <x v="42"/>
    <x v="42"/>
    <x v="154"/>
  </r>
  <r>
    <x v="0"/>
    <x v="6"/>
    <x v="173"/>
    <x v="872"/>
    <x v="1094"/>
    <x v="735"/>
    <x v="1"/>
    <x v="0"/>
    <x v="82"/>
    <x v="82"/>
    <x v="318"/>
  </r>
  <r>
    <x v="0"/>
    <x v="6"/>
    <x v="101"/>
    <x v="616"/>
    <x v="616"/>
    <x v="222"/>
    <x v="1"/>
    <x v="0"/>
    <x v="56"/>
    <x v="56"/>
    <x v="185"/>
  </r>
  <r>
    <x v="0"/>
    <x v="6"/>
    <x v="45"/>
    <x v="613"/>
    <x v="37"/>
    <x v="235"/>
    <x v="1"/>
    <x v="0"/>
    <x v="60"/>
    <x v="60"/>
    <x v="185"/>
  </r>
  <r>
    <x v="0"/>
    <x v="6"/>
    <x v="46"/>
    <x v="614"/>
    <x v="76"/>
    <x v="244"/>
    <x v="1"/>
    <x v="0"/>
    <x v="23"/>
    <x v="23"/>
    <x v="96"/>
  </r>
  <r>
    <x v="0"/>
    <x v="6"/>
    <x v="183"/>
    <x v="620"/>
    <x v="1337"/>
    <x v="246"/>
    <x v="1"/>
    <x v="0"/>
    <x v="26"/>
    <x v="26"/>
    <x v="40"/>
  </r>
  <r>
    <x v="0"/>
    <x v="6"/>
    <x v="109"/>
    <x v="617"/>
    <x v="696"/>
    <x v="252"/>
    <x v="1"/>
    <x v="0"/>
    <x v="53"/>
    <x v="53"/>
    <x v="87"/>
  </r>
  <r>
    <x v="0"/>
    <x v="6"/>
    <x v="110"/>
    <x v="618"/>
    <x v="705"/>
    <x v="264"/>
    <x v="1"/>
    <x v="0"/>
    <x v="47"/>
    <x v="47"/>
    <x v="137"/>
  </r>
  <r>
    <x v="0"/>
    <x v="6"/>
    <x v="190"/>
    <x v="621"/>
    <x v="1360"/>
    <x v="290"/>
    <x v="1"/>
    <x v="0"/>
    <x v="66"/>
    <x v="66"/>
    <x v="271"/>
  </r>
  <r>
    <x v="0"/>
    <x v="6"/>
    <x v="114"/>
    <x v="619"/>
    <x v="703"/>
    <x v="310"/>
    <x v="1"/>
    <x v="0"/>
    <x v="27"/>
    <x v="27"/>
    <x v="40"/>
  </r>
  <r>
    <x v="0"/>
    <x v="6"/>
    <x v="188"/>
    <x v="863"/>
    <x v="1349"/>
    <x v="705"/>
    <x v="1"/>
    <x v="0"/>
    <x v="47"/>
    <x v="47"/>
    <x v="160"/>
  </r>
  <r>
    <x v="0"/>
    <x v="6"/>
    <x v="90"/>
    <x v="1197"/>
    <x v="500"/>
    <x v="912"/>
    <x v="1"/>
    <x v="0"/>
    <x v="10"/>
    <x v="10"/>
    <x v="40"/>
  </r>
  <r>
    <x v="0"/>
    <x v="6"/>
    <x v="178"/>
    <x v="1211"/>
    <x v="1273"/>
    <x v="916"/>
    <x v="1"/>
    <x v="0"/>
    <x v="23"/>
    <x v="23"/>
    <x v="87"/>
  </r>
  <r>
    <x v="0"/>
    <x v="6"/>
    <x v="91"/>
    <x v="1233"/>
    <x v="487"/>
    <x v="925"/>
    <x v="1"/>
    <x v="0"/>
    <x v="10"/>
    <x v="10"/>
    <x v="40"/>
  </r>
  <r>
    <x v="0"/>
    <x v="6"/>
    <x v="100"/>
    <x v="1253"/>
    <x v="566"/>
    <x v="936"/>
    <x v="0"/>
    <x v="0"/>
    <x v="0"/>
    <x v="0"/>
    <x v="0"/>
  </r>
  <r>
    <x v="0"/>
    <x v="5"/>
    <x v="172"/>
    <x v="847"/>
    <x v="1185"/>
    <x v="735"/>
    <x v="1"/>
    <x v="0"/>
    <x v="23"/>
    <x v="23"/>
    <x v="96"/>
  </r>
  <r>
    <x v="0"/>
    <x v="5"/>
    <x v="283"/>
    <x v="608"/>
    <x v="796"/>
    <x v="193"/>
    <x v="1"/>
    <x v="0"/>
    <x v="46"/>
    <x v="46"/>
    <x v="0"/>
  </r>
  <r>
    <x v="0"/>
    <x v="5"/>
    <x v="197"/>
    <x v="606"/>
    <x v="250"/>
    <x v="199"/>
    <x v="1"/>
    <x v="0"/>
    <x v="47"/>
    <x v="47"/>
    <x v="87"/>
  </r>
  <r>
    <x v="0"/>
    <x v="5"/>
    <x v="286"/>
    <x v="609"/>
    <x v="779"/>
    <x v="209"/>
    <x v="1"/>
    <x v="0"/>
    <x v="27"/>
    <x v="27"/>
    <x v="49"/>
  </r>
  <r>
    <x v="0"/>
    <x v="5"/>
    <x v="257"/>
    <x v="607"/>
    <x v="572"/>
    <x v="211"/>
    <x v="1"/>
    <x v="0"/>
    <x v="40"/>
    <x v="40"/>
    <x v="152"/>
  </r>
  <r>
    <x v="0"/>
    <x v="5"/>
    <x v="111"/>
    <x v="604"/>
    <x v="728"/>
    <x v="265"/>
    <x v="1"/>
    <x v="0"/>
    <x v="34"/>
    <x v="34"/>
    <x v="126"/>
  </r>
  <r>
    <x v="0"/>
    <x v="5"/>
    <x v="184"/>
    <x v="612"/>
    <x v="1336"/>
    <x v="499"/>
    <x v="1"/>
    <x v="0"/>
    <x v="47"/>
    <x v="47"/>
    <x v="160"/>
  </r>
  <r>
    <x v="0"/>
    <x v="5"/>
    <x v="94"/>
    <x v="610"/>
    <x v="561"/>
    <x v="536"/>
    <x v="1"/>
    <x v="0"/>
    <x v="47"/>
    <x v="47"/>
    <x v="192"/>
  </r>
  <r>
    <x v="0"/>
    <x v="5"/>
    <x v="164"/>
    <x v="775"/>
    <x v="1204"/>
    <x v="621"/>
    <x v="1"/>
    <x v="0"/>
    <x v="13"/>
    <x v="13"/>
    <x v="0"/>
  </r>
  <r>
    <x v="0"/>
    <x v="5"/>
    <x v="132"/>
    <x v="801"/>
    <x v="842"/>
    <x v="659"/>
    <x v="1"/>
    <x v="0"/>
    <x v="13"/>
    <x v="13"/>
    <x v="0"/>
  </r>
  <r>
    <x v="0"/>
    <x v="5"/>
    <x v="168"/>
    <x v="808"/>
    <x v="1183"/>
    <x v="671"/>
    <x v="0"/>
    <x v="0"/>
    <x v="0"/>
    <x v="0"/>
    <x v="0"/>
  </r>
  <r>
    <x v="0"/>
    <x v="5"/>
    <x v="97"/>
    <x v="810"/>
    <x v="576"/>
    <x v="675"/>
    <x v="1"/>
    <x v="0"/>
    <x v="86"/>
    <x v="86"/>
    <x v="308"/>
  </r>
  <r>
    <x v="0"/>
    <x v="5"/>
    <x v="76"/>
    <x v="826"/>
    <x v="407"/>
    <x v="679"/>
    <x v="1"/>
    <x v="0"/>
    <x v="10"/>
    <x v="10"/>
    <x v="40"/>
  </r>
  <r>
    <x v="0"/>
    <x v="5"/>
    <x v="170"/>
    <x v="821"/>
    <x v="1195"/>
    <x v="684"/>
    <x v="1"/>
    <x v="0"/>
    <x v="66"/>
    <x v="66"/>
    <x v="271"/>
  </r>
  <r>
    <x v="0"/>
    <x v="5"/>
    <x v="135"/>
    <x v="822"/>
    <x v="897"/>
    <x v="685"/>
    <x v="1"/>
    <x v="0"/>
    <x v="77"/>
    <x v="77"/>
    <x v="126"/>
  </r>
  <r>
    <x v="0"/>
    <x v="5"/>
    <x v="103"/>
    <x v="843"/>
    <x v="618"/>
    <x v="700"/>
    <x v="1"/>
    <x v="0"/>
    <x v="10"/>
    <x v="10"/>
    <x v="40"/>
  </r>
  <r>
    <x v="0"/>
    <x v="5"/>
    <x v="174"/>
    <x v="899"/>
    <x v="1167"/>
    <x v="719"/>
    <x v="1"/>
    <x v="0"/>
    <x v="10"/>
    <x v="10"/>
    <x v="49"/>
  </r>
  <r>
    <x v="0"/>
    <x v="5"/>
    <x v="189"/>
    <x v="993"/>
    <x v="1352"/>
    <x v="786"/>
    <x v="1"/>
    <x v="0"/>
    <x v="23"/>
    <x v="23"/>
    <x v="185"/>
  </r>
  <r>
    <x v="0"/>
    <x v="5"/>
    <x v="70"/>
    <x v="995"/>
    <x v="314"/>
    <x v="787"/>
    <x v="1"/>
    <x v="0"/>
    <x v="10"/>
    <x v="10"/>
    <x v="40"/>
  </r>
  <r>
    <x v="0"/>
    <x v="5"/>
    <x v="71"/>
    <x v="1125"/>
    <x v="294"/>
    <x v="868"/>
    <x v="0"/>
    <x v="0"/>
    <x v="0"/>
    <x v="0"/>
    <x v="0"/>
  </r>
  <r>
    <x v="0"/>
    <x v="5"/>
    <x v="105"/>
    <x v="1150"/>
    <x v="607"/>
    <x v="882"/>
    <x v="1"/>
    <x v="0"/>
    <x v="10"/>
    <x v="10"/>
    <x v="0"/>
  </r>
  <r>
    <x v="0"/>
    <x v="5"/>
    <x v="179"/>
    <x v="1220"/>
    <x v="1205"/>
    <x v="921"/>
    <x v="1"/>
    <x v="0"/>
    <x v="13"/>
    <x v="13"/>
    <x v="96"/>
  </r>
  <r>
    <x v="0"/>
    <x v="37"/>
    <x v="108"/>
    <x v="746"/>
    <x v="717"/>
    <x v="226"/>
    <x v="1"/>
    <x v="0"/>
    <x v="23"/>
    <x v="23"/>
    <x v="0"/>
  </r>
  <r>
    <x v="0"/>
    <x v="37"/>
    <x v="60"/>
    <x v="742"/>
    <x v="154"/>
    <x v="268"/>
    <x v="1"/>
    <x v="0"/>
    <x v="10"/>
    <x v="10"/>
    <x v="40"/>
  </r>
  <r>
    <x v="0"/>
    <x v="37"/>
    <x v="155"/>
    <x v="750"/>
    <x v="1245"/>
    <x v="289"/>
    <x v="1"/>
    <x v="0"/>
    <x v="15"/>
    <x v="15"/>
    <x v="60"/>
  </r>
  <r>
    <x v="0"/>
    <x v="37"/>
    <x v="156"/>
    <x v="751"/>
    <x v="1250"/>
    <x v="313"/>
    <x v="1"/>
    <x v="0"/>
    <x v="13"/>
    <x v="13"/>
    <x v="40"/>
  </r>
  <r>
    <x v="0"/>
    <x v="37"/>
    <x v="47"/>
    <x v="740"/>
    <x v="96"/>
    <x v="316"/>
    <x v="1"/>
    <x v="0"/>
    <x v="23"/>
    <x v="23"/>
    <x v="96"/>
  </r>
  <r>
    <x v="0"/>
    <x v="37"/>
    <x v="102"/>
    <x v="745"/>
    <x v="622"/>
    <x v="425"/>
    <x v="1"/>
    <x v="0"/>
    <x v="13"/>
    <x v="13"/>
    <x v="0"/>
  </r>
  <r>
    <x v="0"/>
    <x v="37"/>
    <x v="118"/>
    <x v="747"/>
    <x v="724"/>
    <x v="431"/>
    <x v="1"/>
    <x v="0"/>
    <x v="23"/>
    <x v="23"/>
    <x v="102"/>
  </r>
  <r>
    <x v="0"/>
    <x v="37"/>
    <x v="161"/>
    <x v="752"/>
    <x v="1176"/>
    <x v="434"/>
    <x v="1"/>
    <x v="0"/>
    <x v="27"/>
    <x v="27"/>
    <x v="102"/>
  </r>
  <r>
    <x v="0"/>
    <x v="37"/>
    <x v="140"/>
    <x v="749"/>
    <x v="1007"/>
    <x v="464"/>
    <x v="1"/>
    <x v="0"/>
    <x v="42"/>
    <x v="42"/>
    <x v="242"/>
  </r>
  <r>
    <x v="0"/>
    <x v="37"/>
    <x v="74"/>
    <x v="744"/>
    <x v="370"/>
    <x v="616"/>
    <x v="1"/>
    <x v="0"/>
    <x v="13"/>
    <x v="13"/>
    <x v="0"/>
  </r>
  <r>
    <x v="0"/>
    <x v="37"/>
    <x v="165"/>
    <x v="753"/>
    <x v="1232"/>
    <x v="624"/>
    <x v="1"/>
    <x v="0"/>
    <x v="27"/>
    <x v="27"/>
    <x v="179"/>
  </r>
  <r>
    <x v="0"/>
    <x v="37"/>
    <x v="49"/>
    <x v="741"/>
    <x v="78"/>
    <x v="643"/>
    <x v="1"/>
    <x v="0"/>
    <x v="40"/>
    <x v="40"/>
    <x v="0"/>
  </r>
  <r>
    <x v="0"/>
    <x v="37"/>
    <x v="68"/>
    <x v="743"/>
    <x v="249"/>
    <x v="649"/>
    <x v="1"/>
    <x v="0"/>
    <x v="46"/>
    <x v="46"/>
    <x v="197"/>
  </r>
  <r>
    <x v="0"/>
    <x v="37"/>
    <x v="75"/>
    <x v="803"/>
    <x v="392"/>
    <x v="666"/>
    <x v="1"/>
    <x v="0"/>
    <x v="23"/>
    <x v="23"/>
    <x v="0"/>
  </r>
  <r>
    <x v="0"/>
    <x v="37"/>
    <x v="142"/>
    <x v="804"/>
    <x v="1035"/>
    <x v="668"/>
    <x v="1"/>
    <x v="0"/>
    <x v="5"/>
    <x v="5"/>
    <x v="21"/>
  </r>
  <r>
    <x v="0"/>
    <x v="37"/>
    <x v="169"/>
    <x v="817"/>
    <x v="1175"/>
    <x v="673"/>
    <x v="1"/>
    <x v="0"/>
    <x v="8"/>
    <x v="8"/>
    <x v="40"/>
  </r>
  <r>
    <x v="0"/>
    <x v="37"/>
    <x v="86"/>
    <x v="820"/>
    <x v="481"/>
    <x v="680"/>
    <x v="1"/>
    <x v="0"/>
    <x v="19"/>
    <x v="19"/>
    <x v="40"/>
  </r>
  <r>
    <x v="0"/>
    <x v="37"/>
    <x v="104"/>
    <x v="845"/>
    <x v="633"/>
    <x v="702"/>
    <x v="1"/>
    <x v="0"/>
    <x v="27"/>
    <x v="27"/>
    <x v="102"/>
  </r>
  <r>
    <x v="0"/>
    <x v="37"/>
    <x v="185"/>
    <x v="903"/>
    <x v="1320"/>
    <x v="727"/>
    <x v="1"/>
    <x v="0"/>
    <x v="19"/>
    <x v="19"/>
    <x v="68"/>
  </r>
  <r>
    <x v="0"/>
    <x v="37"/>
    <x v="54"/>
    <x v="983"/>
    <x v="25"/>
    <x v="784"/>
    <x v="1"/>
    <x v="0"/>
    <x v="45"/>
    <x v="45"/>
    <x v="185"/>
  </r>
  <r>
    <x v="0"/>
    <x v="27"/>
    <x v="222"/>
    <x v="706"/>
    <x v="366"/>
    <x v="154"/>
    <x v="1"/>
    <x v="0"/>
    <x v="13"/>
    <x v="13"/>
    <x v="49"/>
  </r>
  <r>
    <x v="0"/>
    <x v="27"/>
    <x v="1201"/>
    <x v="707"/>
    <x v="1168"/>
    <x v="170"/>
    <x v="1"/>
    <x v="0"/>
    <x v="23"/>
    <x v="23"/>
    <x v="112"/>
  </r>
  <r>
    <x v="0"/>
    <x v="27"/>
    <x v="69"/>
    <x v="700"/>
    <x v="293"/>
    <x v="217"/>
    <x v="1"/>
    <x v="0"/>
    <x v="42"/>
    <x v="42"/>
    <x v="154"/>
  </r>
  <r>
    <x v="0"/>
    <x v="27"/>
    <x v="107"/>
    <x v="702"/>
    <x v="747"/>
    <x v="225"/>
    <x v="1"/>
    <x v="0"/>
    <x v="46"/>
    <x v="46"/>
    <x v="193"/>
  </r>
  <r>
    <x v="0"/>
    <x v="27"/>
    <x v="150"/>
    <x v="704"/>
    <x v="1277"/>
    <x v="238"/>
    <x v="1"/>
    <x v="0"/>
    <x v="77"/>
    <x v="77"/>
    <x v="318"/>
  </r>
  <r>
    <x v="0"/>
    <x v="27"/>
    <x v="73"/>
    <x v="701"/>
    <x v="375"/>
    <x v="241"/>
    <x v="1"/>
    <x v="0"/>
    <x v="23"/>
    <x v="23"/>
    <x v="126"/>
  </r>
  <r>
    <x v="0"/>
    <x v="27"/>
    <x v="162"/>
    <x v="705"/>
    <x v="1107"/>
    <x v="485"/>
    <x v="1"/>
    <x v="0"/>
    <x v="48"/>
    <x v="48"/>
    <x v="214"/>
  </r>
  <r>
    <x v="0"/>
    <x v="27"/>
    <x v="66"/>
    <x v="699"/>
    <x v="259"/>
    <x v="505"/>
    <x v="1"/>
    <x v="0"/>
    <x v="69"/>
    <x v="69"/>
    <x v="0"/>
  </r>
  <r>
    <x v="0"/>
    <x v="27"/>
    <x v="84"/>
    <x v="615"/>
    <x v="479"/>
    <x v="533"/>
    <x v="1"/>
    <x v="0"/>
    <x v="66"/>
    <x v="66"/>
    <x v="192"/>
  </r>
  <r>
    <x v="0"/>
    <x v="27"/>
    <x v="122"/>
    <x v="703"/>
    <x v="741"/>
    <x v="545"/>
    <x v="1"/>
    <x v="0"/>
    <x v="78"/>
    <x v="78"/>
    <x v="305"/>
  </r>
  <r>
    <x v="0"/>
    <x v="27"/>
    <x v="143"/>
    <x v="807"/>
    <x v="994"/>
    <x v="670"/>
    <x v="1"/>
    <x v="0"/>
    <x v="23"/>
    <x v="23"/>
    <x v="151"/>
  </r>
  <r>
    <x v="0"/>
    <x v="27"/>
    <x v="171"/>
    <x v="838"/>
    <x v="1200"/>
    <x v="694"/>
    <x v="1"/>
    <x v="0"/>
    <x v="42"/>
    <x v="42"/>
    <x v="166"/>
  </r>
  <r>
    <x v="0"/>
    <x v="27"/>
    <x v="144"/>
    <x v="898"/>
    <x v="1001"/>
    <x v="719"/>
    <x v="1"/>
    <x v="0"/>
    <x v="66"/>
    <x v="66"/>
    <x v="262"/>
  </r>
  <r>
    <x v="0"/>
    <x v="27"/>
    <x v="127"/>
    <x v="923"/>
    <x v="669"/>
    <x v="744"/>
    <x v="1"/>
    <x v="0"/>
    <x v="44"/>
    <x v="44"/>
    <x v="201"/>
  </r>
  <r>
    <x v="0"/>
    <x v="27"/>
    <x v="186"/>
    <x v="1008"/>
    <x v="1294"/>
    <x v="795"/>
    <x v="1"/>
    <x v="0"/>
    <x v="23"/>
    <x v="23"/>
    <x v="131"/>
  </r>
  <r>
    <x v="0"/>
    <x v="27"/>
    <x v="147"/>
    <x v="1024"/>
    <x v="1039"/>
    <x v="805"/>
    <x v="1"/>
    <x v="0"/>
    <x v="81"/>
    <x v="81"/>
    <x v="0"/>
  </r>
  <r>
    <x v="0"/>
    <x v="27"/>
    <x v="56"/>
    <x v="1074"/>
    <x v="101"/>
    <x v="828"/>
    <x v="1"/>
    <x v="0"/>
    <x v="42"/>
    <x v="42"/>
    <x v="40"/>
  </r>
  <r>
    <x v="0"/>
    <x v="27"/>
    <x v="130"/>
    <x v="1199"/>
    <x v="785"/>
    <x v="912"/>
    <x v="1"/>
    <x v="0"/>
    <x v="113"/>
    <x v="113"/>
    <x v="396"/>
  </r>
  <r>
    <x v="0"/>
    <x v="27"/>
    <x v="180"/>
    <x v="1277"/>
    <x v="1219"/>
    <x v="949"/>
    <x v="0"/>
    <x v="0"/>
    <x v="0"/>
    <x v="0"/>
    <x v="0"/>
  </r>
  <r>
    <x v="0"/>
    <x v="41"/>
    <x v="19"/>
    <x v="755"/>
    <x v="94"/>
    <x v="150"/>
    <x v="1"/>
    <x v="0"/>
    <x v="114"/>
    <x v="114"/>
    <x v="232"/>
  </r>
  <r>
    <x v="0"/>
    <x v="41"/>
    <x v="226"/>
    <x v="766"/>
    <x v="401"/>
    <x v="179"/>
    <x v="1"/>
    <x v="0"/>
    <x v="124"/>
    <x v="124"/>
    <x v="409"/>
  </r>
  <r>
    <x v="0"/>
    <x v="41"/>
    <x v="1139"/>
    <x v="767"/>
    <x v="899"/>
    <x v="183"/>
    <x v="1"/>
    <x v="0"/>
    <x v="125"/>
    <x v="125"/>
    <x v="337"/>
  </r>
  <r>
    <x v="0"/>
    <x v="41"/>
    <x v="1208"/>
    <x v="768"/>
    <x v="1095"/>
    <x v="200"/>
    <x v="1"/>
    <x v="0"/>
    <x v="27"/>
    <x v="27"/>
    <x v="102"/>
  </r>
  <r>
    <x v="0"/>
    <x v="41"/>
    <x v="92"/>
    <x v="757"/>
    <x v="581"/>
    <x v="261"/>
    <x v="1"/>
    <x v="0"/>
    <x v="42"/>
    <x v="42"/>
    <x v="27"/>
  </r>
  <r>
    <x v="0"/>
    <x v="41"/>
    <x v="139"/>
    <x v="761"/>
    <x v="988"/>
    <x v="261"/>
    <x v="1"/>
    <x v="0"/>
    <x v="36"/>
    <x v="36"/>
    <x v="9"/>
  </r>
  <r>
    <x v="0"/>
    <x v="41"/>
    <x v="113"/>
    <x v="759"/>
    <x v="674"/>
    <x v="275"/>
    <x v="1"/>
    <x v="0"/>
    <x v="51"/>
    <x v="51"/>
    <x v="58"/>
  </r>
  <r>
    <x v="0"/>
    <x v="41"/>
    <x v="158"/>
    <x v="763"/>
    <x v="1067"/>
    <x v="337"/>
    <x v="1"/>
    <x v="0"/>
    <x v="13"/>
    <x v="13"/>
    <x v="87"/>
  </r>
  <r>
    <x v="0"/>
    <x v="41"/>
    <x v="72"/>
    <x v="756"/>
    <x v="350"/>
    <x v="390"/>
    <x v="1"/>
    <x v="0"/>
    <x v="81"/>
    <x v="81"/>
    <x v="389"/>
  </r>
  <r>
    <x v="0"/>
    <x v="41"/>
    <x v="120"/>
    <x v="760"/>
    <x v="648"/>
    <x v="491"/>
    <x v="1"/>
    <x v="0"/>
    <x v="77"/>
    <x v="77"/>
    <x v="347"/>
  </r>
  <r>
    <x v="0"/>
    <x v="41"/>
    <x v="96"/>
    <x v="758"/>
    <x v="590"/>
    <x v="559"/>
    <x v="1"/>
    <x v="0"/>
    <x v="42"/>
    <x v="42"/>
    <x v="271"/>
  </r>
  <r>
    <x v="0"/>
    <x v="41"/>
    <x v="166"/>
    <x v="764"/>
    <x v="1066"/>
    <x v="634"/>
    <x v="0"/>
    <x v="0"/>
    <x v="0"/>
    <x v="0"/>
    <x v="0"/>
  </r>
  <r>
    <x v="0"/>
    <x v="41"/>
    <x v="167"/>
    <x v="765"/>
    <x v="1192"/>
    <x v="641"/>
    <x v="1"/>
    <x v="0"/>
    <x v="42"/>
    <x v="42"/>
    <x v="62"/>
  </r>
  <r>
    <x v="0"/>
    <x v="41"/>
    <x v="136"/>
    <x v="842"/>
    <x v="895"/>
    <x v="699"/>
    <x v="1"/>
    <x v="0"/>
    <x v="36"/>
    <x v="36"/>
    <x v="40"/>
  </r>
  <r>
    <x v="0"/>
    <x v="41"/>
    <x v="80"/>
    <x v="937"/>
    <x v="442"/>
    <x v="756"/>
    <x v="1"/>
    <x v="0"/>
    <x v="59"/>
    <x v="59"/>
    <x v="251"/>
  </r>
  <r>
    <x v="0"/>
    <x v="41"/>
    <x v="53"/>
    <x v="941"/>
    <x v="87"/>
    <x v="758"/>
    <x v="0"/>
    <x v="0"/>
    <x v="0"/>
    <x v="0"/>
    <x v="0"/>
  </r>
  <r>
    <x v="0"/>
    <x v="41"/>
    <x v="64"/>
    <x v="1058"/>
    <x v="145"/>
    <x v="823"/>
    <x v="1"/>
    <x v="0"/>
    <x v="27"/>
    <x v="27"/>
    <x v="0"/>
  </r>
  <r>
    <x v="0"/>
    <x v="41"/>
    <x v="99"/>
    <x v="1062"/>
    <x v="569"/>
    <x v="824"/>
    <x v="1"/>
    <x v="0"/>
    <x v="70"/>
    <x v="70"/>
    <x v="371"/>
  </r>
  <r>
    <x v="4"/>
    <x v="32"/>
    <x v="437"/>
    <x v="1306"/>
    <x v="230"/>
    <x v="965"/>
    <x v="1"/>
    <x v="0"/>
    <x v="59"/>
    <x v="59"/>
    <x v="139"/>
  </r>
  <r>
    <x v="3"/>
    <x v="34"/>
    <x v="876"/>
    <x v="1308"/>
    <x v="898"/>
    <x v="966"/>
    <x v="1"/>
    <x v="0"/>
    <x v="43"/>
    <x v="43"/>
    <x v="0"/>
  </r>
  <r>
    <x v="3"/>
    <x v="3"/>
    <x v="936"/>
    <x v="1309"/>
    <x v="950"/>
    <x v="966"/>
    <x v="1"/>
    <x v="0"/>
    <x v="19"/>
    <x v="19"/>
    <x v="0"/>
  </r>
  <r>
    <x v="3"/>
    <x v="25"/>
    <x v="875"/>
    <x v="1307"/>
    <x v="941"/>
    <x v="966"/>
    <x v="1"/>
    <x v="0"/>
    <x v="19"/>
    <x v="19"/>
    <x v="10"/>
  </r>
  <r>
    <x v="4"/>
    <x v="11"/>
    <x v="612"/>
    <x v="1310"/>
    <x v="462"/>
    <x v="967"/>
    <x v="1"/>
    <x v="0"/>
    <x v="34"/>
    <x v="34"/>
    <x v="122"/>
  </r>
  <r>
    <x v="3"/>
    <x v="15"/>
    <x v="739"/>
    <x v="928"/>
    <x v="668"/>
    <x v="749"/>
    <x v="1"/>
    <x v="0"/>
    <x v="36"/>
    <x v="36"/>
    <x v="201"/>
  </r>
  <r>
    <x v="3"/>
    <x v="15"/>
    <x v="361"/>
    <x v="1311"/>
    <x v="121"/>
    <x v="968"/>
    <x v="1"/>
    <x v="0"/>
    <x v="42"/>
    <x v="42"/>
    <x v="192"/>
  </r>
  <r>
    <x v="4"/>
    <x v="14"/>
    <x v="814"/>
    <x v="1312"/>
    <x v="847"/>
    <x v="969"/>
    <x v="1"/>
    <x v="0"/>
    <x v="36"/>
    <x v="36"/>
    <x v="40"/>
  </r>
  <r>
    <x v="4"/>
    <x v="30"/>
    <x v="362"/>
    <x v="1313"/>
    <x v="130"/>
    <x v="969"/>
    <x v="1"/>
    <x v="0"/>
    <x v="53"/>
    <x v="53"/>
    <x v="185"/>
  </r>
  <r>
    <x v="3"/>
    <x v="39"/>
    <x v="1105"/>
    <x v="551"/>
    <x v="1353"/>
    <x v="634"/>
    <x v="0"/>
    <x v="0"/>
    <x v="0"/>
    <x v="0"/>
    <x v="0"/>
  </r>
  <r>
    <x v="4"/>
    <x v="31"/>
    <x v="938"/>
    <x v="1314"/>
    <x v="1032"/>
    <x v="970"/>
    <x v="1"/>
    <x v="0"/>
    <x v="33"/>
    <x v="33"/>
    <x v="43"/>
  </r>
  <r>
    <x v="4"/>
    <x v="0"/>
    <x v="937"/>
    <x v="1315"/>
    <x v="1023"/>
    <x v="970"/>
    <x v="1"/>
    <x v="0"/>
    <x v="8"/>
    <x v="8"/>
    <x v="0"/>
  </r>
  <r>
    <x v="4"/>
    <x v="50"/>
    <x v="538"/>
    <x v="1316"/>
    <x v="405"/>
    <x v="970"/>
    <x v="1"/>
    <x v="0"/>
    <x v="76"/>
    <x v="76"/>
    <x v="246"/>
  </r>
  <r>
    <x v="4"/>
    <x v="11"/>
    <x v="539"/>
    <x v="1317"/>
    <x v="355"/>
    <x v="971"/>
    <x v="1"/>
    <x v="0"/>
    <x v="46"/>
    <x v="46"/>
    <x v="104"/>
  </r>
  <r>
    <x v="3"/>
    <x v="17"/>
    <x v="939"/>
    <x v="1318"/>
    <x v="1052"/>
    <x v="971"/>
    <x v="1"/>
    <x v="0"/>
    <x v="40"/>
    <x v="40"/>
    <x v="121"/>
  </r>
  <r>
    <x v="4"/>
    <x v="8"/>
    <x v="661"/>
    <x v="1319"/>
    <x v="553"/>
    <x v="972"/>
    <x v="1"/>
    <x v="0"/>
    <x v="82"/>
    <x v="82"/>
    <x v="323"/>
  </r>
  <r>
    <x v="4"/>
    <x v="36"/>
    <x v="815"/>
    <x v="1320"/>
    <x v="829"/>
    <x v="973"/>
    <x v="1"/>
    <x v="0"/>
    <x v="8"/>
    <x v="8"/>
    <x v="31"/>
  </r>
  <r>
    <x v="3"/>
    <x v="43"/>
    <x v="1060"/>
    <x v="1321"/>
    <x v="1140"/>
    <x v="973"/>
    <x v="1"/>
    <x v="0"/>
    <x v="77"/>
    <x v="77"/>
    <x v="322"/>
  </r>
  <r>
    <x v="4"/>
    <x v="8"/>
    <x v="363"/>
    <x v="1323"/>
    <x v="31"/>
    <x v="974"/>
    <x v="0"/>
    <x v="0"/>
    <x v="0"/>
    <x v="0"/>
    <x v="126"/>
  </r>
  <r>
    <x v="4"/>
    <x v="20"/>
    <x v="505"/>
    <x v="1322"/>
    <x v="339"/>
    <x v="974"/>
    <x v="1"/>
    <x v="0"/>
    <x v="44"/>
    <x v="44"/>
    <x v="0"/>
  </r>
  <r>
    <x v="4"/>
    <x v="35"/>
    <x v="364"/>
    <x v="1326"/>
    <x v="79"/>
    <x v="975"/>
    <x v="1"/>
    <x v="0"/>
    <x v="1"/>
    <x v="1"/>
    <x v="3"/>
  </r>
  <r>
    <x v="4"/>
    <x v="49"/>
    <x v="940"/>
    <x v="1325"/>
    <x v="1041"/>
    <x v="975"/>
    <x v="1"/>
    <x v="0"/>
    <x v="27"/>
    <x v="27"/>
    <x v="40"/>
  </r>
  <r>
    <x v="4"/>
    <x v="30"/>
    <x v="778"/>
    <x v="1324"/>
    <x v="789"/>
    <x v="975"/>
    <x v="1"/>
    <x v="0"/>
    <x v="42"/>
    <x v="42"/>
    <x v="185"/>
  </r>
  <r>
    <x v="4"/>
    <x v="51"/>
    <x v="438"/>
    <x v="1327"/>
    <x v="164"/>
    <x v="976"/>
    <x v="1"/>
    <x v="0"/>
    <x v="23"/>
    <x v="23"/>
    <x v="40"/>
  </r>
  <r>
    <x v="3"/>
    <x v="29"/>
    <x v="613"/>
    <x v="1328"/>
    <x v="513"/>
    <x v="977"/>
    <x v="1"/>
    <x v="0"/>
    <x v="113"/>
    <x v="113"/>
    <x v="393"/>
  </r>
  <r>
    <x v="3"/>
    <x v="39"/>
    <x v="614"/>
    <x v="1329"/>
    <x v="467"/>
    <x v="977"/>
    <x v="0"/>
    <x v="0"/>
    <x v="0"/>
    <x v="0"/>
    <x v="0"/>
  </r>
  <r>
    <x v="4"/>
    <x v="11"/>
    <x v="1061"/>
    <x v="1330"/>
    <x v="1144"/>
    <x v="978"/>
    <x v="1"/>
    <x v="0"/>
    <x v="8"/>
    <x v="8"/>
    <x v="0"/>
  </r>
  <r>
    <x v="3"/>
    <x v="16"/>
    <x v="1062"/>
    <x v="1331"/>
    <x v="1131"/>
    <x v="979"/>
    <x v="1"/>
    <x v="0"/>
    <x v="101"/>
    <x v="101"/>
    <x v="344"/>
  </r>
  <r>
    <x v="4"/>
    <x v="8"/>
    <x v="566"/>
    <x v="1332"/>
    <x v="445"/>
    <x v="979"/>
    <x v="0"/>
    <x v="0"/>
    <x v="0"/>
    <x v="0"/>
    <x v="0"/>
  </r>
  <r>
    <x v="0"/>
    <x v="42"/>
    <x v="134"/>
    <x v="1333"/>
    <x v="872"/>
    <x v="980"/>
    <x v="1"/>
    <x v="0"/>
    <x v="42"/>
    <x v="42"/>
    <x v="0"/>
  </r>
  <r>
    <x v="0"/>
    <x v="6"/>
    <x v="138"/>
    <x v="1334"/>
    <x v="896"/>
    <x v="981"/>
    <x v="1"/>
    <x v="0"/>
    <x v="10"/>
    <x v="10"/>
    <x v="0"/>
  </r>
  <r>
    <x v="4"/>
    <x v="50"/>
    <x v="834"/>
    <x v="1335"/>
    <x v="879"/>
    <x v="982"/>
    <x v="1"/>
    <x v="0"/>
    <x v="70"/>
    <x v="70"/>
    <x v="383"/>
  </r>
  <r>
    <x v="4"/>
    <x v="18"/>
    <x v="986"/>
    <x v="179"/>
    <x v="1179"/>
    <x v="544"/>
    <x v="1"/>
    <x v="0"/>
    <x v="145"/>
    <x v="145"/>
    <x v="452"/>
  </r>
  <r>
    <x v="3"/>
    <x v="16"/>
    <x v="1063"/>
    <x v="1336"/>
    <x v="1193"/>
    <x v="982"/>
    <x v="1"/>
    <x v="0"/>
    <x v="13"/>
    <x v="13"/>
    <x v="5"/>
  </r>
  <r>
    <x v="0"/>
    <x v="41"/>
    <x v="146"/>
    <x v="987"/>
    <x v="1025"/>
    <x v="786"/>
    <x v="1"/>
    <x v="0"/>
    <x v="23"/>
    <x v="23"/>
    <x v="40"/>
  </r>
  <r>
    <x v="4"/>
    <x v="26"/>
    <x v="784"/>
    <x v="239"/>
    <x v="822"/>
    <x v="368"/>
    <x v="1"/>
    <x v="0"/>
    <x v="5"/>
    <x v="5"/>
    <x v="25"/>
  </r>
  <r>
    <x v="2"/>
    <x v="10"/>
    <x v="1273"/>
    <x v="1337"/>
    <x v="342"/>
    <x v="983"/>
    <x v="1"/>
    <x v="0"/>
    <x v="10"/>
    <x v="10"/>
    <x v="0"/>
  </r>
  <r>
    <x v="4"/>
    <x v="0"/>
    <x v="540"/>
    <x v="1338"/>
    <x v="393"/>
    <x v="984"/>
    <x v="1"/>
    <x v="0"/>
    <x v="53"/>
    <x v="53"/>
    <x v="195"/>
  </r>
  <r>
    <x v="4"/>
    <x v="30"/>
    <x v="1064"/>
    <x v="1339"/>
    <x v="1215"/>
    <x v="985"/>
    <x v="1"/>
    <x v="0"/>
    <x v="23"/>
    <x v="23"/>
    <x v="87"/>
  </r>
  <r>
    <x v="3"/>
    <x v="3"/>
    <x v="1094"/>
    <x v="1343"/>
    <x v="1318"/>
    <x v="987"/>
    <x v="1"/>
    <x v="0"/>
    <x v="59"/>
    <x v="59"/>
    <x v="129"/>
  </r>
  <r>
    <x v="3"/>
    <x v="38"/>
    <x v="816"/>
    <x v="1341"/>
    <x v="831"/>
    <x v="986"/>
    <x v="1"/>
    <x v="0"/>
    <x v="46"/>
    <x v="46"/>
    <x v="152"/>
  </r>
  <r>
    <x v="4"/>
    <x v="26"/>
    <x v="366"/>
    <x v="1342"/>
    <x v="82"/>
    <x v="986"/>
    <x v="1"/>
    <x v="0"/>
    <x v="5"/>
    <x v="5"/>
    <x v="8"/>
  </r>
  <r>
    <x v="3"/>
    <x v="16"/>
    <x v="1065"/>
    <x v="1346"/>
    <x v="1116"/>
    <x v="989"/>
    <x v="1"/>
    <x v="0"/>
    <x v="46"/>
    <x v="46"/>
    <x v="192"/>
  </r>
  <r>
    <x v="3"/>
    <x v="38"/>
    <x v="365"/>
    <x v="1340"/>
    <x v="90"/>
    <x v="986"/>
    <x v="1"/>
    <x v="0"/>
    <x v="51"/>
    <x v="51"/>
    <x v="152"/>
  </r>
  <r>
    <x v="4"/>
    <x v="0"/>
    <x v="817"/>
    <x v="1349"/>
    <x v="848"/>
    <x v="990"/>
    <x v="1"/>
    <x v="0"/>
    <x v="134"/>
    <x v="134"/>
    <x v="438"/>
  </r>
  <r>
    <x v="4"/>
    <x v="51"/>
    <x v="1095"/>
    <x v="1348"/>
    <x v="1333"/>
    <x v="990"/>
    <x v="1"/>
    <x v="0"/>
    <x v="13"/>
    <x v="13"/>
    <x v="58"/>
  </r>
  <r>
    <x v="2"/>
    <x v="10"/>
    <x v="1272"/>
    <x v="1344"/>
    <x v="325"/>
    <x v="988"/>
    <x v="1"/>
    <x v="0"/>
    <x v="8"/>
    <x v="8"/>
    <x v="21"/>
  </r>
  <r>
    <x v="4"/>
    <x v="51"/>
    <x v="439"/>
    <x v="1347"/>
    <x v="205"/>
    <x v="990"/>
    <x v="1"/>
    <x v="0"/>
    <x v="42"/>
    <x v="42"/>
    <x v="245"/>
  </r>
  <r>
    <x v="3"/>
    <x v="43"/>
    <x v="779"/>
    <x v="1352"/>
    <x v="655"/>
    <x v="992"/>
    <x v="1"/>
    <x v="0"/>
    <x v="13"/>
    <x v="13"/>
    <x v="34"/>
  </r>
  <r>
    <x v="0"/>
    <x v="37"/>
    <x v="1153"/>
    <x v="754"/>
    <x v="975"/>
    <x v="151"/>
    <x v="1"/>
    <x v="0"/>
    <x v="5"/>
    <x v="5"/>
    <x v="8"/>
  </r>
  <r>
    <x v="3"/>
    <x v="40"/>
    <x v="440"/>
    <x v="1351"/>
    <x v="228"/>
    <x v="992"/>
    <x v="1"/>
    <x v="0"/>
    <x v="46"/>
    <x v="46"/>
    <x v="228"/>
  </r>
  <r>
    <x v="4"/>
    <x v="20"/>
    <x v="617"/>
    <x v="1353"/>
    <x v="519"/>
    <x v="992"/>
    <x v="1"/>
    <x v="0"/>
    <x v="19"/>
    <x v="19"/>
    <x v="40"/>
  </r>
  <r>
    <x v="4"/>
    <x v="26"/>
    <x v="989"/>
    <x v="211"/>
    <x v="1214"/>
    <x v="557"/>
    <x v="1"/>
    <x v="0"/>
    <x v="19"/>
    <x v="19"/>
    <x v="35"/>
  </r>
  <r>
    <x v="1"/>
    <x v="12"/>
    <x v="1269"/>
    <x v="663"/>
    <x v="279"/>
    <x v="583"/>
    <x v="1"/>
    <x v="0"/>
    <x v="124"/>
    <x v="124"/>
    <x v="422"/>
  </r>
  <r>
    <x v="3"/>
    <x v="34"/>
    <x v="615"/>
    <x v="1345"/>
    <x v="608"/>
    <x v="988"/>
    <x v="1"/>
    <x v="0"/>
    <x v="45"/>
    <x v="45"/>
    <x v="65"/>
  </r>
  <r>
    <x v="3"/>
    <x v="25"/>
    <x v="1066"/>
    <x v="1354"/>
    <x v="1118"/>
    <x v="993"/>
    <x v="1"/>
    <x v="0"/>
    <x v="23"/>
    <x v="23"/>
    <x v="87"/>
  </r>
  <r>
    <x v="3"/>
    <x v="44"/>
    <x v="804"/>
    <x v="938"/>
    <x v="859"/>
    <x v="756"/>
    <x v="1"/>
    <x v="0"/>
    <x v="46"/>
    <x v="46"/>
    <x v="126"/>
  </r>
  <r>
    <x v="4"/>
    <x v="30"/>
    <x v="1067"/>
    <x v="1356"/>
    <x v="1238"/>
    <x v="994"/>
    <x v="1"/>
    <x v="0"/>
    <x v="23"/>
    <x v="23"/>
    <x v="96"/>
  </r>
  <r>
    <x v="3"/>
    <x v="4"/>
    <x v="941"/>
    <x v="1363"/>
    <x v="965"/>
    <x v="995"/>
    <x v="1"/>
    <x v="0"/>
    <x v="89"/>
    <x v="89"/>
    <x v="0"/>
  </r>
  <r>
    <x v="3"/>
    <x v="34"/>
    <x v="367"/>
    <x v="1355"/>
    <x v="0"/>
    <x v="993"/>
    <x v="1"/>
    <x v="0"/>
    <x v="55"/>
    <x v="55"/>
    <x v="60"/>
  </r>
  <r>
    <x v="3"/>
    <x v="48"/>
    <x v="1068"/>
    <x v="1362"/>
    <x v="1234"/>
    <x v="995"/>
    <x v="1"/>
    <x v="0"/>
    <x v="23"/>
    <x v="23"/>
    <x v="116"/>
  </r>
  <r>
    <x v="3"/>
    <x v="34"/>
    <x v="233"/>
    <x v="329"/>
    <x v="438"/>
    <x v="734"/>
    <x v="1"/>
    <x v="0"/>
    <x v="55"/>
    <x v="55"/>
    <x v="253"/>
  </r>
  <r>
    <x v="0"/>
    <x v="28"/>
    <x v="187"/>
    <x v="1364"/>
    <x v="1307"/>
    <x v="997"/>
    <x v="1"/>
    <x v="0"/>
    <x v="94"/>
    <x v="94"/>
    <x v="103"/>
  </r>
  <r>
    <x v="3"/>
    <x v="16"/>
    <x v="818"/>
    <x v="1359"/>
    <x v="814"/>
    <x v="998"/>
    <x v="1"/>
    <x v="0"/>
    <x v="40"/>
    <x v="40"/>
    <x v="81"/>
  </r>
  <r>
    <x v="4"/>
    <x v="14"/>
    <x v="559"/>
    <x v="1357"/>
    <x v="440"/>
    <x v="996"/>
    <x v="1"/>
    <x v="0"/>
    <x v="48"/>
    <x v="48"/>
    <x v="166"/>
  </r>
  <r>
    <x v="4"/>
    <x v="18"/>
    <x v="1027"/>
    <x v="1059"/>
    <x v="1217"/>
    <x v="824"/>
    <x v="0"/>
    <x v="0"/>
    <x v="0"/>
    <x v="0"/>
    <x v="0"/>
  </r>
  <r>
    <x v="4"/>
    <x v="11"/>
    <x v="618"/>
    <x v="1358"/>
    <x v="529"/>
    <x v="996"/>
    <x v="1"/>
    <x v="0"/>
    <x v="13"/>
    <x v="13"/>
    <x v="72"/>
  </r>
  <r>
    <x v="3"/>
    <x v="39"/>
    <x v="616"/>
    <x v="1350"/>
    <x v="496"/>
    <x v="991"/>
    <x v="1"/>
    <x v="0"/>
    <x v="13"/>
    <x v="13"/>
    <x v="0"/>
  </r>
  <r>
    <x v="0"/>
    <x v="5"/>
    <x v="152"/>
    <x v="605"/>
    <x v="1270"/>
    <x v="735"/>
    <x v="1"/>
    <x v="0"/>
    <x v="1"/>
    <x v="1"/>
    <x v="21"/>
  </r>
  <r>
    <x v="3"/>
    <x v="17"/>
    <x v="819"/>
    <x v="1360"/>
    <x v="837"/>
    <x v="1000"/>
    <x v="1"/>
    <x v="0"/>
    <x v="46"/>
    <x v="46"/>
    <x v="179"/>
  </r>
  <r>
    <x v="3"/>
    <x v="15"/>
    <x v="942"/>
    <x v="1361"/>
    <x v="1005"/>
    <x v="1000"/>
    <x v="1"/>
    <x v="0"/>
    <x v="46"/>
    <x v="46"/>
    <x v="201"/>
  </r>
  <r>
    <x v="0"/>
    <x v="28"/>
    <x v="83"/>
    <x v="716"/>
    <x v="490"/>
    <x v="735"/>
    <x v="1"/>
    <x v="0"/>
    <x v="15"/>
    <x v="15"/>
    <x v="0"/>
  </r>
  <r>
    <x v="3"/>
    <x v="40"/>
    <x v="368"/>
    <x v="1366"/>
    <x v="38"/>
    <x v="1001"/>
    <x v="1"/>
    <x v="0"/>
    <x v="66"/>
    <x v="66"/>
    <x v="285"/>
  </r>
  <r>
    <x v="4"/>
    <x v="14"/>
    <x v="1005"/>
    <x v="830"/>
    <x v="1267"/>
    <x v="734"/>
    <x v="0"/>
    <x v="0"/>
    <x v="0"/>
    <x v="0"/>
    <x v="0"/>
  </r>
  <r>
    <x v="4"/>
    <x v="14"/>
    <x v="1069"/>
    <x v="1365"/>
    <x v="1134"/>
    <x v="999"/>
    <x v="1"/>
    <x v="0"/>
    <x v="34"/>
    <x v="34"/>
    <x v="121"/>
  </r>
  <r>
    <x v="0"/>
    <x v="5"/>
    <x v="141"/>
    <x v="611"/>
    <x v="953"/>
    <x v="735"/>
    <x v="1"/>
    <x v="0"/>
    <x v="10"/>
    <x v="10"/>
    <x v="40"/>
  </r>
  <r>
    <x v="0"/>
    <x v="37"/>
    <x v="121"/>
    <x v="748"/>
    <x v="718"/>
    <x v="735"/>
    <x v="1"/>
    <x v="0"/>
    <x v="13"/>
    <x v="13"/>
    <x v="49"/>
  </r>
  <r>
    <x v="1"/>
    <x v="45"/>
    <x v="1214"/>
    <x v="901"/>
    <x v="825"/>
    <x v="737"/>
    <x v="1"/>
    <x v="0"/>
    <x v="13"/>
    <x v="13"/>
    <x v="0"/>
  </r>
  <r>
    <x v="0"/>
    <x v="5"/>
    <x v="125"/>
    <x v="840"/>
    <x v="641"/>
    <x v="735"/>
    <x v="1"/>
    <x v="0"/>
    <x v="5"/>
    <x v="5"/>
    <x v="0"/>
  </r>
  <r>
    <x v="3"/>
    <x v="34"/>
    <x v="662"/>
    <x v="1367"/>
    <x v="583"/>
    <x v="1002"/>
    <x v="1"/>
    <x v="0"/>
    <x v="67"/>
    <x v="67"/>
    <x v="233"/>
  </r>
  <r>
    <x v="3"/>
    <x v="2"/>
    <x v="560"/>
    <x v="1369"/>
    <x v="424"/>
    <x v="1004"/>
    <x v="1"/>
    <x v="0"/>
    <x v="194"/>
    <x v="194"/>
    <x v="519"/>
  </r>
  <r>
    <x v="3"/>
    <x v="3"/>
    <x v="1096"/>
    <x v="1374"/>
    <x v="1295"/>
    <x v="1005"/>
    <x v="1"/>
    <x v="0"/>
    <x v="8"/>
    <x v="8"/>
    <x v="0"/>
  </r>
  <r>
    <x v="3"/>
    <x v="48"/>
    <x v="462"/>
    <x v="1370"/>
    <x v="247"/>
    <x v="1005"/>
    <x v="1"/>
    <x v="0"/>
    <x v="86"/>
    <x v="86"/>
    <x v="283"/>
  </r>
  <r>
    <x v="3"/>
    <x v="34"/>
    <x v="1103"/>
    <x v="1373"/>
    <x v="1342"/>
    <x v="1003"/>
    <x v="1"/>
    <x v="0"/>
    <x v="26"/>
    <x v="26"/>
    <x v="0"/>
  </r>
  <r>
    <x v="0"/>
    <x v="41"/>
    <x v="149"/>
    <x v="762"/>
    <x v="1226"/>
    <x v="735"/>
    <x v="1"/>
    <x v="0"/>
    <x v="8"/>
    <x v="8"/>
    <x v="16"/>
  </r>
  <r>
    <x v="4"/>
    <x v="18"/>
    <x v="971"/>
    <x v="180"/>
    <x v="1269"/>
    <x v="444"/>
    <x v="1"/>
    <x v="0"/>
    <x v="42"/>
    <x v="42"/>
    <x v="168"/>
  </r>
  <r>
    <x v="0"/>
    <x v="5"/>
    <x v="65"/>
    <x v="1376"/>
    <x v="201"/>
    <x v="1007"/>
    <x v="1"/>
    <x v="0"/>
    <x v="23"/>
    <x v="23"/>
    <x v="0"/>
  </r>
  <r>
    <x v="3"/>
    <x v="48"/>
    <x v="1071"/>
    <x v="1371"/>
    <x v="663"/>
    <x v="1006"/>
    <x v="0"/>
    <x v="0"/>
    <x v="0"/>
    <x v="0"/>
    <x v="0"/>
  </r>
  <r>
    <x v="3"/>
    <x v="34"/>
    <x v="1070"/>
    <x v="1368"/>
    <x v="1139"/>
    <x v="1002"/>
    <x v="1"/>
    <x v="0"/>
    <x v="26"/>
    <x v="26"/>
    <x v="0"/>
  </r>
  <r>
    <x v="1"/>
    <x v="12"/>
    <x v="1238"/>
    <x v="660"/>
    <x v="32"/>
    <x v="735"/>
    <x v="1"/>
    <x v="0"/>
    <x v="42"/>
    <x v="42"/>
    <x v="71"/>
  </r>
  <r>
    <x v="4"/>
    <x v="14"/>
    <x v="685"/>
    <x v="1377"/>
    <x v="630"/>
    <x v="1008"/>
    <x v="1"/>
    <x v="0"/>
    <x v="53"/>
    <x v="53"/>
    <x v="212"/>
  </r>
  <r>
    <x v="0"/>
    <x v="27"/>
    <x v="181"/>
    <x v="1375"/>
    <x v="664"/>
    <x v="1006"/>
    <x v="1"/>
    <x v="0"/>
    <x v="27"/>
    <x v="27"/>
    <x v="75"/>
  </r>
  <r>
    <x v="3"/>
    <x v="21"/>
    <x v="1097"/>
    <x v="1379"/>
    <x v="1312"/>
    <x v="1010"/>
    <x v="1"/>
    <x v="0"/>
    <x v="46"/>
    <x v="46"/>
    <x v="260"/>
  </r>
  <r>
    <x v="3"/>
    <x v="34"/>
    <x v="227"/>
    <x v="328"/>
    <x v="391"/>
    <x v="210"/>
    <x v="0"/>
    <x v="0"/>
    <x v="0"/>
    <x v="0"/>
    <x v="87"/>
  </r>
  <r>
    <x v="4"/>
    <x v="11"/>
    <x v="541"/>
    <x v="1372"/>
    <x v="403"/>
    <x v="1007"/>
    <x v="1"/>
    <x v="0"/>
    <x v="10"/>
    <x v="10"/>
    <x v="18"/>
  </r>
  <r>
    <x v="1"/>
    <x v="45"/>
    <x v="1217"/>
    <x v="1378"/>
    <x v="1180"/>
    <x v="1009"/>
    <x v="1"/>
    <x v="0"/>
    <x v="40"/>
    <x v="40"/>
    <x v="0"/>
  </r>
  <r>
    <x v="3"/>
    <x v="34"/>
    <x v="500"/>
    <x v="1380"/>
    <x v="328"/>
    <x v="1011"/>
    <x v="1"/>
    <x v="0"/>
    <x v="55"/>
    <x v="55"/>
    <x v="221"/>
  </r>
  <r>
    <x v="3"/>
    <x v="15"/>
    <x v="441"/>
    <x v="1381"/>
    <x v="181"/>
    <x v="1012"/>
    <x v="1"/>
    <x v="0"/>
    <x v="42"/>
    <x v="42"/>
    <x v="179"/>
  </r>
  <r>
    <x v="4"/>
    <x v="30"/>
    <x v="509"/>
    <x v="1382"/>
    <x v="349"/>
    <x v="1013"/>
    <x v="1"/>
    <x v="0"/>
    <x v="53"/>
    <x v="53"/>
    <x v="166"/>
  </r>
  <r>
    <x v="3"/>
    <x v="34"/>
    <x v="1225"/>
    <x v="335"/>
    <x v="1323"/>
    <x v="734"/>
    <x v="1"/>
    <x v="0"/>
    <x v="26"/>
    <x v="26"/>
    <x v="334"/>
  </r>
  <r>
    <x v="3"/>
    <x v="47"/>
    <x v="943"/>
    <x v="1383"/>
    <x v="957"/>
    <x v="1015"/>
    <x v="1"/>
    <x v="0"/>
    <x v="36"/>
    <x v="36"/>
    <x v="174"/>
  </r>
  <r>
    <x v="0"/>
    <x v="27"/>
    <x v="182"/>
    <x v="1384"/>
    <x v="1093"/>
    <x v="1014"/>
    <x v="1"/>
    <x v="0"/>
    <x v="10"/>
    <x v="10"/>
    <x v="4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601"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3"/>
  </r>
  <r>
    <x v="3"/>
  </r>
  <r>
    <x v="3"/>
  </r>
  <r>
    <x v="4"/>
  </r>
  <r>
    <x v="3"/>
  </r>
  <r>
    <x v="3"/>
  </r>
  <r>
    <x v="4"/>
  </r>
  <r>
    <x v="4"/>
  </r>
  <r>
    <x v="4"/>
  </r>
  <r>
    <x v="4"/>
  </r>
  <r>
    <x v="4"/>
  </r>
  <r>
    <x v="4"/>
  </r>
  <r>
    <x v="3"/>
  </r>
  <r>
    <x v="4"/>
  </r>
  <r>
    <x v="4"/>
  </r>
  <r>
    <x v="3"/>
  </r>
  <r>
    <x v="4"/>
  </r>
  <r>
    <x v="4"/>
  </r>
  <r>
    <x v="4"/>
  </r>
  <r>
    <x v="4"/>
  </r>
  <r>
    <x v="4"/>
  </r>
  <r>
    <x v="3"/>
  </r>
  <r>
    <x v="4"/>
  </r>
  <r>
    <x v="3"/>
  </r>
  <r>
    <x v="0"/>
  </r>
  <r>
    <x v="4"/>
  </r>
  <r>
    <x v="4"/>
  </r>
  <r>
    <x v="3"/>
  </r>
  <r>
    <x v="0"/>
  </r>
  <r>
    <x v="4"/>
  </r>
  <r>
    <x v="4"/>
  </r>
  <r>
    <x v="4"/>
  </r>
  <r>
    <x v="3"/>
  </r>
  <r>
    <x v="3"/>
  </r>
  <r>
    <x v="4"/>
  </r>
  <r>
    <x v="3"/>
  </r>
  <r>
    <x v="3"/>
  </r>
  <r>
    <x v="4"/>
  </r>
  <r>
    <x v="4"/>
  </r>
  <r>
    <x v="2"/>
  </r>
  <r>
    <x v="4"/>
  </r>
  <r>
    <x v="3"/>
  </r>
  <r>
    <x v="0"/>
  </r>
  <r>
    <x v="3"/>
  </r>
  <r>
    <x v="4"/>
  </r>
  <r>
    <x v="4"/>
  </r>
  <r>
    <x v="1"/>
  </r>
  <r>
    <x v="3"/>
  </r>
  <r>
    <x v="3"/>
  </r>
  <r>
    <x v="3"/>
  </r>
  <r>
    <x v="4"/>
  </r>
  <r>
    <x v="3"/>
  </r>
  <r>
    <x v="3"/>
  </r>
  <r>
    <x v="3"/>
  </r>
  <r>
    <x v="3"/>
  </r>
  <r>
    <x v="0"/>
  </r>
  <r>
    <x v="3"/>
  </r>
  <r>
    <x v="4"/>
  </r>
  <r>
    <x v="4"/>
  </r>
  <r>
    <x v="3"/>
  </r>
  <r>
    <x v="0"/>
  </r>
  <r>
    <x v="3"/>
  </r>
  <r>
    <x v="3"/>
  </r>
  <r>
    <x v="3"/>
  </r>
  <r>
    <x v="4"/>
  </r>
  <r>
    <x v="0"/>
  </r>
  <r>
    <x v="0"/>
  </r>
  <r>
    <x v="1"/>
  </r>
  <r>
    <x v="0"/>
  </r>
  <r>
    <x v="3"/>
  </r>
  <r>
    <x v="3"/>
  </r>
  <r>
    <x v="3"/>
  </r>
  <r>
    <x v="3"/>
  </r>
  <r>
    <x v="0"/>
  </r>
  <r>
    <x v="4"/>
  </r>
  <r>
    <x v="3"/>
  </r>
  <r>
    <x v="1"/>
  </r>
  <r>
    <x v="4"/>
  </r>
  <r>
    <x v="0"/>
  </r>
  <r>
    <x v="3"/>
  </r>
  <r>
    <x v="3"/>
  </r>
  <r>
    <x v="4"/>
  </r>
  <r>
    <x v="1"/>
  </r>
  <r>
    <x v="3"/>
  </r>
  <r>
    <x v="3"/>
  </r>
  <r>
    <x v="4"/>
  </r>
  <r>
    <x v="3"/>
  </r>
  <r>
    <x v="3"/>
  </r>
  <r>
    <x v="0"/>
  </r>
  <r>
    <x v="4"/>
  </r>
  <r>
    <x v="4"/>
  </r>
  <r>
    <x v="3"/>
  </r>
  <r>
    <x v="3"/>
  </r>
  <r>
    <x v="3"/>
  </r>
  <r>
    <x v="3"/>
  </r>
  <r>
    <x v="3"/>
  </r>
  <r>
    <x v="4"/>
  </r>
  <r>
    <x v="3"/>
  </r>
  <r>
    <x v="2"/>
  </r>
  <r>
    <x v="3"/>
  </r>
  <r>
    <x v="0"/>
  </r>
  <r>
    <x v="3"/>
  </r>
  <r>
    <x v="3"/>
  </r>
  <r>
    <x v="3"/>
  </r>
  <r>
    <x v="0"/>
  </r>
  <r>
    <x v="3"/>
  </r>
  <r>
    <x v="0"/>
  </r>
  <r>
    <x v="3"/>
  </r>
  <r>
    <x v="3"/>
  </r>
  <r>
    <x v="4"/>
  </r>
  <r>
    <x v="3"/>
  </r>
  <r>
    <x v="0"/>
  </r>
  <r>
    <x v="1"/>
  </r>
  <r>
    <x v="3"/>
  </r>
  <r>
    <x v="3"/>
  </r>
  <r>
    <x v="3"/>
  </r>
  <r>
    <x v="3"/>
  </r>
  <r>
    <x v="3"/>
  </r>
  <r>
    <x v="1"/>
  </r>
  <r>
    <x v="4"/>
  </r>
  <r>
    <x v="3"/>
  </r>
  <r>
    <x v="4"/>
  </r>
  <r>
    <x v="3"/>
  </r>
  <r>
    <x v="3"/>
  </r>
  <r>
    <x v="2"/>
  </r>
  <r>
    <x v="3"/>
  </r>
  <r>
    <x v="3"/>
  </r>
  <r>
    <x v="1"/>
  </r>
  <r>
    <x v="4"/>
  </r>
  <r>
    <x v="4"/>
  </r>
  <r>
    <x v="2"/>
  </r>
  <r>
    <x v="3"/>
  </r>
  <r>
    <x v="3"/>
  </r>
  <r>
    <x v="2"/>
  </r>
  <r>
    <x v="4"/>
  </r>
  <r>
    <x v="3"/>
  </r>
  <r>
    <x v="3"/>
  </r>
  <r>
    <x v="2"/>
  </r>
  <r>
    <x v="2"/>
  </r>
  <r>
    <x v="4"/>
  </r>
  <r>
    <x v="4"/>
  </r>
  <r>
    <x v="4"/>
  </r>
  <r>
    <x v="3"/>
  </r>
  <r>
    <x v="0"/>
  </r>
  <r>
    <x v="3"/>
  </r>
  <r>
    <x v="3"/>
  </r>
  <r>
    <x v="3"/>
  </r>
  <r>
    <x v="4"/>
  </r>
  <r>
    <x v="1"/>
  </r>
  <r>
    <x v="3"/>
  </r>
  <r>
    <x v="1"/>
  </r>
  <r>
    <x v="0"/>
  </r>
  <r>
    <x v="0"/>
  </r>
  <r>
    <x v="0"/>
  </r>
  <r>
    <x v="2"/>
  </r>
  <r>
    <x v="4"/>
  </r>
  <r>
    <x v="4"/>
  </r>
  <r>
    <x v="4"/>
  </r>
  <r>
    <x v="3"/>
  </r>
  <r>
    <x v="3"/>
  </r>
  <r>
    <x v="1"/>
  </r>
  <r>
    <x v="3"/>
  </r>
  <r>
    <x v="3"/>
  </r>
  <r>
    <x v="4"/>
  </r>
  <r>
    <x v="3"/>
  </r>
  <r>
    <x v="4"/>
  </r>
  <r>
    <x v="4"/>
  </r>
  <r>
    <x v="4"/>
  </r>
  <r>
    <x v="3"/>
  </r>
  <r>
    <x v="4"/>
  </r>
  <r>
    <x v="1"/>
  </r>
  <r>
    <x v="3"/>
  </r>
  <r>
    <x v="4"/>
  </r>
  <r>
    <x v="4"/>
  </r>
  <r>
    <x v="3"/>
  </r>
  <r>
    <x v="3"/>
  </r>
  <r>
    <x v="4"/>
  </r>
  <r>
    <x v="4"/>
  </r>
  <r>
    <x v="3"/>
  </r>
  <r>
    <x v="1"/>
  </r>
  <r>
    <x v="3"/>
  </r>
  <r>
    <x v="3"/>
  </r>
  <r>
    <x v="4"/>
  </r>
  <r>
    <x v="1"/>
  </r>
  <r>
    <x v="1"/>
  </r>
  <r>
    <x v="3"/>
  </r>
  <r>
    <x v="4"/>
  </r>
  <r>
    <x v="3"/>
  </r>
  <r>
    <x v="3"/>
  </r>
  <r>
    <x v="3"/>
  </r>
  <r>
    <x v="4"/>
  </r>
  <r>
    <x v="0"/>
  </r>
  <r>
    <x v="3"/>
  </r>
  <r>
    <x v="3"/>
  </r>
  <r>
    <x v="1"/>
  </r>
  <r>
    <x v="0"/>
  </r>
  <r>
    <x v="0"/>
  </r>
  <r>
    <x v="0"/>
  </r>
  <r>
    <x v="3"/>
  </r>
  <r>
    <x v="0"/>
  </r>
  <r>
    <x v="0"/>
  </r>
  <r>
    <x v="1"/>
  </r>
  <r>
    <x v="3"/>
  </r>
  <r>
    <x v="4"/>
  </r>
  <r>
    <x v="2"/>
  </r>
  <r>
    <x v="0"/>
  </r>
  <r>
    <x v="4"/>
  </r>
  <r>
    <x v="0"/>
  </r>
  <r>
    <x v="3"/>
  </r>
  <r>
    <x v="4"/>
  </r>
  <r>
    <x v="4"/>
  </r>
  <r>
    <x v="4"/>
  </r>
  <r>
    <x v="3"/>
  </r>
  <r>
    <x v="3"/>
  </r>
  <r>
    <x v="3"/>
  </r>
  <r>
    <x v="1"/>
  </r>
  <r>
    <x v="3"/>
  </r>
  <r>
    <x v="4"/>
  </r>
  <r>
    <x v="4"/>
  </r>
  <r>
    <x v="3"/>
  </r>
  <r>
    <x v="3"/>
  </r>
  <r>
    <x v="3"/>
  </r>
  <r>
    <x v="1"/>
  </r>
  <r>
    <x v="4"/>
  </r>
  <r>
    <x v="3"/>
  </r>
  <r>
    <x v="4"/>
  </r>
  <r>
    <x v="3"/>
  </r>
  <r>
    <x v="3"/>
  </r>
  <r>
    <x v="3"/>
  </r>
  <r>
    <x v="4"/>
  </r>
  <r>
    <x v="4"/>
  </r>
  <r>
    <x v="4"/>
  </r>
  <r>
    <x v="2"/>
  </r>
  <r>
    <x v="3"/>
  </r>
  <r>
    <x v="4"/>
  </r>
  <r>
    <x v="0"/>
  </r>
  <r>
    <x v="0"/>
  </r>
  <r>
    <x v="3"/>
  </r>
  <r>
    <x v="3"/>
  </r>
  <r>
    <x v="1"/>
  </r>
  <r>
    <x v="4"/>
  </r>
  <r>
    <x v="3"/>
  </r>
  <r>
    <x v="4"/>
  </r>
  <r>
    <x v="4"/>
  </r>
  <r>
    <x v="3"/>
  </r>
  <r>
    <x v="0"/>
  </r>
  <r>
    <x v="0"/>
  </r>
  <r>
    <x v="0"/>
  </r>
  <r>
    <x v="1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0"/>
  </r>
  <r>
    <x v="0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3"/>
  </r>
  <r>
    <x v="3"/>
  </r>
  <r>
    <x v="0"/>
  </r>
  <r>
    <x v="0"/>
  </r>
  <r>
    <x v="4"/>
  </r>
  <r>
    <x v="4"/>
  </r>
  <r>
    <x v="3"/>
  </r>
  <r>
    <x v="4"/>
  </r>
  <r>
    <x v="4"/>
  </r>
  <r>
    <x v="4"/>
  </r>
  <r>
    <x v="4"/>
  </r>
  <r>
    <x v="4"/>
  </r>
  <r>
    <x v="3"/>
  </r>
  <r>
    <x v="4"/>
  </r>
  <r>
    <x v="0"/>
  </r>
  <r>
    <x v="0"/>
  </r>
  <r>
    <x v="0"/>
  </r>
  <r>
    <x v="3"/>
  </r>
  <r>
    <x v="4"/>
  </r>
  <r>
    <x v="4"/>
  </r>
  <r>
    <x v="4"/>
  </r>
  <r>
    <x v="3"/>
  </r>
  <r>
    <x v="4"/>
  </r>
  <r>
    <x v="3"/>
  </r>
  <r>
    <x v="4"/>
  </r>
  <r>
    <x v="4"/>
  </r>
  <r>
    <x v="4"/>
  </r>
  <r>
    <x v="2"/>
  </r>
  <r>
    <x v="2"/>
  </r>
  <r>
    <x v="3"/>
  </r>
  <r>
    <x v="3"/>
  </r>
  <r>
    <x v="4"/>
  </r>
  <r>
    <x v="4"/>
  </r>
  <r>
    <x v="4"/>
  </r>
  <r>
    <x v="1"/>
  </r>
  <r>
    <x v="4"/>
  </r>
  <r>
    <x v="4"/>
  </r>
  <r>
    <x v="4"/>
  </r>
  <r>
    <x v="4"/>
  </r>
  <r>
    <x v="4"/>
  </r>
  <r>
    <x v="4"/>
  </r>
  <r>
    <x v="3"/>
  </r>
  <r>
    <x v="3"/>
  </r>
  <r>
    <x v="4"/>
  </r>
  <r>
    <x v="0"/>
  </r>
  <r>
    <x v="3"/>
  </r>
  <r>
    <x v="2"/>
  </r>
  <r>
    <x v="3"/>
  </r>
  <r>
    <x v="4"/>
  </r>
  <r>
    <x v="4"/>
  </r>
  <r>
    <x v="0"/>
  </r>
  <r>
    <x v="3"/>
  </r>
  <r>
    <x v="0"/>
  </r>
  <r>
    <x v="0"/>
  </r>
  <r>
    <x v="3"/>
  </r>
  <r>
    <x v="3"/>
  </r>
  <r>
    <x v="3"/>
  </r>
  <r>
    <x v="3"/>
  </r>
  <r>
    <x v="3"/>
  </r>
  <r>
    <x v="4"/>
  </r>
  <r>
    <x v="2"/>
  </r>
  <r>
    <x v="2"/>
  </r>
  <r>
    <x v="4"/>
  </r>
  <r>
    <x v="1"/>
  </r>
  <r>
    <x v="3"/>
  </r>
  <r>
    <x v="0"/>
  </r>
  <r>
    <x v="0"/>
  </r>
  <r>
    <x v="0"/>
  </r>
  <r>
    <x v="0"/>
  </r>
  <r>
    <x v="0"/>
  </r>
  <r>
    <x v="0"/>
  </r>
  <r>
    <x v="4"/>
  </r>
  <r>
    <x v="4"/>
  </r>
  <r>
    <x v="2"/>
  </r>
  <r>
    <x v="2"/>
  </r>
  <r>
    <x v="1"/>
  </r>
  <r>
    <x v="1"/>
  </r>
  <r>
    <x v="3"/>
  </r>
  <r>
    <x v="3"/>
  </r>
  <r>
    <x v="4"/>
  </r>
  <r>
    <x v="4"/>
  </r>
  <r>
    <x v="1"/>
  </r>
  <r>
    <x v="1"/>
  </r>
  <r>
    <x v="4"/>
  </r>
  <r>
    <x v="0"/>
  </r>
  <r>
    <x v="0"/>
  </r>
  <r>
    <x v="3"/>
  </r>
  <r>
    <x v="4"/>
  </r>
  <r>
    <x v="4"/>
  </r>
  <r>
    <x v="4"/>
  </r>
  <r>
    <x v="4"/>
  </r>
  <r>
    <x v="4"/>
  </r>
  <r>
    <x v="4"/>
  </r>
  <r>
    <x v="2"/>
  </r>
  <r>
    <x v="2"/>
  </r>
  <r>
    <x v="3"/>
  </r>
  <r>
    <x v="3"/>
  </r>
  <r>
    <x v="3"/>
  </r>
  <r>
    <x v="4"/>
  </r>
  <r>
    <x v="4"/>
  </r>
  <r>
    <x v="4"/>
  </r>
  <r>
    <x v="4"/>
  </r>
  <r>
    <x v="0"/>
  </r>
  <r>
    <x v="0"/>
  </r>
  <r>
    <x v="3"/>
  </r>
  <r>
    <x v="3"/>
  </r>
  <r>
    <x v="3"/>
  </r>
  <r>
    <x v="3"/>
  </r>
  <r>
    <x v="3"/>
  </r>
  <r>
    <x v="0"/>
  </r>
  <r>
    <x v="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234">
  <r>
    <x v="3"/>
    <x v="19"/>
    <x v="195"/>
    <x v="40"/>
    <x v="179"/>
    <x v="1"/>
    <x v="0"/>
    <x v="0"/>
    <x v="0"/>
    <x v="0"/>
    <x v="12"/>
    <x v="0"/>
  </r>
  <r>
    <x v="3"/>
    <x v="23"/>
    <x v="186"/>
    <x v="41"/>
    <x v="227"/>
    <x v="33"/>
    <x v="0"/>
    <x v="0"/>
    <x v="0"/>
    <x v="0"/>
    <x v="12"/>
    <x v="0"/>
  </r>
  <r>
    <x v="3"/>
    <x v="36"/>
    <x v="121"/>
    <x v="39"/>
    <x v="122"/>
    <x v="44"/>
    <x v="0"/>
    <x v="0"/>
    <x v="0"/>
    <x v="0"/>
    <x v="12"/>
    <x v="0"/>
  </r>
  <r>
    <x v="3"/>
    <x v="23"/>
    <x v="148"/>
    <x v="113"/>
    <x v="158"/>
    <x v="86"/>
    <x v="0"/>
    <x v="0"/>
    <x v="0"/>
    <x v="0"/>
    <x v="12"/>
    <x v="0"/>
  </r>
  <r>
    <x v="3"/>
    <x v="19"/>
    <x v="64"/>
    <x v="127"/>
    <x v="16"/>
    <x v="101"/>
    <x v="0"/>
    <x v="0"/>
    <x v="0"/>
    <x v="0"/>
    <x v="12"/>
    <x v="0"/>
  </r>
  <r>
    <x v="3"/>
    <x v="19"/>
    <x v="106"/>
    <x v="149"/>
    <x v="65"/>
    <x v="121"/>
    <x v="0"/>
    <x v="0"/>
    <x v="0"/>
    <x v="0"/>
    <x v="12"/>
    <x v="0"/>
  </r>
  <r>
    <x v="3"/>
    <x v="19"/>
    <x v="129"/>
    <x v="158"/>
    <x v="111"/>
    <x v="129"/>
    <x v="0"/>
    <x v="0"/>
    <x v="0"/>
    <x v="0"/>
    <x v="12"/>
    <x v="0"/>
  </r>
  <r>
    <x v="3"/>
    <x v="27"/>
    <x v="73"/>
    <x v="31"/>
    <x v="22"/>
    <x v="26"/>
    <x v="0"/>
    <x v="0"/>
    <x v="0"/>
    <x v="0"/>
    <x v="12"/>
    <x v="0"/>
  </r>
  <r>
    <x v="3"/>
    <x v="27"/>
    <x v="175"/>
    <x v="145"/>
    <x v="75"/>
    <x v="116"/>
    <x v="0"/>
    <x v="0"/>
    <x v="1"/>
    <x v="0"/>
    <x v="12"/>
    <x v="0"/>
  </r>
  <r>
    <x v="3"/>
    <x v="13"/>
    <x v="142"/>
    <x v="160"/>
    <x v="133"/>
    <x v="132"/>
    <x v="0"/>
    <x v="0"/>
    <x v="0"/>
    <x v="0"/>
    <x v="12"/>
    <x v="0"/>
  </r>
  <r>
    <x v="3"/>
    <x v="2"/>
    <x v="120"/>
    <x v="3"/>
    <x v="108"/>
    <x v="40"/>
    <x v="0"/>
    <x v="0"/>
    <x v="0"/>
    <x v="0"/>
    <x v="12"/>
    <x v="0"/>
  </r>
  <r>
    <x v="3"/>
    <x v="2"/>
    <x v="122"/>
    <x v="2"/>
    <x v="103"/>
    <x v="49"/>
    <x v="0"/>
    <x v="0"/>
    <x v="0"/>
    <x v="0"/>
    <x v="12"/>
    <x v="0"/>
  </r>
  <r>
    <x v="3"/>
    <x v="2"/>
    <x v="164"/>
    <x v="4"/>
    <x v="188"/>
    <x v="65"/>
    <x v="0"/>
    <x v="0"/>
    <x v="0"/>
    <x v="0"/>
    <x v="12"/>
    <x v="0"/>
  </r>
  <r>
    <x v="3"/>
    <x v="2"/>
    <x v="149"/>
    <x v="117"/>
    <x v="164"/>
    <x v="88"/>
    <x v="0"/>
    <x v="0"/>
    <x v="1"/>
    <x v="0"/>
    <x v="12"/>
    <x v="0"/>
  </r>
  <r>
    <x v="3"/>
    <x v="2"/>
    <x v="152"/>
    <x v="141"/>
    <x v="147"/>
    <x v="113"/>
    <x v="0"/>
    <x v="0"/>
    <x v="0"/>
    <x v="0"/>
    <x v="12"/>
    <x v="0"/>
  </r>
  <r>
    <x v="3"/>
    <x v="3"/>
    <x v="60"/>
    <x v="5"/>
    <x v="14"/>
    <x v="16"/>
    <x v="0"/>
    <x v="0"/>
    <x v="0"/>
    <x v="0"/>
    <x v="12"/>
    <x v="0"/>
  </r>
  <r>
    <x v="3"/>
    <x v="3"/>
    <x v="183"/>
    <x v="8"/>
    <x v="223"/>
    <x v="29"/>
    <x v="0"/>
    <x v="0"/>
    <x v="0"/>
    <x v="0"/>
    <x v="12"/>
    <x v="0"/>
  </r>
  <r>
    <x v="3"/>
    <x v="3"/>
    <x v="107"/>
    <x v="6"/>
    <x v="68"/>
    <x v="56"/>
    <x v="0"/>
    <x v="0"/>
    <x v="0"/>
    <x v="0"/>
    <x v="12"/>
    <x v="0"/>
  </r>
  <r>
    <x v="3"/>
    <x v="3"/>
    <x v="138"/>
    <x v="140"/>
    <x v="125"/>
    <x v="112"/>
    <x v="0"/>
    <x v="0"/>
    <x v="0"/>
    <x v="0"/>
    <x v="12"/>
    <x v="0"/>
  </r>
  <r>
    <x v="3"/>
    <x v="3"/>
    <x v="184"/>
    <x v="155"/>
    <x v="225"/>
    <x v="126"/>
    <x v="0"/>
    <x v="0"/>
    <x v="1"/>
    <x v="0"/>
    <x v="12"/>
    <x v="0"/>
  </r>
  <r>
    <x v="3"/>
    <x v="22"/>
    <x v="59"/>
    <x v="29"/>
    <x v="127"/>
    <x v="2"/>
    <x v="0"/>
    <x v="0"/>
    <x v="0"/>
    <x v="0"/>
    <x v="12"/>
    <x v="0"/>
  </r>
  <r>
    <x v="3"/>
    <x v="22"/>
    <x v="63"/>
    <x v="26"/>
    <x v="2"/>
    <x v="62"/>
    <x v="0"/>
    <x v="0"/>
    <x v="1"/>
    <x v="0"/>
    <x v="12"/>
    <x v="0"/>
  </r>
  <r>
    <x v="3"/>
    <x v="22"/>
    <x v="127"/>
    <x v="133"/>
    <x v="101"/>
    <x v="107"/>
    <x v="0"/>
    <x v="0"/>
    <x v="0"/>
    <x v="0"/>
    <x v="12"/>
    <x v="0"/>
  </r>
  <r>
    <x v="3"/>
    <x v="22"/>
    <x v="173"/>
    <x v="138"/>
    <x v="171"/>
    <x v="111"/>
    <x v="0"/>
    <x v="0"/>
    <x v="1"/>
    <x v="0"/>
    <x v="12"/>
    <x v="0"/>
  </r>
  <r>
    <x v="3"/>
    <x v="22"/>
    <x v="111"/>
    <x v="167"/>
    <x v="71"/>
    <x v="138"/>
    <x v="0"/>
    <x v="0"/>
    <x v="0"/>
    <x v="0"/>
    <x v="12"/>
    <x v="0"/>
  </r>
  <r>
    <x v="3"/>
    <x v="15"/>
    <x v="101"/>
    <x v="16"/>
    <x v="58"/>
    <x v="17"/>
    <x v="0"/>
    <x v="0"/>
    <x v="1"/>
    <x v="0"/>
    <x v="12"/>
    <x v="0"/>
  </r>
  <r>
    <x v="3"/>
    <x v="15"/>
    <x v="166"/>
    <x v="18"/>
    <x v="210"/>
    <x v="77"/>
    <x v="0"/>
    <x v="0"/>
    <x v="1"/>
    <x v="0"/>
    <x v="12"/>
    <x v="0"/>
  </r>
  <r>
    <x v="3"/>
    <x v="15"/>
    <x v="177"/>
    <x v="170"/>
    <x v="180"/>
    <x v="140"/>
    <x v="0"/>
    <x v="0"/>
    <x v="1"/>
    <x v="0"/>
    <x v="12"/>
    <x v="0"/>
  </r>
  <r>
    <x v="3"/>
    <x v="40"/>
    <x v="196"/>
    <x v="44"/>
    <x v="209"/>
    <x v="4"/>
    <x v="0"/>
    <x v="0"/>
    <x v="0"/>
    <x v="0"/>
    <x v="12"/>
    <x v="0"/>
  </r>
  <r>
    <x v="3"/>
    <x v="40"/>
    <x v="143"/>
    <x v="43"/>
    <x v="143"/>
    <x v="30"/>
    <x v="0"/>
    <x v="0"/>
    <x v="0"/>
    <x v="0"/>
    <x v="12"/>
    <x v="0"/>
  </r>
  <r>
    <x v="3"/>
    <x v="14"/>
    <x v="0"/>
    <x v="13"/>
    <x v="24"/>
    <x v="0"/>
    <x v="0"/>
    <x v="0"/>
    <x v="1"/>
    <x v="0"/>
    <x v="12"/>
    <x v="0"/>
  </r>
  <r>
    <x v="3"/>
    <x v="14"/>
    <x v="54"/>
    <x v="14"/>
    <x v="90"/>
    <x v="3"/>
    <x v="0"/>
    <x v="0"/>
    <x v="1"/>
    <x v="0"/>
    <x v="12"/>
    <x v="0"/>
  </r>
  <r>
    <x v="3"/>
    <x v="14"/>
    <x v="62"/>
    <x v="12"/>
    <x v="15"/>
    <x v="51"/>
    <x v="0"/>
    <x v="0"/>
    <x v="0"/>
    <x v="0"/>
    <x v="12"/>
    <x v="0"/>
  </r>
  <r>
    <x v="3"/>
    <x v="14"/>
    <x v="165"/>
    <x v="15"/>
    <x v="221"/>
    <x v="74"/>
    <x v="0"/>
    <x v="0"/>
    <x v="1"/>
    <x v="0"/>
    <x v="12"/>
    <x v="0"/>
  </r>
  <r>
    <x v="3"/>
    <x v="14"/>
    <x v="169"/>
    <x v="122"/>
    <x v="201"/>
    <x v="96"/>
    <x v="0"/>
    <x v="0"/>
    <x v="0"/>
    <x v="0"/>
    <x v="12"/>
    <x v="0"/>
  </r>
  <r>
    <x v="3"/>
    <x v="14"/>
    <x v="65"/>
    <x v="128"/>
    <x v="18"/>
    <x v="102"/>
    <x v="0"/>
    <x v="0"/>
    <x v="1"/>
    <x v="0"/>
    <x v="12"/>
    <x v="0"/>
  </r>
  <r>
    <x v="3"/>
    <x v="43"/>
    <x v="74"/>
    <x v="45"/>
    <x v="35"/>
    <x v="35"/>
    <x v="0"/>
    <x v="0"/>
    <x v="0"/>
    <x v="0"/>
    <x v="12"/>
    <x v="0"/>
  </r>
  <r>
    <x v="3"/>
    <x v="43"/>
    <x v="162"/>
    <x v="59"/>
    <x v="176"/>
    <x v="59"/>
    <x v="0"/>
    <x v="0"/>
    <x v="0"/>
    <x v="0"/>
    <x v="12"/>
    <x v="0"/>
  </r>
  <r>
    <x v="3"/>
    <x v="43"/>
    <x v="163"/>
    <x v="58"/>
    <x v="167"/>
    <x v="60"/>
    <x v="0"/>
    <x v="0"/>
    <x v="0"/>
    <x v="0"/>
    <x v="12"/>
    <x v="0"/>
  </r>
  <r>
    <x v="3"/>
    <x v="43"/>
    <x v="105"/>
    <x v="137"/>
    <x v="66"/>
    <x v="110"/>
    <x v="0"/>
    <x v="0"/>
    <x v="0"/>
    <x v="0"/>
    <x v="12"/>
    <x v="0"/>
  </r>
  <r>
    <x v="3"/>
    <x v="39"/>
    <x v="197"/>
    <x v="42"/>
    <x v="205"/>
    <x v="6"/>
    <x v="0"/>
    <x v="0"/>
    <x v="0"/>
    <x v="0"/>
    <x v="12"/>
    <x v="0"/>
  </r>
  <r>
    <x v="3"/>
    <x v="39"/>
    <x v="144"/>
    <x v="110"/>
    <x v="141"/>
    <x v="83"/>
    <x v="0"/>
    <x v="0"/>
    <x v="0"/>
    <x v="0"/>
    <x v="12"/>
    <x v="0"/>
  </r>
  <r>
    <x v="3"/>
    <x v="39"/>
    <x v="170"/>
    <x v="123"/>
    <x v="207"/>
    <x v="97"/>
    <x v="0"/>
    <x v="0"/>
    <x v="1"/>
    <x v="0"/>
    <x v="12"/>
    <x v="0"/>
  </r>
  <r>
    <x v="3"/>
    <x v="20"/>
    <x v="191"/>
    <x v="25"/>
    <x v="231"/>
    <x v="37"/>
    <x v="0"/>
    <x v="0"/>
    <x v="1"/>
    <x v="0"/>
    <x v="12"/>
    <x v="0"/>
  </r>
  <r>
    <x v="3"/>
    <x v="20"/>
    <x v="93"/>
    <x v="24"/>
    <x v="51"/>
    <x v="54"/>
    <x v="0"/>
    <x v="0"/>
    <x v="1"/>
    <x v="0"/>
    <x v="12"/>
    <x v="0"/>
  </r>
  <r>
    <x v="3"/>
    <x v="32"/>
    <x v="201"/>
    <x v="35"/>
    <x v="191"/>
    <x v="11"/>
    <x v="0"/>
    <x v="0"/>
    <x v="0"/>
    <x v="0"/>
    <x v="12"/>
    <x v="0"/>
  </r>
  <r>
    <x v="3"/>
    <x v="32"/>
    <x v="76"/>
    <x v="34"/>
    <x v="34"/>
    <x v="45"/>
    <x v="0"/>
    <x v="0"/>
    <x v="0"/>
    <x v="0"/>
    <x v="12"/>
    <x v="0"/>
  </r>
  <r>
    <x v="3"/>
    <x v="32"/>
    <x v="91"/>
    <x v="164"/>
    <x v="48"/>
    <x v="135"/>
    <x v="0"/>
    <x v="0"/>
    <x v="0"/>
    <x v="0"/>
    <x v="12"/>
    <x v="0"/>
  </r>
  <r>
    <x v="3"/>
    <x v="35"/>
    <x v="114"/>
    <x v="38"/>
    <x v="85"/>
    <x v="48"/>
    <x v="0"/>
    <x v="0"/>
    <x v="0"/>
    <x v="0"/>
    <x v="12"/>
    <x v="0"/>
  </r>
  <r>
    <x v="3"/>
    <x v="35"/>
    <x v="123"/>
    <x v="55"/>
    <x v="115"/>
    <x v="55"/>
    <x v="0"/>
    <x v="0"/>
    <x v="1"/>
    <x v="0"/>
    <x v="12"/>
    <x v="0"/>
  </r>
  <r>
    <x v="3"/>
    <x v="35"/>
    <x v="192"/>
    <x v="57"/>
    <x v="232"/>
    <x v="75"/>
    <x v="0"/>
    <x v="0"/>
    <x v="0"/>
    <x v="0"/>
    <x v="12"/>
    <x v="0"/>
  </r>
  <r>
    <x v="3"/>
    <x v="35"/>
    <x v="116"/>
    <x v="54"/>
    <x v="79"/>
    <x v="76"/>
    <x v="0"/>
    <x v="0"/>
    <x v="0"/>
    <x v="0"/>
    <x v="12"/>
    <x v="0"/>
  </r>
  <r>
    <x v="3"/>
    <x v="35"/>
    <x v="66"/>
    <x v="169"/>
    <x v="4"/>
    <x v="139"/>
    <x v="0"/>
    <x v="0"/>
    <x v="1"/>
    <x v="0"/>
    <x v="12"/>
    <x v="0"/>
  </r>
  <r>
    <x v="4"/>
    <x v="16"/>
    <x v="154"/>
    <x v="176"/>
    <x v="150"/>
    <x v="145"/>
    <x v="0"/>
    <x v="0"/>
    <x v="1"/>
    <x v="0"/>
    <x v="13"/>
    <x v="0"/>
  </r>
  <r>
    <x v="4"/>
    <x v="10"/>
    <x v="176"/>
    <x v="148"/>
    <x v="196"/>
    <x v="120"/>
    <x v="0"/>
    <x v="0"/>
    <x v="1"/>
    <x v="0"/>
    <x v="13"/>
    <x v="0"/>
  </r>
  <r>
    <x v="4"/>
    <x v="17"/>
    <x v="85"/>
    <x v="20"/>
    <x v="50"/>
    <x v="20"/>
    <x v="0"/>
    <x v="0"/>
    <x v="1"/>
    <x v="0"/>
    <x v="13"/>
    <x v="0"/>
  </r>
  <r>
    <x v="4"/>
    <x v="17"/>
    <x v="86"/>
    <x v="19"/>
    <x v="44"/>
    <x v="39"/>
    <x v="0"/>
    <x v="0"/>
    <x v="1"/>
    <x v="0"/>
    <x v="13"/>
    <x v="0"/>
  </r>
  <r>
    <x v="4"/>
    <x v="17"/>
    <x v="133"/>
    <x v="21"/>
    <x v="135"/>
    <x v="41"/>
    <x v="0"/>
    <x v="0"/>
    <x v="1"/>
    <x v="0"/>
    <x v="13"/>
    <x v="0"/>
  </r>
  <r>
    <x v="4"/>
    <x v="17"/>
    <x v="161"/>
    <x v="23"/>
    <x v="200"/>
    <x v="43"/>
    <x v="0"/>
    <x v="0"/>
    <x v="0"/>
    <x v="0"/>
    <x v="13"/>
    <x v="0"/>
  </r>
  <r>
    <x v="4"/>
    <x v="17"/>
    <x v="126"/>
    <x v="118"/>
    <x v="112"/>
    <x v="92"/>
    <x v="0"/>
    <x v="0"/>
    <x v="1"/>
    <x v="0"/>
    <x v="13"/>
    <x v="0"/>
  </r>
  <r>
    <x v="4"/>
    <x v="17"/>
    <x v="117"/>
    <x v="172"/>
    <x v="91"/>
    <x v="141"/>
    <x v="0"/>
    <x v="0"/>
    <x v="1"/>
    <x v="0"/>
    <x v="13"/>
    <x v="0"/>
  </r>
  <r>
    <x v="4"/>
    <x v="28"/>
    <x v="77"/>
    <x v="32"/>
    <x v="30"/>
    <x v="47"/>
    <x v="0"/>
    <x v="0"/>
    <x v="1"/>
    <x v="0"/>
    <x v="13"/>
    <x v="0"/>
  </r>
  <r>
    <x v="4"/>
    <x v="28"/>
    <x v="135"/>
    <x v="52"/>
    <x v="136"/>
    <x v="64"/>
    <x v="0"/>
    <x v="0"/>
    <x v="0"/>
    <x v="0"/>
    <x v="13"/>
    <x v="0"/>
  </r>
  <r>
    <x v="4"/>
    <x v="30"/>
    <x v="128"/>
    <x v="144"/>
    <x v="119"/>
    <x v="117"/>
    <x v="0"/>
    <x v="0"/>
    <x v="1"/>
    <x v="0"/>
    <x v="13"/>
    <x v="0"/>
  </r>
  <r>
    <x v="4"/>
    <x v="0"/>
    <x v="134"/>
    <x v="1"/>
    <x v="129"/>
    <x v="57"/>
    <x v="0"/>
    <x v="0"/>
    <x v="0"/>
    <x v="0"/>
    <x v="13"/>
    <x v="0"/>
  </r>
  <r>
    <x v="4"/>
    <x v="0"/>
    <x v="124"/>
    <x v="49"/>
    <x v="100"/>
    <x v="67"/>
    <x v="0"/>
    <x v="0"/>
    <x v="1"/>
    <x v="0"/>
    <x v="13"/>
    <x v="0"/>
  </r>
  <r>
    <x v="4"/>
    <x v="0"/>
    <x v="82"/>
    <x v="0"/>
    <x v="36"/>
    <x v="72"/>
    <x v="0"/>
    <x v="0"/>
    <x v="0"/>
    <x v="0"/>
    <x v="13"/>
    <x v="0"/>
  </r>
  <r>
    <x v="4"/>
    <x v="0"/>
    <x v="131"/>
    <x v="174"/>
    <x v="96"/>
    <x v="143"/>
    <x v="0"/>
    <x v="0"/>
    <x v="0"/>
    <x v="0"/>
    <x v="13"/>
    <x v="0"/>
  </r>
  <r>
    <x v="4"/>
    <x v="12"/>
    <x v="159"/>
    <x v="11"/>
    <x v="220"/>
    <x v="19"/>
    <x v="0"/>
    <x v="0"/>
    <x v="1"/>
    <x v="0"/>
    <x v="13"/>
    <x v="0"/>
  </r>
  <r>
    <x v="4"/>
    <x v="12"/>
    <x v="168"/>
    <x v="121"/>
    <x v="215"/>
    <x v="95"/>
    <x v="0"/>
    <x v="0"/>
    <x v="0"/>
    <x v="0"/>
    <x v="13"/>
    <x v="0"/>
  </r>
  <r>
    <x v="4"/>
    <x v="18"/>
    <x v="171"/>
    <x v="126"/>
    <x v="214"/>
    <x v="100"/>
    <x v="0"/>
    <x v="0"/>
    <x v="1"/>
    <x v="0"/>
    <x v="13"/>
    <x v="0"/>
  </r>
  <r>
    <x v="4"/>
    <x v="18"/>
    <x v="137"/>
    <x v="156"/>
    <x v="131"/>
    <x v="127"/>
    <x v="0"/>
    <x v="0"/>
    <x v="1"/>
    <x v="0"/>
    <x v="13"/>
    <x v="0"/>
  </r>
  <r>
    <x v="4"/>
    <x v="24"/>
    <x v="109"/>
    <x v="30"/>
    <x v="69"/>
    <x v="34"/>
    <x v="0"/>
    <x v="0"/>
    <x v="0"/>
    <x v="0"/>
    <x v="13"/>
    <x v="0"/>
  </r>
  <r>
    <x v="4"/>
    <x v="24"/>
    <x v="88"/>
    <x v="153"/>
    <x v="46"/>
    <x v="124"/>
    <x v="0"/>
    <x v="0"/>
    <x v="1"/>
    <x v="0"/>
    <x v="13"/>
    <x v="0"/>
  </r>
  <r>
    <x v="4"/>
    <x v="24"/>
    <x v="89"/>
    <x v="157"/>
    <x v="41"/>
    <x v="128"/>
    <x v="0"/>
    <x v="0"/>
    <x v="0"/>
    <x v="0"/>
    <x v="13"/>
    <x v="0"/>
  </r>
  <r>
    <x v="4"/>
    <x v="33"/>
    <x v="108"/>
    <x v="37"/>
    <x v="77"/>
    <x v="22"/>
    <x v="0"/>
    <x v="0"/>
    <x v="0"/>
    <x v="0"/>
    <x v="13"/>
    <x v="0"/>
  </r>
  <r>
    <x v="4"/>
    <x v="33"/>
    <x v="75"/>
    <x v="36"/>
    <x v="27"/>
    <x v="36"/>
    <x v="0"/>
    <x v="0"/>
    <x v="1"/>
    <x v="0"/>
    <x v="13"/>
    <x v="0"/>
  </r>
  <r>
    <x v="4"/>
    <x v="33"/>
    <x v="190"/>
    <x v="120"/>
    <x v="229"/>
    <x v="94"/>
    <x v="0"/>
    <x v="0"/>
    <x v="0"/>
    <x v="0"/>
    <x v="13"/>
    <x v="0"/>
  </r>
  <r>
    <x v="4"/>
    <x v="33"/>
    <x v="151"/>
    <x v="130"/>
    <x v="155"/>
    <x v="104"/>
    <x v="0"/>
    <x v="0"/>
    <x v="0"/>
    <x v="0"/>
    <x v="13"/>
    <x v="0"/>
  </r>
  <r>
    <x v="4"/>
    <x v="33"/>
    <x v="83"/>
    <x v="143"/>
    <x v="37"/>
    <x v="115"/>
    <x v="0"/>
    <x v="0"/>
    <x v="0"/>
    <x v="0"/>
    <x v="13"/>
    <x v="0"/>
  </r>
  <r>
    <x v="4"/>
    <x v="33"/>
    <x v="84"/>
    <x v="152"/>
    <x v="39"/>
    <x v="123"/>
    <x v="0"/>
    <x v="0"/>
    <x v="0"/>
    <x v="0"/>
    <x v="13"/>
    <x v="0"/>
  </r>
  <r>
    <x v="4"/>
    <x v="44"/>
    <x v="56"/>
    <x v="47"/>
    <x v="114"/>
    <x v="5"/>
    <x v="0"/>
    <x v="0"/>
    <x v="0"/>
    <x v="0"/>
    <x v="13"/>
    <x v="0"/>
  </r>
  <r>
    <x v="4"/>
    <x v="44"/>
    <x v="72"/>
    <x v="46"/>
    <x v="33"/>
    <x v="15"/>
    <x v="0"/>
    <x v="0"/>
    <x v="0"/>
    <x v="0"/>
    <x v="13"/>
    <x v="0"/>
  </r>
  <r>
    <x v="4"/>
    <x v="44"/>
    <x v="78"/>
    <x v="60"/>
    <x v="25"/>
    <x v="53"/>
    <x v="0"/>
    <x v="0"/>
    <x v="0"/>
    <x v="0"/>
    <x v="13"/>
    <x v="0"/>
  </r>
  <r>
    <x v="4"/>
    <x v="44"/>
    <x v="102"/>
    <x v="171"/>
    <x v="62"/>
    <x v="141"/>
    <x v="0"/>
    <x v="0"/>
    <x v="0"/>
    <x v="0"/>
    <x v="13"/>
    <x v="0"/>
  </r>
  <r>
    <x v="4"/>
    <x v="45"/>
    <x v="199"/>
    <x v="48"/>
    <x v="177"/>
    <x v="8"/>
    <x v="0"/>
    <x v="0"/>
    <x v="1"/>
    <x v="0"/>
    <x v="13"/>
    <x v="0"/>
  </r>
  <r>
    <x v="1"/>
    <x v="8"/>
    <x v="227"/>
    <x v="99"/>
    <x v="174"/>
    <x v="77"/>
    <x v="0"/>
    <x v="0"/>
    <x v="0"/>
    <x v="0"/>
    <x v="10"/>
    <x v="0"/>
  </r>
  <r>
    <x v="1"/>
    <x v="1"/>
    <x v="223"/>
    <x v="168"/>
    <x v="156"/>
    <x v="138"/>
    <x v="0"/>
    <x v="0"/>
    <x v="0"/>
    <x v="0"/>
    <x v="10"/>
    <x v="0"/>
  </r>
  <r>
    <x v="1"/>
    <x v="21"/>
    <x v="55"/>
    <x v="67"/>
    <x v="92"/>
    <x v="10"/>
    <x v="0"/>
    <x v="0"/>
    <x v="0"/>
    <x v="0"/>
    <x v="10"/>
    <x v="0"/>
  </r>
  <r>
    <x v="1"/>
    <x v="21"/>
    <x v="202"/>
    <x v="68"/>
    <x v="219"/>
    <x v="12"/>
    <x v="0"/>
    <x v="0"/>
    <x v="0"/>
    <x v="0"/>
    <x v="10"/>
    <x v="0"/>
  </r>
  <r>
    <x v="1"/>
    <x v="21"/>
    <x v="206"/>
    <x v="69"/>
    <x v="5"/>
    <x v="31"/>
    <x v="0"/>
    <x v="0"/>
    <x v="0"/>
    <x v="0"/>
    <x v="10"/>
    <x v="0"/>
  </r>
  <r>
    <x v="1"/>
    <x v="21"/>
    <x v="221"/>
    <x v="71"/>
    <x v="163"/>
    <x v="42"/>
    <x v="0"/>
    <x v="0"/>
    <x v="0"/>
    <x v="0"/>
    <x v="10"/>
    <x v="0"/>
  </r>
  <r>
    <x v="1"/>
    <x v="21"/>
    <x v="225"/>
    <x v="72"/>
    <x v="216"/>
    <x v="50"/>
    <x v="0"/>
    <x v="0"/>
    <x v="0"/>
    <x v="0"/>
    <x v="10"/>
    <x v="0"/>
  </r>
  <r>
    <x v="1"/>
    <x v="21"/>
    <x v="218"/>
    <x v="70"/>
    <x v="124"/>
    <x v="52"/>
    <x v="0"/>
    <x v="0"/>
    <x v="0"/>
    <x v="0"/>
    <x v="10"/>
    <x v="0"/>
  </r>
  <r>
    <x v="1"/>
    <x v="21"/>
    <x v="232"/>
    <x v="73"/>
    <x v="222"/>
    <x v="63"/>
    <x v="0"/>
    <x v="0"/>
    <x v="1"/>
    <x v="0"/>
    <x v="10"/>
    <x v="0"/>
  </r>
  <r>
    <x v="1"/>
    <x v="21"/>
    <x v="207"/>
    <x v="104"/>
    <x v="21"/>
    <x v="81"/>
    <x v="0"/>
    <x v="0"/>
    <x v="0"/>
    <x v="0"/>
    <x v="10"/>
    <x v="0"/>
  </r>
  <r>
    <x v="1"/>
    <x v="21"/>
    <x v="208"/>
    <x v="132"/>
    <x v="26"/>
    <x v="106"/>
    <x v="0"/>
    <x v="0"/>
    <x v="1"/>
    <x v="0"/>
    <x v="10"/>
    <x v="0"/>
  </r>
  <r>
    <x v="2"/>
    <x v="46"/>
    <x v="210"/>
    <x v="93"/>
    <x v="40"/>
    <x v="25"/>
    <x v="0"/>
    <x v="0"/>
    <x v="1"/>
    <x v="0"/>
    <x v="11"/>
    <x v="0"/>
  </r>
  <r>
    <x v="2"/>
    <x v="46"/>
    <x v="214"/>
    <x v="94"/>
    <x v="81"/>
    <x v="38"/>
    <x v="0"/>
    <x v="0"/>
    <x v="0"/>
    <x v="0"/>
    <x v="11"/>
    <x v="0"/>
  </r>
  <r>
    <x v="2"/>
    <x v="46"/>
    <x v="226"/>
    <x v="95"/>
    <x v="183"/>
    <x v="58"/>
    <x v="0"/>
    <x v="0"/>
    <x v="0"/>
    <x v="0"/>
    <x v="11"/>
    <x v="0"/>
  </r>
  <r>
    <x v="2"/>
    <x v="46"/>
    <x v="213"/>
    <x v="103"/>
    <x v="57"/>
    <x v="81"/>
    <x v="0"/>
    <x v="0"/>
    <x v="1"/>
    <x v="0"/>
    <x v="11"/>
    <x v="0"/>
  </r>
  <r>
    <x v="2"/>
    <x v="46"/>
    <x v="216"/>
    <x v="163"/>
    <x v="107"/>
    <x v="134"/>
    <x v="0"/>
    <x v="0"/>
    <x v="0"/>
    <x v="0"/>
    <x v="11"/>
    <x v="0"/>
  </r>
  <r>
    <x v="2"/>
    <x v="46"/>
    <x v="219"/>
    <x v="166"/>
    <x v="138"/>
    <x v="137"/>
    <x v="0"/>
    <x v="0"/>
    <x v="0"/>
    <x v="0"/>
    <x v="11"/>
    <x v="0"/>
  </r>
  <r>
    <x v="2"/>
    <x v="46"/>
    <x v="212"/>
    <x v="173"/>
    <x v="54"/>
    <x v="142"/>
    <x v="0"/>
    <x v="0"/>
    <x v="0"/>
    <x v="0"/>
    <x v="11"/>
    <x v="0"/>
  </r>
  <r>
    <x v="2"/>
    <x v="31"/>
    <x v="222"/>
    <x v="112"/>
    <x v="157"/>
    <x v="90"/>
    <x v="0"/>
    <x v="0"/>
    <x v="0"/>
    <x v="0"/>
    <x v="11"/>
    <x v="0"/>
  </r>
  <r>
    <x v="2"/>
    <x v="31"/>
    <x v="194"/>
    <x v="78"/>
    <x v="145"/>
    <x v="14"/>
    <x v="0"/>
    <x v="0"/>
    <x v="1"/>
    <x v="0"/>
    <x v="11"/>
    <x v="0"/>
  </r>
  <r>
    <x v="2"/>
    <x v="31"/>
    <x v="209"/>
    <x v="175"/>
    <x v="29"/>
    <x v="144"/>
    <x v="0"/>
    <x v="0"/>
    <x v="0"/>
    <x v="0"/>
    <x v="11"/>
    <x v="0"/>
  </r>
  <r>
    <x v="1"/>
    <x v="11"/>
    <x v="57"/>
    <x v="66"/>
    <x v="98"/>
    <x v="7"/>
    <x v="0"/>
    <x v="0"/>
    <x v="0"/>
    <x v="0"/>
    <x v="10"/>
    <x v="0"/>
  </r>
  <r>
    <x v="0"/>
    <x v="26"/>
    <x v="38"/>
    <x v="77"/>
    <x v="204"/>
    <x v="46"/>
    <x v="0"/>
    <x v="0"/>
    <x v="1"/>
    <x v="0"/>
    <x v="9"/>
    <x v="0"/>
  </r>
  <r>
    <x v="0"/>
    <x v="26"/>
    <x v="20"/>
    <x v="76"/>
    <x v="83"/>
    <x v="61"/>
    <x v="0"/>
    <x v="0"/>
    <x v="0"/>
    <x v="0"/>
    <x v="9"/>
    <x v="0"/>
  </r>
  <r>
    <x v="0"/>
    <x v="26"/>
    <x v="2"/>
    <x v="115"/>
    <x v="7"/>
    <x v="87"/>
    <x v="0"/>
    <x v="0"/>
    <x v="1"/>
    <x v="0"/>
    <x v="9"/>
    <x v="0"/>
  </r>
  <r>
    <x v="0"/>
    <x v="26"/>
    <x v="17"/>
    <x v="131"/>
    <x v="72"/>
    <x v="105"/>
    <x v="0"/>
    <x v="0"/>
    <x v="0"/>
    <x v="0"/>
    <x v="9"/>
    <x v="0"/>
  </r>
  <r>
    <x v="0"/>
    <x v="26"/>
    <x v="4"/>
    <x v="161"/>
    <x v="8"/>
    <x v="130"/>
    <x v="0"/>
    <x v="0"/>
    <x v="0"/>
    <x v="0"/>
    <x v="9"/>
    <x v="0"/>
  </r>
  <r>
    <x v="0"/>
    <x v="42"/>
    <x v="36"/>
    <x v="90"/>
    <x v="208"/>
    <x v="24"/>
    <x v="0"/>
    <x v="0"/>
    <x v="1"/>
    <x v="0"/>
    <x v="9"/>
    <x v="0"/>
  </r>
  <r>
    <x v="0"/>
    <x v="42"/>
    <x v="23"/>
    <x v="89"/>
    <x v="121"/>
    <x v="28"/>
    <x v="0"/>
    <x v="0"/>
    <x v="1"/>
    <x v="0"/>
    <x v="9"/>
    <x v="0"/>
  </r>
  <r>
    <x v="0"/>
    <x v="42"/>
    <x v="15"/>
    <x v="105"/>
    <x v="64"/>
    <x v="82"/>
    <x v="0"/>
    <x v="0"/>
    <x v="0"/>
    <x v="0"/>
    <x v="9"/>
    <x v="0"/>
  </r>
  <r>
    <x v="0"/>
    <x v="42"/>
    <x v="26"/>
    <x v="111"/>
    <x v="118"/>
    <x v="84"/>
    <x v="0"/>
    <x v="0"/>
    <x v="0"/>
    <x v="0"/>
    <x v="9"/>
    <x v="0"/>
  </r>
  <r>
    <x v="0"/>
    <x v="6"/>
    <x v="1"/>
    <x v="63"/>
    <x v="11"/>
    <x v="18"/>
    <x v="0"/>
    <x v="0"/>
    <x v="0"/>
    <x v="0"/>
    <x v="9"/>
    <x v="0"/>
  </r>
  <r>
    <x v="0"/>
    <x v="6"/>
    <x v="22"/>
    <x v="64"/>
    <x v="97"/>
    <x v="27"/>
    <x v="0"/>
    <x v="0"/>
    <x v="0"/>
    <x v="0"/>
    <x v="9"/>
    <x v="0"/>
  </r>
  <r>
    <x v="0"/>
    <x v="5"/>
    <x v="45"/>
    <x v="109"/>
    <x v="198"/>
    <x v="90"/>
    <x v="0"/>
    <x v="0"/>
    <x v="0"/>
    <x v="0"/>
    <x v="9"/>
    <x v="0"/>
  </r>
  <r>
    <x v="0"/>
    <x v="5"/>
    <x v="58"/>
    <x v="61"/>
    <x v="116"/>
    <x v="13"/>
    <x v="0"/>
    <x v="0"/>
    <x v="0"/>
    <x v="0"/>
    <x v="9"/>
    <x v="0"/>
  </r>
  <r>
    <x v="0"/>
    <x v="5"/>
    <x v="39"/>
    <x v="91"/>
    <x v="206"/>
    <x v="69"/>
    <x v="0"/>
    <x v="0"/>
    <x v="1"/>
    <x v="0"/>
    <x v="9"/>
    <x v="0"/>
  </r>
  <r>
    <x v="0"/>
    <x v="5"/>
    <x v="43"/>
    <x v="102"/>
    <x v="195"/>
    <x v="80"/>
    <x v="0"/>
    <x v="0"/>
    <x v="0"/>
    <x v="0"/>
    <x v="9"/>
    <x v="0"/>
  </r>
  <r>
    <x v="0"/>
    <x v="5"/>
    <x v="46"/>
    <x v="116"/>
    <x v="192"/>
    <x v="87"/>
    <x v="0"/>
    <x v="0"/>
    <x v="0"/>
    <x v="0"/>
    <x v="9"/>
    <x v="0"/>
  </r>
  <r>
    <x v="0"/>
    <x v="5"/>
    <x v="10"/>
    <x v="129"/>
    <x v="49"/>
    <x v="103"/>
    <x v="0"/>
    <x v="0"/>
    <x v="0"/>
    <x v="0"/>
    <x v="9"/>
    <x v="0"/>
  </r>
  <r>
    <x v="0"/>
    <x v="5"/>
    <x v="11"/>
    <x v="147"/>
    <x v="47"/>
    <x v="119"/>
    <x v="0"/>
    <x v="0"/>
    <x v="1"/>
    <x v="0"/>
    <x v="9"/>
    <x v="0"/>
  </r>
  <r>
    <x v="0"/>
    <x v="5"/>
    <x v="21"/>
    <x v="151"/>
    <x v="87"/>
    <x v="122"/>
    <x v="0"/>
    <x v="0"/>
    <x v="0"/>
    <x v="0"/>
    <x v="9"/>
    <x v="0"/>
  </r>
  <r>
    <x v="0"/>
    <x v="34"/>
    <x v="7"/>
    <x v="79"/>
    <x v="20"/>
    <x v="23"/>
    <x v="0"/>
    <x v="0"/>
    <x v="1"/>
    <x v="0"/>
    <x v="9"/>
    <x v="0"/>
  </r>
  <r>
    <x v="0"/>
    <x v="34"/>
    <x v="12"/>
    <x v="80"/>
    <x v="59"/>
    <x v="68"/>
    <x v="0"/>
    <x v="0"/>
    <x v="1"/>
    <x v="0"/>
    <x v="9"/>
    <x v="0"/>
  </r>
  <r>
    <x v="0"/>
    <x v="34"/>
    <x v="40"/>
    <x v="82"/>
    <x v="213"/>
    <x v="70"/>
    <x v="0"/>
    <x v="0"/>
    <x v="0"/>
    <x v="0"/>
    <x v="9"/>
    <x v="0"/>
  </r>
  <r>
    <x v="0"/>
    <x v="34"/>
    <x v="14"/>
    <x v="100"/>
    <x v="63"/>
    <x v="78"/>
    <x v="0"/>
    <x v="0"/>
    <x v="0"/>
    <x v="0"/>
    <x v="9"/>
    <x v="0"/>
  </r>
  <r>
    <x v="0"/>
    <x v="34"/>
    <x v="31"/>
    <x v="101"/>
    <x v="161"/>
    <x v="79"/>
    <x v="0"/>
    <x v="0"/>
    <x v="1"/>
    <x v="0"/>
    <x v="9"/>
    <x v="0"/>
  </r>
  <r>
    <x v="0"/>
    <x v="25"/>
    <x v="33"/>
    <x v="135"/>
    <x v="162"/>
    <x v="109"/>
    <x v="0"/>
    <x v="0"/>
    <x v="1"/>
    <x v="0"/>
    <x v="9"/>
    <x v="0"/>
  </r>
  <r>
    <x v="0"/>
    <x v="37"/>
    <x v="19"/>
    <x v="84"/>
    <x v="86"/>
    <x v="21"/>
    <x v="0"/>
    <x v="0"/>
    <x v="0"/>
    <x v="0"/>
    <x v="9"/>
    <x v="0"/>
  </r>
  <r>
    <x v="0"/>
    <x v="37"/>
    <x v="37"/>
    <x v="86"/>
    <x v="169"/>
    <x v="32"/>
    <x v="0"/>
    <x v="0"/>
    <x v="0"/>
    <x v="0"/>
    <x v="9"/>
    <x v="0"/>
  </r>
  <r>
    <x v="0"/>
    <x v="37"/>
    <x v="41"/>
    <x v="87"/>
    <x v="168"/>
    <x v="71"/>
    <x v="0"/>
    <x v="0"/>
    <x v="0"/>
    <x v="0"/>
    <x v="9"/>
    <x v="0"/>
  </r>
  <r>
    <x v="0"/>
    <x v="37"/>
    <x v="42"/>
    <x v="88"/>
    <x v="203"/>
    <x v="73"/>
    <x v="0"/>
    <x v="0"/>
    <x v="1"/>
    <x v="0"/>
    <x v="9"/>
    <x v="0"/>
  </r>
  <r>
    <x v="0"/>
    <x v="37"/>
    <x v="3"/>
    <x v="119"/>
    <x v="13"/>
    <x v="93"/>
    <x v="0"/>
    <x v="0"/>
    <x v="0"/>
    <x v="0"/>
    <x v="9"/>
    <x v="0"/>
  </r>
  <r>
    <x v="0"/>
    <x v="37"/>
    <x v="8"/>
    <x v="142"/>
    <x v="19"/>
    <x v="114"/>
    <x v="0"/>
    <x v="0"/>
    <x v="0"/>
    <x v="0"/>
    <x v="9"/>
    <x v="0"/>
  </r>
  <r>
    <x v="3"/>
    <x v="3"/>
    <x v="155"/>
    <x v="177"/>
    <x v="144"/>
    <x v="146"/>
    <x v="0"/>
    <x v="0"/>
    <x v="0"/>
    <x v="0"/>
    <x v="12"/>
    <x v="0"/>
  </r>
  <r>
    <x v="3"/>
    <x v="35"/>
    <x v="189"/>
    <x v="56"/>
    <x v="230"/>
    <x v="71"/>
    <x v="0"/>
    <x v="0"/>
    <x v="1"/>
    <x v="0"/>
    <x v="12"/>
    <x v="0"/>
  </r>
  <r>
    <x v="4"/>
    <x v="18"/>
    <x v="94"/>
    <x v="178"/>
    <x v="52"/>
    <x v="147"/>
    <x v="0"/>
    <x v="0"/>
    <x v="0"/>
    <x v="0"/>
    <x v="13"/>
    <x v="0"/>
  </r>
  <r>
    <x v="4"/>
    <x v="33"/>
    <x v="67"/>
    <x v="179"/>
    <x v="12"/>
    <x v="148"/>
    <x v="0"/>
    <x v="0"/>
    <x v="0"/>
    <x v="0"/>
    <x v="13"/>
    <x v="0"/>
  </r>
  <r>
    <x v="4"/>
    <x v="10"/>
    <x v="178"/>
    <x v="180"/>
    <x v="189"/>
    <x v="149"/>
    <x v="0"/>
    <x v="0"/>
    <x v="0"/>
    <x v="0"/>
    <x v="13"/>
    <x v="0"/>
  </r>
  <r>
    <x v="0"/>
    <x v="38"/>
    <x v="28"/>
    <x v="181"/>
    <x v="139"/>
    <x v="150"/>
    <x v="0"/>
    <x v="0"/>
    <x v="0"/>
    <x v="0"/>
    <x v="9"/>
    <x v="0"/>
  </r>
  <r>
    <x v="2"/>
    <x v="9"/>
    <x v="211"/>
    <x v="182"/>
    <x v="53"/>
    <x v="151"/>
    <x v="0"/>
    <x v="0"/>
    <x v="0"/>
    <x v="0"/>
    <x v="11"/>
    <x v="0"/>
  </r>
  <r>
    <x v="0"/>
    <x v="34"/>
    <x v="193"/>
    <x v="83"/>
    <x v="153"/>
    <x v="9"/>
    <x v="0"/>
    <x v="0"/>
    <x v="1"/>
    <x v="0"/>
    <x v="9"/>
    <x v="0"/>
  </r>
  <r>
    <x v="3"/>
    <x v="4"/>
    <x v="156"/>
    <x v="185"/>
    <x v="149"/>
    <x v="154"/>
    <x v="0"/>
    <x v="0"/>
    <x v="0"/>
    <x v="0"/>
    <x v="12"/>
    <x v="0"/>
  </r>
  <r>
    <x v="3"/>
    <x v="32"/>
    <x v="68"/>
    <x v="184"/>
    <x v="1"/>
    <x v="153"/>
    <x v="0"/>
    <x v="0"/>
    <x v="0"/>
    <x v="0"/>
    <x v="12"/>
    <x v="0"/>
  </r>
  <r>
    <x v="0"/>
    <x v="26"/>
    <x v="16"/>
    <x v="75"/>
    <x v="74"/>
    <x v="90"/>
    <x v="0"/>
    <x v="0"/>
    <x v="1"/>
    <x v="0"/>
    <x v="9"/>
    <x v="0"/>
  </r>
  <r>
    <x v="4"/>
    <x v="12"/>
    <x v="167"/>
    <x v="107"/>
    <x v="218"/>
    <x v="89"/>
    <x v="0"/>
    <x v="0"/>
    <x v="0"/>
    <x v="0"/>
    <x v="13"/>
    <x v="0"/>
  </r>
  <r>
    <x v="0"/>
    <x v="5"/>
    <x v="30"/>
    <x v="62"/>
    <x v="146"/>
    <x v="90"/>
    <x v="0"/>
    <x v="0"/>
    <x v="0"/>
    <x v="0"/>
    <x v="9"/>
    <x v="0"/>
  </r>
  <r>
    <x v="0"/>
    <x v="34"/>
    <x v="24"/>
    <x v="81"/>
    <x v="102"/>
    <x v="90"/>
    <x v="0"/>
    <x v="0"/>
    <x v="1"/>
    <x v="0"/>
    <x v="9"/>
    <x v="0"/>
  </r>
  <r>
    <x v="3"/>
    <x v="32"/>
    <x v="187"/>
    <x v="187"/>
    <x v="226"/>
    <x v="155"/>
    <x v="0"/>
    <x v="0"/>
    <x v="1"/>
    <x v="0"/>
    <x v="12"/>
    <x v="0"/>
  </r>
  <r>
    <x v="0"/>
    <x v="37"/>
    <x v="35"/>
    <x v="85"/>
    <x v="212"/>
    <x v="90"/>
    <x v="0"/>
    <x v="0"/>
    <x v="0"/>
    <x v="0"/>
    <x v="9"/>
    <x v="0"/>
  </r>
  <r>
    <x v="0"/>
    <x v="5"/>
    <x v="9"/>
    <x v="188"/>
    <x v="32"/>
    <x v="157"/>
    <x v="0"/>
    <x v="0"/>
    <x v="0"/>
    <x v="0"/>
    <x v="9"/>
    <x v="0"/>
  </r>
  <r>
    <x v="3"/>
    <x v="43"/>
    <x v="179"/>
    <x v="186"/>
    <x v="95"/>
    <x v="156"/>
    <x v="0"/>
    <x v="0"/>
    <x v="1"/>
    <x v="0"/>
    <x v="12"/>
    <x v="0"/>
  </r>
  <r>
    <x v="4"/>
    <x v="24"/>
    <x v="70"/>
    <x v="190"/>
    <x v="0"/>
    <x v="159"/>
    <x v="0"/>
    <x v="0"/>
    <x v="0"/>
    <x v="0"/>
    <x v="13"/>
    <x v="0"/>
  </r>
  <r>
    <x v="4"/>
    <x v="17"/>
    <x v="69"/>
    <x v="189"/>
    <x v="10"/>
    <x v="158"/>
    <x v="0"/>
    <x v="0"/>
    <x v="1"/>
    <x v="0"/>
    <x v="13"/>
    <x v="0"/>
  </r>
  <r>
    <x v="3"/>
    <x v="22"/>
    <x v="119"/>
    <x v="28"/>
    <x v="104"/>
    <x v="89"/>
    <x v="0"/>
    <x v="0"/>
    <x v="1"/>
    <x v="0"/>
    <x v="12"/>
    <x v="0"/>
  </r>
  <r>
    <x v="3"/>
    <x v="13"/>
    <x v="130"/>
    <x v="165"/>
    <x v="110"/>
    <x v="136"/>
    <x v="0"/>
    <x v="0"/>
    <x v="1"/>
    <x v="0"/>
    <x v="12"/>
    <x v="0"/>
  </r>
  <r>
    <x v="4"/>
    <x v="33"/>
    <x v="104"/>
    <x v="134"/>
    <x v="67"/>
    <x v="108"/>
    <x v="0"/>
    <x v="0"/>
    <x v="1"/>
    <x v="0"/>
    <x v="13"/>
    <x v="0"/>
  </r>
  <r>
    <x v="2"/>
    <x v="46"/>
    <x v="228"/>
    <x v="150"/>
    <x v="173"/>
    <x v="198"/>
    <x v="0"/>
    <x v="0"/>
    <x v="1"/>
    <x v="0"/>
    <x v="11"/>
    <x v="0"/>
  </r>
  <r>
    <x v="3"/>
    <x v="27"/>
    <x v="157"/>
    <x v="193"/>
    <x v="148"/>
    <x v="162"/>
    <x v="0"/>
    <x v="0"/>
    <x v="0"/>
    <x v="0"/>
    <x v="12"/>
    <x v="0"/>
  </r>
  <r>
    <x v="3"/>
    <x v="43"/>
    <x v="92"/>
    <x v="195"/>
    <x v="43"/>
    <x v="163"/>
    <x v="0"/>
    <x v="0"/>
    <x v="0"/>
    <x v="0"/>
    <x v="12"/>
    <x v="0"/>
  </r>
  <r>
    <x v="0"/>
    <x v="5"/>
    <x v="48"/>
    <x v="191"/>
    <x v="182"/>
    <x v="160"/>
    <x v="0"/>
    <x v="0"/>
    <x v="0"/>
    <x v="0"/>
    <x v="9"/>
    <x v="0"/>
  </r>
  <r>
    <x v="0"/>
    <x v="38"/>
    <x v="49"/>
    <x v="196"/>
    <x v="184"/>
    <x v="164"/>
    <x v="0"/>
    <x v="0"/>
    <x v="1"/>
    <x v="0"/>
    <x v="9"/>
    <x v="0"/>
  </r>
  <r>
    <x v="2"/>
    <x v="9"/>
    <x v="229"/>
    <x v="197"/>
    <x v="187"/>
    <x v="85"/>
    <x v="0"/>
    <x v="0"/>
    <x v="1"/>
    <x v="0"/>
    <x v="11"/>
    <x v="0"/>
  </r>
  <r>
    <x v="0"/>
    <x v="25"/>
    <x v="25"/>
    <x v="96"/>
    <x v="99"/>
    <x v="90"/>
    <x v="0"/>
    <x v="0"/>
    <x v="0"/>
    <x v="0"/>
    <x v="9"/>
    <x v="0"/>
  </r>
  <r>
    <x v="2"/>
    <x v="46"/>
    <x v="230"/>
    <x v="198"/>
    <x v="170"/>
    <x v="165"/>
    <x v="0"/>
    <x v="0"/>
    <x v="1"/>
    <x v="0"/>
    <x v="11"/>
    <x v="0"/>
  </r>
  <r>
    <x v="2"/>
    <x v="9"/>
    <x v="215"/>
    <x v="199"/>
    <x v="88"/>
    <x v="166"/>
    <x v="0"/>
    <x v="0"/>
    <x v="0"/>
    <x v="0"/>
    <x v="11"/>
    <x v="0"/>
  </r>
  <r>
    <x v="3"/>
    <x v="15"/>
    <x v="132"/>
    <x v="200"/>
    <x v="117"/>
    <x v="167"/>
    <x v="0"/>
    <x v="0"/>
    <x v="0"/>
    <x v="0"/>
    <x v="12"/>
    <x v="0"/>
  </r>
  <r>
    <x v="3"/>
    <x v="13"/>
    <x v="115"/>
    <x v="51"/>
    <x v="80"/>
    <x v="66"/>
    <x v="0"/>
    <x v="0"/>
    <x v="0"/>
    <x v="0"/>
    <x v="12"/>
    <x v="0"/>
  </r>
  <r>
    <x v="3"/>
    <x v="35"/>
    <x v="103"/>
    <x v="192"/>
    <x v="61"/>
    <x v="161"/>
    <x v="0"/>
    <x v="0"/>
    <x v="0"/>
    <x v="0"/>
    <x v="12"/>
    <x v="0"/>
  </r>
  <r>
    <x v="2"/>
    <x v="31"/>
    <x v="217"/>
    <x v="201"/>
    <x v="106"/>
    <x v="168"/>
    <x v="0"/>
    <x v="0"/>
    <x v="0"/>
    <x v="0"/>
    <x v="11"/>
    <x v="0"/>
  </r>
  <r>
    <x v="1"/>
    <x v="1"/>
    <x v="220"/>
    <x v="202"/>
    <x v="132"/>
    <x v="169"/>
    <x v="0"/>
    <x v="0"/>
    <x v="0"/>
    <x v="0"/>
    <x v="10"/>
    <x v="0"/>
  </r>
  <r>
    <x v="3"/>
    <x v="15"/>
    <x v="53"/>
    <x v="17"/>
    <x v="82"/>
    <x v="89"/>
    <x v="0"/>
    <x v="0"/>
    <x v="0"/>
    <x v="0"/>
    <x v="12"/>
    <x v="0"/>
  </r>
  <r>
    <x v="1"/>
    <x v="41"/>
    <x v="224"/>
    <x v="92"/>
    <x v="211"/>
    <x v="90"/>
    <x v="0"/>
    <x v="0"/>
    <x v="0"/>
    <x v="0"/>
    <x v="10"/>
    <x v="0"/>
  </r>
  <r>
    <x v="4"/>
    <x v="30"/>
    <x v="96"/>
    <x v="206"/>
    <x v="113"/>
    <x v="172"/>
    <x v="0"/>
    <x v="0"/>
    <x v="0"/>
    <x v="0"/>
    <x v="13"/>
    <x v="0"/>
  </r>
  <r>
    <x v="1"/>
    <x v="41"/>
    <x v="203"/>
    <x v="203"/>
    <x v="38"/>
    <x v="170"/>
    <x v="0"/>
    <x v="0"/>
    <x v="0"/>
    <x v="0"/>
    <x v="10"/>
    <x v="0"/>
  </r>
  <r>
    <x v="4"/>
    <x v="24"/>
    <x v="180"/>
    <x v="210"/>
    <x v="123"/>
    <x v="174"/>
    <x v="0"/>
    <x v="0"/>
    <x v="0"/>
    <x v="0"/>
    <x v="13"/>
    <x v="0"/>
  </r>
  <r>
    <x v="2"/>
    <x v="46"/>
    <x v="233"/>
    <x v="204"/>
    <x v="233"/>
    <x v="171"/>
    <x v="0"/>
    <x v="0"/>
    <x v="0"/>
    <x v="0"/>
    <x v="11"/>
    <x v="0"/>
  </r>
  <r>
    <x v="0"/>
    <x v="38"/>
    <x v="34"/>
    <x v="207"/>
    <x v="166"/>
    <x v="175"/>
    <x v="0"/>
    <x v="0"/>
    <x v="1"/>
    <x v="0"/>
    <x v="9"/>
    <x v="0"/>
  </r>
  <r>
    <x v="0"/>
    <x v="34"/>
    <x v="51"/>
    <x v="209"/>
    <x v="194"/>
    <x v="174"/>
    <x v="0"/>
    <x v="0"/>
    <x v="1"/>
    <x v="0"/>
    <x v="9"/>
    <x v="0"/>
  </r>
  <r>
    <x v="2"/>
    <x v="46"/>
    <x v="231"/>
    <x v="211"/>
    <x v="186"/>
    <x v="177"/>
    <x v="0"/>
    <x v="0"/>
    <x v="0"/>
    <x v="0"/>
    <x v="11"/>
    <x v="0"/>
  </r>
  <r>
    <x v="0"/>
    <x v="38"/>
    <x v="50"/>
    <x v="208"/>
    <x v="199"/>
    <x v="173"/>
    <x v="0"/>
    <x v="0"/>
    <x v="1"/>
    <x v="0"/>
    <x v="9"/>
    <x v="0"/>
  </r>
  <r>
    <x v="0"/>
    <x v="6"/>
    <x v="32"/>
    <x v="124"/>
    <x v="152"/>
    <x v="98"/>
    <x v="0"/>
    <x v="0"/>
    <x v="1"/>
    <x v="0"/>
    <x v="9"/>
    <x v="0"/>
  </r>
  <r>
    <x v="0"/>
    <x v="24"/>
    <x v="71"/>
    <x v="212"/>
    <x v="17"/>
    <x v="176"/>
    <x v="0"/>
    <x v="0"/>
    <x v="0"/>
    <x v="0"/>
    <x v="9"/>
    <x v="0"/>
  </r>
  <r>
    <x v="3"/>
    <x v="36"/>
    <x v="112"/>
    <x v="217"/>
    <x v="73"/>
    <x v="182"/>
    <x v="0"/>
    <x v="0"/>
    <x v="0"/>
    <x v="0"/>
    <x v="12"/>
    <x v="0"/>
  </r>
  <r>
    <x v="1"/>
    <x v="41"/>
    <x v="204"/>
    <x v="216"/>
    <x v="84"/>
    <x v="181"/>
    <x v="0"/>
    <x v="0"/>
    <x v="0"/>
    <x v="0"/>
    <x v="10"/>
    <x v="0"/>
  </r>
  <r>
    <x v="3"/>
    <x v="43"/>
    <x v="145"/>
    <x v="205"/>
    <x v="140"/>
    <x v="171"/>
    <x v="0"/>
    <x v="0"/>
    <x v="0"/>
    <x v="0"/>
    <x v="12"/>
    <x v="0"/>
  </r>
  <r>
    <x v="4"/>
    <x v="17"/>
    <x v="158"/>
    <x v="218"/>
    <x v="159"/>
    <x v="183"/>
    <x v="0"/>
    <x v="0"/>
    <x v="0"/>
    <x v="0"/>
    <x v="13"/>
    <x v="0"/>
  </r>
  <r>
    <x v="4"/>
    <x v="16"/>
    <x v="139"/>
    <x v="221"/>
    <x v="130"/>
    <x v="185"/>
    <x v="0"/>
    <x v="0"/>
    <x v="0"/>
    <x v="0"/>
    <x v="13"/>
    <x v="0"/>
  </r>
  <r>
    <x v="1"/>
    <x v="41"/>
    <x v="205"/>
    <x v="215"/>
    <x v="137"/>
    <x v="178"/>
    <x v="0"/>
    <x v="0"/>
    <x v="0"/>
    <x v="0"/>
    <x v="10"/>
    <x v="0"/>
  </r>
  <r>
    <x v="4"/>
    <x v="44"/>
    <x v="181"/>
    <x v="220"/>
    <x v="181"/>
    <x v="184"/>
    <x v="0"/>
    <x v="0"/>
    <x v="0"/>
    <x v="0"/>
    <x v="13"/>
    <x v="0"/>
  </r>
  <r>
    <x v="3"/>
    <x v="3"/>
    <x v="136"/>
    <x v="7"/>
    <x v="128"/>
    <x v="89"/>
    <x v="0"/>
    <x v="0"/>
    <x v="0"/>
    <x v="0"/>
    <x v="12"/>
    <x v="0"/>
  </r>
  <r>
    <x v="3"/>
    <x v="3"/>
    <x v="185"/>
    <x v="223"/>
    <x v="224"/>
    <x v="187"/>
    <x v="0"/>
    <x v="0"/>
    <x v="2"/>
    <x v="0"/>
    <x v="12"/>
    <x v="0"/>
  </r>
  <r>
    <x v="0"/>
    <x v="5"/>
    <x v="29"/>
    <x v="108"/>
    <x v="142"/>
    <x v="90"/>
    <x v="0"/>
    <x v="0"/>
    <x v="2"/>
    <x v="0"/>
    <x v="9"/>
    <x v="0"/>
  </r>
  <r>
    <x v="0"/>
    <x v="37"/>
    <x v="18"/>
    <x v="219"/>
    <x v="76"/>
    <x v="188"/>
    <x v="0"/>
    <x v="0"/>
    <x v="2"/>
    <x v="0"/>
    <x v="9"/>
    <x v="0"/>
  </r>
  <r>
    <x v="4"/>
    <x v="44"/>
    <x v="140"/>
    <x v="222"/>
    <x v="126"/>
    <x v="186"/>
    <x v="0"/>
    <x v="0"/>
    <x v="2"/>
    <x v="0"/>
    <x v="13"/>
    <x v="0"/>
  </r>
  <r>
    <x v="0"/>
    <x v="5"/>
    <x v="27"/>
    <x v="97"/>
    <x v="134"/>
    <x v="90"/>
    <x v="0"/>
    <x v="0"/>
    <x v="2"/>
    <x v="0"/>
    <x v="9"/>
    <x v="0"/>
  </r>
  <r>
    <x v="0"/>
    <x v="26"/>
    <x v="52"/>
    <x v="228"/>
    <x v="178"/>
    <x v="192"/>
    <x v="0"/>
    <x v="0"/>
    <x v="2"/>
    <x v="0"/>
    <x v="9"/>
    <x v="0"/>
  </r>
  <r>
    <x v="0"/>
    <x v="34"/>
    <x v="6"/>
    <x v="194"/>
    <x v="6"/>
    <x v="163"/>
    <x v="0"/>
    <x v="0"/>
    <x v="2"/>
    <x v="0"/>
    <x v="9"/>
    <x v="0"/>
  </r>
  <r>
    <x v="1"/>
    <x v="8"/>
    <x v="198"/>
    <x v="65"/>
    <x v="172"/>
    <x v="90"/>
    <x v="0"/>
    <x v="0"/>
    <x v="2"/>
    <x v="0"/>
    <x v="10"/>
    <x v="0"/>
  </r>
  <r>
    <x v="3"/>
    <x v="15"/>
    <x v="147"/>
    <x v="50"/>
    <x v="151"/>
    <x v="89"/>
    <x v="0"/>
    <x v="0"/>
    <x v="2"/>
    <x v="0"/>
    <x v="12"/>
    <x v="0"/>
  </r>
  <r>
    <x v="3"/>
    <x v="19"/>
    <x v="141"/>
    <x v="227"/>
    <x v="94"/>
    <x v="191"/>
    <x v="0"/>
    <x v="0"/>
    <x v="2"/>
    <x v="0"/>
    <x v="12"/>
    <x v="0"/>
  </r>
  <r>
    <x v="3"/>
    <x v="22"/>
    <x v="98"/>
    <x v="229"/>
    <x v="93"/>
    <x v="193"/>
    <x v="0"/>
    <x v="0"/>
    <x v="2"/>
    <x v="0"/>
    <x v="12"/>
    <x v="0"/>
  </r>
  <r>
    <x v="3"/>
    <x v="35"/>
    <x v="174"/>
    <x v="139"/>
    <x v="190"/>
    <x v="111"/>
    <x v="0"/>
    <x v="0"/>
    <x v="2"/>
    <x v="0"/>
    <x v="12"/>
    <x v="0"/>
  </r>
  <r>
    <x v="3"/>
    <x v="39"/>
    <x v="97"/>
    <x v="224"/>
    <x v="109"/>
    <x v="189"/>
    <x v="0"/>
    <x v="0"/>
    <x v="2"/>
    <x v="0"/>
    <x v="12"/>
    <x v="0"/>
  </r>
  <r>
    <x v="4"/>
    <x v="16"/>
    <x v="118"/>
    <x v="214"/>
    <x v="89"/>
    <x v="180"/>
    <x v="0"/>
    <x v="0"/>
    <x v="2"/>
    <x v="0"/>
    <x v="13"/>
    <x v="0"/>
  </r>
  <r>
    <x v="4"/>
    <x v="17"/>
    <x v="160"/>
    <x v="22"/>
    <x v="197"/>
    <x v="89"/>
    <x v="0"/>
    <x v="0"/>
    <x v="2"/>
    <x v="0"/>
    <x v="13"/>
    <x v="0"/>
  </r>
  <r>
    <x v="4"/>
    <x v="29"/>
    <x v="182"/>
    <x v="230"/>
    <x v="175"/>
    <x v="194"/>
    <x v="0"/>
    <x v="0"/>
    <x v="2"/>
    <x v="0"/>
    <x v="13"/>
    <x v="0"/>
  </r>
  <r>
    <x v="4"/>
    <x v="33"/>
    <x v="113"/>
    <x v="226"/>
    <x v="70"/>
    <x v="190"/>
    <x v="0"/>
    <x v="0"/>
    <x v="2"/>
    <x v="0"/>
    <x v="13"/>
    <x v="0"/>
  </r>
  <r>
    <x v="4"/>
    <x v="44"/>
    <x v="188"/>
    <x v="225"/>
    <x v="228"/>
    <x v="191"/>
    <x v="0"/>
    <x v="0"/>
    <x v="2"/>
    <x v="0"/>
    <x v="13"/>
    <x v="0"/>
  </r>
  <r>
    <x v="3"/>
    <x v="39"/>
    <x v="153"/>
    <x v="146"/>
    <x v="154"/>
    <x v="118"/>
    <x v="0"/>
    <x v="0"/>
    <x v="2"/>
    <x v="0"/>
    <x v="12"/>
    <x v="0"/>
  </r>
  <r>
    <x v="3"/>
    <x v="43"/>
    <x v="80"/>
    <x v="213"/>
    <x v="31"/>
    <x v="179"/>
    <x v="0"/>
    <x v="0"/>
    <x v="2"/>
    <x v="0"/>
    <x v="12"/>
    <x v="0"/>
  </r>
  <r>
    <x v="4"/>
    <x v="7"/>
    <x v="146"/>
    <x v="9"/>
    <x v="165"/>
    <x v="89"/>
    <x v="0"/>
    <x v="0"/>
    <x v="2"/>
    <x v="0"/>
    <x v="13"/>
    <x v="0"/>
  </r>
  <r>
    <x v="4"/>
    <x v="29"/>
    <x v="61"/>
    <x v="33"/>
    <x v="9"/>
    <x v="89"/>
    <x v="0"/>
    <x v="0"/>
    <x v="2"/>
    <x v="0"/>
    <x v="13"/>
    <x v="0"/>
  </r>
  <r>
    <x v="0"/>
    <x v="5"/>
    <x v="44"/>
    <x v="106"/>
    <x v="193"/>
    <x v="90"/>
    <x v="0"/>
    <x v="0"/>
    <x v="2"/>
    <x v="0"/>
    <x v="3"/>
    <x v="0"/>
  </r>
  <r>
    <x v="0"/>
    <x v="6"/>
    <x v="13"/>
    <x v="98"/>
    <x v="60"/>
    <x v="90"/>
    <x v="0"/>
    <x v="0"/>
    <x v="2"/>
    <x v="0"/>
    <x v="2"/>
    <x v="0"/>
  </r>
  <r>
    <x v="3"/>
    <x v="22"/>
    <x v="95"/>
    <x v="27"/>
    <x v="56"/>
    <x v="91"/>
    <x v="0"/>
    <x v="0"/>
    <x v="2"/>
    <x v="0"/>
    <x v="0"/>
    <x v="0"/>
  </r>
  <r>
    <x v="0"/>
    <x v="26"/>
    <x v="5"/>
    <x v="183"/>
    <x v="3"/>
    <x v="152"/>
    <x v="0"/>
    <x v="0"/>
    <x v="2"/>
    <x v="0"/>
    <x v="7"/>
    <x v="0"/>
  </r>
  <r>
    <x v="4"/>
    <x v="30"/>
    <x v="172"/>
    <x v="136"/>
    <x v="185"/>
    <x v="110"/>
    <x v="0"/>
    <x v="0"/>
    <x v="2"/>
    <x v="0"/>
    <x v="5"/>
    <x v="0"/>
  </r>
  <r>
    <x v="4"/>
    <x v="33"/>
    <x v="87"/>
    <x v="53"/>
    <x v="45"/>
    <x v="89"/>
    <x v="0"/>
    <x v="0"/>
    <x v="2"/>
    <x v="0"/>
    <x v="1"/>
    <x v="0"/>
  </r>
  <r>
    <x v="3"/>
    <x v="39"/>
    <x v="150"/>
    <x v="125"/>
    <x v="160"/>
    <x v="99"/>
    <x v="0"/>
    <x v="0"/>
    <x v="2"/>
    <x v="0"/>
    <x v="4"/>
    <x v="0"/>
  </r>
  <r>
    <x v="3"/>
    <x v="43"/>
    <x v="90"/>
    <x v="162"/>
    <x v="42"/>
    <x v="133"/>
    <x v="0"/>
    <x v="0"/>
    <x v="2"/>
    <x v="0"/>
    <x v="6"/>
    <x v="0"/>
  </r>
  <r>
    <x v="4"/>
    <x v="10"/>
    <x v="110"/>
    <x v="10"/>
    <x v="78"/>
    <x v="89"/>
    <x v="0"/>
    <x v="0"/>
    <x v="2"/>
    <x v="0"/>
    <x v="8"/>
    <x v="0"/>
  </r>
  <r>
    <x v="3"/>
    <x v="22"/>
    <x v="99"/>
    <x v="231"/>
    <x v="120"/>
    <x v="195"/>
    <x v="0"/>
    <x v="0"/>
    <x v="2"/>
    <x v="0"/>
    <x v="8"/>
    <x v="0"/>
  </r>
  <r>
    <x v="0"/>
    <x v="25"/>
    <x v="200"/>
    <x v="74"/>
    <x v="217"/>
    <x v="90"/>
    <x v="0"/>
    <x v="0"/>
    <x v="2"/>
    <x v="0"/>
    <x v="8"/>
    <x v="0"/>
  </r>
  <r>
    <x v="3"/>
    <x v="36"/>
    <x v="81"/>
    <x v="232"/>
    <x v="28"/>
    <x v="196"/>
    <x v="0"/>
    <x v="0"/>
    <x v="2"/>
    <x v="0"/>
    <x v="8"/>
    <x v="0"/>
  </r>
  <r>
    <x v="0"/>
    <x v="38"/>
    <x v="47"/>
    <x v="154"/>
    <x v="202"/>
    <x v="125"/>
    <x v="0"/>
    <x v="0"/>
    <x v="2"/>
    <x v="0"/>
    <x v="8"/>
    <x v="0"/>
  </r>
  <r>
    <x v="3"/>
    <x v="39"/>
    <x v="100"/>
    <x v="233"/>
    <x v="55"/>
    <x v="197"/>
    <x v="0"/>
    <x v="0"/>
    <x v="2"/>
    <x v="0"/>
    <x v="8"/>
    <x v="0"/>
  </r>
  <r>
    <x v="3"/>
    <x v="43"/>
    <x v="79"/>
    <x v="159"/>
    <x v="23"/>
    <x v="131"/>
    <x v="0"/>
    <x v="0"/>
    <x v="2"/>
    <x v="0"/>
    <x v="8"/>
    <x v="0"/>
  </r>
  <r>
    <x v="4"/>
    <x v="44"/>
    <x v="125"/>
    <x v="114"/>
    <x v="105"/>
    <x v="90"/>
    <x v="0"/>
    <x v="0"/>
    <x v="2"/>
    <x v="0"/>
    <x v="8"/>
    <x v="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522">
  <r>
    <x v="3"/>
    <x v="21"/>
    <x v="325"/>
    <x v="279"/>
    <x v="354"/>
    <x v="0"/>
  </r>
  <r>
    <x v="3"/>
    <x v="21"/>
    <x v="315"/>
    <x v="377"/>
    <x v="328"/>
    <x v="0"/>
  </r>
  <r>
    <x v="3"/>
    <x v="25"/>
    <x v="313"/>
    <x v="424"/>
    <x v="317"/>
    <x v="0"/>
  </r>
  <r>
    <x v="3"/>
    <x v="21"/>
    <x v="318"/>
    <x v="432"/>
    <x v="327"/>
    <x v="0"/>
  </r>
  <r>
    <x v="3"/>
    <x v="46"/>
    <x v="123"/>
    <x v="321"/>
    <x v="50"/>
    <x v="0"/>
  </r>
  <r>
    <x v="3"/>
    <x v="15"/>
    <x v="241"/>
    <x v="263"/>
    <x v="197"/>
    <x v="0"/>
  </r>
  <r>
    <x v="3"/>
    <x v="2"/>
    <x v="257"/>
    <x v="10"/>
    <x v="274"/>
    <x v="0"/>
  </r>
  <r>
    <x v="3"/>
    <x v="2"/>
    <x v="197"/>
    <x v="9"/>
    <x v="147"/>
    <x v="0"/>
  </r>
  <r>
    <x v="3"/>
    <x v="2"/>
    <x v="131"/>
    <x v="399"/>
    <x v="11"/>
    <x v="0"/>
  </r>
  <r>
    <x v="3"/>
    <x v="3"/>
    <x v="333"/>
    <x v="425"/>
    <x v="341"/>
    <x v="0"/>
  </r>
  <r>
    <x v="3"/>
    <x v="24"/>
    <x v="96"/>
    <x v="78"/>
    <x v="223"/>
    <x v="0"/>
  </r>
  <r>
    <x v="3"/>
    <x v="24"/>
    <x v="150"/>
    <x v="272"/>
    <x v="80"/>
    <x v="0"/>
  </r>
  <r>
    <x v="3"/>
    <x v="17"/>
    <x v="207"/>
    <x v="43"/>
    <x v="160"/>
    <x v="0"/>
  </r>
  <r>
    <x v="3"/>
    <x v="43"/>
    <x v="93"/>
    <x v="117"/>
    <x v="227"/>
    <x v="0"/>
  </r>
  <r>
    <x v="3"/>
    <x v="43"/>
    <x v="219"/>
    <x v="332"/>
    <x v="172"/>
    <x v="0"/>
  </r>
  <r>
    <x v="3"/>
    <x v="16"/>
    <x v="375"/>
    <x v="40"/>
    <x v="483"/>
    <x v="0"/>
  </r>
  <r>
    <x v="3"/>
    <x v="16"/>
    <x v="272"/>
    <x v="281"/>
    <x v="250"/>
    <x v="0"/>
  </r>
  <r>
    <x v="3"/>
    <x v="4"/>
    <x v="217"/>
    <x v="388"/>
    <x v="167"/>
    <x v="0"/>
  </r>
  <r>
    <x v="3"/>
    <x v="47"/>
    <x v="97"/>
    <x v="125"/>
    <x v="283"/>
    <x v="0"/>
  </r>
  <r>
    <x v="3"/>
    <x v="47"/>
    <x v="160"/>
    <x v="403"/>
    <x v="59"/>
    <x v="0"/>
  </r>
  <r>
    <x v="3"/>
    <x v="42"/>
    <x v="348"/>
    <x v="302"/>
    <x v="385"/>
    <x v="0"/>
  </r>
  <r>
    <x v="3"/>
    <x v="42"/>
    <x v="396"/>
    <x v="405"/>
    <x v="470"/>
    <x v="0"/>
  </r>
  <r>
    <x v="3"/>
    <x v="22"/>
    <x v="343"/>
    <x v="247"/>
    <x v="386"/>
    <x v="0"/>
  </r>
  <r>
    <x v="4"/>
    <x v="18"/>
    <x v="188"/>
    <x v="433"/>
    <x v="111"/>
    <x v="0"/>
  </r>
  <r>
    <x v="4"/>
    <x v="11"/>
    <x v="339"/>
    <x v="30"/>
    <x v="383"/>
    <x v="0"/>
  </r>
  <r>
    <x v="4"/>
    <x v="19"/>
    <x v="295"/>
    <x v="63"/>
    <x v="318"/>
    <x v="0"/>
  </r>
  <r>
    <x v="4"/>
    <x v="19"/>
    <x v="373"/>
    <x v="70"/>
    <x v="449"/>
    <x v="0"/>
  </r>
  <r>
    <x v="4"/>
    <x v="19"/>
    <x v="117"/>
    <x v="55"/>
    <x v="35"/>
    <x v="0"/>
  </r>
  <r>
    <x v="4"/>
    <x v="19"/>
    <x v="277"/>
    <x v="315"/>
    <x v="244"/>
    <x v="0"/>
  </r>
  <r>
    <x v="4"/>
    <x v="19"/>
    <x v="278"/>
    <x v="319"/>
    <x v="272"/>
    <x v="0"/>
  </r>
  <r>
    <x v="4"/>
    <x v="19"/>
    <x v="390"/>
    <x v="343"/>
    <x v="431"/>
    <x v="0"/>
  </r>
  <r>
    <x v="4"/>
    <x v="36"/>
    <x v="216"/>
    <x v="384"/>
    <x v="159"/>
    <x v="0"/>
  </r>
  <r>
    <x v="4"/>
    <x v="32"/>
    <x v="370"/>
    <x v="93"/>
    <x v="475"/>
    <x v="0"/>
  </r>
  <r>
    <x v="4"/>
    <x v="32"/>
    <x v="298"/>
    <x v="143"/>
    <x v="323"/>
    <x v="0"/>
  </r>
  <r>
    <x v="4"/>
    <x v="32"/>
    <x v="168"/>
    <x v="141"/>
    <x v="93"/>
    <x v="0"/>
  </r>
  <r>
    <x v="4"/>
    <x v="32"/>
    <x v="243"/>
    <x v="292"/>
    <x v="216"/>
    <x v="0"/>
  </r>
  <r>
    <x v="4"/>
    <x v="31"/>
    <x v="98"/>
    <x v="96"/>
    <x v="288"/>
    <x v="0"/>
  </r>
  <r>
    <x v="4"/>
    <x v="31"/>
    <x v="231"/>
    <x v="391"/>
    <x v="181"/>
    <x v="0"/>
  </r>
  <r>
    <x v="4"/>
    <x v="31"/>
    <x v="159"/>
    <x v="398"/>
    <x v="68"/>
    <x v="0"/>
  </r>
  <r>
    <x v="4"/>
    <x v="31"/>
    <x v="202"/>
    <x v="410"/>
    <x v="146"/>
    <x v="0"/>
  </r>
  <r>
    <x v="4"/>
    <x v="14"/>
    <x v="258"/>
    <x v="33"/>
    <x v="245"/>
    <x v="0"/>
  </r>
  <r>
    <x v="4"/>
    <x v="14"/>
    <x v="387"/>
    <x v="333"/>
    <x v="465"/>
    <x v="0"/>
  </r>
  <r>
    <x v="4"/>
    <x v="8"/>
    <x v="340"/>
    <x v="26"/>
    <x v="397"/>
    <x v="0"/>
  </r>
  <r>
    <x v="4"/>
    <x v="8"/>
    <x v="175"/>
    <x v="395"/>
    <x v="100"/>
    <x v="0"/>
  </r>
  <r>
    <x v="4"/>
    <x v="20"/>
    <x v="149"/>
    <x v="244"/>
    <x v="62"/>
    <x v="0"/>
  </r>
  <r>
    <x v="4"/>
    <x v="26"/>
    <x v="275"/>
    <x v="293"/>
    <x v="267"/>
    <x v="0"/>
  </r>
  <r>
    <x v="4"/>
    <x v="35"/>
    <x v="166"/>
    <x v="104"/>
    <x v="92"/>
    <x v="0"/>
  </r>
  <r>
    <x v="4"/>
    <x v="35"/>
    <x v="122"/>
    <x v="317"/>
    <x v="38"/>
    <x v="0"/>
  </r>
  <r>
    <x v="4"/>
    <x v="35"/>
    <x v="395"/>
    <x v="401"/>
    <x v="230"/>
    <x v="0"/>
  </r>
  <r>
    <x v="4"/>
    <x v="48"/>
    <x v="271"/>
    <x v="262"/>
    <x v="273"/>
    <x v="0"/>
  </r>
  <r>
    <x v="4"/>
    <x v="49"/>
    <x v="161"/>
    <x v="414"/>
    <x v="69"/>
    <x v="0"/>
  </r>
  <r>
    <x v="4"/>
    <x v="49"/>
    <x v="286"/>
    <x v="431"/>
    <x v="238"/>
    <x v="0"/>
  </r>
  <r>
    <x v="5"/>
    <x v="9"/>
    <x v="482"/>
    <x v="173"/>
    <x v="90"/>
    <x v="0"/>
  </r>
  <r>
    <x v="5"/>
    <x v="9"/>
    <x v="478"/>
    <x v="284"/>
    <x v="67"/>
    <x v="0"/>
  </r>
  <r>
    <x v="5"/>
    <x v="1"/>
    <x v="508"/>
    <x v="298"/>
    <x v="396"/>
    <x v="0"/>
  </r>
  <r>
    <x v="5"/>
    <x v="23"/>
    <x v="492"/>
    <x v="181"/>
    <x v="195"/>
    <x v="0"/>
  </r>
  <r>
    <x v="5"/>
    <x v="51"/>
    <x v="490"/>
    <x v="217"/>
    <x v="163"/>
    <x v="0"/>
  </r>
  <r>
    <x v="5"/>
    <x v="33"/>
    <x v="443"/>
    <x v="192"/>
    <x v="359"/>
    <x v="0"/>
  </r>
  <r>
    <x v="5"/>
    <x v="33"/>
    <x v="520"/>
    <x v="194"/>
    <x v="497"/>
    <x v="0"/>
  </r>
  <r>
    <x v="5"/>
    <x v="12"/>
    <x v="475"/>
    <x v="271"/>
    <x v="17"/>
    <x v="0"/>
  </r>
  <r>
    <x v="5"/>
    <x v="12"/>
    <x v="480"/>
    <x v="382"/>
    <x v="75"/>
    <x v="0"/>
  </r>
  <r>
    <x v="5"/>
    <x v="13"/>
    <x v="513"/>
    <x v="259"/>
    <x v="467"/>
    <x v="0"/>
  </r>
  <r>
    <x v="0"/>
    <x v="28"/>
    <x v="70"/>
    <x v="397"/>
    <x v="425"/>
    <x v="0"/>
  </r>
  <r>
    <x v="0"/>
    <x v="41"/>
    <x v="49"/>
    <x v="250"/>
    <x v="338"/>
    <x v="0"/>
  </r>
  <r>
    <x v="0"/>
    <x v="41"/>
    <x v="48"/>
    <x v="277"/>
    <x v="320"/>
    <x v="0"/>
  </r>
  <r>
    <x v="0"/>
    <x v="41"/>
    <x v="69"/>
    <x v="386"/>
    <x v="446"/>
    <x v="0"/>
  </r>
  <r>
    <x v="0"/>
    <x v="45"/>
    <x v="35"/>
    <x v="210"/>
    <x v="294"/>
    <x v="0"/>
  </r>
  <r>
    <x v="0"/>
    <x v="5"/>
    <x v="435"/>
    <x v="168"/>
    <x v="335"/>
    <x v="0"/>
  </r>
  <r>
    <x v="0"/>
    <x v="5"/>
    <x v="21"/>
    <x v="363"/>
    <x v="110"/>
    <x v="0"/>
  </r>
  <r>
    <x v="0"/>
    <x v="37"/>
    <x v="23"/>
    <x v="198"/>
    <x v="138"/>
    <x v="0"/>
  </r>
  <r>
    <x v="0"/>
    <x v="27"/>
    <x v="36"/>
    <x v="186"/>
    <x v="276"/>
    <x v="0"/>
  </r>
  <r>
    <x v="0"/>
    <x v="27"/>
    <x v="41"/>
    <x v="251"/>
    <x v="246"/>
    <x v="0"/>
  </r>
  <r>
    <x v="0"/>
    <x v="41"/>
    <x v="50"/>
    <x v="267"/>
    <x v="351"/>
    <x v="0"/>
  </r>
  <r>
    <x v="0"/>
    <x v="27"/>
    <x v="456"/>
    <x v="189"/>
    <x v="450"/>
    <x v="0"/>
  </r>
  <r>
    <x v="4"/>
    <x v="8"/>
    <x v="133"/>
    <x v="443"/>
    <x v="9"/>
    <x v="0"/>
  </r>
  <r>
    <x v="4"/>
    <x v="8"/>
    <x v="401"/>
    <x v="447"/>
    <x v="471"/>
    <x v="0"/>
  </r>
  <r>
    <x v="4"/>
    <x v="8"/>
    <x v="177"/>
    <x v="448"/>
    <x v="96"/>
    <x v="0"/>
  </r>
  <r>
    <x v="0"/>
    <x v="5"/>
    <x v="66"/>
    <x v="233"/>
    <x v="435"/>
    <x v="0"/>
  </r>
  <r>
    <x v="5"/>
    <x v="33"/>
    <x v="501"/>
    <x v="453"/>
    <x v="286"/>
    <x v="0"/>
  </r>
  <r>
    <x v="0"/>
    <x v="6"/>
    <x v="29"/>
    <x v="171"/>
    <x v="182"/>
    <x v="0"/>
  </r>
  <r>
    <x v="0"/>
    <x v="37"/>
    <x v="5"/>
    <x v="195"/>
    <x v="47"/>
    <x v="0"/>
  </r>
  <r>
    <x v="0"/>
    <x v="28"/>
    <x v="44"/>
    <x v="387"/>
    <x v="251"/>
    <x v="0"/>
  </r>
  <r>
    <x v="3"/>
    <x v="39"/>
    <x v="136"/>
    <x v="458"/>
    <x v="51"/>
    <x v="0"/>
  </r>
  <r>
    <x v="5"/>
    <x v="23"/>
    <x v="452"/>
    <x v="179"/>
    <x v="408"/>
    <x v="0"/>
  </r>
  <r>
    <x v="0"/>
    <x v="40"/>
    <x v="19"/>
    <x v="204"/>
    <x v="99"/>
    <x v="0"/>
  </r>
  <r>
    <x v="0"/>
    <x v="28"/>
    <x v="13"/>
    <x v="455"/>
    <x v="2"/>
    <x v="0"/>
  </r>
  <r>
    <x v="3"/>
    <x v="34"/>
    <x v="472"/>
    <x v="101"/>
    <x v="493"/>
    <x v="0"/>
  </r>
  <r>
    <x v="3"/>
    <x v="34"/>
    <x v="191"/>
    <x v="470"/>
    <x v="125"/>
    <x v="0"/>
  </r>
  <r>
    <x v="0"/>
    <x v="40"/>
    <x v="64"/>
    <x v="221"/>
    <x v="429"/>
    <x v="0"/>
  </r>
  <r>
    <x v="4"/>
    <x v="26"/>
    <x v="162"/>
    <x v="469"/>
    <x v="74"/>
    <x v="0"/>
  </r>
  <r>
    <x v="3"/>
    <x v="38"/>
    <x v="421"/>
    <x v="154"/>
    <x v="505"/>
    <x v="0"/>
  </r>
  <r>
    <x v="0"/>
    <x v="27"/>
    <x v="10"/>
    <x v="285"/>
    <x v="13"/>
    <x v="0"/>
  </r>
  <r>
    <x v="4"/>
    <x v="35"/>
    <x v="212"/>
    <x v="318"/>
    <x v="170"/>
    <x v="0"/>
  </r>
  <r>
    <x v="3"/>
    <x v="38"/>
    <x v="296"/>
    <x v="107"/>
    <x v="296"/>
    <x v="0"/>
  </r>
  <r>
    <x v="0"/>
    <x v="6"/>
    <x v="40"/>
    <x v="241"/>
    <x v="248"/>
    <x v="0"/>
  </r>
  <r>
    <x v="4"/>
    <x v="18"/>
    <x v="332"/>
    <x v="373"/>
    <x v="334"/>
    <x v="0"/>
  </r>
  <r>
    <x v="3"/>
    <x v="17"/>
    <x v="206"/>
    <x v="493"/>
    <x v="129"/>
    <x v="0"/>
  </r>
  <r>
    <x v="3"/>
    <x v="42"/>
    <x v="358"/>
    <x v="492"/>
    <x v="389"/>
    <x v="0"/>
  </r>
  <r>
    <x v="3"/>
    <x v="17"/>
    <x v="360"/>
    <x v="508"/>
    <x v="379"/>
    <x v="0"/>
  </r>
  <r>
    <x v="4"/>
    <x v="11"/>
    <x v="361"/>
    <x v="507"/>
    <x v="382"/>
    <x v="0"/>
  </r>
  <r>
    <x v="3"/>
    <x v="24"/>
    <x v="388"/>
    <x v="336"/>
    <x v="407"/>
    <x v="1"/>
  </r>
  <r>
    <x v="4"/>
    <x v="35"/>
    <x v="176"/>
    <x v="396"/>
    <x v="84"/>
    <x v="2"/>
  </r>
  <r>
    <x v="4"/>
    <x v="26"/>
    <x v="128"/>
    <x v="365"/>
    <x v="10"/>
    <x v="3"/>
  </r>
  <r>
    <x v="3"/>
    <x v="47"/>
    <x v="338"/>
    <x v="496"/>
    <x v="337"/>
    <x v="3"/>
  </r>
  <r>
    <x v="4"/>
    <x v="19"/>
    <x v="447"/>
    <x v="67"/>
    <x v="442"/>
    <x v="4"/>
  </r>
  <r>
    <x v="4"/>
    <x v="19"/>
    <x v="449"/>
    <x v="68"/>
    <x v="443"/>
    <x v="4"/>
  </r>
  <r>
    <x v="4"/>
    <x v="19"/>
    <x v="84"/>
    <x v="59"/>
    <x v="132"/>
    <x v="4"/>
  </r>
  <r>
    <x v="4"/>
    <x v="19"/>
    <x v="368"/>
    <x v="66"/>
    <x v="400"/>
    <x v="4"/>
  </r>
  <r>
    <x v="4"/>
    <x v="19"/>
    <x v="342"/>
    <x v="65"/>
    <x v="387"/>
    <x v="4"/>
  </r>
  <r>
    <x v="4"/>
    <x v="19"/>
    <x v="267"/>
    <x v="62"/>
    <x v="264"/>
    <x v="5"/>
  </r>
  <r>
    <x v="3"/>
    <x v="46"/>
    <x v="432"/>
    <x v="122"/>
    <x v="357"/>
    <x v="6"/>
  </r>
  <r>
    <x v="4"/>
    <x v="50"/>
    <x v="221"/>
    <x v="130"/>
    <x v="191"/>
    <x v="6"/>
  </r>
  <r>
    <x v="4"/>
    <x v="14"/>
    <x v="0"/>
    <x v="31"/>
    <x v="37"/>
    <x v="6"/>
  </r>
  <r>
    <x v="0"/>
    <x v="37"/>
    <x v="442"/>
    <x v="203"/>
    <x v="366"/>
    <x v="6"/>
  </r>
  <r>
    <x v="2"/>
    <x v="10"/>
    <x v="495"/>
    <x v="481"/>
    <x v="215"/>
    <x v="6"/>
  </r>
  <r>
    <x v="4"/>
    <x v="19"/>
    <x v="137"/>
    <x v="467"/>
    <x v="26"/>
    <x v="7"/>
  </r>
  <r>
    <x v="4"/>
    <x v="18"/>
    <x v="270"/>
    <x v="242"/>
    <x v="265"/>
    <x v="8"/>
  </r>
  <r>
    <x v="4"/>
    <x v="19"/>
    <x v="200"/>
    <x v="249"/>
    <x v="140"/>
    <x v="8"/>
  </r>
  <r>
    <x v="0"/>
    <x v="27"/>
    <x v="11"/>
    <x v="331"/>
    <x v="14"/>
    <x v="8"/>
  </r>
  <r>
    <x v="0"/>
    <x v="40"/>
    <x v="51"/>
    <x v="296"/>
    <x v="339"/>
    <x v="8"/>
  </r>
  <r>
    <x v="3"/>
    <x v="2"/>
    <x v="439"/>
    <x v="11"/>
    <x v="365"/>
    <x v="9"/>
  </r>
  <r>
    <x v="4"/>
    <x v="30"/>
    <x v="144"/>
    <x v="89"/>
    <x v="70"/>
    <x v="9"/>
  </r>
  <r>
    <x v="4"/>
    <x v="0"/>
    <x v="224"/>
    <x v="3"/>
    <x v="189"/>
    <x v="9"/>
  </r>
  <r>
    <x v="3"/>
    <x v="24"/>
    <x v="386"/>
    <x v="327"/>
    <x v="404"/>
    <x v="10"/>
  </r>
  <r>
    <x v="5"/>
    <x v="23"/>
    <x v="488"/>
    <x v="232"/>
    <x v="154"/>
    <x v="11"/>
  </r>
  <r>
    <x v="3"/>
    <x v="24"/>
    <x v="157"/>
    <x v="368"/>
    <x v="71"/>
    <x v="12"/>
  </r>
  <r>
    <x v="3"/>
    <x v="43"/>
    <x v="180"/>
    <x v="116"/>
    <x v="116"/>
    <x v="13"/>
  </r>
  <r>
    <x v="3"/>
    <x v="16"/>
    <x v="152"/>
    <x v="303"/>
    <x v="73"/>
    <x v="13"/>
  </r>
  <r>
    <x v="3"/>
    <x v="22"/>
    <x v="351"/>
    <x v="364"/>
    <x v="395"/>
    <x v="13"/>
  </r>
  <r>
    <x v="4"/>
    <x v="14"/>
    <x v="381"/>
    <x v="286"/>
    <x v="469"/>
    <x v="13"/>
  </r>
  <r>
    <x v="4"/>
    <x v="8"/>
    <x v="254"/>
    <x v="339"/>
    <x v="225"/>
    <x v="13"/>
  </r>
  <r>
    <x v="4"/>
    <x v="20"/>
    <x v="148"/>
    <x v="159"/>
    <x v="63"/>
    <x v="13"/>
  </r>
  <r>
    <x v="5"/>
    <x v="9"/>
    <x v="511"/>
    <x v="231"/>
    <x v="466"/>
    <x v="13"/>
  </r>
  <r>
    <x v="4"/>
    <x v="18"/>
    <x v="389"/>
    <x v="338"/>
    <x v="457"/>
    <x v="13"/>
  </r>
  <r>
    <x v="3"/>
    <x v="4"/>
    <x v="209"/>
    <x v="20"/>
    <x v="157"/>
    <x v="13"/>
  </r>
  <r>
    <x v="4"/>
    <x v="26"/>
    <x v="265"/>
    <x v="135"/>
    <x v="285"/>
    <x v="13"/>
  </r>
  <r>
    <x v="4"/>
    <x v="19"/>
    <x v="92"/>
    <x v="60"/>
    <x v="204"/>
    <x v="14"/>
  </r>
  <r>
    <x v="4"/>
    <x v="19"/>
    <x v="261"/>
    <x v="61"/>
    <x v="253"/>
    <x v="14"/>
  </r>
  <r>
    <x v="3"/>
    <x v="46"/>
    <x v="253"/>
    <x v="160"/>
    <x v="218"/>
    <x v="15"/>
  </r>
  <r>
    <x v="4"/>
    <x v="14"/>
    <x v="364"/>
    <x v="35"/>
    <x v="480"/>
    <x v="16"/>
  </r>
  <r>
    <x v="0"/>
    <x v="26"/>
    <x v="141"/>
    <x v="506"/>
    <x v="49"/>
    <x v="17"/>
  </r>
  <r>
    <x v="4"/>
    <x v="19"/>
    <x v="424"/>
    <x v="419"/>
    <x v="506"/>
    <x v="18"/>
  </r>
  <r>
    <x v="5"/>
    <x v="23"/>
    <x v="519"/>
    <x v="184"/>
    <x v="501"/>
    <x v="18"/>
  </r>
  <r>
    <x v="3"/>
    <x v="42"/>
    <x v="196"/>
    <x v="114"/>
    <x v="131"/>
    <x v="18"/>
  </r>
  <r>
    <x v="4"/>
    <x v="18"/>
    <x v="251"/>
    <x v="49"/>
    <x v="220"/>
    <x v="19"/>
  </r>
  <r>
    <x v="4"/>
    <x v="20"/>
    <x v="279"/>
    <x v="347"/>
    <x v="271"/>
    <x v="19"/>
  </r>
  <r>
    <x v="4"/>
    <x v="35"/>
    <x v="172"/>
    <x v="356"/>
    <x v="87"/>
    <x v="20"/>
  </r>
  <r>
    <x v="4"/>
    <x v="18"/>
    <x v="154"/>
    <x v="316"/>
    <x v="64"/>
    <x v="21"/>
  </r>
  <r>
    <x v="4"/>
    <x v="31"/>
    <x v="118"/>
    <x v="245"/>
    <x v="3"/>
    <x v="21"/>
  </r>
  <r>
    <x v="4"/>
    <x v="31"/>
    <x v="276"/>
    <x v="308"/>
    <x v="250"/>
    <x v="21"/>
  </r>
  <r>
    <x v="5"/>
    <x v="44"/>
    <x v="467"/>
    <x v="213"/>
    <x v="482"/>
    <x v="21"/>
  </r>
  <r>
    <x v="5"/>
    <x v="33"/>
    <x v="506"/>
    <x v="437"/>
    <x v="310"/>
    <x v="21"/>
  </r>
  <r>
    <x v="4"/>
    <x v="11"/>
    <x v="356"/>
    <x v="472"/>
    <x v="358"/>
    <x v="21"/>
  </r>
  <r>
    <x v="3"/>
    <x v="3"/>
    <x v="236"/>
    <x v="15"/>
    <x v="199"/>
    <x v="22"/>
  </r>
  <r>
    <x v="4"/>
    <x v="18"/>
    <x v="314"/>
    <x v="428"/>
    <x v="303"/>
    <x v="22"/>
  </r>
  <r>
    <x v="4"/>
    <x v="35"/>
    <x v="394"/>
    <x v="380"/>
    <x v="452"/>
    <x v="22"/>
  </r>
  <r>
    <x v="4"/>
    <x v="8"/>
    <x v="404"/>
    <x v="466"/>
    <x v="473"/>
    <x v="22"/>
  </r>
  <r>
    <x v="3"/>
    <x v="24"/>
    <x v="259"/>
    <x v="80"/>
    <x v="266"/>
    <x v="23"/>
  </r>
  <r>
    <x v="3"/>
    <x v="46"/>
    <x v="226"/>
    <x v="121"/>
    <x v="176"/>
    <x v="24"/>
  </r>
  <r>
    <x v="3"/>
    <x v="16"/>
    <x v="94"/>
    <x v="38"/>
    <x v="226"/>
    <x v="24"/>
  </r>
  <r>
    <x v="3"/>
    <x v="16"/>
    <x v="121"/>
    <x v="309"/>
    <x v="52"/>
    <x v="24"/>
  </r>
  <r>
    <x v="0"/>
    <x v="37"/>
    <x v="56"/>
    <x v="224"/>
    <x v="388"/>
    <x v="24"/>
  </r>
  <r>
    <x v="3"/>
    <x v="47"/>
    <x v="403"/>
    <x v="460"/>
    <x v="241"/>
    <x v="24"/>
  </r>
  <r>
    <x v="5"/>
    <x v="23"/>
    <x v="515"/>
    <x v="413"/>
    <x v="419"/>
    <x v="25"/>
  </r>
  <r>
    <x v="5"/>
    <x v="44"/>
    <x v="469"/>
    <x v="512"/>
    <x v="481"/>
    <x v="26"/>
  </r>
  <r>
    <x v="1"/>
    <x v="44"/>
    <x v="464"/>
    <x v="509"/>
    <x v="319"/>
    <x v="26"/>
  </r>
  <r>
    <x v="4"/>
    <x v="0"/>
    <x v="283"/>
    <x v="366"/>
    <x v="252"/>
    <x v="27"/>
  </r>
  <r>
    <x v="0"/>
    <x v="28"/>
    <x v="8"/>
    <x v="268"/>
    <x v="15"/>
    <x v="28"/>
  </r>
  <r>
    <x v="3"/>
    <x v="25"/>
    <x v="156"/>
    <x v="357"/>
    <x v="81"/>
    <x v="29"/>
  </r>
  <r>
    <x v="3"/>
    <x v="29"/>
    <x v="371"/>
    <x v="138"/>
    <x v="428"/>
    <x v="29"/>
  </r>
  <r>
    <x v="3"/>
    <x v="29"/>
    <x v="419"/>
    <x v="139"/>
    <x v="504"/>
    <x v="29"/>
  </r>
  <r>
    <x v="3"/>
    <x v="29"/>
    <x v="413"/>
    <x v="235"/>
    <x v="494"/>
    <x v="29"/>
  </r>
  <r>
    <x v="3"/>
    <x v="29"/>
    <x v="153"/>
    <x v="312"/>
    <x v="77"/>
    <x v="29"/>
  </r>
  <r>
    <x v="3"/>
    <x v="24"/>
    <x v="192"/>
    <x v="77"/>
    <x v="127"/>
    <x v="29"/>
  </r>
  <r>
    <x v="3"/>
    <x v="24"/>
    <x v="115"/>
    <x v="75"/>
    <x v="1"/>
    <x v="29"/>
  </r>
  <r>
    <x v="3"/>
    <x v="17"/>
    <x v="87"/>
    <x v="41"/>
    <x v="133"/>
    <x v="29"/>
  </r>
  <r>
    <x v="3"/>
    <x v="47"/>
    <x v="187"/>
    <x v="409"/>
    <x v="105"/>
    <x v="29"/>
  </r>
  <r>
    <x v="4"/>
    <x v="11"/>
    <x v="225"/>
    <x v="28"/>
    <x v="196"/>
    <x v="29"/>
  </r>
  <r>
    <x v="4"/>
    <x v="8"/>
    <x v="112"/>
    <x v="22"/>
    <x v="21"/>
    <x v="29"/>
  </r>
  <r>
    <x v="5"/>
    <x v="51"/>
    <x v="481"/>
    <x v="216"/>
    <x v="98"/>
    <x v="29"/>
  </r>
  <r>
    <x v="0"/>
    <x v="37"/>
    <x v="65"/>
    <x v="228"/>
    <x v="434"/>
    <x v="29"/>
  </r>
  <r>
    <x v="0"/>
    <x v="40"/>
    <x v="28"/>
    <x v="276"/>
    <x v="161"/>
    <x v="29"/>
  </r>
  <r>
    <x v="0"/>
    <x v="5"/>
    <x v="25"/>
    <x v="236"/>
    <x v="135"/>
    <x v="29"/>
  </r>
  <r>
    <x v="3"/>
    <x v="15"/>
    <x v="281"/>
    <x v="361"/>
    <x v="284"/>
    <x v="29"/>
  </r>
  <r>
    <x v="4"/>
    <x v="35"/>
    <x v="182"/>
    <x v="248"/>
    <x v="106"/>
    <x v="30"/>
  </r>
  <r>
    <x v="4"/>
    <x v="19"/>
    <x v="109"/>
    <x v="56"/>
    <x v="46"/>
    <x v="31"/>
  </r>
  <r>
    <x v="3"/>
    <x v="46"/>
    <x v="163"/>
    <x v="497"/>
    <x v="55"/>
    <x v="32"/>
  </r>
  <r>
    <x v="3"/>
    <x v="39"/>
    <x v="235"/>
    <x v="514"/>
    <x v="183"/>
    <x v="32"/>
  </r>
  <r>
    <x v="4"/>
    <x v="18"/>
    <x v="311"/>
    <x v="520"/>
    <x v="310"/>
    <x v="32"/>
  </r>
  <r>
    <x v="3"/>
    <x v="29"/>
    <x v="391"/>
    <x v="350"/>
    <x v="187"/>
    <x v="33"/>
  </r>
  <r>
    <x v="4"/>
    <x v="35"/>
    <x v="134"/>
    <x v="444"/>
    <x v="29"/>
    <x v="34"/>
  </r>
  <r>
    <x v="4"/>
    <x v="19"/>
    <x v="179"/>
    <x v="57"/>
    <x v="118"/>
    <x v="35"/>
  </r>
  <r>
    <x v="5"/>
    <x v="23"/>
    <x v="484"/>
    <x v="294"/>
    <x v="107"/>
    <x v="35"/>
  </r>
  <r>
    <x v="5"/>
    <x v="23"/>
    <x v="514"/>
    <x v="334"/>
    <x v="478"/>
    <x v="35"/>
  </r>
  <r>
    <x v="0"/>
    <x v="40"/>
    <x v="9"/>
    <x v="283"/>
    <x v="32"/>
    <x v="35"/>
  </r>
  <r>
    <x v="4"/>
    <x v="18"/>
    <x v="444"/>
    <x v="54"/>
    <x v="414"/>
    <x v="36"/>
  </r>
  <r>
    <x v="5"/>
    <x v="13"/>
    <x v="476"/>
    <x v="411"/>
    <x v="33"/>
    <x v="36"/>
  </r>
  <r>
    <x v="3"/>
    <x v="47"/>
    <x v="80"/>
    <x v="123"/>
    <x v="112"/>
    <x v="37"/>
  </r>
  <r>
    <x v="4"/>
    <x v="32"/>
    <x v="385"/>
    <x v="323"/>
    <x v="421"/>
    <x v="37"/>
  </r>
  <r>
    <x v="4"/>
    <x v="30"/>
    <x v="203"/>
    <x v="430"/>
    <x v="140"/>
    <x v="37"/>
  </r>
  <r>
    <x v="4"/>
    <x v="31"/>
    <x v="108"/>
    <x v="94"/>
    <x v="19"/>
    <x v="37"/>
  </r>
  <r>
    <x v="4"/>
    <x v="31"/>
    <x v="114"/>
    <x v="144"/>
    <x v="16"/>
    <x v="37"/>
  </r>
  <r>
    <x v="0"/>
    <x v="45"/>
    <x v="62"/>
    <x v="211"/>
    <x v="454"/>
    <x v="37"/>
  </r>
  <r>
    <x v="0"/>
    <x v="37"/>
    <x v="15"/>
    <x v="197"/>
    <x v="58"/>
    <x v="37"/>
  </r>
  <r>
    <x v="0"/>
    <x v="6"/>
    <x v="45"/>
    <x v="442"/>
    <x v="255"/>
    <x v="37"/>
  </r>
  <r>
    <x v="0"/>
    <x v="5"/>
    <x v="47"/>
    <x v="489"/>
    <x v="249"/>
    <x v="37"/>
  </r>
  <r>
    <x v="0"/>
    <x v="6"/>
    <x v="57"/>
    <x v="301"/>
    <x v="364"/>
    <x v="37"/>
  </r>
  <r>
    <x v="3"/>
    <x v="16"/>
    <x v="2"/>
    <x v="37"/>
    <x v="60"/>
    <x v="38"/>
  </r>
  <r>
    <x v="4"/>
    <x v="18"/>
    <x v="107"/>
    <x v="48"/>
    <x v="43"/>
    <x v="39"/>
  </r>
  <r>
    <x v="4"/>
    <x v="8"/>
    <x v="105"/>
    <x v="23"/>
    <x v="24"/>
    <x v="39"/>
  </r>
  <r>
    <x v="4"/>
    <x v="31"/>
    <x v="334"/>
    <x v="427"/>
    <x v="352"/>
    <x v="40"/>
  </r>
  <r>
    <x v="4"/>
    <x v="26"/>
    <x v="186"/>
    <x v="394"/>
    <x v="103"/>
    <x v="41"/>
  </r>
  <r>
    <x v="4"/>
    <x v="26"/>
    <x v="185"/>
    <x v="381"/>
    <x v="108"/>
    <x v="42"/>
  </r>
  <r>
    <x v="4"/>
    <x v="35"/>
    <x v="423"/>
    <x v="341"/>
    <x v="510"/>
    <x v="43"/>
  </r>
  <r>
    <x v="4"/>
    <x v="8"/>
    <x v="124"/>
    <x v="322"/>
    <x v="36"/>
    <x v="44"/>
  </r>
  <r>
    <x v="4"/>
    <x v="26"/>
    <x v="431"/>
    <x v="85"/>
    <x v="348"/>
    <x v="45"/>
  </r>
  <r>
    <x v="3"/>
    <x v="34"/>
    <x v="412"/>
    <x v="148"/>
    <x v="498"/>
    <x v="46"/>
  </r>
  <r>
    <x v="4"/>
    <x v="0"/>
    <x v="363"/>
    <x v="8"/>
    <x v="420"/>
    <x v="47"/>
  </r>
  <r>
    <x v="0"/>
    <x v="40"/>
    <x v="43"/>
    <x v="253"/>
    <x v="254"/>
    <x v="47"/>
  </r>
  <r>
    <x v="4"/>
    <x v="26"/>
    <x v="288"/>
    <x v="462"/>
    <x v="240"/>
    <x v="48"/>
  </r>
  <r>
    <x v="3"/>
    <x v="21"/>
    <x v="445"/>
    <x v="112"/>
    <x v="416"/>
    <x v="49"/>
  </r>
  <r>
    <x v="3"/>
    <x v="25"/>
    <x v="344"/>
    <x v="261"/>
    <x v="371"/>
    <x v="49"/>
  </r>
  <r>
    <x v="3"/>
    <x v="21"/>
    <x v="282"/>
    <x v="362"/>
    <x v="236"/>
    <x v="49"/>
  </r>
  <r>
    <x v="3"/>
    <x v="15"/>
    <x v="312"/>
    <x v="404"/>
    <x v="313"/>
    <x v="49"/>
  </r>
  <r>
    <x v="3"/>
    <x v="3"/>
    <x v="411"/>
    <x v="18"/>
    <x v="485"/>
    <x v="49"/>
  </r>
  <r>
    <x v="3"/>
    <x v="24"/>
    <x v="103"/>
    <x v="79"/>
    <x v="258"/>
    <x v="49"/>
  </r>
  <r>
    <x v="3"/>
    <x v="42"/>
    <x v="350"/>
    <x v="352"/>
    <x v="367"/>
    <x v="49"/>
  </r>
  <r>
    <x v="3"/>
    <x v="22"/>
    <x v="425"/>
    <x v="74"/>
    <x v="511"/>
    <x v="49"/>
  </r>
  <r>
    <x v="4"/>
    <x v="19"/>
    <x v="81"/>
    <x v="58"/>
    <x v="122"/>
    <x v="49"/>
  </r>
  <r>
    <x v="4"/>
    <x v="0"/>
    <x v="189"/>
    <x v="2"/>
    <x v="123"/>
    <x v="49"/>
  </r>
  <r>
    <x v="0"/>
    <x v="45"/>
    <x v="4"/>
    <x v="208"/>
    <x v="23"/>
    <x v="49"/>
  </r>
  <r>
    <x v="0"/>
    <x v="27"/>
    <x v="74"/>
    <x v="311"/>
    <x v="496"/>
    <x v="49"/>
  </r>
  <r>
    <x v="0"/>
    <x v="6"/>
    <x v="24"/>
    <x v="222"/>
    <x v="141"/>
    <x v="49"/>
  </r>
  <r>
    <x v="0"/>
    <x v="27"/>
    <x v="12"/>
    <x v="335"/>
    <x v="6"/>
    <x v="49"/>
  </r>
  <r>
    <x v="3"/>
    <x v="3"/>
    <x v="299"/>
    <x v="17"/>
    <x v="306"/>
    <x v="49"/>
  </r>
  <r>
    <x v="4"/>
    <x v="8"/>
    <x v="119"/>
    <x v="291"/>
    <x v="8"/>
    <x v="50"/>
  </r>
  <r>
    <x v="4"/>
    <x v="19"/>
    <x v="273"/>
    <x v="282"/>
    <x v="282"/>
    <x v="51"/>
  </r>
  <r>
    <x v="0"/>
    <x v="28"/>
    <x v="1"/>
    <x v="190"/>
    <x v="34"/>
    <x v="51"/>
  </r>
  <r>
    <x v="4"/>
    <x v="35"/>
    <x v="427"/>
    <x v="358"/>
    <x v="512"/>
    <x v="52"/>
  </r>
  <r>
    <x v="4"/>
    <x v="11"/>
    <x v="79"/>
    <x v="27"/>
    <x v="119"/>
    <x v="53"/>
  </r>
  <r>
    <x v="4"/>
    <x v="8"/>
    <x v="440"/>
    <x v="25"/>
    <x v="363"/>
    <x v="54"/>
  </r>
  <r>
    <x v="3"/>
    <x v="24"/>
    <x v="106"/>
    <x v="76"/>
    <x v="44"/>
    <x v="55"/>
  </r>
  <r>
    <x v="4"/>
    <x v="31"/>
    <x v="446"/>
    <x v="98"/>
    <x v="479"/>
    <x v="55"/>
  </r>
  <r>
    <x v="4"/>
    <x v="19"/>
    <x v="362"/>
    <x v="516"/>
    <x v="381"/>
    <x v="56"/>
  </r>
  <r>
    <x v="3"/>
    <x v="24"/>
    <x v="248"/>
    <x v="521"/>
    <x v="209"/>
    <x v="56"/>
  </r>
  <r>
    <x v="3"/>
    <x v="46"/>
    <x v="82"/>
    <x v="120"/>
    <x v="150"/>
    <x v="57"/>
  </r>
  <r>
    <x v="4"/>
    <x v="11"/>
    <x v="266"/>
    <x v="29"/>
    <x v="261"/>
    <x v="57"/>
  </r>
  <r>
    <x v="3"/>
    <x v="16"/>
    <x v="402"/>
    <x v="451"/>
    <x v="448"/>
    <x v="58"/>
  </r>
  <r>
    <x v="3"/>
    <x v="38"/>
    <x v="292"/>
    <x v="108"/>
    <x v="299"/>
    <x v="59"/>
  </r>
  <r>
    <x v="3"/>
    <x v="38"/>
    <x v="242"/>
    <x v="280"/>
    <x v="200"/>
    <x v="59"/>
  </r>
  <r>
    <x v="3"/>
    <x v="38"/>
    <x v="330"/>
    <x v="340"/>
    <x v="340"/>
    <x v="59"/>
  </r>
  <r>
    <x v="4"/>
    <x v="19"/>
    <x v="434"/>
    <x v="64"/>
    <x v="333"/>
    <x v="59"/>
  </r>
  <r>
    <x v="4"/>
    <x v="32"/>
    <x v="430"/>
    <x v="406"/>
    <x v="515"/>
    <x v="59"/>
  </r>
  <r>
    <x v="4"/>
    <x v="26"/>
    <x v="211"/>
    <x v="243"/>
    <x v="169"/>
    <x v="59"/>
  </r>
  <r>
    <x v="5"/>
    <x v="9"/>
    <x v="507"/>
    <x v="306"/>
    <x v="329"/>
    <x v="59"/>
  </r>
  <r>
    <x v="5"/>
    <x v="23"/>
    <x v="512"/>
    <x v="256"/>
    <x v="422"/>
    <x v="59"/>
  </r>
  <r>
    <x v="4"/>
    <x v="26"/>
    <x v="294"/>
    <x v="84"/>
    <x v="298"/>
    <x v="59"/>
  </r>
  <r>
    <x v="0"/>
    <x v="37"/>
    <x v="37"/>
    <x v="201"/>
    <x v="260"/>
    <x v="59"/>
  </r>
  <r>
    <x v="3"/>
    <x v="34"/>
    <x v="407"/>
    <x v="482"/>
    <x v="463"/>
    <x v="59"/>
  </r>
  <r>
    <x v="4"/>
    <x v="8"/>
    <x v="327"/>
    <x v="297"/>
    <x v="330"/>
    <x v="60"/>
  </r>
  <r>
    <x v="4"/>
    <x v="20"/>
    <x v="383"/>
    <x v="304"/>
    <x v="468"/>
    <x v="61"/>
  </r>
  <r>
    <x v="0"/>
    <x v="40"/>
    <x v="63"/>
    <x v="206"/>
    <x v="447"/>
    <x v="62"/>
  </r>
  <r>
    <x v="4"/>
    <x v="18"/>
    <x v="436"/>
    <x v="53"/>
    <x v="375"/>
    <x v="63"/>
  </r>
  <r>
    <x v="4"/>
    <x v="35"/>
    <x v="174"/>
    <x v="378"/>
    <x v="91"/>
    <x v="63"/>
  </r>
  <r>
    <x v="4"/>
    <x v="35"/>
    <x v="95"/>
    <x v="105"/>
    <x v="224"/>
    <x v="63"/>
  </r>
  <r>
    <x v="4"/>
    <x v="32"/>
    <x v="319"/>
    <x v="90"/>
    <x v="350"/>
    <x v="64"/>
  </r>
  <r>
    <x v="4"/>
    <x v="31"/>
    <x v="183"/>
    <x v="274"/>
    <x v="102"/>
    <x v="64"/>
  </r>
  <r>
    <x v="4"/>
    <x v="35"/>
    <x v="142"/>
    <x v="102"/>
    <x v="66"/>
    <x v="64"/>
  </r>
  <r>
    <x v="5"/>
    <x v="12"/>
    <x v="505"/>
    <x v="385"/>
    <x v="309"/>
    <x v="64"/>
  </r>
  <r>
    <x v="4"/>
    <x v="0"/>
    <x v="181"/>
    <x v="1"/>
    <x v="114"/>
    <x v="65"/>
  </r>
  <r>
    <x v="3"/>
    <x v="21"/>
    <x v="380"/>
    <x v="275"/>
    <x v="462"/>
    <x v="66"/>
  </r>
  <r>
    <x v="3"/>
    <x v="2"/>
    <x v="346"/>
    <x v="273"/>
    <x v="394"/>
    <x v="66"/>
  </r>
  <r>
    <x v="3"/>
    <x v="17"/>
    <x v="366"/>
    <x v="46"/>
    <x v="426"/>
    <x v="66"/>
  </r>
  <r>
    <x v="3"/>
    <x v="17"/>
    <x v="126"/>
    <x v="351"/>
    <x v="31"/>
    <x v="66"/>
  </r>
  <r>
    <x v="3"/>
    <x v="43"/>
    <x v="210"/>
    <x v="158"/>
    <x v="158"/>
    <x v="66"/>
  </r>
  <r>
    <x v="3"/>
    <x v="38"/>
    <x v="255"/>
    <x v="392"/>
    <x v="219"/>
    <x v="66"/>
  </r>
  <r>
    <x v="4"/>
    <x v="0"/>
    <x v="441"/>
    <x v="7"/>
    <x v="377"/>
    <x v="66"/>
  </r>
  <r>
    <x v="4"/>
    <x v="8"/>
    <x v="347"/>
    <x v="295"/>
    <x v="369"/>
    <x v="66"/>
  </r>
  <r>
    <x v="4"/>
    <x v="35"/>
    <x v="167"/>
    <x v="103"/>
    <x v="86"/>
    <x v="66"/>
  </r>
  <r>
    <x v="0"/>
    <x v="5"/>
    <x v="39"/>
    <x v="237"/>
    <x v="233"/>
    <x v="66"/>
  </r>
  <r>
    <x v="3"/>
    <x v="43"/>
    <x v="316"/>
    <x v="402"/>
    <x v="326"/>
    <x v="66"/>
  </r>
  <r>
    <x v="4"/>
    <x v="48"/>
    <x v="173"/>
    <x v="367"/>
    <x v="85"/>
    <x v="66"/>
  </r>
  <r>
    <x v="3"/>
    <x v="3"/>
    <x v="116"/>
    <x v="13"/>
    <x v="40"/>
    <x v="67"/>
  </r>
  <r>
    <x v="4"/>
    <x v="19"/>
    <x v="369"/>
    <x v="69"/>
    <x v="444"/>
    <x v="68"/>
  </r>
  <r>
    <x v="4"/>
    <x v="49"/>
    <x v="453"/>
    <x v="128"/>
    <x v="415"/>
    <x v="68"/>
  </r>
  <r>
    <x v="0"/>
    <x v="41"/>
    <x v="58"/>
    <x v="499"/>
    <x v="398"/>
    <x v="69"/>
  </r>
  <r>
    <x v="0"/>
    <x v="41"/>
    <x v="71"/>
    <x v="501"/>
    <x v="440"/>
    <x v="69"/>
  </r>
  <r>
    <x v="0"/>
    <x v="5"/>
    <x v="76"/>
    <x v="510"/>
    <x v="508"/>
    <x v="69"/>
  </r>
  <r>
    <x v="3"/>
    <x v="34"/>
    <x v="417"/>
    <x v="515"/>
    <x v="489"/>
    <x v="69"/>
  </r>
  <r>
    <x v="5"/>
    <x v="44"/>
    <x v="466"/>
    <x v="269"/>
    <x v="374"/>
    <x v="70"/>
  </r>
  <r>
    <x v="4"/>
    <x v="8"/>
    <x v="305"/>
    <x v="372"/>
    <x v="315"/>
    <x v="71"/>
  </r>
  <r>
    <x v="3"/>
    <x v="39"/>
    <x v="256"/>
    <x v="491"/>
    <x v="221"/>
    <x v="72"/>
  </r>
  <r>
    <x v="4"/>
    <x v="20"/>
    <x v="302"/>
    <x v="390"/>
    <x v="311"/>
    <x v="73"/>
  </r>
  <r>
    <x v="3"/>
    <x v="16"/>
    <x v="102"/>
    <x v="39"/>
    <x v="234"/>
    <x v="74"/>
  </r>
  <r>
    <x v="3"/>
    <x v="29"/>
    <x v="451"/>
    <x v="87"/>
    <x v="472"/>
    <x v="75"/>
  </r>
  <r>
    <x v="4"/>
    <x v="0"/>
    <x v="323"/>
    <x v="6"/>
    <x v="332"/>
    <x v="75"/>
  </r>
  <r>
    <x v="4"/>
    <x v="50"/>
    <x v="198"/>
    <x v="129"/>
    <x v="142"/>
    <x v="75"/>
  </r>
  <r>
    <x v="5"/>
    <x v="51"/>
    <x v="486"/>
    <x v="227"/>
    <x v="128"/>
    <x v="75"/>
  </r>
  <r>
    <x v="0"/>
    <x v="5"/>
    <x v="20"/>
    <x v="310"/>
    <x v="115"/>
    <x v="75"/>
  </r>
  <r>
    <x v="0"/>
    <x v="37"/>
    <x v="60"/>
    <x v="202"/>
    <x v="412"/>
    <x v="75"/>
  </r>
  <r>
    <x v="4"/>
    <x v="26"/>
    <x v="135"/>
    <x v="454"/>
    <x v="30"/>
    <x v="75"/>
  </r>
  <r>
    <x v="3"/>
    <x v="3"/>
    <x v="416"/>
    <x v="465"/>
    <x v="484"/>
    <x v="75"/>
  </r>
  <r>
    <x v="4"/>
    <x v="0"/>
    <x v="297"/>
    <x v="5"/>
    <x v="308"/>
    <x v="76"/>
  </r>
  <r>
    <x v="5"/>
    <x v="44"/>
    <x v="459"/>
    <x v="348"/>
    <x v="117"/>
    <x v="76"/>
  </r>
  <r>
    <x v="3"/>
    <x v="22"/>
    <x v="99"/>
    <x v="73"/>
    <x v="268"/>
    <x v="77"/>
  </r>
  <r>
    <x v="4"/>
    <x v="35"/>
    <x v="208"/>
    <x v="150"/>
    <x v="155"/>
    <x v="77"/>
  </r>
  <r>
    <x v="5"/>
    <x v="44"/>
    <x v="462"/>
    <x v="513"/>
    <x v="210"/>
    <x v="78"/>
  </r>
  <r>
    <x v="3"/>
    <x v="21"/>
    <x v="215"/>
    <x v="375"/>
    <x v="164"/>
    <x v="79"/>
  </r>
  <r>
    <x v="5"/>
    <x v="23"/>
    <x v="489"/>
    <x v="270"/>
    <x v="130"/>
    <x v="80"/>
  </r>
  <r>
    <x v="5"/>
    <x v="23"/>
    <x v="479"/>
    <x v="314"/>
    <x v="61"/>
    <x v="80"/>
  </r>
  <r>
    <x v="3"/>
    <x v="34"/>
    <x v="88"/>
    <x v="99"/>
    <x v="149"/>
    <x v="80"/>
  </r>
  <r>
    <x v="4"/>
    <x v="30"/>
    <x v="398"/>
    <x v="415"/>
    <x v="399"/>
    <x v="81"/>
  </r>
  <r>
    <x v="4"/>
    <x v="35"/>
    <x v="429"/>
    <x v="152"/>
    <x v="514"/>
    <x v="82"/>
  </r>
  <r>
    <x v="0"/>
    <x v="27"/>
    <x v="38"/>
    <x v="187"/>
    <x v="270"/>
    <x v="82"/>
  </r>
  <r>
    <x v="4"/>
    <x v="30"/>
    <x v="320"/>
    <x v="91"/>
    <x v="355"/>
    <x v="83"/>
  </r>
  <r>
    <x v="4"/>
    <x v="32"/>
    <x v="280"/>
    <x v="349"/>
    <x v="293"/>
    <x v="83"/>
  </r>
  <r>
    <x v="4"/>
    <x v="30"/>
    <x v="317"/>
    <x v="429"/>
    <x v="325"/>
    <x v="83"/>
  </r>
  <r>
    <x v="4"/>
    <x v="20"/>
    <x v="229"/>
    <x v="166"/>
    <x v="177"/>
    <x v="83"/>
  </r>
  <r>
    <x v="4"/>
    <x v="48"/>
    <x v="228"/>
    <x v="163"/>
    <x v="175"/>
    <x v="83"/>
  </r>
  <r>
    <x v="5"/>
    <x v="33"/>
    <x v="509"/>
    <x v="193"/>
    <x v="402"/>
    <x v="83"/>
  </r>
  <r>
    <x v="0"/>
    <x v="45"/>
    <x v="42"/>
    <x v="252"/>
    <x v="292"/>
    <x v="83"/>
  </r>
  <r>
    <x v="0"/>
    <x v="6"/>
    <x v="16"/>
    <x v="255"/>
    <x v="76"/>
    <x v="83"/>
  </r>
  <r>
    <x v="0"/>
    <x v="6"/>
    <x v="52"/>
    <x v="450"/>
    <x v="336"/>
    <x v="83"/>
  </r>
  <r>
    <x v="3"/>
    <x v="43"/>
    <x v="405"/>
    <x v="473"/>
    <x v="411"/>
    <x v="83"/>
  </r>
  <r>
    <x v="4"/>
    <x v="0"/>
    <x v="336"/>
    <x v="488"/>
    <x v="346"/>
    <x v="83"/>
  </r>
  <r>
    <x v="4"/>
    <x v="0"/>
    <x v="289"/>
    <x v="487"/>
    <x v="289"/>
    <x v="83"/>
  </r>
  <r>
    <x v="0"/>
    <x v="5"/>
    <x v="455"/>
    <x v="169"/>
    <x v="441"/>
    <x v="83"/>
  </r>
  <r>
    <x v="4"/>
    <x v="48"/>
    <x v="408"/>
    <x v="519"/>
    <x v="418"/>
    <x v="83"/>
  </r>
  <r>
    <x v="0"/>
    <x v="37"/>
    <x v="34"/>
    <x v="200"/>
    <x v="259"/>
    <x v="84"/>
  </r>
  <r>
    <x v="5"/>
    <x v="9"/>
    <x v="510"/>
    <x v="223"/>
    <x v="410"/>
    <x v="85"/>
  </r>
  <r>
    <x v="3"/>
    <x v="39"/>
    <x v="263"/>
    <x v="156"/>
    <x v="243"/>
    <x v="86"/>
  </r>
  <r>
    <x v="3"/>
    <x v="3"/>
    <x v="284"/>
    <x v="383"/>
    <x v="235"/>
    <x v="86"/>
  </r>
  <r>
    <x v="3"/>
    <x v="39"/>
    <x v="178"/>
    <x v="110"/>
    <x v="109"/>
    <x v="87"/>
  </r>
  <r>
    <x v="3"/>
    <x v="39"/>
    <x v="193"/>
    <x v="423"/>
    <x v="126"/>
    <x v="87"/>
  </r>
  <r>
    <x v="4"/>
    <x v="31"/>
    <x v="433"/>
    <x v="97"/>
    <x v="343"/>
    <x v="87"/>
  </r>
  <r>
    <x v="5"/>
    <x v="13"/>
    <x v="498"/>
    <x v="178"/>
    <x v="287"/>
    <x v="87"/>
  </r>
  <r>
    <x v="0"/>
    <x v="5"/>
    <x v="7"/>
    <x v="239"/>
    <x v="5"/>
    <x v="88"/>
  </r>
  <r>
    <x v="3"/>
    <x v="42"/>
    <x v="382"/>
    <x v="289"/>
    <x v="453"/>
    <x v="89"/>
  </r>
  <r>
    <x v="3"/>
    <x v="34"/>
    <x v="246"/>
    <x v="435"/>
    <x v="212"/>
    <x v="89"/>
  </r>
  <r>
    <x v="3"/>
    <x v="3"/>
    <x v="169"/>
    <x v="246"/>
    <x v="101"/>
    <x v="90"/>
  </r>
  <r>
    <x v="4"/>
    <x v="26"/>
    <x v="139"/>
    <x v="471"/>
    <x v="0"/>
    <x v="90"/>
  </r>
  <r>
    <x v="4"/>
    <x v="31"/>
    <x v="77"/>
    <x v="95"/>
    <x v="89"/>
    <x v="91"/>
  </r>
  <r>
    <x v="3"/>
    <x v="2"/>
    <x v="220"/>
    <x v="374"/>
    <x v="171"/>
    <x v="92"/>
  </r>
  <r>
    <x v="3"/>
    <x v="17"/>
    <x v="377"/>
    <x v="47"/>
    <x v="459"/>
    <x v="92"/>
  </r>
  <r>
    <x v="3"/>
    <x v="16"/>
    <x v="165"/>
    <x v="131"/>
    <x v="88"/>
    <x v="92"/>
  </r>
  <r>
    <x v="4"/>
    <x v="0"/>
    <x v="145"/>
    <x v="0"/>
    <x v="56"/>
    <x v="92"/>
  </r>
  <r>
    <x v="4"/>
    <x v="49"/>
    <x v="268"/>
    <x v="164"/>
    <x v="277"/>
    <x v="92"/>
  </r>
  <r>
    <x v="0"/>
    <x v="45"/>
    <x v="27"/>
    <x v="230"/>
    <x v="162"/>
    <x v="92"/>
  </r>
  <r>
    <x v="3"/>
    <x v="34"/>
    <x v="420"/>
    <x v="464"/>
    <x v="502"/>
    <x v="92"/>
  </r>
  <r>
    <x v="0"/>
    <x v="40"/>
    <x v="46"/>
    <x v="474"/>
    <x v="275"/>
    <x v="92"/>
  </r>
  <r>
    <x v="4"/>
    <x v="18"/>
    <x v="170"/>
    <x v="325"/>
    <x v="95"/>
    <x v="93"/>
  </r>
  <r>
    <x v="4"/>
    <x v="14"/>
    <x v="245"/>
    <x v="420"/>
    <x v="214"/>
    <x v="93"/>
  </r>
  <r>
    <x v="5"/>
    <x v="9"/>
    <x v="504"/>
    <x v="345"/>
    <x v="316"/>
    <x v="93"/>
  </r>
  <r>
    <x v="5"/>
    <x v="23"/>
    <x v="518"/>
    <x v="183"/>
    <x v="486"/>
    <x v="93"/>
  </r>
  <r>
    <x v="0"/>
    <x v="40"/>
    <x v="53"/>
    <x v="205"/>
    <x v="370"/>
    <x v="94"/>
  </r>
  <r>
    <x v="5"/>
    <x v="51"/>
    <x v="521"/>
    <x v="495"/>
    <x v="516"/>
    <x v="95"/>
  </r>
  <r>
    <x v="3"/>
    <x v="24"/>
    <x v="232"/>
    <x v="421"/>
    <x v="180"/>
    <x v="96"/>
  </r>
  <r>
    <x v="4"/>
    <x v="18"/>
    <x v="353"/>
    <x v="434"/>
    <x v="362"/>
    <x v="97"/>
  </r>
  <r>
    <x v="4"/>
    <x v="19"/>
    <x v="414"/>
    <x v="342"/>
    <x v="495"/>
    <x v="97"/>
  </r>
  <r>
    <x v="5"/>
    <x v="51"/>
    <x v="491"/>
    <x v="218"/>
    <x v="192"/>
    <x v="97"/>
  </r>
  <r>
    <x v="4"/>
    <x v="8"/>
    <x v="129"/>
    <x v="371"/>
    <x v="48"/>
    <x v="98"/>
  </r>
  <r>
    <x v="4"/>
    <x v="35"/>
    <x v="374"/>
    <x v="151"/>
    <x v="432"/>
    <x v="98"/>
  </r>
  <r>
    <x v="3"/>
    <x v="21"/>
    <x v="171"/>
    <x v="344"/>
    <x v="97"/>
    <x v="99"/>
  </r>
  <r>
    <x v="3"/>
    <x v="24"/>
    <x v="104"/>
    <x v="81"/>
    <x v="304"/>
    <x v="99"/>
  </r>
  <r>
    <x v="3"/>
    <x v="47"/>
    <x v="321"/>
    <x v="162"/>
    <x v="349"/>
    <x v="99"/>
  </r>
  <r>
    <x v="4"/>
    <x v="36"/>
    <x v="90"/>
    <x v="106"/>
    <x v="185"/>
    <x v="99"/>
  </r>
  <r>
    <x v="4"/>
    <x v="49"/>
    <x v="214"/>
    <x v="360"/>
    <x v="168"/>
    <x v="99"/>
  </r>
  <r>
    <x v="3"/>
    <x v="46"/>
    <x v="335"/>
    <x v="459"/>
    <x v="356"/>
    <x v="99"/>
  </r>
  <r>
    <x v="4"/>
    <x v="18"/>
    <x v="252"/>
    <x v="50"/>
    <x v="229"/>
    <x v="100"/>
  </r>
  <r>
    <x v="3"/>
    <x v="43"/>
    <x v="309"/>
    <x v="480"/>
    <x v="322"/>
    <x v="100"/>
  </r>
  <r>
    <x v="4"/>
    <x v="31"/>
    <x v="240"/>
    <x v="146"/>
    <x v="201"/>
    <x v="101"/>
  </r>
  <r>
    <x v="3"/>
    <x v="2"/>
    <x v="367"/>
    <x v="12"/>
    <x v="445"/>
    <x v="101"/>
  </r>
  <r>
    <x v="3"/>
    <x v="2"/>
    <x v="238"/>
    <x v="134"/>
    <x v="205"/>
    <x v="102"/>
  </r>
  <r>
    <x v="3"/>
    <x v="17"/>
    <x v="291"/>
    <x v="485"/>
    <x v="290"/>
    <x v="103"/>
  </r>
  <r>
    <x v="5"/>
    <x v="44"/>
    <x v="463"/>
    <x v="503"/>
    <x v="291"/>
    <x v="103"/>
  </r>
  <r>
    <x v="3"/>
    <x v="21"/>
    <x v="130"/>
    <x v="393"/>
    <x v="27"/>
    <x v="104"/>
  </r>
  <r>
    <x v="4"/>
    <x v="11"/>
    <x v="233"/>
    <x v="438"/>
    <x v="178"/>
    <x v="104"/>
  </r>
  <r>
    <x v="4"/>
    <x v="50"/>
    <x v="304"/>
    <x v="355"/>
    <x v="301"/>
    <x v="105"/>
  </r>
  <r>
    <x v="5"/>
    <x v="33"/>
    <x v="499"/>
    <x v="226"/>
    <x v="263"/>
    <x v="105"/>
  </r>
  <r>
    <x v="5"/>
    <x v="51"/>
    <x v="494"/>
    <x v="220"/>
    <x v="203"/>
    <x v="106"/>
  </r>
  <r>
    <x v="0"/>
    <x v="28"/>
    <x v="68"/>
    <x v="278"/>
    <x v="461"/>
    <x v="106"/>
  </r>
  <r>
    <x v="3"/>
    <x v="43"/>
    <x v="450"/>
    <x v="118"/>
    <x v="456"/>
    <x v="107"/>
  </r>
  <r>
    <x v="4"/>
    <x v="32"/>
    <x v="3"/>
    <x v="88"/>
    <x v="65"/>
    <x v="107"/>
  </r>
  <r>
    <x v="4"/>
    <x v="32"/>
    <x v="146"/>
    <x v="140"/>
    <x v="82"/>
    <x v="107"/>
  </r>
  <r>
    <x v="5"/>
    <x v="33"/>
    <x v="487"/>
    <x v="229"/>
    <x v="145"/>
    <x v="107"/>
  </r>
  <r>
    <x v="0"/>
    <x v="45"/>
    <x v="26"/>
    <x v="412"/>
    <x v="144"/>
    <x v="107"/>
  </r>
  <r>
    <x v="0"/>
    <x v="40"/>
    <x v="75"/>
    <x v="258"/>
    <x v="507"/>
    <x v="107"/>
  </r>
  <r>
    <x v="0"/>
    <x v="5"/>
    <x v="55"/>
    <x v="170"/>
    <x v="360"/>
    <x v="107"/>
  </r>
  <r>
    <x v="0"/>
    <x v="37"/>
    <x v="30"/>
    <x v="238"/>
    <x v="184"/>
    <x v="107"/>
  </r>
  <r>
    <x v="4"/>
    <x v="35"/>
    <x v="392"/>
    <x v="353"/>
    <x v="405"/>
    <x v="108"/>
  </r>
  <r>
    <x v="3"/>
    <x v="46"/>
    <x v="184"/>
    <x v="300"/>
    <x v="104"/>
    <x v="109"/>
  </r>
  <r>
    <x v="5"/>
    <x v="44"/>
    <x v="465"/>
    <x v="257"/>
    <x v="373"/>
    <x v="110"/>
  </r>
  <r>
    <x v="3"/>
    <x v="46"/>
    <x v="406"/>
    <x v="477"/>
    <x v="451"/>
    <x v="110"/>
  </r>
  <r>
    <x v="3"/>
    <x v="16"/>
    <x v="164"/>
    <x v="518"/>
    <x v="64"/>
    <x v="111"/>
  </r>
  <r>
    <x v="4"/>
    <x v="31"/>
    <x v="247"/>
    <x v="504"/>
    <x v="202"/>
    <x v="112"/>
  </r>
  <r>
    <x v="3"/>
    <x v="22"/>
    <x v="190"/>
    <x v="72"/>
    <x v="121"/>
    <x v="113"/>
  </r>
  <r>
    <x v="5"/>
    <x v="44"/>
    <x v="470"/>
    <x v="254"/>
    <x v="492"/>
    <x v="113"/>
  </r>
  <r>
    <x v="3"/>
    <x v="47"/>
    <x v="78"/>
    <x v="124"/>
    <x v="113"/>
    <x v="114"/>
  </r>
  <r>
    <x v="3"/>
    <x v="38"/>
    <x v="473"/>
    <x v="109"/>
    <x v="488"/>
    <x v="115"/>
  </r>
  <r>
    <x v="5"/>
    <x v="9"/>
    <x v="483"/>
    <x v="174"/>
    <x v="120"/>
    <x v="115"/>
  </r>
  <r>
    <x v="4"/>
    <x v="14"/>
    <x v="306"/>
    <x v="439"/>
    <x v="312"/>
    <x v="115"/>
  </r>
  <r>
    <x v="3"/>
    <x v="38"/>
    <x v="422"/>
    <x v="155"/>
    <x v="509"/>
    <x v="115"/>
  </r>
  <r>
    <x v="3"/>
    <x v="38"/>
    <x v="234"/>
    <x v="445"/>
    <x v="179"/>
    <x v="115"/>
  </r>
  <r>
    <x v="3"/>
    <x v="38"/>
    <x v="269"/>
    <x v="153"/>
    <x v="262"/>
    <x v="115"/>
  </r>
  <r>
    <x v="2"/>
    <x v="10"/>
    <x v="516"/>
    <x v="478"/>
    <x v="423"/>
    <x v="115"/>
  </r>
  <r>
    <x v="3"/>
    <x v="46"/>
    <x v="204"/>
    <x v="449"/>
    <x v="143"/>
    <x v="115"/>
  </r>
  <r>
    <x v="2"/>
    <x v="10"/>
    <x v="497"/>
    <x v="484"/>
    <x v="222"/>
    <x v="115"/>
  </r>
  <r>
    <x v="4"/>
    <x v="19"/>
    <x v="301"/>
    <x v="290"/>
    <x v="305"/>
    <x v="116"/>
  </r>
  <r>
    <x v="3"/>
    <x v="16"/>
    <x v="331"/>
    <x v="354"/>
    <x v="353"/>
    <x v="117"/>
  </r>
  <r>
    <x v="4"/>
    <x v="26"/>
    <x v="376"/>
    <x v="136"/>
    <x v="403"/>
    <x v="117"/>
  </r>
  <r>
    <x v="5"/>
    <x v="44"/>
    <x v="468"/>
    <x v="214"/>
    <x v="458"/>
    <x v="118"/>
  </r>
  <r>
    <x v="3"/>
    <x v="34"/>
    <x v="250"/>
    <x v="100"/>
    <x v="217"/>
    <x v="119"/>
  </r>
  <r>
    <x v="5"/>
    <x v="23"/>
    <x v="457"/>
    <x v="180"/>
    <x v="477"/>
    <x v="119"/>
  </r>
  <r>
    <x v="5"/>
    <x v="10"/>
    <x v="485"/>
    <x v="452"/>
    <x v="124"/>
    <x v="119"/>
  </r>
  <r>
    <x v="4"/>
    <x v="8"/>
    <x v="111"/>
    <x v="21"/>
    <x v="20"/>
    <x v="120"/>
  </r>
  <r>
    <x v="4"/>
    <x v="35"/>
    <x v="349"/>
    <x v="389"/>
    <x v="391"/>
    <x v="120"/>
  </r>
  <r>
    <x v="5"/>
    <x v="13"/>
    <x v="101"/>
    <x v="177"/>
    <x v="269"/>
    <x v="120"/>
  </r>
  <r>
    <x v="3"/>
    <x v="3"/>
    <x v="110"/>
    <x v="14"/>
    <x v="41"/>
    <x v="121"/>
  </r>
  <r>
    <x v="3"/>
    <x v="47"/>
    <x v="213"/>
    <x v="324"/>
    <x v="166"/>
    <x v="121"/>
  </r>
  <r>
    <x v="4"/>
    <x v="0"/>
    <x v="262"/>
    <x v="4"/>
    <x v="280"/>
    <x v="121"/>
  </r>
  <r>
    <x v="5"/>
    <x v="10"/>
    <x v="496"/>
    <x v="176"/>
    <x v="231"/>
    <x v="122"/>
  </r>
  <r>
    <x v="4"/>
    <x v="26"/>
    <x v="222"/>
    <x v="83"/>
    <x v="174"/>
    <x v="123"/>
  </r>
  <r>
    <x v="4"/>
    <x v="19"/>
    <x v="328"/>
    <x v="307"/>
    <x v="345"/>
    <x v="124"/>
  </r>
  <r>
    <x v="3"/>
    <x v="24"/>
    <x v="293"/>
    <x v="82"/>
    <x v="307"/>
    <x v="125"/>
  </r>
  <r>
    <x v="3"/>
    <x v="43"/>
    <x v="201"/>
    <x v="264"/>
    <x v="148"/>
    <x v="125"/>
  </r>
  <r>
    <x v="3"/>
    <x v="4"/>
    <x v="426"/>
    <x v="346"/>
    <x v="513"/>
    <x v="125"/>
  </r>
  <r>
    <x v="4"/>
    <x v="50"/>
    <x v="322"/>
    <x v="165"/>
    <x v="344"/>
    <x v="125"/>
  </r>
  <r>
    <x v="4"/>
    <x v="8"/>
    <x v="249"/>
    <x v="24"/>
    <x v="232"/>
    <x v="125"/>
  </r>
  <r>
    <x v="4"/>
    <x v="8"/>
    <x v="218"/>
    <x v="400"/>
    <x v="156"/>
    <x v="125"/>
  </r>
  <r>
    <x v="4"/>
    <x v="49"/>
    <x v="352"/>
    <x v="379"/>
    <x v="378"/>
    <x v="125"/>
  </r>
  <r>
    <x v="0"/>
    <x v="6"/>
    <x v="31"/>
    <x v="408"/>
    <x v="186"/>
    <x v="125"/>
  </r>
  <r>
    <x v="0"/>
    <x v="6"/>
    <x v="32"/>
    <x v="416"/>
    <x v="208"/>
    <x v="125"/>
  </r>
  <r>
    <x v="0"/>
    <x v="37"/>
    <x v="33"/>
    <x v="199"/>
    <x v="228"/>
    <x v="125"/>
  </r>
  <r>
    <x v="0"/>
    <x v="27"/>
    <x v="18"/>
    <x v="185"/>
    <x v="94"/>
    <x v="125"/>
  </r>
  <r>
    <x v="4"/>
    <x v="18"/>
    <x v="100"/>
    <x v="51"/>
    <x v="247"/>
    <x v="126"/>
  </r>
  <r>
    <x v="4"/>
    <x v="30"/>
    <x v="290"/>
    <x v="483"/>
    <x v="242"/>
    <x v="126"/>
  </r>
  <r>
    <x v="5"/>
    <x v="44"/>
    <x v="460"/>
    <x v="505"/>
    <x v="173"/>
    <x v="127"/>
  </r>
  <r>
    <x v="4"/>
    <x v="11"/>
    <x v="155"/>
    <x v="328"/>
    <x v="79"/>
    <x v="128"/>
  </r>
  <r>
    <x v="4"/>
    <x v="32"/>
    <x v="454"/>
    <x v="92"/>
    <x v="464"/>
    <x v="128"/>
  </r>
  <r>
    <x v="4"/>
    <x v="31"/>
    <x v="227"/>
    <x v="145"/>
    <x v="190"/>
    <x v="128"/>
  </r>
  <r>
    <x v="3"/>
    <x v="39"/>
    <x v="372"/>
    <x v="157"/>
    <x v="433"/>
    <x v="129"/>
  </r>
  <r>
    <x v="4"/>
    <x v="35"/>
    <x v="199"/>
    <x v="149"/>
    <x v="153"/>
    <x v="129"/>
  </r>
  <r>
    <x v="4"/>
    <x v="8"/>
    <x v="329"/>
    <x v="313"/>
    <x v="347"/>
    <x v="130"/>
  </r>
  <r>
    <x v="3"/>
    <x v="7"/>
    <x v="86"/>
    <x v="119"/>
    <x v="134"/>
    <x v="131"/>
  </r>
  <r>
    <x v="3"/>
    <x v="29"/>
    <x v="438"/>
    <x v="86"/>
    <x v="393"/>
    <x v="131"/>
  </r>
  <r>
    <x v="3"/>
    <x v="15"/>
    <x v="324"/>
    <x v="137"/>
    <x v="331"/>
    <x v="131"/>
  </r>
  <r>
    <x v="3"/>
    <x v="2"/>
    <x v="326"/>
    <x v="287"/>
    <x v="342"/>
    <x v="131"/>
  </r>
  <r>
    <x v="3"/>
    <x v="43"/>
    <x v="158"/>
    <x v="376"/>
    <x v="83"/>
    <x v="131"/>
  </r>
  <r>
    <x v="3"/>
    <x v="47"/>
    <x v="365"/>
    <x v="126"/>
    <x v="438"/>
    <x v="131"/>
  </r>
  <r>
    <x v="3"/>
    <x v="47"/>
    <x v="379"/>
    <x v="260"/>
    <x v="455"/>
    <x v="131"/>
  </r>
  <r>
    <x v="4"/>
    <x v="32"/>
    <x v="345"/>
    <x v="265"/>
    <x v="390"/>
    <x v="131"/>
  </r>
  <r>
    <x v="4"/>
    <x v="14"/>
    <x v="195"/>
    <x v="32"/>
    <x v="151"/>
    <x v="131"/>
  </r>
  <r>
    <x v="4"/>
    <x v="48"/>
    <x v="223"/>
    <x v="127"/>
    <x v="194"/>
    <x v="131"/>
  </r>
  <r>
    <x v="0"/>
    <x v="40"/>
    <x v="458"/>
    <x v="207"/>
    <x v="409"/>
    <x v="131"/>
  </r>
  <r>
    <x v="4"/>
    <x v="0"/>
    <x v="355"/>
    <x v="440"/>
    <x v="380"/>
    <x v="131"/>
  </r>
  <r>
    <x v="4"/>
    <x v="36"/>
    <x v="307"/>
    <x v="441"/>
    <x v="302"/>
    <x v="131"/>
  </r>
  <r>
    <x v="3"/>
    <x v="17"/>
    <x v="384"/>
    <x v="320"/>
    <x v="424"/>
    <x v="131"/>
  </r>
  <r>
    <x v="3"/>
    <x v="15"/>
    <x v="285"/>
    <x v="417"/>
    <x v="279"/>
    <x v="131"/>
  </r>
  <r>
    <x v="4"/>
    <x v="19"/>
    <x v="471"/>
    <x v="71"/>
    <x v="487"/>
    <x v="132"/>
  </r>
  <r>
    <x v="3"/>
    <x v="17"/>
    <x v="83"/>
    <x v="42"/>
    <x v="139"/>
    <x v="133"/>
  </r>
  <r>
    <x v="5"/>
    <x v="44"/>
    <x v="461"/>
    <x v="490"/>
    <x v="207"/>
    <x v="133"/>
  </r>
  <r>
    <x v="0"/>
    <x v="37"/>
    <x v="72"/>
    <x v="502"/>
    <x v="436"/>
    <x v="134"/>
  </r>
  <r>
    <x v="4"/>
    <x v="18"/>
    <x v="194"/>
    <x v="511"/>
    <x v="256"/>
    <x v="134"/>
  </r>
  <r>
    <x v="5"/>
    <x v="9"/>
    <x v="503"/>
    <x v="175"/>
    <x v="324"/>
    <x v="135"/>
  </r>
  <r>
    <x v="1"/>
    <x v="13"/>
    <x v="500"/>
    <x v="422"/>
    <x v="281"/>
    <x v="136"/>
  </r>
  <r>
    <x v="3"/>
    <x v="39"/>
    <x v="274"/>
    <x v="288"/>
    <x v="236"/>
    <x v="137"/>
  </r>
  <r>
    <x v="4"/>
    <x v="0"/>
    <x v="264"/>
    <x v="133"/>
    <x v="257"/>
    <x v="137"/>
  </r>
  <r>
    <x v="0"/>
    <x v="45"/>
    <x v="22"/>
    <x v="209"/>
    <x v="137"/>
    <x v="137"/>
  </r>
  <r>
    <x v="0"/>
    <x v="37"/>
    <x v="6"/>
    <x v="196"/>
    <x v="28"/>
    <x v="137"/>
  </r>
  <r>
    <x v="4"/>
    <x v="11"/>
    <x v="400"/>
    <x v="446"/>
    <x v="430"/>
    <x v="137"/>
  </r>
  <r>
    <x v="4"/>
    <x v="50"/>
    <x v="415"/>
    <x v="456"/>
    <x v="499"/>
    <x v="138"/>
  </r>
  <r>
    <x v="4"/>
    <x v="8"/>
    <x v="125"/>
    <x v="330"/>
    <x v="4"/>
    <x v="139"/>
  </r>
  <r>
    <x v="4"/>
    <x v="11"/>
    <x v="393"/>
    <x v="370"/>
    <x v="437"/>
    <x v="140"/>
  </r>
  <r>
    <x v="5"/>
    <x v="13"/>
    <x v="477"/>
    <x v="225"/>
    <x v="53"/>
    <x v="140"/>
  </r>
  <r>
    <x v="4"/>
    <x v="14"/>
    <x v="378"/>
    <x v="234"/>
    <x v="474"/>
    <x v="141"/>
  </r>
  <r>
    <x v="3"/>
    <x v="3"/>
    <x v="303"/>
    <x v="329"/>
    <x v="300"/>
    <x v="142"/>
  </r>
  <r>
    <x v="3"/>
    <x v="25"/>
    <x v="418"/>
    <x v="113"/>
    <x v="503"/>
    <x v="143"/>
  </r>
  <r>
    <x v="4"/>
    <x v="18"/>
    <x v="308"/>
    <x v="461"/>
    <x v="321"/>
    <x v="143"/>
  </r>
  <r>
    <x v="4"/>
    <x v="31"/>
    <x v="138"/>
    <x v="468"/>
    <x v="18"/>
    <x v="144"/>
  </r>
  <r>
    <x v="3"/>
    <x v="21"/>
    <x v="120"/>
    <x v="305"/>
    <x v="45"/>
    <x v="145"/>
  </r>
  <r>
    <x v="3"/>
    <x v="43"/>
    <x v="300"/>
    <x v="266"/>
    <x v="314"/>
    <x v="145"/>
  </r>
  <r>
    <x v="0"/>
    <x v="37"/>
    <x v="61"/>
    <x v="212"/>
    <x v="427"/>
    <x v="145"/>
  </r>
  <r>
    <x v="0"/>
    <x v="27"/>
    <x v="85"/>
    <x v="188"/>
    <x v="136"/>
    <x v="145"/>
  </r>
  <r>
    <x v="3"/>
    <x v="42"/>
    <x v="287"/>
    <x v="457"/>
    <x v="237"/>
    <x v="145"/>
  </r>
  <r>
    <x v="0"/>
    <x v="5"/>
    <x v="59"/>
    <x v="167"/>
    <x v="476"/>
    <x v="145"/>
  </r>
  <r>
    <x v="2"/>
    <x v="51"/>
    <x v="517"/>
    <x v="479"/>
    <x v="401"/>
    <x v="145"/>
  </r>
  <r>
    <x v="3"/>
    <x v="43"/>
    <x v="143"/>
    <x v="115"/>
    <x v="54"/>
    <x v="145"/>
  </r>
  <r>
    <x v="3"/>
    <x v="15"/>
    <x v="428"/>
    <x v="517"/>
    <x v="460"/>
    <x v="145"/>
  </r>
  <r>
    <x v="3"/>
    <x v="39"/>
    <x v="448"/>
    <x v="111"/>
    <x v="406"/>
    <x v="146"/>
  </r>
  <r>
    <x v="5"/>
    <x v="23"/>
    <x v="502"/>
    <x v="182"/>
    <x v="297"/>
    <x v="147"/>
  </r>
  <r>
    <x v="4"/>
    <x v="11"/>
    <x v="205"/>
    <x v="463"/>
    <x v="152"/>
    <x v="147"/>
  </r>
  <r>
    <x v="3"/>
    <x v="21"/>
    <x v="244"/>
    <x v="369"/>
    <x v="198"/>
    <x v="148"/>
  </r>
  <r>
    <x v="3"/>
    <x v="17"/>
    <x v="89"/>
    <x v="44"/>
    <x v="165"/>
    <x v="148"/>
  </r>
  <r>
    <x v="3"/>
    <x v="17"/>
    <x v="399"/>
    <x v="426"/>
    <x v="417"/>
    <x v="148"/>
  </r>
  <r>
    <x v="4"/>
    <x v="8"/>
    <x v="127"/>
    <x v="359"/>
    <x v="22"/>
    <x v="148"/>
  </r>
  <r>
    <x v="5"/>
    <x v="51"/>
    <x v="474"/>
    <x v="215"/>
    <x v="7"/>
    <x v="148"/>
  </r>
  <r>
    <x v="3"/>
    <x v="3"/>
    <x v="140"/>
    <x v="475"/>
    <x v="39"/>
    <x v="148"/>
  </r>
  <r>
    <x v="3"/>
    <x v="16"/>
    <x v="113"/>
    <x v="36"/>
    <x v="42"/>
    <x v="149"/>
  </r>
  <r>
    <x v="4"/>
    <x v="18"/>
    <x v="341"/>
    <x v="52"/>
    <x v="368"/>
    <x v="150"/>
  </r>
  <r>
    <x v="4"/>
    <x v="14"/>
    <x v="437"/>
    <x v="34"/>
    <x v="376"/>
    <x v="150"/>
  </r>
  <r>
    <x v="4"/>
    <x v="11"/>
    <x v="132"/>
    <x v="418"/>
    <x v="12"/>
    <x v="151"/>
  </r>
  <r>
    <x v="3"/>
    <x v="4"/>
    <x v="359"/>
    <x v="498"/>
    <x v="372"/>
    <x v="152"/>
  </r>
  <r>
    <x v="5"/>
    <x v="51"/>
    <x v="493"/>
    <x v="219"/>
    <x v="188"/>
    <x v="153"/>
  </r>
  <r>
    <x v="0"/>
    <x v="6"/>
    <x v="73"/>
    <x v="172"/>
    <x v="500"/>
    <x v="153"/>
  </r>
  <r>
    <x v="0"/>
    <x v="5"/>
    <x v="67"/>
    <x v="240"/>
    <x v="439"/>
    <x v="153"/>
  </r>
  <r>
    <x v="3"/>
    <x v="29"/>
    <x v="357"/>
    <x v="476"/>
    <x v="361"/>
    <x v="153"/>
  </r>
  <r>
    <x v="3"/>
    <x v="16"/>
    <x v="237"/>
    <x v="132"/>
    <x v="211"/>
    <x v="154"/>
  </r>
  <r>
    <x v="3"/>
    <x v="3"/>
    <x v="409"/>
    <x v="19"/>
    <x v="491"/>
    <x v="155"/>
  </r>
  <r>
    <x v="3"/>
    <x v="17"/>
    <x v="91"/>
    <x v="45"/>
    <x v="206"/>
    <x v="155"/>
  </r>
  <r>
    <x v="4"/>
    <x v="50"/>
    <x v="230"/>
    <x v="326"/>
    <x v="193"/>
    <x v="156"/>
  </r>
  <r>
    <x v="0"/>
    <x v="28"/>
    <x v="54"/>
    <x v="191"/>
    <x v="384"/>
    <x v="156"/>
  </r>
  <r>
    <x v="4"/>
    <x v="31"/>
    <x v="410"/>
    <x v="147"/>
    <x v="490"/>
    <x v="157"/>
  </r>
  <r>
    <x v="4"/>
    <x v="11"/>
    <x v="310"/>
    <x v="486"/>
    <x v="295"/>
    <x v="157"/>
  </r>
  <r>
    <x v="3"/>
    <x v="47"/>
    <x v="147"/>
    <x v="161"/>
    <x v="72"/>
    <x v="158"/>
  </r>
  <r>
    <x v="3"/>
    <x v="3"/>
    <x v="260"/>
    <x v="16"/>
    <x v="278"/>
    <x v="159"/>
  </r>
  <r>
    <x v="4"/>
    <x v="35"/>
    <x v="397"/>
    <x v="407"/>
    <x v="413"/>
    <x v="159"/>
  </r>
  <r>
    <x v="0"/>
    <x v="40"/>
    <x v="14"/>
    <x v="500"/>
    <x v="25"/>
    <x v="160"/>
  </r>
  <r>
    <x v="3"/>
    <x v="16"/>
    <x v="337"/>
    <x v="494"/>
    <x v="239"/>
    <x v="161"/>
  </r>
  <r>
    <x v="0"/>
    <x v="40"/>
    <x v="17"/>
    <x v="337"/>
    <x v="57"/>
    <x v="162"/>
  </r>
  <r>
    <x v="4"/>
    <x v="11"/>
    <x v="151"/>
    <x v="299"/>
    <x v="78"/>
    <x v="163"/>
  </r>
  <r>
    <x v="4"/>
    <x v="11"/>
    <x v="354"/>
    <x v="436"/>
    <x v="392"/>
    <x v="163"/>
  </r>
  <r>
    <x v="4"/>
    <x v="32"/>
    <x v="239"/>
    <x v="142"/>
    <x v="213"/>
    <x v="16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Sheet1" cacheId="0" applyNumberFormats="0" applyBorderFormats="0" applyFontFormats="0" applyPatternFormats="0" applyAlignmentFormats="0" applyWidthHeightFormats="0" dataCaption="Values" itemPrintTitles="1" indent="0" compact="0" compactData="0">
  <location ref="A3:B9" firstHeaderRow="1" firstDataRow="1" firstDataCol="1"/>
  <pivotFields count="26">
    <pivotField axis="axisRow" dataField="1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showAll="0"/>
    <pivotField compact="0" outline="0" showAll="0"/>
    <pivotField compact="0" outline="0" showAll="0"/>
    <pivotField compact="0" showAll="0"/>
    <pivotField compact="0" outline="0" showAll="0"/>
  </pivotFields>
  <rowFields count="1">
    <field x="0"/>
  </rowFields>
  <dataFields count="1">
    <dataField name="Count of REGION" fld="0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Sheet3" cacheId="1" applyNumberFormats="0" applyBorderFormats="0" applyFontFormats="0" applyPatternFormats="0" applyAlignmentFormats="0" applyWidthHeightFormats="0" dataCaption="Values" itemPrintTitles="1" indent="0" compact="0" compactData="0">
  <location ref="A3:B9" firstHeaderRow="1" firstDataRow="1" firstDataCol="1"/>
  <pivotFields count="26"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showAll="0"/>
    <pivotField compact="0" outline="0" showAll="0"/>
    <pivotField compact="0" outline="0" showAll="0"/>
    <pivotField compact="0" showAll="0"/>
    <pivotField compact="0" outline="0" showAll="0"/>
  </pivotFields>
  <rowFields count="1">
    <field x="0"/>
  </row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Sheet5" cacheId="2" applyNumberFormats="0" applyBorderFormats="0" applyFontFormats="0" applyPatternFormats="0" applyAlignmentFormats="0" applyWidthHeightFormats="0" dataCaption="Values" itemPrintTitles="1" indent="0" compact="0" compactData="0">
  <location ref="A3:B9" firstHeaderRow="1" firstDataRow="1" firstDataCol="1"/>
  <pivotFields count="11"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showAll="0"/>
  </pivotFields>
  <rowFields count="1">
    <field x="0"/>
  </rowFields>
  <dataFields count="1">
    <dataField name="Count of DEALERS NAME" fld="4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4000000}" name="Sheet9 2" cacheId="3" applyNumberFormats="0" applyBorderFormats="0" applyFontFormats="0" applyPatternFormats="0" applyAlignmentFormats="0" applyWidthHeightFormats="0" dataCaption="Values" itemPrintTitles="1" indent="0" compact="0" compactData="0">
  <location ref="F3:G9" firstHeaderRow="1" firstDataRow="1" firstDataCol="1"/>
  <pivotFields count="1">
    <pivotField axis="axisRow" dataField="1" compact="0" outline="0" showAll="0">
      <items count="6">
        <item x="0"/>
        <item x="1"/>
        <item x="2"/>
        <item x="3"/>
        <item x="4"/>
        <item t="default"/>
      </items>
    </pivotField>
  </pivotFields>
  <rowFields count="1">
    <field x="0"/>
  </rowFields>
  <dataFields count="1">
    <dataField name="Count of REGION" fld="0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3000000}" name="Sheet9" cacheId="4" applyNumberFormats="0" applyBorderFormats="0" applyFontFormats="0" applyPatternFormats="0" applyAlignmentFormats="0" applyWidthHeightFormats="0" dataCaption="Values" itemPrintTitles="1" indent="0" compact="0" compactData="0">
  <location ref="B3:D10" firstHeaderRow="1" firstDataRow="2" firstDataCol="1"/>
  <pivotFields count="12">
    <pivotField axis="axisRow" dataField="1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0"/>
  </rowFields>
  <colFields count="1">
    <field x="-2"/>
  </colFields>
  <dataFields count="2">
    <dataField name="Count of REGION" fld="0" subtotal="count" baseField="0" baseItem="0"/>
    <dataField name="Sum of asad" fld="11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5000000}" name="Sheet7" cacheId="5" applyNumberFormats="0" applyBorderFormats="0" applyFontFormats="0" applyPatternFormats="0" applyAlignmentFormats="0" applyWidthHeightFormats="0" dataCaption="Values" itemPrintTitles="1" indent="0" compact="0" compactData="0">
  <location ref="A3:B39" firstHeaderRow="1" firstDataRow="1" firstDataCol="1" rowPageCount="1" colPageCount="1"/>
  <pivotFields count="6">
    <pivotField axis="axisPage" compact="0" outline="0" showAll="0">
      <items count="7">
        <item x="3"/>
        <item x="4"/>
        <item h="1" x="5"/>
        <item h="1" x="0"/>
        <item h="1" x="2"/>
        <item h="1" x="1"/>
        <item t="default"/>
      </items>
    </pivotField>
    <pivotField axis="axisRow" dataField="1" compact="0" outline="0" showAl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pageFields count="1">
    <pageField fld="0" hier="-1"/>
  </pageFields>
  <dataFields count="1">
    <dataField name="Count of AREA" fld="1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4" sqref="E4"/>
    </sheetView>
  </sheetViews>
  <sheetFormatPr defaultColWidth="12.6640625" defaultRowHeight="14.4"/>
  <cols>
    <col min="1" max="1" width="1.6640625" customWidth="1"/>
    <col min="2" max="2" width="23.6640625" customWidth="1"/>
    <col min="3" max="3" width="19.44140625" customWidth="1"/>
    <col min="4" max="4" width="18.6640625" customWidth="1"/>
    <col min="5" max="5" width="7.109375" customWidth="1"/>
    <col min="6" max="6" width="8.6640625" customWidth="1"/>
    <col min="7" max="7" width="13.44140625" customWidth="1"/>
    <col min="8" max="8" width="17.6640625" customWidth="1"/>
    <col min="9" max="9" width="15.88671875" customWidth="1"/>
    <col min="10" max="10" width="18.109375" customWidth="1"/>
    <col min="11" max="11" width="16.6640625" customWidth="1"/>
    <col min="12" max="12" width="13" customWidth="1"/>
    <col min="13" max="13" width="11.44140625" hidden="1" customWidth="1"/>
    <col min="14" max="14" width="9.88671875" customWidth="1"/>
    <col min="15" max="15" width="11.88671875" customWidth="1"/>
    <col min="16" max="16" width="14" customWidth="1"/>
    <col min="18" max="18" width="17.33203125" customWidth="1"/>
    <col min="19" max="19" width="19.44140625" customWidth="1"/>
    <col min="20" max="20" width="20.33203125" customWidth="1"/>
    <col min="21" max="26" width="8.88671875" customWidth="1"/>
  </cols>
  <sheetData>
    <row r="1" spans="1:26" ht="14.2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1"/>
      <c r="V1" s="1"/>
      <c r="W1" s="1"/>
      <c r="X1" s="1"/>
      <c r="Y1" s="1"/>
      <c r="Z1" s="1"/>
    </row>
    <row r="2" spans="1:26" ht="18.75" customHeight="1">
      <c r="A2" s="4"/>
      <c r="B2" s="5">
        <v>46021</v>
      </c>
      <c r="C2" s="6"/>
      <c r="D2" s="6"/>
      <c r="E2" s="6"/>
      <c r="F2" s="6"/>
      <c r="G2" s="7" t="s">
        <v>1</v>
      </c>
      <c r="H2" s="8"/>
      <c r="I2" s="7" t="s">
        <v>2</v>
      </c>
      <c r="J2" s="6"/>
      <c r="K2" s="7" t="s">
        <v>2</v>
      </c>
      <c r="L2" s="6"/>
      <c r="M2" s="6"/>
      <c r="N2" s="6"/>
      <c r="O2" s="6"/>
      <c r="P2" s="7" t="s">
        <v>2</v>
      </c>
      <c r="Q2" s="9">
        <f>B2-1</f>
        <v>46020</v>
      </c>
      <c r="R2" s="6"/>
      <c r="S2" s="6"/>
      <c r="T2" s="6"/>
      <c r="U2" s="4"/>
      <c r="V2" s="4"/>
      <c r="W2" s="4"/>
      <c r="X2" s="4"/>
      <c r="Y2" s="4"/>
      <c r="Z2" s="4"/>
    </row>
    <row r="3" spans="1:26" ht="44.25" customHeight="1">
      <c r="A3" s="10"/>
      <c r="B3" s="11" t="s">
        <v>3</v>
      </c>
      <c r="C3" s="11" t="s">
        <v>4</v>
      </c>
      <c r="D3" s="11" t="s">
        <v>5</v>
      </c>
      <c r="E3" s="12" t="s">
        <v>6</v>
      </c>
      <c r="F3" s="12" t="s">
        <v>7</v>
      </c>
      <c r="G3" s="13" t="s">
        <v>8</v>
      </c>
      <c r="H3" s="12" t="s">
        <v>9</v>
      </c>
      <c r="I3" s="12" t="s">
        <v>10</v>
      </c>
      <c r="J3" s="12" t="s">
        <v>11</v>
      </c>
      <c r="K3" s="12" t="s">
        <v>12</v>
      </c>
      <c r="L3" s="12" t="s">
        <v>13</v>
      </c>
      <c r="M3" s="12" t="s">
        <v>14</v>
      </c>
      <c r="N3" s="12" t="s">
        <v>15</v>
      </c>
      <c r="O3" s="12" t="s">
        <v>16</v>
      </c>
      <c r="P3" s="12" t="s">
        <v>17</v>
      </c>
      <c r="Q3" s="12" t="s">
        <v>16</v>
      </c>
      <c r="R3" s="12" t="s">
        <v>18</v>
      </c>
      <c r="S3" s="12" t="s">
        <v>19</v>
      </c>
      <c r="T3" s="12" t="s">
        <v>20</v>
      </c>
      <c r="U3" s="10"/>
      <c r="V3" s="10"/>
      <c r="W3" s="10"/>
      <c r="X3" s="10"/>
      <c r="Y3" s="10"/>
      <c r="Z3" s="10"/>
    </row>
    <row r="4" spans="1:26" ht="14.25" customHeight="1">
      <c r="A4" s="14"/>
      <c r="B4" s="15" t="s">
        <v>21</v>
      </c>
      <c r="C4" s="15" t="s">
        <v>22</v>
      </c>
      <c r="D4" s="15" t="s">
        <v>23</v>
      </c>
      <c r="E4" s="16"/>
      <c r="F4" s="16"/>
      <c r="G4" s="17">
        <f t="shared" ref="G4:G23" si="0">IFERROR(F4/E4,0)</f>
        <v>0</v>
      </c>
      <c r="H4" s="18">
        <f>COUNTIFS(DLRWISE!S:S,"DEGROWTH",DLRWISE!B:B,'SUMMARY-M'!B4)</f>
        <v>10</v>
      </c>
      <c r="I4" s="17">
        <f>H4/$L4</f>
        <v>0.27777777777777779</v>
      </c>
      <c r="J4" s="18">
        <f>COUNTIFS(DLRWISE!Y:Y,"DEGROWTH",DLRWISE!B:B,'SUMMARY-M'!B4)</f>
        <v>16</v>
      </c>
      <c r="K4" s="17">
        <f t="shared" ref="K4:K35" si="1">J4/$L4</f>
        <v>0.44444444444444442</v>
      </c>
      <c r="L4" s="18">
        <f>COUNTIFS(DLRWISE!B:B,'SUMMARY-M'!B4)</f>
        <v>36</v>
      </c>
      <c r="M4" s="18">
        <f>COUNTIFS(DLRWISE!B:B,'SUMMARY-M'!B4,DLRWISE!H:H,DLRWISE!$H$2)</f>
        <v>0</v>
      </c>
      <c r="N4" s="18">
        <f>COUNTIFS(DLRWISE!G:G,DLRWISE!$G$2,DLRWISE!B:B,'SUMMARY-M'!B4)</f>
        <v>31</v>
      </c>
      <c r="O4" s="18">
        <f>COUNTIFS(DLRWISE!B:B,'SUMMARY-M'!B4,DLRWISE!K:K,"&lt;="&amp;0)</f>
        <v>7</v>
      </c>
      <c r="P4" s="17">
        <f t="shared" ref="P4:P35" si="2">O4/L4</f>
        <v>0.19444444444444445</v>
      </c>
      <c r="Q4" s="18">
        <f>SUMIF(DLRWISE!B:B,'SUMMARY-M'!B4,DLRWISE!Z:Z)</f>
        <v>3</v>
      </c>
      <c r="R4" s="19">
        <f t="shared" ref="R4:R35" si="3">O4-Q4</f>
        <v>4</v>
      </c>
      <c r="S4" s="19">
        <f>COUNTIFS(DLRWISE!B:B,'SUMMARY-M'!B4,DLRWISE!K:K,0,DLRWISE!N:N,"&lt;"&amp;30)</f>
        <v>7</v>
      </c>
      <c r="T4" s="19">
        <f t="shared" ref="T4:T35" si="4">O4-S4</f>
        <v>0</v>
      </c>
      <c r="U4" s="14"/>
      <c r="V4" s="14"/>
      <c r="W4" s="14"/>
      <c r="X4" s="14"/>
      <c r="Y4" s="14"/>
      <c r="Z4" s="14"/>
    </row>
    <row r="5" spans="1:26" ht="14.25" customHeight="1">
      <c r="A5" s="1"/>
      <c r="B5" s="20" t="s">
        <v>24</v>
      </c>
      <c r="C5" s="20" t="s">
        <v>22</v>
      </c>
      <c r="D5" s="20" t="s">
        <v>23</v>
      </c>
      <c r="E5" s="21"/>
      <c r="F5" s="21"/>
      <c r="G5" s="22">
        <f t="shared" si="0"/>
        <v>0</v>
      </c>
      <c r="H5" s="23">
        <f>COUNTIFS(DLRWISE!S:S,"DEGROWTH",DLRWISE!B:B,'SUMMARY-M'!B5)</f>
        <v>14</v>
      </c>
      <c r="I5" s="22">
        <f>H5/$L5</f>
        <v>0.42424242424242425</v>
      </c>
      <c r="J5" s="23">
        <f>COUNTIFS(DLRWISE!Y:Y,"DEGROWTH",DLRWISE!B:B,'SUMMARY-M'!B5)</f>
        <v>16</v>
      </c>
      <c r="K5" s="22">
        <f t="shared" si="1"/>
        <v>0.48484848484848486</v>
      </c>
      <c r="L5" s="23">
        <f>COUNTIFS(DLRWISE!B:B,'SUMMARY-M'!B5)</f>
        <v>33</v>
      </c>
      <c r="M5" s="23">
        <f>COUNTIFS(DLRWISE!B:B,'SUMMARY-M'!B5,DLRWISE!H:H,DLRWISE!$H$2)</f>
        <v>0</v>
      </c>
      <c r="N5" s="23">
        <f>COUNTIFS(DLRWISE!G:G,DLRWISE!$G$2,DLRWISE!B:B,'SUMMARY-M'!B5)</f>
        <v>33</v>
      </c>
      <c r="O5" s="23">
        <f>COUNTIFS(DLRWISE!B:B,'SUMMARY-M'!B5,DLRWISE!K:K,"&lt;="&amp;0)</f>
        <v>2</v>
      </c>
      <c r="P5" s="22">
        <f t="shared" si="2"/>
        <v>6.0606060606060608E-2</v>
      </c>
      <c r="Q5" s="23">
        <f>SUMIF(DLRWISE!B:B,'SUMMARY-M'!B5,DLRWISE!Z:Z)</f>
        <v>0</v>
      </c>
      <c r="R5" s="24">
        <f t="shared" si="3"/>
        <v>2</v>
      </c>
      <c r="S5" s="24">
        <f>COUNTIFS(DLRWISE!B:B,'SUMMARY-M'!B5,DLRWISE!K:K,0,DLRWISE!N:N,"&lt;"&amp;30)</f>
        <v>2</v>
      </c>
      <c r="T5" s="24">
        <f t="shared" si="4"/>
        <v>0</v>
      </c>
      <c r="U5" s="1"/>
      <c r="V5" s="1"/>
      <c r="W5" s="1"/>
      <c r="X5" s="1"/>
      <c r="Y5" s="1"/>
      <c r="Z5" s="1"/>
    </row>
    <row r="6" spans="1:26" ht="14.25" customHeight="1">
      <c r="A6" s="1"/>
      <c r="B6" s="20" t="s">
        <v>25</v>
      </c>
      <c r="C6" s="20" t="s">
        <v>22</v>
      </c>
      <c r="D6" s="20" t="s">
        <v>23</v>
      </c>
      <c r="E6" s="21"/>
      <c r="F6" s="21"/>
      <c r="G6" s="22">
        <f t="shared" si="0"/>
        <v>0</v>
      </c>
      <c r="H6" s="23">
        <f>COUNTIFS(DLRWISE!S:S,"DEGROWTH",DLRWISE!B:B,'SUMMARY-M'!B6)</f>
        <v>9</v>
      </c>
      <c r="I6" s="22">
        <f>H6/$L6</f>
        <v>0.47368421052631576</v>
      </c>
      <c r="J6" s="23">
        <f>COUNTIFS(DLRWISE!Y:Y,"DEGROWTH",DLRWISE!B:B,'SUMMARY-M'!B6)</f>
        <v>10</v>
      </c>
      <c r="K6" s="22">
        <f t="shared" si="1"/>
        <v>0.52631578947368418</v>
      </c>
      <c r="L6" s="23">
        <f>COUNTIFS(DLRWISE!B:B,'SUMMARY-M'!B6)</f>
        <v>19</v>
      </c>
      <c r="M6" s="23">
        <f>COUNTIFS(DLRWISE!B:B,'SUMMARY-M'!B6,DLRWISE!H:H,DLRWISE!$H$2)</f>
        <v>0</v>
      </c>
      <c r="N6" s="23">
        <f>COUNTIFS(DLRWISE!G:G,DLRWISE!$G$2,DLRWISE!B:B,'SUMMARY-M'!B6)</f>
        <v>18</v>
      </c>
      <c r="O6" s="23">
        <f>COUNTIFS(DLRWISE!B:B,'SUMMARY-M'!B6,DLRWISE!K:K,"&lt;="&amp;0)</f>
        <v>1</v>
      </c>
      <c r="P6" s="22">
        <f t="shared" si="2"/>
        <v>5.2631578947368418E-2</v>
      </c>
      <c r="Q6" s="23">
        <f>SUMIF(DLRWISE!B:B,'SUMMARY-M'!B6,DLRWISE!Z:Z)</f>
        <v>0</v>
      </c>
      <c r="R6" s="24">
        <f t="shared" si="3"/>
        <v>1</v>
      </c>
      <c r="S6" s="24">
        <f>COUNTIFS(DLRWISE!B:B,'SUMMARY-M'!B6,DLRWISE!K:K,0,DLRWISE!N:N,"&lt;"&amp;30)</f>
        <v>1</v>
      </c>
      <c r="T6" s="24">
        <f t="shared" si="4"/>
        <v>0</v>
      </c>
      <c r="U6" s="1"/>
      <c r="V6" s="1"/>
      <c r="W6" s="1"/>
      <c r="X6" s="1"/>
      <c r="Y6" s="1"/>
      <c r="Z6" s="1"/>
    </row>
    <row r="7" spans="1:26" ht="14.25" customHeight="1">
      <c r="A7" s="1"/>
      <c r="B7" s="20" t="s">
        <v>26</v>
      </c>
      <c r="C7" s="20" t="s">
        <v>22</v>
      </c>
      <c r="D7" s="20" t="s">
        <v>23</v>
      </c>
      <c r="E7" s="21"/>
      <c r="F7" s="21"/>
      <c r="G7" s="22">
        <f t="shared" si="0"/>
        <v>0</v>
      </c>
      <c r="H7" s="23">
        <f>COUNTIFS(DLRWISE!S:S,"DEGROWTH",DLRWISE!B:B,'SUMMARY-M'!B7)</f>
        <v>8</v>
      </c>
      <c r="I7" s="22">
        <f t="shared" ref="I7:I38" si="5">H7/L7</f>
        <v>0.53333333333333333</v>
      </c>
      <c r="J7" s="23">
        <f>COUNTIFS(DLRWISE!Y:Y,"DEGROWTH",DLRWISE!B:B,'SUMMARY-M'!B7)</f>
        <v>6</v>
      </c>
      <c r="K7" s="22">
        <f t="shared" si="1"/>
        <v>0.4</v>
      </c>
      <c r="L7" s="23">
        <f>COUNTIFS(DLRWISE!B:B,'SUMMARY-M'!B7)</f>
        <v>15</v>
      </c>
      <c r="M7" s="23">
        <f>COUNTIFS(DLRWISE!B:B,'SUMMARY-M'!B7,DLRWISE!H:H,DLRWISE!$H$2)</f>
        <v>0</v>
      </c>
      <c r="N7" s="23">
        <f>COUNTIFS(DLRWISE!G:G,DLRWISE!$G$2,DLRWISE!B:B,'SUMMARY-M'!B7)</f>
        <v>15</v>
      </c>
      <c r="O7" s="23">
        <f>COUNTIFS(DLRWISE!B:B,'SUMMARY-M'!B7,DLRWISE!K:K,"&lt;="&amp;0)</f>
        <v>1</v>
      </c>
      <c r="P7" s="22">
        <f t="shared" si="2"/>
        <v>6.6666666666666666E-2</v>
      </c>
      <c r="Q7" s="23">
        <f>SUMIF(DLRWISE!B:B,'SUMMARY-M'!B7,DLRWISE!Z:Z)</f>
        <v>1</v>
      </c>
      <c r="R7" s="24">
        <f t="shared" si="3"/>
        <v>0</v>
      </c>
      <c r="S7" s="24">
        <f>COUNTIFS(DLRWISE!B:B,'SUMMARY-M'!B7,DLRWISE!K:K,0,DLRWISE!N:N,"&lt;"&amp;30)</f>
        <v>1</v>
      </c>
      <c r="T7" s="24">
        <f t="shared" si="4"/>
        <v>0</v>
      </c>
      <c r="U7" s="1"/>
      <c r="V7" s="1"/>
      <c r="W7" s="1"/>
      <c r="X7" s="1"/>
      <c r="Y7" s="1"/>
      <c r="Z7" s="1"/>
    </row>
    <row r="8" spans="1:26" ht="14.25" customHeight="1">
      <c r="A8" s="1"/>
      <c r="B8" s="20" t="s">
        <v>27</v>
      </c>
      <c r="C8" s="20" t="s">
        <v>28</v>
      </c>
      <c r="D8" s="20" t="s">
        <v>23</v>
      </c>
      <c r="E8" s="21"/>
      <c r="F8" s="21"/>
      <c r="G8" s="22">
        <f t="shared" si="0"/>
        <v>0</v>
      </c>
      <c r="H8" s="23">
        <f>COUNTIFS(DLRWISE!S:S,"DEGROWTH",DLRWISE!B:B,'SUMMARY-M'!B8)</f>
        <v>11</v>
      </c>
      <c r="I8" s="22">
        <f t="shared" si="5"/>
        <v>0.3235294117647059</v>
      </c>
      <c r="J8" s="23">
        <f>COUNTIFS(DLRWISE!Y:Y,"DEGROWTH",DLRWISE!B:B,'SUMMARY-M'!B8)</f>
        <v>12</v>
      </c>
      <c r="K8" s="22">
        <f t="shared" si="1"/>
        <v>0.35294117647058826</v>
      </c>
      <c r="L8" s="23">
        <f>COUNTIFS(DLRWISE!B:B,'SUMMARY-M'!B8)</f>
        <v>34</v>
      </c>
      <c r="M8" s="23">
        <f>COUNTIFS(DLRWISE!B:B,'SUMMARY-M'!B8,DLRWISE!H:H,DLRWISE!$H$2)</f>
        <v>0</v>
      </c>
      <c r="N8" s="23">
        <f>COUNTIFS(DLRWISE!G:G,DLRWISE!$G$2,DLRWISE!B:B,'SUMMARY-M'!B8)</f>
        <v>34</v>
      </c>
      <c r="O8" s="23">
        <f>COUNTIFS(DLRWISE!B:B,'SUMMARY-M'!B8,DLRWISE!K:K,"&lt;="&amp;0)</f>
        <v>1</v>
      </c>
      <c r="P8" s="22">
        <f t="shared" si="2"/>
        <v>2.9411764705882353E-2</v>
      </c>
      <c r="Q8" s="23">
        <f>SUMIF(DLRWISE!B:B,'SUMMARY-M'!B8,DLRWISE!Z:Z)</f>
        <v>3</v>
      </c>
      <c r="R8" s="24">
        <f t="shared" si="3"/>
        <v>-2</v>
      </c>
      <c r="S8" s="24">
        <f>COUNTIFS(DLRWISE!B:B,'SUMMARY-M'!B8,DLRWISE!K:K,0,DLRWISE!N:N,"&lt;"&amp;30)</f>
        <v>0</v>
      </c>
      <c r="T8" s="24">
        <f t="shared" si="4"/>
        <v>1</v>
      </c>
      <c r="U8" s="1"/>
      <c r="V8" s="1"/>
      <c r="W8" s="1"/>
      <c r="X8" s="1"/>
      <c r="Y8" s="1"/>
      <c r="Z8" s="1"/>
    </row>
    <row r="9" spans="1:26" ht="14.25" customHeight="1">
      <c r="A9" s="1"/>
      <c r="B9" s="20" t="s">
        <v>29</v>
      </c>
      <c r="C9" s="20" t="s">
        <v>28</v>
      </c>
      <c r="D9" s="20" t="s">
        <v>23</v>
      </c>
      <c r="E9" s="21"/>
      <c r="F9" s="21"/>
      <c r="G9" s="22">
        <f t="shared" si="0"/>
        <v>0</v>
      </c>
      <c r="H9" s="23">
        <f>COUNTIFS(DLRWISE!S:S,"DEGROWTH",DLRWISE!B:B,'SUMMARY-M'!B9)</f>
        <v>7</v>
      </c>
      <c r="I9" s="22">
        <f t="shared" si="5"/>
        <v>0.36842105263157893</v>
      </c>
      <c r="J9" s="23">
        <f>COUNTIFS(DLRWISE!Y:Y,"DEGROWTH",DLRWISE!B:B,'SUMMARY-M'!B9)</f>
        <v>10</v>
      </c>
      <c r="K9" s="22">
        <f t="shared" si="1"/>
        <v>0.52631578947368418</v>
      </c>
      <c r="L9" s="23">
        <f>COUNTIFS(DLRWISE!B:B,'SUMMARY-M'!B9)</f>
        <v>19</v>
      </c>
      <c r="M9" s="23">
        <f>COUNTIFS(DLRWISE!B:B,'SUMMARY-M'!B9,DLRWISE!H:H,DLRWISE!$H$2)</f>
        <v>0</v>
      </c>
      <c r="N9" s="23">
        <f>COUNTIFS(DLRWISE!G:G,DLRWISE!$G$2,DLRWISE!B:B,'SUMMARY-M'!B9)</f>
        <v>19</v>
      </c>
      <c r="O9" s="23">
        <f>COUNTIFS(DLRWISE!B:B,'SUMMARY-M'!B9,DLRWISE!K:K,"&lt;="&amp;0)</f>
        <v>0</v>
      </c>
      <c r="P9" s="22">
        <f t="shared" si="2"/>
        <v>0</v>
      </c>
      <c r="Q9" s="23">
        <f>SUMIF(DLRWISE!B:B,'SUMMARY-M'!B9,DLRWISE!Z:Z)</f>
        <v>1</v>
      </c>
      <c r="R9" s="24">
        <f t="shared" si="3"/>
        <v>-1</v>
      </c>
      <c r="S9" s="24">
        <f>COUNTIFS(DLRWISE!B:B,'SUMMARY-M'!B9,DLRWISE!K:K,0,DLRWISE!N:N,"&lt;"&amp;30)</f>
        <v>0</v>
      </c>
      <c r="T9" s="24">
        <f t="shared" si="4"/>
        <v>0</v>
      </c>
      <c r="U9" s="1"/>
      <c r="V9" s="1"/>
      <c r="W9" s="1"/>
      <c r="X9" s="1"/>
      <c r="Y9" s="1"/>
      <c r="Z9" s="1"/>
    </row>
    <row r="10" spans="1:26" ht="14.25" customHeight="1">
      <c r="A10" s="1"/>
      <c r="B10" s="20" t="s">
        <v>30</v>
      </c>
      <c r="C10" s="20" t="s">
        <v>31</v>
      </c>
      <c r="D10" s="20" t="s">
        <v>23</v>
      </c>
      <c r="E10" s="21"/>
      <c r="F10" s="21"/>
      <c r="G10" s="22">
        <f t="shared" si="0"/>
        <v>0</v>
      </c>
      <c r="H10" s="23">
        <f>COUNTIFS(DLRWISE!S:S,"DEGROWTH",DLRWISE!B:B,'SUMMARY-M'!B10)</f>
        <v>15</v>
      </c>
      <c r="I10" s="22">
        <f t="shared" si="5"/>
        <v>0.44117647058823528</v>
      </c>
      <c r="J10" s="23">
        <f>COUNTIFS(DLRWISE!Y:Y,"DEGROWTH",DLRWISE!B:B,'SUMMARY-M'!B10)</f>
        <v>14</v>
      </c>
      <c r="K10" s="22">
        <f t="shared" si="1"/>
        <v>0.41176470588235292</v>
      </c>
      <c r="L10" s="23">
        <f>COUNTIFS(DLRWISE!B:B,'SUMMARY-M'!B10)</f>
        <v>34</v>
      </c>
      <c r="M10" s="23">
        <f>COUNTIFS(DLRWISE!B:B,'SUMMARY-M'!B10,DLRWISE!H:H,DLRWISE!$H$2)</f>
        <v>0</v>
      </c>
      <c r="N10" s="23">
        <f>COUNTIFS(DLRWISE!G:G,DLRWISE!$G$2,DLRWISE!B:B,'SUMMARY-M'!B10)</f>
        <v>33</v>
      </c>
      <c r="O10" s="23">
        <f>COUNTIFS(DLRWISE!B:B,'SUMMARY-M'!B10,DLRWISE!K:K,"&lt;="&amp;0)</f>
        <v>7</v>
      </c>
      <c r="P10" s="22">
        <f t="shared" si="2"/>
        <v>0.20588235294117646</v>
      </c>
      <c r="Q10" s="23">
        <f>SUMIF(DLRWISE!B:B,'SUMMARY-M'!B10,DLRWISE!Z:Z)</f>
        <v>8</v>
      </c>
      <c r="R10" s="24">
        <f t="shared" si="3"/>
        <v>-1</v>
      </c>
      <c r="S10" s="24">
        <f>COUNTIFS(DLRWISE!B:B,'SUMMARY-M'!B10,DLRWISE!K:K,0,DLRWISE!N:N,"&lt;"&amp;30)</f>
        <v>5</v>
      </c>
      <c r="T10" s="24">
        <f t="shared" si="4"/>
        <v>2</v>
      </c>
      <c r="U10" s="1"/>
      <c r="V10" s="1"/>
      <c r="W10" s="1"/>
      <c r="X10" s="1"/>
      <c r="Y10" s="1"/>
      <c r="Z10" s="1"/>
    </row>
    <row r="11" spans="1:26" ht="14.25" customHeight="1">
      <c r="A11" s="1"/>
      <c r="B11" s="20" t="s">
        <v>32</v>
      </c>
      <c r="C11" s="20" t="s">
        <v>33</v>
      </c>
      <c r="D11" s="20" t="s">
        <v>23</v>
      </c>
      <c r="E11" s="21"/>
      <c r="F11" s="21"/>
      <c r="G11" s="22">
        <f t="shared" si="0"/>
        <v>0</v>
      </c>
      <c r="H11" s="23">
        <f>COUNTIFS(DLRWISE!S:S,"DEGROWTH",DLRWISE!B:B,'SUMMARY-M'!B11)</f>
        <v>10</v>
      </c>
      <c r="I11" s="22">
        <f t="shared" si="5"/>
        <v>0.33333333333333331</v>
      </c>
      <c r="J11" s="23">
        <f>COUNTIFS(DLRWISE!Y:Y,"DEGROWTH",DLRWISE!B:B,'SUMMARY-M'!B11)</f>
        <v>13</v>
      </c>
      <c r="K11" s="22">
        <f t="shared" si="1"/>
        <v>0.43333333333333335</v>
      </c>
      <c r="L11" s="23">
        <f>COUNTIFS(DLRWISE!B:B,'SUMMARY-M'!B11)</f>
        <v>30</v>
      </c>
      <c r="M11" s="23">
        <f>COUNTIFS(DLRWISE!B:B,'SUMMARY-M'!B11,DLRWISE!H:H,DLRWISE!$H$2)</f>
        <v>0</v>
      </c>
      <c r="N11" s="23">
        <f>COUNTIFS(DLRWISE!G:G,DLRWISE!$G$2,DLRWISE!B:B,'SUMMARY-M'!B11)</f>
        <v>28</v>
      </c>
      <c r="O11" s="23">
        <f>COUNTIFS(DLRWISE!B:B,'SUMMARY-M'!B11,DLRWISE!K:K,"&lt;="&amp;0)</f>
        <v>5</v>
      </c>
      <c r="P11" s="22">
        <f t="shared" si="2"/>
        <v>0.16666666666666666</v>
      </c>
      <c r="Q11" s="23">
        <f>SUMIF(DLRWISE!B:B,'SUMMARY-M'!B11,DLRWISE!Z:Z)</f>
        <v>2</v>
      </c>
      <c r="R11" s="24">
        <f t="shared" si="3"/>
        <v>3</v>
      </c>
      <c r="S11" s="24">
        <f>COUNTIFS(DLRWISE!B:B,'SUMMARY-M'!B11,DLRWISE!K:K,0,DLRWISE!N:N,"&lt;"&amp;30)</f>
        <v>3</v>
      </c>
      <c r="T11" s="24">
        <f t="shared" si="4"/>
        <v>2</v>
      </c>
      <c r="U11" s="1"/>
      <c r="V11" s="1"/>
      <c r="W11" s="1"/>
      <c r="X11" s="1"/>
      <c r="Y11" s="1"/>
      <c r="Z11" s="1"/>
    </row>
    <row r="12" spans="1:26" ht="14.25" customHeight="1">
      <c r="A12" s="1"/>
      <c r="B12" s="20" t="s">
        <v>34</v>
      </c>
      <c r="C12" s="20" t="s">
        <v>35</v>
      </c>
      <c r="D12" s="20" t="s">
        <v>23</v>
      </c>
      <c r="E12" s="21"/>
      <c r="F12" s="21"/>
      <c r="G12" s="22">
        <f t="shared" si="0"/>
        <v>0</v>
      </c>
      <c r="H12" s="23">
        <f>COUNTIFS(DLRWISE!S:S,"DEGROWTH",DLRWISE!B:B,'SUMMARY-M'!B12)</f>
        <v>14</v>
      </c>
      <c r="I12" s="22">
        <f t="shared" si="5"/>
        <v>0.46666666666666667</v>
      </c>
      <c r="J12" s="23">
        <f>COUNTIFS(DLRWISE!Y:Y,"DEGROWTH",DLRWISE!B:B,'SUMMARY-M'!B12)</f>
        <v>15</v>
      </c>
      <c r="K12" s="22">
        <f t="shared" si="1"/>
        <v>0.5</v>
      </c>
      <c r="L12" s="23">
        <f>COUNTIFS(DLRWISE!B:B,'SUMMARY-M'!B12)</f>
        <v>30</v>
      </c>
      <c r="M12" s="23">
        <f>COUNTIFS(DLRWISE!B:B,'SUMMARY-M'!B12,DLRWISE!H:H,DLRWISE!$H$2)</f>
        <v>0</v>
      </c>
      <c r="N12" s="23">
        <f>COUNTIFS(DLRWISE!G:G,DLRWISE!$G$2,DLRWISE!B:B,'SUMMARY-M'!B12)</f>
        <v>28</v>
      </c>
      <c r="O12" s="23">
        <f>COUNTIFS(DLRWISE!B:B,'SUMMARY-M'!B12,DLRWISE!K:K,"&lt;="&amp;0)</f>
        <v>7</v>
      </c>
      <c r="P12" s="22">
        <f t="shared" si="2"/>
        <v>0.23333333333333334</v>
      </c>
      <c r="Q12" s="23">
        <f>SUMIF(DLRWISE!B:B,'SUMMARY-M'!B12,DLRWISE!Z:Z)</f>
        <v>2</v>
      </c>
      <c r="R12" s="24">
        <f t="shared" si="3"/>
        <v>5</v>
      </c>
      <c r="S12" s="24">
        <f>COUNTIFS(DLRWISE!B:B,'SUMMARY-M'!B12,DLRWISE!K:K,0,DLRWISE!N:N,"&lt;"&amp;30)</f>
        <v>6</v>
      </c>
      <c r="T12" s="24">
        <f t="shared" si="4"/>
        <v>1</v>
      </c>
      <c r="U12" s="1"/>
      <c r="V12" s="1"/>
      <c r="W12" s="1"/>
      <c r="X12" s="1"/>
      <c r="Y12" s="1"/>
      <c r="Z12" s="1"/>
    </row>
    <row r="13" spans="1:26" ht="14.25" customHeight="1">
      <c r="A13" s="1"/>
      <c r="B13" s="20" t="s">
        <v>36</v>
      </c>
      <c r="C13" s="20" t="s">
        <v>35</v>
      </c>
      <c r="D13" s="20" t="s">
        <v>23</v>
      </c>
      <c r="E13" s="21"/>
      <c r="F13" s="21"/>
      <c r="G13" s="22">
        <f t="shared" si="0"/>
        <v>0</v>
      </c>
      <c r="H13" s="23">
        <f>COUNTIFS(DLRWISE!S:S,"DEGROWTH",DLRWISE!B:B,'SUMMARY-M'!B13)</f>
        <v>19</v>
      </c>
      <c r="I13" s="22">
        <f t="shared" si="5"/>
        <v>0.45238095238095238</v>
      </c>
      <c r="J13" s="23">
        <f>COUNTIFS(DLRWISE!Y:Y,"DEGROWTH",DLRWISE!B:B,'SUMMARY-M'!B13)</f>
        <v>16</v>
      </c>
      <c r="K13" s="22">
        <f t="shared" si="1"/>
        <v>0.38095238095238093</v>
      </c>
      <c r="L13" s="23">
        <f>COUNTIFS(DLRWISE!B:B,'SUMMARY-M'!B13)</f>
        <v>42</v>
      </c>
      <c r="M13" s="23">
        <f>COUNTIFS(DLRWISE!B:B,'SUMMARY-M'!B13,DLRWISE!H:H,DLRWISE!$H$2)</f>
        <v>0</v>
      </c>
      <c r="N13" s="23">
        <f>COUNTIFS(DLRWISE!G:G,DLRWISE!$G$2,DLRWISE!B:B,'SUMMARY-M'!B13)</f>
        <v>36</v>
      </c>
      <c r="O13" s="23">
        <f>COUNTIFS(DLRWISE!B:B,'SUMMARY-M'!B13,DLRWISE!K:K,"&lt;="&amp;0)</f>
        <v>8</v>
      </c>
      <c r="P13" s="22">
        <f t="shared" si="2"/>
        <v>0.19047619047619047</v>
      </c>
      <c r="Q13" s="23">
        <f>SUMIF(DLRWISE!B:B,'SUMMARY-M'!B13,DLRWISE!Z:Z)</f>
        <v>1</v>
      </c>
      <c r="R13" s="24">
        <f t="shared" si="3"/>
        <v>7</v>
      </c>
      <c r="S13" s="24">
        <f>COUNTIFS(DLRWISE!B:B,'SUMMARY-M'!B13,DLRWISE!K:K,0,DLRWISE!N:N,"&lt;"&amp;30)</f>
        <v>7</v>
      </c>
      <c r="T13" s="24">
        <f t="shared" si="4"/>
        <v>1</v>
      </c>
      <c r="U13" s="1"/>
      <c r="V13" s="1"/>
      <c r="W13" s="1"/>
      <c r="X13" s="1"/>
      <c r="Y13" s="1"/>
      <c r="Z13" s="1"/>
    </row>
    <row r="14" spans="1:26" ht="14.25" customHeight="1">
      <c r="A14" s="14"/>
      <c r="B14" s="15" t="s">
        <v>37</v>
      </c>
      <c r="C14" s="15" t="s">
        <v>38</v>
      </c>
      <c r="D14" s="15" t="s">
        <v>39</v>
      </c>
      <c r="E14" s="16"/>
      <c r="F14" s="16"/>
      <c r="G14" s="17">
        <f t="shared" si="0"/>
        <v>0</v>
      </c>
      <c r="H14" s="18">
        <f>COUNTIFS(DLRWISE!S:S,"DEGROWTH",DLRWISE!B:B,'SUMMARY-M'!B14)</f>
        <v>17</v>
      </c>
      <c r="I14" s="17">
        <f t="shared" si="5"/>
        <v>0.44736842105263158</v>
      </c>
      <c r="J14" s="18">
        <f>COUNTIFS(DLRWISE!Y:Y,"DEGROWTH",DLRWISE!B:B,'SUMMARY-M'!B14)</f>
        <v>14</v>
      </c>
      <c r="K14" s="17">
        <f t="shared" si="1"/>
        <v>0.36842105263157893</v>
      </c>
      <c r="L14" s="18">
        <f>COUNTIFS(DLRWISE!B:B,'SUMMARY-M'!B14)</f>
        <v>38</v>
      </c>
      <c r="M14" s="18">
        <f>COUNTIFS(DLRWISE!B:B,'SUMMARY-M'!B14,DLRWISE!H:H,DLRWISE!$H$2)</f>
        <v>0</v>
      </c>
      <c r="N14" s="18">
        <f>COUNTIFS(DLRWISE!G:G,DLRWISE!$G$2,DLRWISE!B:B,'SUMMARY-M'!B14)</f>
        <v>34</v>
      </c>
      <c r="O14" s="18">
        <f>COUNTIFS(DLRWISE!B:B,'SUMMARY-M'!B14,DLRWISE!K:K,"&lt;="&amp;0)</f>
        <v>7</v>
      </c>
      <c r="P14" s="17">
        <f t="shared" si="2"/>
        <v>0.18421052631578946</v>
      </c>
      <c r="Q14" s="18">
        <f>SUMIF(DLRWISE!B:B,'SUMMARY-M'!B14,DLRWISE!Z:Z)</f>
        <v>4</v>
      </c>
      <c r="R14" s="19">
        <f t="shared" si="3"/>
        <v>3</v>
      </c>
      <c r="S14" s="19">
        <f>COUNTIFS(DLRWISE!B:B,'SUMMARY-M'!B14,DLRWISE!K:K,0,DLRWISE!N:N,"&lt;"&amp;30)</f>
        <v>4</v>
      </c>
      <c r="T14" s="19">
        <f t="shared" si="4"/>
        <v>3</v>
      </c>
      <c r="U14" s="14"/>
      <c r="V14" s="14"/>
      <c r="W14" s="14"/>
      <c r="X14" s="14"/>
      <c r="Y14" s="14"/>
      <c r="Z14" s="14"/>
    </row>
    <row r="15" spans="1:26" ht="14.25" customHeight="1">
      <c r="A15" s="1"/>
      <c r="B15" s="20" t="s">
        <v>40</v>
      </c>
      <c r="C15" s="20" t="s">
        <v>38</v>
      </c>
      <c r="D15" s="20" t="s">
        <v>39</v>
      </c>
      <c r="E15" s="21"/>
      <c r="F15" s="21"/>
      <c r="G15" s="22">
        <f t="shared" si="0"/>
        <v>0</v>
      </c>
      <c r="H15" s="23">
        <f>COUNTIFS(DLRWISE!S:S,"DEGROWTH",DLRWISE!B:B,'SUMMARY-M'!B15)</f>
        <v>7</v>
      </c>
      <c r="I15" s="22">
        <f t="shared" si="5"/>
        <v>0.28000000000000003</v>
      </c>
      <c r="J15" s="23">
        <f>COUNTIFS(DLRWISE!Y:Y,"DEGROWTH",DLRWISE!B:B,'SUMMARY-M'!B15)</f>
        <v>10</v>
      </c>
      <c r="K15" s="22">
        <f t="shared" si="1"/>
        <v>0.4</v>
      </c>
      <c r="L15" s="23">
        <f>COUNTIFS(DLRWISE!B:B,'SUMMARY-M'!B15)</f>
        <v>25</v>
      </c>
      <c r="M15" s="23">
        <f>COUNTIFS(DLRWISE!B:B,'SUMMARY-M'!B15,DLRWISE!H:H,DLRWISE!$H$2)</f>
        <v>0</v>
      </c>
      <c r="N15" s="23">
        <f>COUNTIFS(DLRWISE!G:G,DLRWISE!$G$2,DLRWISE!B:B,'SUMMARY-M'!B15)</f>
        <v>23</v>
      </c>
      <c r="O15" s="23">
        <f>COUNTIFS(DLRWISE!B:B,'SUMMARY-M'!B15,DLRWISE!K:K,"&lt;="&amp;0)</f>
        <v>7</v>
      </c>
      <c r="P15" s="22">
        <f t="shared" si="2"/>
        <v>0.28000000000000003</v>
      </c>
      <c r="Q15" s="23">
        <f>SUMIF(DLRWISE!B:B,'SUMMARY-M'!B15,DLRWISE!Z:Z)</f>
        <v>6</v>
      </c>
      <c r="R15" s="24">
        <f t="shared" si="3"/>
        <v>1</v>
      </c>
      <c r="S15" s="24">
        <f>COUNTIFS(DLRWISE!B:B,'SUMMARY-M'!B15,DLRWISE!K:K,0,DLRWISE!N:N,"&lt;"&amp;30)</f>
        <v>5</v>
      </c>
      <c r="T15" s="24">
        <f t="shared" si="4"/>
        <v>2</v>
      </c>
      <c r="U15" s="1"/>
      <c r="V15" s="1"/>
      <c r="W15" s="1"/>
      <c r="X15" s="1"/>
      <c r="Y15" s="1"/>
      <c r="Z15" s="1"/>
    </row>
    <row r="16" spans="1:26" ht="14.25" customHeight="1">
      <c r="A16" s="1"/>
      <c r="B16" s="20" t="s">
        <v>41</v>
      </c>
      <c r="C16" s="20" t="s">
        <v>42</v>
      </c>
      <c r="D16" s="20" t="s">
        <v>39</v>
      </c>
      <c r="E16" s="21"/>
      <c r="F16" s="21"/>
      <c r="G16" s="22">
        <f t="shared" si="0"/>
        <v>0</v>
      </c>
      <c r="H16" s="23">
        <f>COUNTIFS(DLRWISE!S:S,"DEGROWTH",DLRWISE!B:B,'SUMMARY-M'!B16)</f>
        <v>10</v>
      </c>
      <c r="I16" s="22">
        <f t="shared" si="5"/>
        <v>0.35714285714285715</v>
      </c>
      <c r="J16" s="23">
        <f>COUNTIFS(DLRWISE!Y:Y,"DEGROWTH",DLRWISE!B:B,'SUMMARY-M'!B16)</f>
        <v>8</v>
      </c>
      <c r="K16" s="22">
        <f t="shared" si="1"/>
        <v>0.2857142857142857</v>
      </c>
      <c r="L16" s="23">
        <f>COUNTIFS(DLRWISE!B:B,'SUMMARY-M'!B16)</f>
        <v>28</v>
      </c>
      <c r="M16" s="23">
        <f>COUNTIFS(DLRWISE!B:B,'SUMMARY-M'!B16,DLRWISE!H:H,DLRWISE!$H$2)</f>
        <v>0</v>
      </c>
      <c r="N16" s="23">
        <f>COUNTIFS(DLRWISE!G:G,DLRWISE!$G$2,DLRWISE!B:B,'SUMMARY-M'!B16)</f>
        <v>27</v>
      </c>
      <c r="O16" s="23">
        <f>COUNTIFS(DLRWISE!B:B,'SUMMARY-M'!B16,DLRWISE!K:K,"&lt;="&amp;0)</f>
        <v>4</v>
      </c>
      <c r="P16" s="22">
        <f t="shared" si="2"/>
        <v>0.14285714285714285</v>
      </c>
      <c r="Q16" s="23">
        <f>SUMIF(DLRWISE!B:B,'SUMMARY-M'!B16,DLRWISE!Z:Z)</f>
        <v>1</v>
      </c>
      <c r="R16" s="24">
        <f t="shared" si="3"/>
        <v>3</v>
      </c>
      <c r="S16" s="24">
        <f>COUNTIFS(DLRWISE!B:B,'SUMMARY-M'!B16,DLRWISE!K:K,0,DLRWISE!N:N,"&lt;"&amp;30)</f>
        <v>2</v>
      </c>
      <c r="T16" s="24">
        <f t="shared" si="4"/>
        <v>2</v>
      </c>
      <c r="U16" s="1"/>
      <c r="V16" s="1"/>
      <c r="W16" s="1"/>
      <c r="X16" s="1"/>
      <c r="Y16" s="1"/>
      <c r="Z16" s="1"/>
    </row>
    <row r="17" spans="1:26" ht="14.25" customHeight="1">
      <c r="A17" s="1"/>
      <c r="B17" s="20" t="s">
        <v>43</v>
      </c>
      <c r="C17" s="20" t="s">
        <v>44</v>
      </c>
      <c r="D17" s="20" t="s">
        <v>39</v>
      </c>
      <c r="E17" s="21"/>
      <c r="F17" s="21"/>
      <c r="G17" s="22">
        <f t="shared" si="0"/>
        <v>0</v>
      </c>
      <c r="H17" s="23">
        <f>COUNTIFS(DLRWISE!S:S,"DEGROWTH",DLRWISE!B:B,'SUMMARY-M'!B17)</f>
        <v>24</v>
      </c>
      <c r="I17" s="22">
        <f t="shared" si="5"/>
        <v>0.46153846153846156</v>
      </c>
      <c r="J17" s="23">
        <f>COUNTIFS(DLRWISE!Y:Y,"DEGROWTH",DLRWISE!B:B,'SUMMARY-M'!B17)</f>
        <v>28</v>
      </c>
      <c r="K17" s="22">
        <f t="shared" si="1"/>
        <v>0.53846153846153844</v>
      </c>
      <c r="L17" s="23">
        <f>COUNTIFS(DLRWISE!B:B,'SUMMARY-M'!B17)</f>
        <v>52</v>
      </c>
      <c r="M17" s="23">
        <f>COUNTIFS(DLRWISE!B:B,'SUMMARY-M'!B17,DLRWISE!H:H,DLRWISE!$H$2)</f>
        <v>0</v>
      </c>
      <c r="N17" s="23">
        <f>COUNTIFS(DLRWISE!G:G,DLRWISE!$G$2,DLRWISE!B:B,'SUMMARY-M'!B17)</f>
        <v>49</v>
      </c>
      <c r="O17" s="23">
        <f>COUNTIFS(DLRWISE!B:B,'SUMMARY-M'!B17,DLRWISE!K:K,"&lt;="&amp;0)</f>
        <v>7</v>
      </c>
      <c r="P17" s="22">
        <f t="shared" si="2"/>
        <v>0.13461538461538461</v>
      </c>
      <c r="Q17" s="23">
        <f>SUMIF(DLRWISE!B:B,'SUMMARY-M'!B17,DLRWISE!Z:Z)</f>
        <v>8</v>
      </c>
      <c r="R17" s="24">
        <f t="shared" si="3"/>
        <v>-1</v>
      </c>
      <c r="S17" s="24">
        <f>COUNTIFS(DLRWISE!B:B,'SUMMARY-M'!B17,DLRWISE!K:K,0,DLRWISE!N:N,"&lt;"&amp;30)</f>
        <v>7</v>
      </c>
      <c r="T17" s="24">
        <f t="shared" si="4"/>
        <v>0</v>
      </c>
      <c r="U17" s="1"/>
      <c r="V17" s="1"/>
      <c r="W17" s="1"/>
      <c r="X17" s="1"/>
      <c r="Y17" s="1"/>
      <c r="Z17" s="1"/>
    </row>
    <row r="18" spans="1:26" ht="14.25" customHeight="1">
      <c r="A18" s="1"/>
      <c r="B18" s="20" t="s">
        <v>45</v>
      </c>
      <c r="C18" s="20" t="s">
        <v>46</v>
      </c>
      <c r="D18" s="20" t="s">
        <v>39</v>
      </c>
      <c r="E18" s="21"/>
      <c r="F18" s="21"/>
      <c r="G18" s="22">
        <f t="shared" si="0"/>
        <v>0</v>
      </c>
      <c r="H18" s="23">
        <f>COUNTIFS(DLRWISE!S:S,"DEGROWTH",DLRWISE!B:B,'SUMMARY-M'!B18)</f>
        <v>3</v>
      </c>
      <c r="I18" s="22">
        <f t="shared" si="5"/>
        <v>0.25</v>
      </c>
      <c r="J18" s="23">
        <f>COUNTIFS(DLRWISE!Y:Y,"DEGROWTH",DLRWISE!B:B,'SUMMARY-M'!B18)</f>
        <v>2</v>
      </c>
      <c r="K18" s="22">
        <f t="shared" si="1"/>
        <v>0.16666666666666666</v>
      </c>
      <c r="L18" s="23">
        <f>COUNTIFS(DLRWISE!B:B,'SUMMARY-M'!B18)</f>
        <v>12</v>
      </c>
      <c r="M18" s="23">
        <f>COUNTIFS(DLRWISE!B:B,'SUMMARY-M'!B18,DLRWISE!H:H,DLRWISE!$H$2)</f>
        <v>0</v>
      </c>
      <c r="N18" s="23">
        <f>COUNTIFS(DLRWISE!G:G,DLRWISE!$G$2,DLRWISE!B:B,'SUMMARY-M'!B18)</f>
        <v>11</v>
      </c>
      <c r="O18" s="23">
        <f>COUNTIFS(DLRWISE!B:B,'SUMMARY-M'!B18,DLRWISE!K:K,"&lt;="&amp;0)</f>
        <v>3</v>
      </c>
      <c r="P18" s="22">
        <f t="shared" si="2"/>
        <v>0.25</v>
      </c>
      <c r="Q18" s="23">
        <f>SUMIF(DLRWISE!B:B,'SUMMARY-M'!B18,DLRWISE!Z:Z)</f>
        <v>1</v>
      </c>
      <c r="R18" s="24">
        <f t="shared" si="3"/>
        <v>2</v>
      </c>
      <c r="S18" s="24">
        <f>COUNTIFS(DLRWISE!B:B,'SUMMARY-M'!B18,DLRWISE!K:K,0,DLRWISE!N:N,"&lt;"&amp;30)</f>
        <v>3</v>
      </c>
      <c r="T18" s="24">
        <f t="shared" si="4"/>
        <v>0</v>
      </c>
      <c r="U18" s="1"/>
      <c r="V18" s="1"/>
      <c r="W18" s="1"/>
      <c r="X18" s="1"/>
      <c r="Y18" s="1"/>
      <c r="Z18" s="1"/>
    </row>
    <row r="19" spans="1:26" ht="14.25" customHeight="1">
      <c r="A19" s="1"/>
      <c r="B19" s="20" t="s">
        <v>47</v>
      </c>
      <c r="C19" s="20" t="s">
        <v>46</v>
      </c>
      <c r="D19" s="20" t="s">
        <v>39</v>
      </c>
      <c r="E19" s="21"/>
      <c r="F19" s="21"/>
      <c r="G19" s="22">
        <f t="shared" si="0"/>
        <v>0</v>
      </c>
      <c r="H19" s="23">
        <f>COUNTIFS(DLRWISE!S:S,"DEGROWTH",DLRWISE!B:B,'SUMMARY-M'!B19)</f>
        <v>13</v>
      </c>
      <c r="I19" s="22">
        <f t="shared" si="5"/>
        <v>0.39393939393939392</v>
      </c>
      <c r="J19" s="23">
        <f>COUNTIFS(DLRWISE!Y:Y,"DEGROWTH",DLRWISE!B:B,'SUMMARY-M'!B19)</f>
        <v>15</v>
      </c>
      <c r="K19" s="22">
        <f t="shared" si="1"/>
        <v>0.45454545454545453</v>
      </c>
      <c r="L19" s="23">
        <f>COUNTIFS(DLRWISE!B:B,'SUMMARY-M'!B19)</f>
        <v>33</v>
      </c>
      <c r="M19" s="23">
        <f>COUNTIFS(DLRWISE!B:B,'SUMMARY-M'!B19,DLRWISE!H:H,DLRWISE!$H$2)</f>
        <v>0</v>
      </c>
      <c r="N19" s="23">
        <f>COUNTIFS(DLRWISE!G:G,DLRWISE!$G$2,DLRWISE!B:B,'SUMMARY-M'!B19)</f>
        <v>30</v>
      </c>
      <c r="O19" s="23">
        <f>COUNTIFS(DLRWISE!B:B,'SUMMARY-M'!B19,DLRWISE!K:K,"&lt;="&amp;0)</f>
        <v>7</v>
      </c>
      <c r="P19" s="22">
        <f t="shared" si="2"/>
        <v>0.21212121212121213</v>
      </c>
      <c r="Q19" s="23">
        <f>SUMIF(DLRWISE!B:B,'SUMMARY-M'!B19,DLRWISE!Z:Z)</f>
        <v>7</v>
      </c>
      <c r="R19" s="24">
        <f t="shared" si="3"/>
        <v>0</v>
      </c>
      <c r="S19" s="24">
        <f>COUNTIFS(DLRWISE!B:B,'SUMMARY-M'!B19,DLRWISE!K:K,0,DLRWISE!N:N,"&lt;"&amp;30)</f>
        <v>3</v>
      </c>
      <c r="T19" s="24">
        <f t="shared" si="4"/>
        <v>4</v>
      </c>
      <c r="U19" s="1"/>
      <c r="V19" s="1"/>
      <c r="W19" s="1"/>
      <c r="X19" s="1"/>
      <c r="Y19" s="1"/>
      <c r="Z19" s="1"/>
    </row>
    <row r="20" spans="1:26" ht="14.25" customHeight="1">
      <c r="A20" s="14"/>
      <c r="B20" s="15" t="s">
        <v>48</v>
      </c>
      <c r="C20" s="15" t="s">
        <v>49</v>
      </c>
      <c r="D20" s="15" t="s">
        <v>50</v>
      </c>
      <c r="E20" s="16"/>
      <c r="F20" s="16"/>
      <c r="G20" s="17">
        <f t="shared" si="0"/>
        <v>0</v>
      </c>
      <c r="H20" s="18">
        <f>COUNTIFS(DLRWISE!S:S,"DEGROWTH",DLRWISE!B:B,'SUMMARY-M'!B20)</f>
        <v>11</v>
      </c>
      <c r="I20" s="17">
        <f t="shared" si="5"/>
        <v>0.28205128205128205</v>
      </c>
      <c r="J20" s="18">
        <f>COUNTIFS(DLRWISE!Y:Y,"DEGROWTH",DLRWISE!B:B,'SUMMARY-M'!B20)</f>
        <v>12</v>
      </c>
      <c r="K20" s="17">
        <f t="shared" si="1"/>
        <v>0.30769230769230771</v>
      </c>
      <c r="L20" s="18">
        <f>COUNTIFS(DLRWISE!B:B,'SUMMARY-M'!B20)</f>
        <v>39</v>
      </c>
      <c r="M20" s="18">
        <f>COUNTIFS(DLRWISE!B:B,'SUMMARY-M'!B20,DLRWISE!H:H,DLRWISE!$H$2)</f>
        <v>0</v>
      </c>
      <c r="N20" s="18">
        <f>COUNTIFS(DLRWISE!G:G,DLRWISE!$G$2,DLRWISE!B:B,'SUMMARY-M'!B20)</f>
        <v>36</v>
      </c>
      <c r="O20" s="18">
        <f>COUNTIFS(DLRWISE!B:B,'SUMMARY-M'!B20,DLRWISE!K:K,"&lt;="&amp;0)</f>
        <v>6</v>
      </c>
      <c r="P20" s="17">
        <f t="shared" si="2"/>
        <v>0.15384615384615385</v>
      </c>
      <c r="Q20" s="18">
        <f>SUMIF(DLRWISE!B:B,'SUMMARY-M'!B20,DLRWISE!Z:Z)</f>
        <v>1</v>
      </c>
      <c r="R20" s="19">
        <f t="shared" si="3"/>
        <v>5</v>
      </c>
      <c r="S20" s="19">
        <f>COUNTIFS(DLRWISE!B:B,'SUMMARY-M'!B20,DLRWISE!K:K,0,DLRWISE!N:N,"&lt;"&amp;30)</f>
        <v>5</v>
      </c>
      <c r="T20" s="19">
        <f t="shared" si="4"/>
        <v>1</v>
      </c>
      <c r="U20" s="14"/>
      <c r="V20" s="14"/>
      <c r="W20" s="14"/>
      <c r="X20" s="14"/>
      <c r="Y20" s="14"/>
      <c r="Z20" s="14"/>
    </row>
    <row r="21" spans="1:26" ht="14.25" customHeight="1">
      <c r="A21" s="14"/>
      <c r="B21" s="15" t="s">
        <v>51</v>
      </c>
      <c r="C21" s="15" t="s">
        <v>49</v>
      </c>
      <c r="D21" s="15" t="s">
        <v>50</v>
      </c>
      <c r="E21" s="16"/>
      <c r="F21" s="16"/>
      <c r="G21" s="17">
        <f t="shared" si="0"/>
        <v>0</v>
      </c>
      <c r="H21" s="18">
        <f>COUNTIFS(DLRWISE!S:S,"DEGROWTH",DLRWISE!B:B,'SUMMARY-M'!B21)</f>
        <v>2</v>
      </c>
      <c r="I21" s="17">
        <f t="shared" si="5"/>
        <v>0.22222222222222221</v>
      </c>
      <c r="J21" s="18">
        <f>COUNTIFS(DLRWISE!Y:Y,"DEGROWTH",DLRWISE!B:B,'SUMMARY-M'!B21)</f>
        <v>5</v>
      </c>
      <c r="K21" s="17">
        <f t="shared" si="1"/>
        <v>0.55555555555555558</v>
      </c>
      <c r="L21" s="18">
        <f>COUNTIFS(DLRWISE!B:B,'SUMMARY-M'!B21)</f>
        <v>9</v>
      </c>
      <c r="M21" s="18">
        <f>COUNTIFS(DLRWISE!B:B,'SUMMARY-M'!B21,DLRWISE!H:H,DLRWISE!$H$2)</f>
        <v>0</v>
      </c>
      <c r="N21" s="18">
        <f>COUNTIFS(DLRWISE!G:G,DLRWISE!$G$2,DLRWISE!B:B,'SUMMARY-M'!B21)</f>
        <v>9</v>
      </c>
      <c r="O21" s="18">
        <f>COUNTIFS(DLRWISE!B:B,'SUMMARY-M'!B21,DLRWISE!K:K,"&lt;="&amp;0)</f>
        <v>2</v>
      </c>
      <c r="P21" s="17">
        <f t="shared" si="2"/>
        <v>0.22222222222222221</v>
      </c>
      <c r="Q21" s="18">
        <f>SUMIF(DLRWISE!B:B,'SUMMARY-M'!B21,DLRWISE!Z:Z)</f>
        <v>4</v>
      </c>
      <c r="R21" s="19">
        <f t="shared" si="3"/>
        <v>-2</v>
      </c>
      <c r="S21" s="19">
        <f>COUNTIFS(DLRWISE!B:B,'SUMMARY-M'!B21,DLRWISE!K:K,0,DLRWISE!N:N,"&lt;"&amp;30)</f>
        <v>1</v>
      </c>
      <c r="T21" s="19">
        <f t="shared" si="4"/>
        <v>1</v>
      </c>
      <c r="U21" s="14"/>
      <c r="V21" s="14"/>
      <c r="W21" s="14"/>
      <c r="X21" s="14"/>
      <c r="Y21" s="14"/>
      <c r="Z21" s="14"/>
    </row>
    <row r="22" spans="1:26" ht="14.25" customHeight="1">
      <c r="A22" s="1"/>
      <c r="B22" s="20" t="s">
        <v>52</v>
      </c>
      <c r="C22" s="20" t="s">
        <v>53</v>
      </c>
      <c r="D22" s="20" t="s">
        <v>54</v>
      </c>
      <c r="E22" s="21"/>
      <c r="F22" s="21"/>
      <c r="G22" s="22">
        <f t="shared" si="0"/>
        <v>0</v>
      </c>
      <c r="H22" s="23">
        <f>COUNTIFS(DLRWISE!S:S,"DEGROWTH",DLRWISE!B:B,'SUMMARY-M'!B22)</f>
        <v>28</v>
      </c>
      <c r="I22" s="22">
        <f t="shared" si="5"/>
        <v>0.5714285714285714</v>
      </c>
      <c r="J22" s="23">
        <f>COUNTIFS(DLRWISE!Y:Y,"DEGROWTH",DLRWISE!B:B,'SUMMARY-M'!B22)</f>
        <v>22</v>
      </c>
      <c r="K22" s="22">
        <f t="shared" si="1"/>
        <v>0.44897959183673469</v>
      </c>
      <c r="L22" s="23">
        <f>COUNTIFS(DLRWISE!B:B,'SUMMARY-M'!B22)</f>
        <v>49</v>
      </c>
      <c r="M22" s="23">
        <f>COUNTIFS(DLRWISE!B:B,'SUMMARY-M'!B22,DLRWISE!H:H,DLRWISE!$H$2)</f>
        <v>0</v>
      </c>
      <c r="N22" s="23">
        <f>COUNTIFS(DLRWISE!G:G,DLRWISE!$G$2,DLRWISE!B:B,'SUMMARY-M'!B22)</f>
        <v>42</v>
      </c>
      <c r="O22" s="23">
        <f>COUNTIFS(DLRWISE!B:B,'SUMMARY-M'!B22,DLRWISE!K:K,"&lt;="&amp;0)</f>
        <v>9</v>
      </c>
      <c r="P22" s="22">
        <f t="shared" si="2"/>
        <v>0.18367346938775511</v>
      </c>
      <c r="Q22" s="23">
        <f>SUMIF(DLRWISE!B:B,'SUMMARY-M'!B22,DLRWISE!Z:Z)</f>
        <v>5</v>
      </c>
      <c r="R22" s="24">
        <f t="shared" si="3"/>
        <v>4</v>
      </c>
      <c r="S22" s="24">
        <f>COUNTIFS(DLRWISE!B:B,'SUMMARY-M'!B22,DLRWISE!K:K,0,DLRWISE!N:N,"&lt;"&amp;30)</f>
        <v>6</v>
      </c>
      <c r="T22" s="24">
        <f t="shared" si="4"/>
        <v>3</v>
      </c>
      <c r="U22" s="1"/>
      <c r="V22" s="1"/>
      <c r="W22" s="1"/>
      <c r="X22" s="1"/>
      <c r="Y22" s="1"/>
      <c r="Z22" s="1"/>
    </row>
    <row r="23" spans="1:26" ht="14.25" customHeight="1">
      <c r="A23" s="1"/>
      <c r="B23" s="20" t="s">
        <v>55</v>
      </c>
      <c r="C23" s="20" t="s">
        <v>56</v>
      </c>
      <c r="D23" s="20" t="s">
        <v>54</v>
      </c>
      <c r="E23" s="21"/>
      <c r="F23" s="21"/>
      <c r="G23" s="22">
        <f t="shared" si="0"/>
        <v>0</v>
      </c>
      <c r="H23" s="23">
        <f>COUNTIFS(DLRWISE!S:S,"DEGROWTH",DLRWISE!B:B,'SUMMARY-M'!B23)</f>
        <v>16</v>
      </c>
      <c r="I23" s="22">
        <f t="shared" si="5"/>
        <v>0.5</v>
      </c>
      <c r="J23" s="23">
        <f>COUNTIFS(DLRWISE!Y:Y,"DEGROWTH",DLRWISE!B:B,'SUMMARY-M'!B23)</f>
        <v>15</v>
      </c>
      <c r="K23" s="22">
        <f t="shared" si="1"/>
        <v>0.46875</v>
      </c>
      <c r="L23" s="23">
        <f>COUNTIFS(DLRWISE!B:B,'SUMMARY-M'!B23)</f>
        <v>32</v>
      </c>
      <c r="M23" s="23">
        <f>COUNTIFS(DLRWISE!B:B,'SUMMARY-M'!B23,DLRWISE!H:H,DLRWISE!$H$2)</f>
        <v>0</v>
      </c>
      <c r="N23" s="23">
        <f>COUNTIFS(DLRWISE!G:G,DLRWISE!$G$2,DLRWISE!B:B,'SUMMARY-M'!B23)</f>
        <v>29</v>
      </c>
      <c r="O23" s="23">
        <f>COUNTIFS(DLRWISE!B:B,'SUMMARY-M'!B23,DLRWISE!K:K,"&lt;="&amp;0)</f>
        <v>9</v>
      </c>
      <c r="P23" s="22">
        <f t="shared" si="2"/>
        <v>0.28125</v>
      </c>
      <c r="Q23" s="23">
        <f>SUMIF(DLRWISE!B:B,'SUMMARY-M'!B23,DLRWISE!Z:Z)</f>
        <v>5</v>
      </c>
      <c r="R23" s="24">
        <f t="shared" si="3"/>
        <v>4</v>
      </c>
      <c r="S23" s="24">
        <f>COUNTIFS(DLRWISE!B:B,'SUMMARY-M'!B23,DLRWISE!K:K,0,DLRWISE!N:N,"&lt;"&amp;30)</f>
        <v>6</v>
      </c>
      <c r="T23" s="24">
        <f t="shared" si="4"/>
        <v>3</v>
      </c>
      <c r="U23" s="1"/>
      <c r="V23" s="1"/>
      <c r="W23" s="1"/>
      <c r="X23" s="1"/>
      <c r="Y23" s="1"/>
      <c r="Z23" s="1"/>
    </row>
    <row r="24" spans="1:26" ht="14.25" customHeight="1">
      <c r="A24" s="14"/>
      <c r="B24" s="25" t="s">
        <v>57</v>
      </c>
      <c r="C24" s="25"/>
      <c r="D24" s="25"/>
      <c r="E24" s="26">
        <f>SUM(E4:E23)</f>
        <v>0</v>
      </c>
      <c r="F24" s="26">
        <f>SUM(F4:F23)</f>
        <v>0</v>
      </c>
      <c r="G24" s="27" t="e">
        <f>F24/E24</f>
        <v>#DIV/0!</v>
      </c>
      <c r="H24" s="26">
        <f>SUM(H4:H23)</f>
        <v>248</v>
      </c>
      <c r="I24" s="27">
        <f t="shared" si="5"/>
        <v>0.40722495894909688</v>
      </c>
      <c r="J24" s="28">
        <f>SUM(J4:J23)</f>
        <v>259</v>
      </c>
      <c r="K24" s="27">
        <f t="shared" si="1"/>
        <v>0.42528735632183906</v>
      </c>
      <c r="L24" s="28">
        <f>SUM(L4:L23)</f>
        <v>609</v>
      </c>
      <c r="M24" s="28">
        <f>SUM(M4:M23)</f>
        <v>0</v>
      </c>
      <c r="N24" s="28">
        <f>SUM(N4:N23)</f>
        <v>565</v>
      </c>
      <c r="O24" s="28">
        <f>SUM(O4:O23)</f>
        <v>100</v>
      </c>
      <c r="P24" s="27">
        <f t="shared" si="2"/>
        <v>0.16420361247947454</v>
      </c>
      <c r="Q24" s="28">
        <f>SUM(Q4:Q23)</f>
        <v>63</v>
      </c>
      <c r="R24" s="29">
        <f t="shared" si="3"/>
        <v>37</v>
      </c>
      <c r="S24" s="28">
        <f>SUM(S4:S23)</f>
        <v>74</v>
      </c>
      <c r="T24" s="29">
        <f t="shared" si="4"/>
        <v>26</v>
      </c>
      <c r="U24" s="14"/>
      <c r="V24" s="14"/>
      <c r="W24" s="14"/>
      <c r="X24" s="14"/>
      <c r="Y24" s="14"/>
      <c r="Z24" s="14"/>
    </row>
    <row r="25" spans="1:26" ht="14.25" customHeight="1">
      <c r="A25" s="1"/>
      <c r="B25" s="20" t="s">
        <v>58</v>
      </c>
      <c r="C25" s="20" t="s">
        <v>59</v>
      </c>
      <c r="D25" s="20" t="s">
        <v>60</v>
      </c>
      <c r="E25" s="21"/>
      <c r="F25" s="21"/>
      <c r="G25" s="22">
        <f t="shared" ref="G25:G40" si="6">IFERROR(F25/E25,0)</f>
        <v>0</v>
      </c>
      <c r="H25" s="23">
        <f>COUNTIFS(DLRWISE!S:S,"DEGROWTH",DLRWISE!B:B,'SUMMARY-M'!B25)</f>
        <v>25</v>
      </c>
      <c r="I25" s="22">
        <f t="shared" si="5"/>
        <v>0.5</v>
      </c>
      <c r="J25" s="23">
        <f>COUNTIFS(DLRWISE!Y:Y,"DEGROWTH",DLRWISE!B:B,'SUMMARY-M'!B25)</f>
        <v>23</v>
      </c>
      <c r="K25" s="22">
        <f t="shared" si="1"/>
        <v>0.46</v>
      </c>
      <c r="L25" s="23">
        <f>COUNTIFS(DLRWISE!B:B,'SUMMARY-M'!B25)</f>
        <v>50</v>
      </c>
      <c r="M25" s="23">
        <f>COUNTIFS(DLRWISE!B:B,'SUMMARY-M'!B25,DLRWISE!H:H,DLRWISE!$H$2)</f>
        <v>0</v>
      </c>
      <c r="N25" s="23">
        <f>COUNTIFS(DLRWISE!G:G,DLRWISE!$G$2,DLRWISE!B:B,'SUMMARY-M'!B25)</f>
        <v>45</v>
      </c>
      <c r="O25" s="23">
        <f>COUNTIFS(DLRWISE!B:B,'SUMMARY-M'!B25,DLRWISE!K:K,"&lt;="&amp;0)</f>
        <v>7</v>
      </c>
      <c r="P25" s="22">
        <f t="shared" si="2"/>
        <v>0.14000000000000001</v>
      </c>
      <c r="Q25" s="23">
        <f>SUMIF(DLRWISE!B:B,'SUMMARY-M'!B25,DLRWISE!Z:Z)</f>
        <v>3</v>
      </c>
      <c r="R25" s="24">
        <f t="shared" si="3"/>
        <v>4</v>
      </c>
      <c r="S25" s="24">
        <f>COUNTIFS(DLRWISE!B:B,'SUMMARY-M'!B25,DLRWISE!K:K,0,DLRWISE!N:N,"&lt;"&amp;30)</f>
        <v>7</v>
      </c>
      <c r="T25" s="24">
        <f t="shared" si="4"/>
        <v>0</v>
      </c>
      <c r="U25" s="1"/>
      <c r="V25" s="1"/>
      <c r="W25" s="1"/>
      <c r="X25" s="1"/>
      <c r="Y25" s="1"/>
      <c r="Z25" s="1"/>
    </row>
    <row r="26" spans="1:26" ht="14.25" customHeight="1">
      <c r="A26" s="1"/>
      <c r="B26" s="20" t="s">
        <v>61</v>
      </c>
      <c r="C26" s="20" t="s">
        <v>59</v>
      </c>
      <c r="D26" s="20" t="s">
        <v>60</v>
      </c>
      <c r="E26" s="21"/>
      <c r="F26" s="21"/>
      <c r="G26" s="22">
        <f t="shared" si="6"/>
        <v>0</v>
      </c>
      <c r="H26" s="23">
        <f>COUNTIFS(DLRWISE!S:S,"DEGROWTH",DLRWISE!B:B,'SUMMARY-M'!B26)</f>
        <v>21</v>
      </c>
      <c r="I26" s="22">
        <f t="shared" si="5"/>
        <v>0.3888888888888889</v>
      </c>
      <c r="J26" s="23">
        <f>COUNTIFS(DLRWISE!Y:Y,"DEGROWTH",DLRWISE!B:B,'SUMMARY-M'!B26)</f>
        <v>25</v>
      </c>
      <c r="K26" s="22">
        <f t="shared" si="1"/>
        <v>0.46296296296296297</v>
      </c>
      <c r="L26" s="23">
        <f>COUNTIFS(DLRWISE!B:B,'SUMMARY-M'!B26)</f>
        <v>54</v>
      </c>
      <c r="M26" s="23">
        <f>COUNTIFS(DLRWISE!B:B,'SUMMARY-M'!B26,DLRWISE!H:H,DLRWISE!$H$2)</f>
        <v>0</v>
      </c>
      <c r="N26" s="23">
        <f>COUNTIFS(DLRWISE!G:G,DLRWISE!$G$2,DLRWISE!B:B,'SUMMARY-M'!B26)</f>
        <v>52</v>
      </c>
      <c r="O26" s="23">
        <f>COUNTIFS(DLRWISE!B:B,'SUMMARY-M'!B26,DLRWISE!K:K,"&lt;="&amp;0)</f>
        <v>6</v>
      </c>
      <c r="P26" s="22">
        <f t="shared" si="2"/>
        <v>0.1111111111111111</v>
      </c>
      <c r="Q26" s="23">
        <f>SUMIF(DLRWISE!B:B,'SUMMARY-M'!B26,DLRWISE!Z:Z)</f>
        <v>6</v>
      </c>
      <c r="R26" s="24">
        <f t="shared" si="3"/>
        <v>0</v>
      </c>
      <c r="S26" s="24">
        <f>COUNTIFS(DLRWISE!B:B,'SUMMARY-M'!B26,DLRWISE!K:K,0,DLRWISE!N:N,"&lt;"&amp;30)</f>
        <v>6</v>
      </c>
      <c r="T26" s="24">
        <f t="shared" si="4"/>
        <v>0</v>
      </c>
      <c r="U26" s="1"/>
      <c r="V26" s="1"/>
      <c r="W26" s="1"/>
      <c r="X26" s="1"/>
      <c r="Y26" s="1"/>
      <c r="Z26" s="1"/>
    </row>
    <row r="27" spans="1:26" ht="14.25" customHeight="1">
      <c r="A27" s="14"/>
      <c r="B27" s="15" t="s">
        <v>62</v>
      </c>
      <c r="C27" s="15" t="s">
        <v>63</v>
      </c>
      <c r="D27" s="15" t="s">
        <v>60</v>
      </c>
      <c r="E27" s="16"/>
      <c r="F27" s="16"/>
      <c r="G27" s="17">
        <f t="shared" si="6"/>
        <v>0</v>
      </c>
      <c r="H27" s="18">
        <f>COUNTIFS(DLRWISE!S:S,"DEGROWTH",DLRWISE!B:B,'SUMMARY-M'!B27)</f>
        <v>27</v>
      </c>
      <c r="I27" s="17">
        <f t="shared" si="5"/>
        <v>0.5</v>
      </c>
      <c r="J27" s="18">
        <f>COUNTIFS(DLRWISE!Y:Y,"DEGROWTH",DLRWISE!B:B,'SUMMARY-M'!B27)</f>
        <v>22</v>
      </c>
      <c r="K27" s="17">
        <f t="shared" si="1"/>
        <v>0.40740740740740738</v>
      </c>
      <c r="L27" s="18">
        <f>COUNTIFS(DLRWISE!B:B,'SUMMARY-M'!B27)</f>
        <v>54</v>
      </c>
      <c r="M27" s="18">
        <f>COUNTIFS(DLRWISE!B:B,'SUMMARY-M'!B27,DLRWISE!H:H,DLRWISE!$H$2)</f>
        <v>0</v>
      </c>
      <c r="N27" s="18">
        <f>COUNTIFS(DLRWISE!G:G,DLRWISE!$G$2,DLRWISE!B:B,'SUMMARY-M'!B27)</f>
        <v>45</v>
      </c>
      <c r="O27" s="18">
        <f>COUNTIFS(DLRWISE!B:B,'SUMMARY-M'!B27,DLRWISE!K:K,"&lt;="&amp;0)</f>
        <v>13</v>
      </c>
      <c r="P27" s="17">
        <f t="shared" si="2"/>
        <v>0.24074074074074073</v>
      </c>
      <c r="Q27" s="18">
        <f>SUMIF(DLRWISE!B:B,'SUMMARY-M'!B27,DLRWISE!Z:Z)</f>
        <v>15</v>
      </c>
      <c r="R27" s="19">
        <f t="shared" si="3"/>
        <v>-2</v>
      </c>
      <c r="S27" s="19">
        <f>COUNTIFS(DLRWISE!B:B,'SUMMARY-M'!B27,DLRWISE!K:K,0,DLRWISE!N:N,"&lt;"&amp;30)</f>
        <v>13</v>
      </c>
      <c r="T27" s="19">
        <f t="shared" si="4"/>
        <v>0</v>
      </c>
      <c r="U27" s="14"/>
      <c r="V27" s="14"/>
      <c r="W27" s="14"/>
      <c r="X27" s="14"/>
      <c r="Y27" s="14"/>
      <c r="Z27" s="14"/>
    </row>
    <row r="28" spans="1:26" ht="14.25" customHeight="1">
      <c r="A28" s="1"/>
      <c r="B28" s="20" t="s">
        <v>64</v>
      </c>
      <c r="C28" s="20" t="s">
        <v>63</v>
      </c>
      <c r="D28" s="20" t="s">
        <v>60</v>
      </c>
      <c r="E28" s="21"/>
      <c r="F28" s="21"/>
      <c r="G28" s="22">
        <f t="shared" si="6"/>
        <v>0</v>
      </c>
      <c r="H28" s="23">
        <f>COUNTIFS(DLRWISE!S:S,"DEGROWTH",DLRWISE!B:B,'SUMMARY-M'!B28)</f>
        <v>2</v>
      </c>
      <c r="I28" s="22">
        <f t="shared" si="5"/>
        <v>0.10526315789473684</v>
      </c>
      <c r="J28" s="23">
        <f>COUNTIFS(DLRWISE!Y:Y,"DEGROWTH",DLRWISE!B:B,'SUMMARY-M'!B28)</f>
        <v>6</v>
      </c>
      <c r="K28" s="22">
        <f t="shared" si="1"/>
        <v>0.31578947368421051</v>
      </c>
      <c r="L28" s="23">
        <f>COUNTIFS(DLRWISE!B:B,'SUMMARY-M'!B28)</f>
        <v>19</v>
      </c>
      <c r="M28" s="23">
        <f>COUNTIFS(DLRWISE!B:B,'SUMMARY-M'!B28,DLRWISE!H:H,DLRWISE!$H$2)</f>
        <v>0</v>
      </c>
      <c r="N28" s="23">
        <f>COUNTIFS(DLRWISE!G:G,DLRWISE!$G$2,DLRWISE!B:B,'SUMMARY-M'!B28)</f>
        <v>19</v>
      </c>
      <c r="O28" s="23">
        <f>COUNTIFS(DLRWISE!B:B,'SUMMARY-M'!B28,DLRWISE!K:K,"&lt;="&amp;0)</f>
        <v>1</v>
      </c>
      <c r="P28" s="22">
        <f t="shared" si="2"/>
        <v>5.2631578947368418E-2</v>
      </c>
      <c r="Q28" s="23">
        <f>SUMIF(DLRWISE!B:B,'SUMMARY-M'!B28,DLRWISE!Z:Z)</f>
        <v>0</v>
      </c>
      <c r="R28" s="24">
        <f t="shared" si="3"/>
        <v>1</v>
      </c>
      <c r="S28" s="24">
        <f>COUNTIFS(DLRWISE!B:B,'SUMMARY-M'!B28,DLRWISE!K:K,0,DLRWISE!N:N,"&lt;"&amp;30)</f>
        <v>1</v>
      </c>
      <c r="T28" s="24">
        <f t="shared" si="4"/>
        <v>0</v>
      </c>
      <c r="U28" s="1"/>
      <c r="V28" s="1"/>
      <c r="W28" s="1"/>
      <c r="X28" s="1"/>
      <c r="Y28" s="1"/>
      <c r="Z28" s="1"/>
    </row>
    <row r="29" spans="1:26" ht="14.25" customHeight="1">
      <c r="A29" s="14"/>
      <c r="B29" s="15" t="s">
        <v>65</v>
      </c>
      <c r="C29" s="15" t="s">
        <v>66</v>
      </c>
      <c r="D29" s="15" t="s">
        <v>60</v>
      </c>
      <c r="E29" s="16"/>
      <c r="F29" s="16"/>
      <c r="G29" s="17">
        <f t="shared" si="6"/>
        <v>0</v>
      </c>
      <c r="H29" s="18">
        <f>COUNTIFS(DLRWISE!S:S,"DEGROWTH",DLRWISE!B:B,'SUMMARY-M'!B29)</f>
        <v>23</v>
      </c>
      <c r="I29" s="17">
        <f t="shared" si="5"/>
        <v>0.37704918032786883</v>
      </c>
      <c r="J29" s="18">
        <f>COUNTIFS(DLRWISE!Y:Y,"DEGROWTH",DLRWISE!B:B,'SUMMARY-M'!B29)</f>
        <v>31</v>
      </c>
      <c r="K29" s="17">
        <f t="shared" si="1"/>
        <v>0.50819672131147542</v>
      </c>
      <c r="L29" s="18">
        <f>COUNTIFS(DLRWISE!B:B,'SUMMARY-M'!B29)</f>
        <v>61</v>
      </c>
      <c r="M29" s="18">
        <f>COUNTIFS(DLRWISE!B:B,'SUMMARY-M'!B29,DLRWISE!H:H,DLRWISE!$H$2)</f>
        <v>0</v>
      </c>
      <c r="N29" s="18">
        <f>COUNTIFS(DLRWISE!G:G,DLRWISE!$G$2,DLRWISE!B:B,'SUMMARY-M'!B29)</f>
        <v>59</v>
      </c>
      <c r="O29" s="18">
        <f>COUNTIFS(DLRWISE!B:B,'SUMMARY-M'!B29,DLRWISE!K:K,"&lt;="&amp;0)</f>
        <v>3</v>
      </c>
      <c r="P29" s="17">
        <f t="shared" si="2"/>
        <v>4.9180327868852458E-2</v>
      </c>
      <c r="Q29" s="18">
        <f>SUMIF(DLRWISE!B:B,'SUMMARY-M'!B29,DLRWISE!Z:Z)</f>
        <v>5</v>
      </c>
      <c r="R29" s="19">
        <f t="shared" si="3"/>
        <v>-2</v>
      </c>
      <c r="S29" s="19">
        <f>COUNTIFS(DLRWISE!B:B,'SUMMARY-M'!B29,DLRWISE!K:K,0,DLRWISE!N:N,"&lt;"&amp;30)</f>
        <v>2</v>
      </c>
      <c r="T29" s="19">
        <f t="shared" si="4"/>
        <v>1</v>
      </c>
      <c r="U29" s="14"/>
      <c r="V29" s="14"/>
      <c r="W29" s="14"/>
      <c r="X29" s="14"/>
      <c r="Y29" s="14"/>
      <c r="Z29" s="14"/>
    </row>
    <row r="30" spans="1:26" ht="14.25" customHeight="1">
      <c r="A30" s="1"/>
      <c r="B30" s="20" t="s">
        <v>67</v>
      </c>
      <c r="C30" s="20" t="s">
        <v>68</v>
      </c>
      <c r="D30" s="20" t="s">
        <v>60</v>
      </c>
      <c r="E30" s="21"/>
      <c r="F30" s="21"/>
      <c r="G30" s="22">
        <f t="shared" si="6"/>
        <v>0</v>
      </c>
      <c r="H30" s="23">
        <f>COUNTIFS(DLRWISE!S:S,"DEGROWTH",DLRWISE!B:B,'SUMMARY-M'!B30)</f>
        <v>18</v>
      </c>
      <c r="I30" s="22">
        <f t="shared" si="5"/>
        <v>0.38297872340425532</v>
      </c>
      <c r="J30" s="23">
        <f>COUNTIFS(DLRWISE!Y:Y,"DEGROWTH",DLRWISE!B:B,'SUMMARY-M'!B30)</f>
        <v>20</v>
      </c>
      <c r="K30" s="22">
        <f t="shared" si="1"/>
        <v>0.42553191489361702</v>
      </c>
      <c r="L30" s="23">
        <f>COUNTIFS(DLRWISE!B:B,'SUMMARY-M'!B30)</f>
        <v>47</v>
      </c>
      <c r="M30" s="23">
        <f>COUNTIFS(DLRWISE!B:B,'SUMMARY-M'!B30,DLRWISE!H:H,DLRWISE!$H$2)</f>
        <v>0</v>
      </c>
      <c r="N30" s="23">
        <f>COUNTIFS(DLRWISE!G:G,DLRWISE!$G$2,DLRWISE!B:B,'SUMMARY-M'!B30)</f>
        <v>45</v>
      </c>
      <c r="O30" s="23">
        <f>COUNTIFS(DLRWISE!B:B,'SUMMARY-M'!B30,DLRWISE!K:K,"&lt;="&amp;0)</f>
        <v>7</v>
      </c>
      <c r="P30" s="22">
        <f t="shared" si="2"/>
        <v>0.14893617021276595</v>
      </c>
      <c r="Q30" s="23">
        <f>SUMIF(DLRWISE!B:B,'SUMMARY-M'!B30,DLRWISE!Z:Z)</f>
        <v>6</v>
      </c>
      <c r="R30" s="24">
        <f t="shared" si="3"/>
        <v>1</v>
      </c>
      <c r="S30" s="24">
        <f>COUNTIFS(DLRWISE!B:B,'SUMMARY-M'!B30,DLRWISE!K:K,0,DLRWISE!N:N,"&lt;"&amp;30)</f>
        <v>5</v>
      </c>
      <c r="T30" s="24">
        <f t="shared" si="4"/>
        <v>2</v>
      </c>
      <c r="U30" s="1"/>
      <c r="V30" s="1"/>
      <c r="W30" s="1"/>
      <c r="X30" s="1"/>
      <c r="Y30" s="1"/>
      <c r="Z30" s="1"/>
    </row>
    <row r="31" spans="1:26" ht="14.25" customHeight="1">
      <c r="A31" s="1"/>
      <c r="B31" s="20" t="s">
        <v>69</v>
      </c>
      <c r="C31" s="20" t="s">
        <v>70</v>
      </c>
      <c r="D31" s="20" t="s">
        <v>60</v>
      </c>
      <c r="E31" s="21"/>
      <c r="F31" s="21"/>
      <c r="G31" s="22">
        <f t="shared" si="6"/>
        <v>0</v>
      </c>
      <c r="H31" s="23">
        <f>COUNTIFS(DLRWISE!S:S,"DEGROWTH",DLRWISE!B:B,'SUMMARY-M'!B31)</f>
        <v>23</v>
      </c>
      <c r="I31" s="22">
        <f t="shared" si="5"/>
        <v>0.6216216216216216</v>
      </c>
      <c r="J31" s="23">
        <f>COUNTIFS(DLRWISE!Y:Y,"DEGROWTH",DLRWISE!B:B,'SUMMARY-M'!B31)</f>
        <v>0</v>
      </c>
      <c r="K31" s="22">
        <f t="shared" si="1"/>
        <v>0</v>
      </c>
      <c r="L31" s="23">
        <f>COUNTIFS(DLRWISE!B:B,'SUMMARY-M'!B31)</f>
        <v>37</v>
      </c>
      <c r="M31" s="23">
        <f>COUNTIFS(DLRWISE!B:B,'SUMMARY-M'!B31,DLRWISE!H:H,DLRWISE!$H$2)</f>
        <v>0</v>
      </c>
      <c r="N31" s="23">
        <f>COUNTIFS(DLRWISE!G:G,DLRWISE!$G$2,DLRWISE!B:B,'SUMMARY-M'!B31)</f>
        <v>36</v>
      </c>
      <c r="O31" s="23">
        <f>COUNTIFS(DLRWISE!B:B,'SUMMARY-M'!B31,DLRWISE!K:K,"&lt;="&amp;0)</f>
        <v>6</v>
      </c>
      <c r="P31" s="22">
        <f t="shared" si="2"/>
        <v>0.16216216216216217</v>
      </c>
      <c r="Q31" s="23">
        <f>SUMIF(DLRWISE!B:B,'SUMMARY-M'!B31,DLRWISE!Z:Z)</f>
        <v>5</v>
      </c>
      <c r="R31" s="24">
        <f t="shared" si="3"/>
        <v>1</v>
      </c>
      <c r="S31" s="24">
        <f>COUNTIFS(DLRWISE!B:B,'SUMMARY-M'!B31,DLRWISE!K:K,0,DLRWISE!N:N,"&lt;"&amp;30)</f>
        <v>6</v>
      </c>
      <c r="T31" s="24">
        <f t="shared" si="4"/>
        <v>0</v>
      </c>
      <c r="U31" s="1"/>
      <c r="V31" s="1"/>
      <c r="W31" s="1"/>
      <c r="X31" s="1"/>
      <c r="Y31" s="1"/>
      <c r="Z31" s="1"/>
    </row>
    <row r="32" spans="1:26" ht="14.25" customHeight="1">
      <c r="A32" s="1"/>
      <c r="B32" s="20" t="s">
        <v>71</v>
      </c>
      <c r="C32" s="20" t="s">
        <v>72</v>
      </c>
      <c r="D32" s="20" t="s">
        <v>60</v>
      </c>
      <c r="E32" s="21"/>
      <c r="F32" s="21"/>
      <c r="G32" s="22">
        <f t="shared" si="6"/>
        <v>0</v>
      </c>
      <c r="H32" s="23">
        <f>COUNTIFS(DLRWISE!S:S,"DEGROWTH",DLRWISE!B:B,'SUMMARY-M'!B32)</f>
        <v>12</v>
      </c>
      <c r="I32" s="22">
        <f t="shared" si="5"/>
        <v>0.44444444444444442</v>
      </c>
      <c r="J32" s="23">
        <f>COUNTIFS(DLRWISE!Y:Y,"DEGROWTH",DLRWISE!B:B,'SUMMARY-M'!B32)</f>
        <v>17</v>
      </c>
      <c r="K32" s="22">
        <f t="shared" si="1"/>
        <v>0.62962962962962965</v>
      </c>
      <c r="L32" s="23">
        <f>COUNTIFS(DLRWISE!B:B,'SUMMARY-M'!B32)</f>
        <v>27</v>
      </c>
      <c r="M32" s="23">
        <f>COUNTIFS(DLRWISE!B:B,'SUMMARY-M'!B32,DLRWISE!H:H,DLRWISE!$H$2)</f>
        <v>0</v>
      </c>
      <c r="N32" s="23">
        <f>COUNTIFS(DLRWISE!G:G,DLRWISE!$G$2,DLRWISE!B:B,'SUMMARY-M'!B32)</f>
        <v>23</v>
      </c>
      <c r="O32" s="23">
        <f>COUNTIFS(DLRWISE!B:B,'SUMMARY-M'!B32,DLRWISE!K:K,"&lt;="&amp;0)</f>
        <v>7</v>
      </c>
      <c r="P32" s="22">
        <f t="shared" si="2"/>
        <v>0.25925925925925924</v>
      </c>
      <c r="Q32" s="23">
        <f>SUMIF(DLRWISE!B:B,'SUMMARY-M'!B32,DLRWISE!Z:Z)</f>
        <v>1</v>
      </c>
      <c r="R32" s="24">
        <f t="shared" si="3"/>
        <v>6</v>
      </c>
      <c r="S32" s="24">
        <f>COUNTIFS(DLRWISE!B:B,'SUMMARY-M'!B32,DLRWISE!K:K,0,DLRWISE!N:N,"&lt;"&amp;30)</f>
        <v>6</v>
      </c>
      <c r="T32" s="24">
        <f t="shared" si="4"/>
        <v>1</v>
      </c>
      <c r="U32" s="1"/>
      <c r="V32" s="1"/>
      <c r="W32" s="1"/>
      <c r="X32" s="1"/>
      <c r="Y32" s="1"/>
      <c r="Z32" s="1"/>
    </row>
    <row r="33" spans="1:26" ht="14.25" customHeight="1">
      <c r="A33" s="1"/>
      <c r="B33" s="20" t="s">
        <v>73</v>
      </c>
      <c r="C33" s="20" t="s">
        <v>72</v>
      </c>
      <c r="D33" s="20" t="s">
        <v>60</v>
      </c>
      <c r="E33" s="21"/>
      <c r="F33" s="21"/>
      <c r="G33" s="22">
        <f t="shared" si="6"/>
        <v>0</v>
      </c>
      <c r="H33" s="23">
        <f>COUNTIFS(DLRWISE!S:S,"DEGROWTH",DLRWISE!B:B,'SUMMARY-M'!B33)</f>
        <v>7</v>
      </c>
      <c r="I33" s="22">
        <f t="shared" si="5"/>
        <v>0.41176470588235292</v>
      </c>
      <c r="J33" s="23">
        <f>COUNTIFS(DLRWISE!Y:Y,"DEGROWTH",DLRWISE!B:B,'SUMMARY-M'!B33)</f>
        <v>10</v>
      </c>
      <c r="K33" s="22">
        <f t="shared" si="1"/>
        <v>0.58823529411764708</v>
      </c>
      <c r="L33" s="23">
        <f>COUNTIFS(DLRWISE!B:B,'SUMMARY-M'!B33)</f>
        <v>17</v>
      </c>
      <c r="M33" s="23">
        <f>COUNTIFS(DLRWISE!B:B,'SUMMARY-M'!B33,DLRWISE!H:H,DLRWISE!$H$2)</f>
        <v>0</v>
      </c>
      <c r="N33" s="23">
        <f>COUNTIFS(DLRWISE!G:G,DLRWISE!$G$2,DLRWISE!B:B,'SUMMARY-M'!B33)</f>
        <v>17</v>
      </c>
      <c r="O33" s="23">
        <f>COUNTIFS(DLRWISE!B:B,'SUMMARY-M'!B33,DLRWISE!K:K,"&lt;="&amp;0)</f>
        <v>4</v>
      </c>
      <c r="P33" s="22">
        <f t="shared" si="2"/>
        <v>0.23529411764705882</v>
      </c>
      <c r="Q33" s="23">
        <f>SUMIF(DLRWISE!B:B,'SUMMARY-M'!B33,DLRWISE!Z:Z)</f>
        <v>1</v>
      </c>
      <c r="R33" s="24">
        <f t="shared" si="3"/>
        <v>3</v>
      </c>
      <c r="S33" s="24">
        <f>COUNTIFS(DLRWISE!B:B,'SUMMARY-M'!B33,DLRWISE!K:K,0,DLRWISE!N:N,"&lt;"&amp;30)</f>
        <v>3</v>
      </c>
      <c r="T33" s="24">
        <f t="shared" si="4"/>
        <v>1</v>
      </c>
      <c r="U33" s="1"/>
      <c r="V33" s="1"/>
      <c r="W33" s="1"/>
      <c r="X33" s="1"/>
      <c r="Y33" s="1"/>
      <c r="Z33" s="1"/>
    </row>
    <row r="34" spans="1:26" ht="14.25" customHeight="1">
      <c r="A34" s="1"/>
      <c r="B34" s="20" t="s">
        <v>74</v>
      </c>
      <c r="C34" s="20" t="s">
        <v>75</v>
      </c>
      <c r="D34" s="20" t="s">
        <v>76</v>
      </c>
      <c r="E34" s="21"/>
      <c r="F34" s="21"/>
      <c r="G34" s="22">
        <f t="shared" si="6"/>
        <v>0</v>
      </c>
      <c r="H34" s="23">
        <f>COUNTIFS(DLRWISE!S:S,"DEGROWTH",DLRWISE!B:B,'SUMMARY-M'!B34)</f>
        <v>32</v>
      </c>
      <c r="I34" s="22">
        <f t="shared" si="5"/>
        <v>0.5423728813559322</v>
      </c>
      <c r="J34" s="23">
        <f>COUNTIFS(DLRWISE!Y:Y,"DEGROWTH",DLRWISE!B:B,'SUMMARY-M'!B34)</f>
        <v>29</v>
      </c>
      <c r="K34" s="22">
        <f t="shared" si="1"/>
        <v>0.49152542372881358</v>
      </c>
      <c r="L34" s="23">
        <f>COUNTIFS(DLRWISE!B:B,'SUMMARY-M'!B34)</f>
        <v>59</v>
      </c>
      <c r="M34" s="23">
        <f>COUNTIFS(DLRWISE!B:B,'SUMMARY-M'!B34,DLRWISE!H:H,DLRWISE!$H$2)</f>
        <v>0</v>
      </c>
      <c r="N34" s="23">
        <f>COUNTIFS(DLRWISE!G:G,DLRWISE!$G$2,DLRWISE!B:B,'SUMMARY-M'!B34)</f>
        <v>55</v>
      </c>
      <c r="O34" s="23">
        <f>COUNTIFS(DLRWISE!B:B,'SUMMARY-M'!B34,DLRWISE!K:K,"&lt;="&amp;0)</f>
        <v>8</v>
      </c>
      <c r="P34" s="22">
        <f t="shared" si="2"/>
        <v>0.13559322033898305</v>
      </c>
      <c r="Q34" s="23">
        <f>SUMIF(DLRWISE!B:B,'SUMMARY-M'!B34,DLRWISE!Z:Z)</f>
        <v>5</v>
      </c>
      <c r="R34" s="24">
        <f t="shared" si="3"/>
        <v>3</v>
      </c>
      <c r="S34" s="24">
        <f>COUNTIFS(DLRWISE!B:B,'SUMMARY-M'!B34,DLRWISE!K:K,0,DLRWISE!N:N,"&lt;"&amp;30)</f>
        <v>8</v>
      </c>
      <c r="T34" s="24">
        <f t="shared" si="4"/>
        <v>0</v>
      </c>
      <c r="U34" s="1"/>
      <c r="V34" s="1"/>
      <c r="W34" s="1"/>
      <c r="X34" s="1"/>
      <c r="Y34" s="1"/>
      <c r="Z34" s="1"/>
    </row>
    <row r="35" spans="1:26" ht="14.25" customHeight="1">
      <c r="A35" s="1"/>
      <c r="B35" s="20" t="s">
        <v>77</v>
      </c>
      <c r="C35" s="20" t="s">
        <v>75</v>
      </c>
      <c r="D35" s="20" t="s">
        <v>76</v>
      </c>
      <c r="E35" s="21"/>
      <c r="F35" s="21"/>
      <c r="G35" s="22">
        <f t="shared" si="6"/>
        <v>0</v>
      </c>
      <c r="H35" s="23">
        <f>COUNTIFS(DLRWISE!S:S,"DEGROWTH",DLRWISE!B:B,'SUMMARY-M'!B35)</f>
        <v>19</v>
      </c>
      <c r="I35" s="22">
        <f t="shared" si="5"/>
        <v>0.48717948717948717</v>
      </c>
      <c r="J35" s="23">
        <f>COUNTIFS(DLRWISE!Y:Y,"DEGROWTH",DLRWISE!B:B,'SUMMARY-M'!B35)</f>
        <v>19</v>
      </c>
      <c r="K35" s="22">
        <f t="shared" si="1"/>
        <v>0.48717948717948717</v>
      </c>
      <c r="L35" s="23">
        <f>COUNTIFS(DLRWISE!B:B,'SUMMARY-M'!B35)</f>
        <v>39</v>
      </c>
      <c r="M35" s="23">
        <f>COUNTIFS(DLRWISE!B:B,'SUMMARY-M'!B35,DLRWISE!H:H,DLRWISE!$H$2)</f>
        <v>0</v>
      </c>
      <c r="N35" s="23">
        <f>COUNTIFS(DLRWISE!G:G,DLRWISE!$G$2,DLRWISE!B:B,'SUMMARY-M'!B35)</f>
        <v>39</v>
      </c>
      <c r="O35" s="23">
        <f>COUNTIFS(DLRWISE!B:B,'SUMMARY-M'!B35,DLRWISE!K:K,"&lt;="&amp;0)</f>
        <v>0</v>
      </c>
      <c r="P35" s="22">
        <f t="shared" si="2"/>
        <v>0</v>
      </c>
      <c r="Q35" s="23">
        <f>SUMIF(DLRWISE!B:B,'SUMMARY-M'!B35,DLRWISE!Z:Z)</f>
        <v>6</v>
      </c>
      <c r="R35" s="24">
        <f t="shared" si="3"/>
        <v>-6</v>
      </c>
      <c r="S35" s="24">
        <f>COUNTIFS(DLRWISE!B:B,'SUMMARY-M'!B35,DLRWISE!K:K,0,DLRWISE!N:N,"&lt;"&amp;30)</f>
        <v>0</v>
      </c>
      <c r="T35" s="24">
        <f t="shared" si="4"/>
        <v>0</v>
      </c>
      <c r="U35" s="1"/>
      <c r="V35" s="1"/>
      <c r="W35" s="1"/>
      <c r="X35" s="1"/>
      <c r="Y35" s="1"/>
      <c r="Z35" s="1"/>
    </row>
    <row r="36" spans="1:26" ht="14.25" customHeight="1">
      <c r="A36" s="1"/>
      <c r="B36" s="20" t="s">
        <v>78</v>
      </c>
      <c r="C36" s="20" t="s">
        <v>75</v>
      </c>
      <c r="D36" s="20" t="s">
        <v>76</v>
      </c>
      <c r="E36" s="21"/>
      <c r="F36" s="21"/>
      <c r="G36" s="22">
        <f t="shared" si="6"/>
        <v>0</v>
      </c>
      <c r="H36" s="23">
        <f>COUNTIFS(DLRWISE!S:S,"DEGROWTH",DLRWISE!B:B,'SUMMARY-M'!B36)</f>
        <v>16</v>
      </c>
      <c r="I36" s="22">
        <f t="shared" si="5"/>
        <v>0.36363636363636365</v>
      </c>
      <c r="J36" s="23">
        <f>COUNTIFS(DLRWISE!Y:Y,"DEGROWTH",DLRWISE!B:B,'SUMMARY-M'!B36)</f>
        <v>25</v>
      </c>
      <c r="K36" s="22">
        <f t="shared" ref="K36:K67" si="7">J36/$L36</f>
        <v>0.56818181818181823</v>
      </c>
      <c r="L36" s="23">
        <f>COUNTIFS(DLRWISE!B:B,'SUMMARY-M'!B36)</f>
        <v>44</v>
      </c>
      <c r="M36" s="23">
        <f>COUNTIFS(DLRWISE!B:B,'SUMMARY-M'!B36,DLRWISE!H:H,DLRWISE!$H$2)</f>
        <v>0</v>
      </c>
      <c r="N36" s="23">
        <f>COUNTIFS(DLRWISE!G:G,DLRWISE!$G$2,DLRWISE!B:B,'SUMMARY-M'!B36)</f>
        <v>41</v>
      </c>
      <c r="O36" s="23">
        <f>COUNTIFS(DLRWISE!B:B,'SUMMARY-M'!B36,DLRWISE!K:K,"&lt;="&amp;0)</f>
        <v>6</v>
      </c>
      <c r="P36" s="22">
        <f t="shared" ref="P36:P67" si="8">O36/L36</f>
        <v>0.13636363636363635</v>
      </c>
      <c r="Q36" s="23">
        <f>SUMIF(DLRWISE!B:B,'SUMMARY-M'!B36,DLRWISE!Z:Z)</f>
        <v>6</v>
      </c>
      <c r="R36" s="24">
        <f t="shared" ref="R36:R67" si="9">O36-Q36</f>
        <v>0</v>
      </c>
      <c r="S36" s="24">
        <f>COUNTIFS(DLRWISE!B:B,'SUMMARY-M'!B36,DLRWISE!K:K,0,DLRWISE!N:N,"&lt;"&amp;30)</f>
        <v>6</v>
      </c>
      <c r="T36" s="24">
        <f t="shared" ref="T36:T67" si="10">O36-S36</f>
        <v>0</v>
      </c>
      <c r="U36" s="1"/>
      <c r="V36" s="1"/>
      <c r="W36" s="1"/>
      <c r="X36" s="1"/>
      <c r="Y36" s="1"/>
      <c r="Z36" s="1"/>
    </row>
    <row r="37" spans="1:26" ht="14.25" customHeight="1">
      <c r="A37" s="14"/>
      <c r="B37" s="15" t="s">
        <v>79</v>
      </c>
      <c r="C37" s="15" t="s">
        <v>80</v>
      </c>
      <c r="D37" s="15" t="s">
        <v>76</v>
      </c>
      <c r="E37" s="16"/>
      <c r="F37" s="16"/>
      <c r="G37" s="17">
        <f t="shared" si="6"/>
        <v>0</v>
      </c>
      <c r="H37" s="18">
        <f>COUNTIFS(DLRWISE!S:S,"DEGROWTH",DLRWISE!B:B,'SUMMARY-M'!B37)</f>
        <v>20</v>
      </c>
      <c r="I37" s="17">
        <f t="shared" si="5"/>
        <v>0.38461538461538464</v>
      </c>
      <c r="J37" s="18">
        <f>COUNTIFS(DLRWISE!Y:Y,"DEGROWTH",DLRWISE!B:B,'SUMMARY-M'!B37)</f>
        <v>15</v>
      </c>
      <c r="K37" s="17">
        <f t="shared" si="7"/>
        <v>0.28846153846153844</v>
      </c>
      <c r="L37" s="18">
        <f>COUNTIFS(DLRWISE!B:B,'SUMMARY-M'!B37)</f>
        <v>52</v>
      </c>
      <c r="M37" s="18">
        <f>COUNTIFS(DLRWISE!B:B,'SUMMARY-M'!B37,DLRWISE!H:H,DLRWISE!$H$2)</f>
        <v>0</v>
      </c>
      <c r="N37" s="18">
        <f>COUNTIFS(DLRWISE!G:G,DLRWISE!$G$2,DLRWISE!B:B,'SUMMARY-M'!B37)</f>
        <v>44</v>
      </c>
      <c r="O37" s="18">
        <f>COUNTIFS(DLRWISE!B:B,'SUMMARY-M'!B37,DLRWISE!K:K,"&lt;="&amp;0)</f>
        <v>10</v>
      </c>
      <c r="P37" s="17">
        <f t="shared" si="8"/>
        <v>0.19230769230769232</v>
      </c>
      <c r="Q37" s="18">
        <f>SUMIF(DLRWISE!B:B,'SUMMARY-M'!B37,DLRWISE!Z:Z)</f>
        <v>7</v>
      </c>
      <c r="R37" s="19">
        <f t="shared" si="9"/>
        <v>3</v>
      </c>
      <c r="S37" s="19">
        <f>COUNTIFS(DLRWISE!B:B,'SUMMARY-M'!B37,DLRWISE!K:K,0,DLRWISE!N:N,"&lt;"&amp;30)</f>
        <v>9</v>
      </c>
      <c r="T37" s="19">
        <f t="shared" si="10"/>
        <v>1</v>
      </c>
      <c r="U37" s="14"/>
      <c r="V37" s="14"/>
      <c r="W37" s="14"/>
      <c r="X37" s="14"/>
      <c r="Y37" s="14"/>
      <c r="Z37" s="14"/>
    </row>
    <row r="38" spans="1:26" ht="14.25" customHeight="1">
      <c r="A38" s="14"/>
      <c r="B38" s="15" t="s">
        <v>81</v>
      </c>
      <c r="C38" s="15" t="s">
        <v>82</v>
      </c>
      <c r="D38" s="15" t="s">
        <v>76</v>
      </c>
      <c r="E38" s="16"/>
      <c r="F38" s="16"/>
      <c r="G38" s="17">
        <f t="shared" si="6"/>
        <v>0</v>
      </c>
      <c r="H38" s="18">
        <f>COUNTIFS(DLRWISE!S:S,"DEGROWTH",DLRWISE!B:B,'SUMMARY-M'!B38)</f>
        <v>17</v>
      </c>
      <c r="I38" s="17">
        <f t="shared" si="5"/>
        <v>0.30357142857142855</v>
      </c>
      <c r="J38" s="18">
        <f>COUNTIFS(DLRWISE!Y:Y,"DEGROWTH",DLRWISE!B:B,'SUMMARY-M'!B38)</f>
        <v>30</v>
      </c>
      <c r="K38" s="17">
        <f t="shared" si="7"/>
        <v>0.5357142857142857</v>
      </c>
      <c r="L38" s="18">
        <f>COUNTIFS(DLRWISE!B:B,'SUMMARY-M'!B38)</f>
        <v>56</v>
      </c>
      <c r="M38" s="18">
        <f>COUNTIFS(DLRWISE!B:B,'SUMMARY-M'!B38,DLRWISE!H:H,DLRWISE!$H$2)</f>
        <v>0</v>
      </c>
      <c r="N38" s="18">
        <f>COUNTIFS(DLRWISE!G:G,DLRWISE!$G$2,DLRWISE!B:B,'SUMMARY-M'!B38)</f>
        <v>49</v>
      </c>
      <c r="O38" s="18">
        <f>COUNTIFS(DLRWISE!B:B,'SUMMARY-M'!B38,DLRWISE!K:K,"&lt;="&amp;0)</f>
        <v>5</v>
      </c>
      <c r="P38" s="17">
        <f t="shared" si="8"/>
        <v>8.9285714285714288E-2</v>
      </c>
      <c r="Q38" s="18">
        <f>SUMIF(DLRWISE!B:B,'SUMMARY-M'!B38,DLRWISE!Z:Z)</f>
        <v>6</v>
      </c>
      <c r="R38" s="19">
        <f t="shared" si="9"/>
        <v>-1</v>
      </c>
      <c r="S38" s="19">
        <f>COUNTIFS(DLRWISE!B:B,'SUMMARY-M'!B38,DLRWISE!K:K,0,DLRWISE!N:N,"&lt;"&amp;30)</f>
        <v>5</v>
      </c>
      <c r="T38" s="19">
        <f t="shared" si="10"/>
        <v>0</v>
      </c>
      <c r="U38" s="14"/>
      <c r="V38" s="14"/>
      <c r="W38" s="14"/>
      <c r="X38" s="14"/>
      <c r="Y38" s="14"/>
      <c r="Z38" s="14"/>
    </row>
    <row r="39" spans="1:26" ht="14.25" customHeight="1">
      <c r="A39" s="14"/>
      <c r="B39" s="15" t="s">
        <v>83</v>
      </c>
      <c r="C39" s="15" t="s">
        <v>82</v>
      </c>
      <c r="D39" s="15" t="s">
        <v>76</v>
      </c>
      <c r="E39" s="16"/>
      <c r="F39" s="16"/>
      <c r="G39" s="17">
        <f t="shared" si="6"/>
        <v>0</v>
      </c>
      <c r="H39" s="18">
        <f>COUNTIFS(DLRWISE!S:S,"DEGROWTH",DLRWISE!B:B,'SUMMARY-M'!B39)</f>
        <v>8</v>
      </c>
      <c r="I39" s="17">
        <f t="shared" ref="I39:I70" si="11">H39/L39</f>
        <v>0.72727272727272729</v>
      </c>
      <c r="J39" s="18">
        <f>COUNTIFS(DLRWISE!Y:Y,"DEGROWTH",DLRWISE!B:B,'SUMMARY-M'!B39)</f>
        <v>9</v>
      </c>
      <c r="K39" s="17">
        <f t="shared" si="7"/>
        <v>0.81818181818181823</v>
      </c>
      <c r="L39" s="18">
        <f>COUNTIFS(DLRWISE!B:B,'SUMMARY-M'!B39)</f>
        <v>11</v>
      </c>
      <c r="M39" s="18">
        <f>COUNTIFS(DLRWISE!B:B,'SUMMARY-M'!B39,DLRWISE!H:H,DLRWISE!$H$2)</f>
        <v>0</v>
      </c>
      <c r="N39" s="18">
        <f>COUNTIFS(DLRWISE!G:G,DLRWISE!$G$2,DLRWISE!B:B,'SUMMARY-M'!B39)</f>
        <v>10</v>
      </c>
      <c r="O39" s="18">
        <f>COUNTIFS(DLRWISE!B:B,'SUMMARY-M'!B39,DLRWISE!K:K,"&lt;="&amp;0)</f>
        <v>1</v>
      </c>
      <c r="P39" s="17">
        <f t="shared" si="8"/>
        <v>9.0909090909090912E-2</v>
      </c>
      <c r="Q39" s="18">
        <f>SUMIF(DLRWISE!B:B,'SUMMARY-M'!B39,DLRWISE!Z:Z)</f>
        <v>2</v>
      </c>
      <c r="R39" s="19">
        <f t="shared" si="9"/>
        <v>-1</v>
      </c>
      <c r="S39" s="19">
        <f>COUNTIFS(DLRWISE!B:B,'SUMMARY-M'!B39,DLRWISE!K:K,0,DLRWISE!N:N,"&lt;"&amp;30)</f>
        <v>1</v>
      </c>
      <c r="T39" s="19">
        <f t="shared" si="10"/>
        <v>0</v>
      </c>
      <c r="U39" s="14"/>
      <c r="V39" s="14"/>
      <c r="W39" s="14"/>
      <c r="X39" s="14"/>
      <c r="Y39" s="14"/>
      <c r="Z39" s="14"/>
    </row>
    <row r="40" spans="1:26" ht="14.25" customHeight="1">
      <c r="A40" s="14"/>
      <c r="B40" s="15" t="s">
        <v>84</v>
      </c>
      <c r="C40" s="15" t="s">
        <v>85</v>
      </c>
      <c r="D40" s="15" t="s">
        <v>76</v>
      </c>
      <c r="E40" s="16"/>
      <c r="F40" s="16"/>
      <c r="G40" s="17">
        <f t="shared" si="6"/>
        <v>0</v>
      </c>
      <c r="H40" s="18">
        <f>COUNTIFS(DLRWISE!S:S,"DEGROWTH",DLRWISE!B:B,'SUMMARY-M'!B40)</f>
        <v>9</v>
      </c>
      <c r="I40" s="17">
        <f t="shared" si="11"/>
        <v>0.3</v>
      </c>
      <c r="J40" s="18">
        <f>COUNTIFS(DLRWISE!Y:Y,"DEGROWTH",DLRWISE!B:B,'SUMMARY-M'!B40)</f>
        <v>13</v>
      </c>
      <c r="K40" s="17">
        <f t="shared" si="7"/>
        <v>0.43333333333333335</v>
      </c>
      <c r="L40" s="18">
        <f>COUNTIFS(DLRWISE!B:B,'SUMMARY-M'!B40)</f>
        <v>30</v>
      </c>
      <c r="M40" s="18">
        <f>COUNTIFS(DLRWISE!B:B,'SUMMARY-M'!B40,DLRWISE!H:H,DLRWISE!$H$2)</f>
        <v>0</v>
      </c>
      <c r="N40" s="18">
        <f>COUNTIFS(DLRWISE!G:G,DLRWISE!$G$2,DLRWISE!B:B,'SUMMARY-M'!B40)</f>
        <v>29</v>
      </c>
      <c r="O40" s="18">
        <f>COUNTIFS(DLRWISE!B:B,'SUMMARY-M'!B40,DLRWISE!K:K,"&lt;="&amp;0)</f>
        <v>6</v>
      </c>
      <c r="P40" s="17">
        <f t="shared" si="8"/>
        <v>0.2</v>
      </c>
      <c r="Q40" s="18">
        <f>SUMIF(DLRWISE!B:B,'SUMMARY-M'!B40,DLRWISE!Z:Z)</f>
        <v>2</v>
      </c>
      <c r="R40" s="19">
        <f t="shared" si="9"/>
        <v>4</v>
      </c>
      <c r="S40" s="19">
        <f>COUNTIFS(DLRWISE!B:B,'SUMMARY-M'!B40,DLRWISE!K:K,0,DLRWISE!N:N,"&lt;"&amp;30)</f>
        <v>5</v>
      </c>
      <c r="T40" s="19">
        <f t="shared" si="10"/>
        <v>1</v>
      </c>
      <c r="U40" s="14"/>
      <c r="V40" s="14"/>
      <c r="W40" s="14"/>
      <c r="X40" s="14"/>
      <c r="Y40" s="14"/>
      <c r="Z40" s="14"/>
    </row>
    <row r="41" spans="1:26" ht="14.25" customHeight="1">
      <c r="A41" s="14"/>
      <c r="B41" s="25" t="s">
        <v>86</v>
      </c>
      <c r="C41" s="25"/>
      <c r="D41" s="25"/>
      <c r="E41" s="26">
        <f>SUM(E25:E40)</f>
        <v>0</v>
      </c>
      <c r="F41" s="26">
        <f>SUM(F25:F40)</f>
        <v>0</v>
      </c>
      <c r="G41" s="27" t="e">
        <f>F41/E41</f>
        <v>#DIV/0!</v>
      </c>
      <c r="H41" s="26">
        <f>SUM(H25:H40)</f>
        <v>279</v>
      </c>
      <c r="I41" s="27">
        <f t="shared" si="11"/>
        <v>0.42465753424657532</v>
      </c>
      <c r="J41" s="28">
        <f>SUM(J25:J40)</f>
        <v>294</v>
      </c>
      <c r="K41" s="27">
        <f t="shared" si="7"/>
        <v>0.44748858447488582</v>
      </c>
      <c r="L41" s="26">
        <f>SUM(L25:L40)</f>
        <v>657</v>
      </c>
      <c r="M41" s="26">
        <f>SUM(M25:M40)</f>
        <v>0</v>
      </c>
      <c r="N41" s="26">
        <f>SUM(N25:N40)</f>
        <v>608</v>
      </c>
      <c r="O41" s="26">
        <f>SUM(O25:O40)</f>
        <v>90</v>
      </c>
      <c r="P41" s="27">
        <f t="shared" si="8"/>
        <v>0.13698630136986301</v>
      </c>
      <c r="Q41" s="26">
        <f>SUM(Q25:Q40)</f>
        <v>76</v>
      </c>
      <c r="R41" s="30">
        <f t="shared" si="9"/>
        <v>14</v>
      </c>
      <c r="S41" s="26">
        <f>SUM(S25:S40)</f>
        <v>83</v>
      </c>
      <c r="T41" s="30">
        <f t="shared" si="10"/>
        <v>7</v>
      </c>
      <c r="U41" s="14"/>
      <c r="V41" s="14"/>
      <c r="W41" s="14"/>
      <c r="X41" s="14"/>
      <c r="Y41" s="14"/>
      <c r="Z41" s="14"/>
    </row>
    <row r="42" spans="1:26" ht="14.25" customHeight="1">
      <c r="A42" s="14"/>
      <c r="B42" s="25" t="s">
        <v>87</v>
      </c>
      <c r="C42" s="25"/>
      <c r="D42" s="25"/>
      <c r="E42" s="26">
        <f>E41+E24</f>
        <v>0</v>
      </c>
      <c r="F42" s="26">
        <f>F41+F24</f>
        <v>0</v>
      </c>
      <c r="G42" s="27" t="e">
        <f>F42/E42</f>
        <v>#DIV/0!</v>
      </c>
      <c r="H42" s="26">
        <f>H41+H24</f>
        <v>527</v>
      </c>
      <c r="I42" s="27">
        <f t="shared" si="11"/>
        <v>0.41627172195892576</v>
      </c>
      <c r="J42" s="28">
        <f>J41+J24</f>
        <v>553</v>
      </c>
      <c r="K42" s="27">
        <f t="shared" si="7"/>
        <v>0.43680884676145337</v>
      </c>
      <c r="L42" s="26">
        <f>L41+L24</f>
        <v>1266</v>
      </c>
      <c r="M42" s="26">
        <f>M41+M24</f>
        <v>0</v>
      </c>
      <c r="N42" s="26">
        <f>N41+N24</f>
        <v>1173</v>
      </c>
      <c r="O42" s="26">
        <f>O41+O24</f>
        <v>190</v>
      </c>
      <c r="P42" s="27">
        <f t="shared" si="8"/>
        <v>0.1500789889415482</v>
      </c>
      <c r="Q42" s="26">
        <f>Q41+Q24</f>
        <v>139</v>
      </c>
      <c r="R42" s="30">
        <f t="shared" si="9"/>
        <v>51</v>
      </c>
      <c r="S42" s="26">
        <f>S41+S24</f>
        <v>157</v>
      </c>
      <c r="T42" s="30">
        <f t="shared" si="10"/>
        <v>33</v>
      </c>
      <c r="U42" s="14"/>
      <c r="V42" s="14"/>
      <c r="W42" s="14"/>
      <c r="X42" s="14"/>
      <c r="Y42" s="14"/>
      <c r="Z42" s="14"/>
    </row>
    <row r="43" spans="1:26" ht="14.25" customHeight="1">
      <c r="A43" s="1"/>
      <c r="B43" s="20" t="s">
        <v>88</v>
      </c>
      <c r="C43" s="20" t="s">
        <v>89</v>
      </c>
      <c r="D43" s="20" t="s">
        <v>90</v>
      </c>
      <c r="E43" s="21"/>
      <c r="F43" s="21"/>
      <c r="G43" s="22">
        <f t="shared" ref="G43:G48" si="12">IFERROR(F43/E43,0)</f>
        <v>0</v>
      </c>
      <c r="H43" s="23">
        <f>COUNTIFS(DLRWISE!S:S,"DEGROWTH",DLRWISE!B:B,'SUMMARY-M'!B43)</f>
        <v>13</v>
      </c>
      <c r="I43" s="22">
        <f t="shared" si="11"/>
        <v>0.3611111111111111</v>
      </c>
      <c r="J43" s="23">
        <f>COUNTIFS(DLRWISE!Y:Y,"DEGROWTH",DLRWISE!B:B,'SUMMARY-M'!B43)</f>
        <v>25</v>
      </c>
      <c r="K43" s="22">
        <f t="shared" si="7"/>
        <v>0.69444444444444442</v>
      </c>
      <c r="L43" s="23">
        <f>COUNTIFS(DLRWISE!B:B,'SUMMARY-M'!B43)</f>
        <v>36</v>
      </c>
      <c r="M43" s="23">
        <f>COUNTIFS(DLRWISE!B:B,'SUMMARY-M'!B43,DLRWISE!H:H,DLRWISE!$H$2)</f>
        <v>0</v>
      </c>
      <c r="N43" s="23">
        <f>COUNTIFS(DLRWISE!G:G,DLRWISE!$G$2,DLRWISE!B:B,'SUMMARY-M'!B43)</f>
        <v>33</v>
      </c>
      <c r="O43" s="23">
        <f>COUNTIFS(DLRWISE!B:B,'SUMMARY-M'!B43,DLRWISE!K:K,"&lt;="&amp;0)</f>
        <v>2</v>
      </c>
      <c r="P43" s="22">
        <f t="shared" si="8"/>
        <v>5.5555555555555552E-2</v>
      </c>
      <c r="Q43" s="23">
        <f>SUMIF(DLRWISE!B:B,'SUMMARY-M'!B43,DLRWISE!Z:Z)</f>
        <v>3</v>
      </c>
      <c r="R43" s="24">
        <f t="shared" si="9"/>
        <v>-1</v>
      </c>
      <c r="S43" s="24">
        <f>COUNTIFS(DLRWISE!B:B,'SUMMARY-M'!B43,DLRWISE!K:K,0,DLRWISE!N:N,"&lt;"&amp;30)</f>
        <v>2</v>
      </c>
      <c r="T43" s="24">
        <f t="shared" si="10"/>
        <v>0</v>
      </c>
      <c r="U43" s="1"/>
      <c r="V43" s="1"/>
      <c r="W43" s="1"/>
      <c r="X43" s="1"/>
      <c r="Y43" s="1"/>
      <c r="Z43" s="1"/>
    </row>
    <row r="44" spans="1:26" ht="14.25" customHeight="1">
      <c r="A44" s="1"/>
      <c r="B44" s="20" t="s">
        <v>91</v>
      </c>
      <c r="C44" s="20" t="s">
        <v>92</v>
      </c>
      <c r="D44" s="20" t="s">
        <v>90</v>
      </c>
      <c r="E44" s="21"/>
      <c r="F44" s="21"/>
      <c r="G44" s="22">
        <f t="shared" si="12"/>
        <v>0</v>
      </c>
      <c r="H44" s="23">
        <f>COUNTIFS(DLRWISE!S:S,"DEGROWTH",DLRWISE!B:B,'SUMMARY-M'!B44)</f>
        <v>6</v>
      </c>
      <c r="I44" s="22">
        <f t="shared" si="11"/>
        <v>0.35294117647058826</v>
      </c>
      <c r="J44" s="23">
        <f>COUNTIFS(DLRWISE!Y:Y,"DEGROWTH",DLRWISE!B:B,'SUMMARY-M'!B44)</f>
        <v>6</v>
      </c>
      <c r="K44" s="22">
        <f t="shared" si="7"/>
        <v>0.35294117647058826</v>
      </c>
      <c r="L44" s="23">
        <f>COUNTIFS(DLRWISE!B:B,'SUMMARY-M'!B44)</f>
        <v>17</v>
      </c>
      <c r="M44" s="23">
        <f>COUNTIFS(DLRWISE!B:B,'SUMMARY-M'!B44,DLRWISE!H:H,DLRWISE!$H$2)</f>
        <v>0</v>
      </c>
      <c r="N44" s="23">
        <f>COUNTIFS(DLRWISE!G:G,DLRWISE!$G$2,DLRWISE!B:B,'SUMMARY-M'!B44)</f>
        <v>15</v>
      </c>
      <c r="O44" s="23">
        <f>COUNTIFS(DLRWISE!B:B,'SUMMARY-M'!B44,DLRWISE!K:K,"&lt;="&amp;0)</f>
        <v>2</v>
      </c>
      <c r="P44" s="22">
        <f t="shared" si="8"/>
        <v>0.11764705882352941</v>
      </c>
      <c r="Q44" s="23">
        <f>SUMIF(DLRWISE!B:B,'SUMMARY-M'!B44,DLRWISE!Z:Z)</f>
        <v>0</v>
      </c>
      <c r="R44" s="24">
        <f t="shared" si="9"/>
        <v>2</v>
      </c>
      <c r="S44" s="24">
        <f>COUNTIFS(DLRWISE!B:B,'SUMMARY-M'!B44,DLRWISE!K:K,0,DLRWISE!N:N,"&lt;"&amp;30)</f>
        <v>2</v>
      </c>
      <c r="T44" s="24">
        <f t="shared" si="10"/>
        <v>0</v>
      </c>
      <c r="U44" s="1"/>
      <c r="V44" s="1"/>
      <c r="W44" s="1"/>
      <c r="X44" s="1"/>
      <c r="Y44" s="1"/>
      <c r="Z44" s="1"/>
    </row>
    <row r="45" spans="1:26" ht="14.25" customHeight="1">
      <c r="A45" s="1"/>
      <c r="B45" s="20" t="s">
        <v>93</v>
      </c>
      <c r="C45" s="20" t="s">
        <v>94</v>
      </c>
      <c r="D45" s="20" t="s">
        <v>90</v>
      </c>
      <c r="E45" s="21"/>
      <c r="F45" s="21"/>
      <c r="G45" s="22">
        <f t="shared" si="12"/>
        <v>0</v>
      </c>
      <c r="H45" s="23">
        <f>COUNTIFS(DLRWISE!S:S,"DEGROWTH",DLRWISE!B:B,'SUMMARY-M'!B45)</f>
        <v>21</v>
      </c>
      <c r="I45" s="22">
        <f t="shared" si="11"/>
        <v>0.46666666666666667</v>
      </c>
      <c r="J45" s="23">
        <f>COUNTIFS(DLRWISE!Y:Y,"DEGROWTH",DLRWISE!B:B,'SUMMARY-M'!B45)</f>
        <v>29</v>
      </c>
      <c r="K45" s="22">
        <f t="shared" si="7"/>
        <v>0.64444444444444449</v>
      </c>
      <c r="L45" s="23">
        <f>COUNTIFS(DLRWISE!B:B,'SUMMARY-M'!B45)</f>
        <v>45</v>
      </c>
      <c r="M45" s="23">
        <f>COUNTIFS(DLRWISE!B:B,'SUMMARY-M'!B45,DLRWISE!H:H,DLRWISE!$H$2)</f>
        <v>0</v>
      </c>
      <c r="N45" s="23">
        <f>COUNTIFS(DLRWISE!G:G,DLRWISE!$G$2,DLRWISE!B:B,'SUMMARY-M'!B45)</f>
        <v>41</v>
      </c>
      <c r="O45" s="23">
        <f>COUNTIFS(DLRWISE!B:B,'SUMMARY-M'!B45,DLRWISE!K:K,"&lt;="&amp;0)</f>
        <v>6</v>
      </c>
      <c r="P45" s="22">
        <f t="shared" si="8"/>
        <v>0.13333333333333333</v>
      </c>
      <c r="Q45" s="23">
        <f>SUMIF(DLRWISE!B:B,'SUMMARY-M'!B45,DLRWISE!Z:Z)</f>
        <v>8</v>
      </c>
      <c r="R45" s="24">
        <f t="shared" si="9"/>
        <v>-2</v>
      </c>
      <c r="S45" s="24">
        <f>COUNTIFS(DLRWISE!B:B,'SUMMARY-M'!B45,DLRWISE!K:K,0,DLRWISE!N:N,"&lt;"&amp;30)</f>
        <v>5</v>
      </c>
      <c r="T45" s="24">
        <f t="shared" si="10"/>
        <v>1</v>
      </c>
      <c r="U45" s="1"/>
      <c r="V45" s="1"/>
      <c r="W45" s="1"/>
      <c r="X45" s="1"/>
      <c r="Y45" s="1"/>
      <c r="Z45" s="1"/>
    </row>
    <row r="46" spans="1:26" ht="14.25" customHeight="1">
      <c r="A46" s="1"/>
      <c r="B46" s="20" t="s">
        <v>95</v>
      </c>
      <c r="C46" s="20" t="s">
        <v>96</v>
      </c>
      <c r="D46" s="20" t="s">
        <v>90</v>
      </c>
      <c r="E46" s="21"/>
      <c r="F46" s="21"/>
      <c r="G46" s="22">
        <f t="shared" si="12"/>
        <v>0</v>
      </c>
      <c r="H46" s="23">
        <f>COUNTIFS(DLRWISE!S:S,"DEGROWTH",DLRWISE!B:B,'SUMMARY-M'!B46)</f>
        <v>7</v>
      </c>
      <c r="I46" s="22">
        <f t="shared" si="11"/>
        <v>0.46666666666666667</v>
      </c>
      <c r="J46" s="23">
        <f>COUNTIFS(DLRWISE!Y:Y,"DEGROWTH",DLRWISE!B:B,'SUMMARY-M'!B46)</f>
        <v>5</v>
      </c>
      <c r="K46" s="22">
        <f t="shared" si="7"/>
        <v>0.33333333333333331</v>
      </c>
      <c r="L46" s="23">
        <f>COUNTIFS(DLRWISE!B:B,'SUMMARY-M'!B46)</f>
        <v>15</v>
      </c>
      <c r="M46" s="23">
        <f>COUNTIFS(DLRWISE!B:B,'SUMMARY-M'!B46,DLRWISE!H:H,DLRWISE!$H$2)</f>
        <v>0</v>
      </c>
      <c r="N46" s="23">
        <f>COUNTIFS(DLRWISE!G:G,DLRWISE!$G$2,DLRWISE!B:B,'SUMMARY-M'!B46)</f>
        <v>15</v>
      </c>
      <c r="O46" s="23">
        <f>COUNTIFS(DLRWISE!B:B,'SUMMARY-M'!B46,DLRWISE!K:K,"&lt;="&amp;0)</f>
        <v>1</v>
      </c>
      <c r="P46" s="22">
        <f t="shared" si="8"/>
        <v>6.6666666666666666E-2</v>
      </c>
      <c r="Q46" s="23">
        <f>SUMIF(DLRWISE!B:B,'SUMMARY-M'!B46,DLRWISE!Z:Z)</f>
        <v>0</v>
      </c>
      <c r="R46" s="24">
        <f t="shared" si="9"/>
        <v>1</v>
      </c>
      <c r="S46" s="24">
        <f>COUNTIFS(DLRWISE!B:B,'SUMMARY-M'!B46,DLRWISE!K:K,0,DLRWISE!N:N,"&lt;"&amp;30)</f>
        <v>0</v>
      </c>
      <c r="T46" s="24">
        <f t="shared" si="10"/>
        <v>1</v>
      </c>
      <c r="U46" s="1"/>
      <c r="V46" s="1"/>
      <c r="W46" s="1"/>
      <c r="X46" s="1"/>
      <c r="Y46" s="1"/>
      <c r="Z46" s="1"/>
    </row>
    <row r="47" spans="1:26" ht="14.25" customHeight="1">
      <c r="A47" s="1"/>
      <c r="B47" s="20" t="s">
        <v>97</v>
      </c>
      <c r="C47" s="20" t="s">
        <v>96</v>
      </c>
      <c r="D47" s="20" t="s">
        <v>90</v>
      </c>
      <c r="E47" s="21"/>
      <c r="F47" s="21"/>
      <c r="G47" s="22">
        <f t="shared" si="12"/>
        <v>0</v>
      </c>
      <c r="H47" s="23">
        <f>COUNTIFS(DLRWISE!S:S,"DEGROWTH",DLRWISE!B:B,'SUMMARY-M'!B47)</f>
        <v>4</v>
      </c>
      <c r="I47" s="22">
        <f t="shared" si="11"/>
        <v>0.36363636363636365</v>
      </c>
      <c r="J47" s="23">
        <f>COUNTIFS(DLRWISE!Y:Y,"DEGROWTH",DLRWISE!B:B,'SUMMARY-M'!B47)</f>
        <v>3</v>
      </c>
      <c r="K47" s="22">
        <f t="shared" si="7"/>
        <v>0.27272727272727271</v>
      </c>
      <c r="L47" s="23">
        <f>COUNTIFS(DLRWISE!B:B,'SUMMARY-M'!B47)</f>
        <v>11</v>
      </c>
      <c r="M47" s="23">
        <f>COUNTIFS(DLRWISE!B:B,'SUMMARY-M'!B47,DLRWISE!H:H,DLRWISE!$H$2)</f>
        <v>0</v>
      </c>
      <c r="N47" s="23">
        <f>COUNTIFS(DLRWISE!G:G,DLRWISE!$G$2,DLRWISE!B:B,'SUMMARY-M'!B47)</f>
        <v>11</v>
      </c>
      <c r="O47" s="23">
        <f>COUNTIFS(DLRWISE!B:B,'SUMMARY-M'!B47,DLRWISE!K:K,"&lt;="&amp;0)</f>
        <v>0</v>
      </c>
      <c r="P47" s="22">
        <f t="shared" si="8"/>
        <v>0</v>
      </c>
      <c r="Q47" s="23">
        <f>SUMIF(DLRWISE!B:B,'SUMMARY-M'!B47,DLRWISE!Z:Z)</f>
        <v>1</v>
      </c>
      <c r="R47" s="24">
        <f t="shared" si="9"/>
        <v>-1</v>
      </c>
      <c r="S47" s="24">
        <f>COUNTIFS(DLRWISE!B:B,'SUMMARY-M'!B47,DLRWISE!K:K,0,DLRWISE!N:N,"&lt;"&amp;30)</f>
        <v>0</v>
      </c>
      <c r="T47" s="24">
        <f t="shared" si="10"/>
        <v>0</v>
      </c>
      <c r="U47" s="1"/>
      <c r="V47" s="1"/>
      <c r="W47" s="1"/>
      <c r="X47" s="1"/>
      <c r="Y47" s="1"/>
      <c r="Z47" s="1"/>
    </row>
    <row r="48" spans="1:26" ht="14.25" customHeight="1">
      <c r="A48" s="1"/>
      <c r="B48" s="20" t="s">
        <v>98</v>
      </c>
      <c r="C48" s="20" t="s">
        <v>99</v>
      </c>
      <c r="D48" s="20" t="s">
        <v>90</v>
      </c>
      <c r="E48" s="21"/>
      <c r="F48" s="21"/>
      <c r="G48" s="22">
        <f t="shared" si="12"/>
        <v>0</v>
      </c>
      <c r="H48" s="23">
        <f>COUNTIFS(DLRWISE!S:S,"DEGROWTH",DLRWISE!B:B,'SUMMARY-M'!B48)</f>
        <v>12</v>
      </c>
      <c r="I48" s="22">
        <f t="shared" si="11"/>
        <v>0.54545454545454541</v>
      </c>
      <c r="J48" s="23">
        <f>COUNTIFS(DLRWISE!Y:Y,"DEGROWTH",DLRWISE!B:B,'SUMMARY-M'!B48)</f>
        <v>5</v>
      </c>
      <c r="K48" s="22">
        <f t="shared" si="7"/>
        <v>0.22727272727272727</v>
      </c>
      <c r="L48" s="23">
        <f>COUNTIFS(DLRWISE!B:B,'SUMMARY-M'!B48)</f>
        <v>22</v>
      </c>
      <c r="M48" s="23">
        <f>COUNTIFS(DLRWISE!B:B,'SUMMARY-M'!B48,DLRWISE!H:H,DLRWISE!$H$2)</f>
        <v>0</v>
      </c>
      <c r="N48" s="23">
        <f>COUNTIFS(DLRWISE!G:G,DLRWISE!$G$2,DLRWISE!B:B,'SUMMARY-M'!B48)</f>
        <v>22</v>
      </c>
      <c r="O48" s="23">
        <f>COUNTIFS(DLRWISE!B:B,'SUMMARY-M'!B48,DLRWISE!K:K,"&lt;="&amp;0)</f>
        <v>6</v>
      </c>
      <c r="P48" s="22">
        <f t="shared" si="8"/>
        <v>0.27272727272727271</v>
      </c>
      <c r="Q48" s="23">
        <f>SUMIF(DLRWISE!B:B,'SUMMARY-M'!B48,DLRWISE!Z:Z)</f>
        <v>0</v>
      </c>
      <c r="R48" s="24">
        <f t="shared" si="9"/>
        <v>6</v>
      </c>
      <c r="S48" s="24">
        <f>COUNTIFS(DLRWISE!B:B,'SUMMARY-M'!B48,DLRWISE!K:K,0,DLRWISE!N:N,"&lt;"&amp;30)</f>
        <v>6</v>
      </c>
      <c r="T48" s="24">
        <f t="shared" si="10"/>
        <v>0</v>
      </c>
      <c r="U48" s="1"/>
      <c r="V48" s="1"/>
      <c r="W48" s="1"/>
      <c r="X48" s="1"/>
      <c r="Y48" s="1"/>
      <c r="Z48" s="1"/>
    </row>
    <row r="49" spans="1:26" ht="14.25" customHeight="1">
      <c r="A49" s="14"/>
      <c r="B49" s="25" t="s">
        <v>100</v>
      </c>
      <c r="C49" s="25"/>
      <c r="D49" s="25"/>
      <c r="E49" s="26">
        <f>SUM(E43:E48)</f>
        <v>0</v>
      </c>
      <c r="F49" s="26">
        <f>SUM(F43:F48)</f>
        <v>0</v>
      </c>
      <c r="G49" s="27" t="e">
        <f>F49/E49</f>
        <v>#DIV/0!</v>
      </c>
      <c r="H49" s="26">
        <f>SUM(H43:H48)</f>
        <v>63</v>
      </c>
      <c r="I49" s="27">
        <f t="shared" si="11"/>
        <v>0.4315068493150685</v>
      </c>
      <c r="J49" s="28">
        <f>SUM(J43:J48)</f>
        <v>73</v>
      </c>
      <c r="K49" s="27">
        <f t="shared" si="7"/>
        <v>0.5</v>
      </c>
      <c r="L49" s="26">
        <f>SUM(L43:L48)</f>
        <v>146</v>
      </c>
      <c r="M49" s="26">
        <f>SUM(M43:M48)</f>
        <v>0</v>
      </c>
      <c r="N49" s="26">
        <f>SUM(N43:N48)</f>
        <v>137</v>
      </c>
      <c r="O49" s="26">
        <f>SUM(O43:O48)</f>
        <v>17</v>
      </c>
      <c r="P49" s="27">
        <f t="shared" si="8"/>
        <v>0.11643835616438356</v>
      </c>
      <c r="Q49" s="26">
        <f>SUM(Q43:Q48)</f>
        <v>12</v>
      </c>
      <c r="R49" s="30">
        <f t="shared" si="9"/>
        <v>5</v>
      </c>
      <c r="S49" s="26">
        <f>SUM(S43:S48)</f>
        <v>15</v>
      </c>
      <c r="T49" s="30">
        <f t="shared" si="10"/>
        <v>2</v>
      </c>
      <c r="U49" s="14"/>
      <c r="V49" s="14"/>
      <c r="W49" s="14"/>
      <c r="X49" s="14"/>
      <c r="Y49" s="14"/>
      <c r="Z49" s="14"/>
    </row>
    <row r="50" spans="1:26" ht="14.25" customHeight="1">
      <c r="A50" s="1"/>
      <c r="B50" s="20" t="s">
        <v>101</v>
      </c>
      <c r="C50" s="20" t="s">
        <v>102</v>
      </c>
      <c r="D50" s="20" t="s">
        <v>50</v>
      </c>
      <c r="E50" s="21"/>
      <c r="F50" s="21"/>
      <c r="G50" s="22">
        <f>IFERROR(F50/E50,0)</f>
        <v>0</v>
      </c>
      <c r="H50" s="23">
        <f>COUNTIFS(DLRWISE!S:S,"DEGROWTH",DLRWISE!B:B,'SUMMARY-M'!B50)</f>
        <v>18</v>
      </c>
      <c r="I50" s="22">
        <f t="shared" si="11"/>
        <v>0.33962264150943394</v>
      </c>
      <c r="J50" s="23">
        <f>COUNTIFS(DLRWISE!Y:Y,"DEGROWTH",DLRWISE!B:B,'SUMMARY-M'!B50)</f>
        <v>13</v>
      </c>
      <c r="K50" s="22">
        <f t="shared" si="7"/>
        <v>0.24528301886792453</v>
      </c>
      <c r="L50" s="23">
        <f>COUNTIFS(DLRWISE!B:B,'SUMMARY-M'!B50)</f>
        <v>53</v>
      </c>
      <c r="M50" s="23">
        <f>COUNTIFS(DLRWISE!B:B,'SUMMARY-M'!B50,DLRWISE!H:H,DLRWISE!$H$2)</f>
        <v>0</v>
      </c>
      <c r="N50" s="23">
        <f>COUNTIFS(DLRWISE!G:G,DLRWISE!$G$2,DLRWISE!B:B,'SUMMARY-M'!B50)</f>
        <v>50</v>
      </c>
      <c r="O50" s="23">
        <f>COUNTIFS(DLRWISE!B:B,'SUMMARY-M'!B50,DLRWISE!K:K,"&lt;="&amp;0)</f>
        <v>11</v>
      </c>
      <c r="P50" s="22">
        <f t="shared" si="8"/>
        <v>0.20754716981132076</v>
      </c>
      <c r="Q50" s="23">
        <f>SUMIF(DLRWISE!B:B,'SUMMARY-M'!B50,DLRWISE!Z:Z)</f>
        <v>4</v>
      </c>
      <c r="R50" s="24">
        <f t="shared" si="9"/>
        <v>7</v>
      </c>
      <c r="S50" s="24">
        <f>COUNTIFS(DLRWISE!B:B,'SUMMARY-M'!B50,DLRWISE!K:K,0,DLRWISE!N:N,"&lt;"&amp;30)</f>
        <v>10</v>
      </c>
      <c r="T50" s="24">
        <f t="shared" si="10"/>
        <v>1</v>
      </c>
      <c r="U50" s="1"/>
      <c r="V50" s="1"/>
      <c r="W50" s="1"/>
      <c r="X50" s="1"/>
      <c r="Y50" s="1"/>
      <c r="Z50" s="1"/>
    </row>
    <row r="51" spans="1:26" ht="14.25" customHeight="1">
      <c r="A51" s="1"/>
      <c r="B51" s="20" t="s">
        <v>103</v>
      </c>
      <c r="C51" s="20" t="s">
        <v>104</v>
      </c>
      <c r="D51" s="20" t="s">
        <v>50</v>
      </c>
      <c r="E51" s="21"/>
      <c r="F51" s="21"/>
      <c r="G51" s="22">
        <f>IFERROR(F51/E51,0)</f>
        <v>0</v>
      </c>
      <c r="H51" s="23">
        <f>COUNTIFS(DLRWISE!S:S,"DEGROWTH",DLRWISE!B:B,'SUMMARY-M'!B51)</f>
        <v>5</v>
      </c>
      <c r="I51" s="22">
        <f t="shared" si="11"/>
        <v>0.33333333333333331</v>
      </c>
      <c r="J51" s="23">
        <f>COUNTIFS(DLRWISE!Y:Y,"DEGROWTH",DLRWISE!B:B,'SUMMARY-M'!B51)</f>
        <v>7</v>
      </c>
      <c r="K51" s="22">
        <f t="shared" si="7"/>
        <v>0.46666666666666667</v>
      </c>
      <c r="L51" s="23">
        <f>COUNTIFS(DLRWISE!B:B,'SUMMARY-M'!B51)</f>
        <v>15</v>
      </c>
      <c r="M51" s="23">
        <f>COUNTIFS(DLRWISE!B:B,'SUMMARY-M'!B51,DLRWISE!H:H,DLRWISE!$H$2)</f>
        <v>0</v>
      </c>
      <c r="N51" s="23">
        <f>COUNTIFS(DLRWISE!G:G,DLRWISE!$G$2,DLRWISE!B:B,'SUMMARY-M'!B51)</f>
        <v>15</v>
      </c>
      <c r="O51" s="23">
        <f>COUNTIFS(DLRWISE!B:B,'SUMMARY-M'!B51,DLRWISE!K:K,"&lt;="&amp;0)</f>
        <v>3</v>
      </c>
      <c r="P51" s="22">
        <f t="shared" si="8"/>
        <v>0.2</v>
      </c>
      <c r="Q51" s="23">
        <f>SUMIF(DLRWISE!B:B,'SUMMARY-M'!B51,DLRWISE!Z:Z)</f>
        <v>1</v>
      </c>
      <c r="R51" s="24">
        <f t="shared" si="9"/>
        <v>2</v>
      </c>
      <c r="S51" s="24">
        <f>COUNTIFS(DLRWISE!B:B,'SUMMARY-M'!B51,DLRWISE!K:K,0,DLRWISE!N:N,"&lt;"&amp;30)</f>
        <v>3</v>
      </c>
      <c r="T51" s="24">
        <f t="shared" si="10"/>
        <v>0</v>
      </c>
      <c r="U51" s="1"/>
      <c r="V51" s="1"/>
      <c r="W51" s="1"/>
      <c r="X51" s="1"/>
      <c r="Y51" s="1"/>
      <c r="Z51" s="1"/>
    </row>
    <row r="52" spans="1:26" ht="14.25" customHeight="1">
      <c r="A52" s="1"/>
      <c r="B52" s="20" t="s">
        <v>105</v>
      </c>
      <c r="C52" s="20" t="s">
        <v>104</v>
      </c>
      <c r="D52" s="20" t="s">
        <v>50</v>
      </c>
      <c r="E52" s="21"/>
      <c r="F52" s="21"/>
      <c r="G52" s="22">
        <f>IFERROR(F52/E52,0)</f>
        <v>0</v>
      </c>
      <c r="H52" s="23">
        <f>COUNTIFS(DLRWISE!S:S,"DEGROWTH",DLRWISE!B:B,'SUMMARY-M'!B52)</f>
        <v>6</v>
      </c>
      <c r="I52" s="22">
        <f t="shared" si="11"/>
        <v>0.27272727272727271</v>
      </c>
      <c r="J52" s="23">
        <f>COUNTIFS(DLRWISE!Y:Y,"DEGROWTH",DLRWISE!B:B,'SUMMARY-M'!B52)</f>
        <v>7</v>
      </c>
      <c r="K52" s="22">
        <f t="shared" si="7"/>
        <v>0.31818181818181818</v>
      </c>
      <c r="L52" s="23">
        <f>COUNTIFS(DLRWISE!B:B,'SUMMARY-M'!B52)</f>
        <v>22</v>
      </c>
      <c r="M52" s="23">
        <f>COUNTIFS(DLRWISE!B:B,'SUMMARY-M'!B52,DLRWISE!H:H,DLRWISE!$H$2)</f>
        <v>0</v>
      </c>
      <c r="N52" s="23">
        <f>COUNTIFS(DLRWISE!G:G,DLRWISE!$G$2,DLRWISE!B:B,'SUMMARY-M'!B52)</f>
        <v>19</v>
      </c>
      <c r="O52" s="23">
        <f>COUNTIFS(DLRWISE!B:B,'SUMMARY-M'!B52,DLRWISE!K:K,"&lt;="&amp;0)</f>
        <v>3</v>
      </c>
      <c r="P52" s="22">
        <f t="shared" si="8"/>
        <v>0.13636363636363635</v>
      </c>
      <c r="Q52" s="23">
        <f>SUMIF(DLRWISE!B:B,'SUMMARY-M'!B52,DLRWISE!Z:Z)</f>
        <v>1</v>
      </c>
      <c r="R52" s="24">
        <f t="shared" si="9"/>
        <v>2</v>
      </c>
      <c r="S52" s="24">
        <f>COUNTIFS(DLRWISE!B:B,'SUMMARY-M'!B52,DLRWISE!K:K,0,DLRWISE!N:N,"&lt;"&amp;30)</f>
        <v>3</v>
      </c>
      <c r="T52" s="24">
        <f t="shared" si="10"/>
        <v>0</v>
      </c>
      <c r="U52" s="1"/>
      <c r="V52" s="1"/>
      <c r="W52" s="1"/>
      <c r="X52" s="1"/>
      <c r="Y52" s="1"/>
      <c r="Z52" s="1"/>
    </row>
    <row r="53" spans="1:26" ht="14.25" customHeight="1">
      <c r="A53" s="14"/>
      <c r="B53" s="25" t="s">
        <v>106</v>
      </c>
      <c r="C53" s="25"/>
      <c r="D53" s="25"/>
      <c r="E53" s="26">
        <f>SUM(E50:E52)</f>
        <v>0</v>
      </c>
      <c r="F53" s="26">
        <f>SUM(F50:F52)</f>
        <v>0</v>
      </c>
      <c r="G53" s="27" t="e">
        <f>F53/E53</f>
        <v>#DIV/0!</v>
      </c>
      <c r="H53" s="26">
        <f>SUM(H50:H52)</f>
        <v>29</v>
      </c>
      <c r="I53" s="27">
        <f t="shared" si="11"/>
        <v>0.32222222222222224</v>
      </c>
      <c r="J53" s="28">
        <f>SUM(J50:J52)</f>
        <v>27</v>
      </c>
      <c r="K53" s="27">
        <f t="shared" si="7"/>
        <v>0.3</v>
      </c>
      <c r="L53" s="26">
        <f>SUM(L50:L52)</f>
        <v>90</v>
      </c>
      <c r="M53" s="26">
        <f>SUM(M50:M52)</f>
        <v>0</v>
      </c>
      <c r="N53" s="26">
        <f>SUM(N50:N52)</f>
        <v>84</v>
      </c>
      <c r="O53" s="26">
        <f>SUM(O50:O52)</f>
        <v>17</v>
      </c>
      <c r="P53" s="27">
        <f t="shared" si="8"/>
        <v>0.18888888888888888</v>
      </c>
      <c r="Q53" s="26">
        <f>SUM(Q50:Q52)</f>
        <v>6</v>
      </c>
      <c r="R53" s="30">
        <f t="shared" si="9"/>
        <v>11</v>
      </c>
      <c r="S53" s="26">
        <f>SUM(S50:S52)</f>
        <v>16</v>
      </c>
      <c r="T53" s="30">
        <f t="shared" si="10"/>
        <v>1</v>
      </c>
      <c r="U53" s="14"/>
      <c r="V53" s="14"/>
      <c r="W53" s="14"/>
      <c r="X53" s="14"/>
      <c r="Y53" s="14"/>
      <c r="Z53" s="14"/>
    </row>
    <row r="54" spans="1:26" ht="14.25" customHeight="1">
      <c r="A54" s="14"/>
      <c r="B54" s="25" t="s">
        <v>107</v>
      </c>
      <c r="C54" s="25"/>
      <c r="D54" s="25"/>
      <c r="E54" s="26">
        <f>E53+E49</f>
        <v>0</v>
      </c>
      <c r="F54" s="26">
        <f>F53+F49</f>
        <v>0</v>
      </c>
      <c r="G54" s="27" t="e">
        <f>F54/E54</f>
        <v>#DIV/0!</v>
      </c>
      <c r="H54" s="26">
        <f>H53+H49</f>
        <v>92</v>
      </c>
      <c r="I54" s="27">
        <f t="shared" si="11"/>
        <v>0.38983050847457629</v>
      </c>
      <c r="J54" s="28">
        <f>J53+J49</f>
        <v>100</v>
      </c>
      <c r="K54" s="27">
        <f t="shared" si="7"/>
        <v>0.42372881355932202</v>
      </c>
      <c r="L54" s="26">
        <f>L53+L49</f>
        <v>236</v>
      </c>
      <c r="M54" s="26">
        <f>M53+M49</f>
        <v>0</v>
      </c>
      <c r="N54" s="26">
        <f>N53+N49</f>
        <v>221</v>
      </c>
      <c r="O54" s="26">
        <f>O53+O49</f>
        <v>34</v>
      </c>
      <c r="P54" s="27">
        <f t="shared" si="8"/>
        <v>0.1440677966101695</v>
      </c>
      <c r="Q54" s="26">
        <f>Q53+Q49</f>
        <v>18</v>
      </c>
      <c r="R54" s="30">
        <f t="shared" si="9"/>
        <v>16</v>
      </c>
      <c r="S54" s="26">
        <f>S53+S49</f>
        <v>31</v>
      </c>
      <c r="T54" s="30">
        <f t="shared" si="10"/>
        <v>3</v>
      </c>
      <c r="U54" s="14"/>
      <c r="V54" s="14"/>
      <c r="W54" s="14"/>
      <c r="X54" s="14"/>
      <c r="Y54" s="14"/>
      <c r="Z54" s="14"/>
    </row>
    <row r="55" spans="1:26" ht="14.25" customHeight="1">
      <c r="A55" s="1"/>
      <c r="B55" s="20" t="s">
        <v>108</v>
      </c>
      <c r="C55" s="20" t="s">
        <v>109</v>
      </c>
      <c r="D55" s="20" t="s">
        <v>110</v>
      </c>
      <c r="E55" s="21"/>
      <c r="F55" s="21"/>
      <c r="G55" s="22">
        <f>IFERROR(F55/E55,0)</f>
        <v>0</v>
      </c>
      <c r="H55" s="23">
        <f>COUNTIFS(DLRWISE!S:S,"DEGROWTH",DLRWISE!B:B,'SUMMARY-M'!B55)</f>
        <v>21</v>
      </c>
      <c r="I55" s="22">
        <f t="shared" si="11"/>
        <v>0.46666666666666667</v>
      </c>
      <c r="J55" s="23">
        <f>COUNTIFS(DLRWISE!Y:Y,"DEGROWTH",DLRWISE!B:B,'SUMMARY-M'!B55)</f>
        <v>19</v>
      </c>
      <c r="K55" s="22">
        <f t="shared" si="7"/>
        <v>0.42222222222222222</v>
      </c>
      <c r="L55" s="23">
        <f>COUNTIFS(DLRWISE!B:B,'SUMMARY-M'!B55)</f>
        <v>45</v>
      </c>
      <c r="M55" s="23">
        <f>COUNTIFS(DLRWISE!B:B,'SUMMARY-M'!B55,DLRWISE!H:H,DLRWISE!$H$2)</f>
        <v>0</v>
      </c>
      <c r="N55" s="23">
        <f>COUNTIFS(DLRWISE!G:G,DLRWISE!$G$2,DLRWISE!B:B,'SUMMARY-M'!B55)</f>
        <v>44</v>
      </c>
      <c r="O55" s="23">
        <f>COUNTIFS(DLRWISE!B:B,'SUMMARY-M'!B55,DLRWISE!K:K,"&lt;="&amp;0)</f>
        <v>5</v>
      </c>
      <c r="P55" s="22">
        <f t="shared" si="8"/>
        <v>0.1111111111111111</v>
      </c>
      <c r="Q55" s="23">
        <f>SUMIF(DLRWISE!B:B,'SUMMARY-M'!B55,DLRWISE!Z:Z)</f>
        <v>4</v>
      </c>
      <c r="R55" s="24">
        <f t="shared" si="9"/>
        <v>1</v>
      </c>
      <c r="S55" s="24">
        <f>COUNTIFS(DLRWISE!B:B,'SUMMARY-M'!B55,DLRWISE!K:K,0,DLRWISE!N:N,"&lt;"&amp;30)</f>
        <v>3</v>
      </c>
      <c r="T55" s="24">
        <f t="shared" si="10"/>
        <v>2</v>
      </c>
      <c r="U55" s="1"/>
      <c r="V55" s="1"/>
      <c r="W55" s="1"/>
      <c r="X55" s="1"/>
      <c r="Y55" s="1"/>
      <c r="Z55" s="1"/>
    </row>
    <row r="56" spans="1:26" ht="14.25" customHeight="1">
      <c r="A56" s="1"/>
      <c r="B56" s="20" t="s">
        <v>111</v>
      </c>
      <c r="C56" s="20" t="s">
        <v>112</v>
      </c>
      <c r="D56" s="20" t="s">
        <v>110</v>
      </c>
      <c r="E56" s="21"/>
      <c r="F56" s="21"/>
      <c r="G56" s="22">
        <f>IFERROR(F56/E56,0)</f>
        <v>0</v>
      </c>
      <c r="H56" s="23">
        <f>COUNTIFS(DLRWISE!S:S,"DEGROWTH",DLRWISE!B:B,'SUMMARY-M'!B56)</f>
        <v>9</v>
      </c>
      <c r="I56" s="22">
        <f t="shared" si="11"/>
        <v>0.34615384615384615</v>
      </c>
      <c r="J56" s="23">
        <f>COUNTIFS(DLRWISE!Y:Y,"DEGROWTH",DLRWISE!B:B,'SUMMARY-M'!B56)</f>
        <v>4</v>
      </c>
      <c r="K56" s="22">
        <f t="shared" si="7"/>
        <v>0.15384615384615385</v>
      </c>
      <c r="L56" s="23">
        <f>COUNTIFS(DLRWISE!B:B,'SUMMARY-M'!B56)</f>
        <v>26</v>
      </c>
      <c r="M56" s="23">
        <f>COUNTIFS(DLRWISE!B:B,'SUMMARY-M'!B56,DLRWISE!H:H,DLRWISE!$H$2)</f>
        <v>0</v>
      </c>
      <c r="N56" s="23">
        <f>COUNTIFS(DLRWISE!G:G,DLRWISE!$G$2,DLRWISE!B:B,'SUMMARY-M'!B56)</f>
        <v>25</v>
      </c>
      <c r="O56" s="23">
        <f>COUNTIFS(DLRWISE!B:B,'SUMMARY-M'!B56,DLRWISE!K:K,"&lt;="&amp;0)</f>
        <v>5</v>
      </c>
      <c r="P56" s="22">
        <f t="shared" si="8"/>
        <v>0.19230769230769232</v>
      </c>
      <c r="Q56" s="23">
        <f>SUMIF(DLRWISE!B:B,'SUMMARY-M'!B56,DLRWISE!Z:Z)</f>
        <v>3</v>
      </c>
      <c r="R56" s="24">
        <f t="shared" si="9"/>
        <v>2</v>
      </c>
      <c r="S56" s="24">
        <f>COUNTIFS(DLRWISE!B:B,'SUMMARY-M'!B56,DLRWISE!K:K,0,DLRWISE!N:N,"&lt;"&amp;30)</f>
        <v>4</v>
      </c>
      <c r="T56" s="24">
        <f t="shared" si="10"/>
        <v>1</v>
      </c>
      <c r="U56" s="1"/>
      <c r="V56" s="1"/>
      <c r="W56" s="1"/>
      <c r="X56" s="1"/>
      <c r="Y56" s="1"/>
      <c r="Z56" s="1"/>
    </row>
    <row r="57" spans="1:26" ht="14.25" customHeight="1">
      <c r="A57" s="1"/>
      <c r="B57" s="20" t="s">
        <v>113</v>
      </c>
      <c r="C57" s="20" t="s">
        <v>112</v>
      </c>
      <c r="D57" s="20" t="s">
        <v>110</v>
      </c>
      <c r="E57" s="21"/>
      <c r="F57" s="21"/>
      <c r="G57" s="22">
        <f>IFERROR(F57/E57,0)</f>
        <v>0</v>
      </c>
      <c r="H57" s="23">
        <f>COUNTIFS(DLRWISE!S:S,"DEGROWTH",DLRWISE!B:B,'SUMMARY-M'!B57)</f>
        <v>7</v>
      </c>
      <c r="I57" s="22">
        <f t="shared" si="11"/>
        <v>0.30434782608695654</v>
      </c>
      <c r="J57" s="23">
        <f>COUNTIFS(DLRWISE!Y:Y,"DEGROWTH",DLRWISE!B:B,'SUMMARY-M'!B57)</f>
        <v>8</v>
      </c>
      <c r="K57" s="22">
        <f t="shared" si="7"/>
        <v>0.34782608695652173</v>
      </c>
      <c r="L57" s="23">
        <f>COUNTIFS(DLRWISE!B:B,'SUMMARY-M'!B57)</f>
        <v>23</v>
      </c>
      <c r="M57" s="23">
        <f>COUNTIFS(DLRWISE!B:B,'SUMMARY-M'!B57,DLRWISE!H:H,DLRWISE!$H$2)</f>
        <v>0</v>
      </c>
      <c r="N57" s="23">
        <f>COUNTIFS(DLRWISE!G:G,DLRWISE!$G$2,DLRWISE!B:B,'SUMMARY-M'!B57)</f>
        <v>21</v>
      </c>
      <c r="O57" s="23">
        <f>COUNTIFS(DLRWISE!B:B,'SUMMARY-M'!B57,DLRWISE!K:K,"&lt;="&amp;0)</f>
        <v>4</v>
      </c>
      <c r="P57" s="22">
        <f t="shared" si="8"/>
        <v>0.17391304347826086</v>
      </c>
      <c r="Q57" s="23">
        <f>SUMIF(DLRWISE!B:B,'SUMMARY-M'!B57,DLRWISE!Z:Z)</f>
        <v>1</v>
      </c>
      <c r="R57" s="24">
        <f t="shared" si="9"/>
        <v>3</v>
      </c>
      <c r="S57" s="24">
        <f>COUNTIFS(DLRWISE!B:B,'SUMMARY-M'!B57,DLRWISE!K:K,0,DLRWISE!N:N,"&lt;"&amp;30)</f>
        <v>4</v>
      </c>
      <c r="T57" s="24">
        <f t="shared" si="10"/>
        <v>0</v>
      </c>
      <c r="U57" s="1"/>
      <c r="V57" s="1"/>
      <c r="W57" s="1"/>
      <c r="X57" s="1"/>
      <c r="Y57" s="1"/>
      <c r="Z57" s="1"/>
    </row>
    <row r="58" spans="1:26" ht="14.25" customHeight="1">
      <c r="A58" s="14"/>
      <c r="B58" s="25" t="s">
        <v>114</v>
      </c>
      <c r="C58" s="25"/>
      <c r="D58" s="25"/>
      <c r="E58" s="26">
        <f>SUM(E55:E57)</f>
        <v>0</v>
      </c>
      <c r="F58" s="26">
        <f>SUM(F55:F57)</f>
        <v>0</v>
      </c>
      <c r="G58" s="27" t="e">
        <f>F58/E58</f>
        <v>#DIV/0!</v>
      </c>
      <c r="H58" s="26">
        <f>SUM(H55:H57)</f>
        <v>37</v>
      </c>
      <c r="I58" s="27">
        <f t="shared" si="11"/>
        <v>0.39361702127659576</v>
      </c>
      <c r="J58" s="28">
        <f>SUM(J55:J57)</f>
        <v>31</v>
      </c>
      <c r="K58" s="27">
        <f t="shared" si="7"/>
        <v>0.32978723404255317</v>
      </c>
      <c r="L58" s="26">
        <f>SUM(L55:L57)</f>
        <v>94</v>
      </c>
      <c r="M58" s="26">
        <f>SUM(M55:M57)</f>
        <v>0</v>
      </c>
      <c r="N58" s="26">
        <f>SUM(N55:N57)</f>
        <v>90</v>
      </c>
      <c r="O58" s="26">
        <f>SUM(O55:O57)</f>
        <v>14</v>
      </c>
      <c r="P58" s="27">
        <f t="shared" si="8"/>
        <v>0.14893617021276595</v>
      </c>
      <c r="Q58" s="26">
        <f>SUM(Q55:Q57)</f>
        <v>8</v>
      </c>
      <c r="R58" s="30">
        <f t="shared" si="9"/>
        <v>6</v>
      </c>
      <c r="S58" s="26">
        <f>SUM(S55:S57)</f>
        <v>11</v>
      </c>
      <c r="T58" s="30">
        <f t="shared" si="10"/>
        <v>3</v>
      </c>
      <c r="U58" s="14"/>
      <c r="V58" s="14"/>
      <c r="W58" s="14"/>
      <c r="X58" s="14"/>
      <c r="Y58" s="14"/>
      <c r="Z58" s="14"/>
    </row>
    <row r="59" spans="1:26" ht="14.25" customHeight="1">
      <c r="A59" s="1"/>
      <c r="B59" s="20" t="s">
        <v>115</v>
      </c>
      <c r="C59" s="20" t="s">
        <v>116</v>
      </c>
      <c r="D59" s="20" t="s">
        <v>110</v>
      </c>
      <c r="E59" s="21"/>
      <c r="F59" s="21"/>
      <c r="G59" s="22">
        <f>IFERROR(F59/E59,0)</f>
        <v>0</v>
      </c>
      <c r="H59" s="23">
        <f>COUNTIFS(DLRWISE!S:S,"DEGROWTH",DLRWISE!B:B,'SUMMARY-M'!B59)</f>
        <v>2</v>
      </c>
      <c r="I59" s="22">
        <f t="shared" si="11"/>
        <v>0.125</v>
      </c>
      <c r="J59" s="23">
        <f>COUNTIFS(DLRWISE!Y:Y,"DEGROWTH",DLRWISE!B:B,'SUMMARY-M'!B59)</f>
        <v>3</v>
      </c>
      <c r="K59" s="22">
        <f t="shared" si="7"/>
        <v>0.1875</v>
      </c>
      <c r="L59" s="23">
        <f>COUNTIFS(DLRWISE!B:B,'SUMMARY-M'!B59)</f>
        <v>16</v>
      </c>
      <c r="M59" s="23">
        <f>COUNTIFS(DLRWISE!B:B,'SUMMARY-M'!B59,DLRWISE!H:H,DLRWISE!$H$2)</f>
        <v>0</v>
      </c>
      <c r="N59" s="23">
        <f>COUNTIFS(DLRWISE!G:G,DLRWISE!$G$2,DLRWISE!B:B,'SUMMARY-M'!B59)</f>
        <v>16</v>
      </c>
      <c r="O59" s="23">
        <f>COUNTIFS(DLRWISE!B:B,'SUMMARY-M'!B59,DLRWISE!K:K,"&lt;="&amp;0)</f>
        <v>4</v>
      </c>
      <c r="P59" s="22">
        <f t="shared" si="8"/>
        <v>0.25</v>
      </c>
      <c r="Q59" s="23">
        <f>SUMIF(DLRWISE!B:B,'SUMMARY-M'!B59,DLRWISE!Z:Z)</f>
        <v>3</v>
      </c>
      <c r="R59" s="24">
        <f t="shared" si="9"/>
        <v>1</v>
      </c>
      <c r="S59" s="24">
        <f>COUNTIFS(DLRWISE!B:B,'SUMMARY-M'!B59,DLRWISE!K:K,0,DLRWISE!N:N,"&lt;"&amp;30)</f>
        <v>4</v>
      </c>
      <c r="T59" s="24">
        <f t="shared" si="10"/>
        <v>0</v>
      </c>
      <c r="U59" s="1"/>
      <c r="V59" s="1"/>
      <c r="W59" s="1"/>
      <c r="X59" s="1"/>
      <c r="Y59" s="1"/>
      <c r="Z59" s="1"/>
    </row>
    <row r="60" spans="1:26" ht="14.25" customHeight="1">
      <c r="A60" s="1"/>
      <c r="B60" s="20" t="s">
        <v>117</v>
      </c>
      <c r="C60" s="20" t="s">
        <v>116</v>
      </c>
      <c r="D60" s="20" t="s">
        <v>110</v>
      </c>
      <c r="E60" s="21"/>
      <c r="F60" s="21"/>
      <c r="G60" s="22">
        <f>IFERROR(F60/E60,0)</f>
        <v>0</v>
      </c>
      <c r="H60" s="23">
        <f>COUNTIFS(DLRWISE!S:S,"DEGROWTH",DLRWISE!B:B,'SUMMARY-M'!B60)</f>
        <v>4</v>
      </c>
      <c r="I60" s="22">
        <f t="shared" si="11"/>
        <v>0.33333333333333331</v>
      </c>
      <c r="J60" s="23">
        <f>COUNTIFS(DLRWISE!Y:Y,"DEGROWTH",DLRWISE!B:B,'SUMMARY-M'!B60)</f>
        <v>5</v>
      </c>
      <c r="K60" s="22">
        <f t="shared" si="7"/>
        <v>0.41666666666666669</v>
      </c>
      <c r="L60" s="23">
        <f>COUNTIFS(DLRWISE!B:B,'SUMMARY-M'!B60)</f>
        <v>12</v>
      </c>
      <c r="M60" s="23">
        <f>COUNTIFS(DLRWISE!B:B,'SUMMARY-M'!B60,DLRWISE!H:H,DLRWISE!$H$2)</f>
        <v>0</v>
      </c>
      <c r="N60" s="23">
        <f>COUNTIFS(DLRWISE!G:G,DLRWISE!$G$2,DLRWISE!B:B,'SUMMARY-M'!B60)</f>
        <v>11</v>
      </c>
      <c r="O60" s="23">
        <f>COUNTIFS(DLRWISE!B:B,'SUMMARY-M'!B60,DLRWISE!K:K,"&lt;="&amp;0)</f>
        <v>4</v>
      </c>
      <c r="P60" s="22">
        <f t="shared" si="8"/>
        <v>0.33333333333333331</v>
      </c>
      <c r="Q60" s="23">
        <f>SUMIF(DLRWISE!B:B,'SUMMARY-M'!B60,DLRWISE!Z:Z)</f>
        <v>2</v>
      </c>
      <c r="R60" s="24">
        <f t="shared" si="9"/>
        <v>2</v>
      </c>
      <c r="S60" s="24">
        <f>COUNTIFS(DLRWISE!B:B,'SUMMARY-M'!B60,DLRWISE!K:K,0,DLRWISE!N:N,"&lt;"&amp;30)</f>
        <v>3</v>
      </c>
      <c r="T60" s="24">
        <f t="shared" si="10"/>
        <v>1</v>
      </c>
      <c r="U60" s="1"/>
      <c r="V60" s="1"/>
      <c r="W60" s="1"/>
      <c r="X60" s="1"/>
      <c r="Y60" s="1"/>
      <c r="Z60" s="1"/>
    </row>
    <row r="61" spans="1:26" ht="14.25" customHeight="1">
      <c r="A61" s="1"/>
      <c r="B61" s="20" t="s">
        <v>118</v>
      </c>
      <c r="C61" s="20" t="s">
        <v>119</v>
      </c>
      <c r="D61" s="20" t="s">
        <v>110</v>
      </c>
      <c r="E61" s="21"/>
      <c r="F61" s="21"/>
      <c r="G61" s="22">
        <f>IFERROR(F61/E61,0)</f>
        <v>0</v>
      </c>
      <c r="H61" s="23">
        <f>COUNTIFS(DLRWISE!S:S,"DEGROWTH",DLRWISE!B:B,'SUMMARY-M'!B61)</f>
        <v>12</v>
      </c>
      <c r="I61" s="22">
        <f t="shared" si="11"/>
        <v>0.6</v>
      </c>
      <c r="J61" s="23">
        <f>COUNTIFS(DLRWISE!Y:Y,"DEGROWTH",DLRWISE!B:B,'SUMMARY-M'!B61)</f>
        <v>7</v>
      </c>
      <c r="K61" s="22">
        <f t="shared" si="7"/>
        <v>0.35</v>
      </c>
      <c r="L61" s="23">
        <f>COUNTIFS(DLRWISE!B:B,'SUMMARY-M'!B61)</f>
        <v>20</v>
      </c>
      <c r="M61" s="23">
        <f>COUNTIFS(DLRWISE!B:B,'SUMMARY-M'!B61,DLRWISE!H:H,DLRWISE!$H$2)</f>
        <v>0</v>
      </c>
      <c r="N61" s="23">
        <f>COUNTIFS(DLRWISE!G:G,DLRWISE!$G$2,DLRWISE!B:B,'SUMMARY-M'!B61)</f>
        <v>19</v>
      </c>
      <c r="O61" s="23">
        <f>COUNTIFS(DLRWISE!B:B,'SUMMARY-M'!B61,DLRWISE!K:K,"&lt;="&amp;0)</f>
        <v>4</v>
      </c>
      <c r="P61" s="22">
        <f t="shared" si="8"/>
        <v>0.2</v>
      </c>
      <c r="Q61" s="23">
        <f>SUMIF(DLRWISE!B:B,'SUMMARY-M'!B61,DLRWISE!Z:Z)</f>
        <v>5</v>
      </c>
      <c r="R61" s="24">
        <f t="shared" si="9"/>
        <v>-1</v>
      </c>
      <c r="S61" s="24">
        <f>COUNTIFS(DLRWISE!B:B,'SUMMARY-M'!B61,DLRWISE!K:K,0,DLRWISE!N:N,"&lt;"&amp;30)</f>
        <v>4</v>
      </c>
      <c r="T61" s="24">
        <f t="shared" si="10"/>
        <v>0</v>
      </c>
      <c r="U61" s="1"/>
      <c r="V61" s="1"/>
      <c r="W61" s="1"/>
      <c r="X61" s="1"/>
      <c r="Y61" s="1"/>
      <c r="Z61" s="1"/>
    </row>
    <row r="62" spans="1:26" ht="14.25" customHeight="1">
      <c r="A62" s="1"/>
      <c r="B62" s="20" t="s">
        <v>120</v>
      </c>
      <c r="C62" s="20" t="s">
        <v>121</v>
      </c>
      <c r="D62" s="20" t="s">
        <v>110</v>
      </c>
      <c r="E62" s="21"/>
      <c r="F62" s="21"/>
      <c r="G62" s="22">
        <f>IFERROR(F62/E62,0)</f>
        <v>0</v>
      </c>
      <c r="H62" s="23">
        <f>COUNTIFS(DLRWISE!S:S,"DEGROWTH",DLRWISE!B:B,'SUMMARY-M'!B62)</f>
        <v>15</v>
      </c>
      <c r="I62" s="22">
        <f t="shared" si="11"/>
        <v>0.45454545454545453</v>
      </c>
      <c r="J62" s="23">
        <f>COUNTIFS(DLRWISE!Y:Y,"DEGROWTH",DLRWISE!B:B,'SUMMARY-M'!B62)</f>
        <v>13</v>
      </c>
      <c r="K62" s="22">
        <f t="shared" si="7"/>
        <v>0.39393939393939392</v>
      </c>
      <c r="L62" s="23">
        <f>COUNTIFS(DLRWISE!B:B,'SUMMARY-M'!B62)</f>
        <v>33</v>
      </c>
      <c r="M62" s="23">
        <f>COUNTIFS(DLRWISE!B:B,'SUMMARY-M'!B62,DLRWISE!H:H,DLRWISE!$H$2)</f>
        <v>0</v>
      </c>
      <c r="N62" s="23">
        <f>COUNTIFS(DLRWISE!G:G,DLRWISE!$G$2,DLRWISE!B:B,'SUMMARY-M'!B62)</f>
        <v>28</v>
      </c>
      <c r="O62" s="23">
        <f>COUNTIFS(DLRWISE!B:B,'SUMMARY-M'!B62,DLRWISE!K:K,"&lt;="&amp;0)</f>
        <v>13</v>
      </c>
      <c r="P62" s="22">
        <f t="shared" si="8"/>
        <v>0.39393939393939392</v>
      </c>
      <c r="Q62" s="23">
        <f>SUMIF(DLRWISE!B:B,'SUMMARY-M'!B62,DLRWISE!Z:Z)</f>
        <v>3</v>
      </c>
      <c r="R62" s="24">
        <f t="shared" si="9"/>
        <v>10</v>
      </c>
      <c r="S62" s="24">
        <f>COUNTIFS(DLRWISE!B:B,'SUMMARY-M'!B62,DLRWISE!K:K,0,DLRWISE!N:N,"&lt;"&amp;30)</f>
        <v>11</v>
      </c>
      <c r="T62" s="24">
        <f t="shared" si="10"/>
        <v>2</v>
      </c>
      <c r="U62" s="1"/>
      <c r="V62" s="1"/>
      <c r="W62" s="1"/>
      <c r="X62" s="1"/>
      <c r="Y62" s="1"/>
      <c r="Z62" s="1"/>
    </row>
    <row r="63" spans="1:26" ht="14.25" customHeight="1">
      <c r="A63" s="1"/>
      <c r="B63" s="20" t="s">
        <v>122</v>
      </c>
      <c r="C63" s="20" t="s">
        <v>123</v>
      </c>
      <c r="D63" s="20" t="s">
        <v>110</v>
      </c>
      <c r="E63" s="21"/>
      <c r="F63" s="21"/>
      <c r="G63" s="22">
        <f>IFERROR(F63/E63,0)</f>
        <v>0</v>
      </c>
      <c r="H63" s="23">
        <f>COUNTIFS(DLRWISE!S:S,"DEGROWTH",DLRWISE!B:B,'SUMMARY-M'!B63)</f>
        <v>11</v>
      </c>
      <c r="I63" s="22">
        <f t="shared" si="11"/>
        <v>0.39285714285714285</v>
      </c>
      <c r="J63" s="23">
        <f>COUNTIFS(DLRWISE!Y:Y,"DEGROWTH",DLRWISE!B:B,'SUMMARY-M'!B63)</f>
        <v>10</v>
      </c>
      <c r="K63" s="22">
        <f t="shared" si="7"/>
        <v>0.35714285714285715</v>
      </c>
      <c r="L63" s="23">
        <f>COUNTIFS(DLRWISE!B:B,'SUMMARY-M'!B63)</f>
        <v>28</v>
      </c>
      <c r="M63" s="23">
        <f>COUNTIFS(DLRWISE!B:B,'SUMMARY-M'!B63,DLRWISE!H:H,DLRWISE!$H$2)</f>
        <v>0</v>
      </c>
      <c r="N63" s="23">
        <f>COUNTIFS(DLRWISE!G:G,DLRWISE!$G$2,DLRWISE!B:B,'SUMMARY-M'!B63)</f>
        <v>27</v>
      </c>
      <c r="O63" s="23">
        <f>COUNTIFS(DLRWISE!B:B,'SUMMARY-M'!B63,DLRWISE!K:K,"&lt;="&amp;0)</f>
        <v>6</v>
      </c>
      <c r="P63" s="22">
        <f t="shared" si="8"/>
        <v>0.21428571428571427</v>
      </c>
      <c r="Q63" s="23">
        <f>SUMIF(DLRWISE!B:B,'SUMMARY-M'!B63,DLRWISE!Z:Z)</f>
        <v>10</v>
      </c>
      <c r="R63" s="24">
        <f t="shared" si="9"/>
        <v>-4</v>
      </c>
      <c r="S63" s="24">
        <f>COUNTIFS(DLRWISE!B:B,'SUMMARY-M'!B63,DLRWISE!K:K,0,DLRWISE!N:N,"&lt;"&amp;30)</f>
        <v>6</v>
      </c>
      <c r="T63" s="24">
        <f t="shared" si="10"/>
        <v>0</v>
      </c>
      <c r="U63" s="1"/>
      <c r="V63" s="1"/>
      <c r="W63" s="1"/>
      <c r="X63" s="1"/>
      <c r="Y63" s="1"/>
      <c r="Z63" s="1"/>
    </row>
    <row r="64" spans="1:26" ht="14.25" customHeight="1">
      <c r="A64" s="14"/>
      <c r="B64" s="25" t="s">
        <v>124</v>
      </c>
      <c r="C64" s="25"/>
      <c r="D64" s="25"/>
      <c r="E64" s="26">
        <f>SUM(E59:E63)</f>
        <v>0</v>
      </c>
      <c r="F64" s="26">
        <f>SUM(F59:F63)</f>
        <v>0</v>
      </c>
      <c r="G64" s="27" t="e">
        <f>F64/E64</f>
        <v>#DIV/0!</v>
      </c>
      <c r="H64" s="26">
        <f>SUM(H59:H63)</f>
        <v>44</v>
      </c>
      <c r="I64" s="27">
        <f t="shared" si="11"/>
        <v>0.40366972477064222</v>
      </c>
      <c r="J64" s="28">
        <f>SUM(J59:J63)</f>
        <v>38</v>
      </c>
      <c r="K64" s="27">
        <f t="shared" si="7"/>
        <v>0.34862385321100919</v>
      </c>
      <c r="L64" s="26">
        <f>SUM(L59:L63)</f>
        <v>109</v>
      </c>
      <c r="M64" s="26">
        <f>SUM(M59:M63)</f>
        <v>0</v>
      </c>
      <c r="N64" s="26">
        <f>SUM(N59:N63)</f>
        <v>101</v>
      </c>
      <c r="O64" s="26">
        <f>SUM(O59:O63)</f>
        <v>31</v>
      </c>
      <c r="P64" s="27">
        <f t="shared" si="8"/>
        <v>0.28440366972477066</v>
      </c>
      <c r="Q64" s="26">
        <f>SUM(Q59:Q63)</f>
        <v>23</v>
      </c>
      <c r="R64" s="30">
        <f t="shared" si="9"/>
        <v>8</v>
      </c>
      <c r="S64" s="26">
        <f>SUM(S59:S63)</f>
        <v>28</v>
      </c>
      <c r="T64" s="30">
        <f t="shared" si="10"/>
        <v>3</v>
      </c>
      <c r="U64" s="14"/>
      <c r="V64" s="14"/>
      <c r="W64" s="14"/>
      <c r="X64" s="14"/>
      <c r="Y64" s="14"/>
      <c r="Z64" s="14"/>
    </row>
    <row r="65" spans="1:26" ht="14.25" customHeight="1">
      <c r="A65" s="14"/>
      <c r="B65" s="25" t="s">
        <v>125</v>
      </c>
      <c r="C65" s="25"/>
      <c r="D65" s="25"/>
      <c r="E65" s="26">
        <f>E64+E58</f>
        <v>0</v>
      </c>
      <c r="F65" s="26">
        <f>F64+F58</f>
        <v>0</v>
      </c>
      <c r="G65" s="27" t="e">
        <f>F65/E65</f>
        <v>#DIV/0!</v>
      </c>
      <c r="H65" s="26">
        <f>H64+H58</f>
        <v>81</v>
      </c>
      <c r="I65" s="27">
        <f t="shared" si="11"/>
        <v>0.39901477832512317</v>
      </c>
      <c r="J65" s="28">
        <f>J64+J58</f>
        <v>69</v>
      </c>
      <c r="K65" s="27">
        <f t="shared" si="7"/>
        <v>0.33990147783251229</v>
      </c>
      <c r="L65" s="26">
        <f>L64+L58</f>
        <v>203</v>
      </c>
      <c r="M65" s="26">
        <f>M64+M58</f>
        <v>0</v>
      </c>
      <c r="N65" s="26">
        <f>N64+N58</f>
        <v>191</v>
      </c>
      <c r="O65" s="26">
        <f>O64+O58</f>
        <v>45</v>
      </c>
      <c r="P65" s="27">
        <f t="shared" si="8"/>
        <v>0.22167487684729065</v>
      </c>
      <c r="Q65" s="26">
        <f>Q64+Q58</f>
        <v>31</v>
      </c>
      <c r="R65" s="30">
        <f t="shared" si="9"/>
        <v>14</v>
      </c>
      <c r="S65" s="26">
        <f>S64+S58</f>
        <v>39</v>
      </c>
      <c r="T65" s="30">
        <f t="shared" si="10"/>
        <v>6</v>
      </c>
      <c r="U65" s="14"/>
      <c r="V65" s="14"/>
      <c r="W65" s="14"/>
      <c r="X65" s="14"/>
      <c r="Y65" s="14"/>
      <c r="Z65" s="14"/>
    </row>
    <row r="66" spans="1:26" ht="14.25" customHeight="1">
      <c r="A66" s="14"/>
      <c r="B66" s="25" t="s">
        <v>126</v>
      </c>
      <c r="C66" s="25"/>
      <c r="D66" s="25"/>
      <c r="E66" s="26">
        <f>E65+E54</f>
        <v>0</v>
      </c>
      <c r="F66" s="26">
        <f>F65+F54</f>
        <v>0</v>
      </c>
      <c r="G66" s="27" t="e">
        <f>F66/E66</f>
        <v>#DIV/0!</v>
      </c>
      <c r="H66" s="26">
        <f>H65+H54</f>
        <v>173</v>
      </c>
      <c r="I66" s="27">
        <f t="shared" si="11"/>
        <v>0.39407744874715261</v>
      </c>
      <c r="J66" s="28">
        <f>J65+J54</f>
        <v>169</v>
      </c>
      <c r="K66" s="27">
        <f t="shared" si="7"/>
        <v>0.38496583143507973</v>
      </c>
      <c r="L66" s="26">
        <f>L65+L54</f>
        <v>439</v>
      </c>
      <c r="M66" s="26">
        <f>M65+M54</f>
        <v>0</v>
      </c>
      <c r="N66" s="26">
        <f>N65+N54</f>
        <v>412</v>
      </c>
      <c r="O66" s="26">
        <f>O65+O54</f>
        <v>79</v>
      </c>
      <c r="P66" s="27">
        <f t="shared" si="8"/>
        <v>0.17995444191343962</v>
      </c>
      <c r="Q66" s="26">
        <f>Q65+Q54</f>
        <v>49</v>
      </c>
      <c r="R66" s="30">
        <f t="shared" si="9"/>
        <v>30</v>
      </c>
      <c r="S66" s="26">
        <f>S65+S54</f>
        <v>70</v>
      </c>
      <c r="T66" s="30">
        <f t="shared" si="10"/>
        <v>9</v>
      </c>
      <c r="U66" s="14"/>
      <c r="V66" s="14"/>
      <c r="W66" s="14"/>
      <c r="X66" s="14"/>
      <c r="Y66" s="14"/>
      <c r="Z66" s="14"/>
    </row>
    <row r="67" spans="1:26" ht="14.25" customHeight="1">
      <c r="A67" s="14"/>
      <c r="B67" s="25" t="s">
        <v>127</v>
      </c>
      <c r="C67" s="25"/>
      <c r="D67" s="25"/>
      <c r="E67" s="26">
        <f>E66+E42</f>
        <v>0</v>
      </c>
      <c r="F67" s="26">
        <f>F66+F42</f>
        <v>0</v>
      </c>
      <c r="G67" s="31" t="e">
        <f>F67/E67</f>
        <v>#DIV/0!</v>
      </c>
      <c r="H67" s="26">
        <f>H66+H42</f>
        <v>700</v>
      </c>
      <c r="I67" s="27">
        <f t="shared" si="11"/>
        <v>0.41055718475073316</v>
      </c>
      <c r="J67" s="28">
        <f>J66+J42</f>
        <v>722</v>
      </c>
      <c r="K67" s="27">
        <f t="shared" si="7"/>
        <v>0.42346041055718475</v>
      </c>
      <c r="L67" s="26">
        <f>L66+L42</f>
        <v>1705</v>
      </c>
      <c r="M67" s="26">
        <f>M66+M42</f>
        <v>0</v>
      </c>
      <c r="N67" s="26">
        <f>N66+N42</f>
        <v>1585</v>
      </c>
      <c r="O67" s="26">
        <f>O66+O42</f>
        <v>269</v>
      </c>
      <c r="P67" s="27">
        <f t="shared" si="8"/>
        <v>0.15777126099706745</v>
      </c>
      <c r="Q67" s="26">
        <f>Q66+Q42</f>
        <v>188</v>
      </c>
      <c r="R67" s="30">
        <f t="shared" si="9"/>
        <v>81</v>
      </c>
      <c r="S67" s="26">
        <f>S66+S42</f>
        <v>227</v>
      </c>
      <c r="T67" s="30">
        <f t="shared" si="10"/>
        <v>42</v>
      </c>
      <c r="U67" s="14"/>
      <c r="V67" s="14"/>
      <c r="W67" s="14"/>
      <c r="X67" s="14"/>
      <c r="Y67" s="14"/>
      <c r="Z67" s="14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32"/>
      <c r="M68" s="32"/>
      <c r="N68" s="32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32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32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conditionalFormatting sqref="G4:G67">
    <cfRule type="cellIs" dxfId="8" priority="2" operator="lessThanOrEqual">
      <formula>0.15</formula>
    </cfRule>
  </conditionalFormatting>
  <conditionalFormatting sqref="I4:I67">
    <cfRule type="cellIs" dxfId="7" priority="3" operator="greaterThanOrEqual">
      <formula>0.5</formula>
    </cfRule>
  </conditionalFormatting>
  <conditionalFormatting sqref="K4:K67">
    <cfRule type="cellIs" dxfId="6" priority="4" operator="greaterThanOrEqual">
      <formula>0.5</formula>
    </cfRule>
  </conditionalFormatting>
  <conditionalFormatting sqref="P4:P67">
    <cfRule type="cellIs" dxfId="5" priority="5" operator="greaterThanOrEqual">
      <formula>0.5</formula>
    </cfRule>
  </conditionalFormatting>
  <conditionalFormatting sqref="R4:R67">
    <cfRule type="cellIs" dxfId="4" priority="6" operator="greaterThanOrEqual">
      <formula>0</formula>
    </cfRule>
  </conditionalFormatting>
  <pageMargins left="0.23611111111111099" right="0.15763888888888899" top="0.74791666666666701" bottom="0.74791666666666701" header="0.511811023622047" footer="0.511811023622047"/>
  <pageSetup paperSize="9" scale="61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zoomScaleNormal="100" workbookViewId="0"/>
  </sheetViews>
  <sheetFormatPr defaultColWidth="12.6640625" defaultRowHeight="14.4"/>
  <cols>
    <col min="1" max="1" width="13.44140625" customWidth="1"/>
    <col min="2" max="2" width="16.6640625" customWidth="1"/>
    <col min="3" max="3" width="26.88671875" customWidth="1"/>
    <col min="4" max="26" width="8.6640625" customWidth="1"/>
  </cols>
  <sheetData>
    <row r="1" spans="1:3" ht="14.25" customHeight="1">
      <c r="B1" s="1"/>
    </row>
    <row r="2" spans="1:3" ht="14.25" customHeight="1">
      <c r="B2" s="1"/>
    </row>
    <row r="3" spans="1:3" ht="14.25" customHeight="1">
      <c r="A3" s="33" t="s">
        <v>128</v>
      </c>
      <c r="B3" s="34" t="s">
        <v>129</v>
      </c>
    </row>
    <row r="4" spans="1:3" ht="14.25" customHeight="1">
      <c r="A4" s="35" t="s">
        <v>130</v>
      </c>
      <c r="B4" s="36">
        <v>151</v>
      </c>
      <c r="C4" s="1"/>
    </row>
    <row r="5" spans="1:3" ht="14.25" customHeight="1">
      <c r="A5" s="37" t="s">
        <v>131</v>
      </c>
      <c r="B5" s="38">
        <v>120</v>
      </c>
      <c r="C5" s="1"/>
    </row>
    <row r="6" spans="1:3" ht="14.25" customHeight="1">
      <c r="A6" s="37" t="s">
        <v>132</v>
      </c>
      <c r="B6" s="38">
        <v>65</v>
      </c>
      <c r="C6" s="1"/>
    </row>
    <row r="7" spans="1:3" ht="14.25" customHeight="1">
      <c r="A7" s="37" t="s">
        <v>133</v>
      </c>
      <c r="B7" s="38">
        <v>448</v>
      </c>
      <c r="C7" s="1"/>
    </row>
    <row r="8" spans="1:3" ht="14.25" customHeight="1">
      <c r="A8" s="37" t="s">
        <v>134</v>
      </c>
      <c r="B8" s="39">
        <v>541</v>
      </c>
      <c r="C8" s="1"/>
    </row>
    <row r="9" spans="1:3" ht="14.25" customHeight="1">
      <c r="A9" s="40" t="s">
        <v>135</v>
      </c>
      <c r="B9" s="41">
        <v>1325</v>
      </c>
    </row>
    <row r="10" spans="1:3" ht="14.25" customHeight="1">
      <c r="B10" s="1"/>
    </row>
    <row r="11" spans="1:3" ht="14.25" customHeight="1">
      <c r="B11" s="1"/>
    </row>
    <row r="12" spans="1:3" ht="14.25" customHeight="1">
      <c r="B12" s="1"/>
    </row>
    <row r="13" spans="1:3" ht="14.25" customHeight="1">
      <c r="B13" s="1"/>
    </row>
    <row r="14" spans="1:3" ht="14.25" customHeight="1">
      <c r="B14" s="1"/>
    </row>
    <row r="15" spans="1:3" ht="14.25" customHeight="1">
      <c r="B15" s="1"/>
    </row>
    <row r="16" spans="1:3" ht="14.25" customHeight="1">
      <c r="B16" s="1"/>
    </row>
    <row r="17" spans="2:2" ht="14.25" customHeight="1">
      <c r="B17" s="1"/>
    </row>
    <row r="18" spans="2:2" ht="14.25" customHeight="1">
      <c r="B18" s="1"/>
    </row>
    <row r="19" spans="2:2" ht="14.25" customHeight="1">
      <c r="B19" s="1"/>
    </row>
    <row r="20" spans="2:2" ht="14.25" customHeight="1">
      <c r="B20" s="1"/>
    </row>
    <row r="21" spans="2:2" ht="14.25" customHeight="1">
      <c r="B21" s="1"/>
    </row>
    <row r="22" spans="2:2" ht="14.25" customHeight="1">
      <c r="B22" s="1"/>
    </row>
    <row r="23" spans="2:2" ht="14.25" customHeight="1">
      <c r="B23" s="1"/>
    </row>
    <row r="24" spans="2:2" ht="14.25" customHeight="1">
      <c r="B24" s="1"/>
    </row>
    <row r="25" spans="2:2" ht="14.25" customHeight="1">
      <c r="B25" s="1"/>
    </row>
    <row r="26" spans="2:2" ht="14.25" customHeight="1">
      <c r="B26" s="1"/>
    </row>
    <row r="27" spans="2:2" ht="14.25" customHeight="1">
      <c r="B27" s="1"/>
    </row>
    <row r="28" spans="2:2" ht="14.25" customHeight="1">
      <c r="B28" s="1"/>
    </row>
    <row r="29" spans="2:2" ht="14.25" customHeight="1">
      <c r="B29" s="1"/>
    </row>
    <row r="30" spans="2:2" ht="14.25" customHeight="1">
      <c r="B30" s="1"/>
    </row>
    <row r="31" spans="2:2" ht="14.25" customHeight="1">
      <c r="B31" s="1"/>
    </row>
    <row r="32" spans="2:2" ht="14.25" customHeight="1">
      <c r="B32" s="1"/>
    </row>
    <row r="33" spans="2:2" ht="14.25" customHeight="1">
      <c r="B33" s="1"/>
    </row>
    <row r="34" spans="2:2" ht="14.25" customHeight="1">
      <c r="B34" s="1"/>
    </row>
    <row r="35" spans="2:2" ht="14.25" customHeight="1">
      <c r="B35" s="1"/>
    </row>
    <row r="36" spans="2:2" ht="14.25" customHeight="1">
      <c r="B36" s="1"/>
    </row>
    <row r="37" spans="2:2" ht="14.25" customHeight="1">
      <c r="B37" s="1"/>
    </row>
    <row r="38" spans="2:2" ht="14.25" customHeight="1">
      <c r="B38" s="1"/>
    </row>
    <row r="39" spans="2:2" ht="14.25" customHeight="1">
      <c r="B39" s="1"/>
    </row>
    <row r="40" spans="2:2" ht="14.25" customHeight="1">
      <c r="B40" s="1"/>
    </row>
    <row r="41" spans="2:2" ht="14.25" customHeight="1">
      <c r="B41" s="1"/>
    </row>
    <row r="42" spans="2:2" ht="14.25" customHeight="1">
      <c r="B42" s="1"/>
    </row>
    <row r="43" spans="2:2" ht="14.25" customHeight="1">
      <c r="B43" s="1"/>
    </row>
    <row r="44" spans="2:2" ht="14.25" customHeight="1">
      <c r="B44" s="1"/>
    </row>
    <row r="45" spans="2:2" ht="14.25" customHeight="1">
      <c r="B45" s="1"/>
    </row>
    <row r="46" spans="2:2" ht="14.25" customHeight="1">
      <c r="B46" s="1"/>
    </row>
    <row r="47" spans="2:2" ht="14.25" customHeight="1">
      <c r="B47" s="1"/>
    </row>
    <row r="48" spans="2:2" ht="14.25" customHeight="1">
      <c r="B48" s="1"/>
    </row>
    <row r="49" spans="2:2" ht="14.25" customHeight="1">
      <c r="B49" s="1"/>
    </row>
    <row r="50" spans="2:2" ht="14.25" customHeight="1">
      <c r="B50" s="1"/>
    </row>
    <row r="51" spans="2:2" ht="14.25" customHeight="1">
      <c r="B51" s="1"/>
    </row>
    <row r="52" spans="2:2" ht="14.25" customHeight="1">
      <c r="B52" s="1"/>
    </row>
    <row r="53" spans="2:2" ht="14.25" customHeight="1">
      <c r="B53" s="1"/>
    </row>
    <row r="54" spans="2:2" ht="14.25" customHeight="1">
      <c r="B54" s="1"/>
    </row>
    <row r="55" spans="2:2" ht="14.25" customHeight="1">
      <c r="B55" s="1"/>
    </row>
    <row r="56" spans="2:2" ht="14.25" customHeight="1">
      <c r="B56" s="1"/>
    </row>
    <row r="57" spans="2:2" ht="14.25" customHeight="1">
      <c r="B57" s="1"/>
    </row>
    <row r="58" spans="2:2" ht="14.25" customHeight="1">
      <c r="B58" s="1"/>
    </row>
    <row r="59" spans="2:2" ht="14.25" customHeight="1">
      <c r="B59" s="1"/>
    </row>
    <row r="60" spans="2:2" ht="14.25" customHeight="1">
      <c r="B60" s="1"/>
    </row>
    <row r="61" spans="2:2" ht="14.25" customHeight="1">
      <c r="B61" s="1"/>
    </row>
    <row r="62" spans="2:2" ht="14.25" customHeight="1">
      <c r="B62" s="1"/>
    </row>
    <row r="63" spans="2:2" ht="14.25" customHeight="1">
      <c r="B63" s="1"/>
    </row>
    <row r="64" spans="2:2" ht="14.25" customHeight="1">
      <c r="B64" s="1"/>
    </row>
    <row r="65" spans="2:2" ht="14.25" customHeight="1">
      <c r="B65" s="1"/>
    </row>
    <row r="66" spans="2:2" ht="14.25" customHeight="1">
      <c r="B66" s="1"/>
    </row>
    <row r="67" spans="2:2" ht="14.25" customHeight="1">
      <c r="B67" s="1"/>
    </row>
    <row r="68" spans="2:2" ht="14.25" customHeight="1">
      <c r="B68" s="1"/>
    </row>
    <row r="69" spans="2:2" ht="14.25" customHeight="1">
      <c r="B69" s="1"/>
    </row>
    <row r="70" spans="2:2" ht="14.25" customHeight="1">
      <c r="B70" s="1"/>
    </row>
    <row r="71" spans="2:2" ht="14.25" customHeight="1">
      <c r="B71" s="1"/>
    </row>
    <row r="72" spans="2:2" ht="14.25" customHeight="1">
      <c r="B72" s="1"/>
    </row>
    <row r="73" spans="2:2" ht="14.25" customHeight="1">
      <c r="B73" s="1"/>
    </row>
    <row r="74" spans="2:2" ht="14.25" customHeight="1">
      <c r="B74" s="1"/>
    </row>
    <row r="75" spans="2:2" ht="14.25" customHeight="1">
      <c r="B75" s="1"/>
    </row>
    <row r="76" spans="2:2" ht="14.25" customHeight="1">
      <c r="B76" s="1"/>
    </row>
    <row r="77" spans="2:2" ht="14.25" customHeight="1">
      <c r="B77" s="1"/>
    </row>
    <row r="78" spans="2:2" ht="14.25" customHeight="1">
      <c r="B78" s="1"/>
    </row>
    <row r="79" spans="2:2" ht="14.25" customHeight="1">
      <c r="B79" s="1"/>
    </row>
    <row r="80" spans="2:2" ht="14.25" customHeight="1">
      <c r="B80" s="1"/>
    </row>
    <row r="81" spans="2:2" ht="14.25" customHeight="1">
      <c r="B81" s="1"/>
    </row>
    <row r="82" spans="2:2" ht="14.25" customHeight="1">
      <c r="B82" s="1"/>
    </row>
    <row r="83" spans="2:2" ht="14.25" customHeight="1">
      <c r="B83" s="1"/>
    </row>
    <row r="84" spans="2:2" ht="14.25" customHeight="1">
      <c r="B84" s="1"/>
    </row>
    <row r="85" spans="2:2" ht="14.25" customHeight="1">
      <c r="B85" s="1"/>
    </row>
    <row r="86" spans="2:2" ht="14.25" customHeight="1">
      <c r="B86" s="1"/>
    </row>
    <row r="87" spans="2:2" ht="14.25" customHeight="1">
      <c r="B87" s="1"/>
    </row>
    <row r="88" spans="2:2" ht="14.25" customHeight="1">
      <c r="B88" s="1"/>
    </row>
    <row r="89" spans="2:2" ht="14.25" customHeight="1">
      <c r="B89" s="1"/>
    </row>
    <row r="90" spans="2:2" ht="14.25" customHeight="1">
      <c r="B90" s="1"/>
    </row>
    <row r="91" spans="2:2" ht="14.25" customHeight="1">
      <c r="B91" s="1"/>
    </row>
    <row r="92" spans="2:2" ht="14.25" customHeight="1">
      <c r="B92" s="1"/>
    </row>
    <row r="93" spans="2:2" ht="14.25" customHeight="1">
      <c r="B93" s="1"/>
    </row>
    <row r="94" spans="2:2" ht="14.25" customHeight="1">
      <c r="B94" s="1"/>
    </row>
    <row r="95" spans="2:2" ht="14.25" customHeight="1">
      <c r="B95" s="1"/>
    </row>
    <row r="96" spans="2:2" ht="14.25" customHeight="1">
      <c r="B96" s="1"/>
    </row>
    <row r="97" spans="2:2" ht="14.25" customHeight="1">
      <c r="B97" s="1"/>
    </row>
    <row r="98" spans="2:2" ht="14.25" customHeight="1">
      <c r="B98" s="1"/>
    </row>
    <row r="99" spans="2:2" ht="14.25" customHeight="1">
      <c r="B99" s="1"/>
    </row>
    <row r="100" spans="2:2" ht="14.25" customHeight="1">
      <c r="B100" s="1"/>
    </row>
    <row r="101" spans="2:2" ht="14.25" customHeight="1">
      <c r="B101" s="1"/>
    </row>
    <row r="102" spans="2:2" ht="14.25" customHeight="1">
      <c r="B102" s="1"/>
    </row>
    <row r="103" spans="2:2" ht="14.25" customHeight="1">
      <c r="B103" s="1"/>
    </row>
    <row r="104" spans="2:2" ht="14.25" customHeight="1">
      <c r="B104" s="1"/>
    </row>
    <row r="105" spans="2:2" ht="14.25" customHeight="1">
      <c r="B105" s="1"/>
    </row>
    <row r="106" spans="2:2" ht="14.25" customHeight="1">
      <c r="B106" s="1"/>
    </row>
    <row r="107" spans="2:2" ht="14.25" customHeight="1">
      <c r="B107" s="1"/>
    </row>
    <row r="108" spans="2:2" ht="14.25" customHeight="1">
      <c r="B108" s="1"/>
    </row>
    <row r="109" spans="2:2" ht="14.25" customHeight="1">
      <c r="B109" s="1"/>
    </row>
    <row r="110" spans="2:2" ht="14.25" customHeight="1">
      <c r="B110" s="1"/>
    </row>
    <row r="111" spans="2:2" ht="14.25" customHeight="1">
      <c r="B111" s="1"/>
    </row>
    <row r="112" spans="2:2" ht="14.25" customHeight="1">
      <c r="B112" s="1"/>
    </row>
    <row r="113" spans="2:2" ht="14.25" customHeight="1">
      <c r="B113" s="1"/>
    </row>
    <row r="114" spans="2:2" ht="14.25" customHeight="1">
      <c r="B114" s="1"/>
    </row>
    <row r="115" spans="2:2" ht="14.25" customHeight="1">
      <c r="B115" s="1"/>
    </row>
    <row r="116" spans="2:2" ht="14.25" customHeight="1">
      <c r="B116" s="1"/>
    </row>
    <row r="117" spans="2:2" ht="14.25" customHeight="1">
      <c r="B117" s="1"/>
    </row>
    <row r="118" spans="2:2" ht="14.25" customHeight="1">
      <c r="B118" s="1"/>
    </row>
    <row r="119" spans="2:2" ht="14.25" customHeight="1">
      <c r="B119" s="1"/>
    </row>
    <row r="120" spans="2:2" ht="14.25" customHeight="1">
      <c r="B120" s="1"/>
    </row>
    <row r="121" spans="2:2" ht="14.25" customHeight="1">
      <c r="B121" s="1"/>
    </row>
    <row r="122" spans="2:2" ht="14.25" customHeight="1">
      <c r="B122" s="1"/>
    </row>
    <row r="123" spans="2:2" ht="14.25" customHeight="1">
      <c r="B123" s="1"/>
    </row>
    <row r="124" spans="2:2" ht="14.25" customHeight="1">
      <c r="B124" s="1"/>
    </row>
    <row r="125" spans="2:2" ht="14.25" customHeight="1">
      <c r="B125" s="1"/>
    </row>
    <row r="126" spans="2:2" ht="14.25" customHeight="1">
      <c r="B126" s="1"/>
    </row>
    <row r="127" spans="2:2" ht="14.25" customHeight="1">
      <c r="B127" s="1"/>
    </row>
    <row r="128" spans="2:2" ht="14.25" customHeight="1">
      <c r="B128" s="1"/>
    </row>
    <row r="129" spans="2:2" ht="14.25" customHeight="1">
      <c r="B129" s="1"/>
    </row>
    <row r="130" spans="2:2" ht="14.25" customHeight="1">
      <c r="B130" s="1"/>
    </row>
    <row r="131" spans="2:2" ht="14.25" customHeight="1">
      <c r="B131" s="1"/>
    </row>
    <row r="132" spans="2:2" ht="14.25" customHeight="1">
      <c r="B132" s="1"/>
    </row>
    <row r="133" spans="2:2" ht="14.25" customHeight="1">
      <c r="B133" s="1"/>
    </row>
    <row r="134" spans="2:2" ht="14.25" customHeight="1">
      <c r="B134" s="1"/>
    </row>
    <row r="135" spans="2:2" ht="14.25" customHeight="1">
      <c r="B135" s="1"/>
    </row>
    <row r="136" spans="2:2" ht="14.25" customHeight="1">
      <c r="B136" s="1"/>
    </row>
    <row r="137" spans="2:2" ht="14.25" customHeight="1">
      <c r="B137" s="1"/>
    </row>
    <row r="138" spans="2:2" ht="14.25" customHeight="1">
      <c r="B138" s="1"/>
    </row>
    <row r="139" spans="2:2" ht="14.25" customHeight="1">
      <c r="B139" s="1"/>
    </row>
    <row r="140" spans="2:2" ht="14.25" customHeight="1">
      <c r="B140" s="1"/>
    </row>
    <row r="141" spans="2:2" ht="14.25" customHeight="1">
      <c r="B141" s="1"/>
    </row>
    <row r="142" spans="2:2" ht="14.25" customHeight="1">
      <c r="B142" s="1"/>
    </row>
    <row r="143" spans="2:2" ht="14.25" customHeight="1">
      <c r="B143" s="1"/>
    </row>
    <row r="144" spans="2:2" ht="14.25" customHeight="1">
      <c r="B144" s="1"/>
    </row>
    <row r="145" spans="2:2" ht="14.25" customHeight="1">
      <c r="B145" s="1"/>
    </row>
    <row r="146" spans="2:2" ht="14.25" customHeight="1">
      <c r="B146" s="1"/>
    </row>
    <row r="147" spans="2:2" ht="14.25" customHeight="1">
      <c r="B147" s="1"/>
    </row>
    <row r="148" spans="2:2" ht="14.25" customHeight="1">
      <c r="B148" s="1"/>
    </row>
    <row r="149" spans="2:2" ht="14.25" customHeight="1">
      <c r="B149" s="1"/>
    </row>
    <row r="150" spans="2:2" ht="14.25" customHeight="1">
      <c r="B150" s="1"/>
    </row>
    <row r="151" spans="2:2" ht="14.25" customHeight="1">
      <c r="B151" s="1"/>
    </row>
    <row r="152" spans="2:2" ht="14.25" customHeight="1">
      <c r="B152" s="1"/>
    </row>
    <row r="153" spans="2:2" ht="14.25" customHeight="1">
      <c r="B153" s="1"/>
    </row>
    <row r="154" spans="2:2" ht="14.25" customHeight="1">
      <c r="B154" s="1"/>
    </row>
    <row r="155" spans="2:2" ht="14.25" customHeight="1">
      <c r="B155" s="1"/>
    </row>
    <row r="156" spans="2:2" ht="14.25" customHeight="1">
      <c r="B156" s="1"/>
    </row>
    <row r="157" spans="2:2" ht="14.25" customHeight="1">
      <c r="B157" s="1"/>
    </row>
    <row r="158" spans="2:2" ht="14.25" customHeight="1">
      <c r="B158" s="1"/>
    </row>
    <row r="159" spans="2:2" ht="14.25" customHeight="1">
      <c r="B159" s="1"/>
    </row>
    <row r="160" spans="2:2" ht="14.25" customHeight="1">
      <c r="B160" s="1"/>
    </row>
    <row r="161" spans="2:2" ht="14.25" customHeight="1">
      <c r="B161" s="1"/>
    </row>
    <row r="162" spans="2:2" ht="14.25" customHeight="1">
      <c r="B162" s="1"/>
    </row>
    <row r="163" spans="2:2" ht="14.25" customHeight="1">
      <c r="B163" s="1"/>
    </row>
    <row r="164" spans="2:2" ht="14.25" customHeight="1">
      <c r="B164" s="1"/>
    </row>
    <row r="165" spans="2:2" ht="14.25" customHeight="1">
      <c r="B165" s="1"/>
    </row>
    <row r="166" spans="2:2" ht="14.25" customHeight="1">
      <c r="B166" s="1"/>
    </row>
    <row r="167" spans="2:2" ht="14.25" customHeight="1">
      <c r="B167" s="1"/>
    </row>
    <row r="168" spans="2:2" ht="14.25" customHeight="1">
      <c r="B168" s="1"/>
    </row>
    <row r="169" spans="2:2" ht="14.25" customHeight="1">
      <c r="B169" s="1"/>
    </row>
    <row r="170" spans="2:2" ht="14.25" customHeight="1">
      <c r="B170" s="1"/>
    </row>
    <row r="171" spans="2:2" ht="14.25" customHeight="1">
      <c r="B171" s="1"/>
    </row>
    <row r="172" spans="2:2" ht="14.25" customHeight="1">
      <c r="B172" s="1"/>
    </row>
    <row r="173" spans="2:2" ht="14.25" customHeight="1">
      <c r="B173" s="1"/>
    </row>
    <row r="174" spans="2:2" ht="14.25" customHeight="1">
      <c r="B174" s="1"/>
    </row>
    <row r="175" spans="2:2" ht="14.25" customHeight="1">
      <c r="B175" s="1"/>
    </row>
    <row r="176" spans="2:2" ht="14.25" customHeight="1">
      <c r="B176" s="1"/>
    </row>
    <row r="177" spans="2:2" ht="14.25" customHeight="1">
      <c r="B177" s="1"/>
    </row>
    <row r="178" spans="2:2" ht="14.25" customHeight="1">
      <c r="B178" s="1"/>
    </row>
    <row r="179" spans="2:2" ht="14.25" customHeight="1">
      <c r="B179" s="1"/>
    </row>
    <row r="180" spans="2:2" ht="14.25" customHeight="1">
      <c r="B180" s="1"/>
    </row>
    <row r="181" spans="2:2" ht="14.25" customHeight="1">
      <c r="B181" s="1"/>
    </row>
    <row r="182" spans="2:2" ht="14.25" customHeight="1">
      <c r="B182" s="1"/>
    </row>
    <row r="183" spans="2:2" ht="14.25" customHeight="1">
      <c r="B183" s="1"/>
    </row>
    <row r="184" spans="2:2" ht="14.25" customHeight="1">
      <c r="B184" s="1"/>
    </row>
    <row r="185" spans="2:2" ht="14.25" customHeight="1">
      <c r="B185" s="1"/>
    </row>
    <row r="186" spans="2:2" ht="14.25" customHeight="1">
      <c r="B186" s="1"/>
    </row>
    <row r="187" spans="2:2" ht="14.25" customHeight="1">
      <c r="B187" s="1"/>
    </row>
    <row r="188" spans="2:2" ht="14.25" customHeight="1">
      <c r="B188" s="1"/>
    </row>
    <row r="189" spans="2:2" ht="14.25" customHeight="1">
      <c r="B189" s="1"/>
    </row>
    <row r="190" spans="2:2" ht="14.25" customHeight="1">
      <c r="B190" s="1"/>
    </row>
    <row r="191" spans="2:2" ht="14.25" customHeight="1">
      <c r="B191" s="1"/>
    </row>
    <row r="192" spans="2:2" ht="14.25" customHeight="1">
      <c r="B192" s="1"/>
    </row>
    <row r="193" spans="2:2" ht="14.25" customHeight="1">
      <c r="B193" s="1"/>
    </row>
    <row r="194" spans="2:2" ht="14.25" customHeight="1">
      <c r="B194" s="1"/>
    </row>
    <row r="195" spans="2:2" ht="14.25" customHeight="1">
      <c r="B195" s="1"/>
    </row>
    <row r="196" spans="2:2" ht="14.25" customHeight="1">
      <c r="B196" s="1"/>
    </row>
    <row r="197" spans="2:2" ht="14.25" customHeight="1">
      <c r="B197" s="1"/>
    </row>
    <row r="198" spans="2:2" ht="14.25" customHeight="1">
      <c r="B198" s="1"/>
    </row>
    <row r="199" spans="2:2" ht="14.25" customHeight="1">
      <c r="B199" s="1"/>
    </row>
    <row r="200" spans="2:2" ht="14.25" customHeight="1">
      <c r="B200" s="1"/>
    </row>
    <row r="201" spans="2:2" ht="14.25" customHeight="1">
      <c r="B201" s="1"/>
    </row>
    <row r="202" spans="2:2" ht="14.25" customHeight="1">
      <c r="B202" s="1"/>
    </row>
    <row r="203" spans="2:2" ht="14.25" customHeight="1">
      <c r="B203" s="1"/>
    </row>
    <row r="204" spans="2:2" ht="14.25" customHeight="1">
      <c r="B204" s="1"/>
    </row>
    <row r="205" spans="2:2" ht="14.25" customHeight="1">
      <c r="B205" s="1"/>
    </row>
    <row r="206" spans="2:2" ht="14.25" customHeight="1">
      <c r="B206" s="1"/>
    </row>
    <row r="207" spans="2:2" ht="14.25" customHeight="1">
      <c r="B207" s="1"/>
    </row>
    <row r="208" spans="2:2" ht="14.25" customHeight="1">
      <c r="B208" s="1"/>
    </row>
    <row r="209" spans="2:2" ht="14.25" customHeight="1">
      <c r="B209" s="1"/>
    </row>
    <row r="210" spans="2:2" ht="14.25" customHeight="1">
      <c r="B210" s="1"/>
    </row>
    <row r="211" spans="2:2" ht="14.25" customHeight="1">
      <c r="B211" s="1"/>
    </row>
    <row r="212" spans="2:2" ht="14.25" customHeight="1">
      <c r="B212" s="1"/>
    </row>
    <row r="213" spans="2:2" ht="14.25" customHeight="1">
      <c r="B213" s="1"/>
    </row>
    <row r="214" spans="2:2" ht="14.25" customHeight="1">
      <c r="B214" s="1"/>
    </row>
    <row r="215" spans="2:2" ht="14.25" customHeight="1">
      <c r="B215" s="1"/>
    </row>
    <row r="216" spans="2:2" ht="14.25" customHeight="1">
      <c r="B216" s="1"/>
    </row>
    <row r="217" spans="2:2" ht="14.25" customHeight="1">
      <c r="B217" s="1"/>
    </row>
    <row r="218" spans="2:2" ht="14.25" customHeight="1">
      <c r="B218" s="1"/>
    </row>
    <row r="219" spans="2:2" ht="14.25" customHeight="1">
      <c r="B219" s="1"/>
    </row>
    <row r="220" spans="2:2" ht="14.25" customHeight="1">
      <c r="B220" s="1"/>
    </row>
    <row r="221" spans="2:2" ht="14.25" customHeight="1">
      <c r="B221" s="1"/>
    </row>
    <row r="222" spans="2:2" ht="14.25" customHeight="1">
      <c r="B222" s="1"/>
    </row>
    <row r="223" spans="2:2" ht="14.25" customHeight="1">
      <c r="B223" s="1"/>
    </row>
    <row r="224" spans="2:2" ht="14.25" customHeight="1">
      <c r="B224" s="1"/>
    </row>
    <row r="225" spans="2:2" ht="14.25" customHeight="1">
      <c r="B225" s="1"/>
    </row>
    <row r="226" spans="2:2" ht="14.25" customHeight="1">
      <c r="B226" s="1"/>
    </row>
    <row r="227" spans="2:2" ht="14.25" customHeight="1">
      <c r="B227" s="1"/>
    </row>
    <row r="228" spans="2:2" ht="14.25" customHeight="1">
      <c r="B228" s="1"/>
    </row>
    <row r="229" spans="2:2" ht="14.25" customHeight="1">
      <c r="B229" s="1"/>
    </row>
    <row r="230" spans="2:2" ht="14.25" customHeight="1">
      <c r="B230" s="1"/>
    </row>
    <row r="231" spans="2:2" ht="14.25" customHeight="1">
      <c r="B231" s="1"/>
    </row>
    <row r="232" spans="2:2" ht="14.25" customHeight="1">
      <c r="B232" s="1"/>
    </row>
    <row r="233" spans="2:2" ht="14.25" customHeight="1">
      <c r="B233" s="1"/>
    </row>
    <row r="234" spans="2:2" ht="14.25" customHeight="1">
      <c r="B234" s="1"/>
    </row>
    <row r="235" spans="2:2" ht="14.25" customHeight="1">
      <c r="B235" s="1"/>
    </row>
    <row r="236" spans="2:2" ht="14.25" customHeight="1">
      <c r="B236" s="1"/>
    </row>
    <row r="237" spans="2:2" ht="14.25" customHeight="1">
      <c r="B237" s="1"/>
    </row>
    <row r="238" spans="2:2" ht="14.25" customHeight="1">
      <c r="B238" s="1"/>
    </row>
    <row r="239" spans="2:2" ht="14.25" customHeight="1">
      <c r="B239" s="1"/>
    </row>
    <row r="240" spans="2:2" ht="14.25" customHeight="1">
      <c r="B240" s="1"/>
    </row>
    <row r="241" spans="2:2" ht="14.25" customHeight="1">
      <c r="B241" s="1"/>
    </row>
    <row r="242" spans="2:2" ht="14.25" customHeight="1">
      <c r="B242" s="1"/>
    </row>
    <row r="243" spans="2:2" ht="14.25" customHeight="1">
      <c r="B243" s="1"/>
    </row>
    <row r="244" spans="2:2" ht="14.25" customHeight="1">
      <c r="B244" s="1"/>
    </row>
    <row r="245" spans="2:2" ht="14.25" customHeight="1">
      <c r="B245" s="1"/>
    </row>
    <row r="246" spans="2:2" ht="14.25" customHeight="1">
      <c r="B246" s="1"/>
    </row>
    <row r="247" spans="2:2" ht="14.25" customHeight="1">
      <c r="B247" s="1"/>
    </row>
    <row r="248" spans="2:2" ht="14.25" customHeight="1">
      <c r="B248" s="1"/>
    </row>
    <row r="249" spans="2:2" ht="14.25" customHeight="1">
      <c r="B249" s="1"/>
    </row>
    <row r="250" spans="2:2" ht="14.25" customHeight="1">
      <c r="B250" s="1"/>
    </row>
    <row r="251" spans="2:2" ht="14.25" customHeight="1">
      <c r="B251" s="1"/>
    </row>
    <row r="252" spans="2:2" ht="14.25" customHeight="1">
      <c r="B252" s="1"/>
    </row>
    <row r="253" spans="2:2" ht="14.25" customHeight="1">
      <c r="B253" s="1"/>
    </row>
    <row r="254" spans="2:2" ht="14.25" customHeight="1">
      <c r="B254" s="1"/>
    </row>
    <row r="255" spans="2:2" ht="14.25" customHeight="1">
      <c r="B255" s="1"/>
    </row>
    <row r="256" spans="2:2" ht="14.25" customHeight="1">
      <c r="B256" s="1"/>
    </row>
    <row r="257" spans="2:2" ht="14.25" customHeight="1">
      <c r="B257" s="1"/>
    </row>
    <row r="258" spans="2:2" ht="14.25" customHeight="1">
      <c r="B258" s="1"/>
    </row>
    <row r="259" spans="2:2" ht="14.25" customHeight="1">
      <c r="B259" s="1"/>
    </row>
    <row r="260" spans="2:2" ht="14.25" customHeight="1">
      <c r="B260" s="1"/>
    </row>
    <row r="261" spans="2:2" ht="14.25" customHeight="1">
      <c r="B261" s="1"/>
    </row>
    <row r="262" spans="2:2" ht="14.25" customHeight="1">
      <c r="B262" s="1"/>
    </row>
    <row r="263" spans="2:2" ht="14.25" customHeight="1">
      <c r="B263" s="1"/>
    </row>
    <row r="264" spans="2:2" ht="14.25" customHeight="1">
      <c r="B264" s="1"/>
    </row>
    <row r="265" spans="2:2" ht="14.25" customHeight="1">
      <c r="B265" s="1"/>
    </row>
    <row r="266" spans="2:2" ht="14.25" customHeight="1">
      <c r="B266" s="1"/>
    </row>
    <row r="267" spans="2:2" ht="14.25" customHeight="1">
      <c r="B267" s="1"/>
    </row>
    <row r="268" spans="2:2" ht="14.25" customHeight="1">
      <c r="B268" s="1"/>
    </row>
    <row r="269" spans="2:2" ht="14.25" customHeight="1">
      <c r="B269" s="1"/>
    </row>
    <row r="270" spans="2:2" ht="14.25" customHeight="1">
      <c r="B270" s="1"/>
    </row>
    <row r="271" spans="2:2" ht="14.25" customHeight="1">
      <c r="B271" s="1"/>
    </row>
    <row r="272" spans="2:2" ht="14.25" customHeight="1">
      <c r="B272" s="1"/>
    </row>
    <row r="273" spans="2:2" ht="14.25" customHeight="1">
      <c r="B273" s="1"/>
    </row>
    <row r="274" spans="2:2" ht="14.25" customHeight="1">
      <c r="B274" s="1"/>
    </row>
    <row r="275" spans="2:2" ht="14.25" customHeight="1">
      <c r="B275" s="1"/>
    </row>
    <row r="276" spans="2:2" ht="14.25" customHeight="1">
      <c r="B276" s="1"/>
    </row>
    <row r="277" spans="2:2" ht="14.25" customHeight="1">
      <c r="B277" s="1"/>
    </row>
    <row r="278" spans="2:2" ht="14.25" customHeight="1">
      <c r="B278" s="1"/>
    </row>
    <row r="279" spans="2:2" ht="14.25" customHeight="1">
      <c r="B279" s="1"/>
    </row>
    <row r="280" spans="2:2" ht="14.25" customHeight="1">
      <c r="B280" s="1"/>
    </row>
    <row r="281" spans="2:2" ht="14.25" customHeight="1">
      <c r="B281" s="1"/>
    </row>
    <row r="282" spans="2:2" ht="14.25" customHeight="1">
      <c r="B282" s="1"/>
    </row>
    <row r="283" spans="2:2" ht="14.25" customHeight="1">
      <c r="B283" s="1"/>
    </row>
    <row r="284" spans="2:2" ht="14.25" customHeight="1">
      <c r="B284" s="1"/>
    </row>
    <row r="285" spans="2:2" ht="14.25" customHeight="1">
      <c r="B285" s="1"/>
    </row>
    <row r="286" spans="2:2" ht="14.25" customHeight="1">
      <c r="B286" s="1"/>
    </row>
    <row r="287" spans="2:2" ht="14.25" customHeight="1">
      <c r="B287" s="1"/>
    </row>
    <row r="288" spans="2:2" ht="14.25" customHeight="1">
      <c r="B288" s="1"/>
    </row>
    <row r="289" spans="2:2" ht="14.25" customHeight="1">
      <c r="B289" s="1"/>
    </row>
    <row r="290" spans="2:2" ht="14.25" customHeight="1">
      <c r="B290" s="1"/>
    </row>
    <row r="291" spans="2:2" ht="14.25" customHeight="1">
      <c r="B291" s="1"/>
    </row>
    <row r="292" spans="2:2" ht="14.25" customHeight="1">
      <c r="B292" s="1"/>
    </row>
    <row r="293" spans="2:2" ht="14.25" customHeight="1">
      <c r="B293" s="1"/>
    </row>
    <row r="294" spans="2:2" ht="14.25" customHeight="1">
      <c r="B294" s="1"/>
    </row>
    <row r="295" spans="2:2" ht="14.25" customHeight="1">
      <c r="B295" s="1"/>
    </row>
    <row r="296" spans="2:2" ht="14.25" customHeight="1">
      <c r="B296" s="1"/>
    </row>
    <row r="297" spans="2:2" ht="14.25" customHeight="1">
      <c r="B297" s="1"/>
    </row>
    <row r="298" spans="2:2" ht="14.25" customHeight="1">
      <c r="B298" s="1"/>
    </row>
    <row r="299" spans="2:2" ht="14.25" customHeight="1">
      <c r="B299" s="1"/>
    </row>
    <row r="300" spans="2:2" ht="14.25" customHeight="1">
      <c r="B300" s="1"/>
    </row>
    <row r="301" spans="2:2" ht="14.25" customHeight="1">
      <c r="B301" s="1"/>
    </row>
    <row r="302" spans="2:2" ht="14.25" customHeight="1">
      <c r="B302" s="1"/>
    </row>
    <row r="303" spans="2:2" ht="14.25" customHeight="1">
      <c r="B303" s="1"/>
    </row>
    <row r="304" spans="2:2" ht="14.25" customHeight="1">
      <c r="B304" s="1"/>
    </row>
    <row r="305" spans="2:2" ht="14.25" customHeight="1">
      <c r="B305" s="1"/>
    </row>
    <row r="306" spans="2:2" ht="14.25" customHeight="1">
      <c r="B306" s="1"/>
    </row>
    <row r="307" spans="2:2" ht="14.25" customHeight="1">
      <c r="B307" s="1"/>
    </row>
    <row r="308" spans="2:2" ht="14.25" customHeight="1">
      <c r="B308" s="1"/>
    </row>
    <row r="309" spans="2:2" ht="14.25" customHeight="1">
      <c r="B309" s="1"/>
    </row>
    <row r="310" spans="2:2" ht="14.25" customHeight="1">
      <c r="B310" s="1"/>
    </row>
    <row r="311" spans="2:2" ht="14.25" customHeight="1">
      <c r="B311" s="1"/>
    </row>
    <row r="312" spans="2:2" ht="14.25" customHeight="1">
      <c r="B312" s="1"/>
    </row>
    <row r="313" spans="2:2" ht="14.25" customHeight="1">
      <c r="B313" s="1"/>
    </row>
    <row r="314" spans="2:2" ht="14.25" customHeight="1">
      <c r="B314" s="1"/>
    </row>
    <row r="315" spans="2:2" ht="14.25" customHeight="1">
      <c r="B315" s="1"/>
    </row>
    <row r="316" spans="2:2" ht="14.25" customHeight="1">
      <c r="B316" s="1"/>
    </row>
    <row r="317" spans="2:2" ht="14.25" customHeight="1">
      <c r="B317" s="1"/>
    </row>
    <row r="318" spans="2:2" ht="14.25" customHeight="1">
      <c r="B318" s="1"/>
    </row>
    <row r="319" spans="2:2" ht="14.25" customHeight="1">
      <c r="B319" s="1"/>
    </row>
    <row r="320" spans="2:2" ht="14.25" customHeight="1">
      <c r="B320" s="1"/>
    </row>
    <row r="321" spans="2:2" ht="14.25" customHeight="1">
      <c r="B321" s="1"/>
    </row>
    <row r="322" spans="2:2" ht="14.25" customHeight="1">
      <c r="B322" s="1"/>
    </row>
    <row r="323" spans="2:2" ht="14.25" customHeight="1">
      <c r="B323" s="1"/>
    </row>
    <row r="324" spans="2:2" ht="14.25" customHeight="1">
      <c r="B324" s="1"/>
    </row>
    <row r="325" spans="2:2" ht="14.25" customHeight="1">
      <c r="B325" s="1"/>
    </row>
    <row r="326" spans="2:2" ht="14.25" customHeight="1">
      <c r="B326" s="1"/>
    </row>
    <row r="327" spans="2:2" ht="14.25" customHeight="1">
      <c r="B327" s="1"/>
    </row>
    <row r="328" spans="2:2" ht="14.25" customHeight="1">
      <c r="B328" s="1"/>
    </row>
    <row r="329" spans="2:2" ht="14.25" customHeight="1">
      <c r="B329" s="1"/>
    </row>
    <row r="330" spans="2:2" ht="14.25" customHeight="1">
      <c r="B330" s="1"/>
    </row>
    <row r="331" spans="2:2" ht="14.25" customHeight="1">
      <c r="B331" s="1"/>
    </row>
    <row r="332" spans="2:2" ht="14.25" customHeight="1">
      <c r="B332" s="1"/>
    </row>
    <row r="333" spans="2:2" ht="14.25" customHeight="1">
      <c r="B333" s="1"/>
    </row>
    <row r="334" spans="2:2" ht="14.25" customHeight="1">
      <c r="B334" s="1"/>
    </row>
    <row r="335" spans="2:2" ht="14.25" customHeight="1">
      <c r="B335" s="1"/>
    </row>
    <row r="336" spans="2:2" ht="14.25" customHeight="1">
      <c r="B336" s="1"/>
    </row>
    <row r="337" spans="2:2" ht="14.25" customHeight="1">
      <c r="B337" s="1"/>
    </row>
    <row r="338" spans="2:2" ht="14.25" customHeight="1">
      <c r="B338" s="1"/>
    </row>
    <row r="339" spans="2:2" ht="14.25" customHeight="1">
      <c r="B339" s="1"/>
    </row>
    <row r="340" spans="2:2" ht="14.25" customHeight="1">
      <c r="B340" s="1"/>
    </row>
    <row r="341" spans="2:2" ht="14.25" customHeight="1">
      <c r="B341" s="1"/>
    </row>
    <row r="342" spans="2:2" ht="14.25" customHeight="1">
      <c r="B342" s="1"/>
    </row>
    <row r="343" spans="2:2" ht="14.25" customHeight="1">
      <c r="B343" s="1"/>
    </row>
    <row r="344" spans="2:2" ht="14.25" customHeight="1">
      <c r="B344" s="1"/>
    </row>
    <row r="345" spans="2:2" ht="14.25" customHeight="1">
      <c r="B345" s="1"/>
    </row>
    <row r="346" spans="2:2" ht="14.25" customHeight="1">
      <c r="B346" s="1"/>
    </row>
    <row r="347" spans="2:2" ht="14.25" customHeight="1">
      <c r="B347" s="1"/>
    </row>
    <row r="348" spans="2:2" ht="14.25" customHeight="1">
      <c r="B348" s="1"/>
    </row>
    <row r="349" spans="2:2" ht="14.25" customHeight="1">
      <c r="B349" s="1"/>
    </row>
    <row r="350" spans="2:2" ht="14.25" customHeight="1">
      <c r="B350" s="1"/>
    </row>
    <row r="351" spans="2:2" ht="14.25" customHeight="1">
      <c r="B351" s="1"/>
    </row>
    <row r="352" spans="2:2" ht="14.25" customHeight="1">
      <c r="B352" s="1"/>
    </row>
    <row r="353" spans="2:2" ht="14.25" customHeight="1">
      <c r="B353" s="1"/>
    </row>
    <row r="354" spans="2:2" ht="14.25" customHeight="1">
      <c r="B354" s="1"/>
    </row>
    <row r="355" spans="2:2" ht="14.25" customHeight="1">
      <c r="B355" s="1"/>
    </row>
    <row r="356" spans="2:2" ht="14.25" customHeight="1">
      <c r="B356" s="1"/>
    </row>
    <row r="357" spans="2:2" ht="14.25" customHeight="1">
      <c r="B357" s="1"/>
    </row>
    <row r="358" spans="2:2" ht="14.25" customHeight="1">
      <c r="B358" s="1"/>
    </row>
    <row r="359" spans="2:2" ht="14.25" customHeight="1">
      <c r="B359" s="1"/>
    </row>
    <row r="360" spans="2:2" ht="14.25" customHeight="1">
      <c r="B360" s="1"/>
    </row>
    <row r="361" spans="2:2" ht="14.25" customHeight="1">
      <c r="B361" s="1"/>
    </row>
    <row r="362" spans="2:2" ht="14.25" customHeight="1">
      <c r="B362" s="1"/>
    </row>
    <row r="363" spans="2:2" ht="14.25" customHeight="1">
      <c r="B363" s="1"/>
    </row>
    <row r="364" spans="2:2" ht="14.25" customHeight="1">
      <c r="B364" s="1"/>
    </row>
    <row r="365" spans="2:2" ht="14.25" customHeight="1">
      <c r="B365" s="1"/>
    </row>
    <row r="366" spans="2:2" ht="14.25" customHeight="1">
      <c r="B366" s="1"/>
    </row>
    <row r="367" spans="2:2" ht="14.25" customHeight="1">
      <c r="B367" s="1"/>
    </row>
    <row r="368" spans="2:2" ht="14.25" customHeight="1">
      <c r="B368" s="1"/>
    </row>
    <row r="369" spans="2:2" ht="14.25" customHeight="1">
      <c r="B369" s="1"/>
    </row>
    <row r="370" spans="2:2" ht="14.25" customHeight="1">
      <c r="B370" s="1"/>
    </row>
    <row r="371" spans="2:2" ht="14.25" customHeight="1">
      <c r="B371" s="1"/>
    </row>
    <row r="372" spans="2:2" ht="14.25" customHeight="1">
      <c r="B372" s="1"/>
    </row>
    <row r="373" spans="2:2" ht="14.25" customHeight="1">
      <c r="B373" s="1"/>
    </row>
    <row r="374" spans="2:2" ht="14.25" customHeight="1">
      <c r="B374" s="1"/>
    </row>
    <row r="375" spans="2:2" ht="14.25" customHeight="1">
      <c r="B375" s="1"/>
    </row>
    <row r="376" spans="2:2" ht="14.25" customHeight="1">
      <c r="B376" s="1"/>
    </row>
    <row r="377" spans="2:2" ht="14.25" customHeight="1">
      <c r="B377" s="1"/>
    </row>
    <row r="378" spans="2:2" ht="14.25" customHeight="1">
      <c r="B378" s="1"/>
    </row>
    <row r="379" spans="2:2" ht="14.25" customHeight="1">
      <c r="B379" s="1"/>
    </row>
    <row r="380" spans="2:2" ht="14.25" customHeight="1">
      <c r="B380" s="1"/>
    </row>
    <row r="381" spans="2:2" ht="14.25" customHeight="1">
      <c r="B381" s="1"/>
    </row>
    <row r="382" spans="2:2" ht="14.25" customHeight="1">
      <c r="B382" s="1"/>
    </row>
    <row r="383" spans="2:2" ht="14.25" customHeight="1">
      <c r="B383" s="1"/>
    </row>
    <row r="384" spans="2:2" ht="14.25" customHeight="1">
      <c r="B384" s="1"/>
    </row>
    <row r="385" spans="2:2" ht="14.25" customHeight="1">
      <c r="B385" s="1"/>
    </row>
    <row r="386" spans="2:2" ht="14.25" customHeight="1">
      <c r="B386" s="1"/>
    </row>
    <row r="387" spans="2:2" ht="14.25" customHeight="1">
      <c r="B387" s="1"/>
    </row>
    <row r="388" spans="2:2" ht="14.25" customHeight="1">
      <c r="B388" s="1"/>
    </row>
    <row r="389" spans="2:2" ht="14.25" customHeight="1">
      <c r="B389" s="1"/>
    </row>
    <row r="390" spans="2:2" ht="14.25" customHeight="1">
      <c r="B390" s="1"/>
    </row>
    <row r="391" spans="2:2" ht="14.25" customHeight="1">
      <c r="B391" s="1"/>
    </row>
    <row r="392" spans="2:2" ht="14.25" customHeight="1">
      <c r="B392" s="1"/>
    </row>
    <row r="393" spans="2:2" ht="14.25" customHeight="1">
      <c r="B393" s="1"/>
    </row>
    <row r="394" spans="2:2" ht="14.25" customHeight="1">
      <c r="B394" s="1"/>
    </row>
    <row r="395" spans="2:2" ht="14.25" customHeight="1">
      <c r="B395" s="1"/>
    </row>
    <row r="396" spans="2:2" ht="14.25" customHeight="1">
      <c r="B396" s="1"/>
    </row>
    <row r="397" spans="2:2" ht="14.25" customHeight="1">
      <c r="B397" s="1"/>
    </row>
    <row r="398" spans="2:2" ht="14.25" customHeight="1">
      <c r="B398" s="1"/>
    </row>
    <row r="399" spans="2:2" ht="14.25" customHeight="1">
      <c r="B399" s="1"/>
    </row>
    <row r="400" spans="2:2" ht="14.25" customHeight="1">
      <c r="B400" s="1"/>
    </row>
    <row r="401" spans="2:2" ht="14.25" customHeight="1">
      <c r="B401" s="1"/>
    </row>
    <row r="402" spans="2:2" ht="14.25" customHeight="1">
      <c r="B402" s="1"/>
    </row>
    <row r="403" spans="2:2" ht="14.25" customHeight="1">
      <c r="B403" s="1"/>
    </row>
    <row r="404" spans="2:2" ht="14.25" customHeight="1">
      <c r="B404" s="1"/>
    </row>
    <row r="405" spans="2:2" ht="14.25" customHeight="1">
      <c r="B405" s="1"/>
    </row>
    <row r="406" spans="2:2" ht="14.25" customHeight="1">
      <c r="B406" s="1"/>
    </row>
    <row r="407" spans="2:2" ht="14.25" customHeight="1">
      <c r="B407" s="1"/>
    </row>
    <row r="408" spans="2:2" ht="14.25" customHeight="1">
      <c r="B408" s="1"/>
    </row>
    <row r="409" spans="2:2" ht="14.25" customHeight="1">
      <c r="B409" s="1"/>
    </row>
    <row r="410" spans="2:2" ht="14.25" customHeight="1">
      <c r="B410" s="1"/>
    </row>
    <row r="411" spans="2:2" ht="14.25" customHeight="1">
      <c r="B411" s="1"/>
    </row>
    <row r="412" spans="2:2" ht="14.25" customHeight="1">
      <c r="B412" s="1"/>
    </row>
    <row r="413" spans="2:2" ht="14.25" customHeight="1">
      <c r="B413" s="1"/>
    </row>
    <row r="414" spans="2:2" ht="14.25" customHeight="1">
      <c r="B414" s="1"/>
    </row>
    <row r="415" spans="2:2" ht="14.25" customHeight="1">
      <c r="B415" s="1"/>
    </row>
    <row r="416" spans="2:2" ht="14.25" customHeight="1">
      <c r="B416" s="1"/>
    </row>
    <row r="417" spans="2:2" ht="14.25" customHeight="1">
      <c r="B417" s="1"/>
    </row>
    <row r="418" spans="2:2" ht="14.25" customHeight="1">
      <c r="B418" s="1"/>
    </row>
    <row r="419" spans="2:2" ht="14.25" customHeight="1">
      <c r="B419" s="1"/>
    </row>
    <row r="420" spans="2:2" ht="14.25" customHeight="1">
      <c r="B420" s="1"/>
    </row>
    <row r="421" spans="2:2" ht="14.25" customHeight="1">
      <c r="B421" s="1"/>
    </row>
    <row r="422" spans="2:2" ht="14.25" customHeight="1">
      <c r="B422" s="1"/>
    </row>
    <row r="423" spans="2:2" ht="14.25" customHeight="1">
      <c r="B423" s="1"/>
    </row>
    <row r="424" spans="2:2" ht="14.25" customHeight="1">
      <c r="B424" s="1"/>
    </row>
    <row r="425" spans="2:2" ht="14.25" customHeight="1">
      <c r="B425" s="1"/>
    </row>
    <row r="426" spans="2:2" ht="14.25" customHeight="1">
      <c r="B426" s="1"/>
    </row>
    <row r="427" spans="2:2" ht="14.25" customHeight="1">
      <c r="B427" s="1"/>
    </row>
    <row r="428" spans="2:2" ht="14.25" customHeight="1">
      <c r="B428" s="1"/>
    </row>
    <row r="429" spans="2:2" ht="14.25" customHeight="1">
      <c r="B429" s="1"/>
    </row>
    <row r="430" spans="2:2" ht="14.25" customHeight="1">
      <c r="B430" s="1"/>
    </row>
    <row r="431" spans="2:2" ht="14.25" customHeight="1">
      <c r="B431" s="1"/>
    </row>
    <row r="432" spans="2:2" ht="14.25" customHeight="1">
      <c r="B432" s="1"/>
    </row>
    <row r="433" spans="2:2" ht="14.25" customHeight="1">
      <c r="B433" s="1"/>
    </row>
    <row r="434" spans="2:2" ht="14.25" customHeight="1">
      <c r="B434" s="1"/>
    </row>
    <row r="435" spans="2:2" ht="14.25" customHeight="1">
      <c r="B435" s="1"/>
    </row>
    <row r="436" spans="2:2" ht="14.25" customHeight="1">
      <c r="B436" s="1"/>
    </row>
    <row r="437" spans="2:2" ht="14.25" customHeight="1">
      <c r="B437" s="1"/>
    </row>
    <row r="438" spans="2:2" ht="14.25" customHeight="1">
      <c r="B438" s="1"/>
    </row>
    <row r="439" spans="2:2" ht="14.25" customHeight="1">
      <c r="B439" s="1"/>
    </row>
    <row r="440" spans="2:2" ht="14.25" customHeight="1">
      <c r="B440" s="1"/>
    </row>
    <row r="441" spans="2:2" ht="14.25" customHeight="1">
      <c r="B441" s="1"/>
    </row>
    <row r="442" spans="2:2" ht="14.25" customHeight="1">
      <c r="B442" s="1"/>
    </row>
    <row r="443" spans="2:2" ht="14.25" customHeight="1">
      <c r="B443" s="1"/>
    </row>
    <row r="444" spans="2:2" ht="14.25" customHeight="1">
      <c r="B444" s="1"/>
    </row>
    <row r="445" spans="2:2" ht="14.25" customHeight="1">
      <c r="B445" s="1"/>
    </row>
    <row r="446" spans="2:2" ht="14.25" customHeight="1">
      <c r="B446" s="1"/>
    </row>
    <row r="447" spans="2:2" ht="14.25" customHeight="1">
      <c r="B447" s="1"/>
    </row>
    <row r="448" spans="2:2" ht="14.25" customHeight="1">
      <c r="B448" s="1"/>
    </row>
    <row r="449" spans="2:2" ht="14.25" customHeight="1">
      <c r="B449" s="1"/>
    </row>
    <row r="450" spans="2:2" ht="14.25" customHeight="1">
      <c r="B450" s="1"/>
    </row>
    <row r="451" spans="2:2" ht="14.25" customHeight="1">
      <c r="B451" s="1"/>
    </row>
    <row r="452" spans="2:2" ht="14.25" customHeight="1">
      <c r="B452" s="1"/>
    </row>
    <row r="453" spans="2:2" ht="14.25" customHeight="1">
      <c r="B453" s="1"/>
    </row>
    <row r="454" spans="2:2" ht="14.25" customHeight="1">
      <c r="B454" s="1"/>
    </row>
    <row r="455" spans="2:2" ht="14.25" customHeight="1">
      <c r="B455" s="1"/>
    </row>
    <row r="456" spans="2:2" ht="14.25" customHeight="1">
      <c r="B456" s="1"/>
    </row>
    <row r="457" spans="2:2" ht="14.25" customHeight="1">
      <c r="B457" s="1"/>
    </row>
    <row r="458" spans="2:2" ht="14.25" customHeight="1">
      <c r="B458" s="1"/>
    </row>
    <row r="459" spans="2:2" ht="14.25" customHeight="1">
      <c r="B459" s="1"/>
    </row>
    <row r="460" spans="2:2" ht="14.25" customHeight="1">
      <c r="B460" s="1"/>
    </row>
    <row r="461" spans="2:2" ht="14.25" customHeight="1">
      <c r="B461" s="1"/>
    </row>
    <row r="462" spans="2:2" ht="14.25" customHeight="1">
      <c r="B462" s="1"/>
    </row>
    <row r="463" spans="2:2" ht="14.25" customHeight="1">
      <c r="B463" s="1"/>
    </row>
    <row r="464" spans="2:2" ht="14.25" customHeight="1">
      <c r="B464" s="1"/>
    </row>
    <row r="465" spans="2:2" ht="14.25" customHeight="1">
      <c r="B465" s="1"/>
    </row>
    <row r="466" spans="2:2" ht="14.25" customHeight="1">
      <c r="B466" s="1"/>
    </row>
    <row r="467" spans="2:2" ht="14.25" customHeight="1">
      <c r="B467" s="1"/>
    </row>
    <row r="468" spans="2:2" ht="14.25" customHeight="1">
      <c r="B468" s="1"/>
    </row>
    <row r="469" spans="2:2" ht="14.25" customHeight="1">
      <c r="B469" s="1"/>
    </row>
    <row r="470" spans="2:2" ht="14.25" customHeight="1">
      <c r="B470" s="1"/>
    </row>
    <row r="471" spans="2:2" ht="14.25" customHeight="1">
      <c r="B471" s="1"/>
    </row>
    <row r="472" spans="2:2" ht="14.25" customHeight="1">
      <c r="B472" s="1"/>
    </row>
    <row r="473" spans="2:2" ht="14.25" customHeight="1">
      <c r="B473" s="1"/>
    </row>
    <row r="474" spans="2:2" ht="14.25" customHeight="1">
      <c r="B474" s="1"/>
    </row>
    <row r="475" spans="2:2" ht="14.25" customHeight="1">
      <c r="B475" s="1"/>
    </row>
    <row r="476" spans="2:2" ht="14.25" customHeight="1">
      <c r="B476" s="1"/>
    </row>
    <row r="477" spans="2:2" ht="14.25" customHeight="1">
      <c r="B477" s="1"/>
    </row>
    <row r="478" spans="2:2" ht="14.25" customHeight="1">
      <c r="B478" s="1"/>
    </row>
    <row r="479" spans="2:2" ht="14.25" customHeight="1">
      <c r="B479" s="1"/>
    </row>
    <row r="480" spans="2:2" ht="14.25" customHeight="1">
      <c r="B480" s="1"/>
    </row>
    <row r="481" spans="2:2" ht="14.25" customHeight="1">
      <c r="B481" s="1"/>
    </row>
    <row r="482" spans="2:2" ht="14.25" customHeight="1">
      <c r="B482" s="1"/>
    </row>
    <row r="483" spans="2:2" ht="14.25" customHeight="1">
      <c r="B483" s="1"/>
    </row>
    <row r="484" spans="2:2" ht="14.25" customHeight="1">
      <c r="B484" s="1"/>
    </row>
    <row r="485" spans="2:2" ht="14.25" customHeight="1">
      <c r="B485" s="1"/>
    </row>
    <row r="486" spans="2:2" ht="14.25" customHeight="1">
      <c r="B486" s="1"/>
    </row>
    <row r="487" spans="2:2" ht="14.25" customHeight="1">
      <c r="B487" s="1"/>
    </row>
    <row r="488" spans="2:2" ht="14.25" customHeight="1">
      <c r="B488" s="1"/>
    </row>
    <row r="489" spans="2:2" ht="14.25" customHeight="1">
      <c r="B489" s="1"/>
    </row>
    <row r="490" spans="2:2" ht="14.25" customHeight="1">
      <c r="B490" s="1"/>
    </row>
    <row r="491" spans="2:2" ht="14.25" customHeight="1">
      <c r="B491" s="1"/>
    </row>
    <row r="492" spans="2:2" ht="14.25" customHeight="1">
      <c r="B492" s="1"/>
    </row>
    <row r="493" spans="2:2" ht="14.25" customHeight="1">
      <c r="B493" s="1"/>
    </row>
    <row r="494" spans="2:2" ht="14.25" customHeight="1">
      <c r="B494" s="1"/>
    </row>
    <row r="495" spans="2:2" ht="14.25" customHeight="1">
      <c r="B495" s="1"/>
    </row>
    <row r="496" spans="2:2" ht="14.25" customHeight="1">
      <c r="B496" s="1"/>
    </row>
    <row r="497" spans="2:2" ht="14.25" customHeight="1">
      <c r="B497" s="1"/>
    </row>
    <row r="498" spans="2:2" ht="14.25" customHeight="1">
      <c r="B498" s="1"/>
    </row>
    <row r="499" spans="2:2" ht="14.25" customHeight="1">
      <c r="B499" s="1"/>
    </row>
    <row r="500" spans="2:2" ht="14.25" customHeight="1">
      <c r="B500" s="1"/>
    </row>
    <row r="501" spans="2:2" ht="14.25" customHeight="1">
      <c r="B501" s="1"/>
    </row>
    <row r="502" spans="2:2" ht="14.25" customHeight="1">
      <c r="B502" s="1"/>
    </row>
    <row r="503" spans="2:2" ht="14.25" customHeight="1">
      <c r="B503" s="1"/>
    </row>
    <row r="504" spans="2:2" ht="14.25" customHeight="1">
      <c r="B504" s="1"/>
    </row>
    <row r="505" spans="2:2" ht="14.25" customHeight="1">
      <c r="B505" s="1"/>
    </row>
    <row r="506" spans="2:2" ht="14.25" customHeight="1">
      <c r="B506" s="1"/>
    </row>
    <row r="507" spans="2:2" ht="14.25" customHeight="1">
      <c r="B507" s="1"/>
    </row>
    <row r="508" spans="2:2" ht="14.25" customHeight="1">
      <c r="B508" s="1"/>
    </row>
    <row r="509" spans="2:2" ht="14.25" customHeight="1">
      <c r="B509" s="1"/>
    </row>
    <row r="510" spans="2:2" ht="14.25" customHeight="1">
      <c r="B510" s="1"/>
    </row>
    <row r="511" spans="2:2" ht="14.25" customHeight="1">
      <c r="B511" s="1"/>
    </row>
    <row r="512" spans="2:2" ht="14.25" customHeight="1">
      <c r="B512" s="1"/>
    </row>
    <row r="513" spans="2:2" ht="14.25" customHeight="1">
      <c r="B513" s="1"/>
    </row>
    <row r="514" spans="2:2" ht="14.25" customHeight="1">
      <c r="B514" s="1"/>
    </row>
    <row r="515" spans="2:2" ht="14.25" customHeight="1">
      <c r="B515" s="1"/>
    </row>
    <row r="516" spans="2:2" ht="14.25" customHeight="1">
      <c r="B516" s="1"/>
    </row>
    <row r="517" spans="2:2" ht="14.25" customHeight="1">
      <c r="B517" s="1"/>
    </row>
    <row r="518" spans="2:2" ht="14.25" customHeight="1">
      <c r="B518" s="1"/>
    </row>
    <row r="519" spans="2:2" ht="14.25" customHeight="1">
      <c r="B519" s="1"/>
    </row>
    <row r="520" spans="2:2" ht="14.25" customHeight="1">
      <c r="B520" s="1"/>
    </row>
    <row r="521" spans="2:2" ht="14.25" customHeight="1">
      <c r="B521" s="1"/>
    </row>
    <row r="522" spans="2:2" ht="14.25" customHeight="1">
      <c r="B522" s="1"/>
    </row>
    <row r="523" spans="2:2" ht="14.25" customHeight="1">
      <c r="B523" s="1"/>
    </row>
    <row r="524" spans="2:2" ht="14.25" customHeight="1">
      <c r="B524" s="1"/>
    </row>
    <row r="525" spans="2:2" ht="14.25" customHeight="1">
      <c r="B525" s="1"/>
    </row>
    <row r="526" spans="2:2" ht="14.25" customHeight="1">
      <c r="B526" s="1"/>
    </row>
    <row r="527" spans="2:2" ht="14.25" customHeight="1">
      <c r="B527" s="1"/>
    </row>
    <row r="528" spans="2:2" ht="14.25" customHeight="1">
      <c r="B528" s="1"/>
    </row>
    <row r="529" spans="2:2" ht="14.25" customHeight="1">
      <c r="B529" s="1"/>
    </row>
    <row r="530" spans="2:2" ht="14.25" customHeight="1">
      <c r="B530" s="1"/>
    </row>
    <row r="531" spans="2:2" ht="14.25" customHeight="1">
      <c r="B531" s="1"/>
    </row>
    <row r="532" spans="2:2" ht="14.25" customHeight="1">
      <c r="B532" s="1"/>
    </row>
    <row r="533" spans="2:2" ht="14.25" customHeight="1">
      <c r="B533" s="1"/>
    </row>
    <row r="534" spans="2:2" ht="14.25" customHeight="1">
      <c r="B534" s="1"/>
    </row>
    <row r="535" spans="2:2" ht="14.25" customHeight="1">
      <c r="B535" s="1"/>
    </row>
    <row r="536" spans="2:2" ht="14.25" customHeight="1">
      <c r="B536" s="1"/>
    </row>
    <row r="537" spans="2:2" ht="14.25" customHeight="1">
      <c r="B537" s="1"/>
    </row>
    <row r="538" spans="2:2" ht="14.25" customHeight="1">
      <c r="B538" s="1"/>
    </row>
    <row r="539" spans="2:2" ht="14.25" customHeight="1">
      <c r="B539" s="1"/>
    </row>
    <row r="540" spans="2:2" ht="14.25" customHeight="1">
      <c r="B540" s="1"/>
    </row>
    <row r="541" spans="2:2" ht="14.25" customHeight="1">
      <c r="B541" s="1"/>
    </row>
    <row r="542" spans="2:2" ht="14.25" customHeight="1">
      <c r="B542" s="1"/>
    </row>
    <row r="543" spans="2:2" ht="14.25" customHeight="1">
      <c r="B543" s="1"/>
    </row>
    <row r="544" spans="2:2" ht="14.25" customHeight="1">
      <c r="B544" s="1"/>
    </row>
    <row r="545" spans="2:2" ht="14.25" customHeight="1">
      <c r="B545" s="1"/>
    </row>
    <row r="546" spans="2:2" ht="14.25" customHeight="1">
      <c r="B546" s="1"/>
    </row>
    <row r="547" spans="2:2" ht="14.25" customHeight="1">
      <c r="B547" s="1"/>
    </row>
    <row r="548" spans="2:2" ht="14.25" customHeight="1">
      <c r="B548" s="1"/>
    </row>
    <row r="549" spans="2:2" ht="14.25" customHeight="1">
      <c r="B549" s="1"/>
    </row>
    <row r="550" spans="2:2" ht="14.25" customHeight="1">
      <c r="B550" s="1"/>
    </row>
    <row r="551" spans="2:2" ht="14.25" customHeight="1">
      <c r="B551" s="1"/>
    </row>
    <row r="552" spans="2:2" ht="14.25" customHeight="1">
      <c r="B552" s="1"/>
    </row>
    <row r="553" spans="2:2" ht="14.25" customHeight="1">
      <c r="B553" s="1"/>
    </row>
    <row r="554" spans="2:2" ht="14.25" customHeight="1">
      <c r="B554" s="1"/>
    </row>
    <row r="555" spans="2:2" ht="14.25" customHeight="1">
      <c r="B555" s="1"/>
    </row>
    <row r="556" spans="2:2" ht="14.25" customHeight="1">
      <c r="B556" s="1"/>
    </row>
    <row r="557" spans="2:2" ht="14.25" customHeight="1">
      <c r="B557" s="1"/>
    </row>
    <row r="558" spans="2:2" ht="14.25" customHeight="1">
      <c r="B558" s="1"/>
    </row>
    <row r="559" spans="2:2" ht="14.25" customHeight="1">
      <c r="B559" s="1"/>
    </row>
    <row r="560" spans="2:2" ht="14.25" customHeight="1">
      <c r="B560" s="1"/>
    </row>
    <row r="561" spans="2:2" ht="14.25" customHeight="1">
      <c r="B561" s="1"/>
    </row>
    <row r="562" spans="2:2" ht="14.25" customHeight="1">
      <c r="B562" s="1"/>
    </row>
    <row r="563" spans="2:2" ht="14.25" customHeight="1">
      <c r="B563" s="1"/>
    </row>
    <row r="564" spans="2:2" ht="14.25" customHeight="1">
      <c r="B564" s="1"/>
    </row>
    <row r="565" spans="2:2" ht="14.25" customHeight="1">
      <c r="B565" s="1"/>
    </row>
    <row r="566" spans="2:2" ht="14.25" customHeight="1">
      <c r="B566" s="1"/>
    </row>
    <row r="567" spans="2:2" ht="14.25" customHeight="1">
      <c r="B567" s="1"/>
    </row>
    <row r="568" spans="2:2" ht="14.25" customHeight="1">
      <c r="B568" s="1"/>
    </row>
    <row r="569" spans="2:2" ht="14.25" customHeight="1">
      <c r="B569" s="1"/>
    </row>
    <row r="570" spans="2:2" ht="14.25" customHeight="1">
      <c r="B570" s="1"/>
    </row>
    <row r="571" spans="2:2" ht="14.25" customHeight="1">
      <c r="B571" s="1"/>
    </row>
    <row r="572" spans="2:2" ht="14.25" customHeight="1">
      <c r="B572" s="1"/>
    </row>
    <row r="573" spans="2:2" ht="14.25" customHeight="1">
      <c r="B573" s="1"/>
    </row>
    <row r="574" spans="2:2" ht="14.25" customHeight="1">
      <c r="B574" s="1"/>
    </row>
    <row r="575" spans="2:2" ht="14.25" customHeight="1">
      <c r="B575" s="1"/>
    </row>
    <row r="576" spans="2:2" ht="14.25" customHeight="1">
      <c r="B576" s="1"/>
    </row>
    <row r="577" spans="2:2" ht="14.25" customHeight="1">
      <c r="B577" s="1"/>
    </row>
    <row r="578" spans="2:2" ht="14.25" customHeight="1">
      <c r="B578" s="1"/>
    </row>
    <row r="579" spans="2:2" ht="14.25" customHeight="1">
      <c r="B579" s="1"/>
    </row>
    <row r="580" spans="2:2" ht="14.25" customHeight="1">
      <c r="B580" s="1"/>
    </row>
    <row r="581" spans="2:2" ht="14.25" customHeight="1">
      <c r="B581" s="1"/>
    </row>
    <row r="582" spans="2:2" ht="14.25" customHeight="1">
      <c r="B582" s="1"/>
    </row>
    <row r="583" spans="2:2" ht="14.25" customHeight="1">
      <c r="B583" s="1"/>
    </row>
    <row r="584" spans="2:2" ht="14.25" customHeight="1">
      <c r="B584" s="1"/>
    </row>
    <row r="585" spans="2:2" ht="14.25" customHeight="1">
      <c r="B585" s="1"/>
    </row>
    <row r="586" spans="2:2" ht="14.25" customHeight="1">
      <c r="B586" s="1"/>
    </row>
    <row r="587" spans="2:2" ht="14.25" customHeight="1">
      <c r="B587" s="1"/>
    </row>
    <row r="588" spans="2:2" ht="14.25" customHeight="1">
      <c r="B588" s="1"/>
    </row>
    <row r="589" spans="2:2" ht="14.25" customHeight="1">
      <c r="B589" s="1"/>
    </row>
    <row r="590" spans="2:2" ht="14.25" customHeight="1">
      <c r="B590" s="1"/>
    </row>
    <row r="591" spans="2:2" ht="14.25" customHeight="1">
      <c r="B591" s="1"/>
    </row>
    <row r="592" spans="2:2" ht="14.25" customHeight="1">
      <c r="B592" s="1"/>
    </row>
    <row r="593" spans="2:2" ht="14.25" customHeight="1">
      <c r="B593" s="1"/>
    </row>
    <row r="594" spans="2:2" ht="14.25" customHeight="1">
      <c r="B594" s="1"/>
    </row>
    <row r="595" spans="2:2" ht="14.25" customHeight="1">
      <c r="B595" s="1"/>
    </row>
    <row r="596" spans="2:2" ht="14.25" customHeight="1">
      <c r="B596" s="1"/>
    </row>
    <row r="597" spans="2:2" ht="14.25" customHeight="1">
      <c r="B597" s="1"/>
    </row>
    <row r="598" spans="2:2" ht="14.25" customHeight="1">
      <c r="B598" s="1"/>
    </row>
    <row r="599" spans="2:2" ht="14.25" customHeight="1">
      <c r="B599" s="1"/>
    </row>
    <row r="600" spans="2:2" ht="14.25" customHeight="1">
      <c r="B600" s="1"/>
    </row>
    <row r="601" spans="2:2" ht="14.25" customHeight="1">
      <c r="B601" s="1"/>
    </row>
    <row r="602" spans="2:2" ht="14.25" customHeight="1">
      <c r="B602" s="1"/>
    </row>
    <row r="603" spans="2:2" ht="14.25" customHeight="1">
      <c r="B603" s="1"/>
    </row>
    <row r="604" spans="2:2" ht="14.25" customHeight="1">
      <c r="B604" s="1"/>
    </row>
    <row r="605" spans="2:2" ht="14.25" customHeight="1">
      <c r="B605" s="1"/>
    </row>
    <row r="606" spans="2:2" ht="14.25" customHeight="1">
      <c r="B606" s="1"/>
    </row>
    <row r="607" spans="2:2" ht="14.25" customHeight="1">
      <c r="B607" s="1"/>
    </row>
    <row r="608" spans="2:2" ht="14.25" customHeight="1">
      <c r="B608" s="1"/>
    </row>
    <row r="609" spans="2:2" ht="14.25" customHeight="1">
      <c r="B609" s="1"/>
    </row>
    <row r="610" spans="2:2" ht="14.25" customHeight="1">
      <c r="B610" s="1"/>
    </row>
    <row r="611" spans="2:2" ht="14.25" customHeight="1">
      <c r="B611" s="1"/>
    </row>
    <row r="612" spans="2:2" ht="14.25" customHeight="1">
      <c r="B612" s="1"/>
    </row>
    <row r="613" spans="2:2" ht="14.25" customHeight="1">
      <c r="B613" s="1"/>
    </row>
    <row r="614" spans="2:2" ht="14.25" customHeight="1">
      <c r="B614" s="1"/>
    </row>
    <row r="615" spans="2:2" ht="14.25" customHeight="1">
      <c r="B615" s="1"/>
    </row>
    <row r="616" spans="2:2" ht="14.25" customHeight="1">
      <c r="B616" s="1"/>
    </row>
    <row r="617" spans="2:2" ht="14.25" customHeight="1">
      <c r="B617" s="1"/>
    </row>
    <row r="618" spans="2:2" ht="14.25" customHeight="1">
      <c r="B618" s="1"/>
    </row>
    <row r="619" spans="2:2" ht="14.25" customHeight="1">
      <c r="B619" s="1"/>
    </row>
    <row r="620" spans="2:2" ht="14.25" customHeight="1">
      <c r="B620" s="1"/>
    </row>
    <row r="621" spans="2:2" ht="14.25" customHeight="1">
      <c r="B621" s="1"/>
    </row>
    <row r="622" spans="2:2" ht="14.25" customHeight="1">
      <c r="B622" s="1"/>
    </row>
    <row r="623" spans="2:2" ht="14.25" customHeight="1">
      <c r="B623" s="1"/>
    </row>
    <row r="624" spans="2:2" ht="14.25" customHeight="1">
      <c r="B624" s="1"/>
    </row>
    <row r="625" spans="2:2" ht="14.25" customHeight="1">
      <c r="B625" s="1"/>
    </row>
    <row r="626" spans="2:2" ht="14.25" customHeight="1">
      <c r="B626" s="1"/>
    </row>
    <row r="627" spans="2:2" ht="14.25" customHeight="1">
      <c r="B627" s="1"/>
    </row>
    <row r="628" spans="2:2" ht="14.25" customHeight="1">
      <c r="B628" s="1"/>
    </row>
    <row r="629" spans="2:2" ht="14.25" customHeight="1">
      <c r="B629" s="1"/>
    </row>
    <row r="630" spans="2:2" ht="14.25" customHeight="1">
      <c r="B630" s="1"/>
    </row>
    <row r="631" spans="2:2" ht="14.25" customHeight="1">
      <c r="B631" s="1"/>
    </row>
    <row r="632" spans="2:2" ht="14.25" customHeight="1">
      <c r="B632" s="1"/>
    </row>
    <row r="633" spans="2:2" ht="14.25" customHeight="1">
      <c r="B633" s="1"/>
    </row>
    <row r="634" spans="2:2" ht="14.25" customHeight="1">
      <c r="B634" s="1"/>
    </row>
    <row r="635" spans="2:2" ht="14.25" customHeight="1">
      <c r="B635" s="1"/>
    </row>
    <row r="636" spans="2:2" ht="14.25" customHeight="1">
      <c r="B636" s="1"/>
    </row>
    <row r="637" spans="2:2" ht="14.25" customHeight="1">
      <c r="B637" s="1"/>
    </row>
    <row r="638" spans="2:2" ht="14.25" customHeight="1">
      <c r="B638" s="1"/>
    </row>
    <row r="639" spans="2:2" ht="14.25" customHeight="1">
      <c r="B639" s="1"/>
    </row>
    <row r="640" spans="2:2" ht="14.25" customHeight="1">
      <c r="B640" s="1"/>
    </row>
    <row r="641" spans="2:2" ht="14.25" customHeight="1">
      <c r="B641" s="1"/>
    </row>
    <row r="642" spans="2:2" ht="14.25" customHeight="1">
      <c r="B642" s="1"/>
    </row>
    <row r="643" spans="2:2" ht="14.25" customHeight="1">
      <c r="B643" s="1"/>
    </row>
    <row r="644" spans="2:2" ht="14.25" customHeight="1">
      <c r="B644" s="1"/>
    </row>
    <row r="645" spans="2:2" ht="14.25" customHeight="1">
      <c r="B645" s="1"/>
    </row>
    <row r="646" spans="2:2" ht="14.25" customHeight="1">
      <c r="B646" s="1"/>
    </row>
    <row r="647" spans="2:2" ht="14.25" customHeight="1">
      <c r="B647" s="1"/>
    </row>
    <row r="648" spans="2:2" ht="14.25" customHeight="1">
      <c r="B648" s="1"/>
    </row>
    <row r="649" spans="2:2" ht="14.25" customHeight="1">
      <c r="B649" s="1"/>
    </row>
    <row r="650" spans="2:2" ht="14.25" customHeight="1">
      <c r="B650" s="1"/>
    </row>
    <row r="651" spans="2:2" ht="14.25" customHeight="1">
      <c r="B651" s="1"/>
    </row>
    <row r="652" spans="2:2" ht="14.25" customHeight="1">
      <c r="B652" s="1"/>
    </row>
    <row r="653" spans="2:2" ht="14.25" customHeight="1">
      <c r="B653" s="1"/>
    </row>
    <row r="654" spans="2:2" ht="14.25" customHeight="1">
      <c r="B654" s="1"/>
    </row>
    <row r="655" spans="2:2" ht="14.25" customHeight="1">
      <c r="B655" s="1"/>
    </row>
    <row r="656" spans="2:2" ht="14.25" customHeight="1">
      <c r="B656" s="1"/>
    </row>
    <row r="657" spans="2:2" ht="14.25" customHeight="1">
      <c r="B657" s="1"/>
    </row>
    <row r="658" spans="2:2" ht="14.25" customHeight="1">
      <c r="B658" s="1"/>
    </row>
    <row r="659" spans="2:2" ht="14.25" customHeight="1">
      <c r="B659" s="1"/>
    </row>
    <row r="660" spans="2:2" ht="14.25" customHeight="1">
      <c r="B660" s="1"/>
    </row>
    <row r="661" spans="2:2" ht="14.25" customHeight="1">
      <c r="B661" s="1"/>
    </row>
    <row r="662" spans="2:2" ht="14.25" customHeight="1">
      <c r="B662" s="1"/>
    </row>
    <row r="663" spans="2:2" ht="14.25" customHeight="1">
      <c r="B663" s="1"/>
    </row>
    <row r="664" spans="2:2" ht="14.25" customHeight="1">
      <c r="B664" s="1"/>
    </row>
    <row r="665" spans="2:2" ht="14.25" customHeight="1">
      <c r="B665" s="1"/>
    </row>
    <row r="666" spans="2:2" ht="14.25" customHeight="1">
      <c r="B666" s="1"/>
    </row>
    <row r="667" spans="2:2" ht="14.25" customHeight="1">
      <c r="B667" s="1"/>
    </row>
    <row r="668" spans="2:2" ht="14.25" customHeight="1">
      <c r="B668" s="1"/>
    </row>
    <row r="669" spans="2:2" ht="14.25" customHeight="1">
      <c r="B669" s="1"/>
    </row>
    <row r="670" spans="2:2" ht="14.25" customHeight="1">
      <c r="B670" s="1"/>
    </row>
    <row r="671" spans="2:2" ht="14.25" customHeight="1">
      <c r="B671" s="1"/>
    </row>
    <row r="672" spans="2:2" ht="14.25" customHeight="1">
      <c r="B672" s="1"/>
    </row>
    <row r="673" spans="2:2" ht="14.25" customHeight="1">
      <c r="B673" s="1"/>
    </row>
    <row r="674" spans="2:2" ht="14.25" customHeight="1">
      <c r="B674" s="1"/>
    </row>
    <row r="675" spans="2:2" ht="14.25" customHeight="1">
      <c r="B675" s="1"/>
    </row>
    <row r="676" spans="2:2" ht="14.25" customHeight="1">
      <c r="B676" s="1"/>
    </row>
    <row r="677" spans="2:2" ht="14.25" customHeight="1">
      <c r="B677" s="1"/>
    </row>
    <row r="678" spans="2:2" ht="14.25" customHeight="1">
      <c r="B678" s="1"/>
    </row>
    <row r="679" spans="2:2" ht="14.25" customHeight="1">
      <c r="B679" s="1"/>
    </row>
    <row r="680" spans="2:2" ht="14.25" customHeight="1">
      <c r="B680" s="1"/>
    </row>
    <row r="681" spans="2:2" ht="14.25" customHeight="1">
      <c r="B681" s="1"/>
    </row>
    <row r="682" spans="2:2" ht="14.25" customHeight="1">
      <c r="B682" s="1"/>
    </row>
    <row r="683" spans="2:2" ht="14.25" customHeight="1">
      <c r="B683" s="1"/>
    </row>
    <row r="684" spans="2:2" ht="14.25" customHeight="1">
      <c r="B684" s="1"/>
    </row>
    <row r="685" spans="2:2" ht="14.25" customHeight="1">
      <c r="B685" s="1"/>
    </row>
    <row r="686" spans="2:2" ht="14.25" customHeight="1">
      <c r="B686" s="1"/>
    </row>
    <row r="687" spans="2:2" ht="14.25" customHeight="1">
      <c r="B687" s="1"/>
    </row>
    <row r="688" spans="2:2" ht="14.25" customHeight="1">
      <c r="B688" s="1"/>
    </row>
    <row r="689" spans="2:2" ht="14.25" customHeight="1">
      <c r="B689" s="1"/>
    </row>
    <row r="690" spans="2:2" ht="14.25" customHeight="1">
      <c r="B690" s="1"/>
    </row>
    <row r="691" spans="2:2" ht="14.25" customHeight="1">
      <c r="B691" s="1"/>
    </row>
    <row r="692" spans="2:2" ht="14.25" customHeight="1">
      <c r="B692" s="1"/>
    </row>
    <row r="693" spans="2:2" ht="14.25" customHeight="1">
      <c r="B693" s="1"/>
    </row>
    <row r="694" spans="2:2" ht="14.25" customHeight="1">
      <c r="B694" s="1"/>
    </row>
    <row r="695" spans="2:2" ht="14.25" customHeight="1">
      <c r="B695" s="1"/>
    </row>
    <row r="696" spans="2:2" ht="14.25" customHeight="1">
      <c r="B696" s="1"/>
    </row>
    <row r="697" spans="2:2" ht="14.25" customHeight="1">
      <c r="B697" s="1"/>
    </row>
    <row r="698" spans="2:2" ht="14.25" customHeight="1">
      <c r="B698" s="1"/>
    </row>
    <row r="699" spans="2:2" ht="14.25" customHeight="1">
      <c r="B699" s="1"/>
    </row>
    <row r="700" spans="2:2" ht="14.25" customHeight="1">
      <c r="B700" s="1"/>
    </row>
    <row r="701" spans="2:2" ht="14.25" customHeight="1">
      <c r="B701" s="1"/>
    </row>
    <row r="702" spans="2:2" ht="14.25" customHeight="1">
      <c r="B702" s="1"/>
    </row>
    <row r="703" spans="2:2" ht="14.25" customHeight="1">
      <c r="B703" s="1"/>
    </row>
    <row r="704" spans="2:2" ht="14.25" customHeight="1">
      <c r="B704" s="1"/>
    </row>
    <row r="705" spans="2:2" ht="14.25" customHeight="1">
      <c r="B705" s="1"/>
    </row>
    <row r="706" spans="2:2" ht="14.25" customHeight="1">
      <c r="B706" s="1"/>
    </row>
    <row r="707" spans="2:2" ht="14.25" customHeight="1">
      <c r="B707" s="1"/>
    </row>
    <row r="708" spans="2:2" ht="14.25" customHeight="1">
      <c r="B708" s="1"/>
    </row>
    <row r="709" spans="2:2" ht="14.25" customHeight="1">
      <c r="B709" s="1"/>
    </row>
    <row r="710" spans="2:2" ht="14.25" customHeight="1">
      <c r="B710" s="1"/>
    </row>
    <row r="711" spans="2:2" ht="14.25" customHeight="1">
      <c r="B711" s="1"/>
    </row>
    <row r="712" spans="2:2" ht="14.25" customHeight="1">
      <c r="B712" s="1"/>
    </row>
    <row r="713" spans="2:2" ht="14.25" customHeight="1">
      <c r="B713" s="1"/>
    </row>
    <row r="714" spans="2:2" ht="14.25" customHeight="1">
      <c r="B714" s="1"/>
    </row>
    <row r="715" spans="2:2" ht="14.25" customHeight="1">
      <c r="B715" s="1"/>
    </row>
    <row r="716" spans="2:2" ht="14.25" customHeight="1">
      <c r="B716" s="1"/>
    </row>
    <row r="717" spans="2:2" ht="14.25" customHeight="1">
      <c r="B717" s="1"/>
    </row>
    <row r="718" spans="2:2" ht="14.25" customHeight="1">
      <c r="B718" s="1"/>
    </row>
    <row r="719" spans="2:2" ht="14.25" customHeight="1">
      <c r="B719" s="1"/>
    </row>
    <row r="720" spans="2:2" ht="14.25" customHeight="1">
      <c r="B720" s="1"/>
    </row>
    <row r="721" spans="2:2" ht="14.25" customHeight="1">
      <c r="B721" s="1"/>
    </row>
    <row r="722" spans="2:2" ht="14.25" customHeight="1">
      <c r="B722" s="1"/>
    </row>
    <row r="723" spans="2:2" ht="14.25" customHeight="1">
      <c r="B723" s="1"/>
    </row>
    <row r="724" spans="2:2" ht="14.25" customHeight="1">
      <c r="B724" s="1"/>
    </row>
    <row r="725" spans="2:2" ht="14.25" customHeight="1">
      <c r="B725" s="1"/>
    </row>
    <row r="726" spans="2:2" ht="14.25" customHeight="1">
      <c r="B726" s="1"/>
    </row>
    <row r="727" spans="2:2" ht="14.25" customHeight="1">
      <c r="B727" s="1"/>
    </row>
    <row r="728" spans="2:2" ht="14.25" customHeight="1">
      <c r="B728" s="1"/>
    </row>
    <row r="729" spans="2:2" ht="14.25" customHeight="1">
      <c r="B729" s="1"/>
    </row>
    <row r="730" spans="2:2" ht="14.25" customHeight="1">
      <c r="B730" s="1"/>
    </row>
    <row r="731" spans="2:2" ht="14.25" customHeight="1">
      <c r="B731" s="1"/>
    </row>
    <row r="732" spans="2:2" ht="14.25" customHeight="1">
      <c r="B732" s="1"/>
    </row>
    <row r="733" spans="2:2" ht="14.25" customHeight="1">
      <c r="B733" s="1"/>
    </row>
    <row r="734" spans="2:2" ht="14.25" customHeight="1">
      <c r="B734" s="1"/>
    </row>
    <row r="735" spans="2:2" ht="14.25" customHeight="1">
      <c r="B735" s="1"/>
    </row>
    <row r="736" spans="2:2" ht="14.25" customHeight="1">
      <c r="B736" s="1"/>
    </row>
    <row r="737" spans="2:2" ht="14.25" customHeight="1">
      <c r="B737" s="1"/>
    </row>
    <row r="738" spans="2:2" ht="14.25" customHeight="1">
      <c r="B738" s="1"/>
    </row>
    <row r="739" spans="2:2" ht="14.25" customHeight="1">
      <c r="B739" s="1"/>
    </row>
    <row r="740" spans="2:2" ht="14.25" customHeight="1">
      <c r="B740" s="1"/>
    </row>
    <row r="741" spans="2:2" ht="14.25" customHeight="1">
      <c r="B741" s="1"/>
    </row>
    <row r="742" spans="2:2" ht="14.25" customHeight="1">
      <c r="B742" s="1"/>
    </row>
    <row r="743" spans="2:2" ht="14.25" customHeight="1">
      <c r="B743" s="1"/>
    </row>
    <row r="744" spans="2:2" ht="14.25" customHeight="1">
      <c r="B744" s="1"/>
    </row>
    <row r="745" spans="2:2" ht="14.25" customHeight="1">
      <c r="B745" s="1"/>
    </row>
    <row r="746" spans="2:2" ht="14.25" customHeight="1">
      <c r="B746" s="1"/>
    </row>
    <row r="747" spans="2:2" ht="14.25" customHeight="1">
      <c r="B747" s="1"/>
    </row>
    <row r="748" spans="2:2" ht="14.25" customHeight="1">
      <c r="B748" s="1"/>
    </row>
    <row r="749" spans="2:2" ht="14.25" customHeight="1">
      <c r="B749" s="1"/>
    </row>
    <row r="750" spans="2:2" ht="14.25" customHeight="1">
      <c r="B750" s="1"/>
    </row>
    <row r="751" spans="2:2" ht="14.25" customHeight="1">
      <c r="B751" s="1"/>
    </row>
    <row r="752" spans="2:2" ht="14.25" customHeight="1">
      <c r="B752" s="1"/>
    </row>
    <row r="753" spans="2:2" ht="14.25" customHeight="1">
      <c r="B753" s="1"/>
    </row>
    <row r="754" spans="2:2" ht="14.25" customHeight="1">
      <c r="B754" s="1"/>
    </row>
    <row r="755" spans="2:2" ht="14.25" customHeight="1">
      <c r="B755" s="1"/>
    </row>
    <row r="756" spans="2:2" ht="14.25" customHeight="1">
      <c r="B756" s="1"/>
    </row>
    <row r="757" spans="2:2" ht="14.25" customHeight="1">
      <c r="B757" s="1"/>
    </row>
    <row r="758" spans="2:2" ht="14.25" customHeight="1">
      <c r="B758" s="1"/>
    </row>
    <row r="759" spans="2:2" ht="14.25" customHeight="1">
      <c r="B759" s="1"/>
    </row>
    <row r="760" spans="2:2" ht="14.25" customHeight="1">
      <c r="B760" s="1"/>
    </row>
    <row r="761" spans="2:2" ht="14.25" customHeight="1">
      <c r="B761" s="1"/>
    </row>
    <row r="762" spans="2:2" ht="14.25" customHeight="1">
      <c r="B762" s="1"/>
    </row>
    <row r="763" spans="2:2" ht="14.25" customHeight="1">
      <c r="B763" s="1"/>
    </row>
    <row r="764" spans="2:2" ht="14.25" customHeight="1">
      <c r="B764" s="1"/>
    </row>
    <row r="765" spans="2:2" ht="14.25" customHeight="1">
      <c r="B765" s="1"/>
    </row>
    <row r="766" spans="2:2" ht="14.25" customHeight="1">
      <c r="B766" s="1"/>
    </row>
    <row r="767" spans="2:2" ht="14.25" customHeight="1">
      <c r="B767" s="1"/>
    </row>
    <row r="768" spans="2:2" ht="14.25" customHeight="1">
      <c r="B768" s="1"/>
    </row>
    <row r="769" spans="2:2" ht="14.25" customHeight="1">
      <c r="B769" s="1"/>
    </row>
    <row r="770" spans="2:2" ht="14.25" customHeight="1">
      <c r="B770" s="1"/>
    </row>
    <row r="771" spans="2:2" ht="14.25" customHeight="1">
      <c r="B771" s="1"/>
    </row>
    <row r="772" spans="2:2" ht="14.25" customHeight="1">
      <c r="B772" s="1"/>
    </row>
    <row r="773" spans="2:2" ht="14.25" customHeight="1">
      <c r="B773" s="1"/>
    </row>
    <row r="774" spans="2:2" ht="14.25" customHeight="1">
      <c r="B774" s="1"/>
    </row>
    <row r="775" spans="2:2" ht="14.25" customHeight="1">
      <c r="B775" s="1"/>
    </row>
    <row r="776" spans="2:2" ht="14.25" customHeight="1">
      <c r="B776" s="1"/>
    </row>
    <row r="777" spans="2:2" ht="14.25" customHeight="1">
      <c r="B777" s="1"/>
    </row>
    <row r="778" spans="2:2" ht="14.25" customHeight="1">
      <c r="B778" s="1"/>
    </row>
    <row r="779" spans="2:2" ht="14.25" customHeight="1">
      <c r="B779" s="1"/>
    </row>
    <row r="780" spans="2:2" ht="14.25" customHeight="1">
      <c r="B780" s="1"/>
    </row>
    <row r="781" spans="2:2" ht="14.25" customHeight="1">
      <c r="B781" s="1"/>
    </row>
    <row r="782" spans="2:2" ht="14.25" customHeight="1">
      <c r="B782" s="1"/>
    </row>
    <row r="783" spans="2:2" ht="14.25" customHeight="1">
      <c r="B783" s="1"/>
    </row>
    <row r="784" spans="2:2" ht="14.25" customHeight="1">
      <c r="B784" s="1"/>
    </row>
    <row r="785" spans="2:2" ht="14.25" customHeight="1">
      <c r="B785" s="1"/>
    </row>
    <row r="786" spans="2:2" ht="14.25" customHeight="1">
      <c r="B786" s="1"/>
    </row>
    <row r="787" spans="2:2" ht="14.25" customHeight="1">
      <c r="B787" s="1"/>
    </row>
    <row r="788" spans="2:2" ht="14.25" customHeight="1">
      <c r="B788" s="1"/>
    </row>
    <row r="789" spans="2:2" ht="14.25" customHeight="1">
      <c r="B789" s="1"/>
    </row>
    <row r="790" spans="2:2" ht="14.25" customHeight="1">
      <c r="B790" s="1"/>
    </row>
    <row r="791" spans="2:2" ht="14.25" customHeight="1">
      <c r="B791" s="1"/>
    </row>
    <row r="792" spans="2:2" ht="14.25" customHeight="1">
      <c r="B792" s="1"/>
    </row>
    <row r="793" spans="2:2" ht="14.25" customHeight="1">
      <c r="B793" s="1"/>
    </row>
    <row r="794" spans="2:2" ht="14.25" customHeight="1">
      <c r="B794" s="1"/>
    </row>
    <row r="795" spans="2:2" ht="14.25" customHeight="1">
      <c r="B795" s="1"/>
    </row>
    <row r="796" spans="2:2" ht="14.25" customHeight="1">
      <c r="B796" s="1"/>
    </row>
    <row r="797" spans="2:2" ht="14.25" customHeight="1">
      <c r="B797" s="1"/>
    </row>
    <row r="798" spans="2:2" ht="14.25" customHeight="1">
      <c r="B798" s="1"/>
    </row>
    <row r="799" spans="2:2" ht="14.25" customHeight="1">
      <c r="B799" s="1"/>
    </row>
    <row r="800" spans="2:2" ht="14.25" customHeight="1">
      <c r="B800" s="1"/>
    </row>
    <row r="801" spans="2:2" ht="14.25" customHeight="1">
      <c r="B801" s="1"/>
    </row>
    <row r="802" spans="2:2" ht="14.25" customHeight="1">
      <c r="B802" s="1"/>
    </row>
    <row r="803" spans="2:2" ht="14.25" customHeight="1">
      <c r="B803" s="1"/>
    </row>
    <row r="804" spans="2:2" ht="14.25" customHeight="1">
      <c r="B804" s="1"/>
    </row>
    <row r="805" spans="2:2" ht="14.25" customHeight="1">
      <c r="B805" s="1"/>
    </row>
    <row r="806" spans="2:2" ht="14.25" customHeight="1">
      <c r="B806" s="1"/>
    </row>
    <row r="807" spans="2:2" ht="14.25" customHeight="1">
      <c r="B807" s="1"/>
    </row>
    <row r="808" spans="2:2" ht="14.25" customHeight="1">
      <c r="B808" s="1"/>
    </row>
    <row r="809" spans="2:2" ht="14.25" customHeight="1">
      <c r="B809" s="1"/>
    </row>
    <row r="810" spans="2:2" ht="14.25" customHeight="1">
      <c r="B810" s="1"/>
    </row>
    <row r="811" spans="2:2" ht="14.25" customHeight="1">
      <c r="B811" s="1"/>
    </row>
    <row r="812" spans="2:2" ht="14.25" customHeight="1">
      <c r="B812" s="1"/>
    </row>
    <row r="813" spans="2:2" ht="14.25" customHeight="1">
      <c r="B813" s="1"/>
    </row>
    <row r="814" spans="2:2" ht="14.25" customHeight="1">
      <c r="B814" s="1"/>
    </row>
    <row r="815" spans="2:2" ht="14.25" customHeight="1">
      <c r="B815" s="1"/>
    </row>
    <row r="816" spans="2:2" ht="14.25" customHeight="1">
      <c r="B816" s="1"/>
    </row>
    <row r="817" spans="2:2" ht="14.25" customHeight="1">
      <c r="B817" s="1"/>
    </row>
    <row r="818" spans="2:2" ht="14.25" customHeight="1">
      <c r="B818" s="1"/>
    </row>
    <row r="819" spans="2:2" ht="14.25" customHeight="1">
      <c r="B819" s="1"/>
    </row>
    <row r="820" spans="2:2" ht="14.25" customHeight="1">
      <c r="B820" s="1"/>
    </row>
    <row r="821" spans="2:2" ht="14.25" customHeight="1">
      <c r="B821" s="1"/>
    </row>
    <row r="822" spans="2:2" ht="14.25" customHeight="1">
      <c r="B822" s="1"/>
    </row>
    <row r="823" spans="2:2" ht="14.25" customHeight="1">
      <c r="B823" s="1"/>
    </row>
    <row r="824" spans="2:2" ht="14.25" customHeight="1">
      <c r="B824" s="1"/>
    </row>
    <row r="825" spans="2:2" ht="14.25" customHeight="1">
      <c r="B825" s="1"/>
    </row>
    <row r="826" spans="2:2" ht="14.25" customHeight="1">
      <c r="B826" s="1"/>
    </row>
    <row r="827" spans="2:2" ht="14.25" customHeight="1">
      <c r="B827" s="1"/>
    </row>
    <row r="828" spans="2:2" ht="14.25" customHeight="1">
      <c r="B828" s="1"/>
    </row>
    <row r="829" spans="2:2" ht="14.25" customHeight="1">
      <c r="B829" s="1"/>
    </row>
    <row r="830" spans="2:2" ht="14.25" customHeight="1">
      <c r="B830" s="1"/>
    </row>
    <row r="831" spans="2:2" ht="14.25" customHeight="1">
      <c r="B831" s="1"/>
    </row>
    <row r="832" spans="2:2" ht="14.25" customHeight="1">
      <c r="B832" s="1"/>
    </row>
    <row r="833" spans="2:2" ht="14.25" customHeight="1">
      <c r="B833" s="1"/>
    </row>
    <row r="834" spans="2:2" ht="14.25" customHeight="1">
      <c r="B834" s="1"/>
    </row>
    <row r="835" spans="2:2" ht="14.25" customHeight="1">
      <c r="B835" s="1"/>
    </row>
    <row r="836" spans="2:2" ht="14.25" customHeight="1">
      <c r="B836" s="1"/>
    </row>
    <row r="837" spans="2:2" ht="14.25" customHeight="1">
      <c r="B837" s="1"/>
    </row>
    <row r="838" spans="2:2" ht="14.25" customHeight="1">
      <c r="B838" s="1"/>
    </row>
    <row r="839" spans="2:2" ht="14.25" customHeight="1">
      <c r="B839" s="1"/>
    </row>
    <row r="840" spans="2:2" ht="14.25" customHeight="1">
      <c r="B840" s="1"/>
    </row>
    <row r="841" spans="2:2" ht="14.25" customHeight="1">
      <c r="B841" s="1"/>
    </row>
    <row r="842" spans="2:2" ht="14.25" customHeight="1">
      <c r="B842" s="1"/>
    </row>
    <row r="843" spans="2:2" ht="14.25" customHeight="1">
      <c r="B843" s="1"/>
    </row>
    <row r="844" spans="2:2" ht="14.25" customHeight="1">
      <c r="B844" s="1"/>
    </row>
    <row r="845" spans="2:2" ht="14.25" customHeight="1">
      <c r="B845" s="1"/>
    </row>
    <row r="846" spans="2:2" ht="14.25" customHeight="1">
      <c r="B846" s="1"/>
    </row>
    <row r="847" spans="2:2" ht="14.25" customHeight="1">
      <c r="B847" s="1"/>
    </row>
    <row r="848" spans="2:2" ht="14.25" customHeight="1">
      <c r="B848" s="1"/>
    </row>
    <row r="849" spans="2:2" ht="14.25" customHeight="1">
      <c r="B849" s="1"/>
    </row>
    <row r="850" spans="2:2" ht="14.25" customHeight="1">
      <c r="B850" s="1"/>
    </row>
    <row r="851" spans="2:2" ht="14.25" customHeight="1">
      <c r="B851" s="1"/>
    </row>
    <row r="852" spans="2:2" ht="14.25" customHeight="1">
      <c r="B852" s="1"/>
    </row>
    <row r="853" spans="2:2" ht="14.25" customHeight="1">
      <c r="B853" s="1"/>
    </row>
    <row r="854" spans="2:2" ht="14.25" customHeight="1">
      <c r="B854" s="1"/>
    </row>
    <row r="855" spans="2:2" ht="14.25" customHeight="1">
      <c r="B855" s="1"/>
    </row>
    <row r="856" spans="2:2" ht="14.25" customHeight="1">
      <c r="B856" s="1"/>
    </row>
    <row r="857" spans="2:2" ht="14.25" customHeight="1">
      <c r="B857" s="1"/>
    </row>
    <row r="858" spans="2:2" ht="14.25" customHeight="1">
      <c r="B858" s="1"/>
    </row>
    <row r="859" spans="2:2" ht="14.25" customHeight="1">
      <c r="B859" s="1"/>
    </row>
    <row r="860" spans="2:2" ht="14.25" customHeight="1">
      <c r="B860" s="1"/>
    </row>
    <row r="861" spans="2:2" ht="14.25" customHeight="1">
      <c r="B861" s="1"/>
    </row>
    <row r="862" spans="2:2" ht="14.25" customHeight="1">
      <c r="B862" s="1"/>
    </row>
    <row r="863" spans="2:2" ht="14.25" customHeight="1">
      <c r="B863" s="1"/>
    </row>
    <row r="864" spans="2:2" ht="14.25" customHeight="1">
      <c r="B864" s="1"/>
    </row>
    <row r="865" spans="2:2" ht="14.25" customHeight="1">
      <c r="B865" s="1"/>
    </row>
    <row r="866" spans="2:2" ht="14.25" customHeight="1">
      <c r="B866" s="1"/>
    </row>
    <row r="867" spans="2:2" ht="14.25" customHeight="1">
      <c r="B867" s="1"/>
    </row>
    <row r="868" spans="2:2" ht="14.25" customHeight="1">
      <c r="B868" s="1"/>
    </row>
    <row r="869" spans="2:2" ht="14.25" customHeight="1">
      <c r="B869" s="1"/>
    </row>
    <row r="870" spans="2:2" ht="14.25" customHeight="1">
      <c r="B870" s="1"/>
    </row>
    <row r="871" spans="2:2" ht="14.25" customHeight="1">
      <c r="B871" s="1"/>
    </row>
    <row r="872" spans="2:2" ht="14.25" customHeight="1">
      <c r="B872" s="1"/>
    </row>
    <row r="873" spans="2:2" ht="14.25" customHeight="1">
      <c r="B873" s="1"/>
    </row>
    <row r="874" spans="2:2" ht="14.25" customHeight="1">
      <c r="B874" s="1"/>
    </row>
    <row r="875" spans="2:2" ht="14.25" customHeight="1">
      <c r="B875" s="1"/>
    </row>
    <row r="876" spans="2:2" ht="14.25" customHeight="1">
      <c r="B876" s="1"/>
    </row>
    <row r="877" spans="2:2" ht="14.25" customHeight="1">
      <c r="B877" s="1"/>
    </row>
    <row r="878" spans="2:2" ht="14.25" customHeight="1">
      <c r="B878" s="1"/>
    </row>
    <row r="879" spans="2:2" ht="14.25" customHeight="1">
      <c r="B879" s="1"/>
    </row>
    <row r="880" spans="2:2" ht="14.25" customHeight="1">
      <c r="B880" s="1"/>
    </row>
    <row r="881" spans="2:2" ht="14.25" customHeight="1">
      <c r="B881" s="1"/>
    </row>
    <row r="882" spans="2:2" ht="14.25" customHeight="1">
      <c r="B882" s="1"/>
    </row>
    <row r="883" spans="2:2" ht="14.25" customHeight="1">
      <c r="B883" s="1"/>
    </row>
    <row r="884" spans="2:2" ht="14.25" customHeight="1">
      <c r="B884" s="1"/>
    </row>
    <row r="885" spans="2:2" ht="14.25" customHeight="1">
      <c r="B885" s="1"/>
    </row>
    <row r="886" spans="2:2" ht="14.25" customHeight="1">
      <c r="B886" s="1"/>
    </row>
    <row r="887" spans="2:2" ht="14.25" customHeight="1">
      <c r="B887" s="1"/>
    </row>
    <row r="888" spans="2:2" ht="14.25" customHeight="1">
      <c r="B888" s="1"/>
    </row>
    <row r="889" spans="2:2" ht="14.25" customHeight="1">
      <c r="B889" s="1"/>
    </row>
    <row r="890" spans="2:2" ht="14.25" customHeight="1">
      <c r="B890" s="1"/>
    </row>
    <row r="891" spans="2:2" ht="14.25" customHeight="1">
      <c r="B891" s="1"/>
    </row>
    <row r="892" spans="2:2" ht="14.25" customHeight="1">
      <c r="B892" s="1"/>
    </row>
    <row r="893" spans="2:2" ht="14.25" customHeight="1">
      <c r="B893" s="1"/>
    </row>
    <row r="894" spans="2:2" ht="14.25" customHeight="1">
      <c r="B894" s="1"/>
    </row>
    <row r="895" spans="2:2" ht="14.25" customHeight="1">
      <c r="B895" s="1"/>
    </row>
    <row r="896" spans="2:2" ht="14.25" customHeight="1">
      <c r="B896" s="1"/>
    </row>
    <row r="897" spans="2:2" ht="14.25" customHeight="1">
      <c r="B897" s="1"/>
    </row>
    <row r="898" spans="2:2" ht="14.25" customHeight="1">
      <c r="B898" s="1"/>
    </row>
    <row r="899" spans="2:2" ht="14.25" customHeight="1">
      <c r="B899" s="1"/>
    </row>
    <row r="900" spans="2:2" ht="14.25" customHeight="1">
      <c r="B900" s="1"/>
    </row>
    <row r="901" spans="2:2" ht="14.25" customHeight="1">
      <c r="B901" s="1"/>
    </row>
    <row r="902" spans="2:2" ht="14.25" customHeight="1">
      <c r="B902" s="1"/>
    </row>
    <row r="903" spans="2:2" ht="14.25" customHeight="1">
      <c r="B903" s="1"/>
    </row>
    <row r="904" spans="2:2" ht="14.25" customHeight="1">
      <c r="B904" s="1"/>
    </row>
    <row r="905" spans="2:2" ht="14.25" customHeight="1">
      <c r="B905" s="1"/>
    </row>
    <row r="906" spans="2:2" ht="14.25" customHeight="1">
      <c r="B906" s="1"/>
    </row>
    <row r="907" spans="2:2" ht="14.25" customHeight="1">
      <c r="B907" s="1"/>
    </row>
    <row r="908" spans="2:2" ht="14.25" customHeight="1">
      <c r="B908" s="1"/>
    </row>
    <row r="909" spans="2:2" ht="14.25" customHeight="1">
      <c r="B909" s="1"/>
    </row>
    <row r="910" spans="2:2" ht="14.25" customHeight="1">
      <c r="B910" s="1"/>
    </row>
    <row r="911" spans="2:2" ht="14.25" customHeight="1">
      <c r="B911" s="1"/>
    </row>
    <row r="912" spans="2:2" ht="14.25" customHeight="1">
      <c r="B912" s="1"/>
    </row>
    <row r="913" spans="2:2" ht="14.25" customHeight="1">
      <c r="B913" s="1"/>
    </row>
    <row r="914" spans="2:2" ht="14.25" customHeight="1">
      <c r="B914" s="1"/>
    </row>
    <row r="915" spans="2:2" ht="14.25" customHeight="1">
      <c r="B915" s="1"/>
    </row>
    <row r="916" spans="2:2" ht="14.25" customHeight="1">
      <c r="B916" s="1"/>
    </row>
    <row r="917" spans="2:2" ht="14.25" customHeight="1">
      <c r="B917" s="1"/>
    </row>
    <row r="918" spans="2:2" ht="14.25" customHeight="1">
      <c r="B918" s="1"/>
    </row>
    <row r="919" spans="2:2" ht="14.25" customHeight="1">
      <c r="B919" s="1"/>
    </row>
    <row r="920" spans="2:2" ht="14.25" customHeight="1">
      <c r="B920" s="1"/>
    </row>
    <row r="921" spans="2:2" ht="14.25" customHeight="1">
      <c r="B921" s="1"/>
    </row>
    <row r="922" spans="2:2" ht="14.25" customHeight="1">
      <c r="B922" s="1"/>
    </row>
    <row r="923" spans="2:2" ht="14.25" customHeight="1">
      <c r="B923" s="1"/>
    </row>
    <row r="924" spans="2:2" ht="14.25" customHeight="1">
      <c r="B924" s="1"/>
    </row>
    <row r="925" spans="2:2" ht="14.25" customHeight="1">
      <c r="B925" s="1"/>
    </row>
    <row r="926" spans="2:2" ht="14.25" customHeight="1">
      <c r="B926" s="1"/>
    </row>
    <row r="927" spans="2:2" ht="14.25" customHeight="1">
      <c r="B927" s="1"/>
    </row>
    <row r="928" spans="2:2" ht="14.25" customHeight="1">
      <c r="B928" s="1"/>
    </row>
    <row r="929" spans="2:2" ht="14.25" customHeight="1">
      <c r="B929" s="1"/>
    </row>
    <row r="930" spans="2:2" ht="14.25" customHeight="1">
      <c r="B930" s="1"/>
    </row>
    <row r="931" spans="2:2" ht="14.25" customHeight="1">
      <c r="B931" s="1"/>
    </row>
    <row r="932" spans="2:2" ht="14.25" customHeight="1">
      <c r="B932" s="1"/>
    </row>
    <row r="933" spans="2:2" ht="14.25" customHeight="1">
      <c r="B933" s="1"/>
    </row>
    <row r="934" spans="2:2" ht="14.25" customHeight="1">
      <c r="B934" s="1"/>
    </row>
    <row r="935" spans="2:2" ht="14.25" customHeight="1">
      <c r="B935" s="1"/>
    </row>
    <row r="936" spans="2:2" ht="14.25" customHeight="1">
      <c r="B936" s="1"/>
    </row>
    <row r="937" spans="2:2" ht="14.25" customHeight="1">
      <c r="B937" s="1"/>
    </row>
    <row r="938" spans="2:2" ht="14.25" customHeight="1">
      <c r="B938" s="1"/>
    </row>
    <row r="939" spans="2:2" ht="14.25" customHeight="1">
      <c r="B939" s="1"/>
    </row>
    <row r="940" spans="2:2" ht="14.25" customHeight="1">
      <c r="B940" s="1"/>
    </row>
    <row r="941" spans="2:2" ht="14.25" customHeight="1">
      <c r="B941" s="1"/>
    </row>
    <row r="942" spans="2:2" ht="14.25" customHeight="1">
      <c r="B942" s="1"/>
    </row>
    <row r="943" spans="2:2" ht="14.25" customHeight="1">
      <c r="B943" s="1"/>
    </row>
    <row r="944" spans="2:2" ht="14.25" customHeight="1">
      <c r="B944" s="1"/>
    </row>
    <row r="945" spans="2:2" ht="14.25" customHeight="1">
      <c r="B945" s="1"/>
    </row>
    <row r="946" spans="2:2" ht="14.25" customHeight="1">
      <c r="B946" s="1"/>
    </row>
    <row r="947" spans="2:2" ht="14.25" customHeight="1">
      <c r="B947" s="1"/>
    </row>
    <row r="948" spans="2:2" ht="14.25" customHeight="1">
      <c r="B948" s="1"/>
    </row>
    <row r="949" spans="2:2" ht="14.25" customHeight="1">
      <c r="B949" s="1"/>
    </row>
    <row r="950" spans="2:2" ht="14.25" customHeight="1">
      <c r="B950" s="1"/>
    </row>
    <row r="951" spans="2:2" ht="14.25" customHeight="1">
      <c r="B951" s="1"/>
    </row>
    <row r="952" spans="2:2" ht="14.25" customHeight="1">
      <c r="B952" s="1"/>
    </row>
    <row r="953" spans="2:2" ht="14.25" customHeight="1">
      <c r="B953" s="1"/>
    </row>
    <row r="954" spans="2:2" ht="14.25" customHeight="1">
      <c r="B954" s="1"/>
    </row>
    <row r="955" spans="2:2" ht="14.25" customHeight="1">
      <c r="B955" s="1"/>
    </row>
    <row r="956" spans="2:2" ht="14.25" customHeight="1">
      <c r="B956" s="1"/>
    </row>
    <row r="957" spans="2:2" ht="14.25" customHeight="1">
      <c r="B957" s="1"/>
    </row>
    <row r="958" spans="2:2" ht="14.25" customHeight="1">
      <c r="B958" s="1"/>
    </row>
    <row r="959" spans="2:2" ht="14.25" customHeight="1">
      <c r="B959" s="1"/>
    </row>
    <row r="960" spans="2:2" ht="14.25" customHeight="1">
      <c r="B960" s="1"/>
    </row>
    <row r="961" spans="2:2" ht="14.25" customHeight="1">
      <c r="B961" s="1"/>
    </row>
    <row r="962" spans="2:2" ht="14.25" customHeight="1">
      <c r="B962" s="1"/>
    </row>
    <row r="963" spans="2:2" ht="14.25" customHeight="1">
      <c r="B963" s="1"/>
    </row>
    <row r="964" spans="2:2" ht="14.25" customHeight="1">
      <c r="B964" s="1"/>
    </row>
    <row r="965" spans="2:2" ht="14.25" customHeight="1">
      <c r="B965" s="1"/>
    </row>
    <row r="966" spans="2:2" ht="14.25" customHeight="1">
      <c r="B966" s="1"/>
    </row>
    <row r="967" spans="2:2" ht="14.25" customHeight="1">
      <c r="B967" s="1"/>
    </row>
    <row r="968" spans="2:2" ht="14.25" customHeight="1">
      <c r="B968" s="1"/>
    </row>
    <row r="969" spans="2:2" ht="14.25" customHeight="1">
      <c r="B969" s="1"/>
    </row>
    <row r="970" spans="2:2" ht="14.25" customHeight="1">
      <c r="B970" s="1"/>
    </row>
    <row r="971" spans="2:2" ht="14.25" customHeight="1">
      <c r="B971" s="1"/>
    </row>
    <row r="972" spans="2:2" ht="14.25" customHeight="1">
      <c r="B972" s="1"/>
    </row>
    <row r="973" spans="2:2" ht="14.25" customHeight="1">
      <c r="B973" s="1"/>
    </row>
    <row r="974" spans="2:2" ht="14.25" customHeight="1">
      <c r="B974" s="1"/>
    </row>
    <row r="975" spans="2:2" ht="14.25" customHeight="1">
      <c r="B975" s="1"/>
    </row>
    <row r="976" spans="2:2" ht="14.25" customHeight="1">
      <c r="B976" s="1"/>
    </row>
    <row r="977" spans="2:2" ht="14.25" customHeight="1">
      <c r="B977" s="1"/>
    </row>
    <row r="978" spans="2:2" ht="14.25" customHeight="1">
      <c r="B978" s="1"/>
    </row>
    <row r="979" spans="2:2" ht="14.25" customHeight="1">
      <c r="B979" s="1"/>
    </row>
    <row r="980" spans="2:2" ht="14.25" customHeight="1">
      <c r="B980" s="1"/>
    </row>
    <row r="981" spans="2:2" ht="14.25" customHeight="1">
      <c r="B981" s="1"/>
    </row>
    <row r="982" spans="2:2" ht="14.25" customHeight="1">
      <c r="B982" s="1"/>
    </row>
    <row r="983" spans="2:2" ht="14.25" customHeight="1">
      <c r="B983" s="1"/>
    </row>
    <row r="984" spans="2:2" ht="14.25" customHeight="1">
      <c r="B984" s="1"/>
    </row>
    <row r="985" spans="2:2" ht="14.25" customHeight="1">
      <c r="B985" s="1"/>
    </row>
    <row r="986" spans="2:2" ht="14.25" customHeight="1">
      <c r="B986" s="1"/>
    </row>
    <row r="987" spans="2:2" ht="14.25" customHeight="1">
      <c r="B987" s="1"/>
    </row>
    <row r="988" spans="2:2" ht="14.25" customHeight="1">
      <c r="B988" s="1"/>
    </row>
    <row r="989" spans="2:2" ht="14.25" customHeight="1">
      <c r="B989" s="1"/>
    </row>
    <row r="990" spans="2:2" ht="14.25" customHeight="1">
      <c r="B990" s="1"/>
    </row>
    <row r="991" spans="2:2" ht="14.25" customHeight="1">
      <c r="B991" s="1"/>
    </row>
    <row r="992" spans="2:2" ht="14.25" customHeight="1">
      <c r="B992" s="1"/>
    </row>
    <row r="993" spans="2:2" ht="14.25" customHeight="1">
      <c r="B993" s="1"/>
    </row>
    <row r="994" spans="2:2" ht="14.25" customHeight="1">
      <c r="B994" s="1"/>
    </row>
    <row r="995" spans="2:2" ht="14.25" customHeight="1">
      <c r="B995" s="1"/>
    </row>
    <row r="996" spans="2:2" ht="14.25" customHeight="1">
      <c r="B996" s="1"/>
    </row>
    <row r="997" spans="2:2" ht="14.25" customHeight="1">
      <c r="B997" s="1"/>
    </row>
    <row r="998" spans="2:2" ht="14.25" customHeight="1">
      <c r="B998" s="1"/>
    </row>
    <row r="999" spans="2:2" ht="14.25" customHeight="1">
      <c r="B999" s="1"/>
    </row>
    <row r="1000" spans="2:2" ht="14.25" customHeight="1">
      <c r="B1000" s="1"/>
    </row>
  </sheetData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zoomScaleNormal="100" workbookViewId="0"/>
  </sheetViews>
  <sheetFormatPr defaultColWidth="12.6640625" defaultRowHeight="14.4"/>
  <cols>
    <col min="1" max="1" width="13.44140625" customWidth="1"/>
    <col min="2" max="2" width="17.33203125" customWidth="1"/>
    <col min="3" max="26" width="8.6640625" customWidth="1"/>
  </cols>
  <sheetData>
    <row r="1" spans="1:2" ht="14.25" customHeight="1"/>
    <row r="2" spans="1:2" ht="14.25" customHeight="1"/>
    <row r="3" spans="1:2" ht="14.25" customHeight="1">
      <c r="A3" s="33" t="s">
        <v>128</v>
      </c>
      <c r="B3" s="34" t="s">
        <v>136</v>
      </c>
    </row>
    <row r="4" spans="1:2" ht="14.25" customHeight="1">
      <c r="A4" s="35" t="s">
        <v>130</v>
      </c>
      <c r="B4" s="36"/>
    </row>
    <row r="5" spans="1:2" ht="14.25" customHeight="1">
      <c r="A5" s="37" t="s">
        <v>131</v>
      </c>
      <c r="B5" s="38"/>
    </row>
    <row r="6" spans="1:2" ht="14.25" customHeight="1">
      <c r="A6" s="37" t="s">
        <v>132</v>
      </c>
      <c r="B6" s="38"/>
    </row>
    <row r="7" spans="1:2" ht="14.25" customHeight="1">
      <c r="A7" s="37" t="s">
        <v>133</v>
      </c>
      <c r="B7" s="38"/>
    </row>
    <row r="8" spans="1:2" ht="14.25" customHeight="1">
      <c r="A8" s="37" t="s">
        <v>134</v>
      </c>
      <c r="B8" s="39"/>
    </row>
    <row r="9" spans="1:2" ht="14.25" customHeight="1">
      <c r="A9" s="40" t="s">
        <v>135</v>
      </c>
      <c r="B9" s="41"/>
    </row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zoomScaleNormal="100" workbookViewId="0"/>
  </sheetViews>
  <sheetFormatPr defaultColWidth="12.6640625" defaultRowHeight="14.4"/>
  <cols>
    <col min="1" max="1" width="13.44140625" customWidth="1"/>
    <col min="2" max="2" width="23.6640625" customWidth="1"/>
    <col min="3" max="26" width="8.6640625" customWidth="1"/>
  </cols>
  <sheetData>
    <row r="1" spans="1:2" ht="14.25" customHeight="1"/>
    <row r="2" spans="1:2" ht="14.25" customHeight="1"/>
    <row r="3" spans="1:2" ht="14.25" customHeight="1">
      <c r="A3" s="33" t="s">
        <v>128</v>
      </c>
      <c r="B3" s="34" t="s">
        <v>137</v>
      </c>
    </row>
    <row r="4" spans="1:2" ht="14.25" customHeight="1">
      <c r="A4" s="35" t="s">
        <v>130</v>
      </c>
      <c r="B4" s="36">
        <v>162</v>
      </c>
    </row>
    <row r="5" spans="1:2" ht="14.25" customHeight="1">
      <c r="A5" s="37" t="s">
        <v>131</v>
      </c>
      <c r="B5" s="38">
        <v>124</v>
      </c>
    </row>
    <row r="6" spans="1:2" ht="14.25" customHeight="1">
      <c r="A6" s="37" t="s">
        <v>132</v>
      </c>
      <c r="B6" s="38">
        <v>66</v>
      </c>
    </row>
    <row r="7" spans="1:2" ht="14.25" customHeight="1">
      <c r="A7" s="37" t="s">
        <v>133</v>
      </c>
      <c r="B7" s="38">
        <v>477</v>
      </c>
    </row>
    <row r="8" spans="1:2" ht="14.25" customHeight="1">
      <c r="A8" s="37" t="s">
        <v>134</v>
      </c>
      <c r="B8" s="39">
        <v>556</v>
      </c>
    </row>
    <row r="9" spans="1:2" ht="14.25" customHeight="1">
      <c r="A9" s="40" t="s">
        <v>135</v>
      </c>
      <c r="B9" s="41">
        <v>1385</v>
      </c>
    </row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zoomScaleNormal="100" workbookViewId="0"/>
  </sheetViews>
  <sheetFormatPr defaultColWidth="12.6640625" defaultRowHeight="14.4"/>
  <cols>
    <col min="1" max="1" width="31.44140625" customWidth="1"/>
    <col min="2" max="2" width="27.6640625" customWidth="1"/>
    <col min="3" max="3" width="5.44140625" customWidth="1"/>
    <col min="4" max="26" width="8.6640625" customWidth="1"/>
  </cols>
  <sheetData>
    <row r="1" spans="1:3" ht="14.25" customHeight="1"/>
    <row r="2" spans="1:3" ht="14.25" customHeight="1"/>
    <row r="3" spans="1:3" ht="14.25" customHeight="1">
      <c r="A3" t="s">
        <v>129</v>
      </c>
    </row>
    <row r="4" spans="1:3" ht="14.25" customHeight="1">
      <c r="A4" t="s">
        <v>128</v>
      </c>
      <c r="B4" t="s">
        <v>3</v>
      </c>
      <c r="C4" t="s">
        <v>138</v>
      </c>
    </row>
    <row r="5" spans="1:3" ht="14.25" customHeight="1">
      <c r="A5" t="s">
        <v>130</v>
      </c>
      <c r="B5" t="s">
        <v>120</v>
      </c>
      <c r="C5">
        <v>35</v>
      </c>
    </row>
    <row r="6" spans="1:3" ht="14.25" customHeight="1">
      <c r="A6" t="s">
        <v>130</v>
      </c>
      <c r="B6" t="s">
        <v>118</v>
      </c>
      <c r="C6">
        <v>23</v>
      </c>
    </row>
    <row r="7" spans="1:3" ht="14.25" customHeight="1">
      <c r="A7" t="s">
        <v>130</v>
      </c>
      <c r="B7" t="s">
        <v>84</v>
      </c>
      <c r="C7">
        <v>1</v>
      </c>
    </row>
    <row r="8" spans="1:3" ht="14.25" customHeight="1">
      <c r="A8" t="s">
        <v>130</v>
      </c>
      <c r="B8" t="s">
        <v>111</v>
      </c>
      <c r="C8">
        <v>26</v>
      </c>
    </row>
    <row r="9" spans="1:3" ht="14.25" customHeight="1">
      <c r="A9" t="s">
        <v>130</v>
      </c>
      <c r="B9" t="s">
        <v>108</v>
      </c>
      <c r="C9">
        <v>46</v>
      </c>
    </row>
    <row r="10" spans="1:3" ht="14.25" customHeight="1">
      <c r="A10" t="s">
        <v>130</v>
      </c>
      <c r="B10" t="s">
        <v>122</v>
      </c>
      <c r="C10">
        <v>29</v>
      </c>
    </row>
    <row r="11" spans="1:3" ht="14.25" customHeight="1">
      <c r="A11" t="s">
        <v>130</v>
      </c>
      <c r="B11" t="s">
        <v>113</v>
      </c>
      <c r="C11">
        <v>23</v>
      </c>
    </row>
    <row r="12" spans="1:3" ht="14.25" customHeight="1">
      <c r="A12" t="s">
        <v>130</v>
      </c>
      <c r="B12" t="s">
        <v>115</v>
      </c>
      <c r="C12">
        <v>15</v>
      </c>
    </row>
    <row r="13" spans="1:3" ht="14.25" customHeight="1">
      <c r="A13" t="s">
        <v>130</v>
      </c>
      <c r="B13" t="s">
        <v>139</v>
      </c>
      <c r="C13">
        <v>13</v>
      </c>
    </row>
    <row r="14" spans="1:3" ht="14.25" customHeight="1">
      <c r="A14" t="s">
        <v>131</v>
      </c>
      <c r="B14" t="s">
        <v>91</v>
      </c>
      <c r="C14">
        <v>18</v>
      </c>
    </row>
    <row r="15" spans="1:3" ht="14.25" customHeight="1">
      <c r="A15" t="s">
        <v>131</v>
      </c>
      <c r="B15" t="s">
        <v>140</v>
      </c>
      <c r="C15">
        <v>36</v>
      </c>
    </row>
    <row r="16" spans="1:3" ht="14.25" customHeight="1">
      <c r="A16" t="s">
        <v>131</v>
      </c>
      <c r="B16" t="s">
        <v>95</v>
      </c>
      <c r="C16">
        <v>16</v>
      </c>
    </row>
    <row r="17" spans="1:3" ht="14.25" customHeight="1">
      <c r="A17" t="s">
        <v>131</v>
      </c>
      <c r="B17" t="s">
        <v>97</v>
      </c>
      <c r="C17">
        <v>12</v>
      </c>
    </row>
    <row r="18" spans="1:3" ht="14.25" customHeight="1">
      <c r="A18" t="s">
        <v>131</v>
      </c>
      <c r="B18" t="s">
        <v>93</v>
      </c>
      <c r="C18">
        <v>47</v>
      </c>
    </row>
    <row r="19" spans="1:3" ht="14.25" customHeight="1">
      <c r="A19" t="s">
        <v>131</v>
      </c>
      <c r="B19" t="s">
        <v>105</v>
      </c>
      <c r="C19">
        <v>1</v>
      </c>
    </row>
    <row r="20" spans="1:3" ht="14.25" customHeight="1">
      <c r="A20" t="s">
        <v>131</v>
      </c>
      <c r="B20" t="s">
        <v>98</v>
      </c>
      <c r="C20">
        <v>21</v>
      </c>
    </row>
    <row r="21" spans="1:3" ht="14.25" customHeight="1">
      <c r="A21" t="s">
        <v>131</v>
      </c>
      <c r="B21" t="s">
        <v>101</v>
      </c>
      <c r="C21">
        <v>1</v>
      </c>
    </row>
    <row r="22" spans="1:3" ht="14.25" customHeight="1">
      <c r="A22" t="s">
        <v>132</v>
      </c>
      <c r="B22" t="s">
        <v>103</v>
      </c>
      <c r="C22">
        <v>17</v>
      </c>
    </row>
    <row r="23" spans="1:3" ht="14.25" customHeight="1">
      <c r="A23" t="s">
        <v>132</v>
      </c>
      <c r="B23" t="s">
        <v>105</v>
      </c>
      <c r="C23">
        <v>23</v>
      </c>
    </row>
    <row r="24" spans="1:3" ht="14.25" customHeight="1">
      <c r="A24" t="s">
        <v>132</v>
      </c>
      <c r="B24" t="s">
        <v>101</v>
      </c>
      <c r="C24">
        <v>52</v>
      </c>
    </row>
    <row r="25" spans="1:3" ht="14.25" customHeight="1">
      <c r="A25" t="s">
        <v>133</v>
      </c>
      <c r="B25" t="s">
        <v>141</v>
      </c>
      <c r="C25">
        <v>31</v>
      </c>
    </row>
    <row r="26" spans="1:3" ht="14.25" customHeight="1">
      <c r="A26" t="s">
        <v>133</v>
      </c>
      <c r="B26" t="s">
        <v>142</v>
      </c>
      <c r="C26">
        <v>42</v>
      </c>
    </row>
    <row r="27" spans="1:3" ht="14.25" customHeight="1">
      <c r="A27" t="s">
        <v>133</v>
      </c>
      <c r="B27" t="s">
        <v>143</v>
      </c>
      <c r="C27">
        <v>12</v>
      </c>
    </row>
    <row r="28" spans="1:3" ht="14.25" customHeight="1">
      <c r="A28" t="s">
        <v>133</v>
      </c>
      <c r="B28" t="s">
        <v>29</v>
      </c>
      <c r="C28">
        <v>19</v>
      </c>
    </row>
    <row r="29" spans="1:3" ht="14.25" customHeight="1">
      <c r="A29" t="s">
        <v>133</v>
      </c>
      <c r="B29" t="s">
        <v>32</v>
      </c>
      <c r="C29">
        <v>31</v>
      </c>
    </row>
    <row r="30" spans="1:3" ht="14.25" customHeight="1">
      <c r="A30" t="s">
        <v>133</v>
      </c>
      <c r="B30" t="s">
        <v>43</v>
      </c>
      <c r="C30">
        <v>50</v>
      </c>
    </row>
    <row r="31" spans="1:3" ht="14.25" customHeight="1">
      <c r="A31" t="s">
        <v>133</v>
      </c>
      <c r="B31" t="s">
        <v>40</v>
      </c>
      <c r="C31">
        <v>25</v>
      </c>
    </row>
    <row r="32" spans="1:3" ht="14.25" customHeight="1">
      <c r="A32" t="s">
        <v>133</v>
      </c>
      <c r="B32" t="s">
        <v>24</v>
      </c>
      <c r="C32">
        <v>33</v>
      </c>
    </row>
    <row r="33" spans="1:3" ht="14.25" customHeight="1">
      <c r="A33" t="s">
        <v>133</v>
      </c>
      <c r="B33" t="s">
        <v>51</v>
      </c>
      <c r="C33">
        <v>9</v>
      </c>
    </row>
    <row r="34" spans="1:3" ht="14.25" customHeight="1">
      <c r="A34" t="s">
        <v>133</v>
      </c>
      <c r="B34" t="s">
        <v>37</v>
      </c>
      <c r="C34">
        <v>37</v>
      </c>
    </row>
    <row r="35" spans="1:3" ht="14.25" customHeight="1">
      <c r="A35" t="s">
        <v>133</v>
      </c>
      <c r="B35" t="s">
        <v>25</v>
      </c>
      <c r="C35">
        <v>19</v>
      </c>
    </row>
    <row r="36" spans="1:3" ht="14.25" customHeight="1">
      <c r="A36" t="s">
        <v>133</v>
      </c>
      <c r="B36" t="s">
        <v>30</v>
      </c>
      <c r="C36">
        <v>34</v>
      </c>
    </row>
    <row r="37" spans="1:3" ht="14.25" customHeight="1">
      <c r="A37" t="s">
        <v>133</v>
      </c>
      <c r="B37" t="s">
        <v>52</v>
      </c>
      <c r="C37">
        <v>51</v>
      </c>
    </row>
    <row r="38" spans="1:3" ht="14.25" customHeight="1">
      <c r="A38" t="s">
        <v>133</v>
      </c>
      <c r="B38" t="s">
        <v>144</v>
      </c>
      <c r="C38">
        <v>15</v>
      </c>
    </row>
    <row r="39" spans="1:3" ht="14.25" customHeight="1">
      <c r="A39" t="s">
        <v>133</v>
      </c>
      <c r="B39" t="s">
        <v>55</v>
      </c>
      <c r="C39">
        <v>32</v>
      </c>
    </row>
    <row r="40" spans="1:3" ht="14.25" customHeight="1">
      <c r="A40" t="s">
        <v>133</v>
      </c>
      <c r="B40" t="s">
        <v>21</v>
      </c>
      <c r="C40">
        <v>35</v>
      </c>
    </row>
    <row r="41" spans="1:3" ht="14.25" customHeight="1">
      <c r="A41" t="s">
        <v>133</v>
      </c>
      <c r="B41" t="s">
        <v>48</v>
      </c>
      <c r="C41">
        <v>40</v>
      </c>
    </row>
    <row r="42" spans="1:3" ht="14.25" customHeight="1">
      <c r="A42" t="s">
        <v>133</v>
      </c>
      <c r="B42" t="s">
        <v>145</v>
      </c>
      <c r="C42">
        <v>29</v>
      </c>
    </row>
    <row r="43" spans="1:3" ht="14.25" customHeight="1">
      <c r="A43" t="s">
        <v>133</v>
      </c>
      <c r="B43" t="s">
        <v>27</v>
      </c>
      <c r="C43">
        <v>34</v>
      </c>
    </row>
    <row r="44" spans="1:3" ht="14.25" customHeight="1">
      <c r="A44" t="s">
        <v>133</v>
      </c>
      <c r="B44" t="s">
        <v>47</v>
      </c>
      <c r="C44">
        <v>34</v>
      </c>
    </row>
    <row r="45" spans="1:3" ht="14.25" customHeight="1">
      <c r="A45" t="s">
        <v>134</v>
      </c>
      <c r="B45" t="s">
        <v>74</v>
      </c>
      <c r="C45">
        <v>59</v>
      </c>
    </row>
    <row r="46" spans="1:3" ht="14.25" customHeight="1">
      <c r="A46" t="s">
        <v>134</v>
      </c>
      <c r="B46" t="s">
        <v>81</v>
      </c>
      <c r="C46">
        <v>55</v>
      </c>
    </row>
    <row r="47" spans="1:3" ht="14.25" customHeight="1">
      <c r="A47" t="s">
        <v>134</v>
      </c>
      <c r="B47" t="s">
        <v>61</v>
      </c>
      <c r="C47">
        <v>53</v>
      </c>
    </row>
    <row r="48" spans="1:3" ht="14.25" customHeight="1">
      <c r="A48" t="s">
        <v>134</v>
      </c>
      <c r="B48" t="s">
        <v>78</v>
      </c>
      <c r="C48">
        <v>43</v>
      </c>
    </row>
    <row r="49" spans="1:3" ht="14.25" customHeight="1">
      <c r="A49" t="s">
        <v>134</v>
      </c>
      <c r="B49" t="s">
        <v>58</v>
      </c>
      <c r="C49">
        <v>50</v>
      </c>
    </row>
    <row r="50" spans="1:3" ht="14.25" customHeight="1">
      <c r="A50" t="s">
        <v>134</v>
      </c>
      <c r="B50" t="s">
        <v>62</v>
      </c>
      <c r="C50">
        <v>53</v>
      </c>
    </row>
    <row r="51" spans="1:3" ht="14.25" customHeight="1">
      <c r="A51" t="s">
        <v>134</v>
      </c>
      <c r="B51" t="s">
        <v>83</v>
      </c>
      <c r="C51">
        <v>12</v>
      </c>
    </row>
    <row r="52" spans="1:3" ht="14.25" customHeight="1">
      <c r="A52" t="s">
        <v>134</v>
      </c>
      <c r="B52" t="s">
        <v>84</v>
      </c>
      <c r="C52">
        <v>30</v>
      </c>
    </row>
    <row r="53" spans="1:3" ht="14.25" customHeight="1">
      <c r="A53" t="s">
        <v>134</v>
      </c>
      <c r="B53" t="s">
        <v>65</v>
      </c>
      <c r="C53">
        <v>62</v>
      </c>
    </row>
    <row r="54" spans="1:3" ht="14.25" customHeight="1">
      <c r="A54" t="s">
        <v>134</v>
      </c>
      <c r="B54" t="s">
        <v>67</v>
      </c>
      <c r="C54">
        <v>49</v>
      </c>
    </row>
    <row r="55" spans="1:3" ht="14.25" customHeight="1">
      <c r="A55" t="s">
        <v>134</v>
      </c>
      <c r="B55" t="s">
        <v>69</v>
      </c>
      <c r="C55">
        <v>39</v>
      </c>
    </row>
    <row r="56" spans="1:3" ht="14.25" customHeight="1">
      <c r="A56" t="s">
        <v>134</v>
      </c>
      <c r="B56" t="s">
        <v>79</v>
      </c>
      <c r="C56">
        <v>52</v>
      </c>
    </row>
    <row r="57" spans="1:3" ht="14.25" customHeight="1">
      <c r="A57" t="s">
        <v>134</v>
      </c>
      <c r="B57" t="s">
        <v>64</v>
      </c>
      <c r="C57">
        <v>21</v>
      </c>
    </row>
    <row r="58" spans="1:3" ht="14.25" customHeight="1">
      <c r="A58" t="s">
        <v>134</v>
      </c>
      <c r="B58" t="s">
        <v>71</v>
      </c>
      <c r="C58">
        <v>27</v>
      </c>
    </row>
    <row r="59" spans="1:3" ht="14.25" customHeight="1">
      <c r="A59" t="s">
        <v>134</v>
      </c>
      <c r="B59" t="s">
        <v>73</v>
      </c>
      <c r="C59">
        <v>17</v>
      </c>
    </row>
    <row r="60" spans="1:3" ht="14.25" customHeight="1">
      <c r="A60" t="s">
        <v>134</v>
      </c>
      <c r="B60" t="s">
        <v>77</v>
      </c>
      <c r="C60">
        <v>39</v>
      </c>
    </row>
    <row r="61" spans="1:3" ht="14.25" customHeight="1">
      <c r="A61" t="s">
        <v>146</v>
      </c>
      <c r="C61">
        <v>1728</v>
      </c>
    </row>
    <row r="62" spans="1:3" ht="14.25" customHeight="1"/>
    <row r="63" spans="1:3" ht="14.25" customHeight="1"/>
    <row r="64" spans="1:3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G1000"/>
  <sheetViews>
    <sheetView zoomScaleNormal="100" workbookViewId="0"/>
  </sheetViews>
  <sheetFormatPr defaultColWidth="12.6640625" defaultRowHeight="14.4"/>
  <cols>
    <col min="1" max="1" width="8.6640625" customWidth="1"/>
    <col min="2" max="2" width="13.44140625" customWidth="1"/>
    <col min="3" max="3" width="16.6640625" customWidth="1"/>
    <col min="4" max="4" width="11.88671875" customWidth="1"/>
    <col min="5" max="5" width="8.6640625" customWidth="1"/>
    <col min="6" max="6" width="13.44140625" customWidth="1"/>
    <col min="7" max="7" width="16.6640625" customWidth="1"/>
    <col min="8" max="26" width="8.6640625" customWidth="1"/>
  </cols>
  <sheetData>
    <row r="1" spans="2:7" ht="14.25" customHeight="1">
      <c r="C1" s="1"/>
      <c r="D1" s="1"/>
    </row>
    <row r="2" spans="2:7" ht="14.25" customHeight="1">
      <c r="C2" s="1"/>
      <c r="D2" s="1"/>
    </row>
    <row r="3" spans="2:7" ht="14.25" customHeight="1">
      <c r="B3" s="42"/>
      <c r="C3" s="43" t="s">
        <v>147</v>
      </c>
      <c r="D3" s="44"/>
      <c r="F3" s="33" t="s">
        <v>128</v>
      </c>
      <c r="G3" s="34" t="s">
        <v>129</v>
      </c>
    </row>
    <row r="4" spans="2:7" ht="14.25" customHeight="1">
      <c r="B4" s="45" t="s">
        <v>128</v>
      </c>
      <c r="C4" s="46" t="s">
        <v>129</v>
      </c>
      <c r="D4" s="47" t="s">
        <v>148</v>
      </c>
      <c r="F4" s="35" t="s">
        <v>130</v>
      </c>
      <c r="G4" s="36">
        <v>186</v>
      </c>
    </row>
    <row r="5" spans="2:7" ht="14.25" customHeight="1">
      <c r="B5" s="35" t="s">
        <v>130</v>
      </c>
      <c r="C5" s="48">
        <v>56</v>
      </c>
      <c r="D5" s="49">
        <v>0</v>
      </c>
      <c r="F5" s="37" t="s">
        <v>131</v>
      </c>
      <c r="G5" s="38">
        <v>139</v>
      </c>
    </row>
    <row r="6" spans="2:7" ht="14.25" customHeight="1">
      <c r="B6" s="37" t="s">
        <v>131</v>
      </c>
      <c r="C6" s="50">
        <v>18</v>
      </c>
      <c r="D6" s="51">
        <v>0</v>
      </c>
      <c r="F6" s="37" t="s">
        <v>132</v>
      </c>
      <c r="G6" s="38">
        <v>79</v>
      </c>
    </row>
    <row r="7" spans="2:7" ht="14.25" customHeight="1">
      <c r="B7" s="37" t="s">
        <v>132</v>
      </c>
      <c r="C7" s="50">
        <v>18</v>
      </c>
      <c r="D7" s="51">
        <v>0</v>
      </c>
      <c r="F7" s="37" t="s">
        <v>133</v>
      </c>
      <c r="G7" s="38">
        <v>568</v>
      </c>
    </row>
    <row r="8" spans="2:7" ht="14.25" customHeight="1">
      <c r="B8" s="37" t="s">
        <v>133</v>
      </c>
      <c r="C8" s="50">
        <v>85</v>
      </c>
      <c r="D8" s="51">
        <v>0</v>
      </c>
      <c r="F8" s="37" t="s">
        <v>134</v>
      </c>
      <c r="G8" s="39">
        <v>629</v>
      </c>
    </row>
    <row r="9" spans="2:7" ht="14.25" customHeight="1">
      <c r="B9" s="37" t="s">
        <v>134</v>
      </c>
      <c r="C9" s="52">
        <v>57</v>
      </c>
      <c r="D9" s="53">
        <v>0</v>
      </c>
      <c r="F9" s="40" t="s">
        <v>135</v>
      </c>
      <c r="G9" s="41">
        <v>1601</v>
      </c>
    </row>
    <row r="10" spans="2:7" ht="14.25" customHeight="1">
      <c r="B10" s="40" t="s">
        <v>135</v>
      </c>
      <c r="C10" s="54">
        <v>234</v>
      </c>
      <c r="D10" s="55">
        <v>0</v>
      </c>
    </row>
    <row r="11" spans="2:7" ht="14.25" customHeight="1">
      <c r="C11" s="1"/>
      <c r="D11" s="1"/>
    </row>
    <row r="12" spans="2:7" ht="14.25" customHeight="1">
      <c r="C12" s="1"/>
      <c r="D12" s="1"/>
    </row>
    <row r="13" spans="2:7" ht="14.25" customHeight="1">
      <c r="C13" s="1"/>
      <c r="D13" s="1"/>
    </row>
    <row r="14" spans="2:7" ht="14.25" customHeight="1">
      <c r="C14" s="1"/>
      <c r="D14" s="1"/>
    </row>
    <row r="15" spans="2:7" ht="14.25" customHeight="1">
      <c r="C15" s="1"/>
      <c r="D15" s="1"/>
    </row>
    <row r="16" spans="2:7" ht="14.25" customHeight="1">
      <c r="C16" s="1"/>
      <c r="D16" s="1"/>
    </row>
    <row r="17" spans="3:4" ht="14.25" customHeight="1">
      <c r="C17" s="1"/>
      <c r="D17" s="1"/>
    </row>
    <row r="18" spans="3:4" ht="14.25" customHeight="1">
      <c r="C18" s="1"/>
      <c r="D18" s="1"/>
    </row>
    <row r="19" spans="3:4" ht="14.25" customHeight="1">
      <c r="C19" s="1"/>
      <c r="D19" s="1"/>
    </row>
    <row r="20" spans="3:4" ht="14.25" customHeight="1">
      <c r="C20" s="1"/>
      <c r="D20" s="1"/>
    </row>
    <row r="21" spans="3:4" ht="14.25" customHeight="1">
      <c r="C21" s="1"/>
      <c r="D21" s="1"/>
    </row>
    <row r="22" spans="3:4" ht="14.25" customHeight="1">
      <c r="C22" s="1"/>
      <c r="D22" s="1"/>
    </row>
    <row r="23" spans="3:4" ht="14.25" customHeight="1">
      <c r="C23" s="1"/>
      <c r="D23" s="1"/>
    </row>
    <row r="24" spans="3:4" ht="14.25" customHeight="1">
      <c r="C24" s="1"/>
      <c r="D24" s="1"/>
    </row>
    <row r="25" spans="3:4" ht="14.25" customHeight="1">
      <c r="C25" s="1"/>
      <c r="D25" s="1"/>
    </row>
    <row r="26" spans="3:4" ht="14.25" customHeight="1">
      <c r="C26" s="1"/>
      <c r="D26" s="1"/>
    </row>
    <row r="27" spans="3:4" ht="14.25" customHeight="1">
      <c r="C27" s="1"/>
      <c r="D27" s="1"/>
    </row>
    <row r="28" spans="3:4" ht="14.25" customHeight="1">
      <c r="C28" s="1"/>
      <c r="D28" s="1"/>
    </row>
    <row r="29" spans="3:4" ht="14.25" customHeight="1">
      <c r="C29" s="1"/>
      <c r="D29" s="1"/>
    </row>
    <row r="30" spans="3:4" ht="14.25" customHeight="1">
      <c r="C30" s="1"/>
      <c r="D30" s="1"/>
    </row>
    <row r="31" spans="3:4" ht="14.25" customHeight="1">
      <c r="C31" s="1"/>
      <c r="D31" s="1"/>
    </row>
    <row r="32" spans="3:4" ht="14.25" customHeight="1">
      <c r="C32" s="1"/>
      <c r="D32" s="1"/>
    </row>
    <row r="33" spans="3:4" ht="14.25" customHeight="1">
      <c r="C33" s="1"/>
      <c r="D33" s="1"/>
    </row>
    <row r="34" spans="3:4" ht="14.25" customHeight="1">
      <c r="C34" s="1"/>
      <c r="D34" s="1"/>
    </row>
    <row r="35" spans="3:4" ht="14.25" customHeight="1">
      <c r="C35" s="1"/>
      <c r="D35" s="1"/>
    </row>
    <row r="36" spans="3:4" ht="14.25" customHeight="1">
      <c r="C36" s="1"/>
      <c r="D36" s="1"/>
    </row>
    <row r="37" spans="3:4" ht="14.25" customHeight="1">
      <c r="C37" s="1"/>
      <c r="D37" s="1"/>
    </row>
    <row r="38" spans="3:4" ht="14.25" customHeight="1">
      <c r="C38" s="1"/>
      <c r="D38" s="1"/>
    </row>
    <row r="39" spans="3:4" ht="14.25" customHeight="1">
      <c r="C39" s="1"/>
      <c r="D39" s="1"/>
    </row>
    <row r="40" spans="3:4" ht="14.25" customHeight="1">
      <c r="C40" s="1"/>
      <c r="D40" s="1"/>
    </row>
    <row r="41" spans="3:4" ht="14.25" customHeight="1">
      <c r="C41" s="1"/>
      <c r="D41" s="1"/>
    </row>
    <row r="42" spans="3:4" ht="14.25" customHeight="1">
      <c r="C42" s="1"/>
      <c r="D42" s="1"/>
    </row>
    <row r="43" spans="3:4" ht="14.25" customHeight="1">
      <c r="C43" s="1"/>
      <c r="D43" s="1"/>
    </row>
    <row r="44" spans="3:4" ht="14.25" customHeight="1">
      <c r="C44" s="1"/>
      <c r="D44" s="1"/>
    </row>
    <row r="45" spans="3:4" ht="14.25" customHeight="1">
      <c r="C45" s="1"/>
      <c r="D45" s="1"/>
    </row>
    <row r="46" spans="3:4" ht="14.25" customHeight="1">
      <c r="C46" s="1"/>
      <c r="D46" s="1"/>
    </row>
    <row r="47" spans="3:4" ht="14.25" customHeight="1">
      <c r="C47" s="1"/>
      <c r="D47" s="1"/>
    </row>
    <row r="48" spans="3:4" ht="14.25" customHeight="1">
      <c r="C48" s="1"/>
      <c r="D48" s="1"/>
    </row>
    <row r="49" spans="3:4" ht="14.25" customHeight="1">
      <c r="C49" s="1"/>
      <c r="D49" s="1"/>
    </row>
    <row r="50" spans="3:4" ht="14.25" customHeight="1">
      <c r="C50" s="1"/>
      <c r="D50" s="1"/>
    </row>
    <row r="51" spans="3:4" ht="14.25" customHeight="1">
      <c r="C51" s="1"/>
      <c r="D51" s="1"/>
    </row>
    <row r="52" spans="3:4" ht="14.25" customHeight="1">
      <c r="C52" s="1"/>
      <c r="D52" s="1"/>
    </row>
    <row r="53" spans="3:4" ht="14.25" customHeight="1">
      <c r="C53" s="1"/>
      <c r="D53" s="1"/>
    </row>
    <row r="54" spans="3:4" ht="14.25" customHeight="1">
      <c r="C54" s="1"/>
      <c r="D54" s="1"/>
    </row>
    <row r="55" spans="3:4" ht="14.25" customHeight="1">
      <c r="C55" s="1"/>
      <c r="D55" s="1"/>
    </row>
    <row r="56" spans="3:4" ht="14.25" customHeight="1">
      <c r="C56" s="1"/>
      <c r="D56" s="1"/>
    </row>
    <row r="57" spans="3:4" ht="14.25" customHeight="1">
      <c r="C57" s="1"/>
      <c r="D57" s="1"/>
    </row>
    <row r="58" spans="3:4" ht="14.25" customHeight="1">
      <c r="C58" s="1"/>
      <c r="D58" s="1"/>
    </row>
    <row r="59" spans="3:4" ht="14.25" customHeight="1">
      <c r="C59" s="1"/>
      <c r="D59" s="1"/>
    </row>
    <row r="60" spans="3:4" ht="14.25" customHeight="1">
      <c r="C60" s="1"/>
      <c r="D60" s="1"/>
    </row>
    <row r="61" spans="3:4" ht="14.25" customHeight="1">
      <c r="C61" s="1"/>
      <c r="D61" s="1"/>
    </row>
    <row r="62" spans="3:4" ht="14.25" customHeight="1">
      <c r="C62" s="1"/>
      <c r="D62" s="1"/>
    </row>
    <row r="63" spans="3:4" ht="14.25" customHeight="1">
      <c r="C63" s="1"/>
      <c r="D63" s="1"/>
    </row>
    <row r="64" spans="3:4" ht="14.25" customHeight="1">
      <c r="C64" s="1"/>
      <c r="D64" s="1"/>
    </row>
    <row r="65" spans="3:4" ht="14.25" customHeight="1">
      <c r="C65" s="1"/>
      <c r="D65" s="1"/>
    </row>
    <row r="66" spans="3:4" ht="14.25" customHeight="1">
      <c r="C66" s="1"/>
      <c r="D66" s="1"/>
    </row>
    <row r="67" spans="3:4" ht="14.25" customHeight="1">
      <c r="C67" s="1"/>
      <c r="D67" s="1"/>
    </row>
    <row r="68" spans="3:4" ht="14.25" customHeight="1">
      <c r="C68" s="1"/>
      <c r="D68" s="1"/>
    </row>
    <row r="69" spans="3:4" ht="14.25" customHeight="1">
      <c r="C69" s="1"/>
      <c r="D69" s="1"/>
    </row>
    <row r="70" spans="3:4" ht="14.25" customHeight="1">
      <c r="C70" s="1"/>
      <c r="D70" s="1"/>
    </row>
    <row r="71" spans="3:4" ht="14.25" customHeight="1">
      <c r="C71" s="1"/>
      <c r="D71" s="1"/>
    </row>
    <row r="72" spans="3:4" ht="14.25" customHeight="1">
      <c r="C72" s="1"/>
      <c r="D72" s="1"/>
    </row>
    <row r="73" spans="3:4" ht="14.25" customHeight="1">
      <c r="C73" s="1"/>
      <c r="D73" s="1"/>
    </row>
    <row r="74" spans="3:4" ht="14.25" customHeight="1">
      <c r="C74" s="1"/>
      <c r="D74" s="1"/>
    </row>
    <row r="75" spans="3:4" ht="14.25" customHeight="1">
      <c r="C75" s="1"/>
      <c r="D75" s="1"/>
    </row>
    <row r="76" spans="3:4" ht="14.25" customHeight="1">
      <c r="C76" s="1"/>
      <c r="D76" s="1"/>
    </row>
    <row r="77" spans="3:4" ht="14.25" customHeight="1">
      <c r="C77" s="1"/>
      <c r="D77" s="1"/>
    </row>
    <row r="78" spans="3:4" ht="14.25" customHeight="1">
      <c r="C78" s="1"/>
      <c r="D78" s="1"/>
    </row>
    <row r="79" spans="3:4" ht="14.25" customHeight="1">
      <c r="C79" s="1"/>
      <c r="D79" s="1"/>
    </row>
    <row r="80" spans="3:4" ht="14.25" customHeight="1">
      <c r="C80" s="1"/>
      <c r="D80" s="1"/>
    </row>
    <row r="81" spans="3:4" ht="14.25" customHeight="1">
      <c r="C81" s="1"/>
      <c r="D81" s="1"/>
    </row>
    <row r="82" spans="3:4" ht="14.25" customHeight="1">
      <c r="C82" s="1"/>
      <c r="D82" s="1"/>
    </row>
    <row r="83" spans="3:4" ht="14.25" customHeight="1">
      <c r="C83" s="1"/>
      <c r="D83" s="1"/>
    </row>
    <row r="84" spans="3:4" ht="14.25" customHeight="1">
      <c r="C84" s="1"/>
      <c r="D84" s="1"/>
    </row>
    <row r="85" spans="3:4" ht="14.25" customHeight="1">
      <c r="C85" s="1"/>
      <c r="D85" s="1"/>
    </row>
    <row r="86" spans="3:4" ht="14.25" customHeight="1">
      <c r="C86" s="1"/>
      <c r="D86" s="1"/>
    </row>
    <row r="87" spans="3:4" ht="14.25" customHeight="1">
      <c r="C87" s="1"/>
      <c r="D87" s="1"/>
    </row>
    <row r="88" spans="3:4" ht="14.25" customHeight="1">
      <c r="C88" s="1"/>
      <c r="D88" s="1"/>
    </row>
    <row r="89" spans="3:4" ht="14.25" customHeight="1">
      <c r="C89" s="1"/>
      <c r="D89" s="1"/>
    </row>
    <row r="90" spans="3:4" ht="14.25" customHeight="1">
      <c r="C90" s="1"/>
      <c r="D90" s="1"/>
    </row>
    <row r="91" spans="3:4" ht="14.25" customHeight="1">
      <c r="C91" s="1"/>
      <c r="D91" s="1"/>
    </row>
    <row r="92" spans="3:4" ht="14.25" customHeight="1">
      <c r="C92" s="1"/>
      <c r="D92" s="1"/>
    </row>
    <row r="93" spans="3:4" ht="14.25" customHeight="1">
      <c r="C93" s="1"/>
      <c r="D93" s="1"/>
    </row>
    <row r="94" spans="3:4" ht="14.25" customHeight="1">
      <c r="C94" s="1"/>
      <c r="D94" s="1"/>
    </row>
    <row r="95" spans="3:4" ht="14.25" customHeight="1">
      <c r="C95" s="1"/>
      <c r="D95" s="1"/>
    </row>
    <row r="96" spans="3:4" ht="14.25" customHeight="1">
      <c r="C96" s="1"/>
      <c r="D96" s="1"/>
    </row>
    <row r="97" spans="3:4" ht="14.25" customHeight="1">
      <c r="C97" s="1"/>
      <c r="D97" s="1"/>
    </row>
    <row r="98" spans="3:4" ht="14.25" customHeight="1">
      <c r="C98" s="1"/>
      <c r="D98" s="1"/>
    </row>
    <row r="99" spans="3:4" ht="14.25" customHeight="1">
      <c r="C99" s="1"/>
      <c r="D99" s="1"/>
    </row>
    <row r="100" spans="3:4" ht="14.25" customHeight="1">
      <c r="C100" s="1"/>
      <c r="D100" s="1"/>
    </row>
    <row r="101" spans="3:4" ht="14.25" customHeight="1">
      <c r="C101" s="1"/>
      <c r="D101" s="1"/>
    </row>
    <row r="102" spans="3:4" ht="14.25" customHeight="1">
      <c r="C102" s="1"/>
      <c r="D102" s="1"/>
    </row>
    <row r="103" spans="3:4" ht="14.25" customHeight="1">
      <c r="C103" s="1"/>
      <c r="D103" s="1"/>
    </row>
    <row r="104" spans="3:4" ht="14.25" customHeight="1">
      <c r="C104" s="1"/>
      <c r="D104" s="1"/>
    </row>
    <row r="105" spans="3:4" ht="14.25" customHeight="1">
      <c r="C105" s="1"/>
      <c r="D105" s="1"/>
    </row>
    <row r="106" spans="3:4" ht="14.25" customHeight="1">
      <c r="C106" s="1"/>
      <c r="D106" s="1"/>
    </row>
    <row r="107" spans="3:4" ht="14.25" customHeight="1">
      <c r="C107" s="1"/>
      <c r="D107" s="1"/>
    </row>
    <row r="108" spans="3:4" ht="14.25" customHeight="1">
      <c r="C108" s="1"/>
      <c r="D108" s="1"/>
    </row>
    <row r="109" spans="3:4" ht="14.25" customHeight="1">
      <c r="C109" s="1"/>
      <c r="D109" s="1"/>
    </row>
    <row r="110" spans="3:4" ht="14.25" customHeight="1">
      <c r="C110" s="1"/>
      <c r="D110" s="1"/>
    </row>
    <row r="111" spans="3:4" ht="14.25" customHeight="1">
      <c r="C111" s="1"/>
      <c r="D111" s="1"/>
    </row>
    <row r="112" spans="3:4" ht="14.25" customHeight="1">
      <c r="C112" s="1"/>
      <c r="D112" s="1"/>
    </row>
    <row r="113" spans="3:4" ht="14.25" customHeight="1">
      <c r="C113" s="1"/>
      <c r="D113" s="1"/>
    </row>
    <row r="114" spans="3:4" ht="14.25" customHeight="1">
      <c r="C114" s="1"/>
      <c r="D114" s="1"/>
    </row>
    <row r="115" spans="3:4" ht="14.25" customHeight="1">
      <c r="C115" s="1"/>
      <c r="D115" s="1"/>
    </row>
    <row r="116" spans="3:4" ht="14.25" customHeight="1">
      <c r="C116" s="1"/>
      <c r="D116" s="1"/>
    </row>
    <row r="117" spans="3:4" ht="14.25" customHeight="1">
      <c r="C117" s="1"/>
      <c r="D117" s="1"/>
    </row>
    <row r="118" spans="3:4" ht="14.25" customHeight="1">
      <c r="C118" s="1"/>
      <c r="D118" s="1"/>
    </row>
    <row r="119" spans="3:4" ht="14.25" customHeight="1">
      <c r="C119" s="1"/>
      <c r="D119" s="1"/>
    </row>
    <row r="120" spans="3:4" ht="14.25" customHeight="1">
      <c r="C120" s="1"/>
      <c r="D120" s="1"/>
    </row>
    <row r="121" spans="3:4" ht="14.25" customHeight="1">
      <c r="C121" s="1"/>
      <c r="D121" s="1"/>
    </row>
    <row r="122" spans="3:4" ht="14.25" customHeight="1">
      <c r="C122" s="1"/>
      <c r="D122" s="1"/>
    </row>
    <row r="123" spans="3:4" ht="14.25" customHeight="1">
      <c r="C123" s="1"/>
      <c r="D123" s="1"/>
    </row>
    <row r="124" spans="3:4" ht="14.25" customHeight="1">
      <c r="C124" s="1"/>
      <c r="D124" s="1"/>
    </row>
    <row r="125" spans="3:4" ht="14.25" customHeight="1">
      <c r="C125" s="1"/>
      <c r="D125" s="1"/>
    </row>
    <row r="126" spans="3:4" ht="14.25" customHeight="1">
      <c r="C126" s="1"/>
      <c r="D126" s="1"/>
    </row>
    <row r="127" spans="3:4" ht="14.25" customHeight="1">
      <c r="C127" s="1"/>
      <c r="D127" s="1"/>
    </row>
    <row r="128" spans="3:4" ht="14.25" customHeight="1">
      <c r="C128" s="1"/>
      <c r="D128" s="1"/>
    </row>
    <row r="129" spans="3:4" ht="14.25" customHeight="1">
      <c r="C129" s="1"/>
      <c r="D129" s="1"/>
    </row>
    <row r="130" spans="3:4" ht="14.25" customHeight="1">
      <c r="C130" s="1"/>
      <c r="D130" s="1"/>
    </row>
    <row r="131" spans="3:4" ht="14.25" customHeight="1">
      <c r="C131" s="1"/>
      <c r="D131" s="1"/>
    </row>
    <row r="132" spans="3:4" ht="14.25" customHeight="1">
      <c r="C132" s="1"/>
      <c r="D132" s="1"/>
    </row>
    <row r="133" spans="3:4" ht="14.25" customHeight="1">
      <c r="C133" s="1"/>
      <c r="D133" s="1"/>
    </row>
    <row r="134" spans="3:4" ht="14.25" customHeight="1">
      <c r="C134" s="1"/>
      <c r="D134" s="1"/>
    </row>
    <row r="135" spans="3:4" ht="14.25" customHeight="1">
      <c r="C135" s="1"/>
      <c r="D135" s="1"/>
    </row>
    <row r="136" spans="3:4" ht="14.25" customHeight="1">
      <c r="C136" s="1"/>
      <c r="D136" s="1"/>
    </row>
    <row r="137" spans="3:4" ht="14.25" customHeight="1">
      <c r="C137" s="1"/>
      <c r="D137" s="1"/>
    </row>
    <row r="138" spans="3:4" ht="14.25" customHeight="1">
      <c r="C138" s="1"/>
      <c r="D138" s="1"/>
    </row>
    <row r="139" spans="3:4" ht="14.25" customHeight="1">
      <c r="C139" s="1"/>
      <c r="D139" s="1"/>
    </row>
    <row r="140" spans="3:4" ht="14.25" customHeight="1">
      <c r="C140" s="1"/>
      <c r="D140" s="1"/>
    </row>
    <row r="141" spans="3:4" ht="14.25" customHeight="1">
      <c r="C141" s="1"/>
      <c r="D141" s="1"/>
    </row>
    <row r="142" spans="3:4" ht="14.25" customHeight="1">
      <c r="C142" s="1"/>
      <c r="D142" s="1"/>
    </row>
    <row r="143" spans="3:4" ht="14.25" customHeight="1">
      <c r="C143" s="1"/>
      <c r="D143" s="1"/>
    </row>
    <row r="144" spans="3:4" ht="14.25" customHeight="1">
      <c r="C144" s="1"/>
      <c r="D144" s="1"/>
    </row>
    <row r="145" spans="3:4" ht="14.25" customHeight="1">
      <c r="C145" s="1"/>
      <c r="D145" s="1"/>
    </row>
    <row r="146" spans="3:4" ht="14.25" customHeight="1">
      <c r="C146" s="1"/>
      <c r="D146" s="1"/>
    </row>
    <row r="147" spans="3:4" ht="14.25" customHeight="1">
      <c r="C147" s="1"/>
      <c r="D147" s="1"/>
    </row>
    <row r="148" spans="3:4" ht="14.25" customHeight="1">
      <c r="C148" s="1"/>
      <c r="D148" s="1"/>
    </row>
    <row r="149" spans="3:4" ht="14.25" customHeight="1">
      <c r="C149" s="1"/>
      <c r="D149" s="1"/>
    </row>
    <row r="150" spans="3:4" ht="14.25" customHeight="1">
      <c r="C150" s="1"/>
      <c r="D150" s="1"/>
    </row>
    <row r="151" spans="3:4" ht="14.25" customHeight="1">
      <c r="C151" s="1"/>
      <c r="D151" s="1"/>
    </row>
    <row r="152" spans="3:4" ht="14.25" customHeight="1">
      <c r="C152" s="1"/>
      <c r="D152" s="1"/>
    </row>
    <row r="153" spans="3:4" ht="14.25" customHeight="1">
      <c r="C153" s="1"/>
      <c r="D153" s="1"/>
    </row>
    <row r="154" spans="3:4" ht="14.25" customHeight="1">
      <c r="C154" s="1"/>
      <c r="D154" s="1"/>
    </row>
    <row r="155" spans="3:4" ht="14.25" customHeight="1">
      <c r="C155" s="1"/>
      <c r="D155" s="1"/>
    </row>
    <row r="156" spans="3:4" ht="14.25" customHeight="1">
      <c r="C156" s="1"/>
      <c r="D156" s="1"/>
    </row>
    <row r="157" spans="3:4" ht="14.25" customHeight="1">
      <c r="C157" s="1"/>
      <c r="D157" s="1"/>
    </row>
    <row r="158" spans="3:4" ht="14.25" customHeight="1">
      <c r="C158" s="1"/>
      <c r="D158" s="1"/>
    </row>
    <row r="159" spans="3:4" ht="14.25" customHeight="1">
      <c r="C159" s="1"/>
      <c r="D159" s="1"/>
    </row>
    <row r="160" spans="3:4" ht="14.25" customHeight="1">
      <c r="C160" s="1"/>
      <c r="D160" s="1"/>
    </row>
    <row r="161" spans="3:4" ht="14.25" customHeight="1">
      <c r="C161" s="1"/>
      <c r="D161" s="1"/>
    </row>
    <row r="162" spans="3:4" ht="14.25" customHeight="1">
      <c r="C162" s="1"/>
      <c r="D162" s="1"/>
    </row>
    <row r="163" spans="3:4" ht="14.25" customHeight="1">
      <c r="C163" s="1"/>
      <c r="D163" s="1"/>
    </row>
    <row r="164" spans="3:4" ht="14.25" customHeight="1">
      <c r="C164" s="1"/>
      <c r="D164" s="1"/>
    </row>
    <row r="165" spans="3:4" ht="14.25" customHeight="1">
      <c r="C165" s="1"/>
      <c r="D165" s="1"/>
    </row>
    <row r="166" spans="3:4" ht="14.25" customHeight="1">
      <c r="C166" s="1"/>
      <c r="D166" s="1"/>
    </row>
    <row r="167" spans="3:4" ht="14.25" customHeight="1">
      <c r="C167" s="1"/>
      <c r="D167" s="1"/>
    </row>
    <row r="168" spans="3:4" ht="14.25" customHeight="1">
      <c r="C168" s="1"/>
      <c r="D168" s="1"/>
    </row>
    <row r="169" spans="3:4" ht="14.25" customHeight="1">
      <c r="C169" s="1"/>
      <c r="D169" s="1"/>
    </row>
    <row r="170" spans="3:4" ht="14.25" customHeight="1">
      <c r="C170" s="1"/>
      <c r="D170" s="1"/>
    </row>
    <row r="171" spans="3:4" ht="14.25" customHeight="1">
      <c r="C171" s="1"/>
      <c r="D171" s="1"/>
    </row>
    <row r="172" spans="3:4" ht="14.25" customHeight="1">
      <c r="C172" s="1"/>
      <c r="D172" s="1"/>
    </row>
    <row r="173" spans="3:4" ht="14.25" customHeight="1">
      <c r="C173" s="1"/>
      <c r="D173" s="1"/>
    </row>
    <row r="174" spans="3:4" ht="14.25" customHeight="1">
      <c r="C174" s="1"/>
      <c r="D174" s="1"/>
    </row>
    <row r="175" spans="3:4" ht="14.25" customHeight="1">
      <c r="C175" s="1"/>
      <c r="D175" s="1"/>
    </row>
    <row r="176" spans="3:4" ht="14.25" customHeight="1">
      <c r="C176" s="1"/>
      <c r="D176" s="1"/>
    </row>
    <row r="177" spans="3:4" ht="14.25" customHeight="1">
      <c r="C177" s="1"/>
      <c r="D177" s="1"/>
    </row>
    <row r="178" spans="3:4" ht="14.25" customHeight="1">
      <c r="C178" s="1"/>
      <c r="D178" s="1"/>
    </row>
    <row r="179" spans="3:4" ht="14.25" customHeight="1">
      <c r="C179" s="1"/>
      <c r="D179" s="1"/>
    </row>
    <row r="180" spans="3:4" ht="14.25" customHeight="1">
      <c r="C180" s="1"/>
      <c r="D180" s="1"/>
    </row>
    <row r="181" spans="3:4" ht="14.25" customHeight="1">
      <c r="C181" s="1"/>
      <c r="D181" s="1"/>
    </row>
    <row r="182" spans="3:4" ht="14.25" customHeight="1">
      <c r="C182" s="1"/>
      <c r="D182" s="1"/>
    </row>
    <row r="183" spans="3:4" ht="14.25" customHeight="1">
      <c r="C183" s="1"/>
      <c r="D183" s="1"/>
    </row>
    <row r="184" spans="3:4" ht="14.25" customHeight="1">
      <c r="C184" s="1"/>
      <c r="D184" s="1"/>
    </row>
    <row r="185" spans="3:4" ht="14.25" customHeight="1">
      <c r="C185" s="1"/>
      <c r="D185" s="1"/>
    </row>
    <row r="186" spans="3:4" ht="14.25" customHeight="1">
      <c r="C186" s="1"/>
      <c r="D186" s="1"/>
    </row>
    <row r="187" spans="3:4" ht="14.25" customHeight="1">
      <c r="C187" s="1"/>
      <c r="D187" s="1"/>
    </row>
    <row r="188" spans="3:4" ht="14.25" customHeight="1">
      <c r="C188" s="1"/>
      <c r="D188" s="1"/>
    </row>
    <row r="189" spans="3:4" ht="14.25" customHeight="1">
      <c r="C189" s="1"/>
      <c r="D189" s="1"/>
    </row>
    <row r="190" spans="3:4" ht="14.25" customHeight="1">
      <c r="C190" s="1"/>
      <c r="D190" s="1"/>
    </row>
    <row r="191" spans="3:4" ht="14.25" customHeight="1">
      <c r="C191" s="1"/>
      <c r="D191" s="1"/>
    </row>
    <row r="192" spans="3:4" ht="14.25" customHeight="1">
      <c r="C192" s="1"/>
      <c r="D192" s="1"/>
    </row>
    <row r="193" spans="3:4" ht="14.25" customHeight="1">
      <c r="C193" s="1"/>
      <c r="D193" s="1"/>
    </row>
    <row r="194" spans="3:4" ht="14.25" customHeight="1">
      <c r="C194" s="1"/>
      <c r="D194" s="1"/>
    </row>
    <row r="195" spans="3:4" ht="14.25" customHeight="1">
      <c r="C195" s="1"/>
      <c r="D195" s="1"/>
    </row>
    <row r="196" spans="3:4" ht="14.25" customHeight="1">
      <c r="C196" s="1"/>
      <c r="D196" s="1"/>
    </row>
    <row r="197" spans="3:4" ht="14.25" customHeight="1">
      <c r="C197" s="1"/>
      <c r="D197" s="1"/>
    </row>
    <row r="198" spans="3:4" ht="14.25" customHeight="1">
      <c r="C198" s="1"/>
      <c r="D198" s="1"/>
    </row>
    <row r="199" spans="3:4" ht="14.25" customHeight="1">
      <c r="C199" s="1"/>
      <c r="D199" s="1"/>
    </row>
    <row r="200" spans="3:4" ht="14.25" customHeight="1">
      <c r="C200" s="1"/>
      <c r="D200" s="1"/>
    </row>
    <row r="201" spans="3:4" ht="14.25" customHeight="1">
      <c r="C201" s="1"/>
      <c r="D201" s="1"/>
    </row>
    <row r="202" spans="3:4" ht="14.25" customHeight="1">
      <c r="C202" s="1"/>
      <c r="D202" s="1"/>
    </row>
    <row r="203" spans="3:4" ht="14.25" customHeight="1">
      <c r="C203" s="1"/>
      <c r="D203" s="1"/>
    </row>
    <row r="204" spans="3:4" ht="14.25" customHeight="1">
      <c r="C204" s="1"/>
      <c r="D204" s="1"/>
    </row>
    <row r="205" spans="3:4" ht="14.25" customHeight="1">
      <c r="C205" s="1"/>
      <c r="D205" s="1"/>
    </row>
    <row r="206" spans="3:4" ht="14.25" customHeight="1">
      <c r="C206" s="1"/>
      <c r="D206" s="1"/>
    </row>
    <row r="207" spans="3:4" ht="14.25" customHeight="1">
      <c r="C207" s="1"/>
      <c r="D207" s="1"/>
    </row>
    <row r="208" spans="3:4" ht="14.25" customHeight="1">
      <c r="C208" s="1"/>
      <c r="D208" s="1"/>
    </row>
    <row r="209" spans="3:4" ht="14.25" customHeight="1">
      <c r="C209" s="1"/>
      <c r="D209" s="1"/>
    </row>
    <row r="210" spans="3:4" ht="14.25" customHeight="1">
      <c r="C210" s="1"/>
      <c r="D210" s="1"/>
    </row>
    <row r="211" spans="3:4" ht="14.25" customHeight="1">
      <c r="C211" s="1"/>
      <c r="D211" s="1"/>
    </row>
    <row r="212" spans="3:4" ht="14.25" customHeight="1">
      <c r="C212" s="1"/>
      <c r="D212" s="1"/>
    </row>
    <row r="213" spans="3:4" ht="14.25" customHeight="1">
      <c r="C213" s="1"/>
      <c r="D213" s="1"/>
    </row>
    <row r="214" spans="3:4" ht="14.25" customHeight="1">
      <c r="C214" s="1"/>
      <c r="D214" s="1"/>
    </row>
    <row r="215" spans="3:4" ht="14.25" customHeight="1">
      <c r="C215" s="1"/>
      <c r="D215" s="1"/>
    </row>
    <row r="216" spans="3:4" ht="14.25" customHeight="1">
      <c r="C216" s="1"/>
      <c r="D216" s="1"/>
    </row>
    <row r="217" spans="3:4" ht="14.25" customHeight="1">
      <c r="C217" s="1"/>
      <c r="D217" s="1"/>
    </row>
    <row r="218" spans="3:4" ht="14.25" customHeight="1">
      <c r="C218" s="1"/>
      <c r="D218" s="1"/>
    </row>
    <row r="219" spans="3:4" ht="14.25" customHeight="1">
      <c r="C219" s="1"/>
      <c r="D219" s="1"/>
    </row>
    <row r="220" spans="3:4" ht="14.25" customHeight="1">
      <c r="C220" s="1"/>
      <c r="D220" s="1"/>
    </row>
    <row r="221" spans="3:4" ht="14.25" customHeight="1">
      <c r="C221" s="1"/>
      <c r="D221" s="1"/>
    </row>
    <row r="222" spans="3:4" ht="14.25" customHeight="1">
      <c r="C222" s="1"/>
      <c r="D222" s="1"/>
    </row>
    <row r="223" spans="3:4" ht="14.25" customHeight="1">
      <c r="C223" s="1"/>
      <c r="D223" s="1"/>
    </row>
    <row r="224" spans="3:4" ht="14.25" customHeight="1">
      <c r="C224" s="1"/>
      <c r="D224" s="1"/>
    </row>
    <row r="225" spans="3:4" ht="14.25" customHeight="1">
      <c r="C225" s="1"/>
      <c r="D225" s="1"/>
    </row>
    <row r="226" spans="3:4" ht="14.25" customHeight="1">
      <c r="C226" s="1"/>
      <c r="D226" s="1"/>
    </row>
    <row r="227" spans="3:4" ht="14.25" customHeight="1">
      <c r="C227" s="1"/>
      <c r="D227" s="1"/>
    </row>
    <row r="228" spans="3:4" ht="14.25" customHeight="1">
      <c r="C228" s="1"/>
      <c r="D228" s="1"/>
    </row>
    <row r="229" spans="3:4" ht="14.25" customHeight="1">
      <c r="C229" s="1"/>
      <c r="D229" s="1"/>
    </row>
    <row r="230" spans="3:4" ht="14.25" customHeight="1">
      <c r="C230" s="1"/>
      <c r="D230" s="1"/>
    </row>
    <row r="231" spans="3:4" ht="14.25" customHeight="1">
      <c r="C231" s="1"/>
      <c r="D231" s="1"/>
    </row>
    <row r="232" spans="3:4" ht="14.25" customHeight="1">
      <c r="C232" s="1"/>
      <c r="D232" s="1"/>
    </row>
    <row r="233" spans="3:4" ht="14.25" customHeight="1">
      <c r="C233" s="1"/>
      <c r="D233" s="1"/>
    </row>
    <row r="234" spans="3:4" ht="14.25" customHeight="1">
      <c r="C234" s="1"/>
      <c r="D234" s="1"/>
    </row>
    <row r="235" spans="3:4" ht="14.25" customHeight="1">
      <c r="C235" s="1"/>
      <c r="D235" s="1"/>
    </row>
    <row r="236" spans="3:4" ht="14.25" customHeight="1">
      <c r="C236" s="1"/>
      <c r="D236" s="1"/>
    </row>
    <row r="237" spans="3:4" ht="14.25" customHeight="1">
      <c r="C237" s="1"/>
      <c r="D237" s="1"/>
    </row>
    <row r="238" spans="3:4" ht="14.25" customHeight="1">
      <c r="C238" s="1"/>
      <c r="D238" s="1"/>
    </row>
    <row r="239" spans="3:4" ht="14.25" customHeight="1">
      <c r="C239" s="1"/>
      <c r="D239" s="1"/>
    </row>
    <row r="240" spans="3:4" ht="14.25" customHeight="1">
      <c r="C240" s="1"/>
      <c r="D240" s="1"/>
    </row>
    <row r="241" spans="3:4" ht="14.25" customHeight="1">
      <c r="C241" s="1"/>
      <c r="D241" s="1"/>
    </row>
    <row r="242" spans="3:4" ht="14.25" customHeight="1">
      <c r="C242" s="1"/>
      <c r="D242" s="1"/>
    </row>
    <row r="243" spans="3:4" ht="14.25" customHeight="1">
      <c r="C243" s="1"/>
      <c r="D243" s="1"/>
    </row>
    <row r="244" spans="3:4" ht="14.25" customHeight="1">
      <c r="C244" s="1"/>
      <c r="D244" s="1"/>
    </row>
    <row r="245" spans="3:4" ht="14.25" customHeight="1">
      <c r="C245" s="1"/>
      <c r="D245" s="1"/>
    </row>
    <row r="246" spans="3:4" ht="14.25" customHeight="1">
      <c r="C246" s="1"/>
      <c r="D246" s="1"/>
    </row>
    <row r="247" spans="3:4" ht="14.25" customHeight="1">
      <c r="C247" s="1"/>
      <c r="D247" s="1"/>
    </row>
    <row r="248" spans="3:4" ht="14.25" customHeight="1">
      <c r="C248" s="1"/>
      <c r="D248" s="1"/>
    </row>
    <row r="249" spans="3:4" ht="14.25" customHeight="1">
      <c r="C249" s="1"/>
      <c r="D249" s="1"/>
    </row>
    <row r="250" spans="3:4" ht="14.25" customHeight="1">
      <c r="C250" s="1"/>
      <c r="D250" s="1"/>
    </row>
    <row r="251" spans="3:4" ht="14.25" customHeight="1">
      <c r="C251" s="1"/>
      <c r="D251" s="1"/>
    </row>
    <row r="252" spans="3:4" ht="14.25" customHeight="1">
      <c r="C252" s="1"/>
      <c r="D252" s="1"/>
    </row>
    <row r="253" spans="3:4" ht="14.25" customHeight="1">
      <c r="C253" s="1"/>
      <c r="D253" s="1"/>
    </row>
    <row r="254" spans="3:4" ht="14.25" customHeight="1">
      <c r="C254" s="1"/>
      <c r="D254" s="1"/>
    </row>
    <row r="255" spans="3:4" ht="14.25" customHeight="1">
      <c r="C255" s="1"/>
      <c r="D255" s="1"/>
    </row>
    <row r="256" spans="3:4" ht="14.25" customHeight="1">
      <c r="C256" s="1"/>
      <c r="D256" s="1"/>
    </row>
    <row r="257" spans="3:4" ht="14.25" customHeight="1">
      <c r="C257" s="1"/>
      <c r="D257" s="1"/>
    </row>
    <row r="258" spans="3:4" ht="14.25" customHeight="1">
      <c r="C258" s="1"/>
      <c r="D258" s="1"/>
    </row>
    <row r="259" spans="3:4" ht="14.25" customHeight="1">
      <c r="C259" s="1"/>
      <c r="D259" s="1"/>
    </row>
    <row r="260" spans="3:4" ht="14.25" customHeight="1">
      <c r="C260" s="1"/>
      <c r="D260" s="1"/>
    </row>
    <row r="261" spans="3:4" ht="14.25" customHeight="1">
      <c r="C261" s="1"/>
      <c r="D261" s="1"/>
    </row>
    <row r="262" spans="3:4" ht="14.25" customHeight="1">
      <c r="C262" s="1"/>
      <c r="D262" s="1"/>
    </row>
    <row r="263" spans="3:4" ht="14.25" customHeight="1">
      <c r="C263" s="1"/>
      <c r="D263" s="1"/>
    </row>
    <row r="264" spans="3:4" ht="14.25" customHeight="1">
      <c r="C264" s="1"/>
      <c r="D264" s="1"/>
    </row>
    <row r="265" spans="3:4" ht="14.25" customHeight="1">
      <c r="C265" s="1"/>
      <c r="D265" s="1"/>
    </row>
    <row r="266" spans="3:4" ht="14.25" customHeight="1">
      <c r="C266" s="1"/>
      <c r="D266" s="1"/>
    </row>
    <row r="267" spans="3:4" ht="14.25" customHeight="1">
      <c r="C267" s="1"/>
      <c r="D267" s="1"/>
    </row>
    <row r="268" spans="3:4" ht="14.25" customHeight="1">
      <c r="C268" s="1"/>
      <c r="D268" s="1"/>
    </row>
    <row r="269" spans="3:4" ht="14.25" customHeight="1">
      <c r="C269" s="1"/>
      <c r="D269" s="1"/>
    </row>
    <row r="270" spans="3:4" ht="14.25" customHeight="1">
      <c r="C270" s="1"/>
      <c r="D270" s="1"/>
    </row>
    <row r="271" spans="3:4" ht="14.25" customHeight="1">
      <c r="C271" s="1"/>
      <c r="D271" s="1"/>
    </row>
    <row r="272" spans="3:4" ht="14.25" customHeight="1">
      <c r="C272" s="1"/>
      <c r="D272" s="1"/>
    </row>
    <row r="273" spans="3:4" ht="14.25" customHeight="1">
      <c r="C273" s="1"/>
      <c r="D273" s="1"/>
    </row>
    <row r="274" spans="3:4" ht="14.25" customHeight="1">
      <c r="C274" s="1"/>
      <c r="D274" s="1"/>
    </row>
    <row r="275" spans="3:4" ht="14.25" customHeight="1">
      <c r="C275" s="1"/>
      <c r="D275" s="1"/>
    </row>
    <row r="276" spans="3:4" ht="14.25" customHeight="1">
      <c r="C276" s="1"/>
      <c r="D276" s="1"/>
    </row>
    <row r="277" spans="3:4" ht="14.25" customHeight="1">
      <c r="C277" s="1"/>
      <c r="D277" s="1"/>
    </row>
    <row r="278" spans="3:4" ht="14.25" customHeight="1">
      <c r="C278" s="1"/>
      <c r="D278" s="1"/>
    </row>
    <row r="279" spans="3:4" ht="14.25" customHeight="1">
      <c r="C279" s="1"/>
      <c r="D279" s="1"/>
    </row>
    <row r="280" spans="3:4" ht="14.25" customHeight="1">
      <c r="C280" s="1"/>
      <c r="D280" s="1"/>
    </row>
    <row r="281" spans="3:4" ht="14.25" customHeight="1">
      <c r="C281" s="1"/>
      <c r="D281" s="1"/>
    </row>
    <row r="282" spans="3:4" ht="14.25" customHeight="1">
      <c r="C282" s="1"/>
      <c r="D282" s="1"/>
    </row>
    <row r="283" spans="3:4" ht="14.25" customHeight="1">
      <c r="C283" s="1"/>
      <c r="D283" s="1"/>
    </row>
    <row r="284" spans="3:4" ht="14.25" customHeight="1">
      <c r="C284" s="1"/>
      <c r="D284" s="1"/>
    </row>
    <row r="285" spans="3:4" ht="14.25" customHeight="1">
      <c r="C285" s="1"/>
      <c r="D285" s="1"/>
    </row>
    <row r="286" spans="3:4" ht="14.25" customHeight="1">
      <c r="C286" s="1"/>
      <c r="D286" s="1"/>
    </row>
    <row r="287" spans="3:4" ht="14.25" customHeight="1">
      <c r="C287" s="1"/>
      <c r="D287" s="1"/>
    </row>
    <row r="288" spans="3:4" ht="14.25" customHeight="1">
      <c r="C288" s="1"/>
      <c r="D288" s="1"/>
    </row>
    <row r="289" spans="3:4" ht="14.25" customHeight="1">
      <c r="C289" s="1"/>
      <c r="D289" s="1"/>
    </row>
    <row r="290" spans="3:4" ht="14.25" customHeight="1">
      <c r="C290" s="1"/>
      <c r="D290" s="1"/>
    </row>
    <row r="291" spans="3:4" ht="14.25" customHeight="1">
      <c r="C291" s="1"/>
      <c r="D291" s="1"/>
    </row>
    <row r="292" spans="3:4" ht="14.25" customHeight="1">
      <c r="C292" s="1"/>
      <c r="D292" s="1"/>
    </row>
    <row r="293" spans="3:4" ht="14.25" customHeight="1">
      <c r="C293" s="1"/>
      <c r="D293" s="1"/>
    </row>
    <row r="294" spans="3:4" ht="14.25" customHeight="1">
      <c r="C294" s="1"/>
      <c r="D294" s="1"/>
    </row>
    <row r="295" spans="3:4" ht="14.25" customHeight="1">
      <c r="C295" s="1"/>
      <c r="D295" s="1"/>
    </row>
    <row r="296" spans="3:4" ht="14.25" customHeight="1">
      <c r="C296" s="1"/>
      <c r="D296" s="1"/>
    </row>
    <row r="297" spans="3:4" ht="14.25" customHeight="1">
      <c r="C297" s="1"/>
      <c r="D297" s="1"/>
    </row>
    <row r="298" spans="3:4" ht="14.25" customHeight="1">
      <c r="C298" s="1"/>
      <c r="D298" s="1"/>
    </row>
    <row r="299" spans="3:4" ht="14.25" customHeight="1">
      <c r="C299" s="1"/>
      <c r="D299" s="1"/>
    </row>
    <row r="300" spans="3:4" ht="14.25" customHeight="1">
      <c r="C300" s="1"/>
      <c r="D300" s="1"/>
    </row>
    <row r="301" spans="3:4" ht="14.25" customHeight="1">
      <c r="C301" s="1"/>
      <c r="D301" s="1"/>
    </row>
    <row r="302" spans="3:4" ht="14.25" customHeight="1">
      <c r="C302" s="1"/>
      <c r="D302" s="1"/>
    </row>
    <row r="303" spans="3:4" ht="14.25" customHeight="1">
      <c r="C303" s="1"/>
      <c r="D303" s="1"/>
    </row>
    <row r="304" spans="3:4" ht="14.25" customHeight="1">
      <c r="C304" s="1"/>
      <c r="D304" s="1"/>
    </row>
    <row r="305" spans="3:4" ht="14.25" customHeight="1">
      <c r="C305" s="1"/>
      <c r="D305" s="1"/>
    </row>
    <row r="306" spans="3:4" ht="14.25" customHeight="1">
      <c r="C306" s="1"/>
      <c r="D306" s="1"/>
    </row>
    <row r="307" spans="3:4" ht="14.25" customHeight="1">
      <c r="C307" s="1"/>
      <c r="D307" s="1"/>
    </row>
    <row r="308" spans="3:4" ht="14.25" customHeight="1">
      <c r="C308" s="1"/>
      <c r="D308" s="1"/>
    </row>
    <row r="309" spans="3:4" ht="14.25" customHeight="1">
      <c r="C309" s="1"/>
      <c r="D309" s="1"/>
    </row>
    <row r="310" spans="3:4" ht="14.25" customHeight="1">
      <c r="C310" s="1"/>
      <c r="D310" s="1"/>
    </row>
    <row r="311" spans="3:4" ht="14.25" customHeight="1">
      <c r="C311" s="1"/>
      <c r="D311" s="1"/>
    </row>
    <row r="312" spans="3:4" ht="14.25" customHeight="1">
      <c r="C312" s="1"/>
      <c r="D312" s="1"/>
    </row>
    <row r="313" spans="3:4" ht="14.25" customHeight="1">
      <c r="C313" s="1"/>
      <c r="D313" s="1"/>
    </row>
    <row r="314" spans="3:4" ht="14.25" customHeight="1">
      <c r="C314" s="1"/>
      <c r="D314" s="1"/>
    </row>
    <row r="315" spans="3:4" ht="14.25" customHeight="1">
      <c r="C315" s="1"/>
      <c r="D315" s="1"/>
    </row>
    <row r="316" spans="3:4" ht="14.25" customHeight="1">
      <c r="C316" s="1"/>
      <c r="D316" s="1"/>
    </row>
    <row r="317" spans="3:4" ht="14.25" customHeight="1">
      <c r="C317" s="1"/>
      <c r="D317" s="1"/>
    </row>
    <row r="318" spans="3:4" ht="14.25" customHeight="1">
      <c r="C318" s="1"/>
      <c r="D318" s="1"/>
    </row>
    <row r="319" spans="3:4" ht="14.25" customHeight="1">
      <c r="C319" s="1"/>
      <c r="D319" s="1"/>
    </row>
    <row r="320" spans="3:4" ht="14.25" customHeight="1">
      <c r="C320" s="1"/>
      <c r="D320" s="1"/>
    </row>
    <row r="321" spans="3:4" ht="14.25" customHeight="1">
      <c r="C321" s="1"/>
      <c r="D321" s="1"/>
    </row>
    <row r="322" spans="3:4" ht="14.25" customHeight="1">
      <c r="C322" s="1"/>
      <c r="D322" s="1"/>
    </row>
    <row r="323" spans="3:4" ht="14.25" customHeight="1">
      <c r="C323" s="1"/>
      <c r="D323" s="1"/>
    </row>
    <row r="324" spans="3:4" ht="14.25" customHeight="1">
      <c r="C324" s="1"/>
      <c r="D324" s="1"/>
    </row>
    <row r="325" spans="3:4" ht="14.25" customHeight="1">
      <c r="C325" s="1"/>
      <c r="D325" s="1"/>
    </row>
    <row r="326" spans="3:4" ht="14.25" customHeight="1">
      <c r="C326" s="1"/>
      <c r="D326" s="1"/>
    </row>
    <row r="327" spans="3:4" ht="14.25" customHeight="1">
      <c r="C327" s="1"/>
      <c r="D327" s="1"/>
    </row>
    <row r="328" spans="3:4" ht="14.25" customHeight="1">
      <c r="C328" s="1"/>
      <c r="D328" s="1"/>
    </row>
    <row r="329" spans="3:4" ht="14.25" customHeight="1">
      <c r="C329" s="1"/>
      <c r="D329" s="1"/>
    </row>
    <row r="330" spans="3:4" ht="14.25" customHeight="1">
      <c r="C330" s="1"/>
      <c r="D330" s="1"/>
    </row>
    <row r="331" spans="3:4" ht="14.25" customHeight="1">
      <c r="C331" s="1"/>
      <c r="D331" s="1"/>
    </row>
    <row r="332" spans="3:4" ht="14.25" customHeight="1">
      <c r="C332" s="1"/>
      <c r="D332" s="1"/>
    </row>
    <row r="333" spans="3:4" ht="14.25" customHeight="1">
      <c r="C333" s="1"/>
      <c r="D333" s="1"/>
    </row>
    <row r="334" spans="3:4" ht="14.25" customHeight="1">
      <c r="C334" s="1"/>
      <c r="D334" s="1"/>
    </row>
    <row r="335" spans="3:4" ht="14.25" customHeight="1">
      <c r="C335" s="1"/>
      <c r="D335" s="1"/>
    </row>
    <row r="336" spans="3:4" ht="14.25" customHeight="1">
      <c r="C336" s="1"/>
      <c r="D336" s="1"/>
    </row>
    <row r="337" spans="3:4" ht="14.25" customHeight="1">
      <c r="C337" s="1"/>
      <c r="D337" s="1"/>
    </row>
    <row r="338" spans="3:4" ht="14.25" customHeight="1">
      <c r="C338" s="1"/>
      <c r="D338" s="1"/>
    </row>
    <row r="339" spans="3:4" ht="14.25" customHeight="1">
      <c r="C339" s="1"/>
      <c r="D339" s="1"/>
    </row>
    <row r="340" spans="3:4" ht="14.25" customHeight="1">
      <c r="C340" s="1"/>
      <c r="D340" s="1"/>
    </row>
    <row r="341" spans="3:4" ht="14.25" customHeight="1">
      <c r="C341" s="1"/>
      <c r="D341" s="1"/>
    </row>
    <row r="342" spans="3:4" ht="14.25" customHeight="1">
      <c r="C342" s="1"/>
      <c r="D342" s="1"/>
    </row>
    <row r="343" spans="3:4" ht="14.25" customHeight="1">
      <c r="C343" s="1"/>
      <c r="D343" s="1"/>
    </row>
    <row r="344" spans="3:4" ht="14.25" customHeight="1">
      <c r="C344" s="1"/>
      <c r="D344" s="1"/>
    </row>
    <row r="345" spans="3:4" ht="14.25" customHeight="1">
      <c r="C345" s="1"/>
      <c r="D345" s="1"/>
    </row>
    <row r="346" spans="3:4" ht="14.25" customHeight="1">
      <c r="C346" s="1"/>
      <c r="D346" s="1"/>
    </row>
    <row r="347" spans="3:4" ht="14.25" customHeight="1">
      <c r="C347" s="1"/>
      <c r="D347" s="1"/>
    </row>
    <row r="348" spans="3:4" ht="14.25" customHeight="1">
      <c r="C348" s="1"/>
      <c r="D348" s="1"/>
    </row>
    <row r="349" spans="3:4" ht="14.25" customHeight="1">
      <c r="C349" s="1"/>
      <c r="D349" s="1"/>
    </row>
    <row r="350" spans="3:4" ht="14.25" customHeight="1">
      <c r="C350" s="1"/>
      <c r="D350" s="1"/>
    </row>
    <row r="351" spans="3:4" ht="14.25" customHeight="1">
      <c r="C351" s="1"/>
      <c r="D351" s="1"/>
    </row>
    <row r="352" spans="3:4" ht="14.25" customHeight="1">
      <c r="C352" s="1"/>
      <c r="D352" s="1"/>
    </row>
    <row r="353" spans="3:4" ht="14.25" customHeight="1">
      <c r="C353" s="1"/>
      <c r="D353" s="1"/>
    </row>
    <row r="354" spans="3:4" ht="14.25" customHeight="1">
      <c r="C354" s="1"/>
      <c r="D354" s="1"/>
    </row>
    <row r="355" spans="3:4" ht="14.25" customHeight="1">
      <c r="C355" s="1"/>
      <c r="D355" s="1"/>
    </row>
    <row r="356" spans="3:4" ht="14.25" customHeight="1">
      <c r="C356" s="1"/>
      <c r="D356" s="1"/>
    </row>
    <row r="357" spans="3:4" ht="14.25" customHeight="1">
      <c r="C357" s="1"/>
      <c r="D357" s="1"/>
    </row>
    <row r="358" spans="3:4" ht="14.25" customHeight="1">
      <c r="C358" s="1"/>
      <c r="D358" s="1"/>
    </row>
    <row r="359" spans="3:4" ht="14.25" customHeight="1">
      <c r="C359" s="1"/>
      <c r="D359" s="1"/>
    </row>
    <row r="360" spans="3:4" ht="14.25" customHeight="1">
      <c r="C360" s="1"/>
      <c r="D360" s="1"/>
    </row>
    <row r="361" spans="3:4" ht="14.25" customHeight="1">
      <c r="C361" s="1"/>
      <c r="D361" s="1"/>
    </row>
    <row r="362" spans="3:4" ht="14.25" customHeight="1">
      <c r="C362" s="1"/>
      <c r="D362" s="1"/>
    </row>
    <row r="363" spans="3:4" ht="14.25" customHeight="1">
      <c r="C363" s="1"/>
      <c r="D363" s="1"/>
    </row>
    <row r="364" spans="3:4" ht="14.25" customHeight="1">
      <c r="C364" s="1"/>
      <c r="D364" s="1"/>
    </row>
    <row r="365" spans="3:4" ht="14.25" customHeight="1">
      <c r="C365" s="1"/>
      <c r="D365" s="1"/>
    </row>
    <row r="366" spans="3:4" ht="14.25" customHeight="1">
      <c r="C366" s="1"/>
      <c r="D366" s="1"/>
    </row>
    <row r="367" spans="3:4" ht="14.25" customHeight="1">
      <c r="C367" s="1"/>
      <c r="D367" s="1"/>
    </row>
    <row r="368" spans="3:4" ht="14.25" customHeight="1">
      <c r="C368" s="1"/>
      <c r="D368" s="1"/>
    </row>
    <row r="369" spans="3:4" ht="14.25" customHeight="1">
      <c r="C369" s="1"/>
      <c r="D369" s="1"/>
    </row>
    <row r="370" spans="3:4" ht="14.25" customHeight="1">
      <c r="C370" s="1"/>
      <c r="D370" s="1"/>
    </row>
    <row r="371" spans="3:4" ht="14.25" customHeight="1">
      <c r="C371" s="1"/>
      <c r="D371" s="1"/>
    </row>
    <row r="372" spans="3:4" ht="14.25" customHeight="1">
      <c r="C372" s="1"/>
      <c r="D372" s="1"/>
    </row>
    <row r="373" spans="3:4" ht="14.25" customHeight="1">
      <c r="C373" s="1"/>
      <c r="D373" s="1"/>
    </row>
    <row r="374" spans="3:4" ht="14.25" customHeight="1">
      <c r="C374" s="1"/>
      <c r="D374" s="1"/>
    </row>
    <row r="375" spans="3:4" ht="14.25" customHeight="1">
      <c r="C375" s="1"/>
      <c r="D375" s="1"/>
    </row>
    <row r="376" spans="3:4" ht="14.25" customHeight="1">
      <c r="C376" s="1"/>
      <c r="D376" s="1"/>
    </row>
    <row r="377" spans="3:4" ht="14.25" customHeight="1">
      <c r="C377" s="1"/>
      <c r="D377" s="1"/>
    </row>
    <row r="378" spans="3:4" ht="14.25" customHeight="1">
      <c r="C378" s="1"/>
      <c r="D378" s="1"/>
    </row>
    <row r="379" spans="3:4" ht="14.25" customHeight="1">
      <c r="C379" s="1"/>
      <c r="D379" s="1"/>
    </row>
    <row r="380" spans="3:4" ht="14.25" customHeight="1">
      <c r="C380" s="1"/>
      <c r="D380" s="1"/>
    </row>
    <row r="381" spans="3:4" ht="14.25" customHeight="1">
      <c r="C381" s="1"/>
      <c r="D381" s="1"/>
    </row>
    <row r="382" spans="3:4" ht="14.25" customHeight="1">
      <c r="C382" s="1"/>
      <c r="D382" s="1"/>
    </row>
    <row r="383" spans="3:4" ht="14.25" customHeight="1">
      <c r="C383" s="1"/>
      <c r="D383" s="1"/>
    </row>
    <row r="384" spans="3:4" ht="14.25" customHeight="1">
      <c r="C384" s="1"/>
      <c r="D384" s="1"/>
    </row>
    <row r="385" spans="3:4" ht="14.25" customHeight="1">
      <c r="C385" s="1"/>
      <c r="D385" s="1"/>
    </row>
    <row r="386" spans="3:4" ht="14.25" customHeight="1">
      <c r="C386" s="1"/>
      <c r="D386" s="1"/>
    </row>
    <row r="387" spans="3:4" ht="14.25" customHeight="1">
      <c r="C387" s="1"/>
      <c r="D387" s="1"/>
    </row>
    <row r="388" spans="3:4" ht="14.25" customHeight="1">
      <c r="C388" s="1"/>
      <c r="D388" s="1"/>
    </row>
    <row r="389" spans="3:4" ht="14.25" customHeight="1">
      <c r="C389" s="1"/>
      <c r="D389" s="1"/>
    </row>
    <row r="390" spans="3:4" ht="14.25" customHeight="1">
      <c r="C390" s="1"/>
      <c r="D390" s="1"/>
    </row>
    <row r="391" spans="3:4" ht="14.25" customHeight="1">
      <c r="C391" s="1"/>
      <c r="D391" s="1"/>
    </row>
    <row r="392" spans="3:4" ht="14.25" customHeight="1">
      <c r="C392" s="1"/>
      <c r="D392" s="1"/>
    </row>
    <row r="393" spans="3:4" ht="14.25" customHeight="1">
      <c r="C393" s="1"/>
      <c r="D393" s="1"/>
    </row>
    <row r="394" spans="3:4" ht="14.25" customHeight="1">
      <c r="C394" s="1"/>
      <c r="D394" s="1"/>
    </row>
    <row r="395" spans="3:4" ht="14.25" customHeight="1">
      <c r="C395" s="1"/>
      <c r="D395" s="1"/>
    </row>
    <row r="396" spans="3:4" ht="14.25" customHeight="1">
      <c r="C396" s="1"/>
      <c r="D396" s="1"/>
    </row>
    <row r="397" spans="3:4" ht="14.25" customHeight="1">
      <c r="C397" s="1"/>
      <c r="D397" s="1"/>
    </row>
    <row r="398" spans="3:4" ht="14.25" customHeight="1">
      <c r="C398" s="1"/>
      <c r="D398" s="1"/>
    </row>
    <row r="399" spans="3:4" ht="14.25" customHeight="1">
      <c r="C399" s="1"/>
      <c r="D399" s="1"/>
    </row>
    <row r="400" spans="3:4" ht="14.25" customHeight="1">
      <c r="C400" s="1"/>
      <c r="D400" s="1"/>
    </row>
    <row r="401" spans="3:4" ht="14.25" customHeight="1">
      <c r="C401" s="1"/>
      <c r="D401" s="1"/>
    </row>
    <row r="402" spans="3:4" ht="14.25" customHeight="1">
      <c r="C402" s="1"/>
      <c r="D402" s="1"/>
    </row>
    <row r="403" spans="3:4" ht="14.25" customHeight="1">
      <c r="C403" s="1"/>
      <c r="D403" s="1"/>
    </row>
    <row r="404" spans="3:4" ht="14.25" customHeight="1">
      <c r="C404" s="1"/>
      <c r="D404" s="1"/>
    </row>
    <row r="405" spans="3:4" ht="14.25" customHeight="1">
      <c r="C405" s="1"/>
      <c r="D405" s="1"/>
    </row>
    <row r="406" spans="3:4" ht="14.25" customHeight="1">
      <c r="C406" s="1"/>
      <c r="D406" s="1"/>
    </row>
    <row r="407" spans="3:4" ht="14.25" customHeight="1">
      <c r="C407" s="1"/>
      <c r="D407" s="1"/>
    </row>
    <row r="408" spans="3:4" ht="14.25" customHeight="1">
      <c r="C408" s="1"/>
      <c r="D408" s="1"/>
    </row>
    <row r="409" spans="3:4" ht="14.25" customHeight="1">
      <c r="C409" s="1"/>
      <c r="D409" s="1"/>
    </row>
    <row r="410" spans="3:4" ht="14.25" customHeight="1">
      <c r="C410" s="1"/>
      <c r="D410" s="1"/>
    </row>
    <row r="411" spans="3:4" ht="14.25" customHeight="1">
      <c r="C411" s="1"/>
      <c r="D411" s="1"/>
    </row>
    <row r="412" spans="3:4" ht="14.25" customHeight="1">
      <c r="C412" s="1"/>
      <c r="D412" s="1"/>
    </row>
    <row r="413" spans="3:4" ht="14.25" customHeight="1">
      <c r="C413" s="1"/>
      <c r="D413" s="1"/>
    </row>
    <row r="414" spans="3:4" ht="14.25" customHeight="1">
      <c r="C414" s="1"/>
      <c r="D414" s="1"/>
    </row>
    <row r="415" spans="3:4" ht="14.25" customHeight="1">
      <c r="C415" s="1"/>
      <c r="D415" s="1"/>
    </row>
    <row r="416" spans="3:4" ht="14.25" customHeight="1">
      <c r="C416" s="1"/>
      <c r="D416" s="1"/>
    </row>
    <row r="417" spans="3:4" ht="14.25" customHeight="1">
      <c r="C417" s="1"/>
      <c r="D417" s="1"/>
    </row>
    <row r="418" spans="3:4" ht="14.25" customHeight="1">
      <c r="C418" s="1"/>
      <c r="D418" s="1"/>
    </row>
    <row r="419" spans="3:4" ht="14.25" customHeight="1">
      <c r="C419" s="1"/>
      <c r="D419" s="1"/>
    </row>
    <row r="420" spans="3:4" ht="14.25" customHeight="1">
      <c r="C420" s="1"/>
      <c r="D420" s="1"/>
    </row>
    <row r="421" spans="3:4" ht="14.25" customHeight="1">
      <c r="C421" s="1"/>
      <c r="D421" s="1"/>
    </row>
    <row r="422" spans="3:4" ht="14.25" customHeight="1">
      <c r="C422" s="1"/>
      <c r="D422" s="1"/>
    </row>
    <row r="423" spans="3:4" ht="14.25" customHeight="1">
      <c r="C423" s="1"/>
      <c r="D423" s="1"/>
    </row>
    <row r="424" spans="3:4" ht="14.25" customHeight="1">
      <c r="C424" s="1"/>
      <c r="D424" s="1"/>
    </row>
    <row r="425" spans="3:4" ht="14.25" customHeight="1">
      <c r="C425" s="1"/>
      <c r="D425" s="1"/>
    </row>
    <row r="426" spans="3:4" ht="14.25" customHeight="1">
      <c r="C426" s="1"/>
      <c r="D426" s="1"/>
    </row>
    <row r="427" spans="3:4" ht="14.25" customHeight="1">
      <c r="C427" s="1"/>
      <c r="D427" s="1"/>
    </row>
    <row r="428" spans="3:4" ht="14.25" customHeight="1">
      <c r="C428" s="1"/>
      <c r="D428" s="1"/>
    </row>
    <row r="429" spans="3:4" ht="14.25" customHeight="1">
      <c r="C429" s="1"/>
      <c r="D429" s="1"/>
    </row>
    <row r="430" spans="3:4" ht="14.25" customHeight="1">
      <c r="C430" s="1"/>
      <c r="D430" s="1"/>
    </row>
    <row r="431" spans="3:4" ht="14.25" customHeight="1">
      <c r="C431" s="1"/>
      <c r="D431" s="1"/>
    </row>
    <row r="432" spans="3:4" ht="14.25" customHeight="1">
      <c r="C432" s="1"/>
      <c r="D432" s="1"/>
    </row>
    <row r="433" spans="3:4" ht="14.25" customHeight="1">
      <c r="C433" s="1"/>
      <c r="D433" s="1"/>
    </row>
    <row r="434" spans="3:4" ht="14.25" customHeight="1">
      <c r="C434" s="1"/>
      <c r="D434" s="1"/>
    </row>
    <row r="435" spans="3:4" ht="14.25" customHeight="1">
      <c r="C435" s="1"/>
      <c r="D435" s="1"/>
    </row>
    <row r="436" spans="3:4" ht="14.25" customHeight="1">
      <c r="C436" s="1"/>
      <c r="D436" s="1"/>
    </row>
    <row r="437" spans="3:4" ht="14.25" customHeight="1">
      <c r="C437" s="1"/>
      <c r="D437" s="1"/>
    </row>
    <row r="438" spans="3:4" ht="14.25" customHeight="1">
      <c r="C438" s="1"/>
      <c r="D438" s="1"/>
    </row>
    <row r="439" spans="3:4" ht="14.25" customHeight="1">
      <c r="C439" s="1"/>
      <c r="D439" s="1"/>
    </row>
    <row r="440" spans="3:4" ht="14.25" customHeight="1">
      <c r="C440" s="1"/>
      <c r="D440" s="1"/>
    </row>
    <row r="441" spans="3:4" ht="14.25" customHeight="1">
      <c r="C441" s="1"/>
      <c r="D441" s="1"/>
    </row>
    <row r="442" spans="3:4" ht="14.25" customHeight="1">
      <c r="C442" s="1"/>
      <c r="D442" s="1"/>
    </row>
    <row r="443" spans="3:4" ht="14.25" customHeight="1">
      <c r="C443" s="1"/>
      <c r="D443" s="1"/>
    </row>
    <row r="444" spans="3:4" ht="14.25" customHeight="1">
      <c r="C444" s="1"/>
      <c r="D444" s="1"/>
    </row>
    <row r="445" spans="3:4" ht="14.25" customHeight="1">
      <c r="C445" s="1"/>
      <c r="D445" s="1"/>
    </row>
    <row r="446" spans="3:4" ht="14.25" customHeight="1">
      <c r="C446" s="1"/>
      <c r="D446" s="1"/>
    </row>
    <row r="447" spans="3:4" ht="14.25" customHeight="1">
      <c r="C447" s="1"/>
      <c r="D447" s="1"/>
    </row>
    <row r="448" spans="3:4" ht="14.25" customHeight="1">
      <c r="C448" s="1"/>
      <c r="D448" s="1"/>
    </row>
    <row r="449" spans="3:4" ht="14.25" customHeight="1">
      <c r="C449" s="1"/>
      <c r="D449" s="1"/>
    </row>
    <row r="450" spans="3:4" ht="14.25" customHeight="1">
      <c r="C450" s="1"/>
      <c r="D450" s="1"/>
    </row>
    <row r="451" spans="3:4" ht="14.25" customHeight="1">
      <c r="C451" s="1"/>
      <c r="D451" s="1"/>
    </row>
    <row r="452" spans="3:4" ht="14.25" customHeight="1">
      <c r="C452" s="1"/>
      <c r="D452" s="1"/>
    </row>
    <row r="453" spans="3:4" ht="14.25" customHeight="1">
      <c r="C453" s="1"/>
      <c r="D453" s="1"/>
    </row>
    <row r="454" spans="3:4" ht="14.25" customHeight="1">
      <c r="C454" s="1"/>
      <c r="D454" s="1"/>
    </row>
    <row r="455" spans="3:4" ht="14.25" customHeight="1">
      <c r="C455" s="1"/>
      <c r="D455" s="1"/>
    </row>
    <row r="456" spans="3:4" ht="14.25" customHeight="1">
      <c r="C456" s="1"/>
      <c r="D456" s="1"/>
    </row>
    <row r="457" spans="3:4" ht="14.25" customHeight="1">
      <c r="C457" s="1"/>
      <c r="D457" s="1"/>
    </row>
    <row r="458" spans="3:4" ht="14.25" customHeight="1">
      <c r="C458" s="1"/>
      <c r="D458" s="1"/>
    </row>
    <row r="459" spans="3:4" ht="14.25" customHeight="1">
      <c r="C459" s="1"/>
      <c r="D459" s="1"/>
    </row>
    <row r="460" spans="3:4" ht="14.25" customHeight="1">
      <c r="C460" s="1"/>
      <c r="D460" s="1"/>
    </row>
    <row r="461" spans="3:4" ht="14.25" customHeight="1">
      <c r="C461" s="1"/>
      <c r="D461" s="1"/>
    </row>
    <row r="462" spans="3:4" ht="14.25" customHeight="1">
      <c r="C462" s="1"/>
      <c r="D462" s="1"/>
    </row>
    <row r="463" spans="3:4" ht="14.25" customHeight="1">
      <c r="C463" s="1"/>
      <c r="D463" s="1"/>
    </row>
    <row r="464" spans="3:4" ht="14.25" customHeight="1">
      <c r="C464" s="1"/>
      <c r="D464" s="1"/>
    </row>
    <row r="465" spans="3:4" ht="14.25" customHeight="1">
      <c r="C465" s="1"/>
      <c r="D465" s="1"/>
    </row>
    <row r="466" spans="3:4" ht="14.25" customHeight="1">
      <c r="C466" s="1"/>
      <c r="D466" s="1"/>
    </row>
    <row r="467" spans="3:4" ht="14.25" customHeight="1">
      <c r="C467" s="1"/>
      <c r="D467" s="1"/>
    </row>
    <row r="468" spans="3:4" ht="14.25" customHeight="1">
      <c r="C468" s="1"/>
      <c r="D468" s="1"/>
    </row>
    <row r="469" spans="3:4" ht="14.25" customHeight="1">
      <c r="C469" s="1"/>
      <c r="D469" s="1"/>
    </row>
    <row r="470" spans="3:4" ht="14.25" customHeight="1">
      <c r="C470" s="1"/>
      <c r="D470" s="1"/>
    </row>
    <row r="471" spans="3:4" ht="14.25" customHeight="1">
      <c r="C471" s="1"/>
      <c r="D471" s="1"/>
    </row>
    <row r="472" spans="3:4" ht="14.25" customHeight="1">
      <c r="C472" s="1"/>
      <c r="D472" s="1"/>
    </row>
    <row r="473" spans="3:4" ht="14.25" customHeight="1">
      <c r="C473" s="1"/>
      <c r="D473" s="1"/>
    </row>
    <row r="474" spans="3:4" ht="14.25" customHeight="1">
      <c r="C474" s="1"/>
      <c r="D474" s="1"/>
    </row>
    <row r="475" spans="3:4" ht="14.25" customHeight="1">
      <c r="C475" s="1"/>
      <c r="D475" s="1"/>
    </row>
    <row r="476" spans="3:4" ht="14.25" customHeight="1">
      <c r="C476" s="1"/>
      <c r="D476" s="1"/>
    </row>
    <row r="477" spans="3:4" ht="14.25" customHeight="1">
      <c r="C477" s="1"/>
      <c r="D477" s="1"/>
    </row>
    <row r="478" spans="3:4" ht="14.25" customHeight="1">
      <c r="C478" s="1"/>
      <c r="D478" s="1"/>
    </row>
    <row r="479" spans="3:4" ht="14.25" customHeight="1">
      <c r="C479" s="1"/>
      <c r="D479" s="1"/>
    </row>
    <row r="480" spans="3:4" ht="14.25" customHeight="1">
      <c r="C480" s="1"/>
      <c r="D480" s="1"/>
    </row>
    <row r="481" spans="3:4" ht="14.25" customHeight="1">
      <c r="C481" s="1"/>
      <c r="D481" s="1"/>
    </row>
    <row r="482" spans="3:4" ht="14.25" customHeight="1">
      <c r="C482" s="1"/>
      <c r="D482" s="1"/>
    </row>
    <row r="483" spans="3:4" ht="14.25" customHeight="1">
      <c r="C483" s="1"/>
      <c r="D483" s="1"/>
    </row>
    <row r="484" spans="3:4" ht="14.25" customHeight="1">
      <c r="C484" s="1"/>
      <c r="D484" s="1"/>
    </row>
    <row r="485" spans="3:4" ht="14.25" customHeight="1">
      <c r="C485" s="1"/>
      <c r="D485" s="1"/>
    </row>
    <row r="486" spans="3:4" ht="14.25" customHeight="1">
      <c r="C486" s="1"/>
      <c r="D486" s="1"/>
    </row>
    <row r="487" spans="3:4" ht="14.25" customHeight="1">
      <c r="C487" s="1"/>
      <c r="D487" s="1"/>
    </row>
    <row r="488" spans="3:4" ht="14.25" customHeight="1">
      <c r="C488" s="1"/>
      <c r="D488" s="1"/>
    </row>
    <row r="489" spans="3:4" ht="14.25" customHeight="1">
      <c r="C489" s="1"/>
      <c r="D489" s="1"/>
    </row>
    <row r="490" spans="3:4" ht="14.25" customHeight="1">
      <c r="C490" s="1"/>
      <c r="D490" s="1"/>
    </row>
    <row r="491" spans="3:4" ht="14.25" customHeight="1">
      <c r="C491" s="1"/>
      <c r="D491" s="1"/>
    </row>
    <row r="492" spans="3:4" ht="14.25" customHeight="1">
      <c r="C492" s="1"/>
      <c r="D492" s="1"/>
    </row>
    <row r="493" spans="3:4" ht="14.25" customHeight="1">
      <c r="C493" s="1"/>
      <c r="D493" s="1"/>
    </row>
    <row r="494" spans="3:4" ht="14.25" customHeight="1">
      <c r="C494" s="1"/>
      <c r="D494" s="1"/>
    </row>
    <row r="495" spans="3:4" ht="14.25" customHeight="1">
      <c r="C495" s="1"/>
      <c r="D495" s="1"/>
    </row>
    <row r="496" spans="3:4" ht="14.25" customHeight="1">
      <c r="C496" s="1"/>
      <c r="D496" s="1"/>
    </row>
    <row r="497" spans="3:4" ht="14.25" customHeight="1">
      <c r="C497" s="1"/>
      <c r="D497" s="1"/>
    </row>
    <row r="498" spans="3:4" ht="14.25" customHeight="1">
      <c r="C498" s="1"/>
      <c r="D498" s="1"/>
    </row>
    <row r="499" spans="3:4" ht="14.25" customHeight="1">
      <c r="C499" s="1"/>
      <c r="D499" s="1"/>
    </row>
    <row r="500" spans="3:4" ht="14.25" customHeight="1">
      <c r="C500" s="1"/>
      <c r="D500" s="1"/>
    </row>
    <row r="501" spans="3:4" ht="14.25" customHeight="1">
      <c r="C501" s="1"/>
      <c r="D501" s="1"/>
    </row>
    <row r="502" spans="3:4" ht="14.25" customHeight="1">
      <c r="C502" s="1"/>
      <c r="D502" s="1"/>
    </row>
    <row r="503" spans="3:4" ht="14.25" customHeight="1">
      <c r="C503" s="1"/>
      <c r="D503" s="1"/>
    </row>
    <row r="504" spans="3:4" ht="14.25" customHeight="1">
      <c r="C504" s="1"/>
      <c r="D504" s="1"/>
    </row>
    <row r="505" spans="3:4" ht="14.25" customHeight="1">
      <c r="C505" s="1"/>
      <c r="D505" s="1"/>
    </row>
    <row r="506" spans="3:4" ht="14.25" customHeight="1">
      <c r="C506" s="1"/>
      <c r="D506" s="1"/>
    </row>
    <row r="507" spans="3:4" ht="14.25" customHeight="1">
      <c r="C507" s="1"/>
      <c r="D507" s="1"/>
    </row>
    <row r="508" spans="3:4" ht="14.25" customHeight="1">
      <c r="C508" s="1"/>
      <c r="D508" s="1"/>
    </row>
    <row r="509" spans="3:4" ht="14.25" customHeight="1">
      <c r="C509" s="1"/>
      <c r="D509" s="1"/>
    </row>
    <row r="510" spans="3:4" ht="14.25" customHeight="1">
      <c r="C510" s="1"/>
      <c r="D510" s="1"/>
    </row>
    <row r="511" spans="3:4" ht="14.25" customHeight="1">
      <c r="C511" s="1"/>
      <c r="D511" s="1"/>
    </row>
    <row r="512" spans="3:4" ht="14.25" customHeight="1">
      <c r="C512" s="1"/>
      <c r="D512" s="1"/>
    </row>
    <row r="513" spans="3:4" ht="14.25" customHeight="1">
      <c r="C513" s="1"/>
      <c r="D513" s="1"/>
    </row>
    <row r="514" spans="3:4" ht="14.25" customHeight="1">
      <c r="C514" s="1"/>
      <c r="D514" s="1"/>
    </row>
    <row r="515" spans="3:4" ht="14.25" customHeight="1">
      <c r="C515" s="1"/>
      <c r="D515" s="1"/>
    </row>
    <row r="516" spans="3:4" ht="14.25" customHeight="1">
      <c r="C516" s="1"/>
      <c r="D516" s="1"/>
    </row>
    <row r="517" spans="3:4" ht="14.25" customHeight="1">
      <c r="C517" s="1"/>
      <c r="D517" s="1"/>
    </row>
    <row r="518" spans="3:4" ht="14.25" customHeight="1">
      <c r="C518" s="1"/>
      <c r="D518" s="1"/>
    </row>
    <row r="519" spans="3:4" ht="14.25" customHeight="1">
      <c r="C519" s="1"/>
      <c r="D519" s="1"/>
    </row>
    <row r="520" spans="3:4" ht="14.25" customHeight="1">
      <c r="C520" s="1"/>
      <c r="D520" s="1"/>
    </row>
    <row r="521" spans="3:4" ht="14.25" customHeight="1">
      <c r="C521" s="1"/>
      <c r="D521" s="1"/>
    </row>
    <row r="522" spans="3:4" ht="14.25" customHeight="1">
      <c r="C522" s="1"/>
      <c r="D522" s="1"/>
    </row>
    <row r="523" spans="3:4" ht="14.25" customHeight="1">
      <c r="C523" s="1"/>
      <c r="D523" s="1"/>
    </row>
    <row r="524" spans="3:4" ht="14.25" customHeight="1">
      <c r="C524" s="1"/>
      <c r="D524" s="1"/>
    </row>
    <row r="525" spans="3:4" ht="14.25" customHeight="1">
      <c r="C525" s="1"/>
      <c r="D525" s="1"/>
    </row>
    <row r="526" spans="3:4" ht="14.25" customHeight="1">
      <c r="C526" s="1"/>
      <c r="D526" s="1"/>
    </row>
    <row r="527" spans="3:4" ht="14.25" customHeight="1">
      <c r="C527" s="1"/>
      <c r="D527" s="1"/>
    </row>
    <row r="528" spans="3:4" ht="14.25" customHeight="1">
      <c r="C528" s="1"/>
      <c r="D528" s="1"/>
    </row>
    <row r="529" spans="3:4" ht="14.25" customHeight="1">
      <c r="C529" s="1"/>
      <c r="D529" s="1"/>
    </row>
    <row r="530" spans="3:4" ht="14.25" customHeight="1">
      <c r="C530" s="1"/>
      <c r="D530" s="1"/>
    </row>
    <row r="531" spans="3:4" ht="14.25" customHeight="1">
      <c r="C531" s="1"/>
      <c r="D531" s="1"/>
    </row>
    <row r="532" spans="3:4" ht="14.25" customHeight="1">
      <c r="C532" s="1"/>
      <c r="D532" s="1"/>
    </row>
    <row r="533" spans="3:4" ht="14.25" customHeight="1">
      <c r="C533" s="1"/>
      <c r="D533" s="1"/>
    </row>
    <row r="534" spans="3:4" ht="14.25" customHeight="1">
      <c r="C534" s="1"/>
      <c r="D534" s="1"/>
    </row>
    <row r="535" spans="3:4" ht="14.25" customHeight="1">
      <c r="C535" s="1"/>
      <c r="D535" s="1"/>
    </row>
    <row r="536" spans="3:4" ht="14.25" customHeight="1">
      <c r="C536" s="1"/>
      <c r="D536" s="1"/>
    </row>
    <row r="537" spans="3:4" ht="14.25" customHeight="1">
      <c r="C537" s="1"/>
      <c r="D537" s="1"/>
    </row>
    <row r="538" spans="3:4" ht="14.25" customHeight="1">
      <c r="C538" s="1"/>
      <c r="D538" s="1"/>
    </row>
    <row r="539" spans="3:4" ht="14.25" customHeight="1">
      <c r="C539" s="1"/>
      <c r="D539" s="1"/>
    </row>
    <row r="540" spans="3:4" ht="14.25" customHeight="1">
      <c r="C540" s="1"/>
      <c r="D540" s="1"/>
    </row>
    <row r="541" spans="3:4" ht="14.25" customHeight="1">
      <c r="C541" s="1"/>
      <c r="D541" s="1"/>
    </row>
    <row r="542" spans="3:4" ht="14.25" customHeight="1">
      <c r="C542" s="1"/>
      <c r="D542" s="1"/>
    </row>
    <row r="543" spans="3:4" ht="14.25" customHeight="1">
      <c r="C543" s="1"/>
      <c r="D543" s="1"/>
    </row>
    <row r="544" spans="3:4" ht="14.25" customHeight="1">
      <c r="C544" s="1"/>
      <c r="D544" s="1"/>
    </row>
    <row r="545" spans="3:4" ht="14.25" customHeight="1">
      <c r="C545" s="1"/>
      <c r="D545" s="1"/>
    </row>
    <row r="546" spans="3:4" ht="14.25" customHeight="1">
      <c r="C546" s="1"/>
      <c r="D546" s="1"/>
    </row>
    <row r="547" spans="3:4" ht="14.25" customHeight="1">
      <c r="C547" s="1"/>
      <c r="D547" s="1"/>
    </row>
    <row r="548" spans="3:4" ht="14.25" customHeight="1">
      <c r="C548" s="1"/>
      <c r="D548" s="1"/>
    </row>
    <row r="549" spans="3:4" ht="14.25" customHeight="1">
      <c r="C549" s="1"/>
      <c r="D549" s="1"/>
    </row>
    <row r="550" spans="3:4" ht="14.25" customHeight="1">
      <c r="C550" s="1"/>
      <c r="D550" s="1"/>
    </row>
    <row r="551" spans="3:4" ht="14.25" customHeight="1">
      <c r="C551" s="1"/>
      <c r="D551" s="1"/>
    </row>
    <row r="552" spans="3:4" ht="14.25" customHeight="1">
      <c r="C552" s="1"/>
      <c r="D552" s="1"/>
    </row>
    <row r="553" spans="3:4" ht="14.25" customHeight="1">
      <c r="C553" s="1"/>
      <c r="D553" s="1"/>
    </row>
    <row r="554" spans="3:4" ht="14.25" customHeight="1">
      <c r="C554" s="1"/>
      <c r="D554" s="1"/>
    </row>
    <row r="555" spans="3:4" ht="14.25" customHeight="1">
      <c r="C555" s="1"/>
      <c r="D555" s="1"/>
    </row>
    <row r="556" spans="3:4" ht="14.25" customHeight="1">
      <c r="C556" s="1"/>
      <c r="D556" s="1"/>
    </row>
    <row r="557" spans="3:4" ht="14.25" customHeight="1">
      <c r="C557" s="1"/>
      <c r="D557" s="1"/>
    </row>
    <row r="558" spans="3:4" ht="14.25" customHeight="1">
      <c r="C558" s="1"/>
      <c r="D558" s="1"/>
    </row>
    <row r="559" spans="3:4" ht="14.25" customHeight="1">
      <c r="C559" s="1"/>
      <c r="D559" s="1"/>
    </row>
    <row r="560" spans="3:4" ht="14.25" customHeight="1">
      <c r="C560" s="1"/>
      <c r="D560" s="1"/>
    </row>
    <row r="561" spans="3:4" ht="14.25" customHeight="1">
      <c r="C561" s="1"/>
      <c r="D561" s="1"/>
    </row>
    <row r="562" spans="3:4" ht="14.25" customHeight="1">
      <c r="C562" s="1"/>
      <c r="D562" s="1"/>
    </row>
    <row r="563" spans="3:4" ht="14.25" customHeight="1">
      <c r="C563" s="1"/>
      <c r="D563" s="1"/>
    </row>
    <row r="564" spans="3:4" ht="14.25" customHeight="1">
      <c r="C564" s="1"/>
      <c r="D564" s="1"/>
    </row>
    <row r="565" spans="3:4" ht="14.25" customHeight="1">
      <c r="C565" s="1"/>
      <c r="D565" s="1"/>
    </row>
    <row r="566" spans="3:4" ht="14.25" customHeight="1">
      <c r="C566" s="1"/>
      <c r="D566" s="1"/>
    </row>
    <row r="567" spans="3:4" ht="14.25" customHeight="1">
      <c r="C567" s="1"/>
      <c r="D567" s="1"/>
    </row>
    <row r="568" spans="3:4" ht="14.25" customHeight="1">
      <c r="C568" s="1"/>
      <c r="D568" s="1"/>
    </row>
    <row r="569" spans="3:4" ht="14.25" customHeight="1">
      <c r="C569" s="1"/>
      <c r="D569" s="1"/>
    </row>
    <row r="570" spans="3:4" ht="14.25" customHeight="1">
      <c r="C570" s="1"/>
      <c r="D570" s="1"/>
    </row>
    <row r="571" spans="3:4" ht="14.25" customHeight="1">
      <c r="C571" s="1"/>
      <c r="D571" s="1"/>
    </row>
    <row r="572" spans="3:4" ht="14.25" customHeight="1">
      <c r="C572" s="1"/>
      <c r="D572" s="1"/>
    </row>
    <row r="573" spans="3:4" ht="14.25" customHeight="1">
      <c r="C573" s="1"/>
      <c r="D573" s="1"/>
    </row>
    <row r="574" spans="3:4" ht="14.25" customHeight="1">
      <c r="C574" s="1"/>
      <c r="D574" s="1"/>
    </row>
    <row r="575" spans="3:4" ht="14.25" customHeight="1">
      <c r="C575" s="1"/>
      <c r="D575" s="1"/>
    </row>
    <row r="576" spans="3:4" ht="14.25" customHeight="1">
      <c r="C576" s="1"/>
      <c r="D576" s="1"/>
    </row>
    <row r="577" spans="3:4" ht="14.25" customHeight="1">
      <c r="C577" s="1"/>
      <c r="D577" s="1"/>
    </row>
    <row r="578" spans="3:4" ht="14.25" customHeight="1">
      <c r="C578" s="1"/>
      <c r="D578" s="1"/>
    </row>
    <row r="579" spans="3:4" ht="14.25" customHeight="1">
      <c r="C579" s="1"/>
      <c r="D579" s="1"/>
    </row>
    <row r="580" spans="3:4" ht="14.25" customHeight="1">
      <c r="C580" s="1"/>
      <c r="D580" s="1"/>
    </row>
    <row r="581" spans="3:4" ht="14.25" customHeight="1">
      <c r="C581" s="1"/>
      <c r="D581" s="1"/>
    </row>
    <row r="582" spans="3:4" ht="14.25" customHeight="1">
      <c r="C582" s="1"/>
      <c r="D582" s="1"/>
    </row>
    <row r="583" spans="3:4" ht="14.25" customHeight="1">
      <c r="C583" s="1"/>
      <c r="D583" s="1"/>
    </row>
    <row r="584" spans="3:4" ht="14.25" customHeight="1">
      <c r="C584" s="1"/>
      <c r="D584" s="1"/>
    </row>
    <row r="585" spans="3:4" ht="14.25" customHeight="1">
      <c r="C585" s="1"/>
      <c r="D585" s="1"/>
    </row>
    <row r="586" spans="3:4" ht="14.25" customHeight="1">
      <c r="C586" s="1"/>
      <c r="D586" s="1"/>
    </row>
    <row r="587" spans="3:4" ht="14.25" customHeight="1">
      <c r="C587" s="1"/>
      <c r="D587" s="1"/>
    </row>
    <row r="588" spans="3:4" ht="14.25" customHeight="1">
      <c r="C588" s="1"/>
      <c r="D588" s="1"/>
    </row>
    <row r="589" spans="3:4" ht="14.25" customHeight="1">
      <c r="C589" s="1"/>
      <c r="D589" s="1"/>
    </row>
    <row r="590" spans="3:4" ht="14.25" customHeight="1">
      <c r="C590" s="1"/>
      <c r="D590" s="1"/>
    </row>
    <row r="591" spans="3:4" ht="14.25" customHeight="1">
      <c r="C591" s="1"/>
      <c r="D591" s="1"/>
    </row>
    <row r="592" spans="3:4" ht="14.25" customHeight="1">
      <c r="C592" s="1"/>
      <c r="D592" s="1"/>
    </row>
    <row r="593" spans="3:4" ht="14.25" customHeight="1">
      <c r="C593" s="1"/>
      <c r="D593" s="1"/>
    </row>
    <row r="594" spans="3:4" ht="14.25" customHeight="1">
      <c r="C594" s="1"/>
      <c r="D594" s="1"/>
    </row>
    <row r="595" spans="3:4" ht="14.25" customHeight="1">
      <c r="C595" s="1"/>
      <c r="D595" s="1"/>
    </row>
    <row r="596" spans="3:4" ht="14.25" customHeight="1">
      <c r="C596" s="1"/>
      <c r="D596" s="1"/>
    </row>
    <row r="597" spans="3:4" ht="14.25" customHeight="1">
      <c r="C597" s="1"/>
      <c r="D597" s="1"/>
    </row>
    <row r="598" spans="3:4" ht="14.25" customHeight="1">
      <c r="C598" s="1"/>
      <c r="D598" s="1"/>
    </row>
    <row r="599" spans="3:4" ht="14.25" customHeight="1">
      <c r="C599" s="1"/>
      <c r="D599" s="1"/>
    </row>
    <row r="600" spans="3:4" ht="14.25" customHeight="1">
      <c r="C600" s="1"/>
      <c r="D600" s="1"/>
    </row>
    <row r="601" spans="3:4" ht="14.25" customHeight="1">
      <c r="C601" s="1"/>
      <c r="D601" s="1"/>
    </row>
    <row r="602" spans="3:4" ht="14.25" customHeight="1">
      <c r="C602" s="1"/>
      <c r="D602" s="1"/>
    </row>
    <row r="603" spans="3:4" ht="14.25" customHeight="1">
      <c r="C603" s="1"/>
      <c r="D603" s="1"/>
    </row>
    <row r="604" spans="3:4" ht="14.25" customHeight="1">
      <c r="C604" s="1"/>
      <c r="D604" s="1"/>
    </row>
    <row r="605" spans="3:4" ht="14.25" customHeight="1">
      <c r="C605" s="1"/>
      <c r="D605" s="1"/>
    </row>
    <row r="606" spans="3:4" ht="14.25" customHeight="1">
      <c r="C606" s="1"/>
      <c r="D606" s="1"/>
    </row>
    <row r="607" spans="3:4" ht="14.25" customHeight="1">
      <c r="C607" s="1"/>
      <c r="D607" s="1"/>
    </row>
    <row r="608" spans="3:4" ht="14.25" customHeight="1">
      <c r="C608" s="1"/>
      <c r="D608" s="1"/>
    </row>
    <row r="609" spans="3:4" ht="14.25" customHeight="1">
      <c r="C609" s="1"/>
      <c r="D609" s="1"/>
    </row>
    <row r="610" spans="3:4" ht="14.25" customHeight="1">
      <c r="C610" s="1"/>
      <c r="D610" s="1"/>
    </row>
    <row r="611" spans="3:4" ht="14.25" customHeight="1">
      <c r="C611" s="1"/>
      <c r="D611" s="1"/>
    </row>
    <row r="612" spans="3:4" ht="14.25" customHeight="1">
      <c r="C612" s="1"/>
      <c r="D612" s="1"/>
    </row>
    <row r="613" spans="3:4" ht="14.25" customHeight="1">
      <c r="C613" s="1"/>
      <c r="D613" s="1"/>
    </row>
    <row r="614" spans="3:4" ht="14.25" customHeight="1">
      <c r="C614" s="1"/>
      <c r="D614" s="1"/>
    </row>
    <row r="615" spans="3:4" ht="14.25" customHeight="1">
      <c r="C615" s="1"/>
      <c r="D615" s="1"/>
    </row>
    <row r="616" spans="3:4" ht="14.25" customHeight="1">
      <c r="C616" s="1"/>
      <c r="D616" s="1"/>
    </row>
    <row r="617" spans="3:4" ht="14.25" customHeight="1">
      <c r="C617" s="1"/>
      <c r="D617" s="1"/>
    </row>
    <row r="618" spans="3:4" ht="14.25" customHeight="1">
      <c r="C618" s="1"/>
      <c r="D618" s="1"/>
    </row>
    <row r="619" spans="3:4" ht="14.25" customHeight="1">
      <c r="C619" s="1"/>
      <c r="D619" s="1"/>
    </row>
    <row r="620" spans="3:4" ht="14.25" customHeight="1">
      <c r="C620" s="1"/>
      <c r="D620" s="1"/>
    </row>
    <row r="621" spans="3:4" ht="14.25" customHeight="1">
      <c r="C621" s="1"/>
      <c r="D621" s="1"/>
    </row>
    <row r="622" spans="3:4" ht="14.25" customHeight="1">
      <c r="C622" s="1"/>
      <c r="D622" s="1"/>
    </row>
    <row r="623" spans="3:4" ht="14.25" customHeight="1">
      <c r="C623" s="1"/>
      <c r="D623" s="1"/>
    </row>
    <row r="624" spans="3:4" ht="14.25" customHeight="1">
      <c r="C624" s="1"/>
      <c r="D624" s="1"/>
    </row>
    <row r="625" spans="3:4" ht="14.25" customHeight="1">
      <c r="C625" s="1"/>
      <c r="D625" s="1"/>
    </row>
    <row r="626" spans="3:4" ht="14.25" customHeight="1">
      <c r="C626" s="1"/>
      <c r="D626" s="1"/>
    </row>
    <row r="627" spans="3:4" ht="14.25" customHeight="1">
      <c r="C627" s="1"/>
      <c r="D627" s="1"/>
    </row>
    <row r="628" spans="3:4" ht="14.25" customHeight="1">
      <c r="C628" s="1"/>
      <c r="D628" s="1"/>
    </row>
    <row r="629" spans="3:4" ht="14.25" customHeight="1">
      <c r="C629" s="1"/>
      <c r="D629" s="1"/>
    </row>
    <row r="630" spans="3:4" ht="14.25" customHeight="1">
      <c r="C630" s="1"/>
      <c r="D630" s="1"/>
    </row>
    <row r="631" spans="3:4" ht="14.25" customHeight="1">
      <c r="C631" s="1"/>
      <c r="D631" s="1"/>
    </row>
    <row r="632" spans="3:4" ht="14.25" customHeight="1">
      <c r="C632" s="1"/>
      <c r="D632" s="1"/>
    </row>
    <row r="633" spans="3:4" ht="14.25" customHeight="1">
      <c r="C633" s="1"/>
      <c r="D633" s="1"/>
    </row>
    <row r="634" spans="3:4" ht="14.25" customHeight="1">
      <c r="C634" s="1"/>
      <c r="D634" s="1"/>
    </row>
    <row r="635" spans="3:4" ht="14.25" customHeight="1">
      <c r="C635" s="1"/>
      <c r="D635" s="1"/>
    </row>
    <row r="636" spans="3:4" ht="14.25" customHeight="1">
      <c r="C636" s="1"/>
      <c r="D636" s="1"/>
    </row>
    <row r="637" spans="3:4" ht="14.25" customHeight="1">
      <c r="C637" s="1"/>
      <c r="D637" s="1"/>
    </row>
    <row r="638" spans="3:4" ht="14.25" customHeight="1">
      <c r="C638" s="1"/>
      <c r="D638" s="1"/>
    </row>
    <row r="639" spans="3:4" ht="14.25" customHeight="1">
      <c r="C639" s="1"/>
      <c r="D639" s="1"/>
    </row>
    <row r="640" spans="3:4" ht="14.25" customHeight="1">
      <c r="C640" s="1"/>
      <c r="D640" s="1"/>
    </row>
    <row r="641" spans="3:4" ht="14.25" customHeight="1">
      <c r="C641" s="1"/>
      <c r="D641" s="1"/>
    </row>
    <row r="642" spans="3:4" ht="14.25" customHeight="1">
      <c r="C642" s="1"/>
      <c r="D642" s="1"/>
    </row>
    <row r="643" spans="3:4" ht="14.25" customHeight="1">
      <c r="C643" s="1"/>
      <c r="D643" s="1"/>
    </row>
    <row r="644" spans="3:4" ht="14.25" customHeight="1">
      <c r="C644" s="1"/>
      <c r="D644" s="1"/>
    </row>
    <row r="645" spans="3:4" ht="14.25" customHeight="1">
      <c r="C645" s="1"/>
      <c r="D645" s="1"/>
    </row>
    <row r="646" spans="3:4" ht="14.25" customHeight="1">
      <c r="C646" s="1"/>
      <c r="D646" s="1"/>
    </row>
    <row r="647" spans="3:4" ht="14.25" customHeight="1">
      <c r="C647" s="1"/>
      <c r="D647" s="1"/>
    </row>
    <row r="648" spans="3:4" ht="14.25" customHeight="1">
      <c r="C648" s="1"/>
      <c r="D648" s="1"/>
    </row>
    <row r="649" spans="3:4" ht="14.25" customHeight="1">
      <c r="C649" s="1"/>
      <c r="D649" s="1"/>
    </row>
    <row r="650" spans="3:4" ht="14.25" customHeight="1">
      <c r="C650" s="1"/>
      <c r="D650" s="1"/>
    </row>
    <row r="651" spans="3:4" ht="14.25" customHeight="1">
      <c r="C651" s="1"/>
      <c r="D651" s="1"/>
    </row>
    <row r="652" spans="3:4" ht="14.25" customHeight="1">
      <c r="C652" s="1"/>
      <c r="D652" s="1"/>
    </row>
    <row r="653" spans="3:4" ht="14.25" customHeight="1">
      <c r="C653" s="1"/>
      <c r="D653" s="1"/>
    </row>
    <row r="654" spans="3:4" ht="14.25" customHeight="1">
      <c r="C654" s="1"/>
      <c r="D654" s="1"/>
    </row>
    <row r="655" spans="3:4" ht="14.25" customHeight="1">
      <c r="C655" s="1"/>
      <c r="D655" s="1"/>
    </row>
    <row r="656" spans="3:4" ht="14.25" customHeight="1">
      <c r="C656" s="1"/>
      <c r="D656" s="1"/>
    </row>
    <row r="657" spans="3:4" ht="14.25" customHeight="1">
      <c r="C657" s="1"/>
      <c r="D657" s="1"/>
    </row>
    <row r="658" spans="3:4" ht="14.25" customHeight="1">
      <c r="C658" s="1"/>
      <c r="D658" s="1"/>
    </row>
    <row r="659" spans="3:4" ht="14.25" customHeight="1">
      <c r="C659" s="1"/>
      <c r="D659" s="1"/>
    </row>
    <row r="660" spans="3:4" ht="14.25" customHeight="1">
      <c r="C660" s="1"/>
      <c r="D660" s="1"/>
    </row>
    <row r="661" spans="3:4" ht="14.25" customHeight="1">
      <c r="C661" s="1"/>
      <c r="D661" s="1"/>
    </row>
    <row r="662" spans="3:4" ht="14.25" customHeight="1">
      <c r="C662" s="1"/>
      <c r="D662" s="1"/>
    </row>
    <row r="663" spans="3:4" ht="14.25" customHeight="1">
      <c r="C663" s="1"/>
      <c r="D663" s="1"/>
    </row>
    <row r="664" spans="3:4" ht="14.25" customHeight="1">
      <c r="C664" s="1"/>
      <c r="D664" s="1"/>
    </row>
    <row r="665" spans="3:4" ht="14.25" customHeight="1">
      <c r="C665" s="1"/>
      <c r="D665" s="1"/>
    </row>
    <row r="666" spans="3:4" ht="14.25" customHeight="1">
      <c r="C666" s="1"/>
      <c r="D666" s="1"/>
    </row>
    <row r="667" spans="3:4" ht="14.25" customHeight="1">
      <c r="C667" s="1"/>
      <c r="D667" s="1"/>
    </row>
    <row r="668" spans="3:4" ht="14.25" customHeight="1">
      <c r="C668" s="1"/>
      <c r="D668" s="1"/>
    </row>
    <row r="669" spans="3:4" ht="14.25" customHeight="1">
      <c r="C669" s="1"/>
      <c r="D669" s="1"/>
    </row>
    <row r="670" spans="3:4" ht="14.25" customHeight="1">
      <c r="C670" s="1"/>
      <c r="D670" s="1"/>
    </row>
    <row r="671" spans="3:4" ht="14.25" customHeight="1">
      <c r="C671" s="1"/>
      <c r="D671" s="1"/>
    </row>
    <row r="672" spans="3:4" ht="14.25" customHeight="1">
      <c r="C672" s="1"/>
      <c r="D672" s="1"/>
    </row>
    <row r="673" spans="3:4" ht="14.25" customHeight="1">
      <c r="C673" s="1"/>
      <c r="D673" s="1"/>
    </row>
    <row r="674" spans="3:4" ht="14.25" customHeight="1">
      <c r="C674" s="1"/>
      <c r="D674" s="1"/>
    </row>
    <row r="675" spans="3:4" ht="14.25" customHeight="1">
      <c r="C675" s="1"/>
      <c r="D675" s="1"/>
    </row>
    <row r="676" spans="3:4" ht="14.25" customHeight="1">
      <c r="C676" s="1"/>
      <c r="D676" s="1"/>
    </row>
    <row r="677" spans="3:4" ht="14.25" customHeight="1">
      <c r="C677" s="1"/>
      <c r="D677" s="1"/>
    </row>
    <row r="678" spans="3:4" ht="14.25" customHeight="1">
      <c r="C678" s="1"/>
      <c r="D678" s="1"/>
    </row>
    <row r="679" spans="3:4" ht="14.25" customHeight="1">
      <c r="C679" s="1"/>
      <c r="D679" s="1"/>
    </row>
    <row r="680" spans="3:4" ht="14.25" customHeight="1">
      <c r="C680" s="1"/>
      <c r="D680" s="1"/>
    </row>
    <row r="681" spans="3:4" ht="14.25" customHeight="1">
      <c r="C681" s="1"/>
      <c r="D681" s="1"/>
    </row>
    <row r="682" spans="3:4" ht="14.25" customHeight="1">
      <c r="C682" s="1"/>
      <c r="D682" s="1"/>
    </row>
    <row r="683" spans="3:4" ht="14.25" customHeight="1">
      <c r="C683" s="1"/>
      <c r="D683" s="1"/>
    </row>
    <row r="684" spans="3:4" ht="14.25" customHeight="1">
      <c r="C684" s="1"/>
      <c r="D684" s="1"/>
    </row>
    <row r="685" spans="3:4" ht="14.25" customHeight="1">
      <c r="C685" s="1"/>
      <c r="D685" s="1"/>
    </row>
    <row r="686" spans="3:4" ht="14.25" customHeight="1">
      <c r="C686" s="1"/>
      <c r="D686" s="1"/>
    </row>
    <row r="687" spans="3:4" ht="14.25" customHeight="1">
      <c r="C687" s="1"/>
      <c r="D687" s="1"/>
    </row>
    <row r="688" spans="3:4" ht="14.25" customHeight="1">
      <c r="C688" s="1"/>
      <c r="D688" s="1"/>
    </row>
    <row r="689" spans="3:4" ht="14.25" customHeight="1">
      <c r="C689" s="1"/>
      <c r="D689" s="1"/>
    </row>
    <row r="690" spans="3:4" ht="14.25" customHeight="1">
      <c r="C690" s="1"/>
      <c r="D690" s="1"/>
    </row>
    <row r="691" spans="3:4" ht="14.25" customHeight="1">
      <c r="C691" s="1"/>
      <c r="D691" s="1"/>
    </row>
    <row r="692" spans="3:4" ht="14.25" customHeight="1">
      <c r="C692" s="1"/>
      <c r="D692" s="1"/>
    </row>
    <row r="693" spans="3:4" ht="14.25" customHeight="1">
      <c r="C693" s="1"/>
      <c r="D693" s="1"/>
    </row>
    <row r="694" spans="3:4" ht="14.25" customHeight="1">
      <c r="C694" s="1"/>
      <c r="D694" s="1"/>
    </row>
    <row r="695" spans="3:4" ht="14.25" customHeight="1">
      <c r="C695" s="1"/>
      <c r="D695" s="1"/>
    </row>
    <row r="696" spans="3:4" ht="14.25" customHeight="1">
      <c r="C696" s="1"/>
      <c r="D696" s="1"/>
    </row>
    <row r="697" spans="3:4" ht="14.25" customHeight="1">
      <c r="C697" s="1"/>
      <c r="D697" s="1"/>
    </row>
    <row r="698" spans="3:4" ht="14.25" customHeight="1">
      <c r="C698" s="1"/>
      <c r="D698" s="1"/>
    </row>
    <row r="699" spans="3:4" ht="14.25" customHeight="1">
      <c r="C699" s="1"/>
      <c r="D699" s="1"/>
    </row>
    <row r="700" spans="3:4" ht="14.25" customHeight="1">
      <c r="C700" s="1"/>
      <c r="D700" s="1"/>
    </row>
    <row r="701" spans="3:4" ht="14.25" customHeight="1">
      <c r="C701" s="1"/>
      <c r="D701" s="1"/>
    </row>
    <row r="702" spans="3:4" ht="14.25" customHeight="1">
      <c r="C702" s="1"/>
      <c r="D702" s="1"/>
    </row>
    <row r="703" spans="3:4" ht="14.25" customHeight="1">
      <c r="C703" s="1"/>
      <c r="D703" s="1"/>
    </row>
    <row r="704" spans="3:4" ht="14.25" customHeight="1">
      <c r="C704" s="1"/>
      <c r="D704" s="1"/>
    </row>
    <row r="705" spans="3:4" ht="14.25" customHeight="1">
      <c r="C705" s="1"/>
      <c r="D705" s="1"/>
    </row>
    <row r="706" spans="3:4" ht="14.25" customHeight="1">
      <c r="C706" s="1"/>
      <c r="D706" s="1"/>
    </row>
    <row r="707" spans="3:4" ht="14.25" customHeight="1">
      <c r="C707" s="1"/>
      <c r="D707" s="1"/>
    </row>
    <row r="708" spans="3:4" ht="14.25" customHeight="1">
      <c r="C708" s="1"/>
      <c r="D708" s="1"/>
    </row>
    <row r="709" spans="3:4" ht="14.25" customHeight="1">
      <c r="C709" s="1"/>
      <c r="D709" s="1"/>
    </row>
    <row r="710" spans="3:4" ht="14.25" customHeight="1">
      <c r="C710" s="1"/>
      <c r="D710" s="1"/>
    </row>
    <row r="711" spans="3:4" ht="14.25" customHeight="1">
      <c r="C711" s="1"/>
      <c r="D711" s="1"/>
    </row>
    <row r="712" spans="3:4" ht="14.25" customHeight="1">
      <c r="C712" s="1"/>
      <c r="D712" s="1"/>
    </row>
    <row r="713" spans="3:4" ht="14.25" customHeight="1">
      <c r="C713" s="1"/>
      <c r="D713" s="1"/>
    </row>
    <row r="714" spans="3:4" ht="14.25" customHeight="1">
      <c r="C714" s="1"/>
      <c r="D714" s="1"/>
    </row>
    <row r="715" spans="3:4" ht="14.25" customHeight="1">
      <c r="C715" s="1"/>
      <c r="D715" s="1"/>
    </row>
    <row r="716" spans="3:4" ht="14.25" customHeight="1">
      <c r="C716" s="1"/>
      <c r="D716" s="1"/>
    </row>
    <row r="717" spans="3:4" ht="14.25" customHeight="1">
      <c r="C717" s="1"/>
      <c r="D717" s="1"/>
    </row>
    <row r="718" spans="3:4" ht="14.25" customHeight="1">
      <c r="C718" s="1"/>
      <c r="D718" s="1"/>
    </row>
    <row r="719" spans="3:4" ht="14.25" customHeight="1">
      <c r="C719" s="1"/>
      <c r="D719" s="1"/>
    </row>
    <row r="720" spans="3:4" ht="14.25" customHeight="1">
      <c r="C720" s="1"/>
      <c r="D720" s="1"/>
    </row>
    <row r="721" spans="3:4" ht="14.25" customHeight="1">
      <c r="C721" s="1"/>
      <c r="D721" s="1"/>
    </row>
    <row r="722" spans="3:4" ht="14.25" customHeight="1">
      <c r="C722" s="1"/>
      <c r="D722" s="1"/>
    </row>
    <row r="723" spans="3:4" ht="14.25" customHeight="1">
      <c r="C723" s="1"/>
      <c r="D723" s="1"/>
    </row>
    <row r="724" spans="3:4" ht="14.25" customHeight="1">
      <c r="C724" s="1"/>
      <c r="D724" s="1"/>
    </row>
    <row r="725" spans="3:4" ht="14.25" customHeight="1">
      <c r="C725" s="1"/>
      <c r="D725" s="1"/>
    </row>
    <row r="726" spans="3:4" ht="14.25" customHeight="1">
      <c r="C726" s="1"/>
      <c r="D726" s="1"/>
    </row>
    <row r="727" spans="3:4" ht="14.25" customHeight="1">
      <c r="C727" s="1"/>
      <c r="D727" s="1"/>
    </row>
    <row r="728" spans="3:4" ht="14.25" customHeight="1">
      <c r="C728" s="1"/>
      <c r="D728" s="1"/>
    </row>
    <row r="729" spans="3:4" ht="14.25" customHeight="1">
      <c r="C729" s="1"/>
      <c r="D729" s="1"/>
    </row>
    <row r="730" spans="3:4" ht="14.25" customHeight="1">
      <c r="C730" s="1"/>
      <c r="D730" s="1"/>
    </row>
    <row r="731" spans="3:4" ht="14.25" customHeight="1">
      <c r="C731" s="1"/>
      <c r="D731" s="1"/>
    </row>
    <row r="732" spans="3:4" ht="14.25" customHeight="1">
      <c r="C732" s="1"/>
      <c r="D732" s="1"/>
    </row>
    <row r="733" spans="3:4" ht="14.25" customHeight="1">
      <c r="C733" s="1"/>
      <c r="D733" s="1"/>
    </row>
    <row r="734" spans="3:4" ht="14.25" customHeight="1">
      <c r="C734" s="1"/>
      <c r="D734" s="1"/>
    </row>
    <row r="735" spans="3:4" ht="14.25" customHeight="1">
      <c r="C735" s="1"/>
      <c r="D735" s="1"/>
    </row>
    <row r="736" spans="3:4" ht="14.25" customHeight="1">
      <c r="C736" s="1"/>
      <c r="D736" s="1"/>
    </row>
    <row r="737" spans="3:4" ht="14.25" customHeight="1">
      <c r="C737" s="1"/>
      <c r="D737" s="1"/>
    </row>
    <row r="738" spans="3:4" ht="14.25" customHeight="1">
      <c r="C738" s="1"/>
      <c r="D738" s="1"/>
    </row>
    <row r="739" spans="3:4" ht="14.25" customHeight="1">
      <c r="C739" s="1"/>
      <c r="D739" s="1"/>
    </row>
    <row r="740" spans="3:4" ht="14.25" customHeight="1">
      <c r="C740" s="1"/>
      <c r="D740" s="1"/>
    </row>
    <row r="741" spans="3:4" ht="14.25" customHeight="1">
      <c r="C741" s="1"/>
      <c r="D741" s="1"/>
    </row>
    <row r="742" spans="3:4" ht="14.25" customHeight="1">
      <c r="C742" s="1"/>
      <c r="D742" s="1"/>
    </row>
    <row r="743" spans="3:4" ht="14.25" customHeight="1">
      <c r="C743" s="1"/>
      <c r="D743" s="1"/>
    </row>
    <row r="744" spans="3:4" ht="14.25" customHeight="1">
      <c r="C744" s="1"/>
      <c r="D744" s="1"/>
    </row>
    <row r="745" spans="3:4" ht="14.25" customHeight="1">
      <c r="C745" s="1"/>
      <c r="D745" s="1"/>
    </row>
    <row r="746" spans="3:4" ht="14.25" customHeight="1">
      <c r="C746" s="1"/>
      <c r="D746" s="1"/>
    </row>
    <row r="747" spans="3:4" ht="14.25" customHeight="1">
      <c r="C747" s="1"/>
      <c r="D747" s="1"/>
    </row>
    <row r="748" spans="3:4" ht="14.25" customHeight="1">
      <c r="C748" s="1"/>
      <c r="D748" s="1"/>
    </row>
    <row r="749" spans="3:4" ht="14.25" customHeight="1">
      <c r="C749" s="1"/>
      <c r="D749" s="1"/>
    </row>
    <row r="750" spans="3:4" ht="14.25" customHeight="1">
      <c r="C750" s="1"/>
      <c r="D750" s="1"/>
    </row>
    <row r="751" spans="3:4" ht="14.25" customHeight="1">
      <c r="C751" s="1"/>
      <c r="D751" s="1"/>
    </row>
    <row r="752" spans="3:4" ht="14.25" customHeight="1">
      <c r="C752" s="1"/>
      <c r="D752" s="1"/>
    </row>
    <row r="753" spans="3:4" ht="14.25" customHeight="1">
      <c r="C753" s="1"/>
      <c r="D753" s="1"/>
    </row>
    <row r="754" spans="3:4" ht="14.25" customHeight="1">
      <c r="C754" s="1"/>
      <c r="D754" s="1"/>
    </row>
    <row r="755" spans="3:4" ht="14.25" customHeight="1">
      <c r="C755" s="1"/>
      <c r="D755" s="1"/>
    </row>
    <row r="756" spans="3:4" ht="14.25" customHeight="1">
      <c r="C756" s="1"/>
      <c r="D756" s="1"/>
    </row>
    <row r="757" spans="3:4" ht="14.25" customHeight="1">
      <c r="C757" s="1"/>
      <c r="D757" s="1"/>
    </row>
    <row r="758" spans="3:4" ht="14.25" customHeight="1">
      <c r="C758" s="1"/>
      <c r="D758" s="1"/>
    </row>
    <row r="759" spans="3:4" ht="14.25" customHeight="1">
      <c r="C759" s="1"/>
      <c r="D759" s="1"/>
    </row>
    <row r="760" spans="3:4" ht="14.25" customHeight="1">
      <c r="C760" s="1"/>
      <c r="D760" s="1"/>
    </row>
    <row r="761" spans="3:4" ht="14.25" customHeight="1">
      <c r="C761" s="1"/>
      <c r="D761" s="1"/>
    </row>
    <row r="762" spans="3:4" ht="14.25" customHeight="1">
      <c r="C762" s="1"/>
      <c r="D762" s="1"/>
    </row>
    <row r="763" spans="3:4" ht="14.25" customHeight="1">
      <c r="C763" s="1"/>
      <c r="D763" s="1"/>
    </row>
    <row r="764" spans="3:4" ht="14.25" customHeight="1">
      <c r="C764" s="1"/>
      <c r="D764" s="1"/>
    </row>
    <row r="765" spans="3:4" ht="14.25" customHeight="1">
      <c r="C765" s="1"/>
      <c r="D765" s="1"/>
    </row>
    <row r="766" spans="3:4" ht="14.25" customHeight="1">
      <c r="C766" s="1"/>
      <c r="D766" s="1"/>
    </row>
    <row r="767" spans="3:4" ht="14.25" customHeight="1">
      <c r="C767" s="1"/>
      <c r="D767" s="1"/>
    </row>
    <row r="768" spans="3:4" ht="14.25" customHeight="1">
      <c r="C768" s="1"/>
      <c r="D768" s="1"/>
    </row>
    <row r="769" spans="3:4" ht="14.25" customHeight="1">
      <c r="C769" s="1"/>
      <c r="D769" s="1"/>
    </row>
    <row r="770" spans="3:4" ht="14.25" customHeight="1">
      <c r="C770" s="1"/>
      <c r="D770" s="1"/>
    </row>
    <row r="771" spans="3:4" ht="14.25" customHeight="1">
      <c r="C771" s="1"/>
      <c r="D771" s="1"/>
    </row>
    <row r="772" spans="3:4" ht="14.25" customHeight="1">
      <c r="C772" s="1"/>
      <c r="D772" s="1"/>
    </row>
    <row r="773" spans="3:4" ht="14.25" customHeight="1">
      <c r="C773" s="1"/>
      <c r="D773" s="1"/>
    </row>
    <row r="774" spans="3:4" ht="14.25" customHeight="1">
      <c r="C774" s="1"/>
      <c r="D774" s="1"/>
    </row>
    <row r="775" spans="3:4" ht="14.25" customHeight="1">
      <c r="C775" s="1"/>
      <c r="D775" s="1"/>
    </row>
    <row r="776" spans="3:4" ht="14.25" customHeight="1">
      <c r="C776" s="1"/>
      <c r="D776" s="1"/>
    </row>
    <row r="777" spans="3:4" ht="14.25" customHeight="1">
      <c r="C777" s="1"/>
      <c r="D777" s="1"/>
    </row>
    <row r="778" spans="3:4" ht="14.25" customHeight="1">
      <c r="C778" s="1"/>
      <c r="D778" s="1"/>
    </row>
    <row r="779" spans="3:4" ht="14.25" customHeight="1">
      <c r="C779" s="1"/>
      <c r="D779" s="1"/>
    </row>
    <row r="780" spans="3:4" ht="14.25" customHeight="1">
      <c r="C780" s="1"/>
      <c r="D780" s="1"/>
    </row>
    <row r="781" spans="3:4" ht="14.25" customHeight="1">
      <c r="C781" s="1"/>
      <c r="D781" s="1"/>
    </row>
    <row r="782" spans="3:4" ht="14.25" customHeight="1">
      <c r="C782" s="1"/>
      <c r="D782" s="1"/>
    </row>
    <row r="783" spans="3:4" ht="14.25" customHeight="1">
      <c r="C783" s="1"/>
      <c r="D783" s="1"/>
    </row>
    <row r="784" spans="3:4" ht="14.25" customHeight="1">
      <c r="C784" s="1"/>
      <c r="D784" s="1"/>
    </row>
    <row r="785" spans="3:4" ht="14.25" customHeight="1">
      <c r="C785" s="1"/>
      <c r="D785" s="1"/>
    </row>
    <row r="786" spans="3:4" ht="14.25" customHeight="1">
      <c r="C786" s="1"/>
      <c r="D786" s="1"/>
    </row>
    <row r="787" spans="3:4" ht="14.25" customHeight="1">
      <c r="C787" s="1"/>
      <c r="D787" s="1"/>
    </row>
    <row r="788" spans="3:4" ht="14.25" customHeight="1">
      <c r="C788" s="1"/>
      <c r="D788" s="1"/>
    </row>
    <row r="789" spans="3:4" ht="14.25" customHeight="1">
      <c r="C789" s="1"/>
      <c r="D789" s="1"/>
    </row>
    <row r="790" spans="3:4" ht="14.25" customHeight="1">
      <c r="C790" s="1"/>
      <c r="D790" s="1"/>
    </row>
    <row r="791" spans="3:4" ht="14.25" customHeight="1">
      <c r="C791" s="1"/>
      <c r="D791" s="1"/>
    </row>
    <row r="792" spans="3:4" ht="14.25" customHeight="1">
      <c r="C792" s="1"/>
      <c r="D792" s="1"/>
    </row>
    <row r="793" spans="3:4" ht="14.25" customHeight="1">
      <c r="C793" s="1"/>
      <c r="D793" s="1"/>
    </row>
    <row r="794" spans="3:4" ht="14.25" customHeight="1">
      <c r="C794" s="1"/>
      <c r="D794" s="1"/>
    </row>
    <row r="795" spans="3:4" ht="14.25" customHeight="1">
      <c r="C795" s="1"/>
      <c r="D795" s="1"/>
    </row>
    <row r="796" spans="3:4" ht="14.25" customHeight="1">
      <c r="C796" s="1"/>
      <c r="D796" s="1"/>
    </row>
    <row r="797" spans="3:4" ht="14.25" customHeight="1">
      <c r="C797" s="1"/>
      <c r="D797" s="1"/>
    </row>
    <row r="798" spans="3:4" ht="14.25" customHeight="1">
      <c r="C798" s="1"/>
      <c r="D798" s="1"/>
    </row>
    <row r="799" spans="3:4" ht="14.25" customHeight="1">
      <c r="C799" s="1"/>
      <c r="D799" s="1"/>
    </row>
    <row r="800" spans="3:4" ht="14.25" customHeight="1">
      <c r="C800" s="1"/>
      <c r="D800" s="1"/>
    </row>
    <row r="801" spans="3:4" ht="14.25" customHeight="1">
      <c r="C801" s="1"/>
      <c r="D801" s="1"/>
    </row>
    <row r="802" spans="3:4" ht="14.25" customHeight="1">
      <c r="C802" s="1"/>
      <c r="D802" s="1"/>
    </row>
    <row r="803" spans="3:4" ht="14.25" customHeight="1">
      <c r="C803" s="1"/>
      <c r="D803" s="1"/>
    </row>
    <row r="804" spans="3:4" ht="14.25" customHeight="1">
      <c r="C804" s="1"/>
      <c r="D804" s="1"/>
    </row>
    <row r="805" spans="3:4" ht="14.25" customHeight="1">
      <c r="C805" s="1"/>
      <c r="D805" s="1"/>
    </row>
    <row r="806" spans="3:4" ht="14.25" customHeight="1">
      <c r="C806" s="1"/>
      <c r="D806" s="1"/>
    </row>
    <row r="807" spans="3:4" ht="14.25" customHeight="1">
      <c r="C807" s="1"/>
      <c r="D807" s="1"/>
    </row>
    <row r="808" spans="3:4" ht="14.25" customHeight="1">
      <c r="C808" s="1"/>
      <c r="D808" s="1"/>
    </row>
    <row r="809" spans="3:4" ht="14.25" customHeight="1">
      <c r="C809" s="1"/>
      <c r="D809" s="1"/>
    </row>
    <row r="810" spans="3:4" ht="14.25" customHeight="1">
      <c r="C810" s="1"/>
      <c r="D810" s="1"/>
    </row>
    <row r="811" spans="3:4" ht="14.25" customHeight="1">
      <c r="C811" s="1"/>
      <c r="D811" s="1"/>
    </row>
    <row r="812" spans="3:4" ht="14.25" customHeight="1">
      <c r="C812" s="1"/>
      <c r="D812" s="1"/>
    </row>
    <row r="813" spans="3:4" ht="14.25" customHeight="1">
      <c r="C813" s="1"/>
      <c r="D813" s="1"/>
    </row>
    <row r="814" spans="3:4" ht="14.25" customHeight="1">
      <c r="C814" s="1"/>
      <c r="D814" s="1"/>
    </row>
    <row r="815" spans="3:4" ht="14.25" customHeight="1">
      <c r="C815" s="1"/>
      <c r="D815" s="1"/>
    </row>
    <row r="816" spans="3:4" ht="14.25" customHeight="1">
      <c r="C816" s="1"/>
      <c r="D816" s="1"/>
    </row>
    <row r="817" spans="3:4" ht="14.25" customHeight="1">
      <c r="C817" s="1"/>
      <c r="D817" s="1"/>
    </row>
    <row r="818" spans="3:4" ht="14.25" customHeight="1">
      <c r="C818" s="1"/>
      <c r="D818" s="1"/>
    </row>
    <row r="819" spans="3:4" ht="14.25" customHeight="1">
      <c r="C819" s="1"/>
      <c r="D819" s="1"/>
    </row>
    <row r="820" spans="3:4" ht="14.25" customHeight="1">
      <c r="C820" s="1"/>
      <c r="D820" s="1"/>
    </row>
    <row r="821" spans="3:4" ht="14.25" customHeight="1">
      <c r="C821" s="1"/>
      <c r="D821" s="1"/>
    </row>
    <row r="822" spans="3:4" ht="14.25" customHeight="1">
      <c r="C822" s="1"/>
      <c r="D822" s="1"/>
    </row>
    <row r="823" spans="3:4" ht="14.25" customHeight="1">
      <c r="C823" s="1"/>
      <c r="D823" s="1"/>
    </row>
    <row r="824" spans="3:4" ht="14.25" customHeight="1">
      <c r="C824" s="1"/>
      <c r="D824" s="1"/>
    </row>
    <row r="825" spans="3:4" ht="14.25" customHeight="1">
      <c r="C825" s="1"/>
      <c r="D825" s="1"/>
    </row>
    <row r="826" spans="3:4" ht="14.25" customHeight="1">
      <c r="C826" s="1"/>
      <c r="D826" s="1"/>
    </row>
    <row r="827" spans="3:4" ht="14.25" customHeight="1">
      <c r="C827" s="1"/>
      <c r="D827" s="1"/>
    </row>
    <row r="828" spans="3:4" ht="14.25" customHeight="1">
      <c r="C828" s="1"/>
      <c r="D828" s="1"/>
    </row>
    <row r="829" spans="3:4" ht="14.25" customHeight="1">
      <c r="C829" s="1"/>
      <c r="D829" s="1"/>
    </row>
    <row r="830" spans="3:4" ht="14.25" customHeight="1">
      <c r="C830" s="1"/>
      <c r="D830" s="1"/>
    </row>
    <row r="831" spans="3:4" ht="14.25" customHeight="1">
      <c r="C831" s="1"/>
      <c r="D831" s="1"/>
    </row>
    <row r="832" spans="3:4" ht="14.25" customHeight="1">
      <c r="C832" s="1"/>
      <c r="D832" s="1"/>
    </row>
    <row r="833" spans="3:4" ht="14.25" customHeight="1">
      <c r="C833" s="1"/>
      <c r="D833" s="1"/>
    </row>
    <row r="834" spans="3:4" ht="14.25" customHeight="1">
      <c r="C834" s="1"/>
      <c r="D834" s="1"/>
    </row>
    <row r="835" spans="3:4" ht="14.25" customHeight="1">
      <c r="C835" s="1"/>
      <c r="D835" s="1"/>
    </row>
    <row r="836" spans="3:4" ht="14.25" customHeight="1">
      <c r="C836" s="1"/>
      <c r="D836" s="1"/>
    </row>
    <row r="837" spans="3:4" ht="14.25" customHeight="1">
      <c r="C837" s="1"/>
      <c r="D837" s="1"/>
    </row>
    <row r="838" spans="3:4" ht="14.25" customHeight="1">
      <c r="C838" s="1"/>
      <c r="D838" s="1"/>
    </row>
    <row r="839" spans="3:4" ht="14.25" customHeight="1">
      <c r="C839" s="1"/>
      <c r="D839" s="1"/>
    </row>
    <row r="840" spans="3:4" ht="14.25" customHeight="1">
      <c r="C840" s="1"/>
      <c r="D840" s="1"/>
    </row>
    <row r="841" spans="3:4" ht="14.25" customHeight="1">
      <c r="C841" s="1"/>
      <c r="D841" s="1"/>
    </row>
    <row r="842" spans="3:4" ht="14.25" customHeight="1">
      <c r="C842" s="1"/>
      <c r="D842" s="1"/>
    </row>
    <row r="843" spans="3:4" ht="14.25" customHeight="1">
      <c r="C843" s="1"/>
      <c r="D843" s="1"/>
    </row>
    <row r="844" spans="3:4" ht="14.25" customHeight="1">
      <c r="C844" s="1"/>
      <c r="D844" s="1"/>
    </row>
    <row r="845" spans="3:4" ht="14.25" customHeight="1">
      <c r="C845" s="1"/>
      <c r="D845" s="1"/>
    </row>
    <row r="846" spans="3:4" ht="14.25" customHeight="1">
      <c r="C846" s="1"/>
      <c r="D846" s="1"/>
    </row>
    <row r="847" spans="3:4" ht="14.25" customHeight="1">
      <c r="C847" s="1"/>
      <c r="D847" s="1"/>
    </row>
    <row r="848" spans="3:4" ht="14.25" customHeight="1">
      <c r="C848" s="1"/>
      <c r="D848" s="1"/>
    </row>
    <row r="849" spans="3:4" ht="14.25" customHeight="1">
      <c r="C849" s="1"/>
      <c r="D849" s="1"/>
    </row>
    <row r="850" spans="3:4" ht="14.25" customHeight="1">
      <c r="C850" s="1"/>
      <c r="D850" s="1"/>
    </row>
    <row r="851" spans="3:4" ht="14.25" customHeight="1">
      <c r="C851" s="1"/>
      <c r="D851" s="1"/>
    </row>
    <row r="852" spans="3:4" ht="14.25" customHeight="1">
      <c r="C852" s="1"/>
      <c r="D852" s="1"/>
    </row>
    <row r="853" spans="3:4" ht="14.25" customHeight="1">
      <c r="C853" s="1"/>
      <c r="D853" s="1"/>
    </row>
    <row r="854" spans="3:4" ht="14.25" customHeight="1">
      <c r="C854" s="1"/>
      <c r="D854" s="1"/>
    </row>
    <row r="855" spans="3:4" ht="14.25" customHeight="1">
      <c r="C855" s="1"/>
      <c r="D855" s="1"/>
    </row>
    <row r="856" spans="3:4" ht="14.25" customHeight="1">
      <c r="C856" s="1"/>
      <c r="D856" s="1"/>
    </row>
    <row r="857" spans="3:4" ht="14.25" customHeight="1">
      <c r="C857" s="1"/>
      <c r="D857" s="1"/>
    </row>
    <row r="858" spans="3:4" ht="14.25" customHeight="1">
      <c r="C858" s="1"/>
      <c r="D858" s="1"/>
    </row>
    <row r="859" spans="3:4" ht="14.25" customHeight="1">
      <c r="C859" s="1"/>
      <c r="D859" s="1"/>
    </row>
    <row r="860" spans="3:4" ht="14.25" customHeight="1">
      <c r="C860" s="1"/>
      <c r="D860" s="1"/>
    </row>
    <row r="861" spans="3:4" ht="14.25" customHeight="1">
      <c r="C861" s="1"/>
      <c r="D861" s="1"/>
    </row>
    <row r="862" spans="3:4" ht="14.25" customHeight="1">
      <c r="C862" s="1"/>
      <c r="D862" s="1"/>
    </row>
    <row r="863" spans="3:4" ht="14.25" customHeight="1">
      <c r="C863" s="1"/>
      <c r="D863" s="1"/>
    </row>
    <row r="864" spans="3:4" ht="14.25" customHeight="1">
      <c r="C864" s="1"/>
      <c r="D864" s="1"/>
    </row>
    <row r="865" spans="3:4" ht="14.25" customHeight="1">
      <c r="C865" s="1"/>
      <c r="D865" s="1"/>
    </row>
    <row r="866" spans="3:4" ht="14.25" customHeight="1">
      <c r="C866" s="1"/>
      <c r="D866" s="1"/>
    </row>
    <row r="867" spans="3:4" ht="14.25" customHeight="1">
      <c r="C867" s="1"/>
      <c r="D867" s="1"/>
    </row>
    <row r="868" spans="3:4" ht="14.25" customHeight="1">
      <c r="C868" s="1"/>
      <c r="D868" s="1"/>
    </row>
    <row r="869" spans="3:4" ht="14.25" customHeight="1">
      <c r="C869" s="1"/>
      <c r="D869" s="1"/>
    </row>
    <row r="870" spans="3:4" ht="14.25" customHeight="1">
      <c r="C870" s="1"/>
      <c r="D870" s="1"/>
    </row>
    <row r="871" spans="3:4" ht="14.25" customHeight="1">
      <c r="C871" s="1"/>
      <c r="D871" s="1"/>
    </row>
    <row r="872" spans="3:4" ht="14.25" customHeight="1">
      <c r="C872" s="1"/>
      <c r="D872" s="1"/>
    </row>
    <row r="873" spans="3:4" ht="14.25" customHeight="1">
      <c r="C873" s="1"/>
      <c r="D873" s="1"/>
    </row>
    <row r="874" spans="3:4" ht="14.25" customHeight="1">
      <c r="C874" s="1"/>
      <c r="D874" s="1"/>
    </row>
    <row r="875" spans="3:4" ht="14.25" customHeight="1">
      <c r="C875" s="1"/>
      <c r="D875" s="1"/>
    </row>
    <row r="876" spans="3:4" ht="14.25" customHeight="1">
      <c r="C876" s="1"/>
      <c r="D876" s="1"/>
    </row>
    <row r="877" spans="3:4" ht="14.25" customHeight="1">
      <c r="C877" s="1"/>
      <c r="D877" s="1"/>
    </row>
    <row r="878" spans="3:4" ht="14.25" customHeight="1">
      <c r="C878" s="1"/>
      <c r="D878" s="1"/>
    </row>
    <row r="879" spans="3:4" ht="14.25" customHeight="1">
      <c r="C879" s="1"/>
      <c r="D879" s="1"/>
    </row>
    <row r="880" spans="3:4" ht="14.25" customHeight="1">
      <c r="C880" s="1"/>
      <c r="D880" s="1"/>
    </row>
    <row r="881" spans="3:4" ht="14.25" customHeight="1">
      <c r="C881" s="1"/>
      <c r="D881" s="1"/>
    </row>
    <row r="882" spans="3:4" ht="14.25" customHeight="1">
      <c r="C882" s="1"/>
      <c r="D882" s="1"/>
    </row>
    <row r="883" spans="3:4" ht="14.25" customHeight="1">
      <c r="C883" s="1"/>
      <c r="D883" s="1"/>
    </row>
    <row r="884" spans="3:4" ht="14.25" customHeight="1">
      <c r="C884" s="1"/>
      <c r="D884" s="1"/>
    </row>
    <row r="885" spans="3:4" ht="14.25" customHeight="1">
      <c r="C885" s="1"/>
      <c r="D885" s="1"/>
    </row>
    <row r="886" spans="3:4" ht="14.25" customHeight="1">
      <c r="C886" s="1"/>
      <c r="D886" s="1"/>
    </row>
    <row r="887" spans="3:4" ht="14.25" customHeight="1">
      <c r="C887" s="1"/>
      <c r="D887" s="1"/>
    </row>
    <row r="888" spans="3:4" ht="14.25" customHeight="1">
      <c r="C888" s="1"/>
      <c r="D888" s="1"/>
    </row>
    <row r="889" spans="3:4" ht="14.25" customHeight="1">
      <c r="C889" s="1"/>
      <c r="D889" s="1"/>
    </row>
    <row r="890" spans="3:4" ht="14.25" customHeight="1">
      <c r="C890" s="1"/>
      <c r="D890" s="1"/>
    </row>
    <row r="891" spans="3:4" ht="14.25" customHeight="1">
      <c r="C891" s="1"/>
      <c r="D891" s="1"/>
    </row>
    <row r="892" spans="3:4" ht="14.25" customHeight="1">
      <c r="C892" s="1"/>
      <c r="D892" s="1"/>
    </row>
    <row r="893" spans="3:4" ht="14.25" customHeight="1">
      <c r="C893" s="1"/>
      <c r="D893" s="1"/>
    </row>
    <row r="894" spans="3:4" ht="14.25" customHeight="1">
      <c r="C894" s="1"/>
      <c r="D894" s="1"/>
    </row>
    <row r="895" spans="3:4" ht="14.25" customHeight="1">
      <c r="C895" s="1"/>
      <c r="D895" s="1"/>
    </row>
    <row r="896" spans="3:4" ht="14.25" customHeight="1">
      <c r="C896" s="1"/>
      <c r="D896" s="1"/>
    </row>
    <row r="897" spans="3:4" ht="14.25" customHeight="1">
      <c r="C897" s="1"/>
      <c r="D897" s="1"/>
    </row>
    <row r="898" spans="3:4" ht="14.25" customHeight="1">
      <c r="C898" s="1"/>
      <c r="D898" s="1"/>
    </row>
    <row r="899" spans="3:4" ht="14.25" customHeight="1">
      <c r="C899" s="1"/>
      <c r="D899" s="1"/>
    </row>
    <row r="900" spans="3:4" ht="14.25" customHeight="1">
      <c r="C900" s="1"/>
      <c r="D900" s="1"/>
    </row>
    <row r="901" spans="3:4" ht="14.25" customHeight="1">
      <c r="C901" s="1"/>
      <c r="D901" s="1"/>
    </row>
    <row r="902" spans="3:4" ht="14.25" customHeight="1">
      <c r="C902" s="1"/>
      <c r="D902" s="1"/>
    </row>
    <row r="903" spans="3:4" ht="14.25" customHeight="1">
      <c r="C903" s="1"/>
      <c r="D903" s="1"/>
    </row>
    <row r="904" spans="3:4" ht="14.25" customHeight="1">
      <c r="C904" s="1"/>
      <c r="D904" s="1"/>
    </row>
    <row r="905" spans="3:4" ht="14.25" customHeight="1">
      <c r="C905" s="1"/>
      <c r="D905" s="1"/>
    </row>
    <row r="906" spans="3:4" ht="14.25" customHeight="1">
      <c r="C906" s="1"/>
      <c r="D906" s="1"/>
    </row>
    <row r="907" spans="3:4" ht="14.25" customHeight="1">
      <c r="C907" s="1"/>
      <c r="D907" s="1"/>
    </row>
    <row r="908" spans="3:4" ht="14.25" customHeight="1">
      <c r="C908" s="1"/>
      <c r="D908" s="1"/>
    </row>
    <row r="909" spans="3:4" ht="14.25" customHeight="1">
      <c r="C909" s="1"/>
      <c r="D909" s="1"/>
    </row>
    <row r="910" spans="3:4" ht="14.25" customHeight="1">
      <c r="C910" s="1"/>
      <c r="D910" s="1"/>
    </row>
    <row r="911" spans="3:4" ht="14.25" customHeight="1">
      <c r="C911" s="1"/>
      <c r="D911" s="1"/>
    </row>
    <row r="912" spans="3:4" ht="14.25" customHeight="1">
      <c r="C912" s="1"/>
      <c r="D912" s="1"/>
    </row>
    <row r="913" spans="3:4" ht="14.25" customHeight="1">
      <c r="C913" s="1"/>
      <c r="D913" s="1"/>
    </row>
    <row r="914" spans="3:4" ht="14.25" customHeight="1">
      <c r="C914" s="1"/>
      <c r="D914" s="1"/>
    </row>
    <row r="915" spans="3:4" ht="14.25" customHeight="1">
      <c r="C915" s="1"/>
      <c r="D915" s="1"/>
    </row>
    <row r="916" spans="3:4" ht="14.25" customHeight="1">
      <c r="C916" s="1"/>
      <c r="D916" s="1"/>
    </row>
    <row r="917" spans="3:4" ht="14.25" customHeight="1">
      <c r="C917" s="1"/>
      <c r="D917" s="1"/>
    </row>
    <row r="918" spans="3:4" ht="14.25" customHeight="1">
      <c r="C918" s="1"/>
      <c r="D918" s="1"/>
    </row>
    <row r="919" spans="3:4" ht="14.25" customHeight="1">
      <c r="C919" s="1"/>
      <c r="D919" s="1"/>
    </row>
    <row r="920" spans="3:4" ht="14.25" customHeight="1">
      <c r="C920" s="1"/>
      <c r="D920" s="1"/>
    </row>
    <row r="921" spans="3:4" ht="14.25" customHeight="1">
      <c r="C921" s="1"/>
      <c r="D921" s="1"/>
    </row>
    <row r="922" spans="3:4" ht="14.25" customHeight="1">
      <c r="C922" s="1"/>
      <c r="D922" s="1"/>
    </row>
    <row r="923" spans="3:4" ht="14.25" customHeight="1">
      <c r="C923" s="1"/>
      <c r="D923" s="1"/>
    </row>
    <row r="924" spans="3:4" ht="14.25" customHeight="1">
      <c r="C924" s="1"/>
      <c r="D924" s="1"/>
    </row>
    <row r="925" spans="3:4" ht="14.25" customHeight="1">
      <c r="C925" s="1"/>
      <c r="D925" s="1"/>
    </row>
    <row r="926" spans="3:4" ht="14.25" customHeight="1">
      <c r="C926" s="1"/>
      <c r="D926" s="1"/>
    </row>
    <row r="927" spans="3:4" ht="14.25" customHeight="1">
      <c r="C927" s="1"/>
      <c r="D927" s="1"/>
    </row>
    <row r="928" spans="3:4" ht="14.25" customHeight="1">
      <c r="C928" s="1"/>
      <c r="D928" s="1"/>
    </row>
    <row r="929" spans="3:4" ht="14.25" customHeight="1">
      <c r="C929" s="1"/>
      <c r="D929" s="1"/>
    </row>
    <row r="930" spans="3:4" ht="14.25" customHeight="1">
      <c r="C930" s="1"/>
      <c r="D930" s="1"/>
    </row>
    <row r="931" spans="3:4" ht="14.25" customHeight="1">
      <c r="C931" s="1"/>
      <c r="D931" s="1"/>
    </row>
    <row r="932" spans="3:4" ht="14.25" customHeight="1">
      <c r="C932" s="1"/>
      <c r="D932" s="1"/>
    </row>
    <row r="933" spans="3:4" ht="14.25" customHeight="1">
      <c r="C933" s="1"/>
      <c r="D933" s="1"/>
    </row>
    <row r="934" spans="3:4" ht="14.25" customHeight="1">
      <c r="C934" s="1"/>
      <c r="D934" s="1"/>
    </row>
    <row r="935" spans="3:4" ht="14.25" customHeight="1">
      <c r="C935" s="1"/>
      <c r="D935" s="1"/>
    </row>
    <row r="936" spans="3:4" ht="14.25" customHeight="1">
      <c r="C936" s="1"/>
      <c r="D936" s="1"/>
    </row>
    <row r="937" spans="3:4" ht="14.25" customHeight="1">
      <c r="C937" s="1"/>
      <c r="D937" s="1"/>
    </row>
    <row r="938" spans="3:4" ht="14.25" customHeight="1">
      <c r="C938" s="1"/>
      <c r="D938" s="1"/>
    </row>
    <row r="939" spans="3:4" ht="14.25" customHeight="1">
      <c r="C939" s="1"/>
      <c r="D939" s="1"/>
    </row>
    <row r="940" spans="3:4" ht="14.25" customHeight="1">
      <c r="C940" s="1"/>
      <c r="D940" s="1"/>
    </row>
    <row r="941" spans="3:4" ht="14.25" customHeight="1">
      <c r="C941" s="1"/>
      <c r="D941" s="1"/>
    </row>
    <row r="942" spans="3:4" ht="14.25" customHeight="1">
      <c r="C942" s="1"/>
      <c r="D942" s="1"/>
    </row>
    <row r="943" spans="3:4" ht="14.25" customHeight="1">
      <c r="C943" s="1"/>
      <c r="D943" s="1"/>
    </row>
    <row r="944" spans="3:4" ht="14.25" customHeight="1">
      <c r="C944" s="1"/>
      <c r="D944" s="1"/>
    </row>
    <row r="945" spans="3:4" ht="14.25" customHeight="1">
      <c r="C945" s="1"/>
      <c r="D945" s="1"/>
    </row>
    <row r="946" spans="3:4" ht="14.25" customHeight="1">
      <c r="C946" s="1"/>
      <c r="D946" s="1"/>
    </row>
    <row r="947" spans="3:4" ht="14.25" customHeight="1">
      <c r="C947" s="1"/>
      <c r="D947" s="1"/>
    </row>
    <row r="948" spans="3:4" ht="14.25" customHeight="1">
      <c r="C948" s="1"/>
      <c r="D948" s="1"/>
    </row>
    <row r="949" spans="3:4" ht="14.25" customHeight="1">
      <c r="C949" s="1"/>
      <c r="D949" s="1"/>
    </row>
    <row r="950" spans="3:4" ht="14.25" customHeight="1">
      <c r="C950" s="1"/>
      <c r="D950" s="1"/>
    </row>
    <row r="951" spans="3:4" ht="14.25" customHeight="1">
      <c r="C951" s="1"/>
      <c r="D951" s="1"/>
    </row>
    <row r="952" spans="3:4" ht="14.25" customHeight="1">
      <c r="C952" s="1"/>
      <c r="D952" s="1"/>
    </row>
    <row r="953" spans="3:4" ht="14.25" customHeight="1">
      <c r="C953" s="1"/>
      <c r="D953" s="1"/>
    </row>
    <row r="954" spans="3:4" ht="14.25" customHeight="1">
      <c r="C954" s="1"/>
      <c r="D954" s="1"/>
    </row>
    <row r="955" spans="3:4" ht="14.25" customHeight="1">
      <c r="C955" s="1"/>
      <c r="D955" s="1"/>
    </row>
    <row r="956" spans="3:4" ht="14.25" customHeight="1">
      <c r="C956" s="1"/>
      <c r="D956" s="1"/>
    </row>
    <row r="957" spans="3:4" ht="14.25" customHeight="1">
      <c r="C957" s="1"/>
      <c r="D957" s="1"/>
    </row>
    <row r="958" spans="3:4" ht="14.25" customHeight="1">
      <c r="C958" s="1"/>
      <c r="D958" s="1"/>
    </row>
    <row r="959" spans="3:4" ht="14.25" customHeight="1">
      <c r="C959" s="1"/>
      <c r="D959" s="1"/>
    </row>
    <row r="960" spans="3:4" ht="14.25" customHeight="1">
      <c r="C960" s="1"/>
      <c r="D960" s="1"/>
    </row>
    <row r="961" spans="3:4" ht="14.25" customHeight="1">
      <c r="C961" s="1"/>
      <c r="D961" s="1"/>
    </row>
    <row r="962" spans="3:4" ht="14.25" customHeight="1">
      <c r="C962" s="1"/>
      <c r="D962" s="1"/>
    </row>
    <row r="963" spans="3:4" ht="14.25" customHeight="1">
      <c r="C963" s="1"/>
      <c r="D963" s="1"/>
    </row>
    <row r="964" spans="3:4" ht="14.25" customHeight="1">
      <c r="C964" s="1"/>
      <c r="D964" s="1"/>
    </row>
    <row r="965" spans="3:4" ht="14.25" customHeight="1">
      <c r="C965" s="1"/>
      <c r="D965" s="1"/>
    </row>
    <row r="966" spans="3:4" ht="14.25" customHeight="1">
      <c r="C966" s="1"/>
      <c r="D966" s="1"/>
    </row>
    <row r="967" spans="3:4" ht="14.25" customHeight="1">
      <c r="C967" s="1"/>
      <c r="D967" s="1"/>
    </row>
    <row r="968" spans="3:4" ht="14.25" customHeight="1">
      <c r="C968" s="1"/>
      <c r="D968" s="1"/>
    </row>
    <row r="969" spans="3:4" ht="14.25" customHeight="1">
      <c r="C969" s="1"/>
      <c r="D969" s="1"/>
    </row>
    <row r="970" spans="3:4" ht="14.25" customHeight="1">
      <c r="C970" s="1"/>
      <c r="D970" s="1"/>
    </row>
    <row r="971" spans="3:4" ht="14.25" customHeight="1">
      <c r="C971" s="1"/>
      <c r="D971" s="1"/>
    </row>
    <row r="972" spans="3:4" ht="14.25" customHeight="1">
      <c r="C972" s="1"/>
      <c r="D972" s="1"/>
    </row>
    <row r="973" spans="3:4" ht="14.25" customHeight="1">
      <c r="C973" s="1"/>
      <c r="D973" s="1"/>
    </row>
    <row r="974" spans="3:4" ht="14.25" customHeight="1">
      <c r="C974" s="1"/>
      <c r="D974" s="1"/>
    </row>
    <row r="975" spans="3:4" ht="14.25" customHeight="1">
      <c r="C975" s="1"/>
      <c r="D975" s="1"/>
    </row>
    <row r="976" spans="3:4" ht="14.25" customHeight="1">
      <c r="C976" s="1"/>
      <c r="D976" s="1"/>
    </row>
    <row r="977" spans="3:4" ht="14.25" customHeight="1">
      <c r="C977" s="1"/>
      <c r="D977" s="1"/>
    </row>
    <row r="978" spans="3:4" ht="14.25" customHeight="1">
      <c r="C978" s="1"/>
      <c r="D978" s="1"/>
    </row>
    <row r="979" spans="3:4" ht="14.25" customHeight="1">
      <c r="C979" s="1"/>
      <c r="D979" s="1"/>
    </row>
    <row r="980" spans="3:4" ht="14.25" customHeight="1">
      <c r="C980" s="1"/>
      <c r="D980" s="1"/>
    </row>
    <row r="981" spans="3:4" ht="14.25" customHeight="1">
      <c r="C981" s="1"/>
      <c r="D981" s="1"/>
    </row>
    <row r="982" spans="3:4" ht="14.25" customHeight="1">
      <c r="C982" s="1"/>
      <c r="D982" s="1"/>
    </row>
    <row r="983" spans="3:4" ht="14.25" customHeight="1">
      <c r="C983" s="1"/>
      <c r="D983" s="1"/>
    </row>
    <row r="984" spans="3:4" ht="14.25" customHeight="1">
      <c r="C984" s="1"/>
      <c r="D984" s="1"/>
    </row>
    <row r="985" spans="3:4" ht="14.25" customHeight="1">
      <c r="C985" s="1"/>
      <c r="D985" s="1"/>
    </row>
    <row r="986" spans="3:4" ht="14.25" customHeight="1">
      <c r="C986" s="1"/>
      <c r="D986" s="1"/>
    </row>
    <row r="987" spans="3:4" ht="14.25" customHeight="1">
      <c r="C987" s="1"/>
      <c r="D987" s="1"/>
    </row>
    <row r="988" spans="3:4" ht="14.25" customHeight="1">
      <c r="C988" s="1"/>
      <c r="D988" s="1"/>
    </row>
    <row r="989" spans="3:4" ht="14.25" customHeight="1">
      <c r="C989" s="1"/>
      <c r="D989" s="1"/>
    </row>
    <row r="990" spans="3:4" ht="14.25" customHeight="1">
      <c r="C990" s="1"/>
      <c r="D990" s="1"/>
    </row>
    <row r="991" spans="3:4" ht="14.25" customHeight="1">
      <c r="C991" s="1"/>
      <c r="D991" s="1"/>
    </row>
    <row r="992" spans="3:4" ht="14.25" customHeight="1">
      <c r="C992" s="1"/>
      <c r="D992" s="1"/>
    </row>
    <row r="993" spans="3:4" ht="14.25" customHeight="1">
      <c r="C993" s="1"/>
      <c r="D993" s="1"/>
    </row>
    <row r="994" spans="3:4" ht="14.25" customHeight="1">
      <c r="C994" s="1"/>
      <c r="D994" s="1"/>
    </row>
    <row r="995" spans="3:4" ht="14.25" customHeight="1">
      <c r="C995" s="1"/>
      <c r="D995" s="1"/>
    </row>
    <row r="996" spans="3:4" ht="14.25" customHeight="1">
      <c r="C996" s="1"/>
      <c r="D996" s="1"/>
    </row>
    <row r="997" spans="3:4" ht="14.25" customHeight="1">
      <c r="C997" s="1"/>
      <c r="D997" s="1"/>
    </row>
    <row r="998" spans="3:4" ht="14.25" customHeight="1">
      <c r="C998" s="1"/>
      <c r="D998" s="1"/>
    </row>
    <row r="999" spans="3:4" ht="14.25" customHeight="1">
      <c r="C999" s="1"/>
      <c r="D999" s="1"/>
    </row>
    <row r="1000" spans="3:4" ht="14.25" customHeight="1">
      <c r="C1000" s="1"/>
      <c r="D1000" s="1"/>
    </row>
  </sheetData>
  <pageMargins left="0.7" right="0.7" top="0.75" bottom="0.75" header="0.511811023622047" footer="0.511811023622047"/>
  <pageSetup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showGridLines="0" zoomScaleNormal="100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2.6640625" defaultRowHeight="14.4"/>
  <cols>
    <col min="1" max="1" width="7.109375" customWidth="1"/>
    <col min="2" max="2" width="18.44140625" customWidth="1"/>
    <col min="3" max="3" width="8.6640625" customWidth="1"/>
    <col min="4" max="4" width="11" customWidth="1"/>
    <col min="5" max="5" width="28.44140625" customWidth="1"/>
    <col min="6" max="6" width="10.33203125" customWidth="1"/>
    <col min="7" max="7" width="9" hidden="1" customWidth="1"/>
    <col min="8" max="8" width="9.33203125" customWidth="1"/>
    <col min="9" max="9" width="5.109375" hidden="1" customWidth="1"/>
    <col min="10" max="11" width="11" hidden="1" customWidth="1"/>
    <col min="12" max="12" width="11" customWidth="1"/>
    <col min="13" max="26" width="8.88671875" customWidth="1"/>
  </cols>
  <sheetData>
    <row r="1" spans="1:26" ht="14.25" customHeight="1">
      <c r="A1" s="56"/>
      <c r="B1" s="57"/>
      <c r="C1" s="57"/>
      <c r="D1" s="57"/>
      <c r="E1" s="57">
        <v>0</v>
      </c>
      <c r="F1" s="58">
        <f ca="1">TODAY()-5</f>
        <v>46269</v>
      </c>
      <c r="G1" s="56">
        <v>28</v>
      </c>
      <c r="H1" s="59">
        <f>SUBTOTAL(9,H3:H241)</f>
        <v>0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28.5" customHeight="1">
      <c r="A2" s="60" t="s">
        <v>128</v>
      </c>
      <c r="B2" s="61" t="s">
        <v>3</v>
      </c>
      <c r="C2" s="61" t="s">
        <v>149</v>
      </c>
      <c r="D2" s="61" t="s">
        <v>150</v>
      </c>
      <c r="E2" s="61" t="s">
        <v>151</v>
      </c>
      <c r="F2" s="60" t="s">
        <v>152</v>
      </c>
      <c r="G2" s="60" t="s">
        <v>153</v>
      </c>
      <c r="H2" s="62">
        <v>46081</v>
      </c>
      <c r="I2" s="7" t="s">
        <v>154</v>
      </c>
      <c r="J2" s="60" t="s">
        <v>128</v>
      </c>
      <c r="K2" s="60" t="s">
        <v>128</v>
      </c>
      <c r="L2" s="6" t="s">
        <v>155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>
      <c r="A3" s="23" t="s">
        <v>133</v>
      </c>
      <c r="B3" s="63" t="s">
        <v>24</v>
      </c>
      <c r="C3" s="64" t="s">
        <v>156</v>
      </c>
      <c r="D3" s="64">
        <v>1000000671</v>
      </c>
      <c r="E3" s="65" t="s">
        <v>157</v>
      </c>
      <c r="F3" s="66">
        <v>38390</v>
      </c>
      <c r="G3" s="67" t="e">
        <f>#REF!/$G$1*($G$1-$E$1)</f>
        <v>#REF!</v>
      </c>
      <c r="H3" s="68">
        <v>0</v>
      </c>
      <c r="I3" s="24">
        <v>0</v>
      </c>
      <c r="J3" s="23"/>
      <c r="K3" s="23" t="s">
        <v>133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>
      <c r="A4" s="69" t="s">
        <v>133</v>
      </c>
      <c r="B4" s="70" t="s">
        <v>25</v>
      </c>
      <c r="C4" s="71" t="s">
        <v>158</v>
      </c>
      <c r="D4" s="71">
        <v>1000000675</v>
      </c>
      <c r="E4" s="72" t="s">
        <v>159</v>
      </c>
      <c r="F4" s="73">
        <v>42842</v>
      </c>
      <c r="G4" s="67" t="e">
        <f>#REF!/$G$1*($G$1-$E$1)</f>
        <v>#REF!</v>
      </c>
      <c r="H4" s="68">
        <v>0</v>
      </c>
      <c r="I4" s="74">
        <v>0</v>
      </c>
      <c r="J4" s="69"/>
      <c r="K4" s="69" t="s">
        <v>133</v>
      </c>
      <c r="L4" s="3">
        <v>0</v>
      </c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 spans="1:26" ht="14.25" customHeight="1">
      <c r="A5" s="69" t="s">
        <v>133</v>
      </c>
      <c r="B5" s="70" t="s">
        <v>21</v>
      </c>
      <c r="C5" s="71" t="s">
        <v>160</v>
      </c>
      <c r="D5" s="71">
        <v>1000000659</v>
      </c>
      <c r="E5" s="72" t="s">
        <v>161</v>
      </c>
      <c r="F5" s="73">
        <v>43258</v>
      </c>
      <c r="G5" s="67" t="e">
        <f>#REF!/$G$1*($G$1-$E$1)</f>
        <v>#REF!</v>
      </c>
      <c r="H5" s="68">
        <v>0</v>
      </c>
      <c r="I5" s="74">
        <v>0</v>
      </c>
      <c r="J5" s="69"/>
      <c r="K5" s="69" t="s">
        <v>133</v>
      </c>
      <c r="L5" s="3">
        <v>0</v>
      </c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</row>
    <row r="6" spans="1:26" ht="14.25" customHeight="1">
      <c r="A6" s="69" t="s">
        <v>133</v>
      </c>
      <c r="B6" s="70" t="s">
        <v>25</v>
      </c>
      <c r="C6" s="71" t="s">
        <v>162</v>
      </c>
      <c r="D6" s="71">
        <v>1000002728</v>
      </c>
      <c r="E6" s="71" t="s">
        <v>163</v>
      </c>
      <c r="F6" s="73">
        <v>44671</v>
      </c>
      <c r="G6" s="67" t="e">
        <f>#REF!/$G$1*($G$1-$E$1)</f>
        <v>#REF!</v>
      </c>
      <c r="H6" s="68">
        <v>0</v>
      </c>
      <c r="I6" s="74">
        <v>0</v>
      </c>
      <c r="J6" s="69"/>
      <c r="K6" s="69" t="s">
        <v>133</v>
      </c>
      <c r="L6" s="3">
        <v>0</v>
      </c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</row>
    <row r="7" spans="1:26" ht="14.25" customHeight="1">
      <c r="A7" s="69" t="s">
        <v>133</v>
      </c>
      <c r="B7" s="70" t="s">
        <v>24</v>
      </c>
      <c r="C7" s="71" t="s">
        <v>164</v>
      </c>
      <c r="D7" s="71">
        <v>1000003243</v>
      </c>
      <c r="E7" s="71" t="s">
        <v>165</v>
      </c>
      <c r="F7" s="73">
        <v>44937</v>
      </c>
      <c r="G7" s="67" t="e">
        <f>#REF!/$G$1*($G$1-$E$1)</f>
        <v>#REF!</v>
      </c>
      <c r="H7" s="68">
        <v>0</v>
      </c>
      <c r="I7" s="74">
        <v>0</v>
      </c>
      <c r="J7" s="69"/>
      <c r="K7" s="69" t="s">
        <v>133</v>
      </c>
      <c r="L7" s="3">
        <v>0</v>
      </c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 spans="1:26" ht="14.25" customHeight="1">
      <c r="A8" s="69" t="s">
        <v>133</v>
      </c>
      <c r="B8" s="70" t="s">
        <v>24</v>
      </c>
      <c r="C8" s="71" t="s">
        <v>166</v>
      </c>
      <c r="D8" s="76">
        <v>1000003823</v>
      </c>
      <c r="E8" s="76" t="s">
        <v>167</v>
      </c>
      <c r="F8" s="77">
        <v>45310</v>
      </c>
      <c r="G8" s="67" t="e">
        <f>#REF!/$G$1*($G$1-$E$1)</f>
        <v>#REF!</v>
      </c>
      <c r="H8" s="68">
        <v>0</v>
      </c>
      <c r="I8" s="74">
        <v>0</v>
      </c>
      <c r="J8" s="69"/>
      <c r="K8" s="69" t="s">
        <v>133</v>
      </c>
      <c r="L8" s="3">
        <v>0</v>
      </c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 spans="1:26" ht="14.25" customHeight="1">
      <c r="A9" s="74" t="s">
        <v>133</v>
      </c>
      <c r="B9" s="70" t="s">
        <v>24</v>
      </c>
      <c r="C9" s="78" t="s">
        <v>168</v>
      </c>
      <c r="D9" s="78">
        <v>1000003948</v>
      </c>
      <c r="E9" s="78" t="s">
        <v>169</v>
      </c>
      <c r="F9" s="73">
        <v>45422</v>
      </c>
      <c r="G9" s="67" t="e">
        <f>#REF!/$G$1*($G$1-$E$1)</f>
        <v>#REF!</v>
      </c>
      <c r="H9" s="68">
        <v>0</v>
      </c>
      <c r="I9" s="74">
        <v>0</v>
      </c>
      <c r="J9" s="69"/>
      <c r="K9" s="74" t="s">
        <v>133</v>
      </c>
      <c r="L9" s="3">
        <v>0</v>
      </c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</row>
    <row r="10" spans="1:26" ht="14.25" customHeight="1">
      <c r="A10" s="69" t="s">
        <v>133</v>
      </c>
      <c r="B10" s="70" t="s">
        <v>30</v>
      </c>
      <c r="C10" s="71" t="s">
        <v>170</v>
      </c>
      <c r="D10" s="71">
        <v>1000000447</v>
      </c>
      <c r="E10" s="72" t="s">
        <v>171</v>
      </c>
      <c r="F10" s="73">
        <v>42510</v>
      </c>
      <c r="G10" s="67" t="e">
        <f>#REF!/$G$1*($G$1-$E$1)</f>
        <v>#REF!</v>
      </c>
      <c r="H10" s="68">
        <v>0</v>
      </c>
      <c r="I10" s="74">
        <v>0</v>
      </c>
      <c r="J10" s="69"/>
      <c r="K10" s="69" t="s">
        <v>133</v>
      </c>
      <c r="L10" s="3">
        <v>0</v>
      </c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</row>
    <row r="11" spans="1:26" ht="14.25" customHeight="1">
      <c r="A11" s="69" t="s">
        <v>133</v>
      </c>
      <c r="B11" s="70" t="s">
        <v>30</v>
      </c>
      <c r="C11" s="71" t="s">
        <v>172</v>
      </c>
      <c r="D11" s="71">
        <v>1000003643</v>
      </c>
      <c r="E11" s="71" t="s">
        <v>173</v>
      </c>
      <c r="F11" s="73">
        <v>45126</v>
      </c>
      <c r="G11" s="67" t="e">
        <f>#REF!/$G$1*($G$1-$E$1)</f>
        <v>#REF!</v>
      </c>
      <c r="H11" s="68">
        <v>0</v>
      </c>
      <c r="I11" s="74">
        <v>1</v>
      </c>
      <c r="J11" s="69"/>
      <c r="K11" s="69" t="s">
        <v>133</v>
      </c>
      <c r="L11" s="3">
        <v>0</v>
      </c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</row>
    <row r="12" spans="1:26" ht="14.25" customHeight="1">
      <c r="A12" s="74" t="s">
        <v>133</v>
      </c>
      <c r="B12" s="70" t="s">
        <v>32</v>
      </c>
      <c r="C12" s="78" t="s">
        <v>174</v>
      </c>
      <c r="D12" s="78">
        <v>1000003971</v>
      </c>
      <c r="E12" s="78" t="s">
        <v>175</v>
      </c>
      <c r="F12" s="73">
        <v>45439</v>
      </c>
      <c r="G12" s="67" t="e">
        <f>#REF!/$G$1*($G$1-$E$1)</f>
        <v>#REF!</v>
      </c>
      <c r="H12" s="68">
        <v>0</v>
      </c>
      <c r="I12" s="74">
        <v>0</v>
      </c>
      <c r="J12" s="69"/>
      <c r="K12" s="74" t="s">
        <v>133</v>
      </c>
      <c r="L12" s="3">
        <v>0</v>
      </c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</row>
    <row r="13" spans="1:26" ht="14.25" customHeight="1">
      <c r="A13" s="69" t="s">
        <v>133</v>
      </c>
      <c r="B13" s="71" t="s">
        <v>141</v>
      </c>
      <c r="C13" s="71" t="s">
        <v>176</v>
      </c>
      <c r="D13" s="71">
        <v>1000000074</v>
      </c>
      <c r="E13" s="72" t="s">
        <v>177</v>
      </c>
      <c r="F13" s="73">
        <v>43171</v>
      </c>
      <c r="G13" s="67" t="e">
        <f>#REF!/$G$1*($G$1-$E$1)</f>
        <v>#REF!</v>
      </c>
      <c r="H13" s="68">
        <v>0</v>
      </c>
      <c r="I13" s="74">
        <v>0</v>
      </c>
      <c r="J13" s="69"/>
      <c r="K13" s="69" t="s">
        <v>133</v>
      </c>
      <c r="L13" s="3">
        <v>0</v>
      </c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</row>
    <row r="14" spans="1:26" ht="14.25" customHeight="1">
      <c r="A14" s="69" t="s">
        <v>133</v>
      </c>
      <c r="B14" s="71" t="s">
        <v>141</v>
      </c>
      <c r="C14" s="71" t="s">
        <v>178</v>
      </c>
      <c r="D14" s="71">
        <v>1000000072</v>
      </c>
      <c r="E14" s="72" t="s">
        <v>179</v>
      </c>
      <c r="F14" s="73">
        <v>43410</v>
      </c>
      <c r="G14" s="67" t="e">
        <f>#REF!/$G$1*($G$1-$E$1)</f>
        <v>#REF!</v>
      </c>
      <c r="H14" s="68">
        <v>0</v>
      </c>
      <c r="I14" s="74">
        <v>0</v>
      </c>
      <c r="J14" s="69"/>
      <c r="K14" s="69" t="s">
        <v>133</v>
      </c>
      <c r="L14" s="3">
        <v>0</v>
      </c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</row>
    <row r="15" spans="1:26" ht="14.25" customHeight="1">
      <c r="A15" s="69" t="s">
        <v>133</v>
      </c>
      <c r="B15" s="71" t="s">
        <v>141</v>
      </c>
      <c r="C15" s="71" t="s">
        <v>180</v>
      </c>
      <c r="D15" s="71">
        <v>1000000081</v>
      </c>
      <c r="E15" s="72" t="s">
        <v>181</v>
      </c>
      <c r="F15" s="73">
        <v>44163</v>
      </c>
      <c r="G15" s="67" t="e">
        <f>#REF!/$G$1*($G$1-$E$1)</f>
        <v>#REF!</v>
      </c>
      <c r="H15" s="68">
        <v>0</v>
      </c>
      <c r="I15" s="74">
        <v>0</v>
      </c>
      <c r="J15" s="69"/>
      <c r="K15" s="69" t="s">
        <v>133</v>
      </c>
      <c r="L15" s="3">
        <v>0</v>
      </c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</row>
    <row r="16" spans="1:26" ht="14.25" customHeight="1">
      <c r="A16" s="69" t="s">
        <v>133</v>
      </c>
      <c r="B16" s="71" t="s">
        <v>141</v>
      </c>
      <c r="C16" s="71" t="s">
        <v>182</v>
      </c>
      <c r="D16" s="71">
        <v>1000002816</v>
      </c>
      <c r="E16" s="72" t="s">
        <v>183</v>
      </c>
      <c r="F16" s="73">
        <v>44727</v>
      </c>
      <c r="G16" s="67" t="e">
        <f>#REF!/$G$1*($G$1-$E$1)</f>
        <v>#REF!</v>
      </c>
      <c r="H16" s="68">
        <v>0</v>
      </c>
      <c r="I16" s="74">
        <v>1</v>
      </c>
      <c r="J16" s="69"/>
      <c r="K16" s="69" t="s">
        <v>133</v>
      </c>
      <c r="L16" s="3">
        <v>0</v>
      </c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</row>
    <row r="17" spans="1:26" ht="14.25" customHeight="1">
      <c r="A17" s="69" t="s">
        <v>133</v>
      </c>
      <c r="B17" s="71" t="s">
        <v>141</v>
      </c>
      <c r="C17" s="71" t="s">
        <v>184</v>
      </c>
      <c r="D17" s="71">
        <v>1000003533</v>
      </c>
      <c r="E17" s="71" t="s">
        <v>185</v>
      </c>
      <c r="F17" s="73">
        <v>45064</v>
      </c>
      <c r="G17" s="67" t="e">
        <f>#REF!/$G$1*($G$1-$E$1)</f>
        <v>#REF!</v>
      </c>
      <c r="H17" s="68">
        <v>0</v>
      </c>
      <c r="I17" s="74">
        <v>0</v>
      </c>
      <c r="J17" s="69"/>
      <c r="K17" s="69" t="s">
        <v>133</v>
      </c>
      <c r="L17" s="3">
        <v>0</v>
      </c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</row>
    <row r="18" spans="1:26" ht="14.25" customHeight="1">
      <c r="A18" s="69" t="s">
        <v>133</v>
      </c>
      <c r="B18" s="71" t="s">
        <v>142</v>
      </c>
      <c r="C18" s="71" t="s">
        <v>186</v>
      </c>
      <c r="D18" s="71">
        <v>1000000094</v>
      </c>
      <c r="E18" s="72" t="s">
        <v>187</v>
      </c>
      <c r="F18" s="73">
        <v>41880</v>
      </c>
      <c r="G18" s="67" t="e">
        <f>#REF!/$G$1*($G$1-$E$1)</f>
        <v>#REF!</v>
      </c>
      <c r="H18" s="68">
        <v>0</v>
      </c>
      <c r="I18" s="74">
        <v>0</v>
      </c>
      <c r="J18" s="69"/>
      <c r="K18" s="69" t="s">
        <v>133</v>
      </c>
      <c r="L18" s="3">
        <v>0</v>
      </c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</row>
    <row r="19" spans="1:26" ht="14.25" customHeight="1">
      <c r="A19" s="69" t="s">
        <v>133</v>
      </c>
      <c r="B19" s="71" t="s">
        <v>142</v>
      </c>
      <c r="C19" s="71" t="s">
        <v>188</v>
      </c>
      <c r="D19" s="71">
        <v>1000000109</v>
      </c>
      <c r="E19" s="72" t="s">
        <v>189</v>
      </c>
      <c r="F19" s="73">
        <v>42601</v>
      </c>
      <c r="G19" s="67" t="e">
        <f>#REF!/$G$1*($G$1-$E$1)</f>
        <v>#REF!</v>
      </c>
      <c r="H19" s="68">
        <v>0</v>
      </c>
      <c r="I19" s="74">
        <v>0</v>
      </c>
      <c r="J19" s="69"/>
      <c r="K19" s="69" t="s">
        <v>133</v>
      </c>
      <c r="L19" s="3">
        <v>0</v>
      </c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</row>
    <row r="20" spans="1:26" ht="14.25" customHeight="1">
      <c r="A20" s="69" t="s">
        <v>133</v>
      </c>
      <c r="B20" s="71" t="s">
        <v>142</v>
      </c>
      <c r="C20" s="71" t="s">
        <v>190</v>
      </c>
      <c r="D20" s="71">
        <v>1000000097</v>
      </c>
      <c r="E20" s="72" t="s">
        <v>191</v>
      </c>
      <c r="F20" s="73">
        <v>43603</v>
      </c>
      <c r="G20" s="67" t="e">
        <f>#REF!/$G$1*($G$1-$E$1)</f>
        <v>#REF!</v>
      </c>
      <c r="H20" s="68">
        <v>0</v>
      </c>
      <c r="I20" s="74">
        <v>0</v>
      </c>
      <c r="J20" s="69"/>
      <c r="K20" s="69" t="s">
        <v>133</v>
      </c>
      <c r="L20" s="3">
        <v>0</v>
      </c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</row>
    <row r="21" spans="1:26" ht="14.25" customHeight="1">
      <c r="A21" s="69" t="s">
        <v>133</v>
      </c>
      <c r="B21" s="71" t="s">
        <v>142</v>
      </c>
      <c r="C21" s="71" t="s">
        <v>192</v>
      </c>
      <c r="D21" s="71">
        <v>1000003500</v>
      </c>
      <c r="E21" s="71" t="s">
        <v>193</v>
      </c>
      <c r="F21" s="73">
        <v>45045</v>
      </c>
      <c r="G21" s="67" t="e">
        <f>#REF!/$G$1*($G$1-$E$1)</f>
        <v>#REF!</v>
      </c>
      <c r="H21" s="68">
        <v>0</v>
      </c>
      <c r="I21" s="74">
        <v>0</v>
      </c>
      <c r="J21" s="69"/>
      <c r="K21" s="69" t="s">
        <v>133</v>
      </c>
      <c r="L21" s="3">
        <v>0</v>
      </c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</row>
    <row r="22" spans="1:26" ht="14.25" customHeight="1">
      <c r="A22" s="74" t="s">
        <v>133</v>
      </c>
      <c r="B22" s="78" t="s">
        <v>142</v>
      </c>
      <c r="C22" s="78" t="s">
        <v>194</v>
      </c>
      <c r="D22" s="78">
        <v>1000003893</v>
      </c>
      <c r="E22" s="78" t="s">
        <v>195</v>
      </c>
      <c r="F22" s="73">
        <v>45373</v>
      </c>
      <c r="G22" s="67" t="e">
        <f>#REF!/$G$1*($G$1-$E$1)</f>
        <v>#REF!</v>
      </c>
      <c r="H22" s="68">
        <v>0</v>
      </c>
      <c r="I22" s="74">
        <v>1</v>
      </c>
      <c r="J22" s="69"/>
      <c r="K22" s="74" t="s">
        <v>133</v>
      </c>
      <c r="L22" s="3">
        <v>0</v>
      </c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</row>
    <row r="23" spans="1:26" ht="14.25" customHeight="1">
      <c r="A23" s="69" t="s">
        <v>133</v>
      </c>
      <c r="B23" s="71" t="s">
        <v>37</v>
      </c>
      <c r="C23" s="71" t="s">
        <v>196</v>
      </c>
      <c r="D23" s="71">
        <v>1000000413</v>
      </c>
      <c r="E23" s="72" t="s">
        <v>197</v>
      </c>
      <c r="F23" s="73">
        <v>38741</v>
      </c>
      <c r="G23" s="67" t="e">
        <f>#REF!/$G$1*($G$1-$E$1)</f>
        <v>#REF!</v>
      </c>
      <c r="H23" s="68">
        <v>0</v>
      </c>
      <c r="I23" s="74">
        <v>0</v>
      </c>
      <c r="J23" s="69"/>
      <c r="K23" s="69" t="s">
        <v>133</v>
      </c>
      <c r="L23" s="3">
        <v>0</v>
      </c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</row>
    <row r="24" spans="1:26" ht="14.25" customHeight="1">
      <c r="A24" s="69" t="s">
        <v>133</v>
      </c>
      <c r="B24" s="71" t="s">
        <v>37</v>
      </c>
      <c r="C24" s="71" t="s">
        <v>198</v>
      </c>
      <c r="D24" s="71">
        <v>1000000389</v>
      </c>
      <c r="E24" s="72" t="s">
        <v>199</v>
      </c>
      <c r="F24" s="73">
        <v>43980</v>
      </c>
      <c r="G24" s="67" t="e">
        <f>#REF!/$G$1*($G$1-$E$1)</f>
        <v>#REF!</v>
      </c>
      <c r="H24" s="68">
        <v>0</v>
      </c>
      <c r="I24" s="74">
        <v>1</v>
      </c>
      <c r="J24" s="69"/>
      <c r="K24" s="69" t="s">
        <v>133</v>
      </c>
      <c r="L24" s="3">
        <v>0</v>
      </c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</row>
    <row r="25" spans="1:26" ht="14.25" customHeight="1">
      <c r="A25" s="69" t="s">
        <v>133</v>
      </c>
      <c r="B25" s="71" t="s">
        <v>37</v>
      </c>
      <c r="C25" s="71" t="s">
        <v>200</v>
      </c>
      <c r="D25" s="71">
        <v>1000003398</v>
      </c>
      <c r="E25" s="71" t="s">
        <v>201</v>
      </c>
      <c r="F25" s="73">
        <v>44985</v>
      </c>
      <c r="G25" s="67" t="e">
        <f>#REF!/$G$1*($G$1-$E$1)</f>
        <v>#REF!</v>
      </c>
      <c r="H25" s="68">
        <v>0</v>
      </c>
      <c r="I25" s="74">
        <v>0</v>
      </c>
      <c r="J25" s="69"/>
      <c r="K25" s="69" t="s">
        <v>133</v>
      </c>
      <c r="L25" s="3">
        <v>0</v>
      </c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 spans="1:26" ht="14.25" customHeight="1">
      <c r="A26" s="69" t="s">
        <v>133</v>
      </c>
      <c r="B26" s="71" t="s">
        <v>37</v>
      </c>
      <c r="C26" s="71" t="s">
        <v>202</v>
      </c>
      <c r="D26" s="71">
        <v>1000003493</v>
      </c>
      <c r="E26" s="71" t="s">
        <v>203</v>
      </c>
      <c r="F26" s="73">
        <v>45039</v>
      </c>
      <c r="G26" s="67" t="e">
        <f>#REF!/$G$1*($G$1-$E$1)</f>
        <v>#REF!</v>
      </c>
      <c r="H26" s="68">
        <v>0</v>
      </c>
      <c r="I26" s="74">
        <v>1</v>
      </c>
      <c r="J26" s="69"/>
      <c r="K26" s="69" t="s">
        <v>133</v>
      </c>
      <c r="L26" s="3">
        <v>0</v>
      </c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</row>
    <row r="27" spans="1:26" ht="14.25" customHeight="1">
      <c r="A27" s="74" t="s">
        <v>133</v>
      </c>
      <c r="B27" s="78" t="s">
        <v>37</v>
      </c>
      <c r="C27" s="78" t="s">
        <v>204</v>
      </c>
      <c r="D27" s="78">
        <v>1000004034</v>
      </c>
      <c r="E27" s="78" t="s">
        <v>205</v>
      </c>
      <c r="F27" s="73">
        <v>45478</v>
      </c>
      <c r="G27" s="67" t="e">
        <f>#REF!/$G$1*($G$1-$E$1)</f>
        <v>#REF!</v>
      </c>
      <c r="H27" s="68">
        <v>0</v>
      </c>
      <c r="I27" s="74">
        <v>0</v>
      </c>
      <c r="J27" s="69"/>
      <c r="K27" s="74" t="s">
        <v>133</v>
      </c>
      <c r="L27" s="3">
        <v>0</v>
      </c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</row>
    <row r="28" spans="1:26" ht="14.25" customHeight="1">
      <c r="A28" s="69" t="s">
        <v>133</v>
      </c>
      <c r="B28" s="71" t="s">
        <v>40</v>
      </c>
      <c r="C28" s="71" t="s">
        <v>206</v>
      </c>
      <c r="D28" s="71">
        <v>1000000262</v>
      </c>
      <c r="E28" s="72" t="s">
        <v>207</v>
      </c>
      <c r="F28" s="73">
        <v>41971</v>
      </c>
      <c r="G28" s="67" t="e">
        <f>#REF!/$G$1*($G$1-$E$1)</f>
        <v>#REF!</v>
      </c>
      <c r="H28" s="68">
        <v>0</v>
      </c>
      <c r="I28" s="74">
        <v>1</v>
      </c>
      <c r="J28" s="69"/>
      <c r="K28" s="69" t="s">
        <v>133</v>
      </c>
      <c r="L28" s="3">
        <v>0</v>
      </c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</row>
    <row r="29" spans="1:26" ht="14.25" customHeight="1">
      <c r="A29" s="69" t="s">
        <v>133</v>
      </c>
      <c r="B29" s="71" t="s">
        <v>40</v>
      </c>
      <c r="C29" s="71" t="s">
        <v>208</v>
      </c>
      <c r="D29" s="71">
        <v>1000000278</v>
      </c>
      <c r="E29" s="72" t="s">
        <v>209</v>
      </c>
      <c r="F29" s="73">
        <v>44468</v>
      </c>
      <c r="G29" s="67" t="e">
        <f>#REF!/$G$1*($G$1-$E$1)</f>
        <v>#REF!</v>
      </c>
      <c r="H29" s="68">
        <v>0</v>
      </c>
      <c r="I29" s="74">
        <v>1</v>
      </c>
      <c r="J29" s="69"/>
      <c r="K29" s="69" t="s">
        <v>133</v>
      </c>
      <c r="L29" s="3">
        <v>0</v>
      </c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</row>
    <row r="30" spans="1:26" ht="14.25" customHeight="1">
      <c r="A30" s="74" t="s">
        <v>133</v>
      </c>
      <c r="B30" s="78" t="s">
        <v>40</v>
      </c>
      <c r="C30" s="78" t="s">
        <v>210</v>
      </c>
      <c r="D30" s="78">
        <v>1000004054</v>
      </c>
      <c r="E30" s="78" t="s">
        <v>211</v>
      </c>
      <c r="F30" s="73">
        <v>45497</v>
      </c>
      <c r="G30" s="67" t="e">
        <f>#REF!/$G$1*($G$1-$E$1)</f>
        <v>#REF!</v>
      </c>
      <c r="H30" s="68">
        <v>0</v>
      </c>
      <c r="I30" s="74">
        <v>1</v>
      </c>
      <c r="J30" s="69"/>
      <c r="K30" s="74" t="s">
        <v>133</v>
      </c>
      <c r="L30" s="3">
        <v>0</v>
      </c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</row>
    <row r="31" spans="1:26" ht="14.25" customHeight="1">
      <c r="A31" s="69" t="s">
        <v>133</v>
      </c>
      <c r="B31" s="71" t="s">
        <v>145</v>
      </c>
      <c r="C31" s="71" t="s">
        <v>212</v>
      </c>
      <c r="D31" s="71">
        <v>1000000719</v>
      </c>
      <c r="E31" s="72" t="s">
        <v>213</v>
      </c>
      <c r="F31" s="73">
        <v>40081</v>
      </c>
      <c r="G31" s="67" t="e">
        <f>#REF!/$G$1*($G$1-$E$1)</f>
        <v>#REF!</v>
      </c>
      <c r="H31" s="68">
        <v>0</v>
      </c>
      <c r="I31" s="74">
        <v>0</v>
      </c>
      <c r="J31" s="69"/>
      <c r="K31" s="69" t="s">
        <v>133</v>
      </c>
      <c r="L31" s="3">
        <v>0</v>
      </c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</row>
    <row r="32" spans="1:26" ht="14.25" customHeight="1">
      <c r="A32" s="69" t="s">
        <v>133</v>
      </c>
      <c r="B32" s="71" t="s">
        <v>145</v>
      </c>
      <c r="C32" s="71" t="s">
        <v>214</v>
      </c>
      <c r="D32" s="71">
        <v>1000000717</v>
      </c>
      <c r="E32" s="72" t="s">
        <v>215</v>
      </c>
      <c r="F32" s="73">
        <v>42648</v>
      </c>
      <c r="G32" s="67" t="e">
        <f>#REF!/$G$1*($G$1-$E$1)</f>
        <v>#REF!</v>
      </c>
      <c r="H32" s="68">
        <v>0</v>
      </c>
      <c r="I32" s="74">
        <v>0</v>
      </c>
      <c r="J32" s="69"/>
      <c r="K32" s="69" t="s">
        <v>133</v>
      </c>
      <c r="L32" s="3">
        <v>0</v>
      </c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spans="1:26" ht="14.25" customHeight="1">
      <c r="A33" s="69" t="s">
        <v>133</v>
      </c>
      <c r="B33" s="71" t="s">
        <v>43</v>
      </c>
      <c r="C33" s="71" t="s">
        <v>216</v>
      </c>
      <c r="D33" s="71">
        <v>1000000237</v>
      </c>
      <c r="E33" s="72" t="s">
        <v>217</v>
      </c>
      <c r="F33" s="73">
        <v>38385</v>
      </c>
      <c r="G33" s="67" t="e">
        <f>#REF!/$G$1*($G$1-$E$1)</f>
        <v>#REF!</v>
      </c>
      <c r="H33" s="68">
        <v>0</v>
      </c>
      <c r="I33" s="74">
        <v>1</v>
      </c>
      <c r="J33" s="69"/>
      <c r="K33" s="69" t="s">
        <v>133</v>
      </c>
      <c r="L33" s="3">
        <v>0</v>
      </c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</row>
    <row r="34" spans="1:26" ht="14.25" customHeight="1">
      <c r="A34" s="69" t="s">
        <v>133</v>
      </c>
      <c r="B34" s="71" t="s">
        <v>43</v>
      </c>
      <c r="C34" s="71" t="s">
        <v>218</v>
      </c>
      <c r="D34" s="71">
        <v>1000000245</v>
      </c>
      <c r="E34" s="72" t="s">
        <v>219</v>
      </c>
      <c r="F34" s="73">
        <v>39958</v>
      </c>
      <c r="G34" s="67" t="e">
        <f>#REF!/$G$1*($G$1-$E$1)</f>
        <v>#REF!</v>
      </c>
      <c r="H34" s="68">
        <v>0</v>
      </c>
      <c r="I34" s="74">
        <v>1</v>
      </c>
      <c r="J34" s="69"/>
      <c r="K34" s="69" t="s">
        <v>133</v>
      </c>
      <c r="L34" s="3">
        <v>0</v>
      </c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</row>
    <row r="35" spans="1:26" ht="14.25" customHeight="1">
      <c r="A35" s="69" t="s">
        <v>133</v>
      </c>
      <c r="B35" s="71" t="s">
        <v>43</v>
      </c>
      <c r="C35" s="71" t="s">
        <v>220</v>
      </c>
      <c r="D35" s="71">
        <v>1000000234</v>
      </c>
      <c r="E35" s="72" t="s">
        <v>221</v>
      </c>
      <c r="F35" s="73">
        <v>43476</v>
      </c>
      <c r="G35" s="67" t="e">
        <f>#REF!/$G$1*($G$1-$E$1)</f>
        <v>#REF!</v>
      </c>
      <c r="H35" s="68">
        <v>0</v>
      </c>
      <c r="I35" s="74">
        <v>0</v>
      </c>
      <c r="J35" s="69"/>
      <c r="K35" s="69" t="s">
        <v>133</v>
      </c>
      <c r="L35" s="3">
        <v>0</v>
      </c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</row>
    <row r="36" spans="1:26" ht="14.25" customHeight="1">
      <c r="A36" s="69" t="s">
        <v>133</v>
      </c>
      <c r="B36" s="71" t="s">
        <v>43</v>
      </c>
      <c r="C36" s="71" t="s">
        <v>222</v>
      </c>
      <c r="D36" s="71">
        <v>1000000252</v>
      </c>
      <c r="E36" s="72" t="s">
        <v>223</v>
      </c>
      <c r="F36" s="73">
        <v>44398</v>
      </c>
      <c r="G36" s="67" t="e">
        <f>#REF!/$G$1*($G$1-$E$1)</f>
        <v>#REF!</v>
      </c>
      <c r="H36" s="68">
        <v>0</v>
      </c>
      <c r="I36" s="74">
        <v>1</v>
      </c>
      <c r="J36" s="69"/>
      <c r="K36" s="69" t="s">
        <v>133</v>
      </c>
      <c r="L36" s="3">
        <v>0</v>
      </c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</row>
    <row r="37" spans="1:26" ht="14.25" customHeight="1">
      <c r="A37" s="69" t="s">
        <v>133</v>
      </c>
      <c r="B37" s="71" t="s">
        <v>43</v>
      </c>
      <c r="C37" s="71" t="s">
        <v>224</v>
      </c>
      <c r="D37" s="71">
        <v>1000003134</v>
      </c>
      <c r="E37" s="71" t="s">
        <v>225</v>
      </c>
      <c r="F37" s="73">
        <v>44911</v>
      </c>
      <c r="G37" s="67" t="e">
        <f>#REF!/$G$1*($G$1-$E$1)</f>
        <v>#REF!</v>
      </c>
      <c r="H37" s="68">
        <v>0</v>
      </c>
      <c r="I37" s="74">
        <v>0</v>
      </c>
      <c r="J37" s="69"/>
      <c r="K37" s="69" t="s">
        <v>133</v>
      </c>
      <c r="L37" s="3">
        <v>0</v>
      </c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</row>
    <row r="38" spans="1:26" ht="14.25" customHeight="1">
      <c r="A38" s="69" t="s">
        <v>133</v>
      </c>
      <c r="B38" s="71" t="s">
        <v>43</v>
      </c>
      <c r="C38" s="71" t="s">
        <v>226</v>
      </c>
      <c r="D38" s="71">
        <v>1000003308</v>
      </c>
      <c r="E38" s="71" t="s">
        <v>227</v>
      </c>
      <c r="F38" s="73">
        <v>44957</v>
      </c>
      <c r="G38" s="67" t="e">
        <f>#REF!/$G$1*($G$1-$E$1)</f>
        <v>#REF!</v>
      </c>
      <c r="H38" s="68">
        <v>0</v>
      </c>
      <c r="I38" s="74">
        <v>1</v>
      </c>
      <c r="J38" s="69"/>
      <c r="K38" s="69" t="s">
        <v>133</v>
      </c>
      <c r="L38" s="3">
        <v>0</v>
      </c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</row>
    <row r="39" spans="1:26" ht="14.25" customHeight="1">
      <c r="A39" s="69" t="s">
        <v>133</v>
      </c>
      <c r="B39" s="71" t="s">
        <v>47</v>
      </c>
      <c r="C39" s="71" t="s">
        <v>228</v>
      </c>
      <c r="D39" s="71">
        <v>1000000749</v>
      </c>
      <c r="E39" s="72" t="s">
        <v>229</v>
      </c>
      <c r="F39" s="73">
        <v>42993</v>
      </c>
      <c r="G39" s="67" t="e">
        <f>#REF!/$G$1*($G$1-$E$1)</f>
        <v>#REF!</v>
      </c>
      <c r="H39" s="68">
        <v>0</v>
      </c>
      <c r="I39" s="74">
        <v>0</v>
      </c>
      <c r="J39" s="69"/>
      <c r="K39" s="69" t="s">
        <v>133</v>
      </c>
      <c r="L39" s="3">
        <v>0</v>
      </c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 spans="1:26" ht="14.25" customHeight="1">
      <c r="A40" s="69" t="s">
        <v>133</v>
      </c>
      <c r="B40" s="71" t="s">
        <v>47</v>
      </c>
      <c r="C40" s="71" t="s">
        <v>230</v>
      </c>
      <c r="D40" s="71">
        <v>1000001082</v>
      </c>
      <c r="E40" s="72" t="s">
        <v>231</v>
      </c>
      <c r="F40" s="73">
        <v>43791</v>
      </c>
      <c r="G40" s="67" t="e">
        <f>#REF!/$G$1*($G$1-$E$1)</f>
        <v>#REF!</v>
      </c>
      <c r="H40" s="68">
        <v>0</v>
      </c>
      <c r="I40" s="74">
        <v>0</v>
      </c>
      <c r="J40" s="69"/>
      <c r="K40" s="69" t="s">
        <v>133</v>
      </c>
      <c r="L40" s="3">
        <v>0</v>
      </c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</row>
    <row r="41" spans="1:26" ht="14.25" customHeight="1">
      <c r="A41" s="69" t="s">
        <v>133</v>
      </c>
      <c r="B41" s="71" t="s">
        <v>47</v>
      </c>
      <c r="C41" s="71" t="s">
        <v>232</v>
      </c>
      <c r="D41" s="71">
        <v>1000001078</v>
      </c>
      <c r="E41" s="72" t="s">
        <v>233</v>
      </c>
      <c r="F41" s="73">
        <v>43817</v>
      </c>
      <c r="G41" s="67" t="e">
        <f>#REF!/$G$1*($G$1-$E$1)</f>
        <v>#REF!</v>
      </c>
      <c r="H41" s="68">
        <v>0</v>
      </c>
      <c r="I41" s="74">
        <v>0</v>
      </c>
      <c r="J41" s="69"/>
      <c r="K41" s="69" t="s">
        <v>133</v>
      </c>
      <c r="L41" s="3">
        <v>0</v>
      </c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</row>
    <row r="42" spans="1:26" ht="14.25" customHeight="1">
      <c r="A42" s="69" t="s">
        <v>133</v>
      </c>
      <c r="B42" s="71" t="s">
        <v>47</v>
      </c>
      <c r="C42" s="71" t="s">
        <v>234</v>
      </c>
      <c r="D42" s="71">
        <v>1000003477</v>
      </c>
      <c r="E42" s="71" t="s">
        <v>235</v>
      </c>
      <c r="F42" s="73">
        <v>45036</v>
      </c>
      <c r="G42" s="67" t="e">
        <f>#REF!/$G$1*($G$1-$E$1)</f>
        <v>#REF!</v>
      </c>
      <c r="H42" s="68">
        <v>0</v>
      </c>
      <c r="I42" s="74">
        <v>0</v>
      </c>
      <c r="J42" s="69"/>
      <c r="K42" s="69" t="s">
        <v>133</v>
      </c>
      <c r="L42" s="3">
        <v>0</v>
      </c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</row>
    <row r="43" spans="1:26" ht="14.25" customHeight="1">
      <c r="A43" s="69" t="s">
        <v>133</v>
      </c>
      <c r="B43" s="71" t="s">
        <v>48</v>
      </c>
      <c r="C43" s="71" t="s">
        <v>236</v>
      </c>
      <c r="D43" s="71">
        <v>1000000696</v>
      </c>
      <c r="E43" s="72" t="s">
        <v>237</v>
      </c>
      <c r="F43" s="73">
        <v>40666</v>
      </c>
      <c r="G43" s="67" t="e">
        <f>#REF!/$G$1*($G$1-$E$1)</f>
        <v>#REF!</v>
      </c>
      <c r="H43" s="68">
        <v>0</v>
      </c>
      <c r="I43" s="74">
        <v>0</v>
      </c>
      <c r="J43" s="69"/>
      <c r="K43" s="69" t="s">
        <v>133</v>
      </c>
      <c r="L43" s="3">
        <v>0</v>
      </c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</row>
    <row r="44" spans="1:26" ht="14.25" customHeight="1">
      <c r="A44" s="69" t="s">
        <v>133</v>
      </c>
      <c r="B44" s="71" t="s">
        <v>48</v>
      </c>
      <c r="C44" s="71" t="s">
        <v>238</v>
      </c>
      <c r="D44" s="71">
        <v>1000002613</v>
      </c>
      <c r="E44" s="72" t="s">
        <v>239</v>
      </c>
      <c r="F44" s="73">
        <v>44623</v>
      </c>
      <c r="G44" s="67" t="e">
        <f>#REF!/$G$1*($G$1-$E$1)</f>
        <v>#REF!</v>
      </c>
      <c r="H44" s="68">
        <v>0</v>
      </c>
      <c r="I44" s="74">
        <v>0</v>
      </c>
      <c r="J44" s="69"/>
      <c r="K44" s="69" t="s">
        <v>133</v>
      </c>
      <c r="L44" s="3">
        <v>0</v>
      </c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</row>
    <row r="45" spans="1:26" ht="14.25" customHeight="1">
      <c r="A45" s="69" t="s">
        <v>133</v>
      </c>
      <c r="B45" s="71" t="s">
        <v>48</v>
      </c>
      <c r="C45" s="71" t="s">
        <v>240</v>
      </c>
      <c r="D45" s="71">
        <v>1000003136</v>
      </c>
      <c r="E45" s="72" t="s">
        <v>241</v>
      </c>
      <c r="F45" s="73">
        <v>44914</v>
      </c>
      <c r="G45" s="67" t="e">
        <f>#REF!/$G$1*($G$1-$E$1)</f>
        <v>#REF!</v>
      </c>
      <c r="H45" s="68">
        <v>0</v>
      </c>
      <c r="I45" s="74">
        <v>1</v>
      </c>
      <c r="J45" s="69"/>
      <c r="K45" s="69" t="s">
        <v>133</v>
      </c>
      <c r="L45" s="3">
        <v>0</v>
      </c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</row>
    <row r="46" spans="1:26" ht="14.25" customHeight="1">
      <c r="A46" s="69" t="s">
        <v>133</v>
      </c>
      <c r="B46" s="71" t="s">
        <v>51</v>
      </c>
      <c r="C46" s="71" t="s">
        <v>242</v>
      </c>
      <c r="D46" s="71">
        <v>1000000388</v>
      </c>
      <c r="E46" s="72" t="s">
        <v>243</v>
      </c>
      <c r="F46" s="73">
        <v>43038</v>
      </c>
      <c r="G46" s="67" t="e">
        <f>#REF!/$G$1*($G$1-$E$1)</f>
        <v>#REF!</v>
      </c>
      <c r="H46" s="68">
        <v>0</v>
      </c>
      <c r="I46" s="74">
        <v>1</v>
      </c>
      <c r="J46" s="69"/>
      <c r="K46" s="69" t="s">
        <v>133</v>
      </c>
      <c r="L46" s="3">
        <v>0</v>
      </c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</row>
    <row r="47" spans="1:26" ht="14.25" customHeight="1">
      <c r="A47" s="69" t="s">
        <v>133</v>
      </c>
      <c r="B47" s="71" t="s">
        <v>51</v>
      </c>
      <c r="C47" s="71" t="s">
        <v>244</v>
      </c>
      <c r="D47" s="71">
        <v>1000000380</v>
      </c>
      <c r="E47" s="72" t="s">
        <v>245</v>
      </c>
      <c r="F47" s="73">
        <v>43587</v>
      </c>
      <c r="G47" s="67" t="e">
        <f>#REF!/$G$1*($G$1-$E$1)</f>
        <v>#REF!</v>
      </c>
      <c r="H47" s="68">
        <v>0</v>
      </c>
      <c r="I47" s="74">
        <v>1</v>
      </c>
      <c r="J47" s="69"/>
      <c r="K47" s="69" t="s">
        <v>133</v>
      </c>
      <c r="L47" s="3">
        <v>0</v>
      </c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</row>
    <row r="48" spans="1:26" ht="14.25" customHeight="1">
      <c r="A48" s="69" t="s">
        <v>133</v>
      </c>
      <c r="B48" s="71" t="s">
        <v>52</v>
      </c>
      <c r="C48" s="71" t="s">
        <v>246</v>
      </c>
      <c r="D48" s="71">
        <v>1000000577</v>
      </c>
      <c r="E48" s="72" t="s">
        <v>247</v>
      </c>
      <c r="F48" s="73">
        <v>41486</v>
      </c>
      <c r="G48" s="67" t="e">
        <f>#REF!/$G$1*($G$1-$E$1)</f>
        <v>#REF!</v>
      </c>
      <c r="H48" s="68">
        <v>0</v>
      </c>
      <c r="I48" s="74">
        <v>0</v>
      </c>
      <c r="J48" s="69"/>
      <c r="K48" s="69" t="s">
        <v>133</v>
      </c>
      <c r="L48" s="3">
        <v>0</v>
      </c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</row>
    <row r="49" spans="1:26" ht="14.25" customHeight="1">
      <c r="A49" s="69" t="s">
        <v>133</v>
      </c>
      <c r="B49" s="71" t="s">
        <v>52</v>
      </c>
      <c r="C49" s="71" t="s">
        <v>248</v>
      </c>
      <c r="D49" s="71">
        <v>1000000559</v>
      </c>
      <c r="E49" s="72" t="s">
        <v>249</v>
      </c>
      <c r="F49" s="73">
        <v>43259</v>
      </c>
      <c r="G49" s="67" t="e">
        <f>#REF!/$G$1*($G$1-$E$1)</f>
        <v>#REF!</v>
      </c>
      <c r="H49" s="68">
        <v>0</v>
      </c>
      <c r="I49" s="74">
        <v>0</v>
      </c>
      <c r="J49" s="69"/>
      <c r="K49" s="69" t="s">
        <v>133</v>
      </c>
      <c r="L49" s="3">
        <v>0</v>
      </c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</row>
    <row r="50" spans="1:26" ht="14.25" customHeight="1">
      <c r="A50" s="74" t="s">
        <v>133</v>
      </c>
      <c r="B50" s="78" t="s">
        <v>52</v>
      </c>
      <c r="C50" s="78" t="s">
        <v>250</v>
      </c>
      <c r="D50" s="78">
        <v>1000004017</v>
      </c>
      <c r="E50" s="78" t="s">
        <v>251</v>
      </c>
      <c r="F50" s="73">
        <v>45468</v>
      </c>
      <c r="G50" s="67" t="e">
        <f>#REF!/$G$1*($G$1-$E$1)</f>
        <v>#REF!</v>
      </c>
      <c r="H50" s="68">
        <v>0</v>
      </c>
      <c r="I50" s="74">
        <v>0</v>
      </c>
      <c r="J50" s="69"/>
      <c r="K50" s="74" t="s">
        <v>133</v>
      </c>
      <c r="L50" s="3">
        <v>0</v>
      </c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</row>
    <row r="51" spans="1:26" ht="14.25" customHeight="1">
      <c r="A51" s="69" t="s">
        <v>133</v>
      </c>
      <c r="B51" s="71" t="s">
        <v>55</v>
      </c>
      <c r="C51" s="71" t="s">
        <v>252</v>
      </c>
      <c r="D51" s="71">
        <v>1000000623</v>
      </c>
      <c r="E51" s="72" t="s">
        <v>253</v>
      </c>
      <c r="F51" s="73">
        <v>43381</v>
      </c>
      <c r="G51" s="67" t="e">
        <f>#REF!/$G$1*($G$1-$E$1)</f>
        <v>#REF!</v>
      </c>
      <c r="H51" s="68">
        <v>0</v>
      </c>
      <c r="I51" s="74">
        <v>0</v>
      </c>
      <c r="J51" s="69"/>
      <c r="K51" s="69" t="s">
        <v>133</v>
      </c>
      <c r="L51" s="3">
        <v>0</v>
      </c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</row>
    <row r="52" spans="1:26" ht="14.25" customHeight="1">
      <c r="A52" s="69" t="s">
        <v>133</v>
      </c>
      <c r="B52" s="71" t="s">
        <v>55</v>
      </c>
      <c r="C52" s="71" t="s">
        <v>254</v>
      </c>
      <c r="D52" s="71">
        <v>1000001020</v>
      </c>
      <c r="E52" s="72" t="s">
        <v>255</v>
      </c>
      <c r="F52" s="73">
        <v>43601</v>
      </c>
      <c r="G52" s="67" t="e">
        <f>#REF!/$G$1*($G$1-$E$1)</f>
        <v>#REF!</v>
      </c>
      <c r="H52" s="68">
        <v>0</v>
      </c>
      <c r="I52" s="74">
        <v>1</v>
      </c>
      <c r="J52" s="69"/>
      <c r="K52" s="69" t="s">
        <v>133</v>
      </c>
      <c r="L52" s="3">
        <v>0</v>
      </c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</row>
    <row r="53" spans="1:26" ht="14.25" customHeight="1">
      <c r="A53" s="69" t="s">
        <v>133</v>
      </c>
      <c r="B53" s="71" t="s">
        <v>55</v>
      </c>
      <c r="C53" s="71" t="s">
        <v>256</v>
      </c>
      <c r="D53" s="71">
        <v>1000001031</v>
      </c>
      <c r="E53" s="72" t="s">
        <v>257</v>
      </c>
      <c r="F53" s="73">
        <v>44404</v>
      </c>
      <c r="G53" s="67" t="e">
        <f>#REF!/$G$1*($G$1-$E$1)</f>
        <v>#REF!</v>
      </c>
      <c r="H53" s="68">
        <v>0</v>
      </c>
      <c r="I53" s="74">
        <v>0</v>
      </c>
      <c r="J53" s="69"/>
      <c r="K53" s="69" t="s">
        <v>133</v>
      </c>
      <c r="L53" s="3">
        <v>0</v>
      </c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</row>
    <row r="54" spans="1:26" ht="14.25" customHeight="1">
      <c r="A54" s="69" t="s">
        <v>133</v>
      </c>
      <c r="B54" s="71" t="s">
        <v>55</v>
      </c>
      <c r="C54" s="71" t="s">
        <v>258</v>
      </c>
      <c r="D54" s="71">
        <v>1000001018</v>
      </c>
      <c r="E54" s="72" t="s">
        <v>259</v>
      </c>
      <c r="F54" s="73">
        <v>44464</v>
      </c>
      <c r="G54" s="67" t="e">
        <f>#REF!/$G$1*($G$1-$E$1)</f>
        <v>#REF!</v>
      </c>
      <c r="H54" s="68">
        <v>0</v>
      </c>
      <c r="I54" s="74">
        <v>0</v>
      </c>
      <c r="J54" s="69"/>
      <c r="K54" s="69" t="s">
        <v>133</v>
      </c>
      <c r="L54" s="3">
        <v>0</v>
      </c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</row>
    <row r="55" spans="1:26" ht="14.25" customHeight="1">
      <c r="A55" s="74" t="s">
        <v>133</v>
      </c>
      <c r="B55" s="78" t="s">
        <v>55</v>
      </c>
      <c r="C55" s="78" t="s">
        <v>260</v>
      </c>
      <c r="D55" s="78">
        <v>1000004050</v>
      </c>
      <c r="E55" s="78" t="s">
        <v>261</v>
      </c>
      <c r="F55" s="73">
        <v>45493</v>
      </c>
      <c r="G55" s="67" t="e">
        <f>#REF!/$G$1*($G$1-$E$1)</f>
        <v>#REF!</v>
      </c>
      <c r="H55" s="68">
        <v>0</v>
      </c>
      <c r="I55" s="74">
        <v>1</v>
      </c>
      <c r="J55" s="69"/>
      <c r="K55" s="74" t="s">
        <v>133</v>
      </c>
      <c r="L55" s="3">
        <v>0</v>
      </c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</row>
    <row r="56" spans="1:26" ht="14.25" customHeight="1">
      <c r="A56" s="69" t="s">
        <v>134</v>
      </c>
      <c r="B56" s="71" t="s">
        <v>58</v>
      </c>
      <c r="C56" s="71" t="s">
        <v>262</v>
      </c>
      <c r="D56" s="71">
        <v>1000004100</v>
      </c>
      <c r="E56" s="72" t="s">
        <v>263</v>
      </c>
      <c r="F56" s="79">
        <v>45532</v>
      </c>
      <c r="G56" s="67" t="e">
        <f>#REF!/$G$1*($G$1-$E$1)</f>
        <v>#REF!</v>
      </c>
      <c r="H56" s="68">
        <v>0</v>
      </c>
      <c r="I56" s="74">
        <v>1</v>
      </c>
      <c r="J56" s="69"/>
      <c r="K56" s="69" t="s">
        <v>134</v>
      </c>
      <c r="L56" s="3">
        <v>0</v>
      </c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</row>
    <row r="57" spans="1:26" ht="14.25" customHeight="1">
      <c r="A57" s="69" t="s">
        <v>134</v>
      </c>
      <c r="B57" s="71" t="s">
        <v>61</v>
      </c>
      <c r="C57" s="71" t="s">
        <v>264</v>
      </c>
      <c r="D57" s="71">
        <v>1000003791</v>
      </c>
      <c r="E57" s="71" t="s">
        <v>265</v>
      </c>
      <c r="F57" s="73">
        <v>45280</v>
      </c>
      <c r="G57" s="67" t="e">
        <f>#REF!/$G$1*($G$1-$E$1)</f>
        <v>#REF!</v>
      </c>
      <c r="H57" s="68">
        <v>0</v>
      </c>
      <c r="I57" s="74">
        <v>1</v>
      </c>
      <c r="J57" s="69"/>
      <c r="K57" s="69" t="s">
        <v>134</v>
      </c>
      <c r="L57" s="3">
        <v>0</v>
      </c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</row>
    <row r="58" spans="1:26" ht="14.25" customHeight="1">
      <c r="A58" s="69" t="s">
        <v>134</v>
      </c>
      <c r="B58" s="71" t="s">
        <v>62</v>
      </c>
      <c r="C58" s="71" t="s">
        <v>266</v>
      </c>
      <c r="D58" s="71">
        <v>1000000326</v>
      </c>
      <c r="E58" s="72" t="s">
        <v>267</v>
      </c>
      <c r="F58" s="73">
        <v>42032</v>
      </c>
      <c r="G58" s="67" t="e">
        <f>#REF!/$G$1*($G$1-$E$1)</f>
        <v>#REF!</v>
      </c>
      <c r="H58" s="68">
        <v>0</v>
      </c>
      <c r="I58" s="74">
        <v>1</v>
      </c>
      <c r="J58" s="69"/>
      <c r="K58" s="69" t="s">
        <v>134</v>
      </c>
      <c r="L58" s="3">
        <v>0</v>
      </c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</row>
    <row r="59" spans="1:26" ht="14.25" customHeight="1">
      <c r="A59" s="69" t="s">
        <v>134</v>
      </c>
      <c r="B59" s="71" t="s">
        <v>62</v>
      </c>
      <c r="C59" s="71" t="s">
        <v>268</v>
      </c>
      <c r="D59" s="71">
        <v>1000000315</v>
      </c>
      <c r="E59" s="72" t="s">
        <v>269</v>
      </c>
      <c r="F59" s="73">
        <v>43112</v>
      </c>
      <c r="G59" s="67" t="e">
        <f>#REF!/$G$1*($G$1-$E$1)</f>
        <v>#REF!</v>
      </c>
      <c r="H59" s="68">
        <v>0</v>
      </c>
      <c r="I59" s="74">
        <v>1</v>
      </c>
      <c r="J59" s="69"/>
      <c r="K59" s="69" t="s">
        <v>134</v>
      </c>
      <c r="L59" s="3">
        <v>0</v>
      </c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</row>
    <row r="60" spans="1:26" ht="14.25" customHeight="1">
      <c r="A60" s="69" t="s">
        <v>134</v>
      </c>
      <c r="B60" s="71" t="s">
        <v>62</v>
      </c>
      <c r="C60" s="71" t="s">
        <v>270</v>
      </c>
      <c r="D60" s="71">
        <v>1000000350</v>
      </c>
      <c r="E60" s="72" t="s">
        <v>271</v>
      </c>
      <c r="F60" s="73">
        <v>43209</v>
      </c>
      <c r="G60" s="67" t="e">
        <f>#REF!/$G$1*($G$1-$E$1)</f>
        <v>#REF!</v>
      </c>
      <c r="H60" s="68">
        <v>0</v>
      </c>
      <c r="I60" s="74">
        <v>1</v>
      </c>
      <c r="J60" s="69"/>
      <c r="K60" s="69" t="s">
        <v>134</v>
      </c>
      <c r="L60" s="3">
        <v>0</v>
      </c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</row>
    <row r="61" spans="1:26" ht="14.25" customHeight="1">
      <c r="A61" s="69" t="s">
        <v>134</v>
      </c>
      <c r="B61" s="71" t="s">
        <v>62</v>
      </c>
      <c r="C61" s="71" t="s">
        <v>272</v>
      </c>
      <c r="D61" s="71">
        <v>1000000365</v>
      </c>
      <c r="E61" s="72" t="s">
        <v>273</v>
      </c>
      <c r="F61" s="73">
        <v>43256</v>
      </c>
      <c r="G61" s="67" t="e">
        <f>#REF!/$G$1*($G$1-$E$1)</f>
        <v>#REF!</v>
      </c>
      <c r="H61" s="68">
        <v>0</v>
      </c>
      <c r="I61" s="74">
        <v>0</v>
      </c>
      <c r="J61" s="69"/>
      <c r="K61" s="69" t="s">
        <v>134</v>
      </c>
      <c r="L61" s="3">
        <v>0</v>
      </c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 spans="1:26" ht="14.25" customHeight="1">
      <c r="A62" s="69" t="s">
        <v>134</v>
      </c>
      <c r="B62" s="71" t="s">
        <v>62</v>
      </c>
      <c r="C62" s="71" t="s">
        <v>274</v>
      </c>
      <c r="D62" s="71">
        <v>1000003062</v>
      </c>
      <c r="E62" s="71" t="s">
        <v>275</v>
      </c>
      <c r="F62" s="73">
        <v>44865</v>
      </c>
      <c r="G62" s="67" t="e">
        <f>#REF!/$G$1*($G$1-$E$1)</f>
        <v>#REF!</v>
      </c>
      <c r="H62" s="68">
        <v>0</v>
      </c>
      <c r="I62" s="74">
        <v>1</v>
      </c>
      <c r="J62" s="69"/>
      <c r="K62" s="69" t="s">
        <v>134</v>
      </c>
      <c r="L62" s="3">
        <v>0</v>
      </c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</row>
    <row r="63" spans="1:26" ht="14.25" customHeight="1">
      <c r="A63" s="74" t="s">
        <v>134</v>
      </c>
      <c r="B63" s="78" t="s">
        <v>62</v>
      </c>
      <c r="C63" s="78" t="s">
        <v>276</v>
      </c>
      <c r="D63" s="78">
        <v>1000004073</v>
      </c>
      <c r="E63" s="78" t="s">
        <v>277</v>
      </c>
      <c r="F63" s="73">
        <v>45504</v>
      </c>
      <c r="G63" s="67" t="e">
        <f>#REF!/$G$1*($G$1-$E$1)</f>
        <v>#REF!</v>
      </c>
      <c r="H63" s="68">
        <v>0</v>
      </c>
      <c r="I63" s="74">
        <v>1</v>
      </c>
      <c r="J63" s="69"/>
      <c r="K63" s="74" t="s">
        <v>134</v>
      </c>
      <c r="L63" s="3">
        <v>0</v>
      </c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</row>
    <row r="64" spans="1:26" ht="14.25" customHeight="1">
      <c r="A64" s="69" t="s">
        <v>134</v>
      </c>
      <c r="B64" s="70" t="s">
        <v>65</v>
      </c>
      <c r="C64" s="71" t="s">
        <v>278</v>
      </c>
      <c r="D64" s="71">
        <v>1000000489</v>
      </c>
      <c r="E64" s="72" t="s">
        <v>279</v>
      </c>
      <c r="F64" s="73">
        <v>43351</v>
      </c>
      <c r="G64" s="67" t="e">
        <f>#REF!/$G$1*($G$1-$E$1)</f>
        <v>#REF!</v>
      </c>
      <c r="H64" s="68">
        <v>0</v>
      </c>
      <c r="I64" s="74">
        <v>1</v>
      </c>
      <c r="J64" s="69"/>
      <c r="K64" s="69" t="s">
        <v>134</v>
      </c>
      <c r="L64" s="3">
        <v>0</v>
      </c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</row>
    <row r="65" spans="1:26" ht="14.25" customHeight="1">
      <c r="A65" s="69" t="s">
        <v>134</v>
      </c>
      <c r="B65" s="70" t="s">
        <v>65</v>
      </c>
      <c r="C65" s="71" t="s">
        <v>280</v>
      </c>
      <c r="D65" s="71">
        <v>1000000949</v>
      </c>
      <c r="E65" s="72" t="s">
        <v>281</v>
      </c>
      <c r="F65" s="73">
        <v>44117</v>
      </c>
      <c r="G65" s="67" t="e">
        <f>#REF!/$G$1*($G$1-$E$1)</f>
        <v>#REF!</v>
      </c>
      <c r="H65" s="68">
        <v>0</v>
      </c>
      <c r="I65" s="74">
        <v>0</v>
      </c>
      <c r="J65" s="69"/>
      <c r="K65" s="69" t="s">
        <v>134</v>
      </c>
      <c r="L65" s="3">
        <v>0</v>
      </c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</row>
    <row r="66" spans="1:26" ht="14.25" customHeight="1">
      <c r="A66" s="69" t="s">
        <v>134</v>
      </c>
      <c r="B66" s="70" t="s">
        <v>69</v>
      </c>
      <c r="C66" s="71" t="s">
        <v>282</v>
      </c>
      <c r="D66" s="71">
        <v>1000003637</v>
      </c>
      <c r="E66" s="71" t="s">
        <v>283</v>
      </c>
      <c r="F66" s="73">
        <v>45133</v>
      </c>
      <c r="G66" s="67" t="e">
        <f>#REF!/$G$1*($G$1-$E$1)</f>
        <v>#REF!</v>
      </c>
      <c r="H66" s="68">
        <v>0</v>
      </c>
      <c r="I66" s="74">
        <v>1</v>
      </c>
      <c r="J66" s="69"/>
      <c r="K66" s="69" t="s">
        <v>134</v>
      </c>
      <c r="L66" s="3">
        <v>0</v>
      </c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</row>
    <row r="67" spans="1:26" ht="14.25" customHeight="1">
      <c r="A67" s="69" t="s">
        <v>134</v>
      </c>
      <c r="B67" s="71" t="s">
        <v>74</v>
      </c>
      <c r="C67" s="71" t="s">
        <v>284</v>
      </c>
      <c r="D67" s="71">
        <v>1000000053</v>
      </c>
      <c r="E67" s="72" t="s">
        <v>285</v>
      </c>
      <c r="F67" s="73">
        <v>43642</v>
      </c>
      <c r="G67" s="67" t="e">
        <f>#REF!/$G$1*($G$1-$E$1)</f>
        <v>#REF!</v>
      </c>
      <c r="H67" s="68">
        <v>0</v>
      </c>
      <c r="I67" s="74">
        <v>0</v>
      </c>
      <c r="J67" s="69"/>
      <c r="K67" s="69" t="s">
        <v>134</v>
      </c>
      <c r="L67" s="3">
        <v>0</v>
      </c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 spans="1:26" ht="14.25" customHeight="1">
      <c r="A68" s="69" t="s">
        <v>134</v>
      </c>
      <c r="B68" s="71" t="s">
        <v>74</v>
      </c>
      <c r="C68" s="71" t="s">
        <v>286</v>
      </c>
      <c r="D68" s="71">
        <v>1000000823</v>
      </c>
      <c r="E68" s="72" t="s">
        <v>287</v>
      </c>
      <c r="F68" s="73">
        <v>44202</v>
      </c>
      <c r="G68" s="67" t="e">
        <f>#REF!/$G$1*($G$1-$E$1)</f>
        <v>#REF!</v>
      </c>
      <c r="H68" s="68">
        <v>0</v>
      </c>
      <c r="I68" s="74">
        <v>1</v>
      </c>
      <c r="J68" s="69"/>
      <c r="K68" s="69" t="s">
        <v>134</v>
      </c>
      <c r="L68" s="3">
        <v>0</v>
      </c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</row>
    <row r="69" spans="1:26" ht="14.25" customHeight="1">
      <c r="A69" s="69" t="s">
        <v>134</v>
      </c>
      <c r="B69" s="71" t="s">
        <v>74</v>
      </c>
      <c r="C69" s="71" t="s">
        <v>288</v>
      </c>
      <c r="D69" s="71">
        <v>1000000025</v>
      </c>
      <c r="E69" s="72" t="s">
        <v>289</v>
      </c>
      <c r="F69" s="73">
        <v>44335</v>
      </c>
      <c r="G69" s="67" t="e">
        <f>#REF!/$G$1*($G$1-$E$1)</f>
        <v>#REF!</v>
      </c>
      <c r="H69" s="68">
        <v>0</v>
      </c>
      <c r="I69" s="74">
        <v>0</v>
      </c>
      <c r="J69" s="69"/>
      <c r="K69" s="69" t="s">
        <v>134</v>
      </c>
      <c r="L69" s="3">
        <v>0</v>
      </c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</row>
    <row r="70" spans="1:26" ht="14.25" customHeight="1">
      <c r="A70" s="74" t="s">
        <v>134</v>
      </c>
      <c r="B70" s="78" t="s">
        <v>74</v>
      </c>
      <c r="C70" s="78" t="s">
        <v>290</v>
      </c>
      <c r="D70" s="78">
        <v>1000004087</v>
      </c>
      <c r="E70" s="78" t="s">
        <v>291</v>
      </c>
      <c r="F70" s="73">
        <v>45519</v>
      </c>
      <c r="G70" s="67" t="e">
        <f>#REF!/$G$1*($G$1-$E$1)</f>
        <v>#REF!</v>
      </c>
      <c r="H70" s="68">
        <v>0</v>
      </c>
      <c r="I70" s="74">
        <v>0</v>
      </c>
      <c r="J70" s="69"/>
      <c r="K70" s="74" t="s">
        <v>134</v>
      </c>
      <c r="L70" s="3">
        <v>0</v>
      </c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</row>
    <row r="71" spans="1:26" ht="14.25" customHeight="1">
      <c r="A71" s="69" t="s">
        <v>134</v>
      </c>
      <c r="B71" s="71" t="s">
        <v>78</v>
      </c>
      <c r="C71" s="71" t="s">
        <v>292</v>
      </c>
      <c r="D71" s="71">
        <v>1000000227</v>
      </c>
      <c r="E71" s="72" t="s">
        <v>293</v>
      </c>
      <c r="F71" s="73">
        <v>42028</v>
      </c>
      <c r="G71" s="67" t="e">
        <f>#REF!/$G$1*($G$1-$E$1)</f>
        <v>#REF!</v>
      </c>
      <c r="H71" s="68">
        <v>0</v>
      </c>
      <c r="I71" s="74">
        <v>1</v>
      </c>
      <c r="J71" s="69"/>
      <c r="K71" s="69" t="s">
        <v>134</v>
      </c>
      <c r="L71" s="3">
        <v>0</v>
      </c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</row>
    <row r="72" spans="1:26" ht="14.25" customHeight="1">
      <c r="A72" s="69" t="s">
        <v>134</v>
      </c>
      <c r="B72" s="71" t="s">
        <v>78</v>
      </c>
      <c r="C72" s="71" t="s">
        <v>294</v>
      </c>
      <c r="D72" s="71">
        <v>1000003125</v>
      </c>
      <c r="E72" s="72" t="s">
        <v>295</v>
      </c>
      <c r="F72" s="73">
        <v>44907</v>
      </c>
      <c r="G72" s="67" t="e">
        <f>#REF!/$G$1*($G$1-$E$1)</f>
        <v>#REF!</v>
      </c>
      <c r="H72" s="68">
        <v>0</v>
      </c>
      <c r="I72" s="74">
        <v>0</v>
      </c>
      <c r="J72" s="69"/>
      <c r="K72" s="69" t="s">
        <v>134</v>
      </c>
      <c r="L72" s="3">
        <v>0</v>
      </c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</row>
    <row r="73" spans="1:26" ht="14.25" customHeight="1">
      <c r="A73" s="69" t="s">
        <v>134</v>
      </c>
      <c r="B73" s="71" t="s">
        <v>83</v>
      </c>
      <c r="C73" s="71" t="s">
        <v>296</v>
      </c>
      <c r="D73" s="71">
        <v>1000003211</v>
      </c>
      <c r="E73" s="71" t="s">
        <v>297</v>
      </c>
      <c r="F73" s="73">
        <v>44930</v>
      </c>
      <c r="G73" s="67" t="e">
        <f>#REF!/$G$1*($G$1-$E$1)</f>
        <v>#REF!</v>
      </c>
      <c r="H73" s="68">
        <v>0</v>
      </c>
      <c r="I73" s="74">
        <v>1</v>
      </c>
      <c r="J73" s="69"/>
      <c r="K73" s="69" t="s">
        <v>134</v>
      </c>
      <c r="L73" s="3">
        <v>0</v>
      </c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</row>
    <row r="74" spans="1:26" ht="14.25" customHeight="1">
      <c r="A74" s="74" t="s">
        <v>134</v>
      </c>
      <c r="B74" s="78" t="s">
        <v>83</v>
      </c>
      <c r="C74" s="78" t="s">
        <v>298</v>
      </c>
      <c r="D74" s="78">
        <v>1000003895</v>
      </c>
      <c r="E74" s="78" t="s">
        <v>299</v>
      </c>
      <c r="F74" s="73">
        <v>45377</v>
      </c>
      <c r="G74" s="67" t="e">
        <f>#REF!/$G$1*($G$1-$E$1)</f>
        <v>#REF!</v>
      </c>
      <c r="H74" s="68">
        <v>0</v>
      </c>
      <c r="I74" s="74">
        <v>1</v>
      </c>
      <c r="J74" s="69"/>
      <c r="K74" s="74" t="s">
        <v>134</v>
      </c>
      <c r="L74" s="3">
        <v>0</v>
      </c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</row>
    <row r="75" spans="1:26" ht="14.25" customHeight="1">
      <c r="A75" s="69" t="s">
        <v>134</v>
      </c>
      <c r="B75" s="71" t="s">
        <v>84</v>
      </c>
      <c r="C75" s="71" t="s">
        <v>300</v>
      </c>
      <c r="D75" s="71">
        <v>1000000431</v>
      </c>
      <c r="E75" s="72" t="s">
        <v>301</v>
      </c>
      <c r="F75" s="73">
        <v>42884</v>
      </c>
      <c r="G75" s="67" t="e">
        <f>#REF!/$G$1*($G$1-$E$1)</f>
        <v>#REF!</v>
      </c>
      <c r="H75" s="68">
        <v>0</v>
      </c>
      <c r="I75" s="74">
        <v>0</v>
      </c>
      <c r="J75" s="69"/>
      <c r="K75" s="69" t="s">
        <v>134</v>
      </c>
      <c r="L75" s="3">
        <v>0</v>
      </c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</row>
    <row r="76" spans="1:26" ht="14.25" customHeight="1">
      <c r="A76" s="74" t="s">
        <v>134</v>
      </c>
      <c r="B76" s="78" t="s">
        <v>84</v>
      </c>
      <c r="C76" s="78" t="s">
        <v>302</v>
      </c>
      <c r="D76" s="78">
        <v>1000003871</v>
      </c>
      <c r="E76" s="78" t="s">
        <v>303</v>
      </c>
      <c r="F76" s="73">
        <v>45349</v>
      </c>
      <c r="G76" s="67" t="e">
        <f>#REF!/$G$1*($G$1-$E$1)</f>
        <v>#REF!</v>
      </c>
      <c r="H76" s="68">
        <v>0</v>
      </c>
      <c r="I76" s="74">
        <v>1</v>
      </c>
      <c r="J76" s="69"/>
      <c r="K76" s="74" t="s">
        <v>134</v>
      </c>
      <c r="L76" s="3">
        <v>0</v>
      </c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</row>
    <row r="77" spans="1:26" ht="14.25" customHeight="1">
      <c r="A77" s="74" t="s">
        <v>134</v>
      </c>
      <c r="B77" s="78" t="s">
        <v>84</v>
      </c>
      <c r="C77" s="78" t="s">
        <v>304</v>
      </c>
      <c r="D77" s="78">
        <v>1000003915</v>
      </c>
      <c r="E77" s="78" t="s">
        <v>305</v>
      </c>
      <c r="F77" s="73">
        <v>45404</v>
      </c>
      <c r="G77" s="67" t="e">
        <f>#REF!/$G$1*($G$1-$E$1)</f>
        <v>#REF!</v>
      </c>
      <c r="H77" s="68">
        <v>0</v>
      </c>
      <c r="I77" s="74">
        <v>0</v>
      </c>
      <c r="J77" s="69"/>
      <c r="K77" s="74" t="s">
        <v>134</v>
      </c>
      <c r="L77" s="3">
        <v>0</v>
      </c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</row>
    <row r="78" spans="1:26" ht="14.25" customHeight="1">
      <c r="A78" s="69" t="s">
        <v>134</v>
      </c>
      <c r="B78" s="71" t="s">
        <v>79</v>
      </c>
      <c r="C78" s="71" t="s">
        <v>306</v>
      </c>
      <c r="D78" s="71">
        <v>1000000588</v>
      </c>
      <c r="E78" s="72" t="s">
        <v>307</v>
      </c>
      <c r="F78" s="73">
        <v>42180</v>
      </c>
      <c r="G78" s="67" t="e">
        <f>#REF!/$G$1*($G$1-$E$1)</f>
        <v>#REF!</v>
      </c>
      <c r="H78" s="68">
        <v>0</v>
      </c>
      <c r="I78" s="74">
        <v>0</v>
      </c>
      <c r="J78" s="69"/>
      <c r="K78" s="69" t="s">
        <v>134</v>
      </c>
      <c r="L78" s="3">
        <v>0</v>
      </c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</row>
    <row r="79" spans="1:26" ht="14.25" customHeight="1">
      <c r="A79" s="69" t="s">
        <v>134</v>
      </c>
      <c r="B79" s="71" t="s">
        <v>79</v>
      </c>
      <c r="C79" s="71" t="s">
        <v>308</v>
      </c>
      <c r="D79" s="71">
        <v>1000000583</v>
      </c>
      <c r="E79" s="72" t="s">
        <v>309</v>
      </c>
      <c r="F79" s="73">
        <v>43014</v>
      </c>
      <c r="G79" s="67" t="e">
        <f>#REF!/$G$1*($G$1-$E$1)</f>
        <v>#REF!</v>
      </c>
      <c r="H79" s="68">
        <v>0</v>
      </c>
      <c r="I79" s="74">
        <v>1</v>
      </c>
      <c r="J79" s="69"/>
      <c r="K79" s="69" t="s">
        <v>134</v>
      </c>
      <c r="L79" s="3">
        <v>0</v>
      </c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</row>
    <row r="80" spans="1:26" ht="14.25" customHeight="1">
      <c r="A80" s="69" t="s">
        <v>134</v>
      </c>
      <c r="B80" s="71" t="s">
        <v>79</v>
      </c>
      <c r="C80" s="71" t="s">
        <v>310</v>
      </c>
      <c r="D80" s="71">
        <v>1000003114</v>
      </c>
      <c r="E80" s="71" t="s">
        <v>311</v>
      </c>
      <c r="F80" s="73">
        <v>44893</v>
      </c>
      <c r="G80" s="67" t="e">
        <f>#REF!/$G$1*($G$1-$E$1)</f>
        <v>#REF!</v>
      </c>
      <c r="H80" s="68">
        <v>0</v>
      </c>
      <c r="I80" s="74">
        <v>0</v>
      </c>
      <c r="J80" s="69"/>
      <c r="K80" s="69" t="s">
        <v>134</v>
      </c>
      <c r="L80" s="3">
        <v>0</v>
      </c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</row>
    <row r="81" spans="1:26" ht="14.25" customHeight="1">
      <c r="A81" s="69" t="s">
        <v>134</v>
      </c>
      <c r="B81" s="71" t="s">
        <v>79</v>
      </c>
      <c r="C81" s="71" t="s">
        <v>312</v>
      </c>
      <c r="D81" s="71">
        <v>1000003326</v>
      </c>
      <c r="E81" s="71" t="s">
        <v>313</v>
      </c>
      <c r="F81" s="73">
        <v>44966</v>
      </c>
      <c r="G81" s="67" t="e">
        <f>#REF!/$G$1*($G$1-$E$1)</f>
        <v>#REF!</v>
      </c>
      <c r="H81" s="68">
        <v>0</v>
      </c>
      <c r="I81" s="74">
        <v>0</v>
      </c>
      <c r="J81" s="69"/>
      <c r="K81" s="69" t="s">
        <v>134</v>
      </c>
      <c r="L81" s="3">
        <v>0</v>
      </c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</row>
    <row r="82" spans="1:26" ht="14.25" customHeight="1">
      <c r="A82" s="69" t="s">
        <v>134</v>
      </c>
      <c r="B82" s="71" t="s">
        <v>79</v>
      </c>
      <c r="C82" s="71" t="s">
        <v>314</v>
      </c>
      <c r="D82" s="71">
        <v>1000003554</v>
      </c>
      <c r="E82" s="71" t="s">
        <v>315</v>
      </c>
      <c r="F82" s="73">
        <v>45072</v>
      </c>
      <c r="G82" s="67" t="e">
        <f>#REF!/$G$1*($G$1-$E$1)</f>
        <v>#REF!</v>
      </c>
      <c r="H82" s="68">
        <v>0</v>
      </c>
      <c r="I82" s="74">
        <v>0</v>
      </c>
      <c r="J82" s="69"/>
      <c r="K82" s="69" t="s">
        <v>134</v>
      </c>
      <c r="L82" s="3">
        <v>0</v>
      </c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</row>
    <row r="83" spans="1:26" ht="14.25" customHeight="1">
      <c r="A83" s="74" t="s">
        <v>134</v>
      </c>
      <c r="B83" s="71" t="s">
        <v>79</v>
      </c>
      <c r="C83" s="78" t="s">
        <v>316</v>
      </c>
      <c r="D83" s="78">
        <v>1000003867</v>
      </c>
      <c r="E83" s="78" t="s">
        <v>317</v>
      </c>
      <c r="F83" s="73">
        <v>45342</v>
      </c>
      <c r="G83" s="67" t="e">
        <f>#REF!/$G$1*($G$1-$E$1)</f>
        <v>#REF!</v>
      </c>
      <c r="H83" s="68">
        <v>0</v>
      </c>
      <c r="I83" s="74">
        <v>0</v>
      </c>
      <c r="J83" s="69"/>
      <c r="K83" s="74" t="s">
        <v>134</v>
      </c>
      <c r="L83" s="3">
        <v>0</v>
      </c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</row>
    <row r="84" spans="1:26" ht="14.25" customHeight="1">
      <c r="A84" s="69" t="s">
        <v>134</v>
      </c>
      <c r="B84" s="71" t="s">
        <v>71</v>
      </c>
      <c r="C84" s="71" t="s">
        <v>318</v>
      </c>
      <c r="D84" s="71">
        <v>1000000772</v>
      </c>
      <c r="E84" s="72" t="s">
        <v>319</v>
      </c>
      <c r="F84" s="73">
        <v>40640</v>
      </c>
      <c r="G84" s="67" t="e">
        <f>#REF!/$G$1*($G$1-$E$1)</f>
        <v>#REF!</v>
      </c>
      <c r="H84" s="68">
        <v>0</v>
      </c>
      <c r="I84" s="74">
        <v>0</v>
      </c>
      <c r="J84" s="69"/>
      <c r="K84" s="69" t="s">
        <v>134</v>
      </c>
      <c r="L84" s="3">
        <v>0</v>
      </c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</row>
    <row r="85" spans="1:26" ht="14.25" customHeight="1">
      <c r="A85" s="69" t="s">
        <v>134</v>
      </c>
      <c r="B85" s="71" t="s">
        <v>71</v>
      </c>
      <c r="C85" s="71" t="s">
        <v>320</v>
      </c>
      <c r="D85" s="71">
        <v>1000000768</v>
      </c>
      <c r="E85" s="72" t="s">
        <v>321</v>
      </c>
      <c r="F85" s="73">
        <v>41816</v>
      </c>
      <c r="G85" s="67" t="e">
        <f>#REF!/$G$1*($G$1-$E$1)</f>
        <v>#REF!</v>
      </c>
      <c r="H85" s="68">
        <v>0</v>
      </c>
      <c r="I85" s="74">
        <v>0</v>
      </c>
      <c r="J85" s="69"/>
      <c r="K85" s="69" t="s">
        <v>134</v>
      </c>
      <c r="L85" s="3">
        <v>0</v>
      </c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</row>
    <row r="86" spans="1:26" ht="14.25" customHeight="1">
      <c r="A86" s="69" t="s">
        <v>134</v>
      </c>
      <c r="B86" s="71" t="s">
        <v>71</v>
      </c>
      <c r="C86" s="71" t="s">
        <v>322</v>
      </c>
      <c r="D86" s="71">
        <v>1000001085</v>
      </c>
      <c r="E86" s="72" t="s">
        <v>323</v>
      </c>
      <c r="F86" s="73">
        <v>43582</v>
      </c>
      <c r="G86" s="67" t="e">
        <f>#REF!/$G$1*($G$1-$E$1)</f>
        <v>#REF!</v>
      </c>
      <c r="H86" s="68">
        <v>0</v>
      </c>
      <c r="I86" s="74">
        <v>0</v>
      </c>
      <c r="J86" s="69"/>
      <c r="K86" s="69" t="s">
        <v>134</v>
      </c>
      <c r="L86" s="3">
        <v>0</v>
      </c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</row>
    <row r="87" spans="1:26" ht="14.25" customHeight="1">
      <c r="A87" s="74" t="s">
        <v>134</v>
      </c>
      <c r="B87" s="78" t="s">
        <v>71</v>
      </c>
      <c r="C87" s="78" t="s">
        <v>324</v>
      </c>
      <c r="D87" s="78">
        <v>1000004072</v>
      </c>
      <c r="E87" s="78" t="s">
        <v>325</v>
      </c>
      <c r="F87" s="73">
        <v>45504</v>
      </c>
      <c r="G87" s="67" t="e">
        <f>#REF!/$G$1*($G$1-$E$1)</f>
        <v>#REF!</v>
      </c>
      <c r="H87" s="68">
        <v>0</v>
      </c>
      <c r="I87" s="74">
        <v>0</v>
      </c>
      <c r="J87" s="69"/>
      <c r="K87" s="74" t="s">
        <v>134</v>
      </c>
      <c r="L87" s="3">
        <v>0</v>
      </c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</row>
    <row r="88" spans="1:26" ht="14.25" customHeight="1">
      <c r="A88" s="69" t="s">
        <v>134</v>
      </c>
      <c r="B88" s="71" t="s">
        <v>73</v>
      </c>
      <c r="C88" s="71" t="s">
        <v>326</v>
      </c>
      <c r="D88" s="71">
        <v>1000000786</v>
      </c>
      <c r="E88" s="72" t="s">
        <v>327</v>
      </c>
      <c r="F88" s="73">
        <v>41233</v>
      </c>
      <c r="G88" s="67" t="e">
        <f>#REF!/$G$1*($G$1-$E$1)</f>
        <v>#REF!</v>
      </c>
      <c r="H88" s="68">
        <v>0</v>
      </c>
      <c r="I88" s="74">
        <v>1</v>
      </c>
      <c r="J88" s="69"/>
      <c r="K88" s="69" t="s">
        <v>134</v>
      </c>
      <c r="L88" s="3">
        <v>0</v>
      </c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</row>
    <row r="89" spans="1:26" ht="14.25" customHeight="1">
      <c r="A89" s="69" t="s">
        <v>131</v>
      </c>
      <c r="B89" s="71" t="s">
        <v>140</v>
      </c>
      <c r="C89" s="71" t="s">
        <v>328</v>
      </c>
      <c r="D89" s="71">
        <v>1000001998</v>
      </c>
      <c r="E89" s="72" t="s">
        <v>329</v>
      </c>
      <c r="F89" s="73">
        <v>44468</v>
      </c>
      <c r="G89" s="67" t="e">
        <f>#REF!/$G$1*($G$1-$E$1)</f>
        <v>#REF!</v>
      </c>
      <c r="H89" s="68">
        <v>0</v>
      </c>
      <c r="I89" s="74">
        <v>0</v>
      </c>
      <c r="J89" s="69"/>
      <c r="K89" s="69" t="s">
        <v>131</v>
      </c>
      <c r="L89" s="3">
        <v>0</v>
      </c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</row>
    <row r="90" spans="1:26" ht="14.25" customHeight="1">
      <c r="A90" s="69" t="s">
        <v>131</v>
      </c>
      <c r="B90" s="78" t="s">
        <v>91</v>
      </c>
      <c r="C90" s="78" t="s">
        <v>330</v>
      </c>
      <c r="D90" s="78">
        <v>1000004035</v>
      </c>
      <c r="E90" s="78" t="s">
        <v>331</v>
      </c>
      <c r="F90" s="73">
        <v>45478</v>
      </c>
      <c r="G90" s="67" t="e">
        <f>#REF!/$G$1*($G$1-$E$1)</f>
        <v>#REF!</v>
      </c>
      <c r="H90" s="68">
        <v>0</v>
      </c>
      <c r="I90" s="74">
        <v>0</v>
      </c>
      <c r="J90" s="69"/>
      <c r="K90" s="69" t="s">
        <v>131</v>
      </c>
      <c r="L90" s="3">
        <v>0</v>
      </c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</row>
    <row r="91" spans="1:26" ht="14.25" customHeight="1">
      <c r="A91" s="69" t="s">
        <v>131</v>
      </c>
      <c r="B91" s="71" t="s">
        <v>93</v>
      </c>
      <c r="C91" s="71" t="s">
        <v>332</v>
      </c>
      <c r="D91" s="71">
        <v>1000001406</v>
      </c>
      <c r="E91" s="72" t="s">
        <v>333</v>
      </c>
      <c r="F91" s="73">
        <v>41479</v>
      </c>
      <c r="G91" s="67" t="e">
        <f>#REF!/$G$1*($G$1-$E$1)</f>
        <v>#REF!</v>
      </c>
      <c r="H91" s="68">
        <v>0</v>
      </c>
      <c r="I91" s="74">
        <v>0</v>
      </c>
      <c r="J91" s="69"/>
      <c r="K91" s="69" t="s">
        <v>131</v>
      </c>
      <c r="L91" s="3">
        <v>0</v>
      </c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</row>
    <row r="92" spans="1:26" ht="14.25" customHeight="1">
      <c r="A92" s="69" t="s">
        <v>131</v>
      </c>
      <c r="B92" s="71" t="s">
        <v>93</v>
      </c>
      <c r="C92" s="71" t="s">
        <v>334</v>
      </c>
      <c r="D92" s="71">
        <v>1000001415</v>
      </c>
      <c r="E92" s="72" t="s">
        <v>335</v>
      </c>
      <c r="F92" s="73">
        <v>41543</v>
      </c>
      <c r="G92" s="67" t="e">
        <f>#REF!/$G$1*($G$1-$E$1)</f>
        <v>#REF!</v>
      </c>
      <c r="H92" s="68">
        <v>0</v>
      </c>
      <c r="I92" s="74">
        <v>0</v>
      </c>
      <c r="J92" s="69"/>
      <c r="K92" s="69" t="s">
        <v>131</v>
      </c>
      <c r="L92" s="3">
        <v>0</v>
      </c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</row>
    <row r="93" spans="1:26" ht="14.25" customHeight="1">
      <c r="A93" s="69" t="s">
        <v>131</v>
      </c>
      <c r="B93" s="71" t="s">
        <v>93</v>
      </c>
      <c r="C93" s="71" t="s">
        <v>336</v>
      </c>
      <c r="D93" s="71">
        <v>1000001419</v>
      </c>
      <c r="E93" s="72" t="s">
        <v>337</v>
      </c>
      <c r="F93" s="73">
        <v>42671</v>
      </c>
      <c r="G93" s="67" t="e">
        <f>#REF!/$G$1*($G$1-$E$1)</f>
        <v>#REF!</v>
      </c>
      <c r="H93" s="68">
        <v>0</v>
      </c>
      <c r="I93" s="74">
        <v>0</v>
      </c>
      <c r="J93" s="69"/>
      <c r="K93" s="69" t="s">
        <v>131</v>
      </c>
      <c r="L93" s="3">
        <v>0</v>
      </c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</row>
    <row r="94" spans="1:26" ht="14.25" customHeight="1">
      <c r="A94" s="69" t="s">
        <v>131</v>
      </c>
      <c r="B94" s="71" t="s">
        <v>93</v>
      </c>
      <c r="C94" s="71" t="s">
        <v>338</v>
      </c>
      <c r="D94" s="71">
        <v>1000001446</v>
      </c>
      <c r="E94" s="72" t="s">
        <v>339</v>
      </c>
      <c r="F94" s="73">
        <v>43239</v>
      </c>
      <c r="G94" s="67" t="e">
        <f>#REF!/$G$1*($G$1-$E$1)</f>
        <v>#REF!</v>
      </c>
      <c r="H94" s="68">
        <v>0</v>
      </c>
      <c r="I94" s="74">
        <v>0</v>
      </c>
      <c r="J94" s="69"/>
      <c r="K94" s="69" t="s">
        <v>131</v>
      </c>
      <c r="L94" s="3">
        <v>0</v>
      </c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</row>
    <row r="95" spans="1:26" ht="14.25" customHeight="1">
      <c r="A95" s="69" t="s">
        <v>131</v>
      </c>
      <c r="B95" s="71" t="s">
        <v>93</v>
      </c>
      <c r="C95" s="71" t="s">
        <v>340</v>
      </c>
      <c r="D95" s="71">
        <v>1000001450</v>
      </c>
      <c r="E95" s="72" t="s">
        <v>341</v>
      </c>
      <c r="F95" s="73">
        <v>43460</v>
      </c>
      <c r="G95" s="67" t="e">
        <f>#REF!/$G$1*($G$1-$E$1)</f>
        <v>#REF!</v>
      </c>
      <c r="H95" s="68">
        <v>0</v>
      </c>
      <c r="I95" s="74">
        <v>0</v>
      </c>
      <c r="J95" s="69"/>
      <c r="K95" s="69" t="s">
        <v>131</v>
      </c>
      <c r="L95" s="3">
        <v>0</v>
      </c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</row>
    <row r="96" spans="1:26" ht="14.25" customHeight="1">
      <c r="A96" s="69" t="s">
        <v>131</v>
      </c>
      <c r="B96" s="71" t="s">
        <v>93</v>
      </c>
      <c r="C96" s="71" t="s">
        <v>342</v>
      </c>
      <c r="D96" s="71">
        <v>1000001441</v>
      </c>
      <c r="E96" s="72" t="s">
        <v>343</v>
      </c>
      <c r="F96" s="73">
        <v>43581</v>
      </c>
      <c r="G96" s="67" t="e">
        <f>#REF!/$G$1*($G$1-$E$1)</f>
        <v>#REF!</v>
      </c>
      <c r="H96" s="68">
        <v>0</v>
      </c>
      <c r="I96" s="74">
        <v>0</v>
      </c>
      <c r="J96" s="69"/>
      <c r="K96" s="69" t="s">
        <v>131</v>
      </c>
      <c r="L96" s="3">
        <v>0</v>
      </c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</row>
    <row r="97" spans="1:26" ht="14.25" customHeight="1">
      <c r="A97" s="69" t="s">
        <v>131</v>
      </c>
      <c r="B97" s="71" t="s">
        <v>93</v>
      </c>
      <c r="C97" s="71" t="s">
        <v>344</v>
      </c>
      <c r="D97" s="71">
        <v>1000001455</v>
      </c>
      <c r="E97" s="72" t="s">
        <v>345</v>
      </c>
      <c r="F97" s="73">
        <v>44049</v>
      </c>
      <c r="G97" s="67" t="e">
        <f>#REF!/$G$1*($G$1-$E$1)</f>
        <v>#REF!</v>
      </c>
      <c r="H97" s="68">
        <v>0</v>
      </c>
      <c r="I97" s="74">
        <v>1</v>
      </c>
      <c r="J97" s="69"/>
      <c r="K97" s="69" t="s">
        <v>131</v>
      </c>
      <c r="L97" s="3">
        <v>0</v>
      </c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</row>
    <row r="98" spans="1:26" ht="14.25" customHeight="1">
      <c r="A98" s="69" t="s">
        <v>131</v>
      </c>
      <c r="B98" s="71" t="s">
        <v>93</v>
      </c>
      <c r="C98" s="71" t="s">
        <v>346</v>
      </c>
      <c r="D98" s="71">
        <v>1000002031</v>
      </c>
      <c r="E98" s="72" t="s">
        <v>347</v>
      </c>
      <c r="F98" s="73">
        <v>44501</v>
      </c>
      <c r="G98" s="67" t="e">
        <f>#REF!/$G$1*($G$1-$E$1)</f>
        <v>#REF!</v>
      </c>
      <c r="H98" s="68">
        <v>0</v>
      </c>
      <c r="I98" s="74">
        <v>0</v>
      </c>
      <c r="J98" s="69"/>
      <c r="K98" s="69" t="s">
        <v>131</v>
      </c>
      <c r="L98" s="3">
        <v>0</v>
      </c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</row>
    <row r="99" spans="1:26" ht="14.25" customHeight="1">
      <c r="A99" s="69" t="s">
        <v>131</v>
      </c>
      <c r="B99" s="71" t="s">
        <v>93</v>
      </c>
      <c r="C99" s="71" t="s">
        <v>348</v>
      </c>
      <c r="D99" s="71">
        <v>1000003387</v>
      </c>
      <c r="E99" s="71" t="s">
        <v>349</v>
      </c>
      <c r="F99" s="73">
        <v>44984</v>
      </c>
      <c r="G99" s="67" t="e">
        <f>#REF!/$G$1*($G$1-$E$1)</f>
        <v>#REF!</v>
      </c>
      <c r="H99" s="68">
        <v>0</v>
      </c>
      <c r="I99" s="74">
        <v>1</v>
      </c>
      <c r="J99" s="69"/>
      <c r="K99" s="69" t="s">
        <v>131</v>
      </c>
      <c r="L99" s="3">
        <v>0</v>
      </c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</row>
    <row r="100" spans="1:26" ht="14.25" customHeight="1">
      <c r="A100" s="74" t="s">
        <v>132</v>
      </c>
      <c r="B100" s="71" t="s">
        <v>101</v>
      </c>
      <c r="C100" s="71" t="s">
        <v>350</v>
      </c>
      <c r="D100" s="71">
        <v>1000001917</v>
      </c>
      <c r="E100" s="72" t="s">
        <v>351</v>
      </c>
      <c r="F100" s="73">
        <v>42506</v>
      </c>
      <c r="G100" s="67" t="e">
        <f>#REF!/$G$1*($G$1-$E$1)</f>
        <v>#REF!</v>
      </c>
      <c r="H100" s="68">
        <v>0</v>
      </c>
      <c r="I100" s="74">
        <v>1</v>
      </c>
      <c r="J100" s="74"/>
      <c r="K100" s="74" t="s">
        <v>132</v>
      </c>
      <c r="L100" s="3">
        <v>0</v>
      </c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</row>
    <row r="101" spans="1:26" ht="14.25" customHeight="1">
      <c r="A101" s="74" t="s">
        <v>132</v>
      </c>
      <c r="B101" s="71" t="s">
        <v>101</v>
      </c>
      <c r="C101" s="71" t="s">
        <v>352</v>
      </c>
      <c r="D101" s="71">
        <v>1000001924</v>
      </c>
      <c r="E101" s="72" t="s">
        <v>353</v>
      </c>
      <c r="F101" s="73">
        <v>43088</v>
      </c>
      <c r="G101" s="67" t="e">
        <f>#REF!/$G$1*($G$1-$E$1)</f>
        <v>#REF!</v>
      </c>
      <c r="H101" s="68">
        <v>0</v>
      </c>
      <c r="I101" s="74">
        <v>0</v>
      </c>
      <c r="J101" s="74"/>
      <c r="K101" s="74" t="s">
        <v>132</v>
      </c>
      <c r="L101" s="3">
        <v>0</v>
      </c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</row>
    <row r="102" spans="1:26" ht="14.25" customHeight="1">
      <c r="A102" s="74" t="s">
        <v>132</v>
      </c>
      <c r="B102" s="71" t="s">
        <v>101</v>
      </c>
      <c r="C102" s="71" t="s">
        <v>354</v>
      </c>
      <c r="D102" s="71">
        <v>1000001950</v>
      </c>
      <c r="E102" s="72" t="s">
        <v>355</v>
      </c>
      <c r="F102" s="73">
        <v>43774</v>
      </c>
      <c r="G102" s="67" t="e">
        <f>#REF!/$G$1*($G$1-$E$1)</f>
        <v>#REF!</v>
      </c>
      <c r="H102" s="68">
        <v>0</v>
      </c>
      <c r="I102" s="74">
        <v>0</v>
      </c>
      <c r="J102" s="74"/>
      <c r="K102" s="74" t="s">
        <v>132</v>
      </c>
      <c r="L102" s="3">
        <v>0</v>
      </c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</row>
    <row r="103" spans="1:26" ht="14.25" customHeight="1">
      <c r="A103" s="74" t="s">
        <v>132</v>
      </c>
      <c r="B103" s="71" t="s">
        <v>101</v>
      </c>
      <c r="C103" s="71" t="s">
        <v>356</v>
      </c>
      <c r="D103" s="71">
        <v>1000002024</v>
      </c>
      <c r="E103" s="72" t="s">
        <v>357</v>
      </c>
      <c r="F103" s="73">
        <v>44501</v>
      </c>
      <c r="G103" s="67" t="e">
        <f>#REF!/$G$1*($G$1-$E$1)</f>
        <v>#REF!</v>
      </c>
      <c r="H103" s="68">
        <v>0</v>
      </c>
      <c r="I103" s="74">
        <v>1</v>
      </c>
      <c r="J103" s="74"/>
      <c r="K103" s="74" t="s">
        <v>132</v>
      </c>
      <c r="L103" s="3">
        <v>0</v>
      </c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</row>
    <row r="104" spans="1:26" ht="14.25" customHeight="1">
      <c r="A104" s="74" t="s">
        <v>132</v>
      </c>
      <c r="B104" s="78" t="s">
        <v>101</v>
      </c>
      <c r="C104" s="78" t="s">
        <v>358</v>
      </c>
      <c r="D104" s="78">
        <v>1000004009</v>
      </c>
      <c r="E104" s="78" t="s">
        <v>359</v>
      </c>
      <c r="F104" s="73">
        <v>45457</v>
      </c>
      <c r="G104" s="67" t="e">
        <f>#REF!/$G$1*($G$1-$E$1)</f>
        <v>#REF!</v>
      </c>
      <c r="H104" s="68">
        <v>0</v>
      </c>
      <c r="I104" s="74">
        <v>0</v>
      </c>
      <c r="J104" s="74"/>
      <c r="K104" s="74" t="s">
        <v>132</v>
      </c>
      <c r="L104" s="3">
        <v>0</v>
      </c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</row>
    <row r="105" spans="1:26" ht="14.25" customHeight="1">
      <c r="A105" s="74" t="s">
        <v>132</v>
      </c>
      <c r="B105" s="71" t="s">
        <v>101</v>
      </c>
      <c r="C105" s="78" t="s">
        <v>360</v>
      </c>
      <c r="D105" s="78">
        <v>1000004033</v>
      </c>
      <c r="E105" s="78" t="s">
        <v>361</v>
      </c>
      <c r="F105" s="73">
        <v>45477</v>
      </c>
      <c r="G105" s="67" t="e">
        <f>#REF!/$G$1*($G$1-$E$1)</f>
        <v>#REF!</v>
      </c>
      <c r="H105" s="68">
        <v>0</v>
      </c>
      <c r="I105" s="74">
        <v>0</v>
      </c>
      <c r="J105" s="74"/>
      <c r="K105" s="74" t="s">
        <v>132</v>
      </c>
      <c r="L105" s="3">
        <v>0</v>
      </c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</row>
    <row r="106" spans="1:26" ht="14.25" customHeight="1">
      <c r="A106" s="74" t="s">
        <v>132</v>
      </c>
      <c r="B106" s="78" t="s">
        <v>101</v>
      </c>
      <c r="C106" s="78" t="s">
        <v>362</v>
      </c>
      <c r="D106" s="78">
        <v>1000004077</v>
      </c>
      <c r="E106" s="78" t="s">
        <v>363</v>
      </c>
      <c r="F106" s="73">
        <v>45509</v>
      </c>
      <c r="G106" s="67" t="e">
        <f>#REF!/$G$1*($G$1-$E$1)</f>
        <v>#REF!</v>
      </c>
      <c r="H106" s="68">
        <v>0</v>
      </c>
      <c r="I106" s="74">
        <v>0</v>
      </c>
      <c r="J106" s="74"/>
      <c r="K106" s="74" t="s">
        <v>132</v>
      </c>
      <c r="L106" s="3">
        <v>0</v>
      </c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</row>
    <row r="107" spans="1:26" ht="14.25" customHeight="1">
      <c r="A107" s="74" t="s">
        <v>132</v>
      </c>
      <c r="B107" s="71" t="s">
        <v>105</v>
      </c>
      <c r="C107" s="71" t="s">
        <v>364</v>
      </c>
      <c r="D107" s="71">
        <v>1000002679</v>
      </c>
      <c r="E107" s="71" t="s">
        <v>365</v>
      </c>
      <c r="F107" s="73">
        <v>44739</v>
      </c>
      <c r="G107" s="67" t="e">
        <f>#REF!/$G$1*($G$1-$E$1)</f>
        <v>#REF!</v>
      </c>
      <c r="H107" s="68">
        <v>0</v>
      </c>
      <c r="I107" s="74">
        <v>0</v>
      </c>
      <c r="J107" s="74"/>
      <c r="K107" s="74" t="s">
        <v>132</v>
      </c>
      <c r="L107" s="3">
        <v>0</v>
      </c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</row>
    <row r="108" spans="1:26" ht="14.25" customHeight="1">
      <c r="A108" s="74" t="s">
        <v>132</v>
      </c>
      <c r="B108" s="78" t="s">
        <v>105</v>
      </c>
      <c r="C108" s="78" t="s">
        <v>366</v>
      </c>
      <c r="D108" s="78">
        <v>1000001581</v>
      </c>
      <c r="E108" s="78" t="s">
        <v>367</v>
      </c>
      <c r="F108" s="73">
        <v>41719</v>
      </c>
      <c r="G108" s="67" t="e">
        <f>#REF!/$G$1*($G$1-$E$1)</f>
        <v>#REF!</v>
      </c>
      <c r="H108" s="68">
        <v>0</v>
      </c>
      <c r="I108" s="74">
        <v>1</v>
      </c>
      <c r="J108" s="74"/>
      <c r="K108" s="74" t="s">
        <v>132</v>
      </c>
      <c r="L108" s="3">
        <v>0</v>
      </c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</row>
    <row r="109" spans="1:26" ht="14.25" customHeight="1">
      <c r="A109" s="74" t="s">
        <v>132</v>
      </c>
      <c r="B109" s="78" t="s">
        <v>105</v>
      </c>
      <c r="C109" s="78" t="s">
        <v>368</v>
      </c>
      <c r="D109" s="78">
        <v>1000004095</v>
      </c>
      <c r="E109" s="78" t="s">
        <v>369</v>
      </c>
      <c r="F109" s="73">
        <v>45527</v>
      </c>
      <c r="G109" s="67" t="e">
        <f>#REF!/$G$1*($G$1-$E$1)</f>
        <v>#REF!</v>
      </c>
      <c r="H109" s="68">
        <v>0</v>
      </c>
      <c r="I109" s="74">
        <v>0</v>
      </c>
      <c r="J109" s="74"/>
      <c r="K109" s="74" t="s">
        <v>132</v>
      </c>
      <c r="L109" s="3">
        <v>0</v>
      </c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</row>
    <row r="110" spans="1:26" ht="14.25" customHeight="1">
      <c r="A110" s="69" t="s">
        <v>131</v>
      </c>
      <c r="B110" s="71" t="s">
        <v>95</v>
      </c>
      <c r="C110" s="71" t="s">
        <v>370</v>
      </c>
      <c r="D110" s="71">
        <v>1000001354</v>
      </c>
      <c r="E110" s="72" t="s">
        <v>371</v>
      </c>
      <c r="F110" s="73">
        <v>40802</v>
      </c>
      <c r="G110" s="67" t="e">
        <f>#REF!/$G$1*($G$1-$E$1)</f>
        <v>#REF!</v>
      </c>
      <c r="H110" s="68">
        <v>0</v>
      </c>
      <c r="I110" s="74">
        <v>0</v>
      </c>
      <c r="J110" s="69"/>
      <c r="K110" s="69" t="s">
        <v>131</v>
      </c>
      <c r="L110" s="3">
        <v>0</v>
      </c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</row>
    <row r="111" spans="1:26" ht="14.25" customHeight="1">
      <c r="A111" s="69" t="s">
        <v>130</v>
      </c>
      <c r="B111" s="71" t="s">
        <v>108</v>
      </c>
      <c r="C111" s="71" t="s">
        <v>372</v>
      </c>
      <c r="D111" s="71">
        <v>1000001509</v>
      </c>
      <c r="E111" s="72" t="s">
        <v>373</v>
      </c>
      <c r="F111" s="73">
        <v>43276</v>
      </c>
      <c r="G111" s="67" t="e">
        <f>#REF!/$G$1*($G$1-$E$1)</f>
        <v>#REF!</v>
      </c>
      <c r="H111" s="68">
        <v>0</v>
      </c>
      <c r="I111" s="74">
        <v>1</v>
      </c>
      <c r="J111" s="69"/>
      <c r="K111" s="69" t="s">
        <v>130</v>
      </c>
      <c r="L111" s="3">
        <v>0</v>
      </c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</row>
    <row r="112" spans="1:26" ht="14.25" customHeight="1">
      <c r="A112" s="69" t="s">
        <v>130</v>
      </c>
      <c r="B112" s="71" t="s">
        <v>108</v>
      </c>
      <c r="C112" s="71" t="s">
        <v>374</v>
      </c>
      <c r="D112" s="71">
        <v>1000001494</v>
      </c>
      <c r="E112" s="72" t="s">
        <v>375</v>
      </c>
      <c r="F112" s="73">
        <v>43875</v>
      </c>
      <c r="G112" s="67" t="e">
        <f>#REF!/$G$1*($G$1-$E$1)</f>
        <v>#REF!</v>
      </c>
      <c r="H112" s="68">
        <v>0</v>
      </c>
      <c r="I112" s="74">
        <v>0</v>
      </c>
      <c r="J112" s="69"/>
      <c r="K112" s="69" t="s">
        <v>130</v>
      </c>
      <c r="L112" s="3">
        <v>0</v>
      </c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</row>
    <row r="113" spans="1:26" ht="14.25" customHeight="1">
      <c r="A113" s="69" t="s">
        <v>130</v>
      </c>
      <c r="B113" s="71" t="s">
        <v>108</v>
      </c>
      <c r="C113" s="71" t="s">
        <v>376</v>
      </c>
      <c r="D113" s="71">
        <v>1000002772</v>
      </c>
      <c r="E113" s="72" t="s">
        <v>377</v>
      </c>
      <c r="F113" s="73">
        <v>44692</v>
      </c>
      <c r="G113" s="67" t="e">
        <f>#REF!/$G$1*($G$1-$E$1)</f>
        <v>#REF!</v>
      </c>
      <c r="H113" s="68">
        <v>0</v>
      </c>
      <c r="I113" s="74">
        <v>1</v>
      </c>
      <c r="J113" s="69"/>
      <c r="K113" s="69" t="s">
        <v>130</v>
      </c>
      <c r="L113" s="3">
        <v>0</v>
      </c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</row>
    <row r="114" spans="1:26" ht="14.25" customHeight="1">
      <c r="A114" s="69" t="s">
        <v>130</v>
      </c>
      <c r="B114" s="71" t="s">
        <v>108</v>
      </c>
      <c r="C114" s="71" t="s">
        <v>378</v>
      </c>
      <c r="D114" s="71">
        <v>1000003373</v>
      </c>
      <c r="E114" s="71" t="s">
        <v>379</v>
      </c>
      <c r="F114" s="73">
        <v>44977</v>
      </c>
      <c r="G114" s="67" t="e">
        <f>#REF!/$G$1*($G$1-$E$1)</f>
        <v>#REF!</v>
      </c>
      <c r="H114" s="68">
        <v>0</v>
      </c>
      <c r="I114" s="74">
        <v>0</v>
      </c>
      <c r="J114" s="69"/>
      <c r="K114" s="69" t="s">
        <v>130</v>
      </c>
      <c r="L114" s="3">
        <v>0</v>
      </c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 spans="1:26" ht="14.25" customHeight="1">
      <c r="A115" s="74" t="s">
        <v>130</v>
      </c>
      <c r="B115" s="78" t="s">
        <v>108</v>
      </c>
      <c r="C115" s="78" t="s">
        <v>380</v>
      </c>
      <c r="D115" s="78">
        <v>1000003972</v>
      </c>
      <c r="E115" s="78" t="s">
        <v>381</v>
      </c>
      <c r="F115" s="73">
        <v>45430</v>
      </c>
      <c r="G115" s="67" t="e">
        <f>#REF!/$G$1*($G$1-$E$1)</f>
        <v>#REF!</v>
      </c>
      <c r="H115" s="68">
        <v>0</v>
      </c>
      <c r="I115" s="74">
        <v>0</v>
      </c>
      <c r="J115" s="74"/>
      <c r="K115" s="74" t="s">
        <v>130</v>
      </c>
      <c r="L115" s="3">
        <v>0</v>
      </c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</row>
    <row r="116" spans="1:26" ht="14.25" customHeight="1">
      <c r="A116" s="69" t="s">
        <v>130</v>
      </c>
      <c r="B116" s="71" t="s">
        <v>139</v>
      </c>
      <c r="C116" s="71" t="s">
        <v>382</v>
      </c>
      <c r="D116" s="71">
        <v>1000001820</v>
      </c>
      <c r="E116" s="72" t="s">
        <v>383</v>
      </c>
      <c r="F116" s="73">
        <v>42243</v>
      </c>
      <c r="G116" s="67" t="e">
        <f>#REF!/$G$1*($G$1-$E$1)</f>
        <v>#REF!</v>
      </c>
      <c r="H116" s="68">
        <v>0</v>
      </c>
      <c r="I116" s="74">
        <v>1</v>
      </c>
      <c r="J116" s="69"/>
      <c r="K116" s="69" t="s">
        <v>130</v>
      </c>
      <c r="L116" s="3">
        <v>0</v>
      </c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</row>
    <row r="117" spans="1:26" ht="14.25" customHeight="1">
      <c r="A117" s="69" t="s">
        <v>130</v>
      </c>
      <c r="B117" s="71" t="s">
        <v>139</v>
      </c>
      <c r="C117" s="71" t="s">
        <v>384</v>
      </c>
      <c r="D117" s="71">
        <v>1000001813</v>
      </c>
      <c r="E117" s="72" t="s">
        <v>385</v>
      </c>
      <c r="F117" s="73">
        <v>42574</v>
      </c>
      <c r="G117" s="67" t="e">
        <f>#REF!/$G$1*($G$1-$E$1)</f>
        <v>#REF!</v>
      </c>
      <c r="H117" s="68">
        <v>0</v>
      </c>
      <c r="I117" s="74">
        <v>1</v>
      </c>
      <c r="J117" s="69"/>
      <c r="K117" s="69" t="s">
        <v>130</v>
      </c>
      <c r="L117" s="3">
        <v>0</v>
      </c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</row>
    <row r="118" spans="1:26" ht="14.25" customHeight="1">
      <c r="A118" s="69" t="s">
        <v>130</v>
      </c>
      <c r="B118" s="71" t="s">
        <v>139</v>
      </c>
      <c r="C118" s="71" t="s">
        <v>386</v>
      </c>
      <c r="D118" s="71">
        <v>1000002074</v>
      </c>
      <c r="E118" s="72" t="s">
        <v>387</v>
      </c>
      <c r="F118" s="73">
        <v>44531</v>
      </c>
      <c r="G118" s="67" t="e">
        <f>#REF!/$G$1*($G$1-$E$1)</f>
        <v>#REF!</v>
      </c>
      <c r="H118" s="68">
        <v>0</v>
      </c>
      <c r="I118" s="74">
        <v>0</v>
      </c>
      <c r="J118" s="69"/>
      <c r="K118" s="69" t="s">
        <v>130</v>
      </c>
      <c r="L118" s="3">
        <v>0</v>
      </c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</row>
    <row r="119" spans="1:26" ht="14.25" customHeight="1">
      <c r="A119" s="69" t="s">
        <v>130</v>
      </c>
      <c r="B119" s="71" t="s">
        <v>139</v>
      </c>
      <c r="C119" s="71" t="s">
        <v>388</v>
      </c>
      <c r="D119" s="71">
        <v>1000002638</v>
      </c>
      <c r="E119" s="72" t="s">
        <v>389</v>
      </c>
      <c r="F119" s="73">
        <v>44634</v>
      </c>
      <c r="G119" s="67" t="e">
        <f>#REF!/$G$1*($G$1-$E$1)</f>
        <v>#REF!</v>
      </c>
      <c r="H119" s="68">
        <v>0</v>
      </c>
      <c r="I119" s="74">
        <v>0</v>
      </c>
      <c r="J119" s="69"/>
      <c r="K119" s="69" t="s">
        <v>130</v>
      </c>
      <c r="L119" s="3">
        <v>0</v>
      </c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</row>
    <row r="120" spans="1:26" ht="14.25" customHeight="1">
      <c r="A120" s="69" t="s">
        <v>130</v>
      </c>
      <c r="B120" s="71" t="s">
        <v>118</v>
      </c>
      <c r="C120" s="71" t="s">
        <v>390</v>
      </c>
      <c r="D120" s="71">
        <v>1000001190</v>
      </c>
      <c r="E120" s="72" t="s">
        <v>391</v>
      </c>
      <c r="F120" s="73">
        <v>41995</v>
      </c>
      <c r="G120" s="67" t="e">
        <f>#REF!/$G$1*($G$1-$E$1)</f>
        <v>#REF!</v>
      </c>
      <c r="H120" s="68">
        <v>0</v>
      </c>
      <c r="I120" s="74">
        <v>0</v>
      </c>
      <c r="J120" s="69"/>
      <c r="K120" s="69" t="s">
        <v>130</v>
      </c>
      <c r="L120" s="3">
        <v>0</v>
      </c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</row>
    <row r="121" spans="1:26" ht="14.25" customHeight="1">
      <c r="A121" s="69" t="s">
        <v>130</v>
      </c>
      <c r="B121" s="71" t="s">
        <v>118</v>
      </c>
      <c r="C121" s="71" t="s">
        <v>392</v>
      </c>
      <c r="D121" s="71">
        <v>1000001200</v>
      </c>
      <c r="E121" s="72" t="s">
        <v>393</v>
      </c>
      <c r="F121" s="73">
        <v>42539</v>
      </c>
      <c r="G121" s="67" t="e">
        <f>#REF!/$G$1*($G$1-$E$1)</f>
        <v>#REF!</v>
      </c>
      <c r="H121" s="68">
        <v>0</v>
      </c>
      <c r="I121" s="74">
        <v>0</v>
      </c>
      <c r="J121" s="69"/>
      <c r="K121" s="69" t="s">
        <v>130</v>
      </c>
      <c r="L121" s="3">
        <v>0</v>
      </c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</row>
    <row r="122" spans="1:26" ht="14.25" customHeight="1">
      <c r="A122" s="69" t="s">
        <v>130</v>
      </c>
      <c r="B122" s="71" t="s">
        <v>120</v>
      </c>
      <c r="C122" s="71" t="s">
        <v>394</v>
      </c>
      <c r="D122" s="71">
        <v>1000002559</v>
      </c>
      <c r="E122" s="72" t="s">
        <v>395</v>
      </c>
      <c r="F122" s="73">
        <v>44739</v>
      </c>
      <c r="G122" s="67" t="e">
        <f>#REF!/$G$1*($G$1-$E$1)</f>
        <v>#REF!</v>
      </c>
      <c r="H122" s="68">
        <v>0</v>
      </c>
      <c r="I122" s="74">
        <v>0</v>
      </c>
      <c r="J122" s="69"/>
      <c r="K122" s="69" t="s">
        <v>130</v>
      </c>
      <c r="L122" s="3">
        <v>0</v>
      </c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</row>
    <row r="123" spans="1:26" ht="14.25" customHeight="1">
      <c r="A123" s="69" t="s">
        <v>130</v>
      </c>
      <c r="B123" s="71" t="s">
        <v>120</v>
      </c>
      <c r="C123" s="71" t="s">
        <v>396</v>
      </c>
      <c r="D123" s="71">
        <v>1000001177</v>
      </c>
      <c r="E123" s="72" t="s">
        <v>397</v>
      </c>
      <c r="F123" s="73">
        <v>41573</v>
      </c>
      <c r="G123" s="67" t="e">
        <f>#REF!/$G$1*($G$1-$E$1)</f>
        <v>#REF!</v>
      </c>
      <c r="H123" s="68">
        <v>0</v>
      </c>
      <c r="I123" s="74">
        <v>0</v>
      </c>
      <c r="J123" s="69"/>
      <c r="K123" s="69" t="s">
        <v>130</v>
      </c>
      <c r="L123" s="3">
        <v>0</v>
      </c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</row>
    <row r="124" spans="1:26" ht="14.25" customHeight="1">
      <c r="A124" s="69" t="s">
        <v>130</v>
      </c>
      <c r="B124" s="71" t="s">
        <v>120</v>
      </c>
      <c r="C124" s="71" t="s">
        <v>398</v>
      </c>
      <c r="D124" s="71">
        <v>1000001827</v>
      </c>
      <c r="E124" s="72" t="s">
        <v>399</v>
      </c>
      <c r="F124" s="73">
        <v>44232</v>
      </c>
      <c r="G124" s="67" t="e">
        <f>#REF!/$G$1*($G$1-$E$1)</f>
        <v>#REF!</v>
      </c>
      <c r="H124" s="68">
        <v>0</v>
      </c>
      <c r="I124" s="74">
        <v>1</v>
      </c>
      <c r="J124" s="69"/>
      <c r="K124" s="69" t="s">
        <v>130</v>
      </c>
      <c r="L124" s="3">
        <v>0</v>
      </c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</row>
    <row r="125" spans="1:26" ht="14.25" customHeight="1">
      <c r="A125" s="69" t="s">
        <v>130</v>
      </c>
      <c r="B125" s="71" t="s">
        <v>120</v>
      </c>
      <c r="C125" s="71" t="s">
        <v>400</v>
      </c>
      <c r="D125" s="71">
        <v>1000002013</v>
      </c>
      <c r="E125" s="72" t="s">
        <v>401</v>
      </c>
      <c r="F125" s="73">
        <v>44494</v>
      </c>
      <c r="G125" s="67" t="e">
        <f>#REF!/$G$1*($G$1-$E$1)</f>
        <v>#REF!</v>
      </c>
      <c r="H125" s="68">
        <v>0</v>
      </c>
      <c r="I125" s="74">
        <v>0</v>
      </c>
      <c r="J125" s="69"/>
      <c r="K125" s="69" t="s">
        <v>130</v>
      </c>
      <c r="L125" s="3">
        <v>0</v>
      </c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</row>
    <row r="126" spans="1:26" ht="14.25" customHeight="1">
      <c r="A126" s="69" t="s">
        <v>130</v>
      </c>
      <c r="B126" s="71" t="s">
        <v>120</v>
      </c>
      <c r="C126" s="71" t="s">
        <v>402</v>
      </c>
      <c r="D126" s="71">
        <v>1000002774</v>
      </c>
      <c r="E126" s="80" t="s">
        <v>403</v>
      </c>
      <c r="F126" s="73">
        <v>44692</v>
      </c>
      <c r="G126" s="67" t="e">
        <f>#REF!/$G$1*($G$1-$E$1)</f>
        <v>#REF!</v>
      </c>
      <c r="H126" s="68">
        <v>0</v>
      </c>
      <c r="I126" s="74">
        <v>0</v>
      </c>
      <c r="J126" s="69"/>
      <c r="K126" s="69" t="s">
        <v>130</v>
      </c>
      <c r="L126" s="3">
        <v>0</v>
      </c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</row>
    <row r="127" spans="1:26" ht="14.25" customHeight="1">
      <c r="A127" s="69" t="s">
        <v>130</v>
      </c>
      <c r="B127" s="71" t="s">
        <v>120</v>
      </c>
      <c r="C127" s="71" t="s">
        <v>404</v>
      </c>
      <c r="D127" s="71">
        <v>1000003323</v>
      </c>
      <c r="E127" s="71" t="s">
        <v>405</v>
      </c>
      <c r="F127" s="73">
        <v>44959</v>
      </c>
      <c r="G127" s="67" t="e">
        <f>#REF!/$G$1*($G$1-$E$1)</f>
        <v>#REF!</v>
      </c>
      <c r="H127" s="68">
        <v>0</v>
      </c>
      <c r="I127" s="74">
        <v>0</v>
      </c>
      <c r="J127" s="69"/>
      <c r="K127" s="69" t="s">
        <v>130</v>
      </c>
      <c r="L127" s="3">
        <v>0</v>
      </c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</row>
    <row r="128" spans="1:26" ht="14.25" customHeight="1">
      <c r="A128" s="69" t="s">
        <v>130</v>
      </c>
      <c r="B128" s="71" t="s">
        <v>120</v>
      </c>
      <c r="C128" s="71" t="s">
        <v>406</v>
      </c>
      <c r="D128" s="71">
        <v>1000003772</v>
      </c>
      <c r="E128" s="71" t="s">
        <v>407</v>
      </c>
      <c r="F128" s="73">
        <v>45266</v>
      </c>
      <c r="G128" s="67" t="e">
        <f>#REF!/$G$1*($G$1-$E$1)</f>
        <v>#REF!</v>
      </c>
      <c r="H128" s="68">
        <v>0</v>
      </c>
      <c r="I128" s="74">
        <v>1</v>
      </c>
      <c r="J128" s="69"/>
      <c r="K128" s="69" t="s">
        <v>130</v>
      </c>
      <c r="L128" s="3">
        <v>0</v>
      </c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</row>
    <row r="129" spans="1:26" ht="14.25" customHeight="1">
      <c r="A129" s="74" t="s">
        <v>130</v>
      </c>
      <c r="B129" s="78" t="s">
        <v>120</v>
      </c>
      <c r="C129" s="78" t="s">
        <v>408</v>
      </c>
      <c r="D129" s="78">
        <v>1000003833</v>
      </c>
      <c r="E129" s="78" t="s">
        <v>409</v>
      </c>
      <c r="F129" s="77">
        <v>45311</v>
      </c>
      <c r="G129" s="67" t="e">
        <f>#REF!/$G$1*($G$1-$E$1)</f>
        <v>#REF!</v>
      </c>
      <c r="H129" s="68">
        <v>0</v>
      </c>
      <c r="I129" s="74">
        <v>0</v>
      </c>
      <c r="J129" s="74"/>
      <c r="K129" s="74" t="s">
        <v>130</v>
      </c>
      <c r="L129" s="3">
        <v>0</v>
      </c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</row>
    <row r="130" spans="1:26" ht="14.25" customHeight="1">
      <c r="A130" s="69" t="s">
        <v>130</v>
      </c>
      <c r="B130" s="71" t="s">
        <v>122</v>
      </c>
      <c r="C130" s="71" t="s">
        <v>410</v>
      </c>
      <c r="D130" s="71">
        <v>1000001642</v>
      </c>
      <c r="E130" s="72" t="s">
        <v>411</v>
      </c>
      <c r="F130" s="73">
        <v>42185</v>
      </c>
      <c r="G130" s="67" t="e">
        <f>#REF!/$G$1*($G$1-$E$1)</f>
        <v>#REF!</v>
      </c>
      <c r="H130" s="68">
        <v>0</v>
      </c>
      <c r="I130" s="74">
        <v>1</v>
      </c>
      <c r="J130" s="69"/>
      <c r="K130" s="69" t="s">
        <v>130</v>
      </c>
      <c r="L130" s="3">
        <v>0</v>
      </c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</row>
    <row r="131" spans="1:26" ht="14.25" customHeight="1">
      <c r="A131" s="69" t="s">
        <v>130</v>
      </c>
      <c r="B131" s="71" t="s">
        <v>122</v>
      </c>
      <c r="C131" s="71" t="s">
        <v>412</v>
      </c>
      <c r="D131" s="71">
        <v>1000001647</v>
      </c>
      <c r="E131" s="72" t="s">
        <v>413</v>
      </c>
      <c r="F131" s="73">
        <v>44204</v>
      </c>
      <c r="G131" s="67" t="e">
        <f>#REF!/$G$1*($G$1-$E$1)</f>
        <v>#REF!</v>
      </c>
      <c r="H131" s="68">
        <v>0</v>
      </c>
      <c r="I131" s="74">
        <v>1</v>
      </c>
      <c r="J131" s="69"/>
      <c r="K131" s="69" t="s">
        <v>130</v>
      </c>
      <c r="L131" s="3">
        <v>0</v>
      </c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</row>
    <row r="132" spans="1:26" ht="14.25" customHeight="1">
      <c r="A132" s="69" t="s">
        <v>130</v>
      </c>
      <c r="B132" s="71" t="s">
        <v>122</v>
      </c>
      <c r="C132" s="71" t="s">
        <v>414</v>
      </c>
      <c r="D132" s="71">
        <v>1000001675</v>
      </c>
      <c r="E132" s="72" t="s">
        <v>415</v>
      </c>
      <c r="F132" s="73">
        <v>44247</v>
      </c>
      <c r="G132" s="67" t="e">
        <f>#REF!/$G$1*($G$1-$E$1)</f>
        <v>#REF!</v>
      </c>
      <c r="H132" s="68">
        <v>0</v>
      </c>
      <c r="I132" s="74">
        <v>0</v>
      </c>
      <c r="J132" s="69"/>
      <c r="K132" s="69" t="s">
        <v>130</v>
      </c>
      <c r="L132" s="3">
        <v>0</v>
      </c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</row>
    <row r="133" spans="1:26" ht="14.25" customHeight="1">
      <c r="A133" s="69" t="s">
        <v>130</v>
      </c>
      <c r="B133" s="71" t="s">
        <v>122</v>
      </c>
      <c r="C133" s="71" t="s">
        <v>416</v>
      </c>
      <c r="D133" s="71">
        <v>1000002000</v>
      </c>
      <c r="E133" s="72" t="s">
        <v>417</v>
      </c>
      <c r="F133" s="73">
        <v>44473</v>
      </c>
      <c r="G133" s="67" t="e">
        <f>#REF!/$G$1*($G$1-$E$1)</f>
        <v>#REF!</v>
      </c>
      <c r="H133" s="68">
        <v>0</v>
      </c>
      <c r="I133" s="74">
        <v>0</v>
      </c>
      <c r="J133" s="69"/>
      <c r="K133" s="69" t="s">
        <v>130</v>
      </c>
      <c r="L133" s="3">
        <v>0</v>
      </c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</row>
    <row r="134" spans="1:26" ht="14.25" customHeight="1">
      <c r="A134" s="69" t="s">
        <v>130</v>
      </c>
      <c r="B134" s="71" t="s">
        <v>122</v>
      </c>
      <c r="C134" s="71" t="s">
        <v>418</v>
      </c>
      <c r="D134" s="71">
        <v>1000002005</v>
      </c>
      <c r="E134" s="72" t="s">
        <v>419</v>
      </c>
      <c r="F134" s="73">
        <v>44478</v>
      </c>
      <c r="G134" s="67" t="e">
        <f>#REF!/$G$1*($G$1-$E$1)</f>
        <v>#REF!</v>
      </c>
      <c r="H134" s="68">
        <v>0</v>
      </c>
      <c r="I134" s="74">
        <v>1</v>
      </c>
      <c r="J134" s="69"/>
      <c r="K134" s="69" t="s">
        <v>130</v>
      </c>
      <c r="L134" s="3">
        <v>0</v>
      </c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</row>
    <row r="135" spans="1:26" ht="14.25" customHeight="1">
      <c r="A135" s="69" t="s">
        <v>130</v>
      </c>
      <c r="B135" s="71" t="s">
        <v>111</v>
      </c>
      <c r="C135" s="71" t="s">
        <v>420</v>
      </c>
      <c r="D135" s="71">
        <v>1000003462</v>
      </c>
      <c r="E135" s="71" t="s">
        <v>421</v>
      </c>
      <c r="F135" s="73">
        <v>45013</v>
      </c>
      <c r="G135" s="67" t="e">
        <f>#REF!/$G$1*($G$1-$E$1)</f>
        <v>#REF!</v>
      </c>
      <c r="H135" s="68">
        <v>0</v>
      </c>
      <c r="I135" s="74">
        <v>1</v>
      </c>
      <c r="J135" s="69"/>
      <c r="K135" s="69" t="s">
        <v>130</v>
      </c>
      <c r="L135" s="3">
        <v>0</v>
      </c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</row>
    <row r="136" spans="1:26" ht="14.25" customHeight="1">
      <c r="A136" s="69" t="s">
        <v>130</v>
      </c>
      <c r="B136" s="71" t="s">
        <v>113</v>
      </c>
      <c r="C136" s="71" t="s">
        <v>422</v>
      </c>
      <c r="D136" s="71">
        <v>1000001718</v>
      </c>
      <c r="E136" s="72" t="s">
        <v>423</v>
      </c>
      <c r="F136" s="73">
        <v>42124</v>
      </c>
      <c r="G136" s="67" t="e">
        <f>#REF!/$G$1*($G$1-$E$1)</f>
        <v>#REF!</v>
      </c>
      <c r="H136" s="68">
        <v>0</v>
      </c>
      <c r="I136" s="74">
        <v>0</v>
      </c>
      <c r="J136" s="69"/>
      <c r="K136" s="69" t="s">
        <v>130</v>
      </c>
      <c r="L136" s="3">
        <v>0</v>
      </c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</row>
    <row r="137" spans="1:26" ht="14.25" customHeight="1">
      <c r="A137" s="69" t="s">
        <v>130</v>
      </c>
      <c r="B137" s="71" t="s">
        <v>113</v>
      </c>
      <c r="C137" s="71" t="s">
        <v>424</v>
      </c>
      <c r="D137" s="71">
        <v>1000001727</v>
      </c>
      <c r="E137" s="72" t="s">
        <v>425</v>
      </c>
      <c r="F137" s="73">
        <v>42756</v>
      </c>
      <c r="G137" s="67" t="e">
        <f>#REF!/$G$1*($G$1-$E$1)</f>
        <v>#REF!</v>
      </c>
      <c r="H137" s="68">
        <v>0</v>
      </c>
      <c r="I137" s="74">
        <v>0</v>
      </c>
      <c r="J137" s="69"/>
      <c r="K137" s="69" t="s">
        <v>130</v>
      </c>
      <c r="L137" s="3">
        <v>0</v>
      </c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</row>
    <row r="138" spans="1:26" ht="14.25" customHeight="1">
      <c r="A138" s="69" t="s">
        <v>130</v>
      </c>
      <c r="B138" s="71" t="s">
        <v>113</v>
      </c>
      <c r="C138" s="71" t="s">
        <v>426</v>
      </c>
      <c r="D138" s="71">
        <v>1000001731</v>
      </c>
      <c r="E138" s="72" t="s">
        <v>427</v>
      </c>
      <c r="F138" s="73">
        <v>44305</v>
      </c>
      <c r="G138" s="67" t="e">
        <f>#REF!/$G$1*($G$1-$E$1)</f>
        <v>#REF!</v>
      </c>
      <c r="H138" s="68">
        <v>0</v>
      </c>
      <c r="I138" s="74">
        <v>0</v>
      </c>
      <c r="J138" s="69"/>
      <c r="K138" s="69" t="s">
        <v>130</v>
      </c>
      <c r="L138" s="3">
        <v>0</v>
      </c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</row>
    <row r="139" spans="1:26" ht="14.25" customHeight="1">
      <c r="A139" s="69" t="s">
        <v>130</v>
      </c>
      <c r="B139" s="71" t="s">
        <v>113</v>
      </c>
      <c r="C139" s="71" t="s">
        <v>428</v>
      </c>
      <c r="D139" s="71">
        <v>1000001732</v>
      </c>
      <c r="E139" s="72" t="s">
        <v>429</v>
      </c>
      <c r="F139" s="73">
        <v>44343</v>
      </c>
      <c r="G139" s="67" t="e">
        <f>#REF!/$G$1*($G$1-$E$1)</f>
        <v>#REF!</v>
      </c>
      <c r="H139" s="68">
        <v>0</v>
      </c>
      <c r="I139" s="74">
        <v>1</v>
      </c>
      <c r="J139" s="69"/>
      <c r="K139" s="69" t="s">
        <v>130</v>
      </c>
      <c r="L139" s="3">
        <v>0</v>
      </c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</row>
    <row r="140" spans="1:26" ht="14.25" customHeight="1">
      <c r="A140" s="69" t="s">
        <v>130</v>
      </c>
      <c r="B140" s="71" t="s">
        <v>113</v>
      </c>
      <c r="C140" s="71" t="s">
        <v>430</v>
      </c>
      <c r="D140" s="71">
        <v>1000003080</v>
      </c>
      <c r="E140" s="71" t="s">
        <v>431</v>
      </c>
      <c r="F140" s="73">
        <v>44868</v>
      </c>
      <c r="G140" s="67" t="e">
        <f>#REF!/$G$1*($G$1-$E$1)</f>
        <v>#REF!</v>
      </c>
      <c r="H140" s="68">
        <v>0</v>
      </c>
      <c r="I140" s="74">
        <v>0</v>
      </c>
      <c r="J140" s="69"/>
      <c r="K140" s="69" t="s">
        <v>130</v>
      </c>
      <c r="L140" s="3">
        <v>0</v>
      </c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</row>
    <row r="141" spans="1:26" ht="14.25" customHeight="1">
      <c r="A141" s="69" t="s">
        <v>130</v>
      </c>
      <c r="B141" s="71" t="s">
        <v>113</v>
      </c>
      <c r="C141" s="71" t="s">
        <v>432</v>
      </c>
      <c r="D141" s="71">
        <v>1000003551</v>
      </c>
      <c r="E141" s="71" t="s">
        <v>433</v>
      </c>
      <c r="F141" s="73">
        <v>45071</v>
      </c>
      <c r="G141" s="67" t="e">
        <f>#REF!/$G$1*($G$1-$E$1)</f>
        <v>#REF!</v>
      </c>
      <c r="H141" s="68">
        <v>0</v>
      </c>
      <c r="I141" s="74">
        <v>0</v>
      </c>
      <c r="J141" s="69"/>
      <c r="K141" s="69" t="s">
        <v>130</v>
      </c>
      <c r="L141" s="3">
        <v>0</v>
      </c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</row>
    <row r="142" spans="1:26" ht="14.25" customHeight="1">
      <c r="A142" s="74" t="s">
        <v>133</v>
      </c>
      <c r="B142" s="78" t="s">
        <v>142</v>
      </c>
      <c r="C142" s="78" t="s">
        <v>434</v>
      </c>
      <c r="D142" s="78">
        <v>1000004111</v>
      </c>
      <c r="E142" s="78" t="s">
        <v>435</v>
      </c>
      <c r="F142" s="73">
        <v>45540</v>
      </c>
      <c r="G142" s="67" t="e">
        <f>#REF!/$G$1*($G$1-$E$1)</f>
        <v>#REF!</v>
      </c>
      <c r="H142" s="68">
        <v>0</v>
      </c>
      <c r="I142" s="74">
        <v>0</v>
      </c>
      <c r="J142" s="69"/>
      <c r="K142" s="74" t="s">
        <v>133</v>
      </c>
      <c r="L142" s="3">
        <v>0</v>
      </c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</row>
    <row r="143" spans="1:26" ht="14.25" customHeight="1">
      <c r="A143" s="69" t="s">
        <v>133</v>
      </c>
      <c r="B143" s="71" t="s">
        <v>55</v>
      </c>
      <c r="C143" s="71" t="s">
        <v>436</v>
      </c>
      <c r="D143" s="71">
        <v>1000001029</v>
      </c>
      <c r="E143" s="72" t="s">
        <v>437</v>
      </c>
      <c r="F143" s="73">
        <v>44305</v>
      </c>
      <c r="G143" s="67" t="e">
        <f>#REF!/$G$1*($G$1-$E$1)</f>
        <v>#REF!</v>
      </c>
      <c r="H143" s="68">
        <v>0</v>
      </c>
      <c r="I143" s="74">
        <v>1</v>
      </c>
      <c r="J143" s="69"/>
      <c r="K143" s="69" t="s">
        <v>133</v>
      </c>
      <c r="L143" s="3">
        <v>0</v>
      </c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</row>
    <row r="144" spans="1:26" ht="14.25" customHeight="1">
      <c r="A144" s="74" t="s">
        <v>134</v>
      </c>
      <c r="B144" s="78" t="s">
        <v>83</v>
      </c>
      <c r="C144" s="78" t="s">
        <v>438</v>
      </c>
      <c r="D144" s="78">
        <v>1000004124</v>
      </c>
      <c r="E144" s="78" t="s">
        <v>439</v>
      </c>
      <c r="F144" s="73">
        <v>45556</v>
      </c>
      <c r="G144" s="67" t="e">
        <f>#REF!/$G$1*($G$1-$E$1)</f>
        <v>#REF!</v>
      </c>
      <c r="H144" s="68">
        <v>0</v>
      </c>
      <c r="I144" s="74">
        <v>0</v>
      </c>
      <c r="J144" s="69"/>
      <c r="K144" s="74" t="s">
        <v>134</v>
      </c>
      <c r="L144" s="3">
        <v>0</v>
      </c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</row>
    <row r="145" spans="1:26" ht="14.25" customHeight="1">
      <c r="A145" s="74" t="s">
        <v>134</v>
      </c>
      <c r="B145" s="78" t="s">
        <v>79</v>
      </c>
      <c r="C145" s="78" t="s">
        <v>440</v>
      </c>
      <c r="D145" s="78">
        <v>1000004134</v>
      </c>
      <c r="E145" s="78" t="s">
        <v>441</v>
      </c>
      <c r="F145" s="73">
        <v>45558</v>
      </c>
      <c r="G145" s="67" t="e">
        <f>#REF!/$G$1*($G$1-$E$1)</f>
        <v>#REF!</v>
      </c>
      <c r="H145" s="68">
        <v>0</v>
      </c>
      <c r="I145" s="74">
        <v>0</v>
      </c>
      <c r="J145" s="69"/>
      <c r="K145" s="74" t="s">
        <v>134</v>
      </c>
      <c r="L145" s="3">
        <v>0</v>
      </c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</row>
    <row r="146" spans="1:26" ht="14.25" customHeight="1">
      <c r="A146" s="74" t="s">
        <v>134</v>
      </c>
      <c r="B146" s="78" t="s">
        <v>61</v>
      </c>
      <c r="C146" s="78" t="s">
        <v>442</v>
      </c>
      <c r="D146" s="78">
        <v>1000004139</v>
      </c>
      <c r="E146" s="78" t="s">
        <v>443</v>
      </c>
      <c r="F146" s="73">
        <v>45562</v>
      </c>
      <c r="G146" s="67" t="e">
        <f>#REF!/$G$1*($G$1-$E$1)</f>
        <v>#REF!</v>
      </c>
      <c r="H146" s="68">
        <v>0</v>
      </c>
      <c r="I146" s="74">
        <v>0</v>
      </c>
      <c r="J146" s="69"/>
      <c r="K146" s="74" t="s">
        <v>134</v>
      </c>
      <c r="L146" s="3">
        <v>0</v>
      </c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</row>
    <row r="147" spans="1:26" ht="14.25" customHeight="1">
      <c r="A147" s="74" t="s">
        <v>130</v>
      </c>
      <c r="B147" s="78" t="s">
        <v>115</v>
      </c>
      <c r="C147" s="78" t="s">
        <v>444</v>
      </c>
      <c r="D147" s="78">
        <v>1000004145</v>
      </c>
      <c r="E147" s="78" t="s">
        <v>445</v>
      </c>
      <c r="F147" s="73">
        <v>45569</v>
      </c>
      <c r="G147" s="67" t="e">
        <f>#REF!/$G$1*($G$1-$E$1)</f>
        <v>#REF!</v>
      </c>
      <c r="H147" s="68">
        <v>0</v>
      </c>
      <c r="I147" s="74">
        <v>0</v>
      </c>
      <c r="J147" s="74"/>
      <c r="K147" s="74" t="s">
        <v>130</v>
      </c>
      <c r="L147" s="3">
        <v>0</v>
      </c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</row>
    <row r="148" spans="1:26" ht="14.25" customHeight="1">
      <c r="A148" s="74" t="s">
        <v>132</v>
      </c>
      <c r="B148" s="71" t="s">
        <v>103</v>
      </c>
      <c r="C148" s="71" t="s">
        <v>446</v>
      </c>
      <c r="D148" s="71">
        <v>1000004150</v>
      </c>
      <c r="E148" s="72" t="s">
        <v>447</v>
      </c>
      <c r="F148" s="73">
        <v>45581</v>
      </c>
      <c r="G148" s="67" t="e">
        <f>#REF!/$G$1*($G$1-$E$1)</f>
        <v>#REF!</v>
      </c>
      <c r="H148" s="68">
        <v>0</v>
      </c>
      <c r="I148" s="74">
        <v>0</v>
      </c>
      <c r="J148" s="74"/>
      <c r="K148" s="74" t="s">
        <v>132</v>
      </c>
      <c r="L148" s="3">
        <v>0</v>
      </c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</row>
    <row r="149" spans="1:26" ht="14.25" customHeight="1">
      <c r="A149" s="69" t="s">
        <v>130</v>
      </c>
      <c r="B149" s="71" t="s">
        <v>122</v>
      </c>
      <c r="C149" s="71" t="s">
        <v>448</v>
      </c>
      <c r="D149" s="71">
        <v>1000001683</v>
      </c>
      <c r="E149" s="72" t="s">
        <v>449</v>
      </c>
      <c r="F149" s="79">
        <v>41303</v>
      </c>
      <c r="G149" s="67" t="e">
        <f>#REF!/$G$1*($G$1-$E$1)</f>
        <v>#REF!</v>
      </c>
      <c r="H149" s="68">
        <v>0</v>
      </c>
      <c r="I149" s="74">
        <v>1</v>
      </c>
      <c r="J149" s="69"/>
      <c r="K149" s="69" t="s">
        <v>130</v>
      </c>
      <c r="L149" s="3">
        <v>0</v>
      </c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</row>
    <row r="150" spans="1:26" ht="14.25" customHeight="1">
      <c r="A150" s="69" t="s">
        <v>133</v>
      </c>
      <c r="B150" s="71" t="s">
        <v>143</v>
      </c>
      <c r="C150" s="71" t="s">
        <v>450</v>
      </c>
      <c r="D150" s="71">
        <v>1000004183</v>
      </c>
      <c r="E150" s="72" t="s">
        <v>451</v>
      </c>
      <c r="F150" s="79">
        <v>45621</v>
      </c>
      <c r="G150" s="67" t="e">
        <f>#REF!/$G$1*($G$1-$E$1)</f>
        <v>#REF!</v>
      </c>
      <c r="H150" s="68">
        <v>0</v>
      </c>
      <c r="I150" s="74">
        <v>0</v>
      </c>
      <c r="J150" s="69"/>
      <c r="K150" s="69" t="s">
        <v>133</v>
      </c>
      <c r="L150" s="3">
        <v>0</v>
      </c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</row>
    <row r="151" spans="1:26" ht="14.25" customHeight="1">
      <c r="A151" s="69" t="s">
        <v>133</v>
      </c>
      <c r="B151" s="71" t="s">
        <v>52</v>
      </c>
      <c r="C151" s="71" t="s">
        <v>452</v>
      </c>
      <c r="D151" s="71">
        <v>1000004171</v>
      </c>
      <c r="E151" s="72" t="s">
        <v>453</v>
      </c>
      <c r="F151" s="79">
        <v>45611</v>
      </c>
      <c r="G151" s="67" t="e">
        <f>#REF!/$G$1*($G$1-$E$1)</f>
        <v>#REF!</v>
      </c>
      <c r="H151" s="68">
        <v>0</v>
      </c>
      <c r="I151" s="74">
        <v>0</v>
      </c>
      <c r="J151" s="69"/>
      <c r="K151" s="69" t="s">
        <v>133</v>
      </c>
      <c r="L151" s="3">
        <v>0</v>
      </c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</row>
    <row r="152" spans="1:26" ht="14.25" customHeight="1">
      <c r="A152" s="69" t="s">
        <v>130</v>
      </c>
      <c r="B152" s="71" t="s">
        <v>108</v>
      </c>
      <c r="C152" s="71" t="s">
        <v>454</v>
      </c>
      <c r="D152" s="71">
        <v>1000001491</v>
      </c>
      <c r="E152" s="72" t="s">
        <v>455</v>
      </c>
      <c r="F152" s="79">
        <v>44739</v>
      </c>
      <c r="G152" s="67" t="e">
        <f>#REF!/$G$1*($G$1-$E$1)</f>
        <v>#REF!</v>
      </c>
      <c r="H152" s="68">
        <v>0</v>
      </c>
      <c r="I152" s="74">
        <v>1</v>
      </c>
      <c r="J152" s="69"/>
      <c r="K152" s="69" t="s">
        <v>130</v>
      </c>
      <c r="L152" s="3">
        <v>0</v>
      </c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</row>
    <row r="153" spans="1:26" ht="14.25" customHeight="1">
      <c r="A153" s="69" t="s">
        <v>134</v>
      </c>
      <c r="B153" s="71" t="s">
        <v>78</v>
      </c>
      <c r="C153" s="71" t="s">
        <v>456</v>
      </c>
      <c r="D153" s="71">
        <v>1000002400</v>
      </c>
      <c r="E153" s="72" t="s">
        <v>457</v>
      </c>
      <c r="F153" s="79">
        <v>44738</v>
      </c>
      <c r="G153" s="67" t="e">
        <f>#REF!/$G$1*($G$1-$E$1)</f>
        <v>#REF!</v>
      </c>
      <c r="H153" s="68">
        <v>0</v>
      </c>
      <c r="I153" s="74">
        <v>0</v>
      </c>
      <c r="J153" s="69"/>
      <c r="K153" s="69" t="s">
        <v>134</v>
      </c>
      <c r="L153" s="3">
        <v>0</v>
      </c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</row>
    <row r="154" spans="1:26" ht="14.25" customHeight="1">
      <c r="A154" s="69" t="s">
        <v>130</v>
      </c>
      <c r="B154" s="71" t="s">
        <v>120</v>
      </c>
      <c r="C154" s="71" t="s">
        <v>458</v>
      </c>
      <c r="D154" s="71">
        <v>1000001184</v>
      </c>
      <c r="E154" s="72" t="s">
        <v>459</v>
      </c>
      <c r="F154" s="79">
        <v>44739</v>
      </c>
      <c r="G154" s="67" t="e">
        <f>#REF!/$G$1*($G$1-$E$1)</f>
        <v>#REF!</v>
      </c>
      <c r="H154" s="68">
        <v>0</v>
      </c>
      <c r="I154" s="74">
        <v>0</v>
      </c>
      <c r="J154" s="69"/>
      <c r="K154" s="69" t="s">
        <v>130</v>
      </c>
      <c r="L154" s="3">
        <v>0</v>
      </c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</row>
    <row r="155" spans="1:26" ht="14.25" customHeight="1">
      <c r="A155" s="69" t="s">
        <v>130</v>
      </c>
      <c r="B155" s="71" t="s">
        <v>122</v>
      </c>
      <c r="C155" s="71" t="s">
        <v>460</v>
      </c>
      <c r="D155" s="71">
        <v>1000001660</v>
      </c>
      <c r="E155" s="72" t="s">
        <v>461</v>
      </c>
      <c r="F155" s="79">
        <v>44739</v>
      </c>
      <c r="G155" s="67" t="e">
        <f>#REF!/$G$1*($G$1-$E$1)</f>
        <v>#REF!</v>
      </c>
      <c r="H155" s="68">
        <v>0</v>
      </c>
      <c r="I155" s="74">
        <v>1</v>
      </c>
      <c r="J155" s="69"/>
      <c r="K155" s="69" t="s">
        <v>130</v>
      </c>
      <c r="L155" s="3">
        <v>0</v>
      </c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</row>
    <row r="156" spans="1:26" ht="14.25" customHeight="1">
      <c r="A156" s="69" t="s">
        <v>133</v>
      </c>
      <c r="B156" s="71" t="s">
        <v>52</v>
      </c>
      <c r="C156" s="79" t="s">
        <v>462</v>
      </c>
      <c r="D156" s="71">
        <v>1000004202</v>
      </c>
      <c r="E156" s="72" t="s">
        <v>463</v>
      </c>
      <c r="F156" s="79">
        <v>45645</v>
      </c>
      <c r="G156" s="67" t="e">
        <f>#REF!/$G$1*($G$1-$E$1)</f>
        <v>#REF!</v>
      </c>
      <c r="H156" s="68">
        <v>0</v>
      </c>
      <c r="I156" s="74">
        <v>1</v>
      </c>
      <c r="J156" s="69"/>
      <c r="K156" s="69" t="s">
        <v>133</v>
      </c>
      <c r="L156" s="3">
        <v>0</v>
      </c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</row>
    <row r="157" spans="1:26" ht="14.25" customHeight="1">
      <c r="A157" s="69" t="s">
        <v>130</v>
      </c>
      <c r="B157" s="82" t="s">
        <v>113</v>
      </c>
      <c r="C157" s="82" t="s">
        <v>464</v>
      </c>
      <c r="D157" s="82">
        <v>1000001726</v>
      </c>
      <c r="E157" s="82" t="s">
        <v>465</v>
      </c>
      <c r="F157" s="83">
        <v>44739</v>
      </c>
      <c r="G157" s="67" t="e">
        <f>#REF!/$G$1*($G$1-$E$1)</f>
        <v>#REF!</v>
      </c>
      <c r="H157" s="68">
        <v>0</v>
      </c>
      <c r="I157" s="74">
        <v>0</v>
      </c>
      <c r="J157" s="69"/>
      <c r="K157" s="69" t="s">
        <v>130</v>
      </c>
      <c r="L157" s="3">
        <v>0</v>
      </c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</row>
    <row r="158" spans="1:26" ht="14.25" customHeight="1">
      <c r="A158" s="69" t="s">
        <v>130</v>
      </c>
      <c r="B158" s="82" t="s">
        <v>120</v>
      </c>
      <c r="C158" s="82" t="s">
        <v>466</v>
      </c>
      <c r="D158" s="82">
        <v>1000004206</v>
      </c>
      <c r="E158" s="82" t="s">
        <v>467</v>
      </c>
      <c r="F158" s="83">
        <v>45657</v>
      </c>
      <c r="G158" s="67" t="e">
        <f>#REF!/$G$1*($G$1-$E$1)</f>
        <v>#REF!</v>
      </c>
      <c r="H158" s="68">
        <v>0</v>
      </c>
      <c r="I158" s="74">
        <v>0</v>
      </c>
      <c r="J158" s="69"/>
      <c r="K158" s="69" t="s">
        <v>130</v>
      </c>
      <c r="L158" s="3">
        <v>0</v>
      </c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</row>
    <row r="159" spans="1:26" ht="14.25" customHeight="1">
      <c r="A159" s="69" t="s">
        <v>133</v>
      </c>
      <c r="B159" s="82" t="s">
        <v>47</v>
      </c>
      <c r="C159" s="82" t="s">
        <v>468</v>
      </c>
      <c r="D159" s="82">
        <v>1000004198</v>
      </c>
      <c r="E159" s="82" t="s">
        <v>469</v>
      </c>
      <c r="F159" s="83">
        <v>45653</v>
      </c>
      <c r="G159" s="67" t="e">
        <f>#REF!/$G$1*($G$1-$E$1)</f>
        <v>#REF!</v>
      </c>
      <c r="H159" s="68">
        <v>0</v>
      </c>
      <c r="I159" s="74">
        <v>1</v>
      </c>
      <c r="J159" s="69"/>
      <c r="K159" s="69" t="s">
        <v>133</v>
      </c>
      <c r="L159" s="3">
        <v>0</v>
      </c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</row>
    <row r="160" spans="1:26" ht="14.25" customHeight="1">
      <c r="A160" s="84" t="s">
        <v>134</v>
      </c>
      <c r="B160" s="82" t="s">
        <v>84</v>
      </c>
      <c r="C160" s="82" t="s">
        <v>470</v>
      </c>
      <c r="D160" s="82">
        <v>1000004262</v>
      </c>
      <c r="E160" s="82" t="s">
        <v>471</v>
      </c>
      <c r="F160" s="83">
        <v>45689</v>
      </c>
      <c r="G160" s="67" t="e">
        <f>#REF!/$G$1*($G$1-$E$1)</f>
        <v>#REF!</v>
      </c>
      <c r="H160" s="68">
        <v>0</v>
      </c>
      <c r="I160" s="74">
        <v>0</v>
      </c>
      <c r="J160" s="69"/>
      <c r="K160" s="84" t="s">
        <v>134</v>
      </c>
      <c r="L160" s="3">
        <v>0</v>
      </c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</row>
    <row r="161" spans="1:26" ht="14.25" customHeight="1">
      <c r="A161" s="84" t="s">
        <v>134</v>
      </c>
      <c r="B161" s="82" t="s">
        <v>62</v>
      </c>
      <c r="C161" s="82" t="s">
        <v>472</v>
      </c>
      <c r="D161" s="82">
        <v>1000004213</v>
      </c>
      <c r="E161" s="82" t="s">
        <v>473</v>
      </c>
      <c r="F161" s="83">
        <v>45667</v>
      </c>
      <c r="G161" s="67" t="e">
        <f>#REF!/$G$1*($G$1-$E$1)</f>
        <v>#REF!</v>
      </c>
      <c r="H161" s="68">
        <v>0</v>
      </c>
      <c r="I161" s="74">
        <v>1</v>
      </c>
      <c r="J161" s="69"/>
      <c r="K161" s="84" t="s">
        <v>134</v>
      </c>
      <c r="L161" s="3">
        <v>0</v>
      </c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</row>
    <row r="162" spans="1:26" ht="14.25" customHeight="1">
      <c r="A162" s="84" t="s">
        <v>133</v>
      </c>
      <c r="B162" s="82" t="s">
        <v>37</v>
      </c>
      <c r="C162" s="82" t="s">
        <v>474</v>
      </c>
      <c r="D162" s="82">
        <v>1000000412</v>
      </c>
      <c r="E162" s="82" t="s">
        <v>475</v>
      </c>
      <c r="F162" s="83">
        <v>44738</v>
      </c>
      <c r="G162" s="67" t="e">
        <f>#REF!/$G$1*($G$1-$E$1)</f>
        <v>#REF!</v>
      </c>
      <c r="H162" s="68">
        <v>0</v>
      </c>
      <c r="I162" s="74">
        <v>1</v>
      </c>
      <c r="J162" s="69"/>
      <c r="K162" s="84" t="s">
        <v>133</v>
      </c>
      <c r="L162" s="3">
        <v>0</v>
      </c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</row>
    <row r="163" spans="1:26" ht="14.25" customHeight="1">
      <c r="A163" s="84" t="s">
        <v>133</v>
      </c>
      <c r="B163" s="70" t="s">
        <v>32</v>
      </c>
      <c r="C163" s="82" t="s">
        <v>476</v>
      </c>
      <c r="D163" s="82">
        <v>1000004021</v>
      </c>
      <c r="E163" s="82" t="s">
        <v>477</v>
      </c>
      <c r="F163" s="83">
        <v>45469</v>
      </c>
      <c r="G163" s="67" t="e">
        <f>#REF!/$G$1*($G$1-$E$1)</f>
        <v>#REF!</v>
      </c>
      <c r="H163" s="68">
        <v>0</v>
      </c>
      <c r="I163" s="74">
        <v>1</v>
      </c>
      <c r="J163" s="69"/>
      <c r="K163" s="84" t="s">
        <v>133</v>
      </c>
      <c r="L163" s="3">
        <v>0</v>
      </c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</row>
    <row r="164" spans="1:26" ht="14.25" customHeight="1">
      <c r="A164" s="84" t="s">
        <v>134</v>
      </c>
      <c r="B164" s="82" t="s">
        <v>79</v>
      </c>
      <c r="C164" s="82" t="s">
        <v>478</v>
      </c>
      <c r="D164" s="82">
        <v>1000003442</v>
      </c>
      <c r="E164" s="82" t="s">
        <v>479</v>
      </c>
      <c r="F164" s="83">
        <v>45008</v>
      </c>
      <c r="G164" s="67" t="e">
        <f>#REF!/$G$1*($G$1-$E$1)</f>
        <v>#REF!</v>
      </c>
      <c r="H164" s="68">
        <v>0</v>
      </c>
      <c r="I164" s="74">
        <v>1</v>
      </c>
      <c r="J164" s="69"/>
      <c r="K164" s="84" t="s">
        <v>134</v>
      </c>
      <c r="L164" s="3">
        <v>0</v>
      </c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</row>
    <row r="165" spans="1:26" ht="14.25" customHeight="1">
      <c r="A165" s="74" t="s">
        <v>132</v>
      </c>
      <c r="B165" s="82" t="s">
        <v>101</v>
      </c>
      <c r="C165" s="82" t="s">
        <v>480</v>
      </c>
      <c r="D165" s="82">
        <v>1000003824</v>
      </c>
      <c r="E165" s="82" t="s">
        <v>481</v>
      </c>
      <c r="F165" s="83" t="s">
        <v>482</v>
      </c>
      <c r="G165" s="67" t="e">
        <f>#REF!/$G$1*($G$1-$E$1)</f>
        <v>#REF!</v>
      </c>
      <c r="H165" s="68">
        <v>0</v>
      </c>
      <c r="I165" s="74">
        <v>1</v>
      </c>
      <c r="J165" s="74"/>
      <c r="K165" s="74" t="s">
        <v>132</v>
      </c>
      <c r="L165" s="3">
        <v>0</v>
      </c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</row>
    <row r="166" spans="1:26" ht="14.25" customHeight="1">
      <c r="A166" s="84" t="s">
        <v>133</v>
      </c>
      <c r="B166" s="70" t="s">
        <v>30</v>
      </c>
      <c r="C166" s="82" t="s">
        <v>483</v>
      </c>
      <c r="D166" s="82">
        <v>1000004285</v>
      </c>
      <c r="E166" s="82" t="s">
        <v>484</v>
      </c>
      <c r="F166" s="83">
        <v>45736</v>
      </c>
      <c r="G166" s="67" t="e">
        <f>#REF!/$G$1*($G$1-$E$1)</f>
        <v>#REF!</v>
      </c>
      <c r="H166" s="68">
        <v>0</v>
      </c>
      <c r="I166" s="74">
        <v>0</v>
      </c>
      <c r="J166" s="69"/>
      <c r="K166" s="84" t="s">
        <v>133</v>
      </c>
      <c r="L166" s="3">
        <v>0</v>
      </c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</row>
    <row r="167" spans="1:26" ht="14.25" customHeight="1">
      <c r="A167" s="84" t="s">
        <v>133</v>
      </c>
      <c r="B167" s="82" t="s">
        <v>47</v>
      </c>
      <c r="C167" s="82" t="s">
        <v>485</v>
      </c>
      <c r="D167" s="82">
        <v>1000004293</v>
      </c>
      <c r="E167" s="82" t="s">
        <v>486</v>
      </c>
      <c r="F167" s="83">
        <v>45737</v>
      </c>
      <c r="G167" s="67" t="e">
        <f>#REF!/$G$1*($G$1-$E$1)</f>
        <v>#REF!</v>
      </c>
      <c r="H167" s="68">
        <v>0</v>
      </c>
      <c r="I167" s="74">
        <v>0</v>
      </c>
      <c r="J167" s="69"/>
      <c r="K167" s="84" t="s">
        <v>133</v>
      </c>
      <c r="L167" s="3">
        <v>0</v>
      </c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</row>
    <row r="168" spans="1:26" ht="14.25" customHeight="1">
      <c r="A168" s="84" t="s">
        <v>130</v>
      </c>
      <c r="B168" s="82" t="s">
        <v>120</v>
      </c>
      <c r="C168" s="82" t="s">
        <v>487</v>
      </c>
      <c r="D168" s="82">
        <v>1000004271</v>
      </c>
      <c r="E168" s="82" t="s">
        <v>488</v>
      </c>
      <c r="F168" s="83">
        <v>45716</v>
      </c>
      <c r="G168" s="67" t="e">
        <f>#REF!/$G$1*($G$1-$E$1)</f>
        <v>#REF!</v>
      </c>
      <c r="H168" s="68">
        <v>0</v>
      </c>
      <c r="I168" s="74">
        <v>0</v>
      </c>
      <c r="J168" s="84"/>
      <c r="K168" s="84" t="s">
        <v>130</v>
      </c>
      <c r="L168" s="3">
        <v>0</v>
      </c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</row>
    <row r="169" spans="1:26" ht="14.25" customHeight="1">
      <c r="A169" s="84" t="s">
        <v>130</v>
      </c>
      <c r="B169" s="82" t="s">
        <v>115</v>
      </c>
      <c r="C169" s="82" t="s">
        <v>489</v>
      </c>
      <c r="D169" s="82">
        <v>1000004303</v>
      </c>
      <c r="E169" s="82" t="s">
        <v>490</v>
      </c>
      <c r="F169" s="83">
        <v>45741</v>
      </c>
      <c r="G169" s="67" t="e">
        <f>#REF!/$G$1*($G$1-$E$1)</f>
        <v>#REF!</v>
      </c>
      <c r="H169" s="68">
        <v>0</v>
      </c>
      <c r="I169" s="74">
        <v>1</v>
      </c>
      <c r="J169" s="84"/>
      <c r="K169" s="84" t="s">
        <v>130</v>
      </c>
      <c r="L169" s="3">
        <v>0</v>
      </c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</row>
    <row r="170" spans="1:26" ht="14.25" customHeight="1">
      <c r="A170" s="84" t="s">
        <v>132</v>
      </c>
      <c r="B170" s="82" t="s">
        <v>103</v>
      </c>
      <c r="C170" s="82" t="s">
        <v>491</v>
      </c>
      <c r="D170" s="82">
        <v>1000004319</v>
      </c>
      <c r="E170" s="82" t="s">
        <v>492</v>
      </c>
      <c r="F170" s="83">
        <v>44670</v>
      </c>
      <c r="G170" s="67" t="e">
        <f>#REF!/$G$1*($G$1-$E$1)</f>
        <v>#REF!</v>
      </c>
      <c r="H170" s="68">
        <v>0</v>
      </c>
      <c r="I170" s="74">
        <v>1</v>
      </c>
      <c r="J170" s="84"/>
      <c r="K170" s="84" t="s">
        <v>132</v>
      </c>
      <c r="L170" s="3">
        <v>0</v>
      </c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</row>
    <row r="171" spans="1:26" ht="14.25" customHeight="1">
      <c r="A171" s="84" t="s">
        <v>130</v>
      </c>
      <c r="B171" s="82" t="s">
        <v>111</v>
      </c>
      <c r="C171" s="82" t="s">
        <v>493</v>
      </c>
      <c r="D171" s="82">
        <v>1000001982</v>
      </c>
      <c r="E171" s="82" t="s">
        <v>494</v>
      </c>
      <c r="F171" s="83">
        <v>44739</v>
      </c>
      <c r="G171" s="67" t="e">
        <f>#REF!/$G$1*($G$1-$E$1)</f>
        <v>#REF!</v>
      </c>
      <c r="H171" s="68">
        <v>0</v>
      </c>
      <c r="I171" s="74">
        <v>0</v>
      </c>
      <c r="J171" s="84"/>
      <c r="K171" s="84" t="s">
        <v>130</v>
      </c>
      <c r="L171" s="3">
        <v>0</v>
      </c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</row>
    <row r="172" spans="1:26" ht="14.25" customHeight="1">
      <c r="A172" s="84" t="s">
        <v>132</v>
      </c>
      <c r="B172" s="82" t="s">
        <v>101</v>
      </c>
      <c r="C172" s="82" t="s">
        <v>495</v>
      </c>
      <c r="D172" s="82">
        <v>1000004320</v>
      </c>
      <c r="E172" s="82" t="s">
        <v>496</v>
      </c>
      <c r="F172" s="83">
        <v>45768</v>
      </c>
      <c r="G172" s="67" t="e">
        <f>#REF!/$G$1*($G$1-$E$1)</f>
        <v>#REF!</v>
      </c>
      <c r="H172" s="68">
        <v>0</v>
      </c>
      <c r="I172" s="74">
        <v>1</v>
      </c>
      <c r="J172" s="84"/>
      <c r="K172" s="84" t="s">
        <v>132</v>
      </c>
      <c r="L172" s="3">
        <v>0</v>
      </c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</row>
    <row r="173" spans="1:26" ht="14.25" customHeight="1">
      <c r="A173" s="84" t="s">
        <v>132</v>
      </c>
      <c r="B173" s="82" t="s">
        <v>103</v>
      </c>
      <c r="C173" s="82" t="s">
        <v>497</v>
      </c>
      <c r="D173" s="82">
        <v>1000004332</v>
      </c>
      <c r="E173" s="82" t="s">
        <v>498</v>
      </c>
      <c r="F173" s="83">
        <v>45772</v>
      </c>
      <c r="G173" s="67" t="e">
        <f>#REF!/$G$1*($G$1-$E$1)</f>
        <v>#REF!</v>
      </c>
      <c r="H173" s="68">
        <v>0</v>
      </c>
      <c r="I173" s="74">
        <v>0</v>
      </c>
      <c r="J173" s="84"/>
      <c r="K173" s="84" t="s">
        <v>132</v>
      </c>
      <c r="L173" s="3">
        <v>0</v>
      </c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</row>
    <row r="174" spans="1:26" ht="14.25" customHeight="1">
      <c r="A174" s="84" t="s">
        <v>133</v>
      </c>
      <c r="B174" s="82" t="s">
        <v>40</v>
      </c>
      <c r="C174" s="82" t="s">
        <v>499</v>
      </c>
      <c r="D174" s="82">
        <v>1000004336</v>
      </c>
      <c r="E174" s="82" t="s">
        <v>500</v>
      </c>
      <c r="F174" s="83">
        <v>45776</v>
      </c>
      <c r="G174" s="67" t="e">
        <f>#REF!/$G$1*($G$1-$E$1)</f>
        <v>#REF!</v>
      </c>
      <c r="H174" s="68">
        <v>0</v>
      </c>
      <c r="I174" s="74">
        <v>0</v>
      </c>
      <c r="J174" s="69"/>
      <c r="K174" s="84" t="s">
        <v>133</v>
      </c>
      <c r="L174" s="3">
        <v>0</v>
      </c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</row>
    <row r="175" spans="1:26" ht="14.25" customHeight="1">
      <c r="A175" s="84" t="s">
        <v>133</v>
      </c>
      <c r="B175" s="82" t="s">
        <v>32</v>
      </c>
      <c r="C175" s="82" t="s">
        <v>501</v>
      </c>
      <c r="D175" s="82">
        <v>1000000923</v>
      </c>
      <c r="E175" s="82" t="s">
        <v>502</v>
      </c>
      <c r="F175" s="83">
        <v>44180</v>
      </c>
      <c r="G175" s="67" t="e">
        <f>#REF!/$G$1*($G$1-$E$1)</f>
        <v>#REF!</v>
      </c>
      <c r="H175" s="68">
        <v>0</v>
      </c>
      <c r="I175" s="74">
        <v>0</v>
      </c>
      <c r="J175" s="69"/>
      <c r="K175" s="84" t="s">
        <v>133</v>
      </c>
      <c r="L175" s="3">
        <v>0</v>
      </c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</row>
    <row r="176" spans="1:26" ht="14.25" customHeight="1">
      <c r="A176" s="84" t="s">
        <v>133</v>
      </c>
      <c r="B176" s="82" t="s">
        <v>55</v>
      </c>
      <c r="C176" s="82" t="s">
        <v>503</v>
      </c>
      <c r="D176" s="82">
        <v>1000004283</v>
      </c>
      <c r="E176" s="82" t="s">
        <v>504</v>
      </c>
      <c r="F176" s="83">
        <v>45735</v>
      </c>
      <c r="G176" s="67" t="e">
        <f>#REF!/$G$1*($G$1-$E$1)</f>
        <v>#REF!</v>
      </c>
      <c r="H176" s="68">
        <v>0</v>
      </c>
      <c r="I176" s="74">
        <v>0</v>
      </c>
      <c r="J176" s="69"/>
      <c r="K176" s="84" t="s">
        <v>133</v>
      </c>
      <c r="L176" s="3">
        <v>0</v>
      </c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</row>
    <row r="177" spans="1:26" ht="14.25" customHeight="1">
      <c r="A177" s="84" t="s">
        <v>132</v>
      </c>
      <c r="B177" s="82" t="s">
        <v>105</v>
      </c>
      <c r="C177" s="82" t="s">
        <v>505</v>
      </c>
      <c r="D177" s="82">
        <v>1000004360</v>
      </c>
      <c r="E177" s="82" t="s">
        <v>506</v>
      </c>
      <c r="F177" s="83">
        <v>45798</v>
      </c>
      <c r="G177" s="67" t="e">
        <f>#REF!/$G$1*($G$1-$E$1)</f>
        <v>#REF!</v>
      </c>
      <c r="H177" s="68">
        <v>0</v>
      </c>
      <c r="I177" s="74">
        <v>0</v>
      </c>
      <c r="J177" s="84"/>
      <c r="K177" s="84" t="s">
        <v>132</v>
      </c>
      <c r="L177" s="3">
        <v>0</v>
      </c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</row>
    <row r="178" spans="1:26" ht="14.25" customHeight="1">
      <c r="A178" s="84" t="s">
        <v>131</v>
      </c>
      <c r="B178" s="82" t="s">
        <v>91</v>
      </c>
      <c r="C178" s="82" t="s">
        <v>507</v>
      </c>
      <c r="D178" s="82">
        <v>1000004383</v>
      </c>
      <c r="E178" s="82" t="s">
        <v>508</v>
      </c>
      <c r="F178" s="83">
        <v>45814</v>
      </c>
      <c r="G178" s="67" t="e">
        <f>#REF!/$G$1*($G$1-$E$1)</f>
        <v>#REF!</v>
      </c>
      <c r="H178" s="68">
        <v>0</v>
      </c>
      <c r="I178" s="74">
        <v>0</v>
      </c>
      <c r="J178" s="84"/>
      <c r="K178" s="84" t="s">
        <v>131</v>
      </c>
      <c r="L178" s="3">
        <v>0</v>
      </c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</row>
    <row r="179" spans="1:26" ht="14.25" customHeight="1">
      <c r="A179" s="84" t="s">
        <v>133</v>
      </c>
      <c r="B179" s="82" t="s">
        <v>40</v>
      </c>
      <c r="C179" s="82" t="s">
        <v>509</v>
      </c>
      <c r="D179" s="82">
        <v>1000000271</v>
      </c>
      <c r="E179" s="82" t="s">
        <v>510</v>
      </c>
      <c r="F179" s="83">
        <v>44738</v>
      </c>
      <c r="G179" s="67" t="e">
        <f>#REF!/$G$1*($G$1-$E$1)</f>
        <v>#REF!</v>
      </c>
      <c r="H179" s="68">
        <v>0</v>
      </c>
      <c r="I179" s="74">
        <v>0</v>
      </c>
      <c r="J179" s="69"/>
      <c r="K179" s="84" t="s">
        <v>133</v>
      </c>
      <c r="L179" s="3">
        <v>0</v>
      </c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</row>
    <row r="180" spans="1:26" ht="14.25" customHeight="1">
      <c r="A180" s="84" t="s">
        <v>131</v>
      </c>
      <c r="B180" s="82" t="s">
        <v>98</v>
      </c>
      <c r="C180" s="82" t="s">
        <v>511</v>
      </c>
      <c r="D180" s="82">
        <v>1000001900</v>
      </c>
      <c r="E180" s="82" t="s">
        <v>512</v>
      </c>
      <c r="F180" s="83">
        <v>44739</v>
      </c>
      <c r="G180" s="67" t="e">
        <f>#REF!/$G$1*($G$1-$E$1)</f>
        <v>#REF!</v>
      </c>
      <c r="H180" s="68">
        <v>0</v>
      </c>
      <c r="I180" s="74">
        <v>0</v>
      </c>
      <c r="J180" s="84"/>
      <c r="K180" s="84" t="s">
        <v>131</v>
      </c>
      <c r="L180" s="3">
        <v>0</v>
      </c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</row>
    <row r="181" spans="1:26" ht="14.25" customHeight="1">
      <c r="A181" s="84" t="s">
        <v>134</v>
      </c>
      <c r="B181" s="82" t="s">
        <v>69</v>
      </c>
      <c r="C181" s="82" t="s">
        <v>513</v>
      </c>
      <c r="D181" s="82">
        <v>1000004400</v>
      </c>
      <c r="E181" s="82" t="s">
        <v>514</v>
      </c>
      <c r="F181" s="83">
        <v>45838</v>
      </c>
      <c r="G181" s="67" t="e">
        <f>#REF!/$G$1*($G$1-$E$1)</f>
        <v>#REF!</v>
      </c>
      <c r="H181" s="68">
        <v>0</v>
      </c>
      <c r="I181" s="74">
        <v>0</v>
      </c>
      <c r="J181" s="69"/>
      <c r="K181" s="84" t="s">
        <v>134</v>
      </c>
      <c r="L181" s="3">
        <v>0</v>
      </c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</row>
    <row r="182" spans="1:26" ht="14.25" customHeight="1">
      <c r="A182" s="69" t="s">
        <v>131</v>
      </c>
      <c r="B182" s="82" t="s">
        <v>98</v>
      </c>
      <c r="C182" s="82" t="s">
        <v>515</v>
      </c>
      <c r="D182" s="82">
        <v>1000004394</v>
      </c>
      <c r="E182" s="82" t="s">
        <v>516</v>
      </c>
      <c r="F182" s="83">
        <v>45827</v>
      </c>
      <c r="G182" s="67" t="e">
        <f>#REF!/$G$1*($G$1-$E$1)</f>
        <v>#REF!</v>
      </c>
      <c r="H182" s="68">
        <v>0</v>
      </c>
      <c r="I182" s="74">
        <v>0</v>
      </c>
      <c r="J182" s="69"/>
      <c r="K182" s="69" t="s">
        <v>131</v>
      </c>
      <c r="L182" s="3">
        <v>0</v>
      </c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</row>
    <row r="183" spans="1:26" ht="14.25" customHeight="1">
      <c r="A183" s="84" t="s">
        <v>134</v>
      </c>
      <c r="B183" s="82" t="s">
        <v>84</v>
      </c>
      <c r="C183" s="82" t="s">
        <v>517</v>
      </c>
      <c r="D183" s="82">
        <v>1000004417</v>
      </c>
      <c r="E183" s="82" t="s">
        <v>518</v>
      </c>
      <c r="F183" s="83">
        <v>45843</v>
      </c>
      <c r="G183" s="67" t="e">
        <f>#REF!/$G$1*($G$1-$E$1)</f>
        <v>#REF!</v>
      </c>
      <c r="H183" s="68">
        <v>0</v>
      </c>
      <c r="I183" s="74">
        <v>0</v>
      </c>
      <c r="J183" s="69"/>
      <c r="K183" s="84" t="s">
        <v>134</v>
      </c>
      <c r="L183" s="3">
        <v>0</v>
      </c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</row>
    <row r="184" spans="1:26" ht="14.25" customHeight="1">
      <c r="A184" s="74" t="s">
        <v>132</v>
      </c>
      <c r="B184" s="82" t="s">
        <v>101</v>
      </c>
      <c r="C184" s="82" t="s">
        <v>519</v>
      </c>
      <c r="D184" s="82">
        <v>1000004396</v>
      </c>
      <c r="E184" s="82" t="s">
        <v>520</v>
      </c>
      <c r="F184" s="83">
        <v>45832</v>
      </c>
      <c r="G184" s="67" t="e">
        <f>#REF!/$G$1*($G$1-$E$1)</f>
        <v>#REF!</v>
      </c>
      <c r="H184" s="68">
        <v>0</v>
      </c>
      <c r="I184" s="74">
        <v>0</v>
      </c>
      <c r="J184" s="74"/>
      <c r="K184" s="74" t="s">
        <v>132</v>
      </c>
      <c r="L184" s="3">
        <v>0</v>
      </c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</row>
    <row r="185" spans="1:26" ht="14.25" customHeight="1">
      <c r="A185" s="84" t="s">
        <v>130</v>
      </c>
      <c r="B185" s="82" t="s">
        <v>521</v>
      </c>
      <c r="C185" s="82" t="s">
        <v>522</v>
      </c>
      <c r="D185" s="82">
        <v>1000004409</v>
      </c>
      <c r="E185" s="82" t="s">
        <v>523</v>
      </c>
      <c r="F185" s="83">
        <v>45848</v>
      </c>
      <c r="G185" s="67" t="e">
        <f>#REF!/$G$1*($G$1-$E$1)</f>
        <v>#REF!</v>
      </c>
      <c r="H185" s="68">
        <v>0</v>
      </c>
      <c r="I185" s="74">
        <v>1</v>
      </c>
      <c r="J185" s="84"/>
      <c r="K185" s="84" t="s">
        <v>130</v>
      </c>
      <c r="L185" s="3">
        <v>0</v>
      </c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</row>
    <row r="186" spans="1:26" ht="14.25" customHeight="1">
      <c r="A186" s="84" t="s">
        <v>130</v>
      </c>
      <c r="B186" s="82" t="s">
        <v>122</v>
      </c>
      <c r="C186" s="82" t="s">
        <v>524</v>
      </c>
      <c r="D186" s="82">
        <v>1000004416</v>
      </c>
      <c r="E186" s="82" t="s">
        <v>525</v>
      </c>
      <c r="F186" s="83">
        <v>45843</v>
      </c>
      <c r="G186" s="67" t="e">
        <f>#REF!/$G$1*($G$1-$E$1)</f>
        <v>#REF!</v>
      </c>
      <c r="H186" s="68">
        <v>0</v>
      </c>
      <c r="I186" s="74">
        <v>1</v>
      </c>
      <c r="J186" s="84"/>
      <c r="K186" s="84" t="s">
        <v>130</v>
      </c>
      <c r="L186" s="3">
        <v>0</v>
      </c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</row>
    <row r="187" spans="1:26" ht="14.25" customHeight="1">
      <c r="A187" s="74" t="s">
        <v>132</v>
      </c>
      <c r="B187" s="82" t="s">
        <v>101</v>
      </c>
      <c r="C187" s="82" t="s">
        <v>526</v>
      </c>
      <c r="D187" s="82">
        <v>1000004421</v>
      </c>
      <c r="E187" s="82" t="s">
        <v>527</v>
      </c>
      <c r="F187" s="83">
        <v>45856</v>
      </c>
      <c r="G187" s="67" t="e">
        <f>#REF!/$G$1*($G$1-$E$1)</f>
        <v>#REF!</v>
      </c>
      <c r="H187" s="68">
        <v>0</v>
      </c>
      <c r="I187" s="74">
        <v>0</v>
      </c>
      <c r="J187" s="74"/>
      <c r="K187" s="74" t="s">
        <v>132</v>
      </c>
      <c r="L187" s="3">
        <v>0</v>
      </c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</row>
    <row r="188" spans="1:26" ht="14.25" customHeight="1">
      <c r="A188" s="84" t="s">
        <v>130</v>
      </c>
      <c r="B188" s="82" t="s">
        <v>521</v>
      </c>
      <c r="C188" s="82" t="s">
        <v>528</v>
      </c>
      <c r="D188" s="82">
        <v>1000004413</v>
      </c>
      <c r="E188" s="82" t="s">
        <v>529</v>
      </c>
      <c r="F188" s="83">
        <v>45841</v>
      </c>
      <c r="G188" s="67" t="e">
        <f>#REF!/$G$1*($G$1-$E$1)</f>
        <v>#REF!</v>
      </c>
      <c r="H188" s="68">
        <v>0</v>
      </c>
      <c r="I188" s="74">
        <v>1</v>
      </c>
      <c r="J188" s="84"/>
      <c r="K188" s="84" t="s">
        <v>130</v>
      </c>
      <c r="L188" s="3">
        <v>0</v>
      </c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</row>
    <row r="189" spans="1:26" ht="14.25" customHeight="1">
      <c r="A189" s="84" t="s">
        <v>130</v>
      </c>
      <c r="B189" s="82" t="s">
        <v>118</v>
      </c>
      <c r="C189" s="82" t="s">
        <v>530</v>
      </c>
      <c r="D189" s="82">
        <v>1000003194</v>
      </c>
      <c r="E189" s="82" t="s">
        <v>531</v>
      </c>
      <c r="F189" s="83">
        <v>44924</v>
      </c>
      <c r="G189" s="67" t="e">
        <f>#REF!/$G$1*($G$1-$E$1)</f>
        <v>#REF!</v>
      </c>
      <c r="H189" s="68">
        <v>0</v>
      </c>
      <c r="I189" s="74">
        <v>1</v>
      </c>
      <c r="J189" s="84"/>
      <c r="K189" s="84" t="s">
        <v>130</v>
      </c>
      <c r="L189" s="3">
        <v>0</v>
      </c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</row>
    <row r="190" spans="1:26" ht="14.25" customHeight="1">
      <c r="A190" s="84" t="s">
        <v>130</v>
      </c>
      <c r="B190" s="82" t="s">
        <v>84</v>
      </c>
      <c r="C190" s="82" t="s">
        <v>532</v>
      </c>
      <c r="D190" s="82">
        <v>1000004423</v>
      </c>
      <c r="E190" s="82" t="s">
        <v>533</v>
      </c>
      <c r="F190" s="83">
        <v>45850</v>
      </c>
      <c r="G190" s="67" t="e">
        <f>#REF!/$G$1*($G$1-$E$1)</f>
        <v>#REF!</v>
      </c>
      <c r="H190" s="68">
        <v>0</v>
      </c>
      <c r="I190" s="74">
        <v>0</v>
      </c>
      <c r="J190" s="84"/>
      <c r="K190" s="84" t="s">
        <v>130</v>
      </c>
      <c r="L190" s="3">
        <v>0</v>
      </c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</row>
    <row r="191" spans="1:26" ht="14.25" customHeight="1">
      <c r="A191" s="84" t="s">
        <v>133</v>
      </c>
      <c r="B191" s="82" t="s">
        <v>21</v>
      </c>
      <c r="C191" s="82" t="s">
        <v>534</v>
      </c>
      <c r="D191" s="82">
        <v>1000004443</v>
      </c>
      <c r="E191" s="82" t="s">
        <v>535</v>
      </c>
      <c r="F191" s="83">
        <v>45876</v>
      </c>
      <c r="G191" s="67" t="e">
        <f>#REF!/$G$1*($G$1-$E$1)</f>
        <v>#REF!</v>
      </c>
      <c r="H191" s="68">
        <v>0</v>
      </c>
      <c r="I191" s="74">
        <v>0</v>
      </c>
      <c r="J191" s="69"/>
      <c r="K191" s="84" t="s">
        <v>133</v>
      </c>
      <c r="L191" s="3">
        <v>0</v>
      </c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</row>
    <row r="192" spans="1:26" ht="14.25" customHeight="1">
      <c r="A192" s="69" t="s">
        <v>131</v>
      </c>
      <c r="B192" s="82" t="s">
        <v>98</v>
      </c>
      <c r="C192" s="82" t="s">
        <v>536</v>
      </c>
      <c r="D192" s="82">
        <v>1000004441</v>
      </c>
      <c r="E192" s="82" t="s">
        <v>537</v>
      </c>
      <c r="F192" s="83">
        <v>45875</v>
      </c>
      <c r="G192" s="67" t="e">
        <f>#REF!/$G$1*($G$1-$E$1)</f>
        <v>#REF!</v>
      </c>
      <c r="H192" s="68">
        <v>0</v>
      </c>
      <c r="I192" s="74">
        <v>0</v>
      </c>
      <c r="J192" s="69"/>
      <c r="K192" s="69" t="s">
        <v>131</v>
      </c>
      <c r="L192" s="3">
        <v>0</v>
      </c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</row>
    <row r="193" spans="1:26" ht="14.25" customHeight="1">
      <c r="A193" s="84" t="s">
        <v>133</v>
      </c>
      <c r="B193" s="82" t="s">
        <v>47</v>
      </c>
      <c r="C193" s="82" t="s">
        <v>538</v>
      </c>
      <c r="D193" s="82">
        <v>1000004397</v>
      </c>
      <c r="E193" s="82" t="s">
        <v>539</v>
      </c>
      <c r="F193" s="83">
        <v>45832</v>
      </c>
      <c r="G193" s="67" t="e">
        <f>#REF!/$G$1*($G$1-$E$1)</f>
        <v>#REF!</v>
      </c>
      <c r="H193" s="68">
        <v>0</v>
      </c>
      <c r="I193" s="74">
        <v>0</v>
      </c>
      <c r="J193" s="69"/>
      <c r="K193" s="84" t="s">
        <v>133</v>
      </c>
      <c r="L193" s="3">
        <v>0</v>
      </c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</row>
    <row r="194" spans="1:26" ht="14.25" customHeight="1">
      <c r="A194" s="84" t="s">
        <v>134</v>
      </c>
      <c r="B194" s="82" t="s">
        <v>62</v>
      </c>
      <c r="C194" s="82" t="s">
        <v>540</v>
      </c>
      <c r="D194" s="82">
        <v>1000004452</v>
      </c>
      <c r="E194" s="82" t="s">
        <v>541</v>
      </c>
      <c r="F194" s="83">
        <v>45887</v>
      </c>
      <c r="G194" s="67" t="e">
        <f>#REF!/$G$1*($G$1-$E$1)</f>
        <v>#REF!</v>
      </c>
      <c r="H194" s="68">
        <v>0</v>
      </c>
      <c r="I194" s="74">
        <v>0</v>
      </c>
      <c r="J194" s="69"/>
      <c r="K194" s="84" t="s">
        <v>134</v>
      </c>
      <c r="L194" s="3">
        <v>0</v>
      </c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</row>
    <row r="195" spans="1:26" ht="14.25" customHeight="1">
      <c r="A195" s="84" t="s">
        <v>134</v>
      </c>
      <c r="B195" s="82" t="s">
        <v>58</v>
      </c>
      <c r="C195" s="82" t="s">
        <v>542</v>
      </c>
      <c r="D195" s="82">
        <v>1000004463</v>
      </c>
      <c r="E195" s="82" t="s">
        <v>543</v>
      </c>
      <c r="F195" s="83">
        <v>45895</v>
      </c>
      <c r="G195" s="67" t="e">
        <f>#REF!/$G$1*($G$1-$E$1)</f>
        <v>#REF!</v>
      </c>
      <c r="H195" s="68">
        <v>0</v>
      </c>
      <c r="I195" s="74">
        <v>0</v>
      </c>
      <c r="J195" s="69"/>
      <c r="K195" s="84" t="s">
        <v>134</v>
      </c>
      <c r="L195" s="3">
        <v>0</v>
      </c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</row>
    <row r="196" spans="1:26" ht="14.25" customHeight="1">
      <c r="A196" s="84" t="s">
        <v>131</v>
      </c>
      <c r="B196" s="82" t="s">
        <v>98</v>
      </c>
      <c r="C196" s="82" t="s">
        <v>544</v>
      </c>
      <c r="D196" s="82">
        <v>1000004435</v>
      </c>
      <c r="E196" s="82" t="s">
        <v>545</v>
      </c>
      <c r="F196" s="83">
        <v>45863</v>
      </c>
      <c r="G196" s="67" t="e">
        <f>#REF!/$G$1*($G$1-$E$1)</f>
        <v>#REF!</v>
      </c>
      <c r="H196" s="68">
        <v>0</v>
      </c>
      <c r="I196" s="74">
        <v>0</v>
      </c>
      <c r="J196" s="84"/>
      <c r="K196" s="84" t="s">
        <v>131</v>
      </c>
      <c r="L196" s="3">
        <v>0</v>
      </c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</row>
    <row r="197" spans="1:26" ht="14.25" customHeight="1">
      <c r="A197" s="84" t="s">
        <v>134</v>
      </c>
      <c r="B197" s="82" t="s">
        <v>71</v>
      </c>
      <c r="C197" s="82" t="s">
        <v>546</v>
      </c>
      <c r="D197" s="82">
        <v>1000004462</v>
      </c>
      <c r="E197" s="82" t="s">
        <v>547</v>
      </c>
      <c r="F197" s="83">
        <v>45891</v>
      </c>
      <c r="G197" s="67" t="e">
        <f>#REF!/$G$1*($G$1-$E$1)</f>
        <v>#REF!</v>
      </c>
      <c r="H197" s="68">
        <v>0</v>
      </c>
      <c r="I197" s="74">
        <v>0</v>
      </c>
      <c r="J197" s="69"/>
      <c r="K197" s="84" t="s">
        <v>134</v>
      </c>
      <c r="L197" s="3">
        <v>0</v>
      </c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</row>
    <row r="198" spans="1:26" ht="14.25" customHeight="1">
      <c r="A198" s="84" t="s">
        <v>133</v>
      </c>
      <c r="B198" s="82" t="s">
        <v>142</v>
      </c>
      <c r="C198" s="82" t="s">
        <v>548</v>
      </c>
      <c r="D198" s="82">
        <v>1000000105</v>
      </c>
      <c r="E198" s="82" t="s">
        <v>549</v>
      </c>
      <c r="F198" s="83">
        <v>44738</v>
      </c>
      <c r="G198" s="67" t="e">
        <f>#REF!/$G$1*($G$1-$E$1)</f>
        <v>#REF!</v>
      </c>
      <c r="H198" s="68">
        <v>0</v>
      </c>
      <c r="I198" s="74">
        <v>0</v>
      </c>
      <c r="J198" s="69"/>
      <c r="K198" s="84" t="s">
        <v>133</v>
      </c>
      <c r="L198" s="3">
        <v>0</v>
      </c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</row>
    <row r="199" spans="1:26" ht="14.25" customHeight="1">
      <c r="A199" s="84" t="s">
        <v>133</v>
      </c>
      <c r="B199" s="82" t="s">
        <v>142</v>
      </c>
      <c r="C199" s="82" t="s">
        <v>550</v>
      </c>
      <c r="D199" s="82">
        <v>1000004470</v>
      </c>
      <c r="E199" s="82" t="s">
        <v>551</v>
      </c>
      <c r="F199" s="83">
        <v>45916</v>
      </c>
      <c r="G199" s="67" t="e">
        <f>#REF!/$G$1*($G$1-$E$1)</f>
        <v>#REF!</v>
      </c>
      <c r="H199" s="68">
        <v>0</v>
      </c>
      <c r="I199" s="84"/>
      <c r="J199" s="69"/>
      <c r="K199" s="84" t="s">
        <v>133</v>
      </c>
      <c r="L199" s="3">
        <v>0</v>
      </c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</row>
    <row r="200" spans="1:26" ht="14.25" customHeight="1">
      <c r="A200" s="84" t="s">
        <v>130</v>
      </c>
      <c r="B200" s="82" t="s">
        <v>120</v>
      </c>
      <c r="C200" s="82" t="s">
        <v>552</v>
      </c>
      <c r="D200" s="82">
        <v>1000002521</v>
      </c>
      <c r="E200" s="82" t="s">
        <v>553</v>
      </c>
      <c r="F200" s="83">
        <v>44739</v>
      </c>
      <c r="G200" s="67" t="e">
        <f>#REF!/$G$1*($G$1-$E$1)</f>
        <v>#REF!</v>
      </c>
      <c r="H200" s="68">
        <v>0</v>
      </c>
      <c r="I200" s="84"/>
      <c r="J200" s="84"/>
      <c r="K200" s="84" t="s">
        <v>130</v>
      </c>
      <c r="L200" s="3">
        <v>0</v>
      </c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</row>
    <row r="201" spans="1:26" ht="14.25" customHeight="1">
      <c r="A201" s="84" t="s">
        <v>130</v>
      </c>
      <c r="B201" s="82" t="s">
        <v>113</v>
      </c>
      <c r="C201" s="82" t="s">
        <v>554</v>
      </c>
      <c r="D201" s="82">
        <v>1000004461</v>
      </c>
      <c r="E201" s="82" t="s">
        <v>555</v>
      </c>
      <c r="F201" s="83">
        <v>45920</v>
      </c>
      <c r="G201" s="67" t="e">
        <f>#REF!/$G$1*($G$1-$E$1)</f>
        <v>#REF!</v>
      </c>
      <c r="H201" s="68">
        <v>0</v>
      </c>
      <c r="I201" s="84"/>
      <c r="J201" s="84"/>
      <c r="K201" s="84" t="s">
        <v>130</v>
      </c>
      <c r="L201" s="3">
        <v>0</v>
      </c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</row>
    <row r="202" spans="1:26" ht="14.25" customHeight="1">
      <c r="A202" s="84" t="s">
        <v>134</v>
      </c>
      <c r="B202" s="82" t="s">
        <v>71</v>
      </c>
      <c r="C202" s="82" t="s">
        <v>556</v>
      </c>
      <c r="D202" s="82">
        <v>1000004469</v>
      </c>
      <c r="E202" s="82" t="s">
        <v>557</v>
      </c>
      <c r="F202" s="83">
        <v>45915</v>
      </c>
      <c r="G202" s="67" t="e">
        <f>#REF!/$G$1*($G$1-$E$1)</f>
        <v>#REF!</v>
      </c>
      <c r="H202" s="68">
        <v>0</v>
      </c>
      <c r="I202" s="84"/>
      <c r="J202" s="69"/>
      <c r="K202" s="84" t="s">
        <v>134</v>
      </c>
      <c r="L202" s="3">
        <v>0</v>
      </c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</row>
    <row r="203" spans="1:26" ht="14.25" customHeight="1">
      <c r="A203" s="84" t="s">
        <v>130</v>
      </c>
      <c r="B203" s="82" t="s">
        <v>120</v>
      </c>
      <c r="C203" s="82" t="s">
        <v>558</v>
      </c>
      <c r="D203" s="82">
        <v>1000001984</v>
      </c>
      <c r="E203" s="82" t="s">
        <v>559</v>
      </c>
      <c r="F203" s="83">
        <v>44739</v>
      </c>
      <c r="G203" s="67" t="e">
        <f>#REF!/$G$1*($G$1-$E$1)</f>
        <v>#REF!</v>
      </c>
      <c r="H203" s="68">
        <v>0</v>
      </c>
      <c r="I203" s="84"/>
      <c r="J203" s="84"/>
      <c r="K203" s="84" t="s">
        <v>130</v>
      </c>
      <c r="L203" s="3">
        <v>0</v>
      </c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</row>
    <row r="204" spans="1:26" ht="14.25" customHeight="1">
      <c r="A204" s="84" t="s">
        <v>130</v>
      </c>
      <c r="B204" s="82" t="s">
        <v>108</v>
      </c>
      <c r="C204" s="82" t="s">
        <v>560</v>
      </c>
      <c r="D204" s="82">
        <v>1000004499</v>
      </c>
      <c r="E204" s="82" t="s">
        <v>561</v>
      </c>
      <c r="F204" s="83">
        <v>45947</v>
      </c>
      <c r="G204" s="67" t="e">
        <f>#REF!/$G$1*($G$1-$E$1)</f>
        <v>#REF!</v>
      </c>
      <c r="H204" s="68">
        <v>0</v>
      </c>
      <c r="I204" s="84"/>
      <c r="J204" s="84"/>
      <c r="K204" s="84" t="s">
        <v>130</v>
      </c>
      <c r="L204" s="3">
        <v>0</v>
      </c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</row>
    <row r="205" spans="1:26" ht="14.25" customHeight="1">
      <c r="A205" s="84" t="s">
        <v>130</v>
      </c>
      <c r="B205" s="82" t="s">
        <v>122</v>
      </c>
      <c r="C205" s="82" t="s">
        <v>562</v>
      </c>
      <c r="D205" s="82">
        <v>1000004286</v>
      </c>
      <c r="E205" s="82" t="s">
        <v>563</v>
      </c>
      <c r="F205" s="83">
        <v>45737</v>
      </c>
      <c r="G205" s="67" t="e">
        <f>#REF!/$G$1*($G$1-$E$1)</f>
        <v>#REF!</v>
      </c>
      <c r="H205" s="68">
        <v>0</v>
      </c>
      <c r="I205" s="84"/>
      <c r="J205" s="84"/>
      <c r="K205" s="84" t="s">
        <v>130</v>
      </c>
      <c r="L205" s="3">
        <v>0</v>
      </c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</row>
    <row r="206" spans="1:26" ht="14.25" customHeight="1">
      <c r="A206" s="84" t="s">
        <v>131</v>
      </c>
      <c r="B206" s="82" t="s">
        <v>140</v>
      </c>
      <c r="C206" s="82" t="s">
        <v>564</v>
      </c>
      <c r="D206" s="82">
        <v>1000001235</v>
      </c>
      <c r="E206" s="82" t="s">
        <v>565</v>
      </c>
      <c r="F206" s="83">
        <v>44739</v>
      </c>
      <c r="G206" s="67" t="e">
        <f>#REF!/$G$1*($G$1-$E$1)</f>
        <v>#REF!</v>
      </c>
      <c r="H206" s="68">
        <v>0</v>
      </c>
      <c r="I206" s="84"/>
      <c r="J206" s="84"/>
      <c r="K206" s="84" t="s">
        <v>131</v>
      </c>
      <c r="L206" s="3">
        <v>0</v>
      </c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</row>
    <row r="207" spans="1:26" ht="14.25" customHeight="1">
      <c r="A207" s="84" t="s">
        <v>133</v>
      </c>
      <c r="B207" s="82" t="s">
        <v>40</v>
      </c>
      <c r="C207" s="82" t="s">
        <v>566</v>
      </c>
      <c r="D207" s="82">
        <v>1000000840</v>
      </c>
      <c r="E207" s="82" t="s">
        <v>567</v>
      </c>
      <c r="F207" s="83">
        <v>44738</v>
      </c>
      <c r="G207" s="67" t="e">
        <f>#REF!/$G$1*($G$1-$E$1)</f>
        <v>#REF!</v>
      </c>
      <c r="H207" s="68">
        <v>0</v>
      </c>
      <c r="I207" s="84"/>
      <c r="J207" s="69"/>
      <c r="K207" s="84" t="s">
        <v>133</v>
      </c>
      <c r="L207" s="3">
        <v>0</v>
      </c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</row>
    <row r="208" spans="1:26" ht="14.25" customHeight="1">
      <c r="A208" s="84" t="s">
        <v>133</v>
      </c>
      <c r="B208" s="82" t="s">
        <v>24</v>
      </c>
      <c r="C208" s="82" t="s">
        <v>568</v>
      </c>
      <c r="D208" s="82">
        <v>1000004495</v>
      </c>
      <c r="E208" s="82" t="s">
        <v>569</v>
      </c>
      <c r="F208" s="83">
        <v>45936</v>
      </c>
      <c r="G208" s="67" t="e">
        <f>#REF!/$G$1*($G$1-$E$1)</f>
        <v>#REF!</v>
      </c>
      <c r="H208" s="68">
        <v>0</v>
      </c>
      <c r="I208" s="84"/>
      <c r="J208" s="69"/>
      <c r="K208" s="84" t="s">
        <v>133</v>
      </c>
      <c r="L208" s="3">
        <v>0</v>
      </c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</row>
    <row r="209" spans="1:26" ht="14.25" customHeight="1">
      <c r="A209" s="84" t="s">
        <v>133</v>
      </c>
      <c r="B209" s="82" t="s">
        <v>37</v>
      </c>
      <c r="C209" s="82" t="s">
        <v>570</v>
      </c>
      <c r="D209" s="82">
        <v>1000004500</v>
      </c>
      <c r="E209" s="82" t="s">
        <v>571</v>
      </c>
      <c r="F209" s="83">
        <v>45948</v>
      </c>
      <c r="G209" s="67" t="e">
        <f>#REF!/$G$1*($G$1-$E$1)</f>
        <v>#REF!</v>
      </c>
      <c r="H209" s="68">
        <v>0</v>
      </c>
      <c r="I209" s="84"/>
      <c r="J209" s="69"/>
      <c r="K209" s="84" t="s">
        <v>133</v>
      </c>
      <c r="L209" s="3">
        <v>0</v>
      </c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</row>
    <row r="210" spans="1:26" ht="14.25" customHeight="1">
      <c r="A210" s="84" t="s">
        <v>133</v>
      </c>
      <c r="B210" s="82" t="s">
        <v>55</v>
      </c>
      <c r="C210" s="82" t="s">
        <v>572</v>
      </c>
      <c r="D210" s="82">
        <v>1000003494</v>
      </c>
      <c r="E210" s="82" t="s">
        <v>573</v>
      </c>
      <c r="F210" s="83">
        <v>45039</v>
      </c>
      <c r="G210" s="67" t="e">
        <f>#REF!/$G$1*($G$1-$E$1)</f>
        <v>#REF!</v>
      </c>
      <c r="H210" s="68">
        <v>0</v>
      </c>
      <c r="I210" s="84"/>
      <c r="J210" s="69"/>
      <c r="K210" s="84" t="s">
        <v>133</v>
      </c>
      <c r="L210" s="3">
        <v>0</v>
      </c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</row>
    <row r="211" spans="1:26" ht="14.25" customHeight="1">
      <c r="A211" s="84" t="s">
        <v>133</v>
      </c>
      <c r="B211" s="82" t="s">
        <v>48</v>
      </c>
      <c r="C211" s="82" t="s">
        <v>574</v>
      </c>
      <c r="D211" s="82">
        <v>1000004482</v>
      </c>
      <c r="E211" s="82" t="s">
        <v>575</v>
      </c>
      <c r="F211" s="83">
        <v>45924</v>
      </c>
      <c r="G211" s="67" t="e">
        <f>#REF!/$G$1*($G$1-$E$1)</f>
        <v>#REF!</v>
      </c>
      <c r="H211" s="68">
        <v>0</v>
      </c>
      <c r="I211" s="84"/>
      <c r="J211" s="69"/>
      <c r="K211" s="84" t="s">
        <v>133</v>
      </c>
      <c r="L211" s="3">
        <v>0</v>
      </c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</row>
    <row r="212" spans="1:26" ht="14.25" customHeight="1">
      <c r="A212" s="84" t="s">
        <v>134</v>
      </c>
      <c r="B212" s="82" t="s">
        <v>58</v>
      </c>
      <c r="C212" s="82" t="s">
        <v>576</v>
      </c>
      <c r="D212" s="82">
        <v>1000004428</v>
      </c>
      <c r="E212" s="82" t="s">
        <v>577</v>
      </c>
      <c r="F212" s="83">
        <v>45869</v>
      </c>
      <c r="G212" s="67" t="e">
        <f>#REF!/$G$1*($G$1-$E$1)</f>
        <v>#REF!</v>
      </c>
      <c r="H212" s="68">
        <v>0</v>
      </c>
      <c r="I212" s="84"/>
      <c r="J212" s="69"/>
      <c r="K212" s="84" t="s">
        <v>134</v>
      </c>
      <c r="L212" s="3">
        <v>0</v>
      </c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</row>
    <row r="213" spans="1:26" ht="14.25" customHeight="1">
      <c r="A213" s="84" t="s">
        <v>134</v>
      </c>
      <c r="B213" s="82" t="s">
        <v>62</v>
      </c>
      <c r="C213" s="82" t="s">
        <v>578</v>
      </c>
      <c r="D213" s="82">
        <v>1000000362</v>
      </c>
      <c r="E213" s="82" t="s">
        <v>579</v>
      </c>
      <c r="F213" s="83">
        <v>44738</v>
      </c>
      <c r="G213" s="67" t="e">
        <f>#REF!/$G$1*($G$1-$E$1)</f>
        <v>#REF!</v>
      </c>
      <c r="H213" s="68">
        <v>0</v>
      </c>
      <c r="I213" s="84"/>
      <c r="J213" s="69"/>
      <c r="K213" s="84" t="s">
        <v>134</v>
      </c>
      <c r="L213" s="3">
        <v>0</v>
      </c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</row>
    <row r="214" spans="1:26" ht="14.25" customHeight="1">
      <c r="A214" s="84" t="s">
        <v>134</v>
      </c>
      <c r="B214" s="82" t="s">
        <v>67</v>
      </c>
      <c r="C214" s="82" t="s">
        <v>580</v>
      </c>
      <c r="D214" s="82">
        <v>1000004503</v>
      </c>
      <c r="E214" s="82" t="s">
        <v>581</v>
      </c>
      <c r="F214" s="83">
        <v>45952</v>
      </c>
      <c r="G214" s="67" t="e">
        <f>#REF!/$G$1*($G$1-$E$1)</f>
        <v>#REF!</v>
      </c>
      <c r="H214" s="68">
        <v>0</v>
      </c>
      <c r="I214" s="84"/>
      <c r="J214" s="69"/>
      <c r="K214" s="84" t="s">
        <v>134</v>
      </c>
      <c r="L214" s="3">
        <v>0</v>
      </c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</row>
    <row r="215" spans="1:26" ht="14.25" customHeight="1">
      <c r="A215" s="84" t="s">
        <v>134</v>
      </c>
      <c r="B215" s="82" t="s">
        <v>79</v>
      </c>
      <c r="C215" s="82" t="s">
        <v>582</v>
      </c>
      <c r="D215" s="82">
        <v>1000004492</v>
      </c>
      <c r="E215" s="82" t="s">
        <v>583</v>
      </c>
      <c r="F215" s="83">
        <v>45926</v>
      </c>
      <c r="G215" s="67" t="e">
        <f>#REF!/$G$1*($G$1-$E$1)</f>
        <v>#REF!</v>
      </c>
      <c r="H215" s="68">
        <v>0</v>
      </c>
      <c r="I215" s="84"/>
      <c r="J215" s="69"/>
      <c r="K215" s="84" t="s">
        <v>134</v>
      </c>
      <c r="L215" s="3">
        <v>0</v>
      </c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</row>
    <row r="216" spans="1:26" ht="14.25" customHeight="1">
      <c r="A216" s="84" t="s">
        <v>134</v>
      </c>
      <c r="B216" s="82" t="s">
        <v>71</v>
      </c>
      <c r="C216" s="82" t="s">
        <v>584</v>
      </c>
      <c r="D216" s="82">
        <v>1000004484</v>
      </c>
      <c r="E216" s="82" t="s">
        <v>585</v>
      </c>
      <c r="F216" s="83">
        <v>45936</v>
      </c>
      <c r="G216" s="67" t="e">
        <f>#REF!/$G$1*($G$1-$E$1)</f>
        <v>#REF!</v>
      </c>
      <c r="H216" s="68">
        <v>0</v>
      </c>
      <c r="I216" s="84"/>
      <c r="J216" s="69"/>
      <c r="K216" s="84" t="s">
        <v>134</v>
      </c>
      <c r="L216" s="3">
        <v>0</v>
      </c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</row>
    <row r="217" spans="1:26" ht="14.25" customHeight="1">
      <c r="A217" s="84" t="s">
        <v>133</v>
      </c>
      <c r="B217" s="82" t="s">
        <v>48</v>
      </c>
      <c r="C217" s="82" t="s">
        <v>586</v>
      </c>
      <c r="D217" s="82">
        <v>1000003662</v>
      </c>
      <c r="E217" s="82" t="s">
        <v>587</v>
      </c>
      <c r="F217" s="83">
        <v>45135</v>
      </c>
      <c r="G217" s="67" t="e">
        <f>#REF!/$G$1*($G$1-$E$1)</f>
        <v>#REF!</v>
      </c>
      <c r="H217" s="68">
        <v>0</v>
      </c>
      <c r="I217" s="84"/>
      <c r="J217" s="69"/>
      <c r="K217" s="84" t="s">
        <v>133</v>
      </c>
      <c r="L217" s="3">
        <v>0</v>
      </c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</row>
    <row r="218" spans="1:26" ht="14.25" customHeight="1">
      <c r="A218" s="84" t="s">
        <v>133</v>
      </c>
      <c r="B218" s="82" t="s">
        <v>47</v>
      </c>
      <c r="C218" s="82" t="s">
        <v>588</v>
      </c>
      <c r="D218" s="82">
        <v>1000004427</v>
      </c>
      <c r="E218" s="82" t="s">
        <v>589</v>
      </c>
      <c r="F218" s="83">
        <v>45867</v>
      </c>
      <c r="G218" s="67" t="e">
        <f>#REF!/$G$1*($G$1-$E$1)</f>
        <v>#REF!</v>
      </c>
      <c r="H218" s="68">
        <v>0</v>
      </c>
      <c r="I218" s="84"/>
      <c r="J218" s="69"/>
      <c r="K218" s="84" t="s">
        <v>133</v>
      </c>
      <c r="L218" s="3">
        <v>0</v>
      </c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</row>
    <row r="219" spans="1:26" ht="14.25" customHeight="1">
      <c r="A219" s="84" t="s">
        <v>134</v>
      </c>
      <c r="B219" s="82" t="s">
        <v>81</v>
      </c>
      <c r="C219" s="82" t="s">
        <v>590</v>
      </c>
      <c r="D219" s="82">
        <v>1000000156</v>
      </c>
      <c r="E219" s="82" t="s">
        <v>591</v>
      </c>
      <c r="F219" s="83">
        <v>44738</v>
      </c>
      <c r="G219" s="67" t="e">
        <f>#REF!/$G$1*($G$1-$E$1)</f>
        <v>#REF!</v>
      </c>
      <c r="H219" s="68">
        <v>0</v>
      </c>
      <c r="I219" s="84"/>
      <c r="J219" s="69"/>
      <c r="K219" s="84" t="s">
        <v>134</v>
      </c>
      <c r="L219" s="3">
        <v>0</v>
      </c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</row>
    <row r="220" spans="1:26" ht="14.25" customHeight="1">
      <c r="A220" s="84" t="s">
        <v>134</v>
      </c>
      <c r="B220" s="82" t="s">
        <v>67</v>
      </c>
      <c r="C220" s="82" t="s">
        <v>592</v>
      </c>
      <c r="D220" s="82">
        <v>1000000531</v>
      </c>
      <c r="E220" s="82" t="s">
        <v>593</v>
      </c>
      <c r="F220" s="83">
        <v>44738</v>
      </c>
      <c r="G220" s="67" t="e">
        <f>#REF!/$G$1*($G$1-$E$1)</f>
        <v>#REF!</v>
      </c>
      <c r="H220" s="68">
        <v>0</v>
      </c>
      <c r="I220" s="84"/>
      <c r="J220" s="69"/>
      <c r="K220" s="84" t="s">
        <v>134</v>
      </c>
      <c r="L220" s="3">
        <v>0</v>
      </c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</row>
    <row r="221" spans="1:26" ht="14.25" customHeight="1">
      <c r="A221" s="84" t="s">
        <v>130</v>
      </c>
      <c r="B221" s="85" t="s">
        <v>120</v>
      </c>
      <c r="C221" s="82" t="s">
        <v>594</v>
      </c>
      <c r="D221" s="74">
        <v>1000002085</v>
      </c>
      <c r="E221" s="85" t="s">
        <v>595</v>
      </c>
      <c r="F221" s="83">
        <v>44739</v>
      </c>
      <c r="G221" s="67" t="e">
        <f>#REF!/$G$1*($G$1-$E$1)</f>
        <v>#REF!</v>
      </c>
      <c r="H221" s="68">
        <v>0</v>
      </c>
      <c r="I221" s="84"/>
      <c r="J221" s="69"/>
      <c r="K221" s="74">
        <v>1000002085</v>
      </c>
      <c r="L221" s="3">
        <v>0</v>
      </c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</row>
    <row r="222" spans="1:26" ht="14.25" customHeight="1">
      <c r="A222" s="84" t="s">
        <v>130</v>
      </c>
      <c r="B222" s="85" t="s">
        <v>118</v>
      </c>
      <c r="C222" s="82" t="s">
        <v>596</v>
      </c>
      <c r="D222" s="74">
        <v>1000001993</v>
      </c>
      <c r="E222" s="85" t="s">
        <v>597</v>
      </c>
      <c r="F222" s="83">
        <v>44739</v>
      </c>
      <c r="G222" s="67" t="e">
        <f>#REF!/$G$1*($G$1-$E$1)</f>
        <v>#REF!</v>
      </c>
      <c r="H222" s="68">
        <v>0</v>
      </c>
      <c r="I222" s="84"/>
      <c r="J222" s="69"/>
      <c r="K222" s="74">
        <v>1000001993</v>
      </c>
      <c r="L222" s="3">
        <v>0</v>
      </c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</row>
    <row r="223" spans="1:26" ht="14.25" customHeight="1">
      <c r="A223" s="84" t="s">
        <v>133</v>
      </c>
      <c r="B223" s="85" t="s">
        <v>37</v>
      </c>
      <c r="C223" s="82" t="s">
        <v>598</v>
      </c>
      <c r="D223" s="74">
        <v>1000000399</v>
      </c>
      <c r="E223" s="85" t="s">
        <v>599</v>
      </c>
      <c r="F223" s="83">
        <v>44772</v>
      </c>
      <c r="G223" s="67" t="e">
        <f>#REF!/$G$1*($G$1-$E$1)</f>
        <v>#REF!</v>
      </c>
      <c r="H223" s="68">
        <v>0</v>
      </c>
      <c r="I223" s="84"/>
      <c r="J223" s="69"/>
      <c r="K223" s="74">
        <v>1000000399</v>
      </c>
      <c r="L223" s="3">
        <v>0</v>
      </c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</row>
    <row r="224" spans="1:26" ht="14.25" customHeight="1">
      <c r="A224" s="84" t="s">
        <v>130</v>
      </c>
      <c r="B224" s="85" t="s">
        <v>108</v>
      </c>
      <c r="C224" s="82" t="s">
        <v>600</v>
      </c>
      <c r="D224" s="74">
        <v>1000004160</v>
      </c>
      <c r="E224" s="85" t="s">
        <v>601</v>
      </c>
      <c r="F224" s="83">
        <v>45597</v>
      </c>
      <c r="G224" s="67" t="e">
        <f>#REF!/$G$1*($G$1-$E$1)</f>
        <v>#REF!</v>
      </c>
      <c r="H224" s="68">
        <v>0</v>
      </c>
      <c r="I224" s="84"/>
      <c r="J224" s="69"/>
      <c r="K224" s="74">
        <v>1000004160</v>
      </c>
      <c r="L224" s="3">
        <v>0</v>
      </c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</row>
    <row r="225" spans="1:26" ht="14.25" customHeight="1">
      <c r="A225" s="84" t="s">
        <v>134</v>
      </c>
      <c r="B225" s="85" t="s">
        <v>69</v>
      </c>
      <c r="C225" s="82" t="s">
        <v>602</v>
      </c>
      <c r="D225" s="74">
        <v>1000003476</v>
      </c>
      <c r="E225" s="85" t="s">
        <v>603</v>
      </c>
      <c r="F225" s="83">
        <v>45036</v>
      </c>
      <c r="G225" s="67" t="e">
        <f>#REF!/$G$1*($G$1-$E$1)</f>
        <v>#REF!</v>
      </c>
      <c r="H225" s="68">
        <v>0</v>
      </c>
      <c r="I225" s="84"/>
      <c r="J225" s="69"/>
      <c r="K225" s="74">
        <v>1000003476</v>
      </c>
      <c r="L225" s="3">
        <v>0</v>
      </c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</row>
    <row r="226" spans="1:26" ht="14.25" customHeight="1">
      <c r="A226" s="84" t="s">
        <v>134</v>
      </c>
      <c r="B226" s="85" t="s">
        <v>79</v>
      </c>
      <c r="C226" s="82" t="s">
        <v>604</v>
      </c>
      <c r="D226" s="74">
        <v>1000000989</v>
      </c>
      <c r="E226" s="85" t="s">
        <v>605</v>
      </c>
      <c r="F226" s="83">
        <v>44738</v>
      </c>
      <c r="G226" s="67" t="e">
        <f>#REF!/$G$1*($G$1-$E$1)</f>
        <v>#REF!</v>
      </c>
      <c r="H226" s="68">
        <v>0</v>
      </c>
      <c r="I226" s="84"/>
      <c r="J226" s="69"/>
      <c r="K226" s="74">
        <v>1000000989</v>
      </c>
      <c r="L226" s="3">
        <v>0</v>
      </c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</row>
    <row r="227" spans="1:26" ht="14.25" customHeight="1">
      <c r="A227" s="84" t="s">
        <v>133</v>
      </c>
      <c r="B227" s="85" t="s">
        <v>48</v>
      </c>
      <c r="C227" s="82" t="s">
        <v>606</v>
      </c>
      <c r="D227" s="74">
        <v>1000003195</v>
      </c>
      <c r="E227" s="85" t="s">
        <v>607</v>
      </c>
      <c r="F227" s="83">
        <v>44925</v>
      </c>
      <c r="G227" s="67" t="e">
        <f>#REF!/$G$1*($G$1-$E$1)</f>
        <v>#REF!</v>
      </c>
      <c r="H227" s="68">
        <v>0</v>
      </c>
      <c r="I227" s="84"/>
      <c r="J227" s="69"/>
      <c r="K227" s="74">
        <v>1000003195</v>
      </c>
      <c r="L227" s="3">
        <v>0</v>
      </c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</row>
    <row r="228" spans="1:26" ht="14.25" customHeight="1">
      <c r="A228" s="84" t="s">
        <v>133</v>
      </c>
      <c r="B228" s="85" t="s">
        <v>47</v>
      </c>
      <c r="C228" s="82" t="s">
        <v>608</v>
      </c>
      <c r="D228" s="74">
        <v>1000003993</v>
      </c>
      <c r="E228" s="85" t="s">
        <v>609</v>
      </c>
      <c r="F228" s="83">
        <v>45443</v>
      </c>
      <c r="G228" s="67" t="e">
        <f>#REF!/$G$1*($G$1-$E$1)</f>
        <v>#REF!</v>
      </c>
      <c r="H228" s="68">
        <v>0</v>
      </c>
      <c r="I228" s="84"/>
      <c r="J228" s="69"/>
      <c r="K228" s="74">
        <v>1000003993</v>
      </c>
      <c r="L228" s="3">
        <v>0</v>
      </c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</row>
    <row r="229" spans="1:26" ht="14.25" customHeight="1">
      <c r="A229" s="84" t="s">
        <v>134</v>
      </c>
      <c r="B229" s="85" t="s">
        <v>61</v>
      </c>
      <c r="C229" s="82" t="s">
        <v>610</v>
      </c>
      <c r="D229" s="74">
        <v>1000000180</v>
      </c>
      <c r="E229" s="85" t="s">
        <v>611</v>
      </c>
      <c r="F229" s="83">
        <v>44738</v>
      </c>
      <c r="G229" s="67" t="e">
        <f>#REF!/$G$1*($G$1-$E$1)</f>
        <v>#REF!</v>
      </c>
      <c r="H229" s="68">
        <v>0</v>
      </c>
      <c r="I229" s="84"/>
      <c r="J229" s="69"/>
      <c r="K229" s="74">
        <v>1000004545</v>
      </c>
      <c r="L229" s="3">
        <v>0</v>
      </c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</row>
    <row r="230" spans="1:26" ht="14.25" customHeight="1">
      <c r="A230" s="84" t="s">
        <v>133</v>
      </c>
      <c r="B230" s="85" t="s">
        <v>37</v>
      </c>
      <c r="C230" s="82" t="s">
        <v>612</v>
      </c>
      <c r="D230" s="74">
        <v>1000004536</v>
      </c>
      <c r="E230" s="85" t="s">
        <v>613</v>
      </c>
      <c r="F230" s="83">
        <v>45978</v>
      </c>
      <c r="G230" s="67" t="e">
        <f>#REF!/$G$1*($G$1-$E$1)</f>
        <v>#REF!</v>
      </c>
      <c r="H230" s="68">
        <v>0</v>
      </c>
      <c r="I230" s="84"/>
      <c r="J230" s="69"/>
      <c r="K230" s="74">
        <v>1000004545</v>
      </c>
      <c r="L230" s="3">
        <v>0</v>
      </c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</row>
    <row r="231" spans="1:26" ht="14.25" customHeight="1">
      <c r="A231" s="84" t="s">
        <v>130</v>
      </c>
      <c r="B231" s="85" t="s">
        <v>111</v>
      </c>
      <c r="C231" s="82" t="s">
        <v>614</v>
      </c>
      <c r="D231" s="74">
        <v>1000001474</v>
      </c>
      <c r="E231" s="85" t="s">
        <v>615</v>
      </c>
      <c r="F231" s="83">
        <v>44739</v>
      </c>
      <c r="G231" s="67" t="e">
        <f>#REF!/$G$1*($G$1-$E$1)</f>
        <v>#REF!</v>
      </c>
      <c r="H231" s="68">
        <v>0</v>
      </c>
      <c r="I231" s="84"/>
      <c r="J231" s="69"/>
      <c r="K231" s="74">
        <v>1000004545</v>
      </c>
      <c r="L231" s="3">
        <v>0</v>
      </c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</row>
    <row r="232" spans="1:26" ht="14.25" customHeight="1">
      <c r="A232" s="84" t="s">
        <v>133</v>
      </c>
      <c r="B232" s="85" t="s">
        <v>21</v>
      </c>
      <c r="C232" s="82" t="s">
        <v>616</v>
      </c>
      <c r="D232" s="74">
        <v>1000004566</v>
      </c>
      <c r="E232" s="85" t="s">
        <v>617</v>
      </c>
      <c r="F232" s="83">
        <v>46009</v>
      </c>
      <c r="G232" s="67" t="e">
        <f>#REF!/$G$1*($G$1-$E$1)</f>
        <v>#REF!</v>
      </c>
      <c r="H232" s="68">
        <v>0</v>
      </c>
      <c r="I232" s="84"/>
      <c r="J232" s="69"/>
      <c r="K232" s="74">
        <v>1000004545</v>
      </c>
      <c r="L232" s="3">
        <v>0</v>
      </c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</row>
    <row r="233" spans="1:26" ht="14.25" customHeight="1">
      <c r="A233" s="84" t="s">
        <v>130</v>
      </c>
      <c r="B233" s="85" t="s">
        <v>521</v>
      </c>
      <c r="C233" s="82" t="s">
        <v>618</v>
      </c>
      <c r="D233" s="74">
        <v>1000003883</v>
      </c>
      <c r="E233" s="85" t="s">
        <v>619</v>
      </c>
      <c r="F233" s="83">
        <v>45357</v>
      </c>
      <c r="G233" s="67" t="e">
        <f>#REF!/$G$1*($G$1-$E$1)</f>
        <v>#REF!</v>
      </c>
      <c r="H233" s="68">
        <v>0</v>
      </c>
      <c r="I233" s="84"/>
      <c r="J233" s="69"/>
      <c r="K233" s="74">
        <v>1000004545</v>
      </c>
      <c r="L233" s="3">
        <v>0</v>
      </c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</row>
    <row r="234" spans="1:26" ht="14.25" customHeight="1">
      <c r="A234" s="84" t="s">
        <v>133</v>
      </c>
      <c r="B234" s="85" t="s">
        <v>48</v>
      </c>
      <c r="C234" s="82" t="s">
        <v>620</v>
      </c>
      <c r="D234" s="74">
        <v>1000004587</v>
      </c>
      <c r="E234" s="85" t="s">
        <v>621</v>
      </c>
      <c r="F234" s="83">
        <v>46020</v>
      </c>
      <c r="G234" s="67" t="e">
        <f>#REF!/$G$1*($G$1-$E$1)</f>
        <v>#REF!</v>
      </c>
      <c r="H234" s="68">
        <v>0</v>
      </c>
      <c r="I234" s="84"/>
      <c r="J234" s="69"/>
      <c r="K234" s="74">
        <v>1000004545</v>
      </c>
      <c r="L234" s="3">
        <v>0</v>
      </c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</row>
    <row r="235" spans="1:26" ht="14.25" customHeight="1">
      <c r="A235" s="84" t="s">
        <v>133</v>
      </c>
      <c r="B235" s="85" t="s">
        <v>47</v>
      </c>
      <c r="C235" s="82" t="s">
        <v>622</v>
      </c>
      <c r="D235" s="74">
        <v>1000003967</v>
      </c>
      <c r="E235" s="85" t="s">
        <v>623</v>
      </c>
      <c r="F235" s="83">
        <v>45433</v>
      </c>
      <c r="G235" s="67" t="e">
        <f>#REF!/$G$1*($G$1-$E$1)</f>
        <v>#REF!</v>
      </c>
      <c r="H235" s="68">
        <v>0</v>
      </c>
      <c r="I235" s="84"/>
      <c r="J235" s="69"/>
      <c r="K235" s="74">
        <v>1000004545</v>
      </c>
      <c r="L235" s="3">
        <v>0</v>
      </c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</row>
    <row r="236" spans="1:26" ht="14.25" customHeight="1">
      <c r="A236" s="84" t="s">
        <v>134</v>
      </c>
      <c r="B236" s="85" t="s">
        <v>71</v>
      </c>
      <c r="C236" s="82" t="s">
        <v>624</v>
      </c>
      <c r="D236" s="74">
        <v>1000002732</v>
      </c>
      <c r="E236" s="85" t="s">
        <v>625</v>
      </c>
      <c r="F236" s="83">
        <v>44739</v>
      </c>
      <c r="G236" s="67" t="e">
        <f>#REF!/$G$1*($G$1-$E$1)</f>
        <v>#REF!</v>
      </c>
      <c r="H236" s="68">
        <v>0</v>
      </c>
      <c r="I236" s="84"/>
      <c r="J236" s="69"/>
      <c r="K236" s="74">
        <v>1000004545</v>
      </c>
      <c r="L236" s="3">
        <v>0</v>
      </c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</row>
    <row r="237" spans="1:26" ht="14.25" customHeight="1">
      <c r="A237" s="86"/>
      <c r="B237" s="87"/>
      <c r="C237" s="87"/>
      <c r="D237" s="87"/>
      <c r="E237" s="87"/>
      <c r="F237" s="86"/>
      <c r="G237" s="88"/>
      <c r="H237" s="89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</row>
    <row r="238" spans="1:26" ht="14.25" customHeight="1">
      <c r="A238" s="86"/>
      <c r="B238" s="87"/>
      <c r="C238" s="87"/>
      <c r="D238" s="87"/>
      <c r="E238" s="87"/>
      <c r="F238" s="86"/>
      <c r="G238" s="88"/>
      <c r="H238" s="89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</row>
    <row r="239" spans="1:26" ht="14.25" customHeight="1">
      <c r="A239" s="86"/>
      <c r="B239" s="87"/>
      <c r="C239" s="87"/>
      <c r="D239" s="87"/>
      <c r="E239" s="87"/>
      <c r="F239" s="86"/>
      <c r="G239" s="88"/>
      <c r="H239" s="89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</row>
    <row r="240" spans="1:26" ht="14.25" customHeight="1">
      <c r="A240" s="86"/>
      <c r="B240" s="87"/>
      <c r="C240" s="87"/>
      <c r="D240" s="87"/>
      <c r="E240" s="87"/>
      <c r="F240" s="86"/>
      <c r="G240" s="88"/>
      <c r="H240" s="89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</row>
    <row r="241" spans="1:26" ht="14.25" customHeight="1">
      <c r="A241" s="86"/>
      <c r="B241" s="87"/>
      <c r="C241" s="87"/>
      <c r="D241" s="87"/>
      <c r="E241" s="87"/>
      <c r="F241" s="86"/>
      <c r="G241" s="88"/>
      <c r="H241" s="89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</row>
    <row r="242" spans="1:26" ht="14.25" customHeight="1">
      <c r="A242" s="86"/>
      <c r="B242" s="87"/>
      <c r="C242" s="87"/>
      <c r="D242" s="87"/>
      <c r="E242" s="87"/>
      <c r="F242" s="86"/>
      <c r="G242" s="88"/>
      <c r="H242" s="89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</row>
    <row r="243" spans="1:26" ht="14.25" customHeight="1">
      <c r="A243" s="86"/>
      <c r="B243" s="87"/>
      <c r="C243" s="87"/>
      <c r="D243" s="87"/>
      <c r="E243" s="87"/>
      <c r="F243" s="86"/>
      <c r="G243" s="88"/>
      <c r="H243" s="89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</row>
    <row r="244" spans="1:26" ht="14.25" customHeight="1">
      <c r="A244" s="86"/>
      <c r="B244" s="87"/>
      <c r="C244" s="87"/>
      <c r="D244" s="87"/>
      <c r="E244" s="87"/>
      <c r="F244" s="86"/>
      <c r="G244" s="88"/>
      <c r="H244" s="89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</row>
    <row r="245" spans="1:26" ht="14.25" customHeight="1">
      <c r="A245" s="86"/>
      <c r="B245" s="87"/>
      <c r="C245" s="87"/>
      <c r="D245" s="87"/>
      <c r="E245" s="87"/>
      <c r="F245" s="86"/>
      <c r="G245" s="88"/>
      <c r="H245" s="89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</row>
    <row r="246" spans="1:26" ht="14.25" customHeight="1">
      <c r="A246" s="86"/>
      <c r="B246" s="87"/>
      <c r="C246" s="87"/>
      <c r="D246" s="87"/>
      <c r="E246" s="87"/>
      <c r="F246" s="86"/>
      <c r="G246" s="88"/>
      <c r="H246" s="89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</row>
    <row r="247" spans="1:26" ht="14.25" customHeight="1">
      <c r="A247" s="86"/>
      <c r="B247" s="87"/>
      <c r="C247" s="87"/>
      <c r="D247" s="87"/>
      <c r="E247" s="87"/>
      <c r="F247" s="86"/>
      <c r="G247" s="88"/>
      <c r="H247" s="89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</row>
    <row r="248" spans="1:26" ht="14.25" customHeight="1">
      <c r="A248" s="86"/>
      <c r="B248" s="87"/>
      <c r="C248" s="87"/>
      <c r="D248" s="87"/>
      <c r="E248" s="87"/>
      <c r="F248" s="86"/>
      <c r="G248" s="88"/>
      <c r="H248" s="89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</row>
    <row r="249" spans="1:26" ht="14.25" customHeight="1">
      <c r="A249" s="86"/>
      <c r="B249" s="87"/>
      <c r="C249" s="87"/>
      <c r="D249" s="87"/>
      <c r="E249" s="87"/>
      <c r="F249" s="86"/>
      <c r="G249" s="88"/>
      <c r="H249" s="89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</row>
    <row r="250" spans="1:26" ht="14.25" customHeight="1">
      <c r="A250" s="86"/>
      <c r="B250" s="87"/>
      <c r="C250" s="87"/>
      <c r="D250" s="87"/>
      <c r="E250" s="87"/>
      <c r="F250" s="86"/>
      <c r="G250" s="88"/>
      <c r="H250" s="89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</row>
    <row r="251" spans="1:26" ht="14.25" customHeight="1">
      <c r="A251" s="86"/>
      <c r="B251" s="87"/>
      <c r="C251" s="87"/>
      <c r="D251" s="87"/>
      <c r="E251" s="87"/>
      <c r="F251" s="86"/>
      <c r="G251" s="88"/>
      <c r="H251" s="89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</row>
    <row r="252" spans="1:26" ht="14.25" customHeight="1">
      <c r="A252" s="86"/>
      <c r="B252" s="87"/>
      <c r="C252" s="87"/>
      <c r="D252" s="87"/>
      <c r="E252" s="87"/>
      <c r="F252" s="86"/>
      <c r="G252" s="88"/>
      <c r="H252" s="89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</row>
    <row r="253" spans="1:26" ht="14.25" customHeight="1">
      <c r="A253" s="86"/>
      <c r="B253" s="87"/>
      <c r="C253" s="87"/>
      <c r="D253" s="87"/>
      <c r="E253" s="87"/>
      <c r="F253" s="86"/>
      <c r="G253" s="88"/>
      <c r="H253" s="89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</row>
    <row r="254" spans="1:26" ht="14.25" customHeight="1">
      <c r="A254" s="86"/>
      <c r="B254" s="87"/>
      <c r="C254" s="87"/>
      <c r="D254" s="87"/>
      <c r="E254" s="87"/>
      <c r="F254" s="86"/>
      <c r="G254" s="88"/>
      <c r="H254" s="89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</row>
    <row r="255" spans="1:26" ht="14.25" customHeight="1">
      <c r="A255" s="86"/>
      <c r="B255" s="87"/>
      <c r="C255" s="87"/>
      <c r="D255" s="87"/>
      <c r="E255" s="87"/>
      <c r="F255" s="86"/>
      <c r="G255" s="88"/>
      <c r="H255" s="89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</row>
    <row r="256" spans="1:26" ht="14.25" customHeight="1">
      <c r="A256" s="86"/>
      <c r="B256" s="87"/>
      <c r="C256" s="87"/>
      <c r="D256" s="87"/>
      <c r="E256" s="87"/>
      <c r="F256" s="86"/>
      <c r="G256" s="88"/>
      <c r="H256" s="89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</row>
    <row r="257" spans="1:26" ht="14.25" customHeight="1">
      <c r="A257" s="86"/>
      <c r="B257" s="87"/>
      <c r="C257" s="87"/>
      <c r="D257" s="87"/>
      <c r="E257" s="87"/>
      <c r="F257" s="86"/>
      <c r="G257" s="88"/>
      <c r="H257" s="89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</row>
    <row r="258" spans="1:26" ht="14.25" customHeight="1">
      <c r="A258" s="86"/>
      <c r="B258" s="87"/>
      <c r="C258" s="87"/>
      <c r="D258" s="87"/>
      <c r="E258" s="87"/>
      <c r="F258" s="86"/>
      <c r="G258" s="88"/>
      <c r="H258" s="89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</row>
    <row r="259" spans="1:26" ht="14.25" customHeight="1">
      <c r="A259" s="86"/>
      <c r="B259" s="87"/>
      <c r="C259" s="87"/>
      <c r="D259" s="87"/>
      <c r="E259" s="87"/>
      <c r="F259" s="86"/>
      <c r="G259" s="88"/>
      <c r="H259" s="89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</row>
    <row r="260" spans="1:26" ht="14.25" customHeight="1">
      <c r="A260" s="86"/>
      <c r="B260" s="87"/>
      <c r="C260" s="87"/>
      <c r="D260" s="87"/>
      <c r="E260" s="87"/>
      <c r="F260" s="86"/>
      <c r="G260" s="88"/>
      <c r="H260" s="89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</row>
    <row r="261" spans="1:26" ht="14.25" customHeight="1">
      <c r="A261" s="86"/>
      <c r="B261" s="87"/>
      <c r="C261" s="87"/>
      <c r="D261" s="87"/>
      <c r="E261" s="87"/>
      <c r="F261" s="86"/>
      <c r="G261" s="88"/>
      <c r="H261" s="89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</row>
    <row r="262" spans="1:26" ht="14.25" customHeight="1">
      <c r="A262" s="86"/>
      <c r="B262" s="87"/>
      <c r="C262" s="87"/>
      <c r="D262" s="87"/>
      <c r="E262" s="87"/>
      <c r="F262" s="86"/>
      <c r="G262" s="88"/>
      <c r="H262" s="89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</row>
    <row r="263" spans="1:26" ht="14.25" customHeight="1">
      <c r="A263" s="86"/>
      <c r="B263" s="87"/>
      <c r="C263" s="87"/>
      <c r="D263" s="87"/>
      <c r="E263" s="87"/>
      <c r="F263" s="86"/>
      <c r="G263" s="88"/>
      <c r="H263" s="89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</row>
    <row r="264" spans="1:26" ht="14.25" customHeight="1">
      <c r="A264" s="86"/>
      <c r="B264" s="87"/>
      <c r="C264" s="87"/>
      <c r="D264" s="87"/>
      <c r="E264" s="87"/>
      <c r="F264" s="86"/>
      <c r="G264" s="88"/>
      <c r="H264" s="89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</row>
    <row r="265" spans="1:26" ht="14.25" customHeight="1">
      <c r="A265" s="86"/>
      <c r="B265" s="87"/>
      <c r="C265" s="87"/>
      <c r="D265" s="87"/>
      <c r="E265" s="87"/>
      <c r="F265" s="86"/>
      <c r="G265" s="88"/>
      <c r="H265" s="89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</row>
    <row r="266" spans="1:26" ht="14.25" customHeight="1">
      <c r="A266" s="86"/>
      <c r="B266" s="87"/>
      <c r="C266" s="87"/>
      <c r="D266" s="87"/>
      <c r="E266" s="87"/>
      <c r="F266" s="86"/>
      <c r="G266" s="88"/>
      <c r="H266" s="89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</row>
    <row r="267" spans="1:26" ht="14.25" customHeight="1">
      <c r="A267" s="86"/>
      <c r="B267" s="87"/>
      <c r="C267" s="87"/>
      <c r="D267" s="87"/>
      <c r="E267" s="87"/>
      <c r="F267" s="86"/>
      <c r="G267" s="88"/>
      <c r="H267" s="89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</row>
    <row r="268" spans="1:26" ht="14.25" customHeight="1">
      <c r="A268" s="86"/>
      <c r="B268" s="87"/>
      <c r="C268" s="87"/>
      <c r="D268" s="87"/>
      <c r="E268" s="87"/>
      <c r="F268" s="86"/>
      <c r="G268" s="88"/>
      <c r="H268" s="89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</row>
    <row r="269" spans="1:26" ht="14.25" customHeight="1">
      <c r="A269" s="86"/>
      <c r="B269" s="87"/>
      <c r="C269" s="87"/>
      <c r="D269" s="87"/>
      <c r="E269" s="87"/>
      <c r="F269" s="86"/>
      <c r="G269" s="88"/>
      <c r="H269" s="89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</row>
    <row r="270" spans="1:26" ht="14.25" customHeight="1">
      <c r="A270" s="86"/>
      <c r="B270" s="87"/>
      <c r="C270" s="87"/>
      <c r="D270" s="87"/>
      <c r="E270" s="87"/>
      <c r="F270" s="86"/>
      <c r="G270" s="88"/>
      <c r="H270" s="89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</row>
    <row r="271" spans="1:26" ht="14.25" customHeight="1">
      <c r="A271" s="86"/>
      <c r="B271" s="87"/>
      <c r="C271" s="87"/>
      <c r="D271" s="87"/>
      <c r="E271" s="87"/>
      <c r="F271" s="86"/>
      <c r="G271" s="88"/>
      <c r="H271" s="89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</row>
    <row r="272" spans="1:26" ht="14.25" customHeight="1">
      <c r="A272" s="86"/>
      <c r="B272" s="87"/>
      <c r="C272" s="87"/>
      <c r="D272" s="87"/>
      <c r="E272" s="87"/>
      <c r="F272" s="86"/>
      <c r="G272" s="88"/>
      <c r="H272" s="89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</row>
    <row r="273" spans="1:26" ht="14.25" customHeight="1">
      <c r="A273" s="86"/>
      <c r="B273" s="87"/>
      <c r="C273" s="87"/>
      <c r="D273" s="87"/>
      <c r="E273" s="87"/>
      <c r="F273" s="86"/>
      <c r="G273" s="88"/>
      <c r="H273" s="89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</row>
    <row r="274" spans="1:26" ht="14.25" customHeight="1">
      <c r="A274" s="86"/>
      <c r="B274" s="87"/>
      <c r="C274" s="87"/>
      <c r="D274" s="87"/>
      <c r="E274" s="87"/>
      <c r="F274" s="86"/>
      <c r="G274" s="88"/>
      <c r="H274" s="89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</row>
    <row r="275" spans="1:26" ht="14.25" customHeight="1">
      <c r="A275" s="86"/>
      <c r="B275" s="87"/>
      <c r="C275" s="87"/>
      <c r="D275" s="87"/>
      <c r="E275" s="87"/>
      <c r="F275" s="86"/>
      <c r="G275" s="88"/>
      <c r="H275" s="89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</row>
    <row r="276" spans="1:26" ht="14.25" customHeight="1">
      <c r="A276" s="86"/>
      <c r="B276" s="87"/>
      <c r="C276" s="87"/>
      <c r="D276" s="87"/>
      <c r="E276" s="87"/>
      <c r="F276" s="86"/>
      <c r="G276" s="88"/>
      <c r="H276" s="89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</row>
    <row r="277" spans="1:26" ht="14.25" customHeight="1">
      <c r="A277" s="86"/>
      <c r="B277" s="87"/>
      <c r="C277" s="87"/>
      <c r="D277" s="87"/>
      <c r="E277" s="87"/>
      <c r="F277" s="86"/>
      <c r="G277" s="88"/>
      <c r="H277" s="89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</row>
    <row r="278" spans="1:26" ht="14.25" customHeight="1">
      <c r="A278" s="86"/>
      <c r="B278" s="87"/>
      <c r="C278" s="87"/>
      <c r="D278" s="87"/>
      <c r="E278" s="87"/>
      <c r="F278" s="86"/>
      <c r="G278" s="88"/>
      <c r="H278" s="89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</row>
    <row r="279" spans="1:26" ht="14.25" customHeight="1">
      <c r="A279" s="86"/>
      <c r="B279" s="87"/>
      <c r="C279" s="87"/>
      <c r="D279" s="87"/>
      <c r="E279" s="87"/>
      <c r="F279" s="86"/>
      <c r="G279" s="88"/>
      <c r="H279" s="89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</row>
    <row r="280" spans="1:26" ht="14.25" customHeight="1">
      <c r="A280" s="86"/>
      <c r="B280" s="87"/>
      <c r="C280" s="87"/>
      <c r="D280" s="87"/>
      <c r="E280" s="87"/>
      <c r="F280" s="86"/>
      <c r="G280" s="88"/>
      <c r="H280" s="89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</row>
    <row r="281" spans="1:26" ht="14.25" customHeight="1">
      <c r="A281" s="86"/>
      <c r="B281" s="87"/>
      <c r="C281" s="87"/>
      <c r="D281" s="87"/>
      <c r="E281" s="87"/>
      <c r="F281" s="86"/>
      <c r="G281" s="88"/>
      <c r="H281" s="89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</row>
    <row r="282" spans="1:26" ht="14.25" customHeight="1">
      <c r="A282" s="86"/>
      <c r="B282" s="87"/>
      <c r="C282" s="87"/>
      <c r="D282" s="87"/>
      <c r="E282" s="87"/>
      <c r="F282" s="86"/>
      <c r="G282" s="88"/>
      <c r="H282" s="89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</row>
    <row r="283" spans="1:26" ht="14.25" customHeight="1">
      <c r="A283" s="86"/>
      <c r="B283" s="87"/>
      <c r="C283" s="87"/>
      <c r="D283" s="87"/>
      <c r="E283" s="87"/>
      <c r="F283" s="86"/>
      <c r="G283" s="88"/>
      <c r="H283" s="89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</row>
    <row r="284" spans="1:26" ht="14.25" customHeight="1">
      <c r="A284" s="86"/>
      <c r="B284" s="87"/>
      <c r="C284" s="87"/>
      <c r="D284" s="87"/>
      <c r="E284" s="87"/>
      <c r="F284" s="86"/>
      <c r="G284" s="88"/>
      <c r="H284" s="89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</row>
    <row r="285" spans="1:26" ht="14.25" customHeight="1">
      <c r="A285" s="86"/>
      <c r="B285" s="87"/>
      <c r="C285" s="87"/>
      <c r="D285" s="87"/>
      <c r="E285" s="87"/>
      <c r="F285" s="86"/>
      <c r="G285" s="88"/>
      <c r="H285" s="89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</row>
    <row r="286" spans="1:26" ht="14.25" customHeight="1">
      <c r="A286" s="86"/>
      <c r="B286" s="87"/>
      <c r="C286" s="87"/>
      <c r="D286" s="87"/>
      <c r="E286" s="87"/>
      <c r="F286" s="86"/>
      <c r="G286" s="88"/>
      <c r="H286" s="89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</row>
    <row r="287" spans="1:26" ht="14.25" customHeight="1">
      <c r="A287" s="86"/>
      <c r="B287" s="87"/>
      <c r="C287" s="87"/>
      <c r="D287" s="87"/>
      <c r="E287" s="87"/>
      <c r="F287" s="86"/>
      <c r="G287" s="88"/>
      <c r="H287" s="89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</row>
    <row r="288" spans="1:26" ht="14.25" customHeight="1">
      <c r="A288" s="86"/>
      <c r="B288" s="87"/>
      <c r="C288" s="87"/>
      <c r="D288" s="87"/>
      <c r="E288" s="87"/>
      <c r="F288" s="86"/>
      <c r="G288" s="88"/>
      <c r="H288" s="89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</row>
    <row r="289" spans="1:26" ht="14.25" customHeight="1">
      <c r="A289" s="86"/>
      <c r="B289" s="87"/>
      <c r="C289" s="87"/>
      <c r="D289" s="87"/>
      <c r="E289" s="87"/>
      <c r="F289" s="86"/>
      <c r="G289" s="88"/>
      <c r="H289" s="89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</row>
    <row r="290" spans="1:26" ht="14.25" customHeight="1">
      <c r="A290" s="86"/>
      <c r="B290" s="87"/>
      <c r="C290" s="87"/>
      <c r="D290" s="87"/>
      <c r="E290" s="87"/>
      <c r="F290" s="86"/>
      <c r="G290" s="88"/>
      <c r="H290" s="89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</row>
    <row r="291" spans="1:26" ht="14.25" customHeight="1">
      <c r="A291" s="86"/>
      <c r="B291" s="87"/>
      <c r="C291" s="87"/>
      <c r="D291" s="87"/>
      <c r="E291" s="87"/>
      <c r="F291" s="86"/>
      <c r="G291" s="88"/>
      <c r="H291" s="89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</row>
    <row r="292" spans="1:26" ht="14.25" customHeight="1">
      <c r="A292" s="86"/>
      <c r="B292" s="87"/>
      <c r="C292" s="87"/>
      <c r="D292" s="87"/>
      <c r="E292" s="87"/>
      <c r="F292" s="86"/>
      <c r="G292" s="88"/>
      <c r="H292" s="89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</row>
    <row r="293" spans="1:26" ht="14.25" customHeight="1">
      <c r="A293" s="86"/>
      <c r="B293" s="87"/>
      <c r="C293" s="87"/>
      <c r="D293" s="87"/>
      <c r="E293" s="87"/>
      <c r="F293" s="86"/>
      <c r="G293" s="88"/>
      <c r="H293" s="89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</row>
    <row r="294" spans="1:26" ht="14.25" customHeight="1">
      <c r="A294" s="86"/>
      <c r="B294" s="87"/>
      <c r="C294" s="87"/>
      <c r="D294" s="87"/>
      <c r="E294" s="87"/>
      <c r="F294" s="86"/>
      <c r="G294" s="88"/>
      <c r="H294" s="89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</row>
    <row r="295" spans="1:26" ht="14.25" customHeight="1">
      <c r="A295" s="86"/>
      <c r="B295" s="87"/>
      <c r="C295" s="87"/>
      <c r="D295" s="87"/>
      <c r="E295" s="87"/>
      <c r="F295" s="86"/>
      <c r="G295" s="88"/>
      <c r="H295" s="89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</row>
    <row r="296" spans="1:26" ht="14.25" customHeight="1">
      <c r="A296" s="86"/>
      <c r="B296" s="87"/>
      <c r="C296" s="87"/>
      <c r="D296" s="87"/>
      <c r="E296" s="87"/>
      <c r="F296" s="86"/>
      <c r="G296" s="88"/>
      <c r="H296" s="89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</row>
    <row r="297" spans="1:26" ht="14.25" customHeight="1">
      <c r="A297" s="86"/>
      <c r="B297" s="87"/>
      <c r="C297" s="87"/>
      <c r="D297" s="87"/>
      <c r="E297" s="87"/>
      <c r="F297" s="86"/>
      <c r="G297" s="88"/>
      <c r="H297" s="89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</row>
    <row r="298" spans="1:26" ht="14.25" customHeight="1">
      <c r="A298" s="86"/>
      <c r="B298" s="87"/>
      <c r="C298" s="87"/>
      <c r="D298" s="87"/>
      <c r="E298" s="87"/>
      <c r="F298" s="86"/>
      <c r="G298" s="88"/>
      <c r="H298" s="89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</row>
    <row r="299" spans="1:26" ht="14.25" customHeight="1">
      <c r="A299" s="86"/>
      <c r="B299" s="87"/>
      <c r="C299" s="87"/>
      <c r="D299" s="87"/>
      <c r="E299" s="87"/>
      <c r="F299" s="86"/>
      <c r="G299" s="88"/>
      <c r="H299" s="89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</row>
    <row r="300" spans="1:26" ht="14.25" customHeight="1">
      <c r="A300" s="86"/>
      <c r="B300" s="87"/>
      <c r="C300" s="87"/>
      <c r="D300" s="87"/>
      <c r="E300" s="87"/>
      <c r="F300" s="86"/>
      <c r="G300" s="88"/>
      <c r="H300" s="89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</row>
    <row r="301" spans="1:26" ht="14.25" customHeight="1">
      <c r="A301" s="86"/>
      <c r="B301" s="87"/>
      <c r="C301" s="87"/>
      <c r="D301" s="87"/>
      <c r="E301" s="87"/>
      <c r="F301" s="86"/>
      <c r="G301" s="88"/>
      <c r="H301" s="89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</row>
    <row r="302" spans="1:26" ht="14.25" customHeight="1">
      <c r="A302" s="86"/>
      <c r="B302" s="87"/>
      <c r="C302" s="87"/>
      <c r="D302" s="87"/>
      <c r="E302" s="87"/>
      <c r="F302" s="86"/>
      <c r="G302" s="88"/>
      <c r="H302" s="89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</row>
    <row r="303" spans="1:26" ht="14.25" customHeight="1">
      <c r="A303" s="86"/>
      <c r="B303" s="87"/>
      <c r="C303" s="87"/>
      <c r="D303" s="87"/>
      <c r="E303" s="87"/>
      <c r="F303" s="86"/>
      <c r="G303" s="88"/>
      <c r="H303" s="89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</row>
    <row r="304" spans="1:26" ht="14.25" customHeight="1">
      <c r="A304" s="86"/>
      <c r="B304" s="87"/>
      <c r="C304" s="87"/>
      <c r="D304" s="87"/>
      <c r="E304" s="87"/>
      <c r="F304" s="86"/>
      <c r="G304" s="88"/>
      <c r="H304" s="89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</row>
    <row r="305" spans="1:26" ht="14.25" customHeight="1">
      <c r="A305" s="86"/>
      <c r="B305" s="87"/>
      <c r="C305" s="87"/>
      <c r="D305" s="87"/>
      <c r="E305" s="87"/>
      <c r="F305" s="86"/>
      <c r="G305" s="88"/>
      <c r="H305" s="89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</row>
    <row r="306" spans="1:26" ht="14.25" customHeight="1">
      <c r="A306" s="86"/>
      <c r="B306" s="87"/>
      <c r="C306" s="87"/>
      <c r="D306" s="87"/>
      <c r="E306" s="87"/>
      <c r="F306" s="86"/>
      <c r="G306" s="88"/>
      <c r="H306" s="89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</row>
    <row r="307" spans="1:26" ht="14.25" customHeight="1">
      <c r="A307" s="86"/>
      <c r="B307" s="87"/>
      <c r="C307" s="87"/>
      <c r="D307" s="87"/>
      <c r="E307" s="87"/>
      <c r="F307" s="86"/>
      <c r="G307" s="88"/>
      <c r="H307" s="89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</row>
    <row r="308" spans="1:26" ht="14.25" customHeight="1">
      <c r="A308" s="86"/>
      <c r="B308" s="87"/>
      <c r="C308" s="87"/>
      <c r="D308" s="87"/>
      <c r="E308" s="87"/>
      <c r="F308" s="86"/>
      <c r="G308" s="88"/>
      <c r="H308" s="89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</row>
    <row r="309" spans="1:26" ht="14.25" customHeight="1">
      <c r="A309" s="86"/>
      <c r="B309" s="87"/>
      <c r="C309" s="87"/>
      <c r="D309" s="87"/>
      <c r="E309" s="87"/>
      <c r="F309" s="86"/>
      <c r="G309" s="88"/>
      <c r="H309" s="89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</row>
    <row r="310" spans="1:26" ht="14.25" customHeight="1">
      <c r="A310" s="86"/>
      <c r="B310" s="87"/>
      <c r="C310" s="87"/>
      <c r="D310" s="87"/>
      <c r="E310" s="87"/>
      <c r="F310" s="86"/>
      <c r="G310" s="88"/>
      <c r="H310" s="89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</row>
    <row r="311" spans="1:26" ht="14.25" customHeight="1">
      <c r="A311" s="86"/>
      <c r="B311" s="87"/>
      <c r="C311" s="87"/>
      <c r="D311" s="87"/>
      <c r="E311" s="87"/>
      <c r="F311" s="86"/>
      <c r="G311" s="88"/>
      <c r="H311" s="89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</row>
    <row r="312" spans="1:26" ht="14.25" customHeight="1">
      <c r="A312" s="86"/>
      <c r="B312" s="87"/>
      <c r="C312" s="87"/>
      <c r="D312" s="87"/>
      <c r="E312" s="87"/>
      <c r="F312" s="86"/>
      <c r="G312" s="88"/>
      <c r="H312" s="89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</row>
    <row r="313" spans="1:26" ht="14.25" customHeight="1">
      <c r="A313" s="86"/>
      <c r="B313" s="87"/>
      <c r="C313" s="87"/>
      <c r="D313" s="87"/>
      <c r="E313" s="87"/>
      <c r="F313" s="86"/>
      <c r="G313" s="88"/>
      <c r="H313" s="89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</row>
    <row r="314" spans="1:26" ht="14.25" customHeight="1">
      <c r="A314" s="86"/>
      <c r="B314" s="87"/>
      <c r="C314" s="87"/>
      <c r="D314" s="87"/>
      <c r="E314" s="87"/>
      <c r="F314" s="86"/>
      <c r="G314" s="88"/>
      <c r="H314" s="89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</row>
    <row r="315" spans="1:26" ht="14.25" customHeight="1">
      <c r="A315" s="86"/>
      <c r="B315" s="87"/>
      <c r="C315" s="87"/>
      <c r="D315" s="87"/>
      <c r="E315" s="87"/>
      <c r="F315" s="86"/>
      <c r="G315" s="88"/>
      <c r="H315" s="89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</row>
    <row r="316" spans="1:26" ht="14.25" customHeight="1">
      <c r="A316" s="86"/>
      <c r="B316" s="87"/>
      <c r="C316" s="87"/>
      <c r="D316" s="87"/>
      <c r="E316" s="87"/>
      <c r="F316" s="86"/>
      <c r="G316" s="88"/>
      <c r="H316" s="89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</row>
    <row r="317" spans="1:26" ht="14.25" customHeight="1">
      <c r="A317" s="86"/>
      <c r="B317" s="87"/>
      <c r="C317" s="87"/>
      <c r="D317" s="87"/>
      <c r="E317" s="87"/>
      <c r="F317" s="86"/>
      <c r="G317" s="88"/>
      <c r="H317" s="89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</row>
    <row r="318" spans="1:26" ht="14.25" customHeight="1">
      <c r="A318" s="86"/>
      <c r="B318" s="87"/>
      <c r="C318" s="87"/>
      <c r="D318" s="87"/>
      <c r="E318" s="87"/>
      <c r="F318" s="86"/>
      <c r="G318" s="88"/>
      <c r="H318" s="89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</row>
    <row r="319" spans="1:26" ht="14.25" customHeight="1">
      <c r="A319" s="86"/>
      <c r="B319" s="87"/>
      <c r="C319" s="87"/>
      <c r="D319" s="87"/>
      <c r="E319" s="87"/>
      <c r="F319" s="86"/>
      <c r="G319" s="88"/>
      <c r="H319" s="89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</row>
    <row r="320" spans="1:26" ht="14.25" customHeight="1">
      <c r="A320" s="86"/>
      <c r="B320" s="87"/>
      <c r="C320" s="87"/>
      <c r="D320" s="87"/>
      <c r="E320" s="87"/>
      <c r="F320" s="86"/>
      <c r="G320" s="88"/>
      <c r="H320" s="89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</row>
    <row r="321" spans="1:26" ht="14.25" customHeight="1">
      <c r="A321" s="86"/>
      <c r="B321" s="87"/>
      <c r="C321" s="87"/>
      <c r="D321" s="87"/>
      <c r="E321" s="87"/>
      <c r="F321" s="86"/>
      <c r="G321" s="88"/>
      <c r="H321" s="89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</row>
    <row r="322" spans="1:26" ht="14.25" customHeight="1">
      <c r="A322" s="86"/>
      <c r="B322" s="87"/>
      <c r="C322" s="87"/>
      <c r="D322" s="87"/>
      <c r="E322" s="87"/>
      <c r="F322" s="86"/>
      <c r="G322" s="88"/>
      <c r="H322" s="89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</row>
    <row r="323" spans="1:26" ht="14.25" customHeight="1">
      <c r="A323" s="86"/>
      <c r="B323" s="87"/>
      <c r="C323" s="87"/>
      <c r="D323" s="87"/>
      <c r="E323" s="87"/>
      <c r="F323" s="86"/>
      <c r="G323" s="88"/>
      <c r="H323" s="89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</row>
    <row r="324" spans="1:26" ht="14.25" customHeight="1">
      <c r="A324" s="86"/>
      <c r="B324" s="87"/>
      <c r="C324" s="87"/>
      <c r="D324" s="87"/>
      <c r="E324" s="87"/>
      <c r="F324" s="86"/>
      <c r="G324" s="88"/>
      <c r="H324" s="89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</row>
    <row r="325" spans="1:26" ht="14.25" customHeight="1">
      <c r="A325" s="86"/>
      <c r="B325" s="87"/>
      <c r="C325" s="87"/>
      <c r="D325" s="87"/>
      <c r="E325" s="87"/>
      <c r="F325" s="86"/>
      <c r="G325" s="88"/>
      <c r="H325" s="89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</row>
    <row r="326" spans="1:26" ht="14.25" customHeight="1">
      <c r="A326" s="86"/>
      <c r="B326" s="87"/>
      <c r="C326" s="87"/>
      <c r="D326" s="87"/>
      <c r="E326" s="87"/>
      <c r="F326" s="86"/>
      <c r="G326" s="88"/>
      <c r="H326" s="89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</row>
    <row r="327" spans="1:26" ht="14.25" customHeight="1">
      <c r="A327" s="86"/>
      <c r="B327" s="87"/>
      <c r="C327" s="87"/>
      <c r="D327" s="87"/>
      <c r="E327" s="87"/>
      <c r="F327" s="86"/>
      <c r="G327" s="88"/>
      <c r="H327" s="89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</row>
    <row r="328" spans="1:26" ht="14.25" customHeight="1">
      <c r="A328" s="86"/>
      <c r="B328" s="87"/>
      <c r="C328" s="87"/>
      <c r="D328" s="87"/>
      <c r="E328" s="87"/>
      <c r="F328" s="86"/>
      <c r="G328" s="88"/>
      <c r="H328" s="89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</row>
    <row r="329" spans="1:26" ht="14.25" customHeight="1">
      <c r="A329" s="86"/>
      <c r="B329" s="87"/>
      <c r="C329" s="87"/>
      <c r="D329" s="87"/>
      <c r="E329" s="87"/>
      <c r="F329" s="86"/>
      <c r="G329" s="88"/>
      <c r="H329" s="89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</row>
    <row r="330" spans="1:26" ht="14.25" customHeight="1">
      <c r="A330" s="86"/>
      <c r="B330" s="87"/>
      <c r="C330" s="87"/>
      <c r="D330" s="87"/>
      <c r="E330" s="87"/>
      <c r="F330" s="86"/>
      <c r="G330" s="88"/>
      <c r="H330" s="89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</row>
    <row r="331" spans="1:26" ht="14.25" customHeight="1">
      <c r="A331" s="86"/>
      <c r="B331" s="87"/>
      <c r="C331" s="87"/>
      <c r="D331" s="87"/>
      <c r="E331" s="87"/>
      <c r="F331" s="86"/>
      <c r="G331" s="88"/>
      <c r="H331" s="89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</row>
    <row r="332" spans="1:26" ht="14.25" customHeight="1">
      <c r="A332" s="86"/>
      <c r="B332" s="87"/>
      <c r="C332" s="87"/>
      <c r="D332" s="87"/>
      <c r="E332" s="87"/>
      <c r="F332" s="86"/>
      <c r="G332" s="88"/>
      <c r="H332" s="89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</row>
    <row r="333" spans="1:26" ht="14.25" customHeight="1">
      <c r="A333" s="86"/>
      <c r="B333" s="87"/>
      <c r="C333" s="87"/>
      <c r="D333" s="87"/>
      <c r="E333" s="87"/>
      <c r="F333" s="86"/>
      <c r="G333" s="88"/>
      <c r="H333" s="89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</row>
    <row r="334" spans="1:26" ht="14.25" customHeight="1">
      <c r="A334" s="86"/>
      <c r="B334" s="87"/>
      <c r="C334" s="87"/>
      <c r="D334" s="87"/>
      <c r="E334" s="87"/>
      <c r="F334" s="86"/>
      <c r="G334" s="88"/>
      <c r="H334" s="89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</row>
    <row r="335" spans="1:26" ht="14.25" customHeight="1">
      <c r="A335" s="86"/>
      <c r="B335" s="87"/>
      <c r="C335" s="87"/>
      <c r="D335" s="87"/>
      <c r="E335" s="87"/>
      <c r="F335" s="86"/>
      <c r="G335" s="88"/>
      <c r="H335" s="89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</row>
    <row r="336" spans="1:26" ht="14.25" customHeight="1">
      <c r="A336" s="86"/>
      <c r="B336" s="87"/>
      <c r="C336" s="87"/>
      <c r="D336" s="87"/>
      <c r="E336" s="87"/>
      <c r="F336" s="86"/>
      <c r="G336" s="88"/>
      <c r="H336" s="89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</row>
    <row r="337" spans="1:26" ht="14.25" customHeight="1">
      <c r="A337" s="86"/>
      <c r="B337" s="87"/>
      <c r="C337" s="87"/>
      <c r="D337" s="87"/>
      <c r="E337" s="87"/>
      <c r="F337" s="86"/>
      <c r="G337" s="88"/>
      <c r="H337" s="89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</row>
    <row r="338" spans="1:26" ht="14.25" customHeight="1">
      <c r="A338" s="86"/>
      <c r="B338" s="87"/>
      <c r="C338" s="87"/>
      <c r="D338" s="87"/>
      <c r="E338" s="87"/>
      <c r="F338" s="86"/>
      <c r="G338" s="88"/>
      <c r="H338" s="89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</row>
    <row r="339" spans="1:26" ht="14.25" customHeight="1">
      <c r="A339" s="86"/>
      <c r="B339" s="87"/>
      <c r="C339" s="87"/>
      <c r="D339" s="87"/>
      <c r="E339" s="87"/>
      <c r="F339" s="86"/>
      <c r="G339" s="88"/>
      <c r="H339" s="89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</row>
    <row r="340" spans="1:26" ht="14.25" customHeight="1">
      <c r="A340" s="86"/>
      <c r="B340" s="87"/>
      <c r="C340" s="87"/>
      <c r="D340" s="87"/>
      <c r="E340" s="87"/>
      <c r="F340" s="86"/>
      <c r="G340" s="88"/>
      <c r="H340" s="89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</row>
    <row r="341" spans="1:26" ht="14.25" customHeight="1">
      <c r="A341" s="86"/>
      <c r="B341" s="87"/>
      <c r="C341" s="87"/>
      <c r="D341" s="87"/>
      <c r="E341" s="87"/>
      <c r="F341" s="86"/>
      <c r="G341" s="88"/>
      <c r="H341" s="89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</row>
    <row r="342" spans="1:26" ht="14.25" customHeight="1">
      <c r="A342" s="86"/>
      <c r="B342" s="87"/>
      <c r="C342" s="87"/>
      <c r="D342" s="87"/>
      <c r="E342" s="87"/>
      <c r="F342" s="86"/>
      <c r="G342" s="88"/>
      <c r="H342" s="89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</row>
    <row r="343" spans="1:26" ht="14.25" customHeight="1">
      <c r="A343" s="86"/>
      <c r="B343" s="87"/>
      <c r="C343" s="87"/>
      <c r="D343" s="87"/>
      <c r="E343" s="87"/>
      <c r="F343" s="86"/>
      <c r="G343" s="88"/>
      <c r="H343" s="89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</row>
    <row r="344" spans="1:26" ht="14.25" customHeight="1">
      <c r="A344" s="86"/>
      <c r="B344" s="87"/>
      <c r="C344" s="87"/>
      <c r="D344" s="87"/>
      <c r="E344" s="87"/>
      <c r="F344" s="86"/>
      <c r="G344" s="88"/>
      <c r="H344" s="89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</row>
    <row r="345" spans="1:26" ht="14.25" customHeight="1">
      <c r="A345" s="86"/>
      <c r="B345" s="87"/>
      <c r="C345" s="87"/>
      <c r="D345" s="87"/>
      <c r="E345" s="87"/>
      <c r="F345" s="86"/>
      <c r="G345" s="88"/>
      <c r="H345" s="89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</row>
    <row r="346" spans="1:26" ht="14.25" customHeight="1">
      <c r="A346" s="86"/>
      <c r="B346" s="87"/>
      <c r="C346" s="87"/>
      <c r="D346" s="87"/>
      <c r="E346" s="87"/>
      <c r="F346" s="86"/>
      <c r="G346" s="88"/>
      <c r="H346" s="89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</row>
    <row r="347" spans="1:26" ht="14.25" customHeight="1">
      <c r="A347" s="86"/>
      <c r="B347" s="87"/>
      <c r="C347" s="87"/>
      <c r="D347" s="87"/>
      <c r="E347" s="87"/>
      <c r="F347" s="86"/>
      <c r="G347" s="88"/>
      <c r="H347" s="89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</row>
    <row r="348" spans="1:26" ht="14.25" customHeight="1">
      <c r="A348" s="86"/>
      <c r="B348" s="87"/>
      <c r="C348" s="87"/>
      <c r="D348" s="87"/>
      <c r="E348" s="87"/>
      <c r="F348" s="86"/>
      <c r="G348" s="88"/>
      <c r="H348" s="89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</row>
    <row r="349" spans="1:26" ht="14.25" customHeight="1">
      <c r="A349" s="86"/>
      <c r="B349" s="87"/>
      <c r="C349" s="87"/>
      <c r="D349" s="87"/>
      <c r="E349" s="87"/>
      <c r="F349" s="86"/>
      <c r="G349" s="88"/>
      <c r="H349" s="89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</row>
    <row r="350" spans="1:26" ht="14.25" customHeight="1">
      <c r="A350" s="86"/>
      <c r="B350" s="87"/>
      <c r="C350" s="87"/>
      <c r="D350" s="87"/>
      <c r="E350" s="87"/>
      <c r="F350" s="86"/>
      <c r="G350" s="88"/>
      <c r="H350" s="89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</row>
    <row r="351" spans="1:26" ht="14.25" customHeight="1">
      <c r="A351" s="86"/>
      <c r="B351" s="87"/>
      <c r="C351" s="87"/>
      <c r="D351" s="87"/>
      <c r="E351" s="87"/>
      <c r="F351" s="86"/>
      <c r="G351" s="88"/>
      <c r="H351" s="89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</row>
    <row r="352" spans="1:26" ht="14.25" customHeight="1">
      <c r="A352" s="86"/>
      <c r="B352" s="87"/>
      <c r="C352" s="87"/>
      <c r="D352" s="87"/>
      <c r="E352" s="87"/>
      <c r="F352" s="86"/>
      <c r="G352" s="88"/>
      <c r="H352" s="89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</row>
    <row r="353" spans="1:26" ht="14.25" customHeight="1">
      <c r="A353" s="86"/>
      <c r="B353" s="87"/>
      <c r="C353" s="87"/>
      <c r="D353" s="87"/>
      <c r="E353" s="87"/>
      <c r="F353" s="86"/>
      <c r="G353" s="88"/>
      <c r="H353" s="89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</row>
    <row r="354" spans="1:26" ht="14.25" customHeight="1">
      <c r="A354" s="86"/>
      <c r="B354" s="87"/>
      <c r="C354" s="87"/>
      <c r="D354" s="87"/>
      <c r="E354" s="87"/>
      <c r="F354" s="86"/>
      <c r="G354" s="88"/>
      <c r="H354" s="89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</row>
    <row r="355" spans="1:26" ht="14.25" customHeight="1">
      <c r="A355" s="86"/>
      <c r="B355" s="87"/>
      <c r="C355" s="87"/>
      <c r="D355" s="87"/>
      <c r="E355" s="87"/>
      <c r="F355" s="86"/>
      <c r="G355" s="88"/>
      <c r="H355" s="89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</row>
    <row r="356" spans="1:26" ht="14.25" customHeight="1">
      <c r="A356" s="86"/>
      <c r="B356" s="87"/>
      <c r="C356" s="87"/>
      <c r="D356" s="87"/>
      <c r="E356" s="87"/>
      <c r="F356" s="86"/>
      <c r="G356" s="88"/>
      <c r="H356" s="89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</row>
    <row r="357" spans="1:26" ht="14.25" customHeight="1">
      <c r="A357" s="86"/>
      <c r="B357" s="87"/>
      <c r="C357" s="87"/>
      <c r="D357" s="87"/>
      <c r="E357" s="87"/>
      <c r="F357" s="86"/>
      <c r="G357" s="88"/>
      <c r="H357" s="89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</row>
    <row r="358" spans="1:26" ht="14.25" customHeight="1">
      <c r="A358" s="86"/>
      <c r="B358" s="87"/>
      <c r="C358" s="87"/>
      <c r="D358" s="87"/>
      <c r="E358" s="87"/>
      <c r="F358" s="86"/>
      <c r="G358" s="88"/>
      <c r="H358" s="89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</row>
    <row r="359" spans="1:26" ht="14.25" customHeight="1">
      <c r="A359" s="86"/>
      <c r="B359" s="87"/>
      <c r="C359" s="87"/>
      <c r="D359" s="87"/>
      <c r="E359" s="87"/>
      <c r="F359" s="86"/>
      <c r="G359" s="88"/>
      <c r="H359" s="89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</row>
    <row r="360" spans="1:26" ht="14.25" customHeight="1">
      <c r="A360" s="86"/>
      <c r="B360" s="87"/>
      <c r="C360" s="87"/>
      <c r="D360" s="87"/>
      <c r="E360" s="87"/>
      <c r="F360" s="86"/>
      <c r="G360" s="88"/>
      <c r="H360" s="89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</row>
    <row r="361" spans="1:26" ht="14.25" customHeight="1">
      <c r="A361" s="86"/>
      <c r="B361" s="87"/>
      <c r="C361" s="87"/>
      <c r="D361" s="87"/>
      <c r="E361" s="87"/>
      <c r="F361" s="86"/>
      <c r="G361" s="88"/>
      <c r="H361" s="89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</row>
    <row r="362" spans="1:26" ht="14.25" customHeight="1">
      <c r="A362" s="86"/>
      <c r="B362" s="87"/>
      <c r="C362" s="87"/>
      <c r="D362" s="87"/>
      <c r="E362" s="87"/>
      <c r="F362" s="86"/>
      <c r="G362" s="88"/>
      <c r="H362" s="89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</row>
    <row r="363" spans="1:26" ht="14.25" customHeight="1">
      <c r="A363" s="86"/>
      <c r="B363" s="87"/>
      <c r="C363" s="87"/>
      <c r="D363" s="87"/>
      <c r="E363" s="87"/>
      <c r="F363" s="86"/>
      <c r="G363" s="88"/>
      <c r="H363" s="89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</row>
    <row r="364" spans="1:26" ht="14.25" customHeight="1">
      <c r="A364" s="86"/>
      <c r="B364" s="87"/>
      <c r="C364" s="87"/>
      <c r="D364" s="87"/>
      <c r="E364" s="87"/>
      <c r="F364" s="86"/>
      <c r="G364" s="88"/>
      <c r="H364" s="89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</row>
    <row r="365" spans="1:26" ht="14.25" customHeight="1">
      <c r="A365" s="86"/>
      <c r="B365" s="87"/>
      <c r="C365" s="87"/>
      <c r="D365" s="87"/>
      <c r="E365" s="87"/>
      <c r="F365" s="86"/>
      <c r="G365" s="88"/>
      <c r="H365" s="89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</row>
    <row r="366" spans="1:26" ht="14.25" customHeight="1">
      <c r="A366" s="86"/>
      <c r="B366" s="87"/>
      <c r="C366" s="87"/>
      <c r="D366" s="87"/>
      <c r="E366" s="87"/>
      <c r="F366" s="86"/>
      <c r="G366" s="88"/>
      <c r="H366" s="89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</row>
    <row r="367" spans="1:26" ht="14.25" customHeight="1">
      <c r="A367" s="86"/>
      <c r="B367" s="87"/>
      <c r="C367" s="87"/>
      <c r="D367" s="87"/>
      <c r="E367" s="87"/>
      <c r="F367" s="86"/>
      <c r="G367" s="88"/>
      <c r="H367" s="89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</row>
    <row r="368" spans="1:26" ht="14.25" customHeight="1">
      <c r="A368" s="86"/>
      <c r="B368" s="87"/>
      <c r="C368" s="87"/>
      <c r="D368" s="87"/>
      <c r="E368" s="87"/>
      <c r="F368" s="86"/>
      <c r="G368" s="88"/>
      <c r="H368" s="89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</row>
    <row r="369" spans="1:26" ht="14.25" customHeight="1">
      <c r="A369" s="86"/>
      <c r="B369" s="87"/>
      <c r="C369" s="87"/>
      <c r="D369" s="87"/>
      <c r="E369" s="87"/>
      <c r="F369" s="86"/>
      <c r="G369" s="88"/>
      <c r="H369" s="89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</row>
    <row r="370" spans="1:26" ht="14.25" customHeight="1">
      <c r="A370" s="86"/>
      <c r="B370" s="87"/>
      <c r="C370" s="87"/>
      <c r="D370" s="87"/>
      <c r="E370" s="87"/>
      <c r="F370" s="86"/>
      <c r="G370" s="88"/>
      <c r="H370" s="89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</row>
    <row r="371" spans="1:26" ht="14.25" customHeight="1">
      <c r="A371" s="86"/>
      <c r="B371" s="87"/>
      <c r="C371" s="87"/>
      <c r="D371" s="87"/>
      <c r="E371" s="87"/>
      <c r="F371" s="86"/>
      <c r="G371" s="88"/>
      <c r="H371" s="89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</row>
    <row r="372" spans="1:26" ht="14.25" customHeight="1">
      <c r="A372" s="86"/>
      <c r="B372" s="87"/>
      <c r="C372" s="87"/>
      <c r="D372" s="87"/>
      <c r="E372" s="87"/>
      <c r="F372" s="86"/>
      <c r="G372" s="88"/>
      <c r="H372" s="89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</row>
    <row r="373" spans="1:26" ht="14.25" customHeight="1">
      <c r="A373" s="86"/>
      <c r="B373" s="87"/>
      <c r="C373" s="87"/>
      <c r="D373" s="87"/>
      <c r="E373" s="87"/>
      <c r="F373" s="86"/>
      <c r="G373" s="88"/>
      <c r="H373" s="89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</row>
    <row r="374" spans="1:26" ht="14.25" customHeight="1">
      <c r="A374" s="86"/>
      <c r="B374" s="87"/>
      <c r="C374" s="87"/>
      <c r="D374" s="87"/>
      <c r="E374" s="87"/>
      <c r="F374" s="86"/>
      <c r="G374" s="88"/>
      <c r="H374" s="89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</row>
    <row r="375" spans="1:26" ht="14.25" customHeight="1">
      <c r="A375" s="86"/>
      <c r="B375" s="87"/>
      <c r="C375" s="87"/>
      <c r="D375" s="87"/>
      <c r="E375" s="87"/>
      <c r="F375" s="86"/>
      <c r="G375" s="88"/>
      <c r="H375" s="89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</row>
    <row r="376" spans="1:26" ht="14.25" customHeight="1">
      <c r="A376" s="86"/>
      <c r="B376" s="87"/>
      <c r="C376" s="87"/>
      <c r="D376" s="87"/>
      <c r="E376" s="87"/>
      <c r="F376" s="86"/>
      <c r="G376" s="88"/>
      <c r="H376" s="89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</row>
    <row r="377" spans="1:26" ht="14.25" customHeight="1">
      <c r="A377" s="86"/>
      <c r="B377" s="87"/>
      <c r="C377" s="87"/>
      <c r="D377" s="87"/>
      <c r="E377" s="87"/>
      <c r="F377" s="86"/>
      <c r="G377" s="88"/>
      <c r="H377" s="89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</row>
    <row r="378" spans="1:26" ht="14.25" customHeight="1">
      <c r="A378" s="86"/>
      <c r="B378" s="87"/>
      <c r="C378" s="87"/>
      <c r="D378" s="87"/>
      <c r="E378" s="87"/>
      <c r="F378" s="86"/>
      <c r="G378" s="88"/>
      <c r="H378" s="89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</row>
    <row r="379" spans="1:26" ht="14.25" customHeight="1">
      <c r="A379" s="86"/>
      <c r="B379" s="87"/>
      <c r="C379" s="87"/>
      <c r="D379" s="87"/>
      <c r="E379" s="87"/>
      <c r="F379" s="86"/>
      <c r="G379" s="88"/>
      <c r="H379" s="89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</row>
    <row r="380" spans="1:26" ht="14.25" customHeight="1">
      <c r="A380" s="86"/>
      <c r="B380" s="87"/>
      <c r="C380" s="87"/>
      <c r="D380" s="87"/>
      <c r="E380" s="87"/>
      <c r="F380" s="86"/>
      <c r="G380" s="88"/>
      <c r="H380" s="89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</row>
    <row r="381" spans="1:26" ht="14.25" customHeight="1">
      <c r="A381" s="86"/>
      <c r="B381" s="87"/>
      <c r="C381" s="87"/>
      <c r="D381" s="87"/>
      <c r="E381" s="87"/>
      <c r="F381" s="86"/>
      <c r="G381" s="88"/>
      <c r="H381" s="89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</row>
    <row r="382" spans="1:26" ht="14.25" customHeight="1">
      <c r="A382" s="86"/>
      <c r="B382" s="87"/>
      <c r="C382" s="87"/>
      <c r="D382" s="87"/>
      <c r="E382" s="87"/>
      <c r="F382" s="86"/>
      <c r="G382" s="88"/>
      <c r="H382" s="89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</row>
    <row r="383" spans="1:26" ht="14.25" customHeight="1">
      <c r="A383" s="86"/>
      <c r="B383" s="87"/>
      <c r="C383" s="87"/>
      <c r="D383" s="87"/>
      <c r="E383" s="87"/>
      <c r="F383" s="86"/>
      <c r="G383" s="88"/>
      <c r="H383" s="89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</row>
    <row r="384" spans="1:26" ht="14.25" customHeight="1">
      <c r="A384" s="86"/>
      <c r="B384" s="87"/>
      <c r="C384" s="87"/>
      <c r="D384" s="87"/>
      <c r="E384" s="87"/>
      <c r="F384" s="86"/>
      <c r="G384" s="88"/>
      <c r="H384" s="89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</row>
    <row r="385" spans="1:26" ht="14.25" customHeight="1">
      <c r="A385" s="86"/>
      <c r="B385" s="87"/>
      <c r="C385" s="87"/>
      <c r="D385" s="87"/>
      <c r="E385" s="87"/>
      <c r="F385" s="86"/>
      <c r="G385" s="88"/>
      <c r="H385" s="89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</row>
    <row r="386" spans="1:26" ht="14.25" customHeight="1">
      <c r="A386" s="86"/>
      <c r="B386" s="87"/>
      <c r="C386" s="87"/>
      <c r="D386" s="87"/>
      <c r="E386" s="87"/>
      <c r="F386" s="86"/>
      <c r="G386" s="88"/>
      <c r="H386" s="89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</row>
    <row r="387" spans="1:26" ht="14.25" customHeight="1">
      <c r="A387" s="86"/>
      <c r="B387" s="87"/>
      <c r="C387" s="87"/>
      <c r="D387" s="87"/>
      <c r="E387" s="87"/>
      <c r="F387" s="86"/>
      <c r="G387" s="88"/>
      <c r="H387" s="89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</row>
    <row r="388" spans="1:26" ht="14.25" customHeight="1">
      <c r="A388" s="86"/>
      <c r="B388" s="87"/>
      <c r="C388" s="87"/>
      <c r="D388" s="87"/>
      <c r="E388" s="87"/>
      <c r="F388" s="86"/>
      <c r="G388" s="88"/>
      <c r="H388" s="89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</row>
    <row r="389" spans="1:26" ht="14.25" customHeight="1">
      <c r="A389" s="86"/>
      <c r="B389" s="87"/>
      <c r="C389" s="87"/>
      <c r="D389" s="87"/>
      <c r="E389" s="87"/>
      <c r="F389" s="86"/>
      <c r="G389" s="88"/>
      <c r="H389" s="89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</row>
    <row r="390" spans="1:26" ht="14.25" customHeight="1">
      <c r="A390" s="86"/>
      <c r="B390" s="87"/>
      <c r="C390" s="87"/>
      <c r="D390" s="87"/>
      <c r="E390" s="87"/>
      <c r="F390" s="86"/>
      <c r="G390" s="88"/>
      <c r="H390" s="89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</row>
    <row r="391" spans="1:26" ht="14.25" customHeight="1">
      <c r="A391" s="86"/>
      <c r="B391" s="87"/>
      <c r="C391" s="87"/>
      <c r="D391" s="87"/>
      <c r="E391" s="87"/>
      <c r="F391" s="86"/>
      <c r="G391" s="88"/>
      <c r="H391" s="89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</row>
    <row r="392" spans="1:26" ht="14.25" customHeight="1">
      <c r="A392" s="86"/>
      <c r="B392" s="87"/>
      <c r="C392" s="87"/>
      <c r="D392" s="87"/>
      <c r="E392" s="87"/>
      <c r="F392" s="86"/>
      <c r="G392" s="88"/>
      <c r="H392" s="89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</row>
    <row r="393" spans="1:26" ht="14.25" customHeight="1">
      <c r="A393" s="86"/>
      <c r="B393" s="87"/>
      <c r="C393" s="87"/>
      <c r="D393" s="87"/>
      <c r="E393" s="87"/>
      <c r="F393" s="86"/>
      <c r="G393" s="88"/>
      <c r="H393" s="89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</row>
    <row r="394" spans="1:26" ht="14.25" customHeight="1">
      <c r="A394" s="86"/>
      <c r="B394" s="87"/>
      <c r="C394" s="87"/>
      <c r="D394" s="87"/>
      <c r="E394" s="87"/>
      <c r="F394" s="86"/>
      <c r="G394" s="88"/>
      <c r="H394" s="89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</row>
    <row r="395" spans="1:26" ht="14.25" customHeight="1">
      <c r="A395" s="86"/>
      <c r="B395" s="87"/>
      <c r="C395" s="87"/>
      <c r="D395" s="87"/>
      <c r="E395" s="87"/>
      <c r="F395" s="86"/>
      <c r="G395" s="88"/>
      <c r="H395" s="89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</row>
    <row r="396" spans="1:26" ht="14.25" customHeight="1">
      <c r="A396" s="86"/>
      <c r="B396" s="87"/>
      <c r="C396" s="87"/>
      <c r="D396" s="87"/>
      <c r="E396" s="87"/>
      <c r="F396" s="86"/>
      <c r="G396" s="88"/>
      <c r="H396" s="89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</row>
    <row r="397" spans="1:26" ht="14.25" customHeight="1">
      <c r="A397" s="86"/>
      <c r="B397" s="87"/>
      <c r="C397" s="87"/>
      <c r="D397" s="87"/>
      <c r="E397" s="87"/>
      <c r="F397" s="86"/>
      <c r="G397" s="88"/>
      <c r="H397" s="89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</row>
    <row r="398" spans="1:26" ht="14.25" customHeight="1">
      <c r="A398" s="86"/>
      <c r="B398" s="87"/>
      <c r="C398" s="87"/>
      <c r="D398" s="87"/>
      <c r="E398" s="87"/>
      <c r="F398" s="86"/>
      <c r="G398" s="88"/>
      <c r="H398" s="89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</row>
    <row r="399" spans="1:26" ht="14.25" customHeight="1">
      <c r="A399" s="86"/>
      <c r="B399" s="87"/>
      <c r="C399" s="87"/>
      <c r="D399" s="87"/>
      <c r="E399" s="87"/>
      <c r="F399" s="86"/>
      <c r="G399" s="88"/>
      <c r="H399" s="89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</row>
    <row r="400" spans="1:26" ht="14.25" customHeight="1">
      <c r="A400" s="86"/>
      <c r="B400" s="87"/>
      <c r="C400" s="87"/>
      <c r="D400" s="87"/>
      <c r="E400" s="87"/>
      <c r="F400" s="86"/>
      <c r="G400" s="88"/>
      <c r="H400" s="89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</row>
    <row r="401" spans="1:26" ht="14.25" customHeight="1">
      <c r="A401" s="86"/>
      <c r="B401" s="87"/>
      <c r="C401" s="87"/>
      <c r="D401" s="87"/>
      <c r="E401" s="87"/>
      <c r="F401" s="86"/>
      <c r="G401" s="88"/>
      <c r="H401" s="89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</row>
    <row r="402" spans="1:26" ht="14.25" customHeight="1">
      <c r="A402" s="86"/>
      <c r="B402" s="87"/>
      <c r="C402" s="87"/>
      <c r="D402" s="87"/>
      <c r="E402" s="87"/>
      <c r="F402" s="86"/>
      <c r="G402" s="88"/>
      <c r="H402" s="89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</row>
    <row r="403" spans="1:26" ht="14.25" customHeight="1">
      <c r="A403" s="86"/>
      <c r="B403" s="87"/>
      <c r="C403" s="87"/>
      <c r="D403" s="87"/>
      <c r="E403" s="87"/>
      <c r="F403" s="86"/>
      <c r="G403" s="88"/>
      <c r="H403" s="89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</row>
    <row r="404" spans="1:26" ht="14.25" customHeight="1">
      <c r="A404" s="86"/>
      <c r="B404" s="87"/>
      <c r="C404" s="87"/>
      <c r="D404" s="87"/>
      <c r="E404" s="87"/>
      <c r="F404" s="86"/>
      <c r="G404" s="88"/>
      <c r="H404" s="89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</row>
    <row r="405" spans="1:26" ht="14.25" customHeight="1">
      <c r="A405" s="86"/>
      <c r="B405" s="87"/>
      <c r="C405" s="87"/>
      <c r="D405" s="87"/>
      <c r="E405" s="87"/>
      <c r="F405" s="86"/>
      <c r="G405" s="88"/>
      <c r="H405" s="89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</row>
    <row r="406" spans="1:26" ht="14.25" customHeight="1">
      <c r="A406" s="86"/>
      <c r="B406" s="87"/>
      <c r="C406" s="87"/>
      <c r="D406" s="87"/>
      <c r="E406" s="87"/>
      <c r="F406" s="86"/>
      <c r="G406" s="88"/>
      <c r="H406" s="89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</row>
    <row r="407" spans="1:26" ht="14.25" customHeight="1">
      <c r="A407" s="86"/>
      <c r="B407" s="87"/>
      <c r="C407" s="87"/>
      <c r="D407" s="87"/>
      <c r="E407" s="87"/>
      <c r="F407" s="86"/>
      <c r="G407" s="88"/>
      <c r="H407" s="89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</row>
    <row r="408" spans="1:26" ht="14.25" customHeight="1">
      <c r="A408" s="86"/>
      <c r="B408" s="87"/>
      <c r="C408" s="87"/>
      <c r="D408" s="87"/>
      <c r="E408" s="87"/>
      <c r="F408" s="86"/>
      <c r="G408" s="88"/>
      <c r="H408" s="89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</row>
    <row r="409" spans="1:26" ht="14.25" customHeight="1">
      <c r="A409" s="86"/>
      <c r="B409" s="87"/>
      <c r="C409" s="87"/>
      <c r="D409" s="87"/>
      <c r="E409" s="87"/>
      <c r="F409" s="86"/>
      <c r="G409" s="88"/>
      <c r="H409" s="89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</row>
    <row r="410" spans="1:26" ht="14.25" customHeight="1">
      <c r="A410" s="86"/>
      <c r="B410" s="87"/>
      <c r="C410" s="87"/>
      <c r="D410" s="87"/>
      <c r="E410" s="87"/>
      <c r="F410" s="86"/>
      <c r="G410" s="88"/>
      <c r="H410" s="89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</row>
    <row r="411" spans="1:26" ht="14.25" customHeight="1">
      <c r="A411" s="86"/>
      <c r="B411" s="87"/>
      <c r="C411" s="87"/>
      <c r="D411" s="87"/>
      <c r="E411" s="87"/>
      <c r="F411" s="86"/>
      <c r="G411" s="88"/>
      <c r="H411" s="89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</row>
    <row r="412" spans="1:26" ht="14.25" customHeight="1">
      <c r="A412" s="86"/>
      <c r="B412" s="87"/>
      <c r="C412" s="87"/>
      <c r="D412" s="87"/>
      <c r="E412" s="87"/>
      <c r="F412" s="86"/>
      <c r="G412" s="88"/>
      <c r="H412" s="89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</row>
    <row r="413" spans="1:26" ht="14.25" customHeight="1">
      <c r="A413" s="86"/>
      <c r="B413" s="87"/>
      <c r="C413" s="87"/>
      <c r="D413" s="87"/>
      <c r="E413" s="87"/>
      <c r="F413" s="86"/>
      <c r="G413" s="88"/>
      <c r="H413" s="89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</row>
    <row r="414" spans="1:26" ht="14.25" customHeight="1">
      <c r="A414" s="86"/>
      <c r="B414" s="87"/>
      <c r="C414" s="87"/>
      <c r="D414" s="87"/>
      <c r="E414" s="87"/>
      <c r="F414" s="86"/>
      <c r="G414" s="88"/>
      <c r="H414" s="89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</row>
    <row r="415" spans="1:26" ht="14.25" customHeight="1">
      <c r="A415" s="86"/>
      <c r="B415" s="87"/>
      <c r="C415" s="87"/>
      <c r="D415" s="87"/>
      <c r="E415" s="87"/>
      <c r="F415" s="86"/>
      <c r="G415" s="88"/>
      <c r="H415" s="89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</row>
    <row r="416" spans="1:26" ht="14.25" customHeight="1">
      <c r="A416" s="86"/>
      <c r="B416" s="87"/>
      <c r="C416" s="87"/>
      <c r="D416" s="87"/>
      <c r="E416" s="87"/>
      <c r="F416" s="86"/>
      <c r="G416" s="88"/>
      <c r="H416" s="89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</row>
    <row r="417" spans="1:26" ht="14.25" customHeight="1">
      <c r="A417" s="86"/>
      <c r="B417" s="87"/>
      <c r="C417" s="87"/>
      <c r="D417" s="87"/>
      <c r="E417" s="87"/>
      <c r="F417" s="86"/>
      <c r="G417" s="88"/>
      <c r="H417" s="89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</row>
    <row r="418" spans="1:26" ht="14.25" customHeight="1">
      <c r="A418" s="86"/>
      <c r="B418" s="87"/>
      <c r="C418" s="87"/>
      <c r="D418" s="87"/>
      <c r="E418" s="87"/>
      <c r="F418" s="86"/>
      <c r="G418" s="88"/>
      <c r="H418" s="89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</row>
    <row r="419" spans="1:26" ht="14.25" customHeight="1">
      <c r="A419" s="86"/>
      <c r="B419" s="87"/>
      <c r="C419" s="87"/>
      <c r="D419" s="87"/>
      <c r="E419" s="87"/>
      <c r="F419" s="86"/>
      <c r="G419" s="88"/>
      <c r="H419" s="89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</row>
    <row r="420" spans="1:26" ht="14.25" customHeight="1">
      <c r="A420" s="86"/>
      <c r="B420" s="87"/>
      <c r="C420" s="87"/>
      <c r="D420" s="87"/>
      <c r="E420" s="87"/>
      <c r="F420" s="86"/>
      <c r="G420" s="88"/>
      <c r="H420" s="89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</row>
    <row r="421" spans="1:26" ht="14.25" customHeight="1">
      <c r="A421" s="86"/>
      <c r="B421" s="87"/>
      <c r="C421" s="87"/>
      <c r="D421" s="87"/>
      <c r="E421" s="87"/>
      <c r="F421" s="86"/>
      <c r="G421" s="88"/>
      <c r="H421" s="89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</row>
    <row r="422" spans="1:26" ht="14.25" customHeight="1">
      <c r="A422" s="86"/>
      <c r="B422" s="87"/>
      <c r="C422" s="87"/>
      <c r="D422" s="87"/>
      <c r="E422" s="87"/>
      <c r="F422" s="86"/>
      <c r="G422" s="88"/>
      <c r="H422" s="89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</row>
    <row r="423" spans="1:26" ht="14.25" customHeight="1">
      <c r="A423" s="86"/>
      <c r="B423" s="87"/>
      <c r="C423" s="87"/>
      <c r="D423" s="87"/>
      <c r="E423" s="87"/>
      <c r="F423" s="86"/>
      <c r="G423" s="88"/>
      <c r="H423" s="89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</row>
    <row r="424" spans="1:26" ht="14.25" customHeight="1">
      <c r="A424" s="86"/>
      <c r="B424" s="87"/>
      <c r="C424" s="87"/>
      <c r="D424" s="87"/>
      <c r="E424" s="87"/>
      <c r="F424" s="86"/>
      <c r="G424" s="88"/>
      <c r="H424" s="89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</row>
    <row r="425" spans="1:26" ht="14.25" customHeight="1">
      <c r="A425" s="86"/>
      <c r="B425" s="87"/>
      <c r="C425" s="87"/>
      <c r="D425" s="87"/>
      <c r="E425" s="87"/>
      <c r="F425" s="86"/>
      <c r="G425" s="88"/>
      <c r="H425" s="89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</row>
    <row r="426" spans="1:26" ht="14.25" customHeight="1">
      <c r="A426" s="86"/>
      <c r="B426" s="87"/>
      <c r="C426" s="87"/>
      <c r="D426" s="87"/>
      <c r="E426" s="87"/>
      <c r="F426" s="86"/>
      <c r="G426" s="88"/>
      <c r="H426" s="89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</row>
    <row r="427" spans="1:26" ht="14.25" customHeight="1">
      <c r="A427" s="86"/>
      <c r="B427" s="87"/>
      <c r="C427" s="87"/>
      <c r="D427" s="87"/>
      <c r="E427" s="87"/>
      <c r="F427" s="86"/>
      <c r="G427" s="88"/>
      <c r="H427" s="89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</row>
    <row r="428" spans="1:26" ht="14.25" customHeight="1">
      <c r="A428" s="86"/>
      <c r="B428" s="87"/>
      <c r="C428" s="87"/>
      <c r="D428" s="87"/>
      <c r="E428" s="87"/>
      <c r="F428" s="86"/>
      <c r="G428" s="88"/>
      <c r="H428" s="89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</row>
    <row r="429" spans="1:26" ht="14.25" customHeight="1">
      <c r="A429" s="86"/>
      <c r="B429" s="87"/>
      <c r="C429" s="87"/>
      <c r="D429" s="87"/>
      <c r="E429" s="87"/>
      <c r="F429" s="86"/>
      <c r="G429" s="88"/>
      <c r="H429" s="89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</row>
    <row r="430" spans="1:26" ht="14.25" customHeight="1">
      <c r="A430" s="86"/>
      <c r="B430" s="87"/>
      <c r="C430" s="87"/>
      <c r="D430" s="87"/>
      <c r="E430" s="87"/>
      <c r="F430" s="86"/>
      <c r="G430" s="88"/>
      <c r="H430" s="89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</row>
    <row r="431" spans="1:26" ht="14.25" customHeight="1">
      <c r="A431" s="86"/>
      <c r="B431" s="87"/>
      <c r="C431" s="87"/>
      <c r="D431" s="87"/>
      <c r="E431" s="87"/>
      <c r="F431" s="86"/>
      <c r="G431" s="88"/>
      <c r="H431" s="89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</row>
    <row r="432" spans="1:26" ht="14.25" customHeight="1">
      <c r="A432" s="86"/>
      <c r="B432" s="87"/>
      <c r="C432" s="87"/>
      <c r="D432" s="87"/>
      <c r="E432" s="87"/>
      <c r="F432" s="86"/>
      <c r="G432" s="88"/>
      <c r="H432" s="89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</row>
    <row r="433" spans="1:26" ht="14.25" customHeight="1">
      <c r="A433" s="86"/>
      <c r="B433" s="87"/>
      <c r="C433" s="87"/>
      <c r="D433" s="87"/>
      <c r="E433" s="87"/>
      <c r="F433" s="86"/>
      <c r="G433" s="88"/>
      <c r="H433" s="89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</row>
    <row r="434" spans="1:26" ht="14.25" customHeight="1">
      <c r="A434" s="86"/>
      <c r="B434" s="87"/>
      <c r="C434" s="87"/>
      <c r="D434" s="87"/>
      <c r="E434" s="87"/>
      <c r="F434" s="86"/>
      <c r="G434" s="88"/>
      <c r="H434" s="89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</row>
    <row r="435" spans="1:26" ht="14.25" customHeight="1">
      <c r="A435" s="86"/>
      <c r="B435" s="87"/>
      <c r="C435" s="87"/>
      <c r="D435" s="87"/>
      <c r="E435" s="87"/>
      <c r="F435" s="86"/>
      <c r="G435" s="88"/>
      <c r="H435" s="89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</row>
    <row r="436" spans="1:26" ht="14.25" customHeight="1">
      <c r="A436" s="86"/>
      <c r="B436" s="87"/>
      <c r="C436" s="87"/>
      <c r="D436" s="87"/>
      <c r="E436" s="87"/>
      <c r="F436" s="86"/>
      <c r="G436" s="88"/>
      <c r="H436" s="89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</row>
    <row r="437" spans="1:26" ht="14.25" customHeight="1">
      <c r="A437" s="86"/>
      <c r="B437" s="87"/>
      <c r="C437" s="87"/>
      <c r="D437" s="87"/>
      <c r="E437" s="87"/>
      <c r="F437" s="86"/>
      <c r="G437" s="88"/>
      <c r="H437" s="89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</row>
    <row r="438" spans="1:26" ht="14.25" customHeight="1">
      <c r="A438" s="86"/>
      <c r="B438" s="87"/>
      <c r="C438" s="87"/>
      <c r="D438" s="87"/>
      <c r="E438" s="87"/>
      <c r="F438" s="86"/>
      <c r="G438" s="88"/>
      <c r="H438" s="89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</row>
    <row r="439" spans="1:26" ht="14.25" customHeight="1">
      <c r="A439" s="86"/>
      <c r="B439" s="87"/>
      <c r="C439" s="87"/>
      <c r="D439" s="87"/>
      <c r="E439" s="87"/>
      <c r="F439" s="86"/>
      <c r="G439" s="88"/>
      <c r="H439" s="89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</row>
    <row r="440" spans="1:26" ht="14.25" customHeight="1">
      <c r="A440" s="86"/>
      <c r="B440" s="87"/>
      <c r="C440" s="87"/>
      <c r="D440" s="87"/>
      <c r="E440" s="87"/>
      <c r="F440" s="86"/>
      <c r="G440" s="88"/>
      <c r="H440" s="89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</row>
    <row r="441" spans="1:26" ht="14.25" customHeight="1">
      <c r="A441" s="86"/>
      <c r="B441" s="87"/>
      <c r="C441" s="87"/>
      <c r="D441" s="87"/>
      <c r="E441" s="87"/>
      <c r="F441" s="86"/>
      <c r="G441" s="88"/>
      <c r="H441" s="89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</row>
    <row r="442" spans="1:26" ht="14.25" customHeight="1">
      <c r="A442" s="86"/>
      <c r="B442" s="87"/>
      <c r="C442" s="87"/>
      <c r="D442" s="87"/>
      <c r="E442" s="87"/>
      <c r="F442" s="86"/>
      <c r="G442" s="88"/>
      <c r="H442" s="89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</row>
    <row r="443" spans="1:26" ht="14.25" customHeight="1">
      <c r="A443" s="86"/>
      <c r="B443" s="87"/>
      <c r="C443" s="87"/>
      <c r="D443" s="87"/>
      <c r="E443" s="87"/>
      <c r="F443" s="86"/>
      <c r="G443" s="88"/>
      <c r="H443" s="89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</row>
    <row r="444" spans="1:26" ht="14.25" customHeight="1">
      <c r="A444" s="86"/>
      <c r="B444" s="87"/>
      <c r="C444" s="87"/>
      <c r="D444" s="87"/>
      <c r="E444" s="87"/>
      <c r="F444" s="86"/>
      <c r="G444" s="88"/>
      <c r="H444" s="89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</row>
    <row r="445" spans="1:26" ht="14.25" customHeight="1">
      <c r="A445" s="86"/>
      <c r="B445" s="87"/>
      <c r="C445" s="87"/>
      <c r="D445" s="87"/>
      <c r="E445" s="87"/>
      <c r="F445" s="86"/>
      <c r="G445" s="88"/>
      <c r="H445" s="89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</row>
    <row r="446" spans="1:26" ht="14.25" customHeight="1">
      <c r="A446" s="86"/>
      <c r="B446" s="87"/>
      <c r="C446" s="87"/>
      <c r="D446" s="87"/>
      <c r="E446" s="87"/>
      <c r="F446" s="86"/>
      <c r="G446" s="88"/>
      <c r="H446" s="89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</row>
    <row r="447" spans="1:26" ht="14.25" customHeight="1">
      <c r="A447" s="86"/>
      <c r="B447" s="87"/>
      <c r="C447" s="87"/>
      <c r="D447" s="87"/>
      <c r="E447" s="87"/>
      <c r="F447" s="86"/>
      <c r="G447" s="88"/>
      <c r="H447" s="89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</row>
    <row r="448" spans="1:26" ht="14.25" customHeight="1">
      <c r="A448" s="86"/>
      <c r="B448" s="87"/>
      <c r="C448" s="87"/>
      <c r="D448" s="87"/>
      <c r="E448" s="87"/>
      <c r="F448" s="86"/>
      <c r="G448" s="88"/>
      <c r="H448" s="89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</row>
    <row r="449" spans="1:26" ht="14.25" customHeight="1">
      <c r="A449" s="86"/>
      <c r="B449" s="87"/>
      <c r="C449" s="87"/>
      <c r="D449" s="87"/>
      <c r="E449" s="87"/>
      <c r="F449" s="86"/>
      <c r="G449" s="88"/>
      <c r="H449" s="89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</row>
    <row r="450" spans="1:26" ht="14.25" customHeight="1">
      <c r="A450" s="86"/>
      <c r="B450" s="87"/>
      <c r="C450" s="87"/>
      <c r="D450" s="87"/>
      <c r="E450" s="87"/>
      <c r="F450" s="86"/>
      <c r="G450" s="88"/>
      <c r="H450" s="89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</row>
    <row r="451" spans="1:26" ht="14.25" customHeight="1">
      <c r="A451" s="86"/>
      <c r="B451" s="87"/>
      <c r="C451" s="87"/>
      <c r="D451" s="87"/>
      <c r="E451" s="87"/>
      <c r="F451" s="86"/>
      <c r="G451" s="88"/>
      <c r="H451" s="89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</row>
    <row r="452" spans="1:26" ht="14.25" customHeight="1">
      <c r="A452" s="86"/>
      <c r="B452" s="87"/>
      <c r="C452" s="87"/>
      <c r="D452" s="87"/>
      <c r="E452" s="87"/>
      <c r="F452" s="86"/>
      <c r="G452" s="88"/>
      <c r="H452" s="89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</row>
    <row r="453" spans="1:26" ht="14.25" customHeight="1">
      <c r="A453" s="86"/>
      <c r="B453" s="87"/>
      <c r="C453" s="87"/>
      <c r="D453" s="87"/>
      <c r="E453" s="87"/>
      <c r="F453" s="86"/>
      <c r="G453" s="88"/>
      <c r="H453" s="89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</row>
    <row r="454" spans="1:26" ht="14.25" customHeight="1">
      <c r="A454" s="86"/>
      <c r="B454" s="87"/>
      <c r="C454" s="87"/>
      <c r="D454" s="87"/>
      <c r="E454" s="87"/>
      <c r="F454" s="86"/>
      <c r="G454" s="88"/>
      <c r="H454" s="89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</row>
    <row r="455" spans="1:26" ht="14.25" customHeight="1">
      <c r="A455" s="86"/>
      <c r="B455" s="87"/>
      <c r="C455" s="87"/>
      <c r="D455" s="87"/>
      <c r="E455" s="87"/>
      <c r="F455" s="86"/>
      <c r="G455" s="88"/>
      <c r="H455" s="89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</row>
    <row r="456" spans="1:26" ht="14.25" customHeight="1">
      <c r="A456" s="86"/>
      <c r="B456" s="87"/>
      <c r="C456" s="87"/>
      <c r="D456" s="87"/>
      <c r="E456" s="87"/>
      <c r="F456" s="86"/>
      <c r="G456" s="88"/>
      <c r="H456" s="89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</row>
    <row r="457" spans="1:26" ht="14.25" customHeight="1">
      <c r="A457" s="86"/>
      <c r="B457" s="87"/>
      <c r="C457" s="87"/>
      <c r="D457" s="87"/>
      <c r="E457" s="87"/>
      <c r="F457" s="86"/>
      <c r="G457" s="88"/>
      <c r="H457" s="89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</row>
    <row r="458" spans="1:26" ht="14.25" customHeight="1">
      <c r="A458" s="86"/>
      <c r="B458" s="87"/>
      <c r="C458" s="87"/>
      <c r="D458" s="87"/>
      <c r="E458" s="87"/>
      <c r="F458" s="86"/>
      <c r="G458" s="88"/>
      <c r="H458" s="89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</row>
    <row r="459" spans="1:26" ht="14.25" customHeight="1">
      <c r="A459" s="86"/>
      <c r="B459" s="87"/>
      <c r="C459" s="87"/>
      <c r="D459" s="87"/>
      <c r="E459" s="87"/>
      <c r="F459" s="86"/>
      <c r="G459" s="88"/>
      <c r="H459" s="89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</row>
    <row r="460" spans="1:26" ht="14.25" customHeight="1">
      <c r="A460" s="86"/>
      <c r="B460" s="87"/>
      <c r="C460" s="87"/>
      <c r="D460" s="87"/>
      <c r="E460" s="87"/>
      <c r="F460" s="86"/>
      <c r="G460" s="88"/>
      <c r="H460" s="89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</row>
    <row r="461" spans="1:26" ht="14.25" customHeight="1">
      <c r="A461" s="86"/>
      <c r="B461" s="87"/>
      <c r="C461" s="87"/>
      <c r="D461" s="87"/>
      <c r="E461" s="87"/>
      <c r="F461" s="86"/>
      <c r="G461" s="88"/>
      <c r="H461" s="89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</row>
    <row r="462" spans="1:26" ht="14.25" customHeight="1">
      <c r="A462" s="86"/>
      <c r="B462" s="87"/>
      <c r="C462" s="87"/>
      <c r="D462" s="87"/>
      <c r="E462" s="87"/>
      <c r="F462" s="86"/>
      <c r="G462" s="88"/>
      <c r="H462" s="89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</row>
    <row r="463" spans="1:26" ht="14.25" customHeight="1">
      <c r="A463" s="86"/>
      <c r="B463" s="87"/>
      <c r="C463" s="87"/>
      <c r="D463" s="87"/>
      <c r="E463" s="87"/>
      <c r="F463" s="86"/>
      <c r="G463" s="88"/>
      <c r="H463" s="89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</row>
    <row r="464" spans="1:26" ht="14.25" customHeight="1">
      <c r="A464" s="86"/>
      <c r="B464" s="87"/>
      <c r="C464" s="87"/>
      <c r="D464" s="87"/>
      <c r="E464" s="87"/>
      <c r="F464" s="86"/>
      <c r="G464" s="88"/>
      <c r="H464" s="89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</row>
    <row r="465" spans="1:26" ht="14.25" customHeight="1">
      <c r="A465" s="86"/>
      <c r="B465" s="87"/>
      <c r="C465" s="87"/>
      <c r="D465" s="87"/>
      <c r="E465" s="87"/>
      <c r="F465" s="86"/>
      <c r="G465" s="88"/>
      <c r="H465" s="89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</row>
    <row r="466" spans="1:26" ht="14.25" customHeight="1">
      <c r="A466" s="86"/>
      <c r="B466" s="87"/>
      <c r="C466" s="87"/>
      <c r="D466" s="87"/>
      <c r="E466" s="87"/>
      <c r="F466" s="86"/>
      <c r="G466" s="88"/>
      <c r="H466" s="89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</row>
    <row r="467" spans="1:26" ht="14.25" customHeight="1">
      <c r="A467" s="86"/>
      <c r="B467" s="87"/>
      <c r="C467" s="87"/>
      <c r="D467" s="87"/>
      <c r="E467" s="87"/>
      <c r="F467" s="86"/>
      <c r="G467" s="88"/>
      <c r="H467" s="89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</row>
    <row r="468" spans="1:26" ht="14.25" customHeight="1">
      <c r="A468" s="86"/>
      <c r="B468" s="87"/>
      <c r="C468" s="87"/>
      <c r="D468" s="87"/>
      <c r="E468" s="87"/>
      <c r="F468" s="86"/>
      <c r="G468" s="88"/>
      <c r="H468" s="89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</row>
    <row r="469" spans="1:26" ht="14.25" customHeight="1">
      <c r="A469" s="86"/>
      <c r="B469" s="87"/>
      <c r="C469" s="87"/>
      <c r="D469" s="87"/>
      <c r="E469" s="87"/>
      <c r="F469" s="86"/>
      <c r="G469" s="88"/>
      <c r="H469" s="89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</row>
    <row r="470" spans="1:26" ht="14.25" customHeight="1">
      <c r="A470" s="86"/>
      <c r="B470" s="87"/>
      <c r="C470" s="87"/>
      <c r="D470" s="87"/>
      <c r="E470" s="87"/>
      <c r="F470" s="86"/>
      <c r="G470" s="88"/>
      <c r="H470" s="89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</row>
    <row r="471" spans="1:26" ht="14.25" customHeight="1">
      <c r="A471" s="86"/>
      <c r="B471" s="87"/>
      <c r="C471" s="87"/>
      <c r="D471" s="87"/>
      <c r="E471" s="87"/>
      <c r="F471" s="86"/>
      <c r="G471" s="88"/>
      <c r="H471" s="89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</row>
    <row r="472" spans="1:26" ht="14.25" customHeight="1">
      <c r="A472" s="86"/>
      <c r="B472" s="87"/>
      <c r="C472" s="87"/>
      <c r="D472" s="87"/>
      <c r="E472" s="87"/>
      <c r="F472" s="86"/>
      <c r="G472" s="88"/>
      <c r="H472" s="89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</row>
    <row r="473" spans="1:26" ht="14.25" customHeight="1">
      <c r="A473" s="86"/>
      <c r="B473" s="87"/>
      <c r="C473" s="87"/>
      <c r="D473" s="87"/>
      <c r="E473" s="87"/>
      <c r="F473" s="86"/>
      <c r="G473" s="88"/>
      <c r="H473" s="89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</row>
    <row r="474" spans="1:26" ht="14.25" customHeight="1">
      <c r="A474" s="86"/>
      <c r="B474" s="87"/>
      <c r="C474" s="87"/>
      <c r="D474" s="87"/>
      <c r="E474" s="87"/>
      <c r="F474" s="86"/>
      <c r="G474" s="88"/>
      <c r="H474" s="89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</row>
    <row r="475" spans="1:26" ht="14.25" customHeight="1">
      <c r="A475" s="86"/>
      <c r="B475" s="87"/>
      <c r="C475" s="87"/>
      <c r="D475" s="87"/>
      <c r="E475" s="87"/>
      <c r="F475" s="86"/>
      <c r="G475" s="88"/>
      <c r="H475" s="89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</row>
    <row r="476" spans="1:26" ht="14.25" customHeight="1">
      <c r="A476" s="86"/>
      <c r="B476" s="87"/>
      <c r="C476" s="87"/>
      <c r="D476" s="87"/>
      <c r="E476" s="87"/>
      <c r="F476" s="86"/>
      <c r="G476" s="88"/>
      <c r="H476" s="89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</row>
    <row r="477" spans="1:26" ht="14.25" customHeight="1">
      <c r="A477" s="86"/>
      <c r="B477" s="87"/>
      <c r="C477" s="87"/>
      <c r="D477" s="87"/>
      <c r="E477" s="87"/>
      <c r="F477" s="86"/>
      <c r="G477" s="88"/>
      <c r="H477" s="89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</row>
    <row r="478" spans="1:26" ht="14.25" customHeight="1">
      <c r="A478" s="86"/>
      <c r="B478" s="87"/>
      <c r="C478" s="87"/>
      <c r="D478" s="87"/>
      <c r="E478" s="87"/>
      <c r="F478" s="86"/>
      <c r="G478" s="88"/>
      <c r="H478" s="89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</row>
    <row r="479" spans="1:26" ht="14.25" customHeight="1">
      <c r="A479" s="86"/>
      <c r="B479" s="87"/>
      <c r="C479" s="87"/>
      <c r="D479" s="87"/>
      <c r="E479" s="87"/>
      <c r="F479" s="86"/>
      <c r="G479" s="88"/>
      <c r="H479" s="89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</row>
    <row r="480" spans="1:26" ht="14.25" customHeight="1">
      <c r="A480" s="86"/>
      <c r="B480" s="87"/>
      <c r="C480" s="87"/>
      <c r="D480" s="87"/>
      <c r="E480" s="87"/>
      <c r="F480" s="86"/>
      <c r="G480" s="88"/>
      <c r="H480" s="89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</row>
    <row r="481" spans="1:26" ht="14.25" customHeight="1">
      <c r="A481" s="86"/>
      <c r="B481" s="87"/>
      <c r="C481" s="87"/>
      <c r="D481" s="87"/>
      <c r="E481" s="87"/>
      <c r="F481" s="86"/>
      <c r="G481" s="88"/>
      <c r="H481" s="89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</row>
    <row r="482" spans="1:26" ht="14.25" customHeight="1">
      <c r="A482" s="86"/>
      <c r="B482" s="87"/>
      <c r="C482" s="87"/>
      <c r="D482" s="87"/>
      <c r="E482" s="87"/>
      <c r="F482" s="86"/>
      <c r="G482" s="88"/>
      <c r="H482" s="89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</row>
    <row r="483" spans="1:26" ht="14.25" customHeight="1">
      <c r="A483" s="86"/>
      <c r="B483" s="87"/>
      <c r="C483" s="87"/>
      <c r="D483" s="87"/>
      <c r="E483" s="87"/>
      <c r="F483" s="86"/>
      <c r="G483" s="88"/>
      <c r="H483" s="89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</row>
    <row r="484" spans="1:26" ht="14.25" customHeight="1">
      <c r="A484" s="86"/>
      <c r="B484" s="87"/>
      <c r="C484" s="87"/>
      <c r="D484" s="87"/>
      <c r="E484" s="87"/>
      <c r="F484" s="86"/>
      <c r="G484" s="88"/>
      <c r="H484" s="89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</row>
    <row r="485" spans="1:26" ht="14.25" customHeight="1">
      <c r="A485" s="86"/>
      <c r="B485" s="87"/>
      <c r="C485" s="87"/>
      <c r="D485" s="87"/>
      <c r="E485" s="87"/>
      <c r="F485" s="86"/>
      <c r="G485" s="88"/>
      <c r="H485" s="89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</row>
    <row r="486" spans="1:26" ht="14.25" customHeight="1">
      <c r="A486" s="86"/>
      <c r="B486" s="87"/>
      <c r="C486" s="87"/>
      <c r="D486" s="87"/>
      <c r="E486" s="87"/>
      <c r="F486" s="86"/>
      <c r="G486" s="88"/>
      <c r="H486" s="89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</row>
    <row r="487" spans="1:26" ht="14.25" customHeight="1">
      <c r="A487" s="86"/>
      <c r="B487" s="87"/>
      <c r="C487" s="87"/>
      <c r="D487" s="87"/>
      <c r="E487" s="87"/>
      <c r="F487" s="86"/>
      <c r="G487" s="88"/>
      <c r="H487" s="89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</row>
    <row r="488" spans="1:26" ht="14.25" customHeight="1">
      <c r="A488" s="86"/>
      <c r="B488" s="87"/>
      <c r="C488" s="87"/>
      <c r="D488" s="87"/>
      <c r="E488" s="87"/>
      <c r="F488" s="86"/>
      <c r="G488" s="88"/>
      <c r="H488" s="89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</row>
    <row r="489" spans="1:26" ht="14.25" customHeight="1">
      <c r="A489" s="86"/>
      <c r="B489" s="87"/>
      <c r="C489" s="87"/>
      <c r="D489" s="87"/>
      <c r="E489" s="87"/>
      <c r="F489" s="86"/>
      <c r="G489" s="88"/>
      <c r="H489" s="89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</row>
    <row r="490" spans="1:26" ht="14.25" customHeight="1">
      <c r="A490" s="86"/>
      <c r="B490" s="87"/>
      <c r="C490" s="87"/>
      <c r="D490" s="87"/>
      <c r="E490" s="87"/>
      <c r="F490" s="86"/>
      <c r="G490" s="88"/>
      <c r="H490" s="89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</row>
    <row r="491" spans="1:26" ht="14.25" customHeight="1">
      <c r="A491" s="86"/>
      <c r="B491" s="87"/>
      <c r="C491" s="87"/>
      <c r="D491" s="87"/>
      <c r="E491" s="87"/>
      <c r="F491" s="86"/>
      <c r="G491" s="88"/>
      <c r="H491" s="89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</row>
    <row r="492" spans="1:26" ht="14.25" customHeight="1">
      <c r="A492" s="86"/>
      <c r="B492" s="87"/>
      <c r="C492" s="87"/>
      <c r="D492" s="87"/>
      <c r="E492" s="87"/>
      <c r="F492" s="86"/>
      <c r="G492" s="88"/>
      <c r="H492" s="89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</row>
    <row r="493" spans="1:26" ht="14.25" customHeight="1">
      <c r="A493" s="86"/>
      <c r="B493" s="87"/>
      <c r="C493" s="87"/>
      <c r="D493" s="87"/>
      <c r="E493" s="87"/>
      <c r="F493" s="86"/>
      <c r="G493" s="88"/>
      <c r="H493" s="89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</row>
    <row r="494" spans="1:26" ht="14.25" customHeight="1">
      <c r="A494" s="86"/>
      <c r="B494" s="87"/>
      <c r="C494" s="87"/>
      <c r="D494" s="87"/>
      <c r="E494" s="87"/>
      <c r="F494" s="86"/>
      <c r="G494" s="88"/>
      <c r="H494" s="89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</row>
    <row r="495" spans="1:26" ht="14.25" customHeight="1">
      <c r="A495" s="86"/>
      <c r="B495" s="87"/>
      <c r="C495" s="87"/>
      <c r="D495" s="87"/>
      <c r="E495" s="87"/>
      <c r="F495" s="86"/>
      <c r="G495" s="88"/>
      <c r="H495" s="89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</row>
    <row r="496" spans="1:26" ht="14.25" customHeight="1">
      <c r="A496" s="86"/>
      <c r="B496" s="87"/>
      <c r="C496" s="87"/>
      <c r="D496" s="87"/>
      <c r="E496" s="87"/>
      <c r="F496" s="86"/>
      <c r="G496" s="88"/>
      <c r="H496" s="89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</row>
    <row r="497" spans="1:26" ht="14.25" customHeight="1">
      <c r="A497" s="86"/>
      <c r="B497" s="87"/>
      <c r="C497" s="87"/>
      <c r="D497" s="87"/>
      <c r="E497" s="87"/>
      <c r="F497" s="86"/>
      <c r="G497" s="88"/>
      <c r="H497" s="89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</row>
    <row r="498" spans="1:26" ht="14.25" customHeight="1">
      <c r="A498" s="86"/>
      <c r="B498" s="87"/>
      <c r="C498" s="87"/>
      <c r="D498" s="87"/>
      <c r="E498" s="87"/>
      <c r="F498" s="86"/>
      <c r="G498" s="88"/>
      <c r="H498" s="89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</row>
    <row r="499" spans="1:26" ht="14.25" customHeight="1">
      <c r="A499" s="86"/>
      <c r="B499" s="87"/>
      <c r="C499" s="87"/>
      <c r="D499" s="87"/>
      <c r="E499" s="87"/>
      <c r="F499" s="86"/>
      <c r="G499" s="88"/>
      <c r="H499" s="89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</row>
    <row r="500" spans="1:26" ht="14.25" customHeight="1">
      <c r="A500" s="86"/>
      <c r="B500" s="87"/>
      <c r="C500" s="87"/>
      <c r="D500" s="87"/>
      <c r="E500" s="87"/>
      <c r="F500" s="86"/>
      <c r="G500" s="88"/>
      <c r="H500" s="89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</row>
    <row r="501" spans="1:26" ht="14.25" customHeight="1">
      <c r="A501" s="86"/>
      <c r="B501" s="87"/>
      <c r="C501" s="87"/>
      <c r="D501" s="87"/>
      <c r="E501" s="87"/>
      <c r="F501" s="86"/>
      <c r="G501" s="88"/>
      <c r="H501" s="89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</row>
    <row r="502" spans="1:26" ht="14.25" customHeight="1">
      <c r="A502" s="86"/>
      <c r="B502" s="87"/>
      <c r="C502" s="87"/>
      <c r="D502" s="87"/>
      <c r="E502" s="87"/>
      <c r="F502" s="86"/>
      <c r="G502" s="88"/>
      <c r="H502" s="89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</row>
    <row r="503" spans="1:26" ht="14.25" customHeight="1">
      <c r="A503" s="86"/>
      <c r="B503" s="87"/>
      <c r="C503" s="87"/>
      <c r="D503" s="87"/>
      <c r="E503" s="87"/>
      <c r="F503" s="86"/>
      <c r="G503" s="88"/>
      <c r="H503" s="89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</row>
    <row r="504" spans="1:26" ht="14.25" customHeight="1">
      <c r="A504" s="86"/>
      <c r="B504" s="87"/>
      <c r="C504" s="87"/>
      <c r="D504" s="87"/>
      <c r="E504" s="87"/>
      <c r="F504" s="86"/>
      <c r="G504" s="88"/>
      <c r="H504" s="89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</row>
    <row r="505" spans="1:26" ht="14.25" customHeight="1">
      <c r="A505" s="86"/>
      <c r="B505" s="87"/>
      <c r="C505" s="87"/>
      <c r="D505" s="87"/>
      <c r="E505" s="87"/>
      <c r="F505" s="86"/>
      <c r="G505" s="88"/>
      <c r="H505" s="89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</row>
    <row r="506" spans="1:26" ht="14.25" customHeight="1">
      <c r="A506" s="86"/>
      <c r="B506" s="87"/>
      <c r="C506" s="87"/>
      <c r="D506" s="87"/>
      <c r="E506" s="87"/>
      <c r="F506" s="86"/>
      <c r="G506" s="88"/>
      <c r="H506" s="89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</row>
    <row r="507" spans="1:26" ht="14.25" customHeight="1">
      <c r="A507" s="86"/>
      <c r="B507" s="87"/>
      <c r="C507" s="87"/>
      <c r="D507" s="87"/>
      <c r="E507" s="87"/>
      <c r="F507" s="86"/>
      <c r="G507" s="88"/>
      <c r="H507" s="89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</row>
    <row r="508" spans="1:26" ht="14.25" customHeight="1">
      <c r="A508" s="86"/>
      <c r="B508" s="87"/>
      <c r="C508" s="87"/>
      <c r="D508" s="87"/>
      <c r="E508" s="87"/>
      <c r="F508" s="86"/>
      <c r="G508" s="88"/>
      <c r="H508" s="89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</row>
    <row r="509" spans="1:26" ht="14.25" customHeight="1">
      <c r="A509" s="86"/>
      <c r="B509" s="87"/>
      <c r="C509" s="87"/>
      <c r="D509" s="87"/>
      <c r="E509" s="87"/>
      <c r="F509" s="86"/>
      <c r="G509" s="88"/>
      <c r="H509" s="89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</row>
    <row r="510" spans="1:26" ht="14.25" customHeight="1">
      <c r="A510" s="86"/>
      <c r="B510" s="87"/>
      <c r="C510" s="87"/>
      <c r="D510" s="87"/>
      <c r="E510" s="87"/>
      <c r="F510" s="86"/>
      <c r="G510" s="88"/>
      <c r="H510" s="89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</row>
    <row r="511" spans="1:26" ht="14.25" customHeight="1">
      <c r="A511" s="86"/>
      <c r="B511" s="87"/>
      <c r="C511" s="87"/>
      <c r="D511" s="87"/>
      <c r="E511" s="87"/>
      <c r="F511" s="86"/>
      <c r="G511" s="88"/>
      <c r="H511" s="89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</row>
    <row r="512" spans="1:26" ht="14.25" customHeight="1">
      <c r="A512" s="86"/>
      <c r="B512" s="87"/>
      <c r="C512" s="87"/>
      <c r="D512" s="87"/>
      <c r="E512" s="87"/>
      <c r="F512" s="86"/>
      <c r="G512" s="88"/>
      <c r="H512" s="89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</row>
    <row r="513" spans="1:26" ht="14.25" customHeight="1">
      <c r="A513" s="86"/>
      <c r="B513" s="87"/>
      <c r="C513" s="87"/>
      <c r="D513" s="87"/>
      <c r="E513" s="87"/>
      <c r="F513" s="86"/>
      <c r="G513" s="88"/>
      <c r="H513" s="89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</row>
    <row r="514" spans="1:26" ht="14.25" customHeight="1">
      <c r="A514" s="86"/>
      <c r="B514" s="87"/>
      <c r="C514" s="87"/>
      <c r="D514" s="87"/>
      <c r="E514" s="87"/>
      <c r="F514" s="86"/>
      <c r="G514" s="88"/>
      <c r="H514" s="89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</row>
    <row r="515" spans="1:26" ht="14.25" customHeight="1">
      <c r="A515" s="86"/>
      <c r="B515" s="87"/>
      <c r="C515" s="87"/>
      <c r="D515" s="87"/>
      <c r="E515" s="87"/>
      <c r="F515" s="86"/>
      <c r="G515" s="88"/>
      <c r="H515" s="89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</row>
    <row r="516" spans="1:26" ht="14.25" customHeight="1">
      <c r="A516" s="86"/>
      <c r="B516" s="87"/>
      <c r="C516" s="87"/>
      <c r="D516" s="87"/>
      <c r="E516" s="87"/>
      <c r="F516" s="86"/>
      <c r="G516" s="88"/>
      <c r="H516" s="89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</row>
    <row r="517" spans="1:26" ht="14.25" customHeight="1">
      <c r="A517" s="86"/>
      <c r="B517" s="87"/>
      <c r="C517" s="87"/>
      <c r="D517" s="87"/>
      <c r="E517" s="87"/>
      <c r="F517" s="86"/>
      <c r="G517" s="88"/>
      <c r="H517" s="89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</row>
    <row r="518" spans="1:26" ht="14.25" customHeight="1">
      <c r="A518" s="86"/>
      <c r="B518" s="87"/>
      <c r="C518" s="87"/>
      <c r="D518" s="87"/>
      <c r="E518" s="87"/>
      <c r="F518" s="86"/>
      <c r="G518" s="88"/>
      <c r="H518" s="89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</row>
    <row r="519" spans="1:26" ht="14.25" customHeight="1">
      <c r="A519" s="86"/>
      <c r="B519" s="87"/>
      <c r="C519" s="87"/>
      <c r="D519" s="87"/>
      <c r="E519" s="87"/>
      <c r="F519" s="86"/>
      <c r="G519" s="88"/>
      <c r="H519" s="89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</row>
    <row r="520" spans="1:26" ht="14.25" customHeight="1">
      <c r="A520" s="86"/>
      <c r="B520" s="87"/>
      <c r="C520" s="87"/>
      <c r="D520" s="87"/>
      <c r="E520" s="87"/>
      <c r="F520" s="86"/>
      <c r="G520" s="88"/>
      <c r="H520" s="89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</row>
    <row r="521" spans="1:26" ht="14.25" customHeight="1">
      <c r="A521" s="86"/>
      <c r="B521" s="87"/>
      <c r="C521" s="87"/>
      <c r="D521" s="87"/>
      <c r="E521" s="87"/>
      <c r="F521" s="86"/>
      <c r="G521" s="88"/>
      <c r="H521" s="89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</row>
    <row r="522" spans="1:26" ht="14.25" customHeight="1">
      <c r="A522" s="86"/>
      <c r="B522" s="87"/>
      <c r="C522" s="87"/>
      <c r="D522" s="87"/>
      <c r="E522" s="87"/>
      <c r="F522" s="86"/>
      <c r="G522" s="88"/>
      <c r="H522" s="89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</row>
    <row r="523" spans="1:26" ht="14.25" customHeight="1">
      <c r="A523" s="86"/>
      <c r="B523" s="87"/>
      <c r="C523" s="87"/>
      <c r="D523" s="87"/>
      <c r="E523" s="87"/>
      <c r="F523" s="86"/>
      <c r="G523" s="88"/>
      <c r="H523" s="89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</row>
    <row r="524" spans="1:26" ht="14.25" customHeight="1">
      <c r="A524" s="86"/>
      <c r="B524" s="87"/>
      <c r="C524" s="87"/>
      <c r="D524" s="87"/>
      <c r="E524" s="87"/>
      <c r="F524" s="86"/>
      <c r="G524" s="88"/>
      <c r="H524" s="89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</row>
    <row r="525" spans="1:26" ht="14.25" customHeight="1">
      <c r="A525" s="86"/>
      <c r="B525" s="87"/>
      <c r="C525" s="87"/>
      <c r="D525" s="87"/>
      <c r="E525" s="87"/>
      <c r="F525" s="86"/>
      <c r="G525" s="88"/>
      <c r="H525" s="89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</row>
    <row r="526" spans="1:26" ht="14.25" customHeight="1">
      <c r="A526" s="86"/>
      <c r="B526" s="87"/>
      <c r="C526" s="87"/>
      <c r="D526" s="87"/>
      <c r="E526" s="87"/>
      <c r="F526" s="86"/>
      <c r="G526" s="88"/>
      <c r="H526" s="89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</row>
    <row r="527" spans="1:26" ht="14.25" customHeight="1">
      <c r="A527" s="86"/>
      <c r="B527" s="87"/>
      <c r="C527" s="87"/>
      <c r="D527" s="87"/>
      <c r="E527" s="87"/>
      <c r="F527" s="86"/>
      <c r="G527" s="88"/>
      <c r="H527" s="89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</row>
    <row r="528" spans="1:26" ht="14.25" customHeight="1">
      <c r="A528" s="86"/>
      <c r="B528" s="87"/>
      <c r="C528" s="87"/>
      <c r="D528" s="87"/>
      <c r="E528" s="87"/>
      <c r="F528" s="86"/>
      <c r="G528" s="88"/>
      <c r="H528" s="89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</row>
    <row r="529" spans="1:26" ht="14.25" customHeight="1">
      <c r="A529" s="86"/>
      <c r="B529" s="87"/>
      <c r="C529" s="87"/>
      <c r="D529" s="87"/>
      <c r="E529" s="87"/>
      <c r="F529" s="86"/>
      <c r="G529" s="88"/>
      <c r="H529" s="89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</row>
    <row r="530" spans="1:26" ht="14.25" customHeight="1">
      <c r="A530" s="86"/>
      <c r="B530" s="87"/>
      <c r="C530" s="87"/>
      <c r="D530" s="87"/>
      <c r="E530" s="87"/>
      <c r="F530" s="86"/>
      <c r="G530" s="88"/>
      <c r="H530" s="89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</row>
    <row r="531" spans="1:26" ht="14.25" customHeight="1">
      <c r="A531" s="86"/>
      <c r="B531" s="87"/>
      <c r="C531" s="87"/>
      <c r="D531" s="87"/>
      <c r="E531" s="87"/>
      <c r="F531" s="86"/>
      <c r="G531" s="88"/>
      <c r="H531" s="89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</row>
    <row r="532" spans="1:26" ht="14.25" customHeight="1">
      <c r="A532" s="86"/>
      <c r="B532" s="87"/>
      <c r="C532" s="87"/>
      <c r="D532" s="87"/>
      <c r="E532" s="87"/>
      <c r="F532" s="86"/>
      <c r="G532" s="88"/>
      <c r="H532" s="89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</row>
    <row r="533" spans="1:26" ht="14.25" customHeight="1">
      <c r="A533" s="86"/>
      <c r="B533" s="87"/>
      <c r="C533" s="87"/>
      <c r="D533" s="87"/>
      <c r="E533" s="87"/>
      <c r="F533" s="86"/>
      <c r="G533" s="88"/>
      <c r="H533" s="89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</row>
    <row r="534" spans="1:26" ht="14.25" customHeight="1">
      <c r="A534" s="86"/>
      <c r="B534" s="87"/>
      <c r="C534" s="87"/>
      <c r="D534" s="87"/>
      <c r="E534" s="87"/>
      <c r="F534" s="86"/>
      <c r="G534" s="88"/>
      <c r="H534" s="89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</row>
    <row r="535" spans="1:26" ht="14.25" customHeight="1">
      <c r="A535" s="86"/>
      <c r="B535" s="87"/>
      <c r="C535" s="87"/>
      <c r="D535" s="87"/>
      <c r="E535" s="87"/>
      <c r="F535" s="86"/>
      <c r="G535" s="88"/>
      <c r="H535" s="89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</row>
    <row r="536" spans="1:26" ht="14.25" customHeight="1">
      <c r="A536" s="86"/>
      <c r="B536" s="87"/>
      <c r="C536" s="87"/>
      <c r="D536" s="87"/>
      <c r="E536" s="87"/>
      <c r="F536" s="86"/>
      <c r="G536" s="88"/>
      <c r="H536" s="89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</row>
    <row r="537" spans="1:26" ht="14.25" customHeight="1">
      <c r="A537" s="86"/>
      <c r="B537" s="87"/>
      <c r="C537" s="87"/>
      <c r="D537" s="87"/>
      <c r="E537" s="87"/>
      <c r="F537" s="86"/>
      <c r="G537" s="88"/>
      <c r="H537" s="89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</row>
    <row r="538" spans="1:26" ht="14.25" customHeight="1">
      <c r="A538" s="86"/>
      <c r="B538" s="87"/>
      <c r="C538" s="87"/>
      <c r="D538" s="87"/>
      <c r="E538" s="87"/>
      <c r="F538" s="86"/>
      <c r="G538" s="88"/>
      <c r="H538" s="89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</row>
    <row r="539" spans="1:26" ht="14.25" customHeight="1">
      <c r="A539" s="86"/>
      <c r="B539" s="87"/>
      <c r="C539" s="87"/>
      <c r="D539" s="87"/>
      <c r="E539" s="87"/>
      <c r="F539" s="86"/>
      <c r="G539" s="88"/>
      <c r="H539" s="89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</row>
    <row r="540" spans="1:26" ht="14.25" customHeight="1">
      <c r="A540" s="86"/>
      <c r="B540" s="87"/>
      <c r="C540" s="87"/>
      <c r="D540" s="87"/>
      <c r="E540" s="87"/>
      <c r="F540" s="86"/>
      <c r="G540" s="88"/>
      <c r="H540" s="89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</row>
    <row r="541" spans="1:26" ht="14.25" customHeight="1">
      <c r="A541" s="86"/>
      <c r="B541" s="87"/>
      <c r="C541" s="87"/>
      <c r="D541" s="87"/>
      <c r="E541" s="87"/>
      <c r="F541" s="86"/>
      <c r="G541" s="88"/>
      <c r="H541" s="89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</row>
    <row r="542" spans="1:26" ht="14.25" customHeight="1">
      <c r="A542" s="86"/>
      <c r="B542" s="87"/>
      <c r="C542" s="87"/>
      <c r="D542" s="87"/>
      <c r="E542" s="87"/>
      <c r="F542" s="86"/>
      <c r="G542" s="88"/>
      <c r="H542" s="89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</row>
    <row r="543" spans="1:26" ht="14.25" customHeight="1">
      <c r="A543" s="86"/>
      <c r="B543" s="87"/>
      <c r="C543" s="87"/>
      <c r="D543" s="87"/>
      <c r="E543" s="87"/>
      <c r="F543" s="86"/>
      <c r="G543" s="88"/>
      <c r="H543" s="89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</row>
    <row r="544" spans="1:26" ht="14.25" customHeight="1">
      <c r="A544" s="86"/>
      <c r="B544" s="87"/>
      <c r="C544" s="87"/>
      <c r="D544" s="87"/>
      <c r="E544" s="87"/>
      <c r="F544" s="86"/>
      <c r="G544" s="88"/>
      <c r="H544" s="89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</row>
    <row r="545" spans="1:26" ht="14.25" customHeight="1">
      <c r="A545" s="86"/>
      <c r="B545" s="87"/>
      <c r="C545" s="87"/>
      <c r="D545" s="87"/>
      <c r="E545" s="87"/>
      <c r="F545" s="86"/>
      <c r="G545" s="88"/>
      <c r="H545" s="89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</row>
    <row r="546" spans="1:26" ht="14.25" customHeight="1">
      <c r="A546" s="86"/>
      <c r="B546" s="87"/>
      <c r="C546" s="87"/>
      <c r="D546" s="87"/>
      <c r="E546" s="87"/>
      <c r="F546" s="86"/>
      <c r="G546" s="88"/>
      <c r="H546" s="89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</row>
    <row r="547" spans="1:26" ht="14.25" customHeight="1">
      <c r="A547" s="86"/>
      <c r="B547" s="87"/>
      <c r="C547" s="87"/>
      <c r="D547" s="87"/>
      <c r="E547" s="87"/>
      <c r="F547" s="86"/>
      <c r="G547" s="88"/>
      <c r="H547" s="89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</row>
    <row r="548" spans="1:26" ht="14.25" customHeight="1">
      <c r="A548" s="86"/>
      <c r="B548" s="87"/>
      <c r="C548" s="87"/>
      <c r="D548" s="87"/>
      <c r="E548" s="87"/>
      <c r="F548" s="86"/>
      <c r="G548" s="88"/>
      <c r="H548" s="89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</row>
    <row r="549" spans="1:26" ht="14.25" customHeight="1">
      <c r="A549" s="86"/>
      <c r="B549" s="87"/>
      <c r="C549" s="87"/>
      <c r="D549" s="87"/>
      <c r="E549" s="87"/>
      <c r="F549" s="86"/>
      <c r="G549" s="88"/>
      <c r="H549" s="89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</row>
    <row r="550" spans="1:26" ht="14.25" customHeight="1">
      <c r="A550" s="86"/>
      <c r="B550" s="87"/>
      <c r="C550" s="87"/>
      <c r="D550" s="87"/>
      <c r="E550" s="87"/>
      <c r="F550" s="86"/>
      <c r="G550" s="88"/>
      <c r="H550" s="89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</row>
    <row r="551" spans="1:26" ht="14.25" customHeight="1">
      <c r="A551" s="86"/>
      <c r="B551" s="87"/>
      <c r="C551" s="87"/>
      <c r="D551" s="87"/>
      <c r="E551" s="87"/>
      <c r="F551" s="86"/>
      <c r="G551" s="88"/>
      <c r="H551" s="89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</row>
    <row r="552" spans="1:26" ht="14.25" customHeight="1">
      <c r="A552" s="86"/>
      <c r="B552" s="87"/>
      <c r="C552" s="87"/>
      <c r="D552" s="87"/>
      <c r="E552" s="87"/>
      <c r="F552" s="86"/>
      <c r="G552" s="88"/>
      <c r="H552" s="89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</row>
    <row r="553" spans="1:26" ht="14.25" customHeight="1">
      <c r="A553" s="86"/>
      <c r="B553" s="87"/>
      <c r="C553" s="87"/>
      <c r="D553" s="87"/>
      <c r="E553" s="87"/>
      <c r="F553" s="86"/>
      <c r="G553" s="88"/>
      <c r="H553" s="89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</row>
    <row r="554" spans="1:26" ht="14.25" customHeight="1">
      <c r="A554" s="86"/>
      <c r="B554" s="87"/>
      <c r="C554" s="87"/>
      <c r="D554" s="87"/>
      <c r="E554" s="87"/>
      <c r="F554" s="86"/>
      <c r="G554" s="88"/>
      <c r="H554" s="89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</row>
    <row r="555" spans="1:26" ht="14.25" customHeight="1">
      <c r="A555" s="86"/>
      <c r="B555" s="87"/>
      <c r="C555" s="87"/>
      <c r="D555" s="87"/>
      <c r="E555" s="87"/>
      <c r="F555" s="86"/>
      <c r="G555" s="88"/>
      <c r="H555" s="89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</row>
    <row r="556" spans="1:26" ht="14.25" customHeight="1">
      <c r="A556" s="86"/>
      <c r="B556" s="87"/>
      <c r="C556" s="87"/>
      <c r="D556" s="87"/>
      <c r="E556" s="87"/>
      <c r="F556" s="86"/>
      <c r="G556" s="88"/>
      <c r="H556" s="89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</row>
    <row r="557" spans="1:26" ht="14.25" customHeight="1">
      <c r="A557" s="86"/>
      <c r="B557" s="87"/>
      <c r="C557" s="87"/>
      <c r="D557" s="87"/>
      <c r="E557" s="87"/>
      <c r="F557" s="86"/>
      <c r="G557" s="88"/>
      <c r="H557" s="89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</row>
    <row r="558" spans="1:26" ht="14.25" customHeight="1">
      <c r="A558" s="86"/>
      <c r="B558" s="87"/>
      <c r="C558" s="87"/>
      <c r="D558" s="87"/>
      <c r="E558" s="87"/>
      <c r="F558" s="86"/>
      <c r="G558" s="88"/>
      <c r="H558" s="89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</row>
    <row r="559" spans="1:26" ht="14.25" customHeight="1">
      <c r="A559" s="86"/>
      <c r="B559" s="87"/>
      <c r="C559" s="87"/>
      <c r="D559" s="87"/>
      <c r="E559" s="87"/>
      <c r="F559" s="86"/>
      <c r="G559" s="88"/>
      <c r="H559" s="89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</row>
    <row r="560" spans="1:26" ht="14.25" customHeight="1">
      <c r="A560" s="86"/>
      <c r="B560" s="87"/>
      <c r="C560" s="87"/>
      <c r="D560" s="87"/>
      <c r="E560" s="87"/>
      <c r="F560" s="86"/>
      <c r="G560" s="88"/>
      <c r="H560" s="89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</row>
    <row r="561" spans="1:26" ht="14.25" customHeight="1">
      <c r="A561" s="86"/>
      <c r="B561" s="87"/>
      <c r="C561" s="87"/>
      <c r="D561" s="87"/>
      <c r="E561" s="87"/>
      <c r="F561" s="86"/>
      <c r="G561" s="88"/>
      <c r="H561" s="89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</row>
    <row r="562" spans="1:26" ht="14.25" customHeight="1">
      <c r="A562" s="86"/>
      <c r="B562" s="87"/>
      <c r="C562" s="87"/>
      <c r="D562" s="87"/>
      <c r="E562" s="87"/>
      <c r="F562" s="86"/>
      <c r="G562" s="88"/>
      <c r="H562" s="89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</row>
    <row r="563" spans="1:26" ht="14.25" customHeight="1">
      <c r="A563" s="86"/>
      <c r="B563" s="87"/>
      <c r="C563" s="87"/>
      <c r="D563" s="87"/>
      <c r="E563" s="87"/>
      <c r="F563" s="86"/>
      <c r="G563" s="88"/>
      <c r="H563" s="89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</row>
    <row r="564" spans="1:26" ht="14.25" customHeight="1">
      <c r="A564" s="86"/>
      <c r="B564" s="87"/>
      <c r="C564" s="87"/>
      <c r="D564" s="87"/>
      <c r="E564" s="87"/>
      <c r="F564" s="86"/>
      <c r="G564" s="88"/>
      <c r="H564" s="89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</row>
    <row r="565" spans="1:26" ht="14.25" customHeight="1">
      <c r="A565" s="86"/>
      <c r="B565" s="87"/>
      <c r="C565" s="87"/>
      <c r="D565" s="87"/>
      <c r="E565" s="87"/>
      <c r="F565" s="86"/>
      <c r="G565" s="88"/>
      <c r="H565" s="89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</row>
    <row r="566" spans="1:26" ht="14.25" customHeight="1">
      <c r="A566" s="86"/>
      <c r="B566" s="87"/>
      <c r="C566" s="87"/>
      <c r="D566" s="87"/>
      <c r="E566" s="87"/>
      <c r="F566" s="86"/>
      <c r="G566" s="88"/>
      <c r="H566" s="89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</row>
    <row r="567" spans="1:26" ht="14.25" customHeight="1">
      <c r="A567" s="86"/>
      <c r="B567" s="87"/>
      <c r="C567" s="87"/>
      <c r="D567" s="87"/>
      <c r="E567" s="87"/>
      <c r="F567" s="86"/>
      <c r="G567" s="88"/>
      <c r="H567" s="89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</row>
    <row r="568" spans="1:26" ht="14.25" customHeight="1">
      <c r="A568" s="86"/>
      <c r="B568" s="87"/>
      <c r="C568" s="87"/>
      <c r="D568" s="87"/>
      <c r="E568" s="87"/>
      <c r="F568" s="86"/>
      <c r="G568" s="88"/>
      <c r="H568" s="89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</row>
    <row r="569" spans="1:26" ht="14.25" customHeight="1">
      <c r="A569" s="86"/>
      <c r="B569" s="87"/>
      <c r="C569" s="87"/>
      <c r="D569" s="87"/>
      <c r="E569" s="87"/>
      <c r="F569" s="86"/>
      <c r="G569" s="88"/>
      <c r="H569" s="89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</row>
    <row r="570" spans="1:26" ht="14.25" customHeight="1">
      <c r="A570" s="86"/>
      <c r="B570" s="87"/>
      <c r="C570" s="87"/>
      <c r="D570" s="87"/>
      <c r="E570" s="87"/>
      <c r="F570" s="86"/>
      <c r="G570" s="88"/>
      <c r="H570" s="89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</row>
    <row r="571" spans="1:26" ht="14.25" customHeight="1">
      <c r="A571" s="86"/>
      <c r="B571" s="87"/>
      <c r="C571" s="87"/>
      <c r="D571" s="87"/>
      <c r="E571" s="87"/>
      <c r="F571" s="86"/>
      <c r="G571" s="88"/>
      <c r="H571" s="89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</row>
    <row r="572" spans="1:26" ht="14.25" customHeight="1">
      <c r="A572" s="86"/>
      <c r="B572" s="87"/>
      <c r="C572" s="87"/>
      <c r="D572" s="87"/>
      <c r="E572" s="87"/>
      <c r="F572" s="86"/>
      <c r="G572" s="88"/>
      <c r="H572" s="89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</row>
    <row r="573" spans="1:26" ht="14.25" customHeight="1">
      <c r="A573" s="86"/>
      <c r="B573" s="87"/>
      <c r="C573" s="87"/>
      <c r="D573" s="87"/>
      <c r="E573" s="87"/>
      <c r="F573" s="86"/>
      <c r="G573" s="88"/>
      <c r="H573" s="89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</row>
    <row r="574" spans="1:26" ht="14.25" customHeight="1">
      <c r="A574" s="86"/>
      <c r="B574" s="87"/>
      <c r="C574" s="87"/>
      <c r="D574" s="87"/>
      <c r="E574" s="87"/>
      <c r="F574" s="86"/>
      <c r="G574" s="88"/>
      <c r="H574" s="89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</row>
    <row r="575" spans="1:26" ht="14.25" customHeight="1">
      <c r="A575" s="86"/>
      <c r="B575" s="87"/>
      <c r="C575" s="87"/>
      <c r="D575" s="87"/>
      <c r="E575" s="87"/>
      <c r="F575" s="86"/>
      <c r="G575" s="88"/>
      <c r="H575" s="89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</row>
    <row r="576" spans="1:26" ht="14.25" customHeight="1">
      <c r="A576" s="86"/>
      <c r="B576" s="87"/>
      <c r="C576" s="87"/>
      <c r="D576" s="87"/>
      <c r="E576" s="87"/>
      <c r="F576" s="86"/>
      <c r="G576" s="88"/>
      <c r="H576" s="89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</row>
    <row r="577" spans="1:26" ht="14.25" customHeight="1">
      <c r="A577" s="86"/>
      <c r="B577" s="87"/>
      <c r="C577" s="87"/>
      <c r="D577" s="87"/>
      <c r="E577" s="87"/>
      <c r="F577" s="86"/>
      <c r="G577" s="88"/>
      <c r="H577" s="89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</row>
    <row r="578" spans="1:26" ht="14.25" customHeight="1">
      <c r="A578" s="86"/>
      <c r="B578" s="87"/>
      <c r="C578" s="87"/>
      <c r="D578" s="87"/>
      <c r="E578" s="87"/>
      <c r="F578" s="86"/>
      <c r="G578" s="88"/>
      <c r="H578" s="89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</row>
    <row r="579" spans="1:26" ht="14.25" customHeight="1">
      <c r="A579" s="86"/>
      <c r="B579" s="87"/>
      <c r="C579" s="87"/>
      <c r="D579" s="87"/>
      <c r="E579" s="87"/>
      <c r="F579" s="86"/>
      <c r="G579" s="88"/>
      <c r="H579" s="89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</row>
    <row r="580" spans="1:26" ht="14.25" customHeight="1">
      <c r="A580" s="86"/>
      <c r="B580" s="87"/>
      <c r="C580" s="87"/>
      <c r="D580" s="87"/>
      <c r="E580" s="87"/>
      <c r="F580" s="86"/>
      <c r="G580" s="88"/>
      <c r="H580" s="89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</row>
    <row r="581" spans="1:26" ht="14.25" customHeight="1">
      <c r="A581" s="86"/>
      <c r="B581" s="87"/>
      <c r="C581" s="87"/>
      <c r="D581" s="87"/>
      <c r="E581" s="87"/>
      <c r="F581" s="86"/>
      <c r="G581" s="88"/>
      <c r="H581" s="89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</row>
    <row r="582" spans="1:26" ht="14.25" customHeight="1">
      <c r="A582" s="86"/>
      <c r="B582" s="87"/>
      <c r="C582" s="87"/>
      <c r="D582" s="87"/>
      <c r="E582" s="87"/>
      <c r="F582" s="86"/>
      <c r="G582" s="88"/>
      <c r="H582" s="89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</row>
    <row r="583" spans="1:26" ht="14.25" customHeight="1">
      <c r="A583" s="86"/>
      <c r="B583" s="87"/>
      <c r="C583" s="87"/>
      <c r="D583" s="87"/>
      <c r="E583" s="87"/>
      <c r="F583" s="86"/>
      <c r="G583" s="88"/>
      <c r="H583" s="89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</row>
    <row r="584" spans="1:26" ht="14.25" customHeight="1">
      <c r="A584" s="86"/>
      <c r="B584" s="87"/>
      <c r="C584" s="87"/>
      <c r="D584" s="87"/>
      <c r="E584" s="87"/>
      <c r="F584" s="86"/>
      <c r="G584" s="88"/>
      <c r="H584" s="89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</row>
    <row r="585" spans="1:26" ht="14.25" customHeight="1">
      <c r="A585" s="86"/>
      <c r="B585" s="87"/>
      <c r="C585" s="87"/>
      <c r="D585" s="87"/>
      <c r="E585" s="87"/>
      <c r="F585" s="86"/>
      <c r="G585" s="88"/>
      <c r="H585" s="89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</row>
    <row r="586" spans="1:26" ht="14.25" customHeight="1">
      <c r="A586" s="86"/>
      <c r="B586" s="87"/>
      <c r="C586" s="87"/>
      <c r="D586" s="87"/>
      <c r="E586" s="87"/>
      <c r="F586" s="86"/>
      <c r="G586" s="88"/>
      <c r="H586" s="89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</row>
    <row r="587" spans="1:26" ht="14.25" customHeight="1">
      <c r="A587" s="86"/>
      <c r="B587" s="87"/>
      <c r="C587" s="87"/>
      <c r="D587" s="87"/>
      <c r="E587" s="87"/>
      <c r="F587" s="86"/>
      <c r="G587" s="88"/>
      <c r="H587" s="89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</row>
    <row r="588" spans="1:26" ht="14.25" customHeight="1">
      <c r="A588" s="86"/>
      <c r="B588" s="87"/>
      <c r="C588" s="87"/>
      <c r="D588" s="87"/>
      <c r="E588" s="87"/>
      <c r="F588" s="86"/>
      <c r="G588" s="88"/>
      <c r="H588" s="89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</row>
    <row r="589" spans="1:26" ht="14.25" customHeight="1">
      <c r="A589" s="86"/>
      <c r="B589" s="87"/>
      <c r="C589" s="87"/>
      <c r="D589" s="87"/>
      <c r="E589" s="87"/>
      <c r="F589" s="86"/>
      <c r="G589" s="88"/>
      <c r="H589" s="89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</row>
    <row r="590" spans="1:26" ht="14.25" customHeight="1">
      <c r="A590" s="86"/>
      <c r="B590" s="87"/>
      <c r="C590" s="87"/>
      <c r="D590" s="87"/>
      <c r="E590" s="87"/>
      <c r="F590" s="86"/>
      <c r="G590" s="88"/>
      <c r="H590" s="89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</row>
    <row r="591" spans="1:26" ht="14.25" customHeight="1">
      <c r="A591" s="86"/>
      <c r="B591" s="87"/>
      <c r="C591" s="87"/>
      <c r="D591" s="87"/>
      <c r="E591" s="87"/>
      <c r="F591" s="86"/>
      <c r="G591" s="88"/>
      <c r="H591" s="89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</row>
    <row r="592" spans="1:26" ht="14.25" customHeight="1">
      <c r="A592" s="86"/>
      <c r="B592" s="87"/>
      <c r="C592" s="87"/>
      <c r="D592" s="87"/>
      <c r="E592" s="87"/>
      <c r="F592" s="86"/>
      <c r="G592" s="88"/>
      <c r="H592" s="89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</row>
    <row r="593" spans="1:26" ht="14.25" customHeight="1">
      <c r="A593" s="86"/>
      <c r="B593" s="87"/>
      <c r="C593" s="87"/>
      <c r="D593" s="87"/>
      <c r="E593" s="87"/>
      <c r="F593" s="86"/>
      <c r="G593" s="88"/>
      <c r="H593" s="89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</row>
    <row r="594" spans="1:26" ht="14.25" customHeight="1">
      <c r="A594" s="86"/>
      <c r="B594" s="87"/>
      <c r="C594" s="87"/>
      <c r="D594" s="87"/>
      <c r="E594" s="87"/>
      <c r="F594" s="86"/>
      <c r="G594" s="88"/>
      <c r="H594" s="89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</row>
    <row r="595" spans="1:26" ht="14.25" customHeight="1">
      <c r="A595" s="86"/>
      <c r="B595" s="87"/>
      <c r="C595" s="87"/>
      <c r="D595" s="87"/>
      <c r="E595" s="87"/>
      <c r="F595" s="86"/>
      <c r="G595" s="88"/>
      <c r="H595" s="89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</row>
    <row r="596" spans="1:26" ht="14.25" customHeight="1">
      <c r="A596" s="86"/>
      <c r="B596" s="87"/>
      <c r="C596" s="87"/>
      <c r="D596" s="87"/>
      <c r="E596" s="87"/>
      <c r="F596" s="86"/>
      <c r="G596" s="88"/>
      <c r="H596" s="89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</row>
    <row r="597" spans="1:26" ht="14.25" customHeight="1">
      <c r="A597" s="86"/>
      <c r="B597" s="87"/>
      <c r="C597" s="87"/>
      <c r="D597" s="87"/>
      <c r="E597" s="87"/>
      <c r="F597" s="86"/>
      <c r="G597" s="88"/>
      <c r="H597" s="89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</row>
    <row r="598" spans="1:26" ht="14.25" customHeight="1">
      <c r="A598" s="86"/>
      <c r="B598" s="87"/>
      <c r="C598" s="87"/>
      <c r="D598" s="87"/>
      <c r="E598" s="87"/>
      <c r="F598" s="86"/>
      <c r="G598" s="88"/>
      <c r="H598" s="89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</row>
    <row r="599" spans="1:26" ht="14.25" customHeight="1">
      <c r="A599" s="86"/>
      <c r="B599" s="87"/>
      <c r="C599" s="87"/>
      <c r="D599" s="87"/>
      <c r="E599" s="87"/>
      <c r="F599" s="86"/>
      <c r="G599" s="88"/>
      <c r="H599" s="89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</row>
    <row r="600" spans="1:26" ht="14.25" customHeight="1">
      <c r="A600" s="86"/>
      <c r="B600" s="87"/>
      <c r="C600" s="87"/>
      <c r="D600" s="87"/>
      <c r="E600" s="87"/>
      <c r="F600" s="86"/>
      <c r="G600" s="88"/>
      <c r="H600" s="89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</row>
    <row r="601" spans="1:26" ht="14.25" customHeight="1">
      <c r="A601" s="86"/>
      <c r="B601" s="87"/>
      <c r="C601" s="87"/>
      <c r="D601" s="87"/>
      <c r="E601" s="87"/>
      <c r="F601" s="86"/>
      <c r="G601" s="88"/>
      <c r="H601" s="89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</row>
    <row r="602" spans="1:26" ht="14.25" customHeight="1">
      <c r="A602" s="86"/>
      <c r="B602" s="87"/>
      <c r="C602" s="87"/>
      <c r="D602" s="87"/>
      <c r="E602" s="87"/>
      <c r="F602" s="86"/>
      <c r="G602" s="88"/>
      <c r="H602" s="89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</row>
    <row r="603" spans="1:26" ht="14.25" customHeight="1">
      <c r="A603" s="86"/>
      <c r="B603" s="87"/>
      <c r="C603" s="87"/>
      <c r="D603" s="87"/>
      <c r="E603" s="87"/>
      <c r="F603" s="86"/>
      <c r="G603" s="88"/>
      <c r="H603" s="89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</row>
    <row r="604" spans="1:26" ht="14.25" customHeight="1">
      <c r="A604" s="86"/>
      <c r="B604" s="87"/>
      <c r="C604" s="87"/>
      <c r="D604" s="87"/>
      <c r="E604" s="87"/>
      <c r="F604" s="86"/>
      <c r="G604" s="88"/>
      <c r="H604" s="89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</row>
    <row r="605" spans="1:26" ht="14.25" customHeight="1">
      <c r="A605" s="86"/>
      <c r="B605" s="87"/>
      <c r="C605" s="87"/>
      <c r="D605" s="87"/>
      <c r="E605" s="87"/>
      <c r="F605" s="86"/>
      <c r="G605" s="88"/>
      <c r="H605" s="89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</row>
    <row r="606" spans="1:26" ht="14.25" customHeight="1">
      <c r="A606" s="86"/>
      <c r="B606" s="87"/>
      <c r="C606" s="87"/>
      <c r="D606" s="87"/>
      <c r="E606" s="87"/>
      <c r="F606" s="86"/>
      <c r="G606" s="88"/>
      <c r="H606" s="89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</row>
    <row r="607" spans="1:26" ht="14.25" customHeight="1">
      <c r="A607" s="86"/>
      <c r="B607" s="87"/>
      <c r="C607" s="87"/>
      <c r="D607" s="87"/>
      <c r="E607" s="87"/>
      <c r="F607" s="86"/>
      <c r="G607" s="88"/>
      <c r="H607" s="89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</row>
    <row r="608" spans="1:26" ht="14.25" customHeight="1">
      <c r="A608" s="86"/>
      <c r="B608" s="87"/>
      <c r="C608" s="87"/>
      <c r="D608" s="87"/>
      <c r="E608" s="87"/>
      <c r="F608" s="86"/>
      <c r="G608" s="88"/>
      <c r="H608" s="89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</row>
    <row r="609" spans="1:26" ht="14.25" customHeight="1">
      <c r="A609" s="86"/>
      <c r="B609" s="87"/>
      <c r="C609" s="87"/>
      <c r="D609" s="87"/>
      <c r="E609" s="87"/>
      <c r="F609" s="86"/>
      <c r="G609" s="88"/>
      <c r="H609" s="89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</row>
    <row r="610" spans="1:26" ht="14.25" customHeight="1">
      <c r="A610" s="86"/>
      <c r="B610" s="87"/>
      <c r="C610" s="87"/>
      <c r="D610" s="87"/>
      <c r="E610" s="87"/>
      <c r="F610" s="86"/>
      <c r="G610" s="88"/>
      <c r="H610" s="89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</row>
    <row r="611" spans="1:26" ht="14.25" customHeight="1">
      <c r="A611" s="86"/>
      <c r="B611" s="87"/>
      <c r="C611" s="87"/>
      <c r="D611" s="87"/>
      <c r="E611" s="87"/>
      <c r="F611" s="86"/>
      <c r="G611" s="88"/>
      <c r="H611" s="89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</row>
    <row r="612" spans="1:26" ht="14.25" customHeight="1">
      <c r="A612" s="86"/>
      <c r="B612" s="87"/>
      <c r="C612" s="87"/>
      <c r="D612" s="87"/>
      <c r="E612" s="87"/>
      <c r="F612" s="86"/>
      <c r="G612" s="88"/>
      <c r="H612" s="89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</row>
    <row r="613" spans="1:26" ht="14.25" customHeight="1">
      <c r="A613" s="86"/>
      <c r="B613" s="87"/>
      <c r="C613" s="87"/>
      <c r="D613" s="87"/>
      <c r="E613" s="87"/>
      <c r="F613" s="86"/>
      <c r="G613" s="88"/>
      <c r="H613" s="89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</row>
    <row r="614" spans="1:26" ht="14.25" customHeight="1">
      <c r="A614" s="86"/>
      <c r="B614" s="87"/>
      <c r="C614" s="87"/>
      <c r="D614" s="87"/>
      <c r="E614" s="87"/>
      <c r="F614" s="86"/>
      <c r="G614" s="88"/>
      <c r="H614" s="89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</row>
    <row r="615" spans="1:26" ht="14.25" customHeight="1">
      <c r="A615" s="86"/>
      <c r="B615" s="87"/>
      <c r="C615" s="87"/>
      <c r="D615" s="87"/>
      <c r="E615" s="87"/>
      <c r="F615" s="86"/>
      <c r="G615" s="88"/>
      <c r="H615" s="89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</row>
    <row r="616" spans="1:26" ht="14.25" customHeight="1">
      <c r="A616" s="86"/>
      <c r="B616" s="87"/>
      <c r="C616" s="87"/>
      <c r="D616" s="87"/>
      <c r="E616" s="87"/>
      <c r="F616" s="86"/>
      <c r="G616" s="88"/>
      <c r="H616" s="89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</row>
    <row r="617" spans="1:26" ht="14.25" customHeight="1">
      <c r="A617" s="86"/>
      <c r="B617" s="87"/>
      <c r="C617" s="87"/>
      <c r="D617" s="87"/>
      <c r="E617" s="87"/>
      <c r="F617" s="86"/>
      <c r="G617" s="88"/>
      <c r="H617" s="89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</row>
    <row r="618" spans="1:26" ht="14.25" customHeight="1">
      <c r="A618" s="86"/>
      <c r="B618" s="87"/>
      <c r="C618" s="87"/>
      <c r="D618" s="87"/>
      <c r="E618" s="87"/>
      <c r="F618" s="86"/>
      <c r="G618" s="88"/>
      <c r="H618" s="89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</row>
    <row r="619" spans="1:26" ht="14.25" customHeight="1">
      <c r="A619" s="86"/>
      <c r="B619" s="87"/>
      <c r="C619" s="87"/>
      <c r="D619" s="87"/>
      <c r="E619" s="87"/>
      <c r="F619" s="86"/>
      <c r="G619" s="88"/>
      <c r="H619" s="89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</row>
    <row r="620" spans="1:26" ht="14.25" customHeight="1">
      <c r="A620" s="86"/>
      <c r="B620" s="87"/>
      <c r="C620" s="87"/>
      <c r="D620" s="87"/>
      <c r="E620" s="87"/>
      <c r="F620" s="86"/>
      <c r="G620" s="88"/>
      <c r="H620" s="89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</row>
    <row r="621" spans="1:26" ht="14.25" customHeight="1">
      <c r="A621" s="86"/>
      <c r="B621" s="87"/>
      <c r="C621" s="87"/>
      <c r="D621" s="87"/>
      <c r="E621" s="87"/>
      <c r="F621" s="86"/>
      <c r="G621" s="88"/>
      <c r="H621" s="89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</row>
    <row r="622" spans="1:26" ht="14.25" customHeight="1">
      <c r="A622" s="86"/>
      <c r="B622" s="87"/>
      <c r="C622" s="87"/>
      <c r="D622" s="87"/>
      <c r="E622" s="87"/>
      <c r="F622" s="86"/>
      <c r="G622" s="88"/>
      <c r="H622" s="89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</row>
    <row r="623" spans="1:26" ht="14.25" customHeight="1">
      <c r="A623" s="86"/>
      <c r="B623" s="87"/>
      <c r="C623" s="87"/>
      <c r="D623" s="87"/>
      <c r="E623" s="87"/>
      <c r="F623" s="86"/>
      <c r="G623" s="88"/>
      <c r="H623" s="89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</row>
    <row r="624" spans="1:26" ht="14.25" customHeight="1">
      <c r="A624" s="86"/>
      <c r="B624" s="87"/>
      <c r="C624" s="87"/>
      <c r="D624" s="87"/>
      <c r="E624" s="87"/>
      <c r="F624" s="86"/>
      <c r="G624" s="88"/>
      <c r="H624" s="89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</row>
    <row r="625" spans="1:26" ht="14.25" customHeight="1">
      <c r="A625" s="86"/>
      <c r="B625" s="87"/>
      <c r="C625" s="87"/>
      <c r="D625" s="87"/>
      <c r="E625" s="87"/>
      <c r="F625" s="86"/>
      <c r="G625" s="88"/>
      <c r="H625" s="89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</row>
    <row r="626" spans="1:26" ht="14.25" customHeight="1">
      <c r="A626" s="86"/>
      <c r="B626" s="87"/>
      <c r="C626" s="87"/>
      <c r="D626" s="87"/>
      <c r="E626" s="87"/>
      <c r="F626" s="86"/>
      <c r="G626" s="88"/>
      <c r="H626" s="89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</row>
    <row r="627" spans="1:26" ht="14.25" customHeight="1">
      <c r="A627" s="86"/>
      <c r="B627" s="87"/>
      <c r="C627" s="87"/>
      <c r="D627" s="87"/>
      <c r="E627" s="87"/>
      <c r="F627" s="86"/>
      <c r="G627" s="88"/>
      <c r="H627" s="89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</row>
    <row r="628" spans="1:26" ht="14.25" customHeight="1">
      <c r="A628" s="86"/>
      <c r="B628" s="87"/>
      <c r="C628" s="87"/>
      <c r="D628" s="87"/>
      <c r="E628" s="87"/>
      <c r="F628" s="86"/>
      <c r="G628" s="88"/>
      <c r="H628" s="89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</row>
    <row r="629" spans="1:26" ht="14.25" customHeight="1">
      <c r="A629" s="86"/>
      <c r="B629" s="87"/>
      <c r="C629" s="87"/>
      <c r="D629" s="87"/>
      <c r="E629" s="87"/>
      <c r="F629" s="86"/>
      <c r="G629" s="88"/>
      <c r="H629" s="89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</row>
    <row r="630" spans="1:26" ht="14.25" customHeight="1">
      <c r="A630" s="86"/>
      <c r="B630" s="87"/>
      <c r="C630" s="87"/>
      <c r="D630" s="87"/>
      <c r="E630" s="87"/>
      <c r="F630" s="86"/>
      <c r="G630" s="88"/>
      <c r="H630" s="89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</row>
    <row r="631" spans="1:26" ht="14.25" customHeight="1">
      <c r="A631" s="86"/>
      <c r="B631" s="87"/>
      <c r="C631" s="87"/>
      <c r="D631" s="87"/>
      <c r="E631" s="87"/>
      <c r="F631" s="86"/>
      <c r="G631" s="88"/>
      <c r="H631" s="89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</row>
    <row r="632" spans="1:26" ht="14.25" customHeight="1">
      <c r="A632" s="86"/>
      <c r="B632" s="87"/>
      <c r="C632" s="87"/>
      <c r="D632" s="87"/>
      <c r="E632" s="87"/>
      <c r="F632" s="86"/>
      <c r="G632" s="88"/>
      <c r="H632" s="89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</row>
    <row r="633" spans="1:26" ht="14.25" customHeight="1">
      <c r="A633" s="86"/>
      <c r="B633" s="87"/>
      <c r="C633" s="87"/>
      <c r="D633" s="87"/>
      <c r="E633" s="87"/>
      <c r="F633" s="86"/>
      <c r="G633" s="88"/>
      <c r="H633" s="89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</row>
    <row r="634" spans="1:26" ht="14.25" customHeight="1">
      <c r="A634" s="86"/>
      <c r="B634" s="87"/>
      <c r="C634" s="87"/>
      <c r="D634" s="87"/>
      <c r="E634" s="87"/>
      <c r="F634" s="86"/>
      <c r="G634" s="88"/>
      <c r="H634" s="89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</row>
    <row r="635" spans="1:26" ht="14.25" customHeight="1">
      <c r="A635" s="86"/>
      <c r="B635" s="87"/>
      <c r="C635" s="87"/>
      <c r="D635" s="87"/>
      <c r="E635" s="87"/>
      <c r="F635" s="86"/>
      <c r="G635" s="88"/>
      <c r="H635" s="89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</row>
    <row r="636" spans="1:26" ht="14.25" customHeight="1">
      <c r="A636" s="86"/>
      <c r="B636" s="87"/>
      <c r="C636" s="87"/>
      <c r="D636" s="87"/>
      <c r="E636" s="87"/>
      <c r="F636" s="86"/>
      <c r="G636" s="88"/>
      <c r="H636" s="89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</row>
    <row r="637" spans="1:26" ht="14.25" customHeight="1">
      <c r="A637" s="86"/>
      <c r="B637" s="87"/>
      <c r="C637" s="87"/>
      <c r="D637" s="87"/>
      <c r="E637" s="87"/>
      <c r="F637" s="86"/>
      <c r="G637" s="88"/>
      <c r="H637" s="89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</row>
    <row r="638" spans="1:26" ht="14.25" customHeight="1">
      <c r="A638" s="86"/>
      <c r="B638" s="87"/>
      <c r="C638" s="87"/>
      <c r="D638" s="87"/>
      <c r="E638" s="87"/>
      <c r="F638" s="86"/>
      <c r="G638" s="88"/>
      <c r="H638" s="89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</row>
    <row r="639" spans="1:26" ht="14.25" customHeight="1">
      <c r="A639" s="86"/>
      <c r="B639" s="87"/>
      <c r="C639" s="87"/>
      <c r="D639" s="87"/>
      <c r="E639" s="87"/>
      <c r="F639" s="86"/>
      <c r="G639" s="88"/>
      <c r="H639" s="89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</row>
    <row r="640" spans="1:26" ht="14.25" customHeight="1">
      <c r="A640" s="86"/>
      <c r="B640" s="87"/>
      <c r="C640" s="87"/>
      <c r="D640" s="87"/>
      <c r="E640" s="87"/>
      <c r="F640" s="86"/>
      <c r="G640" s="88"/>
      <c r="H640" s="89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</row>
    <row r="641" spans="1:26" ht="14.25" customHeight="1">
      <c r="A641" s="86"/>
      <c r="B641" s="87"/>
      <c r="C641" s="87"/>
      <c r="D641" s="87"/>
      <c r="E641" s="87"/>
      <c r="F641" s="86"/>
      <c r="G641" s="88"/>
      <c r="H641" s="89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</row>
    <row r="642" spans="1:26" ht="14.25" customHeight="1">
      <c r="A642" s="86"/>
      <c r="B642" s="87"/>
      <c r="C642" s="87"/>
      <c r="D642" s="87"/>
      <c r="E642" s="87"/>
      <c r="F642" s="86"/>
      <c r="G642" s="88"/>
      <c r="H642" s="89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</row>
    <row r="643" spans="1:26" ht="14.25" customHeight="1">
      <c r="A643" s="86"/>
      <c r="B643" s="87"/>
      <c r="C643" s="87"/>
      <c r="D643" s="87"/>
      <c r="E643" s="87"/>
      <c r="F643" s="86"/>
      <c r="G643" s="88"/>
      <c r="H643" s="89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</row>
    <row r="644" spans="1:26" ht="14.25" customHeight="1">
      <c r="A644" s="86"/>
      <c r="B644" s="87"/>
      <c r="C644" s="87"/>
      <c r="D644" s="87"/>
      <c r="E644" s="87"/>
      <c r="F644" s="86"/>
      <c r="G644" s="88"/>
      <c r="H644" s="89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</row>
    <row r="645" spans="1:26" ht="14.25" customHeight="1">
      <c r="A645" s="86"/>
      <c r="B645" s="87"/>
      <c r="C645" s="87"/>
      <c r="D645" s="87"/>
      <c r="E645" s="87"/>
      <c r="F645" s="86"/>
      <c r="G645" s="88"/>
      <c r="H645" s="89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</row>
    <row r="646" spans="1:26" ht="14.25" customHeight="1">
      <c r="A646" s="86"/>
      <c r="B646" s="87"/>
      <c r="C646" s="87"/>
      <c r="D646" s="87"/>
      <c r="E646" s="87"/>
      <c r="F646" s="86"/>
      <c r="G646" s="88"/>
      <c r="H646" s="89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</row>
    <row r="647" spans="1:26" ht="14.25" customHeight="1">
      <c r="A647" s="86"/>
      <c r="B647" s="87"/>
      <c r="C647" s="87"/>
      <c r="D647" s="87"/>
      <c r="E647" s="87"/>
      <c r="F647" s="86"/>
      <c r="G647" s="88"/>
      <c r="H647" s="89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</row>
    <row r="648" spans="1:26" ht="14.25" customHeight="1">
      <c r="A648" s="86"/>
      <c r="B648" s="87"/>
      <c r="C648" s="87"/>
      <c r="D648" s="87"/>
      <c r="E648" s="87"/>
      <c r="F648" s="86"/>
      <c r="G648" s="88"/>
      <c r="H648" s="89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</row>
    <row r="649" spans="1:26" ht="14.25" customHeight="1">
      <c r="A649" s="86"/>
      <c r="B649" s="87"/>
      <c r="C649" s="87"/>
      <c r="D649" s="87"/>
      <c r="E649" s="87"/>
      <c r="F649" s="86"/>
      <c r="G649" s="88"/>
      <c r="H649" s="89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</row>
    <row r="650" spans="1:26" ht="14.25" customHeight="1">
      <c r="A650" s="86"/>
      <c r="B650" s="87"/>
      <c r="C650" s="87"/>
      <c r="D650" s="87"/>
      <c r="E650" s="87"/>
      <c r="F650" s="86"/>
      <c r="G650" s="88"/>
      <c r="H650" s="89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</row>
    <row r="651" spans="1:26" ht="14.25" customHeight="1">
      <c r="A651" s="86"/>
      <c r="B651" s="87"/>
      <c r="C651" s="87"/>
      <c r="D651" s="87"/>
      <c r="E651" s="87"/>
      <c r="F651" s="86"/>
      <c r="G651" s="88"/>
      <c r="H651" s="89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</row>
    <row r="652" spans="1:26" ht="14.25" customHeight="1">
      <c r="A652" s="86"/>
      <c r="B652" s="87"/>
      <c r="C652" s="87"/>
      <c r="D652" s="87"/>
      <c r="E652" s="87"/>
      <c r="F652" s="86"/>
      <c r="G652" s="88"/>
      <c r="H652" s="89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</row>
    <row r="653" spans="1:26" ht="14.25" customHeight="1">
      <c r="A653" s="86"/>
      <c r="B653" s="87"/>
      <c r="C653" s="87"/>
      <c r="D653" s="87"/>
      <c r="E653" s="87"/>
      <c r="F653" s="86"/>
      <c r="G653" s="88"/>
      <c r="H653" s="89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</row>
    <row r="654" spans="1:26" ht="14.25" customHeight="1">
      <c r="A654" s="86"/>
      <c r="B654" s="87"/>
      <c r="C654" s="87"/>
      <c r="D654" s="87"/>
      <c r="E654" s="87"/>
      <c r="F654" s="86"/>
      <c r="G654" s="88"/>
      <c r="H654" s="89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</row>
    <row r="655" spans="1:26" ht="14.25" customHeight="1">
      <c r="A655" s="86"/>
      <c r="B655" s="87"/>
      <c r="C655" s="87"/>
      <c r="D655" s="87"/>
      <c r="E655" s="87"/>
      <c r="F655" s="86"/>
      <c r="G655" s="88"/>
      <c r="H655" s="89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</row>
    <row r="656" spans="1:26" ht="14.25" customHeight="1">
      <c r="A656" s="86"/>
      <c r="B656" s="87"/>
      <c r="C656" s="87"/>
      <c r="D656" s="87"/>
      <c r="E656" s="87"/>
      <c r="F656" s="86"/>
      <c r="G656" s="88"/>
      <c r="H656" s="89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</row>
    <row r="657" spans="1:26" ht="14.25" customHeight="1">
      <c r="A657" s="86"/>
      <c r="B657" s="87"/>
      <c r="C657" s="87"/>
      <c r="D657" s="87"/>
      <c r="E657" s="87"/>
      <c r="F657" s="86"/>
      <c r="G657" s="88"/>
      <c r="H657" s="89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</row>
    <row r="658" spans="1:26" ht="14.25" customHeight="1">
      <c r="A658" s="86"/>
      <c r="B658" s="87"/>
      <c r="C658" s="87"/>
      <c r="D658" s="87"/>
      <c r="E658" s="87"/>
      <c r="F658" s="86"/>
      <c r="G658" s="88"/>
      <c r="H658" s="89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</row>
    <row r="659" spans="1:26" ht="14.25" customHeight="1">
      <c r="A659" s="86"/>
      <c r="B659" s="87"/>
      <c r="C659" s="87"/>
      <c r="D659" s="87"/>
      <c r="E659" s="87"/>
      <c r="F659" s="86"/>
      <c r="G659" s="88"/>
      <c r="H659" s="89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</row>
    <row r="660" spans="1:26" ht="14.25" customHeight="1">
      <c r="A660" s="86"/>
      <c r="B660" s="87"/>
      <c r="C660" s="87"/>
      <c r="D660" s="87"/>
      <c r="E660" s="87"/>
      <c r="F660" s="86"/>
      <c r="G660" s="88"/>
      <c r="H660" s="89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</row>
    <row r="661" spans="1:26" ht="14.25" customHeight="1">
      <c r="A661" s="86"/>
      <c r="B661" s="87"/>
      <c r="C661" s="87"/>
      <c r="D661" s="87"/>
      <c r="E661" s="87"/>
      <c r="F661" s="86"/>
      <c r="G661" s="88"/>
      <c r="H661" s="89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</row>
    <row r="662" spans="1:26" ht="14.25" customHeight="1">
      <c r="A662" s="86"/>
      <c r="B662" s="87"/>
      <c r="C662" s="87"/>
      <c r="D662" s="87"/>
      <c r="E662" s="87"/>
      <c r="F662" s="86"/>
      <c r="G662" s="88"/>
      <c r="H662" s="89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</row>
    <row r="663" spans="1:26" ht="14.25" customHeight="1">
      <c r="A663" s="86"/>
      <c r="B663" s="87"/>
      <c r="C663" s="87"/>
      <c r="D663" s="87"/>
      <c r="E663" s="87"/>
      <c r="F663" s="86"/>
      <c r="G663" s="88"/>
      <c r="H663" s="89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</row>
    <row r="664" spans="1:26" ht="14.25" customHeight="1">
      <c r="A664" s="86"/>
      <c r="B664" s="87"/>
      <c r="C664" s="87"/>
      <c r="D664" s="87"/>
      <c r="E664" s="87"/>
      <c r="F664" s="86"/>
      <c r="G664" s="88"/>
      <c r="H664" s="89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</row>
    <row r="665" spans="1:26" ht="14.25" customHeight="1">
      <c r="A665" s="86"/>
      <c r="B665" s="87"/>
      <c r="C665" s="87"/>
      <c r="D665" s="87"/>
      <c r="E665" s="87"/>
      <c r="F665" s="86"/>
      <c r="G665" s="88"/>
      <c r="H665" s="89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</row>
    <row r="666" spans="1:26" ht="14.25" customHeight="1">
      <c r="A666" s="86"/>
      <c r="B666" s="87"/>
      <c r="C666" s="87"/>
      <c r="D666" s="87"/>
      <c r="E666" s="87"/>
      <c r="F666" s="86"/>
      <c r="G666" s="88"/>
      <c r="H666" s="89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</row>
    <row r="667" spans="1:26" ht="14.25" customHeight="1">
      <c r="A667" s="86"/>
      <c r="B667" s="87"/>
      <c r="C667" s="87"/>
      <c r="D667" s="87"/>
      <c r="E667" s="87"/>
      <c r="F667" s="86"/>
      <c r="G667" s="88"/>
      <c r="H667" s="89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</row>
    <row r="668" spans="1:26" ht="14.25" customHeight="1">
      <c r="A668" s="86"/>
      <c r="B668" s="87"/>
      <c r="C668" s="87"/>
      <c r="D668" s="87"/>
      <c r="E668" s="87"/>
      <c r="F668" s="86"/>
      <c r="G668" s="88"/>
      <c r="H668" s="89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</row>
    <row r="669" spans="1:26" ht="14.25" customHeight="1">
      <c r="A669" s="86"/>
      <c r="B669" s="87"/>
      <c r="C669" s="87"/>
      <c r="D669" s="87"/>
      <c r="E669" s="87"/>
      <c r="F669" s="86"/>
      <c r="G669" s="88"/>
      <c r="H669" s="89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</row>
    <row r="670" spans="1:26" ht="14.25" customHeight="1">
      <c r="A670" s="86"/>
      <c r="B670" s="87"/>
      <c r="C670" s="87"/>
      <c r="D670" s="87"/>
      <c r="E670" s="87"/>
      <c r="F670" s="86"/>
      <c r="G670" s="88"/>
      <c r="H670" s="89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</row>
    <row r="671" spans="1:26" ht="14.25" customHeight="1">
      <c r="A671" s="86"/>
      <c r="B671" s="87"/>
      <c r="C671" s="87"/>
      <c r="D671" s="87"/>
      <c r="E671" s="87"/>
      <c r="F671" s="86"/>
      <c r="G671" s="88"/>
      <c r="H671" s="89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</row>
    <row r="672" spans="1:26" ht="14.25" customHeight="1">
      <c r="A672" s="86"/>
      <c r="B672" s="87"/>
      <c r="C672" s="87"/>
      <c r="D672" s="87"/>
      <c r="E672" s="87"/>
      <c r="F672" s="86"/>
      <c r="G672" s="88"/>
      <c r="H672" s="89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</row>
    <row r="673" spans="1:26" ht="14.25" customHeight="1">
      <c r="A673" s="86"/>
      <c r="B673" s="87"/>
      <c r="C673" s="87"/>
      <c r="D673" s="87"/>
      <c r="E673" s="87"/>
      <c r="F673" s="86"/>
      <c r="G673" s="88"/>
      <c r="H673" s="89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</row>
    <row r="674" spans="1:26" ht="14.25" customHeight="1">
      <c r="A674" s="86"/>
      <c r="B674" s="87"/>
      <c r="C674" s="87"/>
      <c r="D674" s="87"/>
      <c r="E674" s="87"/>
      <c r="F674" s="86"/>
      <c r="G674" s="88"/>
      <c r="H674" s="89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</row>
    <row r="675" spans="1:26" ht="14.25" customHeight="1">
      <c r="A675" s="86"/>
      <c r="B675" s="87"/>
      <c r="C675" s="87"/>
      <c r="D675" s="87"/>
      <c r="E675" s="87"/>
      <c r="F675" s="86"/>
      <c r="G675" s="88"/>
      <c r="H675" s="89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</row>
    <row r="676" spans="1:26" ht="14.25" customHeight="1">
      <c r="A676" s="86"/>
      <c r="B676" s="87"/>
      <c r="C676" s="87"/>
      <c r="D676" s="87"/>
      <c r="E676" s="87"/>
      <c r="F676" s="86"/>
      <c r="G676" s="88"/>
      <c r="H676" s="89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</row>
    <row r="677" spans="1:26" ht="14.25" customHeight="1">
      <c r="A677" s="86"/>
      <c r="B677" s="87"/>
      <c r="C677" s="87"/>
      <c r="D677" s="87"/>
      <c r="E677" s="87"/>
      <c r="F677" s="86"/>
      <c r="G677" s="88"/>
      <c r="H677" s="89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</row>
    <row r="678" spans="1:26" ht="14.25" customHeight="1">
      <c r="A678" s="86"/>
      <c r="B678" s="87"/>
      <c r="C678" s="87"/>
      <c r="D678" s="87"/>
      <c r="E678" s="87"/>
      <c r="F678" s="86"/>
      <c r="G678" s="88"/>
      <c r="H678" s="89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</row>
    <row r="679" spans="1:26" ht="14.25" customHeight="1">
      <c r="A679" s="86"/>
      <c r="B679" s="87"/>
      <c r="C679" s="87"/>
      <c r="D679" s="87"/>
      <c r="E679" s="87"/>
      <c r="F679" s="86"/>
      <c r="G679" s="88"/>
      <c r="H679" s="89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</row>
    <row r="680" spans="1:26" ht="14.25" customHeight="1">
      <c r="A680" s="86"/>
      <c r="B680" s="87"/>
      <c r="C680" s="87"/>
      <c r="D680" s="87"/>
      <c r="E680" s="87"/>
      <c r="F680" s="86"/>
      <c r="G680" s="88"/>
      <c r="H680" s="89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</row>
    <row r="681" spans="1:26" ht="14.25" customHeight="1">
      <c r="A681" s="86"/>
      <c r="B681" s="87"/>
      <c r="C681" s="87"/>
      <c r="D681" s="87"/>
      <c r="E681" s="87"/>
      <c r="F681" s="86"/>
      <c r="G681" s="88"/>
      <c r="H681" s="89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</row>
    <row r="682" spans="1:26" ht="14.25" customHeight="1">
      <c r="A682" s="86"/>
      <c r="B682" s="87"/>
      <c r="C682" s="87"/>
      <c r="D682" s="87"/>
      <c r="E682" s="87"/>
      <c r="F682" s="86"/>
      <c r="G682" s="88"/>
      <c r="H682" s="89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</row>
    <row r="683" spans="1:26" ht="14.25" customHeight="1">
      <c r="A683" s="86"/>
      <c r="B683" s="87"/>
      <c r="C683" s="87"/>
      <c r="D683" s="87"/>
      <c r="E683" s="87"/>
      <c r="F683" s="86"/>
      <c r="G683" s="88"/>
      <c r="H683" s="89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</row>
    <row r="684" spans="1:26" ht="14.25" customHeight="1">
      <c r="A684" s="86"/>
      <c r="B684" s="87"/>
      <c r="C684" s="87"/>
      <c r="D684" s="87"/>
      <c r="E684" s="87"/>
      <c r="F684" s="86"/>
      <c r="G684" s="88"/>
      <c r="H684" s="89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</row>
    <row r="685" spans="1:26" ht="14.25" customHeight="1">
      <c r="A685" s="86"/>
      <c r="B685" s="87"/>
      <c r="C685" s="87"/>
      <c r="D685" s="87"/>
      <c r="E685" s="87"/>
      <c r="F685" s="86"/>
      <c r="G685" s="88"/>
      <c r="H685" s="89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</row>
    <row r="686" spans="1:26" ht="14.25" customHeight="1">
      <c r="A686" s="86"/>
      <c r="B686" s="87"/>
      <c r="C686" s="87"/>
      <c r="D686" s="87"/>
      <c r="E686" s="87"/>
      <c r="F686" s="86"/>
      <c r="G686" s="88"/>
      <c r="H686" s="89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</row>
    <row r="687" spans="1:26" ht="14.25" customHeight="1">
      <c r="A687" s="86"/>
      <c r="B687" s="87"/>
      <c r="C687" s="87"/>
      <c r="D687" s="87"/>
      <c r="E687" s="87"/>
      <c r="F687" s="86"/>
      <c r="G687" s="88"/>
      <c r="H687" s="89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</row>
    <row r="688" spans="1:26" ht="14.25" customHeight="1">
      <c r="A688" s="86"/>
      <c r="B688" s="87"/>
      <c r="C688" s="87"/>
      <c r="D688" s="87"/>
      <c r="E688" s="87"/>
      <c r="F688" s="86"/>
      <c r="G688" s="88"/>
      <c r="H688" s="89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</row>
    <row r="689" spans="1:26" ht="14.25" customHeight="1">
      <c r="A689" s="86"/>
      <c r="B689" s="87"/>
      <c r="C689" s="87"/>
      <c r="D689" s="87"/>
      <c r="E689" s="87"/>
      <c r="F689" s="86"/>
      <c r="G689" s="88"/>
      <c r="H689" s="89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</row>
    <row r="690" spans="1:26" ht="14.25" customHeight="1">
      <c r="A690" s="86"/>
      <c r="B690" s="87"/>
      <c r="C690" s="87"/>
      <c r="D690" s="87"/>
      <c r="E690" s="87"/>
      <c r="F690" s="86"/>
      <c r="G690" s="88"/>
      <c r="H690" s="89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</row>
    <row r="691" spans="1:26" ht="14.25" customHeight="1">
      <c r="A691" s="86"/>
      <c r="B691" s="87"/>
      <c r="C691" s="87"/>
      <c r="D691" s="87"/>
      <c r="E691" s="87"/>
      <c r="F691" s="86"/>
      <c r="G691" s="88"/>
      <c r="H691" s="89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</row>
    <row r="692" spans="1:26" ht="14.25" customHeight="1">
      <c r="A692" s="86"/>
      <c r="B692" s="87"/>
      <c r="C692" s="87"/>
      <c r="D692" s="87"/>
      <c r="E692" s="87"/>
      <c r="F692" s="86"/>
      <c r="G692" s="88"/>
      <c r="H692" s="89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</row>
    <row r="693" spans="1:26" ht="14.25" customHeight="1">
      <c r="A693" s="86"/>
      <c r="B693" s="87"/>
      <c r="C693" s="87"/>
      <c r="D693" s="87"/>
      <c r="E693" s="87"/>
      <c r="F693" s="86"/>
      <c r="G693" s="88"/>
      <c r="H693" s="89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</row>
    <row r="694" spans="1:26" ht="14.25" customHeight="1">
      <c r="A694" s="86"/>
      <c r="B694" s="87"/>
      <c r="C694" s="87"/>
      <c r="D694" s="87"/>
      <c r="E694" s="87"/>
      <c r="F694" s="86"/>
      <c r="G694" s="88"/>
      <c r="H694" s="89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</row>
    <row r="695" spans="1:26" ht="14.25" customHeight="1">
      <c r="A695" s="86"/>
      <c r="B695" s="87"/>
      <c r="C695" s="87"/>
      <c r="D695" s="87"/>
      <c r="E695" s="87"/>
      <c r="F695" s="86"/>
      <c r="G695" s="88"/>
      <c r="H695" s="89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</row>
    <row r="696" spans="1:26" ht="14.25" customHeight="1">
      <c r="A696" s="86"/>
      <c r="B696" s="87"/>
      <c r="C696" s="87"/>
      <c r="D696" s="87"/>
      <c r="E696" s="87"/>
      <c r="F696" s="86"/>
      <c r="G696" s="88"/>
      <c r="H696" s="89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</row>
    <row r="697" spans="1:26" ht="14.25" customHeight="1">
      <c r="A697" s="86"/>
      <c r="B697" s="87"/>
      <c r="C697" s="87"/>
      <c r="D697" s="87"/>
      <c r="E697" s="87"/>
      <c r="F697" s="86"/>
      <c r="G697" s="88"/>
      <c r="H697" s="89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</row>
    <row r="698" spans="1:26" ht="14.25" customHeight="1">
      <c r="A698" s="86"/>
      <c r="B698" s="87"/>
      <c r="C698" s="87"/>
      <c r="D698" s="87"/>
      <c r="E698" s="87"/>
      <c r="F698" s="86"/>
      <c r="G698" s="88"/>
      <c r="H698" s="89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</row>
    <row r="699" spans="1:26" ht="14.25" customHeight="1">
      <c r="A699" s="86"/>
      <c r="B699" s="87"/>
      <c r="C699" s="87"/>
      <c r="D699" s="87"/>
      <c r="E699" s="87"/>
      <c r="F699" s="86"/>
      <c r="G699" s="88"/>
      <c r="H699" s="89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</row>
    <row r="700" spans="1:26" ht="14.25" customHeight="1">
      <c r="A700" s="86"/>
      <c r="B700" s="87"/>
      <c r="C700" s="87"/>
      <c r="D700" s="87"/>
      <c r="E700" s="87"/>
      <c r="F700" s="86"/>
      <c r="G700" s="88"/>
      <c r="H700" s="89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</row>
    <row r="701" spans="1:26" ht="14.25" customHeight="1">
      <c r="A701" s="86"/>
      <c r="B701" s="87"/>
      <c r="C701" s="87"/>
      <c r="D701" s="87"/>
      <c r="E701" s="87"/>
      <c r="F701" s="86"/>
      <c r="G701" s="88"/>
      <c r="H701" s="89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</row>
    <row r="702" spans="1:26" ht="14.25" customHeight="1">
      <c r="A702" s="86"/>
      <c r="B702" s="87"/>
      <c r="C702" s="87"/>
      <c r="D702" s="87"/>
      <c r="E702" s="87"/>
      <c r="F702" s="86"/>
      <c r="G702" s="88"/>
      <c r="H702" s="89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</row>
    <row r="703" spans="1:26" ht="14.25" customHeight="1">
      <c r="A703" s="86"/>
      <c r="B703" s="87"/>
      <c r="C703" s="87"/>
      <c r="D703" s="87"/>
      <c r="E703" s="87"/>
      <c r="F703" s="86"/>
      <c r="G703" s="88"/>
      <c r="H703" s="89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</row>
    <row r="704" spans="1:26" ht="14.25" customHeight="1">
      <c r="A704" s="86"/>
      <c r="B704" s="87"/>
      <c r="C704" s="87"/>
      <c r="D704" s="87"/>
      <c r="E704" s="87"/>
      <c r="F704" s="86"/>
      <c r="G704" s="88"/>
      <c r="H704" s="89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</row>
    <row r="705" spans="1:26" ht="14.25" customHeight="1">
      <c r="A705" s="86"/>
      <c r="B705" s="87"/>
      <c r="C705" s="87"/>
      <c r="D705" s="87"/>
      <c r="E705" s="87"/>
      <c r="F705" s="86"/>
      <c r="G705" s="88"/>
      <c r="H705" s="89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</row>
    <row r="706" spans="1:26" ht="14.25" customHeight="1">
      <c r="A706" s="86"/>
      <c r="B706" s="87"/>
      <c r="C706" s="87"/>
      <c r="D706" s="87"/>
      <c r="E706" s="87"/>
      <c r="F706" s="86"/>
      <c r="G706" s="88"/>
      <c r="H706" s="89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</row>
    <row r="707" spans="1:26" ht="14.25" customHeight="1">
      <c r="A707" s="86"/>
      <c r="B707" s="87"/>
      <c r="C707" s="87"/>
      <c r="D707" s="87"/>
      <c r="E707" s="87"/>
      <c r="F707" s="86"/>
      <c r="G707" s="88"/>
      <c r="H707" s="89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</row>
    <row r="708" spans="1:26" ht="14.25" customHeight="1">
      <c r="A708" s="86"/>
      <c r="B708" s="87"/>
      <c r="C708" s="87"/>
      <c r="D708" s="87"/>
      <c r="E708" s="87"/>
      <c r="F708" s="86"/>
      <c r="G708" s="88"/>
      <c r="H708" s="89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</row>
    <row r="709" spans="1:26" ht="14.25" customHeight="1">
      <c r="A709" s="86"/>
      <c r="B709" s="87"/>
      <c r="C709" s="87"/>
      <c r="D709" s="87"/>
      <c r="E709" s="87"/>
      <c r="F709" s="86"/>
      <c r="G709" s="88"/>
      <c r="H709" s="89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</row>
    <row r="710" spans="1:26" ht="14.25" customHeight="1">
      <c r="A710" s="86"/>
      <c r="B710" s="87"/>
      <c r="C710" s="87"/>
      <c r="D710" s="87"/>
      <c r="E710" s="87"/>
      <c r="F710" s="86"/>
      <c r="G710" s="88"/>
      <c r="H710" s="89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</row>
    <row r="711" spans="1:26" ht="14.25" customHeight="1">
      <c r="A711" s="86"/>
      <c r="B711" s="87"/>
      <c r="C711" s="87"/>
      <c r="D711" s="87"/>
      <c r="E711" s="87"/>
      <c r="F711" s="86"/>
      <c r="G711" s="88"/>
      <c r="H711" s="89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</row>
    <row r="712" spans="1:26" ht="14.25" customHeight="1">
      <c r="A712" s="86"/>
      <c r="B712" s="87"/>
      <c r="C712" s="87"/>
      <c r="D712" s="87"/>
      <c r="E712" s="87"/>
      <c r="F712" s="86"/>
      <c r="G712" s="88"/>
      <c r="H712" s="89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</row>
    <row r="713" spans="1:26" ht="14.25" customHeight="1">
      <c r="A713" s="86"/>
      <c r="B713" s="87"/>
      <c r="C713" s="87"/>
      <c r="D713" s="87"/>
      <c r="E713" s="87"/>
      <c r="F713" s="86"/>
      <c r="G713" s="88"/>
      <c r="H713" s="89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</row>
    <row r="714" spans="1:26" ht="14.25" customHeight="1">
      <c r="A714" s="86"/>
      <c r="B714" s="87"/>
      <c r="C714" s="87"/>
      <c r="D714" s="87"/>
      <c r="E714" s="87"/>
      <c r="F714" s="86"/>
      <c r="G714" s="88"/>
      <c r="H714" s="89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</row>
    <row r="715" spans="1:26" ht="14.25" customHeight="1">
      <c r="A715" s="86"/>
      <c r="B715" s="87"/>
      <c r="C715" s="87"/>
      <c r="D715" s="87"/>
      <c r="E715" s="87"/>
      <c r="F715" s="86"/>
      <c r="G715" s="88"/>
      <c r="H715" s="89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</row>
    <row r="716" spans="1:26" ht="14.25" customHeight="1">
      <c r="A716" s="86"/>
      <c r="B716" s="87"/>
      <c r="C716" s="87"/>
      <c r="D716" s="87"/>
      <c r="E716" s="87"/>
      <c r="F716" s="86"/>
      <c r="G716" s="88"/>
      <c r="H716" s="89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</row>
    <row r="717" spans="1:26" ht="14.25" customHeight="1">
      <c r="A717" s="86"/>
      <c r="B717" s="87"/>
      <c r="C717" s="87"/>
      <c r="D717" s="87"/>
      <c r="E717" s="87"/>
      <c r="F717" s="86"/>
      <c r="G717" s="88"/>
      <c r="H717" s="89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</row>
    <row r="718" spans="1:26" ht="14.25" customHeight="1">
      <c r="A718" s="86"/>
      <c r="B718" s="87"/>
      <c r="C718" s="87"/>
      <c r="D718" s="87"/>
      <c r="E718" s="87"/>
      <c r="F718" s="86"/>
      <c r="G718" s="88"/>
      <c r="H718" s="89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</row>
    <row r="719" spans="1:26" ht="14.25" customHeight="1">
      <c r="A719" s="86"/>
      <c r="B719" s="87"/>
      <c r="C719" s="87"/>
      <c r="D719" s="87"/>
      <c r="E719" s="87"/>
      <c r="F719" s="86"/>
      <c r="G719" s="88"/>
      <c r="H719" s="89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</row>
    <row r="720" spans="1:26" ht="14.25" customHeight="1">
      <c r="A720" s="86"/>
      <c r="B720" s="87"/>
      <c r="C720" s="87"/>
      <c r="D720" s="87"/>
      <c r="E720" s="87"/>
      <c r="F720" s="86"/>
      <c r="G720" s="88"/>
      <c r="H720" s="89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</row>
    <row r="721" spans="1:26" ht="14.25" customHeight="1">
      <c r="A721" s="86"/>
      <c r="B721" s="87"/>
      <c r="C721" s="87"/>
      <c r="D721" s="87"/>
      <c r="E721" s="87"/>
      <c r="F721" s="86"/>
      <c r="G721" s="88"/>
      <c r="H721" s="89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</row>
    <row r="722" spans="1:26" ht="14.25" customHeight="1">
      <c r="A722" s="86"/>
      <c r="B722" s="87"/>
      <c r="C722" s="87"/>
      <c r="D722" s="87"/>
      <c r="E722" s="87"/>
      <c r="F722" s="86"/>
      <c r="G722" s="88"/>
      <c r="H722" s="89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</row>
    <row r="723" spans="1:26" ht="14.25" customHeight="1">
      <c r="A723" s="86"/>
      <c r="B723" s="87"/>
      <c r="C723" s="87"/>
      <c r="D723" s="87"/>
      <c r="E723" s="87"/>
      <c r="F723" s="86"/>
      <c r="G723" s="88"/>
      <c r="H723" s="89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</row>
    <row r="724" spans="1:26" ht="14.25" customHeight="1">
      <c r="A724" s="86"/>
      <c r="B724" s="87"/>
      <c r="C724" s="87"/>
      <c r="D724" s="87"/>
      <c r="E724" s="87"/>
      <c r="F724" s="86"/>
      <c r="G724" s="88"/>
      <c r="H724" s="89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</row>
    <row r="725" spans="1:26" ht="14.25" customHeight="1">
      <c r="A725" s="86"/>
      <c r="B725" s="87"/>
      <c r="C725" s="87"/>
      <c r="D725" s="87"/>
      <c r="E725" s="87"/>
      <c r="F725" s="86"/>
      <c r="G725" s="88"/>
      <c r="H725" s="89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</row>
    <row r="726" spans="1:26" ht="14.25" customHeight="1">
      <c r="A726" s="86"/>
      <c r="B726" s="87"/>
      <c r="C726" s="87"/>
      <c r="D726" s="87"/>
      <c r="E726" s="87"/>
      <c r="F726" s="86"/>
      <c r="G726" s="88"/>
      <c r="H726" s="89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</row>
    <row r="727" spans="1:26" ht="14.25" customHeight="1">
      <c r="A727" s="86"/>
      <c r="B727" s="87"/>
      <c r="C727" s="87"/>
      <c r="D727" s="87"/>
      <c r="E727" s="87"/>
      <c r="F727" s="86"/>
      <c r="G727" s="88"/>
      <c r="H727" s="89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</row>
    <row r="728" spans="1:26" ht="14.25" customHeight="1">
      <c r="A728" s="86"/>
      <c r="B728" s="87"/>
      <c r="C728" s="87"/>
      <c r="D728" s="87"/>
      <c r="E728" s="87"/>
      <c r="F728" s="86"/>
      <c r="G728" s="88"/>
      <c r="H728" s="89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</row>
    <row r="729" spans="1:26" ht="14.25" customHeight="1">
      <c r="A729" s="86"/>
      <c r="B729" s="87"/>
      <c r="C729" s="87"/>
      <c r="D729" s="87"/>
      <c r="E729" s="87"/>
      <c r="F729" s="86"/>
      <c r="G729" s="88"/>
      <c r="H729" s="89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</row>
    <row r="730" spans="1:26" ht="14.25" customHeight="1">
      <c r="A730" s="86"/>
      <c r="B730" s="87"/>
      <c r="C730" s="87"/>
      <c r="D730" s="87"/>
      <c r="E730" s="87"/>
      <c r="F730" s="86"/>
      <c r="G730" s="88"/>
      <c r="H730" s="89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</row>
    <row r="731" spans="1:26" ht="14.25" customHeight="1">
      <c r="A731" s="86"/>
      <c r="B731" s="87"/>
      <c r="C731" s="87"/>
      <c r="D731" s="87"/>
      <c r="E731" s="87"/>
      <c r="F731" s="86"/>
      <c r="G731" s="88"/>
      <c r="H731" s="89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</row>
    <row r="732" spans="1:26" ht="14.25" customHeight="1">
      <c r="A732" s="86"/>
      <c r="B732" s="87"/>
      <c r="C732" s="87"/>
      <c r="D732" s="87"/>
      <c r="E732" s="87"/>
      <c r="F732" s="86"/>
      <c r="G732" s="88"/>
      <c r="H732" s="89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</row>
    <row r="733" spans="1:26" ht="14.25" customHeight="1">
      <c r="A733" s="86"/>
      <c r="B733" s="87"/>
      <c r="C733" s="87"/>
      <c r="D733" s="87"/>
      <c r="E733" s="87"/>
      <c r="F733" s="86"/>
      <c r="G733" s="88"/>
      <c r="H733" s="89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</row>
    <row r="734" spans="1:26" ht="14.25" customHeight="1">
      <c r="A734" s="86"/>
      <c r="B734" s="87"/>
      <c r="C734" s="87"/>
      <c r="D734" s="87"/>
      <c r="E734" s="87"/>
      <c r="F734" s="86"/>
      <c r="G734" s="88"/>
      <c r="H734" s="89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</row>
    <row r="735" spans="1:26" ht="14.25" customHeight="1">
      <c r="A735" s="86"/>
      <c r="B735" s="87"/>
      <c r="C735" s="87"/>
      <c r="D735" s="87"/>
      <c r="E735" s="87"/>
      <c r="F735" s="86"/>
      <c r="G735" s="88"/>
      <c r="H735" s="89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</row>
    <row r="736" spans="1:26" ht="14.25" customHeight="1">
      <c r="A736" s="86"/>
      <c r="B736" s="87"/>
      <c r="C736" s="87"/>
      <c r="D736" s="87"/>
      <c r="E736" s="87"/>
      <c r="F736" s="86"/>
      <c r="G736" s="88"/>
      <c r="H736" s="89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</row>
    <row r="737" spans="1:26" ht="14.25" customHeight="1">
      <c r="A737" s="86"/>
      <c r="B737" s="87"/>
      <c r="C737" s="87"/>
      <c r="D737" s="87"/>
      <c r="E737" s="87"/>
      <c r="F737" s="86"/>
      <c r="G737" s="88"/>
      <c r="H737" s="89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</row>
    <row r="738" spans="1:26" ht="14.25" customHeight="1">
      <c r="A738" s="86"/>
      <c r="B738" s="87"/>
      <c r="C738" s="87"/>
      <c r="D738" s="87"/>
      <c r="E738" s="87"/>
      <c r="F738" s="86"/>
      <c r="G738" s="88"/>
      <c r="H738" s="89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</row>
    <row r="739" spans="1:26" ht="14.25" customHeight="1">
      <c r="A739" s="86"/>
      <c r="B739" s="87"/>
      <c r="C739" s="87"/>
      <c r="D739" s="87"/>
      <c r="E739" s="87"/>
      <c r="F739" s="86"/>
      <c r="G739" s="88"/>
      <c r="H739" s="89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</row>
    <row r="740" spans="1:26" ht="14.25" customHeight="1">
      <c r="A740" s="86"/>
      <c r="B740" s="87"/>
      <c r="C740" s="87"/>
      <c r="D740" s="87"/>
      <c r="E740" s="87"/>
      <c r="F740" s="86"/>
      <c r="G740" s="88"/>
      <c r="H740" s="89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</row>
    <row r="741" spans="1:26" ht="14.25" customHeight="1">
      <c r="A741" s="86"/>
      <c r="B741" s="87"/>
      <c r="C741" s="87"/>
      <c r="D741" s="87"/>
      <c r="E741" s="87"/>
      <c r="F741" s="86"/>
      <c r="G741" s="88"/>
      <c r="H741" s="89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</row>
    <row r="742" spans="1:26" ht="14.25" customHeight="1">
      <c r="A742" s="86"/>
      <c r="B742" s="87"/>
      <c r="C742" s="87"/>
      <c r="D742" s="87"/>
      <c r="E742" s="87"/>
      <c r="F742" s="86"/>
      <c r="G742" s="88"/>
      <c r="H742" s="89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</row>
    <row r="743" spans="1:26" ht="14.25" customHeight="1">
      <c r="A743" s="86"/>
      <c r="B743" s="87"/>
      <c r="C743" s="87"/>
      <c r="D743" s="87"/>
      <c r="E743" s="87"/>
      <c r="F743" s="86"/>
      <c r="G743" s="88"/>
      <c r="H743" s="89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</row>
    <row r="744" spans="1:26" ht="14.25" customHeight="1">
      <c r="A744" s="86"/>
      <c r="B744" s="87"/>
      <c r="C744" s="87"/>
      <c r="D744" s="87"/>
      <c r="E744" s="87"/>
      <c r="F744" s="86"/>
      <c r="G744" s="88"/>
      <c r="H744" s="89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</row>
    <row r="745" spans="1:26" ht="14.25" customHeight="1">
      <c r="A745" s="86"/>
      <c r="B745" s="87"/>
      <c r="C745" s="87"/>
      <c r="D745" s="87"/>
      <c r="E745" s="87"/>
      <c r="F745" s="86"/>
      <c r="G745" s="88"/>
      <c r="H745" s="89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</row>
    <row r="746" spans="1:26" ht="14.25" customHeight="1">
      <c r="A746" s="86"/>
      <c r="B746" s="87"/>
      <c r="C746" s="87"/>
      <c r="D746" s="87"/>
      <c r="E746" s="87"/>
      <c r="F746" s="86"/>
      <c r="G746" s="88"/>
      <c r="H746" s="89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</row>
    <row r="747" spans="1:26" ht="14.25" customHeight="1">
      <c r="A747" s="86"/>
      <c r="B747" s="87"/>
      <c r="C747" s="87"/>
      <c r="D747" s="87"/>
      <c r="E747" s="87"/>
      <c r="F747" s="86"/>
      <c r="G747" s="88"/>
      <c r="H747" s="89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</row>
    <row r="748" spans="1:26" ht="14.25" customHeight="1">
      <c r="A748" s="86"/>
      <c r="B748" s="87"/>
      <c r="C748" s="87"/>
      <c r="D748" s="87"/>
      <c r="E748" s="87"/>
      <c r="F748" s="86"/>
      <c r="G748" s="88"/>
      <c r="H748" s="89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</row>
    <row r="749" spans="1:26" ht="14.25" customHeight="1">
      <c r="A749" s="86"/>
      <c r="B749" s="87"/>
      <c r="C749" s="87"/>
      <c r="D749" s="87"/>
      <c r="E749" s="87"/>
      <c r="F749" s="86"/>
      <c r="G749" s="88"/>
      <c r="H749" s="89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</row>
    <row r="750" spans="1:26" ht="14.25" customHeight="1">
      <c r="A750" s="86"/>
      <c r="B750" s="87"/>
      <c r="C750" s="87"/>
      <c r="D750" s="87"/>
      <c r="E750" s="87"/>
      <c r="F750" s="86"/>
      <c r="G750" s="88"/>
      <c r="H750" s="89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</row>
    <row r="751" spans="1:26" ht="14.25" customHeight="1">
      <c r="A751" s="86"/>
      <c r="B751" s="87"/>
      <c r="C751" s="87"/>
      <c r="D751" s="87"/>
      <c r="E751" s="87"/>
      <c r="F751" s="86"/>
      <c r="G751" s="88"/>
      <c r="H751" s="89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</row>
    <row r="752" spans="1:26" ht="14.25" customHeight="1">
      <c r="A752" s="86"/>
      <c r="B752" s="87"/>
      <c r="C752" s="87"/>
      <c r="D752" s="87"/>
      <c r="E752" s="87"/>
      <c r="F752" s="86"/>
      <c r="G752" s="88"/>
      <c r="H752" s="89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</row>
    <row r="753" spans="1:26" ht="14.25" customHeight="1">
      <c r="A753" s="86"/>
      <c r="B753" s="87"/>
      <c r="C753" s="87"/>
      <c r="D753" s="87"/>
      <c r="E753" s="87"/>
      <c r="F753" s="86"/>
      <c r="G753" s="88"/>
      <c r="H753" s="89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</row>
    <row r="754" spans="1:26" ht="14.25" customHeight="1">
      <c r="A754" s="86"/>
      <c r="B754" s="87"/>
      <c r="C754" s="87"/>
      <c r="D754" s="87"/>
      <c r="E754" s="87"/>
      <c r="F754" s="86"/>
      <c r="G754" s="88"/>
      <c r="H754" s="89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</row>
    <row r="755" spans="1:26" ht="14.25" customHeight="1">
      <c r="A755" s="86"/>
      <c r="B755" s="87"/>
      <c r="C755" s="87"/>
      <c r="D755" s="87"/>
      <c r="E755" s="87"/>
      <c r="F755" s="86"/>
      <c r="G755" s="88"/>
      <c r="H755" s="89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</row>
    <row r="756" spans="1:26" ht="14.25" customHeight="1">
      <c r="A756" s="86"/>
      <c r="B756" s="87"/>
      <c r="C756" s="87"/>
      <c r="D756" s="87"/>
      <c r="E756" s="87"/>
      <c r="F756" s="86"/>
      <c r="G756" s="88"/>
      <c r="H756" s="89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</row>
    <row r="757" spans="1:26" ht="14.25" customHeight="1">
      <c r="A757" s="86"/>
      <c r="B757" s="87"/>
      <c r="C757" s="87"/>
      <c r="D757" s="87"/>
      <c r="E757" s="87"/>
      <c r="F757" s="86"/>
      <c r="G757" s="88"/>
      <c r="H757" s="89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</row>
    <row r="758" spans="1:26" ht="14.25" customHeight="1">
      <c r="A758" s="86"/>
      <c r="B758" s="87"/>
      <c r="C758" s="87"/>
      <c r="D758" s="87"/>
      <c r="E758" s="87"/>
      <c r="F758" s="86"/>
      <c r="G758" s="88"/>
      <c r="H758" s="89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</row>
    <row r="759" spans="1:26" ht="14.25" customHeight="1">
      <c r="A759" s="86"/>
      <c r="B759" s="87"/>
      <c r="C759" s="87"/>
      <c r="D759" s="87"/>
      <c r="E759" s="87"/>
      <c r="F759" s="86"/>
      <c r="G759" s="88"/>
      <c r="H759" s="89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</row>
    <row r="760" spans="1:26" ht="14.25" customHeight="1">
      <c r="A760" s="86"/>
      <c r="B760" s="87"/>
      <c r="C760" s="87"/>
      <c r="D760" s="87"/>
      <c r="E760" s="87"/>
      <c r="F760" s="86"/>
      <c r="G760" s="88"/>
      <c r="H760" s="89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</row>
    <row r="761" spans="1:26" ht="14.25" customHeight="1">
      <c r="A761" s="86"/>
      <c r="B761" s="87"/>
      <c r="C761" s="87"/>
      <c r="D761" s="87"/>
      <c r="E761" s="87"/>
      <c r="F761" s="86"/>
      <c r="G761" s="88"/>
      <c r="H761" s="89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</row>
    <row r="762" spans="1:26" ht="14.25" customHeight="1">
      <c r="A762" s="86"/>
      <c r="B762" s="87"/>
      <c r="C762" s="87"/>
      <c r="D762" s="87"/>
      <c r="E762" s="87"/>
      <c r="F762" s="86"/>
      <c r="G762" s="88"/>
      <c r="H762" s="89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</row>
    <row r="763" spans="1:26" ht="14.25" customHeight="1">
      <c r="A763" s="86"/>
      <c r="B763" s="87"/>
      <c r="C763" s="87"/>
      <c r="D763" s="87"/>
      <c r="E763" s="87"/>
      <c r="F763" s="86"/>
      <c r="G763" s="88"/>
      <c r="H763" s="89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</row>
    <row r="764" spans="1:26" ht="14.25" customHeight="1">
      <c r="A764" s="86"/>
      <c r="B764" s="87"/>
      <c r="C764" s="87"/>
      <c r="D764" s="87"/>
      <c r="E764" s="87"/>
      <c r="F764" s="86"/>
      <c r="G764" s="88"/>
      <c r="H764" s="89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</row>
    <row r="765" spans="1:26" ht="14.25" customHeight="1">
      <c r="A765" s="86"/>
      <c r="B765" s="87"/>
      <c r="C765" s="87"/>
      <c r="D765" s="87"/>
      <c r="E765" s="87"/>
      <c r="F765" s="86"/>
      <c r="G765" s="88"/>
      <c r="H765" s="89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</row>
    <row r="766" spans="1:26" ht="14.25" customHeight="1">
      <c r="A766" s="86"/>
      <c r="B766" s="87"/>
      <c r="C766" s="87"/>
      <c r="D766" s="87"/>
      <c r="E766" s="87"/>
      <c r="F766" s="86"/>
      <c r="G766" s="88"/>
      <c r="H766" s="89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</row>
    <row r="767" spans="1:26" ht="14.25" customHeight="1">
      <c r="A767" s="86"/>
      <c r="B767" s="87"/>
      <c r="C767" s="87"/>
      <c r="D767" s="87"/>
      <c r="E767" s="87"/>
      <c r="F767" s="86"/>
      <c r="G767" s="88"/>
      <c r="H767" s="89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</row>
    <row r="768" spans="1:26" ht="14.25" customHeight="1">
      <c r="A768" s="86"/>
      <c r="B768" s="87"/>
      <c r="C768" s="87"/>
      <c r="D768" s="87"/>
      <c r="E768" s="87"/>
      <c r="F768" s="86"/>
      <c r="G768" s="88"/>
      <c r="H768" s="89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</row>
    <row r="769" spans="1:26" ht="14.25" customHeight="1">
      <c r="A769" s="86"/>
      <c r="B769" s="87"/>
      <c r="C769" s="87"/>
      <c r="D769" s="87"/>
      <c r="E769" s="87"/>
      <c r="F769" s="86"/>
      <c r="G769" s="88"/>
      <c r="H769" s="89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</row>
    <row r="770" spans="1:26" ht="14.25" customHeight="1">
      <c r="A770" s="86"/>
      <c r="B770" s="87"/>
      <c r="C770" s="87"/>
      <c r="D770" s="87"/>
      <c r="E770" s="87"/>
      <c r="F770" s="86"/>
      <c r="G770" s="88"/>
      <c r="H770" s="89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</row>
    <row r="771" spans="1:26" ht="14.25" customHeight="1">
      <c r="A771" s="86"/>
      <c r="B771" s="87"/>
      <c r="C771" s="87"/>
      <c r="D771" s="87"/>
      <c r="E771" s="87"/>
      <c r="F771" s="86"/>
      <c r="G771" s="88"/>
      <c r="H771" s="89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</row>
    <row r="772" spans="1:26" ht="14.25" customHeight="1">
      <c r="A772" s="86"/>
      <c r="B772" s="87"/>
      <c r="C772" s="87"/>
      <c r="D772" s="87"/>
      <c r="E772" s="87"/>
      <c r="F772" s="86"/>
      <c r="G772" s="88"/>
      <c r="H772" s="89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</row>
    <row r="773" spans="1:26" ht="14.25" customHeight="1">
      <c r="A773" s="86"/>
      <c r="B773" s="87"/>
      <c r="C773" s="87"/>
      <c r="D773" s="87"/>
      <c r="E773" s="87"/>
      <c r="F773" s="86"/>
      <c r="G773" s="88"/>
      <c r="H773" s="89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</row>
    <row r="774" spans="1:26" ht="14.25" customHeight="1">
      <c r="A774" s="86"/>
      <c r="B774" s="87"/>
      <c r="C774" s="87"/>
      <c r="D774" s="87"/>
      <c r="E774" s="87"/>
      <c r="F774" s="86"/>
      <c r="G774" s="88"/>
      <c r="H774" s="89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</row>
    <row r="775" spans="1:26" ht="14.25" customHeight="1">
      <c r="A775" s="86"/>
      <c r="B775" s="87"/>
      <c r="C775" s="87"/>
      <c r="D775" s="87"/>
      <c r="E775" s="87"/>
      <c r="F775" s="86"/>
      <c r="G775" s="88"/>
      <c r="H775" s="89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</row>
    <row r="776" spans="1:26" ht="14.25" customHeight="1">
      <c r="A776" s="86"/>
      <c r="B776" s="87"/>
      <c r="C776" s="87"/>
      <c r="D776" s="87"/>
      <c r="E776" s="87"/>
      <c r="F776" s="86"/>
      <c r="G776" s="88"/>
      <c r="H776" s="89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</row>
    <row r="777" spans="1:26" ht="14.25" customHeight="1">
      <c r="A777" s="86"/>
      <c r="B777" s="87"/>
      <c r="C777" s="87"/>
      <c r="D777" s="87"/>
      <c r="E777" s="87"/>
      <c r="F777" s="86"/>
      <c r="G777" s="88"/>
      <c r="H777" s="89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</row>
    <row r="778" spans="1:26" ht="14.25" customHeight="1">
      <c r="A778" s="86"/>
      <c r="B778" s="87"/>
      <c r="C778" s="87"/>
      <c r="D778" s="87"/>
      <c r="E778" s="87"/>
      <c r="F778" s="86"/>
      <c r="G778" s="88"/>
      <c r="H778" s="89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</row>
    <row r="779" spans="1:26" ht="14.25" customHeight="1">
      <c r="A779" s="86"/>
      <c r="B779" s="87"/>
      <c r="C779" s="87"/>
      <c r="D779" s="87"/>
      <c r="E779" s="87"/>
      <c r="F779" s="86"/>
      <c r="G779" s="88"/>
      <c r="H779" s="89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</row>
    <row r="780" spans="1:26" ht="14.25" customHeight="1">
      <c r="A780" s="86"/>
      <c r="B780" s="87"/>
      <c r="C780" s="87"/>
      <c r="D780" s="87"/>
      <c r="E780" s="87"/>
      <c r="F780" s="86"/>
      <c r="G780" s="88"/>
      <c r="H780" s="89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</row>
    <row r="781" spans="1:26" ht="14.25" customHeight="1">
      <c r="A781" s="86"/>
      <c r="B781" s="87"/>
      <c r="C781" s="87"/>
      <c r="D781" s="87"/>
      <c r="E781" s="87"/>
      <c r="F781" s="86"/>
      <c r="G781" s="88"/>
      <c r="H781" s="89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</row>
    <row r="782" spans="1:26" ht="14.25" customHeight="1">
      <c r="A782" s="86"/>
      <c r="B782" s="87"/>
      <c r="C782" s="87"/>
      <c r="D782" s="87"/>
      <c r="E782" s="87"/>
      <c r="F782" s="86"/>
      <c r="G782" s="88"/>
      <c r="H782" s="89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</row>
    <row r="783" spans="1:26" ht="14.25" customHeight="1">
      <c r="A783" s="86"/>
      <c r="B783" s="87"/>
      <c r="C783" s="87"/>
      <c r="D783" s="87"/>
      <c r="E783" s="87"/>
      <c r="F783" s="86"/>
      <c r="G783" s="88"/>
      <c r="H783" s="89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</row>
    <row r="784" spans="1:26" ht="14.25" customHeight="1">
      <c r="A784" s="86"/>
      <c r="B784" s="87"/>
      <c r="C784" s="87"/>
      <c r="D784" s="87"/>
      <c r="E784" s="87"/>
      <c r="F784" s="86"/>
      <c r="G784" s="88"/>
      <c r="H784" s="89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</row>
    <row r="785" spans="1:26" ht="14.25" customHeight="1">
      <c r="A785" s="86"/>
      <c r="B785" s="87"/>
      <c r="C785" s="87"/>
      <c r="D785" s="87"/>
      <c r="E785" s="87"/>
      <c r="F785" s="86"/>
      <c r="G785" s="88"/>
      <c r="H785" s="89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</row>
    <row r="786" spans="1:26" ht="14.25" customHeight="1">
      <c r="A786" s="86"/>
      <c r="B786" s="87"/>
      <c r="C786" s="87"/>
      <c r="D786" s="87"/>
      <c r="E786" s="87"/>
      <c r="F786" s="86"/>
      <c r="G786" s="88"/>
      <c r="H786" s="89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</row>
    <row r="787" spans="1:26" ht="14.25" customHeight="1">
      <c r="A787" s="86"/>
      <c r="B787" s="87"/>
      <c r="C787" s="87"/>
      <c r="D787" s="87"/>
      <c r="E787" s="87"/>
      <c r="F787" s="86"/>
      <c r="G787" s="88"/>
      <c r="H787" s="89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</row>
    <row r="788" spans="1:26" ht="14.25" customHeight="1">
      <c r="A788" s="86"/>
      <c r="B788" s="87"/>
      <c r="C788" s="87"/>
      <c r="D788" s="87"/>
      <c r="E788" s="87"/>
      <c r="F788" s="86"/>
      <c r="G788" s="88"/>
      <c r="H788" s="89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</row>
    <row r="789" spans="1:26" ht="14.25" customHeight="1">
      <c r="A789" s="86"/>
      <c r="B789" s="87"/>
      <c r="C789" s="87"/>
      <c r="D789" s="87"/>
      <c r="E789" s="87"/>
      <c r="F789" s="86"/>
      <c r="G789" s="88"/>
      <c r="H789" s="89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</row>
    <row r="790" spans="1:26" ht="14.25" customHeight="1">
      <c r="A790" s="86"/>
      <c r="B790" s="87"/>
      <c r="C790" s="87"/>
      <c r="D790" s="87"/>
      <c r="E790" s="87"/>
      <c r="F790" s="86"/>
      <c r="G790" s="88"/>
      <c r="H790" s="89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</row>
    <row r="791" spans="1:26" ht="14.25" customHeight="1">
      <c r="A791" s="86"/>
      <c r="B791" s="87"/>
      <c r="C791" s="87"/>
      <c r="D791" s="87"/>
      <c r="E791" s="87"/>
      <c r="F791" s="86"/>
      <c r="G791" s="88"/>
      <c r="H791" s="89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</row>
    <row r="792" spans="1:26" ht="14.25" customHeight="1">
      <c r="A792" s="86"/>
      <c r="B792" s="87"/>
      <c r="C792" s="87"/>
      <c r="D792" s="87"/>
      <c r="E792" s="87"/>
      <c r="F792" s="86"/>
      <c r="G792" s="88"/>
      <c r="H792" s="89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</row>
    <row r="793" spans="1:26" ht="14.25" customHeight="1">
      <c r="A793" s="86"/>
      <c r="B793" s="87"/>
      <c r="C793" s="87"/>
      <c r="D793" s="87"/>
      <c r="E793" s="87"/>
      <c r="F793" s="86"/>
      <c r="G793" s="88"/>
      <c r="H793" s="89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</row>
    <row r="794" spans="1:26" ht="14.25" customHeight="1">
      <c r="A794" s="86"/>
      <c r="B794" s="87"/>
      <c r="C794" s="87"/>
      <c r="D794" s="87"/>
      <c r="E794" s="87"/>
      <c r="F794" s="86"/>
      <c r="G794" s="88"/>
      <c r="H794" s="89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</row>
    <row r="795" spans="1:26" ht="14.25" customHeight="1">
      <c r="A795" s="86"/>
      <c r="B795" s="87"/>
      <c r="C795" s="87"/>
      <c r="D795" s="87"/>
      <c r="E795" s="87"/>
      <c r="F795" s="86"/>
      <c r="G795" s="88"/>
      <c r="H795" s="89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</row>
    <row r="796" spans="1:26" ht="14.25" customHeight="1">
      <c r="A796" s="86"/>
      <c r="B796" s="87"/>
      <c r="C796" s="87"/>
      <c r="D796" s="87"/>
      <c r="E796" s="87"/>
      <c r="F796" s="86"/>
      <c r="G796" s="88"/>
      <c r="H796" s="89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</row>
    <row r="797" spans="1:26" ht="14.25" customHeight="1">
      <c r="A797" s="86"/>
      <c r="B797" s="87"/>
      <c r="C797" s="87"/>
      <c r="D797" s="87"/>
      <c r="E797" s="87"/>
      <c r="F797" s="86"/>
      <c r="G797" s="88"/>
      <c r="H797" s="89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</row>
    <row r="798" spans="1:26" ht="14.25" customHeight="1">
      <c r="A798" s="86"/>
      <c r="B798" s="87"/>
      <c r="C798" s="87"/>
      <c r="D798" s="87"/>
      <c r="E798" s="87"/>
      <c r="F798" s="86"/>
      <c r="G798" s="88"/>
      <c r="H798" s="89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</row>
    <row r="799" spans="1:26" ht="14.25" customHeight="1">
      <c r="A799" s="86"/>
      <c r="B799" s="87"/>
      <c r="C799" s="87"/>
      <c r="D799" s="87"/>
      <c r="E799" s="87"/>
      <c r="F799" s="86"/>
      <c r="G799" s="88"/>
      <c r="H799" s="89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</row>
    <row r="800" spans="1:26" ht="14.25" customHeight="1">
      <c r="A800" s="86"/>
      <c r="B800" s="87"/>
      <c r="C800" s="87"/>
      <c r="D800" s="87"/>
      <c r="E800" s="87"/>
      <c r="F800" s="86"/>
      <c r="G800" s="88"/>
      <c r="H800" s="89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</row>
    <row r="801" spans="1:26" ht="14.25" customHeight="1">
      <c r="A801" s="86"/>
      <c r="B801" s="87"/>
      <c r="C801" s="87"/>
      <c r="D801" s="87"/>
      <c r="E801" s="87"/>
      <c r="F801" s="86"/>
      <c r="G801" s="88"/>
      <c r="H801" s="89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</row>
    <row r="802" spans="1:26" ht="14.25" customHeight="1">
      <c r="A802" s="86"/>
      <c r="B802" s="87"/>
      <c r="C802" s="87"/>
      <c r="D802" s="87"/>
      <c r="E802" s="87"/>
      <c r="F802" s="86"/>
      <c r="G802" s="88"/>
      <c r="H802" s="89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</row>
    <row r="803" spans="1:26" ht="14.25" customHeight="1">
      <c r="A803" s="86"/>
      <c r="B803" s="87"/>
      <c r="C803" s="87"/>
      <c r="D803" s="87"/>
      <c r="E803" s="87"/>
      <c r="F803" s="86"/>
      <c r="G803" s="88"/>
      <c r="H803" s="89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</row>
    <row r="804" spans="1:26" ht="14.25" customHeight="1">
      <c r="A804" s="86"/>
      <c r="B804" s="87"/>
      <c r="C804" s="87"/>
      <c r="D804" s="87"/>
      <c r="E804" s="87"/>
      <c r="F804" s="86"/>
      <c r="G804" s="88"/>
      <c r="H804" s="89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</row>
    <row r="805" spans="1:26" ht="14.25" customHeight="1">
      <c r="A805" s="86"/>
      <c r="B805" s="87"/>
      <c r="C805" s="87"/>
      <c r="D805" s="87"/>
      <c r="E805" s="87"/>
      <c r="F805" s="86"/>
      <c r="G805" s="88"/>
      <c r="H805" s="89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</row>
    <row r="806" spans="1:26" ht="14.25" customHeight="1">
      <c r="A806" s="86"/>
      <c r="B806" s="87"/>
      <c r="C806" s="87"/>
      <c r="D806" s="87"/>
      <c r="E806" s="87"/>
      <c r="F806" s="86"/>
      <c r="G806" s="88"/>
      <c r="H806" s="89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</row>
    <row r="807" spans="1:26" ht="14.25" customHeight="1">
      <c r="A807" s="86"/>
      <c r="B807" s="87"/>
      <c r="C807" s="87"/>
      <c r="D807" s="87"/>
      <c r="E807" s="87"/>
      <c r="F807" s="86"/>
      <c r="G807" s="88"/>
      <c r="H807" s="89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</row>
    <row r="808" spans="1:26" ht="14.25" customHeight="1">
      <c r="A808" s="86"/>
      <c r="B808" s="87"/>
      <c r="C808" s="87"/>
      <c r="D808" s="87"/>
      <c r="E808" s="87"/>
      <c r="F808" s="86"/>
      <c r="G808" s="88"/>
      <c r="H808" s="89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</row>
    <row r="809" spans="1:26" ht="14.25" customHeight="1">
      <c r="A809" s="86"/>
      <c r="B809" s="87"/>
      <c r="C809" s="87"/>
      <c r="D809" s="87"/>
      <c r="E809" s="87"/>
      <c r="F809" s="86"/>
      <c r="G809" s="88"/>
      <c r="H809" s="89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</row>
    <row r="810" spans="1:26" ht="14.25" customHeight="1">
      <c r="A810" s="86"/>
      <c r="B810" s="87"/>
      <c r="C810" s="87"/>
      <c r="D810" s="87"/>
      <c r="E810" s="87"/>
      <c r="F810" s="86"/>
      <c r="G810" s="88"/>
      <c r="H810" s="89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</row>
    <row r="811" spans="1:26" ht="14.25" customHeight="1">
      <c r="A811" s="86"/>
      <c r="B811" s="87"/>
      <c r="C811" s="87"/>
      <c r="D811" s="87"/>
      <c r="E811" s="87"/>
      <c r="F811" s="86"/>
      <c r="G811" s="88"/>
      <c r="H811" s="89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</row>
    <row r="812" spans="1:26" ht="14.25" customHeight="1">
      <c r="A812" s="86"/>
      <c r="B812" s="87"/>
      <c r="C812" s="87"/>
      <c r="D812" s="87"/>
      <c r="E812" s="87"/>
      <c r="F812" s="86"/>
      <c r="G812" s="88"/>
      <c r="H812" s="89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</row>
    <row r="813" spans="1:26" ht="14.25" customHeight="1">
      <c r="A813" s="86"/>
      <c r="B813" s="87"/>
      <c r="C813" s="87"/>
      <c r="D813" s="87"/>
      <c r="E813" s="87"/>
      <c r="F813" s="86"/>
      <c r="G813" s="88"/>
      <c r="H813" s="89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</row>
    <row r="814" spans="1:26" ht="14.25" customHeight="1">
      <c r="A814" s="86"/>
      <c r="B814" s="87"/>
      <c r="C814" s="87"/>
      <c r="D814" s="87"/>
      <c r="E814" s="87"/>
      <c r="F814" s="86"/>
      <c r="G814" s="88"/>
      <c r="H814" s="89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</row>
    <row r="815" spans="1:26" ht="14.25" customHeight="1">
      <c r="A815" s="86"/>
      <c r="B815" s="87"/>
      <c r="C815" s="87"/>
      <c r="D815" s="87"/>
      <c r="E815" s="87"/>
      <c r="F815" s="86"/>
      <c r="G815" s="88"/>
      <c r="H815" s="89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</row>
    <row r="816" spans="1:26" ht="14.25" customHeight="1">
      <c r="A816" s="86"/>
      <c r="B816" s="87"/>
      <c r="C816" s="87"/>
      <c r="D816" s="87"/>
      <c r="E816" s="87"/>
      <c r="F816" s="86"/>
      <c r="G816" s="88"/>
      <c r="H816" s="89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</row>
    <row r="817" spans="1:26" ht="14.25" customHeight="1">
      <c r="A817" s="86"/>
      <c r="B817" s="87"/>
      <c r="C817" s="87"/>
      <c r="D817" s="87"/>
      <c r="E817" s="87"/>
      <c r="F817" s="86"/>
      <c r="G817" s="88"/>
      <c r="H817" s="89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</row>
    <row r="818" spans="1:26" ht="14.25" customHeight="1">
      <c r="A818" s="86"/>
      <c r="B818" s="87"/>
      <c r="C818" s="87"/>
      <c r="D818" s="87"/>
      <c r="E818" s="87"/>
      <c r="F818" s="86"/>
      <c r="G818" s="88"/>
      <c r="H818" s="89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</row>
    <row r="819" spans="1:26" ht="14.25" customHeight="1">
      <c r="A819" s="86"/>
      <c r="B819" s="87"/>
      <c r="C819" s="87"/>
      <c r="D819" s="87"/>
      <c r="E819" s="87"/>
      <c r="F819" s="86"/>
      <c r="G819" s="88"/>
      <c r="H819" s="89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</row>
    <row r="820" spans="1:26" ht="14.25" customHeight="1">
      <c r="A820" s="86"/>
      <c r="B820" s="87"/>
      <c r="C820" s="87"/>
      <c r="D820" s="87"/>
      <c r="E820" s="87"/>
      <c r="F820" s="86"/>
      <c r="G820" s="88"/>
      <c r="H820" s="89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</row>
    <row r="821" spans="1:26" ht="14.25" customHeight="1">
      <c r="A821" s="86"/>
      <c r="B821" s="87"/>
      <c r="C821" s="87"/>
      <c r="D821" s="87"/>
      <c r="E821" s="87"/>
      <c r="F821" s="86"/>
      <c r="G821" s="88"/>
      <c r="H821" s="89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</row>
    <row r="822" spans="1:26" ht="14.25" customHeight="1">
      <c r="A822" s="86"/>
      <c r="B822" s="87"/>
      <c r="C822" s="87"/>
      <c r="D822" s="87"/>
      <c r="E822" s="87"/>
      <c r="F822" s="86"/>
      <c r="G822" s="88"/>
      <c r="H822" s="89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</row>
    <row r="823" spans="1:26" ht="14.25" customHeight="1">
      <c r="A823" s="86"/>
      <c r="B823" s="87"/>
      <c r="C823" s="87"/>
      <c r="D823" s="87"/>
      <c r="E823" s="87"/>
      <c r="F823" s="86"/>
      <c r="G823" s="88"/>
      <c r="H823" s="89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</row>
    <row r="824" spans="1:26" ht="14.25" customHeight="1">
      <c r="A824" s="86"/>
      <c r="B824" s="87"/>
      <c r="C824" s="87"/>
      <c r="D824" s="87"/>
      <c r="E824" s="87"/>
      <c r="F824" s="86"/>
      <c r="G824" s="88"/>
      <c r="H824" s="89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</row>
    <row r="825" spans="1:26" ht="14.25" customHeight="1">
      <c r="A825" s="86"/>
      <c r="B825" s="87"/>
      <c r="C825" s="87"/>
      <c r="D825" s="87"/>
      <c r="E825" s="87"/>
      <c r="F825" s="86"/>
      <c r="G825" s="88"/>
      <c r="H825" s="89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</row>
    <row r="826" spans="1:26" ht="14.25" customHeight="1">
      <c r="A826" s="86"/>
      <c r="B826" s="87"/>
      <c r="C826" s="87"/>
      <c r="D826" s="87"/>
      <c r="E826" s="87"/>
      <c r="F826" s="86"/>
      <c r="G826" s="88"/>
      <c r="H826" s="89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</row>
    <row r="827" spans="1:26" ht="14.25" customHeight="1">
      <c r="A827" s="86"/>
      <c r="B827" s="87"/>
      <c r="C827" s="87"/>
      <c r="D827" s="87"/>
      <c r="E827" s="87"/>
      <c r="F827" s="86"/>
      <c r="G827" s="88"/>
      <c r="H827" s="89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</row>
    <row r="828" spans="1:26" ht="14.25" customHeight="1">
      <c r="A828" s="86"/>
      <c r="B828" s="87"/>
      <c r="C828" s="87"/>
      <c r="D828" s="87"/>
      <c r="E828" s="87"/>
      <c r="F828" s="86"/>
      <c r="G828" s="88"/>
      <c r="H828" s="89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</row>
    <row r="829" spans="1:26" ht="14.25" customHeight="1">
      <c r="A829" s="86"/>
      <c r="B829" s="87"/>
      <c r="C829" s="87"/>
      <c r="D829" s="87"/>
      <c r="E829" s="87"/>
      <c r="F829" s="86"/>
      <c r="G829" s="88"/>
      <c r="H829" s="89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</row>
    <row r="830" spans="1:26" ht="14.25" customHeight="1">
      <c r="A830" s="86"/>
      <c r="B830" s="87"/>
      <c r="C830" s="87"/>
      <c r="D830" s="87"/>
      <c r="E830" s="87"/>
      <c r="F830" s="86"/>
      <c r="G830" s="88"/>
      <c r="H830" s="89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</row>
    <row r="831" spans="1:26" ht="14.25" customHeight="1">
      <c r="A831" s="86"/>
      <c r="B831" s="87"/>
      <c r="C831" s="87"/>
      <c r="D831" s="87"/>
      <c r="E831" s="87"/>
      <c r="F831" s="86"/>
      <c r="G831" s="88"/>
      <c r="H831" s="89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</row>
    <row r="832" spans="1:26" ht="14.25" customHeight="1">
      <c r="A832" s="86"/>
      <c r="B832" s="87"/>
      <c r="C832" s="87"/>
      <c r="D832" s="87"/>
      <c r="E832" s="87"/>
      <c r="F832" s="86"/>
      <c r="G832" s="88"/>
      <c r="H832" s="89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</row>
    <row r="833" spans="1:26" ht="14.25" customHeight="1">
      <c r="A833" s="86"/>
      <c r="B833" s="87"/>
      <c r="C833" s="87"/>
      <c r="D833" s="87"/>
      <c r="E833" s="87"/>
      <c r="F833" s="86"/>
      <c r="G833" s="88"/>
      <c r="H833" s="89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</row>
    <row r="834" spans="1:26" ht="14.25" customHeight="1">
      <c r="A834" s="86"/>
      <c r="B834" s="87"/>
      <c r="C834" s="87"/>
      <c r="D834" s="87"/>
      <c r="E834" s="87"/>
      <c r="F834" s="86"/>
      <c r="G834" s="88"/>
      <c r="H834" s="89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</row>
    <row r="835" spans="1:26" ht="14.25" customHeight="1">
      <c r="A835" s="86"/>
      <c r="B835" s="87"/>
      <c r="C835" s="87"/>
      <c r="D835" s="87"/>
      <c r="E835" s="87"/>
      <c r="F835" s="86"/>
      <c r="G835" s="88"/>
      <c r="H835" s="89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</row>
    <row r="836" spans="1:26" ht="14.25" customHeight="1">
      <c r="A836" s="86"/>
      <c r="B836" s="87"/>
      <c r="C836" s="87"/>
      <c r="D836" s="87"/>
      <c r="E836" s="87"/>
      <c r="F836" s="86"/>
      <c r="G836" s="88"/>
      <c r="H836" s="89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</row>
    <row r="837" spans="1:26" ht="14.25" customHeight="1">
      <c r="A837" s="86"/>
      <c r="B837" s="87"/>
      <c r="C837" s="87"/>
      <c r="D837" s="87"/>
      <c r="E837" s="87"/>
      <c r="F837" s="86"/>
      <c r="G837" s="88"/>
      <c r="H837" s="89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</row>
    <row r="838" spans="1:26" ht="14.25" customHeight="1">
      <c r="A838" s="86"/>
      <c r="B838" s="87"/>
      <c r="C838" s="87"/>
      <c r="D838" s="87"/>
      <c r="E838" s="87"/>
      <c r="F838" s="86"/>
      <c r="G838" s="88"/>
      <c r="H838" s="89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</row>
    <row r="839" spans="1:26" ht="14.25" customHeight="1">
      <c r="A839" s="86"/>
      <c r="B839" s="87"/>
      <c r="C839" s="87"/>
      <c r="D839" s="87"/>
      <c r="E839" s="87"/>
      <c r="F839" s="86"/>
      <c r="G839" s="88"/>
      <c r="H839" s="89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</row>
    <row r="840" spans="1:26" ht="14.25" customHeight="1">
      <c r="A840" s="86"/>
      <c r="B840" s="87"/>
      <c r="C840" s="87"/>
      <c r="D840" s="87"/>
      <c r="E840" s="87"/>
      <c r="F840" s="86"/>
      <c r="G840" s="88"/>
      <c r="H840" s="89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</row>
    <row r="841" spans="1:26" ht="14.25" customHeight="1">
      <c r="A841" s="86"/>
      <c r="B841" s="87"/>
      <c r="C841" s="87"/>
      <c r="D841" s="87"/>
      <c r="E841" s="87"/>
      <c r="F841" s="86"/>
      <c r="G841" s="88"/>
      <c r="H841" s="89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</row>
    <row r="842" spans="1:26" ht="14.25" customHeight="1">
      <c r="A842" s="86"/>
      <c r="B842" s="87"/>
      <c r="C842" s="87"/>
      <c r="D842" s="87"/>
      <c r="E842" s="87"/>
      <c r="F842" s="86"/>
      <c r="G842" s="88"/>
      <c r="H842" s="89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</row>
    <row r="843" spans="1:26" ht="14.25" customHeight="1">
      <c r="A843" s="86"/>
      <c r="B843" s="87"/>
      <c r="C843" s="87"/>
      <c r="D843" s="87"/>
      <c r="E843" s="87"/>
      <c r="F843" s="86"/>
      <c r="G843" s="88"/>
      <c r="H843" s="89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</row>
    <row r="844" spans="1:26" ht="14.25" customHeight="1">
      <c r="A844" s="86"/>
      <c r="B844" s="87"/>
      <c r="C844" s="87"/>
      <c r="D844" s="87"/>
      <c r="E844" s="87"/>
      <c r="F844" s="86"/>
      <c r="G844" s="88"/>
      <c r="H844" s="89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</row>
    <row r="845" spans="1:26" ht="14.25" customHeight="1">
      <c r="A845" s="86"/>
      <c r="B845" s="87"/>
      <c r="C845" s="87"/>
      <c r="D845" s="87"/>
      <c r="E845" s="87"/>
      <c r="F845" s="86"/>
      <c r="G845" s="88"/>
      <c r="H845" s="89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</row>
    <row r="846" spans="1:26" ht="14.25" customHeight="1">
      <c r="A846" s="86"/>
      <c r="B846" s="87"/>
      <c r="C846" s="87"/>
      <c r="D846" s="87"/>
      <c r="E846" s="87"/>
      <c r="F846" s="86"/>
      <c r="G846" s="88"/>
      <c r="H846" s="89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</row>
    <row r="847" spans="1:26" ht="14.25" customHeight="1">
      <c r="A847" s="86"/>
      <c r="B847" s="87"/>
      <c r="C847" s="87"/>
      <c r="D847" s="87"/>
      <c r="E847" s="87"/>
      <c r="F847" s="86"/>
      <c r="G847" s="88"/>
      <c r="H847" s="89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</row>
    <row r="848" spans="1:26" ht="14.25" customHeight="1">
      <c r="A848" s="86"/>
      <c r="B848" s="87"/>
      <c r="C848" s="87"/>
      <c r="D848" s="87"/>
      <c r="E848" s="87"/>
      <c r="F848" s="86"/>
      <c r="G848" s="88"/>
      <c r="H848" s="89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</row>
    <row r="849" spans="1:26" ht="14.25" customHeight="1">
      <c r="A849" s="86"/>
      <c r="B849" s="87"/>
      <c r="C849" s="87"/>
      <c r="D849" s="87"/>
      <c r="E849" s="87"/>
      <c r="F849" s="86"/>
      <c r="G849" s="88"/>
      <c r="H849" s="89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</row>
    <row r="850" spans="1:26" ht="14.25" customHeight="1">
      <c r="A850" s="86"/>
      <c r="B850" s="87"/>
      <c r="C850" s="87"/>
      <c r="D850" s="87"/>
      <c r="E850" s="87"/>
      <c r="F850" s="86"/>
      <c r="G850" s="88"/>
      <c r="H850" s="89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</row>
    <row r="851" spans="1:26" ht="14.25" customHeight="1">
      <c r="A851" s="86"/>
      <c r="B851" s="87"/>
      <c r="C851" s="87"/>
      <c r="D851" s="87"/>
      <c r="E851" s="87"/>
      <c r="F851" s="86"/>
      <c r="G851" s="88"/>
      <c r="H851" s="89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</row>
    <row r="852" spans="1:26" ht="14.25" customHeight="1">
      <c r="A852" s="86"/>
      <c r="B852" s="87"/>
      <c r="C852" s="87"/>
      <c r="D852" s="87"/>
      <c r="E852" s="87"/>
      <c r="F852" s="86"/>
      <c r="G852" s="88"/>
      <c r="H852" s="89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</row>
    <row r="853" spans="1:26" ht="14.25" customHeight="1">
      <c r="A853" s="86"/>
      <c r="B853" s="87"/>
      <c r="C853" s="87"/>
      <c r="D853" s="87"/>
      <c r="E853" s="87"/>
      <c r="F853" s="86"/>
      <c r="G853" s="88"/>
      <c r="H853" s="89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</row>
    <row r="854" spans="1:26" ht="14.25" customHeight="1">
      <c r="A854" s="86"/>
      <c r="B854" s="87"/>
      <c r="C854" s="87"/>
      <c r="D854" s="87"/>
      <c r="E854" s="87"/>
      <c r="F854" s="86"/>
      <c r="G854" s="88"/>
      <c r="H854" s="89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</row>
    <row r="855" spans="1:26" ht="14.25" customHeight="1">
      <c r="A855" s="86"/>
      <c r="B855" s="87"/>
      <c r="C855" s="87"/>
      <c r="D855" s="87"/>
      <c r="E855" s="87"/>
      <c r="F855" s="86"/>
      <c r="G855" s="88"/>
      <c r="H855" s="89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</row>
    <row r="856" spans="1:26" ht="14.25" customHeight="1">
      <c r="A856" s="86"/>
      <c r="B856" s="87"/>
      <c r="C856" s="87"/>
      <c r="D856" s="87"/>
      <c r="E856" s="87"/>
      <c r="F856" s="86"/>
      <c r="G856" s="88"/>
      <c r="H856" s="89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</row>
    <row r="857" spans="1:26" ht="14.25" customHeight="1">
      <c r="A857" s="86"/>
      <c r="B857" s="87"/>
      <c r="C857" s="87"/>
      <c r="D857" s="87"/>
      <c r="E857" s="87"/>
      <c r="F857" s="86"/>
      <c r="G857" s="88"/>
      <c r="H857" s="89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</row>
    <row r="858" spans="1:26" ht="14.25" customHeight="1">
      <c r="A858" s="86"/>
      <c r="B858" s="87"/>
      <c r="C858" s="87"/>
      <c r="D858" s="87"/>
      <c r="E858" s="87"/>
      <c r="F858" s="86"/>
      <c r="G858" s="88"/>
      <c r="H858" s="89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</row>
    <row r="859" spans="1:26" ht="14.25" customHeight="1">
      <c r="A859" s="86"/>
      <c r="B859" s="87"/>
      <c r="C859" s="87"/>
      <c r="D859" s="87"/>
      <c r="E859" s="87"/>
      <c r="F859" s="86"/>
      <c r="G859" s="88"/>
      <c r="H859" s="89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</row>
    <row r="860" spans="1:26" ht="14.25" customHeight="1">
      <c r="A860" s="86"/>
      <c r="B860" s="87"/>
      <c r="C860" s="87"/>
      <c r="D860" s="87"/>
      <c r="E860" s="87"/>
      <c r="F860" s="86"/>
      <c r="G860" s="88"/>
      <c r="H860" s="89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</row>
    <row r="861" spans="1:26" ht="14.25" customHeight="1">
      <c r="A861" s="86"/>
      <c r="B861" s="87"/>
      <c r="C861" s="87"/>
      <c r="D861" s="87"/>
      <c r="E861" s="87"/>
      <c r="F861" s="86"/>
      <c r="G861" s="88"/>
      <c r="H861" s="89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</row>
    <row r="862" spans="1:26" ht="14.25" customHeight="1">
      <c r="A862" s="86"/>
      <c r="B862" s="87"/>
      <c r="C862" s="87"/>
      <c r="D862" s="87"/>
      <c r="E862" s="87"/>
      <c r="F862" s="86"/>
      <c r="G862" s="88"/>
      <c r="H862" s="89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</row>
    <row r="863" spans="1:26" ht="14.25" customHeight="1">
      <c r="A863" s="86"/>
      <c r="B863" s="87"/>
      <c r="C863" s="87"/>
      <c r="D863" s="87"/>
      <c r="E863" s="87"/>
      <c r="F863" s="86"/>
      <c r="G863" s="88"/>
      <c r="H863" s="89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</row>
    <row r="864" spans="1:26" ht="14.25" customHeight="1">
      <c r="A864" s="86"/>
      <c r="B864" s="87"/>
      <c r="C864" s="87"/>
      <c r="D864" s="87"/>
      <c r="E864" s="87"/>
      <c r="F864" s="86"/>
      <c r="G864" s="88"/>
      <c r="H864" s="89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</row>
    <row r="865" spans="1:26" ht="14.25" customHeight="1">
      <c r="A865" s="86"/>
      <c r="B865" s="87"/>
      <c r="C865" s="87"/>
      <c r="D865" s="87"/>
      <c r="E865" s="87"/>
      <c r="F865" s="86"/>
      <c r="G865" s="88"/>
      <c r="H865" s="89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</row>
    <row r="866" spans="1:26" ht="14.25" customHeight="1">
      <c r="A866" s="86"/>
      <c r="B866" s="87"/>
      <c r="C866" s="87"/>
      <c r="D866" s="87"/>
      <c r="E866" s="87"/>
      <c r="F866" s="86"/>
      <c r="G866" s="88"/>
      <c r="H866" s="89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</row>
    <row r="867" spans="1:26" ht="14.25" customHeight="1">
      <c r="A867" s="86"/>
      <c r="B867" s="87"/>
      <c r="C867" s="87"/>
      <c r="D867" s="87"/>
      <c r="E867" s="87"/>
      <c r="F867" s="86"/>
      <c r="G867" s="88"/>
      <c r="H867" s="89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</row>
    <row r="868" spans="1:26" ht="14.25" customHeight="1">
      <c r="A868" s="86"/>
      <c r="B868" s="87"/>
      <c r="C868" s="87"/>
      <c r="D868" s="87"/>
      <c r="E868" s="87"/>
      <c r="F868" s="86"/>
      <c r="G868" s="88"/>
      <c r="H868" s="89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</row>
    <row r="869" spans="1:26" ht="14.25" customHeight="1">
      <c r="A869" s="86"/>
      <c r="B869" s="87"/>
      <c r="C869" s="87"/>
      <c r="D869" s="87"/>
      <c r="E869" s="87"/>
      <c r="F869" s="86"/>
      <c r="G869" s="88"/>
      <c r="H869" s="89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</row>
    <row r="870" spans="1:26" ht="14.25" customHeight="1">
      <c r="A870" s="86"/>
      <c r="B870" s="87"/>
      <c r="C870" s="87"/>
      <c r="D870" s="87"/>
      <c r="E870" s="87"/>
      <c r="F870" s="86"/>
      <c r="G870" s="88"/>
      <c r="H870" s="89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</row>
    <row r="871" spans="1:26" ht="14.25" customHeight="1">
      <c r="A871" s="86"/>
      <c r="B871" s="87"/>
      <c r="C871" s="87"/>
      <c r="D871" s="87"/>
      <c r="E871" s="87"/>
      <c r="F871" s="86"/>
      <c r="G871" s="88"/>
      <c r="H871" s="89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</row>
    <row r="872" spans="1:26" ht="14.25" customHeight="1">
      <c r="A872" s="86"/>
      <c r="B872" s="87"/>
      <c r="C872" s="87"/>
      <c r="D872" s="87"/>
      <c r="E872" s="87"/>
      <c r="F872" s="86"/>
      <c r="G872" s="88"/>
      <c r="H872" s="89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</row>
    <row r="873" spans="1:26" ht="14.25" customHeight="1">
      <c r="A873" s="86"/>
      <c r="B873" s="87"/>
      <c r="C873" s="87"/>
      <c r="D873" s="87"/>
      <c r="E873" s="87"/>
      <c r="F873" s="86"/>
      <c r="G873" s="88"/>
      <c r="H873" s="89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</row>
    <row r="874" spans="1:26" ht="14.25" customHeight="1">
      <c r="A874" s="86"/>
      <c r="B874" s="87"/>
      <c r="C874" s="87"/>
      <c r="D874" s="87"/>
      <c r="E874" s="87"/>
      <c r="F874" s="86"/>
      <c r="G874" s="88"/>
      <c r="H874" s="89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</row>
    <row r="875" spans="1:26" ht="14.25" customHeight="1">
      <c r="A875" s="86"/>
      <c r="B875" s="87"/>
      <c r="C875" s="87"/>
      <c r="D875" s="87"/>
      <c r="E875" s="87"/>
      <c r="F875" s="86"/>
      <c r="G875" s="88"/>
      <c r="H875" s="89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</row>
    <row r="876" spans="1:26" ht="14.25" customHeight="1">
      <c r="A876" s="86"/>
      <c r="B876" s="87"/>
      <c r="C876" s="87"/>
      <c r="D876" s="87"/>
      <c r="E876" s="87"/>
      <c r="F876" s="86"/>
      <c r="G876" s="88"/>
      <c r="H876" s="89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</row>
    <row r="877" spans="1:26" ht="14.25" customHeight="1">
      <c r="A877" s="86"/>
      <c r="B877" s="87"/>
      <c r="C877" s="87"/>
      <c r="D877" s="87"/>
      <c r="E877" s="87"/>
      <c r="F877" s="86"/>
      <c r="G877" s="88"/>
      <c r="H877" s="89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</row>
    <row r="878" spans="1:26" ht="14.25" customHeight="1">
      <c r="A878" s="86"/>
      <c r="B878" s="87"/>
      <c r="C878" s="87"/>
      <c r="D878" s="87"/>
      <c r="E878" s="87"/>
      <c r="F878" s="86"/>
      <c r="G878" s="88"/>
      <c r="H878" s="89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</row>
    <row r="879" spans="1:26" ht="14.25" customHeight="1">
      <c r="A879" s="86"/>
      <c r="B879" s="87"/>
      <c r="C879" s="87"/>
      <c r="D879" s="87"/>
      <c r="E879" s="87"/>
      <c r="F879" s="86"/>
      <c r="G879" s="88"/>
      <c r="H879" s="89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</row>
    <row r="880" spans="1:26" ht="14.25" customHeight="1">
      <c r="A880" s="86"/>
      <c r="B880" s="87"/>
      <c r="C880" s="87"/>
      <c r="D880" s="87"/>
      <c r="E880" s="87"/>
      <c r="F880" s="86"/>
      <c r="G880" s="88"/>
      <c r="H880" s="89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</row>
    <row r="881" spans="1:26" ht="14.25" customHeight="1">
      <c r="A881" s="86"/>
      <c r="B881" s="87"/>
      <c r="C881" s="87"/>
      <c r="D881" s="87"/>
      <c r="E881" s="87"/>
      <c r="F881" s="86"/>
      <c r="G881" s="88"/>
      <c r="H881" s="89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</row>
    <row r="882" spans="1:26" ht="14.25" customHeight="1">
      <c r="A882" s="86"/>
      <c r="B882" s="87"/>
      <c r="C882" s="87"/>
      <c r="D882" s="87"/>
      <c r="E882" s="87"/>
      <c r="F882" s="86"/>
      <c r="G882" s="88"/>
      <c r="H882" s="89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</row>
    <row r="883" spans="1:26" ht="14.25" customHeight="1">
      <c r="A883" s="86"/>
      <c r="B883" s="87"/>
      <c r="C883" s="87"/>
      <c r="D883" s="87"/>
      <c r="E883" s="87"/>
      <c r="F883" s="86"/>
      <c r="G883" s="88"/>
      <c r="H883" s="89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</row>
    <row r="884" spans="1:26" ht="14.25" customHeight="1">
      <c r="A884" s="86"/>
      <c r="B884" s="87"/>
      <c r="C884" s="87"/>
      <c r="D884" s="87"/>
      <c r="E884" s="87"/>
      <c r="F884" s="86"/>
      <c r="G884" s="88"/>
      <c r="H884" s="89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</row>
    <row r="885" spans="1:26" ht="14.25" customHeight="1">
      <c r="A885" s="86"/>
      <c r="B885" s="87"/>
      <c r="C885" s="87"/>
      <c r="D885" s="87"/>
      <c r="E885" s="87"/>
      <c r="F885" s="86"/>
      <c r="G885" s="88"/>
      <c r="H885" s="89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</row>
    <row r="886" spans="1:26" ht="14.25" customHeight="1">
      <c r="A886" s="86"/>
      <c r="B886" s="87"/>
      <c r="C886" s="87"/>
      <c r="D886" s="87"/>
      <c r="E886" s="87"/>
      <c r="F886" s="86"/>
      <c r="G886" s="88"/>
      <c r="H886" s="89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</row>
    <row r="887" spans="1:26" ht="14.25" customHeight="1">
      <c r="A887" s="86"/>
      <c r="B887" s="87"/>
      <c r="C887" s="87"/>
      <c r="D887" s="87"/>
      <c r="E887" s="87"/>
      <c r="F887" s="86"/>
      <c r="G887" s="88"/>
      <c r="H887" s="89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</row>
    <row r="888" spans="1:26" ht="14.25" customHeight="1">
      <c r="A888" s="86"/>
      <c r="B888" s="87"/>
      <c r="C888" s="87"/>
      <c r="D888" s="87"/>
      <c r="E888" s="87"/>
      <c r="F888" s="86"/>
      <c r="G888" s="88"/>
      <c r="H888" s="89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</row>
    <row r="889" spans="1:26" ht="14.25" customHeight="1">
      <c r="A889" s="86"/>
      <c r="B889" s="87"/>
      <c r="C889" s="87"/>
      <c r="D889" s="87"/>
      <c r="E889" s="87"/>
      <c r="F889" s="86"/>
      <c r="G889" s="88"/>
      <c r="H889" s="89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</row>
    <row r="890" spans="1:26" ht="14.25" customHeight="1">
      <c r="A890" s="86"/>
      <c r="B890" s="87"/>
      <c r="C890" s="87"/>
      <c r="D890" s="87"/>
      <c r="E890" s="87"/>
      <c r="F890" s="86"/>
      <c r="G890" s="88"/>
      <c r="H890" s="89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</row>
    <row r="891" spans="1:26" ht="14.25" customHeight="1">
      <c r="A891" s="86"/>
      <c r="B891" s="87"/>
      <c r="C891" s="87"/>
      <c r="D891" s="87"/>
      <c r="E891" s="87"/>
      <c r="F891" s="86"/>
      <c r="G891" s="88"/>
      <c r="H891" s="89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</row>
    <row r="892" spans="1:26" ht="14.25" customHeight="1">
      <c r="A892" s="86"/>
      <c r="B892" s="87"/>
      <c r="C892" s="87"/>
      <c r="D892" s="87"/>
      <c r="E892" s="87"/>
      <c r="F892" s="86"/>
      <c r="G892" s="88"/>
      <c r="H892" s="89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</row>
    <row r="893" spans="1:26" ht="14.25" customHeight="1">
      <c r="A893" s="86"/>
      <c r="B893" s="87"/>
      <c r="C893" s="87"/>
      <c r="D893" s="87"/>
      <c r="E893" s="87"/>
      <c r="F893" s="86"/>
      <c r="G893" s="88"/>
      <c r="H893" s="89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</row>
    <row r="894" spans="1:26" ht="14.25" customHeight="1">
      <c r="A894" s="86"/>
      <c r="B894" s="87"/>
      <c r="C894" s="87"/>
      <c r="D894" s="87"/>
      <c r="E894" s="87"/>
      <c r="F894" s="86"/>
      <c r="G894" s="88"/>
      <c r="H894" s="89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</row>
    <row r="895" spans="1:26" ht="14.25" customHeight="1">
      <c r="A895" s="86"/>
      <c r="B895" s="87"/>
      <c r="C895" s="87"/>
      <c r="D895" s="87"/>
      <c r="E895" s="87"/>
      <c r="F895" s="86"/>
      <c r="G895" s="88"/>
      <c r="H895" s="89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</row>
    <row r="896" spans="1:26" ht="14.25" customHeight="1">
      <c r="A896" s="86"/>
      <c r="B896" s="87"/>
      <c r="C896" s="87"/>
      <c r="D896" s="87"/>
      <c r="E896" s="87"/>
      <c r="F896" s="86"/>
      <c r="G896" s="88"/>
      <c r="H896" s="89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</row>
    <row r="897" spans="1:26" ht="14.25" customHeight="1">
      <c r="A897" s="86"/>
      <c r="B897" s="87"/>
      <c r="C897" s="87"/>
      <c r="D897" s="87"/>
      <c r="E897" s="87"/>
      <c r="F897" s="86"/>
      <c r="G897" s="88"/>
      <c r="H897" s="89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</row>
    <row r="898" spans="1:26" ht="14.25" customHeight="1">
      <c r="A898" s="86"/>
      <c r="B898" s="87"/>
      <c r="C898" s="87"/>
      <c r="D898" s="87"/>
      <c r="E898" s="87"/>
      <c r="F898" s="86"/>
      <c r="G898" s="88"/>
      <c r="H898" s="89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</row>
    <row r="899" spans="1:26" ht="14.25" customHeight="1">
      <c r="A899" s="86"/>
      <c r="B899" s="87"/>
      <c r="C899" s="87"/>
      <c r="D899" s="87"/>
      <c r="E899" s="87"/>
      <c r="F899" s="86"/>
      <c r="G899" s="88"/>
      <c r="H899" s="89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</row>
    <row r="900" spans="1:26" ht="14.25" customHeight="1">
      <c r="A900" s="86"/>
      <c r="B900" s="87"/>
      <c r="C900" s="87"/>
      <c r="D900" s="87"/>
      <c r="E900" s="87"/>
      <c r="F900" s="86"/>
      <c r="G900" s="88"/>
      <c r="H900" s="89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</row>
    <row r="901" spans="1:26" ht="14.25" customHeight="1">
      <c r="A901" s="86"/>
      <c r="B901" s="87"/>
      <c r="C901" s="87"/>
      <c r="D901" s="87"/>
      <c r="E901" s="87"/>
      <c r="F901" s="86"/>
      <c r="G901" s="88"/>
      <c r="H901" s="89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</row>
    <row r="902" spans="1:26" ht="14.25" customHeight="1">
      <c r="A902" s="86"/>
      <c r="B902" s="87"/>
      <c r="C902" s="87"/>
      <c r="D902" s="87"/>
      <c r="E902" s="87"/>
      <c r="F902" s="86"/>
      <c r="G902" s="88"/>
      <c r="H902" s="89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</row>
    <row r="903" spans="1:26" ht="14.25" customHeight="1">
      <c r="A903" s="86"/>
      <c r="B903" s="87"/>
      <c r="C903" s="87"/>
      <c r="D903" s="87"/>
      <c r="E903" s="87"/>
      <c r="F903" s="86"/>
      <c r="G903" s="88"/>
      <c r="H903" s="89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</row>
    <row r="904" spans="1:26" ht="14.25" customHeight="1">
      <c r="A904" s="86"/>
      <c r="B904" s="87"/>
      <c r="C904" s="87"/>
      <c r="D904" s="87"/>
      <c r="E904" s="87"/>
      <c r="F904" s="86"/>
      <c r="G904" s="88"/>
      <c r="H904" s="89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</row>
    <row r="905" spans="1:26" ht="14.25" customHeight="1">
      <c r="A905" s="86"/>
      <c r="B905" s="87"/>
      <c r="C905" s="87"/>
      <c r="D905" s="87"/>
      <c r="E905" s="87"/>
      <c r="F905" s="86"/>
      <c r="G905" s="88"/>
      <c r="H905" s="89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</row>
    <row r="906" spans="1:26" ht="14.25" customHeight="1">
      <c r="A906" s="86"/>
      <c r="B906" s="87"/>
      <c r="C906" s="87"/>
      <c r="D906" s="87"/>
      <c r="E906" s="87"/>
      <c r="F906" s="86"/>
      <c r="G906" s="88"/>
      <c r="H906" s="89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</row>
    <row r="907" spans="1:26" ht="14.25" customHeight="1">
      <c r="A907" s="86"/>
      <c r="B907" s="87"/>
      <c r="C907" s="87"/>
      <c r="D907" s="87"/>
      <c r="E907" s="87"/>
      <c r="F907" s="86"/>
      <c r="G907" s="88"/>
      <c r="H907" s="89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</row>
    <row r="908" spans="1:26" ht="14.25" customHeight="1">
      <c r="A908" s="86"/>
      <c r="B908" s="87"/>
      <c r="C908" s="87"/>
      <c r="D908" s="87"/>
      <c r="E908" s="87"/>
      <c r="F908" s="86"/>
      <c r="G908" s="88"/>
      <c r="H908" s="89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</row>
    <row r="909" spans="1:26" ht="14.25" customHeight="1">
      <c r="A909" s="86"/>
      <c r="B909" s="87"/>
      <c r="C909" s="87"/>
      <c r="D909" s="87"/>
      <c r="E909" s="87"/>
      <c r="F909" s="86"/>
      <c r="G909" s="88"/>
      <c r="H909" s="89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</row>
    <row r="910" spans="1:26" ht="14.25" customHeight="1">
      <c r="A910" s="86"/>
      <c r="B910" s="87"/>
      <c r="C910" s="87"/>
      <c r="D910" s="87"/>
      <c r="E910" s="87"/>
      <c r="F910" s="86"/>
      <c r="G910" s="88"/>
      <c r="H910" s="89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</row>
    <row r="911" spans="1:26" ht="14.25" customHeight="1">
      <c r="A911" s="86"/>
      <c r="B911" s="87"/>
      <c r="C911" s="87"/>
      <c r="D911" s="87"/>
      <c r="E911" s="87"/>
      <c r="F911" s="86"/>
      <c r="G911" s="88"/>
      <c r="H911" s="89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</row>
    <row r="912" spans="1:26" ht="14.25" customHeight="1">
      <c r="A912" s="86"/>
      <c r="B912" s="87"/>
      <c r="C912" s="87"/>
      <c r="D912" s="87"/>
      <c r="E912" s="87"/>
      <c r="F912" s="86"/>
      <c r="G912" s="88"/>
      <c r="H912" s="89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</row>
    <row r="913" spans="1:26" ht="14.25" customHeight="1">
      <c r="A913" s="86"/>
      <c r="B913" s="87"/>
      <c r="C913" s="87"/>
      <c r="D913" s="87"/>
      <c r="E913" s="87"/>
      <c r="F913" s="86"/>
      <c r="G913" s="88"/>
      <c r="H913" s="89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</row>
    <row r="914" spans="1:26" ht="14.25" customHeight="1">
      <c r="A914" s="86"/>
      <c r="B914" s="87"/>
      <c r="C914" s="87"/>
      <c r="D914" s="87"/>
      <c r="E914" s="87"/>
      <c r="F914" s="86"/>
      <c r="G914" s="88"/>
      <c r="H914" s="89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</row>
    <row r="915" spans="1:26" ht="14.25" customHeight="1">
      <c r="A915" s="86"/>
      <c r="B915" s="87"/>
      <c r="C915" s="87"/>
      <c r="D915" s="87"/>
      <c r="E915" s="87"/>
      <c r="F915" s="86"/>
      <c r="G915" s="88"/>
      <c r="H915" s="89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</row>
    <row r="916" spans="1:26" ht="14.25" customHeight="1">
      <c r="A916" s="86"/>
      <c r="B916" s="87"/>
      <c r="C916" s="87"/>
      <c r="D916" s="87"/>
      <c r="E916" s="87"/>
      <c r="F916" s="86"/>
      <c r="G916" s="88"/>
      <c r="H916" s="89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</row>
    <row r="917" spans="1:26" ht="14.25" customHeight="1">
      <c r="A917" s="86"/>
      <c r="B917" s="87"/>
      <c r="C917" s="87"/>
      <c r="D917" s="87"/>
      <c r="E917" s="87"/>
      <c r="F917" s="86"/>
      <c r="G917" s="88"/>
      <c r="H917" s="89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</row>
    <row r="918" spans="1:26" ht="14.25" customHeight="1">
      <c r="A918" s="86"/>
      <c r="B918" s="87"/>
      <c r="C918" s="87"/>
      <c r="D918" s="87"/>
      <c r="E918" s="87"/>
      <c r="F918" s="86"/>
      <c r="G918" s="88"/>
      <c r="H918" s="89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</row>
    <row r="919" spans="1:26" ht="14.25" customHeight="1">
      <c r="A919" s="86"/>
      <c r="B919" s="87"/>
      <c r="C919" s="87"/>
      <c r="D919" s="87"/>
      <c r="E919" s="87"/>
      <c r="F919" s="86"/>
      <c r="G919" s="88"/>
      <c r="H919" s="89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</row>
    <row r="920" spans="1:26" ht="14.25" customHeight="1">
      <c r="A920" s="86"/>
      <c r="B920" s="87"/>
      <c r="C920" s="87"/>
      <c r="D920" s="87"/>
      <c r="E920" s="87"/>
      <c r="F920" s="86"/>
      <c r="G920" s="88"/>
      <c r="H920" s="89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</row>
    <row r="921" spans="1:26" ht="14.25" customHeight="1">
      <c r="A921" s="86"/>
      <c r="B921" s="87"/>
      <c r="C921" s="87"/>
      <c r="D921" s="87"/>
      <c r="E921" s="87"/>
      <c r="F921" s="86"/>
      <c r="G921" s="88"/>
      <c r="H921" s="89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</row>
    <row r="922" spans="1:26" ht="14.25" customHeight="1">
      <c r="A922" s="86"/>
      <c r="B922" s="87"/>
      <c r="C922" s="87"/>
      <c r="D922" s="87"/>
      <c r="E922" s="87"/>
      <c r="F922" s="86"/>
      <c r="G922" s="88"/>
      <c r="H922" s="89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</row>
    <row r="923" spans="1:26" ht="14.25" customHeight="1">
      <c r="A923" s="86"/>
      <c r="B923" s="87"/>
      <c r="C923" s="87"/>
      <c r="D923" s="87"/>
      <c r="E923" s="87"/>
      <c r="F923" s="86"/>
      <c r="G923" s="88"/>
      <c r="H923" s="89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</row>
    <row r="924" spans="1:26" ht="14.25" customHeight="1">
      <c r="A924" s="86"/>
      <c r="B924" s="87"/>
      <c r="C924" s="87"/>
      <c r="D924" s="87"/>
      <c r="E924" s="87"/>
      <c r="F924" s="86"/>
      <c r="G924" s="88"/>
      <c r="H924" s="89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</row>
    <row r="925" spans="1:26" ht="14.25" customHeight="1">
      <c r="A925" s="86"/>
      <c r="B925" s="87"/>
      <c r="C925" s="87"/>
      <c r="D925" s="87"/>
      <c r="E925" s="87"/>
      <c r="F925" s="86"/>
      <c r="G925" s="88"/>
      <c r="H925" s="89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</row>
    <row r="926" spans="1:26" ht="14.25" customHeight="1">
      <c r="A926" s="86"/>
      <c r="B926" s="87"/>
      <c r="C926" s="87"/>
      <c r="D926" s="87"/>
      <c r="E926" s="87"/>
      <c r="F926" s="86"/>
      <c r="G926" s="88"/>
      <c r="H926" s="89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</row>
    <row r="927" spans="1:26" ht="14.25" customHeight="1">
      <c r="A927" s="86"/>
      <c r="B927" s="87"/>
      <c r="C927" s="87"/>
      <c r="D927" s="87"/>
      <c r="E927" s="87"/>
      <c r="F927" s="86"/>
      <c r="G927" s="88"/>
      <c r="H927" s="89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</row>
    <row r="928" spans="1:26" ht="14.25" customHeight="1">
      <c r="A928" s="86"/>
      <c r="B928" s="87"/>
      <c r="C928" s="87"/>
      <c r="D928" s="87"/>
      <c r="E928" s="87"/>
      <c r="F928" s="86"/>
      <c r="G928" s="88"/>
      <c r="H928" s="89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</row>
    <row r="929" spans="1:26" ht="14.25" customHeight="1">
      <c r="A929" s="86"/>
      <c r="B929" s="87"/>
      <c r="C929" s="87"/>
      <c r="D929" s="87"/>
      <c r="E929" s="87"/>
      <c r="F929" s="86"/>
      <c r="G929" s="88"/>
      <c r="H929" s="89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</row>
    <row r="930" spans="1:26" ht="14.25" customHeight="1">
      <c r="A930" s="86"/>
      <c r="B930" s="87"/>
      <c r="C930" s="87"/>
      <c r="D930" s="87"/>
      <c r="E930" s="87"/>
      <c r="F930" s="86"/>
      <c r="G930" s="88"/>
      <c r="H930" s="89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</row>
    <row r="931" spans="1:26" ht="14.25" customHeight="1">
      <c r="A931" s="86"/>
      <c r="B931" s="87"/>
      <c r="C931" s="87"/>
      <c r="D931" s="87"/>
      <c r="E931" s="87"/>
      <c r="F931" s="86"/>
      <c r="G931" s="88"/>
      <c r="H931" s="89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</row>
    <row r="932" spans="1:26" ht="14.25" customHeight="1">
      <c r="A932" s="86"/>
      <c r="B932" s="87"/>
      <c r="C932" s="87"/>
      <c r="D932" s="87"/>
      <c r="E932" s="87"/>
      <c r="F932" s="86"/>
      <c r="G932" s="88"/>
      <c r="H932" s="89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</row>
    <row r="933" spans="1:26" ht="14.25" customHeight="1">
      <c r="A933" s="86"/>
      <c r="B933" s="87"/>
      <c r="C933" s="87"/>
      <c r="D933" s="87"/>
      <c r="E933" s="87"/>
      <c r="F933" s="86"/>
      <c r="G933" s="88"/>
      <c r="H933" s="89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</row>
    <row r="934" spans="1:26" ht="14.25" customHeight="1">
      <c r="A934" s="86"/>
      <c r="B934" s="87"/>
      <c r="C934" s="87"/>
      <c r="D934" s="87"/>
      <c r="E934" s="87"/>
      <c r="F934" s="86"/>
      <c r="G934" s="88"/>
      <c r="H934" s="89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</row>
    <row r="935" spans="1:26" ht="14.25" customHeight="1">
      <c r="A935" s="86"/>
      <c r="B935" s="87"/>
      <c r="C935" s="87"/>
      <c r="D935" s="87"/>
      <c r="E935" s="87"/>
      <c r="F935" s="86"/>
      <c r="G935" s="88"/>
      <c r="H935" s="89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</row>
    <row r="936" spans="1:26" ht="14.25" customHeight="1">
      <c r="A936" s="86"/>
      <c r="B936" s="87"/>
      <c r="C936" s="87"/>
      <c r="D936" s="87"/>
      <c r="E936" s="87"/>
      <c r="F936" s="86"/>
      <c r="G936" s="88"/>
      <c r="H936" s="89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</row>
    <row r="937" spans="1:26" ht="14.25" customHeight="1">
      <c r="A937" s="86"/>
      <c r="B937" s="87"/>
      <c r="C937" s="87"/>
      <c r="D937" s="87"/>
      <c r="E937" s="87"/>
      <c r="F937" s="86"/>
      <c r="G937" s="88"/>
      <c r="H937" s="89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</row>
    <row r="938" spans="1:26" ht="14.25" customHeight="1">
      <c r="A938" s="86"/>
      <c r="B938" s="87"/>
      <c r="C938" s="87"/>
      <c r="D938" s="87"/>
      <c r="E938" s="87"/>
      <c r="F938" s="86"/>
      <c r="G938" s="88"/>
      <c r="H938" s="89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</row>
    <row r="939" spans="1:26" ht="14.25" customHeight="1">
      <c r="A939" s="86"/>
      <c r="B939" s="87"/>
      <c r="C939" s="87"/>
      <c r="D939" s="87"/>
      <c r="E939" s="87"/>
      <c r="F939" s="86"/>
      <c r="G939" s="88"/>
      <c r="H939" s="89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</row>
    <row r="940" spans="1:26" ht="14.25" customHeight="1">
      <c r="A940" s="86"/>
      <c r="B940" s="87"/>
      <c r="C940" s="87"/>
      <c r="D940" s="87"/>
      <c r="E940" s="87"/>
      <c r="F940" s="86"/>
      <c r="G940" s="88"/>
      <c r="H940" s="89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</row>
    <row r="941" spans="1:26" ht="14.25" customHeight="1">
      <c r="A941" s="86"/>
      <c r="B941" s="87"/>
      <c r="C941" s="87"/>
      <c r="D941" s="87"/>
      <c r="E941" s="87"/>
      <c r="F941" s="86"/>
      <c r="G941" s="88"/>
      <c r="H941" s="89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</row>
    <row r="942" spans="1:26" ht="14.25" customHeight="1">
      <c r="A942" s="86"/>
      <c r="B942" s="87"/>
      <c r="C942" s="87"/>
      <c r="D942" s="87"/>
      <c r="E942" s="87"/>
      <c r="F942" s="86"/>
      <c r="G942" s="88"/>
      <c r="H942" s="89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</row>
    <row r="943" spans="1:26" ht="14.25" customHeight="1">
      <c r="A943" s="86"/>
      <c r="B943" s="87"/>
      <c r="C943" s="87"/>
      <c r="D943" s="87"/>
      <c r="E943" s="87"/>
      <c r="F943" s="86"/>
      <c r="G943" s="88"/>
      <c r="H943" s="89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</row>
    <row r="944" spans="1:26" ht="14.25" customHeight="1">
      <c r="A944" s="86"/>
      <c r="B944" s="87"/>
      <c r="C944" s="87"/>
      <c r="D944" s="87"/>
      <c r="E944" s="87"/>
      <c r="F944" s="86"/>
      <c r="G944" s="88"/>
      <c r="H944" s="89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</row>
    <row r="945" spans="1:26" ht="14.25" customHeight="1">
      <c r="A945" s="86"/>
      <c r="B945" s="87"/>
      <c r="C945" s="87"/>
      <c r="D945" s="87"/>
      <c r="E945" s="87"/>
      <c r="F945" s="86"/>
      <c r="G945" s="88"/>
      <c r="H945" s="89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</row>
    <row r="946" spans="1:26" ht="14.25" customHeight="1">
      <c r="A946" s="86"/>
      <c r="B946" s="87"/>
      <c r="C946" s="87"/>
      <c r="D946" s="87"/>
      <c r="E946" s="87"/>
      <c r="F946" s="86"/>
      <c r="G946" s="88"/>
      <c r="H946" s="89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</row>
    <row r="947" spans="1:26" ht="14.25" customHeight="1">
      <c r="A947" s="86"/>
      <c r="B947" s="87"/>
      <c r="C947" s="87"/>
      <c r="D947" s="87"/>
      <c r="E947" s="87"/>
      <c r="F947" s="86"/>
      <c r="G947" s="88"/>
      <c r="H947" s="89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</row>
    <row r="948" spans="1:26" ht="14.25" customHeight="1">
      <c r="A948" s="86"/>
      <c r="B948" s="87"/>
      <c r="C948" s="87"/>
      <c r="D948" s="87"/>
      <c r="E948" s="87"/>
      <c r="F948" s="86"/>
      <c r="G948" s="88"/>
      <c r="H948" s="89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</row>
    <row r="949" spans="1:26" ht="14.25" customHeight="1">
      <c r="A949" s="86"/>
      <c r="B949" s="87"/>
      <c r="C949" s="87"/>
      <c r="D949" s="87"/>
      <c r="E949" s="87"/>
      <c r="F949" s="86"/>
      <c r="G949" s="88"/>
      <c r="H949" s="89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</row>
    <row r="950" spans="1:26" ht="14.25" customHeight="1">
      <c r="A950" s="86"/>
      <c r="B950" s="87"/>
      <c r="C950" s="87"/>
      <c r="D950" s="87"/>
      <c r="E950" s="87"/>
      <c r="F950" s="86"/>
      <c r="G950" s="88"/>
      <c r="H950" s="89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</row>
    <row r="951" spans="1:26" ht="14.25" customHeight="1">
      <c r="A951" s="86"/>
      <c r="B951" s="87"/>
      <c r="C951" s="87"/>
      <c r="D951" s="87"/>
      <c r="E951" s="87"/>
      <c r="F951" s="86"/>
      <c r="G951" s="88"/>
      <c r="H951" s="89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</row>
    <row r="952" spans="1:26" ht="14.25" customHeight="1">
      <c r="A952" s="86"/>
      <c r="B952" s="87"/>
      <c r="C952" s="87"/>
      <c r="D952" s="87"/>
      <c r="E952" s="87"/>
      <c r="F952" s="86"/>
      <c r="G952" s="88"/>
      <c r="H952" s="89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</row>
    <row r="953" spans="1:26" ht="14.25" customHeight="1">
      <c r="A953" s="86"/>
      <c r="B953" s="87"/>
      <c r="C953" s="87"/>
      <c r="D953" s="87"/>
      <c r="E953" s="87"/>
      <c r="F953" s="86"/>
      <c r="G953" s="88"/>
      <c r="H953" s="89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</row>
    <row r="954" spans="1:26" ht="14.25" customHeight="1">
      <c r="A954" s="86"/>
      <c r="B954" s="87"/>
      <c r="C954" s="87"/>
      <c r="D954" s="87"/>
      <c r="E954" s="87"/>
      <c r="F954" s="86"/>
      <c r="G954" s="88"/>
      <c r="H954" s="89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</row>
    <row r="955" spans="1:26" ht="14.25" customHeight="1">
      <c r="A955" s="86"/>
      <c r="B955" s="87"/>
      <c r="C955" s="87"/>
      <c r="D955" s="87"/>
      <c r="E955" s="87"/>
      <c r="F955" s="86"/>
      <c r="G955" s="88"/>
      <c r="H955" s="89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</row>
    <row r="956" spans="1:26" ht="14.25" customHeight="1">
      <c r="A956" s="86"/>
      <c r="B956" s="87"/>
      <c r="C956" s="87"/>
      <c r="D956" s="87"/>
      <c r="E956" s="87"/>
      <c r="F956" s="86"/>
      <c r="G956" s="88"/>
      <c r="H956" s="89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</row>
    <row r="957" spans="1:26" ht="14.25" customHeight="1">
      <c r="A957" s="86"/>
      <c r="B957" s="87"/>
      <c r="C957" s="87"/>
      <c r="D957" s="87"/>
      <c r="E957" s="87"/>
      <c r="F957" s="86"/>
      <c r="G957" s="88"/>
      <c r="H957" s="89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</row>
    <row r="958" spans="1:26" ht="14.25" customHeight="1">
      <c r="A958" s="86"/>
      <c r="B958" s="87"/>
      <c r="C958" s="87"/>
      <c r="D958" s="87"/>
      <c r="E958" s="87"/>
      <c r="F958" s="86"/>
      <c r="G958" s="88"/>
      <c r="H958" s="89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</row>
    <row r="959" spans="1:26" ht="14.25" customHeight="1">
      <c r="A959" s="86"/>
      <c r="B959" s="87"/>
      <c r="C959" s="87"/>
      <c r="D959" s="87"/>
      <c r="E959" s="87"/>
      <c r="F959" s="86"/>
      <c r="G959" s="88"/>
      <c r="H959" s="89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</row>
    <row r="960" spans="1:26" ht="14.25" customHeight="1">
      <c r="A960" s="86"/>
      <c r="B960" s="87"/>
      <c r="C960" s="87"/>
      <c r="D960" s="87"/>
      <c r="E960" s="87"/>
      <c r="F960" s="86"/>
      <c r="G960" s="88"/>
      <c r="H960" s="89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</row>
    <row r="961" spans="1:26" ht="14.25" customHeight="1">
      <c r="A961" s="86"/>
      <c r="B961" s="87"/>
      <c r="C961" s="87"/>
      <c r="D961" s="87"/>
      <c r="E961" s="87"/>
      <c r="F961" s="86"/>
      <c r="G961" s="88"/>
      <c r="H961" s="89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</row>
    <row r="962" spans="1:26" ht="14.25" customHeight="1">
      <c r="A962" s="86"/>
      <c r="B962" s="87"/>
      <c r="C962" s="87"/>
      <c r="D962" s="87"/>
      <c r="E962" s="87"/>
      <c r="F962" s="86"/>
      <c r="G962" s="88"/>
      <c r="H962" s="89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</row>
    <row r="963" spans="1:26" ht="14.25" customHeight="1">
      <c r="A963" s="86"/>
      <c r="B963" s="87"/>
      <c r="C963" s="87"/>
      <c r="D963" s="87"/>
      <c r="E963" s="87"/>
      <c r="F963" s="86"/>
      <c r="G963" s="88"/>
      <c r="H963" s="89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</row>
    <row r="964" spans="1:26" ht="14.25" customHeight="1">
      <c r="A964" s="86"/>
      <c r="B964" s="87"/>
      <c r="C964" s="87"/>
      <c r="D964" s="87"/>
      <c r="E964" s="87"/>
      <c r="F964" s="86"/>
      <c r="G964" s="88"/>
      <c r="H964" s="89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</row>
    <row r="965" spans="1:26" ht="14.25" customHeight="1">
      <c r="A965" s="86"/>
      <c r="B965" s="87"/>
      <c r="C965" s="87"/>
      <c r="D965" s="87"/>
      <c r="E965" s="87"/>
      <c r="F965" s="86"/>
      <c r="G965" s="88"/>
      <c r="H965" s="89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</row>
    <row r="966" spans="1:26" ht="14.25" customHeight="1">
      <c r="A966" s="86"/>
      <c r="B966" s="87"/>
      <c r="C966" s="87"/>
      <c r="D966" s="87"/>
      <c r="E966" s="87"/>
      <c r="F966" s="86"/>
      <c r="G966" s="88"/>
      <c r="H966" s="89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</row>
    <row r="967" spans="1:26" ht="14.25" customHeight="1">
      <c r="A967" s="86"/>
      <c r="B967" s="87"/>
      <c r="C967" s="87"/>
      <c r="D967" s="87"/>
      <c r="E967" s="87"/>
      <c r="F967" s="86"/>
      <c r="G967" s="88"/>
      <c r="H967" s="89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</row>
    <row r="968" spans="1:26" ht="14.25" customHeight="1">
      <c r="A968" s="86"/>
      <c r="B968" s="87"/>
      <c r="C968" s="87"/>
      <c r="D968" s="87"/>
      <c r="E968" s="87"/>
      <c r="F968" s="86"/>
      <c r="G968" s="88"/>
      <c r="H968" s="89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</row>
    <row r="969" spans="1:26" ht="14.25" customHeight="1">
      <c r="A969" s="86"/>
      <c r="B969" s="87"/>
      <c r="C969" s="87"/>
      <c r="D969" s="87"/>
      <c r="E969" s="87"/>
      <c r="F969" s="86"/>
      <c r="G969" s="88"/>
      <c r="H969" s="89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</row>
    <row r="970" spans="1:26" ht="14.25" customHeight="1">
      <c r="A970" s="86"/>
      <c r="B970" s="87"/>
      <c r="C970" s="87"/>
      <c r="D970" s="87"/>
      <c r="E970" s="87"/>
      <c r="F970" s="86"/>
      <c r="G970" s="88"/>
      <c r="H970" s="89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</row>
    <row r="971" spans="1:26" ht="14.25" customHeight="1">
      <c r="A971" s="86"/>
      <c r="B971" s="87"/>
      <c r="C971" s="87"/>
      <c r="D971" s="87"/>
      <c r="E971" s="87"/>
      <c r="F971" s="86"/>
      <c r="G971" s="88"/>
      <c r="H971" s="89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</row>
    <row r="972" spans="1:26" ht="14.25" customHeight="1">
      <c r="A972" s="86"/>
      <c r="B972" s="87"/>
      <c r="C972" s="87"/>
      <c r="D972" s="87"/>
      <c r="E972" s="87"/>
      <c r="F972" s="86"/>
      <c r="G972" s="88"/>
      <c r="H972" s="89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</row>
    <row r="973" spans="1:26" ht="14.25" customHeight="1">
      <c r="A973" s="86"/>
      <c r="B973" s="87"/>
      <c r="C973" s="87"/>
      <c r="D973" s="87"/>
      <c r="E973" s="87"/>
      <c r="F973" s="86"/>
      <c r="G973" s="88"/>
      <c r="H973" s="89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</row>
    <row r="974" spans="1:26" ht="14.25" customHeight="1">
      <c r="A974" s="86"/>
      <c r="B974" s="87"/>
      <c r="C974" s="87"/>
      <c r="D974" s="87"/>
      <c r="E974" s="87"/>
      <c r="F974" s="86"/>
      <c r="G974" s="88"/>
      <c r="H974" s="89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</row>
    <row r="975" spans="1:26" ht="14.25" customHeight="1">
      <c r="A975" s="86"/>
      <c r="B975" s="87"/>
      <c r="C975" s="87"/>
      <c r="D975" s="87"/>
      <c r="E975" s="87"/>
      <c r="F975" s="86"/>
      <c r="G975" s="88"/>
      <c r="H975" s="89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</row>
    <row r="976" spans="1:26" ht="14.25" customHeight="1">
      <c r="A976" s="86"/>
      <c r="B976" s="87"/>
      <c r="C976" s="87"/>
      <c r="D976" s="87"/>
      <c r="E976" s="87"/>
      <c r="F976" s="86"/>
      <c r="G976" s="88"/>
      <c r="H976" s="89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</row>
    <row r="977" spans="1:26" ht="14.25" customHeight="1">
      <c r="A977" s="86"/>
      <c r="B977" s="87"/>
      <c r="C977" s="87"/>
      <c r="D977" s="87"/>
      <c r="E977" s="87"/>
      <c r="F977" s="86"/>
      <c r="G977" s="88"/>
      <c r="H977" s="89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</row>
    <row r="978" spans="1:26" ht="14.25" customHeight="1">
      <c r="A978" s="86"/>
      <c r="B978" s="87"/>
      <c r="C978" s="87"/>
      <c r="D978" s="87"/>
      <c r="E978" s="87"/>
      <c r="F978" s="86"/>
      <c r="G978" s="88"/>
      <c r="H978" s="89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</row>
    <row r="979" spans="1:26" ht="14.25" customHeight="1">
      <c r="A979" s="86"/>
      <c r="B979" s="87"/>
      <c r="C979" s="87"/>
      <c r="D979" s="87"/>
      <c r="E979" s="87"/>
      <c r="F979" s="86"/>
      <c r="G979" s="88"/>
      <c r="H979" s="89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</row>
    <row r="980" spans="1:26" ht="14.25" customHeight="1">
      <c r="A980" s="86"/>
      <c r="B980" s="87"/>
      <c r="C980" s="87"/>
      <c r="D980" s="87"/>
      <c r="E980" s="87"/>
      <c r="F980" s="86"/>
      <c r="G980" s="88"/>
      <c r="H980" s="89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</row>
    <row r="981" spans="1:26" ht="14.25" customHeight="1">
      <c r="A981" s="86"/>
      <c r="B981" s="87"/>
      <c r="C981" s="87"/>
      <c r="D981" s="87"/>
      <c r="E981" s="87"/>
      <c r="F981" s="86"/>
      <c r="G981" s="88"/>
      <c r="H981" s="89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</row>
    <row r="982" spans="1:26" ht="14.25" customHeight="1">
      <c r="A982" s="86"/>
      <c r="B982" s="87"/>
      <c r="C982" s="87"/>
      <c r="D982" s="87"/>
      <c r="E982" s="87"/>
      <c r="F982" s="86"/>
      <c r="G982" s="88"/>
      <c r="H982" s="89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</row>
    <row r="983" spans="1:26" ht="14.25" customHeight="1">
      <c r="A983" s="86"/>
      <c r="B983" s="87"/>
      <c r="C983" s="87"/>
      <c r="D983" s="87"/>
      <c r="E983" s="87"/>
      <c r="F983" s="86"/>
      <c r="G983" s="88"/>
      <c r="H983" s="89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</row>
    <row r="984" spans="1:26" ht="14.25" customHeight="1">
      <c r="A984" s="86"/>
      <c r="B984" s="87"/>
      <c r="C984" s="87"/>
      <c r="D984" s="87"/>
      <c r="E984" s="87"/>
      <c r="F984" s="86"/>
      <c r="G984" s="88"/>
      <c r="H984" s="89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</row>
    <row r="985" spans="1:26" ht="14.25" customHeight="1">
      <c r="A985" s="86"/>
      <c r="B985" s="87"/>
      <c r="C985" s="87"/>
      <c r="D985" s="87"/>
      <c r="E985" s="87"/>
      <c r="F985" s="86"/>
      <c r="G985" s="88"/>
      <c r="H985" s="89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</row>
    <row r="986" spans="1:26" ht="14.25" customHeight="1">
      <c r="A986" s="86"/>
      <c r="B986" s="87"/>
      <c r="C986" s="87"/>
      <c r="D986" s="87"/>
      <c r="E986" s="87"/>
      <c r="F986" s="86"/>
      <c r="G986" s="88"/>
      <c r="H986" s="89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</row>
    <row r="987" spans="1:26" ht="14.25" customHeight="1">
      <c r="A987" s="86"/>
      <c r="B987" s="87"/>
      <c r="C987" s="87"/>
      <c r="D987" s="87"/>
      <c r="E987" s="87"/>
      <c r="F987" s="86"/>
      <c r="G987" s="88"/>
      <c r="H987" s="89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</row>
    <row r="988" spans="1:26" ht="14.25" customHeight="1">
      <c r="A988" s="86"/>
      <c r="B988" s="87"/>
      <c r="C988" s="87"/>
      <c r="D988" s="87"/>
      <c r="E988" s="87"/>
      <c r="F988" s="86"/>
      <c r="G988" s="88"/>
      <c r="H988" s="89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</row>
    <row r="989" spans="1:26" ht="14.25" customHeight="1">
      <c r="A989" s="86"/>
      <c r="B989" s="87"/>
      <c r="C989" s="87"/>
      <c r="D989" s="87"/>
      <c r="E989" s="87"/>
      <c r="F989" s="86"/>
      <c r="G989" s="88"/>
      <c r="H989" s="89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</row>
    <row r="990" spans="1:26" ht="14.25" customHeight="1">
      <c r="A990" s="86"/>
      <c r="B990" s="87"/>
      <c r="C990" s="87"/>
      <c r="D990" s="87"/>
      <c r="E990" s="87"/>
      <c r="F990" s="86"/>
      <c r="G990" s="88"/>
      <c r="H990" s="89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</row>
    <row r="991" spans="1:26" ht="14.25" customHeight="1">
      <c r="A991" s="86"/>
      <c r="B991" s="87"/>
      <c r="C991" s="87"/>
      <c r="D991" s="87"/>
      <c r="E991" s="87"/>
      <c r="F991" s="86"/>
      <c r="G991" s="88"/>
      <c r="H991" s="89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</row>
    <row r="992" spans="1:26" ht="14.25" customHeight="1">
      <c r="A992" s="86"/>
      <c r="B992" s="87"/>
      <c r="C992" s="87"/>
      <c r="D992" s="87"/>
      <c r="E992" s="87"/>
      <c r="F992" s="86"/>
      <c r="G992" s="88"/>
      <c r="H992" s="89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</row>
    <row r="993" spans="1:26" ht="14.25" customHeight="1">
      <c r="A993" s="86"/>
      <c r="B993" s="87"/>
      <c r="C993" s="87"/>
      <c r="D993" s="87"/>
      <c r="E993" s="87"/>
      <c r="F993" s="86"/>
      <c r="G993" s="88"/>
      <c r="H993" s="89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</row>
    <row r="994" spans="1:26" ht="14.25" customHeight="1">
      <c r="A994" s="86"/>
      <c r="B994" s="87"/>
      <c r="C994" s="87"/>
      <c r="D994" s="87"/>
      <c r="E994" s="87"/>
      <c r="F994" s="86"/>
      <c r="G994" s="88"/>
      <c r="H994" s="89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</row>
    <row r="995" spans="1:26" ht="14.25" customHeight="1">
      <c r="A995" s="86"/>
      <c r="B995" s="87"/>
      <c r="C995" s="87"/>
      <c r="D995" s="87"/>
      <c r="E995" s="87"/>
      <c r="F995" s="86"/>
      <c r="G995" s="88"/>
      <c r="H995" s="89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</row>
    <row r="996" spans="1:26" ht="14.25" customHeight="1">
      <c r="A996" s="86"/>
      <c r="B996" s="87"/>
      <c r="C996" s="87"/>
      <c r="D996" s="87"/>
      <c r="E996" s="87"/>
      <c r="F996" s="86"/>
      <c r="G996" s="88"/>
      <c r="H996" s="89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</row>
    <row r="997" spans="1:26" ht="14.25" customHeight="1">
      <c r="A997" s="86"/>
      <c r="B997" s="87"/>
      <c r="C997" s="87"/>
      <c r="D997" s="87"/>
      <c r="E997" s="87"/>
      <c r="F997" s="86"/>
      <c r="G997" s="88"/>
      <c r="H997" s="89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</row>
    <row r="998" spans="1:26" ht="14.25" customHeight="1">
      <c r="A998" s="86"/>
      <c r="B998" s="87"/>
      <c r="C998" s="87"/>
      <c r="D998" s="87"/>
      <c r="E998" s="87"/>
      <c r="F998" s="86"/>
      <c r="G998" s="88"/>
      <c r="H998" s="89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</row>
    <row r="999" spans="1:26" ht="14.25" customHeight="1">
      <c r="A999" s="86"/>
      <c r="B999" s="87"/>
      <c r="C999" s="87"/>
      <c r="D999" s="87"/>
      <c r="E999" s="87"/>
      <c r="F999" s="86"/>
      <c r="G999" s="88"/>
      <c r="H999" s="89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</row>
    <row r="1000" spans="1:26" ht="14.25" customHeight="1">
      <c r="A1000" s="86"/>
      <c r="B1000" s="87"/>
      <c r="C1000" s="87"/>
      <c r="D1000" s="87"/>
      <c r="E1000" s="87"/>
      <c r="F1000" s="86"/>
      <c r="G1000" s="88"/>
      <c r="H1000" s="89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1734"/>
  <sheetViews>
    <sheetView showGridLines="0" zoomScaleNormal="100" workbookViewId="0">
      <pane xSplit="9" ySplit="2" topLeftCell="J3" activePane="bottomRight" state="frozen"/>
      <selection pane="topRight" activeCell="J1" sqref="J1"/>
      <selection pane="bottomLeft" activeCell="A3" sqref="A3"/>
      <selection pane="bottomRight" activeCell="J3" sqref="J3"/>
    </sheetView>
  </sheetViews>
  <sheetFormatPr defaultColWidth="12.6640625" defaultRowHeight="14.4"/>
  <cols>
    <col min="1" max="1" width="7.109375" customWidth="1"/>
    <col min="2" max="2" width="18.44140625" customWidth="1"/>
    <col min="3" max="3" width="8.6640625" customWidth="1"/>
    <col min="4" max="4" width="11" customWidth="1"/>
    <col min="5" max="5" width="28.44140625" customWidth="1"/>
    <col min="6" max="6" width="10.33203125" customWidth="1"/>
    <col min="7" max="7" width="13.109375" customWidth="1"/>
    <col min="8" max="8" width="16" hidden="1" customWidth="1"/>
    <col min="9" max="9" width="10.33203125" customWidth="1"/>
    <col min="10" max="10" width="9" customWidth="1"/>
    <col min="11" max="11" width="9.33203125" customWidth="1"/>
    <col min="12" max="12" width="8.6640625" customWidth="1"/>
    <col min="13" max="13" width="11.109375" customWidth="1"/>
    <col min="14" max="14" width="8" customWidth="1"/>
    <col min="15" max="15" width="9.88671875" customWidth="1"/>
    <col min="16" max="16" width="9.33203125" customWidth="1"/>
    <col min="17" max="17" width="8.88671875" customWidth="1"/>
    <col min="18" max="18" width="10.33203125" customWidth="1"/>
    <col min="19" max="19" width="12.109375" customWidth="1"/>
    <col min="20" max="21" width="8.33203125" customWidth="1"/>
    <col min="22" max="23" width="9.109375" customWidth="1"/>
    <col min="24" max="24" width="10.33203125" customWidth="1"/>
    <col min="25" max="25" width="10.109375" customWidth="1"/>
    <col min="26" max="26" width="5.109375" hidden="1" customWidth="1"/>
    <col min="27" max="28" width="11" hidden="1" customWidth="1"/>
    <col min="29" max="29" width="7.109375" customWidth="1"/>
    <col min="30" max="30" width="11" customWidth="1"/>
    <col min="31" max="31" width="8.88671875" customWidth="1"/>
  </cols>
  <sheetData>
    <row r="1" spans="1:31" ht="14.25" customHeight="1">
      <c r="A1" s="56"/>
      <c r="B1" s="57"/>
      <c r="C1" s="57"/>
      <c r="D1" s="57"/>
      <c r="E1" s="57">
        <v>2</v>
      </c>
      <c r="F1" s="58">
        <f ca="1">TODAY()-5</f>
        <v>46269</v>
      </c>
      <c r="G1" s="90"/>
      <c r="H1" s="90"/>
      <c r="I1" s="58">
        <v>46112</v>
      </c>
      <c r="J1" s="56">
        <v>30</v>
      </c>
      <c r="K1" s="59">
        <f>SUBTOTAL(9,K3:K1790)</f>
        <v>375595.14999999991</v>
      </c>
      <c r="L1" s="91"/>
      <c r="M1" s="59"/>
      <c r="N1" s="59">
        <f>SUBTOTAL(9,N3:N1661)</f>
        <v>404486.5</v>
      </c>
      <c r="O1" s="59"/>
      <c r="P1" s="59">
        <f>SUBTOTAL(9,P3:P1790)</f>
        <v>406376.5</v>
      </c>
      <c r="Q1" s="90"/>
      <c r="R1" s="92"/>
      <c r="S1" s="56"/>
      <c r="T1" s="59">
        <f>SUBTOTAL(9,T3:T1661)</f>
        <v>313779</v>
      </c>
      <c r="U1" s="59"/>
      <c r="V1" s="59">
        <f>SUBTOTAL(9,V3:V1790)</f>
        <v>314266.75</v>
      </c>
      <c r="W1" s="93"/>
      <c r="X1" s="93"/>
      <c r="Y1" s="93"/>
      <c r="Z1" s="14"/>
      <c r="AA1" s="14"/>
      <c r="AB1" s="14"/>
      <c r="AC1" s="56"/>
      <c r="AD1" s="14"/>
      <c r="AE1" s="14"/>
    </row>
    <row r="2" spans="1:31" ht="28.5" customHeight="1">
      <c r="A2" s="60" t="s">
        <v>128</v>
      </c>
      <c r="B2" s="61" t="s">
        <v>3</v>
      </c>
      <c r="C2" s="61" t="s">
        <v>149</v>
      </c>
      <c r="D2" s="61" t="s">
        <v>150</v>
      </c>
      <c r="E2" s="61" t="s">
        <v>151</v>
      </c>
      <c r="F2" s="60" t="s">
        <v>152</v>
      </c>
      <c r="G2" s="60" t="s">
        <v>626</v>
      </c>
      <c r="H2" s="60" t="s">
        <v>627</v>
      </c>
      <c r="I2" s="60" t="s">
        <v>628</v>
      </c>
      <c r="J2" s="60" t="s">
        <v>153</v>
      </c>
      <c r="K2" s="62">
        <v>46142</v>
      </c>
      <c r="L2" s="94" t="s">
        <v>629</v>
      </c>
      <c r="M2" s="94" t="s">
        <v>630</v>
      </c>
      <c r="N2" s="60" t="s">
        <v>631</v>
      </c>
      <c r="O2" s="62" t="s">
        <v>632</v>
      </c>
      <c r="P2" s="60" t="s">
        <v>631</v>
      </c>
      <c r="Q2" s="62" t="s">
        <v>633</v>
      </c>
      <c r="R2" s="13" t="s">
        <v>634</v>
      </c>
      <c r="S2" s="60" t="s">
        <v>635</v>
      </c>
      <c r="T2" s="12" t="s">
        <v>636</v>
      </c>
      <c r="U2" s="12" t="s">
        <v>637</v>
      </c>
      <c r="V2" s="12" t="s">
        <v>636</v>
      </c>
      <c r="W2" s="60" t="s">
        <v>638</v>
      </c>
      <c r="X2" s="60" t="s">
        <v>639</v>
      </c>
      <c r="Y2" s="12" t="s">
        <v>636</v>
      </c>
      <c r="Z2" s="7" t="s">
        <v>154</v>
      </c>
      <c r="AA2" s="60" t="s">
        <v>128</v>
      </c>
      <c r="AB2" s="60" t="s">
        <v>128</v>
      </c>
      <c r="AC2" s="60" t="s">
        <v>128</v>
      </c>
      <c r="AD2" s="95" t="s">
        <v>640</v>
      </c>
      <c r="AE2" s="95"/>
    </row>
    <row r="3" spans="1:31" ht="14.25" customHeight="1">
      <c r="A3" s="23" t="s">
        <v>133</v>
      </c>
      <c r="B3" s="63" t="s">
        <v>21</v>
      </c>
      <c r="C3" s="64" t="s">
        <v>641</v>
      </c>
      <c r="D3" s="64">
        <v>1000000638</v>
      </c>
      <c r="E3" s="65" t="s">
        <v>642</v>
      </c>
      <c r="F3" s="66">
        <v>38384</v>
      </c>
      <c r="G3" s="66" t="str">
        <f t="shared" ref="G3:G66" si="0">IF(I3&gt;0,"Targeted Dealer","-")</f>
        <v>Targeted Dealer</v>
      </c>
      <c r="H3" s="66"/>
      <c r="I3" s="67">
        <v>100</v>
      </c>
      <c r="J3" s="67">
        <f t="shared" ref="J3:J66" si="1">I3/$J$1*($J$1-$E$1)</f>
        <v>93.333333333333343</v>
      </c>
      <c r="K3" s="68">
        <v>60</v>
      </c>
      <c r="L3" s="68">
        <f t="shared" ref="L3:L66" si="2">I3-K3</f>
        <v>40</v>
      </c>
      <c r="M3" s="68">
        <f t="shared" ref="M3:M66" si="3">IFERROR((K3/J3%),"-")</f>
        <v>64.285714285714278</v>
      </c>
      <c r="N3" s="96">
        <v>222</v>
      </c>
      <c r="O3" s="97" t="str">
        <f t="shared" ref="O3:O66" si="4">IF(F3&lt;=$P$2,"Mar","")</f>
        <v>Mar</v>
      </c>
      <c r="P3" s="96">
        <f t="shared" ref="P3:P66" si="5">N3</f>
        <v>222</v>
      </c>
      <c r="Q3" s="98">
        <f t="shared" ref="Q3:Q66" si="6">K3-P3</f>
        <v>-162</v>
      </c>
      <c r="R3" s="97">
        <f t="shared" ref="R3:R66" si="7">IFERROR(IF(O3="Mar",(K3/P3-1))," ")</f>
        <v>-0.72972972972972971</v>
      </c>
      <c r="S3" s="99" t="str">
        <f t="shared" ref="S3:S66" si="8">IF(N3&gt;0,IF(O3="","-",IF(R3&lt;0%,"DEGROWTH","GROWTH")))</f>
        <v>DEGROWTH</v>
      </c>
      <c r="T3" s="68">
        <v>60</v>
      </c>
      <c r="U3" s="100" t="str">
        <f t="shared" ref="U3:U66" si="9">IF(F3&lt;=$V$2,"Apr","")</f>
        <v>Apr</v>
      </c>
      <c r="V3" s="96">
        <v>60</v>
      </c>
      <c r="W3" s="101">
        <f t="shared" ref="W3:W66" si="10">K3-V3</f>
        <v>0</v>
      </c>
      <c r="X3" s="102">
        <f t="shared" ref="X3:X66" si="11">IFERROR(IF(U3="Apr",(K3/V3-1)),0)</f>
        <v>0</v>
      </c>
      <c r="Y3" s="103" t="str">
        <f t="shared" ref="Y3:Y66" si="12">IF(T3&gt;0,IF(U3="","-",IF(X3&lt;0%,"DEGROWTH","GROWTH")))</f>
        <v>GROWTH</v>
      </c>
      <c r="Z3" s="24">
        <v>0</v>
      </c>
      <c r="AA3" s="23"/>
      <c r="AB3" s="23" t="s">
        <v>133</v>
      </c>
      <c r="AC3" s="23" t="s">
        <v>133</v>
      </c>
      <c r="AD3" s="3">
        <f t="shared" ref="AD3:AD66" si="13">IF(K3=0,1,0)</f>
        <v>0</v>
      </c>
      <c r="AE3" s="3"/>
    </row>
    <row r="4" spans="1:31" ht="14.25" customHeight="1">
      <c r="A4" s="23" t="s">
        <v>133</v>
      </c>
      <c r="B4" s="63" t="s">
        <v>24</v>
      </c>
      <c r="C4" s="64" t="s">
        <v>156</v>
      </c>
      <c r="D4" s="64">
        <v>1000000671</v>
      </c>
      <c r="E4" s="65" t="s">
        <v>157</v>
      </c>
      <c r="F4" s="66">
        <v>38390</v>
      </c>
      <c r="G4" s="66" t="str">
        <f t="shared" si="0"/>
        <v>Targeted Dealer</v>
      </c>
      <c r="H4" s="66"/>
      <c r="I4" s="67">
        <v>10</v>
      </c>
      <c r="J4" s="67">
        <f t="shared" si="1"/>
        <v>9.3333333333333321</v>
      </c>
      <c r="K4" s="68">
        <v>0</v>
      </c>
      <c r="L4" s="68">
        <f t="shared" si="2"/>
        <v>10</v>
      </c>
      <c r="M4" s="68">
        <f t="shared" si="3"/>
        <v>0</v>
      </c>
      <c r="N4" s="96">
        <v>0</v>
      </c>
      <c r="O4" s="97" t="str">
        <f t="shared" si="4"/>
        <v>Mar</v>
      </c>
      <c r="P4" s="96">
        <f t="shared" si="5"/>
        <v>0</v>
      </c>
      <c r="Q4" s="98">
        <f t="shared" si="6"/>
        <v>0</v>
      </c>
      <c r="R4" s="97" t="str">
        <f t="shared" si="7"/>
        <v xml:space="preserve"> </v>
      </c>
      <c r="S4" s="99" t="b">
        <f t="shared" si="8"/>
        <v>0</v>
      </c>
      <c r="T4" s="68">
        <v>20</v>
      </c>
      <c r="U4" s="100" t="str">
        <f t="shared" si="9"/>
        <v>Apr</v>
      </c>
      <c r="V4" s="96">
        <v>20</v>
      </c>
      <c r="W4" s="101">
        <f t="shared" si="10"/>
        <v>-20</v>
      </c>
      <c r="X4" s="102">
        <f t="shared" si="11"/>
        <v>-1</v>
      </c>
      <c r="Y4" s="103" t="str">
        <f t="shared" si="12"/>
        <v>DEGROWTH</v>
      </c>
      <c r="Z4" s="24">
        <v>0</v>
      </c>
      <c r="AA4" s="23"/>
      <c r="AB4" s="23" t="s">
        <v>133</v>
      </c>
      <c r="AC4" s="23" t="s">
        <v>133</v>
      </c>
      <c r="AD4" s="3">
        <f t="shared" si="13"/>
        <v>1</v>
      </c>
      <c r="AE4" s="3"/>
    </row>
    <row r="5" spans="1:31" ht="14.25" customHeight="1">
      <c r="A5" s="69" t="s">
        <v>133</v>
      </c>
      <c r="B5" s="70" t="s">
        <v>24</v>
      </c>
      <c r="C5" s="71" t="s">
        <v>643</v>
      </c>
      <c r="D5" s="71">
        <v>1000000673</v>
      </c>
      <c r="E5" s="72" t="s">
        <v>644</v>
      </c>
      <c r="F5" s="73">
        <v>38490</v>
      </c>
      <c r="G5" s="66" t="str">
        <f t="shared" si="0"/>
        <v>Targeted Dealer</v>
      </c>
      <c r="H5" s="66"/>
      <c r="I5" s="67">
        <v>2060</v>
      </c>
      <c r="J5" s="67">
        <f t="shared" si="1"/>
        <v>1922.6666666666667</v>
      </c>
      <c r="K5" s="68">
        <v>1680</v>
      </c>
      <c r="L5" s="68">
        <f t="shared" si="2"/>
        <v>380</v>
      </c>
      <c r="M5" s="68">
        <f t="shared" si="3"/>
        <v>87.378640776699029</v>
      </c>
      <c r="N5" s="96">
        <v>1609</v>
      </c>
      <c r="O5" s="97" t="str">
        <f t="shared" si="4"/>
        <v>Mar</v>
      </c>
      <c r="P5" s="96">
        <f t="shared" si="5"/>
        <v>1609</v>
      </c>
      <c r="Q5" s="98">
        <f t="shared" si="6"/>
        <v>71</v>
      </c>
      <c r="R5" s="97">
        <f t="shared" si="7"/>
        <v>4.4126786824114417E-2</v>
      </c>
      <c r="S5" s="99" t="str">
        <f t="shared" si="8"/>
        <v>GROWTH</v>
      </c>
      <c r="T5" s="68">
        <v>1869.5</v>
      </c>
      <c r="U5" s="100" t="str">
        <f t="shared" si="9"/>
        <v>Apr</v>
      </c>
      <c r="V5" s="96">
        <v>1869.5</v>
      </c>
      <c r="W5" s="101">
        <f t="shared" si="10"/>
        <v>-189.5</v>
      </c>
      <c r="X5" s="102">
        <f t="shared" si="11"/>
        <v>-0.10136400106980481</v>
      </c>
      <c r="Y5" s="103" t="str">
        <f t="shared" si="12"/>
        <v>DEGROWTH</v>
      </c>
      <c r="Z5" s="74">
        <v>0</v>
      </c>
      <c r="AA5" s="69"/>
      <c r="AB5" s="69" t="s">
        <v>133</v>
      </c>
      <c r="AC5" s="69" t="s">
        <v>133</v>
      </c>
      <c r="AD5" s="3">
        <f t="shared" si="13"/>
        <v>0</v>
      </c>
      <c r="AE5" s="75"/>
    </row>
    <row r="6" spans="1:31" ht="14.25" customHeight="1">
      <c r="A6" s="69" t="s">
        <v>133</v>
      </c>
      <c r="B6" s="70" t="s">
        <v>21</v>
      </c>
      <c r="C6" s="71" t="s">
        <v>645</v>
      </c>
      <c r="D6" s="71">
        <v>1000000669</v>
      </c>
      <c r="E6" s="72" t="s">
        <v>646</v>
      </c>
      <c r="F6" s="73">
        <v>39093</v>
      </c>
      <c r="G6" s="66" t="str">
        <f t="shared" si="0"/>
        <v>Targeted Dealer</v>
      </c>
      <c r="H6" s="66"/>
      <c r="I6" s="67">
        <v>40</v>
      </c>
      <c r="J6" s="67">
        <f t="shared" si="1"/>
        <v>37.333333333333329</v>
      </c>
      <c r="K6" s="68">
        <v>39</v>
      </c>
      <c r="L6" s="68">
        <f t="shared" si="2"/>
        <v>1</v>
      </c>
      <c r="M6" s="68">
        <f t="shared" si="3"/>
        <v>104.46428571428572</v>
      </c>
      <c r="N6" s="96">
        <v>26</v>
      </c>
      <c r="O6" s="97" t="str">
        <f t="shared" si="4"/>
        <v>Mar</v>
      </c>
      <c r="P6" s="96">
        <f t="shared" si="5"/>
        <v>26</v>
      </c>
      <c r="Q6" s="98">
        <f t="shared" si="6"/>
        <v>13</v>
      </c>
      <c r="R6" s="97">
        <f t="shared" si="7"/>
        <v>0.5</v>
      </c>
      <c r="S6" s="99" t="str">
        <f t="shared" si="8"/>
        <v>GROWTH</v>
      </c>
      <c r="T6" s="68">
        <v>0</v>
      </c>
      <c r="U6" s="100" t="str">
        <f t="shared" si="9"/>
        <v>Apr</v>
      </c>
      <c r="V6" s="96">
        <v>0</v>
      </c>
      <c r="W6" s="101">
        <f t="shared" si="10"/>
        <v>39</v>
      </c>
      <c r="X6" s="102">
        <f t="shared" si="11"/>
        <v>0</v>
      </c>
      <c r="Y6" s="103" t="b">
        <f t="shared" si="12"/>
        <v>0</v>
      </c>
      <c r="Z6" s="74">
        <v>0</v>
      </c>
      <c r="AA6" s="69"/>
      <c r="AB6" s="69" t="s">
        <v>133</v>
      </c>
      <c r="AC6" s="69" t="s">
        <v>133</v>
      </c>
      <c r="AD6" s="3">
        <f t="shared" si="13"/>
        <v>0</v>
      </c>
      <c r="AE6" s="75"/>
    </row>
    <row r="7" spans="1:31" ht="14.25" customHeight="1">
      <c r="A7" s="69" t="s">
        <v>133</v>
      </c>
      <c r="B7" s="70" t="s">
        <v>21</v>
      </c>
      <c r="C7" s="71" t="s">
        <v>647</v>
      </c>
      <c r="D7" s="71">
        <v>1000000668</v>
      </c>
      <c r="E7" s="72" t="s">
        <v>648</v>
      </c>
      <c r="F7" s="73">
        <v>39257</v>
      </c>
      <c r="G7" s="66" t="str">
        <f t="shared" si="0"/>
        <v>Targeted Dealer</v>
      </c>
      <c r="H7" s="66"/>
      <c r="I7" s="67">
        <v>36</v>
      </c>
      <c r="J7" s="67">
        <f t="shared" si="1"/>
        <v>33.6</v>
      </c>
      <c r="K7" s="68">
        <v>13</v>
      </c>
      <c r="L7" s="68">
        <f t="shared" si="2"/>
        <v>23</v>
      </c>
      <c r="M7" s="68">
        <f t="shared" si="3"/>
        <v>38.69047619047619</v>
      </c>
      <c r="N7" s="96">
        <v>13</v>
      </c>
      <c r="O7" s="97" t="str">
        <f t="shared" si="4"/>
        <v>Mar</v>
      </c>
      <c r="P7" s="96">
        <f t="shared" si="5"/>
        <v>13</v>
      </c>
      <c r="Q7" s="98">
        <f t="shared" si="6"/>
        <v>0</v>
      </c>
      <c r="R7" s="97">
        <f t="shared" si="7"/>
        <v>0</v>
      </c>
      <c r="S7" s="99" t="str">
        <f t="shared" si="8"/>
        <v>GROWTH</v>
      </c>
      <c r="T7" s="68">
        <v>13</v>
      </c>
      <c r="U7" s="100" t="str">
        <f t="shared" si="9"/>
        <v>Apr</v>
      </c>
      <c r="V7" s="96">
        <v>13</v>
      </c>
      <c r="W7" s="101">
        <f t="shared" si="10"/>
        <v>0</v>
      </c>
      <c r="X7" s="102">
        <f t="shared" si="11"/>
        <v>0</v>
      </c>
      <c r="Y7" s="103" t="str">
        <f t="shared" si="12"/>
        <v>GROWTH</v>
      </c>
      <c r="Z7" s="74">
        <v>0</v>
      </c>
      <c r="AA7" s="69"/>
      <c r="AB7" s="69" t="s">
        <v>133</v>
      </c>
      <c r="AC7" s="69" t="s">
        <v>133</v>
      </c>
      <c r="AD7" s="3">
        <f t="shared" si="13"/>
        <v>0</v>
      </c>
      <c r="AE7" s="75"/>
    </row>
    <row r="8" spans="1:31" ht="14.25" customHeight="1">
      <c r="A8" s="69" t="s">
        <v>133</v>
      </c>
      <c r="B8" s="70" t="s">
        <v>24</v>
      </c>
      <c r="C8" s="71" t="s">
        <v>649</v>
      </c>
      <c r="D8" s="71">
        <v>1000000665</v>
      </c>
      <c r="E8" s="72" t="s">
        <v>650</v>
      </c>
      <c r="F8" s="73">
        <v>40672</v>
      </c>
      <c r="G8" s="66" t="str">
        <f t="shared" si="0"/>
        <v>Targeted Dealer</v>
      </c>
      <c r="H8" s="66"/>
      <c r="I8" s="67">
        <v>300</v>
      </c>
      <c r="J8" s="67">
        <f t="shared" si="1"/>
        <v>280</v>
      </c>
      <c r="K8" s="68">
        <v>380</v>
      </c>
      <c r="L8" s="68">
        <f t="shared" si="2"/>
        <v>-80</v>
      </c>
      <c r="M8" s="68">
        <f t="shared" si="3"/>
        <v>135.71428571428572</v>
      </c>
      <c r="N8" s="96">
        <v>280</v>
      </c>
      <c r="O8" s="97" t="str">
        <f t="shared" si="4"/>
        <v>Mar</v>
      </c>
      <c r="P8" s="96">
        <f t="shared" si="5"/>
        <v>280</v>
      </c>
      <c r="Q8" s="98">
        <f t="shared" si="6"/>
        <v>100</v>
      </c>
      <c r="R8" s="97">
        <f t="shared" si="7"/>
        <v>0.35714285714285721</v>
      </c>
      <c r="S8" s="99" t="str">
        <f t="shared" si="8"/>
        <v>GROWTH</v>
      </c>
      <c r="T8" s="68">
        <v>300</v>
      </c>
      <c r="U8" s="100" t="str">
        <f t="shared" si="9"/>
        <v>Apr</v>
      </c>
      <c r="V8" s="96">
        <v>300</v>
      </c>
      <c r="W8" s="101">
        <f t="shared" si="10"/>
        <v>80</v>
      </c>
      <c r="X8" s="102">
        <f t="shared" si="11"/>
        <v>0.26666666666666661</v>
      </c>
      <c r="Y8" s="103" t="str">
        <f t="shared" si="12"/>
        <v>GROWTH</v>
      </c>
      <c r="Z8" s="74">
        <v>0</v>
      </c>
      <c r="AA8" s="69"/>
      <c r="AB8" s="69" t="s">
        <v>133</v>
      </c>
      <c r="AC8" s="69" t="s">
        <v>133</v>
      </c>
      <c r="AD8" s="3">
        <f t="shared" si="13"/>
        <v>0</v>
      </c>
      <c r="AE8" s="75"/>
    </row>
    <row r="9" spans="1:31" ht="14.25" customHeight="1">
      <c r="A9" s="69" t="s">
        <v>133</v>
      </c>
      <c r="B9" s="70" t="s">
        <v>21</v>
      </c>
      <c r="C9" s="71" t="s">
        <v>651</v>
      </c>
      <c r="D9" s="71">
        <v>1000000653</v>
      </c>
      <c r="E9" s="72" t="s">
        <v>652</v>
      </c>
      <c r="F9" s="73">
        <v>41186</v>
      </c>
      <c r="G9" s="66" t="str">
        <f t="shared" si="0"/>
        <v>Targeted Dealer</v>
      </c>
      <c r="H9" s="66"/>
      <c r="I9" s="67">
        <v>100</v>
      </c>
      <c r="J9" s="67">
        <f t="shared" si="1"/>
        <v>93.333333333333343</v>
      </c>
      <c r="K9" s="68">
        <v>40</v>
      </c>
      <c r="L9" s="68">
        <f t="shared" si="2"/>
        <v>60</v>
      </c>
      <c r="M9" s="68">
        <f t="shared" si="3"/>
        <v>42.857142857142854</v>
      </c>
      <c r="N9" s="96">
        <v>40</v>
      </c>
      <c r="O9" s="97" t="str">
        <f t="shared" si="4"/>
        <v>Mar</v>
      </c>
      <c r="P9" s="96">
        <f t="shared" si="5"/>
        <v>40</v>
      </c>
      <c r="Q9" s="98">
        <f t="shared" si="6"/>
        <v>0</v>
      </c>
      <c r="R9" s="97">
        <f t="shared" si="7"/>
        <v>0</v>
      </c>
      <c r="S9" s="99" t="str">
        <f t="shared" si="8"/>
        <v>GROWTH</v>
      </c>
      <c r="T9" s="68">
        <v>90</v>
      </c>
      <c r="U9" s="100" t="str">
        <f t="shared" si="9"/>
        <v>Apr</v>
      </c>
      <c r="V9" s="96">
        <v>90</v>
      </c>
      <c r="W9" s="101">
        <f t="shared" si="10"/>
        <v>-50</v>
      </c>
      <c r="X9" s="102">
        <f t="shared" si="11"/>
        <v>-0.55555555555555558</v>
      </c>
      <c r="Y9" s="103" t="str">
        <f t="shared" si="12"/>
        <v>DEGROWTH</v>
      </c>
      <c r="Z9" s="74">
        <v>0</v>
      </c>
      <c r="AA9" s="69"/>
      <c r="AB9" s="69" t="s">
        <v>133</v>
      </c>
      <c r="AC9" s="69" t="s">
        <v>133</v>
      </c>
      <c r="AD9" s="3">
        <f t="shared" si="13"/>
        <v>0</v>
      </c>
      <c r="AE9" s="75"/>
    </row>
    <row r="10" spans="1:31" ht="14.25" customHeight="1">
      <c r="A10" s="69" t="s">
        <v>133</v>
      </c>
      <c r="B10" s="70" t="s">
        <v>24</v>
      </c>
      <c r="C10" s="71" t="s">
        <v>653</v>
      </c>
      <c r="D10" s="71">
        <v>1000000634</v>
      </c>
      <c r="E10" s="72" t="s">
        <v>654</v>
      </c>
      <c r="F10" s="73">
        <v>41397</v>
      </c>
      <c r="G10" s="66" t="str">
        <f t="shared" si="0"/>
        <v>Targeted Dealer</v>
      </c>
      <c r="H10" s="66"/>
      <c r="I10" s="67">
        <v>136</v>
      </c>
      <c r="J10" s="67">
        <f t="shared" si="1"/>
        <v>126.93333333333334</v>
      </c>
      <c r="K10" s="68">
        <v>190</v>
      </c>
      <c r="L10" s="68">
        <f t="shared" si="2"/>
        <v>-54</v>
      </c>
      <c r="M10" s="68">
        <f t="shared" si="3"/>
        <v>149.68487394957981</v>
      </c>
      <c r="N10" s="96">
        <v>140</v>
      </c>
      <c r="O10" s="97" t="str">
        <f t="shared" si="4"/>
        <v>Mar</v>
      </c>
      <c r="P10" s="96">
        <f t="shared" si="5"/>
        <v>140</v>
      </c>
      <c r="Q10" s="98">
        <f t="shared" si="6"/>
        <v>50</v>
      </c>
      <c r="R10" s="97">
        <f t="shared" si="7"/>
        <v>0.35714285714285721</v>
      </c>
      <c r="S10" s="99" t="str">
        <f t="shared" si="8"/>
        <v>GROWTH</v>
      </c>
      <c r="T10" s="68">
        <v>100</v>
      </c>
      <c r="U10" s="100" t="str">
        <f t="shared" si="9"/>
        <v>Apr</v>
      </c>
      <c r="V10" s="96">
        <v>100</v>
      </c>
      <c r="W10" s="101">
        <f t="shared" si="10"/>
        <v>90</v>
      </c>
      <c r="X10" s="102">
        <f t="shared" si="11"/>
        <v>0.89999999999999991</v>
      </c>
      <c r="Y10" s="103" t="str">
        <f t="shared" si="12"/>
        <v>GROWTH</v>
      </c>
      <c r="Z10" s="74">
        <v>0</v>
      </c>
      <c r="AA10" s="69"/>
      <c r="AB10" s="69" t="s">
        <v>133</v>
      </c>
      <c r="AC10" s="69" t="s">
        <v>133</v>
      </c>
      <c r="AD10" s="3">
        <f t="shared" si="13"/>
        <v>0</v>
      </c>
      <c r="AE10" s="75"/>
    </row>
    <row r="11" spans="1:31" ht="14.25" customHeight="1">
      <c r="A11" s="69" t="s">
        <v>133</v>
      </c>
      <c r="B11" s="70" t="s">
        <v>24</v>
      </c>
      <c r="C11" s="71" t="s">
        <v>655</v>
      </c>
      <c r="D11" s="71">
        <v>1000000654</v>
      </c>
      <c r="E11" s="72" t="s">
        <v>656</v>
      </c>
      <c r="F11" s="73">
        <v>41791</v>
      </c>
      <c r="G11" s="66" t="str">
        <f t="shared" si="0"/>
        <v>Targeted Dealer</v>
      </c>
      <c r="H11" s="66"/>
      <c r="I11" s="67">
        <v>203</v>
      </c>
      <c r="J11" s="67">
        <f t="shared" si="1"/>
        <v>189.46666666666667</v>
      </c>
      <c r="K11" s="68">
        <v>141</v>
      </c>
      <c r="L11" s="68">
        <f t="shared" si="2"/>
        <v>62</v>
      </c>
      <c r="M11" s="68">
        <f t="shared" si="3"/>
        <v>74.419422941590426</v>
      </c>
      <c r="N11" s="96">
        <v>81</v>
      </c>
      <c r="O11" s="97" t="str">
        <f t="shared" si="4"/>
        <v>Mar</v>
      </c>
      <c r="P11" s="96">
        <f t="shared" si="5"/>
        <v>81</v>
      </c>
      <c r="Q11" s="98">
        <f t="shared" si="6"/>
        <v>60</v>
      </c>
      <c r="R11" s="97">
        <f t="shared" si="7"/>
        <v>0.7407407407407407</v>
      </c>
      <c r="S11" s="99" t="str">
        <f t="shared" si="8"/>
        <v>GROWTH</v>
      </c>
      <c r="T11" s="68">
        <v>180</v>
      </c>
      <c r="U11" s="100" t="str">
        <f t="shared" si="9"/>
        <v>Apr</v>
      </c>
      <c r="V11" s="96">
        <v>180</v>
      </c>
      <c r="W11" s="101">
        <f t="shared" si="10"/>
        <v>-39</v>
      </c>
      <c r="X11" s="102">
        <f t="shared" si="11"/>
        <v>-0.21666666666666667</v>
      </c>
      <c r="Y11" s="103" t="str">
        <f t="shared" si="12"/>
        <v>DEGROWTH</v>
      </c>
      <c r="Z11" s="74">
        <v>0</v>
      </c>
      <c r="AA11" s="69"/>
      <c r="AB11" s="69" t="s">
        <v>133</v>
      </c>
      <c r="AC11" s="69" t="s">
        <v>133</v>
      </c>
      <c r="AD11" s="3">
        <f t="shared" si="13"/>
        <v>0</v>
      </c>
      <c r="AE11" s="75"/>
    </row>
    <row r="12" spans="1:31" ht="14.25" customHeight="1">
      <c r="A12" s="69" t="s">
        <v>133</v>
      </c>
      <c r="B12" s="70" t="s">
        <v>21</v>
      </c>
      <c r="C12" s="71" t="s">
        <v>657</v>
      </c>
      <c r="D12" s="71">
        <v>1000000655</v>
      </c>
      <c r="E12" s="72" t="s">
        <v>658</v>
      </c>
      <c r="F12" s="73">
        <v>41927</v>
      </c>
      <c r="G12" s="66" t="str">
        <f t="shared" si="0"/>
        <v>Targeted Dealer</v>
      </c>
      <c r="H12" s="66"/>
      <c r="I12" s="67">
        <v>41</v>
      </c>
      <c r="J12" s="67">
        <f t="shared" si="1"/>
        <v>38.266666666666666</v>
      </c>
      <c r="K12" s="68">
        <v>20</v>
      </c>
      <c r="L12" s="68">
        <f t="shared" si="2"/>
        <v>21</v>
      </c>
      <c r="M12" s="68">
        <f t="shared" si="3"/>
        <v>52.264808362369337</v>
      </c>
      <c r="N12" s="96">
        <v>20</v>
      </c>
      <c r="O12" s="97" t="str">
        <f t="shared" si="4"/>
        <v>Mar</v>
      </c>
      <c r="P12" s="96">
        <f t="shared" si="5"/>
        <v>20</v>
      </c>
      <c r="Q12" s="98">
        <f t="shared" si="6"/>
        <v>0</v>
      </c>
      <c r="R12" s="97">
        <f t="shared" si="7"/>
        <v>0</v>
      </c>
      <c r="S12" s="99" t="str">
        <f t="shared" si="8"/>
        <v>GROWTH</v>
      </c>
      <c r="T12" s="68">
        <v>20</v>
      </c>
      <c r="U12" s="100" t="str">
        <f t="shared" si="9"/>
        <v>Apr</v>
      </c>
      <c r="V12" s="96">
        <v>20</v>
      </c>
      <c r="W12" s="101">
        <f t="shared" si="10"/>
        <v>0</v>
      </c>
      <c r="X12" s="102">
        <f t="shared" si="11"/>
        <v>0</v>
      </c>
      <c r="Y12" s="103" t="str">
        <f t="shared" si="12"/>
        <v>GROWTH</v>
      </c>
      <c r="Z12" s="74">
        <v>0</v>
      </c>
      <c r="AA12" s="69"/>
      <c r="AB12" s="69" t="s">
        <v>133</v>
      </c>
      <c r="AC12" s="69" t="s">
        <v>133</v>
      </c>
      <c r="AD12" s="3">
        <f t="shared" si="13"/>
        <v>0</v>
      </c>
      <c r="AE12" s="75"/>
    </row>
    <row r="13" spans="1:31" ht="14.25" customHeight="1">
      <c r="A13" s="69" t="s">
        <v>133</v>
      </c>
      <c r="B13" s="70" t="s">
        <v>24</v>
      </c>
      <c r="C13" s="71" t="s">
        <v>659</v>
      </c>
      <c r="D13" s="71">
        <v>1000000633</v>
      </c>
      <c r="E13" s="72" t="s">
        <v>660</v>
      </c>
      <c r="F13" s="73">
        <v>42048</v>
      </c>
      <c r="G13" s="66" t="str">
        <f t="shared" si="0"/>
        <v>Targeted Dealer</v>
      </c>
      <c r="H13" s="66"/>
      <c r="I13" s="67">
        <v>181</v>
      </c>
      <c r="J13" s="67">
        <f t="shared" si="1"/>
        <v>168.93333333333334</v>
      </c>
      <c r="K13" s="68">
        <v>153</v>
      </c>
      <c r="L13" s="68">
        <f t="shared" si="2"/>
        <v>28</v>
      </c>
      <c r="M13" s="68">
        <f t="shared" si="3"/>
        <v>90.568271507498025</v>
      </c>
      <c r="N13" s="96">
        <v>120</v>
      </c>
      <c r="O13" s="97" t="str">
        <f t="shared" si="4"/>
        <v>Mar</v>
      </c>
      <c r="P13" s="96">
        <f t="shared" si="5"/>
        <v>120</v>
      </c>
      <c r="Q13" s="98">
        <f t="shared" si="6"/>
        <v>33</v>
      </c>
      <c r="R13" s="97">
        <f t="shared" si="7"/>
        <v>0.27499999999999991</v>
      </c>
      <c r="S13" s="99" t="str">
        <f t="shared" si="8"/>
        <v>GROWTH</v>
      </c>
      <c r="T13" s="68">
        <v>180</v>
      </c>
      <c r="U13" s="100" t="str">
        <f t="shared" si="9"/>
        <v>Apr</v>
      </c>
      <c r="V13" s="96">
        <v>180</v>
      </c>
      <c r="W13" s="101">
        <f t="shared" si="10"/>
        <v>-27</v>
      </c>
      <c r="X13" s="102">
        <f t="shared" si="11"/>
        <v>-0.15000000000000002</v>
      </c>
      <c r="Y13" s="103" t="str">
        <f t="shared" si="12"/>
        <v>DEGROWTH</v>
      </c>
      <c r="Z13" s="74">
        <v>0</v>
      </c>
      <c r="AA13" s="69"/>
      <c r="AB13" s="69" t="s">
        <v>133</v>
      </c>
      <c r="AC13" s="69" t="s">
        <v>133</v>
      </c>
      <c r="AD13" s="3">
        <f t="shared" si="13"/>
        <v>0</v>
      </c>
      <c r="AE13" s="75"/>
    </row>
    <row r="14" spans="1:31" ht="14.25" customHeight="1">
      <c r="A14" s="69" t="s">
        <v>133</v>
      </c>
      <c r="B14" s="70" t="s">
        <v>24</v>
      </c>
      <c r="C14" s="71" t="s">
        <v>661</v>
      </c>
      <c r="D14" s="71">
        <v>1000000672</v>
      </c>
      <c r="E14" s="72" t="s">
        <v>662</v>
      </c>
      <c r="F14" s="73">
        <v>42448</v>
      </c>
      <c r="G14" s="66" t="str">
        <f t="shared" si="0"/>
        <v>Targeted Dealer</v>
      </c>
      <c r="H14" s="66"/>
      <c r="I14" s="67">
        <v>70</v>
      </c>
      <c r="J14" s="67">
        <f t="shared" si="1"/>
        <v>65.333333333333343</v>
      </c>
      <c r="K14" s="68">
        <v>18</v>
      </c>
      <c r="L14" s="68">
        <f t="shared" si="2"/>
        <v>52</v>
      </c>
      <c r="M14" s="68">
        <f t="shared" si="3"/>
        <v>27.551020408163261</v>
      </c>
      <c r="N14" s="96">
        <v>46</v>
      </c>
      <c r="O14" s="97" t="str">
        <f t="shared" si="4"/>
        <v>Mar</v>
      </c>
      <c r="P14" s="96">
        <f t="shared" si="5"/>
        <v>46</v>
      </c>
      <c r="Q14" s="98">
        <f t="shared" si="6"/>
        <v>-28</v>
      </c>
      <c r="R14" s="97">
        <f t="shared" si="7"/>
        <v>-0.60869565217391308</v>
      </c>
      <c r="S14" s="99" t="str">
        <f t="shared" si="8"/>
        <v>DEGROWTH</v>
      </c>
      <c r="T14" s="68">
        <v>40</v>
      </c>
      <c r="U14" s="100" t="str">
        <f t="shared" si="9"/>
        <v>Apr</v>
      </c>
      <c r="V14" s="96">
        <v>40</v>
      </c>
      <c r="W14" s="101">
        <f t="shared" si="10"/>
        <v>-22</v>
      </c>
      <c r="X14" s="102">
        <f t="shared" si="11"/>
        <v>-0.55000000000000004</v>
      </c>
      <c r="Y14" s="103" t="str">
        <f t="shared" si="12"/>
        <v>DEGROWTH</v>
      </c>
      <c r="Z14" s="74">
        <v>0</v>
      </c>
      <c r="AA14" s="69"/>
      <c r="AB14" s="69" t="s">
        <v>133</v>
      </c>
      <c r="AC14" s="69" t="s">
        <v>133</v>
      </c>
      <c r="AD14" s="3">
        <f t="shared" si="13"/>
        <v>0</v>
      </c>
      <c r="AE14" s="75"/>
    </row>
    <row r="15" spans="1:31" ht="14.25" customHeight="1">
      <c r="A15" s="69" t="s">
        <v>133</v>
      </c>
      <c r="B15" s="70" t="s">
        <v>21</v>
      </c>
      <c r="C15" s="71" t="s">
        <v>663</v>
      </c>
      <c r="D15" s="71">
        <v>1000000657</v>
      </c>
      <c r="E15" s="72" t="s">
        <v>664</v>
      </c>
      <c r="F15" s="73">
        <v>42822</v>
      </c>
      <c r="G15" s="66" t="str">
        <f t="shared" si="0"/>
        <v>-</v>
      </c>
      <c r="H15" s="66"/>
      <c r="I15" s="67">
        <v>0</v>
      </c>
      <c r="J15" s="67">
        <f t="shared" si="1"/>
        <v>0</v>
      </c>
      <c r="K15" s="68">
        <v>0</v>
      </c>
      <c r="L15" s="68">
        <f t="shared" si="2"/>
        <v>0</v>
      </c>
      <c r="M15" s="68" t="str">
        <f t="shared" si="3"/>
        <v>-</v>
      </c>
      <c r="N15" s="96">
        <v>0</v>
      </c>
      <c r="O15" s="97" t="str">
        <f t="shared" si="4"/>
        <v>Mar</v>
      </c>
      <c r="P15" s="96">
        <f t="shared" si="5"/>
        <v>0</v>
      </c>
      <c r="Q15" s="98">
        <f t="shared" si="6"/>
        <v>0</v>
      </c>
      <c r="R15" s="97" t="str">
        <f t="shared" si="7"/>
        <v xml:space="preserve"> </v>
      </c>
      <c r="S15" s="99" t="b">
        <f t="shared" si="8"/>
        <v>0</v>
      </c>
      <c r="T15" s="68">
        <v>60</v>
      </c>
      <c r="U15" s="100" t="str">
        <f t="shared" si="9"/>
        <v>Apr</v>
      </c>
      <c r="V15" s="96">
        <v>60</v>
      </c>
      <c r="W15" s="101">
        <f t="shared" si="10"/>
        <v>-60</v>
      </c>
      <c r="X15" s="102">
        <f t="shared" si="11"/>
        <v>-1</v>
      </c>
      <c r="Y15" s="103" t="str">
        <f t="shared" si="12"/>
        <v>DEGROWTH</v>
      </c>
      <c r="Z15" s="74">
        <v>0</v>
      </c>
      <c r="AA15" s="69"/>
      <c r="AB15" s="69" t="s">
        <v>133</v>
      </c>
      <c r="AC15" s="69" t="s">
        <v>133</v>
      </c>
      <c r="AD15" s="3">
        <f t="shared" si="13"/>
        <v>1</v>
      </c>
      <c r="AE15" s="75"/>
    </row>
    <row r="16" spans="1:31" ht="14.25" customHeight="1">
      <c r="A16" s="69" t="s">
        <v>133</v>
      </c>
      <c r="B16" s="70" t="s">
        <v>21</v>
      </c>
      <c r="C16" s="71" t="s">
        <v>665</v>
      </c>
      <c r="D16" s="71">
        <v>1000000647</v>
      </c>
      <c r="E16" s="72" t="s">
        <v>666</v>
      </c>
      <c r="F16" s="73">
        <v>42842</v>
      </c>
      <c r="G16" s="66" t="str">
        <f t="shared" si="0"/>
        <v>-</v>
      </c>
      <c r="H16" s="66"/>
      <c r="I16" s="67">
        <v>0</v>
      </c>
      <c r="J16" s="67">
        <f t="shared" si="1"/>
        <v>0</v>
      </c>
      <c r="K16" s="68">
        <v>40</v>
      </c>
      <c r="L16" s="68">
        <f t="shared" si="2"/>
        <v>-40</v>
      </c>
      <c r="M16" s="68" t="str">
        <f t="shared" si="3"/>
        <v>-</v>
      </c>
      <c r="N16" s="96">
        <v>20</v>
      </c>
      <c r="O16" s="97" t="str">
        <f t="shared" si="4"/>
        <v>Mar</v>
      </c>
      <c r="P16" s="96">
        <f t="shared" si="5"/>
        <v>20</v>
      </c>
      <c r="Q16" s="98">
        <f t="shared" si="6"/>
        <v>20</v>
      </c>
      <c r="R16" s="97">
        <f t="shared" si="7"/>
        <v>1</v>
      </c>
      <c r="S16" s="99" t="str">
        <f t="shared" si="8"/>
        <v>GROWTH</v>
      </c>
      <c r="T16" s="68">
        <v>100</v>
      </c>
      <c r="U16" s="100" t="str">
        <f t="shared" si="9"/>
        <v>Apr</v>
      </c>
      <c r="V16" s="96">
        <v>100</v>
      </c>
      <c r="W16" s="101">
        <f t="shared" si="10"/>
        <v>-60</v>
      </c>
      <c r="X16" s="102">
        <f t="shared" si="11"/>
        <v>-0.6</v>
      </c>
      <c r="Y16" s="103" t="str">
        <f t="shared" si="12"/>
        <v>DEGROWTH</v>
      </c>
      <c r="Z16" s="74">
        <v>0</v>
      </c>
      <c r="AA16" s="69"/>
      <c r="AB16" s="69" t="s">
        <v>133</v>
      </c>
      <c r="AC16" s="69" t="s">
        <v>133</v>
      </c>
      <c r="AD16" s="3">
        <f t="shared" si="13"/>
        <v>0</v>
      </c>
      <c r="AE16" s="75"/>
    </row>
    <row r="17" spans="1:31" ht="14.25" customHeight="1">
      <c r="A17" s="69" t="s">
        <v>133</v>
      </c>
      <c r="B17" s="70" t="s">
        <v>24</v>
      </c>
      <c r="C17" s="71" t="s">
        <v>667</v>
      </c>
      <c r="D17" s="71">
        <v>1000000667</v>
      </c>
      <c r="E17" s="72" t="s">
        <v>668</v>
      </c>
      <c r="F17" s="73">
        <v>42849</v>
      </c>
      <c r="G17" s="66" t="str">
        <f t="shared" si="0"/>
        <v>Targeted Dealer</v>
      </c>
      <c r="H17" s="66"/>
      <c r="I17" s="67">
        <v>180</v>
      </c>
      <c r="J17" s="67">
        <f t="shared" si="1"/>
        <v>168</v>
      </c>
      <c r="K17" s="68">
        <v>120</v>
      </c>
      <c r="L17" s="68">
        <f t="shared" si="2"/>
        <v>60</v>
      </c>
      <c r="M17" s="68">
        <f t="shared" si="3"/>
        <v>71.428571428571431</v>
      </c>
      <c r="N17" s="96">
        <v>100</v>
      </c>
      <c r="O17" s="97" t="str">
        <f t="shared" si="4"/>
        <v>Mar</v>
      </c>
      <c r="P17" s="96">
        <f t="shared" si="5"/>
        <v>100</v>
      </c>
      <c r="Q17" s="98">
        <f t="shared" si="6"/>
        <v>20</v>
      </c>
      <c r="R17" s="97">
        <f t="shared" si="7"/>
        <v>0.19999999999999996</v>
      </c>
      <c r="S17" s="99" t="str">
        <f t="shared" si="8"/>
        <v>GROWTH</v>
      </c>
      <c r="T17" s="68">
        <v>140</v>
      </c>
      <c r="U17" s="100" t="str">
        <f t="shared" si="9"/>
        <v>Apr</v>
      </c>
      <c r="V17" s="96">
        <v>140</v>
      </c>
      <c r="W17" s="101">
        <f t="shared" si="10"/>
        <v>-20</v>
      </c>
      <c r="X17" s="102">
        <f t="shared" si="11"/>
        <v>-0.1428571428571429</v>
      </c>
      <c r="Y17" s="103" t="str">
        <f t="shared" si="12"/>
        <v>DEGROWTH</v>
      </c>
      <c r="Z17" s="74">
        <v>0</v>
      </c>
      <c r="AA17" s="69"/>
      <c r="AB17" s="69" t="s">
        <v>133</v>
      </c>
      <c r="AC17" s="69" t="s">
        <v>133</v>
      </c>
      <c r="AD17" s="3">
        <f t="shared" si="13"/>
        <v>0</v>
      </c>
      <c r="AE17" s="75"/>
    </row>
    <row r="18" spans="1:31" ht="14.25" customHeight="1">
      <c r="A18" s="69" t="s">
        <v>133</v>
      </c>
      <c r="B18" s="70" t="s">
        <v>21</v>
      </c>
      <c r="C18" s="71" t="s">
        <v>669</v>
      </c>
      <c r="D18" s="71">
        <v>1000000661</v>
      </c>
      <c r="E18" s="72" t="s">
        <v>670</v>
      </c>
      <c r="F18" s="73">
        <v>42914</v>
      </c>
      <c r="G18" s="66" t="str">
        <f t="shared" si="0"/>
        <v>Targeted Dealer</v>
      </c>
      <c r="H18" s="66"/>
      <c r="I18" s="67">
        <v>260</v>
      </c>
      <c r="J18" s="67">
        <f t="shared" si="1"/>
        <v>242.66666666666666</v>
      </c>
      <c r="K18" s="68">
        <v>248</v>
      </c>
      <c r="L18" s="68">
        <f t="shared" si="2"/>
        <v>12</v>
      </c>
      <c r="M18" s="68">
        <f t="shared" si="3"/>
        <v>102.19780219780219</v>
      </c>
      <c r="N18" s="96">
        <v>241.5</v>
      </c>
      <c r="O18" s="97" t="str">
        <f t="shared" si="4"/>
        <v>Mar</v>
      </c>
      <c r="P18" s="96">
        <f t="shared" si="5"/>
        <v>241.5</v>
      </c>
      <c r="Q18" s="98">
        <f t="shared" si="6"/>
        <v>6.5</v>
      </c>
      <c r="R18" s="97">
        <f t="shared" si="7"/>
        <v>2.6915113871635699E-2</v>
      </c>
      <c r="S18" s="99" t="str">
        <f t="shared" si="8"/>
        <v>GROWTH</v>
      </c>
      <c r="T18" s="68">
        <v>261</v>
      </c>
      <c r="U18" s="100" t="str">
        <f t="shared" si="9"/>
        <v>Apr</v>
      </c>
      <c r="V18" s="96">
        <v>261</v>
      </c>
      <c r="W18" s="101">
        <f t="shared" si="10"/>
        <v>-13</v>
      </c>
      <c r="X18" s="102">
        <f t="shared" si="11"/>
        <v>-4.9808429118773923E-2</v>
      </c>
      <c r="Y18" s="103" t="str">
        <f t="shared" si="12"/>
        <v>DEGROWTH</v>
      </c>
      <c r="Z18" s="74">
        <v>0</v>
      </c>
      <c r="AA18" s="69"/>
      <c r="AB18" s="69" t="s">
        <v>133</v>
      </c>
      <c r="AC18" s="69" t="s">
        <v>133</v>
      </c>
      <c r="AD18" s="3">
        <f t="shared" si="13"/>
        <v>0</v>
      </c>
      <c r="AE18" s="75"/>
    </row>
    <row r="19" spans="1:31" ht="14.25" customHeight="1">
      <c r="A19" s="69" t="s">
        <v>133</v>
      </c>
      <c r="B19" s="70" t="s">
        <v>25</v>
      </c>
      <c r="C19" s="71" t="s">
        <v>671</v>
      </c>
      <c r="D19" s="71">
        <v>1000000646</v>
      </c>
      <c r="E19" s="72" t="s">
        <v>672</v>
      </c>
      <c r="F19" s="73">
        <v>43132</v>
      </c>
      <c r="G19" s="66" t="str">
        <f t="shared" si="0"/>
        <v>Targeted Dealer</v>
      </c>
      <c r="H19" s="66"/>
      <c r="I19" s="67">
        <v>120</v>
      </c>
      <c r="J19" s="67">
        <f t="shared" si="1"/>
        <v>112</v>
      </c>
      <c r="K19" s="68">
        <v>170</v>
      </c>
      <c r="L19" s="68">
        <f t="shared" si="2"/>
        <v>-50</v>
      </c>
      <c r="M19" s="68">
        <f t="shared" si="3"/>
        <v>151.78571428571428</v>
      </c>
      <c r="N19" s="96">
        <v>115</v>
      </c>
      <c r="O19" s="97" t="str">
        <f t="shared" si="4"/>
        <v>Mar</v>
      </c>
      <c r="P19" s="96">
        <f t="shared" si="5"/>
        <v>115</v>
      </c>
      <c r="Q19" s="98">
        <f t="shared" si="6"/>
        <v>55</v>
      </c>
      <c r="R19" s="97">
        <f t="shared" si="7"/>
        <v>0.47826086956521729</v>
      </c>
      <c r="S19" s="99" t="str">
        <f t="shared" si="8"/>
        <v>GROWTH</v>
      </c>
      <c r="T19" s="68">
        <v>220</v>
      </c>
      <c r="U19" s="100" t="str">
        <f t="shared" si="9"/>
        <v>Apr</v>
      </c>
      <c r="V19" s="96">
        <v>220</v>
      </c>
      <c r="W19" s="101">
        <f t="shared" si="10"/>
        <v>-50</v>
      </c>
      <c r="X19" s="102">
        <f t="shared" si="11"/>
        <v>-0.22727272727272729</v>
      </c>
      <c r="Y19" s="103" t="str">
        <f t="shared" si="12"/>
        <v>DEGROWTH</v>
      </c>
      <c r="Z19" s="74">
        <v>0</v>
      </c>
      <c r="AA19" s="69"/>
      <c r="AB19" s="69" t="s">
        <v>133</v>
      </c>
      <c r="AC19" s="69" t="s">
        <v>133</v>
      </c>
      <c r="AD19" s="3">
        <f t="shared" si="13"/>
        <v>0</v>
      </c>
      <c r="AE19" s="75"/>
    </row>
    <row r="20" spans="1:31" ht="14.25" customHeight="1">
      <c r="A20" s="69" t="s">
        <v>133</v>
      </c>
      <c r="B20" s="70" t="s">
        <v>21</v>
      </c>
      <c r="C20" s="71" t="s">
        <v>673</v>
      </c>
      <c r="D20" s="71">
        <v>1000000670</v>
      </c>
      <c r="E20" s="72" t="s">
        <v>674</v>
      </c>
      <c r="F20" s="73">
        <v>43154</v>
      </c>
      <c r="G20" s="66" t="str">
        <f t="shared" si="0"/>
        <v>Targeted Dealer</v>
      </c>
      <c r="H20" s="66"/>
      <c r="I20" s="67">
        <v>500</v>
      </c>
      <c r="J20" s="67">
        <f t="shared" si="1"/>
        <v>466.66666666666669</v>
      </c>
      <c r="K20" s="68">
        <v>251</v>
      </c>
      <c r="L20" s="68">
        <f t="shared" si="2"/>
        <v>249</v>
      </c>
      <c r="M20" s="68">
        <f t="shared" si="3"/>
        <v>53.785714285714285</v>
      </c>
      <c r="N20" s="96">
        <v>470</v>
      </c>
      <c r="O20" s="97" t="str">
        <f t="shared" si="4"/>
        <v>Mar</v>
      </c>
      <c r="P20" s="96">
        <f t="shared" si="5"/>
        <v>470</v>
      </c>
      <c r="Q20" s="98">
        <f t="shared" si="6"/>
        <v>-219</v>
      </c>
      <c r="R20" s="97">
        <f t="shared" si="7"/>
        <v>-0.46595744680851059</v>
      </c>
      <c r="S20" s="99" t="str">
        <f t="shared" si="8"/>
        <v>DEGROWTH</v>
      </c>
      <c r="T20" s="68">
        <v>641</v>
      </c>
      <c r="U20" s="100" t="str">
        <f t="shared" si="9"/>
        <v>Apr</v>
      </c>
      <c r="V20" s="96">
        <v>641</v>
      </c>
      <c r="W20" s="101">
        <f t="shared" si="10"/>
        <v>-390</v>
      </c>
      <c r="X20" s="102">
        <f t="shared" si="11"/>
        <v>-0.60842433697347897</v>
      </c>
      <c r="Y20" s="103" t="str">
        <f t="shared" si="12"/>
        <v>DEGROWTH</v>
      </c>
      <c r="Z20" s="74">
        <v>0</v>
      </c>
      <c r="AA20" s="69"/>
      <c r="AB20" s="69" t="s">
        <v>133</v>
      </c>
      <c r="AC20" s="69" t="s">
        <v>133</v>
      </c>
      <c r="AD20" s="3">
        <f t="shared" si="13"/>
        <v>0</v>
      </c>
      <c r="AE20" s="75"/>
    </row>
    <row r="21" spans="1:31" ht="14.25" customHeight="1">
      <c r="A21" s="69" t="s">
        <v>133</v>
      </c>
      <c r="B21" s="70" t="s">
        <v>21</v>
      </c>
      <c r="C21" s="71" t="s">
        <v>160</v>
      </c>
      <c r="D21" s="71">
        <v>1000000659</v>
      </c>
      <c r="E21" s="72" t="s">
        <v>161</v>
      </c>
      <c r="F21" s="73">
        <v>43258</v>
      </c>
      <c r="G21" s="66" t="str">
        <f t="shared" si="0"/>
        <v>Targeted Dealer</v>
      </c>
      <c r="H21" s="66"/>
      <c r="I21" s="67">
        <v>59</v>
      </c>
      <c r="J21" s="67">
        <f t="shared" si="1"/>
        <v>55.066666666666663</v>
      </c>
      <c r="K21" s="68">
        <v>0</v>
      </c>
      <c r="L21" s="68">
        <f t="shared" si="2"/>
        <v>59</v>
      </c>
      <c r="M21" s="68">
        <f t="shared" si="3"/>
        <v>0</v>
      </c>
      <c r="N21" s="96">
        <v>13</v>
      </c>
      <c r="O21" s="97" t="str">
        <f t="shared" si="4"/>
        <v>Mar</v>
      </c>
      <c r="P21" s="96">
        <f t="shared" si="5"/>
        <v>13</v>
      </c>
      <c r="Q21" s="98">
        <f t="shared" si="6"/>
        <v>-13</v>
      </c>
      <c r="R21" s="97">
        <f t="shared" si="7"/>
        <v>-1</v>
      </c>
      <c r="S21" s="99" t="str">
        <f t="shared" si="8"/>
        <v>DEGROWTH</v>
      </c>
      <c r="T21" s="68">
        <v>52</v>
      </c>
      <c r="U21" s="100" t="str">
        <f t="shared" si="9"/>
        <v>Apr</v>
      </c>
      <c r="V21" s="96">
        <v>52</v>
      </c>
      <c r="W21" s="101">
        <f t="shared" si="10"/>
        <v>-52</v>
      </c>
      <c r="X21" s="102">
        <f t="shared" si="11"/>
        <v>-1</v>
      </c>
      <c r="Y21" s="103" t="str">
        <f t="shared" si="12"/>
        <v>DEGROWTH</v>
      </c>
      <c r="Z21" s="74">
        <v>0</v>
      </c>
      <c r="AA21" s="69"/>
      <c r="AB21" s="69" t="s">
        <v>133</v>
      </c>
      <c r="AC21" s="69" t="s">
        <v>133</v>
      </c>
      <c r="AD21" s="3">
        <f t="shared" si="13"/>
        <v>1</v>
      </c>
      <c r="AE21" s="75"/>
    </row>
    <row r="22" spans="1:31" ht="14.25" customHeight="1">
      <c r="A22" s="69" t="s">
        <v>133</v>
      </c>
      <c r="B22" s="70" t="s">
        <v>24</v>
      </c>
      <c r="C22" s="71" t="s">
        <v>675</v>
      </c>
      <c r="D22" s="71">
        <v>1000000637</v>
      </c>
      <c r="E22" s="72" t="s">
        <v>676</v>
      </c>
      <c r="F22" s="73">
        <v>43294</v>
      </c>
      <c r="G22" s="66" t="str">
        <f t="shared" si="0"/>
        <v>Targeted Dealer</v>
      </c>
      <c r="H22" s="66"/>
      <c r="I22" s="67">
        <v>115</v>
      </c>
      <c r="J22" s="67">
        <f t="shared" si="1"/>
        <v>107.33333333333334</v>
      </c>
      <c r="K22" s="68">
        <v>90</v>
      </c>
      <c r="L22" s="68">
        <f t="shared" si="2"/>
        <v>25</v>
      </c>
      <c r="M22" s="68">
        <f t="shared" si="3"/>
        <v>83.850931677018622</v>
      </c>
      <c r="N22" s="96">
        <v>80</v>
      </c>
      <c r="O22" s="97" t="str">
        <f t="shared" si="4"/>
        <v>Mar</v>
      </c>
      <c r="P22" s="96">
        <f t="shared" si="5"/>
        <v>80</v>
      </c>
      <c r="Q22" s="98">
        <f t="shared" si="6"/>
        <v>10</v>
      </c>
      <c r="R22" s="97">
        <f t="shared" si="7"/>
        <v>0.125</v>
      </c>
      <c r="S22" s="99" t="str">
        <f t="shared" si="8"/>
        <v>GROWTH</v>
      </c>
      <c r="T22" s="68">
        <v>110</v>
      </c>
      <c r="U22" s="100" t="str">
        <f t="shared" si="9"/>
        <v>Apr</v>
      </c>
      <c r="V22" s="96">
        <v>110</v>
      </c>
      <c r="W22" s="101">
        <f t="shared" si="10"/>
        <v>-20</v>
      </c>
      <c r="X22" s="102">
        <f t="shared" si="11"/>
        <v>-0.18181818181818177</v>
      </c>
      <c r="Y22" s="103" t="str">
        <f t="shared" si="12"/>
        <v>DEGROWTH</v>
      </c>
      <c r="Z22" s="74">
        <v>0</v>
      </c>
      <c r="AA22" s="69"/>
      <c r="AB22" s="69" t="s">
        <v>133</v>
      </c>
      <c r="AC22" s="69" t="s">
        <v>133</v>
      </c>
      <c r="AD22" s="3">
        <f t="shared" si="13"/>
        <v>0</v>
      </c>
      <c r="AE22" s="75"/>
    </row>
    <row r="23" spans="1:31" ht="14.25" customHeight="1">
      <c r="A23" s="69" t="s">
        <v>133</v>
      </c>
      <c r="B23" s="70" t="s">
        <v>24</v>
      </c>
      <c r="C23" s="71" t="s">
        <v>677</v>
      </c>
      <c r="D23" s="71">
        <v>1000000666</v>
      </c>
      <c r="E23" s="72" t="s">
        <v>678</v>
      </c>
      <c r="F23" s="73">
        <v>43328</v>
      </c>
      <c r="G23" s="66" t="str">
        <f t="shared" si="0"/>
        <v>Targeted Dealer</v>
      </c>
      <c r="H23" s="66"/>
      <c r="I23" s="67">
        <v>270</v>
      </c>
      <c r="J23" s="67">
        <f t="shared" si="1"/>
        <v>252</v>
      </c>
      <c r="K23" s="68">
        <v>473</v>
      </c>
      <c r="L23" s="68">
        <f t="shared" si="2"/>
        <v>-203</v>
      </c>
      <c r="M23" s="68">
        <f t="shared" si="3"/>
        <v>187.69841269841271</v>
      </c>
      <c r="N23" s="96">
        <v>275</v>
      </c>
      <c r="O23" s="97" t="str">
        <f t="shared" si="4"/>
        <v>Mar</v>
      </c>
      <c r="P23" s="96">
        <f t="shared" si="5"/>
        <v>275</v>
      </c>
      <c r="Q23" s="98">
        <f t="shared" si="6"/>
        <v>198</v>
      </c>
      <c r="R23" s="97">
        <f t="shared" si="7"/>
        <v>0.72</v>
      </c>
      <c r="S23" s="99" t="str">
        <f t="shared" si="8"/>
        <v>GROWTH</v>
      </c>
      <c r="T23" s="68">
        <v>540</v>
      </c>
      <c r="U23" s="100" t="str">
        <f t="shared" si="9"/>
        <v>Apr</v>
      </c>
      <c r="V23" s="96">
        <v>540</v>
      </c>
      <c r="W23" s="101">
        <f t="shared" si="10"/>
        <v>-67</v>
      </c>
      <c r="X23" s="102">
        <f t="shared" si="11"/>
        <v>-0.12407407407407411</v>
      </c>
      <c r="Y23" s="103" t="str">
        <f t="shared" si="12"/>
        <v>DEGROWTH</v>
      </c>
      <c r="Z23" s="74">
        <v>0</v>
      </c>
      <c r="AA23" s="69"/>
      <c r="AB23" s="69" t="s">
        <v>133</v>
      </c>
      <c r="AC23" s="69" t="s">
        <v>133</v>
      </c>
      <c r="AD23" s="3">
        <f t="shared" si="13"/>
        <v>0</v>
      </c>
      <c r="AE23" s="75"/>
    </row>
    <row r="24" spans="1:31" ht="14.25" customHeight="1">
      <c r="A24" s="69" t="s">
        <v>133</v>
      </c>
      <c r="B24" s="70" t="s">
        <v>25</v>
      </c>
      <c r="C24" s="71" t="s">
        <v>679</v>
      </c>
      <c r="D24" s="71">
        <v>1000000658</v>
      </c>
      <c r="E24" s="72" t="s">
        <v>680</v>
      </c>
      <c r="F24" s="73">
        <v>43495</v>
      </c>
      <c r="G24" s="66" t="str">
        <f t="shared" si="0"/>
        <v>Targeted Dealer</v>
      </c>
      <c r="H24" s="66"/>
      <c r="I24" s="67">
        <v>800</v>
      </c>
      <c r="J24" s="67">
        <f t="shared" si="1"/>
        <v>746.66666666666674</v>
      </c>
      <c r="K24" s="68">
        <v>765</v>
      </c>
      <c r="L24" s="68">
        <f t="shared" si="2"/>
        <v>35</v>
      </c>
      <c r="M24" s="68">
        <f t="shared" si="3"/>
        <v>102.45535714285712</v>
      </c>
      <c r="N24" s="96">
        <v>838</v>
      </c>
      <c r="O24" s="97" t="str">
        <f t="shared" si="4"/>
        <v>Mar</v>
      </c>
      <c r="P24" s="96">
        <f t="shared" si="5"/>
        <v>838</v>
      </c>
      <c r="Q24" s="98">
        <f t="shared" si="6"/>
        <v>-73</v>
      </c>
      <c r="R24" s="97">
        <f t="shared" si="7"/>
        <v>-8.7112171837708807E-2</v>
      </c>
      <c r="S24" s="99" t="str">
        <f t="shared" si="8"/>
        <v>DEGROWTH</v>
      </c>
      <c r="T24" s="68">
        <v>840</v>
      </c>
      <c r="U24" s="100" t="str">
        <f t="shared" si="9"/>
        <v>Apr</v>
      </c>
      <c r="V24" s="96">
        <v>840</v>
      </c>
      <c r="W24" s="101">
        <f t="shared" si="10"/>
        <v>-75</v>
      </c>
      <c r="X24" s="102">
        <f t="shared" si="11"/>
        <v>-8.9285714285714302E-2</v>
      </c>
      <c r="Y24" s="103" t="str">
        <f t="shared" si="12"/>
        <v>DEGROWTH</v>
      </c>
      <c r="Z24" s="74">
        <v>0</v>
      </c>
      <c r="AA24" s="69"/>
      <c r="AB24" s="69" t="s">
        <v>133</v>
      </c>
      <c r="AC24" s="69" t="s">
        <v>133</v>
      </c>
      <c r="AD24" s="3">
        <f t="shared" si="13"/>
        <v>0</v>
      </c>
      <c r="AE24" s="75"/>
    </row>
    <row r="25" spans="1:31" ht="14.25" customHeight="1">
      <c r="A25" s="69" t="s">
        <v>133</v>
      </c>
      <c r="B25" s="70" t="s">
        <v>25</v>
      </c>
      <c r="C25" s="71" t="s">
        <v>681</v>
      </c>
      <c r="D25" s="71">
        <v>1000001037</v>
      </c>
      <c r="E25" s="72" t="s">
        <v>682</v>
      </c>
      <c r="F25" s="73">
        <v>43623</v>
      </c>
      <c r="G25" s="66" t="str">
        <f t="shared" si="0"/>
        <v>Targeted Dealer</v>
      </c>
      <c r="H25" s="66"/>
      <c r="I25" s="67">
        <v>2650</v>
      </c>
      <c r="J25" s="67">
        <f t="shared" si="1"/>
        <v>2473.333333333333</v>
      </c>
      <c r="K25" s="68">
        <v>2990</v>
      </c>
      <c r="L25" s="68">
        <f t="shared" si="2"/>
        <v>-340</v>
      </c>
      <c r="M25" s="68">
        <f t="shared" si="3"/>
        <v>120.88948787061996</v>
      </c>
      <c r="N25" s="96">
        <v>4181</v>
      </c>
      <c r="O25" s="97" t="str">
        <f t="shared" si="4"/>
        <v>Mar</v>
      </c>
      <c r="P25" s="96">
        <f t="shared" si="5"/>
        <v>4181</v>
      </c>
      <c r="Q25" s="98">
        <f t="shared" si="6"/>
        <v>-1191</v>
      </c>
      <c r="R25" s="97">
        <f t="shared" si="7"/>
        <v>-0.28486008132025831</v>
      </c>
      <c r="S25" s="99" t="str">
        <f t="shared" si="8"/>
        <v>DEGROWTH</v>
      </c>
      <c r="T25" s="68">
        <v>2258</v>
      </c>
      <c r="U25" s="100" t="str">
        <f t="shared" si="9"/>
        <v>Apr</v>
      </c>
      <c r="V25" s="96">
        <v>2258</v>
      </c>
      <c r="W25" s="101">
        <f t="shared" si="10"/>
        <v>732</v>
      </c>
      <c r="X25" s="102">
        <f t="shared" si="11"/>
        <v>0.32418069087688228</v>
      </c>
      <c r="Y25" s="103" t="str">
        <f t="shared" si="12"/>
        <v>GROWTH</v>
      </c>
      <c r="Z25" s="74">
        <v>0</v>
      </c>
      <c r="AA25" s="69"/>
      <c r="AB25" s="69" t="s">
        <v>133</v>
      </c>
      <c r="AC25" s="69" t="s">
        <v>133</v>
      </c>
      <c r="AD25" s="3">
        <f t="shared" si="13"/>
        <v>0</v>
      </c>
      <c r="AE25" s="75"/>
    </row>
    <row r="26" spans="1:31" ht="14.25" customHeight="1">
      <c r="A26" s="69" t="s">
        <v>133</v>
      </c>
      <c r="B26" s="70" t="s">
        <v>21</v>
      </c>
      <c r="C26" s="71" t="s">
        <v>683</v>
      </c>
      <c r="D26" s="71">
        <v>1000001042</v>
      </c>
      <c r="E26" s="72" t="s">
        <v>684</v>
      </c>
      <c r="F26" s="73">
        <v>43642</v>
      </c>
      <c r="G26" s="66" t="str">
        <f t="shared" si="0"/>
        <v>-</v>
      </c>
      <c r="H26" s="66"/>
      <c r="I26" s="67">
        <v>0</v>
      </c>
      <c r="J26" s="67">
        <f t="shared" si="1"/>
        <v>0</v>
      </c>
      <c r="K26" s="68">
        <v>0</v>
      </c>
      <c r="L26" s="68">
        <f t="shared" si="2"/>
        <v>0</v>
      </c>
      <c r="M26" s="68" t="str">
        <f t="shared" si="3"/>
        <v>-</v>
      </c>
      <c r="N26" s="96">
        <v>0</v>
      </c>
      <c r="O26" s="97" t="str">
        <f t="shared" si="4"/>
        <v>Mar</v>
      </c>
      <c r="P26" s="96">
        <f t="shared" si="5"/>
        <v>0</v>
      </c>
      <c r="Q26" s="98">
        <f t="shared" si="6"/>
        <v>0</v>
      </c>
      <c r="R26" s="97" t="str">
        <f t="shared" si="7"/>
        <v xml:space="preserve"> </v>
      </c>
      <c r="S26" s="99" t="b">
        <f t="shared" si="8"/>
        <v>0</v>
      </c>
      <c r="T26" s="68">
        <v>39</v>
      </c>
      <c r="U26" s="100" t="str">
        <f t="shared" si="9"/>
        <v>Apr</v>
      </c>
      <c r="V26" s="96">
        <v>39</v>
      </c>
      <c r="W26" s="101">
        <f t="shared" si="10"/>
        <v>-39</v>
      </c>
      <c r="X26" s="102">
        <f t="shared" si="11"/>
        <v>-1</v>
      </c>
      <c r="Y26" s="103" t="str">
        <f t="shared" si="12"/>
        <v>DEGROWTH</v>
      </c>
      <c r="Z26" s="74">
        <v>0</v>
      </c>
      <c r="AA26" s="69"/>
      <c r="AB26" s="69" t="s">
        <v>133</v>
      </c>
      <c r="AC26" s="69" t="s">
        <v>133</v>
      </c>
      <c r="AD26" s="3">
        <f t="shared" si="13"/>
        <v>1</v>
      </c>
      <c r="AE26" s="75"/>
    </row>
    <row r="27" spans="1:31" ht="14.25" customHeight="1">
      <c r="A27" s="69" t="s">
        <v>133</v>
      </c>
      <c r="B27" s="70" t="s">
        <v>25</v>
      </c>
      <c r="C27" s="71" t="s">
        <v>685</v>
      </c>
      <c r="D27" s="71">
        <v>1000001032</v>
      </c>
      <c r="E27" s="72" t="s">
        <v>686</v>
      </c>
      <c r="F27" s="73">
        <v>43647</v>
      </c>
      <c r="G27" s="66" t="str">
        <f t="shared" si="0"/>
        <v>Targeted Dealer</v>
      </c>
      <c r="H27" s="66"/>
      <c r="I27" s="67">
        <v>42</v>
      </c>
      <c r="J27" s="67">
        <f t="shared" si="1"/>
        <v>39.199999999999996</v>
      </c>
      <c r="K27" s="68">
        <v>22</v>
      </c>
      <c r="L27" s="68">
        <f t="shared" si="2"/>
        <v>20</v>
      </c>
      <c r="M27" s="68">
        <f t="shared" si="3"/>
        <v>56.122448979591844</v>
      </c>
      <c r="N27" s="96">
        <v>20</v>
      </c>
      <c r="O27" s="97" t="str">
        <f t="shared" si="4"/>
        <v>Mar</v>
      </c>
      <c r="P27" s="96">
        <f t="shared" si="5"/>
        <v>20</v>
      </c>
      <c r="Q27" s="98">
        <f t="shared" si="6"/>
        <v>2</v>
      </c>
      <c r="R27" s="97">
        <f t="shared" si="7"/>
        <v>0.10000000000000009</v>
      </c>
      <c r="S27" s="99" t="str">
        <f t="shared" si="8"/>
        <v>GROWTH</v>
      </c>
      <c r="T27" s="68">
        <v>42</v>
      </c>
      <c r="U27" s="100" t="str">
        <f t="shared" si="9"/>
        <v>Apr</v>
      </c>
      <c r="V27" s="96">
        <v>42</v>
      </c>
      <c r="W27" s="101">
        <f t="shared" si="10"/>
        <v>-20</v>
      </c>
      <c r="X27" s="102">
        <f t="shared" si="11"/>
        <v>-0.47619047619047616</v>
      </c>
      <c r="Y27" s="103" t="str">
        <f t="shared" si="12"/>
        <v>DEGROWTH</v>
      </c>
      <c r="Z27" s="74">
        <v>0</v>
      </c>
      <c r="AA27" s="69"/>
      <c r="AB27" s="69" t="s">
        <v>133</v>
      </c>
      <c r="AC27" s="69" t="s">
        <v>133</v>
      </c>
      <c r="AD27" s="3">
        <f t="shared" si="13"/>
        <v>0</v>
      </c>
      <c r="AE27" s="75"/>
    </row>
    <row r="28" spans="1:31" ht="14.25" customHeight="1">
      <c r="A28" s="69" t="s">
        <v>133</v>
      </c>
      <c r="B28" s="70" t="s">
        <v>24</v>
      </c>
      <c r="C28" s="71" t="s">
        <v>687</v>
      </c>
      <c r="D28" s="71">
        <v>1000001035</v>
      </c>
      <c r="E28" s="72" t="s">
        <v>688</v>
      </c>
      <c r="F28" s="73">
        <v>43795</v>
      </c>
      <c r="G28" s="66" t="str">
        <f t="shared" si="0"/>
        <v>Targeted Dealer</v>
      </c>
      <c r="H28" s="66"/>
      <c r="I28" s="67">
        <v>150</v>
      </c>
      <c r="J28" s="67">
        <f t="shared" si="1"/>
        <v>140</v>
      </c>
      <c r="K28" s="68">
        <v>120</v>
      </c>
      <c r="L28" s="68">
        <f t="shared" si="2"/>
        <v>30</v>
      </c>
      <c r="M28" s="68">
        <f t="shared" si="3"/>
        <v>85.714285714285722</v>
      </c>
      <c r="N28" s="96">
        <v>70</v>
      </c>
      <c r="O28" s="97" t="str">
        <f t="shared" si="4"/>
        <v>Mar</v>
      </c>
      <c r="P28" s="96">
        <f t="shared" si="5"/>
        <v>70</v>
      </c>
      <c r="Q28" s="98">
        <f t="shared" si="6"/>
        <v>50</v>
      </c>
      <c r="R28" s="97">
        <f t="shared" si="7"/>
        <v>0.71428571428571419</v>
      </c>
      <c r="S28" s="99" t="str">
        <f t="shared" si="8"/>
        <v>GROWTH</v>
      </c>
      <c r="T28" s="68">
        <v>110</v>
      </c>
      <c r="U28" s="100" t="str">
        <f t="shared" si="9"/>
        <v>Apr</v>
      </c>
      <c r="V28" s="96">
        <v>110</v>
      </c>
      <c r="W28" s="101">
        <f t="shared" si="10"/>
        <v>10</v>
      </c>
      <c r="X28" s="102">
        <f t="shared" si="11"/>
        <v>9.0909090909090828E-2</v>
      </c>
      <c r="Y28" s="103" t="str">
        <f t="shared" si="12"/>
        <v>GROWTH</v>
      </c>
      <c r="Z28" s="74">
        <v>0</v>
      </c>
      <c r="AA28" s="69"/>
      <c r="AB28" s="69" t="s">
        <v>133</v>
      </c>
      <c r="AC28" s="69" t="s">
        <v>133</v>
      </c>
      <c r="AD28" s="3">
        <f t="shared" si="13"/>
        <v>0</v>
      </c>
      <c r="AE28" s="75"/>
    </row>
    <row r="29" spans="1:31" ht="14.25" customHeight="1">
      <c r="A29" s="69" t="s">
        <v>133</v>
      </c>
      <c r="B29" s="70" t="s">
        <v>24</v>
      </c>
      <c r="C29" s="71" t="s">
        <v>689</v>
      </c>
      <c r="D29" s="71">
        <v>1000001033</v>
      </c>
      <c r="E29" s="72" t="s">
        <v>690</v>
      </c>
      <c r="F29" s="73">
        <v>44006</v>
      </c>
      <c r="G29" s="66" t="str">
        <f t="shared" si="0"/>
        <v>Targeted Dealer</v>
      </c>
      <c r="H29" s="66"/>
      <c r="I29" s="67">
        <v>200</v>
      </c>
      <c r="J29" s="67">
        <f t="shared" si="1"/>
        <v>186.66666666666669</v>
      </c>
      <c r="K29" s="68">
        <v>243</v>
      </c>
      <c r="L29" s="68">
        <f t="shared" si="2"/>
        <v>-43</v>
      </c>
      <c r="M29" s="68">
        <f t="shared" si="3"/>
        <v>130.17857142857142</v>
      </c>
      <c r="N29" s="96">
        <v>149</v>
      </c>
      <c r="O29" s="97" t="str">
        <f t="shared" si="4"/>
        <v>Mar</v>
      </c>
      <c r="P29" s="96">
        <f t="shared" si="5"/>
        <v>149</v>
      </c>
      <c r="Q29" s="98">
        <f t="shared" si="6"/>
        <v>94</v>
      </c>
      <c r="R29" s="97">
        <f t="shared" si="7"/>
        <v>0.63087248322147649</v>
      </c>
      <c r="S29" s="99" t="str">
        <f t="shared" si="8"/>
        <v>GROWTH</v>
      </c>
      <c r="T29" s="68">
        <v>155</v>
      </c>
      <c r="U29" s="100" t="str">
        <f t="shared" si="9"/>
        <v>Apr</v>
      </c>
      <c r="V29" s="96">
        <v>155</v>
      </c>
      <c r="W29" s="101">
        <f t="shared" si="10"/>
        <v>88</v>
      </c>
      <c r="X29" s="102">
        <f t="shared" si="11"/>
        <v>0.56774193548387086</v>
      </c>
      <c r="Y29" s="103" t="str">
        <f t="shared" si="12"/>
        <v>GROWTH</v>
      </c>
      <c r="Z29" s="74">
        <v>0</v>
      </c>
      <c r="AA29" s="69"/>
      <c r="AB29" s="69" t="s">
        <v>133</v>
      </c>
      <c r="AC29" s="69" t="s">
        <v>133</v>
      </c>
      <c r="AD29" s="3">
        <f t="shared" si="13"/>
        <v>0</v>
      </c>
      <c r="AE29" s="75"/>
    </row>
    <row r="30" spans="1:31" ht="14.25" customHeight="1">
      <c r="A30" s="69" t="s">
        <v>133</v>
      </c>
      <c r="B30" s="70" t="s">
        <v>21</v>
      </c>
      <c r="C30" s="71" t="s">
        <v>691</v>
      </c>
      <c r="D30" s="71">
        <v>1000001043</v>
      </c>
      <c r="E30" s="72" t="s">
        <v>692</v>
      </c>
      <c r="F30" s="73">
        <v>44036</v>
      </c>
      <c r="G30" s="66" t="str">
        <f t="shared" si="0"/>
        <v>Targeted Dealer</v>
      </c>
      <c r="H30" s="66"/>
      <c r="I30" s="67">
        <v>200</v>
      </c>
      <c r="J30" s="67">
        <f t="shared" si="1"/>
        <v>186.66666666666669</v>
      </c>
      <c r="K30" s="68">
        <v>300</v>
      </c>
      <c r="L30" s="68">
        <f t="shared" si="2"/>
        <v>-100</v>
      </c>
      <c r="M30" s="68">
        <f t="shared" si="3"/>
        <v>160.71428571428569</v>
      </c>
      <c r="N30" s="96">
        <v>350</v>
      </c>
      <c r="O30" s="97" t="str">
        <f t="shared" si="4"/>
        <v>Mar</v>
      </c>
      <c r="P30" s="96">
        <f t="shared" si="5"/>
        <v>350</v>
      </c>
      <c r="Q30" s="98">
        <f t="shared" si="6"/>
        <v>-50</v>
      </c>
      <c r="R30" s="97">
        <f t="shared" si="7"/>
        <v>-0.1428571428571429</v>
      </c>
      <c r="S30" s="99" t="str">
        <f t="shared" si="8"/>
        <v>DEGROWTH</v>
      </c>
      <c r="T30" s="68">
        <v>200</v>
      </c>
      <c r="U30" s="100" t="str">
        <f t="shared" si="9"/>
        <v>Apr</v>
      </c>
      <c r="V30" s="96">
        <v>200</v>
      </c>
      <c r="W30" s="101">
        <f t="shared" si="10"/>
        <v>100</v>
      </c>
      <c r="X30" s="102">
        <f t="shared" si="11"/>
        <v>0.5</v>
      </c>
      <c r="Y30" s="103" t="str">
        <f t="shared" si="12"/>
        <v>GROWTH</v>
      </c>
      <c r="Z30" s="74">
        <v>0</v>
      </c>
      <c r="AA30" s="69"/>
      <c r="AB30" s="69" t="s">
        <v>133</v>
      </c>
      <c r="AC30" s="69" t="s">
        <v>133</v>
      </c>
      <c r="AD30" s="3">
        <f t="shared" si="13"/>
        <v>0</v>
      </c>
      <c r="AE30" s="75"/>
    </row>
    <row r="31" spans="1:31" ht="14.25" customHeight="1">
      <c r="A31" s="69" t="s">
        <v>133</v>
      </c>
      <c r="B31" s="70" t="s">
        <v>21</v>
      </c>
      <c r="C31" s="71" t="s">
        <v>693</v>
      </c>
      <c r="D31" s="71">
        <v>1000001036</v>
      </c>
      <c r="E31" s="72" t="s">
        <v>694</v>
      </c>
      <c r="F31" s="73">
        <v>44104</v>
      </c>
      <c r="G31" s="66" t="str">
        <f t="shared" si="0"/>
        <v>Targeted Dealer</v>
      </c>
      <c r="H31" s="66"/>
      <c r="I31" s="67">
        <v>60</v>
      </c>
      <c r="J31" s="67">
        <f t="shared" si="1"/>
        <v>56</v>
      </c>
      <c r="K31" s="68">
        <v>26</v>
      </c>
      <c r="L31" s="68">
        <f t="shared" si="2"/>
        <v>34</v>
      </c>
      <c r="M31" s="68">
        <f t="shared" si="3"/>
        <v>46.428571428571423</v>
      </c>
      <c r="N31" s="96">
        <v>65</v>
      </c>
      <c r="O31" s="97" t="str">
        <f t="shared" si="4"/>
        <v>Mar</v>
      </c>
      <c r="P31" s="96">
        <f t="shared" si="5"/>
        <v>65</v>
      </c>
      <c r="Q31" s="98">
        <f t="shared" si="6"/>
        <v>-39</v>
      </c>
      <c r="R31" s="97">
        <f t="shared" si="7"/>
        <v>-0.6</v>
      </c>
      <c r="S31" s="99" t="str">
        <f t="shared" si="8"/>
        <v>DEGROWTH</v>
      </c>
      <c r="T31" s="68">
        <v>0</v>
      </c>
      <c r="U31" s="100" t="str">
        <f t="shared" si="9"/>
        <v>Apr</v>
      </c>
      <c r="V31" s="96">
        <v>0</v>
      </c>
      <c r="W31" s="101">
        <f t="shared" si="10"/>
        <v>26</v>
      </c>
      <c r="X31" s="102">
        <f t="shared" si="11"/>
        <v>0</v>
      </c>
      <c r="Y31" s="103" t="b">
        <f t="shared" si="12"/>
        <v>0</v>
      </c>
      <c r="Z31" s="74">
        <v>0</v>
      </c>
      <c r="AA31" s="69"/>
      <c r="AB31" s="69" t="s">
        <v>133</v>
      </c>
      <c r="AC31" s="69" t="s">
        <v>133</v>
      </c>
      <c r="AD31" s="3">
        <f t="shared" si="13"/>
        <v>0</v>
      </c>
      <c r="AE31" s="75"/>
    </row>
    <row r="32" spans="1:31" ht="14.25" customHeight="1">
      <c r="A32" s="69" t="s">
        <v>133</v>
      </c>
      <c r="B32" s="70" t="s">
        <v>21</v>
      </c>
      <c r="C32" s="71" t="s">
        <v>695</v>
      </c>
      <c r="D32" s="71">
        <v>1000001041</v>
      </c>
      <c r="E32" s="72" t="s">
        <v>696</v>
      </c>
      <c r="F32" s="73">
        <v>44188</v>
      </c>
      <c r="G32" s="66" t="str">
        <f t="shared" si="0"/>
        <v>Targeted Dealer</v>
      </c>
      <c r="H32" s="66"/>
      <c r="I32" s="67">
        <v>50</v>
      </c>
      <c r="J32" s="67">
        <f t="shared" si="1"/>
        <v>46.666666666666671</v>
      </c>
      <c r="K32" s="68">
        <v>60</v>
      </c>
      <c r="L32" s="68">
        <f t="shared" si="2"/>
        <v>-10</v>
      </c>
      <c r="M32" s="68">
        <f t="shared" si="3"/>
        <v>128.57142857142856</v>
      </c>
      <c r="N32" s="96">
        <v>40</v>
      </c>
      <c r="O32" s="97" t="str">
        <f t="shared" si="4"/>
        <v>Mar</v>
      </c>
      <c r="P32" s="96">
        <f t="shared" si="5"/>
        <v>40</v>
      </c>
      <c r="Q32" s="98">
        <f t="shared" si="6"/>
        <v>20</v>
      </c>
      <c r="R32" s="97">
        <f t="shared" si="7"/>
        <v>0.5</v>
      </c>
      <c r="S32" s="99" t="str">
        <f t="shared" si="8"/>
        <v>GROWTH</v>
      </c>
      <c r="T32" s="68">
        <v>39</v>
      </c>
      <c r="U32" s="100" t="str">
        <f t="shared" si="9"/>
        <v>Apr</v>
      </c>
      <c r="V32" s="96">
        <v>39</v>
      </c>
      <c r="W32" s="101">
        <f t="shared" si="10"/>
        <v>21</v>
      </c>
      <c r="X32" s="102">
        <f t="shared" si="11"/>
        <v>0.53846153846153855</v>
      </c>
      <c r="Y32" s="103" t="str">
        <f t="shared" si="12"/>
        <v>GROWTH</v>
      </c>
      <c r="Z32" s="74">
        <v>0</v>
      </c>
      <c r="AA32" s="69"/>
      <c r="AB32" s="69" t="s">
        <v>133</v>
      </c>
      <c r="AC32" s="69" t="s">
        <v>133</v>
      </c>
      <c r="AD32" s="3">
        <f t="shared" si="13"/>
        <v>0</v>
      </c>
      <c r="AE32" s="75"/>
    </row>
    <row r="33" spans="1:31" ht="14.25" customHeight="1">
      <c r="A33" s="69" t="s">
        <v>133</v>
      </c>
      <c r="B33" s="70" t="s">
        <v>24</v>
      </c>
      <c r="C33" s="71" t="s">
        <v>697</v>
      </c>
      <c r="D33" s="71">
        <v>1000001034</v>
      </c>
      <c r="E33" s="72" t="s">
        <v>698</v>
      </c>
      <c r="F33" s="73">
        <v>44191</v>
      </c>
      <c r="G33" s="66" t="str">
        <f t="shared" si="0"/>
        <v>Targeted Dealer</v>
      </c>
      <c r="H33" s="66"/>
      <c r="I33" s="67">
        <v>140</v>
      </c>
      <c r="J33" s="67">
        <f t="shared" si="1"/>
        <v>130.66666666666669</v>
      </c>
      <c r="K33" s="68">
        <v>160</v>
      </c>
      <c r="L33" s="68">
        <f t="shared" si="2"/>
        <v>-20</v>
      </c>
      <c r="M33" s="68">
        <f t="shared" si="3"/>
        <v>122.44897959183672</v>
      </c>
      <c r="N33" s="96">
        <v>200</v>
      </c>
      <c r="O33" s="97" t="str">
        <f t="shared" si="4"/>
        <v>Mar</v>
      </c>
      <c r="P33" s="96">
        <f t="shared" si="5"/>
        <v>200</v>
      </c>
      <c r="Q33" s="98">
        <f t="shared" si="6"/>
        <v>-40</v>
      </c>
      <c r="R33" s="97">
        <f t="shared" si="7"/>
        <v>-0.19999999999999996</v>
      </c>
      <c r="S33" s="99" t="str">
        <f t="shared" si="8"/>
        <v>DEGROWTH</v>
      </c>
      <c r="T33" s="68">
        <v>140</v>
      </c>
      <c r="U33" s="100" t="str">
        <f t="shared" si="9"/>
        <v>Apr</v>
      </c>
      <c r="V33" s="96">
        <v>140</v>
      </c>
      <c r="W33" s="101">
        <f t="shared" si="10"/>
        <v>20</v>
      </c>
      <c r="X33" s="102">
        <f t="shared" si="11"/>
        <v>0.14285714285714279</v>
      </c>
      <c r="Y33" s="103" t="str">
        <f t="shared" si="12"/>
        <v>GROWTH</v>
      </c>
      <c r="Z33" s="74">
        <v>0</v>
      </c>
      <c r="AA33" s="69"/>
      <c r="AB33" s="69" t="s">
        <v>133</v>
      </c>
      <c r="AC33" s="69" t="s">
        <v>133</v>
      </c>
      <c r="AD33" s="3">
        <f t="shared" si="13"/>
        <v>0</v>
      </c>
      <c r="AE33" s="75"/>
    </row>
    <row r="34" spans="1:31" ht="14.25" customHeight="1">
      <c r="A34" s="69" t="s">
        <v>133</v>
      </c>
      <c r="B34" s="70" t="s">
        <v>21</v>
      </c>
      <c r="C34" s="71" t="s">
        <v>699</v>
      </c>
      <c r="D34" s="71">
        <v>1000001038</v>
      </c>
      <c r="E34" s="72" t="s">
        <v>700</v>
      </c>
      <c r="F34" s="73">
        <v>44495</v>
      </c>
      <c r="G34" s="66" t="str">
        <f t="shared" si="0"/>
        <v>Targeted Dealer</v>
      </c>
      <c r="H34" s="66"/>
      <c r="I34" s="67">
        <v>60</v>
      </c>
      <c r="J34" s="67">
        <f t="shared" si="1"/>
        <v>56</v>
      </c>
      <c r="K34" s="68">
        <v>83</v>
      </c>
      <c r="L34" s="68">
        <f t="shared" si="2"/>
        <v>-23</v>
      </c>
      <c r="M34" s="68">
        <f t="shared" si="3"/>
        <v>148.21428571428569</v>
      </c>
      <c r="N34" s="96">
        <v>23</v>
      </c>
      <c r="O34" s="97" t="str">
        <f t="shared" si="4"/>
        <v>Mar</v>
      </c>
      <c r="P34" s="96">
        <f t="shared" si="5"/>
        <v>23</v>
      </c>
      <c r="Q34" s="98">
        <f t="shared" si="6"/>
        <v>60</v>
      </c>
      <c r="R34" s="97">
        <f t="shared" si="7"/>
        <v>2.6086956521739131</v>
      </c>
      <c r="S34" s="99" t="str">
        <f t="shared" si="8"/>
        <v>GROWTH</v>
      </c>
      <c r="T34" s="68">
        <v>39</v>
      </c>
      <c r="U34" s="100" t="str">
        <f t="shared" si="9"/>
        <v>Apr</v>
      </c>
      <c r="V34" s="96">
        <v>39</v>
      </c>
      <c r="W34" s="101">
        <f t="shared" si="10"/>
        <v>44</v>
      </c>
      <c r="X34" s="102">
        <f t="shared" si="11"/>
        <v>1.1282051282051282</v>
      </c>
      <c r="Y34" s="103" t="str">
        <f t="shared" si="12"/>
        <v>GROWTH</v>
      </c>
      <c r="Z34" s="74">
        <v>0</v>
      </c>
      <c r="AA34" s="69"/>
      <c r="AB34" s="69" t="s">
        <v>133</v>
      </c>
      <c r="AC34" s="69" t="s">
        <v>133</v>
      </c>
      <c r="AD34" s="3">
        <f t="shared" si="13"/>
        <v>0</v>
      </c>
      <c r="AE34" s="75"/>
    </row>
    <row r="35" spans="1:31" ht="14.25" customHeight="1">
      <c r="A35" s="69" t="s">
        <v>133</v>
      </c>
      <c r="B35" s="70" t="s">
        <v>24</v>
      </c>
      <c r="C35" s="71" t="s">
        <v>701</v>
      </c>
      <c r="D35" s="71">
        <v>1000002624</v>
      </c>
      <c r="E35" s="72" t="s">
        <v>702</v>
      </c>
      <c r="F35" s="73">
        <v>44636</v>
      </c>
      <c r="G35" s="66" t="str">
        <f t="shared" si="0"/>
        <v>Targeted Dealer</v>
      </c>
      <c r="H35" s="66"/>
      <c r="I35" s="67">
        <v>50</v>
      </c>
      <c r="J35" s="67">
        <f t="shared" si="1"/>
        <v>46.666666666666671</v>
      </c>
      <c r="K35" s="68">
        <v>20</v>
      </c>
      <c r="L35" s="68">
        <f t="shared" si="2"/>
        <v>30</v>
      </c>
      <c r="M35" s="68">
        <f t="shared" si="3"/>
        <v>42.857142857142854</v>
      </c>
      <c r="N35" s="96">
        <v>40</v>
      </c>
      <c r="O35" s="97" t="str">
        <f t="shared" si="4"/>
        <v>Mar</v>
      </c>
      <c r="P35" s="96">
        <f t="shared" si="5"/>
        <v>40</v>
      </c>
      <c r="Q35" s="98">
        <f t="shared" si="6"/>
        <v>-20</v>
      </c>
      <c r="R35" s="97">
        <f t="shared" si="7"/>
        <v>-0.5</v>
      </c>
      <c r="S35" s="99" t="str">
        <f t="shared" si="8"/>
        <v>DEGROWTH</v>
      </c>
      <c r="T35" s="68">
        <v>20</v>
      </c>
      <c r="U35" s="100" t="str">
        <f t="shared" si="9"/>
        <v>Apr</v>
      </c>
      <c r="V35" s="96">
        <v>20</v>
      </c>
      <c r="W35" s="101">
        <f t="shared" si="10"/>
        <v>0</v>
      </c>
      <c r="X35" s="102">
        <f t="shared" si="11"/>
        <v>0</v>
      </c>
      <c r="Y35" s="103" t="str">
        <f t="shared" si="12"/>
        <v>GROWTH</v>
      </c>
      <c r="Z35" s="74">
        <v>0</v>
      </c>
      <c r="AA35" s="69"/>
      <c r="AB35" s="69" t="s">
        <v>133</v>
      </c>
      <c r="AC35" s="69" t="s">
        <v>133</v>
      </c>
      <c r="AD35" s="3">
        <f t="shared" si="13"/>
        <v>0</v>
      </c>
      <c r="AE35" s="75"/>
    </row>
    <row r="36" spans="1:31" ht="14.25" customHeight="1">
      <c r="A36" s="69" t="s">
        <v>133</v>
      </c>
      <c r="B36" s="70" t="s">
        <v>25</v>
      </c>
      <c r="C36" s="71" t="s">
        <v>162</v>
      </c>
      <c r="D36" s="71">
        <v>1000002728</v>
      </c>
      <c r="E36" s="71" t="s">
        <v>163</v>
      </c>
      <c r="F36" s="73">
        <v>44671</v>
      </c>
      <c r="G36" s="66" t="str">
        <f t="shared" si="0"/>
        <v>Targeted Dealer</v>
      </c>
      <c r="H36" s="66"/>
      <c r="I36" s="67">
        <v>10</v>
      </c>
      <c r="J36" s="67">
        <f t="shared" si="1"/>
        <v>9.3333333333333321</v>
      </c>
      <c r="K36" s="68">
        <v>0</v>
      </c>
      <c r="L36" s="68">
        <f t="shared" si="2"/>
        <v>10</v>
      </c>
      <c r="M36" s="68">
        <f t="shared" si="3"/>
        <v>0</v>
      </c>
      <c r="N36" s="96">
        <v>0</v>
      </c>
      <c r="O36" s="97" t="str">
        <f t="shared" si="4"/>
        <v>Mar</v>
      </c>
      <c r="P36" s="96">
        <f t="shared" si="5"/>
        <v>0</v>
      </c>
      <c r="Q36" s="98">
        <f t="shared" si="6"/>
        <v>0</v>
      </c>
      <c r="R36" s="97" t="str">
        <f t="shared" si="7"/>
        <v xml:space="preserve"> </v>
      </c>
      <c r="S36" s="99" t="b">
        <f t="shared" si="8"/>
        <v>0</v>
      </c>
      <c r="T36" s="68">
        <v>0</v>
      </c>
      <c r="U36" s="100" t="str">
        <f t="shared" si="9"/>
        <v>Apr</v>
      </c>
      <c r="V36" s="96">
        <v>0</v>
      </c>
      <c r="W36" s="101">
        <f t="shared" si="10"/>
        <v>0</v>
      </c>
      <c r="X36" s="102">
        <f t="shared" si="11"/>
        <v>0</v>
      </c>
      <c r="Y36" s="103" t="b">
        <f t="shared" si="12"/>
        <v>0</v>
      </c>
      <c r="Z36" s="74">
        <v>0</v>
      </c>
      <c r="AA36" s="69"/>
      <c r="AB36" s="69" t="s">
        <v>133</v>
      </c>
      <c r="AC36" s="69" t="s">
        <v>133</v>
      </c>
      <c r="AD36" s="3">
        <f t="shared" si="13"/>
        <v>1</v>
      </c>
      <c r="AE36" s="75"/>
    </row>
    <row r="37" spans="1:31" ht="14.25" customHeight="1">
      <c r="A37" s="69" t="s">
        <v>133</v>
      </c>
      <c r="B37" s="70" t="s">
        <v>24</v>
      </c>
      <c r="C37" s="71" t="s">
        <v>703</v>
      </c>
      <c r="D37" s="71">
        <v>1000002750</v>
      </c>
      <c r="E37" s="71" t="s">
        <v>704</v>
      </c>
      <c r="F37" s="73">
        <v>44700</v>
      </c>
      <c r="G37" s="66" t="str">
        <f t="shared" si="0"/>
        <v>Targeted Dealer</v>
      </c>
      <c r="H37" s="66"/>
      <c r="I37" s="67">
        <v>120</v>
      </c>
      <c r="J37" s="67">
        <f t="shared" si="1"/>
        <v>112</v>
      </c>
      <c r="K37" s="68">
        <v>40</v>
      </c>
      <c r="L37" s="68">
        <f t="shared" si="2"/>
        <v>80</v>
      </c>
      <c r="M37" s="68">
        <f t="shared" si="3"/>
        <v>35.714285714285708</v>
      </c>
      <c r="N37" s="96">
        <v>120</v>
      </c>
      <c r="O37" s="97" t="str">
        <f t="shared" si="4"/>
        <v>Mar</v>
      </c>
      <c r="P37" s="96">
        <f t="shared" si="5"/>
        <v>120</v>
      </c>
      <c r="Q37" s="98">
        <f t="shared" si="6"/>
        <v>-80</v>
      </c>
      <c r="R37" s="97">
        <f t="shared" si="7"/>
        <v>-0.66666666666666674</v>
      </c>
      <c r="S37" s="99" t="str">
        <f t="shared" si="8"/>
        <v>DEGROWTH</v>
      </c>
      <c r="T37" s="68">
        <v>120</v>
      </c>
      <c r="U37" s="100" t="str">
        <f t="shared" si="9"/>
        <v>Apr</v>
      </c>
      <c r="V37" s="96">
        <v>120</v>
      </c>
      <c r="W37" s="101">
        <f t="shared" si="10"/>
        <v>-80</v>
      </c>
      <c r="X37" s="102">
        <f t="shared" si="11"/>
        <v>-0.66666666666666674</v>
      </c>
      <c r="Y37" s="103" t="str">
        <f t="shared" si="12"/>
        <v>DEGROWTH</v>
      </c>
      <c r="Z37" s="74">
        <v>0</v>
      </c>
      <c r="AA37" s="69"/>
      <c r="AB37" s="69" t="s">
        <v>133</v>
      </c>
      <c r="AC37" s="69" t="s">
        <v>133</v>
      </c>
      <c r="AD37" s="3">
        <f t="shared" si="13"/>
        <v>0</v>
      </c>
      <c r="AE37" s="75"/>
    </row>
    <row r="38" spans="1:31" ht="14.25" customHeight="1">
      <c r="A38" s="69" t="s">
        <v>133</v>
      </c>
      <c r="B38" s="70" t="s">
        <v>24</v>
      </c>
      <c r="C38" s="71" t="s">
        <v>705</v>
      </c>
      <c r="D38" s="71">
        <v>1000002818</v>
      </c>
      <c r="E38" s="71" t="s">
        <v>706</v>
      </c>
      <c r="F38" s="73">
        <v>44732</v>
      </c>
      <c r="G38" s="66" t="str">
        <f t="shared" si="0"/>
        <v>Targeted Dealer</v>
      </c>
      <c r="H38" s="66"/>
      <c r="I38" s="67">
        <v>77.5</v>
      </c>
      <c r="J38" s="67">
        <f t="shared" si="1"/>
        <v>72.333333333333343</v>
      </c>
      <c r="K38" s="68">
        <v>0</v>
      </c>
      <c r="L38" s="68">
        <f t="shared" si="2"/>
        <v>77.5</v>
      </c>
      <c r="M38" s="68">
        <f t="shared" si="3"/>
        <v>0</v>
      </c>
      <c r="N38" s="96">
        <v>25</v>
      </c>
      <c r="O38" s="97" t="str">
        <f t="shared" si="4"/>
        <v>Mar</v>
      </c>
      <c r="P38" s="96">
        <f t="shared" si="5"/>
        <v>25</v>
      </c>
      <c r="Q38" s="98">
        <f t="shared" si="6"/>
        <v>-25</v>
      </c>
      <c r="R38" s="97">
        <f t="shared" si="7"/>
        <v>-1</v>
      </c>
      <c r="S38" s="99" t="str">
        <f t="shared" si="8"/>
        <v>DEGROWTH</v>
      </c>
      <c r="T38" s="68">
        <v>60</v>
      </c>
      <c r="U38" s="100" t="str">
        <f t="shared" si="9"/>
        <v>Apr</v>
      </c>
      <c r="V38" s="96">
        <v>60</v>
      </c>
      <c r="W38" s="101">
        <f t="shared" si="10"/>
        <v>-60</v>
      </c>
      <c r="X38" s="102">
        <f t="shared" si="11"/>
        <v>-1</v>
      </c>
      <c r="Y38" s="103" t="str">
        <f t="shared" si="12"/>
        <v>DEGROWTH</v>
      </c>
      <c r="Z38" s="74">
        <v>0</v>
      </c>
      <c r="AA38" s="69"/>
      <c r="AB38" s="69" t="s">
        <v>133</v>
      </c>
      <c r="AC38" s="69" t="s">
        <v>133</v>
      </c>
      <c r="AD38" s="3">
        <f t="shared" si="13"/>
        <v>1</v>
      </c>
      <c r="AE38" s="75"/>
    </row>
    <row r="39" spans="1:31" ht="14.25" customHeight="1">
      <c r="A39" s="69" t="s">
        <v>133</v>
      </c>
      <c r="B39" s="70" t="s">
        <v>21</v>
      </c>
      <c r="C39" s="71" t="s">
        <v>707</v>
      </c>
      <c r="D39" s="71">
        <v>1000002960</v>
      </c>
      <c r="E39" s="71" t="s">
        <v>708</v>
      </c>
      <c r="F39" s="73">
        <v>44818</v>
      </c>
      <c r="G39" s="66" t="str">
        <f t="shared" si="0"/>
        <v>Targeted Dealer</v>
      </c>
      <c r="H39" s="66"/>
      <c r="I39" s="67">
        <v>200</v>
      </c>
      <c r="J39" s="67">
        <f t="shared" si="1"/>
        <v>186.66666666666669</v>
      </c>
      <c r="K39" s="68">
        <v>300</v>
      </c>
      <c r="L39" s="68">
        <f t="shared" si="2"/>
        <v>-100</v>
      </c>
      <c r="M39" s="68">
        <f t="shared" si="3"/>
        <v>160.71428571428569</v>
      </c>
      <c r="N39" s="96">
        <v>300</v>
      </c>
      <c r="O39" s="97" t="str">
        <f t="shared" si="4"/>
        <v>Mar</v>
      </c>
      <c r="P39" s="96">
        <f t="shared" si="5"/>
        <v>300</v>
      </c>
      <c r="Q39" s="98">
        <f t="shared" si="6"/>
        <v>0</v>
      </c>
      <c r="R39" s="97">
        <f t="shared" si="7"/>
        <v>0</v>
      </c>
      <c r="S39" s="99" t="str">
        <f t="shared" si="8"/>
        <v>GROWTH</v>
      </c>
      <c r="T39" s="68">
        <v>200</v>
      </c>
      <c r="U39" s="100" t="str">
        <f t="shared" si="9"/>
        <v>Apr</v>
      </c>
      <c r="V39" s="96">
        <v>200</v>
      </c>
      <c r="W39" s="101">
        <f t="shared" si="10"/>
        <v>100</v>
      </c>
      <c r="X39" s="102">
        <f t="shared" si="11"/>
        <v>0.5</v>
      </c>
      <c r="Y39" s="103" t="str">
        <f t="shared" si="12"/>
        <v>GROWTH</v>
      </c>
      <c r="Z39" s="74">
        <v>0</v>
      </c>
      <c r="AA39" s="69"/>
      <c r="AB39" s="69" t="s">
        <v>133</v>
      </c>
      <c r="AC39" s="69" t="s">
        <v>133</v>
      </c>
      <c r="AD39" s="3">
        <f t="shared" si="13"/>
        <v>0</v>
      </c>
      <c r="AE39" s="75"/>
    </row>
    <row r="40" spans="1:31" ht="14.25" customHeight="1">
      <c r="A40" s="69" t="s">
        <v>133</v>
      </c>
      <c r="B40" s="70" t="s">
        <v>21</v>
      </c>
      <c r="C40" s="71" t="s">
        <v>709</v>
      </c>
      <c r="D40" s="71">
        <v>1000003133</v>
      </c>
      <c r="E40" s="71" t="s">
        <v>710</v>
      </c>
      <c r="F40" s="73">
        <v>44911</v>
      </c>
      <c r="G40" s="66" t="str">
        <f t="shared" si="0"/>
        <v>Targeted Dealer</v>
      </c>
      <c r="H40" s="66"/>
      <c r="I40" s="67">
        <v>40</v>
      </c>
      <c r="J40" s="67">
        <f t="shared" si="1"/>
        <v>37.333333333333329</v>
      </c>
      <c r="K40" s="68">
        <v>40</v>
      </c>
      <c r="L40" s="68">
        <f t="shared" si="2"/>
        <v>0</v>
      </c>
      <c r="M40" s="68">
        <f t="shared" si="3"/>
        <v>107.14285714285715</v>
      </c>
      <c r="N40" s="96">
        <v>40</v>
      </c>
      <c r="O40" s="97" t="str">
        <f t="shared" si="4"/>
        <v>Mar</v>
      </c>
      <c r="P40" s="96">
        <f t="shared" si="5"/>
        <v>40</v>
      </c>
      <c r="Q40" s="98">
        <f t="shared" si="6"/>
        <v>0</v>
      </c>
      <c r="R40" s="97">
        <f t="shared" si="7"/>
        <v>0</v>
      </c>
      <c r="S40" s="99" t="str">
        <f t="shared" si="8"/>
        <v>GROWTH</v>
      </c>
      <c r="T40" s="68">
        <v>26</v>
      </c>
      <c r="U40" s="100" t="str">
        <f t="shared" si="9"/>
        <v>Apr</v>
      </c>
      <c r="V40" s="96">
        <v>26</v>
      </c>
      <c r="W40" s="101">
        <f t="shared" si="10"/>
        <v>14</v>
      </c>
      <c r="X40" s="102">
        <f t="shared" si="11"/>
        <v>0.53846153846153855</v>
      </c>
      <c r="Y40" s="103" t="str">
        <f t="shared" si="12"/>
        <v>GROWTH</v>
      </c>
      <c r="Z40" s="74">
        <v>0</v>
      </c>
      <c r="AA40" s="69"/>
      <c r="AB40" s="69" t="s">
        <v>133</v>
      </c>
      <c r="AC40" s="69" t="s">
        <v>133</v>
      </c>
      <c r="AD40" s="3">
        <f t="shared" si="13"/>
        <v>0</v>
      </c>
      <c r="AE40" s="75"/>
    </row>
    <row r="41" spans="1:31" ht="14.25" customHeight="1">
      <c r="A41" s="69" t="s">
        <v>133</v>
      </c>
      <c r="B41" s="70" t="s">
        <v>24</v>
      </c>
      <c r="C41" s="71" t="s">
        <v>711</v>
      </c>
      <c r="D41" s="71">
        <v>1000003202</v>
      </c>
      <c r="E41" s="71" t="s">
        <v>712</v>
      </c>
      <c r="F41" s="73">
        <v>44926</v>
      </c>
      <c r="G41" s="66" t="str">
        <f t="shared" si="0"/>
        <v>Targeted Dealer</v>
      </c>
      <c r="H41" s="66"/>
      <c r="I41" s="67">
        <v>60.5</v>
      </c>
      <c r="J41" s="67">
        <f t="shared" si="1"/>
        <v>56.466666666666669</v>
      </c>
      <c r="K41" s="68">
        <v>30</v>
      </c>
      <c r="L41" s="68">
        <f t="shared" si="2"/>
        <v>30.5</v>
      </c>
      <c r="M41" s="68">
        <f t="shared" si="3"/>
        <v>53.128689492325854</v>
      </c>
      <c r="N41" s="96">
        <v>20</v>
      </c>
      <c r="O41" s="97" t="str">
        <f t="shared" si="4"/>
        <v>Mar</v>
      </c>
      <c r="P41" s="96">
        <f t="shared" si="5"/>
        <v>20</v>
      </c>
      <c r="Q41" s="98">
        <f t="shared" si="6"/>
        <v>10</v>
      </c>
      <c r="R41" s="97">
        <f t="shared" si="7"/>
        <v>0.5</v>
      </c>
      <c r="S41" s="99" t="str">
        <f t="shared" si="8"/>
        <v>GROWTH</v>
      </c>
      <c r="T41" s="68">
        <v>60</v>
      </c>
      <c r="U41" s="100" t="str">
        <f t="shared" si="9"/>
        <v>Apr</v>
      </c>
      <c r="V41" s="96">
        <v>60</v>
      </c>
      <c r="W41" s="101">
        <f t="shared" si="10"/>
        <v>-30</v>
      </c>
      <c r="X41" s="102">
        <f t="shared" si="11"/>
        <v>-0.5</v>
      </c>
      <c r="Y41" s="103" t="str">
        <f t="shared" si="12"/>
        <v>DEGROWTH</v>
      </c>
      <c r="Z41" s="74">
        <v>0</v>
      </c>
      <c r="AA41" s="69"/>
      <c r="AB41" s="69" t="s">
        <v>133</v>
      </c>
      <c r="AC41" s="69" t="s">
        <v>133</v>
      </c>
      <c r="AD41" s="3">
        <f t="shared" si="13"/>
        <v>0</v>
      </c>
      <c r="AE41" s="75"/>
    </row>
    <row r="42" spans="1:31" ht="14.25" customHeight="1">
      <c r="A42" s="69" t="s">
        <v>133</v>
      </c>
      <c r="B42" s="70" t="s">
        <v>24</v>
      </c>
      <c r="C42" s="71" t="s">
        <v>713</v>
      </c>
      <c r="D42" s="71">
        <v>1000003200</v>
      </c>
      <c r="E42" s="71" t="s">
        <v>714</v>
      </c>
      <c r="F42" s="73">
        <v>44926</v>
      </c>
      <c r="G42" s="66" t="str">
        <f t="shared" si="0"/>
        <v>Targeted Dealer</v>
      </c>
      <c r="H42" s="66"/>
      <c r="I42" s="67">
        <v>90</v>
      </c>
      <c r="J42" s="67">
        <f t="shared" si="1"/>
        <v>84</v>
      </c>
      <c r="K42" s="68">
        <v>55</v>
      </c>
      <c r="L42" s="68">
        <f t="shared" si="2"/>
        <v>35</v>
      </c>
      <c r="M42" s="68">
        <f t="shared" si="3"/>
        <v>65.476190476190482</v>
      </c>
      <c r="N42" s="96">
        <v>85</v>
      </c>
      <c r="O42" s="97" t="str">
        <f t="shared" si="4"/>
        <v>Mar</v>
      </c>
      <c r="P42" s="96">
        <f t="shared" si="5"/>
        <v>85</v>
      </c>
      <c r="Q42" s="98">
        <f t="shared" si="6"/>
        <v>-30</v>
      </c>
      <c r="R42" s="97">
        <f t="shared" si="7"/>
        <v>-0.3529411764705882</v>
      </c>
      <c r="S42" s="99" t="str">
        <f t="shared" si="8"/>
        <v>DEGROWTH</v>
      </c>
      <c r="T42" s="68">
        <v>40</v>
      </c>
      <c r="U42" s="100" t="str">
        <f t="shared" si="9"/>
        <v>Apr</v>
      </c>
      <c r="V42" s="96">
        <v>40</v>
      </c>
      <c r="W42" s="101">
        <f t="shared" si="10"/>
        <v>15</v>
      </c>
      <c r="X42" s="102">
        <f t="shared" si="11"/>
        <v>0.375</v>
      </c>
      <c r="Y42" s="103" t="str">
        <f t="shared" si="12"/>
        <v>GROWTH</v>
      </c>
      <c r="Z42" s="74">
        <v>0</v>
      </c>
      <c r="AA42" s="69"/>
      <c r="AB42" s="69" t="s">
        <v>133</v>
      </c>
      <c r="AC42" s="69" t="s">
        <v>133</v>
      </c>
      <c r="AD42" s="3">
        <f t="shared" si="13"/>
        <v>0</v>
      </c>
      <c r="AE42" s="75"/>
    </row>
    <row r="43" spans="1:31" ht="14.25" customHeight="1">
      <c r="A43" s="69" t="s">
        <v>133</v>
      </c>
      <c r="B43" s="70" t="s">
        <v>24</v>
      </c>
      <c r="C43" s="71" t="s">
        <v>164</v>
      </c>
      <c r="D43" s="71">
        <v>1000003243</v>
      </c>
      <c r="E43" s="71" t="s">
        <v>165</v>
      </c>
      <c r="F43" s="73">
        <v>44937</v>
      </c>
      <c r="G43" s="66" t="str">
        <f t="shared" si="0"/>
        <v>Targeted Dealer</v>
      </c>
      <c r="H43" s="66"/>
      <c r="I43" s="67">
        <v>37</v>
      </c>
      <c r="J43" s="67">
        <f t="shared" si="1"/>
        <v>34.533333333333331</v>
      </c>
      <c r="K43" s="68">
        <v>20</v>
      </c>
      <c r="L43" s="68">
        <f t="shared" si="2"/>
        <v>17</v>
      </c>
      <c r="M43" s="68">
        <f t="shared" si="3"/>
        <v>57.915057915057915</v>
      </c>
      <c r="N43" s="96">
        <v>20</v>
      </c>
      <c r="O43" s="97" t="str">
        <f t="shared" si="4"/>
        <v>Mar</v>
      </c>
      <c r="P43" s="96">
        <f t="shared" si="5"/>
        <v>20</v>
      </c>
      <c r="Q43" s="98">
        <f t="shared" si="6"/>
        <v>0</v>
      </c>
      <c r="R43" s="97">
        <f t="shared" si="7"/>
        <v>0</v>
      </c>
      <c r="S43" s="99" t="str">
        <f t="shared" si="8"/>
        <v>GROWTH</v>
      </c>
      <c r="T43" s="68">
        <v>10</v>
      </c>
      <c r="U43" s="100" t="str">
        <f t="shared" si="9"/>
        <v>Apr</v>
      </c>
      <c r="V43" s="96">
        <v>10</v>
      </c>
      <c r="W43" s="101">
        <f t="shared" si="10"/>
        <v>10</v>
      </c>
      <c r="X43" s="102">
        <f t="shared" si="11"/>
        <v>1</v>
      </c>
      <c r="Y43" s="103" t="str">
        <f t="shared" si="12"/>
        <v>GROWTH</v>
      </c>
      <c r="Z43" s="74">
        <v>0</v>
      </c>
      <c r="AA43" s="69"/>
      <c r="AB43" s="69" t="s">
        <v>133</v>
      </c>
      <c r="AC43" s="69" t="s">
        <v>133</v>
      </c>
      <c r="AD43" s="3">
        <f t="shared" si="13"/>
        <v>0</v>
      </c>
      <c r="AE43" s="75"/>
    </row>
    <row r="44" spans="1:31" ht="14.25" customHeight="1">
      <c r="A44" s="69" t="s">
        <v>133</v>
      </c>
      <c r="B44" s="70" t="s">
        <v>24</v>
      </c>
      <c r="C44" s="71" t="s">
        <v>715</v>
      </c>
      <c r="D44" s="71">
        <v>1000003314</v>
      </c>
      <c r="E44" s="71" t="s">
        <v>716</v>
      </c>
      <c r="F44" s="73">
        <v>44957</v>
      </c>
      <c r="G44" s="66" t="str">
        <f t="shared" si="0"/>
        <v>Targeted Dealer</v>
      </c>
      <c r="H44" s="66"/>
      <c r="I44" s="67">
        <v>50</v>
      </c>
      <c r="J44" s="67">
        <f t="shared" si="1"/>
        <v>46.666666666666671</v>
      </c>
      <c r="K44" s="68">
        <v>40</v>
      </c>
      <c r="L44" s="68">
        <f t="shared" si="2"/>
        <v>10</v>
      </c>
      <c r="M44" s="68">
        <f t="shared" si="3"/>
        <v>85.714285714285708</v>
      </c>
      <c r="N44" s="96">
        <v>0</v>
      </c>
      <c r="O44" s="97" t="str">
        <f t="shared" si="4"/>
        <v>Mar</v>
      </c>
      <c r="P44" s="96">
        <f t="shared" si="5"/>
        <v>0</v>
      </c>
      <c r="Q44" s="98">
        <f t="shared" si="6"/>
        <v>40</v>
      </c>
      <c r="R44" s="97" t="str">
        <f t="shared" si="7"/>
        <v xml:space="preserve"> </v>
      </c>
      <c r="S44" s="99" t="b">
        <f t="shared" si="8"/>
        <v>0</v>
      </c>
      <c r="T44" s="68">
        <v>40</v>
      </c>
      <c r="U44" s="100" t="str">
        <f t="shared" si="9"/>
        <v>Apr</v>
      </c>
      <c r="V44" s="96">
        <v>40</v>
      </c>
      <c r="W44" s="101">
        <f t="shared" si="10"/>
        <v>0</v>
      </c>
      <c r="X44" s="102">
        <f t="shared" si="11"/>
        <v>0</v>
      </c>
      <c r="Y44" s="103" t="str">
        <f t="shared" si="12"/>
        <v>GROWTH</v>
      </c>
      <c r="Z44" s="74">
        <v>0</v>
      </c>
      <c r="AA44" s="69"/>
      <c r="AB44" s="69" t="s">
        <v>133</v>
      </c>
      <c r="AC44" s="69" t="s">
        <v>133</v>
      </c>
      <c r="AD44" s="3">
        <f t="shared" si="13"/>
        <v>0</v>
      </c>
      <c r="AE44" s="75"/>
    </row>
    <row r="45" spans="1:31" ht="14.25" customHeight="1">
      <c r="A45" s="69" t="s">
        <v>133</v>
      </c>
      <c r="B45" s="70" t="s">
        <v>25</v>
      </c>
      <c r="C45" s="71" t="s">
        <v>717</v>
      </c>
      <c r="D45" s="71">
        <v>1000003488</v>
      </c>
      <c r="E45" s="71" t="s">
        <v>718</v>
      </c>
      <c r="F45" s="73">
        <v>45042</v>
      </c>
      <c r="G45" s="66" t="str">
        <f t="shared" si="0"/>
        <v>Targeted Dealer</v>
      </c>
      <c r="H45" s="66"/>
      <c r="I45" s="67">
        <v>300</v>
      </c>
      <c r="J45" s="67">
        <f t="shared" si="1"/>
        <v>280</v>
      </c>
      <c r="K45" s="68">
        <v>800</v>
      </c>
      <c r="L45" s="68">
        <f t="shared" si="2"/>
        <v>-500</v>
      </c>
      <c r="M45" s="68">
        <f t="shared" si="3"/>
        <v>285.71428571428572</v>
      </c>
      <c r="N45" s="96">
        <v>920</v>
      </c>
      <c r="O45" s="97" t="str">
        <f t="shared" si="4"/>
        <v>Mar</v>
      </c>
      <c r="P45" s="96">
        <f t="shared" si="5"/>
        <v>920</v>
      </c>
      <c r="Q45" s="98">
        <f t="shared" si="6"/>
        <v>-120</v>
      </c>
      <c r="R45" s="97">
        <f t="shared" si="7"/>
        <v>-0.13043478260869568</v>
      </c>
      <c r="S45" s="99" t="str">
        <f t="shared" si="8"/>
        <v>DEGROWTH</v>
      </c>
      <c r="T45" s="68">
        <v>200</v>
      </c>
      <c r="U45" s="100" t="str">
        <f t="shared" si="9"/>
        <v>Apr</v>
      </c>
      <c r="V45" s="96">
        <v>200</v>
      </c>
      <c r="W45" s="101">
        <f t="shared" si="10"/>
        <v>600</v>
      </c>
      <c r="X45" s="102">
        <f t="shared" si="11"/>
        <v>3</v>
      </c>
      <c r="Y45" s="103" t="str">
        <f t="shared" si="12"/>
        <v>GROWTH</v>
      </c>
      <c r="Z45" s="74">
        <v>0</v>
      </c>
      <c r="AA45" s="69"/>
      <c r="AB45" s="69" t="s">
        <v>133</v>
      </c>
      <c r="AC45" s="69" t="s">
        <v>133</v>
      </c>
      <c r="AD45" s="3">
        <f t="shared" si="13"/>
        <v>0</v>
      </c>
      <c r="AE45" s="75"/>
    </row>
    <row r="46" spans="1:31" ht="14.25" customHeight="1">
      <c r="A46" s="69" t="s">
        <v>133</v>
      </c>
      <c r="B46" s="70" t="s">
        <v>25</v>
      </c>
      <c r="C46" s="71" t="s">
        <v>719</v>
      </c>
      <c r="D46" s="71">
        <v>1000003532</v>
      </c>
      <c r="E46" s="71" t="s">
        <v>720</v>
      </c>
      <c r="F46" s="73">
        <v>45064</v>
      </c>
      <c r="G46" s="66" t="str">
        <f t="shared" si="0"/>
        <v>Targeted Dealer</v>
      </c>
      <c r="H46" s="66"/>
      <c r="I46" s="67">
        <v>20</v>
      </c>
      <c r="J46" s="67">
        <f t="shared" si="1"/>
        <v>18.666666666666664</v>
      </c>
      <c r="K46" s="68">
        <v>0</v>
      </c>
      <c r="L46" s="68">
        <f t="shared" si="2"/>
        <v>20</v>
      </c>
      <c r="M46" s="68">
        <f t="shared" si="3"/>
        <v>0</v>
      </c>
      <c r="N46" s="96">
        <v>0</v>
      </c>
      <c r="O46" s="97" t="str">
        <f t="shared" si="4"/>
        <v>Mar</v>
      </c>
      <c r="P46" s="96">
        <f t="shared" si="5"/>
        <v>0</v>
      </c>
      <c r="Q46" s="98">
        <f t="shared" si="6"/>
        <v>0</v>
      </c>
      <c r="R46" s="97" t="str">
        <f t="shared" si="7"/>
        <v xml:space="preserve"> </v>
      </c>
      <c r="S46" s="99" t="b">
        <f t="shared" si="8"/>
        <v>0</v>
      </c>
      <c r="T46" s="68">
        <v>20</v>
      </c>
      <c r="U46" s="100" t="str">
        <f t="shared" si="9"/>
        <v>Apr</v>
      </c>
      <c r="V46" s="96">
        <v>20</v>
      </c>
      <c r="W46" s="101">
        <f t="shared" si="10"/>
        <v>-20</v>
      </c>
      <c r="X46" s="102">
        <f t="shared" si="11"/>
        <v>-1</v>
      </c>
      <c r="Y46" s="103" t="str">
        <f t="shared" si="12"/>
        <v>DEGROWTH</v>
      </c>
      <c r="Z46" s="74">
        <v>0</v>
      </c>
      <c r="AA46" s="69"/>
      <c r="AB46" s="69" t="s">
        <v>133</v>
      </c>
      <c r="AC46" s="69" t="s">
        <v>133</v>
      </c>
      <c r="AD46" s="3">
        <f t="shared" si="13"/>
        <v>1</v>
      </c>
      <c r="AE46" s="75"/>
    </row>
    <row r="47" spans="1:31" ht="14.25" customHeight="1">
      <c r="A47" s="69" t="s">
        <v>133</v>
      </c>
      <c r="B47" s="70" t="s">
        <v>25</v>
      </c>
      <c r="C47" s="71" t="s">
        <v>721</v>
      </c>
      <c r="D47" s="71">
        <v>1000003527</v>
      </c>
      <c r="E47" s="71" t="s">
        <v>722</v>
      </c>
      <c r="F47" s="73">
        <v>45065</v>
      </c>
      <c r="G47" s="66" t="str">
        <f t="shared" si="0"/>
        <v>Targeted Dealer</v>
      </c>
      <c r="H47" s="66"/>
      <c r="I47" s="67">
        <v>60</v>
      </c>
      <c r="J47" s="67">
        <f t="shared" si="1"/>
        <v>56</v>
      </c>
      <c r="K47" s="68">
        <v>20</v>
      </c>
      <c r="L47" s="68">
        <f t="shared" si="2"/>
        <v>40</v>
      </c>
      <c r="M47" s="68">
        <f t="shared" si="3"/>
        <v>35.714285714285708</v>
      </c>
      <c r="N47" s="96">
        <v>20</v>
      </c>
      <c r="O47" s="97" t="str">
        <f t="shared" si="4"/>
        <v>Mar</v>
      </c>
      <c r="P47" s="96">
        <f t="shared" si="5"/>
        <v>20</v>
      </c>
      <c r="Q47" s="98">
        <f t="shared" si="6"/>
        <v>0</v>
      </c>
      <c r="R47" s="97">
        <f t="shared" si="7"/>
        <v>0</v>
      </c>
      <c r="S47" s="99" t="str">
        <f t="shared" si="8"/>
        <v>GROWTH</v>
      </c>
      <c r="T47" s="68">
        <v>60</v>
      </c>
      <c r="U47" s="100" t="str">
        <f t="shared" si="9"/>
        <v>Apr</v>
      </c>
      <c r="V47" s="96">
        <v>60</v>
      </c>
      <c r="W47" s="101">
        <f t="shared" si="10"/>
        <v>-40</v>
      </c>
      <c r="X47" s="102">
        <f t="shared" si="11"/>
        <v>-0.66666666666666674</v>
      </c>
      <c r="Y47" s="103" t="str">
        <f t="shared" si="12"/>
        <v>DEGROWTH</v>
      </c>
      <c r="Z47" s="74">
        <v>0</v>
      </c>
      <c r="AA47" s="69"/>
      <c r="AB47" s="69" t="s">
        <v>133</v>
      </c>
      <c r="AC47" s="69" t="s">
        <v>133</v>
      </c>
      <c r="AD47" s="3">
        <f t="shared" si="13"/>
        <v>0</v>
      </c>
      <c r="AE47" s="75"/>
    </row>
    <row r="48" spans="1:31" ht="14.25" customHeight="1">
      <c r="A48" s="69" t="s">
        <v>133</v>
      </c>
      <c r="B48" s="70" t="s">
        <v>25</v>
      </c>
      <c r="C48" s="71" t="s">
        <v>723</v>
      </c>
      <c r="D48" s="71">
        <v>1000003545</v>
      </c>
      <c r="E48" s="71" t="s">
        <v>724</v>
      </c>
      <c r="F48" s="73">
        <v>45070</v>
      </c>
      <c r="G48" s="66" t="str">
        <f t="shared" si="0"/>
        <v>Targeted Dealer</v>
      </c>
      <c r="H48" s="66"/>
      <c r="I48" s="67">
        <v>20</v>
      </c>
      <c r="J48" s="67">
        <f t="shared" si="1"/>
        <v>18.666666666666664</v>
      </c>
      <c r="K48" s="68">
        <v>40</v>
      </c>
      <c r="L48" s="68">
        <f t="shared" si="2"/>
        <v>-20</v>
      </c>
      <c r="M48" s="68">
        <f t="shared" si="3"/>
        <v>214.28571428571431</v>
      </c>
      <c r="N48" s="96">
        <v>0</v>
      </c>
      <c r="O48" s="97" t="str">
        <f t="shared" si="4"/>
        <v>Mar</v>
      </c>
      <c r="P48" s="96">
        <f t="shared" si="5"/>
        <v>0</v>
      </c>
      <c r="Q48" s="98">
        <f t="shared" si="6"/>
        <v>40</v>
      </c>
      <c r="R48" s="97" t="str">
        <f t="shared" si="7"/>
        <v xml:space="preserve"> </v>
      </c>
      <c r="S48" s="99" t="b">
        <f t="shared" si="8"/>
        <v>0</v>
      </c>
      <c r="T48" s="68">
        <v>20</v>
      </c>
      <c r="U48" s="100" t="str">
        <f t="shared" si="9"/>
        <v>Apr</v>
      </c>
      <c r="V48" s="96">
        <v>20</v>
      </c>
      <c r="W48" s="101">
        <f t="shared" si="10"/>
        <v>20</v>
      </c>
      <c r="X48" s="102">
        <f t="shared" si="11"/>
        <v>1</v>
      </c>
      <c r="Y48" s="103" t="str">
        <f t="shared" si="12"/>
        <v>GROWTH</v>
      </c>
      <c r="Z48" s="74">
        <v>0</v>
      </c>
      <c r="AA48" s="69"/>
      <c r="AB48" s="69" t="s">
        <v>133</v>
      </c>
      <c r="AC48" s="69" t="s">
        <v>133</v>
      </c>
      <c r="AD48" s="3">
        <f t="shared" si="13"/>
        <v>0</v>
      </c>
      <c r="AE48" s="75"/>
    </row>
    <row r="49" spans="1:31" ht="14.25" customHeight="1">
      <c r="A49" s="69" t="s">
        <v>133</v>
      </c>
      <c r="B49" s="70" t="s">
        <v>25</v>
      </c>
      <c r="C49" s="71" t="s">
        <v>725</v>
      </c>
      <c r="D49" s="71">
        <v>1000003549</v>
      </c>
      <c r="E49" s="71" t="s">
        <v>726</v>
      </c>
      <c r="F49" s="73">
        <v>45071</v>
      </c>
      <c r="G49" s="66" t="str">
        <f t="shared" si="0"/>
        <v>Targeted Dealer</v>
      </c>
      <c r="H49" s="66"/>
      <c r="I49" s="67">
        <v>20</v>
      </c>
      <c r="J49" s="67">
        <f t="shared" si="1"/>
        <v>18.666666666666664</v>
      </c>
      <c r="K49" s="68">
        <v>20</v>
      </c>
      <c r="L49" s="68">
        <f t="shared" si="2"/>
        <v>0</v>
      </c>
      <c r="M49" s="68">
        <f t="shared" si="3"/>
        <v>107.14285714285715</v>
      </c>
      <c r="N49" s="96">
        <v>40</v>
      </c>
      <c r="O49" s="97" t="str">
        <f t="shared" si="4"/>
        <v>Mar</v>
      </c>
      <c r="P49" s="96">
        <f t="shared" si="5"/>
        <v>40</v>
      </c>
      <c r="Q49" s="98">
        <f t="shared" si="6"/>
        <v>-20</v>
      </c>
      <c r="R49" s="97">
        <f t="shared" si="7"/>
        <v>-0.5</v>
      </c>
      <c r="S49" s="99" t="str">
        <f t="shared" si="8"/>
        <v>DEGROWTH</v>
      </c>
      <c r="T49" s="68">
        <v>20</v>
      </c>
      <c r="U49" s="100" t="str">
        <f t="shared" si="9"/>
        <v>Apr</v>
      </c>
      <c r="V49" s="96">
        <v>20</v>
      </c>
      <c r="W49" s="101">
        <f t="shared" si="10"/>
        <v>0</v>
      </c>
      <c r="X49" s="102">
        <f t="shared" si="11"/>
        <v>0</v>
      </c>
      <c r="Y49" s="103" t="str">
        <f t="shared" si="12"/>
        <v>GROWTH</v>
      </c>
      <c r="Z49" s="74">
        <v>0</v>
      </c>
      <c r="AA49" s="69"/>
      <c r="AB49" s="69" t="s">
        <v>133</v>
      </c>
      <c r="AC49" s="69" t="s">
        <v>133</v>
      </c>
      <c r="AD49" s="3">
        <f t="shared" si="13"/>
        <v>0</v>
      </c>
      <c r="AE49" s="75"/>
    </row>
    <row r="50" spans="1:31" ht="14.25" customHeight="1">
      <c r="A50" s="69" t="s">
        <v>133</v>
      </c>
      <c r="B50" s="70" t="s">
        <v>25</v>
      </c>
      <c r="C50" s="71" t="s">
        <v>727</v>
      </c>
      <c r="D50" s="71">
        <v>1000003596</v>
      </c>
      <c r="E50" s="71" t="s">
        <v>728</v>
      </c>
      <c r="F50" s="73">
        <v>45093</v>
      </c>
      <c r="G50" s="66" t="str">
        <f t="shared" si="0"/>
        <v>Targeted Dealer</v>
      </c>
      <c r="H50" s="66"/>
      <c r="I50" s="67">
        <v>30</v>
      </c>
      <c r="J50" s="67">
        <f t="shared" si="1"/>
        <v>28</v>
      </c>
      <c r="K50" s="68">
        <v>10</v>
      </c>
      <c r="L50" s="68">
        <f t="shared" si="2"/>
        <v>20</v>
      </c>
      <c r="M50" s="68">
        <f t="shared" si="3"/>
        <v>35.714285714285708</v>
      </c>
      <c r="N50" s="96">
        <v>20</v>
      </c>
      <c r="O50" s="97" t="str">
        <f t="shared" si="4"/>
        <v>Mar</v>
      </c>
      <c r="P50" s="96">
        <f t="shared" si="5"/>
        <v>20</v>
      </c>
      <c r="Q50" s="98">
        <f t="shared" si="6"/>
        <v>-10</v>
      </c>
      <c r="R50" s="97">
        <f t="shared" si="7"/>
        <v>-0.5</v>
      </c>
      <c r="S50" s="99" t="str">
        <f t="shared" si="8"/>
        <v>DEGROWTH</v>
      </c>
      <c r="T50" s="68">
        <v>31</v>
      </c>
      <c r="U50" s="100" t="str">
        <f t="shared" si="9"/>
        <v>Apr</v>
      </c>
      <c r="V50" s="96">
        <v>31</v>
      </c>
      <c r="W50" s="101">
        <f t="shared" si="10"/>
        <v>-21</v>
      </c>
      <c r="X50" s="102">
        <f t="shared" si="11"/>
        <v>-0.67741935483870974</v>
      </c>
      <c r="Y50" s="103" t="str">
        <f t="shared" si="12"/>
        <v>DEGROWTH</v>
      </c>
      <c r="Z50" s="74">
        <v>0</v>
      </c>
      <c r="AA50" s="69"/>
      <c r="AB50" s="69" t="s">
        <v>133</v>
      </c>
      <c r="AC50" s="69" t="s">
        <v>133</v>
      </c>
      <c r="AD50" s="3">
        <f t="shared" si="13"/>
        <v>0</v>
      </c>
      <c r="AE50" s="75"/>
    </row>
    <row r="51" spans="1:31" ht="14.25" customHeight="1">
      <c r="A51" s="69" t="s">
        <v>133</v>
      </c>
      <c r="B51" s="70" t="s">
        <v>24</v>
      </c>
      <c r="C51" s="71" t="s">
        <v>729</v>
      </c>
      <c r="D51" s="71">
        <v>1000003607</v>
      </c>
      <c r="E51" s="71" t="s">
        <v>730</v>
      </c>
      <c r="F51" s="73">
        <v>45097</v>
      </c>
      <c r="G51" s="66" t="str">
        <f t="shared" si="0"/>
        <v>Targeted Dealer</v>
      </c>
      <c r="H51" s="66"/>
      <c r="I51" s="67">
        <v>20</v>
      </c>
      <c r="J51" s="67">
        <f t="shared" si="1"/>
        <v>18.666666666666664</v>
      </c>
      <c r="K51" s="68">
        <v>19</v>
      </c>
      <c r="L51" s="68">
        <f t="shared" si="2"/>
        <v>1</v>
      </c>
      <c r="M51" s="68">
        <f t="shared" si="3"/>
        <v>101.78571428571429</v>
      </c>
      <c r="N51" s="96">
        <v>9.5</v>
      </c>
      <c r="O51" s="97" t="str">
        <f t="shared" si="4"/>
        <v>Mar</v>
      </c>
      <c r="P51" s="96">
        <f t="shared" si="5"/>
        <v>9.5</v>
      </c>
      <c r="Q51" s="98">
        <f t="shared" si="6"/>
        <v>9.5</v>
      </c>
      <c r="R51" s="97">
        <f t="shared" si="7"/>
        <v>1</v>
      </c>
      <c r="S51" s="99" t="str">
        <f t="shared" si="8"/>
        <v>GROWTH</v>
      </c>
      <c r="T51" s="68">
        <v>20</v>
      </c>
      <c r="U51" s="100" t="str">
        <f t="shared" si="9"/>
        <v>Apr</v>
      </c>
      <c r="V51" s="96">
        <v>20</v>
      </c>
      <c r="W51" s="101">
        <f t="shared" si="10"/>
        <v>-1</v>
      </c>
      <c r="X51" s="102">
        <f t="shared" si="11"/>
        <v>-5.0000000000000044E-2</v>
      </c>
      <c r="Y51" s="103" t="str">
        <f t="shared" si="12"/>
        <v>DEGROWTH</v>
      </c>
      <c r="Z51" s="74">
        <v>0</v>
      </c>
      <c r="AA51" s="69"/>
      <c r="AB51" s="69" t="s">
        <v>133</v>
      </c>
      <c r="AC51" s="69" t="s">
        <v>133</v>
      </c>
      <c r="AD51" s="3">
        <f t="shared" si="13"/>
        <v>0</v>
      </c>
      <c r="AE51" s="75"/>
    </row>
    <row r="52" spans="1:31" ht="14.25" customHeight="1">
      <c r="A52" s="69" t="s">
        <v>133</v>
      </c>
      <c r="B52" s="70" t="s">
        <v>24</v>
      </c>
      <c r="C52" s="71" t="s">
        <v>731</v>
      </c>
      <c r="D52" s="71">
        <v>1000003789</v>
      </c>
      <c r="E52" s="71" t="s">
        <v>732</v>
      </c>
      <c r="F52" s="73">
        <v>45278</v>
      </c>
      <c r="G52" s="66" t="str">
        <f t="shared" si="0"/>
        <v>Targeted Dealer</v>
      </c>
      <c r="H52" s="66"/>
      <c r="I52" s="67">
        <v>40</v>
      </c>
      <c r="J52" s="67">
        <f t="shared" si="1"/>
        <v>37.333333333333329</v>
      </c>
      <c r="K52" s="68">
        <v>0</v>
      </c>
      <c r="L52" s="68">
        <f t="shared" si="2"/>
        <v>40</v>
      </c>
      <c r="M52" s="68">
        <f t="shared" si="3"/>
        <v>0</v>
      </c>
      <c r="N52" s="96">
        <v>10</v>
      </c>
      <c r="O52" s="97" t="str">
        <f t="shared" si="4"/>
        <v>Mar</v>
      </c>
      <c r="P52" s="96">
        <f t="shared" si="5"/>
        <v>10</v>
      </c>
      <c r="Q52" s="98">
        <f t="shared" si="6"/>
        <v>-10</v>
      </c>
      <c r="R52" s="97">
        <f t="shared" si="7"/>
        <v>-1</v>
      </c>
      <c r="S52" s="99" t="str">
        <f t="shared" si="8"/>
        <v>DEGROWTH</v>
      </c>
      <c r="T52" s="68">
        <v>20</v>
      </c>
      <c r="U52" s="100" t="str">
        <f t="shared" si="9"/>
        <v>Apr</v>
      </c>
      <c r="V52" s="96">
        <v>20</v>
      </c>
      <c r="W52" s="101">
        <f t="shared" si="10"/>
        <v>-20</v>
      </c>
      <c r="X52" s="102">
        <f t="shared" si="11"/>
        <v>-1</v>
      </c>
      <c r="Y52" s="103" t="str">
        <f t="shared" si="12"/>
        <v>DEGROWTH</v>
      </c>
      <c r="Z52" s="74">
        <v>0</v>
      </c>
      <c r="AA52" s="69"/>
      <c r="AB52" s="69" t="s">
        <v>133</v>
      </c>
      <c r="AC52" s="69" t="s">
        <v>133</v>
      </c>
      <c r="AD52" s="3">
        <f t="shared" si="13"/>
        <v>1</v>
      </c>
      <c r="AE52" s="75"/>
    </row>
    <row r="53" spans="1:31" ht="14.25" customHeight="1">
      <c r="A53" s="69" t="s">
        <v>133</v>
      </c>
      <c r="B53" s="70" t="s">
        <v>24</v>
      </c>
      <c r="C53" s="71" t="s">
        <v>166</v>
      </c>
      <c r="D53" s="76">
        <v>1000003823</v>
      </c>
      <c r="E53" s="76" t="s">
        <v>167</v>
      </c>
      <c r="F53" s="77">
        <v>45310</v>
      </c>
      <c r="G53" s="66" t="str">
        <f t="shared" si="0"/>
        <v>Targeted Dealer</v>
      </c>
      <c r="H53" s="66"/>
      <c r="I53" s="67">
        <v>27.5</v>
      </c>
      <c r="J53" s="67">
        <f t="shared" si="1"/>
        <v>25.666666666666664</v>
      </c>
      <c r="K53" s="68">
        <v>0</v>
      </c>
      <c r="L53" s="68">
        <f t="shared" si="2"/>
        <v>27.5</v>
      </c>
      <c r="M53" s="68">
        <f t="shared" si="3"/>
        <v>0</v>
      </c>
      <c r="N53" s="96">
        <v>0</v>
      </c>
      <c r="O53" s="97" t="str">
        <f t="shared" si="4"/>
        <v>Mar</v>
      </c>
      <c r="P53" s="96">
        <f t="shared" si="5"/>
        <v>0</v>
      </c>
      <c r="Q53" s="98">
        <f t="shared" si="6"/>
        <v>0</v>
      </c>
      <c r="R53" s="97" t="str">
        <f t="shared" si="7"/>
        <v xml:space="preserve"> </v>
      </c>
      <c r="S53" s="99" t="b">
        <f t="shared" si="8"/>
        <v>0</v>
      </c>
      <c r="T53" s="68">
        <v>15</v>
      </c>
      <c r="U53" s="100" t="str">
        <f t="shared" si="9"/>
        <v>Apr</v>
      </c>
      <c r="V53" s="96">
        <v>15</v>
      </c>
      <c r="W53" s="101">
        <f t="shared" si="10"/>
        <v>-15</v>
      </c>
      <c r="X53" s="102">
        <f t="shared" si="11"/>
        <v>-1</v>
      </c>
      <c r="Y53" s="103" t="str">
        <f t="shared" si="12"/>
        <v>DEGROWTH</v>
      </c>
      <c r="Z53" s="74">
        <v>0</v>
      </c>
      <c r="AA53" s="69"/>
      <c r="AB53" s="69" t="s">
        <v>133</v>
      </c>
      <c r="AC53" s="69" t="s">
        <v>133</v>
      </c>
      <c r="AD53" s="3">
        <f t="shared" si="13"/>
        <v>1</v>
      </c>
      <c r="AE53" s="75"/>
    </row>
    <row r="54" spans="1:31" ht="14.25" customHeight="1">
      <c r="A54" s="74" t="s">
        <v>133</v>
      </c>
      <c r="B54" s="70" t="s">
        <v>21</v>
      </c>
      <c r="C54" s="78" t="s">
        <v>733</v>
      </c>
      <c r="D54" s="78">
        <v>1000003840</v>
      </c>
      <c r="E54" s="78" t="s">
        <v>734</v>
      </c>
      <c r="F54" s="104">
        <v>45315</v>
      </c>
      <c r="G54" s="66" t="str">
        <f t="shared" si="0"/>
        <v>Targeted Dealer</v>
      </c>
      <c r="H54" s="66"/>
      <c r="I54" s="67">
        <v>110</v>
      </c>
      <c r="J54" s="67">
        <f t="shared" si="1"/>
        <v>102.66666666666666</v>
      </c>
      <c r="K54" s="68">
        <v>39</v>
      </c>
      <c r="L54" s="68">
        <f t="shared" si="2"/>
        <v>71</v>
      </c>
      <c r="M54" s="68">
        <f t="shared" si="3"/>
        <v>37.987012987012989</v>
      </c>
      <c r="N54" s="96">
        <v>13</v>
      </c>
      <c r="O54" s="97" t="str">
        <f t="shared" si="4"/>
        <v>Mar</v>
      </c>
      <c r="P54" s="96">
        <f t="shared" si="5"/>
        <v>13</v>
      </c>
      <c r="Q54" s="98">
        <f t="shared" si="6"/>
        <v>26</v>
      </c>
      <c r="R54" s="97">
        <f t="shared" si="7"/>
        <v>2</v>
      </c>
      <c r="S54" s="99" t="str">
        <f t="shared" si="8"/>
        <v>GROWTH</v>
      </c>
      <c r="T54" s="68">
        <v>66</v>
      </c>
      <c r="U54" s="100" t="str">
        <f t="shared" si="9"/>
        <v>Apr</v>
      </c>
      <c r="V54" s="96">
        <v>66</v>
      </c>
      <c r="W54" s="101">
        <f t="shared" si="10"/>
        <v>-27</v>
      </c>
      <c r="X54" s="102">
        <f t="shared" si="11"/>
        <v>-0.40909090909090906</v>
      </c>
      <c r="Y54" s="103" t="str">
        <f t="shared" si="12"/>
        <v>DEGROWTH</v>
      </c>
      <c r="Z54" s="74">
        <v>0</v>
      </c>
      <c r="AA54" s="69"/>
      <c r="AB54" s="69" t="s">
        <v>133</v>
      </c>
      <c r="AC54" s="74" t="s">
        <v>133</v>
      </c>
      <c r="AD54" s="3">
        <f t="shared" si="13"/>
        <v>0</v>
      </c>
      <c r="AE54" s="75"/>
    </row>
    <row r="55" spans="1:31" ht="14.25" customHeight="1">
      <c r="A55" s="74" t="s">
        <v>133</v>
      </c>
      <c r="B55" s="70" t="s">
        <v>24</v>
      </c>
      <c r="C55" s="78" t="s">
        <v>735</v>
      </c>
      <c r="D55" s="78">
        <v>1000003892</v>
      </c>
      <c r="E55" s="78" t="s">
        <v>736</v>
      </c>
      <c r="F55" s="73">
        <v>45373</v>
      </c>
      <c r="G55" s="66" t="str">
        <f t="shared" si="0"/>
        <v>Targeted Dealer</v>
      </c>
      <c r="H55" s="66"/>
      <c r="I55" s="67">
        <v>70</v>
      </c>
      <c r="J55" s="67">
        <f t="shared" si="1"/>
        <v>65.333333333333343</v>
      </c>
      <c r="K55" s="68">
        <v>33</v>
      </c>
      <c r="L55" s="68">
        <f t="shared" si="2"/>
        <v>37</v>
      </c>
      <c r="M55" s="68">
        <f t="shared" si="3"/>
        <v>50.510204081632644</v>
      </c>
      <c r="N55" s="96">
        <v>13</v>
      </c>
      <c r="O55" s="97" t="str">
        <f t="shared" si="4"/>
        <v>Mar</v>
      </c>
      <c r="P55" s="96">
        <f t="shared" si="5"/>
        <v>13</v>
      </c>
      <c r="Q55" s="98">
        <f t="shared" si="6"/>
        <v>20</v>
      </c>
      <c r="R55" s="97">
        <f t="shared" si="7"/>
        <v>1.5384615384615383</v>
      </c>
      <c r="S55" s="99" t="str">
        <f t="shared" si="8"/>
        <v>GROWTH</v>
      </c>
      <c r="T55" s="68">
        <v>80</v>
      </c>
      <c r="U55" s="100" t="str">
        <f t="shared" si="9"/>
        <v>Apr</v>
      </c>
      <c r="V55" s="96">
        <v>80</v>
      </c>
      <c r="W55" s="101">
        <f t="shared" si="10"/>
        <v>-47</v>
      </c>
      <c r="X55" s="102">
        <f t="shared" si="11"/>
        <v>-0.58750000000000002</v>
      </c>
      <c r="Y55" s="103" t="str">
        <f t="shared" si="12"/>
        <v>DEGROWTH</v>
      </c>
      <c r="Z55" s="74">
        <v>0</v>
      </c>
      <c r="AA55" s="69"/>
      <c r="AB55" s="69" t="s">
        <v>133</v>
      </c>
      <c r="AC55" s="74" t="s">
        <v>133</v>
      </c>
      <c r="AD55" s="3">
        <f t="shared" si="13"/>
        <v>0</v>
      </c>
      <c r="AE55" s="75"/>
    </row>
    <row r="56" spans="1:31" ht="14.25" customHeight="1">
      <c r="A56" s="74" t="s">
        <v>133</v>
      </c>
      <c r="B56" s="70" t="s">
        <v>25</v>
      </c>
      <c r="C56" s="78" t="s">
        <v>737</v>
      </c>
      <c r="D56" s="78">
        <v>1000003942</v>
      </c>
      <c r="E56" s="78" t="s">
        <v>738</v>
      </c>
      <c r="F56" s="73">
        <v>45421</v>
      </c>
      <c r="G56" s="66" t="str">
        <f t="shared" si="0"/>
        <v>Targeted Dealer</v>
      </c>
      <c r="H56" s="66"/>
      <c r="I56" s="67">
        <v>128</v>
      </c>
      <c r="J56" s="67">
        <f t="shared" si="1"/>
        <v>119.46666666666667</v>
      </c>
      <c r="K56" s="68">
        <v>100</v>
      </c>
      <c r="L56" s="68">
        <f t="shared" si="2"/>
        <v>28</v>
      </c>
      <c r="M56" s="68">
        <f t="shared" si="3"/>
        <v>83.705357142857139</v>
      </c>
      <c r="N56" s="96">
        <v>120</v>
      </c>
      <c r="O56" s="97" t="str">
        <f t="shared" si="4"/>
        <v>Mar</v>
      </c>
      <c r="P56" s="96">
        <f t="shared" si="5"/>
        <v>120</v>
      </c>
      <c r="Q56" s="98">
        <f t="shared" si="6"/>
        <v>-20</v>
      </c>
      <c r="R56" s="97">
        <f t="shared" si="7"/>
        <v>-0.16666666666666663</v>
      </c>
      <c r="S56" s="99" t="str">
        <f t="shared" si="8"/>
        <v>DEGROWTH</v>
      </c>
      <c r="T56" s="68">
        <v>129</v>
      </c>
      <c r="U56" s="100" t="str">
        <f t="shared" si="9"/>
        <v>Apr</v>
      </c>
      <c r="V56" s="96">
        <v>129</v>
      </c>
      <c r="W56" s="101">
        <f t="shared" si="10"/>
        <v>-29</v>
      </c>
      <c r="X56" s="102">
        <f t="shared" si="11"/>
        <v>-0.22480620155038755</v>
      </c>
      <c r="Y56" s="103" t="str">
        <f t="shared" si="12"/>
        <v>DEGROWTH</v>
      </c>
      <c r="Z56" s="74">
        <v>0</v>
      </c>
      <c r="AA56" s="69"/>
      <c r="AB56" s="69" t="s">
        <v>133</v>
      </c>
      <c r="AC56" s="74" t="s">
        <v>133</v>
      </c>
      <c r="AD56" s="3">
        <f t="shared" si="13"/>
        <v>0</v>
      </c>
      <c r="AE56" s="75"/>
    </row>
    <row r="57" spans="1:31" ht="14.25" customHeight="1">
      <c r="A57" s="74" t="s">
        <v>133</v>
      </c>
      <c r="B57" s="70" t="s">
        <v>24</v>
      </c>
      <c r="C57" s="78" t="s">
        <v>168</v>
      </c>
      <c r="D57" s="78">
        <v>1000003948</v>
      </c>
      <c r="E57" s="78" t="s">
        <v>169</v>
      </c>
      <c r="F57" s="73">
        <v>45422</v>
      </c>
      <c r="G57" s="66" t="str">
        <f t="shared" si="0"/>
        <v>Targeted Dealer</v>
      </c>
      <c r="H57" s="66"/>
      <c r="I57" s="67">
        <v>80</v>
      </c>
      <c r="J57" s="67">
        <f t="shared" si="1"/>
        <v>74.666666666666657</v>
      </c>
      <c r="K57" s="68">
        <v>10</v>
      </c>
      <c r="L57" s="68">
        <f t="shared" si="2"/>
        <v>70</v>
      </c>
      <c r="M57" s="68">
        <f t="shared" si="3"/>
        <v>13.392857142857144</v>
      </c>
      <c r="N57" s="96">
        <v>0</v>
      </c>
      <c r="O57" s="97" t="str">
        <f t="shared" si="4"/>
        <v>Mar</v>
      </c>
      <c r="P57" s="96">
        <f t="shared" si="5"/>
        <v>0</v>
      </c>
      <c r="Q57" s="98">
        <f t="shared" si="6"/>
        <v>10</v>
      </c>
      <c r="R57" s="97" t="str">
        <f t="shared" si="7"/>
        <v xml:space="preserve"> </v>
      </c>
      <c r="S57" s="99" t="b">
        <f t="shared" si="8"/>
        <v>0</v>
      </c>
      <c r="T57" s="68">
        <v>187.5</v>
      </c>
      <c r="U57" s="100" t="str">
        <f t="shared" si="9"/>
        <v>Apr</v>
      </c>
      <c r="V57" s="96">
        <v>187.5</v>
      </c>
      <c r="W57" s="101">
        <f t="shared" si="10"/>
        <v>-177.5</v>
      </c>
      <c r="X57" s="102">
        <f t="shared" si="11"/>
        <v>-0.94666666666666666</v>
      </c>
      <c r="Y57" s="103" t="str">
        <f t="shared" si="12"/>
        <v>DEGROWTH</v>
      </c>
      <c r="Z57" s="74">
        <v>0</v>
      </c>
      <c r="AA57" s="69"/>
      <c r="AB57" s="69" t="s">
        <v>133</v>
      </c>
      <c r="AC57" s="74" t="s">
        <v>133</v>
      </c>
      <c r="AD57" s="3">
        <f t="shared" si="13"/>
        <v>0</v>
      </c>
      <c r="AE57" s="75"/>
    </row>
    <row r="58" spans="1:31" ht="14.25" customHeight="1">
      <c r="A58" s="74" t="s">
        <v>133</v>
      </c>
      <c r="B58" s="70" t="s">
        <v>24</v>
      </c>
      <c r="C58" s="78" t="s">
        <v>739</v>
      </c>
      <c r="D58" s="78">
        <v>1000003973</v>
      </c>
      <c r="E58" s="78" t="s">
        <v>740</v>
      </c>
      <c r="F58" s="73">
        <v>45430</v>
      </c>
      <c r="G58" s="66" t="str">
        <f t="shared" si="0"/>
        <v>Targeted Dealer</v>
      </c>
      <c r="H58" s="66"/>
      <c r="I58" s="67">
        <v>202.5</v>
      </c>
      <c r="J58" s="67">
        <f t="shared" si="1"/>
        <v>189</v>
      </c>
      <c r="K58" s="68">
        <v>65</v>
      </c>
      <c r="L58" s="68">
        <f t="shared" si="2"/>
        <v>137.5</v>
      </c>
      <c r="M58" s="68">
        <f t="shared" si="3"/>
        <v>34.391534391534393</v>
      </c>
      <c r="N58" s="96">
        <v>20</v>
      </c>
      <c r="O58" s="97" t="str">
        <f t="shared" si="4"/>
        <v>Mar</v>
      </c>
      <c r="P58" s="96">
        <f t="shared" si="5"/>
        <v>20</v>
      </c>
      <c r="Q58" s="98">
        <f t="shared" si="6"/>
        <v>45</v>
      </c>
      <c r="R58" s="97">
        <f t="shared" si="7"/>
        <v>2.25</v>
      </c>
      <c r="S58" s="99" t="str">
        <f t="shared" si="8"/>
        <v>GROWTH</v>
      </c>
      <c r="T58" s="68">
        <v>180</v>
      </c>
      <c r="U58" s="100" t="str">
        <f t="shared" si="9"/>
        <v>Apr</v>
      </c>
      <c r="V58" s="96">
        <v>180</v>
      </c>
      <c r="W58" s="101">
        <f t="shared" si="10"/>
        <v>-115</v>
      </c>
      <c r="X58" s="102">
        <f t="shared" si="11"/>
        <v>-0.63888888888888884</v>
      </c>
      <c r="Y58" s="103" t="str">
        <f t="shared" si="12"/>
        <v>DEGROWTH</v>
      </c>
      <c r="Z58" s="74">
        <v>0</v>
      </c>
      <c r="AA58" s="69"/>
      <c r="AB58" s="69" t="s">
        <v>133</v>
      </c>
      <c r="AC58" s="74" t="s">
        <v>133</v>
      </c>
      <c r="AD58" s="3">
        <f t="shared" si="13"/>
        <v>0</v>
      </c>
      <c r="AE58" s="75"/>
    </row>
    <row r="59" spans="1:31" ht="14.25" customHeight="1">
      <c r="A59" s="74" t="s">
        <v>133</v>
      </c>
      <c r="B59" s="70" t="s">
        <v>24</v>
      </c>
      <c r="C59" s="78" t="s">
        <v>741</v>
      </c>
      <c r="D59" s="78">
        <v>1000003966</v>
      </c>
      <c r="E59" s="78" t="s">
        <v>742</v>
      </c>
      <c r="F59" s="73">
        <v>45433</v>
      </c>
      <c r="G59" s="66" t="str">
        <f t="shared" si="0"/>
        <v>Targeted Dealer</v>
      </c>
      <c r="H59" s="66"/>
      <c r="I59" s="67">
        <v>60</v>
      </c>
      <c r="J59" s="67">
        <f t="shared" si="1"/>
        <v>56</v>
      </c>
      <c r="K59" s="68">
        <v>20</v>
      </c>
      <c r="L59" s="68">
        <f t="shared" si="2"/>
        <v>40</v>
      </c>
      <c r="M59" s="68">
        <f t="shared" si="3"/>
        <v>35.714285714285708</v>
      </c>
      <c r="N59" s="96">
        <v>35</v>
      </c>
      <c r="O59" s="97" t="str">
        <f t="shared" si="4"/>
        <v>Mar</v>
      </c>
      <c r="P59" s="96">
        <f t="shared" si="5"/>
        <v>35</v>
      </c>
      <c r="Q59" s="98">
        <f t="shared" si="6"/>
        <v>-15</v>
      </c>
      <c r="R59" s="97">
        <f t="shared" si="7"/>
        <v>-0.4285714285714286</v>
      </c>
      <c r="S59" s="99" t="str">
        <f t="shared" si="8"/>
        <v>DEGROWTH</v>
      </c>
      <c r="T59" s="68">
        <v>45</v>
      </c>
      <c r="U59" s="100" t="str">
        <f t="shared" si="9"/>
        <v>Apr</v>
      </c>
      <c r="V59" s="96">
        <v>45</v>
      </c>
      <c r="W59" s="101">
        <f t="shared" si="10"/>
        <v>-25</v>
      </c>
      <c r="X59" s="102">
        <f t="shared" si="11"/>
        <v>-0.55555555555555558</v>
      </c>
      <c r="Y59" s="103" t="str">
        <f t="shared" si="12"/>
        <v>DEGROWTH</v>
      </c>
      <c r="Z59" s="74">
        <v>0</v>
      </c>
      <c r="AA59" s="69"/>
      <c r="AB59" s="69" t="s">
        <v>133</v>
      </c>
      <c r="AC59" s="74" t="s">
        <v>133</v>
      </c>
      <c r="AD59" s="3">
        <f t="shared" si="13"/>
        <v>0</v>
      </c>
      <c r="AE59" s="75"/>
    </row>
    <row r="60" spans="1:31" ht="14.25" customHeight="1">
      <c r="A60" s="74" t="s">
        <v>133</v>
      </c>
      <c r="B60" s="70" t="s">
        <v>24</v>
      </c>
      <c r="C60" s="78" t="s">
        <v>743</v>
      </c>
      <c r="D60" s="78">
        <v>1000004002</v>
      </c>
      <c r="E60" s="78" t="s">
        <v>744</v>
      </c>
      <c r="F60" s="73">
        <v>45450</v>
      </c>
      <c r="G60" s="66" t="str">
        <f t="shared" si="0"/>
        <v>Targeted Dealer</v>
      </c>
      <c r="H60" s="66"/>
      <c r="I60" s="67">
        <v>70</v>
      </c>
      <c r="J60" s="67">
        <f t="shared" si="1"/>
        <v>65.333333333333343</v>
      </c>
      <c r="K60" s="68">
        <v>111</v>
      </c>
      <c r="L60" s="68">
        <f t="shared" si="2"/>
        <v>-41</v>
      </c>
      <c r="M60" s="68">
        <f t="shared" si="3"/>
        <v>169.89795918367344</v>
      </c>
      <c r="N60" s="96">
        <v>64</v>
      </c>
      <c r="O60" s="97" t="str">
        <f t="shared" si="4"/>
        <v>Mar</v>
      </c>
      <c r="P60" s="96">
        <f t="shared" si="5"/>
        <v>64</v>
      </c>
      <c r="Q60" s="98">
        <f t="shared" si="6"/>
        <v>47</v>
      </c>
      <c r="R60" s="97">
        <f t="shared" si="7"/>
        <v>0.734375</v>
      </c>
      <c r="S60" s="99" t="str">
        <f t="shared" si="8"/>
        <v>GROWTH</v>
      </c>
      <c r="T60" s="68">
        <v>62.5</v>
      </c>
      <c r="U60" s="100" t="str">
        <f t="shared" si="9"/>
        <v>Apr</v>
      </c>
      <c r="V60" s="96">
        <v>62.5</v>
      </c>
      <c r="W60" s="101">
        <f t="shared" si="10"/>
        <v>48.5</v>
      </c>
      <c r="X60" s="102">
        <f t="shared" si="11"/>
        <v>0.77600000000000002</v>
      </c>
      <c r="Y60" s="103" t="str">
        <f t="shared" si="12"/>
        <v>GROWTH</v>
      </c>
      <c r="Z60" s="74">
        <v>0</v>
      </c>
      <c r="AA60" s="69"/>
      <c r="AB60" s="69" t="s">
        <v>133</v>
      </c>
      <c r="AC60" s="74" t="s">
        <v>133</v>
      </c>
      <c r="AD60" s="3">
        <f t="shared" si="13"/>
        <v>0</v>
      </c>
      <c r="AE60" s="75"/>
    </row>
    <row r="61" spans="1:31" ht="14.25" customHeight="1">
      <c r="A61" s="74" t="s">
        <v>133</v>
      </c>
      <c r="B61" s="70" t="s">
        <v>21</v>
      </c>
      <c r="C61" s="78" t="s">
        <v>745</v>
      </c>
      <c r="D61" s="78">
        <v>1000004044</v>
      </c>
      <c r="E61" s="78" t="s">
        <v>746</v>
      </c>
      <c r="F61" s="73">
        <v>45490</v>
      </c>
      <c r="G61" s="66" t="str">
        <f t="shared" si="0"/>
        <v>Targeted Dealer</v>
      </c>
      <c r="H61" s="66"/>
      <c r="I61" s="67">
        <v>40</v>
      </c>
      <c r="J61" s="67">
        <f t="shared" si="1"/>
        <v>37.333333333333329</v>
      </c>
      <c r="K61" s="68">
        <v>20</v>
      </c>
      <c r="L61" s="68">
        <f t="shared" si="2"/>
        <v>20</v>
      </c>
      <c r="M61" s="68">
        <f t="shared" si="3"/>
        <v>53.571428571428577</v>
      </c>
      <c r="N61" s="96">
        <v>20</v>
      </c>
      <c r="O61" s="97" t="str">
        <f t="shared" si="4"/>
        <v>Mar</v>
      </c>
      <c r="P61" s="96">
        <f t="shared" si="5"/>
        <v>20</v>
      </c>
      <c r="Q61" s="98">
        <f t="shared" si="6"/>
        <v>0</v>
      </c>
      <c r="R61" s="97">
        <f t="shared" si="7"/>
        <v>0</v>
      </c>
      <c r="S61" s="99" t="str">
        <f t="shared" si="8"/>
        <v>GROWTH</v>
      </c>
      <c r="T61" s="68">
        <v>53</v>
      </c>
      <c r="U61" s="100" t="str">
        <f t="shared" si="9"/>
        <v>Apr</v>
      </c>
      <c r="V61" s="96">
        <v>53</v>
      </c>
      <c r="W61" s="101">
        <f t="shared" si="10"/>
        <v>-33</v>
      </c>
      <c r="X61" s="102">
        <f t="shared" si="11"/>
        <v>-0.62264150943396224</v>
      </c>
      <c r="Y61" s="103" t="str">
        <f t="shared" si="12"/>
        <v>DEGROWTH</v>
      </c>
      <c r="Z61" s="74">
        <v>0</v>
      </c>
      <c r="AA61" s="69"/>
      <c r="AB61" s="69" t="s">
        <v>133</v>
      </c>
      <c r="AC61" s="74" t="s">
        <v>133</v>
      </c>
      <c r="AD61" s="3">
        <f t="shared" si="13"/>
        <v>0</v>
      </c>
      <c r="AE61" s="75"/>
    </row>
    <row r="62" spans="1:31" ht="14.25" customHeight="1">
      <c r="A62" s="74" t="s">
        <v>133</v>
      </c>
      <c r="B62" s="70" t="s">
        <v>21</v>
      </c>
      <c r="C62" s="78" t="s">
        <v>747</v>
      </c>
      <c r="D62" s="78">
        <v>1000004043</v>
      </c>
      <c r="E62" s="78" t="s">
        <v>748</v>
      </c>
      <c r="F62" s="73">
        <v>45490</v>
      </c>
      <c r="G62" s="66" t="str">
        <f t="shared" si="0"/>
        <v>Targeted Dealer</v>
      </c>
      <c r="H62" s="66"/>
      <c r="I62" s="67">
        <v>40</v>
      </c>
      <c r="J62" s="67">
        <f t="shared" si="1"/>
        <v>37.333333333333329</v>
      </c>
      <c r="K62" s="68">
        <v>40</v>
      </c>
      <c r="L62" s="68">
        <f t="shared" si="2"/>
        <v>0</v>
      </c>
      <c r="M62" s="68">
        <f t="shared" si="3"/>
        <v>107.14285714285715</v>
      </c>
      <c r="N62" s="96">
        <v>20</v>
      </c>
      <c r="O62" s="97" t="str">
        <f t="shared" si="4"/>
        <v>Mar</v>
      </c>
      <c r="P62" s="96">
        <f t="shared" si="5"/>
        <v>20</v>
      </c>
      <c r="Q62" s="98">
        <f t="shared" si="6"/>
        <v>20</v>
      </c>
      <c r="R62" s="97">
        <f t="shared" si="7"/>
        <v>1</v>
      </c>
      <c r="S62" s="99" t="str">
        <f t="shared" si="8"/>
        <v>GROWTH</v>
      </c>
      <c r="T62" s="68">
        <v>13</v>
      </c>
      <c r="U62" s="100" t="str">
        <f t="shared" si="9"/>
        <v>Apr</v>
      </c>
      <c r="V62" s="96">
        <v>13</v>
      </c>
      <c r="W62" s="101">
        <f t="shared" si="10"/>
        <v>27</v>
      </c>
      <c r="X62" s="102">
        <f t="shared" si="11"/>
        <v>2.0769230769230771</v>
      </c>
      <c r="Y62" s="103" t="str">
        <f t="shared" si="12"/>
        <v>GROWTH</v>
      </c>
      <c r="Z62" s="74">
        <v>0</v>
      </c>
      <c r="AA62" s="69"/>
      <c r="AB62" s="69" t="s">
        <v>133</v>
      </c>
      <c r="AC62" s="74" t="s">
        <v>133</v>
      </c>
      <c r="AD62" s="3">
        <f t="shared" si="13"/>
        <v>0</v>
      </c>
      <c r="AE62" s="75"/>
    </row>
    <row r="63" spans="1:31" ht="14.25" customHeight="1">
      <c r="A63" s="74" t="s">
        <v>133</v>
      </c>
      <c r="B63" s="70" t="s">
        <v>24</v>
      </c>
      <c r="C63" s="78" t="s">
        <v>749</v>
      </c>
      <c r="D63" s="78">
        <v>1000004099</v>
      </c>
      <c r="E63" s="78" t="s">
        <v>750</v>
      </c>
      <c r="F63" s="73">
        <v>45532</v>
      </c>
      <c r="G63" s="66" t="str">
        <f t="shared" si="0"/>
        <v>Targeted Dealer</v>
      </c>
      <c r="H63" s="66"/>
      <c r="I63" s="67">
        <v>30</v>
      </c>
      <c r="J63" s="67">
        <f t="shared" si="1"/>
        <v>28</v>
      </c>
      <c r="K63" s="68">
        <v>20</v>
      </c>
      <c r="L63" s="68">
        <f t="shared" si="2"/>
        <v>10</v>
      </c>
      <c r="M63" s="68">
        <f t="shared" si="3"/>
        <v>71.428571428571416</v>
      </c>
      <c r="N63" s="96">
        <v>0</v>
      </c>
      <c r="O63" s="97" t="str">
        <f t="shared" si="4"/>
        <v>Mar</v>
      </c>
      <c r="P63" s="96">
        <f t="shared" si="5"/>
        <v>0</v>
      </c>
      <c r="Q63" s="98">
        <f t="shared" si="6"/>
        <v>20</v>
      </c>
      <c r="R63" s="97" t="str">
        <f t="shared" si="7"/>
        <v xml:space="preserve"> </v>
      </c>
      <c r="S63" s="99" t="b">
        <f t="shared" si="8"/>
        <v>0</v>
      </c>
      <c r="T63" s="68">
        <v>20</v>
      </c>
      <c r="U63" s="100" t="str">
        <f t="shared" si="9"/>
        <v>Apr</v>
      </c>
      <c r="V63" s="96">
        <v>20</v>
      </c>
      <c r="W63" s="101">
        <f t="shared" si="10"/>
        <v>0</v>
      </c>
      <c r="X63" s="102">
        <f t="shared" si="11"/>
        <v>0</v>
      </c>
      <c r="Y63" s="103" t="str">
        <f t="shared" si="12"/>
        <v>GROWTH</v>
      </c>
      <c r="Z63" s="74">
        <v>0</v>
      </c>
      <c r="AA63" s="69"/>
      <c r="AB63" s="69" t="s">
        <v>133</v>
      </c>
      <c r="AC63" s="74" t="s">
        <v>133</v>
      </c>
      <c r="AD63" s="3">
        <f t="shared" si="13"/>
        <v>0</v>
      </c>
      <c r="AE63" s="75"/>
    </row>
    <row r="64" spans="1:31" ht="14.25" customHeight="1">
      <c r="A64" s="69" t="s">
        <v>133</v>
      </c>
      <c r="B64" s="71" t="s">
        <v>144</v>
      </c>
      <c r="C64" s="71" t="s">
        <v>751</v>
      </c>
      <c r="D64" s="71">
        <v>1000000618</v>
      </c>
      <c r="E64" s="72" t="s">
        <v>752</v>
      </c>
      <c r="F64" s="73">
        <v>41135</v>
      </c>
      <c r="G64" s="66" t="str">
        <f t="shared" si="0"/>
        <v>Targeted Dealer</v>
      </c>
      <c r="H64" s="66"/>
      <c r="I64" s="67">
        <v>640</v>
      </c>
      <c r="J64" s="67">
        <f t="shared" si="1"/>
        <v>597.33333333333326</v>
      </c>
      <c r="K64" s="68">
        <v>460</v>
      </c>
      <c r="L64" s="68">
        <f t="shared" si="2"/>
        <v>180</v>
      </c>
      <c r="M64" s="68">
        <f t="shared" si="3"/>
        <v>77.008928571428584</v>
      </c>
      <c r="N64" s="96">
        <v>740</v>
      </c>
      <c r="O64" s="97" t="str">
        <f t="shared" si="4"/>
        <v>Mar</v>
      </c>
      <c r="P64" s="96">
        <f t="shared" si="5"/>
        <v>740</v>
      </c>
      <c r="Q64" s="98">
        <f t="shared" si="6"/>
        <v>-280</v>
      </c>
      <c r="R64" s="97">
        <f t="shared" si="7"/>
        <v>-0.3783783783783784</v>
      </c>
      <c r="S64" s="99" t="str">
        <f t="shared" si="8"/>
        <v>DEGROWTH</v>
      </c>
      <c r="T64" s="68">
        <v>620</v>
      </c>
      <c r="U64" s="100" t="str">
        <f t="shared" si="9"/>
        <v>Apr</v>
      </c>
      <c r="V64" s="96">
        <v>620</v>
      </c>
      <c r="W64" s="101">
        <f t="shared" si="10"/>
        <v>-160</v>
      </c>
      <c r="X64" s="102">
        <f t="shared" si="11"/>
        <v>-0.25806451612903225</v>
      </c>
      <c r="Y64" s="103" t="str">
        <f t="shared" si="12"/>
        <v>DEGROWTH</v>
      </c>
      <c r="Z64" s="74">
        <v>0</v>
      </c>
      <c r="AA64" s="69"/>
      <c r="AB64" s="69" t="s">
        <v>133</v>
      </c>
      <c r="AC64" s="69" t="s">
        <v>133</v>
      </c>
      <c r="AD64" s="3">
        <f t="shared" si="13"/>
        <v>0</v>
      </c>
      <c r="AE64" s="75"/>
    </row>
    <row r="65" spans="1:31" ht="14.25" customHeight="1">
      <c r="A65" s="69" t="s">
        <v>133</v>
      </c>
      <c r="B65" s="71" t="s">
        <v>144</v>
      </c>
      <c r="C65" s="71" t="s">
        <v>753</v>
      </c>
      <c r="D65" s="71">
        <v>1000000615</v>
      </c>
      <c r="E65" s="72" t="s">
        <v>754</v>
      </c>
      <c r="F65" s="73">
        <v>42044</v>
      </c>
      <c r="G65" s="66" t="str">
        <f t="shared" si="0"/>
        <v>Targeted Dealer</v>
      </c>
      <c r="H65" s="66"/>
      <c r="I65" s="67">
        <v>80</v>
      </c>
      <c r="J65" s="67">
        <f t="shared" si="1"/>
        <v>74.666666666666657</v>
      </c>
      <c r="K65" s="68">
        <v>20</v>
      </c>
      <c r="L65" s="68">
        <f t="shared" si="2"/>
        <v>60</v>
      </c>
      <c r="M65" s="68">
        <f t="shared" si="3"/>
        <v>26.785714285714288</v>
      </c>
      <c r="N65" s="96">
        <v>20</v>
      </c>
      <c r="O65" s="97" t="str">
        <f t="shared" si="4"/>
        <v>Mar</v>
      </c>
      <c r="P65" s="96">
        <f t="shared" si="5"/>
        <v>20</v>
      </c>
      <c r="Q65" s="98">
        <f t="shared" si="6"/>
        <v>0</v>
      </c>
      <c r="R65" s="97">
        <f t="shared" si="7"/>
        <v>0</v>
      </c>
      <c r="S65" s="99" t="str">
        <f t="shared" si="8"/>
        <v>GROWTH</v>
      </c>
      <c r="T65" s="68">
        <v>40</v>
      </c>
      <c r="U65" s="100" t="str">
        <f t="shared" si="9"/>
        <v>Apr</v>
      </c>
      <c r="V65" s="96">
        <v>40</v>
      </c>
      <c r="W65" s="101">
        <f t="shared" si="10"/>
        <v>-20</v>
      </c>
      <c r="X65" s="102">
        <f t="shared" si="11"/>
        <v>-0.5</v>
      </c>
      <c r="Y65" s="103" t="str">
        <f t="shared" si="12"/>
        <v>DEGROWTH</v>
      </c>
      <c r="Z65" s="74">
        <v>0</v>
      </c>
      <c r="AA65" s="69"/>
      <c r="AB65" s="69" t="s">
        <v>133</v>
      </c>
      <c r="AC65" s="69" t="s">
        <v>133</v>
      </c>
      <c r="AD65" s="3">
        <f t="shared" si="13"/>
        <v>0</v>
      </c>
      <c r="AE65" s="75"/>
    </row>
    <row r="66" spans="1:31" ht="14.25" customHeight="1">
      <c r="A66" s="69" t="s">
        <v>133</v>
      </c>
      <c r="B66" s="71" t="s">
        <v>144</v>
      </c>
      <c r="C66" s="71" t="s">
        <v>755</v>
      </c>
      <c r="D66" s="71">
        <v>1000000616</v>
      </c>
      <c r="E66" s="72" t="s">
        <v>756</v>
      </c>
      <c r="F66" s="73">
        <v>42254</v>
      </c>
      <c r="G66" s="66" t="str">
        <f t="shared" si="0"/>
        <v>Targeted Dealer</v>
      </c>
      <c r="H66" s="66"/>
      <c r="I66" s="67">
        <v>80</v>
      </c>
      <c r="J66" s="67">
        <f t="shared" si="1"/>
        <v>74.666666666666657</v>
      </c>
      <c r="K66" s="68">
        <v>20</v>
      </c>
      <c r="L66" s="68">
        <f t="shared" si="2"/>
        <v>60</v>
      </c>
      <c r="M66" s="68">
        <f t="shared" si="3"/>
        <v>26.785714285714288</v>
      </c>
      <c r="N66" s="96">
        <v>40</v>
      </c>
      <c r="O66" s="97" t="str">
        <f t="shared" si="4"/>
        <v>Mar</v>
      </c>
      <c r="P66" s="96">
        <f t="shared" si="5"/>
        <v>40</v>
      </c>
      <c r="Q66" s="98">
        <f t="shared" si="6"/>
        <v>-20</v>
      </c>
      <c r="R66" s="97">
        <f t="shared" si="7"/>
        <v>-0.5</v>
      </c>
      <c r="S66" s="99" t="str">
        <f t="shared" si="8"/>
        <v>DEGROWTH</v>
      </c>
      <c r="T66" s="68">
        <v>60</v>
      </c>
      <c r="U66" s="100" t="str">
        <f t="shared" si="9"/>
        <v>Apr</v>
      </c>
      <c r="V66" s="96">
        <v>60</v>
      </c>
      <c r="W66" s="101">
        <f t="shared" si="10"/>
        <v>-40</v>
      </c>
      <c r="X66" s="102">
        <f t="shared" si="11"/>
        <v>-0.66666666666666674</v>
      </c>
      <c r="Y66" s="103" t="str">
        <f t="shared" si="12"/>
        <v>DEGROWTH</v>
      </c>
      <c r="Z66" s="74">
        <v>0</v>
      </c>
      <c r="AA66" s="69"/>
      <c r="AB66" s="69" t="s">
        <v>133</v>
      </c>
      <c r="AC66" s="69" t="s">
        <v>133</v>
      </c>
      <c r="AD66" s="3">
        <f t="shared" si="13"/>
        <v>0</v>
      </c>
      <c r="AE66" s="75"/>
    </row>
    <row r="67" spans="1:31" ht="14.25" customHeight="1">
      <c r="A67" s="69" t="s">
        <v>133</v>
      </c>
      <c r="B67" s="71" t="s">
        <v>144</v>
      </c>
      <c r="C67" s="71" t="s">
        <v>757</v>
      </c>
      <c r="D67" s="71">
        <v>1000001007</v>
      </c>
      <c r="E67" s="72" t="s">
        <v>758</v>
      </c>
      <c r="F67" s="73">
        <v>43832</v>
      </c>
      <c r="G67" s="66" t="str">
        <f t="shared" ref="G67:G130" si="14">IF(I67&gt;0,"Targeted Dealer","-")</f>
        <v>Targeted Dealer</v>
      </c>
      <c r="H67" s="66"/>
      <c r="I67" s="67">
        <v>280</v>
      </c>
      <c r="J67" s="67">
        <f t="shared" ref="J67:J130" si="15">I67/$J$1*($J$1-$E$1)</f>
        <v>261.33333333333337</v>
      </c>
      <c r="K67" s="68">
        <v>170</v>
      </c>
      <c r="L67" s="68">
        <f t="shared" ref="L67:L130" si="16">I67-K67</f>
        <v>110</v>
      </c>
      <c r="M67" s="68">
        <f t="shared" ref="M67:M130" si="17">IFERROR((K67/J67%),"-")</f>
        <v>65.051020408163254</v>
      </c>
      <c r="N67" s="96">
        <v>180</v>
      </c>
      <c r="O67" s="97" t="str">
        <f t="shared" ref="O67:O130" si="18">IF(F67&lt;=$P$2,"Mar","")</f>
        <v>Mar</v>
      </c>
      <c r="P67" s="96">
        <f t="shared" ref="P67:P130" si="19">N67</f>
        <v>180</v>
      </c>
      <c r="Q67" s="98">
        <f t="shared" ref="Q67:Q130" si="20">K67-P67</f>
        <v>-10</v>
      </c>
      <c r="R67" s="97">
        <f t="shared" ref="R67:R130" si="21">IFERROR(IF(O67="Mar",(K67/P67-1))," ")</f>
        <v>-5.555555555555558E-2</v>
      </c>
      <c r="S67" s="99" t="str">
        <f t="shared" ref="S67:S130" si="22">IF(N67&gt;0,IF(O67="","-",IF(R67&lt;0%,"DEGROWTH","GROWTH")))</f>
        <v>DEGROWTH</v>
      </c>
      <c r="T67" s="68">
        <v>280</v>
      </c>
      <c r="U67" s="100" t="str">
        <f t="shared" ref="U67:U130" si="23">IF(F67&lt;=$V$2,"Apr","")</f>
        <v>Apr</v>
      </c>
      <c r="V67" s="96">
        <v>280</v>
      </c>
      <c r="W67" s="101">
        <f t="shared" ref="W67:W130" si="24">K67-V67</f>
        <v>-110</v>
      </c>
      <c r="X67" s="102">
        <f t="shared" ref="X67:X130" si="25">IFERROR(IF(U67="Apr",(K67/V67-1)),0)</f>
        <v>-0.3928571428571429</v>
      </c>
      <c r="Y67" s="103" t="str">
        <f t="shared" ref="Y67:Y130" si="26">IF(T67&gt;0,IF(U67="","-",IF(X67&lt;0%,"DEGROWTH","GROWTH")))</f>
        <v>DEGROWTH</v>
      </c>
      <c r="Z67" s="74">
        <v>0</v>
      </c>
      <c r="AA67" s="69"/>
      <c r="AB67" s="69" t="s">
        <v>133</v>
      </c>
      <c r="AC67" s="69" t="s">
        <v>133</v>
      </c>
      <c r="AD67" s="3">
        <f t="shared" ref="AD67:AD130" si="27">IF(K67=0,1,0)</f>
        <v>0</v>
      </c>
      <c r="AE67" s="75"/>
    </row>
    <row r="68" spans="1:31" ht="14.25" customHeight="1">
      <c r="A68" s="69" t="s">
        <v>133</v>
      </c>
      <c r="B68" s="71" t="s">
        <v>144</v>
      </c>
      <c r="C68" s="71" t="s">
        <v>759</v>
      </c>
      <c r="D68" s="71">
        <v>1000001008</v>
      </c>
      <c r="E68" s="72" t="s">
        <v>760</v>
      </c>
      <c r="F68" s="73">
        <v>43832</v>
      </c>
      <c r="G68" s="66" t="str">
        <f t="shared" si="14"/>
        <v>Targeted Dealer</v>
      </c>
      <c r="H68" s="66"/>
      <c r="I68" s="67">
        <v>310</v>
      </c>
      <c r="J68" s="67">
        <f t="shared" si="15"/>
        <v>289.33333333333337</v>
      </c>
      <c r="K68" s="68">
        <v>300</v>
      </c>
      <c r="L68" s="68">
        <f t="shared" si="16"/>
        <v>10</v>
      </c>
      <c r="M68" s="68">
        <f t="shared" si="17"/>
        <v>103.68663594470046</v>
      </c>
      <c r="N68" s="96">
        <v>320</v>
      </c>
      <c r="O68" s="97" t="str">
        <f t="shared" si="18"/>
        <v>Mar</v>
      </c>
      <c r="P68" s="96">
        <f t="shared" si="19"/>
        <v>320</v>
      </c>
      <c r="Q68" s="98">
        <f t="shared" si="20"/>
        <v>-20</v>
      </c>
      <c r="R68" s="97">
        <f t="shared" si="21"/>
        <v>-6.25E-2</v>
      </c>
      <c r="S68" s="99" t="str">
        <f t="shared" si="22"/>
        <v>DEGROWTH</v>
      </c>
      <c r="T68" s="68">
        <v>282.5</v>
      </c>
      <c r="U68" s="100" t="str">
        <f t="shared" si="23"/>
        <v>Apr</v>
      </c>
      <c r="V68" s="96">
        <v>282.5</v>
      </c>
      <c r="W68" s="101">
        <f t="shared" si="24"/>
        <v>17.5</v>
      </c>
      <c r="X68" s="102">
        <f t="shared" si="25"/>
        <v>6.1946902654867353E-2</v>
      </c>
      <c r="Y68" s="103" t="str">
        <f t="shared" si="26"/>
        <v>GROWTH</v>
      </c>
      <c r="Z68" s="74">
        <v>0</v>
      </c>
      <c r="AA68" s="69"/>
      <c r="AB68" s="69" t="s">
        <v>133</v>
      </c>
      <c r="AC68" s="69" t="s">
        <v>133</v>
      </c>
      <c r="AD68" s="3">
        <f t="shared" si="27"/>
        <v>0</v>
      </c>
      <c r="AE68" s="75"/>
    </row>
    <row r="69" spans="1:31" ht="14.25" customHeight="1">
      <c r="A69" s="69" t="s">
        <v>133</v>
      </c>
      <c r="B69" s="71" t="s">
        <v>144</v>
      </c>
      <c r="C69" s="71" t="s">
        <v>761</v>
      </c>
      <c r="D69" s="71">
        <v>1000000652</v>
      </c>
      <c r="E69" s="72" t="s">
        <v>762</v>
      </c>
      <c r="F69" s="73">
        <v>43906</v>
      </c>
      <c r="G69" s="66" t="str">
        <f t="shared" si="14"/>
        <v>Targeted Dealer</v>
      </c>
      <c r="H69" s="66"/>
      <c r="I69" s="67">
        <v>40</v>
      </c>
      <c r="J69" s="67">
        <f t="shared" si="15"/>
        <v>37.333333333333329</v>
      </c>
      <c r="K69" s="68">
        <v>0</v>
      </c>
      <c r="L69" s="68">
        <f t="shared" si="16"/>
        <v>40</v>
      </c>
      <c r="M69" s="68">
        <f t="shared" si="17"/>
        <v>0</v>
      </c>
      <c r="N69" s="96">
        <v>20</v>
      </c>
      <c r="O69" s="97" t="str">
        <f t="shared" si="18"/>
        <v>Mar</v>
      </c>
      <c r="P69" s="96">
        <f t="shared" si="19"/>
        <v>20</v>
      </c>
      <c r="Q69" s="98">
        <f t="shared" si="20"/>
        <v>-20</v>
      </c>
      <c r="R69" s="97">
        <f t="shared" si="21"/>
        <v>-1</v>
      </c>
      <c r="S69" s="99" t="str">
        <f t="shared" si="22"/>
        <v>DEGROWTH</v>
      </c>
      <c r="T69" s="68">
        <v>20</v>
      </c>
      <c r="U69" s="100" t="str">
        <f t="shared" si="23"/>
        <v>Apr</v>
      </c>
      <c r="V69" s="96">
        <v>20</v>
      </c>
      <c r="W69" s="101">
        <f t="shared" si="24"/>
        <v>-20</v>
      </c>
      <c r="X69" s="102">
        <f t="shared" si="25"/>
        <v>-1</v>
      </c>
      <c r="Y69" s="103" t="str">
        <f t="shared" si="26"/>
        <v>DEGROWTH</v>
      </c>
      <c r="Z69" s="74">
        <v>0</v>
      </c>
      <c r="AA69" s="69"/>
      <c r="AB69" s="69" t="s">
        <v>133</v>
      </c>
      <c r="AC69" s="69" t="s">
        <v>133</v>
      </c>
      <c r="AD69" s="3">
        <f t="shared" si="27"/>
        <v>1</v>
      </c>
      <c r="AE69" s="75"/>
    </row>
    <row r="70" spans="1:31" ht="14.25" customHeight="1">
      <c r="A70" s="69" t="s">
        <v>133</v>
      </c>
      <c r="B70" s="71" t="s">
        <v>144</v>
      </c>
      <c r="C70" s="71" t="s">
        <v>763</v>
      </c>
      <c r="D70" s="71">
        <v>1000001006</v>
      </c>
      <c r="E70" s="72" t="s">
        <v>764</v>
      </c>
      <c r="F70" s="73">
        <v>44459</v>
      </c>
      <c r="G70" s="66" t="str">
        <f t="shared" si="14"/>
        <v>Targeted Dealer</v>
      </c>
      <c r="H70" s="66"/>
      <c r="I70" s="67">
        <v>64</v>
      </c>
      <c r="J70" s="67">
        <f t="shared" si="15"/>
        <v>59.733333333333334</v>
      </c>
      <c r="K70" s="68">
        <v>0</v>
      </c>
      <c r="L70" s="68">
        <f t="shared" si="16"/>
        <v>64</v>
      </c>
      <c r="M70" s="68">
        <f t="shared" si="17"/>
        <v>0</v>
      </c>
      <c r="N70" s="96">
        <v>60</v>
      </c>
      <c r="O70" s="97" t="str">
        <f t="shared" si="18"/>
        <v>Mar</v>
      </c>
      <c r="P70" s="96">
        <f t="shared" si="19"/>
        <v>60</v>
      </c>
      <c r="Q70" s="98">
        <f t="shared" si="20"/>
        <v>-60</v>
      </c>
      <c r="R70" s="97">
        <f t="shared" si="21"/>
        <v>-1</v>
      </c>
      <c r="S70" s="99" t="str">
        <f t="shared" si="22"/>
        <v>DEGROWTH</v>
      </c>
      <c r="T70" s="68">
        <v>22</v>
      </c>
      <c r="U70" s="100" t="str">
        <f t="shared" si="23"/>
        <v>Apr</v>
      </c>
      <c r="V70" s="96">
        <v>22</v>
      </c>
      <c r="W70" s="101">
        <f t="shared" si="24"/>
        <v>-22</v>
      </c>
      <c r="X70" s="102">
        <f t="shared" si="25"/>
        <v>-1</v>
      </c>
      <c r="Y70" s="103" t="str">
        <f t="shared" si="26"/>
        <v>DEGROWTH</v>
      </c>
      <c r="Z70" s="74">
        <v>0</v>
      </c>
      <c r="AA70" s="69"/>
      <c r="AB70" s="69" t="s">
        <v>133</v>
      </c>
      <c r="AC70" s="69" t="s">
        <v>133</v>
      </c>
      <c r="AD70" s="3">
        <f t="shared" si="27"/>
        <v>1</v>
      </c>
      <c r="AE70" s="75"/>
    </row>
    <row r="71" spans="1:31" ht="14.25" customHeight="1">
      <c r="A71" s="69" t="s">
        <v>133</v>
      </c>
      <c r="B71" s="71" t="s">
        <v>144</v>
      </c>
      <c r="C71" s="71" t="s">
        <v>765</v>
      </c>
      <c r="D71" s="71">
        <v>1000002620</v>
      </c>
      <c r="E71" s="72" t="s">
        <v>766</v>
      </c>
      <c r="F71" s="73">
        <v>44628</v>
      </c>
      <c r="G71" s="66" t="str">
        <f t="shared" si="14"/>
        <v>Targeted Dealer</v>
      </c>
      <c r="H71" s="66"/>
      <c r="I71" s="67">
        <v>136</v>
      </c>
      <c r="J71" s="67">
        <f t="shared" si="15"/>
        <v>126.93333333333334</v>
      </c>
      <c r="K71" s="68">
        <v>75</v>
      </c>
      <c r="L71" s="68">
        <f t="shared" si="16"/>
        <v>61</v>
      </c>
      <c r="M71" s="68">
        <f t="shared" si="17"/>
        <v>59.086134453781511</v>
      </c>
      <c r="N71" s="96">
        <v>125</v>
      </c>
      <c r="O71" s="97" t="str">
        <f t="shared" si="18"/>
        <v>Mar</v>
      </c>
      <c r="P71" s="96">
        <f t="shared" si="19"/>
        <v>125</v>
      </c>
      <c r="Q71" s="98">
        <f t="shared" si="20"/>
        <v>-50</v>
      </c>
      <c r="R71" s="97">
        <f t="shared" si="21"/>
        <v>-0.4</v>
      </c>
      <c r="S71" s="99" t="str">
        <f t="shared" si="22"/>
        <v>DEGROWTH</v>
      </c>
      <c r="T71" s="68">
        <v>124</v>
      </c>
      <c r="U71" s="100" t="str">
        <f t="shared" si="23"/>
        <v>Apr</v>
      </c>
      <c r="V71" s="96">
        <v>124</v>
      </c>
      <c r="W71" s="101">
        <f t="shared" si="24"/>
        <v>-49</v>
      </c>
      <c r="X71" s="102">
        <f t="shared" si="25"/>
        <v>-0.39516129032258063</v>
      </c>
      <c r="Y71" s="103" t="str">
        <f t="shared" si="26"/>
        <v>DEGROWTH</v>
      </c>
      <c r="Z71" s="74">
        <v>0</v>
      </c>
      <c r="AA71" s="69"/>
      <c r="AB71" s="69" t="s">
        <v>133</v>
      </c>
      <c r="AC71" s="69" t="s">
        <v>133</v>
      </c>
      <c r="AD71" s="3">
        <f t="shared" si="27"/>
        <v>0</v>
      </c>
      <c r="AE71" s="75"/>
    </row>
    <row r="72" spans="1:31" ht="14.25" customHeight="1">
      <c r="A72" s="69" t="s">
        <v>133</v>
      </c>
      <c r="B72" s="71" t="s">
        <v>144</v>
      </c>
      <c r="C72" s="71" t="s">
        <v>767</v>
      </c>
      <c r="D72" s="71">
        <v>1000003164</v>
      </c>
      <c r="E72" s="71" t="s">
        <v>768</v>
      </c>
      <c r="F72" s="73">
        <v>44916</v>
      </c>
      <c r="G72" s="66" t="str">
        <f t="shared" si="14"/>
        <v>Targeted Dealer</v>
      </c>
      <c r="H72" s="66"/>
      <c r="I72" s="67">
        <v>158</v>
      </c>
      <c r="J72" s="67">
        <f t="shared" si="15"/>
        <v>147.46666666666667</v>
      </c>
      <c r="K72" s="68">
        <v>128</v>
      </c>
      <c r="L72" s="68">
        <f t="shared" si="16"/>
        <v>30</v>
      </c>
      <c r="M72" s="68">
        <f t="shared" si="17"/>
        <v>86.79927667269439</v>
      </c>
      <c r="N72" s="96">
        <v>130</v>
      </c>
      <c r="O72" s="97" t="str">
        <f t="shared" si="18"/>
        <v>Mar</v>
      </c>
      <c r="P72" s="96">
        <f t="shared" si="19"/>
        <v>130</v>
      </c>
      <c r="Q72" s="98">
        <f t="shared" si="20"/>
        <v>-2</v>
      </c>
      <c r="R72" s="97">
        <f t="shared" si="21"/>
        <v>-1.538461538461533E-2</v>
      </c>
      <c r="S72" s="99" t="str">
        <f t="shared" si="22"/>
        <v>DEGROWTH</v>
      </c>
      <c r="T72" s="68">
        <v>124</v>
      </c>
      <c r="U72" s="100" t="str">
        <f t="shared" si="23"/>
        <v>Apr</v>
      </c>
      <c r="V72" s="96">
        <v>124</v>
      </c>
      <c r="W72" s="101">
        <f t="shared" si="24"/>
        <v>4</v>
      </c>
      <c r="X72" s="102">
        <f t="shared" si="25"/>
        <v>3.2258064516129004E-2</v>
      </c>
      <c r="Y72" s="103" t="str">
        <f t="shared" si="26"/>
        <v>GROWTH</v>
      </c>
      <c r="Z72" s="74">
        <v>0</v>
      </c>
      <c r="AA72" s="69"/>
      <c r="AB72" s="69" t="s">
        <v>133</v>
      </c>
      <c r="AC72" s="69" t="s">
        <v>133</v>
      </c>
      <c r="AD72" s="3">
        <f t="shared" si="27"/>
        <v>0</v>
      </c>
      <c r="AE72" s="75"/>
    </row>
    <row r="73" spans="1:31" ht="14.25" customHeight="1">
      <c r="A73" s="74" t="s">
        <v>133</v>
      </c>
      <c r="B73" s="78" t="s">
        <v>26</v>
      </c>
      <c r="C73" s="78" t="s">
        <v>769</v>
      </c>
      <c r="D73" s="78">
        <v>1000004006</v>
      </c>
      <c r="E73" s="78" t="s">
        <v>770</v>
      </c>
      <c r="F73" s="73">
        <v>45456</v>
      </c>
      <c r="G73" s="66" t="str">
        <f t="shared" si="14"/>
        <v>Targeted Dealer</v>
      </c>
      <c r="H73" s="66"/>
      <c r="I73" s="67">
        <v>80</v>
      </c>
      <c r="J73" s="67">
        <f t="shared" si="15"/>
        <v>74.666666666666657</v>
      </c>
      <c r="K73" s="68">
        <v>40</v>
      </c>
      <c r="L73" s="68">
        <f t="shared" si="16"/>
        <v>40</v>
      </c>
      <c r="M73" s="68">
        <f t="shared" si="17"/>
        <v>53.571428571428577</v>
      </c>
      <c r="N73" s="96">
        <v>20</v>
      </c>
      <c r="O73" s="97" t="str">
        <f t="shared" si="18"/>
        <v>Mar</v>
      </c>
      <c r="P73" s="96">
        <f t="shared" si="19"/>
        <v>20</v>
      </c>
      <c r="Q73" s="98">
        <f t="shared" si="20"/>
        <v>20</v>
      </c>
      <c r="R73" s="97">
        <f t="shared" si="21"/>
        <v>1</v>
      </c>
      <c r="S73" s="99" t="str">
        <f t="shared" si="22"/>
        <v>GROWTH</v>
      </c>
      <c r="T73" s="68">
        <v>40</v>
      </c>
      <c r="U73" s="100" t="str">
        <f t="shared" si="23"/>
        <v>Apr</v>
      </c>
      <c r="V73" s="96">
        <v>40</v>
      </c>
      <c r="W73" s="101">
        <f t="shared" si="24"/>
        <v>0</v>
      </c>
      <c r="X73" s="102">
        <f t="shared" si="25"/>
        <v>0</v>
      </c>
      <c r="Y73" s="103" t="str">
        <f t="shared" si="26"/>
        <v>GROWTH</v>
      </c>
      <c r="Z73" s="74">
        <v>0</v>
      </c>
      <c r="AA73" s="69"/>
      <c r="AB73" s="69" t="s">
        <v>133</v>
      </c>
      <c r="AC73" s="74" t="s">
        <v>133</v>
      </c>
      <c r="AD73" s="3">
        <f t="shared" si="27"/>
        <v>0</v>
      </c>
      <c r="AE73" s="75"/>
    </row>
    <row r="74" spans="1:31" ht="14.25" customHeight="1">
      <c r="A74" s="74" t="s">
        <v>133</v>
      </c>
      <c r="B74" s="78" t="s">
        <v>26</v>
      </c>
      <c r="C74" s="78" t="s">
        <v>771</v>
      </c>
      <c r="D74" s="105">
        <v>1000004090</v>
      </c>
      <c r="E74" s="105" t="s">
        <v>772</v>
      </c>
      <c r="F74" s="73">
        <v>45524</v>
      </c>
      <c r="G74" s="66" t="str">
        <f t="shared" si="14"/>
        <v>Targeted Dealer</v>
      </c>
      <c r="H74" s="66"/>
      <c r="I74" s="67">
        <v>33</v>
      </c>
      <c r="J74" s="67">
        <f t="shared" si="15"/>
        <v>30.800000000000004</v>
      </c>
      <c r="K74" s="68">
        <v>40</v>
      </c>
      <c r="L74" s="68">
        <f t="shared" si="16"/>
        <v>-7</v>
      </c>
      <c r="M74" s="68">
        <f t="shared" si="17"/>
        <v>129.87012987012986</v>
      </c>
      <c r="N74" s="96">
        <v>40</v>
      </c>
      <c r="O74" s="97" t="str">
        <f t="shared" si="18"/>
        <v>Mar</v>
      </c>
      <c r="P74" s="96">
        <f t="shared" si="19"/>
        <v>40</v>
      </c>
      <c r="Q74" s="98">
        <f t="shared" si="20"/>
        <v>0</v>
      </c>
      <c r="R74" s="97">
        <f t="shared" si="21"/>
        <v>0</v>
      </c>
      <c r="S74" s="99" t="str">
        <f t="shared" si="22"/>
        <v>GROWTH</v>
      </c>
      <c r="T74" s="68">
        <v>23</v>
      </c>
      <c r="U74" s="100" t="str">
        <f t="shared" si="23"/>
        <v>Apr</v>
      </c>
      <c r="V74" s="96">
        <v>23</v>
      </c>
      <c r="W74" s="101">
        <f t="shared" si="24"/>
        <v>17</v>
      </c>
      <c r="X74" s="102">
        <f t="shared" si="25"/>
        <v>0.73913043478260865</v>
      </c>
      <c r="Y74" s="103" t="str">
        <f t="shared" si="26"/>
        <v>GROWTH</v>
      </c>
      <c r="Z74" s="74">
        <v>0</v>
      </c>
      <c r="AA74" s="69"/>
      <c r="AB74" s="69" t="s">
        <v>133</v>
      </c>
      <c r="AC74" s="74" t="s">
        <v>133</v>
      </c>
      <c r="AD74" s="3">
        <f t="shared" si="27"/>
        <v>0</v>
      </c>
      <c r="AE74" s="75"/>
    </row>
    <row r="75" spans="1:31" ht="14.25" customHeight="1">
      <c r="A75" s="69" t="s">
        <v>133</v>
      </c>
      <c r="B75" s="70" t="s">
        <v>27</v>
      </c>
      <c r="C75" s="71" t="s">
        <v>773</v>
      </c>
      <c r="D75" s="71">
        <v>1000000744</v>
      </c>
      <c r="E75" s="72" t="s">
        <v>774</v>
      </c>
      <c r="F75" s="73">
        <v>38939</v>
      </c>
      <c r="G75" s="66" t="str">
        <f t="shared" si="14"/>
        <v>Targeted Dealer</v>
      </c>
      <c r="H75" s="66"/>
      <c r="I75" s="67">
        <v>330</v>
      </c>
      <c r="J75" s="67">
        <f t="shared" si="15"/>
        <v>308</v>
      </c>
      <c r="K75" s="68">
        <v>200</v>
      </c>
      <c r="L75" s="68">
        <f t="shared" si="16"/>
        <v>130</v>
      </c>
      <c r="M75" s="68">
        <f t="shared" si="17"/>
        <v>64.935064935064929</v>
      </c>
      <c r="N75" s="96">
        <v>240</v>
      </c>
      <c r="O75" s="97" t="str">
        <f t="shared" si="18"/>
        <v>Mar</v>
      </c>
      <c r="P75" s="96">
        <f t="shared" si="19"/>
        <v>240</v>
      </c>
      <c r="Q75" s="98">
        <f t="shared" si="20"/>
        <v>-40</v>
      </c>
      <c r="R75" s="97">
        <f t="shared" si="21"/>
        <v>-0.16666666666666663</v>
      </c>
      <c r="S75" s="99" t="str">
        <f t="shared" si="22"/>
        <v>DEGROWTH</v>
      </c>
      <c r="T75" s="68">
        <v>289.5</v>
      </c>
      <c r="U75" s="100" t="str">
        <f t="shared" si="23"/>
        <v>Apr</v>
      </c>
      <c r="V75" s="96">
        <v>289.5</v>
      </c>
      <c r="W75" s="101">
        <f t="shared" si="24"/>
        <v>-89.5</v>
      </c>
      <c r="X75" s="102">
        <f t="shared" si="25"/>
        <v>-0.30915371329879104</v>
      </c>
      <c r="Y75" s="103" t="str">
        <f t="shared" si="26"/>
        <v>DEGROWTH</v>
      </c>
      <c r="Z75" s="74">
        <v>0</v>
      </c>
      <c r="AA75" s="69"/>
      <c r="AB75" s="69" t="s">
        <v>133</v>
      </c>
      <c r="AC75" s="69" t="s">
        <v>133</v>
      </c>
      <c r="AD75" s="3">
        <f t="shared" si="27"/>
        <v>0</v>
      </c>
      <c r="AE75" s="75"/>
    </row>
    <row r="76" spans="1:31" ht="14.25" customHeight="1">
      <c r="A76" s="69" t="s">
        <v>133</v>
      </c>
      <c r="B76" s="70" t="s">
        <v>29</v>
      </c>
      <c r="C76" s="71" t="s">
        <v>775</v>
      </c>
      <c r="D76" s="71">
        <v>1000000732</v>
      </c>
      <c r="E76" s="72" t="s">
        <v>776</v>
      </c>
      <c r="F76" s="73">
        <v>39057</v>
      </c>
      <c r="G76" s="66" t="str">
        <f t="shared" si="14"/>
        <v>Targeted Dealer</v>
      </c>
      <c r="H76" s="66"/>
      <c r="I76" s="67">
        <v>5490</v>
      </c>
      <c r="J76" s="67">
        <f t="shared" si="15"/>
        <v>5124</v>
      </c>
      <c r="K76" s="68">
        <v>5630.5</v>
      </c>
      <c r="L76" s="68">
        <f t="shared" si="16"/>
        <v>-140.5</v>
      </c>
      <c r="M76" s="68">
        <f t="shared" si="17"/>
        <v>109.88485558157689</v>
      </c>
      <c r="N76" s="96">
        <v>5253</v>
      </c>
      <c r="O76" s="97" t="str">
        <f t="shared" si="18"/>
        <v>Mar</v>
      </c>
      <c r="P76" s="96">
        <f t="shared" si="19"/>
        <v>5253</v>
      </c>
      <c r="Q76" s="98">
        <f t="shared" si="20"/>
        <v>377.5</v>
      </c>
      <c r="R76" s="97">
        <f t="shared" si="21"/>
        <v>7.1863696935084764E-2</v>
      </c>
      <c r="S76" s="99" t="str">
        <f t="shared" si="22"/>
        <v>GROWTH</v>
      </c>
      <c r="T76" s="68">
        <v>5412.3</v>
      </c>
      <c r="U76" s="100" t="str">
        <f t="shared" si="23"/>
        <v>Apr</v>
      </c>
      <c r="V76" s="96">
        <v>5412.3</v>
      </c>
      <c r="W76" s="101">
        <f t="shared" si="24"/>
        <v>218.19999999999982</v>
      </c>
      <c r="X76" s="102">
        <f t="shared" si="25"/>
        <v>4.0315577480922959E-2</v>
      </c>
      <c r="Y76" s="103" t="str">
        <f t="shared" si="26"/>
        <v>GROWTH</v>
      </c>
      <c r="Z76" s="74">
        <v>0</v>
      </c>
      <c r="AA76" s="69"/>
      <c r="AB76" s="69" t="s">
        <v>133</v>
      </c>
      <c r="AC76" s="69" t="s">
        <v>133</v>
      </c>
      <c r="AD76" s="3">
        <f t="shared" si="27"/>
        <v>0</v>
      </c>
      <c r="AE76" s="75"/>
    </row>
    <row r="77" spans="1:31" ht="14.25" customHeight="1">
      <c r="A77" s="69" t="s">
        <v>133</v>
      </c>
      <c r="B77" s="70" t="s">
        <v>27</v>
      </c>
      <c r="C77" s="71" t="s">
        <v>777</v>
      </c>
      <c r="D77" s="71">
        <v>1000000729</v>
      </c>
      <c r="E77" s="72" t="s">
        <v>778</v>
      </c>
      <c r="F77" s="73">
        <v>39283</v>
      </c>
      <c r="G77" s="66" t="str">
        <f t="shared" si="14"/>
        <v>Targeted Dealer</v>
      </c>
      <c r="H77" s="66"/>
      <c r="I77" s="67">
        <v>20</v>
      </c>
      <c r="J77" s="67">
        <f t="shared" si="15"/>
        <v>18.666666666666664</v>
      </c>
      <c r="K77" s="68">
        <v>7.5</v>
      </c>
      <c r="L77" s="68">
        <f t="shared" si="16"/>
        <v>12.5</v>
      </c>
      <c r="M77" s="68">
        <f t="shared" si="17"/>
        <v>40.178571428571431</v>
      </c>
      <c r="N77" s="96">
        <v>8</v>
      </c>
      <c r="O77" s="97" t="str">
        <f t="shared" si="18"/>
        <v>Mar</v>
      </c>
      <c r="P77" s="96">
        <f t="shared" si="19"/>
        <v>8</v>
      </c>
      <c r="Q77" s="98">
        <f t="shared" si="20"/>
        <v>-0.5</v>
      </c>
      <c r="R77" s="97">
        <f t="shared" si="21"/>
        <v>-6.25E-2</v>
      </c>
      <c r="S77" s="99" t="str">
        <f t="shared" si="22"/>
        <v>DEGROWTH</v>
      </c>
      <c r="T77" s="68">
        <v>4</v>
      </c>
      <c r="U77" s="100" t="str">
        <f t="shared" si="23"/>
        <v>Apr</v>
      </c>
      <c r="V77" s="96">
        <v>4</v>
      </c>
      <c r="W77" s="101">
        <f t="shared" si="24"/>
        <v>3.5</v>
      </c>
      <c r="X77" s="102">
        <f t="shared" si="25"/>
        <v>0.875</v>
      </c>
      <c r="Y77" s="103" t="str">
        <f t="shared" si="26"/>
        <v>GROWTH</v>
      </c>
      <c r="Z77" s="74">
        <v>0</v>
      </c>
      <c r="AA77" s="69"/>
      <c r="AB77" s="69" t="s">
        <v>133</v>
      </c>
      <c r="AC77" s="69" t="s">
        <v>133</v>
      </c>
      <c r="AD77" s="3">
        <f t="shared" si="27"/>
        <v>0</v>
      </c>
      <c r="AE77" s="75"/>
    </row>
    <row r="78" spans="1:31" ht="14.25" customHeight="1">
      <c r="A78" s="69" t="s">
        <v>133</v>
      </c>
      <c r="B78" s="70" t="s">
        <v>29</v>
      </c>
      <c r="C78" s="71" t="s">
        <v>779</v>
      </c>
      <c r="D78" s="71">
        <v>1000000737</v>
      </c>
      <c r="E78" s="72" t="s">
        <v>780</v>
      </c>
      <c r="F78" s="73">
        <v>39746</v>
      </c>
      <c r="G78" s="66" t="str">
        <f t="shared" si="14"/>
        <v>Targeted Dealer</v>
      </c>
      <c r="H78" s="66"/>
      <c r="I78" s="67">
        <v>1100</v>
      </c>
      <c r="J78" s="67">
        <f t="shared" si="15"/>
        <v>1026.6666666666665</v>
      </c>
      <c r="K78" s="68">
        <v>1056.8</v>
      </c>
      <c r="L78" s="68">
        <f t="shared" si="16"/>
        <v>43.200000000000045</v>
      </c>
      <c r="M78" s="68">
        <f t="shared" si="17"/>
        <v>102.93506493506494</v>
      </c>
      <c r="N78" s="96">
        <v>1280</v>
      </c>
      <c r="O78" s="97" t="str">
        <f t="shared" si="18"/>
        <v>Mar</v>
      </c>
      <c r="P78" s="96">
        <f t="shared" si="19"/>
        <v>1280</v>
      </c>
      <c r="Q78" s="98">
        <f t="shared" si="20"/>
        <v>-223.20000000000005</v>
      </c>
      <c r="R78" s="97">
        <f t="shared" si="21"/>
        <v>-0.17437500000000006</v>
      </c>
      <c r="S78" s="99" t="str">
        <f t="shared" si="22"/>
        <v>DEGROWTH</v>
      </c>
      <c r="T78" s="68">
        <v>969</v>
      </c>
      <c r="U78" s="100" t="str">
        <f t="shared" si="23"/>
        <v>Apr</v>
      </c>
      <c r="V78" s="96">
        <v>969</v>
      </c>
      <c r="W78" s="101">
        <f t="shared" si="24"/>
        <v>87.799999999999955</v>
      </c>
      <c r="X78" s="102">
        <f t="shared" si="25"/>
        <v>9.0608875128998845E-2</v>
      </c>
      <c r="Y78" s="103" t="str">
        <f t="shared" si="26"/>
        <v>GROWTH</v>
      </c>
      <c r="Z78" s="74">
        <v>0</v>
      </c>
      <c r="AA78" s="69"/>
      <c r="AB78" s="69" t="s">
        <v>133</v>
      </c>
      <c r="AC78" s="69" t="s">
        <v>133</v>
      </c>
      <c r="AD78" s="3">
        <f t="shared" si="27"/>
        <v>0</v>
      </c>
      <c r="AE78" s="75"/>
    </row>
    <row r="79" spans="1:31" ht="14.25" customHeight="1">
      <c r="A79" s="69" t="s">
        <v>133</v>
      </c>
      <c r="B79" s="70" t="s">
        <v>27</v>
      </c>
      <c r="C79" s="71" t="s">
        <v>781</v>
      </c>
      <c r="D79" s="71">
        <v>1000000733</v>
      </c>
      <c r="E79" s="72" t="s">
        <v>782</v>
      </c>
      <c r="F79" s="73">
        <v>39996</v>
      </c>
      <c r="G79" s="66" t="str">
        <f t="shared" si="14"/>
        <v>Targeted Dealer</v>
      </c>
      <c r="H79" s="66"/>
      <c r="I79" s="67">
        <v>170</v>
      </c>
      <c r="J79" s="67">
        <f t="shared" si="15"/>
        <v>158.66666666666669</v>
      </c>
      <c r="K79" s="68">
        <v>93</v>
      </c>
      <c r="L79" s="68">
        <f t="shared" si="16"/>
        <v>77</v>
      </c>
      <c r="M79" s="68">
        <f t="shared" si="17"/>
        <v>58.613445378151255</v>
      </c>
      <c r="N79" s="96">
        <v>88</v>
      </c>
      <c r="O79" s="97" t="str">
        <f t="shared" si="18"/>
        <v>Mar</v>
      </c>
      <c r="P79" s="96">
        <f t="shared" si="19"/>
        <v>88</v>
      </c>
      <c r="Q79" s="98">
        <f t="shared" si="20"/>
        <v>5</v>
      </c>
      <c r="R79" s="97">
        <f t="shared" si="21"/>
        <v>5.6818181818181879E-2</v>
      </c>
      <c r="S79" s="99" t="str">
        <f t="shared" si="22"/>
        <v>GROWTH</v>
      </c>
      <c r="T79" s="68">
        <v>166</v>
      </c>
      <c r="U79" s="100" t="str">
        <f t="shared" si="23"/>
        <v>Apr</v>
      </c>
      <c r="V79" s="96">
        <v>166</v>
      </c>
      <c r="W79" s="101">
        <f t="shared" si="24"/>
        <v>-73</v>
      </c>
      <c r="X79" s="102">
        <f t="shared" si="25"/>
        <v>-0.43975903614457834</v>
      </c>
      <c r="Y79" s="103" t="str">
        <f t="shared" si="26"/>
        <v>DEGROWTH</v>
      </c>
      <c r="Z79" s="74">
        <v>0</v>
      </c>
      <c r="AA79" s="69"/>
      <c r="AB79" s="69" t="s">
        <v>133</v>
      </c>
      <c r="AC79" s="69" t="s">
        <v>133</v>
      </c>
      <c r="AD79" s="3">
        <f t="shared" si="27"/>
        <v>0</v>
      </c>
      <c r="AE79" s="75"/>
    </row>
    <row r="80" spans="1:31" ht="14.25" customHeight="1">
      <c r="A80" s="69" t="s">
        <v>133</v>
      </c>
      <c r="B80" s="70" t="s">
        <v>27</v>
      </c>
      <c r="C80" s="71" t="s">
        <v>783</v>
      </c>
      <c r="D80" s="71">
        <v>1000000745</v>
      </c>
      <c r="E80" s="72" t="s">
        <v>784</v>
      </c>
      <c r="F80" s="73">
        <v>40655</v>
      </c>
      <c r="G80" s="66" t="str">
        <f t="shared" si="14"/>
        <v>Targeted Dealer</v>
      </c>
      <c r="H80" s="66"/>
      <c r="I80" s="67">
        <v>40</v>
      </c>
      <c r="J80" s="67">
        <f t="shared" si="15"/>
        <v>37.333333333333329</v>
      </c>
      <c r="K80" s="68">
        <v>42</v>
      </c>
      <c r="L80" s="68">
        <f t="shared" si="16"/>
        <v>-2</v>
      </c>
      <c r="M80" s="68">
        <f t="shared" si="17"/>
        <v>112.50000000000001</v>
      </c>
      <c r="N80" s="96">
        <v>13</v>
      </c>
      <c r="O80" s="97" t="str">
        <f t="shared" si="18"/>
        <v>Mar</v>
      </c>
      <c r="P80" s="96">
        <f t="shared" si="19"/>
        <v>13</v>
      </c>
      <c r="Q80" s="98">
        <f t="shared" si="20"/>
        <v>29</v>
      </c>
      <c r="R80" s="97">
        <f t="shared" si="21"/>
        <v>2.2307692307692308</v>
      </c>
      <c r="S80" s="99" t="str">
        <f t="shared" si="22"/>
        <v>GROWTH</v>
      </c>
      <c r="T80" s="68">
        <v>65.2</v>
      </c>
      <c r="U80" s="100" t="str">
        <f t="shared" si="23"/>
        <v>Apr</v>
      </c>
      <c r="V80" s="96">
        <v>65.2</v>
      </c>
      <c r="W80" s="101">
        <f t="shared" si="24"/>
        <v>-23.200000000000003</v>
      </c>
      <c r="X80" s="102">
        <f t="shared" si="25"/>
        <v>-0.35582822085889576</v>
      </c>
      <c r="Y80" s="103" t="str">
        <f t="shared" si="26"/>
        <v>DEGROWTH</v>
      </c>
      <c r="Z80" s="74">
        <v>0</v>
      </c>
      <c r="AA80" s="69"/>
      <c r="AB80" s="69" t="s">
        <v>133</v>
      </c>
      <c r="AC80" s="69" t="s">
        <v>133</v>
      </c>
      <c r="AD80" s="3">
        <f t="shared" si="27"/>
        <v>0</v>
      </c>
      <c r="AE80" s="75"/>
    </row>
    <row r="81" spans="1:31" ht="14.25" customHeight="1">
      <c r="A81" s="69" t="s">
        <v>133</v>
      </c>
      <c r="B81" s="70" t="s">
        <v>27</v>
      </c>
      <c r="C81" s="71" t="s">
        <v>785</v>
      </c>
      <c r="D81" s="71">
        <v>1000000740</v>
      </c>
      <c r="E81" s="72" t="s">
        <v>786</v>
      </c>
      <c r="F81" s="73">
        <v>40669</v>
      </c>
      <c r="G81" s="66" t="str">
        <f t="shared" si="14"/>
        <v>Targeted Dealer</v>
      </c>
      <c r="H81" s="66"/>
      <c r="I81" s="67">
        <v>80</v>
      </c>
      <c r="J81" s="67">
        <f t="shared" si="15"/>
        <v>74.666666666666657</v>
      </c>
      <c r="K81" s="68">
        <v>56.5</v>
      </c>
      <c r="L81" s="68">
        <f t="shared" si="16"/>
        <v>23.5</v>
      </c>
      <c r="M81" s="68">
        <f t="shared" si="17"/>
        <v>75.669642857142861</v>
      </c>
      <c r="N81" s="96">
        <v>54</v>
      </c>
      <c r="O81" s="97" t="str">
        <f t="shared" si="18"/>
        <v>Mar</v>
      </c>
      <c r="P81" s="96">
        <f t="shared" si="19"/>
        <v>54</v>
      </c>
      <c r="Q81" s="98">
        <f t="shared" si="20"/>
        <v>2.5</v>
      </c>
      <c r="R81" s="97">
        <f t="shared" si="21"/>
        <v>4.629629629629628E-2</v>
      </c>
      <c r="S81" s="99" t="str">
        <f t="shared" si="22"/>
        <v>GROWTH</v>
      </c>
      <c r="T81" s="68">
        <v>137.25</v>
      </c>
      <c r="U81" s="100" t="str">
        <f t="shared" si="23"/>
        <v>Apr</v>
      </c>
      <c r="V81" s="96">
        <v>137.25</v>
      </c>
      <c r="W81" s="101">
        <f t="shared" si="24"/>
        <v>-80.75</v>
      </c>
      <c r="X81" s="102">
        <f t="shared" si="25"/>
        <v>-0.58834244080145726</v>
      </c>
      <c r="Y81" s="103" t="str">
        <f t="shared" si="26"/>
        <v>DEGROWTH</v>
      </c>
      <c r="Z81" s="74">
        <v>0</v>
      </c>
      <c r="AA81" s="69"/>
      <c r="AB81" s="69" t="s">
        <v>133</v>
      </c>
      <c r="AC81" s="69" t="s">
        <v>133</v>
      </c>
      <c r="AD81" s="3">
        <f t="shared" si="27"/>
        <v>0</v>
      </c>
      <c r="AE81" s="75"/>
    </row>
    <row r="82" spans="1:31" ht="14.25" customHeight="1">
      <c r="A82" s="69" t="s">
        <v>133</v>
      </c>
      <c r="B82" s="70" t="s">
        <v>29</v>
      </c>
      <c r="C82" s="71" t="s">
        <v>787</v>
      </c>
      <c r="D82" s="71">
        <v>1000000722</v>
      </c>
      <c r="E82" s="72" t="s">
        <v>788</v>
      </c>
      <c r="F82" s="73">
        <v>41212</v>
      </c>
      <c r="G82" s="66" t="str">
        <f t="shared" si="14"/>
        <v>Targeted Dealer</v>
      </c>
      <c r="H82" s="66"/>
      <c r="I82" s="67">
        <v>160</v>
      </c>
      <c r="J82" s="67">
        <f t="shared" si="15"/>
        <v>149.33333333333331</v>
      </c>
      <c r="K82" s="68">
        <v>100</v>
      </c>
      <c r="L82" s="68">
        <f t="shared" si="16"/>
        <v>60</v>
      </c>
      <c r="M82" s="68">
        <f t="shared" si="17"/>
        <v>66.964285714285722</v>
      </c>
      <c r="N82" s="96">
        <v>185</v>
      </c>
      <c r="O82" s="97" t="str">
        <f t="shared" si="18"/>
        <v>Mar</v>
      </c>
      <c r="P82" s="96">
        <f t="shared" si="19"/>
        <v>185</v>
      </c>
      <c r="Q82" s="98">
        <f t="shared" si="20"/>
        <v>-85</v>
      </c>
      <c r="R82" s="97">
        <f t="shared" si="21"/>
        <v>-0.45945945945945943</v>
      </c>
      <c r="S82" s="99" t="str">
        <f t="shared" si="22"/>
        <v>DEGROWTH</v>
      </c>
      <c r="T82" s="68">
        <v>160</v>
      </c>
      <c r="U82" s="100" t="str">
        <f t="shared" si="23"/>
        <v>Apr</v>
      </c>
      <c r="V82" s="96">
        <v>160</v>
      </c>
      <c r="W82" s="101">
        <f t="shared" si="24"/>
        <v>-60</v>
      </c>
      <c r="X82" s="102">
        <f t="shared" si="25"/>
        <v>-0.375</v>
      </c>
      <c r="Y82" s="103" t="str">
        <f t="shared" si="26"/>
        <v>DEGROWTH</v>
      </c>
      <c r="Z82" s="74">
        <v>0</v>
      </c>
      <c r="AA82" s="69"/>
      <c r="AB82" s="69" t="s">
        <v>133</v>
      </c>
      <c r="AC82" s="69" t="s">
        <v>133</v>
      </c>
      <c r="AD82" s="3">
        <f t="shared" si="27"/>
        <v>0</v>
      </c>
      <c r="AE82" s="75"/>
    </row>
    <row r="83" spans="1:31" ht="14.25" customHeight="1">
      <c r="A83" s="69" t="s">
        <v>133</v>
      </c>
      <c r="B83" s="70" t="s">
        <v>27</v>
      </c>
      <c r="C83" s="71" t="s">
        <v>789</v>
      </c>
      <c r="D83" s="71">
        <v>1000000735</v>
      </c>
      <c r="E83" s="72" t="s">
        <v>790</v>
      </c>
      <c r="F83" s="73">
        <v>41372</v>
      </c>
      <c r="G83" s="66" t="str">
        <f t="shared" si="14"/>
        <v>Targeted Dealer</v>
      </c>
      <c r="H83" s="66"/>
      <c r="I83" s="67">
        <v>525</v>
      </c>
      <c r="J83" s="67">
        <f t="shared" si="15"/>
        <v>490</v>
      </c>
      <c r="K83" s="68">
        <v>565</v>
      </c>
      <c r="L83" s="68">
        <f t="shared" si="16"/>
        <v>-40</v>
      </c>
      <c r="M83" s="68">
        <f t="shared" si="17"/>
        <v>115.30612244897958</v>
      </c>
      <c r="N83" s="96">
        <v>520</v>
      </c>
      <c r="O83" s="97" t="str">
        <f t="shared" si="18"/>
        <v>Mar</v>
      </c>
      <c r="P83" s="96">
        <f t="shared" si="19"/>
        <v>520</v>
      </c>
      <c r="Q83" s="98">
        <f t="shared" si="20"/>
        <v>45</v>
      </c>
      <c r="R83" s="97">
        <f t="shared" si="21"/>
        <v>8.6538461538461453E-2</v>
      </c>
      <c r="S83" s="99" t="str">
        <f t="shared" si="22"/>
        <v>GROWTH</v>
      </c>
      <c r="T83" s="68">
        <v>482</v>
      </c>
      <c r="U83" s="100" t="str">
        <f t="shared" si="23"/>
        <v>Apr</v>
      </c>
      <c r="V83" s="96">
        <v>482</v>
      </c>
      <c r="W83" s="101">
        <f t="shared" si="24"/>
        <v>83</v>
      </c>
      <c r="X83" s="102">
        <f t="shared" si="25"/>
        <v>0.17219917012448138</v>
      </c>
      <c r="Y83" s="103" t="str">
        <f t="shared" si="26"/>
        <v>GROWTH</v>
      </c>
      <c r="Z83" s="74">
        <v>0</v>
      </c>
      <c r="AA83" s="69"/>
      <c r="AB83" s="69" t="s">
        <v>133</v>
      </c>
      <c r="AC83" s="69" t="s">
        <v>133</v>
      </c>
      <c r="AD83" s="3">
        <f t="shared" si="27"/>
        <v>0</v>
      </c>
      <c r="AE83" s="75"/>
    </row>
    <row r="84" spans="1:31" ht="14.25" customHeight="1">
      <c r="A84" s="69" t="s">
        <v>133</v>
      </c>
      <c r="B84" s="70" t="s">
        <v>29</v>
      </c>
      <c r="C84" s="71" t="s">
        <v>791</v>
      </c>
      <c r="D84" s="71">
        <v>1000000728</v>
      </c>
      <c r="E84" s="72" t="s">
        <v>792</v>
      </c>
      <c r="F84" s="73">
        <v>41470</v>
      </c>
      <c r="G84" s="66" t="str">
        <f t="shared" si="14"/>
        <v>Targeted Dealer</v>
      </c>
      <c r="H84" s="66"/>
      <c r="I84" s="67">
        <v>40</v>
      </c>
      <c r="J84" s="67">
        <f t="shared" si="15"/>
        <v>37.333333333333329</v>
      </c>
      <c r="K84" s="68">
        <v>20</v>
      </c>
      <c r="L84" s="68">
        <f t="shared" si="16"/>
        <v>20</v>
      </c>
      <c r="M84" s="68">
        <f t="shared" si="17"/>
        <v>53.571428571428577</v>
      </c>
      <c r="N84" s="96">
        <v>40</v>
      </c>
      <c r="O84" s="97" t="str">
        <f t="shared" si="18"/>
        <v>Mar</v>
      </c>
      <c r="P84" s="96">
        <f t="shared" si="19"/>
        <v>40</v>
      </c>
      <c r="Q84" s="98">
        <f t="shared" si="20"/>
        <v>-20</v>
      </c>
      <c r="R84" s="97">
        <f t="shared" si="21"/>
        <v>-0.5</v>
      </c>
      <c r="S84" s="99" t="str">
        <f t="shared" si="22"/>
        <v>DEGROWTH</v>
      </c>
      <c r="T84" s="68">
        <v>0</v>
      </c>
      <c r="U84" s="100" t="str">
        <f t="shared" si="23"/>
        <v>Apr</v>
      </c>
      <c r="V84" s="96">
        <v>0</v>
      </c>
      <c r="W84" s="101">
        <f t="shared" si="24"/>
        <v>20</v>
      </c>
      <c r="X84" s="102">
        <f t="shared" si="25"/>
        <v>0</v>
      </c>
      <c r="Y84" s="103" t="b">
        <f t="shared" si="26"/>
        <v>0</v>
      </c>
      <c r="Z84" s="74">
        <v>0</v>
      </c>
      <c r="AA84" s="69"/>
      <c r="AB84" s="69" t="s">
        <v>133</v>
      </c>
      <c r="AC84" s="69" t="s">
        <v>133</v>
      </c>
      <c r="AD84" s="3">
        <f t="shared" si="27"/>
        <v>0</v>
      </c>
      <c r="AE84" s="75"/>
    </row>
    <row r="85" spans="1:31" ht="14.25" customHeight="1">
      <c r="A85" s="69" t="s">
        <v>133</v>
      </c>
      <c r="B85" s="70" t="s">
        <v>27</v>
      </c>
      <c r="C85" s="71" t="s">
        <v>793</v>
      </c>
      <c r="D85" s="71">
        <v>1000000742</v>
      </c>
      <c r="E85" s="72" t="s">
        <v>794</v>
      </c>
      <c r="F85" s="73">
        <v>41505</v>
      </c>
      <c r="G85" s="66" t="str">
        <f t="shared" si="14"/>
        <v>Targeted Dealer</v>
      </c>
      <c r="H85" s="66"/>
      <c r="I85" s="67">
        <v>820</v>
      </c>
      <c r="J85" s="67">
        <f t="shared" si="15"/>
        <v>765.33333333333326</v>
      </c>
      <c r="K85" s="68">
        <v>802.1</v>
      </c>
      <c r="L85" s="68">
        <f t="shared" si="16"/>
        <v>17.899999999999977</v>
      </c>
      <c r="M85" s="68">
        <f t="shared" si="17"/>
        <v>104.80400696864113</v>
      </c>
      <c r="N85" s="96">
        <v>787</v>
      </c>
      <c r="O85" s="97" t="str">
        <f t="shared" si="18"/>
        <v>Mar</v>
      </c>
      <c r="P85" s="96">
        <f t="shared" si="19"/>
        <v>787</v>
      </c>
      <c r="Q85" s="98">
        <f t="shared" si="20"/>
        <v>15.100000000000023</v>
      </c>
      <c r="R85" s="97">
        <f t="shared" si="21"/>
        <v>1.9186785260482786E-2</v>
      </c>
      <c r="S85" s="99" t="str">
        <f t="shared" si="22"/>
        <v>GROWTH</v>
      </c>
      <c r="T85" s="68">
        <v>732</v>
      </c>
      <c r="U85" s="100" t="str">
        <f t="shared" si="23"/>
        <v>Apr</v>
      </c>
      <c r="V85" s="96">
        <v>732</v>
      </c>
      <c r="W85" s="101">
        <f t="shared" si="24"/>
        <v>70.100000000000023</v>
      </c>
      <c r="X85" s="102">
        <f t="shared" si="25"/>
        <v>9.5765027322404439E-2</v>
      </c>
      <c r="Y85" s="103" t="str">
        <f t="shared" si="26"/>
        <v>GROWTH</v>
      </c>
      <c r="Z85" s="74">
        <v>0</v>
      </c>
      <c r="AA85" s="69"/>
      <c r="AB85" s="69" t="s">
        <v>133</v>
      </c>
      <c r="AC85" s="69" t="s">
        <v>133</v>
      </c>
      <c r="AD85" s="3">
        <f t="shared" si="27"/>
        <v>0</v>
      </c>
      <c r="AE85" s="75"/>
    </row>
    <row r="86" spans="1:31" ht="14.25" customHeight="1">
      <c r="A86" s="69" t="s">
        <v>133</v>
      </c>
      <c r="B86" s="70" t="s">
        <v>29</v>
      </c>
      <c r="C86" s="71" t="s">
        <v>795</v>
      </c>
      <c r="D86" s="71">
        <v>1000000726</v>
      </c>
      <c r="E86" s="72" t="s">
        <v>796</v>
      </c>
      <c r="F86" s="73">
        <v>41701</v>
      </c>
      <c r="G86" s="66" t="str">
        <f t="shared" si="14"/>
        <v>Targeted Dealer</v>
      </c>
      <c r="H86" s="66"/>
      <c r="I86" s="67">
        <v>120</v>
      </c>
      <c r="J86" s="67">
        <f t="shared" si="15"/>
        <v>112</v>
      </c>
      <c r="K86" s="68">
        <v>120</v>
      </c>
      <c r="L86" s="68">
        <f t="shared" si="16"/>
        <v>0</v>
      </c>
      <c r="M86" s="68">
        <f t="shared" si="17"/>
        <v>107.14285714285714</v>
      </c>
      <c r="N86" s="96">
        <v>100</v>
      </c>
      <c r="O86" s="97" t="str">
        <f t="shared" si="18"/>
        <v>Mar</v>
      </c>
      <c r="P86" s="96">
        <f t="shared" si="19"/>
        <v>100</v>
      </c>
      <c r="Q86" s="98">
        <f t="shared" si="20"/>
        <v>20</v>
      </c>
      <c r="R86" s="97">
        <f t="shared" si="21"/>
        <v>0.19999999999999996</v>
      </c>
      <c r="S86" s="99" t="str">
        <f t="shared" si="22"/>
        <v>GROWTH</v>
      </c>
      <c r="T86" s="68">
        <v>160</v>
      </c>
      <c r="U86" s="100" t="str">
        <f t="shared" si="23"/>
        <v>Apr</v>
      </c>
      <c r="V86" s="96">
        <v>160</v>
      </c>
      <c r="W86" s="101">
        <f t="shared" si="24"/>
        <v>-40</v>
      </c>
      <c r="X86" s="102">
        <f t="shared" si="25"/>
        <v>-0.25</v>
      </c>
      <c r="Y86" s="103" t="str">
        <f t="shared" si="26"/>
        <v>DEGROWTH</v>
      </c>
      <c r="Z86" s="74">
        <v>0</v>
      </c>
      <c r="AA86" s="69"/>
      <c r="AB86" s="69" t="s">
        <v>133</v>
      </c>
      <c r="AC86" s="69" t="s">
        <v>133</v>
      </c>
      <c r="AD86" s="3">
        <f t="shared" si="27"/>
        <v>0</v>
      </c>
      <c r="AE86" s="75"/>
    </row>
    <row r="87" spans="1:31" ht="14.25" customHeight="1">
      <c r="A87" s="69" t="s">
        <v>133</v>
      </c>
      <c r="B87" s="70" t="s">
        <v>27</v>
      </c>
      <c r="C87" s="71" t="s">
        <v>797</v>
      </c>
      <c r="D87" s="71">
        <v>1000000746</v>
      </c>
      <c r="E87" s="72" t="s">
        <v>798</v>
      </c>
      <c r="F87" s="73">
        <v>42216</v>
      </c>
      <c r="G87" s="66" t="str">
        <f t="shared" si="14"/>
        <v>Targeted Dealer</v>
      </c>
      <c r="H87" s="66"/>
      <c r="I87" s="67">
        <v>190</v>
      </c>
      <c r="J87" s="67">
        <f t="shared" si="15"/>
        <v>177.33333333333331</v>
      </c>
      <c r="K87" s="68">
        <v>169</v>
      </c>
      <c r="L87" s="68">
        <f t="shared" si="16"/>
        <v>21</v>
      </c>
      <c r="M87" s="68">
        <f t="shared" si="17"/>
        <v>95.300751879699249</v>
      </c>
      <c r="N87" s="96">
        <v>177.5</v>
      </c>
      <c r="O87" s="97" t="str">
        <f t="shared" si="18"/>
        <v>Mar</v>
      </c>
      <c r="P87" s="96">
        <f t="shared" si="19"/>
        <v>177.5</v>
      </c>
      <c r="Q87" s="98">
        <f t="shared" si="20"/>
        <v>-8.5</v>
      </c>
      <c r="R87" s="97">
        <f t="shared" si="21"/>
        <v>-4.7887323943662019E-2</v>
      </c>
      <c r="S87" s="99" t="str">
        <f t="shared" si="22"/>
        <v>DEGROWTH</v>
      </c>
      <c r="T87" s="68">
        <v>115</v>
      </c>
      <c r="U87" s="100" t="str">
        <f t="shared" si="23"/>
        <v>Apr</v>
      </c>
      <c r="V87" s="96">
        <v>115</v>
      </c>
      <c r="W87" s="101">
        <f t="shared" si="24"/>
        <v>54</v>
      </c>
      <c r="X87" s="102">
        <f t="shared" si="25"/>
        <v>0.4695652173913043</v>
      </c>
      <c r="Y87" s="103" t="str">
        <f t="shared" si="26"/>
        <v>GROWTH</v>
      </c>
      <c r="Z87" s="74">
        <v>0</v>
      </c>
      <c r="AA87" s="69"/>
      <c r="AB87" s="69" t="s">
        <v>133</v>
      </c>
      <c r="AC87" s="69" t="s">
        <v>133</v>
      </c>
      <c r="AD87" s="3">
        <f t="shared" si="27"/>
        <v>0</v>
      </c>
      <c r="AE87" s="75"/>
    </row>
    <row r="88" spans="1:31" ht="14.25" customHeight="1">
      <c r="A88" s="69" t="s">
        <v>133</v>
      </c>
      <c r="B88" s="70" t="s">
        <v>29</v>
      </c>
      <c r="C88" s="71" t="s">
        <v>799</v>
      </c>
      <c r="D88" s="71">
        <v>1000000741</v>
      </c>
      <c r="E88" s="72" t="s">
        <v>800</v>
      </c>
      <c r="F88" s="73">
        <v>42889</v>
      </c>
      <c r="G88" s="66" t="str">
        <f t="shared" si="14"/>
        <v>Targeted Dealer</v>
      </c>
      <c r="H88" s="66"/>
      <c r="I88" s="67">
        <v>160</v>
      </c>
      <c r="J88" s="67">
        <f t="shared" si="15"/>
        <v>149.33333333333331</v>
      </c>
      <c r="K88" s="68">
        <v>180</v>
      </c>
      <c r="L88" s="68">
        <f t="shared" si="16"/>
        <v>-20</v>
      </c>
      <c r="M88" s="68">
        <f t="shared" si="17"/>
        <v>120.53571428571429</v>
      </c>
      <c r="N88" s="96">
        <v>120</v>
      </c>
      <c r="O88" s="97" t="str">
        <f t="shared" si="18"/>
        <v>Mar</v>
      </c>
      <c r="P88" s="96">
        <f t="shared" si="19"/>
        <v>120</v>
      </c>
      <c r="Q88" s="98">
        <f t="shared" si="20"/>
        <v>60</v>
      </c>
      <c r="R88" s="97">
        <f t="shared" si="21"/>
        <v>0.5</v>
      </c>
      <c r="S88" s="99" t="str">
        <f t="shared" si="22"/>
        <v>GROWTH</v>
      </c>
      <c r="T88" s="68">
        <v>160</v>
      </c>
      <c r="U88" s="100" t="str">
        <f t="shared" si="23"/>
        <v>Apr</v>
      </c>
      <c r="V88" s="96">
        <v>160</v>
      </c>
      <c r="W88" s="101">
        <f t="shared" si="24"/>
        <v>20</v>
      </c>
      <c r="X88" s="102">
        <f t="shared" si="25"/>
        <v>0.125</v>
      </c>
      <c r="Y88" s="103" t="str">
        <f t="shared" si="26"/>
        <v>GROWTH</v>
      </c>
      <c r="Z88" s="74">
        <v>0</v>
      </c>
      <c r="AA88" s="69"/>
      <c r="AB88" s="69" t="s">
        <v>133</v>
      </c>
      <c r="AC88" s="69" t="s">
        <v>133</v>
      </c>
      <c r="AD88" s="3">
        <f t="shared" si="27"/>
        <v>0</v>
      </c>
      <c r="AE88" s="75"/>
    </row>
    <row r="89" spans="1:31" ht="14.25" customHeight="1">
      <c r="A89" s="69" t="s">
        <v>133</v>
      </c>
      <c r="B89" s="70" t="s">
        <v>27</v>
      </c>
      <c r="C89" s="71" t="s">
        <v>801</v>
      </c>
      <c r="D89" s="71">
        <v>1000000736</v>
      </c>
      <c r="E89" s="72" t="s">
        <v>802</v>
      </c>
      <c r="F89" s="73">
        <v>42929</v>
      </c>
      <c r="G89" s="66" t="str">
        <f t="shared" si="14"/>
        <v>Targeted Dealer</v>
      </c>
      <c r="H89" s="66"/>
      <c r="I89" s="67">
        <v>610</v>
      </c>
      <c r="J89" s="67">
        <f t="shared" si="15"/>
        <v>569.33333333333326</v>
      </c>
      <c r="K89" s="68">
        <v>850.5</v>
      </c>
      <c r="L89" s="68">
        <f t="shared" si="16"/>
        <v>-240.5</v>
      </c>
      <c r="M89" s="68">
        <f t="shared" si="17"/>
        <v>149.38524590163937</v>
      </c>
      <c r="N89" s="96">
        <v>818.85</v>
      </c>
      <c r="O89" s="97" t="str">
        <f t="shared" si="18"/>
        <v>Mar</v>
      </c>
      <c r="P89" s="96">
        <f t="shared" si="19"/>
        <v>818.85</v>
      </c>
      <c r="Q89" s="98">
        <f t="shared" si="20"/>
        <v>31.649999999999977</v>
      </c>
      <c r="R89" s="97">
        <f t="shared" si="21"/>
        <v>3.8651767723026254E-2</v>
      </c>
      <c r="S89" s="99" t="str">
        <f t="shared" si="22"/>
        <v>GROWTH</v>
      </c>
      <c r="T89" s="68">
        <v>567.5</v>
      </c>
      <c r="U89" s="100" t="str">
        <f t="shared" si="23"/>
        <v>Apr</v>
      </c>
      <c r="V89" s="96">
        <v>567.5</v>
      </c>
      <c r="W89" s="101">
        <f t="shared" si="24"/>
        <v>283</v>
      </c>
      <c r="X89" s="102">
        <f t="shared" si="25"/>
        <v>0.49867841409691627</v>
      </c>
      <c r="Y89" s="103" t="str">
        <f t="shared" si="26"/>
        <v>GROWTH</v>
      </c>
      <c r="Z89" s="74">
        <v>0</v>
      </c>
      <c r="AA89" s="69"/>
      <c r="AB89" s="69" t="s">
        <v>133</v>
      </c>
      <c r="AC89" s="69" t="s">
        <v>133</v>
      </c>
      <c r="AD89" s="3">
        <f t="shared" si="27"/>
        <v>0</v>
      </c>
      <c r="AE89" s="75"/>
    </row>
    <row r="90" spans="1:31" ht="14.25" customHeight="1">
      <c r="A90" s="69" t="s">
        <v>133</v>
      </c>
      <c r="B90" s="70" t="s">
        <v>29</v>
      </c>
      <c r="C90" s="71" t="s">
        <v>803</v>
      </c>
      <c r="D90" s="71">
        <v>1000000725</v>
      </c>
      <c r="E90" s="72" t="s">
        <v>804</v>
      </c>
      <c r="F90" s="73">
        <v>43252</v>
      </c>
      <c r="G90" s="66" t="str">
        <f t="shared" si="14"/>
        <v>Targeted Dealer</v>
      </c>
      <c r="H90" s="66"/>
      <c r="I90" s="67">
        <v>280</v>
      </c>
      <c r="J90" s="67">
        <f t="shared" si="15"/>
        <v>261.33333333333337</v>
      </c>
      <c r="K90" s="68">
        <v>277.5</v>
      </c>
      <c r="L90" s="68">
        <f t="shared" si="16"/>
        <v>2.5</v>
      </c>
      <c r="M90" s="68">
        <f t="shared" si="17"/>
        <v>106.1862244897959</v>
      </c>
      <c r="N90" s="96">
        <v>380</v>
      </c>
      <c r="O90" s="97" t="str">
        <f t="shared" si="18"/>
        <v>Mar</v>
      </c>
      <c r="P90" s="96">
        <f t="shared" si="19"/>
        <v>380</v>
      </c>
      <c r="Q90" s="98">
        <f t="shared" si="20"/>
        <v>-102.5</v>
      </c>
      <c r="R90" s="97">
        <f t="shared" si="21"/>
        <v>-0.26973684210526316</v>
      </c>
      <c r="S90" s="99" t="str">
        <f t="shared" si="22"/>
        <v>DEGROWTH</v>
      </c>
      <c r="T90" s="68">
        <v>280.5</v>
      </c>
      <c r="U90" s="100" t="str">
        <f t="shared" si="23"/>
        <v>Apr</v>
      </c>
      <c r="V90" s="96">
        <v>280.5</v>
      </c>
      <c r="W90" s="101">
        <f t="shared" si="24"/>
        <v>-3</v>
      </c>
      <c r="X90" s="102">
        <f t="shared" si="25"/>
        <v>-1.0695187165775444E-2</v>
      </c>
      <c r="Y90" s="103" t="str">
        <f t="shared" si="26"/>
        <v>DEGROWTH</v>
      </c>
      <c r="Z90" s="74">
        <v>0</v>
      </c>
      <c r="AA90" s="69"/>
      <c r="AB90" s="69" t="s">
        <v>133</v>
      </c>
      <c r="AC90" s="69" t="s">
        <v>133</v>
      </c>
      <c r="AD90" s="3">
        <f t="shared" si="27"/>
        <v>0</v>
      </c>
      <c r="AE90" s="75"/>
    </row>
    <row r="91" spans="1:31" ht="14.25" customHeight="1">
      <c r="A91" s="69" t="s">
        <v>133</v>
      </c>
      <c r="B91" s="70" t="s">
        <v>27</v>
      </c>
      <c r="C91" s="71" t="s">
        <v>805</v>
      </c>
      <c r="D91" s="71">
        <v>1000000738</v>
      </c>
      <c r="E91" s="72" t="s">
        <v>806</v>
      </c>
      <c r="F91" s="73">
        <v>43326</v>
      </c>
      <c r="G91" s="66" t="str">
        <f t="shared" si="14"/>
        <v>Targeted Dealer</v>
      </c>
      <c r="H91" s="66"/>
      <c r="I91" s="67">
        <v>280</v>
      </c>
      <c r="J91" s="67">
        <f t="shared" si="15"/>
        <v>261.33333333333337</v>
      </c>
      <c r="K91" s="68">
        <v>280</v>
      </c>
      <c r="L91" s="68">
        <f t="shared" si="16"/>
        <v>0</v>
      </c>
      <c r="M91" s="68">
        <f t="shared" si="17"/>
        <v>107.14285714285712</v>
      </c>
      <c r="N91" s="96">
        <v>230</v>
      </c>
      <c r="O91" s="97" t="str">
        <f t="shared" si="18"/>
        <v>Mar</v>
      </c>
      <c r="P91" s="96">
        <f t="shared" si="19"/>
        <v>230</v>
      </c>
      <c r="Q91" s="98">
        <f t="shared" si="20"/>
        <v>50</v>
      </c>
      <c r="R91" s="97">
        <f t="shared" si="21"/>
        <v>0.21739130434782616</v>
      </c>
      <c r="S91" s="99" t="str">
        <f t="shared" si="22"/>
        <v>GROWTH</v>
      </c>
      <c r="T91" s="68">
        <v>240</v>
      </c>
      <c r="U91" s="100" t="str">
        <f t="shared" si="23"/>
        <v>Apr</v>
      </c>
      <c r="V91" s="96">
        <v>240</v>
      </c>
      <c r="W91" s="101">
        <f t="shared" si="24"/>
        <v>40</v>
      </c>
      <c r="X91" s="102">
        <f t="shared" si="25"/>
        <v>0.16666666666666674</v>
      </c>
      <c r="Y91" s="103" t="str">
        <f t="shared" si="26"/>
        <v>GROWTH</v>
      </c>
      <c r="Z91" s="74">
        <v>0</v>
      </c>
      <c r="AA91" s="69"/>
      <c r="AB91" s="69" t="s">
        <v>133</v>
      </c>
      <c r="AC91" s="69" t="s">
        <v>133</v>
      </c>
      <c r="AD91" s="3">
        <f t="shared" si="27"/>
        <v>0</v>
      </c>
      <c r="AE91" s="75"/>
    </row>
    <row r="92" spans="1:31" ht="14.25" customHeight="1">
      <c r="A92" s="69" t="s">
        <v>133</v>
      </c>
      <c r="B92" s="70" t="s">
        <v>29</v>
      </c>
      <c r="C92" s="71" t="s">
        <v>807</v>
      </c>
      <c r="D92" s="71">
        <v>1000000731</v>
      </c>
      <c r="E92" s="72" t="s">
        <v>808</v>
      </c>
      <c r="F92" s="73">
        <v>43426</v>
      </c>
      <c r="G92" s="66" t="str">
        <f t="shared" si="14"/>
        <v>Targeted Dealer</v>
      </c>
      <c r="H92" s="66"/>
      <c r="I92" s="67">
        <v>260</v>
      </c>
      <c r="J92" s="67">
        <f t="shared" si="15"/>
        <v>242.66666666666666</v>
      </c>
      <c r="K92" s="68">
        <v>247</v>
      </c>
      <c r="L92" s="68">
        <f t="shared" si="16"/>
        <v>13</v>
      </c>
      <c r="M92" s="68">
        <f t="shared" si="17"/>
        <v>101.78571428571428</v>
      </c>
      <c r="N92" s="96">
        <v>282.5</v>
      </c>
      <c r="O92" s="97" t="str">
        <f t="shared" si="18"/>
        <v>Mar</v>
      </c>
      <c r="P92" s="96">
        <f t="shared" si="19"/>
        <v>282.5</v>
      </c>
      <c r="Q92" s="98">
        <f t="shared" si="20"/>
        <v>-35.5</v>
      </c>
      <c r="R92" s="97">
        <f t="shared" si="21"/>
        <v>-0.12566371681415933</v>
      </c>
      <c r="S92" s="99" t="str">
        <f t="shared" si="22"/>
        <v>DEGROWTH</v>
      </c>
      <c r="T92" s="68">
        <v>304</v>
      </c>
      <c r="U92" s="100" t="str">
        <f t="shared" si="23"/>
        <v>Apr</v>
      </c>
      <c r="V92" s="96">
        <v>304</v>
      </c>
      <c r="W92" s="101">
        <f t="shared" si="24"/>
        <v>-57</v>
      </c>
      <c r="X92" s="102">
        <f t="shared" si="25"/>
        <v>-0.1875</v>
      </c>
      <c r="Y92" s="103" t="str">
        <f t="shared" si="26"/>
        <v>DEGROWTH</v>
      </c>
      <c r="Z92" s="74">
        <v>0</v>
      </c>
      <c r="AA92" s="69"/>
      <c r="AB92" s="69" t="s">
        <v>133</v>
      </c>
      <c r="AC92" s="69" t="s">
        <v>133</v>
      </c>
      <c r="AD92" s="3">
        <f t="shared" si="27"/>
        <v>0</v>
      </c>
      <c r="AE92" s="75"/>
    </row>
    <row r="93" spans="1:31" ht="14.25" customHeight="1">
      <c r="A93" s="69" t="s">
        <v>133</v>
      </c>
      <c r="B93" s="70" t="s">
        <v>27</v>
      </c>
      <c r="C93" s="71" t="s">
        <v>809</v>
      </c>
      <c r="D93" s="71">
        <v>1000001067</v>
      </c>
      <c r="E93" s="72" t="s">
        <v>810</v>
      </c>
      <c r="F93" s="73">
        <v>43647</v>
      </c>
      <c r="G93" s="66" t="str">
        <f t="shared" si="14"/>
        <v>Targeted Dealer</v>
      </c>
      <c r="H93" s="66"/>
      <c r="I93" s="67">
        <v>20</v>
      </c>
      <c r="J93" s="67">
        <f t="shared" si="15"/>
        <v>18.666666666666664</v>
      </c>
      <c r="K93" s="68">
        <v>20.75</v>
      </c>
      <c r="L93" s="68">
        <f t="shared" si="16"/>
        <v>-0.75</v>
      </c>
      <c r="M93" s="68">
        <f t="shared" si="17"/>
        <v>111.16071428571429</v>
      </c>
      <c r="N93" s="96">
        <v>4.5</v>
      </c>
      <c r="O93" s="97" t="str">
        <f t="shared" si="18"/>
        <v>Mar</v>
      </c>
      <c r="P93" s="96">
        <f t="shared" si="19"/>
        <v>4.5</v>
      </c>
      <c r="Q93" s="98">
        <f t="shared" si="20"/>
        <v>16.25</v>
      </c>
      <c r="R93" s="97">
        <f t="shared" si="21"/>
        <v>3.6111111111111107</v>
      </c>
      <c r="S93" s="99" t="str">
        <f t="shared" si="22"/>
        <v>GROWTH</v>
      </c>
      <c r="T93" s="68">
        <v>1.75</v>
      </c>
      <c r="U93" s="100" t="str">
        <f t="shared" si="23"/>
        <v>Apr</v>
      </c>
      <c r="V93" s="96">
        <v>1.75</v>
      </c>
      <c r="W93" s="101">
        <f t="shared" si="24"/>
        <v>19</v>
      </c>
      <c r="X93" s="102">
        <f t="shared" si="25"/>
        <v>10.857142857142858</v>
      </c>
      <c r="Y93" s="103" t="str">
        <f t="shared" si="26"/>
        <v>GROWTH</v>
      </c>
      <c r="Z93" s="74">
        <v>0</v>
      </c>
      <c r="AA93" s="69"/>
      <c r="AB93" s="69" t="s">
        <v>133</v>
      </c>
      <c r="AC93" s="69" t="s">
        <v>133</v>
      </c>
      <c r="AD93" s="3">
        <f t="shared" si="27"/>
        <v>0</v>
      </c>
      <c r="AE93" s="75"/>
    </row>
    <row r="94" spans="1:31" ht="14.25" customHeight="1">
      <c r="A94" s="69" t="s">
        <v>133</v>
      </c>
      <c r="B94" s="70" t="s">
        <v>27</v>
      </c>
      <c r="C94" s="71" t="s">
        <v>811</v>
      </c>
      <c r="D94" s="71">
        <v>1000001066</v>
      </c>
      <c r="E94" s="72" t="s">
        <v>812</v>
      </c>
      <c r="F94" s="73">
        <v>43843</v>
      </c>
      <c r="G94" s="66" t="str">
        <f t="shared" si="14"/>
        <v>Targeted Dealer</v>
      </c>
      <c r="H94" s="66"/>
      <c r="I94" s="67">
        <v>295</v>
      </c>
      <c r="J94" s="67">
        <f t="shared" si="15"/>
        <v>275.33333333333337</v>
      </c>
      <c r="K94" s="68">
        <v>240</v>
      </c>
      <c r="L94" s="68">
        <f t="shared" si="16"/>
        <v>55</v>
      </c>
      <c r="M94" s="68">
        <f t="shared" si="17"/>
        <v>87.167070217917654</v>
      </c>
      <c r="N94" s="96">
        <v>350</v>
      </c>
      <c r="O94" s="97" t="str">
        <f t="shared" si="18"/>
        <v>Mar</v>
      </c>
      <c r="P94" s="96">
        <f t="shared" si="19"/>
        <v>350</v>
      </c>
      <c r="Q94" s="98">
        <f t="shared" si="20"/>
        <v>-110</v>
      </c>
      <c r="R94" s="97">
        <f t="shared" si="21"/>
        <v>-0.31428571428571428</v>
      </c>
      <c r="S94" s="99" t="str">
        <f t="shared" si="22"/>
        <v>DEGROWTH</v>
      </c>
      <c r="T94" s="68">
        <v>267.10000000000002</v>
      </c>
      <c r="U94" s="100" t="str">
        <f t="shared" si="23"/>
        <v>Apr</v>
      </c>
      <c r="V94" s="96">
        <v>267.10000000000002</v>
      </c>
      <c r="W94" s="101">
        <f t="shared" si="24"/>
        <v>-27.100000000000023</v>
      </c>
      <c r="X94" s="102">
        <f t="shared" si="25"/>
        <v>-0.10146012729314868</v>
      </c>
      <c r="Y94" s="103" t="str">
        <f t="shared" si="26"/>
        <v>DEGROWTH</v>
      </c>
      <c r="Z94" s="74">
        <v>0</v>
      </c>
      <c r="AA94" s="69"/>
      <c r="AB94" s="69" t="s">
        <v>133</v>
      </c>
      <c r="AC94" s="69" t="s">
        <v>133</v>
      </c>
      <c r="AD94" s="3">
        <f t="shared" si="27"/>
        <v>0</v>
      </c>
      <c r="AE94" s="75"/>
    </row>
    <row r="95" spans="1:31" ht="14.25" customHeight="1">
      <c r="A95" s="69" t="s">
        <v>133</v>
      </c>
      <c r="B95" s="70" t="s">
        <v>29</v>
      </c>
      <c r="C95" s="71" t="s">
        <v>813</v>
      </c>
      <c r="D95" s="71">
        <v>1000000734</v>
      </c>
      <c r="E95" s="72" t="s">
        <v>814</v>
      </c>
      <c r="F95" s="73">
        <v>43899</v>
      </c>
      <c r="G95" s="66" t="str">
        <f t="shared" si="14"/>
        <v>Targeted Dealer</v>
      </c>
      <c r="H95" s="66"/>
      <c r="I95" s="67">
        <v>120</v>
      </c>
      <c r="J95" s="67">
        <f t="shared" si="15"/>
        <v>112</v>
      </c>
      <c r="K95" s="68">
        <v>50</v>
      </c>
      <c r="L95" s="68">
        <f t="shared" si="16"/>
        <v>70</v>
      </c>
      <c r="M95" s="68">
        <f t="shared" si="17"/>
        <v>44.642857142857139</v>
      </c>
      <c r="N95" s="96">
        <v>75</v>
      </c>
      <c r="O95" s="97" t="str">
        <f t="shared" si="18"/>
        <v>Mar</v>
      </c>
      <c r="P95" s="96">
        <f t="shared" si="19"/>
        <v>75</v>
      </c>
      <c r="Q95" s="98">
        <f t="shared" si="20"/>
        <v>-25</v>
      </c>
      <c r="R95" s="97">
        <f t="shared" si="21"/>
        <v>-0.33333333333333337</v>
      </c>
      <c r="S95" s="99" t="str">
        <f t="shared" si="22"/>
        <v>DEGROWTH</v>
      </c>
      <c r="T95" s="68">
        <v>160</v>
      </c>
      <c r="U95" s="100" t="str">
        <f t="shared" si="23"/>
        <v>Apr</v>
      </c>
      <c r="V95" s="96">
        <v>160</v>
      </c>
      <c r="W95" s="101">
        <f t="shared" si="24"/>
        <v>-110</v>
      </c>
      <c r="X95" s="102">
        <f t="shared" si="25"/>
        <v>-0.6875</v>
      </c>
      <c r="Y95" s="103" t="str">
        <f t="shared" si="26"/>
        <v>DEGROWTH</v>
      </c>
      <c r="Z95" s="74">
        <v>0</v>
      </c>
      <c r="AA95" s="69"/>
      <c r="AB95" s="69" t="s">
        <v>133</v>
      </c>
      <c r="AC95" s="69" t="s">
        <v>133</v>
      </c>
      <c r="AD95" s="3">
        <f t="shared" si="27"/>
        <v>0</v>
      </c>
      <c r="AE95" s="75"/>
    </row>
    <row r="96" spans="1:31" ht="14.25" customHeight="1">
      <c r="A96" s="69" t="s">
        <v>133</v>
      </c>
      <c r="B96" s="70" t="s">
        <v>27</v>
      </c>
      <c r="C96" s="71" t="s">
        <v>815</v>
      </c>
      <c r="D96" s="71">
        <v>1000001068</v>
      </c>
      <c r="E96" s="72" t="s">
        <v>816</v>
      </c>
      <c r="F96" s="73">
        <v>44050</v>
      </c>
      <c r="G96" s="66" t="str">
        <f t="shared" si="14"/>
        <v>Targeted Dealer</v>
      </c>
      <c r="H96" s="66"/>
      <c r="I96" s="67">
        <v>50</v>
      </c>
      <c r="J96" s="67">
        <f t="shared" si="15"/>
        <v>46.666666666666671</v>
      </c>
      <c r="K96" s="68">
        <v>72.25</v>
      </c>
      <c r="L96" s="68">
        <f t="shared" si="16"/>
        <v>-22.25</v>
      </c>
      <c r="M96" s="68">
        <f t="shared" si="17"/>
        <v>154.82142857142856</v>
      </c>
      <c r="N96" s="96">
        <v>101.5</v>
      </c>
      <c r="O96" s="97" t="str">
        <f t="shared" si="18"/>
        <v>Mar</v>
      </c>
      <c r="P96" s="96">
        <f t="shared" si="19"/>
        <v>101.5</v>
      </c>
      <c r="Q96" s="98">
        <f t="shared" si="20"/>
        <v>-29.25</v>
      </c>
      <c r="R96" s="97">
        <f t="shared" si="21"/>
        <v>-0.28817733990147787</v>
      </c>
      <c r="S96" s="99" t="str">
        <f t="shared" si="22"/>
        <v>DEGROWTH</v>
      </c>
      <c r="T96" s="68">
        <v>40</v>
      </c>
      <c r="U96" s="100" t="str">
        <f t="shared" si="23"/>
        <v>Apr</v>
      </c>
      <c r="V96" s="96">
        <v>40</v>
      </c>
      <c r="W96" s="101">
        <f t="shared" si="24"/>
        <v>32.25</v>
      </c>
      <c r="X96" s="102">
        <f t="shared" si="25"/>
        <v>0.80624999999999991</v>
      </c>
      <c r="Y96" s="103" t="str">
        <f t="shared" si="26"/>
        <v>GROWTH</v>
      </c>
      <c r="Z96" s="74">
        <v>0</v>
      </c>
      <c r="AA96" s="69"/>
      <c r="AB96" s="69" t="s">
        <v>133</v>
      </c>
      <c r="AC96" s="69" t="s">
        <v>133</v>
      </c>
      <c r="AD96" s="3">
        <f t="shared" si="27"/>
        <v>0</v>
      </c>
      <c r="AE96" s="75"/>
    </row>
    <row r="97" spans="1:31" ht="14.25" customHeight="1">
      <c r="A97" s="69" t="s">
        <v>133</v>
      </c>
      <c r="B97" s="70" t="s">
        <v>29</v>
      </c>
      <c r="C97" s="71" t="s">
        <v>817</v>
      </c>
      <c r="D97" s="71">
        <v>1000001069</v>
      </c>
      <c r="E97" s="72" t="s">
        <v>818</v>
      </c>
      <c r="F97" s="73">
        <v>44256</v>
      </c>
      <c r="G97" s="66" t="str">
        <f t="shared" si="14"/>
        <v>Targeted Dealer</v>
      </c>
      <c r="H97" s="66"/>
      <c r="I97" s="67">
        <v>100</v>
      </c>
      <c r="J97" s="67">
        <f t="shared" si="15"/>
        <v>93.333333333333343</v>
      </c>
      <c r="K97" s="68">
        <v>120</v>
      </c>
      <c r="L97" s="68">
        <f t="shared" si="16"/>
        <v>-20</v>
      </c>
      <c r="M97" s="68">
        <f t="shared" si="17"/>
        <v>128.57142857142856</v>
      </c>
      <c r="N97" s="96">
        <v>120</v>
      </c>
      <c r="O97" s="97" t="str">
        <f t="shared" si="18"/>
        <v>Mar</v>
      </c>
      <c r="P97" s="96">
        <f t="shared" si="19"/>
        <v>120</v>
      </c>
      <c r="Q97" s="98">
        <f t="shared" si="20"/>
        <v>0</v>
      </c>
      <c r="R97" s="97">
        <f t="shared" si="21"/>
        <v>0</v>
      </c>
      <c r="S97" s="99" t="str">
        <f t="shared" si="22"/>
        <v>GROWTH</v>
      </c>
      <c r="T97" s="68">
        <v>64.5</v>
      </c>
      <c r="U97" s="100" t="str">
        <f t="shared" si="23"/>
        <v>Apr</v>
      </c>
      <c r="V97" s="96">
        <v>64.5</v>
      </c>
      <c r="W97" s="101">
        <f t="shared" si="24"/>
        <v>55.5</v>
      </c>
      <c r="X97" s="102">
        <f t="shared" si="25"/>
        <v>0.86046511627906974</v>
      </c>
      <c r="Y97" s="103" t="str">
        <f t="shared" si="26"/>
        <v>GROWTH</v>
      </c>
      <c r="Z97" s="74">
        <v>0</v>
      </c>
      <c r="AA97" s="69"/>
      <c r="AB97" s="69" t="s">
        <v>133</v>
      </c>
      <c r="AC97" s="69" t="s">
        <v>133</v>
      </c>
      <c r="AD97" s="3">
        <f t="shared" si="27"/>
        <v>0</v>
      </c>
      <c r="AE97" s="75"/>
    </row>
    <row r="98" spans="1:31" ht="14.25" customHeight="1">
      <c r="A98" s="69" t="s">
        <v>133</v>
      </c>
      <c r="B98" s="70" t="s">
        <v>29</v>
      </c>
      <c r="C98" s="71" t="s">
        <v>819</v>
      </c>
      <c r="D98" s="71">
        <v>1000001065</v>
      </c>
      <c r="E98" s="72" t="s">
        <v>820</v>
      </c>
      <c r="F98" s="73">
        <v>44296</v>
      </c>
      <c r="G98" s="66" t="str">
        <f t="shared" si="14"/>
        <v>Targeted Dealer</v>
      </c>
      <c r="H98" s="66"/>
      <c r="I98" s="67">
        <v>360</v>
      </c>
      <c r="J98" s="67">
        <f t="shared" si="15"/>
        <v>336</v>
      </c>
      <c r="K98" s="68">
        <v>255</v>
      </c>
      <c r="L98" s="68">
        <f t="shared" si="16"/>
        <v>105</v>
      </c>
      <c r="M98" s="68">
        <f t="shared" si="17"/>
        <v>75.892857142857139</v>
      </c>
      <c r="N98" s="96">
        <v>280</v>
      </c>
      <c r="O98" s="97" t="str">
        <f t="shared" si="18"/>
        <v>Mar</v>
      </c>
      <c r="P98" s="96">
        <f t="shared" si="19"/>
        <v>280</v>
      </c>
      <c r="Q98" s="98">
        <f t="shared" si="20"/>
        <v>-25</v>
      </c>
      <c r="R98" s="97">
        <f t="shared" si="21"/>
        <v>-8.9285714285714302E-2</v>
      </c>
      <c r="S98" s="99" t="str">
        <f t="shared" si="22"/>
        <v>DEGROWTH</v>
      </c>
      <c r="T98" s="68">
        <v>260</v>
      </c>
      <c r="U98" s="100" t="str">
        <f t="shared" si="23"/>
        <v>Apr</v>
      </c>
      <c r="V98" s="96">
        <v>260</v>
      </c>
      <c r="W98" s="101">
        <f t="shared" si="24"/>
        <v>-5</v>
      </c>
      <c r="X98" s="102">
        <f t="shared" si="25"/>
        <v>-1.9230769230769273E-2</v>
      </c>
      <c r="Y98" s="103" t="str">
        <f t="shared" si="26"/>
        <v>DEGROWTH</v>
      </c>
      <c r="Z98" s="74">
        <v>0</v>
      </c>
      <c r="AA98" s="69"/>
      <c r="AB98" s="69" t="s">
        <v>133</v>
      </c>
      <c r="AC98" s="69" t="s">
        <v>133</v>
      </c>
      <c r="AD98" s="3">
        <f t="shared" si="27"/>
        <v>0</v>
      </c>
      <c r="AE98" s="75"/>
    </row>
    <row r="99" spans="1:31" ht="14.25" customHeight="1">
      <c r="A99" s="69" t="s">
        <v>133</v>
      </c>
      <c r="B99" s="70" t="s">
        <v>27</v>
      </c>
      <c r="C99" s="71" t="s">
        <v>821</v>
      </c>
      <c r="D99" s="71">
        <v>1000002403</v>
      </c>
      <c r="E99" s="72" t="s">
        <v>822</v>
      </c>
      <c r="F99" s="73">
        <v>44560</v>
      </c>
      <c r="G99" s="66" t="str">
        <f t="shared" si="14"/>
        <v>Targeted Dealer</v>
      </c>
      <c r="H99" s="66"/>
      <c r="I99" s="67">
        <v>35</v>
      </c>
      <c r="J99" s="67">
        <f t="shared" si="15"/>
        <v>32.666666666666671</v>
      </c>
      <c r="K99" s="68">
        <v>20</v>
      </c>
      <c r="L99" s="68">
        <f t="shared" si="16"/>
        <v>15</v>
      </c>
      <c r="M99" s="68">
        <f t="shared" si="17"/>
        <v>61.224489795918359</v>
      </c>
      <c r="N99" s="96">
        <v>18.5</v>
      </c>
      <c r="O99" s="97" t="str">
        <f t="shared" si="18"/>
        <v>Mar</v>
      </c>
      <c r="P99" s="96">
        <f t="shared" si="19"/>
        <v>18.5</v>
      </c>
      <c r="Q99" s="98">
        <f t="shared" si="20"/>
        <v>1.5</v>
      </c>
      <c r="R99" s="97">
        <f t="shared" si="21"/>
        <v>8.1081081081081141E-2</v>
      </c>
      <c r="S99" s="99" t="str">
        <f t="shared" si="22"/>
        <v>GROWTH</v>
      </c>
      <c r="T99" s="68">
        <v>22</v>
      </c>
      <c r="U99" s="100" t="str">
        <f t="shared" si="23"/>
        <v>Apr</v>
      </c>
      <c r="V99" s="96">
        <v>22</v>
      </c>
      <c r="W99" s="101">
        <f t="shared" si="24"/>
        <v>-2</v>
      </c>
      <c r="X99" s="102">
        <f t="shared" si="25"/>
        <v>-9.0909090909090939E-2</v>
      </c>
      <c r="Y99" s="103" t="str">
        <f t="shared" si="26"/>
        <v>DEGROWTH</v>
      </c>
      <c r="Z99" s="74">
        <v>0</v>
      </c>
      <c r="AA99" s="69"/>
      <c r="AB99" s="69" t="s">
        <v>133</v>
      </c>
      <c r="AC99" s="69" t="s">
        <v>133</v>
      </c>
      <c r="AD99" s="3">
        <f t="shared" si="27"/>
        <v>0</v>
      </c>
      <c r="AE99" s="75"/>
    </row>
    <row r="100" spans="1:31" ht="14.25" customHeight="1">
      <c r="A100" s="69" t="s">
        <v>133</v>
      </c>
      <c r="B100" s="70" t="s">
        <v>27</v>
      </c>
      <c r="C100" s="71" t="s">
        <v>823</v>
      </c>
      <c r="D100" s="71">
        <v>1000002406</v>
      </c>
      <c r="E100" s="72" t="s">
        <v>824</v>
      </c>
      <c r="F100" s="73">
        <v>44574</v>
      </c>
      <c r="G100" s="66" t="str">
        <f t="shared" si="14"/>
        <v>Targeted Dealer</v>
      </c>
      <c r="H100" s="66"/>
      <c r="I100" s="67">
        <v>80</v>
      </c>
      <c r="J100" s="67">
        <f t="shared" si="15"/>
        <v>74.666666666666657</v>
      </c>
      <c r="K100" s="68">
        <v>92</v>
      </c>
      <c r="L100" s="68">
        <f t="shared" si="16"/>
        <v>-12</v>
      </c>
      <c r="M100" s="68">
        <f t="shared" si="17"/>
        <v>123.21428571428572</v>
      </c>
      <c r="N100" s="96">
        <v>70</v>
      </c>
      <c r="O100" s="97" t="str">
        <f t="shared" si="18"/>
        <v>Mar</v>
      </c>
      <c r="P100" s="96">
        <f t="shared" si="19"/>
        <v>70</v>
      </c>
      <c r="Q100" s="98">
        <f t="shared" si="20"/>
        <v>22</v>
      </c>
      <c r="R100" s="97">
        <f t="shared" si="21"/>
        <v>0.31428571428571428</v>
      </c>
      <c r="S100" s="99" t="str">
        <f t="shared" si="22"/>
        <v>GROWTH</v>
      </c>
      <c r="T100" s="68">
        <v>78</v>
      </c>
      <c r="U100" s="100" t="str">
        <f t="shared" si="23"/>
        <v>Apr</v>
      </c>
      <c r="V100" s="96">
        <v>78</v>
      </c>
      <c r="W100" s="101">
        <f t="shared" si="24"/>
        <v>14</v>
      </c>
      <c r="X100" s="102">
        <f t="shared" si="25"/>
        <v>0.17948717948717952</v>
      </c>
      <c r="Y100" s="103" t="str">
        <f t="shared" si="26"/>
        <v>GROWTH</v>
      </c>
      <c r="Z100" s="74">
        <v>0</v>
      </c>
      <c r="AA100" s="69"/>
      <c r="AB100" s="69" t="s">
        <v>133</v>
      </c>
      <c r="AC100" s="69" t="s">
        <v>133</v>
      </c>
      <c r="AD100" s="3">
        <f t="shared" si="27"/>
        <v>0</v>
      </c>
      <c r="AE100" s="75"/>
    </row>
    <row r="101" spans="1:31" ht="14.25" customHeight="1">
      <c r="A101" s="69" t="s">
        <v>133</v>
      </c>
      <c r="B101" s="70" t="s">
        <v>29</v>
      </c>
      <c r="C101" s="71" t="s">
        <v>825</v>
      </c>
      <c r="D101" s="71">
        <v>1000002619</v>
      </c>
      <c r="E101" s="72" t="s">
        <v>826</v>
      </c>
      <c r="F101" s="73">
        <v>44628</v>
      </c>
      <c r="G101" s="66" t="str">
        <f t="shared" si="14"/>
        <v>Targeted Dealer</v>
      </c>
      <c r="H101" s="66"/>
      <c r="I101" s="67">
        <v>40</v>
      </c>
      <c r="J101" s="67">
        <f t="shared" si="15"/>
        <v>37.333333333333329</v>
      </c>
      <c r="K101" s="68">
        <v>76</v>
      </c>
      <c r="L101" s="68">
        <f t="shared" si="16"/>
        <v>-36</v>
      </c>
      <c r="M101" s="68">
        <f t="shared" si="17"/>
        <v>203.57142857142858</v>
      </c>
      <c r="N101" s="96">
        <v>120</v>
      </c>
      <c r="O101" s="97" t="str">
        <f t="shared" si="18"/>
        <v>Mar</v>
      </c>
      <c r="P101" s="96">
        <f t="shared" si="19"/>
        <v>120</v>
      </c>
      <c r="Q101" s="98">
        <f t="shared" si="20"/>
        <v>-44</v>
      </c>
      <c r="R101" s="97">
        <f t="shared" si="21"/>
        <v>-0.3666666666666667</v>
      </c>
      <c r="S101" s="99" t="str">
        <f t="shared" si="22"/>
        <v>DEGROWTH</v>
      </c>
      <c r="T101" s="68">
        <v>20</v>
      </c>
      <c r="U101" s="100" t="str">
        <f t="shared" si="23"/>
        <v>Apr</v>
      </c>
      <c r="V101" s="96">
        <v>20</v>
      </c>
      <c r="W101" s="101">
        <f t="shared" si="24"/>
        <v>56</v>
      </c>
      <c r="X101" s="102">
        <f t="shared" si="25"/>
        <v>2.8</v>
      </c>
      <c r="Y101" s="103" t="str">
        <f t="shared" si="26"/>
        <v>GROWTH</v>
      </c>
      <c r="Z101" s="74">
        <v>0</v>
      </c>
      <c r="AA101" s="69"/>
      <c r="AB101" s="69" t="s">
        <v>133</v>
      </c>
      <c r="AC101" s="69" t="s">
        <v>133</v>
      </c>
      <c r="AD101" s="3">
        <f t="shared" si="27"/>
        <v>0</v>
      </c>
      <c r="AE101" s="75"/>
    </row>
    <row r="102" spans="1:31" ht="14.25" customHeight="1">
      <c r="A102" s="69" t="s">
        <v>133</v>
      </c>
      <c r="B102" s="70" t="s">
        <v>29</v>
      </c>
      <c r="C102" s="71" t="s">
        <v>827</v>
      </c>
      <c r="D102" s="71">
        <v>1000002761</v>
      </c>
      <c r="E102" s="72" t="s">
        <v>828</v>
      </c>
      <c r="F102" s="73">
        <v>44706</v>
      </c>
      <c r="G102" s="66" t="str">
        <f t="shared" si="14"/>
        <v>Targeted Dealer</v>
      </c>
      <c r="H102" s="66"/>
      <c r="I102" s="67">
        <v>100</v>
      </c>
      <c r="J102" s="67">
        <f t="shared" si="15"/>
        <v>93.333333333333343</v>
      </c>
      <c r="K102" s="68">
        <v>95</v>
      </c>
      <c r="L102" s="68">
        <f t="shared" si="16"/>
        <v>5</v>
      </c>
      <c r="M102" s="68">
        <f t="shared" si="17"/>
        <v>101.78571428571428</v>
      </c>
      <c r="N102" s="96">
        <v>80</v>
      </c>
      <c r="O102" s="97" t="str">
        <f t="shared" si="18"/>
        <v>Mar</v>
      </c>
      <c r="P102" s="96">
        <f t="shared" si="19"/>
        <v>80</v>
      </c>
      <c r="Q102" s="98">
        <f t="shared" si="20"/>
        <v>15</v>
      </c>
      <c r="R102" s="97">
        <f t="shared" si="21"/>
        <v>0.1875</v>
      </c>
      <c r="S102" s="99" t="str">
        <f t="shared" si="22"/>
        <v>GROWTH</v>
      </c>
      <c r="T102" s="68">
        <v>65</v>
      </c>
      <c r="U102" s="100" t="str">
        <f t="shared" si="23"/>
        <v>Apr</v>
      </c>
      <c r="V102" s="96">
        <v>65</v>
      </c>
      <c r="W102" s="101">
        <f t="shared" si="24"/>
        <v>30</v>
      </c>
      <c r="X102" s="102">
        <f t="shared" si="25"/>
        <v>0.46153846153846145</v>
      </c>
      <c r="Y102" s="103" t="str">
        <f t="shared" si="26"/>
        <v>GROWTH</v>
      </c>
      <c r="Z102" s="74">
        <v>0</v>
      </c>
      <c r="AA102" s="69"/>
      <c r="AB102" s="69" t="s">
        <v>133</v>
      </c>
      <c r="AC102" s="69" t="s">
        <v>133</v>
      </c>
      <c r="AD102" s="3">
        <f t="shared" si="27"/>
        <v>0</v>
      </c>
      <c r="AE102" s="75"/>
    </row>
    <row r="103" spans="1:31" ht="14.25" customHeight="1">
      <c r="A103" s="69" t="s">
        <v>133</v>
      </c>
      <c r="B103" s="70" t="s">
        <v>27</v>
      </c>
      <c r="C103" s="71" t="s">
        <v>829</v>
      </c>
      <c r="D103" s="71">
        <v>1000003193</v>
      </c>
      <c r="E103" s="72" t="s">
        <v>830</v>
      </c>
      <c r="F103" s="73">
        <v>44924</v>
      </c>
      <c r="G103" s="66" t="str">
        <f t="shared" si="14"/>
        <v>Targeted Dealer</v>
      </c>
      <c r="H103" s="66"/>
      <c r="I103" s="67">
        <v>40</v>
      </c>
      <c r="J103" s="67">
        <f t="shared" si="15"/>
        <v>37.333333333333329</v>
      </c>
      <c r="K103" s="68">
        <v>31.5</v>
      </c>
      <c r="L103" s="68">
        <f t="shared" si="16"/>
        <v>8.5</v>
      </c>
      <c r="M103" s="68">
        <f t="shared" si="17"/>
        <v>84.375000000000014</v>
      </c>
      <c r="N103" s="96">
        <v>35</v>
      </c>
      <c r="O103" s="97" t="str">
        <f t="shared" si="18"/>
        <v>Mar</v>
      </c>
      <c r="P103" s="96">
        <f t="shared" si="19"/>
        <v>35</v>
      </c>
      <c r="Q103" s="98">
        <f t="shared" si="20"/>
        <v>-3.5</v>
      </c>
      <c r="R103" s="97">
        <f t="shared" si="21"/>
        <v>-9.9999999999999978E-2</v>
      </c>
      <c r="S103" s="99" t="str">
        <f t="shared" si="22"/>
        <v>DEGROWTH</v>
      </c>
      <c r="T103" s="68">
        <v>0</v>
      </c>
      <c r="U103" s="100" t="str">
        <f t="shared" si="23"/>
        <v>Apr</v>
      </c>
      <c r="V103" s="96">
        <v>0</v>
      </c>
      <c r="W103" s="101">
        <f t="shared" si="24"/>
        <v>31.5</v>
      </c>
      <c r="X103" s="102">
        <f t="shared" si="25"/>
        <v>0</v>
      </c>
      <c r="Y103" s="103" t="b">
        <f t="shared" si="26"/>
        <v>0</v>
      </c>
      <c r="Z103" s="74">
        <v>0</v>
      </c>
      <c r="AA103" s="69"/>
      <c r="AB103" s="69" t="s">
        <v>133</v>
      </c>
      <c r="AC103" s="69" t="s">
        <v>133</v>
      </c>
      <c r="AD103" s="3">
        <f t="shared" si="27"/>
        <v>0</v>
      </c>
      <c r="AE103" s="75"/>
    </row>
    <row r="104" spans="1:31" ht="14.25" customHeight="1">
      <c r="A104" s="69" t="s">
        <v>133</v>
      </c>
      <c r="B104" s="70" t="s">
        <v>29</v>
      </c>
      <c r="C104" s="71" t="s">
        <v>831</v>
      </c>
      <c r="D104" s="71">
        <v>1000003508</v>
      </c>
      <c r="E104" s="71" t="s">
        <v>832</v>
      </c>
      <c r="F104" s="73">
        <v>45046</v>
      </c>
      <c r="G104" s="66" t="str">
        <f t="shared" si="14"/>
        <v>Targeted Dealer</v>
      </c>
      <c r="H104" s="66"/>
      <c r="I104" s="67">
        <v>240</v>
      </c>
      <c r="J104" s="67">
        <f t="shared" si="15"/>
        <v>224</v>
      </c>
      <c r="K104" s="68">
        <v>248</v>
      </c>
      <c r="L104" s="68">
        <f t="shared" si="16"/>
        <v>-8</v>
      </c>
      <c r="M104" s="68">
        <f t="shared" si="17"/>
        <v>110.71428571428571</v>
      </c>
      <c r="N104" s="96">
        <v>167.5</v>
      </c>
      <c r="O104" s="97" t="str">
        <f t="shared" si="18"/>
        <v>Mar</v>
      </c>
      <c r="P104" s="96">
        <f t="shared" si="19"/>
        <v>167.5</v>
      </c>
      <c r="Q104" s="98">
        <f t="shared" si="20"/>
        <v>80.5</v>
      </c>
      <c r="R104" s="97">
        <f t="shared" si="21"/>
        <v>0.4805970149253731</v>
      </c>
      <c r="S104" s="99" t="str">
        <f t="shared" si="22"/>
        <v>GROWTH</v>
      </c>
      <c r="T104" s="68">
        <v>220</v>
      </c>
      <c r="U104" s="100" t="str">
        <f t="shared" si="23"/>
        <v>Apr</v>
      </c>
      <c r="V104" s="96">
        <v>220</v>
      </c>
      <c r="W104" s="101">
        <f t="shared" si="24"/>
        <v>28</v>
      </c>
      <c r="X104" s="102">
        <f t="shared" si="25"/>
        <v>0.1272727272727272</v>
      </c>
      <c r="Y104" s="103" t="str">
        <f t="shared" si="26"/>
        <v>GROWTH</v>
      </c>
      <c r="Z104" s="74">
        <v>0</v>
      </c>
      <c r="AA104" s="69"/>
      <c r="AB104" s="69" t="s">
        <v>133</v>
      </c>
      <c r="AC104" s="69" t="s">
        <v>133</v>
      </c>
      <c r="AD104" s="3">
        <f t="shared" si="27"/>
        <v>0</v>
      </c>
      <c r="AE104" s="75"/>
    </row>
    <row r="105" spans="1:31" ht="14.25" customHeight="1">
      <c r="A105" s="69" t="s">
        <v>133</v>
      </c>
      <c r="B105" s="70" t="s">
        <v>27</v>
      </c>
      <c r="C105" s="71" t="s">
        <v>833</v>
      </c>
      <c r="D105" s="71">
        <v>1000003525</v>
      </c>
      <c r="E105" s="71" t="s">
        <v>834</v>
      </c>
      <c r="F105" s="73">
        <v>45065</v>
      </c>
      <c r="G105" s="66" t="str">
        <f t="shared" si="14"/>
        <v>Targeted Dealer</v>
      </c>
      <c r="H105" s="66"/>
      <c r="I105" s="67">
        <v>100</v>
      </c>
      <c r="J105" s="67">
        <f t="shared" si="15"/>
        <v>93.333333333333343</v>
      </c>
      <c r="K105" s="68">
        <v>133.65</v>
      </c>
      <c r="L105" s="68">
        <f t="shared" si="16"/>
        <v>-33.650000000000006</v>
      </c>
      <c r="M105" s="68">
        <f t="shared" si="17"/>
        <v>143.19642857142856</v>
      </c>
      <c r="N105" s="96">
        <v>133.5</v>
      </c>
      <c r="O105" s="97" t="str">
        <f t="shared" si="18"/>
        <v>Mar</v>
      </c>
      <c r="P105" s="96">
        <f t="shared" si="19"/>
        <v>133.5</v>
      </c>
      <c r="Q105" s="98">
        <f t="shared" si="20"/>
        <v>0.15000000000000568</v>
      </c>
      <c r="R105" s="97">
        <f t="shared" si="21"/>
        <v>1.1235955056179137E-3</v>
      </c>
      <c r="S105" s="99" t="str">
        <f t="shared" si="22"/>
        <v>GROWTH</v>
      </c>
      <c r="T105" s="68">
        <v>79.2</v>
      </c>
      <c r="U105" s="100" t="str">
        <f t="shared" si="23"/>
        <v>Apr</v>
      </c>
      <c r="V105" s="96">
        <v>79.2</v>
      </c>
      <c r="W105" s="101">
        <f t="shared" si="24"/>
        <v>54.45</v>
      </c>
      <c r="X105" s="102">
        <f t="shared" si="25"/>
        <v>0.6875</v>
      </c>
      <c r="Y105" s="103" t="str">
        <f t="shared" si="26"/>
        <v>GROWTH</v>
      </c>
      <c r="Z105" s="74">
        <v>0</v>
      </c>
      <c r="AA105" s="69"/>
      <c r="AB105" s="69" t="s">
        <v>133</v>
      </c>
      <c r="AC105" s="69" t="s">
        <v>133</v>
      </c>
      <c r="AD105" s="3">
        <f t="shared" si="27"/>
        <v>0</v>
      </c>
      <c r="AE105" s="75"/>
    </row>
    <row r="106" spans="1:31" ht="14.25" customHeight="1">
      <c r="A106" s="69" t="s">
        <v>133</v>
      </c>
      <c r="B106" s="70" t="s">
        <v>27</v>
      </c>
      <c r="C106" s="71" t="s">
        <v>835</v>
      </c>
      <c r="D106" s="71">
        <v>1000003589</v>
      </c>
      <c r="E106" s="71" t="s">
        <v>836</v>
      </c>
      <c r="F106" s="73">
        <v>45084</v>
      </c>
      <c r="G106" s="66" t="str">
        <f t="shared" si="14"/>
        <v>Targeted Dealer</v>
      </c>
      <c r="H106" s="66"/>
      <c r="I106" s="67">
        <v>80</v>
      </c>
      <c r="J106" s="67">
        <f t="shared" si="15"/>
        <v>74.666666666666657</v>
      </c>
      <c r="K106" s="68">
        <v>125</v>
      </c>
      <c r="L106" s="68">
        <f t="shared" si="16"/>
        <v>-45</v>
      </c>
      <c r="M106" s="68">
        <f t="shared" si="17"/>
        <v>167.41071428571431</v>
      </c>
      <c r="N106" s="96">
        <v>120</v>
      </c>
      <c r="O106" s="97" t="str">
        <f t="shared" si="18"/>
        <v>Mar</v>
      </c>
      <c r="P106" s="96">
        <f t="shared" si="19"/>
        <v>120</v>
      </c>
      <c r="Q106" s="98">
        <f t="shared" si="20"/>
        <v>5</v>
      </c>
      <c r="R106" s="97">
        <f t="shared" si="21"/>
        <v>4.1666666666666741E-2</v>
      </c>
      <c r="S106" s="99" t="str">
        <f t="shared" si="22"/>
        <v>GROWTH</v>
      </c>
      <c r="T106" s="68">
        <v>59.15</v>
      </c>
      <c r="U106" s="100" t="str">
        <f t="shared" si="23"/>
        <v>Apr</v>
      </c>
      <c r="V106" s="96">
        <v>59.15</v>
      </c>
      <c r="W106" s="101">
        <f t="shared" si="24"/>
        <v>65.849999999999994</v>
      </c>
      <c r="X106" s="102">
        <f t="shared" si="25"/>
        <v>1.1132713440405748</v>
      </c>
      <c r="Y106" s="103" t="str">
        <f t="shared" si="26"/>
        <v>GROWTH</v>
      </c>
      <c r="Z106" s="74">
        <v>0</v>
      </c>
      <c r="AA106" s="69"/>
      <c r="AB106" s="69" t="s">
        <v>133</v>
      </c>
      <c r="AC106" s="69" t="s">
        <v>133</v>
      </c>
      <c r="AD106" s="3">
        <f t="shared" si="27"/>
        <v>0</v>
      </c>
      <c r="AE106" s="75"/>
    </row>
    <row r="107" spans="1:31" ht="14.25" customHeight="1">
      <c r="A107" s="69" t="s">
        <v>133</v>
      </c>
      <c r="B107" s="70" t="s">
        <v>29</v>
      </c>
      <c r="C107" s="71" t="s">
        <v>837</v>
      </c>
      <c r="D107" s="71">
        <v>1000003599</v>
      </c>
      <c r="E107" s="71" t="s">
        <v>838</v>
      </c>
      <c r="F107" s="73">
        <v>45100</v>
      </c>
      <c r="G107" s="66" t="str">
        <f t="shared" si="14"/>
        <v>Targeted Dealer</v>
      </c>
      <c r="H107" s="66"/>
      <c r="I107" s="67">
        <v>80</v>
      </c>
      <c r="J107" s="67">
        <f t="shared" si="15"/>
        <v>74.666666666666657</v>
      </c>
      <c r="K107" s="68">
        <v>40</v>
      </c>
      <c r="L107" s="68">
        <f t="shared" si="16"/>
        <v>40</v>
      </c>
      <c r="M107" s="68">
        <f t="shared" si="17"/>
        <v>53.571428571428577</v>
      </c>
      <c r="N107" s="96">
        <v>60</v>
      </c>
      <c r="O107" s="97" t="str">
        <f t="shared" si="18"/>
        <v>Mar</v>
      </c>
      <c r="P107" s="96">
        <f t="shared" si="19"/>
        <v>60</v>
      </c>
      <c r="Q107" s="98">
        <f t="shared" si="20"/>
        <v>-20</v>
      </c>
      <c r="R107" s="97">
        <f t="shared" si="21"/>
        <v>-0.33333333333333337</v>
      </c>
      <c r="S107" s="99" t="str">
        <f t="shared" si="22"/>
        <v>DEGROWTH</v>
      </c>
      <c r="T107" s="68">
        <v>100</v>
      </c>
      <c r="U107" s="100" t="str">
        <f t="shared" si="23"/>
        <v>Apr</v>
      </c>
      <c r="V107" s="96">
        <v>100</v>
      </c>
      <c r="W107" s="101">
        <f t="shared" si="24"/>
        <v>-60</v>
      </c>
      <c r="X107" s="102">
        <f t="shared" si="25"/>
        <v>-0.6</v>
      </c>
      <c r="Y107" s="103" t="str">
        <f t="shared" si="26"/>
        <v>DEGROWTH</v>
      </c>
      <c r="Z107" s="74">
        <v>0</v>
      </c>
      <c r="AA107" s="69"/>
      <c r="AB107" s="69" t="s">
        <v>133</v>
      </c>
      <c r="AC107" s="69" t="s">
        <v>133</v>
      </c>
      <c r="AD107" s="3">
        <f t="shared" si="27"/>
        <v>0</v>
      </c>
      <c r="AE107" s="75"/>
    </row>
    <row r="108" spans="1:31" ht="14.25" customHeight="1">
      <c r="A108" s="69" t="s">
        <v>133</v>
      </c>
      <c r="B108" s="70" t="s">
        <v>27</v>
      </c>
      <c r="C108" s="71" t="s">
        <v>839</v>
      </c>
      <c r="D108" s="71">
        <v>1000003635</v>
      </c>
      <c r="E108" s="71" t="s">
        <v>840</v>
      </c>
      <c r="F108" s="73">
        <v>45127</v>
      </c>
      <c r="G108" s="66" t="str">
        <f t="shared" si="14"/>
        <v>Targeted Dealer</v>
      </c>
      <c r="H108" s="66"/>
      <c r="I108" s="67">
        <v>50</v>
      </c>
      <c r="J108" s="67">
        <f t="shared" si="15"/>
        <v>46.666666666666671</v>
      </c>
      <c r="K108" s="68">
        <v>44</v>
      </c>
      <c r="L108" s="68">
        <f t="shared" si="16"/>
        <v>6</v>
      </c>
      <c r="M108" s="68">
        <f t="shared" si="17"/>
        <v>94.285714285714278</v>
      </c>
      <c r="N108" s="96">
        <v>91</v>
      </c>
      <c r="O108" s="97" t="str">
        <f t="shared" si="18"/>
        <v>Mar</v>
      </c>
      <c r="P108" s="96">
        <f t="shared" si="19"/>
        <v>91</v>
      </c>
      <c r="Q108" s="98">
        <f t="shared" si="20"/>
        <v>-47</v>
      </c>
      <c r="R108" s="97">
        <f t="shared" si="21"/>
        <v>-0.51648351648351642</v>
      </c>
      <c r="S108" s="99" t="str">
        <f t="shared" si="22"/>
        <v>DEGROWTH</v>
      </c>
      <c r="T108" s="68">
        <v>44</v>
      </c>
      <c r="U108" s="100" t="str">
        <f t="shared" si="23"/>
        <v>Apr</v>
      </c>
      <c r="V108" s="96">
        <v>44</v>
      </c>
      <c r="W108" s="101">
        <f t="shared" si="24"/>
        <v>0</v>
      </c>
      <c r="X108" s="102">
        <f t="shared" si="25"/>
        <v>0</v>
      </c>
      <c r="Y108" s="103" t="str">
        <f t="shared" si="26"/>
        <v>GROWTH</v>
      </c>
      <c r="Z108" s="74">
        <v>0</v>
      </c>
      <c r="AA108" s="69"/>
      <c r="AB108" s="69" t="s">
        <v>133</v>
      </c>
      <c r="AC108" s="69" t="s">
        <v>133</v>
      </c>
      <c r="AD108" s="3">
        <f t="shared" si="27"/>
        <v>0</v>
      </c>
      <c r="AE108" s="75"/>
    </row>
    <row r="109" spans="1:31" ht="14.25" customHeight="1">
      <c r="A109" s="69" t="s">
        <v>133</v>
      </c>
      <c r="B109" s="70" t="s">
        <v>27</v>
      </c>
      <c r="C109" s="71" t="s">
        <v>841</v>
      </c>
      <c r="D109" s="71">
        <v>1000003663</v>
      </c>
      <c r="E109" s="71" t="s">
        <v>842</v>
      </c>
      <c r="F109" s="73">
        <v>45135</v>
      </c>
      <c r="G109" s="66" t="str">
        <f t="shared" si="14"/>
        <v>Targeted Dealer</v>
      </c>
      <c r="H109" s="66"/>
      <c r="I109" s="67">
        <v>110</v>
      </c>
      <c r="J109" s="67">
        <f t="shared" si="15"/>
        <v>102.66666666666666</v>
      </c>
      <c r="K109" s="68">
        <v>42.25</v>
      </c>
      <c r="L109" s="68">
        <f t="shared" si="16"/>
        <v>67.75</v>
      </c>
      <c r="M109" s="68">
        <f t="shared" si="17"/>
        <v>41.152597402597408</v>
      </c>
      <c r="N109" s="96">
        <v>97.5</v>
      </c>
      <c r="O109" s="97" t="str">
        <f t="shared" si="18"/>
        <v>Mar</v>
      </c>
      <c r="P109" s="96">
        <f t="shared" si="19"/>
        <v>97.5</v>
      </c>
      <c r="Q109" s="98">
        <f t="shared" si="20"/>
        <v>-55.25</v>
      </c>
      <c r="R109" s="97">
        <f t="shared" si="21"/>
        <v>-0.56666666666666665</v>
      </c>
      <c r="S109" s="99" t="str">
        <f t="shared" si="22"/>
        <v>DEGROWTH</v>
      </c>
      <c r="T109" s="68">
        <v>96</v>
      </c>
      <c r="U109" s="100" t="str">
        <f t="shared" si="23"/>
        <v>Apr</v>
      </c>
      <c r="V109" s="96">
        <v>96</v>
      </c>
      <c r="W109" s="101">
        <f t="shared" si="24"/>
        <v>-53.75</v>
      </c>
      <c r="X109" s="102">
        <f t="shared" si="25"/>
        <v>-0.55989583333333326</v>
      </c>
      <c r="Y109" s="103" t="str">
        <f t="shared" si="26"/>
        <v>DEGROWTH</v>
      </c>
      <c r="Z109" s="74">
        <v>0</v>
      </c>
      <c r="AA109" s="69"/>
      <c r="AB109" s="69" t="s">
        <v>133</v>
      </c>
      <c r="AC109" s="69" t="s">
        <v>133</v>
      </c>
      <c r="AD109" s="3">
        <f t="shared" si="27"/>
        <v>0</v>
      </c>
      <c r="AE109" s="75"/>
    </row>
    <row r="110" spans="1:31" ht="14.25" customHeight="1">
      <c r="A110" s="69" t="s">
        <v>133</v>
      </c>
      <c r="B110" s="70" t="s">
        <v>27</v>
      </c>
      <c r="C110" s="71" t="s">
        <v>843</v>
      </c>
      <c r="D110" s="71">
        <v>1000003702</v>
      </c>
      <c r="E110" s="71" t="s">
        <v>844</v>
      </c>
      <c r="F110" s="73">
        <v>45171</v>
      </c>
      <c r="G110" s="66" t="str">
        <f t="shared" si="14"/>
        <v>Targeted Dealer</v>
      </c>
      <c r="H110" s="66"/>
      <c r="I110" s="67">
        <v>145</v>
      </c>
      <c r="J110" s="67">
        <f t="shared" si="15"/>
        <v>135.33333333333331</v>
      </c>
      <c r="K110" s="68">
        <v>67.25</v>
      </c>
      <c r="L110" s="68">
        <f t="shared" si="16"/>
        <v>77.75</v>
      </c>
      <c r="M110" s="68">
        <f t="shared" si="17"/>
        <v>49.692118226600996</v>
      </c>
      <c r="N110" s="96">
        <v>243</v>
      </c>
      <c r="O110" s="97" t="str">
        <f t="shared" si="18"/>
        <v>Mar</v>
      </c>
      <c r="P110" s="96">
        <f t="shared" si="19"/>
        <v>243</v>
      </c>
      <c r="Q110" s="98">
        <f t="shared" si="20"/>
        <v>-175.75</v>
      </c>
      <c r="R110" s="97">
        <f t="shared" si="21"/>
        <v>-0.72325102880658432</v>
      </c>
      <c r="S110" s="99" t="str">
        <f t="shared" si="22"/>
        <v>DEGROWTH</v>
      </c>
      <c r="T110" s="68">
        <v>126.5</v>
      </c>
      <c r="U110" s="100" t="str">
        <f t="shared" si="23"/>
        <v>Apr</v>
      </c>
      <c r="V110" s="96">
        <v>126.5</v>
      </c>
      <c r="W110" s="101">
        <f t="shared" si="24"/>
        <v>-59.25</v>
      </c>
      <c r="X110" s="102">
        <f t="shared" si="25"/>
        <v>-0.46837944664031617</v>
      </c>
      <c r="Y110" s="103" t="str">
        <f t="shared" si="26"/>
        <v>DEGROWTH</v>
      </c>
      <c r="Z110" s="74">
        <v>0</v>
      </c>
      <c r="AA110" s="69"/>
      <c r="AB110" s="69" t="s">
        <v>133</v>
      </c>
      <c r="AC110" s="69" t="s">
        <v>133</v>
      </c>
      <c r="AD110" s="3">
        <f t="shared" si="27"/>
        <v>0</v>
      </c>
      <c r="AE110" s="75"/>
    </row>
    <row r="111" spans="1:31" ht="14.25" customHeight="1">
      <c r="A111" s="74" t="s">
        <v>133</v>
      </c>
      <c r="B111" s="70" t="s">
        <v>29</v>
      </c>
      <c r="C111" s="78" t="s">
        <v>845</v>
      </c>
      <c r="D111" s="78">
        <v>1000003841</v>
      </c>
      <c r="E111" s="78" t="s">
        <v>846</v>
      </c>
      <c r="F111" s="104">
        <v>45321</v>
      </c>
      <c r="G111" s="66" t="str">
        <f t="shared" si="14"/>
        <v>Targeted Dealer</v>
      </c>
      <c r="H111" s="66"/>
      <c r="I111" s="67">
        <v>120</v>
      </c>
      <c r="J111" s="67">
        <f t="shared" si="15"/>
        <v>112</v>
      </c>
      <c r="K111" s="68">
        <v>60</v>
      </c>
      <c r="L111" s="68">
        <f t="shared" si="16"/>
        <v>60</v>
      </c>
      <c r="M111" s="68">
        <f t="shared" si="17"/>
        <v>53.571428571428569</v>
      </c>
      <c r="N111" s="96">
        <v>170</v>
      </c>
      <c r="O111" s="97" t="str">
        <f t="shared" si="18"/>
        <v>Mar</v>
      </c>
      <c r="P111" s="96">
        <f t="shared" si="19"/>
        <v>170</v>
      </c>
      <c r="Q111" s="98">
        <f t="shared" si="20"/>
        <v>-110</v>
      </c>
      <c r="R111" s="97">
        <f t="shared" si="21"/>
        <v>-0.64705882352941169</v>
      </c>
      <c r="S111" s="99" t="str">
        <f t="shared" si="22"/>
        <v>DEGROWTH</v>
      </c>
      <c r="T111" s="68">
        <v>120</v>
      </c>
      <c r="U111" s="100" t="str">
        <f t="shared" si="23"/>
        <v>Apr</v>
      </c>
      <c r="V111" s="96">
        <v>120</v>
      </c>
      <c r="W111" s="101">
        <f t="shared" si="24"/>
        <v>-60</v>
      </c>
      <c r="X111" s="102">
        <f t="shared" si="25"/>
        <v>-0.5</v>
      </c>
      <c r="Y111" s="103" t="str">
        <f t="shared" si="26"/>
        <v>DEGROWTH</v>
      </c>
      <c r="Z111" s="74">
        <v>0</v>
      </c>
      <c r="AA111" s="69"/>
      <c r="AB111" s="69" t="s">
        <v>133</v>
      </c>
      <c r="AC111" s="74" t="s">
        <v>133</v>
      </c>
      <c r="AD111" s="3">
        <f t="shared" si="27"/>
        <v>0</v>
      </c>
      <c r="AE111" s="75"/>
    </row>
    <row r="112" spans="1:31" ht="14.25" customHeight="1">
      <c r="A112" s="74" t="s">
        <v>133</v>
      </c>
      <c r="B112" s="70" t="s">
        <v>27</v>
      </c>
      <c r="C112" s="78" t="s">
        <v>847</v>
      </c>
      <c r="D112" s="78">
        <v>1000003864</v>
      </c>
      <c r="E112" s="78" t="s">
        <v>848</v>
      </c>
      <c r="F112" s="73">
        <v>45338</v>
      </c>
      <c r="G112" s="66" t="str">
        <f t="shared" si="14"/>
        <v>Targeted Dealer</v>
      </c>
      <c r="H112" s="66"/>
      <c r="I112" s="67">
        <v>90</v>
      </c>
      <c r="J112" s="67">
        <f t="shared" si="15"/>
        <v>84</v>
      </c>
      <c r="K112" s="68">
        <v>91.75</v>
      </c>
      <c r="L112" s="68">
        <f t="shared" si="16"/>
        <v>-1.75</v>
      </c>
      <c r="M112" s="68">
        <f t="shared" si="17"/>
        <v>109.22619047619048</v>
      </c>
      <c r="N112" s="96">
        <v>50.55</v>
      </c>
      <c r="O112" s="97" t="str">
        <f t="shared" si="18"/>
        <v>Mar</v>
      </c>
      <c r="P112" s="96">
        <f t="shared" si="19"/>
        <v>50.55</v>
      </c>
      <c r="Q112" s="98">
        <f t="shared" si="20"/>
        <v>41.2</v>
      </c>
      <c r="R112" s="97">
        <f t="shared" si="21"/>
        <v>0.81503461918892195</v>
      </c>
      <c r="S112" s="99" t="str">
        <f t="shared" si="22"/>
        <v>GROWTH</v>
      </c>
      <c r="T112" s="68">
        <v>83.2</v>
      </c>
      <c r="U112" s="100" t="str">
        <f t="shared" si="23"/>
        <v>Apr</v>
      </c>
      <c r="V112" s="96">
        <v>83.2</v>
      </c>
      <c r="W112" s="101">
        <f t="shared" si="24"/>
        <v>8.5499999999999972</v>
      </c>
      <c r="X112" s="102">
        <f t="shared" si="25"/>
        <v>0.10276442307692313</v>
      </c>
      <c r="Y112" s="103" t="str">
        <f t="shared" si="26"/>
        <v>GROWTH</v>
      </c>
      <c r="Z112" s="74">
        <v>0</v>
      </c>
      <c r="AA112" s="69"/>
      <c r="AB112" s="69" t="s">
        <v>133</v>
      </c>
      <c r="AC112" s="74" t="s">
        <v>133</v>
      </c>
      <c r="AD112" s="3">
        <f t="shared" si="27"/>
        <v>0</v>
      </c>
      <c r="AE112" s="75"/>
    </row>
    <row r="113" spans="1:31" ht="14.25" customHeight="1">
      <c r="A113" s="74" t="s">
        <v>133</v>
      </c>
      <c r="B113" s="70" t="s">
        <v>29</v>
      </c>
      <c r="C113" s="78" t="s">
        <v>849</v>
      </c>
      <c r="D113" s="78">
        <v>1000003885</v>
      </c>
      <c r="E113" s="78" t="s">
        <v>850</v>
      </c>
      <c r="F113" s="73">
        <v>45359</v>
      </c>
      <c r="G113" s="66" t="str">
        <f t="shared" si="14"/>
        <v>Targeted Dealer</v>
      </c>
      <c r="H113" s="66"/>
      <c r="I113" s="67">
        <v>240</v>
      </c>
      <c r="J113" s="67">
        <f t="shared" si="15"/>
        <v>224</v>
      </c>
      <c r="K113" s="68">
        <v>240</v>
      </c>
      <c r="L113" s="68">
        <f t="shared" si="16"/>
        <v>0</v>
      </c>
      <c r="M113" s="68">
        <f t="shared" si="17"/>
        <v>107.14285714285714</v>
      </c>
      <c r="N113" s="96">
        <v>320</v>
      </c>
      <c r="O113" s="97" t="str">
        <f t="shared" si="18"/>
        <v>Mar</v>
      </c>
      <c r="P113" s="96">
        <f t="shared" si="19"/>
        <v>320</v>
      </c>
      <c r="Q113" s="98">
        <f t="shared" si="20"/>
        <v>-80</v>
      </c>
      <c r="R113" s="97">
        <f t="shared" si="21"/>
        <v>-0.25</v>
      </c>
      <c r="S113" s="99" t="str">
        <f t="shared" si="22"/>
        <v>DEGROWTH</v>
      </c>
      <c r="T113" s="68">
        <v>200</v>
      </c>
      <c r="U113" s="100" t="str">
        <f t="shared" si="23"/>
        <v>Apr</v>
      </c>
      <c r="V113" s="96">
        <v>200</v>
      </c>
      <c r="W113" s="101">
        <f t="shared" si="24"/>
        <v>40</v>
      </c>
      <c r="X113" s="102">
        <f t="shared" si="25"/>
        <v>0.19999999999999996</v>
      </c>
      <c r="Y113" s="103" t="str">
        <f t="shared" si="26"/>
        <v>GROWTH</v>
      </c>
      <c r="Z113" s="74">
        <v>0</v>
      </c>
      <c r="AA113" s="69"/>
      <c r="AB113" s="69" t="s">
        <v>133</v>
      </c>
      <c r="AC113" s="74" t="s">
        <v>133</v>
      </c>
      <c r="AD113" s="3">
        <f t="shared" si="27"/>
        <v>0</v>
      </c>
      <c r="AE113" s="75"/>
    </row>
    <row r="114" spans="1:31" ht="14.25" customHeight="1">
      <c r="A114" s="74" t="s">
        <v>133</v>
      </c>
      <c r="B114" s="70" t="s">
        <v>27</v>
      </c>
      <c r="C114" s="78" t="s">
        <v>851</v>
      </c>
      <c r="D114" s="78">
        <v>1000003900</v>
      </c>
      <c r="E114" s="78" t="s">
        <v>852</v>
      </c>
      <c r="F114" s="73">
        <v>45381</v>
      </c>
      <c r="G114" s="66" t="str">
        <f t="shared" si="14"/>
        <v>Targeted Dealer</v>
      </c>
      <c r="H114" s="66"/>
      <c r="I114" s="67">
        <v>110</v>
      </c>
      <c r="J114" s="67">
        <f t="shared" si="15"/>
        <v>102.66666666666666</v>
      </c>
      <c r="K114" s="68">
        <v>109</v>
      </c>
      <c r="L114" s="68">
        <f t="shared" si="16"/>
        <v>1</v>
      </c>
      <c r="M114" s="68">
        <f t="shared" si="17"/>
        <v>106.16883116883118</v>
      </c>
      <c r="N114" s="96">
        <v>140</v>
      </c>
      <c r="O114" s="97" t="str">
        <f t="shared" si="18"/>
        <v>Mar</v>
      </c>
      <c r="P114" s="96">
        <f t="shared" si="19"/>
        <v>140</v>
      </c>
      <c r="Q114" s="98">
        <f t="shared" si="20"/>
        <v>-31</v>
      </c>
      <c r="R114" s="97">
        <f t="shared" si="21"/>
        <v>-0.22142857142857142</v>
      </c>
      <c r="S114" s="99" t="str">
        <f t="shared" si="22"/>
        <v>DEGROWTH</v>
      </c>
      <c r="T114" s="68">
        <v>84</v>
      </c>
      <c r="U114" s="100" t="str">
        <f t="shared" si="23"/>
        <v>Apr</v>
      </c>
      <c r="V114" s="96">
        <v>84</v>
      </c>
      <c r="W114" s="101">
        <f t="shared" si="24"/>
        <v>25</v>
      </c>
      <c r="X114" s="102">
        <f t="shared" si="25"/>
        <v>0.29761904761904767</v>
      </c>
      <c r="Y114" s="103" t="str">
        <f t="shared" si="26"/>
        <v>GROWTH</v>
      </c>
      <c r="Z114" s="74">
        <v>0</v>
      </c>
      <c r="AA114" s="69"/>
      <c r="AB114" s="69" t="s">
        <v>133</v>
      </c>
      <c r="AC114" s="74" t="s">
        <v>133</v>
      </c>
      <c r="AD114" s="3">
        <f t="shared" si="27"/>
        <v>0</v>
      </c>
      <c r="AE114" s="75"/>
    </row>
    <row r="115" spans="1:31" ht="14.25" customHeight="1">
      <c r="A115" s="74" t="s">
        <v>133</v>
      </c>
      <c r="B115" s="70" t="s">
        <v>27</v>
      </c>
      <c r="C115" s="78" t="s">
        <v>853</v>
      </c>
      <c r="D115" s="78">
        <v>1000003910</v>
      </c>
      <c r="E115" s="78" t="s">
        <v>854</v>
      </c>
      <c r="F115" s="73">
        <v>45400</v>
      </c>
      <c r="G115" s="66" t="str">
        <f t="shared" si="14"/>
        <v>Targeted Dealer</v>
      </c>
      <c r="H115" s="66"/>
      <c r="I115" s="67">
        <v>30</v>
      </c>
      <c r="J115" s="67">
        <f t="shared" si="15"/>
        <v>28</v>
      </c>
      <c r="K115" s="68">
        <v>36.5</v>
      </c>
      <c r="L115" s="68">
        <f t="shared" si="16"/>
        <v>-6.5</v>
      </c>
      <c r="M115" s="68">
        <f t="shared" si="17"/>
        <v>130.35714285714283</v>
      </c>
      <c r="N115" s="96">
        <v>19.75</v>
      </c>
      <c r="O115" s="97" t="str">
        <f t="shared" si="18"/>
        <v>Mar</v>
      </c>
      <c r="P115" s="96">
        <f t="shared" si="19"/>
        <v>19.75</v>
      </c>
      <c r="Q115" s="98">
        <f t="shared" si="20"/>
        <v>16.75</v>
      </c>
      <c r="R115" s="97">
        <f t="shared" si="21"/>
        <v>0.84810126582278489</v>
      </c>
      <c r="S115" s="99" t="str">
        <f t="shared" si="22"/>
        <v>GROWTH</v>
      </c>
      <c r="T115" s="68">
        <v>24.65</v>
      </c>
      <c r="U115" s="100" t="str">
        <f t="shared" si="23"/>
        <v>Apr</v>
      </c>
      <c r="V115" s="96">
        <v>24.65</v>
      </c>
      <c r="W115" s="101">
        <f t="shared" si="24"/>
        <v>11.850000000000001</v>
      </c>
      <c r="X115" s="102">
        <f t="shared" si="25"/>
        <v>0.48073022312373226</v>
      </c>
      <c r="Y115" s="103" t="str">
        <f t="shared" si="26"/>
        <v>GROWTH</v>
      </c>
      <c r="Z115" s="74">
        <v>0</v>
      </c>
      <c r="AA115" s="69"/>
      <c r="AB115" s="69" t="s">
        <v>133</v>
      </c>
      <c r="AC115" s="74" t="s">
        <v>133</v>
      </c>
      <c r="AD115" s="3">
        <f t="shared" si="27"/>
        <v>0</v>
      </c>
      <c r="AE115" s="75"/>
    </row>
    <row r="116" spans="1:31" ht="14.25" customHeight="1">
      <c r="A116" s="74" t="s">
        <v>133</v>
      </c>
      <c r="B116" s="70" t="s">
        <v>27</v>
      </c>
      <c r="C116" s="78" t="s">
        <v>855</v>
      </c>
      <c r="D116" s="78">
        <v>1000003932</v>
      </c>
      <c r="E116" s="78" t="s">
        <v>856</v>
      </c>
      <c r="F116" s="73">
        <v>45412</v>
      </c>
      <c r="G116" s="66" t="str">
        <f t="shared" si="14"/>
        <v>Targeted Dealer</v>
      </c>
      <c r="H116" s="66"/>
      <c r="I116" s="67">
        <v>100</v>
      </c>
      <c r="J116" s="67">
        <f t="shared" si="15"/>
        <v>93.333333333333343</v>
      </c>
      <c r="K116" s="68">
        <v>26.5</v>
      </c>
      <c r="L116" s="68">
        <f t="shared" si="16"/>
        <v>73.5</v>
      </c>
      <c r="M116" s="68">
        <f t="shared" si="17"/>
        <v>28.392857142857139</v>
      </c>
      <c r="N116" s="96">
        <v>77.5</v>
      </c>
      <c r="O116" s="97" t="str">
        <f t="shared" si="18"/>
        <v>Mar</v>
      </c>
      <c r="P116" s="96">
        <f t="shared" si="19"/>
        <v>77.5</v>
      </c>
      <c r="Q116" s="98">
        <f t="shared" si="20"/>
        <v>-51</v>
      </c>
      <c r="R116" s="97">
        <f t="shared" si="21"/>
        <v>-0.65806451612903227</v>
      </c>
      <c r="S116" s="99" t="str">
        <f t="shared" si="22"/>
        <v>DEGROWTH</v>
      </c>
      <c r="T116" s="68">
        <v>118.5</v>
      </c>
      <c r="U116" s="100" t="str">
        <f t="shared" si="23"/>
        <v>Apr</v>
      </c>
      <c r="V116" s="96">
        <v>118.5</v>
      </c>
      <c r="W116" s="101">
        <f t="shared" si="24"/>
        <v>-92</v>
      </c>
      <c r="X116" s="102">
        <f t="shared" si="25"/>
        <v>-0.7763713080168777</v>
      </c>
      <c r="Y116" s="103" t="str">
        <f t="shared" si="26"/>
        <v>DEGROWTH</v>
      </c>
      <c r="Z116" s="74">
        <v>0</v>
      </c>
      <c r="AA116" s="69"/>
      <c r="AB116" s="69" t="s">
        <v>133</v>
      </c>
      <c r="AC116" s="74" t="s">
        <v>133</v>
      </c>
      <c r="AD116" s="3">
        <f t="shared" si="27"/>
        <v>0</v>
      </c>
      <c r="AE116" s="75"/>
    </row>
    <row r="117" spans="1:31" ht="14.25" customHeight="1">
      <c r="A117" s="74" t="s">
        <v>133</v>
      </c>
      <c r="B117" s="70" t="s">
        <v>29</v>
      </c>
      <c r="C117" s="78" t="s">
        <v>857</v>
      </c>
      <c r="D117" s="78">
        <v>1000003995</v>
      </c>
      <c r="E117" s="78" t="s">
        <v>858</v>
      </c>
      <c r="F117" s="73">
        <v>45446</v>
      </c>
      <c r="G117" s="66" t="str">
        <f t="shared" si="14"/>
        <v>Targeted Dealer</v>
      </c>
      <c r="H117" s="66"/>
      <c r="I117" s="67">
        <v>160</v>
      </c>
      <c r="J117" s="67">
        <f t="shared" si="15"/>
        <v>149.33333333333331</v>
      </c>
      <c r="K117" s="68">
        <v>200</v>
      </c>
      <c r="L117" s="68">
        <f t="shared" si="16"/>
        <v>-40</v>
      </c>
      <c r="M117" s="68">
        <f t="shared" si="17"/>
        <v>133.92857142857144</v>
      </c>
      <c r="N117" s="96">
        <v>197</v>
      </c>
      <c r="O117" s="97" t="str">
        <f t="shared" si="18"/>
        <v>Mar</v>
      </c>
      <c r="P117" s="96">
        <f t="shared" si="19"/>
        <v>197</v>
      </c>
      <c r="Q117" s="98">
        <f t="shared" si="20"/>
        <v>3</v>
      </c>
      <c r="R117" s="97">
        <f t="shared" si="21"/>
        <v>1.5228426395939021E-2</v>
      </c>
      <c r="S117" s="99" t="str">
        <f t="shared" si="22"/>
        <v>GROWTH</v>
      </c>
      <c r="T117" s="68">
        <v>80</v>
      </c>
      <c r="U117" s="100" t="str">
        <f t="shared" si="23"/>
        <v>Apr</v>
      </c>
      <c r="V117" s="96">
        <v>80</v>
      </c>
      <c r="W117" s="101">
        <f t="shared" si="24"/>
        <v>120</v>
      </c>
      <c r="X117" s="102">
        <f t="shared" si="25"/>
        <v>1.5</v>
      </c>
      <c r="Y117" s="103" t="str">
        <f t="shared" si="26"/>
        <v>GROWTH</v>
      </c>
      <c r="Z117" s="74">
        <v>0</v>
      </c>
      <c r="AA117" s="69"/>
      <c r="AB117" s="69" t="s">
        <v>133</v>
      </c>
      <c r="AC117" s="74" t="s">
        <v>133</v>
      </c>
      <c r="AD117" s="3">
        <f t="shared" si="27"/>
        <v>0</v>
      </c>
      <c r="AE117" s="75"/>
    </row>
    <row r="118" spans="1:31" ht="14.25" customHeight="1">
      <c r="A118" s="74" t="s">
        <v>133</v>
      </c>
      <c r="B118" s="70" t="s">
        <v>27</v>
      </c>
      <c r="C118" s="78" t="s">
        <v>859</v>
      </c>
      <c r="D118" s="78">
        <v>1000004005</v>
      </c>
      <c r="E118" s="78" t="s">
        <v>860</v>
      </c>
      <c r="F118" s="73">
        <v>45454</v>
      </c>
      <c r="G118" s="66" t="str">
        <f t="shared" si="14"/>
        <v>Targeted Dealer</v>
      </c>
      <c r="H118" s="66"/>
      <c r="I118" s="67">
        <v>150</v>
      </c>
      <c r="J118" s="67">
        <f t="shared" si="15"/>
        <v>140</v>
      </c>
      <c r="K118" s="68">
        <v>106.5</v>
      </c>
      <c r="L118" s="68">
        <f t="shared" si="16"/>
        <v>43.5</v>
      </c>
      <c r="M118" s="68">
        <f t="shared" si="17"/>
        <v>76.071428571428569</v>
      </c>
      <c r="N118" s="96">
        <v>74.5</v>
      </c>
      <c r="O118" s="97" t="str">
        <f t="shared" si="18"/>
        <v>Mar</v>
      </c>
      <c r="P118" s="96">
        <f t="shared" si="19"/>
        <v>74.5</v>
      </c>
      <c r="Q118" s="98">
        <f t="shared" si="20"/>
        <v>32</v>
      </c>
      <c r="R118" s="97">
        <f t="shared" si="21"/>
        <v>0.42953020134228193</v>
      </c>
      <c r="S118" s="99" t="str">
        <f t="shared" si="22"/>
        <v>GROWTH</v>
      </c>
      <c r="T118" s="68">
        <v>127</v>
      </c>
      <c r="U118" s="100" t="str">
        <f t="shared" si="23"/>
        <v>Apr</v>
      </c>
      <c r="V118" s="96">
        <v>127</v>
      </c>
      <c r="W118" s="101">
        <f t="shared" si="24"/>
        <v>-20.5</v>
      </c>
      <c r="X118" s="102">
        <f t="shared" si="25"/>
        <v>-0.16141732283464572</v>
      </c>
      <c r="Y118" s="103" t="str">
        <f t="shared" si="26"/>
        <v>DEGROWTH</v>
      </c>
      <c r="Z118" s="74">
        <v>0</v>
      </c>
      <c r="AA118" s="69"/>
      <c r="AB118" s="69" t="s">
        <v>133</v>
      </c>
      <c r="AC118" s="74" t="s">
        <v>133</v>
      </c>
      <c r="AD118" s="3">
        <f t="shared" si="27"/>
        <v>0</v>
      </c>
      <c r="AE118" s="75"/>
    </row>
    <row r="119" spans="1:31" ht="14.25" customHeight="1">
      <c r="A119" s="69" t="s">
        <v>133</v>
      </c>
      <c r="B119" s="70" t="s">
        <v>30</v>
      </c>
      <c r="C119" s="71" t="s">
        <v>861</v>
      </c>
      <c r="D119" s="71">
        <v>1000000476</v>
      </c>
      <c r="E119" s="72" t="s">
        <v>862</v>
      </c>
      <c r="F119" s="73">
        <v>38768</v>
      </c>
      <c r="G119" s="66" t="str">
        <f t="shared" si="14"/>
        <v>Targeted Dealer</v>
      </c>
      <c r="H119" s="66"/>
      <c r="I119" s="67">
        <v>5135</v>
      </c>
      <c r="J119" s="67">
        <f t="shared" si="15"/>
        <v>4792.6666666666661</v>
      </c>
      <c r="K119" s="68">
        <v>5801.75</v>
      </c>
      <c r="L119" s="68">
        <f t="shared" si="16"/>
        <v>-666.75</v>
      </c>
      <c r="M119" s="68">
        <f t="shared" si="17"/>
        <v>121.05473640283768</v>
      </c>
      <c r="N119" s="96">
        <v>6839.15</v>
      </c>
      <c r="O119" s="97" t="str">
        <f t="shared" si="18"/>
        <v>Mar</v>
      </c>
      <c r="P119" s="96">
        <f t="shared" si="19"/>
        <v>6839.15</v>
      </c>
      <c r="Q119" s="98">
        <f t="shared" si="20"/>
        <v>-1037.3999999999996</v>
      </c>
      <c r="R119" s="97">
        <f t="shared" si="21"/>
        <v>-0.1516855164750005</v>
      </c>
      <c r="S119" s="99" t="str">
        <f t="shared" si="22"/>
        <v>DEGROWTH</v>
      </c>
      <c r="T119" s="68">
        <v>4985.3500000000004</v>
      </c>
      <c r="U119" s="100" t="str">
        <f t="shared" si="23"/>
        <v>Apr</v>
      </c>
      <c r="V119" s="96">
        <v>4985.3500000000004</v>
      </c>
      <c r="W119" s="101">
        <f t="shared" si="24"/>
        <v>816.39999999999964</v>
      </c>
      <c r="X119" s="102">
        <f t="shared" si="25"/>
        <v>0.16375981626164648</v>
      </c>
      <c r="Y119" s="103" t="str">
        <f t="shared" si="26"/>
        <v>GROWTH</v>
      </c>
      <c r="Z119" s="74">
        <v>0</v>
      </c>
      <c r="AA119" s="69"/>
      <c r="AB119" s="69" t="s">
        <v>133</v>
      </c>
      <c r="AC119" s="69" t="s">
        <v>133</v>
      </c>
      <c r="AD119" s="3">
        <f t="shared" si="27"/>
        <v>0</v>
      </c>
      <c r="AE119" s="75"/>
    </row>
    <row r="120" spans="1:31" ht="14.25" customHeight="1">
      <c r="A120" s="69" t="s">
        <v>133</v>
      </c>
      <c r="B120" s="70" t="s">
        <v>30</v>
      </c>
      <c r="C120" s="71" t="s">
        <v>863</v>
      </c>
      <c r="D120" s="71">
        <v>1000000468</v>
      </c>
      <c r="E120" s="72" t="s">
        <v>864</v>
      </c>
      <c r="F120" s="73">
        <v>38904</v>
      </c>
      <c r="G120" s="66" t="str">
        <f t="shared" si="14"/>
        <v>Targeted Dealer</v>
      </c>
      <c r="H120" s="66"/>
      <c r="I120" s="67">
        <v>30</v>
      </c>
      <c r="J120" s="67">
        <f t="shared" si="15"/>
        <v>28</v>
      </c>
      <c r="K120" s="68">
        <v>50</v>
      </c>
      <c r="L120" s="68">
        <f t="shared" si="16"/>
        <v>-20</v>
      </c>
      <c r="M120" s="68">
        <f t="shared" si="17"/>
        <v>178.57142857142856</v>
      </c>
      <c r="N120" s="96">
        <v>0</v>
      </c>
      <c r="O120" s="97" t="str">
        <f t="shared" si="18"/>
        <v>Mar</v>
      </c>
      <c r="P120" s="96">
        <f t="shared" si="19"/>
        <v>0</v>
      </c>
      <c r="Q120" s="98">
        <f t="shared" si="20"/>
        <v>50</v>
      </c>
      <c r="R120" s="97" t="str">
        <f t="shared" si="21"/>
        <v xml:space="preserve"> </v>
      </c>
      <c r="S120" s="99" t="b">
        <f t="shared" si="22"/>
        <v>0</v>
      </c>
      <c r="T120" s="68">
        <v>30</v>
      </c>
      <c r="U120" s="100" t="str">
        <f t="shared" si="23"/>
        <v>Apr</v>
      </c>
      <c r="V120" s="96">
        <v>30</v>
      </c>
      <c r="W120" s="101">
        <f t="shared" si="24"/>
        <v>20</v>
      </c>
      <c r="X120" s="102">
        <f t="shared" si="25"/>
        <v>0.66666666666666674</v>
      </c>
      <c r="Y120" s="103" t="str">
        <f t="shared" si="26"/>
        <v>GROWTH</v>
      </c>
      <c r="Z120" s="74">
        <v>0</v>
      </c>
      <c r="AA120" s="69"/>
      <c r="AB120" s="69" t="s">
        <v>133</v>
      </c>
      <c r="AC120" s="69" t="s">
        <v>133</v>
      </c>
      <c r="AD120" s="3">
        <f t="shared" si="27"/>
        <v>0</v>
      </c>
      <c r="AE120" s="75"/>
    </row>
    <row r="121" spans="1:31" ht="14.25" customHeight="1">
      <c r="A121" s="69" t="s">
        <v>133</v>
      </c>
      <c r="B121" s="70" t="s">
        <v>32</v>
      </c>
      <c r="C121" s="71" t="s">
        <v>865</v>
      </c>
      <c r="D121" s="71">
        <v>1000000445</v>
      </c>
      <c r="E121" s="72" t="s">
        <v>866</v>
      </c>
      <c r="F121" s="73">
        <v>38923</v>
      </c>
      <c r="G121" s="66" t="str">
        <f t="shared" si="14"/>
        <v>Targeted Dealer</v>
      </c>
      <c r="H121" s="66"/>
      <c r="I121" s="67">
        <v>80</v>
      </c>
      <c r="J121" s="67">
        <f t="shared" si="15"/>
        <v>74.666666666666657</v>
      </c>
      <c r="K121" s="68">
        <v>59.95</v>
      </c>
      <c r="L121" s="68">
        <f t="shared" si="16"/>
        <v>20.049999999999997</v>
      </c>
      <c r="M121" s="68">
        <f t="shared" si="17"/>
        <v>80.290178571428584</v>
      </c>
      <c r="N121" s="96">
        <v>40</v>
      </c>
      <c r="O121" s="97" t="str">
        <f t="shared" si="18"/>
        <v>Mar</v>
      </c>
      <c r="P121" s="96">
        <f t="shared" si="19"/>
        <v>40</v>
      </c>
      <c r="Q121" s="98">
        <f t="shared" si="20"/>
        <v>19.950000000000003</v>
      </c>
      <c r="R121" s="97">
        <f t="shared" si="21"/>
        <v>0.49875000000000003</v>
      </c>
      <c r="S121" s="99" t="str">
        <f t="shared" si="22"/>
        <v>GROWTH</v>
      </c>
      <c r="T121" s="68">
        <v>0</v>
      </c>
      <c r="U121" s="100" t="str">
        <f t="shared" si="23"/>
        <v>Apr</v>
      </c>
      <c r="V121" s="96">
        <v>0</v>
      </c>
      <c r="W121" s="101">
        <f t="shared" si="24"/>
        <v>59.95</v>
      </c>
      <c r="X121" s="102">
        <f t="shared" si="25"/>
        <v>0</v>
      </c>
      <c r="Y121" s="103" t="b">
        <f t="shared" si="26"/>
        <v>0</v>
      </c>
      <c r="Z121" s="74">
        <v>0</v>
      </c>
      <c r="AA121" s="69"/>
      <c r="AB121" s="69" t="s">
        <v>133</v>
      </c>
      <c r="AC121" s="69" t="s">
        <v>133</v>
      </c>
      <c r="AD121" s="3">
        <f t="shared" si="27"/>
        <v>0</v>
      </c>
      <c r="AE121" s="75"/>
    </row>
    <row r="122" spans="1:31" ht="14.25" customHeight="1">
      <c r="A122" s="69" t="s">
        <v>133</v>
      </c>
      <c r="B122" s="70" t="s">
        <v>32</v>
      </c>
      <c r="C122" s="71" t="s">
        <v>867</v>
      </c>
      <c r="D122" s="71">
        <v>1000000443</v>
      </c>
      <c r="E122" s="72" t="s">
        <v>868</v>
      </c>
      <c r="F122" s="73">
        <v>40054</v>
      </c>
      <c r="G122" s="66" t="str">
        <f t="shared" si="14"/>
        <v>Targeted Dealer</v>
      </c>
      <c r="H122" s="66"/>
      <c r="I122" s="67">
        <v>1800</v>
      </c>
      <c r="J122" s="67">
        <f t="shared" si="15"/>
        <v>1680</v>
      </c>
      <c r="K122" s="68">
        <v>1855.95</v>
      </c>
      <c r="L122" s="68">
        <f t="shared" si="16"/>
        <v>-55.950000000000045</v>
      </c>
      <c r="M122" s="68">
        <f t="shared" si="17"/>
        <v>110.47321428571428</v>
      </c>
      <c r="N122" s="96">
        <v>3984.4</v>
      </c>
      <c r="O122" s="97" t="str">
        <f t="shared" si="18"/>
        <v>Mar</v>
      </c>
      <c r="P122" s="96">
        <f t="shared" si="19"/>
        <v>3984.4</v>
      </c>
      <c r="Q122" s="98">
        <f t="shared" si="20"/>
        <v>-2128.4499999999998</v>
      </c>
      <c r="R122" s="97">
        <f t="shared" si="21"/>
        <v>-0.53419586386908946</v>
      </c>
      <c r="S122" s="99" t="str">
        <f t="shared" si="22"/>
        <v>DEGROWTH</v>
      </c>
      <c r="T122" s="68">
        <v>1459.5</v>
      </c>
      <c r="U122" s="100" t="str">
        <f t="shared" si="23"/>
        <v>Apr</v>
      </c>
      <c r="V122" s="96">
        <v>1459.5</v>
      </c>
      <c r="W122" s="101">
        <f t="shared" si="24"/>
        <v>396.45000000000005</v>
      </c>
      <c r="X122" s="102">
        <f t="shared" si="25"/>
        <v>0.27163412127440911</v>
      </c>
      <c r="Y122" s="103" t="str">
        <f t="shared" si="26"/>
        <v>GROWTH</v>
      </c>
      <c r="Z122" s="74">
        <v>0</v>
      </c>
      <c r="AA122" s="69"/>
      <c r="AB122" s="69" t="s">
        <v>133</v>
      </c>
      <c r="AC122" s="69" t="s">
        <v>133</v>
      </c>
      <c r="AD122" s="3">
        <f t="shared" si="27"/>
        <v>0</v>
      </c>
      <c r="AE122" s="75"/>
    </row>
    <row r="123" spans="1:31" ht="14.25" customHeight="1">
      <c r="A123" s="69" t="s">
        <v>133</v>
      </c>
      <c r="B123" s="70" t="s">
        <v>30</v>
      </c>
      <c r="C123" s="71" t="s">
        <v>869</v>
      </c>
      <c r="D123" s="71">
        <v>1000000462</v>
      </c>
      <c r="E123" s="72" t="s">
        <v>870</v>
      </c>
      <c r="F123" s="73">
        <v>40054</v>
      </c>
      <c r="G123" s="66" t="str">
        <f t="shared" si="14"/>
        <v>Targeted Dealer</v>
      </c>
      <c r="H123" s="66"/>
      <c r="I123" s="67">
        <v>400</v>
      </c>
      <c r="J123" s="67">
        <f t="shared" si="15"/>
        <v>373.33333333333337</v>
      </c>
      <c r="K123" s="68">
        <v>320</v>
      </c>
      <c r="L123" s="68">
        <f t="shared" si="16"/>
        <v>80</v>
      </c>
      <c r="M123" s="68">
        <f t="shared" si="17"/>
        <v>85.714285714285708</v>
      </c>
      <c r="N123" s="96">
        <v>360</v>
      </c>
      <c r="O123" s="97" t="str">
        <f t="shared" si="18"/>
        <v>Mar</v>
      </c>
      <c r="P123" s="96">
        <f t="shared" si="19"/>
        <v>360</v>
      </c>
      <c r="Q123" s="98">
        <f t="shared" si="20"/>
        <v>-40</v>
      </c>
      <c r="R123" s="97">
        <f t="shared" si="21"/>
        <v>-0.11111111111111116</v>
      </c>
      <c r="S123" s="99" t="str">
        <f t="shared" si="22"/>
        <v>DEGROWTH</v>
      </c>
      <c r="T123" s="68">
        <v>440</v>
      </c>
      <c r="U123" s="100" t="str">
        <f t="shared" si="23"/>
        <v>Apr</v>
      </c>
      <c r="V123" s="96">
        <v>440</v>
      </c>
      <c r="W123" s="101">
        <f t="shared" si="24"/>
        <v>-120</v>
      </c>
      <c r="X123" s="102">
        <f t="shared" si="25"/>
        <v>-0.27272727272727271</v>
      </c>
      <c r="Y123" s="103" t="str">
        <f t="shared" si="26"/>
        <v>DEGROWTH</v>
      </c>
      <c r="Z123" s="74">
        <v>0</v>
      </c>
      <c r="AA123" s="69"/>
      <c r="AB123" s="69" t="s">
        <v>133</v>
      </c>
      <c r="AC123" s="69" t="s">
        <v>133</v>
      </c>
      <c r="AD123" s="3">
        <f t="shared" si="27"/>
        <v>0</v>
      </c>
      <c r="AE123" s="75"/>
    </row>
    <row r="124" spans="1:31" ht="14.25" customHeight="1">
      <c r="A124" s="69" t="s">
        <v>133</v>
      </c>
      <c r="B124" s="70" t="s">
        <v>32</v>
      </c>
      <c r="C124" s="71" t="s">
        <v>871</v>
      </c>
      <c r="D124" s="71">
        <v>1000000461</v>
      </c>
      <c r="E124" s="72" t="s">
        <v>872</v>
      </c>
      <c r="F124" s="73">
        <v>40814</v>
      </c>
      <c r="G124" s="66" t="str">
        <f t="shared" si="14"/>
        <v>Targeted Dealer</v>
      </c>
      <c r="H124" s="66"/>
      <c r="I124" s="67">
        <v>160</v>
      </c>
      <c r="J124" s="67">
        <f t="shared" si="15"/>
        <v>149.33333333333331</v>
      </c>
      <c r="K124" s="68">
        <v>90</v>
      </c>
      <c r="L124" s="68">
        <f t="shared" si="16"/>
        <v>70</v>
      </c>
      <c r="M124" s="68">
        <f t="shared" si="17"/>
        <v>60.267857142857146</v>
      </c>
      <c r="N124" s="96">
        <v>160</v>
      </c>
      <c r="O124" s="97" t="str">
        <f t="shared" si="18"/>
        <v>Mar</v>
      </c>
      <c r="P124" s="96">
        <f t="shared" si="19"/>
        <v>160</v>
      </c>
      <c r="Q124" s="98">
        <f t="shared" si="20"/>
        <v>-70</v>
      </c>
      <c r="R124" s="97">
        <f t="shared" si="21"/>
        <v>-0.4375</v>
      </c>
      <c r="S124" s="99" t="str">
        <f t="shared" si="22"/>
        <v>DEGROWTH</v>
      </c>
      <c r="T124" s="68">
        <v>160</v>
      </c>
      <c r="U124" s="100" t="str">
        <f t="shared" si="23"/>
        <v>Apr</v>
      </c>
      <c r="V124" s="96">
        <v>160</v>
      </c>
      <c r="W124" s="101">
        <f t="shared" si="24"/>
        <v>-70</v>
      </c>
      <c r="X124" s="102">
        <f t="shared" si="25"/>
        <v>-0.4375</v>
      </c>
      <c r="Y124" s="103" t="str">
        <f t="shared" si="26"/>
        <v>DEGROWTH</v>
      </c>
      <c r="Z124" s="74">
        <v>0</v>
      </c>
      <c r="AA124" s="69"/>
      <c r="AB124" s="69" t="s">
        <v>133</v>
      </c>
      <c r="AC124" s="69" t="s">
        <v>133</v>
      </c>
      <c r="AD124" s="3">
        <f t="shared" si="27"/>
        <v>0</v>
      </c>
      <c r="AE124" s="75"/>
    </row>
    <row r="125" spans="1:31" ht="14.25" customHeight="1">
      <c r="A125" s="69" t="s">
        <v>133</v>
      </c>
      <c r="B125" s="70" t="s">
        <v>30</v>
      </c>
      <c r="C125" s="71" t="s">
        <v>873</v>
      </c>
      <c r="D125" s="71">
        <v>1000000477</v>
      </c>
      <c r="E125" s="72" t="s">
        <v>874</v>
      </c>
      <c r="F125" s="73">
        <v>40906</v>
      </c>
      <c r="G125" s="66" t="str">
        <f t="shared" si="14"/>
        <v>Targeted Dealer</v>
      </c>
      <c r="H125" s="66"/>
      <c r="I125" s="67">
        <v>20</v>
      </c>
      <c r="J125" s="67">
        <f t="shared" si="15"/>
        <v>18.666666666666664</v>
      </c>
      <c r="K125" s="68">
        <v>20</v>
      </c>
      <c r="L125" s="68">
        <f t="shared" si="16"/>
        <v>0</v>
      </c>
      <c r="M125" s="68">
        <f t="shared" si="17"/>
        <v>107.14285714285715</v>
      </c>
      <c r="N125" s="96">
        <v>20</v>
      </c>
      <c r="O125" s="97" t="str">
        <f t="shared" si="18"/>
        <v>Mar</v>
      </c>
      <c r="P125" s="96">
        <f t="shared" si="19"/>
        <v>20</v>
      </c>
      <c r="Q125" s="98">
        <f t="shared" si="20"/>
        <v>0</v>
      </c>
      <c r="R125" s="97">
        <f t="shared" si="21"/>
        <v>0</v>
      </c>
      <c r="S125" s="99" t="str">
        <f t="shared" si="22"/>
        <v>GROWTH</v>
      </c>
      <c r="T125" s="68">
        <v>0</v>
      </c>
      <c r="U125" s="100" t="str">
        <f t="shared" si="23"/>
        <v>Apr</v>
      </c>
      <c r="V125" s="96">
        <v>0</v>
      </c>
      <c r="W125" s="101">
        <f t="shared" si="24"/>
        <v>20</v>
      </c>
      <c r="X125" s="102">
        <f t="shared" si="25"/>
        <v>0</v>
      </c>
      <c r="Y125" s="103" t="b">
        <f t="shared" si="26"/>
        <v>0</v>
      </c>
      <c r="Z125" s="74">
        <v>0</v>
      </c>
      <c r="AA125" s="69"/>
      <c r="AB125" s="69" t="s">
        <v>133</v>
      </c>
      <c r="AC125" s="69" t="s">
        <v>133</v>
      </c>
      <c r="AD125" s="3">
        <f t="shared" si="27"/>
        <v>0</v>
      </c>
      <c r="AE125" s="75"/>
    </row>
    <row r="126" spans="1:31" ht="14.25" customHeight="1">
      <c r="A126" s="69" t="s">
        <v>133</v>
      </c>
      <c r="B126" s="70" t="s">
        <v>30</v>
      </c>
      <c r="C126" s="71" t="s">
        <v>875</v>
      </c>
      <c r="D126" s="71">
        <v>1000000448</v>
      </c>
      <c r="E126" s="72" t="s">
        <v>876</v>
      </c>
      <c r="F126" s="73">
        <v>41212</v>
      </c>
      <c r="G126" s="66" t="str">
        <f t="shared" si="14"/>
        <v>Targeted Dealer</v>
      </c>
      <c r="H126" s="66"/>
      <c r="I126" s="67">
        <v>160</v>
      </c>
      <c r="J126" s="67">
        <f t="shared" si="15"/>
        <v>149.33333333333331</v>
      </c>
      <c r="K126" s="68">
        <v>215</v>
      </c>
      <c r="L126" s="68">
        <f t="shared" si="16"/>
        <v>-55</v>
      </c>
      <c r="M126" s="68">
        <f t="shared" si="17"/>
        <v>143.97321428571431</v>
      </c>
      <c r="N126" s="96">
        <v>210</v>
      </c>
      <c r="O126" s="97" t="str">
        <f t="shared" si="18"/>
        <v>Mar</v>
      </c>
      <c r="P126" s="96">
        <f t="shared" si="19"/>
        <v>210</v>
      </c>
      <c r="Q126" s="98">
        <f t="shared" si="20"/>
        <v>5</v>
      </c>
      <c r="R126" s="97">
        <f t="shared" si="21"/>
        <v>2.3809523809523725E-2</v>
      </c>
      <c r="S126" s="99" t="str">
        <f t="shared" si="22"/>
        <v>GROWTH</v>
      </c>
      <c r="T126" s="68">
        <v>150</v>
      </c>
      <c r="U126" s="100" t="str">
        <f t="shared" si="23"/>
        <v>Apr</v>
      </c>
      <c r="V126" s="96">
        <v>150</v>
      </c>
      <c r="W126" s="101">
        <f t="shared" si="24"/>
        <v>65</v>
      </c>
      <c r="X126" s="102">
        <f t="shared" si="25"/>
        <v>0.43333333333333335</v>
      </c>
      <c r="Y126" s="103" t="str">
        <f t="shared" si="26"/>
        <v>GROWTH</v>
      </c>
      <c r="Z126" s="74">
        <v>0</v>
      </c>
      <c r="AA126" s="69"/>
      <c r="AB126" s="69" t="s">
        <v>133</v>
      </c>
      <c r="AC126" s="69" t="s">
        <v>133</v>
      </c>
      <c r="AD126" s="3">
        <f t="shared" si="27"/>
        <v>0</v>
      </c>
      <c r="AE126" s="75"/>
    </row>
    <row r="127" spans="1:31" ht="14.25" customHeight="1">
      <c r="A127" s="69" t="s">
        <v>133</v>
      </c>
      <c r="B127" s="70" t="s">
        <v>30</v>
      </c>
      <c r="C127" s="71" t="s">
        <v>877</v>
      </c>
      <c r="D127" s="71">
        <v>1000000446</v>
      </c>
      <c r="E127" s="72" t="s">
        <v>878</v>
      </c>
      <c r="F127" s="73">
        <v>41438</v>
      </c>
      <c r="G127" s="66" t="str">
        <f t="shared" si="14"/>
        <v>Targeted Dealer</v>
      </c>
      <c r="H127" s="66"/>
      <c r="I127" s="67">
        <v>500</v>
      </c>
      <c r="J127" s="67">
        <f t="shared" si="15"/>
        <v>466.66666666666669</v>
      </c>
      <c r="K127" s="68">
        <v>676.05</v>
      </c>
      <c r="L127" s="68">
        <f t="shared" si="16"/>
        <v>-176.04999999999995</v>
      </c>
      <c r="M127" s="68">
        <f t="shared" si="17"/>
        <v>144.86785714285713</v>
      </c>
      <c r="N127" s="96">
        <v>450</v>
      </c>
      <c r="O127" s="97" t="str">
        <f t="shared" si="18"/>
        <v>Mar</v>
      </c>
      <c r="P127" s="96">
        <f t="shared" si="19"/>
        <v>450</v>
      </c>
      <c r="Q127" s="98">
        <f t="shared" si="20"/>
        <v>226.04999999999995</v>
      </c>
      <c r="R127" s="97">
        <f t="shared" si="21"/>
        <v>0.5023333333333333</v>
      </c>
      <c r="S127" s="99" t="str">
        <f t="shared" si="22"/>
        <v>GROWTH</v>
      </c>
      <c r="T127" s="68">
        <v>530</v>
      </c>
      <c r="U127" s="100" t="str">
        <f t="shared" si="23"/>
        <v>Apr</v>
      </c>
      <c r="V127" s="96">
        <v>530</v>
      </c>
      <c r="W127" s="101">
        <f t="shared" si="24"/>
        <v>146.04999999999995</v>
      </c>
      <c r="X127" s="102">
        <f t="shared" si="25"/>
        <v>0.27556603773584887</v>
      </c>
      <c r="Y127" s="103" t="str">
        <f t="shared" si="26"/>
        <v>GROWTH</v>
      </c>
      <c r="Z127" s="74">
        <v>0</v>
      </c>
      <c r="AA127" s="69"/>
      <c r="AB127" s="69" t="s">
        <v>133</v>
      </c>
      <c r="AC127" s="69" t="s">
        <v>133</v>
      </c>
      <c r="AD127" s="3">
        <f t="shared" si="27"/>
        <v>0</v>
      </c>
      <c r="AE127" s="75"/>
    </row>
    <row r="128" spans="1:31" ht="14.25" customHeight="1">
      <c r="A128" s="69" t="s">
        <v>133</v>
      </c>
      <c r="B128" s="70" t="s">
        <v>30</v>
      </c>
      <c r="C128" s="71" t="s">
        <v>879</v>
      </c>
      <c r="D128" s="71">
        <v>1000000465</v>
      </c>
      <c r="E128" s="72" t="s">
        <v>880</v>
      </c>
      <c r="F128" s="73">
        <v>41934</v>
      </c>
      <c r="G128" s="66" t="str">
        <f t="shared" si="14"/>
        <v>Targeted Dealer</v>
      </c>
      <c r="H128" s="66"/>
      <c r="I128" s="67">
        <v>80</v>
      </c>
      <c r="J128" s="67">
        <f t="shared" si="15"/>
        <v>74.666666666666657</v>
      </c>
      <c r="K128" s="68">
        <v>60</v>
      </c>
      <c r="L128" s="68">
        <f t="shared" si="16"/>
        <v>20</v>
      </c>
      <c r="M128" s="68">
        <f t="shared" si="17"/>
        <v>80.357142857142861</v>
      </c>
      <c r="N128" s="96">
        <v>40</v>
      </c>
      <c r="O128" s="97" t="str">
        <f t="shared" si="18"/>
        <v>Mar</v>
      </c>
      <c r="P128" s="96">
        <f t="shared" si="19"/>
        <v>40</v>
      </c>
      <c r="Q128" s="98">
        <f t="shared" si="20"/>
        <v>20</v>
      </c>
      <c r="R128" s="97">
        <f t="shared" si="21"/>
        <v>0.5</v>
      </c>
      <c r="S128" s="99" t="str">
        <f t="shared" si="22"/>
        <v>GROWTH</v>
      </c>
      <c r="T128" s="68">
        <v>40</v>
      </c>
      <c r="U128" s="100" t="str">
        <f t="shared" si="23"/>
        <v>Apr</v>
      </c>
      <c r="V128" s="96">
        <v>40</v>
      </c>
      <c r="W128" s="101">
        <f t="shared" si="24"/>
        <v>20</v>
      </c>
      <c r="X128" s="102">
        <f t="shared" si="25"/>
        <v>0.5</v>
      </c>
      <c r="Y128" s="103" t="str">
        <f t="shared" si="26"/>
        <v>GROWTH</v>
      </c>
      <c r="Z128" s="74">
        <v>0</v>
      </c>
      <c r="AA128" s="69"/>
      <c r="AB128" s="69" t="s">
        <v>133</v>
      </c>
      <c r="AC128" s="69" t="s">
        <v>133</v>
      </c>
      <c r="AD128" s="3">
        <f t="shared" si="27"/>
        <v>0</v>
      </c>
      <c r="AE128" s="75"/>
    </row>
    <row r="129" spans="1:31" ht="14.25" customHeight="1">
      <c r="A129" s="69" t="s">
        <v>133</v>
      </c>
      <c r="B129" s="70" t="s">
        <v>30</v>
      </c>
      <c r="C129" s="71" t="s">
        <v>170</v>
      </c>
      <c r="D129" s="71">
        <v>1000000447</v>
      </c>
      <c r="E129" s="72" t="s">
        <v>171</v>
      </c>
      <c r="F129" s="73">
        <v>42510</v>
      </c>
      <c r="G129" s="66" t="str">
        <f t="shared" si="14"/>
        <v>Targeted Dealer</v>
      </c>
      <c r="H129" s="66"/>
      <c r="I129" s="67">
        <v>120</v>
      </c>
      <c r="J129" s="67">
        <f t="shared" si="15"/>
        <v>112</v>
      </c>
      <c r="K129" s="68">
        <v>0</v>
      </c>
      <c r="L129" s="68">
        <f t="shared" si="16"/>
        <v>120</v>
      </c>
      <c r="M129" s="68">
        <f t="shared" si="17"/>
        <v>0</v>
      </c>
      <c r="N129" s="96">
        <v>0</v>
      </c>
      <c r="O129" s="97" t="str">
        <f t="shared" si="18"/>
        <v>Mar</v>
      </c>
      <c r="P129" s="96">
        <f t="shared" si="19"/>
        <v>0</v>
      </c>
      <c r="Q129" s="98">
        <f t="shared" si="20"/>
        <v>0</v>
      </c>
      <c r="R129" s="97" t="str">
        <f t="shared" si="21"/>
        <v xml:space="preserve"> </v>
      </c>
      <c r="S129" s="99" t="b">
        <f t="shared" si="22"/>
        <v>0</v>
      </c>
      <c r="T129" s="68">
        <v>120</v>
      </c>
      <c r="U129" s="100" t="str">
        <f t="shared" si="23"/>
        <v>Apr</v>
      </c>
      <c r="V129" s="96">
        <v>120</v>
      </c>
      <c r="W129" s="101">
        <f t="shared" si="24"/>
        <v>-120</v>
      </c>
      <c r="X129" s="102">
        <f t="shared" si="25"/>
        <v>-1</v>
      </c>
      <c r="Y129" s="103" t="str">
        <f t="shared" si="26"/>
        <v>DEGROWTH</v>
      </c>
      <c r="Z129" s="74">
        <v>0</v>
      </c>
      <c r="AA129" s="69"/>
      <c r="AB129" s="69" t="s">
        <v>133</v>
      </c>
      <c r="AC129" s="69" t="s">
        <v>133</v>
      </c>
      <c r="AD129" s="3">
        <f t="shared" si="27"/>
        <v>1</v>
      </c>
      <c r="AE129" s="75"/>
    </row>
    <row r="130" spans="1:31" ht="14.25" customHeight="1">
      <c r="A130" s="69" t="s">
        <v>133</v>
      </c>
      <c r="B130" s="70" t="s">
        <v>32</v>
      </c>
      <c r="C130" s="71" t="s">
        <v>881</v>
      </c>
      <c r="D130" s="71">
        <v>1000000455</v>
      </c>
      <c r="E130" s="72" t="s">
        <v>882</v>
      </c>
      <c r="F130" s="73">
        <v>42573</v>
      </c>
      <c r="G130" s="66" t="str">
        <f t="shared" si="14"/>
        <v>Targeted Dealer</v>
      </c>
      <c r="H130" s="66"/>
      <c r="I130" s="67">
        <v>80</v>
      </c>
      <c r="J130" s="67">
        <f t="shared" si="15"/>
        <v>74.666666666666657</v>
      </c>
      <c r="K130" s="68">
        <v>0</v>
      </c>
      <c r="L130" s="68">
        <f t="shared" si="16"/>
        <v>80</v>
      </c>
      <c r="M130" s="68">
        <f t="shared" si="17"/>
        <v>0</v>
      </c>
      <c r="N130" s="96">
        <v>90</v>
      </c>
      <c r="O130" s="97" t="str">
        <f t="shared" si="18"/>
        <v>Mar</v>
      </c>
      <c r="P130" s="96">
        <f t="shared" si="19"/>
        <v>90</v>
      </c>
      <c r="Q130" s="98">
        <f t="shared" si="20"/>
        <v>-90</v>
      </c>
      <c r="R130" s="97">
        <f t="shared" si="21"/>
        <v>-1</v>
      </c>
      <c r="S130" s="99" t="str">
        <f t="shared" si="22"/>
        <v>DEGROWTH</v>
      </c>
      <c r="T130" s="68">
        <v>0</v>
      </c>
      <c r="U130" s="100" t="str">
        <f t="shared" si="23"/>
        <v>Apr</v>
      </c>
      <c r="V130" s="96">
        <v>0</v>
      </c>
      <c r="W130" s="101">
        <f t="shared" si="24"/>
        <v>0</v>
      </c>
      <c r="X130" s="102">
        <f t="shared" si="25"/>
        <v>0</v>
      </c>
      <c r="Y130" s="103" t="b">
        <f t="shared" si="26"/>
        <v>0</v>
      </c>
      <c r="Z130" s="74">
        <v>0</v>
      </c>
      <c r="AA130" s="69"/>
      <c r="AB130" s="69" t="s">
        <v>133</v>
      </c>
      <c r="AC130" s="69" t="s">
        <v>133</v>
      </c>
      <c r="AD130" s="3">
        <f t="shared" si="27"/>
        <v>1</v>
      </c>
      <c r="AE130" s="75"/>
    </row>
    <row r="131" spans="1:31" ht="14.25" customHeight="1">
      <c r="A131" s="69" t="s">
        <v>133</v>
      </c>
      <c r="B131" s="70" t="s">
        <v>30</v>
      </c>
      <c r="C131" s="71" t="s">
        <v>883</v>
      </c>
      <c r="D131" s="71">
        <v>1000000457</v>
      </c>
      <c r="E131" s="72" t="s">
        <v>884</v>
      </c>
      <c r="F131" s="73">
        <v>42814</v>
      </c>
      <c r="G131" s="66" t="str">
        <f t="shared" ref="G131:G194" si="28">IF(I131&gt;0,"Targeted Dealer","-")</f>
        <v>Targeted Dealer</v>
      </c>
      <c r="H131" s="66"/>
      <c r="I131" s="67">
        <v>80</v>
      </c>
      <c r="J131" s="67">
        <f t="shared" ref="J131:J194" si="29">I131/$J$1*($J$1-$E$1)</f>
        <v>74.666666666666657</v>
      </c>
      <c r="K131" s="68">
        <v>80</v>
      </c>
      <c r="L131" s="68">
        <f t="shared" ref="L131:L194" si="30">I131-K131</f>
        <v>0</v>
      </c>
      <c r="M131" s="68">
        <f t="shared" ref="M131:M194" si="31">IFERROR((K131/J131%),"-")</f>
        <v>107.14285714285715</v>
      </c>
      <c r="N131" s="96">
        <v>90</v>
      </c>
      <c r="O131" s="97" t="str">
        <f t="shared" ref="O131:O194" si="32">IF(F131&lt;=$P$2,"Mar","")</f>
        <v>Mar</v>
      </c>
      <c r="P131" s="96">
        <f t="shared" ref="P131:P194" si="33">N131</f>
        <v>90</v>
      </c>
      <c r="Q131" s="98">
        <f t="shared" ref="Q131:Q194" si="34">K131-P131</f>
        <v>-10</v>
      </c>
      <c r="R131" s="97">
        <f t="shared" ref="R131:R194" si="35">IFERROR(IF(O131="Mar",(K131/P131-1))," ")</f>
        <v>-0.11111111111111116</v>
      </c>
      <c r="S131" s="99" t="str">
        <f t="shared" ref="S131:S194" si="36">IF(N131&gt;0,IF(O131="","-",IF(R131&lt;0%,"DEGROWTH","GROWTH")))</f>
        <v>DEGROWTH</v>
      </c>
      <c r="T131" s="68">
        <v>80</v>
      </c>
      <c r="U131" s="100" t="str">
        <f t="shared" ref="U131:U194" si="37">IF(F131&lt;=$V$2,"Apr","")</f>
        <v>Apr</v>
      </c>
      <c r="V131" s="96">
        <v>80</v>
      </c>
      <c r="W131" s="101">
        <f t="shared" ref="W131:W194" si="38">K131-V131</f>
        <v>0</v>
      </c>
      <c r="X131" s="102">
        <f t="shared" ref="X131:X194" si="39">IFERROR(IF(U131="Apr",(K131/V131-1)),0)</f>
        <v>0</v>
      </c>
      <c r="Y131" s="103" t="str">
        <f t="shared" ref="Y131:Y194" si="40">IF(T131&gt;0,IF(U131="","-",IF(X131&lt;0%,"DEGROWTH","GROWTH")))</f>
        <v>GROWTH</v>
      </c>
      <c r="Z131" s="74">
        <v>0</v>
      </c>
      <c r="AA131" s="69"/>
      <c r="AB131" s="69" t="s">
        <v>133</v>
      </c>
      <c r="AC131" s="69" t="s">
        <v>133</v>
      </c>
      <c r="AD131" s="3">
        <f t="shared" ref="AD131:AD194" si="41">IF(K131=0,1,0)</f>
        <v>0</v>
      </c>
      <c r="AE131" s="75"/>
    </row>
    <row r="132" spans="1:31" ht="14.25" customHeight="1">
      <c r="A132" s="69" t="s">
        <v>133</v>
      </c>
      <c r="B132" s="70" t="s">
        <v>30</v>
      </c>
      <c r="C132" s="71" t="s">
        <v>885</v>
      </c>
      <c r="D132" s="71">
        <v>1000000473</v>
      </c>
      <c r="E132" s="72" t="s">
        <v>886</v>
      </c>
      <c r="F132" s="73">
        <v>42844</v>
      </c>
      <c r="G132" s="66" t="str">
        <f t="shared" si="28"/>
        <v>Targeted Dealer</v>
      </c>
      <c r="H132" s="66"/>
      <c r="I132" s="67">
        <v>160</v>
      </c>
      <c r="J132" s="67">
        <f t="shared" si="29"/>
        <v>149.33333333333331</v>
      </c>
      <c r="K132" s="68">
        <v>120</v>
      </c>
      <c r="L132" s="68">
        <f t="shared" si="30"/>
        <v>40</v>
      </c>
      <c r="M132" s="68">
        <f t="shared" si="31"/>
        <v>80.357142857142861</v>
      </c>
      <c r="N132" s="96">
        <v>120</v>
      </c>
      <c r="O132" s="97" t="str">
        <f t="shared" si="32"/>
        <v>Mar</v>
      </c>
      <c r="P132" s="96">
        <f t="shared" si="33"/>
        <v>120</v>
      </c>
      <c r="Q132" s="98">
        <f t="shared" si="34"/>
        <v>0</v>
      </c>
      <c r="R132" s="97">
        <f t="shared" si="35"/>
        <v>0</v>
      </c>
      <c r="S132" s="99" t="str">
        <f t="shared" si="36"/>
        <v>GROWTH</v>
      </c>
      <c r="T132" s="68">
        <v>170</v>
      </c>
      <c r="U132" s="100" t="str">
        <f t="shared" si="37"/>
        <v>Apr</v>
      </c>
      <c r="V132" s="96">
        <v>170</v>
      </c>
      <c r="W132" s="101">
        <f t="shared" si="38"/>
        <v>-50</v>
      </c>
      <c r="X132" s="102">
        <f t="shared" si="39"/>
        <v>-0.29411764705882348</v>
      </c>
      <c r="Y132" s="103" t="str">
        <f t="shared" si="40"/>
        <v>DEGROWTH</v>
      </c>
      <c r="Z132" s="74">
        <v>0</v>
      </c>
      <c r="AA132" s="69"/>
      <c r="AB132" s="69" t="s">
        <v>133</v>
      </c>
      <c r="AC132" s="69" t="s">
        <v>133</v>
      </c>
      <c r="AD132" s="3">
        <f t="shared" si="41"/>
        <v>0</v>
      </c>
      <c r="AE132" s="75"/>
    </row>
    <row r="133" spans="1:31" ht="14.25" customHeight="1">
      <c r="A133" s="69" t="s">
        <v>133</v>
      </c>
      <c r="B133" s="70" t="s">
        <v>32</v>
      </c>
      <c r="C133" s="71" t="s">
        <v>887</v>
      </c>
      <c r="D133" s="71">
        <v>1000000470</v>
      </c>
      <c r="E133" s="72" t="s">
        <v>888</v>
      </c>
      <c r="F133" s="73">
        <v>42845</v>
      </c>
      <c r="G133" s="66" t="str">
        <f t="shared" si="28"/>
        <v>Targeted Dealer</v>
      </c>
      <c r="H133" s="66"/>
      <c r="I133" s="67">
        <v>1550</v>
      </c>
      <c r="J133" s="67">
        <f t="shared" si="29"/>
        <v>1446.6666666666665</v>
      </c>
      <c r="K133" s="68">
        <v>1510</v>
      </c>
      <c r="L133" s="68">
        <f t="shared" si="30"/>
        <v>40</v>
      </c>
      <c r="M133" s="68">
        <f t="shared" si="31"/>
        <v>104.37788018433181</v>
      </c>
      <c r="N133" s="96">
        <v>1127.7</v>
      </c>
      <c r="O133" s="97" t="str">
        <f t="shared" si="32"/>
        <v>Mar</v>
      </c>
      <c r="P133" s="96">
        <f t="shared" si="33"/>
        <v>1127.7</v>
      </c>
      <c r="Q133" s="98">
        <f t="shared" si="34"/>
        <v>382.29999999999995</v>
      </c>
      <c r="R133" s="97">
        <f t="shared" si="35"/>
        <v>0.33900860157843393</v>
      </c>
      <c r="S133" s="99" t="str">
        <f t="shared" si="36"/>
        <v>GROWTH</v>
      </c>
      <c r="T133" s="68">
        <v>1453.45</v>
      </c>
      <c r="U133" s="100" t="str">
        <f t="shared" si="37"/>
        <v>Apr</v>
      </c>
      <c r="V133" s="96">
        <v>1453.45</v>
      </c>
      <c r="W133" s="101">
        <f t="shared" si="38"/>
        <v>56.549999999999955</v>
      </c>
      <c r="X133" s="102">
        <f t="shared" si="39"/>
        <v>3.8907427156076979E-2</v>
      </c>
      <c r="Y133" s="103" t="str">
        <f t="shared" si="40"/>
        <v>GROWTH</v>
      </c>
      <c r="Z133" s="74">
        <v>0</v>
      </c>
      <c r="AA133" s="69"/>
      <c r="AB133" s="69" t="s">
        <v>133</v>
      </c>
      <c r="AC133" s="69" t="s">
        <v>133</v>
      </c>
      <c r="AD133" s="3">
        <f t="shared" si="41"/>
        <v>0</v>
      </c>
      <c r="AE133" s="75"/>
    </row>
    <row r="134" spans="1:31" ht="14.25" customHeight="1">
      <c r="A134" s="69" t="s">
        <v>133</v>
      </c>
      <c r="B134" s="70" t="s">
        <v>32</v>
      </c>
      <c r="C134" s="71" t="s">
        <v>889</v>
      </c>
      <c r="D134" s="71">
        <v>1000000478</v>
      </c>
      <c r="E134" s="72" t="s">
        <v>890</v>
      </c>
      <c r="F134" s="73">
        <v>42970</v>
      </c>
      <c r="G134" s="66" t="str">
        <f t="shared" si="28"/>
        <v>Targeted Dealer</v>
      </c>
      <c r="H134" s="66"/>
      <c r="I134" s="67">
        <v>80</v>
      </c>
      <c r="J134" s="67">
        <f t="shared" si="29"/>
        <v>74.666666666666657</v>
      </c>
      <c r="K134" s="68">
        <v>80</v>
      </c>
      <c r="L134" s="68">
        <f t="shared" si="30"/>
        <v>0</v>
      </c>
      <c r="M134" s="68">
        <f t="shared" si="31"/>
        <v>107.14285714285715</v>
      </c>
      <c r="N134" s="96">
        <v>205</v>
      </c>
      <c r="O134" s="97" t="str">
        <f t="shared" si="32"/>
        <v>Mar</v>
      </c>
      <c r="P134" s="96">
        <f t="shared" si="33"/>
        <v>205</v>
      </c>
      <c r="Q134" s="98">
        <f t="shared" si="34"/>
        <v>-125</v>
      </c>
      <c r="R134" s="97">
        <f t="shared" si="35"/>
        <v>-0.6097560975609756</v>
      </c>
      <c r="S134" s="99" t="str">
        <f t="shared" si="36"/>
        <v>DEGROWTH</v>
      </c>
      <c r="T134" s="68">
        <v>40</v>
      </c>
      <c r="U134" s="100" t="str">
        <f t="shared" si="37"/>
        <v>Apr</v>
      </c>
      <c r="V134" s="96">
        <v>40</v>
      </c>
      <c r="W134" s="101">
        <f t="shared" si="38"/>
        <v>40</v>
      </c>
      <c r="X134" s="102">
        <f t="shared" si="39"/>
        <v>1</v>
      </c>
      <c r="Y134" s="103" t="str">
        <f t="shared" si="40"/>
        <v>GROWTH</v>
      </c>
      <c r="Z134" s="74">
        <v>0</v>
      </c>
      <c r="AA134" s="69"/>
      <c r="AB134" s="69" t="s">
        <v>133</v>
      </c>
      <c r="AC134" s="69" t="s">
        <v>133</v>
      </c>
      <c r="AD134" s="3">
        <f t="shared" si="41"/>
        <v>0</v>
      </c>
      <c r="AE134" s="75"/>
    </row>
    <row r="135" spans="1:31" ht="14.25" customHeight="1">
      <c r="A135" s="69" t="s">
        <v>133</v>
      </c>
      <c r="B135" s="70" t="s">
        <v>32</v>
      </c>
      <c r="C135" s="71" t="s">
        <v>891</v>
      </c>
      <c r="D135" s="71">
        <v>1000000444</v>
      </c>
      <c r="E135" s="72" t="s">
        <v>892</v>
      </c>
      <c r="F135" s="73">
        <v>43061</v>
      </c>
      <c r="G135" s="66" t="str">
        <f t="shared" si="28"/>
        <v>Targeted Dealer</v>
      </c>
      <c r="H135" s="66"/>
      <c r="I135" s="67">
        <v>300</v>
      </c>
      <c r="J135" s="67">
        <f t="shared" si="29"/>
        <v>280</v>
      </c>
      <c r="K135" s="68">
        <v>300</v>
      </c>
      <c r="L135" s="68">
        <f t="shared" si="30"/>
        <v>0</v>
      </c>
      <c r="M135" s="68">
        <f t="shared" si="31"/>
        <v>107.14285714285715</v>
      </c>
      <c r="N135" s="96">
        <v>539.70000000000005</v>
      </c>
      <c r="O135" s="97" t="str">
        <f t="shared" si="32"/>
        <v>Mar</v>
      </c>
      <c r="P135" s="96">
        <f t="shared" si="33"/>
        <v>539.70000000000005</v>
      </c>
      <c r="Q135" s="98">
        <f t="shared" si="34"/>
        <v>-239.70000000000005</v>
      </c>
      <c r="R135" s="97">
        <f t="shared" si="35"/>
        <v>-0.44413563090605901</v>
      </c>
      <c r="S135" s="99" t="str">
        <f t="shared" si="36"/>
        <v>DEGROWTH</v>
      </c>
      <c r="T135" s="68">
        <v>445</v>
      </c>
      <c r="U135" s="100" t="str">
        <f t="shared" si="37"/>
        <v>Apr</v>
      </c>
      <c r="V135" s="96">
        <v>445</v>
      </c>
      <c r="W135" s="101">
        <f t="shared" si="38"/>
        <v>-145</v>
      </c>
      <c r="X135" s="102">
        <f t="shared" si="39"/>
        <v>-0.3258426966292135</v>
      </c>
      <c r="Y135" s="103" t="str">
        <f t="shared" si="40"/>
        <v>DEGROWTH</v>
      </c>
      <c r="Z135" s="74">
        <v>0</v>
      </c>
      <c r="AA135" s="69"/>
      <c r="AB135" s="69" t="s">
        <v>133</v>
      </c>
      <c r="AC135" s="69" t="s">
        <v>133</v>
      </c>
      <c r="AD135" s="3">
        <f t="shared" si="41"/>
        <v>0</v>
      </c>
      <c r="AE135" s="75"/>
    </row>
    <row r="136" spans="1:31" ht="14.25" customHeight="1">
      <c r="A136" s="69" t="s">
        <v>133</v>
      </c>
      <c r="B136" s="70" t="s">
        <v>32</v>
      </c>
      <c r="C136" s="71" t="s">
        <v>893</v>
      </c>
      <c r="D136" s="71">
        <v>1000000458</v>
      </c>
      <c r="E136" s="72" t="s">
        <v>894</v>
      </c>
      <c r="F136" s="73">
        <v>43061</v>
      </c>
      <c r="G136" s="66" t="str">
        <f t="shared" si="28"/>
        <v>Targeted Dealer</v>
      </c>
      <c r="H136" s="66"/>
      <c r="I136" s="67">
        <v>100</v>
      </c>
      <c r="J136" s="67">
        <f t="shared" si="29"/>
        <v>93.333333333333343</v>
      </c>
      <c r="K136" s="68">
        <v>60</v>
      </c>
      <c r="L136" s="68">
        <f t="shared" si="30"/>
        <v>40</v>
      </c>
      <c r="M136" s="68">
        <f t="shared" si="31"/>
        <v>64.285714285714278</v>
      </c>
      <c r="N136" s="96">
        <v>186.05</v>
      </c>
      <c r="O136" s="97" t="str">
        <f t="shared" si="32"/>
        <v>Mar</v>
      </c>
      <c r="P136" s="96">
        <f t="shared" si="33"/>
        <v>186.05</v>
      </c>
      <c r="Q136" s="98">
        <f t="shared" si="34"/>
        <v>-126.05000000000001</v>
      </c>
      <c r="R136" s="97">
        <f t="shared" si="35"/>
        <v>-0.67750604676162318</v>
      </c>
      <c r="S136" s="99" t="str">
        <f t="shared" si="36"/>
        <v>DEGROWTH</v>
      </c>
      <c r="T136" s="68">
        <v>90</v>
      </c>
      <c r="U136" s="100" t="str">
        <f t="shared" si="37"/>
        <v>Apr</v>
      </c>
      <c r="V136" s="96">
        <v>90</v>
      </c>
      <c r="W136" s="101">
        <f t="shared" si="38"/>
        <v>-30</v>
      </c>
      <c r="X136" s="102">
        <f t="shared" si="39"/>
        <v>-0.33333333333333337</v>
      </c>
      <c r="Y136" s="103" t="str">
        <f t="shared" si="40"/>
        <v>DEGROWTH</v>
      </c>
      <c r="Z136" s="74">
        <v>0</v>
      </c>
      <c r="AA136" s="69"/>
      <c r="AB136" s="69" t="s">
        <v>133</v>
      </c>
      <c r="AC136" s="69" t="s">
        <v>133</v>
      </c>
      <c r="AD136" s="3">
        <f t="shared" si="41"/>
        <v>0</v>
      </c>
      <c r="AE136" s="75"/>
    </row>
    <row r="137" spans="1:31" ht="14.25" customHeight="1">
      <c r="A137" s="69" t="s">
        <v>133</v>
      </c>
      <c r="B137" s="70" t="s">
        <v>32</v>
      </c>
      <c r="C137" s="71" t="s">
        <v>895</v>
      </c>
      <c r="D137" s="71">
        <v>1000000471</v>
      </c>
      <c r="E137" s="72" t="s">
        <v>896</v>
      </c>
      <c r="F137" s="73">
        <v>43061</v>
      </c>
      <c r="G137" s="66" t="str">
        <f t="shared" si="28"/>
        <v>Targeted Dealer</v>
      </c>
      <c r="H137" s="66"/>
      <c r="I137" s="67">
        <v>80</v>
      </c>
      <c r="J137" s="67">
        <f t="shared" si="29"/>
        <v>74.666666666666657</v>
      </c>
      <c r="K137" s="68">
        <v>40</v>
      </c>
      <c r="L137" s="68">
        <f t="shared" si="30"/>
        <v>40</v>
      </c>
      <c r="M137" s="68">
        <f t="shared" si="31"/>
        <v>53.571428571428577</v>
      </c>
      <c r="N137" s="96">
        <v>140</v>
      </c>
      <c r="O137" s="97" t="str">
        <f t="shared" si="32"/>
        <v>Mar</v>
      </c>
      <c r="P137" s="96">
        <f t="shared" si="33"/>
        <v>140</v>
      </c>
      <c r="Q137" s="98">
        <f t="shared" si="34"/>
        <v>-100</v>
      </c>
      <c r="R137" s="97">
        <f t="shared" si="35"/>
        <v>-0.7142857142857143</v>
      </c>
      <c r="S137" s="99" t="str">
        <f t="shared" si="36"/>
        <v>DEGROWTH</v>
      </c>
      <c r="T137" s="68">
        <v>80</v>
      </c>
      <c r="U137" s="100" t="str">
        <f t="shared" si="37"/>
        <v>Apr</v>
      </c>
      <c r="V137" s="96">
        <v>80</v>
      </c>
      <c r="W137" s="101">
        <f t="shared" si="38"/>
        <v>-40</v>
      </c>
      <c r="X137" s="102">
        <f t="shared" si="39"/>
        <v>-0.5</v>
      </c>
      <c r="Y137" s="103" t="str">
        <f t="shared" si="40"/>
        <v>DEGROWTH</v>
      </c>
      <c r="Z137" s="74">
        <v>0</v>
      </c>
      <c r="AA137" s="69"/>
      <c r="AB137" s="69" t="s">
        <v>133</v>
      </c>
      <c r="AC137" s="69" t="s">
        <v>133</v>
      </c>
      <c r="AD137" s="3">
        <f t="shared" si="41"/>
        <v>0</v>
      </c>
      <c r="AE137" s="75"/>
    </row>
    <row r="138" spans="1:31" ht="14.25" customHeight="1">
      <c r="A138" s="69" t="s">
        <v>133</v>
      </c>
      <c r="B138" s="70" t="s">
        <v>32</v>
      </c>
      <c r="C138" s="71" t="s">
        <v>897</v>
      </c>
      <c r="D138" s="71">
        <v>1000000474</v>
      </c>
      <c r="E138" s="72" t="s">
        <v>898</v>
      </c>
      <c r="F138" s="73">
        <v>43241</v>
      </c>
      <c r="G138" s="66" t="str">
        <f t="shared" si="28"/>
        <v>Targeted Dealer</v>
      </c>
      <c r="H138" s="66"/>
      <c r="I138" s="67">
        <v>60</v>
      </c>
      <c r="J138" s="67">
        <f t="shared" si="29"/>
        <v>56</v>
      </c>
      <c r="K138" s="68">
        <v>80</v>
      </c>
      <c r="L138" s="68">
        <f t="shared" si="30"/>
        <v>-20</v>
      </c>
      <c r="M138" s="68">
        <f t="shared" si="31"/>
        <v>142.85714285714283</v>
      </c>
      <c r="N138" s="96">
        <v>50</v>
      </c>
      <c r="O138" s="97" t="str">
        <f t="shared" si="32"/>
        <v>Mar</v>
      </c>
      <c r="P138" s="96">
        <f t="shared" si="33"/>
        <v>50</v>
      </c>
      <c r="Q138" s="98">
        <f t="shared" si="34"/>
        <v>30</v>
      </c>
      <c r="R138" s="97">
        <f t="shared" si="35"/>
        <v>0.60000000000000009</v>
      </c>
      <c r="S138" s="99" t="str">
        <f t="shared" si="36"/>
        <v>GROWTH</v>
      </c>
      <c r="T138" s="68">
        <v>40</v>
      </c>
      <c r="U138" s="100" t="str">
        <f t="shared" si="37"/>
        <v>Apr</v>
      </c>
      <c r="V138" s="96">
        <v>40</v>
      </c>
      <c r="W138" s="101">
        <f t="shared" si="38"/>
        <v>40</v>
      </c>
      <c r="X138" s="102">
        <f t="shared" si="39"/>
        <v>1</v>
      </c>
      <c r="Y138" s="103" t="str">
        <f t="shared" si="40"/>
        <v>GROWTH</v>
      </c>
      <c r="Z138" s="74">
        <v>0</v>
      </c>
      <c r="AA138" s="69"/>
      <c r="AB138" s="69" t="s">
        <v>133</v>
      </c>
      <c r="AC138" s="69" t="s">
        <v>133</v>
      </c>
      <c r="AD138" s="3">
        <f t="shared" si="41"/>
        <v>0</v>
      </c>
      <c r="AE138" s="75"/>
    </row>
    <row r="139" spans="1:31" ht="14.25" customHeight="1">
      <c r="A139" s="69" t="s">
        <v>133</v>
      </c>
      <c r="B139" s="70" t="s">
        <v>30</v>
      </c>
      <c r="C139" s="71" t="s">
        <v>899</v>
      </c>
      <c r="D139" s="71">
        <v>1000000464</v>
      </c>
      <c r="E139" s="72" t="s">
        <v>900</v>
      </c>
      <c r="F139" s="73">
        <v>43333</v>
      </c>
      <c r="G139" s="66" t="str">
        <f t="shared" si="28"/>
        <v>Targeted Dealer</v>
      </c>
      <c r="H139" s="66"/>
      <c r="I139" s="67">
        <v>40</v>
      </c>
      <c r="J139" s="67">
        <f t="shared" si="29"/>
        <v>37.333333333333329</v>
      </c>
      <c r="K139" s="68">
        <v>20</v>
      </c>
      <c r="L139" s="68">
        <f t="shared" si="30"/>
        <v>20</v>
      </c>
      <c r="M139" s="68">
        <f t="shared" si="31"/>
        <v>53.571428571428577</v>
      </c>
      <c r="N139" s="96">
        <v>20</v>
      </c>
      <c r="O139" s="97" t="str">
        <f t="shared" si="32"/>
        <v>Mar</v>
      </c>
      <c r="P139" s="96">
        <f t="shared" si="33"/>
        <v>20</v>
      </c>
      <c r="Q139" s="98">
        <f t="shared" si="34"/>
        <v>0</v>
      </c>
      <c r="R139" s="97">
        <f t="shared" si="35"/>
        <v>0</v>
      </c>
      <c r="S139" s="99" t="str">
        <f t="shared" si="36"/>
        <v>GROWTH</v>
      </c>
      <c r="T139" s="68">
        <v>40</v>
      </c>
      <c r="U139" s="100" t="str">
        <f t="shared" si="37"/>
        <v>Apr</v>
      </c>
      <c r="V139" s="96">
        <v>40</v>
      </c>
      <c r="W139" s="101">
        <f t="shared" si="38"/>
        <v>-20</v>
      </c>
      <c r="X139" s="102">
        <f t="shared" si="39"/>
        <v>-0.5</v>
      </c>
      <c r="Y139" s="103" t="str">
        <f t="shared" si="40"/>
        <v>DEGROWTH</v>
      </c>
      <c r="Z139" s="74">
        <v>0</v>
      </c>
      <c r="AA139" s="69"/>
      <c r="AB139" s="69" t="s">
        <v>133</v>
      </c>
      <c r="AC139" s="69" t="s">
        <v>133</v>
      </c>
      <c r="AD139" s="3">
        <f t="shared" si="41"/>
        <v>0</v>
      </c>
      <c r="AE139" s="75"/>
    </row>
    <row r="140" spans="1:31" ht="14.25" customHeight="1">
      <c r="A140" s="69" t="s">
        <v>133</v>
      </c>
      <c r="B140" s="70" t="s">
        <v>30</v>
      </c>
      <c r="C140" s="71" t="s">
        <v>901</v>
      </c>
      <c r="D140" s="71">
        <v>1000000467</v>
      </c>
      <c r="E140" s="72" t="s">
        <v>902</v>
      </c>
      <c r="F140" s="73">
        <v>43360</v>
      </c>
      <c r="G140" s="66" t="str">
        <f t="shared" si="28"/>
        <v>Targeted Dealer</v>
      </c>
      <c r="H140" s="66"/>
      <c r="I140" s="67">
        <v>50</v>
      </c>
      <c r="J140" s="67">
        <f t="shared" si="29"/>
        <v>46.666666666666671</v>
      </c>
      <c r="K140" s="68">
        <v>20</v>
      </c>
      <c r="L140" s="68">
        <f t="shared" si="30"/>
        <v>30</v>
      </c>
      <c r="M140" s="68">
        <f t="shared" si="31"/>
        <v>42.857142857142854</v>
      </c>
      <c r="N140" s="96">
        <v>20</v>
      </c>
      <c r="O140" s="97" t="str">
        <f t="shared" si="32"/>
        <v>Mar</v>
      </c>
      <c r="P140" s="96">
        <f t="shared" si="33"/>
        <v>20</v>
      </c>
      <c r="Q140" s="98">
        <f t="shared" si="34"/>
        <v>0</v>
      </c>
      <c r="R140" s="97">
        <f t="shared" si="35"/>
        <v>0</v>
      </c>
      <c r="S140" s="99" t="str">
        <f t="shared" si="36"/>
        <v>GROWTH</v>
      </c>
      <c r="T140" s="68">
        <v>0</v>
      </c>
      <c r="U140" s="100" t="str">
        <f t="shared" si="37"/>
        <v>Apr</v>
      </c>
      <c r="V140" s="96">
        <v>0</v>
      </c>
      <c r="W140" s="101">
        <f t="shared" si="38"/>
        <v>20</v>
      </c>
      <c r="X140" s="102">
        <f t="shared" si="39"/>
        <v>0</v>
      </c>
      <c r="Y140" s="103" t="b">
        <f t="shared" si="40"/>
        <v>0</v>
      </c>
      <c r="Z140" s="74">
        <v>0</v>
      </c>
      <c r="AA140" s="69"/>
      <c r="AB140" s="69" t="s">
        <v>133</v>
      </c>
      <c r="AC140" s="69" t="s">
        <v>133</v>
      </c>
      <c r="AD140" s="3">
        <f t="shared" si="41"/>
        <v>0</v>
      </c>
      <c r="AE140" s="75"/>
    </row>
    <row r="141" spans="1:31" ht="14.25" customHeight="1">
      <c r="A141" s="69" t="s">
        <v>133</v>
      </c>
      <c r="B141" s="70" t="s">
        <v>32</v>
      </c>
      <c r="C141" s="71" t="s">
        <v>903</v>
      </c>
      <c r="D141" s="71">
        <v>1000000472</v>
      </c>
      <c r="E141" s="72" t="s">
        <v>904</v>
      </c>
      <c r="F141" s="73">
        <v>43514</v>
      </c>
      <c r="G141" s="66" t="str">
        <f t="shared" si="28"/>
        <v>Targeted Dealer</v>
      </c>
      <c r="H141" s="66"/>
      <c r="I141" s="67">
        <v>120</v>
      </c>
      <c r="J141" s="67">
        <f t="shared" si="29"/>
        <v>112</v>
      </c>
      <c r="K141" s="68">
        <v>0</v>
      </c>
      <c r="L141" s="68">
        <f t="shared" si="30"/>
        <v>120</v>
      </c>
      <c r="M141" s="68">
        <f t="shared" si="31"/>
        <v>0</v>
      </c>
      <c r="N141" s="96">
        <v>220</v>
      </c>
      <c r="O141" s="97" t="str">
        <f t="shared" si="32"/>
        <v>Mar</v>
      </c>
      <c r="P141" s="96">
        <f t="shared" si="33"/>
        <v>220</v>
      </c>
      <c r="Q141" s="98">
        <f t="shared" si="34"/>
        <v>-220</v>
      </c>
      <c r="R141" s="97">
        <f t="shared" si="35"/>
        <v>-1</v>
      </c>
      <c r="S141" s="99" t="str">
        <f t="shared" si="36"/>
        <v>DEGROWTH</v>
      </c>
      <c r="T141" s="68">
        <v>79.150000000000006</v>
      </c>
      <c r="U141" s="100" t="str">
        <f t="shared" si="37"/>
        <v>Apr</v>
      </c>
      <c r="V141" s="96">
        <v>79.150000000000006</v>
      </c>
      <c r="W141" s="101">
        <f t="shared" si="38"/>
        <v>-79.150000000000006</v>
      </c>
      <c r="X141" s="102">
        <f t="shared" si="39"/>
        <v>-1</v>
      </c>
      <c r="Y141" s="103" t="str">
        <f t="shared" si="40"/>
        <v>DEGROWTH</v>
      </c>
      <c r="Z141" s="74">
        <v>0</v>
      </c>
      <c r="AA141" s="69"/>
      <c r="AB141" s="69" t="s">
        <v>133</v>
      </c>
      <c r="AC141" s="69" t="s">
        <v>133</v>
      </c>
      <c r="AD141" s="3">
        <f t="shared" si="41"/>
        <v>1</v>
      </c>
      <c r="AE141" s="75"/>
    </row>
    <row r="142" spans="1:31" ht="14.25" customHeight="1">
      <c r="A142" s="69" t="s">
        <v>133</v>
      </c>
      <c r="B142" s="70" t="s">
        <v>32</v>
      </c>
      <c r="C142" s="71" t="s">
        <v>905</v>
      </c>
      <c r="D142" s="71">
        <v>1000000915</v>
      </c>
      <c r="E142" s="72" t="s">
        <v>906</v>
      </c>
      <c r="F142" s="73">
        <v>43561</v>
      </c>
      <c r="G142" s="66" t="str">
        <f t="shared" si="28"/>
        <v>Targeted Dealer</v>
      </c>
      <c r="H142" s="66"/>
      <c r="I142" s="67">
        <v>80</v>
      </c>
      <c r="J142" s="67">
        <f t="shared" si="29"/>
        <v>74.666666666666657</v>
      </c>
      <c r="K142" s="68">
        <v>80</v>
      </c>
      <c r="L142" s="68">
        <f t="shared" si="30"/>
        <v>0</v>
      </c>
      <c r="M142" s="68">
        <f t="shared" si="31"/>
        <v>107.14285714285715</v>
      </c>
      <c r="N142" s="96">
        <v>60</v>
      </c>
      <c r="O142" s="97" t="str">
        <f t="shared" si="32"/>
        <v>Mar</v>
      </c>
      <c r="P142" s="96">
        <f t="shared" si="33"/>
        <v>60</v>
      </c>
      <c r="Q142" s="98">
        <f t="shared" si="34"/>
        <v>20</v>
      </c>
      <c r="R142" s="97">
        <f t="shared" si="35"/>
        <v>0.33333333333333326</v>
      </c>
      <c r="S142" s="99" t="str">
        <f t="shared" si="36"/>
        <v>GROWTH</v>
      </c>
      <c r="T142" s="68">
        <v>85</v>
      </c>
      <c r="U142" s="100" t="str">
        <f t="shared" si="37"/>
        <v>Apr</v>
      </c>
      <c r="V142" s="96">
        <v>85</v>
      </c>
      <c r="W142" s="101">
        <f t="shared" si="38"/>
        <v>-5</v>
      </c>
      <c r="X142" s="102">
        <f t="shared" si="39"/>
        <v>-5.8823529411764719E-2</v>
      </c>
      <c r="Y142" s="103" t="str">
        <f t="shared" si="40"/>
        <v>DEGROWTH</v>
      </c>
      <c r="Z142" s="74">
        <v>0</v>
      </c>
      <c r="AA142" s="69"/>
      <c r="AB142" s="69" t="s">
        <v>133</v>
      </c>
      <c r="AC142" s="69" t="s">
        <v>133</v>
      </c>
      <c r="AD142" s="3">
        <f t="shared" si="41"/>
        <v>0</v>
      </c>
      <c r="AE142" s="75"/>
    </row>
    <row r="143" spans="1:31" ht="14.25" customHeight="1">
      <c r="A143" s="69" t="s">
        <v>133</v>
      </c>
      <c r="B143" s="70" t="s">
        <v>30</v>
      </c>
      <c r="C143" s="71" t="s">
        <v>907</v>
      </c>
      <c r="D143" s="71">
        <v>1000000931</v>
      </c>
      <c r="E143" s="72" t="s">
        <v>908</v>
      </c>
      <c r="F143" s="73">
        <v>43612</v>
      </c>
      <c r="G143" s="66" t="str">
        <f t="shared" si="28"/>
        <v>Targeted Dealer</v>
      </c>
      <c r="H143" s="66"/>
      <c r="I143" s="67">
        <v>20</v>
      </c>
      <c r="J143" s="67">
        <f t="shared" si="29"/>
        <v>18.666666666666664</v>
      </c>
      <c r="K143" s="68">
        <v>20</v>
      </c>
      <c r="L143" s="68">
        <f t="shared" si="30"/>
        <v>0</v>
      </c>
      <c r="M143" s="68">
        <f t="shared" si="31"/>
        <v>107.14285714285715</v>
      </c>
      <c r="N143" s="96">
        <v>20</v>
      </c>
      <c r="O143" s="97" t="str">
        <f t="shared" si="32"/>
        <v>Mar</v>
      </c>
      <c r="P143" s="96">
        <f t="shared" si="33"/>
        <v>20</v>
      </c>
      <c r="Q143" s="98">
        <f t="shared" si="34"/>
        <v>0</v>
      </c>
      <c r="R143" s="97">
        <f t="shared" si="35"/>
        <v>0</v>
      </c>
      <c r="S143" s="99" t="str">
        <f t="shared" si="36"/>
        <v>GROWTH</v>
      </c>
      <c r="T143" s="68">
        <v>0</v>
      </c>
      <c r="U143" s="100" t="str">
        <f t="shared" si="37"/>
        <v>Apr</v>
      </c>
      <c r="V143" s="96">
        <v>0</v>
      </c>
      <c r="W143" s="101">
        <f t="shared" si="38"/>
        <v>20</v>
      </c>
      <c r="X143" s="102">
        <f t="shared" si="39"/>
        <v>0</v>
      </c>
      <c r="Y143" s="103" t="b">
        <f t="shared" si="40"/>
        <v>0</v>
      </c>
      <c r="Z143" s="74">
        <v>0</v>
      </c>
      <c r="AA143" s="69"/>
      <c r="AB143" s="69" t="s">
        <v>133</v>
      </c>
      <c r="AC143" s="69" t="s">
        <v>133</v>
      </c>
      <c r="AD143" s="3">
        <f t="shared" si="41"/>
        <v>0</v>
      </c>
      <c r="AE143" s="75"/>
    </row>
    <row r="144" spans="1:31" ht="14.25" customHeight="1">
      <c r="A144" s="69" t="s">
        <v>133</v>
      </c>
      <c r="B144" s="70" t="s">
        <v>30</v>
      </c>
      <c r="C144" s="71" t="s">
        <v>909</v>
      </c>
      <c r="D144" s="71">
        <v>1000000934</v>
      </c>
      <c r="E144" s="72" t="s">
        <v>910</v>
      </c>
      <c r="F144" s="73">
        <v>43638</v>
      </c>
      <c r="G144" s="66" t="str">
        <f t="shared" si="28"/>
        <v>Targeted Dealer</v>
      </c>
      <c r="H144" s="66"/>
      <c r="I144" s="67">
        <v>25</v>
      </c>
      <c r="J144" s="67">
        <f t="shared" si="29"/>
        <v>23.333333333333336</v>
      </c>
      <c r="K144" s="68">
        <v>20</v>
      </c>
      <c r="L144" s="68">
        <f t="shared" si="30"/>
        <v>5</v>
      </c>
      <c r="M144" s="68">
        <f t="shared" si="31"/>
        <v>85.714285714285708</v>
      </c>
      <c r="N144" s="96">
        <v>20</v>
      </c>
      <c r="O144" s="97" t="str">
        <f t="shared" si="32"/>
        <v>Mar</v>
      </c>
      <c r="P144" s="96">
        <f t="shared" si="33"/>
        <v>20</v>
      </c>
      <c r="Q144" s="98">
        <f t="shared" si="34"/>
        <v>0</v>
      </c>
      <c r="R144" s="97">
        <f t="shared" si="35"/>
        <v>0</v>
      </c>
      <c r="S144" s="99" t="str">
        <f t="shared" si="36"/>
        <v>GROWTH</v>
      </c>
      <c r="T144" s="68">
        <v>0</v>
      </c>
      <c r="U144" s="100" t="str">
        <f t="shared" si="37"/>
        <v>Apr</v>
      </c>
      <c r="V144" s="96">
        <v>0</v>
      </c>
      <c r="W144" s="101">
        <f t="shared" si="38"/>
        <v>20</v>
      </c>
      <c r="X144" s="102">
        <f t="shared" si="39"/>
        <v>0</v>
      </c>
      <c r="Y144" s="103" t="b">
        <f t="shared" si="40"/>
        <v>0</v>
      </c>
      <c r="Z144" s="74">
        <v>0</v>
      </c>
      <c r="AA144" s="69"/>
      <c r="AB144" s="69" t="s">
        <v>133</v>
      </c>
      <c r="AC144" s="69" t="s">
        <v>133</v>
      </c>
      <c r="AD144" s="3">
        <f t="shared" si="41"/>
        <v>0</v>
      </c>
      <c r="AE144" s="75"/>
    </row>
    <row r="145" spans="1:31" ht="14.25" customHeight="1">
      <c r="A145" s="69" t="s">
        <v>133</v>
      </c>
      <c r="B145" s="70" t="s">
        <v>30</v>
      </c>
      <c r="C145" s="71" t="s">
        <v>911</v>
      </c>
      <c r="D145" s="71">
        <v>1000000914</v>
      </c>
      <c r="E145" s="72" t="s">
        <v>912</v>
      </c>
      <c r="F145" s="73">
        <v>44060</v>
      </c>
      <c r="G145" s="66" t="str">
        <f t="shared" si="28"/>
        <v>Targeted Dealer</v>
      </c>
      <c r="H145" s="66"/>
      <c r="I145" s="67">
        <v>200</v>
      </c>
      <c r="J145" s="67">
        <f t="shared" si="29"/>
        <v>186.66666666666669</v>
      </c>
      <c r="K145" s="68">
        <v>200</v>
      </c>
      <c r="L145" s="68">
        <f t="shared" si="30"/>
        <v>0</v>
      </c>
      <c r="M145" s="68">
        <f t="shared" si="31"/>
        <v>107.14285714285712</v>
      </c>
      <c r="N145" s="96">
        <v>120</v>
      </c>
      <c r="O145" s="97" t="str">
        <f t="shared" si="32"/>
        <v>Mar</v>
      </c>
      <c r="P145" s="96">
        <f t="shared" si="33"/>
        <v>120</v>
      </c>
      <c r="Q145" s="98">
        <f t="shared" si="34"/>
        <v>80</v>
      </c>
      <c r="R145" s="97">
        <f t="shared" si="35"/>
        <v>0.66666666666666674</v>
      </c>
      <c r="S145" s="99" t="str">
        <f t="shared" si="36"/>
        <v>GROWTH</v>
      </c>
      <c r="T145" s="68">
        <v>170</v>
      </c>
      <c r="U145" s="100" t="str">
        <f t="shared" si="37"/>
        <v>Apr</v>
      </c>
      <c r="V145" s="96">
        <v>170</v>
      </c>
      <c r="W145" s="101">
        <f t="shared" si="38"/>
        <v>30</v>
      </c>
      <c r="X145" s="102">
        <f t="shared" si="39"/>
        <v>0.17647058823529416</v>
      </c>
      <c r="Y145" s="103" t="str">
        <f t="shared" si="40"/>
        <v>GROWTH</v>
      </c>
      <c r="Z145" s="74">
        <v>0</v>
      </c>
      <c r="AA145" s="69"/>
      <c r="AB145" s="69" t="s">
        <v>133</v>
      </c>
      <c r="AC145" s="69" t="s">
        <v>133</v>
      </c>
      <c r="AD145" s="3">
        <f t="shared" si="41"/>
        <v>0</v>
      </c>
      <c r="AE145" s="75"/>
    </row>
    <row r="146" spans="1:31" ht="14.25" customHeight="1">
      <c r="A146" s="69" t="s">
        <v>133</v>
      </c>
      <c r="B146" s="70" t="s">
        <v>30</v>
      </c>
      <c r="C146" s="71" t="s">
        <v>913</v>
      </c>
      <c r="D146" s="71">
        <v>1000000930</v>
      </c>
      <c r="E146" s="72" t="s">
        <v>914</v>
      </c>
      <c r="F146" s="73">
        <v>44067</v>
      </c>
      <c r="G146" s="66" t="str">
        <f t="shared" si="28"/>
        <v>Targeted Dealer</v>
      </c>
      <c r="H146" s="66"/>
      <c r="I146" s="67">
        <v>160</v>
      </c>
      <c r="J146" s="67">
        <f t="shared" si="29"/>
        <v>149.33333333333331</v>
      </c>
      <c r="K146" s="68">
        <v>90</v>
      </c>
      <c r="L146" s="68">
        <f t="shared" si="30"/>
        <v>70</v>
      </c>
      <c r="M146" s="68">
        <f t="shared" si="31"/>
        <v>60.267857142857146</v>
      </c>
      <c r="N146" s="96">
        <v>90</v>
      </c>
      <c r="O146" s="97" t="str">
        <f t="shared" si="32"/>
        <v>Mar</v>
      </c>
      <c r="P146" s="96">
        <f t="shared" si="33"/>
        <v>90</v>
      </c>
      <c r="Q146" s="98">
        <f t="shared" si="34"/>
        <v>0</v>
      </c>
      <c r="R146" s="97">
        <f t="shared" si="35"/>
        <v>0</v>
      </c>
      <c r="S146" s="99" t="str">
        <f t="shared" si="36"/>
        <v>GROWTH</v>
      </c>
      <c r="T146" s="68">
        <v>120</v>
      </c>
      <c r="U146" s="100" t="str">
        <f t="shared" si="37"/>
        <v>Apr</v>
      </c>
      <c r="V146" s="96">
        <v>120</v>
      </c>
      <c r="W146" s="101">
        <f t="shared" si="38"/>
        <v>-30</v>
      </c>
      <c r="X146" s="102">
        <f t="shared" si="39"/>
        <v>-0.25</v>
      </c>
      <c r="Y146" s="103" t="str">
        <f t="shared" si="40"/>
        <v>DEGROWTH</v>
      </c>
      <c r="Z146" s="74">
        <v>0</v>
      </c>
      <c r="AA146" s="69"/>
      <c r="AB146" s="69" t="s">
        <v>133</v>
      </c>
      <c r="AC146" s="69" t="s">
        <v>133</v>
      </c>
      <c r="AD146" s="3">
        <f t="shared" si="41"/>
        <v>0</v>
      </c>
      <c r="AE146" s="75"/>
    </row>
    <row r="147" spans="1:31" ht="14.25" customHeight="1">
      <c r="A147" s="69" t="s">
        <v>133</v>
      </c>
      <c r="B147" s="70" t="s">
        <v>30</v>
      </c>
      <c r="C147" s="71" t="s">
        <v>915</v>
      </c>
      <c r="D147" s="71">
        <v>1000000922</v>
      </c>
      <c r="E147" s="72" t="s">
        <v>916</v>
      </c>
      <c r="F147" s="73">
        <v>44107</v>
      </c>
      <c r="G147" s="66" t="str">
        <f t="shared" si="28"/>
        <v>Targeted Dealer</v>
      </c>
      <c r="H147" s="66"/>
      <c r="I147" s="67">
        <v>120</v>
      </c>
      <c r="J147" s="67">
        <f t="shared" si="29"/>
        <v>112</v>
      </c>
      <c r="K147" s="68">
        <v>130</v>
      </c>
      <c r="L147" s="68">
        <f t="shared" si="30"/>
        <v>-10</v>
      </c>
      <c r="M147" s="68">
        <f t="shared" si="31"/>
        <v>116.07142857142856</v>
      </c>
      <c r="N147" s="96">
        <v>130</v>
      </c>
      <c r="O147" s="97" t="str">
        <f t="shared" si="32"/>
        <v>Mar</v>
      </c>
      <c r="P147" s="96">
        <f t="shared" si="33"/>
        <v>130</v>
      </c>
      <c r="Q147" s="98">
        <f t="shared" si="34"/>
        <v>0</v>
      </c>
      <c r="R147" s="97">
        <f t="shared" si="35"/>
        <v>0</v>
      </c>
      <c r="S147" s="99" t="str">
        <f t="shared" si="36"/>
        <v>GROWTH</v>
      </c>
      <c r="T147" s="68">
        <v>40</v>
      </c>
      <c r="U147" s="100" t="str">
        <f t="shared" si="37"/>
        <v>Apr</v>
      </c>
      <c r="V147" s="96">
        <v>40</v>
      </c>
      <c r="W147" s="101">
        <f t="shared" si="38"/>
        <v>90</v>
      </c>
      <c r="X147" s="102">
        <f t="shared" si="39"/>
        <v>2.25</v>
      </c>
      <c r="Y147" s="103" t="str">
        <f t="shared" si="40"/>
        <v>GROWTH</v>
      </c>
      <c r="Z147" s="74">
        <v>0</v>
      </c>
      <c r="AA147" s="69"/>
      <c r="AB147" s="69" t="s">
        <v>133</v>
      </c>
      <c r="AC147" s="69" t="s">
        <v>133</v>
      </c>
      <c r="AD147" s="3">
        <f t="shared" si="41"/>
        <v>0</v>
      </c>
      <c r="AE147" s="75"/>
    </row>
    <row r="148" spans="1:31" ht="14.25" customHeight="1">
      <c r="A148" s="69" t="s">
        <v>133</v>
      </c>
      <c r="B148" s="70" t="s">
        <v>32</v>
      </c>
      <c r="C148" s="71" t="s">
        <v>917</v>
      </c>
      <c r="D148" s="71">
        <v>1000000918</v>
      </c>
      <c r="E148" s="72" t="s">
        <v>918</v>
      </c>
      <c r="F148" s="73">
        <v>44144</v>
      </c>
      <c r="G148" s="66" t="str">
        <f t="shared" si="28"/>
        <v>Targeted Dealer</v>
      </c>
      <c r="H148" s="66"/>
      <c r="I148" s="67">
        <v>200</v>
      </c>
      <c r="J148" s="67">
        <f t="shared" si="29"/>
        <v>186.66666666666669</v>
      </c>
      <c r="K148" s="68">
        <v>249.5</v>
      </c>
      <c r="L148" s="68">
        <f t="shared" si="30"/>
        <v>-49.5</v>
      </c>
      <c r="M148" s="68">
        <f t="shared" si="31"/>
        <v>133.66071428571428</v>
      </c>
      <c r="N148" s="96">
        <v>309.89999999999998</v>
      </c>
      <c r="O148" s="97" t="str">
        <f t="shared" si="32"/>
        <v>Mar</v>
      </c>
      <c r="P148" s="96">
        <f t="shared" si="33"/>
        <v>309.89999999999998</v>
      </c>
      <c r="Q148" s="98">
        <f t="shared" si="34"/>
        <v>-60.399999999999977</v>
      </c>
      <c r="R148" s="97">
        <f t="shared" si="35"/>
        <v>-0.19490158115521128</v>
      </c>
      <c r="S148" s="99" t="str">
        <f t="shared" si="36"/>
        <v>DEGROWTH</v>
      </c>
      <c r="T148" s="68">
        <v>210</v>
      </c>
      <c r="U148" s="100" t="str">
        <f t="shared" si="37"/>
        <v>Apr</v>
      </c>
      <c r="V148" s="96">
        <v>210</v>
      </c>
      <c r="W148" s="101">
        <f t="shared" si="38"/>
        <v>39.5</v>
      </c>
      <c r="X148" s="102">
        <f t="shared" si="39"/>
        <v>0.18809523809523809</v>
      </c>
      <c r="Y148" s="103" t="str">
        <f t="shared" si="40"/>
        <v>GROWTH</v>
      </c>
      <c r="Z148" s="74">
        <v>0</v>
      </c>
      <c r="AA148" s="69"/>
      <c r="AB148" s="69" t="s">
        <v>133</v>
      </c>
      <c r="AC148" s="69" t="s">
        <v>133</v>
      </c>
      <c r="AD148" s="3">
        <f t="shared" si="41"/>
        <v>0</v>
      </c>
      <c r="AE148" s="75"/>
    </row>
    <row r="149" spans="1:31" ht="14.25" customHeight="1">
      <c r="A149" s="69" t="s">
        <v>133</v>
      </c>
      <c r="B149" s="70" t="s">
        <v>30</v>
      </c>
      <c r="C149" s="71" t="s">
        <v>919</v>
      </c>
      <c r="D149" s="71">
        <v>1000000916</v>
      </c>
      <c r="E149" s="72" t="s">
        <v>920</v>
      </c>
      <c r="F149" s="73">
        <v>44270</v>
      </c>
      <c r="G149" s="66" t="str">
        <f t="shared" si="28"/>
        <v>Targeted Dealer</v>
      </c>
      <c r="H149" s="66"/>
      <c r="I149" s="67">
        <v>160</v>
      </c>
      <c r="J149" s="67">
        <f t="shared" si="29"/>
        <v>149.33333333333331</v>
      </c>
      <c r="K149" s="68">
        <v>160</v>
      </c>
      <c r="L149" s="68">
        <f t="shared" si="30"/>
        <v>0</v>
      </c>
      <c r="M149" s="68">
        <f t="shared" si="31"/>
        <v>107.14285714285715</v>
      </c>
      <c r="N149" s="96">
        <v>190</v>
      </c>
      <c r="O149" s="97" t="str">
        <f t="shared" si="32"/>
        <v>Mar</v>
      </c>
      <c r="P149" s="96">
        <f t="shared" si="33"/>
        <v>190</v>
      </c>
      <c r="Q149" s="98">
        <f t="shared" si="34"/>
        <v>-30</v>
      </c>
      <c r="R149" s="97">
        <f t="shared" si="35"/>
        <v>-0.15789473684210531</v>
      </c>
      <c r="S149" s="99" t="str">
        <f t="shared" si="36"/>
        <v>DEGROWTH</v>
      </c>
      <c r="T149" s="68">
        <v>40</v>
      </c>
      <c r="U149" s="100" t="str">
        <f t="shared" si="37"/>
        <v>Apr</v>
      </c>
      <c r="V149" s="96">
        <v>40</v>
      </c>
      <c r="W149" s="101">
        <f t="shared" si="38"/>
        <v>120</v>
      </c>
      <c r="X149" s="102">
        <f t="shared" si="39"/>
        <v>3</v>
      </c>
      <c r="Y149" s="103" t="str">
        <f t="shared" si="40"/>
        <v>GROWTH</v>
      </c>
      <c r="Z149" s="74">
        <v>0</v>
      </c>
      <c r="AA149" s="69"/>
      <c r="AB149" s="69" t="s">
        <v>133</v>
      </c>
      <c r="AC149" s="69" t="s">
        <v>133</v>
      </c>
      <c r="AD149" s="3">
        <f t="shared" si="41"/>
        <v>0</v>
      </c>
      <c r="AE149" s="75"/>
    </row>
    <row r="150" spans="1:31" ht="14.25" customHeight="1">
      <c r="A150" s="69" t="s">
        <v>133</v>
      </c>
      <c r="B150" s="70" t="s">
        <v>32</v>
      </c>
      <c r="C150" s="71" t="s">
        <v>921</v>
      </c>
      <c r="D150" s="71">
        <v>1000000929</v>
      </c>
      <c r="E150" s="72" t="s">
        <v>922</v>
      </c>
      <c r="F150" s="73">
        <v>44387</v>
      </c>
      <c r="G150" s="66" t="str">
        <f t="shared" si="28"/>
        <v>Targeted Dealer</v>
      </c>
      <c r="H150" s="66"/>
      <c r="I150" s="67">
        <v>80</v>
      </c>
      <c r="J150" s="67">
        <f t="shared" si="29"/>
        <v>74.666666666666657</v>
      </c>
      <c r="K150" s="68">
        <v>125</v>
      </c>
      <c r="L150" s="68">
        <f t="shared" si="30"/>
        <v>-45</v>
      </c>
      <c r="M150" s="68">
        <f t="shared" si="31"/>
        <v>167.41071428571431</v>
      </c>
      <c r="N150" s="96">
        <v>150</v>
      </c>
      <c r="O150" s="97" t="str">
        <f t="shared" si="32"/>
        <v>Mar</v>
      </c>
      <c r="P150" s="96">
        <f t="shared" si="33"/>
        <v>150</v>
      </c>
      <c r="Q150" s="98">
        <f t="shared" si="34"/>
        <v>-25</v>
      </c>
      <c r="R150" s="97">
        <f t="shared" si="35"/>
        <v>-0.16666666666666663</v>
      </c>
      <c r="S150" s="99" t="str">
        <f t="shared" si="36"/>
        <v>DEGROWTH</v>
      </c>
      <c r="T150" s="68">
        <v>40</v>
      </c>
      <c r="U150" s="100" t="str">
        <f t="shared" si="37"/>
        <v>Apr</v>
      </c>
      <c r="V150" s="96">
        <v>40</v>
      </c>
      <c r="W150" s="101">
        <f t="shared" si="38"/>
        <v>85</v>
      </c>
      <c r="X150" s="102">
        <f t="shared" si="39"/>
        <v>2.125</v>
      </c>
      <c r="Y150" s="103" t="str">
        <f t="shared" si="40"/>
        <v>GROWTH</v>
      </c>
      <c r="Z150" s="74">
        <v>0</v>
      </c>
      <c r="AA150" s="69"/>
      <c r="AB150" s="69" t="s">
        <v>133</v>
      </c>
      <c r="AC150" s="69" t="s">
        <v>133</v>
      </c>
      <c r="AD150" s="3">
        <f t="shared" si="41"/>
        <v>0</v>
      </c>
      <c r="AE150" s="75"/>
    </row>
    <row r="151" spans="1:31" ht="14.25" customHeight="1">
      <c r="A151" s="69" t="s">
        <v>133</v>
      </c>
      <c r="B151" s="70" t="s">
        <v>30</v>
      </c>
      <c r="C151" s="71" t="s">
        <v>923</v>
      </c>
      <c r="D151" s="71">
        <v>1000000919</v>
      </c>
      <c r="E151" s="72" t="s">
        <v>924</v>
      </c>
      <c r="F151" s="73">
        <v>44459</v>
      </c>
      <c r="G151" s="66" t="str">
        <f t="shared" si="28"/>
        <v>Targeted Dealer</v>
      </c>
      <c r="H151" s="66"/>
      <c r="I151" s="67">
        <v>80</v>
      </c>
      <c r="J151" s="67">
        <f t="shared" si="29"/>
        <v>74.666666666666657</v>
      </c>
      <c r="K151" s="68">
        <v>40</v>
      </c>
      <c r="L151" s="68">
        <f t="shared" si="30"/>
        <v>40</v>
      </c>
      <c r="M151" s="68">
        <f t="shared" si="31"/>
        <v>53.571428571428577</v>
      </c>
      <c r="N151" s="96">
        <v>0</v>
      </c>
      <c r="O151" s="97" t="str">
        <f t="shared" si="32"/>
        <v>Mar</v>
      </c>
      <c r="P151" s="96">
        <f t="shared" si="33"/>
        <v>0</v>
      </c>
      <c r="Q151" s="98">
        <f t="shared" si="34"/>
        <v>40</v>
      </c>
      <c r="R151" s="97" t="str">
        <f t="shared" si="35"/>
        <v xml:space="preserve"> </v>
      </c>
      <c r="S151" s="99" t="b">
        <f t="shared" si="36"/>
        <v>0</v>
      </c>
      <c r="T151" s="68">
        <v>70</v>
      </c>
      <c r="U151" s="100" t="str">
        <f t="shared" si="37"/>
        <v>Apr</v>
      </c>
      <c r="V151" s="96">
        <v>70</v>
      </c>
      <c r="W151" s="101">
        <f t="shared" si="38"/>
        <v>-30</v>
      </c>
      <c r="X151" s="102">
        <f t="shared" si="39"/>
        <v>-0.4285714285714286</v>
      </c>
      <c r="Y151" s="103" t="str">
        <f t="shared" si="40"/>
        <v>DEGROWTH</v>
      </c>
      <c r="Z151" s="74">
        <v>0</v>
      </c>
      <c r="AA151" s="69"/>
      <c r="AB151" s="69" t="s">
        <v>133</v>
      </c>
      <c r="AC151" s="69" t="s">
        <v>133</v>
      </c>
      <c r="AD151" s="3">
        <f t="shared" si="41"/>
        <v>0</v>
      </c>
      <c r="AE151" s="75"/>
    </row>
    <row r="152" spans="1:31" ht="14.25" customHeight="1">
      <c r="A152" s="69" t="s">
        <v>133</v>
      </c>
      <c r="B152" s="70" t="s">
        <v>32</v>
      </c>
      <c r="C152" s="71" t="s">
        <v>925</v>
      </c>
      <c r="D152" s="71">
        <v>1000000925</v>
      </c>
      <c r="E152" s="72" t="s">
        <v>926</v>
      </c>
      <c r="F152" s="73">
        <v>44533</v>
      </c>
      <c r="G152" s="66" t="str">
        <f t="shared" si="28"/>
        <v>Targeted Dealer</v>
      </c>
      <c r="H152" s="66"/>
      <c r="I152" s="67">
        <v>160</v>
      </c>
      <c r="J152" s="67">
        <f t="shared" si="29"/>
        <v>149.33333333333331</v>
      </c>
      <c r="K152" s="68">
        <v>160</v>
      </c>
      <c r="L152" s="68">
        <f t="shared" si="30"/>
        <v>0</v>
      </c>
      <c r="M152" s="68">
        <f t="shared" si="31"/>
        <v>107.14285714285715</v>
      </c>
      <c r="N152" s="96">
        <v>170</v>
      </c>
      <c r="O152" s="97" t="str">
        <f t="shared" si="32"/>
        <v>Mar</v>
      </c>
      <c r="P152" s="96">
        <f t="shared" si="33"/>
        <v>170</v>
      </c>
      <c r="Q152" s="98">
        <f t="shared" si="34"/>
        <v>-10</v>
      </c>
      <c r="R152" s="97">
        <f t="shared" si="35"/>
        <v>-5.8823529411764719E-2</v>
      </c>
      <c r="S152" s="99" t="str">
        <f t="shared" si="36"/>
        <v>DEGROWTH</v>
      </c>
      <c r="T152" s="68">
        <v>130</v>
      </c>
      <c r="U152" s="100" t="str">
        <f t="shared" si="37"/>
        <v>Apr</v>
      </c>
      <c r="V152" s="96">
        <v>130</v>
      </c>
      <c r="W152" s="101">
        <f t="shared" si="38"/>
        <v>30</v>
      </c>
      <c r="X152" s="102">
        <f t="shared" si="39"/>
        <v>0.23076923076923084</v>
      </c>
      <c r="Y152" s="103" t="str">
        <f t="shared" si="40"/>
        <v>GROWTH</v>
      </c>
      <c r="Z152" s="74">
        <v>0</v>
      </c>
      <c r="AA152" s="69"/>
      <c r="AB152" s="69" t="s">
        <v>133</v>
      </c>
      <c r="AC152" s="69" t="s">
        <v>133</v>
      </c>
      <c r="AD152" s="3">
        <f t="shared" si="41"/>
        <v>0</v>
      </c>
      <c r="AE152" s="75"/>
    </row>
    <row r="153" spans="1:31" ht="14.25" customHeight="1">
      <c r="A153" s="69" t="s">
        <v>133</v>
      </c>
      <c r="B153" s="70" t="s">
        <v>32</v>
      </c>
      <c r="C153" s="71" t="s">
        <v>927</v>
      </c>
      <c r="D153" s="71">
        <v>1000000927</v>
      </c>
      <c r="E153" s="72" t="s">
        <v>928</v>
      </c>
      <c r="F153" s="73">
        <v>44537</v>
      </c>
      <c r="G153" s="66" t="str">
        <f t="shared" si="28"/>
        <v>Targeted Dealer</v>
      </c>
      <c r="H153" s="66"/>
      <c r="I153" s="67">
        <v>60</v>
      </c>
      <c r="J153" s="67">
        <f t="shared" si="29"/>
        <v>56</v>
      </c>
      <c r="K153" s="68">
        <v>25</v>
      </c>
      <c r="L153" s="68">
        <f t="shared" si="30"/>
        <v>35</v>
      </c>
      <c r="M153" s="68">
        <f t="shared" si="31"/>
        <v>44.642857142857139</v>
      </c>
      <c r="N153" s="96">
        <v>60</v>
      </c>
      <c r="O153" s="97" t="str">
        <f t="shared" si="32"/>
        <v>Mar</v>
      </c>
      <c r="P153" s="96">
        <f t="shared" si="33"/>
        <v>60</v>
      </c>
      <c r="Q153" s="98">
        <f t="shared" si="34"/>
        <v>-35</v>
      </c>
      <c r="R153" s="97">
        <f t="shared" si="35"/>
        <v>-0.58333333333333326</v>
      </c>
      <c r="S153" s="99" t="str">
        <f t="shared" si="36"/>
        <v>DEGROWTH</v>
      </c>
      <c r="T153" s="68">
        <v>40</v>
      </c>
      <c r="U153" s="100" t="str">
        <f t="shared" si="37"/>
        <v>Apr</v>
      </c>
      <c r="V153" s="96">
        <v>40</v>
      </c>
      <c r="W153" s="101">
        <f t="shared" si="38"/>
        <v>-15</v>
      </c>
      <c r="X153" s="102">
        <f t="shared" si="39"/>
        <v>-0.375</v>
      </c>
      <c r="Y153" s="103" t="str">
        <f t="shared" si="40"/>
        <v>DEGROWTH</v>
      </c>
      <c r="Z153" s="74">
        <v>0</v>
      </c>
      <c r="AA153" s="69"/>
      <c r="AB153" s="69" t="s">
        <v>133</v>
      </c>
      <c r="AC153" s="69" t="s">
        <v>133</v>
      </c>
      <c r="AD153" s="3">
        <f t="shared" si="41"/>
        <v>0</v>
      </c>
      <c r="AE153" s="75"/>
    </row>
    <row r="154" spans="1:31" ht="14.25" customHeight="1">
      <c r="A154" s="69" t="s">
        <v>133</v>
      </c>
      <c r="B154" s="70" t="s">
        <v>30</v>
      </c>
      <c r="C154" s="71" t="s">
        <v>929</v>
      </c>
      <c r="D154" s="71">
        <v>1000002404</v>
      </c>
      <c r="E154" s="72" t="s">
        <v>930</v>
      </c>
      <c r="F154" s="73">
        <v>44565</v>
      </c>
      <c r="G154" s="66" t="str">
        <f t="shared" si="28"/>
        <v>Targeted Dealer</v>
      </c>
      <c r="H154" s="66"/>
      <c r="I154" s="67">
        <v>20</v>
      </c>
      <c r="J154" s="67">
        <f t="shared" si="29"/>
        <v>18.666666666666664</v>
      </c>
      <c r="K154" s="68">
        <v>10</v>
      </c>
      <c r="L154" s="68">
        <f t="shared" si="30"/>
        <v>10</v>
      </c>
      <c r="M154" s="68">
        <f t="shared" si="31"/>
        <v>53.571428571428577</v>
      </c>
      <c r="N154" s="96">
        <v>0</v>
      </c>
      <c r="O154" s="97" t="str">
        <f t="shared" si="32"/>
        <v>Mar</v>
      </c>
      <c r="P154" s="96">
        <f t="shared" si="33"/>
        <v>0</v>
      </c>
      <c r="Q154" s="98">
        <f t="shared" si="34"/>
        <v>10</v>
      </c>
      <c r="R154" s="97" t="str">
        <f t="shared" si="35"/>
        <v xml:space="preserve"> </v>
      </c>
      <c r="S154" s="99" t="b">
        <f t="shared" si="36"/>
        <v>0</v>
      </c>
      <c r="T154" s="68">
        <v>0</v>
      </c>
      <c r="U154" s="100" t="str">
        <f t="shared" si="37"/>
        <v>Apr</v>
      </c>
      <c r="V154" s="96">
        <v>0</v>
      </c>
      <c r="W154" s="101">
        <f t="shared" si="38"/>
        <v>10</v>
      </c>
      <c r="X154" s="102">
        <f t="shared" si="39"/>
        <v>0</v>
      </c>
      <c r="Y154" s="103" t="b">
        <f t="shared" si="40"/>
        <v>0</v>
      </c>
      <c r="Z154" s="74">
        <v>0</v>
      </c>
      <c r="AA154" s="69"/>
      <c r="AB154" s="69" t="s">
        <v>133</v>
      </c>
      <c r="AC154" s="69" t="s">
        <v>133</v>
      </c>
      <c r="AD154" s="3">
        <f t="shared" si="41"/>
        <v>0</v>
      </c>
      <c r="AE154" s="75"/>
    </row>
    <row r="155" spans="1:31" ht="14.25" customHeight="1">
      <c r="A155" s="69" t="s">
        <v>133</v>
      </c>
      <c r="B155" s="70" t="s">
        <v>30</v>
      </c>
      <c r="C155" s="71" t="s">
        <v>931</v>
      </c>
      <c r="D155" s="71">
        <v>1000002409</v>
      </c>
      <c r="E155" s="72" t="s">
        <v>932</v>
      </c>
      <c r="F155" s="73">
        <v>44579</v>
      </c>
      <c r="G155" s="66" t="str">
        <f t="shared" si="28"/>
        <v>Targeted Dealer</v>
      </c>
      <c r="H155" s="66"/>
      <c r="I155" s="67">
        <v>100</v>
      </c>
      <c r="J155" s="67">
        <f t="shared" si="29"/>
        <v>93.333333333333343</v>
      </c>
      <c r="K155" s="68">
        <v>100</v>
      </c>
      <c r="L155" s="68">
        <f t="shared" si="30"/>
        <v>0</v>
      </c>
      <c r="M155" s="68">
        <f t="shared" si="31"/>
        <v>107.14285714285712</v>
      </c>
      <c r="N155" s="96">
        <v>80</v>
      </c>
      <c r="O155" s="97" t="str">
        <f t="shared" si="32"/>
        <v>Mar</v>
      </c>
      <c r="P155" s="96">
        <f t="shared" si="33"/>
        <v>80</v>
      </c>
      <c r="Q155" s="98">
        <f t="shared" si="34"/>
        <v>20</v>
      </c>
      <c r="R155" s="97">
        <f t="shared" si="35"/>
        <v>0.25</v>
      </c>
      <c r="S155" s="99" t="str">
        <f t="shared" si="36"/>
        <v>GROWTH</v>
      </c>
      <c r="T155" s="68">
        <v>80</v>
      </c>
      <c r="U155" s="100" t="str">
        <f t="shared" si="37"/>
        <v>Apr</v>
      </c>
      <c r="V155" s="96">
        <v>80</v>
      </c>
      <c r="W155" s="101">
        <f t="shared" si="38"/>
        <v>20</v>
      </c>
      <c r="X155" s="102">
        <f t="shared" si="39"/>
        <v>0.25</v>
      </c>
      <c r="Y155" s="103" t="str">
        <f t="shared" si="40"/>
        <v>GROWTH</v>
      </c>
      <c r="Z155" s="74">
        <v>0</v>
      </c>
      <c r="AA155" s="69"/>
      <c r="AB155" s="69" t="s">
        <v>133</v>
      </c>
      <c r="AC155" s="69" t="s">
        <v>133</v>
      </c>
      <c r="AD155" s="3">
        <f t="shared" si="41"/>
        <v>0</v>
      </c>
      <c r="AE155" s="75"/>
    </row>
    <row r="156" spans="1:31" ht="14.25" customHeight="1">
      <c r="A156" s="69" t="s">
        <v>133</v>
      </c>
      <c r="B156" s="70" t="s">
        <v>32</v>
      </c>
      <c r="C156" s="71" t="s">
        <v>933</v>
      </c>
      <c r="D156" s="71">
        <v>1000002727</v>
      </c>
      <c r="E156" s="71" t="s">
        <v>934</v>
      </c>
      <c r="F156" s="73">
        <v>44671</v>
      </c>
      <c r="G156" s="66" t="str">
        <f t="shared" si="28"/>
        <v>Targeted Dealer</v>
      </c>
      <c r="H156" s="66"/>
      <c r="I156" s="67">
        <v>80</v>
      </c>
      <c r="J156" s="67">
        <f t="shared" si="29"/>
        <v>74.666666666666657</v>
      </c>
      <c r="K156" s="68">
        <v>65</v>
      </c>
      <c r="L156" s="68">
        <f t="shared" si="30"/>
        <v>15</v>
      </c>
      <c r="M156" s="68">
        <f t="shared" si="31"/>
        <v>87.053571428571431</v>
      </c>
      <c r="N156" s="96">
        <v>80</v>
      </c>
      <c r="O156" s="97" t="str">
        <f t="shared" si="32"/>
        <v>Mar</v>
      </c>
      <c r="P156" s="96">
        <f t="shared" si="33"/>
        <v>80</v>
      </c>
      <c r="Q156" s="98">
        <f t="shared" si="34"/>
        <v>-15</v>
      </c>
      <c r="R156" s="97">
        <f t="shared" si="35"/>
        <v>-0.1875</v>
      </c>
      <c r="S156" s="99" t="str">
        <f t="shared" si="36"/>
        <v>DEGROWTH</v>
      </c>
      <c r="T156" s="68">
        <v>40</v>
      </c>
      <c r="U156" s="100" t="str">
        <f t="shared" si="37"/>
        <v>Apr</v>
      </c>
      <c r="V156" s="96">
        <v>40</v>
      </c>
      <c r="W156" s="101">
        <f t="shared" si="38"/>
        <v>25</v>
      </c>
      <c r="X156" s="102">
        <f t="shared" si="39"/>
        <v>0.625</v>
      </c>
      <c r="Y156" s="103" t="str">
        <f t="shared" si="40"/>
        <v>GROWTH</v>
      </c>
      <c r="Z156" s="74">
        <v>0</v>
      </c>
      <c r="AA156" s="69"/>
      <c r="AB156" s="69" t="s">
        <v>133</v>
      </c>
      <c r="AC156" s="69" t="s">
        <v>133</v>
      </c>
      <c r="AD156" s="3">
        <f t="shared" si="41"/>
        <v>0</v>
      </c>
      <c r="AE156" s="75"/>
    </row>
    <row r="157" spans="1:31" ht="14.25" customHeight="1">
      <c r="A157" s="69" t="s">
        <v>133</v>
      </c>
      <c r="B157" s="70" t="s">
        <v>32</v>
      </c>
      <c r="C157" s="71" t="s">
        <v>935</v>
      </c>
      <c r="D157" s="71">
        <v>1000003010</v>
      </c>
      <c r="E157" s="71" t="s">
        <v>936</v>
      </c>
      <c r="F157" s="73">
        <v>44834</v>
      </c>
      <c r="G157" s="66" t="str">
        <f t="shared" si="28"/>
        <v>Targeted Dealer</v>
      </c>
      <c r="H157" s="66"/>
      <c r="I157" s="67">
        <v>500</v>
      </c>
      <c r="J157" s="67">
        <f t="shared" si="29"/>
        <v>466.66666666666669</v>
      </c>
      <c r="K157" s="68">
        <v>700</v>
      </c>
      <c r="L157" s="68">
        <f t="shared" si="30"/>
        <v>-200</v>
      </c>
      <c r="M157" s="68">
        <f t="shared" si="31"/>
        <v>150</v>
      </c>
      <c r="N157" s="96">
        <v>828.75</v>
      </c>
      <c r="O157" s="97" t="str">
        <f t="shared" si="32"/>
        <v>Mar</v>
      </c>
      <c r="P157" s="96">
        <f t="shared" si="33"/>
        <v>828.75</v>
      </c>
      <c r="Q157" s="98">
        <f t="shared" si="34"/>
        <v>-128.75</v>
      </c>
      <c r="R157" s="97">
        <f t="shared" si="35"/>
        <v>-0.15535444947209653</v>
      </c>
      <c r="S157" s="99" t="str">
        <f t="shared" si="36"/>
        <v>DEGROWTH</v>
      </c>
      <c r="T157" s="68">
        <v>550</v>
      </c>
      <c r="U157" s="100" t="str">
        <f t="shared" si="37"/>
        <v>Apr</v>
      </c>
      <c r="V157" s="96">
        <v>550</v>
      </c>
      <c r="W157" s="101">
        <f t="shared" si="38"/>
        <v>150</v>
      </c>
      <c r="X157" s="102">
        <f t="shared" si="39"/>
        <v>0.27272727272727271</v>
      </c>
      <c r="Y157" s="103" t="str">
        <f t="shared" si="40"/>
        <v>GROWTH</v>
      </c>
      <c r="Z157" s="74">
        <v>0</v>
      </c>
      <c r="AA157" s="69"/>
      <c r="AB157" s="69" t="s">
        <v>133</v>
      </c>
      <c r="AC157" s="69" t="s">
        <v>133</v>
      </c>
      <c r="AD157" s="3">
        <f t="shared" si="41"/>
        <v>0</v>
      </c>
      <c r="AE157" s="75"/>
    </row>
    <row r="158" spans="1:31" ht="14.25" customHeight="1">
      <c r="A158" s="69" t="s">
        <v>133</v>
      </c>
      <c r="B158" s="70" t="s">
        <v>30</v>
      </c>
      <c r="C158" s="71" t="s">
        <v>937</v>
      </c>
      <c r="D158" s="71">
        <v>1000003122</v>
      </c>
      <c r="E158" s="71" t="s">
        <v>938</v>
      </c>
      <c r="F158" s="73">
        <v>44903</v>
      </c>
      <c r="G158" s="66" t="str">
        <f t="shared" si="28"/>
        <v>Targeted Dealer</v>
      </c>
      <c r="H158" s="66"/>
      <c r="I158" s="67">
        <v>500</v>
      </c>
      <c r="J158" s="67">
        <f t="shared" si="29"/>
        <v>466.66666666666669</v>
      </c>
      <c r="K158" s="68">
        <v>577.45000000000005</v>
      </c>
      <c r="L158" s="68">
        <f t="shared" si="30"/>
        <v>-77.450000000000045</v>
      </c>
      <c r="M158" s="68">
        <f t="shared" si="31"/>
        <v>123.73928571428571</v>
      </c>
      <c r="N158" s="96">
        <v>765</v>
      </c>
      <c r="O158" s="97" t="str">
        <f t="shared" si="32"/>
        <v>Mar</v>
      </c>
      <c r="P158" s="96">
        <f t="shared" si="33"/>
        <v>765</v>
      </c>
      <c r="Q158" s="98">
        <f t="shared" si="34"/>
        <v>-187.54999999999995</v>
      </c>
      <c r="R158" s="97">
        <f t="shared" si="35"/>
        <v>-0.24516339869281045</v>
      </c>
      <c r="S158" s="99" t="str">
        <f t="shared" si="36"/>
        <v>DEGROWTH</v>
      </c>
      <c r="T158" s="68">
        <v>410</v>
      </c>
      <c r="U158" s="100" t="str">
        <f t="shared" si="37"/>
        <v>Apr</v>
      </c>
      <c r="V158" s="96">
        <v>410</v>
      </c>
      <c r="W158" s="101">
        <f t="shared" si="38"/>
        <v>167.45000000000005</v>
      </c>
      <c r="X158" s="102">
        <f t="shared" si="39"/>
        <v>0.40841463414634149</v>
      </c>
      <c r="Y158" s="103" t="str">
        <f t="shared" si="40"/>
        <v>GROWTH</v>
      </c>
      <c r="Z158" s="74">
        <v>0</v>
      </c>
      <c r="AA158" s="69"/>
      <c r="AB158" s="69" t="s">
        <v>133</v>
      </c>
      <c r="AC158" s="69" t="s">
        <v>133</v>
      </c>
      <c r="AD158" s="3">
        <f t="shared" si="41"/>
        <v>0</v>
      </c>
      <c r="AE158" s="75"/>
    </row>
    <row r="159" spans="1:31" ht="14.25" customHeight="1">
      <c r="A159" s="69" t="s">
        <v>133</v>
      </c>
      <c r="B159" s="70" t="s">
        <v>30</v>
      </c>
      <c r="C159" s="71" t="s">
        <v>939</v>
      </c>
      <c r="D159" s="71">
        <v>1000003332</v>
      </c>
      <c r="E159" s="71" t="s">
        <v>940</v>
      </c>
      <c r="F159" s="73">
        <v>44961</v>
      </c>
      <c r="G159" s="66" t="str">
        <f t="shared" si="28"/>
        <v>Targeted Dealer</v>
      </c>
      <c r="H159" s="66"/>
      <c r="I159" s="67">
        <v>160</v>
      </c>
      <c r="J159" s="67">
        <f t="shared" si="29"/>
        <v>149.33333333333331</v>
      </c>
      <c r="K159" s="68">
        <v>150</v>
      </c>
      <c r="L159" s="68">
        <f t="shared" si="30"/>
        <v>10</v>
      </c>
      <c r="M159" s="68">
        <f t="shared" si="31"/>
        <v>100.44642857142858</v>
      </c>
      <c r="N159" s="96">
        <v>0</v>
      </c>
      <c r="O159" s="97" t="str">
        <f t="shared" si="32"/>
        <v>Mar</v>
      </c>
      <c r="P159" s="96">
        <f t="shared" si="33"/>
        <v>0</v>
      </c>
      <c r="Q159" s="98">
        <f t="shared" si="34"/>
        <v>150</v>
      </c>
      <c r="R159" s="97" t="str">
        <f t="shared" si="35"/>
        <v xml:space="preserve"> </v>
      </c>
      <c r="S159" s="99" t="b">
        <f t="shared" si="36"/>
        <v>0</v>
      </c>
      <c r="T159" s="68">
        <v>120</v>
      </c>
      <c r="U159" s="100" t="str">
        <f t="shared" si="37"/>
        <v>Apr</v>
      </c>
      <c r="V159" s="96">
        <v>120</v>
      </c>
      <c r="W159" s="101">
        <f t="shared" si="38"/>
        <v>30</v>
      </c>
      <c r="X159" s="102">
        <f t="shared" si="39"/>
        <v>0.25</v>
      </c>
      <c r="Y159" s="103" t="str">
        <f t="shared" si="40"/>
        <v>GROWTH</v>
      </c>
      <c r="Z159" s="74">
        <v>0</v>
      </c>
      <c r="AA159" s="69"/>
      <c r="AB159" s="69" t="s">
        <v>133</v>
      </c>
      <c r="AC159" s="69" t="s">
        <v>133</v>
      </c>
      <c r="AD159" s="3">
        <f t="shared" si="41"/>
        <v>0</v>
      </c>
      <c r="AE159" s="75"/>
    </row>
    <row r="160" spans="1:31" ht="14.25" customHeight="1">
      <c r="A160" s="69" t="s">
        <v>133</v>
      </c>
      <c r="B160" s="70" t="s">
        <v>30</v>
      </c>
      <c r="C160" s="71" t="s">
        <v>941</v>
      </c>
      <c r="D160" s="71">
        <v>1000003479</v>
      </c>
      <c r="E160" s="71" t="s">
        <v>942</v>
      </c>
      <c r="F160" s="73">
        <v>45036</v>
      </c>
      <c r="G160" s="66" t="str">
        <f t="shared" si="28"/>
        <v>Targeted Dealer</v>
      </c>
      <c r="H160" s="66"/>
      <c r="I160" s="67">
        <v>40</v>
      </c>
      <c r="J160" s="67">
        <f t="shared" si="29"/>
        <v>37.333333333333329</v>
      </c>
      <c r="K160" s="68">
        <v>0</v>
      </c>
      <c r="L160" s="68">
        <f t="shared" si="30"/>
        <v>40</v>
      </c>
      <c r="M160" s="68">
        <f t="shared" si="31"/>
        <v>0</v>
      </c>
      <c r="N160" s="96">
        <v>40</v>
      </c>
      <c r="O160" s="97" t="str">
        <f t="shared" si="32"/>
        <v>Mar</v>
      </c>
      <c r="P160" s="96">
        <f t="shared" si="33"/>
        <v>40</v>
      </c>
      <c r="Q160" s="98">
        <f t="shared" si="34"/>
        <v>-40</v>
      </c>
      <c r="R160" s="97">
        <f t="shared" si="35"/>
        <v>-1</v>
      </c>
      <c r="S160" s="99" t="str">
        <f t="shared" si="36"/>
        <v>DEGROWTH</v>
      </c>
      <c r="T160" s="68">
        <v>40</v>
      </c>
      <c r="U160" s="100" t="str">
        <f t="shared" si="37"/>
        <v>Apr</v>
      </c>
      <c r="V160" s="96">
        <v>40</v>
      </c>
      <c r="W160" s="101">
        <f t="shared" si="38"/>
        <v>-40</v>
      </c>
      <c r="X160" s="102">
        <f t="shared" si="39"/>
        <v>-1</v>
      </c>
      <c r="Y160" s="103" t="str">
        <f t="shared" si="40"/>
        <v>DEGROWTH</v>
      </c>
      <c r="Z160" s="74">
        <v>0</v>
      </c>
      <c r="AA160" s="69"/>
      <c r="AB160" s="69" t="s">
        <v>133</v>
      </c>
      <c r="AC160" s="69" t="s">
        <v>133</v>
      </c>
      <c r="AD160" s="3">
        <f t="shared" si="41"/>
        <v>1</v>
      </c>
      <c r="AE160" s="75"/>
    </row>
    <row r="161" spans="1:31" ht="14.25" customHeight="1">
      <c r="A161" s="69" t="s">
        <v>133</v>
      </c>
      <c r="B161" s="70" t="s">
        <v>30</v>
      </c>
      <c r="C161" s="71" t="s">
        <v>943</v>
      </c>
      <c r="D161" s="71">
        <v>1000003553</v>
      </c>
      <c r="E161" s="71" t="s">
        <v>944</v>
      </c>
      <c r="F161" s="73">
        <v>45072</v>
      </c>
      <c r="G161" s="66" t="str">
        <f t="shared" si="28"/>
        <v>Targeted Dealer</v>
      </c>
      <c r="H161" s="66"/>
      <c r="I161" s="67">
        <v>200</v>
      </c>
      <c r="J161" s="67">
        <f t="shared" si="29"/>
        <v>186.66666666666669</v>
      </c>
      <c r="K161" s="68">
        <v>140</v>
      </c>
      <c r="L161" s="68">
        <f t="shared" si="30"/>
        <v>60</v>
      </c>
      <c r="M161" s="68">
        <f t="shared" si="31"/>
        <v>74.999999999999986</v>
      </c>
      <c r="N161" s="96">
        <v>169.6</v>
      </c>
      <c r="O161" s="97" t="str">
        <f t="shared" si="32"/>
        <v>Mar</v>
      </c>
      <c r="P161" s="96">
        <f t="shared" si="33"/>
        <v>169.6</v>
      </c>
      <c r="Q161" s="98">
        <f t="shared" si="34"/>
        <v>-29.599999999999994</v>
      </c>
      <c r="R161" s="97">
        <f t="shared" si="35"/>
        <v>-0.17452830188679247</v>
      </c>
      <c r="S161" s="99" t="str">
        <f t="shared" si="36"/>
        <v>DEGROWTH</v>
      </c>
      <c r="T161" s="68">
        <v>120</v>
      </c>
      <c r="U161" s="100" t="str">
        <f t="shared" si="37"/>
        <v>Apr</v>
      </c>
      <c r="V161" s="96">
        <v>120</v>
      </c>
      <c r="W161" s="101">
        <f t="shared" si="38"/>
        <v>20</v>
      </c>
      <c r="X161" s="102">
        <f t="shared" si="39"/>
        <v>0.16666666666666674</v>
      </c>
      <c r="Y161" s="103" t="str">
        <f t="shared" si="40"/>
        <v>GROWTH</v>
      </c>
      <c r="Z161" s="74">
        <v>0</v>
      </c>
      <c r="AA161" s="69"/>
      <c r="AB161" s="69" t="s">
        <v>133</v>
      </c>
      <c r="AC161" s="69" t="s">
        <v>133</v>
      </c>
      <c r="AD161" s="3">
        <f t="shared" si="41"/>
        <v>0</v>
      </c>
      <c r="AE161" s="75"/>
    </row>
    <row r="162" spans="1:31" ht="14.25" customHeight="1">
      <c r="A162" s="69" t="s">
        <v>133</v>
      </c>
      <c r="B162" s="70" t="s">
        <v>32</v>
      </c>
      <c r="C162" s="71" t="s">
        <v>945</v>
      </c>
      <c r="D162" s="71">
        <v>1000003763</v>
      </c>
      <c r="E162" s="71" t="s">
        <v>946</v>
      </c>
      <c r="F162" s="73">
        <v>45252</v>
      </c>
      <c r="G162" s="66" t="str">
        <f t="shared" si="28"/>
        <v>Targeted Dealer</v>
      </c>
      <c r="H162" s="66"/>
      <c r="I162" s="67">
        <v>120</v>
      </c>
      <c r="J162" s="67">
        <f t="shared" si="29"/>
        <v>112</v>
      </c>
      <c r="K162" s="68">
        <v>120</v>
      </c>
      <c r="L162" s="68">
        <f t="shared" si="30"/>
        <v>0</v>
      </c>
      <c r="M162" s="68">
        <f t="shared" si="31"/>
        <v>107.14285714285714</v>
      </c>
      <c r="N162" s="96">
        <v>126.8</v>
      </c>
      <c r="O162" s="97" t="str">
        <f t="shared" si="32"/>
        <v>Mar</v>
      </c>
      <c r="P162" s="96">
        <f t="shared" si="33"/>
        <v>126.8</v>
      </c>
      <c r="Q162" s="98">
        <f t="shared" si="34"/>
        <v>-6.7999999999999972</v>
      </c>
      <c r="R162" s="97">
        <f t="shared" si="35"/>
        <v>-5.362776025236593E-2</v>
      </c>
      <c r="S162" s="99" t="str">
        <f t="shared" si="36"/>
        <v>DEGROWTH</v>
      </c>
      <c r="T162" s="68">
        <v>85</v>
      </c>
      <c r="U162" s="100" t="str">
        <f t="shared" si="37"/>
        <v>Apr</v>
      </c>
      <c r="V162" s="96">
        <v>85</v>
      </c>
      <c r="W162" s="101">
        <f t="shared" si="38"/>
        <v>35</v>
      </c>
      <c r="X162" s="102">
        <f t="shared" si="39"/>
        <v>0.41176470588235303</v>
      </c>
      <c r="Y162" s="103" t="str">
        <f t="shared" si="40"/>
        <v>GROWTH</v>
      </c>
      <c r="Z162" s="74">
        <v>0</v>
      </c>
      <c r="AA162" s="69"/>
      <c r="AB162" s="69" t="s">
        <v>133</v>
      </c>
      <c r="AC162" s="69" t="s">
        <v>133</v>
      </c>
      <c r="AD162" s="3">
        <f t="shared" si="41"/>
        <v>0</v>
      </c>
      <c r="AE162" s="75"/>
    </row>
    <row r="163" spans="1:31" ht="14.25" customHeight="1">
      <c r="A163" s="74" t="s">
        <v>133</v>
      </c>
      <c r="B163" s="70" t="s">
        <v>32</v>
      </c>
      <c r="C163" s="78" t="s">
        <v>947</v>
      </c>
      <c r="D163" s="78">
        <v>1000003844</v>
      </c>
      <c r="E163" s="78" t="s">
        <v>948</v>
      </c>
      <c r="F163" s="104">
        <v>45322</v>
      </c>
      <c r="G163" s="66" t="str">
        <f t="shared" si="28"/>
        <v>Targeted Dealer</v>
      </c>
      <c r="H163" s="66"/>
      <c r="I163" s="67">
        <v>250</v>
      </c>
      <c r="J163" s="67">
        <f t="shared" si="29"/>
        <v>233.33333333333334</v>
      </c>
      <c r="K163" s="68">
        <v>400</v>
      </c>
      <c r="L163" s="68">
        <f t="shared" si="30"/>
        <v>-150</v>
      </c>
      <c r="M163" s="68">
        <f t="shared" si="31"/>
        <v>171.42857142857142</v>
      </c>
      <c r="N163" s="96">
        <v>694.5</v>
      </c>
      <c r="O163" s="97" t="str">
        <f t="shared" si="32"/>
        <v>Mar</v>
      </c>
      <c r="P163" s="96">
        <f t="shared" si="33"/>
        <v>694.5</v>
      </c>
      <c r="Q163" s="98">
        <f t="shared" si="34"/>
        <v>-294.5</v>
      </c>
      <c r="R163" s="97">
        <f t="shared" si="35"/>
        <v>-0.4240460763138949</v>
      </c>
      <c r="S163" s="99" t="str">
        <f t="shared" si="36"/>
        <v>DEGROWTH</v>
      </c>
      <c r="T163" s="68">
        <v>530</v>
      </c>
      <c r="U163" s="100" t="str">
        <f t="shared" si="37"/>
        <v>Apr</v>
      </c>
      <c r="V163" s="96">
        <v>530</v>
      </c>
      <c r="W163" s="101">
        <f t="shared" si="38"/>
        <v>-130</v>
      </c>
      <c r="X163" s="102">
        <f t="shared" si="39"/>
        <v>-0.24528301886792447</v>
      </c>
      <c r="Y163" s="103" t="str">
        <f t="shared" si="40"/>
        <v>DEGROWTH</v>
      </c>
      <c r="Z163" s="74">
        <v>0</v>
      </c>
      <c r="AA163" s="69"/>
      <c r="AB163" s="69" t="s">
        <v>133</v>
      </c>
      <c r="AC163" s="74" t="s">
        <v>133</v>
      </c>
      <c r="AD163" s="3">
        <f t="shared" si="41"/>
        <v>0</v>
      </c>
      <c r="AE163" s="75"/>
    </row>
    <row r="164" spans="1:31" ht="14.25" customHeight="1">
      <c r="A164" s="74" t="s">
        <v>133</v>
      </c>
      <c r="B164" s="70" t="s">
        <v>32</v>
      </c>
      <c r="C164" s="78" t="s">
        <v>174</v>
      </c>
      <c r="D164" s="78">
        <v>1000003971</v>
      </c>
      <c r="E164" s="78" t="s">
        <v>175</v>
      </c>
      <c r="F164" s="73">
        <v>45439</v>
      </c>
      <c r="G164" s="66" t="str">
        <f t="shared" si="28"/>
        <v>Targeted Dealer</v>
      </c>
      <c r="H164" s="66"/>
      <c r="I164" s="67">
        <v>40</v>
      </c>
      <c r="J164" s="67">
        <f t="shared" si="29"/>
        <v>37.333333333333329</v>
      </c>
      <c r="K164" s="68">
        <v>0</v>
      </c>
      <c r="L164" s="68">
        <f t="shared" si="30"/>
        <v>40</v>
      </c>
      <c r="M164" s="68">
        <f t="shared" si="31"/>
        <v>0</v>
      </c>
      <c r="N164" s="96">
        <v>0</v>
      </c>
      <c r="O164" s="97" t="str">
        <f t="shared" si="32"/>
        <v>Mar</v>
      </c>
      <c r="P164" s="96">
        <f t="shared" si="33"/>
        <v>0</v>
      </c>
      <c r="Q164" s="98">
        <f t="shared" si="34"/>
        <v>0</v>
      </c>
      <c r="R164" s="97" t="str">
        <f t="shared" si="35"/>
        <v xml:space="preserve"> </v>
      </c>
      <c r="S164" s="99" t="b">
        <f t="shared" si="36"/>
        <v>0</v>
      </c>
      <c r="T164" s="68">
        <v>0</v>
      </c>
      <c r="U164" s="100" t="str">
        <f t="shared" si="37"/>
        <v>Apr</v>
      </c>
      <c r="V164" s="96">
        <v>0</v>
      </c>
      <c r="W164" s="101">
        <f t="shared" si="38"/>
        <v>0</v>
      </c>
      <c r="X164" s="102">
        <f t="shared" si="39"/>
        <v>0</v>
      </c>
      <c r="Y164" s="103" t="b">
        <f t="shared" si="40"/>
        <v>0</v>
      </c>
      <c r="Z164" s="74">
        <v>0</v>
      </c>
      <c r="AA164" s="69"/>
      <c r="AB164" s="69" t="s">
        <v>133</v>
      </c>
      <c r="AC164" s="74" t="s">
        <v>133</v>
      </c>
      <c r="AD164" s="3">
        <f t="shared" si="41"/>
        <v>1</v>
      </c>
      <c r="AE164" s="75"/>
    </row>
    <row r="165" spans="1:31" ht="14.25" customHeight="1">
      <c r="A165" s="74" t="s">
        <v>133</v>
      </c>
      <c r="B165" s="70" t="s">
        <v>32</v>
      </c>
      <c r="C165" s="78" t="s">
        <v>949</v>
      </c>
      <c r="D165" s="78">
        <v>1000004014</v>
      </c>
      <c r="E165" s="78" t="s">
        <v>950</v>
      </c>
      <c r="F165" s="73">
        <v>45464</v>
      </c>
      <c r="G165" s="66" t="str">
        <f t="shared" si="28"/>
        <v>Targeted Dealer</v>
      </c>
      <c r="H165" s="66"/>
      <c r="I165" s="67">
        <v>20</v>
      </c>
      <c r="J165" s="67">
        <f t="shared" si="29"/>
        <v>18.666666666666664</v>
      </c>
      <c r="K165" s="68">
        <v>0</v>
      </c>
      <c r="L165" s="68">
        <f t="shared" si="30"/>
        <v>20</v>
      </c>
      <c r="M165" s="68">
        <f t="shared" si="31"/>
        <v>0</v>
      </c>
      <c r="N165" s="96">
        <v>0</v>
      </c>
      <c r="O165" s="97" t="str">
        <f t="shared" si="32"/>
        <v>Mar</v>
      </c>
      <c r="P165" s="96">
        <f t="shared" si="33"/>
        <v>0</v>
      </c>
      <c r="Q165" s="98">
        <f t="shared" si="34"/>
        <v>0</v>
      </c>
      <c r="R165" s="97" t="str">
        <f t="shared" si="35"/>
        <v xml:space="preserve"> </v>
      </c>
      <c r="S165" s="99" t="b">
        <f t="shared" si="36"/>
        <v>0</v>
      </c>
      <c r="T165" s="68">
        <v>40</v>
      </c>
      <c r="U165" s="100" t="str">
        <f t="shared" si="37"/>
        <v>Apr</v>
      </c>
      <c r="V165" s="96">
        <v>40</v>
      </c>
      <c r="W165" s="101">
        <f t="shared" si="38"/>
        <v>-40</v>
      </c>
      <c r="X165" s="102">
        <f t="shared" si="39"/>
        <v>-1</v>
      </c>
      <c r="Y165" s="103" t="str">
        <f t="shared" si="40"/>
        <v>DEGROWTH</v>
      </c>
      <c r="Z165" s="74">
        <v>0</v>
      </c>
      <c r="AA165" s="69"/>
      <c r="AB165" s="69" t="s">
        <v>133</v>
      </c>
      <c r="AC165" s="74" t="s">
        <v>133</v>
      </c>
      <c r="AD165" s="3">
        <f t="shared" si="41"/>
        <v>1</v>
      </c>
      <c r="AE165" s="75"/>
    </row>
    <row r="166" spans="1:31" ht="14.25" customHeight="1">
      <c r="A166" s="74" t="s">
        <v>133</v>
      </c>
      <c r="B166" s="70" t="s">
        <v>32</v>
      </c>
      <c r="C166" s="78" t="s">
        <v>951</v>
      </c>
      <c r="D166" s="78">
        <v>1000004083</v>
      </c>
      <c r="E166" s="78" t="s">
        <v>952</v>
      </c>
      <c r="F166" s="73">
        <v>45516</v>
      </c>
      <c r="G166" s="66" t="str">
        <f t="shared" si="28"/>
        <v>Targeted Dealer</v>
      </c>
      <c r="H166" s="66"/>
      <c r="I166" s="67">
        <v>200</v>
      </c>
      <c r="J166" s="67">
        <f t="shared" si="29"/>
        <v>186.66666666666669</v>
      </c>
      <c r="K166" s="68">
        <v>200</v>
      </c>
      <c r="L166" s="68">
        <f t="shared" si="30"/>
        <v>0</v>
      </c>
      <c r="M166" s="68">
        <f t="shared" si="31"/>
        <v>107.14285714285712</v>
      </c>
      <c r="N166" s="96">
        <v>272.8</v>
      </c>
      <c r="O166" s="97" t="str">
        <f t="shared" si="32"/>
        <v>Mar</v>
      </c>
      <c r="P166" s="96">
        <f t="shared" si="33"/>
        <v>272.8</v>
      </c>
      <c r="Q166" s="98">
        <f t="shared" si="34"/>
        <v>-72.800000000000011</v>
      </c>
      <c r="R166" s="97">
        <f t="shared" si="35"/>
        <v>-0.26686217008797652</v>
      </c>
      <c r="S166" s="99" t="str">
        <f t="shared" si="36"/>
        <v>DEGROWTH</v>
      </c>
      <c r="T166" s="68">
        <v>130</v>
      </c>
      <c r="U166" s="100" t="str">
        <f t="shared" si="37"/>
        <v>Apr</v>
      </c>
      <c r="V166" s="96">
        <v>130</v>
      </c>
      <c r="W166" s="101">
        <f t="shared" si="38"/>
        <v>70</v>
      </c>
      <c r="X166" s="102">
        <f t="shared" si="39"/>
        <v>0.53846153846153855</v>
      </c>
      <c r="Y166" s="103" t="str">
        <f t="shared" si="40"/>
        <v>GROWTH</v>
      </c>
      <c r="Z166" s="74">
        <v>0</v>
      </c>
      <c r="AA166" s="69"/>
      <c r="AB166" s="69" t="s">
        <v>133</v>
      </c>
      <c r="AC166" s="74" t="s">
        <v>133</v>
      </c>
      <c r="AD166" s="3">
        <f t="shared" si="41"/>
        <v>0</v>
      </c>
      <c r="AE166" s="75"/>
    </row>
    <row r="167" spans="1:31" ht="14.25" customHeight="1">
      <c r="A167" s="69" t="s">
        <v>133</v>
      </c>
      <c r="B167" s="71" t="s">
        <v>141</v>
      </c>
      <c r="C167" s="71" t="s">
        <v>953</v>
      </c>
      <c r="D167" s="71">
        <v>1000000086</v>
      </c>
      <c r="E167" s="72" t="s">
        <v>954</v>
      </c>
      <c r="F167" s="73">
        <v>42431</v>
      </c>
      <c r="G167" s="66" t="str">
        <f t="shared" si="28"/>
        <v>Targeted Dealer</v>
      </c>
      <c r="H167" s="66"/>
      <c r="I167" s="67">
        <v>40</v>
      </c>
      <c r="J167" s="67">
        <f t="shared" si="29"/>
        <v>37.333333333333329</v>
      </c>
      <c r="K167" s="68">
        <v>40</v>
      </c>
      <c r="L167" s="68">
        <f t="shared" si="30"/>
        <v>0</v>
      </c>
      <c r="M167" s="68">
        <f t="shared" si="31"/>
        <v>107.14285714285715</v>
      </c>
      <c r="N167" s="96">
        <v>40</v>
      </c>
      <c r="O167" s="97" t="str">
        <f t="shared" si="32"/>
        <v>Mar</v>
      </c>
      <c r="P167" s="96">
        <f t="shared" si="33"/>
        <v>40</v>
      </c>
      <c r="Q167" s="98">
        <f t="shared" si="34"/>
        <v>0</v>
      </c>
      <c r="R167" s="97">
        <f t="shared" si="35"/>
        <v>0</v>
      </c>
      <c r="S167" s="99" t="str">
        <f t="shared" si="36"/>
        <v>GROWTH</v>
      </c>
      <c r="T167" s="68">
        <v>40</v>
      </c>
      <c r="U167" s="100" t="str">
        <f t="shared" si="37"/>
        <v>Apr</v>
      </c>
      <c r="V167" s="96">
        <v>40</v>
      </c>
      <c r="W167" s="101">
        <f t="shared" si="38"/>
        <v>0</v>
      </c>
      <c r="X167" s="102">
        <f t="shared" si="39"/>
        <v>0</v>
      </c>
      <c r="Y167" s="103" t="str">
        <f t="shared" si="40"/>
        <v>GROWTH</v>
      </c>
      <c r="Z167" s="74">
        <v>0</v>
      </c>
      <c r="AA167" s="69"/>
      <c r="AB167" s="69" t="s">
        <v>133</v>
      </c>
      <c r="AC167" s="69" t="s">
        <v>133</v>
      </c>
      <c r="AD167" s="3">
        <f t="shared" si="41"/>
        <v>0</v>
      </c>
      <c r="AE167" s="75"/>
    </row>
    <row r="168" spans="1:31" ht="14.25" customHeight="1">
      <c r="A168" s="69" t="s">
        <v>133</v>
      </c>
      <c r="B168" s="71" t="s">
        <v>141</v>
      </c>
      <c r="C168" s="71" t="s">
        <v>955</v>
      </c>
      <c r="D168" s="71">
        <v>1000000067</v>
      </c>
      <c r="E168" s="72" t="s">
        <v>956</v>
      </c>
      <c r="F168" s="73">
        <v>42739</v>
      </c>
      <c r="G168" s="66" t="str">
        <f t="shared" si="28"/>
        <v>Targeted Dealer</v>
      </c>
      <c r="H168" s="66"/>
      <c r="I168" s="67">
        <v>80</v>
      </c>
      <c r="J168" s="67">
        <f t="shared" si="29"/>
        <v>74.666666666666657</v>
      </c>
      <c r="K168" s="68">
        <v>80</v>
      </c>
      <c r="L168" s="68">
        <f t="shared" si="30"/>
        <v>0</v>
      </c>
      <c r="M168" s="68">
        <f t="shared" si="31"/>
        <v>107.14285714285715</v>
      </c>
      <c r="N168" s="96">
        <v>40</v>
      </c>
      <c r="O168" s="97" t="str">
        <f t="shared" si="32"/>
        <v>Mar</v>
      </c>
      <c r="P168" s="96">
        <f t="shared" si="33"/>
        <v>40</v>
      </c>
      <c r="Q168" s="98">
        <f t="shared" si="34"/>
        <v>40</v>
      </c>
      <c r="R168" s="97">
        <f t="shared" si="35"/>
        <v>1</v>
      </c>
      <c r="S168" s="99" t="str">
        <f t="shared" si="36"/>
        <v>GROWTH</v>
      </c>
      <c r="T168" s="68">
        <v>160</v>
      </c>
      <c r="U168" s="100" t="str">
        <f t="shared" si="37"/>
        <v>Apr</v>
      </c>
      <c r="V168" s="96">
        <v>160</v>
      </c>
      <c r="W168" s="101">
        <f t="shared" si="38"/>
        <v>-80</v>
      </c>
      <c r="X168" s="102">
        <f t="shared" si="39"/>
        <v>-0.5</v>
      </c>
      <c r="Y168" s="103" t="str">
        <f t="shared" si="40"/>
        <v>DEGROWTH</v>
      </c>
      <c r="Z168" s="74">
        <v>0</v>
      </c>
      <c r="AA168" s="69"/>
      <c r="AB168" s="69" t="s">
        <v>133</v>
      </c>
      <c r="AC168" s="69" t="s">
        <v>133</v>
      </c>
      <c r="AD168" s="3">
        <f t="shared" si="41"/>
        <v>0</v>
      </c>
      <c r="AE168" s="75"/>
    </row>
    <row r="169" spans="1:31" ht="14.25" customHeight="1">
      <c r="A169" s="69" t="s">
        <v>133</v>
      </c>
      <c r="B169" s="71" t="s">
        <v>141</v>
      </c>
      <c r="C169" s="71" t="s">
        <v>176</v>
      </c>
      <c r="D169" s="71">
        <v>1000000074</v>
      </c>
      <c r="E169" s="72" t="s">
        <v>177</v>
      </c>
      <c r="F169" s="73">
        <v>43171</v>
      </c>
      <c r="G169" s="66" t="str">
        <f t="shared" si="28"/>
        <v>Targeted Dealer</v>
      </c>
      <c r="H169" s="66"/>
      <c r="I169" s="67">
        <v>40</v>
      </c>
      <c r="J169" s="67">
        <f t="shared" si="29"/>
        <v>37.333333333333329</v>
      </c>
      <c r="K169" s="68">
        <v>0</v>
      </c>
      <c r="L169" s="68">
        <f t="shared" si="30"/>
        <v>40</v>
      </c>
      <c r="M169" s="68">
        <f t="shared" si="31"/>
        <v>0</v>
      </c>
      <c r="N169" s="96">
        <v>0</v>
      </c>
      <c r="O169" s="97" t="str">
        <f t="shared" si="32"/>
        <v>Mar</v>
      </c>
      <c r="P169" s="96">
        <f t="shared" si="33"/>
        <v>0</v>
      </c>
      <c r="Q169" s="98">
        <f t="shared" si="34"/>
        <v>0</v>
      </c>
      <c r="R169" s="97" t="str">
        <f t="shared" si="35"/>
        <v xml:space="preserve"> </v>
      </c>
      <c r="S169" s="99" t="b">
        <f t="shared" si="36"/>
        <v>0</v>
      </c>
      <c r="T169" s="68">
        <v>40</v>
      </c>
      <c r="U169" s="100" t="str">
        <f t="shared" si="37"/>
        <v>Apr</v>
      </c>
      <c r="V169" s="96">
        <v>40</v>
      </c>
      <c r="W169" s="101">
        <f t="shared" si="38"/>
        <v>-40</v>
      </c>
      <c r="X169" s="102">
        <f t="shared" si="39"/>
        <v>-1</v>
      </c>
      <c r="Y169" s="103" t="str">
        <f t="shared" si="40"/>
        <v>DEGROWTH</v>
      </c>
      <c r="Z169" s="74">
        <v>0</v>
      </c>
      <c r="AA169" s="69"/>
      <c r="AB169" s="69" t="s">
        <v>133</v>
      </c>
      <c r="AC169" s="69" t="s">
        <v>133</v>
      </c>
      <c r="AD169" s="3">
        <f t="shared" si="41"/>
        <v>1</v>
      </c>
      <c r="AE169" s="75"/>
    </row>
    <row r="170" spans="1:31" ht="14.25" customHeight="1">
      <c r="A170" s="69" t="s">
        <v>133</v>
      </c>
      <c r="B170" s="71" t="s">
        <v>141</v>
      </c>
      <c r="C170" s="71" t="s">
        <v>178</v>
      </c>
      <c r="D170" s="71">
        <v>1000000072</v>
      </c>
      <c r="E170" s="72" t="s">
        <v>179</v>
      </c>
      <c r="F170" s="73">
        <v>43410</v>
      </c>
      <c r="G170" s="66" t="str">
        <f t="shared" si="28"/>
        <v>-</v>
      </c>
      <c r="H170" s="66"/>
      <c r="I170" s="67">
        <v>0</v>
      </c>
      <c r="J170" s="67">
        <f t="shared" si="29"/>
        <v>0</v>
      </c>
      <c r="K170" s="68">
        <v>0</v>
      </c>
      <c r="L170" s="68">
        <f t="shared" si="30"/>
        <v>0</v>
      </c>
      <c r="M170" s="68" t="str">
        <f t="shared" si="31"/>
        <v>-</v>
      </c>
      <c r="N170" s="96">
        <v>0</v>
      </c>
      <c r="O170" s="97" t="str">
        <f t="shared" si="32"/>
        <v>Mar</v>
      </c>
      <c r="P170" s="96">
        <f t="shared" si="33"/>
        <v>0</v>
      </c>
      <c r="Q170" s="98">
        <f t="shared" si="34"/>
        <v>0</v>
      </c>
      <c r="R170" s="97" t="str">
        <f t="shared" si="35"/>
        <v xml:space="preserve"> </v>
      </c>
      <c r="S170" s="99" t="b">
        <f t="shared" si="36"/>
        <v>0</v>
      </c>
      <c r="T170" s="68">
        <v>58</v>
      </c>
      <c r="U170" s="100" t="str">
        <f t="shared" si="37"/>
        <v>Apr</v>
      </c>
      <c r="V170" s="96">
        <v>58</v>
      </c>
      <c r="W170" s="101">
        <f t="shared" si="38"/>
        <v>-58</v>
      </c>
      <c r="X170" s="102">
        <f t="shared" si="39"/>
        <v>-1</v>
      </c>
      <c r="Y170" s="103" t="str">
        <f t="shared" si="40"/>
        <v>DEGROWTH</v>
      </c>
      <c r="Z170" s="74">
        <v>0</v>
      </c>
      <c r="AA170" s="69"/>
      <c r="AB170" s="69" t="s">
        <v>133</v>
      </c>
      <c r="AC170" s="69" t="s">
        <v>133</v>
      </c>
      <c r="AD170" s="3">
        <f t="shared" si="41"/>
        <v>1</v>
      </c>
      <c r="AE170" s="75"/>
    </row>
    <row r="171" spans="1:31" ht="14.25" customHeight="1">
      <c r="A171" s="69" t="s">
        <v>133</v>
      </c>
      <c r="B171" s="71" t="s">
        <v>141</v>
      </c>
      <c r="C171" s="71" t="s">
        <v>957</v>
      </c>
      <c r="D171" s="71">
        <v>1000000070</v>
      </c>
      <c r="E171" s="72" t="s">
        <v>958</v>
      </c>
      <c r="F171" s="73">
        <v>43703</v>
      </c>
      <c r="G171" s="66" t="str">
        <f t="shared" si="28"/>
        <v>Targeted Dealer</v>
      </c>
      <c r="H171" s="66"/>
      <c r="I171" s="67">
        <v>100</v>
      </c>
      <c r="J171" s="67">
        <f t="shared" si="29"/>
        <v>93.333333333333343</v>
      </c>
      <c r="K171" s="68">
        <v>40</v>
      </c>
      <c r="L171" s="68">
        <f t="shared" si="30"/>
        <v>60</v>
      </c>
      <c r="M171" s="68">
        <f t="shared" si="31"/>
        <v>42.857142857142854</v>
      </c>
      <c r="N171" s="96">
        <v>82.5</v>
      </c>
      <c r="O171" s="97" t="str">
        <f t="shared" si="32"/>
        <v>Mar</v>
      </c>
      <c r="P171" s="96">
        <f t="shared" si="33"/>
        <v>82.5</v>
      </c>
      <c r="Q171" s="98">
        <f t="shared" si="34"/>
        <v>-42.5</v>
      </c>
      <c r="R171" s="97">
        <f t="shared" si="35"/>
        <v>-0.51515151515151514</v>
      </c>
      <c r="S171" s="99" t="str">
        <f t="shared" si="36"/>
        <v>DEGROWTH</v>
      </c>
      <c r="T171" s="68">
        <v>100</v>
      </c>
      <c r="U171" s="100" t="str">
        <f t="shared" si="37"/>
        <v>Apr</v>
      </c>
      <c r="V171" s="96">
        <v>100</v>
      </c>
      <c r="W171" s="101">
        <f t="shared" si="38"/>
        <v>-60</v>
      </c>
      <c r="X171" s="102">
        <f t="shared" si="39"/>
        <v>-0.6</v>
      </c>
      <c r="Y171" s="103" t="str">
        <f t="shared" si="40"/>
        <v>DEGROWTH</v>
      </c>
      <c r="Z171" s="74">
        <v>0</v>
      </c>
      <c r="AA171" s="69"/>
      <c r="AB171" s="69" t="s">
        <v>133</v>
      </c>
      <c r="AC171" s="69" t="s">
        <v>133</v>
      </c>
      <c r="AD171" s="3">
        <f t="shared" si="41"/>
        <v>0</v>
      </c>
      <c r="AE171" s="75"/>
    </row>
    <row r="172" spans="1:31" ht="14.25" customHeight="1">
      <c r="A172" s="69" t="s">
        <v>133</v>
      </c>
      <c r="B172" s="71" t="s">
        <v>141</v>
      </c>
      <c r="C172" s="71" t="s">
        <v>959</v>
      </c>
      <c r="D172" s="71">
        <v>1000000087</v>
      </c>
      <c r="E172" s="72" t="s">
        <v>960</v>
      </c>
      <c r="F172" s="73">
        <v>43960</v>
      </c>
      <c r="G172" s="66" t="str">
        <f t="shared" si="28"/>
        <v>Targeted Dealer</v>
      </c>
      <c r="H172" s="66"/>
      <c r="I172" s="67">
        <v>120</v>
      </c>
      <c r="J172" s="67">
        <f t="shared" si="29"/>
        <v>112</v>
      </c>
      <c r="K172" s="68">
        <v>80</v>
      </c>
      <c r="L172" s="68">
        <f t="shared" si="30"/>
        <v>40</v>
      </c>
      <c r="M172" s="68">
        <f t="shared" si="31"/>
        <v>71.428571428571416</v>
      </c>
      <c r="N172" s="96">
        <v>80</v>
      </c>
      <c r="O172" s="97" t="str">
        <f t="shared" si="32"/>
        <v>Mar</v>
      </c>
      <c r="P172" s="96">
        <f t="shared" si="33"/>
        <v>80</v>
      </c>
      <c r="Q172" s="98">
        <f t="shared" si="34"/>
        <v>0</v>
      </c>
      <c r="R172" s="97">
        <f t="shared" si="35"/>
        <v>0</v>
      </c>
      <c r="S172" s="99" t="str">
        <f t="shared" si="36"/>
        <v>GROWTH</v>
      </c>
      <c r="T172" s="68">
        <v>40</v>
      </c>
      <c r="U172" s="100" t="str">
        <f t="shared" si="37"/>
        <v>Apr</v>
      </c>
      <c r="V172" s="96">
        <v>40</v>
      </c>
      <c r="W172" s="101">
        <f t="shared" si="38"/>
        <v>40</v>
      </c>
      <c r="X172" s="102">
        <f t="shared" si="39"/>
        <v>1</v>
      </c>
      <c r="Y172" s="103" t="str">
        <f t="shared" si="40"/>
        <v>GROWTH</v>
      </c>
      <c r="Z172" s="74">
        <v>0</v>
      </c>
      <c r="AA172" s="69"/>
      <c r="AB172" s="69" t="s">
        <v>133</v>
      </c>
      <c r="AC172" s="69" t="s">
        <v>133</v>
      </c>
      <c r="AD172" s="3">
        <f t="shared" si="41"/>
        <v>0</v>
      </c>
      <c r="AE172" s="75"/>
    </row>
    <row r="173" spans="1:31" ht="14.25" customHeight="1">
      <c r="A173" s="69" t="s">
        <v>133</v>
      </c>
      <c r="B173" s="71" t="s">
        <v>141</v>
      </c>
      <c r="C173" s="71" t="s">
        <v>180</v>
      </c>
      <c r="D173" s="71">
        <v>1000000081</v>
      </c>
      <c r="E173" s="72" t="s">
        <v>181</v>
      </c>
      <c r="F173" s="73">
        <v>44163</v>
      </c>
      <c r="G173" s="66" t="str">
        <f t="shared" si="28"/>
        <v>-</v>
      </c>
      <c r="H173" s="66"/>
      <c r="I173" s="67">
        <v>0</v>
      </c>
      <c r="J173" s="67">
        <f t="shared" si="29"/>
        <v>0</v>
      </c>
      <c r="K173" s="68">
        <v>0</v>
      </c>
      <c r="L173" s="68">
        <f t="shared" si="30"/>
        <v>0</v>
      </c>
      <c r="M173" s="68" t="str">
        <f t="shared" si="31"/>
        <v>-</v>
      </c>
      <c r="N173" s="96">
        <v>0</v>
      </c>
      <c r="O173" s="97" t="str">
        <f t="shared" si="32"/>
        <v>Mar</v>
      </c>
      <c r="P173" s="96">
        <f t="shared" si="33"/>
        <v>0</v>
      </c>
      <c r="Q173" s="98">
        <f t="shared" si="34"/>
        <v>0</v>
      </c>
      <c r="R173" s="97" t="str">
        <f t="shared" si="35"/>
        <v xml:space="preserve"> </v>
      </c>
      <c r="S173" s="99" t="b">
        <f t="shared" si="36"/>
        <v>0</v>
      </c>
      <c r="T173" s="68">
        <v>20</v>
      </c>
      <c r="U173" s="100" t="str">
        <f t="shared" si="37"/>
        <v>Apr</v>
      </c>
      <c r="V173" s="96">
        <v>20</v>
      </c>
      <c r="W173" s="101">
        <f t="shared" si="38"/>
        <v>-20</v>
      </c>
      <c r="X173" s="102">
        <f t="shared" si="39"/>
        <v>-1</v>
      </c>
      <c r="Y173" s="103" t="str">
        <f t="shared" si="40"/>
        <v>DEGROWTH</v>
      </c>
      <c r="Z173" s="74">
        <v>0</v>
      </c>
      <c r="AA173" s="69"/>
      <c r="AB173" s="69" t="s">
        <v>133</v>
      </c>
      <c r="AC173" s="69" t="s">
        <v>133</v>
      </c>
      <c r="AD173" s="3">
        <f t="shared" si="41"/>
        <v>1</v>
      </c>
      <c r="AE173" s="75"/>
    </row>
    <row r="174" spans="1:31" ht="14.25" customHeight="1">
      <c r="A174" s="69" t="s">
        <v>133</v>
      </c>
      <c r="B174" s="71" t="s">
        <v>141</v>
      </c>
      <c r="C174" s="71" t="s">
        <v>961</v>
      </c>
      <c r="D174" s="71">
        <v>1000000076</v>
      </c>
      <c r="E174" s="72" t="s">
        <v>962</v>
      </c>
      <c r="F174" s="73">
        <v>44308</v>
      </c>
      <c r="G174" s="66" t="str">
        <f t="shared" si="28"/>
        <v>Targeted Dealer</v>
      </c>
      <c r="H174" s="66"/>
      <c r="I174" s="67">
        <v>120</v>
      </c>
      <c r="J174" s="67">
        <f t="shared" si="29"/>
        <v>112</v>
      </c>
      <c r="K174" s="68">
        <v>40</v>
      </c>
      <c r="L174" s="68">
        <f t="shared" si="30"/>
        <v>80</v>
      </c>
      <c r="M174" s="68">
        <f t="shared" si="31"/>
        <v>35.714285714285708</v>
      </c>
      <c r="N174" s="96">
        <v>80</v>
      </c>
      <c r="O174" s="97" t="str">
        <f t="shared" si="32"/>
        <v>Mar</v>
      </c>
      <c r="P174" s="96">
        <f t="shared" si="33"/>
        <v>80</v>
      </c>
      <c r="Q174" s="98">
        <f t="shared" si="34"/>
        <v>-40</v>
      </c>
      <c r="R174" s="97">
        <f t="shared" si="35"/>
        <v>-0.5</v>
      </c>
      <c r="S174" s="99" t="str">
        <f t="shared" si="36"/>
        <v>DEGROWTH</v>
      </c>
      <c r="T174" s="68">
        <v>120</v>
      </c>
      <c r="U174" s="100" t="str">
        <f t="shared" si="37"/>
        <v>Apr</v>
      </c>
      <c r="V174" s="96">
        <v>120</v>
      </c>
      <c r="W174" s="101">
        <f t="shared" si="38"/>
        <v>-80</v>
      </c>
      <c r="X174" s="102">
        <f t="shared" si="39"/>
        <v>-0.66666666666666674</v>
      </c>
      <c r="Y174" s="103" t="str">
        <f t="shared" si="40"/>
        <v>DEGROWTH</v>
      </c>
      <c r="Z174" s="74">
        <v>0</v>
      </c>
      <c r="AA174" s="69"/>
      <c r="AB174" s="69" t="s">
        <v>133</v>
      </c>
      <c r="AC174" s="69" t="s">
        <v>133</v>
      </c>
      <c r="AD174" s="3">
        <f t="shared" si="41"/>
        <v>0</v>
      </c>
      <c r="AE174" s="75"/>
    </row>
    <row r="175" spans="1:31" ht="14.25" customHeight="1">
      <c r="A175" s="69" t="s">
        <v>133</v>
      </c>
      <c r="B175" s="71" t="s">
        <v>141</v>
      </c>
      <c r="C175" s="71" t="s">
        <v>963</v>
      </c>
      <c r="D175" s="71">
        <v>1000000075</v>
      </c>
      <c r="E175" s="72" t="s">
        <v>964</v>
      </c>
      <c r="F175" s="73">
        <v>44376</v>
      </c>
      <c r="G175" s="66" t="str">
        <f t="shared" si="28"/>
        <v>Targeted Dealer</v>
      </c>
      <c r="H175" s="66"/>
      <c r="I175" s="67">
        <v>200</v>
      </c>
      <c r="J175" s="67">
        <f t="shared" si="29"/>
        <v>186.66666666666669</v>
      </c>
      <c r="K175" s="68">
        <v>200</v>
      </c>
      <c r="L175" s="68">
        <f t="shared" si="30"/>
        <v>0</v>
      </c>
      <c r="M175" s="68">
        <f t="shared" si="31"/>
        <v>107.14285714285712</v>
      </c>
      <c r="N175" s="96">
        <v>200</v>
      </c>
      <c r="O175" s="97" t="str">
        <f t="shared" si="32"/>
        <v>Mar</v>
      </c>
      <c r="P175" s="96">
        <f t="shared" si="33"/>
        <v>200</v>
      </c>
      <c r="Q175" s="98">
        <f t="shared" si="34"/>
        <v>0</v>
      </c>
      <c r="R175" s="97">
        <f t="shared" si="35"/>
        <v>0</v>
      </c>
      <c r="S175" s="99" t="str">
        <f t="shared" si="36"/>
        <v>GROWTH</v>
      </c>
      <c r="T175" s="68">
        <v>240</v>
      </c>
      <c r="U175" s="100" t="str">
        <f t="shared" si="37"/>
        <v>Apr</v>
      </c>
      <c r="V175" s="96">
        <v>240</v>
      </c>
      <c r="W175" s="101">
        <f t="shared" si="38"/>
        <v>-40</v>
      </c>
      <c r="X175" s="102">
        <f t="shared" si="39"/>
        <v>-0.16666666666666663</v>
      </c>
      <c r="Y175" s="103" t="str">
        <f t="shared" si="40"/>
        <v>DEGROWTH</v>
      </c>
      <c r="Z175" s="74">
        <v>0</v>
      </c>
      <c r="AA175" s="69"/>
      <c r="AB175" s="69" t="s">
        <v>133</v>
      </c>
      <c r="AC175" s="69" t="s">
        <v>133</v>
      </c>
      <c r="AD175" s="3">
        <f t="shared" si="41"/>
        <v>0</v>
      </c>
      <c r="AE175" s="75"/>
    </row>
    <row r="176" spans="1:31" ht="14.25" customHeight="1">
      <c r="A176" s="69" t="s">
        <v>133</v>
      </c>
      <c r="B176" s="71" t="s">
        <v>141</v>
      </c>
      <c r="C176" s="71" t="s">
        <v>965</v>
      </c>
      <c r="D176" s="71">
        <v>1000000088</v>
      </c>
      <c r="E176" s="72" t="s">
        <v>966</v>
      </c>
      <c r="F176" s="73">
        <v>44452</v>
      </c>
      <c r="G176" s="66" t="str">
        <f t="shared" si="28"/>
        <v>Targeted Dealer</v>
      </c>
      <c r="H176" s="66"/>
      <c r="I176" s="67">
        <v>240</v>
      </c>
      <c r="J176" s="67">
        <f t="shared" si="29"/>
        <v>224</v>
      </c>
      <c r="K176" s="68">
        <v>200</v>
      </c>
      <c r="L176" s="68">
        <f t="shared" si="30"/>
        <v>40</v>
      </c>
      <c r="M176" s="68">
        <f t="shared" si="31"/>
        <v>89.285714285714278</v>
      </c>
      <c r="N176" s="96">
        <v>200</v>
      </c>
      <c r="O176" s="97" t="str">
        <f t="shared" si="32"/>
        <v>Mar</v>
      </c>
      <c r="P176" s="96">
        <f t="shared" si="33"/>
        <v>200</v>
      </c>
      <c r="Q176" s="98">
        <f t="shared" si="34"/>
        <v>0</v>
      </c>
      <c r="R176" s="97">
        <f t="shared" si="35"/>
        <v>0</v>
      </c>
      <c r="S176" s="99" t="str">
        <f t="shared" si="36"/>
        <v>GROWTH</v>
      </c>
      <c r="T176" s="68">
        <v>280</v>
      </c>
      <c r="U176" s="100" t="str">
        <f t="shared" si="37"/>
        <v>Apr</v>
      </c>
      <c r="V176" s="96">
        <v>280</v>
      </c>
      <c r="W176" s="101">
        <f t="shared" si="38"/>
        <v>-80</v>
      </c>
      <c r="X176" s="102">
        <f t="shared" si="39"/>
        <v>-0.2857142857142857</v>
      </c>
      <c r="Y176" s="103" t="str">
        <f t="shared" si="40"/>
        <v>DEGROWTH</v>
      </c>
      <c r="Z176" s="74">
        <v>0</v>
      </c>
      <c r="AA176" s="69"/>
      <c r="AB176" s="69" t="s">
        <v>133</v>
      </c>
      <c r="AC176" s="69" t="s">
        <v>133</v>
      </c>
      <c r="AD176" s="3">
        <f t="shared" si="41"/>
        <v>0</v>
      </c>
      <c r="AE176" s="75"/>
    </row>
    <row r="177" spans="1:31" ht="14.25" customHeight="1">
      <c r="A177" s="69" t="s">
        <v>133</v>
      </c>
      <c r="B177" s="71" t="s">
        <v>141</v>
      </c>
      <c r="C177" s="71" t="s">
        <v>967</v>
      </c>
      <c r="D177" s="71">
        <v>1000002392</v>
      </c>
      <c r="E177" s="72" t="s">
        <v>968</v>
      </c>
      <c r="F177" s="73">
        <v>44539</v>
      </c>
      <c r="G177" s="66" t="str">
        <f t="shared" si="28"/>
        <v>Targeted Dealer</v>
      </c>
      <c r="H177" s="66"/>
      <c r="I177" s="67">
        <v>200</v>
      </c>
      <c r="J177" s="67">
        <f t="shared" si="29"/>
        <v>186.66666666666669</v>
      </c>
      <c r="K177" s="68">
        <v>160</v>
      </c>
      <c r="L177" s="68">
        <f t="shared" si="30"/>
        <v>40</v>
      </c>
      <c r="M177" s="68">
        <f t="shared" si="31"/>
        <v>85.714285714285708</v>
      </c>
      <c r="N177" s="96">
        <v>160</v>
      </c>
      <c r="O177" s="97" t="str">
        <f t="shared" si="32"/>
        <v>Mar</v>
      </c>
      <c r="P177" s="96">
        <f t="shared" si="33"/>
        <v>160</v>
      </c>
      <c r="Q177" s="98">
        <f t="shared" si="34"/>
        <v>0</v>
      </c>
      <c r="R177" s="97">
        <f t="shared" si="35"/>
        <v>0</v>
      </c>
      <c r="S177" s="99" t="str">
        <f t="shared" si="36"/>
        <v>GROWTH</v>
      </c>
      <c r="T177" s="68">
        <v>120</v>
      </c>
      <c r="U177" s="100" t="str">
        <f t="shared" si="37"/>
        <v>Apr</v>
      </c>
      <c r="V177" s="96">
        <v>120</v>
      </c>
      <c r="W177" s="101">
        <f t="shared" si="38"/>
        <v>40</v>
      </c>
      <c r="X177" s="102">
        <f t="shared" si="39"/>
        <v>0.33333333333333326</v>
      </c>
      <c r="Y177" s="103" t="str">
        <f t="shared" si="40"/>
        <v>GROWTH</v>
      </c>
      <c r="Z177" s="74">
        <v>0</v>
      </c>
      <c r="AA177" s="69"/>
      <c r="AB177" s="69" t="s">
        <v>133</v>
      </c>
      <c r="AC177" s="69" t="s">
        <v>133</v>
      </c>
      <c r="AD177" s="3">
        <f t="shared" si="41"/>
        <v>0</v>
      </c>
      <c r="AE177" s="75"/>
    </row>
    <row r="178" spans="1:31" ht="14.25" customHeight="1">
      <c r="A178" s="69" t="s">
        <v>133</v>
      </c>
      <c r="B178" s="71" t="s">
        <v>141</v>
      </c>
      <c r="C178" s="71" t="s">
        <v>182</v>
      </c>
      <c r="D178" s="71">
        <v>1000002816</v>
      </c>
      <c r="E178" s="72" t="s">
        <v>183</v>
      </c>
      <c r="F178" s="73">
        <v>44727</v>
      </c>
      <c r="G178" s="66" t="str">
        <f t="shared" si="28"/>
        <v>Targeted Dealer</v>
      </c>
      <c r="H178" s="66"/>
      <c r="I178" s="67">
        <v>40</v>
      </c>
      <c r="J178" s="67">
        <f t="shared" si="29"/>
        <v>37.333333333333329</v>
      </c>
      <c r="K178" s="68">
        <v>0</v>
      </c>
      <c r="L178" s="68">
        <f t="shared" si="30"/>
        <v>40</v>
      </c>
      <c r="M178" s="68">
        <f t="shared" si="31"/>
        <v>0</v>
      </c>
      <c r="N178" s="96">
        <v>0</v>
      </c>
      <c r="O178" s="97" t="str">
        <f t="shared" si="32"/>
        <v>Mar</v>
      </c>
      <c r="P178" s="96">
        <f t="shared" si="33"/>
        <v>0</v>
      </c>
      <c r="Q178" s="98">
        <f t="shared" si="34"/>
        <v>0</v>
      </c>
      <c r="R178" s="97" t="str">
        <f t="shared" si="35"/>
        <v xml:space="preserve"> </v>
      </c>
      <c r="S178" s="99" t="b">
        <f t="shared" si="36"/>
        <v>0</v>
      </c>
      <c r="T178" s="68">
        <v>40</v>
      </c>
      <c r="U178" s="100" t="str">
        <f t="shared" si="37"/>
        <v>Apr</v>
      </c>
      <c r="V178" s="96">
        <v>40</v>
      </c>
      <c r="W178" s="101">
        <f t="shared" si="38"/>
        <v>-40</v>
      </c>
      <c r="X178" s="102">
        <f t="shared" si="39"/>
        <v>-1</v>
      </c>
      <c r="Y178" s="103" t="str">
        <f t="shared" si="40"/>
        <v>DEGROWTH</v>
      </c>
      <c r="Z178" s="74">
        <v>0</v>
      </c>
      <c r="AA178" s="69"/>
      <c r="AB178" s="69" t="s">
        <v>133</v>
      </c>
      <c r="AC178" s="69" t="s">
        <v>133</v>
      </c>
      <c r="AD178" s="3">
        <f t="shared" si="41"/>
        <v>1</v>
      </c>
      <c r="AE178" s="75"/>
    </row>
    <row r="179" spans="1:31" ht="14.25" customHeight="1">
      <c r="A179" s="69" t="s">
        <v>133</v>
      </c>
      <c r="B179" s="71" t="s">
        <v>141</v>
      </c>
      <c r="C179" s="71" t="s">
        <v>969</v>
      </c>
      <c r="D179" s="71">
        <v>1000003166</v>
      </c>
      <c r="E179" s="72" t="s">
        <v>970</v>
      </c>
      <c r="F179" s="73">
        <v>44916</v>
      </c>
      <c r="G179" s="66" t="str">
        <f t="shared" si="28"/>
        <v>Targeted Dealer</v>
      </c>
      <c r="H179" s="66"/>
      <c r="I179" s="67">
        <v>80</v>
      </c>
      <c r="J179" s="67">
        <f t="shared" si="29"/>
        <v>74.666666666666657</v>
      </c>
      <c r="K179" s="68">
        <v>160</v>
      </c>
      <c r="L179" s="68">
        <f t="shared" si="30"/>
        <v>-80</v>
      </c>
      <c r="M179" s="68">
        <f t="shared" si="31"/>
        <v>214.28571428571431</v>
      </c>
      <c r="N179" s="96">
        <v>160</v>
      </c>
      <c r="O179" s="97" t="str">
        <f t="shared" si="32"/>
        <v>Mar</v>
      </c>
      <c r="P179" s="96">
        <f t="shared" si="33"/>
        <v>160</v>
      </c>
      <c r="Q179" s="98">
        <f t="shared" si="34"/>
        <v>0</v>
      </c>
      <c r="R179" s="97">
        <f t="shared" si="35"/>
        <v>0</v>
      </c>
      <c r="S179" s="99" t="str">
        <f t="shared" si="36"/>
        <v>GROWTH</v>
      </c>
      <c r="T179" s="68">
        <v>80</v>
      </c>
      <c r="U179" s="100" t="str">
        <f t="shared" si="37"/>
        <v>Apr</v>
      </c>
      <c r="V179" s="96">
        <v>80</v>
      </c>
      <c r="W179" s="101">
        <f t="shared" si="38"/>
        <v>80</v>
      </c>
      <c r="X179" s="102">
        <f t="shared" si="39"/>
        <v>1</v>
      </c>
      <c r="Y179" s="103" t="str">
        <f t="shared" si="40"/>
        <v>GROWTH</v>
      </c>
      <c r="Z179" s="74">
        <v>0</v>
      </c>
      <c r="AA179" s="69"/>
      <c r="AB179" s="69" t="s">
        <v>133</v>
      </c>
      <c r="AC179" s="69" t="s">
        <v>133</v>
      </c>
      <c r="AD179" s="3">
        <f t="shared" si="41"/>
        <v>0</v>
      </c>
      <c r="AE179" s="75"/>
    </row>
    <row r="180" spans="1:31" ht="14.25" customHeight="1">
      <c r="A180" s="69" t="s">
        <v>133</v>
      </c>
      <c r="B180" s="71" t="s">
        <v>141</v>
      </c>
      <c r="C180" s="71" t="s">
        <v>971</v>
      </c>
      <c r="D180" s="71">
        <v>1000003273</v>
      </c>
      <c r="E180" s="71" t="s">
        <v>972</v>
      </c>
      <c r="F180" s="73">
        <v>44949</v>
      </c>
      <c r="G180" s="66" t="str">
        <f t="shared" si="28"/>
        <v>Targeted Dealer</v>
      </c>
      <c r="H180" s="66"/>
      <c r="I180" s="67">
        <v>80</v>
      </c>
      <c r="J180" s="67">
        <f t="shared" si="29"/>
        <v>74.666666666666657</v>
      </c>
      <c r="K180" s="68">
        <v>0</v>
      </c>
      <c r="L180" s="68">
        <f t="shared" si="30"/>
        <v>80</v>
      </c>
      <c r="M180" s="68">
        <f t="shared" si="31"/>
        <v>0</v>
      </c>
      <c r="N180" s="96">
        <v>80</v>
      </c>
      <c r="O180" s="97" t="str">
        <f t="shared" si="32"/>
        <v>Mar</v>
      </c>
      <c r="P180" s="96">
        <f t="shared" si="33"/>
        <v>80</v>
      </c>
      <c r="Q180" s="98">
        <f t="shared" si="34"/>
        <v>-80</v>
      </c>
      <c r="R180" s="97">
        <f t="shared" si="35"/>
        <v>-1</v>
      </c>
      <c r="S180" s="99" t="str">
        <f t="shared" si="36"/>
        <v>DEGROWTH</v>
      </c>
      <c r="T180" s="68">
        <v>80</v>
      </c>
      <c r="U180" s="100" t="str">
        <f t="shared" si="37"/>
        <v>Apr</v>
      </c>
      <c r="V180" s="96">
        <v>80</v>
      </c>
      <c r="W180" s="101">
        <f t="shared" si="38"/>
        <v>-80</v>
      </c>
      <c r="X180" s="102">
        <f t="shared" si="39"/>
        <v>-1</v>
      </c>
      <c r="Y180" s="103" t="str">
        <f t="shared" si="40"/>
        <v>DEGROWTH</v>
      </c>
      <c r="Z180" s="74">
        <v>0</v>
      </c>
      <c r="AA180" s="69"/>
      <c r="AB180" s="69" t="s">
        <v>133</v>
      </c>
      <c r="AC180" s="69" t="s">
        <v>133</v>
      </c>
      <c r="AD180" s="3">
        <f t="shared" si="41"/>
        <v>1</v>
      </c>
      <c r="AE180" s="75"/>
    </row>
    <row r="181" spans="1:31" ht="14.25" customHeight="1">
      <c r="A181" s="69" t="s">
        <v>133</v>
      </c>
      <c r="B181" s="71" t="s">
        <v>141</v>
      </c>
      <c r="C181" s="71" t="s">
        <v>973</v>
      </c>
      <c r="D181" s="71">
        <v>1000003424</v>
      </c>
      <c r="E181" s="71" t="s">
        <v>974</v>
      </c>
      <c r="F181" s="73">
        <v>44999</v>
      </c>
      <c r="G181" s="66" t="str">
        <f t="shared" si="28"/>
        <v>Targeted Dealer</v>
      </c>
      <c r="H181" s="66"/>
      <c r="I181" s="67">
        <v>200</v>
      </c>
      <c r="J181" s="67">
        <f t="shared" si="29"/>
        <v>186.66666666666669</v>
      </c>
      <c r="K181" s="68">
        <v>280</v>
      </c>
      <c r="L181" s="68">
        <f t="shared" si="30"/>
        <v>-80</v>
      </c>
      <c r="M181" s="68">
        <f t="shared" si="31"/>
        <v>149.99999999999997</v>
      </c>
      <c r="N181" s="96">
        <v>160</v>
      </c>
      <c r="O181" s="97" t="str">
        <f t="shared" si="32"/>
        <v>Mar</v>
      </c>
      <c r="P181" s="96">
        <f t="shared" si="33"/>
        <v>160</v>
      </c>
      <c r="Q181" s="98">
        <f t="shared" si="34"/>
        <v>120</v>
      </c>
      <c r="R181" s="97">
        <f t="shared" si="35"/>
        <v>0.75</v>
      </c>
      <c r="S181" s="99" t="str">
        <f t="shared" si="36"/>
        <v>GROWTH</v>
      </c>
      <c r="T181" s="68">
        <v>200</v>
      </c>
      <c r="U181" s="100" t="str">
        <f t="shared" si="37"/>
        <v>Apr</v>
      </c>
      <c r="V181" s="96">
        <v>200</v>
      </c>
      <c r="W181" s="101">
        <f t="shared" si="38"/>
        <v>80</v>
      </c>
      <c r="X181" s="102">
        <f t="shared" si="39"/>
        <v>0.39999999999999991</v>
      </c>
      <c r="Y181" s="103" t="str">
        <f t="shared" si="40"/>
        <v>GROWTH</v>
      </c>
      <c r="Z181" s="74">
        <v>0</v>
      </c>
      <c r="AA181" s="69"/>
      <c r="AB181" s="69" t="s">
        <v>133</v>
      </c>
      <c r="AC181" s="69" t="s">
        <v>133</v>
      </c>
      <c r="AD181" s="3">
        <f t="shared" si="41"/>
        <v>0</v>
      </c>
      <c r="AE181" s="75"/>
    </row>
    <row r="182" spans="1:31" ht="14.25" customHeight="1">
      <c r="A182" s="69" t="s">
        <v>133</v>
      </c>
      <c r="B182" s="71" t="s">
        <v>141</v>
      </c>
      <c r="C182" s="71" t="s">
        <v>975</v>
      </c>
      <c r="D182" s="71">
        <v>1000003452</v>
      </c>
      <c r="E182" s="71" t="s">
        <v>976</v>
      </c>
      <c r="F182" s="73">
        <v>45012</v>
      </c>
      <c r="G182" s="66" t="str">
        <f t="shared" si="28"/>
        <v>Targeted Dealer</v>
      </c>
      <c r="H182" s="66"/>
      <c r="I182" s="67">
        <v>250</v>
      </c>
      <c r="J182" s="67">
        <f t="shared" si="29"/>
        <v>233.33333333333334</v>
      </c>
      <c r="K182" s="68">
        <v>240</v>
      </c>
      <c r="L182" s="68">
        <f t="shared" si="30"/>
        <v>10</v>
      </c>
      <c r="M182" s="68">
        <f t="shared" si="31"/>
        <v>102.85714285714285</v>
      </c>
      <c r="N182" s="96">
        <v>280</v>
      </c>
      <c r="O182" s="97" t="str">
        <f t="shared" si="32"/>
        <v>Mar</v>
      </c>
      <c r="P182" s="96">
        <f t="shared" si="33"/>
        <v>280</v>
      </c>
      <c r="Q182" s="98">
        <f t="shared" si="34"/>
        <v>-40</v>
      </c>
      <c r="R182" s="97">
        <f t="shared" si="35"/>
        <v>-0.1428571428571429</v>
      </c>
      <c r="S182" s="99" t="str">
        <f t="shared" si="36"/>
        <v>DEGROWTH</v>
      </c>
      <c r="T182" s="68">
        <v>417.5</v>
      </c>
      <c r="U182" s="100" t="str">
        <f t="shared" si="37"/>
        <v>Apr</v>
      </c>
      <c r="V182" s="96">
        <v>417.5</v>
      </c>
      <c r="W182" s="101">
        <f t="shared" si="38"/>
        <v>-177.5</v>
      </c>
      <c r="X182" s="102">
        <f t="shared" si="39"/>
        <v>-0.42514970059880242</v>
      </c>
      <c r="Y182" s="103" t="str">
        <f t="shared" si="40"/>
        <v>DEGROWTH</v>
      </c>
      <c r="Z182" s="74">
        <v>0</v>
      </c>
      <c r="AA182" s="69"/>
      <c r="AB182" s="69" t="s">
        <v>133</v>
      </c>
      <c r="AC182" s="69" t="s">
        <v>133</v>
      </c>
      <c r="AD182" s="3">
        <f t="shared" si="41"/>
        <v>0</v>
      </c>
      <c r="AE182" s="75"/>
    </row>
    <row r="183" spans="1:31" ht="14.25" customHeight="1">
      <c r="A183" s="69" t="s">
        <v>133</v>
      </c>
      <c r="B183" s="71" t="s">
        <v>141</v>
      </c>
      <c r="C183" s="71" t="s">
        <v>184</v>
      </c>
      <c r="D183" s="71">
        <v>1000003533</v>
      </c>
      <c r="E183" s="71" t="s">
        <v>185</v>
      </c>
      <c r="F183" s="73">
        <v>45064</v>
      </c>
      <c r="G183" s="66" t="str">
        <f t="shared" si="28"/>
        <v>Targeted Dealer</v>
      </c>
      <c r="H183" s="66"/>
      <c r="I183" s="67">
        <v>80</v>
      </c>
      <c r="J183" s="67">
        <f t="shared" si="29"/>
        <v>74.666666666666657</v>
      </c>
      <c r="K183" s="68">
        <v>40</v>
      </c>
      <c r="L183" s="68">
        <f t="shared" si="30"/>
        <v>40</v>
      </c>
      <c r="M183" s="68">
        <f t="shared" si="31"/>
        <v>53.571428571428577</v>
      </c>
      <c r="N183" s="96">
        <v>0</v>
      </c>
      <c r="O183" s="97" t="str">
        <f t="shared" si="32"/>
        <v>Mar</v>
      </c>
      <c r="P183" s="96">
        <f t="shared" si="33"/>
        <v>0</v>
      </c>
      <c r="Q183" s="98">
        <f t="shared" si="34"/>
        <v>40</v>
      </c>
      <c r="R183" s="97" t="str">
        <f t="shared" si="35"/>
        <v xml:space="preserve"> </v>
      </c>
      <c r="S183" s="99" t="b">
        <f t="shared" si="36"/>
        <v>0</v>
      </c>
      <c r="T183" s="68">
        <v>40</v>
      </c>
      <c r="U183" s="100" t="str">
        <f t="shared" si="37"/>
        <v>Apr</v>
      </c>
      <c r="V183" s="96">
        <v>40</v>
      </c>
      <c r="W183" s="101">
        <f t="shared" si="38"/>
        <v>0</v>
      </c>
      <c r="X183" s="102">
        <f t="shared" si="39"/>
        <v>0</v>
      </c>
      <c r="Y183" s="103" t="str">
        <f t="shared" si="40"/>
        <v>GROWTH</v>
      </c>
      <c r="Z183" s="74">
        <v>0</v>
      </c>
      <c r="AA183" s="69"/>
      <c r="AB183" s="69" t="s">
        <v>133</v>
      </c>
      <c r="AC183" s="69" t="s">
        <v>133</v>
      </c>
      <c r="AD183" s="3">
        <f t="shared" si="41"/>
        <v>0</v>
      </c>
      <c r="AE183" s="75"/>
    </row>
    <row r="184" spans="1:31" ht="14.25" customHeight="1">
      <c r="A184" s="69" t="s">
        <v>133</v>
      </c>
      <c r="B184" s="71" t="s">
        <v>141</v>
      </c>
      <c r="C184" s="71" t="s">
        <v>977</v>
      </c>
      <c r="D184" s="71">
        <v>1000003653</v>
      </c>
      <c r="E184" s="71" t="s">
        <v>187</v>
      </c>
      <c r="F184" s="73">
        <v>45134</v>
      </c>
      <c r="G184" s="66" t="str">
        <f t="shared" si="28"/>
        <v>Targeted Dealer</v>
      </c>
      <c r="H184" s="66"/>
      <c r="I184" s="67">
        <v>30</v>
      </c>
      <c r="J184" s="67">
        <f t="shared" si="29"/>
        <v>28</v>
      </c>
      <c r="K184" s="68">
        <v>11</v>
      </c>
      <c r="L184" s="68">
        <f t="shared" si="30"/>
        <v>19</v>
      </c>
      <c r="M184" s="68">
        <f t="shared" si="31"/>
        <v>39.285714285714285</v>
      </c>
      <c r="N184" s="96">
        <v>32</v>
      </c>
      <c r="O184" s="97" t="str">
        <f t="shared" si="32"/>
        <v>Mar</v>
      </c>
      <c r="P184" s="96">
        <f t="shared" si="33"/>
        <v>32</v>
      </c>
      <c r="Q184" s="98">
        <f t="shared" si="34"/>
        <v>-21</v>
      </c>
      <c r="R184" s="97">
        <f t="shared" si="35"/>
        <v>-0.65625</v>
      </c>
      <c r="S184" s="99" t="str">
        <f t="shared" si="36"/>
        <v>DEGROWTH</v>
      </c>
      <c r="T184" s="68">
        <v>50</v>
      </c>
      <c r="U184" s="100" t="str">
        <f t="shared" si="37"/>
        <v>Apr</v>
      </c>
      <c r="V184" s="96">
        <v>50</v>
      </c>
      <c r="W184" s="101">
        <f t="shared" si="38"/>
        <v>-39</v>
      </c>
      <c r="X184" s="102">
        <f t="shared" si="39"/>
        <v>-0.78</v>
      </c>
      <c r="Y184" s="103" t="str">
        <f t="shared" si="40"/>
        <v>DEGROWTH</v>
      </c>
      <c r="Z184" s="74">
        <v>0</v>
      </c>
      <c r="AA184" s="69"/>
      <c r="AB184" s="69" t="s">
        <v>133</v>
      </c>
      <c r="AC184" s="69" t="s">
        <v>133</v>
      </c>
      <c r="AD184" s="3">
        <f t="shared" si="41"/>
        <v>0</v>
      </c>
      <c r="AE184" s="75"/>
    </row>
    <row r="185" spans="1:31" ht="14.25" customHeight="1">
      <c r="A185" s="69" t="s">
        <v>133</v>
      </c>
      <c r="B185" s="71" t="s">
        <v>141</v>
      </c>
      <c r="C185" s="71" t="s">
        <v>978</v>
      </c>
      <c r="D185" s="71">
        <v>1000003727</v>
      </c>
      <c r="E185" s="71" t="s">
        <v>979</v>
      </c>
      <c r="F185" s="73">
        <v>45215</v>
      </c>
      <c r="G185" s="66" t="str">
        <f t="shared" si="28"/>
        <v>Targeted Dealer</v>
      </c>
      <c r="H185" s="66"/>
      <c r="I185" s="67">
        <v>80</v>
      </c>
      <c r="J185" s="67">
        <f t="shared" si="29"/>
        <v>74.666666666666657</v>
      </c>
      <c r="K185" s="68">
        <v>5</v>
      </c>
      <c r="L185" s="68">
        <f t="shared" si="30"/>
        <v>75</v>
      </c>
      <c r="M185" s="68">
        <f t="shared" si="31"/>
        <v>6.6964285714285721</v>
      </c>
      <c r="N185" s="96">
        <v>80</v>
      </c>
      <c r="O185" s="97" t="str">
        <f t="shared" si="32"/>
        <v>Mar</v>
      </c>
      <c r="P185" s="96">
        <f t="shared" si="33"/>
        <v>80</v>
      </c>
      <c r="Q185" s="98">
        <f t="shared" si="34"/>
        <v>-75</v>
      </c>
      <c r="R185" s="97">
        <f t="shared" si="35"/>
        <v>-0.9375</v>
      </c>
      <c r="S185" s="99" t="str">
        <f t="shared" si="36"/>
        <v>DEGROWTH</v>
      </c>
      <c r="T185" s="68">
        <v>0</v>
      </c>
      <c r="U185" s="100" t="str">
        <f t="shared" si="37"/>
        <v>Apr</v>
      </c>
      <c r="V185" s="96">
        <v>0</v>
      </c>
      <c r="W185" s="101">
        <f t="shared" si="38"/>
        <v>5</v>
      </c>
      <c r="X185" s="102">
        <f t="shared" si="39"/>
        <v>0</v>
      </c>
      <c r="Y185" s="103" t="b">
        <f t="shared" si="40"/>
        <v>0</v>
      </c>
      <c r="Z185" s="74">
        <v>0</v>
      </c>
      <c r="AA185" s="69"/>
      <c r="AB185" s="69" t="s">
        <v>133</v>
      </c>
      <c r="AC185" s="69" t="s">
        <v>133</v>
      </c>
      <c r="AD185" s="3">
        <f t="shared" si="41"/>
        <v>0</v>
      </c>
      <c r="AE185" s="75"/>
    </row>
    <row r="186" spans="1:31" ht="14.25" customHeight="1">
      <c r="A186" s="69" t="s">
        <v>133</v>
      </c>
      <c r="B186" s="71" t="s">
        <v>141</v>
      </c>
      <c r="C186" s="71" t="s">
        <v>980</v>
      </c>
      <c r="D186" s="71">
        <v>1000003782</v>
      </c>
      <c r="E186" s="71" t="s">
        <v>981</v>
      </c>
      <c r="F186" s="73">
        <v>45271</v>
      </c>
      <c r="G186" s="66" t="str">
        <f t="shared" si="28"/>
        <v>Targeted Dealer</v>
      </c>
      <c r="H186" s="66"/>
      <c r="I186" s="67">
        <v>20</v>
      </c>
      <c r="J186" s="67">
        <f t="shared" si="29"/>
        <v>18.666666666666664</v>
      </c>
      <c r="K186" s="68">
        <v>13</v>
      </c>
      <c r="L186" s="68">
        <f t="shared" si="30"/>
        <v>7</v>
      </c>
      <c r="M186" s="68">
        <f t="shared" si="31"/>
        <v>69.642857142857153</v>
      </c>
      <c r="N186" s="96">
        <v>0</v>
      </c>
      <c r="O186" s="97" t="str">
        <f t="shared" si="32"/>
        <v>Mar</v>
      </c>
      <c r="P186" s="96">
        <f t="shared" si="33"/>
        <v>0</v>
      </c>
      <c r="Q186" s="98">
        <f t="shared" si="34"/>
        <v>13</v>
      </c>
      <c r="R186" s="97" t="str">
        <f t="shared" si="35"/>
        <v xml:space="preserve"> </v>
      </c>
      <c r="S186" s="99" t="b">
        <f t="shared" si="36"/>
        <v>0</v>
      </c>
      <c r="T186" s="68">
        <v>32</v>
      </c>
      <c r="U186" s="100" t="str">
        <f t="shared" si="37"/>
        <v>Apr</v>
      </c>
      <c r="V186" s="96">
        <v>32</v>
      </c>
      <c r="W186" s="101">
        <f t="shared" si="38"/>
        <v>-19</v>
      </c>
      <c r="X186" s="102">
        <f t="shared" si="39"/>
        <v>-0.59375</v>
      </c>
      <c r="Y186" s="103" t="str">
        <f t="shared" si="40"/>
        <v>DEGROWTH</v>
      </c>
      <c r="Z186" s="74">
        <v>0</v>
      </c>
      <c r="AA186" s="69"/>
      <c r="AB186" s="69" t="s">
        <v>133</v>
      </c>
      <c r="AC186" s="69" t="s">
        <v>133</v>
      </c>
      <c r="AD186" s="3">
        <f t="shared" si="41"/>
        <v>0</v>
      </c>
      <c r="AE186" s="75"/>
    </row>
    <row r="187" spans="1:31" ht="14.25" customHeight="1">
      <c r="A187" s="69" t="s">
        <v>133</v>
      </c>
      <c r="B187" s="71" t="s">
        <v>141</v>
      </c>
      <c r="C187" s="71" t="s">
        <v>982</v>
      </c>
      <c r="D187" s="71">
        <v>1000003816</v>
      </c>
      <c r="E187" s="71" t="s">
        <v>983</v>
      </c>
      <c r="F187" s="77">
        <v>45301</v>
      </c>
      <c r="G187" s="66" t="str">
        <f t="shared" si="28"/>
        <v>Targeted Dealer</v>
      </c>
      <c r="H187" s="66"/>
      <c r="I187" s="67">
        <v>20</v>
      </c>
      <c r="J187" s="67">
        <f t="shared" si="29"/>
        <v>18.666666666666664</v>
      </c>
      <c r="K187" s="68">
        <v>0</v>
      </c>
      <c r="L187" s="68">
        <f t="shared" si="30"/>
        <v>20</v>
      </c>
      <c r="M187" s="68">
        <f t="shared" si="31"/>
        <v>0</v>
      </c>
      <c r="N187" s="96">
        <v>10</v>
      </c>
      <c r="O187" s="97" t="str">
        <f t="shared" si="32"/>
        <v>Mar</v>
      </c>
      <c r="P187" s="96">
        <f t="shared" si="33"/>
        <v>10</v>
      </c>
      <c r="Q187" s="98">
        <f t="shared" si="34"/>
        <v>-10</v>
      </c>
      <c r="R187" s="97">
        <f t="shared" si="35"/>
        <v>-1</v>
      </c>
      <c r="S187" s="99" t="str">
        <f t="shared" si="36"/>
        <v>DEGROWTH</v>
      </c>
      <c r="T187" s="68">
        <v>15</v>
      </c>
      <c r="U187" s="100" t="str">
        <f t="shared" si="37"/>
        <v>Apr</v>
      </c>
      <c r="V187" s="96">
        <v>15</v>
      </c>
      <c r="W187" s="101">
        <f t="shared" si="38"/>
        <v>-15</v>
      </c>
      <c r="X187" s="102">
        <f t="shared" si="39"/>
        <v>-1</v>
      </c>
      <c r="Y187" s="103" t="str">
        <f t="shared" si="40"/>
        <v>DEGROWTH</v>
      </c>
      <c r="Z187" s="74">
        <v>0</v>
      </c>
      <c r="AA187" s="69"/>
      <c r="AB187" s="69" t="s">
        <v>133</v>
      </c>
      <c r="AC187" s="69" t="s">
        <v>133</v>
      </c>
      <c r="AD187" s="3">
        <f t="shared" si="41"/>
        <v>1</v>
      </c>
      <c r="AE187" s="75"/>
    </row>
    <row r="188" spans="1:31" ht="14.25" customHeight="1">
      <c r="A188" s="74" t="s">
        <v>133</v>
      </c>
      <c r="B188" s="78" t="s">
        <v>141</v>
      </c>
      <c r="C188" s="78" t="s">
        <v>984</v>
      </c>
      <c r="D188" s="78">
        <v>1000004010</v>
      </c>
      <c r="E188" s="78" t="s">
        <v>985</v>
      </c>
      <c r="F188" s="73">
        <v>45458</v>
      </c>
      <c r="G188" s="66" t="str">
        <f t="shared" si="28"/>
        <v>Targeted Dealer</v>
      </c>
      <c r="H188" s="66"/>
      <c r="I188" s="67">
        <v>80</v>
      </c>
      <c r="J188" s="67">
        <f t="shared" si="29"/>
        <v>74.666666666666657</v>
      </c>
      <c r="K188" s="68">
        <v>80</v>
      </c>
      <c r="L188" s="68">
        <f t="shared" si="30"/>
        <v>0</v>
      </c>
      <c r="M188" s="68">
        <f t="shared" si="31"/>
        <v>107.14285714285715</v>
      </c>
      <c r="N188" s="96">
        <v>40</v>
      </c>
      <c r="O188" s="97" t="str">
        <f t="shared" si="32"/>
        <v>Mar</v>
      </c>
      <c r="P188" s="96">
        <f t="shared" si="33"/>
        <v>40</v>
      </c>
      <c r="Q188" s="98">
        <f t="shared" si="34"/>
        <v>40</v>
      </c>
      <c r="R188" s="97">
        <f t="shared" si="35"/>
        <v>1</v>
      </c>
      <c r="S188" s="99" t="str">
        <f t="shared" si="36"/>
        <v>GROWTH</v>
      </c>
      <c r="T188" s="68">
        <v>160</v>
      </c>
      <c r="U188" s="100" t="str">
        <f t="shared" si="37"/>
        <v>Apr</v>
      </c>
      <c r="V188" s="96">
        <v>160</v>
      </c>
      <c r="W188" s="101">
        <f t="shared" si="38"/>
        <v>-80</v>
      </c>
      <c r="X188" s="102">
        <f t="shared" si="39"/>
        <v>-0.5</v>
      </c>
      <c r="Y188" s="103" t="str">
        <f t="shared" si="40"/>
        <v>DEGROWTH</v>
      </c>
      <c r="Z188" s="74">
        <v>0</v>
      </c>
      <c r="AA188" s="69"/>
      <c r="AB188" s="69" t="s">
        <v>133</v>
      </c>
      <c r="AC188" s="74" t="s">
        <v>133</v>
      </c>
      <c r="AD188" s="3">
        <f t="shared" si="41"/>
        <v>0</v>
      </c>
      <c r="AE188" s="75"/>
    </row>
    <row r="189" spans="1:31" ht="14.25" customHeight="1">
      <c r="A189" s="74" t="s">
        <v>133</v>
      </c>
      <c r="B189" s="78" t="s">
        <v>141</v>
      </c>
      <c r="C189" s="78" t="s">
        <v>986</v>
      </c>
      <c r="D189" s="78">
        <v>1000004084</v>
      </c>
      <c r="E189" s="78" t="s">
        <v>987</v>
      </c>
      <c r="F189" s="73">
        <v>45518</v>
      </c>
      <c r="G189" s="66" t="str">
        <f t="shared" si="28"/>
        <v>Targeted Dealer</v>
      </c>
      <c r="H189" s="66"/>
      <c r="I189" s="67">
        <v>240</v>
      </c>
      <c r="J189" s="67">
        <f t="shared" si="29"/>
        <v>224</v>
      </c>
      <c r="K189" s="68">
        <v>40</v>
      </c>
      <c r="L189" s="68">
        <f t="shared" si="30"/>
        <v>200</v>
      </c>
      <c r="M189" s="68">
        <f t="shared" si="31"/>
        <v>17.857142857142854</v>
      </c>
      <c r="N189" s="96">
        <v>290</v>
      </c>
      <c r="O189" s="97" t="str">
        <f t="shared" si="32"/>
        <v>Mar</v>
      </c>
      <c r="P189" s="96">
        <f t="shared" si="33"/>
        <v>290</v>
      </c>
      <c r="Q189" s="98">
        <f t="shared" si="34"/>
        <v>-250</v>
      </c>
      <c r="R189" s="97">
        <f t="shared" si="35"/>
        <v>-0.86206896551724133</v>
      </c>
      <c r="S189" s="99" t="str">
        <f t="shared" si="36"/>
        <v>DEGROWTH</v>
      </c>
      <c r="T189" s="68">
        <v>334</v>
      </c>
      <c r="U189" s="100" t="str">
        <f t="shared" si="37"/>
        <v>Apr</v>
      </c>
      <c r="V189" s="96">
        <v>334</v>
      </c>
      <c r="W189" s="101">
        <f t="shared" si="38"/>
        <v>-294</v>
      </c>
      <c r="X189" s="102">
        <f t="shared" si="39"/>
        <v>-0.88023952095808378</v>
      </c>
      <c r="Y189" s="103" t="str">
        <f t="shared" si="40"/>
        <v>DEGROWTH</v>
      </c>
      <c r="Z189" s="74">
        <v>0</v>
      </c>
      <c r="AA189" s="69"/>
      <c r="AB189" s="69" t="s">
        <v>133</v>
      </c>
      <c r="AC189" s="74" t="s">
        <v>133</v>
      </c>
      <c r="AD189" s="3">
        <f t="shared" si="41"/>
        <v>0</v>
      </c>
      <c r="AE189" s="75"/>
    </row>
    <row r="190" spans="1:31" ht="14.25" customHeight="1">
      <c r="A190" s="69" t="s">
        <v>133</v>
      </c>
      <c r="B190" s="71" t="s">
        <v>142</v>
      </c>
      <c r="C190" s="71" t="s">
        <v>988</v>
      </c>
      <c r="D190" s="71">
        <v>1000000103</v>
      </c>
      <c r="E190" s="72" t="s">
        <v>989</v>
      </c>
      <c r="F190" s="73">
        <v>41870</v>
      </c>
      <c r="G190" s="66" t="str">
        <f t="shared" si="28"/>
        <v>Targeted Dealer</v>
      </c>
      <c r="H190" s="66"/>
      <c r="I190" s="67">
        <v>210</v>
      </c>
      <c r="J190" s="67">
        <f t="shared" si="29"/>
        <v>196</v>
      </c>
      <c r="K190" s="68">
        <v>175</v>
      </c>
      <c r="L190" s="68">
        <f t="shared" si="30"/>
        <v>35</v>
      </c>
      <c r="M190" s="68">
        <f t="shared" si="31"/>
        <v>89.285714285714292</v>
      </c>
      <c r="N190" s="96">
        <v>253</v>
      </c>
      <c r="O190" s="97" t="str">
        <f t="shared" si="32"/>
        <v>Mar</v>
      </c>
      <c r="P190" s="96">
        <f t="shared" si="33"/>
        <v>253</v>
      </c>
      <c r="Q190" s="98">
        <f t="shared" si="34"/>
        <v>-78</v>
      </c>
      <c r="R190" s="97">
        <f t="shared" si="35"/>
        <v>-0.30830039525691699</v>
      </c>
      <c r="S190" s="99" t="str">
        <f t="shared" si="36"/>
        <v>DEGROWTH</v>
      </c>
      <c r="T190" s="68">
        <v>125.5</v>
      </c>
      <c r="U190" s="100" t="str">
        <f t="shared" si="37"/>
        <v>Apr</v>
      </c>
      <c r="V190" s="96">
        <v>125.5</v>
      </c>
      <c r="W190" s="101">
        <f t="shared" si="38"/>
        <v>49.5</v>
      </c>
      <c r="X190" s="102">
        <f t="shared" si="39"/>
        <v>0.39442231075697221</v>
      </c>
      <c r="Y190" s="103" t="str">
        <f t="shared" si="40"/>
        <v>GROWTH</v>
      </c>
      <c r="Z190" s="74">
        <v>0</v>
      </c>
      <c r="AA190" s="69"/>
      <c r="AB190" s="69" t="s">
        <v>133</v>
      </c>
      <c r="AC190" s="69" t="s">
        <v>133</v>
      </c>
      <c r="AD190" s="3">
        <f t="shared" si="41"/>
        <v>0</v>
      </c>
      <c r="AE190" s="75"/>
    </row>
    <row r="191" spans="1:31" ht="14.25" customHeight="1">
      <c r="A191" s="69" t="s">
        <v>133</v>
      </c>
      <c r="B191" s="71" t="s">
        <v>142</v>
      </c>
      <c r="C191" s="71" t="s">
        <v>186</v>
      </c>
      <c r="D191" s="71">
        <v>1000000094</v>
      </c>
      <c r="E191" s="72" t="s">
        <v>187</v>
      </c>
      <c r="F191" s="73">
        <v>41880</v>
      </c>
      <c r="G191" s="66" t="str">
        <f t="shared" si="28"/>
        <v>Targeted Dealer</v>
      </c>
      <c r="H191" s="66"/>
      <c r="I191" s="67">
        <v>40</v>
      </c>
      <c r="J191" s="67">
        <f t="shared" si="29"/>
        <v>37.333333333333329</v>
      </c>
      <c r="K191" s="68">
        <v>28</v>
      </c>
      <c r="L191" s="68">
        <f t="shared" si="30"/>
        <v>12</v>
      </c>
      <c r="M191" s="68">
        <f t="shared" si="31"/>
        <v>75.000000000000014</v>
      </c>
      <c r="N191" s="96">
        <v>24</v>
      </c>
      <c r="O191" s="97" t="str">
        <f t="shared" si="32"/>
        <v>Mar</v>
      </c>
      <c r="P191" s="96">
        <f t="shared" si="33"/>
        <v>24</v>
      </c>
      <c r="Q191" s="98">
        <f t="shared" si="34"/>
        <v>4</v>
      </c>
      <c r="R191" s="97">
        <f t="shared" si="35"/>
        <v>0.16666666666666674</v>
      </c>
      <c r="S191" s="99" t="str">
        <f t="shared" si="36"/>
        <v>GROWTH</v>
      </c>
      <c r="T191" s="68">
        <v>55.2</v>
      </c>
      <c r="U191" s="100" t="str">
        <f t="shared" si="37"/>
        <v>Apr</v>
      </c>
      <c r="V191" s="96">
        <v>55.2</v>
      </c>
      <c r="W191" s="101">
        <f t="shared" si="38"/>
        <v>-27.200000000000003</v>
      </c>
      <c r="X191" s="102">
        <f t="shared" si="39"/>
        <v>-0.49275362318840588</v>
      </c>
      <c r="Y191" s="103" t="str">
        <f t="shared" si="40"/>
        <v>DEGROWTH</v>
      </c>
      <c r="Z191" s="74">
        <v>0</v>
      </c>
      <c r="AA191" s="69"/>
      <c r="AB191" s="69" t="s">
        <v>133</v>
      </c>
      <c r="AC191" s="69" t="s">
        <v>133</v>
      </c>
      <c r="AD191" s="3">
        <f t="shared" si="41"/>
        <v>0</v>
      </c>
      <c r="AE191" s="75"/>
    </row>
    <row r="192" spans="1:31" ht="14.25" customHeight="1">
      <c r="A192" s="69" t="s">
        <v>133</v>
      </c>
      <c r="B192" s="71" t="s">
        <v>142</v>
      </c>
      <c r="C192" s="71" t="s">
        <v>990</v>
      </c>
      <c r="D192" s="71">
        <v>1000000096</v>
      </c>
      <c r="E192" s="72" t="s">
        <v>991</v>
      </c>
      <c r="F192" s="73">
        <v>43052</v>
      </c>
      <c r="G192" s="66" t="str">
        <f t="shared" si="28"/>
        <v>Targeted Dealer</v>
      </c>
      <c r="H192" s="66"/>
      <c r="I192" s="67">
        <v>100</v>
      </c>
      <c r="J192" s="67">
        <f t="shared" si="29"/>
        <v>93.333333333333343</v>
      </c>
      <c r="K192" s="68">
        <v>15</v>
      </c>
      <c r="L192" s="68">
        <f t="shared" si="30"/>
        <v>85</v>
      </c>
      <c r="M192" s="68">
        <f t="shared" si="31"/>
        <v>16.071428571428569</v>
      </c>
      <c r="N192" s="96">
        <v>57</v>
      </c>
      <c r="O192" s="97" t="str">
        <f t="shared" si="32"/>
        <v>Mar</v>
      </c>
      <c r="P192" s="96">
        <f t="shared" si="33"/>
        <v>57</v>
      </c>
      <c r="Q192" s="98">
        <f t="shared" si="34"/>
        <v>-42</v>
      </c>
      <c r="R192" s="97">
        <f t="shared" si="35"/>
        <v>-0.73684210526315796</v>
      </c>
      <c r="S192" s="99" t="str">
        <f t="shared" si="36"/>
        <v>DEGROWTH</v>
      </c>
      <c r="T192" s="68">
        <v>96.5</v>
      </c>
      <c r="U192" s="100" t="str">
        <f t="shared" si="37"/>
        <v>Apr</v>
      </c>
      <c r="V192" s="96">
        <v>96.5</v>
      </c>
      <c r="W192" s="101">
        <f t="shared" si="38"/>
        <v>-81.5</v>
      </c>
      <c r="X192" s="102">
        <f t="shared" si="39"/>
        <v>-0.84455958549222798</v>
      </c>
      <c r="Y192" s="103" t="str">
        <f t="shared" si="40"/>
        <v>DEGROWTH</v>
      </c>
      <c r="Z192" s="74">
        <v>0</v>
      </c>
      <c r="AA192" s="69"/>
      <c r="AB192" s="69" t="s">
        <v>133</v>
      </c>
      <c r="AC192" s="69" t="s">
        <v>133</v>
      </c>
      <c r="AD192" s="3">
        <f t="shared" si="41"/>
        <v>0</v>
      </c>
      <c r="AE192" s="75"/>
    </row>
    <row r="193" spans="1:31" ht="14.25" customHeight="1">
      <c r="A193" s="69" t="s">
        <v>133</v>
      </c>
      <c r="B193" s="71" t="s">
        <v>142</v>
      </c>
      <c r="C193" s="71" t="s">
        <v>992</v>
      </c>
      <c r="D193" s="71">
        <v>1000000110</v>
      </c>
      <c r="E193" s="72" t="s">
        <v>993</v>
      </c>
      <c r="F193" s="73">
        <v>43068</v>
      </c>
      <c r="G193" s="66" t="str">
        <f t="shared" si="28"/>
        <v>Targeted Dealer</v>
      </c>
      <c r="H193" s="66"/>
      <c r="I193" s="67">
        <v>20</v>
      </c>
      <c r="J193" s="67">
        <f t="shared" si="29"/>
        <v>18.666666666666664</v>
      </c>
      <c r="K193" s="68">
        <v>20</v>
      </c>
      <c r="L193" s="68">
        <f t="shared" si="30"/>
        <v>0</v>
      </c>
      <c r="M193" s="68">
        <f t="shared" si="31"/>
        <v>107.14285714285715</v>
      </c>
      <c r="N193" s="96">
        <v>65</v>
      </c>
      <c r="O193" s="97" t="str">
        <f t="shared" si="32"/>
        <v>Mar</v>
      </c>
      <c r="P193" s="96">
        <f t="shared" si="33"/>
        <v>65</v>
      </c>
      <c r="Q193" s="98">
        <f t="shared" si="34"/>
        <v>-45</v>
      </c>
      <c r="R193" s="97">
        <f t="shared" si="35"/>
        <v>-0.69230769230769229</v>
      </c>
      <c r="S193" s="99" t="str">
        <f t="shared" si="36"/>
        <v>DEGROWTH</v>
      </c>
      <c r="T193" s="68">
        <v>20</v>
      </c>
      <c r="U193" s="100" t="str">
        <f t="shared" si="37"/>
        <v>Apr</v>
      </c>
      <c r="V193" s="96">
        <v>20</v>
      </c>
      <c r="W193" s="101">
        <f t="shared" si="38"/>
        <v>0</v>
      </c>
      <c r="X193" s="102">
        <f t="shared" si="39"/>
        <v>0</v>
      </c>
      <c r="Y193" s="103" t="str">
        <f t="shared" si="40"/>
        <v>GROWTH</v>
      </c>
      <c r="Z193" s="74">
        <v>0</v>
      </c>
      <c r="AA193" s="69"/>
      <c r="AB193" s="69" t="s">
        <v>133</v>
      </c>
      <c r="AC193" s="69" t="s">
        <v>133</v>
      </c>
      <c r="AD193" s="3">
        <f t="shared" si="41"/>
        <v>0</v>
      </c>
      <c r="AE193" s="75"/>
    </row>
    <row r="194" spans="1:31" ht="14.25" customHeight="1">
      <c r="A194" s="69" t="s">
        <v>133</v>
      </c>
      <c r="B194" s="71" t="s">
        <v>142</v>
      </c>
      <c r="C194" s="71" t="s">
        <v>994</v>
      </c>
      <c r="D194" s="71">
        <v>1000000104</v>
      </c>
      <c r="E194" s="72" t="s">
        <v>995</v>
      </c>
      <c r="F194" s="73">
        <v>43235</v>
      </c>
      <c r="G194" s="66" t="str">
        <f t="shared" si="28"/>
        <v>Targeted Dealer</v>
      </c>
      <c r="H194" s="66"/>
      <c r="I194" s="67">
        <v>10</v>
      </c>
      <c r="J194" s="67">
        <f t="shared" si="29"/>
        <v>9.3333333333333321</v>
      </c>
      <c r="K194" s="68">
        <v>92</v>
      </c>
      <c r="L194" s="68">
        <f t="shared" si="30"/>
        <v>-82</v>
      </c>
      <c r="M194" s="68">
        <f t="shared" si="31"/>
        <v>985.71428571428578</v>
      </c>
      <c r="N194" s="96">
        <v>43</v>
      </c>
      <c r="O194" s="97" t="str">
        <f t="shared" si="32"/>
        <v>Mar</v>
      </c>
      <c r="P194" s="96">
        <f t="shared" si="33"/>
        <v>43</v>
      </c>
      <c r="Q194" s="98">
        <f t="shared" si="34"/>
        <v>49</v>
      </c>
      <c r="R194" s="97">
        <f t="shared" si="35"/>
        <v>1.13953488372093</v>
      </c>
      <c r="S194" s="99" t="str">
        <f t="shared" si="36"/>
        <v>GROWTH</v>
      </c>
      <c r="T194" s="68">
        <v>14</v>
      </c>
      <c r="U194" s="100" t="str">
        <f t="shared" si="37"/>
        <v>Apr</v>
      </c>
      <c r="V194" s="96">
        <v>14</v>
      </c>
      <c r="W194" s="101">
        <f t="shared" si="38"/>
        <v>78</v>
      </c>
      <c r="X194" s="102">
        <f t="shared" si="39"/>
        <v>5.5714285714285712</v>
      </c>
      <c r="Y194" s="103" t="str">
        <f t="shared" si="40"/>
        <v>GROWTH</v>
      </c>
      <c r="Z194" s="74">
        <v>0</v>
      </c>
      <c r="AA194" s="69"/>
      <c r="AB194" s="69" t="s">
        <v>133</v>
      </c>
      <c r="AC194" s="69" t="s">
        <v>133</v>
      </c>
      <c r="AD194" s="3">
        <f t="shared" si="41"/>
        <v>0</v>
      </c>
      <c r="AE194" s="75"/>
    </row>
    <row r="195" spans="1:31" ht="14.25" customHeight="1">
      <c r="A195" s="69" t="s">
        <v>133</v>
      </c>
      <c r="B195" s="71" t="s">
        <v>142</v>
      </c>
      <c r="C195" s="71" t="s">
        <v>996</v>
      </c>
      <c r="D195" s="71">
        <v>1000000113</v>
      </c>
      <c r="E195" s="72" t="s">
        <v>997</v>
      </c>
      <c r="F195" s="73">
        <v>43397</v>
      </c>
      <c r="G195" s="66" t="str">
        <f t="shared" ref="G195:G258" si="42">IF(I195&gt;0,"Targeted Dealer","-")</f>
        <v>Targeted Dealer</v>
      </c>
      <c r="H195" s="66"/>
      <c r="I195" s="67">
        <v>120</v>
      </c>
      <c r="J195" s="67">
        <f t="shared" ref="J195:J258" si="43">I195/$J$1*($J$1-$E$1)</f>
        <v>112</v>
      </c>
      <c r="K195" s="68">
        <v>124</v>
      </c>
      <c r="L195" s="68">
        <f t="shared" ref="L195:L258" si="44">I195-K195</f>
        <v>-4</v>
      </c>
      <c r="M195" s="68">
        <f t="shared" ref="M195:M258" si="45">IFERROR((K195/J195%),"-")</f>
        <v>110.71428571428571</v>
      </c>
      <c r="N195" s="96">
        <v>146.75</v>
      </c>
      <c r="O195" s="97" t="str">
        <f t="shared" ref="O195:O258" si="46">IF(F195&lt;=$P$2,"Mar","")</f>
        <v>Mar</v>
      </c>
      <c r="P195" s="96">
        <f t="shared" ref="P195:P258" si="47">N195</f>
        <v>146.75</v>
      </c>
      <c r="Q195" s="98">
        <f t="shared" ref="Q195:Q258" si="48">K195-P195</f>
        <v>-22.75</v>
      </c>
      <c r="R195" s="97">
        <f t="shared" ref="R195:R258" si="49">IFERROR(IF(O195="Mar",(K195/P195-1))," ")</f>
        <v>-0.15502555366269166</v>
      </c>
      <c r="S195" s="99" t="str">
        <f t="shared" ref="S195:S258" si="50">IF(N195&gt;0,IF(O195="","-",IF(R195&lt;0%,"DEGROWTH","GROWTH")))</f>
        <v>DEGROWTH</v>
      </c>
      <c r="T195" s="68">
        <v>81.5</v>
      </c>
      <c r="U195" s="100" t="str">
        <f t="shared" ref="U195:U258" si="51">IF(F195&lt;=$V$2,"Apr","")</f>
        <v>Apr</v>
      </c>
      <c r="V195" s="96">
        <v>81.5</v>
      </c>
      <c r="W195" s="101">
        <f t="shared" ref="W195:W258" si="52">K195-V195</f>
        <v>42.5</v>
      </c>
      <c r="X195" s="102">
        <f t="shared" ref="X195:X258" si="53">IFERROR(IF(U195="Apr",(K195/V195-1)),0)</f>
        <v>0.52147239263803691</v>
      </c>
      <c r="Y195" s="103" t="str">
        <f t="shared" ref="Y195:Y258" si="54">IF(T195&gt;0,IF(U195="","-",IF(X195&lt;0%,"DEGROWTH","GROWTH")))</f>
        <v>GROWTH</v>
      </c>
      <c r="Z195" s="74">
        <v>0</v>
      </c>
      <c r="AA195" s="69"/>
      <c r="AB195" s="69" t="s">
        <v>133</v>
      </c>
      <c r="AC195" s="69" t="s">
        <v>133</v>
      </c>
      <c r="AD195" s="3">
        <f t="shared" ref="AD195:AD258" si="55">IF(K195=0,1,0)</f>
        <v>0</v>
      </c>
      <c r="AE195" s="75"/>
    </row>
    <row r="196" spans="1:31" ht="14.25" customHeight="1">
      <c r="A196" s="69" t="s">
        <v>133</v>
      </c>
      <c r="B196" s="71" t="s">
        <v>142</v>
      </c>
      <c r="C196" s="71" t="s">
        <v>998</v>
      </c>
      <c r="D196" s="71">
        <v>1000000834</v>
      </c>
      <c r="E196" s="72" t="s">
        <v>999</v>
      </c>
      <c r="F196" s="73">
        <v>43687</v>
      </c>
      <c r="G196" s="66" t="str">
        <f t="shared" si="42"/>
        <v>Targeted Dealer</v>
      </c>
      <c r="H196" s="66"/>
      <c r="I196" s="67">
        <v>200</v>
      </c>
      <c r="J196" s="67">
        <f t="shared" si="43"/>
        <v>186.66666666666669</v>
      </c>
      <c r="K196" s="68">
        <v>160</v>
      </c>
      <c r="L196" s="68">
        <f t="shared" si="44"/>
        <v>40</v>
      </c>
      <c r="M196" s="68">
        <f t="shared" si="45"/>
        <v>85.714285714285708</v>
      </c>
      <c r="N196" s="96">
        <v>147</v>
      </c>
      <c r="O196" s="97" t="str">
        <f t="shared" si="46"/>
        <v>Mar</v>
      </c>
      <c r="P196" s="96">
        <f t="shared" si="47"/>
        <v>147</v>
      </c>
      <c r="Q196" s="98">
        <f t="shared" si="48"/>
        <v>13</v>
      </c>
      <c r="R196" s="97">
        <f t="shared" si="49"/>
        <v>8.8435374149659962E-2</v>
      </c>
      <c r="S196" s="99" t="str">
        <f t="shared" si="50"/>
        <v>GROWTH</v>
      </c>
      <c r="T196" s="68">
        <v>213.5</v>
      </c>
      <c r="U196" s="100" t="str">
        <f t="shared" si="51"/>
        <v>Apr</v>
      </c>
      <c r="V196" s="96">
        <v>213.5</v>
      </c>
      <c r="W196" s="101">
        <f t="shared" si="52"/>
        <v>-53.5</v>
      </c>
      <c r="X196" s="102">
        <f t="shared" si="53"/>
        <v>-0.25058548009367676</v>
      </c>
      <c r="Y196" s="103" t="str">
        <f t="shared" si="54"/>
        <v>DEGROWTH</v>
      </c>
      <c r="Z196" s="74">
        <v>0</v>
      </c>
      <c r="AA196" s="69"/>
      <c r="AB196" s="69" t="s">
        <v>133</v>
      </c>
      <c r="AC196" s="69" t="s">
        <v>133</v>
      </c>
      <c r="AD196" s="3">
        <f t="shared" si="55"/>
        <v>0</v>
      </c>
      <c r="AE196" s="75"/>
    </row>
    <row r="197" spans="1:31" ht="14.25" customHeight="1">
      <c r="A197" s="69" t="s">
        <v>133</v>
      </c>
      <c r="B197" s="71" t="s">
        <v>142</v>
      </c>
      <c r="C197" s="71" t="s">
        <v>1000</v>
      </c>
      <c r="D197" s="71">
        <v>1000000100</v>
      </c>
      <c r="E197" s="72" t="s">
        <v>1001</v>
      </c>
      <c r="F197" s="73">
        <v>43886</v>
      </c>
      <c r="G197" s="66" t="str">
        <f t="shared" si="42"/>
        <v>Targeted Dealer</v>
      </c>
      <c r="H197" s="66"/>
      <c r="I197" s="67">
        <v>30</v>
      </c>
      <c r="J197" s="67">
        <f t="shared" si="43"/>
        <v>28</v>
      </c>
      <c r="K197" s="68">
        <v>57</v>
      </c>
      <c r="L197" s="68">
        <f t="shared" si="44"/>
        <v>-27</v>
      </c>
      <c r="M197" s="68">
        <f t="shared" si="45"/>
        <v>203.57142857142856</v>
      </c>
      <c r="N197" s="96">
        <v>27.1</v>
      </c>
      <c r="O197" s="97" t="str">
        <f t="shared" si="46"/>
        <v>Mar</v>
      </c>
      <c r="P197" s="96">
        <f t="shared" si="47"/>
        <v>27.1</v>
      </c>
      <c r="Q197" s="98">
        <f t="shared" si="48"/>
        <v>29.9</v>
      </c>
      <c r="R197" s="97">
        <f t="shared" si="49"/>
        <v>1.103321033210332</v>
      </c>
      <c r="S197" s="99" t="str">
        <f t="shared" si="50"/>
        <v>GROWTH</v>
      </c>
      <c r="T197" s="68">
        <v>15</v>
      </c>
      <c r="U197" s="100" t="str">
        <f t="shared" si="51"/>
        <v>Apr</v>
      </c>
      <c r="V197" s="96">
        <v>15</v>
      </c>
      <c r="W197" s="101">
        <f t="shared" si="52"/>
        <v>42</v>
      </c>
      <c r="X197" s="102">
        <f t="shared" si="53"/>
        <v>2.8</v>
      </c>
      <c r="Y197" s="103" t="str">
        <f t="shared" si="54"/>
        <v>GROWTH</v>
      </c>
      <c r="Z197" s="74">
        <v>0</v>
      </c>
      <c r="AA197" s="69"/>
      <c r="AB197" s="69" t="s">
        <v>133</v>
      </c>
      <c r="AC197" s="69" t="s">
        <v>133</v>
      </c>
      <c r="AD197" s="3">
        <f t="shared" si="55"/>
        <v>0</v>
      </c>
      <c r="AE197" s="75"/>
    </row>
    <row r="198" spans="1:31" ht="14.25" customHeight="1">
      <c r="A198" s="69" t="s">
        <v>133</v>
      </c>
      <c r="B198" s="71" t="s">
        <v>142</v>
      </c>
      <c r="C198" s="71" t="s">
        <v>1002</v>
      </c>
      <c r="D198" s="71">
        <v>1000002610</v>
      </c>
      <c r="E198" s="72" t="s">
        <v>1003</v>
      </c>
      <c r="F198" s="73">
        <v>44616</v>
      </c>
      <c r="G198" s="66" t="str">
        <f t="shared" si="42"/>
        <v>Targeted Dealer</v>
      </c>
      <c r="H198" s="66"/>
      <c r="I198" s="67">
        <v>10</v>
      </c>
      <c r="J198" s="67">
        <f t="shared" si="43"/>
        <v>9.3333333333333321</v>
      </c>
      <c r="K198" s="68">
        <v>12</v>
      </c>
      <c r="L198" s="68">
        <f t="shared" si="44"/>
        <v>-2</v>
      </c>
      <c r="M198" s="68">
        <f t="shared" si="45"/>
        <v>128.57142857142858</v>
      </c>
      <c r="N198" s="96">
        <v>25</v>
      </c>
      <c r="O198" s="97" t="str">
        <f t="shared" si="46"/>
        <v>Mar</v>
      </c>
      <c r="P198" s="96">
        <f t="shared" si="47"/>
        <v>25</v>
      </c>
      <c r="Q198" s="98">
        <f t="shared" si="48"/>
        <v>-13</v>
      </c>
      <c r="R198" s="97">
        <f t="shared" si="49"/>
        <v>-0.52</v>
      </c>
      <c r="S198" s="99" t="str">
        <f t="shared" si="50"/>
        <v>DEGROWTH</v>
      </c>
      <c r="T198" s="68">
        <v>5</v>
      </c>
      <c r="U198" s="100" t="str">
        <f t="shared" si="51"/>
        <v>Apr</v>
      </c>
      <c r="V198" s="96">
        <v>5</v>
      </c>
      <c r="W198" s="101">
        <f t="shared" si="52"/>
        <v>7</v>
      </c>
      <c r="X198" s="102">
        <f t="shared" si="53"/>
        <v>1.4</v>
      </c>
      <c r="Y198" s="103" t="str">
        <f t="shared" si="54"/>
        <v>GROWTH</v>
      </c>
      <c r="Z198" s="74">
        <v>0</v>
      </c>
      <c r="AA198" s="69"/>
      <c r="AB198" s="69" t="s">
        <v>133</v>
      </c>
      <c r="AC198" s="69" t="s">
        <v>133</v>
      </c>
      <c r="AD198" s="3">
        <f t="shared" si="55"/>
        <v>0</v>
      </c>
      <c r="AE198" s="75"/>
    </row>
    <row r="199" spans="1:31" ht="14.25" customHeight="1">
      <c r="A199" s="69" t="s">
        <v>133</v>
      </c>
      <c r="B199" s="71" t="s">
        <v>142</v>
      </c>
      <c r="C199" s="71" t="s">
        <v>1004</v>
      </c>
      <c r="D199" s="71">
        <v>1000002747</v>
      </c>
      <c r="E199" s="72" t="s">
        <v>1005</v>
      </c>
      <c r="F199" s="73">
        <v>44692</v>
      </c>
      <c r="G199" s="66" t="str">
        <f t="shared" si="42"/>
        <v>Targeted Dealer</v>
      </c>
      <c r="H199" s="66"/>
      <c r="I199" s="67">
        <v>40</v>
      </c>
      <c r="J199" s="67">
        <f t="shared" si="43"/>
        <v>37.333333333333329</v>
      </c>
      <c r="K199" s="68">
        <v>40</v>
      </c>
      <c r="L199" s="68">
        <f t="shared" si="44"/>
        <v>0</v>
      </c>
      <c r="M199" s="68">
        <f t="shared" si="45"/>
        <v>107.14285714285715</v>
      </c>
      <c r="N199" s="96">
        <v>55</v>
      </c>
      <c r="O199" s="97" t="str">
        <f t="shared" si="46"/>
        <v>Mar</v>
      </c>
      <c r="P199" s="96">
        <f t="shared" si="47"/>
        <v>55</v>
      </c>
      <c r="Q199" s="98">
        <f t="shared" si="48"/>
        <v>-15</v>
      </c>
      <c r="R199" s="97">
        <f t="shared" si="49"/>
        <v>-0.27272727272727271</v>
      </c>
      <c r="S199" s="99" t="str">
        <f t="shared" si="50"/>
        <v>DEGROWTH</v>
      </c>
      <c r="T199" s="68">
        <v>80</v>
      </c>
      <c r="U199" s="100" t="str">
        <f t="shared" si="51"/>
        <v>Apr</v>
      </c>
      <c r="V199" s="96">
        <v>80</v>
      </c>
      <c r="W199" s="101">
        <f t="shared" si="52"/>
        <v>-40</v>
      </c>
      <c r="X199" s="102">
        <f t="shared" si="53"/>
        <v>-0.5</v>
      </c>
      <c r="Y199" s="103" t="str">
        <f t="shared" si="54"/>
        <v>DEGROWTH</v>
      </c>
      <c r="Z199" s="74">
        <v>0</v>
      </c>
      <c r="AA199" s="69"/>
      <c r="AB199" s="69" t="s">
        <v>133</v>
      </c>
      <c r="AC199" s="69" t="s">
        <v>133</v>
      </c>
      <c r="AD199" s="3">
        <f t="shared" si="55"/>
        <v>0</v>
      </c>
      <c r="AE199" s="75"/>
    </row>
    <row r="200" spans="1:31" ht="14.25" customHeight="1">
      <c r="A200" s="69" t="s">
        <v>133</v>
      </c>
      <c r="B200" s="71" t="s">
        <v>142</v>
      </c>
      <c r="C200" s="71" t="s">
        <v>1006</v>
      </c>
      <c r="D200" s="71">
        <v>1000002757</v>
      </c>
      <c r="E200" s="72" t="s">
        <v>1007</v>
      </c>
      <c r="F200" s="73">
        <v>44704</v>
      </c>
      <c r="G200" s="66" t="str">
        <f t="shared" si="42"/>
        <v>Targeted Dealer</v>
      </c>
      <c r="H200" s="66"/>
      <c r="I200" s="67">
        <v>200</v>
      </c>
      <c r="J200" s="67">
        <f t="shared" si="43"/>
        <v>186.66666666666669</v>
      </c>
      <c r="K200" s="68">
        <v>140</v>
      </c>
      <c r="L200" s="68">
        <f t="shared" si="44"/>
        <v>60</v>
      </c>
      <c r="M200" s="68">
        <f t="shared" si="45"/>
        <v>74.999999999999986</v>
      </c>
      <c r="N200" s="96">
        <v>125.5</v>
      </c>
      <c r="O200" s="97" t="str">
        <f t="shared" si="46"/>
        <v>Mar</v>
      </c>
      <c r="P200" s="96">
        <f t="shared" si="47"/>
        <v>125.5</v>
      </c>
      <c r="Q200" s="98">
        <f t="shared" si="48"/>
        <v>14.5</v>
      </c>
      <c r="R200" s="97">
        <f t="shared" si="49"/>
        <v>0.11553784860557759</v>
      </c>
      <c r="S200" s="99" t="str">
        <f t="shared" si="50"/>
        <v>GROWTH</v>
      </c>
      <c r="T200" s="68">
        <v>204.5</v>
      </c>
      <c r="U200" s="100" t="str">
        <f t="shared" si="51"/>
        <v>Apr</v>
      </c>
      <c r="V200" s="96">
        <v>204.5</v>
      </c>
      <c r="W200" s="101">
        <f t="shared" si="52"/>
        <v>-64.5</v>
      </c>
      <c r="X200" s="102">
        <f t="shared" si="53"/>
        <v>-0.31540342298288504</v>
      </c>
      <c r="Y200" s="103" t="str">
        <f t="shared" si="54"/>
        <v>DEGROWTH</v>
      </c>
      <c r="Z200" s="74">
        <v>0</v>
      </c>
      <c r="AA200" s="69"/>
      <c r="AB200" s="69" t="s">
        <v>133</v>
      </c>
      <c r="AC200" s="69" t="s">
        <v>133</v>
      </c>
      <c r="AD200" s="3">
        <f t="shared" si="55"/>
        <v>0</v>
      </c>
      <c r="AE200" s="75"/>
    </row>
    <row r="201" spans="1:31" ht="14.25" customHeight="1">
      <c r="A201" s="69" t="s">
        <v>133</v>
      </c>
      <c r="B201" s="71" t="s">
        <v>142</v>
      </c>
      <c r="C201" s="71" t="s">
        <v>1008</v>
      </c>
      <c r="D201" s="71">
        <v>1000002835</v>
      </c>
      <c r="E201" s="72" t="s">
        <v>1009</v>
      </c>
      <c r="F201" s="73">
        <v>44758</v>
      </c>
      <c r="G201" s="66" t="str">
        <f t="shared" si="42"/>
        <v>Targeted Dealer</v>
      </c>
      <c r="H201" s="66"/>
      <c r="I201" s="67">
        <v>200</v>
      </c>
      <c r="J201" s="67">
        <f t="shared" si="43"/>
        <v>186.66666666666669</v>
      </c>
      <c r="K201" s="68">
        <v>117.95</v>
      </c>
      <c r="L201" s="68">
        <f t="shared" si="44"/>
        <v>82.05</v>
      </c>
      <c r="M201" s="68">
        <f t="shared" si="45"/>
        <v>63.187499999999993</v>
      </c>
      <c r="N201" s="96">
        <v>219.6</v>
      </c>
      <c r="O201" s="97" t="str">
        <f t="shared" si="46"/>
        <v>Mar</v>
      </c>
      <c r="P201" s="96">
        <f t="shared" si="47"/>
        <v>219.6</v>
      </c>
      <c r="Q201" s="98">
        <f t="shared" si="48"/>
        <v>-101.64999999999999</v>
      </c>
      <c r="R201" s="97">
        <f t="shared" si="49"/>
        <v>-0.46288706739526408</v>
      </c>
      <c r="S201" s="99" t="str">
        <f t="shared" si="50"/>
        <v>DEGROWTH</v>
      </c>
      <c r="T201" s="68">
        <v>171.25</v>
      </c>
      <c r="U201" s="100" t="str">
        <f t="shared" si="51"/>
        <v>Apr</v>
      </c>
      <c r="V201" s="96">
        <v>171.25</v>
      </c>
      <c r="W201" s="101">
        <f t="shared" si="52"/>
        <v>-53.3</v>
      </c>
      <c r="X201" s="102">
        <f t="shared" si="53"/>
        <v>-0.31124087591240879</v>
      </c>
      <c r="Y201" s="103" t="str">
        <f t="shared" si="54"/>
        <v>DEGROWTH</v>
      </c>
      <c r="Z201" s="74">
        <v>0</v>
      </c>
      <c r="AA201" s="69"/>
      <c r="AB201" s="69" t="s">
        <v>133</v>
      </c>
      <c r="AC201" s="69" t="s">
        <v>133</v>
      </c>
      <c r="AD201" s="3">
        <f t="shared" si="55"/>
        <v>0</v>
      </c>
      <c r="AE201" s="75"/>
    </row>
    <row r="202" spans="1:31" ht="14.25" customHeight="1">
      <c r="A202" s="69" t="s">
        <v>133</v>
      </c>
      <c r="B202" s="71" t="s">
        <v>142</v>
      </c>
      <c r="C202" s="71" t="s">
        <v>1010</v>
      </c>
      <c r="D202" s="71">
        <v>1000003161</v>
      </c>
      <c r="E202" s="72" t="s">
        <v>1011</v>
      </c>
      <c r="F202" s="73">
        <v>44915</v>
      </c>
      <c r="G202" s="66" t="str">
        <f t="shared" si="42"/>
        <v>Targeted Dealer</v>
      </c>
      <c r="H202" s="66"/>
      <c r="I202" s="67">
        <v>20</v>
      </c>
      <c r="J202" s="67">
        <f t="shared" si="43"/>
        <v>18.666666666666664</v>
      </c>
      <c r="K202" s="68">
        <v>20</v>
      </c>
      <c r="L202" s="68">
        <f t="shared" si="44"/>
        <v>0</v>
      </c>
      <c r="M202" s="68">
        <f t="shared" si="45"/>
        <v>107.14285714285715</v>
      </c>
      <c r="N202" s="96">
        <v>0</v>
      </c>
      <c r="O202" s="97" t="str">
        <f t="shared" si="46"/>
        <v>Mar</v>
      </c>
      <c r="P202" s="96">
        <f t="shared" si="47"/>
        <v>0</v>
      </c>
      <c r="Q202" s="98">
        <f t="shared" si="48"/>
        <v>20</v>
      </c>
      <c r="R202" s="97" t="str">
        <f t="shared" si="49"/>
        <v xml:space="preserve"> </v>
      </c>
      <c r="S202" s="99" t="b">
        <f t="shared" si="50"/>
        <v>0</v>
      </c>
      <c r="T202" s="68">
        <v>40</v>
      </c>
      <c r="U202" s="100" t="str">
        <f t="shared" si="51"/>
        <v>Apr</v>
      </c>
      <c r="V202" s="96">
        <v>40</v>
      </c>
      <c r="W202" s="101">
        <f t="shared" si="52"/>
        <v>-20</v>
      </c>
      <c r="X202" s="102">
        <f t="shared" si="53"/>
        <v>-0.5</v>
      </c>
      <c r="Y202" s="103" t="str">
        <f t="shared" si="54"/>
        <v>DEGROWTH</v>
      </c>
      <c r="Z202" s="74">
        <v>0</v>
      </c>
      <c r="AA202" s="69"/>
      <c r="AB202" s="69" t="s">
        <v>133</v>
      </c>
      <c r="AC202" s="69" t="s">
        <v>133</v>
      </c>
      <c r="AD202" s="3">
        <f t="shared" si="55"/>
        <v>0</v>
      </c>
      <c r="AE202" s="75"/>
    </row>
    <row r="203" spans="1:31" ht="14.25" customHeight="1">
      <c r="A203" s="69" t="s">
        <v>133</v>
      </c>
      <c r="B203" s="71" t="s">
        <v>142</v>
      </c>
      <c r="C203" s="71" t="s">
        <v>192</v>
      </c>
      <c r="D203" s="71">
        <v>1000003500</v>
      </c>
      <c r="E203" s="71" t="s">
        <v>193</v>
      </c>
      <c r="F203" s="73">
        <v>45045</v>
      </c>
      <c r="G203" s="66" t="str">
        <f t="shared" si="42"/>
        <v>Targeted Dealer</v>
      </c>
      <c r="H203" s="66"/>
      <c r="I203" s="67">
        <v>20</v>
      </c>
      <c r="J203" s="67">
        <f t="shared" si="43"/>
        <v>18.666666666666664</v>
      </c>
      <c r="K203" s="68">
        <v>10</v>
      </c>
      <c r="L203" s="68">
        <f t="shared" si="44"/>
        <v>10</v>
      </c>
      <c r="M203" s="68">
        <f t="shared" si="45"/>
        <v>53.571428571428577</v>
      </c>
      <c r="N203" s="96">
        <v>0</v>
      </c>
      <c r="O203" s="97" t="str">
        <f t="shared" si="46"/>
        <v>Mar</v>
      </c>
      <c r="P203" s="96">
        <f t="shared" si="47"/>
        <v>0</v>
      </c>
      <c r="Q203" s="98">
        <f t="shared" si="48"/>
        <v>10</v>
      </c>
      <c r="R203" s="97" t="str">
        <f t="shared" si="49"/>
        <v xml:space="preserve"> </v>
      </c>
      <c r="S203" s="99" t="b">
        <f t="shared" si="50"/>
        <v>0</v>
      </c>
      <c r="T203" s="68">
        <v>14</v>
      </c>
      <c r="U203" s="100" t="str">
        <f t="shared" si="51"/>
        <v>Apr</v>
      </c>
      <c r="V203" s="96">
        <v>14</v>
      </c>
      <c r="W203" s="101">
        <f t="shared" si="52"/>
        <v>-4</v>
      </c>
      <c r="X203" s="102">
        <f t="shared" si="53"/>
        <v>-0.2857142857142857</v>
      </c>
      <c r="Y203" s="103" t="str">
        <f t="shared" si="54"/>
        <v>DEGROWTH</v>
      </c>
      <c r="Z203" s="74">
        <v>0</v>
      </c>
      <c r="AA203" s="69"/>
      <c r="AB203" s="69" t="s">
        <v>133</v>
      </c>
      <c r="AC203" s="69" t="s">
        <v>133</v>
      </c>
      <c r="AD203" s="3">
        <f t="shared" si="55"/>
        <v>0</v>
      </c>
      <c r="AE203" s="75"/>
    </row>
    <row r="204" spans="1:31" ht="14.25" customHeight="1">
      <c r="A204" s="69" t="s">
        <v>133</v>
      </c>
      <c r="B204" s="71" t="s">
        <v>142</v>
      </c>
      <c r="C204" s="71" t="s">
        <v>1012</v>
      </c>
      <c r="D204" s="71">
        <v>1000003513</v>
      </c>
      <c r="E204" s="71" t="s">
        <v>1013</v>
      </c>
      <c r="F204" s="73">
        <v>45054</v>
      </c>
      <c r="G204" s="66" t="str">
        <f t="shared" si="42"/>
        <v>Targeted Dealer</v>
      </c>
      <c r="H204" s="66"/>
      <c r="I204" s="67">
        <v>280</v>
      </c>
      <c r="J204" s="67">
        <f t="shared" si="43"/>
        <v>261.33333333333337</v>
      </c>
      <c r="K204" s="68">
        <v>119</v>
      </c>
      <c r="L204" s="68">
        <f t="shared" si="44"/>
        <v>161</v>
      </c>
      <c r="M204" s="68">
        <f t="shared" si="45"/>
        <v>45.535714285714278</v>
      </c>
      <c r="N204" s="96">
        <v>532.4</v>
      </c>
      <c r="O204" s="97" t="str">
        <f t="shared" si="46"/>
        <v>Mar</v>
      </c>
      <c r="P204" s="96">
        <f t="shared" si="47"/>
        <v>532.4</v>
      </c>
      <c r="Q204" s="98">
        <f t="shared" si="48"/>
        <v>-413.4</v>
      </c>
      <c r="R204" s="97">
        <f t="shared" si="49"/>
        <v>-0.77648384673178061</v>
      </c>
      <c r="S204" s="99" t="str">
        <f t="shared" si="50"/>
        <v>DEGROWTH</v>
      </c>
      <c r="T204" s="68">
        <v>236.75</v>
      </c>
      <c r="U204" s="100" t="str">
        <f t="shared" si="51"/>
        <v>Apr</v>
      </c>
      <c r="V204" s="96">
        <v>236.75</v>
      </c>
      <c r="W204" s="101">
        <f t="shared" si="52"/>
        <v>-117.75</v>
      </c>
      <c r="X204" s="102">
        <f t="shared" si="53"/>
        <v>-0.49736008447729674</v>
      </c>
      <c r="Y204" s="103" t="str">
        <f t="shared" si="54"/>
        <v>DEGROWTH</v>
      </c>
      <c r="Z204" s="74">
        <v>0</v>
      </c>
      <c r="AA204" s="69"/>
      <c r="AB204" s="69" t="s">
        <v>133</v>
      </c>
      <c r="AC204" s="69" t="s">
        <v>133</v>
      </c>
      <c r="AD204" s="3">
        <f t="shared" si="55"/>
        <v>0</v>
      </c>
      <c r="AE204" s="75"/>
    </row>
    <row r="205" spans="1:31" ht="14.25" customHeight="1">
      <c r="A205" s="69" t="s">
        <v>133</v>
      </c>
      <c r="B205" s="71" t="s">
        <v>142</v>
      </c>
      <c r="C205" s="71" t="s">
        <v>1014</v>
      </c>
      <c r="D205" s="71">
        <v>1000003544</v>
      </c>
      <c r="E205" s="71" t="s">
        <v>1015</v>
      </c>
      <c r="F205" s="73">
        <v>45069</v>
      </c>
      <c r="G205" s="66" t="str">
        <f t="shared" si="42"/>
        <v>Targeted Dealer</v>
      </c>
      <c r="H205" s="66"/>
      <c r="I205" s="67">
        <v>20</v>
      </c>
      <c r="J205" s="67">
        <f t="shared" si="43"/>
        <v>18.666666666666664</v>
      </c>
      <c r="K205" s="68">
        <v>30</v>
      </c>
      <c r="L205" s="68">
        <f t="shared" si="44"/>
        <v>-10</v>
      </c>
      <c r="M205" s="68">
        <f t="shared" si="45"/>
        <v>160.71428571428572</v>
      </c>
      <c r="N205" s="96">
        <v>20</v>
      </c>
      <c r="O205" s="97" t="str">
        <f t="shared" si="46"/>
        <v>Mar</v>
      </c>
      <c r="P205" s="96">
        <f t="shared" si="47"/>
        <v>20</v>
      </c>
      <c r="Q205" s="98">
        <f t="shared" si="48"/>
        <v>10</v>
      </c>
      <c r="R205" s="97">
        <f t="shared" si="49"/>
        <v>0.5</v>
      </c>
      <c r="S205" s="99" t="str">
        <f t="shared" si="50"/>
        <v>GROWTH</v>
      </c>
      <c r="T205" s="68">
        <v>40</v>
      </c>
      <c r="U205" s="100" t="str">
        <f t="shared" si="51"/>
        <v>Apr</v>
      </c>
      <c r="V205" s="96">
        <v>40</v>
      </c>
      <c r="W205" s="101">
        <f t="shared" si="52"/>
        <v>-10</v>
      </c>
      <c r="X205" s="102">
        <f t="shared" si="53"/>
        <v>-0.25</v>
      </c>
      <c r="Y205" s="103" t="str">
        <f t="shared" si="54"/>
        <v>DEGROWTH</v>
      </c>
      <c r="Z205" s="74">
        <v>0</v>
      </c>
      <c r="AA205" s="69"/>
      <c r="AB205" s="69" t="s">
        <v>133</v>
      </c>
      <c r="AC205" s="69" t="s">
        <v>133</v>
      </c>
      <c r="AD205" s="3">
        <f t="shared" si="55"/>
        <v>0</v>
      </c>
      <c r="AE205" s="75"/>
    </row>
    <row r="206" spans="1:31" ht="14.25" customHeight="1">
      <c r="A206" s="69" t="s">
        <v>133</v>
      </c>
      <c r="B206" s="71" t="s">
        <v>142</v>
      </c>
      <c r="C206" s="71" t="s">
        <v>1016</v>
      </c>
      <c r="D206" s="71">
        <v>1000003616</v>
      </c>
      <c r="E206" s="71" t="s">
        <v>1017</v>
      </c>
      <c r="F206" s="73">
        <v>45110</v>
      </c>
      <c r="G206" s="66" t="str">
        <f t="shared" si="42"/>
        <v>Targeted Dealer</v>
      </c>
      <c r="H206" s="66"/>
      <c r="I206" s="67">
        <v>20</v>
      </c>
      <c r="J206" s="67">
        <f t="shared" si="43"/>
        <v>18.666666666666664</v>
      </c>
      <c r="K206" s="68">
        <v>20</v>
      </c>
      <c r="L206" s="68">
        <f t="shared" si="44"/>
        <v>0</v>
      </c>
      <c r="M206" s="68">
        <f t="shared" si="45"/>
        <v>107.14285714285715</v>
      </c>
      <c r="N206" s="96">
        <v>64.599999999999994</v>
      </c>
      <c r="O206" s="97" t="str">
        <f t="shared" si="46"/>
        <v>Mar</v>
      </c>
      <c r="P206" s="96">
        <f t="shared" si="47"/>
        <v>64.599999999999994</v>
      </c>
      <c r="Q206" s="98">
        <f t="shared" si="48"/>
        <v>-44.599999999999994</v>
      </c>
      <c r="R206" s="97">
        <f t="shared" si="49"/>
        <v>-0.69040247678018574</v>
      </c>
      <c r="S206" s="99" t="str">
        <f t="shared" si="50"/>
        <v>DEGROWTH</v>
      </c>
      <c r="T206" s="68">
        <v>20</v>
      </c>
      <c r="U206" s="100" t="str">
        <f t="shared" si="51"/>
        <v>Apr</v>
      </c>
      <c r="V206" s="96">
        <v>20</v>
      </c>
      <c r="W206" s="101">
        <f t="shared" si="52"/>
        <v>0</v>
      </c>
      <c r="X206" s="102">
        <f t="shared" si="53"/>
        <v>0</v>
      </c>
      <c r="Y206" s="103" t="str">
        <f t="shared" si="54"/>
        <v>GROWTH</v>
      </c>
      <c r="Z206" s="74">
        <v>0</v>
      </c>
      <c r="AA206" s="69"/>
      <c r="AB206" s="69" t="s">
        <v>133</v>
      </c>
      <c r="AC206" s="69" t="s">
        <v>133</v>
      </c>
      <c r="AD206" s="3">
        <f t="shared" si="55"/>
        <v>0</v>
      </c>
      <c r="AE206" s="75"/>
    </row>
    <row r="207" spans="1:31" ht="14.25" customHeight="1">
      <c r="A207" s="69" t="s">
        <v>133</v>
      </c>
      <c r="B207" s="71" t="s">
        <v>142</v>
      </c>
      <c r="C207" s="71" t="s">
        <v>1018</v>
      </c>
      <c r="D207" s="71">
        <v>1000003655</v>
      </c>
      <c r="E207" s="71" t="s">
        <v>1019</v>
      </c>
      <c r="F207" s="73">
        <v>45136</v>
      </c>
      <c r="G207" s="66" t="str">
        <f t="shared" si="42"/>
        <v>Targeted Dealer</v>
      </c>
      <c r="H207" s="66"/>
      <c r="I207" s="67">
        <v>30</v>
      </c>
      <c r="J207" s="67">
        <f t="shared" si="43"/>
        <v>28</v>
      </c>
      <c r="K207" s="68">
        <v>0</v>
      </c>
      <c r="L207" s="68">
        <f t="shared" si="44"/>
        <v>30</v>
      </c>
      <c r="M207" s="68">
        <f t="shared" si="45"/>
        <v>0</v>
      </c>
      <c r="N207" s="96">
        <v>0</v>
      </c>
      <c r="O207" s="97" t="str">
        <f t="shared" si="46"/>
        <v>Mar</v>
      </c>
      <c r="P207" s="96">
        <f t="shared" si="47"/>
        <v>0</v>
      </c>
      <c r="Q207" s="98">
        <f t="shared" si="48"/>
        <v>0</v>
      </c>
      <c r="R207" s="97" t="str">
        <f t="shared" si="49"/>
        <v xml:space="preserve"> </v>
      </c>
      <c r="S207" s="99" t="b">
        <f t="shared" si="50"/>
        <v>0</v>
      </c>
      <c r="T207" s="68">
        <v>36</v>
      </c>
      <c r="U207" s="100" t="str">
        <f t="shared" si="51"/>
        <v>Apr</v>
      </c>
      <c r="V207" s="96">
        <v>36</v>
      </c>
      <c r="W207" s="101">
        <f t="shared" si="52"/>
        <v>-36</v>
      </c>
      <c r="X207" s="102">
        <f t="shared" si="53"/>
        <v>-1</v>
      </c>
      <c r="Y207" s="103" t="str">
        <f t="shared" si="54"/>
        <v>DEGROWTH</v>
      </c>
      <c r="Z207" s="74">
        <v>0</v>
      </c>
      <c r="AA207" s="69"/>
      <c r="AB207" s="69" t="s">
        <v>133</v>
      </c>
      <c r="AC207" s="69" t="s">
        <v>133</v>
      </c>
      <c r="AD207" s="3">
        <f t="shared" si="55"/>
        <v>1</v>
      </c>
      <c r="AE207" s="75"/>
    </row>
    <row r="208" spans="1:31" ht="14.25" customHeight="1">
      <c r="A208" s="69" t="s">
        <v>133</v>
      </c>
      <c r="B208" s="71" t="s">
        <v>142</v>
      </c>
      <c r="C208" s="71" t="s">
        <v>1020</v>
      </c>
      <c r="D208" s="71">
        <v>1000003676</v>
      </c>
      <c r="E208" s="71" t="s">
        <v>1021</v>
      </c>
      <c r="F208" s="73">
        <v>45142</v>
      </c>
      <c r="G208" s="66" t="str">
        <f t="shared" si="42"/>
        <v>Targeted Dealer</v>
      </c>
      <c r="H208" s="66"/>
      <c r="I208" s="67">
        <v>80</v>
      </c>
      <c r="J208" s="67">
        <f t="shared" si="43"/>
        <v>74.666666666666657</v>
      </c>
      <c r="K208" s="68">
        <v>30</v>
      </c>
      <c r="L208" s="68">
        <f t="shared" si="44"/>
        <v>50</v>
      </c>
      <c r="M208" s="68">
        <f t="shared" si="45"/>
        <v>40.178571428571431</v>
      </c>
      <c r="N208" s="96">
        <v>40</v>
      </c>
      <c r="O208" s="97" t="str">
        <f t="shared" si="46"/>
        <v>Mar</v>
      </c>
      <c r="P208" s="96">
        <f t="shared" si="47"/>
        <v>40</v>
      </c>
      <c r="Q208" s="98">
        <f t="shared" si="48"/>
        <v>-10</v>
      </c>
      <c r="R208" s="97">
        <f t="shared" si="49"/>
        <v>-0.25</v>
      </c>
      <c r="S208" s="99" t="str">
        <f t="shared" si="50"/>
        <v>DEGROWTH</v>
      </c>
      <c r="T208" s="68">
        <v>120</v>
      </c>
      <c r="U208" s="100" t="str">
        <f t="shared" si="51"/>
        <v>Apr</v>
      </c>
      <c r="V208" s="96">
        <v>120</v>
      </c>
      <c r="W208" s="101">
        <f t="shared" si="52"/>
        <v>-90</v>
      </c>
      <c r="X208" s="102">
        <f t="shared" si="53"/>
        <v>-0.75</v>
      </c>
      <c r="Y208" s="103" t="str">
        <f t="shared" si="54"/>
        <v>DEGROWTH</v>
      </c>
      <c r="Z208" s="74">
        <v>0</v>
      </c>
      <c r="AA208" s="69"/>
      <c r="AB208" s="69" t="s">
        <v>133</v>
      </c>
      <c r="AC208" s="69" t="s">
        <v>133</v>
      </c>
      <c r="AD208" s="3">
        <f t="shared" si="55"/>
        <v>0</v>
      </c>
      <c r="AE208" s="75"/>
    </row>
    <row r="209" spans="1:31" ht="14.25" customHeight="1">
      <c r="A209" s="69" t="s">
        <v>133</v>
      </c>
      <c r="B209" s="71" t="s">
        <v>142</v>
      </c>
      <c r="C209" s="71" t="s">
        <v>1022</v>
      </c>
      <c r="D209" s="71">
        <v>1000003726</v>
      </c>
      <c r="E209" s="71" t="s">
        <v>1023</v>
      </c>
      <c r="F209" s="73">
        <v>45210</v>
      </c>
      <c r="G209" s="66" t="str">
        <f t="shared" si="42"/>
        <v>Targeted Dealer</v>
      </c>
      <c r="H209" s="66"/>
      <c r="I209" s="67">
        <v>140</v>
      </c>
      <c r="J209" s="67">
        <f t="shared" si="43"/>
        <v>130.66666666666669</v>
      </c>
      <c r="K209" s="68">
        <v>40</v>
      </c>
      <c r="L209" s="68">
        <f t="shared" si="44"/>
        <v>100</v>
      </c>
      <c r="M209" s="68">
        <f t="shared" si="45"/>
        <v>30.612244897959179</v>
      </c>
      <c r="N209" s="96">
        <v>90.5</v>
      </c>
      <c r="O209" s="97" t="str">
        <f t="shared" si="46"/>
        <v>Mar</v>
      </c>
      <c r="P209" s="96">
        <f t="shared" si="47"/>
        <v>90.5</v>
      </c>
      <c r="Q209" s="98">
        <f t="shared" si="48"/>
        <v>-50.5</v>
      </c>
      <c r="R209" s="97">
        <f t="shared" si="49"/>
        <v>-0.55801104972375692</v>
      </c>
      <c r="S209" s="99" t="str">
        <f t="shared" si="50"/>
        <v>DEGROWTH</v>
      </c>
      <c r="T209" s="68">
        <v>140</v>
      </c>
      <c r="U209" s="100" t="str">
        <f t="shared" si="51"/>
        <v>Apr</v>
      </c>
      <c r="V209" s="96">
        <v>140</v>
      </c>
      <c r="W209" s="101">
        <f t="shared" si="52"/>
        <v>-100</v>
      </c>
      <c r="X209" s="102">
        <f t="shared" si="53"/>
        <v>-0.7142857142857143</v>
      </c>
      <c r="Y209" s="103" t="str">
        <f t="shared" si="54"/>
        <v>DEGROWTH</v>
      </c>
      <c r="Z209" s="74">
        <v>0</v>
      </c>
      <c r="AA209" s="69"/>
      <c r="AB209" s="69" t="s">
        <v>133</v>
      </c>
      <c r="AC209" s="69" t="s">
        <v>133</v>
      </c>
      <c r="AD209" s="3">
        <f t="shared" si="55"/>
        <v>0</v>
      </c>
      <c r="AE209" s="75"/>
    </row>
    <row r="210" spans="1:31" ht="14.25" customHeight="1">
      <c r="A210" s="69" t="s">
        <v>133</v>
      </c>
      <c r="B210" s="71" t="s">
        <v>142</v>
      </c>
      <c r="C210" s="71" t="s">
        <v>1024</v>
      </c>
      <c r="D210" s="71">
        <v>1000003728</v>
      </c>
      <c r="E210" s="71" t="s">
        <v>1025</v>
      </c>
      <c r="F210" s="73">
        <v>45215</v>
      </c>
      <c r="G210" s="66" t="str">
        <f t="shared" si="42"/>
        <v>Targeted Dealer</v>
      </c>
      <c r="H210" s="66"/>
      <c r="I210" s="67">
        <v>330</v>
      </c>
      <c r="J210" s="67">
        <f t="shared" si="43"/>
        <v>308</v>
      </c>
      <c r="K210" s="68">
        <v>152.85</v>
      </c>
      <c r="L210" s="68">
        <f t="shared" si="44"/>
        <v>177.15</v>
      </c>
      <c r="M210" s="68">
        <f t="shared" si="45"/>
        <v>49.626623376623371</v>
      </c>
      <c r="N210" s="96">
        <v>408.6</v>
      </c>
      <c r="O210" s="97" t="str">
        <f t="shared" si="46"/>
        <v>Mar</v>
      </c>
      <c r="P210" s="96">
        <f t="shared" si="47"/>
        <v>408.6</v>
      </c>
      <c r="Q210" s="98">
        <f t="shared" si="48"/>
        <v>-255.75000000000003</v>
      </c>
      <c r="R210" s="97">
        <f t="shared" si="49"/>
        <v>-0.6259177679882526</v>
      </c>
      <c r="S210" s="99" t="str">
        <f t="shared" si="50"/>
        <v>DEGROWTH</v>
      </c>
      <c r="T210" s="68">
        <v>294.85000000000002</v>
      </c>
      <c r="U210" s="100" t="str">
        <f t="shared" si="51"/>
        <v>Apr</v>
      </c>
      <c r="V210" s="96">
        <v>294.85000000000002</v>
      </c>
      <c r="W210" s="101">
        <f t="shared" si="52"/>
        <v>-142.00000000000003</v>
      </c>
      <c r="X210" s="102">
        <f t="shared" si="53"/>
        <v>-0.48160081397320675</v>
      </c>
      <c r="Y210" s="103" t="str">
        <f t="shared" si="54"/>
        <v>DEGROWTH</v>
      </c>
      <c r="Z210" s="74">
        <v>0</v>
      </c>
      <c r="AA210" s="69"/>
      <c r="AB210" s="69" t="s">
        <v>133</v>
      </c>
      <c r="AC210" s="69" t="s">
        <v>133</v>
      </c>
      <c r="AD210" s="3">
        <f t="shared" si="55"/>
        <v>0</v>
      </c>
      <c r="AE210" s="75"/>
    </row>
    <row r="211" spans="1:31" ht="14.25" customHeight="1">
      <c r="A211" s="74" t="s">
        <v>133</v>
      </c>
      <c r="B211" s="78" t="s">
        <v>142</v>
      </c>
      <c r="C211" s="78" t="s">
        <v>1026</v>
      </c>
      <c r="D211" s="78">
        <v>1000003873</v>
      </c>
      <c r="E211" s="78" t="s">
        <v>1027</v>
      </c>
      <c r="F211" s="73">
        <v>45350</v>
      </c>
      <c r="G211" s="66" t="str">
        <f t="shared" si="42"/>
        <v>Targeted Dealer</v>
      </c>
      <c r="H211" s="66"/>
      <c r="I211" s="67">
        <v>20</v>
      </c>
      <c r="J211" s="67">
        <f t="shared" si="43"/>
        <v>18.666666666666664</v>
      </c>
      <c r="K211" s="68">
        <v>20</v>
      </c>
      <c r="L211" s="68">
        <f t="shared" si="44"/>
        <v>0</v>
      </c>
      <c r="M211" s="68">
        <f t="shared" si="45"/>
        <v>107.14285714285715</v>
      </c>
      <c r="N211" s="96">
        <v>20</v>
      </c>
      <c r="O211" s="97" t="str">
        <f t="shared" si="46"/>
        <v>Mar</v>
      </c>
      <c r="P211" s="96">
        <f t="shared" si="47"/>
        <v>20</v>
      </c>
      <c r="Q211" s="98">
        <f t="shared" si="48"/>
        <v>0</v>
      </c>
      <c r="R211" s="97">
        <f t="shared" si="49"/>
        <v>0</v>
      </c>
      <c r="S211" s="99" t="str">
        <f t="shared" si="50"/>
        <v>GROWTH</v>
      </c>
      <c r="T211" s="68">
        <v>2.5</v>
      </c>
      <c r="U211" s="100" t="str">
        <f t="shared" si="51"/>
        <v>Apr</v>
      </c>
      <c r="V211" s="96">
        <v>2.5</v>
      </c>
      <c r="W211" s="101">
        <f t="shared" si="52"/>
        <v>17.5</v>
      </c>
      <c r="X211" s="102">
        <f t="shared" si="53"/>
        <v>7</v>
      </c>
      <c r="Y211" s="103" t="str">
        <f t="shared" si="54"/>
        <v>GROWTH</v>
      </c>
      <c r="Z211" s="74">
        <v>0</v>
      </c>
      <c r="AA211" s="69"/>
      <c r="AB211" s="69" t="s">
        <v>133</v>
      </c>
      <c r="AC211" s="74" t="s">
        <v>133</v>
      </c>
      <c r="AD211" s="3">
        <f t="shared" si="55"/>
        <v>0</v>
      </c>
      <c r="AE211" s="75"/>
    </row>
    <row r="212" spans="1:31" ht="14.25" customHeight="1">
      <c r="A212" s="74" t="s">
        <v>133</v>
      </c>
      <c r="B212" s="78" t="s">
        <v>142</v>
      </c>
      <c r="C212" s="78" t="s">
        <v>1028</v>
      </c>
      <c r="D212" s="78">
        <v>1000003926</v>
      </c>
      <c r="E212" s="78" t="s">
        <v>1029</v>
      </c>
      <c r="F212" s="73">
        <v>45412</v>
      </c>
      <c r="G212" s="66" t="str">
        <f t="shared" si="42"/>
        <v>Targeted Dealer</v>
      </c>
      <c r="H212" s="66"/>
      <c r="I212" s="67">
        <v>100</v>
      </c>
      <c r="J212" s="67">
        <f t="shared" si="43"/>
        <v>93.333333333333343</v>
      </c>
      <c r="K212" s="68">
        <v>108</v>
      </c>
      <c r="L212" s="68">
        <f t="shared" si="44"/>
        <v>-8</v>
      </c>
      <c r="M212" s="68">
        <f t="shared" si="45"/>
        <v>115.71428571428569</v>
      </c>
      <c r="N212" s="96">
        <v>184</v>
      </c>
      <c r="O212" s="97" t="str">
        <f t="shared" si="46"/>
        <v>Mar</v>
      </c>
      <c r="P212" s="96">
        <f t="shared" si="47"/>
        <v>184</v>
      </c>
      <c r="Q212" s="98">
        <f t="shared" si="48"/>
        <v>-76</v>
      </c>
      <c r="R212" s="97">
        <f t="shared" si="49"/>
        <v>-0.41304347826086951</v>
      </c>
      <c r="S212" s="99" t="str">
        <f t="shared" si="50"/>
        <v>DEGROWTH</v>
      </c>
      <c r="T212" s="68">
        <v>127.5</v>
      </c>
      <c r="U212" s="100" t="str">
        <f t="shared" si="51"/>
        <v>Apr</v>
      </c>
      <c r="V212" s="96">
        <v>127.5</v>
      </c>
      <c r="W212" s="101">
        <f t="shared" si="52"/>
        <v>-19.5</v>
      </c>
      <c r="X212" s="102">
        <f t="shared" si="53"/>
        <v>-0.15294117647058825</v>
      </c>
      <c r="Y212" s="103" t="str">
        <f t="shared" si="54"/>
        <v>DEGROWTH</v>
      </c>
      <c r="Z212" s="74">
        <v>0</v>
      </c>
      <c r="AA212" s="69"/>
      <c r="AB212" s="69" t="s">
        <v>133</v>
      </c>
      <c r="AC212" s="74" t="s">
        <v>133</v>
      </c>
      <c r="AD212" s="3">
        <f t="shared" si="55"/>
        <v>0</v>
      </c>
      <c r="AE212" s="75"/>
    </row>
    <row r="213" spans="1:31" ht="14.25" customHeight="1">
      <c r="A213" s="74" t="s">
        <v>133</v>
      </c>
      <c r="B213" s="78" t="s">
        <v>142</v>
      </c>
      <c r="C213" s="78" t="s">
        <v>1030</v>
      </c>
      <c r="D213" s="78">
        <v>1000004063</v>
      </c>
      <c r="E213" s="78" t="s">
        <v>1031</v>
      </c>
      <c r="F213" s="73">
        <v>45498</v>
      </c>
      <c r="G213" s="66" t="str">
        <f t="shared" si="42"/>
        <v>Targeted Dealer</v>
      </c>
      <c r="H213" s="66"/>
      <c r="I213" s="67">
        <v>250</v>
      </c>
      <c r="J213" s="67">
        <f t="shared" si="43"/>
        <v>233.33333333333334</v>
      </c>
      <c r="K213" s="68">
        <v>329</v>
      </c>
      <c r="L213" s="68">
        <f t="shared" si="44"/>
        <v>-79</v>
      </c>
      <c r="M213" s="68">
        <f t="shared" si="45"/>
        <v>141</v>
      </c>
      <c r="N213" s="96">
        <v>474.75</v>
      </c>
      <c r="O213" s="97" t="str">
        <f t="shared" si="46"/>
        <v>Mar</v>
      </c>
      <c r="P213" s="96">
        <f t="shared" si="47"/>
        <v>474.75</v>
      </c>
      <c r="Q213" s="98">
        <f t="shared" si="48"/>
        <v>-145.75</v>
      </c>
      <c r="R213" s="97">
        <f t="shared" si="49"/>
        <v>-0.30700368615060558</v>
      </c>
      <c r="S213" s="99" t="str">
        <f t="shared" si="50"/>
        <v>DEGROWTH</v>
      </c>
      <c r="T213" s="68">
        <v>250</v>
      </c>
      <c r="U213" s="100" t="str">
        <f t="shared" si="51"/>
        <v>Apr</v>
      </c>
      <c r="V213" s="96">
        <v>250</v>
      </c>
      <c r="W213" s="101">
        <f t="shared" si="52"/>
        <v>79</v>
      </c>
      <c r="X213" s="102">
        <f t="shared" si="53"/>
        <v>0.31600000000000006</v>
      </c>
      <c r="Y213" s="103" t="str">
        <f t="shared" si="54"/>
        <v>GROWTH</v>
      </c>
      <c r="Z213" s="74">
        <v>0</v>
      </c>
      <c r="AA213" s="69"/>
      <c r="AB213" s="69" t="s">
        <v>133</v>
      </c>
      <c r="AC213" s="74" t="s">
        <v>133</v>
      </c>
      <c r="AD213" s="3">
        <f t="shared" si="55"/>
        <v>0</v>
      </c>
      <c r="AE213" s="75"/>
    </row>
    <row r="214" spans="1:31" ht="14.25" customHeight="1">
      <c r="A214" s="74" t="s">
        <v>133</v>
      </c>
      <c r="B214" s="78" t="s">
        <v>142</v>
      </c>
      <c r="C214" s="78" t="s">
        <v>1032</v>
      </c>
      <c r="D214" s="78">
        <v>1000004075</v>
      </c>
      <c r="E214" s="78" t="s">
        <v>1033</v>
      </c>
      <c r="F214" s="73">
        <v>45506</v>
      </c>
      <c r="G214" s="66" t="str">
        <f t="shared" si="42"/>
        <v>Targeted Dealer</v>
      </c>
      <c r="H214" s="66"/>
      <c r="I214" s="67">
        <v>20</v>
      </c>
      <c r="J214" s="67">
        <f t="shared" si="43"/>
        <v>18.666666666666664</v>
      </c>
      <c r="K214" s="68">
        <v>20</v>
      </c>
      <c r="L214" s="68">
        <f t="shared" si="44"/>
        <v>0</v>
      </c>
      <c r="M214" s="68">
        <f t="shared" si="45"/>
        <v>107.14285714285715</v>
      </c>
      <c r="N214" s="96">
        <v>0</v>
      </c>
      <c r="O214" s="97" t="str">
        <f t="shared" si="46"/>
        <v>Mar</v>
      </c>
      <c r="P214" s="96">
        <f t="shared" si="47"/>
        <v>0</v>
      </c>
      <c r="Q214" s="98">
        <f t="shared" si="48"/>
        <v>20</v>
      </c>
      <c r="R214" s="97" t="str">
        <f t="shared" si="49"/>
        <v xml:space="preserve"> </v>
      </c>
      <c r="S214" s="99" t="b">
        <f t="shared" si="50"/>
        <v>0</v>
      </c>
      <c r="T214" s="68">
        <v>40</v>
      </c>
      <c r="U214" s="100" t="str">
        <f t="shared" si="51"/>
        <v>Apr</v>
      </c>
      <c r="V214" s="96">
        <v>40</v>
      </c>
      <c r="W214" s="101">
        <f t="shared" si="52"/>
        <v>-20</v>
      </c>
      <c r="X214" s="102">
        <f t="shared" si="53"/>
        <v>-0.5</v>
      </c>
      <c r="Y214" s="103" t="str">
        <f t="shared" si="54"/>
        <v>DEGROWTH</v>
      </c>
      <c r="Z214" s="74">
        <v>0</v>
      </c>
      <c r="AA214" s="69"/>
      <c r="AB214" s="69" t="s">
        <v>133</v>
      </c>
      <c r="AC214" s="74" t="s">
        <v>133</v>
      </c>
      <c r="AD214" s="3">
        <f t="shared" si="55"/>
        <v>0</v>
      </c>
      <c r="AE214" s="75"/>
    </row>
    <row r="215" spans="1:31" ht="14.25" customHeight="1">
      <c r="A215" s="69" t="s">
        <v>133</v>
      </c>
      <c r="B215" s="71" t="s">
        <v>37</v>
      </c>
      <c r="C215" s="71" t="s">
        <v>196</v>
      </c>
      <c r="D215" s="71">
        <v>1000000413</v>
      </c>
      <c r="E215" s="72" t="s">
        <v>197</v>
      </c>
      <c r="F215" s="73">
        <v>38741</v>
      </c>
      <c r="G215" s="66" t="str">
        <f t="shared" si="42"/>
        <v>-</v>
      </c>
      <c r="H215" s="66"/>
      <c r="I215" s="67">
        <v>0</v>
      </c>
      <c r="J215" s="67">
        <f t="shared" si="43"/>
        <v>0</v>
      </c>
      <c r="K215" s="68">
        <v>0</v>
      </c>
      <c r="L215" s="68">
        <f t="shared" si="44"/>
        <v>0</v>
      </c>
      <c r="M215" s="68" t="str">
        <f t="shared" si="45"/>
        <v>-</v>
      </c>
      <c r="N215" s="96">
        <v>0</v>
      </c>
      <c r="O215" s="97" t="str">
        <f t="shared" si="46"/>
        <v>Mar</v>
      </c>
      <c r="P215" s="96">
        <f t="shared" si="47"/>
        <v>0</v>
      </c>
      <c r="Q215" s="98">
        <f t="shared" si="48"/>
        <v>0</v>
      </c>
      <c r="R215" s="97" t="str">
        <f t="shared" si="49"/>
        <v xml:space="preserve"> </v>
      </c>
      <c r="S215" s="99" t="b">
        <f t="shared" si="50"/>
        <v>0</v>
      </c>
      <c r="T215" s="68">
        <v>0</v>
      </c>
      <c r="U215" s="100" t="str">
        <f t="shared" si="51"/>
        <v>Apr</v>
      </c>
      <c r="V215" s="96">
        <v>0</v>
      </c>
      <c r="W215" s="101">
        <f t="shared" si="52"/>
        <v>0</v>
      </c>
      <c r="X215" s="102">
        <f t="shared" si="53"/>
        <v>0</v>
      </c>
      <c r="Y215" s="103" t="b">
        <f t="shared" si="54"/>
        <v>0</v>
      </c>
      <c r="Z215" s="74">
        <v>0</v>
      </c>
      <c r="AA215" s="69"/>
      <c r="AB215" s="69" t="s">
        <v>133</v>
      </c>
      <c r="AC215" s="69" t="s">
        <v>133</v>
      </c>
      <c r="AD215" s="3">
        <f t="shared" si="55"/>
        <v>1</v>
      </c>
      <c r="AE215" s="75"/>
    </row>
    <row r="216" spans="1:31" ht="14.25" customHeight="1">
      <c r="A216" s="69" t="s">
        <v>133</v>
      </c>
      <c r="B216" s="71" t="s">
        <v>37</v>
      </c>
      <c r="C216" s="71" t="s">
        <v>1034</v>
      </c>
      <c r="D216" s="71">
        <v>1000000418</v>
      </c>
      <c r="E216" s="72" t="s">
        <v>1035</v>
      </c>
      <c r="F216" s="73">
        <v>39958</v>
      </c>
      <c r="G216" s="66" t="str">
        <f t="shared" si="42"/>
        <v>Targeted Dealer</v>
      </c>
      <c r="H216" s="66"/>
      <c r="I216" s="67">
        <v>200</v>
      </c>
      <c r="J216" s="67">
        <f t="shared" si="43"/>
        <v>186.66666666666669</v>
      </c>
      <c r="K216" s="68">
        <v>171.5</v>
      </c>
      <c r="L216" s="68">
        <f t="shared" si="44"/>
        <v>28.5</v>
      </c>
      <c r="M216" s="68">
        <f t="shared" si="45"/>
        <v>91.874999999999986</v>
      </c>
      <c r="N216" s="96">
        <v>314</v>
      </c>
      <c r="O216" s="97" t="str">
        <f t="shared" si="46"/>
        <v>Mar</v>
      </c>
      <c r="P216" s="96">
        <f t="shared" si="47"/>
        <v>314</v>
      </c>
      <c r="Q216" s="98">
        <f t="shared" si="48"/>
        <v>-142.5</v>
      </c>
      <c r="R216" s="97">
        <f t="shared" si="49"/>
        <v>-0.45382165605095537</v>
      </c>
      <c r="S216" s="99" t="str">
        <f t="shared" si="50"/>
        <v>DEGROWTH</v>
      </c>
      <c r="T216" s="68">
        <v>140</v>
      </c>
      <c r="U216" s="100" t="str">
        <f t="shared" si="51"/>
        <v>Apr</v>
      </c>
      <c r="V216" s="96">
        <v>140</v>
      </c>
      <c r="W216" s="101">
        <f t="shared" si="52"/>
        <v>31.5</v>
      </c>
      <c r="X216" s="102">
        <f t="shared" si="53"/>
        <v>0.22500000000000009</v>
      </c>
      <c r="Y216" s="103" t="str">
        <f t="shared" si="54"/>
        <v>GROWTH</v>
      </c>
      <c r="Z216" s="74">
        <v>0</v>
      </c>
      <c r="AA216" s="69"/>
      <c r="AB216" s="69" t="s">
        <v>133</v>
      </c>
      <c r="AC216" s="69" t="s">
        <v>133</v>
      </c>
      <c r="AD216" s="3">
        <f t="shared" si="55"/>
        <v>0</v>
      </c>
      <c r="AE216" s="75"/>
    </row>
    <row r="217" spans="1:31" ht="14.25" customHeight="1">
      <c r="A217" s="69" t="s">
        <v>133</v>
      </c>
      <c r="B217" s="71" t="s">
        <v>37</v>
      </c>
      <c r="C217" s="71" t="s">
        <v>1036</v>
      </c>
      <c r="D217" s="71">
        <v>1000000404</v>
      </c>
      <c r="E217" s="72" t="s">
        <v>1037</v>
      </c>
      <c r="F217" s="73">
        <v>39963</v>
      </c>
      <c r="G217" s="66" t="str">
        <f t="shared" si="42"/>
        <v>Targeted Dealer</v>
      </c>
      <c r="H217" s="66"/>
      <c r="I217" s="67">
        <v>80</v>
      </c>
      <c r="J217" s="67">
        <f t="shared" si="43"/>
        <v>74.666666666666657</v>
      </c>
      <c r="K217" s="68">
        <v>63</v>
      </c>
      <c r="L217" s="68">
        <f t="shared" si="44"/>
        <v>17</v>
      </c>
      <c r="M217" s="68">
        <f t="shared" si="45"/>
        <v>84.375000000000014</v>
      </c>
      <c r="N217" s="96">
        <v>49.5</v>
      </c>
      <c r="O217" s="97" t="str">
        <f t="shared" si="46"/>
        <v>Mar</v>
      </c>
      <c r="P217" s="96">
        <f t="shared" si="47"/>
        <v>49.5</v>
      </c>
      <c r="Q217" s="98">
        <f t="shared" si="48"/>
        <v>13.5</v>
      </c>
      <c r="R217" s="97">
        <f t="shared" si="49"/>
        <v>0.27272727272727271</v>
      </c>
      <c r="S217" s="99" t="str">
        <f t="shared" si="50"/>
        <v>GROWTH</v>
      </c>
      <c r="T217" s="68">
        <v>40</v>
      </c>
      <c r="U217" s="100" t="str">
        <f t="shared" si="51"/>
        <v>Apr</v>
      </c>
      <c r="V217" s="96">
        <v>40</v>
      </c>
      <c r="W217" s="101">
        <f t="shared" si="52"/>
        <v>23</v>
      </c>
      <c r="X217" s="102">
        <f t="shared" si="53"/>
        <v>0.57499999999999996</v>
      </c>
      <c r="Y217" s="103" t="str">
        <f t="shared" si="54"/>
        <v>GROWTH</v>
      </c>
      <c r="Z217" s="74">
        <v>0</v>
      </c>
      <c r="AA217" s="69"/>
      <c r="AB217" s="69" t="s">
        <v>133</v>
      </c>
      <c r="AC217" s="69" t="s">
        <v>133</v>
      </c>
      <c r="AD217" s="3">
        <f t="shared" si="55"/>
        <v>0</v>
      </c>
      <c r="AE217" s="75"/>
    </row>
    <row r="218" spans="1:31" ht="14.25" customHeight="1">
      <c r="A218" s="69" t="s">
        <v>133</v>
      </c>
      <c r="B218" s="71" t="s">
        <v>37</v>
      </c>
      <c r="C218" s="71" t="s">
        <v>1038</v>
      </c>
      <c r="D218" s="71">
        <v>1000000401</v>
      </c>
      <c r="E218" s="72" t="s">
        <v>1039</v>
      </c>
      <c r="F218" s="73">
        <v>40011</v>
      </c>
      <c r="G218" s="66" t="str">
        <f t="shared" si="42"/>
        <v>Targeted Dealer</v>
      </c>
      <c r="H218" s="66"/>
      <c r="I218" s="67">
        <v>300</v>
      </c>
      <c r="J218" s="67">
        <f t="shared" si="43"/>
        <v>280</v>
      </c>
      <c r="K218" s="68">
        <v>212.5</v>
      </c>
      <c r="L218" s="68">
        <f t="shared" si="44"/>
        <v>87.5</v>
      </c>
      <c r="M218" s="68">
        <f t="shared" si="45"/>
        <v>75.892857142857153</v>
      </c>
      <c r="N218" s="96">
        <v>294.25</v>
      </c>
      <c r="O218" s="97" t="str">
        <f t="shared" si="46"/>
        <v>Mar</v>
      </c>
      <c r="P218" s="96">
        <f t="shared" si="47"/>
        <v>294.25</v>
      </c>
      <c r="Q218" s="98">
        <f t="shared" si="48"/>
        <v>-81.75</v>
      </c>
      <c r="R218" s="97">
        <f t="shared" si="49"/>
        <v>-0.27782497875955825</v>
      </c>
      <c r="S218" s="99" t="str">
        <f t="shared" si="50"/>
        <v>DEGROWTH</v>
      </c>
      <c r="T218" s="68">
        <v>239.5</v>
      </c>
      <c r="U218" s="100" t="str">
        <f t="shared" si="51"/>
        <v>Apr</v>
      </c>
      <c r="V218" s="96">
        <v>239.5</v>
      </c>
      <c r="W218" s="101">
        <f t="shared" si="52"/>
        <v>-27</v>
      </c>
      <c r="X218" s="102">
        <f t="shared" si="53"/>
        <v>-0.11273486430062629</v>
      </c>
      <c r="Y218" s="103" t="str">
        <f t="shared" si="54"/>
        <v>DEGROWTH</v>
      </c>
      <c r="Z218" s="74">
        <v>0</v>
      </c>
      <c r="AA218" s="69"/>
      <c r="AB218" s="69" t="s">
        <v>133</v>
      </c>
      <c r="AC218" s="69" t="s">
        <v>133</v>
      </c>
      <c r="AD218" s="3">
        <f t="shared" si="55"/>
        <v>0</v>
      </c>
      <c r="AE218" s="75"/>
    </row>
    <row r="219" spans="1:31" ht="14.25" customHeight="1">
      <c r="A219" s="69" t="s">
        <v>133</v>
      </c>
      <c r="B219" s="71" t="s">
        <v>37</v>
      </c>
      <c r="C219" s="71" t="s">
        <v>1040</v>
      </c>
      <c r="D219" s="71">
        <v>1000000407</v>
      </c>
      <c r="E219" s="72" t="s">
        <v>1041</v>
      </c>
      <c r="F219" s="73">
        <v>40176</v>
      </c>
      <c r="G219" s="66" t="str">
        <f t="shared" si="42"/>
        <v>Targeted Dealer</v>
      </c>
      <c r="H219" s="66"/>
      <c r="I219" s="67">
        <v>150</v>
      </c>
      <c r="J219" s="67">
        <f t="shared" si="43"/>
        <v>140</v>
      </c>
      <c r="K219" s="68">
        <v>120.25</v>
      </c>
      <c r="L219" s="68">
        <f t="shared" si="44"/>
        <v>29.75</v>
      </c>
      <c r="M219" s="68">
        <f t="shared" si="45"/>
        <v>85.892857142857153</v>
      </c>
      <c r="N219" s="96">
        <v>165</v>
      </c>
      <c r="O219" s="97" t="str">
        <f t="shared" si="46"/>
        <v>Mar</v>
      </c>
      <c r="P219" s="96">
        <f t="shared" si="47"/>
        <v>165</v>
      </c>
      <c r="Q219" s="98">
        <f t="shared" si="48"/>
        <v>-44.75</v>
      </c>
      <c r="R219" s="97">
        <f t="shared" si="49"/>
        <v>-0.27121212121212124</v>
      </c>
      <c r="S219" s="99" t="str">
        <f t="shared" si="50"/>
        <v>DEGROWTH</v>
      </c>
      <c r="T219" s="68">
        <v>95</v>
      </c>
      <c r="U219" s="100" t="str">
        <f t="shared" si="51"/>
        <v>Apr</v>
      </c>
      <c r="V219" s="96">
        <v>95</v>
      </c>
      <c r="W219" s="101">
        <f t="shared" si="52"/>
        <v>25.25</v>
      </c>
      <c r="X219" s="102">
        <f t="shared" si="53"/>
        <v>0.26578947368421058</v>
      </c>
      <c r="Y219" s="103" t="str">
        <f t="shared" si="54"/>
        <v>GROWTH</v>
      </c>
      <c r="Z219" s="74">
        <v>0</v>
      </c>
      <c r="AA219" s="69"/>
      <c r="AB219" s="69" t="s">
        <v>133</v>
      </c>
      <c r="AC219" s="69" t="s">
        <v>133</v>
      </c>
      <c r="AD219" s="3">
        <f t="shared" si="55"/>
        <v>0</v>
      </c>
      <c r="AE219" s="75"/>
    </row>
    <row r="220" spans="1:31" ht="14.25" customHeight="1">
      <c r="A220" s="69" t="s">
        <v>133</v>
      </c>
      <c r="B220" s="71" t="s">
        <v>37</v>
      </c>
      <c r="C220" s="71" t="s">
        <v>1042</v>
      </c>
      <c r="D220" s="71">
        <v>1000000423</v>
      </c>
      <c r="E220" s="72" t="s">
        <v>1043</v>
      </c>
      <c r="F220" s="73">
        <v>40411</v>
      </c>
      <c r="G220" s="66" t="str">
        <f t="shared" si="42"/>
        <v>Targeted Dealer</v>
      </c>
      <c r="H220" s="66"/>
      <c r="I220" s="67">
        <v>150</v>
      </c>
      <c r="J220" s="67">
        <f t="shared" si="43"/>
        <v>140</v>
      </c>
      <c r="K220" s="68">
        <v>90</v>
      </c>
      <c r="L220" s="68">
        <f t="shared" si="44"/>
        <v>60</v>
      </c>
      <c r="M220" s="68">
        <f t="shared" si="45"/>
        <v>64.285714285714292</v>
      </c>
      <c r="N220" s="96">
        <v>155</v>
      </c>
      <c r="O220" s="97" t="str">
        <f t="shared" si="46"/>
        <v>Mar</v>
      </c>
      <c r="P220" s="96">
        <f t="shared" si="47"/>
        <v>155</v>
      </c>
      <c r="Q220" s="98">
        <f t="shared" si="48"/>
        <v>-65</v>
      </c>
      <c r="R220" s="97">
        <f t="shared" si="49"/>
        <v>-0.41935483870967738</v>
      </c>
      <c r="S220" s="99" t="str">
        <f t="shared" si="50"/>
        <v>DEGROWTH</v>
      </c>
      <c r="T220" s="68">
        <v>80</v>
      </c>
      <c r="U220" s="100" t="str">
        <f t="shared" si="51"/>
        <v>Apr</v>
      </c>
      <c r="V220" s="96">
        <v>80</v>
      </c>
      <c r="W220" s="101">
        <f t="shared" si="52"/>
        <v>10</v>
      </c>
      <c r="X220" s="102">
        <f t="shared" si="53"/>
        <v>0.125</v>
      </c>
      <c r="Y220" s="103" t="str">
        <f t="shared" si="54"/>
        <v>GROWTH</v>
      </c>
      <c r="Z220" s="74">
        <v>0</v>
      </c>
      <c r="AA220" s="69"/>
      <c r="AB220" s="69" t="s">
        <v>133</v>
      </c>
      <c r="AC220" s="69" t="s">
        <v>133</v>
      </c>
      <c r="AD220" s="3">
        <f t="shared" si="55"/>
        <v>0</v>
      </c>
      <c r="AE220" s="75"/>
    </row>
    <row r="221" spans="1:31" ht="14.25" customHeight="1">
      <c r="A221" s="69" t="s">
        <v>133</v>
      </c>
      <c r="B221" s="71" t="s">
        <v>37</v>
      </c>
      <c r="C221" s="71" t="s">
        <v>1044</v>
      </c>
      <c r="D221" s="71">
        <v>1000000417</v>
      </c>
      <c r="E221" s="72" t="s">
        <v>1045</v>
      </c>
      <c r="F221" s="73">
        <v>41687</v>
      </c>
      <c r="G221" s="66" t="str">
        <f t="shared" si="42"/>
        <v>Targeted Dealer</v>
      </c>
      <c r="H221" s="66"/>
      <c r="I221" s="67">
        <v>730</v>
      </c>
      <c r="J221" s="67">
        <f t="shared" si="43"/>
        <v>681.33333333333326</v>
      </c>
      <c r="K221" s="68">
        <v>468</v>
      </c>
      <c r="L221" s="68">
        <f t="shared" si="44"/>
        <v>262</v>
      </c>
      <c r="M221" s="68">
        <f t="shared" si="45"/>
        <v>68.688845401174177</v>
      </c>
      <c r="N221" s="96">
        <v>814.5</v>
      </c>
      <c r="O221" s="97" t="str">
        <f t="shared" si="46"/>
        <v>Mar</v>
      </c>
      <c r="P221" s="96">
        <f t="shared" si="47"/>
        <v>814.5</v>
      </c>
      <c r="Q221" s="98">
        <f t="shared" si="48"/>
        <v>-346.5</v>
      </c>
      <c r="R221" s="97">
        <f t="shared" si="49"/>
        <v>-0.425414364640884</v>
      </c>
      <c r="S221" s="99" t="str">
        <f t="shared" si="50"/>
        <v>DEGROWTH</v>
      </c>
      <c r="T221" s="68">
        <v>635</v>
      </c>
      <c r="U221" s="100" t="str">
        <f t="shared" si="51"/>
        <v>Apr</v>
      </c>
      <c r="V221" s="96">
        <v>635</v>
      </c>
      <c r="W221" s="101">
        <f t="shared" si="52"/>
        <v>-167</v>
      </c>
      <c r="X221" s="102">
        <f t="shared" si="53"/>
        <v>-0.26299212598425192</v>
      </c>
      <c r="Y221" s="103" t="str">
        <f t="shared" si="54"/>
        <v>DEGROWTH</v>
      </c>
      <c r="Z221" s="74">
        <v>0</v>
      </c>
      <c r="AA221" s="69"/>
      <c r="AB221" s="69" t="s">
        <v>133</v>
      </c>
      <c r="AC221" s="69" t="s">
        <v>133</v>
      </c>
      <c r="AD221" s="3">
        <f t="shared" si="55"/>
        <v>0</v>
      </c>
      <c r="AE221" s="75"/>
    </row>
    <row r="222" spans="1:31" ht="14.25" customHeight="1">
      <c r="A222" s="69" t="s">
        <v>133</v>
      </c>
      <c r="B222" s="71" t="s">
        <v>37</v>
      </c>
      <c r="C222" s="71" t="s">
        <v>1046</v>
      </c>
      <c r="D222" s="71">
        <v>1000000397</v>
      </c>
      <c r="E222" s="72" t="s">
        <v>1047</v>
      </c>
      <c r="F222" s="73">
        <v>42081</v>
      </c>
      <c r="G222" s="66" t="str">
        <f t="shared" si="42"/>
        <v>Targeted Dealer</v>
      </c>
      <c r="H222" s="66"/>
      <c r="I222" s="67">
        <v>100</v>
      </c>
      <c r="J222" s="67">
        <f t="shared" si="43"/>
        <v>93.333333333333343</v>
      </c>
      <c r="K222" s="68">
        <v>45</v>
      </c>
      <c r="L222" s="68">
        <f t="shared" si="44"/>
        <v>55</v>
      </c>
      <c r="M222" s="68">
        <f t="shared" si="45"/>
        <v>48.214285714285708</v>
      </c>
      <c r="N222" s="96">
        <v>37.5</v>
      </c>
      <c r="O222" s="97" t="str">
        <f t="shared" si="46"/>
        <v>Mar</v>
      </c>
      <c r="P222" s="96">
        <f t="shared" si="47"/>
        <v>37.5</v>
      </c>
      <c r="Q222" s="98">
        <f t="shared" si="48"/>
        <v>7.5</v>
      </c>
      <c r="R222" s="97">
        <f t="shared" si="49"/>
        <v>0.19999999999999996</v>
      </c>
      <c r="S222" s="99" t="str">
        <f t="shared" si="50"/>
        <v>GROWTH</v>
      </c>
      <c r="T222" s="68">
        <v>55</v>
      </c>
      <c r="U222" s="100" t="str">
        <f t="shared" si="51"/>
        <v>Apr</v>
      </c>
      <c r="V222" s="96">
        <v>55</v>
      </c>
      <c r="W222" s="101">
        <f t="shared" si="52"/>
        <v>-10</v>
      </c>
      <c r="X222" s="102">
        <f t="shared" si="53"/>
        <v>-0.18181818181818177</v>
      </c>
      <c r="Y222" s="103" t="str">
        <f t="shared" si="54"/>
        <v>DEGROWTH</v>
      </c>
      <c r="Z222" s="74">
        <v>0</v>
      </c>
      <c r="AA222" s="69"/>
      <c r="AB222" s="69" t="s">
        <v>133</v>
      </c>
      <c r="AC222" s="69" t="s">
        <v>133</v>
      </c>
      <c r="AD222" s="3">
        <f t="shared" si="55"/>
        <v>0</v>
      </c>
      <c r="AE222" s="75"/>
    </row>
    <row r="223" spans="1:31" ht="14.25" customHeight="1">
      <c r="A223" s="69" t="s">
        <v>133</v>
      </c>
      <c r="B223" s="71" t="s">
        <v>37</v>
      </c>
      <c r="C223" s="71" t="s">
        <v>1048</v>
      </c>
      <c r="D223" s="71">
        <v>1000000395</v>
      </c>
      <c r="E223" s="72" t="s">
        <v>1049</v>
      </c>
      <c r="F223" s="73">
        <v>42405</v>
      </c>
      <c r="G223" s="66" t="str">
        <f t="shared" si="42"/>
        <v>Targeted Dealer</v>
      </c>
      <c r="H223" s="66"/>
      <c r="I223" s="67">
        <v>400</v>
      </c>
      <c r="J223" s="67">
        <f t="shared" si="43"/>
        <v>373.33333333333337</v>
      </c>
      <c r="K223" s="68">
        <v>130</v>
      </c>
      <c r="L223" s="68">
        <f t="shared" si="44"/>
        <v>270</v>
      </c>
      <c r="M223" s="68">
        <f t="shared" si="45"/>
        <v>34.821428571428569</v>
      </c>
      <c r="N223" s="96">
        <v>363.5</v>
      </c>
      <c r="O223" s="97" t="str">
        <f t="shared" si="46"/>
        <v>Mar</v>
      </c>
      <c r="P223" s="96">
        <f t="shared" si="47"/>
        <v>363.5</v>
      </c>
      <c r="Q223" s="98">
        <f t="shared" si="48"/>
        <v>-233.5</v>
      </c>
      <c r="R223" s="97">
        <f t="shared" si="49"/>
        <v>-0.64236588720770293</v>
      </c>
      <c r="S223" s="99" t="str">
        <f t="shared" si="50"/>
        <v>DEGROWTH</v>
      </c>
      <c r="T223" s="68">
        <v>276.5</v>
      </c>
      <c r="U223" s="100" t="str">
        <f t="shared" si="51"/>
        <v>Apr</v>
      </c>
      <c r="V223" s="96">
        <v>276.5</v>
      </c>
      <c r="W223" s="101">
        <f t="shared" si="52"/>
        <v>-146.5</v>
      </c>
      <c r="X223" s="102">
        <f t="shared" si="53"/>
        <v>-0.52983725135623871</v>
      </c>
      <c r="Y223" s="103" t="str">
        <f t="shared" si="54"/>
        <v>DEGROWTH</v>
      </c>
      <c r="Z223" s="74">
        <v>0</v>
      </c>
      <c r="AA223" s="69"/>
      <c r="AB223" s="69" t="s">
        <v>133</v>
      </c>
      <c r="AC223" s="69" t="s">
        <v>133</v>
      </c>
      <c r="AD223" s="3">
        <f t="shared" si="55"/>
        <v>0</v>
      </c>
      <c r="AE223" s="75"/>
    </row>
    <row r="224" spans="1:31" ht="14.25" customHeight="1">
      <c r="A224" s="69" t="s">
        <v>133</v>
      </c>
      <c r="B224" s="71" t="s">
        <v>37</v>
      </c>
      <c r="C224" s="71" t="s">
        <v>1050</v>
      </c>
      <c r="D224" s="71">
        <v>1000000416</v>
      </c>
      <c r="E224" s="72" t="s">
        <v>1051</v>
      </c>
      <c r="F224" s="73">
        <v>42445</v>
      </c>
      <c r="G224" s="66" t="str">
        <f t="shared" si="42"/>
        <v>Targeted Dealer</v>
      </c>
      <c r="H224" s="66"/>
      <c r="I224" s="67">
        <v>100</v>
      </c>
      <c r="J224" s="67">
        <f t="shared" si="43"/>
        <v>93.333333333333343</v>
      </c>
      <c r="K224" s="68">
        <v>37</v>
      </c>
      <c r="L224" s="68">
        <f t="shared" si="44"/>
        <v>63</v>
      </c>
      <c r="M224" s="68">
        <f t="shared" si="45"/>
        <v>39.642857142857139</v>
      </c>
      <c r="N224" s="96">
        <v>193</v>
      </c>
      <c r="O224" s="97" t="str">
        <f t="shared" si="46"/>
        <v>Mar</v>
      </c>
      <c r="P224" s="96">
        <f t="shared" si="47"/>
        <v>193</v>
      </c>
      <c r="Q224" s="98">
        <f t="shared" si="48"/>
        <v>-156</v>
      </c>
      <c r="R224" s="97">
        <f t="shared" si="49"/>
        <v>-0.80829015544041449</v>
      </c>
      <c r="S224" s="99" t="str">
        <f t="shared" si="50"/>
        <v>DEGROWTH</v>
      </c>
      <c r="T224" s="68">
        <v>32</v>
      </c>
      <c r="U224" s="100" t="str">
        <f t="shared" si="51"/>
        <v>Apr</v>
      </c>
      <c r="V224" s="96">
        <v>32</v>
      </c>
      <c r="W224" s="101">
        <f t="shared" si="52"/>
        <v>5</v>
      </c>
      <c r="X224" s="102">
        <f t="shared" si="53"/>
        <v>0.15625</v>
      </c>
      <c r="Y224" s="103" t="str">
        <f t="shared" si="54"/>
        <v>GROWTH</v>
      </c>
      <c r="Z224" s="74">
        <v>0</v>
      </c>
      <c r="AA224" s="69"/>
      <c r="AB224" s="69" t="s">
        <v>133</v>
      </c>
      <c r="AC224" s="69" t="s">
        <v>133</v>
      </c>
      <c r="AD224" s="3">
        <f t="shared" si="55"/>
        <v>0</v>
      </c>
      <c r="AE224" s="75"/>
    </row>
    <row r="225" spans="1:31" ht="14.25" customHeight="1">
      <c r="A225" s="69" t="s">
        <v>133</v>
      </c>
      <c r="B225" s="71" t="s">
        <v>37</v>
      </c>
      <c r="C225" s="71" t="s">
        <v>1052</v>
      </c>
      <c r="D225" s="71">
        <v>1000000415</v>
      </c>
      <c r="E225" s="72" t="s">
        <v>1053</v>
      </c>
      <c r="F225" s="73">
        <v>42465</v>
      </c>
      <c r="G225" s="66" t="str">
        <f t="shared" si="42"/>
        <v>Targeted Dealer</v>
      </c>
      <c r="H225" s="66"/>
      <c r="I225" s="67">
        <v>550</v>
      </c>
      <c r="J225" s="67">
        <f t="shared" si="43"/>
        <v>513.33333333333326</v>
      </c>
      <c r="K225" s="68">
        <v>440.5</v>
      </c>
      <c r="L225" s="68">
        <f t="shared" si="44"/>
        <v>109.5</v>
      </c>
      <c r="M225" s="68">
        <f t="shared" si="45"/>
        <v>85.811688311688314</v>
      </c>
      <c r="N225" s="96">
        <v>599</v>
      </c>
      <c r="O225" s="97" t="str">
        <f t="shared" si="46"/>
        <v>Mar</v>
      </c>
      <c r="P225" s="96">
        <f t="shared" si="47"/>
        <v>599</v>
      </c>
      <c r="Q225" s="98">
        <f t="shared" si="48"/>
        <v>-158.5</v>
      </c>
      <c r="R225" s="97">
        <f t="shared" si="49"/>
        <v>-0.26460767946577635</v>
      </c>
      <c r="S225" s="99" t="str">
        <f t="shared" si="50"/>
        <v>DEGROWTH</v>
      </c>
      <c r="T225" s="68">
        <v>433.5</v>
      </c>
      <c r="U225" s="100" t="str">
        <f t="shared" si="51"/>
        <v>Apr</v>
      </c>
      <c r="V225" s="96">
        <v>433.5</v>
      </c>
      <c r="W225" s="101">
        <f t="shared" si="52"/>
        <v>7</v>
      </c>
      <c r="X225" s="102">
        <f t="shared" si="53"/>
        <v>1.6147635524798254E-2</v>
      </c>
      <c r="Y225" s="103" t="str">
        <f t="shared" si="54"/>
        <v>GROWTH</v>
      </c>
      <c r="Z225" s="74">
        <v>0</v>
      </c>
      <c r="AA225" s="69"/>
      <c r="AB225" s="69" t="s">
        <v>133</v>
      </c>
      <c r="AC225" s="69" t="s">
        <v>133</v>
      </c>
      <c r="AD225" s="3">
        <f t="shared" si="55"/>
        <v>0</v>
      </c>
      <c r="AE225" s="75"/>
    </row>
    <row r="226" spans="1:31" ht="14.25" customHeight="1">
      <c r="A226" s="69" t="s">
        <v>133</v>
      </c>
      <c r="B226" s="71" t="s">
        <v>37</v>
      </c>
      <c r="C226" s="71" t="s">
        <v>1054</v>
      </c>
      <c r="D226" s="71">
        <v>1000000393</v>
      </c>
      <c r="E226" s="72" t="s">
        <v>1055</v>
      </c>
      <c r="F226" s="73">
        <v>42528</v>
      </c>
      <c r="G226" s="66" t="str">
        <f t="shared" si="42"/>
        <v>Targeted Dealer</v>
      </c>
      <c r="H226" s="66"/>
      <c r="I226" s="67">
        <v>120</v>
      </c>
      <c r="J226" s="67">
        <f t="shared" si="43"/>
        <v>112</v>
      </c>
      <c r="K226" s="68">
        <v>40</v>
      </c>
      <c r="L226" s="68">
        <f t="shared" si="44"/>
        <v>80</v>
      </c>
      <c r="M226" s="68">
        <f t="shared" si="45"/>
        <v>35.714285714285708</v>
      </c>
      <c r="N226" s="96">
        <v>100</v>
      </c>
      <c r="O226" s="97" t="str">
        <f t="shared" si="46"/>
        <v>Mar</v>
      </c>
      <c r="P226" s="96">
        <f t="shared" si="47"/>
        <v>100</v>
      </c>
      <c r="Q226" s="98">
        <f t="shared" si="48"/>
        <v>-60</v>
      </c>
      <c r="R226" s="97">
        <f t="shared" si="49"/>
        <v>-0.6</v>
      </c>
      <c r="S226" s="99" t="str">
        <f t="shared" si="50"/>
        <v>DEGROWTH</v>
      </c>
      <c r="T226" s="68">
        <v>55</v>
      </c>
      <c r="U226" s="100" t="str">
        <f t="shared" si="51"/>
        <v>Apr</v>
      </c>
      <c r="V226" s="96">
        <v>55</v>
      </c>
      <c r="W226" s="101">
        <f t="shared" si="52"/>
        <v>-15</v>
      </c>
      <c r="X226" s="102">
        <f t="shared" si="53"/>
        <v>-0.27272727272727271</v>
      </c>
      <c r="Y226" s="103" t="str">
        <f t="shared" si="54"/>
        <v>DEGROWTH</v>
      </c>
      <c r="Z226" s="74">
        <v>0</v>
      </c>
      <c r="AA226" s="69"/>
      <c r="AB226" s="69" t="s">
        <v>133</v>
      </c>
      <c r="AC226" s="69" t="s">
        <v>133</v>
      </c>
      <c r="AD226" s="3">
        <f t="shared" si="55"/>
        <v>0</v>
      </c>
      <c r="AE226" s="75"/>
    </row>
    <row r="227" spans="1:31" ht="14.25" customHeight="1">
      <c r="A227" s="69" t="s">
        <v>133</v>
      </c>
      <c r="B227" s="71" t="s">
        <v>37</v>
      </c>
      <c r="C227" s="71" t="s">
        <v>1056</v>
      </c>
      <c r="D227" s="71">
        <v>1000000414</v>
      </c>
      <c r="E227" s="72" t="s">
        <v>1057</v>
      </c>
      <c r="F227" s="73">
        <v>42606</v>
      </c>
      <c r="G227" s="66" t="str">
        <f t="shared" si="42"/>
        <v>-</v>
      </c>
      <c r="H227" s="66"/>
      <c r="I227" s="67">
        <v>0</v>
      </c>
      <c r="J227" s="67">
        <f t="shared" si="43"/>
        <v>0</v>
      </c>
      <c r="K227" s="68">
        <v>0</v>
      </c>
      <c r="L227" s="68">
        <f t="shared" si="44"/>
        <v>0</v>
      </c>
      <c r="M227" s="68" t="str">
        <f t="shared" si="45"/>
        <v>-</v>
      </c>
      <c r="N227" s="96">
        <v>0</v>
      </c>
      <c r="O227" s="97" t="str">
        <f t="shared" si="46"/>
        <v>Mar</v>
      </c>
      <c r="P227" s="96">
        <f t="shared" si="47"/>
        <v>0</v>
      </c>
      <c r="Q227" s="98">
        <f t="shared" si="48"/>
        <v>0</v>
      </c>
      <c r="R227" s="97" t="str">
        <f t="shared" si="49"/>
        <v xml:space="preserve"> </v>
      </c>
      <c r="S227" s="99" t="b">
        <f t="shared" si="50"/>
        <v>0</v>
      </c>
      <c r="T227" s="68">
        <v>5</v>
      </c>
      <c r="U227" s="100" t="str">
        <f t="shared" si="51"/>
        <v>Apr</v>
      </c>
      <c r="V227" s="96">
        <v>5</v>
      </c>
      <c r="W227" s="101">
        <f t="shared" si="52"/>
        <v>-5</v>
      </c>
      <c r="X227" s="102">
        <f t="shared" si="53"/>
        <v>-1</v>
      </c>
      <c r="Y227" s="103" t="str">
        <f t="shared" si="54"/>
        <v>DEGROWTH</v>
      </c>
      <c r="Z227" s="74">
        <v>0</v>
      </c>
      <c r="AA227" s="69"/>
      <c r="AB227" s="69" t="s">
        <v>133</v>
      </c>
      <c r="AC227" s="69" t="s">
        <v>133</v>
      </c>
      <c r="AD227" s="3">
        <f t="shared" si="55"/>
        <v>1</v>
      </c>
      <c r="AE227" s="75"/>
    </row>
    <row r="228" spans="1:31" ht="14.25" customHeight="1">
      <c r="A228" s="69" t="s">
        <v>133</v>
      </c>
      <c r="B228" s="71" t="s">
        <v>37</v>
      </c>
      <c r="C228" s="71" t="s">
        <v>1058</v>
      </c>
      <c r="D228" s="71">
        <v>1000000422</v>
      </c>
      <c r="E228" s="72" t="s">
        <v>1059</v>
      </c>
      <c r="F228" s="73">
        <v>42725</v>
      </c>
      <c r="G228" s="66" t="str">
        <f t="shared" si="42"/>
        <v>Targeted Dealer</v>
      </c>
      <c r="H228" s="66"/>
      <c r="I228" s="67">
        <v>650</v>
      </c>
      <c r="J228" s="67">
        <f t="shared" si="43"/>
        <v>606.66666666666674</v>
      </c>
      <c r="K228" s="68">
        <v>577.5</v>
      </c>
      <c r="L228" s="68">
        <f t="shared" si="44"/>
        <v>72.5</v>
      </c>
      <c r="M228" s="68">
        <f t="shared" si="45"/>
        <v>95.192307692307679</v>
      </c>
      <c r="N228" s="96">
        <v>330</v>
      </c>
      <c r="O228" s="97" t="str">
        <f t="shared" si="46"/>
        <v>Mar</v>
      </c>
      <c r="P228" s="96">
        <f t="shared" si="47"/>
        <v>330</v>
      </c>
      <c r="Q228" s="98">
        <f t="shared" si="48"/>
        <v>247.5</v>
      </c>
      <c r="R228" s="97">
        <f t="shared" si="49"/>
        <v>0.75</v>
      </c>
      <c r="S228" s="99" t="str">
        <f t="shared" si="50"/>
        <v>GROWTH</v>
      </c>
      <c r="T228" s="68">
        <v>1055.05</v>
      </c>
      <c r="U228" s="100" t="str">
        <f t="shared" si="51"/>
        <v>Apr</v>
      </c>
      <c r="V228" s="96">
        <v>1055.05</v>
      </c>
      <c r="W228" s="101">
        <f t="shared" si="52"/>
        <v>-477.54999999999995</v>
      </c>
      <c r="X228" s="102">
        <f t="shared" si="53"/>
        <v>-0.45263257665513479</v>
      </c>
      <c r="Y228" s="103" t="str">
        <f t="shared" si="54"/>
        <v>DEGROWTH</v>
      </c>
      <c r="Z228" s="74">
        <v>0</v>
      </c>
      <c r="AA228" s="69"/>
      <c r="AB228" s="69" t="s">
        <v>133</v>
      </c>
      <c r="AC228" s="69" t="s">
        <v>133</v>
      </c>
      <c r="AD228" s="3">
        <f t="shared" si="55"/>
        <v>0</v>
      </c>
      <c r="AE228" s="75"/>
    </row>
    <row r="229" spans="1:31" ht="14.25" customHeight="1">
      <c r="A229" s="69" t="s">
        <v>133</v>
      </c>
      <c r="B229" s="71" t="s">
        <v>37</v>
      </c>
      <c r="C229" s="71" t="s">
        <v>1060</v>
      </c>
      <c r="D229" s="71">
        <v>1000000400</v>
      </c>
      <c r="E229" s="72" t="s">
        <v>1061</v>
      </c>
      <c r="F229" s="73">
        <v>43216</v>
      </c>
      <c r="G229" s="66" t="str">
        <f t="shared" si="42"/>
        <v>Targeted Dealer</v>
      </c>
      <c r="H229" s="66"/>
      <c r="I229" s="67">
        <v>50</v>
      </c>
      <c r="J229" s="67">
        <f t="shared" si="43"/>
        <v>46.666666666666671</v>
      </c>
      <c r="K229" s="68">
        <v>20</v>
      </c>
      <c r="L229" s="68">
        <f t="shared" si="44"/>
        <v>30</v>
      </c>
      <c r="M229" s="68">
        <f t="shared" si="45"/>
        <v>42.857142857142854</v>
      </c>
      <c r="N229" s="96">
        <v>65</v>
      </c>
      <c r="O229" s="97" t="str">
        <f t="shared" si="46"/>
        <v>Mar</v>
      </c>
      <c r="P229" s="96">
        <f t="shared" si="47"/>
        <v>65</v>
      </c>
      <c r="Q229" s="98">
        <f t="shared" si="48"/>
        <v>-45</v>
      </c>
      <c r="R229" s="97">
        <f t="shared" si="49"/>
        <v>-0.69230769230769229</v>
      </c>
      <c r="S229" s="99" t="str">
        <f t="shared" si="50"/>
        <v>DEGROWTH</v>
      </c>
      <c r="T229" s="68">
        <v>20</v>
      </c>
      <c r="U229" s="100" t="str">
        <f t="shared" si="51"/>
        <v>Apr</v>
      </c>
      <c r="V229" s="96">
        <v>20</v>
      </c>
      <c r="W229" s="101">
        <f t="shared" si="52"/>
        <v>0</v>
      </c>
      <c r="X229" s="102">
        <f t="shared" si="53"/>
        <v>0</v>
      </c>
      <c r="Y229" s="103" t="str">
        <f t="shared" si="54"/>
        <v>GROWTH</v>
      </c>
      <c r="Z229" s="74">
        <v>0</v>
      </c>
      <c r="AA229" s="69"/>
      <c r="AB229" s="69" t="s">
        <v>133</v>
      </c>
      <c r="AC229" s="69" t="s">
        <v>133</v>
      </c>
      <c r="AD229" s="3">
        <f t="shared" si="55"/>
        <v>0</v>
      </c>
      <c r="AE229" s="75"/>
    </row>
    <row r="230" spans="1:31" ht="14.25" customHeight="1">
      <c r="A230" s="69" t="s">
        <v>133</v>
      </c>
      <c r="B230" s="71" t="s">
        <v>37</v>
      </c>
      <c r="C230" s="71" t="s">
        <v>1062</v>
      </c>
      <c r="D230" s="71">
        <v>1000000398</v>
      </c>
      <c r="E230" s="72" t="s">
        <v>1063</v>
      </c>
      <c r="F230" s="73">
        <v>43389</v>
      </c>
      <c r="G230" s="66" t="str">
        <f t="shared" si="42"/>
        <v>Targeted Dealer</v>
      </c>
      <c r="H230" s="66"/>
      <c r="I230" s="67">
        <v>440</v>
      </c>
      <c r="J230" s="67">
        <f t="shared" si="43"/>
        <v>410.66666666666663</v>
      </c>
      <c r="K230" s="68">
        <v>400</v>
      </c>
      <c r="L230" s="68">
        <f t="shared" si="44"/>
        <v>40</v>
      </c>
      <c r="M230" s="68">
        <f t="shared" si="45"/>
        <v>97.402597402597408</v>
      </c>
      <c r="N230" s="96">
        <v>520</v>
      </c>
      <c r="O230" s="97" t="str">
        <f t="shared" si="46"/>
        <v>Mar</v>
      </c>
      <c r="P230" s="96">
        <f t="shared" si="47"/>
        <v>520</v>
      </c>
      <c r="Q230" s="98">
        <f t="shared" si="48"/>
        <v>-120</v>
      </c>
      <c r="R230" s="97">
        <f t="shared" si="49"/>
        <v>-0.23076923076923073</v>
      </c>
      <c r="S230" s="99" t="str">
        <f t="shared" si="50"/>
        <v>DEGROWTH</v>
      </c>
      <c r="T230" s="68">
        <v>400</v>
      </c>
      <c r="U230" s="100" t="str">
        <f t="shared" si="51"/>
        <v>Apr</v>
      </c>
      <c r="V230" s="96">
        <v>400</v>
      </c>
      <c r="W230" s="101">
        <f t="shared" si="52"/>
        <v>0</v>
      </c>
      <c r="X230" s="102">
        <f t="shared" si="53"/>
        <v>0</v>
      </c>
      <c r="Y230" s="103" t="str">
        <f t="shared" si="54"/>
        <v>GROWTH</v>
      </c>
      <c r="Z230" s="74">
        <v>0</v>
      </c>
      <c r="AA230" s="69"/>
      <c r="AB230" s="69" t="s">
        <v>133</v>
      </c>
      <c r="AC230" s="69" t="s">
        <v>133</v>
      </c>
      <c r="AD230" s="3">
        <f t="shared" si="55"/>
        <v>0</v>
      </c>
      <c r="AE230" s="75"/>
    </row>
    <row r="231" spans="1:31" ht="14.25" customHeight="1">
      <c r="A231" s="69" t="s">
        <v>133</v>
      </c>
      <c r="B231" s="71" t="s">
        <v>37</v>
      </c>
      <c r="C231" s="71" t="s">
        <v>1064</v>
      </c>
      <c r="D231" s="71">
        <v>1000000901</v>
      </c>
      <c r="E231" s="72" t="s">
        <v>1065</v>
      </c>
      <c r="F231" s="73">
        <v>43776</v>
      </c>
      <c r="G231" s="66" t="str">
        <f t="shared" si="42"/>
        <v>Targeted Dealer</v>
      </c>
      <c r="H231" s="66"/>
      <c r="I231" s="67">
        <v>710</v>
      </c>
      <c r="J231" s="67">
        <f t="shared" si="43"/>
        <v>662.66666666666674</v>
      </c>
      <c r="K231" s="68">
        <v>710.65</v>
      </c>
      <c r="L231" s="68">
        <f t="shared" si="44"/>
        <v>-0.64999999999997726</v>
      </c>
      <c r="M231" s="68">
        <f t="shared" si="45"/>
        <v>107.24094567404424</v>
      </c>
      <c r="N231" s="96">
        <v>643</v>
      </c>
      <c r="O231" s="97" t="str">
        <f t="shared" si="46"/>
        <v>Mar</v>
      </c>
      <c r="P231" s="96">
        <f t="shared" si="47"/>
        <v>643</v>
      </c>
      <c r="Q231" s="98">
        <f t="shared" si="48"/>
        <v>67.649999999999977</v>
      </c>
      <c r="R231" s="97">
        <f t="shared" si="49"/>
        <v>0.10520995334370142</v>
      </c>
      <c r="S231" s="99" t="str">
        <f t="shared" si="50"/>
        <v>GROWTH</v>
      </c>
      <c r="T231" s="68">
        <v>586.75</v>
      </c>
      <c r="U231" s="100" t="str">
        <f t="shared" si="51"/>
        <v>Apr</v>
      </c>
      <c r="V231" s="96">
        <v>586.75</v>
      </c>
      <c r="W231" s="101">
        <f t="shared" si="52"/>
        <v>123.89999999999998</v>
      </c>
      <c r="X231" s="102">
        <f t="shared" si="53"/>
        <v>0.21116318704729431</v>
      </c>
      <c r="Y231" s="103" t="str">
        <f t="shared" si="54"/>
        <v>GROWTH</v>
      </c>
      <c r="Z231" s="74">
        <v>0</v>
      </c>
      <c r="AA231" s="69"/>
      <c r="AB231" s="69" t="s">
        <v>133</v>
      </c>
      <c r="AC231" s="69" t="s">
        <v>133</v>
      </c>
      <c r="AD231" s="3">
        <f t="shared" si="55"/>
        <v>0</v>
      </c>
      <c r="AE231" s="75"/>
    </row>
    <row r="232" spans="1:31" ht="14.25" customHeight="1">
      <c r="A232" s="69" t="s">
        <v>133</v>
      </c>
      <c r="B232" s="71" t="s">
        <v>37</v>
      </c>
      <c r="C232" s="71" t="s">
        <v>1066</v>
      </c>
      <c r="D232" s="71">
        <v>1000000894</v>
      </c>
      <c r="E232" s="72" t="s">
        <v>1067</v>
      </c>
      <c r="F232" s="73">
        <v>43788</v>
      </c>
      <c r="G232" s="66" t="str">
        <f t="shared" si="42"/>
        <v>Targeted Dealer</v>
      </c>
      <c r="H232" s="66"/>
      <c r="I232" s="67">
        <v>50</v>
      </c>
      <c r="J232" s="67">
        <f t="shared" si="43"/>
        <v>46.666666666666671</v>
      </c>
      <c r="K232" s="68">
        <v>15</v>
      </c>
      <c r="L232" s="68">
        <f t="shared" si="44"/>
        <v>35</v>
      </c>
      <c r="M232" s="68">
        <f t="shared" si="45"/>
        <v>32.142857142857139</v>
      </c>
      <c r="N232" s="96">
        <v>31.5</v>
      </c>
      <c r="O232" s="97" t="str">
        <f t="shared" si="46"/>
        <v>Mar</v>
      </c>
      <c r="P232" s="96">
        <f t="shared" si="47"/>
        <v>31.5</v>
      </c>
      <c r="Q232" s="98">
        <f t="shared" si="48"/>
        <v>-16.5</v>
      </c>
      <c r="R232" s="97">
        <f t="shared" si="49"/>
        <v>-0.52380952380952384</v>
      </c>
      <c r="S232" s="99" t="str">
        <f t="shared" si="50"/>
        <v>DEGROWTH</v>
      </c>
      <c r="T232" s="68">
        <v>38.5</v>
      </c>
      <c r="U232" s="100" t="str">
        <f t="shared" si="51"/>
        <v>Apr</v>
      </c>
      <c r="V232" s="96">
        <v>38.5</v>
      </c>
      <c r="W232" s="101">
        <f t="shared" si="52"/>
        <v>-23.5</v>
      </c>
      <c r="X232" s="102">
        <f t="shared" si="53"/>
        <v>-0.61038961038961037</v>
      </c>
      <c r="Y232" s="103" t="str">
        <f t="shared" si="54"/>
        <v>DEGROWTH</v>
      </c>
      <c r="Z232" s="74">
        <v>0</v>
      </c>
      <c r="AA232" s="69"/>
      <c r="AB232" s="69" t="s">
        <v>133</v>
      </c>
      <c r="AC232" s="69" t="s">
        <v>133</v>
      </c>
      <c r="AD232" s="3">
        <f t="shared" si="55"/>
        <v>0</v>
      </c>
      <c r="AE232" s="75"/>
    </row>
    <row r="233" spans="1:31" ht="14.25" customHeight="1">
      <c r="A233" s="69" t="s">
        <v>133</v>
      </c>
      <c r="B233" s="71" t="s">
        <v>37</v>
      </c>
      <c r="C233" s="71" t="s">
        <v>1068</v>
      </c>
      <c r="D233" s="71">
        <v>1000000893</v>
      </c>
      <c r="E233" s="72" t="s">
        <v>1069</v>
      </c>
      <c r="F233" s="73">
        <v>43987</v>
      </c>
      <c r="G233" s="66" t="str">
        <f t="shared" si="42"/>
        <v>Targeted Dealer</v>
      </c>
      <c r="H233" s="66"/>
      <c r="I233" s="67">
        <v>50</v>
      </c>
      <c r="J233" s="67">
        <f t="shared" si="43"/>
        <v>46.666666666666671</v>
      </c>
      <c r="K233" s="68">
        <v>25</v>
      </c>
      <c r="L233" s="68">
        <f t="shared" si="44"/>
        <v>25</v>
      </c>
      <c r="M233" s="68">
        <f t="shared" si="45"/>
        <v>53.571428571428562</v>
      </c>
      <c r="N233" s="96">
        <v>25</v>
      </c>
      <c r="O233" s="97" t="str">
        <f t="shared" si="46"/>
        <v>Mar</v>
      </c>
      <c r="P233" s="96">
        <f t="shared" si="47"/>
        <v>25</v>
      </c>
      <c r="Q233" s="98">
        <f t="shared" si="48"/>
        <v>0</v>
      </c>
      <c r="R233" s="97">
        <f t="shared" si="49"/>
        <v>0</v>
      </c>
      <c r="S233" s="99" t="str">
        <f t="shared" si="50"/>
        <v>GROWTH</v>
      </c>
      <c r="T233" s="68">
        <v>65</v>
      </c>
      <c r="U233" s="100" t="str">
        <f t="shared" si="51"/>
        <v>Apr</v>
      </c>
      <c r="V233" s="96">
        <v>65</v>
      </c>
      <c r="W233" s="101">
        <f t="shared" si="52"/>
        <v>-40</v>
      </c>
      <c r="X233" s="102">
        <f t="shared" si="53"/>
        <v>-0.61538461538461542</v>
      </c>
      <c r="Y233" s="103" t="str">
        <f t="shared" si="54"/>
        <v>DEGROWTH</v>
      </c>
      <c r="Z233" s="74">
        <v>0</v>
      </c>
      <c r="AA233" s="69"/>
      <c r="AB233" s="69" t="s">
        <v>133</v>
      </c>
      <c r="AC233" s="69" t="s">
        <v>133</v>
      </c>
      <c r="AD233" s="3">
        <f t="shared" si="55"/>
        <v>0</v>
      </c>
      <c r="AE233" s="75"/>
    </row>
    <row r="234" spans="1:31" ht="14.25" customHeight="1">
      <c r="A234" s="69" t="s">
        <v>133</v>
      </c>
      <c r="B234" s="71" t="s">
        <v>37</v>
      </c>
      <c r="C234" s="71" t="s">
        <v>1070</v>
      </c>
      <c r="D234" s="71">
        <v>1000000890</v>
      </c>
      <c r="E234" s="72" t="s">
        <v>1071</v>
      </c>
      <c r="F234" s="73">
        <v>44068</v>
      </c>
      <c r="G234" s="66" t="str">
        <f t="shared" si="42"/>
        <v>Targeted Dealer</v>
      </c>
      <c r="H234" s="66"/>
      <c r="I234" s="67">
        <v>50</v>
      </c>
      <c r="J234" s="67">
        <f t="shared" si="43"/>
        <v>46.666666666666671</v>
      </c>
      <c r="K234" s="68">
        <v>0</v>
      </c>
      <c r="L234" s="68">
        <f t="shared" si="44"/>
        <v>50</v>
      </c>
      <c r="M234" s="68">
        <f t="shared" si="45"/>
        <v>0</v>
      </c>
      <c r="N234" s="96">
        <v>20</v>
      </c>
      <c r="O234" s="97" t="str">
        <f t="shared" si="46"/>
        <v>Mar</v>
      </c>
      <c r="P234" s="96">
        <f t="shared" si="47"/>
        <v>20</v>
      </c>
      <c r="Q234" s="98">
        <f t="shared" si="48"/>
        <v>-20</v>
      </c>
      <c r="R234" s="97">
        <f t="shared" si="49"/>
        <v>-1</v>
      </c>
      <c r="S234" s="99" t="str">
        <f t="shared" si="50"/>
        <v>DEGROWTH</v>
      </c>
      <c r="T234" s="68">
        <v>40</v>
      </c>
      <c r="U234" s="100" t="str">
        <f t="shared" si="51"/>
        <v>Apr</v>
      </c>
      <c r="V234" s="96">
        <v>40</v>
      </c>
      <c r="W234" s="101">
        <f t="shared" si="52"/>
        <v>-40</v>
      </c>
      <c r="X234" s="102">
        <f t="shared" si="53"/>
        <v>-1</v>
      </c>
      <c r="Y234" s="103" t="str">
        <f t="shared" si="54"/>
        <v>DEGROWTH</v>
      </c>
      <c r="Z234" s="74">
        <v>0</v>
      </c>
      <c r="AA234" s="69"/>
      <c r="AB234" s="69" t="s">
        <v>133</v>
      </c>
      <c r="AC234" s="69" t="s">
        <v>133</v>
      </c>
      <c r="AD234" s="3">
        <f t="shared" si="55"/>
        <v>1</v>
      </c>
      <c r="AE234" s="75"/>
    </row>
    <row r="235" spans="1:31" ht="14.25" customHeight="1">
      <c r="A235" s="69" t="s">
        <v>133</v>
      </c>
      <c r="B235" s="71" t="s">
        <v>37</v>
      </c>
      <c r="C235" s="71" t="s">
        <v>1072</v>
      </c>
      <c r="D235" s="71">
        <v>1000000895</v>
      </c>
      <c r="E235" s="72" t="s">
        <v>1073</v>
      </c>
      <c r="F235" s="73">
        <v>44110</v>
      </c>
      <c r="G235" s="66" t="str">
        <f t="shared" si="42"/>
        <v>Targeted Dealer</v>
      </c>
      <c r="H235" s="66"/>
      <c r="I235" s="67">
        <v>45</v>
      </c>
      <c r="J235" s="67">
        <f t="shared" si="43"/>
        <v>42</v>
      </c>
      <c r="K235" s="68">
        <v>40</v>
      </c>
      <c r="L235" s="68">
        <f t="shared" si="44"/>
        <v>5</v>
      </c>
      <c r="M235" s="68">
        <f t="shared" si="45"/>
        <v>95.238095238095241</v>
      </c>
      <c r="N235" s="96">
        <v>0</v>
      </c>
      <c r="O235" s="97" t="str">
        <f t="shared" si="46"/>
        <v>Mar</v>
      </c>
      <c r="P235" s="96">
        <f t="shared" si="47"/>
        <v>0</v>
      </c>
      <c r="Q235" s="98">
        <f t="shared" si="48"/>
        <v>40</v>
      </c>
      <c r="R235" s="97" t="str">
        <f t="shared" si="49"/>
        <v xml:space="preserve"> </v>
      </c>
      <c r="S235" s="99" t="b">
        <f t="shared" si="50"/>
        <v>0</v>
      </c>
      <c r="T235" s="68">
        <v>55</v>
      </c>
      <c r="U235" s="100" t="str">
        <f t="shared" si="51"/>
        <v>Apr</v>
      </c>
      <c r="V235" s="96">
        <v>55</v>
      </c>
      <c r="W235" s="101">
        <f t="shared" si="52"/>
        <v>-15</v>
      </c>
      <c r="X235" s="102">
        <f t="shared" si="53"/>
        <v>-0.27272727272727271</v>
      </c>
      <c r="Y235" s="103" t="str">
        <f t="shared" si="54"/>
        <v>DEGROWTH</v>
      </c>
      <c r="Z235" s="74">
        <v>0</v>
      </c>
      <c r="AA235" s="69"/>
      <c r="AB235" s="69" t="s">
        <v>133</v>
      </c>
      <c r="AC235" s="69" t="s">
        <v>133</v>
      </c>
      <c r="AD235" s="3">
        <f t="shared" si="55"/>
        <v>0</v>
      </c>
      <c r="AE235" s="75"/>
    </row>
    <row r="236" spans="1:31" ht="14.25" customHeight="1">
      <c r="A236" s="69" t="s">
        <v>133</v>
      </c>
      <c r="B236" s="71" t="s">
        <v>37</v>
      </c>
      <c r="C236" s="71" t="s">
        <v>1074</v>
      </c>
      <c r="D236" s="71">
        <v>1000002846</v>
      </c>
      <c r="E236" s="71" t="s">
        <v>1075</v>
      </c>
      <c r="F236" s="73">
        <v>44767</v>
      </c>
      <c r="G236" s="66" t="str">
        <f t="shared" si="42"/>
        <v>Targeted Dealer</v>
      </c>
      <c r="H236" s="66"/>
      <c r="I236" s="67">
        <v>50</v>
      </c>
      <c r="J236" s="67">
        <f t="shared" si="43"/>
        <v>46.666666666666671</v>
      </c>
      <c r="K236" s="68">
        <v>20</v>
      </c>
      <c r="L236" s="68">
        <f t="shared" si="44"/>
        <v>30</v>
      </c>
      <c r="M236" s="68">
        <f t="shared" si="45"/>
        <v>42.857142857142854</v>
      </c>
      <c r="N236" s="96">
        <v>37</v>
      </c>
      <c r="O236" s="97" t="str">
        <f t="shared" si="46"/>
        <v>Mar</v>
      </c>
      <c r="P236" s="96">
        <f t="shared" si="47"/>
        <v>37</v>
      </c>
      <c r="Q236" s="98">
        <f t="shared" si="48"/>
        <v>-17</v>
      </c>
      <c r="R236" s="97">
        <f t="shared" si="49"/>
        <v>-0.45945945945945943</v>
      </c>
      <c r="S236" s="99" t="str">
        <f t="shared" si="50"/>
        <v>DEGROWTH</v>
      </c>
      <c r="T236" s="68">
        <v>25</v>
      </c>
      <c r="U236" s="100" t="str">
        <f t="shared" si="51"/>
        <v>Apr</v>
      </c>
      <c r="V236" s="96">
        <v>25</v>
      </c>
      <c r="W236" s="101">
        <f t="shared" si="52"/>
        <v>-5</v>
      </c>
      <c r="X236" s="102">
        <f t="shared" si="53"/>
        <v>-0.19999999999999996</v>
      </c>
      <c r="Y236" s="103" t="str">
        <f t="shared" si="54"/>
        <v>DEGROWTH</v>
      </c>
      <c r="Z236" s="74">
        <v>0</v>
      </c>
      <c r="AA236" s="69"/>
      <c r="AB236" s="69" t="s">
        <v>133</v>
      </c>
      <c r="AC236" s="69" t="s">
        <v>133</v>
      </c>
      <c r="AD236" s="3">
        <f t="shared" si="55"/>
        <v>0</v>
      </c>
      <c r="AE236" s="75"/>
    </row>
    <row r="237" spans="1:31" ht="14.25" customHeight="1">
      <c r="A237" s="69" t="s">
        <v>133</v>
      </c>
      <c r="B237" s="71" t="s">
        <v>37</v>
      </c>
      <c r="C237" s="71" t="s">
        <v>1076</v>
      </c>
      <c r="D237" s="71">
        <v>1000002980</v>
      </c>
      <c r="E237" s="71" t="s">
        <v>1077</v>
      </c>
      <c r="F237" s="73">
        <v>44830</v>
      </c>
      <c r="G237" s="66" t="str">
        <f t="shared" si="42"/>
        <v>Targeted Dealer</v>
      </c>
      <c r="H237" s="66"/>
      <c r="I237" s="67">
        <v>50</v>
      </c>
      <c r="J237" s="67">
        <f t="shared" si="43"/>
        <v>46.666666666666671</v>
      </c>
      <c r="K237" s="68">
        <v>53.75</v>
      </c>
      <c r="L237" s="68">
        <f t="shared" si="44"/>
        <v>-3.75</v>
      </c>
      <c r="M237" s="68">
        <f t="shared" si="45"/>
        <v>115.17857142857142</v>
      </c>
      <c r="N237" s="96">
        <v>50</v>
      </c>
      <c r="O237" s="97" t="str">
        <f t="shared" si="46"/>
        <v>Mar</v>
      </c>
      <c r="P237" s="96">
        <f t="shared" si="47"/>
        <v>50</v>
      </c>
      <c r="Q237" s="98">
        <f t="shared" si="48"/>
        <v>3.75</v>
      </c>
      <c r="R237" s="97">
        <f t="shared" si="49"/>
        <v>7.4999999999999956E-2</v>
      </c>
      <c r="S237" s="99" t="str">
        <f t="shared" si="50"/>
        <v>GROWTH</v>
      </c>
      <c r="T237" s="68">
        <v>15</v>
      </c>
      <c r="U237" s="100" t="str">
        <f t="shared" si="51"/>
        <v>Apr</v>
      </c>
      <c r="V237" s="96">
        <v>15</v>
      </c>
      <c r="W237" s="101">
        <f t="shared" si="52"/>
        <v>38.75</v>
      </c>
      <c r="X237" s="102">
        <f t="shared" si="53"/>
        <v>2.5833333333333335</v>
      </c>
      <c r="Y237" s="103" t="str">
        <f t="shared" si="54"/>
        <v>GROWTH</v>
      </c>
      <c r="Z237" s="74">
        <v>0</v>
      </c>
      <c r="AA237" s="69"/>
      <c r="AB237" s="69" t="s">
        <v>133</v>
      </c>
      <c r="AC237" s="69" t="s">
        <v>133</v>
      </c>
      <c r="AD237" s="3">
        <f t="shared" si="55"/>
        <v>0</v>
      </c>
      <c r="AE237" s="75"/>
    </row>
    <row r="238" spans="1:31" ht="14.25" customHeight="1">
      <c r="A238" s="69" t="s">
        <v>133</v>
      </c>
      <c r="B238" s="71" t="s">
        <v>37</v>
      </c>
      <c r="C238" s="71" t="s">
        <v>1078</v>
      </c>
      <c r="D238" s="71">
        <v>1000003186</v>
      </c>
      <c r="E238" s="71" t="s">
        <v>1079</v>
      </c>
      <c r="F238" s="73">
        <v>44923</v>
      </c>
      <c r="G238" s="66" t="str">
        <f t="shared" si="42"/>
        <v>Targeted Dealer</v>
      </c>
      <c r="H238" s="66"/>
      <c r="I238" s="67">
        <v>130</v>
      </c>
      <c r="J238" s="67">
        <f t="shared" si="43"/>
        <v>121.33333333333333</v>
      </c>
      <c r="K238" s="68">
        <v>55</v>
      </c>
      <c r="L238" s="68">
        <f t="shared" si="44"/>
        <v>75</v>
      </c>
      <c r="M238" s="68">
        <f t="shared" si="45"/>
        <v>45.329670329670328</v>
      </c>
      <c r="N238" s="96">
        <v>111</v>
      </c>
      <c r="O238" s="97" t="str">
        <f t="shared" si="46"/>
        <v>Mar</v>
      </c>
      <c r="P238" s="96">
        <f t="shared" si="47"/>
        <v>111</v>
      </c>
      <c r="Q238" s="98">
        <f t="shared" si="48"/>
        <v>-56</v>
      </c>
      <c r="R238" s="97">
        <f t="shared" si="49"/>
        <v>-0.50450450450450446</v>
      </c>
      <c r="S238" s="99" t="str">
        <f t="shared" si="50"/>
        <v>DEGROWTH</v>
      </c>
      <c r="T238" s="68">
        <v>110</v>
      </c>
      <c r="U238" s="100" t="str">
        <f t="shared" si="51"/>
        <v>Apr</v>
      </c>
      <c r="V238" s="96">
        <v>110</v>
      </c>
      <c r="W238" s="101">
        <f t="shared" si="52"/>
        <v>-55</v>
      </c>
      <c r="X238" s="102">
        <f t="shared" si="53"/>
        <v>-0.5</v>
      </c>
      <c r="Y238" s="103" t="str">
        <f t="shared" si="54"/>
        <v>DEGROWTH</v>
      </c>
      <c r="Z238" s="74">
        <v>0</v>
      </c>
      <c r="AA238" s="69"/>
      <c r="AB238" s="69" t="s">
        <v>133</v>
      </c>
      <c r="AC238" s="69" t="s">
        <v>133</v>
      </c>
      <c r="AD238" s="3">
        <f t="shared" si="55"/>
        <v>0</v>
      </c>
      <c r="AE238" s="75"/>
    </row>
    <row r="239" spans="1:31" ht="14.25" customHeight="1">
      <c r="A239" s="69" t="s">
        <v>133</v>
      </c>
      <c r="B239" s="71" t="s">
        <v>37</v>
      </c>
      <c r="C239" s="71" t="s">
        <v>200</v>
      </c>
      <c r="D239" s="71">
        <v>1000003398</v>
      </c>
      <c r="E239" s="71" t="s">
        <v>201</v>
      </c>
      <c r="F239" s="73">
        <v>44985</v>
      </c>
      <c r="G239" s="66" t="str">
        <f t="shared" si="42"/>
        <v>Targeted Dealer</v>
      </c>
      <c r="H239" s="66"/>
      <c r="I239" s="67">
        <v>50</v>
      </c>
      <c r="J239" s="67">
        <f t="shared" si="43"/>
        <v>46.666666666666671</v>
      </c>
      <c r="K239" s="68">
        <v>25</v>
      </c>
      <c r="L239" s="68">
        <f t="shared" si="44"/>
        <v>25</v>
      </c>
      <c r="M239" s="68">
        <f t="shared" si="45"/>
        <v>53.571428571428562</v>
      </c>
      <c r="N239" s="96">
        <v>25</v>
      </c>
      <c r="O239" s="97" t="str">
        <f t="shared" si="46"/>
        <v>Mar</v>
      </c>
      <c r="P239" s="96">
        <f t="shared" si="47"/>
        <v>25</v>
      </c>
      <c r="Q239" s="98">
        <f t="shared" si="48"/>
        <v>0</v>
      </c>
      <c r="R239" s="97">
        <f t="shared" si="49"/>
        <v>0</v>
      </c>
      <c r="S239" s="99" t="str">
        <f t="shared" si="50"/>
        <v>GROWTH</v>
      </c>
      <c r="T239" s="68">
        <v>80</v>
      </c>
      <c r="U239" s="100" t="str">
        <f t="shared" si="51"/>
        <v>Apr</v>
      </c>
      <c r="V239" s="96">
        <v>80</v>
      </c>
      <c r="W239" s="101">
        <f t="shared" si="52"/>
        <v>-55</v>
      </c>
      <c r="X239" s="102">
        <f t="shared" si="53"/>
        <v>-0.6875</v>
      </c>
      <c r="Y239" s="103" t="str">
        <f t="shared" si="54"/>
        <v>DEGROWTH</v>
      </c>
      <c r="Z239" s="74">
        <v>0</v>
      </c>
      <c r="AA239" s="69"/>
      <c r="AB239" s="69" t="s">
        <v>133</v>
      </c>
      <c r="AC239" s="69" t="s">
        <v>133</v>
      </c>
      <c r="AD239" s="3">
        <f t="shared" si="55"/>
        <v>0</v>
      </c>
      <c r="AE239" s="75"/>
    </row>
    <row r="240" spans="1:31" ht="14.25" customHeight="1">
      <c r="A240" s="69" t="s">
        <v>133</v>
      </c>
      <c r="B240" s="71" t="s">
        <v>37</v>
      </c>
      <c r="C240" s="71" t="s">
        <v>1080</v>
      </c>
      <c r="D240" s="71">
        <v>1000003447</v>
      </c>
      <c r="E240" s="71" t="s">
        <v>1081</v>
      </c>
      <c r="F240" s="73">
        <v>45008</v>
      </c>
      <c r="G240" s="66" t="str">
        <f t="shared" si="42"/>
        <v>Targeted Dealer</v>
      </c>
      <c r="H240" s="66"/>
      <c r="I240" s="67">
        <v>25</v>
      </c>
      <c r="J240" s="67">
        <f t="shared" si="43"/>
        <v>23.333333333333336</v>
      </c>
      <c r="K240" s="68">
        <v>50</v>
      </c>
      <c r="L240" s="68">
        <f t="shared" si="44"/>
        <v>-25</v>
      </c>
      <c r="M240" s="68">
        <f t="shared" si="45"/>
        <v>214.28571428571425</v>
      </c>
      <c r="N240" s="96">
        <v>25</v>
      </c>
      <c r="O240" s="97" t="str">
        <f t="shared" si="46"/>
        <v>Mar</v>
      </c>
      <c r="P240" s="96">
        <f t="shared" si="47"/>
        <v>25</v>
      </c>
      <c r="Q240" s="98">
        <f t="shared" si="48"/>
        <v>25</v>
      </c>
      <c r="R240" s="97">
        <f t="shared" si="49"/>
        <v>1</v>
      </c>
      <c r="S240" s="99" t="str">
        <f t="shared" si="50"/>
        <v>GROWTH</v>
      </c>
      <c r="T240" s="68">
        <v>40</v>
      </c>
      <c r="U240" s="100" t="str">
        <f t="shared" si="51"/>
        <v>Apr</v>
      </c>
      <c r="V240" s="96">
        <v>40</v>
      </c>
      <c r="W240" s="101">
        <f t="shared" si="52"/>
        <v>10</v>
      </c>
      <c r="X240" s="102">
        <f t="shared" si="53"/>
        <v>0.25</v>
      </c>
      <c r="Y240" s="103" t="str">
        <f t="shared" si="54"/>
        <v>GROWTH</v>
      </c>
      <c r="Z240" s="74">
        <v>0</v>
      </c>
      <c r="AA240" s="69"/>
      <c r="AB240" s="69" t="s">
        <v>133</v>
      </c>
      <c r="AC240" s="69" t="s">
        <v>133</v>
      </c>
      <c r="AD240" s="3">
        <f t="shared" si="55"/>
        <v>0</v>
      </c>
      <c r="AE240" s="75"/>
    </row>
    <row r="241" spans="1:31" ht="14.25" customHeight="1">
      <c r="A241" s="69" t="s">
        <v>133</v>
      </c>
      <c r="B241" s="71" t="s">
        <v>37</v>
      </c>
      <c r="C241" s="71" t="s">
        <v>202</v>
      </c>
      <c r="D241" s="71">
        <v>1000003493</v>
      </c>
      <c r="E241" s="71" t="s">
        <v>203</v>
      </c>
      <c r="F241" s="73">
        <v>45039</v>
      </c>
      <c r="G241" s="66" t="str">
        <f t="shared" si="42"/>
        <v>Targeted Dealer</v>
      </c>
      <c r="H241" s="66"/>
      <c r="I241" s="67">
        <v>30</v>
      </c>
      <c r="J241" s="67">
        <f t="shared" si="43"/>
        <v>28</v>
      </c>
      <c r="K241" s="68">
        <v>0</v>
      </c>
      <c r="L241" s="68">
        <f t="shared" si="44"/>
        <v>30</v>
      </c>
      <c r="M241" s="68">
        <f t="shared" si="45"/>
        <v>0</v>
      </c>
      <c r="N241" s="96">
        <v>5</v>
      </c>
      <c r="O241" s="97" t="str">
        <f t="shared" si="46"/>
        <v>Mar</v>
      </c>
      <c r="P241" s="96">
        <f t="shared" si="47"/>
        <v>5</v>
      </c>
      <c r="Q241" s="98">
        <f t="shared" si="48"/>
        <v>-5</v>
      </c>
      <c r="R241" s="97">
        <f t="shared" si="49"/>
        <v>-1</v>
      </c>
      <c r="S241" s="99" t="str">
        <f t="shared" si="50"/>
        <v>DEGROWTH</v>
      </c>
      <c r="T241" s="68">
        <v>6.5</v>
      </c>
      <c r="U241" s="100" t="str">
        <f t="shared" si="51"/>
        <v>Apr</v>
      </c>
      <c r="V241" s="96">
        <v>6.5</v>
      </c>
      <c r="W241" s="101">
        <f t="shared" si="52"/>
        <v>-6.5</v>
      </c>
      <c r="X241" s="102">
        <f t="shared" si="53"/>
        <v>-1</v>
      </c>
      <c r="Y241" s="103" t="str">
        <f t="shared" si="54"/>
        <v>DEGROWTH</v>
      </c>
      <c r="Z241" s="74">
        <v>0</v>
      </c>
      <c r="AA241" s="69"/>
      <c r="AB241" s="69" t="s">
        <v>133</v>
      </c>
      <c r="AC241" s="69" t="s">
        <v>133</v>
      </c>
      <c r="AD241" s="3">
        <f t="shared" si="55"/>
        <v>1</v>
      </c>
      <c r="AE241" s="75"/>
    </row>
    <row r="242" spans="1:31" ht="14.25" customHeight="1">
      <c r="A242" s="74" t="s">
        <v>133</v>
      </c>
      <c r="B242" s="78" t="s">
        <v>37</v>
      </c>
      <c r="C242" s="78" t="s">
        <v>204</v>
      </c>
      <c r="D242" s="78">
        <v>1000004034</v>
      </c>
      <c r="E242" s="78" t="s">
        <v>205</v>
      </c>
      <c r="F242" s="73">
        <v>45478</v>
      </c>
      <c r="G242" s="66" t="str">
        <f t="shared" si="42"/>
        <v>Targeted Dealer</v>
      </c>
      <c r="H242" s="66"/>
      <c r="I242" s="67">
        <v>30</v>
      </c>
      <c r="J242" s="67">
        <f t="shared" si="43"/>
        <v>28</v>
      </c>
      <c r="K242" s="68">
        <v>10</v>
      </c>
      <c r="L242" s="68">
        <f t="shared" si="44"/>
        <v>20</v>
      </c>
      <c r="M242" s="68">
        <f t="shared" si="45"/>
        <v>35.714285714285708</v>
      </c>
      <c r="N242" s="96">
        <v>0</v>
      </c>
      <c r="O242" s="97" t="str">
        <f t="shared" si="46"/>
        <v>Mar</v>
      </c>
      <c r="P242" s="96">
        <f t="shared" si="47"/>
        <v>0</v>
      </c>
      <c r="Q242" s="98">
        <f t="shared" si="48"/>
        <v>10</v>
      </c>
      <c r="R242" s="97" t="str">
        <f t="shared" si="49"/>
        <v xml:space="preserve"> </v>
      </c>
      <c r="S242" s="99" t="b">
        <f t="shared" si="50"/>
        <v>0</v>
      </c>
      <c r="T242" s="68">
        <v>3.9</v>
      </c>
      <c r="U242" s="100" t="str">
        <f t="shared" si="51"/>
        <v>Apr</v>
      </c>
      <c r="V242" s="96">
        <v>3.9</v>
      </c>
      <c r="W242" s="101">
        <f t="shared" si="52"/>
        <v>6.1</v>
      </c>
      <c r="X242" s="102">
        <f t="shared" si="53"/>
        <v>1.5641025641025643</v>
      </c>
      <c r="Y242" s="103" t="str">
        <f t="shared" si="54"/>
        <v>GROWTH</v>
      </c>
      <c r="Z242" s="74">
        <v>0</v>
      </c>
      <c r="AA242" s="69"/>
      <c r="AB242" s="69" t="s">
        <v>133</v>
      </c>
      <c r="AC242" s="74" t="s">
        <v>133</v>
      </c>
      <c r="AD242" s="3">
        <f t="shared" si="55"/>
        <v>0</v>
      </c>
      <c r="AE242" s="75"/>
    </row>
    <row r="243" spans="1:31" ht="14.25" customHeight="1">
      <c r="A243" s="69" t="s">
        <v>133</v>
      </c>
      <c r="B243" s="71" t="s">
        <v>40</v>
      </c>
      <c r="C243" s="71" t="s">
        <v>1082</v>
      </c>
      <c r="D243" s="71">
        <v>1000000268</v>
      </c>
      <c r="E243" s="72" t="s">
        <v>1083</v>
      </c>
      <c r="F243" s="73">
        <v>38384</v>
      </c>
      <c r="G243" s="66" t="str">
        <f t="shared" si="42"/>
        <v>Targeted Dealer</v>
      </c>
      <c r="H243" s="66"/>
      <c r="I243" s="67">
        <v>40</v>
      </c>
      <c r="J243" s="67">
        <f t="shared" si="43"/>
        <v>37.333333333333329</v>
      </c>
      <c r="K243" s="68">
        <v>0</v>
      </c>
      <c r="L243" s="68">
        <f t="shared" si="44"/>
        <v>40</v>
      </c>
      <c r="M243" s="68">
        <f t="shared" si="45"/>
        <v>0</v>
      </c>
      <c r="N243" s="96">
        <v>0</v>
      </c>
      <c r="O243" s="97" t="str">
        <f t="shared" si="46"/>
        <v>Mar</v>
      </c>
      <c r="P243" s="96">
        <f t="shared" si="47"/>
        <v>0</v>
      </c>
      <c r="Q243" s="98">
        <f t="shared" si="48"/>
        <v>0</v>
      </c>
      <c r="R243" s="97" t="str">
        <f t="shared" si="49"/>
        <v xml:space="preserve"> </v>
      </c>
      <c r="S243" s="99" t="b">
        <f t="shared" si="50"/>
        <v>0</v>
      </c>
      <c r="T243" s="68">
        <v>30</v>
      </c>
      <c r="U243" s="100" t="str">
        <f t="shared" si="51"/>
        <v>Apr</v>
      </c>
      <c r="V243" s="96">
        <v>30</v>
      </c>
      <c r="W243" s="101">
        <f t="shared" si="52"/>
        <v>-30</v>
      </c>
      <c r="X243" s="102">
        <f t="shared" si="53"/>
        <v>-1</v>
      </c>
      <c r="Y243" s="103" t="str">
        <f t="shared" si="54"/>
        <v>DEGROWTH</v>
      </c>
      <c r="Z243" s="74">
        <v>0</v>
      </c>
      <c r="AA243" s="69"/>
      <c r="AB243" s="69" t="s">
        <v>133</v>
      </c>
      <c r="AC243" s="69" t="s">
        <v>133</v>
      </c>
      <c r="AD243" s="3">
        <f t="shared" si="55"/>
        <v>1</v>
      </c>
      <c r="AE243" s="75"/>
    </row>
    <row r="244" spans="1:31" ht="14.25" customHeight="1">
      <c r="A244" s="69" t="s">
        <v>133</v>
      </c>
      <c r="B244" s="71" t="s">
        <v>40</v>
      </c>
      <c r="C244" s="71" t="s">
        <v>1084</v>
      </c>
      <c r="D244" s="71">
        <v>1000000263</v>
      </c>
      <c r="E244" s="72" t="s">
        <v>1085</v>
      </c>
      <c r="F244" s="73">
        <v>39562</v>
      </c>
      <c r="G244" s="66" t="str">
        <f t="shared" si="42"/>
        <v>Targeted Dealer</v>
      </c>
      <c r="H244" s="66"/>
      <c r="I244" s="67">
        <v>40</v>
      </c>
      <c r="J244" s="67">
        <f t="shared" si="43"/>
        <v>37.333333333333329</v>
      </c>
      <c r="K244" s="68">
        <v>0</v>
      </c>
      <c r="L244" s="68">
        <f t="shared" si="44"/>
        <v>40</v>
      </c>
      <c r="M244" s="68">
        <f t="shared" si="45"/>
        <v>0</v>
      </c>
      <c r="N244" s="96">
        <v>15</v>
      </c>
      <c r="O244" s="97" t="str">
        <f t="shared" si="46"/>
        <v>Mar</v>
      </c>
      <c r="P244" s="96">
        <f t="shared" si="47"/>
        <v>15</v>
      </c>
      <c r="Q244" s="98">
        <f t="shared" si="48"/>
        <v>-15</v>
      </c>
      <c r="R244" s="97">
        <f t="shared" si="49"/>
        <v>-1</v>
      </c>
      <c r="S244" s="99" t="str">
        <f t="shared" si="50"/>
        <v>DEGROWTH</v>
      </c>
      <c r="T244" s="68">
        <v>20</v>
      </c>
      <c r="U244" s="100" t="str">
        <f t="shared" si="51"/>
        <v>Apr</v>
      </c>
      <c r="V244" s="96">
        <v>20</v>
      </c>
      <c r="W244" s="101">
        <f t="shared" si="52"/>
        <v>-20</v>
      </c>
      <c r="X244" s="102">
        <f t="shared" si="53"/>
        <v>-1</v>
      </c>
      <c r="Y244" s="103" t="str">
        <f t="shared" si="54"/>
        <v>DEGROWTH</v>
      </c>
      <c r="Z244" s="74">
        <v>0</v>
      </c>
      <c r="AA244" s="69"/>
      <c r="AB244" s="69" t="s">
        <v>133</v>
      </c>
      <c r="AC244" s="69" t="s">
        <v>133</v>
      </c>
      <c r="AD244" s="3">
        <f t="shared" si="55"/>
        <v>1</v>
      </c>
      <c r="AE244" s="75"/>
    </row>
    <row r="245" spans="1:31" ht="14.25" customHeight="1">
      <c r="A245" s="69" t="s">
        <v>133</v>
      </c>
      <c r="B245" s="71" t="s">
        <v>40</v>
      </c>
      <c r="C245" s="71" t="s">
        <v>1086</v>
      </c>
      <c r="D245" s="71">
        <v>1000000277</v>
      </c>
      <c r="E245" s="72" t="s">
        <v>1087</v>
      </c>
      <c r="F245" s="73">
        <v>40101</v>
      </c>
      <c r="G245" s="66" t="str">
        <f t="shared" si="42"/>
        <v>Targeted Dealer</v>
      </c>
      <c r="H245" s="66"/>
      <c r="I245" s="67">
        <v>1000</v>
      </c>
      <c r="J245" s="67">
        <f t="shared" si="43"/>
        <v>933.33333333333337</v>
      </c>
      <c r="K245" s="68">
        <v>743</v>
      </c>
      <c r="L245" s="68">
        <f t="shared" si="44"/>
        <v>257</v>
      </c>
      <c r="M245" s="68">
        <f t="shared" si="45"/>
        <v>79.607142857142847</v>
      </c>
      <c r="N245" s="96">
        <v>944</v>
      </c>
      <c r="O245" s="97" t="str">
        <f t="shared" si="46"/>
        <v>Mar</v>
      </c>
      <c r="P245" s="96">
        <f t="shared" si="47"/>
        <v>944</v>
      </c>
      <c r="Q245" s="98">
        <f t="shared" si="48"/>
        <v>-201</v>
      </c>
      <c r="R245" s="97">
        <f t="shared" si="49"/>
        <v>-0.21292372881355937</v>
      </c>
      <c r="S245" s="99" t="str">
        <f t="shared" si="50"/>
        <v>DEGROWTH</v>
      </c>
      <c r="T245" s="68">
        <v>670</v>
      </c>
      <c r="U245" s="100" t="str">
        <f t="shared" si="51"/>
        <v>Apr</v>
      </c>
      <c r="V245" s="96">
        <v>670</v>
      </c>
      <c r="W245" s="101">
        <f t="shared" si="52"/>
        <v>73</v>
      </c>
      <c r="X245" s="102">
        <f t="shared" si="53"/>
        <v>0.10895522388059709</v>
      </c>
      <c r="Y245" s="103" t="str">
        <f t="shared" si="54"/>
        <v>GROWTH</v>
      </c>
      <c r="Z245" s="74">
        <v>0</v>
      </c>
      <c r="AA245" s="69"/>
      <c r="AB245" s="69" t="s">
        <v>133</v>
      </c>
      <c r="AC245" s="69" t="s">
        <v>133</v>
      </c>
      <c r="AD245" s="3">
        <f t="shared" si="55"/>
        <v>0</v>
      </c>
      <c r="AE245" s="75"/>
    </row>
    <row r="246" spans="1:31" ht="14.25" customHeight="1">
      <c r="A246" s="69" t="s">
        <v>133</v>
      </c>
      <c r="B246" s="71" t="s">
        <v>40</v>
      </c>
      <c r="C246" s="71" t="s">
        <v>1088</v>
      </c>
      <c r="D246" s="71">
        <v>1000000261</v>
      </c>
      <c r="E246" s="72" t="s">
        <v>1089</v>
      </c>
      <c r="F246" s="73">
        <v>41482</v>
      </c>
      <c r="G246" s="66" t="str">
        <f t="shared" si="42"/>
        <v>-</v>
      </c>
      <c r="H246" s="66"/>
      <c r="I246" s="67">
        <v>0</v>
      </c>
      <c r="J246" s="67">
        <f t="shared" si="43"/>
        <v>0</v>
      </c>
      <c r="K246" s="68">
        <v>0</v>
      </c>
      <c r="L246" s="68">
        <f t="shared" si="44"/>
        <v>0</v>
      </c>
      <c r="M246" s="68" t="str">
        <f t="shared" si="45"/>
        <v>-</v>
      </c>
      <c r="N246" s="96">
        <v>0</v>
      </c>
      <c r="O246" s="97" t="str">
        <f t="shared" si="46"/>
        <v>Mar</v>
      </c>
      <c r="P246" s="96">
        <f t="shared" si="47"/>
        <v>0</v>
      </c>
      <c r="Q246" s="98">
        <f t="shared" si="48"/>
        <v>0</v>
      </c>
      <c r="R246" s="97" t="str">
        <f t="shared" si="49"/>
        <v xml:space="preserve"> </v>
      </c>
      <c r="S246" s="99" t="b">
        <f t="shared" si="50"/>
        <v>0</v>
      </c>
      <c r="T246" s="68">
        <v>0</v>
      </c>
      <c r="U246" s="100" t="str">
        <f t="shared" si="51"/>
        <v>Apr</v>
      </c>
      <c r="V246" s="96">
        <v>0</v>
      </c>
      <c r="W246" s="101">
        <f t="shared" si="52"/>
        <v>0</v>
      </c>
      <c r="X246" s="102">
        <f t="shared" si="53"/>
        <v>0</v>
      </c>
      <c r="Y246" s="103" t="b">
        <f t="shared" si="54"/>
        <v>0</v>
      </c>
      <c r="Z246" s="74">
        <v>0</v>
      </c>
      <c r="AA246" s="69"/>
      <c r="AB246" s="69" t="s">
        <v>133</v>
      </c>
      <c r="AC246" s="69" t="s">
        <v>133</v>
      </c>
      <c r="AD246" s="3">
        <f t="shared" si="55"/>
        <v>1</v>
      </c>
      <c r="AE246" s="75"/>
    </row>
    <row r="247" spans="1:31" ht="14.25" customHeight="1">
      <c r="A247" s="69" t="s">
        <v>133</v>
      </c>
      <c r="B247" s="71" t="s">
        <v>40</v>
      </c>
      <c r="C247" s="71" t="s">
        <v>206</v>
      </c>
      <c r="D247" s="71">
        <v>1000000262</v>
      </c>
      <c r="E247" s="72" t="s">
        <v>207</v>
      </c>
      <c r="F247" s="73">
        <v>41971</v>
      </c>
      <c r="G247" s="66" t="str">
        <f t="shared" si="42"/>
        <v>Targeted Dealer</v>
      </c>
      <c r="H247" s="66"/>
      <c r="I247" s="67">
        <v>40</v>
      </c>
      <c r="J247" s="67">
        <f t="shared" si="43"/>
        <v>37.333333333333329</v>
      </c>
      <c r="K247" s="68">
        <v>0</v>
      </c>
      <c r="L247" s="68">
        <f t="shared" si="44"/>
        <v>40</v>
      </c>
      <c r="M247" s="68">
        <f t="shared" si="45"/>
        <v>0</v>
      </c>
      <c r="N247" s="96">
        <v>0</v>
      </c>
      <c r="O247" s="97" t="str">
        <f t="shared" si="46"/>
        <v>Mar</v>
      </c>
      <c r="P247" s="96">
        <f t="shared" si="47"/>
        <v>0</v>
      </c>
      <c r="Q247" s="98">
        <f t="shared" si="48"/>
        <v>0</v>
      </c>
      <c r="R247" s="97" t="str">
        <f t="shared" si="49"/>
        <v xml:space="preserve"> </v>
      </c>
      <c r="S247" s="99" t="b">
        <f t="shared" si="50"/>
        <v>0</v>
      </c>
      <c r="T247" s="68">
        <v>40</v>
      </c>
      <c r="U247" s="100" t="str">
        <f t="shared" si="51"/>
        <v>Apr</v>
      </c>
      <c r="V247" s="96">
        <v>40</v>
      </c>
      <c r="W247" s="101">
        <f t="shared" si="52"/>
        <v>-40</v>
      </c>
      <c r="X247" s="102">
        <f t="shared" si="53"/>
        <v>-1</v>
      </c>
      <c r="Y247" s="103" t="str">
        <f t="shared" si="54"/>
        <v>DEGROWTH</v>
      </c>
      <c r="Z247" s="74">
        <v>0</v>
      </c>
      <c r="AA247" s="69"/>
      <c r="AB247" s="69" t="s">
        <v>133</v>
      </c>
      <c r="AC247" s="69" t="s">
        <v>133</v>
      </c>
      <c r="AD247" s="3">
        <f t="shared" si="55"/>
        <v>1</v>
      </c>
      <c r="AE247" s="75"/>
    </row>
    <row r="248" spans="1:31" ht="14.25" customHeight="1">
      <c r="A248" s="69" t="s">
        <v>133</v>
      </c>
      <c r="B248" s="71" t="s">
        <v>40</v>
      </c>
      <c r="C248" s="71" t="s">
        <v>1090</v>
      </c>
      <c r="D248" s="71">
        <v>1000000266</v>
      </c>
      <c r="E248" s="72" t="s">
        <v>1091</v>
      </c>
      <c r="F248" s="73">
        <v>42522</v>
      </c>
      <c r="G248" s="66" t="str">
        <f t="shared" si="42"/>
        <v>Targeted Dealer</v>
      </c>
      <c r="H248" s="66"/>
      <c r="I248" s="67">
        <v>390</v>
      </c>
      <c r="J248" s="67">
        <f t="shared" si="43"/>
        <v>364</v>
      </c>
      <c r="K248" s="68">
        <v>460</v>
      </c>
      <c r="L248" s="68">
        <f t="shared" si="44"/>
        <v>-70</v>
      </c>
      <c r="M248" s="68">
        <f t="shared" si="45"/>
        <v>126.37362637362637</v>
      </c>
      <c r="N248" s="96">
        <v>543</v>
      </c>
      <c r="O248" s="97" t="str">
        <f t="shared" si="46"/>
        <v>Mar</v>
      </c>
      <c r="P248" s="96">
        <f t="shared" si="47"/>
        <v>543</v>
      </c>
      <c r="Q248" s="98">
        <f t="shared" si="48"/>
        <v>-83</v>
      </c>
      <c r="R248" s="97">
        <f t="shared" si="49"/>
        <v>-0.15285451197053412</v>
      </c>
      <c r="S248" s="99" t="str">
        <f t="shared" si="50"/>
        <v>DEGROWTH</v>
      </c>
      <c r="T248" s="68">
        <v>297.5</v>
      </c>
      <c r="U248" s="100" t="str">
        <f t="shared" si="51"/>
        <v>Apr</v>
      </c>
      <c r="V248" s="96">
        <v>297.5</v>
      </c>
      <c r="W248" s="101">
        <f t="shared" si="52"/>
        <v>162.5</v>
      </c>
      <c r="X248" s="102">
        <f t="shared" si="53"/>
        <v>0.54621848739495804</v>
      </c>
      <c r="Y248" s="103" t="str">
        <f t="shared" si="54"/>
        <v>GROWTH</v>
      </c>
      <c r="Z248" s="74">
        <v>0</v>
      </c>
      <c r="AA248" s="69"/>
      <c r="AB248" s="69" t="s">
        <v>133</v>
      </c>
      <c r="AC248" s="69" t="s">
        <v>133</v>
      </c>
      <c r="AD248" s="3">
        <f t="shared" si="55"/>
        <v>0</v>
      </c>
      <c r="AE248" s="75"/>
    </row>
    <row r="249" spans="1:31" ht="14.25" customHeight="1">
      <c r="A249" s="69" t="s">
        <v>133</v>
      </c>
      <c r="B249" s="71" t="s">
        <v>40</v>
      </c>
      <c r="C249" s="71" t="s">
        <v>1092</v>
      </c>
      <c r="D249" s="71">
        <v>1000000260</v>
      </c>
      <c r="E249" s="72" t="s">
        <v>1093</v>
      </c>
      <c r="F249" s="73">
        <v>43021</v>
      </c>
      <c r="G249" s="66" t="str">
        <f t="shared" si="42"/>
        <v>Targeted Dealer</v>
      </c>
      <c r="H249" s="66"/>
      <c r="I249" s="67">
        <v>80</v>
      </c>
      <c r="J249" s="67">
        <f t="shared" si="43"/>
        <v>74.666666666666657</v>
      </c>
      <c r="K249" s="68">
        <v>70</v>
      </c>
      <c r="L249" s="68">
        <f t="shared" si="44"/>
        <v>10</v>
      </c>
      <c r="M249" s="68">
        <f t="shared" si="45"/>
        <v>93.750000000000014</v>
      </c>
      <c r="N249" s="96">
        <v>92</v>
      </c>
      <c r="O249" s="97" t="str">
        <f t="shared" si="46"/>
        <v>Mar</v>
      </c>
      <c r="P249" s="96">
        <f t="shared" si="47"/>
        <v>92</v>
      </c>
      <c r="Q249" s="98">
        <f t="shared" si="48"/>
        <v>-22</v>
      </c>
      <c r="R249" s="97">
        <f t="shared" si="49"/>
        <v>-0.23913043478260865</v>
      </c>
      <c r="S249" s="99" t="str">
        <f t="shared" si="50"/>
        <v>DEGROWTH</v>
      </c>
      <c r="T249" s="68">
        <v>37</v>
      </c>
      <c r="U249" s="100" t="str">
        <f t="shared" si="51"/>
        <v>Apr</v>
      </c>
      <c r="V249" s="96">
        <v>37</v>
      </c>
      <c r="W249" s="101">
        <f t="shared" si="52"/>
        <v>33</v>
      </c>
      <c r="X249" s="102">
        <f t="shared" si="53"/>
        <v>0.89189189189189189</v>
      </c>
      <c r="Y249" s="103" t="str">
        <f t="shared" si="54"/>
        <v>GROWTH</v>
      </c>
      <c r="Z249" s="74">
        <v>0</v>
      </c>
      <c r="AA249" s="69"/>
      <c r="AB249" s="69" t="s">
        <v>133</v>
      </c>
      <c r="AC249" s="69" t="s">
        <v>133</v>
      </c>
      <c r="AD249" s="3">
        <f t="shared" si="55"/>
        <v>0</v>
      </c>
      <c r="AE249" s="75"/>
    </row>
    <row r="250" spans="1:31" ht="14.25" customHeight="1">
      <c r="A250" s="69" t="s">
        <v>133</v>
      </c>
      <c r="B250" s="71" t="s">
        <v>40</v>
      </c>
      <c r="C250" s="71" t="s">
        <v>1094</v>
      </c>
      <c r="D250" s="71">
        <v>1000000839</v>
      </c>
      <c r="E250" s="72" t="s">
        <v>1095</v>
      </c>
      <c r="F250" s="73">
        <v>43623</v>
      </c>
      <c r="G250" s="66" t="str">
        <f t="shared" si="42"/>
        <v>Targeted Dealer</v>
      </c>
      <c r="H250" s="66"/>
      <c r="I250" s="67">
        <v>50</v>
      </c>
      <c r="J250" s="67">
        <f t="shared" si="43"/>
        <v>46.666666666666671</v>
      </c>
      <c r="K250" s="68">
        <v>30</v>
      </c>
      <c r="L250" s="68">
        <f t="shared" si="44"/>
        <v>20</v>
      </c>
      <c r="M250" s="68">
        <f t="shared" si="45"/>
        <v>64.285714285714278</v>
      </c>
      <c r="N250" s="96">
        <v>10</v>
      </c>
      <c r="O250" s="97" t="str">
        <f t="shared" si="46"/>
        <v>Mar</v>
      </c>
      <c r="P250" s="96">
        <f t="shared" si="47"/>
        <v>10</v>
      </c>
      <c r="Q250" s="98">
        <f t="shared" si="48"/>
        <v>20</v>
      </c>
      <c r="R250" s="97">
        <f t="shared" si="49"/>
        <v>2</v>
      </c>
      <c r="S250" s="99" t="str">
        <f t="shared" si="50"/>
        <v>GROWTH</v>
      </c>
      <c r="T250" s="68">
        <v>25</v>
      </c>
      <c r="U250" s="100" t="str">
        <f t="shared" si="51"/>
        <v>Apr</v>
      </c>
      <c r="V250" s="96">
        <v>25</v>
      </c>
      <c r="W250" s="101">
        <f t="shared" si="52"/>
        <v>5</v>
      </c>
      <c r="X250" s="102">
        <f t="shared" si="53"/>
        <v>0.19999999999999996</v>
      </c>
      <c r="Y250" s="103" t="str">
        <f t="shared" si="54"/>
        <v>GROWTH</v>
      </c>
      <c r="Z250" s="74">
        <v>0</v>
      </c>
      <c r="AA250" s="69"/>
      <c r="AB250" s="69" t="s">
        <v>133</v>
      </c>
      <c r="AC250" s="69" t="s">
        <v>133</v>
      </c>
      <c r="AD250" s="3">
        <f t="shared" si="55"/>
        <v>0</v>
      </c>
      <c r="AE250" s="75"/>
    </row>
    <row r="251" spans="1:31" ht="14.25" customHeight="1">
      <c r="A251" s="69" t="s">
        <v>133</v>
      </c>
      <c r="B251" s="71" t="s">
        <v>40</v>
      </c>
      <c r="C251" s="71" t="s">
        <v>1096</v>
      </c>
      <c r="D251" s="71">
        <v>1000000256</v>
      </c>
      <c r="E251" s="72" t="s">
        <v>1097</v>
      </c>
      <c r="F251" s="73">
        <v>43754</v>
      </c>
      <c r="G251" s="66" t="str">
        <f t="shared" si="42"/>
        <v>Targeted Dealer</v>
      </c>
      <c r="H251" s="66"/>
      <c r="I251" s="67">
        <v>60</v>
      </c>
      <c r="J251" s="67">
        <f t="shared" si="43"/>
        <v>56</v>
      </c>
      <c r="K251" s="68">
        <v>25</v>
      </c>
      <c r="L251" s="68">
        <f t="shared" si="44"/>
        <v>35</v>
      </c>
      <c r="M251" s="68">
        <f t="shared" si="45"/>
        <v>44.642857142857139</v>
      </c>
      <c r="N251" s="96">
        <v>30</v>
      </c>
      <c r="O251" s="97" t="str">
        <f t="shared" si="46"/>
        <v>Mar</v>
      </c>
      <c r="P251" s="96">
        <f t="shared" si="47"/>
        <v>30</v>
      </c>
      <c r="Q251" s="98">
        <f t="shared" si="48"/>
        <v>-5</v>
      </c>
      <c r="R251" s="97">
        <f t="shared" si="49"/>
        <v>-0.16666666666666663</v>
      </c>
      <c r="S251" s="99" t="str">
        <f t="shared" si="50"/>
        <v>DEGROWTH</v>
      </c>
      <c r="T251" s="68">
        <v>50</v>
      </c>
      <c r="U251" s="100" t="str">
        <f t="shared" si="51"/>
        <v>Apr</v>
      </c>
      <c r="V251" s="96">
        <v>50</v>
      </c>
      <c r="W251" s="101">
        <f t="shared" si="52"/>
        <v>-25</v>
      </c>
      <c r="X251" s="102">
        <f t="shared" si="53"/>
        <v>-0.5</v>
      </c>
      <c r="Y251" s="103" t="str">
        <f t="shared" si="54"/>
        <v>DEGROWTH</v>
      </c>
      <c r="Z251" s="74">
        <v>0</v>
      </c>
      <c r="AA251" s="69"/>
      <c r="AB251" s="69" t="s">
        <v>133</v>
      </c>
      <c r="AC251" s="69" t="s">
        <v>133</v>
      </c>
      <c r="AD251" s="3">
        <f t="shared" si="55"/>
        <v>0</v>
      </c>
      <c r="AE251" s="75"/>
    </row>
    <row r="252" spans="1:31" ht="14.25" customHeight="1">
      <c r="A252" s="69" t="s">
        <v>133</v>
      </c>
      <c r="B252" s="71" t="s">
        <v>40</v>
      </c>
      <c r="C252" s="71" t="s">
        <v>1098</v>
      </c>
      <c r="D252" s="71">
        <v>1000000265</v>
      </c>
      <c r="E252" s="72" t="s">
        <v>1099</v>
      </c>
      <c r="F252" s="73">
        <v>43893</v>
      </c>
      <c r="G252" s="66" t="str">
        <f t="shared" si="42"/>
        <v>Targeted Dealer</v>
      </c>
      <c r="H252" s="66"/>
      <c r="I252" s="67">
        <v>50</v>
      </c>
      <c r="J252" s="67">
        <f t="shared" si="43"/>
        <v>46.666666666666671</v>
      </c>
      <c r="K252" s="68">
        <v>15</v>
      </c>
      <c r="L252" s="68">
        <f t="shared" si="44"/>
        <v>35</v>
      </c>
      <c r="M252" s="68">
        <f t="shared" si="45"/>
        <v>32.142857142857139</v>
      </c>
      <c r="N252" s="96">
        <v>0</v>
      </c>
      <c r="O252" s="97" t="str">
        <f t="shared" si="46"/>
        <v>Mar</v>
      </c>
      <c r="P252" s="96">
        <f t="shared" si="47"/>
        <v>0</v>
      </c>
      <c r="Q252" s="98">
        <f t="shared" si="48"/>
        <v>15</v>
      </c>
      <c r="R252" s="97" t="str">
        <f t="shared" si="49"/>
        <v xml:space="preserve"> </v>
      </c>
      <c r="S252" s="99" t="b">
        <f t="shared" si="50"/>
        <v>0</v>
      </c>
      <c r="T252" s="68">
        <v>25</v>
      </c>
      <c r="U252" s="100" t="str">
        <f t="shared" si="51"/>
        <v>Apr</v>
      </c>
      <c r="V252" s="96">
        <v>25</v>
      </c>
      <c r="W252" s="101">
        <f t="shared" si="52"/>
        <v>-10</v>
      </c>
      <c r="X252" s="102">
        <f t="shared" si="53"/>
        <v>-0.4</v>
      </c>
      <c r="Y252" s="103" t="str">
        <f t="shared" si="54"/>
        <v>DEGROWTH</v>
      </c>
      <c r="Z252" s="74">
        <v>0</v>
      </c>
      <c r="AA252" s="69"/>
      <c r="AB252" s="69" t="s">
        <v>133</v>
      </c>
      <c r="AC252" s="69" t="s">
        <v>133</v>
      </c>
      <c r="AD252" s="3">
        <f t="shared" si="55"/>
        <v>0</v>
      </c>
      <c r="AE252" s="75"/>
    </row>
    <row r="253" spans="1:31" ht="14.25" customHeight="1">
      <c r="A253" s="69" t="s">
        <v>133</v>
      </c>
      <c r="B253" s="71" t="s">
        <v>40</v>
      </c>
      <c r="C253" s="71" t="s">
        <v>1100</v>
      </c>
      <c r="D253" s="71">
        <v>1000000258</v>
      </c>
      <c r="E253" s="72" t="s">
        <v>1101</v>
      </c>
      <c r="F253" s="73">
        <v>44001</v>
      </c>
      <c r="G253" s="66" t="str">
        <f t="shared" si="42"/>
        <v>Targeted Dealer</v>
      </c>
      <c r="H253" s="66"/>
      <c r="I253" s="67">
        <v>100</v>
      </c>
      <c r="J253" s="67">
        <f t="shared" si="43"/>
        <v>93.333333333333343</v>
      </c>
      <c r="K253" s="68">
        <v>80</v>
      </c>
      <c r="L253" s="68">
        <f t="shared" si="44"/>
        <v>20</v>
      </c>
      <c r="M253" s="68">
        <f t="shared" si="45"/>
        <v>85.714285714285708</v>
      </c>
      <c r="N253" s="96">
        <v>90</v>
      </c>
      <c r="O253" s="97" t="str">
        <f t="shared" si="46"/>
        <v>Mar</v>
      </c>
      <c r="P253" s="96">
        <f t="shared" si="47"/>
        <v>90</v>
      </c>
      <c r="Q253" s="98">
        <f t="shared" si="48"/>
        <v>-10</v>
      </c>
      <c r="R253" s="97">
        <f t="shared" si="49"/>
        <v>-0.11111111111111116</v>
      </c>
      <c r="S253" s="99" t="str">
        <f t="shared" si="50"/>
        <v>DEGROWTH</v>
      </c>
      <c r="T253" s="68">
        <v>65</v>
      </c>
      <c r="U253" s="100" t="str">
        <f t="shared" si="51"/>
        <v>Apr</v>
      </c>
      <c r="V253" s="96">
        <v>65</v>
      </c>
      <c r="W253" s="101">
        <f t="shared" si="52"/>
        <v>15</v>
      </c>
      <c r="X253" s="102">
        <f t="shared" si="53"/>
        <v>0.23076923076923084</v>
      </c>
      <c r="Y253" s="103" t="str">
        <f t="shared" si="54"/>
        <v>GROWTH</v>
      </c>
      <c r="Z253" s="74">
        <v>0</v>
      </c>
      <c r="AA253" s="69"/>
      <c r="AB253" s="69" t="s">
        <v>133</v>
      </c>
      <c r="AC253" s="69" t="s">
        <v>133</v>
      </c>
      <c r="AD253" s="3">
        <f t="shared" si="55"/>
        <v>0</v>
      </c>
      <c r="AE253" s="75"/>
    </row>
    <row r="254" spans="1:31" ht="14.25" customHeight="1">
      <c r="A254" s="69" t="s">
        <v>133</v>
      </c>
      <c r="B254" s="71" t="s">
        <v>40</v>
      </c>
      <c r="C254" s="71" t="s">
        <v>1102</v>
      </c>
      <c r="D254" s="71">
        <v>1000000279</v>
      </c>
      <c r="E254" s="72" t="s">
        <v>1103</v>
      </c>
      <c r="F254" s="73">
        <v>44144</v>
      </c>
      <c r="G254" s="66" t="str">
        <f t="shared" si="42"/>
        <v>Targeted Dealer</v>
      </c>
      <c r="H254" s="66"/>
      <c r="I254" s="67">
        <v>50</v>
      </c>
      <c r="J254" s="67">
        <f t="shared" si="43"/>
        <v>46.666666666666671</v>
      </c>
      <c r="K254" s="68">
        <v>20</v>
      </c>
      <c r="L254" s="68">
        <f t="shared" si="44"/>
        <v>30</v>
      </c>
      <c r="M254" s="68">
        <f t="shared" si="45"/>
        <v>42.857142857142854</v>
      </c>
      <c r="N254" s="96">
        <v>55</v>
      </c>
      <c r="O254" s="97" t="str">
        <f t="shared" si="46"/>
        <v>Mar</v>
      </c>
      <c r="P254" s="96">
        <f t="shared" si="47"/>
        <v>55</v>
      </c>
      <c r="Q254" s="98">
        <f t="shared" si="48"/>
        <v>-35</v>
      </c>
      <c r="R254" s="97">
        <f t="shared" si="49"/>
        <v>-0.63636363636363635</v>
      </c>
      <c r="S254" s="99" t="str">
        <f t="shared" si="50"/>
        <v>DEGROWTH</v>
      </c>
      <c r="T254" s="68">
        <v>40</v>
      </c>
      <c r="U254" s="100" t="str">
        <f t="shared" si="51"/>
        <v>Apr</v>
      </c>
      <c r="V254" s="96">
        <v>40</v>
      </c>
      <c r="W254" s="101">
        <f t="shared" si="52"/>
        <v>-20</v>
      </c>
      <c r="X254" s="102">
        <f t="shared" si="53"/>
        <v>-0.5</v>
      </c>
      <c r="Y254" s="103" t="str">
        <f t="shared" si="54"/>
        <v>DEGROWTH</v>
      </c>
      <c r="Z254" s="74">
        <v>0</v>
      </c>
      <c r="AA254" s="69"/>
      <c r="AB254" s="69" t="s">
        <v>133</v>
      </c>
      <c r="AC254" s="69" t="s">
        <v>133</v>
      </c>
      <c r="AD254" s="3">
        <f t="shared" si="55"/>
        <v>0</v>
      </c>
      <c r="AE254" s="75"/>
    </row>
    <row r="255" spans="1:31" ht="14.25" customHeight="1">
      <c r="A255" s="69" t="s">
        <v>133</v>
      </c>
      <c r="B255" s="71" t="s">
        <v>40</v>
      </c>
      <c r="C255" s="71" t="s">
        <v>1104</v>
      </c>
      <c r="D255" s="71">
        <v>1000000272</v>
      </c>
      <c r="E255" s="72" t="s">
        <v>1105</v>
      </c>
      <c r="F255" s="73">
        <v>44321</v>
      </c>
      <c r="G255" s="66" t="str">
        <f t="shared" si="42"/>
        <v>Targeted Dealer</v>
      </c>
      <c r="H255" s="66"/>
      <c r="I255" s="67">
        <v>200</v>
      </c>
      <c r="J255" s="67">
        <f t="shared" si="43"/>
        <v>186.66666666666669</v>
      </c>
      <c r="K255" s="68">
        <v>70</v>
      </c>
      <c r="L255" s="68">
        <f t="shared" si="44"/>
        <v>130</v>
      </c>
      <c r="M255" s="68">
        <f t="shared" si="45"/>
        <v>37.499999999999993</v>
      </c>
      <c r="N255" s="96">
        <v>140</v>
      </c>
      <c r="O255" s="97" t="str">
        <f t="shared" si="46"/>
        <v>Mar</v>
      </c>
      <c r="P255" s="96">
        <f t="shared" si="47"/>
        <v>140</v>
      </c>
      <c r="Q255" s="98">
        <f t="shared" si="48"/>
        <v>-70</v>
      </c>
      <c r="R255" s="97">
        <f t="shared" si="49"/>
        <v>-0.5</v>
      </c>
      <c r="S255" s="99" t="str">
        <f t="shared" si="50"/>
        <v>DEGROWTH</v>
      </c>
      <c r="T255" s="68">
        <v>200</v>
      </c>
      <c r="U255" s="100" t="str">
        <f t="shared" si="51"/>
        <v>Apr</v>
      </c>
      <c r="V255" s="96">
        <v>200</v>
      </c>
      <c r="W255" s="101">
        <f t="shared" si="52"/>
        <v>-130</v>
      </c>
      <c r="X255" s="102">
        <f t="shared" si="53"/>
        <v>-0.65</v>
      </c>
      <c r="Y255" s="103" t="str">
        <f t="shared" si="54"/>
        <v>DEGROWTH</v>
      </c>
      <c r="Z255" s="74">
        <v>0</v>
      </c>
      <c r="AA255" s="69"/>
      <c r="AB255" s="69" t="s">
        <v>133</v>
      </c>
      <c r="AC255" s="69" t="s">
        <v>133</v>
      </c>
      <c r="AD255" s="3">
        <f t="shared" si="55"/>
        <v>0</v>
      </c>
      <c r="AE255" s="75"/>
    </row>
    <row r="256" spans="1:31" ht="14.25" customHeight="1">
      <c r="A256" s="69" t="s">
        <v>133</v>
      </c>
      <c r="B256" s="71" t="s">
        <v>40</v>
      </c>
      <c r="C256" s="71" t="s">
        <v>208</v>
      </c>
      <c r="D256" s="71">
        <v>1000000278</v>
      </c>
      <c r="E256" s="72" t="s">
        <v>209</v>
      </c>
      <c r="F256" s="73">
        <v>44468</v>
      </c>
      <c r="G256" s="66" t="str">
        <f t="shared" si="42"/>
        <v>Targeted Dealer</v>
      </c>
      <c r="H256" s="66"/>
      <c r="I256" s="67">
        <v>30</v>
      </c>
      <c r="J256" s="67">
        <f t="shared" si="43"/>
        <v>28</v>
      </c>
      <c r="K256" s="68">
        <v>0</v>
      </c>
      <c r="L256" s="68">
        <f t="shared" si="44"/>
        <v>30</v>
      </c>
      <c r="M256" s="68">
        <f t="shared" si="45"/>
        <v>0</v>
      </c>
      <c r="N256" s="96">
        <v>0</v>
      </c>
      <c r="O256" s="97" t="str">
        <f t="shared" si="46"/>
        <v>Mar</v>
      </c>
      <c r="P256" s="96">
        <f t="shared" si="47"/>
        <v>0</v>
      </c>
      <c r="Q256" s="98">
        <f t="shared" si="48"/>
        <v>0</v>
      </c>
      <c r="R256" s="97" t="str">
        <f t="shared" si="49"/>
        <v xml:space="preserve"> </v>
      </c>
      <c r="S256" s="99" t="b">
        <f t="shared" si="50"/>
        <v>0</v>
      </c>
      <c r="T256" s="68">
        <v>20</v>
      </c>
      <c r="U256" s="100" t="str">
        <f t="shared" si="51"/>
        <v>Apr</v>
      </c>
      <c r="V256" s="96">
        <v>20</v>
      </c>
      <c r="W256" s="101">
        <f t="shared" si="52"/>
        <v>-20</v>
      </c>
      <c r="X256" s="102">
        <f t="shared" si="53"/>
        <v>-1</v>
      </c>
      <c r="Y256" s="103" t="str">
        <f t="shared" si="54"/>
        <v>DEGROWTH</v>
      </c>
      <c r="Z256" s="74">
        <v>0</v>
      </c>
      <c r="AA256" s="69"/>
      <c r="AB256" s="69" t="s">
        <v>133</v>
      </c>
      <c r="AC256" s="69" t="s">
        <v>133</v>
      </c>
      <c r="AD256" s="3">
        <f t="shared" si="55"/>
        <v>1</v>
      </c>
      <c r="AE256" s="75"/>
    </row>
    <row r="257" spans="1:31" ht="14.25" customHeight="1">
      <c r="A257" s="69" t="s">
        <v>133</v>
      </c>
      <c r="B257" s="71" t="s">
        <v>40</v>
      </c>
      <c r="C257" s="71" t="s">
        <v>1106</v>
      </c>
      <c r="D257" s="71">
        <v>1000000270</v>
      </c>
      <c r="E257" s="72" t="s">
        <v>1107</v>
      </c>
      <c r="F257" s="73">
        <v>44494</v>
      </c>
      <c r="G257" s="66" t="str">
        <f t="shared" si="42"/>
        <v>Targeted Dealer</v>
      </c>
      <c r="H257" s="66"/>
      <c r="I257" s="67">
        <v>170</v>
      </c>
      <c r="J257" s="67">
        <f t="shared" si="43"/>
        <v>158.66666666666669</v>
      </c>
      <c r="K257" s="68">
        <v>180</v>
      </c>
      <c r="L257" s="68">
        <f t="shared" si="44"/>
        <v>-10</v>
      </c>
      <c r="M257" s="68">
        <f t="shared" si="45"/>
        <v>113.44537815126048</v>
      </c>
      <c r="N257" s="96">
        <v>175</v>
      </c>
      <c r="O257" s="97" t="str">
        <f t="shared" si="46"/>
        <v>Mar</v>
      </c>
      <c r="P257" s="96">
        <f t="shared" si="47"/>
        <v>175</v>
      </c>
      <c r="Q257" s="98">
        <f t="shared" si="48"/>
        <v>5</v>
      </c>
      <c r="R257" s="97">
        <f t="shared" si="49"/>
        <v>2.857142857142847E-2</v>
      </c>
      <c r="S257" s="99" t="str">
        <f t="shared" si="50"/>
        <v>GROWTH</v>
      </c>
      <c r="T257" s="68">
        <v>130</v>
      </c>
      <c r="U257" s="100" t="str">
        <f t="shared" si="51"/>
        <v>Apr</v>
      </c>
      <c r="V257" s="96">
        <v>130</v>
      </c>
      <c r="W257" s="101">
        <f t="shared" si="52"/>
        <v>50</v>
      </c>
      <c r="X257" s="102">
        <f t="shared" si="53"/>
        <v>0.38461538461538458</v>
      </c>
      <c r="Y257" s="103" t="str">
        <f t="shared" si="54"/>
        <v>GROWTH</v>
      </c>
      <c r="Z257" s="74">
        <v>0</v>
      </c>
      <c r="AA257" s="69"/>
      <c r="AB257" s="69" t="s">
        <v>133</v>
      </c>
      <c r="AC257" s="69" t="s">
        <v>133</v>
      </c>
      <c r="AD257" s="3">
        <f t="shared" si="55"/>
        <v>0</v>
      </c>
      <c r="AE257" s="75"/>
    </row>
    <row r="258" spans="1:31" ht="14.25" customHeight="1">
      <c r="A258" s="69" t="s">
        <v>133</v>
      </c>
      <c r="B258" s="71" t="s">
        <v>145</v>
      </c>
      <c r="C258" s="71" t="s">
        <v>1108</v>
      </c>
      <c r="D258" s="71">
        <v>1000000718</v>
      </c>
      <c r="E258" s="72" t="s">
        <v>1109</v>
      </c>
      <c r="F258" s="73">
        <v>38642</v>
      </c>
      <c r="G258" s="66" t="str">
        <f t="shared" si="42"/>
        <v>Targeted Dealer</v>
      </c>
      <c r="H258" s="66"/>
      <c r="I258" s="67">
        <v>1270</v>
      </c>
      <c r="J258" s="67">
        <f t="shared" si="43"/>
        <v>1185.3333333333335</v>
      </c>
      <c r="K258" s="68">
        <v>580</v>
      </c>
      <c r="L258" s="68">
        <f t="shared" si="44"/>
        <v>690</v>
      </c>
      <c r="M258" s="68">
        <f t="shared" si="45"/>
        <v>48.931383577052863</v>
      </c>
      <c r="N258" s="96">
        <v>1440</v>
      </c>
      <c r="O258" s="97" t="str">
        <f t="shared" si="46"/>
        <v>Mar</v>
      </c>
      <c r="P258" s="96">
        <f t="shared" si="47"/>
        <v>1440</v>
      </c>
      <c r="Q258" s="98">
        <f t="shared" si="48"/>
        <v>-860</v>
      </c>
      <c r="R258" s="97">
        <f t="shared" si="49"/>
        <v>-0.59722222222222221</v>
      </c>
      <c r="S258" s="99" t="str">
        <f t="shared" si="50"/>
        <v>DEGROWTH</v>
      </c>
      <c r="T258" s="68">
        <v>410.5</v>
      </c>
      <c r="U258" s="100" t="str">
        <f t="shared" si="51"/>
        <v>Apr</v>
      </c>
      <c r="V258" s="96">
        <v>410.5</v>
      </c>
      <c r="W258" s="101">
        <f t="shared" si="52"/>
        <v>169.5</v>
      </c>
      <c r="X258" s="102">
        <f t="shared" si="53"/>
        <v>0.41291108404384902</v>
      </c>
      <c r="Y258" s="103" t="str">
        <f t="shared" si="54"/>
        <v>GROWTH</v>
      </c>
      <c r="Z258" s="74">
        <v>0</v>
      </c>
      <c r="AA258" s="69"/>
      <c r="AB258" s="69" t="s">
        <v>133</v>
      </c>
      <c r="AC258" s="69" t="s">
        <v>133</v>
      </c>
      <c r="AD258" s="3">
        <f t="shared" si="55"/>
        <v>0</v>
      </c>
      <c r="AE258" s="75"/>
    </row>
    <row r="259" spans="1:31" ht="14.25" customHeight="1">
      <c r="A259" s="69" t="s">
        <v>133</v>
      </c>
      <c r="B259" s="71" t="s">
        <v>145</v>
      </c>
      <c r="C259" s="71" t="s">
        <v>1110</v>
      </c>
      <c r="D259" s="71">
        <v>1000000707</v>
      </c>
      <c r="E259" s="72" t="s">
        <v>1111</v>
      </c>
      <c r="F259" s="73">
        <v>38687</v>
      </c>
      <c r="G259" s="66" t="str">
        <f t="shared" ref="G259:G322" si="56">IF(I259&gt;0,"Targeted Dealer","-")</f>
        <v>Targeted Dealer</v>
      </c>
      <c r="H259" s="66"/>
      <c r="I259" s="67">
        <v>1515</v>
      </c>
      <c r="J259" s="67">
        <f t="shared" ref="J259:J322" si="57">I259/$J$1*($J$1-$E$1)</f>
        <v>1414</v>
      </c>
      <c r="K259" s="68">
        <v>1938</v>
      </c>
      <c r="L259" s="68">
        <f t="shared" ref="L259:L322" si="58">I259-K259</f>
        <v>-423</v>
      </c>
      <c r="M259" s="68">
        <f t="shared" ref="M259:M322" si="59">IFERROR((K259/J259%),"-")</f>
        <v>137.05799151343706</v>
      </c>
      <c r="N259" s="96">
        <v>2579.25</v>
      </c>
      <c r="O259" s="97" t="str">
        <f t="shared" ref="O259:O322" si="60">IF(F259&lt;=$P$2,"Mar","")</f>
        <v>Mar</v>
      </c>
      <c r="P259" s="96">
        <f t="shared" ref="P259:P322" si="61">N259</f>
        <v>2579.25</v>
      </c>
      <c r="Q259" s="98">
        <f t="shared" ref="Q259:Q322" si="62">K259-P259</f>
        <v>-641.25</v>
      </c>
      <c r="R259" s="97">
        <f t="shared" ref="R259:R322" si="63">IFERROR(IF(O259="Mar",(K259/P259-1))," ")</f>
        <v>-0.24861878453038677</v>
      </c>
      <c r="S259" s="99" t="str">
        <f t="shared" ref="S259:S322" si="64">IF(N259&gt;0,IF(O259="","-",IF(R259&lt;0%,"DEGROWTH","GROWTH")))</f>
        <v>DEGROWTH</v>
      </c>
      <c r="T259" s="68">
        <v>1293.5</v>
      </c>
      <c r="U259" s="100" t="str">
        <f t="shared" ref="U259:U322" si="65">IF(F259&lt;=$V$2,"Apr","")</f>
        <v>Apr</v>
      </c>
      <c r="V259" s="96">
        <v>1293.5</v>
      </c>
      <c r="W259" s="101">
        <f t="shared" ref="W259:W322" si="66">K259-V259</f>
        <v>644.5</v>
      </c>
      <c r="X259" s="102">
        <f t="shared" ref="X259:X322" si="67">IFERROR(IF(U259="Apr",(K259/V259-1)),0)</f>
        <v>0.49826053343641274</v>
      </c>
      <c r="Y259" s="103" t="str">
        <f t="shared" ref="Y259:Y322" si="68">IF(T259&gt;0,IF(U259="","-",IF(X259&lt;0%,"DEGROWTH","GROWTH")))</f>
        <v>GROWTH</v>
      </c>
      <c r="Z259" s="74">
        <v>0</v>
      </c>
      <c r="AA259" s="69"/>
      <c r="AB259" s="69" t="s">
        <v>133</v>
      </c>
      <c r="AC259" s="69" t="s">
        <v>133</v>
      </c>
      <c r="AD259" s="3">
        <f t="shared" ref="AD259:AD322" si="69">IF(K259=0,1,0)</f>
        <v>0</v>
      </c>
      <c r="AE259" s="75"/>
    </row>
    <row r="260" spans="1:31" ht="14.25" customHeight="1">
      <c r="A260" s="69" t="s">
        <v>133</v>
      </c>
      <c r="B260" s="71" t="s">
        <v>145</v>
      </c>
      <c r="C260" s="71" t="s">
        <v>212</v>
      </c>
      <c r="D260" s="71">
        <v>1000000719</v>
      </c>
      <c r="E260" s="72" t="s">
        <v>213</v>
      </c>
      <c r="F260" s="73">
        <v>40081</v>
      </c>
      <c r="G260" s="66" t="str">
        <f t="shared" si="56"/>
        <v>Targeted Dealer</v>
      </c>
      <c r="H260" s="66"/>
      <c r="I260" s="67">
        <v>120</v>
      </c>
      <c r="J260" s="67">
        <f t="shared" si="57"/>
        <v>112</v>
      </c>
      <c r="K260" s="68">
        <v>40</v>
      </c>
      <c r="L260" s="68">
        <f t="shared" si="58"/>
        <v>80</v>
      </c>
      <c r="M260" s="68">
        <f t="shared" si="59"/>
        <v>35.714285714285708</v>
      </c>
      <c r="N260" s="96">
        <v>0</v>
      </c>
      <c r="O260" s="97" t="str">
        <f t="shared" si="60"/>
        <v>Mar</v>
      </c>
      <c r="P260" s="96">
        <f t="shared" si="61"/>
        <v>0</v>
      </c>
      <c r="Q260" s="98">
        <f t="shared" si="62"/>
        <v>40</v>
      </c>
      <c r="R260" s="97" t="str">
        <f t="shared" si="63"/>
        <v xml:space="preserve"> </v>
      </c>
      <c r="S260" s="99" t="b">
        <f t="shared" si="64"/>
        <v>0</v>
      </c>
      <c r="T260" s="68">
        <v>0</v>
      </c>
      <c r="U260" s="100" t="str">
        <f t="shared" si="65"/>
        <v>Apr</v>
      </c>
      <c r="V260" s="96">
        <v>0</v>
      </c>
      <c r="W260" s="101">
        <f t="shared" si="66"/>
        <v>40</v>
      </c>
      <c r="X260" s="102">
        <f t="shared" si="67"/>
        <v>0</v>
      </c>
      <c r="Y260" s="103" t="b">
        <f t="shared" si="68"/>
        <v>0</v>
      </c>
      <c r="Z260" s="74">
        <v>0</v>
      </c>
      <c r="AA260" s="69"/>
      <c r="AB260" s="69" t="s">
        <v>133</v>
      </c>
      <c r="AC260" s="69" t="s">
        <v>133</v>
      </c>
      <c r="AD260" s="3">
        <f t="shared" si="69"/>
        <v>0</v>
      </c>
      <c r="AE260" s="75"/>
    </row>
    <row r="261" spans="1:31" ht="14.25" customHeight="1">
      <c r="A261" s="69" t="s">
        <v>133</v>
      </c>
      <c r="B261" s="71" t="s">
        <v>145</v>
      </c>
      <c r="C261" s="71" t="s">
        <v>1112</v>
      </c>
      <c r="D261" s="71">
        <v>1000000720</v>
      </c>
      <c r="E261" s="72" t="s">
        <v>1113</v>
      </c>
      <c r="F261" s="73">
        <v>41537</v>
      </c>
      <c r="G261" s="66" t="str">
        <f t="shared" si="56"/>
        <v>Targeted Dealer</v>
      </c>
      <c r="H261" s="66"/>
      <c r="I261" s="67">
        <v>180</v>
      </c>
      <c r="J261" s="67">
        <f t="shared" si="57"/>
        <v>168</v>
      </c>
      <c r="K261" s="68">
        <v>92.5</v>
      </c>
      <c r="L261" s="68">
        <f t="shared" si="58"/>
        <v>87.5</v>
      </c>
      <c r="M261" s="68">
        <f t="shared" si="59"/>
        <v>55.05952380952381</v>
      </c>
      <c r="N261" s="96">
        <v>237</v>
      </c>
      <c r="O261" s="97" t="str">
        <f t="shared" si="60"/>
        <v>Mar</v>
      </c>
      <c r="P261" s="96">
        <f t="shared" si="61"/>
        <v>237</v>
      </c>
      <c r="Q261" s="98">
        <f t="shared" si="62"/>
        <v>-144.5</v>
      </c>
      <c r="R261" s="97">
        <f t="shared" si="63"/>
        <v>-0.60970464135021096</v>
      </c>
      <c r="S261" s="99" t="str">
        <f t="shared" si="64"/>
        <v>DEGROWTH</v>
      </c>
      <c r="T261" s="68">
        <v>160</v>
      </c>
      <c r="U261" s="100" t="str">
        <f t="shared" si="65"/>
        <v>Apr</v>
      </c>
      <c r="V261" s="96">
        <v>160</v>
      </c>
      <c r="W261" s="101">
        <f t="shared" si="66"/>
        <v>-67.5</v>
      </c>
      <c r="X261" s="102">
        <f t="shared" si="67"/>
        <v>-0.421875</v>
      </c>
      <c r="Y261" s="103" t="str">
        <f t="shared" si="68"/>
        <v>DEGROWTH</v>
      </c>
      <c r="Z261" s="74">
        <v>0</v>
      </c>
      <c r="AA261" s="69"/>
      <c r="AB261" s="69" t="s">
        <v>133</v>
      </c>
      <c r="AC261" s="69" t="s">
        <v>133</v>
      </c>
      <c r="AD261" s="3">
        <f t="shared" si="69"/>
        <v>0</v>
      </c>
      <c r="AE261" s="75"/>
    </row>
    <row r="262" spans="1:31" ht="14.25" customHeight="1">
      <c r="A262" s="69" t="s">
        <v>133</v>
      </c>
      <c r="B262" s="71" t="s">
        <v>145</v>
      </c>
      <c r="C262" s="71" t="s">
        <v>1114</v>
      </c>
      <c r="D262" s="71">
        <v>1000000716</v>
      </c>
      <c r="E262" s="72" t="s">
        <v>1115</v>
      </c>
      <c r="F262" s="73">
        <v>42580</v>
      </c>
      <c r="G262" s="66" t="str">
        <f t="shared" si="56"/>
        <v>Targeted Dealer</v>
      </c>
      <c r="H262" s="66"/>
      <c r="I262" s="67">
        <v>1235</v>
      </c>
      <c r="J262" s="67">
        <f t="shared" si="57"/>
        <v>1152.6666666666665</v>
      </c>
      <c r="K262" s="68">
        <v>701.75</v>
      </c>
      <c r="L262" s="68">
        <f t="shared" si="58"/>
        <v>533.25</v>
      </c>
      <c r="M262" s="68">
        <f t="shared" si="59"/>
        <v>60.880566801619437</v>
      </c>
      <c r="N262" s="96">
        <v>1240</v>
      </c>
      <c r="O262" s="97" t="str">
        <f t="shared" si="60"/>
        <v>Mar</v>
      </c>
      <c r="P262" s="96">
        <f t="shared" si="61"/>
        <v>1240</v>
      </c>
      <c r="Q262" s="98">
        <f t="shared" si="62"/>
        <v>-538.25</v>
      </c>
      <c r="R262" s="97">
        <f t="shared" si="63"/>
        <v>-0.4340725806451613</v>
      </c>
      <c r="S262" s="99" t="str">
        <f t="shared" si="64"/>
        <v>DEGROWTH</v>
      </c>
      <c r="T262" s="68">
        <v>820</v>
      </c>
      <c r="U262" s="100" t="str">
        <f t="shared" si="65"/>
        <v>Apr</v>
      </c>
      <c r="V262" s="96">
        <v>820</v>
      </c>
      <c r="W262" s="101">
        <f t="shared" si="66"/>
        <v>-118.25</v>
      </c>
      <c r="X262" s="102">
        <f t="shared" si="67"/>
        <v>-0.14420731707317069</v>
      </c>
      <c r="Y262" s="103" t="str">
        <f t="shared" si="68"/>
        <v>DEGROWTH</v>
      </c>
      <c r="Z262" s="74">
        <v>0</v>
      </c>
      <c r="AA262" s="69"/>
      <c r="AB262" s="69" t="s">
        <v>133</v>
      </c>
      <c r="AC262" s="69" t="s">
        <v>133</v>
      </c>
      <c r="AD262" s="3">
        <f t="shared" si="69"/>
        <v>0</v>
      </c>
      <c r="AE262" s="75"/>
    </row>
    <row r="263" spans="1:31" ht="14.25" customHeight="1">
      <c r="A263" s="69" t="s">
        <v>133</v>
      </c>
      <c r="B263" s="71" t="s">
        <v>145</v>
      </c>
      <c r="C263" s="71" t="s">
        <v>214</v>
      </c>
      <c r="D263" s="71">
        <v>1000000717</v>
      </c>
      <c r="E263" s="72" t="s">
        <v>215</v>
      </c>
      <c r="F263" s="73">
        <v>42648</v>
      </c>
      <c r="G263" s="66" t="str">
        <f t="shared" si="56"/>
        <v>Targeted Dealer</v>
      </c>
      <c r="H263" s="66"/>
      <c r="I263" s="67">
        <v>160</v>
      </c>
      <c r="J263" s="67">
        <f t="shared" si="57"/>
        <v>149.33333333333331</v>
      </c>
      <c r="K263" s="68">
        <v>0</v>
      </c>
      <c r="L263" s="68">
        <f t="shared" si="58"/>
        <v>160</v>
      </c>
      <c r="M263" s="68">
        <f t="shared" si="59"/>
        <v>0</v>
      </c>
      <c r="N263" s="96">
        <v>27.5</v>
      </c>
      <c r="O263" s="97" t="str">
        <f t="shared" si="60"/>
        <v>Mar</v>
      </c>
      <c r="P263" s="96">
        <f t="shared" si="61"/>
        <v>27.5</v>
      </c>
      <c r="Q263" s="98">
        <f t="shared" si="62"/>
        <v>-27.5</v>
      </c>
      <c r="R263" s="97">
        <f t="shared" si="63"/>
        <v>-1</v>
      </c>
      <c r="S263" s="99" t="str">
        <f t="shared" si="64"/>
        <v>DEGROWTH</v>
      </c>
      <c r="T263" s="68">
        <v>80</v>
      </c>
      <c r="U263" s="100" t="str">
        <f t="shared" si="65"/>
        <v>Apr</v>
      </c>
      <c r="V263" s="96">
        <v>80</v>
      </c>
      <c r="W263" s="101">
        <f t="shared" si="66"/>
        <v>-80</v>
      </c>
      <c r="X263" s="102">
        <f t="shared" si="67"/>
        <v>-1</v>
      </c>
      <c r="Y263" s="103" t="str">
        <f t="shared" si="68"/>
        <v>DEGROWTH</v>
      </c>
      <c r="Z263" s="74">
        <v>0</v>
      </c>
      <c r="AA263" s="69"/>
      <c r="AB263" s="69" t="s">
        <v>133</v>
      </c>
      <c r="AC263" s="69" t="s">
        <v>133</v>
      </c>
      <c r="AD263" s="3">
        <f t="shared" si="69"/>
        <v>1</v>
      </c>
      <c r="AE263" s="75"/>
    </row>
    <row r="264" spans="1:31" ht="14.25" customHeight="1">
      <c r="A264" s="69" t="s">
        <v>133</v>
      </c>
      <c r="B264" s="71" t="s">
        <v>145</v>
      </c>
      <c r="C264" s="71" t="s">
        <v>1116</v>
      </c>
      <c r="D264" s="71">
        <v>1000001057</v>
      </c>
      <c r="E264" s="72" t="s">
        <v>1117</v>
      </c>
      <c r="F264" s="73">
        <v>43848</v>
      </c>
      <c r="G264" s="66" t="str">
        <f t="shared" si="56"/>
        <v>Targeted Dealer</v>
      </c>
      <c r="H264" s="66"/>
      <c r="I264" s="67">
        <v>80</v>
      </c>
      <c r="J264" s="67">
        <f t="shared" si="57"/>
        <v>74.666666666666657</v>
      </c>
      <c r="K264" s="68">
        <v>0</v>
      </c>
      <c r="L264" s="68">
        <f t="shared" si="58"/>
        <v>80</v>
      </c>
      <c r="M264" s="68">
        <f t="shared" si="59"/>
        <v>0</v>
      </c>
      <c r="N264" s="96">
        <v>182.5</v>
      </c>
      <c r="O264" s="97" t="str">
        <f t="shared" si="60"/>
        <v>Mar</v>
      </c>
      <c r="P264" s="96">
        <f t="shared" si="61"/>
        <v>182.5</v>
      </c>
      <c r="Q264" s="98">
        <f t="shared" si="62"/>
        <v>-182.5</v>
      </c>
      <c r="R264" s="97">
        <f t="shared" si="63"/>
        <v>-1</v>
      </c>
      <c r="S264" s="99" t="str">
        <f t="shared" si="64"/>
        <v>DEGROWTH</v>
      </c>
      <c r="T264" s="68">
        <v>100</v>
      </c>
      <c r="U264" s="100" t="str">
        <f t="shared" si="65"/>
        <v>Apr</v>
      </c>
      <c r="V264" s="96">
        <v>100</v>
      </c>
      <c r="W264" s="101">
        <f t="shared" si="66"/>
        <v>-100</v>
      </c>
      <c r="X264" s="102">
        <f t="shared" si="67"/>
        <v>-1</v>
      </c>
      <c r="Y264" s="103" t="str">
        <f t="shared" si="68"/>
        <v>DEGROWTH</v>
      </c>
      <c r="Z264" s="74">
        <v>0</v>
      </c>
      <c r="AA264" s="69"/>
      <c r="AB264" s="69" t="s">
        <v>133</v>
      </c>
      <c r="AC264" s="69" t="s">
        <v>133</v>
      </c>
      <c r="AD264" s="3">
        <f t="shared" si="69"/>
        <v>1</v>
      </c>
      <c r="AE264" s="75"/>
    </row>
    <row r="265" spans="1:31" ht="14.25" customHeight="1">
      <c r="A265" s="69" t="s">
        <v>133</v>
      </c>
      <c r="B265" s="71" t="s">
        <v>145</v>
      </c>
      <c r="C265" s="71" t="s">
        <v>1118</v>
      </c>
      <c r="D265" s="71">
        <v>1000001062</v>
      </c>
      <c r="E265" s="72" t="s">
        <v>1119</v>
      </c>
      <c r="F265" s="73">
        <v>44001</v>
      </c>
      <c r="G265" s="66" t="str">
        <f t="shared" si="56"/>
        <v>Targeted Dealer</v>
      </c>
      <c r="H265" s="66"/>
      <c r="I265" s="67">
        <v>225</v>
      </c>
      <c r="J265" s="67">
        <f t="shared" si="57"/>
        <v>210</v>
      </c>
      <c r="K265" s="68">
        <v>60</v>
      </c>
      <c r="L265" s="68">
        <f t="shared" si="58"/>
        <v>165</v>
      </c>
      <c r="M265" s="68">
        <f t="shared" si="59"/>
        <v>28.571428571428569</v>
      </c>
      <c r="N265" s="96">
        <v>284.5</v>
      </c>
      <c r="O265" s="97" t="str">
        <f t="shared" si="60"/>
        <v>Mar</v>
      </c>
      <c r="P265" s="96">
        <f t="shared" si="61"/>
        <v>284.5</v>
      </c>
      <c r="Q265" s="98">
        <f t="shared" si="62"/>
        <v>-224.5</v>
      </c>
      <c r="R265" s="97">
        <f t="shared" si="63"/>
        <v>-0.78910369068541297</v>
      </c>
      <c r="S265" s="99" t="str">
        <f t="shared" si="64"/>
        <v>DEGROWTH</v>
      </c>
      <c r="T265" s="68">
        <v>200</v>
      </c>
      <c r="U265" s="100" t="str">
        <f t="shared" si="65"/>
        <v>Apr</v>
      </c>
      <c r="V265" s="96">
        <v>200</v>
      </c>
      <c r="W265" s="101">
        <f t="shared" si="66"/>
        <v>-140</v>
      </c>
      <c r="X265" s="102">
        <f t="shared" si="67"/>
        <v>-0.7</v>
      </c>
      <c r="Y265" s="103" t="str">
        <f t="shared" si="68"/>
        <v>DEGROWTH</v>
      </c>
      <c r="Z265" s="74">
        <v>0</v>
      </c>
      <c r="AA265" s="69"/>
      <c r="AB265" s="69" t="s">
        <v>133</v>
      </c>
      <c r="AC265" s="69" t="s">
        <v>133</v>
      </c>
      <c r="AD265" s="3">
        <f t="shared" si="69"/>
        <v>0</v>
      </c>
      <c r="AE265" s="75"/>
    </row>
    <row r="266" spans="1:31" ht="14.25" customHeight="1">
      <c r="A266" s="69" t="s">
        <v>133</v>
      </c>
      <c r="B266" s="71" t="s">
        <v>145</v>
      </c>
      <c r="C266" s="71" t="s">
        <v>1120</v>
      </c>
      <c r="D266" s="71">
        <v>1000002618</v>
      </c>
      <c r="E266" s="72" t="s">
        <v>1121</v>
      </c>
      <c r="F266" s="73">
        <v>44627</v>
      </c>
      <c r="G266" s="66" t="str">
        <f t="shared" si="56"/>
        <v>Targeted Dealer</v>
      </c>
      <c r="H266" s="66"/>
      <c r="I266" s="67">
        <v>165</v>
      </c>
      <c r="J266" s="67">
        <f t="shared" si="57"/>
        <v>154</v>
      </c>
      <c r="K266" s="68">
        <v>135</v>
      </c>
      <c r="L266" s="68">
        <f t="shared" si="58"/>
        <v>30</v>
      </c>
      <c r="M266" s="68">
        <f t="shared" si="59"/>
        <v>87.662337662337663</v>
      </c>
      <c r="N266" s="96">
        <v>157</v>
      </c>
      <c r="O266" s="97" t="str">
        <f t="shared" si="60"/>
        <v>Mar</v>
      </c>
      <c r="P266" s="96">
        <f t="shared" si="61"/>
        <v>157</v>
      </c>
      <c r="Q266" s="98">
        <f t="shared" si="62"/>
        <v>-22</v>
      </c>
      <c r="R266" s="97">
        <f t="shared" si="63"/>
        <v>-0.14012738853503182</v>
      </c>
      <c r="S266" s="99" t="str">
        <f t="shared" si="64"/>
        <v>DEGROWTH</v>
      </c>
      <c r="T266" s="68">
        <v>160</v>
      </c>
      <c r="U266" s="100" t="str">
        <f t="shared" si="65"/>
        <v>Apr</v>
      </c>
      <c r="V266" s="96">
        <v>160</v>
      </c>
      <c r="W266" s="101">
        <f t="shared" si="66"/>
        <v>-25</v>
      </c>
      <c r="X266" s="102">
        <f t="shared" si="67"/>
        <v>-0.15625</v>
      </c>
      <c r="Y266" s="103" t="str">
        <f t="shared" si="68"/>
        <v>DEGROWTH</v>
      </c>
      <c r="Z266" s="74">
        <v>0</v>
      </c>
      <c r="AA266" s="69"/>
      <c r="AB266" s="69" t="s">
        <v>133</v>
      </c>
      <c r="AC266" s="69" t="s">
        <v>133</v>
      </c>
      <c r="AD266" s="3">
        <f t="shared" si="69"/>
        <v>0</v>
      </c>
      <c r="AE266" s="75"/>
    </row>
    <row r="267" spans="1:31" ht="14.25" customHeight="1">
      <c r="A267" s="69" t="s">
        <v>133</v>
      </c>
      <c r="B267" s="71" t="s">
        <v>145</v>
      </c>
      <c r="C267" s="71" t="s">
        <v>1122</v>
      </c>
      <c r="D267" s="71">
        <v>1000002758</v>
      </c>
      <c r="E267" s="72" t="s">
        <v>1123</v>
      </c>
      <c r="F267" s="73">
        <v>44704</v>
      </c>
      <c r="G267" s="66" t="str">
        <f t="shared" si="56"/>
        <v>Targeted Dealer</v>
      </c>
      <c r="H267" s="66"/>
      <c r="I267" s="67">
        <v>45</v>
      </c>
      <c r="J267" s="67">
        <f t="shared" si="57"/>
        <v>42</v>
      </c>
      <c r="K267" s="68">
        <v>15</v>
      </c>
      <c r="L267" s="68">
        <f t="shared" si="58"/>
        <v>30</v>
      </c>
      <c r="M267" s="68">
        <f t="shared" si="59"/>
        <v>35.714285714285715</v>
      </c>
      <c r="N267" s="96">
        <v>15</v>
      </c>
      <c r="O267" s="97" t="str">
        <f t="shared" si="60"/>
        <v>Mar</v>
      </c>
      <c r="P267" s="96">
        <f t="shared" si="61"/>
        <v>15</v>
      </c>
      <c r="Q267" s="98">
        <f t="shared" si="62"/>
        <v>0</v>
      </c>
      <c r="R267" s="97">
        <f t="shared" si="63"/>
        <v>0</v>
      </c>
      <c r="S267" s="99" t="str">
        <f t="shared" si="64"/>
        <v>GROWTH</v>
      </c>
      <c r="T267" s="68">
        <v>0</v>
      </c>
      <c r="U267" s="100" t="str">
        <f t="shared" si="65"/>
        <v>Apr</v>
      </c>
      <c r="V267" s="96">
        <v>0</v>
      </c>
      <c r="W267" s="101">
        <f t="shared" si="66"/>
        <v>15</v>
      </c>
      <c r="X267" s="102">
        <f t="shared" si="67"/>
        <v>0</v>
      </c>
      <c r="Y267" s="103" t="b">
        <f t="shared" si="68"/>
        <v>0</v>
      </c>
      <c r="Z267" s="74">
        <v>0</v>
      </c>
      <c r="AA267" s="69"/>
      <c r="AB267" s="69" t="s">
        <v>133</v>
      </c>
      <c r="AC267" s="69" t="s">
        <v>133</v>
      </c>
      <c r="AD267" s="3">
        <f t="shared" si="69"/>
        <v>0</v>
      </c>
      <c r="AE267" s="75"/>
    </row>
    <row r="268" spans="1:31" ht="14.25" customHeight="1">
      <c r="A268" s="69" t="s">
        <v>133</v>
      </c>
      <c r="B268" s="71" t="s">
        <v>145</v>
      </c>
      <c r="C268" s="71" t="s">
        <v>1124</v>
      </c>
      <c r="D268" s="71">
        <v>1000002759</v>
      </c>
      <c r="E268" s="72" t="s">
        <v>1125</v>
      </c>
      <c r="F268" s="73">
        <v>44704</v>
      </c>
      <c r="G268" s="66" t="str">
        <f t="shared" si="56"/>
        <v>Targeted Dealer</v>
      </c>
      <c r="H268" s="66"/>
      <c r="I268" s="67">
        <v>140</v>
      </c>
      <c r="J268" s="67">
        <f t="shared" si="57"/>
        <v>130.66666666666669</v>
      </c>
      <c r="K268" s="68">
        <v>120</v>
      </c>
      <c r="L268" s="68">
        <f t="shared" si="58"/>
        <v>20</v>
      </c>
      <c r="M268" s="68">
        <f t="shared" si="59"/>
        <v>91.836734693877531</v>
      </c>
      <c r="N268" s="96">
        <v>97.5</v>
      </c>
      <c r="O268" s="97" t="str">
        <f t="shared" si="60"/>
        <v>Mar</v>
      </c>
      <c r="P268" s="96">
        <f t="shared" si="61"/>
        <v>97.5</v>
      </c>
      <c r="Q268" s="98">
        <f t="shared" si="62"/>
        <v>22.5</v>
      </c>
      <c r="R268" s="97">
        <f t="shared" si="63"/>
        <v>0.23076923076923084</v>
      </c>
      <c r="S268" s="99" t="str">
        <f t="shared" si="64"/>
        <v>GROWTH</v>
      </c>
      <c r="T268" s="68">
        <v>80</v>
      </c>
      <c r="U268" s="100" t="str">
        <f t="shared" si="65"/>
        <v>Apr</v>
      </c>
      <c r="V268" s="96">
        <v>80</v>
      </c>
      <c r="W268" s="101">
        <f t="shared" si="66"/>
        <v>40</v>
      </c>
      <c r="X268" s="102">
        <f t="shared" si="67"/>
        <v>0.5</v>
      </c>
      <c r="Y268" s="103" t="str">
        <f t="shared" si="68"/>
        <v>GROWTH</v>
      </c>
      <c r="Z268" s="74">
        <v>0</v>
      </c>
      <c r="AA268" s="69"/>
      <c r="AB268" s="69" t="s">
        <v>133</v>
      </c>
      <c r="AC268" s="69" t="s">
        <v>133</v>
      </c>
      <c r="AD268" s="3">
        <f t="shared" si="69"/>
        <v>0</v>
      </c>
      <c r="AE268" s="75"/>
    </row>
    <row r="269" spans="1:31" ht="14.25" customHeight="1">
      <c r="A269" s="69" t="s">
        <v>133</v>
      </c>
      <c r="B269" s="71" t="s">
        <v>145</v>
      </c>
      <c r="C269" s="71" t="s">
        <v>1126</v>
      </c>
      <c r="D269" s="71">
        <v>1000002760</v>
      </c>
      <c r="E269" s="72" t="s">
        <v>1127</v>
      </c>
      <c r="F269" s="73">
        <v>44704</v>
      </c>
      <c r="G269" s="66" t="str">
        <f t="shared" si="56"/>
        <v>Targeted Dealer</v>
      </c>
      <c r="H269" s="66"/>
      <c r="I269" s="67">
        <v>45</v>
      </c>
      <c r="J269" s="67">
        <f t="shared" si="57"/>
        <v>42</v>
      </c>
      <c r="K269" s="68">
        <v>0</v>
      </c>
      <c r="L269" s="68">
        <f t="shared" si="58"/>
        <v>45</v>
      </c>
      <c r="M269" s="68">
        <f t="shared" si="59"/>
        <v>0</v>
      </c>
      <c r="N269" s="96">
        <v>69</v>
      </c>
      <c r="O269" s="97" t="str">
        <f t="shared" si="60"/>
        <v>Mar</v>
      </c>
      <c r="P269" s="96">
        <f t="shared" si="61"/>
        <v>69</v>
      </c>
      <c r="Q269" s="98">
        <f t="shared" si="62"/>
        <v>-69</v>
      </c>
      <c r="R269" s="97">
        <f t="shared" si="63"/>
        <v>-1</v>
      </c>
      <c r="S269" s="99" t="str">
        <f t="shared" si="64"/>
        <v>DEGROWTH</v>
      </c>
      <c r="T269" s="68">
        <v>55</v>
      </c>
      <c r="U269" s="100" t="str">
        <f t="shared" si="65"/>
        <v>Apr</v>
      </c>
      <c r="V269" s="96">
        <v>55</v>
      </c>
      <c r="W269" s="101">
        <f t="shared" si="66"/>
        <v>-55</v>
      </c>
      <c r="X269" s="102">
        <f t="shared" si="67"/>
        <v>-1</v>
      </c>
      <c r="Y269" s="103" t="str">
        <f t="shared" si="68"/>
        <v>DEGROWTH</v>
      </c>
      <c r="Z269" s="74">
        <v>0</v>
      </c>
      <c r="AA269" s="69"/>
      <c r="AB269" s="69" t="s">
        <v>133</v>
      </c>
      <c r="AC269" s="69" t="s">
        <v>133</v>
      </c>
      <c r="AD269" s="3">
        <f t="shared" si="69"/>
        <v>1</v>
      </c>
      <c r="AE269" s="75"/>
    </row>
    <row r="270" spans="1:31" ht="14.25" customHeight="1">
      <c r="A270" s="69" t="s">
        <v>133</v>
      </c>
      <c r="B270" s="71" t="s">
        <v>145</v>
      </c>
      <c r="C270" s="71" t="s">
        <v>1128</v>
      </c>
      <c r="D270" s="71">
        <v>1000002764</v>
      </c>
      <c r="E270" s="72" t="s">
        <v>1129</v>
      </c>
      <c r="F270" s="73">
        <v>44711</v>
      </c>
      <c r="G270" s="66" t="str">
        <f t="shared" si="56"/>
        <v>Targeted Dealer</v>
      </c>
      <c r="H270" s="66"/>
      <c r="I270" s="67">
        <v>50</v>
      </c>
      <c r="J270" s="67">
        <f t="shared" si="57"/>
        <v>46.666666666666671</v>
      </c>
      <c r="K270" s="68">
        <v>0</v>
      </c>
      <c r="L270" s="68">
        <f t="shared" si="58"/>
        <v>50</v>
      </c>
      <c r="M270" s="68">
        <f t="shared" si="59"/>
        <v>0</v>
      </c>
      <c r="N270" s="96">
        <v>45</v>
      </c>
      <c r="O270" s="97" t="str">
        <f t="shared" si="60"/>
        <v>Mar</v>
      </c>
      <c r="P270" s="96">
        <f t="shared" si="61"/>
        <v>45</v>
      </c>
      <c r="Q270" s="98">
        <f t="shared" si="62"/>
        <v>-45</v>
      </c>
      <c r="R270" s="97">
        <f t="shared" si="63"/>
        <v>-1</v>
      </c>
      <c r="S270" s="99" t="str">
        <f t="shared" si="64"/>
        <v>DEGROWTH</v>
      </c>
      <c r="T270" s="68">
        <v>0</v>
      </c>
      <c r="U270" s="100" t="str">
        <f t="shared" si="65"/>
        <v>Apr</v>
      </c>
      <c r="V270" s="96">
        <v>0</v>
      </c>
      <c r="W270" s="101">
        <f t="shared" si="66"/>
        <v>0</v>
      </c>
      <c r="X270" s="102">
        <f t="shared" si="67"/>
        <v>0</v>
      </c>
      <c r="Y270" s="103" t="b">
        <f t="shared" si="68"/>
        <v>0</v>
      </c>
      <c r="Z270" s="74">
        <v>0</v>
      </c>
      <c r="AA270" s="69"/>
      <c r="AB270" s="69" t="s">
        <v>133</v>
      </c>
      <c r="AC270" s="69" t="s">
        <v>133</v>
      </c>
      <c r="AD270" s="3">
        <f t="shared" si="69"/>
        <v>1</v>
      </c>
      <c r="AE270" s="75"/>
    </row>
    <row r="271" spans="1:31" ht="14.25" customHeight="1">
      <c r="A271" s="69" t="s">
        <v>133</v>
      </c>
      <c r="B271" s="71" t="s">
        <v>145</v>
      </c>
      <c r="C271" s="71" t="s">
        <v>1130</v>
      </c>
      <c r="D271" s="71">
        <v>1000003503</v>
      </c>
      <c r="E271" s="71" t="s">
        <v>1131</v>
      </c>
      <c r="F271" s="73">
        <v>45042</v>
      </c>
      <c r="G271" s="66" t="str">
        <f t="shared" si="56"/>
        <v>Targeted Dealer</v>
      </c>
      <c r="H271" s="66"/>
      <c r="I271" s="67">
        <v>60</v>
      </c>
      <c r="J271" s="67">
        <f t="shared" si="57"/>
        <v>56</v>
      </c>
      <c r="K271" s="68">
        <v>20</v>
      </c>
      <c r="L271" s="68">
        <f t="shared" si="58"/>
        <v>40</v>
      </c>
      <c r="M271" s="68">
        <f t="shared" si="59"/>
        <v>35.714285714285708</v>
      </c>
      <c r="N271" s="96">
        <v>20</v>
      </c>
      <c r="O271" s="97" t="str">
        <f t="shared" si="60"/>
        <v>Mar</v>
      </c>
      <c r="P271" s="96">
        <f t="shared" si="61"/>
        <v>20</v>
      </c>
      <c r="Q271" s="98">
        <f t="shared" si="62"/>
        <v>0</v>
      </c>
      <c r="R271" s="97">
        <f t="shared" si="63"/>
        <v>0</v>
      </c>
      <c r="S271" s="99" t="str">
        <f t="shared" si="64"/>
        <v>GROWTH</v>
      </c>
      <c r="T271" s="68">
        <v>19.5</v>
      </c>
      <c r="U271" s="100" t="str">
        <f t="shared" si="65"/>
        <v>Apr</v>
      </c>
      <c r="V271" s="96">
        <v>19.5</v>
      </c>
      <c r="W271" s="101">
        <f t="shared" si="66"/>
        <v>0.5</v>
      </c>
      <c r="X271" s="102">
        <f t="shared" si="67"/>
        <v>2.564102564102555E-2</v>
      </c>
      <c r="Y271" s="103" t="str">
        <f t="shared" si="68"/>
        <v>GROWTH</v>
      </c>
      <c r="Z271" s="74">
        <v>0</v>
      </c>
      <c r="AA271" s="69"/>
      <c r="AB271" s="69" t="s">
        <v>133</v>
      </c>
      <c r="AC271" s="69" t="s">
        <v>133</v>
      </c>
      <c r="AD271" s="3">
        <f t="shared" si="69"/>
        <v>0</v>
      </c>
      <c r="AE271" s="75"/>
    </row>
    <row r="272" spans="1:31" ht="14.25" customHeight="1">
      <c r="A272" s="69" t="s">
        <v>133</v>
      </c>
      <c r="B272" s="71" t="s">
        <v>145</v>
      </c>
      <c r="C272" s="71" t="s">
        <v>1132</v>
      </c>
      <c r="D272" s="71">
        <v>1000003511</v>
      </c>
      <c r="E272" s="71" t="s">
        <v>1133</v>
      </c>
      <c r="F272" s="73">
        <v>45056</v>
      </c>
      <c r="G272" s="66" t="str">
        <f t="shared" si="56"/>
        <v>Targeted Dealer</v>
      </c>
      <c r="H272" s="66"/>
      <c r="I272" s="67">
        <v>80</v>
      </c>
      <c r="J272" s="67">
        <f t="shared" si="57"/>
        <v>74.666666666666657</v>
      </c>
      <c r="K272" s="68">
        <v>50</v>
      </c>
      <c r="L272" s="68">
        <f t="shared" si="58"/>
        <v>30</v>
      </c>
      <c r="M272" s="68">
        <f t="shared" si="59"/>
        <v>66.964285714285722</v>
      </c>
      <c r="N272" s="96">
        <v>97.5</v>
      </c>
      <c r="O272" s="97" t="str">
        <f t="shared" si="60"/>
        <v>Mar</v>
      </c>
      <c r="P272" s="96">
        <f t="shared" si="61"/>
        <v>97.5</v>
      </c>
      <c r="Q272" s="98">
        <f t="shared" si="62"/>
        <v>-47.5</v>
      </c>
      <c r="R272" s="97">
        <f t="shared" si="63"/>
        <v>-0.48717948717948723</v>
      </c>
      <c r="S272" s="99" t="str">
        <f t="shared" si="64"/>
        <v>DEGROWTH</v>
      </c>
      <c r="T272" s="68">
        <v>40</v>
      </c>
      <c r="U272" s="100" t="str">
        <f t="shared" si="65"/>
        <v>Apr</v>
      </c>
      <c r="V272" s="96">
        <v>40</v>
      </c>
      <c r="W272" s="101">
        <f t="shared" si="66"/>
        <v>10</v>
      </c>
      <c r="X272" s="102">
        <f t="shared" si="67"/>
        <v>0.25</v>
      </c>
      <c r="Y272" s="103" t="str">
        <f t="shared" si="68"/>
        <v>GROWTH</v>
      </c>
      <c r="Z272" s="74">
        <v>0</v>
      </c>
      <c r="AA272" s="69"/>
      <c r="AB272" s="69" t="s">
        <v>133</v>
      </c>
      <c r="AC272" s="69" t="s">
        <v>133</v>
      </c>
      <c r="AD272" s="3">
        <f t="shared" si="69"/>
        <v>0</v>
      </c>
      <c r="AE272" s="75"/>
    </row>
    <row r="273" spans="1:31" ht="14.25" customHeight="1">
      <c r="A273" s="69" t="s">
        <v>133</v>
      </c>
      <c r="B273" s="71" t="s">
        <v>145</v>
      </c>
      <c r="C273" s="71" t="s">
        <v>1134</v>
      </c>
      <c r="D273" s="71">
        <v>1000003519</v>
      </c>
      <c r="E273" s="71" t="s">
        <v>1135</v>
      </c>
      <c r="F273" s="73">
        <v>45058</v>
      </c>
      <c r="G273" s="66" t="str">
        <f t="shared" si="56"/>
        <v>Targeted Dealer</v>
      </c>
      <c r="H273" s="66"/>
      <c r="I273" s="67">
        <v>195</v>
      </c>
      <c r="J273" s="67">
        <f t="shared" si="57"/>
        <v>182</v>
      </c>
      <c r="K273" s="68">
        <v>222.5</v>
      </c>
      <c r="L273" s="68">
        <f t="shared" si="58"/>
        <v>-27.5</v>
      </c>
      <c r="M273" s="68">
        <f t="shared" si="59"/>
        <v>122.25274725274726</v>
      </c>
      <c r="N273" s="96">
        <v>264</v>
      </c>
      <c r="O273" s="97" t="str">
        <f t="shared" si="60"/>
        <v>Mar</v>
      </c>
      <c r="P273" s="96">
        <f t="shared" si="61"/>
        <v>264</v>
      </c>
      <c r="Q273" s="98">
        <f t="shared" si="62"/>
        <v>-41.5</v>
      </c>
      <c r="R273" s="97">
        <f t="shared" si="63"/>
        <v>-0.15719696969696972</v>
      </c>
      <c r="S273" s="99" t="str">
        <f t="shared" si="64"/>
        <v>DEGROWTH</v>
      </c>
      <c r="T273" s="68">
        <v>182.5</v>
      </c>
      <c r="U273" s="100" t="str">
        <f t="shared" si="65"/>
        <v>Apr</v>
      </c>
      <c r="V273" s="96">
        <v>182.5</v>
      </c>
      <c r="W273" s="101">
        <f t="shared" si="66"/>
        <v>40</v>
      </c>
      <c r="X273" s="102">
        <f t="shared" si="67"/>
        <v>0.21917808219178081</v>
      </c>
      <c r="Y273" s="103" t="str">
        <f t="shared" si="68"/>
        <v>GROWTH</v>
      </c>
      <c r="Z273" s="74">
        <v>0</v>
      </c>
      <c r="AA273" s="69"/>
      <c r="AB273" s="69" t="s">
        <v>133</v>
      </c>
      <c r="AC273" s="69" t="s">
        <v>133</v>
      </c>
      <c r="AD273" s="3">
        <f t="shared" si="69"/>
        <v>0</v>
      </c>
      <c r="AE273" s="75"/>
    </row>
    <row r="274" spans="1:31" ht="14.25" customHeight="1">
      <c r="A274" s="69" t="s">
        <v>133</v>
      </c>
      <c r="B274" s="71" t="s">
        <v>145</v>
      </c>
      <c r="C274" s="71" t="s">
        <v>1136</v>
      </c>
      <c r="D274" s="71">
        <v>1000003809</v>
      </c>
      <c r="E274" s="71" t="s">
        <v>1137</v>
      </c>
      <c r="F274" s="73">
        <v>45289</v>
      </c>
      <c r="G274" s="66" t="str">
        <f t="shared" si="56"/>
        <v>Targeted Dealer</v>
      </c>
      <c r="H274" s="66"/>
      <c r="I274" s="67">
        <v>45</v>
      </c>
      <c r="J274" s="67">
        <f t="shared" si="57"/>
        <v>42</v>
      </c>
      <c r="K274" s="68">
        <v>40</v>
      </c>
      <c r="L274" s="68">
        <f t="shared" si="58"/>
        <v>5</v>
      </c>
      <c r="M274" s="68">
        <f t="shared" si="59"/>
        <v>95.238095238095241</v>
      </c>
      <c r="N274" s="96">
        <v>80</v>
      </c>
      <c r="O274" s="97" t="str">
        <f t="shared" si="60"/>
        <v>Mar</v>
      </c>
      <c r="P274" s="96">
        <f t="shared" si="61"/>
        <v>80</v>
      </c>
      <c r="Q274" s="98">
        <f t="shared" si="62"/>
        <v>-40</v>
      </c>
      <c r="R274" s="97">
        <f t="shared" si="63"/>
        <v>-0.5</v>
      </c>
      <c r="S274" s="99" t="str">
        <f t="shared" si="64"/>
        <v>DEGROWTH</v>
      </c>
      <c r="T274" s="68">
        <v>20</v>
      </c>
      <c r="U274" s="100" t="str">
        <f t="shared" si="65"/>
        <v>Apr</v>
      </c>
      <c r="V274" s="96">
        <v>20</v>
      </c>
      <c r="W274" s="101">
        <f t="shared" si="66"/>
        <v>20</v>
      </c>
      <c r="X274" s="102">
        <f t="shared" si="67"/>
        <v>1</v>
      </c>
      <c r="Y274" s="103" t="str">
        <f t="shared" si="68"/>
        <v>GROWTH</v>
      </c>
      <c r="Z274" s="74">
        <v>0</v>
      </c>
      <c r="AA274" s="69"/>
      <c r="AB274" s="69" t="s">
        <v>133</v>
      </c>
      <c r="AC274" s="69" t="s">
        <v>133</v>
      </c>
      <c r="AD274" s="3">
        <f t="shared" si="69"/>
        <v>0</v>
      </c>
      <c r="AE274" s="75"/>
    </row>
    <row r="275" spans="1:31" ht="14.25" customHeight="1">
      <c r="A275" s="69" t="s">
        <v>133</v>
      </c>
      <c r="B275" s="71" t="s">
        <v>43</v>
      </c>
      <c r="C275" s="71" t="s">
        <v>216</v>
      </c>
      <c r="D275" s="71">
        <v>1000000237</v>
      </c>
      <c r="E275" s="72" t="s">
        <v>217</v>
      </c>
      <c r="F275" s="73">
        <v>38385</v>
      </c>
      <c r="G275" s="66" t="str">
        <f t="shared" si="56"/>
        <v>Targeted Dealer</v>
      </c>
      <c r="H275" s="66"/>
      <c r="I275" s="67">
        <v>20</v>
      </c>
      <c r="J275" s="67">
        <f t="shared" si="57"/>
        <v>18.666666666666664</v>
      </c>
      <c r="K275" s="68">
        <v>0</v>
      </c>
      <c r="L275" s="68">
        <f t="shared" si="58"/>
        <v>20</v>
      </c>
      <c r="M275" s="68">
        <f t="shared" si="59"/>
        <v>0</v>
      </c>
      <c r="N275" s="96">
        <v>0</v>
      </c>
      <c r="O275" s="97" t="str">
        <f t="shared" si="60"/>
        <v>Mar</v>
      </c>
      <c r="P275" s="96">
        <f t="shared" si="61"/>
        <v>0</v>
      </c>
      <c r="Q275" s="98">
        <f t="shared" si="62"/>
        <v>0</v>
      </c>
      <c r="R275" s="97" t="str">
        <f t="shared" si="63"/>
        <v xml:space="preserve"> </v>
      </c>
      <c r="S275" s="99" t="b">
        <f t="shared" si="64"/>
        <v>0</v>
      </c>
      <c r="T275" s="68">
        <v>6</v>
      </c>
      <c r="U275" s="100" t="str">
        <f t="shared" si="65"/>
        <v>Apr</v>
      </c>
      <c r="V275" s="96">
        <v>6</v>
      </c>
      <c r="W275" s="101">
        <f t="shared" si="66"/>
        <v>-6</v>
      </c>
      <c r="X275" s="102">
        <f t="shared" si="67"/>
        <v>-1</v>
      </c>
      <c r="Y275" s="103" t="str">
        <f t="shared" si="68"/>
        <v>DEGROWTH</v>
      </c>
      <c r="Z275" s="74">
        <v>0</v>
      </c>
      <c r="AA275" s="69"/>
      <c r="AB275" s="69" t="s">
        <v>133</v>
      </c>
      <c r="AC275" s="69" t="s">
        <v>133</v>
      </c>
      <c r="AD275" s="3">
        <f t="shared" si="69"/>
        <v>1</v>
      </c>
      <c r="AE275" s="75"/>
    </row>
    <row r="276" spans="1:31" ht="14.25" customHeight="1">
      <c r="A276" s="69" t="s">
        <v>133</v>
      </c>
      <c r="B276" s="71" t="s">
        <v>43</v>
      </c>
      <c r="C276" s="71" t="s">
        <v>1138</v>
      </c>
      <c r="D276" s="71">
        <v>1000000810</v>
      </c>
      <c r="E276" s="72" t="s">
        <v>1139</v>
      </c>
      <c r="F276" s="73">
        <v>38385</v>
      </c>
      <c r="G276" s="66" t="str">
        <f t="shared" si="56"/>
        <v>Targeted Dealer</v>
      </c>
      <c r="H276" s="66"/>
      <c r="I276" s="67">
        <v>80</v>
      </c>
      <c r="J276" s="67">
        <f t="shared" si="57"/>
        <v>74.666666666666657</v>
      </c>
      <c r="K276" s="68">
        <v>45</v>
      </c>
      <c r="L276" s="68">
        <f t="shared" si="58"/>
        <v>35</v>
      </c>
      <c r="M276" s="68">
        <f t="shared" si="59"/>
        <v>60.267857142857146</v>
      </c>
      <c r="N276" s="96">
        <v>20</v>
      </c>
      <c r="O276" s="97" t="str">
        <f t="shared" si="60"/>
        <v>Mar</v>
      </c>
      <c r="P276" s="96">
        <f t="shared" si="61"/>
        <v>20</v>
      </c>
      <c r="Q276" s="98">
        <f t="shared" si="62"/>
        <v>25</v>
      </c>
      <c r="R276" s="97">
        <f t="shared" si="63"/>
        <v>1.25</v>
      </c>
      <c r="S276" s="99" t="str">
        <f t="shared" si="64"/>
        <v>GROWTH</v>
      </c>
      <c r="T276" s="68">
        <v>75</v>
      </c>
      <c r="U276" s="100" t="str">
        <f t="shared" si="65"/>
        <v>Apr</v>
      </c>
      <c r="V276" s="96">
        <v>75</v>
      </c>
      <c r="W276" s="101">
        <f t="shared" si="66"/>
        <v>-30</v>
      </c>
      <c r="X276" s="102">
        <f t="shared" si="67"/>
        <v>-0.4</v>
      </c>
      <c r="Y276" s="103" t="str">
        <f t="shared" si="68"/>
        <v>DEGROWTH</v>
      </c>
      <c r="Z276" s="74">
        <v>0</v>
      </c>
      <c r="AA276" s="69"/>
      <c r="AB276" s="69" t="s">
        <v>133</v>
      </c>
      <c r="AC276" s="69" t="s">
        <v>133</v>
      </c>
      <c r="AD276" s="3">
        <f t="shared" si="69"/>
        <v>0</v>
      </c>
      <c r="AE276" s="75"/>
    </row>
    <row r="277" spans="1:31" ht="14.25" customHeight="1">
      <c r="A277" s="69" t="s">
        <v>133</v>
      </c>
      <c r="B277" s="71" t="s">
        <v>43</v>
      </c>
      <c r="C277" s="71" t="s">
        <v>1140</v>
      </c>
      <c r="D277" s="71">
        <v>1000000816</v>
      </c>
      <c r="E277" s="72" t="s">
        <v>1141</v>
      </c>
      <c r="F277" s="73">
        <v>38385</v>
      </c>
      <c r="G277" s="66" t="str">
        <f t="shared" si="56"/>
        <v>Targeted Dealer</v>
      </c>
      <c r="H277" s="66"/>
      <c r="I277" s="67">
        <v>500</v>
      </c>
      <c r="J277" s="67">
        <f t="shared" si="57"/>
        <v>466.66666666666669</v>
      </c>
      <c r="K277" s="68">
        <v>410</v>
      </c>
      <c r="L277" s="68">
        <f t="shared" si="58"/>
        <v>90</v>
      </c>
      <c r="M277" s="68">
        <f t="shared" si="59"/>
        <v>87.857142857142847</v>
      </c>
      <c r="N277" s="96">
        <v>617.5</v>
      </c>
      <c r="O277" s="97" t="str">
        <f t="shared" si="60"/>
        <v>Mar</v>
      </c>
      <c r="P277" s="96">
        <f t="shared" si="61"/>
        <v>617.5</v>
      </c>
      <c r="Q277" s="98">
        <f t="shared" si="62"/>
        <v>-207.5</v>
      </c>
      <c r="R277" s="97">
        <f t="shared" si="63"/>
        <v>-0.33603238866396756</v>
      </c>
      <c r="S277" s="99" t="str">
        <f t="shared" si="64"/>
        <v>DEGROWTH</v>
      </c>
      <c r="T277" s="68">
        <v>442.5</v>
      </c>
      <c r="U277" s="100" t="str">
        <f t="shared" si="65"/>
        <v>Apr</v>
      </c>
      <c r="V277" s="96">
        <v>442.5</v>
      </c>
      <c r="W277" s="101">
        <f t="shared" si="66"/>
        <v>-32.5</v>
      </c>
      <c r="X277" s="102">
        <f t="shared" si="67"/>
        <v>-7.3446327683615809E-2</v>
      </c>
      <c r="Y277" s="103" t="str">
        <f t="shared" si="68"/>
        <v>DEGROWTH</v>
      </c>
      <c r="Z277" s="74">
        <v>0</v>
      </c>
      <c r="AA277" s="69"/>
      <c r="AB277" s="69" t="s">
        <v>133</v>
      </c>
      <c r="AC277" s="69" t="s">
        <v>133</v>
      </c>
      <c r="AD277" s="3">
        <f t="shared" si="69"/>
        <v>0</v>
      </c>
      <c r="AE277" s="75"/>
    </row>
    <row r="278" spans="1:31" ht="14.25" customHeight="1">
      <c r="A278" s="69" t="s">
        <v>133</v>
      </c>
      <c r="B278" s="71" t="s">
        <v>43</v>
      </c>
      <c r="C278" s="71" t="s">
        <v>1142</v>
      </c>
      <c r="D278" s="71">
        <v>1000000235</v>
      </c>
      <c r="E278" s="72" t="s">
        <v>1143</v>
      </c>
      <c r="F278" s="73">
        <v>39212</v>
      </c>
      <c r="G278" s="66" t="str">
        <f t="shared" si="56"/>
        <v>Targeted Dealer</v>
      </c>
      <c r="H278" s="66"/>
      <c r="I278" s="67">
        <v>1100</v>
      </c>
      <c r="J278" s="67">
        <f t="shared" si="57"/>
        <v>1026.6666666666665</v>
      </c>
      <c r="K278" s="68">
        <v>755.65</v>
      </c>
      <c r="L278" s="68">
        <f t="shared" si="58"/>
        <v>344.35</v>
      </c>
      <c r="M278" s="68">
        <f t="shared" si="59"/>
        <v>73.602272727272734</v>
      </c>
      <c r="N278" s="96">
        <v>1408.15</v>
      </c>
      <c r="O278" s="97" t="str">
        <f t="shared" si="60"/>
        <v>Mar</v>
      </c>
      <c r="P278" s="96">
        <f t="shared" si="61"/>
        <v>1408.15</v>
      </c>
      <c r="Q278" s="98">
        <f t="shared" si="62"/>
        <v>-652.50000000000011</v>
      </c>
      <c r="R278" s="97">
        <f t="shared" si="63"/>
        <v>-0.46337393033412644</v>
      </c>
      <c r="S278" s="99" t="str">
        <f t="shared" si="64"/>
        <v>DEGROWTH</v>
      </c>
      <c r="T278" s="68">
        <v>1076.6500000000001</v>
      </c>
      <c r="U278" s="100" t="str">
        <f t="shared" si="65"/>
        <v>Apr</v>
      </c>
      <c r="V278" s="96">
        <v>1076.6500000000001</v>
      </c>
      <c r="W278" s="101">
        <f t="shared" si="66"/>
        <v>-321.00000000000011</v>
      </c>
      <c r="X278" s="102">
        <f t="shared" si="67"/>
        <v>-0.2981470301397855</v>
      </c>
      <c r="Y278" s="103" t="str">
        <f t="shared" si="68"/>
        <v>DEGROWTH</v>
      </c>
      <c r="Z278" s="74">
        <v>0</v>
      </c>
      <c r="AA278" s="69"/>
      <c r="AB278" s="69" t="s">
        <v>133</v>
      </c>
      <c r="AC278" s="69" t="s">
        <v>133</v>
      </c>
      <c r="AD278" s="3">
        <f t="shared" si="69"/>
        <v>0</v>
      </c>
      <c r="AE278" s="75"/>
    </row>
    <row r="279" spans="1:31" ht="14.25" customHeight="1">
      <c r="A279" s="69" t="s">
        <v>133</v>
      </c>
      <c r="B279" s="71" t="s">
        <v>43</v>
      </c>
      <c r="C279" s="71" t="s">
        <v>218</v>
      </c>
      <c r="D279" s="71">
        <v>1000000245</v>
      </c>
      <c r="E279" s="72" t="s">
        <v>219</v>
      </c>
      <c r="F279" s="73">
        <v>39958</v>
      </c>
      <c r="G279" s="66" t="str">
        <f t="shared" si="56"/>
        <v>Targeted Dealer</v>
      </c>
      <c r="H279" s="66"/>
      <c r="I279" s="67">
        <v>20</v>
      </c>
      <c r="J279" s="67">
        <f t="shared" si="57"/>
        <v>18.666666666666664</v>
      </c>
      <c r="K279" s="68">
        <v>0</v>
      </c>
      <c r="L279" s="68">
        <f t="shared" si="58"/>
        <v>20</v>
      </c>
      <c r="M279" s="68">
        <f t="shared" si="59"/>
        <v>0</v>
      </c>
      <c r="N279" s="96">
        <v>0</v>
      </c>
      <c r="O279" s="97" t="str">
        <f t="shared" si="60"/>
        <v>Mar</v>
      </c>
      <c r="P279" s="96">
        <f t="shared" si="61"/>
        <v>0</v>
      </c>
      <c r="Q279" s="98">
        <f t="shared" si="62"/>
        <v>0</v>
      </c>
      <c r="R279" s="97" t="str">
        <f t="shared" si="63"/>
        <v xml:space="preserve"> </v>
      </c>
      <c r="S279" s="99" t="b">
        <f t="shared" si="64"/>
        <v>0</v>
      </c>
      <c r="T279" s="68">
        <v>0</v>
      </c>
      <c r="U279" s="100" t="str">
        <f t="shared" si="65"/>
        <v>Apr</v>
      </c>
      <c r="V279" s="96">
        <v>0</v>
      </c>
      <c r="W279" s="101">
        <f t="shared" si="66"/>
        <v>0</v>
      </c>
      <c r="X279" s="102">
        <f t="shared" si="67"/>
        <v>0</v>
      </c>
      <c r="Y279" s="103" t="b">
        <f t="shared" si="68"/>
        <v>0</v>
      </c>
      <c r="Z279" s="74">
        <v>0</v>
      </c>
      <c r="AA279" s="69"/>
      <c r="AB279" s="69" t="s">
        <v>133</v>
      </c>
      <c r="AC279" s="69" t="s">
        <v>133</v>
      </c>
      <c r="AD279" s="3">
        <f t="shared" si="69"/>
        <v>1</v>
      </c>
      <c r="AE279" s="75"/>
    </row>
    <row r="280" spans="1:31" ht="14.25" customHeight="1">
      <c r="A280" s="69" t="s">
        <v>133</v>
      </c>
      <c r="B280" s="71" t="s">
        <v>43</v>
      </c>
      <c r="C280" s="71" t="s">
        <v>1144</v>
      </c>
      <c r="D280" s="71">
        <v>1000000248</v>
      </c>
      <c r="E280" s="72" t="s">
        <v>1145</v>
      </c>
      <c r="F280" s="73">
        <v>39958</v>
      </c>
      <c r="G280" s="66" t="str">
        <f t="shared" si="56"/>
        <v>Targeted Dealer</v>
      </c>
      <c r="H280" s="66"/>
      <c r="I280" s="67">
        <v>150</v>
      </c>
      <c r="J280" s="67">
        <f t="shared" si="57"/>
        <v>140</v>
      </c>
      <c r="K280" s="68">
        <v>244.4</v>
      </c>
      <c r="L280" s="68">
        <f t="shared" si="58"/>
        <v>-94.4</v>
      </c>
      <c r="M280" s="68">
        <f t="shared" si="59"/>
        <v>174.57142857142858</v>
      </c>
      <c r="N280" s="96">
        <v>225</v>
      </c>
      <c r="O280" s="97" t="str">
        <f t="shared" si="60"/>
        <v>Mar</v>
      </c>
      <c r="P280" s="96">
        <f t="shared" si="61"/>
        <v>225</v>
      </c>
      <c r="Q280" s="98">
        <f t="shared" si="62"/>
        <v>19.400000000000006</v>
      </c>
      <c r="R280" s="97">
        <f t="shared" si="63"/>
        <v>8.62222222222222E-2</v>
      </c>
      <c r="S280" s="99" t="str">
        <f t="shared" si="64"/>
        <v>GROWTH</v>
      </c>
      <c r="T280" s="68">
        <v>145</v>
      </c>
      <c r="U280" s="100" t="str">
        <f t="shared" si="65"/>
        <v>Apr</v>
      </c>
      <c r="V280" s="96">
        <v>145</v>
      </c>
      <c r="W280" s="101">
        <f t="shared" si="66"/>
        <v>99.4</v>
      </c>
      <c r="X280" s="102">
        <f t="shared" si="67"/>
        <v>0.68551724137931047</v>
      </c>
      <c r="Y280" s="103" t="str">
        <f t="shared" si="68"/>
        <v>GROWTH</v>
      </c>
      <c r="Z280" s="74">
        <v>0</v>
      </c>
      <c r="AA280" s="69"/>
      <c r="AB280" s="69" t="s">
        <v>133</v>
      </c>
      <c r="AC280" s="69" t="s">
        <v>133</v>
      </c>
      <c r="AD280" s="3">
        <f t="shared" si="69"/>
        <v>0</v>
      </c>
      <c r="AE280" s="75"/>
    </row>
    <row r="281" spans="1:31" ht="14.25" customHeight="1">
      <c r="A281" s="69" t="s">
        <v>133</v>
      </c>
      <c r="B281" s="71" t="s">
        <v>43</v>
      </c>
      <c r="C281" s="71" t="s">
        <v>1146</v>
      </c>
      <c r="D281" s="71">
        <v>1000000341</v>
      </c>
      <c r="E281" s="72" t="s">
        <v>1147</v>
      </c>
      <c r="F281" s="73">
        <v>40030</v>
      </c>
      <c r="G281" s="66" t="str">
        <f t="shared" si="56"/>
        <v>Targeted Dealer</v>
      </c>
      <c r="H281" s="66"/>
      <c r="I281" s="67">
        <v>450</v>
      </c>
      <c r="J281" s="67">
        <f t="shared" si="57"/>
        <v>420</v>
      </c>
      <c r="K281" s="68">
        <v>186</v>
      </c>
      <c r="L281" s="68">
        <f t="shared" si="58"/>
        <v>264</v>
      </c>
      <c r="M281" s="68">
        <f t="shared" si="59"/>
        <v>44.285714285714285</v>
      </c>
      <c r="N281" s="96">
        <v>480.75</v>
      </c>
      <c r="O281" s="97" t="str">
        <f t="shared" si="60"/>
        <v>Mar</v>
      </c>
      <c r="P281" s="96">
        <f t="shared" si="61"/>
        <v>480.75</v>
      </c>
      <c r="Q281" s="98">
        <f t="shared" si="62"/>
        <v>-294.75</v>
      </c>
      <c r="R281" s="97">
        <f t="shared" si="63"/>
        <v>-0.61310452418096717</v>
      </c>
      <c r="S281" s="99" t="str">
        <f t="shared" si="64"/>
        <v>DEGROWTH</v>
      </c>
      <c r="T281" s="68">
        <v>290.75</v>
      </c>
      <c r="U281" s="100" t="str">
        <f t="shared" si="65"/>
        <v>Apr</v>
      </c>
      <c r="V281" s="96">
        <v>290.75</v>
      </c>
      <c r="W281" s="101">
        <f t="shared" si="66"/>
        <v>-104.75</v>
      </c>
      <c r="X281" s="102">
        <f t="shared" si="67"/>
        <v>-0.36027515047291492</v>
      </c>
      <c r="Y281" s="103" t="str">
        <f t="shared" si="68"/>
        <v>DEGROWTH</v>
      </c>
      <c r="Z281" s="74">
        <v>0</v>
      </c>
      <c r="AA281" s="69"/>
      <c r="AB281" s="69" t="s">
        <v>133</v>
      </c>
      <c r="AC281" s="69" t="s">
        <v>133</v>
      </c>
      <c r="AD281" s="3">
        <f t="shared" si="69"/>
        <v>0</v>
      </c>
      <c r="AE281" s="75"/>
    </row>
    <row r="282" spans="1:31" ht="14.25" customHeight="1">
      <c r="A282" s="69" t="s">
        <v>133</v>
      </c>
      <c r="B282" s="71" t="s">
        <v>43</v>
      </c>
      <c r="C282" s="71" t="s">
        <v>1148</v>
      </c>
      <c r="D282" s="71">
        <v>1000000236</v>
      </c>
      <c r="E282" s="72" t="s">
        <v>1149</v>
      </c>
      <c r="F282" s="73">
        <v>41146</v>
      </c>
      <c r="G282" s="66" t="str">
        <f t="shared" si="56"/>
        <v>Targeted Dealer</v>
      </c>
      <c r="H282" s="66"/>
      <c r="I282" s="67">
        <v>40</v>
      </c>
      <c r="J282" s="67">
        <f t="shared" si="57"/>
        <v>37.333333333333329</v>
      </c>
      <c r="K282" s="68">
        <v>20</v>
      </c>
      <c r="L282" s="68">
        <f t="shared" si="58"/>
        <v>20</v>
      </c>
      <c r="M282" s="68">
        <f t="shared" si="59"/>
        <v>53.571428571428577</v>
      </c>
      <c r="N282" s="96">
        <v>20</v>
      </c>
      <c r="O282" s="97" t="str">
        <f t="shared" si="60"/>
        <v>Mar</v>
      </c>
      <c r="P282" s="96">
        <f t="shared" si="61"/>
        <v>20</v>
      </c>
      <c r="Q282" s="98">
        <f t="shared" si="62"/>
        <v>0</v>
      </c>
      <c r="R282" s="97">
        <f t="shared" si="63"/>
        <v>0</v>
      </c>
      <c r="S282" s="99" t="str">
        <f t="shared" si="64"/>
        <v>GROWTH</v>
      </c>
      <c r="T282" s="68">
        <v>30</v>
      </c>
      <c r="U282" s="100" t="str">
        <f t="shared" si="65"/>
        <v>Apr</v>
      </c>
      <c r="V282" s="96">
        <v>30</v>
      </c>
      <c r="W282" s="101">
        <f t="shared" si="66"/>
        <v>-10</v>
      </c>
      <c r="X282" s="102">
        <f t="shared" si="67"/>
        <v>-0.33333333333333337</v>
      </c>
      <c r="Y282" s="103" t="str">
        <f t="shared" si="68"/>
        <v>DEGROWTH</v>
      </c>
      <c r="Z282" s="74">
        <v>0</v>
      </c>
      <c r="AA282" s="69"/>
      <c r="AB282" s="69" t="s">
        <v>133</v>
      </c>
      <c r="AC282" s="69" t="s">
        <v>133</v>
      </c>
      <c r="AD282" s="3">
        <f t="shared" si="69"/>
        <v>0</v>
      </c>
      <c r="AE282" s="75"/>
    </row>
    <row r="283" spans="1:31" ht="14.25" customHeight="1">
      <c r="A283" s="69" t="s">
        <v>133</v>
      </c>
      <c r="B283" s="71" t="s">
        <v>43</v>
      </c>
      <c r="C283" s="71" t="s">
        <v>1150</v>
      </c>
      <c r="D283" s="71">
        <v>1000000233</v>
      </c>
      <c r="E283" s="72" t="s">
        <v>1151</v>
      </c>
      <c r="F283" s="73">
        <v>41243</v>
      </c>
      <c r="G283" s="66" t="str">
        <f t="shared" si="56"/>
        <v>Targeted Dealer</v>
      </c>
      <c r="H283" s="66"/>
      <c r="I283" s="67">
        <v>450</v>
      </c>
      <c r="J283" s="67">
        <f t="shared" si="57"/>
        <v>420</v>
      </c>
      <c r="K283" s="68">
        <v>282.5</v>
      </c>
      <c r="L283" s="68">
        <f t="shared" si="58"/>
        <v>167.5</v>
      </c>
      <c r="M283" s="68">
        <f t="shared" si="59"/>
        <v>67.261904761904759</v>
      </c>
      <c r="N283" s="96">
        <v>550</v>
      </c>
      <c r="O283" s="97" t="str">
        <f t="shared" si="60"/>
        <v>Mar</v>
      </c>
      <c r="P283" s="96">
        <f t="shared" si="61"/>
        <v>550</v>
      </c>
      <c r="Q283" s="98">
        <f t="shared" si="62"/>
        <v>-267.5</v>
      </c>
      <c r="R283" s="97">
        <f t="shared" si="63"/>
        <v>-0.48636363636363633</v>
      </c>
      <c r="S283" s="99" t="str">
        <f t="shared" si="64"/>
        <v>DEGROWTH</v>
      </c>
      <c r="T283" s="68">
        <v>416</v>
      </c>
      <c r="U283" s="100" t="str">
        <f t="shared" si="65"/>
        <v>Apr</v>
      </c>
      <c r="V283" s="96">
        <v>416</v>
      </c>
      <c r="W283" s="101">
        <f t="shared" si="66"/>
        <v>-133.5</v>
      </c>
      <c r="X283" s="102">
        <f t="shared" si="67"/>
        <v>-0.32091346153846156</v>
      </c>
      <c r="Y283" s="103" t="str">
        <f t="shared" si="68"/>
        <v>DEGROWTH</v>
      </c>
      <c r="Z283" s="74">
        <v>0</v>
      </c>
      <c r="AA283" s="69"/>
      <c r="AB283" s="69" t="s">
        <v>133</v>
      </c>
      <c r="AC283" s="69" t="s">
        <v>133</v>
      </c>
      <c r="AD283" s="3">
        <f t="shared" si="69"/>
        <v>0</v>
      </c>
      <c r="AE283" s="75"/>
    </row>
    <row r="284" spans="1:31" ht="14.25" customHeight="1">
      <c r="A284" s="69" t="s">
        <v>133</v>
      </c>
      <c r="B284" s="71" t="s">
        <v>43</v>
      </c>
      <c r="C284" s="71" t="s">
        <v>1152</v>
      </c>
      <c r="D284" s="71">
        <v>1000000247</v>
      </c>
      <c r="E284" s="72" t="s">
        <v>1153</v>
      </c>
      <c r="F284" s="73">
        <v>41243</v>
      </c>
      <c r="G284" s="66" t="str">
        <f t="shared" si="56"/>
        <v>Targeted Dealer</v>
      </c>
      <c r="H284" s="66"/>
      <c r="I284" s="67">
        <v>120</v>
      </c>
      <c r="J284" s="67">
        <f t="shared" si="57"/>
        <v>112</v>
      </c>
      <c r="K284" s="68">
        <v>40</v>
      </c>
      <c r="L284" s="68">
        <f t="shared" si="58"/>
        <v>80</v>
      </c>
      <c r="M284" s="68">
        <f t="shared" si="59"/>
        <v>35.714285714285708</v>
      </c>
      <c r="N284" s="96">
        <v>40</v>
      </c>
      <c r="O284" s="97" t="str">
        <f t="shared" si="60"/>
        <v>Mar</v>
      </c>
      <c r="P284" s="96">
        <f t="shared" si="61"/>
        <v>40</v>
      </c>
      <c r="Q284" s="98">
        <f t="shared" si="62"/>
        <v>0</v>
      </c>
      <c r="R284" s="97">
        <f t="shared" si="63"/>
        <v>0</v>
      </c>
      <c r="S284" s="99" t="str">
        <f t="shared" si="64"/>
        <v>GROWTH</v>
      </c>
      <c r="T284" s="68">
        <v>108</v>
      </c>
      <c r="U284" s="100" t="str">
        <f t="shared" si="65"/>
        <v>Apr</v>
      </c>
      <c r="V284" s="96">
        <v>108</v>
      </c>
      <c r="W284" s="101">
        <f t="shared" si="66"/>
        <v>-68</v>
      </c>
      <c r="X284" s="102">
        <f t="shared" si="67"/>
        <v>-0.62962962962962965</v>
      </c>
      <c r="Y284" s="103" t="str">
        <f t="shared" si="68"/>
        <v>DEGROWTH</v>
      </c>
      <c r="Z284" s="74">
        <v>0</v>
      </c>
      <c r="AA284" s="69"/>
      <c r="AB284" s="69" t="s">
        <v>133</v>
      </c>
      <c r="AC284" s="69" t="s">
        <v>133</v>
      </c>
      <c r="AD284" s="3">
        <f t="shared" si="69"/>
        <v>0</v>
      </c>
      <c r="AE284" s="75"/>
    </row>
    <row r="285" spans="1:31" ht="14.25" customHeight="1">
      <c r="A285" s="69" t="s">
        <v>133</v>
      </c>
      <c r="B285" s="71" t="s">
        <v>43</v>
      </c>
      <c r="C285" s="71" t="s">
        <v>1154</v>
      </c>
      <c r="D285" s="71">
        <v>1000000246</v>
      </c>
      <c r="E285" s="72" t="s">
        <v>1155</v>
      </c>
      <c r="F285" s="73">
        <v>41386</v>
      </c>
      <c r="G285" s="66" t="str">
        <f t="shared" si="56"/>
        <v>Targeted Dealer</v>
      </c>
      <c r="H285" s="66"/>
      <c r="I285" s="67">
        <v>20</v>
      </c>
      <c r="J285" s="67">
        <f t="shared" si="57"/>
        <v>18.666666666666664</v>
      </c>
      <c r="K285" s="68">
        <v>0</v>
      </c>
      <c r="L285" s="68">
        <f t="shared" si="58"/>
        <v>20</v>
      </c>
      <c r="M285" s="68">
        <f t="shared" si="59"/>
        <v>0</v>
      </c>
      <c r="N285" s="96">
        <v>9</v>
      </c>
      <c r="O285" s="97" t="str">
        <f t="shared" si="60"/>
        <v>Mar</v>
      </c>
      <c r="P285" s="96">
        <f t="shared" si="61"/>
        <v>9</v>
      </c>
      <c r="Q285" s="98">
        <f t="shared" si="62"/>
        <v>-9</v>
      </c>
      <c r="R285" s="97">
        <f t="shared" si="63"/>
        <v>-1</v>
      </c>
      <c r="S285" s="99" t="str">
        <f t="shared" si="64"/>
        <v>DEGROWTH</v>
      </c>
      <c r="T285" s="68">
        <v>11.5</v>
      </c>
      <c r="U285" s="100" t="str">
        <f t="shared" si="65"/>
        <v>Apr</v>
      </c>
      <c r="V285" s="96">
        <v>11.5</v>
      </c>
      <c r="W285" s="101">
        <f t="shared" si="66"/>
        <v>-11.5</v>
      </c>
      <c r="X285" s="102">
        <f t="shared" si="67"/>
        <v>-1</v>
      </c>
      <c r="Y285" s="103" t="str">
        <f t="shared" si="68"/>
        <v>DEGROWTH</v>
      </c>
      <c r="Z285" s="74">
        <v>0</v>
      </c>
      <c r="AA285" s="69"/>
      <c r="AB285" s="69" t="s">
        <v>133</v>
      </c>
      <c r="AC285" s="69" t="s">
        <v>133</v>
      </c>
      <c r="AD285" s="3">
        <f t="shared" si="69"/>
        <v>1</v>
      </c>
      <c r="AE285" s="75"/>
    </row>
    <row r="286" spans="1:31" ht="14.25" customHeight="1">
      <c r="A286" s="69" t="s">
        <v>133</v>
      </c>
      <c r="B286" s="71" t="s">
        <v>43</v>
      </c>
      <c r="C286" s="71" t="s">
        <v>1156</v>
      </c>
      <c r="D286" s="71">
        <v>1000000811</v>
      </c>
      <c r="E286" s="72" t="s">
        <v>1157</v>
      </c>
      <c r="F286" s="73">
        <v>42097</v>
      </c>
      <c r="G286" s="66" t="str">
        <f t="shared" si="56"/>
        <v>Targeted Dealer</v>
      </c>
      <c r="H286" s="66"/>
      <c r="I286" s="67">
        <v>20</v>
      </c>
      <c r="J286" s="67">
        <f t="shared" si="57"/>
        <v>18.666666666666664</v>
      </c>
      <c r="K286" s="68">
        <v>20</v>
      </c>
      <c r="L286" s="68">
        <f t="shared" si="58"/>
        <v>0</v>
      </c>
      <c r="M286" s="68">
        <f t="shared" si="59"/>
        <v>107.14285714285715</v>
      </c>
      <c r="N286" s="96">
        <v>20</v>
      </c>
      <c r="O286" s="97" t="str">
        <f t="shared" si="60"/>
        <v>Mar</v>
      </c>
      <c r="P286" s="96">
        <f t="shared" si="61"/>
        <v>20</v>
      </c>
      <c r="Q286" s="98">
        <f t="shared" si="62"/>
        <v>0</v>
      </c>
      <c r="R286" s="97">
        <f t="shared" si="63"/>
        <v>0</v>
      </c>
      <c r="S286" s="99" t="str">
        <f t="shared" si="64"/>
        <v>GROWTH</v>
      </c>
      <c r="T286" s="68">
        <v>0</v>
      </c>
      <c r="U286" s="100" t="str">
        <f t="shared" si="65"/>
        <v>Apr</v>
      </c>
      <c r="V286" s="96">
        <v>0</v>
      </c>
      <c r="W286" s="101">
        <f t="shared" si="66"/>
        <v>20</v>
      </c>
      <c r="X286" s="102">
        <f t="shared" si="67"/>
        <v>0</v>
      </c>
      <c r="Y286" s="103" t="b">
        <f t="shared" si="68"/>
        <v>0</v>
      </c>
      <c r="Z286" s="74">
        <v>0</v>
      </c>
      <c r="AA286" s="69"/>
      <c r="AB286" s="69" t="s">
        <v>133</v>
      </c>
      <c r="AC286" s="69" t="s">
        <v>133</v>
      </c>
      <c r="AD286" s="3">
        <f t="shared" si="69"/>
        <v>0</v>
      </c>
      <c r="AE286" s="75"/>
    </row>
    <row r="287" spans="1:31" ht="14.25" customHeight="1">
      <c r="A287" s="69" t="s">
        <v>133</v>
      </c>
      <c r="B287" s="71" t="s">
        <v>43</v>
      </c>
      <c r="C287" s="71" t="s">
        <v>1158</v>
      </c>
      <c r="D287" s="71">
        <v>1000000239</v>
      </c>
      <c r="E287" s="72" t="s">
        <v>1159</v>
      </c>
      <c r="F287" s="73">
        <v>42123</v>
      </c>
      <c r="G287" s="66" t="str">
        <f t="shared" si="56"/>
        <v>Targeted Dealer</v>
      </c>
      <c r="H287" s="66"/>
      <c r="I287" s="67">
        <v>130</v>
      </c>
      <c r="J287" s="67">
        <f t="shared" si="57"/>
        <v>121.33333333333333</v>
      </c>
      <c r="K287" s="68">
        <v>64</v>
      </c>
      <c r="L287" s="68">
        <f t="shared" si="58"/>
        <v>66</v>
      </c>
      <c r="M287" s="68">
        <f t="shared" si="59"/>
        <v>52.747252747252745</v>
      </c>
      <c r="N287" s="96">
        <v>113.75</v>
      </c>
      <c r="O287" s="97" t="str">
        <f t="shared" si="60"/>
        <v>Mar</v>
      </c>
      <c r="P287" s="96">
        <f t="shared" si="61"/>
        <v>113.75</v>
      </c>
      <c r="Q287" s="98">
        <f t="shared" si="62"/>
        <v>-49.75</v>
      </c>
      <c r="R287" s="97">
        <f t="shared" si="63"/>
        <v>-0.43736263736263736</v>
      </c>
      <c r="S287" s="99" t="str">
        <f t="shared" si="64"/>
        <v>DEGROWTH</v>
      </c>
      <c r="T287" s="68">
        <v>108.5</v>
      </c>
      <c r="U287" s="100" t="str">
        <f t="shared" si="65"/>
        <v>Apr</v>
      </c>
      <c r="V287" s="96">
        <v>108.5</v>
      </c>
      <c r="W287" s="101">
        <f t="shared" si="66"/>
        <v>-44.5</v>
      </c>
      <c r="X287" s="102">
        <f t="shared" si="67"/>
        <v>-0.41013824884792627</v>
      </c>
      <c r="Y287" s="103" t="str">
        <f t="shared" si="68"/>
        <v>DEGROWTH</v>
      </c>
      <c r="Z287" s="74">
        <v>0</v>
      </c>
      <c r="AA287" s="69"/>
      <c r="AB287" s="69" t="s">
        <v>133</v>
      </c>
      <c r="AC287" s="69" t="s">
        <v>133</v>
      </c>
      <c r="AD287" s="3">
        <f t="shared" si="69"/>
        <v>0</v>
      </c>
      <c r="AE287" s="75"/>
    </row>
    <row r="288" spans="1:31" ht="14.25" customHeight="1">
      <c r="A288" s="69" t="s">
        <v>133</v>
      </c>
      <c r="B288" s="71" t="s">
        <v>43</v>
      </c>
      <c r="C288" s="71" t="s">
        <v>1160</v>
      </c>
      <c r="D288" s="71">
        <v>1000000820</v>
      </c>
      <c r="E288" s="72" t="s">
        <v>1161</v>
      </c>
      <c r="F288" s="73">
        <v>42634</v>
      </c>
      <c r="G288" s="66" t="str">
        <f t="shared" si="56"/>
        <v>Targeted Dealer</v>
      </c>
      <c r="H288" s="66"/>
      <c r="I288" s="67">
        <v>80</v>
      </c>
      <c r="J288" s="67">
        <f t="shared" si="57"/>
        <v>74.666666666666657</v>
      </c>
      <c r="K288" s="68">
        <v>101.5</v>
      </c>
      <c r="L288" s="68">
        <f t="shared" si="58"/>
        <v>-21.5</v>
      </c>
      <c r="M288" s="68">
        <f t="shared" si="59"/>
        <v>135.9375</v>
      </c>
      <c r="N288" s="96">
        <v>95.5</v>
      </c>
      <c r="O288" s="97" t="str">
        <f t="shared" si="60"/>
        <v>Mar</v>
      </c>
      <c r="P288" s="96">
        <f t="shared" si="61"/>
        <v>95.5</v>
      </c>
      <c r="Q288" s="98">
        <f t="shared" si="62"/>
        <v>6</v>
      </c>
      <c r="R288" s="97">
        <f t="shared" si="63"/>
        <v>6.2827225130890119E-2</v>
      </c>
      <c r="S288" s="99" t="str">
        <f t="shared" si="64"/>
        <v>GROWTH</v>
      </c>
      <c r="T288" s="68">
        <v>42.5</v>
      </c>
      <c r="U288" s="100" t="str">
        <f t="shared" si="65"/>
        <v>Apr</v>
      </c>
      <c r="V288" s="96">
        <v>42.5</v>
      </c>
      <c r="W288" s="101">
        <f t="shared" si="66"/>
        <v>59</v>
      </c>
      <c r="X288" s="102">
        <f t="shared" si="67"/>
        <v>1.388235294117647</v>
      </c>
      <c r="Y288" s="103" t="str">
        <f t="shared" si="68"/>
        <v>GROWTH</v>
      </c>
      <c r="Z288" s="74">
        <v>0</v>
      </c>
      <c r="AA288" s="69"/>
      <c r="AB288" s="69" t="s">
        <v>133</v>
      </c>
      <c r="AC288" s="69" t="s">
        <v>133</v>
      </c>
      <c r="AD288" s="3">
        <f t="shared" si="69"/>
        <v>0</v>
      </c>
      <c r="AE288" s="75"/>
    </row>
    <row r="289" spans="1:31" ht="14.25" customHeight="1">
      <c r="A289" s="69" t="s">
        <v>133</v>
      </c>
      <c r="B289" s="71" t="s">
        <v>43</v>
      </c>
      <c r="C289" s="71" t="s">
        <v>1162</v>
      </c>
      <c r="D289" s="71">
        <v>1000000821</v>
      </c>
      <c r="E289" s="72" t="s">
        <v>1163</v>
      </c>
      <c r="F289" s="73">
        <v>42731</v>
      </c>
      <c r="G289" s="66" t="str">
        <f t="shared" si="56"/>
        <v>Targeted Dealer</v>
      </c>
      <c r="H289" s="66"/>
      <c r="I289" s="67">
        <v>40</v>
      </c>
      <c r="J289" s="67">
        <f t="shared" si="57"/>
        <v>37.333333333333329</v>
      </c>
      <c r="K289" s="68">
        <v>0</v>
      </c>
      <c r="L289" s="68">
        <f t="shared" si="58"/>
        <v>40</v>
      </c>
      <c r="M289" s="68">
        <f t="shared" si="59"/>
        <v>0</v>
      </c>
      <c r="N289" s="96">
        <v>0</v>
      </c>
      <c r="O289" s="97" t="str">
        <f t="shared" si="60"/>
        <v>Mar</v>
      </c>
      <c r="P289" s="96">
        <f t="shared" si="61"/>
        <v>0</v>
      </c>
      <c r="Q289" s="98">
        <f t="shared" si="62"/>
        <v>0</v>
      </c>
      <c r="R289" s="97" t="str">
        <f t="shared" si="63"/>
        <v xml:space="preserve"> </v>
      </c>
      <c r="S289" s="99" t="b">
        <f t="shared" si="64"/>
        <v>0</v>
      </c>
      <c r="T289" s="68">
        <v>4</v>
      </c>
      <c r="U289" s="100" t="str">
        <f t="shared" si="65"/>
        <v>Apr</v>
      </c>
      <c r="V289" s="96">
        <v>4</v>
      </c>
      <c r="W289" s="101">
        <f t="shared" si="66"/>
        <v>-4</v>
      </c>
      <c r="X289" s="102">
        <f t="shared" si="67"/>
        <v>-1</v>
      </c>
      <c r="Y289" s="103" t="str">
        <f t="shared" si="68"/>
        <v>DEGROWTH</v>
      </c>
      <c r="Z289" s="74">
        <v>0</v>
      </c>
      <c r="AA289" s="69"/>
      <c r="AB289" s="69" t="s">
        <v>133</v>
      </c>
      <c r="AC289" s="69" t="s">
        <v>133</v>
      </c>
      <c r="AD289" s="3">
        <f t="shared" si="69"/>
        <v>1</v>
      </c>
      <c r="AE289" s="75"/>
    </row>
    <row r="290" spans="1:31" ht="14.25" customHeight="1">
      <c r="A290" s="69" t="s">
        <v>133</v>
      </c>
      <c r="B290" s="71" t="s">
        <v>43</v>
      </c>
      <c r="C290" s="71" t="s">
        <v>1164</v>
      </c>
      <c r="D290" s="71">
        <v>1000000249</v>
      </c>
      <c r="E290" s="72" t="s">
        <v>1165</v>
      </c>
      <c r="F290" s="73">
        <v>43217</v>
      </c>
      <c r="G290" s="66" t="str">
        <f t="shared" si="56"/>
        <v>Targeted Dealer</v>
      </c>
      <c r="H290" s="66"/>
      <c r="I290" s="67">
        <v>40</v>
      </c>
      <c r="J290" s="67">
        <f t="shared" si="57"/>
        <v>37.333333333333329</v>
      </c>
      <c r="K290" s="68">
        <v>12.5</v>
      </c>
      <c r="L290" s="68">
        <f t="shared" si="58"/>
        <v>27.5</v>
      </c>
      <c r="M290" s="68">
        <f t="shared" si="59"/>
        <v>33.482142857142861</v>
      </c>
      <c r="N290" s="96">
        <v>23.75</v>
      </c>
      <c r="O290" s="97" t="str">
        <f t="shared" si="60"/>
        <v>Mar</v>
      </c>
      <c r="P290" s="96">
        <f t="shared" si="61"/>
        <v>23.75</v>
      </c>
      <c r="Q290" s="98">
        <f t="shared" si="62"/>
        <v>-11.25</v>
      </c>
      <c r="R290" s="97">
        <f t="shared" si="63"/>
        <v>-0.47368421052631582</v>
      </c>
      <c r="S290" s="99" t="str">
        <f t="shared" si="64"/>
        <v>DEGROWTH</v>
      </c>
      <c r="T290" s="68">
        <v>15.5</v>
      </c>
      <c r="U290" s="100" t="str">
        <f t="shared" si="65"/>
        <v>Apr</v>
      </c>
      <c r="V290" s="96">
        <v>15.5</v>
      </c>
      <c r="W290" s="101">
        <f t="shared" si="66"/>
        <v>-3</v>
      </c>
      <c r="X290" s="102">
        <f t="shared" si="67"/>
        <v>-0.19354838709677424</v>
      </c>
      <c r="Y290" s="103" t="str">
        <f t="shared" si="68"/>
        <v>DEGROWTH</v>
      </c>
      <c r="Z290" s="74">
        <v>0</v>
      </c>
      <c r="AA290" s="69"/>
      <c r="AB290" s="69" t="s">
        <v>133</v>
      </c>
      <c r="AC290" s="69" t="s">
        <v>133</v>
      </c>
      <c r="AD290" s="3">
        <f t="shared" si="69"/>
        <v>0</v>
      </c>
      <c r="AE290" s="75"/>
    </row>
    <row r="291" spans="1:31" ht="14.25" customHeight="1">
      <c r="A291" s="69" t="s">
        <v>133</v>
      </c>
      <c r="B291" s="71" t="s">
        <v>43</v>
      </c>
      <c r="C291" s="71" t="s">
        <v>1166</v>
      </c>
      <c r="D291" s="71">
        <v>1000000238</v>
      </c>
      <c r="E291" s="72" t="s">
        <v>1167</v>
      </c>
      <c r="F291" s="73">
        <v>43315</v>
      </c>
      <c r="G291" s="66" t="str">
        <f t="shared" si="56"/>
        <v>Targeted Dealer</v>
      </c>
      <c r="H291" s="66"/>
      <c r="I291" s="67">
        <v>60</v>
      </c>
      <c r="J291" s="67">
        <f t="shared" si="57"/>
        <v>56</v>
      </c>
      <c r="K291" s="68">
        <v>21.25</v>
      </c>
      <c r="L291" s="68">
        <f t="shared" si="58"/>
        <v>38.75</v>
      </c>
      <c r="M291" s="68">
        <f t="shared" si="59"/>
        <v>37.946428571428569</v>
      </c>
      <c r="N291" s="96">
        <v>31</v>
      </c>
      <c r="O291" s="97" t="str">
        <f t="shared" si="60"/>
        <v>Mar</v>
      </c>
      <c r="P291" s="96">
        <f t="shared" si="61"/>
        <v>31</v>
      </c>
      <c r="Q291" s="98">
        <f t="shared" si="62"/>
        <v>-9.75</v>
      </c>
      <c r="R291" s="97">
        <f t="shared" si="63"/>
        <v>-0.31451612903225812</v>
      </c>
      <c r="S291" s="99" t="str">
        <f t="shared" si="64"/>
        <v>DEGROWTH</v>
      </c>
      <c r="T291" s="68">
        <v>53</v>
      </c>
      <c r="U291" s="100" t="str">
        <f t="shared" si="65"/>
        <v>Apr</v>
      </c>
      <c r="V291" s="96">
        <v>53</v>
      </c>
      <c r="W291" s="101">
        <f t="shared" si="66"/>
        <v>-31.75</v>
      </c>
      <c r="X291" s="102">
        <f t="shared" si="67"/>
        <v>-0.59905660377358494</v>
      </c>
      <c r="Y291" s="103" t="str">
        <f t="shared" si="68"/>
        <v>DEGROWTH</v>
      </c>
      <c r="Z291" s="74">
        <v>0</v>
      </c>
      <c r="AA291" s="69"/>
      <c r="AB291" s="69" t="s">
        <v>133</v>
      </c>
      <c r="AC291" s="69" t="s">
        <v>133</v>
      </c>
      <c r="AD291" s="3">
        <f t="shared" si="69"/>
        <v>0</v>
      </c>
      <c r="AE291" s="75"/>
    </row>
    <row r="292" spans="1:31" ht="14.25" customHeight="1">
      <c r="A292" s="69" t="s">
        <v>133</v>
      </c>
      <c r="B292" s="71" t="s">
        <v>43</v>
      </c>
      <c r="C292" s="71" t="s">
        <v>220</v>
      </c>
      <c r="D292" s="71">
        <v>1000000234</v>
      </c>
      <c r="E292" s="72" t="s">
        <v>221</v>
      </c>
      <c r="F292" s="73">
        <v>43476</v>
      </c>
      <c r="G292" s="66" t="str">
        <f t="shared" si="56"/>
        <v>-</v>
      </c>
      <c r="H292" s="66"/>
      <c r="I292" s="67">
        <v>0</v>
      </c>
      <c r="J292" s="67">
        <f t="shared" si="57"/>
        <v>0</v>
      </c>
      <c r="K292" s="68">
        <v>0</v>
      </c>
      <c r="L292" s="68">
        <f t="shared" si="58"/>
        <v>0</v>
      </c>
      <c r="M292" s="68" t="str">
        <f t="shared" si="59"/>
        <v>-</v>
      </c>
      <c r="N292" s="96">
        <v>0</v>
      </c>
      <c r="O292" s="97" t="str">
        <f t="shared" si="60"/>
        <v>Mar</v>
      </c>
      <c r="P292" s="96">
        <f t="shared" si="61"/>
        <v>0</v>
      </c>
      <c r="Q292" s="98">
        <f t="shared" si="62"/>
        <v>0</v>
      </c>
      <c r="R292" s="97" t="str">
        <f t="shared" si="63"/>
        <v xml:space="preserve"> </v>
      </c>
      <c r="S292" s="99" t="b">
        <f t="shared" si="64"/>
        <v>0</v>
      </c>
      <c r="T292" s="68">
        <v>16</v>
      </c>
      <c r="U292" s="100" t="str">
        <f t="shared" si="65"/>
        <v>Apr</v>
      </c>
      <c r="V292" s="96">
        <v>16</v>
      </c>
      <c r="W292" s="101">
        <f t="shared" si="66"/>
        <v>-16</v>
      </c>
      <c r="X292" s="102">
        <f t="shared" si="67"/>
        <v>-1</v>
      </c>
      <c r="Y292" s="103" t="str">
        <f t="shared" si="68"/>
        <v>DEGROWTH</v>
      </c>
      <c r="Z292" s="74">
        <v>0</v>
      </c>
      <c r="AA292" s="69"/>
      <c r="AB292" s="69" t="s">
        <v>133</v>
      </c>
      <c r="AC292" s="69" t="s">
        <v>133</v>
      </c>
      <c r="AD292" s="3">
        <f t="shared" si="69"/>
        <v>1</v>
      </c>
      <c r="AE292" s="75"/>
    </row>
    <row r="293" spans="1:31" ht="14.25" customHeight="1">
      <c r="A293" s="69" t="s">
        <v>133</v>
      </c>
      <c r="B293" s="71" t="s">
        <v>43</v>
      </c>
      <c r="C293" s="71" t="s">
        <v>1168</v>
      </c>
      <c r="D293" s="71">
        <v>1000000250</v>
      </c>
      <c r="E293" s="72" t="s">
        <v>1169</v>
      </c>
      <c r="F293" s="73">
        <v>43525</v>
      </c>
      <c r="G293" s="66" t="str">
        <f t="shared" si="56"/>
        <v>Targeted Dealer</v>
      </c>
      <c r="H293" s="66"/>
      <c r="I293" s="67">
        <v>20</v>
      </c>
      <c r="J293" s="67">
        <f t="shared" si="57"/>
        <v>18.666666666666664</v>
      </c>
      <c r="K293" s="68">
        <v>27.5</v>
      </c>
      <c r="L293" s="68">
        <f t="shared" si="58"/>
        <v>-7.5</v>
      </c>
      <c r="M293" s="68">
        <f t="shared" si="59"/>
        <v>147.32142857142858</v>
      </c>
      <c r="N293" s="96">
        <v>17.5</v>
      </c>
      <c r="O293" s="97" t="str">
        <f t="shared" si="60"/>
        <v>Mar</v>
      </c>
      <c r="P293" s="96">
        <f t="shared" si="61"/>
        <v>17.5</v>
      </c>
      <c r="Q293" s="98">
        <f t="shared" si="62"/>
        <v>10</v>
      </c>
      <c r="R293" s="97">
        <f t="shared" si="63"/>
        <v>0.5714285714285714</v>
      </c>
      <c r="S293" s="99" t="str">
        <f t="shared" si="64"/>
        <v>GROWTH</v>
      </c>
      <c r="T293" s="68">
        <v>35</v>
      </c>
      <c r="U293" s="100" t="str">
        <f t="shared" si="65"/>
        <v>Apr</v>
      </c>
      <c r="V293" s="96">
        <v>35</v>
      </c>
      <c r="W293" s="101">
        <f t="shared" si="66"/>
        <v>-7.5</v>
      </c>
      <c r="X293" s="102">
        <f t="shared" si="67"/>
        <v>-0.2142857142857143</v>
      </c>
      <c r="Y293" s="103" t="str">
        <f t="shared" si="68"/>
        <v>DEGROWTH</v>
      </c>
      <c r="Z293" s="74">
        <v>0</v>
      </c>
      <c r="AA293" s="69"/>
      <c r="AB293" s="69" t="s">
        <v>133</v>
      </c>
      <c r="AC293" s="69" t="s">
        <v>133</v>
      </c>
      <c r="AD293" s="3">
        <f t="shared" si="69"/>
        <v>0</v>
      </c>
      <c r="AE293" s="75"/>
    </row>
    <row r="294" spans="1:31" ht="14.25" customHeight="1">
      <c r="A294" s="69" t="s">
        <v>133</v>
      </c>
      <c r="B294" s="71" t="s">
        <v>43</v>
      </c>
      <c r="C294" s="71" t="s">
        <v>1170</v>
      </c>
      <c r="D294" s="71">
        <v>1000000339</v>
      </c>
      <c r="E294" s="72" t="s">
        <v>1171</v>
      </c>
      <c r="F294" s="73">
        <v>43648</v>
      </c>
      <c r="G294" s="66" t="str">
        <f t="shared" si="56"/>
        <v>Targeted Dealer</v>
      </c>
      <c r="H294" s="66"/>
      <c r="I294" s="67">
        <v>150</v>
      </c>
      <c r="J294" s="67">
        <f t="shared" si="57"/>
        <v>140</v>
      </c>
      <c r="K294" s="68">
        <v>0</v>
      </c>
      <c r="L294" s="68">
        <f t="shared" si="58"/>
        <v>150</v>
      </c>
      <c r="M294" s="68">
        <f t="shared" si="59"/>
        <v>0</v>
      </c>
      <c r="N294" s="96">
        <v>100</v>
      </c>
      <c r="O294" s="97" t="str">
        <f t="shared" si="60"/>
        <v>Mar</v>
      </c>
      <c r="P294" s="96">
        <f t="shared" si="61"/>
        <v>100</v>
      </c>
      <c r="Q294" s="98">
        <f t="shared" si="62"/>
        <v>-100</v>
      </c>
      <c r="R294" s="97">
        <f t="shared" si="63"/>
        <v>-1</v>
      </c>
      <c r="S294" s="99" t="str">
        <f t="shared" si="64"/>
        <v>DEGROWTH</v>
      </c>
      <c r="T294" s="68">
        <v>135</v>
      </c>
      <c r="U294" s="100" t="str">
        <f t="shared" si="65"/>
        <v>Apr</v>
      </c>
      <c r="V294" s="96">
        <v>135</v>
      </c>
      <c r="W294" s="101">
        <f t="shared" si="66"/>
        <v>-135</v>
      </c>
      <c r="X294" s="102">
        <f t="shared" si="67"/>
        <v>-1</v>
      </c>
      <c r="Y294" s="103" t="str">
        <f t="shared" si="68"/>
        <v>DEGROWTH</v>
      </c>
      <c r="Z294" s="74">
        <v>0</v>
      </c>
      <c r="AA294" s="69"/>
      <c r="AB294" s="69" t="s">
        <v>133</v>
      </c>
      <c r="AC294" s="69" t="s">
        <v>133</v>
      </c>
      <c r="AD294" s="3">
        <f t="shared" si="69"/>
        <v>1</v>
      </c>
      <c r="AE294" s="75"/>
    </row>
    <row r="295" spans="1:31" ht="14.25" customHeight="1">
      <c r="A295" s="69" t="s">
        <v>133</v>
      </c>
      <c r="B295" s="71" t="s">
        <v>43</v>
      </c>
      <c r="C295" s="71" t="s">
        <v>1172</v>
      </c>
      <c r="D295" s="71">
        <v>1000000815</v>
      </c>
      <c r="E295" s="72" t="s">
        <v>1173</v>
      </c>
      <c r="F295" s="73">
        <v>43700</v>
      </c>
      <c r="G295" s="66" t="str">
        <f t="shared" si="56"/>
        <v>Targeted Dealer</v>
      </c>
      <c r="H295" s="66"/>
      <c r="I295" s="67">
        <v>350</v>
      </c>
      <c r="J295" s="67">
        <f t="shared" si="57"/>
        <v>326.66666666666663</v>
      </c>
      <c r="K295" s="68">
        <v>401.8</v>
      </c>
      <c r="L295" s="68">
        <f t="shared" si="58"/>
        <v>-51.800000000000011</v>
      </c>
      <c r="M295" s="68">
        <f t="shared" si="59"/>
        <v>123.00000000000003</v>
      </c>
      <c r="N295" s="96">
        <v>666.95</v>
      </c>
      <c r="O295" s="97" t="str">
        <f t="shared" si="60"/>
        <v>Mar</v>
      </c>
      <c r="P295" s="96">
        <f t="shared" si="61"/>
        <v>666.95</v>
      </c>
      <c r="Q295" s="98">
        <f t="shared" si="62"/>
        <v>-265.15000000000003</v>
      </c>
      <c r="R295" s="97">
        <f t="shared" si="63"/>
        <v>-0.39755603868355949</v>
      </c>
      <c r="S295" s="99" t="str">
        <f t="shared" si="64"/>
        <v>DEGROWTH</v>
      </c>
      <c r="T295" s="68">
        <v>254.75</v>
      </c>
      <c r="U295" s="100" t="str">
        <f t="shared" si="65"/>
        <v>Apr</v>
      </c>
      <c r="V295" s="96">
        <v>254.75</v>
      </c>
      <c r="W295" s="101">
        <f t="shared" si="66"/>
        <v>147.05000000000001</v>
      </c>
      <c r="X295" s="102">
        <f t="shared" si="67"/>
        <v>0.57723258096172714</v>
      </c>
      <c r="Y295" s="103" t="str">
        <f t="shared" si="68"/>
        <v>GROWTH</v>
      </c>
      <c r="Z295" s="74">
        <v>0</v>
      </c>
      <c r="AA295" s="69"/>
      <c r="AB295" s="69" t="s">
        <v>133</v>
      </c>
      <c r="AC295" s="69" t="s">
        <v>133</v>
      </c>
      <c r="AD295" s="3">
        <f t="shared" si="69"/>
        <v>0</v>
      </c>
      <c r="AE295" s="75"/>
    </row>
    <row r="296" spans="1:31" ht="14.25" customHeight="1">
      <c r="A296" s="69" t="s">
        <v>133</v>
      </c>
      <c r="B296" s="71" t="s">
        <v>43</v>
      </c>
      <c r="C296" s="71" t="s">
        <v>1174</v>
      </c>
      <c r="D296" s="71">
        <v>1000000340</v>
      </c>
      <c r="E296" s="72" t="s">
        <v>1175</v>
      </c>
      <c r="F296" s="73">
        <v>44006</v>
      </c>
      <c r="G296" s="66" t="str">
        <f t="shared" si="56"/>
        <v>Targeted Dealer</v>
      </c>
      <c r="H296" s="66"/>
      <c r="I296" s="67">
        <v>40</v>
      </c>
      <c r="J296" s="67">
        <f t="shared" si="57"/>
        <v>37.333333333333329</v>
      </c>
      <c r="K296" s="68">
        <v>22.5</v>
      </c>
      <c r="L296" s="68">
        <f t="shared" si="58"/>
        <v>17.5</v>
      </c>
      <c r="M296" s="68">
        <f t="shared" si="59"/>
        <v>60.267857142857146</v>
      </c>
      <c r="N296" s="96">
        <v>42.5</v>
      </c>
      <c r="O296" s="97" t="str">
        <f t="shared" si="60"/>
        <v>Mar</v>
      </c>
      <c r="P296" s="96">
        <f t="shared" si="61"/>
        <v>42.5</v>
      </c>
      <c r="Q296" s="98">
        <f t="shared" si="62"/>
        <v>-20</v>
      </c>
      <c r="R296" s="97">
        <f t="shared" si="63"/>
        <v>-0.47058823529411764</v>
      </c>
      <c r="S296" s="99" t="str">
        <f t="shared" si="64"/>
        <v>DEGROWTH</v>
      </c>
      <c r="T296" s="68">
        <v>68</v>
      </c>
      <c r="U296" s="100" t="str">
        <f t="shared" si="65"/>
        <v>Apr</v>
      </c>
      <c r="V296" s="96">
        <v>68</v>
      </c>
      <c r="W296" s="101">
        <f t="shared" si="66"/>
        <v>-45.5</v>
      </c>
      <c r="X296" s="102">
        <f t="shared" si="67"/>
        <v>-0.66911764705882359</v>
      </c>
      <c r="Y296" s="103" t="str">
        <f t="shared" si="68"/>
        <v>DEGROWTH</v>
      </c>
      <c r="Z296" s="74">
        <v>0</v>
      </c>
      <c r="AA296" s="69"/>
      <c r="AB296" s="69" t="s">
        <v>133</v>
      </c>
      <c r="AC296" s="69" t="s">
        <v>133</v>
      </c>
      <c r="AD296" s="3">
        <f t="shared" si="69"/>
        <v>0</v>
      </c>
      <c r="AE296" s="75"/>
    </row>
    <row r="297" spans="1:31" ht="14.25" customHeight="1">
      <c r="A297" s="69" t="s">
        <v>133</v>
      </c>
      <c r="B297" s="71" t="s">
        <v>43</v>
      </c>
      <c r="C297" s="71" t="s">
        <v>1176</v>
      </c>
      <c r="D297" s="71">
        <v>1000000817</v>
      </c>
      <c r="E297" s="72" t="s">
        <v>1177</v>
      </c>
      <c r="F297" s="73">
        <v>44134</v>
      </c>
      <c r="G297" s="66" t="str">
        <f t="shared" si="56"/>
        <v>Targeted Dealer</v>
      </c>
      <c r="H297" s="66"/>
      <c r="I297" s="67">
        <v>70</v>
      </c>
      <c r="J297" s="67">
        <f t="shared" si="57"/>
        <v>65.333333333333343</v>
      </c>
      <c r="K297" s="68">
        <v>95</v>
      </c>
      <c r="L297" s="68">
        <f t="shared" si="58"/>
        <v>-25</v>
      </c>
      <c r="M297" s="68">
        <f t="shared" si="59"/>
        <v>145.40816326530609</v>
      </c>
      <c r="N297" s="96">
        <v>122.25</v>
      </c>
      <c r="O297" s="97" t="str">
        <f t="shared" si="60"/>
        <v>Mar</v>
      </c>
      <c r="P297" s="96">
        <f t="shared" si="61"/>
        <v>122.25</v>
      </c>
      <c r="Q297" s="98">
        <f t="shared" si="62"/>
        <v>-27.25</v>
      </c>
      <c r="R297" s="97">
        <f t="shared" si="63"/>
        <v>-0.22290388548057261</v>
      </c>
      <c r="S297" s="99" t="str">
        <f t="shared" si="64"/>
        <v>DEGROWTH</v>
      </c>
      <c r="T297" s="68">
        <v>45</v>
      </c>
      <c r="U297" s="100" t="str">
        <f t="shared" si="65"/>
        <v>Apr</v>
      </c>
      <c r="V297" s="96">
        <v>45</v>
      </c>
      <c r="W297" s="101">
        <f t="shared" si="66"/>
        <v>50</v>
      </c>
      <c r="X297" s="102">
        <f t="shared" si="67"/>
        <v>1.1111111111111112</v>
      </c>
      <c r="Y297" s="103" t="str">
        <f t="shared" si="68"/>
        <v>GROWTH</v>
      </c>
      <c r="Z297" s="74">
        <v>0</v>
      </c>
      <c r="AA297" s="69"/>
      <c r="AB297" s="69" t="s">
        <v>133</v>
      </c>
      <c r="AC297" s="69" t="s">
        <v>133</v>
      </c>
      <c r="AD297" s="3">
        <f t="shared" si="69"/>
        <v>0</v>
      </c>
      <c r="AE297" s="75"/>
    </row>
    <row r="298" spans="1:31" ht="14.25" customHeight="1">
      <c r="A298" s="69" t="s">
        <v>133</v>
      </c>
      <c r="B298" s="71" t="s">
        <v>43</v>
      </c>
      <c r="C298" s="71" t="s">
        <v>1178</v>
      </c>
      <c r="D298" s="71">
        <v>1000000818</v>
      </c>
      <c r="E298" s="72" t="s">
        <v>1179</v>
      </c>
      <c r="F298" s="73">
        <v>44139</v>
      </c>
      <c r="G298" s="66" t="str">
        <f t="shared" si="56"/>
        <v>Targeted Dealer</v>
      </c>
      <c r="H298" s="66"/>
      <c r="I298" s="67">
        <v>50</v>
      </c>
      <c r="J298" s="67">
        <f t="shared" si="57"/>
        <v>46.666666666666671</v>
      </c>
      <c r="K298" s="68">
        <v>50.5</v>
      </c>
      <c r="L298" s="68">
        <f t="shared" si="58"/>
        <v>-0.5</v>
      </c>
      <c r="M298" s="68">
        <f t="shared" si="59"/>
        <v>108.21428571428569</v>
      </c>
      <c r="N298" s="96">
        <v>108.45</v>
      </c>
      <c r="O298" s="97" t="str">
        <f t="shared" si="60"/>
        <v>Mar</v>
      </c>
      <c r="P298" s="96">
        <f t="shared" si="61"/>
        <v>108.45</v>
      </c>
      <c r="Q298" s="98">
        <f t="shared" si="62"/>
        <v>-57.95</v>
      </c>
      <c r="R298" s="97">
        <f t="shared" si="63"/>
        <v>-0.53434762563393268</v>
      </c>
      <c r="S298" s="99" t="str">
        <f t="shared" si="64"/>
        <v>DEGROWTH</v>
      </c>
      <c r="T298" s="68">
        <v>0</v>
      </c>
      <c r="U298" s="100" t="str">
        <f t="shared" si="65"/>
        <v>Apr</v>
      </c>
      <c r="V298" s="96">
        <v>0</v>
      </c>
      <c r="W298" s="101">
        <f t="shared" si="66"/>
        <v>50.5</v>
      </c>
      <c r="X298" s="102">
        <f t="shared" si="67"/>
        <v>0</v>
      </c>
      <c r="Y298" s="103" t="b">
        <f t="shared" si="68"/>
        <v>0</v>
      </c>
      <c r="Z298" s="74">
        <v>0</v>
      </c>
      <c r="AA298" s="69"/>
      <c r="AB298" s="69" t="s">
        <v>133</v>
      </c>
      <c r="AC298" s="69" t="s">
        <v>133</v>
      </c>
      <c r="AD298" s="3">
        <f t="shared" si="69"/>
        <v>0</v>
      </c>
      <c r="AE298" s="75"/>
    </row>
    <row r="299" spans="1:31" ht="14.25" customHeight="1">
      <c r="A299" s="69" t="s">
        <v>133</v>
      </c>
      <c r="B299" s="71" t="s">
        <v>43</v>
      </c>
      <c r="C299" s="71" t="s">
        <v>1180</v>
      </c>
      <c r="D299" s="71">
        <v>1000000812</v>
      </c>
      <c r="E299" s="72" t="s">
        <v>1181</v>
      </c>
      <c r="F299" s="73">
        <v>44291</v>
      </c>
      <c r="G299" s="66" t="str">
        <f t="shared" si="56"/>
        <v>Targeted Dealer</v>
      </c>
      <c r="H299" s="66"/>
      <c r="I299" s="67">
        <v>1200</v>
      </c>
      <c r="J299" s="67">
        <f t="shared" si="57"/>
        <v>1120</v>
      </c>
      <c r="K299" s="68">
        <v>760</v>
      </c>
      <c r="L299" s="68">
        <f t="shared" si="58"/>
        <v>440</v>
      </c>
      <c r="M299" s="68">
        <f t="shared" si="59"/>
        <v>67.857142857142861</v>
      </c>
      <c r="N299" s="96">
        <v>1349</v>
      </c>
      <c r="O299" s="97" t="str">
        <f t="shared" si="60"/>
        <v>Mar</v>
      </c>
      <c r="P299" s="96">
        <f t="shared" si="61"/>
        <v>1349</v>
      </c>
      <c r="Q299" s="98">
        <f t="shared" si="62"/>
        <v>-589</v>
      </c>
      <c r="R299" s="97">
        <f t="shared" si="63"/>
        <v>-0.43661971830985913</v>
      </c>
      <c r="S299" s="99" t="str">
        <f t="shared" si="64"/>
        <v>DEGROWTH</v>
      </c>
      <c r="T299" s="68">
        <v>995</v>
      </c>
      <c r="U299" s="100" t="str">
        <f t="shared" si="65"/>
        <v>Apr</v>
      </c>
      <c r="V299" s="96">
        <v>995</v>
      </c>
      <c r="W299" s="101">
        <f t="shared" si="66"/>
        <v>-235</v>
      </c>
      <c r="X299" s="102">
        <f t="shared" si="67"/>
        <v>-0.23618090452261309</v>
      </c>
      <c r="Y299" s="103" t="str">
        <f t="shared" si="68"/>
        <v>DEGROWTH</v>
      </c>
      <c r="Z299" s="74">
        <v>0</v>
      </c>
      <c r="AA299" s="69"/>
      <c r="AB299" s="69" t="s">
        <v>133</v>
      </c>
      <c r="AC299" s="69" t="s">
        <v>133</v>
      </c>
      <c r="AD299" s="3">
        <f t="shared" si="69"/>
        <v>0</v>
      </c>
      <c r="AE299" s="75"/>
    </row>
    <row r="300" spans="1:31" ht="14.25" customHeight="1">
      <c r="A300" s="69" t="s">
        <v>133</v>
      </c>
      <c r="B300" s="71" t="s">
        <v>43</v>
      </c>
      <c r="C300" s="71" t="s">
        <v>1182</v>
      </c>
      <c r="D300" s="71">
        <v>1000000819</v>
      </c>
      <c r="E300" s="72" t="s">
        <v>1183</v>
      </c>
      <c r="F300" s="73">
        <v>44321</v>
      </c>
      <c r="G300" s="66" t="str">
        <f t="shared" si="56"/>
        <v>Targeted Dealer</v>
      </c>
      <c r="H300" s="66"/>
      <c r="I300" s="67">
        <v>200</v>
      </c>
      <c r="J300" s="67">
        <f t="shared" si="57"/>
        <v>186.66666666666669</v>
      </c>
      <c r="K300" s="68">
        <v>110</v>
      </c>
      <c r="L300" s="68">
        <f t="shared" si="58"/>
        <v>90</v>
      </c>
      <c r="M300" s="68">
        <f t="shared" si="59"/>
        <v>58.928571428571423</v>
      </c>
      <c r="N300" s="96">
        <v>200</v>
      </c>
      <c r="O300" s="97" t="str">
        <f t="shared" si="60"/>
        <v>Mar</v>
      </c>
      <c r="P300" s="96">
        <f t="shared" si="61"/>
        <v>200</v>
      </c>
      <c r="Q300" s="98">
        <f t="shared" si="62"/>
        <v>-90</v>
      </c>
      <c r="R300" s="97">
        <f t="shared" si="63"/>
        <v>-0.44999999999999996</v>
      </c>
      <c r="S300" s="99" t="str">
        <f t="shared" si="64"/>
        <v>DEGROWTH</v>
      </c>
      <c r="T300" s="68">
        <v>342.5</v>
      </c>
      <c r="U300" s="100" t="str">
        <f t="shared" si="65"/>
        <v>Apr</v>
      </c>
      <c r="V300" s="96">
        <v>342.5</v>
      </c>
      <c r="W300" s="101">
        <f t="shared" si="66"/>
        <v>-232.5</v>
      </c>
      <c r="X300" s="102">
        <f t="shared" si="67"/>
        <v>-0.67883211678832112</v>
      </c>
      <c r="Y300" s="103" t="str">
        <f t="shared" si="68"/>
        <v>DEGROWTH</v>
      </c>
      <c r="Z300" s="74">
        <v>0</v>
      </c>
      <c r="AA300" s="69"/>
      <c r="AB300" s="69" t="s">
        <v>133</v>
      </c>
      <c r="AC300" s="69" t="s">
        <v>133</v>
      </c>
      <c r="AD300" s="3">
        <f t="shared" si="69"/>
        <v>0</v>
      </c>
      <c r="AE300" s="75"/>
    </row>
    <row r="301" spans="1:31" ht="14.25" customHeight="1">
      <c r="A301" s="69" t="s">
        <v>133</v>
      </c>
      <c r="B301" s="71" t="s">
        <v>43</v>
      </c>
      <c r="C301" s="71" t="s">
        <v>224</v>
      </c>
      <c r="D301" s="71">
        <v>1000003134</v>
      </c>
      <c r="E301" s="71" t="s">
        <v>225</v>
      </c>
      <c r="F301" s="73">
        <v>44911</v>
      </c>
      <c r="G301" s="66" t="str">
        <f t="shared" si="56"/>
        <v>Targeted Dealer</v>
      </c>
      <c r="H301" s="66"/>
      <c r="I301" s="67">
        <v>120</v>
      </c>
      <c r="J301" s="67">
        <f t="shared" si="57"/>
        <v>112</v>
      </c>
      <c r="K301" s="68">
        <v>53.25</v>
      </c>
      <c r="L301" s="68">
        <f t="shared" si="58"/>
        <v>66.75</v>
      </c>
      <c r="M301" s="68">
        <f t="shared" si="59"/>
        <v>47.544642857142854</v>
      </c>
      <c r="N301" s="96">
        <v>65</v>
      </c>
      <c r="O301" s="97" t="str">
        <f t="shared" si="60"/>
        <v>Mar</v>
      </c>
      <c r="P301" s="96">
        <f t="shared" si="61"/>
        <v>65</v>
      </c>
      <c r="Q301" s="98">
        <f t="shared" si="62"/>
        <v>-11.75</v>
      </c>
      <c r="R301" s="97">
        <f t="shared" si="63"/>
        <v>-0.18076923076923079</v>
      </c>
      <c r="S301" s="99" t="str">
        <f t="shared" si="64"/>
        <v>DEGROWTH</v>
      </c>
      <c r="T301" s="68">
        <v>93.75</v>
      </c>
      <c r="U301" s="100" t="str">
        <f t="shared" si="65"/>
        <v>Apr</v>
      </c>
      <c r="V301" s="96">
        <v>93.75</v>
      </c>
      <c r="W301" s="101">
        <f t="shared" si="66"/>
        <v>-40.5</v>
      </c>
      <c r="X301" s="102">
        <f t="shared" si="67"/>
        <v>-0.43200000000000005</v>
      </c>
      <c r="Y301" s="103" t="str">
        <f t="shared" si="68"/>
        <v>DEGROWTH</v>
      </c>
      <c r="Z301" s="74">
        <v>0</v>
      </c>
      <c r="AA301" s="69"/>
      <c r="AB301" s="69" t="s">
        <v>133</v>
      </c>
      <c r="AC301" s="69" t="s">
        <v>133</v>
      </c>
      <c r="AD301" s="3">
        <f t="shared" si="69"/>
        <v>0</v>
      </c>
      <c r="AE301" s="75"/>
    </row>
    <row r="302" spans="1:31" ht="14.25" customHeight="1">
      <c r="A302" s="69" t="s">
        <v>133</v>
      </c>
      <c r="B302" s="71" t="s">
        <v>43</v>
      </c>
      <c r="C302" s="71" t="s">
        <v>226</v>
      </c>
      <c r="D302" s="71">
        <v>1000003308</v>
      </c>
      <c r="E302" s="71" t="s">
        <v>227</v>
      </c>
      <c r="F302" s="73">
        <v>44957</v>
      </c>
      <c r="G302" s="66" t="str">
        <f t="shared" si="56"/>
        <v>-</v>
      </c>
      <c r="H302" s="66"/>
      <c r="I302" s="67">
        <v>0</v>
      </c>
      <c r="J302" s="67">
        <f t="shared" si="57"/>
        <v>0</v>
      </c>
      <c r="K302" s="68">
        <v>0</v>
      </c>
      <c r="L302" s="68">
        <f t="shared" si="58"/>
        <v>0</v>
      </c>
      <c r="M302" s="68" t="str">
        <f t="shared" si="59"/>
        <v>-</v>
      </c>
      <c r="N302" s="96">
        <v>0</v>
      </c>
      <c r="O302" s="97" t="str">
        <f t="shared" si="60"/>
        <v>Mar</v>
      </c>
      <c r="P302" s="96">
        <f t="shared" si="61"/>
        <v>0</v>
      </c>
      <c r="Q302" s="98">
        <f t="shared" si="62"/>
        <v>0</v>
      </c>
      <c r="R302" s="97" t="str">
        <f t="shared" si="63"/>
        <v xml:space="preserve"> </v>
      </c>
      <c r="S302" s="99" t="b">
        <f t="shared" si="64"/>
        <v>0</v>
      </c>
      <c r="T302" s="68">
        <v>5</v>
      </c>
      <c r="U302" s="100" t="str">
        <f t="shared" si="65"/>
        <v>Apr</v>
      </c>
      <c r="V302" s="96">
        <v>5</v>
      </c>
      <c r="W302" s="101">
        <f t="shared" si="66"/>
        <v>-5</v>
      </c>
      <c r="X302" s="102">
        <f t="shared" si="67"/>
        <v>-1</v>
      </c>
      <c r="Y302" s="103" t="str">
        <f t="shared" si="68"/>
        <v>DEGROWTH</v>
      </c>
      <c r="Z302" s="74">
        <v>0</v>
      </c>
      <c r="AA302" s="69"/>
      <c r="AB302" s="69" t="s">
        <v>133</v>
      </c>
      <c r="AC302" s="69" t="s">
        <v>133</v>
      </c>
      <c r="AD302" s="3">
        <f t="shared" si="69"/>
        <v>1</v>
      </c>
      <c r="AE302" s="75"/>
    </row>
    <row r="303" spans="1:31" ht="14.25" customHeight="1">
      <c r="A303" s="69" t="s">
        <v>133</v>
      </c>
      <c r="B303" s="71" t="s">
        <v>43</v>
      </c>
      <c r="C303" s="71" t="s">
        <v>1184</v>
      </c>
      <c r="D303" s="71">
        <v>1000003473</v>
      </c>
      <c r="E303" s="71" t="s">
        <v>1185</v>
      </c>
      <c r="F303" s="73">
        <v>45021</v>
      </c>
      <c r="G303" s="66" t="str">
        <f t="shared" si="56"/>
        <v>Targeted Dealer</v>
      </c>
      <c r="H303" s="66"/>
      <c r="I303" s="67">
        <v>50</v>
      </c>
      <c r="J303" s="67">
        <f t="shared" si="57"/>
        <v>46.666666666666671</v>
      </c>
      <c r="K303" s="68">
        <v>15</v>
      </c>
      <c r="L303" s="68">
        <f t="shared" si="58"/>
        <v>35</v>
      </c>
      <c r="M303" s="68">
        <f t="shared" si="59"/>
        <v>32.142857142857139</v>
      </c>
      <c r="N303" s="96">
        <v>50</v>
      </c>
      <c r="O303" s="97" t="str">
        <f t="shared" si="60"/>
        <v>Mar</v>
      </c>
      <c r="P303" s="96">
        <f t="shared" si="61"/>
        <v>50</v>
      </c>
      <c r="Q303" s="98">
        <f t="shared" si="62"/>
        <v>-35</v>
      </c>
      <c r="R303" s="97">
        <f t="shared" si="63"/>
        <v>-0.7</v>
      </c>
      <c r="S303" s="99" t="str">
        <f t="shared" si="64"/>
        <v>DEGROWTH</v>
      </c>
      <c r="T303" s="68">
        <v>104.5</v>
      </c>
      <c r="U303" s="100" t="str">
        <f t="shared" si="65"/>
        <v>Apr</v>
      </c>
      <c r="V303" s="96">
        <v>104.5</v>
      </c>
      <c r="W303" s="101">
        <f t="shared" si="66"/>
        <v>-89.5</v>
      </c>
      <c r="X303" s="102">
        <f t="shared" si="67"/>
        <v>-0.8564593301435407</v>
      </c>
      <c r="Y303" s="103" t="str">
        <f t="shared" si="68"/>
        <v>DEGROWTH</v>
      </c>
      <c r="Z303" s="74">
        <v>0</v>
      </c>
      <c r="AA303" s="69"/>
      <c r="AB303" s="69" t="s">
        <v>133</v>
      </c>
      <c r="AC303" s="69" t="s">
        <v>133</v>
      </c>
      <c r="AD303" s="3">
        <f t="shared" si="69"/>
        <v>0</v>
      </c>
      <c r="AE303" s="75"/>
    </row>
    <row r="304" spans="1:31" ht="14.25" customHeight="1">
      <c r="A304" s="69" t="s">
        <v>133</v>
      </c>
      <c r="B304" s="71" t="s">
        <v>43</v>
      </c>
      <c r="C304" s="71" t="s">
        <v>1186</v>
      </c>
      <c r="D304" s="71">
        <v>1000003502</v>
      </c>
      <c r="E304" s="71" t="s">
        <v>1187</v>
      </c>
      <c r="F304" s="73">
        <v>45042</v>
      </c>
      <c r="G304" s="66" t="str">
        <f t="shared" si="56"/>
        <v>Targeted Dealer</v>
      </c>
      <c r="H304" s="66"/>
      <c r="I304" s="67">
        <v>200</v>
      </c>
      <c r="J304" s="67">
        <f t="shared" si="57"/>
        <v>186.66666666666669</v>
      </c>
      <c r="K304" s="68">
        <v>132.85</v>
      </c>
      <c r="L304" s="68">
        <f t="shared" si="58"/>
        <v>67.150000000000006</v>
      </c>
      <c r="M304" s="68">
        <f t="shared" si="59"/>
        <v>71.169642857142847</v>
      </c>
      <c r="N304" s="96">
        <v>226</v>
      </c>
      <c r="O304" s="97" t="str">
        <f t="shared" si="60"/>
        <v>Mar</v>
      </c>
      <c r="P304" s="96">
        <f t="shared" si="61"/>
        <v>226</v>
      </c>
      <c r="Q304" s="98">
        <f t="shared" si="62"/>
        <v>-93.15</v>
      </c>
      <c r="R304" s="97">
        <f t="shared" si="63"/>
        <v>-0.41216814159292037</v>
      </c>
      <c r="S304" s="99" t="str">
        <f t="shared" si="64"/>
        <v>DEGROWTH</v>
      </c>
      <c r="T304" s="68">
        <v>143.5</v>
      </c>
      <c r="U304" s="100" t="str">
        <f t="shared" si="65"/>
        <v>Apr</v>
      </c>
      <c r="V304" s="96">
        <v>143.5</v>
      </c>
      <c r="W304" s="101">
        <f t="shared" si="66"/>
        <v>-10.650000000000006</v>
      </c>
      <c r="X304" s="102">
        <f t="shared" si="67"/>
        <v>-7.4216027874564494E-2</v>
      </c>
      <c r="Y304" s="103" t="str">
        <f t="shared" si="68"/>
        <v>DEGROWTH</v>
      </c>
      <c r="Z304" s="74">
        <v>0</v>
      </c>
      <c r="AA304" s="69"/>
      <c r="AB304" s="69" t="s">
        <v>133</v>
      </c>
      <c r="AC304" s="69" t="s">
        <v>133</v>
      </c>
      <c r="AD304" s="3">
        <f t="shared" si="69"/>
        <v>0</v>
      </c>
      <c r="AE304" s="75"/>
    </row>
    <row r="305" spans="1:31" ht="14.25" customHeight="1">
      <c r="A305" s="69" t="s">
        <v>133</v>
      </c>
      <c r="B305" s="71" t="s">
        <v>43</v>
      </c>
      <c r="C305" s="71" t="s">
        <v>1188</v>
      </c>
      <c r="D305" s="71">
        <v>1000003566</v>
      </c>
      <c r="E305" s="71" t="s">
        <v>1189</v>
      </c>
      <c r="F305" s="73">
        <v>45078</v>
      </c>
      <c r="G305" s="66" t="str">
        <f t="shared" si="56"/>
        <v>Targeted Dealer</v>
      </c>
      <c r="H305" s="66"/>
      <c r="I305" s="67">
        <v>60</v>
      </c>
      <c r="J305" s="67">
        <f t="shared" si="57"/>
        <v>56</v>
      </c>
      <c r="K305" s="68">
        <v>40</v>
      </c>
      <c r="L305" s="68">
        <f t="shared" si="58"/>
        <v>20</v>
      </c>
      <c r="M305" s="68">
        <f t="shared" si="59"/>
        <v>71.428571428571416</v>
      </c>
      <c r="N305" s="96">
        <v>20</v>
      </c>
      <c r="O305" s="97" t="str">
        <f t="shared" si="60"/>
        <v>Mar</v>
      </c>
      <c r="P305" s="96">
        <f t="shared" si="61"/>
        <v>20</v>
      </c>
      <c r="Q305" s="98">
        <f t="shared" si="62"/>
        <v>20</v>
      </c>
      <c r="R305" s="97">
        <f t="shared" si="63"/>
        <v>1</v>
      </c>
      <c r="S305" s="99" t="str">
        <f t="shared" si="64"/>
        <v>GROWTH</v>
      </c>
      <c r="T305" s="68">
        <v>60</v>
      </c>
      <c r="U305" s="100" t="str">
        <f t="shared" si="65"/>
        <v>Apr</v>
      </c>
      <c r="V305" s="96">
        <v>60</v>
      </c>
      <c r="W305" s="101">
        <f t="shared" si="66"/>
        <v>-20</v>
      </c>
      <c r="X305" s="102">
        <f t="shared" si="67"/>
        <v>-0.33333333333333337</v>
      </c>
      <c r="Y305" s="103" t="str">
        <f t="shared" si="68"/>
        <v>DEGROWTH</v>
      </c>
      <c r="Z305" s="74">
        <v>0</v>
      </c>
      <c r="AA305" s="69"/>
      <c r="AB305" s="69" t="s">
        <v>133</v>
      </c>
      <c r="AC305" s="69" t="s">
        <v>133</v>
      </c>
      <c r="AD305" s="3">
        <f t="shared" si="69"/>
        <v>0</v>
      </c>
      <c r="AE305" s="75"/>
    </row>
    <row r="306" spans="1:31" ht="14.25" customHeight="1">
      <c r="A306" s="69" t="s">
        <v>133</v>
      </c>
      <c r="B306" s="71" t="s">
        <v>43</v>
      </c>
      <c r="C306" s="71" t="s">
        <v>1190</v>
      </c>
      <c r="D306" s="71">
        <v>1000003732</v>
      </c>
      <c r="E306" s="71" t="s">
        <v>1191</v>
      </c>
      <c r="F306" s="73">
        <v>45219</v>
      </c>
      <c r="G306" s="66" t="str">
        <f t="shared" si="56"/>
        <v>Targeted Dealer</v>
      </c>
      <c r="H306" s="66"/>
      <c r="I306" s="67">
        <v>870</v>
      </c>
      <c r="J306" s="67">
        <f t="shared" si="57"/>
        <v>812</v>
      </c>
      <c r="K306" s="68">
        <v>433</v>
      </c>
      <c r="L306" s="68">
        <f t="shared" si="58"/>
        <v>437</v>
      </c>
      <c r="M306" s="68">
        <f t="shared" si="59"/>
        <v>53.325123152709367</v>
      </c>
      <c r="N306" s="96">
        <v>918.75</v>
      </c>
      <c r="O306" s="97" t="str">
        <f t="shared" si="60"/>
        <v>Mar</v>
      </c>
      <c r="P306" s="96">
        <f t="shared" si="61"/>
        <v>918.75</v>
      </c>
      <c r="Q306" s="98">
        <f t="shared" si="62"/>
        <v>-485.75</v>
      </c>
      <c r="R306" s="97">
        <f t="shared" si="63"/>
        <v>-0.52870748299319725</v>
      </c>
      <c r="S306" s="99" t="str">
        <f t="shared" si="64"/>
        <v>DEGROWTH</v>
      </c>
      <c r="T306" s="68">
        <v>496.6</v>
      </c>
      <c r="U306" s="100" t="str">
        <f t="shared" si="65"/>
        <v>Apr</v>
      </c>
      <c r="V306" s="96">
        <v>496.6</v>
      </c>
      <c r="W306" s="101">
        <f t="shared" si="66"/>
        <v>-63.600000000000023</v>
      </c>
      <c r="X306" s="102">
        <f t="shared" si="67"/>
        <v>-0.12807088199758365</v>
      </c>
      <c r="Y306" s="103" t="str">
        <f t="shared" si="68"/>
        <v>DEGROWTH</v>
      </c>
      <c r="Z306" s="74">
        <v>0</v>
      </c>
      <c r="AA306" s="69"/>
      <c r="AB306" s="69" t="s">
        <v>133</v>
      </c>
      <c r="AC306" s="69" t="s">
        <v>133</v>
      </c>
      <c r="AD306" s="3">
        <f t="shared" si="69"/>
        <v>0</v>
      </c>
      <c r="AE306" s="75"/>
    </row>
    <row r="307" spans="1:31" ht="14.25" customHeight="1">
      <c r="A307" s="69" t="s">
        <v>133</v>
      </c>
      <c r="B307" s="71" t="s">
        <v>43</v>
      </c>
      <c r="C307" s="71" t="s">
        <v>1192</v>
      </c>
      <c r="D307" s="71">
        <v>1000003794</v>
      </c>
      <c r="E307" s="71" t="s">
        <v>1193</v>
      </c>
      <c r="F307" s="73">
        <v>45281</v>
      </c>
      <c r="G307" s="66" t="str">
        <f t="shared" si="56"/>
        <v>Targeted Dealer</v>
      </c>
      <c r="H307" s="66"/>
      <c r="I307" s="67">
        <v>110</v>
      </c>
      <c r="J307" s="67">
        <f t="shared" si="57"/>
        <v>102.66666666666666</v>
      </c>
      <c r="K307" s="68">
        <v>125</v>
      </c>
      <c r="L307" s="68">
        <f t="shared" si="58"/>
        <v>-15</v>
      </c>
      <c r="M307" s="68">
        <f t="shared" si="59"/>
        <v>121.75324675324676</v>
      </c>
      <c r="N307" s="96">
        <v>130</v>
      </c>
      <c r="O307" s="97" t="str">
        <f t="shared" si="60"/>
        <v>Mar</v>
      </c>
      <c r="P307" s="96">
        <f t="shared" si="61"/>
        <v>130</v>
      </c>
      <c r="Q307" s="98">
        <f t="shared" si="62"/>
        <v>-5</v>
      </c>
      <c r="R307" s="97">
        <f t="shared" si="63"/>
        <v>-3.8461538461538436E-2</v>
      </c>
      <c r="S307" s="99" t="str">
        <f t="shared" si="64"/>
        <v>DEGROWTH</v>
      </c>
      <c r="T307" s="68">
        <v>105</v>
      </c>
      <c r="U307" s="100" t="str">
        <f t="shared" si="65"/>
        <v>Apr</v>
      </c>
      <c r="V307" s="96">
        <v>105</v>
      </c>
      <c r="W307" s="101">
        <f t="shared" si="66"/>
        <v>20</v>
      </c>
      <c r="X307" s="102">
        <f t="shared" si="67"/>
        <v>0.19047619047619047</v>
      </c>
      <c r="Y307" s="103" t="str">
        <f t="shared" si="68"/>
        <v>GROWTH</v>
      </c>
      <c r="Z307" s="74">
        <v>0</v>
      </c>
      <c r="AA307" s="69"/>
      <c r="AB307" s="69" t="s">
        <v>133</v>
      </c>
      <c r="AC307" s="69" t="s">
        <v>133</v>
      </c>
      <c r="AD307" s="3">
        <f t="shared" si="69"/>
        <v>0</v>
      </c>
      <c r="AE307" s="75"/>
    </row>
    <row r="308" spans="1:31" ht="14.25" customHeight="1">
      <c r="A308" s="69" t="s">
        <v>133</v>
      </c>
      <c r="B308" s="71" t="s">
        <v>43</v>
      </c>
      <c r="C308" s="71" t="s">
        <v>1194</v>
      </c>
      <c r="D308" s="71">
        <v>1000003817</v>
      </c>
      <c r="E308" s="71" t="s">
        <v>1195</v>
      </c>
      <c r="F308" s="77">
        <v>45301</v>
      </c>
      <c r="G308" s="66" t="str">
        <f t="shared" si="56"/>
        <v>Targeted Dealer</v>
      </c>
      <c r="H308" s="66"/>
      <c r="I308" s="67">
        <v>90</v>
      </c>
      <c r="J308" s="67">
        <f t="shared" si="57"/>
        <v>84</v>
      </c>
      <c r="K308" s="68">
        <v>85</v>
      </c>
      <c r="L308" s="68">
        <f t="shared" si="58"/>
        <v>5</v>
      </c>
      <c r="M308" s="68">
        <f t="shared" si="59"/>
        <v>101.19047619047619</v>
      </c>
      <c r="N308" s="96">
        <v>40</v>
      </c>
      <c r="O308" s="97" t="str">
        <f t="shared" si="60"/>
        <v>Mar</v>
      </c>
      <c r="P308" s="96">
        <f t="shared" si="61"/>
        <v>40</v>
      </c>
      <c r="Q308" s="98">
        <f t="shared" si="62"/>
        <v>45</v>
      </c>
      <c r="R308" s="97">
        <f t="shared" si="63"/>
        <v>1.125</v>
      </c>
      <c r="S308" s="99" t="str">
        <f t="shared" si="64"/>
        <v>GROWTH</v>
      </c>
      <c r="T308" s="68">
        <v>80</v>
      </c>
      <c r="U308" s="100" t="str">
        <f t="shared" si="65"/>
        <v>Apr</v>
      </c>
      <c r="V308" s="96">
        <v>80</v>
      </c>
      <c r="W308" s="101">
        <f t="shared" si="66"/>
        <v>5</v>
      </c>
      <c r="X308" s="102">
        <f t="shared" si="67"/>
        <v>6.25E-2</v>
      </c>
      <c r="Y308" s="103" t="str">
        <f t="shared" si="68"/>
        <v>GROWTH</v>
      </c>
      <c r="Z308" s="74">
        <v>0</v>
      </c>
      <c r="AA308" s="69"/>
      <c r="AB308" s="69" t="s">
        <v>133</v>
      </c>
      <c r="AC308" s="69" t="s">
        <v>133</v>
      </c>
      <c r="AD308" s="3">
        <f t="shared" si="69"/>
        <v>0</v>
      </c>
      <c r="AE308" s="75"/>
    </row>
    <row r="309" spans="1:31" ht="14.25" customHeight="1">
      <c r="A309" s="74" t="s">
        <v>133</v>
      </c>
      <c r="B309" s="78" t="s">
        <v>43</v>
      </c>
      <c r="C309" s="78" t="s">
        <v>1196</v>
      </c>
      <c r="D309" s="78">
        <v>1000003953</v>
      </c>
      <c r="E309" s="78" t="s">
        <v>1197</v>
      </c>
      <c r="F309" s="73">
        <v>45427</v>
      </c>
      <c r="G309" s="66" t="str">
        <f t="shared" si="56"/>
        <v>Targeted Dealer</v>
      </c>
      <c r="H309" s="66"/>
      <c r="I309" s="67">
        <v>250</v>
      </c>
      <c r="J309" s="67">
        <f t="shared" si="57"/>
        <v>233.33333333333334</v>
      </c>
      <c r="K309" s="68">
        <v>361.2</v>
      </c>
      <c r="L309" s="68">
        <f t="shared" si="58"/>
        <v>-111.19999999999999</v>
      </c>
      <c r="M309" s="68">
        <f t="shared" si="59"/>
        <v>154.79999999999998</v>
      </c>
      <c r="N309" s="96">
        <v>606</v>
      </c>
      <c r="O309" s="97" t="str">
        <f t="shared" si="60"/>
        <v>Mar</v>
      </c>
      <c r="P309" s="96">
        <f t="shared" si="61"/>
        <v>606</v>
      </c>
      <c r="Q309" s="98">
        <f t="shared" si="62"/>
        <v>-244.8</v>
      </c>
      <c r="R309" s="97">
        <f t="shared" si="63"/>
        <v>-0.40396039603960399</v>
      </c>
      <c r="S309" s="99" t="str">
        <f t="shared" si="64"/>
        <v>DEGROWTH</v>
      </c>
      <c r="T309" s="68">
        <v>202.5</v>
      </c>
      <c r="U309" s="100" t="str">
        <f t="shared" si="65"/>
        <v>Apr</v>
      </c>
      <c r="V309" s="96">
        <v>202.5</v>
      </c>
      <c r="W309" s="101">
        <f t="shared" si="66"/>
        <v>158.69999999999999</v>
      </c>
      <c r="X309" s="102">
        <f t="shared" si="67"/>
        <v>0.78370370370370357</v>
      </c>
      <c r="Y309" s="103" t="str">
        <f t="shared" si="68"/>
        <v>GROWTH</v>
      </c>
      <c r="Z309" s="74">
        <v>0</v>
      </c>
      <c r="AA309" s="69"/>
      <c r="AB309" s="69" t="s">
        <v>133</v>
      </c>
      <c r="AC309" s="74" t="s">
        <v>133</v>
      </c>
      <c r="AD309" s="3">
        <f t="shared" si="69"/>
        <v>0</v>
      </c>
      <c r="AE309" s="75"/>
    </row>
    <row r="310" spans="1:31" ht="14.25" customHeight="1">
      <c r="A310" s="74" t="s">
        <v>133</v>
      </c>
      <c r="B310" s="78" t="s">
        <v>43</v>
      </c>
      <c r="C310" s="78" t="s">
        <v>1198</v>
      </c>
      <c r="D310" s="78">
        <v>1000003996</v>
      </c>
      <c r="E310" s="78" t="s">
        <v>1199</v>
      </c>
      <c r="F310" s="73">
        <v>45446</v>
      </c>
      <c r="G310" s="66" t="str">
        <f t="shared" si="56"/>
        <v>Targeted Dealer</v>
      </c>
      <c r="H310" s="66"/>
      <c r="I310" s="67">
        <v>80</v>
      </c>
      <c r="J310" s="67">
        <f t="shared" si="57"/>
        <v>74.666666666666657</v>
      </c>
      <c r="K310" s="68">
        <v>65</v>
      </c>
      <c r="L310" s="68">
        <f t="shared" si="58"/>
        <v>15</v>
      </c>
      <c r="M310" s="68">
        <f t="shared" si="59"/>
        <v>87.053571428571431</v>
      </c>
      <c r="N310" s="96">
        <v>117.5</v>
      </c>
      <c r="O310" s="97" t="str">
        <f t="shared" si="60"/>
        <v>Mar</v>
      </c>
      <c r="P310" s="96">
        <f t="shared" si="61"/>
        <v>117.5</v>
      </c>
      <c r="Q310" s="98">
        <f t="shared" si="62"/>
        <v>-52.5</v>
      </c>
      <c r="R310" s="97">
        <f t="shared" si="63"/>
        <v>-0.44680851063829785</v>
      </c>
      <c r="S310" s="99" t="str">
        <f t="shared" si="64"/>
        <v>DEGROWTH</v>
      </c>
      <c r="T310" s="68">
        <v>40</v>
      </c>
      <c r="U310" s="100" t="str">
        <f t="shared" si="65"/>
        <v>Apr</v>
      </c>
      <c r="V310" s="96">
        <v>40</v>
      </c>
      <c r="W310" s="101">
        <f t="shared" si="66"/>
        <v>25</v>
      </c>
      <c r="X310" s="102">
        <f t="shared" si="67"/>
        <v>0.625</v>
      </c>
      <c r="Y310" s="103" t="str">
        <f t="shared" si="68"/>
        <v>GROWTH</v>
      </c>
      <c r="Z310" s="74">
        <v>0</v>
      </c>
      <c r="AA310" s="69"/>
      <c r="AB310" s="69" t="s">
        <v>133</v>
      </c>
      <c r="AC310" s="74" t="s">
        <v>133</v>
      </c>
      <c r="AD310" s="3">
        <f t="shared" si="69"/>
        <v>0</v>
      </c>
      <c r="AE310" s="75"/>
    </row>
    <row r="311" spans="1:31" ht="14.25" customHeight="1">
      <c r="A311" s="74" t="s">
        <v>133</v>
      </c>
      <c r="B311" s="78" t="s">
        <v>43</v>
      </c>
      <c r="C311" s="78" t="s">
        <v>1200</v>
      </c>
      <c r="D311" s="78">
        <v>1000004000</v>
      </c>
      <c r="E311" s="78" t="s">
        <v>1201</v>
      </c>
      <c r="F311" s="73">
        <v>45449</v>
      </c>
      <c r="G311" s="66" t="str">
        <f t="shared" si="56"/>
        <v>Targeted Dealer</v>
      </c>
      <c r="H311" s="66"/>
      <c r="I311" s="67">
        <v>100</v>
      </c>
      <c r="J311" s="67">
        <f t="shared" si="57"/>
        <v>93.333333333333343</v>
      </c>
      <c r="K311" s="68">
        <v>40</v>
      </c>
      <c r="L311" s="68">
        <f t="shared" si="58"/>
        <v>60</v>
      </c>
      <c r="M311" s="68">
        <f t="shared" si="59"/>
        <v>42.857142857142854</v>
      </c>
      <c r="N311" s="96">
        <v>70</v>
      </c>
      <c r="O311" s="97" t="str">
        <f t="shared" si="60"/>
        <v>Mar</v>
      </c>
      <c r="P311" s="96">
        <f t="shared" si="61"/>
        <v>70</v>
      </c>
      <c r="Q311" s="98">
        <f t="shared" si="62"/>
        <v>-30</v>
      </c>
      <c r="R311" s="97">
        <f t="shared" si="63"/>
        <v>-0.4285714285714286</v>
      </c>
      <c r="S311" s="99" t="str">
        <f t="shared" si="64"/>
        <v>DEGROWTH</v>
      </c>
      <c r="T311" s="68">
        <v>80</v>
      </c>
      <c r="U311" s="100" t="str">
        <f t="shared" si="65"/>
        <v>Apr</v>
      </c>
      <c r="V311" s="96">
        <v>80</v>
      </c>
      <c r="W311" s="101">
        <f t="shared" si="66"/>
        <v>-40</v>
      </c>
      <c r="X311" s="102">
        <f t="shared" si="67"/>
        <v>-0.5</v>
      </c>
      <c r="Y311" s="103" t="str">
        <f t="shared" si="68"/>
        <v>DEGROWTH</v>
      </c>
      <c r="Z311" s="74">
        <v>0</v>
      </c>
      <c r="AA311" s="69"/>
      <c r="AB311" s="69" t="s">
        <v>133</v>
      </c>
      <c r="AC311" s="74" t="s">
        <v>133</v>
      </c>
      <c r="AD311" s="3">
        <f t="shared" si="69"/>
        <v>0</v>
      </c>
      <c r="AE311" s="75"/>
    </row>
    <row r="312" spans="1:31" ht="14.25" customHeight="1">
      <c r="A312" s="74" t="s">
        <v>133</v>
      </c>
      <c r="B312" s="78" t="s">
        <v>43</v>
      </c>
      <c r="C312" s="78" t="s">
        <v>1202</v>
      </c>
      <c r="D312" s="78">
        <v>1000004008</v>
      </c>
      <c r="E312" s="78" t="s">
        <v>1203</v>
      </c>
      <c r="F312" s="73">
        <v>45457</v>
      </c>
      <c r="G312" s="66" t="str">
        <f t="shared" si="56"/>
        <v>Targeted Dealer</v>
      </c>
      <c r="H312" s="66"/>
      <c r="I312" s="67">
        <v>100</v>
      </c>
      <c r="J312" s="67">
        <f t="shared" si="57"/>
        <v>93.333333333333343</v>
      </c>
      <c r="K312" s="68">
        <v>40</v>
      </c>
      <c r="L312" s="68">
        <f t="shared" si="58"/>
        <v>60</v>
      </c>
      <c r="M312" s="68">
        <f t="shared" si="59"/>
        <v>42.857142857142854</v>
      </c>
      <c r="N312" s="96">
        <v>67.5</v>
      </c>
      <c r="O312" s="97" t="str">
        <f t="shared" si="60"/>
        <v>Mar</v>
      </c>
      <c r="P312" s="96">
        <f t="shared" si="61"/>
        <v>67.5</v>
      </c>
      <c r="Q312" s="98">
        <f t="shared" si="62"/>
        <v>-27.5</v>
      </c>
      <c r="R312" s="97">
        <f t="shared" si="63"/>
        <v>-0.40740740740740744</v>
      </c>
      <c r="S312" s="99" t="str">
        <f t="shared" si="64"/>
        <v>DEGROWTH</v>
      </c>
      <c r="T312" s="68">
        <v>90</v>
      </c>
      <c r="U312" s="100" t="str">
        <f t="shared" si="65"/>
        <v>Apr</v>
      </c>
      <c r="V312" s="96">
        <v>90</v>
      </c>
      <c r="W312" s="101">
        <f t="shared" si="66"/>
        <v>-50</v>
      </c>
      <c r="X312" s="102">
        <f t="shared" si="67"/>
        <v>-0.55555555555555558</v>
      </c>
      <c r="Y312" s="103" t="str">
        <f t="shared" si="68"/>
        <v>DEGROWTH</v>
      </c>
      <c r="Z312" s="74">
        <v>0</v>
      </c>
      <c r="AA312" s="69"/>
      <c r="AB312" s="69" t="s">
        <v>133</v>
      </c>
      <c r="AC312" s="74" t="s">
        <v>133</v>
      </c>
      <c r="AD312" s="3">
        <f t="shared" si="69"/>
        <v>0</v>
      </c>
      <c r="AE312" s="75"/>
    </row>
    <row r="313" spans="1:31" ht="14.25" customHeight="1">
      <c r="A313" s="74" t="s">
        <v>133</v>
      </c>
      <c r="B313" s="78" t="s">
        <v>43</v>
      </c>
      <c r="C313" s="78" t="s">
        <v>1204</v>
      </c>
      <c r="D313" s="78">
        <v>1000004074</v>
      </c>
      <c r="E313" s="78" t="s">
        <v>1205</v>
      </c>
      <c r="F313" s="73">
        <v>45506</v>
      </c>
      <c r="G313" s="66" t="str">
        <f t="shared" si="56"/>
        <v>Targeted Dealer</v>
      </c>
      <c r="H313" s="66"/>
      <c r="I313" s="67">
        <v>80</v>
      </c>
      <c r="J313" s="67">
        <f t="shared" si="57"/>
        <v>74.666666666666657</v>
      </c>
      <c r="K313" s="68">
        <v>60</v>
      </c>
      <c r="L313" s="68">
        <f t="shared" si="58"/>
        <v>20</v>
      </c>
      <c r="M313" s="68">
        <f t="shared" si="59"/>
        <v>80.357142857142861</v>
      </c>
      <c r="N313" s="96">
        <v>120</v>
      </c>
      <c r="O313" s="97" t="str">
        <f t="shared" si="60"/>
        <v>Mar</v>
      </c>
      <c r="P313" s="96">
        <f t="shared" si="61"/>
        <v>120</v>
      </c>
      <c r="Q313" s="98">
        <f t="shared" si="62"/>
        <v>-60</v>
      </c>
      <c r="R313" s="97">
        <f t="shared" si="63"/>
        <v>-0.5</v>
      </c>
      <c r="S313" s="99" t="str">
        <f t="shared" si="64"/>
        <v>DEGROWTH</v>
      </c>
      <c r="T313" s="68">
        <v>61.5</v>
      </c>
      <c r="U313" s="100" t="str">
        <f t="shared" si="65"/>
        <v>Apr</v>
      </c>
      <c r="V313" s="96">
        <v>61.5</v>
      </c>
      <c r="W313" s="101">
        <f t="shared" si="66"/>
        <v>-1.5</v>
      </c>
      <c r="X313" s="102">
        <f t="shared" si="67"/>
        <v>-2.4390243902439046E-2</v>
      </c>
      <c r="Y313" s="103" t="str">
        <f t="shared" si="68"/>
        <v>DEGROWTH</v>
      </c>
      <c r="Z313" s="74">
        <v>0</v>
      </c>
      <c r="AA313" s="69"/>
      <c r="AB313" s="69" t="s">
        <v>133</v>
      </c>
      <c r="AC313" s="74" t="s">
        <v>133</v>
      </c>
      <c r="AD313" s="3">
        <f t="shared" si="69"/>
        <v>0</v>
      </c>
      <c r="AE313" s="75"/>
    </row>
    <row r="314" spans="1:31" ht="14.25" customHeight="1">
      <c r="A314" s="69" t="s">
        <v>133</v>
      </c>
      <c r="B314" s="71" t="s">
        <v>143</v>
      </c>
      <c r="C314" s="71" t="s">
        <v>1206</v>
      </c>
      <c r="D314" s="71">
        <v>1000000119</v>
      </c>
      <c r="E314" s="72" t="s">
        <v>1207</v>
      </c>
      <c r="F314" s="73">
        <v>40826</v>
      </c>
      <c r="G314" s="66" t="str">
        <f t="shared" si="56"/>
        <v>Targeted Dealer</v>
      </c>
      <c r="H314" s="66"/>
      <c r="I314" s="67">
        <v>120</v>
      </c>
      <c r="J314" s="67">
        <f t="shared" si="57"/>
        <v>112</v>
      </c>
      <c r="K314" s="68">
        <v>0</v>
      </c>
      <c r="L314" s="68">
        <f t="shared" si="58"/>
        <v>120</v>
      </c>
      <c r="M314" s="68">
        <f t="shared" si="59"/>
        <v>0</v>
      </c>
      <c r="N314" s="96">
        <v>150</v>
      </c>
      <c r="O314" s="97" t="str">
        <f t="shared" si="60"/>
        <v>Mar</v>
      </c>
      <c r="P314" s="96">
        <f t="shared" si="61"/>
        <v>150</v>
      </c>
      <c r="Q314" s="98">
        <f t="shared" si="62"/>
        <v>-150</v>
      </c>
      <c r="R314" s="97">
        <f t="shared" si="63"/>
        <v>-1</v>
      </c>
      <c r="S314" s="99" t="str">
        <f t="shared" si="64"/>
        <v>DEGROWTH</v>
      </c>
      <c r="T314" s="68">
        <v>96</v>
      </c>
      <c r="U314" s="100" t="str">
        <f t="shared" si="65"/>
        <v>Apr</v>
      </c>
      <c r="V314" s="96">
        <v>96</v>
      </c>
      <c r="W314" s="101">
        <f t="shared" si="66"/>
        <v>-96</v>
      </c>
      <c r="X314" s="102">
        <f t="shared" si="67"/>
        <v>-1</v>
      </c>
      <c r="Y314" s="103" t="str">
        <f t="shared" si="68"/>
        <v>DEGROWTH</v>
      </c>
      <c r="Z314" s="74">
        <v>0</v>
      </c>
      <c r="AA314" s="69"/>
      <c r="AB314" s="69" t="s">
        <v>133</v>
      </c>
      <c r="AC314" s="69" t="s">
        <v>133</v>
      </c>
      <c r="AD314" s="3">
        <f t="shared" si="69"/>
        <v>1</v>
      </c>
      <c r="AE314" s="75"/>
    </row>
    <row r="315" spans="1:31" ht="14.25" customHeight="1">
      <c r="A315" s="69" t="s">
        <v>133</v>
      </c>
      <c r="B315" s="71" t="s">
        <v>143</v>
      </c>
      <c r="C315" s="71" t="s">
        <v>1208</v>
      </c>
      <c r="D315" s="71">
        <v>1000000114</v>
      </c>
      <c r="E315" s="72" t="s">
        <v>1209</v>
      </c>
      <c r="F315" s="73">
        <v>41289</v>
      </c>
      <c r="G315" s="66" t="str">
        <f t="shared" si="56"/>
        <v>Targeted Dealer</v>
      </c>
      <c r="H315" s="66"/>
      <c r="I315" s="67">
        <v>200</v>
      </c>
      <c r="J315" s="67">
        <f t="shared" si="57"/>
        <v>186.66666666666669</v>
      </c>
      <c r="K315" s="68">
        <v>150</v>
      </c>
      <c r="L315" s="68">
        <f t="shared" si="58"/>
        <v>50</v>
      </c>
      <c r="M315" s="68">
        <f t="shared" si="59"/>
        <v>80.357142857142847</v>
      </c>
      <c r="N315" s="96">
        <v>310</v>
      </c>
      <c r="O315" s="97" t="str">
        <f t="shared" si="60"/>
        <v>Mar</v>
      </c>
      <c r="P315" s="96">
        <f t="shared" si="61"/>
        <v>310</v>
      </c>
      <c r="Q315" s="98">
        <f t="shared" si="62"/>
        <v>-160</v>
      </c>
      <c r="R315" s="97">
        <f t="shared" si="63"/>
        <v>-0.5161290322580645</v>
      </c>
      <c r="S315" s="99" t="str">
        <f t="shared" si="64"/>
        <v>DEGROWTH</v>
      </c>
      <c r="T315" s="68">
        <v>50</v>
      </c>
      <c r="U315" s="100" t="str">
        <f t="shared" si="65"/>
        <v>Apr</v>
      </c>
      <c r="V315" s="96">
        <v>50</v>
      </c>
      <c r="W315" s="101">
        <f t="shared" si="66"/>
        <v>100</v>
      </c>
      <c r="X315" s="102">
        <f t="shared" si="67"/>
        <v>2</v>
      </c>
      <c r="Y315" s="103" t="str">
        <f t="shared" si="68"/>
        <v>GROWTH</v>
      </c>
      <c r="Z315" s="74">
        <v>0</v>
      </c>
      <c r="AA315" s="69"/>
      <c r="AB315" s="69" t="s">
        <v>133</v>
      </c>
      <c r="AC315" s="69" t="s">
        <v>133</v>
      </c>
      <c r="AD315" s="3">
        <f t="shared" si="69"/>
        <v>0</v>
      </c>
      <c r="AE315" s="75"/>
    </row>
    <row r="316" spans="1:31" ht="14.25" customHeight="1">
      <c r="A316" s="69" t="s">
        <v>133</v>
      </c>
      <c r="B316" s="71" t="s">
        <v>143</v>
      </c>
      <c r="C316" s="71" t="s">
        <v>1210</v>
      </c>
      <c r="D316" s="71">
        <v>1000003611</v>
      </c>
      <c r="E316" s="71" t="s">
        <v>1211</v>
      </c>
      <c r="F316" s="73">
        <v>45103</v>
      </c>
      <c r="G316" s="66" t="str">
        <f t="shared" si="56"/>
        <v>Targeted Dealer</v>
      </c>
      <c r="H316" s="66"/>
      <c r="I316" s="67">
        <v>30</v>
      </c>
      <c r="J316" s="67">
        <f t="shared" si="57"/>
        <v>28</v>
      </c>
      <c r="K316" s="68">
        <v>0</v>
      </c>
      <c r="L316" s="68">
        <f t="shared" si="58"/>
        <v>30</v>
      </c>
      <c r="M316" s="68">
        <f t="shared" si="59"/>
        <v>0</v>
      </c>
      <c r="N316" s="96">
        <v>0</v>
      </c>
      <c r="O316" s="97" t="str">
        <f t="shared" si="60"/>
        <v>Mar</v>
      </c>
      <c r="P316" s="96">
        <f t="shared" si="61"/>
        <v>0</v>
      </c>
      <c r="Q316" s="98">
        <f t="shared" si="62"/>
        <v>0</v>
      </c>
      <c r="R316" s="97" t="str">
        <f t="shared" si="63"/>
        <v xml:space="preserve"> </v>
      </c>
      <c r="S316" s="99" t="b">
        <f t="shared" si="64"/>
        <v>0</v>
      </c>
      <c r="T316" s="68">
        <v>30</v>
      </c>
      <c r="U316" s="100" t="str">
        <f t="shared" si="65"/>
        <v>Apr</v>
      </c>
      <c r="V316" s="96">
        <v>30</v>
      </c>
      <c r="W316" s="101">
        <f t="shared" si="66"/>
        <v>-30</v>
      </c>
      <c r="X316" s="102">
        <f t="shared" si="67"/>
        <v>-1</v>
      </c>
      <c r="Y316" s="103" t="str">
        <f t="shared" si="68"/>
        <v>DEGROWTH</v>
      </c>
      <c r="Z316" s="74">
        <v>0</v>
      </c>
      <c r="AA316" s="69"/>
      <c r="AB316" s="69" t="s">
        <v>133</v>
      </c>
      <c r="AC316" s="69" t="s">
        <v>133</v>
      </c>
      <c r="AD316" s="3">
        <f t="shared" si="69"/>
        <v>1</v>
      </c>
      <c r="AE316" s="75"/>
    </row>
    <row r="317" spans="1:31" ht="14.25" customHeight="1">
      <c r="A317" s="74" t="s">
        <v>133</v>
      </c>
      <c r="B317" s="78" t="s">
        <v>143</v>
      </c>
      <c r="C317" s="78" t="s">
        <v>1212</v>
      </c>
      <c r="D317" s="78">
        <v>1000003876</v>
      </c>
      <c r="E317" s="78" t="s">
        <v>1213</v>
      </c>
      <c r="F317" s="73">
        <v>45351</v>
      </c>
      <c r="G317" s="66" t="str">
        <f t="shared" si="56"/>
        <v>Targeted Dealer</v>
      </c>
      <c r="H317" s="66"/>
      <c r="I317" s="67">
        <v>190</v>
      </c>
      <c r="J317" s="67">
        <f t="shared" si="57"/>
        <v>177.33333333333331</v>
      </c>
      <c r="K317" s="68">
        <v>115</v>
      </c>
      <c r="L317" s="68">
        <f t="shared" si="58"/>
        <v>75</v>
      </c>
      <c r="M317" s="68">
        <f t="shared" si="59"/>
        <v>64.849624060150376</v>
      </c>
      <c r="N317" s="96">
        <v>277.5</v>
      </c>
      <c r="O317" s="97" t="str">
        <f t="shared" si="60"/>
        <v>Mar</v>
      </c>
      <c r="P317" s="96">
        <f t="shared" si="61"/>
        <v>277.5</v>
      </c>
      <c r="Q317" s="98">
        <f t="shared" si="62"/>
        <v>-162.5</v>
      </c>
      <c r="R317" s="97">
        <f t="shared" si="63"/>
        <v>-0.5855855855855856</v>
      </c>
      <c r="S317" s="99" t="str">
        <f t="shared" si="64"/>
        <v>DEGROWTH</v>
      </c>
      <c r="T317" s="68">
        <v>160</v>
      </c>
      <c r="U317" s="100" t="str">
        <f t="shared" si="65"/>
        <v>Apr</v>
      </c>
      <c r="V317" s="96">
        <v>160</v>
      </c>
      <c r="W317" s="101">
        <f t="shared" si="66"/>
        <v>-45</v>
      </c>
      <c r="X317" s="102">
        <f t="shared" si="67"/>
        <v>-0.28125</v>
      </c>
      <c r="Y317" s="103" t="str">
        <f t="shared" si="68"/>
        <v>DEGROWTH</v>
      </c>
      <c r="Z317" s="74">
        <v>0</v>
      </c>
      <c r="AA317" s="69"/>
      <c r="AB317" s="69" t="s">
        <v>133</v>
      </c>
      <c r="AC317" s="74" t="s">
        <v>133</v>
      </c>
      <c r="AD317" s="3">
        <f t="shared" si="69"/>
        <v>0</v>
      </c>
      <c r="AE317" s="75"/>
    </row>
    <row r="318" spans="1:31" ht="14.25" customHeight="1">
      <c r="A318" s="74" t="s">
        <v>133</v>
      </c>
      <c r="B318" s="78" t="s">
        <v>143</v>
      </c>
      <c r="C318" s="78" t="s">
        <v>1214</v>
      </c>
      <c r="D318" s="78">
        <v>1000004016</v>
      </c>
      <c r="E318" s="78" t="s">
        <v>1215</v>
      </c>
      <c r="F318" s="73">
        <v>45468</v>
      </c>
      <c r="G318" s="66" t="str">
        <f t="shared" si="56"/>
        <v>Targeted Dealer</v>
      </c>
      <c r="H318" s="66"/>
      <c r="I318" s="67">
        <v>120</v>
      </c>
      <c r="J318" s="67">
        <f t="shared" si="57"/>
        <v>112</v>
      </c>
      <c r="K318" s="68">
        <v>20</v>
      </c>
      <c r="L318" s="68">
        <f t="shared" si="58"/>
        <v>100</v>
      </c>
      <c r="M318" s="68">
        <f t="shared" si="59"/>
        <v>17.857142857142854</v>
      </c>
      <c r="N318" s="96">
        <v>100</v>
      </c>
      <c r="O318" s="97" t="str">
        <f t="shared" si="60"/>
        <v>Mar</v>
      </c>
      <c r="P318" s="96">
        <f t="shared" si="61"/>
        <v>100</v>
      </c>
      <c r="Q318" s="98">
        <f t="shared" si="62"/>
        <v>-80</v>
      </c>
      <c r="R318" s="97">
        <f t="shared" si="63"/>
        <v>-0.8</v>
      </c>
      <c r="S318" s="99" t="str">
        <f t="shared" si="64"/>
        <v>DEGROWTH</v>
      </c>
      <c r="T318" s="68">
        <v>70</v>
      </c>
      <c r="U318" s="100" t="str">
        <f t="shared" si="65"/>
        <v>Apr</v>
      </c>
      <c r="V318" s="96">
        <v>70</v>
      </c>
      <c r="W318" s="101">
        <f t="shared" si="66"/>
        <v>-50</v>
      </c>
      <c r="X318" s="102">
        <f t="shared" si="67"/>
        <v>-0.7142857142857143</v>
      </c>
      <c r="Y318" s="103" t="str">
        <f t="shared" si="68"/>
        <v>DEGROWTH</v>
      </c>
      <c r="Z318" s="74">
        <v>0</v>
      </c>
      <c r="AA318" s="69"/>
      <c r="AB318" s="69" t="s">
        <v>133</v>
      </c>
      <c r="AC318" s="74" t="s">
        <v>133</v>
      </c>
      <c r="AD318" s="3">
        <f t="shared" si="69"/>
        <v>0</v>
      </c>
      <c r="AE318" s="75"/>
    </row>
    <row r="319" spans="1:31" ht="14.25" customHeight="1">
      <c r="A319" s="69" t="s">
        <v>133</v>
      </c>
      <c r="B319" s="71" t="s">
        <v>47</v>
      </c>
      <c r="C319" s="71" t="s">
        <v>1216</v>
      </c>
      <c r="D319" s="71">
        <v>1000000751</v>
      </c>
      <c r="E319" s="72" t="s">
        <v>1217</v>
      </c>
      <c r="F319" s="73">
        <v>38387</v>
      </c>
      <c r="G319" s="66" t="str">
        <f t="shared" si="56"/>
        <v>Targeted Dealer</v>
      </c>
      <c r="H319" s="66"/>
      <c r="I319" s="67">
        <v>60</v>
      </c>
      <c r="J319" s="67">
        <f t="shared" si="57"/>
        <v>56</v>
      </c>
      <c r="K319" s="68">
        <v>10</v>
      </c>
      <c r="L319" s="68">
        <f t="shared" si="58"/>
        <v>50</v>
      </c>
      <c r="M319" s="68">
        <f t="shared" si="59"/>
        <v>17.857142857142854</v>
      </c>
      <c r="N319" s="96">
        <v>30</v>
      </c>
      <c r="O319" s="97" t="str">
        <f t="shared" si="60"/>
        <v>Mar</v>
      </c>
      <c r="P319" s="96">
        <f t="shared" si="61"/>
        <v>30</v>
      </c>
      <c r="Q319" s="98">
        <f t="shared" si="62"/>
        <v>-20</v>
      </c>
      <c r="R319" s="97">
        <f t="shared" si="63"/>
        <v>-0.66666666666666674</v>
      </c>
      <c r="S319" s="99" t="str">
        <f t="shared" si="64"/>
        <v>DEGROWTH</v>
      </c>
      <c r="T319" s="68">
        <v>5</v>
      </c>
      <c r="U319" s="100" t="str">
        <f t="shared" si="65"/>
        <v>Apr</v>
      </c>
      <c r="V319" s="96">
        <v>5</v>
      </c>
      <c r="W319" s="101">
        <f t="shared" si="66"/>
        <v>5</v>
      </c>
      <c r="X319" s="102">
        <f t="shared" si="67"/>
        <v>1</v>
      </c>
      <c r="Y319" s="103" t="str">
        <f t="shared" si="68"/>
        <v>GROWTH</v>
      </c>
      <c r="Z319" s="74">
        <v>0</v>
      </c>
      <c r="AA319" s="69"/>
      <c r="AB319" s="69" t="s">
        <v>133</v>
      </c>
      <c r="AC319" s="69" t="s">
        <v>133</v>
      </c>
      <c r="AD319" s="3">
        <f t="shared" si="69"/>
        <v>0</v>
      </c>
      <c r="AE319" s="75"/>
    </row>
    <row r="320" spans="1:31" ht="14.25" customHeight="1">
      <c r="A320" s="69" t="s">
        <v>133</v>
      </c>
      <c r="B320" s="71" t="s">
        <v>47</v>
      </c>
      <c r="C320" s="71" t="s">
        <v>1218</v>
      </c>
      <c r="D320" s="71">
        <v>1000000752</v>
      </c>
      <c r="E320" s="72" t="s">
        <v>1219</v>
      </c>
      <c r="F320" s="73">
        <v>38416</v>
      </c>
      <c r="G320" s="66" t="str">
        <f t="shared" si="56"/>
        <v>Targeted Dealer</v>
      </c>
      <c r="H320" s="66"/>
      <c r="I320" s="67">
        <v>810</v>
      </c>
      <c r="J320" s="67">
        <f t="shared" si="57"/>
        <v>756</v>
      </c>
      <c r="K320" s="68">
        <v>559</v>
      </c>
      <c r="L320" s="68">
        <f t="shared" si="58"/>
        <v>251</v>
      </c>
      <c r="M320" s="68">
        <f t="shared" si="59"/>
        <v>73.94179894179895</v>
      </c>
      <c r="N320" s="96">
        <v>775.5</v>
      </c>
      <c r="O320" s="97" t="str">
        <f t="shared" si="60"/>
        <v>Mar</v>
      </c>
      <c r="P320" s="96">
        <f t="shared" si="61"/>
        <v>775.5</v>
      </c>
      <c r="Q320" s="98">
        <f t="shared" si="62"/>
        <v>-216.5</v>
      </c>
      <c r="R320" s="97">
        <f t="shared" si="63"/>
        <v>-0.27917472598323667</v>
      </c>
      <c r="S320" s="99" t="str">
        <f t="shared" si="64"/>
        <v>DEGROWTH</v>
      </c>
      <c r="T320" s="68">
        <v>973</v>
      </c>
      <c r="U320" s="100" t="str">
        <f t="shared" si="65"/>
        <v>Apr</v>
      </c>
      <c r="V320" s="96">
        <v>973</v>
      </c>
      <c r="W320" s="101">
        <f t="shared" si="66"/>
        <v>-414</v>
      </c>
      <c r="X320" s="102">
        <f t="shared" si="67"/>
        <v>-0.42548818088386431</v>
      </c>
      <c r="Y320" s="103" t="str">
        <f t="shared" si="68"/>
        <v>DEGROWTH</v>
      </c>
      <c r="Z320" s="74">
        <v>0</v>
      </c>
      <c r="AA320" s="69"/>
      <c r="AB320" s="69" t="s">
        <v>133</v>
      </c>
      <c r="AC320" s="69" t="s">
        <v>133</v>
      </c>
      <c r="AD320" s="3">
        <f t="shared" si="69"/>
        <v>0</v>
      </c>
      <c r="AE320" s="75"/>
    </row>
    <row r="321" spans="1:31" ht="14.25" customHeight="1">
      <c r="A321" s="69" t="s">
        <v>133</v>
      </c>
      <c r="B321" s="71" t="s">
        <v>47</v>
      </c>
      <c r="C321" s="71" t="s">
        <v>1220</v>
      </c>
      <c r="D321" s="71">
        <v>1000000761</v>
      </c>
      <c r="E321" s="72" t="s">
        <v>1221</v>
      </c>
      <c r="F321" s="73">
        <v>39324</v>
      </c>
      <c r="G321" s="66" t="str">
        <f t="shared" si="56"/>
        <v>Targeted Dealer</v>
      </c>
      <c r="H321" s="66"/>
      <c r="I321" s="67">
        <v>100</v>
      </c>
      <c r="J321" s="67">
        <f t="shared" si="57"/>
        <v>93.333333333333343</v>
      </c>
      <c r="K321" s="68">
        <v>0</v>
      </c>
      <c r="L321" s="68">
        <f t="shared" si="58"/>
        <v>100</v>
      </c>
      <c r="M321" s="68">
        <f t="shared" si="59"/>
        <v>0</v>
      </c>
      <c r="N321" s="96">
        <v>10</v>
      </c>
      <c r="O321" s="97" t="str">
        <f t="shared" si="60"/>
        <v>Mar</v>
      </c>
      <c r="P321" s="96">
        <f t="shared" si="61"/>
        <v>10</v>
      </c>
      <c r="Q321" s="98">
        <f t="shared" si="62"/>
        <v>-10</v>
      </c>
      <c r="R321" s="97">
        <f t="shared" si="63"/>
        <v>-1</v>
      </c>
      <c r="S321" s="99" t="str">
        <f t="shared" si="64"/>
        <v>DEGROWTH</v>
      </c>
      <c r="T321" s="68">
        <v>218.5</v>
      </c>
      <c r="U321" s="100" t="str">
        <f t="shared" si="65"/>
        <v>Apr</v>
      </c>
      <c r="V321" s="96">
        <v>218.5</v>
      </c>
      <c r="W321" s="101">
        <f t="shared" si="66"/>
        <v>-218.5</v>
      </c>
      <c r="X321" s="102">
        <f t="shared" si="67"/>
        <v>-1</v>
      </c>
      <c r="Y321" s="103" t="str">
        <f t="shared" si="68"/>
        <v>DEGROWTH</v>
      </c>
      <c r="Z321" s="74">
        <v>0</v>
      </c>
      <c r="AA321" s="69"/>
      <c r="AB321" s="69" t="s">
        <v>133</v>
      </c>
      <c r="AC321" s="69" t="s">
        <v>133</v>
      </c>
      <c r="AD321" s="3">
        <f t="shared" si="69"/>
        <v>1</v>
      </c>
      <c r="AE321" s="75"/>
    </row>
    <row r="322" spans="1:31" ht="14.25" customHeight="1">
      <c r="A322" s="69" t="s">
        <v>133</v>
      </c>
      <c r="B322" s="71" t="s">
        <v>47</v>
      </c>
      <c r="C322" s="71" t="s">
        <v>1222</v>
      </c>
      <c r="D322" s="71">
        <v>1000000753</v>
      </c>
      <c r="E322" s="72" t="s">
        <v>1075</v>
      </c>
      <c r="F322" s="73">
        <v>40807</v>
      </c>
      <c r="G322" s="66" t="str">
        <f t="shared" si="56"/>
        <v>Targeted Dealer</v>
      </c>
      <c r="H322" s="66"/>
      <c r="I322" s="67">
        <v>40</v>
      </c>
      <c r="J322" s="67">
        <f t="shared" si="57"/>
        <v>37.333333333333329</v>
      </c>
      <c r="K322" s="68">
        <v>20</v>
      </c>
      <c r="L322" s="68">
        <f t="shared" si="58"/>
        <v>20</v>
      </c>
      <c r="M322" s="68">
        <f t="shared" si="59"/>
        <v>53.571428571428577</v>
      </c>
      <c r="N322" s="96">
        <v>25</v>
      </c>
      <c r="O322" s="97" t="str">
        <f t="shared" si="60"/>
        <v>Mar</v>
      </c>
      <c r="P322" s="96">
        <f t="shared" si="61"/>
        <v>25</v>
      </c>
      <c r="Q322" s="98">
        <f t="shared" si="62"/>
        <v>-5</v>
      </c>
      <c r="R322" s="97">
        <f t="shared" si="63"/>
        <v>-0.19999999999999996</v>
      </c>
      <c r="S322" s="99" t="str">
        <f t="shared" si="64"/>
        <v>DEGROWTH</v>
      </c>
      <c r="T322" s="68">
        <v>40</v>
      </c>
      <c r="U322" s="100" t="str">
        <f t="shared" si="65"/>
        <v>Apr</v>
      </c>
      <c r="V322" s="96">
        <v>40</v>
      </c>
      <c r="W322" s="101">
        <f t="shared" si="66"/>
        <v>-20</v>
      </c>
      <c r="X322" s="102">
        <f t="shared" si="67"/>
        <v>-0.5</v>
      </c>
      <c r="Y322" s="103" t="str">
        <f t="shared" si="68"/>
        <v>DEGROWTH</v>
      </c>
      <c r="Z322" s="74">
        <v>0</v>
      </c>
      <c r="AA322" s="69"/>
      <c r="AB322" s="69" t="s">
        <v>133</v>
      </c>
      <c r="AC322" s="69" t="s">
        <v>133</v>
      </c>
      <c r="AD322" s="3">
        <f t="shared" si="69"/>
        <v>0</v>
      </c>
      <c r="AE322" s="75"/>
    </row>
    <row r="323" spans="1:31" ht="14.25" customHeight="1">
      <c r="A323" s="69" t="s">
        <v>133</v>
      </c>
      <c r="B323" s="71" t="s">
        <v>47</v>
      </c>
      <c r="C323" s="71" t="s">
        <v>1223</v>
      </c>
      <c r="D323" s="71">
        <v>1000000760</v>
      </c>
      <c r="E323" s="72" t="s">
        <v>1224</v>
      </c>
      <c r="F323" s="73">
        <v>42866</v>
      </c>
      <c r="G323" s="66" t="str">
        <f t="shared" ref="G323:G386" si="70">IF(I323&gt;0,"Targeted Dealer","-")</f>
        <v>Targeted Dealer</v>
      </c>
      <c r="H323" s="66"/>
      <c r="I323" s="67">
        <v>40</v>
      </c>
      <c r="J323" s="67">
        <f t="shared" ref="J323:J386" si="71">I323/$J$1*($J$1-$E$1)</f>
        <v>37.333333333333329</v>
      </c>
      <c r="K323" s="68">
        <v>40</v>
      </c>
      <c r="L323" s="68">
        <f t="shared" ref="L323:L386" si="72">I323-K323</f>
        <v>0</v>
      </c>
      <c r="M323" s="68">
        <f t="shared" ref="M323:M386" si="73">IFERROR((K323/J323%),"-")</f>
        <v>107.14285714285715</v>
      </c>
      <c r="N323" s="96">
        <v>20</v>
      </c>
      <c r="O323" s="97" t="str">
        <f t="shared" ref="O323:O386" si="74">IF(F323&lt;=$P$2,"Mar","")</f>
        <v>Mar</v>
      </c>
      <c r="P323" s="96">
        <f t="shared" ref="P323:P386" si="75">N323</f>
        <v>20</v>
      </c>
      <c r="Q323" s="98">
        <f t="shared" ref="Q323:Q386" si="76">K323-P323</f>
        <v>20</v>
      </c>
      <c r="R323" s="97">
        <f t="shared" ref="R323:R386" si="77">IFERROR(IF(O323="Mar",(K323/P323-1))," ")</f>
        <v>1</v>
      </c>
      <c r="S323" s="99" t="str">
        <f t="shared" ref="S323:S386" si="78">IF(N323&gt;0,IF(O323="","-",IF(R323&lt;0%,"DEGROWTH","GROWTH")))</f>
        <v>GROWTH</v>
      </c>
      <c r="T323" s="68">
        <v>20</v>
      </c>
      <c r="U323" s="100" t="str">
        <f t="shared" ref="U323:U386" si="79">IF(F323&lt;=$V$2,"Apr","")</f>
        <v>Apr</v>
      </c>
      <c r="V323" s="96">
        <v>20</v>
      </c>
      <c r="W323" s="101">
        <f t="shared" ref="W323:W386" si="80">K323-V323</f>
        <v>20</v>
      </c>
      <c r="X323" s="102">
        <f t="shared" ref="X323:X386" si="81">IFERROR(IF(U323="Apr",(K323/V323-1)),0)</f>
        <v>1</v>
      </c>
      <c r="Y323" s="103" t="str">
        <f t="shared" ref="Y323:Y386" si="82">IF(T323&gt;0,IF(U323="","-",IF(X323&lt;0%,"DEGROWTH","GROWTH")))</f>
        <v>GROWTH</v>
      </c>
      <c r="Z323" s="74">
        <v>0</v>
      </c>
      <c r="AA323" s="69"/>
      <c r="AB323" s="69" t="s">
        <v>133</v>
      </c>
      <c r="AC323" s="69" t="s">
        <v>133</v>
      </c>
      <c r="AD323" s="3">
        <f t="shared" ref="AD323:AD386" si="83">IF(K323=0,1,0)</f>
        <v>0</v>
      </c>
      <c r="AE323" s="75"/>
    </row>
    <row r="324" spans="1:31" ht="14.25" customHeight="1">
      <c r="A324" s="69" t="s">
        <v>133</v>
      </c>
      <c r="B324" s="71" t="s">
        <v>47</v>
      </c>
      <c r="C324" s="71" t="s">
        <v>228</v>
      </c>
      <c r="D324" s="71">
        <v>1000000749</v>
      </c>
      <c r="E324" s="72" t="s">
        <v>229</v>
      </c>
      <c r="F324" s="73">
        <v>42993</v>
      </c>
      <c r="G324" s="66" t="str">
        <f t="shared" si="70"/>
        <v>-</v>
      </c>
      <c r="H324" s="66"/>
      <c r="I324" s="67">
        <v>0</v>
      </c>
      <c r="J324" s="67">
        <f t="shared" si="71"/>
        <v>0</v>
      </c>
      <c r="K324" s="68">
        <v>0</v>
      </c>
      <c r="L324" s="68">
        <f t="shared" si="72"/>
        <v>0</v>
      </c>
      <c r="M324" s="68" t="str">
        <f t="shared" si="73"/>
        <v>-</v>
      </c>
      <c r="N324" s="96">
        <v>0</v>
      </c>
      <c r="O324" s="97" t="str">
        <f t="shared" si="74"/>
        <v>Mar</v>
      </c>
      <c r="P324" s="96">
        <f t="shared" si="75"/>
        <v>0</v>
      </c>
      <c r="Q324" s="98">
        <f t="shared" si="76"/>
        <v>0</v>
      </c>
      <c r="R324" s="97" t="str">
        <f t="shared" si="77"/>
        <v xml:space="preserve"> </v>
      </c>
      <c r="S324" s="99" t="b">
        <f t="shared" si="78"/>
        <v>0</v>
      </c>
      <c r="T324" s="68">
        <v>45.5</v>
      </c>
      <c r="U324" s="100" t="str">
        <f t="shared" si="79"/>
        <v>Apr</v>
      </c>
      <c r="V324" s="96">
        <v>45.5</v>
      </c>
      <c r="W324" s="101">
        <f t="shared" si="80"/>
        <v>-45.5</v>
      </c>
      <c r="X324" s="102">
        <f t="shared" si="81"/>
        <v>-1</v>
      </c>
      <c r="Y324" s="103" t="str">
        <f t="shared" si="82"/>
        <v>DEGROWTH</v>
      </c>
      <c r="Z324" s="74">
        <v>0</v>
      </c>
      <c r="AA324" s="69"/>
      <c r="AB324" s="69" t="s">
        <v>133</v>
      </c>
      <c r="AC324" s="69" t="s">
        <v>133</v>
      </c>
      <c r="AD324" s="3">
        <f t="shared" si="83"/>
        <v>1</v>
      </c>
      <c r="AE324" s="75"/>
    </row>
    <row r="325" spans="1:31" ht="14.25" customHeight="1">
      <c r="A325" s="69" t="s">
        <v>133</v>
      </c>
      <c r="B325" s="71" t="s">
        <v>47</v>
      </c>
      <c r="C325" s="71" t="s">
        <v>1225</v>
      </c>
      <c r="D325" s="71">
        <v>1000000757</v>
      </c>
      <c r="E325" s="72" t="s">
        <v>1226</v>
      </c>
      <c r="F325" s="73">
        <v>43169</v>
      </c>
      <c r="G325" s="66" t="str">
        <f t="shared" si="70"/>
        <v>Targeted Dealer</v>
      </c>
      <c r="H325" s="66"/>
      <c r="I325" s="67">
        <v>200</v>
      </c>
      <c r="J325" s="67">
        <f t="shared" si="71"/>
        <v>186.66666666666669</v>
      </c>
      <c r="K325" s="68">
        <v>100</v>
      </c>
      <c r="L325" s="68">
        <f t="shared" si="72"/>
        <v>100</v>
      </c>
      <c r="M325" s="68">
        <f t="shared" si="73"/>
        <v>53.571428571428562</v>
      </c>
      <c r="N325" s="96">
        <v>240</v>
      </c>
      <c r="O325" s="97" t="str">
        <f t="shared" si="74"/>
        <v>Mar</v>
      </c>
      <c r="P325" s="96">
        <f t="shared" si="75"/>
        <v>240</v>
      </c>
      <c r="Q325" s="98">
        <f t="shared" si="76"/>
        <v>-140</v>
      </c>
      <c r="R325" s="97">
        <f t="shared" si="77"/>
        <v>-0.58333333333333326</v>
      </c>
      <c r="S325" s="99" t="str">
        <f t="shared" si="78"/>
        <v>DEGROWTH</v>
      </c>
      <c r="T325" s="68">
        <v>192.5</v>
      </c>
      <c r="U325" s="100" t="str">
        <f t="shared" si="79"/>
        <v>Apr</v>
      </c>
      <c r="V325" s="96">
        <v>192.5</v>
      </c>
      <c r="W325" s="101">
        <f t="shared" si="80"/>
        <v>-92.5</v>
      </c>
      <c r="X325" s="102">
        <f t="shared" si="81"/>
        <v>-0.48051948051948057</v>
      </c>
      <c r="Y325" s="103" t="str">
        <f t="shared" si="82"/>
        <v>DEGROWTH</v>
      </c>
      <c r="Z325" s="74">
        <v>0</v>
      </c>
      <c r="AA325" s="69"/>
      <c r="AB325" s="69" t="s">
        <v>133</v>
      </c>
      <c r="AC325" s="69" t="s">
        <v>133</v>
      </c>
      <c r="AD325" s="3">
        <f t="shared" si="83"/>
        <v>0</v>
      </c>
      <c r="AE325" s="75"/>
    </row>
    <row r="326" spans="1:31" ht="14.25" customHeight="1">
      <c r="A326" s="69" t="s">
        <v>133</v>
      </c>
      <c r="B326" s="71" t="s">
        <v>47</v>
      </c>
      <c r="C326" s="71" t="s">
        <v>230</v>
      </c>
      <c r="D326" s="71">
        <v>1000001082</v>
      </c>
      <c r="E326" s="72" t="s">
        <v>231</v>
      </c>
      <c r="F326" s="73">
        <v>43791</v>
      </c>
      <c r="G326" s="66" t="str">
        <f t="shared" si="70"/>
        <v>Targeted Dealer</v>
      </c>
      <c r="H326" s="66"/>
      <c r="I326" s="67">
        <v>30</v>
      </c>
      <c r="J326" s="67">
        <f t="shared" si="71"/>
        <v>28</v>
      </c>
      <c r="K326" s="68">
        <v>20</v>
      </c>
      <c r="L326" s="68">
        <f t="shared" si="72"/>
        <v>10</v>
      </c>
      <c r="M326" s="68">
        <f t="shared" si="73"/>
        <v>71.428571428571416</v>
      </c>
      <c r="N326" s="96">
        <v>15</v>
      </c>
      <c r="O326" s="97" t="str">
        <f t="shared" si="74"/>
        <v>Mar</v>
      </c>
      <c r="P326" s="96">
        <f t="shared" si="75"/>
        <v>15</v>
      </c>
      <c r="Q326" s="98">
        <f t="shared" si="76"/>
        <v>5</v>
      </c>
      <c r="R326" s="97">
        <f t="shared" si="77"/>
        <v>0.33333333333333326</v>
      </c>
      <c r="S326" s="99" t="str">
        <f t="shared" si="78"/>
        <v>GROWTH</v>
      </c>
      <c r="T326" s="68">
        <v>20</v>
      </c>
      <c r="U326" s="100" t="str">
        <f t="shared" si="79"/>
        <v>Apr</v>
      </c>
      <c r="V326" s="96">
        <v>20</v>
      </c>
      <c r="W326" s="101">
        <f t="shared" si="80"/>
        <v>0</v>
      </c>
      <c r="X326" s="102">
        <f t="shared" si="81"/>
        <v>0</v>
      </c>
      <c r="Y326" s="103" t="str">
        <f t="shared" si="82"/>
        <v>GROWTH</v>
      </c>
      <c r="Z326" s="74">
        <v>0</v>
      </c>
      <c r="AA326" s="69"/>
      <c r="AB326" s="69" t="s">
        <v>133</v>
      </c>
      <c r="AC326" s="69" t="s">
        <v>133</v>
      </c>
      <c r="AD326" s="3">
        <f t="shared" si="83"/>
        <v>0</v>
      </c>
      <c r="AE326" s="75"/>
    </row>
    <row r="327" spans="1:31" ht="14.25" customHeight="1">
      <c r="A327" s="69" t="s">
        <v>133</v>
      </c>
      <c r="B327" s="71" t="s">
        <v>47</v>
      </c>
      <c r="C327" s="71" t="s">
        <v>232</v>
      </c>
      <c r="D327" s="71">
        <v>1000001078</v>
      </c>
      <c r="E327" s="72" t="s">
        <v>233</v>
      </c>
      <c r="F327" s="73">
        <v>43817</v>
      </c>
      <c r="G327" s="66" t="str">
        <f t="shared" si="70"/>
        <v>Targeted Dealer</v>
      </c>
      <c r="H327" s="66"/>
      <c r="I327" s="67">
        <v>30</v>
      </c>
      <c r="J327" s="67">
        <f t="shared" si="71"/>
        <v>28</v>
      </c>
      <c r="K327" s="68">
        <v>0</v>
      </c>
      <c r="L327" s="68">
        <f t="shared" si="72"/>
        <v>30</v>
      </c>
      <c r="M327" s="68">
        <f t="shared" si="73"/>
        <v>0</v>
      </c>
      <c r="N327" s="96">
        <v>0</v>
      </c>
      <c r="O327" s="97" t="str">
        <f t="shared" si="74"/>
        <v>Mar</v>
      </c>
      <c r="P327" s="96">
        <f t="shared" si="75"/>
        <v>0</v>
      </c>
      <c r="Q327" s="98">
        <f t="shared" si="76"/>
        <v>0</v>
      </c>
      <c r="R327" s="97" t="str">
        <f t="shared" si="77"/>
        <v xml:space="preserve"> </v>
      </c>
      <c r="S327" s="99" t="b">
        <f t="shared" si="78"/>
        <v>0</v>
      </c>
      <c r="T327" s="68">
        <v>16</v>
      </c>
      <c r="U327" s="100" t="str">
        <f t="shared" si="79"/>
        <v>Apr</v>
      </c>
      <c r="V327" s="96">
        <v>16</v>
      </c>
      <c r="W327" s="101">
        <f t="shared" si="80"/>
        <v>-16</v>
      </c>
      <c r="X327" s="102">
        <f t="shared" si="81"/>
        <v>-1</v>
      </c>
      <c r="Y327" s="103" t="str">
        <f t="shared" si="82"/>
        <v>DEGROWTH</v>
      </c>
      <c r="Z327" s="74">
        <v>0</v>
      </c>
      <c r="AA327" s="69"/>
      <c r="AB327" s="69" t="s">
        <v>133</v>
      </c>
      <c r="AC327" s="69" t="s">
        <v>133</v>
      </c>
      <c r="AD327" s="3">
        <f t="shared" si="83"/>
        <v>1</v>
      </c>
      <c r="AE327" s="75"/>
    </row>
    <row r="328" spans="1:31" ht="14.25" customHeight="1">
      <c r="A328" s="69" t="s">
        <v>133</v>
      </c>
      <c r="B328" s="71" t="s">
        <v>47</v>
      </c>
      <c r="C328" s="71" t="s">
        <v>1227</v>
      </c>
      <c r="D328" s="71">
        <v>1000000763</v>
      </c>
      <c r="E328" s="72" t="s">
        <v>1228</v>
      </c>
      <c r="F328" s="73">
        <v>43894</v>
      </c>
      <c r="G328" s="66" t="str">
        <f t="shared" si="70"/>
        <v>Targeted Dealer</v>
      </c>
      <c r="H328" s="66"/>
      <c r="I328" s="67">
        <v>410</v>
      </c>
      <c r="J328" s="67">
        <f t="shared" si="71"/>
        <v>382.66666666666663</v>
      </c>
      <c r="K328" s="68">
        <v>305</v>
      </c>
      <c r="L328" s="68">
        <f t="shared" si="72"/>
        <v>105</v>
      </c>
      <c r="M328" s="68">
        <f t="shared" si="73"/>
        <v>79.703832752613252</v>
      </c>
      <c r="N328" s="96">
        <v>484.5</v>
      </c>
      <c r="O328" s="97" t="str">
        <f t="shared" si="74"/>
        <v>Mar</v>
      </c>
      <c r="P328" s="96">
        <f t="shared" si="75"/>
        <v>484.5</v>
      </c>
      <c r="Q328" s="98">
        <f t="shared" si="76"/>
        <v>-179.5</v>
      </c>
      <c r="R328" s="97">
        <f t="shared" si="77"/>
        <v>-0.37048503611971106</v>
      </c>
      <c r="S328" s="99" t="str">
        <f t="shared" si="78"/>
        <v>DEGROWTH</v>
      </c>
      <c r="T328" s="68">
        <v>160</v>
      </c>
      <c r="U328" s="100" t="str">
        <f t="shared" si="79"/>
        <v>Apr</v>
      </c>
      <c r="V328" s="96">
        <v>160</v>
      </c>
      <c r="W328" s="101">
        <f t="shared" si="80"/>
        <v>145</v>
      </c>
      <c r="X328" s="102">
        <f t="shared" si="81"/>
        <v>0.90625</v>
      </c>
      <c r="Y328" s="103" t="str">
        <f t="shared" si="82"/>
        <v>GROWTH</v>
      </c>
      <c r="Z328" s="74">
        <v>0</v>
      </c>
      <c r="AA328" s="69"/>
      <c r="AB328" s="69" t="s">
        <v>133</v>
      </c>
      <c r="AC328" s="69" t="s">
        <v>133</v>
      </c>
      <c r="AD328" s="3">
        <f t="shared" si="83"/>
        <v>0</v>
      </c>
      <c r="AE328" s="75"/>
    </row>
    <row r="329" spans="1:31" ht="14.25" customHeight="1">
      <c r="A329" s="69" t="s">
        <v>133</v>
      </c>
      <c r="B329" s="71" t="s">
        <v>47</v>
      </c>
      <c r="C329" s="71" t="s">
        <v>1229</v>
      </c>
      <c r="D329" s="71">
        <v>1000001077</v>
      </c>
      <c r="E329" s="72" t="s">
        <v>1230</v>
      </c>
      <c r="F329" s="73">
        <v>43959</v>
      </c>
      <c r="G329" s="66" t="str">
        <f t="shared" si="70"/>
        <v>Targeted Dealer</v>
      </c>
      <c r="H329" s="66"/>
      <c r="I329" s="67">
        <v>60</v>
      </c>
      <c r="J329" s="67">
        <f t="shared" si="71"/>
        <v>56</v>
      </c>
      <c r="K329" s="68">
        <v>35</v>
      </c>
      <c r="L329" s="68">
        <f t="shared" si="72"/>
        <v>25</v>
      </c>
      <c r="M329" s="68">
        <f t="shared" si="73"/>
        <v>62.499999999999993</v>
      </c>
      <c r="N329" s="96">
        <v>20</v>
      </c>
      <c r="O329" s="97" t="str">
        <f t="shared" si="74"/>
        <v>Mar</v>
      </c>
      <c r="P329" s="96">
        <f t="shared" si="75"/>
        <v>20</v>
      </c>
      <c r="Q329" s="98">
        <f t="shared" si="76"/>
        <v>15</v>
      </c>
      <c r="R329" s="97">
        <f t="shared" si="77"/>
        <v>0.75</v>
      </c>
      <c r="S329" s="99" t="str">
        <f t="shared" si="78"/>
        <v>GROWTH</v>
      </c>
      <c r="T329" s="68">
        <v>241.5</v>
      </c>
      <c r="U329" s="100" t="str">
        <f t="shared" si="79"/>
        <v>Apr</v>
      </c>
      <c r="V329" s="96">
        <v>241.5</v>
      </c>
      <c r="W329" s="101">
        <f t="shared" si="80"/>
        <v>-206.5</v>
      </c>
      <c r="X329" s="102">
        <f t="shared" si="81"/>
        <v>-0.85507246376811596</v>
      </c>
      <c r="Y329" s="103" t="str">
        <f t="shared" si="82"/>
        <v>DEGROWTH</v>
      </c>
      <c r="Z329" s="74">
        <v>0</v>
      </c>
      <c r="AA329" s="69"/>
      <c r="AB329" s="69" t="s">
        <v>133</v>
      </c>
      <c r="AC329" s="69" t="s">
        <v>133</v>
      </c>
      <c r="AD329" s="3">
        <f t="shared" si="83"/>
        <v>0</v>
      </c>
      <c r="AE329" s="75"/>
    </row>
    <row r="330" spans="1:31" ht="14.25" customHeight="1">
      <c r="A330" s="69" t="s">
        <v>133</v>
      </c>
      <c r="B330" s="71" t="s">
        <v>47</v>
      </c>
      <c r="C330" s="71" t="s">
        <v>1231</v>
      </c>
      <c r="D330" s="71">
        <v>1000001070</v>
      </c>
      <c r="E330" s="72" t="s">
        <v>1232</v>
      </c>
      <c r="F330" s="73">
        <v>44405</v>
      </c>
      <c r="G330" s="66" t="str">
        <f t="shared" si="70"/>
        <v>Targeted Dealer</v>
      </c>
      <c r="H330" s="66"/>
      <c r="I330" s="67">
        <v>30</v>
      </c>
      <c r="J330" s="67">
        <f t="shared" si="71"/>
        <v>28</v>
      </c>
      <c r="K330" s="68">
        <v>40</v>
      </c>
      <c r="L330" s="68">
        <f t="shared" si="72"/>
        <v>-10</v>
      </c>
      <c r="M330" s="68">
        <f t="shared" si="73"/>
        <v>142.85714285714283</v>
      </c>
      <c r="N330" s="96">
        <v>15</v>
      </c>
      <c r="O330" s="97" t="str">
        <f t="shared" si="74"/>
        <v>Mar</v>
      </c>
      <c r="P330" s="96">
        <f t="shared" si="75"/>
        <v>15</v>
      </c>
      <c r="Q330" s="98">
        <f t="shared" si="76"/>
        <v>25</v>
      </c>
      <c r="R330" s="97">
        <f t="shared" si="77"/>
        <v>1.6666666666666665</v>
      </c>
      <c r="S330" s="99" t="str">
        <f t="shared" si="78"/>
        <v>GROWTH</v>
      </c>
      <c r="T330" s="68">
        <v>0</v>
      </c>
      <c r="U330" s="100" t="str">
        <f t="shared" si="79"/>
        <v>Apr</v>
      </c>
      <c r="V330" s="96">
        <v>0</v>
      </c>
      <c r="W330" s="101">
        <f t="shared" si="80"/>
        <v>40</v>
      </c>
      <c r="X330" s="102">
        <f t="shared" si="81"/>
        <v>0</v>
      </c>
      <c r="Y330" s="103" t="b">
        <f t="shared" si="82"/>
        <v>0</v>
      </c>
      <c r="Z330" s="74">
        <v>0</v>
      </c>
      <c r="AA330" s="69"/>
      <c r="AB330" s="69" t="s">
        <v>133</v>
      </c>
      <c r="AC330" s="69" t="s">
        <v>133</v>
      </c>
      <c r="AD330" s="3">
        <f t="shared" si="83"/>
        <v>0</v>
      </c>
      <c r="AE330" s="75"/>
    </row>
    <row r="331" spans="1:31" ht="14.25" customHeight="1">
      <c r="A331" s="69" t="s">
        <v>133</v>
      </c>
      <c r="B331" s="71" t="s">
        <v>47</v>
      </c>
      <c r="C331" s="71" t="s">
        <v>1233</v>
      </c>
      <c r="D331" s="71">
        <v>1000002605</v>
      </c>
      <c r="E331" s="72" t="s">
        <v>1234</v>
      </c>
      <c r="F331" s="73">
        <v>44601</v>
      </c>
      <c r="G331" s="66" t="str">
        <f t="shared" si="70"/>
        <v>Targeted Dealer</v>
      </c>
      <c r="H331" s="66"/>
      <c r="I331" s="67">
        <v>60</v>
      </c>
      <c r="J331" s="67">
        <f t="shared" si="71"/>
        <v>56</v>
      </c>
      <c r="K331" s="68">
        <v>45</v>
      </c>
      <c r="L331" s="68">
        <f t="shared" si="72"/>
        <v>15</v>
      </c>
      <c r="M331" s="68">
        <f t="shared" si="73"/>
        <v>80.357142857142847</v>
      </c>
      <c r="N331" s="96">
        <v>45</v>
      </c>
      <c r="O331" s="97" t="str">
        <f t="shared" si="74"/>
        <v>Mar</v>
      </c>
      <c r="P331" s="96">
        <f t="shared" si="75"/>
        <v>45</v>
      </c>
      <c r="Q331" s="98">
        <f t="shared" si="76"/>
        <v>0</v>
      </c>
      <c r="R331" s="97">
        <f t="shared" si="77"/>
        <v>0</v>
      </c>
      <c r="S331" s="99" t="str">
        <f t="shared" si="78"/>
        <v>GROWTH</v>
      </c>
      <c r="T331" s="68">
        <v>30</v>
      </c>
      <c r="U331" s="100" t="str">
        <f t="shared" si="79"/>
        <v>Apr</v>
      </c>
      <c r="V331" s="96">
        <v>30</v>
      </c>
      <c r="W331" s="101">
        <f t="shared" si="80"/>
        <v>15</v>
      </c>
      <c r="X331" s="102">
        <f t="shared" si="81"/>
        <v>0.5</v>
      </c>
      <c r="Y331" s="103" t="str">
        <f t="shared" si="82"/>
        <v>GROWTH</v>
      </c>
      <c r="Z331" s="74">
        <v>0</v>
      </c>
      <c r="AA331" s="69"/>
      <c r="AB331" s="69" t="s">
        <v>133</v>
      </c>
      <c r="AC331" s="69" t="s">
        <v>133</v>
      </c>
      <c r="AD331" s="3">
        <f t="shared" si="83"/>
        <v>0</v>
      </c>
      <c r="AE331" s="75"/>
    </row>
    <row r="332" spans="1:31" ht="14.25" customHeight="1">
      <c r="A332" s="69" t="s">
        <v>133</v>
      </c>
      <c r="B332" s="71" t="s">
        <v>47</v>
      </c>
      <c r="C332" s="71" t="s">
        <v>1235</v>
      </c>
      <c r="D332" s="71">
        <v>1000002617</v>
      </c>
      <c r="E332" s="72" t="s">
        <v>1236</v>
      </c>
      <c r="F332" s="73">
        <v>44625</v>
      </c>
      <c r="G332" s="66" t="str">
        <f t="shared" si="70"/>
        <v>Targeted Dealer</v>
      </c>
      <c r="H332" s="66"/>
      <c r="I332" s="67">
        <v>60</v>
      </c>
      <c r="J332" s="67">
        <f t="shared" si="71"/>
        <v>56</v>
      </c>
      <c r="K332" s="68">
        <v>0</v>
      </c>
      <c r="L332" s="68">
        <f t="shared" si="72"/>
        <v>60</v>
      </c>
      <c r="M332" s="68">
        <f t="shared" si="73"/>
        <v>0</v>
      </c>
      <c r="N332" s="96">
        <v>34</v>
      </c>
      <c r="O332" s="97" t="str">
        <f t="shared" si="74"/>
        <v>Mar</v>
      </c>
      <c r="P332" s="96">
        <f t="shared" si="75"/>
        <v>34</v>
      </c>
      <c r="Q332" s="98">
        <f t="shared" si="76"/>
        <v>-34</v>
      </c>
      <c r="R332" s="97">
        <f t="shared" si="77"/>
        <v>-1</v>
      </c>
      <c r="S332" s="99" t="str">
        <f t="shared" si="78"/>
        <v>DEGROWTH</v>
      </c>
      <c r="T332" s="68">
        <v>75</v>
      </c>
      <c r="U332" s="100" t="str">
        <f t="shared" si="79"/>
        <v>Apr</v>
      </c>
      <c r="V332" s="96">
        <v>75</v>
      </c>
      <c r="W332" s="101">
        <f t="shared" si="80"/>
        <v>-75</v>
      </c>
      <c r="X332" s="102">
        <f t="shared" si="81"/>
        <v>-1</v>
      </c>
      <c r="Y332" s="103" t="str">
        <f t="shared" si="82"/>
        <v>DEGROWTH</v>
      </c>
      <c r="Z332" s="74">
        <v>0</v>
      </c>
      <c r="AA332" s="69"/>
      <c r="AB332" s="69" t="s">
        <v>133</v>
      </c>
      <c r="AC332" s="69" t="s">
        <v>133</v>
      </c>
      <c r="AD332" s="3">
        <f t="shared" si="83"/>
        <v>1</v>
      </c>
      <c r="AE332" s="75"/>
    </row>
    <row r="333" spans="1:31" ht="14.25" customHeight="1">
      <c r="A333" s="69" t="s">
        <v>133</v>
      </c>
      <c r="B333" s="71" t="s">
        <v>47</v>
      </c>
      <c r="C333" s="71" t="s">
        <v>1237</v>
      </c>
      <c r="D333" s="71">
        <v>1000002726</v>
      </c>
      <c r="E333" s="71" t="s">
        <v>1238</v>
      </c>
      <c r="F333" s="73">
        <v>44671</v>
      </c>
      <c r="G333" s="66" t="str">
        <f t="shared" si="70"/>
        <v>Targeted Dealer</v>
      </c>
      <c r="H333" s="66"/>
      <c r="I333" s="67">
        <v>30</v>
      </c>
      <c r="J333" s="67">
        <f t="shared" si="71"/>
        <v>28</v>
      </c>
      <c r="K333" s="68">
        <v>35</v>
      </c>
      <c r="L333" s="68">
        <f t="shared" si="72"/>
        <v>-5</v>
      </c>
      <c r="M333" s="68">
        <f t="shared" si="73"/>
        <v>124.99999999999999</v>
      </c>
      <c r="N333" s="96">
        <v>15</v>
      </c>
      <c r="O333" s="97" t="str">
        <f t="shared" si="74"/>
        <v>Mar</v>
      </c>
      <c r="P333" s="96">
        <f t="shared" si="75"/>
        <v>15</v>
      </c>
      <c r="Q333" s="98">
        <f t="shared" si="76"/>
        <v>20</v>
      </c>
      <c r="R333" s="97">
        <f t="shared" si="77"/>
        <v>1.3333333333333335</v>
      </c>
      <c r="S333" s="99" t="str">
        <f t="shared" si="78"/>
        <v>GROWTH</v>
      </c>
      <c r="T333" s="68">
        <v>20</v>
      </c>
      <c r="U333" s="100" t="str">
        <f t="shared" si="79"/>
        <v>Apr</v>
      </c>
      <c r="V333" s="96">
        <v>20</v>
      </c>
      <c r="W333" s="101">
        <f t="shared" si="80"/>
        <v>15</v>
      </c>
      <c r="X333" s="102">
        <f t="shared" si="81"/>
        <v>0.75</v>
      </c>
      <c r="Y333" s="103" t="str">
        <f t="shared" si="82"/>
        <v>GROWTH</v>
      </c>
      <c r="Z333" s="74">
        <v>0</v>
      </c>
      <c r="AA333" s="69"/>
      <c r="AB333" s="69" t="s">
        <v>133</v>
      </c>
      <c r="AC333" s="69" t="s">
        <v>133</v>
      </c>
      <c r="AD333" s="3">
        <f t="shared" si="83"/>
        <v>0</v>
      </c>
      <c r="AE333" s="75"/>
    </row>
    <row r="334" spans="1:31" ht="14.25" customHeight="1">
      <c r="A334" s="69" t="s">
        <v>133</v>
      </c>
      <c r="B334" s="71" t="s">
        <v>47</v>
      </c>
      <c r="C334" s="71" t="s">
        <v>1239</v>
      </c>
      <c r="D334" s="71">
        <v>1000002748</v>
      </c>
      <c r="E334" s="71" t="s">
        <v>1240</v>
      </c>
      <c r="F334" s="73">
        <v>44694</v>
      </c>
      <c r="G334" s="66" t="str">
        <f t="shared" si="70"/>
        <v>Targeted Dealer</v>
      </c>
      <c r="H334" s="66"/>
      <c r="I334" s="67">
        <v>130</v>
      </c>
      <c r="J334" s="67">
        <f t="shared" si="71"/>
        <v>121.33333333333333</v>
      </c>
      <c r="K334" s="68">
        <v>100</v>
      </c>
      <c r="L334" s="68">
        <f t="shared" si="72"/>
        <v>30</v>
      </c>
      <c r="M334" s="68">
        <f t="shared" si="73"/>
        <v>82.417582417582409</v>
      </c>
      <c r="N334" s="96">
        <v>180</v>
      </c>
      <c r="O334" s="97" t="str">
        <f t="shared" si="74"/>
        <v>Mar</v>
      </c>
      <c r="P334" s="96">
        <f t="shared" si="75"/>
        <v>180</v>
      </c>
      <c r="Q334" s="98">
        <f t="shared" si="76"/>
        <v>-80</v>
      </c>
      <c r="R334" s="97">
        <f t="shared" si="77"/>
        <v>-0.44444444444444442</v>
      </c>
      <c r="S334" s="99" t="str">
        <f t="shared" si="78"/>
        <v>DEGROWTH</v>
      </c>
      <c r="T334" s="68">
        <v>55</v>
      </c>
      <c r="U334" s="100" t="str">
        <f t="shared" si="79"/>
        <v>Apr</v>
      </c>
      <c r="V334" s="96">
        <v>55</v>
      </c>
      <c r="W334" s="101">
        <f t="shared" si="80"/>
        <v>45</v>
      </c>
      <c r="X334" s="102">
        <f t="shared" si="81"/>
        <v>0.81818181818181812</v>
      </c>
      <c r="Y334" s="103" t="str">
        <f t="shared" si="82"/>
        <v>GROWTH</v>
      </c>
      <c r="Z334" s="74">
        <v>0</v>
      </c>
      <c r="AA334" s="69"/>
      <c r="AB334" s="69" t="s">
        <v>133</v>
      </c>
      <c r="AC334" s="69" t="s">
        <v>133</v>
      </c>
      <c r="AD334" s="3">
        <f t="shared" si="83"/>
        <v>0</v>
      </c>
      <c r="AE334" s="75"/>
    </row>
    <row r="335" spans="1:31" ht="14.25" customHeight="1">
      <c r="A335" s="69" t="s">
        <v>133</v>
      </c>
      <c r="B335" s="71" t="s">
        <v>47</v>
      </c>
      <c r="C335" s="71" t="s">
        <v>1241</v>
      </c>
      <c r="D335" s="71">
        <v>1000002811</v>
      </c>
      <c r="E335" s="71" t="s">
        <v>1242</v>
      </c>
      <c r="F335" s="73">
        <v>44719</v>
      </c>
      <c r="G335" s="66" t="str">
        <f t="shared" si="70"/>
        <v>Targeted Dealer</v>
      </c>
      <c r="H335" s="66"/>
      <c r="I335" s="67">
        <v>50</v>
      </c>
      <c r="J335" s="67">
        <f t="shared" si="71"/>
        <v>46.666666666666671</v>
      </c>
      <c r="K335" s="68">
        <v>20</v>
      </c>
      <c r="L335" s="68">
        <f t="shared" si="72"/>
        <v>30</v>
      </c>
      <c r="M335" s="68">
        <f t="shared" si="73"/>
        <v>42.857142857142854</v>
      </c>
      <c r="N335" s="96">
        <v>20</v>
      </c>
      <c r="O335" s="97" t="str">
        <f t="shared" si="74"/>
        <v>Mar</v>
      </c>
      <c r="P335" s="96">
        <f t="shared" si="75"/>
        <v>20</v>
      </c>
      <c r="Q335" s="98">
        <f t="shared" si="76"/>
        <v>0</v>
      </c>
      <c r="R335" s="97">
        <f t="shared" si="77"/>
        <v>0</v>
      </c>
      <c r="S335" s="99" t="str">
        <f t="shared" si="78"/>
        <v>GROWTH</v>
      </c>
      <c r="T335" s="68">
        <v>59.4</v>
      </c>
      <c r="U335" s="100" t="str">
        <f t="shared" si="79"/>
        <v>Apr</v>
      </c>
      <c r="V335" s="96">
        <v>59.4</v>
      </c>
      <c r="W335" s="101">
        <f t="shared" si="80"/>
        <v>-39.4</v>
      </c>
      <c r="X335" s="102">
        <f t="shared" si="81"/>
        <v>-0.66329966329966328</v>
      </c>
      <c r="Y335" s="103" t="str">
        <f t="shared" si="82"/>
        <v>DEGROWTH</v>
      </c>
      <c r="Z335" s="74">
        <v>0</v>
      </c>
      <c r="AA335" s="69"/>
      <c r="AB335" s="69" t="s">
        <v>133</v>
      </c>
      <c r="AC335" s="69" t="s">
        <v>133</v>
      </c>
      <c r="AD335" s="3">
        <f t="shared" si="83"/>
        <v>0</v>
      </c>
      <c r="AE335" s="75"/>
    </row>
    <row r="336" spans="1:31" ht="14.25" customHeight="1">
      <c r="A336" s="69" t="s">
        <v>133</v>
      </c>
      <c r="B336" s="71" t="s">
        <v>47</v>
      </c>
      <c r="C336" s="71" t="s">
        <v>234</v>
      </c>
      <c r="D336" s="71">
        <v>1000003477</v>
      </c>
      <c r="E336" s="71" t="s">
        <v>235</v>
      </c>
      <c r="F336" s="73">
        <v>45036</v>
      </c>
      <c r="G336" s="66" t="str">
        <f t="shared" si="70"/>
        <v>Targeted Dealer</v>
      </c>
      <c r="H336" s="66"/>
      <c r="I336" s="67">
        <v>20</v>
      </c>
      <c r="J336" s="67">
        <f t="shared" si="71"/>
        <v>18.666666666666664</v>
      </c>
      <c r="K336" s="68">
        <v>10</v>
      </c>
      <c r="L336" s="68">
        <f t="shared" si="72"/>
        <v>10</v>
      </c>
      <c r="M336" s="68">
        <f t="shared" si="73"/>
        <v>53.571428571428577</v>
      </c>
      <c r="N336" s="96">
        <v>10</v>
      </c>
      <c r="O336" s="97" t="str">
        <f t="shared" si="74"/>
        <v>Mar</v>
      </c>
      <c r="P336" s="96">
        <f t="shared" si="75"/>
        <v>10</v>
      </c>
      <c r="Q336" s="98">
        <f t="shared" si="76"/>
        <v>0</v>
      </c>
      <c r="R336" s="97">
        <f t="shared" si="77"/>
        <v>0</v>
      </c>
      <c r="S336" s="99" t="str">
        <f t="shared" si="78"/>
        <v>GROWTH</v>
      </c>
      <c r="T336" s="68">
        <v>15</v>
      </c>
      <c r="U336" s="100" t="str">
        <f t="shared" si="79"/>
        <v>Apr</v>
      </c>
      <c r="V336" s="96">
        <v>15</v>
      </c>
      <c r="W336" s="101">
        <f t="shared" si="80"/>
        <v>-5</v>
      </c>
      <c r="X336" s="102">
        <f t="shared" si="81"/>
        <v>-0.33333333333333337</v>
      </c>
      <c r="Y336" s="103" t="str">
        <f t="shared" si="82"/>
        <v>DEGROWTH</v>
      </c>
      <c r="Z336" s="74">
        <v>0</v>
      </c>
      <c r="AA336" s="69"/>
      <c r="AB336" s="69" t="s">
        <v>133</v>
      </c>
      <c r="AC336" s="69" t="s">
        <v>133</v>
      </c>
      <c r="AD336" s="3">
        <f t="shared" si="83"/>
        <v>0</v>
      </c>
      <c r="AE336" s="75"/>
    </row>
    <row r="337" spans="1:31" ht="14.25" customHeight="1">
      <c r="A337" s="69" t="s">
        <v>133</v>
      </c>
      <c r="B337" s="71" t="s">
        <v>47</v>
      </c>
      <c r="C337" s="71" t="s">
        <v>1243</v>
      </c>
      <c r="D337" s="71">
        <v>1000003521</v>
      </c>
      <c r="E337" s="71" t="s">
        <v>1244</v>
      </c>
      <c r="F337" s="73">
        <v>45062</v>
      </c>
      <c r="G337" s="66" t="str">
        <f t="shared" si="70"/>
        <v>Targeted Dealer</v>
      </c>
      <c r="H337" s="66"/>
      <c r="I337" s="67">
        <v>80</v>
      </c>
      <c r="J337" s="67">
        <f t="shared" si="71"/>
        <v>74.666666666666657</v>
      </c>
      <c r="K337" s="68">
        <v>27.5</v>
      </c>
      <c r="L337" s="68">
        <f t="shared" si="72"/>
        <v>52.5</v>
      </c>
      <c r="M337" s="68">
        <f t="shared" si="73"/>
        <v>36.830357142857146</v>
      </c>
      <c r="N337" s="96">
        <v>20</v>
      </c>
      <c r="O337" s="97" t="str">
        <f t="shared" si="74"/>
        <v>Mar</v>
      </c>
      <c r="P337" s="96">
        <f t="shared" si="75"/>
        <v>20</v>
      </c>
      <c r="Q337" s="98">
        <f t="shared" si="76"/>
        <v>7.5</v>
      </c>
      <c r="R337" s="97">
        <f t="shared" si="77"/>
        <v>0.375</v>
      </c>
      <c r="S337" s="99" t="str">
        <f t="shared" si="78"/>
        <v>GROWTH</v>
      </c>
      <c r="T337" s="68">
        <v>95</v>
      </c>
      <c r="U337" s="100" t="str">
        <f t="shared" si="79"/>
        <v>Apr</v>
      </c>
      <c r="V337" s="96">
        <v>95</v>
      </c>
      <c r="W337" s="101">
        <f t="shared" si="80"/>
        <v>-67.5</v>
      </c>
      <c r="X337" s="102">
        <f t="shared" si="81"/>
        <v>-0.71052631578947367</v>
      </c>
      <c r="Y337" s="103" t="str">
        <f t="shared" si="82"/>
        <v>DEGROWTH</v>
      </c>
      <c r="Z337" s="74">
        <v>0</v>
      </c>
      <c r="AA337" s="69"/>
      <c r="AB337" s="69" t="s">
        <v>133</v>
      </c>
      <c r="AC337" s="69" t="s">
        <v>133</v>
      </c>
      <c r="AD337" s="3">
        <f t="shared" si="83"/>
        <v>0</v>
      </c>
      <c r="AE337" s="75"/>
    </row>
    <row r="338" spans="1:31" ht="14.25" customHeight="1">
      <c r="A338" s="74" t="s">
        <v>133</v>
      </c>
      <c r="B338" s="78" t="s">
        <v>47</v>
      </c>
      <c r="C338" s="78" t="s">
        <v>1245</v>
      </c>
      <c r="D338" s="78">
        <v>1000003931</v>
      </c>
      <c r="E338" s="78" t="s">
        <v>1246</v>
      </c>
      <c r="F338" s="73">
        <v>45412</v>
      </c>
      <c r="G338" s="66" t="str">
        <f t="shared" si="70"/>
        <v>Targeted Dealer</v>
      </c>
      <c r="H338" s="66"/>
      <c r="I338" s="67">
        <v>30</v>
      </c>
      <c r="J338" s="67">
        <f t="shared" si="71"/>
        <v>28</v>
      </c>
      <c r="K338" s="68">
        <v>0</v>
      </c>
      <c r="L338" s="68">
        <f t="shared" si="72"/>
        <v>30</v>
      </c>
      <c r="M338" s="68">
        <f t="shared" si="73"/>
        <v>0</v>
      </c>
      <c r="N338" s="96">
        <v>20</v>
      </c>
      <c r="O338" s="97" t="str">
        <f t="shared" si="74"/>
        <v>Mar</v>
      </c>
      <c r="P338" s="96">
        <f t="shared" si="75"/>
        <v>20</v>
      </c>
      <c r="Q338" s="98">
        <f t="shared" si="76"/>
        <v>-20</v>
      </c>
      <c r="R338" s="97">
        <f t="shared" si="77"/>
        <v>-1</v>
      </c>
      <c r="S338" s="99" t="str">
        <f t="shared" si="78"/>
        <v>DEGROWTH</v>
      </c>
      <c r="T338" s="68">
        <v>12</v>
      </c>
      <c r="U338" s="100" t="str">
        <f t="shared" si="79"/>
        <v>Apr</v>
      </c>
      <c r="V338" s="96">
        <v>12</v>
      </c>
      <c r="W338" s="101">
        <f t="shared" si="80"/>
        <v>-12</v>
      </c>
      <c r="X338" s="102">
        <f t="shared" si="81"/>
        <v>-1</v>
      </c>
      <c r="Y338" s="103" t="str">
        <f t="shared" si="82"/>
        <v>DEGROWTH</v>
      </c>
      <c r="Z338" s="74">
        <v>0</v>
      </c>
      <c r="AA338" s="69"/>
      <c r="AB338" s="69" t="s">
        <v>133</v>
      </c>
      <c r="AC338" s="74" t="s">
        <v>133</v>
      </c>
      <c r="AD338" s="3">
        <f t="shared" si="83"/>
        <v>1</v>
      </c>
      <c r="AE338" s="75"/>
    </row>
    <row r="339" spans="1:31" ht="14.25" customHeight="1">
      <c r="A339" s="74" t="s">
        <v>133</v>
      </c>
      <c r="B339" s="78" t="s">
        <v>47</v>
      </c>
      <c r="C339" s="78" t="s">
        <v>1247</v>
      </c>
      <c r="D339" s="78">
        <v>1000004065</v>
      </c>
      <c r="E339" s="78" t="s">
        <v>1248</v>
      </c>
      <c r="F339" s="73">
        <v>45503</v>
      </c>
      <c r="G339" s="66" t="str">
        <f t="shared" si="70"/>
        <v>Targeted Dealer</v>
      </c>
      <c r="H339" s="66"/>
      <c r="I339" s="67">
        <v>60</v>
      </c>
      <c r="J339" s="67">
        <f t="shared" si="71"/>
        <v>56</v>
      </c>
      <c r="K339" s="68">
        <v>0</v>
      </c>
      <c r="L339" s="68">
        <f t="shared" si="72"/>
        <v>60</v>
      </c>
      <c r="M339" s="68">
        <f t="shared" si="73"/>
        <v>0</v>
      </c>
      <c r="N339" s="96">
        <v>67.5</v>
      </c>
      <c r="O339" s="97" t="str">
        <f t="shared" si="74"/>
        <v>Mar</v>
      </c>
      <c r="P339" s="96">
        <f t="shared" si="75"/>
        <v>67.5</v>
      </c>
      <c r="Q339" s="98">
        <f t="shared" si="76"/>
        <v>-67.5</v>
      </c>
      <c r="R339" s="97">
        <f t="shared" si="77"/>
        <v>-1</v>
      </c>
      <c r="S339" s="99" t="str">
        <f t="shared" si="78"/>
        <v>DEGROWTH</v>
      </c>
      <c r="T339" s="68">
        <v>23.25</v>
      </c>
      <c r="U339" s="100" t="str">
        <f t="shared" si="79"/>
        <v>Apr</v>
      </c>
      <c r="V339" s="96">
        <v>23.25</v>
      </c>
      <c r="W339" s="101">
        <f t="shared" si="80"/>
        <v>-23.25</v>
      </c>
      <c r="X339" s="102">
        <f t="shared" si="81"/>
        <v>-1</v>
      </c>
      <c r="Y339" s="103" t="str">
        <f t="shared" si="82"/>
        <v>DEGROWTH</v>
      </c>
      <c r="Z339" s="74">
        <v>0</v>
      </c>
      <c r="AA339" s="69"/>
      <c r="AB339" s="69" t="s">
        <v>133</v>
      </c>
      <c r="AC339" s="74" t="s">
        <v>133</v>
      </c>
      <c r="AD339" s="3">
        <f t="shared" si="83"/>
        <v>1</v>
      </c>
      <c r="AE339" s="75"/>
    </row>
    <row r="340" spans="1:31" ht="14.25" customHeight="1">
      <c r="A340" s="74" t="s">
        <v>133</v>
      </c>
      <c r="B340" s="78" t="s">
        <v>47</v>
      </c>
      <c r="C340" s="78" t="s">
        <v>1249</v>
      </c>
      <c r="D340" s="78">
        <v>1000004097</v>
      </c>
      <c r="E340" s="78" t="s">
        <v>1250</v>
      </c>
      <c r="F340" s="73">
        <v>45532</v>
      </c>
      <c r="G340" s="66" t="str">
        <f t="shared" si="70"/>
        <v>Targeted Dealer</v>
      </c>
      <c r="H340" s="66"/>
      <c r="I340" s="67">
        <v>60</v>
      </c>
      <c r="J340" s="67">
        <f t="shared" si="71"/>
        <v>56</v>
      </c>
      <c r="K340" s="68">
        <v>50</v>
      </c>
      <c r="L340" s="68">
        <f t="shared" si="72"/>
        <v>10</v>
      </c>
      <c r="M340" s="68">
        <f t="shared" si="73"/>
        <v>89.285714285714278</v>
      </c>
      <c r="N340" s="96">
        <v>70</v>
      </c>
      <c r="O340" s="97" t="str">
        <f t="shared" si="74"/>
        <v>Mar</v>
      </c>
      <c r="P340" s="96">
        <f t="shared" si="75"/>
        <v>70</v>
      </c>
      <c r="Q340" s="98">
        <f t="shared" si="76"/>
        <v>-20</v>
      </c>
      <c r="R340" s="97">
        <f t="shared" si="77"/>
        <v>-0.2857142857142857</v>
      </c>
      <c r="S340" s="99" t="str">
        <f t="shared" si="78"/>
        <v>DEGROWTH</v>
      </c>
      <c r="T340" s="68">
        <v>15</v>
      </c>
      <c r="U340" s="100" t="str">
        <f t="shared" si="79"/>
        <v>Apr</v>
      </c>
      <c r="V340" s="96">
        <v>15</v>
      </c>
      <c r="W340" s="101">
        <f t="shared" si="80"/>
        <v>35</v>
      </c>
      <c r="X340" s="102">
        <f t="shared" si="81"/>
        <v>2.3333333333333335</v>
      </c>
      <c r="Y340" s="103" t="str">
        <f t="shared" si="82"/>
        <v>GROWTH</v>
      </c>
      <c r="Z340" s="74">
        <v>0</v>
      </c>
      <c r="AA340" s="69"/>
      <c r="AB340" s="69" t="s">
        <v>133</v>
      </c>
      <c r="AC340" s="74" t="s">
        <v>133</v>
      </c>
      <c r="AD340" s="3">
        <f t="shared" si="83"/>
        <v>0</v>
      </c>
      <c r="AE340" s="75"/>
    </row>
    <row r="341" spans="1:31" ht="14.25" customHeight="1">
      <c r="A341" s="69" t="s">
        <v>133</v>
      </c>
      <c r="B341" s="71" t="s">
        <v>48</v>
      </c>
      <c r="C341" s="71" t="s">
        <v>1251</v>
      </c>
      <c r="D341" s="71">
        <v>1000000702</v>
      </c>
      <c r="E341" s="72" t="s">
        <v>1252</v>
      </c>
      <c r="F341" s="73">
        <v>39855</v>
      </c>
      <c r="G341" s="66" t="str">
        <f t="shared" si="70"/>
        <v>Targeted Dealer</v>
      </c>
      <c r="H341" s="66"/>
      <c r="I341" s="67">
        <v>200</v>
      </c>
      <c r="J341" s="67">
        <f t="shared" si="71"/>
        <v>186.66666666666669</v>
      </c>
      <c r="K341" s="68">
        <v>275</v>
      </c>
      <c r="L341" s="68">
        <f t="shared" si="72"/>
        <v>-75</v>
      </c>
      <c r="M341" s="68">
        <f t="shared" si="73"/>
        <v>147.32142857142856</v>
      </c>
      <c r="N341" s="96">
        <v>127</v>
      </c>
      <c r="O341" s="97" t="str">
        <f t="shared" si="74"/>
        <v>Mar</v>
      </c>
      <c r="P341" s="96">
        <f t="shared" si="75"/>
        <v>127</v>
      </c>
      <c r="Q341" s="98">
        <f t="shared" si="76"/>
        <v>148</v>
      </c>
      <c r="R341" s="97">
        <f t="shared" si="77"/>
        <v>1.1653543307086616</v>
      </c>
      <c r="S341" s="99" t="str">
        <f t="shared" si="78"/>
        <v>GROWTH</v>
      </c>
      <c r="T341" s="68">
        <v>285</v>
      </c>
      <c r="U341" s="100" t="str">
        <f t="shared" si="79"/>
        <v>Apr</v>
      </c>
      <c r="V341" s="96">
        <v>285</v>
      </c>
      <c r="W341" s="101">
        <f t="shared" si="80"/>
        <v>-10</v>
      </c>
      <c r="X341" s="102">
        <f t="shared" si="81"/>
        <v>-3.5087719298245612E-2</v>
      </c>
      <c r="Y341" s="103" t="str">
        <f t="shared" si="82"/>
        <v>DEGROWTH</v>
      </c>
      <c r="Z341" s="74">
        <v>0</v>
      </c>
      <c r="AA341" s="69"/>
      <c r="AB341" s="69" t="s">
        <v>133</v>
      </c>
      <c r="AC341" s="69" t="s">
        <v>133</v>
      </c>
      <c r="AD341" s="3">
        <f t="shared" si="83"/>
        <v>0</v>
      </c>
      <c r="AE341" s="75"/>
    </row>
    <row r="342" spans="1:31" ht="14.25" customHeight="1">
      <c r="A342" s="69" t="s">
        <v>133</v>
      </c>
      <c r="B342" s="71" t="s">
        <v>48</v>
      </c>
      <c r="C342" s="71" t="s">
        <v>1253</v>
      </c>
      <c r="D342" s="71">
        <v>1000000694</v>
      </c>
      <c r="E342" s="72" t="s">
        <v>1254</v>
      </c>
      <c r="F342" s="73">
        <v>40275</v>
      </c>
      <c r="G342" s="66" t="str">
        <f t="shared" si="70"/>
        <v>Targeted Dealer</v>
      </c>
      <c r="H342" s="66"/>
      <c r="I342" s="67">
        <v>23</v>
      </c>
      <c r="J342" s="67">
        <f t="shared" si="71"/>
        <v>21.466666666666669</v>
      </c>
      <c r="K342" s="68">
        <v>23</v>
      </c>
      <c r="L342" s="68">
        <f t="shared" si="72"/>
        <v>0</v>
      </c>
      <c r="M342" s="68">
        <f t="shared" si="73"/>
        <v>107.14285714285714</v>
      </c>
      <c r="N342" s="96">
        <v>23</v>
      </c>
      <c r="O342" s="97" t="str">
        <f t="shared" si="74"/>
        <v>Mar</v>
      </c>
      <c r="P342" s="96">
        <f t="shared" si="75"/>
        <v>23</v>
      </c>
      <c r="Q342" s="98">
        <f t="shared" si="76"/>
        <v>0</v>
      </c>
      <c r="R342" s="97">
        <f t="shared" si="77"/>
        <v>0</v>
      </c>
      <c r="S342" s="99" t="str">
        <f t="shared" si="78"/>
        <v>GROWTH</v>
      </c>
      <c r="T342" s="68">
        <v>23</v>
      </c>
      <c r="U342" s="100" t="str">
        <f t="shared" si="79"/>
        <v>Apr</v>
      </c>
      <c r="V342" s="96">
        <v>23</v>
      </c>
      <c r="W342" s="101">
        <f t="shared" si="80"/>
        <v>0</v>
      </c>
      <c r="X342" s="102">
        <f t="shared" si="81"/>
        <v>0</v>
      </c>
      <c r="Y342" s="103" t="str">
        <f t="shared" si="82"/>
        <v>GROWTH</v>
      </c>
      <c r="Z342" s="74">
        <v>0</v>
      </c>
      <c r="AA342" s="69"/>
      <c r="AB342" s="69" t="s">
        <v>133</v>
      </c>
      <c r="AC342" s="69" t="s">
        <v>133</v>
      </c>
      <c r="AD342" s="3">
        <f t="shared" si="83"/>
        <v>0</v>
      </c>
      <c r="AE342" s="75"/>
    </row>
    <row r="343" spans="1:31" ht="14.25" customHeight="1">
      <c r="A343" s="69" t="s">
        <v>133</v>
      </c>
      <c r="B343" s="71" t="s">
        <v>48</v>
      </c>
      <c r="C343" s="71" t="s">
        <v>1255</v>
      </c>
      <c r="D343" s="71">
        <v>1000000697</v>
      </c>
      <c r="E343" s="72" t="s">
        <v>1256</v>
      </c>
      <c r="F343" s="73">
        <v>40388</v>
      </c>
      <c r="G343" s="66" t="str">
        <f t="shared" si="70"/>
        <v>Targeted Dealer</v>
      </c>
      <c r="H343" s="66"/>
      <c r="I343" s="67">
        <v>100</v>
      </c>
      <c r="J343" s="67">
        <f t="shared" si="71"/>
        <v>93.333333333333343</v>
      </c>
      <c r="K343" s="68">
        <v>120</v>
      </c>
      <c r="L343" s="68">
        <f t="shared" si="72"/>
        <v>-20</v>
      </c>
      <c r="M343" s="68">
        <f t="shared" si="73"/>
        <v>128.57142857142856</v>
      </c>
      <c r="N343" s="96">
        <v>150</v>
      </c>
      <c r="O343" s="97" t="str">
        <f t="shared" si="74"/>
        <v>Mar</v>
      </c>
      <c r="P343" s="96">
        <f t="shared" si="75"/>
        <v>150</v>
      </c>
      <c r="Q343" s="98">
        <f t="shared" si="76"/>
        <v>-30</v>
      </c>
      <c r="R343" s="97">
        <f t="shared" si="77"/>
        <v>-0.19999999999999996</v>
      </c>
      <c r="S343" s="99" t="str">
        <f t="shared" si="78"/>
        <v>DEGROWTH</v>
      </c>
      <c r="T343" s="68">
        <v>30</v>
      </c>
      <c r="U343" s="100" t="str">
        <f t="shared" si="79"/>
        <v>Apr</v>
      </c>
      <c r="V343" s="96">
        <v>30</v>
      </c>
      <c r="W343" s="101">
        <f t="shared" si="80"/>
        <v>90</v>
      </c>
      <c r="X343" s="102">
        <f t="shared" si="81"/>
        <v>3</v>
      </c>
      <c r="Y343" s="103" t="str">
        <f t="shared" si="82"/>
        <v>GROWTH</v>
      </c>
      <c r="Z343" s="74">
        <v>0</v>
      </c>
      <c r="AA343" s="69"/>
      <c r="AB343" s="69" t="s">
        <v>133</v>
      </c>
      <c r="AC343" s="69" t="s">
        <v>133</v>
      </c>
      <c r="AD343" s="3">
        <f t="shared" si="83"/>
        <v>0</v>
      </c>
      <c r="AE343" s="75"/>
    </row>
    <row r="344" spans="1:31" ht="14.25" customHeight="1">
      <c r="A344" s="69" t="s">
        <v>133</v>
      </c>
      <c r="B344" s="71" t="s">
        <v>48</v>
      </c>
      <c r="C344" s="71" t="s">
        <v>236</v>
      </c>
      <c r="D344" s="71">
        <v>1000000696</v>
      </c>
      <c r="E344" s="72" t="s">
        <v>237</v>
      </c>
      <c r="F344" s="73">
        <v>40666</v>
      </c>
      <c r="G344" s="66" t="str">
        <f t="shared" si="70"/>
        <v>Targeted Dealer</v>
      </c>
      <c r="H344" s="66"/>
      <c r="I344" s="67">
        <v>65</v>
      </c>
      <c r="J344" s="67">
        <f t="shared" si="71"/>
        <v>60.666666666666664</v>
      </c>
      <c r="K344" s="68">
        <v>35</v>
      </c>
      <c r="L344" s="68">
        <f t="shared" si="72"/>
        <v>30</v>
      </c>
      <c r="M344" s="68">
        <f t="shared" si="73"/>
        <v>57.692307692307693</v>
      </c>
      <c r="N344" s="96">
        <v>0</v>
      </c>
      <c r="O344" s="97" t="str">
        <f t="shared" si="74"/>
        <v>Mar</v>
      </c>
      <c r="P344" s="96">
        <f t="shared" si="75"/>
        <v>0</v>
      </c>
      <c r="Q344" s="98">
        <f t="shared" si="76"/>
        <v>35</v>
      </c>
      <c r="R344" s="97" t="str">
        <f t="shared" si="77"/>
        <v xml:space="preserve"> </v>
      </c>
      <c r="S344" s="99" t="b">
        <f t="shared" si="78"/>
        <v>0</v>
      </c>
      <c r="T344" s="68">
        <v>35</v>
      </c>
      <c r="U344" s="100" t="str">
        <f t="shared" si="79"/>
        <v>Apr</v>
      </c>
      <c r="V344" s="96">
        <v>35</v>
      </c>
      <c r="W344" s="101">
        <f t="shared" si="80"/>
        <v>0</v>
      </c>
      <c r="X344" s="102">
        <f t="shared" si="81"/>
        <v>0</v>
      </c>
      <c r="Y344" s="103" t="str">
        <f t="shared" si="82"/>
        <v>GROWTH</v>
      </c>
      <c r="Z344" s="74">
        <v>0</v>
      </c>
      <c r="AA344" s="69"/>
      <c r="AB344" s="69" t="s">
        <v>133</v>
      </c>
      <c r="AC344" s="69" t="s">
        <v>133</v>
      </c>
      <c r="AD344" s="3">
        <f t="shared" si="83"/>
        <v>0</v>
      </c>
      <c r="AE344" s="75"/>
    </row>
    <row r="345" spans="1:31" ht="14.25" customHeight="1">
      <c r="A345" s="69" t="s">
        <v>133</v>
      </c>
      <c r="B345" s="71" t="s">
        <v>48</v>
      </c>
      <c r="C345" s="71" t="s">
        <v>1257</v>
      </c>
      <c r="D345" s="71">
        <v>1000000692</v>
      </c>
      <c r="E345" s="72" t="s">
        <v>1258</v>
      </c>
      <c r="F345" s="73">
        <v>40732</v>
      </c>
      <c r="G345" s="66" t="str">
        <f t="shared" si="70"/>
        <v>Targeted Dealer</v>
      </c>
      <c r="H345" s="66"/>
      <c r="I345" s="67">
        <v>100</v>
      </c>
      <c r="J345" s="67">
        <f t="shared" si="71"/>
        <v>93.333333333333343</v>
      </c>
      <c r="K345" s="68">
        <v>107</v>
      </c>
      <c r="L345" s="68">
        <f t="shared" si="72"/>
        <v>-7</v>
      </c>
      <c r="M345" s="68">
        <f t="shared" si="73"/>
        <v>114.64285714285712</v>
      </c>
      <c r="N345" s="96">
        <v>89</v>
      </c>
      <c r="O345" s="97" t="str">
        <f t="shared" si="74"/>
        <v>Mar</v>
      </c>
      <c r="P345" s="96">
        <f t="shared" si="75"/>
        <v>89</v>
      </c>
      <c r="Q345" s="98">
        <f t="shared" si="76"/>
        <v>18</v>
      </c>
      <c r="R345" s="97">
        <f t="shared" si="77"/>
        <v>0.202247191011236</v>
      </c>
      <c r="S345" s="99" t="str">
        <f t="shared" si="78"/>
        <v>GROWTH</v>
      </c>
      <c r="T345" s="68">
        <v>130</v>
      </c>
      <c r="U345" s="100" t="str">
        <f t="shared" si="79"/>
        <v>Apr</v>
      </c>
      <c r="V345" s="96">
        <v>130</v>
      </c>
      <c r="W345" s="101">
        <f t="shared" si="80"/>
        <v>-23</v>
      </c>
      <c r="X345" s="102">
        <f t="shared" si="81"/>
        <v>-0.17692307692307696</v>
      </c>
      <c r="Y345" s="103" t="str">
        <f t="shared" si="82"/>
        <v>DEGROWTH</v>
      </c>
      <c r="Z345" s="74">
        <v>0</v>
      </c>
      <c r="AA345" s="69"/>
      <c r="AB345" s="69" t="s">
        <v>133</v>
      </c>
      <c r="AC345" s="69" t="s">
        <v>133</v>
      </c>
      <c r="AD345" s="3">
        <f t="shared" si="83"/>
        <v>0</v>
      </c>
      <c r="AE345" s="75"/>
    </row>
    <row r="346" spans="1:31" ht="14.25" customHeight="1">
      <c r="A346" s="69" t="s">
        <v>133</v>
      </c>
      <c r="B346" s="71" t="s">
        <v>48</v>
      </c>
      <c r="C346" s="71" t="s">
        <v>1259</v>
      </c>
      <c r="D346" s="71">
        <v>1000000699</v>
      </c>
      <c r="E346" s="72" t="s">
        <v>1260</v>
      </c>
      <c r="F346" s="73">
        <v>40799</v>
      </c>
      <c r="G346" s="66" t="str">
        <f t="shared" si="70"/>
        <v>Targeted Dealer</v>
      </c>
      <c r="H346" s="66"/>
      <c r="I346" s="67">
        <v>130</v>
      </c>
      <c r="J346" s="67">
        <f t="shared" si="71"/>
        <v>121.33333333333333</v>
      </c>
      <c r="K346" s="68">
        <v>154</v>
      </c>
      <c r="L346" s="68">
        <f t="shared" si="72"/>
        <v>-24</v>
      </c>
      <c r="M346" s="68">
        <f t="shared" si="73"/>
        <v>126.92307692307692</v>
      </c>
      <c r="N346" s="96">
        <v>132</v>
      </c>
      <c r="O346" s="97" t="str">
        <f t="shared" si="74"/>
        <v>Mar</v>
      </c>
      <c r="P346" s="96">
        <f t="shared" si="75"/>
        <v>132</v>
      </c>
      <c r="Q346" s="98">
        <f t="shared" si="76"/>
        <v>22</v>
      </c>
      <c r="R346" s="97">
        <f t="shared" si="77"/>
        <v>0.16666666666666674</v>
      </c>
      <c r="S346" s="99" t="str">
        <f t="shared" si="78"/>
        <v>GROWTH</v>
      </c>
      <c r="T346" s="68">
        <v>132</v>
      </c>
      <c r="U346" s="100" t="str">
        <f t="shared" si="79"/>
        <v>Apr</v>
      </c>
      <c r="V346" s="96">
        <v>132</v>
      </c>
      <c r="W346" s="101">
        <f t="shared" si="80"/>
        <v>22</v>
      </c>
      <c r="X346" s="102">
        <f t="shared" si="81"/>
        <v>0.16666666666666674</v>
      </c>
      <c r="Y346" s="103" t="str">
        <f t="shared" si="82"/>
        <v>GROWTH</v>
      </c>
      <c r="Z346" s="74">
        <v>0</v>
      </c>
      <c r="AA346" s="69"/>
      <c r="AB346" s="69" t="s">
        <v>133</v>
      </c>
      <c r="AC346" s="69" t="s">
        <v>133</v>
      </c>
      <c r="AD346" s="3">
        <f t="shared" si="83"/>
        <v>0</v>
      </c>
      <c r="AE346" s="75"/>
    </row>
    <row r="347" spans="1:31" ht="14.25" customHeight="1">
      <c r="A347" s="69" t="s">
        <v>133</v>
      </c>
      <c r="B347" s="71" t="s">
        <v>48</v>
      </c>
      <c r="C347" s="71" t="s">
        <v>1261</v>
      </c>
      <c r="D347" s="71">
        <v>1000000683</v>
      </c>
      <c r="E347" s="72" t="s">
        <v>1262</v>
      </c>
      <c r="F347" s="73">
        <v>40982</v>
      </c>
      <c r="G347" s="66" t="str">
        <f t="shared" si="70"/>
        <v>Targeted Dealer</v>
      </c>
      <c r="H347" s="66"/>
      <c r="I347" s="67">
        <v>300</v>
      </c>
      <c r="J347" s="67">
        <f t="shared" si="71"/>
        <v>280</v>
      </c>
      <c r="K347" s="68">
        <v>375</v>
      </c>
      <c r="L347" s="68">
        <f t="shared" si="72"/>
        <v>-75</v>
      </c>
      <c r="M347" s="68">
        <f t="shared" si="73"/>
        <v>133.92857142857144</v>
      </c>
      <c r="N347" s="96">
        <v>450</v>
      </c>
      <c r="O347" s="97" t="str">
        <f t="shared" si="74"/>
        <v>Mar</v>
      </c>
      <c r="P347" s="96">
        <f t="shared" si="75"/>
        <v>450</v>
      </c>
      <c r="Q347" s="98">
        <f t="shared" si="76"/>
        <v>-75</v>
      </c>
      <c r="R347" s="97">
        <f t="shared" si="77"/>
        <v>-0.16666666666666663</v>
      </c>
      <c r="S347" s="99" t="str">
        <f t="shared" si="78"/>
        <v>DEGROWTH</v>
      </c>
      <c r="T347" s="68">
        <v>408</v>
      </c>
      <c r="U347" s="100" t="str">
        <f t="shared" si="79"/>
        <v>Apr</v>
      </c>
      <c r="V347" s="96">
        <v>408</v>
      </c>
      <c r="W347" s="101">
        <f t="shared" si="80"/>
        <v>-33</v>
      </c>
      <c r="X347" s="102">
        <f t="shared" si="81"/>
        <v>-8.0882352941176516E-2</v>
      </c>
      <c r="Y347" s="103" t="str">
        <f t="shared" si="82"/>
        <v>DEGROWTH</v>
      </c>
      <c r="Z347" s="74">
        <v>0</v>
      </c>
      <c r="AA347" s="69"/>
      <c r="AB347" s="69" t="s">
        <v>133</v>
      </c>
      <c r="AC347" s="69" t="s">
        <v>133</v>
      </c>
      <c r="AD347" s="3">
        <f t="shared" si="83"/>
        <v>0</v>
      </c>
      <c r="AE347" s="75"/>
    </row>
    <row r="348" spans="1:31" ht="14.25" customHeight="1">
      <c r="A348" s="69" t="s">
        <v>133</v>
      </c>
      <c r="B348" s="71" t="s">
        <v>48</v>
      </c>
      <c r="C348" s="71" t="s">
        <v>1263</v>
      </c>
      <c r="D348" s="71">
        <v>1000000679</v>
      </c>
      <c r="E348" s="72" t="s">
        <v>1264</v>
      </c>
      <c r="F348" s="73">
        <v>42857</v>
      </c>
      <c r="G348" s="66" t="str">
        <f t="shared" si="70"/>
        <v>Targeted Dealer</v>
      </c>
      <c r="H348" s="66"/>
      <c r="I348" s="67">
        <v>200</v>
      </c>
      <c r="J348" s="67">
        <f t="shared" si="71"/>
        <v>186.66666666666669</v>
      </c>
      <c r="K348" s="68">
        <v>213</v>
      </c>
      <c r="L348" s="68">
        <f t="shared" si="72"/>
        <v>-13</v>
      </c>
      <c r="M348" s="68">
        <f t="shared" si="73"/>
        <v>114.10714285714285</v>
      </c>
      <c r="N348" s="96">
        <v>162</v>
      </c>
      <c r="O348" s="97" t="str">
        <f t="shared" si="74"/>
        <v>Mar</v>
      </c>
      <c r="P348" s="96">
        <f t="shared" si="75"/>
        <v>162</v>
      </c>
      <c r="Q348" s="98">
        <f t="shared" si="76"/>
        <v>51</v>
      </c>
      <c r="R348" s="97">
        <f t="shared" si="77"/>
        <v>0.31481481481481488</v>
      </c>
      <c r="S348" s="99" t="str">
        <f t="shared" si="78"/>
        <v>GROWTH</v>
      </c>
      <c r="T348" s="68">
        <v>480</v>
      </c>
      <c r="U348" s="100" t="str">
        <f t="shared" si="79"/>
        <v>Apr</v>
      </c>
      <c r="V348" s="96">
        <v>480</v>
      </c>
      <c r="W348" s="101">
        <f t="shared" si="80"/>
        <v>-267</v>
      </c>
      <c r="X348" s="102">
        <f t="shared" si="81"/>
        <v>-0.55625000000000002</v>
      </c>
      <c r="Y348" s="103" t="str">
        <f t="shared" si="82"/>
        <v>DEGROWTH</v>
      </c>
      <c r="Z348" s="74">
        <v>0</v>
      </c>
      <c r="AA348" s="69"/>
      <c r="AB348" s="69" t="s">
        <v>133</v>
      </c>
      <c r="AC348" s="69" t="s">
        <v>133</v>
      </c>
      <c r="AD348" s="3">
        <f t="shared" si="83"/>
        <v>0</v>
      </c>
      <c r="AE348" s="75"/>
    </row>
    <row r="349" spans="1:31" ht="14.25" customHeight="1">
      <c r="A349" s="69" t="s">
        <v>133</v>
      </c>
      <c r="B349" s="71" t="s">
        <v>48</v>
      </c>
      <c r="C349" s="71" t="s">
        <v>1265</v>
      </c>
      <c r="D349" s="71">
        <v>1000000695</v>
      </c>
      <c r="E349" s="72" t="s">
        <v>1266</v>
      </c>
      <c r="F349" s="73">
        <v>42928</v>
      </c>
      <c r="G349" s="66" t="str">
        <f t="shared" si="70"/>
        <v>Targeted Dealer</v>
      </c>
      <c r="H349" s="66"/>
      <c r="I349" s="67">
        <v>150</v>
      </c>
      <c r="J349" s="67">
        <f t="shared" si="71"/>
        <v>140</v>
      </c>
      <c r="K349" s="68">
        <v>120</v>
      </c>
      <c r="L349" s="68">
        <f t="shared" si="72"/>
        <v>30</v>
      </c>
      <c r="M349" s="68">
        <f t="shared" si="73"/>
        <v>85.714285714285722</v>
      </c>
      <c r="N349" s="96">
        <v>60</v>
      </c>
      <c r="O349" s="97" t="str">
        <f t="shared" si="74"/>
        <v>Mar</v>
      </c>
      <c r="P349" s="96">
        <f t="shared" si="75"/>
        <v>60</v>
      </c>
      <c r="Q349" s="98">
        <f t="shared" si="76"/>
        <v>60</v>
      </c>
      <c r="R349" s="97">
        <f t="shared" si="77"/>
        <v>1</v>
      </c>
      <c r="S349" s="99" t="str">
        <f t="shared" si="78"/>
        <v>GROWTH</v>
      </c>
      <c r="T349" s="68">
        <v>120</v>
      </c>
      <c r="U349" s="100" t="str">
        <f t="shared" si="79"/>
        <v>Apr</v>
      </c>
      <c r="V349" s="96">
        <v>120</v>
      </c>
      <c r="W349" s="101">
        <f t="shared" si="80"/>
        <v>0</v>
      </c>
      <c r="X349" s="102">
        <f t="shared" si="81"/>
        <v>0</v>
      </c>
      <c r="Y349" s="103" t="str">
        <f t="shared" si="82"/>
        <v>GROWTH</v>
      </c>
      <c r="Z349" s="74">
        <v>0</v>
      </c>
      <c r="AA349" s="69"/>
      <c r="AB349" s="69" t="s">
        <v>133</v>
      </c>
      <c r="AC349" s="69" t="s">
        <v>133</v>
      </c>
      <c r="AD349" s="3">
        <f t="shared" si="83"/>
        <v>0</v>
      </c>
      <c r="AE349" s="75"/>
    </row>
    <row r="350" spans="1:31" ht="14.25" customHeight="1">
      <c r="A350" s="69" t="s">
        <v>133</v>
      </c>
      <c r="B350" s="71" t="s">
        <v>48</v>
      </c>
      <c r="C350" s="71" t="s">
        <v>1267</v>
      </c>
      <c r="D350" s="71">
        <v>1000000701</v>
      </c>
      <c r="E350" s="72" t="s">
        <v>1268</v>
      </c>
      <c r="F350" s="73">
        <v>43334</v>
      </c>
      <c r="G350" s="66" t="str">
        <f t="shared" si="70"/>
        <v>Targeted Dealer</v>
      </c>
      <c r="H350" s="66"/>
      <c r="I350" s="67">
        <v>3030</v>
      </c>
      <c r="J350" s="67">
        <f t="shared" si="71"/>
        <v>2828</v>
      </c>
      <c r="K350" s="68">
        <v>2851.5</v>
      </c>
      <c r="L350" s="68">
        <f t="shared" si="72"/>
        <v>178.5</v>
      </c>
      <c r="M350" s="68">
        <f t="shared" si="73"/>
        <v>100.83097595473832</v>
      </c>
      <c r="N350" s="96">
        <v>4128</v>
      </c>
      <c r="O350" s="97" t="str">
        <f t="shared" si="74"/>
        <v>Mar</v>
      </c>
      <c r="P350" s="96">
        <f t="shared" si="75"/>
        <v>4128</v>
      </c>
      <c r="Q350" s="98">
        <f t="shared" si="76"/>
        <v>-1276.5</v>
      </c>
      <c r="R350" s="97">
        <f t="shared" si="77"/>
        <v>-0.30922965116279066</v>
      </c>
      <c r="S350" s="99" t="str">
        <f t="shared" si="78"/>
        <v>DEGROWTH</v>
      </c>
      <c r="T350" s="68">
        <v>3168</v>
      </c>
      <c r="U350" s="100" t="str">
        <f t="shared" si="79"/>
        <v>Apr</v>
      </c>
      <c r="V350" s="96">
        <v>3168</v>
      </c>
      <c r="W350" s="101">
        <f t="shared" si="80"/>
        <v>-316.5</v>
      </c>
      <c r="X350" s="102">
        <f t="shared" si="81"/>
        <v>-9.9905303030302983E-2</v>
      </c>
      <c r="Y350" s="103" t="str">
        <f t="shared" si="82"/>
        <v>DEGROWTH</v>
      </c>
      <c r="Z350" s="74">
        <v>0</v>
      </c>
      <c r="AA350" s="69"/>
      <c r="AB350" s="69" t="s">
        <v>133</v>
      </c>
      <c r="AC350" s="69" t="s">
        <v>133</v>
      </c>
      <c r="AD350" s="3">
        <f t="shared" si="83"/>
        <v>0</v>
      </c>
      <c r="AE350" s="75"/>
    </row>
    <row r="351" spans="1:31" ht="14.25" customHeight="1">
      <c r="A351" s="69" t="s">
        <v>133</v>
      </c>
      <c r="B351" s="71" t="s">
        <v>48</v>
      </c>
      <c r="C351" s="71" t="s">
        <v>1269</v>
      </c>
      <c r="D351" s="71">
        <v>1000001055</v>
      </c>
      <c r="E351" s="72" t="s">
        <v>1270</v>
      </c>
      <c r="F351" s="73">
        <v>43734</v>
      </c>
      <c r="G351" s="66" t="str">
        <f t="shared" si="70"/>
        <v>Targeted Dealer</v>
      </c>
      <c r="H351" s="66"/>
      <c r="I351" s="67">
        <v>65</v>
      </c>
      <c r="J351" s="67">
        <f t="shared" si="71"/>
        <v>60.666666666666664</v>
      </c>
      <c r="K351" s="68">
        <v>76</v>
      </c>
      <c r="L351" s="68">
        <f t="shared" si="72"/>
        <v>-11</v>
      </c>
      <c r="M351" s="68">
        <f t="shared" si="73"/>
        <v>125.27472527472527</v>
      </c>
      <c r="N351" s="96">
        <v>26</v>
      </c>
      <c r="O351" s="97" t="str">
        <f t="shared" si="74"/>
        <v>Mar</v>
      </c>
      <c r="P351" s="96">
        <f t="shared" si="75"/>
        <v>26</v>
      </c>
      <c r="Q351" s="98">
        <f t="shared" si="76"/>
        <v>50</v>
      </c>
      <c r="R351" s="97">
        <f t="shared" si="77"/>
        <v>1.9230769230769229</v>
      </c>
      <c r="S351" s="99" t="str">
        <f t="shared" si="78"/>
        <v>GROWTH</v>
      </c>
      <c r="T351" s="68">
        <v>70</v>
      </c>
      <c r="U351" s="100" t="str">
        <f t="shared" si="79"/>
        <v>Apr</v>
      </c>
      <c r="V351" s="96">
        <v>70</v>
      </c>
      <c r="W351" s="101">
        <f t="shared" si="80"/>
        <v>6</v>
      </c>
      <c r="X351" s="102">
        <f t="shared" si="81"/>
        <v>8.5714285714285632E-2</v>
      </c>
      <c r="Y351" s="103" t="str">
        <f t="shared" si="82"/>
        <v>GROWTH</v>
      </c>
      <c r="Z351" s="74">
        <v>0</v>
      </c>
      <c r="AA351" s="69"/>
      <c r="AB351" s="69" t="s">
        <v>133</v>
      </c>
      <c r="AC351" s="69" t="s">
        <v>133</v>
      </c>
      <c r="AD351" s="3">
        <f t="shared" si="83"/>
        <v>0</v>
      </c>
      <c r="AE351" s="75"/>
    </row>
    <row r="352" spans="1:31" ht="14.25" customHeight="1">
      <c r="A352" s="69" t="s">
        <v>133</v>
      </c>
      <c r="B352" s="71" t="s">
        <v>48</v>
      </c>
      <c r="C352" s="71" t="s">
        <v>1271</v>
      </c>
      <c r="D352" s="71">
        <v>1000001052</v>
      </c>
      <c r="E352" s="72" t="s">
        <v>1272</v>
      </c>
      <c r="F352" s="73">
        <v>44004</v>
      </c>
      <c r="G352" s="66" t="str">
        <f t="shared" si="70"/>
        <v>Targeted Dealer</v>
      </c>
      <c r="H352" s="66"/>
      <c r="I352" s="67">
        <v>630</v>
      </c>
      <c r="J352" s="67">
        <f t="shared" si="71"/>
        <v>588</v>
      </c>
      <c r="K352" s="68">
        <v>504</v>
      </c>
      <c r="L352" s="68">
        <f t="shared" si="72"/>
        <v>126</v>
      </c>
      <c r="M352" s="68">
        <f t="shared" si="73"/>
        <v>85.714285714285722</v>
      </c>
      <c r="N352" s="96">
        <v>917.5</v>
      </c>
      <c r="O352" s="97" t="str">
        <f t="shared" si="74"/>
        <v>Mar</v>
      </c>
      <c r="P352" s="96">
        <f t="shared" si="75"/>
        <v>917.5</v>
      </c>
      <c r="Q352" s="98">
        <f t="shared" si="76"/>
        <v>-413.5</v>
      </c>
      <c r="R352" s="97">
        <f t="shared" si="77"/>
        <v>-0.45068119891008174</v>
      </c>
      <c r="S352" s="99" t="str">
        <f t="shared" si="78"/>
        <v>DEGROWTH</v>
      </c>
      <c r="T352" s="68">
        <v>597</v>
      </c>
      <c r="U352" s="100" t="str">
        <f t="shared" si="79"/>
        <v>Apr</v>
      </c>
      <c r="V352" s="96">
        <v>597</v>
      </c>
      <c r="W352" s="101">
        <f t="shared" si="80"/>
        <v>-93</v>
      </c>
      <c r="X352" s="102">
        <f t="shared" si="81"/>
        <v>-0.15577889447236182</v>
      </c>
      <c r="Y352" s="103" t="str">
        <f t="shared" si="82"/>
        <v>DEGROWTH</v>
      </c>
      <c r="Z352" s="74">
        <v>0</v>
      </c>
      <c r="AA352" s="69"/>
      <c r="AB352" s="69" t="s">
        <v>133</v>
      </c>
      <c r="AC352" s="69" t="s">
        <v>133</v>
      </c>
      <c r="AD352" s="3">
        <f t="shared" si="83"/>
        <v>0</v>
      </c>
      <c r="AE352" s="75"/>
    </row>
    <row r="353" spans="1:31" ht="14.25" customHeight="1">
      <c r="A353" s="69" t="s">
        <v>133</v>
      </c>
      <c r="B353" s="71" t="s">
        <v>48</v>
      </c>
      <c r="C353" s="71" t="s">
        <v>1273</v>
      </c>
      <c r="D353" s="71">
        <v>1000001051</v>
      </c>
      <c r="E353" s="72" t="s">
        <v>1274</v>
      </c>
      <c r="F353" s="73">
        <v>44413</v>
      </c>
      <c r="G353" s="66" t="str">
        <f t="shared" si="70"/>
        <v>Targeted Dealer</v>
      </c>
      <c r="H353" s="66"/>
      <c r="I353" s="67">
        <v>175</v>
      </c>
      <c r="J353" s="67">
        <f t="shared" si="71"/>
        <v>163.33333333333331</v>
      </c>
      <c r="K353" s="68">
        <v>202</v>
      </c>
      <c r="L353" s="68">
        <f t="shared" si="72"/>
        <v>-27</v>
      </c>
      <c r="M353" s="68">
        <f t="shared" si="73"/>
        <v>123.67346938775512</v>
      </c>
      <c r="N353" s="96">
        <v>221</v>
      </c>
      <c r="O353" s="97" t="str">
        <f t="shared" si="74"/>
        <v>Mar</v>
      </c>
      <c r="P353" s="96">
        <f t="shared" si="75"/>
        <v>221</v>
      </c>
      <c r="Q353" s="98">
        <f t="shared" si="76"/>
        <v>-19</v>
      </c>
      <c r="R353" s="97">
        <f t="shared" si="77"/>
        <v>-8.5972850678733059E-2</v>
      </c>
      <c r="S353" s="99" t="str">
        <f t="shared" si="78"/>
        <v>DEGROWTH</v>
      </c>
      <c r="T353" s="68">
        <v>129</v>
      </c>
      <c r="U353" s="100" t="str">
        <f t="shared" si="79"/>
        <v>Apr</v>
      </c>
      <c r="V353" s="96">
        <v>129</v>
      </c>
      <c r="W353" s="101">
        <f t="shared" si="80"/>
        <v>73</v>
      </c>
      <c r="X353" s="102">
        <f t="shared" si="81"/>
        <v>0.56589147286821695</v>
      </c>
      <c r="Y353" s="103" t="str">
        <f t="shared" si="82"/>
        <v>GROWTH</v>
      </c>
      <c r="Z353" s="74">
        <v>0</v>
      </c>
      <c r="AA353" s="69"/>
      <c r="AB353" s="69" t="s">
        <v>133</v>
      </c>
      <c r="AC353" s="69" t="s">
        <v>133</v>
      </c>
      <c r="AD353" s="3">
        <f t="shared" si="83"/>
        <v>0</v>
      </c>
      <c r="AE353" s="75"/>
    </row>
    <row r="354" spans="1:31" ht="14.25" customHeight="1">
      <c r="A354" s="69" t="s">
        <v>133</v>
      </c>
      <c r="B354" s="71" t="s">
        <v>48</v>
      </c>
      <c r="C354" s="71" t="s">
        <v>1275</v>
      </c>
      <c r="D354" s="71">
        <v>1000001047</v>
      </c>
      <c r="E354" s="72" t="s">
        <v>1276</v>
      </c>
      <c r="F354" s="73">
        <v>44415</v>
      </c>
      <c r="G354" s="66" t="str">
        <f t="shared" si="70"/>
        <v>Targeted Dealer</v>
      </c>
      <c r="H354" s="66"/>
      <c r="I354" s="67">
        <v>120</v>
      </c>
      <c r="J354" s="67">
        <f t="shared" si="71"/>
        <v>112</v>
      </c>
      <c r="K354" s="68">
        <v>30</v>
      </c>
      <c r="L354" s="68">
        <f t="shared" si="72"/>
        <v>90</v>
      </c>
      <c r="M354" s="68">
        <f t="shared" si="73"/>
        <v>26.785714285714285</v>
      </c>
      <c r="N354" s="96">
        <v>90</v>
      </c>
      <c r="O354" s="97" t="str">
        <f t="shared" si="74"/>
        <v>Mar</v>
      </c>
      <c r="P354" s="96">
        <f t="shared" si="75"/>
        <v>90</v>
      </c>
      <c r="Q354" s="98">
        <f t="shared" si="76"/>
        <v>-60</v>
      </c>
      <c r="R354" s="97">
        <f t="shared" si="77"/>
        <v>-0.66666666666666674</v>
      </c>
      <c r="S354" s="99" t="str">
        <f t="shared" si="78"/>
        <v>DEGROWTH</v>
      </c>
      <c r="T354" s="68">
        <v>120</v>
      </c>
      <c r="U354" s="100" t="str">
        <f t="shared" si="79"/>
        <v>Apr</v>
      </c>
      <c r="V354" s="96">
        <v>120</v>
      </c>
      <c r="W354" s="101">
        <f t="shared" si="80"/>
        <v>-90</v>
      </c>
      <c r="X354" s="102">
        <f t="shared" si="81"/>
        <v>-0.75</v>
      </c>
      <c r="Y354" s="103" t="str">
        <f t="shared" si="82"/>
        <v>DEGROWTH</v>
      </c>
      <c r="Z354" s="74">
        <v>0</v>
      </c>
      <c r="AA354" s="69"/>
      <c r="AB354" s="69" t="s">
        <v>133</v>
      </c>
      <c r="AC354" s="69" t="s">
        <v>133</v>
      </c>
      <c r="AD354" s="3">
        <f t="shared" si="83"/>
        <v>0</v>
      </c>
      <c r="AE354" s="75"/>
    </row>
    <row r="355" spans="1:31" ht="14.25" customHeight="1">
      <c r="A355" s="69" t="s">
        <v>133</v>
      </c>
      <c r="B355" s="71" t="s">
        <v>48</v>
      </c>
      <c r="C355" s="71" t="s">
        <v>238</v>
      </c>
      <c r="D355" s="71">
        <v>1000002613</v>
      </c>
      <c r="E355" s="72" t="s">
        <v>239</v>
      </c>
      <c r="F355" s="73">
        <v>44623</v>
      </c>
      <c r="G355" s="66" t="str">
        <f t="shared" si="70"/>
        <v>Targeted Dealer</v>
      </c>
      <c r="H355" s="66"/>
      <c r="I355" s="67">
        <v>50</v>
      </c>
      <c r="J355" s="67">
        <f t="shared" si="71"/>
        <v>46.666666666666671</v>
      </c>
      <c r="K355" s="68">
        <v>0</v>
      </c>
      <c r="L355" s="68">
        <f t="shared" si="72"/>
        <v>50</v>
      </c>
      <c r="M355" s="68">
        <f t="shared" si="73"/>
        <v>0</v>
      </c>
      <c r="N355" s="96">
        <v>24</v>
      </c>
      <c r="O355" s="97" t="str">
        <f t="shared" si="74"/>
        <v>Mar</v>
      </c>
      <c r="P355" s="96">
        <f t="shared" si="75"/>
        <v>24</v>
      </c>
      <c r="Q355" s="98">
        <f t="shared" si="76"/>
        <v>-24</v>
      </c>
      <c r="R355" s="97">
        <f t="shared" si="77"/>
        <v>-1</v>
      </c>
      <c r="S355" s="99" t="str">
        <f t="shared" si="78"/>
        <v>DEGROWTH</v>
      </c>
      <c r="T355" s="68">
        <v>20</v>
      </c>
      <c r="U355" s="100" t="str">
        <f t="shared" si="79"/>
        <v>Apr</v>
      </c>
      <c r="V355" s="96">
        <v>20</v>
      </c>
      <c r="W355" s="101">
        <f t="shared" si="80"/>
        <v>-20</v>
      </c>
      <c r="X355" s="102">
        <f t="shared" si="81"/>
        <v>-1</v>
      </c>
      <c r="Y355" s="103" t="str">
        <f t="shared" si="82"/>
        <v>DEGROWTH</v>
      </c>
      <c r="Z355" s="74">
        <v>0</v>
      </c>
      <c r="AA355" s="69"/>
      <c r="AB355" s="69" t="s">
        <v>133</v>
      </c>
      <c r="AC355" s="69" t="s">
        <v>133</v>
      </c>
      <c r="AD355" s="3">
        <f t="shared" si="83"/>
        <v>1</v>
      </c>
      <c r="AE355" s="75"/>
    </row>
    <row r="356" spans="1:31" ht="14.25" customHeight="1">
      <c r="A356" s="69" t="s">
        <v>133</v>
      </c>
      <c r="B356" s="71" t="s">
        <v>48</v>
      </c>
      <c r="C356" s="71" t="s">
        <v>1277</v>
      </c>
      <c r="D356" s="71">
        <v>1000002812</v>
      </c>
      <c r="E356" s="72" t="s">
        <v>1278</v>
      </c>
      <c r="F356" s="73">
        <v>44719</v>
      </c>
      <c r="G356" s="66" t="str">
        <f t="shared" si="70"/>
        <v>Targeted Dealer</v>
      </c>
      <c r="H356" s="66"/>
      <c r="I356" s="67">
        <v>50</v>
      </c>
      <c r="J356" s="67">
        <f t="shared" si="71"/>
        <v>46.666666666666671</v>
      </c>
      <c r="K356" s="68">
        <v>66</v>
      </c>
      <c r="L356" s="68">
        <f t="shared" si="72"/>
        <v>-16</v>
      </c>
      <c r="M356" s="68">
        <f t="shared" si="73"/>
        <v>141.42857142857142</v>
      </c>
      <c r="N356" s="96">
        <v>69</v>
      </c>
      <c r="O356" s="97" t="str">
        <f t="shared" si="74"/>
        <v>Mar</v>
      </c>
      <c r="P356" s="96">
        <f t="shared" si="75"/>
        <v>69</v>
      </c>
      <c r="Q356" s="98">
        <f t="shared" si="76"/>
        <v>-3</v>
      </c>
      <c r="R356" s="97">
        <f t="shared" si="77"/>
        <v>-4.3478260869565188E-2</v>
      </c>
      <c r="S356" s="99" t="str">
        <f t="shared" si="78"/>
        <v>DEGROWTH</v>
      </c>
      <c r="T356" s="68">
        <v>52</v>
      </c>
      <c r="U356" s="100" t="str">
        <f t="shared" si="79"/>
        <v>Apr</v>
      </c>
      <c r="V356" s="96">
        <v>52</v>
      </c>
      <c r="W356" s="101">
        <f t="shared" si="80"/>
        <v>14</v>
      </c>
      <c r="X356" s="102">
        <f t="shared" si="81"/>
        <v>0.26923076923076916</v>
      </c>
      <c r="Y356" s="103" t="str">
        <f t="shared" si="82"/>
        <v>GROWTH</v>
      </c>
      <c r="Z356" s="74">
        <v>0</v>
      </c>
      <c r="AA356" s="69"/>
      <c r="AB356" s="69" t="s">
        <v>133</v>
      </c>
      <c r="AC356" s="69" t="s">
        <v>133</v>
      </c>
      <c r="AD356" s="3">
        <f t="shared" si="83"/>
        <v>0</v>
      </c>
      <c r="AE356" s="75"/>
    </row>
    <row r="357" spans="1:31" ht="14.25" customHeight="1">
      <c r="A357" s="69" t="s">
        <v>133</v>
      </c>
      <c r="B357" s="71" t="s">
        <v>48</v>
      </c>
      <c r="C357" s="71" t="s">
        <v>1279</v>
      </c>
      <c r="D357" s="71">
        <v>1000002844</v>
      </c>
      <c r="E357" s="72" t="s">
        <v>1280</v>
      </c>
      <c r="F357" s="73">
        <v>44763</v>
      </c>
      <c r="G357" s="66" t="str">
        <f t="shared" si="70"/>
        <v>Targeted Dealer</v>
      </c>
      <c r="H357" s="66"/>
      <c r="I357" s="67">
        <v>1650</v>
      </c>
      <c r="J357" s="67">
        <f t="shared" si="71"/>
        <v>1540</v>
      </c>
      <c r="K357" s="68">
        <v>1486</v>
      </c>
      <c r="L357" s="68">
        <f t="shared" si="72"/>
        <v>164</v>
      </c>
      <c r="M357" s="68">
        <f t="shared" si="73"/>
        <v>96.493506493506487</v>
      </c>
      <c r="N357" s="96">
        <v>1368.5</v>
      </c>
      <c r="O357" s="97" t="str">
        <f t="shared" si="74"/>
        <v>Mar</v>
      </c>
      <c r="P357" s="96">
        <f t="shared" si="75"/>
        <v>1368.5</v>
      </c>
      <c r="Q357" s="98">
        <f t="shared" si="76"/>
        <v>117.5</v>
      </c>
      <c r="R357" s="97">
        <f t="shared" si="77"/>
        <v>8.5860431128973236E-2</v>
      </c>
      <c r="S357" s="99" t="str">
        <f t="shared" si="78"/>
        <v>GROWTH</v>
      </c>
      <c r="T357" s="68">
        <v>1643</v>
      </c>
      <c r="U357" s="100" t="str">
        <f t="shared" si="79"/>
        <v>Apr</v>
      </c>
      <c r="V357" s="96">
        <v>1643</v>
      </c>
      <c r="W357" s="101">
        <f t="shared" si="80"/>
        <v>-157</v>
      </c>
      <c r="X357" s="102">
        <f t="shared" si="81"/>
        <v>-9.5556908094948212E-2</v>
      </c>
      <c r="Y357" s="103" t="str">
        <f t="shared" si="82"/>
        <v>DEGROWTH</v>
      </c>
      <c r="Z357" s="74">
        <v>0</v>
      </c>
      <c r="AA357" s="69"/>
      <c r="AB357" s="69" t="s">
        <v>133</v>
      </c>
      <c r="AC357" s="69" t="s">
        <v>133</v>
      </c>
      <c r="AD357" s="3">
        <f t="shared" si="83"/>
        <v>0</v>
      </c>
      <c r="AE357" s="75"/>
    </row>
    <row r="358" spans="1:31" ht="14.25" customHeight="1">
      <c r="A358" s="69" t="s">
        <v>133</v>
      </c>
      <c r="B358" s="71" t="s">
        <v>48</v>
      </c>
      <c r="C358" s="71" t="s">
        <v>240</v>
      </c>
      <c r="D358" s="71">
        <v>1000003136</v>
      </c>
      <c r="E358" s="72" t="s">
        <v>241</v>
      </c>
      <c r="F358" s="73">
        <v>44914</v>
      </c>
      <c r="G358" s="66" t="str">
        <f t="shared" si="70"/>
        <v>Targeted Dealer</v>
      </c>
      <c r="H358" s="66"/>
      <c r="I358" s="67">
        <v>26</v>
      </c>
      <c r="J358" s="67">
        <f t="shared" si="71"/>
        <v>24.266666666666666</v>
      </c>
      <c r="K358" s="68">
        <v>0</v>
      </c>
      <c r="L358" s="68">
        <f t="shared" si="72"/>
        <v>26</v>
      </c>
      <c r="M358" s="68">
        <f t="shared" si="73"/>
        <v>0</v>
      </c>
      <c r="N358" s="96">
        <v>26</v>
      </c>
      <c r="O358" s="97" t="str">
        <f t="shared" si="74"/>
        <v>Mar</v>
      </c>
      <c r="P358" s="96">
        <f t="shared" si="75"/>
        <v>26</v>
      </c>
      <c r="Q358" s="98">
        <f t="shared" si="76"/>
        <v>-26</v>
      </c>
      <c r="R358" s="97">
        <f t="shared" si="77"/>
        <v>-1</v>
      </c>
      <c r="S358" s="99" t="str">
        <f t="shared" si="78"/>
        <v>DEGROWTH</v>
      </c>
      <c r="T358" s="68">
        <v>27</v>
      </c>
      <c r="U358" s="100" t="str">
        <f t="shared" si="79"/>
        <v>Apr</v>
      </c>
      <c r="V358" s="96">
        <v>27</v>
      </c>
      <c r="W358" s="101">
        <f t="shared" si="80"/>
        <v>-27</v>
      </c>
      <c r="X358" s="102">
        <f t="shared" si="81"/>
        <v>-1</v>
      </c>
      <c r="Y358" s="103" t="str">
        <f t="shared" si="82"/>
        <v>DEGROWTH</v>
      </c>
      <c r="Z358" s="74">
        <v>0</v>
      </c>
      <c r="AA358" s="69"/>
      <c r="AB358" s="69" t="s">
        <v>133</v>
      </c>
      <c r="AC358" s="69" t="s">
        <v>133</v>
      </c>
      <c r="AD358" s="3">
        <f t="shared" si="83"/>
        <v>1</v>
      </c>
      <c r="AE358" s="75"/>
    </row>
    <row r="359" spans="1:31" ht="14.25" customHeight="1">
      <c r="A359" s="69" t="s">
        <v>133</v>
      </c>
      <c r="B359" s="71" t="s">
        <v>48</v>
      </c>
      <c r="C359" s="71" t="s">
        <v>1281</v>
      </c>
      <c r="D359" s="71">
        <v>1000003612</v>
      </c>
      <c r="E359" s="72" t="s">
        <v>1282</v>
      </c>
      <c r="F359" s="73">
        <v>45106</v>
      </c>
      <c r="G359" s="66" t="str">
        <f t="shared" si="70"/>
        <v>Targeted Dealer</v>
      </c>
      <c r="H359" s="66"/>
      <c r="I359" s="67">
        <v>275</v>
      </c>
      <c r="J359" s="67">
        <f t="shared" si="71"/>
        <v>256.66666666666663</v>
      </c>
      <c r="K359" s="68">
        <v>299</v>
      </c>
      <c r="L359" s="68">
        <f t="shared" si="72"/>
        <v>-24</v>
      </c>
      <c r="M359" s="68">
        <f t="shared" si="73"/>
        <v>116.4935064935065</v>
      </c>
      <c r="N359" s="96">
        <v>311</v>
      </c>
      <c r="O359" s="97" t="str">
        <f t="shared" si="74"/>
        <v>Mar</v>
      </c>
      <c r="P359" s="96">
        <f t="shared" si="75"/>
        <v>311</v>
      </c>
      <c r="Q359" s="98">
        <f t="shared" si="76"/>
        <v>-12</v>
      </c>
      <c r="R359" s="97">
        <f t="shared" si="77"/>
        <v>-3.8585209003215382E-2</v>
      </c>
      <c r="S359" s="99" t="str">
        <f t="shared" si="78"/>
        <v>DEGROWTH</v>
      </c>
      <c r="T359" s="68">
        <v>216</v>
      </c>
      <c r="U359" s="100" t="str">
        <f t="shared" si="79"/>
        <v>Apr</v>
      </c>
      <c r="V359" s="96">
        <v>216</v>
      </c>
      <c r="W359" s="101">
        <f t="shared" si="80"/>
        <v>83</v>
      </c>
      <c r="X359" s="102">
        <f t="shared" si="81"/>
        <v>0.3842592592592593</v>
      </c>
      <c r="Y359" s="103" t="str">
        <f t="shared" si="82"/>
        <v>GROWTH</v>
      </c>
      <c r="Z359" s="74">
        <v>0</v>
      </c>
      <c r="AA359" s="69"/>
      <c r="AB359" s="69" t="s">
        <v>133</v>
      </c>
      <c r="AC359" s="69" t="s">
        <v>133</v>
      </c>
      <c r="AD359" s="3">
        <f t="shared" si="83"/>
        <v>0</v>
      </c>
      <c r="AE359" s="75"/>
    </row>
    <row r="360" spans="1:31" ht="14.25" customHeight="1">
      <c r="A360" s="69" t="s">
        <v>133</v>
      </c>
      <c r="B360" s="71" t="s">
        <v>48</v>
      </c>
      <c r="C360" s="71" t="s">
        <v>1283</v>
      </c>
      <c r="D360" s="71">
        <v>1000003675</v>
      </c>
      <c r="E360" s="72" t="s">
        <v>1284</v>
      </c>
      <c r="F360" s="73">
        <v>45142</v>
      </c>
      <c r="G360" s="66" t="str">
        <f t="shared" si="70"/>
        <v>Targeted Dealer</v>
      </c>
      <c r="H360" s="66"/>
      <c r="I360" s="67">
        <v>26</v>
      </c>
      <c r="J360" s="67">
        <f t="shared" si="71"/>
        <v>24.266666666666666</v>
      </c>
      <c r="K360" s="68">
        <v>27</v>
      </c>
      <c r="L360" s="68">
        <f t="shared" si="72"/>
        <v>-1</v>
      </c>
      <c r="M360" s="68">
        <f t="shared" si="73"/>
        <v>111.26373626373626</v>
      </c>
      <c r="N360" s="96">
        <v>0</v>
      </c>
      <c r="O360" s="97" t="str">
        <f t="shared" si="74"/>
        <v>Mar</v>
      </c>
      <c r="P360" s="96">
        <f t="shared" si="75"/>
        <v>0</v>
      </c>
      <c r="Q360" s="98">
        <f t="shared" si="76"/>
        <v>27</v>
      </c>
      <c r="R360" s="97" t="str">
        <f t="shared" si="77"/>
        <v xml:space="preserve"> </v>
      </c>
      <c r="S360" s="99" t="b">
        <f t="shared" si="78"/>
        <v>0</v>
      </c>
      <c r="T360" s="68">
        <v>52</v>
      </c>
      <c r="U360" s="100" t="str">
        <f t="shared" si="79"/>
        <v>Apr</v>
      </c>
      <c r="V360" s="96">
        <v>52</v>
      </c>
      <c r="W360" s="101">
        <f t="shared" si="80"/>
        <v>-25</v>
      </c>
      <c r="X360" s="102">
        <f t="shared" si="81"/>
        <v>-0.48076923076923073</v>
      </c>
      <c r="Y360" s="103" t="str">
        <f t="shared" si="82"/>
        <v>DEGROWTH</v>
      </c>
      <c r="Z360" s="74">
        <v>0</v>
      </c>
      <c r="AA360" s="69"/>
      <c r="AB360" s="69" t="s">
        <v>133</v>
      </c>
      <c r="AC360" s="69" t="s">
        <v>133</v>
      </c>
      <c r="AD360" s="3">
        <f t="shared" si="83"/>
        <v>0</v>
      </c>
      <c r="AE360" s="75"/>
    </row>
    <row r="361" spans="1:31" ht="14.25" customHeight="1">
      <c r="A361" s="74" t="s">
        <v>133</v>
      </c>
      <c r="B361" s="78" t="s">
        <v>48</v>
      </c>
      <c r="C361" s="78" t="s">
        <v>1285</v>
      </c>
      <c r="D361" s="78">
        <v>1000004038</v>
      </c>
      <c r="E361" s="78" t="s">
        <v>1286</v>
      </c>
      <c r="F361" s="73">
        <v>45484</v>
      </c>
      <c r="G361" s="66" t="str">
        <f t="shared" si="70"/>
        <v>Targeted Dealer</v>
      </c>
      <c r="H361" s="66"/>
      <c r="I361" s="67">
        <v>23</v>
      </c>
      <c r="J361" s="67">
        <f t="shared" si="71"/>
        <v>21.466666666666669</v>
      </c>
      <c r="K361" s="68">
        <v>26</v>
      </c>
      <c r="L361" s="68">
        <f t="shared" si="72"/>
        <v>-3</v>
      </c>
      <c r="M361" s="68">
        <f t="shared" si="73"/>
        <v>121.11801242236025</v>
      </c>
      <c r="N361" s="96">
        <v>44</v>
      </c>
      <c r="O361" s="97" t="str">
        <f t="shared" si="74"/>
        <v>Mar</v>
      </c>
      <c r="P361" s="96">
        <f t="shared" si="75"/>
        <v>44</v>
      </c>
      <c r="Q361" s="98">
        <f t="shared" si="76"/>
        <v>-18</v>
      </c>
      <c r="R361" s="97">
        <f t="shared" si="77"/>
        <v>-0.40909090909090906</v>
      </c>
      <c r="S361" s="99" t="str">
        <f t="shared" si="78"/>
        <v>DEGROWTH</v>
      </c>
      <c r="T361" s="68">
        <v>23</v>
      </c>
      <c r="U361" s="100" t="str">
        <f t="shared" si="79"/>
        <v>Apr</v>
      </c>
      <c r="V361" s="96">
        <v>23</v>
      </c>
      <c r="W361" s="101">
        <f t="shared" si="80"/>
        <v>3</v>
      </c>
      <c r="X361" s="102">
        <f t="shared" si="81"/>
        <v>0.13043478260869557</v>
      </c>
      <c r="Y361" s="103" t="str">
        <f t="shared" si="82"/>
        <v>GROWTH</v>
      </c>
      <c r="Z361" s="74">
        <v>0</v>
      </c>
      <c r="AA361" s="69"/>
      <c r="AB361" s="69" t="s">
        <v>133</v>
      </c>
      <c r="AC361" s="74" t="s">
        <v>133</v>
      </c>
      <c r="AD361" s="3">
        <f t="shared" si="83"/>
        <v>0</v>
      </c>
      <c r="AE361" s="75"/>
    </row>
    <row r="362" spans="1:31" ht="14.25" customHeight="1">
      <c r="A362" s="69" t="s">
        <v>133</v>
      </c>
      <c r="B362" s="71" t="s">
        <v>51</v>
      </c>
      <c r="C362" s="71" t="s">
        <v>1287</v>
      </c>
      <c r="D362" s="71">
        <v>1000000385</v>
      </c>
      <c r="E362" s="72" t="s">
        <v>1288</v>
      </c>
      <c r="F362" s="73">
        <v>40115</v>
      </c>
      <c r="G362" s="66" t="str">
        <f t="shared" si="70"/>
        <v>Targeted Dealer</v>
      </c>
      <c r="H362" s="66"/>
      <c r="I362" s="67">
        <v>23</v>
      </c>
      <c r="J362" s="67">
        <f t="shared" si="71"/>
        <v>21.466666666666669</v>
      </c>
      <c r="K362" s="68">
        <v>23</v>
      </c>
      <c r="L362" s="68">
        <f t="shared" si="72"/>
        <v>0</v>
      </c>
      <c r="M362" s="68">
        <f t="shared" si="73"/>
        <v>107.14285714285714</v>
      </c>
      <c r="N362" s="96">
        <v>0</v>
      </c>
      <c r="O362" s="97" t="str">
        <f t="shared" si="74"/>
        <v>Mar</v>
      </c>
      <c r="P362" s="96">
        <f t="shared" si="75"/>
        <v>0</v>
      </c>
      <c r="Q362" s="98">
        <f t="shared" si="76"/>
        <v>23</v>
      </c>
      <c r="R362" s="97" t="str">
        <f t="shared" si="77"/>
        <v xml:space="preserve"> </v>
      </c>
      <c r="S362" s="99" t="b">
        <f t="shared" si="78"/>
        <v>0</v>
      </c>
      <c r="T362" s="68">
        <v>0</v>
      </c>
      <c r="U362" s="100" t="str">
        <f t="shared" si="79"/>
        <v>Apr</v>
      </c>
      <c r="V362" s="96">
        <v>0</v>
      </c>
      <c r="W362" s="101">
        <f t="shared" si="80"/>
        <v>23</v>
      </c>
      <c r="X362" s="102">
        <f t="shared" si="81"/>
        <v>0</v>
      </c>
      <c r="Y362" s="103" t="b">
        <f t="shared" si="82"/>
        <v>0</v>
      </c>
      <c r="Z362" s="74">
        <v>0</v>
      </c>
      <c r="AA362" s="69"/>
      <c r="AB362" s="69" t="s">
        <v>133</v>
      </c>
      <c r="AC362" s="69" t="s">
        <v>133</v>
      </c>
      <c r="AD362" s="3">
        <f t="shared" si="83"/>
        <v>0</v>
      </c>
      <c r="AE362" s="75"/>
    </row>
    <row r="363" spans="1:31" ht="14.25" customHeight="1">
      <c r="A363" s="69" t="s">
        <v>133</v>
      </c>
      <c r="B363" s="71" t="s">
        <v>51</v>
      </c>
      <c r="C363" s="71" t="s">
        <v>242</v>
      </c>
      <c r="D363" s="71">
        <v>1000000388</v>
      </c>
      <c r="E363" s="72" t="s">
        <v>243</v>
      </c>
      <c r="F363" s="73">
        <v>43038</v>
      </c>
      <c r="G363" s="66" t="str">
        <f t="shared" si="70"/>
        <v>-</v>
      </c>
      <c r="H363" s="66"/>
      <c r="I363" s="67">
        <v>0</v>
      </c>
      <c r="J363" s="67">
        <f t="shared" si="71"/>
        <v>0</v>
      </c>
      <c r="K363" s="68">
        <v>0</v>
      </c>
      <c r="L363" s="68">
        <f t="shared" si="72"/>
        <v>0</v>
      </c>
      <c r="M363" s="68" t="str">
        <f t="shared" si="73"/>
        <v>-</v>
      </c>
      <c r="N363" s="96">
        <v>0</v>
      </c>
      <c r="O363" s="97" t="str">
        <f t="shared" si="74"/>
        <v>Mar</v>
      </c>
      <c r="P363" s="96">
        <f t="shared" si="75"/>
        <v>0</v>
      </c>
      <c r="Q363" s="98">
        <f t="shared" si="76"/>
        <v>0</v>
      </c>
      <c r="R363" s="97" t="str">
        <f t="shared" si="77"/>
        <v xml:space="preserve"> </v>
      </c>
      <c r="S363" s="99" t="b">
        <f t="shared" si="78"/>
        <v>0</v>
      </c>
      <c r="T363" s="68">
        <v>0</v>
      </c>
      <c r="U363" s="100" t="str">
        <f t="shared" si="79"/>
        <v>Apr</v>
      </c>
      <c r="V363" s="96">
        <v>0</v>
      </c>
      <c r="W363" s="101">
        <f t="shared" si="80"/>
        <v>0</v>
      </c>
      <c r="X363" s="102">
        <f t="shared" si="81"/>
        <v>0</v>
      </c>
      <c r="Y363" s="103" t="b">
        <f t="shared" si="82"/>
        <v>0</v>
      </c>
      <c r="Z363" s="74">
        <v>0</v>
      </c>
      <c r="AA363" s="69"/>
      <c r="AB363" s="69" t="s">
        <v>133</v>
      </c>
      <c r="AC363" s="69" t="s">
        <v>133</v>
      </c>
      <c r="AD363" s="3">
        <f t="shared" si="83"/>
        <v>1</v>
      </c>
      <c r="AE363" s="75"/>
    </row>
    <row r="364" spans="1:31" ht="14.25" customHeight="1">
      <c r="A364" s="69" t="s">
        <v>133</v>
      </c>
      <c r="B364" s="71" t="s">
        <v>51</v>
      </c>
      <c r="C364" s="71" t="s">
        <v>1289</v>
      </c>
      <c r="D364" s="71">
        <v>1000000383</v>
      </c>
      <c r="E364" s="72" t="s">
        <v>1290</v>
      </c>
      <c r="F364" s="73">
        <v>43061</v>
      </c>
      <c r="G364" s="66" t="str">
        <f t="shared" si="70"/>
        <v>Targeted Dealer</v>
      </c>
      <c r="H364" s="66"/>
      <c r="I364" s="67">
        <v>200</v>
      </c>
      <c r="J364" s="67">
        <f t="shared" si="71"/>
        <v>186.66666666666669</v>
      </c>
      <c r="K364" s="68">
        <v>215</v>
      </c>
      <c r="L364" s="68">
        <f t="shared" si="72"/>
        <v>-15</v>
      </c>
      <c r="M364" s="68">
        <f t="shared" si="73"/>
        <v>115.17857142857142</v>
      </c>
      <c r="N364" s="96">
        <v>346</v>
      </c>
      <c r="O364" s="97" t="str">
        <f t="shared" si="74"/>
        <v>Mar</v>
      </c>
      <c r="P364" s="96">
        <f t="shared" si="75"/>
        <v>346</v>
      </c>
      <c r="Q364" s="98">
        <f t="shared" si="76"/>
        <v>-131</v>
      </c>
      <c r="R364" s="97">
        <f t="shared" si="77"/>
        <v>-0.37861271676300579</v>
      </c>
      <c r="S364" s="99" t="str">
        <f t="shared" si="78"/>
        <v>DEGROWTH</v>
      </c>
      <c r="T364" s="68">
        <v>180</v>
      </c>
      <c r="U364" s="100" t="str">
        <f t="shared" si="79"/>
        <v>Apr</v>
      </c>
      <c r="V364" s="96">
        <v>180</v>
      </c>
      <c r="W364" s="101">
        <f t="shared" si="80"/>
        <v>35</v>
      </c>
      <c r="X364" s="102">
        <f t="shared" si="81"/>
        <v>0.19444444444444442</v>
      </c>
      <c r="Y364" s="103" t="str">
        <f t="shared" si="82"/>
        <v>GROWTH</v>
      </c>
      <c r="Z364" s="74">
        <v>0</v>
      </c>
      <c r="AA364" s="69"/>
      <c r="AB364" s="69" t="s">
        <v>133</v>
      </c>
      <c r="AC364" s="69" t="s">
        <v>133</v>
      </c>
      <c r="AD364" s="3">
        <f t="shared" si="83"/>
        <v>0</v>
      </c>
      <c r="AE364" s="75"/>
    </row>
    <row r="365" spans="1:31" ht="14.25" customHeight="1">
      <c r="A365" s="69" t="s">
        <v>133</v>
      </c>
      <c r="B365" s="71" t="s">
        <v>51</v>
      </c>
      <c r="C365" s="71" t="s">
        <v>244</v>
      </c>
      <c r="D365" s="71">
        <v>1000000380</v>
      </c>
      <c r="E365" s="72" t="s">
        <v>245</v>
      </c>
      <c r="F365" s="73">
        <v>43587</v>
      </c>
      <c r="G365" s="66" t="str">
        <f t="shared" si="70"/>
        <v>Targeted Dealer</v>
      </c>
      <c r="H365" s="66"/>
      <c r="I365" s="67">
        <v>23</v>
      </c>
      <c r="J365" s="67">
        <f t="shared" si="71"/>
        <v>21.466666666666669</v>
      </c>
      <c r="K365" s="68">
        <v>0</v>
      </c>
      <c r="L365" s="68">
        <f t="shared" si="72"/>
        <v>23</v>
      </c>
      <c r="M365" s="68">
        <f t="shared" si="73"/>
        <v>0</v>
      </c>
      <c r="N365" s="96">
        <v>0</v>
      </c>
      <c r="O365" s="97" t="str">
        <f t="shared" si="74"/>
        <v>Mar</v>
      </c>
      <c r="P365" s="96">
        <f t="shared" si="75"/>
        <v>0</v>
      </c>
      <c r="Q365" s="98">
        <f t="shared" si="76"/>
        <v>0</v>
      </c>
      <c r="R365" s="97" t="str">
        <f t="shared" si="77"/>
        <v xml:space="preserve"> </v>
      </c>
      <c r="S365" s="99" t="b">
        <f t="shared" si="78"/>
        <v>0</v>
      </c>
      <c r="T365" s="68">
        <v>23</v>
      </c>
      <c r="U365" s="100" t="str">
        <f t="shared" si="79"/>
        <v>Apr</v>
      </c>
      <c r="V365" s="96">
        <v>23</v>
      </c>
      <c r="W365" s="101">
        <f t="shared" si="80"/>
        <v>-23</v>
      </c>
      <c r="X365" s="102">
        <f t="shared" si="81"/>
        <v>-1</v>
      </c>
      <c r="Y365" s="103" t="str">
        <f t="shared" si="82"/>
        <v>DEGROWTH</v>
      </c>
      <c r="Z365" s="74">
        <v>0</v>
      </c>
      <c r="AA365" s="69"/>
      <c r="AB365" s="69" t="s">
        <v>133</v>
      </c>
      <c r="AC365" s="69" t="s">
        <v>133</v>
      </c>
      <c r="AD365" s="3">
        <f t="shared" si="83"/>
        <v>1</v>
      </c>
      <c r="AE365" s="75"/>
    </row>
    <row r="366" spans="1:31" ht="14.25" customHeight="1">
      <c r="A366" s="69" t="s">
        <v>133</v>
      </c>
      <c r="B366" s="71" t="s">
        <v>51</v>
      </c>
      <c r="C366" s="71" t="s">
        <v>1291</v>
      </c>
      <c r="D366" s="71">
        <v>1000000384</v>
      </c>
      <c r="E366" s="72" t="s">
        <v>1292</v>
      </c>
      <c r="F366" s="73">
        <v>44392</v>
      </c>
      <c r="G366" s="66" t="str">
        <f t="shared" si="70"/>
        <v>Targeted Dealer</v>
      </c>
      <c r="H366" s="66"/>
      <c r="I366" s="67">
        <v>1000</v>
      </c>
      <c r="J366" s="67">
        <f t="shared" si="71"/>
        <v>933.33333333333337</v>
      </c>
      <c r="K366" s="68">
        <v>971</v>
      </c>
      <c r="L366" s="68">
        <f t="shared" si="72"/>
        <v>29</v>
      </c>
      <c r="M366" s="68">
        <f t="shared" si="73"/>
        <v>104.03571428571428</v>
      </c>
      <c r="N366" s="96">
        <v>1090</v>
      </c>
      <c r="O366" s="97" t="str">
        <f t="shared" si="74"/>
        <v>Mar</v>
      </c>
      <c r="P366" s="96">
        <f t="shared" si="75"/>
        <v>1090</v>
      </c>
      <c r="Q366" s="98">
        <f t="shared" si="76"/>
        <v>-119</v>
      </c>
      <c r="R366" s="97">
        <f t="shared" si="77"/>
        <v>-0.10917431192660554</v>
      </c>
      <c r="S366" s="99" t="str">
        <f t="shared" si="78"/>
        <v>DEGROWTH</v>
      </c>
      <c r="T366" s="68">
        <v>1189</v>
      </c>
      <c r="U366" s="100" t="str">
        <f t="shared" si="79"/>
        <v>Apr</v>
      </c>
      <c r="V366" s="96">
        <v>1189</v>
      </c>
      <c r="W366" s="101">
        <f t="shared" si="80"/>
        <v>-218</v>
      </c>
      <c r="X366" s="102">
        <f t="shared" si="81"/>
        <v>-0.1833473507148865</v>
      </c>
      <c r="Y366" s="103" t="str">
        <f t="shared" si="82"/>
        <v>DEGROWTH</v>
      </c>
      <c r="Z366" s="74">
        <v>0</v>
      </c>
      <c r="AA366" s="69"/>
      <c r="AB366" s="69" t="s">
        <v>133</v>
      </c>
      <c r="AC366" s="69" t="s">
        <v>133</v>
      </c>
      <c r="AD366" s="3">
        <f t="shared" si="83"/>
        <v>0</v>
      </c>
      <c r="AE366" s="75"/>
    </row>
    <row r="367" spans="1:31" ht="14.25" customHeight="1">
      <c r="A367" s="69" t="s">
        <v>133</v>
      </c>
      <c r="B367" s="71" t="s">
        <v>51</v>
      </c>
      <c r="C367" s="71" t="s">
        <v>1293</v>
      </c>
      <c r="D367" s="71">
        <v>1000003773</v>
      </c>
      <c r="E367" s="71" t="s">
        <v>1294</v>
      </c>
      <c r="F367" s="73">
        <v>45267</v>
      </c>
      <c r="G367" s="66" t="str">
        <f t="shared" si="70"/>
        <v>Targeted Dealer</v>
      </c>
      <c r="H367" s="66"/>
      <c r="I367" s="67">
        <v>45</v>
      </c>
      <c r="J367" s="67">
        <f t="shared" si="71"/>
        <v>42</v>
      </c>
      <c r="K367" s="68">
        <v>99</v>
      </c>
      <c r="L367" s="68">
        <f t="shared" si="72"/>
        <v>-54</v>
      </c>
      <c r="M367" s="68">
        <f t="shared" si="73"/>
        <v>235.71428571428572</v>
      </c>
      <c r="N367" s="96">
        <v>129</v>
      </c>
      <c r="O367" s="97" t="str">
        <f t="shared" si="74"/>
        <v>Mar</v>
      </c>
      <c r="P367" s="96">
        <f t="shared" si="75"/>
        <v>129</v>
      </c>
      <c r="Q367" s="98">
        <f t="shared" si="76"/>
        <v>-30</v>
      </c>
      <c r="R367" s="97">
        <f t="shared" si="77"/>
        <v>-0.23255813953488369</v>
      </c>
      <c r="S367" s="99" t="str">
        <f t="shared" si="78"/>
        <v>DEGROWTH</v>
      </c>
      <c r="T367" s="68">
        <v>10</v>
      </c>
      <c r="U367" s="100" t="str">
        <f t="shared" si="79"/>
        <v>Apr</v>
      </c>
      <c r="V367" s="96">
        <v>10</v>
      </c>
      <c r="W367" s="101">
        <f t="shared" si="80"/>
        <v>89</v>
      </c>
      <c r="X367" s="102">
        <f t="shared" si="81"/>
        <v>8.9</v>
      </c>
      <c r="Y367" s="103" t="str">
        <f t="shared" si="82"/>
        <v>GROWTH</v>
      </c>
      <c r="Z367" s="74">
        <v>0</v>
      </c>
      <c r="AA367" s="69"/>
      <c r="AB367" s="69" t="s">
        <v>133</v>
      </c>
      <c r="AC367" s="69" t="s">
        <v>133</v>
      </c>
      <c r="AD367" s="3">
        <f t="shared" si="83"/>
        <v>0</v>
      </c>
      <c r="AE367" s="75"/>
    </row>
    <row r="368" spans="1:31" ht="14.25" customHeight="1">
      <c r="A368" s="69" t="s">
        <v>133</v>
      </c>
      <c r="B368" s="71" t="s">
        <v>52</v>
      </c>
      <c r="C368" s="71" t="s">
        <v>246</v>
      </c>
      <c r="D368" s="71">
        <v>1000000577</v>
      </c>
      <c r="E368" s="72" t="s">
        <v>247</v>
      </c>
      <c r="F368" s="73">
        <v>41486</v>
      </c>
      <c r="G368" s="66" t="str">
        <f t="shared" si="70"/>
        <v>Targeted Dealer</v>
      </c>
      <c r="H368" s="66"/>
      <c r="I368" s="67">
        <v>105</v>
      </c>
      <c r="J368" s="67">
        <f t="shared" si="71"/>
        <v>98</v>
      </c>
      <c r="K368" s="68">
        <v>0</v>
      </c>
      <c r="L368" s="68">
        <f t="shared" si="72"/>
        <v>105</v>
      </c>
      <c r="M368" s="68">
        <f t="shared" si="73"/>
        <v>0</v>
      </c>
      <c r="N368" s="96">
        <v>315</v>
      </c>
      <c r="O368" s="97" t="str">
        <f t="shared" si="74"/>
        <v>Mar</v>
      </c>
      <c r="P368" s="96">
        <f t="shared" si="75"/>
        <v>315</v>
      </c>
      <c r="Q368" s="98">
        <f t="shared" si="76"/>
        <v>-315</v>
      </c>
      <c r="R368" s="97">
        <f t="shared" si="77"/>
        <v>-1</v>
      </c>
      <c r="S368" s="99" t="str">
        <f t="shared" si="78"/>
        <v>DEGROWTH</v>
      </c>
      <c r="T368" s="68">
        <v>25</v>
      </c>
      <c r="U368" s="100" t="str">
        <f t="shared" si="79"/>
        <v>Apr</v>
      </c>
      <c r="V368" s="96">
        <v>25</v>
      </c>
      <c r="W368" s="101">
        <f t="shared" si="80"/>
        <v>-25</v>
      </c>
      <c r="X368" s="102">
        <f t="shared" si="81"/>
        <v>-1</v>
      </c>
      <c r="Y368" s="103" t="str">
        <f t="shared" si="82"/>
        <v>DEGROWTH</v>
      </c>
      <c r="Z368" s="74">
        <v>0</v>
      </c>
      <c r="AA368" s="69"/>
      <c r="AB368" s="69" t="s">
        <v>133</v>
      </c>
      <c r="AC368" s="69" t="s">
        <v>133</v>
      </c>
      <c r="AD368" s="3">
        <f t="shared" si="83"/>
        <v>1</v>
      </c>
      <c r="AE368" s="75"/>
    </row>
    <row r="369" spans="1:31" ht="14.25" customHeight="1">
      <c r="A369" s="69" t="s">
        <v>133</v>
      </c>
      <c r="B369" s="71" t="s">
        <v>52</v>
      </c>
      <c r="C369" s="71" t="s">
        <v>1295</v>
      </c>
      <c r="D369" s="71">
        <v>1000000562</v>
      </c>
      <c r="E369" s="72" t="s">
        <v>1296</v>
      </c>
      <c r="F369" s="73">
        <v>41556</v>
      </c>
      <c r="G369" s="66" t="str">
        <f t="shared" si="70"/>
        <v>Targeted Dealer</v>
      </c>
      <c r="H369" s="66"/>
      <c r="I369" s="67">
        <v>55</v>
      </c>
      <c r="J369" s="67">
        <f t="shared" si="71"/>
        <v>51.333333333333329</v>
      </c>
      <c r="K369" s="68">
        <v>27</v>
      </c>
      <c r="L369" s="68">
        <f t="shared" si="72"/>
        <v>28</v>
      </c>
      <c r="M369" s="68">
        <f t="shared" si="73"/>
        <v>52.597402597402599</v>
      </c>
      <c r="N369" s="96">
        <v>0</v>
      </c>
      <c r="O369" s="97" t="str">
        <f t="shared" si="74"/>
        <v>Mar</v>
      </c>
      <c r="P369" s="96">
        <f t="shared" si="75"/>
        <v>0</v>
      </c>
      <c r="Q369" s="98">
        <f t="shared" si="76"/>
        <v>27</v>
      </c>
      <c r="R369" s="97" t="str">
        <f t="shared" si="77"/>
        <v xml:space="preserve"> </v>
      </c>
      <c r="S369" s="99" t="b">
        <f t="shared" si="78"/>
        <v>0</v>
      </c>
      <c r="T369" s="68">
        <v>52.5</v>
      </c>
      <c r="U369" s="100" t="str">
        <f t="shared" si="79"/>
        <v>Apr</v>
      </c>
      <c r="V369" s="96">
        <v>52.5</v>
      </c>
      <c r="W369" s="101">
        <f t="shared" si="80"/>
        <v>-25.5</v>
      </c>
      <c r="X369" s="102">
        <f t="shared" si="81"/>
        <v>-0.48571428571428577</v>
      </c>
      <c r="Y369" s="103" t="str">
        <f t="shared" si="82"/>
        <v>DEGROWTH</v>
      </c>
      <c r="Z369" s="74">
        <v>0</v>
      </c>
      <c r="AA369" s="69"/>
      <c r="AB369" s="69" t="s">
        <v>133</v>
      </c>
      <c r="AC369" s="69" t="s">
        <v>133</v>
      </c>
      <c r="AD369" s="3">
        <f t="shared" si="83"/>
        <v>0</v>
      </c>
      <c r="AE369" s="75"/>
    </row>
    <row r="370" spans="1:31" ht="14.25" customHeight="1">
      <c r="A370" s="69" t="s">
        <v>133</v>
      </c>
      <c r="B370" s="71" t="s">
        <v>52</v>
      </c>
      <c r="C370" s="71" t="s">
        <v>1297</v>
      </c>
      <c r="D370" s="71">
        <v>1000000579</v>
      </c>
      <c r="E370" s="72" t="s">
        <v>1298</v>
      </c>
      <c r="F370" s="73">
        <v>41899</v>
      </c>
      <c r="G370" s="66" t="str">
        <f t="shared" si="70"/>
        <v>Targeted Dealer</v>
      </c>
      <c r="H370" s="66"/>
      <c r="I370" s="67">
        <v>5380</v>
      </c>
      <c r="J370" s="67">
        <f t="shared" si="71"/>
        <v>5021.3333333333339</v>
      </c>
      <c r="K370" s="68">
        <v>2286.5</v>
      </c>
      <c r="L370" s="68">
        <f t="shared" si="72"/>
        <v>3093.5</v>
      </c>
      <c r="M370" s="68">
        <f t="shared" si="73"/>
        <v>45.535714285714285</v>
      </c>
      <c r="N370" s="96">
        <v>7387</v>
      </c>
      <c r="O370" s="97" t="str">
        <f t="shared" si="74"/>
        <v>Mar</v>
      </c>
      <c r="P370" s="96">
        <f t="shared" si="75"/>
        <v>7387</v>
      </c>
      <c r="Q370" s="98">
        <f t="shared" si="76"/>
        <v>-5100.5</v>
      </c>
      <c r="R370" s="97">
        <f t="shared" si="77"/>
        <v>-0.69046974414511975</v>
      </c>
      <c r="S370" s="99" t="str">
        <f t="shared" si="78"/>
        <v>DEGROWTH</v>
      </c>
      <c r="T370" s="68">
        <v>4873.3999999999996</v>
      </c>
      <c r="U370" s="100" t="str">
        <f t="shared" si="79"/>
        <v>Apr</v>
      </c>
      <c r="V370" s="96">
        <v>4873.3999999999996</v>
      </c>
      <c r="W370" s="101">
        <f t="shared" si="80"/>
        <v>-2586.8999999999996</v>
      </c>
      <c r="X370" s="102">
        <f t="shared" si="81"/>
        <v>-0.53082037181433905</v>
      </c>
      <c r="Y370" s="103" t="str">
        <f t="shared" si="82"/>
        <v>DEGROWTH</v>
      </c>
      <c r="Z370" s="74">
        <v>0</v>
      </c>
      <c r="AA370" s="69"/>
      <c r="AB370" s="69" t="s">
        <v>133</v>
      </c>
      <c r="AC370" s="69" t="s">
        <v>133</v>
      </c>
      <c r="AD370" s="3">
        <f t="shared" si="83"/>
        <v>0</v>
      </c>
      <c r="AE370" s="75"/>
    </row>
    <row r="371" spans="1:31" ht="14.25" customHeight="1">
      <c r="A371" s="69" t="s">
        <v>133</v>
      </c>
      <c r="B371" s="71" t="s">
        <v>52</v>
      </c>
      <c r="C371" s="71" t="s">
        <v>1299</v>
      </c>
      <c r="D371" s="71">
        <v>1000000558</v>
      </c>
      <c r="E371" s="72" t="s">
        <v>1300</v>
      </c>
      <c r="F371" s="73">
        <v>42966</v>
      </c>
      <c r="G371" s="66" t="str">
        <f t="shared" si="70"/>
        <v>Targeted Dealer</v>
      </c>
      <c r="H371" s="66"/>
      <c r="I371" s="67">
        <v>1050</v>
      </c>
      <c r="J371" s="67">
        <f t="shared" si="71"/>
        <v>980</v>
      </c>
      <c r="K371" s="68">
        <v>891</v>
      </c>
      <c r="L371" s="68">
        <f t="shared" si="72"/>
        <v>159</v>
      </c>
      <c r="M371" s="68">
        <f t="shared" si="73"/>
        <v>90.918367346938766</v>
      </c>
      <c r="N371" s="96">
        <v>1029</v>
      </c>
      <c r="O371" s="97" t="str">
        <f t="shared" si="74"/>
        <v>Mar</v>
      </c>
      <c r="P371" s="96">
        <f t="shared" si="75"/>
        <v>1029</v>
      </c>
      <c r="Q371" s="98">
        <f t="shared" si="76"/>
        <v>-138</v>
      </c>
      <c r="R371" s="97">
        <f t="shared" si="77"/>
        <v>-0.13411078717201164</v>
      </c>
      <c r="S371" s="99" t="str">
        <f t="shared" si="78"/>
        <v>DEGROWTH</v>
      </c>
      <c r="T371" s="68">
        <v>699</v>
      </c>
      <c r="U371" s="100" t="str">
        <f t="shared" si="79"/>
        <v>Apr</v>
      </c>
      <c r="V371" s="96">
        <v>699</v>
      </c>
      <c r="W371" s="101">
        <f t="shared" si="80"/>
        <v>192</v>
      </c>
      <c r="X371" s="102">
        <f t="shared" si="81"/>
        <v>0.27467811158798283</v>
      </c>
      <c r="Y371" s="103" t="str">
        <f t="shared" si="82"/>
        <v>GROWTH</v>
      </c>
      <c r="Z371" s="74">
        <v>0</v>
      </c>
      <c r="AA371" s="69"/>
      <c r="AB371" s="69" t="s">
        <v>133</v>
      </c>
      <c r="AC371" s="69" t="s">
        <v>133</v>
      </c>
      <c r="AD371" s="3">
        <f t="shared" si="83"/>
        <v>0</v>
      </c>
      <c r="AE371" s="75"/>
    </row>
    <row r="372" spans="1:31" ht="14.25" customHeight="1">
      <c r="A372" s="69" t="s">
        <v>133</v>
      </c>
      <c r="B372" s="71" t="s">
        <v>52</v>
      </c>
      <c r="C372" s="71" t="s">
        <v>1301</v>
      </c>
      <c r="D372" s="71">
        <v>1000000569</v>
      </c>
      <c r="E372" s="72" t="s">
        <v>1302</v>
      </c>
      <c r="F372" s="73">
        <v>43208</v>
      </c>
      <c r="G372" s="66" t="str">
        <f t="shared" si="70"/>
        <v>Targeted Dealer</v>
      </c>
      <c r="H372" s="66"/>
      <c r="I372" s="67">
        <v>105</v>
      </c>
      <c r="J372" s="67">
        <f t="shared" si="71"/>
        <v>98</v>
      </c>
      <c r="K372" s="68">
        <v>0</v>
      </c>
      <c r="L372" s="68">
        <f t="shared" si="72"/>
        <v>105</v>
      </c>
      <c r="M372" s="68">
        <f t="shared" si="73"/>
        <v>0</v>
      </c>
      <c r="N372" s="96">
        <v>102</v>
      </c>
      <c r="O372" s="97" t="str">
        <f t="shared" si="74"/>
        <v>Mar</v>
      </c>
      <c r="P372" s="96">
        <f t="shared" si="75"/>
        <v>102</v>
      </c>
      <c r="Q372" s="98">
        <f t="shared" si="76"/>
        <v>-102</v>
      </c>
      <c r="R372" s="97">
        <f t="shared" si="77"/>
        <v>-1</v>
      </c>
      <c r="S372" s="99" t="str">
        <f t="shared" si="78"/>
        <v>DEGROWTH</v>
      </c>
      <c r="T372" s="68">
        <v>0</v>
      </c>
      <c r="U372" s="100" t="str">
        <f t="shared" si="79"/>
        <v>Apr</v>
      </c>
      <c r="V372" s="96">
        <v>0</v>
      </c>
      <c r="W372" s="101">
        <f t="shared" si="80"/>
        <v>0</v>
      </c>
      <c r="X372" s="102">
        <f t="shared" si="81"/>
        <v>0</v>
      </c>
      <c r="Y372" s="103" t="b">
        <f t="shared" si="82"/>
        <v>0</v>
      </c>
      <c r="Z372" s="74">
        <v>0</v>
      </c>
      <c r="AA372" s="69"/>
      <c r="AB372" s="69" t="s">
        <v>133</v>
      </c>
      <c r="AC372" s="69" t="s">
        <v>133</v>
      </c>
      <c r="AD372" s="3">
        <f t="shared" si="83"/>
        <v>1</v>
      </c>
      <c r="AE372" s="75"/>
    </row>
    <row r="373" spans="1:31" ht="14.25" customHeight="1">
      <c r="A373" s="69" t="s">
        <v>133</v>
      </c>
      <c r="B373" s="71" t="s">
        <v>52</v>
      </c>
      <c r="C373" s="71" t="s">
        <v>1303</v>
      </c>
      <c r="D373" s="71">
        <v>1000000578</v>
      </c>
      <c r="E373" s="72" t="s">
        <v>1304</v>
      </c>
      <c r="F373" s="73">
        <v>43263</v>
      </c>
      <c r="G373" s="66" t="str">
        <f t="shared" si="70"/>
        <v>Targeted Dealer</v>
      </c>
      <c r="H373" s="66"/>
      <c r="I373" s="67">
        <v>105</v>
      </c>
      <c r="J373" s="67">
        <f t="shared" si="71"/>
        <v>98</v>
      </c>
      <c r="K373" s="68">
        <v>154</v>
      </c>
      <c r="L373" s="68">
        <f t="shared" si="72"/>
        <v>-49</v>
      </c>
      <c r="M373" s="68">
        <f t="shared" si="73"/>
        <v>157.14285714285714</v>
      </c>
      <c r="N373" s="96">
        <v>315</v>
      </c>
      <c r="O373" s="97" t="str">
        <f t="shared" si="74"/>
        <v>Mar</v>
      </c>
      <c r="P373" s="96">
        <f t="shared" si="75"/>
        <v>315</v>
      </c>
      <c r="Q373" s="98">
        <f t="shared" si="76"/>
        <v>-161</v>
      </c>
      <c r="R373" s="97">
        <f t="shared" si="77"/>
        <v>-0.51111111111111107</v>
      </c>
      <c r="S373" s="99" t="str">
        <f t="shared" si="78"/>
        <v>DEGROWTH</v>
      </c>
      <c r="T373" s="68">
        <v>0</v>
      </c>
      <c r="U373" s="100" t="str">
        <f t="shared" si="79"/>
        <v>Apr</v>
      </c>
      <c r="V373" s="96">
        <v>0</v>
      </c>
      <c r="W373" s="101">
        <f t="shared" si="80"/>
        <v>154</v>
      </c>
      <c r="X373" s="102">
        <f t="shared" si="81"/>
        <v>0</v>
      </c>
      <c r="Y373" s="103" t="b">
        <f t="shared" si="82"/>
        <v>0</v>
      </c>
      <c r="Z373" s="74">
        <v>0</v>
      </c>
      <c r="AA373" s="69"/>
      <c r="AB373" s="69" t="s">
        <v>133</v>
      </c>
      <c r="AC373" s="69" t="s">
        <v>133</v>
      </c>
      <c r="AD373" s="3">
        <f t="shared" si="83"/>
        <v>0</v>
      </c>
      <c r="AE373" s="75"/>
    </row>
    <row r="374" spans="1:31" ht="14.25" customHeight="1">
      <c r="A374" s="69" t="s">
        <v>133</v>
      </c>
      <c r="B374" s="71" t="s">
        <v>52</v>
      </c>
      <c r="C374" s="71" t="s">
        <v>1305</v>
      </c>
      <c r="D374" s="71">
        <v>1000000561</v>
      </c>
      <c r="E374" s="72" t="s">
        <v>1306</v>
      </c>
      <c r="F374" s="73">
        <v>43357</v>
      </c>
      <c r="G374" s="66" t="str">
        <f t="shared" si="70"/>
        <v>Targeted Dealer</v>
      </c>
      <c r="H374" s="66"/>
      <c r="I374" s="67">
        <v>105</v>
      </c>
      <c r="J374" s="67">
        <f t="shared" si="71"/>
        <v>98</v>
      </c>
      <c r="K374" s="68">
        <v>102</v>
      </c>
      <c r="L374" s="68">
        <f t="shared" si="72"/>
        <v>3</v>
      </c>
      <c r="M374" s="68">
        <f t="shared" si="73"/>
        <v>104.08163265306122</v>
      </c>
      <c r="N374" s="96">
        <v>77</v>
      </c>
      <c r="O374" s="97" t="str">
        <f t="shared" si="74"/>
        <v>Mar</v>
      </c>
      <c r="P374" s="96">
        <f t="shared" si="75"/>
        <v>77</v>
      </c>
      <c r="Q374" s="98">
        <f t="shared" si="76"/>
        <v>25</v>
      </c>
      <c r="R374" s="97">
        <f t="shared" si="77"/>
        <v>0.32467532467532467</v>
      </c>
      <c r="S374" s="99" t="str">
        <f t="shared" si="78"/>
        <v>GROWTH</v>
      </c>
      <c r="T374" s="68">
        <v>50</v>
      </c>
      <c r="U374" s="100" t="str">
        <f t="shared" si="79"/>
        <v>Apr</v>
      </c>
      <c r="V374" s="96">
        <v>50</v>
      </c>
      <c r="W374" s="101">
        <f t="shared" si="80"/>
        <v>52</v>
      </c>
      <c r="X374" s="102">
        <f t="shared" si="81"/>
        <v>1.04</v>
      </c>
      <c r="Y374" s="103" t="str">
        <f t="shared" si="82"/>
        <v>GROWTH</v>
      </c>
      <c r="Z374" s="74">
        <v>0</v>
      </c>
      <c r="AA374" s="69"/>
      <c r="AB374" s="69" t="s">
        <v>133</v>
      </c>
      <c r="AC374" s="69" t="s">
        <v>133</v>
      </c>
      <c r="AD374" s="3">
        <f t="shared" si="83"/>
        <v>0</v>
      </c>
      <c r="AE374" s="75"/>
    </row>
    <row r="375" spans="1:31" ht="14.25" customHeight="1">
      <c r="A375" s="69" t="s">
        <v>133</v>
      </c>
      <c r="B375" s="71" t="s">
        <v>52</v>
      </c>
      <c r="C375" s="71" t="s">
        <v>1307</v>
      </c>
      <c r="D375" s="71">
        <v>1000000573</v>
      </c>
      <c r="E375" s="72" t="s">
        <v>1308</v>
      </c>
      <c r="F375" s="73">
        <v>43357</v>
      </c>
      <c r="G375" s="66" t="str">
        <f t="shared" si="70"/>
        <v>Targeted Dealer</v>
      </c>
      <c r="H375" s="66"/>
      <c r="I375" s="67">
        <v>3650</v>
      </c>
      <c r="J375" s="67">
        <f t="shared" si="71"/>
        <v>3406.666666666667</v>
      </c>
      <c r="K375" s="68">
        <v>2873.5</v>
      </c>
      <c r="L375" s="68">
        <f t="shared" si="72"/>
        <v>776.5</v>
      </c>
      <c r="M375" s="68">
        <f t="shared" si="73"/>
        <v>84.349315068493141</v>
      </c>
      <c r="N375" s="96">
        <v>3747</v>
      </c>
      <c r="O375" s="97" t="str">
        <f t="shared" si="74"/>
        <v>Mar</v>
      </c>
      <c r="P375" s="96">
        <f t="shared" si="75"/>
        <v>3747</v>
      </c>
      <c r="Q375" s="98">
        <f t="shared" si="76"/>
        <v>-873.5</v>
      </c>
      <c r="R375" s="97">
        <f t="shared" si="77"/>
        <v>-0.23311982919669072</v>
      </c>
      <c r="S375" s="99" t="str">
        <f t="shared" si="78"/>
        <v>DEGROWTH</v>
      </c>
      <c r="T375" s="68">
        <v>3421.3</v>
      </c>
      <c r="U375" s="100" t="str">
        <f t="shared" si="79"/>
        <v>Apr</v>
      </c>
      <c r="V375" s="96">
        <v>3421.3</v>
      </c>
      <c r="W375" s="101">
        <f t="shared" si="80"/>
        <v>-547.80000000000018</v>
      </c>
      <c r="X375" s="102">
        <f t="shared" si="81"/>
        <v>-0.16011457633063464</v>
      </c>
      <c r="Y375" s="103" t="str">
        <f t="shared" si="82"/>
        <v>DEGROWTH</v>
      </c>
      <c r="Z375" s="74">
        <v>0</v>
      </c>
      <c r="AA375" s="69"/>
      <c r="AB375" s="69" t="s">
        <v>133</v>
      </c>
      <c r="AC375" s="69" t="s">
        <v>133</v>
      </c>
      <c r="AD375" s="3">
        <f t="shared" si="83"/>
        <v>0</v>
      </c>
      <c r="AE375" s="75"/>
    </row>
    <row r="376" spans="1:31" ht="14.25" customHeight="1">
      <c r="A376" s="69" t="s">
        <v>133</v>
      </c>
      <c r="B376" s="71" t="s">
        <v>52</v>
      </c>
      <c r="C376" s="71" t="s">
        <v>1309</v>
      </c>
      <c r="D376" s="71">
        <v>1000000983</v>
      </c>
      <c r="E376" s="72" t="s">
        <v>1310</v>
      </c>
      <c r="F376" s="73">
        <v>43711</v>
      </c>
      <c r="G376" s="66" t="str">
        <f t="shared" si="70"/>
        <v>Targeted Dealer</v>
      </c>
      <c r="H376" s="66"/>
      <c r="I376" s="67">
        <v>270</v>
      </c>
      <c r="J376" s="67">
        <f t="shared" si="71"/>
        <v>252</v>
      </c>
      <c r="K376" s="68">
        <v>123</v>
      </c>
      <c r="L376" s="68">
        <f t="shared" si="72"/>
        <v>147</v>
      </c>
      <c r="M376" s="68">
        <f t="shared" si="73"/>
        <v>48.80952380952381</v>
      </c>
      <c r="N376" s="96">
        <v>212</v>
      </c>
      <c r="O376" s="97" t="str">
        <f t="shared" si="74"/>
        <v>Mar</v>
      </c>
      <c r="P376" s="96">
        <f t="shared" si="75"/>
        <v>212</v>
      </c>
      <c r="Q376" s="98">
        <f t="shared" si="76"/>
        <v>-89</v>
      </c>
      <c r="R376" s="97">
        <f t="shared" si="77"/>
        <v>-0.41981132075471694</v>
      </c>
      <c r="S376" s="99" t="str">
        <f t="shared" si="78"/>
        <v>DEGROWTH</v>
      </c>
      <c r="T376" s="68">
        <v>257</v>
      </c>
      <c r="U376" s="100" t="str">
        <f t="shared" si="79"/>
        <v>Apr</v>
      </c>
      <c r="V376" s="96">
        <v>257</v>
      </c>
      <c r="W376" s="101">
        <f t="shared" si="80"/>
        <v>-134</v>
      </c>
      <c r="X376" s="102">
        <f t="shared" si="81"/>
        <v>-0.52140077821011666</v>
      </c>
      <c r="Y376" s="103" t="str">
        <f t="shared" si="82"/>
        <v>DEGROWTH</v>
      </c>
      <c r="Z376" s="74">
        <v>0</v>
      </c>
      <c r="AA376" s="69"/>
      <c r="AB376" s="69" t="s">
        <v>133</v>
      </c>
      <c r="AC376" s="69" t="s">
        <v>133</v>
      </c>
      <c r="AD376" s="3">
        <f t="shared" si="83"/>
        <v>0</v>
      </c>
      <c r="AE376" s="75"/>
    </row>
    <row r="377" spans="1:31" ht="14.25" customHeight="1">
      <c r="A377" s="69" t="s">
        <v>133</v>
      </c>
      <c r="B377" s="71" t="s">
        <v>52</v>
      </c>
      <c r="C377" s="71" t="s">
        <v>1311</v>
      </c>
      <c r="D377" s="71">
        <v>1000000969</v>
      </c>
      <c r="E377" s="72" t="s">
        <v>1312</v>
      </c>
      <c r="F377" s="73">
        <v>43819</v>
      </c>
      <c r="G377" s="66" t="str">
        <f t="shared" si="70"/>
        <v>Targeted Dealer</v>
      </c>
      <c r="H377" s="66"/>
      <c r="I377" s="67">
        <v>220</v>
      </c>
      <c r="J377" s="67">
        <f t="shared" si="71"/>
        <v>205.33333333333331</v>
      </c>
      <c r="K377" s="68">
        <v>0</v>
      </c>
      <c r="L377" s="68">
        <f t="shared" si="72"/>
        <v>220</v>
      </c>
      <c r="M377" s="68">
        <f t="shared" si="73"/>
        <v>0</v>
      </c>
      <c r="N377" s="96">
        <v>207</v>
      </c>
      <c r="O377" s="97" t="str">
        <f t="shared" si="74"/>
        <v>Mar</v>
      </c>
      <c r="P377" s="96">
        <f t="shared" si="75"/>
        <v>207</v>
      </c>
      <c r="Q377" s="98">
        <f t="shared" si="76"/>
        <v>-207</v>
      </c>
      <c r="R377" s="97">
        <f t="shared" si="77"/>
        <v>-1</v>
      </c>
      <c r="S377" s="99" t="str">
        <f t="shared" si="78"/>
        <v>DEGROWTH</v>
      </c>
      <c r="T377" s="68">
        <v>264</v>
      </c>
      <c r="U377" s="100" t="str">
        <f t="shared" si="79"/>
        <v>Apr</v>
      </c>
      <c r="V377" s="96">
        <v>264</v>
      </c>
      <c r="W377" s="101">
        <f t="shared" si="80"/>
        <v>-264</v>
      </c>
      <c r="X377" s="102">
        <f t="shared" si="81"/>
        <v>-1</v>
      </c>
      <c r="Y377" s="103" t="str">
        <f t="shared" si="82"/>
        <v>DEGROWTH</v>
      </c>
      <c r="Z377" s="74">
        <v>0</v>
      </c>
      <c r="AA377" s="69"/>
      <c r="AB377" s="69" t="s">
        <v>133</v>
      </c>
      <c r="AC377" s="69" t="s">
        <v>133</v>
      </c>
      <c r="AD377" s="3">
        <f t="shared" si="83"/>
        <v>1</v>
      </c>
      <c r="AE377" s="75"/>
    </row>
    <row r="378" spans="1:31" ht="14.25" customHeight="1">
      <c r="A378" s="69" t="s">
        <v>133</v>
      </c>
      <c r="B378" s="71" t="s">
        <v>52</v>
      </c>
      <c r="C378" s="71" t="s">
        <v>1313</v>
      </c>
      <c r="D378" s="71">
        <v>1000000976</v>
      </c>
      <c r="E378" s="72" t="s">
        <v>1314</v>
      </c>
      <c r="F378" s="73">
        <v>44002</v>
      </c>
      <c r="G378" s="66" t="str">
        <f t="shared" si="70"/>
        <v>Targeted Dealer</v>
      </c>
      <c r="H378" s="66"/>
      <c r="I378" s="67">
        <v>160</v>
      </c>
      <c r="J378" s="67">
        <f t="shared" si="71"/>
        <v>149.33333333333331</v>
      </c>
      <c r="K378" s="68">
        <v>27.5</v>
      </c>
      <c r="L378" s="68">
        <f t="shared" si="72"/>
        <v>132.5</v>
      </c>
      <c r="M378" s="68">
        <f t="shared" si="73"/>
        <v>18.415178571428573</v>
      </c>
      <c r="N378" s="96">
        <v>62.5</v>
      </c>
      <c r="O378" s="97" t="str">
        <f t="shared" si="74"/>
        <v>Mar</v>
      </c>
      <c r="P378" s="96">
        <f t="shared" si="75"/>
        <v>62.5</v>
      </c>
      <c r="Q378" s="98">
        <f t="shared" si="76"/>
        <v>-35</v>
      </c>
      <c r="R378" s="97">
        <f t="shared" si="77"/>
        <v>-0.56000000000000005</v>
      </c>
      <c r="S378" s="99" t="str">
        <f t="shared" si="78"/>
        <v>DEGROWTH</v>
      </c>
      <c r="T378" s="68">
        <v>192.5</v>
      </c>
      <c r="U378" s="100" t="str">
        <f t="shared" si="79"/>
        <v>Apr</v>
      </c>
      <c r="V378" s="96">
        <v>192.5</v>
      </c>
      <c r="W378" s="101">
        <f t="shared" si="80"/>
        <v>-165</v>
      </c>
      <c r="X378" s="102">
        <f t="shared" si="81"/>
        <v>-0.85714285714285721</v>
      </c>
      <c r="Y378" s="103" t="str">
        <f t="shared" si="82"/>
        <v>DEGROWTH</v>
      </c>
      <c r="Z378" s="74">
        <v>0</v>
      </c>
      <c r="AA378" s="69"/>
      <c r="AB378" s="69" t="s">
        <v>133</v>
      </c>
      <c r="AC378" s="69" t="s">
        <v>133</v>
      </c>
      <c r="AD378" s="3">
        <f t="shared" si="83"/>
        <v>0</v>
      </c>
      <c r="AE378" s="75"/>
    </row>
    <row r="379" spans="1:31" ht="14.25" customHeight="1">
      <c r="A379" s="69" t="s">
        <v>133</v>
      </c>
      <c r="B379" s="71" t="s">
        <v>52</v>
      </c>
      <c r="C379" s="71" t="s">
        <v>1315</v>
      </c>
      <c r="D379" s="71">
        <v>1000000972</v>
      </c>
      <c r="E379" s="72" t="s">
        <v>1316</v>
      </c>
      <c r="F379" s="73">
        <v>44008</v>
      </c>
      <c r="G379" s="66" t="str">
        <f t="shared" si="70"/>
        <v>Targeted Dealer</v>
      </c>
      <c r="H379" s="66"/>
      <c r="I379" s="67">
        <v>105</v>
      </c>
      <c r="J379" s="67">
        <f t="shared" si="71"/>
        <v>98</v>
      </c>
      <c r="K379" s="68">
        <v>52</v>
      </c>
      <c r="L379" s="68">
        <f t="shared" si="72"/>
        <v>53</v>
      </c>
      <c r="M379" s="68">
        <f t="shared" si="73"/>
        <v>53.061224489795919</v>
      </c>
      <c r="N379" s="96">
        <v>52</v>
      </c>
      <c r="O379" s="97" t="str">
        <f t="shared" si="74"/>
        <v>Mar</v>
      </c>
      <c r="P379" s="96">
        <f t="shared" si="75"/>
        <v>52</v>
      </c>
      <c r="Q379" s="98">
        <f t="shared" si="76"/>
        <v>0</v>
      </c>
      <c r="R379" s="97">
        <f t="shared" si="77"/>
        <v>0</v>
      </c>
      <c r="S379" s="99" t="str">
        <f t="shared" si="78"/>
        <v>GROWTH</v>
      </c>
      <c r="T379" s="68">
        <v>53</v>
      </c>
      <c r="U379" s="100" t="str">
        <f t="shared" si="79"/>
        <v>Apr</v>
      </c>
      <c r="V379" s="96">
        <v>53</v>
      </c>
      <c r="W379" s="101">
        <f t="shared" si="80"/>
        <v>-1</v>
      </c>
      <c r="X379" s="102">
        <f t="shared" si="81"/>
        <v>-1.8867924528301883E-2</v>
      </c>
      <c r="Y379" s="103" t="str">
        <f t="shared" si="82"/>
        <v>DEGROWTH</v>
      </c>
      <c r="Z379" s="74">
        <v>0</v>
      </c>
      <c r="AA379" s="69"/>
      <c r="AB379" s="69" t="s">
        <v>133</v>
      </c>
      <c r="AC379" s="69" t="s">
        <v>133</v>
      </c>
      <c r="AD379" s="3">
        <f t="shared" si="83"/>
        <v>0</v>
      </c>
      <c r="AE379" s="75"/>
    </row>
    <row r="380" spans="1:31" ht="14.25" customHeight="1">
      <c r="A380" s="69" t="s">
        <v>133</v>
      </c>
      <c r="B380" s="71" t="s">
        <v>52</v>
      </c>
      <c r="C380" s="71" t="s">
        <v>1317</v>
      </c>
      <c r="D380" s="71">
        <v>1000000970</v>
      </c>
      <c r="E380" s="72" t="s">
        <v>1318</v>
      </c>
      <c r="F380" s="73">
        <v>44309</v>
      </c>
      <c r="G380" s="66" t="str">
        <f t="shared" si="70"/>
        <v>Targeted Dealer</v>
      </c>
      <c r="H380" s="66"/>
      <c r="I380" s="67">
        <v>1705</v>
      </c>
      <c r="J380" s="67">
        <f t="shared" si="71"/>
        <v>1591.3333333333335</v>
      </c>
      <c r="K380" s="68">
        <v>107.65</v>
      </c>
      <c r="L380" s="68">
        <f t="shared" si="72"/>
        <v>1597.35</v>
      </c>
      <c r="M380" s="68">
        <f t="shared" si="73"/>
        <v>6.7647674905739423</v>
      </c>
      <c r="N380" s="96">
        <v>2074</v>
      </c>
      <c r="O380" s="97" t="str">
        <f t="shared" si="74"/>
        <v>Mar</v>
      </c>
      <c r="P380" s="96">
        <f t="shared" si="75"/>
        <v>2074</v>
      </c>
      <c r="Q380" s="98">
        <f t="shared" si="76"/>
        <v>-1966.35</v>
      </c>
      <c r="R380" s="97">
        <f t="shared" si="77"/>
        <v>-0.94809546769527486</v>
      </c>
      <c r="S380" s="99" t="str">
        <f t="shared" si="78"/>
        <v>DEGROWTH</v>
      </c>
      <c r="T380" s="68">
        <v>1511.5</v>
      </c>
      <c r="U380" s="100" t="str">
        <f t="shared" si="79"/>
        <v>Apr</v>
      </c>
      <c r="V380" s="96">
        <v>1511.5</v>
      </c>
      <c r="W380" s="101">
        <f t="shared" si="80"/>
        <v>-1403.85</v>
      </c>
      <c r="X380" s="102">
        <f t="shared" si="81"/>
        <v>-0.92877935825339064</v>
      </c>
      <c r="Y380" s="103" t="str">
        <f t="shared" si="82"/>
        <v>DEGROWTH</v>
      </c>
      <c r="Z380" s="74">
        <v>0</v>
      </c>
      <c r="AA380" s="69"/>
      <c r="AB380" s="69" t="s">
        <v>133</v>
      </c>
      <c r="AC380" s="69" t="s">
        <v>133</v>
      </c>
      <c r="AD380" s="3">
        <f t="shared" si="83"/>
        <v>0</v>
      </c>
      <c r="AE380" s="75"/>
    </row>
    <row r="381" spans="1:31" ht="14.25" customHeight="1">
      <c r="A381" s="69" t="s">
        <v>133</v>
      </c>
      <c r="B381" s="71" t="s">
        <v>52</v>
      </c>
      <c r="C381" s="71" t="s">
        <v>1319</v>
      </c>
      <c r="D381" s="71">
        <v>1000000975</v>
      </c>
      <c r="E381" s="72" t="s">
        <v>1320</v>
      </c>
      <c r="F381" s="73">
        <v>44474</v>
      </c>
      <c r="G381" s="66" t="str">
        <f t="shared" si="70"/>
        <v>Targeted Dealer</v>
      </c>
      <c r="H381" s="66"/>
      <c r="I381" s="67">
        <v>105</v>
      </c>
      <c r="J381" s="67">
        <f t="shared" si="71"/>
        <v>98</v>
      </c>
      <c r="K381" s="68">
        <v>209</v>
      </c>
      <c r="L381" s="68">
        <f t="shared" si="72"/>
        <v>-104</v>
      </c>
      <c r="M381" s="68">
        <f t="shared" si="73"/>
        <v>213.26530612244898</v>
      </c>
      <c r="N381" s="96">
        <v>158</v>
      </c>
      <c r="O381" s="97" t="str">
        <f t="shared" si="74"/>
        <v>Mar</v>
      </c>
      <c r="P381" s="96">
        <f t="shared" si="75"/>
        <v>158</v>
      </c>
      <c r="Q381" s="98">
        <f t="shared" si="76"/>
        <v>51</v>
      </c>
      <c r="R381" s="97">
        <f t="shared" si="77"/>
        <v>0.32278481012658222</v>
      </c>
      <c r="S381" s="99" t="str">
        <f t="shared" si="78"/>
        <v>GROWTH</v>
      </c>
      <c r="T381" s="68">
        <v>108</v>
      </c>
      <c r="U381" s="100" t="str">
        <f t="shared" si="79"/>
        <v>Apr</v>
      </c>
      <c r="V381" s="96">
        <v>108</v>
      </c>
      <c r="W381" s="101">
        <f t="shared" si="80"/>
        <v>101</v>
      </c>
      <c r="X381" s="102">
        <f t="shared" si="81"/>
        <v>0.93518518518518512</v>
      </c>
      <c r="Y381" s="103" t="str">
        <f t="shared" si="82"/>
        <v>GROWTH</v>
      </c>
      <c r="Z381" s="74">
        <v>0</v>
      </c>
      <c r="AA381" s="69"/>
      <c r="AB381" s="69" t="s">
        <v>133</v>
      </c>
      <c r="AC381" s="69" t="s">
        <v>133</v>
      </c>
      <c r="AD381" s="3">
        <f t="shared" si="83"/>
        <v>0</v>
      </c>
      <c r="AE381" s="75"/>
    </row>
    <row r="382" spans="1:31" ht="14.25" customHeight="1">
      <c r="A382" s="69" t="s">
        <v>133</v>
      </c>
      <c r="B382" s="71" t="s">
        <v>52</v>
      </c>
      <c r="C382" s="71" t="s">
        <v>1321</v>
      </c>
      <c r="D382" s="71">
        <v>1000002823</v>
      </c>
      <c r="E382" s="72" t="s">
        <v>1322</v>
      </c>
      <c r="F382" s="73">
        <v>44740</v>
      </c>
      <c r="G382" s="66" t="str">
        <f t="shared" si="70"/>
        <v>Targeted Dealer</v>
      </c>
      <c r="H382" s="66"/>
      <c r="I382" s="67">
        <v>155</v>
      </c>
      <c r="J382" s="67">
        <f t="shared" si="71"/>
        <v>144.66666666666669</v>
      </c>
      <c r="K382" s="68">
        <v>0</v>
      </c>
      <c r="L382" s="68">
        <f t="shared" si="72"/>
        <v>155</v>
      </c>
      <c r="M382" s="68">
        <f t="shared" si="73"/>
        <v>0</v>
      </c>
      <c r="N382" s="96">
        <v>70</v>
      </c>
      <c r="O382" s="97" t="str">
        <f t="shared" si="74"/>
        <v>Mar</v>
      </c>
      <c r="P382" s="96">
        <f t="shared" si="75"/>
        <v>70</v>
      </c>
      <c r="Q382" s="98">
        <f t="shared" si="76"/>
        <v>-70</v>
      </c>
      <c r="R382" s="97">
        <f t="shared" si="77"/>
        <v>-1</v>
      </c>
      <c r="S382" s="99" t="str">
        <f t="shared" si="78"/>
        <v>DEGROWTH</v>
      </c>
      <c r="T382" s="68">
        <v>310</v>
      </c>
      <c r="U382" s="100" t="str">
        <f t="shared" si="79"/>
        <v>Apr</v>
      </c>
      <c r="V382" s="96">
        <v>310</v>
      </c>
      <c r="W382" s="101">
        <f t="shared" si="80"/>
        <v>-310</v>
      </c>
      <c r="X382" s="102">
        <f t="shared" si="81"/>
        <v>-1</v>
      </c>
      <c r="Y382" s="103" t="str">
        <f t="shared" si="82"/>
        <v>DEGROWTH</v>
      </c>
      <c r="Z382" s="74">
        <v>0</v>
      </c>
      <c r="AA382" s="69"/>
      <c r="AB382" s="69" t="s">
        <v>133</v>
      </c>
      <c r="AC382" s="69" t="s">
        <v>133</v>
      </c>
      <c r="AD382" s="3">
        <f t="shared" si="83"/>
        <v>1</v>
      </c>
      <c r="AE382" s="75"/>
    </row>
    <row r="383" spans="1:31" ht="14.25" customHeight="1">
      <c r="A383" s="69" t="s">
        <v>133</v>
      </c>
      <c r="B383" s="71" t="s">
        <v>52</v>
      </c>
      <c r="C383" s="71" t="s">
        <v>1323</v>
      </c>
      <c r="D383" s="71">
        <v>1000003188</v>
      </c>
      <c r="E383" s="71" t="s">
        <v>1324</v>
      </c>
      <c r="F383" s="73">
        <v>44923</v>
      </c>
      <c r="G383" s="66" t="str">
        <f t="shared" si="70"/>
        <v>Targeted Dealer</v>
      </c>
      <c r="H383" s="66"/>
      <c r="I383" s="67">
        <v>105</v>
      </c>
      <c r="J383" s="67">
        <f t="shared" si="71"/>
        <v>98</v>
      </c>
      <c r="K383" s="68">
        <v>34</v>
      </c>
      <c r="L383" s="68">
        <f t="shared" si="72"/>
        <v>71</v>
      </c>
      <c r="M383" s="68">
        <f t="shared" si="73"/>
        <v>34.693877551020407</v>
      </c>
      <c r="N383" s="96">
        <v>0</v>
      </c>
      <c r="O383" s="97" t="str">
        <f t="shared" si="74"/>
        <v>Mar</v>
      </c>
      <c r="P383" s="96">
        <f t="shared" si="75"/>
        <v>0</v>
      </c>
      <c r="Q383" s="98">
        <f t="shared" si="76"/>
        <v>34</v>
      </c>
      <c r="R383" s="97" t="str">
        <f t="shared" si="77"/>
        <v xml:space="preserve"> </v>
      </c>
      <c r="S383" s="99" t="b">
        <f t="shared" si="78"/>
        <v>0</v>
      </c>
      <c r="T383" s="68">
        <v>50</v>
      </c>
      <c r="U383" s="100" t="str">
        <f t="shared" si="79"/>
        <v>Apr</v>
      </c>
      <c r="V383" s="96">
        <v>50</v>
      </c>
      <c r="W383" s="101">
        <f t="shared" si="80"/>
        <v>-16</v>
      </c>
      <c r="X383" s="102">
        <f t="shared" si="81"/>
        <v>-0.31999999999999995</v>
      </c>
      <c r="Y383" s="103" t="str">
        <f t="shared" si="82"/>
        <v>DEGROWTH</v>
      </c>
      <c r="Z383" s="74">
        <v>0</v>
      </c>
      <c r="AA383" s="69"/>
      <c r="AB383" s="69" t="s">
        <v>133</v>
      </c>
      <c r="AC383" s="69" t="s">
        <v>133</v>
      </c>
      <c r="AD383" s="3">
        <f t="shared" si="83"/>
        <v>0</v>
      </c>
      <c r="AE383" s="75"/>
    </row>
    <row r="384" spans="1:31" ht="14.25" customHeight="1">
      <c r="A384" s="69" t="s">
        <v>133</v>
      </c>
      <c r="B384" s="71" t="s">
        <v>52</v>
      </c>
      <c r="C384" s="71" t="s">
        <v>1325</v>
      </c>
      <c r="D384" s="71">
        <v>1000003192</v>
      </c>
      <c r="E384" s="71" t="s">
        <v>1326</v>
      </c>
      <c r="F384" s="73">
        <v>44924</v>
      </c>
      <c r="G384" s="66" t="str">
        <f t="shared" si="70"/>
        <v>Targeted Dealer</v>
      </c>
      <c r="H384" s="66"/>
      <c r="I384" s="67">
        <v>160</v>
      </c>
      <c r="J384" s="67">
        <f t="shared" si="71"/>
        <v>149.33333333333331</v>
      </c>
      <c r="K384" s="68">
        <v>120</v>
      </c>
      <c r="L384" s="68">
        <f t="shared" si="72"/>
        <v>40</v>
      </c>
      <c r="M384" s="68">
        <f t="shared" si="73"/>
        <v>80.357142857142861</v>
      </c>
      <c r="N384" s="96">
        <v>145</v>
      </c>
      <c r="O384" s="97" t="str">
        <f t="shared" si="74"/>
        <v>Mar</v>
      </c>
      <c r="P384" s="96">
        <f t="shared" si="75"/>
        <v>145</v>
      </c>
      <c r="Q384" s="98">
        <f t="shared" si="76"/>
        <v>-25</v>
      </c>
      <c r="R384" s="97">
        <f t="shared" si="77"/>
        <v>-0.17241379310344829</v>
      </c>
      <c r="S384" s="99" t="str">
        <f t="shared" si="78"/>
        <v>DEGROWTH</v>
      </c>
      <c r="T384" s="68">
        <v>247.5</v>
      </c>
      <c r="U384" s="100" t="str">
        <f t="shared" si="79"/>
        <v>Apr</v>
      </c>
      <c r="V384" s="96">
        <v>247.5</v>
      </c>
      <c r="W384" s="101">
        <f t="shared" si="80"/>
        <v>-127.5</v>
      </c>
      <c r="X384" s="102">
        <f t="shared" si="81"/>
        <v>-0.51515151515151514</v>
      </c>
      <c r="Y384" s="103" t="str">
        <f t="shared" si="82"/>
        <v>DEGROWTH</v>
      </c>
      <c r="Z384" s="74">
        <v>0</v>
      </c>
      <c r="AA384" s="69"/>
      <c r="AB384" s="69" t="s">
        <v>133</v>
      </c>
      <c r="AC384" s="69" t="s">
        <v>133</v>
      </c>
      <c r="AD384" s="3">
        <f t="shared" si="83"/>
        <v>0</v>
      </c>
      <c r="AE384" s="75"/>
    </row>
    <row r="385" spans="1:31" ht="14.25" customHeight="1">
      <c r="A385" s="69" t="s">
        <v>133</v>
      </c>
      <c r="B385" s="71" t="s">
        <v>52</v>
      </c>
      <c r="C385" s="71" t="s">
        <v>1327</v>
      </c>
      <c r="D385" s="71">
        <v>1000003203</v>
      </c>
      <c r="E385" s="71" t="s">
        <v>1328</v>
      </c>
      <c r="F385" s="73">
        <v>44926</v>
      </c>
      <c r="G385" s="66" t="str">
        <f t="shared" si="70"/>
        <v>Targeted Dealer</v>
      </c>
      <c r="H385" s="66"/>
      <c r="I385" s="67">
        <v>360</v>
      </c>
      <c r="J385" s="67">
        <f t="shared" si="71"/>
        <v>336</v>
      </c>
      <c r="K385" s="68">
        <v>140</v>
      </c>
      <c r="L385" s="68">
        <f t="shared" si="72"/>
        <v>220</v>
      </c>
      <c r="M385" s="68">
        <f t="shared" si="73"/>
        <v>41.666666666666671</v>
      </c>
      <c r="N385" s="96">
        <v>250</v>
      </c>
      <c r="O385" s="97" t="str">
        <f t="shared" si="74"/>
        <v>Mar</v>
      </c>
      <c r="P385" s="96">
        <f t="shared" si="75"/>
        <v>250</v>
      </c>
      <c r="Q385" s="98">
        <f t="shared" si="76"/>
        <v>-110</v>
      </c>
      <c r="R385" s="97">
        <f t="shared" si="77"/>
        <v>-0.43999999999999995</v>
      </c>
      <c r="S385" s="99" t="str">
        <f t="shared" si="78"/>
        <v>DEGROWTH</v>
      </c>
      <c r="T385" s="68">
        <v>377</v>
      </c>
      <c r="U385" s="100" t="str">
        <f t="shared" si="79"/>
        <v>Apr</v>
      </c>
      <c r="V385" s="96">
        <v>377</v>
      </c>
      <c r="W385" s="101">
        <f t="shared" si="80"/>
        <v>-237</v>
      </c>
      <c r="X385" s="102">
        <f t="shared" si="81"/>
        <v>-0.62864721485411135</v>
      </c>
      <c r="Y385" s="103" t="str">
        <f t="shared" si="82"/>
        <v>DEGROWTH</v>
      </c>
      <c r="Z385" s="74">
        <v>0</v>
      </c>
      <c r="AA385" s="69"/>
      <c r="AB385" s="69" t="s">
        <v>133</v>
      </c>
      <c r="AC385" s="69" t="s">
        <v>133</v>
      </c>
      <c r="AD385" s="3">
        <f t="shared" si="83"/>
        <v>0</v>
      </c>
      <c r="AE385" s="75"/>
    </row>
    <row r="386" spans="1:31" ht="14.25" customHeight="1">
      <c r="A386" s="69" t="s">
        <v>133</v>
      </c>
      <c r="B386" s="71" t="s">
        <v>52</v>
      </c>
      <c r="C386" s="71" t="s">
        <v>1329</v>
      </c>
      <c r="D386" s="71">
        <v>1000003386</v>
      </c>
      <c r="E386" s="71" t="s">
        <v>1330</v>
      </c>
      <c r="F386" s="73">
        <v>44983</v>
      </c>
      <c r="G386" s="66" t="str">
        <f t="shared" si="70"/>
        <v>Targeted Dealer</v>
      </c>
      <c r="H386" s="66"/>
      <c r="I386" s="67">
        <v>105</v>
      </c>
      <c r="J386" s="67">
        <f t="shared" si="71"/>
        <v>98</v>
      </c>
      <c r="K386" s="68">
        <v>52</v>
      </c>
      <c r="L386" s="68">
        <f t="shared" si="72"/>
        <v>53</v>
      </c>
      <c r="M386" s="68">
        <f t="shared" si="73"/>
        <v>53.061224489795919</v>
      </c>
      <c r="N386" s="96">
        <v>0</v>
      </c>
      <c r="O386" s="97" t="str">
        <f t="shared" si="74"/>
        <v>Mar</v>
      </c>
      <c r="P386" s="96">
        <f t="shared" si="75"/>
        <v>0</v>
      </c>
      <c r="Q386" s="98">
        <f t="shared" si="76"/>
        <v>52</v>
      </c>
      <c r="R386" s="97" t="str">
        <f t="shared" si="77"/>
        <v xml:space="preserve"> </v>
      </c>
      <c r="S386" s="99" t="b">
        <f t="shared" si="78"/>
        <v>0</v>
      </c>
      <c r="T386" s="68">
        <v>103</v>
      </c>
      <c r="U386" s="100" t="str">
        <f t="shared" si="79"/>
        <v>Apr</v>
      </c>
      <c r="V386" s="96">
        <v>103</v>
      </c>
      <c r="W386" s="101">
        <f t="shared" si="80"/>
        <v>-51</v>
      </c>
      <c r="X386" s="102">
        <f t="shared" si="81"/>
        <v>-0.49514563106796117</v>
      </c>
      <c r="Y386" s="103" t="str">
        <f t="shared" si="82"/>
        <v>DEGROWTH</v>
      </c>
      <c r="Z386" s="74">
        <v>0</v>
      </c>
      <c r="AA386" s="69"/>
      <c r="AB386" s="69" t="s">
        <v>133</v>
      </c>
      <c r="AC386" s="69" t="s">
        <v>133</v>
      </c>
      <c r="AD386" s="3">
        <f t="shared" si="83"/>
        <v>0</v>
      </c>
      <c r="AE386" s="75"/>
    </row>
    <row r="387" spans="1:31" ht="14.25" customHeight="1">
      <c r="A387" s="69" t="s">
        <v>133</v>
      </c>
      <c r="B387" s="71" t="s">
        <v>52</v>
      </c>
      <c r="C387" s="71" t="s">
        <v>1331</v>
      </c>
      <c r="D387" s="71">
        <v>1000003785</v>
      </c>
      <c r="E387" s="71" t="s">
        <v>1332</v>
      </c>
      <c r="F387" s="73">
        <v>45273</v>
      </c>
      <c r="G387" s="66" t="str">
        <f t="shared" ref="G387:G450" si="84">IF(I387&gt;0,"Targeted Dealer","-")</f>
        <v>Targeted Dealer</v>
      </c>
      <c r="H387" s="66"/>
      <c r="I387" s="67">
        <v>1490</v>
      </c>
      <c r="J387" s="67">
        <f t="shared" ref="J387:J450" si="85">I387/$J$1*($J$1-$E$1)</f>
        <v>1390.6666666666665</v>
      </c>
      <c r="K387" s="68">
        <v>544</v>
      </c>
      <c r="L387" s="68">
        <f t="shared" ref="L387:L450" si="86">I387-K387</f>
        <v>946</v>
      </c>
      <c r="M387" s="68">
        <f t="shared" ref="M387:M450" si="87">IFERROR((K387/J387%),"-")</f>
        <v>39.117929050814965</v>
      </c>
      <c r="N387" s="96">
        <v>1230.4000000000001</v>
      </c>
      <c r="O387" s="97" t="str">
        <f t="shared" ref="O387:O450" si="88">IF(F387&lt;=$P$2,"Mar","")</f>
        <v>Mar</v>
      </c>
      <c r="P387" s="96">
        <f t="shared" ref="P387:P450" si="89">N387</f>
        <v>1230.4000000000001</v>
      </c>
      <c r="Q387" s="98">
        <f t="shared" ref="Q387:Q450" si="90">K387-P387</f>
        <v>-686.40000000000009</v>
      </c>
      <c r="R387" s="97">
        <f t="shared" ref="R387:R450" si="91">IFERROR(IF(O387="Mar",(K387/P387-1))," ")</f>
        <v>-0.55786736020806238</v>
      </c>
      <c r="S387" s="99" t="str">
        <f t="shared" ref="S387:S450" si="92">IF(N387&gt;0,IF(O387="","-",IF(R387&lt;0%,"DEGROWTH","GROWTH")))</f>
        <v>DEGROWTH</v>
      </c>
      <c r="T387" s="68">
        <v>1710</v>
      </c>
      <c r="U387" s="100" t="str">
        <f t="shared" ref="U387:U450" si="93">IF(F387&lt;=$V$2,"Apr","")</f>
        <v>Apr</v>
      </c>
      <c r="V387" s="96">
        <v>1710</v>
      </c>
      <c r="W387" s="101">
        <f t="shared" ref="W387:W450" si="94">K387-V387</f>
        <v>-1166</v>
      </c>
      <c r="X387" s="102">
        <f t="shared" ref="X387:X450" si="95">IFERROR(IF(U387="Apr",(K387/V387-1)),0)</f>
        <v>-0.68187134502923974</v>
      </c>
      <c r="Y387" s="103" t="str">
        <f t="shared" ref="Y387:Y450" si="96">IF(T387&gt;0,IF(U387="","-",IF(X387&lt;0%,"DEGROWTH","GROWTH")))</f>
        <v>DEGROWTH</v>
      </c>
      <c r="Z387" s="74">
        <v>0</v>
      </c>
      <c r="AA387" s="69"/>
      <c r="AB387" s="69" t="s">
        <v>133</v>
      </c>
      <c r="AC387" s="69" t="s">
        <v>133</v>
      </c>
      <c r="AD387" s="3">
        <f t="shared" ref="AD387:AD450" si="97">IF(K387=0,1,0)</f>
        <v>0</v>
      </c>
      <c r="AE387" s="75"/>
    </row>
    <row r="388" spans="1:31" ht="14.25" customHeight="1">
      <c r="A388" s="69" t="s">
        <v>133</v>
      </c>
      <c r="B388" s="71" t="s">
        <v>52</v>
      </c>
      <c r="C388" s="71" t="s">
        <v>1333</v>
      </c>
      <c r="D388" s="76">
        <v>1000003822</v>
      </c>
      <c r="E388" s="76" t="s">
        <v>1334</v>
      </c>
      <c r="F388" s="77">
        <v>45310</v>
      </c>
      <c r="G388" s="66" t="str">
        <f t="shared" si="84"/>
        <v>Targeted Dealer</v>
      </c>
      <c r="H388" s="66"/>
      <c r="I388" s="67">
        <v>105</v>
      </c>
      <c r="J388" s="67">
        <f t="shared" si="85"/>
        <v>98</v>
      </c>
      <c r="K388" s="68">
        <v>30</v>
      </c>
      <c r="L388" s="68">
        <f t="shared" si="86"/>
        <v>75</v>
      </c>
      <c r="M388" s="68">
        <f t="shared" si="87"/>
        <v>30.612244897959183</v>
      </c>
      <c r="N388" s="96">
        <v>56</v>
      </c>
      <c r="O388" s="97" t="str">
        <f t="shared" si="88"/>
        <v>Mar</v>
      </c>
      <c r="P388" s="96">
        <f t="shared" si="89"/>
        <v>56</v>
      </c>
      <c r="Q388" s="98">
        <f t="shared" si="90"/>
        <v>-26</v>
      </c>
      <c r="R388" s="97">
        <f t="shared" si="91"/>
        <v>-0.4642857142857143</v>
      </c>
      <c r="S388" s="99" t="str">
        <f t="shared" si="92"/>
        <v>DEGROWTH</v>
      </c>
      <c r="T388" s="68">
        <v>55</v>
      </c>
      <c r="U388" s="100" t="str">
        <f t="shared" si="93"/>
        <v>Apr</v>
      </c>
      <c r="V388" s="96">
        <v>55</v>
      </c>
      <c r="W388" s="101">
        <f t="shared" si="94"/>
        <v>-25</v>
      </c>
      <c r="X388" s="102">
        <f t="shared" si="95"/>
        <v>-0.45454545454545459</v>
      </c>
      <c r="Y388" s="103" t="str">
        <f t="shared" si="96"/>
        <v>DEGROWTH</v>
      </c>
      <c r="Z388" s="74">
        <v>0</v>
      </c>
      <c r="AA388" s="69"/>
      <c r="AB388" s="69" t="s">
        <v>133</v>
      </c>
      <c r="AC388" s="69" t="s">
        <v>133</v>
      </c>
      <c r="AD388" s="3">
        <f t="shared" si="97"/>
        <v>0</v>
      </c>
      <c r="AE388" s="75"/>
    </row>
    <row r="389" spans="1:31" ht="14.25" customHeight="1">
      <c r="A389" s="74" t="s">
        <v>133</v>
      </c>
      <c r="B389" s="78" t="s">
        <v>52</v>
      </c>
      <c r="C389" s="78" t="s">
        <v>1335</v>
      </c>
      <c r="D389" s="78">
        <v>1000003908</v>
      </c>
      <c r="E389" s="78" t="s">
        <v>1336</v>
      </c>
      <c r="F389" s="73">
        <v>45392</v>
      </c>
      <c r="G389" s="66" t="str">
        <f t="shared" si="84"/>
        <v>Targeted Dealer</v>
      </c>
      <c r="H389" s="66"/>
      <c r="I389" s="67">
        <v>530</v>
      </c>
      <c r="J389" s="67">
        <f t="shared" si="85"/>
        <v>494.66666666666669</v>
      </c>
      <c r="K389" s="68">
        <v>333</v>
      </c>
      <c r="L389" s="68">
        <f t="shared" si="86"/>
        <v>197</v>
      </c>
      <c r="M389" s="68">
        <f t="shared" si="87"/>
        <v>67.318059299191361</v>
      </c>
      <c r="N389" s="96">
        <v>518</v>
      </c>
      <c r="O389" s="97" t="str">
        <f t="shared" si="88"/>
        <v>Mar</v>
      </c>
      <c r="P389" s="96">
        <f t="shared" si="89"/>
        <v>518</v>
      </c>
      <c r="Q389" s="98">
        <f t="shared" si="90"/>
        <v>-185</v>
      </c>
      <c r="R389" s="97">
        <f t="shared" si="91"/>
        <v>-0.3571428571428571</v>
      </c>
      <c r="S389" s="99" t="str">
        <f t="shared" si="92"/>
        <v>DEGROWTH</v>
      </c>
      <c r="T389" s="68">
        <v>405</v>
      </c>
      <c r="U389" s="100" t="str">
        <f t="shared" si="93"/>
        <v>Apr</v>
      </c>
      <c r="V389" s="96">
        <v>405</v>
      </c>
      <c r="W389" s="101">
        <f t="shared" si="94"/>
        <v>-72</v>
      </c>
      <c r="X389" s="102">
        <f t="shared" si="95"/>
        <v>-0.17777777777777781</v>
      </c>
      <c r="Y389" s="103" t="str">
        <f t="shared" si="96"/>
        <v>DEGROWTH</v>
      </c>
      <c r="Z389" s="74">
        <v>0</v>
      </c>
      <c r="AA389" s="69"/>
      <c r="AB389" s="69" t="s">
        <v>133</v>
      </c>
      <c r="AC389" s="74" t="s">
        <v>133</v>
      </c>
      <c r="AD389" s="3">
        <f t="shared" si="97"/>
        <v>0</v>
      </c>
      <c r="AE389" s="75"/>
    </row>
    <row r="390" spans="1:31" ht="14.25" customHeight="1">
      <c r="A390" s="74" t="s">
        <v>133</v>
      </c>
      <c r="B390" s="78" t="s">
        <v>52</v>
      </c>
      <c r="C390" s="78" t="s">
        <v>1337</v>
      </c>
      <c r="D390" s="78">
        <v>1000003935</v>
      </c>
      <c r="E390" s="78" t="s">
        <v>1338</v>
      </c>
      <c r="F390" s="73">
        <v>45412</v>
      </c>
      <c r="G390" s="66" t="str">
        <f t="shared" si="84"/>
        <v>Targeted Dealer</v>
      </c>
      <c r="H390" s="66"/>
      <c r="I390" s="67">
        <v>270</v>
      </c>
      <c r="J390" s="67">
        <f t="shared" si="85"/>
        <v>252</v>
      </c>
      <c r="K390" s="68">
        <v>118</v>
      </c>
      <c r="L390" s="68">
        <f t="shared" si="86"/>
        <v>152</v>
      </c>
      <c r="M390" s="68">
        <f t="shared" si="87"/>
        <v>46.825396825396822</v>
      </c>
      <c r="N390" s="96">
        <v>274.60000000000002</v>
      </c>
      <c r="O390" s="97" t="str">
        <f t="shared" si="88"/>
        <v>Mar</v>
      </c>
      <c r="P390" s="96">
        <f t="shared" si="89"/>
        <v>274.60000000000002</v>
      </c>
      <c r="Q390" s="98">
        <f t="shared" si="90"/>
        <v>-156.60000000000002</v>
      </c>
      <c r="R390" s="97">
        <f t="shared" si="91"/>
        <v>-0.57028404952658418</v>
      </c>
      <c r="S390" s="99" t="str">
        <f t="shared" si="92"/>
        <v>DEGROWTH</v>
      </c>
      <c r="T390" s="68">
        <v>283</v>
      </c>
      <c r="U390" s="100" t="str">
        <f t="shared" si="93"/>
        <v>Apr</v>
      </c>
      <c r="V390" s="96">
        <v>283</v>
      </c>
      <c r="W390" s="101">
        <f t="shared" si="94"/>
        <v>-165</v>
      </c>
      <c r="X390" s="102">
        <f t="shared" si="95"/>
        <v>-0.58303886925795045</v>
      </c>
      <c r="Y390" s="103" t="str">
        <f t="shared" si="96"/>
        <v>DEGROWTH</v>
      </c>
      <c r="Z390" s="74">
        <v>0</v>
      </c>
      <c r="AA390" s="69"/>
      <c r="AB390" s="69" t="s">
        <v>133</v>
      </c>
      <c r="AC390" s="74" t="s">
        <v>133</v>
      </c>
      <c r="AD390" s="3">
        <f t="shared" si="97"/>
        <v>0</v>
      </c>
      <c r="AE390" s="75"/>
    </row>
    <row r="391" spans="1:31" ht="14.25" customHeight="1">
      <c r="A391" s="74" t="s">
        <v>133</v>
      </c>
      <c r="B391" s="78" t="s">
        <v>52</v>
      </c>
      <c r="C391" s="78" t="s">
        <v>250</v>
      </c>
      <c r="D391" s="78">
        <v>1000004017</v>
      </c>
      <c r="E391" s="78" t="s">
        <v>251</v>
      </c>
      <c r="F391" s="73">
        <v>45468</v>
      </c>
      <c r="G391" s="66" t="str">
        <f t="shared" si="84"/>
        <v>-</v>
      </c>
      <c r="H391" s="66"/>
      <c r="I391" s="67">
        <v>0</v>
      </c>
      <c r="J391" s="67">
        <f t="shared" si="85"/>
        <v>0</v>
      </c>
      <c r="K391" s="68">
        <v>0</v>
      </c>
      <c r="L391" s="68">
        <f t="shared" si="86"/>
        <v>0</v>
      </c>
      <c r="M391" s="68" t="str">
        <f t="shared" si="87"/>
        <v>-</v>
      </c>
      <c r="N391" s="96">
        <v>0</v>
      </c>
      <c r="O391" s="97" t="str">
        <f t="shared" si="88"/>
        <v>Mar</v>
      </c>
      <c r="P391" s="96">
        <f t="shared" si="89"/>
        <v>0</v>
      </c>
      <c r="Q391" s="98">
        <f t="shared" si="90"/>
        <v>0</v>
      </c>
      <c r="R391" s="97" t="str">
        <f t="shared" si="91"/>
        <v xml:space="preserve"> </v>
      </c>
      <c r="S391" s="99" t="b">
        <f t="shared" si="92"/>
        <v>0</v>
      </c>
      <c r="T391" s="68">
        <v>0</v>
      </c>
      <c r="U391" s="100" t="str">
        <f t="shared" si="93"/>
        <v>Apr</v>
      </c>
      <c r="V391" s="96">
        <v>0</v>
      </c>
      <c r="W391" s="101">
        <f t="shared" si="94"/>
        <v>0</v>
      </c>
      <c r="X391" s="102">
        <f t="shared" si="95"/>
        <v>0</v>
      </c>
      <c r="Y391" s="103" t="b">
        <f t="shared" si="96"/>
        <v>0</v>
      </c>
      <c r="Z391" s="74">
        <v>0</v>
      </c>
      <c r="AA391" s="69"/>
      <c r="AB391" s="69" t="s">
        <v>133</v>
      </c>
      <c r="AC391" s="74" t="s">
        <v>133</v>
      </c>
      <c r="AD391" s="3">
        <f t="shared" si="97"/>
        <v>1</v>
      </c>
      <c r="AE391" s="75"/>
    </row>
    <row r="392" spans="1:31" ht="14.25" customHeight="1">
      <c r="A392" s="74" t="s">
        <v>133</v>
      </c>
      <c r="B392" s="78" t="s">
        <v>52</v>
      </c>
      <c r="C392" s="78" t="s">
        <v>1339</v>
      </c>
      <c r="D392" s="78">
        <v>1000004104</v>
      </c>
      <c r="E392" s="78" t="s">
        <v>1340</v>
      </c>
      <c r="F392" s="73">
        <v>45534</v>
      </c>
      <c r="G392" s="66" t="str">
        <f t="shared" si="84"/>
        <v>Targeted Dealer</v>
      </c>
      <c r="H392" s="66"/>
      <c r="I392" s="67">
        <v>40</v>
      </c>
      <c r="J392" s="67">
        <f t="shared" si="85"/>
        <v>37.333333333333329</v>
      </c>
      <c r="K392" s="68">
        <v>0</v>
      </c>
      <c r="L392" s="68">
        <f t="shared" si="86"/>
        <v>40</v>
      </c>
      <c r="M392" s="68">
        <f t="shared" si="87"/>
        <v>0</v>
      </c>
      <c r="N392" s="96">
        <v>0</v>
      </c>
      <c r="O392" s="97" t="str">
        <f t="shared" si="88"/>
        <v>Mar</v>
      </c>
      <c r="P392" s="96">
        <f t="shared" si="89"/>
        <v>0</v>
      </c>
      <c r="Q392" s="98">
        <f t="shared" si="90"/>
        <v>0</v>
      </c>
      <c r="R392" s="97" t="str">
        <f t="shared" si="91"/>
        <v xml:space="preserve"> </v>
      </c>
      <c r="S392" s="99" t="b">
        <f t="shared" si="92"/>
        <v>0</v>
      </c>
      <c r="T392" s="68">
        <v>0</v>
      </c>
      <c r="U392" s="100" t="str">
        <f t="shared" si="93"/>
        <v>Apr</v>
      </c>
      <c r="V392" s="96">
        <v>0</v>
      </c>
      <c r="W392" s="101">
        <f t="shared" si="94"/>
        <v>0</v>
      </c>
      <c r="X392" s="102">
        <f t="shared" si="95"/>
        <v>0</v>
      </c>
      <c r="Y392" s="103" t="b">
        <f t="shared" si="96"/>
        <v>0</v>
      </c>
      <c r="Z392" s="74">
        <v>0</v>
      </c>
      <c r="AA392" s="69"/>
      <c r="AB392" s="69" t="s">
        <v>133</v>
      </c>
      <c r="AC392" s="74" t="s">
        <v>133</v>
      </c>
      <c r="AD392" s="3">
        <f t="shared" si="97"/>
        <v>1</v>
      </c>
      <c r="AE392" s="75"/>
    </row>
    <row r="393" spans="1:31" ht="14.25" customHeight="1">
      <c r="A393" s="69" t="s">
        <v>133</v>
      </c>
      <c r="B393" s="71" t="s">
        <v>55</v>
      </c>
      <c r="C393" s="71" t="s">
        <v>1341</v>
      </c>
      <c r="D393" s="71">
        <v>1000000630</v>
      </c>
      <c r="E393" s="72" t="s">
        <v>1342</v>
      </c>
      <c r="F393" s="73">
        <v>41479</v>
      </c>
      <c r="G393" s="66" t="str">
        <f t="shared" si="84"/>
        <v>Targeted Dealer</v>
      </c>
      <c r="H393" s="66"/>
      <c r="I393" s="67">
        <v>35</v>
      </c>
      <c r="J393" s="67">
        <f t="shared" si="85"/>
        <v>32.666666666666671</v>
      </c>
      <c r="K393" s="68">
        <v>35</v>
      </c>
      <c r="L393" s="68">
        <f t="shared" si="86"/>
        <v>0</v>
      </c>
      <c r="M393" s="68">
        <f t="shared" si="87"/>
        <v>107.14285714285712</v>
      </c>
      <c r="N393" s="96">
        <v>0</v>
      </c>
      <c r="O393" s="97" t="str">
        <f t="shared" si="88"/>
        <v>Mar</v>
      </c>
      <c r="P393" s="96">
        <f t="shared" si="89"/>
        <v>0</v>
      </c>
      <c r="Q393" s="98">
        <f t="shared" si="90"/>
        <v>35</v>
      </c>
      <c r="R393" s="97" t="str">
        <f t="shared" si="91"/>
        <v xml:space="preserve"> </v>
      </c>
      <c r="S393" s="99" t="b">
        <f t="shared" si="92"/>
        <v>0</v>
      </c>
      <c r="T393" s="68">
        <v>35</v>
      </c>
      <c r="U393" s="100" t="str">
        <f t="shared" si="93"/>
        <v>Apr</v>
      </c>
      <c r="V393" s="96">
        <v>35</v>
      </c>
      <c r="W393" s="101">
        <f t="shared" si="94"/>
        <v>0</v>
      </c>
      <c r="X393" s="102">
        <f t="shared" si="95"/>
        <v>0</v>
      </c>
      <c r="Y393" s="103" t="str">
        <f t="shared" si="96"/>
        <v>GROWTH</v>
      </c>
      <c r="Z393" s="74">
        <v>0</v>
      </c>
      <c r="AA393" s="69"/>
      <c r="AB393" s="69" t="s">
        <v>133</v>
      </c>
      <c r="AC393" s="69" t="s">
        <v>133</v>
      </c>
      <c r="AD393" s="3">
        <f t="shared" si="97"/>
        <v>0</v>
      </c>
      <c r="AE393" s="75"/>
    </row>
    <row r="394" spans="1:31" ht="14.25" customHeight="1">
      <c r="A394" s="69" t="s">
        <v>133</v>
      </c>
      <c r="B394" s="71" t="s">
        <v>55</v>
      </c>
      <c r="C394" s="71" t="s">
        <v>1343</v>
      </c>
      <c r="D394" s="71">
        <v>1000000620</v>
      </c>
      <c r="E394" s="72" t="s">
        <v>1344</v>
      </c>
      <c r="F394" s="73">
        <v>41645</v>
      </c>
      <c r="G394" s="66" t="str">
        <f t="shared" si="84"/>
        <v>Targeted Dealer</v>
      </c>
      <c r="H394" s="66"/>
      <c r="I394" s="67">
        <v>480</v>
      </c>
      <c r="J394" s="67">
        <f t="shared" si="85"/>
        <v>448</v>
      </c>
      <c r="K394" s="68">
        <v>320</v>
      </c>
      <c r="L394" s="68">
        <f t="shared" si="86"/>
        <v>160</v>
      </c>
      <c r="M394" s="68">
        <f t="shared" si="87"/>
        <v>71.428571428571416</v>
      </c>
      <c r="N394" s="96">
        <v>520</v>
      </c>
      <c r="O394" s="97" t="str">
        <f t="shared" si="88"/>
        <v>Mar</v>
      </c>
      <c r="P394" s="96">
        <f t="shared" si="89"/>
        <v>520</v>
      </c>
      <c r="Q394" s="98">
        <f t="shared" si="90"/>
        <v>-200</v>
      </c>
      <c r="R394" s="97">
        <f t="shared" si="91"/>
        <v>-0.38461538461538458</v>
      </c>
      <c r="S394" s="99" t="str">
        <f t="shared" si="92"/>
        <v>DEGROWTH</v>
      </c>
      <c r="T394" s="68">
        <v>470</v>
      </c>
      <c r="U394" s="100" t="str">
        <f t="shared" si="93"/>
        <v>Apr</v>
      </c>
      <c r="V394" s="96">
        <v>470</v>
      </c>
      <c r="W394" s="101">
        <f t="shared" si="94"/>
        <v>-150</v>
      </c>
      <c r="X394" s="102">
        <f t="shared" si="95"/>
        <v>-0.31914893617021278</v>
      </c>
      <c r="Y394" s="103" t="str">
        <f t="shared" si="96"/>
        <v>DEGROWTH</v>
      </c>
      <c r="Z394" s="74">
        <v>0</v>
      </c>
      <c r="AA394" s="69"/>
      <c r="AB394" s="69" t="s">
        <v>133</v>
      </c>
      <c r="AC394" s="69" t="s">
        <v>133</v>
      </c>
      <c r="AD394" s="3">
        <f t="shared" si="97"/>
        <v>0</v>
      </c>
      <c r="AE394" s="75"/>
    </row>
    <row r="395" spans="1:31" ht="14.25" customHeight="1">
      <c r="A395" s="69" t="s">
        <v>133</v>
      </c>
      <c r="B395" s="71" t="s">
        <v>55</v>
      </c>
      <c r="C395" s="71" t="s">
        <v>1345</v>
      </c>
      <c r="D395" s="71">
        <v>1000000624</v>
      </c>
      <c r="E395" s="72" t="s">
        <v>1346</v>
      </c>
      <c r="F395" s="73">
        <v>41766</v>
      </c>
      <c r="G395" s="66" t="str">
        <f t="shared" si="84"/>
        <v>Targeted Dealer</v>
      </c>
      <c r="H395" s="66"/>
      <c r="I395" s="67">
        <v>1350</v>
      </c>
      <c r="J395" s="67">
        <f t="shared" si="85"/>
        <v>1260</v>
      </c>
      <c r="K395" s="68">
        <v>0</v>
      </c>
      <c r="L395" s="68">
        <f t="shared" si="86"/>
        <v>1350</v>
      </c>
      <c r="M395" s="68">
        <f t="shared" si="87"/>
        <v>0</v>
      </c>
      <c r="N395" s="96">
        <v>800</v>
      </c>
      <c r="O395" s="97" t="str">
        <f t="shared" si="88"/>
        <v>Mar</v>
      </c>
      <c r="P395" s="96">
        <f t="shared" si="89"/>
        <v>800</v>
      </c>
      <c r="Q395" s="98">
        <f t="shared" si="90"/>
        <v>-800</v>
      </c>
      <c r="R395" s="97">
        <f t="shared" si="91"/>
        <v>-1</v>
      </c>
      <c r="S395" s="99" t="str">
        <f t="shared" si="92"/>
        <v>DEGROWTH</v>
      </c>
      <c r="T395" s="68">
        <v>735</v>
      </c>
      <c r="U395" s="100" t="str">
        <f t="shared" si="93"/>
        <v>Apr</v>
      </c>
      <c r="V395" s="96">
        <v>735</v>
      </c>
      <c r="W395" s="101">
        <f t="shared" si="94"/>
        <v>-735</v>
      </c>
      <c r="X395" s="102">
        <f t="shared" si="95"/>
        <v>-1</v>
      </c>
      <c r="Y395" s="103" t="str">
        <f t="shared" si="96"/>
        <v>DEGROWTH</v>
      </c>
      <c r="Z395" s="74">
        <v>0</v>
      </c>
      <c r="AA395" s="69"/>
      <c r="AB395" s="69" t="s">
        <v>133</v>
      </c>
      <c r="AC395" s="69" t="s">
        <v>133</v>
      </c>
      <c r="AD395" s="3">
        <f t="shared" si="97"/>
        <v>1</v>
      </c>
      <c r="AE395" s="75"/>
    </row>
    <row r="396" spans="1:31" ht="14.25" customHeight="1">
      <c r="A396" s="69" t="s">
        <v>133</v>
      </c>
      <c r="B396" s="71" t="s">
        <v>55</v>
      </c>
      <c r="C396" s="71" t="s">
        <v>1347</v>
      </c>
      <c r="D396" s="71">
        <v>1000000631</v>
      </c>
      <c r="E396" s="72" t="s">
        <v>1348</v>
      </c>
      <c r="F396" s="73">
        <v>41892</v>
      </c>
      <c r="G396" s="66" t="str">
        <f t="shared" si="84"/>
        <v>Targeted Dealer</v>
      </c>
      <c r="H396" s="66"/>
      <c r="I396" s="67">
        <v>1265</v>
      </c>
      <c r="J396" s="67">
        <f t="shared" si="85"/>
        <v>1180.6666666666665</v>
      </c>
      <c r="K396" s="68">
        <v>350</v>
      </c>
      <c r="L396" s="68">
        <f t="shared" si="86"/>
        <v>915</v>
      </c>
      <c r="M396" s="68">
        <f t="shared" si="87"/>
        <v>29.644268774703562</v>
      </c>
      <c r="N396" s="96">
        <v>1115</v>
      </c>
      <c r="O396" s="97" t="str">
        <f t="shared" si="88"/>
        <v>Mar</v>
      </c>
      <c r="P396" s="96">
        <f t="shared" si="89"/>
        <v>1115</v>
      </c>
      <c r="Q396" s="98">
        <f t="shared" si="90"/>
        <v>-765</v>
      </c>
      <c r="R396" s="97">
        <f t="shared" si="91"/>
        <v>-0.68609865470852016</v>
      </c>
      <c r="S396" s="99" t="str">
        <f t="shared" si="92"/>
        <v>DEGROWTH</v>
      </c>
      <c r="T396" s="68">
        <v>1085</v>
      </c>
      <c r="U396" s="100" t="str">
        <f t="shared" si="93"/>
        <v>Apr</v>
      </c>
      <c r="V396" s="96">
        <v>1085</v>
      </c>
      <c r="W396" s="101">
        <f t="shared" si="94"/>
        <v>-735</v>
      </c>
      <c r="X396" s="102">
        <f t="shared" si="95"/>
        <v>-0.67741935483870974</v>
      </c>
      <c r="Y396" s="103" t="str">
        <f t="shared" si="96"/>
        <v>DEGROWTH</v>
      </c>
      <c r="Z396" s="74">
        <v>0</v>
      </c>
      <c r="AA396" s="69"/>
      <c r="AB396" s="69" t="s">
        <v>133</v>
      </c>
      <c r="AC396" s="69" t="s">
        <v>133</v>
      </c>
      <c r="AD396" s="3">
        <f t="shared" si="97"/>
        <v>0</v>
      </c>
      <c r="AE396" s="75"/>
    </row>
    <row r="397" spans="1:31" ht="14.25" customHeight="1">
      <c r="A397" s="69" t="s">
        <v>133</v>
      </c>
      <c r="B397" s="71" t="s">
        <v>55</v>
      </c>
      <c r="C397" s="71" t="s">
        <v>1349</v>
      </c>
      <c r="D397" s="71">
        <v>1000000621</v>
      </c>
      <c r="E397" s="72" t="s">
        <v>1350</v>
      </c>
      <c r="F397" s="73">
        <v>41913</v>
      </c>
      <c r="G397" s="66" t="str">
        <f t="shared" si="84"/>
        <v>Targeted Dealer</v>
      </c>
      <c r="H397" s="66"/>
      <c r="I397" s="67">
        <v>2765</v>
      </c>
      <c r="J397" s="67">
        <f t="shared" si="85"/>
        <v>2580.666666666667</v>
      </c>
      <c r="K397" s="68">
        <v>2539.75</v>
      </c>
      <c r="L397" s="68">
        <f t="shared" si="86"/>
        <v>225.25</v>
      </c>
      <c r="M397" s="68">
        <f t="shared" si="87"/>
        <v>98.414492379230168</v>
      </c>
      <c r="N397" s="96">
        <v>3672.45</v>
      </c>
      <c r="O397" s="97" t="str">
        <f t="shared" si="88"/>
        <v>Mar</v>
      </c>
      <c r="P397" s="96">
        <f t="shared" si="89"/>
        <v>3672.45</v>
      </c>
      <c r="Q397" s="98">
        <f t="shared" si="90"/>
        <v>-1132.6999999999998</v>
      </c>
      <c r="R397" s="97">
        <f t="shared" si="91"/>
        <v>-0.30843170090811312</v>
      </c>
      <c r="S397" s="99" t="str">
        <f t="shared" si="92"/>
        <v>DEGROWTH</v>
      </c>
      <c r="T397" s="68">
        <v>2065</v>
      </c>
      <c r="U397" s="100" t="str">
        <f t="shared" si="93"/>
        <v>Apr</v>
      </c>
      <c r="V397" s="96">
        <v>2065</v>
      </c>
      <c r="W397" s="101">
        <f t="shared" si="94"/>
        <v>474.75</v>
      </c>
      <c r="X397" s="102">
        <f t="shared" si="95"/>
        <v>0.22990314769975795</v>
      </c>
      <c r="Y397" s="103" t="str">
        <f t="shared" si="96"/>
        <v>GROWTH</v>
      </c>
      <c r="Z397" s="74">
        <v>0</v>
      </c>
      <c r="AA397" s="69"/>
      <c r="AB397" s="69" t="s">
        <v>133</v>
      </c>
      <c r="AC397" s="69" t="s">
        <v>133</v>
      </c>
      <c r="AD397" s="3">
        <f t="shared" si="97"/>
        <v>0</v>
      </c>
      <c r="AE397" s="75"/>
    </row>
    <row r="398" spans="1:31" ht="14.25" customHeight="1">
      <c r="A398" s="69" t="s">
        <v>133</v>
      </c>
      <c r="B398" s="71" t="s">
        <v>55</v>
      </c>
      <c r="C398" s="71" t="s">
        <v>1351</v>
      </c>
      <c r="D398" s="71">
        <v>1000000629</v>
      </c>
      <c r="E398" s="72" t="s">
        <v>1352</v>
      </c>
      <c r="F398" s="73">
        <v>42487</v>
      </c>
      <c r="G398" s="66" t="str">
        <f t="shared" si="84"/>
        <v>Targeted Dealer</v>
      </c>
      <c r="H398" s="66"/>
      <c r="I398" s="67">
        <v>1320</v>
      </c>
      <c r="J398" s="67">
        <f t="shared" si="85"/>
        <v>1232</v>
      </c>
      <c r="K398" s="68">
        <v>625</v>
      </c>
      <c r="L398" s="68">
        <f t="shared" si="86"/>
        <v>695</v>
      </c>
      <c r="M398" s="68">
        <f t="shared" si="87"/>
        <v>50.730519480519476</v>
      </c>
      <c r="N398" s="96">
        <v>1290</v>
      </c>
      <c r="O398" s="97" t="str">
        <f t="shared" si="88"/>
        <v>Mar</v>
      </c>
      <c r="P398" s="96">
        <f t="shared" si="89"/>
        <v>1290</v>
      </c>
      <c r="Q398" s="98">
        <f t="shared" si="90"/>
        <v>-665</v>
      </c>
      <c r="R398" s="97">
        <f t="shared" si="91"/>
        <v>-0.51550387596899228</v>
      </c>
      <c r="S398" s="99" t="str">
        <f t="shared" si="92"/>
        <v>DEGROWTH</v>
      </c>
      <c r="T398" s="68">
        <v>1015</v>
      </c>
      <c r="U398" s="100" t="str">
        <f t="shared" si="93"/>
        <v>Apr</v>
      </c>
      <c r="V398" s="96">
        <v>1015</v>
      </c>
      <c r="W398" s="101">
        <f t="shared" si="94"/>
        <v>-390</v>
      </c>
      <c r="X398" s="102">
        <f t="shared" si="95"/>
        <v>-0.38423645320197042</v>
      </c>
      <c r="Y398" s="103" t="str">
        <f t="shared" si="96"/>
        <v>DEGROWTH</v>
      </c>
      <c r="Z398" s="74">
        <v>0</v>
      </c>
      <c r="AA398" s="69"/>
      <c r="AB398" s="69" t="s">
        <v>133</v>
      </c>
      <c r="AC398" s="69" t="s">
        <v>133</v>
      </c>
      <c r="AD398" s="3">
        <f t="shared" si="97"/>
        <v>0</v>
      </c>
      <c r="AE398" s="75"/>
    </row>
    <row r="399" spans="1:31" ht="14.25" customHeight="1">
      <c r="A399" s="69" t="s">
        <v>133</v>
      </c>
      <c r="B399" s="71" t="s">
        <v>55</v>
      </c>
      <c r="C399" s="71" t="s">
        <v>1353</v>
      </c>
      <c r="D399" s="71">
        <v>1000000627</v>
      </c>
      <c r="E399" s="72" t="s">
        <v>1354</v>
      </c>
      <c r="F399" s="73">
        <v>43294</v>
      </c>
      <c r="G399" s="66" t="str">
        <f t="shared" si="84"/>
        <v>Targeted Dealer</v>
      </c>
      <c r="H399" s="66"/>
      <c r="I399" s="67">
        <v>1170</v>
      </c>
      <c r="J399" s="67">
        <f t="shared" si="85"/>
        <v>1092</v>
      </c>
      <c r="K399" s="68">
        <v>1265</v>
      </c>
      <c r="L399" s="68">
        <f t="shared" si="86"/>
        <v>-95</v>
      </c>
      <c r="M399" s="68">
        <f t="shared" si="87"/>
        <v>115.84249084249085</v>
      </c>
      <c r="N399" s="96">
        <v>1535</v>
      </c>
      <c r="O399" s="97" t="str">
        <f t="shared" si="88"/>
        <v>Mar</v>
      </c>
      <c r="P399" s="96">
        <f t="shared" si="89"/>
        <v>1535</v>
      </c>
      <c r="Q399" s="98">
        <f t="shared" si="90"/>
        <v>-270</v>
      </c>
      <c r="R399" s="97">
        <f t="shared" si="91"/>
        <v>-0.17589576547231267</v>
      </c>
      <c r="S399" s="99" t="str">
        <f t="shared" si="92"/>
        <v>DEGROWTH</v>
      </c>
      <c r="T399" s="68">
        <v>1065</v>
      </c>
      <c r="U399" s="100" t="str">
        <f t="shared" si="93"/>
        <v>Apr</v>
      </c>
      <c r="V399" s="96">
        <v>1065</v>
      </c>
      <c r="W399" s="101">
        <f t="shared" si="94"/>
        <v>200</v>
      </c>
      <c r="X399" s="102">
        <f t="shared" si="95"/>
        <v>0.18779342723004699</v>
      </c>
      <c r="Y399" s="103" t="str">
        <f t="shared" si="96"/>
        <v>GROWTH</v>
      </c>
      <c r="Z399" s="74">
        <v>0</v>
      </c>
      <c r="AA399" s="69"/>
      <c r="AB399" s="69" t="s">
        <v>133</v>
      </c>
      <c r="AC399" s="69" t="s">
        <v>133</v>
      </c>
      <c r="AD399" s="3">
        <f t="shared" si="97"/>
        <v>0</v>
      </c>
      <c r="AE399" s="75"/>
    </row>
    <row r="400" spans="1:31" ht="14.25" customHeight="1">
      <c r="A400" s="69" t="s">
        <v>133</v>
      </c>
      <c r="B400" s="71" t="s">
        <v>55</v>
      </c>
      <c r="C400" s="71" t="s">
        <v>252</v>
      </c>
      <c r="D400" s="71">
        <v>1000000623</v>
      </c>
      <c r="E400" s="72" t="s">
        <v>253</v>
      </c>
      <c r="F400" s="73">
        <v>43381</v>
      </c>
      <c r="G400" s="66" t="str">
        <f t="shared" si="84"/>
        <v>Targeted Dealer</v>
      </c>
      <c r="H400" s="66"/>
      <c r="I400" s="67">
        <v>250</v>
      </c>
      <c r="J400" s="67">
        <f t="shared" si="85"/>
        <v>233.33333333333334</v>
      </c>
      <c r="K400" s="68">
        <v>0</v>
      </c>
      <c r="L400" s="68">
        <f t="shared" si="86"/>
        <v>250</v>
      </c>
      <c r="M400" s="68">
        <f t="shared" si="87"/>
        <v>0</v>
      </c>
      <c r="N400" s="96">
        <v>0</v>
      </c>
      <c r="O400" s="97" t="str">
        <f t="shared" si="88"/>
        <v>Mar</v>
      </c>
      <c r="P400" s="96">
        <f t="shared" si="89"/>
        <v>0</v>
      </c>
      <c r="Q400" s="98">
        <f t="shared" si="90"/>
        <v>0</v>
      </c>
      <c r="R400" s="97" t="str">
        <f t="shared" si="91"/>
        <v xml:space="preserve"> </v>
      </c>
      <c r="S400" s="99" t="b">
        <f t="shared" si="92"/>
        <v>0</v>
      </c>
      <c r="T400" s="68">
        <v>455</v>
      </c>
      <c r="U400" s="100" t="str">
        <f t="shared" si="93"/>
        <v>Apr</v>
      </c>
      <c r="V400" s="96">
        <v>455</v>
      </c>
      <c r="W400" s="101">
        <f t="shared" si="94"/>
        <v>-455</v>
      </c>
      <c r="X400" s="102">
        <f t="shared" si="95"/>
        <v>-1</v>
      </c>
      <c r="Y400" s="103" t="str">
        <f t="shared" si="96"/>
        <v>DEGROWTH</v>
      </c>
      <c r="Z400" s="74">
        <v>0</v>
      </c>
      <c r="AA400" s="69"/>
      <c r="AB400" s="69" t="s">
        <v>133</v>
      </c>
      <c r="AC400" s="69" t="s">
        <v>133</v>
      </c>
      <c r="AD400" s="3">
        <f t="shared" si="97"/>
        <v>1</v>
      </c>
      <c r="AE400" s="75"/>
    </row>
    <row r="401" spans="1:31" ht="14.25" customHeight="1">
      <c r="A401" s="69" t="s">
        <v>133</v>
      </c>
      <c r="B401" s="71" t="s">
        <v>55</v>
      </c>
      <c r="C401" s="71" t="s">
        <v>254</v>
      </c>
      <c r="D401" s="71">
        <v>1000001020</v>
      </c>
      <c r="E401" s="72" t="s">
        <v>255</v>
      </c>
      <c r="F401" s="73">
        <v>43601</v>
      </c>
      <c r="G401" s="66" t="str">
        <f t="shared" si="84"/>
        <v>Targeted Dealer</v>
      </c>
      <c r="H401" s="66"/>
      <c r="I401" s="67">
        <v>140</v>
      </c>
      <c r="J401" s="67">
        <f t="shared" si="85"/>
        <v>130.66666666666669</v>
      </c>
      <c r="K401" s="68">
        <v>0</v>
      </c>
      <c r="L401" s="68">
        <f t="shared" si="86"/>
        <v>140</v>
      </c>
      <c r="M401" s="68">
        <f t="shared" si="87"/>
        <v>0</v>
      </c>
      <c r="N401" s="96">
        <v>15</v>
      </c>
      <c r="O401" s="97" t="str">
        <f t="shared" si="88"/>
        <v>Mar</v>
      </c>
      <c r="P401" s="96">
        <f t="shared" si="89"/>
        <v>15</v>
      </c>
      <c r="Q401" s="98">
        <f t="shared" si="90"/>
        <v>-15</v>
      </c>
      <c r="R401" s="97">
        <f t="shared" si="91"/>
        <v>-1</v>
      </c>
      <c r="S401" s="99" t="str">
        <f t="shared" si="92"/>
        <v>DEGROWTH</v>
      </c>
      <c r="T401" s="68">
        <v>280</v>
      </c>
      <c r="U401" s="100" t="str">
        <f t="shared" si="93"/>
        <v>Apr</v>
      </c>
      <c r="V401" s="96">
        <v>280</v>
      </c>
      <c r="W401" s="101">
        <f t="shared" si="94"/>
        <v>-280</v>
      </c>
      <c r="X401" s="102">
        <f t="shared" si="95"/>
        <v>-1</v>
      </c>
      <c r="Y401" s="103" t="str">
        <f t="shared" si="96"/>
        <v>DEGROWTH</v>
      </c>
      <c r="Z401" s="74">
        <v>0</v>
      </c>
      <c r="AA401" s="69"/>
      <c r="AB401" s="69" t="s">
        <v>133</v>
      </c>
      <c r="AC401" s="69" t="s">
        <v>133</v>
      </c>
      <c r="AD401" s="3">
        <f t="shared" si="97"/>
        <v>1</v>
      </c>
      <c r="AE401" s="75"/>
    </row>
    <row r="402" spans="1:31" ht="14.25" customHeight="1">
      <c r="A402" s="69" t="s">
        <v>133</v>
      </c>
      <c r="B402" s="71" t="s">
        <v>55</v>
      </c>
      <c r="C402" s="71" t="s">
        <v>1355</v>
      </c>
      <c r="D402" s="71">
        <v>1000001017</v>
      </c>
      <c r="E402" s="72" t="s">
        <v>1356</v>
      </c>
      <c r="F402" s="73">
        <v>43629</v>
      </c>
      <c r="G402" s="66" t="str">
        <f t="shared" si="84"/>
        <v>Targeted Dealer</v>
      </c>
      <c r="H402" s="66"/>
      <c r="I402" s="67">
        <v>2515</v>
      </c>
      <c r="J402" s="67">
        <f t="shared" si="85"/>
        <v>2347.333333333333</v>
      </c>
      <c r="K402" s="68">
        <v>816.3</v>
      </c>
      <c r="L402" s="68">
        <f t="shared" si="86"/>
        <v>1698.7</v>
      </c>
      <c r="M402" s="68">
        <f t="shared" si="87"/>
        <v>34.77563192274922</v>
      </c>
      <c r="N402" s="96">
        <v>3118.3</v>
      </c>
      <c r="O402" s="97" t="str">
        <f t="shared" si="88"/>
        <v>Mar</v>
      </c>
      <c r="P402" s="96">
        <f t="shared" si="89"/>
        <v>3118.3</v>
      </c>
      <c r="Q402" s="98">
        <f t="shared" si="90"/>
        <v>-2302</v>
      </c>
      <c r="R402" s="97">
        <f t="shared" si="91"/>
        <v>-0.73822274957508904</v>
      </c>
      <c r="S402" s="99" t="str">
        <f t="shared" si="92"/>
        <v>DEGROWTH</v>
      </c>
      <c r="T402" s="68">
        <v>2450</v>
      </c>
      <c r="U402" s="100" t="str">
        <f t="shared" si="93"/>
        <v>Apr</v>
      </c>
      <c r="V402" s="96">
        <v>2450</v>
      </c>
      <c r="W402" s="101">
        <f t="shared" si="94"/>
        <v>-1633.7</v>
      </c>
      <c r="X402" s="102">
        <f t="shared" si="95"/>
        <v>-0.66681632653061229</v>
      </c>
      <c r="Y402" s="103" t="str">
        <f t="shared" si="96"/>
        <v>DEGROWTH</v>
      </c>
      <c r="Z402" s="74">
        <v>0</v>
      </c>
      <c r="AA402" s="69"/>
      <c r="AB402" s="69" t="s">
        <v>133</v>
      </c>
      <c r="AC402" s="69" t="s">
        <v>133</v>
      </c>
      <c r="AD402" s="3">
        <f t="shared" si="97"/>
        <v>0</v>
      </c>
      <c r="AE402" s="75"/>
    </row>
    <row r="403" spans="1:31" ht="14.25" customHeight="1">
      <c r="A403" s="69" t="s">
        <v>133</v>
      </c>
      <c r="B403" s="71" t="s">
        <v>55</v>
      </c>
      <c r="C403" s="71" t="s">
        <v>1357</v>
      </c>
      <c r="D403" s="71">
        <v>1000001016</v>
      </c>
      <c r="E403" s="72" t="s">
        <v>1358</v>
      </c>
      <c r="F403" s="73">
        <v>43715</v>
      </c>
      <c r="G403" s="66" t="str">
        <f t="shared" si="84"/>
        <v>Targeted Dealer</v>
      </c>
      <c r="H403" s="66"/>
      <c r="I403" s="67">
        <v>440</v>
      </c>
      <c r="J403" s="67">
        <f t="shared" si="85"/>
        <v>410.66666666666663</v>
      </c>
      <c r="K403" s="68">
        <v>120</v>
      </c>
      <c r="L403" s="68">
        <f t="shared" si="86"/>
        <v>320</v>
      </c>
      <c r="M403" s="68">
        <f t="shared" si="87"/>
        <v>29.220779220779221</v>
      </c>
      <c r="N403" s="96">
        <v>320</v>
      </c>
      <c r="O403" s="97" t="str">
        <f t="shared" si="88"/>
        <v>Mar</v>
      </c>
      <c r="P403" s="96">
        <f t="shared" si="89"/>
        <v>320</v>
      </c>
      <c r="Q403" s="98">
        <f t="shared" si="90"/>
        <v>-200</v>
      </c>
      <c r="R403" s="97">
        <f t="shared" si="91"/>
        <v>-0.625</v>
      </c>
      <c r="S403" s="99" t="str">
        <f t="shared" si="92"/>
        <v>DEGROWTH</v>
      </c>
      <c r="T403" s="68">
        <v>200</v>
      </c>
      <c r="U403" s="100" t="str">
        <f t="shared" si="93"/>
        <v>Apr</v>
      </c>
      <c r="V403" s="96">
        <v>200</v>
      </c>
      <c r="W403" s="101">
        <f t="shared" si="94"/>
        <v>-80</v>
      </c>
      <c r="X403" s="102">
        <f t="shared" si="95"/>
        <v>-0.4</v>
      </c>
      <c r="Y403" s="103" t="str">
        <f t="shared" si="96"/>
        <v>DEGROWTH</v>
      </c>
      <c r="Z403" s="74">
        <v>0</v>
      </c>
      <c r="AA403" s="69"/>
      <c r="AB403" s="69" t="s">
        <v>133</v>
      </c>
      <c r="AC403" s="69" t="s">
        <v>133</v>
      </c>
      <c r="AD403" s="3">
        <f t="shared" si="97"/>
        <v>0</v>
      </c>
      <c r="AE403" s="75"/>
    </row>
    <row r="404" spans="1:31" ht="14.25" customHeight="1">
      <c r="A404" s="69" t="s">
        <v>133</v>
      </c>
      <c r="B404" s="71" t="s">
        <v>55</v>
      </c>
      <c r="C404" s="71" t="s">
        <v>1359</v>
      </c>
      <c r="D404" s="71">
        <v>1000001014</v>
      </c>
      <c r="E404" s="72" t="s">
        <v>1360</v>
      </c>
      <c r="F404" s="73">
        <v>43806</v>
      </c>
      <c r="G404" s="66" t="str">
        <f t="shared" si="84"/>
        <v>Targeted Dealer</v>
      </c>
      <c r="H404" s="66"/>
      <c r="I404" s="67">
        <v>1700</v>
      </c>
      <c r="J404" s="67">
        <f t="shared" si="85"/>
        <v>1586.6666666666665</v>
      </c>
      <c r="K404" s="68">
        <v>1075</v>
      </c>
      <c r="L404" s="68">
        <f t="shared" si="86"/>
        <v>625</v>
      </c>
      <c r="M404" s="68">
        <f t="shared" si="87"/>
        <v>67.752100840336141</v>
      </c>
      <c r="N404" s="96">
        <v>1414.85</v>
      </c>
      <c r="O404" s="97" t="str">
        <f t="shared" si="88"/>
        <v>Mar</v>
      </c>
      <c r="P404" s="96">
        <f t="shared" si="89"/>
        <v>1414.85</v>
      </c>
      <c r="Q404" s="98">
        <f t="shared" si="90"/>
        <v>-339.84999999999991</v>
      </c>
      <c r="R404" s="97">
        <f t="shared" si="91"/>
        <v>-0.24020214156977771</v>
      </c>
      <c r="S404" s="99" t="str">
        <f t="shared" si="92"/>
        <v>DEGROWTH</v>
      </c>
      <c r="T404" s="68">
        <v>1645</v>
      </c>
      <c r="U404" s="100" t="str">
        <f t="shared" si="93"/>
        <v>Apr</v>
      </c>
      <c r="V404" s="96">
        <v>1645</v>
      </c>
      <c r="W404" s="101">
        <f t="shared" si="94"/>
        <v>-570</v>
      </c>
      <c r="X404" s="102">
        <f t="shared" si="95"/>
        <v>-0.34650455927051671</v>
      </c>
      <c r="Y404" s="103" t="str">
        <f t="shared" si="96"/>
        <v>DEGROWTH</v>
      </c>
      <c r="Z404" s="74">
        <v>0</v>
      </c>
      <c r="AA404" s="69"/>
      <c r="AB404" s="69" t="s">
        <v>133</v>
      </c>
      <c r="AC404" s="69" t="s">
        <v>133</v>
      </c>
      <c r="AD404" s="3">
        <f t="shared" si="97"/>
        <v>0</v>
      </c>
      <c r="AE404" s="75"/>
    </row>
    <row r="405" spans="1:31" ht="14.25" customHeight="1">
      <c r="A405" s="69" t="s">
        <v>133</v>
      </c>
      <c r="B405" s="71" t="s">
        <v>55</v>
      </c>
      <c r="C405" s="71" t="s">
        <v>1361</v>
      </c>
      <c r="D405" s="71">
        <v>1000001025</v>
      </c>
      <c r="E405" s="72" t="s">
        <v>1362</v>
      </c>
      <c r="F405" s="73">
        <v>44092</v>
      </c>
      <c r="G405" s="66" t="str">
        <f t="shared" si="84"/>
        <v>Targeted Dealer</v>
      </c>
      <c r="H405" s="66"/>
      <c r="I405" s="67">
        <v>1050</v>
      </c>
      <c r="J405" s="67">
        <f t="shared" si="85"/>
        <v>980</v>
      </c>
      <c r="K405" s="68">
        <v>1215.5</v>
      </c>
      <c r="L405" s="68">
        <f t="shared" si="86"/>
        <v>-165.5</v>
      </c>
      <c r="M405" s="68">
        <f t="shared" si="87"/>
        <v>124.03061224489795</v>
      </c>
      <c r="N405" s="96">
        <v>742.95</v>
      </c>
      <c r="O405" s="97" t="str">
        <f t="shared" si="88"/>
        <v>Mar</v>
      </c>
      <c r="P405" s="96">
        <f t="shared" si="89"/>
        <v>742.95</v>
      </c>
      <c r="Q405" s="98">
        <f t="shared" si="90"/>
        <v>472.54999999999995</v>
      </c>
      <c r="R405" s="97">
        <f t="shared" si="91"/>
        <v>0.63604549431321078</v>
      </c>
      <c r="S405" s="99" t="str">
        <f t="shared" si="92"/>
        <v>GROWTH</v>
      </c>
      <c r="T405" s="68">
        <v>910</v>
      </c>
      <c r="U405" s="100" t="str">
        <f t="shared" si="93"/>
        <v>Apr</v>
      </c>
      <c r="V405" s="96">
        <v>910</v>
      </c>
      <c r="W405" s="101">
        <f t="shared" si="94"/>
        <v>305.5</v>
      </c>
      <c r="X405" s="102">
        <f t="shared" si="95"/>
        <v>0.33571428571428563</v>
      </c>
      <c r="Y405" s="103" t="str">
        <f t="shared" si="96"/>
        <v>GROWTH</v>
      </c>
      <c r="Z405" s="74">
        <v>0</v>
      </c>
      <c r="AA405" s="69"/>
      <c r="AB405" s="69" t="s">
        <v>133</v>
      </c>
      <c r="AC405" s="69" t="s">
        <v>133</v>
      </c>
      <c r="AD405" s="3">
        <f t="shared" si="97"/>
        <v>0</v>
      </c>
      <c r="AE405" s="75"/>
    </row>
    <row r="406" spans="1:31" ht="14.25" customHeight="1">
      <c r="A406" s="69" t="s">
        <v>133</v>
      </c>
      <c r="B406" s="71" t="s">
        <v>55</v>
      </c>
      <c r="C406" s="71" t="s">
        <v>256</v>
      </c>
      <c r="D406" s="71">
        <v>1000001031</v>
      </c>
      <c r="E406" s="72" t="s">
        <v>257</v>
      </c>
      <c r="F406" s="73">
        <v>44404</v>
      </c>
      <c r="G406" s="66" t="str">
        <f t="shared" si="84"/>
        <v>Targeted Dealer</v>
      </c>
      <c r="H406" s="66"/>
      <c r="I406" s="67">
        <v>160</v>
      </c>
      <c r="J406" s="67">
        <f t="shared" si="85"/>
        <v>149.33333333333331</v>
      </c>
      <c r="K406" s="68">
        <v>0</v>
      </c>
      <c r="L406" s="68">
        <f t="shared" si="86"/>
        <v>160</v>
      </c>
      <c r="M406" s="68">
        <f t="shared" si="87"/>
        <v>0</v>
      </c>
      <c r="N406" s="96">
        <v>0</v>
      </c>
      <c r="O406" s="97" t="str">
        <f t="shared" si="88"/>
        <v>Mar</v>
      </c>
      <c r="P406" s="96">
        <f t="shared" si="89"/>
        <v>0</v>
      </c>
      <c r="Q406" s="98">
        <f t="shared" si="90"/>
        <v>0</v>
      </c>
      <c r="R406" s="97" t="str">
        <f t="shared" si="91"/>
        <v xml:space="preserve"> </v>
      </c>
      <c r="S406" s="99" t="b">
        <f t="shared" si="92"/>
        <v>0</v>
      </c>
      <c r="T406" s="68">
        <v>160</v>
      </c>
      <c r="U406" s="100" t="str">
        <f t="shared" si="93"/>
        <v>Apr</v>
      </c>
      <c r="V406" s="96">
        <v>160</v>
      </c>
      <c r="W406" s="101">
        <f t="shared" si="94"/>
        <v>-160</v>
      </c>
      <c r="X406" s="102">
        <f t="shared" si="95"/>
        <v>-1</v>
      </c>
      <c r="Y406" s="103" t="str">
        <f t="shared" si="96"/>
        <v>DEGROWTH</v>
      </c>
      <c r="Z406" s="74">
        <v>0</v>
      </c>
      <c r="AA406" s="69"/>
      <c r="AB406" s="69" t="s">
        <v>133</v>
      </c>
      <c r="AC406" s="69" t="s">
        <v>133</v>
      </c>
      <c r="AD406" s="3">
        <f t="shared" si="97"/>
        <v>1</v>
      </c>
      <c r="AE406" s="75"/>
    </row>
    <row r="407" spans="1:31" ht="14.25" customHeight="1">
      <c r="A407" s="69" t="s">
        <v>133</v>
      </c>
      <c r="B407" s="71" t="s">
        <v>55</v>
      </c>
      <c r="C407" s="71" t="s">
        <v>1363</v>
      </c>
      <c r="D407" s="71">
        <v>1000001027</v>
      </c>
      <c r="E407" s="72" t="s">
        <v>1364</v>
      </c>
      <c r="F407" s="73">
        <v>44459</v>
      </c>
      <c r="G407" s="66" t="str">
        <f t="shared" si="84"/>
        <v>Targeted Dealer</v>
      </c>
      <c r="H407" s="66"/>
      <c r="I407" s="67">
        <v>250</v>
      </c>
      <c r="J407" s="67">
        <f t="shared" si="85"/>
        <v>233.33333333333334</v>
      </c>
      <c r="K407" s="68">
        <v>105</v>
      </c>
      <c r="L407" s="68">
        <f t="shared" si="86"/>
        <v>145</v>
      </c>
      <c r="M407" s="68">
        <f t="shared" si="87"/>
        <v>45</v>
      </c>
      <c r="N407" s="96">
        <v>105</v>
      </c>
      <c r="O407" s="97" t="str">
        <f t="shared" si="88"/>
        <v>Mar</v>
      </c>
      <c r="P407" s="96">
        <f t="shared" si="89"/>
        <v>105</v>
      </c>
      <c r="Q407" s="98">
        <f t="shared" si="90"/>
        <v>0</v>
      </c>
      <c r="R407" s="97">
        <f t="shared" si="91"/>
        <v>0</v>
      </c>
      <c r="S407" s="99" t="str">
        <f t="shared" si="92"/>
        <v>GROWTH</v>
      </c>
      <c r="T407" s="68">
        <v>245</v>
      </c>
      <c r="U407" s="100" t="str">
        <f t="shared" si="93"/>
        <v>Apr</v>
      </c>
      <c r="V407" s="96">
        <v>245</v>
      </c>
      <c r="W407" s="101">
        <f t="shared" si="94"/>
        <v>-140</v>
      </c>
      <c r="X407" s="102">
        <f t="shared" si="95"/>
        <v>-0.5714285714285714</v>
      </c>
      <c r="Y407" s="103" t="str">
        <f t="shared" si="96"/>
        <v>DEGROWTH</v>
      </c>
      <c r="Z407" s="74">
        <v>0</v>
      </c>
      <c r="AA407" s="69"/>
      <c r="AB407" s="69" t="s">
        <v>133</v>
      </c>
      <c r="AC407" s="69" t="s">
        <v>133</v>
      </c>
      <c r="AD407" s="3">
        <f t="shared" si="97"/>
        <v>0</v>
      </c>
      <c r="AE407" s="75"/>
    </row>
    <row r="408" spans="1:31" ht="14.25" customHeight="1">
      <c r="A408" s="69" t="s">
        <v>133</v>
      </c>
      <c r="B408" s="71" t="s">
        <v>55</v>
      </c>
      <c r="C408" s="71" t="s">
        <v>258</v>
      </c>
      <c r="D408" s="71">
        <v>1000001018</v>
      </c>
      <c r="E408" s="72" t="s">
        <v>259</v>
      </c>
      <c r="F408" s="73">
        <v>44464</v>
      </c>
      <c r="G408" s="66" t="str">
        <f t="shared" si="84"/>
        <v>Targeted Dealer</v>
      </c>
      <c r="H408" s="66"/>
      <c r="I408" s="67">
        <v>70</v>
      </c>
      <c r="J408" s="67">
        <f t="shared" si="85"/>
        <v>65.333333333333343</v>
      </c>
      <c r="K408" s="68">
        <v>0</v>
      </c>
      <c r="L408" s="68">
        <f t="shared" si="86"/>
        <v>70</v>
      </c>
      <c r="M408" s="68">
        <f t="shared" si="87"/>
        <v>0</v>
      </c>
      <c r="N408" s="96">
        <v>50</v>
      </c>
      <c r="O408" s="97" t="str">
        <f t="shared" si="88"/>
        <v>Mar</v>
      </c>
      <c r="P408" s="96">
        <f t="shared" si="89"/>
        <v>50</v>
      </c>
      <c r="Q408" s="98">
        <f t="shared" si="90"/>
        <v>-50</v>
      </c>
      <c r="R408" s="97">
        <f t="shared" si="91"/>
        <v>-1</v>
      </c>
      <c r="S408" s="99" t="str">
        <f t="shared" si="92"/>
        <v>DEGROWTH</v>
      </c>
      <c r="T408" s="68">
        <v>105</v>
      </c>
      <c r="U408" s="100" t="str">
        <f t="shared" si="93"/>
        <v>Apr</v>
      </c>
      <c r="V408" s="96">
        <v>105</v>
      </c>
      <c r="W408" s="101">
        <f t="shared" si="94"/>
        <v>-105</v>
      </c>
      <c r="X408" s="102">
        <f t="shared" si="95"/>
        <v>-1</v>
      </c>
      <c r="Y408" s="103" t="str">
        <f t="shared" si="96"/>
        <v>DEGROWTH</v>
      </c>
      <c r="Z408" s="74">
        <v>0</v>
      </c>
      <c r="AA408" s="69"/>
      <c r="AB408" s="69" t="s">
        <v>133</v>
      </c>
      <c r="AC408" s="69" t="s">
        <v>133</v>
      </c>
      <c r="AD408" s="3">
        <f t="shared" si="97"/>
        <v>1</v>
      </c>
      <c r="AE408" s="75"/>
    </row>
    <row r="409" spans="1:31" ht="14.25" customHeight="1">
      <c r="A409" s="69" t="s">
        <v>133</v>
      </c>
      <c r="B409" s="71" t="s">
        <v>55</v>
      </c>
      <c r="C409" s="71" t="s">
        <v>1365</v>
      </c>
      <c r="D409" s="71">
        <v>1000001024</v>
      </c>
      <c r="E409" s="72" t="s">
        <v>1366</v>
      </c>
      <c r="F409" s="73">
        <v>44467</v>
      </c>
      <c r="G409" s="66" t="str">
        <f t="shared" si="84"/>
        <v>Targeted Dealer</v>
      </c>
      <c r="H409" s="66"/>
      <c r="I409" s="67">
        <v>460</v>
      </c>
      <c r="J409" s="67">
        <f t="shared" si="85"/>
        <v>429.33333333333337</v>
      </c>
      <c r="K409" s="68">
        <v>0</v>
      </c>
      <c r="L409" s="68">
        <f t="shared" si="86"/>
        <v>460</v>
      </c>
      <c r="M409" s="68">
        <f t="shared" si="87"/>
        <v>0</v>
      </c>
      <c r="N409" s="96">
        <v>70</v>
      </c>
      <c r="O409" s="97" t="str">
        <f t="shared" si="88"/>
        <v>Mar</v>
      </c>
      <c r="P409" s="96">
        <f t="shared" si="89"/>
        <v>70</v>
      </c>
      <c r="Q409" s="98">
        <f t="shared" si="90"/>
        <v>-70</v>
      </c>
      <c r="R409" s="97">
        <f t="shared" si="91"/>
        <v>-1</v>
      </c>
      <c r="S409" s="99" t="str">
        <f t="shared" si="92"/>
        <v>DEGROWTH</v>
      </c>
      <c r="T409" s="68">
        <v>385</v>
      </c>
      <c r="U409" s="100" t="str">
        <f t="shared" si="93"/>
        <v>Apr</v>
      </c>
      <c r="V409" s="96">
        <v>385</v>
      </c>
      <c r="W409" s="101">
        <f t="shared" si="94"/>
        <v>-385</v>
      </c>
      <c r="X409" s="102">
        <f t="shared" si="95"/>
        <v>-1</v>
      </c>
      <c r="Y409" s="103" t="str">
        <f t="shared" si="96"/>
        <v>DEGROWTH</v>
      </c>
      <c r="Z409" s="74">
        <v>0</v>
      </c>
      <c r="AA409" s="69"/>
      <c r="AB409" s="69" t="s">
        <v>133</v>
      </c>
      <c r="AC409" s="69" t="s">
        <v>133</v>
      </c>
      <c r="AD409" s="3">
        <f t="shared" si="97"/>
        <v>1</v>
      </c>
      <c r="AE409" s="75"/>
    </row>
    <row r="410" spans="1:31" ht="14.25" customHeight="1">
      <c r="A410" s="69" t="s">
        <v>133</v>
      </c>
      <c r="B410" s="71" t="s">
        <v>55</v>
      </c>
      <c r="C410" s="71" t="s">
        <v>1367</v>
      </c>
      <c r="D410" s="71">
        <v>1000003100</v>
      </c>
      <c r="E410" s="71" t="s">
        <v>1368</v>
      </c>
      <c r="F410" s="73">
        <v>44873</v>
      </c>
      <c r="G410" s="66" t="str">
        <f t="shared" si="84"/>
        <v>Targeted Dealer</v>
      </c>
      <c r="H410" s="66"/>
      <c r="I410" s="67">
        <v>650</v>
      </c>
      <c r="J410" s="67">
        <f t="shared" si="85"/>
        <v>606.66666666666674</v>
      </c>
      <c r="K410" s="68">
        <v>324.5</v>
      </c>
      <c r="L410" s="68">
        <f t="shared" si="86"/>
        <v>325.5</v>
      </c>
      <c r="M410" s="68">
        <f t="shared" si="87"/>
        <v>53.489010989010985</v>
      </c>
      <c r="N410" s="96">
        <v>869.65</v>
      </c>
      <c r="O410" s="97" t="str">
        <f t="shared" si="88"/>
        <v>Mar</v>
      </c>
      <c r="P410" s="96">
        <f t="shared" si="89"/>
        <v>869.65</v>
      </c>
      <c r="Q410" s="98">
        <f t="shared" si="90"/>
        <v>-545.15</v>
      </c>
      <c r="R410" s="97">
        <f t="shared" si="91"/>
        <v>-0.62686138101535094</v>
      </c>
      <c r="S410" s="99" t="str">
        <f t="shared" si="92"/>
        <v>DEGROWTH</v>
      </c>
      <c r="T410" s="68">
        <v>630</v>
      </c>
      <c r="U410" s="100" t="str">
        <f t="shared" si="93"/>
        <v>Apr</v>
      </c>
      <c r="V410" s="96">
        <v>630</v>
      </c>
      <c r="W410" s="101">
        <f t="shared" si="94"/>
        <v>-305.5</v>
      </c>
      <c r="X410" s="102">
        <f t="shared" si="95"/>
        <v>-0.48492063492063497</v>
      </c>
      <c r="Y410" s="103" t="str">
        <f t="shared" si="96"/>
        <v>DEGROWTH</v>
      </c>
      <c r="Z410" s="74">
        <v>0</v>
      </c>
      <c r="AA410" s="69"/>
      <c r="AB410" s="69" t="s">
        <v>133</v>
      </c>
      <c r="AC410" s="69" t="s">
        <v>133</v>
      </c>
      <c r="AD410" s="3">
        <f t="shared" si="97"/>
        <v>0</v>
      </c>
      <c r="AE410" s="75"/>
    </row>
    <row r="411" spans="1:31" ht="14.25" customHeight="1">
      <c r="A411" s="69" t="s">
        <v>133</v>
      </c>
      <c r="B411" s="71" t="s">
        <v>55</v>
      </c>
      <c r="C411" s="71" t="s">
        <v>1369</v>
      </c>
      <c r="D411" s="71">
        <v>1000003445</v>
      </c>
      <c r="E411" s="71" t="s">
        <v>1370</v>
      </c>
      <c r="F411" s="73">
        <v>45008</v>
      </c>
      <c r="G411" s="66" t="str">
        <f t="shared" si="84"/>
        <v>Targeted Dealer</v>
      </c>
      <c r="H411" s="66"/>
      <c r="I411" s="67">
        <v>550</v>
      </c>
      <c r="J411" s="67">
        <f t="shared" si="85"/>
        <v>513.33333333333326</v>
      </c>
      <c r="K411" s="68">
        <v>280</v>
      </c>
      <c r="L411" s="68">
        <f t="shared" si="86"/>
        <v>270</v>
      </c>
      <c r="M411" s="68">
        <f t="shared" si="87"/>
        <v>54.545454545454554</v>
      </c>
      <c r="N411" s="96">
        <v>540</v>
      </c>
      <c r="O411" s="97" t="str">
        <f t="shared" si="88"/>
        <v>Mar</v>
      </c>
      <c r="P411" s="96">
        <f t="shared" si="89"/>
        <v>540</v>
      </c>
      <c r="Q411" s="98">
        <f t="shared" si="90"/>
        <v>-260</v>
      </c>
      <c r="R411" s="97">
        <f t="shared" si="91"/>
        <v>-0.48148148148148151</v>
      </c>
      <c r="S411" s="99" t="str">
        <f t="shared" si="92"/>
        <v>DEGROWTH</v>
      </c>
      <c r="T411" s="68">
        <v>280</v>
      </c>
      <c r="U411" s="100" t="str">
        <f t="shared" si="93"/>
        <v>Apr</v>
      </c>
      <c r="V411" s="96">
        <v>280</v>
      </c>
      <c r="W411" s="101">
        <f t="shared" si="94"/>
        <v>0</v>
      </c>
      <c r="X411" s="102">
        <f t="shared" si="95"/>
        <v>0</v>
      </c>
      <c r="Y411" s="103" t="str">
        <f t="shared" si="96"/>
        <v>GROWTH</v>
      </c>
      <c r="Z411" s="74">
        <v>0</v>
      </c>
      <c r="AA411" s="69"/>
      <c r="AB411" s="69" t="s">
        <v>133</v>
      </c>
      <c r="AC411" s="69" t="s">
        <v>133</v>
      </c>
      <c r="AD411" s="3">
        <f t="shared" si="97"/>
        <v>0</v>
      </c>
      <c r="AE411" s="75"/>
    </row>
    <row r="412" spans="1:31" ht="14.25" customHeight="1">
      <c r="A412" s="69" t="s">
        <v>133</v>
      </c>
      <c r="B412" s="71" t="s">
        <v>55</v>
      </c>
      <c r="C412" s="71" t="s">
        <v>1371</v>
      </c>
      <c r="D412" s="71">
        <v>1000003489</v>
      </c>
      <c r="E412" s="71" t="s">
        <v>1372</v>
      </c>
      <c r="F412" s="73">
        <v>45042</v>
      </c>
      <c r="G412" s="66" t="str">
        <f t="shared" si="84"/>
        <v>Targeted Dealer</v>
      </c>
      <c r="H412" s="66"/>
      <c r="I412" s="67">
        <v>145</v>
      </c>
      <c r="J412" s="67">
        <f t="shared" si="85"/>
        <v>135.33333333333331</v>
      </c>
      <c r="K412" s="68">
        <v>105</v>
      </c>
      <c r="L412" s="68">
        <f t="shared" si="86"/>
        <v>40</v>
      </c>
      <c r="M412" s="68">
        <f t="shared" si="87"/>
        <v>77.586206896551744</v>
      </c>
      <c r="N412" s="96">
        <v>110</v>
      </c>
      <c r="O412" s="97" t="str">
        <f t="shared" si="88"/>
        <v>Mar</v>
      </c>
      <c r="P412" s="96">
        <f t="shared" si="89"/>
        <v>110</v>
      </c>
      <c r="Q412" s="98">
        <f t="shared" si="90"/>
        <v>-5</v>
      </c>
      <c r="R412" s="97">
        <f t="shared" si="91"/>
        <v>-4.5454545454545414E-2</v>
      </c>
      <c r="S412" s="99" t="str">
        <f t="shared" si="92"/>
        <v>DEGROWTH</v>
      </c>
      <c r="T412" s="68">
        <v>140</v>
      </c>
      <c r="U412" s="100" t="str">
        <f t="shared" si="93"/>
        <v>Apr</v>
      </c>
      <c r="V412" s="96">
        <v>140</v>
      </c>
      <c r="W412" s="101">
        <f t="shared" si="94"/>
        <v>-35</v>
      </c>
      <c r="X412" s="102">
        <f t="shared" si="95"/>
        <v>-0.25</v>
      </c>
      <c r="Y412" s="103" t="str">
        <f t="shared" si="96"/>
        <v>DEGROWTH</v>
      </c>
      <c r="Z412" s="74">
        <v>0</v>
      </c>
      <c r="AA412" s="69"/>
      <c r="AB412" s="69" t="s">
        <v>133</v>
      </c>
      <c r="AC412" s="69" t="s">
        <v>133</v>
      </c>
      <c r="AD412" s="3">
        <f t="shared" si="97"/>
        <v>0</v>
      </c>
      <c r="AE412" s="75"/>
    </row>
    <row r="413" spans="1:31" ht="14.25" customHeight="1">
      <c r="A413" s="69" t="s">
        <v>133</v>
      </c>
      <c r="B413" s="71" t="s">
        <v>55</v>
      </c>
      <c r="C413" s="71" t="s">
        <v>1373</v>
      </c>
      <c r="D413" s="71">
        <v>1000003698</v>
      </c>
      <c r="E413" s="71" t="s">
        <v>1374</v>
      </c>
      <c r="F413" s="73">
        <v>45162</v>
      </c>
      <c r="G413" s="66" t="str">
        <f t="shared" si="84"/>
        <v>Targeted Dealer</v>
      </c>
      <c r="H413" s="66"/>
      <c r="I413" s="67">
        <v>500</v>
      </c>
      <c r="J413" s="67">
        <f t="shared" si="85"/>
        <v>466.66666666666669</v>
      </c>
      <c r="K413" s="68">
        <v>322.5</v>
      </c>
      <c r="L413" s="68">
        <f t="shared" si="86"/>
        <v>177.5</v>
      </c>
      <c r="M413" s="68">
        <f t="shared" si="87"/>
        <v>69.107142857142847</v>
      </c>
      <c r="N413" s="96">
        <v>388.7</v>
      </c>
      <c r="O413" s="97" t="str">
        <f t="shared" si="88"/>
        <v>Mar</v>
      </c>
      <c r="P413" s="96">
        <f t="shared" si="89"/>
        <v>388.7</v>
      </c>
      <c r="Q413" s="98">
        <f t="shared" si="90"/>
        <v>-66.199999999999989</v>
      </c>
      <c r="R413" s="97">
        <f t="shared" si="91"/>
        <v>-0.17031129405711343</v>
      </c>
      <c r="S413" s="99" t="str">
        <f t="shared" si="92"/>
        <v>DEGROWTH</v>
      </c>
      <c r="T413" s="68">
        <v>420</v>
      </c>
      <c r="U413" s="100" t="str">
        <f t="shared" si="93"/>
        <v>Apr</v>
      </c>
      <c r="V413" s="96">
        <v>420</v>
      </c>
      <c r="W413" s="101">
        <f t="shared" si="94"/>
        <v>-97.5</v>
      </c>
      <c r="X413" s="102">
        <f t="shared" si="95"/>
        <v>-0.2321428571428571</v>
      </c>
      <c r="Y413" s="103" t="str">
        <f t="shared" si="96"/>
        <v>DEGROWTH</v>
      </c>
      <c r="Z413" s="74">
        <v>0</v>
      </c>
      <c r="AA413" s="69"/>
      <c r="AB413" s="69" t="s">
        <v>133</v>
      </c>
      <c r="AC413" s="69" t="s">
        <v>133</v>
      </c>
      <c r="AD413" s="3">
        <f t="shared" si="97"/>
        <v>0</v>
      </c>
      <c r="AE413" s="75"/>
    </row>
    <row r="414" spans="1:31" ht="14.25" customHeight="1">
      <c r="A414" s="69" t="s">
        <v>133</v>
      </c>
      <c r="B414" s="71" t="s">
        <v>55</v>
      </c>
      <c r="C414" s="71" t="s">
        <v>1375</v>
      </c>
      <c r="D414" s="71">
        <v>1000003762</v>
      </c>
      <c r="E414" s="71" t="s">
        <v>1376</v>
      </c>
      <c r="F414" s="73">
        <v>45252</v>
      </c>
      <c r="G414" s="66" t="str">
        <f t="shared" si="84"/>
        <v>Targeted Dealer</v>
      </c>
      <c r="H414" s="66"/>
      <c r="I414" s="67">
        <v>35</v>
      </c>
      <c r="J414" s="67">
        <f t="shared" si="85"/>
        <v>32.666666666666671</v>
      </c>
      <c r="K414" s="68">
        <v>0</v>
      </c>
      <c r="L414" s="68">
        <f t="shared" si="86"/>
        <v>35</v>
      </c>
      <c r="M414" s="68">
        <f t="shared" si="87"/>
        <v>0</v>
      </c>
      <c r="N414" s="96">
        <v>35</v>
      </c>
      <c r="O414" s="97" t="str">
        <f t="shared" si="88"/>
        <v>Mar</v>
      </c>
      <c r="P414" s="96">
        <f t="shared" si="89"/>
        <v>35</v>
      </c>
      <c r="Q414" s="98">
        <f t="shared" si="90"/>
        <v>-35</v>
      </c>
      <c r="R414" s="97">
        <f t="shared" si="91"/>
        <v>-1</v>
      </c>
      <c r="S414" s="99" t="str">
        <f t="shared" si="92"/>
        <v>DEGROWTH</v>
      </c>
      <c r="T414" s="68">
        <v>35</v>
      </c>
      <c r="U414" s="100" t="str">
        <f t="shared" si="93"/>
        <v>Apr</v>
      </c>
      <c r="V414" s="96">
        <v>35</v>
      </c>
      <c r="W414" s="101">
        <f t="shared" si="94"/>
        <v>-35</v>
      </c>
      <c r="X414" s="102">
        <f t="shared" si="95"/>
        <v>-1</v>
      </c>
      <c r="Y414" s="103" t="str">
        <f t="shared" si="96"/>
        <v>DEGROWTH</v>
      </c>
      <c r="Z414" s="74">
        <v>0</v>
      </c>
      <c r="AA414" s="69"/>
      <c r="AB414" s="69" t="s">
        <v>133</v>
      </c>
      <c r="AC414" s="69" t="s">
        <v>133</v>
      </c>
      <c r="AD414" s="3">
        <f t="shared" si="97"/>
        <v>1</v>
      </c>
      <c r="AE414" s="75"/>
    </row>
    <row r="415" spans="1:31" ht="14.25" customHeight="1">
      <c r="A415" s="74" t="s">
        <v>133</v>
      </c>
      <c r="B415" s="78" t="s">
        <v>55</v>
      </c>
      <c r="C415" s="78" t="s">
        <v>1377</v>
      </c>
      <c r="D415" s="78">
        <v>1000003924</v>
      </c>
      <c r="E415" s="78" t="s">
        <v>1378</v>
      </c>
      <c r="F415" s="73">
        <v>45412</v>
      </c>
      <c r="G415" s="66" t="str">
        <f t="shared" si="84"/>
        <v>Targeted Dealer</v>
      </c>
      <c r="H415" s="66"/>
      <c r="I415" s="67">
        <v>680</v>
      </c>
      <c r="J415" s="67">
        <f t="shared" si="85"/>
        <v>634.66666666666674</v>
      </c>
      <c r="K415" s="68">
        <v>629</v>
      </c>
      <c r="L415" s="68">
        <f t="shared" si="86"/>
        <v>51</v>
      </c>
      <c r="M415" s="68">
        <f t="shared" si="87"/>
        <v>99.107142857142847</v>
      </c>
      <c r="N415" s="96">
        <v>914</v>
      </c>
      <c r="O415" s="97" t="str">
        <f t="shared" si="88"/>
        <v>Mar</v>
      </c>
      <c r="P415" s="96">
        <f t="shared" si="89"/>
        <v>914</v>
      </c>
      <c r="Q415" s="98">
        <f t="shared" si="90"/>
        <v>-285</v>
      </c>
      <c r="R415" s="97">
        <f t="shared" si="91"/>
        <v>-0.31181619256017501</v>
      </c>
      <c r="S415" s="99" t="str">
        <f t="shared" si="92"/>
        <v>DEGROWTH</v>
      </c>
      <c r="T415" s="68">
        <v>595</v>
      </c>
      <c r="U415" s="100" t="str">
        <f t="shared" si="93"/>
        <v>Apr</v>
      </c>
      <c r="V415" s="96">
        <v>595</v>
      </c>
      <c r="W415" s="101">
        <f t="shared" si="94"/>
        <v>34</v>
      </c>
      <c r="X415" s="102">
        <f t="shared" si="95"/>
        <v>5.7142857142857162E-2</v>
      </c>
      <c r="Y415" s="103" t="str">
        <f t="shared" si="96"/>
        <v>GROWTH</v>
      </c>
      <c r="Z415" s="74">
        <v>0</v>
      </c>
      <c r="AA415" s="69"/>
      <c r="AB415" s="69" t="s">
        <v>133</v>
      </c>
      <c r="AC415" s="74" t="s">
        <v>133</v>
      </c>
      <c r="AD415" s="3">
        <f t="shared" si="97"/>
        <v>0</v>
      </c>
      <c r="AE415" s="75"/>
    </row>
    <row r="416" spans="1:31" ht="14.25" customHeight="1">
      <c r="A416" s="74" t="s">
        <v>133</v>
      </c>
      <c r="B416" s="78" t="s">
        <v>55</v>
      </c>
      <c r="C416" s="78" t="s">
        <v>1379</v>
      </c>
      <c r="D416" s="78">
        <v>1000003997</v>
      </c>
      <c r="E416" s="78" t="s">
        <v>1380</v>
      </c>
      <c r="F416" s="73">
        <v>45448</v>
      </c>
      <c r="G416" s="66" t="str">
        <f t="shared" si="84"/>
        <v>Targeted Dealer</v>
      </c>
      <c r="H416" s="66"/>
      <c r="I416" s="67">
        <v>300</v>
      </c>
      <c r="J416" s="67">
        <f t="shared" si="85"/>
        <v>280</v>
      </c>
      <c r="K416" s="68">
        <v>0</v>
      </c>
      <c r="L416" s="68">
        <f t="shared" si="86"/>
        <v>300</v>
      </c>
      <c r="M416" s="68">
        <f t="shared" si="87"/>
        <v>0</v>
      </c>
      <c r="N416" s="96">
        <v>108.3</v>
      </c>
      <c r="O416" s="97" t="str">
        <f t="shared" si="88"/>
        <v>Mar</v>
      </c>
      <c r="P416" s="96">
        <f t="shared" si="89"/>
        <v>108.3</v>
      </c>
      <c r="Q416" s="98">
        <f t="shared" si="90"/>
        <v>-108.3</v>
      </c>
      <c r="R416" s="97">
        <f t="shared" si="91"/>
        <v>-1</v>
      </c>
      <c r="S416" s="99" t="str">
        <f t="shared" si="92"/>
        <v>DEGROWTH</v>
      </c>
      <c r="T416" s="68">
        <v>665</v>
      </c>
      <c r="U416" s="100" t="str">
        <f t="shared" si="93"/>
        <v>Apr</v>
      </c>
      <c r="V416" s="96">
        <v>665</v>
      </c>
      <c r="W416" s="101">
        <f t="shared" si="94"/>
        <v>-665</v>
      </c>
      <c r="X416" s="102">
        <f t="shared" si="95"/>
        <v>-1</v>
      </c>
      <c r="Y416" s="103" t="str">
        <f t="shared" si="96"/>
        <v>DEGROWTH</v>
      </c>
      <c r="Z416" s="74">
        <v>0</v>
      </c>
      <c r="AA416" s="69"/>
      <c r="AB416" s="69" t="s">
        <v>133</v>
      </c>
      <c r="AC416" s="74" t="s">
        <v>133</v>
      </c>
      <c r="AD416" s="3">
        <f t="shared" si="97"/>
        <v>1</v>
      </c>
      <c r="AE416" s="75"/>
    </row>
    <row r="417" spans="1:31" ht="14.25" customHeight="1">
      <c r="A417" s="74" t="s">
        <v>133</v>
      </c>
      <c r="B417" s="78" t="s">
        <v>55</v>
      </c>
      <c r="C417" s="78" t="s">
        <v>1381</v>
      </c>
      <c r="D417" s="78">
        <v>1000004020</v>
      </c>
      <c r="E417" s="78" t="s">
        <v>1382</v>
      </c>
      <c r="F417" s="73">
        <v>45469</v>
      </c>
      <c r="G417" s="66" t="str">
        <f t="shared" si="84"/>
        <v>Targeted Dealer</v>
      </c>
      <c r="H417" s="66"/>
      <c r="I417" s="67">
        <v>1280</v>
      </c>
      <c r="J417" s="67">
        <f t="shared" si="85"/>
        <v>1194.6666666666665</v>
      </c>
      <c r="K417" s="68">
        <v>1398.35</v>
      </c>
      <c r="L417" s="68">
        <f t="shared" si="86"/>
        <v>-118.34999999999991</v>
      </c>
      <c r="M417" s="68">
        <f t="shared" si="87"/>
        <v>117.04938616071429</v>
      </c>
      <c r="N417" s="96">
        <v>2165</v>
      </c>
      <c r="O417" s="97" t="str">
        <f t="shared" si="88"/>
        <v>Mar</v>
      </c>
      <c r="P417" s="96">
        <f t="shared" si="89"/>
        <v>2165</v>
      </c>
      <c r="Q417" s="98">
        <f t="shared" si="90"/>
        <v>-766.65000000000009</v>
      </c>
      <c r="R417" s="97">
        <f t="shared" si="91"/>
        <v>-0.35411085450346425</v>
      </c>
      <c r="S417" s="99" t="str">
        <f t="shared" si="92"/>
        <v>DEGROWTH</v>
      </c>
      <c r="T417" s="68">
        <v>1160</v>
      </c>
      <c r="U417" s="100" t="str">
        <f t="shared" si="93"/>
        <v>Apr</v>
      </c>
      <c r="V417" s="96">
        <v>1160</v>
      </c>
      <c r="W417" s="101">
        <f t="shared" si="94"/>
        <v>238.34999999999991</v>
      </c>
      <c r="X417" s="102">
        <f t="shared" si="95"/>
        <v>0.20547413793103431</v>
      </c>
      <c r="Y417" s="103" t="str">
        <f t="shared" si="96"/>
        <v>GROWTH</v>
      </c>
      <c r="Z417" s="74">
        <v>0</v>
      </c>
      <c r="AA417" s="69"/>
      <c r="AB417" s="69" t="s">
        <v>133</v>
      </c>
      <c r="AC417" s="74" t="s">
        <v>133</v>
      </c>
      <c r="AD417" s="3">
        <f t="shared" si="97"/>
        <v>0</v>
      </c>
      <c r="AE417" s="75"/>
    </row>
    <row r="418" spans="1:31" ht="14.25" customHeight="1">
      <c r="A418" s="74" t="s">
        <v>133</v>
      </c>
      <c r="B418" s="78" t="s">
        <v>55</v>
      </c>
      <c r="C418" s="78" t="s">
        <v>260</v>
      </c>
      <c r="D418" s="78">
        <v>1000004050</v>
      </c>
      <c r="E418" s="78" t="s">
        <v>261</v>
      </c>
      <c r="F418" s="73">
        <v>45493</v>
      </c>
      <c r="G418" s="66" t="str">
        <f t="shared" si="84"/>
        <v>Targeted Dealer</v>
      </c>
      <c r="H418" s="66"/>
      <c r="I418" s="67">
        <v>35</v>
      </c>
      <c r="J418" s="67">
        <f t="shared" si="85"/>
        <v>32.666666666666671</v>
      </c>
      <c r="K418" s="68">
        <v>0</v>
      </c>
      <c r="L418" s="68">
        <f t="shared" si="86"/>
        <v>35</v>
      </c>
      <c r="M418" s="68">
        <f t="shared" si="87"/>
        <v>0</v>
      </c>
      <c r="N418" s="96">
        <v>0</v>
      </c>
      <c r="O418" s="97" t="str">
        <f t="shared" si="88"/>
        <v>Mar</v>
      </c>
      <c r="P418" s="96">
        <f t="shared" si="89"/>
        <v>0</v>
      </c>
      <c r="Q418" s="98">
        <f t="shared" si="90"/>
        <v>0</v>
      </c>
      <c r="R418" s="97" t="str">
        <f t="shared" si="91"/>
        <v xml:space="preserve"> </v>
      </c>
      <c r="S418" s="99" t="b">
        <f t="shared" si="92"/>
        <v>0</v>
      </c>
      <c r="T418" s="68">
        <v>35</v>
      </c>
      <c r="U418" s="100" t="str">
        <f t="shared" si="93"/>
        <v>Apr</v>
      </c>
      <c r="V418" s="96">
        <v>35</v>
      </c>
      <c r="W418" s="101">
        <f t="shared" si="94"/>
        <v>-35</v>
      </c>
      <c r="X418" s="102">
        <f t="shared" si="95"/>
        <v>-1</v>
      </c>
      <c r="Y418" s="103" t="str">
        <f t="shared" si="96"/>
        <v>DEGROWTH</v>
      </c>
      <c r="Z418" s="74">
        <v>0</v>
      </c>
      <c r="AA418" s="69"/>
      <c r="AB418" s="69" t="s">
        <v>133</v>
      </c>
      <c r="AC418" s="74" t="s">
        <v>133</v>
      </c>
      <c r="AD418" s="3">
        <f t="shared" si="97"/>
        <v>1</v>
      </c>
      <c r="AE418" s="75"/>
    </row>
    <row r="419" spans="1:31" ht="14.25" customHeight="1">
      <c r="A419" s="69" t="s">
        <v>134</v>
      </c>
      <c r="B419" s="71" t="s">
        <v>58</v>
      </c>
      <c r="C419" s="71" t="s">
        <v>1383</v>
      </c>
      <c r="D419" s="71">
        <v>1000000281</v>
      </c>
      <c r="E419" s="72" t="s">
        <v>1384</v>
      </c>
      <c r="F419" s="73">
        <v>38435</v>
      </c>
      <c r="G419" s="66" t="str">
        <f t="shared" si="84"/>
        <v>Targeted Dealer</v>
      </c>
      <c r="H419" s="66"/>
      <c r="I419" s="67">
        <v>3050</v>
      </c>
      <c r="J419" s="67">
        <f t="shared" si="85"/>
        <v>2846.666666666667</v>
      </c>
      <c r="K419" s="68">
        <v>3396.5</v>
      </c>
      <c r="L419" s="68">
        <f t="shared" si="86"/>
        <v>-346.5</v>
      </c>
      <c r="M419" s="68">
        <f t="shared" si="87"/>
        <v>119.31498829039812</v>
      </c>
      <c r="N419" s="96">
        <v>3026.5</v>
      </c>
      <c r="O419" s="97" t="str">
        <f t="shared" si="88"/>
        <v>Mar</v>
      </c>
      <c r="P419" s="96">
        <f t="shared" si="89"/>
        <v>3026.5</v>
      </c>
      <c r="Q419" s="98">
        <f t="shared" si="90"/>
        <v>370</v>
      </c>
      <c r="R419" s="97">
        <f t="shared" si="91"/>
        <v>0.12225342805220563</v>
      </c>
      <c r="S419" s="99" t="str">
        <f t="shared" si="92"/>
        <v>GROWTH</v>
      </c>
      <c r="T419" s="68">
        <v>3000.25</v>
      </c>
      <c r="U419" s="100" t="str">
        <f t="shared" si="93"/>
        <v>Apr</v>
      </c>
      <c r="V419" s="96">
        <v>3000.25</v>
      </c>
      <c r="W419" s="101">
        <f t="shared" si="94"/>
        <v>396.25</v>
      </c>
      <c r="X419" s="102">
        <f t="shared" si="95"/>
        <v>0.13207232730605778</v>
      </c>
      <c r="Y419" s="103" t="str">
        <f t="shared" si="96"/>
        <v>GROWTH</v>
      </c>
      <c r="Z419" s="74">
        <v>0</v>
      </c>
      <c r="AA419" s="69"/>
      <c r="AB419" s="69" t="s">
        <v>133</v>
      </c>
      <c r="AC419" s="69" t="s">
        <v>134</v>
      </c>
      <c r="AD419" s="3">
        <f t="shared" si="97"/>
        <v>0</v>
      </c>
      <c r="AE419" s="75"/>
    </row>
    <row r="420" spans="1:31" ht="14.25" customHeight="1">
      <c r="A420" s="74" t="s">
        <v>134</v>
      </c>
      <c r="B420" s="78" t="s">
        <v>58</v>
      </c>
      <c r="C420" s="78" t="s">
        <v>1385</v>
      </c>
      <c r="D420" s="78">
        <v>1000003989</v>
      </c>
      <c r="E420" s="78" t="s">
        <v>1386</v>
      </c>
      <c r="F420" s="73">
        <v>45443</v>
      </c>
      <c r="G420" s="66" t="str">
        <f t="shared" si="84"/>
        <v>Targeted Dealer</v>
      </c>
      <c r="H420" s="66"/>
      <c r="I420" s="67">
        <v>30</v>
      </c>
      <c r="J420" s="67">
        <f t="shared" si="85"/>
        <v>28</v>
      </c>
      <c r="K420" s="68">
        <v>40</v>
      </c>
      <c r="L420" s="68">
        <f t="shared" si="86"/>
        <v>-10</v>
      </c>
      <c r="M420" s="68">
        <f t="shared" si="87"/>
        <v>142.85714285714283</v>
      </c>
      <c r="N420" s="96">
        <v>30</v>
      </c>
      <c r="O420" s="97" t="str">
        <f t="shared" si="88"/>
        <v>Mar</v>
      </c>
      <c r="P420" s="96">
        <f t="shared" si="89"/>
        <v>30</v>
      </c>
      <c r="Q420" s="98">
        <f t="shared" si="90"/>
        <v>10</v>
      </c>
      <c r="R420" s="97">
        <f t="shared" si="91"/>
        <v>0.33333333333333326</v>
      </c>
      <c r="S420" s="99" t="str">
        <f t="shared" si="92"/>
        <v>GROWTH</v>
      </c>
      <c r="T420" s="68">
        <v>20</v>
      </c>
      <c r="U420" s="100" t="str">
        <f t="shared" si="93"/>
        <v>Apr</v>
      </c>
      <c r="V420" s="96">
        <v>20</v>
      </c>
      <c r="W420" s="101">
        <f t="shared" si="94"/>
        <v>20</v>
      </c>
      <c r="X420" s="102">
        <f t="shared" si="95"/>
        <v>1</v>
      </c>
      <c r="Y420" s="103" t="str">
        <f t="shared" si="96"/>
        <v>GROWTH</v>
      </c>
      <c r="Z420" s="74">
        <v>0</v>
      </c>
      <c r="AA420" s="69"/>
      <c r="AB420" s="69" t="s">
        <v>133</v>
      </c>
      <c r="AC420" s="74" t="s">
        <v>134</v>
      </c>
      <c r="AD420" s="3">
        <f t="shared" si="97"/>
        <v>0</v>
      </c>
      <c r="AE420" s="75"/>
    </row>
    <row r="421" spans="1:31" ht="14.25" customHeight="1">
      <c r="A421" s="69" t="s">
        <v>134</v>
      </c>
      <c r="B421" s="71" t="s">
        <v>58</v>
      </c>
      <c r="C421" s="71" t="s">
        <v>1387</v>
      </c>
      <c r="D421" s="71">
        <v>1000000283</v>
      </c>
      <c r="E421" s="72" t="s">
        <v>1388</v>
      </c>
      <c r="F421" s="73">
        <v>41541</v>
      </c>
      <c r="G421" s="66" t="str">
        <f t="shared" si="84"/>
        <v>Targeted Dealer</v>
      </c>
      <c r="H421" s="66"/>
      <c r="I421" s="67">
        <v>950</v>
      </c>
      <c r="J421" s="67">
        <f t="shared" si="85"/>
        <v>886.66666666666674</v>
      </c>
      <c r="K421" s="68">
        <v>1006.5</v>
      </c>
      <c r="L421" s="68">
        <f t="shared" si="86"/>
        <v>-56.5</v>
      </c>
      <c r="M421" s="68">
        <f t="shared" si="87"/>
        <v>113.51503759398496</v>
      </c>
      <c r="N421" s="96">
        <v>966.8</v>
      </c>
      <c r="O421" s="97" t="str">
        <f t="shared" si="88"/>
        <v>Mar</v>
      </c>
      <c r="P421" s="96">
        <f t="shared" si="89"/>
        <v>966.8</v>
      </c>
      <c r="Q421" s="98">
        <f t="shared" si="90"/>
        <v>39.700000000000045</v>
      </c>
      <c r="R421" s="97">
        <f t="shared" si="91"/>
        <v>4.1063301613570635E-2</v>
      </c>
      <c r="S421" s="99" t="str">
        <f t="shared" si="92"/>
        <v>GROWTH</v>
      </c>
      <c r="T421" s="68">
        <v>819.5</v>
      </c>
      <c r="U421" s="100" t="str">
        <f t="shared" si="93"/>
        <v>Apr</v>
      </c>
      <c r="V421" s="96">
        <v>819.5</v>
      </c>
      <c r="W421" s="101">
        <f t="shared" si="94"/>
        <v>187</v>
      </c>
      <c r="X421" s="102">
        <f t="shared" si="95"/>
        <v>0.22818791946308714</v>
      </c>
      <c r="Y421" s="103" t="str">
        <f t="shared" si="96"/>
        <v>GROWTH</v>
      </c>
      <c r="Z421" s="74">
        <v>0</v>
      </c>
      <c r="AA421" s="69"/>
      <c r="AB421" s="69" t="s">
        <v>133</v>
      </c>
      <c r="AC421" s="69" t="s">
        <v>134</v>
      </c>
      <c r="AD421" s="3">
        <f t="shared" si="97"/>
        <v>0</v>
      </c>
      <c r="AE421" s="75"/>
    </row>
    <row r="422" spans="1:31" ht="14.25" customHeight="1">
      <c r="A422" s="69" t="s">
        <v>134</v>
      </c>
      <c r="B422" s="71" t="s">
        <v>58</v>
      </c>
      <c r="C422" s="71" t="s">
        <v>1389</v>
      </c>
      <c r="D422" s="71">
        <v>1000000284</v>
      </c>
      <c r="E422" s="72" t="s">
        <v>1390</v>
      </c>
      <c r="F422" s="73">
        <v>42795</v>
      </c>
      <c r="G422" s="66" t="str">
        <f t="shared" si="84"/>
        <v>Targeted Dealer</v>
      </c>
      <c r="H422" s="66"/>
      <c r="I422" s="67">
        <v>75</v>
      </c>
      <c r="J422" s="67">
        <f t="shared" si="85"/>
        <v>70</v>
      </c>
      <c r="K422" s="68">
        <v>103.5</v>
      </c>
      <c r="L422" s="68">
        <f t="shared" si="86"/>
        <v>-28.5</v>
      </c>
      <c r="M422" s="68">
        <f t="shared" si="87"/>
        <v>147.85714285714286</v>
      </c>
      <c r="N422" s="96">
        <v>183.5</v>
      </c>
      <c r="O422" s="97" t="str">
        <f t="shared" si="88"/>
        <v>Mar</v>
      </c>
      <c r="P422" s="96">
        <f t="shared" si="89"/>
        <v>183.5</v>
      </c>
      <c r="Q422" s="98">
        <f t="shared" si="90"/>
        <v>-80</v>
      </c>
      <c r="R422" s="97">
        <f t="shared" si="91"/>
        <v>-0.43596730245231607</v>
      </c>
      <c r="S422" s="99" t="str">
        <f t="shared" si="92"/>
        <v>DEGROWTH</v>
      </c>
      <c r="T422" s="68">
        <v>98</v>
      </c>
      <c r="U422" s="100" t="str">
        <f t="shared" si="93"/>
        <v>Apr</v>
      </c>
      <c r="V422" s="96">
        <v>98</v>
      </c>
      <c r="W422" s="101">
        <f t="shared" si="94"/>
        <v>5.5</v>
      </c>
      <c r="X422" s="102">
        <f t="shared" si="95"/>
        <v>5.6122448979591733E-2</v>
      </c>
      <c r="Y422" s="103" t="str">
        <f t="shared" si="96"/>
        <v>GROWTH</v>
      </c>
      <c r="Z422" s="74">
        <v>0</v>
      </c>
      <c r="AA422" s="69"/>
      <c r="AB422" s="69" t="s">
        <v>133</v>
      </c>
      <c r="AC422" s="69" t="s">
        <v>134</v>
      </c>
      <c r="AD422" s="3">
        <f t="shared" si="97"/>
        <v>0</v>
      </c>
      <c r="AE422" s="75"/>
    </row>
    <row r="423" spans="1:31" ht="14.25" customHeight="1">
      <c r="A423" s="69" t="s">
        <v>134</v>
      </c>
      <c r="B423" s="71" t="s">
        <v>58</v>
      </c>
      <c r="C423" s="71" t="s">
        <v>1391</v>
      </c>
      <c r="D423" s="71">
        <v>1000000285</v>
      </c>
      <c r="E423" s="72" t="s">
        <v>1392</v>
      </c>
      <c r="F423" s="73">
        <v>39226</v>
      </c>
      <c r="G423" s="66" t="str">
        <f t="shared" si="84"/>
        <v>Targeted Dealer</v>
      </c>
      <c r="H423" s="66"/>
      <c r="I423" s="67">
        <v>130</v>
      </c>
      <c r="J423" s="67">
        <f t="shared" si="85"/>
        <v>121.33333333333333</v>
      </c>
      <c r="K423" s="68">
        <v>142.5</v>
      </c>
      <c r="L423" s="68">
        <f t="shared" si="86"/>
        <v>-12.5</v>
      </c>
      <c r="M423" s="68">
        <f t="shared" si="87"/>
        <v>117.44505494505493</v>
      </c>
      <c r="N423" s="96">
        <v>135</v>
      </c>
      <c r="O423" s="97" t="str">
        <f t="shared" si="88"/>
        <v>Mar</v>
      </c>
      <c r="P423" s="96">
        <f t="shared" si="89"/>
        <v>135</v>
      </c>
      <c r="Q423" s="98">
        <f t="shared" si="90"/>
        <v>7.5</v>
      </c>
      <c r="R423" s="97">
        <f t="shared" si="91"/>
        <v>5.555555555555558E-2</v>
      </c>
      <c r="S423" s="99" t="str">
        <f t="shared" si="92"/>
        <v>GROWTH</v>
      </c>
      <c r="T423" s="68">
        <v>208</v>
      </c>
      <c r="U423" s="100" t="str">
        <f t="shared" si="93"/>
        <v>Apr</v>
      </c>
      <c r="V423" s="96">
        <v>208</v>
      </c>
      <c r="W423" s="101">
        <f t="shared" si="94"/>
        <v>-65.5</v>
      </c>
      <c r="X423" s="102">
        <f t="shared" si="95"/>
        <v>-0.31490384615384615</v>
      </c>
      <c r="Y423" s="103" t="str">
        <f t="shared" si="96"/>
        <v>DEGROWTH</v>
      </c>
      <c r="Z423" s="74">
        <v>0</v>
      </c>
      <c r="AA423" s="69"/>
      <c r="AB423" s="69" t="s">
        <v>133</v>
      </c>
      <c r="AC423" s="69" t="s">
        <v>134</v>
      </c>
      <c r="AD423" s="3">
        <f t="shared" si="97"/>
        <v>0</v>
      </c>
      <c r="AE423" s="75"/>
    </row>
    <row r="424" spans="1:31" ht="14.25" customHeight="1">
      <c r="A424" s="69" t="s">
        <v>134</v>
      </c>
      <c r="B424" s="71" t="s">
        <v>58</v>
      </c>
      <c r="C424" s="71" t="s">
        <v>1393</v>
      </c>
      <c r="D424" s="71">
        <v>1000003402</v>
      </c>
      <c r="E424" s="71" t="s">
        <v>1394</v>
      </c>
      <c r="F424" s="73">
        <v>44985</v>
      </c>
      <c r="G424" s="66" t="str">
        <f t="shared" si="84"/>
        <v>Targeted Dealer</v>
      </c>
      <c r="H424" s="66"/>
      <c r="I424" s="67">
        <v>13</v>
      </c>
      <c r="J424" s="67">
        <f t="shared" si="85"/>
        <v>12.133333333333333</v>
      </c>
      <c r="K424" s="68">
        <v>26</v>
      </c>
      <c r="L424" s="68">
        <f t="shared" si="86"/>
        <v>-13</v>
      </c>
      <c r="M424" s="68">
        <f t="shared" si="87"/>
        <v>214.28571428571428</v>
      </c>
      <c r="N424" s="96">
        <v>13</v>
      </c>
      <c r="O424" s="97" t="str">
        <f t="shared" si="88"/>
        <v>Mar</v>
      </c>
      <c r="P424" s="96">
        <f t="shared" si="89"/>
        <v>13</v>
      </c>
      <c r="Q424" s="98">
        <f t="shared" si="90"/>
        <v>13</v>
      </c>
      <c r="R424" s="97">
        <f t="shared" si="91"/>
        <v>1</v>
      </c>
      <c r="S424" s="99" t="str">
        <f t="shared" si="92"/>
        <v>GROWTH</v>
      </c>
      <c r="T424" s="68">
        <v>0</v>
      </c>
      <c r="U424" s="100" t="str">
        <f t="shared" si="93"/>
        <v>Apr</v>
      </c>
      <c r="V424" s="96">
        <v>0</v>
      </c>
      <c r="W424" s="101">
        <f t="shared" si="94"/>
        <v>26</v>
      </c>
      <c r="X424" s="102">
        <f t="shared" si="95"/>
        <v>0</v>
      </c>
      <c r="Y424" s="103" t="b">
        <f t="shared" si="96"/>
        <v>0</v>
      </c>
      <c r="Z424" s="74">
        <v>0</v>
      </c>
      <c r="AA424" s="69"/>
      <c r="AB424" s="69" t="s">
        <v>133</v>
      </c>
      <c r="AC424" s="69" t="s">
        <v>134</v>
      </c>
      <c r="AD424" s="3">
        <f t="shared" si="97"/>
        <v>0</v>
      </c>
      <c r="AE424" s="75"/>
    </row>
    <row r="425" spans="1:31" ht="14.25" customHeight="1">
      <c r="A425" s="69" t="s">
        <v>134</v>
      </c>
      <c r="B425" s="71" t="s">
        <v>58</v>
      </c>
      <c r="C425" s="71" t="s">
        <v>1395</v>
      </c>
      <c r="D425" s="71">
        <v>1000003805</v>
      </c>
      <c r="E425" s="71" t="s">
        <v>1394</v>
      </c>
      <c r="F425" s="73">
        <v>45288</v>
      </c>
      <c r="G425" s="66" t="str">
        <f t="shared" si="84"/>
        <v>Targeted Dealer</v>
      </c>
      <c r="H425" s="66"/>
      <c r="I425" s="67">
        <v>13</v>
      </c>
      <c r="J425" s="67">
        <f t="shared" si="85"/>
        <v>12.133333333333333</v>
      </c>
      <c r="K425" s="68">
        <v>13</v>
      </c>
      <c r="L425" s="68">
        <f t="shared" si="86"/>
        <v>0</v>
      </c>
      <c r="M425" s="68">
        <f t="shared" si="87"/>
        <v>107.14285714285714</v>
      </c>
      <c r="N425" s="96">
        <v>12.5</v>
      </c>
      <c r="O425" s="97" t="str">
        <f t="shared" si="88"/>
        <v>Mar</v>
      </c>
      <c r="P425" s="96">
        <f t="shared" si="89"/>
        <v>12.5</v>
      </c>
      <c r="Q425" s="98">
        <f t="shared" si="90"/>
        <v>0.5</v>
      </c>
      <c r="R425" s="97">
        <f t="shared" si="91"/>
        <v>4.0000000000000036E-2</v>
      </c>
      <c r="S425" s="99" t="str">
        <f t="shared" si="92"/>
        <v>GROWTH</v>
      </c>
      <c r="T425" s="68">
        <v>25</v>
      </c>
      <c r="U425" s="100" t="str">
        <f t="shared" si="93"/>
        <v>Apr</v>
      </c>
      <c r="V425" s="96">
        <v>25</v>
      </c>
      <c r="W425" s="101">
        <f t="shared" si="94"/>
        <v>-12</v>
      </c>
      <c r="X425" s="102">
        <f t="shared" si="95"/>
        <v>-0.48</v>
      </c>
      <c r="Y425" s="103" t="str">
        <f t="shared" si="96"/>
        <v>DEGROWTH</v>
      </c>
      <c r="Z425" s="74">
        <v>0</v>
      </c>
      <c r="AA425" s="69"/>
      <c r="AB425" s="69" t="s">
        <v>133</v>
      </c>
      <c r="AC425" s="69" t="s">
        <v>134</v>
      </c>
      <c r="AD425" s="3">
        <f t="shared" si="97"/>
        <v>0</v>
      </c>
      <c r="AE425" s="75"/>
    </row>
    <row r="426" spans="1:31" ht="14.25" customHeight="1">
      <c r="A426" s="69" t="s">
        <v>134</v>
      </c>
      <c r="B426" s="71" t="s">
        <v>58</v>
      </c>
      <c r="C426" s="71" t="s">
        <v>1396</v>
      </c>
      <c r="D426" s="71">
        <v>1000000286</v>
      </c>
      <c r="E426" s="72" t="s">
        <v>1397</v>
      </c>
      <c r="F426" s="73">
        <v>43173</v>
      </c>
      <c r="G426" s="66" t="str">
        <f t="shared" si="84"/>
        <v>Targeted Dealer</v>
      </c>
      <c r="H426" s="66"/>
      <c r="I426" s="67">
        <v>130</v>
      </c>
      <c r="J426" s="67">
        <f t="shared" si="85"/>
        <v>121.33333333333333</v>
      </c>
      <c r="K426" s="68">
        <v>212.5</v>
      </c>
      <c r="L426" s="68">
        <f t="shared" si="86"/>
        <v>-82.5</v>
      </c>
      <c r="M426" s="68">
        <f t="shared" si="87"/>
        <v>175.13736263736263</v>
      </c>
      <c r="N426" s="96">
        <v>148</v>
      </c>
      <c r="O426" s="97" t="str">
        <f t="shared" si="88"/>
        <v>Mar</v>
      </c>
      <c r="P426" s="96">
        <f t="shared" si="89"/>
        <v>148</v>
      </c>
      <c r="Q426" s="98">
        <f t="shared" si="90"/>
        <v>64.5</v>
      </c>
      <c r="R426" s="97">
        <f t="shared" si="91"/>
        <v>0.43581081081081074</v>
      </c>
      <c r="S426" s="99" t="str">
        <f t="shared" si="92"/>
        <v>GROWTH</v>
      </c>
      <c r="T426" s="68">
        <v>134</v>
      </c>
      <c r="U426" s="100" t="str">
        <f t="shared" si="93"/>
        <v>Apr</v>
      </c>
      <c r="V426" s="96">
        <v>134</v>
      </c>
      <c r="W426" s="101">
        <f t="shared" si="94"/>
        <v>78.5</v>
      </c>
      <c r="X426" s="102">
        <f t="shared" si="95"/>
        <v>0.58582089552238803</v>
      </c>
      <c r="Y426" s="103" t="str">
        <f t="shared" si="96"/>
        <v>GROWTH</v>
      </c>
      <c r="Z426" s="74">
        <v>0</v>
      </c>
      <c r="AA426" s="69"/>
      <c r="AB426" s="69" t="s">
        <v>133</v>
      </c>
      <c r="AC426" s="69" t="s">
        <v>134</v>
      </c>
      <c r="AD426" s="3">
        <f t="shared" si="97"/>
        <v>0</v>
      </c>
      <c r="AE426" s="75"/>
    </row>
    <row r="427" spans="1:31" ht="14.25" customHeight="1">
      <c r="A427" s="69" t="s">
        <v>134</v>
      </c>
      <c r="B427" s="71" t="s">
        <v>58</v>
      </c>
      <c r="C427" s="71" t="s">
        <v>1398</v>
      </c>
      <c r="D427" s="71">
        <v>1000000287</v>
      </c>
      <c r="E427" s="72" t="s">
        <v>1399</v>
      </c>
      <c r="F427" s="73">
        <v>41802</v>
      </c>
      <c r="G427" s="66" t="str">
        <f t="shared" si="84"/>
        <v>Targeted Dealer</v>
      </c>
      <c r="H427" s="66"/>
      <c r="I427" s="67">
        <v>145</v>
      </c>
      <c r="J427" s="67">
        <f t="shared" si="85"/>
        <v>135.33333333333331</v>
      </c>
      <c r="K427" s="68">
        <v>221</v>
      </c>
      <c r="L427" s="68">
        <f t="shared" si="86"/>
        <v>-76</v>
      </c>
      <c r="M427" s="68">
        <f t="shared" si="87"/>
        <v>163.30049261083747</v>
      </c>
      <c r="N427" s="96">
        <v>208</v>
      </c>
      <c r="O427" s="97" t="str">
        <f t="shared" si="88"/>
        <v>Mar</v>
      </c>
      <c r="P427" s="96">
        <f t="shared" si="89"/>
        <v>208</v>
      </c>
      <c r="Q427" s="98">
        <f t="shared" si="90"/>
        <v>13</v>
      </c>
      <c r="R427" s="97">
        <f t="shared" si="91"/>
        <v>6.25E-2</v>
      </c>
      <c r="S427" s="99" t="str">
        <f t="shared" si="92"/>
        <v>GROWTH</v>
      </c>
      <c r="T427" s="68">
        <v>169</v>
      </c>
      <c r="U427" s="100" t="str">
        <f t="shared" si="93"/>
        <v>Apr</v>
      </c>
      <c r="V427" s="96">
        <v>169</v>
      </c>
      <c r="W427" s="101">
        <f t="shared" si="94"/>
        <v>52</v>
      </c>
      <c r="X427" s="102">
        <f t="shared" si="95"/>
        <v>0.30769230769230771</v>
      </c>
      <c r="Y427" s="103" t="str">
        <f t="shared" si="96"/>
        <v>GROWTH</v>
      </c>
      <c r="Z427" s="74">
        <v>0</v>
      </c>
      <c r="AA427" s="69"/>
      <c r="AB427" s="69" t="s">
        <v>133</v>
      </c>
      <c r="AC427" s="69" t="s">
        <v>134</v>
      </c>
      <c r="AD427" s="3">
        <f t="shared" si="97"/>
        <v>0</v>
      </c>
      <c r="AE427" s="75"/>
    </row>
    <row r="428" spans="1:31" ht="14.25" customHeight="1">
      <c r="A428" s="69" t="s">
        <v>134</v>
      </c>
      <c r="B428" s="71" t="s">
        <v>58</v>
      </c>
      <c r="C428" s="71" t="s">
        <v>1400</v>
      </c>
      <c r="D428" s="71">
        <v>1000003483</v>
      </c>
      <c r="E428" s="71" t="s">
        <v>1401</v>
      </c>
      <c r="F428" s="73">
        <v>45021</v>
      </c>
      <c r="G428" s="66" t="str">
        <f t="shared" si="84"/>
        <v>Targeted Dealer</v>
      </c>
      <c r="H428" s="66"/>
      <c r="I428" s="67">
        <v>34</v>
      </c>
      <c r="J428" s="67">
        <f t="shared" si="85"/>
        <v>31.733333333333334</v>
      </c>
      <c r="K428" s="68">
        <v>54.5</v>
      </c>
      <c r="L428" s="68">
        <f t="shared" si="86"/>
        <v>-20.5</v>
      </c>
      <c r="M428" s="68">
        <f t="shared" si="87"/>
        <v>171.74369747899158</v>
      </c>
      <c r="N428" s="96">
        <v>34</v>
      </c>
      <c r="O428" s="97" t="str">
        <f t="shared" si="88"/>
        <v>Mar</v>
      </c>
      <c r="P428" s="96">
        <f t="shared" si="89"/>
        <v>34</v>
      </c>
      <c r="Q428" s="98">
        <f t="shared" si="90"/>
        <v>20.5</v>
      </c>
      <c r="R428" s="97">
        <f t="shared" si="91"/>
        <v>0.60294117647058831</v>
      </c>
      <c r="S428" s="99" t="str">
        <f t="shared" si="92"/>
        <v>GROWTH</v>
      </c>
      <c r="T428" s="68">
        <v>12</v>
      </c>
      <c r="U428" s="100" t="str">
        <f t="shared" si="93"/>
        <v>Apr</v>
      </c>
      <c r="V428" s="96">
        <v>12</v>
      </c>
      <c r="W428" s="101">
        <f t="shared" si="94"/>
        <v>42.5</v>
      </c>
      <c r="X428" s="102">
        <f t="shared" si="95"/>
        <v>3.541666666666667</v>
      </c>
      <c r="Y428" s="103" t="str">
        <f t="shared" si="96"/>
        <v>GROWTH</v>
      </c>
      <c r="Z428" s="74">
        <v>0</v>
      </c>
      <c r="AA428" s="69"/>
      <c r="AB428" s="69" t="s">
        <v>133</v>
      </c>
      <c r="AC428" s="69" t="s">
        <v>134</v>
      </c>
      <c r="AD428" s="3">
        <f t="shared" si="97"/>
        <v>0</v>
      </c>
      <c r="AE428" s="75"/>
    </row>
    <row r="429" spans="1:31" ht="14.25" customHeight="1">
      <c r="A429" s="69" t="s">
        <v>134</v>
      </c>
      <c r="B429" s="71" t="s">
        <v>58</v>
      </c>
      <c r="C429" s="71" t="s">
        <v>1402</v>
      </c>
      <c r="D429" s="71">
        <v>1000002621</v>
      </c>
      <c r="E429" s="72" t="s">
        <v>1403</v>
      </c>
      <c r="F429" s="73">
        <v>44628</v>
      </c>
      <c r="G429" s="66" t="str">
        <f t="shared" si="84"/>
        <v>Targeted Dealer</v>
      </c>
      <c r="H429" s="66"/>
      <c r="I429" s="67">
        <v>180</v>
      </c>
      <c r="J429" s="67">
        <f t="shared" si="85"/>
        <v>168</v>
      </c>
      <c r="K429" s="68">
        <v>130</v>
      </c>
      <c r="L429" s="68">
        <f t="shared" si="86"/>
        <v>50</v>
      </c>
      <c r="M429" s="68">
        <f t="shared" si="87"/>
        <v>77.38095238095238</v>
      </c>
      <c r="N429" s="96">
        <v>163.6</v>
      </c>
      <c r="O429" s="97" t="str">
        <f t="shared" si="88"/>
        <v>Mar</v>
      </c>
      <c r="P429" s="96">
        <f t="shared" si="89"/>
        <v>163.6</v>
      </c>
      <c r="Q429" s="98">
        <f t="shared" si="90"/>
        <v>-33.599999999999994</v>
      </c>
      <c r="R429" s="97">
        <f t="shared" si="91"/>
        <v>-0.20537897310513442</v>
      </c>
      <c r="S429" s="99" t="str">
        <f t="shared" si="92"/>
        <v>DEGROWTH</v>
      </c>
      <c r="T429" s="68">
        <v>108.5</v>
      </c>
      <c r="U429" s="100" t="str">
        <f t="shared" si="93"/>
        <v>Apr</v>
      </c>
      <c r="V429" s="96">
        <v>108.5</v>
      </c>
      <c r="W429" s="101">
        <f t="shared" si="94"/>
        <v>21.5</v>
      </c>
      <c r="X429" s="102">
        <f t="shared" si="95"/>
        <v>0.19815668202764969</v>
      </c>
      <c r="Y429" s="103" t="str">
        <f t="shared" si="96"/>
        <v>GROWTH</v>
      </c>
      <c r="Z429" s="74">
        <v>0</v>
      </c>
      <c r="AA429" s="69"/>
      <c r="AB429" s="69" t="s">
        <v>133</v>
      </c>
      <c r="AC429" s="69" t="s">
        <v>134</v>
      </c>
      <c r="AD429" s="3">
        <f t="shared" si="97"/>
        <v>0</v>
      </c>
      <c r="AE429" s="75"/>
    </row>
    <row r="430" spans="1:31" ht="14.25" customHeight="1">
      <c r="A430" s="69" t="s">
        <v>134</v>
      </c>
      <c r="B430" s="71" t="s">
        <v>58</v>
      </c>
      <c r="C430" s="71" t="s">
        <v>1404</v>
      </c>
      <c r="D430" s="71">
        <v>1000003615</v>
      </c>
      <c r="E430" s="71" t="s">
        <v>1405</v>
      </c>
      <c r="F430" s="73">
        <v>45107</v>
      </c>
      <c r="G430" s="66" t="str">
        <f t="shared" si="84"/>
        <v>Targeted Dealer</v>
      </c>
      <c r="H430" s="66"/>
      <c r="I430" s="67">
        <v>26</v>
      </c>
      <c r="J430" s="67">
        <f t="shared" si="85"/>
        <v>24.266666666666666</v>
      </c>
      <c r="K430" s="68">
        <v>25.5</v>
      </c>
      <c r="L430" s="68">
        <f t="shared" si="86"/>
        <v>0.5</v>
      </c>
      <c r="M430" s="68">
        <f t="shared" si="87"/>
        <v>105.08241758241758</v>
      </c>
      <c r="N430" s="96">
        <v>26</v>
      </c>
      <c r="O430" s="97" t="str">
        <f t="shared" si="88"/>
        <v>Mar</v>
      </c>
      <c r="P430" s="96">
        <f t="shared" si="89"/>
        <v>26</v>
      </c>
      <c r="Q430" s="98">
        <f t="shared" si="90"/>
        <v>-0.5</v>
      </c>
      <c r="R430" s="97">
        <f t="shared" si="91"/>
        <v>-1.9230769230769273E-2</v>
      </c>
      <c r="S430" s="99" t="str">
        <f t="shared" si="92"/>
        <v>DEGROWTH</v>
      </c>
      <c r="T430" s="68">
        <v>24.5</v>
      </c>
      <c r="U430" s="100" t="str">
        <f t="shared" si="93"/>
        <v>Apr</v>
      </c>
      <c r="V430" s="96">
        <v>24.5</v>
      </c>
      <c r="W430" s="101">
        <f t="shared" si="94"/>
        <v>1</v>
      </c>
      <c r="X430" s="102">
        <f t="shared" si="95"/>
        <v>4.081632653061229E-2</v>
      </c>
      <c r="Y430" s="103" t="str">
        <f t="shared" si="96"/>
        <v>GROWTH</v>
      </c>
      <c r="Z430" s="74">
        <v>0</v>
      </c>
      <c r="AA430" s="69"/>
      <c r="AB430" s="69" t="s">
        <v>133</v>
      </c>
      <c r="AC430" s="69" t="s">
        <v>134</v>
      </c>
      <c r="AD430" s="3">
        <f t="shared" si="97"/>
        <v>0</v>
      </c>
      <c r="AE430" s="75"/>
    </row>
    <row r="431" spans="1:31" ht="14.25" customHeight="1">
      <c r="A431" s="69" t="s">
        <v>134</v>
      </c>
      <c r="B431" s="71" t="s">
        <v>58</v>
      </c>
      <c r="C431" s="71" t="s">
        <v>1406</v>
      </c>
      <c r="D431" s="71">
        <v>1000003799</v>
      </c>
      <c r="E431" s="71" t="s">
        <v>1407</v>
      </c>
      <c r="F431" s="73">
        <v>45283</v>
      </c>
      <c r="G431" s="66" t="str">
        <f t="shared" si="84"/>
        <v>Targeted Dealer</v>
      </c>
      <c r="H431" s="66"/>
      <c r="I431" s="67">
        <v>50</v>
      </c>
      <c r="J431" s="67">
        <f t="shared" si="85"/>
        <v>46.666666666666671</v>
      </c>
      <c r="K431" s="68">
        <v>91</v>
      </c>
      <c r="L431" s="68">
        <f t="shared" si="86"/>
        <v>-41</v>
      </c>
      <c r="M431" s="68">
        <f t="shared" si="87"/>
        <v>194.99999999999997</v>
      </c>
      <c r="N431" s="96">
        <v>65</v>
      </c>
      <c r="O431" s="97" t="str">
        <f t="shared" si="88"/>
        <v>Mar</v>
      </c>
      <c r="P431" s="96">
        <f t="shared" si="89"/>
        <v>65</v>
      </c>
      <c r="Q431" s="98">
        <f t="shared" si="90"/>
        <v>26</v>
      </c>
      <c r="R431" s="97">
        <f t="shared" si="91"/>
        <v>0.39999999999999991</v>
      </c>
      <c r="S431" s="99" t="str">
        <f t="shared" si="92"/>
        <v>GROWTH</v>
      </c>
      <c r="T431" s="68">
        <v>129</v>
      </c>
      <c r="U431" s="100" t="str">
        <f t="shared" si="93"/>
        <v>Apr</v>
      </c>
      <c r="V431" s="96">
        <v>129</v>
      </c>
      <c r="W431" s="101">
        <f t="shared" si="94"/>
        <v>-38</v>
      </c>
      <c r="X431" s="102">
        <f t="shared" si="95"/>
        <v>-0.29457364341085268</v>
      </c>
      <c r="Y431" s="103" t="str">
        <f t="shared" si="96"/>
        <v>DEGROWTH</v>
      </c>
      <c r="Z431" s="74">
        <v>0</v>
      </c>
      <c r="AA431" s="69"/>
      <c r="AB431" s="69" t="s">
        <v>133</v>
      </c>
      <c r="AC431" s="69" t="s">
        <v>134</v>
      </c>
      <c r="AD431" s="3">
        <f t="shared" si="97"/>
        <v>0</v>
      </c>
      <c r="AE431" s="75"/>
    </row>
    <row r="432" spans="1:31" ht="14.25" customHeight="1">
      <c r="A432" s="74" t="s">
        <v>134</v>
      </c>
      <c r="B432" s="78" t="s">
        <v>58</v>
      </c>
      <c r="C432" s="78" t="s">
        <v>1408</v>
      </c>
      <c r="D432" s="78">
        <v>1000003846</v>
      </c>
      <c r="E432" s="78" t="s">
        <v>1409</v>
      </c>
      <c r="F432" s="104">
        <v>45322</v>
      </c>
      <c r="G432" s="66" t="str">
        <f t="shared" si="84"/>
        <v>Targeted Dealer</v>
      </c>
      <c r="H432" s="66"/>
      <c r="I432" s="67">
        <v>400</v>
      </c>
      <c r="J432" s="67">
        <f t="shared" si="85"/>
        <v>373.33333333333337</v>
      </c>
      <c r="K432" s="68">
        <v>415.5</v>
      </c>
      <c r="L432" s="68">
        <f t="shared" si="86"/>
        <v>-15.5</v>
      </c>
      <c r="M432" s="68">
        <f t="shared" si="87"/>
        <v>111.29464285714285</v>
      </c>
      <c r="N432" s="96">
        <v>412.5</v>
      </c>
      <c r="O432" s="97" t="str">
        <f t="shared" si="88"/>
        <v>Mar</v>
      </c>
      <c r="P432" s="96">
        <f t="shared" si="89"/>
        <v>412.5</v>
      </c>
      <c r="Q432" s="98">
        <f t="shared" si="90"/>
        <v>3</v>
      </c>
      <c r="R432" s="97">
        <f t="shared" si="91"/>
        <v>7.2727272727273196E-3</v>
      </c>
      <c r="S432" s="99" t="str">
        <f t="shared" si="92"/>
        <v>GROWTH</v>
      </c>
      <c r="T432" s="68">
        <v>221</v>
      </c>
      <c r="U432" s="100" t="str">
        <f t="shared" si="93"/>
        <v>Apr</v>
      </c>
      <c r="V432" s="96">
        <v>221</v>
      </c>
      <c r="W432" s="101">
        <f t="shared" si="94"/>
        <v>194.5</v>
      </c>
      <c r="X432" s="102">
        <f t="shared" si="95"/>
        <v>0.88009049773755654</v>
      </c>
      <c r="Y432" s="103" t="str">
        <f t="shared" si="96"/>
        <v>GROWTH</v>
      </c>
      <c r="Z432" s="74">
        <v>0</v>
      </c>
      <c r="AA432" s="69"/>
      <c r="AB432" s="69" t="s">
        <v>133</v>
      </c>
      <c r="AC432" s="74" t="s">
        <v>134</v>
      </c>
      <c r="AD432" s="3">
        <f t="shared" si="97"/>
        <v>0</v>
      </c>
      <c r="AE432" s="75"/>
    </row>
    <row r="433" spans="1:31" ht="14.25" customHeight="1">
      <c r="A433" s="69" t="s">
        <v>134</v>
      </c>
      <c r="B433" s="71" t="s">
        <v>58</v>
      </c>
      <c r="C433" s="71" t="s">
        <v>1410</v>
      </c>
      <c r="D433" s="71">
        <v>1000000288</v>
      </c>
      <c r="E433" s="72" t="s">
        <v>1411</v>
      </c>
      <c r="F433" s="73">
        <v>39398</v>
      </c>
      <c r="G433" s="66" t="str">
        <f t="shared" si="84"/>
        <v>Targeted Dealer</v>
      </c>
      <c r="H433" s="66"/>
      <c r="I433" s="67">
        <v>110</v>
      </c>
      <c r="J433" s="67">
        <f t="shared" si="85"/>
        <v>102.66666666666666</v>
      </c>
      <c r="K433" s="68">
        <v>129.5</v>
      </c>
      <c r="L433" s="68">
        <f t="shared" si="86"/>
        <v>-19.5</v>
      </c>
      <c r="M433" s="68">
        <f t="shared" si="87"/>
        <v>126.13636363636364</v>
      </c>
      <c r="N433" s="96">
        <v>103.5</v>
      </c>
      <c r="O433" s="97" t="str">
        <f t="shared" si="88"/>
        <v>Mar</v>
      </c>
      <c r="P433" s="96">
        <f t="shared" si="89"/>
        <v>103.5</v>
      </c>
      <c r="Q433" s="98">
        <f t="shared" si="90"/>
        <v>26</v>
      </c>
      <c r="R433" s="97">
        <f t="shared" si="91"/>
        <v>0.25120772946859904</v>
      </c>
      <c r="S433" s="99" t="str">
        <f t="shared" si="92"/>
        <v>GROWTH</v>
      </c>
      <c r="T433" s="68">
        <v>78</v>
      </c>
      <c r="U433" s="100" t="str">
        <f t="shared" si="93"/>
        <v>Apr</v>
      </c>
      <c r="V433" s="96">
        <v>78</v>
      </c>
      <c r="W433" s="101">
        <f t="shared" si="94"/>
        <v>51.5</v>
      </c>
      <c r="X433" s="102">
        <f t="shared" si="95"/>
        <v>0.66025641025641035</v>
      </c>
      <c r="Y433" s="103" t="str">
        <f t="shared" si="96"/>
        <v>GROWTH</v>
      </c>
      <c r="Z433" s="74">
        <v>0</v>
      </c>
      <c r="AA433" s="69"/>
      <c r="AB433" s="69" t="s">
        <v>133</v>
      </c>
      <c r="AC433" s="69" t="s">
        <v>134</v>
      </c>
      <c r="AD433" s="3">
        <f t="shared" si="97"/>
        <v>0</v>
      </c>
      <c r="AE433" s="75"/>
    </row>
    <row r="434" spans="1:31" ht="14.25" customHeight="1">
      <c r="A434" s="69" t="s">
        <v>134</v>
      </c>
      <c r="B434" s="71" t="s">
        <v>58</v>
      </c>
      <c r="C434" s="71" t="s">
        <v>1412</v>
      </c>
      <c r="D434" s="71">
        <v>1000000290</v>
      </c>
      <c r="E434" s="72" t="s">
        <v>1413</v>
      </c>
      <c r="F434" s="73">
        <v>43540</v>
      </c>
      <c r="G434" s="66" t="str">
        <f t="shared" si="84"/>
        <v>Targeted Dealer</v>
      </c>
      <c r="H434" s="66"/>
      <c r="I434" s="67">
        <v>5</v>
      </c>
      <c r="J434" s="67">
        <f t="shared" si="85"/>
        <v>4.6666666666666661</v>
      </c>
      <c r="K434" s="68">
        <v>0</v>
      </c>
      <c r="L434" s="68">
        <f t="shared" si="86"/>
        <v>5</v>
      </c>
      <c r="M434" s="68">
        <f t="shared" si="87"/>
        <v>0</v>
      </c>
      <c r="N434" s="96">
        <v>5.25</v>
      </c>
      <c r="O434" s="97" t="str">
        <f t="shared" si="88"/>
        <v>Mar</v>
      </c>
      <c r="P434" s="96">
        <f t="shared" si="89"/>
        <v>5.25</v>
      </c>
      <c r="Q434" s="98">
        <f t="shared" si="90"/>
        <v>-5.25</v>
      </c>
      <c r="R434" s="97">
        <f t="shared" si="91"/>
        <v>-1</v>
      </c>
      <c r="S434" s="99" t="str">
        <f t="shared" si="92"/>
        <v>DEGROWTH</v>
      </c>
      <c r="T434" s="68">
        <v>10.5</v>
      </c>
      <c r="U434" s="100" t="str">
        <f t="shared" si="93"/>
        <v>Apr</v>
      </c>
      <c r="V434" s="96">
        <v>10.5</v>
      </c>
      <c r="W434" s="101">
        <f t="shared" si="94"/>
        <v>-10.5</v>
      </c>
      <c r="X434" s="102">
        <f t="shared" si="95"/>
        <v>-1</v>
      </c>
      <c r="Y434" s="103" t="str">
        <f t="shared" si="96"/>
        <v>DEGROWTH</v>
      </c>
      <c r="Z434" s="74">
        <v>0</v>
      </c>
      <c r="AA434" s="69"/>
      <c r="AB434" s="69" t="s">
        <v>133</v>
      </c>
      <c r="AC434" s="69" t="s">
        <v>134</v>
      </c>
      <c r="AD434" s="3">
        <f t="shared" si="97"/>
        <v>1</v>
      </c>
      <c r="AE434" s="75"/>
    </row>
    <row r="435" spans="1:31" ht="14.25" customHeight="1">
      <c r="A435" s="69" t="s">
        <v>134</v>
      </c>
      <c r="B435" s="71" t="s">
        <v>58</v>
      </c>
      <c r="C435" s="71" t="s">
        <v>1414</v>
      </c>
      <c r="D435" s="71">
        <v>1000003815</v>
      </c>
      <c r="E435" s="71" t="s">
        <v>1415</v>
      </c>
      <c r="F435" s="77">
        <v>45291</v>
      </c>
      <c r="G435" s="66" t="str">
        <f t="shared" si="84"/>
        <v>Targeted Dealer</v>
      </c>
      <c r="H435" s="66"/>
      <c r="I435" s="67">
        <v>450</v>
      </c>
      <c r="J435" s="67">
        <f t="shared" si="85"/>
        <v>420</v>
      </c>
      <c r="K435" s="68">
        <v>710</v>
      </c>
      <c r="L435" s="68">
        <f t="shared" si="86"/>
        <v>-260</v>
      </c>
      <c r="M435" s="68">
        <f t="shared" si="87"/>
        <v>169.04761904761904</v>
      </c>
      <c r="N435" s="96">
        <v>494</v>
      </c>
      <c r="O435" s="97" t="str">
        <f t="shared" si="88"/>
        <v>Mar</v>
      </c>
      <c r="P435" s="96">
        <f t="shared" si="89"/>
        <v>494</v>
      </c>
      <c r="Q435" s="98">
        <f t="shared" si="90"/>
        <v>216</v>
      </c>
      <c r="R435" s="97">
        <f t="shared" si="91"/>
        <v>0.43724696356275294</v>
      </c>
      <c r="S435" s="99" t="str">
        <f t="shared" si="92"/>
        <v>GROWTH</v>
      </c>
      <c r="T435" s="68">
        <v>415.5</v>
      </c>
      <c r="U435" s="100" t="str">
        <f t="shared" si="93"/>
        <v>Apr</v>
      </c>
      <c r="V435" s="96">
        <v>415.5</v>
      </c>
      <c r="W435" s="101">
        <f t="shared" si="94"/>
        <v>294.5</v>
      </c>
      <c r="X435" s="102">
        <f t="shared" si="95"/>
        <v>0.7087845968712394</v>
      </c>
      <c r="Y435" s="103" t="str">
        <f t="shared" si="96"/>
        <v>GROWTH</v>
      </c>
      <c r="Z435" s="74">
        <v>0</v>
      </c>
      <c r="AA435" s="69"/>
      <c r="AB435" s="69" t="s">
        <v>133</v>
      </c>
      <c r="AC435" s="69" t="s">
        <v>134</v>
      </c>
      <c r="AD435" s="3">
        <f t="shared" si="97"/>
        <v>0</v>
      </c>
      <c r="AE435" s="75"/>
    </row>
    <row r="436" spans="1:31" ht="14.25" customHeight="1">
      <c r="A436" s="69" t="s">
        <v>134</v>
      </c>
      <c r="B436" s="71" t="s">
        <v>58</v>
      </c>
      <c r="C436" s="71" t="s">
        <v>1416</v>
      </c>
      <c r="D436" s="71">
        <v>1000000291</v>
      </c>
      <c r="E436" s="72" t="s">
        <v>1417</v>
      </c>
      <c r="F436" s="73">
        <v>41097</v>
      </c>
      <c r="G436" s="66" t="str">
        <f t="shared" si="84"/>
        <v>-</v>
      </c>
      <c r="H436" s="66"/>
      <c r="I436" s="67">
        <v>0</v>
      </c>
      <c r="J436" s="67">
        <f t="shared" si="85"/>
        <v>0</v>
      </c>
      <c r="K436" s="68">
        <v>3.5</v>
      </c>
      <c r="L436" s="68">
        <f t="shared" si="86"/>
        <v>-3.5</v>
      </c>
      <c r="M436" s="68" t="str">
        <f t="shared" si="87"/>
        <v>-</v>
      </c>
      <c r="N436" s="96">
        <v>0</v>
      </c>
      <c r="O436" s="97" t="str">
        <f t="shared" si="88"/>
        <v>Mar</v>
      </c>
      <c r="P436" s="96">
        <f t="shared" si="89"/>
        <v>0</v>
      </c>
      <c r="Q436" s="98">
        <f t="shared" si="90"/>
        <v>3.5</v>
      </c>
      <c r="R436" s="97" t="str">
        <f t="shared" si="91"/>
        <v xml:space="preserve"> </v>
      </c>
      <c r="S436" s="99" t="b">
        <f t="shared" si="92"/>
        <v>0</v>
      </c>
      <c r="T436" s="68">
        <v>0</v>
      </c>
      <c r="U436" s="100" t="str">
        <f t="shared" si="93"/>
        <v>Apr</v>
      </c>
      <c r="V436" s="96">
        <v>0</v>
      </c>
      <c r="W436" s="101">
        <f t="shared" si="94"/>
        <v>3.5</v>
      </c>
      <c r="X436" s="102">
        <f t="shared" si="95"/>
        <v>0</v>
      </c>
      <c r="Y436" s="103" t="b">
        <f t="shared" si="96"/>
        <v>0</v>
      </c>
      <c r="Z436" s="74">
        <v>0</v>
      </c>
      <c r="AA436" s="69"/>
      <c r="AB436" s="69" t="s">
        <v>133</v>
      </c>
      <c r="AC436" s="69" t="s">
        <v>134</v>
      </c>
      <c r="AD436" s="3">
        <f t="shared" si="97"/>
        <v>0</v>
      </c>
      <c r="AE436" s="75"/>
    </row>
    <row r="437" spans="1:31" ht="14.25" customHeight="1">
      <c r="A437" s="69" t="s">
        <v>134</v>
      </c>
      <c r="B437" s="71" t="s">
        <v>58</v>
      </c>
      <c r="C437" s="71" t="s">
        <v>1418</v>
      </c>
      <c r="D437" s="71">
        <v>1000002763</v>
      </c>
      <c r="E437" s="72" t="s">
        <v>1419</v>
      </c>
      <c r="F437" s="73">
        <v>44711</v>
      </c>
      <c r="G437" s="66" t="str">
        <f t="shared" si="84"/>
        <v>Targeted Dealer</v>
      </c>
      <c r="H437" s="66"/>
      <c r="I437" s="67">
        <v>46</v>
      </c>
      <c r="J437" s="67">
        <f t="shared" si="85"/>
        <v>42.933333333333337</v>
      </c>
      <c r="K437" s="68">
        <v>20</v>
      </c>
      <c r="L437" s="68">
        <f t="shared" si="86"/>
        <v>26</v>
      </c>
      <c r="M437" s="68">
        <f t="shared" si="87"/>
        <v>46.58385093167702</v>
      </c>
      <c r="N437" s="96">
        <v>0</v>
      </c>
      <c r="O437" s="97" t="str">
        <f t="shared" si="88"/>
        <v>Mar</v>
      </c>
      <c r="P437" s="96">
        <f t="shared" si="89"/>
        <v>0</v>
      </c>
      <c r="Q437" s="98">
        <f t="shared" si="90"/>
        <v>20</v>
      </c>
      <c r="R437" s="97" t="str">
        <f t="shared" si="91"/>
        <v xml:space="preserve"> </v>
      </c>
      <c r="S437" s="99" t="b">
        <f t="shared" si="92"/>
        <v>0</v>
      </c>
      <c r="T437" s="68">
        <v>108</v>
      </c>
      <c r="U437" s="100" t="str">
        <f t="shared" si="93"/>
        <v>Apr</v>
      </c>
      <c r="V437" s="96">
        <v>108</v>
      </c>
      <c r="W437" s="101">
        <f t="shared" si="94"/>
        <v>-88</v>
      </c>
      <c r="X437" s="102">
        <f t="shared" si="95"/>
        <v>-0.81481481481481488</v>
      </c>
      <c r="Y437" s="103" t="str">
        <f t="shared" si="96"/>
        <v>DEGROWTH</v>
      </c>
      <c r="Z437" s="74">
        <v>0</v>
      </c>
      <c r="AA437" s="69"/>
      <c r="AB437" s="69" t="s">
        <v>133</v>
      </c>
      <c r="AC437" s="69" t="s">
        <v>134</v>
      </c>
      <c r="AD437" s="3">
        <f t="shared" si="97"/>
        <v>0</v>
      </c>
      <c r="AE437" s="75"/>
    </row>
    <row r="438" spans="1:31" ht="14.25" customHeight="1">
      <c r="A438" s="74" t="s">
        <v>134</v>
      </c>
      <c r="B438" s="78" t="s">
        <v>58</v>
      </c>
      <c r="C438" s="78" t="s">
        <v>1420</v>
      </c>
      <c r="D438" s="78">
        <v>1000003975</v>
      </c>
      <c r="E438" s="78" t="s">
        <v>1421</v>
      </c>
      <c r="F438" s="73">
        <v>45430</v>
      </c>
      <c r="G438" s="66" t="str">
        <f t="shared" si="84"/>
        <v>Targeted Dealer</v>
      </c>
      <c r="H438" s="66"/>
      <c r="I438" s="67">
        <v>50</v>
      </c>
      <c r="J438" s="67">
        <f t="shared" si="85"/>
        <v>46.666666666666671</v>
      </c>
      <c r="K438" s="68">
        <v>26</v>
      </c>
      <c r="L438" s="68">
        <f t="shared" si="86"/>
        <v>24</v>
      </c>
      <c r="M438" s="68">
        <f t="shared" si="87"/>
        <v>55.714285714285708</v>
      </c>
      <c r="N438" s="96">
        <v>52</v>
      </c>
      <c r="O438" s="97" t="str">
        <f t="shared" si="88"/>
        <v>Mar</v>
      </c>
      <c r="P438" s="96">
        <f t="shared" si="89"/>
        <v>52</v>
      </c>
      <c r="Q438" s="98">
        <f t="shared" si="90"/>
        <v>-26</v>
      </c>
      <c r="R438" s="97">
        <f t="shared" si="91"/>
        <v>-0.5</v>
      </c>
      <c r="S438" s="99" t="str">
        <f t="shared" si="92"/>
        <v>DEGROWTH</v>
      </c>
      <c r="T438" s="68">
        <v>38.5</v>
      </c>
      <c r="U438" s="100" t="str">
        <f t="shared" si="93"/>
        <v>Apr</v>
      </c>
      <c r="V438" s="96">
        <v>38.5</v>
      </c>
      <c r="W438" s="101">
        <f t="shared" si="94"/>
        <v>-12.5</v>
      </c>
      <c r="X438" s="102">
        <f t="shared" si="95"/>
        <v>-0.32467532467532467</v>
      </c>
      <c r="Y438" s="103" t="str">
        <f t="shared" si="96"/>
        <v>DEGROWTH</v>
      </c>
      <c r="Z438" s="74">
        <v>0</v>
      </c>
      <c r="AA438" s="69"/>
      <c r="AB438" s="69" t="s">
        <v>133</v>
      </c>
      <c r="AC438" s="74" t="s">
        <v>134</v>
      </c>
      <c r="AD438" s="3">
        <f t="shared" si="97"/>
        <v>0</v>
      </c>
      <c r="AE438" s="75"/>
    </row>
    <row r="439" spans="1:31" ht="14.25" customHeight="1">
      <c r="A439" s="69" t="s">
        <v>134</v>
      </c>
      <c r="B439" s="71" t="s">
        <v>58</v>
      </c>
      <c r="C439" s="71" t="s">
        <v>1422</v>
      </c>
      <c r="D439" s="71">
        <v>1000003642</v>
      </c>
      <c r="E439" s="71" t="s">
        <v>1423</v>
      </c>
      <c r="F439" s="73">
        <v>45118</v>
      </c>
      <c r="G439" s="66" t="str">
        <f t="shared" si="84"/>
        <v>Targeted Dealer</v>
      </c>
      <c r="H439" s="66"/>
      <c r="I439" s="67">
        <v>240</v>
      </c>
      <c r="J439" s="67">
        <f t="shared" si="85"/>
        <v>224</v>
      </c>
      <c r="K439" s="68">
        <v>234</v>
      </c>
      <c r="L439" s="68">
        <f t="shared" si="86"/>
        <v>6</v>
      </c>
      <c r="M439" s="68">
        <f t="shared" si="87"/>
        <v>104.46428571428571</v>
      </c>
      <c r="N439" s="96">
        <v>273</v>
      </c>
      <c r="O439" s="97" t="str">
        <f t="shared" si="88"/>
        <v>Mar</v>
      </c>
      <c r="P439" s="96">
        <f t="shared" si="89"/>
        <v>273</v>
      </c>
      <c r="Q439" s="98">
        <f t="shared" si="90"/>
        <v>-39</v>
      </c>
      <c r="R439" s="97">
        <f t="shared" si="91"/>
        <v>-0.1428571428571429</v>
      </c>
      <c r="S439" s="99" t="str">
        <f t="shared" si="92"/>
        <v>DEGROWTH</v>
      </c>
      <c r="T439" s="68">
        <v>139.5</v>
      </c>
      <c r="U439" s="100" t="str">
        <f t="shared" si="93"/>
        <v>Apr</v>
      </c>
      <c r="V439" s="96">
        <v>139.5</v>
      </c>
      <c r="W439" s="101">
        <f t="shared" si="94"/>
        <v>94.5</v>
      </c>
      <c r="X439" s="102">
        <f t="shared" si="95"/>
        <v>0.67741935483870974</v>
      </c>
      <c r="Y439" s="103" t="str">
        <f t="shared" si="96"/>
        <v>GROWTH</v>
      </c>
      <c r="Z439" s="74">
        <v>0</v>
      </c>
      <c r="AA439" s="69"/>
      <c r="AB439" s="69" t="s">
        <v>133</v>
      </c>
      <c r="AC439" s="69" t="s">
        <v>134</v>
      </c>
      <c r="AD439" s="3">
        <f t="shared" si="97"/>
        <v>0</v>
      </c>
      <c r="AE439" s="75"/>
    </row>
    <row r="440" spans="1:31" ht="14.25" customHeight="1">
      <c r="A440" s="69" t="s">
        <v>134</v>
      </c>
      <c r="B440" s="71" t="s">
        <v>58</v>
      </c>
      <c r="C440" s="71" t="s">
        <v>1424</v>
      </c>
      <c r="D440" s="71">
        <v>1000000292</v>
      </c>
      <c r="E440" s="72" t="s">
        <v>1425</v>
      </c>
      <c r="F440" s="73">
        <v>38941</v>
      </c>
      <c r="G440" s="66" t="str">
        <f t="shared" si="84"/>
        <v>Targeted Dealer</v>
      </c>
      <c r="H440" s="66"/>
      <c r="I440" s="67">
        <v>950</v>
      </c>
      <c r="J440" s="67">
        <f t="shared" si="85"/>
        <v>886.66666666666674</v>
      </c>
      <c r="K440" s="68">
        <v>737</v>
      </c>
      <c r="L440" s="68">
        <f t="shared" si="86"/>
        <v>213</v>
      </c>
      <c r="M440" s="68">
        <f t="shared" si="87"/>
        <v>83.120300751879697</v>
      </c>
      <c r="N440" s="96">
        <v>849</v>
      </c>
      <c r="O440" s="97" t="str">
        <f t="shared" si="88"/>
        <v>Mar</v>
      </c>
      <c r="P440" s="96">
        <f t="shared" si="89"/>
        <v>849</v>
      </c>
      <c r="Q440" s="98">
        <f t="shared" si="90"/>
        <v>-112</v>
      </c>
      <c r="R440" s="97">
        <f t="shared" si="91"/>
        <v>-0.13191990577149593</v>
      </c>
      <c r="S440" s="99" t="str">
        <f t="shared" si="92"/>
        <v>DEGROWTH</v>
      </c>
      <c r="T440" s="68">
        <v>753.5</v>
      </c>
      <c r="U440" s="100" t="str">
        <f t="shared" si="93"/>
        <v>Apr</v>
      </c>
      <c r="V440" s="96">
        <v>753.5</v>
      </c>
      <c r="W440" s="101">
        <f t="shared" si="94"/>
        <v>-16.5</v>
      </c>
      <c r="X440" s="102">
        <f t="shared" si="95"/>
        <v>-2.1897810218978075E-2</v>
      </c>
      <c r="Y440" s="103" t="str">
        <f t="shared" si="96"/>
        <v>DEGROWTH</v>
      </c>
      <c r="Z440" s="74">
        <v>0</v>
      </c>
      <c r="AA440" s="69"/>
      <c r="AB440" s="69" t="s">
        <v>133</v>
      </c>
      <c r="AC440" s="69" t="s">
        <v>134</v>
      </c>
      <c r="AD440" s="3">
        <f t="shared" si="97"/>
        <v>0</v>
      </c>
      <c r="AE440" s="75"/>
    </row>
    <row r="441" spans="1:31" ht="14.25" customHeight="1">
      <c r="A441" s="69" t="s">
        <v>134</v>
      </c>
      <c r="B441" s="71" t="s">
        <v>58</v>
      </c>
      <c r="C441" s="71" t="s">
        <v>1426</v>
      </c>
      <c r="D441" s="71">
        <v>1000003294</v>
      </c>
      <c r="E441" s="71" t="s">
        <v>1427</v>
      </c>
      <c r="F441" s="73">
        <v>44953</v>
      </c>
      <c r="G441" s="66" t="str">
        <f t="shared" si="84"/>
        <v>Targeted Dealer</v>
      </c>
      <c r="H441" s="66"/>
      <c r="I441" s="67">
        <v>160</v>
      </c>
      <c r="J441" s="67">
        <f t="shared" si="85"/>
        <v>149.33333333333331</v>
      </c>
      <c r="K441" s="68">
        <v>167</v>
      </c>
      <c r="L441" s="68">
        <f t="shared" si="86"/>
        <v>-7</v>
      </c>
      <c r="M441" s="68">
        <f t="shared" si="87"/>
        <v>111.83035714285715</v>
      </c>
      <c r="N441" s="96">
        <v>193</v>
      </c>
      <c r="O441" s="97" t="str">
        <f t="shared" si="88"/>
        <v>Mar</v>
      </c>
      <c r="P441" s="96">
        <f t="shared" si="89"/>
        <v>193</v>
      </c>
      <c r="Q441" s="98">
        <f t="shared" si="90"/>
        <v>-26</v>
      </c>
      <c r="R441" s="97">
        <f t="shared" si="91"/>
        <v>-0.13471502590673579</v>
      </c>
      <c r="S441" s="99" t="str">
        <f t="shared" si="92"/>
        <v>DEGROWTH</v>
      </c>
      <c r="T441" s="68">
        <v>130</v>
      </c>
      <c r="U441" s="100" t="str">
        <f t="shared" si="93"/>
        <v>Apr</v>
      </c>
      <c r="V441" s="96">
        <v>130</v>
      </c>
      <c r="W441" s="101">
        <f t="shared" si="94"/>
        <v>37</v>
      </c>
      <c r="X441" s="102">
        <f t="shared" si="95"/>
        <v>0.28461538461538471</v>
      </c>
      <c r="Y441" s="103" t="str">
        <f t="shared" si="96"/>
        <v>GROWTH</v>
      </c>
      <c r="Z441" s="74">
        <v>0</v>
      </c>
      <c r="AA441" s="69"/>
      <c r="AB441" s="69" t="s">
        <v>133</v>
      </c>
      <c r="AC441" s="69" t="s">
        <v>134</v>
      </c>
      <c r="AD441" s="3">
        <f t="shared" si="97"/>
        <v>0</v>
      </c>
      <c r="AE441" s="75"/>
    </row>
    <row r="442" spans="1:31" ht="14.25" customHeight="1">
      <c r="A442" s="69" t="s">
        <v>134</v>
      </c>
      <c r="B442" s="71" t="s">
        <v>58</v>
      </c>
      <c r="C442" s="71" t="s">
        <v>1428</v>
      </c>
      <c r="D442" s="71">
        <v>1000003802</v>
      </c>
      <c r="E442" s="71" t="s">
        <v>1429</v>
      </c>
      <c r="F442" s="73">
        <v>45283</v>
      </c>
      <c r="G442" s="66" t="str">
        <f t="shared" si="84"/>
        <v>Targeted Dealer</v>
      </c>
      <c r="H442" s="66"/>
      <c r="I442" s="67">
        <v>300</v>
      </c>
      <c r="J442" s="67">
        <f t="shared" si="85"/>
        <v>280</v>
      </c>
      <c r="K442" s="68">
        <v>234</v>
      </c>
      <c r="L442" s="68">
        <f t="shared" si="86"/>
        <v>66</v>
      </c>
      <c r="M442" s="68">
        <f t="shared" si="87"/>
        <v>83.571428571428584</v>
      </c>
      <c r="N442" s="96">
        <v>300</v>
      </c>
      <c r="O442" s="97" t="str">
        <f t="shared" si="88"/>
        <v>Mar</v>
      </c>
      <c r="P442" s="96">
        <f t="shared" si="89"/>
        <v>300</v>
      </c>
      <c r="Q442" s="98">
        <f t="shared" si="90"/>
        <v>-66</v>
      </c>
      <c r="R442" s="97">
        <f t="shared" si="91"/>
        <v>-0.21999999999999997</v>
      </c>
      <c r="S442" s="99" t="str">
        <f t="shared" si="92"/>
        <v>DEGROWTH</v>
      </c>
      <c r="T442" s="68">
        <v>155.5</v>
      </c>
      <c r="U442" s="100" t="str">
        <f t="shared" si="93"/>
        <v>Apr</v>
      </c>
      <c r="V442" s="96">
        <v>155.5</v>
      </c>
      <c r="W442" s="101">
        <f t="shared" si="94"/>
        <v>78.5</v>
      </c>
      <c r="X442" s="102">
        <f t="shared" si="95"/>
        <v>0.50482315112540199</v>
      </c>
      <c r="Y442" s="103" t="str">
        <f t="shared" si="96"/>
        <v>GROWTH</v>
      </c>
      <c r="Z442" s="74">
        <v>0</v>
      </c>
      <c r="AA442" s="69"/>
      <c r="AB442" s="69" t="s">
        <v>133</v>
      </c>
      <c r="AC442" s="69" t="s">
        <v>134</v>
      </c>
      <c r="AD442" s="3">
        <f t="shared" si="97"/>
        <v>0</v>
      </c>
      <c r="AE442" s="75"/>
    </row>
    <row r="443" spans="1:31" ht="14.25" customHeight="1">
      <c r="A443" s="69" t="s">
        <v>134</v>
      </c>
      <c r="B443" s="71" t="s">
        <v>58</v>
      </c>
      <c r="C443" s="71" t="s">
        <v>1430</v>
      </c>
      <c r="D443" s="71">
        <v>1000000295</v>
      </c>
      <c r="E443" s="72" t="s">
        <v>1431</v>
      </c>
      <c r="F443" s="73">
        <v>41092</v>
      </c>
      <c r="G443" s="66" t="str">
        <f t="shared" si="84"/>
        <v>Targeted Dealer</v>
      </c>
      <c r="H443" s="66"/>
      <c r="I443" s="67">
        <v>50</v>
      </c>
      <c r="J443" s="67">
        <f t="shared" si="85"/>
        <v>46.666666666666671</v>
      </c>
      <c r="K443" s="68">
        <v>40</v>
      </c>
      <c r="L443" s="68">
        <f t="shared" si="86"/>
        <v>10</v>
      </c>
      <c r="M443" s="68">
        <f t="shared" si="87"/>
        <v>85.714285714285708</v>
      </c>
      <c r="N443" s="96">
        <v>64.5</v>
      </c>
      <c r="O443" s="97" t="str">
        <f t="shared" si="88"/>
        <v>Mar</v>
      </c>
      <c r="P443" s="96">
        <f t="shared" si="89"/>
        <v>64.5</v>
      </c>
      <c r="Q443" s="98">
        <f t="shared" si="90"/>
        <v>-24.5</v>
      </c>
      <c r="R443" s="97">
        <f t="shared" si="91"/>
        <v>-0.37984496124031009</v>
      </c>
      <c r="S443" s="99" t="str">
        <f t="shared" si="92"/>
        <v>DEGROWTH</v>
      </c>
      <c r="T443" s="68">
        <v>53.5</v>
      </c>
      <c r="U443" s="100" t="str">
        <f t="shared" si="93"/>
        <v>Apr</v>
      </c>
      <c r="V443" s="96">
        <v>53.5</v>
      </c>
      <c r="W443" s="101">
        <f t="shared" si="94"/>
        <v>-13.5</v>
      </c>
      <c r="X443" s="102">
        <f t="shared" si="95"/>
        <v>-0.25233644859813087</v>
      </c>
      <c r="Y443" s="103" t="str">
        <f t="shared" si="96"/>
        <v>DEGROWTH</v>
      </c>
      <c r="Z443" s="74">
        <v>0</v>
      </c>
      <c r="AA443" s="69"/>
      <c r="AB443" s="69" t="s">
        <v>133</v>
      </c>
      <c r="AC443" s="69" t="s">
        <v>134</v>
      </c>
      <c r="AD443" s="3">
        <f t="shared" si="97"/>
        <v>0</v>
      </c>
      <c r="AE443" s="75"/>
    </row>
    <row r="444" spans="1:31" ht="14.25" customHeight="1">
      <c r="A444" s="69" t="s">
        <v>134</v>
      </c>
      <c r="B444" s="71" t="s">
        <v>58</v>
      </c>
      <c r="C444" s="71" t="s">
        <v>1432</v>
      </c>
      <c r="D444" s="71">
        <v>1000000297</v>
      </c>
      <c r="E444" s="72" t="s">
        <v>1433</v>
      </c>
      <c r="F444" s="73">
        <v>43805</v>
      </c>
      <c r="G444" s="66" t="str">
        <f t="shared" si="84"/>
        <v>Targeted Dealer</v>
      </c>
      <c r="H444" s="66"/>
      <c r="I444" s="67">
        <v>80</v>
      </c>
      <c r="J444" s="67">
        <f t="shared" si="85"/>
        <v>74.666666666666657</v>
      </c>
      <c r="K444" s="68">
        <v>80.5</v>
      </c>
      <c r="L444" s="68">
        <f t="shared" si="86"/>
        <v>-0.5</v>
      </c>
      <c r="M444" s="68">
        <f t="shared" si="87"/>
        <v>107.81250000000001</v>
      </c>
      <c r="N444" s="96">
        <v>83.5</v>
      </c>
      <c r="O444" s="97" t="str">
        <f t="shared" si="88"/>
        <v>Mar</v>
      </c>
      <c r="P444" s="96">
        <f t="shared" si="89"/>
        <v>83.5</v>
      </c>
      <c r="Q444" s="98">
        <f t="shared" si="90"/>
        <v>-3</v>
      </c>
      <c r="R444" s="97">
        <f t="shared" si="91"/>
        <v>-3.59281437125748E-2</v>
      </c>
      <c r="S444" s="99" t="str">
        <f t="shared" si="92"/>
        <v>DEGROWTH</v>
      </c>
      <c r="T444" s="68">
        <v>0</v>
      </c>
      <c r="U444" s="100" t="str">
        <f t="shared" si="93"/>
        <v>Apr</v>
      </c>
      <c r="V444" s="96">
        <v>0</v>
      </c>
      <c r="W444" s="101">
        <f t="shared" si="94"/>
        <v>80.5</v>
      </c>
      <c r="X444" s="102">
        <f t="shared" si="95"/>
        <v>0</v>
      </c>
      <c r="Y444" s="103" t="b">
        <f t="shared" si="96"/>
        <v>0</v>
      </c>
      <c r="Z444" s="74">
        <v>0</v>
      </c>
      <c r="AA444" s="69"/>
      <c r="AB444" s="69" t="s">
        <v>133</v>
      </c>
      <c r="AC444" s="69" t="s">
        <v>134</v>
      </c>
      <c r="AD444" s="3">
        <f t="shared" si="97"/>
        <v>0</v>
      </c>
      <c r="AE444" s="75"/>
    </row>
    <row r="445" spans="1:31" ht="14.25" customHeight="1">
      <c r="A445" s="69" t="s">
        <v>134</v>
      </c>
      <c r="B445" s="71" t="s">
        <v>58</v>
      </c>
      <c r="C445" s="71" t="s">
        <v>1434</v>
      </c>
      <c r="D445" s="71">
        <v>1000000298</v>
      </c>
      <c r="E445" s="72" t="s">
        <v>1435</v>
      </c>
      <c r="F445" s="73">
        <v>42826</v>
      </c>
      <c r="G445" s="66" t="str">
        <f t="shared" si="84"/>
        <v>Targeted Dealer</v>
      </c>
      <c r="H445" s="66"/>
      <c r="I445" s="67">
        <v>1150</v>
      </c>
      <c r="J445" s="67">
        <f t="shared" si="85"/>
        <v>1073.3333333333335</v>
      </c>
      <c r="K445" s="68">
        <v>991.5</v>
      </c>
      <c r="L445" s="68">
        <f t="shared" si="86"/>
        <v>158.5</v>
      </c>
      <c r="M445" s="68">
        <f t="shared" si="87"/>
        <v>92.375776397515523</v>
      </c>
      <c r="N445" s="96">
        <v>1088.5</v>
      </c>
      <c r="O445" s="97" t="str">
        <f t="shared" si="88"/>
        <v>Mar</v>
      </c>
      <c r="P445" s="96">
        <f t="shared" si="89"/>
        <v>1088.5</v>
      </c>
      <c r="Q445" s="98">
        <f t="shared" si="90"/>
        <v>-97</v>
      </c>
      <c r="R445" s="97">
        <f t="shared" si="91"/>
        <v>-8.9113458888378516E-2</v>
      </c>
      <c r="S445" s="99" t="str">
        <f t="shared" si="92"/>
        <v>DEGROWTH</v>
      </c>
      <c r="T445" s="68">
        <v>891</v>
      </c>
      <c r="U445" s="100" t="str">
        <f t="shared" si="93"/>
        <v>Apr</v>
      </c>
      <c r="V445" s="96">
        <v>891</v>
      </c>
      <c r="W445" s="101">
        <f t="shared" si="94"/>
        <v>100.5</v>
      </c>
      <c r="X445" s="102">
        <f t="shared" si="95"/>
        <v>0.11279461279461289</v>
      </c>
      <c r="Y445" s="103" t="str">
        <f t="shared" si="96"/>
        <v>GROWTH</v>
      </c>
      <c r="Z445" s="74">
        <v>0</v>
      </c>
      <c r="AA445" s="69"/>
      <c r="AB445" s="69" t="s">
        <v>133</v>
      </c>
      <c r="AC445" s="69" t="s">
        <v>134</v>
      </c>
      <c r="AD445" s="3">
        <f t="shared" si="97"/>
        <v>0</v>
      </c>
      <c r="AE445" s="75"/>
    </row>
    <row r="446" spans="1:31" ht="14.25" customHeight="1">
      <c r="A446" s="69" t="s">
        <v>134</v>
      </c>
      <c r="B446" s="71" t="s">
        <v>58</v>
      </c>
      <c r="C446" s="71" t="s">
        <v>1436</v>
      </c>
      <c r="D446" s="71">
        <v>1000000299</v>
      </c>
      <c r="E446" s="72" t="s">
        <v>1437</v>
      </c>
      <c r="F446" s="73">
        <v>42693</v>
      </c>
      <c r="G446" s="66" t="str">
        <f t="shared" si="84"/>
        <v>Targeted Dealer</v>
      </c>
      <c r="H446" s="66"/>
      <c r="I446" s="67">
        <v>450</v>
      </c>
      <c r="J446" s="67">
        <f t="shared" si="85"/>
        <v>420</v>
      </c>
      <c r="K446" s="68">
        <v>499.5</v>
      </c>
      <c r="L446" s="68">
        <f t="shared" si="86"/>
        <v>-49.5</v>
      </c>
      <c r="M446" s="68">
        <f t="shared" si="87"/>
        <v>118.92857142857143</v>
      </c>
      <c r="N446" s="96">
        <v>444</v>
      </c>
      <c r="O446" s="97" t="str">
        <f t="shared" si="88"/>
        <v>Mar</v>
      </c>
      <c r="P446" s="96">
        <f t="shared" si="89"/>
        <v>444</v>
      </c>
      <c r="Q446" s="98">
        <f t="shared" si="90"/>
        <v>55.5</v>
      </c>
      <c r="R446" s="97">
        <f t="shared" si="91"/>
        <v>0.125</v>
      </c>
      <c r="S446" s="99" t="str">
        <f t="shared" si="92"/>
        <v>GROWTH</v>
      </c>
      <c r="T446" s="68">
        <v>490</v>
      </c>
      <c r="U446" s="100" t="str">
        <f t="shared" si="93"/>
        <v>Apr</v>
      </c>
      <c r="V446" s="96">
        <v>490</v>
      </c>
      <c r="W446" s="101">
        <f t="shared" si="94"/>
        <v>9.5</v>
      </c>
      <c r="X446" s="102">
        <f t="shared" si="95"/>
        <v>1.9387755102040716E-2</v>
      </c>
      <c r="Y446" s="103" t="str">
        <f t="shared" si="96"/>
        <v>GROWTH</v>
      </c>
      <c r="Z446" s="74">
        <v>0</v>
      </c>
      <c r="AA446" s="69"/>
      <c r="AB446" s="69" t="s">
        <v>133</v>
      </c>
      <c r="AC446" s="69" t="s">
        <v>134</v>
      </c>
      <c r="AD446" s="3">
        <f t="shared" si="97"/>
        <v>0</v>
      </c>
      <c r="AE446" s="75"/>
    </row>
    <row r="447" spans="1:31" ht="14.25" customHeight="1">
      <c r="A447" s="69" t="s">
        <v>134</v>
      </c>
      <c r="B447" s="71" t="s">
        <v>58</v>
      </c>
      <c r="C447" s="71" t="s">
        <v>1438</v>
      </c>
      <c r="D447" s="71">
        <v>1000003162</v>
      </c>
      <c r="E447" s="71" t="s">
        <v>1439</v>
      </c>
      <c r="F447" s="73">
        <v>44916</v>
      </c>
      <c r="G447" s="66" t="str">
        <f t="shared" si="84"/>
        <v>Targeted Dealer</v>
      </c>
      <c r="H447" s="66"/>
      <c r="I447" s="67">
        <v>140</v>
      </c>
      <c r="J447" s="67">
        <f t="shared" si="85"/>
        <v>130.66666666666669</v>
      </c>
      <c r="K447" s="68">
        <v>125</v>
      </c>
      <c r="L447" s="68">
        <f t="shared" si="86"/>
        <v>15</v>
      </c>
      <c r="M447" s="68">
        <f t="shared" si="87"/>
        <v>95.66326530612244</v>
      </c>
      <c r="N447" s="96">
        <v>156</v>
      </c>
      <c r="O447" s="97" t="str">
        <f t="shared" si="88"/>
        <v>Mar</v>
      </c>
      <c r="P447" s="96">
        <f t="shared" si="89"/>
        <v>156</v>
      </c>
      <c r="Q447" s="98">
        <f t="shared" si="90"/>
        <v>-31</v>
      </c>
      <c r="R447" s="97">
        <f t="shared" si="91"/>
        <v>-0.19871794871794868</v>
      </c>
      <c r="S447" s="99" t="str">
        <f t="shared" si="92"/>
        <v>DEGROWTH</v>
      </c>
      <c r="T447" s="68">
        <v>123</v>
      </c>
      <c r="U447" s="100" t="str">
        <f t="shared" si="93"/>
        <v>Apr</v>
      </c>
      <c r="V447" s="96">
        <v>123</v>
      </c>
      <c r="W447" s="101">
        <f t="shared" si="94"/>
        <v>2</v>
      </c>
      <c r="X447" s="102">
        <f t="shared" si="95"/>
        <v>1.6260162601626105E-2</v>
      </c>
      <c r="Y447" s="103" t="str">
        <f t="shared" si="96"/>
        <v>GROWTH</v>
      </c>
      <c r="Z447" s="74">
        <v>0</v>
      </c>
      <c r="AA447" s="69"/>
      <c r="AB447" s="69" t="s">
        <v>133</v>
      </c>
      <c r="AC447" s="69" t="s">
        <v>134</v>
      </c>
      <c r="AD447" s="3">
        <f t="shared" si="97"/>
        <v>0</v>
      </c>
      <c r="AE447" s="75"/>
    </row>
    <row r="448" spans="1:31" ht="14.25" customHeight="1">
      <c r="A448" s="69" t="s">
        <v>134</v>
      </c>
      <c r="B448" s="71" t="s">
        <v>58</v>
      </c>
      <c r="C448" s="71" t="s">
        <v>1440</v>
      </c>
      <c r="D448" s="71">
        <v>1000000301</v>
      </c>
      <c r="E448" s="72" t="s">
        <v>1441</v>
      </c>
      <c r="F448" s="73">
        <v>41248</v>
      </c>
      <c r="G448" s="66" t="str">
        <f t="shared" si="84"/>
        <v>Targeted Dealer</v>
      </c>
      <c r="H448" s="66"/>
      <c r="I448" s="67">
        <v>2300</v>
      </c>
      <c r="J448" s="67">
        <f t="shared" si="85"/>
        <v>2146.666666666667</v>
      </c>
      <c r="K448" s="68">
        <v>2331.5</v>
      </c>
      <c r="L448" s="68">
        <f t="shared" si="86"/>
        <v>-31.5</v>
      </c>
      <c r="M448" s="68">
        <f t="shared" si="87"/>
        <v>108.61024844720495</v>
      </c>
      <c r="N448" s="96">
        <v>2089</v>
      </c>
      <c r="O448" s="97" t="str">
        <f t="shared" si="88"/>
        <v>Mar</v>
      </c>
      <c r="P448" s="96">
        <f t="shared" si="89"/>
        <v>2089</v>
      </c>
      <c r="Q448" s="98">
        <f t="shared" si="90"/>
        <v>242.5</v>
      </c>
      <c r="R448" s="97">
        <f t="shared" si="91"/>
        <v>0.11608425083772134</v>
      </c>
      <c r="S448" s="99" t="str">
        <f t="shared" si="92"/>
        <v>GROWTH</v>
      </c>
      <c r="T448" s="68">
        <v>1996.5</v>
      </c>
      <c r="U448" s="100" t="str">
        <f t="shared" si="93"/>
        <v>Apr</v>
      </c>
      <c r="V448" s="96">
        <v>1996.5</v>
      </c>
      <c r="W448" s="101">
        <f t="shared" si="94"/>
        <v>335</v>
      </c>
      <c r="X448" s="102">
        <f t="shared" si="95"/>
        <v>0.16779363886801901</v>
      </c>
      <c r="Y448" s="103" t="str">
        <f t="shared" si="96"/>
        <v>GROWTH</v>
      </c>
      <c r="Z448" s="74">
        <v>0</v>
      </c>
      <c r="AA448" s="69"/>
      <c r="AB448" s="69" t="s">
        <v>133</v>
      </c>
      <c r="AC448" s="69" t="s">
        <v>134</v>
      </c>
      <c r="AD448" s="3">
        <f t="shared" si="97"/>
        <v>0</v>
      </c>
      <c r="AE448" s="75"/>
    </row>
    <row r="449" spans="1:31" ht="14.25" customHeight="1">
      <c r="A449" s="69" t="s">
        <v>134</v>
      </c>
      <c r="B449" s="71" t="s">
        <v>58</v>
      </c>
      <c r="C449" s="71" t="s">
        <v>1442</v>
      </c>
      <c r="D449" s="71">
        <v>1000000302</v>
      </c>
      <c r="E449" s="72" t="s">
        <v>1443</v>
      </c>
      <c r="F449" s="73">
        <v>41488</v>
      </c>
      <c r="G449" s="66" t="str">
        <f t="shared" si="84"/>
        <v>Targeted Dealer</v>
      </c>
      <c r="H449" s="66"/>
      <c r="I449" s="67">
        <v>450</v>
      </c>
      <c r="J449" s="67">
        <f t="shared" si="85"/>
        <v>420</v>
      </c>
      <c r="K449" s="68">
        <v>482.5</v>
      </c>
      <c r="L449" s="68">
        <f t="shared" si="86"/>
        <v>-32.5</v>
      </c>
      <c r="M449" s="68">
        <f t="shared" si="87"/>
        <v>114.88095238095238</v>
      </c>
      <c r="N449" s="96">
        <v>356</v>
      </c>
      <c r="O449" s="97" t="str">
        <f t="shared" si="88"/>
        <v>Mar</v>
      </c>
      <c r="P449" s="96">
        <f t="shared" si="89"/>
        <v>356</v>
      </c>
      <c r="Q449" s="98">
        <f t="shared" si="90"/>
        <v>126.5</v>
      </c>
      <c r="R449" s="97">
        <f t="shared" si="91"/>
        <v>0.3553370786516854</v>
      </c>
      <c r="S449" s="99" t="str">
        <f t="shared" si="92"/>
        <v>GROWTH</v>
      </c>
      <c r="T449" s="68">
        <v>430.5</v>
      </c>
      <c r="U449" s="100" t="str">
        <f t="shared" si="93"/>
        <v>Apr</v>
      </c>
      <c r="V449" s="96">
        <v>430.5</v>
      </c>
      <c r="W449" s="101">
        <f t="shared" si="94"/>
        <v>52</v>
      </c>
      <c r="X449" s="102">
        <f t="shared" si="95"/>
        <v>0.12078977932636459</v>
      </c>
      <c r="Y449" s="103" t="str">
        <f t="shared" si="96"/>
        <v>GROWTH</v>
      </c>
      <c r="Z449" s="74">
        <v>0</v>
      </c>
      <c r="AA449" s="69"/>
      <c r="AB449" s="69" t="s">
        <v>133</v>
      </c>
      <c r="AC449" s="69" t="s">
        <v>134</v>
      </c>
      <c r="AD449" s="3">
        <f t="shared" si="97"/>
        <v>0</v>
      </c>
      <c r="AE449" s="75"/>
    </row>
    <row r="450" spans="1:31" ht="14.25" customHeight="1">
      <c r="A450" s="69" t="s">
        <v>134</v>
      </c>
      <c r="B450" s="71" t="s">
        <v>58</v>
      </c>
      <c r="C450" s="71" t="s">
        <v>1444</v>
      </c>
      <c r="D450" s="71">
        <v>1000000303</v>
      </c>
      <c r="E450" s="72" t="s">
        <v>1445</v>
      </c>
      <c r="F450" s="73">
        <v>38465</v>
      </c>
      <c r="G450" s="66" t="str">
        <f t="shared" si="84"/>
        <v>Targeted Dealer</v>
      </c>
      <c r="H450" s="66"/>
      <c r="I450" s="67">
        <v>7</v>
      </c>
      <c r="J450" s="67">
        <f t="shared" si="85"/>
        <v>6.5333333333333332</v>
      </c>
      <c r="K450" s="68">
        <v>3.5</v>
      </c>
      <c r="L450" s="68">
        <f t="shared" si="86"/>
        <v>3.5</v>
      </c>
      <c r="M450" s="68">
        <f t="shared" si="87"/>
        <v>53.571428571428577</v>
      </c>
      <c r="N450" s="96">
        <v>7</v>
      </c>
      <c r="O450" s="97" t="str">
        <f t="shared" si="88"/>
        <v>Mar</v>
      </c>
      <c r="P450" s="96">
        <f t="shared" si="89"/>
        <v>7</v>
      </c>
      <c r="Q450" s="98">
        <f t="shared" si="90"/>
        <v>-3.5</v>
      </c>
      <c r="R450" s="97">
        <f t="shared" si="91"/>
        <v>-0.5</v>
      </c>
      <c r="S450" s="99" t="str">
        <f t="shared" si="92"/>
        <v>DEGROWTH</v>
      </c>
      <c r="T450" s="68">
        <v>0</v>
      </c>
      <c r="U450" s="100" t="str">
        <f t="shared" si="93"/>
        <v>Apr</v>
      </c>
      <c r="V450" s="96">
        <v>0</v>
      </c>
      <c r="W450" s="101">
        <f t="shared" si="94"/>
        <v>3.5</v>
      </c>
      <c r="X450" s="102">
        <f t="shared" si="95"/>
        <v>0</v>
      </c>
      <c r="Y450" s="103" t="b">
        <f t="shared" si="96"/>
        <v>0</v>
      </c>
      <c r="Z450" s="74">
        <v>0</v>
      </c>
      <c r="AA450" s="69"/>
      <c r="AB450" s="69" t="s">
        <v>133</v>
      </c>
      <c r="AC450" s="69" t="s">
        <v>134</v>
      </c>
      <c r="AD450" s="3">
        <f t="shared" si="97"/>
        <v>0</v>
      </c>
      <c r="AE450" s="75"/>
    </row>
    <row r="451" spans="1:31" ht="14.25" customHeight="1">
      <c r="A451" s="69" t="s">
        <v>134</v>
      </c>
      <c r="B451" s="71" t="s">
        <v>58</v>
      </c>
      <c r="C451" s="71" t="s">
        <v>1446</v>
      </c>
      <c r="D451" s="71">
        <v>1000000305</v>
      </c>
      <c r="E451" s="72" t="s">
        <v>1447</v>
      </c>
      <c r="F451" s="73">
        <v>41870</v>
      </c>
      <c r="G451" s="66" t="str">
        <f t="shared" ref="G451:G514" si="98">IF(I451&gt;0,"Targeted Dealer","-")</f>
        <v>Targeted Dealer</v>
      </c>
      <c r="H451" s="66"/>
      <c r="I451" s="67">
        <v>450</v>
      </c>
      <c r="J451" s="67">
        <f t="shared" ref="J451:J514" si="99">I451/$J$1*($J$1-$E$1)</f>
        <v>420</v>
      </c>
      <c r="K451" s="68">
        <v>452.5</v>
      </c>
      <c r="L451" s="68">
        <f t="shared" ref="L451:L514" si="100">I451-K451</f>
        <v>-2.5</v>
      </c>
      <c r="M451" s="68">
        <f t="shared" ref="M451:M514" si="101">IFERROR((K451/J451%),"-")</f>
        <v>107.73809523809523</v>
      </c>
      <c r="N451" s="96">
        <v>437</v>
      </c>
      <c r="O451" s="97" t="str">
        <f t="shared" ref="O451:O514" si="102">IF(F451&lt;=$P$2,"Mar","")</f>
        <v>Mar</v>
      </c>
      <c r="P451" s="96">
        <f t="shared" ref="P451:P514" si="103">N451</f>
        <v>437</v>
      </c>
      <c r="Q451" s="98">
        <f t="shared" ref="Q451:Q514" si="104">K451-P451</f>
        <v>15.5</v>
      </c>
      <c r="R451" s="97">
        <f t="shared" ref="R451:R514" si="105">IFERROR(IF(O451="Mar",(K451/P451-1))," ")</f>
        <v>3.5469107551487467E-2</v>
      </c>
      <c r="S451" s="99" t="str">
        <f t="shared" ref="S451:S514" si="106">IF(N451&gt;0,IF(O451="","-",IF(R451&lt;0%,"DEGROWTH","GROWTH")))</f>
        <v>GROWTH</v>
      </c>
      <c r="T451" s="68">
        <v>466</v>
      </c>
      <c r="U451" s="100" t="str">
        <f t="shared" ref="U451:U514" si="107">IF(F451&lt;=$V$2,"Apr","")</f>
        <v>Apr</v>
      </c>
      <c r="V451" s="96">
        <v>466</v>
      </c>
      <c r="W451" s="101">
        <f t="shared" ref="W451:W514" si="108">K451-V451</f>
        <v>-13.5</v>
      </c>
      <c r="X451" s="102">
        <f t="shared" ref="X451:X514" si="109">IFERROR(IF(U451="Apr",(K451/V451-1)),0)</f>
        <v>-2.8969957081545039E-2</v>
      </c>
      <c r="Y451" s="103" t="str">
        <f t="shared" ref="Y451:Y514" si="110">IF(T451&gt;0,IF(U451="","-",IF(X451&lt;0%,"DEGROWTH","GROWTH")))</f>
        <v>DEGROWTH</v>
      </c>
      <c r="Z451" s="74">
        <v>0</v>
      </c>
      <c r="AA451" s="69"/>
      <c r="AB451" s="69" t="s">
        <v>133</v>
      </c>
      <c r="AC451" s="69" t="s">
        <v>134</v>
      </c>
      <c r="AD451" s="3">
        <f t="shared" ref="AD451:AD514" si="111">IF(K451=0,1,0)</f>
        <v>0</v>
      </c>
      <c r="AE451" s="75"/>
    </row>
    <row r="452" spans="1:31" ht="14.25" customHeight="1">
      <c r="A452" s="69" t="s">
        <v>134</v>
      </c>
      <c r="B452" s="71" t="s">
        <v>61</v>
      </c>
      <c r="C452" s="71" t="s">
        <v>1448</v>
      </c>
      <c r="D452" s="71">
        <v>1000000182</v>
      </c>
      <c r="E452" s="72" t="s">
        <v>1449</v>
      </c>
      <c r="F452" s="73">
        <v>38408</v>
      </c>
      <c r="G452" s="66" t="str">
        <f t="shared" si="98"/>
        <v>Targeted Dealer</v>
      </c>
      <c r="H452" s="66"/>
      <c r="I452" s="67">
        <v>60</v>
      </c>
      <c r="J452" s="67">
        <f t="shared" si="99"/>
        <v>56</v>
      </c>
      <c r="K452" s="68">
        <v>60</v>
      </c>
      <c r="L452" s="68">
        <f t="shared" si="100"/>
        <v>0</v>
      </c>
      <c r="M452" s="68">
        <f t="shared" si="101"/>
        <v>107.14285714285714</v>
      </c>
      <c r="N452" s="96">
        <v>45</v>
      </c>
      <c r="O452" s="97" t="str">
        <f t="shared" si="102"/>
        <v>Mar</v>
      </c>
      <c r="P452" s="96">
        <f t="shared" si="103"/>
        <v>45</v>
      </c>
      <c r="Q452" s="98">
        <f t="shared" si="104"/>
        <v>15</v>
      </c>
      <c r="R452" s="97">
        <f t="shared" si="105"/>
        <v>0.33333333333333326</v>
      </c>
      <c r="S452" s="99" t="str">
        <f t="shared" si="106"/>
        <v>GROWTH</v>
      </c>
      <c r="T452" s="68">
        <v>90</v>
      </c>
      <c r="U452" s="100" t="str">
        <f t="shared" si="107"/>
        <v>Apr</v>
      </c>
      <c r="V452" s="96">
        <v>90</v>
      </c>
      <c r="W452" s="101">
        <f t="shared" si="108"/>
        <v>-30</v>
      </c>
      <c r="X452" s="102">
        <f t="shared" si="109"/>
        <v>-0.33333333333333337</v>
      </c>
      <c r="Y452" s="103" t="str">
        <f t="shared" si="110"/>
        <v>DEGROWTH</v>
      </c>
      <c r="Z452" s="74">
        <v>0</v>
      </c>
      <c r="AA452" s="69"/>
      <c r="AB452" s="69" t="s">
        <v>133</v>
      </c>
      <c r="AC452" s="69" t="s">
        <v>134</v>
      </c>
      <c r="AD452" s="3">
        <f t="shared" si="111"/>
        <v>0</v>
      </c>
      <c r="AE452" s="75"/>
    </row>
    <row r="453" spans="1:31" ht="14.25" customHeight="1">
      <c r="A453" s="69" t="s">
        <v>134</v>
      </c>
      <c r="B453" s="71" t="s">
        <v>61</v>
      </c>
      <c r="C453" s="71" t="s">
        <v>1450</v>
      </c>
      <c r="D453" s="71">
        <v>1000000184</v>
      </c>
      <c r="E453" s="72" t="s">
        <v>1451</v>
      </c>
      <c r="F453" s="73">
        <v>38408</v>
      </c>
      <c r="G453" s="66" t="str">
        <f t="shared" si="98"/>
        <v>Targeted Dealer</v>
      </c>
      <c r="H453" s="66"/>
      <c r="I453" s="67">
        <v>1200</v>
      </c>
      <c r="J453" s="67">
        <f t="shared" si="99"/>
        <v>1120</v>
      </c>
      <c r="K453" s="68">
        <v>1229.5</v>
      </c>
      <c r="L453" s="68">
        <f t="shared" si="100"/>
        <v>-29.5</v>
      </c>
      <c r="M453" s="68">
        <f t="shared" si="101"/>
        <v>109.77678571428572</v>
      </c>
      <c r="N453" s="96">
        <v>1227</v>
      </c>
      <c r="O453" s="97" t="str">
        <f t="shared" si="102"/>
        <v>Mar</v>
      </c>
      <c r="P453" s="96">
        <f t="shared" si="103"/>
        <v>1227</v>
      </c>
      <c r="Q453" s="98">
        <f t="shared" si="104"/>
        <v>2.5</v>
      </c>
      <c r="R453" s="97">
        <f t="shared" si="105"/>
        <v>2.0374898125510299E-3</v>
      </c>
      <c r="S453" s="99" t="str">
        <f t="shared" si="106"/>
        <v>GROWTH</v>
      </c>
      <c r="T453" s="68">
        <v>986</v>
      </c>
      <c r="U453" s="100" t="str">
        <f t="shared" si="107"/>
        <v>Apr</v>
      </c>
      <c r="V453" s="96">
        <v>986</v>
      </c>
      <c r="W453" s="101">
        <f t="shared" si="108"/>
        <v>243.5</v>
      </c>
      <c r="X453" s="102">
        <f t="shared" si="109"/>
        <v>0.24695740365111551</v>
      </c>
      <c r="Y453" s="103" t="str">
        <f t="shared" si="110"/>
        <v>GROWTH</v>
      </c>
      <c r="Z453" s="74">
        <v>0</v>
      </c>
      <c r="AA453" s="69"/>
      <c r="AB453" s="69" t="s">
        <v>133</v>
      </c>
      <c r="AC453" s="69" t="s">
        <v>134</v>
      </c>
      <c r="AD453" s="3">
        <f t="shared" si="111"/>
        <v>0</v>
      </c>
      <c r="AE453" s="75"/>
    </row>
    <row r="454" spans="1:31" ht="14.25" customHeight="1">
      <c r="A454" s="69" t="s">
        <v>134</v>
      </c>
      <c r="B454" s="71" t="s">
        <v>61</v>
      </c>
      <c r="C454" s="71" t="s">
        <v>1452</v>
      </c>
      <c r="D454" s="71">
        <v>1000000171</v>
      </c>
      <c r="E454" s="72" t="s">
        <v>1453</v>
      </c>
      <c r="F454" s="73">
        <v>38750</v>
      </c>
      <c r="G454" s="66" t="str">
        <f t="shared" si="98"/>
        <v>Targeted Dealer</v>
      </c>
      <c r="H454" s="66"/>
      <c r="I454" s="67">
        <v>100</v>
      </c>
      <c r="J454" s="67">
        <f t="shared" si="99"/>
        <v>93.333333333333343</v>
      </c>
      <c r="K454" s="68">
        <v>105.5</v>
      </c>
      <c r="L454" s="68">
        <f t="shared" si="100"/>
        <v>-5.5</v>
      </c>
      <c r="M454" s="68">
        <f t="shared" si="101"/>
        <v>113.03571428571426</v>
      </c>
      <c r="N454" s="96">
        <v>85</v>
      </c>
      <c r="O454" s="97" t="str">
        <f t="shared" si="102"/>
        <v>Mar</v>
      </c>
      <c r="P454" s="96">
        <f t="shared" si="103"/>
        <v>85</v>
      </c>
      <c r="Q454" s="98">
        <f t="shared" si="104"/>
        <v>20.5</v>
      </c>
      <c r="R454" s="97">
        <f t="shared" si="105"/>
        <v>0.24117647058823533</v>
      </c>
      <c r="S454" s="99" t="str">
        <f t="shared" si="106"/>
        <v>GROWTH</v>
      </c>
      <c r="T454" s="68">
        <v>103</v>
      </c>
      <c r="U454" s="100" t="str">
        <f t="shared" si="107"/>
        <v>Apr</v>
      </c>
      <c r="V454" s="96">
        <v>103</v>
      </c>
      <c r="W454" s="101">
        <f t="shared" si="108"/>
        <v>2.5</v>
      </c>
      <c r="X454" s="102">
        <f t="shared" si="109"/>
        <v>2.4271844660194164E-2</v>
      </c>
      <c r="Y454" s="103" t="str">
        <f t="shared" si="110"/>
        <v>GROWTH</v>
      </c>
      <c r="Z454" s="74">
        <v>0</v>
      </c>
      <c r="AA454" s="69"/>
      <c r="AB454" s="69" t="s">
        <v>133</v>
      </c>
      <c r="AC454" s="69" t="s">
        <v>134</v>
      </c>
      <c r="AD454" s="3">
        <f t="shared" si="111"/>
        <v>0</v>
      </c>
      <c r="AE454" s="75"/>
    </row>
    <row r="455" spans="1:31" ht="14.25" customHeight="1">
      <c r="A455" s="69" t="s">
        <v>134</v>
      </c>
      <c r="B455" s="71" t="s">
        <v>61</v>
      </c>
      <c r="C455" s="71" t="s">
        <v>1454</v>
      </c>
      <c r="D455" s="71">
        <v>1000000176</v>
      </c>
      <c r="E455" s="72" t="s">
        <v>1455</v>
      </c>
      <c r="F455" s="73">
        <v>38750</v>
      </c>
      <c r="G455" s="66" t="str">
        <f t="shared" si="98"/>
        <v>Targeted Dealer</v>
      </c>
      <c r="H455" s="66"/>
      <c r="I455" s="67">
        <v>13</v>
      </c>
      <c r="J455" s="67">
        <f t="shared" si="99"/>
        <v>12.133333333333333</v>
      </c>
      <c r="K455" s="68">
        <v>12.5</v>
      </c>
      <c r="L455" s="68">
        <f t="shared" si="100"/>
        <v>0.5</v>
      </c>
      <c r="M455" s="68">
        <f t="shared" si="101"/>
        <v>103.02197802197801</v>
      </c>
      <c r="N455" s="96">
        <v>20</v>
      </c>
      <c r="O455" s="97" t="str">
        <f t="shared" si="102"/>
        <v>Mar</v>
      </c>
      <c r="P455" s="96">
        <f t="shared" si="103"/>
        <v>20</v>
      </c>
      <c r="Q455" s="98">
        <f t="shared" si="104"/>
        <v>-7.5</v>
      </c>
      <c r="R455" s="97">
        <f t="shared" si="105"/>
        <v>-0.375</v>
      </c>
      <c r="S455" s="99" t="str">
        <f t="shared" si="106"/>
        <v>DEGROWTH</v>
      </c>
      <c r="T455" s="68">
        <v>12.5</v>
      </c>
      <c r="U455" s="100" t="str">
        <f t="shared" si="107"/>
        <v>Apr</v>
      </c>
      <c r="V455" s="96">
        <v>12.5</v>
      </c>
      <c r="W455" s="101">
        <f t="shared" si="108"/>
        <v>0</v>
      </c>
      <c r="X455" s="102">
        <f t="shared" si="109"/>
        <v>0</v>
      </c>
      <c r="Y455" s="103" t="str">
        <f t="shared" si="110"/>
        <v>GROWTH</v>
      </c>
      <c r="Z455" s="74">
        <v>0</v>
      </c>
      <c r="AA455" s="69"/>
      <c r="AB455" s="69" t="s">
        <v>133</v>
      </c>
      <c r="AC455" s="69" t="s">
        <v>134</v>
      </c>
      <c r="AD455" s="3">
        <f t="shared" si="111"/>
        <v>0</v>
      </c>
      <c r="AE455" s="75"/>
    </row>
    <row r="456" spans="1:31" ht="14.25" customHeight="1">
      <c r="A456" s="69" t="s">
        <v>134</v>
      </c>
      <c r="B456" s="71" t="s">
        <v>61</v>
      </c>
      <c r="C456" s="71" t="s">
        <v>1456</v>
      </c>
      <c r="D456" s="71">
        <v>1000000185</v>
      </c>
      <c r="E456" s="72" t="s">
        <v>1457</v>
      </c>
      <c r="F456" s="73">
        <v>41758</v>
      </c>
      <c r="G456" s="66" t="str">
        <f t="shared" si="98"/>
        <v>Targeted Dealer</v>
      </c>
      <c r="H456" s="66"/>
      <c r="I456" s="67">
        <v>25</v>
      </c>
      <c r="J456" s="67">
        <f t="shared" si="99"/>
        <v>23.333333333333336</v>
      </c>
      <c r="K456" s="68">
        <v>25.5</v>
      </c>
      <c r="L456" s="68">
        <f t="shared" si="100"/>
        <v>-0.5</v>
      </c>
      <c r="M456" s="68">
        <f t="shared" si="101"/>
        <v>109.28571428571428</v>
      </c>
      <c r="N456" s="96">
        <v>40</v>
      </c>
      <c r="O456" s="97" t="str">
        <f t="shared" si="102"/>
        <v>Mar</v>
      </c>
      <c r="P456" s="96">
        <f t="shared" si="103"/>
        <v>40</v>
      </c>
      <c r="Q456" s="98">
        <f t="shared" si="104"/>
        <v>-14.5</v>
      </c>
      <c r="R456" s="97">
        <f t="shared" si="105"/>
        <v>-0.36250000000000004</v>
      </c>
      <c r="S456" s="99" t="str">
        <f t="shared" si="106"/>
        <v>DEGROWTH</v>
      </c>
      <c r="T456" s="68">
        <v>25</v>
      </c>
      <c r="U456" s="100" t="str">
        <f t="shared" si="107"/>
        <v>Apr</v>
      </c>
      <c r="V456" s="96">
        <v>25</v>
      </c>
      <c r="W456" s="101">
        <f t="shared" si="108"/>
        <v>0.5</v>
      </c>
      <c r="X456" s="102">
        <f t="shared" si="109"/>
        <v>2.0000000000000018E-2</v>
      </c>
      <c r="Y456" s="103" t="str">
        <f t="shared" si="110"/>
        <v>GROWTH</v>
      </c>
      <c r="Z456" s="74">
        <v>0</v>
      </c>
      <c r="AA456" s="69"/>
      <c r="AB456" s="69" t="s">
        <v>133</v>
      </c>
      <c r="AC456" s="69" t="s">
        <v>134</v>
      </c>
      <c r="AD456" s="3">
        <f t="shared" si="111"/>
        <v>0</v>
      </c>
      <c r="AE456" s="75"/>
    </row>
    <row r="457" spans="1:31" ht="14.25" customHeight="1">
      <c r="A457" s="69" t="s">
        <v>134</v>
      </c>
      <c r="B457" s="71" t="s">
        <v>61</v>
      </c>
      <c r="C457" s="71" t="s">
        <v>1458</v>
      </c>
      <c r="D457" s="71">
        <v>1000000196</v>
      </c>
      <c r="E457" s="72" t="s">
        <v>1459</v>
      </c>
      <c r="F457" s="73">
        <v>41768</v>
      </c>
      <c r="G457" s="66" t="str">
        <f t="shared" si="98"/>
        <v>Targeted Dealer</v>
      </c>
      <c r="H457" s="66"/>
      <c r="I457" s="67">
        <v>25</v>
      </c>
      <c r="J457" s="67">
        <f t="shared" si="99"/>
        <v>23.333333333333336</v>
      </c>
      <c r="K457" s="68">
        <v>13</v>
      </c>
      <c r="L457" s="68">
        <f t="shared" si="100"/>
        <v>12</v>
      </c>
      <c r="M457" s="68">
        <f t="shared" si="101"/>
        <v>55.714285714285708</v>
      </c>
      <c r="N457" s="96">
        <v>13</v>
      </c>
      <c r="O457" s="97" t="str">
        <f t="shared" si="102"/>
        <v>Mar</v>
      </c>
      <c r="P457" s="96">
        <f t="shared" si="103"/>
        <v>13</v>
      </c>
      <c r="Q457" s="98">
        <f t="shared" si="104"/>
        <v>0</v>
      </c>
      <c r="R457" s="97">
        <f t="shared" si="105"/>
        <v>0</v>
      </c>
      <c r="S457" s="99" t="str">
        <f t="shared" si="106"/>
        <v>GROWTH</v>
      </c>
      <c r="T457" s="68">
        <v>12.5</v>
      </c>
      <c r="U457" s="100" t="str">
        <f t="shared" si="107"/>
        <v>Apr</v>
      </c>
      <c r="V457" s="96">
        <v>12.5</v>
      </c>
      <c r="W457" s="101">
        <f t="shared" si="108"/>
        <v>0.5</v>
      </c>
      <c r="X457" s="102">
        <f t="shared" si="109"/>
        <v>4.0000000000000036E-2</v>
      </c>
      <c r="Y457" s="103" t="str">
        <f t="shared" si="110"/>
        <v>GROWTH</v>
      </c>
      <c r="Z457" s="74">
        <v>0</v>
      </c>
      <c r="AA457" s="69"/>
      <c r="AB457" s="69" t="s">
        <v>133</v>
      </c>
      <c r="AC457" s="69" t="s">
        <v>134</v>
      </c>
      <c r="AD457" s="3">
        <f t="shared" si="111"/>
        <v>0</v>
      </c>
      <c r="AE457" s="75"/>
    </row>
    <row r="458" spans="1:31" ht="14.25" customHeight="1">
      <c r="A458" s="69" t="s">
        <v>134</v>
      </c>
      <c r="B458" s="71" t="s">
        <v>61</v>
      </c>
      <c r="C458" s="71" t="s">
        <v>1460</v>
      </c>
      <c r="D458" s="71">
        <v>1000000177</v>
      </c>
      <c r="E458" s="72" t="s">
        <v>1461</v>
      </c>
      <c r="F458" s="73">
        <v>41912</v>
      </c>
      <c r="G458" s="66" t="str">
        <f t="shared" si="98"/>
        <v>Targeted Dealer</v>
      </c>
      <c r="H458" s="66"/>
      <c r="I458" s="67">
        <v>350</v>
      </c>
      <c r="J458" s="67">
        <f t="shared" si="99"/>
        <v>326.66666666666663</v>
      </c>
      <c r="K458" s="68">
        <v>449.2</v>
      </c>
      <c r="L458" s="68">
        <f t="shared" si="100"/>
        <v>-99.199999999999989</v>
      </c>
      <c r="M458" s="68">
        <f t="shared" si="101"/>
        <v>137.51020408163268</v>
      </c>
      <c r="N458" s="96">
        <v>423</v>
      </c>
      <c r="O458" s="97" t="str">
        <f t="shared" si="102"/>
        <v>Mar</v>
      </c>
      <c r="P458" s="96">
        <f t="shared" si="103"/>
        <v>423</v>
      </c>
      <c r="Q458" s="98">
        <f t="shared" si="104"/>
        <v>26.199999999999989</v>
      </c>
      <c r="R458" s="97">
        <f t="shared" si="105"/>
        <v>6.1938534278959789E-2</v>
      </c>
      <c r="S458" s="99" t="str">
        <f t="shared" si="106"/>
        <v>GROWTH</v>
      </c>
      <c r="T458" s="68">
        <v>560</v>
      </c>
      <c r="U458" s="100" t="str">
        <f t="shared" si="107"/>
        <v>Apr</v>
      </c>
      <c r="V458" s="96">
        <v>560</v>
      </c>
      <c r="W458" s="101">
        <f t="shared" si="108"/>
        <v>-110.80000000000001</v>
      </c>
      <c r="X458" s="102">
        <f t="shared" si="109"/>
        <v>-0.19785714285714284</v>
      </c>
      <c r="Y458" s="103" t="str">
        <f t="shared" si="110"/>
        <v>DEGROWTH</v>
      </c>
      <c r="Z458" s="74">
        <v>0</v>
      </c>
      <c r="AA458" s="69"/>
      <c r="AB458" s="69" t="s">
        <v>133</v>
      </c>
      <c r="AC458" s="69" t="s">
        <v>134</v>
      </c>
      <c r="AD458" s="3">
        <f t="shared" si="111"/>
        <v>0</v>
      </c>
      <c r="AE458" s="75"/>
    </row>
    <row r="459" spans="1:31" ht="14.25" customHeight="1">
      <c r="A459" s="69" t="s">
        <v>134</v>
      </c>
      <c r="B459" s="71" t="s">
        <v>61</v>
      </c>
      <c r="C459" s="71" t="s">
        <v>1462</v>
      </c>
      <c r="D459" s="71">
        <v>1000000194</v>
      </c>
      <c r="E459" s="72" t="s">
        <v>1463</v>
      </c>
      <c r="F459" s="73">
        <v>42228</v>
      </c>
      <c r="G459" s="66" t="str">
        <f t="shared" si="98"/>
        <v>Targeted Dealer</v>
      </c>
      <c r="H459" s="66"/>
      <c r="I459" s="67">
        <v>300</v>
      </c>
      <c r="J459" s="67">
        <f t="shared" si="99"/>
        <v>280</v>
      </c>
      <c r="K459" s="68">
        <v>398.5</v>
      </c>
      <c r="L459" s="68">
        <f t="shared" si="100"/>
        <v>-98.5</v>
      </c>
      <c r="M459" s="68">
        <f t="shared" si="101"/>
        <v>142.32142857142858</v>
      </c>
      <c r="N459" s="96">
        <v>308</v>
      </c>
      <c r="O459" s="97" t="str">
        <f t="shared" si="102"/>
        <v>Mar</v>
      </c>
      <c r="P459" s="96">
        <f t="shared" si="103"/>
        <v>308</v>
      </c>
      <c r="Q459" s="98">
        <f t="shared" si="104"/>
        <v>90.5</v>
      </c>
      <c r="R459" s="97">
        <f t="shared" si="105"/>
        <v>0.29383116883116878</v>
      </c>
      <c r="S459" s="99" t="str">
        <f t="shared" si="106"/>
        <v>GROWTH</v>
      </c>
      <c r="T459" s="68">
        <v>333.5</v>
      </c>
      <c r="U459" s="100" t="str">
        <f t="shared" si="107"/>
        <v>Apr</v>
      </c>
      <c r="V459" s="96">
        <v>333.5</v>
      </c>
      <c r="W459" s="101">
        <f t="shared" si="108"/>
        <v>65</v>
      </c>
      <c r="X459" s="102">
        <f t="shared" si="109"/>
        <v>0.19490254872563728</v>
      </c>
      <c r="Y459" s="103" t="str">
        <f t="shared" si="110"/>
        <v>GROWTH</v>
      </c>
      <c r="Z459" s="74">
        <v>0</v>
      </c>
      <c r="AA459" s="69"/>
      <c r="AB459" s="69" t="s">
        <v>133</v>
      </c>
      <c r="AC459" s="69" t="s">
        <v>134</v>
      </c>
      <c r="AD459" s="3">
        <f t="shared" si="111"/>
        <v>0</v>
      </c>
      <c r="AE459" s="75"/>
    </row>
    <row r="460" spans="1:31" ht="14.25" customHeight="1">
      <c r="A460" s="69" t="s">
        <v>134</v>
      </c>
      <c r="B460" s="71" t="s">
        <v>61</v>
      </c>
      <c r="C460" s="71" t="s">
        <v>1464</v>
      </c>
      <c r="D460" s="71">
        <v>1000000189</v>
      </c>
      <c r="E460" s="72" t="s">
        <v>1465</v>
      </c>
      <c r="F460" s="73">
        <v>42280</v>
      </c>
      <c r="G460" s="66" t="str">
        <f t="shared" si="98"/>
        <v>Targeted Dealer</v>
      </c>
      <c r="H460" s="66"/>
      <c r="I460" s="67">
        <v>25</v>
      </c>
      <c r="J460" s="67">
        <f t="shared" si="99"/>
        <v>23.333333333333336</v>
      </c>
      <c r="K460" s="68">
        <v>27.5</v>
      </c>
      <c r="L460" s="68">
        <f t="shared" si="100"/>
        <v>-2.5</v>
      </c>
      <c r="M460" s="68">
        <f t="shared" si="101"/>
        <v>117.85714285714285</v>
      </c>
      <c r="N460" s="96">
        <v>7.5</v>
      </c>
      <c r="O460" s="97" t="str">
        <f t="shared" si="102"/>
        <v>Mar</v>
      </c>
      <c r="P460" s="96">
        <f t="shared" si="103"/>
        <v>7.5</v>
      </c>
      <c r="Q460" s="98">
        <f t="shared" si="104"/>
        <v>20</v>
      </c>
      <c r="R460" s="97">
        <f t="shared" si="105"/>
        <v>2.6666666666666665</v>
      </c>
      <c r="S460" s="99" t="str">
        <f t="shared" si="106"/>
        <v>GROWTH</v>
      </c>
      <c r="T460" s="68">
        <v>62.5</v>
      </c>
      <c r="U460" s="100" t="str">
        <f t="shared" si="107"/>
        <v>Apr</v>
      </c>
      <c r="V460" s="96">
        <v>62.5</v>
      </c>
      <c r="W460" s="101">
        <f t="shared" si="108"/>
        <v>-35</v>
      </c>
      <c r="X460" s="102">
        <f t="shared" si="109"/>
        <v>-0.56000000000000005</v>
      </c>
      <c r="Y460" s="103" t="str">
        <f t="shared" si="110"/>
        <v>DEGROWTH</v>
      </c>
      <c r="Z460" s="74">
        <v>0</v>
      </c>
      <c r="AA460" s="69"/>
      <c r="AB460" s="69" t="s">
        <v>133</v>
      </c>
      <c r="AC460" s="69" t="s">
        <v>134</v>
      </c>
      <c r="AD460" s="3">
        <f t="shared" si="111"/>
        <v>0</v>
      </c>
      <c r="AE460" s="75"/>
    </row>
    <row r="461" spans="1:31" ht="14.25" customHeight="1">
      <c r="A461" s="69" t="s">
        <v>134</v>
      </c>
      <c r="B461" s="71" t="s">
        <v>61</v>
      </c>
      <c r="C461" s="71" t="s">
        <v>1466</v>
      </c>
      <c r="D461" s="71">
        <v>1000000181</v>
      </c>
      <c r="E461" s="72" t="s">
        <v>1467</v>
      </c>
      <c r="F461" s="73">
        <v>42889</v>
      </c>
      <c r="G461" s="66" t="str">
        <f t="shared" si="98"/>
        <v>Targeted Dealer</v>
      </c>
      <c r="H461" s="66"/>
      <c r="I461" s="67">
        <v>90</v>
      </c>
      <c r="J461" s="67">
        <f t="shared" si="99"/>
        <v>84</v>
      </c>
      <c r="K461" s="68">
        <v>52</v>
      </c>
      <c r="L461" s="68">
        <f t="shared" si="100"/>
        <v>38</v>
      </c>
      <c r="M461" s="68">
        <f t="shared" si="101"/>
        <v>61.904761904761905</v>
      </c>
      <c r="N461" s="96">
        <v>100.5</v>
      </c>
      <c r="O461" s="97" t="str">
        <f t="shared" si="102"/>
        <v>Mar</v>
      </c>
      <c r="P461" s="96">
        <f t="shared" si="103"/>
        <v>100.5</v>
      </c>
      <c r="Q461" s="98">
        <f t="shared" si="104"/>
        <v>-48.5</v>
      </c>
      <c r="R461" s="97">
        <f t="shared" si="105"/>
        <v>-0.48258706467661694</v>
      </c>
      <c r="S461" s="99" t="str">
        <f t="shared" si="106"/>
        <v>DEGROWTH</v>
      </c>
      <c r="T461" s="68">
        <v>100</v>
      </c>
      <c r="U461" s="100" t="str">
        <f t="shared" si="107"/>
        <v>Apr</v>
      </c>
      <c r="V461" s="96">
        <v>100</v>
      </c>
      <c r="W461" s="101">
        <f t="shared" si="108"/>
        <v>-48</v>
      </c>
      <c r="X461" s="102">
        <f t="shared" si="109"/>
        <v>-0.48</v>
      </c>
      <c r="Y461" s="103" t="str">
        <f t="shared" si="110"/>
        <v>DEGROWTH</v>
      </c>
      <c r="Z461" s="74">
        <v>0</v>
      </c>
      <c r="AA461" s="69"/>
      <c r="AB461" s="69" t="s">
        <v>133</v>
      </c>
      <c r="AC461" s="69" t="s">
        <v>134</v>
      </c>
      <c r="AD461" s="3">
        <f t="shared" si="111"/>
        <v>0</v>
      </c>
      <c r="AE461" s="75"/>
    </row>
    <row r="462" spans="1:31" ht="14.25" customHeight="1">
      <c r="A462" s="69" t="s">
        <v>134</v>
      </c>
      <c r="B462" s="71" t="s">
        <v>61</v>
      </c>
      <c r="C462" s="71" t="s">
        <v>1468</v>
      </c>
      <c r="D462" s="71">
        <v>1000000178</v>
      </c>
      <c r="E462" s="72" t="s">
        <v>1469</v>
      </c>
      <c r="F462" s="73">
        <v>42921</v>
      </c>
      <c r="G462" s="66" t="str">
        <f t="shared" si="98"/>
        <v>Targeted Dealer</v>
      </c>
      <c r="H462" s="66"/>
      <c r="I462" s="67">
        <v>25</v>
      </c>
      <c r="J462" s="67">
        <f t="shared" si="99"/>
        <v>23.333333333333336</v>
      </c>
      <c r="K462" s="68">
        <v>25.5</v>
      </c>
      <c r="L462" s="68">
        <f t="shared" si="100"/>
        <v>-0.5</v>
      </c>
      <c r="M462" s="68">
        <f t="shared" si="101"/>
        <v>109.28571428571428</v>
      </c>
      <c r="N462" s="96">
        <v>26</v>
      </c>
      <c r="O462" s="97" t="str">
        <f t="shared" si="102"/>
        <v>Mar</v>
      </c>
      <c r="P462" s="96">
        <f t="shared" si="103"/>
        <v>26</v>
      </c>
      <c r="Q462" s="98">
        <f t="shared" si="104"/>
        <v>-0.5</v>
      </c>
      <c r="R462" s="97">
        <f t="shared" si="105"/>
        <v>-1.9230769230769273E-2</v>
      </c>
      <c r="S462" s="99" t="str">
        <f t="shared" si="106"/>
        <v>DEGROWTH</v>
      </c>
      <c r="T462" s="68">
        <v>50</v>
      </c>
      <c r="U462" s="100" t="str">
        <f t="shared" si="107"/>
        <v>Apr</v>
      </c>
      <c r="V462" s="96">
        <v>50</v>
      </c>
      <c r="W462" s="101">
        <f t="shared" si="108"/>
        <v>-24.5</v>
      </c>
      <c r="X462" s="102">
        <f t="shared" si="109"/>
        <v>-0.49</v>
      </c>
      <c r="Y462" s="103" t="str">
        <f t="shared" si="110"/>
        <v>DEGROWTH</v>
      </c>
      <c r="Z462" s="74">
        <v>0</v>
      </c>
      <c r="AA462" s="69"/>
      <c r="AB462" s="69" t="s">
        <v>133</v>
      </c>
      <c r="AC462" s="69" t="s">
        <v>134</v>
      </c>
      <c r="AD462" s="3">
        <f t="shared" si="111"/>
        <v>0</v>
      </c>
      <c r="AE462" s="75"/>
    </row>
    <row r="463" spans="1:31" ht="14.25" customHeight="1">
      <c r="A463" s="69" t="s">
        <v>134</v>
      </c>
      <c r="B463" s="71" t="s">
        <v>61</v>
      </c>
      <c r="C463" s="71" t="s">
        <v>1470</v>
      </c>
      <c r="D463" s="71">
        <v>1000000190</v>
      </c>
      <c r="E463" s="72" t="s">
        <v>1471</v>
      </c>
      <c r="F463" s="73">
        <v>43066</v>
      </c>
      <c r="G463" s="66" t="str">
        <f t="shared" si="98"/>
        <v>Targeted Dealer</v>
      </c>
      <c r="H463" s="66"/>
      <c r="I463" s="67">
        <v>80</v>
      </c>
      <c r="J463" s="67">
        <f t="shared" si="99"/>
        <v>74.666666666666657</v>
      </c>
      <c r="K463" s="68">
        <v>104.5</v>
      </c>
      <c r="L463" s="68">
        <f t="shared" si="100"/>
        <v>-24.5</v>
      </c>
      <c r="M463" s="68">
        <f t="shared" si="101"/>
        <v>139.95535714285717</v>
      </c>
      <c r="N463" s="96">
        <v>77.5</v>
      </c>
      <c r="O463" s="97" t="str">
        <f t="shared" si="102"/>
        <v>Mar</v>
      </c>
      <c r="P463" s="96">
        <f t="shared" si="103"/>
        <v>77.5</v>
      </c>
      <c r="Q463" s="98">
        <f t="shared" si="104"/>
        <v>27</v>
      </c>
      <c r="R463" s="97">
        <f t="shared" si="105"/>
        <v>0.34838709677419355</v>
      </c>
      <c r="S463" s="99" t="str">
        <f t="shared" si="106"/>
        <v>GROWTH</v>
      </c>
      <c r="T463" s="68">
        <v>59.5</v>
      </c>
      <c r="U463" s="100" t="str">
        <f t="shared" si="107"/>
        <v>Apr</v>
      </c>
      <c r="V463" s="96">
        <v>59.5</v>
      </c>
      <c r="W463" s="101">
        <f t="shared" si="108"/>
        <v>45</v>
      </c>
      <c r="X463" s="102">
        <f t="shared" si="109"/>
        <v>0.75630252100840334</v>
      </c>
      <c r="Y463" s="103" t="str">
        <f t="shared" si="110"/>
        <v>GROWTH</v>
      </c>
      <c r="Z463" s="74">
        <v>0</v>
      </c>
      <c r="AA463" s="69"/>
      <c r="AB463" s="69" t="s">
        <v>133</v>
      </c>
      <c r="AC463" s="69" t="s">
        <v>134</v>
      </c>
      <c r="AD463" s="3">
        <f t="shared" si="111"/>
        <v>0</v>
      </c>
      <c r="AE463" s="75"/>
    </row>
    <row r="464" spans="1:31" ht="14.25" customHeight="1">
      <c r="A464" s="69" t="s">
        <v>134</v>
      </c>
      <c r="B464" s="71" t="s">
        <v>61</v>
      </c>
      <c r="C464" s="71" t="s">
        <v>1472</v>
      </c>
      <c r="D464" s="71">
        <v>1000000168</v>
      </c>
      <c r="E464" s="72" t="s">
        <v>1473</v>
      </c>
      <c r="F464" s="73">
        <v>43147</v>
      </c>
      <c r="G464" s="66" t="str">
        <f t="shared" si="98"/>
        <v>Targeted Dealer</v>
      </c>
      <c r="H464" s="66"/>
      <c r="I464" s="67">
        <v>200</v>
      </c>
      <c r="J464" s="67">
        <f t="shared" si="99"/>
        <v>186.66666666666669</v>
      </c>
      <c r="K464" s="68">
        <v>244.5</v>
      </c>
      <c r="L464" s="68">
        <f t="shared" si="100"/>
        <v>-44.5</v>
      </c>
      <c r="M464" s="68">
        <f t="shared" si="101"/>
        <v>130.98214285714283</v>
      </c>
      <c r="N464" s="96">
        <v>231.5</v>
      </c>
      <c r="O464" s="97" t="str">
        <f t="shared" si="102"/>
        <v>Mar</v>
      </c>
      <c r="P464" s="96">
        <f t="shared" si="103"/>
        <v>231.5</v>
      </c>
      <c r="Q464" s="98">
        <f t="shared" si="104"/>
        <v>13</v>
      </c>
      <c r="R464" s="97">
        <f t="shared" si="105"/>
        <v>5.6155507559395357E-2</v>
      </c>
      <c r="S464" s="99" t="str">
        <f t="shared" si="106"/>
        <v>GROWTH</v>
      </c>
      <c r="T464" s="68">
        <v>296</v>
      </c>
      <c r="U464" s="100" t="str">
        <f t="shared" si="107"/>
        <v>Apr</v>
      </c>
      <c r="V464" s="96">
        <v>296</v>
      </c>
      <c r="W464" s="101">
        <f t="shared" si="108"/>
        <v>-51.5</v>
      </c>
      <c r="X464" s="102">
        <f t="shared" si="109"/>
        <v>-0.17398648648648651</v>
      </c>
      <c r="Y464" s="103" t="str">
        <f t="shared" si="110"/>
        <v>DEGROWTH</v>
      </c>
      <c r="Z464" s="74">
        <v>0</v>
      </c>
      <c r="AA464" s="69"/>
      <c r="AB464" s="69" t="s">
        <v>133</v>
      </c>
      <c r="AC464" s="69" t="s">
        <v>134</v>
      </c>
      <c r="AD464" s="3">
        <f t="shared" si="111"/>
        <v>0</v>
      </c>
      <c r="AE464" s="75"/>
    </row>
    <row r="465" spans="1:31" ht="14.25" customHeight="1">
      <c r="A465" s="69" t="s">
        <v>134</v>
      </c>
      <c r="B465" s="71" t="s">
        <v>61</v>
      </c>
      <c r="C465" s="71" t="s">
        <v>1474</v>
      </c>
      <c r="D465" s="71">
        <v>1000000172</v>
      </c>
      <c r="E465" s="72" t="s">
        <v>1475</v>
      </c>
      <c r="F465" s="73">
        <v>43282</v>
      </c>
      <c r="G465" s="66" t="str">
        <f t="shared" si="98"/>
        <v>Targeted Dealer</v>
      </c>
      <c r="H465" s="66"/>
      <c r="I465" s="67">
        <v>650</v>
      </c>
      <c r="J465" s="67">
        <f t="shared" si="99"/>
        <v>606.66666666666674</v>
      </c>
      <c r="K465" s="68">
        <v>512</v>
      </c>
      <c r="L465" s="68">
        <f t="shared" si="100"/>
        <v>138</v>
      </c>
      <c r="M465" s="68">
        <f t="shared" si="101"/>
        <v>84.39560439560438</v>
      </c>
      <c r="N465" s="96">
        <v>613.5</v>
      </c>
      <c r="O465" s="97" t="str">
        <f t="shared" si="102"/>
        <v>Mar</v>
      </c>
      <c r="P465" s="96">
        <f t="shared" si="103"/>
        <v>613.5</v>
      </c>
      <c r="Q465" s="98">
        <f t="shared" si="104"/>
        <v>-101.5</v>
      </c>
      <c r="R465" s="97">
        <f t="shared" si="105"/>
        <v>-0.16544417277913614</v>
      </c>
      <c r="S465" s="99" t="str">
        <f t="shared" si="106"/>
        <v>DEGROWTH</v>
      </c>
      <c r="T465" s="68">
        <v>642.5</v>
      </c>
      <c r="U465" s="100" t="str">
        <f t="shared" si="107"/>
        <v>Apr</v>
      </c>
      <c r="V465" s="96">
        <v>642.5</v>
      </c>
      <c r="W465" s="101">
        <f t="shared" si="108"/>
        <v>-130.5</v>
      </c>
      <c r="X465" s="102">
        <f t="shared" si="109"/>
        <v>-0.20311284046692601</v>
      </c>
      <c r="Y465" s="103" t="str">
        <f t="shared" si="110"/>
        <v>DEGROWTH</v>
      </c>
      <c r="Z465" s="74">
        <v>0</v>
      </c>
      <c r="AA465" s="69"/>
      <c r="AB465" s="69" t="s">
        <v>133</v>
      </c>
      <c r="AC465" s="69" t="s">
        <v>134</v>
      </c>
      <c r="AD465" s="3">
        <f t="shared" si="111"/>
        <v>0</v>
      </c>
      <c r="AE465" s="75"/>
    </row>
    <row r="466" spans="1:31" ht="14.25" customHeight="1">
      <c r="A466" s="69" t="s">
        <v>134</v>
      </c>
      <c r="B466" s="71" t="s">
        <v>61</v>
      </c>
      <c r="C466" s="71" t="s">
        <v>1476</v>
      </c>
      <c r="D466" s="71">
        <v>1000000195</v>
      </c>
      <c r="E466" s="72" t="s">
        <v>1477</v>
      </c>
      <c r="F466" s="73">
        <v>43282</v>
      </c>
      <c r="G466" s="66" t="str">
        <f t="shared" si="98"/>
        <v>Targeted Dealer</v>
      </c>
      <c r="H466" s="66"/>
      <c r="I466" s="67">
        <v>150</v>
      </c>
      <c r="J466" s="67">
        <f t="shared" si="99"/>
        <v>140</v>
      </c>
      <c r="K466" s="68">
        <v>145.5</v>
      </c>
      <c r="L466" s="68">
        <f t="shared" si="100"/>
        <v>4.5</v>
      </c>
      <c r="M466" s="68">
        <f t="shared" si="101"/>
        <v>103.92857142857143</v>
      </c>
      <c r="N466" s="96">
        <v>157</v>
      </c>
      <c r="O466" s="97" t="str">
        <f t="shared" si="102"/>
        <v>Mar</v>
      </c>
      <c r="P466" s="96">
        <f t="shared" si="103"/>
        <v>157</v>
      </c>
      <c r="Q466" s="98">
        <f t="shared" si="104"/>
        <v>-11.5</v>
      </c>
      <c r="R466" s="97">
        <f t="shared" si="105"/>
        <v>-7.3248407643312086E-2</v>
      </c>
      <c r="S466" s="99" t="str">
        <f t="shared" si="106"/>
        <v>DEGROWTH</v>
      </c>
      <c r="T466" s="68">
        <v>148</v>
      </c>
      <c r="U466" s="100" t="str">
        <f t="shared" si="107"/>
        <v>Apr</v>
      </c>
      <c r="V466" s="96">
        <v>148</v>
      </c>
      <c r="W466" s="101">
        <f t="shared" si="108"/>
        <v>-2.5</v>
      </c>
      <c r="X466" s="102">
        <f t="shared" si="109"/>
        <v>-1.6891891891891886E-2</v>
      </c>
      <c r="Y466" s="103" t="str">
        <f t="shared" si="110"/>
        <v>DEGROWTH</v>
      </c>
      <c r="Z466" s="74">
        <v>0</v>
      </c>
      <c r="AA466" s="69"/>
      <c r="AB466" s="69" t="s">
        <v>133</v>
      </c>
      <c r="AC466" s="69" t="s">
        <v>134</v>
      </c>
      <c r="AD466" s="3">
        <f t="shared" si="111"/>
        <v>0</v>
      </c>
      <c r="AE466" s="75"/>
    </row>
    <row r="467" spans="1:31" ht="14.25" customHeight="1">
      <c r="A467" s="69" t="s">
        <v>134</v>
      </c>
      <c r="B467" s="71" t="s">
        <v>61</v>
      </c>
      <c r="C467" s="71" t="s">
        <v>1478</v>
      </c>
      <c r="D467" s="71">
        <v>1000000170</v>
      </c>
      <c r="E467" s="72" t="s">
        <v>1479</v>
      </c>
      <c r="F467" s="73">
        <v>43295</v>
      </c>
      <c r="G467" s="66" t="str">
        <f t="shared" si="98"/>
        <v>Targeted Dealer</v>
      </c>
      <c r="H467" s="66"/>
      <c r="I467" s="67">
        <v>150</v>
      </c>
      <c r="J467" s="67">
        <f t="shared" si="99"/>
        <v>140</v>
      </c>
      <c r="K467" s="68">
        <v>152</v>
      </c>
      <c r="L467" s="68">
        <f t="shared" si="100"/>
        <v>-2</v>
      </c>
      <c r="M467" s="68">
        <f t="shared" si="101"/>
        <v>108.57142857142858</v>
      </c>
      <c r="N467" s="96">
        <v>177</v>
      </c>
      <c r="O467" s="97" t="str">
        <f t="shared" si="102"/>
        <v>Mar</v>
      </c>
      <c r="P467" s="96">
        <f t="shared" si="103"/>
        <v>177</v>
      </c>
      <c r="Q467" s="98">
        <f t="shared" si="104"/>
        <v>-25</v>
      </c>
      <c r="R467" s="97">
        <f t="shared" si="105"/>
        <v>-0.14124293785310738</v>
      </c>
      <c r="S467" s="99" t="str">
        <f t="shared" si="106"/>
        <v>DEGROWTH</v>
      </c>
      <c r="T467" s="68">
        <v>71</v>
      </c>
      <c r="U467" s="100" t="str">
        <f t="shared" si="107"/>
        <v>Apr</v>
      </c>
      <c r="V467" s="96">
        <v>71</v>
      </c>
      <c r="W467" s="101">
        <f t="shared" si="108"/>
        <v>81</v>
      </c>
      <c r="X467" s="102">
        <f t="shared" si="109"/>
        <v>1.140845070422535</v>
      </c>
      <c r="Y467" s="103" t="str">
        <f t="shared" si="110"/>
        <v>GROWTH</v>
      </c>
      <c r="Z467" s="74">
        <v>0</v>
      </c>
      <c r="AA467" s="69"/>
      <c r="AB467" s="69" t="s">
        <v>133</v>
      </c>
      <c r="AC467" s="69" t="s">
        <v>134</v>
      </c>
      <c r="AD467" s="3">
        <f t="shared" si="111"/>
        <v>0</v>
      </c>
      <c r="AE467" s="75"/>
    </row>
    <row r="468" spans="1:31" ht="14.25" customHeight="1">
      <c r="A468" s="69" t="s">
        <v>134</v>
      </c>
      <c r="B468" s="71" t="s">
        <v>61</v>
      </c>
      <c r="C468" s="71" t="s">
        <v>1480</v>
      </c>
      <c r="D468" s="71">
        <v>1000000179</v>
      </c>
      <c r="E468" s="72" t="s">
        <v>1481</v>
      </c>
      <c r="F468" s="73">
        <v>44208</v>
      </c>
      <c r="G468" s="66" t="str">
        <f t="shared" si="98"/>
        <v>Targeted Dealer</v>
      </c>
      <c r="H468" s="66"/>
      <c r="I468" s="67">
        <v>120</v>
      </c>
      <c r="J468" s="67">
        <f t="shared" si="99"/>
        <v>112</v>
      </c>
      <c r="K468" s="68">
        <v>140</v>
      </c>
      <c r="L468" s="68">
        <f t="shared" si="100"/>
        <v>-20</v>
      </c>
      <c r="M468" s="68">
        <f t="shared" si="101"/>
        <v>124.99999999999999</v>
      </c>
      <c r="N468" s="96">
        <v>260.5</v>
      </c>
      <c r="O468" s="97" t="str">
        <f t="shared" si="102"/>
        <v>Mar</v>
      </c>
      <c r="P468" s="96">
        <f t="shared" si="103"/>
        <v>260.5</v>
      </c>
      <c r="Q468" s="98">
        <f t="shared" si="104"/>
        <v>-120.5</v>
      </c>
      <c r="R468" s="97">
        <f t="shared" si="105"/>
        <v>-0.4625719769673704</v>
      </c>
      <c r="S468" s="99" t="str">
        <f t="shared" si="106"/>
        <v>DEGROWTH</v>
      </c>
      <c r="T468" s="68">
        <v>87.5</v>
      </c>
      <c r="U468" s="100" t="str">
        <f t="shared" si="107"/>
        <v>Apr</v>
      </c>
      <c r="V468" s="96">
        <v>87.5</v>
      </c>
      <c r="W468" s="101">
        <f t="shared" si="108"/>
        <v>52.5</v>
      </c>
      <c r="X468" s="102">
        <f t="shared" si="109"/>
        <v>0.60000000000000009</v>
      </c>
      <c r="Y468" s="103" t="str">
        <f t="shared" si="110"/>
        <v>GROWTH</v>
      </c>
      <c r="Z468" s="74">
        <v>0</v>
      </c>
      <c r="AA468" s="69"/>
      <c r="AB468" s="69" t="s">
        <v>133</v>
      </c>
      <c r="AC468" s="69" t="s">
        <v>134</v>
      </c>
      <c r="AD468" s="3">
        <f t="shared" si="111"/>
        <v>0</v>
      </c>
      <c r="AE468" s="75"/>
    </row>
    <row r="469" spans="1:31" ht="14.25" customHeight="1">
      <c r="A469" s="69" t="s">
        <v>134</v>
      </c>
      <c r="B469" s="71" t="s">
        <v>61</v>
      </c>
      <c r="C469" s="71" t="s">
        <v>1482</v>
      </c>
      <c r="D469" s="71">
        <v>1000000183</v>
      </c>
      <c r="E469" s="72" t="s">
        <v>1483</v>
      </c>
      <c r="F469" s="73">
        <v>44240</v>
      </c>
      <c r="G469" s="66" t="str">
        <f t="shared" si="98"/>
        <v>Targeted Dealer</v>
      </c>
      <c r="H469" s="66"/>
      <c r="I469" s="67">
        <v>37</v>
      </c>
      <c r="J469" s="67">
        <f t="shared" si="99"/>
        <v>34.533333333333331</v>
      </c>
      <c r="K469" s="68">
        <v>12.5</v>
      </c>
      <c r="L469" s="68">
        <f t="shared" si="100"/>
        <v>24.5</v>
      </c>
      <c r="M469" s="68">
        <f t="shared" si="101"/>
        <v>36.196911196911195</v>
      </c>
      <c r="N469" s="96">
        <v>8</v>
      </c>
      <c r="O469" s="97" t="str">
        <f t="shared" si="102"/>
        <v>Mar</v>
      </c>
      <c r="P469" s="96">
        <f t="shared" si="103"/>
        <v>8</v>
      </c>
      <c r="Q469" s="98">
        <f t="shared" si="104"/>
        <v>4.5</v>
      </c>
      <c r="R469" s="97">
        <f t="shared" si="105"/>
        <v>0.5625</v>
      </c>
      <c r="S469" s="99" t="str">
        <f t="shared" si="106"/>
        <v>GROWTH</v>
      </c>
      <c r="T469" s="68">
        <v>12.5</v>
      </c>
      <c r="U469" s="100" t="str">
        <f t="shared" si="107"/>
        <v>Apr</v>
      </c>
      <c r="V469" s="96">
        <v>12.5</v>
      </c>
      <c r="W469" s="101">
        <f t="shared" si="108"/>
        <v>0</v>
      </c>
      <c r="X469" s="102">
        <f t="shared" si="109"/>
        <v>0</v>
      </c>
      <c r="Y469" s="103" t="str">
        <f t="shared" si="110"/>
        <v>GROWTH</v>
      </c>
      <c r="Z469" s="74">
        <v>0</v>
      </c>
      <c r="AA469" s="69"/>
      <c r="AB469" s="69" t="s">
        <v>133</v>
      </c>
      <c r="AC469" s="69" t="s">
        <v>134</v>
      </c>
      <c r="AD469" s="3">
        <f t="shared" si="111"/>
        <v>0</v>
      </c>
      <c r="AE469" s="75"/>
    </row>
    <row r="470" spans="1:31" ht="14.25" customHeight="1">
      <c r="A470" s="69" t="s">
        <v>134</v>
      </c>
      <c r="B470" s="71" t="s">
        <v>61</v>
      </c>
      <c r="C470" s="71" t="s">
        <v>1484</v>
      </c>
      <c r="D470" s="71">
        <v>1000000174</v>
      </c>
      <c r="E470" s="72" t="s">
        <v>1485</v>
      </c>
      <c r="F470" s="73">
        <v>44441</v>
      </c>
      <c r="G470" s="66" t="str">
        <f t="shared" si="98"/>
        <v>Targeted Dealer</v>
      </c>
      <c r="H470" s="66"/>
      <c r="I470" s="67">
        <v>63</v>
      </c>
      <c r="J470" s="67">
        <f t="shared" si="99"/>
        <v>58.800000000000004</v>
      </c>
      <c r="K470" s="68">
        <v>26</v>
      </c>
      <c r="L470" s="68">
        <f t="shared" si="100"/>
        <v>37</v>
      </c>
      <c r="M470" s="68">
        <f t="shared" si="101"/>
        <v>44.217687074829925</v>
      </c>
      <c r="N470" s="96">
        <v>51.5</v>
      </c>
      <c r="O470" s="97" t="str">
        <f t="shared" si="102"/>
        <v>Mar</v>
      </c>
      <c r="P470" s="96">
        <f t="shared" si="103"/>
        <v>51.5</v>
      </c>
      <c r="Q470" s="98">
        <f t="shared" si="104"/>
        <v>-25.5</v>
      </c>
      <c r="R470" s="97">
        <f t="shared" si="105"/>
        <v>-0.49514563106796117</v>
      </c>
      <c r="S470" s="99" t="str">
        <f t="shared" si="106"/>
        <v>DEGROWTH</v>
      </c>
      <c r="T470" s="68">
        <v>62</v>
      </c>
      <c r="U470" s="100" t="str">
        <f t="shared" si="107"/>
        <v>Apr</v>
      </c>
      <c r="V470" s="96">
        <v>62</v>
      </c>
      <c r="W470" s="101">
        <f t="shared" si="108"/>
        <v>-36</v>
      </c>
      <c r="X470" s="102">
        <f t="shared" si="109"/>
        <v>-0.58064516129032251</v>
      </c>
      <c r="Y470" s="103" t="str">
        <f t="shared" si="110"/>
        <v>DEGROWTH</v>
      </c>
      <c r="Z470" s="74">
        <v>0</v>
      </c>
      <c r="AA470" s="69"/>
      <c r="AB470" s="69" t="s">
        <v>133</v>
      </c>
      <c r="AC470" s="69" t="s">
        <v>134</v>
      </c>
      <c r="AD470" s="3">
        <f t="shared" si="111"/>
        <v>0</v>
      </c>
      <c r="AE470" s="75"/>
    </row>
    <row r="471" spans="1:31" ht="14.25" customHeight="1">
      <c r="A471" s="69" t="s">
        <v>134</v>
      </c>
      <c r="B471" s="71" t="s">
        <v>61</v>
      </c>
      <c r="C471" s="71" t="s">
        <v>1486</v>
      </c>
      <c r="D471" s="71">
        <v>1000002402</v>
      </c>
      <c r="E471" s="72" t="s">
        <v>1487</v>
      </c>
      <c r="F471" s="73">
        <v>44559</v>
      </c>
      <c r="G471" s="66" t="str">
        <f t="shared" si="98"/>
        <v>Targeted Dealer</v>
      </c>
      <c r="H471" s="66"/>
      <c r="I471" s="67">
        <v>76</v>
      </c>
      <c r="J471" s="67">
        <f t="shared" si="99"/>
        <v>70.933333333333337</v>
      </c>
      <c r="K471" s="68">
        <v>62</v>
      </c>
      <c r="L471" s="68">
        <f t="shared" si="100"/>
        <v>14</v>
      </c>
      <c r="M471" s="68">
        <f t="shared" si="101"/>
        <v>87.406015037593974</v>
      </c>
      <c r="N471" s="96">
        <v>66</v>
      </c>
      <c r="O471" s="97" t="str">
        <f t="shared" si="102"/>
        <v>Mar</v>
      </c>
      <c r="P471" s="96">
        <f t="shared" si="103"/>
        <v>66</v>
      </c>
      <c r="Q471" s="98">
        <f t="shared" si="104"/>
        <v>-4</v>
      </c>
      <c r="R471" s="97">
        <f t="shared" si="105"/>
        <v>-6.0606060606060552E-2</v>
      </c>
      <c r="S471" s="99" t="str">
        <f t="shared" si="106"/>
        <v>DEGROWTH</v>
      </c>
      <c r="T471" s="68">
        <v>50</v>
      </c>
      <c r="U471" s="100" t="str">
        <f t="shared" si="107"/>
        <v>Apr</v>
      </c>
      <c r="V471" s="96">
        <v>50</v>
      </c>
      <c r="W471" s="101">
        <f t="shared" si="108"/>
        <v>12</v>
      </c>
      <c r="X471" s="102">
        <f t="shared" si="109"/>
        <v>0.24</v>
      </c>
      <c r="Y471" s="103" t="str">
        <f t="shared" si="110"/>
        <v>GROWTH</v>
      </c>
      <c r="Z471" s="74">
        <v>0</v>
      </c>
      <c r="AA471" s="69"/>
      <c r="AB471" s="69" t="s">
        <v>133</v>
      </c>
      <c r="AC471" s="69" t="s">
        <v>134</v>
      </c>
      <c r="AD471" s="3">
        <f t="shared" si="111"/>
        <v>0</v>
      </c>
      <c r="AE471" s="75"/>
    </row>
    <row r="472" spans="1:31" ht="14.25" customHeight="1">
      <c r="A472" s="69" t="s">
        <v>134</v>
      </c>
      <c r="B472" s="71" t="s">
        <v>61</v>
      </c>
      <c r="C472" s="71" t="s">
        <v>1488</v>
      </c>
      <c r="D472" s="71">
        <v>1000002740</v>
      </c>
      <c r="E472" s="72" t="s">
        <v>1489</v>
      </c>
      <c r="F472" s="73">
        <v>44685</v>
      </c>
      <c r="G472" s="66" t="str">
        <f t="shared" si="98"/>
        <v>Targeted Dealer</v>
      </c>
      <c r="H472" s="66"/>
      <c r="I472" s="67">
        <v>250</v>
      </c>
      <c r="J472" s="67">
        <f t="shared" si="99"/>
        <v>233.33333333333334</v>
      </c>
      <c r="K472" s="68">
        <v>287.5</v>
      </c>
      <c r="L472" s="68">
        <f t="shared" si="100"/>
        <v>-37.5</v>
      </c>
      <c r="M472" s="68">
        <f t="shared" si="101"/>
        <v>123.21428571428571</v>
      </c>
      <c r="N472" s="96">
        <v>277</v>
      </c>
      <c r="O472" s="97" t="str">
        <f t="shared" si="102"/>
        <v>Mar</v>
      </c>
      <c r="P472" s="96">
        <f t="shared" si="103"/>
        <v>277</v>
      </c>
      <c r="Q472" s="98">
        <f t="shared" si="104"/>
        <v>10.5</v>
      </c>
      <c r="R472" s="97">
        <f t="shared" si="105"/>
        <v>3.7906137184115618E-2</v>
      </c>
      <c r="S472" s="99" t="str">
        <f t="shared" si="106"/>
        <v>GROWTH</v>
      </c>
      <c r="T472" s="68">
        <v>276.5</v>
      </c>
      <c r="U472" s="100" t="str">
        <f t="shared" si="107"/>
        <v>Apr</v>
      </c>
      <c r="V472" s="96">
        <v>276.5</v>
      </c>
      <c r="W472" s="101">
        <f t="shared" si="108"/>
        <v>11</v>
      </c>
      <c r="X472" s="102">
        <f t="shared" si="109"/>
        <v>3.9783001808318286E-2</v>
      </c>
      <c r="Y472" s="103" t="str">
        <f t="shared" si="110"/>
        <v>GROWTH</v>
      </c>
      <c r="Z472" s="74">
        <v>0</v>
      </c>
      <c r="AA472" s="69"/>
      <c r="AB472" s="69" t="s">
        <v>133</v>
      </c>
      <c r="AC472" s="69" t="s">
        <v>134</v>
      </c>
      <c r="AD472" s="3">
        <f t="shared" si="111"/>
        <v>0</v>
      </c>
      <c r="AE472" s="75"/>
    </row>
    <row r="473" spans="1:31" ht="14.25" customHeight="1">
      <c r="A473" s="69" t="s">
        <v>134</v>
      </c>
      <c r="B473" s="71" t="s">
        <v>61</v>
      </c>
      <c r="C473" s="71" t="s">
        <v>1490</v>
      </c>
      <c r="D473" s="71">
        <v>1000002820</v>
      </c>
      <c r="E473" s="72" t="s">
        <v>1491</v>
      </c>
      <c r="F473" s="73">
        <v>44737</v>
      </c>
      <c r="G473" s="66" t="str">
        <f t="shared" si="98"/>
        <v>Targeted Dealer</v>
      </c>
      <c r="H473" s="66"/>
      <c r="I473" s="67">
        <v>120</v>
      </c>
      <c r="J473" s="67">
        <f t="shared" si="99"/>
        <v>112</v>
      </c>
      <c r="K473" s="68">
        <v>154.5</v>
      </c>
      <c r="L473" s="68">
        <f t="shared" si="100"/>
        <v>-34.5</v>
      </c>
      <c r="M473" s="68">
        <f t="shared" si="101"/>
        <v>137.94642857142856</v>
      </c>
      <c r="N473" s="96">
        <v>149.5</v>
      </c>
      <c r="O473" s="97" t="str">
        <f t="shared" si="102"/>
        <v>Mar</v>
      </c>
      <c r="P473" s="96">
        <f t="shared" si="103"/>
        <v>149.5</v>
      </c>
      <c r="Q473" s="98">
        <f t="shared" si="104"/>
        <v>5</v>
      </c>
      <c r="R473" s="97">
        <f t="shared" si="105"/>
        <v>3.3444816053511683E-2</v>
      </c>
      <c r="S473" s="99" t="str">
        <f t="shared" si="106"/>
        <v>GROWTH</v>
      </c>
      <c r="T473" s="68">
        <v>213.5</v>
      </c>
      <c r="U473" s="100" t="str">
        <f t="shared" si="107"/>
        <v>Apr</v>
      </c>
      <c r="V473" s="96">
        <v>213.5</v>
      </c>
      <c r="W473" s="101">
        <f t="shared" si="108"/>
        <v>-59</v>
      </c>
      <c r="X473" s="102">
        <f t="shared" si="109"/>
        <v>-0.27634660421545665</v>
      </c>
      <c r="Y473" s="103" t="str">
        <f t="shared" si="110"/>
        <v>DEGROWTH</v>
      </c>
      <c r="Z473" s="74">
        <v>0</v>
      </c>
      <c r="AA473" s="69"/>
      <c r="AB473" s="69" t="s">
        <v>133</v>
      </c>
      <c r="AC473" s="69" t="s">
        <v>134</v>
      </c>
      <c r="AD473" s="3">
        <f t="shared" si="111"/>
        <v>0</v>
      </c>
      <c r="AE473" s="75"/>
    </row>
    <row r="474" spans="1:31" ht="14.25" customHeight="1">
      <c r="A474" s="69" t="s">
        <v>134</v>
      </c>
      <c r="B474" s="71" t="s">
        <v>61</v>
      </c>
      <c r="C474" s="71" t="s">
        <v>1492</v>
      </c>
      <c r="D474" s="71">
        <v>1000003497</v>
      </c>
      <c r="E474" s="71" t="s">
        <v>1493</v>
      </c>
      <c r="F474" s="73">
        <v>44804</v>
      </c>
      <c r="G474" s="66" t="str">
        <f t="shared" si="98"/>
        <v>Targeted Dealer</v>
      </c>
      <c r="H474" s="66"/>
      <c r="I474" s="67">
        <v>25</v>
      </c>
      <c r="J474" s="67">
        <f t="shared" si="99"/>
        <v>23.333333333333336</v>
      </c>
      <c r="K474" s="68">
        <v>26</v>
      </c>
      <c r="L474" s="68">
        <f t="shared" si="100"/>
        <v>-1</v>
      </c>
      <c r="M474" s="68">
        <f t="shared" si="101"/>
        <v>111.42857142857142</v>
      </c>
      <c r="N474" s="96">
        <v>12.5</v>
      </c>
      <c r="O474" s="97" t="str">
        <f t="shared" si="102"/>
        <v>Mar</v>
      </c>
      <c r="P474" s="96">
        <f t="shared" si="103"/>
        <v>12.5</v>
      </c>
      <c r="Q474" s="98">
        <f t="shared" si="104"/>
        <v>13.5</v>
      </c>
      <c r="R474" s="97">
        <f t="shared" si="105"/>
        <v>1.08</v>
      </c>
      <c r="S474" s="99" t="str">
        <f t="shared" si="106"/>
        <v>GROWTH</v>
      </c>
      <c r="T474" s="68">
        <v>20</v>
      </c>
      <c r="U474" s="100" t="str">
        <f t="shared" si="107"/>
        <v>Apr</v>
      </c>
      <c r="V474" s="96">
        <v>20</v>
      </c>
      <c r="W474" s="101">
        <f t="shared" si="108"/>
        <v>6</v>
      </c>
      <c r="X474" s="102">
        <f t="shared" si="109"/>
        <v>0.30000000000000004</v>
      </c>
      <c r="Y474" s="103" t="str">
        <f t="shared" si="110"/>
        <v>GROWTH</v>
      </c>
      <c r="Z474" s="74">
        <v>0</v>
      </c>
      <c r="AA474" s="69"/>
      <c r="AB474" s="69" t="s">
        <v>133</v>
      </c>
      <c r="AC474" s="69" t="s">
        <v>134</v>
      </c>
      <c r="AD474" s="3">
        <f t="shared" si="111"/>
        <v>0</v>
      </c>
      <c r="AE474" s="75"/>
    </row>
    <row r="475" spans="1:31" ht="14.25" customHeight="1">
      <c r="A475" s="69" t="s">
        <v>134</v>
      </c>
      <c r="B475" s="71" t="s">
        <v>61</v>
      </c>
      <c r="C475" s="71" t="s">
        <v>1494</v>
      </c>
      <c r="D475" s="71">
        <v>1000003116</v>
      </c>
      <c r="E475" s="71" t="s">
        <v>1495</v>
      </c>
      <c r="F475" s="73">
        <v>44893</v>
      </c>
      <c r="G475" s="66" t="str">
        <f t="shared" si="98"/>
        <v>Targeted Dealer</v>
      </c>
      <c r="H475" s="66"/>
      <c r="I475" s="67">
        <v>40</v>
      </c>
      <c r="J475" s="67">
        <f t="shared" si="99"/>
        <v>37.333333333333329</v>
      </c>
      <c r="K475" s="68">
        <v>0</v>
      </c>
      <c r="L475" s="68">
        <f t="shared" si="100"/>
        <v>40</v>
      </c>
      <c r="M475" s="68">
        <f t="shared" si="101"/>
        <v>0</v>
      </c>
      <c r="N475" s="96">
        <v>12.5</v>
      </c>
      <c r="O475" s="97" t="str">
        <f t="shared" si="102"/>
        <v>Mar</v>
      </c>
      <c r="P475" s="96">
        <f t="shared" si="103"/>
        <v>12.5</v>
      </c>
      <c r="Q475" s="98">
        <f t="shared" si="104"/>
        <v>-12.5</v>
      </c>
      <c r="R475" s="97">
        <f t="shared" si="105"/>
        <v>-1</v>
      </c>
      <c r="S475" s="99" t="str">
        <f t="shared" si="106"/>
        <v>DEGROWTH</v>
      </c>
      <c r="T475" s="68">
        <v>38</v>
      </c>
      <c r="U475" s="100" t="str">
        <f t="shared" si="107"/>
        <v>Apr</v>
      </c>
      <c r="V475" s="96">
        <v>38</v>
      </c>
      <c r="W475" s="101">
        <f t="shared" si="108"/>
        <v>-38</v>
      </c>
      <c r="X475" s="102">
        <f t="shared" si="109"/>
        <v>-1</v>
      </c>
      <c r="Y475" s="103" t="str">
        <f t="shared" si="110"/>
        <v>DEGROWTH</v>
      </c>
      <c r="Z475" s="74">
        <v>0</v>
      </c>
      <c r="AA475" s="69"/>
      <c r="AB475" s="69" t="s">
        <v>133</v>
      </c>
      <c r="AC475" s="69" t="s">
        <v>134</v>
      </c>
      <c r="AD475" s="3">
        <f t="shared" si="111"/>
        <v>1</v>
      </c>
      <c r="AE475" s="75"/>
    </row>
    <row r="476" spans="1:31" ht="14.25" customHeight="1">
      <c r="A476" s="69" t="s">
        <v>134</v>
      </c>
      <c r="B476" s="71" t="s">
        <v>61</v>
      </c>
      <c r="C476" s="71" t="s">
        <v>1496</v>
      </c>
      <c r="D476" s="71">
        <v>1000003191</v>
      </c>
      <c r="E476" s="71" t="s">
        <v>1497</v>
      </c>
      <c r="F476" s="73">
        <v>44924</v>
      </c>
      <c r="G476" s="66" t="str">
        <f t="shared" si="98"/>
        <v>Targeted Dealer</v>
      </c>
      <c r="H476" s="66"/>
      <c r="I476" s="67">
        <v>25</v>
      </c>
      <c r="J476" s="67">
        <f t="shared" si="99"/>
        <v>23.333333333333336</v>
      </c>
      <c r="K476" s="68">
        <v>26</v>
      </c>
      <c r="L476" s="68">
        <f t="shared" si="100"/>
        <v>-1</v>
      </c>
      <c r="M476" s="68">
        <f t="shared" si="101"/>
        <v>111.42857142857142</v>
      </c>
      <c r="N476" s="96">
        <v>13</v>
      </c>
      <c r="O476" s="97" t="str">
        <f t="shared" si="102"/>
        <v>Mar</v>
      </c>
      <c r="P476" s="96">
        <f t="shared" si="103"/>
        <v>13</v>
      </c>
      <c r="Q476" s="98">
        <f t="shared" si="104"/>
        <v>13</v>
      </c>
      <c r="R476" s="97">
        <f t="shared" si="105"/>
        <v>1</v>
      </c>
      <c r="S476" s="99" t="str">
        <f t="shared" si="106"/>
        <v>GROWTH</v>
      </c>
      <c r="T476" s="68">
        <v>25</v>
      </c>
      <c r="U476" s="100" t="str">
        <f t="shared" si="107"/>
        <v>Apr</v>
      </c>
      <c r="V476" s="96">
        <v>25</v>
      </c>
      <c r="W476" s="101">
        <f t="shared" si="108"/>
        <v>1</v>
      </c>
      <c r="X476" s="102">
        <f t="shared" si="109"/>
        <v>4.0000000000000036E-2</v>
      </c>
      <c r="Y476" s="103" t="str">
        <f t="shared" si="110"/>
        <v>GROWTH</v>
      </c>
      <c r="Z476" s="74">
        <v>0</v>
      </c>
      <c r="AA476" s="69"/>
      <c r="AB476" s="69" t="s">
        <v>133</v>
      </c>
      <c r="AC476" s="69" t="s">
        <v>134</v>
      </c>
      <c r="AD476" s="3">
        <f t="shared" si="111"/>
        <v>0</v>
      </c>
      <c r="AE476" s="75"/>
    </row>
    <row r="477" spans="1:31" ht="14.25" customHeight="1">
      <c r="A477" s="69" t="s">
        <v>134</v>
      </c>
      <c r="B477" s="71" t="s">
        <v>61</v>
      </c>
      <c r="C477" s="71" t="s">
        <v>1498</v>
      </c>
      <c r="D477" s="71">
        <v>1000003325</v>
      </c>
      <c r="E477" s="71" t="s">
        <v>1499</v>
      </c>
      <c r="F477" s="73">
        <v>44966</v>
      </c>
      <c r="G477" s="66" t="str">
        <f t="shared" si="98"/>
        <v>Targeted Dealer</v>
      </c>
      <c r="H477" s="66"/>
      <c r="I477" s="67">
        <v>80</v>
      </c>
      <c r="J477" s="67">
        <f t="shared" si="99"/>
        <v>74.666666666666657</v>
      </c>
      <c r="K477" s="68">
        <v>60</v>
      </c>
      <c r="L477" s="68">
        <f t="shared" si="100"/>
        <v>20</v>
      </c>
      <c r="M477" s="68">
        <f t="shared" si="101"/>
        <v>80.357142857142861</v>
      </c>
      <c r="N477" s="96">
        <v>127.5</v>
      </c>
      <c r="O477" s="97" t="str">
        <f t="shared" si="102"/>
        <v>Mar</v>
      </c>
      <c r="P477" s="96">
        <f t="shared" si="103"/>
        <v>127.5</v>
      </c>
      <c r="Q477" s="98">
        <f t="shared" si="104"/>
        <v>-67.5</v>
      </c>
      <c r="R477" s="97">
        <f t="shared" si="105"/>
        <v>-0.52941176470588236</v>
      </c>
      <c r="S477" s="99" t="str">
        <f t="shared" si="106"/>
        <v>DEGROWTH</v>
      </c>
      <c r="T477" s="68">
        <v>80</v>
      </c>
      <c r="U477" s="100" t="str">
        <f t="shared" si="107"/>
        <v>Apr</v>
      </c>
      <c r="V477" s="96">
        <v>80</v>
      </c>
      <c r="W477" s="101">
        <f t="shared" si="108"/>
        <v>-20</v>
      </c>
      <c r="X477" s="102">
        <f t="shared" si="109"/>
        <v>-0.25</v>
      </c>
      <c r="Y477" s="103" t="str">
        <f t="shared" si="110"/>
        <v>DEGROWTH</v>
      </c>
      <c r="Z477" s="74">
        <v>0</v>
      </c>
      <c r="AA477" s="69"/>
      <c r="AB477" s="69" t="s">
        <v>133</v>
      </c>
      <c r="AC477" s="69" t="s">
        <v>134</v>
      </c>
      <c r="AD477" s="3">
        <f t="shared" si="111"/>
        <v>0</v>
      </c>
      <c r="AE477" s="75"/>
    </row>
    <row r="478" spans="1:31" ht="14.25" customHeight="1">
      <c r="A478" s="69" t="s">
        <v>134</v>
      </c>
      <c r="B478" s="71" t="s">
        <v>61</v>
      </c>
      <c r="C478" s="71" t="s">
        <v>1500</v>
      </c>
      <c r="D478" s="71">
        <v>1000003407</v>
      </c>
      <c r="E478" s="71" t="s">
        <v>1501</v>
      </c>
      <c r="F478" s="73">
        <v>44991</v>
      </c>
      <c r="G478" s="66" t="str">
        <f t="shared" si="98"/>
        <v>Targeted Dealer</v>
      </c>
      <c r="H478" s="66"/>
      <c r="I478" s="67">
        <v>120</v>
      </c>
      <c r="J478" s="67">
        <f t="shared" si="99"/>
        <v>112</v>
      </c>
      <c r="K478" s="68">
        <v>145</v>
      </c>
      <c r="L478" s="68">
        <f t="shared" si="100"/>
        <v>-25</v>
      </c>
      <c r="M478" s="68">
        <f t="shared" si="101"/>
        <v>129.46428571428569</v>
      </c>
      <c r="N478" s="96">
        <v>77</v>
      </c>
      <c r="O478" s="97" t="str">
        <f t="shared" si="102"/>
        <v>Mar</v>
      </c>
      <c r="P478" s="96">
        <f t="shared" si="103"/>
        <v>77</v>
      </c>
      <c r="Q478" s="98">
        <f t="shared" si="104"/>
        <v>68</v>
      </c>
      <c r="R478" s="97">
        <f t="shared" si="105"/>
        <v>0.88311688311688319</v>
      </c>
      <c r="S478" s="99" t="str">
        <f t="shared" si="106"/>
        <v>GROWTH</v>
      </c>
      <c r="T478" s="68">
        <v>153.5</v>
      </c>
      <c r="U478" s="100" t="str">
        <f t="shared" si="107"/>
        <v>Apr</v>
      </c>
      <c r="V478" s="96">
        <v>153.5</v>
      </c>
      <c r="W478" s="101">
        <f t="shared" si="108"/>
        <v>-8.5</v>
      </c>
      <c r="X478" s="102">
        <f t="shared" si="109"/>
        <v>-5.5374592833876246E-2</v>
      </c>
      <c r="Y478" s="103" t="str">
        <f t="shared" si="110"/>
        <v>DEGROWTH</v>
      </c>
      <c r="Z478" s="74">
        <v>0</v>
      </c>
      <c r="AA478" s="69"/>
      <c r="AB478" s="69" t="s">
        <v>133</v>
      </c>
      <c r="AC478" s="69" t="s">
        <v>134</v>
      </c>
      <c r="AD478" s="3">
        <f t="shared" si="111"/>
        <v>0</v>
      </c>
      <c r="AE478" s="75"/>
    </row>
    <row r="479" spans="1:31" ht="14.25" customHeight="1">
      <c r="A479" s="69" t="s">
        <v>134</v>
      </c>
      <c r="B479" s="71" t="s">
        <v>61</v>
      </c>
      <c r="C479" s="71" t="s">
        <v>1502</v>
      </c>
      <c r="D479" s="71">
        <v>1000003598</v>
      </c>
      <c r="E479" s="71" t="s">
        <v>1503</v>
      </c>
      <c r="F479" s="73">
        <v>45100</v>
      </c>
      <c r="G479" s="66" t="str">
        <f t="shared" si="98"/>
        <v>Targeted Dealer</v>
      </c>
      <c r="H479" s="66"/>
      <c r="I479" s="67">
        <v>130</v>
      </c>
      <c r="J479" s="67">
        <f t="shared" si="99"/>
        <v>121.33333333333333</v>
      </c>
      <c r="K479" s="68">
        <v>127</v>
      </c>
      <c r="L479" s="68">
        <f t="shared" si="100"/>
        <v>3</v>
      </c>
      <c r="M479" s="68">
        <f t="shared" si="101"/>
        <v>104.67032967032966</v>
      </c>
      <c r="N479" s="96">
        <v>102</v>
      </c>
      <c r="O479" s="97" t="str">
        <f t="shared" si="102"/>
        <v>Mar</v>
      </c>
      <c r="P479" s="96">
        <f t="shared" si="103"/>
        <v>102</v>
      </c>
      <c r="Q479" s="98">
        <f t="shared" si="104"/>
        <v>25</v>
      </c>
      <c r="R479" s="97">
        <f t="shared" si="105"/>
        <v>0.24509803921568629</v>
      </c>
      <c r="S479" s="99" t="str">
        <f t="shared" si="106"/>
        <v>GROWTH</v>
      </c>
      <c r="T479" s="68">
        <v>120</v>
      </c>
      <c r="U479" s="100" t="str">
        <f t="shared" si="107"/>
        <v>Apr</v>
      </c>
      <c r="V479" s="96">
        <v>120</v>
      </c>
      <c r="W479" s="101">
        <f t="shared" si="108"/>
        <v>7</v>
      </c>
      <c r="X479" s="102">
        <f t="shared" si="109"/>
        <v>5.8333333333333348E-2</v>
      </c>
      <c r="Y479" s="103" t="str">
        <f t="shared" si="110"/>
        <v>GROWTH</v>
      </c>
      <c r="Z479" s="74">
        <v>0</v>
      </c>
      <c r="AA479" s="69"/>
      <c r="AB479" s="69" t="s">
        <v>133</v>
      </c>
      <c r="AC479" s="69" t="s">
        <v>134</v>
      </c>
      <c r="AD479" s="3">
        <f t="shared" si="111"/>
        <v>0</v>
      </c>
      <c r="AE479" s="75"/>
    </row>
    <row r="480" spans="1:31" ht="14.25" customHeight="1">
      <c r="A480" s="69" t="s">
        <v>134</v>
      </c>
      <c r="B480" s="71" t="s">
        <v>61</v>
      </c>
      <c r="C480" s="71" t="s">
        <v>264</v>
      </c>
      <c r="D480" s="71">
        <v>1000003791</v>
      </c>
      <c r="E480" s="71" t="s">
        <v>265</v>
      </c>
      <c r="F480" s="73">
        <v>45280</v>
      </c>
      <c r="G480" s="66" t="str">
        <f t="shared" si="98"/>
        <v>-</v>
      </c>
      <c r="H480" s="66"/>
      <c r="I480" s="67">
        <v>0</v>
      </c>
      <c r="J480" s="67">
        <f t="shared" si="99"/>
        <v>0</v>
      </c>
      <c r="K480" s="68">
        <v>0</v>
      </c>
      <c r="L480" s="68">
        <f t="shared" si="100"/>
        <v>0</v>
      </c>
      <c r="M480" s="68" t="str">
        <f t="shared" si="101"/>
        <v>-</v>
      </c>
      <c r="N480" s="96">
        <v>0</v>
      </c>
      <c r="O480" s="97" t="str">
        <f t="shared" si="102"/>
        <v>Mar</v>
      </c>
      <c r="P480" s="96">
        <f t="shared" si="103"/>
        <v>0</v>
      </c>
      <c r="Q480" s="98">
        <f t="shared" si="104"/>
        <v>0</v>
      </c>
      <c r="R480" s="97" t="str">
        <f t="shared" si="105"/>
        <v xml:space="preserve"> </v>
      </c>
      <c r="S480" s="99" t="b">
        <f t="shared" si="106"/>
        <v>0</v>
      </c>
      <c r="T480" s="68">
        <v>20</v>
      </c>
      <c r="U480" s="100" t="str">
        <f t="shared" si="107"/>
        <v>Apr</v>
      </c>
      <c r="V480" s="96">
        <v>20</v>
      </c>
      <c r="W480" s="101">
        <f t="shared" si="108"/>
        <v>-20</v>
      </c>
      <c r="X480" s="102">
        <f t="shared" si="109"/>
        <v>-1</v>
      </c>
      <c r="Y480" s="103" t="str">
        <f t="shared" si="110"/>
        <v>DEGROWTH</v>
      </c>
      <c r="Z480" s="74">
        <v>0</v>
      </c>
      <c r="AA480" s="69"/>
      <c r="AB480" s="69" t="s">
        <v>133</v>
      </c>
      <c r="AC480" s="69" t="s">
        <v>134</v>
      </c>
      <c r="AD480" s="3">
        <f t="shared" si="111"/>
        <v>1</v>
      </c>
      <c r="AE480" s="75"/>
    </row>
    <row r="481" spans="1:31" ht="14.25" customHeight="1">
      <c r="A481" s="69" t="s">
        <v>134</v>
      </c>
      <c r="B481" s="71" t="s">
        <v>61</v>
      </c>
      <c r="C481" s="71" t="s">
        <v>1504</v>
      </c>
      <c r="D481" s="71">
        <v>1000003806</v>
      </c>
      <c r="E481" s="71" t="s">
        <v>1429</v>
      </c>
      <c r="F481" s="73">
        <v>45288</v>
      </c>
      <c r="G481" s="66" t="str">
        <f t="shared" si="98"/>
        <v>Targeted Dealer</v>
      </c>
      <c r="H481" s="66"/>
      <c r="I481" s="67">
        <v>37</v>
      </c>
      <c r="J481" s="67">
        <f t="shared" si="99"/>
        <v>34.533333333333331</v>
      </c>
      <c r="K481" s="68">
        <v>70</v>
      </c>
      <c r="L481" s="68">
        <f t="shared" si="100"/>
        <v>-33</v>
      </c>
      <c r="M481" s="68">
        <f t="shared" si="101"/>
        <v>202.70270270270271</v>
      </c>
      <c r="N481" s="96">
        <v>63</v>
      </c>
      <c r="O481" s="97" t="str">
        <f t="shared" si="102"/>
        <v>Mar</v>
      </c>
      <c r="P481" s="96">
        <f t="shared" si="103"/>
        <v>63</v>
      </c>
      <c r="Q481" s="98">
        <f t="shared" si="104"/>
        <v>7</v>
      </c>
      <c r="R481" s="97">
        <f t="shared" si="105"/>
        <v>0.11111111111111116</v>
      </c>
      <c r="S481" s="99" t="str">
        <f t="shared" si="106"/>
        <v>GROWTH</v>
      </c>
      <c r="T481" s="68">
        <v>15</v>
      </c>
      <c r="U481" s="100" t="str">
        <f t="shared" si="107"/>
        <v>Apr</v>
      </c>
      <c r="V481" s="96">
        <v>15</v>
      </c>
      <c r="W481" s="101">
        <f t="shared" si="108"/>
        <v>55</v>
      </c>
      <c r="X481" s="102">
        <f t="shared" si="109"/>
        <v>3.666666666666667</v>
      </c>
      <c r="Y481" s="103" t="str">
        <f t="shared" si="110"/>
        <v>GROWTH</v>
      </c>
      <c r="Z481" s="74">
        <v>0</v>
      </c>
      <c r="AA481" s="69"/>
      <c r="AB481" s="69" t="s">
        <v>133</v>
      </c>
      <c r="AC481" s="69" t="s">
        <v>134</v>
      </c>
      <c r="AD481" s="3">
        <f t="shared" si="111"/>
        <v>0</v>
      </c>
      <c r="AE481" s="75"/>
    </row>
    <row r="482" spans="1:31" ht="14.25" customHeight="1">
      <c r="A482" s="74" t="s">
        <v>134</v>
      </c>
      <c r="B482" s="78" t="s">
        <v>61</v>
      </c>
      <c r="C482" s="78" t="s">
        <v>1505</v>
      </c>
      <c r="D482" s="78">
        <v>1000003845</v>
      </c>
      <c r="E482" s="78" t="s">
        <v>1506</v>
      </c>
      <c r="F482" s="104">
        <v>45322</v>
      </c>
      <c r="G482" s="66" t="str">
        <f t="shared" si="98"/>
        <v>Targeted Dealer</v>
      </c>
      <c r="H482" s="66"/>
      <c r="I482" s="67">
        <v>100</v>
      </c>
      <c r="J482" s="67">
        <f t="shared" si="99"/>
        <v>93.333333333333343</v>
      </c>
      <c r="K482" s="68">
        <v>117.5</v>
      </c>
      <c r="L482" s="68">
        <f t="shared" si="100"/>
        <v>-17.5</v>
      </c>
      <c r="M482" s="68">
        <f t="shared" si="101"/>
        <v>125.89285714285712</v>
      </c>
      <c r="N482" s="96">
        <v>164</v>
      </c>
      <c r="O482" s="97" t="str">
        <f t="shared" si="102"/>
        <v>Mar</v>
      </c>
      <c r="P482" s="96">
        <f t="shared" si="103"/>
        <v>164</v>
      </c>
      <c r="Q482" s="98">
        <f t="shared" si="104"/>
        <v>-46.5</v>
      </c>
      <c r="R482" s="97">
        <f t="shared" si="105"/>
        <v>-0.28353658536585369</v>
      </c>
      <c r="S482" s="99" t="str">
        <f t="shared" si="106"/>
        <v>DEGROWTH</v>
      </c>
      <c r="T482" s="68">
        <v>77</v>
      </c>
      <c r="U482" s="100" t="str">
        <f t="shared" si="107"/>
        <v>Apr</v>
      </c>
      <c r="V482" s="96">
        <v>77</v>
      </c>
      <c r="W482" s="101">
        <f t="shared" si="108"/>
        <v>40.5</v>
      </c>
      <c r="X482" s="102">
        <f t="shared" si="109"/>
        <v>0.52597402597402598</v>
      </c>
      <c r="Y482" s="103" t="str">
        <f t="shared" si="110"/>
        <v>GROWTH</v>
      </c>
      <c r="Z482" s="74">
        <v>0</v>
      </c>
      <c r="AA482" s="69"/>
      <c r="AB482" s="69" t="s">
        <v>133</v>
      </c>
      <c r="AC482" s="74" t="s">
        <v>134</v>
      </c>
      <c r="AD482" s="3">
        <f t="shared" si="111"/>
        <v>0</v>
      </c>
      <c r="AE482" s="75"/>
    </row>
    <row r="483" spans="1:31" ht="14.25" customHeight="1">
      <c r="A483" s="74" t="s">
        <v>134</v>
      </c>
      <c r="B483" s="78" t="s">
        <v>61</v>
      </c>
      <c r="C483" s="78" t="s">
        <v>1507</v>
      </c>
      <c r="D483" s="78">
        <v>1000003852</v>
      </c>
      <c r="E483" s="78" t="s">
        <v>1508</v>
      </c>
      <c r="F483" s="73">
        <v>45335</v>
      </c>
      <c r="G483" s="66" t="str">
        <f t="shared" si="98"/>
        <v>Targeted Dealer</v>
      </c>
      <c r="H483" s="66"/>
      <c r="I483" s="67">
        <v>250</v>
      </c>
      <c r="J483" s="67">
        <f t="shared" si="99"/>
        <v>233.33333333333334</v>
      </c>
      <c r="K483" s="68">
        <v>215</v>
      </c>
      <c r="L483" s="68">
        <f t="shared" si="100"/>
        <v>35</v>
      </c>
      <c r="M483" s="68">
        <f t="shared" si="101"/>
        <v>92.142857142857139</v>
      </c>
      <c r="N483" s="96">
        <v>230</v>
      </c>
      <c r="O483" s="97" t="str">
        <f t="shared" si="102"/>
        <v>Mar</v>
      </c>
      <c r="P483" s="96">
        <f t="shared" si="103"/>
        <v>230</v>
      </c>
      <c r="Q483" s="98">
        <f t="shared" si="104"/>
        <v>-15</v>
      </c>
      <c r="R483" s="97">
        <f t="shared" si="105"/>
        <v>-6.5217391304347783E-2</v>
      </c>
      <c r="S483" s="99" t="str">
        <f t="shared" si="106"/>
        <v>DEGROWTH</v>
      </c>
      <c r="T483" s="68">
        <v>283.5</v>
      </c>
      <c r="U483" s="100" t="str">
        <f t="shared" si="107"/>
        <v>Apr</v>
      </c>
      <c r="V483" s="96">
        <v>283.5</v>
      </c>
      <c r="W483" s="101">
        <f t="shared" si="108"/>
        <v>-68.5</v>
      </c>
      <c r="X483" s="102">
        <f t="shared" si="109"/>
        <v>-0.24162257495590833</v>
      </c>
      <c r="Y483" s="103" t="str">
        <f t="shared" si="110"/>
        <v>DEGROWTH</v>
      </c>
      <c r="Z483" s="74">
        <v>0</v>
      </c>
      <c r="AA483" s="69"/>
      <c r="AB483" s="69" t="s">
        <v>133</v>
      </c>
      <c r="AC483" s="74" t="s">
        <v>134</v>
      </c>
      <c r="AD483" s="3">
        <f t="shared" si="111"/>
        <v>0</v>
      </c>
      <c r="AE483" s="75"/>
    </row>
    <row r="484" spans="1:31" ht="14.25" customHeight="1">
      <c r="A484" s="74" t="s">
        <v>134</v>
      </c>
      <c r="B484" s="78" t="s">
        <v>61</v>
      </c>
      <c r="C484" s="78" t="s">
        <v>1509</v>
      </c>
      <c r="D484" s="78">
        <v>1000003854</v>
      </c>
      <c r="E484" s="78" t="s">
        <v>1510</v>
      </c>
      <c r="F484" s="73">
        <v>45339</v>
      </c>
      <c r="G484" s="66" t="str">
        <f t="shared" si="98"/>
        <v>Targeted Dealer</v>
      </c>
      <c r="H484" s="66"/>
      <c r="I484" s="67">
        <v>150</v>
      </c>
      <c r="J484" s="67">
        <f t="shared" si="99"/>
        <v>140</v>
      </c>
      <c r="K484" s="68">
        <v>349.5</v>
      </c>
      <c r="L484" s="68">
        <f t="shared" si="100"/>
        <v>-199.5</v>
      </c>
      <c r="M484" s="68">
        <f t="shared" si="101"/>
        <v>249.64285714285717</v>
      </c>
      <c r="N484" s="96">
        <v>199.5</v>
      </c>
      <c r="O484" s="97" t="str">
        <f t="shared" si="102"/>
        <v>Mar</v>
      </c>
      <c r="P484" s="96">
        <f t="shared" si="103"/>
        <v>199.5</v>
      </c>
      <c r="Q484" s="98">
        <f t="shared" si="104"/>
        <v>150</v>
      </c>
      <c r="R484" s="97">
        <f t="shared" si="105"/>
        <v>0.75187969924812026</v>
      </c>
      <c r="S484" s="99" t="str">
        <f t="shared" si="106"/>
        <v>GROWTH</v>
      </c>
      <c r="T484" s="68">
        <v>125</v>
      </c>
      <c r="U484" s="100" t="str">
        <f t="shared" si="107"/>
        <v>Apr</v>
      </c>
      <c r="V484" s="96">
        <v>125</v>
      </c>
      <c r="W484" s="101">
        <f t="shared" si="108"/>
        <v>224.5</v>
      </c>
      <c r="X484" s="102">
        <f t="shared" si="109"/>
        <v>1.7959999999999998</v>
      </c>
      <c r="Y484" s="103" t="str">
        <f t="shared" si="110"/>
        <v>GROWTH</v>
      </c>
      <c r="Z484" s="74">
        <v>0</v>
      </c>
      <c r="AA484" s="69"/>
      <c r="AB484" s="69" t="s">
        <v>133</v>
      </c>
      <c r="AC484" s="74" t="s">
        <v>134</v>
      </c>
      <c r="AD484" s="3">
        <f t="shared" si="111"/>
        <v>0</v>
      </c>
      <c r="AE484" s="75"/>
    </row>
    <row r="485" spans="1:31" ht="14.25" customHeight="1">
      <c r="A485" s="74" t="s">
        <v>134</v>
      </c>
      <c r="B485" s="78" t="s">
        <v>61</v>
      </c>
      <c r="C485" s="78" t="s">
        <v>1511</v>
      </c>
      <c r="D485" s="78">
        <v>1000003855</v>
      </c>
      <c r="E485" s="78" t="s">
        <v>1512</v>
      </c>
      <c r="F485" s="73">
        <v>45339</v>
      </c>
      <c r="G485" s="66" t="str">
        <f t="shared" si="98"/>
        <v>Targeted Dealer</v>
      </c>
      <c r="H485" s="66"/>
      <c r="I485" s="67">
        <v>100</v>
      </c>
      <c r="J485" s="67">
        <f t="shared" si="99"/>
        <v>93.333333333333343</v>
      </c>
      <c r="K485" s="68">
        <v>100.5</v>
      </c>
      <c r="L485" s="68">
        <f t="shared" si="100"/>
        <v>-0.5</v>
      </c>
      <c r="M485" s="68">
        <f t="shared" si="101"/>
        <v>107.67857142857142</v>
      </c>
      <c r="N485" s="96">
        <v>134.5</v>
      </c>
      <c r="O485" s="97" t="str">
        <f t="shared" si="102"/>
        <v>Mar</v>
      </c>
      <c r="P485" s="96">
        <f t="shared" si="103"/>
        <v>134.5</v>
      </c>
      <c r="Q485" s="98">
        <f t="shared" si="104"/>
        <v>-34</v>
      </c>
      <c r="R485" s="97">
        <f t="shared" si="105"/>
        <v>-0.25278810408921937</v>
      </c>
      <c r="S485" s="99" t="str">
        <f t="shared" si="106"/>
        <v>DEGROWTH</v>
      </c>
      <c r="T485" s="68">
        <v>119</v>
      </c>
      <c r="U485" s="100" t="str">
        <f t="shared" si="107"/>
        <v>Apr</v>
      </c>
      <c r="V485" s="96">
        <v>119</v>
      </c>
      <c r="W485" s="101">
        <f t="shared" si="108"/>
        <v>-18.5</v>
      </c>
      <c r="X485" s="102">
        <f t="shared" si="109"/>
        <v>-0.15546218487394958</v>
      </c>
      <c r="Y485" s="103" t="str">
        <f t="shared" si="110"/>
        <v>DEGROWTH</v>
      </c>
      <c r="Z485" s="74">
        <v>0</v>
      </c>
      <c r="AA485" s="69"/>
      <c r="AB485" s="69" t="s">
        <v>133</v>
      </c>
      <c r="AC485" s="74" t="s">
        <v>134</v>
      </c>
      <c r="AD485" s="3">
        <f t="shared" si="111"/>
        <v>0</v>
      </c>
      <c r="AE485" s="75"/>
    </row>
    <row r="486" spans="1:31" ht="14.25" customHeight="1">
      <c r="A486" s="74" t="s">
        <v>134</v>
      </c>
      <c r="B486" s="78" t="s">
        <v>61</v>
      </c>
      <c r="C486" s="78" t="s">
        <v>1513</v>
      </c>
      <c r="D486" s="78">
        <v>1000003890</v>
      </c>
      <c r="E486" s="78" t="s">
        <v>1514</v>
      </c>
      <c r="F486" s="73">
        <v>45371</v>
      </c>
      <c r="G486" s="66" t="str">
        <f t="shared" si="98"/>
        <v>Targeted Dealer</v>
      </c>
      <c r="H486" s="66"/>
      <c r="I486" s="67">
        <v>1200</v>
      </c>
      <c r="J486" s="67">
        <f t="shared" si="99"/>
        <v>1120</v>
      </c>
      <c r="K486" s="68">
        <v>1159.5</v>
      </c>
      <c r="L486" s="68">
        <f t="shared" si="100"/>
        <v>40.5</v>
      </c>
      <c r="M486" s="68">
        <f t="shared" si="101"/>
        <v>103.52678571428572</v>
      </c>
      <c r="N486" s="96">
        <v>1267</v>
      </c>
      <c r="O486" s="97" t="str">
        <f t="shared" si="102"/>
        <v>Mar</v>
      </c>
      <c r="P486" s="96">
        <f t="shared" si="103"/>
        <v>1267</v>
      </c>
      <c r="Q486" s="98">
        <f t="shared" si="104"/>
        <v>-107.5</v>
      </c>
      <c r="R486" s="97">
        <f t="shared" si="105"/>
        <v>-8.484609313338598E-2</v>
      </c>
      <c r="S486" s="99" t="str">
        <f t="shared" si="106"/>
        <v>DEGROWTH</v>
      </c>
      <c r="T486" s="68">
        <v>669</v>
      </c>
      <c r="U486" s="100" t="str">
        <f t="shared" si="107"/>
        <v>Apr</v>
      </c>
      <c r="V486" s="96">
        <v>669</v>
      </c>
      <c r="W486" s="101">
        <f t="shared" si="108"/>
        <v>490.5</v>
      </c>
      <c r="X486" s="102">
        <f t="shared" si="109"/>
        <v>0.73318385650224216</v>
      </c>
      <c r="Y486" s="103" t="str">
        <f t="shared" si="110"/>
        <v>GROWTH</v>
      </c>
      <c r="Z486" s="74">
        <v>0</v>
      </c>
      <c r="AA486" s="69"/>
      <c r="AB486" s="69" t="s">
        <v>133</v>
      </c>
      <c r="AC486" s="74" t="s">
        <v>134</v>
      </c>
      <c r="AD486" s="3">
        <f t="shared" si="111"/>
        <v>0</v>
      </c>
      <c r="AE486" s="75"/>
    </row>
    <row r="487" spans="1:31" ht="14.25" customHeight="1">
      <c r="A487" s="74" t="s">
        <v>134</v>
      </c>
      <c r="B487" s="78" t="s">
        <v>61</v>
      </c>
      <c r="C487" s="78" t="s">
        <v>1515</v>
      </c>
      <c r="D487" s="78">
        <v>1000003968</v>
      </c>
      <c r="E487" s="78" t="s">
        <v>1516</v>
      </c>
      <c r="F487" s="73">
        <v>45439</v>
      </c>
      <c r="G487" s="66" t="str">
        <f t="shared" si="98"/>
        <v>Targeted Dealer</v>
      </c>
      <c r="H487" s="66"/>
      <c r="I487" s="67">
        <v>50</v>
      </c>
      <c r="J487" s="67">
        <f t="shared" si="99"/>
        <v>46.666666666666671</v>
      </c>
      <c r="K487" s="68">
        <v>145</v>
      </c>
      <c r="L487" s="68">
        <f t="shared" si="100"/>
        <v>-95</v>
      </c>
      <c r="M487" s="68">
        <f t="shared" si="101"/>
        <v>310.71428571428567</v>
      </c>
      <c r="N487" s="96">
        <v>90.5</v>
      </c>
      <c r="O487" s="97" t="str">
        <f t="shared" si="102"/>
        <v>Mar</v>
      </c>
      <c r="P487" s="96">
        <f t="shared" si="103"/>
        <v>90.5</v>
      </c>
      <c r="Q487" s="98">
        <f t="shared" si="104"/>
        <v>54.5</v>
      </c>
      <c r="R487" s="97">
        <f t="shared" si="105"/>
        <v>0.60220994475138112</v>
      </c>
      <c r="S487" s="99" t="str">
        <f t="shared" si="106"/>
        <v>GROWTH</v>
      </c>
      <c r="T487" s="68">
        <v>72</v>
      </c>
      <c r="U487" s="100" t="str">
        <f t="shared" si="107"/>
        <v>Apr</v>
      </c>
      <c r="V487" s="96">
        <v>72</v>
      </c>
      <c r="W487" s="101">
        <f t="shared" si="108"/>
        <v>73</v>
      </c>
      <c r="X487" s="102">
        <f t="shared" si="109"/>
        <v>1.0138888888888888</v>
      </c>
      <c r="Y487" s="103" t="str">
        <f t="shared" si="110"/>
        <v>GROWTH</v>
      </c>
      <c r="Z487" s="74">
        <v>0</v>
      </c>
      <c r="AA487" s="69"/>
      <c r="AB487" s="69" t="s">
        <v>133</v>
      </c>
      <c r="AC487" s="74" t="s">
        <v>134</v>
      </c>
      <c r="AD487" s="3">
        <f t="shared" si="111"/>
        <v>0</v>
      </c>
      <c r="AE487" s="75"/>
    </row>
    <row r="488" spans="1:31" ht="14.25" customHeight="1">
      <c r="A488" s="74" t="s">
        <v>134</v>
      </c>
      <c r="B488" s="78" t="s">
        <v>61</v>
      </c>
      <c r="C488" s="78" t="s">
        <v>1517</v>
      </c>
      <c r="D488" s="78">
        <v>1000003969</v>
      </c>
      <c r="E488" s="78" t="s">
        <v>1501</v>
      </c>
      <c r="F488" s="73">
        <v>45439</v>
      </c>
      <c r="G488" s="66" t="str">
        <f t="shared" si="98"/>
        <v>Targeted Dealer</v>
      </c>
      <c r="H488" s="66"/>
      <c r="I488" s="67">
        <v>48</v>
      </c>
      <c r="J488" s="67">
        <f t="shared" si="99"/>
        <v>44.800000000000004</v>
      </c>
      <c r="K488" s="68">
        <v>138</v>
      </c>
      <c r="L488" s="68">
        <f t="shared" si="100"/>
        <v>-90</v>
      </c>
      <c r="M488" s="68">
        <f t="shared" si="101"/>
        <v>308.03571428571422</v>
      </c>
      <c r="N488" s="96">
        <v>62.5</v>
      </c>
      <c r="O488" s="97" t="str">
        <f t="shared" si="102"/>
        <v>Mar</v>
      </c>
      <c r="P488" s="96">
        <f t="shared" si="103"/>
        <v>62.5</v>
      </c>
      <c r="Q488" s="98">
        <f t="shared" si="104"/>
        <v>75.5</v>
      </c>
      <c r="R488" s="97">
        <f t="shared" si="105"/>
        <v>1.2080000000000002</v>
      </c>
      <c r="S488" s="99" t="str">
        <f t="shared" si="106"/>
        <v>GROWTH</v>
      </c>
      <c r="T488" s="68">
        <v>37</v>
      </c>
      <c r="U488" s="100" t="str">
        <f t="shared" si="107"/>
        <v>Apr</v>
      </c>
      <c r="V488" s="96">
        <v>37</v>
      </c>
      <c r="W488" s="101">
        <f t="shared" si="108"/>
        <v>101</v>
      </c>
      <c r="X488" s="102">
        <f t="shared" si="109"/>
        <v>2.7297297297297298</v>
      </c>
      <c r="Y488" s="103" t="str">
        <f t="shared" si="110"/>
        <v>GROWTH</v>
      </c>
      <c r="Z488" s="74">
        <v>0</v>
      </c>
      <c r="AA488" s="69"/>
      <c r="AB488" s="69" t="s">
        <v>133</v>
      </c>
      <c r="AC488" s="74" t="s">
        <v>134</v>
      </c>
      <c r="AD488" s="3">
        <f t="shared" si="111"/>
        <v>0</v>
      </c>
      <c r="AE488" s="75"/>
    </row>
    <row r="489" spans="1:31" ht="14.25" customHeight="1">
      <c r="A489" s="74" t="s">
        <v>134</v>
      </c>
      <c r="B489" s="78" t="s">
        <v>61</v>
      </c>
      <c r="C489" s="78" t="s">
        <v>1518</v>
      </c>
      <c r="D489" s="78">
        <v>1000003999</v>
      </c>
      <c r="E489" s="78" t="s">
        <v>1519</v>
      </c>
      <c r="F489" s="73">
        <v>45449</v>
      </c>
      <c r="G489" s="66" t="str">
        <f t="shared" si="98"/>
        <v>Targeted Dealer</v>
      </c>
      <c r="H489" s="66"/>
      <c r="I489" s="67">
        <v>35</v>
      </c>
      <c r="J489" s="67">
        <f t="shared" si="99"/>
        <v>32.666666666666671</v>
      </c>
      <c r="K489" s="68">
        <v>62.5</v>
      </c>
      <c r="L489" s="68">
        <f t="shared" si="100"/>
        <v>-27.5</v>
      </c>
      <c r="M489" s="68">
        <f t="shared" si="101"/>
        <v>191.32653061224488</v>
      </c>
      <c r="N489" s="96">
        <v>33</v>
      </c>
      <c r="O489" s="97" t="str">
        <f t="shared" si="102"/>
        <v>Mar</v>
      </c>
      <c r="P489" s="96">
        <f t="shared" si="103"/>
        <v>33</v>
      </c>
      <c r="Q489" s="98">
        <f t="shared" si="104"/>
        <v>29.5</v>
      </c>
      <c r="R489" s="97">
        <f t="shared" si="105"/>
        <v>0.89393939393939403</v>
      </c>
      <c r="S489" s="99" t="str">
        <f t="shared" si="106"/>
        <v>GROWTH</v>
      </c>
      <c r="T489" s="68">
        <v>24.5</v>
      </c>
      <c r="U489" s="100" t="str">
        <f t="shared" si="107"/>
        <v>Apr</v>
      </c>
      <c r="V489" s="96">
        <v>24.5</v>
      </c>
      <c r="W489" s="101">
        <f t="shared" si="108"/>
        <v>38</v>
      </c>
      <c r="X489" s="102">
        <f t="shared" si="109"/>
        <v>1.5510204081632653</v>
      </c>
      <c r="Y489" s="103" t="str">
        <f t="shared" si="110"/>
        <v>GROWTH</v>
      </c>
      <c r="Z489" s="74">
        <v>0</v>
      </c>
      <c r="AA489" s="69"/>
      <c r="AB489" s="69" t="s">
        <v>133</v>
      </c>
      <c r="AC489" s="74" t="s">
        <v>134</v>
      </c>
      <c r="AD489" s="3">
        <f t="shared" si="111"/>
        <v>0</v>
      </c>
      <c r="AE489" s="75"/>
    </row>
    <row r="490" spans="1:31" ht="14.25" customHeight="1">
      <c r="A490" s="74" t="s">
        <v>134</v>
      </c>
      <c r="B490" s="78" t="s">
        <v>61</v>
      </c>
      <c r="C490" s="78" t="s">
        <v>1520</v>
      </c>
      <c r="D490" s="78">
        <v>1000004022</v>
      </c>
      <c r="E490" s="78" t="s">
        <v>1521</v>
      </c>
      <c r="F490" s="73">
        <v>45472</v>
      </c>
      <c r="G490" s="66" t="str">
        <f t="shared" si="98"/>
        <v>Targeted Dealer</v>
      </c>
      <c r="H490" s="66"/>
      <c r="I490" s="67">
        <v>25</v>
      </c>
      <c r="J490" s="67">
        <f t="shared" si="99"/>
        <v>23.333333333333336</v>
      </c>
      <c r="K490" s="68">
        <v>12.5</v>
      </c>
      <c r="L490" s="68">
        <f t="shared" si="100"/>
        <v>12.5</v>
      </c>
      <c r="M490" s="68">
        <f t="shared" si="101"/>
        <v>53.571428571428562</v>
      </c>
      <c r="N490" s="96">
        <v>12.5</v>
      </c>
      <c r="O490" s="97" t="str">
        <f t="shared" si="102"/>
        <v>Mar</v>
      </c>
      <c r="P490" s="96">
        <f t="shared" si="103"/>
        <v>12.5</v>
      </c>
      <c r="Q490" s="98">
        <f t="shared" si="104"/>
        <v>0</v>
      </c>
      <c r="R490" s="97">
        <f t="shared" si="105"/>
        <v>0</v>
      </c>
      <c r="S490" s="99" t="str">
        <f t="shared" si="106"/>
        <v>GROWTH</v>
      </c>
      <c r="T490" s="68">
        <v>49.5</v>
      </c>
      <c r="U490" s="100" t="str">
        <f t="shared" si="107"/>
        <v>Apr</v>
      </c>
      <c r="V490" s="96">
        <v>49.5</v>
      </c>
      <c r="W490" s="101">
        <f t="shared" si="108"/>
        <v>-37</v>
      </c>
      <c r="X490" s="102">
        <f t="shared" si="109"/>
        <v>-0.7474747474747474</v>
      </c>
      <c r="Y490" s="103" t="str">
        <f t="shared" si="110"/>
        <v>DEGROWTH</v>
      </c>
      <c r="Z490" s="74">
        <v>0</v>
      </c>
      <c r="AA490" s="69"/>
      <c r="AB490" s="69" t="s">
        <v>133</v>
      </c>
      <c r="AC490" s="74" t="s">
        <v>134</v>
      </c>
      <c r="AD490" s="3">
        <f t="shared" si="111"/>
        <v>0</v>
      </c>
      <c r="AE490" s="75"/>
    </row>
    <row r="491" spans="1:31" ht="14.25" customHeight="1">
      <c r="A491" s="74" t="s">
        <v>134</v>
      </c>
      <c r="B491" s="78" t="s">
        <v>61</v>
      </c>
      <c r="C491" s="78" t="s">
        <v>1522</v>
      </c>
      <c r="D491" s="78">
        <v>1000004052</v>
      </c>
      <c r="E491" s="78" t="s">
        <v>1523</v>
      </c>
      <c r="F491" s="73">
        <v>45497</v>
      </c>
      <c r="G491" s="66" t="str">
        <f t="shared" si="98"/>
        <v>Targeted Dealer</v>
      </c>
      <c r="H491" s="66"/>
      <c r="I491" s="67">
        <v>37</v>
      </c>
      <c r="J491" s="67">
        <f t="shared" si="99"/>
        <v>34.533333333333331</v>
      </c>
      <c r="K491" s="68">
        <v>108.5</v>
      </c>
      <c r="L491" s="68">
        <f t="shared" si="100"/>
        <v>-71.5</v>
      </c>
      <c r="M491" s="68">
        <f t="shared" si="101"/>
        <v>314.18918918918922</v>
      </c>
      <c r="N491" s="96">
        <v>49.5</v>
      </c>
      <c r="O491" s="97" t="str">
        <f t="shared" si="102"/>
        <v>Mar</v>
      </c>
      <c r="P491" s="96">
        <f t="shared" si="103"/>
        <v>49.5</v>
      </c>
      <c r="Q491" s="98">
        <f t="shared" si="104"/>
        <v>59</v>
      </c>
      <c r="R491" s="97">
        <f t="shared" si="105"/>
        <v>1.191919191919192</v>
      </c>
      <c r="S491" s="99" t="str">
        <f t="shared" si="106"/>
        <v>GROWTH</v>
      </c>
      <c r="T491" s="68">
        <v>37.5</v>
      </c>
      <c r="U491" s="100" t="str">
        <f t="shared" si="107"/>
        <v>Apr</v>
      </c>
      <c r="V491" s="96">
        <v>37.5</v>
      </c>
      <c r="W491" s="101">
        <f t="shared" si="108"/>
        <v>71</v>
      </c>
      <c r="X491" s="102">
        <f t="shared" si="109"/>
        <v>1.8933333333333335</v>
      </c>
      <c r="Y491" s="103" t="str">
        <f t="shared" si="110"/>
        <v>GROWTH</v>
      </c>
      <c r="Z491" s="74">
        <v>0</v>
      </c>
      <c r="AA491" s="69"/>
      <c r="AB491" s="69" t="s">
        <v>133</v>
      </c>
      <c r="AC491" s="74" t="s">
        <v>134</v>
      </c>
      <c r="AD491" s="3">
        <f t="shared" si="111"/>
        <v>0</v>
      </c>
      <c r="AE491" s="75"/>
    </row>
    <row r="492" spans="1:31" ht="14.25" customHeight="1">
      <c r="A492" s="74" t="s">
        <v>134</v>
      </c>
      <c r="B492" s="78" t="s">
        <v>61</v>
      </c>
      <c r="C492" s="78" t="s">
        <v>1524</v>
      </c>
      <c r="D492" s="78">
        <v>1000004105</v>
      </c>
      <c r="E492" s="78" t="s">
        <v>1525</v>
      </c>
      <c r="F492" s="106">
        <v>45535</v>
      </c>
      <c r="G492" s="66" t="str">
        <f t="shared" si="98"/>
        <v>Targeted Dealer</v>
      </c>
      <c r="H492" s="66"/>
      <c r="I492" s="67">
        <v>37</v>
      </c>
      <c r="J492" s="67">
        <f t="shared" si="99"/>
        <v>34.533333333333331</v>
      </c>
      <c r="K492" s="68">
        <v>26</v>
      </c>
      <c r="L492" s="68">
        <f t="shared" si="100"/>
        <v>11</v>
      </c>
      <c r="M492" s="68">
        <f t="shared" si="101"/>
        <v>75.289575289575296</v>
      </c>
      <c r="N492" s="96">
        <v>37.5</v>
      </c>
      <c r="O492" s="97" t="str">
        <f t="shared" si="102"/>
        <v>Mar</v>
      </c>
      <c r="P492" s="96">
        <f t="shared" si="103"/>
        <v>37.5</v>
      </c>
      <c r="Q492" s="98">
        <f t="shared" si="104"/>
        <v>-11.5</v>
      </c>
      <c r="R492" s="97">
        <f t="shared" si="105"/>
        <v>-0.30666666666666664</v>
      </c>
      <c r="S492" s="99" t="str">
        <f t="shared" si="106"/>
        <v>DEGROWTH</v>
      </c>
      <c r="T492" s="68">
        <v>12.5</v>
      </c>
      <c r="U492" s="100" t="str">
        <f t="shared" si="107"/>
        <v>Apr</v>
      </c>
      <c r="V492" s="96">
        <v>12.5</v>
      </c>
      <c r="W492" s="101">
        <f t="shared" si="108"/>
        <v>13.5</v>
      </c>
      <c r="X492" s="102">
        <f t="shared" si="109"/>
        <v>1.08</v>
      </c>
      <c r="Y492" s="103" t="str">
        <f t="shared" si="110"/>
        <v>GROWTH</v>
      </c>
      <c r="Z492" s="74">
        <v>0</v>
      </c>
      <c r="AA492" s="69"/>
      <c r="AB492" s="69" t="s">
        <v>133</v>
      </c>
      <c r="AC492" s="74" t="s">
        <v>134</v>
      </c>
      <c r="AD492" s="3">
        <f t="shared" si="111"/>
        <v>0</v>
      </c>
      <c r="AE492" s="75"/>
    </row>
    <row r="493" spans="1:31" ht="14.25" customHeight="1">
      <c r="A493" s="69" t="s">
        <v>134</v>
      </c>
      <c r="B493" s="71" t="s">
        <v>62</v>
      </c>
      <c r="C493" s="71" t="s">
        <v>1526</v>
      </c>
      <c r="D493" s="71">
        <v>1000000368</v>
      </c>
      <c r="E493" s="72" t="s">
        <v>1527</v>
      </c>
      <c r="F493" s="73">
        <v>38386</v>
      </c>
      <c r="G493" s="66" t="str">
        <f t="shared" si="98"/>
        <v>Targeted Dealer</v>
      </c>
      <c r="H493" s="66"/>
      <c r="I493" s="67">
        <v>100</v>
      </c>
      <c r="J493" s="67">
        <f t="shared" si="99"/>
        <v>93.333333333333343</v>
      </c>
      <c r="K493" s="68">
        <v>134</v>
      </c>
      <c r="L493" s="68">
        <f t="shared" si="100"/>
        <v>-34</v>
      </c>
      <c r="M493" s="68">
        <f t="shared" si="101"/>
        <v>143.57142857142856</v>
      </c>
      <c r="N493" s="96">
        <v>124</v>
      </c>
      <c r="O493" s="97" t="str">
        <f t="shared" si="102"/>
        <v>Mar</v>
      </c>
      <c r="P493" s="96">
        <f t="shared" si="103"/>
        <v>124</v>
      </c>
      <c r="Q493" s="98">
        <f t="shared" si="104"/>
        <v>10</v>
      </c>
      <c r="R493" s="97">
        <f t="shared" si="105"/>
        <v>8.0645161290322509E-2</v>
      </c>
      <c r="S493" s="99" t="str">
        <f t="shared" si="106"/>
        <v>GROWTH</v>
      </c>
      <c r="T493" s="68">
        <v>173.5</v>
      </c>
      <c r="U493" s="100" t="str">
        <f t="shared" si="107"/>
        <v>Apr</v>
      </c>
      <c r="V493" s="96">
        <v>173.5</v>
      </c>
      <c r="W493" s="101">
        <f t="shared" si="108"/>
        <v>-39.5</v>
      </c>
      <c r="X493" s="102">
        <f t="shared" si="109"/>
        <v>-0.2276657060518732</v>
      </c>
      <c r="Y493" s="103" t="str">
        <f t="shared" si="110"/>
        <v>DEGROWTH</v>
      </c>
      <c r="Z493" s="74">
        <v>0</v>
      </c>
      <c r="AA493" s="69"/>
      <c r="AB493" s="69" t="s">
        <v>133</v>
      </c>
      <c r="AC493" s="69" t="s">
        <v>134</v>
      </c>
      <c r="AD493" s="3">
        <f t="shared" si="111"/>
        <v>0</v>
      </c>
      <c r="AE493" s="75"/>
    </row>
    <row r="494" spans="1:31" ht="14.25" customHeight="1">
      <c r="A494" s="69" t="s">
        <v>134</v>
      </c>
      <c r="B494" s="71" t="s">
        <v>62</v>
      </c>
      <c r="C494" s="71" t="s">
        <v>1528</v>
      </c>
      <c r="D494" s="71">
        <v>1000000370</v>
      </c>
      <c r="E494" s="72" t="s">
        <v>1529</v>
      </c>
      <c r="F494" s="73">
        <v>39073</v>
      </c>
      <c r="G494" s="66" t="str">
        <f t="shared" si="98"/>
        <v>Targeted Dealer</v>
      </c>
      <c r="H494" s="66"/>
      <c r="I494" s="67">
        <v>20</v>
      </c>
      <c r="J494" s="67">
        <f t="shared" si="99"/>
        <v>18.666666666666664</v>
      </c>
      <c r="K494" s="68">
        <v>10.5</v>
      </c>
      <c r="L494" s="68">
        <f t="shared" si="100"/>
        <v>9.5</v>
      </c>
      <c r="M494" s="68">
        <f t="shared" si="101"/>
        <v>56.250000000000007</v>
      </c>
      <c r="N494" s="96">
        <v>3.5</v>
      </c>
      <c r="O494" s="97" t="str">
        <f t="shared" si="102"/>
        <v>Mar</v>
      </c>
      <c r="P494" s="96">
        <f t="shared" si="103"/>
        <v>3.5</v>
      </c>
      <c r="Q494" s="98">
        <f t="shared" si="104"/>
        <v>7</v>
      </c>
      <c r="R494" s="97">
        <f t="shared" si="105"/>
        <v>2</v>
      </c>
      <c r="S494" s="99" t="str">
        <f t="shared" si="106"/>
        <v>GROWTH</v>
      </c>
      <c r="T494" s="68">
        <v>13</v>
      </c>
      <c r="U494" s="100" t="str">
        <f t="shared" si="107"/>
        <v>Apr</v>
      </c>
      <c r="V494" s="96">
        <v>13</v>
      </c>
      <c r="W494" s="101">
        <f t="shared" si="108"/>
        <v>-2.5</v>
      </c>
      <c r="X494" s="102">
        <f t="shared" si="109"/>
        <v>-0.19230769230769229</v>
      </c>
      <c r="Y494" s="103" t="str">
        <f t="shared" si="110"/>
        <v>DEGROWTH</v>
      </c>
      <c r="Z494" s="74">
        <v>0</v>
      </c>
      <c r="AA494" s="69"/>
      <c r="AB494" s="69" t="s">
        <v>133</v>
      </c>
      <c r="AC494" s="69" t="s">
        <v>134</v>
      </c>
      <c r="AD494" s="3">
        <f t="shared" si="111"/>
        <v>0</v>
      </c>
      <c r="AE494" s="75"/>
    </row>
    <row r="495" spans="1:31" ht="14.25" customHeight="1">
      <c r="A495" s="69" t="s">
        <v>134</v>
      </c>
      <c r="B495" s="71" t="s">
        <v>62</v>
      </c>
      <c r="C495" s="71" t="s">
        <v>1530</v>
      </c>
      <c r="D495" s="71">
        <v>1000000364</v>
      </c>
      <c r="E495" s="72" t="s">
        <v>1531</v>
      </c>
      <c r="F495" s="73">
        <v>39312</v>
      </c>
      <c r="G495" s="66" t="str">
        <f t="shared" si="98"/>
        <v>-</v>
      </c>
      <c r="H495" s="66"/>
      <c r="I495" s="67">
        <v>0</v>
      </c>
      <c r="J495" s="67">
        <f t="shared" si="99"/>
        <v>0</v>
      </c>
      <c r="K495" s="68">
        <v>0</v>
      </c>
      <c r="L495" s="68">
        <f t="shared" si="100"/>
        <v>0</v>
      </c>
      <c r="M495" s="68" t="str">
        <f t="shared" si="101"/>
        <v>-</v>
      </c>
      <c r="N495" s="96">
        <v>0</v>
      </c>
      <c r="O495" s="97" t="str">
        <f t="shared" si="102"/>
        <v>Mar</v>
      </c>
      <c r="P495" s="96">
        <f t="shared" si="103"/>
        <v>0</v>
      </c>
      <c r="Q495" s="98">
        <f t="shared" si="104"/>
        <v>0</v>
      </c>
      <c r="R495" s="97" t="str">
        <f t="shared" si="105"/>
        <v xml:space="preserve"> </v>
      </c>
      <c r="S495" s="99" t="b">
        <f t="shared" si="106"/>
        <v>0</v>
      </c>
      <c r="T495" s="68">
        <v>3.5</v>
      </c>
      <c r="U495" s="100" t="str">
        <f t="shared" si="107"/>
        <v>Apr</v>
      </c>
      <c r="V495" s="96">
        <v>3.5</v>
      </c>
      <c r="W495" s="101">
        <f t="shared" si="108"/>
        <v>-3.5</v>
      </c>
      <c r="X495" s="102">
        <f t="shared" si="109"/>
        <v>-1</v>
      </c>
      <c r="Y495" s="103" t="str">
        <f t="shared" si="110"/>
        <v>DEGROWTH</v>
      </c>
      <c r="Z495" s="74">
        <v>0</v>
      </c>
      <c r="AA495" s="69"/>
      <c r="AB495" s="69" t="s">
        <v>133</v>
      </c>
      <c r="AC495" s="69" t="s">
        <v>134</v>
      </c>
      <c r="AD495" s="3">
        <f t="shared" si="111"/>
        <v>1</v>
      </c>
      <c r="AE495" s="75"/>
    </row>
    <row r="496" spans="1:31" ht="14.25" customHeight="1">
      <c r="A496" s="69" t="s">
        <v>134</v>
      </c>
      <c r="B496" s="71" t="s">
        <v>62</v>
      </c>
      <c r="C496" s="71" t="s">
        <v>1532</v>
      </c>
      <c r="D496" s="71">
        <v>1000000337</v>
      </c>
      <c r="E496" s="72" t="s">
        <v>1533</v>
      </c>
      <c r="F496" s="73">
        <v>39402</v>
      </c>
      <c r="G496" s="66" t="str">
        <f t="shared" si="98"/>
        <v>Targeted Dealer</v>
      </c>
      <c r="H496" s="66"/>
      <c r="I496" s="67">
        <v>60</v>
      </c>
      <c r="J496" s="67">
        <f t="shared" si="99"/>
        <v>56</v>
      </c>
      <c r="K496" s="68">
        <v>62</v>
      </c>
      <c r="L496" s="68">
        <f t="shared" si="100"/>
        <v>-2</v>
      </c>
      <c r="M496" s="68">
        <f t="shared" si="101"/>
        <v>110.71428571428571</v>
      </c>
      <c r="N496" s="96">
        <v>43.5</v>
      </c>
      <c r="O496" s="97" t="str">
        <f t="shared" si="102"/>
        <v>Mar</v>
      </c>
      <c r="P496" s="96">
        <f t="shared" si="103"/>
        <v>43.5</v>
      </c>
      <c r="Q496" s="98">
        <f t="shared" si="104"/>
        <v>18.5</v>
      </c>
      <c r="R496" s="97">
        <f t="shared" si="105"/>
        <v>0.42528735632183912</v>
      </c>
      <c r="S496" s="99" t="str">
        <f t="shared" si="106"/>
        <v>GROWTH</v>
      </c>
      <c r="T496" s="68">
        <v>72</v>
      </c>
      <c r="U496" s="100" t="str">
        <f t="shared" si="107"/>
        <v>Apr</v>
      </c>
      <c r="V496" s="96">
        <v>72</v>
      </c>
      <c r="W496" s="101">
        <f t="shared" si="108"/>
        <v>-10</v>
      </c>
      <c r="X496" s="102">
        <f t="shared" si="109"/>
        <v>-0.13888888888888884</v>
      </c>
      <c r="Y496" s="103" t="str">
        <f t="shared" si="110"/>
        <v>DEGROWTH</v>
      </c>
      <c r="Z496" s="74">
        <v>0</v>
      </c>
      <c r="AA496" s="69"/>
      <c r="AB496" s="69" t="s">
        <v>133</v>
      </c>
      <c r="AC496" s="69" t="s">
        <v>134</v>
      </c>
      <c r="AD496" s="3">
        <f t="shared" si="111"/>
        <v>0</v>
      </c>
      <c r="AE496" s="75"/>
    </row>
    <row r="497" spans="1:31" ht="14.25" customHeight="1">
      <c r="A497" s="69" t="s">
        <v>134</v>
      </c>
      <c r="B497" s="71" t="s">
        <v>62</v>
      </c>
      <c r="C497" s="71" t="s">
        <v>1534</v>
      </c>
      <c r="D497" s="71">
        <v>1000000360</v>
      </c>
      <c r="E497" s="72" t="s">
        <v>1535</v>
      </c>
      <c r="F497" s="73">
        <v>39743</v>
      </c>
      <c r="G497" s="66" t="str">
        <f t="shared" si="98"/>
        <v>Targeted Dealer</v>
      </c>
      <c r="H497" s="66"/>
      <c r="I497" s="67">
        <v>1250</v>
      </c>
      <c r="J497" s="67">
        <f t="shared" si="99"/>
        <v>1166.6666666666665</v>
      </c>
      <c r="K497" s="68">
        <v>1386.25</v>
      </c>
      <c r="L497" s="68">
        <f t="shared" si="100"/>
        <v>-136.25</v>
      </c>
      <c r="M497" s="68">
        <f t="shared" si="101"/>
        <v>118.8214285714286</v>
      </c>
      <c r="N497" s="96">
        <v>1127.75</v>
      </c>
      <c r="O497" s="97" t="str">
        <f t="shared" si="102"/>
        <v>Mar</v>
      </c>
      <c r="P497" s="96">
        <f t="shared" si="103"/>
        <v>1127.75</v>
      </c>
      <c r="Q497" s="98">
        <f t="shared" si="104"/>
        <v>258.5</v>
      </c>
      <c r="R497" s="97">
        <f t="shared" si="105"/>
        <v>0.22921746841055191</v>
      </c>
      <c r="S497" s="99" t="str">
        <f t="shared" si="106"/>
        <v>GROWTH</v>
      </c>
      <c r="T497" s="68">
        <v>1750.5</v>
      </c>
      <c r="U497" s="100" t="str">
        <f t="shared" si="107"/>
        <v>Apr</v>
      </c>
      <c r="V497" s="96">
        <v>1750.5</v>
      </c>
      <c r="W497" s="101">
        <f t="shared" si="108"/>
        <v>-364.25</v>
      </c>
      <c r="X497" s="102">
        <f t="shared" si="109"/>
        <v>-0.20808340474150244</v>
      </c>
      <c r="Y497" s="103" t="str">
        <f t="shared" si="110"/>
        <v>DEGROWTH</v>
      </c>
      <c r="Z497" s="74">
        <v>0</v>
      </c>
      <c r="AA497" s="69"/>
      <c r="AB497" s="69" t="s">
        <v>133</v>
      </c>
      <c r="AC497" s="69" t="s">
        <v>134</v>
      </c>
      <c r="AD497" s="3">
        <f t="shared" si="111"/>
        <v>0</v>
      </c>
      <c r="AE497" s="75"/>
    </row>
    <row r="498" spans="1:31" ht="14.25" customHeight="1">
      <c r="A498" s="69" t="s">
        <v>134</v>
      </c>
      <c r="B498" s="71" t="s">
        <v>62</v>
      </c>
      <c r="C498" s="71" t="s">
        <v>1536</v>
      </c>
      <c r="D498" s="71">
        <v>1000000358</v>
      </c>
      <c r="E498" s="72" t="s">
        <v>1537</v>
      </c>
      <c r="F498" s="73">
        <v>39933</v>
      </c>
      <c r="G498" s="66" t="str">
        <f t="shared" si="98"/>
        <v>Targeted Dealer</v>
      </c>
      <c r="H498" s="66"/>
      <c r="I498" s="67">
        <v>150</v>
      </c>
      <c r="J498" s="67">
        <f t="shared" si="99"/>
        <v>140</v>
      </c>
      <c r="K498" s="68">
        <v>138.5</v>
      </c>
      <c r="L498" s="68">
        <f t="shared" si="100"/>
        <v>11.5</v>
      </c>
      <c r="M498" s="68">
        <f t="shared" si="101"/>
        <v>98.928571428571431</v>
      </c>
      <c r="N498" s="96">
        <v>70.5</v>
      </c>
      <c r="O498" s="97" t="str">
        <f t="shared" si="102"/>
        <v>Mar</v>
      </c>
      <c r="P498" s="96">
        <f t="shared" si="103"/>
        <v>70.5</v>
      </c>
      <c r="Q498" s="98">
        <f t="shared" si="104"/>
        <v>68</v>
      </c>
      <c r="R498" s="97">
        <f t="shared" si="105"/>
        <v>0.96453900709219864</v>
      </c>
      <c r="S498" s="99" t="str">
        <f t="shared" si="106"/>
        <v>GROWTH</v>
      </c>
      <c r="T498" s="68">
        <v>138.25</v>
      </c>
      <c r="U498" s="100" t="str">
        <f t="shared" si="107"/>
        <v>Apr</v>
      </c>
      <c r="V498" s="96">
        <v>138.25</v>
      </c>
      <c r="W498" s="101">
        <f t="shared" si="108"/>
        <v>0.25</v>
      </c>
      <c r="X498" s="102">
        <f t="shared" si="109"/>
        <v>1.8083182640145079E-3</v>
      </c>
      <c r="Y498" s="103" t="str">
        <f t="shared" si="110"/>
        <v>GROWTH</v>
      </c>
      <c r="Z498" s="74">
        <v>0</v>
      </c>
      <c r="AA498" s="69"/>
      <c r="AB498" s="69" t="s">
        <v>133</v>
      </c>
      <c r="AC498" s="69" t="s">
        <v>134</v>
      </c>
      <c r="AD498" s="3">
        <f t="shared" si="111"/>
        <v>0</v>
      </c>
      <c r="AE498" s="75"/>
    </row>
    <row r="499" spans="1:31" ht="14.25" customHeight="1">
      <c r="A499" s="69" t="s">
        <v>134</v>
      </c>
      <c r="B499" s="71" t="s">
        <v>62</v>
      </c>
      <c r="C499" s="71" t="s">
        <v>1538</v>
      </c>
      <c r="D499" s="71">
        <v>1000000351</v>
      </c>
      <c r="E499" s="72" t="s">
        <v>1539</v>
      </c>
      <c r="F499" s="73">
        <v>40371</v>
      </c>
      <c r="G499" s="66" t="str">
        <f t="shared" si="98"/>
        <v>Targeted Dealer</v>
      </c>
      <c r="H499" s="66"/>
      <c r="I499" s="67">
        <v>20</v>
      </c>
      <c r="J499" s="67">
        <f t="shared" si="99"/>
        <v>18.666666666666664</v>
      </c>
      <c r="K499" s="68">
        <v>25.5</v>
      </c>
      <c r="L499" s="68">
        <f t="shared" si="100"/>
        <v>-5.5</v>
      </c>
      <c r="M499" s="68">
        <f t="shared" si="101"/>
        <v>136.60714285714286</v>
      </c>
      <c r="N499" s="96">
        <v>7.5</v>
      </c>
      <c r="O499" s="97" t="str">
        <f t="shared" si="102"/>
        <v>Mar</v>
      </c>
      <c r="P499" s="96">
        <f t="shared" si="103"/>
        <v>7.5</v>
      </c>
      <c r="Q499" s="98">
        <f t="shared" si="104"/>
        <v>18</v>
      </c>
      <c r="R499" s="97">
        <f t="shared" si="105"/>
        <v>2.4</v>
      </c>
      <c r="S499" s="99" t="str">
        <f t="shared" si="106"/>
        <v>GROWTH</v>
      </c>
      <c r="T499" s="68">
        <v>10.5</v>
      </c>
      <c r="U499" s="100" t="str">
        <f t="shared" si="107"/>
        <v>Apr</v>
      </c>
      <c r="V499" s="96">
        <v>10.5</v>
      </c>
      <c r="W499" s="101">
        <f t="shared" si="108"/>
        <v>15</v>
      </c>
      <c r="X499" s="102">
        <f t="shared" si="109"/>
        <v>1.4285714285714284</v>
      </c>
      <c r="Y499" s="103" t="str">
        <f t="shared" si="110"/>
        <v>GROWTH</v>
      </c>
      <c r="Z499" s="74">
        <v>0</v>
      </c>
      <c r="AA499" s="69"/>
      <c r="AB499" s="69" t="s">
        <v>133</v>
      </c>
      <c r="AC499" s="69" t="s">
        <v>134</v>
      </c>
      <c r="AD499" s="3">
        <f t="shared" si="111"/>
        <v>0</v>
      </c>
      <c r="AE499" s="75"/>
    </row>
    <row r="500" spans="1:31" ht="14.25" customHeight="1">
      <c r="A500" s="69" t="s">
        <v>134</v>
      </c>
      <c r="B500" s="71" t="s">
        <v>62</v>
      </c>
      <c r="C500" s="71" t="s">
        <v>1540</v>
      </c>
      <c r="D500" s="71">
        <v>1000000328</v>
      </c>
      <c r="E500" s="72" t="s">
        <v>1541</v>
      </c>
      <c r="F500" s="73">
        <v>40408</v>
      </c>
      <c r="G500" s="66" t="str">
        <f t="shared" si="98"/>
        <v>Targeted Dealer</v>
      </c>
      <c r="H500" s="66"/>
      <c r="I500" s="67">
        <v>20</v>
      </c>
      <c r="J500" s="67">
        <f t="shared" si="99"/>
        <v>18.666666666666664</v>
      </c>
      <c r="K500" s="68">
        <v>0</v>
      </c>
      <c r="L500" s="68">
        <f t="shared" si="100"/>
        <v>20</v>
      </c>
      <c r="M500" s="68">
        <f t="shared" si="101"/>
        <v>0</v>
      </c>
      <c r="N500" s="96">
        <v>6</v>
      </c>
      <c r="O500" s="97" t="str">
        <f t="shared" si="102"/>
        <v>Mar</v>
      </c>
      <c r="P500" s="96">
        <f t="shared" si="103"/>
        <v>6</v>
      </c>
      <c r="Q500" s="98">
        <f t="shared" si="104"/>
        <v>-6</v>
      </c>
      <c r="R500" s="97">
        <f t="shared" si="105"/>
        <v>-1</v>
      </c>
      <c r="S500" s="99" t="str">
        <f t="shared" si="106"/>
        <v>DEGROWTH</v>
      </c>
      <c r="T500" s="68">
        <v>10</v>
      </c>
      <c r="U500" s="100" t="str">
        <f t="shared" si="107"/>
        <v>Apr</v>
      </c>
      <c r="V500" s="96">
        <v>10</v>
      </c>
      <c r="W500" s="101">
        <f t="shared" si="108"/>
        <v>-10</v>
      </c>
      <c r="X500" s="102">
        <f t="shared" si="109"/>
        <v>-1</v>
      </c>
      <c r="Y500" s="103" t="str">
        <f t="shared" si="110"/>
        <v>DEGROWTH</v>
      </c>
      <c r="Z500" s="74">
        <v>0</v>
      </c>
      <c r="AA500" s="69"/>
      <c r="AB500" s="69" t="s">
        <v>133</v>
      </c>
      <c r="AC500" s="69" t="s">
        <v>134</v>
      </c>
      <c r="AD500" s="3">
        <f t="shared" si="111"/>
        <v>1</v>
      </c>
      <c r="AE500" s="75"/>
    </row>
    <row r="501" spans="1:31" ht="14.25" customHeight="1">
      <c r="A501" s="69" t="s">
        <v>134</v>
      </c>
      <c r="B501" s="71" t="s">
        <v>62</v>
      </c>
      <c r="C501" s="71" t="s">
        <v>1542</v>
      </c>
      <c r="D501" s="71">
        <v>1000000312</v>
      </c>
      <c r="E501" s="72" t="s">
        <v>1543</v>
      </c>
      <c r="F501" s="73">
        <v>40560</v>
      </c>
      <c r="G501" s="66" t="str">
        <f t="shared" si="98"/>
        <v>Targeted Dealer</v>
      </c>
      <c r="H501" s="66"/>
      <c r="I501" s="67">
        <v>40</v>
      </c>
      <c r="J501" s="67">
        <f t="shared" si="99"/>
        <v>37.333333333333329</v>
      </c>
      <c r="K501" s="68">
        <v>40</v>
      </c>
      <c r="L501" s="68">
        <f t="shared" si="100"/>
        <v>0</v>
      </c>
      <c r="M501" s="68">
        <f t="shared" si="101"/>
        <v>107.14285714285715</v>
      </c>
      <c r="N501" s="96">
        <v>24.5</v>
      </c>
      <c r="O501" s="97" t="str">
        <f t="shared" si="102"/>
        <v>Mar</v>
      </c>
      <c r="P501" s="96">
        <f t="shared" si="103"/>
        <v>24.5</v>
      </c>
      <c r="Q501" s="98">
        <f t="shared" si="104"/>
        <v>15.5</v>
      </c>
      <c r="R501" s="97">
        <f t="shared" si="105"/>
        <v>0.63265306122448983</v>
      </c>
      <c r="S501" s="99" t="str">
        <f t="shared" si="106"/>
        <v>GROWTH</v>
      </c>
      <c r="T501" s="68">
        <v>25.5</v>
      </c>
      <c r="U501" s="100" t="str">
        <f t="shared" si="107"/>
        <v>Apr</v>
      </c>
      <c r="V501" s="96">
        <v>25.5</v>
      </c>
      <c r="W501" s="101">
        <f t="shared" si="108"/>
        <v>14.5</v>
      </c>
      <c r="X501" s="102">
        <f t="shared" si="109"/>
        <v>0.56862745098039214</v>
      </c>
      <c r="Y501" s="103" t="str">
        <f t="shared" si="110"/>
        <v>GROWTH</v>
      </c>
      <c r="Z501" s="74">
        <v>0</v>
      </c>
      <c r="AA501" s="69"/>
      <c r="AB501" s="69" t="s">
        <v>133</v>
      </c>
      <c r="AC501" s="69" t="s">
        <v>134</v>
      </c>
      <c r="AD501" s="3">
        <f t="shared" si="111"/>
        <v>0</v>
      </c>
      <c r="AE501" s="75"/>
    </row>
    <row r="502" spans="1:31" ht="14.25" customHeight="1">
      <c r="A502" s="69" t="s">
        <v>134</v>
      </c>
      <c r="B502" s="71" t="s">
        <v>62</v>
      </c>
      <c r="C502" s="71" t="s">
        <v>1544</v>
      </c>
      <c r="D502" s="71">
        <v>1000000359</v>
      </c>
      <c r="E502" s="72" t="s">
        <v>1545</v>
      </c>
      <c r="F502" s="73">
        <v>40740</v>
      </c>
      <c r="G502" s="66" t="str">
        <f t="shared" si="98"/>
        <v>Targeted Dealer</v>
      </c>
      <c r="H502" s="66"/>
      <c r="I502" s="67">
        <v>30</v>
      </c>
      <c r="J502" s="67">
        <f t="shared" si="99"/>
        <v>28</v>
      </c>
      <c r="K502" s="68">
        <v>55</v>
      </c>
      <c r="L502" s="68">
        <f t="shared" si="100"/>
        <v>-25</v>
      </c>
      <c r="M502" s="68">
        <f t="shared" si="101"/>
        <v>196.42857142857142</v>
      </c>
      <c r="N502" s="96">
        <v>148</v>
      </c>
      <c r="O502" s="97" t="str">
        <f t="shared" si="102"/>
        <v>Mar</v>
      </c>
      <c r="P502" s="96">
        <f t="shared" si="103"/>
        <v>148</v>
      </c>
      <c r="Q502" s="98">
        <f t="shared" si="104"/>
        <v>-93</v>
      </c>
      <c r="R502" s="97">
        <f t="shared" si="105"/>
        <v>-0.6283783783783784</v>
      </c>
      <c r="S502" s="99" t="str">
        <f t="shared" si="106"/>
        <v>DEGROWTH</v>
      </c>
      <c r="T502" s="68">
        <v>81</v>
      </c>
      <c r="U502" s="100" t="str">
        <f t="shared" si="107"/>
        <v>Apr</v>
      </c>
      <c r="V502" s="96">
        <v>81</v>
      </c>
      <c r="W502" s="101">
        <f t="shared" si="108"/>
        <v>-26</v>
      </c>
      <c r="X502" s="102">
        <f t="shared" si="109"/>
        <v>-0.32098765432098764</v>
      </c>
      <c r="Y502" s="103" t="str">
        <f t="shared" si="110"/>
        <v>DEGROWTH</v>
      </c>
      <c r="Z502" s="74">
        <v>0</v>
      </c>
      <c r="AA502" s="69"/>
      <c r="AB502" s="69" t="s">
        <v>133</v>
      </c>
      <c r="AC502" s="69" t="s">
        <v>134</v>
      </c>
      <c r="AD502" s="3">
        <f t="shared" si="111"/>
        <v>0</v>
      </c>
      <c r="AE502" s="75"/>
    </row>
    <row r="503" spans="1:31" ht="14.25" customHeight="1">
      <c r="A503" s="69" t="s">
        <v>134</v>
      </c>
      <c r="B503" s="71" t="s">
        <v>62</v>
      </c>
      <c r="C503" s="71" t="s">
        <v>1546</v>
      </c>
      <c r="D503" s="71">
        <v>1000000336</v>
      </c>
      <c r="E503" s="72" t="s">
        <v>1547</v>
      </c>
      <c r="F503" s="73">
        <v>41018</v>
      </c>
      <c r="G503" s="66" t="str">
        <f t="shared" si="98"/>
        <v>Targeted Dealer</v>
      </c>
      <c r="H503" s="66"/>
      <c r="I503" s="67">
        <v>20</v>
      </c>
      <c r="J503" s="67">
        <f t="shared" si="99"/>
        <v>18.666666666666664</v>
      </c>
      <c r="K503" s="68">
        <v>0</v>
      </c>
      <c r="L503" s="68">
        <f t="shared" si="100"/>
        <v>20</v>
      </c>
      <c r="M503" s="68">
        <f t="shared" si="101"/>
        <v>0</v>
      </c>
      <c r="N503" s="96">
        <v>0</v>
      </c>
      <c r="O503" s="97" t="str">
        <f t="shared" si="102"/>
        <v>Mar</v>
      </c>
      <c r="P503" s="96">
        <f t="shared" si="103"/>
        <v>0</v>
      </c>
      <c r="Q503" s="98">
        <f t="shared" si="104"/>
        <v>0</v>
      </c>
      <c r="R503" s="97" t="str">
        <f t="shared" si="105"/>
        <v xml:space="preserve"> </v>
      </c>
      <c r="S503" s="99" t="b">
        <f t="shared" si="106"/>
        <v>0</v>
      </c>
      <c r="T503" s="68">
        <v>3.5</v>
      </c>
      <c r="U503" s="100" t="str">
        <f t="shared" si="107"/>
        <v>Apr</v>
      </c>
      <c r="V503" s="96">
        <v>3.5</v>
      </c>
      <c r="W503" s="101">
        <f t="shared" si="108"/>
        <v>-3.5</v>
      </c>
      <c r="X503" s="102">
        <f t="shared" si="109"/>
        <v>-1</v>
      </c>
      <c r="Y503" s="103" t="str">
        <f t="shared" si="110"/>
        <v>DEGROWTH</v>
      </c>
      <c r="Z503" s="74">
        <v>0</v>
      </c>
      <c r="AA503" s="69"/>
      <c r="AB503" s="69" t="s">
        <v>133</v>
      </c>
      <c r="AC503" s="69" t="s">
        <v>134</v>
      </c>
      <c r="AD503" s="3">
        <f t="shared" si="111"/>
        <v>1</v>
      </c>
      <c r="AE503" s="75"/>
    </row>
    <row r="504" spans="1:31" ht="14.25" customHeight="1">
      <c r="A504" s="69" t="s">
        <v>134</v>
      </c>
      <c r="B504" s="71" t="s">
        <v>62</v>
      </c>
      <c r="C504" s="71" t="s">
        <v>266</v>
      </c>
      <c r="D504" s="71">
        <v>1000000326</v>
      </c>
      <c r="E504" s="72" t="s">
        <v>267</v>
      </c>
      <c r="F504" s="73">
        <v>42032</v>
      </c>
      <c r="G504" s="66" t="str">
        <f t="shared" si="98"/>
        <v>-</v>
      </c>
      <c r="H504" s="66"/>
      <c r="I504" s="67">
        <v>0</v>
      </c>
      <c r="J504" s="67">
        <f t="shared" si="99"/>
        <v>0</v>
      </c>
      <c r="K504" s="68">
        <v>10.5</v>
      </c>
      <c r="L504" s="68">
        <f t="shared" si="100"/>
        <v>-10.5</v>
      </c>
      <c r="M504" s="68" t="str">
        <f t="shared" si="101"/>
        <v>-</v>
      </c>
      <c r="N504" s="96">
        <v>0</v>
      </c>
      <c r="O504" s="97" t="str">
        <f t="shared" si="102"/>
        <v>Mar</v>
      </c>
      <c r="P504" s="96">
        <f t="shared" si="103"/>
        <v>0</v>
      </c>
      <c r="Q504" s="98">
        <f t="shared" si="104"/>
        <v>10.5</v>
      </c>
      <c r="R504" s="97" t="str">
        <f t="shared" si="105"/>
        <v xml:space="preserve"> </v>
      </c>
      <c r="S504" s="99" t="b">
        <f t="shared" si="106"/>
        <v>0</v>
      </c>
      <c r="T504" s="68">
        <v>15.5</v>
      </c>
      <c r="U504" s="100" t="str">
        <f t="shared" si="107"/>
        <v>Apr</v>
      </c>
      <c r="V504" s="96">
        <v>15.5</v>
      </c>
      <c r="W504" s="101">
        <f t="shared" si="108"/>
        <v>-5</v>
      </c>
      <c r="X504" s="102">
        <f t="shared" si="109"/>
        <v>-0.32258064516129037</v>
      </c>
      <c r="Y504" s="103" t="str">
        <f t="shared" si="110"/>
        <v>DEGROWTH</v>
      </c>
      <c r="Z504" s="74">
        <v>0</v>
      </c>
      <c r="AA504" s="69"/>
      <c r="AB504" s="69" t="s">
        <v>133</v>
      </c>
      <c r="AC504" s="69" t="s">
        <v>134</v>
      </c>
      <c r="AD504" s="3">
        <f t="shared" si="111"/>
        <v>0</v>
      </c>
      <c r="AE504" s="75"/>
    </row>
    <row r="505" spans="1:31" ht="14.25" customHeight="1">
      <c r="A505" s="69" t="s">
        <v>134</v>
      </c>
      <c r="B505" s="71" t="s">
        <v>62</v>
      </c>
      <c r="C505" s="71" t="s">
        <v>1548</v>
      </c>
      <c r="D505" s="71">
        <v>1000000311</v>
      </c>
      <c r="E505" s="72" t="s">
        <v>1549</v>
      </c>
      <c r="F505" s="73">
        <v>42135</v>
      </c>
      <c r="G505" s="66" t="str">
        <f t="shared" si="98"/>
        <v>Targeted Dealer</v>
      </c>
      <c r="H505" s="66"/>
      <c r="I505" s="67">
        <v>620</v>
      </c>
      <c r="J505" s="67">
        <f t="shared" si="99"/>
        <v>578.66666666666674</v>
      </c>
      <c r="K505" s="68">
        <v>923.5</v>
      </c>
      <c r="L505" s="68">
        <f t="shared" si="100"/>
        <v>-303.5</v>
      </c>
      <c r="M505" s="68">
        <f t="shared" si="101"/>
        <v>159.59101382488478</v>
      </c>
      <c r="N505" s="96">
        <v>783.35</v>
      </c>
      <c r="O505" s="97" t="str">
        <f t="shared" si="102"/>
        <v>Mar</v>
      </c>
      <c r="P505" s="96">
        <f t="shared" si="103"/>
        <v>783.35</v>
      </c>
      <c r="Q505" s="98">
        <f t="shared" si="104"/>
        <v>140.14999999999998</v>
      </c>
      <c r="R505" s="97">
        <f t="shared" si="105"/>
        <v>0.17891108699814895</v>
      </c>
      <c r="S505" s="99" t="str">
        <f t="shared" si="106"/>
        <v>GROWTH</v>
      </c>
      <c r="T505" s="68">
        <v>414.5</v>
      </c>
      <c r="U505" s="100" t="str">
        <f t="shared" si="107"/>
        <v>Apr</v>
      </c>
      <c r="V505" s="96">
        <v>414.5</v>
      </c>
      <c r="W505" s="101">
        <f t="shared" si="108"/>
        <v>509</v>
      </c>
      <c r="X505" s="102">
        <f t="shared" si="109"/>
        <v>1.2279855247285885</v>
      </c>
      <c r="Y505" s="103" t="str">
        <f t="shared" si="110"/>
        <v>GROWTH</v>
      </c>
      <c r="Z505" s="74">
        <v>0</v>
      </c>
      <c r="AA505" s="69"/>
      <c r="AB505" s="69" t="s">
        <v>133</v>
      </c>
      <c r="AC505" s="69" t="s">
        <v>134</v>
      </c>
      <c r="AD505" s="3">
        <f t="shared" si="111"/>
        <v>0</v>
      </c>
      <c r="AE505" s="75"/>
    </row>
    <row r="506" spans="1:31" ht="14.25" customHeight="1">
      <c r="A506" s="69" t="s">
        <v>134</v>
      </c>
      <c r="B506" s="71" t="s">
        <v>62</v>
      </c>
      <c r="C506" s="71" t="s">
        <v>1550</v>
      </c>
      <c r="D506" s="71">
        <v>1000000313</v>
      </c>
      <c r="E506" s="72" t="s">
        <v>1551</v>
      </c>
      <c r="F506" s="73">
        <v>42759</v>
      </c>
      <c r="G506" s="66" t="str">
        <f t="shared" si="98"/>
        <v>Targeted Dealer</v>
      </c>
      <c r="H506" s="66"/>
      <c r="I506" s="67">
        <v>80</v>
      </c>
      <c r="J506" s="67">
        <f t="shared" si="99"/>
        <v>74.666666666666657</v>
      </c>
      <c r="K506" s="68">
        <v>91</v>
      </c>
      <c r="L506" s="68">
        <f t="shared" si="100"/>
        <v>-11</v>
      </c>
      <c r="M506" s="68">
        <f t="shared" si="101"/>
        <v>121.87500000000001</v>
      </c>
      <c r="N506" s="96">
        <v>107</v>
      </c>
      <c r="O506" s="97" t="str">
        <f t="shared" si="102"/>
        <v>Mar</v>
      </c>
      <c r="P506" s="96">
        <f t="shared" si="103"/>
        <v>107</v>
      </c>
      <c r="Q506" s="98">
        <f t="shared" si="104"/>
        <v>-16</v>
      </c>
      <c r="R506" s="97">
        <f t="shared" si="105"/>
        <v>-0.14953271028037385</v>
      </c>
      <c r="S506" s="99" t="str">
        <f t="shared" si="106"/>
        <v>DEGROWTH</v>
      </c>
      <c r="T506" s="68">
        <v>63</v>
      </c>
      <c r="U506" s="100" t="str">
        <f t="shared" si="107"/>
        <v>Apr</v>
      </c>
      <c r="V506" s="96">
        <v>63</v>
      </c>
      <c r="W506" s="101">
        <f t="shared" si="108"/>
        <v>28</v>
      </c>
      <c r="X506" s="102">
        <f t="shared" si="109"/>
        <v>0.44444444444444442</v>
      </c>
      <c r="Y506" s="103" t="str">
        <f t="shared" si="110"/>
        <v>GROWTH</v>
      </c>
      <c r="Z506" s="74">
        <v>0</v>
      </c>
      <c r="AA506" s="69"/>
      <c r="AB506" s="69" t="s">
        <v>133</v>
      </c>
      <c r="AC506" s="69" t="s">
        <v>134</v>
      </c>
      <c r="AD506" s="3">
        <f t="shared" si="111"/>
        <v>0</v>
      </c>
      <c r="AE506" s="75"/>
    </row>
    <row r="507" spans="1:31" ht="14.25" customHeight="1">
      <c r="A507" s="69" t="s">
        <v>134</v>
      </c>
      <c r="B507" s="71" t="s">
        <v>62</v>
      </c>
      <c r="C507" s="71" t="s">
        <v>1552</v>
      </c>
      <c r="D507" s="71">
        <v>1000000355</v>
      </c>
      <c r="E507" s="72" t="s">
        <v>1553</v>
      </c>
      <c r="F507" s="73">
        <v>42908</v>
      </c>
      <c r="G507" s="66" t="str">
        <f t="shared" si="98"/>
        <v>Targeted Dealer</v>
      </c>
      <c r="H507" s="66"/>
      <c r="I507" s="67">
        <v>75</v>
      </c>
      <c r="J507" s="67">
        <f t="shared" si="99"/>
        <v>70</v>
      </c>
      <c r="K507" s="68">
        <v>77.5</v>
      </c>
      <c r="L507" s="68">
        <f t="shared" si="100"/>
        <v>-2.5</v>
      </c>
      <c r="M507" s="68">
        <f t="shared" si="101"/>
        <v>110.71428571428572</v>
      </c>
      <c r="N507" s="96">
        <v>102.5</v>
      </c>
      <c r="O507" s="97" t="str">
        <f t="shared" si="102"/>
        <v>Mar</v>
      </c>
      <c r="P507" s="96">
        <f t="shared" si="103"/>
        <v>102.5</v>
      </c>
      <c r="Q507" s="98">
        <f t="shared" si="104"/>
        <v>-25</v>
      </c>
      <c r="R507" s="97">
        <f t="shared" si="105"/>
        <v>-0.24390243902439024</v>
      </c>
      <c r="S507" s="99" t="str">
        <f t="shared" si="106"/>
        <v>DEGROWTH</v>
      </c>
      <c r="T507" s="68">
        <v>25.5</v>
      </c>
      <c r="U507" s="100" t="str">
        <f t="shared" si="107"/>
        <v>Apr</v>
      </c>
      <c r="V507" s="96">
        <v>25.5</v>
      </c>
      <c r="W507" s="101">
        <f t="shared" si="108"/>
        <v>52</v>
      </c>
      <c r="X507" s="102">
        <f t="shared" si="109"/>
        <v>2.0392156862745097</v>
      </c>
      <c r="Y507" s="103" t="str">
        <f t="shared" si="110"/>
        <v>GROWTH</v>
      </c>
      <c r="Z507" s="74">
        <v>0</v>
      </c>
      <c r="AA507" s="69"/>
      <c r="AB507" s="69" t="s">
        <v>133</v>
      </c>
      <c r="AC507" s="69" t="s">
        <v>134</v>
      </c>
      <c r="AD507" s="3">
        <f t="shared" si="111"/>
        <v>0</v>
      </c>
      <c r="AE507" s="75"/>
    </row>
    <row r="508" spans="1:31" ht="14.25" customHeight="1">
      <c r="A508" s="69" t="s">
        <v>134</v>
      </c>
      <c r="B508" s="71" t="s">
        <v>62</v>
      </c>
      <c r="C508" s="71" t="s">
        <v>268</v>
      </c>
      <c r="D508" s="71">
        <v>1000000315</v>
      </c>
      <c r="E508" s="72" t="s">
        <v>269</v>
      </c>
      <c r="F508" s="73">
        <v>43112</v>
      </c>
      <c r="G508" s="66" t="str">
        <f t="shared" si="98"/>
        <v>Targeted Dealer</v>
      </c>
      <c r="H508" s="66"/>
      <c r="I508" s="67">
        <v>50</v>
      </c>
      <c r="J508" s="67">
        <f t="shared" si="99"/>
        <v>46.666666666666671</v>
      </c>
      <c r="K508" s="68">
        <v>60</v>
      </c>
      <c r="L508" s="68">
        <f t="shared" si="100"/>
        <v>-10</v>
      </c>
      <c r="M508" s="68">
        <f t="shared" si="101"/>
        <v>128.57142857142856</v>
      </c>
      <c r="N508" s="96">
        <v>0</v>
      </c>
      <c r="O508" s="97" t="str">
        <f t="shared" si="102"/>
        <v>Mar</v>
      </c>
      <c r="P508" s="96">
        <f t="shared" si="103"/>
        <v>0</v>
      </c>
      <c r="Q508" s="98">
        <f t="shared" si="104"/>
        <v>60</v>
      </c>
      <c r="R508" s="97" t="str">
        <f t="shared" si="105"/>
        <v xml:space="preserve"> </v>
      </c>
      <c r="S508" s="99" t="b">
        <f t="shared" si="106"/>
        <v>0</v>
      </c>
      <c r="T508" s="68">
        <v>54</v>
      </c>
      <c r="U508" s="100" t="str">
        <f t="shared" si="107"/>
        <v>Apr</v>
      </c>
      <c r="V508" s="96">
        <v>54</v>
      </c>
      <c r="W508" s="101">
        <f t="shared" si="108"/>
        <v>6</v>
      </c>
      <c r="X508" s="102">
        <f t="shared" si="109"/>
        <v>0.11111111111111116</v>
      </c>
      <c r="Y508" s="103" t="str">
        <f t="shared" si="110"/>
        <v>GROWTH</v>
      </c>
      <c r="Z508" s="74">
        <v>0</v>
      </c>
      <c r="AA508" s="69"/>
      <c r="AB508" s="69" t="s">
        <v>133</v>
      </c>
      <c r="AC508" s="69" t="s">
        <v>134</v>
      </c>
      <c r="AD508" s="3">
        <f t="shared" si="111"/>
        <v>0</v>
      </c>
      <c r="AE508" s="75"/>
    </row>
    <row r="509" spans="1:31" ht="14.25" customHeight="1">
      <c r="A509" s="69" t="s">
        <v>134</v>
      </c>
      <c r="B509" s="71" t="s">
        <v>62</v>
      </c>
      <c r="C509" s="71" t="s">
        <v>270</v>
      </c>
      <c r="D509" s="71">
        <v>1000000350</v>
      </c>
      <c r="E509" s="72" t="s">
        <v>271</v>
      </c>
      <c r="F509" s="73">
        <v>43209</v>
      </c>
      <c r="G509" s="66" t="str">
        <f t="shared" si="98"/>
        <v>Targeted Dealer</v>
      </c>
      <c r="H509" s="66"/>
      <c r="I509" s="67">
        <v>20</v>
      </c>
      <c r="J509" s="67">
        <f t="shared" si="99"/>
        <v>18.666666666666664</v>
      </c>
      <c r="K509" s="68">
        <v>0</v>
      </c>
      <c r="L509" s="68">
        <f t="shared" si="100"/>
        <v>20</v>
      </c>
      <c r="M509" s="68">
        <f t="shared" si="101"/>
        <v>0</v>
      </c>
      <c r="N509" s="96">
        <v>0</v>
      </c>
      <c r="O509" s="97" t="str">
        <f t="shared" si="102"/>
        <v>Mar</v>
      </c>
      <c r="P509" s="96">
        <f t="shared" si="103"/>
        <v>0</v>
      </c>
      <c r="Q509" s="98">
        <f t="shared" si="104"/>
        <v>0</v>
      </c>
      <c r="R509" s="97" t="str">
        <f t="shared" si="105"/>
        <v xml:space="preserve"> </v>
      </c>
      <c r="S509" s="99" t="b">
        <f t="shared" si="106"/>
        <v>0</v>
      </c>
      <c r="T509" s="68">
        <v>0</v>
      </c>
      <c r="U509" s="100" t="str">
        <f t="shared" si="107"/>
        <v>Apr</v>
      </c>
      <c r="V509" s="96">
        <v>0</v>
      </c>
      <c r="W509" s="101">
        <f t="shared" si="108"/>
        <v>0</v>
      </c>
      <c r="X509" s="102">
        <f t="shared" si="109"/>
        <v>0</v>
      </c>
      <c r="Y509" s="103" t="b">
        <f t="shared" si="110"/>
        <v>0</v>
      </c>
      <c r="Z509" s="74">
        <v>0</v>
      </c>
      <c r="AA509" s="69"/>
      <c r="AB509" s="69" t="s">
        <v>133</v>
      </c>
      <c r="AC509" s="69" t="s">
        <v>134</v>
      </c>
      <c r="AD509" s="3">
        <f t="shared" si="111"/>
        <v>1</v>
      </c>
      <c r="AE509" s="75"/>
    </row>
    <row r="510" spans="1:31" ht="14.25" customHeight="1">
      <c r="A510" s="69" t="s">
        <v>134</v>
      </c>
      <c r="B510" s="71" t="s">
        <v>62</v>
      </c>
      <c r="C510" s="71" t="s">
        <v>1554</v>
      </c>
      <c r="D510" s="71">
        <v>1000000346</v>
      </c>
      <c r="E510" s="72" t="s">
        <v>1555</v>
      </c>
      <c r="F510" s="73">
        <v>43237</v>
      </c>
      <c r="G510" s="66" t="str">
        <f t="shared" si="98"/>
        <v>Targeted Dealer</v>
      </c>
      <c r="H510" s="66"/>
      <c r="I510" s="67">
        <v>20</v>
      </c>
      <c r="J510" s="67">
        <f t="shared" si="99"/>
        <v>18.666666666666664</v>
      </c>
      <c r="K510" s="68">
        <v>0</v>
      </c>
      <c r="L510" s="68">
        <f t="shared" si="100"/>
        <v>20</v>
      </c>
      <c r="M510" s="68">
        <f t="shared" si="101"/>
        <v>0</v>
      </c>
      <c r="N510" s="96">
        <v>7</v>
      </c>
      <c r="O510" s="97" t="str">
        <f t="shared" si="102"/>
        <v>Mar</v>
      </c>
      <c r="P510" s="96">
        <f t="shared" si="103"/>
        <v>7</v>
      </c>
      <c r="Q510" s="98">
        <f t="shared" si="104"/>
        <v>-7</v>
      </c>
      <c r="R510" s="97">
        <f t="shared" si="105"/>
        <v>-1</v>
      </c>
      <c r="S510" s="99" t="str">
        <f t="shared" si="106"/>
        <v>DEGROWTH</v>
      </c>
      <c r="T510" s="68">
        <v>0</v>
      </c>
      <c r="U510" s="100" t="str">
        <f t="shared" si="107"/>
        <v>Apr</v>
      </c>
      <c r="V510" s="96">
        <v>0</v>
      </c>
      <c r="W510" s="101">
        <f t="shared" si="108"/>
        <v>0</v>
      </c>
      <c r="X510" s="102">
        <f t="shared" si="109"/>
        <v>0</v>
      </c>
      <c r="Y510" s="103" t="b">
        <f t="shared" si="110"/>
        <v>0</v>
      </c>
      <c r="Z510" s="74">
        <v>0</v>
      </c>
      <c r="AA510" s="69"/>
      <c r="AB510" s="69" t="s">
        <v>133</v>
      </c>
      <c r="AC510" s="69" t="s">
        <v>134</v>
      </c>
      <c r="AD510" s="3">
        <f t="shared" si="111"/>
        <v>1</v>
      </c>
      <c r="AE510" s="75"/>
    </row>
    <row r="511" spans="1:31" ht="14.25" customHeight="1">
      <c r="A511" s="69" t="s">
        <v>134</v>
      </c>
      <c r="B511" s="71" t="s">
        <v>62</v>
      </c>
      <c r="C511" s="71" t="s">
        <v>272</v>
      </c>
      <c r="D511" s="71">
        <v>1000000365</v>
      </c>
      <c r="E511" s="72" t="s">
        <v>273</v>
      </c>
      <c r="F511" s="73">
        <v>43256</v>
      </c>
      <c r="G511" s="66" t="str">
        <f t="shared" si="98"/>
        <v>Targeted Dealer</v>
      </c>
      <c r="H511" s="66"/>
      <c r="I511" s="67">
        <v>20</v>
      </c>
      <c r="J511" s="67">
        <f t="shared" si="99"/>
        <v>18.666666666666664</v>
      </c>
      <c r="K511" s="68">
        <v>21</v>
      </c>
      <c r="L511" s="68">
        <f t="shared" si="100"/>
        <v>-1</v>
      </c>
      <c r="M511" s="68">
        <f t="shared" si="101"/>
        <v>112.50000000000001</v>
      </c>
      <c r="N511" s="96">
        <v>11.5</v>
      </c>
      <c r="O511" s="97" t="str">
        <f t="shared" si="102"/>
        <v>Mar</v>
      </c>
      <c r="P511" s="96">
        <f t="shared" si="103"/>
        <v>11.5</v>
      </c>
      <c r="Q511" s="98">
        <f t="shared" si="104"/>
        <v>9.5</v>
      </c>
      <c r="R511" s="97">
        <f t="shared" si="105"/>
        <v>0.82608695652173902</v>
      </c>
      <c r="S511" s="99" t="str">
        <f t="shared" si="106"/>
        <v>GROWTH</v>
      </c>
      <c r="T511" s="68">
        <v>3.5</v>
      </c>
      <c r="U511" s="100" t="str">
        <f t="shared" si="107"/>
        <v>Apr</v>
      </c>
      <c r="V511" s="96">
        <v>3.5</v>
      </c>
      <c r="W511" s="101">
        <f t="shared" si="108"/>
        <v>17.5</v>
      </c>
      <c r="X511" s="102">
        <f t="shared" si="109"/>
        <v>5</v>
      </c>
      <c r="Y511" s="103" t="str">
        <f t="shared" si="110"/>
        <v>GROWTH</v>
      </c>
      <c r="Z511" s="74">
        <v>0</v>
      </c>
      <c r="AA511" s="69"/>
      <c r="AB511" s="69" t="s">
        <v>133</v>
      </c>
      <c r="AC511" s="69" t="s">
        <v>134</v>
      </c>
      <c r="AD511" s="3">
        <f t="shared" si="111"/>
        <v>0</v>
      </c>
      <c r="AE511" s="75"/>
    </row>
    <row r="512" spans="1:31" ht="14.25" customHeight="1">
      <c r="A512" s="69" t="s">
        <v>134</v>
      </c>
      <c r="B512" s="71" t="s">
        <v>62</v>
      </c>
      <c r="C512" s="71" t="s">
        <v>1556</v>
      </c>
      <c r="D512" s="71">
        <v>1000000331</v>
      </c>
      <c r="E512" s="72" t="s">
        <v>1557</v>
      </c>
      <c r="F512" s="73">
        <v>43333</v>
      </c>
      <c r="G512" s="66" t="str">
        <f t="shared" si="98"/>
        <v>Targeted Dealer</v>
      </c>
      <c r="H512" s="66"/>
      <c r="I512" s="67">
        <v>20</v>
      </c>
      <c r="J512" s="67">
        <f t="shared" si="99"/>
        <v>18.666666666666664</v>
      </c>
      <c r="K512" s="68">
        <v>20</v>
      </c>
      <c r="L512" s="68">
        <f t="shared" si="100"/>
        <v>0</v>
      </c>
      <c r="M512" s="68">
        <f t="shared" si="101"/>
        <v>107.14285714285715</v>
      </c>
      <c r="N512" s="96">
        <v>12</v>
      </c>
      <c r="O512" s="97" t="str">
        <f t="shared" si="102"/>
        <v>Mar</v>
      </c>
      <c r="P512" s="96">
        <f t="shared" si="103"/>
        <v>12</v>
      </c>
      <c r="Q512" s="98">
        <f t="shared" si="104"/>
        <v>8</v>
      </c>
      <c r="R512" s="97">
        <f t="shared" si="105"/>
        <v>0.66666666666666674</v>
      </c>
      <c r="S512" s="99" t="str">
        <f t="shared" si="106"/>
        <v>GROWTH</v>
      </c>
      <c r="T512" s="68">
        <v>17.5</v>
      </c>
      <c r="U512" s="100" t="str">
        <f t="shared" si="107"/>
        <v>Apr</v>
      </c>
      <c r="V512" s="96">
        <v>17.5</v>
      </c>
      <c r="W512" s="101">
        <f t="shared" si="108"/>
        <v>2.5</v>
      </c>
      <c r="X512" s="102">
        <f t="shared" si="109"/>
        <v>0.14285714285714279</v>
      </c>
      <c r="Y512" s="103" t="str">
        <f t="shared" si="110"/>
        <v>GROWTH</v>
      </c>
      <c r="Z512" s="74">
        <v>0</v>
      </c>
      <c r="AA512" s="69"/>
      <c r="AB512" s="69" t="s">
        <v>133</v>
      </c>
      <c r="AC512" s="69" t="s">
        <v>134</v>
      </c>
      <c r="AD512" s="3">
        <f t="shared" si="111"/>
        <v>0</v>
      </c>
      <c r="AE512" s="75"/>
    </row>
    <row r="513" spans="1:31" ht="14.25" customHeight="1">
      <c r="A513" s="69" t="s">
        <v>134</v>
      </c>
      <c r="B513" s="71" t="s">
        <v>62</v>
      </c>
      <c r="C513" s="71" t="s">
        <v>1558</v>
      </c>
      <c r="D513" s="71">
        <v>1000000338</v>
      </c>
      <c r="E513" s="72" t="s">
        <v>1559</v>
      </c>
      <c r="F513" s="73">
        <v>43556</v>
      </c>
      <c r="G513" s="66" t="str">
        <f t="shared" si="98"/>
        <v>Targeted Dealer</v>
      </c>
      <c r="H513" s="66"/>
      <c r="I513" s="67">
        <v>450</v>
      </c>
      <c r="J513" s="67">
        <f t="shared" si="99"/>
        <v>420</v>
      </c>
      <c r="K513" s="68">
        <v>499.25</v>
      </c>
      <c r="L513" s="68">
        <f t="shared" si="100"/>
        <v>-49.25</v>
      </c>
      <c r="M513" s="68">
        <f t="shared" si="101"/>
        <v>118.86904761904762</v>
      </c>
      <c r="N513" s="96">
        <v>527</v>
      </c>
      <c r="O513" s="97" t="str">
        <f t="shared" si="102"/>
        <v>Mar</v>
      </c>
      <c r="P513" s="96">
        <f t="shared" si="103"/>
        <v>527</v>
      </c>
      <c r="Q513" s="98">
        <f t="shared" si="104"/>
        <v>-27.75</v>
      </c>
      <c r="R513" s="97">
        <f t="shared" si="105"/>
        <v>-5.2656546489563527E-2</v>
      </c>
      <c r="S513" s="99" t="str">
        <f t="shared" si="106"/>
        <v>DEGROWTH</v>
      </c>
      <c r="T513" s="68">
        <v>378.5</v>
      </c>
      <c r="U513" s="100" t="str">
        <f t="shared" si="107"/>
        <v>Apr</v>
      </c>
      <c r="V513" s="96">
        <v>378.5</v>
      </c>
      <c r="W513" s="101">
        <f t="shared" si="108"/>
        <v>120.75</v>
      </c>
      <c r="X513" s="102">
        <f t="shared" si="109"/>
        <v>0.3190224570673712</v>
      </c>
      <c r="Y513" s="103" t="str">
        <f t="shared" si="110"/>
        <v>GROWTH</v>
      </c>
      <c r="Z513" s="74">
        <v>0</v>
      </c>
      <c r="AA513" s="69"/>
      <c r="AB513" s="69" t="s">
        <v>133</v>
      </c>
      <c r="AC513" s="69" t="s">
        <v>134</v>
      </c>
      <c r="AD513" s="3">
        <f t="shared" si="111"/>
        <v>0</v>
      </c>
      <c r="AE513" s="75"/>
    </row>
    <row r="514" spans="1:31" ht="14.25" customHeight="1">
      <c r="A514" s="69" t="s">
        <v>134</v>
      </c>
      <c r="B514" s="71" t="s">
        <v>62</v>
      </c>
      <c r="C514" s="71" t="s">
        <v>1560</v>
      </c>
      <c r="D514" s="71">
        <v>1000000843</v>
      </c>
      <c r="E514" s="72" t="s">
        <v>1561</v>
      </c>
      <c r="F514" s="73">
        <v>43586</v>
      </c>
      <c r="G514" s="66" t="str">
        <f t="shared" si="98"/>
        <v>Targeted Dealer</v>
      </c>
      <c r="H514" s="66"/>
      <c r="I514" s="67">
        <v>850</v>
      </c>
      <c r="J514" s="67">
        <f t="shared" si="99"/>
        <v>793.33333333333326</v>
      </c>
      <c r="K514" s="68">
        <v>693.75</v>
      </c>
      <c r="L514" s="68">
        <f t="shared" si="100"/>
        <v>156.25</v>
      </c>
      <c r="M514" s="68">
        <f t="shared" si="101"/>
        <v>87.44747899159664</v>
      </c>
      <c r="N514" s="96">
        <v>827.5</v>
      </c>
      <c r="O514" s="97" t="str">
        <f t="shared" si="102"/>
        <v>Mar</v>
      </c>
      <c r="P514" s="96">
        <f t="shared" si="103"/>
        <v>827.5</v>
      </c>
      <c r="Q514" s="98">
        <f t="shared" si="104"/>
        <v>-133.75</v>
      </c>
      <c r="R514" s="97">
        <f t="shared" si="105"/>
        <v>-0.16163141993957708</v>
      </c>
      <c r="S514" s="99" t="str">
        <f t="shared" si="106"/>
        <v>DEGROWTH</v>
      </c>
      <c r="T514" s="68">
        <v>546.5</v>
      </c>
      <c r="U514" s="100" t="str">
        <f t="shared" si="107"/>
        <v>Apr</v>
      </c>
      <c r="V514" s="96">
        <v>546.5</v>
      </c>
      <c r="W514" s="101">
        <f t="shared" si="108"/>
        <v>147.25</v>
      </c>
      <c r="X514" s="102">
        <f t="shared" si="109"/>
        <v>0.26944190301921322</v>
      </c>
      <c r="Y514" s="103" t="str">
        <f t="shared" si="110"/>
        <v>GROWTH</v>
      </c>
      <c r="Z514" s="74">
        <v>0</v>
      </c>
      <c r="AA514" s="69"/>
      <c r="AB514" s="69" t="s">
        <v>133</v>
      </c>
      <c r="AC514" s="69" t="s">
        <v>134</v>
      </c>
      <c r="AD514" s="3">
        <f t="shared" si="111"/>
        <v>0</v>
      </c>
      <c r="AE514" s="75"/>
    </row>
    <row r="515" spans="1:31" ht="14.25" customHeight="1">
      <c r="A515" s="69" t="s">
        <v>134</v>
      </c>
      <c r="B515" s="71" t="s">
        <v>62</v>
      </c>
      <c r="C515" s="71" t="s">
        <v>1562</v>
      </c>
      <c r="D515" s="71">
        <v>1000000333</v>
      </c>
      <c r="E515" s="72" t="s">
        <v>1563</v>
      </c>
      <c r="F515" s="73">
        <v>43654</v>
      </c>
      <c r="G515" s="66" t="str">
        <f t="shared" ref="G515:G578" si="112">IF(I515&gt;0,"Targeted Dealer","-")</f>
        <v>Targeted Dealer</v>
      </c>
      <c r="H515" s="66"/>
      <c r="I515" s="67">
        <v>100</v>
      </c>
      <c r="J515" s="67">
        <f t="shared" ref="J515:J578" si="113">I515/$J$1*($J$1-$E$1)</f>
        <v>93.333333333333343</v>
      </c>
      <c r="K515" s="68">
        <v>144</v>
      </c>
      <c r="L515" s="68">
        <f t="shared" ref="L515:L578" si="114">I515-K515</f>
        <v>-44</v>
      </c>
      <c r="M515" s="68">
        <f t="shared" ref="M515:M578" si="115">IFERROR((K515/J515%),"-")</f>
        <v>154.28571428571428</v>
      </c>
      <c r="N515" s="96">
        <v>134</v>
      </c>
      <c r="O515" s="97" t="str">
        <f t="shared" ref="O515:O578" si="116">IF(F515&lt;=$P$2,"Mar","")</f>
        <v>Mar</v>
      </c>
      <c r="P515" s="96">
        <f t="shared" ref="P515:P578" si="117">N515</f>
        <v>134</v>
      </c>
      <c r="Q515" s="98">
        <f t="shared" ref="Q515:Q578" si="118">K515-P515</f>
        <v>10</v>
      </c>
      <c r="R515" s="97">
        <f t="shared" ref="R515:R578" si="119">IFERROR(IF(O515="Mar",(K515/P515-1))," ")</f>
        <v>7.4626865671641784E-2</v>
      </c>
      <c r="S515" s="99" t="str">
        <f t="shared" ref="S515:S578" si="120">IF(N515&gt;0,IF(O515="","-",IF(R515&lt;0%,"DEGROWTH","GROWTH")))</f>
        <v>GROWTH</v>
      </c>
      <c r="T515" s="68">
        <v>262.5</v>
      </c>
      <c r="U515" s="100" t="str">
        <f t="shared" ref="U515:U578" si="121">IF(F515&lt;=$V$2,"Apr","")</f>
        <v>Apr</v>
      </c>
      <c r="V515" s="96">
        <v>262.5</v>
      </c>
      <c r="W515" s="101">
        <f t="shared" ref="W515:W578" si="122">K515-V515</f>
        <v>-118.5</v>
      </c>
      <c r="X515" s="102">
        <f t="shared" ref="X515:X578" si="123">IFERROR(IF(U515="Apr",(K515/V515-1)),0)</f>
        <v>-0.4514285714285714</v>
      </c>
      <c r="Y515" s="103" t="str">
        <f t="shared" ref="Y515:Y578" si="124">IF(T515&gt;0,IF(U515="","-",IF(X515&lt;0%,"DEGROWTH","GROWTH")))</f>
        <v>DEGROWTH</v>
      </c>
      <c r="Z515" s="74">
        <v>0</v>
      </c>
      <c r="AA515" s="69"/>
      <c r="AB515" s="69" t="s">
        <v>133</v>
      </c>
      <c r="AC515" s="69" t="s">
        <v>134</v>
      </c>
      <c r="AD515" s="3">
        <f t="shared" ref="AD515:AD578" si="125">IF(K515=0,1,0)</f>
        <v>0</v>
      </c>
      <c r="AE515" s="75"/>
    </row>
    <row r="516" spans="1:31" ht="14.25" customHeight="1">
      <c r="A516" s="69" t="s">
        <v>134</v>
      </c>
      <c r="B516" s="71" t="s">
        <v>62</v>
      </c>
      <c r="C516" s="71" t="s">
        <v>1564</v>
      </c>
      <c r="D516" s="71">
        <v>1000000332</v>
      </c>
      <c r="E516" s="72" t="s">
        <v>1565</v>
      </c>
      <c r="F516" s="73">
        <v>44271</v>
      </c>
      <c r="G516" s="66" t="str">
        <f t="shared" si="112"/>
        <v>Targeted Dealer</v>
      </c>
      <c r="H516" s="66"/>
      <c r="I516" s="67">
        <v>125</v>
      </c>
      <c r="J516" s="67">
        <f t="shared" si="113"/>
        <v>116.66666666666667</v>
      </c>
      <c r="K516" s="68">
        <v>129</v>
      </c>
      <c r="L516" s="68">
        <f t="shared" si="114"/>
        <v>-4</v>
      </c>
      <c r="M516" s="68">
        <f t="shared" si="115"/>
        <v>110.57142857142857</v>
      </c>
      <c r="N516" s="96">
        <v>126.5</v>
      </c>
      <c r="O516" s="97" t="str">
        <f t="shared" si="116"/>
        <v>Mar</v>
      </c>
      <c r="P516" s="96">
        <f t="shared" si="117"/>
        <v>126.5</v>
      </c>
      <c r="Q516" s="98">
        <f t="shared" si="118"/>
        <v>2.5</v>
      </c>
      <c r="R516" s="97">
        <f t="shared" si="119"/>
        <v>1.9762845849802479E-2</v>
      </c>
      <c r="S516" s="99" t="str">
        <f t="shared" si="120"/>
        <v>GROWTH</v>
      </c>
      <c r="T516" s="68">
        <v>114</v>
      </c>
      <c r="U516" s="100" t="str">
        <f t="shared" si="121"/>
        <v>Apr</v>
      </c>
      <c r="V516" s="96">
        <v>114</v>
      </c>
      <c r="W516" s="101">
        <f t="shared" si="122"/>
        <v>15</v>
      </c>
      <c r="X516" s="102">
        <f t="shared" si="123"/>
        <v>0.13157894736842102</v>
      </c>
      <c r="Y516" s="103" t="str">
        <f t="shared" si="124"/>
        <v>GROWTH</v>
      </c>
      <c r="Z516" s="74">
        <v>0</v>
      </c>
      <c r="AA516" s="69"/>
      <c r="AB516" s="69" t="s">
        <v>133</v>
      </c>
      <c r="AC516" s="69" t="s">
        <v>134</v>
      </c>
      <c r="AD516" s="3">
        <f t="shared" si="125"/>
        <v>0</v>
      </c>
      <c r="AE516" s="75"/>
    </row>
    <row r="517" spans="1:31" ht="14.25" customHeight="1">
      <c r="A517" s="69" t="s">
        <v>134</v>
      </c>
      <c r="B517" s="71" t="s">
        <v>62</v>
      </c>
      <c r="C517" s="71" t="s">
        <v>1566</v>
      </c>
      <c r="D517" s="71">
        <v>1000000842</v>
      </c>
      <c r="E517" s="72" t="s">
        <v>1567</v>
      </c>
      <c r="F517" s="73">
        <v>44419</v>
      </c>
      <c r="G517" s="66" t="str">
        <f t="shared" si="112"/>
        <v>Targeted Dealer</v>
      </c>
      <c r="H517" s="66"/>
      <c r="I517" s="67">
        <v>100</v>
      </c>
      <c r="J517" s="67">
        <f t="shared" si="113"/>
        <v>93.333333333333343</v>
      </c>
      <c r="K517" s="68">
        <v>158.5</v>
      </c>
      <c r="L517" s="68">
        <f t="shared" si="114"/>
        <v>-58.5</v>
      </c>
      <c r="M517" s="68">
        <f t="shared" si="115"/>
        <v>169.82142857142856</v>
      </c>
      <c r="N517" s="96">
        <v>125.5</v>
      </c>
      <c r="O517" s="97" t="str">
        <f t="shared" si="116"/>
        <v>Mar</v>
      </c>
      <c r="P517" s="96">
        <f t="shared" si="117"/>
        <v>125.5</v>
      </c>
      <c r="Q517" s="98">
        <f t="shared" si="118"/>
        <v>33</v>
      </c>
      <c r="R517" s="97">
        <f t="shared" si="119"/>
        <v>0.26294820717131473</v>
      </c>
      <c r="S517" s="99" t="str">
        <f t="shared" si="120"/>
        <v>GROWTH</v>
      </c>
      <c r="T517" s="68">
        <v>86</v>
      </c>
      <c r="U517" s="100" t="str">
        <f t="shared" si="121"/>
        <v>Apr</v>
      </c>
      <c r="V517" s="96">
        <v>86</v>
      </c>
      <c r="W517" s="101">
        <f t="shared" si="122"/>
        <v>72.5</v>
      </c>
      <c r="X517" s="102">
        <f t="shared" si="123"/>
        <v>0.84302325581395343</v>
      </c>
      <c r="Y517" s="103" t="str">
        <f t="shared" si="124"/>
        <v>GROWTH</v>
      </c>
      <c r="Z517" s="74">
        <v>0</v>
      </c>
      <c r="AA517" s="69"/>
      <c r="AB517" s="69" t="s">
        <v>133</v>
      </c>
      <c r="AC517" s="69" t="s">
        <v>134</v>
      </c>
      <c r="AD517" s="3">
        <f t="shared" si="125"/>
        <v>0</v>
      </c>
      <c r="AE517" s="75"/>
    </row>
    <row r="518" spans="1:31" ht="14.25" customHeight="1">
      <c r="A518" s="69" t="s">
        <v>134</v>
      </c>
      <c r="B518" s="71" t="s">
        <v>62</v>
      </c>
      <c r="C518" s="71" t="s">
        <v>1568</v>
      </c>
      <c r="D518" s="71">
        <v>1000002847</v>
      </c>
      <c r="E518" s="72" t="s">
        <v>1569</v>
      </c>
      <c r="F518" s="73">
        <v>44772</v>
      </c>
      <c r="G518" s="66" t="str">
        <f t="shared" si="112"/>
        <v>Targeted Dealer</v>
      </c>
      <c r="H518" s="66"/>
      <c r="I518" s="67">
        <v>850</v>
      </c>
      <c r="J518" s="67">
        <f t="shared" si="113"/>
        <v>793.33333333333326</v>
      </c>
      <c r="K518" s="68">
        <v>1076.75</v>
      </c>
      <c r="L518" s="68">
        <f t="shared" si="114"/>
        <v>-226.75</v>
      </c>
      <c r="M518" s="68">
        <f t="shared" si="115"/>
        <v>135.7247899159664</v>
      </c>
      <c r="N518" s="96">
        <v>1078.5999999999999</v>
      </c>
      <c r="O518" s="97" t="str">
        <f t="shared" si="116"/>
        <v>Mar</v>
      </c>
      <c r="P518" s="96">
        <f t="shared" si="117"/>
        <v>1078.5999999999999</v>
      </c>
      <c r="Q518" s="98">
        <f t="shared" si="118"/>
        <v>-1.8499999999999091</v>
      </c>
      <c r="R518" s="97">
        <f t="shared" si="119"/>
        <v>-1.7151863526793099E-3</v>
      </c>
      <c r="S518" s="99" t="str">
        <f t="shared" si="120"/>
        <v>DEGROWTH</v>
      </c>
      <c r="T518" s="68">
        <v>681.5</v>
      </c>
      <c r="U518" s="100" t="str">
        <f t="shared" si="121"/>
        <v>Apr</v>
      </c>
      <c r="V518" s="96">
        <v>681.5</v>
      </c>
      <c r="W518" s="101">
        <f t="shared" si="122"/>
        <v>395.25</v>
      </c>
      <c r="X518" s="102">
        <f t="shared" si="123"/>
        <v>0.57997065297138661</v>
      </c>
      <c r="Y518" s="103" t="str">
        <f t="shared" si="124"/>
        <v>GROWTH</v>
      </c>
      <c r="Z518" s="74">
        <v>0</v>
      </c>
      <c r="AA518" s="69"/>
      <c r="AB518" s="69" t="s">
        <v>133</v>
      </c>
      <c r="AC518" s="69" t="s">
        <v>134</v>
      </c>
      <c r="AD518" s="3">
        <f t="shared" si="125"/>
        <v>0</v>
      </c>
      <c r="AE518" s="75"/>
    </row>
    <row r="519" spans="1:31" ht="14.25" customHeight="1">
      <c r="A519" s="69" t="s">
        <v>134</v>
      </c>
      <c r="B519" s="71" t="s">
        <v>62</v>
      </c>
      <c r="C519" s="71" t="s">
        <v>1570</v>
      </c>
      <c r="D519" s="71">
        <v>1000002990</v>
      </c>
      <c r="E519" s="71" t="s">
        <v>1571</v>
      </c>
      <c r="F519" s="73">
        <v>44832</v>
      </c>
      <c r="G519" s="66" t="str">
        <f t="shared" si="112"/>
        <v>Targeted Dealer</v>
      </c>
      <c r="H519" s="66"/>
      <c r="I519" s="67">
        <v>50</v>
      </c>
      <c r="J519" s="67">
        <f t="shared" si="113"/>
        <v>46.666666666666671</v>
      </c>
      <c r="K519" s="68">
        <v>20</v>
      </c>
      <c r="L519" s="68">
        <f t="shared" si="114"/>
        <v>30</v>
      </c>
      <c r="M519" s="68">
        <f t="shared" si="115"/>
        <v>42.857142857142854</v>
      </c>
      <c r="N519" s="96">
        <v>28</v>
      </c>
      <c r="O519" s="97" t="str">
        <f t="shared" si="116"/>
        <v>Mar</v>
      </c>
      <c r="P519" s="96">
        <f t="shared" si="117"/>
        <v>28</v>
      </c>
      <c r="Q519" s="98">
        <f t="shared" si="118"/>
        <v>-8</v>
      </c>
      <c r="R519" s="97">
        <f t="shared" si="119"/>
        <v>-0.2857142857142857</v>
      </c>
      <c r="S519" s="99" t="str">
        <f t="shared" si="120"/>
        <v>DEGROWTH</v>
      </c>
      <c r="T519" s="68">
        <v>188.5</v>
      </c>
      <c r="U519" s="100" t="str">
        <f t="shared" si="121"/>
        <v>Apr</v>
      </c>
      <c r="V519" s="96">
        <v>188.5</v>
      </c>
      <c r="W519" s="101">
        <f t="shared" si="122"/>
        <v>-168.5</v>
      </c>
      <c r="X519" s="102">
        <f t="shared" si="123"/>
        <v>-0.8938992042440318</v>
      </c>
      <c r="Y519" s="103" t="str">
        <f t="shared" si="124"/>
        <v>DEGROWTH</v>
      </c>
      <c r="Z519" s="74">
        <v>0</v>
      </c>
      <c r="AA519" s="69"/>
      <c r="AB519" s="69" t="s">
        <v>133</v>
      </c>
      <c r="AC519" s="69" t="s">
        <v>134</v>
      </c>
      <c r="AD519" s="3">
        <f t="shared" si="125"/>
        <v>0</v>
      </c>
      <c r="AE519" s="75"/>
    </row>
    <row r="520" spans="1:31" ht="14.25" customHeight="1">
      <c r="A520" s="69" t="s">
        <v>134</v>
      </c>
      <c r="B520" s="71" t="s">
        <v>62</v>
      </c>
      <c r="C520" s="71" t="s">
        <v>274</v>
      </c>
      <c r="D520" s="71">
        <v>1000003062</v>
      </c>
      <c r="E520" s="71" t="s">
        <v>275</v>
      </c>
      <c r="F520" s="73">
        <v>44865</v>
      </c>
      <c r="G520" s="66" t="str">
        <f t="shared" si="112"/>
        <v>-</v>
      </c>
      <c r="H520" s="66"/>
      <c r="I520" s="67">
        <v>0</v>
      </c>
      <c r="J520" s="67">
        <f t="shared" si="113"/>
        <v>0</v>
      </c>
      <c r="K520" s="68">
        <v>0</v>
      </c>
      <c r="L520" s="68">
        <f t="shared" si="114"/>
        <v>0</v>
      </c>
      <c r="M520" s="68" t="str">
        <f t="shared" si="115"/>
        <v>-</v>
      </c>
      <c r="N520" s="96">
        <v>0</v>
      </c>
      <c r="O520" s="97" t="str">
        <f t="shared" si="116"/>
        <v>Mar</v>
      </c>
      <c r="P520" s="96">
        <f t="shared" si="117"/>
        <v>0</v>
      </c>
      <c r="Q520" s="98">
        <f t="shared" si="118"/>
        <v>0</v>
      </c>
      <c r="R520" s="97" t="str">
        <f t="shared" si="119"/>
        <v xml:space="preserve"> </v>
      </c>
      <c r="S520" s="99" t="b">
        <f t="shared" si="120"/>
        <v>0</v>
      </c>
      <c r="T520" s="68">
        <v>0</v>
      </c>
      <c r="U520" s="100" t="str">
        <f t="shared" si="121"/>
        <v>Apr</v>
      </c>
      <c r="V520" s="96">
        <v>0</v>
      </c>
      <c r="W520" s="101">
        <f t="shared" si="122"/>
        <v>0</v>
      </c>
      <c r="X520" s="102">
        <f t="shared" si="123"/>
        <v>0</v>
      </c>
      <c r="Y520" s="103" t="b">
        <f t="shared" si="124"/>
        <v>0</v>
      </c>
      <c r="Z520" s="74">
        <v>0</v>
      </c>
      <c r="AA520" s="69"/>
      <c r="AB520" s="69" t="s">
        <v>133</v>
      </c>
      <c r="AC520" s="69" t="s">
        <v>134</v>
      </c>
      <c r="AD520" s="3">
        <f t="shared" si="125"/>
        <v>1</v>
      </c>
      <c r="AE520" s="75"/>
    </row>
    <row r="521" spans="1:31" ht="14.25" customHeight="1">
      <c r="A521" s="69" t="s">
        <v>134</v>
      </c>
      <c r="B521" s="71" t="s">
        <v>62</v>
      </c>
      <c r="C521" s="71" t="s">
        <v>1572</v>
      </c>
      <c r="D521" s="71">
        <v>1000003250</v>
      </c>
      <c r="E521" s="71" t="s">
        <v>1573</v>
      </c>
      <c r="F521" s="73">
        <v>44945</v>
      </c>
      <c r="G521" s="66" t="str">
        <f t="shared" si="112"/>
        <v>Targeted Dealer</v>
      </c>
      <c r="H521" s="66"/>
      <c r="I521" s="67">
        <v>20</v>
      </c>
      <c r="J521" s="67">
        <f t="shared" si="113"/>
        <v>18.666666666666664</v>
      </c>
      <c r="K521" s="68">
        <v>20</v>
      </c>
      <c r="L521" s="68">
        <f t="shared" si="114"/>
        <v>0</v>
      </c>
      <c r="M521" s="68">
        <f t="shared" si="115"/>
        <v>107.14285714285715</v>
      </c>
      <c r="N521" s="96">
        <v>3.5</v>
      </c>
      <c r="O521" s="97" t="str">
        <f t="shared" si="116"/>
        <v>Mar</v>
      </c>
      <c r="P521" s="96">
        <f t="shared" si="117"/>
        <v>3.5</v>
      </c>
      <c r="Q521" s="98">
        <f t="shared" si="118"/>
        <v>16.5</v>
      </c>
      <c r="R521" s="97">
        <f t="shared" si="119"/>
        <v>4.7142857142857144</v>
      </c>
      <c r="S521" s="99" t="str">
        <f t="shared" si="120"/>
        <v>GROWTH</v>
      </c>
      <c r="T521" s="68">
        <v>0</v>
      </c>
      <c r="U521" s="100" t="str">
        <f t="shared" si="121"/>
        <v>Apr</v>
      </c>
      <c r="V521" s="96">
        <v>0</v>
      </c>
      <c r="W521" s="101">
        <f t="shared" si="122"/>
        <v>20</v>
      </c>
      <c r="X521" s="102">
        <f t="shared" si="123"/>
        <v>0</v>
      </c>
      <c r="Y521" s="103" t="b">
        <f t="shared" si="124"/>
        <v>0</v>
      </c>
      <c r="Z521" s="74">
        <v>0</v>
      </c>
      <c r="AA521" s="69"/>
      <c r="AB521" s="69" t="s">
        <v>133</v>
      </c>
      <c r="AC521" s="69" t="s">
        <v>134</v>
      </c>
      <c r="AD521" s="3">
        <f t="shared" si="125"/>
        <v>0</v>
      </c>
      <c r="AE521" s="75"/>
    </row>
    <row r="522" spans="1:31" ht="14.25" customHeight="1">
      <c r="A522" s="69" t="s">
        <v>134</v>
      </c>
      <c r="B522" s="71" t="s">
        <v>62</v>
      </c>
      <c r="C522" s="71" t="s">
        <v>1574</v>
      </c>
      <c r="D522" s="71">
        <v>1000003515</v>
      </c>
      <c r="E522" s="71" t="s">
        <v>1575</v>
      </c>
      <c r="F522" s="73">
        <v>45054</v>
      </c>
      <c r="G522" s="66" t="str">
        <f t="shared" si="112"/>
        <v>Targeted Dealer</v>
      </c>
      <c r="H522" s="66"/>
      <c r="I522" s="67">
        <v>110</v>
      </c>
      <c r="J522" s="67">
        <f t="shared" si="113"/>
        <v>102.66666666666666</v>
      </c>
      <c r="K522" s="68">
        <v>123.5</v>
      </c>
      <c r="L522" s="68">
        <f t="shared" si="114"/>
        <v>-13.5</v>
      </c>
      <c r="M522" s="68">
        <f t="shared" si="115"/>
        <v>120.2922077922078</v>
      </c>
      <c r="N522" s="96">
        <v>103</v>
      </c>
      <c r="O522" s="97" t="str">
        <f t="shared" si="116"/>
        <v>Mar</v>
      </c>
      <c r="P522" s="96">
        <f t="shared" si="117"/>
        <v>103</v>
      </c>
      <c r="Q522" s="98">
        <f t="shared" si="118"/>
        <v>20.5</v>
      </c>
      <c r="R522" s="97">
        <f t="shared" si="119"/>
        <v>0.19902912621359214</v>
      </c>
      <c r="S522" s="99" t="str">
        <f t="shared" si="120"/>
        <v>GROWTH</v>
      </c>
      <c r="T522" s="68">
        <v>88.5</v>
      </c>
      <c r="U522" s="100" t="str">
        <f t="shared" si="121"/>
        <v>Apr</v>
      </c>
      <c r="V522" s="96">
        <v>88.5</v>
      </c>
      <c r="W522" s="101">
        <f t="shared" si="122"/>
        <v>35</v>
      </c>
      <c r="X522" s="102">
        <f t="shared" si="123"/>
        <v>0.39548022598870047</v>
      </c>
      <c r="Y522" s="103" t="str">
        <f t="shared" si="124"/>
        <v>GROWTH</v>
      </c>
      <c r="Z522" s="74">
        <v>0</v>
      </c>
      <c r="AA522" s="69"/>
      <c r="AB522" s="69" t="s">
        <v>133</v>
      </c>
      <c r="AC522" s="69" t="s">
        <v>134</v>
      </c>
      <c r="AD522" s="3">
        <f t="shared" si="125"/>
        <v>0</v>
      </c>
      <c r="AE522" s="75"/>
    </row>
    <row r="523" spans="1:31" ht="14.25" customHeight="1">
      <c r="A523" s="69" t="s">
        <v>134</v>
      </c>
      <c r="B523" s="71" t="s">
        <v>62</v>
      </c>
      <c r="C523" s="71" t="s">
        <v>1576</v>
      </c>
      <c r="D523" s="71">
        <v>1000003592</v>
      </c>
      <c r="E523" s="71" t="s">
        <v>1577</v>
      </c>
      <c r="F523" s="73">
        <v>45080</v>
      </c>
      <c r="G523" s="66" t="str">
        <f t="shared" si="112"/>
        <v>Targeted Dealer</v>
      </c>
      <c r="H523" s="66"/>
      <c r="I523" s="67">
        <v>20</v>
      </c>
      <c r="J523" s="67">
        <f t="shared" si="113"/>
        <v>18.666666666666664</v>
      </c>
      <c r="K523" s="68">
        <v>9.5</v>
      </c>
      <c r="L523" s="68">
        <f t="shared" si="114"/>
        <v>10.5</v>
      </c>
      <c r="M523" s="68">
        <f t="shared" si="115"/>
        <v>50.892857142857146</v>
      </c>
      <c r="N523" s="96">
        <v>27.75</v>
      </c>
      <c r="O523" s="97" t="str">
        <f t="shared" si="116"/>
        <v>Mar</v>
      </c>
      <c r="P523" s="96">
        <f t="shared" si="117"/>
        <v>27.75</v>
      </c>
      <c r="Q523" s="98">
        <f t="shared" si="118"/>
        <v>-18.25</v>
      </c>
      <c r="R523" s="97">
        <f t="shared" si="119"/>
        <v>-0.6576576576576576</v>
      </c>
      <c r="S523" s="99" t="str">
        <f t="shared" si="120"/>
        <v>DEGROWTH</v>
      </c>
      <c r="T523" s="68">
        <v>34</v>
      </c>
      <c r="U523" s="100" t="str">
        <f t="shared" si="121"/>
        <v>Apr</v>
      </c>
      <c r="V523" s="96">
        <v>34</v>
      </c>
      <c r="W523" s="101">
        <f t="shared" si="122"/>
        <v>-24.5</v>
      </c>
      <c r="X523" s="102">
        <f t="shared" si="123"/>
        <v>-0.72058823529411764</v>
      </c>
      <c r="Y523" s="103" t="str">
        <f t="shared" si="124"/>
        <v>DEGROWTH</v>
      </c>
      <c r="Z523" s="74">
        <v>0</v>
      </c>
      <c r="AA523" s="69"/>
      <c r="AB523" s="69" t="s">
        <v>133</v>
      </c>
      <c r="AC523" s="69" t="s">
        <v>134</v>
      </c>
      <c r="AD523" s="3">
        <f t="shared" si="125"/>
        <v>0</v>
      </c>
      <c r="AE523" s="75"/>
    </row>
    <row r="524" spans="1:31" ht="14.25" customHeight="1">
      <c r="A524" s="69" t="s">
        <v>134</v>
      </c>
      <c r="B524" s="71" t="s">
        <v>62</v>
      </c>
      <c r="C524" s="71" t="s">
        <v>1578</v>
      </c>
      <c r="D524" s="71">
        <v>1000003744</v>
      </c>
      <c r="E524" s="71" t="s">
        <v>1579</v>
      </c>
      <c r="F524" s="73">
        <v>45233</v>
      </c>
      <c r="G524" s="66" t="str">
        <f t="shared" si="112"/>
        <v>Targeted Dealer</v>
      </c>
      <c r="H524" s="66"/>
      <c r="I524" s="67">
        <v>90</v>
      </c>
      <c r="J524" s="67">
        <f t="shared" si="113"/>
        <v>84</v>
      </c>
      <c r="K524" s="68">
        <v>40</v>
      </c>
      <c r="L524" s="68">
        <f t="shared" si="114"/>
        <v>50</v>
      </c>
      <c r="M524" s="68">
        <f t="shared" si="115"/>
        <v>47.61904761904762</v>
      </c>
      <c r="N524" s="96">
        <v>40</v>
      </c>
      <c r="O524" s="97" t="str">
        <f t="shared" si="116"/>
        <v>Mar</v>
      </c>
      <c r="P524" s="96">
        <f t="shared" si="117"/>
        <v>40</v>
      </c>
      <c r="Q524" s="98">
        <f t="shared" si="118"/>
        <v>0</v>
      </c>
      <c r="R524" s="97">
        <f t="shared" si="119"/>
        <v>0</v>
      </c>
      <c r="S524" s="99" t="str">
        <f t="shared" si="120"/>
        <v>GROWTH</v>
      </c>
      <c r="T524" s="68">
        <v>80</v>
      </c>
      <c r="U524" s="100" t="str">
        <f t="shared" si="121"/>
        <v>Apr</v>
      </c>
      <c r="V524" s="96">
        <v>80</v>
      </c>
      <c r="W524" s="101">
        <f t="shared" si="122"/>
        <v>-40</v>
      </c>
      <c r="X524" s="102">
        <f t="shared" si="123"/>
        <v>-0.5</v>
      </c>
      <c r="Y524" s="103" t="str">
        <f t="shared" si="124"/>
        <v>DEGROWTH</v>
      </c>
      <c r="Z524" s="74">
        <v>0</v>
      </c>
      <c r="AA524" s="69"/>
      <c r="AB524" s="69" t="s">
        <v>133</v>
      </c>
      <c r="AC524" s="69" t="s">
        <v>134</v>
      </c>
      <c r="AD524" s="3">
        <f t="shared" si="125"/>
        <v>0</v>
      </c>
      <c r="AE524" s="75"/>
    </row>
    <row r="525" spans="1:31" ht="14.25" customHeight="1">
      <c r="A525" s="74" t="s">
        <v>134</v>
      </c>
      <c r="B525" s="78" t="s">
        <v>62</v>
      </c>
      <c r="C525" s="78" t="s">
        <v>1580</v>
      </c>
      <c r="D525" s="78">
        <v>1000003901</v>
      </c>
      <c r="E525" s="78" t="s">
        <v>1581</v>
      </c>
      <c r="F525" s="73">
        <v>45382</v>
      </c>
      <c r="G525" s="66" t="str">
        <f t="shared" si="112"/>
        <v>Targeted Dealer</v>
      </c>
      <c r="H525" s="66"/>
      <c r="I525" s="67">
        <v>50</v>
      </c>
      <c r="J525" s="67">
        <f t="shared" si="113"/>
        <v>46.666666666666671</v>
      </c>
      <c r="K525" s="68">
        <v>55</v>
      </c>
      <c r="L525" s="68">
        <f t="shared" si="114"/>
        <v>-5</v>
      </c>
      <c r="M525" s="68">
        <f t="shared" si="115"/>
        <v>117.85714285714285</v>
      </c>
      <c r="N525" s="96">
        <v>62</v>
      </c>
      <c r="O525" s="97" t="str">
        <f t="shared" si="116"/>
        <v>Mar</v>
      </c>
      <c r="P525" s="96">
        <f t="shared" si="117"/>
        <v>62</v>
      </c>
      <c r="Q525" s="98">
        <f t="shared" si="118"/>
        <v>-7</v>
      </c>
      <c r="R525" s="97">
        <f t="shared" si="119"/>
        <v>-0.11290322580645162</v>
      </c>
      <c r="S525" s="99" t="str">
        <f t="shared" si="120"/>
        <v>DEGROWTH</v>
      </c>
      <c r="T525" s="68">
        <v>59.5</v>
      </c>
      <c r="U525" s="100" t="str">
        <f t="shared" si="121"/>
        <v>Apr</v>
      </c>
      <c r="V525" s="96">
        <v>59.5</v>
      </c>
      <c r="W525" s="101">
        <f t="shared" si="122"/>
        <v>-4.5</v>
      </c>
      <c r="X525" s="102">
        <f t="shared" si="123"/>
        <v>-7.5630252100840289E-2</v>
      </c>
      <c r="Y525" s="103" t="str">
        <f t="shared" si="124"/>
        <v>DEGROWTH</v>
      </c>
      <c r="Z525" s="74">
        <v>0</v>
      </c>
      <c r="AA525" s="69"/>
      <c r="AB525" s="69" t="s">
        <v>133</v>
      </c>
      <c r="AC525" s="74" t="s">
        <v>134</v>
      </c>
      <c r="AD525" s="3">
        <f t="shared" si="125"/>
        <v>0</v>
      </c>
      <c r="AE525" s="75"/>
    </row>
    <row r="526" spans="1:31" ht="14.25" customHeight="1">
      <c r="A526" s="74" t="s">
        <v>134</v>
      </c>
      <c r="B526" s="78" t="s">
        <v>62</v>
      </c>
      <c r="C526" s="78" t="s">
        <v>1582</v>
      </c>
      <c r="D526" s="78">
        <v>1000003983</v>
      </c>
      <c r="E526" s="78" t="s">
        <v>1583</v>
      </c>
      <c r="F526" s="73">
        <v>45440</v>
      </c>
      <c r="G526" s="66" t="str">
        <f t="shared" si="112"/>
        <v>Targeted Dealer</v>
      </c>
      <c r="H526" s="66"/>
      <c r="I526" s="67">
        <v>150</v>
      </c>
      <c r="J526" s="67">
        <f t="shared" si="113"/>
        <v>140</v>
      </c>
      <c r="K526" s="68">
        <v>210</v>
      </c>
      <c r="L526" s="68">
        <f t="shared" si="114"/>
        <v>-60</v>
      </c>
      <c r="M526" s="68">
        <f t="shared" si="115"/>
        <v>150</v>
      </c>
      <c r="N526" s="96">
        <v>209.75</v>
      </c>
      <c r="O526" s="97" t="str">
        <f t="shared" si="116"/>
        <v>Mar</v>
      </c>
      <c r="P526" s="96">
        <f t="shared" si="117"/>
        <v>209.75</v>
      </c>
      <c r="Q526" s="98">
        <f t="shared" si="118"/>
        <v>0.25</v>
      </c>
      <c r="R526" s="97">
        <f t="shared" si="119"/>
        <v>1.1918951132301459E-3</v>
      </c>
      <c r="S526" s="99" t="str">
        <f t="shared" si="120"/>
        <v>GROWTH</v>
      </c>
      <c r="T526" s="68">
        <v>118</v>
      </c>
      <c r="U526" s="100" t="str">
        <f t="shared" si="121"/>
        <v>Apr</v>
      </c>
      <c r="V526" s="96">
        <v>118</v>
      </c>
      <c r="W526" s="101">
        <f t="shared" si="122"/>
        <v>92</v>
      </c>
      <c r="X526" s="102">
        <f t="shared" si="123"/>
        <v>0.77966101694915246</v>
      </c>
      <c r="Y526" s="103" t="str">
        <f t="shared" si="124"/>
        <v>GROWTH</v>
      </c>
      <c r="Z526" s="74">
        <v>0</v>
      </c>
      <c r="AA526" s="69"/>
      <c r="AB526" s="69" t="s">
        <v>133</v>
      </c>
      <c r="AC526" s="74" t="s">
        <v>134</v>
      </c>
      <c r="AD526" s="3">
        <f t="shared" si="125"/>
        <v>0</v>
      </c>
      <c r="AE526" s="75"/>
    </row>
    <row r="527" spans="1:31" ht="14.25" customHeight="1">
      <c r="A527" s="74" t="s">
        <v>134</v>
      </c>
      <c r="B527" s="78" t="s">
        <v>62</v>
      </c>
      <c r="C527" s="78" t="s">
        <v>1584</v>
      </c>
      <c r="D527" s="78">
        <v>1000004023</v>
      </c>
      <c r="E527" s="78" t="s">
        <v>1585</v>
      </c>
      <c r="F527" s="73">
        <v>45472</v>
      </c>
      <c r="G527" s="66" t="str">
        <f t="shared" si="112"/>
        <v>Targeted Dealer</v>
      </c>
      <c r="H527" s="66"/>
      <c r="I527" s="67">
        <v>20</v>
      </c>
      <c r="J527" s="67">
        <f t="shared" si="113"/>
        <v>18.666666666666664</v>
      </c>
      <c r="K527" s="68">
        <v>30.5</v>
      </c>
      <c r="L527" s="68">
        <f t="shared" si="114"/>
        <v>-10.5</v>
      </c>
      <c r="M527" s="68">
        <f t="shared" si="115"/>
        <v>163.39285714285717</v>
      </c>
      <c r="N527" s="96">
        <v>1</v>
      </c>
      <c r="O527" s="97" t="str">
        <f t="shared" si="116"/>
        <v>Mar</v>
      </c>
      <c r="P527" s="96">
        <f t="shared" si="117"/>
        <v>1</v>
      </c>
      <c r="Q527" s="98">
        <f t="shared" si="118"/>
        <v>29.5</v>
      </c>
      <c r="R527" s="97">
        <f t="shared" si="119"/>
        <v>29.5</v>
      </c>
      <c r="S527" s="99" t="str">
        <f t="shared" si="120"/>
        <v>GROWTH</v>
      </c>
      <c r="T527" s="68">
        <v>5</v>
      </c>
      <c r="U527" s="100" t="str">
        <f t="shared" si="121"/>
        <v>Apr</v>
      </c>
      <c r="V527" s="96">
        <v>5</v>
      </c>
      <c r="W527" s="101">
        <f t="shared" si="122"/>
        <v>25.5</v>
      </c>
      <c r="X527" s="102">
        <f t="shared" si="123"/>
        <v>5.0999999999999996</v>
      </c>
      <c r="Y527" s="103" t="str">
        <f t="shared" si="124"/>
        <v>GROWTH</v>
      </c>
      <c r="Z527" s="74">
        <v>0</v>
      </c>
      <c r="AA527" s="69"/>
      <c r="AB527" s="69" t="s">
        <v>133</v>
      </c>
      <c r="AC527" s="74" t="s">
        <v>134</v>
      </c>
      <c r="AD527" s="3">
        <f t="shared" si="125"/>
        <v>0</v>
      </c>
      <c r="AE527" s="75"/>
    </row>
    <row r="528" spans="1:31" ht="14.25" customHeight="1">
      <c r="A528" s="74" t="s">
        <v>134</v>
      </c>
      <c r="B528" s="78" t="s">
        <v>62</v>
      </c>
      <c r="C528" s="78" t="s">
        <v>276</v>
      </c>
      <c r="D528" s="78">
        <v>1000004073</v>
      </c>
      <c r="E528" s="78" t="s">
        <v>277</v>
      </c>
      <c r="F528" s="73">
        <v>45504</v>
      </c>
      <c r="G528" s="66" t="str">
        <f t="shared" si="112"/>
        <v>Targeted Dealer</v>
      </c>
      <c r="H528" s="66"/>
      <c r="I528" s="67">
        <v>20</v>
      </c>
      <c r="J528" s="67">
        <f t="shared" si="113"/>
        <v>18.666666666666664</v>
      </c>
      <c r="K528" s="68">
        <v>0</v>
      </c>
      <c r="L528" s="68">
        <f t="shared" si="114"/>
        <v>20</v>
      </c>
      <c r="M528" s="68">
        <f t="shared" si="115"/>
        <v>0</v>
      </c>
      <c r="N528" s="96">
        <v>0</v>
      </c>
      <c r="O528" s="97" t="str">
        <f t="shared" si="116"/>
        <v>Mar</v>
      </c>
      <c r="P528" s="96">
        <f t="shared" si="117"/>
        <v>0</v>
      </c>
      <c r="Q528" s="98">
        <f t="shared" si="118"/>
        <v>0</v>
      </c>
      <c r="R528" s="97" t="str">
        <f t="shared" si="119"/>
        <v xml:space="preserve"> </v>
      </c>
      <c r="S528" s="99" t="b">
        <f t="shared" si="120"/>
        <v>0</v>
      </c>
      <c r="T528" s="68">
        <v>29.5</v>
      </c>
      <c r="U528" s="100" t="str">
        <f t="shared" si="121"/>
        <v>Apr</v>
      </c>
      <c r="V528" s="96">
        <v>29.5</v>
      </c>
      <c r="W528" s="101">
        <f t="shared" si="122"/>
        <v>-29.5</v>
      </c>
      <c r="X528" s="102">
        <f t="shared" si="123"/>
        <v>-1</v>
      </c>
      <c r="Y528" s="103" t="str">
        <f t="shared" si="124"/>
        <v>DEGROWTH</v>
      </c>
      <c r="Z528" s="74">
        <v>0</v>
      </c>
      <c r="AA528" s="69"/>
      <c r="AB528" s="69" t="s">
        <v>133</v>
      </c>
      <c r="AC528" s="74" t="s">
        <v>134</v>
      </c>
      <c r="AD528" s="3">
        <f t="shared" si="125"/>
        <v>1</v>
      </c>
      <c r="AE528" s="75"/>
    </row>
    <row r="529" spans="1:31" ht="14.25" customHeight="1">
      <c r="A529" s="74" t="s">
        <v>134</v>
      </c>
      <c r="B529" s="78" t="s">
        <v>62</v>
      </c>
      <c r="C529" s="78" t="s">
        <v>1586</v>
      </c>
      <c r="D529" s="78">
        <v>1000004085</v>
      </c>
      <c r="E529" s="78" t="s">
        <v>1587</v>
      </c>
      <c r="F529" s="73">
        <v>45518</v>
      </c>
      <c r="G529" s="66" t="str">
        <f t="shared" si="112"/>
        <v>Targeted Dealer</v>
      </c>
      <c r="H529" s="66"/>
      <c r="I529" s="67">
        <v>60</v>
      </c>
      <c r="J529" s="67">
        <f t="shared" si="113"/>
        <v>56</v>
      </c>
      <c r="K529" s="68">
        <v>90.5</v>
      </c>
      <c r="L529" s="68">
        <f t="shared" si="114"/>
        <v>-30.5</v>
      </c>
      <c r="M529" s="68">
        <f t="shared" si="115"/>
        <v>161.60714285714283</v>
      </c>
      <c r="N529" s="96">
        <v>52</v>
      </c>
      <c r="O529" s="97" t="str">
        <f t="shared" si="116"/>
        <v>Mar</v>
      </c>
      <c r="P529" s="96">
        <f t="shared" si="117"/>
        <v>52</v>
      </c>
      <c r="Q529" s="98">
        <f t="shared" si="118"/>
        <v>38.5</v>
      </c>
      <c r="R529" s="97">
        <f t="shared" si="119"/>
        <v>0.74038461538461542</v>
      </c>
      <c r="S529" s="99" t="str">
        <f t="shared" si="120"/>
        <v>GROWTH</v>
      </c>
      <c r="T529" s="68">
        <v>73.650000000000006</v>
      </c>
      <c r="U529" s="100" t="str">
        <f t="shared" si="121"/>
        <v>Apr</v>
      </c>
      <c r="V529" s="96">
        <v>73.650000000000006</v>
      </c>
      <c r="W529" s="101">
        <f t="shared" si="122"/>
        <v>16.849999999999994</v>
      </c>
      <c r="X529" s="102">
        <f t="shared" si="123"/>
        <v>0.22878479293957898</v>
      </c>
      <c r="Y529" s="103" t="str">
        <f t="shared" si="124"/>
        <v>GROWTH</v>
      </c>
      <c r="Z529" s="74">
        <v>0</v>
      </c>
      <c r="AA529" s="69"/>
      <c r="AB529" s="69" t="s">
        <v>133</v>
      </c>
      <c r="AC529" s="74" t="s">
        <v>134</v>
      </c>
      <c r="AD529" s="3">
        <f t="shared" si="125"/>
        <v>0</v>
      </c>
      <c r="AE529" s="75"/>
    </row>
    <row r="530" spans="1:31" ht="14.25" customHeight="1">
      <c r="A530" s="69" t="s">
        <v>134</v>
      </c>
      <c r="B530" s="71" t="s">
        <v>64</v>
      </c>
      <c r="C530" s="71" t="s">
        <v>1588</v>
      </c>
      <c r="D530" s="71">
        <v>1000000609</v>
      </c>
      <c r="E530" s="72" t="s">
        <v>1589</v>
      </c>
      <c r="F530" s="73">
        <v>38395</v>
      </c>
      <c r="G530" s="66" t="str">
        <f t="shared" si="112"/>
        <v>Targeted Dealer</v>
      </c>
      <c r="H530" s="66"/>
      <c r="I530" s="67">
        <v>45</v>
      </c>
      <c r="J530" s="67">
        <f t="shared" si="113"/>
        <v>42</v>
      </c>
      <c r="K530" s="68">
        <v>0</v>
      </c>
      <c r="L530" s="68">
        <f t="shared" si="114"/>
        <v>45</v>
      </c>
      <c r="M530" s="68">
        <f t="shared" si="115"/>
        <v>0</v>
      </c>
      <c r="N530" s="96">
        <v>20</v>
      </c>
      <c r="O530" s="97" t="str">
        <f t="shared" si="116"/>
        <v>Mar</v>
      </c>
      <c r="P530" s="96">
        <f t="shared" si="117"/>
        <v>20</v>
      </c>
      <c r="Q530" s="98">
        <f t="shared" si="118"/>
        <v>-20</v>
      </c>
      <c r="R530" s="97">
        <f t="shared" si="119"/>
        <v>-1</v>
      </c>
      <c r="S530" s="99" t="str">
        <f t="shared" si="120"/>
        <v>DEGROWTH</v>
      </c>
      <c r="T530" s="68">
        <v>40</v>
      </c>
      <c r="U530" s="100" t="str">
        <f t="shared" si="121"/>
        <v>Apr</v>
      </c>
      <c r="V530" s="96">
        <v>40</v>
      </c>
      <c r="W530" s="101">
        <f t="shared" si="122"/>
        <v>-40</v>
      </c>
      <c r="X530" s="102">
        <f t="shared" si="123"/>
        <v>-1</v>
      </c>
      <c r="Y530" s="103" t="str">
        <f t="shared" si="124"/>
        <v>DEGROWTH</v>
      </c>
      <c r="Z530" s="74">
        <v>0</v>
      </c>
      <c r="AA530" s="69"/>
      <c r="AB530" s="69" t="s">
        <v>133</v>
      </c>
      <c r="AC530" s="69" t="s">
        <v>134</v>
      </c>
      <c r="AD530" s="3">
        <f t="shared" si="125"/>
        <v>1</v>
      </c>
      <c r="AE530" s="75"/>
    </row>
    <row r="531" spans="1:31" ht="14.25" customHeight="1">
      <c r="A531" s="69" t="s">
        <v>134</v>
      </c>
      <c r="B531" s="71" t="s">
        <v>64</v>
      </c>
      <c r="C531" s="71" t="s">
        <v>1590</v>
      </c>
      <c r="D531" s="71">
        <v>1000000607</v>
      </c>
      <c r="E531" s="72" t="s">
        <v>1591</v>
      </c>
      <c r="F531" s="73">
        <v>41215</v>
      </c>
      <c r="G531" s="66" t="str">
        <f t="shared" si="112"/>
        <v>Targeted Dealer</v>
      </c>
      <c r="H531" s="66"/>
      <c r="I531" s="67">
        <v>1310</v>
      </c>
      <c r="J531" s="67">
        <f t="shared" si="113"/>
        <v>1222.6666666666665</v>
      </c>
      <c r="K531" s="68">
        <v>1515</v>
      </c>
      <c r="L531" s="68">
        <f t="shared" si="114"/>
        <v>-205</v>
      </c>
      <c r="M531" s="68">
        <f t="shared" si="115"/>
        <v>123.9094874591058</v>
      </c>
      <c r="N531" s="96">
        <v>1050</v>
      </c>
      <c r="O531" s="97" t="str">
        <f t="shared" si="116"/>
        <v>Mar</v>
      </c>
      <c r="P531" s="96">
        <f t="shared" si="117"/>
        <v>1050</v>
      </c>
      <c r="Q531" s="98">
        <f t="shared" si="118"/>
        <v>465</v>
      </c>
      <c r="R531" s="97">
        <f t="shared" si="119"/>
        <v>0.44285714285714284</v>
      </c>
      <c r="S531" s="99" t="str">
        <f t="shared" si="120"/>
        <v>GROWTH</v>
      </c>
      <c r="T531" s="68">
        <v>1160</v>
      </c>
      <c r="U531" s="100" t="str">
        <f t="shared" si="121"/>
        <v>Apr</v>
      </c>
      <c r="V531" s="96">
        <v>1160</v>
      </c>
      <c r="W531" s="101">
        <f t="shared" si="122"/>
        <v>355</v>
      </c>
      <c r="X531" s="102">
        <f t="shared" si="123"/>
        <v>0.30603448275862077</v>
      </c>
      <c r="Y531" s="103" t="str">
        <f t="shared" si="124"/>
        <v>GROWTH</v>
      </c>
      <c r="Z531" s="74">
        <v>0</v>
      </c>
      <c r="AA531" s="69"/>
      <c r="AB531" s="69" t="s">
        <v>133</v>
      </c>
      <c r="AC531" s="69" t="s">
        <v>134</v>
      </c>
      <c r="AD531" s="3">
        <f t="shared" si="125"/>
        <v>0</v>
      </c>
      <c r="AE531" s="75"/>
    </row>
    <row r="532" spans="1:31" ht="14.25" customHeight="1">
      <c r="A532" s="69" t="s">
        <v>134</v>
      </c>
      <c r="B532" s="71" t="s">
        <v>64</v>
      </c>
      <c r="C532" s="71" t="s">
        <v>1592</v>
      </c>
      <c r="D532" s="71">
        <v>1000000611</v>
      </c>
      <c r="E532" s="72" t="s">
        <v>1593</v>
      </c>
      <c r="F532" s="73">
        <v>41261</v>
      </c>
      <c r="G532" s="66" t="str">
        <f t="shared" si="112"/>
        <v>Targeted Dealer</v>
      </c>
      <c r="H532" s="66"/>
      <c r="I532" s="67">
        <v>245</v>
      </c>
      <c r="J532" s="67">
        <f t="shared" si="113"/>
        <v>228.66666666666666</v>
      </c>
      <c r="K532" s="68">
        <v>440</v>
      </c>
      <c r="L532" s="68">
        <f t="shared" si="114"/>
        <v>-195</v>
      </c>
      <c r="M532" s="68">
        <f t="shared" si="115"/>
        <v>192.41982507288631</v>
      </c>
      <c r="N532" s="96">
        <v>200</v>
      </c>
      <c r="O532" s="97" t="str">
        <f t="shared" si="116"/>
        <v>Mar</v>
      </c>
      <c r="P532" s="96">
        <f t="shared" si="117"/>
        <v>200</v>
      </c>
      <c r="Q532" s="98">
        <f t="shared" si="118"/>
        <v>240</v>
      </c>
      <c r="R532" s="97">
        <f t="shared" si="119"/>
        <v>1.2000000000000002</v>
      </c>
      <c r="S532" s="99" t="str">
        <f t="shared" si="120"/>
        <v>GROWTH</v>
      </c>
      <c r="T532" s="68">
        <v>400</v>
      </c>
      <c r="U532" s="100" t="str">
        <f t="shared" si="121"/>
        <v>Apr</v>
      </c>
      <c r="V532" s="96">
        <v>400</v>
      </c>
      <c r="W532" s="101">
        <f t="shared" si="122"/>
        <v>40</v>
      </c>
      <c r="X532" s="102">
        <f t="shared" si="123"/>
        <v>0.10000000000000009</v>
      </c>
      <c r="Y532" s="103" t="str">
        <f t="shared" si="124"/>
        <v>GROWTH</v>
      </c>
      <c r="Z532" s="74">
        <v>0</v>
      </c>
      <c r="AA532" s="69"/>
      <c r="AB532" s="69" t="s">
        <v>133</v>
      </c>
      <c r="AC532" s="69" t="s">
        <v>134</v>
      </c>
      <c r="AD532" s="3">
        <f t="shared" si="125"/>
        <v>0</v>
      </c>
      <c r="AE532" s="75"/>
    </row>
    <row r="533" spans="1:31" ht="14.25" customHeight="1">
      <c r="A533" s="69" t="s">
        <v>134</v>
      </c>
      <c r="B533" s="71" t="s">
        <v>64</v>
      </c>
      <c r="C533" s="71" t="s">
        <v>1594</v>
      </c>
      <c r="D533" s="71">
        <v>1000000614</v>
      </c>
      <c r="E533" s="72" t="s">
        <v>1595</v>
      </c>
      <c r="F533" s="73">
        <v>41527</v>
      </c>
      <c r="G533" s="66" t="str">
        <f t="shared" si="112"/>
        <v>Targeted Dealer</v>
      </c>
      <c r="H533" s="66"/>
      <c r="I533" s="67">
        <v>1310</v>
      </c>
      <c r="J533" s="67">
        <f t="shared" si="113"/>
        <v>1222.6666666666665</v>
      </c>
      <c r="K533" s="68">
        <v>1480</v>
      </c>
      <c r="L533" s="68">
        <f t="shared" si="114"/>
        <v>-170</v>
      </c>
      <c r="M533" s="68">
        <f t="shared" si="115"/>
        <v>121.04689203925847</v>
      </c>
      <c r="N533" s="96">
        <v>1030</v>
      </c>
      <c r="O533" s="97" t="str">
        <f t="shared" si="116"/>
        <v>Mar</v>
      </c>
      <c r="P533" s="96">
        <f t="shared" si="117"/>
        <v>1030</v>
      </c>
      <c r="Q533" s="98">
        <f t="shared" si="118"/>
        <v>450</v>
      </c>
      <c r="R533" s="97">
        <f t="shared" si="119"/>
        <v>0.43689320388349517</v>
      </c>
      <c r="S533" s="99" t="str">
        <f t="shared" si="120"/>
        <v>GROWTH</v>
      </c>
      <c r="T533" s="68">
        <v>1200</v>
      </c>
      <c r="U533" s="100" t="str">
        <f t="shared" si="121"/>
        <v>Apr</v>
      </c>
      <c r="V533" s="96">
        <v>1200</v>
      </c>
      <c r="W533" s="101">
        <f t="shared" si="122"/>
        <v>280</v>
      </c>
      <c r="X533" s="102">
        <f t="shared" si="123"/>
        <v>0.23333333333333339</v>
      </c>
      <c r="Y533" s="103" t="str">
        <f t="shared" si="124"/>
        <v>GROWTH</v>
      </c>
      <c r="Z533" s="74">
        <v>0</v>
      </c>
      <c r="AA533" s="69"/>
      <c r="AB533" s="69" t="s">
        <v>133</v>
      </c>
      <c r="AC533" s="69" t="s">
        <v>134</v>
      </c>
      <c r="AD533" s="3">
        <f t="shared" si="125"/>
        <v>0</v>
      </c>
      <c r="AE533" s="75"/>
    </row>
    <row r="534" spans="1:31" ht="14.25" customHeight="1">
      <c r="A534" s="69" t="s">
        <v>134</v>
      </c>
      <c r="B534" s="71" t="s">
        <v>64</v>
      </c>
      <c r="C534" s="71" t="s">
        <v>1596</v>
      </c>
      <c r="D534" s="71">
        <v>1000000605</v>
      </c>
      <c r="E534" s="72" t="s">
        <v>1597</v>
      </c>
      <c r="F534" s="73">
        <v>42627</v>
      </c>
      <c r="G534" s="66" t="str">
        <f t="shared" si="112"/>
        <v>Targeted Dealer</v>
      </c>
      <c r="H534" s="66"/>
      <c r="I534" s="67">
        <v>215</v>
      </c>
      <c r="J534" s="67">
        <f t="shared" si="113"/>
        <v>200.66666666666669</v>
      </c>
      <c r="K534" s="68">
        <v>300</v>
      </c>
      <c r="L534" s="68">
        <f t="shared" si="114"/>
        <v>-85</v>
      </c>
      <c r="M534" s="68">
        <f t="shared" si="115"/>
        <v>149.50166112956811</v>
      </c>
      <c r="N534" s="96">
        <v>140</v>
      </c>
      <c r="O534" s="97" t="str">
        <f t="shared" si="116"/>
        <v>Mar</v>
      </c>
      <c r="P534" s="96">
        <f t="shared" si="117"/>
        <v>140</v>
      </c>
      <c r="Q534" s="98">
        <f t="shared" si="118"/>
        <v>160</v>
      </c>
      <c r="R534" s="97">
        <f t="shared" si="119"/>
        <v>1.1428571428571428</v>
      </c>
      <c r="S534" s="99" t="str">
        <f t="shared" si="120"/>
        <v>GROWTH</v>
      </c>
      <c r="T534" s="68">
        <v>200</v>
      </c>
      <c r="U534" s="100" t="str">
        <f t="shared" si="121"/>
        <v>Apr</v>
      </c>
      <c r="V534" s="96">
        <v>200</v>
      </c>
      <c r="W534" s="101">
        <f t="shared" si="122"/>
        <v>100</v>
      </c>
      <c r="X534" s="102">
        <f t="shared" si="123"/>
        <v>0.5</v>
      </c>
      <c r="Y534" s="103" t="str">
        <f t="shared" si="124"/>
        <v>GROWTH</v>
      </c>
      <c r="Z534" s="74">
        <v>0</v>
      </c>
      <c r="AA534" s="69"/>
      <c r="AB534" s="69" t="s">
        <v>133</v>
      </c>
      <c r="AC534" s="69" t="s">
        <v>134</v>
      </c>
      <c r="AD534" s="3">
        <f t="shared" si="125"/>
        <v>0</v>
      </c>
      <c r="AE534" s="75"/>
    </row>
    <row r="535" spans="1:31" ht="14.25" customHeight="1">
      <c r="A535" s="69" t="s">
        <v>134</v>
      </c>
      <c r="B535" s="71" t="s">
        <v>64</v>
      </c>
      <c r="C535" s="71" t="s">
        <v>1598</v>
      </c>
      <c r="D535" s="71">
        <v>1000000604</v>
      </c>
      <c r="E535" s="72" t="s">
        <v>1599</v>
      </c>
      <c r="F535" s="73">
        <v>42703</v>
      </c>
      <c r="G535" s="66" t="str">
        <f t="shared" si="112"/>
        <v>Targeted Dealer</v>
      </c>
      <c r="H535" s="66"/>
      <c r="I535" s="67">
        <v>205</v>
      </c>
      <c r="J535" s="67">
        <f t="shared" si="113"/>
        <v>191.33333333333331</v>
      </c>
      <c r="K535" s="68">
        <v>205</v>
      </c>
      <c r="L535" s="68">
        <f t="shared" si="114"/>
        <v>0</v>
      </c>
      <c r="M535" s="68">
        <f t="shared" si="115"/>
        <v>107.14285714285715</v>
      </c>
      <c r="N535" s="96">
        <v>180</v>
      </c>
      <c r="O535" s="97" t="str">
        <f t="shared" si="116"/>
        <v>Mar</v>
      </c>
      <c r="P535" s="96">
        <f t="shared" si="117"/>
        <v>180</v>
      </c>
      <c r="Q535" s="98">
        <f t="shared" si="118"/>
        <v>25</v>
      </c>
      <c r="R535" s="97">
        <f t="shared" si="119"/>
        <v>0.13888888888888884</v>
      </c>
      <c r="S535" s="99" t="str">
        <f t="shared" si="120"/>
        <v>GROWTH</v>
      </c>
      <c r="T535" s="68">
        <v>180</v>
      </c>
      <c r="U535" s="100" t="str">
        <f t="shared" si="121"/>
        <v>Apr</v>
      </c>
      <c r="V535" s="96">
        <v>180</v>
      </c>
      <c r="W535" s="101">
        <f t="shared" si="122"/>
        <v>25</v>
      </c>
      <c r="X535" s="102">
        <f t="shared" si="123"/>
        <v>0.13888888888888884</v>
      </c>
      <c r="Y535" s="103" t="str">
        <f t="shared" si="124"/>
        <v>GROWTH</v>
      </c>
      <c r="Z535" s="74">
        <v>0</v>
      </c>
      <c r="AA535" s="69"/>
      <c r="AB535" s="69" t="s">
        <v>133</v>
      </c>
      <c r="AC535" s="69" t="s">
        <v>134</v>
      </c>
      <c r="AD535" s="3">
        <f t="shared" si="125"/>
        <v>0</v>
      </c>
      <c r="AE535" s="75"/>
    </row>
    <row r="536" spans="1:31" ht="14.25" customHeight="1">
      <c r="A536" s="69" t="s">
        <v>134</v>
      </c>
      <c r="B536" s="71" t="s">
        <v>64</v>
      </c>
      <c r="C536" s="71" t="s">
        <v>1600</v>
      </c>
      <c r="D536" s="71">
        <v>1000000613</v>
      </c>
      <c r="E536" s="72" t="s">
        <v>1601</v>
      </c>
      <c r="F536" s="73">
        <v>43259</v>
      </c>
      <c r="G536" s="66" t="str">
        <f t="shared" si="112"/>
        <v>Targeted Dealer</v>
      </c>
      <c r="H536" s="66"/>
      <c r="I536" s="67">
        <v>30</v>
      </c>
      <c r="J536" s="67">
        <f t="shared" si="113"/>
        <v>28</v>
      </c>
      <c r="K536" s="68">
        <v>60</v>
      </c>
      <c r="L536" s="68">
        <f t="shared" si="114"/>
        <v>-30</v>
      </c>
      <c r="M536" s="68">
        <f t="shared" si="115"/>
        <v>214.28571428571428</v>
      </c>
      <c r="N536" s="96">
        <v>40</v>
      </c>
      <c r="O536" s="97" t="str">
        <f t="shared" si="116"/>
        <v>Mar</v>
      </c>
      <c r="P536" s="96">
        <f t="shared" si="117"/>
        <v>40</v>
      </c>
      <c r="Q536" s="98">
        <f t="shared" si="118"/>
        <v>20</v>
      </c>
      <c r="R536" s="97">
        <f t="shared" si="119"/>
        <v>0.5</v>
      </c>
      <c r="S536" s="99" t="str">
        <f t="shared" si="120"/>
        <v>GROWTH</v>
      </c>
      <c r="T536" s="68">
        <v>60</v>
      </c>
      <c r="U536" s="100" t="str">
        <f t="shared" si="121"/>
        <v>Apr</v>
      </c>
      <c r="V536" s="96">
        <v>60</v>
      </c>
      <c r="W536" s="101">
        <f t="shared" si="122"/>
        <v>0</v>
      </c>
      <c r="X536" s="102">
        <f t="shared" si="123"/>
        <v>0</v>
      </c>
      <c r="Y536" s="103" t="str">
        <f t="shared" si="124"/>
        <v>GROWTH</v>
      </c>
      <c r="Z536" s="74">
        <v>0</v>
      </c>
      <c r="AA536" s="69"/>
      <c r="AB536" s="69" t="s">
        <v>133</v>
      </c>
      <c r="AC536" s="69" t="s">
        <v>134</v>
      </c>
      <c r="AD536" s="3">
        <f t="shared" si="125"/>
        <v>0</v>
      </c>
      <c r="AE536" s="75"/>
    </row>
    <row r="537" spans="1:31" ht="14.25" customHeight="1">
      <c r="A537" s="69" t="s">
        <v>134</v>
      </c>
      <c r="B537" s="71" t="s">
        <v>64</v>
      </c>
      <c r="C537" s="71" t="s">
        <v>1602</v>
      </c>
      <c r="D537" s="71">
        <v>1000002753</v>
      </c>
      <c r="E537" s="72" t="s">
        <v>1603</v>
      </c>
      <c r="F537" s="73">
        <v>44700</v>
      </c>
      <c r="G537" s="66" t="str">
        <f t="shared" si="112"/>
        <v>Targeted Dealer</v>
      </c>
      <c r="H537" s="66"/>
      <c r="I537" s="67">
        <v>75</v>
      </c>
      <c r="J537" s="67">
        <f t="shared" si="113"/>
        <v>70</v>
      </c>
      <c r="K537" s="68">
        <v>210</v>
      </c>
      <c r="L537" s="68">
        <f t="shared" si="114"/>
        <v>-135</v>
      </c>
      <c r="M537" s="68">
        <f t="shared" si="115"/>
        <v>300</v>
      </c>
      <c r="N537" s="96">
        <v>130</v>
      </c>
      <c r="O537" s="97" t="str">
        <f t="shared" si="116"/>
        <v>Mar</v>
      </c>
      <c r="P537" s="96">
        <f t="shared" si="117"/>
        <v>130</v>
      </c>
      <c r="Q537" s="98">
        <f t="shared" si="118"/>
        <v>80</v>
      </c>
      <c r="R537" s="97">
        <f t="shared" si="119"/>
        <v>0.61538461538461542</v>
      </c>
      <c r="S537" s="99" t="str">
        <f t="shared" si="120"/>
        <v>GROWTH</v>
      </c>
      <c r="T537" s="68">
        <v>60</v>
      </c>
      <c r="U537" s="100" t="str">
        <f t="shared" si="121"/>
        <v>Apr</v>
      </c>
      <c r="V537" s="96">
        <v>60</v>
      </c>
      <c r="W537" s="101">
        <f t="shared" si="122"/>
        <v>150</v>
      </c>
      <c r="X537" s="102">
        <f t="shared" si="123"/>
        <v>2.5</v>
      </c>
      <c r="Y537" s="103" t="str">
        <f t="shared" si="124"/>
        <v>GROWTH</v>
      </c>
      <c r="Z537" s="74">
        <v>0</v>
      </c>
      <c r="AA537" s="69"/>
      <c r="AB537" s="69" t="s">
        <v>133</v>
      </c>
      <c r="AC537" s="69" t="s">
        <v>134</v>
      </c>
      <c r="AD537" s="3">
        <f t="shared" si="125"/>
        <v>0</v>
      </c>
      <c r="AE537" s="75"/>
    </row>
    <row r="538" spans="1:31" ht="14.25" customHeight="1">
      <c r="A538" s="69" t="s">
        <v>134</v>
      </c>
      <c r="B538" s="71" t="s">
        <v>64</v>
      </c>
      <c r="C538" s="71" t="s">
        <v>1604</v>
      </c>
      <c r="D538" s="71">
        <v>1000003246</v>
      </c>
      <c r="E538" s="72" t="s">
        <v>1605</v>
      </c>
      <c r="F538" s="73">
        <v>44939</v>
      </c>
      <c r="G538" s="66" t="str">
        <f t="shared" si="112"/>
        <v>Targeted Dealer</v>
      </c>
      <c r="H538" s="66"/>
      <c r="I538" s="67">
        <v>135</v>
      </c>
      <c r="J538" s="67">
        <f t="shared" si="113"/>
        <v>126</v>
      </c>
      <c r="K538" s="68">
        <v>60</v>
      </c>
      <c r="L538" s="68">
        <f t="shared" si="114"/>
        <v>75</v>
      </c>
      <c r="M538" s="68">
        <f t="shared" si="115"/>
        <v>47.61904761904762</v>
      </c>
      <c r="N538" s="96">
        <v>100</v>
      </c>
      <c r="O538" s="97" t="str">
        <f t="shared" si="116"/>
        <v>Mar</v>
      </c>
      <c r="P538" s="96">
        <f t="shared" si="117"/>
        <v>100</v>
      </c>
      <c r="Q538" s="98">
        <f t="shared" si="118"/>
        <v>-40</v>
      </c>
      <c r="R538" s="97">
        <f t="shared" si="119"/>
        <v>-0.4</v>
      </c>
      <c r="S538" s="99" t="str">
        <f t="shared" si="120"/>
        <v>DEGROWTH</v>
      </c>
      <c r="T538" s="68">
        <v>180</v>
      </c>
      <c r="U538" s="100" t="str">
        <f t="shared" si="121"/>
        <v>Apr</v>
      </c>
      <c r="V538" s="96">
        <v>180</v>
      </c>
      <c r="W538" s="101">
        <f t="shared" si="122"/>
        <v>-120</v>
      </c>
      <c r="X538" s="102">
        <f t="shared" si="123"/>
        <v>-0.66666666666666674</v>
      </c>
      <c r="Y538" s="103" t="str">
        <f t="shared" si="124"/>
        <v>DEGROWTH</v>
      </c>
      <c r="Z538" s="74">
        <v>0</v>
      </c>
      <c r="AA538" s="69"/>
      <c r="AB538" s="69" t="s">
        <v>133</v>
      </c>
      <c r="AC538" s="69" t="s">
        <v>134</v>
      </c>
      <c r="AD538" s="3">
        <f t="shared" si="125"/>
        <v>0</v>
      </c>
      <c r="AE538" s="75"/>
    </row>
    <row r="539" spans="1:31" ht="14.25" customHeight="1">
      <c r="A539" s="69" t="s">
        <v>134</v>
      </c>
      <c r="B539" s="71" t="s">
        <v>64</v>
      </c>
      <c r="C539" s="71" t="s">
        <v>1606</v>
      </c>
      <c r="D539" s="71">
        <v>1000003274</v>
      </c>
      <c r="E539" s="72" t="s">
        <v>1607</v>
      </c>
      <c r="F539" s="73">
        <v>44950</v>
      </c>
      <c r="G539" s="66" t="str">
        <f t="shared" si="112"/>
        <v>Targeted Dealer</v>
      </c>
      <c r="H539" s="66"/>
      <c r="I539" s="67">
        <v>130</v>
      </c>
      <c r="J539" s="67">
        <f t="shared" si="113"/>
        <v>121.33333333333333</v>
      </c>
      <c r="K539" s="68">
        <v>140</v>
      </c>
      <c r="L539" s="68">
        <f t="shared" si="114"/>
        <v>-10</v>
      </c>
      <c r="M539" s="68">
        <f t="shared" si="115"/>
        <v>115.38461538461539</v>
      </c>
      <c r="N539" s="96">
        <v>140</v>
      </c>
      <c r="O539" s="97" t="str">
        <f t="shared" si="116"/>
        <v>Mar</v>
      </c>
      <c r="P539" s="96">
        <f t="shared" si="117"/>
        <v>140</v>
      </c>
      <c r="Q539" s="98">
        <f t="shared" si="118"/>
        <v>0</v>
      </c>
      <c r="R539" s="97">
        <f t="shared" si="119"/>
        <v>0</v>
      </c>
      <c r="S539" s="99" t="str">
        <f t="shared" si="120"/>
        <v>GROWTH</v>
      </c>
      <c r="T539" s="68">
        <v>100</v>
      </c>
      <c r="U539" s="100" t="str">
        <f t="shared" si="121"/>
        <v>Apr</v>
      </c>
      <c r="V539" s="96">
        <v>100</v>
      </c>
      <c r="W539" s="101">
        <f t="shared" si="122"/>
        <v>40</v>
      </c>
      <c r="X539" s="102">
        <f t="shared" si="123"/>
        <v>0.39999999999999991</v>
      </c>
      <c r="Y539" s="103" t="str">
        <f t="shared" si="124"/>
        <v>GROWTH</v>
      </c>
      <c r="Z539" s="74">
        <v>0</v>
      </c>
      <c r="AA539" s="69"/>
      <c r="AB539" s="69" t="s">
        <v>133</v>
      </c>
      <c r="AC539" s="69" t="s">
        <v>134</v>
      </c>
      <c r="AD539" s="3">
        <f t="shared" si="125"/>
        <v>0</v>
      </c>
      <c r="AE539" s="75"/>
    </row>
    <row r="540" spans="1:31" ht="14.25" customHeight="1">
      <c r="A540" s="69" t="s">
        <v>134</v>
      </c>
      <c r="B540" s="71" t="s">
        <v>64</v>
      </c>
      <c r="C540" s="71" t="s">
        <v>1608</v>
      </c>
      <c r="D540" s="71">
        <v>1000003278</v>
      </c>
      <c r="E540" s="72" t="s">
        <v>1609</v>
      </c>
      <c r="F540" s="73">
        <v>44951</v>
      </c>
      <c r="G540" s="66" t="str">
        <f t="shared" si="112"/>
        <v>Targeted Dealer</v>
      </c>
      <c r="H540" s="66"/>
      <c r="I540" s="67">
        <v>195</v>
      </c>
      <c r="J540" s="67">
        <f t="shared" si="113"/>
        <v>182</v>
      </c>
      <c r="K540" s="68">
        <v>400</v>
      </c>
      <c r="L540" s="68">
        <f t="shared" si="114"/>
        <v>-205</v>
      </c>
      <c r="M540" s="68">
        <f t="shared" si="115"/>
        <v>219.78021978021977</v>
      </c>
      <c r="N540" s="96">
        <v>285</v>
      </c>
      <c r="O540" s="97" t="str">
        <f t="shared" si="116"/>
        <v>Mar</v>
      </c>
      <c r="P540" s="96">
        <f t="shared" si="117"/>
        <v>285</v>
      </c>
      <c r="Q540" s="98">
        <f t="shared" si="118"/>
        <v>115</v>
      </c>
      <c r="R540" s="97">
        <f t="shared" si="119"/>
        <v>0.40350877192982448</v>
      </c>
      <c r="S540" s="99" t="str">
        <f t="shared" si="120"/>
        <v>GROWTH</v>
      </c>
      <c r="T540" s="68">
        <v>160</v>
      </c>
      <c r="U540" s="100" t="str">
        <f t="shared" si="121"/>
        <v>Apr</v>
      </c>
      <c r="V540" s="96">
        <v>160</v>
      </c>
      <c r="W540" s="101">
        <f t="shared" si="122"/>
        <v>240</v>
      </c>
      <c r="X540" s="102">
        <f t="shared" si="123"/>
        <v>1.5</v>
      </c>
      <c r="Y540" s="103" t="str">
        <f t="shared" si="124"/>
        <v>GROWTH</v>
      </c>
      <c r="Z540" s="74">
        <v>0</v>
      </c>
      <c r="AA540" s="69"/>
      <c r="AB540" s="69" t="s">
        <v>133</v>
      </c>
      <c r="AC540" s="69" t="s">
        <v>134</v>
      </c>
      <c r="AD540" s="3">
        <f t="shared" si="125"/>
        <v>0</v>
      </c>
      <c r="AE540" s="75"/>
    </row>
    <row r="541" spans="1:31" ht="14.25" customHeight="1">
      <c r="A541" s="69" t="s">
        <v>134</v>
      </c>
      <c r="B541" s="71" t="s">
        <v>64</v>
      </c>
      <c r="C541" s="71" t="s">
        <v>1610</v>
      </c>
      <c r="D541" s="71">
        <v>1000003324</v>
      </c>
      <c r="E541" s="72" t="s">
        <v>1611</v>
      </c>
      <c r="F541" s="73">
        <v>44965</v>
      </c>
      <c r="G541" s="66" t="str">
        <f t="shared" si="112"/>
        <v>Targeted Dealer</v>
      </c>
      <c r="H541" s="66"/>
      <c r="I541" s="67">
        <v>415</v>
      </c>
      <c r="J541" s="67">
        <f t="shared" si="113"/>
        <v>387.33333333333337</v>
      </c>
      <c r="K541" s="68">
        <v>340</v>
      </c>
      <c r="L541" s="68">
        <f t="shared" si="114"/>
        <v>75</v>
      </c>
      <c r="M541" s="68">
        <f t="shared" si="115"/>
        <v>87.779690189328733</v>
      </c>
      <c r="N541" s="96">
        <v>340</v>
      </c>
      <c r="O541" s="97" t="str">
        <f t="shared" si="116"/>
        <v>Mar</v>
      </c>
      <c r="P541" s="96">
        <f t="shared" si="117"/>
        <v>340</v>
      </c>
      <c r="Q541" s="98">
        <f t="shared" si="118"/>
        <v>0</v>
      </c>
      <c r="R541" s="97">
        <f t="shared" si="119"/>
        <v>0</v>
      </c>
      <c r="S541" s="99" t="str">
        <f t="shared" si="120"/>
        <v>GROWTH</v>
      </c>
      <c r="T541" s="68">
        <v>400</v>
      </c>
      <c r="U541" s="100" t="str">
        <f t="shared" si="121"/>
        <v>Apr</v>
      </c>
      <c r="V541" s="96">
        <v>400</v>
      </c>
      <c r="W541" s="101">
        <f t="shared" si="122"/>
        <v>-60</v>
      </c>
      <c r="X541" s="102">
        <f t="shared" si="123"/>
        <v>-0.15000000000000002</v>
      </c>
      <c r="Y541" s="103" t="str">
        <f t="shared" si="124"/>
        <v>DEGROWTH</v>
      </c>
      <c r="Z541" s="74">
        <v>0</v>
      </c>
      <c r="AA541" s="69"/>
      <c r="AB541" s="69" t="s">
        <v>133</v>
      </c>
      <c r="AC541" s="69" t="s">
        <v>134</v>
      </c>
      <c r="AD541" s="3">
        <f t="shared" si="125"/>
        <v>0</v>
      </c>
      <c r="AE541" s="75"/>
    </row>
    <row r="542" spans="1:31" ht="14.25" customHeight="1">
      <c r="A542" s="74" t="s">
        <v>134</v>
      </c>
      <c r="B542" s="78" t="s">
        <v>64</v>
      </c>
      <c r="C542" s="78" t="s">
        <v>1612</v>
      </c>
      <c r="D542" s="78">
        <v>1000003907</v>
      </c>
      <c r="E542" s="78" t="s">
        <v>1613</v>
      </c>
      <c r="F542" s="73">
        <v>45392</v>
      </c>
      <c r="G542" s="66" t="str">
        <f t="shared" si="112"/>
        <v>Targeted Dealer</v>
      </c>
      <c r="H542" s="66"/>
      <c r="I542" s="67">
        <v>710</v>
      </c>
      <c r="J542" s="67">
        <f t="shared" si="113"/>
        <v>662.66666666666674</v>
      </c>
      <c r="K542" s="68">
        <v>535</v>
      </c>
      <c r="L542" s="68">
        <f t="shared" si="114"/>
        <v>175</v>
      </c>
      <c r="M542" s="68">
        <f t="shared" si="115"/>
        <v>80.73440643863178</v>
      </c>
      <c r="N542" s="96">
        <v>1120</v>
      </c>
      <c r="O542" s="97" t="str">
        <f t="shared" si="116"/>
        <v>Mar</v>
      </c>
      <c r="P542" s="96">
        <f t="shared" si="117"/>
        <v>1120</v>
      </c>
      <c r="Q542" s="98">
        <f t="shared" si="118"/>
        <v>-585</v>
      </c>
      <c r="R542" s="97">
        <f t="shared" si="119"/>
        <v>-0.5223214285714286</v>
      </c>
      <c r="S542" s="99" t="str">
        <f t="shared" si="120"/>
        <v>DEGROWTH</v>
      </c>
      <c r="T542" s="68">
        <v>620</v>
      </c>
      <c r="U542" s="100" t="str">
        <f t="shared" si="121"/>
        <v>Apr</v>
      </c>
      <c r="V542" s="96">
        <v>620</v>
      </c>
      <c r="W542" s="101">
        <f t="shared" si="122"/>
        <v>-85</v>
      </c>
      <c r="X542" s="102">
        <f t="shared" si="123"/>
        <v>-0.13709677419354838</v>
      </c>
      <c r="Y542" s="103" t="str">
        <f t="shared" si="124"/>
        <v>DEGROWTH</v>
      </c>
      <c r="Z542" s="74">
        <v>0</v>
      </c>
      <c r="AA542" s="69"/>
      <c r="AB542" s="69" t="s">
        <v>133</v>
      </c>
      <c r="AC542" s="74" t="s">
        <v>134</v>
      </c>
      <c r="AD542" s="3">
        <f t="shared" si="125"/>
        <v>0</v>
      </c>
      <c r="AE542" s="75"/>
    </row>
    <row r="543" spans="1:31" ht="14.25" customHeight="1">
      <c r="A543" s="74" t="s">
        <v>134</v>
      </c>
      <c r="B543" s="78" t="s">
        <v>64</v>
      </c>
      <c r="C543" s="78" t="s">
        <v>1614</v>
      </c>
      <c r="D543" s="78">
        <v>1000004062</v>
      </c>
      <c r="E543" s="78" t="s">
        <v>1615</v>
      </c>
      <c r="F543" s="73">
        <v>45498</v>
      </c>
      <c r="G543" s="66" t="str">
        <f t="shared" si="112"/>
        <v>Targeted Dealer</v>
      </c>
      <c r="H543" s="66"/>
      <c r="I543" s="67">
        <v>45</v>
      </c>
      <c r="J543" s="67">
        <f t="shared" si="113"/>
        <v>42</v>
      </c>
      <c r="K543" s="68">
        <v>40</v>
      </c>
      <c r="L543" s="68">
        <f t="shared" si="114"/>
        <v>5</v>
      </c>
      <c r="M543" s="68">
        <f t="shared" si="115"/>
        <v>95.238095238095241</v>
      </c>
      <c r="N543" s="96">
        <v>40</v>
      </c>
      <c r="O543" s="97" t="str">
        <f t="shared" si="116"/>
        <v>Mar</v>
      </c>
      <c r="P543" s="96">
        <f t="shared" si="117"/>
        <v>40</v>
      </c>
      <c r="Q543" s="98">
        <f t="shared" si="118"/>
        <v>0</v>
      </c>
      <c r="R543" s="97">
        <f t="shared" si="119"/>
        <v>0</v>
      </c>
      <c r="S543" s="99" t="str">
        <f t="shared" si="120"/>
        <v>GROWTH</v>
      </c>
      <c r="T543" s="68">
        <v>40</v>
      </c>
      <c r="U543" s="100" t="str">
        <f t="shared" si="121"/>
        <v>Apr</v>
      </c>
      <c r="V543" s="96">
        <v>40</v>
      </c>
      <c r="W543" s="101">
        <f t="shared" si="122"/>
        <v>0</v>
      </c>
      <c r="X543" s="102">
        <f t="shared" si="123"/>
        <v>0</v>
      </c>
      <c r="Y543" s="103" t="str">
        <f t="shared" si="124"/>
        <v>GROWTH</v>
      </c>
      <c r="Z543" s="74">
        <v>0</v>
      </c>
      <c r="AA543" s="69"/>
      <c r="AB543" s="69" t="s">
        <v>133</v>
      </c>
      <c r="AC543" s="74" t="s">
        <v>134</v>
      </c>
      <c r="AD543" s="3">
        <f t="shared" si="125"/>
        <v>0</v>
      </c>
      <c r="AE543" s="75"/>
    </row>
    <row r="544" spans="1:31" ht="14.25" customHeight="1">
      <c r="A544" s="74" t="s">
        <v>134</v>
      </c>
      <c r="B544" s="78" t="s">
        <v>64</v>
      </c>
      <c r="C544" s="78" t="s">
        <v>1616</v>
      </c>
      <c r="D544" s="78">
        <v>1000004082</v>
      </c>
      <c r="E544" s="78" t="s">
        <v>1617</v>
      </c>
      <c r="F544" s="73">
        <v>45516</v>
      </c>
      <c r="G544" s="66" t="str">
        <f t="shared" si="112"/>
        <v>Targeted Dealer</v>
      </c>
      <c r="H544" s="66"/>
      <c r="I544" s="67">
        <v>85</v>
      </c>
      <c r="J544" s="67">
        <f t="shared" si="113"/>
        <v>79.333333333333343</v>
      </c>
      <c r="K544" s="68">
        <v>80</v>
      </c>
      <c r="L544" s="68">
        <f t="shared" si="114"/>
        <v>5</v>
      </c>
      <c r="M544" s="68">
        <f t="shared" si="115"/>
        <v>100.84033613445376</v>
      </c>
      <c r="N544" s="96">
        <v>60</v>
      </c>
      <c r="O544" s="97" t="str">
        <f t="shared" si="116"/>
        <v>Mar</v>
      </c>
      <c r="P544" s="96">
        <f t="shared" si="117"/>
        <v>60</v>
      </c>
      <c r="Q544" s="98">
        <f t="shared" si="118"/>
        <v>20</v>
      </c>
      <c r="R544" s="97">
        <f t="shared" si="119"/>
        <v>0.33333333333333326</v>
      </c>
      <c r="S544" s="99" t="str">
        <f t="shared" si="120"/>
        <v>GROWTH</v>
      </c>
      <c r="T544" s="68">
        <v>80</v>
      </c>
      <c r="U544" s="100" t="str">
        <f t="shared" si="121"/>
        <v>Apr</v>
      </c>
      <c r="V544" s="96">
        <v>80</v>
      </c>
      <c r="W544" s="101">
        <f t="shared" si="122"/>
        <v>0</v>
      </c>
      <c r="X544" s="102">
        <f t="shared" si="123"/>
        <v>0</v>
      </c>
      <c r="Y544" s="103" t="str">
        <f t="shared" si="124"/>
        <v>GROWTH</v>
      </c>
      <c r="Z544" s="74">
        <v>0</v>
      </c>
      <c r="AA544" s="69"/>
      <c r="AB544" s="69" t="s">
        <v>133</v>
      </c>
      <c r="AC544" s="74" t="s">
        <v>134</v>
      </c>
      <c r="AD544" s="3">
        <f t="shared" si="125"/>
        <v>0</v>
      </c>
      <c r="AE544" s="75"/>
    </row>
    <row r="545" spans="1:31" ht="14.25" customHeight="1">
      <c r="A545" s="74" t="s">
        <v>134</v>
      </c>
      <c r="B545" s="78" t="s">
        <v>64</v>
      </c>
      <c r="C545" s="78" t="s">
        <v>1618</v>
      </c>
      <c r="D545" s="78">
        <v>1000004086</v>
      </c>
      <c r="E545" s="78" t="s">
        <v>1619</v>
      </c>
      <c r="F545" s="73">
        <v>45518</v>
      </c>
      <c r="G545" s="66" t="str">
        <f t="shared" si="112"/>
        <v>Targeted Dealer</v>
      </c>
      <c r="H545" s="66"/>
      <c r="I545" s="67">
        <v>100</v>
      </c>
      <c r="J545" s="67">
        <f t="shared" si="113"/>
        <v>93.333333333333343</v>
      </c>
      <c r="K545" s="68">
        <v>60</v>
      </c>
      <c r="L545" s="68">
        <f t="shared" si="114"/>
        <v>40</v>
      </c>
      <c r="M545" s="68">
        <f t="shared" si="115"/>
        <v>64.285714285714278</v>
      </c>
      <c r="N545" s="96">
        <v>60</v>
      </c>
      <c r="O545" s="97" t="str">
        <f t="shared" si="116"/>
        <v>Mar</v>
      </c>
      <c r="P545" s="96">
        <f t="shared" si="117"/>
        <v>60</v>
      </c>
      <c r="Q545" s="98">
        <f t="shared" si="118"/>
        <v>0</v>
      </c>
      <c r="R545" s="97">
        <f t="shared" si="119"/>
        <v>0</v>
      </c>
      <c r="S545" s="99" t="str">
        <f t="shared" si="120"/>
        <v>GROWTH</v>
      </c>
      <c r="T545" s="68">
        <v>100</v>
      </c>
      <c r="U545" s="100" t="str">
        <f t="shared" si="121"/>
        <v>Apr</v>
      </c>
      <c r="V545" s="96">
        <v>100</v>
      </c>
      <c r="W545" s="101">
        <f t="shared" si="122"/>
        <v>-40</v>
      </c>
      <c r="X545" s="102">
        <f t="shared" si="123"/>
        <v>-0.4</v>
      </c>
      <c r="Y545" s="103" t="str">
        <f t="shared" si="124"/>
        <v>DEGROWTH</v>
      </c>
      <c r="Z545" s="74">
        <v>0</v>
      </c>
      <c r="AA545" s="69"/>
      <c r="AB545" s="69" t="s">
        <v>133</v>
      </c>
      <c r="AC545" s="74" t="s">
        <v>134</v>
      </c>
      <c r="AD545" s="3">
        <f t="shared" si="125"/>
        <v>0</v>
      </c>
      <c r="AE545" s="75"/>
    </row>
    <row r="546" spans="1:31" ht="14.25" customHeight="1">
      <c r="A546" s="69" t="s">
        <v>134</v>
      </c>
      <c r="B546" s="70" t="s">
        <v>65</v>
      </c>
      <c r="C546" s="71" t="s">
        <v>1620</v>
      </c>
      <c r="D546" s="71">
        <v>1000000481</v>
      </c>
      <c r="E546" s="72" t="s">
        <v>1621</v>
      </c>
      <c r="F546" s="73">
        <v>38789</v>
      </c>
      <c r="G546" s="66" t="str">
        <f t="shared" si="112"/>
        <v>Targeted Dealer</v>
      </c>
      <c r="H546" s="66"/>
      <c r="I546" s="67">
        <v>2600</v>
      </c>
      <c r="J546" s="67">
        <f t="shared" si="113"/>
        <v>2426.666666666667</v>
      </c>
      <c r="K546" s="68">
        <v>2584.5</v>
      </c>
      <c r="L546" s="68">
        <f t="shared" si="114"/>
        <v>15.5</v>
      </c>
      <c r="M546" s="68">
        <f t="shared" si="115"/>
        <v>106.50412087912086</v>
      </c>
      <c r="N546" s="96">
        <v>2479</v>
      </c>
      <c r="O546" s="97" t="str">
        <f t="shared" si="116"/>
        <v>Mar</v>
      </c>
      <c r="P546" s="96">
        <f t="shared" si="117"/>
        <v>2479</v>
      </c>
      <c r="Q546" s="98">
        <f t="shared" si="118"/>
        <v>105.5</v>
      </c>
      <c r="R546" s="97">
        <f t="shared" si="119"/>
        <v>4.2557482855990258E-2</v>
      </c>
      <c r="S546" s="99" t="str">
        <f t="shared" si="120"/>
        <v>GROWTH</v>
      </c>
      <c r="T546" s="68">
        <v>2517.5</v>
      </c>
      <c r="U546" s="100" t="str">
        <f t="shared" si="121"/>
        <v>Apr</v>
      </c>
      <c r="V546" s="96">
        <v>2517.5</v>
      </c>
      <c r="W546" s="101">
        <f t="shared" si="122"/>
        <v>67</v>
      </c>
      <c r="X546" s="102">
        <f t="shared" si="123"/>
        <v>2.6613704071499544E-2</v>
      </c>
      <c r="Y546" s="103" t="str">
        <f t="shared" si="124"/>
        <v>GROWTH</v>
      </c>
      <c r="Z546" s="74">
        <v>0</v>
      </c>
      <c r="AA546" s="69"/>
      <c r="AB546" s="69" t="s">
        <v>133</v>
      </c>
      <c r="AC546" s="69" t="s">
        <v>134</v>
      </c>
      <c r="AD546" s="3">
        <f t="shared" si="125"/>
        <v>0</v>
      </c>
      <c r="AE546" s="75"/>
    </row>
    <row r="547" spans="1:31" ht="14.25" customHeight="1">
      <c r="A547" s="69" t="s">
        <v>134</v>
      </c>
      <c r="B547" s="70" t="s">
        <v>69</v>
      </c>
      <c r="C547" s="71" t="s">
        <v>1622</v>
      </c>
      <c r="D547" s="71">
        <v>1000000512</v>
      </c>
      <c r="E547" s="72" t="s">
        <v>1623</v>
      </c>
      <c r="F547" s="73">
        <v>38841</v>
      </c>
      <c r="G547" s="66" t="str">
        <f t="shared" si="112"/>
        <v>Targeted Dealer</v>
      </c>
      <c r="H547" s="66"/>
      <c r="I547" s="67">
        <v>2240</v>
      </c>
      <c r="J547" s="67">
        <f t="shared" si="113"/>
        <v>2090.666666666667</v>
      </c>
      <c r="K547" s="68">
        <v>2329</v>
      </c>
      <c r="L547" s="68">
        <f t="shared" si="114"/>
        <v>-89</v>
      </c>
      <c r="M547" s="68">
        <f t="shared" si="115"/>
        <v>111.39987244897958</v>
      </c>
      <c r="N547" s="96">
        <v>2323.5</v>
      </c>
      <c r="O547" s="97" t="str">
        <f t="shared" si="116"/>
        <v>Mar</v>
      </c>
      <c r="P547" s="96">
        <f t="shared" si="117"/>
        <v>2323.5</v>
      </c>
      <c r="Q547" s="98">
        <f t="shared" si="118"/>
        <v>5.5</v>
      </c>
      <c r="R547" s="97">
        <f t="shared" si="119"/>
        <v>2.3671185711211518E-3</v>
      </c>
      <c r="S547" s="99" t="str">
        <f t="shared" si="120"/>
        <v>GROWTH</v>
      </c>
      <c r="T547" s="68">
        <v>1865.5</v>
      </c>
      <c r="U547" s="100" t="str">
        <f t="shared" si="121"/>
        <v>Apr</v>
      </c>
      <c r="V547" s="96">
        <v>1865.5</v>
      </c>
      <c r="W547" s="101">
        <f t="shared" si="122"/>
        <v>463.5</v>
      </c>
      <c r="X547" s="102">
        <f t="shared" si="123"/>
        <v>0.24845885821495584</v>
      </c>
      <c r="Y547" s="103" t="str">
        <f t="shared" si="124"/>
        <v>GROWTH</v>
      </c>
      <c r="Z547" s="74">
        <v>0</v>
      </c>
      <c r="AA547" s="69"/>
      <c r="AB547" s="69" t="s">
        <v>133</v>
      </c>
      <c r="AC547" s="69" t="s">
        <v>134</v>
      </c>
      <c r="AD547" s="3">
        <f t="shared" si="125"/>
        <v>0</v>
      </c>
      <c r="AE547" s="75"/>
    </row>
    <row r="548" spans="1:31" ht="14.25" customHeight="1">
      <c r="A548" s="69" t="s">
        <v>134</v>
      </c>
      <c r="B548" s="70" t="s">
        <v>65</v>
      </c>
      <c r="C548" s="71" t="s">
        <v>1624</v>
      </c>
      <c r="D548" s="71">
        <v>1000000514</v>
      </c>
      <c r="E548" s="72" t="s">
        <v>1625</v>
      </c>
      <c r="F548" s="73">
        <v>38856</v>
      </c>
      <c r="G548" s="66" t="str">
        <f t="shared" si="112"/>
        <v>Targeted Dealer</v>
      </c>
      <c r="H548" s="66"/>
      <c r="I548" s="67">
        <v>1500</v>
      </c>
      <c r="J548" s="67">
        <f t="shared" si="113"/>
        <v>1400</v>
      </c>
      <c r="K548" s="68">
        <v>1336</v>
      </c>
      <c r="L548" s="68">
        <f t="shared" si="114"/>
        <v>164</v>
      </c>
      <c r="M548" s="68">
        <f t="shared" si="115"/>
        <v>95.428571428571431</v>
      </c>
      <c r="N548" s="96">
        <v>1339</v>
      </c>
      <c r="O548" s="97" t="str">
        <f t="shared" si="116"/>
        <v>Mar</v>
      </c>
      <c r="P548" s="96">
        <f t="shared" si="117"/>
        <v>1339</v>
      </c>
      <c r="Q548" s="98">
        <f t="shared" si="118"/>
        <v>-3</v>
      </c>
      <c r="R548" s="97">
        <f t="shared" si="119"/>
        <v>-2.2404779686333587E-3</v>
      </c>
      <c r="S548" s="99" t="str">
        <f t="shared" si="120"/>
        <v>DEGROWTH</v>
      </c>
      <c r="T548" s="68">
        <v>1605.5</v>
      </c>
      <c r="U548" s="100" t="str">
        <f t="shared" si="121"/>
        <v>Apr</v>
      </c>
      <c r="V548" s="96">
        <v>1605.5</v>
      </c>
      <c r="W548" s="101">
        <f t="shared" si="122"/>
        <v>-269.5</v>
      </c>
      <c r="X548" s="102">
        <f t="shared" si="123"/>
        <v>-0.16786047960137029</v>
      </c>
      <c r="Y548" s="103" t="str">
        <f t="shared" si="124"/>
        <v>DEGROWTH</v>
      </c>
      <c r="Z548" s="74">
        <v>0</v>
      </c>
      <c r="AA548" s="69"/>
      <c r="AB548" s="69" t="s">
        <v>133</v>
      </c>
      <c r="AC548" s="69" t="s">
        <v>134</v>
      </c>
      <c r="AD548" s="3">
        <f t="shared" si="125"/>
        <v>0</v>
      </c>
      <c r="AE548" s="75"/>
    </row>
    <row r="549" spans="1:31" ht="14.25" customHeight="1">
      <c r="A549" s="69" t="s">
        <v>134</v>
      </c>
      <c r="B549" s="70" t="s">
        <v>65</v>
      </c>
      <c r="C549" s="71" t="s">
        <v>1626</v>
      </c>
      <c r="D549" s="71">
        <v>1000000515</v>
      </c>
      <c r="E549" s="72" t="s">
        <v>1627</v>
      </c>
      <c r="F549" s="73">
        <v>39972</v>
      </c>
      <c r="G549" s="66" t="str">
        <f t="shared" si="112"/>
        <v>Targeted Dealer</v>
      </c>
      <c r="H549" s="66"/>
      <c r="I549" s="67">
        <v>250</v>
      </c>
      <c r="J549" s="67">
        <f t="shared" si="113"/>
        <v>233.33333333333334</v>
      </c>
      <c r="K549" s="68">
        <v>268.45</v>
      </c>
      <c r="L549" s="68">
        <f t="shared" si="114"/>
        <v>-18.449999999999989</v>
      </c>
      <c r="M549" s="68">
        <f t="shared" si="115"/>
        <v>115.04999999999998</v>
      </c>
      <c r="N549" s="96">
        <v>175</v>
      </c>
      <c r="O549" s="97" t="str">
        <f t="shared" si="116"/>
        <v>Mar</v>
      </c>
      <c r="P549" s="96">
        <f t="shared" si="117"/>
        <v>175</v>
      </c>
      <c r="Q549" s="98">
        <f t="shared" si="118"/>
        <v>93.449999999999989</v>
      </c>
      <c r="R549" s="97">
        <f t="shared" si="119"/>
        <v>0.53400000000000003</v>
      </c>
      <c r="S549" s="99" t="str">
        <f t="shared" si="120"/>
        <v>GROWTH</v>
      </c>
      <c r="T549" s="68">
        <v>350</v>
      </c>
      <c r="U549" s="100" t="str">
        <f t="shared" si="121"/>
        <v>Apr</v>
      </c>
      <c r="V549" s="96">
        <v>350</v>
      </c>
      <c r="W549" s="101">
        <f t="shared" si="122"/>
        <v>-81.550000000000011</v>
      </c>
      <c r="X549" s="102">
        <f t="shared" si="123"/>
        <v>-0.23299999999999998</v>
      </c>
      <c r="Y549" s="103" t="str">
        <f t="shared" si="124"/>
        <v>DEGROWTH</v>
      </c>
      <c r="Z549" s="74">
        <v>0</v>
      </c>
      <c r="AA549" s="69"/>
      <c r="AB549" s="69" t="s">
        <v>133</v>
      </c>
      <c r="AC549" s="69" t="s">
        <v>134</v>
      </c>
      <c r="AD549" s="3">
        <f t="shared" si="125"/>
        <v>0</v>
      </c>
      <c r="AE549" s="75"/>
    </row>
    <row r="550" spans="1:31" ht="14.25" customHeight="1">
      <c r="A550" s="69" t="s">
        <v>134</v>
      </c>
      <c r="B550" s="70" t="s">
        <v>65</v>
      </c>
      <c r="C550" s="71" t="s">
        <v>1628</v>
      </c>
      <c r="D550" s="71">
        <v>1000000519</v>
      </c>
      <c r="E550" s="72" t="s">
        <v>1629</v>
      </c>
      <c r="F550" s="73">
        <v>40275</v>
      </c>
      <c r="G550" s="66" t="str">
        <f t="shared" si="112"/>
        <v>Targeted Dealer</v>
      </c>
      <c r="H550" s="66"/>
      <c r="I550" s="67">
        <v>50</v>
      </c>
      <c r="J550" s="67">
        <f t="shared" si="113"/>
        <v>46.666666666666671</v>
      </c>
      <c r="K550" s="68">
        <v>95.7</v>
      </c>
      <c r="L550" s="68">
        <f t="shared" si="114"/>
        <v>-45.7</v>
      </c>
      <c r="M550" s="68">
        <f t="shared" si="115"/>
        <v>205.07142857142856</v>
      </c>
      <c r="N550" s="96">
        <v>106</v>
      </c>
      <c r="O550" s="97" t="str">
        <f t="shared" si="116"/>
        <v>Mar</v>
      </c>
      <c r="P550" s="96">
        <f t="shared" si="117"/>
        <v>106</v>
      </c>
      <c r="Q550" s="98">
        <f t="shared" si="118"/>
        <v>-10.299999999999997</v>
      </c>
      <c r="R550" s="97">
        <f t="shared" si="119"/>
        <v>-9.716981132075464E-2</v>
      </c>
      <c r="S550" s="99" t="str">
        <f t="shared" si="120"/>
        <v>DEGROWTH</v>
      </c>
      <c r="T550" s="68">
        <v>25</v>
      </c>
      <c r="U550" s="100" t="str">
        <f t="shared" si="121"/>
        <v>Apr</v>
      </c>
      <c r="V550" s="96">
        <v>25</v>
      </c>
      <c r="W550" s="101">
        <f t="shared" si="122"/>
        <v>70.7</v>
      </c>
      <c r="X550" s="102">
        <f t="shared" si="123"/>
        <v>2.8280000000000003</v>
      </c>
      <c r="Y550" s="103" t="str">
        <f t="shared" si="124"/>
        <v>GROWTH</v>
      </c>
      <c r="Z550" s="74">
        <v>0</v>
      </c>
      <c r="AA550" s="69"/>
      <c r="AB550" s="69" t="s">
        <v>133</v>
      </c>
      <c r="AC550" s="69" t="s">
        <v>134</v>
      </c>
      <c r="AD550" s="3">
        <f t="shared" si="125"/>
        <v>0</v>
      </c>
      <c r="AE550" s="75"/>
    </row>
    <row r="551" spans="1:31" ht="14.25" customHeight="1">
      <c r="A551" s="69" t="s">
        <v>134</v>
      </c>
      <c r="B551" s="70" t="s">
        <v>65</v>
      </c>
      <c r="C551" s="71" t="s">
        <v>1630</v>
      </c>
      <c r="D551" s="71">
        <v>1000000527</v>
      </c>
      <c r="E551" s="72" t="s">
        <v>1631</v>
      </c>
      <c r="F551" s="73">
        <v>40597</v>
      </c>
      <c r="G551" s="66" t="str">
        <f t="shared" si="112"/>
        <v>Targeted Dealer</v>
      </c>
      <c r="H551" s="66"/>
      <c r="I551" s="67">
        <v>850</v>
      </c>
      <c r="J551" s="67">
        <f t="shared" si="113"/>
        <v>793.33333333333326</v>
      </c>
      <c r="K551" s="68">
        <v>1032</v>
      </c>
      <c r="L551" s="68">
        <f t="shared" si="114"/>
        <v>-182</v>
      </c>
      <c r="M551" s="68">
        <f t="shared" si="115"/>
        <v>130.0840336134454</v>
      </c>
      <c r="N551" s="96">
        <v>722</v>
      </c>
      <c r="O551" s="97" t="str">
        <f t="shared" si="116"/>
        <v>Mar</v>
      </c>
      <c r="P551" s="96">
        <f t="shared" si="117"/>
        <v>722</v>
      </c>
      <c r="Q551" s="98">
        <f t="shared" si="118"/>
        <v>310</v>
      </c>
      <c r="R551" s="97">
        <f t="shared" si="119"/>
        <v>0.42936288088642649</v>
      </c>
      <c r="S551" s="99" t="str">
        <f t="shared" si="120"/>
        <v>GROWTH</v>
      </c>
      <c r="T551" s="68">
        <v>950</v>
      </c>
      <c r="U551" s="100" t="str">
        <f t="shared" si="121"/>
        <v>Apr</v>
      </c>
      <c r="V551" s="96">
        <v>950</v>
      </c>
      <c r="W551" s="101">
        <f t="shared" si="122"/>
        <v>82</v>
      </c>
      <c r="X551" s="102">
        <f t="shared" si="123"/>
        <v>8.6315789473684124E-2</v>
      </c>
      <c r="Y551" s="103" t="str">
        <f t="shared" si="124"/>
        <v>GROWTH</v>
      </c>
      <c r="Z551" s="74">
        <v>0</v>
      </c>
      <c r="AA551" s="69"/>
      <c r="AB551" s="69" t="s">
        <v>133</v>
      </c>
      <c r="AC551" s="69" t="s">
        <v>134</v>
      </c>
      <c r="AD551" s="3">
        <f t="shared" si="125"/>
        <v>0</v>
      </c>
      <c r="AE551" s="75"/>
    </row>
    <row r="552" spans="1:31" ht="14.25" customHeight="1">
      <c r="A552" s="69" t="s">
        <v>134</v>
      </c>
      <c r="B552" s="70" t="s">
        <v>65</v>
      </c>
      <c r="C552" s="71" t="s">
        <v>1632</v>
      </c>
      <c r="D552" s="71">
        <v>1000000495</v>
      </c>
      <c r="E552" s="72" t="s">
        <v>1633</v>
      </c>
      <c r="F552" s="73">
        <v>40637</v>
      </c>
      <c r="G552" s="66" t="str">
        <f t="shared" si="112"/>
        <v>Targeted Dealer</v>
      </c>
      <c r="H552" s="66"/>
      <c r="I552" s="67">
        <v>1500</v>
      </c>
      <c r="J552" s="67">
        <f t="shared" si="113"/>
        <v>1400</v>
      </c>
      <c r="K552" s="68">
        <v>1215</v>
      </c>
      <c r="L552" s="68">
        <f t="shared" si="114"/>
        <v>285</v>
      </c>
      <c r="M552" s="68">
        <f t="shared" si="115"/>
        <v>86.785714285714292</v>
      </c>
      <c r="N552" s="96">
        <v>992</v>
      </c>
      <c r="O552" s="97" t="str">
        <f t="shared" si="116"/>
        <v>Mar</v>
      </c>
      <c r="P552" s="96">
        <f t="shared" si="117"/>
        <v>992</v>
      </c>
      <c r="Q552" s="98">
        <f t="shared" si="118"/>
        <v>223</v>
      </c>
      <c r="R552" s="97">
        <f t="shared" si="119"/>
        <v>0.22479838709677424</v>
      </c>
      <c r="S552" s="99" t="str">
        <f t="shared" si="120"/>
        <v>GROWTH</v>
      </c>
      <c r="T552" s="68">
        <v>1425</v>
      </c>
      <c r="U552" s="100" t="str">
        <f t="shared" si="121"/>
        <v>Apr</v>
      </c>
      <c r="V552" s="96">
        <v>1425</v>
      </c>
      <c r="W552" s="101">
        <f t="shared" si="122"/>
        <v>-210</v>
      </c>
      <c r="X552" s="102">
        <f t="shared" si="123"/>
        <v>-0.14736842105263159</v>
      </c>
      <c r="Y552" s="103" t="str">
        <f t="shared" si="124"/>
        <v>DEGROWTH</v>
      </c>
      <c r="Z552" s="74">
        <v>0</v>
      </c>
      <c r="AA552" s="69"/>
      <c r="AB552" s="69" t="s">
        <v>133</v>
      </c>
      <c r="AC552" s="69" t="s">
        <v>134</v>
      </c>
      <c r="AD552" s="3">
        <f t="shared" si="125"/>
        <v>0</v>
      </c>
      <c r="AE552" s="75"/>
    </row>
    <row r="553" spans="1:31" ht="14.25" customHeight="1">
      <c r="A553" s="69" t="s">
        <v>134</v>
      </c>
      <c r="B553" s="70" t="s">
        <v>69</v>
      </c>
      <c r="C553" s="71" t="s">
        <v>1634</v>
      </c>
      <c r="D553" s="71">
        <v>1000000487</v>
      </c>
      <c r="E553" s="72" t="s">
        <v>1635</v>
      </c>
      <c r="F553" s="73">
        <v>40836</v>
      </c>
      <c r="G553" s="66" t="str">
        <f t="shared" si="112"/>
        <v>Targeted Dealer</v>
      </c>
      <c r="H553" s="66"/>
      <c r="I553" s="67">
        <v>25</v>
      </c>
      <c r="J553" s="67">
        <f t="shared" si="113"/>
        <v>23.333333333333336</v>
      </c>
      <c r="K553" s="68">
        <v>0</v>
      </c>
      <c r="L553" s="68">
        <f t="shared" si="114"/>
        <v>25</v>
      </c>
      <c r="M553" s="68">
        <f t="shared" si="115"/>
        <v>0</v>
      </c>
      <c r="N553" s="96">
        <v>13</v>
      </c>
      <c r="O553" s="97" t="str">
        <f t="shared" si="116"/>
        <v>Mar</v>
      </c>
      <c r="P553" s="96">
        <f t="shared" si="117"/>
        <v>13</v>
      </c>
      <c r="Q553" s="98">
        <f t="shared" si="118"/>
        <v>-13</v>
      </c>
      <c r="R553" s="97">
        <f t="shared" si="119"/>
        <v>-1</v>
      </c>
      <c r="S553" s="99" t="str">
        <f t="shared" si="120"/>
        <v>DEGROWTH</v>
      </c>
      <c r="T553" s="68">
        <v>26</v>
      </c>
      <c r="U553" s="100" t="str">
        <f t="shared" si="121"/>
        <v>Apr</v>
      </c>
      <c r="V553" s="96">
        <v>26</v>
      </c>
      <c r="W553" s="101">
        <f t="shared" si="122"/>
        <v>-26</v>
      </c>
      <c r="X553" s="102">
        <f t="shared" si="123"/>
        <v>-1</v>
      </c>
      <c r="Y553" s="103" t="str">
        <f t="shared" si="124"/>
        <v>DEGROWTH</v>
      </c>
      <c r="Z553" s="74">
        <v>0</v>
      </c>
      <c r="AA553" s="69"/>
      <c r="AB553" s="69" t="s">
        <v>133</v>
      </c>
      <c r="AC553" s="69" t="s">
        <v>134</v>
      </c>
      <c r="AD553" s="3">
        <f t="shared" si="125"/>
        <v>1</v>
      </c>
      <c r="AE553" s="75"/>
    </row>
    <row r="554" spans="1:31" ht="14.25" customHeight="1">
      <c r="A554" s="69" t="s">
        <v>134</v>
      </c>
      <c r="B554" s="70" t="s">
        <v>65</v>
      </c>
      <c r="C554" s="71" t="s">
        <v>1636</v>
      </c>
      <c r="D554" s="71">
        <v>1000000488</v>
      </c>
      <c r="E554" s="72" t="s">
        <v>1637</v>
      </c>
      <c r="F554" s="73">
        <v>40875</v>
      </c>
      <c r="G554" s="66" t="str">
        <f t="shared" si="112"/>
        <v>Targeted Dealer</v>
      </c>
      <c r="H554" s="66"/>
      <c r="I554" s="67">
        <v>900</v>
      </c>
      <c r="J554" s="67">
        <f t="shared" si="113"/>
        <v>840</v>
      </c>
      <c r="K554" s="68">
        <v>1115</v>
      </c>
      <c r="L554" s="68">
        <f t="shared" si="114"/>
        <v>-215</v>
      </c>
      <c r="M554" s="68">
        <f t="shared" si="115"/>
        <v>132.73809523809524</v>
      </c>
      <c r="N554" s="96">
        <v>497.5</v>
      </c>
      <c r="O554" s="97" t="str">
        <f t="shared" si="116"/>
        <v>Mar</v>
      </c>
      <c r="P554" s="96">
        <f t="shared" si="117"/>
        <v>497.5</v>
      </c>
      <c r="Q554" s="98">
        <f t="shared" si="118"/>
        <v>617.5</v>
      </c>
      <c r="R554" s="97">
        <f t="shared" si="119"/>
        <v>1.2412060301507539</v>
      </c>
      <c r="S554" s="99" t="str">
        <f t="shared" si="120"/>
        <v>GROWTH</v>
      </c>
      <c r="T554" s="68">
        <v>835</v>
      </c>
      <c r="U554" s="100" t="str">
        <f t="shared" si="121"/>
        <v>Apr</v>
      </c>
      <c r="V554" s="96">
        <v>835</v>
      </c>
      <c r="W554" s="101">
        <f t="shared" si="122"/>
        <v>280</v>
      </c>
      <c r="X554" s="102">
        <f t="shared" si="123"/>
        <v>0.33532934131736525</v>
      </c>
      <c r="Y554" s="103" t="str">
        <f t="shared" si="124"/>
        <v>GROWTH</v>
      </c>
      <c r="Z554" s="74">
        <v>0</v>
      </c>
      <c r="AA554" s="69"/>
      <c r="AB554" s="69" t="s">
        <v>133</v>
      </c>
      <c r="AC554" s="69" t="s">
        <v>134</v>
      </c>
      <c r="AD554" s="3">
        <f t="shared" si="125"/>
        <v>0</v>
      </c>
      <c r="AE554" s="75"/>
    </row>
    <row r="555" spans="1:31" ht="14.25" customHeight="1">
      <c r="A555" s="69" t="s">
        <v>134</v>
      </c>
      <c r="B555" s="70" t="s">
        <v>65</v>
      </c>
      <c r="C555" s="71" t="s">
        <v>1638</v>
      </c>
      <c r="D555" s="71">
        <v>1000000522</v>
      </c>
      <c r="E555" s="72" t="s">
        <v>1639</v>
      </c>
      <c r="F555" s="73">
        <v>40885</v>
      </c>
      <c r="G555" s="66" t="str">
        <f t="shared" si="112"/>
        <v>Targeted Dealer</v>
      </c>
      <c r="H555" s="66"/>
      <c r="I555" s="67">
        <v>1600</v>
      </c>
      <c r="J555" s="67">
        <f t="shared" si="113"/>
        <v>1493.3333333333335</v>
      </c>
      <c r="K555" s="68">
        <v>1397.5</v>
      </c>
      <c r="L555" s="68">
        <f t="shared" si="114"/>
        <v>202.5</v>
      </c>
      <c r="M555" s="68">
        <f t="shared" si="115"/>
        <v>93.582589285714278</v>
      </c>
      <c r="N555" s="96">
        <v>1151</v>
      </c>
      <c r="O555" s="97" t="str">
        <f t="shared" si="116"/>
        <v>Mar</v>
      </c>
      <c r="P555" s="96">
        <f t="shared" si="117"/>
        <v>1151</v>
      </c>
      <c r="Q555" s="98">
        <f t="shared" si="118"/>
        <v>246.5</v>
      </c>
      <c r="R555" s="97">
        <f t="shared" si="119"/>
        <v>0.21416159860990436</v>
      </c>
      <c r="S555" s="99" t="str">
        <f t="shared" si="120"/>
        <v>GROWTH</v>
      </c>
      <c r="T555" s="68">
        <v>1506</v>
      </c>
      <c r="U555" s="100" t="str">
        <f t="shared" si="121"/>
        <v>Apr</v>
      </c>
      <c r="V555" s="96">
        <v>1506</v>
      </c>
      <c r="W555" s="101">
        <f t="shared" si="122"/>
        <v>-108.5</v>
      </c>
      <c r="X555" s="102">
        <f t="shared" si="123"/>
        <v>-7.2045152722443606E-2</v>
      </c>
      <c r="Y555" s="103" t="str">
        <f t="shared" si="124"/>
        <v>DEGROWTH</v>
      </c>
      <c r="Z555" s="74">
        <v>0</v>
      </c>
      <c r="AA555" s="69"/>
      <c r="AB555" s="69" t="s">
        <v>133</v>
      </c>
      <c r="AC555" s="69" t="s">
        <v>134</v>
      </c>
      <c r="AD555" s="3">
        <f t="shared" si="125"/>
        <v>0</v>
      </c>
      <c r="AE555" s="75"/>
    </row>
    <row r="556" spans="1:31" ht="14.25" customHeight="1">
      <c r="A556" s="69" t="s">
        <v>134</v>
      </c>
      <c r="B556" s="70" t="s">
        <v>65</v>
      </c>
      <c r="C556" s="71" t="s">
        <v>1640</v>
      </c>
      <c r="D556" s="71">
        <v>1000000491</v>
      </c>
      <c r="E556" s="72" t="s">
        <v>1641</v>
      </c>
      <c r="F556" s="73">
        <v>41080</v>
      </c>
      <c r="G556" s="66" t="str">
        <f t="shared" si="112"/>
        <v>Targeted Dealer</v>
      </c>
      <c r="H556" s="66"/>
      <c r="I556" s="67">
        <v>25</v>
      </c>
      <c r="J556" s="67">
        <f t="shared" si="113"/>
        <v>23.333333333333336</v>
      </c>
      <c r="K556" s="68">
        <v>40</v>
      </c>
      <c r="L556" s="68">
        <f t="shared" si="114"/>
        <v>-15</v>
      </c>
      <c r="M556" s="68">
        <f t="shared" si="115"/>
        <v>171.42857142857142</v>
      </c>
      <c r="N556" s="96">
        <v>50</v>
      </c>
      <c r="O556" s="97" t="str">
        <f t="shared" si="116"/>
        <v>Mar</v>
      </c>
      <c r="P556" s="96">
        <f t="shared" si="117"/>
        <v>50</v>
      </c>
      <c r="Q556" s="98">
        <f t="shared" si="118"/>
        <v>-10</v>
      </c>
      <c r="R556" s="97">
        <f t="shared" si="119"/>
        <v>-0.19999999999999996</v>
      </c>
      <c r="S556" s="99" t="str">
        <f t="shared" si="120"/>
        <v>DEGROWTH</v>
      </c>
      <c r="T556" s="68">
        <v>30</v>
      </c>
      <c r="U556" s="100" t="str">
        <f t="shared" si="121"/>
        <v>Apr</v>
      </c>
      <c r="V556" s="96">
        <v>30</v>
      </c>
      <c r="W556" s="101">
        <f t="shared" si="122"/>
        <v>10</v>
      </c>
      <c r="X556" s="102">
        <f t="shared" si="123"/>
        <v>0.33333333333333326</v>
      </c>
      <c r="Y556" s="103" t="str">
        <f t="shared" si="124"/>
        <v>GROWTH</v>
      </c>
      <c r="Z556" s="74">
        <v>0</v>
      </c>
      <c r="AA556" s="69"/>
      <c r="AB556" s="69" t="s">
        <v>133</v>
      </c>
      <c r="AC556" s="69" t="s">
        <v>134</v>
      </c>
      <c r="AD556" s="3">
        <f t="shared" si="125"/>
        <v>0</v>
      </c>
      <c r="AE556" s="75"/>
    </row>
    <row r="557" spans="1:31" ht="14.25" customHeight="1">
      <c r="A557" s="69" t="s">
        <v>134</v>
      </c>
      <c r="B557" s="70" t="s">
        <v>69</v>
      </c>
      <c r="C557" s="71" t="s">
        <v>1642</v>
      </c>
      <c r="D557" s="71">
        <v>1000000499</v>
      </c>
      <c r="E557" s="72" t="s">
        <v>1643</v>
      </c>
      <c r="F557" s="73">
        <v>41109</v>
      </c>
      <c r="G557" s="66" t="str">
        <f t="shared" si="112"/>
        <v>Targeted Dealer</v>
      </c>
      <c r="H557" s="66"/>
      <c r="I557" s="67">
        <v>1800</v>
      </c>
      <c r="J557" s="67">
        <f t="shared" si="113"/>
        <v>1680</v>
      </c>
      <c r="K557" s="68">
        <v>2085</v>
      </c>
      <c r="L557" s="68">
        <f t="shared" si="114"/>
        <v>-285</v>
      </c>
      <c r="M557" s="68">
        <f t="shared" si="115"/>
        <v>124.10714285714285</v>
      </c>
      <c r="N557" s="96">
        <v>1748.5</v>
      </c>
      <c r="O557" s="97" t="str">
        <f t="shared" si="116"/>
        <v>Mar</v>
      </c>
      <c r="P557" s="96">
        <f t="shared" si="117"/>
        <v>1748.5</v>
      </c>
      <c r="Q557" s="98">
        <f t="shared" si="118"/>
        <v>336.5</v>
      </c>
      <c r="R557" s="97">
        <f t="shared" si="119"/>
        <v>0.19245067200457533</v>
      </c>
      <c r="S557" s="99" t="str">
        <f t="shared" si="120"/>
        <v>GROWTH</v>
      </c>
      <c r="T557" s="68">
        <v>1619.5</v>
      </c>
      <c r="U557" s="100" t="str">
        <f t="shared" si="121"/>
        <v>Apr</v>
      </c>
      <c r="V557" s="96">
        <v>1619.5</v>
      </c>
      <c r="W557" s="101">
        <f t="shared" si="122"/>
        <v>465.5</v>
      </c>
      <c r="X557" s="102">
        <f t="shared" si="123"/>
        <v>0.28743439333127507</v>
      </c>
      <c r="Y557" s="103" t="str">
        <f t="shared" si="124"/>
        <v>GROWTH</v>
      </c>
      <c r="Z557" s="74">
        <v>0</v>
      </c>
      <c r="AA557" s="69"/>
      <c r="AB557" s="69" t="s">
        <v>133</v>
      </c>
      <c r="AC557" s="69" t="s">
        <v>134</v>
      </c>
      <c r="AD557" s="3">
        <f t="shared" si="125"/>
        <v>0</v>
      </c>
      <c r="AE557" s="75"/>
    </row>
    <row r="558" spans="1:31" ht="14.25" customHeight="1">
      <c r="A558" s="69" t="s">
        <v>134</v>
      </c>
      <c r="B558" s="70" t="s">
        <v>65</v>
      </c>
      <c r="C558" s="71" t="s">
        <v>1644</v>
      </c>
      <c r="D558" s="71">
        <v>1000000490</v>
      </c>
      <c r="E558" s="72" t="s">
        <v>1645</v>
      </c>
      <c r="F558" s="73">
        <v>41234</v>
      </c>
      <c r="G558" s="66" t="str">
        <f t="shared" si="112"/>
        <v>Targeted Dealer</v>
      </c>
      <c r="H558" s="66"/>
      <c r="I558" s="67">
        <v>650</v>
      </c>
      <c r="J558" s="67">
        <f t="shared" si="113"/>
        <v>606.66666666666674</v>
      </c>
      <c r="K558" s="68">
        <v>727</v>
      </c>
      <c r="L558" s="68">
        <f t="shared" si="114"/>
        <v>-77</v>
      </c>
      <c r="M558" s="68">
        <f t="shared" si="115"/>
        <v>119.83516483516482</v>
      </c>
      <c r="N558" s="96">
        <v>599</v>
      </c>
      <c r="O558" s="97" t="str">
        <f t="shared" si="116"/>
        <v>Mar</v>
      </c>
      <c r="P558" s="96">
        <f t="shared" si="117"/>
        <v>599</v>
      </c>
      <c r="Q558" s="98">
        <f t="shared" si="118"/>
        <v>128</v>
      </c>
      <c r="R558" s="97">
        <f t="shared" si="119"/>
        <v>0.21368948247078468</v>
      </c>
      <c r="S558" s="99" t="str">
        <f t="shared" si="120"/>
        <v>GROWTH</v>
      </c>
      <c r="T558" s="68">
        <v>775</v>
      </c>
      <c r="U558" s="100" t="str">
        <f t="shared" si="121"/>
        <v>Apr</v>
      </c>
      <c r="V558" s="96">
        <v>775</v>
      </c>
      <c r="W558" s="101">
        <f t="shared" si="122"/>
        <v>-48</v>
      </c>
      <c r="X558" s="102">
        <f t="shared" si="123"/>
        <v>-6.19354838709677E-2</v>
      </c>
      <c r="Y558" s="103" t="str">
        <f t="shared" si="124"/>
        <v>DEGROWTH</v>
      </c>
      <c r="Z558" s="74">
        <v>0</v>
      </c>
      <c r="AA558" s="69"/>
      <c r="AB558" s="69" t="s">
        <v>133</v>
      </c>
      <c r="AC558" s="69" t="s">
        <v>134</v>
      </c>
      <c r="AD558" s="3">
        <f t="shared" si="125"/>
        <v>0</v>
      </c>
      <c r="AE558" s="75"/>
    </row>
    <row r="559" spans="1:31" ht="14.25" customHeight="1">
      <c r="A559" s="69" t="s">
        <v>134</v>
      </c>
      <c r="B559" s="70" t="s">
        <v>69</v>
      </c>
      <c r="C559" s="71" t="s">
        <v>1646</v>
      </c>
      <c r="D559" s="71">
        <v>1000000523</v>
      </c>
      <c r="E559" s="72" t="s">
        <v>1647</v>
      </c>
      <c r="F559" s="73">
        <v>41256</v>
      </c>
      <c r="G559" s="66" t="str">
        <f t="shared" si="112"/>
        <v>Targeted Dealer</v>
      </c>
      <c r="H559" s="66"/>
      <c r="I559" s="67">
        <v>20</v>
      </c>
      <c r="J559" s="67">
        <f t="shared" si="113"/>
        <v>18.666666666666664</v>
      </c>
      <c r="K559" s="68">
        <v>13</v>
      </c>
      <c r="L559" s="68">
        <f t="shared" si="114"/>
        <v>7</v>
      </c>
      <c r="M559" s="68">
        <f t="shared" si="115"/>
        <v>69.642857142857153</v>
      </c>
      <c r="N559" s="96">
        <v>13.5</v>
      </c>
      <c r="O559" s="97" t="str">
        <f t="shared" si="116"/>
        <v>Mar</v>
      </c>
      <c r="P559" s="96">
        <f t="shared" si="117"/>
        <v>13.5</v>
      </c>
      <c r="Q559" s="98">
        <f t="shared" si="118"/>
        <v>-0.5</v>
      </c>
      <c r="R559" s="97">
        <f t="shared" si="119"/>
        <v>-3.703703703703709E-2</v>
      </c>
      <c r="S559" s="99" t="str">
        <f t="shared" si="120"/>
        <v>DEGROWTH</v>
      </c>
      <c r="T559" s="68">
        <v>13</v>
      </c>
      <c r="U559" s="100" t="str">
        <f t="shared" si="121"/>
        <v>Apr</v>
      </c>
      <c r="V559" s="96">
        <v>13</v>
      </c>
      <c r="W559" s="101">
        <f t="shared" si="122"/>
        <v>0</v>
      </c>
      <c r="X559" s="102">
        <f t="shared" si="123"/>
        <v>0</v>
      </c>
      <c r="Y559" s="103" t="str">
        <f t="shared" si="124"/>
        <v>GROWTH</v>
      </c>
      <c r="Z559" s="74">
        <v>0</v>
      </c>
      <c r="AA559" s="69"/>
      <c r="AB559" s="69" t="s">
        <v>133</v>
      </c>
      <c r="AC559" s="69" t="s">
        <v>134</v>
      </c>
      <c r="AD559" s="3">
        <f t="shared" si="125"/>
        <v>0</v>
      </c>
      <c r="AE559" s="75"/>
    </row>
    <row r="560" spans="1:31" ht="14.25" customHeight="1">
      <c r="A560" s="69" t="s">
        <v>134</v>
      </c>
      <c r="B560" s="70" t="s">
        <v>65</v>
      </c>
      <c r="C560" s="71" t="s">
        <v>1648</v>
      </c>
      <c r="D560" s="71">
        <v>1000000497</v>
      </c>
      <c r="E560" s="72" t="s">
        <v>1649</v>
      </c>
      <c r="F560" s="73">
        <v>41297</v>
      </c>
      <c r="G560" s="66" t="str">
        <f t="shared" si="112"/>
        <v>Targeted Dealer</v>
      </c>
      <c r="H560" s="66"/>
      <c r="I560" s="67">
        <v>100</v>
      </c>
      <c r="J560" s="67">
        <f t="shared" si="113"/>
        <v>93.333333333333343</v>
      </c>
      <c r="K560" s="68">
        <v>74.5</v>
      </c>
      <c r="L560" s="68">
        <f t="shared" si="114"/>
        <v>25.5</v>
      </c>
      <c r="M560" s="68">
        <f t="shared" si="115"/>
        <v>79.821428571428555</v>
      </c>
      <c r="N560" s="96">
        <v>76</v>
      </c>
      <c r="O560" s="97" t="str">
        <f t="shared" si="116"/>
        <v>Mar</v>
      </c>
      <c r="P560" s="96">
        <f t="shared" si="117"/>
        <v>76</v>
      </c>
      <c r="Q560" s="98">
        <f t="shared" si="118"/>
        <v>-1.5</v>
      </c>
      <c r="R560" s="97">
        <f t="shared" si="119"/>
        <v>-1.9736842105263164E-2</v>
      </c>
      <c r="S560" s="99" t="str">
        <f t="shared" si="120"/>
        <v>DEGROWTH</v>
      </c>
      <c r="T560" s="68">
        <v>164.5</v>
      </c>
      <c r="U560" s="100" t="str">
        <f t="shared" si="121"/>
        <v>Apr</v>
      </c>
      <c r="V560" s="96">
        <v>164.5</v>
      </c>
      <c r="W560" s="101">
        <f t="shared" si="122"/>
        <v>-90</v>
      </c>
      <c r="X560" s="102">
        <f t="shared" si="123"/>
        <v>-0.54711246200607899</v>
      </c>
      <c r="Y560" s="103" t="str">
        <f t="shared" si="124"/>
        <v>DEGROWTH</v>
      </c>
      <c r="Z560" s="74">
        <v>0</v>
      </c>
      <c r="AA560" s="69"/>
      <c r="AB560" s="69" t="s">
        <v>133</v>
      </c>
      <c r="AC560" s="69" t="s">
        <v>134</v>
      </c>
      <c r="AD560" s="3">
        <f t="shared" si="125"/>
        <v>0</v>
      </c>
      <c r="AE560" s="75"/>
    </row>
    <row r="561" spans="1:31" ht="14.25" customHeight="1">
      <c r="A561" s="69" t="s">
        <v>134</v>
      </c>
      <c r="B561" s="70" t="s">
        <v>69</v>
      </c>
      <c r="C561" s="71" t="s">
        <v>1650</v>
      </c>
      <c r="D561" s="71">
        <v>1000000511</v>
      </c>
      <c r="E561" s="72" t="s">
        <v>1651</v>
      </c>
      <c r="F561" s="73">
        <v>41401</v>
      </c>
      <c r="G561" s="66" t="str">
        <f t="shared" si="112"/>
        <v>Targeted Dealer</v>
      </c>
      <c r="H561" s="66"/>
      <c r="I561" s="67">
        <v>270</v>
      </c>
      <c r="J561" s="67">
        <f t="shared" si="113"/>
        <v>252</v>
      </c>
      <c r="K561" s="68">
        <v>201</v>
      </c>
      <c r="L561" s="68">
        <f t="shared" si="114"/>
        <v>69</v>
      </c>
      <c r="M561" s="68">
        <f t="shared" si="115"/>
        <v>79.761904761904759</v>
      </c>
      <c r="N561" s="96">
        <v>277</v>
      </c>
      <c r="O561" s="97" t="str">
        <f t="shared" si="116"/>
        <v>Mar</v>
      </c>
      <c r="P561" s="96">
        <f t="shared" si="117"/>
        <v>277</v>
      </c>
      <c r="Q561" s="98">
        <f t="shared" si="118"/>
        <v>-76</v>
      </c>
      <c r="R561" s="97">
        <f t="shared" si="119"/>
        <v>-0.27436823104693142</v>
      </c>
      <c r="S561" s="99" t="str">
        <f t="shared" si="120"/>
        <v>DEGROWTH</v>
      </c>
      <c r="T561" s="68">
        <v>176</v>
      </c>
      <c r="U561" s="100" t="str">
        <f t="shared" si="121"/>
        <v>Apr</v>
      </c>
      <c r="V561" s="96">
        <v>176</v>
      </c>
      <c r="W561" s="101">
        <f t="shared" si="122"/>
        <v>25</v>
      </c>
      <c r="X561" s="102">
        <f t="shared" si="123"/>
        <v>0.14204545454545459</v>
      </c>
      <c r="Y561" s="103" t="str">
        <f t="shared" si="124"/>
        <v>GROWTH</v>
      </c>
      <c r="Z561" s="74">
        <v>0</v>
      </c>
      <c r="AA561" s="69"/>
      <c r="AB561" s="69" t="s">
        <v>133</v>
      </c>
      <c r="AC561" s="69" t="s">
        <v>134</v>
      </c>
      <c r="AD561" s="3">
        <f t="shared" si="125"/>
        <v>0</v>
      </c>
      <c r="AE561" s="75"/>
    </row>
    <row r="562" spans="1:31" ht="14.25" customHeight="1">
      <c r="A562" s="69" t="s">
        <v>134</v>
      </c>
      <c r="B562" s="70" t="s">
        <v>65</v>
      </c>
      <c r="C562" s="71" t="s">
        <v>1652</v>
      </c>
      <c r="D562" s="71">
        <v>1000000493</v>
      </c>
      <c r="E562" s="72" t="s">
        <v>1653</v>
      </c>
      <c r="F562" s="73">
        <v>41408</v>
      </c>
      <c r="G562" s="66" t="str">
        <f t="shared" si="112"/>
        <v>Targeted Dealer</v>
      </c>
      <c r="H562" s="66"/>
      <c r="I562" s="67">
        <v>200</v>
      </c>
      <c r="J562" s="67">
        <f t="shared" si="113"/>
        <v>186.66666666666669</v>
      </c>
      <c r="K562" s="68">
        <v>107</v>
      </c>
      <c r="L562" s="68">
        <f t="shared" si="114"/>
        <v>93</v>
      </c>
      <c r="M562" s="68">
        <f t="shared" si="115"/>
        <v>57.321428571428562</v>
      </c>
      <c r="N562" s="96">
        <v>106</v>
      </c>
      <c r="O562" s="97" t="str">
        <f t="shared" si="116"/>
        <v>Mar</v>
      </c>
      <c r="P562" s="96">
        <f t="shared" si="117"/>
        <v>106</v>
      </c>
      <c r="Q562" s="98">
        <f t="shared" si="118"/>
        <v>1</v>
      </c>
      <c r="R562" s="97">
        <f t="shared" si="119"/>
        <v>9.4339622641510523E-3</v>
      </c>
      <c r="S562" s="99" t="str">
        <f t="shared" si="120"/>
        <v>GROWTH</v>
      </c>
      <c r="T562" s="68">
        <v>100</v>
      </c>
      <c r="U562" s="100" t="str">
        <f t="shared" si="121"/>
        <v>Apr</v>
      </c>
      <c r="V562" s="96">
        <v>100</v>
      </c>
      <c r="W562" s="101">
        <f t="shared" si="122"/>
        <v>7</v>
      </c>
      <c r="X562" s="102">
        <f t="shared" si="123"/>
        <v>7.0000000000000062E-2</v>
      </c>
      <c r="Y562" s="103" t="str">
        <f t="shared" si="124"/>
        <v>GROWTH</v>
      </c>
      <c r="Z562" s="74">
        <v>0</v>
      </c>
      <c r="AA562" s="69"/>
      <c r="AB562" s="69" t="s">
        <v>133</v>
      </c>
      <c r="AC562" s="69" t="s">
        <v>134</v>
      </c>
      <c r="AD562" s="3">
        <f t="shared" si="125"/>
        <v>0</v>
      </c>
      <c r="AE562" s="75"/>
    </row>
    <row r="563" spans="1:31" ht="14.25" customHeight="1">
      <c r="A563" s="69" t="s">
        <v>134</v>
      </c>
      <c r="B563" s="70" t="s">
        <v>69</v>
      </c>
      <c r="C563" s="71" t="s">
        <v>1654</v>
      </c>
      <c r="D563" s="71">
        <v>1000000492</v>
      </c>
      <c r="E563" s="72" t="s">
        <v>1655</v>
      </c>
      <c r="F563" s="73">
        <v>41562</v>
      </c>
      <c r="G563" s="66" t="str">
        <f t="shared" si="112"/>
        <v>Targeted Dealer</v>
      </c>
      <c r="H563" s="66"/>
      <c r="I563" s="67">
        <v>185</v>
      </c>
      <c r="J563" s="67">
        <f t="shared" si="113"/>
        <v>172.66666666666669</v>
      </c>
      <c r="K563" s="68">
        <v>140</v>
      </c>
      <c r="L563" s="68">
        <f t="shared" si="114"/>
        <v>45</v>
      </c>
      <c r="M563" s="68">
        <f t="shared" si="115"/>
        <v>81.081081081081081</v>
      </c>
      <c r="N563" s="96">
        <v>140</v>
      </c>
      <c r="O563" s="97" t="str">
        <f t="shared" si="116"/>
        <v>Mar</v>
      </c>
      <c r="P563" s="96">
        <f t="shared" si="117"/>
        <v>140</v>
      </c>
      <c r="Q563" s="98">
        <f t="shared" si="118"/>
        <v>0</v>
      </c>
      <c r="R563" s="97">
        <f t="shared" si="119"/>
        <v>0</v>
      </c>
      <c r="S563" s="99" t="str">
        <f t="shared" si="120"/>
        <v>GROWTH</v>
      </c>
      <c r="T563" s="68">
        <v>150</v>
      </c>
      <c r="U563" s="100" t="str">
        <f t="shared" si="121"/>
        <v>Apr</v>
      </c>
      <c r="V563" s="96">
        <v>150</v>
      </c>
      <c r="W563" s="101">
        <f t="shared" si="122"/>
        <v>-10</v>
      </c>
      <c r="X563" s="102">
        <f t="shared" si="123"/>
        <v>-6.6666666666666652E-2</v>
      </c>
      <c r="Y563" s="103" t="str">
        <f t="shared" si="124"/>
        <v>DEGROWTH</v>
      </c>
      <c r="Z563" s="74">
        <v>0</v>
      </c>
      <c r="AA563" s="69"/>
      <c r="AB563" s="69" t="s">
        <v>133</v>
      </c>
      <c r="AC563" s="69" t="s">
        <v>134</v>
      </c>
      <c r="AD563" s="3">
        <f t="shared" si="125"/>
        <v>0</v>
      </c>
      <c r="AE563" s="75"/>
    </row>
    <row r="564" spans="1:31" ht="14.25" customHeight="1">
      <c r="A564" s="69" t="s">
        <v>134</v>
      </c>
      <c r="B564" s="70" t="s">
        <v>65</v>
      </c>
      <c r="C564" s="71" t="s">
        <v>1656</v>
      </c>
      <c r="D564" s="71">
        <v>1000000501</v>
      </c>
      <c r="E564" s="72" t="s">
        <v>1657</v>
      </c>
      <c r="F564" s="73">
        <v>41648</v>
      </c>
      <c r="G564" s="66" t="str">
        <f t="shared" si="112"/>
        <v>Targeted Dealer</v>
      </c>
      <c r="H564" s="66"/>
      <c r="I564" s="67">
        <v>50</v>
      </c>
      <c r="J564" s="67">
        <f t="shared" si="113"/>
        <v>46.666666666666671</v>
      </c>
      <c r="K564" s="68">
        <v>25</v>
      </c>
      <c r="L564" s="68">
        <f t="shared" si="114"/>
        <v>25</v>
      </c>
      <c r="M564" s="68">
        <f t="shared" si="115"/>
        <v>53.571428571428562</v>
      </c>
      <c r="N564" s="96">
        <v>25</v>
      </c>
      <c r="O564" s="97" t="str">
        <f t="shared" si="116"/>
        <v>Mar</v>
      </c>
      <c r="P564" s="96">
        <f t="shared" si="117"/>
        <v>25</v>
      </c>
      <c r="Q564" s="98">
        <f t="shared" si="118"/>
        <v>0</v>
      </c>
      <c r="R564" s="97">
        <f t="shared" si="119"/>
        <v>0</v>
      </c>
      <c r="S564" s="99" t="str">
        <f t="shared" si="120"/>
        <v>GROWTH</v>
      </c>
      <c r="T564" s="68">
        <v>0</v>
      </c>
      <c r="U564" s="100" t="str">
        <f t="shared" si="121"/>
        <v>Apr</v>
      </c>
      <c r="V564" s="96">
        <v>0</v>
      </c>
      <c r="W564" s="101">
        <f t="shared" si="122"/>
        <v>25</v>
      </c>
      <c r="X564" s="102">
        <f t="shared" si="123"/>
        <v>0</v>
      </c>
      <c r="Y564" s="103" t="b">
        <f t="shared" si="124"/>
        <v>0</v>
      </c>
      <c r="Z564" s="74">
        <v>0</v>
      </c>
      <c r="AA564" s="69"/>
      <c r="AB564" s="69" t="s">
        <v>133</v>
      </c>
      <c r="AC564" s="69" t="s">
        <v>134</v>
      </c>
      <c r="AD564" s="3">
        <f t="shared" si="125"/>
        <v>0</v>
      </c>
      <c r="AE564" s="75"/>
    </row>
    <row r="565" spans="1:31" ht="14.25" customHeight="1">
      <c r="A565" s="69" t="s">
        <v>134</v>
      </c>
      <c r="B565" s="70" t="s">
        <v>69</v>
      </c>
      <c r="C565" s="71" t="s">
        <v>1658</v>
      </c>
      <c r="D565" s="71">
        <v>1000000513</v>
      </c>
      <c r="E565" s="72" t="s">
        <v>1659</v>
      </c>
      <c r="F565" s="73">
        <v>41837</v>
      </c>
      <c r="G565" s="66" t="str">
        <f t="shared" si="112"/>
        <v>Targeted Dealer</v>
      </c>
      <c r="H565" s="66"/>
      <c r="I565" s="67">
        <v>20</v>
      </c>
      <c r="J565" s="67">
        <f t="shared" si="113"/>
        <v>18.666666666666664</v>
      </c>
      <c r="K565" s="68">
        <v>27</v>
      </c>
      <c r="L565" s="68">
        <f t="shared" si="114"/>
        <v>-7</v>
      </c>
      <c r="M565" s="68">
        <f t="shared" si="115"/>
        <v>144.64285714285717</v>
      </c>
      <c r="N565" s="96">
        <v>13</v>
      </c>
      <c r="O565" s="97" t="str">
        <f t="shared" si="116"/>
        <v>Mar</v>
      </c>
      <c r="P565" s="96">
        <f t="shared" si="117"/>
        <v>13</v>
      </c>
      <c r="Q565" s="98">
        <f t="shared" si="118"/>
        <v>14</v>
      </c>
      <c r="R565" s="97">
        <f t="shared" si="119"/>
        <v>1.0769230769230771</v>
      </c>
      <c r="S565" s="99" t="str">
        <f t="shared" si="120"/>
        <v>GROWTH</v>
      </c>
      <c r="T565" s="68">
        <v>13</v>
      </c>
      <c r="U565" s="100" t="str">
        <f t="shared" si="121"/>
        <v>Apr</v>
      </c>
      <c r="V565" s="96">
        <v>13</v>
      </c>
      <c r="W565" s="101">
        <f t="shared" si="122"/>
        <v>14</v>
      </c>
      <c r="X565" s="102">
        <f t="shared" si="123"/>
        <v>1.0769230769230771</v>
      </c>
      <c r="Y565" s="103" t="str">
        <f t="shared" si="124"/>
        <v>GROWTH</v>
      </c>
      <c r="Z565" s="74">
        <v>0</v>
      </c>
      <c r="AA565" s="69"/>
      <c r="AB565" s="69" t="s">
        <v>133</v>
      </c>
      <c r="AC565" s="69" t="s">
        <v>134</v>
      </c>
      <c r="AD565" s="3">
        <f t="shared" si="125"/>
        <v>0</v>
      </c>
      <c r="AE565" s="75"/>
    </row>
    <row r="566" spans="1:31" ht="14.25" customHeight="1">
      <c r="A566" s="69" t="s">
        <v>134</v>
      </c>
      <c r="B566" s="70" t="s">
        <v>65</v>
      </c>
      <c r="C566" s="71" t="s">
        <v>1660</v>
      </c>
      <c r="D566" s="71">
        <v>1000000509</v>
      </c>
      <c r="E566" s="72" t="s">
        <v>1661</v>
      </c>
      <c r="F566" s="73">
        <v>42096</v>
      </c>
      <c r="G566" s="66" t="str">
        <f t="shared" si="112"/>
        <v>Targeted Dealer</v>
      </c>
      <c r="H566" s="66"/>
      <c r="I566" s="67">
        <v>1450</v>
      </c>
      <c r="J566" s="67">
        <f t="shared" si="113"/>
        <v>1353.3333333333335</v>
      </c>
      <c r="K566" s="68">
        <v>1387.1</v>
      </c>
      <c r="L566" s="68">
        <f t="shared" si="114"/>
        <v>62.900000000000091</v>
      </c>
      <c r="M566" s="68">
        <f t="shared" si="115"/>
        <v>102.49507389162559</v>
      </c>
      <c r="N566" s="96">
        <v>1352</v>
      </c>
      <c r="O566" s="97" t="str">
        <f t="shared" si="116"/>
        <v>Mar</v>
      </c>
      <c r="P566" s="96">
        <f t="shared" si="117"/>
        <v>1352</v>
      </c>
      <c r="Q566" s="98">
        <f t="shared" si="118"/>
        <v>35.099999999999909</v>
      </c>
      <c r="R566" s="97">
        <f t="shared" si="119"/>
        <v>2.5961538461538369E-2</v>
      </c>
      <c r="S566" s="99" t="str">
        <f t="shared" si="120"/>
        <v>GROWTH</v>
      </c>
      <c r="T566" s="68">
        <v>1275</v>
      </c>
      <c r="U566" s="100" t="str">
        <f t="shared" si="121"/>
        <v>Apr</v>
      </c>
      <c r="V566" s="96">
        <v>1275</v>
      </c>
      <c r="W566" s="101">
        <f t="shared" si="122"/>
        <v>112.09999999999991</v>
      </c>
      <c r="X566" s="102">
        <f t="shared" si="123"/>
        <v>8.7921568627450819E-2</v>
      </c>
      <c r="Y566" s="103" t="str">
        <f t="shared" si="124"/>
        <v>GROWTH</v>
      </c>
      <c r="Z566" s="74">
        <v>0</v>
      </c>
      <c r="AA566" s="69"/>
      <c r="AB566" s="69" t="s">
        <v>133</v>
      </c>
      <c r="AC566" s="69" t="s">
        <v>134</v>
      </c>
      <c r="AD566" s="3">
        <f t="shared" si="125"/>
        <v>0</v>
      </c>
      <c r="AE566" s="75"/>
    </row>
    <row r="567" spans="1:31" ht="14.25" customHeight="1">
      <c r="A567" s="69" t="s">
        <v>134</v>
      </c>
      <c r="B567" s="70" t="s">
        <v>69</v>
      </c>
      <c r="C567" s="71" t="s">
        <v>1662</v>
      </c>
      <c r="D567" s="71">
        <v>1000000486</v>
      </c>
      <c r="E567" s="72" t="s">
        <v>1663</v>
      </c>
      <c r="F567" s="73">
        <v>42102</v>
      </c>
      <c r="G567" s="66" t="str">
        <f t="shared" si="112"/>
        <v>Targeted Dealer</v>
      </c>
      <c r="H567" s="66"/>
      <c r="I567" s="67">
        <v>50</v>
      </c>
      <c r="J567" s="67">
        <f t="shared" si="113"/>
        <v>46.666666666666671</v>
      </c>
      <c r="K567" s="68">
        <v>39</v>
      </c>
      <c r="L567" s="68">
        <f t="shared" si="114"/>
        <v>11</v>
      </c>
      <c r="M567" s="68">
        <f t="shared" si="115"/>
        <v>83.571428571428555</v>
      </c>
      <c r="N567" s="96">
        <v>26</v>
      </c>
      <c r="O567" s="97" t="str">
        <f t="shared" si="116"/>
        <v>Mar</v>
      </c>
      <c r="P567" s="96">
        <f t="shared" si="117"/>
        <v>26</v>
      </c>
      <c r="Q567" s="98">
        <f t="shared" si="118"/>
        <v>13</v>
      </c>
      <c r="R567" s="97">
        <f t="shared" si="119"/>
        <v>0.5</v>
      </c>
      <c r="S567" s="99" t="str">
        <f t="shared" si="120"/>
        <v>GROWTH</v>
      </c>
      <c r="T567" s="68">
        <v>52</v>
      </c>
      <c r="U567" s="100" t="str">
        <f t="shared" si="121"/>
        <v>Apr</v>
      </c>
      <c r="V567" s="96">
        <v>52</v>
      </c>
      <c r="W567" s="101">
        <f t="shared" si="122"/>
        <v>-13</v>
      </c>
      <c r="X567" s="102">
        <f t="shared" si="123"/>
        <v>-0.25</v>
      </c>
      <c r="Y567" s="103" t="str">
        <f t="shared" si="124"/>
        <v>DEGROWTH</v>
      </c>
      <c r="Z567" s="74">
        <v>0</v>
      </c>
      <c r="AA567" s="69"/>
      <c r="AB567" s="69" t="s">
        <v>133</v>
      </c>
      <c r="AC567" s="69" t="s">
        <v>134</v>
      </c>
      <c r="AD567" s="3">
        <f t="shared" si="125"/>
        <v>0</v>
      </c>
      <c r="AE567" s="75"/>
    </row>
    <row r="568" spans="1:31" ht="14.25" customHeight="1">
      <c r="A568" s="69" t="s">
        <v>134</v>
      </c>
      <c r="B568" s="70" t="s">
        <v>65</v>
      </c>
      <c r="C568" s="71" t="s">
        <v>1664</v>
      </c>
      <c r="D568" s="71">
        <v>1000000503</v>
      </c>
      <c r="E568" s="72" t="s">
        <v>1665</v>
      </c>
      <c r="F568" s="73">
        <v>42174</v>
      </c>
      <c r="G568" s="66" t="str">
        <f t="shared" si="112"/>
        <v>Targeted Dealer</v>
      </c>
      <c r="H568" s="66"/>
      <c r="I568" s="67">
        <v>150</v>
      </c>
      <c r="J568" s="67">
        <f t="shared" si="113"/>
        <v>140</v>
      </c>
      <c r="K568" s="68">
        <v>80</v>
      </c>
      <c r="L568" s="68">
        <f t="shared" si="114"/>
        <v>70</v>
      </c>
      <c r="M568" s="68">
        <f t="shared" si="115"/>
        <v>57.142857142857146</v>
      </c>
      <c r="N568" s="96">
        <v>128.5</v>
      </c>
      <c r="O568" s="97" t="str">
        <f t="shared" si="116"/>
        <v>Mar</v>
      </c>
      <c r="P568" s="96">
        <f t="shared" si="117"/>
        <v>128.5</v>
      </c>
      <c r="Q568" s="98">
        <f t="shared" si="118"/>
        <v>-48.5</v>
      </c>
      <c r="R568" s="97">
        <f t="shared" si="119"/>
        <v>-0.37743190661478598</v>
      </c>
      <c r="S568" s="99" t="str">
        <f t="shared" si="120"/>
        <v>DEGROWTH</v>
      </c>
      <c r="T568" s="68">
        <v>140</v>
      </c>
      <c r="U568" s="100" t="str">
        <f t="shared" si="121"/>
        <v>Apr</v>
      </c>
      <c r="V568" s="96">
        <v>140</v>
      </c>
      <c r="W568" s="101">
        <f t="shared" si="122"/>
        <v>-60</v>
      </c>
      <c r="X568" s="102">
        <f t="shared" si="123"/>
        <v>-0.4285714285714286</v>
      </c>
      <c r="Y568" s="103" t="str">
        <f t="shared" si="124"/>
        <v>DEGROWTH</v>
      </c>
      <c r="Z568" s="74">
        <v>0</v>
      </c>
      <c r="AA568" s="69"/>
      <c r="AB568" s="69" t="s">
        <v>133</v>
      </c>
      <c r="AC568" s="69" t="s">
        <v>134</v>
      </c>
      <c r="AD568" s="3">
        <f t="shared" si="125"/>
        <v>0</v>
      </c>
      <c r="AE568" s="75"/>
    </row>
    <row r="569" spans="1:31" ht="14.25" customHeight="1">
      <c r="A569" s="69" t="s">
        <v>134</v>
      </c>
      <c r="B569" s="70" t="s">
        <v>65</v>
      </c>
      <c r="C569" s="71" t="s">
        <v>1666</v>
      </c>
      <c r="D569" s="71">
        <v>1000000498</v>
      </c>
      <c r="E569" s="72" t="s">
        <v>1667</v>
      </c>
      <c r="F569" s="73">
        <v>42195</v>
      </c>
      <c r="G569" s="66" t="str">
        <f t="shared" si="112"/>
        <v>Targeted Dealer</v>
      </c>
      <c r="H569" s="66"/>
      <c r="I569" s="67">
        <v>25</v>
      </c>
      <c r="J569" s="67">
        <f t="shared" si="113"/>
        <v>23.333333333333336</v>
      </c>
      <c r="K569" s="68">
        <v>50</v>
      </c>
      <c r="L569" s="68">
        <f t="shared" si="114"/>
        <v>-25</v>
      </c>
      <c r="M569" s="68">
        <f t="shared" si="115"/>
        <v>214.28571428571425</v>
      </c>
      <c r="N569" s="96">
        <v>50</v>
      </c>
      <c r="O569" s="97" t="str">
        <f t="shared" si="116"/>
        <v>Mar</v>
      </c>
      <c r="P569" s="96">
        <f t="shared" si="117"/>
        <v>50</v>
      </c>
      <c r="Q569" s="98">
        <f t="shared" si="118"/>
        <v>0</v>
      </c>
      <c r="R569" s="97">
        <f t="shared" si="119"/>
        <v>0</v>
      </c>
      <c r="S569" s="99" t="str">
        <f t="shared" si="120"/>
        <v>GROWTH</v>
      </c>
      <c r="T569" s="68">
        <v>30</v>
      </c>
      <c r="U569" s="100" t="str">
        <f t="shared" si="121"/>
        <v>Apr</v>
      </c>
      <c r="V569" s="96">
        <v>30</v>
      </c>
      <c r="W569" s="101">
        <f t="shared" si="122"/>
        <v>20</v>
      </c>
      <c r="X569" s="102">
        <f t="shared" si="123"/>
        <v>0.66666666666666674</v>
      </c>
      <c r="Y569" s="103" t="str">
        <f t="shared" si="124"/>
        <v>GROWTH</v>
      </c>
      <c r="Z569" s="74">
        <v>0</v>
      </c>
      <c r="AA569" s="69"/>
      <c r="AB569" s="69" t="s">
        <v>133</v>
      </c>
      <c r="AC569" s="69" t="s">
        <v>134</v>
      </c>
      <c r="AD569" s="3">
        <f t="shared" si="125"/>
        <v>0</v>
      </c>
      <c r="AE569" s="75"/>
    </row>
    <row r="570" spans="1:31" ht="14.25" customHeight="1">
      <c r="A570" s="69" t="s">
        <v>134</v>
      </c>
      <c r="B570" s="70" t="s">
        <v>69</v>
      </c>
      <c r="C570" s="71" t="s">
        <v>1668</v>
      </c>
      <c r="D570" s="71">
        <v>1000000496</v>
      </c>
      <c r="E570" s="72" t="s">
        <v>1669</v>
      </c>
      <c r="F570" s="73">
        <v>42286</v>
      </c>
      <c r="G570" s="66" t="str">
        <f t="shared" si="112"/>
        <v>Targeted Dealer</v>
      </c>
      <c r="H570" s="66"/>
      <c r="I570" s="67">
        <v>225</v>
      </c>
      <c r="J570" s="67">
        <f t="shared" si="113"/>
        <v>210</v>
      </c>
      <c r="K570" s="68">
        <v>130</v>
      </c>
      <c r="L570" s="68">
        <f t="shared" si="114"/>
        <v>95</v>
      </c>
      <c r="M570" s="68">
        <f t="shared" si="115"/>
        <v>61.904761904761905</v>
      </c>
      <c r="N570" s="96">
        <v>95</v>
      </c>
      <c r="O570" s="97" t="str">
        <f t="shared" si="116"/>
        <v>Mar</v>
      </c>
      <c r="P570" s="96">
        <f t="shared" si="117"/>
        <v>95</v>
      </c>
      <c r="Q570" s="98">
        <f t="shared" si="118"/>
        <v>35</v>
      </c>
      <c r="R570" s="97">
        <f t="shared" si="119"/>
        <v>0.36842105263157898</v>
      </c>
      <c r="S570" s="99" t="str">
        <f t="shared" si="120"/>
        <v>GROWTH</v>
      </c>
      <c r="T570" s="68">
        <v>205</v>
      </c>
      <c r="U570" s="100" t="str">
        <f t="shared" si="121"/>
        <v>Apr</v>
      </c>
      <c r="V570" s="96">
        <v>205</v>
      </c>
      <c r="W570" s="101">
        <f t="shared" si="122"/>
        <v>-75</v>
      </c>
      <c r="X570" s="102">
        <f t="shared" si="123"/>
        <v>-0.36585365853658536</v>
      </c>
      <c r="Y570" s="103" t="str">
        <f t="shared" si="124"/>
        <v>DEGROWTH</v>
      </c>
      <c r="Z570" s="74">
        <v>0</v>
      </c>
      <c r="AA570" s="69"/>
      <c r="AB570" s="69" t="s">
        <v>133</v>
      </c>
      <c r="AC570" s="69" t="s">
        <v>134</v>
      </c>
      <c r="AD570" s="3">
        <f t="shared" si="125"/>
        <v>0</v>
      </c>
      <c r="AE570" s="75"/>
    </row>
    <row r="571" spans="1:31" ht="14.25" customHeight="1">
      <c r="A571" s="69" t="s">
        <v>134</v>
      </c>
      <c r="B571" s="70" t="s">
        <v>69</v>
      </c>
      <c r="C571" s="71" t="s">
        <v>1670</v>
      </c>
      <c r="D571" s="71">
        <v>1000000508</v>
      </c>
      <c r="E571" s="72" t="s">
        <v>1671</v>
      </c>
      <c r="F571" s="73">
        <v>42373</v>
      </c>
      <c r="G571" s="66" t="str">
        <f t="shared" si="112"/>
        <v>Targeted Dealer</v>
      </c>
      <c r="H571" s="66"/>
      <c r="I571" s="67">
        <v>200</v>
      </c>
      <c r="J571" s="67">
        <f t="shared" si="113"/>
        <v>186.66666666666669</v>
      </c>
      <c r="K571" s="68">
        <v>242.5</v>
      </c>
      <c r="L571" s="68">
        <f t="shared" si="114"/>
        <v>-42.5</v>
      </c>
      <c r="M571" s="68">
        <f t="shared" si="115"/>
        <v>129.91071428571428</v>
      </c>
      <c r="N571" s="96">
        <v>285</v>
      </c>
      <c r="O571" s="97" t="str">
        <f t="shared" si="116"/>
        <v>Mar</v>
      </c>
      <c r="P571" s="96">
        <f t="shared" si="117"/>
        <v>285</v>
      </c>
      <c r="Q571" s="98">
        <f t="shared" si="118"/>
        <v>-42.5</v>
      </c>
      <c r="R571" s="97">
        <f t="shared" si="119"/>
        <v>-0.14912280701754388</v>
      </c>
      <c r="S571" s="99" t="str">
        <f t="shared" si="120"/>
        <v>DEGROWTH</v>
      </c>
      <c r="T571" s="68">
        <v>116.5</v>
      </c>
      <c r="U571" s="100" t="str">
        <f t="shared" si="121"/>
        <v>Apr</v>
      </c>
      <c r="V571" s="96">
        <v>116.5</v>
      </c>
      <c r="W571" s="101">
        <f t="shared" si="122"/>
        <v>126</v>
      </c>
      <c r="X571" s="102">
        <f t="shared" si="123"/>
        <v>1.0815450643776825</v>
      </c>
      <c r="Y571" s="103" t="str">
        <f t="shared" si="124"/>
        <v>GROWTH</v>
      </c>
      <c r="Z571" s="74">
        <v>0</v>
      </c>
      <c r="AA571" s="69"/>
      <c r="AB571" s="69" t="s">
        <v>133</v>
      </c>
      <c r="AC571" s="69" t="s">
        <v>134</v>
      </c>
      <c r="AD571" s="3">
        <f t="shared" si="125"/>
        <v>0</v>
      </c>
      <c r="AE571" s="75"/>
    </row>
    <row r="572" spans="1:31" ht="14.25" customHeight="1">
      <c r="A572" s="69" t="s">
        <v>134</v>
      </c>
      <c r="B572" s="70" t="s">
        <v>65</v>
      </c>
      <c r="C572" s="71" t="s">
        <v>1672</v>
      </c>
      <c r="D572" s="71">
        <v>1000000504</v>
      </c>
      <c r="E572" s="72" t="s">
        <v>1673</v>
      </c>
      <c r="F572" s="73">
        <v>42725</v>
      </c>
      <c r="G572" s="66" t="str">
        <f t="shared" si="112"/>
        <v>Targeted Dealer</v>
      </c>
      <c r="H572" s="66"/>
      <c r="I572" s="67">
        <v>250</v>
      </c>
      <c r="J572" s="67">
        <f t="shared" si="113"/>
        <v>233.33333333333334</v>
      </c>
      <c r="K572" s="68">
        <v>259</v>
      </c>
      <c r="L572" s="68">
        <f t="shared" si="114"/>
        <v>-9</v>
      </c>
      <c r="M572" s="68">
        <f t="shared" si="115"/>
        <v>111</v>
      </c>
      <c r="N572" s="96">
        <v>241</v>
      </c>
      <c r="O572" s="97" t="str">
        <f t="shared" si="116"/>
        <v>Mar</v>
      </c>
      <c r="P572" s="96">
        <f t="shared" si="117"/>
        <v>241</v>
      </c>
      <c r="Q572" s="98">
        <f t="shared" si="118"/>
        <v>18</v>
      </c>
      <c r="R572" s="97">
        <f t="shared" si="119"/>
        <v>7.4688796680497882E-2</v>
      </c>
      <c r="S572" s="99" t="str">
        <f t="shared" si="120"/>
        <v>GROWTH</v>
      </c>
      <c r="T572" s="68">
        <v>324.5</v>
      </c>
      <c r="U572" s="100" t="str">
        <f t="shared" si="121"/>
        <v>Apr</v>
      </c>
      <c r="V572" s="96">
        <v>324.5</v>
      </c>
      <c r="W572" s="101">
        <f t="shared" si="122"/>
        <v>-65.5</v>
      </c>
      <c r="X572" s="102">
        <f t="shared" si="123"/>
        <v>-0.20184899845916793</v>
      </c>
      <c r="Y572" s="103" t="str">
        <f t="shared" si="124"/>
        <v>DEGROWTH</v>
      </c>
      <c r="Z572" s="74">
        <v>0</v>
      </c>
      <c r="AA572" s="69"/>
      <c r="AB572" s="69" t="s">
        <v>133</v>
      </c>
      <c r="AC572" s="69" t="s">
        <v>134</v>
      </c>
      <c r="AD572" s="3">
        <f t="shared" si="125"/>
        <v>0</v>
      </c>
      <c r="AE572" s="75"/>
    </row>
    <row r="573" spans="1:31" ht="14.25" customHeight="1">
      <c r="A573" s="69" t="s">
        <v>134</v>
      </c>
      <c r="B573" s="70" t="s">
        <v>69</v>
      </c>
      <c r="C573" s="71" t="s">
        <v>1674</v>
      </c>
      <c r="D573" s="71">
        <v>1000000510</v>
      </c>
      <c r="E573" s="72" t="s">
        <v>1675</v>
      </c>
      <c r="F573" s="73">
        <v>42732</v>
      </c>
      <c r="G573" s="66" t="str">
        <f t="shared" si="112"/>
        <v>Targeted Dealer</v>
      </c>
      <c r="H573" s="66"/>
      <c r="I573" s="67">
        <v>1330</v>
      </c>
      <c r="J573" s="67">
        <f t="shared" si="113"/>
        <v>1241.3333333333335</v>
      </c>
      <c r="K573" s="68">
        <v>1455</v>
      </c>
      <c r="L573" s="68">
        <f t="shared" si="114"/>
        <v>-125</v>
      </c>
      <c r="M573" s="68">
        <f t="shared" si="115"/>
        <v>117.21267454350161</v>
      </c>
      <c r="N573" s="96">
        <v>1035</v>
      </c>
      <c r="O573" s="97" t="str">
        <f t="shared" si="116"/>
        <v>Mar</v>
      </c>
      <c r="P573" s="96">
        <f t="shared" si="117"/>
        <v>1035</v>
      </c>
      <c r="Q573" s="98">
        <f t="shared" si="118"/>
        <v>420</v>
      </c>
      <c r="R573" s="97">
        <f t="shared" si="119"/>
        <v>0.40579710144927539</v>
      </c>
      <c r="S573" s="99" t="str">
        <f t="shared" si="120"/>
        <v>GROWTH</v>
      </c>
      <c r="T573" s="68">
        <v>1245</v>
      </c>
      <c r="U573" s="100" t="str">
        <f t="shared" si="121"/>
        <v>Apr</v>
      </c>
      <c r="V573" s="96">
        <v>1245</v>
      </c>
      <c r="W573" s="101">
        <f t="shared" si="122"/>
        <v>210</v>
      </c>
      <c r="X573" s="102">
        <f t="shared" si="123"/>
        <v>0.16867469879518082</v>
      </c>
      <c r="Y573" s="103" t="str">
        <f t="shared" si="124"/>
        <v>GROWTH</v>
      </c>
      <c r="Z573" s="74">
        <v>0</v>
      </c>
      <c r="AA573" s="69"/>
      <c r="AB573" s="69" t="s">
        <v>133</v>
      </c>
      <c r="AC573" s="69" t="s">
        <v>134</v>
      </c>
      <c r="AD573" s="3">
        <f t="shared" si="125"/>
        <v>0</v>
      </c>
      <c r="AE573" s="75"/>
    </row>
    <row r="574" spans="1:31" ht="14.25" customHeight="1">
      <c r="A574" s="69" t="s">
        <v>134</v>
      </c>
      <c r="B574" s="70" t="s">
        <v>69</v>
      </c>
      <c r="C574" s="71" t="s">
        <v>1676</v>
      </c>
      <c r="D574" s="71">
        <v>1000000528</v>
      </c>
      <c r="E574" s="72" t="s">
        <v>1677</v>
      </c>
      <c r="F574" s="73">
        <v>42745</v>
      </c>
      <c r="G574" s="66" t="str">
        <f t="shared" si="112"/>
        <v>Targeted Dealer</v>
      </c>
      <c r="H574" s="66"/>
      <c r="I574" s="67">
        <v>50</v>
      </c>
      <c r="J574" s="67">
        <f t="shared" si="113"/>
        <v>46.666666666666671</v>
      </c>
      <c r="K574" s="68">
        <v>25</v>
      </c>
      <c r="L574" s="68">
        <f t="shared" si="114"/>
        <v>25</v>
      </c>
      <c r="M574" s="68">
        <f t="shared" si="115"/>
        <v>53.571428571428562</v>
      </c>
      <c r="N574" s="96">
        <v>0</v>
      </c>
      <c r="O574" s="97" t="str">
        <f t="shared" si="116"/>
        <v>Mar</v>
      </c>
      <c r="P574" s="96">
        <f t="shared" si="117"/>
        <v>0</v>
      </c>
      <c r="Q574" s="98">
        <f t="shared" si="118"/>
        <v>25</v>
      </c>
      <c r="R574" s="97" t="str">
        <f t="shared" si="119"/>
        <v xml:space="preserve"> </v>
      </c>
      <c r="S574" s="99" t="b">
        <f t="shared" si="120"/>
        <v>0</v>
      </c>
      <c r="T574" s="68">
        <v>75</v>
      </c>
      <c r="U574" s="100" t="str">
        <f t="shared" si="121"/>
        <v>Apr</v>
      </c>
      <c r="V574" s="96">
        <v>75</v>
      </c>
      <c r="W574" s="101">
        <f t="shared" si="122"/>
        <v>-50</v>
      </c>
      <c r="X574" s="102">
        <f t="shared" si="123"/>
        <v>-0.66666666666666674</v>
      </c>
      <c r="Y574" s="103" t="str">
        <f t="shared" si="124"/>
        <v>DEGROWTH</v>
      </c>
      <c r="Z574" s="74">
        <v>0</v>
      </c>
      <c r="AA574" s="69"/>
      <c r="AB574" s="69" t="s">
        <v>133</v>
      </c>
      <c r="AC574" s="69" t="s">
        <v>134</v>
      </c>
      <c r="AD574" s="3">
        <f t="shared" si="125"/>
        <v>0</v>
      </c>
      <c r="AE574" s="75"/>
    </row>
    <row r="575" spans="1:31" ht="14.25" customHeight="1">
      <c r="A575" s="69" t="s">
        <v>134</v>
      </c>
      <c r="B575" s="70" t="s">
        <v>69</v>
      </c>
      <c r="C575" s="71" t="s">
        <v>1678</v>
      </c>
      <c r="D575" s="71">
        <v>1000000485</v>
      </c>
      <c r="E575" s="72" t="s">
        <v>1679</v>
      </c>
      <c r="F575" s="73">
        <v>42842</v>
      </c>
      <c r="G575" s="66" t="str">
        <f t="shared" si="112"/>
        <v>Targeted Dealer</v>
      </c>
      <c r="H575" s="66"/>
      <c r="I575" s="67">
        <v>25</v>
      </c>
      <c r="J575" s="67">
        <f t="shared" si="113"/>
        <v>23.333333333333336</v>
      </c>
      <c r="K575" s="68">
        <v>0</v>
      </c>
      <c r="L575" s="68">
        <f t="shared" si="114"/>
        <v>25</v>
      </c>
      <c r="M575" s="68">
        <f t="shared" si="115"/>
        <v>0</v>
      </c>
      <c r="N575" s="96">
        <v>0</v>
      </c>
      <c r="O575" s="97" t="str">
        <f t="shared" si="116"/>
        <v>Mar</v>
      </c>
      <c r="P575" s="96">
        <f t="shared" si="117"/>
        <v>0</v>
      </c>
      <c r="Q575" s="98">
        <f t="shared" si="118"/>
        <v>0</v>
      </c>
      <c r="R575" s="97" t="str">
        <f t="shared" si="119"/>
        <v xml:space="preserve"> </v>
      </c>
      <c r="S575" s="99" t="b">
        <f t="shared" si="120"/>
        <v>0</v>
      </c>
      <c r="T575" s="68">
        <v>50</v>
      </c>
      <c r="U575" s="100" t="str">
        <f t="shared" si="121"/>
        <v>Apr</v>
      </c>
      <c r="V575" s="96">
        <v>50</v>
      </c>
      <c r="W575" s="101">
        <f t="shared" si="122"/>
        <v>-50</v>
      </c>
      <c r="X575" s="102">
        <f t="shared" si="123"/>
        <v>-1</v>
      </c>
      <c r="Y575" s="103" t="str">
        <f t="shared" si="124"/>
        <v>DEGROWTH</v>
      </c>
      <c r="Z575" s="74">
        <v>0</v>
      </c>
      <c r="AA575" s="69"/>
      <c r="AB575" s="69" t="s">
        <v>133</v>
      </c>
      <c r="AC575" s="69" t="s">
        <v>134</v>
      </c>
      <c r="AD575" s="3">
        <f t="shared" si="125"/>
        <v>1</v>
      </c>
      <c r="AE575" s="75"/>
    </row>
    <row r="576" spans="1:31" ht="14.25" customHeight="1">
      <c r="A576" s="69" t="s">
        <v>134</v>
      </c>
      <c r="B576" s="70" t="s">
        <v>65</v>
      </c>
      <c r="C576" s="71" t="s">
        <v>1680</v>
      </c>
      <c r="D576" s="71">
        <v>1000000494</v>
      </c>
      <c r="E576" s="72" t="s">
        <v>1681</v>
      </c>
      <c r="F576" s="73">
        <v>42870</v>
      </c>
      <c r="G576" s="66" t="str">
        <f t="shared" si="112"/>
        <v>Targeted Dealer</v>
      </c>
      <c r="H576" s="66"/>
      <c r="I576" s="67">
        <v>50</v>
      </c>
      <c r="J576" s="67">
        <f t="shared" si="113"/>
        <v>46.666666666666671</v>
      </c>
      <c r="K576" s="68">
        <v>50</v>
      </c>
      <c r="L576" s="68">
        <f t="shared" si="114"/>
        <v>0</v>
      </c>
      <c r="M576" s="68">
        <f t="shared" si="115"/>
        <v>107.14285714285712</v>
      </c>
      <c r="N576" s="96">
        <v>49.45</v>
      </c>
      <c r="O576" s="97" t="str">
        <f t="shared" si="116"/>
        <v>Mar</v>
      </c>
      <c r="P576" s="96">
        <f t="shared" si="117"/>
        <v>49.45</v>
      </c>
      <c r="Q576" s="98">
        <f t="shared" si="118"/>
        <v>0.54999999999999716</v>
      </c>
      <c r="R576" s="97">
        <f t="shared" si="119"/>
        <v>1.1122345803842304E-2</v>
      </c>
      <c r="S576" s="99" t="str">
        <f t="shared" si="120"/>
        <v>GROWTH</v>
      </c>
      <c r="T576" s="68">
        <v>50</v>
      </c>
      <c r="U576" s="100" t="str">
        <f t="shared" si="121"/>
        <v>Apr</v>
      </c>
      <c r="V576" s="96">
        <v>50</v>
      </c>
      <c r="W576" s="101">
        <f t="shared" si="122"/>
        <v>0</v>
      </c>
      <c r="X576" s="102">
        <f t="shared" si="123"/>
        <v>0</v>
      </c>
      <c r="Y576" s="103" t="str">
        <f t="shared" si="124"/>
        <v>GROWTH</v>
      </c>
      <c r="Z576" s="74">
        <v>0</v>
      </c>
      <c r="AA576" s="69"/>
      <c r="AB576" s="69" t="s">
        <v>133</v>
      </c>
      <c r="AC576" s="69" t="s">
        <v>134</v>
      </c>
      <c r="AD576" s="3">
        <f t="shared" si="125"/>
        <v>0</v>
      </c>
      <c r="AE576" s="75"/>
    </row>
    <row r="577" spans="1:31" ht="14.25" customHeight="1">
      <c r="A577" s="69" t="s">
        <v>134</v>
      </c>
      <c r="B577" s="70" t="s">
        <v>65</v>
      </c>
      <c r="C577" s="71" t="s">
        <v>1682</v>
      </c>
      <c r="D577" s="71">
        <v>1000000506</v>
      </c>
      <c r="E577" s="72" t="s">
        <v>1683</v>
      </c>
      <c r="F577" s="73">
        <v>42980</v>
      </c>
      <c r="G577" s="66" t="str">
        <f t="shared" si="112"/>
        <v>Targeted Dealer</v>
      </c>
      <c r="H577" s="66"/>
      <c r="I577" s="67">
        <v>2200</v>
      </c>
      <c r="J577" s="67">
        <f t="shared" si="113"/>
        <v>2053.333333333333</v>
      </c>
      <c r="K577" s="68">
        <v>2214</v>
      </c>
      <c r="L577" s="68">
        <f t="shared" si="114"/>
        <v>-14</v>
      </c>
      <c r="M577" s="68">
        <f t="shared" si="115"/>
        <v>107.82467532467534</v>
      </c>
      <c r="N577" s="96">
        <v>1791.5</v>
      </c>
      <c r="O577" s="97" t="str">
        <f t="shared" si="116"/>
        <v>Mar</v>
      </c>
      <c r="P577" s="96">
        <f t="shared" si="117"/>
        <v>1791.5</v>
      </c>
      <c r="Q577" s="98">
        <f t="shared" si="118"/>
        <v>422.5</v>
      </c>
      <c r="R577" s="97">
        <f t="shared" si="119"/>
        <v>0.23583589171085673</v>
      </c>
      <c r="S577" s="99" t="str">
        <f t="shared" si="120"/>
        <v>GROWTH</v>
      </c>
      <c r="T577" s="68">
        <v>1824</v>
      </c>
      <c r="U577" s="100" t="str">
        <f t="shared" si="121"/>
        <v>Apr</v>
      </c>
      <c r="V577" s="96">
        <v>1824</v>
      </c>
      <c r="W577" s="101">
        <f t="shared" si="122"/>
        <v>390</v>
      </c>
      <c r="X577" s="102">
        <f t="shared" si="123"/>
        <v>0.21381578947368429</v>
      </c>
      <c r="Y577" s="103" t="str">
        <f t="shared" si="124"/>
        <v>GROWTH</v>
      </c>
      <c r="Z577" s="74">
        <v>0</v>
      </c>
      <c r="AA577" s="69"/>
      <c r="AB577" s="69" t="s">
        <v>133</v>
      </c>
      <c r="AC577" s="69" t="s">
        <v>134</v>
      </c>
      <c r="AD577" s="3">
        <f t="shared" si="125"/>
        <v>0</v>
      </c>
      <c r="AE577" s="75"/>
    </row>
    <row r="578" spans="1:31" ht="14.25" customHeight="1">
      <c r="A578" s="69" t="s">
        <v>134</v>
      </c>
      <c r="B578" s="70" t="s">
        <v>65</v>
      </c>
      <c r="C578" s="71" t="s">
        <v>1684</v>
      </c>
      <c r="D578" s="71">
        <v>1000000525</v>
      </c>
      <c r="E578" s="72" t="s">
        <v>1685</v>
      </c>
      <c r="F578" s="73">
        <v>43109</v>
      </c>
      <c r="G578" s="66" t="str">
        <f t="shared" si="112"/>
        <v>Targeted Dealer</v>
      </c>
      <c r="H578" s="66"/>
      <c r="I578" s="67">
        <v>25</v>
      </c>
      <c r="J578" s="67">
        <f t="shared" si="113"/>
        <v>23.333333333333336</v>
      </c>
      <c r="K578" s="68">
        <v>25</v>
      </c>
      <c r="L578" s="68">
        <f t="shared" si="114"/>
        <v>0</v>
      </c>
      <c r="M578" s="68">
        <f t="shared" si="115"/>
        <v>107.14285714285712</v>
      </c>
      <c r="N578" s="96">
        <v>0</v>
      </c>
      <c r="O578" s="97" t="str">
        <f t="shared" si="116"/>
        <v>Mar</v>
      </c>
      <c r="P578" s="96">
        <f t="shared" si="117"/>
        <v>0</v>
      </c>
      <c r="Q578" s="98">
        <f t="shared" si="118"/>
        <v>25</v>
      </c>
      <c r="R578" s="97" t="str">
        <f t="shared" si="119"/>
        <v xml:space="preserve"> </v>
      </c>
      <c r="S578" s="99" t="b">
        <f t="shared" si="120"/>
        <v>0</v>
      </c>
      <c r="T578" s="68">
        <v>25</v>
      </c>
      <c r="U578" s="100" t="str">
        <f t="shared" si="121"/>
        <v>Apr</v>
      </c>
      <c r="V578" s="96">
        <v>25</v>
      </c>
      <c r="W578" s="101">
        <f t="shared" si="122"/>
        <v>0</v>
      </c>
      <c r="X578" s="102">
        <f t="shared" si="123"/>
        <v>0</v>
      </c>
      <c r="Y578" s="103" t="str">
        <f t="shared" si="124"/>
        <v>GROWTH</v>
      </c>
      <c r="Z578" s="74">
        <v>0</v>
      </c>
      <c r="AA578" s="69"/>
      <c r="AB578" s="69" t="s">
        <v>133</v>
      </c>
      <c r="AC578" s="69" t="s">
        <v>134</v>
      </c>
      <c r="AD578" s="3">
        <f t="shared" si="125"/>
        <v>0</v>
      </c>
      <c r="AE578" s="75"/>
    </row>
    <row r="579" spans="1:31" ht="14.25" customHeight="1">
      <c r="A579" s="69" t="s">
        <v>134</v>
      </c>
      <c r="B579" s="70" t="s">
        <v>65</v>
      </c>
      <c r="C579" s="71" t="s">
        <v>1686</v>
      </c>
      <c r="D579" s="71">
        <v>1000000502</v>
      </c>
      <c r="E579" s="72" t="s">
        <v>1687</v>
      </c>
      <c r="F579" s="73">
        <v>43117</v>
      </c>
      <c r="G579" s="66" t="str">
        <f t="shared" ref="G579:G642" si="126">IF(I579&gt;0,"Targeted Dealer","-")</f>
        <v>Targeted Dealer</v>
      </c>
      <c r="H579" s="66"/>
      <c r="I579" s="67">
        <v>100</v>
      </c>
      <c r="J579" s="67">
        <f t="shared" ref="J579:J642" si="127">I579/$J$1*($J$1-$E$1)</f>
        <v>93.333333333333343</v>
      </c>
      <c r="K579" s="68">
        <v>103</v>
      </c>
      <c r="L579" s="68">
        <f t="shared" ref="L579:L642" si="128">I579-K579</f>
        <v>-3</v>
      </c>
      <c r="M579" s="68">
        <f t="shared" ref="M579:M642" si="129">IFERROR((K579/J579%),"-")</f>
        <v>110.35714285714285</v>
      </c>
      <c r="N579" s="96">
        <v>40</v>
      </c>
      <c r="O579" s="97" t="str">
        <f t="shared" ref="O579:O642" si="130">IF(F579&lt;=$P$2,"Mar","")</f>
        <v>Mar</v>
      </c>
      <c r="P579" s="96">
        <f t="shared" ref="P579:P642" si="131">N579</f>
        <v>40</v>
      </c>
      <c r="Q579" s="98">
        <f t="shared" ref="Q579:Q642" si="132">K579-P579</f>
        <v>63</v>
      </c>
      <c r="R579" s="97">
        <f t="shared" ref="R579:R642" si="133">IFERROR(IF(O579="Mar",(K579/P579-1))," ")</f>
        <v>1.5750000000000002</v>
      </c>
      <c r="S579" s="99" t="str">
        <f t="shared" ref="S579:S642" si="134">IF(N579&gt;0,IF(O579="","-",IF(R579&lt;0%,"DEGROWTH","GROWTH")))</f>
        <v>GROWTH</v>
      </c>
      <c r="T579" s="68">
        <v>63</v>
      </c>
      <c r="U579" s="100" t="str">
        <f t="shared" ref="U579:U642" si="135">IF(F579&lt;=$V$2,"Apr","")</f>
        <v>Apr</v>
      </c>
      <c r="V579" s="96">
        <v>63</v>
      </c>
      <c r="W579" s="101">
        <f t="shared" ref="W579:W642" si="136">K579-V579</f>
        <v>40</v>
      </c>
      <c r="X579" s="102">
        <f t="shared" ref="X579:X642" si="137">IFERROR(IF(U579="Apr",(K579/V579-1)),0)</f>
        <v>0.63492063492063489</v>
      </c>
      <c r="Y579" s="103" t="str">
        <f t="shared" ref="Y579:Y642" si="138">IF(T579&gt;0,IF(U579="","-",IF(X579&lt;0%,"DEGROWTH","GROWTH")))</f>
        <v>GROWTH</v>
      </c>
      <c r="Z579" s="74">
        <v>0</v>
      </c>
      <c r="AA579" s="69"/>
      <c r="AB579" s="69" t="s">
        <v>133</v>
      </c>
      <c r="AC579" s="69" t="s">
        <v>134</v>
      </c>
      <c r="AD579" s="3">
        <f t="shared" ref="AD579:AD642" si="139">IF(K579=0,1,0)</f>
        <v>0</v>
      </c>
      <c r="AE579" s="75"/>
    </row>
    <row r="580" spans="1:31" ht="14.25" customHeight="1">
      <c r="A580" s="69" t="s">
        <v>134</v>
      </c>
      <c r="B580" s="70" t="s">
        <v>65</v>
      </c>
      <c r="C580" s="71" t="s">
        <v>1688</v>
      </c>
      <c r="D580" s="71">
        <v>1000000521</v>
      </c>
      <c r="E580" s="72" t="s">
        <v>1689</v>
      </c>
      <c r="F580" s="73">
        <v>43193</v>
      </c>
      <c r="G580" s="66" t="str">
        <f t="shared" si="126"/>
        <v>Targeted Dealer</v>
      </c>
      <c r="H580" s="66"/>
      <c r="I580" s="67">
        <v>1300</v>
      </c>
      <c r="J580" s="67">
        <f t="shared" si="127"/>
        <v>1213.3333333333335</v>
      </c>
      <c r="K580" s="68">
        <v>1020</v>
      </c>
      <c r="L580" s="68">
        <f t="shared" si="128"/>
        <v>280</v>
      </c>
      <c r="M580" s="68">
        <f t="shared" si="129"/>
        <v>84.065934065934059</v>
      </c>
      <c r="N580" s="96">
        <v>1033.0999999999999</v>
      </c>
      <c r="O580" s="97" t="str">
        <f t="shared" si="130"/>
        <v>Mar</v>
      </c>
      <c r="P580" s="96">
        <f t="shared" si="131"/>
        <v>1033.0999999999999</v>
      </c>
      <c r="Q580" s="98">
        <f t="shared" si="132"/>
        <v>-13.099999999999909</v>
      </c>
      <c r="R580" s="97">
        <f t="shared" si="133"/>
        <v>-1.2680282644467966E-2</v>
      </c>
      <c r="S580" s="99" t="str">
        <f t="shared" si="134"/>
        <v>DEGROWTH</v>
      </c>
      <c r="T580" s="68">
        <v>1210</v>
      </c>
      <c r="U580" s="100" t="str">
        <f t="shared" si="135"/>
        <v>Apr</v>
      </c>
      <c r="V580" s="96">
        <v>1210</v>
      </c>
      <c r="W580" s="101">
        <f t="shared" si="136"/>
        <v>-190</v>
      </c>
      <c r="X580" s="102">
        <f t="shared" si="137"/>
        <v>-0.15702479338842978</v>
      </c>
      <c r="Y580" s="103" t="str">
        <f t="shared" si="138"/>
        <v>DEGROWTH</v>
      </c>
      <c r="Z580" s="74">
        <v>0</v>
      </c>
      <c r="AA580" s="69"/>
      <c r="AB580" s="69" t="s">
        <v>133</v>
      </c>
      <c r="AC580" s="69" t="s">
        <v>134</v>
      </c>
      <c r="AD580" s="3">
        <f t="shared" si="139"/>
        <v>0</v>
      </c>
      <c r="AE580" s="75"/>
    </row>
    <row r="581" spans="1:31" ht="14.25" customHeight="1">
      <c r="A581" s="69" t="s">
        <v>134</v>
      </c>
      <c r="B581" s="70" t="s">
        <v>65</v>
      </c>
      <c r="C581" s="71" t="s">
        <v>1690</v>
      </c>
      <c r="D581" s="71">
        <v>1000000524</v>
      </c>
      <c r="E581" s="72" t="s">
        <v>1691</v>
      </c>
      <c r="F581" s="73">
        <v>43230</v>
      </c>
      <c r="G581" s="66" t="str">
        <f t="shared" si="126"/>
        <v>Targeted Dealer</v>
      </c>
      <c r="H581" s="66"/>
      <c r="I581" s="67">
        <v>1100</v>
      </c>
      <c r="J581" s="67">
        <f t="shared" si="127"/>
        <v>1026.6666666666665</v>
      </c>
      <c r="K581" s="68">
        <v>1113</v>
      </c>
      <c r="L581" s="68">
        <f t="shared" si="128"/>
        <v>-13</v>
      </c>
      <c r="M581" s="68">
        <f t="shared" si="129"/>
        <v>108.40909090909092</v>
      </c>
      <c r="N581" s="96">
        <v>910</v>
      </c>
      <c r="O581" s="97" t="str">
        <f t="shared" si="130"/>
        <v>Mar</v>
      </c>
      <c r="P581" s="96">
        <f t="shared" si="131"/>
        <v>910</v>
      </c>
      <c r="Q581" s="98">
        <f t="shared" si="132"/>
        <v>203</v>
      </c>
      <c r="R581" s="97">
        <f t="shared" si="133"/>
        <v>0.22307692307692317</v>
      </c>
      <c r="S581" s="99" t="str">
        <f t="shared" si="134"/>
        <v>GROWTH</v>
      </c>
      <c r="T581" s="68">
        <v>1160</v>
      </c>
      <c r="U581" s="100" t="str">
        <f t="shared" si="135"/>
        <v>Apr</v>
      </c>
      <c r="V581" s="96">
        <v>1160</v>
      </c>
      <c r="W581" s="101">
        <f t="shared" si="136"/>
        <v>-47</v>
      </c>
      <c r="X581" s="102">
        <f t="shared" si="137"/>
        <v>-4.0517241379310343E-2</v>
      </c>
      <c r="Y581" s="103" t="str">
        <f t="shared" si="138"/>
        <v>DEGROWTH</v>
      </c>
      <c r="Z581" s="74">
        <v>0</v>
      </c>
      <c r="AA581" s="69"/>
      <c r="AB581" s="69" t="s">
        <v>133</v>
      </c>
      <c r="AC581" s="69" t="s">
        <v>134</v>
      </c>
      <c r="AD581" s="3">
        <f t="shared" si="139"/>
        <v>0</v>
      </c>
      <c r="AE581" s="75"/>
    </row>
    <row r="582" spans="1:31" ht="14.25" customHeight="1">
      <c r="A582" s="69" t="s">
        <v>134</v>
      </c>
      <c r="B582" s="70" t="s">
        <v>69</v>
      </c>
      <c r="C582" s="71" t="s">
        <v>1692</v>
      </c>
      <c r="D582" s="71">
        <v>1000000484</v>
      </c>
      <c r="E582" s="72" t="s">
        <v>1693</v>
      </c>
      <c r="F582" s="73">
        <v>43255</v>
      </c>
      <c r="G582" s="66" t="str">
        <f t="shared" si="126"/>
        <v>Targeted Dealer</v>
      </c>
      <c r="H582" s="66"/>
      <c r="I582" s="67">
        <v>250</v>
      </c>
      <c r="J582" s="67">
        <f t="shared" si="127"/>
        <v>233.33333333333334</v>
      </c>
      <c r="K582" s="68">
        <v>486</v>
      </c>
      <c r="L582" s="68">
        <f t="shared" si="128"/>
        <v>-236</v>
      </c>
      <c r="M582" s="68">
        <f t="shared" si="129"/>
        <v>208.28571428571428</v>
      </c>
      <c r="N582" s="96">
        <v>467</v>
      </c>
      <c r="O582" s="97" t="str">
        <f t="shared" si="130"/>
        <v>Mar</v>
      </c>
      <c r="P582" s="96">
        <f t="shared" si="131"/>
        <v>467</v>
      </c>
      <c r="Q582" s="98">
        <f t="shared" si="132"/>
        <v>19</v>
      </c>
      <c r="R582" s="97">
        <f t="shared" si="133"/>
        <v>4.0685224839400513E-2</v>
      </c>
      <c r="S582" s="99" t="str">
        <f t="shared" si="134"/>
        <v>GROWTH</v>
      </c>
      <c r="T582" s="68">
        <v>499.5</v>
      </c>
      <c r="U582" s="100" t="str">
        <f t="shared" si="135"/>
        <v>Apr</v>
      </c>
      <c r="V582" s="96">
        <v>499.5</v>
      </c>
      <c r="W582" s="101">
        <f t="shared" si="136"/>
        <v>-13.5</v>
      </c>
      <c r="X582" s="102">
        <f t="shared" si="137"/>
        <v>-2.7027027027026973E-2</v>
      </c>
      <c r="Y582" s="103" t="str">
        <f t="shared" si="138"/>
        <v>DEGROWTH</v>
      </c>
      <c r="Z582" s="74">
        <v>0</v>
      </c>
      <c r="AA582" s="69"/>
      <c r="AB582" s="69" t="s">
        <v>133</v>
      </c>
      <c r="AC582" s="69" t="s">
        <v>134</v>
      </c>
      <c r="AD582" s="3">
        <f t="shared" si="139"/>
        <v>0</v>
      </c>
      <c r="AE582" s="75"/>
    </row>
    <row r="583" spans="1:31" ht="14.25" customHeight="1">
      <c r="A583" s="69" t="s">
        <v>134</v>
      </c>
      <c r="B583" s="70" t="s">
        <v>65</v>
      </c>
      <c r="C583" s="71" t="s">
        <v>278</v>
      </c>
      <c r="D583" s="71">
        <v>1000000489</v>
      </c>
      <c r="E583" s="72" t="s">
        <v>279</v>
      </c>
      <c r="F583" s="73">
        <v>43351</v>
      </c>
      <c r="G583" s="66" t="str">
        <f t="shared" si="126"/>
        <v>-</v>
      </c>
      <c r="H583" s="66"/>
      <c r="I583" s="67">
        <v>0</v>
      </c>
      <c r="J583" s="67">
        <f t="shared" si="127"/>
        <v>0</v>
      </c>
      <c r="K583" s="68">
        <v>0</v>
      </c>
      <c r="L583" s="68">
        <f t="shared" si="128"/>
        <v>0</v>
      </c>
      <c r="M583" s="68" t="str">
        <f t="shared" si="129"/>
        <v>-</v>
      </c>
      <c r="N583" s="96">
        <v>0</v>
      </c>
      <c r="O583" s="97" t="str">
        <f t="shared" si="130"/>
        <v>Mar</v>
      </c>
      <c r="P583" s="96">
        <f t="shared" si="131"/>
        <v>0</v>
      </c>
      <c r="Q583" s="98">
        <f t="shared" si="132"/>
        <v>0</v>
      </c>
      <c r="R583" s="97" t="str">
        <f t="shared" si="133"/>
        <v xml:space="preserve"> </v>
      </c>
      <c r="S583" s="99" t="b">
        <f t="shared" si="134"/>
        <v>0</v>
      </c>
      <c r="T583" s="68">
        <v>2.5</v>
      </c>
      <c r="U583" s="100" t="str">
        <f t="shared" si="135"/>
        <v>Apr</v>
      </c>
      <c r="V583" s="96">
        <v>2.5</v>
      </c>
      <c r="W583" s="101">
        <f t="shared" si="136"/>
        <v>-2.5</v>
      </c>
      <c r="X583" s="102">
        <f t="shared" si="137"/>
        <v>-1</v>
      </c>
      <c r="Y583" s="103" t="str">
        <f t="shared" si="138"/>
        <v>DEGROWTH</v>
      </c>
      <c r="Z583" s="74">
        <v>0</v>
      </c>
      <c r="AA583" s="69"/>
      <c r="AB583" s="69" t="s">
        <v>133</v>
      </c>
      <c r="AC583" s="69" t="s">
        <v>134</v>
      </c>
      <c r="AD583" s="3">
        <f t="shared" si="139"/>
        <v>1</v>
      </c>
      <c r="AE583" s="75"/>
    </row>
    <row r="584" spans="1:31" ht="14.25" customHeight="1">
      <c r="A584" s="69" t="s">
        <v>134</v>
      </c>
      <c r="B584" s="70" t="s">
        <v>69</v>
      </c>
      <c r="C584" s="71" t="s">
        <v>1694</v>
      </c>
      <c r="D584" s="71">
        <v>1000000483</v>
      </c>
      <c r="E584" s="72" t="s">
        <v>1695</v>
      </c>
      <c r="F584" s="73">
        <v>43467</v>
      </c>
      <c r="G584" s="66" t="str">
        <f t="shared" si="126"/>
        <v>Targeted Dealer</v>
      </c>
      <c r="H584" s="66"/>
      <c r="I584" s="67">
        <v>1000</v>
      </c>
      <c r="J584" s="67">
        <f t="shared" si="127"/>
        <v>933.33333333333337</v>
      </c>
      <c r="K584" s="68">
        <v>920</v>
      </c>
      <c r="L584" s="68">
        <f t="shared" si="128"/>
        <v>80</v>
      </c>
      <c r="M584" s="68">
        <f t="shared" si="129"/>
        <v>98.571428571428569</v>
      </c>
      <c r="N584" s="96">
        <v>861.5</v>
      </c>
      <c r="O584" s="97" t="str">
        <f t="shared" si="130"/>
        <v>Mar</v>
      </c>
      <c r="P584" s="96">
        <f t="shared" si="131"/>
        <v>861.5</v>
      </c>
      <c r="Q584" s="98">
        <f t="shared" si="132"/>
        <v>58.5</v>
      </c>
      <c r="R584" s="97">
        <f t="shared" si="133"/>
        <v>6.7904817179338384E-2</v>
      </c>
      <c r="S584" s="99" t="str">
        <f t="shared" si="134"/>
        <v>GROWTH</v>
      </c>
      <c r="T584" s="68">
        <v>923.5</v>
      </c>
      <c r="U584" s="100" t="str">
        <f t="shared" si="135"/>
        <v>Apr</v>
      </c>
      <c r="V584" s="96">
        <v>923.5</v>
      </c>
      <c r="W584" s="101">
        <f t="shared" si="136"/>
        <v>-3.5</v>
      </c>
      <c r="X584" s="102">
        <f t="shared" si="137"/>
        <v>-3.7899296155928797E-3</v>
      </c>
      <c r="Y584" s="103" t="str">
        <f t="shared" si="138"/>
        <v>DEGROWTH</v>
      </c>
      <c r="Z584" s="74">
        <v>0</v>
      </c>
      <c r="AA584" s="69"/>
      <c r="AB584" s="69" t="s">
        <v>133</v>
      </c>
      <c r="AC584" s="69" t="s">
        <v>134</v>
      </c>
      <c r="AD584" s="3">
        <f t="shared" si="139"/>
        <v>0</v>
      </c>
      <c r="AE584" s="75"/>
    </row>
    <row r="585" spans="1:31" ht="14.25" customHeight="1">
      <c r="A585" s="69" t="s">
        <v>134</v>
      </c>
      <c r="B585" s="70" t="s">
        <v>65</v>
      </c>
      <c r="C585" s="71" t="s">
        <v>1696</v>
      </c>
      <c r="D585" s="71">
        <v>1000000948</v>
      </c>
      <c r="E585" s="72" t="s">
        <v>1697</v>
      </c>
      <c r="F585" s="73">
        <v>43556</v>
      </c>
      <c r="G585" s="66" t="str">
        <f t="shared" si="126"/>
        <v>Targeted Dealer</v>
      </c>
      <c r="H585" s="66"/>
      <c r="I585" s="67">
        <v>1800</v>
      </c>
      <c r="J585" s="67">
        <f t="shared" si="127"/>
        <v>1680</v>
      </c>
      <c r="K585" s="68">
        <v>2233.1999999999998</v>
      </c>
      <c r="L585" s="68">
        <f t="shared" si="128"/>
        <v>-433.19999999999982</v>
      </c>
      <c r="M585" s="68">
        <f t="shared" si="129"/>
        <v>132.92857142857142</v>
      </c>
      <c r="N585" s="96">
        <v>1537</v>
      </c>
      <c r="O585" s="97" t="str">
        <f t="shared" si="130"/>
        <v>Mar</v>
      </c>
      <c r="P585" s="96">
        <f t="shared" si="131"/>
        <v>1537</v>
      </c>
      <c r="Q585" s="98">
        <f t="shared" si="132"/>
        <v>696.19999999999982</v>
      </c>
      <c r="R585" s="97">
        <f t="shared" si="133"/>
        <v>0.45296031229668166</v>
      </c>
      <c r="S585" s="99" t="str">
        <f t="shared" si="134"/>
        <v>GROWTH</v>
      </c>
      <c r="T585" s="68">
        <v>1808</v>
      </c>
      <c r="U585" s="100" t="str">
        <f t="shared" si="135"/>
        <v>Apr</v>
      </c>
      <c r="V585" s="96">
        <v>1808</v>
      </c>
      <c r="W585" s="101">
        <f t="shared" si="136"/>
        <v>425.19999999999982</v>
      </c>
      <c r="X585" s="102">
        <f t="shared" si="137"/>
        <v>0.23517699115044244</v>
      </c>
      <c r="Y585" s="103" t="str">
        <f t="shared" si="138"/>
        <v>GROWTH</v>
      </c>
      <c r="Z585" s="74">
        <v>0</v>
      </c>
      <c r="AA585" s="69"/>
      <c r="AB585" s="69" t="s">
        <v>133</v>
      </c>
      <c r="AC585" s="69" t="s">
        <v>134</v>
      </c>
      <c r="AD585" s="3">
        <f t="shared" si="139"/>
        <v>0</v>
      </c>
      <c r="AE585" s="75"/>
    </row>
    <row r="586" spans="1:31" ht="14.25" customHeight="1">
      <c r="A586" s="69" t="s">
        <v>134</v>
      </c>
      <c r="B586" s="70" t="s">
        <v>65</v>
      </c>
      <c r="C586" s="71" t="s">
        <v>1698</v>
      </c>
      <c r="D586" s="71">
        <v>1000000942</v>
      </c>
      <c r="E586" s="72" t="s">
        <v>1699</v>
      </c>
      <c r="F586" s="73">
        <v>43606</v>
      </c>
      <c r="G586" s="66" t="str">
        <f t="shared" si="126"/>
        <v>Targeted Dealer</v>
      </c>
      <c r="H586" s="66"/>
      <c r="I586" s="67">
        <v>100</v>
      </c>
      <c r="J586" s="67">
        <f t="shared" si="127"/>
        <v>93.333333333333343</v>
      </c>
      <c r="K586" s="68">
        <v>25</v>
      </c>
      <c r="L586" s="68">
        <f t="shared" si="128"/>
        <v>75</v>
      </c>
      <c r="M586" s="68">
        <f t="shared" si="129"/>
        <v>26.785714285714281</v>
      </c>
      <c r="N586" s="96">
        <v>30</v>
      </c>
      <c r="O586" s="97" t="str">
        <f t="shared" si="130"/>
        <v>Mar</v>
      </c>
      <c r="P586" s="96">
        <f t="shared" si="131"/>
        <v>30</v>
      </c>
      <c r="Q586" s="98">
        <f t="shared" si="132"/>
        <v>-5</v>
      </c>
      <c r="R586" s="97">
        <f t="shared" si="133"/>
        <v>-0.16666666666666663</v>
      </c>
      <c r="S586" s="99" t="str">
        <f t="shared" si="134"/>
        <v>DEGROWTH</v>
      </c>
      <c r="T586" s="68">
        <v>99.5</v>
      </c>
      <c r="U586" s="100" t="str">
        <f t="shared" si="135"/>
        <v>Apr</v>
      </c>
      <c r="V586" s="96">
        <v>99.5</v>
      </c>
      <c r="W586" s="101">
        <f t="shared" si="136"/>
        <v>-74.5</v>
      </c>
      <c r="X586" s="102">
        <f t="shared" si="137"/>
        <v>-0.74874371859296485</v>
      </c>
      <c r="Y586" s="103" t="str">
        <f t="shared" si="138"/>
        <v>DEGROWTH</v>
      </c>
      <c r="Z586" s="74">
        <v>0</v>
      </c>
      <c r="AA586" s="69"/>
      <c r="AB586" s="69" t="s">
        <v>133</v>
      </c>
      <c r="AC586" s="69" t="s">
        <v>134</v>
      </c>
      <c r="AD586" s="3">
        <f t="shared" si="139"/>
        <v>0</v>
      </c>
      <c r="AE586" s="75"/>
    </row>
    <row r="587" spans="1:31" ht="14.25" customHeight="1">
      <c r="A587" s="69" t="s">
        <v>134</v>
      </c>
      <c r="B587" s="70" t="s">
        <v>65</v>
      </c>
      <c r="C587" s="71" t="s">
        <v>1700</v>
      </c>
      <c r="D587" s="71">
        <v>1000000935</v>
      </c>
      <c r="E587" s="72" t="s">
        <v>1701</v>
      </c>
      <c r="F587" s="73">
        <v>43715</v>
      </c>
      <c r="G587" s="66" t="str">
        <f t="shared" si="126"/>
        <v>Targeted Dealer</v>
      </c>
      <c r="H587" s="66"/>
      <c r="I587" s="67">
        <v>25</v>
      </c>
      <c r="J587" s="67">
        <f t="shared" si="127"/>
        <v>23.333333333333336</v>
      </c>
      <c r="K587" s="68">
        <v>25</v>
      </c>
      <c r="L587" s="68">
        <f t="shared" si="128"/>
        <v>0</v>
      </c>
      <c r="M587" s="68">
        <f t="shared" si="129"/>
        <v>107.14285714285712</v>
      </c>
      <c r="N587" s="96">
        <v>25</v>
      </c>
      <c r="O587" s="97" t="str">
        <f t="shared" si="130"/>
        <v>Mar</v>
      </c>
      <c r="P587" s="96">
        <f t="shared" si="131"/>
        <v>25</v>
      </c>
      <c r="Q587" s="98">
        <f t="shared" si="132"/>
        <v>0</v>
      </c>
      <c r="R587" s="97">
        <f t="shared" si="133"/>
        <v>0</v>
      </c>
      <c r="S587" s="99" t="str">
        <f t="shared" si="134"/>
        <v>GROWTH</v>
      </c>
      <c r="T587" s="68">
        <v>25</v>
      </c>
      <c r="U587" s="100" t="str">
        <f t="shared" si="135"/>
        <v>Apr</v>
      </c>
      <c r="V587" s="96">
        <v>25</v>
      </c>
      <c r="W587" s="101">
        <f t="shared" si="136"/>
        <v>0</v>
      </c>
      <c r="X587" s="102">
        <f t="shared" si="137"/>
        <v>0</v>
      </c>
      <c r="Y587" s="103" t="str">
        <f t="shared" si="138"/>
        <v>GROWTH</v>
      </c>
      <c r="Z587" s="74">
        <v>0</v>
      </c>
      <c r="AA587" s="69"/>
      <c r="AB587" s="69" t="s">
        <v>133</v>
      </c>
      <c r="AC587" s="69" t="s">
        <v>134</v>
      </c>
      <c r="AD587" s="3">
        <f t="shared" si="139"/>
        <v>0</v>
      </c>
      <c r="AE587" s="75"/>
    </row>
    <row r="588" spans="1:31" ht="14.25" customHeight="1">
      <c r="A588" s="69" t="s">
        <v>134</v>
      </c>
      <c r="B588" s="70" t="s">
        <v>69</v>
      </c>
      <c r="C588" s="71" t="s">
        <v>1702</v>
      </c>
      <c r="D588" s="71">
        <v>1000000953</v>
      </c>
      <c r="E588" s="72" t="s">
        <v>1703</v>
      </c>
      <c r="F588" s="73">
        <v>43715</v>
      </c>
      <c r="G588" s="66" t="str">
        <f t="shared" si="126"/>
        <v>Targeted Dealer</v>
      </c>
      <c r="H588" s="66"/>
      <c r="I588" s="67">
        <v>700</v>
      </c>
      <c r="J588" s="67">
        <f t="shared" si="127"/>
        <v>653.33333333333326</v>
      </c>
      <c r="K588" s="68">
        <v>421</v>
      </c>
      <c r="L588" s="68">
        <f t="shared" si="128"/>
        <v>279</v>
      </c>
      <c r="M588" s="68">
        <f t="shared" si="129"/>
        <v>64.438775510204096</v>
      </c>
      <c r="N588" s="96">
        <v>848.5</v>
      </c>
      <c r="O588" s="97" t="str">
        <f t="shared" si="130"/>
        <v>Mar</v>
      </c>
      <c r="P588" s="96">
        <f t="shared" si="131"/>
        <v>848.5</v>
      </c>
      <c r="Q588" s="98">
        <f t="shared" si="132"/>
        <v>-427.5</v>
      </c>
      <c r="R588" s="97">
        <f t="shared" si="133"/>
        <v>-0.50383028874484381</v>
      </c>
      <c r="S588" s="99" t="str">
        <f t="shared" si="134"/>
        <v>DEGROWTH</v>
      </c>
      <c r="T588" s="68">
        <v>549</v>
      </c>
      <c r="U588" s="100" t="str">
        <f t="shared" si="135"/>
        <v>Apr</v>
      </c>
      <c r="V588" s="96">
        <v>549</v>
      </c>
      <c r="W588" s="101">
        <f t="shared" si="136"/>
        <v>-128</v>
      </c>
      <c r="X588" s="102">
        <f t="shared" si="137"/>
        <v>-0.2331511839708561</v>
      </c>
      <c r="Y588" s="103" t="str">
        <f t="shared" si="138"/>
        <v>DEGROWTH</v>
      </c>
      <c r="Z588" s="74">
        <v>0</v>
      </c>
      <c r="AA588" s="69"/>
      <c r="AB588" s="69" t="s">
        <v>133</v>
      </c>
      <c r="AC588" s="69" t="s">
        <v>134</v>
      </c>
      <c r="AD588" s="3">
        <f t="shared" si="139"/>
        <v>0</v>
      </c>
      <c r="AE588" s="75"/>
    </row>
    <row r="589" spans="1:31" ht="14.25" customHeight="1">
      <c r="A589" s="69" t="s">
        <v>134</v>
      </c>
      <c r="B589" s="70" t="s">
        <v>69</v>
      </c>
      <c r="C589" s="71" t="s">
        <v>1704</v>
      </c>
      <c r="D589" s="71">
        <v>1000000943</v>
      </c>
      <c r="E589" s="72" t="s">
        <v>1705</v>
      </c>
      <c r="F589" s="73">
        <v>43717</v>
      </c>
      <c r="G589" s="66" t="str">
        <f t="shared" si="126"/>
        <v>Targeted Dealer</v>
      </c>
      <c r="H589" s="66"/>
      <c r="I589" s="67">
        <v>25</v>
      </c>
      <c r="J589" s="67">
        <f t="shared" si="127"/>
        <v>23.333333333333336</v>
      </c>
      <c r="K589" s="68">
        <v>13</v>
      </c>
      <c r="L589" s="68">
        <f t="shared" si="128"/>
        <v>12</v>
      </c>
      <c r="M589" s="68">
        <f t="shared" si="129"/>
        <v>55.714285714285708</v>
      </c>
      <c r="N589" s="96">
        <v>0</v>
      </c>
      <c r="O589" s="97" t="str">
        <f t="shared" si="130"/>
        <v>Mar</v>
      </c>
      <c r="P589" s="96">
        <f t="shared" si="131"/>
        <v>0</v>
      </c>
      <c r="Q589" s="98">
        <f t="shared" si="132"/>
        <v>13</v>
      </c>
      <c r="R589" s="97" t="str">
        <f t="shared" si="133"/>
        <v xml:space="preserve"> </v>
      </c>
      <c r="S589" s="99" t="b">
        <f t="shared" si="134"/>
        <v>0</v>
      </c>
      <c r="T589" s="68">
        <v>26</v>
      </c>
      <c r="U589" s="100" t="str">
        <f t="shared" si="135"/>
        <v>Apr</v>
      </c>
      <c r="V589" s="96">
        <v>26</v>
      </c>
      <c r="W589" s="101">
        <f t="shared" si="136"/>
        <v>-13</v>
      </c>
      <c r="X589" s="102">
        <f t="shared" si="137"/>
        <v>-0.5</v>
      </c>
      <c r="Y589" s="103" t="str">
        <f t="shared" si="138"/>
        <v>DEGROWTH</v>
      </c>
      <c r="Z589" s="74">
        <v>0</v>
      </c>
      <c r="AA589" s="69"/>
      <c r="AB589" s="69" t="s">
        <v>133</v>
      </c>
      <c r="AC589" s="69" t="s">
        <v>134</v>
      </c>
      <c r="AD589" s="3">
        <f t="shared" si="139"/>
        <v>0</v>
      </c>
      <c r="AE589" s="75"/>
    </row>
    <row r="590" spans="1:31" ht="14.25" customHeight="1">
      <c r="A590" s="69" t="s">
        <v>134</v>
      </c>
      <c r="B590" s="70" t="s">
        <v>65</v>
      </c>
      <c r="C590" s="71" t="s">
        <v>1706</v>
      </c>
      <c r="D590" s="71">
        <v>1000000946</v>
      </c>
      <c r="E590" s="72" t="s">
        <v>1707</v>
      </c>
      <c r="F590" s="73">
        <v>43755</v>
      </c>
      <c r="G590" s="66" t="str">
        <f t="shared" si="126"/>
        <v>Targeted Dealer</v>
      </c>
      <c r="H590" s="66"/>
      <c r="I590" s="67">
        <v>25</v>
      </c>
      <c r="J590" s="67">
        <f t="shared" si="127"/>
        <v>23.333333333333336</v>
      </c>
      <c r="K590" s="68">
        <v>25</v>
      </c>
      <c r="L590" s="68">
        <f t="shared" si="128"/>
        <v>0</v>
      </c>
      <c r="M590" s="68">
        <f t="shared" si="129"/>
        <v>107.14285714285712</v>
      </c>
      <c r="N590" s="96">
        <v>0</v>
      </c>
      <c r="O590" s="97" t="str">
        <f t="shared" si="130"/>
        <v>Mar</v>
      </c>
      <c r="P590" s="96">
        <f t="shared" si="131"/>
        <v>0</v>
      </c>
      <c r="Q590" s="98">
        <f t="shared" si="132"/>
        <v>25</v>
      </c>
      <c r="R590" s="97" t="str">
        <f t="shared" si="133"/>
        <v xml:space="preserve"> </v>
      </c>
      <c r="S590" s="99" t="b">
        <f t="shared" si="134"/>
        <v>0</v>
      </c>
      <c r="T590" s="68">
        <v>25</v>
      </c>
      <c r="U590" s="100" t="str">
        <f t="shared" si="135"/>
        <v>Apr</v>
      </c>
      <c r="V590" s="96">
        <v>25</v>
      </c>
      <c r="W590" s="101">
        <f t="shared" si="136"/>
        <v>0</v>
      </c>
      <c r="X590" s="102">
        <f t="shared" si="137"/>
        <v>0</v>
      </c>
      <c r="Y590" s="103" t="str">
        <f t="shared" si="138"/>
        <v>GROWTH</v>
      </c>
      <c r="Z590" s="74">
        <v>0</v>
      </c>
      <c r="AA590" s="69"/>
      <c r="AB590" s="69" t="s">
        <v>133</v>
      </c>
      <c r="AC590" s="69" t="s">
        <v>134</v>
      </c>
      <c r="AD590" s="3">
        <f t="shared" si="139"/>
        <v>0</v>
      </c>
      <c r="AE590" s="75"/>
    </row>
    <row r="591" spans="1:31" ht="14.25" customHeight="1">
      <c r="A591" s="69" t="s">
        <v>134</v>
      </c>
      <c r="B591" s="70" t="s">
        <v>69</v>
      </c>
      <c r="C591" s="71" t="s">
        <v>1708</v>
      </c>
      <c r="D591" s="71">
        <v>1000000940</v>
      </c>
      <c r="E591" s="72" t="s">
        <v>1709</v>
      </c>
      <c r="F591" s="73">
        <v>43777</v>
      </c>
      <c r="G591" s="66" t="str">
        <f t="shared" si="126"/>
        <v>Targeted Dealer</v>
      </c>
      <c r="H591" s="66"/>
      <c r="I591" s="67">
        <v>760</v>
      </c>
      <c r="J591" s="67">
        <f t="shared" si="127"/>
        <v>709.33333333333326</v>
      </c>
      <c r="K591" s="68">
        <v>797</v>
      </c>
      <c r="L591" s="68">
        <f t="shared" si="128"/>
        <v>-37</v>
      </c>
      <c r="M591" s="68">
        <f t="shared" si="129"/>
        <v>112.35902255639098</v>
      </c>
      <c r="N591" s="96">
        <v>616</v>
      </c>
      <c r="O591" s="97" t="str">
        <f t="shared" si="130"/>
        <v>Mar</v>
      </c>
      <c r="P591" s="96">
        <f t="shared" si="131"/>
        <v>616</v>
      </c>
      <c r="Q591" s="98">
        <f t="shared" si="132"/>
        <v>181</v>
      </c>
      <c r="R591" s="97">
        <f t="shared" si="133"/>
        <v>0.29383116883116878</v>
      </c>
      <c r="S591" s="99" t="str">
        <f t="shared" si="134"/>
        <v>GROWTH</v>
      </c>
      <c r="T591" s="68">
        <v>870</v>
      </c>
      <c r="U591" s="100" t="str">
        <f t="shared" si="135"/>
        <v>Apr</v>
      </c>
      <c r="V591" s="96">
        <v>870</v>
      </c>
      <c r="W591" s="101">
        <f t="shared" si="136"/>
        <v>-73</v>
      </c>
      <c r="X591" s="102">
        <f t="shared" si="137"/>
        <v>-8.3908045977011514E-2</v>
      </c>
      <c r="Y591" s="103" t="str">
        <f t="shared" si="138"/>
        <v>DEGROWTH</v>
      </c>
      <c r="Z591" s="74">
        <v>0</v>
      </c>
      <c r="AA591" s="69"/>
      <c r="AB591" s="69" t="s">
        <v>133</v>
      </c>
      <c r="AC591" s="69" t="s">
        <v>134</v>
      </c>
      <c r="AD591" s="3">
        <f t="shared" si="139"/>
        <v>0</v>
      </c>
      <c r="AE591" s="75"/>
    </row>
    <row r="592" spans="1:31" ht="14.25" customHeight="1">
      <c r="A592" s="69" t="s">
        <v>134</v>
      </c>
      <c r="B592" s="70" t="s">
        <v>69</v>
      </c>
      <c r="C592" s="71" t="s">
        <v>1710</v>
      </c>
      <c r="D592" s="71">
        <v>1000000936</v>
      </c>
      <c r="E592" s="72" t="s">
        <v>1711</v>
      </c>
      <c r="F592" s="73">
        <v>43862</v>
      </c>
      <c r="G592" s="66" t="str">
        <f t="shared" si="126"/>
        <v>Targeted Dealer</v>
      </c>
      <c r="H592" s="66"/>
      <c r="I592" s="67">
        <v>25</v>
      </c>
      <c r="J592" s="67">
        <f t="shared" si="127"/>
        <v>23.333333333333336</v>
      </c>
      <c r="K592" s="68">
        <v>25</v>
      </c>
      <c r="L592" s="68">
        <f t="shared" si="128"/>
        <v>0</v>
      </c>
      <c r="M592" s="68">
        <f t="shared" si="129"/>
        <v>107.14285714285712</v>
      </c>
      <c r="N592" s="96">
        <v>26</v>
      </c>
      <c r="O592" s="97" t="str">
        <f t="shared" si="130"/>
        <v>Mar</v>
      </c>
      <c r="P592" s="96">
        <f t="shared" si="131"/>
        <v>26</v>
      </c>
      <c r="Q592" s="98">
        <f t="shared" si="132"/>
        <v>-1</v>
      </c>
      <c r="R592" s="97">
        <f t="shared" si="133"/>
        <v>-3.8461538461538436E-2</v>
      </c>
      <c r="S592" s="99" t="str">
        <f t="shared" si="134"/>
        <v>DEGROWTH</v>
      </c>
      <c r="T592" s="68">
        <v>13</v>
      </c>
      <c r="U592" s="100" t="str">
        <f t="shared" si="135"/>
        <v>Apr</v>
      </c>
      <c r="V592" s="96">
        <v>13</v>
      </c>
      <c r="W592" s="101">
        <f t="shared" si="136"/>
        <v>12</v>
      </c>
      <c r="X592" s="102">
        <f t="shared" si="137"/>
        <v>0.92307692307692313</v>
      </c>
      <c r="Y592" s="103" t="str">
        <f t="shared" si="138"/>
        <v>GROWTH</v>
      </c>
      <c r="Z592" s="74">
        <v>0</v>
      </c>
      <c r="AA592" s="69"/>
      <c r="AB592" s="69" t="s">
        <v>133</v>
      </c>
      <c r="AC592" s="69" t="s">
        <v>134</v>
      </c>
      <c r="AD592" s="3">
        <f t="shared" si="139"/>
        <v>0</v>
      </c>
      <c r="AE592" s="75"/>
    </row>
    <row r="593" spans="1:31" ht="14.25" customHeight="1">
      <c r="A593" s="69" t="s">
        <v>134</v>
      </c>
      <c r="B593" s="70" t="s">
        <v>65</v>
      </c>
      <c r="C593" s="71" t="s">
        <v>1712</v>
      </c>
      <c r="D593" s="71">
        <v>1000000945</v>
      </c>
      <c r="E593" s="72" t="s">
        <v>1713</v>
      </c>
      <c r="F593" s="73">
        <v>44153</v>
      </c>
      <c r="G593" s="66" t="str">
        <f t="shared" si="126"/>
        <v>Targeted Dealer</v>
      </c>
      <c r="H593" s="66"/>
      <c r="I593" s="67">
        <v>25</v>
      </c>
      <c r="J593" s="67">
        <f t="shared" si="127"/>
        <v>23.333333333333336</v>
      </c>
      <c r="K593" s="68">
        <v>25</v>
      </c>
      <c r="L593" s="68">
        <f t="shared" si="128"/>
        <v>0</v>
      </c>
      <c r="M593" s="68">
        <f t="shared" si="129"/>
        <v>107.14285714285712</v>
      </c>
      <c r="N593" s="96">
        <v>25</v>
      </c>
      <c r="O593" s="97" t="str">
        <f t="shared" si="130"/>
        <v>Mar</v>
      </c>
      <c r="P593" s="96">
        <f t="shared" si="131"/>
        <v>25</v>
      </c>
      <c r="Q593" s="98">
        <f t="shared" si="132"/>
        <v>0</v>
      </c>
      <c r="R593" s="97">
        <f t="shared" si="133"/>
        <v>0</v>
      </c>
      <c r="S593" s="99" t="str">
        <f t="shared" si="134"/>
        <v>GROWTH</v>
      </c>
      <c r="T593" s="68">
        <v>25</v>
      </c>
      <c r="U593" s="100" t="str">
        <f t="shared" si="135"/>
        <v>Apr</v>
      </c>
      <c r="V593" s="96">
        <v>25</v>
      </c>
      <c r="W593" s="101">
        <f t="shared" si="136"/>
        <v>0</v>
      </c>
      <c r="X593" s="102">
        <f t="shared" si="137"/>
        <v>0</v>
      </c>
      <c r="Y593" s="103" t="str">
        <f t="shared" si="138"/>
        <v>GROWTH</v>
      </c>
      <c r="Z593" s="74">
        <v>0</v>
      </c>
      <c r="AA593" s="69"/>
      <c r="AB593" s="69" t="s">
        <v>133</v>
      </c>
      <c r="AC593" s="69" t="s">
        <v>134</v>
      </c>
      <c r="AD593" s="3">
        <f t="shared" si="139"/>
        <v>0</v>
      </c>
      <c r="AE593" s="75"/>
    </row>
    <row r="594" spans="1:31" ht="14.25" customHeight="1">
      <c r="A594" s="69" t="s">
        <v>134</v>
      </c>
      <c r="B594" s="70" t="s">
        <v>69</v>
      </c>
      <c r="C594" s="71" t="s">
        <v>1714</v>
      </c>
      <c r="D594" s="71">
        <v>1000000962</v>
      </c>
      <c r="E594" s="72" t="s">
        <v>1715</v>
      </c>
      <c r="F594" s="73">
        <v>44201</v>
      </c>
      <c r="G594" s="66" t="str">
        <f t="shared" si="126"/>
        <v>Targeted Dealer</v>
      </c>
      <c r="H594" s="66"/>
      <c r="I594" s="67">
        <v>645</v>
      </c>
      <c r="J594" s="67">
        <f t="shared" si="127"/>
        <v>602</v>
      </c>
      <c r="K594" s="68">
        <v>805</v>
      </c>
      <c r="L594" s="68">
        <f t="shared" si="128"/>
        <v>-160</v>
      </c>
      <c r="M594" s="68">
        <f t="shared" si="129"/>
        <v>133.72093023255815</v>
      </c>
      <c r="N594" s="96">
        <v>530</v>
      </c>
      <c r="O594" s="97" t="str">
        <f t="shared" si="130"/>
        <v>Mar</v>
      </c>
      <c r="P594" s="96">
        <f t="shared" si="131"/>
        <v>530</v>
      </c>
      <c r="Q594" s="98">
        <f t="shared" si="132"/>
        <v>275</v>
      </c>
      <c r="R594" s="97">
        <f t="shared" si="133"/>
        <v>0.51886792452830188</v>
      </c>
      <c r="S594" s="99" t="str">
        <f t="shared" si="134"/>
        <v>GROWTH</v>
      </c>
      <c r="T594" s="68">
        <v>545</v>
      </c>
      <c r="U594" s="100" t="str">
        <f t="shared" si="135"/>
        <v>Apr</v>
      </c>
      <c r="V594" s="96">
        <v>545</v>
      </c>
      <c r="W594" s="101">
        <f t="shared" si="136"/>
        <v>260</v>
      </c>
      <c r="X594" s="102">
        <f t="shared" si="137"/>
        <v>0.47706422018348627</v>
      </c>
      <c r="Y594" s="103" t="str">
        <f t="shared" si="138"/>
        <v>GROWTH</v>
      </c>
      <c r="Z594" s="74">
        <v>0</v>
      </c>
      <c r="AA594" s="69"/>
      <c r="AB594" s="69" t="s">
        <v>133</v>
      </c>
      <c r="AC594" s="69" t="s">
        <v>134</v>
      </c>
      <c r="AD594" s="3">
        <f t="shared" si="139"/>
        <v>0</v>
      </c>
      <c r="AE594" s="75"/>
    </row>
    <row r="595" spans="1:31" ht="14.25" customHeight="1">
      <c r="A595" s="69" t="s">
        <v>134</v>
      </c>
      <c r="B595" s="70" t="s">
        <v>65</v>
      </c>
      <c r="C595" s="71" t="s">
        <v>1716</v>
      </c>
      <c r="D595" s="71">
        <v>1000000944</v>
      </c>
      <c r="E595" s="72" t="s">
        <v>1717</v>
      </c>
      <c r="F595" s="73">
        <v>44380</v>
      </c>
      <c r="G595" s="66" t="str">
        <f t="shared" si="126"/>
        <v>Targeted Dealer</v>
      </c>
      <c r="H595" s="66"/>
      <c r="I595" s="67">
        <v>50</v>
      </c>
      <c r="J595" s="67">
        <f t="shared" si="127"/>
        <v>46.666666666666671</v>
      </c>
      <c r="K595" s="68">
        <v>25</v>
      </c>
      <c r="L595" s="68">
        <f t="shared" si="128"/>
        <v>25</v>
      </c>
      <c r="M595" s="68">
        <f t="shared" si="129"/>
        <v>53.571428571428562</v>
      </c>
      <c r="N595" s="96">
        <v>24.5</v>
      </c>
      <c r="O595" s="97" t="str">
        <f t="shared" si="130"/>
        <v>Mar</v>
      </c>
      <c r="P595" s="96">
        <f t="shared" si="131"/>
        <v>24.5</v>
      </c>
      <c r="Q595" s="98">
        <f t="shared" si="132"/>
        <v>0.5</v>
      </c>
      <c r="R595" s="97">
        <f t="shared" si="133"/>
        <v>2.0408163265306145E-2</v>
      </c>
      <c r="S595" s="99" t="str">
        <f t="shared" si="134"/>
        <v>GROWTH</v>
      </c>
      <c r="T595" s="68">
        <v>100</v>
      </c>
      <c r="U595" s="100" t="str">
        <f t="shared" si="135"/>
        <v>Apr</v>
      </c>
      <c r="V595" s="96">
        <v>100</v>
      </c>
      <c r="W595" s="101">
        <f t="shared" si="136"/>
        <v>-75</v>
      </c>
      <c r="X595" s="102">
        <f t="shared" si="137"/>
        <v>-0.75</v>
      </c>
      <c r="Y595" s="103" t="str">
        <f t="shared" si="138"/>
        <v>DEGROWTH</v>
      </c>
      <c r="Z595" s="74">
        <v>0</v>
      </c>
      <c r="AA595" s="69"/>
      <c r="AB595" s="69" t="s">
        <v>133</v>
      </c>
      <c r="AC595" s="69" t="s">
        <v>134</v>
      </c>
      <c r="AD595" s="3">
        <f t="shared" si="139"/>
        <v>0</v>
      </c>
      <c r="AE595" s="75"/>
    </row>
    <row r="596" spans="1:31" ht="14.25" customHeight="1">
      <c r="A596" s="69" t="s">
        <v>134</v>
      </c>
      <c r="B596" s="70" t="s">
        <v>69</v>
      </c>
      <c r="C596" s="71" t="s">
        <v>1718</v>
      </c>
      <c r="D596" s="71">
        <v>1000000950</v>
      </c>
      <c r="E596" s="72" t="s">
        <v>1719</v>
      </c>
      <c r="F596" s="73">
        <v>44481</v>
      </c>
      <c r="G596" s="66" t="str">
        <f t="shared" si="126"/>
        <v>-</v>
      </c>
      <c r="H596" s="66"/>
      <c r="I596" s="67">
        <v>0</v>
      </c>
      <c r="J596" s="67">
        <f t="shared" si="127"/>
        <v>0</v>
      </c>
      <c r="K596" s="68">
        <v>0</v>
      </c>
      <c r="L596" s="68">
        <f t="shared" si="128"/>
        <v>0</v>
      </c>
      <c r="M596" s="68" t="str">
        <f t="shared" si="129"/>
        <v>-</v>
      </c>
      <c r="N596" s="96">
        <v>0</v>
      </c>
      <c r="O596" s="97" t="str">
        <f t="shared" si="130"/>
        <v>Mar</v>
      </c>
      <c r="P596" s="96">
        <f t="shared" si="131"/>
        <v>0</v>
      </c>
      <c r="Q596" s="98">
        <f t="shared" si="132"/>
        <v>0</v>
      </c>
      <c r="R596" s="97" t="str">
        <f t="shared" si="133"/>
        <v xml:space="preserve"> </v>
      </c>
      <c r="S596" s="99" t="b">
        <f t="shared" si="134"/>
        <v>0</v>
      </c>
      <c r="T596" s="68">
        <v>25</v>
      </c>
      <c r="U596" s="100" t="str">
        <f t="shared" si="135"/>
        <v>Apr</v>
      </c>
      <c r="V596" s="96">
        <v>25</v>
      </c>
      <c r="W596" s="101">
        <f t="shared" si="136"/>
        <v>-25</v>
      </c>
      <c r="X596" s="102">
        <f t="shared" si="137"/>
        <v>-1</v>
      </c>
      <c r="Y596" s="103" t="str">
        <f t="shared" si="138"/>
        <v>DEGROWTH</v>
      </c>
      <c r="Z596" s="74">
        <v>0</v>
      </c>
      <c r="AA596" s="69"/>
      <c r="AB596" s="69" t="s">
        <v>133</v>
      </c>
      <c r="AC596" s="69" t="s">
        <v>134</v>
      </c>
      <c r="AD596" s="3">
        <f t="shared" si="139"/>
        <v>1</v>
      </c>
      <c r="AE596" s="75"/>
    </row>
    <row r="597" spans="1:31" ht="14.25" customHeight="1">
      <c r="A597" s="69" t="s">
        <v>134</v>
      </c>
      <c r="B597" s="70" t="s">
        <v>69</v>
      </c>
      <c r="C597" s="71" t="s">
        <v>1720</v>
      </c>
      <c r="D597" s="71">
        <v>1000002627</v>
      </c>
      <c r="E597" s="72" t="s">
        <v>1721</v>
      </c>
      <c r="F597" s="73">
        <v>44643</v>
      </c>
      <c r="G597" s="66" t="str">
        <f t="shared" si="126"/>
        <v>Targeted Dealer</v>
      </c>
      <c r="H597" s="66"/>
      <c r="I597" s="67">
        <v>270</v>
      </c>
      <c r="J597" s="67">
        <f t="shared" si="127"/>
        <v>252</v>
      </c>
      <c r="K597" s="68">
        <v>335</v>
      </c>
      <c r="L597" s="68">
        <f t="shared" si="128"/>
        <v>-65</v>
      </c>
      <c r="M597" s="68">
        <f t="shared" si="129"/>
        <v>132.93650793650792</v>
      </c>
      <c r="N597" s="96">
        <v>270</v>
      </c>
      <c r="O597" s="97" t="str">
        <f t="shared" si="130"/>
        <v>Mar</v>
      </c>
      <c r="P597" s="96">
        <f t="shared" si="131"/>
        <v>270</v>
      </c>
      <c r="Q597" s="98">
        <f t="shared" si="132"/>
        <v>65</v>
      </c>
      <c r="R597" s="97">
        <f t="shared" si="133"/>
        <v>0.2407407407407407</v>
      </c>
      <c r="S597" s="99" t="str">
        <f t="shared" si="134"/>
        <v>GROWTH</v>
      </c>
      <c r="T597" s="68">
        <v>115</v>
      </c>
      <c r="U597" s="100" t="str">
        <f t="shared" si="135"/>
        <v>Apr</v>
      </c>
      <c r="V597" s="96">
        <v>115</v>
      </c>
      <c r="W597" s="101">
        <f t="shared" si="136"/>
        <v>220</v>
      </c>
      <c r="X597" s="102">
        <f t="shared" si="137"/>
        <v>1.9130434782608696</v>
      </c>
      <c r="Y597" s="103" t="str">
        <f t="shared" si="138"/>
        <v>GROWTH</v>
      </c>
      <c r="Z597" s="74">
        <v>0</v>
      </c>
      <c r="AA597" s="69"/>
      <c r="AB597" s="69" t="s">
        <v>133</v>
      </c>
      <c r="AC597" s="69" t="s">
        <v>134</v>
      </c>
      <c r="AD597" s="3">
        <f t="shared" si="139"/>
        <v>0</v>
      </c>
      <c r="AE597" s="75"/>
    </row>
    <row r="598" spans="1:31" ht="14.25" customHeight="1">
      <c r="A598" s="69" t="s">
        <v>134</v>
      </c>
      <c r="B598" s="70" t="s">
        <v>69</v>
      </c>
      <c r="C598" s="71" t="s">
        <v>1722</v>
      </c>
      <c r="D598" s="71">
        <v>1000002762</v>
      </c>
      <c r="E598" s="71" t="s">
        <v>1723</v>
      </c>
      <c r="F598" s="73">
        <v>44707</v>
      </c>
      <c r="G598" s="66" t="str">
        <f t="shared" si="126"/>
        <v>Targeted Dealer</v>
      </c>
      <c r="H598" s="66"/>
      <c r="I598" s="67">
        <v>30</v>
      </c>
      <c r="J598" s="67">
        <f t="shared" si="127"/>
        <v>28</v>
      </c>
      <c r="K598" s="68">
        <v>0</v>
      </c>
      <c r="L598" s="68">
        <f t="shared" si="128"/>
        <v>30</v>
      </c>
      <c r="M598" s="68">
        <f t="shared" si="129"/>
        <v>0</v>
      </c>
      <c r="N598" s="96">
        <v>0</v>
      </c>
      <c r="O598" s="97" t="str">
        <f t="shared" si="130"/>
        <v>Mar</v>
      </c>
      <c r="P598" s="96">
        <f t="shared" si="131"/>
        <v>0</v>
      </c>
      <c r="Q598" s="98">
        <f t="shared" si="132"/>
        <v>0</v>
      </c>
      <c r="R598" s="97" t="str">
        <f t="shared" si="133"/>
        <v xml:space="preserve"> </v>
      </c>
      <c r="S598" s="99" t="b">
        <f t="shared" si="134"/>
        <v>0</v>
      </c>
      <c r="T598" s="68">
        <v>25</v>
      </c>
      <c r="U598" s="100" t="str">
        <f t="shared" si="135"/>
        <v>Apr</v>
      </c>
      <c r="V598" s="96">
        <v>25</v>
      </c>
      <c r="W598" s="101">
        <f t="shared" si="136"/>
        <v>-25</v>
      </c>
      <c r="X598" s="102">
        <f t="shared" si="137"/>
        <v>-1</v>
      </c>
      <c r="Y598" s="103" t="str">
        <f t="shared" si="138"/>
        <v>DEGROWTH</v>
      </c>
      <c r="Z598" s="74">
        <v>0</v>
      </c>
      <c r="AA598" s="69"/>
      <c r="AB598" s="69" t="s">
        <v>133</v>
      </c>
      <c r="AC598" s="69" t="s">
        <v>134</v>
      </c>
      <c r="AD598" s="3">
        <f t="shared" si="139"/>
        <v>1</v>
      </c>
      <c r="AE598" s="75"/>
    </row>
    <row r="599" spans="1:31" ht="14.25" customHeight="1">
      <c r="A599" s="69" t="s">
        <v>134</v>
      </c>
      <c r="B599" s="70" t="s">
        <v>65</v>
      </c>
      <c r="C599" s="71" t="s">
        <v>1724</v>
      </c>
      <c r="D599" s="71">
        <v>1000002813</v>
      </c>
      <c r="E599" s="71" t="s">
        <v>1725</v>
      </c>
      <c r="F599" s="73">
        <v>44721</v>
      </c>
      <c r="G599" s="66" t="str">
        <f t="shared" si="126"/>
        <v>Targeted Dealer</v>
      </c>
      <c r="H599" s="66"/>
      <c r="I599" s="67">
        <v>250</v>
      </c>
      <c r="J599" s="67">
        <f t="shared" si="127"/>
        <v>233.33333333333334</v>
      </c>
      <c r="K599" s="68">
        <v>250</v>
      </c>
      <c r="L599" s="68">
        <f t="shared" si="128"/>
        <v>0</v>
      </c>
      <c r="M599" s="68">
        <f t="shared" si="129"/>
        <v>107.14285714285714</v>
      </c>
      <c r="N599" s="96">
        <v>210</v>
      </c>
      <c r="O599" s="97" t="str">
        <f t="shared" si="130"/>
        <v>Mar</v>
      </c>
      <c r="P599" s="96">
        <f t="shared" si="131"/>
        <v>210</v>
      </c>
      <c r="Q599" s="98">
        <f t="shared" si="132"/>
        <v>40</v>
      </c>
      <c r="R599" s="97">
        <f t="shared" si="133"/>
        <v>0.19047619047619047</v>
      </c>
      <c r="S599" s="99" t="str">
        <f t="shared" si="134"/>
        <v>GROWTH</v>
      </c>
      <c r="T599" s="68">
        <v>250</v>
      </c>
      <c r="U599" s="100" t="str">
        <f t="shared" si="135"/>
        <v>Apr</v>
      </c>
      <c r="V599" s="96">
        <v>250</v>
      </c>
      <c r="W599" s="101">
        <f t="shared" si="136"/>
        <v>0</v>
      </c>
      <c r="X599" s="102">
        <f t="shared" si="137"/>
        <v>0</v>
      </c>
      <c r="Y599" s="103" t="str">
        <f t="shared" si="138"/>
        <v>GROWTH</v>
      </c>
      <c r="Z599" s="74">
        <v>0</v>
      </c>
      <c r="AA599" s="69"/>
      <c r="AB599" s="69" t="s">
        <v>133</v>
      </c>
      <c r="AC599" s="69" t="s">
        <v>134</v>
      </c>
      <c r="AD599" s="3">
        <f t="shared" si="139"/>
        <v>0</v>
      </c>
      <c r="AE599" s="75"/>
    </row>
    <row r="600" spans="1:31" ht="14.25" customHeight="1">
      <c r="A600" s="69" t="s">
        <v>134</v>
      </c>
      <c r="B600" s="70" t="s">
        <v>65</v>
      </c>
      <c r="C600" s="71" t="s">
        <v>1726</v>
      </c>
      <c r="D600" s="71">
        <v>1000002833</v>
      </c>
      <c r="E600" s="71" t="s">
        <v>1727</v>
      </c>
      <c r="F600" s="73">
        <v>44755</v>
      </c>
      <c r="G600" s="66" t="str">
        <f t="shared" si="126"/>
        <v>Targeted Dealer</v>
      </c>
      <c r="H600" s="66"/>
      <c r="I600" s="67">
        <v>650</v>
      </c>
      <c r="J600" s="67">
        <f t="shared" si="127"/>
        <v>606.66666666666674</v>
      </c>
      <c r="K600" s="68">
        <v>564</v>
      </c>
      <c r="L600" s="68">
        <f t="shared" si="128"/>
        <v>86</v>
      </c>
      <c r="M600" s="68">
        <f t="shared" si="129"/>
        <v>92.967032967032964</v>
      </c>
      <c r="N600" s="96">
        <v>677</v>
      </c>
      <c r="O600" s="97" t="str">
        <f t="shared" si="130"/>
        <v>Mar</v>
      </c>
      <c r="P600" s="96">
        <f t="shared" si="131"/>
        <v>677</v>
      </c>
      <c r="Q600" s="98">
        <f t="shared" si="132"/>
        <v>-113</v>
      </c>
      <c r="R600" s="97">
        <f t="shared" si="133"/>
        <v>-0.1669128508124077</v>
      </c>
      <c r="S600" s="99" t="str">
        <f t="shared" si="134"/>
        <v>DEGROWTH</v>
      </c>
      <c r="T600" s="68">
        <v>530</v>
      </c>
      <c r="U600" s="100" t="str">
        <f t="shared" si="135"/>
        <v>Apr</v>
      </c>
      <c r="V600" s="96">
        <v>530</v>
      </c>
      <c r="W600" s="101">
        <f t="shared" si="136"/>
        <v>34</v>
      </c>
      <c r="X600" s="102">
        <f t="shared" si="137"/>
        <v>6.4150943396226401E-2</v>
      </c>
      <c r="Y600" s="103" t="str">
        <f t="shared" si="138"/>
        <v>GROWTH</v>
      </c>
      <c r="Z600" s="74">
        <v>0</v>
      </c>
      <c r="AA600" s="69"/>
      <c r="AB600" s="69" t="s">
        <v>133</v>
      </c>
      <c r="AC600" s="69" t="s">
        <v>134</v>
      </c>
      <c r="AD600" s="3">
        <f t="shared" si="139"/>
        <v>0</v>
      </c>
      <c r="AE600" s="75"/>
    </row>
    <row r="601" spans="1:31" ht="14.25" customHeight="1">
      <c r="A601" s="69" t="s">
        <v>134</v>
      </c>
      <c r="B601" s="70" t="s">
        <v>69</v>
      </c>
      <c r="C601" s="71" t="s">
        <v>1728</v>
      </c>
      <c r="D601" s="71">
        <v>1000003282</v>
      </c>
      <c r="E601" s="71" t="s">
        <v>1729</v>
      </c>
      <c r="F601" s="73">
        <v>44951</v>
      </c>
      <c r="G601" s="66" t="str">
        <f t="shared" si="126"/>
        <v>Targeted Dealer</v>
      </c>
      <c r="H601" s="66"/>
      <c r="I601" s="67">
        <v>185</v>
      </c>
      <c r="J601" s="67">
        <f t="shared" si="127"/>
        <v>172.66666666666669</v>
      </c>
      <c r="K601" s="68">
        <v>135</v>
      </c>
      <c r="L601" s="68">
        <f t="shared" si="128"/>
        <v>50</v>
      </c>
      <c r="M601" s="68">
        <f t="shared" si="129"/>
        <v>78.185328185328174</v>
      </c>
      <c r="N601" s="96">
        <v>125</v>
      </c>
      <c r="O601" s="97" t="str">
        <f t="shared" si="130"/>
        <v>Mar</v>
      </c>
      <c r="P601" s="96">
        <f t="shared" si="131"/>
        <v>125</v>
      </c>
      <c r="Q601" s="98">
        <f t="shared" si="132"/>
        <v>10</v>
      </c>
      <c r="R601" s="97">
        <f t="shared" si="133"/>
        <v>8.0000000000000071E-2</v>
      </c>
      <c r="S601" s="99" t="str">
        <f t="shared" si="134"/>
        <v>GROWTH</v>
      </c>
      <c r="T601" s="68">
        <v>200</v>
      </c>
      <c r="U601" s="100" t="str">
        <f t="shared" si="135"/>
        <v>Apr</v>
      </c>
      <c r="V601" s="96">
        <v>200</v>
      </c>
      <c r="W601" s="101">
        <f t="shared" si="136"/>
        <v>-65</v>
      </c>
      <c r="X601" s="102">
        <f t="shared" si="137"/>
        <v>-0.32499999999999996</v>
      </c>
      <c r="Y601" s="103" t="str">
        <f t="shared" si="138"/>
        <v>DEGROWTH</v>
      </c>
      <c r="Z601" s="74">
        <v>0</v>
      </c>
      <c r="AA601" s="69"/>
      <c r="AB601" s="69" t="s">
        <v>133</v>
      </c>
      <c r="AC601" s="69" t="s">
        <v>134</v>
      </c>
      <c r="AD601" s="3">
        <f t="shared" si="139"/>
        <v>0</v>
      </c>
      <c r="AE601" s="75"/>
    </row>
    <row r="602" spans="1:31" ht="14.25" customHeight="1">
      <c r="A602" s="69" t="s">
        <v>134</v>
      </c>
      <c r="B602" s="70" t="s">
        <v>69</v>
      </c>
      <c r="C602" s="71" t="s">
        <v>1730</v>
      </c>
      <c r="D602" s="71">
        <v>1000003292</v>
      </c>
      <c r="E602" s="71" t="s">
        <v>1731</v>
      </c>
      <c r="F602" s="73">
        <v>44953</v>
      </c>
      <c r="G602" s="66" t="str">
        <f t="shared" si="126"/>
        <v>Targeted Dealer</v>
      </c>
      <c r="H602" s="66"/>
      <c r="I602" s="67">
        <v>400</v>
      </c>
      <c r="J602" s="67">
        <f t="shared" si="127"/>
        <v>373.33333333333337</v>
      </c>
      <c r="K602" s="68">
        <v>309</v>
      </c>
      <c r="L602" s="68">
        <f t="shared" si="128"/>
        <v>91</v>
      </c>
      <c r="M602" s="68">
        <f t="shared" si="129"/>
        <v>82.767857142857139</v>
      </c>
      <c r="N602" s="96">
        <v>448.5</v>
      </c>
      <c r="O602" s="97" t="str">
        <f t="shared" si="130"/>
        <v>Mar</v>
      </c>
      <c r="P602" s="96">
        <f t="shared" si="131"/>
        <v>448.5</v>
      </c>
      <c r="Q602" s="98">
        <f t="shared" si="132"/>
        <v>-139.5</v>
      </c>
      <c r="R602" s="97">
        <f t="shared" si="133"/>
        <v>-0.31103678929765888</v>
      </c>
      <c r="S602" s="99" t="str">
        <f t="shared" si="134"/>
        <v>DEGROWTH</v>
      </c>
      <c r="T602" s="68">
        <v>336</v>
      </c>
      <c r="U602" s="100" t="str">
        <f t="shared" si="135"/>
        <v>Apr</v>
      </c>
      <c r="V602" s="96">
        <v>336</v>
      </c>
      <c r="W602" s="101">
        <f t="shared" si="136"/>
        <v>-27</v>
      </c>
      <c r="X602" s="102">
        <f t="shared" si="137"/>
        <v>-8.0357142857142905E-2</v>
      </c>
      <c r="Y602" s="103" t="str">
        <f t="shared" si="138"/>
        <v>DEGROWTH</v>
      </c>
      <c r="Z602" s="74">
        <v>0</v>
      </c>
      <c r="AA602" s="69"/>
      <c r="AB602" s="69" t="s">
        <v>133</v>
      </c>
      <c r="AC602" s="69" t="s">
        <v>134</v>
      </c>
      <c r="AD602" s="3">
        <f t="shared" si="139"/>
        <v>0</v>
      </c>
      <c r="AE602" s="75"/>
    </row>
    <row r="603" spans="1:31" ht="14.25" customHeight="1">
      <c r="A603" s="69" t="s">
        <v>134</v>
      </c>
      <c r="B603" s="70" t="s">
        <v>65</v>
      </c>
      <c r="C603" s="71" t="s">
        <v>1732</v>
      </c>
      <c r="D603" s="71">
        <v>1000003344</v>
      </c>
      <c r="E603" s="71" t="s">
        <v>738</v>
      </c>
      <c r="F603" s="73">
        <v>44971</v>
      </c>
      <c r="G603" s="66" t="str">
        <f t="shared" si="126"/>
        <v>Targeted Dealer</v>
      </c>
      <c r="H603" s="66"/>
      <c r="I603" s="67">
        <v>50</v>
      </c>
      <c r="J603" s="67">
        <f t="shared" si="127"/>
        <v>46.666666666666671</v>
      </c>
      <c r="K603" s="68">
        <v>25</v>
      </c>
      <c r="L603" s="68">
        <f t="shared" si="128"/>
        <v>25</v>
      </c>
      <c r="M603" s="68">
        <f t="shared" si="129"/>
        <v>53.571428571428562</v>
      </c>
      <c r="N603" s="96">
        <v>50</v>
      </c>
      <c r="O603" s="97" t="str">
        <f t="shared" si="130"/>
        <v>Mar</v>
      </c>
      <c r="P603" s="96">
        <f t="shared" si="131"/>
        <v>50</v>
      </c>
      <c r="Q603" s="98">
        <f t="shared" si="132"/>
        <v>-25</v>
      </c>
      <c r="R603" s="97">
        <f t="shared" si="133"/>
        <v>-0.5</v>
      </c>
      <c r="S603" s="99" t="str">
        <f t="shared" si="134"/>
        <v>DEGROWTH</v>
      </c>
      <c r="T603" s="68">
        <v>50</v>
      </c>
      <c r="U603" s="100" t="str">
        <f t="shared" si="135"/>
        <v>Apr</v>
      </c>
      <c r="V603" s="96">
        <v>50</v>
      </c>
      <c r="W603" s="101">
        <f t="shared" si="136"/>
        <v>-25</v>
      </c>
      <c r="X603" s="102">
        <f t="shared" si="137"/>
        <v>-0.5</v>
      </c>
      <c r="Y603" s="103" t="str">
        <f t="shared" si="138"/>
        <v>DEGROWTH</v>
      </c>
      <c r="Z603" s="74">
        <v>0</v>
      </c>
      <c r="AA603" s="69"/>
      <c r="AB603" s="69" t="s">
        <v>133</v>
      </c>
      <c r="AC603" s="69" t="s">
        <v>134</v>
      </c>
      <c r="AD603" s="3">
        <f t="shared" si="139"/>
        <v>0</v>
      </c>
      <c r="AE603" s="75"/>
    </row>
    <row r="604" spans="1:31" ht="14.25" customHeight="1">
      <c r="A604" s="69" t="s">
        <v>134</v>
      </c>
      <c r="B604" s="70" t="s">
        <v>65</v>
      </c>
      <c r="C604" s="71" t="s">
        <v>1733</v>
      </c>
      <c r="D604" s="71">
        <v>1000003366</v>
      </c>
      <c r="E604" s="71" t="s">
        <v>1734</v>
      </c>
      <c r="F604" s="73">
        <v>44975</v>
      </c>
      <c r="G604" s="66" t="str">
        <f t="shared" si="126"/>
        <v>Targeted Dealer</v>
      </c>
      <c r="H604" s="66"/>
      <c r="I604" s="67">
        <v>700</v>
      </c>
      <c r="J604" s="67">
        <f t="shared" si="127"/>
        <v>653.33333333333326</v>
      </c>
      <c r="K604" s="68">
        <v>560</v>
      </c>
      <c r="L604" s="68">
        <f t="shared" si="128"/>
        <v>140</v>
      </c>
      <c r="M604" s="68">
        <f t="shared" si="129"/>
        <v>85.714285714285722</v>
      </c>
      <c r="N604" s="96">
        <v>586</v>
      </c>
      <c r="O604" s="97" t="str">
        <f t="shared" si="130"/>
        <v>Mar</v>
      </c>
      <c r="P604" s="96">
        <f t="shared" si="131"/>
        <v>586</v>
      </c>
      <c r="Q604" s="98">
        <f t="shared" si="132"/>
        <v>-26</v>
      </c>
      <c r="R604" s="97">
        <f t="shared" si="133"/>
        <v>-4.4368600682593851E-2</v>
      </c>
      <c r="S604" s="99" t="str">
        <f t="shared" si="134"/>
        <v>DEGROWTH</v>
      </c>
      <c r="T604" s="68">
        <v>665</v>
      </c>
      <c r="U604" s="100" t="str">
        <f t="shared" si="135"/>
        <v>Apr</v>
      </c>
      <c r="V604" s="96">
        <v>665</v>
      </c>
      <c r="W604" s="101">
        <f t="shared" si="136"/>
        <v>-105</v>
      </c>
      <c r="X604" s="102">
        <f t="shared" si="137"/>
        <v>-0.15789473684210531</v>
      </c>
      <c r="Y604" s="103" t="str">
        <f t="shared" si="138"/>
        <v>DEGROWTH</v>
      </c>
      <c r="Z604" s="74">
        <v>0</v>
      </c>
      <c r="AA604" s="69"/>
      <c r="AB604" s="69" t="s">
        <v>133</v>
      </c>
      <c r="AC604" s="69" t="s">
        <v>134</v>
      </c>
      <c r="AD604" s="3">
        <f t="shared" si="139"/>
        <v>0</v>
      </c>
      <c r="AE604" s="75"/>
    </row>
    <row r="605" spans="1:31" ht="14.25" customHeight="1">
      <c r="A605" s="69" t="s">
        <v>134</v>
      </c>
      <c r="B605" s="70" t="s">
        <v>65</v>
      </c>
      <c r="C605" s="71" t="s">
        <v>1735</v>
      </c>
      <c r="D605" s="71">
        <v>1000003393</v>
      </c>
      <c r="E605" s="71" t="s">
        <v>1736</v>
      </c>
      <c r="F605" s="73">
        <v>44985</v>
      </c>
      <c r="G605" s="66" t="str">
        <f t="shared" si="126"/>
        <v>Targeted Dealer</v>
      </c>
      <c r="H605" s="66"/>
      <c r="I605" s="67">
        <v>250</v>
      </c>
      <c r="J605" s="67">
        <f t="shared" si="127"/>
        <v>233.33333333333334</v>
      </c>
      <c r="K605" s="68">
        <v>265</v>
      </c>
      <c r="L605" s="68">
        <f t="shared" si="128"/>
        <v>-15</v>
      </c>
      <c r="M605" s="68">
        <f t="shared" si="129"/>
        <v>113.57142857142857</v>
      </c>
      <c r="N605" s="96">
        <v>222</v>
      </c>
      <c r="O605" s="97" t="str">
        <f t="shared" si="130"/>
        <v>Mar</v>
      </c>
      <c r="P605" s="96">
        <f t="shared" si="131"/>
        <v>222</v>
      </c>
      <c r="Q605" s="98">
        <f t="shared" si="132"/>
        <v>43</v>
      </c>
      <c r="R605" s="97">
        <f t="shared" si="133"/>
        <v>0.19369369369369371</v>
      </c>
      <c r="S605" s="99" t="str">
        <f t="shared" si="134"/>
        <v>GROWTH</v>
      </c>
      <c r="T605" s="68">
        <v>265</v>
      </c>
      <c r="U605" s="100" t="str">
        <f t="shared" si="135"/>
        <v>Apr</v>
      </c>
      <c r="V605" s="96">
        <v>265</v>
      </c>
      <c r="W605" s="101">
        <f t="shared" si="136"/>
        <v>0</v>
      </c>
      <c r="X605" s="102">
        <f t="shared" si="137"/>
        <v>0</v>
      </c>
      <c r="Y605" s="103" t="str">
        <f t="shared" si="138"/>
        <v>GROWTH</v>
      </c>
      <c r="Z605" s="74">
        <v>0</v>
      </c>
      <c r="AA605" s="69"/>
      <c r="AB605" s="69" t="s">
        <v>133</v>
      </c>
      <c r="AC605" s="69" t="s">
        <v>134</v>
      </c>
      <c r="AD605" s="3">
        <f t="shared" si="139"/>
        <v>0</v>
      </c>
      <c r="AE605" s="75"/>
    </row>
    <row r="606" spans="1:31" ht="14.25" customHeight="1">
      <c r="A606" s="69" t="s">
        <v>134</v>
      </c>
      <c r="B606" s="70" t="s">
        <v>65</v>
      </c>
      <c r="C606" s="71" t="s">
        <v>1737</v>
      </c>
      <c r="D606" s="71">
        <v>1000003399</v>
      </c>
      <c r="E606" s="71" t="s">
        <v>1738</v>
      </c>
      <c r="F606" s="73">
        <v>44985</v>
      </c>
      <c r="G606" s="66" t="str">
        <f t="shared" si="126"/>
        <v>Targeted Dealer</v>
      </c>
      <c r="H606" s="66"/>
      <c r="I606" s="67">
        <v>350</v>
      </c>
      <c r="J606" s="67">
        <f t="shared" si="127"/>
        <v>326.66666666666663</v>
      </c>
      <c r="K606" s="68">
        <v>237</v>
      </c>
      <c r="L606" s="68">
        <f t="shared" si="128"/>
        <v>113</v>
      </c>
      <c r="M606" s="68">
        <f t="shared" si="129"/>
        <v>72.551020408163282</v>
      </c>
      <c r="N606" s="96">
        <v>240</v>
      </c>
      <c r="O606" s="97" t="str">
        <f t="shared" si="130"/>
        <v>Mar</v>
      </c>
      <c r="P606" s="96">
        <f t="shared" si="131"/>
        <v>240</v>
      </c>
      <c r="Q606" s="98">
        <f t="shared" si="132"/>
        <v>-3</v>
      </c>
      <c r="R606" s="97">
        <f t="shared" si="133"/>
        <v>-1.2499999999999956E-2</v>
      </c>
      <c r="S606" s="99" t="str">
        <f t="shared" si="134"/>
        <v>DEGROWTH</v>
      </c>
      <c r="T606" s="68">
        <v>405</v>
      </c>
      <c r="U606" s="100" t="str">
        <f t="shared" si="135"/>
        <v>Apr</v>
      </c>
      <c r="V606" s="96">
        <v>405</v>
      </c>
      <c r="W606" s="101">
        <f t="shared" si="136"/>
        <v>-168</v>
      </c>
      <c r="X606" s="102">
        <f t="shared" si="137"/>
        <v>-0.41481481481481486</v>
      </c>
      <c r="Y606" s="103" t="str">
        <f t="shared" si="138"/>
        <v>DEGROWTH</v>
      </c>
      <c r="Z606" s="74">
        <v>0</v>
      </c>
      <c r="AA606" s="69"/>
      <c r="AB606" s="69" t="s">
        <v>133</v>
      </c>
      <c r="AC606" s="69" t="s">
        <v>134</v>
      </c>
      <c r="AD606" s="3">
        <f t="shared" si="139"/>
        <v>0</v>
      </c>
      <c r="AE606" s="75"/>
    </row>
    <row r="607" spans="1:31" ht="14.25" customHeight="1">
      <c r="A607" s="69" t="s">
        <v>134</v>
      </c>
      <c r="B607" s="70" t="s">
        <v>65</v>
      </c>
      <c r="C607" s="71" t="s">
        <v>1739</v>
      </c>
      <c r="D607" s="71">
        <v>1000003415</v>
      </c>
      <c r="E607" s="71" t="s">
        <v>1740</v>
      </c>
      <c r="F607" s="73">
        <v>44989</v>
      </c>
      <c r="G607" s="66" t="str">
        <f t="shared" si="126"/>
        <v>Targeted Dealer</v>
      </c>
      <c r="H607" s="66"/>
      <c r="I607" s="67">
        <v>150</v>
      </c>
      <c r="J607" s="67">
        <f t="shared" si="127"/>
        <v>140</v>
      </c>
      <c r="K607" s="68">
        <v>55</v>
      </c>
      <c r="L607" s="68">
        <f t="shared" si="128"/>
        <v>95</v>
      </c>
      <c r="M607" s="68">
        <f t="shared" si="129"/>
        <v>39.285714285714285</v>
      </c>
      <c r="N607" s="96">
        <v>154.5</v>
      </c>
      <c r="O607" s="97" t="str">
        <f t="shared" si="130"/>
        <v>Mar</v>
      </c>
      <c r="P607" s="96">
        <f t="shared" si="131"/>
        <v>154.5</v>
      </c>
      <c r="Q607" s="98">
        <f t="shared" si="132"/>
        <v>-99.5</v>
      </c>
      <c r="R607" s="97">
        <f t="shared" si="133"/>
        <v>-0.64401294498381878</v>
      </c>
      <c r="S607" s="99" t="str">
        <f t="shared" si="134"/>
        <v>DEGROWTH</v>
      </c>
      <c r="T607" s="68">
        <v>150</v>
      </c>
      <c r="U607" s="100" t="str">
        <f t="shared" si="135"/>
        <v>Apr</v>
      </c>
      <c r="V607" s="96">
        <v>150</v>
      </c>
      <c r="W607" s="101">
        <f t="shared" si="136"/>
        <v>-95</v>
      </c>
      <c r="X607" s="102">
        <f t="shared" si="137"/>
        <v>-0.6333333333333333</v>
      </c>
      <c r="Y607" s="103" t="str">
        <f t="shared" si="138"/>
        <v>DEGROWTH</v>
      </c>
      <c r="Z607" s="74">
        <v>0</v>
      </c>
      <c r="AA607" s="69"/>
      <c r="AB607" s="69" t="s">
        <v>133</v>
      </c>
      <c r="AC607" s="69" t="s">
        <v>134</v>
      </c>
      <c r="AD607" s="3">
        <f t="shared" si="139"/>
        <v>0</v>
      </c>
      <c r="AE607" s="75"/>
    </row>
    <row r="608" spans="1:31" ht="14.25" customHeight="1">
      <c r="A608" s="69" t="s">
        <v>134</v>
      </c>
      <c r="B608" s="70" t="s">
        <v>69</v>
      </c>
      <c r="C608" s="71" t="s">
        <v>1741</v>
      </c>
      <c r="D608" s="71">
        <v>1000003454</v>
      </c>
      <c r="E608" s="71" t="s">
        <v>1742</v>
      </c>
      <c r="F608" s="73">
        <v>45012</v>
      </c>
      <c r="G608" s="66" t="str">
        <f t="shared" si="126"/>
        <v>Targeted Dealer</v>
      </c>
      <c r="H608" s="66"/>
      <c r="I608" s="67">
        <v>100</v>
      </c>
      <c r="J608" s="67">
        <f t="shared" si="127"/>
        <v>93.333333333333343</v>
      </c>
      <c r="K608" s="68">
        <v>143.5</v>
      </c>
      <c r="L608" s="68">
        <f t="shared" si="128"/>
        <v>-43.5</v>
      </c>
      <c r="M608" s="68">
        <f t="shared" si="129"/>
        <v>153.74999999999997</v>
      </c>
      <c r="N608" s="96">
        <v>91.5</v>
      </c>
      <c r="O608" s="97" t="str">
        <f t="shared" si="130"/>
        <v>Mar</v>
      </c>
      <c r="P608" s="96">
        <f t="shared" si="131"/>
        <v>91.5</v>
      </c>
      <c r="Q608" s="98">
        <f t="shared" si="132"/>
        <v>52</v>
      </c>
      <c r="R608" s="97">
        <f t="shared" si="133"/>
        <v>0.56830601092896171</v>
      </c>
      <c r="S608" s="99" t="str">
        <f t="shared" si="134"/>
        <v>GROWTH</v>
      </c>
      <c r="T608" s="68">
        <v>63.5</v>
      </c>
      <c r="U608" s="100" t="str">
        <f t="shared" si="135"/>
        <v>Apr</v>
      </c>
      <c r="V608" s="96">
        <v>63.5</v>
      </c>
      <c r="W608" s="101">
        <f t="shared" si="136"/>
        <v>80</v>
      </c>
      <c r="X608" s="102">
        <f t="shared" si="137"/>
        <v>1.2598425196850394</v>
      </c>
      <c r="Y608" s="103" t="str">
        <f t="shared" si="138"/>
        <v>GROWTH</v>
      </c>
      <c r="Z608" s="74">
        <v>0</v>
      </c>
      <c r="AA608" s="69"/>
      <c r="AB608" s="69" t="s">
        <v>133</v>
      </c>
      <c r="AC608" s="69" t="s">
        <v>134</v>
      </c>
      <c r="AD608" s="3">
        <f t="shared" si="139"/>
        <v>0</v>
      </c>
      <c r="AE608" s="75"/>
    </row>
    <row r="609" spans="1:31" ht="14.25" customHeight="1">
      <c r="A609" s="69" t="s">
        <v>134</v>
      </c>
      <c r="B609" s="70" t="s">
        <v>65</v>
      </c>
      <c r="C609" s="71" t="s">
        <v>1743</v>
      </c>
      <c r="D609" s="71">
        <v>1000003586</v>
      </c>
      <c r="E609" s="71" t="s">
        <v>1744</v>
      </c>
      <c r="F609" s="73">
        <v>45084</v>
      </c>
      <c r="G609" s="66" t="str">
        <f t="shared" si="126"/>
        <v>Targeted Dealer</v>
      </c>
      <c r="H609" s="66"/>
      <c r="I609" s="67">
        <v>100</v>
      </c>
      <c r="J609" s="67">
        <f t="shared" si="127"/>
        <v>93.333333333333343</v>
      </c>
      <c r="K609" s="68">
        <v>50</v>
      </c>
      <c r="L609" s="68">
        <f t="shared" si="128"/>
        <v>50</v>
      </c>
      <c r="M609" s="68">
        <f t="shared" si="129"/>
        <v>53.571428571428562</v>
      </c>
      <c r="N609" s="96">
        <v>175</v>
      </c>
      <c r="O609" s="97" t="str">
        <f t="shared" si="130"/>
        <v>Mar</v>
      </c>
      <c r="P609" s="96">
        <f t="shared" si="131"/>
        <v>175</v>
      </c>
      <c r="Q609" s="98">
        <f t="shared" si="132"/>
        <v>-125</v>
      </c>
      <c r="R609" s="97">
        <f t="shared" si="133"/>
        <v>-0.7142857142857143</v>
      </c>
      <c r="S609" s="99" t="str">
        <f t="shared" si="134"/>
        <v>DEGROWTH</v>
      </c>
      <c r="T609" s="68">
        <v>130</v>
      </c>
      <c r="U609" s="100" t="str">
        <f t="shared" si="135"/>
        <v>Apr</v>
      </c>
      <c r="V609" s="96">
        <v>130</v>
      </c>
      <c r="W609" s="101">
        <f t="shared" si="136"/>
        <v>-80</v>
      </c>
      <c r="X609" s="102">
        <f t="shared" si="137"/>
        <v>-0.61538461538461542</v>
      </c>
      <c r="Y609" s="103" t="str">
        <f t="shared" si="138"/>
        <v>DEGROWTH</v>
      </c>
      <c r="Z609" s="74">
        <v>0</v>
      </c>
      <c r="AA609" s="69"/>
      <c r="AB609" s="69" t="s">
        <v>133</v>
      </c>
      <c r="AC609" s="69" t="s">
        <v>134</v>
      </c>
      <c r="AD609" s="3">
        <f t="shared" si="139"/>
        <v>0</v>
      </c>
      <c r="AE609" s="75"/>
    </row>
    <row r="610" spans="1:31" ht="14.25" customHeight="1">
      <c r="A610" s="69" t="s">
        <v>134</v>
      </c>
      <c r="B610" s="70" t="s">
        <v>69</v>
      </c>
      <c r="C610" s="71" t="s">
        <v>1745</v>
      </c>
      <c r="D610" s="71">
        <v>1000003597</v>
      </c>
      <c r="E610" s="71" t="s">
        <v>1746</v>
      </c>
      <c r="F610" s="73">
        <v>45093</v>
      </c>
      <c r="G610" s="66" t="str">
        <f t="shared" si="126"/>
        <v>Targeted Dealer</v>
      </c>
      <c r="H610" s="66"/>
      <c r="I610" s="67">
        <v>150</v>
      </c>
      <c r="J610" s="67">
        <f t="shared" si="127"/>
        <v>140</v>
      </c>
      <c r="K610" s="68">
        <v>135</v>
      </c>
      <c r="L610" s="68">
        <f t="shared" si="128"/>
        <v>15</v>
      </c>
      <c r="M610" s="68">
        <f t="shared" si="129"/>
        <v>96.428571428571431</v>
      </c>
      <c r="N610" s="96">
        <v>130</v>
      </c>
      <c r="O610" s="97" t="str">
        <f t="shared" si="130"/>
        <v>Mar</v>
      </c>
      <c r="P610" s="96">
        <f t="shared" si="131"/>
        <v>130</v>
      </c>
      <c r="Q610" s="98">
        <f t="shared" si="132"/>
        <v>5</v>
      </c>
      <c r="R610" s="97">
        <f t="shared" si="133"/>
        <v>3.8461538461538547E-2</v>
      </c>
      <c r="S610" s="99" t="str">
        <f t="shared" si="134"/>
        <v>GROWTH</v>
      </c>
      <c r="T610" s="68">
        <v>119</v>
      </c>
      <c r="U610" s="100" t="str">
        <f t="shared" si="135"/>
        <v>Apr</v>
      </c>
      <c r="V610" s="96">
        <v>119</v>
      </c>
      <c r="W610" s="101">
        <f t="shared" si="136"/>
        <v>16</v>
      </c>
      <c r="X610" s="102">
        <f t="shared" si="137"/>
        <v>0.13445378151260501</v>
      </c>
      <c r="Y610" s="103" t="str">
        <f t="shared" si="138"/>
        <v>GROWTH</v>
      </c>
      <c r="Z610" s="74">
        <v>0</v>
      </c>
      <c r="AA610" s="69"/>
      <c r="AB610" s="69" t="s">
        <v>133</v>
      </c>
      <c r="AC610" s="69" t="s">
        <v>134</v>
      </c>
      <c r="AD610" s="3">
        <f t="shared" si="139"/>
        <v>0</v>
      </c>
      <c r="AE610" s="75"/>
    </row>
    <row r="611" spans="1:31" ht="14.25" customHeight="1">
      <c r="A611" s="69" t="s">
        <v>134</v>
      </c>
      <c r="B611" s="70" t="s">
        <v>69</v>
      </c>
      <c r="C611" s="71" t="s">
        <v>282</v>
      </c>
      <c r="D611" s="71">
        <v>1000003637</v>
      </c>
      <c r="E611" s="71" t="s">
        <v>283</v>
      </c>
      <c r="F611" s="73">
        <v>45133</v>
      </c>
      <c r="G611" s="66" t="str">
        <f t="shared" si="126"/>
        <v>Targeted Dealer</v>
      </c>
      <c r="H611" s="66"/>
      <c r="I611" s="67">
        <v>25</v>
      </c>
      <c r="J611" s="67">
        <f t="shared" si="127"/>
        <v>23.333333333333336</v>
      </c>
      <c r="K611" s="68">
        <v>113.5</v>
      </c>
      <c r="L611" s="68">
        <f t="shared" si="128"/>
        <v>-88.5</v>
      </c>
      <c r="M611" s="68">
        <f t="shared" si="129"/>
        <v>486.42857142857139</v>
      </c>
      <c r="N611" s="96">
        <v>50</v>
      </c>
      <c r="O611" s="97" t="str">
        <f t="shared" si="130"/>
        <v>Mar</v>
      </c>
      <c r="P611" s="96">
        <f t="shared" si="131"/>
        <v>50</v>
      </c>
      <c r="Q611" s="98">
        <f t="shared" si="132"/>
        <v>63.5</v>
      </c>
      <c r="R611" s="97">
        <f t="shared" si="133"/>
        <v>1.27</v>
      </c>
      <c r="S611" s="99" t="str">
        <f t="shared" si="134"/>
        <v>GROWTH</v>
      </c>
      <c r="T611" s="68">
        <v>25</v>
      </c>
      <c r="U611" s="100" t="str">
        <f t="shared" si="135"/>
        <v>Apr</v>
      </c>
      <c r="V611" s="96">
        <v>25</v>
      </c>
      <c r="W611" s="101">
        <f t="shared" si="136"/>
        <v>88.5</v>
      </c>
      <c r="X611" s="102">
        <f t="shared" si="137"/>
        <v>3.54</v>
      </c>
      <c r="Y611" s="103" t="str">
        <f t="shared" si="138"/>
        <v>GROWTH</v>
      </c>
      <c r="Z611" s="74">
        <v>0</v>
      </c>
      <c r="AA611" s="69"/>
      <c r="AB611" s="69" t="s">
        <v>133</v>
      </c>
      <c r="AC611" s="69" t="s">
        <v>134</v>
      </c>
      <c r="AD611" s="3">
        <f t="shared" si="139"/>
        <v>0</v>
      </c>
      <c r="AE611" s="75"/>
    </row>
    <row r="612" spans="1:31" ht="14.25" customHeight="1">
      <c r="A612" s="69" t="s">
        <v>134</v>
      </c>
      <c r="B612" s="70" t="s">
        <v>65</v>
      </c>
      <c r="C612" s="71" t="s">
        <v>1747</v>
      </c>
      <c r="D612" s="71">
        <v>1000003713</v>
      </c>
      <c r="E612" s="71" t="s">
        <v>1748</v>
      </c>
      <c r="F612" s="73">
        <v>45177</v>
      </c>
      <c r="G612" s="66" t="str">
        <f t="shared" si="126"/>
        <v>Targeted Dealer</v>
      </c>
      <c r="H612" s="66"/>
      <c r="I612" s="67">
        <v>100</v>
      </c>
      <c r="J612" s="67">
        <f t="shared" si="127"/>
        <v>93.333333333333343</v>
      </c>
      <c r="K612" s="68">
        <v>25</v>
      </c>
      <c r="L612" s="68">
        <f t="shared" si="128"/>
        <v>75</v>
      </c>
      <c r="M612" s="68">
        <f t="shared" si="129"/>
        <v>26.785714285714281</v>
      </c>
      <c r="N612" s="96">
        <v>25</v>
      </c>
      <c r="O612" s="97" t="str">
        <f t="shared" si="130"/>
        <v>Mar</v>
      </c>
      <c r="P612" s="96">
        <f t="shared" si="131"/>
        <v>25</v>
      </c>
      <c r="Q612" s="98">
        <f t="shared" si="132"/>
        <v>0</v>
      </c>
      <c r="R612" s="97">
        <f t="shared" si="133"/>
        <v>0</v>
      </c>
      <c r="S612" s="99" t="str">
        <f t="shared" si="134"/>
        <v>GROWTH</v>
      </c>
      <c r="T612" s="68">
        <v>75</v>
      </c>
      <c r="U612" s="100" t="str">
        <f t="shared" si="135"/>
        <v>Apr</v>
      </c>
      <c r="V612" s="96">
        <v>75</v>
      </c>
      <c r="W612" s="101">
        <f t="shared" si="136"/>
        <v>-50</v>
      </c>
      <c r="X612" s="102">
        <f t="shared" si="137"/>
        <v>-0.66666666666666674</v>
      </c>
      <c r="Y612" s="103" t="str">
        <f t="shared" si="138"/>
        <v>DEGROWTH</v>
      </c>
      <c r="Z612" s="74">
        <v>0</v>
      </c>
      <c r="AA612" s="69"/>
      <c r="AB612" s="69" t="s">
        <v>133</v>
      </c>
      <c r="AC612" s="69" t="s">
        <v>134</v>
      </c>
      <c r="AD612" s="3">
        <f t="shared" si="139"/>
        <v>0</v>
      </c>
      <c r="AE612" s="75"/>
    </row>
    <row r="613" spans="1:31" ht="14.25" customHeight="1">
      <c r="A613" s="69" t="s">
        <v>134</v>
      </c>
      <c r="B613" s="70" t="s">
        <v>65</v>
      </c>
      <c r="C613" s="71" t="s">
        <v>1749</v>
      </c>
      <c r="D613" s="71">
        <v>1000003725</v>
      </c>
      <c r="E613" s="71" t="s">
        <v>1750</v>
      </c>
      <c r="F613" s="73">
        <v>45209</v>
      </c>
      <c r="G613" s="66" t="str">
        <f t="shared" si="126"/>
        <v>Targeted Dealer</v>
      </c>
      <c r="H613" s="66"/>
      <c r="I613" s="67">
        <v>900</v>
      </c>
      <c r="J613" s="67">
        <f t="shared" si="127"/>
        <v>840</v>
      </c>
      <c r="K613" s="68">
        <v>934.5</v>
      </c>
      <c r="L613" s="68">
        <f t="shared" si="128"/>
        <v>-34.5</v>
      </c>
      <c r="M613" s="68">
        <f t="shared" si="129"/>
        <v>111.25</v>
      </c>
      <c r="N613" s="96">
        <v>790</v>
      </c>
      <c r="O613" s="97" t="str">
        <f t="shared" si="130"/>
        <v>Mar</v>
      </c>
      <c r="P613" s="96">
        <f t="shared" si="131"/>
        <v>790</v>
      </c>
      <c r="Q613" s="98">
        <f t="shared" si="132"/>
        <v>144.5</v>
      </c>
      <c r="R613" s="97">
        <f t="shared" si="133"/>
        <v>0.18291139240506338</v>
      </c>
      <c r="S613" s="99" t="str">
        <f t="shared" si="134"/>
        <v>GROWTH</v>
      </c>
      <c r="T613" s="68">
        <v>715</v>
      </c>
      <c r="U613" s="100" t="str">
        <f t="shared" si="135"/>
        <v>Apr</v>
      </c>
      <c r="V613" s="96">
        <v>715</v>
      </c>
      <c r="W613" s="101">
        <f t="shared" si="136"/>
        <v>219.5</v>
      </c>
      <c r="X613" s="102">
        <f t="shared" si="137"/>
        <v>0.30699300699300691</v>
      </c>
      <c r="Y613" s="103" t="str">
        <f t="shared" si="138"/>
        <v>GROWTH</v>
      </c>
      <c r="Z613" s="74">
        <v>0</v>
      </c>
      <c r="AA613" s="69"/>
      <c r="AB613" s="69" t="s">
        <v>133</v>
      </c>
      <c r="AC613" s="69" t="s">
        <v>134</v>
      </c>
      <c r="AD613" s="3">
        <f t="shared" si="139"/>
        <v>0</v>
      </c>
      <c r="AE613" s="75"/>
    </row>
    <row r="614" spans="1:31" ht="14.25" customHeight="1">
      <c r="A614" s="69" t="s">
        <v>134</v>
      </c>
      <c r="B614" s="70" t="s">
        <v>65</v>
      </c>
      <c r="C614" s="71" t="s">
        <v>1751</v>
      </c>
      <c r="D614" s="71">
        <v>1000003747</v>
      </c>
      <c r="E614" s="71" t="s">
        <v>1752</v>
      </c>
      <c r="F614" s="73">
        <v>45238</v>
      </c>
      <c r="G614" s="66" t="str">
        <f t="shared" si="126"/>
        <v>Targeted Dealer</v>
      </c>
      <c r="H614" s="66"/>
      <c r="I614" s="67">
        <v>75</v>
      </c>
      <c r="J614" s="67">
        <f t="shared" si="127"/>
        <v>70</v>
      </c>
      <c r="K614" s="68">
        <v>75</v>
      </c>
      <c r="L614" s="68">
        <f t="shared" si="128"/>
        <v>0</v>
      </c>
      <c r="M614" s="68">
        <f t="shared" si="129"/>
        <v>107.14285714285715</v>
      </c>
      <c r="N614" s="96">
        <v>50</v>
      </c>
      <c r="O614" s="97" t="str">
        <f t="shared" si="130"/>
        <v>Mar</v>
      </c>
      <c r="P614" s="96">
        <f t="shared" si="131"/>
        <v>50</v>
      </c>
      <c r="Q614" s="98">
        <f t="shared" si="132"/>
        <v>25</v>
      </c>
      <c r="R614" s="97">
        <f t="shared" si="133"/>
        <v>0.5</v>
      </c>
      <c r="S614" s="99" t="str">
        <f t="shared" si="134"/>
        <v>GROWTH</v>
      </c>
      <c r="T614" s="68">
        <v>25</v>
      </c>
      <c r="U614" s="100" t="str">
        <f t="shared" si="135"/>
        <v>Apr</v>
      </c>
      <c r="V614" s="96">
        <v>25</v>
      </c>
      <c r="W614" s="101">
        <f t="shared" si="136"/>
        <v>50</v>
      </c>
      <c r="X614" s="102">
        <f t="shared" si="137"/>
        <v>2</v>
      </c>
      <c r="Y614" s="103" t="str">
        <f t="shared" si="138"/>
        <v>GROWTH</v>
      </c>
      <c r="Z614" s="74">
        <v>0</v>
      </c>
      <c r="AA614" s="69"/>
      <c r="AB614" s="69" t="s">
        <v>133</v>
      </c>
      <c r="AC614" s="69" t="s">
        <v>134</v>
      </c>
      <c r="AD614" s="3">
        <f t="shared" si="139"/>
        <v>0</v>
      </c>
      <c r="AE614" s="75"/>
    </row>
    <row r="615" spans="1:31" ht="14.25" customHeight="1">
      <c r="A615" s="69" t="s">
        <v>134</v>
      </c>
      <c r="B615" s="70" t="s">
        <v>65</v>
      </c>
      <c r="C615" s="71" t="s">
        <v>1753</v>
      </c>
      <c r="D615" s="71">
        <v>1000003767</v>
      </c>
      <c r="E615" s="71" t="s">
        <v>1754</v>
      </c>
      <c r="F615" s="73">
        <v>45257</v>
      </c>
      <c r="G615" s="66" t="str">
        <f t="shared" si="126"/>
        <v>Targeted Dealer</v>
      </c>
      <c r="H615" s="66"/>
      <c r="I615" s="67">
        <v>50</v>
      </c>
      <c r="J615" s="67">
        <f t="shared" si="127"/>
        <v>46.666666666666671</v>
      </c>
      <c r="K615" s="68">
        <v>55</v>
      </c>
      <c r="L615" s="68">
        <f t="shared" si="128"/>
        <v>-5</v>
      </c>
      <c r="M615" s="68">
        <f t="shared" si="129"/>
        <v>117.85714285714285</v>
      </c>
      <c r="N615" s="96">
        <v>25</v>
      </c>
      <c r="O615" s="97" t="str">
        <f t="shared" si="130"/>
        <v>Mar</v>
      </c>
      <c r="P615" s="96">
        <f t="shared" si="131"/>
        <v>25</v>
      </c>
      <c r="Q615" s="98">
        <f t="shared" si="132"/>
        <v>30</v>
      </c>
      <c r="R615" s="97">
        <f t="shared" si="133"/>
        <v>1.2000000000000002</v>
      </c>
      <c r="S615" s="99" t="str">
        <f t="shared" si="134"/>
        <v>GROWTH</v>
      </c>
      <c r="T615" s="68">
        <v>25</v>
      </c>
      <c r="U615" s="100" t="str">
        <f t="shared" si="135"/>
        <v>Apr</v>
      </c>
      <c r="V615" s="96">
        <v>25</v>
      </c>
      <c r="W615" s="101">
        <f t="shared" si="136"/>
        <v>30</v>
      </c>
      <c r="X615" s="102">
        <f t="shared" si="137"/>
        <v>1.2000000000000002</v>
      </c>
      <c r="Y615" s="103" t="str">
        <f t="shared" si="138"/>
        <v>GROWTH</v>
      </c>
      <c r="Z615" s="74">
        <v>0</v>
      </c>
      <c r="AA615" s="69"/>
      <c r="AB615" s="69" t="s">
        <v>133</v>
      </c>
      <c r="AC615" s="69" t="s">
        <v>134</v>
      </c>
      <c r="AD615" s="3">
        <f t="shared" si="139"/>
        <v>0</v>
      </c>
      <c r="AE615" s="75"/>
    </row>
    <row r="616" spans="1:31" ht="14.25" customHeight="1">
      <c r="A616" s="69" t="s">
        <v>134</v>
      </c>
      <c r="B616" s="70" t="s">
        <v>69</v>
      </c>
      <c r="C616" s="71" t="s">
        <v>1755</v>
      </c>
      <c r="D616" s="71">
        <v>1000003810</v>
      </c>
      <c r="E616" s="71" t="s">
        <v>1756</v>
      </c>
      <c r="F616" s="77">
        <v>45291</v>
      </c>
      <c r="G616" s="66" t="str">
        <f t="shared" si="126"/>
        <v>Targeted Dealer</v>
      </c>
      <c r="H616" s="66"/>
      <c r="I616" s="67">
        <v>50</v>
      </c>
      <c r="J616" s="67">
        <f t="shared" si="127"/>
        <v>46.666666666666671</v>
      </c>
      <c r="K616" s="68">
        <v>38</v>
      </c>
      <c r="L616" s="68">
        <f t="shared" si="128"/>
        <v>12</v>
      </c>
      <c r="M616" s="68">
        <f t="shared" si="129"/>
        <v>81.428571428571416</v>
      </c>
      <c r="N616" s="96">
        <v>52.5</v>
      </c>
      <c r="O616" s="97" t="str">
        <f t="shared" si="130"/>
        <v>Mar</v>
      </c>
      <c r="P616" s="96">
        <f t="shared" si="131"/>
        <v>52.5</v>
      </c>
      <c r="Q616" s="98">
        <f t="shared" si="132"/>
        <v>-14.5</v>
      </c>
      <c r="R616" s="97">
        <f t="shared" si="133"/>
        <v>-0.27619047619047621</v>
      </c>
      <c r="S616" s="99" t="str">
        <f t="shared" si="134"/>
        <v>DEGROWTH</v>
      </c>
      <c r="T616" s="68">
        <v>64.5</v>
      </c>
      <c r="U616" s="100" t="str">
        <f t="shared" si="135"/>
        <v>Apr</v>
      </c>
      <c r="V616" s="96">
        <v>64.5</v>
      </c>
      <c r="W616" s="101">
        <f t="shared" si="136"/>
        <v>-26.5</v>
      </c>
      <c r="X616" s="102">
        <f t="shared" si="137"/>
        <v>-0.41085271317829453</v>
      </c>
      <c r="Y616" s="103" t="str">
        <f t="shared" si="138"/>
        <v>DEGROWTH</v>
      </c>
      <c r="Z616" s="74">
        <v>0</v>
      </c>
      <c r="AA616" s="69"/>
      <c r="AB616" s="69" t="s">
        <v>133</v>
      </c>
      <c r="AC616" s="69" t="s">
        <v>134</v>
      </c>
      <c r="AD616" s="3">
        <f t="shared" si="139"/>
        <v>0</v>
      </c>
      <c r="AE616" s="75"/>
    </row>
    <row r="617" spans="1:31" ht="14.25" customHeight="1">
      <c r="A617" s="74" t="s">
        <v>134</v>
      </c>
      <c r="B617" s="70" t="s">
        <v>65</v>
      </c>
      <c r="C617" s="78" t="s">
        <v>1757</v>
      </c>
      <c r="D617" s="78">
        <v>1000003874</v>
      </c>
      <c r="E617" s="78" t="s">
        <v>1758</v>
      </c>
      <c r="F617" s="73">
        <v>45350</v>
      </c>
      <c r="G617" s="66" t="str">
        <f t="shared" si="126"/>
        <v>Targeted Dealer</v>
      </c>
      <c r="H617" s="66"/>
      <c r="I617" s="67">
        <v>25</v>
      </c>
      <c r="J617" s="67">
        <f t="shared" si="127"/>
        <v>23.333333333333336</v>
      </c>
      <c r="K617" s="68">
        <v>50</v>
      </c>
      <c r="L617" s="68">
        <f t="shared" si="128"/>
        <v>-25</v>
      </c>
      <c r="M617" s="68">
        <f t="shared" si="129"/>
        <v>214.28571428571425</v>
      </c>
      <c r="N617" s="96">
        <v>25</v>
      </c>
      <c r="O617" s="97" t="str">
        <f t="shared" si="130"/>
        <v>Mar</v>
      </c>
      <c r="P617" s="96">
        <f t="shared" si="131"/>
        <v>25</v>
      </c>
      <c r="Q617" s="98">
        <f t="shared" si="132"/>
        <v>25</v>
      </c>
      <c r="R617" s="97">
        <f t="shared" si="133"/>
        <v>1</v>
      </c>
      <c r="S617" s="99" t="str">
        <f t="shared" si="134"/>
        <v>GROWTH</v>
      </c>
      <c r="T617" s="68">
        <v>50</v>
      </c>
      <c r="U617" s="100" t="str">
        <f t="shared" si="135"/>
        <v>Apr</v>
      </c>
      <c r="V617" s="96">
        <v>50</v>
      </c>
      <c r="W617" s="101">
        <f t="shared" si="136"/>
        <v>0</v>
      </c>
      <c r="X617" s="102">
        <f t="shared" si="137"/>
        <v>0</v>
      </c>
      <c r="Y617" s="103" t="str">
        <f t="shared" si="138"/>
        <v>GROWTH</v>
      </c>
      <c r="Z617" s="74">
        <v>0</v>
      </c>
      <c r="AA617" s="69"/>
      <c r="AB617" s="69" t="s">
        <v>133</v>
      </c>
      <c r="AC617" s="74" t="s">
        <v>134</v>
      </c>
      <c r="AD617" s="3">
        <f t="shared" si="139"/>
        <v>0</v>
      </c>
      <c r="AE617" s="75"/>
    </row>
    <row r="618" spans="1:31" ht="14.25" customHeight="1">
      <c r="A618" s="74" t="s">
        <v>134</v>
      </c>
      <c r="B618" s="70" t="s">
        <v>69</v>
      </c>
      <c r="C618" s="78" t="s">
        <v>1759</v>
      </c>
      <c r="D618" s="78">
        <v>1000003912</v>
      </c>
      <c r="E618" s="78" t="s">
        <v>1760</v>
      </c>
      <c r="F618" s="73">
        <v>45401</v>
      </c>
      <c r="G618" s="66" t="str">
        <f t="shared" si="126"/>
        <v>Targeted Dealer</v>
      </c>
      <c r="H618" s="66"/>
      <c r="I618" s="67">
        <v>50</v>
      </c>
      <c r="J618" s="67">
        <f t="shared" si="127"/>
        <v>46.666666666666671</v>
      </c>
      <c r="K618" s="68">
        <v>65</v>
      </c>
      <c r="L618" s="68">
        <f t="shared" si="128"/>
        <v>-15</v>
      </c>
      <c r="M618" s="68">
        <f t="shared" si="129"/>
        <v>139.28571428571428</v>
      </c>
      <c r="N618" s="96">
        <v>78.5</v>
      </c>
      <c r="O618" s="97" t="str">
        <f t="shared" si="130"/>
        <v>Mar</v>
      </c>
      <c r="P618" s="96">
        <f t="shared" si="131"/>
        <v>78.5</v>
      </c>
      <c r="Q618" s="98">
        <f t="shared" si="132"/>
        <v>-13.5</v>
      </c>
      <c r="R618" s="97">
        <f t="shared" si="133"/>
        <v>-0.17197452229299359</v>
      </c>
      <c r="S618" s="99" t="str">
        <f t="shared" si="134"/>
        <v>DEGROWTH</v>
      </c>
      <c r="T618" s="68">
        <v>74</v>
      </c>
      <c r="U618" s="100" t="str">
        <f t="shared" si="135"/>
        <v>Apr</v>
      </c>
      <c r="V618" s="96">
        <v>74</v>
      </c>
      <c r="W618" s="101">
        <f t="shared" si="136"/>
        <v>-9</v>
      </c>
      <c r="X618" s="102">
        <f t="shared" si="137"/>
        <v>-0.1216216216216216</v>
      </c>
      <c r="Y618" s="103" t="str">
        <f t="shared" si="138"/>
        <v>DEGROWTH</v>
      </c>
      <c r="Z618" s="74">
        <v>0</v>
      </c>
      <c r="AA618" s="69"/>
      <c r="AB618" s="69" t="s">
        <v>133</v>
      </c>
      <c r="AC618" s="74" t="s">
        <v>134</v>
      </c>
      <c r="AD618" s="3">
        <f t="shared" si="139"/>
        <v>0</v>
      </c>
      <c r="AE618" s="75"/>
    </row>
    <row r="619" spans="1:31" ht="14.25" customHeight="1">
      <c r="A619" s="74" t="s">
        <v>134</v>
      </c>
      <c r="B619" s="70" t="s">
        <v>69</v>
      </c>
      <c r="C619" s="78" t="s">
        <v>1761</v>
      </c>
      <c r="D619" s="78">
        <v>1000003916</v>
      </c>
      <c r="E619" s="78" t="s">
        <v>1762</v>
      </c>
      <c r="F619" s="73">
        <v>45404</v>
      </c>
      <c r="G619" s="66" t="str">
        <f t="shared" si="126"/>
        <v>Targeted Dealer</v>
      </c>
      <c r="H619" s="66"/>
      <c r="I619" s="67">
        <v>130</v>
      </c>
      <c r="J619" s="67">
        <f t="shared" si="127"/>
        <v>121.33333333333333</v>
      </c>
      <c r="K619" s="68">
        <v>156</v>
      </c>
      <c r="L619" s="68">
        <f t="shared" si="128"/>
        <v>-26</v>
      </c>
      <c r="M619" s="68">
        <f t="shared" si="129"/>
        <v>128.57142857142856</v>
      </c>
      <c r="N619" s="96">
        <v>132.5</v>
      </c>
      <c r="O619" s="97" t="str">
        <f t="shared" si="130"/>
        <v>Mar</v>
      </c>
      <c r="P619" s="96">
        <f t="shared" si="131"/>
        <v>132.5</v>
      </c>
      <c r="Q619" s="98">
        <f t="shared" si="132"/>
        <v>23.5</v>
      </c>
      <c r="R619" s="97">
        <f t="shared" si="133"/>
        <v>0.1773584905660377</v>
      </c>
      <c r="S619" s="99" t="str">
        <f t="shared" si="134"/>
        <v>GROWTH</v>
      </c>
      <c r="T619" s="68">
        <v>103.5</v>
      </c>
      <c r="U619" s="100" t="str">
        <f t="shared" si="135"/>
        <v>Apr</v>
      </c>
      <c r="V619" s="96">
        <v>103.5</v>
      </c>
      <c r="W619" s="101">
        <f t="shared" si="136"/>
        <v>52.5</v>
      </c>
      <c r="X619" s="102">
        <f t="shared" si="137"/>
        <v>0.50724637681159424</v>
      </c>
      <c r="Y619" s="103" t="str">
        <f t="shared" si="138"/>
        <v>GROWTH</v>
      </c>
      <c r="Z619" s="74">
        <v>0</v>
      </c>
      <c r="AA619" s="69"/>
      <c r="AB619" s="69" t="s">
        <v>133</v>
      </c>
      <c r="AC619" s="74" t="s">
        <v>134</v>
      </c>
      <c r="AD619" s="3">
        <f t="shared" si="139"/>
        <v>0</v>
      </c>
      <c r="AE619" s="75"/>
    </row>
    <row r="620" spans="1:31" ht="14.25" customHeight="1">
      <c r="A620" s="74" t="s">
        <v>134</v>
      </c>
      <c r="B620" s="70" t="s">
        <v>65</v>
      </c>
      <c r="C620" s="78" t="s">
        <v>1763</v>
      </c>
      <c r="D620" s="78">
        <v>1000003927</v>
      </c>
      <c r="E620" s="78" t="s">
        <v>1764</v>
      </c>
      <c r="F620" s="73">
        <v>45412</v>
      </c>
      <c r="G620" s="66" t="str">
        <f t="shared" si="126"/>
        <v>Targeted Dealer</v>
      </c>
      <c r="H620" s="66"/>
      <c r="I620" s="67">
        <v>25</v>
      </c>
      <c r="J620" s="67">
        <f t="shared" si="127"/>
        <v>23.333333333333336</v>
      </c>
      <c r="K620" s="68">
        <v>0</v>
      </c>
      <c r="L620" s="68">
        <f t="shared" si="128"/>
        <v>25</v>
      </c>
      <c r="M620" s="68">
        <f t="shared" si="129"/>
        <v>0</v>
      </c>
      <c r="N620" s="96">
        <v>24.5</v>
      </c>
      <c r="O620" s="97" t="str">
        <f t="shared" si="130"/>
        <v>Mar</v>
      </c>
      <c r="P620" s="96">
        <f t="shared" si="131"/>
        <v>24.5</v>
      </c>
      <c r="Q620" s="98">
        <f t="shared" si="132"/>
        <v>-24.5</v>
      </c>
      <c r="R620" s="97">
        <f t="shared" si="133"/>
        <v>-1</v>
      </c>
      <c r="S620" s="99" t="str">
        <f t="shared" si="134"/>
        <v>DEGROWTH</v>
      </c>
      <c r="T620" s="68">
        <v>50</v>
      </c>
      <c r="U620" s="100" t="str">
        <f t="shared" si="135"/>
        <v>Apr</v>
      </c>
      <c r="V620" s="96">
        <v>50</v>
      </c>
      <c r="W620" s="101">
        <f t="shared" si="136"/>
        <v>-50</v>
      </c>
      <c r="X620" s="102">
        <f t="shared" si="137"/>
        <v>-1</v>
      </c>
      <c r="Y620" s="103" t="str">
        <f t="shared" si="138"/>
        <v>DEGROWTH</v>
      </c>
      <c r="Z620" s="74">
        <v>0</v>
      </c>
      <c r="AA620" s="69"/>
      <c r="AB620" s="69" t="s">
        <v>133</v>
      </c>
      <c r="AC620" s="74" t="s">
        <v>134</v>
      </c>
      <c r="AD620" s="3">
        <f t="shared" si="139"/>
        <v>1</v>
      </c>
      <c r="AE620" s="75"/>
    </row>
    <row r="621" spans="1:31" ht="14.25" customHeight="1">
      <c r="A621" s="74" t="s">
        <v>134</v>
      </c>
      <c r="B621" s="70" t="s">
        <v>69</v>
      </c>
      <c r="C621" s="78" t="s">
        <v>1765</v>
      </c>
      <c r="D621" s="78">
        <v>1000003962</v>
      </c>
      <c r="E621" s="78" t="s">
        <v>1766</v>
      </c>
      <c r="F621" s="73">
        <v>45429</v>
      </c>
      <c r="G621" s="66" t="str">
        <f t="shared" si="126"/>
        <v>Targeted Dealer</v>
      </c>
      <c r="H621" s="66"/>
      <c r="I621" s="67">
        <v>35</v>
      </c>
      <c r="J621" s="67">
        <f t="shared" si="127"/>
        <v>32.666666666666671</v>
      </c>
      <c r="K621" s="68">
        <v>0</v>
      </c>
      <c r="L621" s="68">
        <f t="shared" si="128"/>
        <v>35</v>
      </c>
      <c r="M621" s="68">
        <f t="shared" si="129"/>
        <v>0</v>
      </c>
      <c r="N621" s="96">
        <v>0</v>
      </c>
      <c r="O621" s="97" t="str">
        <f t="shared" si="130"/>
        <v>Mar</v>
      </c>
      <c r="P621" s="96">
        <f t="shared" si="131"/>
        <v>0</v>
      </c>
      <c r="Q621" s="98">
        <f t="shared" si="132"/>
        <v>0</v>
      </c>
      <c r="R621" s="97" t="str">
        <f t="shared" si="133"/>
        <v xml:space="preserve"> </v>
      </c>
      <c r="S621" s="99" t="b">
        <f t="shared" si="134"/>
        <v>0</v>
      </c>
      <c r="T621" s="68">
        <v>35</v>
      </c>
      <c r="U621" s="100" t="str">
        <f t="shared" si="135"/>
        <v>Apr</v>
      </c>
      <c r="V621" s="96">
        <v>35</v>
      </c>
      <c r="W621" s="101">
        <f t="shared" si="136"/>
        <v>-35</v>
      </c>
      <c r="X621" s="102">
        <f t="shared" si="137"/>
        <v>-1</v>
      </c>
      <c r="Y621" s="103" t="str">
        <f t="shared" si="138"/>
        <v>DEGROWTH</v>
      </c>
      <c r="Z621" s="74">
        <v>0</v>
      </c>
      <c r="AA621" s="69"/>
      <c r="AB621" s="69" t="s">
        <v>133</v>
      </c>
      <c r="AC621" s="74" t="s">
        <v>134</v>
      </c>
      <c r="AD621" s="3">
        <f t="shared" si="139"/>
        <v>1</v>
      </c>
      <c r="AE621" s="75"/>
    </row>
    <row r="622" spans="1:31" ht="14.25" customHeight="1">
      <c r="A622" s="74" t="s">
        <v>134</v>
      </c>
      <c r="B622" s="70" t="s">
        <v>69</v>
      </c>
      <c r="C622" s="78" t="s">
        <v>1767</v>
      </c>
      <c r="D622" s="78">
        <v>1000003984</v>
      </c>
      <c r="E622" s="78" t="s">
        <v>1768</v>
      </c>
      <c r="F622" s="73">
        <v>45440</v>
      </c>
      <c r="G622" s="66" t="str">
        <f t="shared" si="126"/>
        <v>Targeted Dealer</v>
      </c>
      <c r="H622" s="66"/>
      <c r="I622" s="67">
        <v>40</v>
      </c>
      <c r="J622" s="67">
        <f t="shared" si="127"/>
        <v>37.333333333333329</v>
      </c>
      <c r="K622" s="68">
        <v>75</v>
      </c>
      <c r="L622" s="68">
        <f t="shared" si="128"/>
        <v>-35</v>
      </c>
      <c r="M622" s="68">
        <f t="shared" si="129"/>
        <v>200.89285714285717</v>
      </c>
      <c r="N622" s="96">
        <v>80</v>
      </c>
      <c r="O622" s="97" t="str">
        <f t="shared" si="130"/>
        <v>Mar</v>
      </c>
      <c r="P622" s="96">
        <f t="shared" si="131"/>
        <v>80</v>
      </c>
      <c r="Q622" s="98">
        <f t="shared" si="132"/>
        <v>-5</v>
      </c>
      <c r="R622" s="97">
        <f t="shared" si="133"/>
        <v>-6.25E-2</v>
      </c>
      <c r="S622" s="99" t="str">
        <f t="shared" si="134"/>
        <v>DEGROWTH</v>
      </c>
      <c r="T622" s="68">
        <v>35</v>
      </c>
      <c r="U622" s="100" t="str">
        <f t="shared" si="135"/>
        <v>Apr</v>
      </c>
      <c r="V622" s="96">
        <v>35</v>
      </c>
      <c r="W622" s="101">
        <f t="shared" si="136"/>
        <v>40</v>
      </c>
      <c r="X622" s="102">
        <f t="shared" si="137"/>
        <v>1.1428571428571428</v>
      </c>
      <c r="Y622" s="103" t="str">
        <f t="shared" si="138"/>
        <v>GROWTH</v>
      </c>
      <c r="Z622" s="74">
        <v>0</v>
      </c>
      <c r="AA622" s="69"/>
      <c r="AB622" s="69" t="s">
        <v>133</v>
      </c>
      <c r="AC622" s="74" t="s">
        <v>134</v>
      </c>
      <c r="AD622" s="3">
        <f t="shared" si="139"/>
        <v>0</v>
      </c>
      <c r="AE622" s="75"/>
    </row>
    <row r="623" spans="1:31" ht="14.25" customHeight="1">
      <c r="A623" s="74" t="s">
        <v>134</v>
      </c>
      <c r="B623" s="70" t="s">
        <v>65</v>
      </c>
      <c r="C623" s="78" t="s">
        <v>1769</v>
      </c>
      <c r="D623" s="78">
        <v>1000004046</v>
      </c>
      <c r="E623" s="78" t="s">
        <v>1770</v>
      </c>
      <c r="F623" s="73">
        <v>45490</v>
      </c>
      <c r="G623" s="66" t="str">
        <f t="shared" si="126"/>
        <v>Targeted Dealer</v>
      </c>
      <c r="H623" s="66"/>
      <c r="I623" s="67">
        <v>200</v>
      </c>
      <c r="J623" s="67">
        <f t="shared" si="127"/>
        <v>186.66666666666669</v>
      </c>
      <c r="K623" s="68">
        <v>51</v>
      </c>
      <c r="L623" s="68">
        <f t="shared" si="128"/>
        <v>149</v>
      </c>
      <c r="M623" s="68">
        <f t="shared" si="129"/>
        <v>27.321428571428569</v>
      </c>
      <c r="N623" s="96">
        <v>50</v>
      </c>
      <c r="O623" s="97" t="str">
        <f t="shared" si="130"/>
        <v>Mar</v>
      </c>
      <c r="P623" s="96">
        <f t="shared" si="131"/>
        <v>50</v>
      </c>
      <c r="Q623" s="98">
        <f t="shared" si="132"/>
        <v>1</v>
      </c>
      <c r="R623" s="97">
        <f t="shared" si="133"/>
        <v>2.0000000000000018E-2</v>
      </c>
      <c r="S623" s="99" t="str">
        <f t="shared" si="134"/>
        <v>GROWTH</v>
      </c>
      <c r="T623" s="68">
        <v>250</v>
      </c>
      <c r="U623" s="100" t="str">
        <f t="shared" si="135"/>
        <v>Apr</v>
      </c>
      <c r="V623" s="96">
        <v>250</v>
      </c>
      <c r="W623" s="101">
        <f t="shared" si="136"/>
        <v>-199</v>
      </c>
      <c r="X623" s="102">
        <f t="shared" si="137"/>
        <v>-0.79600000000000004</v>
      </c>
      <c r="Y623" s="103" t="str">
        <f t="shared" si="138"/>
        <v>DEGROWTH</v>
      </c>
      <c r="Z623" s="74">
        <v>0</v>
      </c>
      <c r="AA623" s="69"/>
      <c r="AB623" s="69" t="s">
        <v>133</v>
      </c>
      <c r="AC623" s="74" t="s">
        <v>134</v>
      </c>
      <c r="AD623" s="3">
        <f t="shared" si="139"/>
        <v>0</v>
      </c>
      <c r="AE623" s="75"/>
    </row>
    <row r="624" spans="1:31" ht="14.25" customHeight="1">
      <c r="A624" s="74" t="s">
        <v>134</v>
      </c>
      <c r="B624" s="70" t="s">
        <v>65</v>
      </c>
      <c r="C624" s="78" t="s">
        <v>1771</v>
      </c>
      <c r="D624" s="78">
        <v>1000004076</v>
      </c>
      <c r="E624" s="78" t="s">
        <v>1772</v>
      </c>
      <c r="F624" s="73">
        <v>45506</v>
      </c>
      <c r="G624" s="66" t="str">
        <f t="shared" si="126"/>
        <v>Targeted Dealer</v>
      </c>
      <c r="H624" s="66"/>
      <c r="I624" s="67">
        <v>25</v>
      </c>
      <c r="J624" s="67">
        <f t="shared" si="127"/>
        <v>23.333333333333336</v>
      </c>
      <c r="K624" s="68">
        <v>37.25</v>
      </c>
      <c r="L624" s="68">
        <f t="shared" si="128"/>
        <v>-12.25</v>
      </c>
      <c r="M624" s="68">
        <f t="shared" si="129"/>
        <v>159.64285714285711</v>
      </c>
      <c r="N624" s="96">
        <v>7.5</v>
      </c>
      <c r="O624" s="97" t="str">
        <f t="shared" si="130"/>
        <v>Mar</v>
      </c>
      <c r="P624" s="96">
        <f t="shared" si="131"/>
        <v>7.5</v>
      </c>
      <c r="Q624" s="98">
        <f t="shared" si="132"/>
        <v>29.75</v>
      </c>
      <c r="R624" s="97">
        <f t="shared" si="133"/>
        <v>3.9666666666666668</v>
      </c>
      <c r="S624" s="99" t="str">
        <f t="shared" si="134"/>
        <v>GROWTH</v>
      </c>
      <c r="T624" s="68">
        <v>0</v>
      </c>
      <c r="U624" s="100" t="str">
        <f t="shared" si="135"/>
        <v>Apr</v>
      </c>
      <c r="V624" s="96">
        <v>0</v>
      </c>
      <c r="W624" s="101">
        <f t="shared" si="136"/>
        <v>37.25</v>
      </c>
      <c r="X624" s="102">
        <f t="shared" si="137"/>
        <v>0</v>
      </c>
      <c r="Y624" s="103" t="b">
        <f t="shared" si="138"/>
        <v>0</v>
      </c>
      <c r="Z624" s="74">
        <v>0</v>
      </c>
      <c r="AA624" s="69"/>
      <c r="AB624" s="69" t="s">
        <v>133</v>
      </c>
      <c r="AC624" s="74" t="s">
        <v>134</v>
      </c>
      <c r="AD624" s="3">
        <f t="shared" si="139"/>
        <v>0</v>
      </c>
      <c r="AE624" s="75"/>
    </row>
    <row r="625" spans="1:31" ht="14.25" customHeight="1">
      <c r="A625" s="74" t="s">
        <v>134</v>
      </c>
      <c r="B625" s="70" t="s">
        <v>65</v>
      </c>
      <c r="C625" s="78" t="s">
        <v>1773</v>
      </c>
      <c r="D625" s="78">
        <v>1000004094</v>
      </c>
      <c r="E625" s="78" t="s">
        <v>1774</v>
      </c>
      <c r="F625" s="73">
        <v>45526</v>
      </c>
      <c r="G625" s="66" t="str">
        <f t="shared" si="126"/>
        <v>Targeted Dealer</v>
      </c>
      <c r="H625" s="66"/>
      <c r="I625" s="67">
        <v>25</v>
      </c>
      <c r="J625" s="67">
        <f t="shared" si="127"/>
        <v>23.333333333333336</v>
      </c>
      <c r="K625" s="68">
        <v>25</v>
      </c>
      <c r="L625" s="68">
        <f t="shared" si="128"/>
        <v>0</v>
      </c>
      <c r="M625" s="68">
        <f t="shared" si="129"/>
        <v>107.14285714285712</v>
      </c>
      <c r="N625" s="96">
        <v>0</v>
      </c>
      <c r="O625" s="97" t="str">
        <f t="shared" si="130"/>
        <v>Mar</v>
      </c>
      <c r="P625" s="96">
        <f t="shared" si="131"/>
        <v>0</v>
      </c>
      <c r="Q625" s="98">
        <f t="shared" si="132"/>
        <v>25</v>
      </c>
      <c r="R625" s="97" t="str">
        <f t="shared" si="133"/>
        <v xml:space="preserve"> </v>
      </c>
      <c r="S625" s="99" t="b">
        <f t="shared" si="134"/>
        <v>0</v>
      </c>
      <c r="T625" s="68">
        <v>25</v>
      </c>
      <c r="U625" s="100" t="str">
        <f t="shared" si="135"/>
        <v>Apr</v>
      </c>
      <c r="V625" s="96">
        <v>25</v>
      </c>
      <c r="W625" s="101">
        <f t="shared" si="136"/>
        <v>0</v>
      </c>
      <c r="X625" s="102">
        <f t="shared" si="137"/>
        <v>0</v>
      </c>
      <c r="Y625" s="103" t="str">
        <f t="shared" si="138"/>
        <v>GROWTH</v>
      </c>
      <c r="Z625" s="74">
        <v>0</v>
      </c>
      <c r="AA625" s="69"/>
      <c r="AB625" s="69" t="s">
        <v>133</v>
      </c>
      <c r="AC625" s="74" t="s">
        <v>134</v>
      </c>
      <c r="AD625" s="3">
        <f t="shared" si="139"/>
        <v>0</v>
      </c>
      <c r="AE625" s="75"/>
    </row>
    <row r="626" spans="1:31" ht="14.25" customHeight="1">
      <c r="A626" s="69" t="s">
        <v>134</v>
      </c>
      <c r="B626" s="71" t="s">
        <v>67</v>
      </c>
      <c r="C626" s="71" t="s">
        <v>1775</v>
      </c>
      <c r="D626" s="71">
        <v>1000000534</v>
      </c>
      <c r="E626" s="72" t="s">
        <v>1776</v>
      </c>
      <c r="F626" s="73">
        <v>38535</v>
      </c>
      <c r="G626" s="66" t="str">
        <f t="shared" si="126"/>
        <v>Targeted Dealer</v>
      </c>
      <c r="H626" s="66"/>
      <c r="I626" s="67">
        <v>410</v>
      </c>
      <c r="J626" s="67">
        <f t="shared" si="127"/>
        <v>382.66666666666663</v>
      </c>
      <c r="K626" s="68">
        <v>454.5</v>
      </c>
      <c r="L626" s="68">
        <f t="shared" si="128"/>
        <v>-44.5</v>
      </c>
      <c r="M626" s="68">
        <f t="shared" si="129"/>
        <v>118.77177700348433</v>
      </c>
      <c r="N626" s="96">
        <v>359.5</v>
      </c>
      <c r="O626" s="97" t="str">
        <f t="shared" si="130"/>
        <v>Mar</v>
      </c>
      <c r="P626" s="96">
        <f t="shared" si="131"/>
        <v>359.5</v>
      </c>
      <c r="Q626" s="98">
        <f t="shared" si="132"/>
        <v>95</v>
      </c>
      <c r="R626" s="97">
        <f t="shared" si="133"/>
        <v>0.26425591098748269</v>
      </c>
      <c r="S626" s="99" t="str">
        <f t="shared" si="134"/>
        <v>GROWTH</v>
      </c>
      <c r="T626" s="68">
        <v>359.5</v>
      </c>
      <c r="U626" s="100" t="str">
        <f t="shared" si="135"/>
        <v>Apr</v>
      </c>
      <c r="V626" s="96">
        <v>359.5</v>
      </c>
      <c r="W626" s="101">
        <f t="shared" si="136"/>
        <v>95</v>
      </c>
      <c r="X626" s="102">
        <f t="shared" si="137"/>
        <v>0.26425591098748269</v>
      </c>
      <c r="Y626" s="103" t="str">
        <f t="shared" si="138"/>
        <v>GROWTH</v>
      </c>
      <c r="Z626" s="74">
        <v>0</v>
      </c>
      <c r="AA626" s="69"/>
      <c r="AB626" s="69" t="s">
        <v>133</v>
      </c>
      <c r="AC626" s="69" t="s">
        <v>134</v>
      </c>
      <c r="AD626" s="3">
        <f t="shared" si="139"/>
        <v>0</v>
      </c>
      <c r="AE626" s="75"/>
    </row>
    <row r="627" spans="1:31" ht="14.25" customHeight="1">
      <c r="A627" s="69" t="s">
        <v>134</v>
      </c>
      <c r="B627" s="71" t="s">
        <v>67</v>
      </c>
      <c r="C627" s="71" t="s">
        <v>1777</v>
      </c>
      <c r="D627" s="71">
        <v>1000000539</v>
      </c>
      <c r="E627" s="72" t="s">
        <v>1778</v>
      </c>
      <c r="F627" s="73">
        <v>38563</v>
      </c>
      <c r="G627" s="66" t="str">
        <f t="shared" si="126"/>
        <v>Targeted Dealer</v>
      </c>
      <c r="H627" s="66"/>
      <c r="I627" s="67">
        <v>1385</v>
      </c>
      <c r="J627" s="67">
        <f t="shared" si="127"/>
        <v>1292.6666666666665</v>
      </c>
      <c r="K627" s="68">
        <v>1274</v>
      </c>
      <c r="L627" s="68">
        <f t="shared" si="128"/>
        <v>111</v>
      </c>
      <c r="M627" s="68">
        <f t="shared" si="129"/>
        <v>98.555956678700369</v>
      </c>
      <c r="N627" s="96">
        <v>1760</v>
      </c>
      <c r="O627" s="97" t="str">
        <f t="shared" si="130"/>
        <v>Mar</v>
      </c>
      <c r="P627" s="96">
        <f t="shared" si="131"/>
        <v>1760</v>
      </c>
      <c r="Q627" s="98">
        <f t="shared" si="132"/>
        <v>-486</v>
      </c>
      <c r="R627" s="97">
        <f t="shared" si="133"/>
        <v>-0.27613636363636362</v>
      </c>
      <c r="S627" s="99" t="str">
        <f t="shared" si="134"/>
        <v>DEGROWTH</v>
      </c>
      <c r="T627" s="68">
        <v>1309.5</v>
      </c>
      <c r="U627" s="100" t="str">
        <f t="shared" si="135"/>
        <v>Apr</v>
      </c>
      <c r="V627" s="96">
        <v>1309.5</v>
      </c>
      <c r="W627" s="101">
        <f t="shared" si="136"/>
        <v>-35.5</v>
      </c>
      <c r="X627" s="102">
        <f t="shared" si="137"/>
        <v>-2.710958381061479E-2</v>
      </c>
      <c r="Y627" s="103" t="str">
        <f t="shared" si="138"/>
        <v>DEGROWTH</v>
      </c>
      <c r="Z627" s="74">
        <v>0</v>
      </c>
      <c r="AA627" s="69"/>
      <c r="AB627" s="69" t="s">
        <v>133</v>
      </c>
      <c r="AC627" s="69" t="s">
        <v>134</v>
      </c>
      <c r="AD627" s="3">
        <f t="shared" si="139"/>
        <v>0</v>
      </c>
      <c r="AE627" s="75"/>
    </row>
    <row r="628" spans="1:31" ht="14.25" customHeight="1">
      <c r="A628" s="69" t="s">
        <v>134</v>
      </c>
      <c r="B628" s="71" t="s">
        <v>67</v>
      </c>
      <c r="C628" s="71" t="s">
        <v>1779</v>
      </c>
      <c r="D628" s="71">
        <v>1000000557</v>
      </c>
      <c r="E628" s="72" t="s">
        <v>1780</v>
      </c>
      <c r="F628" s="73">
        <v>39067</v>
      </c>
      <c r="G628" s="66" t="str">
        <f t="shared" si="126"/>
        <v>-</v>
      </c>
      <c r="H628" s="66"/>
      <c r="I628" s="67">
        <v>0</v>
      </c>
      <c r="J628" s="67">
        <f t="shared" si="127"/>
        <v>0</v>
      </c>
      <c r="K628" s="68">
        <v>0</v>
      </c>
      <c r="L628" s="68">
        <f t="shared" si="128"/>
        <v>0</v>
      </c>
      <c r="M628" s="68" t="str">
        <f t="shared" si="129"/>
        <v>-</v>
      </c>
      <c r="N628" s="96">
        <v>0</v>
      </c>
      <c r="O628" s="97" t="str">
        <f t="shared" si="130"/>
        <v>Mar</v>
      </c>
      <c r="P628" s="96">
        <f t="shared" si="131"/>
        <v>0</v>
      </c>
      <c r="Q628" s="98">
        <f t="shared" si="132"/>
        <v>0</v>
      </c>
      <c r="R628" s="97" t="str">
        <f t="shared" si="133"/>
        <v xml:space="preserve"> </v>
      </c>
      <c r="S628" s="99" t="b">
        <f t="shared" si="134"/>
        <v>0</v>
      </c>
      <c r="T628" s="68">
        <v>20</v>
      </c>
      <c r="U628" s="100" t="str">
        <f t="shared" si="135"/>
        <v>Apr</v>
      </c>
      <c r="V628" s="96">
        <v>20</v>
      </c>
      <c r="W628" s="101">
        <f t="shared" si="136"/>
        <v>-20</v>
      </c>
      <c r="X628" s="102">
        <f t="shared" si="137"/>
        <v>-1</v>
      </c>
      <c r="Y628" s="103" t="str">
        <f t="shared" si="138"/>
        <v>DEGROWTH</v>
      </c>
      <c r="Z628" s="74">
        <v>0</v>
      </c>
      <c r="AA628" s="69"/>
      <c r="AB628" s="69" t="s">
        <v>133</v>
      </c>
      <c r="AC628" s="69" t="s">
        <v>134</v>
      </c>
      <c r="AD628" s="3">
        <f t="shared" si="139"/>
        <v>1</v>
      </c>
      <c r="AE628" s="75"/>
    </row>
    <row r="629" spans="1:31" ht="14.25" customHeight="1">
      <c r="A629" s="69" t="s">
        <v>134</v>
      </c>
      <c r="B629" s="71" t="s">
        <v>67</v>
      </c>
      <c r="C629" s="71" t="s">
        <v>1781</v>
      </c>
      <c r="D629" s="71">
        <v>1000000529</v>
      </c>
      <c r="E629" s="72" t="s">
        <v>1782</v>
      </c>
      <c r="F629" s="73">
        <v>39073</v>
      </c>
      <c r="G629" s="66" t="str">
        <f t="shared" si="126"/>
        <v>Targeted Dealer</v>
      </c>
      <c r="H629" s="66"/>
      <c r="I629" s="67">
        <v>560</v>
      </c>
      <c r="J629" s="67">
        <f t="shared" si="127"/>
        <v>522.66666666666674</v>
      </c>
      <c r="K629" s="68">
        <v>576</v>
      </c>
      <c r="L629" s="68">
        <f t="shared" si="128"/>
        <v>-16</v>
      </c>
      <c r="M629" s="68">
        <f t="shared" si="129"/>
        <v>110.20408163265304</v>
      </c>
      <c r="N629" s="96">
        <v>511.5</v>
      </c>
      <c r="O629" s="97" t="str">
        <f t="shared" si="130"/>
        <v>Mar</v>
      </c>
      <c r="P629" s="96">
        <f t="shared" si="131"/>
        <v>511.5</v>
      </c>
      <c r="Q629" s="98">
        <f t="shared" si="132"/>
        <v>64.5</v>
      </c>
      <c r="R629" s="97">
        <f t="shared" si="133"/>
        <v>0.12609970674486815</v>
      </c>
      <c r="S629" s="99" t="str">
        <f t="shared" si="134"/>
        <v>GROWTH</v>
      </c>
      <c r="T629" s="68">
        <v>534</v>
      </c>
      <c r="U629" s="100" t="str">
        <f t="shared" si="135"/>
        <v>Apr</v>
      </c>
      <c r="V629" s="96">
        <v>534</v>
      </c>
      <c r="W629" s="101">
        <f t="shared" si="136"/>
        <v>42</v>
      </c>
      <c r="X629" s="102">
        <f t="shared" si="137"/>
        <v>7.8651685393258397E-2</v>
      </c>
      <c r="Y629" s="103" t="str">
        <f t="shared" si="138"/>
        <v>GROWTH</v>
      </c>
      <c r="Z629" s="74">
        <v>0</v>
      </c>
      <c r="AA629" s="69"/>
      <c r="AB629" s="69" t="s">
        <v>133</v>
      </c>
      <c r="AC629" s="69" t="s">
        <v>134</v>
      </c>
      <c r="AD629" s="3">
        <f t="shared" si="139"/>
        <v>0</v>
      </c>
      <c r="AE629" s="75"/>
    </row>
    <row r="630" spans="1:31" ht="14.25" customHeight="1">
      <c r="A630" s="69" t="s">
        <v>134</v>
      </c>
      <c r="B630" s="71" t="s">
        <v>67</v>
      </c>
      <c r="C630" s="71" t="s">
        <v>1783</v>
      </c>
      <c r="D630" s="71">
        <v>1000000544</v>
      </c>
      <c r="E630" s="72" t="s">
        <v>1784</v>
      </c>
      <c r="F630" s="73">
        <v>39171</v>
      </c>
      <c r="G630" s="66" t="str">
        <f t="shared" si="126"/>
        <v>Targeted Dealer</v>
      </c>
      <c r="H630" s="66"/>
      <c r="I630" s="67">
        <v>595</v>
      </c>
      <c r="J630" s="67">
        <f t="shared" si="127"/>
        <v>555.33333333333326</v>
      </c>
      <c r="K630" s="68">
        <v>886</v>
      </c>
      <c r="L630" s="68">
        <f t="shared" si="128"/>
        <v>-291</v>
      </c>
      <c r="M630" s="68">
        <f t="shared" si="129"/>
        <v>159.54381752701082</v>
      </c>
      <c r="N630" s="96">
        <v>546</v>
      </c>
      <c r="O630" s="97" t="str">
        <f t="shared" si="130"/>
        <v>Mar</v>
      </c>
      <c r="P630" s="96">
        <f t="shared" si="131"/>
        <v>546</v>
      </c>
      <c r="Q630" s="98">
        <f t="shared" si="132"/>
        <v>340</v>
      </c>
      <c r="R630" s="97">
        <f t="shared" si="133"/>
        <v>0.62271062271062272</v>
      </c>
      <c r="S630" s="99" t="str">
        <f t="shared" si="134"/>
        <v>GROWTH</v>
      </c>
      <c r="T630" s="68">
        <v>622</v>
      </c>
      <c r="U630" s="100" t="str">
        <f t="shared" si="135"/>
        <v>Apr</v>
      </c>
      <c r="V630" s="96">
        <v>622</v>
      </c>
      <c r="W630" s="101">
        <f t="shared" si="136"/>
        <v>264</v>
      </c>
      <c r="X630" s="102">
        <f t="shared" si="137"/>
        <v>0.42443729903536975</v>
      </c>
      <c r="Y630" s="103" t="str">
        <f t="shared" si="138"/>
        <v>GROWTH</v>
      </c>
      <c r="Z630" s="74">
        <v>0</v>
      </c>
      <c r="AA630" s="69"/>
      <c r="AB630" s="69" t="s">
        <v>133</v>
      </c>
      <c r="AC630" s="69" t="s">
        <v>134</v>
      </c>
      <c r="AD630" s="3">
        <f t="shared" si="139"/>
        <v>0</v>
      </c>
      <c r="AE630" s="75"/>
    </row>
    <row r="631" spans="1:31" ht="14.25" customHeight="1">
      <c r="A631" s="69" t="s">
        <v>134</v>
      </c>
      <c r="B631" s="71" t="s">
        <v>67</v>
      </c>
      <c r="C631" s="71" t="s">
        <v>1785</v>
      </c>
      <c r="D631" s="71">
        <v>1000000541</v>
      </c>
      <c r="E631" s="72" t="s">
        <v>1786</v>
      </c>
      <c r="F631" s="73">
        <v>39184</v>
      </c>
      <c r="G631" s="66" t="str">
        <f t="shared" si="126"/>
        <v>Targeted Dealer</v>
      </c>
      <c r="H631" s="66"/>
      <c r="I631" s="67">
        <v>13</v>
      </c>
      <c r="J631" s="67">
        <f t="shared" si="127"/>
        <v>12.133333333333333</v>
      </c>
      <c r="K631" s="68">
        <v>16.5</v>
      </c>
      <c r="L631" s="68">
        <f t="shared" si="128"/>
        <v>-3.5</v>
      </c>
      <c r="M631" s="68">
        <f t="shared" si="129"/>
        <v>135.98901098901098</v>
      </c>
      <c r="N631" s="96">
        <v>13</v>
      </c>
      <c r="O631" s="97" t="str">
        <f t="shared" si="130"/>
        <v>Mar</v>
      </c>
      <c r="P631" s="96">
        <f t="shared" si="131"/>
        <v>13</v>
      </c>
      <c r="Q631" s="98">
        <f t="shared" si="132"/>
        <v>3.5</v>
      </c>
      <c r="R631" s="97">
        <f t="shared" si="133"/>
        <v>0.26923076923076916</v>
      </c>
      <c r="S631" s="99" t="str">
        <f t="shared" si="134"/>
        <v>GROWTH</v>
      </c>
      <c r="T631" s="68">
        <v>0</v>
      </c>
      <c r="U631" s="100" t="str">
        <f t="shared" si="135"/>
        <v>Apr</v>
      </c>
      <c r="V631" s="96">
        <v>0</v>
      </c>
      <c r="W631" s="101">
        <f t="shared" si="136"/>
        <v>16.5</v>
      </c>
      <c r="X631" s="102">
        <f t="shared" si="137"/>
        <v>0</v>
      </c>
      <c r="Y631" s="103" t="b">
        <f t="shared" si="138"/>
        <v>0</v>
      </c>
      <c r="Z631" s="74">
        <v>0</v>
      </c>
      <c r="AA631" s="69"/>
      <c r="AB631" s="69" t="s">
        <v>133</v>
      </c>
      <c r="AC631" s="69" t="s">
        <v>134</v>
      </c>
      <c r="AD631" s="3">
        <f t="shared" si="139"/>
        <v>0</v>
      </c>
      <c r="AE631" s="75"/>
    </row>
    <row r="632" spans="1:31" ht="14.25" customHeight="1">
      <c r="A632" s="69" t="s">
        <v>134</v>
      </c>
      <c r="B632" s="71" t="s">
        <v>67</v>
      </c>
      <c r="C632" s="71" t="s">
        <v>1787</v>
      </c>
      <c r="D632" s="71">
        <v>1000000530</v>
      </c>
      <c r="E632" s="72" t="s">
        <v>1788</v>
      </c>
      <c r="F632" s="73">
        <v>39547</v>
      </c>
      <c r="G632" s="66" t="str">
        <f t="shared" si="126"/>
        <v>Targeted Dealer</v>
      </c>
      <c r="H632" s="66"/>
      <c r="I632" s="67">
        <v>100</v>
      </c>
      <c r="J632" s="67">
        <f t="shared" si="127"/>
        <v>93.333333333333343</v>
      </c>
      <c r="K632" s="68">
        <v>112</v>
      </c>
      <c r="L632" s="68">
        <f t="shared" si="128"/>
        <v>-12</v>
      </c>
      <c r="M632" s="68">
        <f t="shared" si="129"/>
        <v>119.99999999999999</v>
      </c>
      <c r="N632" s="96">
        <v>104</v>
      </c>
      <c r="O632" s="97" t="str">
        <f t="shared" si="130"/>
        <v>Mar</v>
      </c>
      <c r="P632" s="96">
        <f t="shared" si="131"/>
        <v>104</v>
      </c>
      <c r="Q632" s="98">
        <f t="shared" si="132"/>
        <v>8</v>
      </c>
      <c r="R632" s="97">
        <f t="shared" si="133"/>
        <v>7.6923076923076872E-2</v>
      </c>
      <c r="S632" s="99" t="str">
        <f t="shared" si="134"/>
        <v>GROWTH</v>
      </c>
      <c r="T632" s="68">
        <v>82</v>
      </c>
      <c r="U632" s="100" t="str">
        <f t="shared" si="135"/>
        <v>Apr</v>
      </c>
      <c r="V632" s="96">
        <v>82</v>
      </c>
      <c r="W632" s="101">
        <f t="shared" si="136"/>
        <v>30</v>
      </c>
      <c r="X632" s="102">
        <f t="shared" si="137"/>
        <v>0.36585365853658547</v>
      </c>
      <c r="Y632" s="103" t="str">
        <f t="shared" si="138"/>
        <v>GROWTH</v>
      </c>
      <c r="Z632" s="74">
        <v>0</v>
      </c>
      <c r="AA632" s="69"/>
      <c r="AB632" s="69" t="s">
        <v>133</v>
      </c>
      <c r="AC632" s="69" t="s">
        <v>134</v>
      </c>
      <c r="AD632" s="3">
        <f t="shared" si="139"/>
        <v>0</v>
      </c>
      <c r="AE632" s="75"/>
    </row>
    <row r="633" spans="1:31" ht="14.25" customHeight="1">
      <c r="A633" s="69" t="s">
        <v>134</v>
      </c>
      <c r="B633" s="71" t="s">
        <v>67</v>
      </c>
      <c r="C633" s="71" t="s">
        <v>1789</v>
      </c>
      <c r="D633" s="71">
        <v>1000000549</v>
      </c>
      <c r="E633" s="72" t="s">
        <v>1790</v>
      </c>
      <c r="F633" s="73">
        <v>39961</v>
      </c>
      <c r="G633" s="66" t="str">
        <f t="shared" si="126"/>
        <v>Targeted Dealer</v>
      </c>
      <c r="H633" s="66"/>
      <c r="I633" s="67">
        <v>20</v>
      </c>
      <c r="J633" s="67">
        <f t="shared" si="127"/>
        <v>18.666666666666664</v>
      </c>
      <c r="K633" s="68">
        <v>12.5</v>
      </c>
      <c r="L633" s="68">
        <f t="shared" si="128"/>
        <v>7.5</v>
      </c>
      <c r="M633" s="68">
        <f t="shared" si="129"/>
        <v>66.964285714285722</v>
      </c>
      <c r="N633" s="96">
        <v>13</v>
      </c>
      <c r="O633" s="97" t="str">
        <f t="shared" si="130"/>
        <v>Mar</v>
      </c>
      <c r="P633" s="96">
        <f t="shared" si="131"/>
        <v>13</v>
      </c>
      <c r="Q633" s="98">
        <f t="shared" si="132"/>
        <v>-0.5</v>
      </c>
      <c r="R633" s="97">
        <f t="shared" si="133"/>
        <v>-3.8461538461538436E-2</v>
      </c>
      <c r="S633" s="99" t="str">
        <f t="shared" si="134"/>
        <v>DEGROWTH</v>
      </c>
      <c r="T633" s="68">
        <v>13</v>
      </c>
      <c r="U633" s="100" t="str">
        <f t="shared" si="135"/>
        <v>Apr</v>
      </c>
      <c r="V633" s="96">
        <v>13</v>
      </c>
      <c r="W633" s="101">
        <f t="shared" si="136"/>
        <v>-0.5</v>
      </c>
      <c r="X633" s="102">
        <f t="shared" si="137"/>
        <v>-3.8461538461538436E-2</v>
      </c>
      <c r="Y633" s="103" t="str">
        <f t="shared" si="138"/>
        <v>DEGROWTH</v>
      </c>
      <c r="Z633" s="74">
        <v>0</v>
      </c>
      <c r="AA633" s="69"/>
      <c r="AB633" s="69" t="s">
        <v>133</v>
      </c>
      <c r="AC633" s="69" t="s">
        <v>134</v>
      </c>
      <c r="AD633" s="3">
        <f t="shared" si="139"/>
        <v>0</v>
      </c>
      <c r="AE633" s="75"/>
    </row>
    <row r="634" spans="1:31" ht="14.25" customHeight="1">
      <c r="A634" s="69" t="s">
        <v>134</v>
      </c>
      <c r="B634" s="71" t="s">
        <v>67</v>
      </c>
      <c r="C634" s="71" t="s">
        <v>1791</v>
      </c>
      <c r="D634" s="71">
        <v>1000000554</v>
      </c>
      <c r="E634" s="72" t="s">
        <v>1792</v>
      </c>
      <c r="F634" s="73">
        <v>40583</v>
      </c>
      <c r="G634" s="66" t="str">
        <f t="shared" si="126"/>
        <v>Targeted Dealer</v>
      </c>
      <c r="H634" s="66"/>
      <c r="I634" s="67">
        <v>130</v>
      </c>
      <c r="J634" s="67">
        <f t="shared" si="127"/>
        <v>121.33333333333333</v>
      </c>
      <c r="K634" s="68">
        <v>155</v>
      </c>
      <c r="L634" s="68">
        <f t="shared" si="128"/>
        <v>-25</v>
      </c>
      <c r="M634" s="68">
        <f t="shared" si="129"/>
        <v>127.74725274725274</v>
      </c>
      <c r="N634" s="96">
        <v>215.5</v>
      </c>
      <c r="O634" s="97" t="str">
        <f t="shared" si="130"/>
        <v>Mar</v>
      </c>
      <c r="P634" s="96">
        <f t="shared" si="131"/>
        <v>215.5</v>
      </c>
      <c r="Q634" s="98">
        <f t="shared" si="132"/>
        <v>-60.5</v>
      </c>
      <c r="R634" s="97">
        <f t="shared" si="133"/>
        <v>-0.28074245939675169</v>
      </c>
      <c r="S634" s="99" t="str">
        <f t="shared" si="134"/>
        <v>DEGROWTH</v>
      </c>
      <c r="T634" s="68">
        <v>115</v>
      </c>
      <c r="U634" s="100" t="str">
        <f t="shared" si="135"/>
        <v>Apr</v>
      </c>
      <c r="V634" s="96">
        <v>115</v>
      </c>
      <c r="W634" s="101">
        <f t="shared" si="136"/>
        <v>40</v>
      </c>
      <c r="X634" s="102">
        <f t="shared" si="137"/>
        <v>0.34782608695652173</v>
      </c>
      <c r="Y634" s="103" t="str">
        <f t="shared" si="138"/>
        <v>GROWTH</v>
      </c>
      <c r="Z634" s="74">
        <v>0</v>
      </c>
      <c r="AA634" s="69"/>
      <c r="AB634" s="69" t="s">
        <v>133</v>
      </c>
      <c r="AC634" s="69" t="s">
        <v>134</v>
      </c>
      <c r="AD634" s="3">
        <f t="shared" si="139"/>
        <v>0</v>
      </c>
      <c r="AE634" s="75"/>
    </row>
    <row r="635" spans="1:31" ht="14.25" customHeight="1">
      <c r="A635" s="69" t="s">
        <v>134</v>
      </c>
      <c r="B635" s="71" t="s">
        <v>67</v>
      </c>
      <c r="C635" s="71" t="s">
        <v>1793</v>
      </c>
      <c r="D635" s="71">
        <v>1000000555</v>
      </c>
      <c r="E635" s="72" t="s">
        <v>1794</v>
      </c>
      <c r="F635" s="73">
        <v>40986</v>
      </c>
      <c r="G635" s="66" t="str">
        <f t="shared" si="126"/>
        <v>Targeted Dealer</v>
      </c>
      <c r="H635" s="66"/>
      <c r="I635" s="67">
        <v>52</v>
      </c>
      <c r="J635" s="67">
        <f t="shared" si="127"/>
        <v>48.533333333333331</v>
      </c>
      <c r="K635" s="68">
        <v>78</v>
      </c>
      <c r="L635" s="68">
        <f t="shared" si="128"/>
        <v>-26</v>
      </c>
      <c r="M635" s="68">
        <f t="shared" si="129"/>
        <v>160.71428571428572</v>
      </c>
      <c r="N635" s="96">
        <v>52</v>
      </c>
      <c r="O635" s="97" t="str">
        <f t="shared" si="130"/>
        <v>Mar</v>
      </c>
      <c r="P635" s="96">
        <f t="shared" si="131"/>
        <v>52</v>
      </c>
      <c r="Q635" s="98">
        <f t="shared" si="132"/>
        <v>26</v>
      </c>
      <c r="R635" s="97">
        <f t="shared" si="133"/>
        <v>0.5</v>
      </c>
      <c r="S635" s="99" t="str">
        <f t="shared" si="134"/>
        <v>GROWTH</v>
      </c>
      <c r="T635" s="68">
        <v>64.5</v>
      </c>
      <c r="U635" s="100" t="str">
        <f t="shared" si="135"/>
        <v>Apr</v>
      </c>
      <c r="V635" s="96">
        <v>64.5</v>
      </c>
      <c r="W635" s="101">
        <f t="shared" si="136"/>
        <v>13.5</v>
      </c>
      <c r="X635" s="102">
        <f t="shared" si="137"/>
        <v>0.20930232558139528</v>
      </c>
      <c r="Y635" s="103" t="str">
        <f t="shared" si="138"/>
        <v>GROWTH</v>
      </c>
      <c r="Z635" s="74">
        <v>0</v>
      </c>
      <c r="AA635" s="69"/>
      <c r="AB635" s="69" t="s">
        <v>133</v>
      </c>
      <c r="AC635" s="69" t="s">
        <v>134</v>
      </c>
      <c r="AD635" s="3">
        <f t="shared" si="139"/>
        <v>0</v>
      </c>
      <c r="AE635" s="75"/>
    </row>
    <row r="636" spans="1:31" ht="14.25" customHeight="1">
      <c r="A636" s="69" t="s">
        <v>134</v>
      </c>
      <c r="B636" s="71" t="s">
        <v>67</v>
      </c>
      <c r="C636" s="71" t="s">
        <v>1795</v>
      </c>
      <c r="D636" s="71">
        <v>1000000532</v>
      </c>
      <c r="E636" s="72" t="s">
        <v>1796</v>
      </c>
      <c r="F636" s="73">
        <v>41071</v>
      </c>
      <c r="G636" s="66" t="str">
        <f t="shared" si="126"/>
        <v>Targeted Dealer</v>
      </c>
      <c r="H636" s="66"/>
      <c r="I636" s="67">
        <v>160</v>
      </c>
      <c r="J636" s="67">
        <f t="shared" si="127"/>
        <v>149.33333333333331</v>
      </c>
      <c r="K636" s="68">
        <v>169.5</v>
      </c>
      <c r="L636" s="68">
        <f t="shared" si="128"/>
        <v>-9.5</v>
      </c>
      <c r="M636" s="68">
        <f t="shared" si="129"/>
        <v>113.50446428571429</v>
      </c>
      <c r="N636" s="96">
        <v>155.5</v>
      </c>
      <c r="O636" s="97" t="str">
        <f t="shared" si="130"/>
        <v>Mar</v>
      </c>
      <c r="P636" s="96">
        <f t="shared" si="131"/>
        <v>155.5</v>
      </c>
      <c r="Q636" s="98">
        <f t="shared" si="132"/>
        <v>14</v>
      </c>
      <c r="R636" s="97">
        <f t="shared" si="133"/>
        <v>9.0032154340836001E-2</v>
      </c>
      <c r="S636" s="99" t="str">
        <f t="shared" si="134"/>
        <v>GROWTH</v>
      </c>
      <c r="T636" s="68">
        <v>143</v>
      </c>
      <c r="U636" s="100" t="str">
        <f t="shared" si="135"/>
        <v>Apr</v>
      </c>
      <c r="V636" s="96">
        <v>143</v>
      </c>
      <c r="W636" s="101">
        <f t="shared" si="136"/>
        <v>26.5</v>
      </c>
      <c r="X636" s="102">
        <f t="shared" si="137"/>
        <v>0.18531468531468542</v>
      </c>
      <c r="Y636" s="103" t="str">
        <f t="shared" si="138"/>
        <v>GROWTH</v>
      </c>
      <c r="Z636" s="74">
        <v>0</v>
      </c>
      <c r="AA636" s="69"/>
      <c r="AB636" s="69" t="s">
        <v>133</v>
      </c>
      <c r="AC636" s="69" t="s">
        <v>134</v>
      </c>
      <c r="AD636" s="3">
        <f t="shared" si="139"/>
        <v>0</v>
      </c>
      <c r="AE636" s="75"/>
    </row>
    <row r="637" spans="1:31" ht="14.25" customHeight="1">
      <c r="A637" s="69" t="s">
        <v>134</v>
      </c>
      <c r="B637" s="71" t="s">
        <v>67</v>
      </c>
      <c r="C637" s="71" t="s">
        <v>1797</v>
      </c>
      <c r="D637" s="71">
        <v>1000000552</v>
      </c>
      <c r="E637" s="72" t="s">
        <v>1798</v>
      </c>
      <c r="F637" s="73">
        <v>41157</v>
      </c>
      <c r="G637" s="66" t="str">
        <f t="shared" si="126"/>
        <v>Targeted Dealer</v>
      </c>
      <c r="H637" s="66"/>
      <c r="I637" s="67">
        <v>174</v>
      </c>
      <c r="J637" s="67">
        <f t="shared" si="127"/>
        <v>162.4</v>
      </c>
      <c r="K637" s="68">
        <v>313.5</v>
      </c>
      <c r="L637" s="68">
        <f t="shared" si="128"/>
        <v>-139.5</v>
      </c>
      <c r="M637" s="68">
        <f t="shared" si="129"/>
        <v>193.04187192118226</v>
      </c>
      <c r="N637" s="96">
        <v>290.5</v>
      </c>
      <c r="O637" s="97" t="str">
        <f t="shared" si="130"/>
        <v>Mar</v>
      </c>
      <c r="P637" s="96">
        <f t="shared" si="131"/>
        <v>290.5</v>
      </c>
      <c r="Q637" s="98">
        <f t="shared" si="132"/>
        <v>23</v>
      </c>
      <c r="R637" s="97">
        <f t="shared" si="133"/>
        <v>7.9173838209982694E-2</v>
      </c>
      <c r="S637" s="99" t="str">
        <f t="shared" si="134"/>
        <v>GROWTH</v>
      </c>
      <c r="T637" s="68">
        <v>136.5</v>
      </c>
      <c r="U637" s="100" t="str">
        <f t="shared" si="135"/>
        <v>Apr</v>
      </c>
      <c r="V637" s="96">
        <v>136.5</v>
      </c>
      <c r="W637" s="101">
        <f t="shared" si="136"/>
        <v>177</v>
      </c>
      <c r="X637" s="102">
        <f t="shared" si="137"/>
        <v>1.2967032967032965</v>
      </c>
      <c r="Y637" s="103" t="str">
        <f t="shared" si="138"/>
        <v>GROWTH</v>
      </c>
      <c r="Z637" s="74">
        <v>0</v>
      </c>
      <c r="AA637" s="69"/>
      <c r="AB637" s="69" t="s">
        <v>133</v>
      </c>
      <c r="AC637" s="69" t="s">
        <v>134</v>
      </c>
      <c r="AD637" s="3">
        <f t="shared" si="139"/>
        <v>0</v>
      </c>
      <c r="AE637" s="75"/>
    </row>
    <row r="638" spans="1:31" ht="14.25" customHeight="1">
      <c r="A638" s="69" t="s">
        <v>134</v>
      </c>
      <c r="B638" s="71" t="s">
        <v>67</v>
      </c>
      <c r="C638" s="71" t="s">
        <v>1799</v>
      </c>
      <c r="D638" s="71">
        <v>1000000538</v>
      </c>
      <c r="E638" s="72" t="s">
        <v>1800</v>
      </c>
      <c r="F638" s="73">
        <v>41258</v>
      </c>
      <c r="G638" s="66" t="str">
        <f t="shared" si="126"/>
        <v>Targeted Dealer</v>
      </c>
      <c r="H638" s="66"/>
      <c r="I638" s="67">
        <v>26</v>
      </c>
      <c r="J638" s="67">
        <f t="shared" si="127"/>
        <v>24.266666666666666</v>
      </c>
      <c r="K638" s="68">
        <v>13</v>
      </c>
      <c r="L638" s="68">
        <f t="shared" si="128"/>
        <v>13</v>
      </c>
      <c r="M638" s="68">
        <f t="shared" si="129"/>
        <v>53.571428571428569</v>
      </c>
      <c r="N638" s="96">
        <v>13</v>
      </c>
      <c r="O638" s="97" t="str">
        <f t="shared" si="130"/>
        <v>Mar</v>
      </c>
      <c r="P638" s="96">
        <f t="shared" si="131"/>
        <v>13</v>
      </c>
      <c r="Q638" s="98">
        <f t="shared" si="132"/>
        <v>0</v>
      </c>
      <c r="R638" s="97">
        <f t="shared" si="133"/>
        <v>0</v>
      </c>
      <c r="S638" s="99" t="str">
        <f t="shared" si="134"/>
        <v>GROWTH</v>
      </c>
      <c r="T638" s="68">
        <v>26</v>
      </c>
      <c r="U638" s="100" t="str">
        <f t="shared" si="135"/>
        <v>Apr</v>
      </c>
      <c r="V638" s="96">
        <v>26</v>
      </c>
      <c r="W638" s="101">
        <f t="shared" si="136"/>
        <v>-13</v>
      </c>
      <c r="X638" s="102">
        <f t="shared" si="137"/>
        <v>-0.5</v>
      </c>
      <c r="Y638" s="103" t="str">
        <f t="shared" si="138"/>
        <v>DEGROWTH</v>
      </c>
      <c r="Z638" s="74">
        <v>0</v>
      </c>
      <c r="AA638" s="69"/>
      <c r="AB638" s="69" t="s">
        <v>133</v>
      </c>
      <c r="AC638" s="69" t="s">
        <v>134</v>
      </c>
      <c r="AD638" s="3">
        <f t="shared" si="139"/>
        <v>0</v>
      </c>
      <c r="AE638" s="75"/>
    </row>
    <row r="639" spans="1:31" ht="14.25" customHeight="1">
      <c r="A639" s="69" t="s">
        <v>134</v>
      </c>
      <c r="B639" s="71" t="s">
        <v>67</v>
      </c>
      <c r="C639" s="71" t="s">
        <v>1801</v>
      </c>
      <c r="D639" s="71">
        <v>1000000535</v>
      </c>
      <c r="E639" s="72" t="s">
        <v>1802</v>
      </c>
      <c r="F639" s="73">
        <v>41464</v>
      </c>
      <c r="G639" s="66" t="str">
        <f t="shared" si="126"/>
        <v>Targeted Dealer</v>
      </c>
      <c r="H639" s="66"/>
      <c r="I639" s="67">
        <v>80</v>
      </c>
      <c r="J639" s="67">
        <f t="shared" si="127"/>
        <v>74.666666666666657</v>
      </c>
      <c r="K639" s="68">
        <v>63.5</v>
      </c>
      <c r="L639" s="68">
        <f t="shared" si="128"/>
        <v>16.5</v>
      </c>
      <c r="M639" s="68">
        <f t="shared" si="129"/>
        <v>85.044642857142861</v>
      </c>
      <c r="N639" s="96">
        <v>51</v>
      </c>
      <c r="O639" s="97" t="str">
        <f t="shared" si="130"/>
        <v>Mar</v>
      </c>
      <c r="P639" s="96">
        <f t="shared" si="131"/>
        <v>51</v>
      </c>
      <c r="Q639" s="98">
        <f t="shared" si="132"/>
        <v>12.5</v>
      </c>
      <c r="R639" s="97">
        <f t="shared" si="133"/>
        <v>0.24509803921568629</v>
      </c>
      <c r="S639" s="99" t="str">
        <f t="shared" si="134"/>
        <v>GROWTH</v>
      </c>
      <c r="T639" s="68">
        <v>75</v>
      </c>
      <c r="U639" s="100" t="str">
        <f t="shared" si="135"/>
        <v>Apr</v>
      </c>
      <c r="V639" s="96">
        <v>75</v>
      </c>
      <c r="W639" s="101">
        <f t="shared" si="136"/>
        <v>-11.5</v>
      </c>
      <c r="X639" s="102">
        <f t="shared" si="137"/>
        <v>-0.15333333333333332</v>
      </c>
      <c r="Y639" s="103" t="str">
        <f t="shared" si="138"/>
        <v>DEGROWTH</v>
      </c>
      <c r="Z639" s="74">
        <v>0</v>
      </c>
      <c r="AA639" s="69"/>
      <c r="AB639" s="69" t="s">
        <v>133</v>
      </c>
      <c r="AC639" s="69" t="s">
        <v>134</v>
      </c>
      <c r="AD639" s="3">
        <f t="shared" si="139"/>
        <v>0</v>
      </c>
      <c r="AE639" s="75"/>
    </row>
    <row r="640" spans="1:31" ht="14.25" customHeight="1">
      <c r="A640" s="69" t="s">
        <v>134</v>
      </c>
      <c r="B640" s="71" t="s">
        <v>67</v>
      </c>
      <c r="C640" s="71" t="s">
        <v>1803</v>
      </c>
      <c r="D640" s="71">
        <v>1000000551</v>
      </c>
      <c r="E640" s="72" t="s">
        <v>1804</v>
      </c>
      <c r="F640" s="73">
        <v>41638</v>
      </c>
      <c r="G640" s="66" t="str">
        <f t="shared" si="126"/>
        <v>Targeted Dealer</v>
      </c>
      <c r="H640" s="66"/>
      <c r="I640" s="67">
        <v>44</v>
      </c>
      <c r="J640" s="67">
        <f t="shared" si="127"/>
        <v>41.066666666666663</v>
      </c>
      <c r="K640" s="68">
        <v>31</v>
      </c>
      <c r="L640" s="68">
        <f t="shared" si="128"/>
        <v>13</v>
      </c>
      <c r="M640" s="68">
        <f t="shared" si="129"/>
        <v>75.487012987012989</v>
      </c>
      <c r="N640" s="96">
        <v>55.5</v>
      </c>
      <c r="O640" s="97" t="str">
        <f t="shared" si="130"/>
        <v>Mar</v>
      </c>
      <c r="P640" s="96">
        <f t="shared" si="131"/>
        <v>55.5</v>
      </c>
      <c r="Q640" s="98">
        <f t="shared" si="132"/>
        <v>-24.5</v>
      </c>
      <c r="R640" s="97">
        <f t="shared" si="133"/>
        <v>-0.44144144144144148</v>
      </c>
      <c r="S640" s="99" t="str">
        <f t="shared" si="134"/>
        <v>DEGROWTH</v>
      </c>
      <c r="T640" s="68">
        <v>31</v>
      </c>
      <c r="U640" s="100" t="str">
        <f t="shared" si="135"/>
        <v>Apr</v>
      </c>
      <c r="V640" s="96">
        <v>31</v>
      </c>
      <c r="W640" s="101">
        <f t="shared" si="136"/>
        <v>0</v>
      </c>
      <c r="X640" s="102">
        <f t="shared" si="137"/>
        <v>0</v>
      </c>
      <c r="Y640" s="103" t="str">
        <f t="shared" si="138"/>
        <v>GROWTH</v>
      </c>
      <c r="Z640" s="74">
        <v>0</v>
      </c>
      <c r="AA640" s="69"/>
      <c r="AB640" s="69" t="s">
        <v>133</v>
      </c>
      <c r="AC640" s="69" t="s">
        <v>134</v>
      </c>
      <c r="AD640" s="3">
        <f t="shared" si="139"/>
        <v>0</v>
      </c>
      <c r="AE640" s="75"/>
    </row>
    <row r="641" spans="1:31" ht="14.25" customHeight="1">
      <c r="A641" s="69" t="s">
        <v>134</v>
      </c>
      <c r="B641" s="71" t="s">
        <v>67</v>
      </c>
      <c r="C641" s="71" t="s">
        <v>1805</v>
      </c>
      <c r="D641" s="71">
        <v>1000000542</v>
      </c>
      <c r="E641" s="72" t="s">
        <v>1806</v>
      </c>
      <c r="F641" s="73">
        <v>42909</v>
      </c>
      <c r="G641" s="66" t="str">
        <f t="shared" si="126"/>
        <v>Targeted Dealer</v>
      </c>
      <c r="H641" s="66"/>
      <c r="I641" s="67">
        <v>172</v>
      </c>
      <c r="J641" s="67">
        <f t="shared" si="127"/>
        <v>160.53333333333333</v>
      </c>
      <c r="K641" s="68">
        <v>126</v>
      </c>
      <c r="L641" s="68">
        <f t="shared" si="128"/>
        <v>46</v>
      </c>
      <c r="M641" s="68">
        <f t="shared" si="129"/>
        <v>78.488372093023258</v>
      </c>
      <c r="N641" s="96">
        <v>108</v>
      </c>
      <c r="O641" s="97" t="str">
        <f t="shared" si="130"/>
        <v>Mar</v>
      </c>
      <c r="P641" s="96">
        <f t="shared" si="131"/>
        <v>108</v>
      </c>
      <c r="Q641" s="98">
        <f t="shared" si="132"/>
        <v>18</v>
      </c>
      <c r="R641" s="97">
        <f t="shared" si="133"/>
        <v>0.16666666666666674</v>
      </c>
      <c r="S641" s="99" t="str">
        <f t="shared" si="134"/>
        <v>GROWTH</v>
      </c>
      <c r="T641" s="68">
        <v>144</v>
      </c>
      <c r="U641" s="100" t="str">
        <f t="shared" si="135"/>
        <v>Apr</v>
      </c>
      <c r="V641" s="96">
        <v>144</v>
      </c>
      <c r="W641" s="101">
        <f t="shared" si="136"/>
        <v>-18</v>
      </c>
      <c r="X641" s="102">
        <f t="shared" si="137"/>
        <v>-0.125</v>
      </c>
      <c r="Y641" s="103" t="str">
        <f t="shared" si="138"/>
        <v>DEGROWTH</v>
      </c>
      <c r="Z641" s="74">
        <v>0</v>
      </c>
      <c r="AA641" s="69"/>
      <c r="AB641" s="69" t="s">
        <v>133</v>
      </c>
      <c r="AC641" s="69" t="s">
        <v>134</v>
      </c>
      <c r="AD641" s="3">
        <f t="shared" si="139"/>
        <v>0</v>
      </c>
      <c r="AE641" s="75"/>
    </row>
    <row r="642" spans="1:31" ht="14.25" customHeight="1">
      <c r="A642" s="69" t="s">
        <v>134</v>
      </c>
      <c r="B642" s="71" t="s">
        <v>67</v>
      </c>
      <c r="C642" s="71" t="s">
        <v>1807</v>
      </c>
      <c r="D642" s="71">
        <v>1000000553</v>
      </c>
      <c r="E642" s="72" t="s">
        <v>1808</v>
      </c>
      <c r="F642" s="73">
        <v>42980</v>
      </c>
      <c r="G642" s="66" t="str">
        <f t="shared" si="126"/>
        <v>Targeted Dealer</v>
      </c>
      <c r="H642" s="66"/>
      <c r="I642" s="67">
        <v>250</v>
      </c>
      <c r="J642" s="67">
        <f t="shared" si="127"/>
        <v>233.33333333333334</v>
      </c>
      <c r="K642" s="68">
        <v>202</v>
      </c>
      <c r="L642" s="68">
        <f t="shared" si="128"/>
        <v>48</v>
      </c>
      <c r="M642" s="68">
        <f t="shared" si="129"/>
        <v>86.571428571428569</v>
      </c>
      <c r="N642" s="96">
        <v>260</v>
      </c>
      <c r="O642" s="97" t="str">
        <f t="shared" si="130"/>
        <v>Mar</v>
      </c>
      <c r="P642" s="96">
        <f t="shared" si="131"/>
        <v>260</v>
      </c>
      <c r="Q642" s="98">
        <f t="shared" si="132"/>
        <v>-58</v>
      </c>
      <c r="R642" s="97">
        <f t="shared" si="133"/>
        <v>-0.22307692307692306</v>
      </c>
      <c r="S642" s="99" t="str">
        <f t="shared" si="134"/>
        <v>DEGROWTH</v>
      </c>
      <c r="T642" s="68">
        <v>235.5</v>
      </c>
      <c r="U642" s="100" t="str">
        <f t="shared" si="135"/>
        <v>Apr</v>
      </c>
      <c r="V642" s="96">
        <v>235.5</v>
      </c>
      <c r="W642" s="101">
        <f t="shared" si="136"/>
        <v>-33.5</v>
      </c>
      <c r="X642" s="102">
        <f t="shared" si="137"/>
        <v>-0.1422505307855626</v>
      </c>
      <c r="Y642" s="103" t="str">
        <f t="shared" si="138"/>
        <v>DEGROWTH</v>
      </c>
      <c r="Z642" s="74">
        <v>0</v>
      </c>
      <c r="AA642" s="69"/>
      <c r="AB642" s="69" t="s">
        <v>133</v>
      </c>
      <c r="AC642" s="69" t="s">
        <v>134</v>
      </c>
      <c r="AD642" s="3">
        <f t="shared" si="139"/>
        <v>0</v>
      </c>
      <c r="AE642" s="75"/>
    </row>
    <row r="643" spans="1:31" ht="14.25" customHeight="1">
      <c r="A643" s="69" t="s">
        <v>134</v>
      </c>
      <c r="B643" s="71" t="s">
        <v>67</v>
      </c>
      <c r="C643" s="71" t="s">
        <v>1809</v>
      </c>
      <c r="D643" s="71">
        <v>1000000548</v>
      </c>
      <c r="E643" s="72" t="s">
        <v>1810</v>
      </c>
      <c r="F643" s="73">
        <v>43031</v>
      </c>
      <c r="G643" s="66" t="str">
        <f t="shared" ref="G643:G706" si="140">IF(I643&gt;0,"Targeted Dealer","-")</f>
        <v>Targeted Dealer</v>
      </c>
      <c r="H643" s="66"/>
      <c r="I643" s="67">
        <v>936</v>
      </c>
      <c r="J643" s="67">
        <f t="shared" ref="J643:J706" si="141">I643/$J$1*($J$1-$E$1)</f>
        <v>873.6</v>
      </c>
      <c r="K643" s="68">
        <v>1120.5</v>
      </c>
      <c r="L643" s="68">
        <f t="shared" ref="L643:L706" si="142">I643-K643</f>
        <v>-184.5</v>
      </c>
      <c r="M643" s="68">
        <f t="shared" ref="M643:M706" si="143">IFERROR((K643/J643%),"-")</f>
        <v>128.26236263736263</v>
      </c>
      <c r="N643" s="96">
        <v>1013</v>
      </c>
      <c r="O643" s="97" t="str">
        <f t="shared" ref="O643:O706" si="144">IF(F643&lt;=$P$2,"Mar","")</f>
        <v>Mar</v>
      </c>
      <c r="P643" s="96">
        <f t="shared" ref="P643:P706" si="145">N643</f>
        <v>1013</v>
      </c>
      <c r="Q643" s="98">
        <f t="shared" ref="Q643:Q706" si="146">K643-P643</f>
        <v>107.5</v>
      </c>
      <c r="R643" s="97">
        <f t="shared" ref="R643:R706" si="147">IFERROR(IF(O643="Mar",(K643/P643-1))," ")</f>
        <v>0.10612043435340568</v>
      </c>
      <c r="S643" s="99" t="str">
        <f t="shared" ref="S643:S706" si="148">IF(N643&gt;0,IF(O643="","-",IF(R643&lt;0%,"DEGROWTH","GROWTH")))</f>
        <v>GROWTH</v>
      </c>
      <c r="T643" s="68">
        <v>818</v>
      </c>
      <c r="U643" s="100" t="str">
        <f t="shared" ref="U643:U706" si="149">IF(F643&lt;=$V$2,"Apr","")</f>
        <v>Apr</v>
      </c>
      <c r="V643" s="96">
        <v>818</v>
      </c>
      <c r="W643" s="101">
        <f t="shared" ref="W643:W706" si="150">K643-V643</f>
        <v>302.5</v>
      </c>
      <c r="X643" s="102">
        <f t="shared" ref="X643:X706" si="151">IFERROR(IF(U643="Apr",(K643/V643-1)),0)</f>
        <v>0.36980440097799505</v>
      </c>
      <c r="Y643" s="103" t="str">
        <f t="shared" ref="Y643:Y706" si="152">IF(T643&gt;0,IF(U643="","-",IF(X643&lt;0%,"DEGROWTH","GROWTH")))</f>
        <v>GROWTH</v>
      </c>
      <c r="Z643" s="74">
        <v>0</v>
      </c>
      <c r="AA643" s="69"/>
      <c r="AB643" s="69" t="s">
        <v>133</v>
      </c>
      <c r="AC643" s="69" t="s">
        <v>134</v>
      </c>
      <c r="AD643" s="3">
        <f t="shared" ref="AD643:AD706" si="153">IF(K643=0,1,0)</f>
        <v>0</v>
      </c>
      <c r="AE643" s="75"/>
    </row>
    <row r="644" spans="1:31" ht="14.25" customHeight="1">
      <c r="A644" s="69" t="s">
        <v>134</v>
      </c>
      <c r="B644" s="71" t="s">
        <v>67</v>
      </c>
      <c r="C644" s="71" t="s">
        <v>1811</v>
      </c>
      <c r="D644" s="71">
        <v>1000000546</v>
      </c>
      <c r="E644" s="72" t="s">
        <v>1812</v>
      </c>
      <c r="F644" s="73">
        <v>43344</v>
      </c>
      <c r="G644" s="66" t="str">
        <f t="shared" si="140"/>
        <v>Targeted Dealer</v>
      </c>
      <c r="H644" s="66"/>
      <c r="I644" s="67">
        <v>52</v>
      </c>
      <c r="J644" s="67">
        <f t="shared" si="141"/>
        <v>48.533333333333331</v>
      </c>
      <c r="K644" s="68">
        <v>65</v>
      </c>
      <c r="L644" s="68">
        <f t="shared" si="142"/>
        <v>-13</v>
      </c>
      <c r="M644" s="68">
        <f t="shared" si="143"/>
        <v>133.92857142857142</v>
      </c>
      <c r="N644" s="96">
        <v>51.5</v>
      </c>
      <c r="O644" s="97" t="str">
        <f t="shared" si="144"/>
        <v>Mar</v>
      </c>
      <c r="P644" s="96">
        <f t="shared" si="145"/>
        <v>51.5</v>
      </c>
      <c r="Q644" s="98">
        <f t="shared" si="146"/>
        <v>13.5</v>
      </c>
      <c r="R644" s="97">
        <f t="shared" si="147"/>
        <v>0.26213592233009719</v>
      </c>
      <c r="S644" s="99" t="str">
        <f t="shared" si="148"/>
        <v>GROWTH</v>
      </c>
      <c r="T644" s="68">
        <v>39</v>
      </c>
      <c r="U644" s="100" t="str">
        <f t="shared" si="149"/>
        <v>Apr</v>
      </c>
      <c r="V644" s="96">
        <v>39</v>
      </c>
      <c r="W644" s="101">
        <f t="shared" si="150"/>
        <v>26</v>
      </c>
      <c r="X644" s="102">
        <f t="shared" si="151"/>
        <v>0.66666666666666674</v>
      </c>
      <c r="Y644" s="103" t="str">
        <f t="shared" si="152"/>
        <v>GROWTH</v>
      </c>
      <c r="Z644" s="74">
        <v>0</v>
      </c>
      <c r="AA644" s="69"/>
      <c r="AB644" s="69" t="s">
        <v>133</v>
      </c>
      <c r="AC644" s="69" t="s">
        <v>134</v>
      </c>
      <c r="AD644" s="3">
        <f t="shared" si="153"/>
        <v>0</v>
      </c>
      <c r="AE644" s="75"/>
    </row>
    <row r="645" spans="1:31" ht="14.25" customHeight="1">
      <c r="A645" s="69" t="s">
        <v>134</v>
      </c>
      <c r="B645" s="71" t="s">
        <v>67</v>
      </c>
      <c r="C645" s="71" t="s">
        <v>1813</v>
      </c>
      <c r="D645" s="71">
        <v>1000000958</v>
      </c>
      <c r="E645" s="72" t="s">
        <v>1814</v>
      </c>
      <c r="F645" s="73">
        <v>43584</v>
      </c>
      <c r="G645" s="66" t="str">
        <f t="shared" si="140"/>
        <v>Targeted Dealer</v>
      </c>
      <c r="H645" s="66"/>
      <c r="I645" s="67">
        <v>26</v>
      </c>
      <c r="J645" s="67">
        <f t="shared" si="141"/>
        <v>24.266666666666666</v>
      </c>
      <c r="K645" s="68">
        <v>26</v>
      </c>
      <c r="L645" s="68">
        <f t="shared" si="142"/>
        <v>0</v>
      </c>
      <c r="M645" s="68">
        <f t="shared" si="143"/>
        <v>107.14285714285714</v>
      </c>
      <c r="N645" s="96">
        <v>35</v>
      </c>
      <c r="O645" s="97" t="str">
        <f t="shared" si="144"/>
        <v>Mar</v>
      </c>
      <c r="P645" s="96">
        <f t="shared" si="145"/>
        <v>35</v>
      </c>
      <c r="Q645" s="98">
        <f t="shared" si="146"/>
        <v>-9</v>
      </c>
      <c r="R645" s="97">
        <f t="shared" si="147"/>
        <v>-0.25714285714285712</v>
      </c>
      <c r="S645" s="99" t="str">
        <f t="shared" si="148"/>
        <v>DEGROWTH</v>
      </c>
      <c r="T645" s="68">
        <v>25.5</v>
      </c>
      <c r="U645" s="100" t="str">
        <f t="shared" si="149"/>
        <v>Apr</v>
      </c>
      <c r="V645" s="96">
        <v>25.5</v>
      </c>
      <c r="W645" s="101">
        <f t="shared" si="150"/>
        <v>0.5</v>
      </c>
      <c r="X645" s="102">
        <f t="shared" si="151"/>
        <v>1.9607843137254832E-2</v>
      </c>
      <c r="Y645" s="103" t="str">
        <f t="shared" si="152"/>
        <v>GROWTH</v>
      </c>
      <c r="Z645" s="74">
        <v>0</v>
      </c>
      <c r="AA645" s="69"/>
      <c r="AB645" s="69" t="s">
        <v>133</v>
      </c>
      <c r="AC645" s="69" t="s">
        <v>134</v>
      </c>
      <c r="AD645" s="3">
        <f t="shared" si="153"/>
        <v>0</v>
      </c>
      <c r="AE645" s="75"/>
    </row>
    <row r="646" spans="1:31" ht="14.25" customHeight="1">
      <c r="A646" s="69" t="s">
        <v>134</v>
      </c>
      <c r="B646" s="71" t="s">
        <v>67</v>
      </c>
      <c r="C646" s="71" t="s">
        <v>1815</v>
      </c>
      <c r="D646" s="71">
        <v>1000000963</v>
      </c>
      <c r="E646" s="72" t="s">
        <v>1816</v>
      </c>
      <c r="F646" s="73">
        <v>43609</v>
      </c>
      <c r="G646" s="66" t="str">
        <f t="shared" si="140"/>
        <v>Targeted Dealer</v>
      </c>
      <c r="H646" s="66"/>
      <c r="I646" s="67">
        <v>26</v>
      </c>
      <c r="J646" s="67">
        <f t="shared" si="141"/>
        <v>24.266666666666666</v>
      </c>
      <c r="K646" s="68">
        <v>13</v>
      </c>
      <c r="L646" s="68">
        <f t="shared" si="142"/>
        <v>13</v>
      </c>
      <c r="M646" s="68">
        <f t="shared" si="143"/>
        <v>53.571428571428569</v>
      </c>
      <c r="N646" s="96">
        <v>26</v>
      </c>
      <c r="O646" s="97" t="str">
        <f t="shared" si="144"/>
        <v>Mar</v>
      </c>
      <c r="P646" s="96">
        <f t="shared" si="145"/>
        <v>26</v>
      </c>
      <c r="Q646" s="98">
        <f t="shared" si="146"/>
        <v>-13</v>
      </c>
      <c r="R646" s="97">
        <f t="shared" si="147"/>
        <v>-0.5</v>
      </c>
      <c r="S646" s="99" t="str">
        <f t="shared" si="148"/>
        <v>DEGROWTH</v>
      </c>
      <c r="T646" s="68">
        <v>26</v>
      </c>
      <c r="U646" s="100" t="str">
        <f t="shared" si="149"/>
        <v>Apr</v>
      </c>
      <c r="V646" s="96">
        <v>26</v>
      </c>
      <c r="W646" s="101">
        <f t="shared" si="150"/>
        <v>-13</v>
      </c>
      <c r="X646" s="102">
        <f t="shared" si="151"/>
        <v>-0.5</v>
      </c>
      <c r="Y646" s="103" t="str">
        <f t="shared" si="152"/>
        <v>DEGROWTH</v>
      </c>
      <c r="Z646" s="74">
        <v>0</v>
      </c>
      <c r="AA646" s="69"/>
      <c r="AB646" s="69" t="s">
        <v>133</v>
      </c>
      <c r="AC646" s="69" t="s">
        <v>134</v>
      </c>
      <c r="AD646" s="3">
        <f t="shared" si="153"/>
        <v>0</v>
      </c>
      <c r="AE646" s="75"/>
    </row>
    <row r="647" spans="1:31" ht="14.25" customHeight="1">
      <c r="A647" s="69" t="s">
        <v>134</v>
      </c>
      <c r="B647" s="71" t="s">
        <v>67</v>
      </c>
      <c r="C647" s="71" t="s">
        <v>1817</v>
      </c>
      <c r="D647" s="71">
        <v>1000000965</v>
      </c>
      <c r="E647" s="72" t="s">
        <v>1818</v>
      </c>
      <c r="F647" s="73">
        <v>43825</v>
      </c>
      <c r="G647" s="66" t="str">
        <f t="shared" si="140"/>
        <v>Targeted Dealer</v>
      </c>
      <c r="H647" s="66"/>
      <c r="I647" s="67">
        <v>33</v>
      </c>
      <c r="J647" s="67">
        <f t="shared" si="141"/>
        <v>30.800000000000004</v>
      </c>
      <c r="K647" s="68">
        <v>77</v>
      </c>
      <c r="L647" s="68">
        <f t="shared" si="142"/>
        <v>-44</v>
      </c>
      <c r="M647" s="68">
        <f t="shared" si="143"/>
        <v>249.99999999999997</v>
      </c>
      <c r="N647" s="96">
        <v>52</v>
      </c>
      <c r="O647" s="97" t="str">
        <f t="shared" si="144"/>
        <v>Mar</v>
      </c>
      <c r="P647" s="96">
        <f t="shared" si="145"/>
        <v>52</v>
      </c>
      <c r="Q647" s="98">
        <f t="shared" si="146"/>
        <v>25</v>
      </c>
      <c r="R647" s="97">
        <f t="shared" si="147"/>
        <v>0.48076923076923084</v>
      </c>
      <c r="S647" s="99" t="str">
        <f t="shared" si="148"/>
        <v>GROWTH</v>
      </c>
      <c r="T647" s="68">
        <v>46</v>
      </c>
      <c r="U647" s="100" t="str">
        <f t="shared" si="149"/>
        <v>Apr</v>
      </c>
      <c r="V647" s="96">
        <v>46</v>
      </c>
      <c r="W647" s="101">
        <f t="shared" si="150"/>
        <v>31</v>
      </c>
      <c r="X647" s="102">
        <f t="shared" si="151"/>
        <v>0.67391304347826098</v>
      </c>
      <c r="Y647" s="103" t="str">
        <f t="shared" si="152"/>
        <v>GROWTH</v>
      </c>
      <c r="Z647" s="74">
        <v>0</v>
      </c>
      <c r="AA647" s="69"/>
      <c r="AB647" s="69" t="s">
        <v>133</v>
      </c>
      <c r="AC647" s="69" t="s">
        <v>134</v>
      </c>
      <c r="AD647" s="3">
        <f t="shared" si="153"/>
        <v>0</v>
      </c>
      <c r="AE647" s="75"/>
    </row>
    <row r="648" spans="1:31" ht="14.25" customHeight="1">
      <c r="A648" s="69" t="s">
        <v>134</v>
      </c>
      <c r="B648" s="71" t="s">
        <v>67</v>
      </c>
      <c r="C648" s="71" t="s">
        <v>1819</v>
      </c>
      <c r="D648" s="71">
        <v>1000000959</v>
      </c>
      <c r="E648" s="72" t="s">
        <v>1820</v>
      </c>
      <c r="F648" s="73">
        <v>44202</v>
      </c>
      <c r="G648" s="66" t="str">
        <f t="shared" si="140"/>
        <v>-</v>
      </c>
      <c r="H648" s="66"/>
      <c r="I648" s="67">
        <v>0</v>
      </c>
      <c r="J648" s="67">
        <f t="shared" si="141"/>
        <v>0</v>
      </c>
      <c r="K648" s="68">
        <v>13</v>
      </c>
      <c r="L648" s="68">
        <f t="shared" si="142"/>
        <v>-13</v>
      </c>
      <c r="M648" s="68" t="str">
        <f t="shared" si="143"/>
        <v>-</v>
      </c>
      <c r="N648" s="96">
        <v>0</v>
      </c>
      <c r="O648" s="97" t="str">
        <f t="shared" si="144"/>
        <v>Mar</v>
      </c>
      <c r="P648" s="96">
        <f t="shared" si="145"/>
        <v>0</v>
      </c>
      <c r="Q648" s="98">
        <f t="shared" si="146"/>
        <v>13</v>
      </c>
      <c r="R648" s="97" t="str">
        <f t="shared" si="147"/>
        <v xml:space="preserve"> </v>
      </c>
      <c r="S648" s="99" t="b">
        <f t="shared" si="148"/>
        <v>0</v>
      </c>
      <c r="T648" s="68">
        <v>12</v>
      </c>
      <c r="U648" s="100" t="str">
        <f t="shared" si="149"/>
        <v>Apr</v>
      </c>
      <c r="V648" s="96">
        <v>12</v>
      </c>
      <c r="W648" s="101">
        <f t="shared" si="150"/>
        <v>1</v>
      </c>
      <c r="X648" s="102">
        <f t="shared" si="151"/>
        <v>8.3333333333333259E-2</v>
      </c>
      <c r="Y648" s="103" t="str">
        <f t="shared" si="152"/>
        <v>GROWTH</v>
      </c>
      <c r="Z648" s="74">
        <v>0</v>
      </c>
      <c r="AA648" s="69"/>
      <c r="AB648" s="69" t="s">
        <v>133</v>
      </c>
      <c r="AC648" s="69" t="s">
        <v>134</v>
      </c>
      <c r="AD648" s="3">
        <f t="shared" si="153"/>
        <v>0</v>
      </c>
      <c r="AE648" s="75"/>
    </row>
    <row r="649" spans="1:31" ht="14.25" customHeight="1">
      <c r="A649" s="69" t="s">
        <v>134</v>
      </c>
      <c r="B649" s="71" t="s">
        <v>67</v>
      </c>
      <c r="C649" s="71" t="s">
        <v>1821</v>
      </c>
      <c r="D649" s="71">
        <v>1000002405</v>
      </c>
      <c r="E649" s="72" t="s">
        <v>1822</v>
      </c>
      <c r="F649" s="73">
        <v>44565</v>
      </c>
      <c r="G649" s="66" t="str">
        <f t="shared" si="140"/>
        <v>Targeted Dealer</v>
      </c>
      <c r="H649" s="66"/>
      <c r="I649" s="67">
        <v>52</v>
      </c>
      <c r="J649" s="67">
        <f t="shared" si="141"/>
        <v>48.533333333333331</v>
      </c>
      <c r="K649" s="68">
        <v>38.5</v>
      </c>
      <c r="L649" s="68">
        <f t="shared" si="142"/>
        <v>13.5</v>
      </c>
      <c r="M649" s="68">
        <f t="shared" si="143"/>
        <v>79.32692307692308</v>
      </c>
      <c r="N649" s="96">
        <v>52</v>
      </c>
      <c r="O649" s="97" t="str">
        <f t="shared" si="144"/>
        <v>Mar</v>
      </c>
      <c r="P649" s="96">
        <f t="shared" si="145"/>
        <v>52</v>
      </c>
      <c r="Q649" s="98">
        <f t="shared" si="146"/>
        <v>-13.5</v>
      </c>
      <c r="R649" s="97">
        <f t="shared" si="147"/>
        <v>-0.25961538461538458</v>
      </c>
      <c r="S649" s="99" t="str">
        <f t="shared" si="148"/>
        <v>DEGROWTH</v>
      </c>
      <c r="T649" s="68">
        <v>45.5</v>
      </c>
      <c r="U649" s="100" t="str">
        <f t="shared" si="149"/>
        <v>Apr</v>
      </c>
      <c r="V649" s="96">
        <v>45.5</v>
      </c>
      <c r="W649" s="101">
        <f t="shared" si="150"/>
        <v>-7</v>
      </c>
      <c r="X649" s="102">
        <f t="shared" si="151"/>
        <v>-0.15384615384615385</v>
      </c>
      <c r="Y649" s="103" t="str">
        <f t="shared" si="152"/>
        <v>DEGROWTH</v>
      </c>
      <c r="Z649" s="74">
        <v>0</v>
      </c>
      <c r="AA649" s="69"/>
      <c r="AB649" s="69" t="s">
        <v>133</v>
      </c>
      <c r="AC649" s="69" t="s">
        <v>134</v>
      </c>
      <c r="AD649" s="3">
        <f t="shared" si="153"/>
        <v>0</v>
      </c>
      <c r="AE649" s="75"/>
    </row>
    <row r="650" spans="1:31" ht="14.25" customHeight="1">
      <c r="A650" s="69" t="s">
        <v>134</v>
      </c>
      <c r="B650" s="71" t="s">
        <v>67</v>
      </c>
      <c r="C650" s="71" t="s">
        <v>1823</v>
      </c>
      <c r="D650" s="71">
        <v>1000002607</v>
      </c>
      <c r="E650" s="72" t="s">
        <v>1824</v>
      </c>
      <c r="F650" s="73">
        <v>44614</v>
      </c>
      <c r="G650" s="66" t="str">
        <f t="shared" si="140"/>
        <v>Targeted Dealer</v>
      </c>
      <c r="H650" s="66"/>
      <c r="I650" s="67">
        <v>26</v>
      </c>
      <c r="J650" s="67">
        <f t="shared" si="141"/>
        <v>24.266666666666666</v>
      </c>
      <c r="K650" s="68">
        <v>25.5</v>
      </c>
      <c r="L650" s="68">
        <f t="shared" si="142"/>
        <v>0.5</v>
      </c>
      <c r="M650" s="68">
        <f t="shared" si="143"/>
        <v>105.08241758241758</v>
      </c>
      <c r="N650" s="96">
        <v>26</v>
      </c>
      <c r="O650" s="97" t="str">
        <f t="shared" si="144"/>
        <v>Mar</v>
      </c>
      <c r="P650" s="96">
        <f t="shared" si="145"/>
        <v>26</v>
      </c>
      <c r="Q650" s="98">
        <f t="shared" si="146"/>
        <v>-0.5</v>
      </c>
      <c r="R650" s="97">
        <f t="shared" si="147"/>
        <v>-1.9230769230769273E-2</v>
      </c>
      <c r="S650" s="99" t="str">
        <f t="shared" si="148"/>
        <v>DEGROWTH</v>
      </c>
      <c r="T650" s="68">
        <v>0</v>
      </c>
      <c r="U650" s="100" t="str">
        <f t="shared" si="149"/>
        <v>Apr</v>
      </c>
      <c r="V650" s="96">
        <v>0</v>
      </c>
      <c r="W650" s="101">
        <f t="shared" si="150"/>
        <v>25.5</v>
      </c>
      <c r="X650" s="102">
        <f t="shared" si="151"/>
        <v>0</v>
      </c>
      <c r="Y650" s="103" t="b">
        <f t="shared" si="152"/>
        <v>0</v>
      </c>
      <c r="Z650" s="74">
        <v>0</v>
      </c>
      <c r="AA650" s="69"/>
      <c r="AB650" s="69" t="s">
        <v>133</v>
      </c>
      <c r="AC650" s="69" t="s">
        <v>134</v>
      </c>
      <c r="AD650" s="3">
        <f t="shared" si="153"/>
        <v>0</v>
      </c>
      <c r="AE650" s="75"/>
    </row>
    <row r="651" spans="1:31" ht="14.25" customHeight="1">
      <c r="A651" s="69" t="s">
        <v>134</v>
      </c>
      <c r="B651" s="71" t="s">
        <v>67</v>
      </c>
      <c r="C651" s="71" t="s">
        <v>1825</v>
      </c>
      <c r="D651" s="71">
        <v>1000002723</v>
      </c>
      <c r="E651" s="71" t="s">
        <v>1826</v>
      </c>
      <c r="F651" s="73">
        <v>44664</v>
      </c>
      <c r="G651" s="66" t="str">
        <f t="shared" si="140"/>
        <v>Targeted Dealer</v>
      </c>
      <c r="H651" s="66"/>
      <c r="I651" s="67">
        <v>325</v>
      </c>
      <c r="J651" s="67">
        <f t="shared" si="141"/>
        <v>303.33333333333337</v>
      </c>
      <c r="K651" s="68">
        <v>259</v>
      </c>
      <c r="L651" s="68">
        <f t="shared" si="142"/>
        <v>66</v>
      </c>
      <c r="M651" s="68">
        <f t="shared" si="143"/>
        <v>85.384615384615373</v>
      </c>
      <c r="N651" s="96">
        <v>182</v>
      </c>
      <c r="O651" s="97" t="str">
        <f t="shared" si="144"/>
        <v>Mar</v>
      </c>
      <c r="P651" s="96">
        <f t="shared" si="145"/>
        <v>182</v>
      </c>
      <c r="Q651" s="98">
        <f t="shared" si="146"/>
        <v>77</v>
      </c>
      <c r="R651" s="97">
        <f t="shared" si="147"/>
        <v>0.42307692307692313</v>
      </c>
      <c r="S651" s="99" t="str">
        <f t="shared" si="148"/>
        <v>GROWTH</v>
      </c>
      <c r="T651" s="68">
        <v>260</v>
      </c>
      <c r="U651" s="100" t="str">
        <f t="shared" si="149"/>
        <v>Apr</v>
      </c>
      <c r="V651" s="96">
        <v>260</v>
      </c>
      <c r="W651" s="101">
        <f t="shared" si="150"/>
        <v>-1</v>
      </c>
      <c r="X651" s="102">
        <f t="shared" si="151"/>
        <v>-3.8461538461538325E-3</v>
      </c>
      <c r="Y651" s="103" t="str">
        <f t="shared" si="152"/>
        <v>DEGROWTH</v>
      </c>
      <c r="Z651" s="74">
        <v>0</v>
      </c>
      <c r="AA651" s="69"/>
      <c r="AB651" s="69" t="s">
        <v>133</v>
      </c>
      <c r="AC651" s="69" t="s">
        <v>134</v>
      </c>
      <c r="AD651" s="3">
        <f t="shared" si="153"/>
        <v>0</v>
      </c>
      <c r="AE651" s="75"/>
    </row>
    <row r="652" spans="1:31" ht="14.25" customHeight="1">
      <c r="A652" s="69" t="s">
        <v>134</v>
      </c>
      <c r="B652" s="71" t="s">
        <v>67</v>
      </c>
      <c r="C652" s="71" t="s">
        <v>1827</v>
      </c>
      <c r="D652" s="71">
        <v>1000003189</v>
      </c>
      <c r="E652" s="71" t="s">
        <v>1828</v>
      </c>
      <c r="F652" s="73">
        <v>44923</v>
      </c>
      <c r="G652" s="66" t="str">
        <f t="shared" si="140"/>
        <v>Targeted Dealer</v>
      </c>
      <c r="H652" s="66"/>
      <c r="I652" s="67">
        <v>83</v>
      </c>
      <c r="J652" s="67">
        <f t="shared" si="141"/>
        <v>77.466666666666669</v>
      </c>
      <c r="K652" s="68">
        <v>50.5</v>
      </c>
      <c r="L652" s="68">
        <f t="shared" si="142"/>
        <v>32.5</v>
      </c>
      <c r="M652" s="68">
        <f t="shared" si="143"/>
        <v>65.189328743545602</v>
      </c>
      <c r="N652" s="96">
        <v>76</v>
      </c>
      <c r="O652" s="97" t="str">
        <f t="shared" si="144"/>
        <v>Mar</v>
      </c>
      <c r="P652" s="96">
        <f t="shared" si="145"/>
        <v>76</v>
      </c>
      <c r="Q652" s="98">
        <f t="shared" si="146"/>
        <v>-25.5</v>
      </c>
      <c r="R652" s="97">
        <f t="shared" si="147"/>
        <v>-0.33552631578947367</v>
      </c>
      <c r="S652" s="99" t="str">
        <f t="shared" si="148"/>
        <v>DEGROWTH</v>
      </c>
      <c r="T652" s="68">
        <v>68</v>
      </c>
      <c r="U652" s="100" t="str">
        <f t="shared" si="149"/>
        <v>Apr</v>
      </c>
      <c r="V652" s="96">
        <v>68</v>
      </c>
      <c r="W652" s="101">
        <f t="shared" si="150"/>
        <v>-17.5</v>
      </c>
      <c r="X652" s="102">
        <f t="shared" si="151"/>
        <v>-0.25735294117647056</v>
      </c>
      <c r="Y652" s="103" t="str">
        <f t="shared" si="152"/>
        <v>DEGROWTH</v>
      </c>
      <c r="Z652" s="74">
        <v>0</v>
      </c>
      <c r="AA652" s="69"/>
      <c r="AB652" s="69" t="s">
        <v>133</v>
      </c>
      <c r="AC652" s="69" t="s">
        <v>134</v>
      </c>
      <c r="AD652" s="3">
        <f t="shared" si="153"/>
        <v>0</v>
      </c>
      <c r="AE652" s="75"/>
    </row>
    <row r="653" spans="1:31" ht="14.25" customHeight="1">
      <c r="A653" s="69" t="s">
        <v>134</v>
      </c>
      <c r="B653" s="71" t="s">
        <v>67</v>
      </c>
      <c r="C653" s="71" t="s">
        <v>1829</v>
      </c>
      <c r="D653" s="71">
        <v>1000003304</v>
      </c>
      <c r="E653" s="71" t="s">
        <v>1501</v>
      </c>
      <c r="F653" s="73">
        <v>44957</v>
      </c>
      <c r="G653" s="66" t="str">
        <f t="shared" si="140"/>
        <v>Targeted Dealer</v>
      </c>
      <c r="H653" s="66"/>
      <c r="I653" s="67">
        <v>50</v>
      </c>
      <c r="J653" s="67">
        <f t="shared" si="141"/>
        <v>46.666666666666671</v>
      </c>
      <c r="K653" s="68">
        <v>39</v>
      </c>
      <c r="L653" s="68">
        <f t="shared" si="142"/>
        <v>11</v>
      </c>
      <c r="M653" s="68">
        <f t="shared" si="143"/>
        <v>83.571428571428555</v>
      </c>
      <c r="N653" s="96">
        <v>50</v>
      </c>
      <c r="O653" s="97" t="str">
        <f t="shared" si="144"/>
        <v>Mar</v>
      </c>
      <c r="P653" s="96">
        <f t="shared" si="145"/>
        <v>50</v>
      </c>
      <c r="Q653" s="98">
        <f t="shared" si="146"/>
        <v>-11</v>
      </c>
      <c r="R653" s="97">
        <f t="shared" si="147"/>
        <v>-0.21999999999999997</v>
      </c>
      <c r="S653" s="99" t="str">
        <f t="shared" si="148"/>
        <v>DEGROWTH</v>
      </c>
      <c r="T653" s="68">
        <v>46</v>
      </c>
      <c r="U653" s="100" t="str">
        <f t="shared" si="149"/>
        <v>Apr</v>
      </c>
      <c r="V653" s="96">
        <v>46</v>
      </c>
      <c r="W653" s="101">
        <f t="shared" si="150"/>
        <v>-7</v>
      </c>
      <c r="X653" s="102">
        <f t="shared" si="151"/>
        <v>-0.15217391304347827</v>
      </c>
      <c r="Y653" s="103" t="str">
        <f t="shared" si="152"/>
        <v>DEGROWTH</v>
      </c>
      <c r="Z653" s="74">
        <v>0</v>
      </c>
      <c r="AA653" s="69"/>
      <c r="AB653" s="69" t="s">
        <v>133</v>
      </c>
      <c r="AC653" s="69" t="s">
        <v>134</v>
      </c>
      <c r="AD653" s="3">
        <f t="shared" si="153"/>
        <v>0</v>
      </c>
      <c r="AE653" s="75"/>
    </row>
    <row r="654" spans="1:31" ht="14.25" customHeight="1">
      <c r="A654" s="69" t="s">
        <v>134</v>
      </c>
      <c r="B654" s="71" t="s">
        <v>67</v>
      </c>
      <c r="C654" s="71" t="s">
        <v>1830</v>
      </c>
      <c r="D654" s="71">
        <v>1000003385</v>
      </c>
      <c r="E654" s="71" t="s">
        <v>1831</v>
      </c>
      <c r="F654" s="73">
        <v>44983</v>
      </c>
      <c r="G654" s="66" t="str">
        <f t="shared" si="140"/>
        <v>Targeted Dealer</v>
      </c>
      <c r="H654" s="66"/>
      <c r="I654" s="67">
        <v>160</v>
      </c>
      <c r="J654" s="67">
        <f t="shared" si="141"/>
        <v>149.33333333333331</v>
      </c>
      <c r="K654" s="68">
        <v>0</v>
      </c>
      <c r="L654" s="68">
        <f t="shared" si="142"/>
        <v>160</v>
      </c>
      <c r="M654" s="68">
        <f t="shared" si="143"/>
        <v>0</v>
      </c>
      <c r="N654" s="96">
        <v>130.5</v>
      </c>
      <c r="O654" s="97" t="str">
        <f t="shared" si="144"/>
        <v>Mar</v>
      </c>
      <c r="P654" s="96">
        <f t="shared" si="145"/>
        <v>130.5</v>
      </c>
      <c r="Q654" s="98">
        <f t="shared" si="146"/>
        <v>-130.5</v>
      </c>
      <c r="R654" s="97">
        <f t="shared" si="147"/>
        <v>-1</v>
      </c>
      <c r="S654" s="99" t="str">
        <f t="shared" si="148"/>
        <v>DEGROWTH</v>
      </c>
      <c r="T654" s="68">
        <v>195</v>
      </c>
      <c r="U654" s="100" t="str">
        <f t="shared" si="149"/>
        <v>Apr</v>
      </c>
      <c r="V654" s="96">
        <v>195</v>
      </c>
      <c r="W654" s="101">
        <f t="shared" si="150"/>
        <v>-195</v>
      </c>
      <c r="X654" s="102">
        <f t="shared" si="151"/>
        <v>-1</v>
      </c>
      <c r="Y654" s="103" t="str">
        <f t="shared" si="152"/>
        <v>DEGROWTH</v>
      </c>
      <c r="Z654" s="74">
        <v>0</v>
      </c>
      <c r="AA654" s="69"/>
      <c r="AB654" s="69" t="s">
        <v>133</v>
      </c>
      <c r="AC654" s="69" t="s">
        <v>134</v>
      </c>
      <c r="AD654" s="3">
        <f t="shared" si="153"/>
        <v>1</v>
      </c>
      <c r="AE654" s="75"/>
    </row>
    <row r="655" spans="1:31" ht="14.25" customHeight="1">
      <c r="A655" s="69" t="s">
        <v>134</v>
      </c>
      <c r="B655" s="71" t="s">
        <v>67</v>
      </c>
      <c r="C655" s="71" t="s">
        <v>1832</v>
      </c>
      <c r="D655" s="71">
        <v>1000003429</v>
      </c>
      <c r="E655" s="71" t="s">
        <v>1833</v>
      </c>
      <c r="F655" s="73">
        <v>45001</v>
      </c>
      <c r="G655" s="66" t="str">
        <f t="shared" si="140"/>
        <v>Targeted Dealer</v>
      </c>
      <c r="H655" s="66"/>
      <c r="I655" s="67">
        <v>26</v>
      </c>
      <c r="J655" s="67">
        <f t="shared" si="141"/>
        <v>24.266666666666666</v>
      </c>
      <c r="K655" s="68">
        <v>13</v>
      </c>
      <c r="L655" s="68">
        <f t="shared" si="142"/>
        <v>13</v>
      </c>
      <c r="M655" s="68">
        <f t="shared" si="143"/>
        <v>53.571428571428569</v>
      </c>
      <c r="N655" s="96">
        <v>26</v>
      </c>
      <c r="O655" s="97" t="str">
        <f t="shared" si="144"/>
        <v>Mar</v>
      </c>
      <c r="P655" s="96">
        <f t="shared" si="145"/>
        <v>26</v>
      </c>
      <c r="Q655" s="98">
        <f t="shared" si="146"/>
        <v>-13</v>
      </c>
      <c r="R655" s="97">
        <f t="shared" si="147"/>
        <v>-0.5</v>
      </c>
      <c r="S655" s="99" t="str">
        <f t="shared" si="148"/>
        <v>DEGROWTH</v>
      </c>
      <c r="T655" s="68">
        <v>25</v>
      </c>
      <c r="U655" s="100" t="str">
        <f t="shared" si="149"/>
        <v>Apr</v>
      </c>
      <c r="V655" s="96">
        <v>25</v>
      </c>
      <c r="W655" s="101">
        <f t="shared" si="150"/>
        <v>-12</v>
      </c>
      <c r="X655" s="102">
        <f t="shared" si="151"/>
        <v>-0.48</v>
      </c>
      <c r="Y655" s="103" t="str">
        <f t="shared" si="152"/>
        <v>DEGROWTH</v>
      </c>
      <c r="Z655" s="74">
        <v>0</v>
      </c>
      <c r="AA655" s="69"/>
      <c r="AB655" s="69" t="s">
        <v>133</v>
      </c>
      <c r="AC655" s="69" t="s">
        <v>134</v>
      </c>
      <c r="AD655" s="3">
        <f t="shared" si="153"/>
        <v>0</v>
      </c>
      <c r="AE655" s="75"/>
    </row>
    <row r="656" spans="1:31" ht="14.25" customHeight="1">
      <c r="A656" s="69" t="s">
        <v>134</v>
      </c>
      <c r="B656" s="71" t="s">
        <v>67</v>
      </c>
      <c r="C656" s="71" t="s">
        <v>1834</v>
      </c>
      <c r="D656" s="71">
        <v>1000003443</v>
      </c>
      <c r="E656" s="71" t="s">
        <v>1835</v>
      </c>
      <c r="F656" s="73">
        <v>45008</v>
      </c>
      <c r="G656" s="66" t="str">
        <f t="shared" si="140"/>
        <v>Targeted Dealer</v>
      </c>
      <c r="H656" s="66"/>
      <c r="I656" s="67">
        <v>100</v>
      </c>
      <c r="J656" s="67">
        <f t="shared" si="141"/>
        <v>93.333333333333343</v>
      </c>
      <c r="K656" s="68">
        <v>77.5</v>
      </c>
      <c r="L656" s="68">
        <f t="shared" si="142"/>
        <v>22.5</v>
      </c>
      <c r="M656" s="68">
        <f t="shared" si="143"/>
        <v>83.035714285714278</v>
      </c>
      <c r="N656" s="96">
        <v>132.5</v>
      </c>
      <c r="O656" s="97" t="str">
        <f t="shared" si="144"/>
        <v>Mar</v>
      </c>
      <c r="P656" s="96">
        <f t="shared" si="145"/>
        <v>132.5</v>
      </c>
      <c r="Q656" s="98">
        <f t="shared" si="146"/>
        <v>-55</v>
      </c>
      <c r="R656" s="97">
        <f t="shared" si="147"/>
        <v>-0.41509433962264153</v>
      </c>
      <c r="S656" s="99" t="str">
        <f t="shared" si="148"/>
        <v>DEGROWTH</v>
      </c>
      <c r="T656" s="68">
        <v>76.5</v>
      </c>
      <c r="U656" s="100" t="str">
        <f t="shared" si="149"/>
        <v>Apr</v>
      </c>
      <c r="V656" s="96">
        <v>76.5</v>
      </c>
      <c r="W656" s="101">
        <f t="shared" si="150"/>
        <v>1</v>
      </c>
      <c r="X656" s="102">
        <f t="shared" si="151"/>
        <v>1.3071895424836555E-2</v>
      </c>
      <c r="Y656" s="103" t="str">
        <f t="shared" si="152"/>
        <v>GROWTH</v>
      </c>
      <c r="Z656" s="74">
        <v>0</v>
      </c>
      <c r="AA656" s="69"/>
      <c r="AB656" s="69" t="s">
        <v>133</v>
      </c>
      <c r="AC656" s="69" t="s">
        <v>134</v>
      </c>
      <c r="AD656" s="3">
        <f t="shared" si="153"/>
        <v>0</v>
      </c>
      <c r="AE656" s="75"/>
    </row>
    <row r="657" spans="1:31" ht="14.25" customHeight="1">
      <c r="A657" s="69" t="s">
        <v>134</v>
      </c>
      <c r="B657" s="71" t="s">
        <v>67</v>
      </c>
      <c r="C657" s="71" t="s">
        <v>1836</v>
      </c>
      <c r="D657" s="71">
        <v>1000003745</v>
      </c>
      <c r="E657" s="71" t="s">
        <v>1837</v>
      </c>
      <c r="F657" s="73">
        <v>45234</v>
      </c>
      <c r="G657" s="66" t="str">
        <f t="shared" si="140"/>
        <v>Targeted Dealer</v>
      </c>
      <c r="H657" s="66"/>
      <c r="I657" s="67">
        <v>175</v>
      </c>
      <c r="J657" s="67">
        <f t="shared" si="141"/>
        <v>163.33333333333331</v>
      </c>
      <c r="K657" s="68">
        <v>156.5</v>
      </c>
      <c r="L657" s="68">
        <f t="shared" si="142"/>
        <v>18.5</v>
      </c>
      <c r="M657" s="68">
        <f t="shared" si="143"/>
        <v>95.816326530612258</v>
      </c>
      <c r="N657" s="96">
        <v>143</v>
      </c>
      <c r="O657" s="97" t="str">
        <f t="shared" si="144"/>
        <v>Mar</v>
      </c>
      <c r="P657" s="96">
        <f t="shared" si="145"/>
        <v>143</v>
      </c>
      <c r="Q657" s="98">
        <f t="shared" si="146"/>
        <v>13.5</v>
      </c>
      <c r="R657" s="97">
        <f t="shared" si="147"/>
        <v>9.4405594405594373E-2</v>
      </c>
      <c r="S657" s="99" t="str">
        <f t="shared" si="148"/>
        <v>GROWTH</v>
      </c>
      <c r="T657" s="68">
        <v>143</v>
      </c>
      <c r="U657" s="100" t="str">
        <f t="shared" si="149"/>
        <v>Apr</v>
      </c>
      <c r="V657" s="96">
        <v>143</v>
      </c>
      <c r="W657" s="101">
        <f t="shared" si="150"/>
        <v>13.5</v>
      </c>
      <c r="X657" s="102">
        <f t="shared" si="151"/>
        <v>9.4405594405594373E-2</v>
      </c>
      <c r="Y657" s="103" t="str">
        <f t="shared" si="152"/>
        <v>GROWTH</v>
      </c>
      <c r="Z657" s="74">
        <v>0</v>
      </c>
      <c r="AA657" s="69"/>
      <c r="AB657" s="69" t="s">
        <v>133</v>
      </c>
      <c r="AC657" s="69" t="s">
        <v>134</v>
      </c>
      <c r="AD657" s="3">
        <f t="shared" si="153"/>
        <v>0</v>
      </c>
      <c r="AE657" s="75"/>
    </row>
    <row r="658" spans="1:31" ht="14.25" customHeight="1">
      <c r="A658" s="74" t="s">
        <v>134</v>
      </c>
      <c r="B658" s="78" t="s">
        <v>67</v>
      </c>
      <c r="C658" s="78" t="s">
        <v>1838</v>
      </c>
      <c r="D658" s="78">
        <v>1000003842</v>
      </c>
      <c r="E658" s="78" t="s">
        <v>1839</v>
      </c>
      <c r="F658" s="104">
        <v>45322</v>
      </c>
      <c r="G658" s="66" t="str">
        <f t="shared" si="140"/>
        <v>Targeted Dealer</v>
      </c>
      <c r="H658" s="66"/>
      <c r="I658" s="67">
        <v>205</v>
      </c>
      <c r="J658" s="67">
        <f t="shared" si="141"/>
        <v>191.33333333333331</v>
      </c>
      <c r="K658" s="68">
        <v>294</v>
      </c>
      <c r="L658" s="68">
        <f t="shared" si="142"/>
        <v>-89</v>
      </c>
      <c r="M658" s="68">
        <f t="shared" si="143"/>
        <v>153.65853658536588</v>
      </c>
      <c r="N658" s="96">
        <v>200.9</v>
      </c>
      <c r="O658" s="97" t="str">
        <f t="shared" si="144"/>
        <v>Mar</v>
      </c>
      <c r="P658" s="96">
        <f t="shared" si="145"/>
        <v>200.9</v>
      </c>
      <c r="Q658" s="98">
        <f t="shared" si="146"/>
        <v>93.1</v>
      </c>
      <c r="R658" s="97">
        <f t="shared" si="147"/>
        <v>0.46341463414634143</v>
      </c>
      <c r="S658" s="99" t="str">
        <f t="shared" si="148"/>
        <v>GROWTH</v>
      </c>
      <c r="T658" s="68">
        <v>179</v>
      </c>
      <c r="U658" s="100" t="str">
        <f t="shared" si="149"/>
        <v>Apr</v>
      </c>
      <c r="V658" s="96">
        <v>179</v>
      </c>
      <c r="W658" s="101">
        <f t="shared" si="150"/>
        <v>115</v>
      </c>
      <c r="X658" s="102">
        <f t="shared" si="151"/>
        <v>0.64245810055865915</v>
      </c>
      <c r="Y658" s="103" t="str">
        <f t="shared" si="152"/>
        <v>GROWTH</v>
      </c>
      <c r="Z658" s="74">
        <v>0</v>
      </c>
      <c r="AA658" s="69"/>
      <c r="AB658" s="69" t="s">
        <v>133</v>
      </c>
      <c r="AC658" s="74" t="s">
        <v>134</v>
      </c>
      <c r="AD658" s="3">
        <f t="shared" si="153"/>
        <v>0</v>
      </c>
      <c r="AE658" s="75"/>
    </row>
    <row r="659" spans="1:31" ht="14.25" customHeight="1">
      <c r="A659" s="74" t="s">
        <v>134</v>
      </c>
      <c r="B659" s="78" t="s">
        <v>67</v>
      </c>
      <c r="C659" s="78" t="s">
        <v>1840</v>
      </c>
      <c r="D659" s="78">
        <v>1000003843</v>
      </c>
      <c r="E659" s="78" t="s">
        <v>1841</v>
      </c>
      <c r="F659" s="104">
        <v>45322</v>
      </c>
      <c r="G659" s="66" t="str">
        <f t="shared" si="140"/>
        <v>Targeted Dealer</v>
      </c>
      <c r="H659" s="66"/>
      <c r="I659" s="67">
        <v>510</v>
      </c>
      <c r="J659" s="67">
        <f t="shared" si="141"/>
        <v>476</v>
      </c>
      <c r="K659" s="68">
        <v>770.35</v>
      </c>
      <c r="L659" s="68">
        <f t="shared" si="142"/>
        <v>-260.35000000000002</v>
      </c>
      <c r="M659" s="68">
        <f t="shared" si="143"/>
        <v>161.83823529411765</v>
      </c>
      <c r="N659" s="96">
        <v>640.5</v>
      </c>
      <c r="O659" s="97" t="str">
        <f t="shared" si="144"/>
        <v>Mar</v>
      </c>
      <c r="P659" s="96">
        <f t="shared" si="145"/>
        <v>640.5</v>
      </c>
      <c r="Q659" s="98">
        <f t="shared" si="146"/>
        <v>129.85000000000002</v>
      </c>
      <c r="R659" s="97">
        <f t="shared" si="147"/>
        <v>0.20273224043715854</v>
      </c>
      <c r="S659" s="99" t="str">
        <f t="shared" si="148"/>
        <v>GROWTH</v>
      </c>
      <c r="T659" s="68">
        <v>415.5</v>
      </c>
      <c r="U659" s="100" t="str">
        <f t="shared" si="149"/>
        <v>Apr</v>
      </c>
      <c r="V659" s="96">
        <v>415.5</v>
      </c>
      <c r="W659" s="101">
        <f t="shared" si="150"/>
        <v>354.85</v>
      </c>
      <c r="X659" s="102">
        <f t="shared" si="151"/>
        <v>0.8540312876052949</v>
      </c>
      <c r="Y659" s="103" t="str">
        <f t="shared" si="152"/>
        <v>GROWTH</v>
      </c>
      <c r="Z659" s="74">
        <v>0</v>
      </c>
      <c r="AA659" s="69"/>
      <c r="AB659" s="69" t="s">
        <v>133</v>
      </c>
      <c r="AC659" s="74" t="s">
        <v>134</v>
      </c>
      <c r="AD659" s="3">
        <f t="shared" si="153"/>
        <v>0</v>
      </c>
      <c r="AE659" s="75"/>
    </row>
    <row r="660" spans="1:31" ht="14.25" customHeight="1">
      <c r="A660" s="74" t="s">
        <v>134</v>
      </c>
      <c r="B660" s="78" t="s">
        <v>67</v>
      </c>
      <c r="C660" s="78" t="s">
        <v>1842</v>
      </c>
      <c r="D660" s="78">
        <v>1000003896</v>
      </c>
      <c r="E660" s="78" t="s">
        <v>1843</v>
      </c>
      <c r="F660" s="73">
        <v>45379</v>
      </c>
      <c r="G660" s="66" t="str">
        <f t="shared" si="140"/>
        <v>Targeted Dealer</v>
      </c>
      <c r="H660" s="66"/>
      <c r="I660" s="67">
        <v>50</v>
      </c>
      <c r="J660" s="67">
        <f t="shared" si="141"/>
        <v>46.666666666666671</v>
      </c>
      <c r="K660" s="68">
        <v>85</v>
      </c>
      <c r="L660" s="68">
        <f t="shared" si="142"/>
        <v>-35</v>
      </c>
      <c r="M660" s="68">
        <f t="shared" si="143"/>
        <v>182.14285714285711</v>
      </c>
      <c r="N660" s="96">
        <v>65</v>
      </c>
      <c r="O660" s="97" t="str">
        <f t="shared" si="144"/>
        <v>Mar</v>
      </c>
      <c r="P660" s="96">
        <f t="shared" si="145"/>
        <v>65</v>
      </c>
      <c r="Q660" s="98">
        <f t="shared" si="146"/>
        <v>20</v>
      </c>
      <c r="R660" s="97">
        <f t="shared" si="147"/>
        <v>0.30769230769230771</v>
      </c>
      <c r="S660" s="99" t="str">
        <f t="shared" si="148"/>
        <v>GROWTH</v>
      </c>
      <c r="T660" s="68">
        <v>0</v>
      </c>
      <c r="U660" s="100" t="str">
        <f t="shared" si="149"/>
        <v>Apr</v>
      </c>
      <c r="V660" s="96">
        <v>0</v>
      </c>
      <c r="W660" s="101">
        <f t="shared" si="150"/>
        <v>85</v>
      </c>
      <c r="X660" s="102">
        <f t="shared" si="151"/>
        <v>0</v>
      </c>
      <c r="Y660" s="103" t="b">
        <f t="shared" si="152"/>
        <v>0</v>
      </c>
      <c r="Z660" s="74">
        <v>0</v>
      </c>
      <c r="AA660" s="69"/>
      <c r="AB660" s="69" t="s">
        <v>133</v>
      </c>
      <c r="AC660" s="74" t="s">
        <v>134</v>
      </c>
      <c r="AD660" s="3">
        <f t="shared" si="153"/>
        <v>0</v>
      </c>
      <c r="AE660" s="75"/>
    </row>
    <row r="661" spans="1:31" ht="14.25" customHeight="1">
      <c r="A661" s="74" t="s">
        <v>134</v>
      </c>
      <c r="B661" s="78" t="s">
        <v>67</v>
      </c>
      <c r="C661" s="78" t="s">
        <v>1844</v>
      </c>
      <c r="D661" s="78">
        <v>1000004047</v>
      </c>
      <c r="E661" s="78" t="s">
        <v>1845</v>
      </c>
      <c r="F661" s="73">
        <v>45493</v>
      </c>
      <c r="G661" s="66" t="str">
        <f t="shared" si="140"/>
        <v>Targeted Dealer</v>
      </c>
      <c r="H661" s="66"/>
      <c r="I661" s="67">
        <v>50</v>
      </c>
      <c r="J661" s="67">
        <f t="shared" si="141"/>
        <v>46.666666666666671</v>
      </c>
      <c r="K661" s="68">
        <v>13</v>
      </c>
      <c r="L661" s="68">
        <f t="shared" si="142"/>
        <v>37</v>
      </c>
      <c r="M661" s="68">
        <f t="shared" si="143"/>
        <v>27.857142857142854</v>
      </c>
      <c r="N661" s="96">
        <v>24.5</v>
      </c>
      <c r="O661" s="97" t="str">
        <f t="shared" si="144"/>
        <v>Mar</v>
      </c>
      <c r="P661" s="96">
        <f t="shared" si="145"/>
        <v>24.5</v>
      </c>
      <c r="Q661" s="98">
        <f t="shared" si="146"/>
        <v>-11.5</v>
      </c>
      <c r="R661" s="97">
        <f t="shared" si="147"/>
        <v>-0.46938775510204078</v>
      </c>
      <c r="S661" s="99" t="str">
        <f t="shared" si="148"/>
        <v>DEGROWTH</v>
      </c>
      <c r="T661" s="68">
        <v>49</v>
      </c>
      <c r="U661" s="100" t="str">
        <f t="shared" si="149"/>
        <v>Apr</v>
      </c>
      <c r="V661" s="96">
        <v>49</v>
      </c>
      <c r="W661" s="101">
        <f t="shared" si="150"/>
        <v>-36</v>
      </c>
      <c r="X661" s="102">
        <f t="shared" si="151"/>
        <v>-0.73469387755102034</v>
      </c>
      <c r="Y661" s="103" t="str">
        <f t="shared" si="152"/>
        <v>DEGROWTH</v>
      </c>
      <c r="Z661" s="74">
        <v>0</v>
      </c>
      <c r="AA661" s="69"/>
      <c r="AB661" s="69" t="s">
        <v>133</v>
      </c>
      <c r="AC661" s="74" t="s">
        <v>134</v>
      </c>
      <c r="AD661" s="3">
        <f t="shared" si="153"/>
        <v>0</v>
      </c>
      <c r="AE661" s="75"/>
    </row>
    <row r="662" spans="1:31" ht="14.25" customHeight="1">
      <c r="A662" s="69" t="s">
        <v>134</v>
      </c>
      <c r="B662" s="71" t="s">
        <v>74</v>
      </c>
      <c r="C662" s="71" t="s">
        <v>1846</v>
      </c>
      <c r="D662" s="71">
        <v>1000000043</v>
      </c>
      <c r="E662" s="72" t="s">
        <v>1847</v>
      </c>
      <c r="F662" s="73">
        <v>38383</v>
      </c>
      <c r="G662" s="66" t="str">
        <f t="shared" si="140"/>
        <v>Targeted Dealer</v>
      </c>
      <c r="H662" s="66"/>
      <c r="I662" s="67">
        <v>180</v>
      </c>
      <c r="J662" s="67">
        <f t="shared" si="141"/>
        <v>168</v>
      </c>
      <c r="K662" s="68">
        <v>107</v>
      </c>
      <c r="L662" s="68">
        <f t="shared" si="142"/>
        <v>73</v>
      </c>
      <c r="M662" s="68">
        <f t="shared" si="143"/>
        <v>63.69047619047619</v>
      </c>
      <c r="N662" s="96">
        <v>140.5</v>
      </c>
      <c r="O662" s="97" t="str">
        <f t="shared" si="144"/>
        <v>Mar</v>
      </c>
      <c r="P662" s="96">
        <f t="shared" si="145"/>
        <v>140.5</v>
      </c>
      <c r="Q662" s="98">
        <f t="shared" si="146"/>
        <v>-33.5</v>
      </c>
      <c r="R662" s="97">
        <f t="shared" si="147"/>
        <v>-0.23843416370106763</v>
      </c>
      <c r="S662" s="99" t="str">
        <f t="shared" si="148"/>
        <v>DEGROWTH</v>
      </c>
      <c r="T662" s="68">
        <v>114.5</v>
      </c>
      <c r="U662" s="100" t="str">
        <f t="shared" si="149"/>
        <v>Apr</v>
      </c>
      <c r="V662" s="96">
        <v>114.5</v>
      </c>
      <c r="W662" s="101">
        <f t="shared" si="150"/>
        <v>-7.5</v>
      </c>
      <c r="X662" s="102">
        <f t="shared" si="151"/>
        <v>-6.5502183406113579E-2</v>
      </c>
      <c r="Y662" s="103" t="str">
        <f t="shared" si="152"/>
        <v>DEGROWTH</v>
      </c>
      <c r="Z662" s="74">
        <v>0</v>
      </c>
      <c r="AA662" s="69"/>
      <c r="AB662" s="69" t="s">
        <v>133</v>
      </c>
      <c r="AC662" s="69" t="s">
        <v>134</v>
      </c>
      <c r="AD662" s="3">
        <f t="shared" si="153"/>
        <v>0</v>
      </c>
      <c r="AE662" s="75"/>
    </row>
    <row r="663" spans="1:31" ht="14.25" customHeight="1">
      <c r="A663" s="69" t="s">
        <v>134</v>
      </c>
      <c r="B663" s="71" t="s">
        <v>74</v>
      </c>
      <c r="C663" s="71" t="s">
        <v>1848</v>
      </c>
      <c r="D663" s="71">
        <v>1000000036</v>
      </c>
      <c r="E663" s="72" t="s">
        <v>1849</v>
      </c>
      <c r="F663" s="73">
        <v>39077</v>
      </c>
      <c r="G663" s="66" t="str">
        <f t="shared" si="140"/>
        <v>Targeted Dealer</v>
      </c>
      <c r="H663" s="66"/>
      <c r="I663" s="67">
        <v>350</v>
      </c>
      <c r="J663" s="67">
        <f t="shared" si="141"/>
        <v>326.66666666666663</v>
      </c>
      <c r="K663" s="68">
        <v>25</v>
      </c>
      <c r="L663" s="68">
        <f t="shared" si="142"/>
        <v>325</v>
      </c>
      <c r="M663" s="68">
        <f t="shared" si="143"/>
        <v>7.6530612244897975</v>
      </c>
      <c r="N663" s="96">
        <v>380</v>
      </c>
      <c r="O663" s="97" t="str">
        <f t="shared" si="144"/>
        <v>Mar</v>
      </c>
      <c r="P663" s="96">
        <f t="shared" si="145"/>
        <v>380</v>
      </c>
      <c r="Q663" s="98">
        <f t="shared" si="146"/>
        <v>-355</v>
      </c>
      <c r="R663" s="97">
        <f t="shared" si="147"/>
        <v>-0.93421052631578949</v>
      </c>
      <c r="S663" s="99" t="str">
        <f t="shared" si="148"/>
        <v>DEGROWTH</v>
      </c>
      <c r="T663" s="68">
        <v>392.5</v>
      </c>
      <c r="U663" s="100" t="str">
        <f t="shared" si="149"/>
        <v>Apr</v>
      </c>
      <c r="V663" s="96">
        <v>392.5</v>
      </c>
      <c r="W663" s="101">
        <f t="shared" si="150"/>
        <v>-367.5</v>
      </c>
      <c r="X663" s="102">
        <f t="shared" si="151"/>
        <v>-0.93630573248407645</v>
      </c>
      <c r="Y663" s="103" t="str">
        <f t="shared" si="152"/>
        <v>DEGROWTH</v>
      </c>
      <c r="Z663" s="74">
        <v>0</v>
      </c>
      <c r="AA663" s="69"/>
      <c r="AB663" s="69" t="s">
        <v>133</v>
      </c>
      <c r="AC663" s="69" t="s">
        <v>134</v>
      </c>
      <c r="AD663" s="3">
        <f t="shared" si="153"/>
        <v>0</v>
      </c>
      <c r="AE663" s="75"/>
    </row>
    <row r="664" spans="1:31" ht="14.25" customHeight="1">
      <c r="A664" s="69" t="s">
        <v>134</v>
      </c>
      <c r="B664" s="71" t="s">
        <v>74</v>
      </c>
      <c r="C664" s="71" t="s">
        <v>1850</v>
      </c>
      <c r="D664" s="71">
        <v>1000000040</v>
      </c>
      <c r="E664" s="72" t="s">
        <v>1851</v>
      </c>
      <c r="F664" s="73">
        <v>40505</v>
      </c>
      <c r="G664" s="66" t="str">
        <f t="shared" si="140"/>
        <v>Targeted Dealer</v>
      </c>
      <c r="H664" s="66"/>
      <c r="I664" s="67">
        <v>500</v>
      </c>
      <c r="J664" s="67">
        <f t="shared" si="141"/>
        <v>466.66666666666669</v>
      </c>
      <c r="K664" s="68">
        <v>171</v>
      </c>
      <c r="L664" s="68">
        <f t="shared" si="142"/>
        <v>329</v>
      </c>
      <c r="M664" s="68">
        <f t="shared" si="143"/>
        <v>36.642857142857139</v>
      </c>
      <c r="N664" s="96">
        <v>357.1</v>
      </c>
      <c r="O664" s="97" t="str">
        <f t="shared" si="144"/>
        <v>Mar</v>
      </c>
      <c r="P664" s="96">
        <f t="shared" si="145"/>
        <v>357.1</v>
      </c>
      <c r="Q664" s="98">
        <f t="shared" si="146"/>
        <v>-186.10000000000002</v>
      </c>
      <c r="R664" s="97">
        <f t="shared" si="147"/>
        <v>-0.52114253710445257</v>
      </c>
      <c r="S664" s="99" t="str">
        <f t="shared" si="148"/>
        <v>DEGROWTH</v>
      </c>
      <c r="T664" s="68">
        <v>324</v>
      </c>
      <c r="U664" s="100" t="str">
        <f t="shared" si="149"/>
        <v>Apr</v>
      </c>
      <c r="V664" s="96">
        <v>324</v>
      </c>
      <c r="W664" s="101">
        <f t="shared" si="150"/>
        <v>-153</v>
      </c>
      <c r="X664" s="102">
        <f t="shared" si="151"/>
        <v>-0.47222222222222221</v>
      </c>
      <c r="Y664" s="103" t="str">
        <f t="shared" si="152"/>
        <v>DEGROWTH</v>
      </c>
      <c r="Z664" s="74">
        <v>0</v>
      </c>
      <c r="AA664" s="69"/>
      <c r="AB664" s="69" t="s">
        <v>133</v>
      </c>
      <c r="AC664" s="69" t="s">
        <v>134</v>
      </c>
      <c r="AD664" s="3">
        <f t="shared" si="153"/>
        <v>0</v>
      </c>
      <c r="AE664" s="75"/>
    </row>
    <row r="665" spans="1:31" ht="14.25" customHeight="1">
      <c r="A665" s="69" t="s">
        <v>134</v>
      </c>
      <c r="B665" s="71" t="s">
        <v>74</v>
      </c>
      <c r="C665" s="71" t="s">
        <v>1852</v>
      </c>
      <c r="D665" s="71">
        <v>1000000059</v>
      </c>
      <c r="E665" s="72" t="s">
        <v>1853</v>
      </c>
      <c r="F665" s="73">
        <v>41037</v>
      </c>
      <c r="G665" s="66" t="str">
        <f t="shared" si="140"/>
        <v>Targeted Dealer</v>
      </c>
      <c r="H665" s="66"/>
      <c r="I665" s="67">
        <v>30</v>
      </c>
      <c r="J665" s="67">
        <f t="shared" si="141"/>
        <v>28</v>
      </c>
      <c r="K665" s="68">
        <v>0</v>
      </c>
      <c r="L665" s="68">
        <f t="shared" si="142"/>
        <v>30</v>
      </c>
      <c r="M665" s="68">
        <f t="shared" si="143"/>
        <v>0</v>
      </c>
      <c r="N665" s="96">
        <v>0</v>
      </c>
      <c r="O665" s="97" t="str">
        <f t="shared" si="144"/>
        <v>Mar</v>
      </c>
      <c r="P665" s="96">
        <f t="shared" si="145"/>
        <v>0</v>
      </c>
      <c r="Q665" s="98">
        <f t="shared" si="146"/>
        <v>0</v>
      </c>
      <c r="R665" s="97" t="str">
        <f t="shared" si="147"/>
        <v xml:space="preserve"> </v>
      </c>
      <c r="S665" s="99" t="b">
        <f t="shared" si="148"/>
        <v>0</v>
      </c>
      <c r="T665" s="68">
        <v>15</v>
      </c>
      <c r="U665" s="100" t="str">
        <f t="shared" si="149"/>
        <v>Apr</v>
      </c>
      <c r="V665" s="96">
        <v>15</v>
      </c>
      <c r="W665" s="101">
        <f t="shared" si="150"/>
        <v>-15</v>
      </c>
      <c r="X665" s="102">
        <f t="shared" si="151"/>
        <v>-1</v>
      </c>
      <c r="Y665" s="103" t="str">
        <f t="shared" si="152"/>
        <v>DEGROWTH</v>
      </c>
      <c r="Z665" s="74">
        <v>0</v>
      </c>
      <c r="AA665" s="69"/>
      <c r="AB665" s="69" t="s">
        <v>133</v>
      </c>
      <c r="AC665" s="69" t="s">
        <v>134</v>
      </c>
      <c r="AD665" s="3">
        <f t="shared" si="153"/>
        <v>1</v>
      </c>
      <c r="AE665" s="75"/>
    </row>
    <row r="666" spans="1:31" ht="14.25" customHeight="1">
      <c r="A666" s="69" t="s">
        <v>134</v>
      </c>
      <c r="B666" s="71" t="s">
        <v>74</v>
      </c>
      <c r="C666" s="71" t="s">
        <v>1854</v>
      </c>
      <c r="D666" s="71">
        <v>1000000013</v>
      </c>
      <c r="E666" s="72" t="s">
        <v>1855</v>
      </c>
      <c r="F666" s="73">
        <v>41038</v>
      </c>
      <c r="G666" s="66" t="str">
        <f t="shared" si="140"/>
        <v>Targeted Dealer</v>
      </c>
      <c r="H666" s="66"/>
      <c r="I666" s="67">
        <v>200</v>
      </c>
      <c r="J666" s="67">
        <f t="shared" si="141"/>
        <v>186.66666666666669</v>
      </c>
      <c r="K666" s="68">
        <v>70</v>
      </c>
      <c r="L666" s="68">
        <f t="shared" si="142"/>
        <v>130</v>
      </c>
      <c r="M666" s="68">
        <f t="shared" si="143"/>
        <v>37.499999999999993</v>
      </c>
      <c r="N666" s="96">
        <v>60</v>
      </c>
      <c r="O666" s="97" t="str">
        <f t="shared" si="144"/>
        <v>Mar</v>
      </c>
      <c r="P666" s="96">
        <f t="shared" si="145"/>
        <v>60</v>
      </c>
      <c r="Q666" s="98">
        <f t="shared" si="146"/>
        <v>10</v>
      </c>
      <c r="R666" s="97">
        <f t="shared" si="147"/>
        <v>0.16666666666666674</v>
      </c>
      <c r="S666" s="99" t="str">
        <f t="shared" si="148"/>
        <v>GROWTH</v>
      </c>
      <c r="T666" s="68">
        <v>144.94999999999999</v>
      </c>
      <c r="U666" s="100" t="str">
        <f t="shared" si="149"/>
        <v>Apr</v>
      </c>
      <c r="V666" s="96">
        <v>144.94999999999999</v>
      </c>
      <c r="W666" s="101">
        <f t="shared" si="150"/>
        <v>-74.949999999999989</v>
      </c>
      <c r="X666" s="102">
        <f t="shared" si="151"/>
        <v>-0.5170748533977233</v>
      </c>
      <c r="Y666" s="103" t="str">
        <f t="shared" si="152"/>
        <v>DEGROWTH</v>
      </c>
      <c r="Z666" s="74">
        <v>0</v>
      </c>
      <c r="AA666" s="69"/>
      <c r="AB666" s="69" t="s">
        <v>133</v>
      </c>
      <c r="AC666" s="69" t="s">
        <v>134</v>
      </c>
      <c r="AD666" s="3">
        <f t="shared" si="153"/>
        <v>0</v>
      </c>
      <c r="AE666" s="75"/>
    </row>
    <row r="667" spans="1:31" ht="14.25" customHeight="1">
      <c r="A667" s="69" t="s">
        <v>134</v>
      </c>
      <c r="B667" s="71" t="s">
        <v>74</v>
      </c>
      <c r="C667" s="71" t="s">
        <v>1856</v>
      </c>
      <c r="D667" s="71">
        <v>1000000825</v>
      </c>
      <c r="E667" s="72" t="s">
        <v>1857</v>
      </c>
      <c r="F667" s="73">
        <v>41297</v>
      </c>
      <c r="G667" s="66" t="str">
        <f t="shared" si="140"/>
        <v>Targeted Dealer</v>
      </c>
      <c r="H667" s="66"/>
      <c r="I667" s="67">
        <v>110</v>
      </c>
      <c r="J667" s="67">
        <f t="shared" si="141"/>
        <v>102.66666666666666</v>
      </c>
      <c r="K667" s="68">
        <v>83.5</v>
      </c>
      <c r="L667" s="68">
        <f t="shared" si="142"/>
        <v>26.5</v>
      </c>
      <c r="M667" s="68">
        <f t="shared" si="143"/>
        <v>81.331168831168839</v>
      </c>
      <c r="N667" s="96">
        <v>101</v>
      </c>
      <c r="O667" s="97" t="str">
        <f t="shared" si="144"/>
        <v>Mar</v>
      </c>
      <c r="P667" s="96">
        <f t="shared" si="145"/>
        <v>101</v>
      </c>
      <c r="Q667" s="98">
        <f t="shared" si="146"/>
        <v>-17.5</v>
      </c>
      <c r="R667" s="97">
        <f t="shared" si="147"/>
        <v>-0.17326732673267331</v>
      </c>
      <c r="S667" s="99" t="str">
        <f t="shared" si="148"/>
        <v>DEGROWTH</v>
      </c>
      <c r="T667" s="68">
        <v>84</v>
      </c>
      <c r="U667" s="100" t="str">
        <f t="shared" si="149"/>
        <v>Apr</v>
      </c>
      <c r="V667" s="96">
        <v>84</v>
      </c>
      <c r="W667" s="101">
        <f t="shared" si="150"/>
        <v>-0.5</v>
      </c>
      <c r="X667" s="102">
        <f t="shared" si="151"/>
        <v>-5.9523809523809312E-3</v>
      </c>
      <c r="Y667" s="103" t="str">
        <f t="shared" si="152"/>
        <v>DEGROWTH</v>
      </c>
      <c r="Z667" s="74">
        <v>0</v>
      </c>
      <c r="AA667" s="69"/>
      <c r="AB667" s="69" t="s">
        <v>133</v>
      </c>
      <c r="AC667" s="69" t="s">
        <v>134</v>
      </c>
      <c r="AD667" s="3">
        <f t="shared" si="153"/>
        <v>0</v>
      </c>
      <c r="AE667" s="75"/>
    </row>
    <row r="668" spans="1:31" ht="14.25" customHeight="1">
      <c r="A668" s="69" t="s">
        <v>134</v>
      </c>
      <c r="B668" s="71" t="s">
        <v>74</v>
      </c>
      <c r="C668" s="71" t="s">
        <v>1858</v>
      </c>
      <c r="D668" s="71">
        <v>1000000021</v>
      </c>
      <c r="E668" s="72" t="s">
        <v>1859</v>
      </c>
      <c r="F668" s="73">
        <v>41398</v>
      </c>
      <c r="G668" s="66" t="str">
        <f t="shared" si="140"/>
        <v>Targeted Dealer</v>
      </c>
      <c r="H668" s="66"/>
      <c r="I668" s="67">
        <v>50</v>
      </c>
      <c r="J668" s="67">
        <f t="shared" si="141"/>
        <v>46.666666666666671</v>
      </c>
      <c r="K668" s="68">
        <v>7.5</v>
      </c>
      <c r="L668" s="68">
        <f t="shared" si="142"/>
        <v>42.5</v>
      </c>
      <c r="M668" s="68">
        <f t="shared" si="143"/>
        <v>16.071428571428569</v>
      </c>
      <c r="N668" s="96">
        <v>25</v>
      </c>
      <c r="O668" s="97" t="str">
        <f t="shared" si="144"/>
        <v>Mar</v>
      </c>
      <c r="P668" s="96">
        <f t="shared" si="145"/>
        <v>25</v>
      </c>
      <c r="Q668" s="98">
        <f t="shared" si="146"/>
        <v>-17.5</v>
      </c>
      <c r="R668" s="97">
        <f t="shared" si="147"/>
        <v>-0.7</v>
      </c>
      <c r="S668" s="99" t="str">
        <f t="shared" si="148"/>
        <v>DEGROWTH</v>
      </c>
      <c r="T668" s="68">
        <v>5</v>
      </c>
      <c r="U668" s="100" t="str">
        <f t="shared" si="149"/>
        <v>Apr</v>
      </c>
      <c r="V668" s="96">
        <v>5</v>
      </c>
      <c r="W668" s="101">
        <f t="shared" si="150"/>
        <v>2.5</v>
      </c>
      <c r="X668" s="102">
        <f t="shared" si="151"/>
        <v>0.5</v>
      </c>
      <c r="Y668" s="103" t="str">
        <f t="shared" si="152"/>
        <v>GROWTH</v>
      </c>
      <c r="Z668" s="74">
        <v>0</v>
      </c>
      <c r="AA668" s="69"/>
      <c r="AB668" s="69" t="s">
        <v>133</v>
      </c>
      <c r="AC668" s="69" t="s">
        <v>134</v>
      </c>
      <c r="AD668" s="3">
        <f t="shared" si="153"/>
        <v>0</v>
      </c>
      <c r="AE668" s="75"/>
    </row>
    <row r="669" spans="1:31" ht="14.25" customHeight="1">
      <c r="A669" s="69" t="s">
        <v>134</v>
      </c>
      <c r="B669" s="71" t="s">
        <v>74</v>
      </c>
      <c r="C669" s="71" t="s">
        <v>1860</v>
      </c>
      <c r="D669" s="71">
        <v>1000000022</v>
      </c>
      <c r="E669" s="72" t="s">
        <v>1861</v>
      </c>
      <c r="F669" s="73">
        <v>41398</v>
      </c>
      <c r="G669" s="66" t="str">
        <f t="shared" si="140"/>
        <v>Targeted Dealer</v>
      </c>
      <c r="H669" s="66"/>
      <c r="I669" s="67">
        <v>2300</v>
      </c>
      <c r="J669" s="67">
        <f t="shared" si="141"/>
        <v>2146.666666666667</v>
      </c>
      <c r="K669" s="68">
        <v>1440.6</v>
      </c>
      <c r="L669" s="68">
        <f t="shared" si="142"/>
        <v>859.40000000000009</v>
      </c>
      <c r="M669" s="68">
        <f t="shared" si="143"/>
        <v>67.108695652173907</v>
      </c>
      <c r="N669" s="96">
        <v>1567.35</v>
      </c>
      <c r="O669" s="97" t="str">
        <f t="shared" si="144"/>
        <v>Mar</v>
      </c>
      <c r="P669" s="96">
        <f t="shared" si="145"/>
        <v>1567.35</v>
      </c>
      <c r="Q669" s="98">
        <f t="shared" si="146"/>
        <v>-126.75</v>
      </c>
      <c r="R669" s="97">
        <f t="shared" si="147"/>
        <v>-8.0868982677768209E-2</v>
      </c>
      <c r="S669" s="99" t="str">
        <f t="shared" si="148"/>
        <v>DEGROWTH</v>
      </c>
      <c r="T669" s="68">
        <v>2026.35</v>
      </c>
      <c r="U669" s="100" t="str">
        <f t="shared" si="149"/>
        <v>Apr</v>
      </c>
      <c r="V669" s="96">
        <v>2026.35</v>
      </c>
      <c r="W669" s="101">
        <f t="shared" si="150"/>
        <v>-585.75</v>
      </c>
      <c r="X669" s="102">
        <f t="shared" si="151"/>
        <v>-0.28906654822710787</v>
      </c>
      <c r="Y669" s="103" t="str">
        <f t="shared" si="152"/>
        <v>DEGROWTH</v>
      </c>
      <c r="Z669" s="74">
        <v>0</v>
      </c>
      <c r="AA669" s="69"/>
      <c r="AB669" s="69" t="s">
        <v>133</v>
      </c>
      <c r="AC669" s="69" t="s">
        <v>134</v>
      </c>
      <c r="AD669" s="3">
        <f t="shared" si="153"/>
        <v>0</v>
      </c>
      <c r="AE669" s="75"/>
    </row>
    <row r="670" spans="1:31" ht="14.25" customHeight="1">
      <c r="A670" s="69" t="s">
        <v>134</v>
      </c>
      <c r="B670" s="71" t="s">
        <v>74</v>
      </c>
      <c r="C670" s="71" t="s">
        <v>1862</v>
      </c>
      <c r="D670" s="71">
        <v>1000000041</v>
      </c>
      <c r="E670" s="72" t="s">
        <v>1774</v>
      </c>
      <c r="F670" s="73">
        <v>41536</v>
      </c>
      <c r="G670" s="66" t="str">
        <f t="shared" si="140"/>
        <v>Targeted Dealer</v>
      </c>
      <c r="H670" s="66"/>
      <c r="I670" s="67">
        <v>100</v>
      </c>
      <c r="J670" s="67">
        <f t="shared" si="141"/>
        <v>93.333333333333343</v>
      </c>
      <c r="K670" s="68">
        <v>45</v>
      </c>
      <c r="L670" s="68">
        <f t="shared" si="142"/>
        <v>55</v>
      </c>
      <c r="M670" s="68">
        <f t="shared" si="143"/>
        <v>48.214285714285708</v>
      </c>
      <c r="N670" s="96">
        <v>75</v>
      </c>
      <c r="O670" s="97" t="str">
        <f t="shared" si="144"/>
        <v>Mar</v>
      </c>
      <c r="P670" s="96">
        <f t="shared" si="145"/>
        <v>75</v>
      </c>
      <c r="Q670" s="98">
        <f t="shared" si="146"/>
        <v>-30</v>
      </c>
      <c r="R670" s="97">
        <f t="shared" si="147"/>
        <v>-0.4</v>
      </c>
      <c r="S670" s="99" t="str">
        <f t="shared" si="148"/>
        <v>DEGROWTH</v>
      </c>
      <c r="T670" s="68">
        <v>99.55</v>
      </c>
      <c r="U670" s="100" t="str">
        <f t="shared" si="149"/>
        <v>Apr</v>
      </c>
      <c r="V670" s="96">
        <v>99.55</v>
      </c>
      <c r="W670" s="101">
        <f t="shared" si="150"/>
        <v>-54.55</v>
      </c>
      <c r="X670" s="102">
        <f t="shared" si="151"/>
        <v>-0.54796584630838774</v>
      </c>
      <c r="Y670" s="103" t="str">
        <f t="shared" si="152"/>
        <v>DEGROWTH</v>
      </c>
      <c r="Z670" s="74">
        <v>0</v>
      </c>
      <c r="AA670" s="69"/>
      <c r="AB670" s="69" t="s">
        <v>133</v>
      </c>
      <c r="AC670" s="69" t="s">
        <v>134</v>
      </c>
      <c r="AD670" s="3">
        <f t="shared" si="153"/>
        <v>0</v>
      </c>
      <c r="AE670" s="75"/>
    </row>
    <row r="671" spans="1:31" ht="14.25" customHeight="1">
      <c r="A671" s="69" t="s">
        <v>134</v>
      </c>
      <c r="B671" s="71" t="s">
        <v>74</v>
      </c>
      <c r="C671" s="71" t="s">
        <v>1863</v>
      </c>
      <c r="D671" s="71">
        <v>1000000048</v>
      </c>
      <c r="E671" s="72" t="s">
        <v>1864</v>
      </c>
      <c r="F671" s="73">
        <v>41645</v>
      </c>
      <c r="G671" s="66" t="str">
        <f t="shared" si="140"/>
        <v>Targeted Dealer</v>
      </c>
      <c r="H671" s="66"/>
      <c r="I671" s="67">
        <v>140</v>
      </c>
      <c r="J671" s="67">
        <f t="shared" si="141"/>
        <v>130.66666666666669</v>
      </c>
      <c r="K671" s="68">
        <v>95</v>
      </c>
      <c r="L671" s="68">
        <f t="shared" si="142"/>
        <v>45</v>
      </c>
      <c r="M671" s="68">
        <f t="shared" si="143"/>
        <v>72.704081632653043</v>
      </c>
      <c r="N671" s="96">
        <v>148</v>
      </c>
      <c r="O671" s="97" t="str">
        <f t="shared" si="144"/>
        <v>Mar</v>
      </c>
      <c r="P671" s="96">
        <f t="shared" si="145"/>
        <v>148</v>
      </c>
      <c r="Q671" s="98">
        <f t="shared" si="146"/>
        <v>-53</v>
      </c>
      <c r="R671" s="97">
        <f t="shared" si="147"/>
        <v>-0.35810810810810811</v>
      </c>
      <c r="S671" s="99" t="str">
        <f t="shared" si="148"/>
        <v>DEGROWTH</v>
      </c>
      <c r="T671" s="68">
        <v>105</v>
      </c>
      <c r="U671" s="100" t="str">
        <f t="shared" si="149"/>
        <v>Apr</v>
      </c>
      <c r="V671" s="96">
        <v>105</v>
      </c>
      <c r="W671" s="101">
        <f t="shared" si="150"/>
        <v>-10</v>
      </c>
      <c r="X671" s="102">
        <f t="shared" si="151"/>
        <v>-9.5238095238095233E-2</v>
      </c>
      <c r="Y671" s="103" t="str">
        <f t="shared" si="152"/>
        <v>DEGROWTH</v>
      </c>
      <c r="Z671" s="74">
        <v>0</v>
      </c>
      <c r="AA671" s="69"/>
      <c r="AB671" s="69" t="s">
        <v>133</v>
      </c>
      <c r="AC671" s="69" t="s">
        <v>134</v>
      </c>
      <c r="AD671" s="3">
        <f t="shared" si="153"/>
        <v>0</v>
      </c>
      <c r="AE671" s="75"/>
    </row>
    <row r="672" spans="1:31" ht="14.25" customHeight="1">
      <c r="A672" s="69" t="s">
        <v>134</v>
      </c>
      <c r="B672" s="71" t="s">
        <v>74</v>
      </c>
      <c r="C672" s="71" t="s">
        <v>1865</v>
      </c>
      <c r="D672" s="71">
        <v>1000000047</v>
      </c>
      <c r="E672" s="72" t="s">
        <v>1866</v>
      </c>
      <c r="F672" s="73">
        <v>41817</v>
      </c>
      <c r="G672" s="66" t="str">
        <f t="shared" si="140"/>
        <v>Targeted Dealer</v>
      </c>
      <c r="H672" s="66"/>
      <c r="I672" s="67">
        <v>75</v>
      </c>
      <c r="J672" s="67">
        <f t="shared" si="141"/>
        <v>70</v>
      </c>
      <c r="K672" s="68">
        <v>0</v>
      </c>
      <c r="L672" s="68">
        <f t="shared" si="142"/>
        <v>75</v>
      </c>
      <c r="M672" s="68">
        <f t="shared" si="143"/>
        <v>0</v>
      </c>
      <c r="N672" s="96">
        <v>50</v>
      </c>
      <c r="O672" s="97" t="str">
        <f t="shared" si="144"/>
        <v>Mar</v>
      </c>
      <c r="P672" s="96">
        <f t="shared" si="145"/>
        <v>50</v>
      </c>
      <c r="Q672" s="98">
        <f t="shared" si="146"/>
        <v>-50</v>
      </c>
      <c r="R672" s="97">
        <f t="shared" si="147"/>
        <v>-1</v>
      </c>
      <c r="S672" s="99" t="str">
        <f t="shared" si="148"/>
        <v>DEGROWTH</v>
      </c>
      <c r="T672" s="68">
        <v>50.5</v>
      </c>
      <c r="U672" s="100" t="str">
        <f t="shared" si="149"/>
        <v>Apr</v>
      </c>
      <c r="V672" s="96">
        <v>50.5</v>
      </c>
      <c r="W672" s="101">
        <f t="shared" si="150"/>
        <v>-50.5</v>
      </c>
      <c r="X672" s="102">
        <f t="shared" si="151"/>
        <v>-1</v>
      </c>
      <c r="Y672" s="103" t="str">
        <f t="shared" si="152"/>
        <v>DEGROWTH</v>
      </c>
      <c r="Z672" s="74">
        <v>0</v>
      </c>
      <c r="AA672" s="69"/>
      <c r="AB672" s="69" t="s">
        <v>133</v>
      </c>
      <c r="AC672" s="69" t="s">
        <v>134</v>
      </c>
      <c r="AD672" s="3">
        <f t="shared" si="153"/>
        <v>1</v>
      </c>
      <c r="AE672" s="75"/>
    </row>
    <row r="673" spans="1:31" ht="14.25" customHeight="1">
      <c r="A673" s="69" t="s">
        <v>134</v>
      </c>
      <c r="B673" s="71" t="s">
        <v>74</v>
      </c>
      <c r="C673" s="71" t="s">
        <v>1867</v>
      </c>
      <c r="D673" s="71">
        <v>1000000039</v>
      </c>
      <c r="E673" s="72" t="s">
        <v>1868</v>
      </c>
      <c r="F673" s="73">
        <v>42135</v>
      </c>
      <c r="G673" s="66" t="str">
        <f t="shared" si="140"/>
        <v>Targeted Dealer</v>
      </c>
      <c r="H673" s="66"/>
      <c r="I673" s="67">
        <v>120</v>
      </c>
      <c r="J673" s="67">
        <f t="shared" si="141"/>
        <v>112</v>
      </c>
      <c r="K673" s="68">
        <v>65</v>
      </c>
      <c r="L673" s="68">
        <f t="shared" si="142"/>
        <v>55</v>
      </c>
      <c r="M673" s="68">
        <f t="shared" si="143"/>
        <v>58.035714285714278</v>
      </c>
      <c r="N673" s="96">
        <v>75</v>
      </c>
      <c r="O673" s="97" t="str">
        <f t="shared" si="144"/>
        <v>Mar</v>
      </c>
      <c r="P673" s="96">
        <f t="shared" si="145"/>
        <v>75</v>
      </c>
      <c r="Q673" s="98">
        <f t="shared" si="146"/>
        <v>-10</v>
      </c>
      <c r="R673" s="97">
        <f t="shared" si="147"/>
        <v>-0.1333333333333333</v>
      </c>
      <c r="S673" s="99" t="str">
        <f t="shared" si="148"/>
        <v>DEGROWTH</v>
      </c>
      <c r="T673" s="68">
        <v>85</v>
      </c>
      <c r="U673" s="100" t="str">
        <f t="shared" si="149"/>
        <v>Apr</v>
      </c>
      <c r="V673" s="96">
        <v>85</v>
      </c>
      <c r="W673" s="101">
        <f t="shared" si="150"/>
        <v>-20</v>
      </c>
      <c r="X673" s="102">
        <f t="shared" si="151"/>
        <v>-0.23529411764705888</v>
      </c>
      <c r="Y673" s="103" t="str">
        <f t="shared" si="152"/>
        <v>DEGROWTH</v>
      </c>
      <c r="Z673" s="74">
        <v>0</v>
      </c>
      <c r="AA673" s="69"/>
      <c r="AB673" s="69" t="s">
        <v>133</v>
      </c>
      <c r="AC673" s="69" t="s">
        <v>134</v>
      </c>
      <c r="AD673" s="3">
        <f t="shared" si="153"/>
        <v>0</v>
      </c>
      <c r="AE673" s="75"/>
    </row>
    <row r="674" spans="1:31" ht="14.25" customHeight="1">
      <c r="A674" s="69" t="s">
        <v>134</v>
      </c>
      <c r="B674" s="71" t="s">
        <v>74</v>
      </c>
      <c r="C674" s="71" t="s">
        <v>1869</v>
      </c>
      <c r="D674" s="71">
        <v>1000000050</v>
      </c>
      <c r="E674" s="72" t="s">
        <v>1870</v>
      </c>
      <c r="F674" s="73">
        <v>42397</v>
      </c>
      <c r="G674" s="66" t="str">
        <f t="shared" si="140"/>
        <v>Targeted Dealer</v>
      </c>
      <c r="H674" s="66"/>
      <c r="I674" s="67">
        <v>350</v>
      </c>
      <c r="J674" s="67">
        <f t="shared" si="141"/>
        <v>326.66666666666663</v>
      </c>
      <c r="K674" s="68">
        <v>314.5</v>
      </c>
      <c r="L674" s="68">
        <f t="shared" si="142"/>
        <v>35.5</v>
      </c>
      <c r="M674" s="68">
        <f t="shared" si="143"/>
        <v>96.275510204081641</v>
      </c>
      <c r="N674" s="96">
        <v>369</v>
      </c>
      <c r="O674" s="97" t="str">
        <f t="shared" si="144"/>
        <v>Mar</v>
      </c>
      <c r="P674" s="96">
        <f t="shared" si="145"/>
        <v>369</v>
      </c>
      <c r="Q674" s="98">
        <f t="shared" si="146"/>
        <v>-54.5</v>
      </c>
      <c r="R674" s="97">
        <f t="shared" si="147"/>
        <v>-0.14769647696476962</v>
      </c>
      <c r="S674" s="99" t="str">
        <f t="shared" si="148"/>
        <v>DEGROWTH</v>
      </c>
      <c r="T674" s="68">
        <v>226</v>
      </c>
      <c r="U674" s="100" t="str">
        <f t="shared" si="149"/>
        <v>Apr</v>
      </c>
      <c r="V674" s="96">
        <v>226</v>
      </c>
      <c r="W674" s="101">
        <f t="shared" si="150"/>
        <v>88.5</v>
      </c>
      <c r="X674" s="102">
        <f t="shared" si="151"/>
        <v>0.3915929203539823</v>
      </c>
      <c r="Y674" s="103" t="str">
        <f t="shared" si="152"/>
        <v>GROWTH</v>
      </c>
      <c r="Z674" s="74">
        <v>0</v>
      </c>
      <c r="AA674" s="69"/>
      <c r="AB674" s="69" t="s">
        <v>133</v>
      </c>
      <c r="AC674" s="69" t="s">
        <v>134</v>
      </c>
      <c r="AD674" s="3">
        <f t="shared" si="153"/>
        <v>0</v>
      </c>
      <c r="AE674" s="75"/>
    </row>
    <row r="675" spans="1:31" ht="14.25" customHeight="1">
      <c r="A675" s="69" t="s">
        <v>134</v>
      </c>
      <c r="B675" s="71" t="s">
        <v>74</v>
      </c>
      <c r="C675" s="71" t="s">
        <v>1871</v>
      </c>
      <c r="D675" s="71">
        <v>1000000822</v>
      </c>
      <c r="E675" s="72" t="s">
        <v>1872</v>
      </c>
      <c r="F675" s="73">
        <v>42472</v>
      </c>
      <c r="G675" s="66" t="str">
        <f t="shared" si="140"/>
        <v>Targeted Dealer</v>
      </c>
      <c r="H675" s="66"/>
      <c r="I675" s="67">
        <v>4800</v>
      </c>
      <c r="J675" s="67">
        <f t="shared" si="141"/>
        <v>4480</v>
      </c>
      <c r="K675" s="68">
        <v>4561.25</v>
      </c>
      <c r="L675" s="68">
        <f t="shared" si="142"/>
        <v>238.75</v>
      </c>
      <c r="M675" s="68">
        <f t="shared" si="143"/>
        <v>101.81361607142858</v>
      </c>
      <c r="N675" s="96">
        <v>6724.3</v>
      </c>
      <c r="O675" s="97" t="str">
        <f t="shared" si="144"/>
        <v>Mar</v>
      </c>
      <c r="P675" s="96">
        <f t="shared" si="145"/>
        <v>6724.3</v>
      </c>
      <c r="Q675" s="98">
        <f t="shared" si="146"/>
        <v>-2163.0500000000002</v>
      </c>
      <c r="R675" s="97">
        <f t="shared" si="147"/>
        <v>-0.32167660574334878</v>
      </c>
      <c r="S675" s="99" t="str">
        <f t="shared" si="148"/>
        <v>DEGROWTH</v>
      </c>
      <c r="T675" s="68">
        <v>2912.75</v>
      </c>
      <c r="U675" s="100" t="str">
        <f t="shared" si="149"/>
        <v>Apr</v>
      </c>
      <c r="V675" s="96">
        <v>2912.75</v>
      </c>
      <c r="W675" s="101">
        <f t="shared" si="150"/>
        <v>1648.5</v>
      </c>
      <c r="X675" s="102">
        <f t="shared" si="151"/>
        <v>0.56596000343318176</v>
      </c>
      <c r="Y675" s="103" t="str">
        <f t="shared" si="152"/>
        <v>GROWTH</v>
      </c>
      <c r="Z675" s="74">
        <v>0</v>
      </c>
      <c r="AA675" s="69"/>
      <c r="AB675" s="69" t="s">
        <v>133</v>
      </c>
      <c r="AC675" s="69" t="s">
        <v>134</v>
      </c>
      <c r="AD675" s="3">
        <f t="shared" si="153"/>
        <v>0</v>
      </c>
      <c r="AE675" s="75"/>
    </row>
    <row r="676" spans="1:31" ht="14.25" customHeight="1">
      <c r="A676" s="69" t="s">
        <v>134</v>
      </c>
      <c r="B676" s="71" t="s">
        <v>74</v>
      </c>
      <c r="C676" s="71" t="s">
        <v>1873</v>
      </c>
      <c r="D676" s="71">
        <v>1000000044</v>
      </c>
      <c r="E676" s="72" t="s">
        <v>1874</v>
      </c>
      <c r="F676" s="73">
        <v>42472</v>
      </c>
      <c r="G676" s="66" t="str">
        <f t="shared" si="140"/>
        <v>Targeted Dealer</v>
      </c>
      <c r="H676" s="66"/>
      <c r="I676" s="67">
        <v>250</v>
      </c>
      <c r="J676" s="67">
        <f t="shared" si="141"/>
        <v>233.33333333333334</v>
      </c>
      <c r="K676" s="68">
        <v>184.5</v>
      </c>
      <c r="L676" s="68">
        <f t="shared" si="142"/>
        <v>65.5</v>
      </c>
      <c r="M676" s="68">
        <f t="shared" si="143"/>
        <v>79.071428571428569</v>
      </c>
      <c r="N676" s="96">
        <v>205</v>
      </c>
      <c r="O676" s="97" t="str">
        <f t="shared" si="144"/>
        <v>Mar</v>
      </c>
      <c r="P676" s="96">
        <f t="shared" si="145"/>
        <v>205</v>
      </c>
      <c r="Q676" s="98">
        <f t="shared" si="146"/>
        <v>-20.5</v>
      </c>
      <c r="R676" s="97">
        <f t="shared" si="147"/>
        <v>-9.9999999999999978E-2</v>
      </c>
      <c r="S676" s="99" t="str">
        <f t="shared" si="148"/>
        <v>DEGROWTH</v>
      </c>
      <c r="T676" s="68">
        <v>188.5</v>
      </c>
      <c r="U676" s="100" t="str">
        <f t="shared" si="149"/>
        <v>Apr</v>
      </c>
      <c r="V676" s="96">
        <v>188.5</v>
      </c>
      <c r="W676" s="101">
        <f t="shared" si="150"/>
        <v>-4</v>
      </c>
      <c r="X676" s="102">
        <f t="shared" si="151"/>
        <v>-2.1220159151193685E-2</v>
      </c>
      <c r="Y676" s="103" t="str">
        <f t="shared" si="152"/>
        <v>DEGROWTH</v>
      </c>
      <c r="Z676" s="74">
        <v>0</v>
      </c>
      <c r="AA676" s="69"/>
      <c r="AB676" s="69" t="s">
        <v>133</v>
      </c>
      <c r="AC676" s="69" t="s">
        <v>134</v>
      </c>
      <c r="AD676" s="3">
        <f t="shared" si="153"/>
        <v>0</v>
      </c>
      <c r="AE676" s="75"/>
    </row>
    <row r="677" spans="1:31" ht="14.25" customHeight="1">
      <c r="A677" s="69" t="s">
        <v>134</v>
      </c>
      <c r="B677" s="71" t="s">
        <v>74</v>
      </c>
      <c r="C677" s="71" t="s">
        <v>1875</v>
      </c>
      <c r="D677" s="71">
        <v>1000000051</v>
      </c>
      <c r="E677" s="72" t="s">
        <v>1876</v>
      </c>
      <c r="F677" s="73">
        <v>42472</v>
      </c>
      <c r="G677" s="66" t="str">
        <f t="shared" si="140"/>
        <v>Targeted Dealer</v>
      </c>
      <c r="H677" s="66"/>
      <c r="I677" s="67">
        <v>80</v>
      </c>
      <c r="J677" s="67">
        <f t="shared" si="141"/>
        <v>74.666666666666657</v>
      </c>
      <c r="K677" s="68">
        <v>70</v>
      </c>
      <c r="L677" s="68">
        <f t="shared" si="142"/>
        <v>10</v>
      </c>
      <c r="M677" s="68">
        <f t="shared" si="143"/>
        <v>93.750000000000014</v>
      </c>
      <c r="N677" s="96">
        <v>85</v>
      </c>
      <c r="O677" s="97" t="str">
        <f t="shared" si="144"/>
        <v>Mar</v>
      </c>
      <c r="P677" s="96">
        <f t="shared" si="145"/>
        <v>85</v>
      </c>
      <c r="Q677" s="98">
        <f t="shared" si="146"/>
        <v>-15</v>
      </c>
      <c r="R677" s="97">
        <f t="shared" si="147"/>
        <v>-0.17647058823529416</v>
      </c>
      <c r="S677" s="99" t="str">
        <f t="shared" si="148"/>
        <v>DEGROWTH</v>
      </c>
      <c r="T677" s="68">
        <v>80.5</v>
      </c>
      <c r="U677" s="100" t="str">
        <f t="shared" si="149"/>
        <v>Apr</v>
      </c>
      <c r="V677" s="96">
        <v>80.5</v>
      </c>
      <c r="W677" s="101">
        <f t="shared" si="150"/>
        <v>-10.5</v>
      </c>
      <c r="X677" s="102">
        <f t="shared" si="151"/>
        <v>-0.13043478260869568</v>
      </c>
      <c r="Y677" s="103" t="str">
        <f t="shared" si="152"/>
        <v>DEGROWTH</v>
      </c>
      <c r="Z677" s="74">
        <v>0</v>
      </c>
      <c r="AA677" s="69"/>
      <c r="AB677" s="69" t="s">
        <v>133</v>
      </c>
      <c r="AC677" s="69" t="s">
        <v>134</v>
      </c>
      <c r="AD677" s="3">
        <f t="shared" si="153"/>
        <v>0</v>
      </c>
      <c r="AE677" s="75"/>
    </row>
    <row r="678" spans="1:31" ht="14.25" customHeight="1">
      <c r="A678" s="69" t="s">
        <v>134</v>
      </c>
      <c r="B678" s="71" t="s">
        <v>74</v>
      </c>
      <c r="C678" s="71" t="s">
        <v>1877</v>
      </c>
      <c r="D678" s="71">
        <v>1000000027</v>
      </c>
      <c r="E678" s="72" t="s">
        <v>1878</v>
      </c>
      <c r="F678" s="73">
        <v>42485</v>
      </c>
      <c r="G678" s="66" t="str">
        <f t="shared" si="140"/>
        <v>Targeted Dealer</v>
      </c>
      <c r="H678" s="66"/>
      <c r="I678" s="67">
        <v>100</v>
      </c>
      <c r="J678" s="67">
        <f t="shared" si="141"/>
        <v>93.333333333333343</v>
      </c>
      <c r="K678" s="68">
        <v>60</v>
      </c>
      <c r="L678" s="68">
        <f t="shared" si="142"/>
        <v>40</v>
      </c>
      <c r="M678" s="68">
        <f t="shared" si="143"/>
        <v>64.285714285714278</v>
      </c>
      <c r="N678" s="96">
        <v>65.5</v>
      </c>
      <c r="O678" s="97" t="str">
        <f t="shared" si="144"/>
        <v>Mar</v>
      </c>
      <c r="P678" s="96">
        <f t="shared" si="145"/>
        <v>65.5</v>
      </c>
      <c r="Q678" s="98">
        <f t="shared" si="146"/>
        <v>-5.5</v>
      </c>
      <c r="R678" s="97">
        <f t="shared" si="147"/>
        <v>-8.3969465648854991E-2</v>
      </c>
      <c r="S678" s="99" t="str">
        <f t="shared" si="148"/>
        <v>DEGROWTH</v>
      </c>
      <c r="T678" s="68">
        <v>86</v>
      </c>
      <c r="U678" s="100" t="str">
        <f t="shared" si="149"/>
        <v>Apr</v>
      </c>
      <c r="V678" s="96">
        <v>86</v>
      </c>
      <c r="W678" s="101">
        <f t="shared" si="150"/>
        <v>-26</v>
      </c>
      <c r="X678" s="102">
        <f t="shared" si="151"/>
        <v>-0.30232558139534882</v>
      </c>
      <c r="Y678" s="103" t="str">
        <f t="shared" si="152"/>
        <v>DEGROWTH</v>
      </c>
      <c r="Z678" s="74">
        <v>0</v>
      </c>
      <c r="AA678" s="69"/>
      <c r="AB678" s="69" t="s">
        <v>133</v>
      </c>
      <c r="AC678" s="69" t="s">
        <v>134</v>
      </c>
      <c r="AD678" s="3">
        <f t="shared" si="153"/>
        <v>0</v>
      </c>
      <c r="AE678" s="75"/>
    </row>
    <row r="679" spans="1:31" ht="14.25" customHeight="1">
      <c r="A679" s="69" t="s">
        <v>134</v>
      </c>
      <c r="B679" s="71" t="s">
        <v>74</v>
      </c>
      <c r="C679" s="71" t="s">
        <v>1879</v>
      </c>
      <c r="D679" s="71">
        <v>1000000827</v>
      </c>
      <c r="E679" s="72" t="s">
        <v>1880</v>
      </c>
      <c r="F679" s="73">
        <v>42713</v>
      </c>
      <c r="G679" s="66" t="str">
        <f t="shared" si="140"/>
        <v>Targeted Dealer</v>
      </c>
      <c r="H679" s="66"/>
      <c r="I679" s="67">
        <v>220</v>
      </c>
      <c r="J679" s="67">
        <f t="shared" si="141"/>
        <v>205.33333333333331</v>
      </c>
      <c r="K679" s="68">
        <v>142.35</v>
      </c>
      <c r="L679" s="68">
        <f t="shared" si="142"/>
        <v>77.650000000000006</v>
      </c>
      <c r="M679" s="68">
        <f t="shared" si="143"/>
        <v>69.326298701298697</v>
      </c>
      <c r="N679" s="96">
        <v>177.5</v>
      </c>
      <c r="O679" s="97" t="str">
        <f t="shared" si="144"/>
        <v>Mar</v>
      </c>
      <c r="P679" s="96">
        <f t="shared" si="145"/>
        <v>177.5</v>
      </c>
      <c r="Q679" s="98">
        <f t="shared" si="146"/>
        <v>-35.150000000000006</v>
      </c>
      <c r="R679" s="97">
        <f t="shared" si="147"/>
        <v>-0.19802816901408449</v>
      </c>
      <c r="S679" s="99" t="str">
        <f t="shared" si="148"/>
        <v>DEGROWTH</v>
      </c>
      <c r="T679" s="68">
        <v>186.9</v>
      </c>
      <c r="U679" s="100" t="str">
        <f t="shared" si="149"/>
        <v>Apr</v>
      </c>
      <c r="V679" s="96">
        <v>186.9</v>
      </c>
      <c r="W679" s="101">
        <f t="shared" si="150"/>
        <v>-44.550000000000011</v>
      </c>
      <c r="X679" s="102">
        <f t="shared" si="151"/>
        <v>-0.23836276083467101</v>
      </c>
      <c r="Y679" s="103" t="str">
        <f t="shared" si="152"/>
        <v>DEGROWTH</v>
      </c>
      <c r="Z679" s="74">
        <v>0</v>
      </c>
      <c r="AA679" s="69"/>
      <c r="AB679" s="69" t="s">
        <v>133</v>
      </c>
      <c r="AC679" s="69" t="s">
        <v>134</v>
      </c>
      <c r="AD679" s="3">
        <f t="shared" si="153"/>
        <v>0</v>
      </c>
      <c r="AE679" s="75"/>
    </row>
    <row r="680" spans="1:31" ht="14.25" customHeight="1">
      <c r="A680" s="69" t="s">
        <v>134</v>
      </c>
      <c r="B680" s="71" t="s">
        <v>74</v>
      </c>
      <c r="C680" s="71" t="s">
        <v>1881</v>
      </c>
      <c r="D680" s="71">
        <v>1000000064</v>
      </c>
      <c r="E680" s="72" t="s">
        <v>1882</v>
      </c>
      <c r="F680" s="73">
        <v>42830</v>
      </c>
      <c r="G680" s="66" t="str">
        <f t="shared" si="140"/>
        <v>Targeted Dealer</v>
      </c>
      <c r="H680" s="66"/>
      <c r="I680" s="67">
        <v>40</v>
      </c>
      <c r="J680" s="67">
        <f t="shared" si="141"/>
        <v>37.333333333333329</v>
      </c>
      <c r="K680" s="68">
        <v>27.95</v>
      </c>
      <c r="L680" s="68">
        <f t="shared" si="142"/>
        <v>12.05</v>
      </c>
      <c r="M680" s="68">
        <f t="shared" si="143"/>
        <v>74.866071428571431</v>
      </c>
      <c r="N680" s="96">
        <v>15.05</v>
      </c>
      <c r="O680" s="97" t="str">
        <f t="shared" si="144"/>
        <v>Mar</v>
      </c>
      <c r="P680" s="96">
        <f t="shared" si="145"/>
        <v>15.05</v>
      </c>
      <c r="Q680" s="98">
        <f t="shared" si="146"/>
        <v>12.899999999999999</v>
      </c>
      <c r="R680" s="97">
        <f t="shared" si="147"/>
        <v>0.85714285714285698</v>
      </c>
      <c r="S680" s="99" t="str">
        <f t="shared" si="148"/>
        <v>GROWTH</v>
      </c>
      <c r="T680" s="68">
        <v>45</v>
      </c>
      <c r="U680" s="100" t="str">
        <f t="shared" si="149"/>
        <v>Apr</v>
      </c>
      <c r="V680" s="96">
        <v>45</v>
      </c>
      <c r="W680" s="101">
        <f t="shared" si="150"/>
        <v>-17.05</v>
      </c>
      <c r="X680" s="102">
        <f t="shared" si="151"/>
        <v>-0.37888888888888894</v>
      </c>
      <c r="Y680" s="103" t="str">
        <f t="shared" si="152"/>
        <v>DEGROWTH</v>
      </c>
      <c r="Z680" s="74">
        <v>0</v>
      </c>
      <c r="AA680" s="69"/>
      <c r="AB680" s="69" t="s">
        <v>133</v>
      </c>
      <c r="AC680" s="69" t="s">
        <v>134</v>
      </c>
      <c r="AD680" s="3">
        <f t="shared" si="153"/>
        <v>0</v>
      </c>
      <c r="AE680" s="75"/>
    </row>
    <row r="681" spans="1:31" ht="14.25" customHeight="1">
      <c r="A681" s="69" t="s">
        <v>134</v>
      </c>
      <c r="B681" s="71" t="s">
        <v>74</v>
      </c>
      <c r="C681" s="71" t="s">
        <v>1883</v>
      </c>
      <c r="D681" s="71">
        <v>1000000028</v>
      </c>
      <c r="E681" s="72" t="s">
        <v>1884</v>
      </c>
      <c r="F681" s="73">
        <v>42935</v>
      </c>
      <c r="G681" s="66" t="str">
        <f t="shared" si="140"/>
        <v>Targeted Dealer</v>
      </c>
      <c r="H681" s="66"/>
      <c r="I681" s="67">
        <v>220</v>
      </c>
      <c r="J681" s="67">
        <f t="shared" si="141"/>
        <v>205.33333333333331</v>
      </c>
      <c r="K681" s="68">
        <v>185</v>
      </c>
      <c r="L681" s="68">
        <f t="shared" si="142"/>
        <v>35</v>
      </c>
      <c r="M681" s="68">
        <f t="shared" si="143"/>
        <v>90.097402597402606</v>
      </c>
      <c r="N681" s="96">
        <v>165</v>
      </c>
      <c r="O681" s="97" t="str">
        <f t="shared" si="144"/>
        <v>Mar</v>
      </c>
      <c r="P681" s="96">
        <f t="shared" si="145"/>
        <v>165</v>
      </c>
      <c r="Q681" s="98">
        <f t="shared" si="146"/>
        <v>20</v>
      </c>
      <c r="R681" s="97">
        <f t="shared" si="147"/>
        <v>0.1212121212121211</v>
      </c>
      <c r="S681" s="99" t="str">
        <f t="shared" si="148"/>
        <v>GROWTH</v>
      </c>
      <c r="T681" s="68">
        <v>140</v>
      </c>
      <c r="U681" s="100" t="str">
        <f t="shared" si="149"/>
        <v>Apr</v>
      </c>
      <c r="V681" s="96">
        <v>140</v>
      </c>
      <c r="W681" s="101">
        <f t="shared" si="150"/>
        <v>45</v>
      </c>
      <c r="X681" s="102">
        <f t="shared" si="151"/>
        <v>0.3214285714285714</v>
      </c>
      <c r="Y681" s="103" t="str">
        <f t="shared" si="152"/>
        <v>GROWTH</v>
      </c>
      <c r="Z681" s="74">
        <v>0</v>
      </c>
      <c r="AA681" s="69"/>
      <c r="AB681" s="69" t="s">
        <v>133</v>
      </c>
      <c r="AC681" s="69" t="s">
        <v>134</v>
      </c>
      <c r="AD681" s="3">
        <f t="shared" si="153"/>
        <v>0</v>
      </c>
      <c r="AE681" s="75"/>
    </row>
    <row r="682" spans="1:31" ht="14.25" customHeight="1">
      <c r="A682" s="69" t="s">
        <v>134</v>
      </c>
      <c r="B682" s="71" t="s">
        <v>74</v>
      </c>
      <c r="C682" s="71" t="s">
        <v>1885</v>
      </c>
      <c r="D682" s="71">
        <v>1000000060</v>
      </c>
      <c r="E682" s="72" t="s">
        <v>1886</v>
      </c>
      <c r="F682" s="73">
        <v>43131</v>
      </c>
      <c r="G682" s="66" t="str">
        <f t="shared" si="140"/>
        <v>Targeted Dealer</v>
      </c>
      <c r="H682" s="66"/>
      <c r="I682" s="67">
        <v>80</v>
      </c>
      <c r="J682" s="67">
        <f t="shared" si="141"/>
        <v>74.666666666666657</v>
      </c>
      <c r="K682" s="68">
        <v>45</v>
      </c>
      <c r="L682" s="68">
        <f t="shared" si="142"/>
        <v>35</v>
      </c>
      <c r="M682" s="68">
        <f t="shared" si="143"/>
        <v>60.267857142857146</v>
      </c>
      <c r="N682" s="96">
        <v>60</v>
      </c>
      <c r="O682" s="97" t="str">
        <f t="shared" si="144"/>
        <v>Mar</v>
      </c>
      <c r="P682" s="96">
        <f t="shared" si="145"/>
        <v>60</v>
      </c>
      <c r="Q682" s="98">
        <f t="shared" si="146"/>
        <v>-15</v>
      </c>
      <c r="R682" s="97">
        <f t="shared" si="147"/>
        <v>-0.25</v>
      </c>
      <c r="S682" s="99" t="str">
        <f t="shared" si="148"/>
        <v>DEGROWTH</v>
      </c>
      <c r="T682" s="68">
        <v>77.5</v>
      </c>
      <c r="U682" s="100" t="str">
        <f t="shared" si="149"/>
        <v>Apr</v>
      </c>
      <c r="V682" s="96">
        <v>77.5</v>
      </c>
      <c r="W682" s="101">
        <f t="shared" si="150"/>
        <v>-32.5</v>
      </c>
      <c r="X682" s="102">
        <f t="shared" si="151"/>
        <v>-0.41935483870967738</v>
      </c>
      <c r="Y682" s="103" t="str">
        <f t="shared" si="152"/>
        <v>DEGROWTH</v>
      </c>
      <c r="Z682" s="74">
        <v>0</v>
      </c>
      <c r="AA682" s="69"/>
      <c r="AB682" s="69" t="s">
        <v>133</v>
      </c>
      <c r="AC682" s="69" t="s">
        <v>134</v>
      </c>
      <c r="AD682" s="3">
        <f t="shared" si="153"/>
        <v>0</v>
      </c>
      <c r="AE682" s="75"/>
    </row>
    <row r="683" spans="1:31" ht="14.25" customHeight="1">
      <c r="A683" s="69" t="s">
        <v>134</v>
      </c>
      <c r="B683" s="71" t="s">
        <v>74</v>
      </c>
      <c r="C683" s="71" t="s">
        <v>1887</v>
      </c>
      <c r="D683" s="71">
        <v>1000000024</v>
      </c>
      <c r="E683" s="72" t="s">
        <v>1888</v>
      </c>
      <c r="F683" s="73">
        <v>43134</v>
      </c>
      <c r="G683" s="66" t="str">
        <f t="shared" si="140"/>
        <v>Targeted Dealer</v>
      </c>
      <c r="H683" s="66"/>
      <c r="I683" s="67">
        <v>1500</v>
      </c>
      <c r="J683" s="67">
        <f t="shared" si="141"/>
        <v>1400</v>
      </c>
      <c r="K683" s="68">
        <v>1444.25</v>
      </c>
      <c r="L683" s="68">
        <f t="shared" si="142"/>
        <v>55.75</v>
      </c>
      <c r="M683" s="68">
        <f t="shared" si="143"/>
        <v>103.16071428571429</v>
      </c>
      <c r="N683" s="96">
        <v>1732.05</v>
      </c>
      <c r="O683" s="97" t="str">
        <f t="shared" si="144"/>
        <v>Mar</v>
      </c>
      <c r="P683" s="96">
        <f t="shared" si="145"/>
        <v>1732.05</v>
      </c>
      <c r="Q683" s="98">
        <f t="shared" si="146"/>
        <v>-287.79999999999995</v>
      </c>
      <c r="R683" s="97">
        <f t="shared" si="147"/>
        <v>-0.16616148494558469</v>
      </c>
      <c r="S683" s="99" t="str">
        <f t="shared" si="148"/>
        <v>DEGROWTH</v>
      </c>
      <c r="T683" s="68">
        <v>944.4</v>
      </c>
      <c r="U683" s="100" t="str">
        <f t="shared" si="149"/>
        <v>Apr</v>
      </c>
      <c r="V683" s="96">
        <v>944.4</v>
      </c>
      <c r="W683" s="101">
        <f t="shared" si="150"/>
        <v>499.85</v>
      </c>
      <c r="X683" s="102">
        <f t="shared" si="151"/>
        <v>0.529277848369335</v>
      </c>
      <c r="Y683" s="103" t="str">
        <f t="shared" si="152"/>
        <v>GROWTH</v>
      </c>
      <c r="Z683" s="74">
        <v>0</v>
      </c>
      <c r="AA683" s="69"/>
      <c r="AB683" s="69" t="s">
        <v>133</v>
      </c>
      <c r="AC683" s="69" t="s">
        <v>134</v>
      </c>
      <c r="AD683" s="3">
        <f t="shared" si="153"/>
        <v>0</v>
      </c>
      <c r="AE683" s="75"/>
    </row>
    <row r="684" spans="1:31" ht="14.25" customHeight="1">
      <c r="A684" s="69" t="s">
        <v>134</v>
      </c>
      <c r="B684" s="71" t="s">
        <v>74</v>
      </c>
      <c r="C684" s="71" t="s">
        <v>1889</v>
      </c>
      <c r="D684" s="71">
        <v>1000000058</v>
      </c>
      <c r="E684" s="72" t="s">
        <v>1890</v>
      </c>
      <c r="F684" s="73">
        <v>43313</v>
      </c>
      <c r="G684" s="66" t="str">
        <f t="shared" si="140"/>
        <v>Targeted Dealer</v>
      </c>
      <c r="H684" s="66"/>
      <c r="I684" s="67">
        <v>60</v>
      </c>
      <c r="J684" s="67">
        <f t="shared" si="141"/>
        <v>56</v>
      </c>
      <c r="K684" s="68">
        <v>15</v>
      </c>
      <c r="L684" s="68">
        <f t="shared" si="142"/>
        <v>45</v>
      </c>
      <c r="M684" s="68">
        <f t="shared" si="143"/>
        <v>26.785714285714285</v>
      </c>
      <c r="N684" s="96">
        <v>15</v>
      </c>
      <c r="O684" s="97" t="str">
        <f t="shared" si="144"/>
        <v>Mar</v>
      </c>
      <c r="P684" s="96">
        <f t="shared" si="145"/>
        <v>15</v>
      </c>
      <c r="Q684" s="98">
        <f t="shared" si="146"/>
        <v>0</v>
      </c>
      <c r="R684" s="97">
        <f t="shared" si="147"/>
        <v>0</v>
      </c>
      <c r="S684" s="99" t="str">
        <f t="shared" si="148"/>
        <v>GROWTH</v>
      </c>
      <c r="T684" s="68">
        <v>10</v>
      </c>
      <c r="U684" s="100" t="str">
        <f t="shared" si="149"/>
        <v>Apr</v>
      </c>
      <c r="V684" s="96">
        <v>10</v>
      </c>
      <c r="W684" s="101">
        <f t="shared" si="150"/>
        <v>5</v>
      </c>
      <c r="X684" s="102">
        <f t="shared" si="151"/>
        <v>0.5</v>
      </c>
      <c r="Y684" s="103" t="str">
        <f t="shared" si="152"/>
        <v>GROWTH</v>
      </c>
      <c r="Z684" s="74">
        <v>0</v>
      </c>
      <c r="AA684" s="69"/>
      <c r="AB684" s="69" t="s">
        <v>133</v>
      </c>
      <c r="AC684" s="69" t="s">
        <v>134</v>
      </c>
      <c r="AD684" s="3">
        <f t="shared" si="153"/>
        <v>0</v>
      </c>
      <c r="AE684" s="75"/>
    </row>
    <row r="685" spans="1:31" ht="14.25" customHeight="1">
      <c r="A685" s="69" t="s">
        <v>134</v>
      </c>
      <c r="B685" s="71" t="s">
        <v>74</v>
      </c>
      <c r="C685" s="71" t="s">
        <v>1891</v>
      </c>
      <c r="D685" s="71">
        <v>1000000052</v>
      </c>
      <c r="E685" s="72" t="s">
        <v>1892</v>
      </c>
      <c r="F685" s="73">
        <v>43533</v>
      </c>
      <c r="G685" s="66" t="str">
        <f t="shared" si="140"/>
        <v>Targeted Dealer</v>
      </c>
      <c r="H685" s="66"/>
      <c r="I685" s="67">
        <v>200</v>
      </c>
      <c r="J685" s="67">
        <f t="shared" si="141"/>
        <v>186.66666666666669</v>
      </c>
      <c r="K685" s="68">
        <v>129.44999999999999</v>
      </c>
      <c r="L685" s="68">
        <f t="shared" si="142"/>
        <v>70.550000000000011</v>
      </c>
      <c r="M685" s="68">
        <f t="shared" si="143"/>
        <v>69.348214285714263</v>
      </c>
      <c r="N685" s="96">
        <v>170</v>
      </c>
      <c r="O685" s="97" t="str">
        <f t="shared" si="144"/>
        <v>Mar</v>
      </c>
      <c r="P685" s="96">
        <f t="shared" si="145"/>
        <v>170</v>
      </c>
      <c r="Q685" s="98">
        <f t="shared" si="146"/>
        <v>-40.550000000000011</v>
      </c>
      <c r="R685" s="97">
        <f t="shared" si="147"/>
        <v>-0.23852941176470599</v>
      </c>
      <c r="S685" s="99" t="str">
        <f t="shared" si="148"/>
        <v>DEGROWTH</v>
      </c>
      <c r="T685" s="68">
        <v>108.5</v>
      </c>
      <c r="U685" s="100" t="str">
        <f t="shared" si="149"/>
        <v>Apr</v>
      </c>
      <c r="V685" s="96">
        <v>108.5</v>
      </c>
      <c r="W685" s="101">
        <f t="shared" si="150"/>
        <v>20.949999999999989</v>
      </c>
      <c r="X685" s="102">
        <f t="shared" si="151"/>
        <v>0.19308755760368657</v>
      </c>
      <c r="Y685" s="103" t="str">
        <f t="shared" si="152"/>
        <v>GROWTH</v>
      </c>
      <c r="Z685" s="74">
        <v>0</v>
      </c>
      <c r="AA685" s="69"/>
      <c r="AB685" s="69" t="s">
        <v>133</v>
      </c>
      <c r="AC685" s="69" t="s">
        <v>134</v>
      </c>
      <c r="AD685" s="3">
        <f t="shared" si="153"/>
        <v>0</v>
      </c>
      <c r="AE685" s="75"/>
    </row>
    <row r="686" spans="1:31" ht="14.25" customHeight="1">
      <c r="A686" s="69" t="s">
        <v>134</v>
      </c>
      <c r="B686" s="71" t="s">
        <v>74</v>
      </c>
      <c r="C686" s="71" t="s">
        <v>1893</v>
      </c>
      <c r="D686" s="71">
        <v>1000000023</v>
      </c>
      <c r="E686" s="72" t="s">
        <v>1894</v>
      </c>
      <c r="F686" s="73">
        <v>43549</v>
      </c>
      <c r="G686" s="66" t="str">
        <f t="shared" si="140"/>
        <v>Targeted Dealer</v>
      </c>
      <c r="H686" s="66"/>
      <c r="I686" s="67">
        <v>30</v>
      </c>
      <c r="J686" s="67">
        <f t="shared" si="141"/>
        <v>28</v>
      </c>
      <c r="K686" s="68">
        <v>10</v>
      </c>
      <c r="L686" s="68">
        <f t="shared" si="142"/>
        <v>20</v>
      </c>
      <c r="M686" s="68">
        <f t="shared" si="143"/>
        <v>35.714285714285708</v>
      </c>
      <c r="N686" s="96">
        <v>5</v>
      </c>
      <c r="O686" s="97" t="str">
        <f t="shared" si="144"/>
        <v>Mar</v>
      </c>
      <c r="P686" s="96">
        <f t="shared" si="145"/>
        <v>5</v>
      </c>
      <c r="Q686" s="98">
        <f t="shared" si="146"/>
        <v>5</v>
      </c>
      <c r="R686" s="97">
        <f t="shared" si="147"/>
        <v>1</v>
      </c>
      <c r="S686" s="99" t="str">
        <f t="shared" si="148"/>
        <v>GROWTH</v>
      </c>
      <c r="T686" s="68">
        <v>10</v>
      </c>
      <c r="U686" s="100" t="str">
        <f t="shared" si="149"/>
        <v>Apr</v>
      </c>
      <c r="V686" s="96">
        <v>10</v>
      </c>
      <c r="W686" s="101">
        <f t="shared" si="150"/>
        <v>0</v>
      </c>
      <c r="X686" s="102">
        <f t="shared" si="151"/>
        <v>0</v>
      </c>
      <c r="Y686" s="103" t="str">
        <f t="shared" si="152"/>
        <v>GROWTH</v>
      </c>
      <c r="Z686" s="74">
        <v>0</v>
      </c>
      <c r="AA686" s="69"/>
      <c r="AB686" s="69" t="s">
        <v>133</v>
      </c>
      <c r="AC686" s="69" t="s">
        <v>134</v>
      </c>
      <c r="AD686" s="3">
        <f t="shared" si="153"/>
        <v>0</v>
      </c>
      <c r="AE686" s="75"/>
    </row>
    <row r="687" spans="1:31" ht="14.25" customHeight="1">
      <c r="A687" s="69" t="s">
        <v>134</v>
      </c>
      <c r="B687" s="71" t="s">
        <v>74</v>
      </c>
      <c r="C687" s="71" t="s">
        <v>1895</v>
      </c>
      <c r="D687" s="71">
        <v>1000000829</v>
      </c>
      <c r="E687" s="72" t="s">
        <v>1896</v>
      </c>
      <c r="F687" s="73">
        <v>43566</v>
      </c>
      <c r="G687" s="66" t="str">
        <f t="shared" si="140"/>
        <v>Targeted Dealer</v>
      </c>
      <c r="H687" s="66"/>
      <c r="I687" s="67">
        <v>120</v>
      </c>
      <c r="J687" s="67">
        <f t="shared" si="141"/>
        <v>112</v>
      </c>
      <c r="K687" s="68">
        <v>89.5</v>
      </c>
      <c r="L687" s="68">
        <f t="shared" si="142"/>
        <v>30.5</v>
      </c>
      <c r="M687" s="68">
        <f t="shared" si="143"/>
        <v>79.910714285714278</v>
      </c>
      <c r="N687" s="96">
        <v>80</v>
      </c>
      <c r="O687" s="97" t="str">
        <f t="shared" si="144"/>
        <v>Mar</v>
      </c>
      <c r="P687" s="96">
        <f t="shared" si="145"/>
        <v>80</v>
      </c>
      <c r="Q687" s="98">
        <f t="shared" si="146"/>
        <v>9.5</v>
      </c>
      <c r="R687" s="97">
        <f t="shared" si="147"/>
        <v>0.11874999999999991</v>
      </c>
      <c r="S687" s="99" t="str">
        <f t="shared" si="148"/>
        <v>GROWTH</v>
      </c>
      <c r="T687" s="68">
        <v>90</v>
      </c>
      <c r="U687" s="100" t="str">
        <f t="shared" si="149"/>
        <v>Apr</v>
      </c>
      <c r="V687" s="96">
        <v>90</v>
      </c>
      <c r="W687" s="101">
        <f t="shared" si="150"/>
        <v>-0.5</v>
      </c>
      <c r="X687" s="102">
        <f t="shared" si="151"/>
        <v>-5.5555555555555358E-3</v>
      </c>
      <c r="Y687" s="103" t="str">
        <f t="shared" si="152"/>
        <v>DEGROWTH</v>
      </c>
      <c r="Z687" s="74">
        <v>0</v>
      </c>
      <c r="AA687" s="69"/>
      <c r="AB687" s="69" t="s">
        <v>133</v>
      </c>
      <c r="AC687" s="69" t="s">
        <v>134</v>
      </c>
      <c r="AD687" s="3">
        <f t="shared" si="153"/>
        <v>0</v>
      </c>
      <c r="AE687" s="75"/>
    </row>
    <row r="688" spans="1:31" ht="14.25" customHeight="1">
      <c r="A688" s="69" t="s">
        <v>134</v>
      </c>
      <c r="B688" s="71" t="s">
        <v>74</v>
      </c>
      <c r="C688" s="71" t="s">
        <v>1897</v>
      </c>
      <c r="D688" s="71">
        <v>1000000828</v>
      </c>
      <c r="E688" s="72" t="s">
        <v>1898</v>
      </c>
      <c r="F688" s="73">
        <v>43587</v>
      </c>
      <c r="G688" s="66" t="str">
        <f t="shared" si="140"/>
        <v>Targeted Dealer</v>
      </c>
      <c r="H688" s="66"/>
      <c r="I688" s="67">
        <v>50</v>
      </c>
      <c r="J688" s="67">
        <f t="shared" si="141"/>
        <v>46.666666666666671</v>
      </c>
      <c r="K688" s="68">
        <v>30</v>
      </c>
      <c r="L688" s="68">
        <f t="shared" si="142"/>
        <v>20</v>
      </c>
      <c r="M688" s="68">
        <f t="shared" si="143"/>
        <v>64.285714285714278</v>
      </c>
      <c r="N688" s="96">
        <v>35</v>
      </c>
      <c r="O688" s="97" t="str">
        <f t="shared" si="144"/>
        <v>Mar</v>
      </c>
      <c r="P688" s="96">
        <f t="shared" si="145"/>
        <v>35</v>
      </c>
      <c r="Q688" s="98">
        <f t="shared" si="146"/>
        <v>-5</v>
      </c>
      <c r="R688" s="97">
        <f t="shared" si="147"/>
        <v>-0.1428571428571429</v>
      </c>
      <c r="S688" s="99" t="str">
        <f t="shared" si="148"/>
        <v>DEGROWTH</v>
      </c>
      <c r="T688" s="68">
        <v>38</v>
      </c>
      <c r="U688" s="100" t="str">
        <f t="shared" si="149"/>
        <v>Apr</v>
      </c>
      <c r="V688" s="96">
        <v>38</v>
      </c>
      <c r="W688" s="101">
        <f t="shared" si="150"/>
        <v>-8</v>
      </c>
      <c r="X688" s="102">
        <f t="shared" si="151"/>
        <v>-0.21052631578947367</v>
      </c>
      <c r="Y688" s="103" t="str">
        <f t="shared" si="152"/>
        <v>DEGROWTH</v>
      </c>
      <c r="Z688" s="74">
        <v>0</v>
      </c>
      <c r="AA688" s="69"/>
      <c r="AB688" s="69" t="s">
        <v>133</v>
      </c>
      <c r="AC688" s="69" t="s">
        <v>134</v>
      </c>
      <c r="AD688" s="3">
        <f t="shared" si="153"/>
        <v>0</v>
      </c>
      <c r="AE688" s="75"/>
    </row>
    <row r="689" spans="1:31" ht="14.25" customHeight="1">
      <c r="A689" s="69" t="s">
        <v>134</v>
      </c>
      <c r="B689" s="71" t="s">
        <v>74</v>
      </c>
      <c r="C689" s="71" t="s">
        <v>284</v>
      </c>
      <c r="D689" s="71">
        <v>1000000053</v>
      </c>
      <c r="E689" s="72" t="s">
        <v>285</v>
      </c>
      <c r="F689" s="73">
        <v>43642</v>
      </c>
      <c r="G689" s="66" t="str">
        <f t="shared" si="140"/>
        <v>Targeted Dealer</v>
      </c>
      <c r="H689" s="66"/>
      <c r="I689" s="67">
        <v>30</v>
      </c>
      <c r="J689" s="67">
        <f t="shared" si="141"/>
        <v>28</v>
      </c>
      <c r="K689" s="68">
        <v>0</v>
      </c>
      <c r="L689" s="68">
        <f t="shared" si="142"/>
        <v>30</v>
      </c>
      <c r="M689" s="68">
        <f t="shared" si="143"/>
        <v>0</v>
      </c>
      <c r="N689" s="96">
        <v>31</v>
      </c>
      <c r="O689" s="97" t="str">
        <f t="shared" si="144"/>
        <v>Mar</v>
      </c>
      <c r="P689" s="96">
        <f t="shared" si="145"/>
        <v>31</v>
      </c>
      <c r="Q689" s="98">
        <f t="shared" si="146"/>
        <v>-31</v>
      </c>
      <c r="R689" s="97">
        <f t="shared" si="147"/>
        <v>-1</v>
      </c>
      <c r="S689" s="99" t="str">
        <f t="shared" si="148"/>
        <v>DEGROWTH</v>
      </c>
      <c r="T689" s="68">
        <v>17</v>
      </c>
      <c r="U689" s="100" t="str">
        <f t="shared" si="149"/>
        <v>Apr</v>
      </c>
      <c r="V689" s="96">
        <v>17</v>
      </c>
      <c r="W689" s="101">
        <f t="shared" si="150"/>
        <v>-17</v>
      </c>
      <c r="X689" s="102">
        <f t="shared" si="151"/>
        <v>-1</v>
      </c>
      <c r="Y689" s="103" t="str">
        <f t="shared" si="152"/>
        <v>DEGROWTH</v>
      </c>
      <c r="Z689" s="74">
        <v>0</v>
      </c>
      <c r="AA689" s="69"/>
      <c r="AB689" s="69" t="s">
        <v>133</v>
      </c>
      <c r="AC689" s="69" t="s">
        <v>134</v>
      </c>
      <c r="AD689" s="3">
        <f t="shared" si="153"/>
        <v>1</v>
      </c>
      <c r="AE689" s="75"/>
    </row>
    <row r="690" spans="1:31" ht="14.25" customHeight="1">
      <c r="A690" s="69" t="s">
        <v>134</v>
      </c>
      <c r="B690" s="71" t="s">
        <v>74</v>
      </c>
      <c r="C690" s="71" t="s">
        <v>1899</v>
      </c>
      <c r="D690" s="71">
        <v>1000000030</v>
      </c>
      <c r="E690" s="72" t="s">
        <v>1900</v>
      </c>
      <c r="F690" s="73">
        <v>43703</v>
      </c>
      <c r="G690" s="66" t="str">
        <f t="shared" si="140"/>
        <v>Targeted Dealer</v>
      </c>
      <c r="H690" s="66"/>
      <c r="I690" s="67">
        <v>30</v>
      </c>
      <c r="J690" s="67">
        <f t="shared" si="141"/>
        <v>28</v>
      </c>
      <c r="K690" s="68">
        <v>5</v>
      </c>
      <c r="L690" s="68">
        <f t="shared" si="142"/>
        <v>25</v>
      </c>
      <c r="M690" s="68">
        <f t="shared" si="143"/>
        <v>17.857142857142854</v>
      </c>
      <c r="N690" s="96">
        <v>0</v>
      </c>
      <c r="O690" s="97" t="str">
        <f t="shared" si="144"/>
        <v>Mar</v>
      </c>
      <c r="P690" s="96">
        <f t="shared" si="145"/>
        <v>0</v>
      </c>
      <c r="Q690" s="98">
        <f t="shared" si="146"/>
        <v>5</v>
      </c>
      <c r="R690" s="97" t="str">
        <f t="shared" si="147"/>
        <v xml:space="preserve"> </v>
      </c>
      <c r="S690" s="99" t="b">
        <f t="shared" si="148"/>
        <v>0</v>
      </c>
      <c r="T690" s="68">
        <v>18</v>
      </c>
      <c r="U690" s="100" t="str">
        <f t="shared" si="149"/>
        <v>Apr</v>
      </c>
      <c r="V690" s="96">
        <v>18</v>
      </c>
      <c r="W690" s="101">
        <f t="shared" si="150"/>
        <v>-13</v>
      </c>
      <c r="X690" s="102">
        <f t="shared" si="151"/>
        <v>-0.72222222222222221</v>
      </c>
      <c r="Y690" s="103" t="str">
        <f t="shared" si="152"/>
        <v>DEGROWTH</v>
      </c>
      <c r="Z690" s="74">
        <v>0</v>
      </c>
      <c r="AA690" s="69"/>
      <c r="AB690" s="69" t="s">
        <v>133</v>
      </c>
      <c r="AC690" s="69" t="s">
        <v>134</v>
      </c>
      <c r="AD690" s="3">
        <f t="shared" si="153"/>
        <v>0</v>
      </c>
      <c r="AE690" s="75"/>
    </row>
    <row r="691" spans="1:31" ht="14.25" customHeight="1">
      <c r="A691" s="69" t="s">
        <v>134</v>
      </c>
      <c r="B691" s="71" t="s">
        <v>74</v>
      </c>
      <c r="C691" s="71" t="s">
        <v>1901</v>
      </c>
      <c r="D691" s="71">
        <v>1000002391</v>
      </c>
      <c r="E691" s="72" t="s">
        <v>1902</v>
      </c>
      <c r="F691" s="73">
        <v>43876</v>
      </c>
      <c r="G691" s="66" t="str">
        <f t="shared" si="140"/>
        <v>Targeted Dealer</v>
      </c>
      <c r="H691" s="66"/>
      <c r="I691" s="67">
        <v>100</v>
      </c>
      <c r="J691" s="67">
        <f t="shared" si="141"/>
        <v>93.333333333333343</v>
      </c>
      <c r="K691" s="68">
        <v>64</v>
      </c>
      <c r="L691" s="68">
        <f t="shared" si="142"/>
        <v>36</v>
      </c>
      <c r="M691" s="68">
        <f t="shared" si="143"/>
        <v>68.571428571428555</v>
      </c>
      <c r="N691" s="96">
        <v>62.75</v>
      </c>
      <c r="O691" s="97" t="str">
        <f t="shared" si="144"/>
        <v>Mar</v>
      </c>
      <c r="P691" s="96">
        <f t="shared" si="145"/>
        <v>62.75</v>
      </c>
      <c r="Q691" s="98">
        <f t="shared" si="146"/>
        <v>1.25</v>
      </c>
      <c r="R691" s="97">
        <f t="shared" si="147"/>
        <v>1.9920318725099584E-2</v>
      </c>
      <c r="S691" s="99" t="str">
        <f t="shared" si="148"/>
        <v>GROWTH</v>
      </c>
      <c r="T691" s="68">
        <v>123</v>
      </c>
      <c r="U691" s="100" t="str">
        <f t="shared" si="149"/>
        <v>Apr</v>
      </c>
      <c r="V691" s="96">
        <v>123</v>
      </c>
      <c r="W691" s="101">
        <f t="shared" si="150"/>
        <v>-59</v>
      </c>
      <c r="X691" s="102">
        <f t="shared" si="151"/>
        <v>-0.47967479674796742</v>
      </c>
      <c r="Y691" s="103" t="str">
        <f t="shared" si="152"/>
        <v>DEGROWTH</v>
      </c>
      <c r="Z691" s="74">
        <v>0</v>
      </c>
      <c r="AA691" s="69"/>
      <c r="AB691" s="69" t="s">
        <v>133</v>
      </c>
      <c r="AC691" s="69" t="s">
        <v>134</v>
      </c>
      <c r="AD691" s="3">
        <f t="shared" si="153"/>
        <v>0</v>
      </c>
      <c r="AE691" s="75"/>
    </row>
    <row r="692" spans="1:31" ht="14.25" customHeight="1">
      <c r="A692" s="69" t="s">
        <v>134</v>
      </c>
      <c r="B692" s="71" t="s">
        <v>74</v>
      </c>
      <c r="C692" s="71" t="s">
        <v>1903</v>
      </c>
      <c r="D692" s="71">
        <v>1000000049</v>
      </c>
      <c r="E692" s="72" t="s">
        <v>1904</v>
      </c>
      <c r="F692" s="73">
        <v>43887</v>
      </c>
      <c r="G692" s="66" t="str">
        <f t="shared" si="140"/>
        <v>Targeted Dealer</v>
      </c>
      <c r="H692" s="66"/>
      <c r="I692" s="67">
        <v>30</v>
      </c>
      <c r="J692" s="67">
        <f t="shared" si="141"/>
        <v>28</v>
      </c>
      <c r="K692" s="68">
        <v>0</v>
      </c>
      <c r="L692" s="68">
        <f t="shared" si="142"/>
        <v>30</v>
      </c>
      <c r="M692" s="68">
        <f t="shared" si="143"/>
        <v>0</v>
      </c>
      <c r="N692" s="96">
        <v>10</v>
      </c>
      <c r="O692" s="97" t="str">
        <f t="shared" si="144"/>
        <v>Mar</v>
      </c>
      <c r="P692" s="96">
        <f t="shared" si="145"/>
        <v>10</v>
      </c>
      <c r="Q692" s="98">
        <f t="shared" si="146"/>
        <v>-10</v>
      </c>
      <c r="R692" s="97">
        <f t="shared" si="147"/>
        <v>-1</v>
      </c>
      <c r="S692" s="99" t="str">
        <f t="shared" si="148"/>
        <v>DEGROWTH</v>
      </c>
      <c r="T692" s="68">
        <v>5</v>
      </c>
      <c r="U692" s="100" t="str">
        <f t="shared" si="149"/>
        <v>Apr</v>
      </c>
      <c r="V692" s="96">
        <v>5</v>
      </c>
      <c r="W692" s="101">
        <f t="shared" si="150"/>
        <v>-5</v>
      </c>
      <c r="X692" s="102">
        <f t="shared" si="151"/>
        <v>-1</v>
      </c>
      <c r="Y692" s="103" t="str">
        <f t="shared" si="152"/>
        <v>DEGROWTH</v>
      </c>
      <c r="Z692" s="74">
        <v>0</v>
      </c>
      <c r="AA692" s="69"/>
      <c r="AB692" s="69" t="s">
        <v>133</v>
      </c>
      <c r="AC692" s="69" t="s">
        <v>134</v>
      </c>
      <c r="AD692" s="3">
        <f t="shared" si="153"/>
        <v>1</v>
      </c>
      <c r="AE692" s="75"/>
    </row>
    <row r="693" spans="1:31" ht="14.25" customHeight="1">
      <c r="A693" s="69" t="s">
        <v>134</v>
      </c>
      <c r="B693" s="71" t="s">
        <v>74</v>
      </c>
      <c r="C693" s="71" t="s">
        <v>1905</v>
      </c>
      <c r="D693" s="71">
        <v>1000000042</v>
      </c>
      <c r="E693" s="72" t="s">
        <v>1906</v>
      </c>
      <c r="F693" s="73">
        <v>43894</v>
      </c>
      <c r="G693" s="66" t="str">
        <f t="shared" si="140"/>
        <v>Targeted Dealer</v>
      </c>
      <c r="H693" s="66"/>
      <c r="I693" s="67">
        <v>120</v>
      </c>
      <c r="J693" s="67">
        <f t="shared" si="141"/>
        <v>112</v>
      </c>
      <c r="K693" s="68">
        <v>90</v>
      </c>
      <c r="L693" s="68">
        <f t="shared" si="142"/>
        <v>30</v>
      </c>
      <c r="M693" s="68">
        <f t="shared" si="143"/>
        <v>80.357142857142847</v>
      </c>
      <c r="N693" s="96">
        <v>65</v>
      </c>
      <c r="O693" s="97" t="str">
        <f t="shared" si="144"/>
        <v>Mar</v>
      </c>
      <c r="P693" s="96">
        <f t="shared" si="145"/>
        <v>65</v>
      </c>
      <c r="Q693" s="98">
        <f t="shared" si="146"/>
        <v>25</v>
      </c>
      <c r="R693" s="97">
        <f t="shared" si="147"/>
        <v>0.38461538461538458</v>
      </c>
      <c r="S693" s="99" t="str">
        <f t="shared" si="148"/>
        <v>GROWTH</v>
      </c>
      <c r="T693" s="68">
        <v>25</v>
      </c>
      <c r="U693" s="100" t="str">
        <f t="shared" si="149"/>
        <v>Apr</v>
      </c>
      <c r="V693" s="96">
        <v>25</v>
      </c>
      <c r="W693" s="101">
        <f t="shared" si="150"/>
        <v>65</v>
      </c>
      <c r="X693" s="102">
        <f t="shared" si="151"/>
        <v>2.6</v>
      </c>
      <c r="Y693" s="103" t="str">
        <f t="shared" si="152"/>
        <v>GROWTH</v>
      </c>
      <c r="Z693" s="74">
        <v>0</v>
      </c>
      <c r="AA693" s="69"/>
      <c r="AB693" s="69" t="s">
        <v>133</v>
      </c>
      <c r="AC693" s="69" t="s">
        <v>134</v>
      </c>
      <c r="AD693" s="3">
        <f t="shared" si="153"/>
        <v>0</v>
      </c>
      <c r="AE693" s="75"/>
    </row>
    <row r="694" spans="1:31" ht="14.25" customHeight="1">
      <c r="A694" s="69" t="s">
        <v>134</v>
      </c>
      <c r="B694" s="71" t="s">
        <v>74</v>
      </c>
      <c r="C694" s="71" t="s">
        <v>1907</v>
      </c>
      <c r="D694" s="71">
        <v>1000000038</v>
      </c>
      <c r="E694" s="72" t="s">
        <v>1908</v>
      </c>
      <c r="F694" s="73">
        <v>43969</v>
      </c>
      <c r="G694" s="66" t="str">
        <f t="shared" si="140"/>
        <v>Targeted Dealer</v>
      </c>
      <c r="H694" s="66"/>
      <c r="I694" s="67">
        <v>850</v>
      </c>
      <c r="J694" s="67">
        <f t="shared" si="141"/>
        <v>793.33333333333326</v>
      </c>
      <c r="K694" s="68">
        <v>515.65</v>
      </c>
      <c r="L694" s="68">
        <f t="shared" si="142"/>
        <v>334.35</v>
      </c>
      <c r="M694" s="68">
        <f t="shared" si="143"/>
        <v>64.997899159663874</v>
      </c>
      <c r="N694" s="96">
        <v>632.75</v>
      </c>
      <c r="O694" s="97" t="str">
        <f t="shared" si="144"/>
        <v>Mar</v>
      </c>
      <c r="P694" s="96">
        <f t="shared" si="145"/>
        <v>632.75</v>
      </c>
      <c r="Q694" s="98">
        <f t="shared" si="146"/>
        <v>-117.10000000000002</v>
      </c>
      <c r="R694" s="97">
        <f t="shared" si="147"/>
        <v>-0.18506519162386414</v>
      </c>
      <c r="S694" s="99" t="str">
        <f t="shared" si="148"/>
        <v>DEGROWTH</v>
      </c>
      <c r="T694" s="68">
        <v>642.29999999999995</v>
      </c>
      <c r="U694" s="100" t="str">
        <f t="shared" si="149"/>
        <v>Apr</v>
      </c>
      <c r="V694" s="96">
        <v>642.29999999999995</v>
      </c>
      <c r="W694" s="101">
        <f t="shared" si="150"/>
        <v>-126.64999999999998</v>
      </c>
      <c r="X694" s="102">
        <f t="shared" si="151"/>
        <v>-0.19718200217966675</v>
      </c>
      <c r="Y694" s="103" t="str">
        <f t="shared" si="152"/>
        <v>DEGROWTH</v>
      </c>
      <c r="Z694" s="74">
        <v>0</v>
      </c>
      <c r="AA694" s="69"/>
      <c r="AB694" s="69" t="s">
        <v>133</v>
      </c>
      <c r="AC694" s="69" t="s">
        <v>134</v>
      </c>
      <c r="AD694" s="3">
        <f t="shared" si="153"/>
        <v>0</v>
      </c>
      <c r="AE694" s="75"/>
    </row>
    <row r="695" spans="1:31" ht="14.25" customHeight="1">
      <c r="A695" s="69" t="s">
        <v>134</v>
      </c>
      <c r="B695" s="71" t="s">
        <v>74</v>
      </c>
      <c r="C695" s="71" t="s">
        <v>1909</v>
      </c>
      <c r="D695" s="71">
        <v>1000000062</v>
      </c>
      <c r="E695" s="72" t="s">
        <v>1910</v>
      </c>
      <c r="F695" s="73">
        <v>44197</v>
      </c>
      <c r="G695" s="66" t="str">
        <f t="shared" si="140"/>
        <v>Targeted Dealer</v>
      </c>
      <c r="H695" s="66"/>
      <c r="I695" s="67">
        <v>100</v>
      </c>
      <c r="J695" s="67">
        <f t="shared" si="141"/>
        <v>93.333333333333343</v>
      </c>
      <c r="K695" s="68">
        <v>45</v>
      </c>
      <c r="L695" s="68">
        <f t="shared" si="142"/>
        <v>55</v>
      </c>
      <c r="M695" s="68">
        <f t="shared" si="143"/>
        <v>48.214285714285708</v>
      </c>
      <c r="N695" s="96">
        <v>65</v>
      </c>
      <c r="O695" s="97" t="str">
        <f t="shared" si="144"/>
        <v>Mar</v>
      </c>
      <c r="P695" s="96">
        <f t="shared" si="145"/>
        <v>65</v>
      </c>
      <c r="Q695" s="98">
        <f t="shared" si="146"/>
        <v>-20</v>
      </c>
      <c r="R695" s="97">
        <f t="shared" si="147"/>
        <v>-0.30769230769230771</v>
      </c>
      <c r="S695" s="99" t="str">
        <f t="shared" si="148"/>
        <v>DEGROWTH</v>
      </c>
      <c r="T695" s="68">
        <v>61.4</v>
      </c>
      <c r="U695" s="100" t="str">
        <f t="shared" si="149"/>
        <v>Apr</v>
      </c>
      <c r="V695" s="96">
        <v>61.4</v>
      </c>
      <c r="W695" s="101">
        <f t="shared" si="150"/>
        <v>-16.399999999999999</v>
      </c>
      <c r="X695" s="102">
        <f t="shared" si="151"/>
        <v>-0.26710097719869708</v>
      </c>
      <c r="Y695" s="103" t="str">
        <f t="shared" si="152"/>
        <v>DEGROWTH</v>
      </c>
      <c r="Z695" s="74">
        <v>0</v>
      </c>
      <c r="AA695" s="69"/>
      <c r="AB695" s="69" t="s">
        <v>133</v>
      </c>
      <c r="AC695" s="69" t="s">
        <v>134</v>
      </c>
      <c r="AD695" s="3">
        <f t="shared" si="153"/>
        <v>0</v>
      </c>
      <c r="AE695" s="75"/>
    </row>
    <row r="696" spans="1:31" ht="14.25" customHeight="1">
      <c r="A696" s="69" t="s">
        <v>134</v>
      </c>
      <c r="B696" s="71" t="s">
        <v>74</v>
      </c>
      <c r="C696" s="71" t="s">
        <v>286</v>
      </c>
      <c r="D696" s="71">
        <v>1000000823</v>
      </c>
      <c r="E696" s="72" t="s">
        <v>287</v>
      </c>
      <c r="F696" s="73">
        <v>44202</v>
      </c>
      <c r="G696" s="66" t="str">
        <f t="shared" si="140"/>
        <v>Targeted Dealer</v>
      </c>
      <c r="H696" s="66"/>
      <c r="I696" s="67">
        <v>50</v>
      </c>
      <c r="J696" s="67">
        <f t="shared" si="141"/>
        <v>46.666666666666671</v>
      </c>
      <c r="K696" s="68">
        <v>10</v>
      </c>
      <c r="L696" s="68">
        <f t="shared" si="142"/>
        <v>40</v>
      </c>
      <c r="M696" s="68">
        <f t="shared" si="143"/>
        <v>21.428571428571427</v>
      </c>
      <c r="N696" s="96">
        <v>0</v>
      </c>
      <c r="O696" s="97" t="str">
        <f t="shared" si="144"/>
        <v>Mar</v>
      </c>
      <c r="P696" s="96">
        <f t="shared" si="145"/>
        <v>0</v>
      </c>
      <c r="Q696" s="98">
        <f t="shared" si="146"/>
        <v>10</v>
      </c>
      <c r="R696" s="97" t="str">
        <f t="shared" si="147"/>
        <v xml:space="preserve"> </v>
      </c>
      <c r="S696" s="99" t="b">
        <f t="shared" si="148"/>
        <v>0</v>
      </c>
      <c r="T696" s="68">
        <v>35</v>
      </c>
      <c r="U696" s="100" t="str">
        <f t="shared" si="149"/>
        <v>Apr</v>
      </c>
      <c r="V696" s="96">
        <v>35</v>
      </c>
      <c r="W696" s="101">
        <f t="shared" si="150"/>
        <v>-25</v>
      </c>
      <c r="X696" s="102">
        <f t="shared" si="151"/>
        <v>-0.7142857142857143</v>
      </c>
      <c r="Y696" s="103" t="str">
        <f t="shared" si="152"/>
        <v>DEGROWTH</v>
      </c>
      <c r="Z696" s="74">
        <v>0</v>
      </c>
      <c r="AA696" s="69"/>
      <c r="AB696" s="69" t="s">
        <v>133</v>
      </c>
      <c r="AC696" s="69" t="s">
        <v>134</v>
      </c>
      <c r="AD696" s="3">
        <f t="shared" si="153"/>
        <v>0</v>
      </c>
      <c r="AE696" s="75"/>
    </row>
    <row r="697" spans="1:31" ht="14.25" customHeight="1">
      <c r="A697" s="69" t="s">
        <v>134</v>
      </c>
      <c r="B697" s="71" t="s">
        <v>74</v>
      </c>
      <c r="C697" s="71" t="s">
        <v>1911</v>
      </c>
      <c r="D697" s="71">
        <v>1000000056</v>
      </c>
      <c r="E697" s="72" t="s">
        <v>1912</v>
      </c>
      <c r="F697" s="73">
        <v>44422</v>
      </c>
      <c r="G697" s="66" t="str">
        <f t="shared" si="140"/>
        <v>Targeted Dealer</v>
      </c>
      <c r="H697" s="66"/>
      <c r="I697" s="67">
        <v>500</v>
      </c>
      <c r="J697" s="67">
        <f t="shared" si="141"/>
        <v>466.66666666666669</v>
      </c>
      <c r="K697" s="68">
        <v>291.85000000000002</v>
      </c>
      <c r="L697" s="68">
        <f t="shared" si="142"/>
        <v>208.14999999999998</v>
      </c>
      <c r="M697" s="68">
        <f t="shared" si="143"/>
        <v>62.539285714285718</v>
      </c>
      <c r="N697" s="96">
        <v>510</v>
      </c>
      <c r="O697" s="97" t="str">
        <f t="shared" si="144"/>
        <v>Mar</v>
      </c>
      <c r="P697" s="96">
        <f t="shared" si="145"/>
        <v>510</v>
      </c>
      <c r="Q697" s="98">
        <f t="shared" si="146"/>
        <v>-218.14999999999998</v>
      </c>
      <c r="R697" s="97">
        <f t="shared" si="147"/>
        <v>-0.42774509803921568</v>
      </c>
      <c r="S697" s="99" t="str">
        <f t="shared" si="148"/>
        <v>DEGROWTH</v>
      </c>
      <c r="T697" s="68">
        <v>338</v>
      </c>
      <c r="U697" s="100" t="str">
        <f t="shared" si="149"/>
        <v>Apr</v>
      </c>
      <c r="V697" s="96">
        <v>338</v>
      </c>
      <c r="W697" s="101">
        <f t="shared" si="150"/>
        <v>-46.149999999999977</v>
      </c>
      <c r="X697" s="102">
        <f t="shared" si="151"/>
        <v>-0.1365384615384615</v>
      </c>
      <c r="Y697" s="103" t="str">
        <f t="shared" si="152"/>
        <v>DEGROWTH</v>
      </c>
      <c r="Z697" s="74">
        <v>0</v>
      </c>
      <c r="AA697" s="69"/>
      <c r="AB697" s="69" t="s">
        <v>133</v>
      </c>
      <c r="AC697" s="69" t="s">
        <v>134</v>
      </c>
      <c r="AD697" s="3">
        <f t="shared" si="153"/>
        <v>0</v>
      </c>
      <c r="AE697" s="75"/>
    </row>
    <row r="698" spans="1:31" ht="14.25" customHeight="1">
      <c r="A698" s="69" t="s">
        <v>134</v>
      </c>
      <c r="B698" s="71" t="s">
        <v>74</v>
      </c>
      <c r="C698" s="71" t="s">
        <v>1913</v>
      </c>
      <c r="D698" s="71">
        <v>1000000033</v>
      </c>
      <c r="E698" s="72" t="s">
        <v>1914</v>
      </c>
      <c r="F698" s="73">
        <v>44462</v>
      </c>
      <c r="G698" s="66" t="str">
        <f t="shared" si="140"/>
        <v>Targeted Dealer</v>
      </c>
      <c r="H698" s="66"/>
      <c r="I698" s="67">
        <v>120</v>
      </c>
      <c r="J698" s="67">
        <f t="shared" si="141"/>
        <v>112</v>
      </c>
      <c r="K698" s="68">
        <v>172.5</v>
      </c>
      <c r="L698" s="68">
        <f t="shared" si="142"/>
        <v>-52.5</v>
      </c>
      <c r="M698" s="68">
        <f t="shared" si="143"/>
        <v>154.01785714285714</v>
      </c>
      <c r="N698" s="96">
        <v>254.5</v>
      </c>
      <c r="O698" s="97" t="str">
        <f t="shared" si="144"/>
        <v>Mar</v>
      </c>
      <c r="P698" s="96">
        <f t="shared" si="145"/>
        <v>254.5</v>
      </c>
      <c r="Q698" s="98">
        <f t="shared" si="146"/>
        <v>-82</v>
      </c>
      <c r="R698" s="97">
        <f t="shared" si="147"/>
        <v>-0.3222003929273084</v>
      </c>
      <c r="S698" s="99" t="str">
        <f t="shared" si="148"/>
        <v>DEGROWTH</v>
      </c>
      <c r="T698" s="68">
        <v>77.25</v>
      </c>
      <c r="U698" s="100" t="str">
        <f t="shared" si="149"/>
        <v>Apr</v>
      </c>
      <c r="V698" s="96">
        <v>77.25</v>
      </c>
      <c r="W698" s="101">
        <f t="shared" si="150"/>
        <v>95.25</v>
      </c>
      <c r="X698" s="102">
        <f t="shared" si="151"/>
        <v>1.233009708737864</v>
      </c>
      <c r="Y698" s="103" t="str">
        <f t="shared" si="152"/>
        <v>GROWTH</v>
      </c>
      <c r="Z698" s="74">
        <v>0</v>
      </c>
      <c r="AA698" s="69"/>
      <c r="AB698" s="69" t="s">
        <v>133</v>
      </c>
      <c r="AC698" s="69" t="s">
        <v>134</v>
      </c>
      <c r="AD698" s="3">
        <f t="shared" si="153"/>
        <v>0</v>
      </c>
      <c r="AE698" s="75"/>
    </row>
    <row r="699" spans="1:31" ht="14.25" customHeight="1">
      <c r="A699" s="69" t="s">
        <v>134</v>
      </c>
      <c r="B699" s="71" t="s">
        <v>74</v>
      </c>
      <c r="C699" s="71" t="s">
        <v>1915</v>
      </c>
      <c r="D699" s="71">
        <v>1000000826</v>
      </c>
      <c r="E699" s="72" t="s">
        <v>1916</v>
      </c>
      <c r="F699" s="73">
        <v>44462</v>
      </c>
      <c r="G699" s="66" t="str">
        <f t="shared" si="140"/>
        <v>Targeted Dealer</v>
      </c>
      <c r="H699" s="66"/>
      <c r="I699" s="67">
        <v>100</v>
      </c>
      <c r="J699" s="67">
        <f t="shared" si="141"/>
        <v>93.333333333333343</v>
      </c>
      <c r="K699" s="68">
        <v>25.1</v>
      </c>
      <c r="L699" s="68">
        <f t="shared" si="142"/>
        <v>74.900000000000006</v>
      </c>
      <c r="M699" s="68">
        <f t="shared" si="143"/>
        <v>26.892857142857142</v>
      </c>
      <c r="N699" s="96">
        <v>16</v>
      </c>
      <c r="O699" s="97" t="str">
        <f t="shared" si="144"/>
        <v>Mar</v>
      </c>
      <c r="P699" s="96">
        <f t="shared" si="145"/>
        <v>16</v>
      </c>
      <c r="Q699" s="98">
        <f t="shared" si="146"/>
        <v>9.1000000000000014</v>
      </c>
      <c r="R699" s="97">
        <f t="shared" si="147"/>
        <v>0.56875000000000009</v>
      </c>
      <c r="S699" s="99" t="str">
        <f t="shared" si="148"/>
        <v>GROWTH</v>
      </c>
      <c r="T699" s="68">
        <v>25</v>
      </c>
      <c r="U699" s="100" t="str">
        <f t="shared" si="149"/>
        <v>Apr</v>
      </c>
      <c r="V699" s="96">
        <v>25</v>
      </c>
      <c r="W699" s="101">
        <f t="shared" si="150"/>
        <v>0.10000000000000142</v>
      </c>
      <c r="X699" s="102">
        <f t="shared" si="151"/>
        <v>4.0000000000000036E-3</v>
      </c>
      <c r="Y699" s="103" t="str">
        <f t="shared" si="152"/>
        <v>GROWTH</v>
      </c>
      <c r="Z699" s="74">
        <v>0</v>
      </c>
      <c r="AA699" s="69"/>
      <c r="AB699" s="69" t="s">
        <v>133</v>
      </c>
      <c r="AC699" s="69" t="s">
        <v>134</v>
      </c>
      <c r="AD699" s="3">
        <f t="shared" si="153"/>
        <v>0</v>
      </c>
      <c r="AE699" s="75"/>
    </row>
    <row r="700" spans="1:31" ht="14.25" customHeight="1">
      <c r="A700" s="69" t="s">
        <v>134</v>
      </c>
      <c r="B700" s="71" t="s">
        <v>74</v>
      </c>
      <c r="C700" s="71" t="s">
        <v>1917</v>
      </c>
      <c r="D700" s="71">
        <v>1000000029</v>
      </c>
      <c r="E700" s="72" t="s">
        <v>1918</v>
      </c>
      <c r="F700" s="73">
        <v>44522</v>
      </c>
      <c r="G700" s="66" t="str">
        <f t="shared" si="140"/>
        <v>Targeted Dealer</v>
      </c>
      <c r="H700" s="66"/>
      <c r="I700" s="67">
        <v>75</v>
      </c>
      <c r="J700" s="67">
        <f t="shared" si="141"/>
        <v>70</v>
      </c>
      <c r="K700" s="68">
        <v>25</v>
      </c>
      <c r="L700" s="68">
        <f t="shared" si="142"/>
        <v>50</v>
      </c>
      <c r="M700" s="68">
        <f t="shared" si="143"/>
        <v>35.714285714285715</v>
      </c>
      <c r="N700" s="96">
        <v>25</v>
      </c>
      <c r="O700" s="97" t="str">
        <f t="shared" si="144"/>
        <v>Mar</v>
      </c>
      <c r="P700" s="96">
        <f t="shared" si="145"/>
        <v>25</v>
      </c>
      <c r="Q700" s="98">
        <f t="shared" si="146"/>
        <v>0</v>
      </c>
      <c r="R700" s="97">
        <f t="shared" si="147"/>
        <v>0</v>
      </c>
      <c r="S700" s="99" t="str">
        <f t="shared" si="148"/>
        <v>GROWTH</v>
      </c>
      <c r="T700" s="68">
        <v>41</v>
      </c>
      <c r="U700" s="100" t="str">
        <f t="shared" si="149"/>
        <v>Apr</v>
      </c>
      <c r="V700" s="96">
        <v>41</v>
      </c>
      <c r="W700" s="101">
        <f t="shared" si="150"/>
        <v>-16</v>
      </c>
      <c r="X700" s="102">
        <f t="shared" si="151"/>
        <v>-0.3902439024390244</v>
      </c>
      <c r="Y700" s="103" t="str">
        <f t="shared" si="152"/>
        <v>DEGROWTH</v>
      </c>
      <c r="Z700" s="74">
        <v>0</v>
      </c>
      <c r="AA700" s="69"/>
      <c r="AB700" s="69" t="s">
        <v>133</v>
      </c>
      <c r="AC700" s="69" t="s">
        <v>134</v>
      </c>
      <c r="AD700" s="3">
        <f t="shared" si="153"/>
        <v>0</v>
      </c>
      <c r="AE700" s="75"/>
    </row>
    <row r="701" spans="1:31" ht="14.25" customHeight="1">
      <c r="A701" s="69" t="s">
        <v>134</v>
      </c>
      <c r="B701" s="71" t="s">
        <v>74</v>
      </c>
      <c r="C701" s="71" t="s">
        <v>1919</v>
      </c>
      <c r="D701" s="71">
        <v>1000002744</v>
      </c>
      <c r="E701" s="72" t="s">
        <v>1920</v>
      </c>
      <c r="F701" s="73">
        <v>44691</v>
      </c>
      <c r="G701" s="66" t="str">
        <f t="shared" si="140"/>
        <v>Targeted Dealer</v>
      </c>
      <c r="H701" s="66"/>
      <c r="I701" s="67">
        <v>30</v>
      </c>
      <c r="J701" s="67">
        <f t="shared" si="141"/>
        <v>28</v>
      </c>
      <c r="K701" s="68">
        <v>25</v>
      </c>
      <c r="L701" s="68">
        <f t="shared" si="142"/>
        <v>5</v>
      </c>
      <c r="M701" s="68">
        <f t="shared" si="143"/>
        <v>89.285714285714278</v>
      </c>
      <c r="N701" s="96">
        <v>40</v>
      </c>
      <c r="O701" s="97" t="str">
        <f t="shared" si="144"/>
        <v>Mar</v>
      </c>
      <c r="P701" s="96">
        <f t="shared" si="145"/>
        <v>40</v>
      </c>
      <c r="Q701" s="98">
        <f t="shared" si="146"/>
        <v>-15</v>
      </c>
      <c r="R701" s="97">
        <f t="shared" si="147"/>
        <v>-0.375</v>
      </c>
      <c r="S701" s="99" t="str">
        <f t="shared" si="148"/>
        <v>DEGROWTH</v>
      </c>
      <c r="T701" s="68">
        <v>31.5</v>
      </c>
      <c r="U701" s="100" t="str">
        <f t="shared" si="149"/>
        <v>Apr</v>
      </c>
      <c r="V701" s="96">
        <v>31.5</v>
      </c>
      <c r="W701" s="101">
        <f t="shared" si="150"/>
        <v>-6.5</v>
      </c>
      <c r="X701" s="102">
        <f t="shared" si="151"/>
        <v>-0.20634920634920639</v>
      </c>
      <c r="Y701" s="103" t="str">
        <f t="shared" si="152"/>
        <v>DEGROWTH</v>
      </c>
      <c r="Z701" s="74">
        <v>0</v>
      </c>
      <c r="AA701" s="69"/>
      <c r="AB701" s="69" t="s">
        <v>133</v>
      </c>
      <c r="AC701" s="69" t="s">
        <v>134</v>
      </c>
      <c r="AD701" s="3">
        <f t="shared" si="153"/>
        <v>0</v>
      </c>
      <c r="AE701" s="75"/>
    </row>
    <row r="702" spans="1:31" ht="14.25" customHeight="1">
      <c r="A702" s="69" t="s">
        <v>134</v>
      </c>
      <c r="B702" s="71" t="s">
        <v>74</v>
      </c>
      <c r="C702" s="71" t="s">
        <v>1921</v>
      </c>
      <c r="D702" s="71">
        <v>1000002845</v>
      </c>
      <c r="E702" s="72" t="s">
        <v>1922</v>
      </c>
      <c r="F702" s="73">
        <v>44764</v>
      </c>
      <c r="G702" s="66" t="str">
        <f t="shared" si="140"/>
        <v>Targeted Dealer</v>
      </c>
      <c r="H702" s="66"/>
      <c r="I702" s="67">
        <v>60</v>
      </c>
      <c r="J702" s="67">
        <f t="shared" si="141"/>
        <v>56</v>
      </c>
      <c r="K702" s="68">
        <v>50</v>
      </c>
      <c r="L702" s="68">
        <f t="shared" si="142"/>
        <v>10</v>
      </c>
      <c r="M702" s="68">
        <f t="shared" si="143"/>
        <v>89.285714285714278</v>
      </c>
      <c r="N702" s="96">
        <v>50</v>
      </c>
      <c r="O702" s="97" t="str">
        <f t="shared" si="144"/>
        <v>Mar</v>
      </c>
      <c r="P702" s="96">
        <f t="shared" si="145"/>
        <v>50</v>
      </c>
      <c r="Q702" s="98">
        <f t="shared" si="146"/>
        <v>0</v>
      </c>
      <c r="R702" s="97">
        <f t="shared" si="147"/>
        <v>0</v>
      </c>
      <c r="S702" s="99" t="str">
        <f t="shared" si="148"/>
        <v>GROWTH</v>
      </c>
      <c r="T702" s="68">
        <v>30</v>
      </c>
      <c r="U702" s="100" t="str">
        <f t="shared" si="149"/>
        <v>Apr</v>
      </c>
      <c r="V702" s="96">
        <v>30</v>
      </c>
      <c r="W702" s="101">
        <f t="shared" si="150"/>
        <v>20</v>
      </c>
      <c r="X702" s="102">
        <f t="shared" si="151"/>
        <v>0.66666666666666674</v>
      </c>
      <c r="Y702" s="103" t="str">
        <f t="shared" si="152"/>
        <v>GROWTH</v>
      </c>
      <c r="Z702" s="74">
        <v>0</v>
      </c>
      <c r="AA702" s="69"/>
      <c r="AB702" s="69" t="s">
        <v>133</v>
      </c>
      <c r="AC702" s="69" t="s">
        <v>134</v>
      </c>
      <c r="AD702" s="3">
        <f t="shared" si="153"/>
        <v>0</v>
      </c>
      <c r="AE702" s="75"/>
    </row>
    <row r="703" spans="1:31" ht="14.25" customHeight="1">
      <c r="A703" s="69" t="s">
        <v>134</v>
      </c>
      <c r="B703" s="71" t="s">
        <v>74</v>
      </c>
      <c r="C703" s="71" t="s">
        <v>1923</v>
      </c>
      <c r="D703" s="71">
        <v>1000002891</v>
      </c>
      <c r="E703" s="71" t="s">
        <v>1764</v>
      </c>
      <c r="F703" s="73">
        <v>44798</v>
      </c>
      <c r="G703" s="66" t="str">
        <f t="shared" si="140"/>
        <v>Targeted Dealer</v>
      </c>
      <c r="H703" s="66"/>
      <c r="I703" s="67">
        <v>160</v>
      </c>
      <c r="J703" s="67">
        <f t="shared" si="141"/>
        <v>149.33333333333331</v>
      </c>
      <c r="K703" s="68">
        <v>130</v>
      </c>
      <c r="L703" s="68">
        <f t="shared" si="142"/>
        <v>30</v>
      </c>
      <c r="M703" s="68">
        <f t="shared" si="143"/>
        <v>87.053571428571431</v>
      </c>
      <c r="N703" s="96">
        <v>123</v>
      </c>
      <c r="O703" s="97" t="str">
        <f t="shared" si="144"/>
        <v>Mar</v>
      </c>
      <c r="P703" s="96">
        <f t="shared" si="145"/>
        <v>123</v>
      </c>
      <c r="Q703" s="98">
        <f t="shared" si="146"/>
        <v>7</v>
      </c>
      <c r="R703" s="97">
        <f t="shared" si="147"/>
        <v>5.6910569105691033E-2</v>
      </c>
      <c r="S703" s="99" t="str">
        <f t="shared" si="148"/>
        <v>GROWTH</v>
      </c>
      <c r="T703" s="68">
        <v>141</v>
      </c>
      <c r="U703" s="100" t="str">
        <f t="shared" si="149"/>
        <v>Apr</v>
      </c>
      <c r="V703" s="96">
        <v>141</v>
      </c>
      <c r="W703" s="101">
        <f t="shared" si="150"/>
        <v>-11</v>
      </c>
      <c r="X703" s="102">
        <f t="shared" si="151"/>
        <v>-7.8014184397163122E-2</v>
      </c>
      <c r="Y703" s="103" t="str">
        <f t="shared" si="152"/>
        <v>DEGROWTH</v>
      </c>
      <c r="Z703" s="74">
        <v>0</v>
      </c>
      <c r="AA703" s="69"/>
      <c r="AB703" s="69" t="s">
        <v>133</v>
      </c>
      <c r="AC703" s="69" t="s">
        <v>134</v>
      </c>
      <c r="AD703" s="3">
        <f t="shared" si="153"/>
        <v>0</v>
      </c>
      <c r="AE703" s="75"/>
    </row>
    <row r="704" spans="1:31" ht="14.25" customHeight="1">
      <c r="A704" s="69" t="s">
        <v>134</v>
      </c>
      <c r="B704" s="71" t="s">
        <v>74</v>
      </c>
      <c r="C704" s="71" t="s">
        <v>1924</v>
      </c>
      <c r="D704" s="71">
        <v>1000003249</v>
      </c>
      <c r="E704" s="71" t="s">
        <v>1925</v>
      </c>
      <c r="F704" s="73">
        <v>44944</v>
      </c>
      <c r="G704" s="66" t="str">
        <f t="shared" si="140"/>
        <v>Targeted Dealer</v>
      </c>
      <c r="H704" s="66"/>
      <c r="I704" s="67">
        <v>150</v>
      </c>
      <c r="J704" s="67">
        <f t="shared" si="141"/>
        <v>140</v>
      </c>
      <c r="K704" s="68">
        <v>35</v>
      </c>
      <c r="L704" s="68">
        <f t="shared" si="142"/>
        <v>115</v>
      </c>
      <c r="M704" s="68">
        <f t="shared" si="143"/>
        <v>25</v>
      </c>
      <c r="N704" s="96">
        <v>180</v>
      </c>
      <c r="O704" s="97" t="str">
        <f t="shared" si="144"/>
        <v>Mar</v>
      </c>
      <c r="P704" s="96">
        <f t="shared" si="145"/>
        <v>180</v>
      </c>
      <c r="Q704" s="98">
        <f t="shared" si="146"/>
        <v>-145</v>
      </c>
      <c r="R704" s="97">
        <f t="shared" si="147"/>
        <v>-0.80555555555555558</v>
      </c>
      <c r="S704" s="99" t="str">
        <f t="shared" si="148"/>
        <v>DEGROWTH</v>
      </c>
      <c r="T704" s="68">
        <v>240</v>
      </c>
      <c r="U704" s="100" t="str">
        <f t="shared" si="149"/>
        <v>Apr</v>
      </c>
      <c r="V704" s="96">
        <v>240</v>
      </c>
      <c r="W704" s="101">
        <f t="shared" si="150"/>
        <v>-205</v>
      </c>
      <c r="X704" s="102">
        <f t="shared" si="151"/>
        <v>-0.85416666666666663</v>
      </c>
      <c r="Y704" s="103" t="str">
        <f t="shared" si="152"/>
        <v>DEGROWTH</v>
      </c>
      <c r="Z704" s="74">
        <v>0</v>
      </c>
      <c r="AA704" s="69"/>
      <c r="AB704" s="69" t="s">
        <v>133</v>
      </c>
      <c r="AC704" s="69" t="s">
        <v>134</v>
      </c>
      <c r="AD704" s="3">
        <f t="shared" si="153"/>
        <v>0</v>
      </c>
      <c r="AE704" s="75"/>
    </row>
    <row r="705" spans="1:31" ht="14.25" customHeight="1">
      <c r="A705" s="69" t="s">
        <v>134</v>
      </c>
      <c r="B705" s="71" t="s">
        <v>74</v>
      </c>
      <c r="C705" s="71" t="s">
        <v>1926</v>
      </c>
      <c r="D705" s="71">
        <v>1000003783</v>
      </c>
      <c r="E705" s="71" t="s">
        <v>1927</v>
      </c>
      <c r="F705" s="73">
        <v>45271</v>
      </c>
      <c r="G705" s="66" t="str">
        <f t="shared" si="140"/>
        <v>Targeted Dealer</v>
      </c>
      <c r="H705" s="66"/>
      <c r="I705" s="67">
        <v>30</v>
      </c>
      <c r="J705" s="67">
        <f t="shared" si="141"/>
        <v>28</v>
      </c>
      <c r="K705" s="68">
        <v>5</v>
      </c>
      <c r="L705" s="68">
        <f t="shared" si="142"/>
        <v>25</v>
      </c>
      <c r="M705" s="68">
        <f t="shared" si="143"/>
        <v>17.857142857142854</v>
      </c>
      <c r="N705" s="96">
        <v>0</v>
      </c>
      <c r="O705" s="97" t="str">
        <f t="shared" si="144"/>
        <v>Mar</v>
      </c>
      <c r="P705" s="96">
        <f t="shared" si="145"/>
        <v>0</v>
      </c>
      <c r="Q705" s="98">
        <f t="shared" si="146"/>
        <v>5</v>
      </c>
      <c r="R705" s="97" t="str">
        <f t="shared" si="147"/>
        <v xml:space="preserve"> </v>
      </c>
      <c r="S705" s="99" t="b">
        <f t="shared" si="148"/>
        <v>0</v>
      </c>
      <c r="T705" s="68">
        <v>5</v>
      </c>
      <c r="U705" s="100" t="str">
        <f t="shared" si="149"/>
        <v>Apr</v>
      </c>
      <c r="V705" s="96">
        <v>5</v>
      </c>
      <c r="W705" s="101">
        <f t="shared" si="150"/>
        <v>0</v>
      </c>
      <c r="X705" s="102">
        <f t="shared" si="151"/>
        <v>0</v>
      </c>
      <c r="Y705" s="103" t="str">
        <f t="shared" si="152"/>
        <v>GROWTH</v>
      </c>
      <c r="Z705" s="74">
        <v>0</v>
      </c>
      <c r="AA705" s="69"/>
      <c r="AB705" s="69" t="s">
        <v>133</v>
      </c>
      <c r="AC705" s="69" t="s">
        <v>134</v>
      </c>
      <c r="AD705" s="3">
        <f t="shared" si="153"/>
        <v>0</v>
      </c>
      <c r="AE705" s="75"/>
    </row>
    <row r="706" spans="1:31" ht="14.25" customHeight="1">
      <c r="A706" s="74" t="s">
        <v>134</v>
      </c>
      <c r="B706" s="78" t="s">
        <v>74</v>
      </c>
      <c r="C706" s="78" t="s">
        <v>1928</v>
      </c>
      <c r="D706" s="78">
        <v>1000003963</v>
      </c>
      <c r="E706" s="78" t="s">
        <v>1929</v>
      </c>
      <c r="F706" s="73">
        <v>45429</v>
      </c>
      <c r="G706" s="66" t="str">
        <f t="shared" si="140"/>
        <v>Targeted Dealer</v>
      </c>
      <c r="H706" s="66"/>
      <c r="I706" s="67">
        <v>80</v>
      </c>
      <c r="J706" s="67">
        <f t="shared" si="141"/>
        <v>74.666666666666657</v>
      </c>
      <c r="K706" s="68">
        <v>17.5</v>
      </c>
      <c r="L706" s="68">
        <f t="shared" si="142"/>
        <v>62.5</v>
      </c>
      <c r="M706" s="68">
        <f t="shared" si="143"/>
        <v>23.437500000000004</v>
      </c>
      <c r="N706" s="96">
        <v>22.5</v>
      </c>
      <c r="O706" s="97" t="str">
        <f t="shared" si="144"/>
        <v>Mar</v>
      </c>
      <c r="P706" s="96">
        <f t="shared" si="145"/>
        <v>22.5</v>
      </c>
      <c r="Q706" s="98">
        <f t="shared" si="146"/>
        <v>-5</v>
      </c>
      <c r="R706" s="97">
        <f t="shared" si="147"/>
        <v>-0.22222222222222221</v>
      </c>
      <c r="S706" s="99" t="str">
        <f t="shared" si="148"/>
        <v>DEGROWTH</v>
      </c>
      <c r="T706" s="68">
        <v>65</v>
      </c>
      <c r="U706" s="100" t="str">
        <f t="shared" si="149"/>
        <v>Apr</v>
      </c>
      <c r="V706" s="96">
        <v>65</v>
      </c>
      <c r="W706" s="101">
        <f t="shared" si="150"/>
        <v>-47.5</v>
      </c>
      <c r="X706" s="102">
        <f t="shared" si="151"/>
        <v>-0.73076923076923084</v>
      </c>
      <c r="Y706" s="103" t="str">
        <f t="shared" si="152"/>
        <v>DEGROWTH</v>
      </c>
      <c r="Z706" s="74">
        <v>0</v>
      </c>
      <c r="AA706" s="69"/>
      <c r="AB706" s="69" t="s">
        <v>133</v>
      </c>
      <c r="AC706" s="74" t="s">
        <v>134</v>
      </c>
      <c r="AD706" s="3">
        <f t="shared" si="153"/>
        <v>0</v>
      </c>
      <c r="AE706" s="75"/>
    </row>
    <row r="707" spans="1:31" ht="14.25" customHeight="1">
      <c r="A707" s="74" t="s">
        <v>134</v>
      </c>
      <c r="B707" s="78" t="s">
        <v>74</v>
      </c>
      <c r="C707" s="78" t="s">
        <v>1930</v>
      </c>
      <c r="D707" s="78">
        <v>1000003964</v>
      </c>
      <c r="E707" s="78" t="s">
        <v>1931</v>
      </c>
      <c r="F707" s="73">
        <v>45429</v>
      </c>
      <c r="G707" s="66" t="str">
        <f t="shared" ref="G707:G770" si="154">IF(I707&gt;0,"Targeted Dealer","-")</f>
        <v>Targeted Dealer</v>
      </c>
      <c r="H707" s="66"/>
      <c r="I707" s="67">
        <v>60</v>
      </c>
      <c r="J707" s="67">
        <f t="shared" ref="J707:J770" si="155">I707/$J$1*($J$1-$E$1)</f>
        <v>56</v>
      </c>
      <c r="K707" s="68">
        <v>31</v>
      </c>
      <c r="L707" s="68">
        <f t="shared" ref="L707:L770" si="156">I707-K707</f>
        <v>29</v>
      </c>
      <c r="M707" s="68">
        <f t="shared" ref="M707:M770" si="157">IFERROR((K707/J707%),"-")</f>
        <v>55.357142857142854</v>
      </c>
      <c r="N707" s="96">
        <v>53</v>
      </c>
      <c r="O707" s="97" t="str">
        <f t="shared" ref="O707:O770" si="158">IF(F707&lt;=$P$2,"Mar","")</f>
        <v>Mar</v>
      </c>
      <c r="P707" s="96">
        <f t="shared" ref="P707:P770" si="159">N707</f>
        <v>53</v>
      </c>
      <c r="Q707" s="98">
        <f t="shared" ref="Q707:Q770" si="160">K707-P707</f>
        <v>-22</v>
      </c>
      <c r="R707" s="97">
        <f t="shared" ref="R707:R770" si="161">IFERROR(IF(O707="Mar",(K707/P707-1))," ")</f>
        <v>-0.41509433962264153</v>
      </c>
      <c r="S707" s="99" t="str">
        <f t="shared" ref="S707:S770" si="162">IF(N707&gt;0,IF(O707="","-",IF(R707&lt;0%,"DEGROWTH","GROWTH")))</f>
        <v>DEGROWTH</v>
      </c>
      <c r="T707" s="68">
        <v>20</v>
      </c>
      <c r="U707" s="100" t="str">
        <f t="shared" ref="U707:U770" si="163">IF(F707&lt;=$V$2,"Apr","")</f>
        <v>Apr</v>
      </c>
      <c r="V707" s="96">
        <v>20</v>
      </c>
      <c r="W707" s="101">
        <f t="shared" ref="W707:W770" si="164">K707-V707</f>
        <v>11</v>
      </c>
      <c r="X707" s="102">
        <f t="shared" ref="X707:X770" si="165">IFERROR(IF(U707="Apr",(K707/V707-1)),0)</f>
        <v>0.55000000000000004</v>
      </c>
      <c r="Y707" s="103" t="str">
        <f t="shared" ref="Y707:Y770" si="166">IF(T707&gt;0,IF(U707="","-",IF(X707&lt;0%,"DEGROWTH","GROWTH")))</f>
        <v>GROWTH</v>
      </c>
      <c r="Z707" s="74">
        <v>0</v>
      </c>
      <c r="AA707" s="69"/>
      <c r="AB707" s="69" t="s">
        <v>133</v>
      </c>
      <c r="AC707" s="74" t="s">
        <v>134</v>
      </c>
      <c r="AD707" s="3">
        <f t="shared" ref="AD707:AD770" si="167">IF(K707=0,1,0)</f>
        <v>0</v>
      </c>
      <c r="AE707" s="75"/>
    </row>
    <row r="708" spans="1:31" ht="14.25" customHeight="1">
      <c r="A708" s="74" t="s">
        <v>134</v>
      </c>
      <c r="B708" s="78" t="s">
        <v>74</v>
      </c>
      <c r="C708" s="78" t="s">
        <v>290</v>
      </c>
      <c r="D708" s="78">
        <v>1000004087</v>
      </c>
      <c r="E708" s="78" t="s">
        <v>291</v>
      </c>
      <c r="F708" s="73">
        <v>45519</v>
      </c>
      <c r="G708" s="66" t="str">
        <f t="shared" si="154"/>
        <v>-</v>
      </c>
      <c r="H708" s="66"/>
      <c r="I708" s="67">
        <v>0</v>
      </c>
      <c r="J708" s="67">
        <f t="shared" si="155"/>
        <v>0</v>
      </c>
      <c r="K708" s="68">
        <v>0</v>
      </c>
      <c r="L708" s="68">
        <f t="shared" si="156"/>
        <v>0</v>
      </c>
      <c r="M708" s="68" t="str">
        <f t="shared" si="157"/>
        <v>-</v>
      </c>
      <c r="N708" s="96">
        <v>0</v>
      </c>
      <c r="O708" s="97" t="str">
        <f t="shared" si="158"/>
        <v>Mar</v>
      </c>
      <c r="P708" s="96">
        <f t="shared" si="159"/>
        <v>0</v>
      </c>
      <c r="Q708" s="98">
        <f t="shared" si="160"/>
        <v>0</v>
      </c>
      <c r="R708" s="97" t="str">
        <f t="shared" si="161"/>
        <v xml:space="preserve"> </v>
      </c>
      <c r="S708" s="99" t="b">
        <f t="shared" si="162"/>
        <v>0</v>
      </c>
      <c r="T708" s="68">
        <v>65</v>
      </c>
      <c r="U708" s="100" t="str">
        <f t="shared" si="163"/>
        <v>Apr</v>
      </c>
      <c r="V708" s="96">
        <v>65</v>
      </c>
      <c r="W708" s="101">
        <f t="shared" si="164"/>
        <v>-65</v>
      </c>
      <c r="X708" s="102">
        <f t="shared" si="165"/>
        <v>-1</v>
      </c>
      <c r="Y708" s="103" t="str">
        <f t="shared" si="166"/>
        <v>DEGROWTH</v>
      </c>
      <c r="Z708" s="74">
        <v>0</v>
      </c>
      <c r="AA708" s="69"/>
      <c r="AB708" s="69" t="s">
        <v>133</v>
      </c>
      <c r="AC708" s="74" t="s">
        <v>134</v>
      </c>
      <c r="AD708" s="3">
        <f t="shared" si="167"/>
        <v>1</v>
      </c>
      <c r="AE708" s="75"/>
    </row>
    <row r="709" spans="1:31" ht="14.25" customHeight="1">
      <c r="A709" s="69" t="s">
        <v>134</v>
      </c>
      <c r="B709" s="71" t="s">
        <v>77</v>
      </c>
      <c r="C709" s="71" t="s">
        <v>1932</v>
      </c>
      <c r="D709" s="71">
        <v>1000000790</v>
      </c>
      <c r="E709" s="72" t="s">
        <v>1933</v>
      </c>
      <c r="F709" s="73">
        <v>38565</v>
      </c>
      <c r="G709" s="66" t="str">
        <f t="shared" si="154"/>
        <v>Targeted Dealer</v>
      </c>
      <c r="H709" s="66"/>
      <c r="I709" s="67">
        <v>1000</v>
      </c>
      <c r="J709" s="67">
        <f t="shared" si="155"/>
        <v>933.33333333333337</v>
      </c>
      <c r="K709" s="68">
        <v>894.25</v>
      </c>
      <c r="L709" s="68">
        <f t="shared" si="156"/>
        <v>105.75</v>
      </c>
      <c r="M709" s="68">
        <f t="shared" si="157"/>
        <v>95.8125</v>
      </c>
      <c r="N709" s="96">
        <v>1062.5</v>
      </c>
      <c r="O709" s="97" t="str">
        <f t="shared" si="158"/>
        <v>Mar</v>
      </c>
      <c r="P709" s="96">
        <f t="shared" si="159"/>
        <v>1062.5</v>
      </c>
      <c r="Q709" s="98">
        <f t="shared" si="160"/>
        <v>-168.25</v>
      </c>
      <c r="R709" s="97">
        <f t="shared" si="161"/>
        <v>-0.15835294117647059</v>
      </c>
      <c r="S709" s="99" t="str">
        <f t="shared" si="162"/>
        <v>DEGROWTH</v>
      </c>
      <c r="T709" s="68">
        <v>593.85</v>
      </c>
      <c r="U709" s="100" t="str">
        <f t="shared" si="163"/>
        <v>Apr</v>
      </c>
      <c r="V709" s="96">
        <v>593.85</v>
      </c>
      <c r="W709" s="101">
        <f t="shared" si="164"/>
        <v>300.39999999999998</v>
      </c>
      <c r="X709" s="102">
        <f t="shared" si="165"/>
        <v>0.50585164603856181</v>
      </c>
      <c r="Y709" s="103" t="str">
        <f t="shared" si="166"/>
        <v>GROWTH</v>
      </c>
      <c r="Z709" s="74">
        <v>0</v>
      </c>
      <c r="AA709" s="69"/>
      <c r="AB709" s="69" t="s">
        <v>133</v>
      </c>
      <c r="AC709" s="69" t="s">
        <v>134</v>
      </c>
      <c r="AD709" s="3">
        <f t="shared" si="167"/>
        <v>0</v>
      </c>
      <c r="AE709" s="75"/>
    </row>
    <row r="710" spans="1:31" ht="14.25" customHeight="1">
      <c r="A710" s="69" t="s">
        <v>134</v>
      </c>
      <c r="B710" s="71" t="s">
        <v>77</v>
      </c>
      <c r="C710" s="71" t="s">
        <v>1934</v>
      </c>
      <c r="D710" s="71">
        <v>1000000804</v>
      </c>
      <c r="E710" s="72" t="s">
        <v>1935</v>
      </c>
      <c r="F710" s="73">
        <v>38565</v>
      </c>
      <c r="G710" s="66" t="str">
        <f t="shared" si="154"/>
        <v>Targeted Dealer</v>
      </c>
      <c r="H710" s="66"/>
      <c r="I710" s="67">
        <v>40</v>
      </c>
      <c r="J710" s="67">
        <f t="shared" si="155"/>
        <v>37.333333333333329</v>
      </c>
      <c r="K710" s="68">
        <v>20</v>
      </c>
      <c r="L710" s="68">
        <f t="shared" si="156"/>
        <v>20</v>
      </c>
      <c r="M710" s="68">
        <f t="shared" si="157"/>
        <v>53.571428571428577</v>
      </c>
      <c r="N710" s="96">
        <v>20</v>
      </c>
      <c r="O710" s="97" t="str">
        <f t="shared" si="158"/>
        <v>Mar</v>
      </c>
      <c r="P710" s="96">
        <f t="shared" si="159"/>
        <v>20</v>
      </c>
      <c r="Q710" s="98">
        <f t="shared" si="160"/>
        <v>0</v>
      </c>
      <c r="R710" s="97">
        <f t="shared" si="161"/>
        <v>0</v>
      </c>
      <c r="S710" s="99" t="str">
        <f t="shared" si="162"/>
        <v>GROWTH</v>
      </c>
      <c r="T710" s="68">
        <v>5</v>
      </c>
      <c r="U710" s="100" t="str">
        <f t="shared" si="163"/>
        <v>Apr</v>
      </c>
      <c r="V710" s="96">
        <v>5</v>
      </c>
      <c r="W710" s="101">
        <f t="shared" si="164"/>
        <v>15</v>
      </c>
      <c r="X710" s="102">
        <f t="shared" si="165"/>
        <v>3</v>
      </c>
      <c r="Y710" s="103" t="str">
        <f t="shared" si="166"/>
        <v>GROWTH</v>
      </c>
      <c r="Z710" s="74">
        <v>0</v>
      </c>
      <c r="AA710" s="69"/>
      <c r="AB710" s="69" t="s">
        <v>133</v>
      </c>
      <c r="AC710" s="69" t="s">
        <v>134</v>
      </c>
      <c r="AD710" s="3">
        <f t="shared" si="167"/>
        <v>0</v>
      </c>
      <c r="AE710" s="75"/>
    </row>
    <row r="711" spans="1:31" ht="14.25" customHeight="1">
      <c r="A711" s="69" t="s">
        <v>134</v>
      </c>
      <c r="B711" s="71" t="s">
        <v>77</v>
      </c>
      <c r="C711" s="71" t="s">
        <v>1936</v>
      </c>
      <c r="D711" s="71">
        <v>1000000794</v>
      </c>
      <c r="E711" s="72" t="s">
        <v>1937</v>
      </c>
      <c r="F711" s="73">
        <v>38654</v>
      </c>
      <c r="G711" s="66" t="str">
        <f t="shared" si="154"/>
        <v>Targeted Dealer</v>
      </c>
      <c r="H711" s="66"/>
      <c r="I711" s="67">
        <v>60</v>
      </c>
      <c r="J711" s="67">
        <f t="shared" si="155"/>
        <v>56</v>
      </c>
      <c r="K711" s="68">
        <v>39.15</v>
      </c>
      <c r="L711" s="68">
        <f t="shared" si="156"/>
        <v>20.85</v>
      </c>
      <c r="M711" s="68">
        <f t="shared" si="157"/>
        <v>69.910714285714278</v>
      </c>
      <c r="N711" s="96">
        <v>47.5</v>
      </c>
      <c r="O711" s="97" t="str">
        <f t="shared" si="158"/>
        <v>Mar</v>
      </c>
      <c r="P711" s="96">
        <f t="shared" si="159"/>
        <v>47.5</v>
      </c>
      <c r="Q711" s="98">
        <f t="shared" si="160"/>
        <v>-8.3500000000000014</v>
      </c>
      <c r="R711" s="97">
        <f t="shared" si="161"/>
        <v>-0.17578947368421061</v>
      </c>
      <c r="S711" s="99" t="str">
        <f t="shared" si="162"/>
        <v>DEGROWTH</v>
      </c>
      <c r="T711" s="68">
        <v>20</v>
      </c>
      <c r="U711" s="100" t="str">
        <f t="shared" si="163"/>
        <v>Apr</v>
      </c>
      <c r="V711" s="96">
        <v>20</v>
      </c>
      <c r="W711" s="101">
        <f t="shared" si="164"/>
        <v>19.149999999999999</v>
      </c>
      <c r="X711" s="102">
        <f t="shared" si="165"/>
        <v>0.95750000000000002</v>
      </c>
      <c r="Y711" s="103" t="str">
        <f t="shared" si="166"/>
        <v>GROWTH</v>
      </c>
      <c r="Z711" s="74">
        <v>0</v>
      </c>
      <c r="AA711" s="69"/>
      <c r="AB711" s="69" t="s">
        <v>133</v>
      </c>
      <c r="AC711" s="69" t="s">
        <v>134</v>
      </c>
      <c r="AD711" s="3">
        <f t="shared" si="167"/>
        <v>0</v>
      </c>
      <c r="AE711" s="75"/>
    </row>
    <row r="712" spans="1:31" ht="14.25" customHeight="1">
      <c r="A712" s="69" t="s">
        <v>134</v>
      </c>
      <c r="B712" s="71" t="s">
        <v>77</v>
      </c>
      <c r="C712" s="71" t="s">
        <v>1938</v>
      </c>
      <c r="D712" s="71">
        <v>1000000806</v>
      </c>
      <c r="E712" s="72" t="s">
        <v>1939</v>
      </c>
      <c r="F712" s="73">
        <v>40794</v>
      </c>
      <c r="G712" s="66" t="str">
        <f t="shared" si="154"/>
        <v>Targeted Dealer</v>
      </c>
      <c r="H712" s="66"/>
      <c r="I712" s="67">
        <v>350</v>
      </c>
      <c r="J712" s="67">
        <f t="shared" si="155"/>
        <v>326.66666666666663</v>
      </c>
      <c r="K712" s="68">
        <v>207.75</v>
      </c>
      <c r="L712" s="68">
        <f t="shared" si="156"/>
        <v>142.25</v>
      </c>
      <c r="M712" s="68">
        <f t="shared" si="157"/>
        <v>63.59693877551021</v>
      </c>
      <c r="N712" s="96">
        <v>330.5</v>
      </c>
      <c r="O712" s="97" t="str">
        <f t="shared" si="158"/>
        <v>Mar</v>
      </c>
      <c r="P712" s="96">
        <f t="shared" si="159"/>
        <v>330.5</v>
      </c>
      <c r="Q712" s="98">
        <f t="shared" si="160"/>
        <v>-122.75</v>
      </c>
      <c r="R712" s="97">
        <f t="shared" si="161"/>
        <v>-0.37140695915279875</v>
      </c>
      <c r="S712" s="99" t="str">
        <f t="shared" si="162"/>
        <v>DEGROWTH</v>
      </c>
      <c r="T712" s="68">
        <v>268.5</v>
      </c>
      <c r="U712" s="100" t="str">
        <f t="shared" si="163"/>
        <v>Apr</v>
      </c>
      <c r="V712" s="96">
        <v>268.5</v>
      </c>
      <c r="W712" s="101">
        <f t="shared" si="164"/>
        <v>-60.75</v>
      </c>
      <c r="X712" s="102">
        <f t="shared" si="165"/>
        <v>-0.22625698324022347</v>
      </c>
      <c r="Y712" s="103" t="str">
        <f t="shared" si="166"/>
        <v>DEGROWTH</v>
      </c>
      <c r="Z712" s="74">
        <v>0</v>
      </c>
      <c r="AA712" s="69"/>
      <c r="AB712" s="69" t="s">
        <v>133</v>
      </c>
      <c r="AC712" s="69" t="s">
        <v>134</v>
      </c>
      <c r="AD712" s="3">
        <f t="shared" si="167"/>
        <v>0</v>
      </c>
      <c r="AE712" s="75"/>
    </row>
    <row r="713" spans="1:31" ht="14.25" customHeight="1">
      <c r="A713" s="69" t="s">
        <v>134</v>
      </c>
      <c r="B713" s="71" t="s">
        <v>77</v>
      </c>
      <c r="C713" s="71" t="s">
        <v>1940</v>
      </c>
      <c r="D713" s="71">
        <v>1000000789</v>
      </c>
      <c r="E713" s="72" t="s">
        <v>1941</v>
      </c>
      <c r="F713" s="73">
        <v>41398</v>
      </c>
      <c r="G713" s="66" t="str">
        <f t="shared" si="154"/>
        <v>Targeted Dealer</v>
      </c>
      <c r="H713" s="66"/>
      <c r="I713" s="67">
        <v>80</v>
      </c>
      <c r="J713" s="67">
        <f t="shared" si="155"/>
        <v>74.666666666666657</v>
      </c>
      <c r="K713" s="68">
        <v>41.5</v>
      </c>
      <c r="L713" s="68">
        <f t="shared" si="156"/>
        <v>38.5</v>
      </c>
      <c r="M713" s="68">
        <f t="shared" si="157"/>
        <v>55.580357142857146</v>
      </c>
      <c r="N713" s="96">
        <v>57.5</v>
      </c>
      <c r="O713" s="97" t="str">
        <f t="shared" si="158"/>
        <v>Mar</v>
      </c>
      <c r="P713" s="96">
        <f t="shared" si="159"/>
        <v>57.5</v>
      </c>
      <c r="Q713" s="98">
        <f t="shared" si="160"/>
        <v>-16</v>
      </c>
      <c r="R713" s="97">
        <f t="shared" si="161"/>
        <v>-0.27826086956521734</v>
      </c>
      <c r="S713" s="99" t="str">
        <f t="shared" si="162"/>
        <v>DEGROWTH</v>
      </c>
      <c r="T713" s="68">
        <v>67.5</v>
      </c>
      <c r="U713" s="100" t="str">
        <f t="shared" si="163"/>
        <v>Apr</v>
      </c>
      <c r="V713" s="96">
        <v>67.5</v>
      </c>
      <c r="W713" s="101">
        <f t="shared" si="164"/>
        <v>-26</v>
      </c>
      <c r="X713" s="102">
        <f t="shared" si="165"/>
        <v>-0.38518518518518519</v>
      </c>
      <c r="Y713" s="103" t="str">
        <f t="shared" si="166"/>
        <v>DEGROWTH</v>
      </c>
      <c r="Z713" s="74">
        <v>0</v>
      </c>
      <c r="AA713" s="69"/>
      <c r="AB713" s="69" t="s">
        <v>133</v>
      </c>
      <c r="AC713" s="69" t="s">
        <v>134</v>
      </c>
      <c r="AD713" s="3">
        <f t="shared" si="167"/>
        <v>0</v>
      </c>
      <c r="AE713" s="75"/>
    </row>
    <row r="714" spans="1:31" ht="14.25" customHeight="1">
      <c r="A714" s="69" t="s">
        <v>134</v>
      </c>
      <c r="B714" s="71" t="s">
        <v>77</v>
      </c>
      <c r="C714" s="71" t="s">
        <v>1942</v>
      </c>
      <c r="D714" s="71">
        <v>1000000805</v>
      </c>
      <c r="E714" s="72" t="s">
        <v>1943</v>
      </c>
      <c r="F714" s="73">
        <v>41403</v>
      </c>
      <c r="G714" s="66" t="str">
        <f t="shared" si="154"/>
        <v>Targeted Dealer</v>
      </c>
      <c r="H714" s="66"/>
      <c r="I714" s="67">
        <v>110</v>
      </c>
      <c r="J714" s="67">
        <f t="shared" si="155"/>
        <v>102.66666666666666</v>
      </c>
      <c r="K714" s="68">
        <v>127.05</v>
      </c>
      <c r="L714" s="68">
        <f t="shared" si="156"/>
        <v>-17.049999999999997</v>
      </c>
      <c r="M714" s="68">
        <f t="shared" si="157"/>
        <v>123.75</v>
      </c>
      <c r="N714" s="96">
        <v>125</v>
      </c>
      <c r="O714" s="97" t="str">
        <f t="shared" si="158"/>
        <v>Mar</v>
      </c>
      <c r="P714" s="96">
        <f t="shared" si="159"/>
        <v>125</v>
      </c>
      <c r="Q714" s="98">
        <f t="shared" si="160"/>
        <v>2.0499999999999972</v>
      </c>
      <c r="R714" s="97">
        <f t="shared" si="161"/>
        <v>1.639999999999997E-2</v>
      </c>
      <c r="S714" s="99" t="str">
        <f t="shared" si="162"/>
        <v>GROWTH</v>
      </c>
      <c r="T714" s="68">
        <v>98.5</v>
      </c>
      <c r="U714" s="100" t="str">
        <f t="shared" si="163"/>
        <v>Apr</v>
      </c>
      <c r="V714" s="96">
        <v>98.5</v>
      </c>
      <c r="W714" s="101">
        <f t="shared" si="164"/>
        <v>28.549999999999997</v>
      </c>
      <c r="X714" s="102">
        <f t="shared" si="165"/>
        <v>0.28984771573604062</v>
      </c>
      <c r="Y714" s="103" t="str">
        <f t="shared" si="166"/>
        <v>GROWTH</v>
      </c>
      <c r="Z714" s="74">
        <v>0</v>
      </c>
      <c r="AA714" s="69"/>
      <c r="AB714" s="69" t="s">
        <v>133</v>
      </c>
      <c r="AC714" s="69" t="s">
        <v>134</v>
      </c>
      <c r="AD714" s="3">
        <f t="shared" si="167"/>
        <v>0</v>
      </c>
      <c r="AE714" s="75"/>
    </row>
    <row r="715" spans="1:31" ht="14.25" customHeight="1">
      <c r="A715" s="69" t="s">
        <v>134</v>
      </c>
      <c r="B715" s="71" t="s">
        <v>77</v>
      </c>
      <c r="C715" s="71" t="s">
        <v>1944</v>
      </c>
      <c r="D715" s="71">
        <v>1000000808</v>
      </c>
      <c r="E715" s="72" t="s">
        <v>1945</v>
      </c>
      <c r="F715" s="73">
        <v>41411</v>
      </c>
      <c r="G715" s="66" t="str">
        <f t="shared" si="154"/>
        <v>Targeted Dealer</v>
      </c>
      <c r="H715" s="66"/>
      <c r="I715" s="67">
        <v>350</v>
      </c>
      <c r="J715" s="67">
        <f t="shared" si="155"/>
        <v>326.66666666666663</v>
      </c>
      <c r="K715" s="68">
        <v>212.65</v>
      </c>
      <c r="L715" s="68">
        <f t="shared" si="156"/>
        <v>137.35</v>
      </c>
      <c r="M715" s="68">
        <f t="shared" si="157"/>
        <v>65.09693877551021</v>
      </c>
      <c r="N715" s="96">
        <v>250</v>
      </c>
      <c r="O715" s="97" t="str">
        <f t="shared" si="158"/>
        <v>Mar</v>
      </c>
      <c r="P715" s="96">
        <f t="shared" si="159"/>
        <v>250</v>
      </c>
      <c r="Q715" s="98">
        <f t="shared" si="160"/>
        <v>-37.349999999999994</v>
      </c>
      <c r="R715" s="97">
        <f t="shared" si="161"/>
        <v>-0.14939999999999998</v>
      </c>
      <c r="S715" s="99" t="str">
        <f t="shared" si="162"/>
        <v>DEGROWTH</v>
      </c>
      <c r="T715" s="68">
        <v>340</v>
      </c>
      <c r="U715" s="100" t="str">
        <f t="shared" si="163"/>
        <v>Apr</v>
      </c>
      <c r="V715" s="96">
        <v>340</v>
      </c>
      <c r="W715" s="101">
        <f t="shared" si="164"/>
        <v>-127.35</v>
      </c>
      <c r="X715" s="102">
        <f t="shared" si="165"/>
        <v>-0.37455882352941172</v>
      </c>
      <c r="Y715" s="103" t="str">
        <f t="shared" si="166"/>
        <v>DEGROWTH</v>
      </c>
      <c r="Z715" s="74">
        <v>0</v>
      </c>
      <c r="AA715" s="69"/>
      <c r="AB715" s="69" t="s">
        <v>133</v>
      </c>
      <c r="AC715" s="69" t="s">
        <v>134</v>
      </c>
      <c r="AD715" s="3">
        <f t="shared" si="167"/>
        <v>0</v>
      </c>
      <c r="AE715" s="75"/>
    </row>
    <row r="716" spans="1:31" ht="14.25" customHeight="1">
      <c r="A716" s="69" t="s">
        <v>134</v>
      </c>
      <c r="B716" s="71" t="s">
        <v>77</v>
      </c>
      <c r="C716" s="71" t="s">
        <v>1946</v>
      </c>
      <c r="D716" s="71">
        <v>1000000798</v>
      </c>
      <c r="E716" s="72" t="s">
        <v>1947</v>
      </c>
      <c r="F716" s="73">
        <v>41416</v>
      </c>
      <c r="G716" s="66" t="str">
        <f t="shared" si="154"/>
        <v>Targeted Dealer</v>
      </c>
      <c r="H716" s="66"/>
      <c r="I716" s="67">
        <v>70</v>
      </c>
      <c r="J716" s="67">
        <f t="shared" si="155"/>
        <v>65.333333333333343</v>
      </c>
      <c r="K716" s="68">
        <v>65</v>
      </c>
      <c r="L716" s="68">
        <f t="shared" si="156"/>
        <v>5</v>
      </c>
      <c r="M716" s="68">
        <f t="shared" si="157"/>
        <v>99.489795918367335</v>
      </c>
      <c r="N716" s="96">
        <v>65</v>
      </c>
      <c r="O716" s="97" t="str">
        <f t="shared" si="158"/>
        <v>Mar</v>
      </c>
      <c r="P716" s="96">
        <f t="shared" si="159"/>
        <v>65</v>
      </c>
      <c r="Q716" s="98">
        <f t="shared" si="160"/>
        <v>0</v>
      </c>
      <c r="R716" s="97">
        <f t="shared" si="161"/>
        <v>0</v>
      </c>
      <c r="S716" s="99" t="str">
        <f t="shared" si="162"/>
        <v>GROWTH</v>
      </c>
      <c r="T716" s="68">
        <v>89.5</v>
      </c>
      <c r="U716" s="100" t="str">
        <f t="shared" si="163"/>
        <v>Apr</v>
      </c>
      <c r="V716" s="96">
        <v>89.5</v>
      </c>
      <c r="W716" s="101">
        <f t="shared" si="164"/>
        <v>-24.5</v>
      </c>
      <c r="X716" s="102">
        <f t="shared" si="165"/>
        <v>-0.27374301675977653</v>
      </c>
      <c r="Y716" s="103" t="str">
        <f t="shared" si="166"/>
        <v>DEGROWTH</v>
      </c>
      <c r="Z716" s="74">
        <v>0</v>
      </c>
      <c r="AA716" s="69"/>
      <c r="AB716" s="69" t="s">
        <v>133</v>
      </c>
      <c r="AC716" s="69" t="s">
        <v>134</v>
      </c>
      <c r="AD716" s="3">
        <f t="shared" si="167"/>
        <v>0</v>
      </c>
      <c r="AE716" s="75"/>
    </row>
    <row r="717" spans="1:31" ht="14.25" customHeight="1">
      <c r="A717" s="69" t="s">
        <v>134</v>
      </c>
      <c r="B717" s="71" t="s">
        <v>77</v>
      </c>
      <c r="C717" s="71" t="s">
        <v>1948</v>
      </c>
      <c r="D717" s="71">
        <v>1000000797</v>
      </c>
      <c r="E717" s="72" t="s">
        <v>1949</v>
      </c>
      <c r="F717" s="73">
        <v>41422</v>
      </c>
      <c r="G717" s="66" t="str">
        <f t="shared" si="154"/>
        <v>Targeted Dealer</v>
      </c>
      <c r="H717" s="66"/>
      <c r="I717" s="67">
        <v>230</v>
      </c>
      <c r="J717" s="67">
        <f t="shared" si="155"/>
        <v>214.66666666666669</v>
      </c>
      <c r="K717" s="68">
        <v>210.5</v>
      </c>
      <c r="L717" s="68">
        <f t="shared" si="156"/>
        <v>19.5</v>
      </c>
      <c r="M717" s="68">
        <f t="shared" si="157"/>
        <v>98.059006211180105</v>
      </c>
      <c r="N717" s="96">
        <v>247</v>
      </c>
      <c r="O717" s="97" t="str">
        <f t="shared" si="158"/>
        <v>Mar</v>
      </c>
      <c r="P717" s="96">
        <f t="shared" si="159"/>
        <v>247</v>
      </c>
      <c r="Q717" s="98">
        <f t="shared" si="160"/>
        <v>-36.5</v>
      </c>
      <c r="R717" s="97">
        <f t="shared" si="161"/>
        <v>-0.14777327935222673</v>
      </c>
      <c r="S717" s="99" t="str">
        <f t="shared" si="162"/>
        <v>DEGROWTH</v>
      </c>
      <c r="T717" s="68">
        <v>175</v>
      </c>
      <c r="U717" s="100" t="str">
        <f t="shared" si="163"/>
        <v>Apr</v>
      </c>
      <c r="V717" s="96">
        <v>175</v>
      </c>
      <c r="W717" s="101">
        <f t="shared" si="164"/>
        <v>35.5</v>
      </c>
      <c r="X717" s="102">
        <f t="shared" si="165"/>
        <v>0.20285714285714285</v>
      </c>
      <c r="Y717" s="103" t="str">
        <f t="shared" si="166"/>
        <v>GROWTH</v>
      </c>
      <c r="Z717" s="74">
        <v>0</v>
      </c>
      <c r="AA717" s="69"/>
      <c r="AB717" s="69" t="s">
        <v>133</v>
      </c>
      <c r="AC717" s="69" t="s">
        <v>134</v>
      </c>
      <c r="AD717" s="3">
        <f t="shared" si="167"/>
        <v>0</v>
      </c>
      <c r="AE717" s="75"/>
    </row>
    <row r="718" spans="1:31" ht="14.25" customHeight="1">
      <c r="A718" s="69" t="s">
        <v>134</v>
      </c>
      <c r="B718" s="71" t="s">
        <v>77</v>
      </c>
      <c r="C718" s="71" t="s">
        <v>1950</v>
      </c>
      <c r="D718" s="71">
        <v>1000000803</v>
      </c>
      <c r="E718" s="72" t="s">
        <v>1951</v>
      </c>
      <c r="F718" s="73">
        <v>41523</v>
      </c>
      <c r="G718" s="66" t="str">
        <f t="shared" si="154"/>
        <v>Targeted Dealer</v>
      </c>
      <c r="H718" s="66"/>
      <c r="I718" s="67">
        <v>80</v>
      </c>
      <c r="J718" s="67">
        <f t="shared" si="155"/>
        <v>74.666666666666657</v>
      </c>
      <c r="K718" s="68">
        <v>46.55</v>
      </c>
      <c r="L718" s="68">
        <f t="shared" si="156"/>
        <v>33.450000000000003</v>
      </c>
      <c r="M718" s="68">
        <f t="shared" si="157"/>
        <v>62.34375</v>
      </c>
      <c r="N718" s="96">
        <v>61.5</v>
      </c>
      <c r="O718" s="97" t="str">
        <f t="shared" si="158"/>
        <v>Mar</v>
      </c>
      <c r="P718" s="96">
        <f t="shared" si="159"/>
        <v>61.5</v>
      </c>
      <c r="Q718" s="98">
        <f t="shared" si="160"/>
        <v>-14.950000000000003</v>
      </c>
      <c r="R718" s="97">
        <f t="shared" si="161"/>
        <v>-0.24308943089430901</v>
      </c>
      <c r="S718" s="99" t="str">
        <f t="shared" si="162"/>
        <v>DEGROWTH</v>
      </c>
      <c r="T718" s="68">
        <v>25</v>
      </c>
      <c r="U718" s="100" t="str">
        <f t="shared" si="163"/>
        <v>Apr</v>
      </c>
      <c r="V718" s="96">
        <v>25</v>
      </c>
      <c r="W718" s="101">
        <f t="shared" si="164"/>
        <v>21.549999999999997</v>
      </c>
      <c r="X718" s="102">
        <f t="shared" si="165"/>
        <v>0.86199999999999988</v>
      </c>
      <c r="Y718" s="103" t="str">
        <f t="shared" si="166"/>
        <v>GROWTH</v>
      </c>
      <c r="Z718" s="74">
        <v>0</v>
      </c>
      <c r="AA718" s="69"/>
      <c r="AB718" s="69" t="s">
        <v>133</v>
      </c>
      <c r="AC718" s="69" t="s">
        <v>134</v>
      </c>
      <c r="AD718" s="3">
        <f t="shared" si="167"/>
        <v>0</v>
      </c>
      <c r="AE718" s="75"/>
    </row>
    <row r="719" spans="1:31" ht="14.25" customHeight="1">
      <c r="A719" s="69" t="s">
        <v>134</v>
      </c>
      <c r="B719" s="71" t="s">
        <v>77</v>
      </c>
      <c r="C719" s="71" t="s">
        <v>1952</v>
      </c>
      <c r="D719" s="71">
        <v>1000000802</v>
      </c>
      <c r="E719" s="72" t="s">
        <v>1953</v>
      </c>
      <c r="F719" s="73">
        <v>41823</v>
      </c>
      <c r="G719" s="66" t="str">
        <f t="shared" si="154"/>
        <v>Targeted Dealer</v>
      </c>
      <c r="H719" s="66"/>
      <c r="I719" s="67">
        <v>50</v>
      </c>
      <c r="J719" s="67">
        <f t="shared" si="155"/>
        <v>46.666666666666671</v>
      </c>
      <c r="K719" s="68">
        <v>32.799999999999997</v>
      </c>
      <c r="L719" s="68">
        <f t="shared" si="156"/>
        <v>17.200000000000003</v>
      </c>
      <c r="M719" s="68">
        <f t="shared" si="157"/>
        <v>70.285714285714263</v>
      </c>
      <c r="N719" s="96">
        <v>32</v>
      </c>
      <c r="O719" s="97" t="str">
        <f t="shared" si="158"/>
        <v>Mar</v>
      </c>
      <c r="P719" s="96">
        <f t="shared" si="159"/>
        <v>32</v>
      </c>
      <c r="Q719" s="98">
        <f t="shared" si="160"/>
        <v>0.79999999999999716</v>
      </c>
      <c r="R719" s="97">
        <f t="shared" si="161"/>
        <v>2.4999999999999911E-2</v>
      </c>
      <c r="S719" s="99" t="str">
        <f t="shared" si="162"/>
        <v>GROWTH</v>
      </c>
      <c r="T719" s="68">
        <v>34</v>
      </c>
      <c r="U719" s="100" t="str">
        <f t="shared" si="163"/>
        <v>Apr</v>
      </c>
      <c r="V719" s="96">
        <v>34</v>
      </c>
      <c r="W719" s="101">
        <f t="shared" si="164"/>
        <v>-1.2000000000000028</v>
      </c>
      <c r="X719" s="102">
        <f t="shared" si="165"/>
        <v>-3.529411764705892E-2</v>
      </c>
      <c r="Y719" s="103" t="str">
        <f t="shared" si="166"/>
        <v>DEGROWTH</v>
      </c>
      <c r="Z719" s="74">
        <v>0</v>
      </c>
      <c r="AA719" s="69"/>
      <c r="AB719" s="69" t="s">
        <v>133</v>
      </c>
      <c r="AC719" s="69" t="s">
        <v>134</v>
      </c>
      <c r="AD719" s="3">
        <f t="shared" si="167"/>
        <v>0</v>
      </c>
      <c r="AE719" s="75"/>
    </row>
    <row r="720" spans="1:31" ht="14.25" customHeight="1">
      <c r="A720" s="69" t="s">
        <v>134</v>
      </c>
      <c r="B720" s="71" t="s">
        <v>77</v>
      </c>
      <c r="C720" s="71" t="s">
        <v>1954</v>
      </c>
      <c r="D720" s="71">
        <v>1000000801</v>
      </c>
      <c r="E720" s="72" t="s">
        <v>1955</v>
      </c>
      <c r="F720" s="73">
        <v>42563</v>
      </c>
      <c r="G720" s="66" t="str">
        <f t="shared" si="154"/>
        <v>Targeted Dealer</v>
      </c>
      <c r="H720" s="66"/>
      <c r="I720" s="67">
        <v>125</v>
      </c>
      <c r="J720" s="67">
        <f t="shared" si="155"/>
        <v>116.66666666666667</v>
      </c>
      <c r="K720" s="68">
        <v>44.2</v>
      </c>
      <c r="L720" s="68">
        <f t="shared" si="156"/>
        <v>80.8</v>
      </c>
      <c r="M720" s="68">
        <f t="shared" si="157"/>
        <v>37.885714285714286</v>
      </c>
      <c r="N720" s="96">
        <v>80</v>
      </c>
      <c r="O720" s="97" t="str">
        <f t="shared" si="158"/>
        <v>Mar</v>
      </c>
      <c r="P720" s="96">
        <f t="shared" si="159"/>
        <v>80</v>
      </c>
      <c r="Q720" s="98">
        <f t="shared" si="160"/>
        <v>-35.799999999999997</v>
      </c>
      <c r="R720" s="97">
        <f t="shared" si="161"/>
        <v>-0.44750000000000001</v>
      </c>
      <c r="S720" s="99" t="str">
        <f t="shared" si="162"/>
        <v>DEGROWTH</v>
      </c>
      <c r="T720" s="68">
        <v>100.5</v>
      </c>
      <c r="U720" s="100" t="str">
        <f t="shared" si="163"/>
        <v>Apr</v>
      </c>
      <c r="V720" s="96">
        <v>100.5</v>
      </c>
      <c r="W720" s="101">
        <f t="shared" si="164"/>
        <v>-56.3</v>
      </c>
      <c r="X720" s="102">
        <f t="shared" si="165"/>
        <v>-0.56019900497512443</v>
      </c>
      <c r="Y720" s="103" t="str">
        <f t="shared" si="166"/>
        <v>DEGROWTH</v>
      </c>
      <c r="Z720" s="74">
        <v>0</v>
      </c>
      <c r="AA720" s="69"/>
      <c r="AB720" s="69" t="s">
        <v>133</v>
      </c>
      <c r="AC720" s="69" t="s">
        <v>134</v>
      </c>
      <c r="AD720" s="3">
        <f t="shared" si="167"/>
        <v>0</v>
      </c>
      <c r="AE720" s="75"/>
    </row>
    <row r="721" spans="1:31" ht="14.25" customHeight="1">
      <c r="A721" s="69" t="s">
        <v>134</v>
      </c>
      <c r="B721" s="71" t="s">
        <v>77</v>
      </c>
      <c r="C721" s="71" t="s">
        <v>1956</v>
      </c>
      <c r="D721" s="71">
        <v>1000000809</v>
      </c>
      <c r="E721" s="72" t="s">
        <v>1957</v>
      </c>
      <c r="F721" s="73">
        <v>42878</v>
      </c>
      <c r="G721" s="66" t="str">
        <f t="shared" si="154"/>
        <v>Targeted Dealer</v>
      </c>
      <c r="H721" s="66"/>
      <c r="I721" s="67">
        <v>260</v>
      </c>
      <c r="J721" s="67">
        <f t="shared" si="155"/>
        <v>242.66666666666666</v>
      </c>
      <c r="K721" s="68">
        <v>260.45</v>
      </c>
      <c r="L721" s="68">
        <f t="shared" si="156"/>
        <v>-0.44999999999998863</v>
      </c>
      <c r="M721" s="68">
        <f t="shared" si="157"/>
        <v>107.3282967032967</v>
      </c>
      <c r="N721" s="96">
        <v>311</v>
      </c>
      <c r="O721" s="97" t="str">
        <f t="shared" si="158"/>
        <v>Mar</v>
      </c>
      <c r="P721" s="96">
        <f t="shared" si="159"/>
        <v>311</v>
      </c>
      <c r="Q721" s="98">
        <f t="shared" si="160"/>
        <v>-50.550000000000011</v>
      </c>
      <c r="R721" s="97">
        <f t="shared" si="161"/>
        <v>-0.16254019292604505</v>
      </c>
      <c r="S721" s="99" t="str">
        <f t="shared" si="162"/>
        <v>DEGROWTH</v>
      </c>
      <c r="T721" s="68">
        <v>163.5</v>
      </c>
      <c r="U721" s="100" t="str">
        <f t="shared" si="163"/>
        <v>Apr</v>
      </c>
      <c r="V721" s="96">
        <v>163.5</v>
      </c>
      <c r="W721" s="101">
        <f t="shared" si="164"/>
        <v>96.949999999999989</v>
      </c>
      <c r="X721" s="102">
        <f t="shared" si="165"/>
        <v>0.59296636085626897</v>
      </c>
      <c r="Y721" s="103" t="str">
        <f t="shared" si="166"/>
        <v>GROWTH</v>
      </c>
      <c r="Z721" s="74">
        <v>0</v>
      </c>
      <c r="AA721" s="69"/>
      <c r="AB721" s="69" t="s">
        <v>133</v>
      </c>
      <c r="AC721" s="69" t="s">
        <v>134</v>
      </c>
      <c r="AD721" s="3">
        <f t="shared" si="167"/>
        <v>0</v>
      </c>
      <c r="AE721" s="75"/>
    </row>
    <row r="722" spans="1:31" ht="14.25" customHeight="1">
      <c r="A722" s="69" t="s">
        <v>134</v>
      </c>
      <c r="B722" s="71" t="s">
        <v>77</v>
      </c>
      <c r="C722" s="71" t="s">
        <v>1958</v>
      </c>
      <c r="D722" s="71">
        <v>1000000807</v>
      </c>
      <c r="E722" s="72" t="s">
        <v>1959</v>
      </c>
      <c r="F722" s="73">
        <v>43414</v>
      </c>
      <c r="G722" s="66" t="str">
        <f t="shared" si="154"/>
        <v>Targeted Dealer</v>
      </c>
      <c r="H722" s="66"/>
      <c r="I722" s="67">
        <v>100</v>
      </c>
      <c r="J722" s="67">
        <f t="shared" si="155"/>
        <v>93.333333333333343</v>
      </c>
      <c r="K722" s="68">
        <v>35</v>
      </c>
      <c r="L722" s="68">
        <f t="shared" si="156"/>
        <v>65</v>
      </c>
      <c r="M722" s="68">
        <f t="shared" si="157"/>
        <v>37.499999999999993</v>
      </c>
      <c r="N722" s="96">
        <v>60</v>
      </c>
      <c r="O722" s="97" t="str">
        <f t="shared" si="158"/>
        <v>Mar</v>
      </c>
      <c r="P722" s="96">
        <f t="shared" si="159"/>
        <v>60</v>
      </c>
      <c r="Q722" s="98">
        <f t="shared" si="160"/>
        <v>-25</v>
      </c>
      <c r="R722" s="97">
        <f t="shared" si="161"/>
        <v>-0.41666666666666663</v>
      </c>
      <c r="S722" s="99" t="str">
        <f t="shared" si="162"/>
        <v>DEGROWTH</v>
      </c>
      <c r="T722" s="68">
        <v>91</v>
      </c>
      <c r="U722" s="100" t="str">
        <f t="shared" si="163"/>
        <v>Apr</v>
      </c>
      <c r="V722" s="96">
        <v>91</v>
      </c>
      <c r="W722" s="101">
        <f t="shared" si="164"/>
        <v>-56</v>
      </c>
      <c r="X722" s="102">
        <f t="shared" si="165"/>
        <v>-0.61538461538461542</v>
      </c>
      <c r="Y722" s="103" t="str">
        <f t="shared" si="166"/>
        <v>DEGROWTH</v>
      </c>
      <c r="Z722" s="74">
        <v>0</v>
      </c>
      <c r="AA722" s="69"/>
      <c r="AB722" s="69" t="s">
        <v>133</v>
      </c>
      <c r="AC722" s="69" t="s">
        <v>134</v>
      </c>
      <c r="AD722" s="3">
        <f t="shared" si="167"/>
        <v>0</v>
      </c>
      <c r="AE722" s="75"/>
    </row>
    <row r="723" spans="1:31" ht="14.25" customHeight="1">
      <c r="A723" s="69" t="s">
        <v>134</v>
      </c>
      <c r="B723" s="71" t="s">
        <v>77</v>
      </c>
      <c r="C723" s="71" t="s">
        <v>1960</v>
      </c>
      <c r="D723" s="71">
        <v>1000000799</v>
      </c>
      <c r="E723" s="72" t="s">
        <v>1961</v>
      </c>
      <c r="F723" s="73">
        <v>43419</v>
      </c>
      <c r="G723" s="66" t="str">
        <f t="shared" si="154"/>
        <v>Targeted Dealer</v>
      </c>
      <c r="H723" s="66"/>
      <c r="I723" s="67">
        <v>50</v>
      </c>
      <c r="J723" s="67">
        <f t="shared" si="155"/>
        <v>46.666666666666671</v>
      </c>
      <c r="K723" s="68">
        <v>40</v>
      </c>
      <c r="L723" s="68">
        <f t="shared" si="156"/>
        <v>10</v>
      </c>
      <c r="M723" s="68">
        <f t="shared" si="157"/>
        <v>85.714285714285708</v>
      </c>
      <c r="N723" s="96">
        <v>25</v>
      </c>
      <c r="O723" s="97" t="str">
        <f t="shared" si="158"/>
        <v>Mar</v>
      </c>
      <c r="P723" s="96">
        <f t="shared" si="159"/>
        <v>25</v>
      </c>
      <c r="Q723" s="98">
        <f t="shared" si="160"/>
        <v>15</v>
      </c>
      <c r="R723" s="97">
        <f t="shared" si="161"/>
        <v>0.60000000000000009</v>
      </c>
      <c r="S723" s="99" t="str">
        <f t="shared" si="162"/>
        <v>GROWTH</v>
      </c>
      <c r="T723" s="68">
        <v>25.5</v>
      </c>
      <c r="U723" s="100" t="str">
        <f t="shared" si="163"/>
        <v>Apr</v>
      </c>
      <c r="V723" s="96">
        <v>25.5</v>
      </c>
      <c r="W723" s="101">
        <f t="shared" si="164"/>
        <v>14.5</v>
      </c>
      <c r="X723" s="102">
        <f t="shared" si="165"/>
        <v>0.56862745098039214</v>
      </c>
      <c r="Y723" s="103" t="str">
        <f t="shared" si="166"/>
        <v>GROWTH</v>
      </c>
      <c r="Z723" s="74">
        <v>0</v>
      </c>
      <c r="AA723" s="69"/>
      <c r="AB723" s="69" t="s">
        <v>133</v>
      </c>
      <c r="AC723" s="69" t="s">
        <v>134</v>
      </c>
      <c r="AD723" s="3">
        <f t="shared" si="167"/>
        <v>0</v>
      </c>
      <c r="AE723" s="75"/>
    </row>
    <row r="724" spans="1:31" ht="14.25" customHeight="1">
      <c r="A724" s="69" t="s">
        <v>134</v>
      </c>
      <c r="B724" s="71" t="s">
        <v>77</v>
      </c>
      <c r="C724" s="71" t="s">
        <v>1962</v>
      </c>
      <c r="D724" s="71">
        <v>1000000792</v>
      </c>
      <c r="E724" s="72" t="s">
        <v>1963</v>
      </c>
      <c r="F724" s="73">
        <v>43430</v>
      </c>
      <c r="G724" s="66" t="str">
        <f t="shared" si="154"/>
        <v>Targeted Dealer</v>
      </c>
      <c r="H724" s="66"/>
      <c r="I724" s="67">
        <v>40</v>
      </c>
      <c r="J724" s="67">
        <f t="shared" si="155"/>
        <v>37.333333333333329</v>
      </c>
      <c r="K724" s="68">
        <v>0</v>
      </c>
      <c r="L724" s="68">
        <f t="shared" si="156"/>
        <v>40</v>
      </c>
      <c r="M724" s="68">
        <f t="shared" si="157"/>
        <v>0</v>
      </c>
      <c r="N724" s="96">
        <v>0</v>
      </c>
      <c r="O724" s="97" t="str">
        <f t="shared" si="158"/>
        <v>Mar</v>
      </c>
      <c r="P724" s="96">
        <f t="shared" si="159"/>
        <v>0</v>
      </c>
      <c r="Q724" s="98">
        <f t="shared" si="160"/>
        <v>0</v>
      </c>
      <c r="R724" s="97" t="str">
        <f t="shared" si="161"/>
        <v xml:space="preserve"> </v>
      </c>
      <c r="S724" s="99" t="b">
        <f t="shared" si="162"/>
        <v>0</v>
      </c>
      <c r="T724" s="68">
        <v>10</v>
      </c>
      <c r="U724" s="100" t="str">
        <f t="shared" si="163"/>
        <v>Apr</v>
      </c>
      <c r="V724" s="96">
        <v>10</v>
      </c>
      <c r="W724" s="101">
        <f t="shared" si="164"/>
        <v>-10</v>
      </c>
      <c r="X724" s="102">
        <f t="shared" si="165"/>
        <v>-1</v>
      </c>
      <c r="Y724" s="103" t="str">
        <f t="shared" si="166"/>
        <v>DEGROWTH</v>
      </c>
      <c r="Z724" s="74">
        <v>0</v>
      </c>
      <c r="AA724" s="69"/>
      <c r="AB724" s="69" t="s">
        <v>133</v>
      </c>
      <c r="AC724" s="69" t="s">
        <v>134</v>
      </c>
      <c r="AD724" s="3">
        <f t="shared" si="167"/>
        <v>1</v>
      </c>
      <c r="AE724" s="75"/>
    </row>
    <row r="725" spans="1:31" ht="14.25" customHeight="1">
      <c r="A725" s="69" t="s">
        <v>134</v>
      </c>
      <c r="B725" s="71" t="s">
        <v>77</v>
      </c>
      <c r="C725" s="71" t="s">
        <v>1964</v>
      </c>
      <c r="D725" s="71">
        <v>1000000800</v>
      </c>
      <c r="E725" s="72" t="s">
        <v>1965</v>
      </c>
      <c r="F725" s="73">
        <v>43470</v>
      </c>
      <c r="G725" s="66" t="str">
        <f t="shared" si="154"/>
        <v>Targeted Dealer</v>
      </c>
      <c r="H725" s="66"/>
      <c r="I725" s="67">
        <v>65</v>
      </c>
      <c r="J725" s="67">
        <f t="shared" si="155"/>
        <v>60.666666666666664</v>
      </c>
      <c r="K725" s="68">
        <v>55.5</v>
      </c>
      <c r="L725" s="68">
        <f t="shared" si="156"/>
        <v>9.5</v>
      </c>
      <c r="M725" s="68">
        <f t="shared" si="157"/>
        <v>91.483516483516482</v>
      </c>
      <c r="N725" s="96">
        <v>74.75</v>
      </c>
      <c r="O725" s="97" t="str">
        <f t="shared" si="158"/>
        <v>Mar</v>
      </c>
      <c r="P725" s="96">
        <f t="shared" si="159"/>
        <v>74.75</v>
      </c>
      <c r="Q725" s="98">
        <f t="shared" si="160"/>
        <v>-19.25</v>
      </c>
      <c r="R725" s="97">
        <f t="shared" si="161"/>
        <v>-0.25752508361204018</v>
      </c>
      <c r="S725" s="99" t="str">
        <f t="shared" si="162"/>
        <v>DEGROWTH</v>
      </c>
      <c r="T725" s="68">
        <v>55</v>
      </c>
      <c r="U725" s="100" t="str">
        <f t="shared" si="163"/>
        <v>Apr</v>
      </c>
      <c r="V725" s="96">
        <v>55</v>
      </c>
      <c r="W725" s="101">
        <f t="shared" si="164"/>
        <v>0.5</v>
      </c>
      <c r="X725" s="102">
        <f t="shared" si="165"/>
        <v>9.0909090909090384E-3</v>
      </c>
      <c r="Y725" s="103" t="str">
        <f t="shared" si="166"/>
        <v>GROWTH</v>
      </c>
      <c r="Z725" s="74">
        <v>0</v>
      </c>
      <c r="AA725" s="69"/>
      <c r="AB725" s="69" t="s">
        <v>133</v>
      </c>
      <c r="AC725" s="69" t="s">
        <v>134</v>
      </c>
      <c r="AD725" s="3">
        <f t="shared" si="167"/>
        <v>0</v>
      </c>
      <c r="AE725" s="75"/>
    </row>
    <row r="726" spans="1:31" ht="14.25" customHeight="1">
      <c r="A726" s="69" t="s">
        <v>134</v>
      </c>
      <c r="B726" s="71" t="s">
        <v>77</v>
      </c>
      <c r="C726" s="71" t="s">
        <v>1966</v>
      </c>
      <c r="D726" s="71">
        <v>1000001102</v>
      </c>
      <c r="E726" s="72" t="s">
        <v>1967</v>
      </c>
      <c r="F726" s="73">
        <v>43568</v>
      </c>
      <c r="G726" s="66" t="str">
        <f t="shared" si="154"/>
        <v>Targeted Dealer</v>
      </c>
      <c r="H726" s="66"/>
      <c r="I726" s="67">
        <v>235</v>
      </c>
      <c r="J726" s="67">
        <f t="shared" si="155"/>
        <v>219.33333333333331</v>
      </c>
      <c r="K726" s="68">
        <v>25</v>
      </c>
      <c r="L726" s="68">
        <f t="shared" si="156"/>
        <v>210</v>
      </c>
      <c r="M726" s="68">
        <f t="shared" si="157"/>
        <v>11.398176291793312</v>
      </c>
      <c r="N726" s="96">
        <v>125</v>
      </c>
      <c r="O726" s="97" t="str">
        <f t="shared" si="158"/>
        <v>Mar</v>
      </c>
      <c r="P726" s="96">
        <f t="shared" si="159"/>
        <v>125</v>
      </c>
      <c r="Q726" s="98">
        <f t="shared" si="160"/>
        <v>-100</v>
      </c>
      <c r="R726" s="97">
        <f t="shared" si="161"/>
        <v>-0.8</v>
      </c>
      <c r="S726" s="99" t="str">
        <f t="shared" si="162"/>
        <v>DEGROWTH</v>
      </c>
      <c r="T726" s="68">
        <v>174.9</v>
      </c>
      <c r="U726" s="100" t="str">
        <f t="shared" si="163"/>
        <v>Apr</v>
      </c>
      <c r="V726" s="96">
        <v>174.9</v>
      </c>
      <c r="W726" s="101">
        <f t="shared" si="164"/>
        <v>-149.9</v>
      </c>
      <c r="X726" s="102">
        <f t="shared" si="165"/>
        <v>-0.85706117781589475</v>
      </c>
      <c r="Y726" s="103" t="str">
        <f t="shared" si="166"/>
        <v>DEGROWTH</v>
      </c>
      <c r="Z726" s="74">
        <v>0</v>
      </c>
      <c r="AA726" s="69"/>
      <c r="AB726" s="69" t="s">
        <v>133</v>
      </c>
      <c r="AC726" s="69" t="s">
        <v>134</v>
      </c>
      <c r="AD726" s="3">
        <f t="shared" si="167"/>
        <v>0</v>
      </c>
      <c r="AE726" s="75"/>
    </row>
    <row r="727" spans="1:31" ht="14.25" customHeight="1">
      <c r="A727" s="69" t="s">
        <v>134</v>
      </c>
      <c r="B727" s="71" t="s">
        <v>77</v>
      </c>
      <c r="C727" s="71" t="s">
        <v>1968</v>
      </c>
      <c r="D727" s="71">
        <v>1000001099</v>
      </c>
      <c r="E727" s="72" t="s">
        <v>1969</v>
      </c>
      <c r="F727" s="73">
        <v>43790</v>
      </c>
      <c r="G727" s="66" t="str">
        <f t="shared" si="154"/>
        <v>Targeted Dealer</v>
      </c>
      <c r="H727" s="66"/>
      <c r="I727" s="67">
        <v>150</v>
      </c>
      <c r="J727" s="67">
        <f t="shared" si="155"/>
        <v>140</v>
      </c>
      <c r="K727" s="68">
        <v>132</v>
      </c>
      <c r="L727" s="68">
        <f t="shared" si="156"/>
        <v>18</v>
      </c>
      <c r="M727" s="68">
        <f t="shared" si="157"/>
        <v>94.285714285714292</v>
      </c>
      <c r="N727" s="96">
        <v>175.45</v>
      </c>
      <c r="O727" s="97" t="str">
        <f t="shared" si="158"/>
        <v>Mar</v>
      </c>
      <c r="P727" s="96">
        <f t="shared" si="159"/>
        <v>175.45</v>
      </c>
      <c r="Q727" s="98">
        <f t="shared" si="160"/>
        <v>-43.449999999999989</v>
      </c>
      <c r="R727" s="97">
        <f t="shared" si="161"/>
        <v>-0.24764890282131657</v>
      </c>
      <c r="S727" s="99" t="str">
        <f t="shared" si="162"/>
        <v>DEGROWTH</v>
      </c>
      <c r="T727" s="68">
        <v>180.5</v>
      </c>
      <c r="U727" s="100" t="str">
        <f t="shared" si="163"/>
        <v>Apr</v>
      </c>
      <c r="V727" s="96">
        <v>180.5</v>
      </c>
      <c r="W727" s="101">
        <f t="shared" si="164"/>
        <v>-48.5</v>
      </c>
      <c r="X727" s="102">
        <f t="shared" si="165"/>
        <v>-0.26869806094182824</v>
      </c>
      <c r="Y727" s="103" t="str">
        <f t="shared" si="166"/>
        <v>DEGROWTH</v>
      </c>
      <c r="Z727" s="74">
        <v>0</v>
      </c>
      <c r="AA727" s="69"/>
      <c r="AB727" s="69" t="s">
        <v>133</v>
      </c>
      <c r="AC727" s="69" t="s">
        <v>134</v>
      </c>
      <c r="AD727" s="3">
        <f t="shared" si="167"/>
        <v>0</v>
      </c>
      <c r="AE727" s="75"/>
    </row>
    <row r="728" spans="1:31" ht="14.25" customHeight="1">
      <c r="A728" s="69" t="s">
        <v>134</v>
      </c>
      <c r="B728" s="71" t="s">
        <v>77</v>
      </c>
      <c r="C728" s="71" t="s">
        <v>1970</v>
      </c>
      <c r="D728" s="71">
        <v>1000001103</v>
      </c>
      <c r="E728" s="72" t="s">
        <v>1971</v>
      </c>
      <c r="F728" s="73">
        <v>43883</v>
      </c>
      <c r="G728" s="66" t="str">
        <f t="shared" si="154"/>
        <v>Targeted Dealer</v>
      </c>
      <c r="H728" s="66"/>
      <c r="I728" s="67">
        <v>100</v>
      </c>
      <c r="J728" s="67">
        <f t="shared" si="155"/>
        <v>93.333333333333343</v>
      </c>
      <c r="K728" s="68">
        <v>30</v>
      </c>
      <c r="L728" s="68">
        <f t="shared" si="156"/>
        <v>70</v>
      </c>
      <c r="M728" s="68">
        <f t="shared" si="157"/>
        <v>32.142857142857139</v>
      </c>
      <c r="N728" s="96">
        <v>50</v>
      </c>
      <c r="O728" s="97" t="str">
        <f t="shared" si="158"/>
        <v>Mar</v>
      </c>
      <c r="P728" s="96">
        <f t="shared" si="159"/>
        <v>50</v>
      </c>
      <c r="Q728" s="98">
        <f t="shared" si="160"/>
        <v>-20</v>
      </c>
      <c r="R728" s="97">
        <f t="shared" si="161"/>
        <v>-0.4</v>
      </c>
      <c r="S728" s="99" t="str">
        <f t="shared" si="162"/>
        <v>DEGROWTH</v>
      </c>
      <c r="T728" s="68">
        <v>77.2</v>
      </c>
      <c r="U728" s="100" t="str">
        <f t="shared" si="163"/>
        <v>Apr</v>
      </c>
      <c r="V728" s="96">
        <v>77.2</v>
      </c>
      <c r="W728" s="101">
        <f t="shared" si="164"/>
        <v>-47.2</v>
      </c>
      <c r="X728" s="102">
        <f t="shared" si="165"/>
        <v>-0.6113989637305699</v>
      </c>
      <c r="Y728" s="103" t="str">
        <f t="shared" si="166"/>
        <v>DEGROWTH</v>
      </c>
      <c r="Z728" s="74">
        <v>0</v>
      </c>
      <c r="AA728" s="69"/>
      <c r="AB728" s="69" t="s">
        <v>133</v>
      </c>
      <c r="AC728" s="69" t="s">
        <v>134</v>
      </c>
      <c r="AD728" s="3">
        <f t="shared" si="167"/>
        <v>0</v>
      </c>
      <c r="AE728" s="75"/>
    </row>
    <row r="729" spans="1:31" ht="14.25" customHeight="1">
      <c r="A729" s="69" t="s">
        <v>134</v>
      </c>
      <c r="B729" s="71" t="s">
        <v>77</v>
      </c>
      <c r="C729" s="71" t="s">
        <v>1972</v>
      </c>
      <c r="D729" s="71">
        <v>1000001109</v>
      </c>
      <c r="E729" s="72" t="s">
        <v>1973</v>
      </c>
      <c r="F729" s="73">
        <v>43982</v>
      </c>
      <c r="G729" s="66" t="str">
        <f t="shared" si="154"/>
        <v>Targeted Dealer</v>
      </c>
      <c r="H729" s="66"/>
      <c r="I729" s="67">
        <v>110</v>
      </c>
      <c r="J729" s="67">
        <f t="shared" si="155"/>
        <v>102.66666666666666</v>
      </c>
      <c r="K729" s="68">
        <v>101.1</v>
      </c>
      <c r="L729" s="68">
        <f t="shared" si="156"/>
        <v>8.9000000000000057</v>
      </c>
      <c r="M729" s="68">
        <f t="shared" si="157"/>
        <v>98.474025974025977</v>
      </c>
      <c r="N729" s="96">
        <v>95.7</v>
      </c>
      <c r="O729" s="97" t="str">
        <f t="shared" si="158"/>
        <v>Mar</v>
      </c>
      <c r="P729" s="96">
        <f t="shared" si="159"/>
        <v>95.7</v>
      </c>
      <c r="Q729" s="98">
        <f t="shared" si="160"/>
        <v>5.3999999999999915</v>
      </c>
      <c r="R729" s="97">
        <f t="shared" si="161"/>
        <v>5.6426332288401104E-2</v>
      </c>
      <c r="S729" s="99" t="str">
        <f t="shared" si="162"/>
        <v>GROWTH</v>
      </c>
      <c r="T729" s="68">
        <v>82</v>
      </c>
      <c r="U729" s="100" t="str">
        <f t="shared" si="163"/>
        <v>Apr</v>
      </c>
      <c r="V729" s="96">
        <v>82</v>
      </c>
      <c r="W729" s="101">
        <f t="shared" si="164"/>
        <v>19.099999999999994</v>
      </c>
      <c r="X729" s="102">
        <f t="shared" si="165"/>
        <v>0.23292682926829267</v>
      </c>
      <c r="Y729" s="103" t="str">
        <f t="shared" si="166"/>
        <v>GROWTH</v>
      </c>
      <c r="Z729" s="74">
        <v>0</v>
      </c>
      <c r="AA729" s="69"/>
      <c r="AB729" s="69" t="s">
        <v>133</v>
      </c>
      <c r="AC729" s="69" t="s">
        <v>134</v>
      </c>
      <c r="AD729" s="3">
        <f t="shared" si="167"/>
        <v>0</v>
      </c>
      <c r="AE729" s="75"/>
    </row>
    <row r="730" spans="1:31" ht="14.25" customHeight="1">
      <c r="A730" s="69" t="s">
        <v>134</v>
      </c>
      <c r="B730" s="71" t="s">
        <v>77</v>
      </c>
      <c r="C730" s="71" t="s">
        <v>1974</v>
      </c>
      <c r="D730" s="71">
        <v>1000001105</v>
      </c>
      <c r="E730" s="72" t="s">
        <v>1975</v>
      </c>
      <c r="F730" s="73">
        <v>43984</v>
      </c>
      <c r="G730" s="66" t="str">
        <f t="shared" si="154"/>
        <v>Targeted Dealer</v>
      </c>
      <c r="H730" s="66"/>
      <c r="I730" s="67">
        <v>80</v>
      </c>
      <c r="J730" s="67">
        <f t="shared" si="155"/>
        <v>74.666666666666657</v>
      </c>
      <c r="K730" s="68">
        <v>25</v>
      </c>
      <c r="L730" s="68">
        <f t="shared" si="156"/>
        <v>55</v>
      </c>
      <c r="M730" s="68">
        <f t="shared" si="157"/>
        <v>33.482142857142861</v>
      </c>
      <c r="N730" s="96">
        <v>40</v>
      </c>
      <c r="O730" s="97" t="str">
        <f t="shared" si="158"/>
        <v>Mar</v>
      </c>
      <c r="P730" s="96">
        <f t="shared" si="159"/>
        <v>40</v>
      </c>
      <c r="Q730" s="98">
        <f t="shared" si="160"/>
        <v>-15</v>
      </c>
      <c r="R730" s="97">
        <f t="shared" si="161"/>
        <v>-0.375</v>
      </c>
      <c r="S730" s="99" t="str">
        <f t="shared" si="162"/>
        <v>DEGROWTH</v>
      </c>
      <c r="T730" s="68">
        <v>75</v>
      </c>
      <c r="U730" s="100" t="str">
        <f t="shared" si="163"/>
        <v>Apr</v>
      </c>
      <c r="V730" s="96">
        <v>75</v>
      </c>
      <c r="W730" s="101">
        <f t="shared" si="164"/>
        <v>-50</v>
      </c>
      <c r="X730" s="102">
        <f t="shared" si="165"/>
        <v>-0.66666666666666674</v>
      </c>
      <c r="Y730" s="103" t="str">
        <f t="shared" si="166"/>
        <v>DEGROWTH</v>
      </c>
      <c r="Z730" s="74">
        <v>0</v>
      </c>
      <c r="AA730" s="69"/>
      <c r="AB730" s="69" t="s">
        <v>133</v>
      </c>
      <c r="AC730" s="69" t="s">
        <v>134</v>
      </c>
      <c r="AD730" s="3">
        <f t="shared" si="167"/>
        <v>0</v>
      </c>
      <c r="AE730" s="75"/>
    </row>
    <row r="731" spans="1:31" ht="14.25" customHeight="1">
      <c r="A731" s="69" t="s">
        <v>134</v>
      </c>
      <c r="B731" s="71" t="s">
        <v>77</v>
      </c>
      <c r="C731" s="71" t="s">
        <v>1976</v>
      </c>
      <c r="D731" s="71">
        <v>1000001107</v>
      </c>
      <c r="E731" s="72" t="s">
        <v>1977</v>
      </c>
      <c r="F731" s="73">
        <v>44002</v>
      </c>
      <c r="G731" s="66" t="str">
        <f t="shared" si="154"/>
        <v>Targeted Dealer</v>
      </c>
      <c r="H731" s="66"/>
      <c r="I731" s="67">
        <v>1100</v>
      </c>
      <c r="J731" s="67">
        <f t="shared" si="155"/>
        <v>1026.6666666666665</v>
      </c>
      <c r="K731" s="68">
        <v>918.85</v>
      </c>
      <c r="L731" s="68">
        <f t="shared" si="156"/>
        <v>181.14999999999998</v>
      </c>
      <c r="M731" s="68">
        <f t="shared" si="157"/>
        <v>89.498376623376629</v>
      </c>
      <c r="N731" s="96">
        <v>1204</v>
      </c>
      <c r="O731" s="97" t="str">
        <f t="shared" si="158"/>
        <v>Mar</v>
      </c>
      <c r="P731" s="96">
        <f t="shared" si="159"/>
        <v>1204</v>
      </c>
      <c r="Q731" s="98">
        <f t="shared" si="160"/>
        <v>-285.14999999999998</v>
      </c>
      <c r="R731" s="97">
        <f t="shared" si="161"/>
        <v>-0.23683554817275743</v>
      </c>
      <c r="S731" s="99" t="str">
        <f t="shared" si="162"/>
        <v>DEGROWTH</v>
      </c>
      <c r="T731" s="68">
        <v>707.6</v>
      </c>
      <c r="U731" s="100" t="str">
        <f t="shared" si="163"/>
        <v>Apr</v>
      </c>
      <c r="V731" s="96">
        <v>707.6</v>
      </c>
      <c r="W731" s="101">
        <f t="shared" si="164"/>
        <v>211.25</v>
      </c>
      <c r="X731" s="102">
        <f t="shared" si="165"/>
        <v>0.29854437535330702</v>
      </c>
      <c r="Y731" s="103" t="str">
        <f t="shared" si="166"/>
        <v>GROWTH</v>
      </c>
      <c r="Z731" s="74">
        <v>0</v>
      </c>
      <c r="AA731" s="69"/>
      <c r="AB731" s="69" t="s">
        <v>133</v>
      </c>
      <c r="AC731" s="69" t="s">
        <v>134</v>
      </c>
      <c r="AD731" s="3">
        <f t="shared" si="167"/>
        <v>0</v>
      </c>
      <c r="AE731" s="75"/>
    </row>
    <row r="732" spans="1:31" ht="14.25" customHeight="1">
      <c r="A732" s="69" t="s">
        <v>134</v>
      </c>
      <c r="B732" s="71" t="s">
        <v>77</v>
      </c>
      <c r="C732" s="71" t="s">
        <v>1978</v>
      </c>
      <c r="D732" s="71">
        <v>1000001108</v>
      </c>
      <c r="E732" s="72" t="s">
        <v>1979</v>
      </c>
      <c r="F732" s="73">
        <v>44147</v>
      </c>
      <c r="G732" s="66" t="str">
        <f t="shared" si="154"/>
        <v>Targeted Dealer</v>
      </c>
      <c r="H732" s="66"/>
      <c r="I732" s="67">
        <v>40</v>
      </c>
      <c r="J732" s="67">
        <f t="shared" si="155"/>
        <v>37.333333333333329</v>
      </c>
      <c r="K732" s="68">
        <v>0</v>
      </c>
      <c r="L732" s="68">
        <f t="shared" si="156"/>
        <v>40</v>
      </c>
      <c r="M732" s="68">
        <f t="shared" si="157"/>
        <v>0</v>
      </c>
      <c r="N732" s="96">
        <v>20</v>
      </c>
      <c r="O732" s="97" t="str">
        <f t="shared" si="158"/>
        <v>Mar</v>
      </c>
      <c r="P732" s="96">
        <f t="shared" si="159"/>
        <v>20</v>
      </c>
      <c r="Q732" s="98">
        <f t="shared" si="160"/>
        <v>-20</v>
      </c>
      <c r="R732" s="97">
        <f t="shared" si="161"/>
        <v>-1</v>
      </c>
      <c r="S732" s="99" t="str">
        <f t="shared" si="162"/>
        <v>DEGROWTH</v>
      </c>
      <c r="T732" s="68">
        <v>0</v>
      </c>
      <c r="U732" s="100" t="str">
        <f t="shared" si="163"/>
        <v>Apr</v>
      </c>
      <c r="V732" s="96">
        <v>0</v>
      </c>
      <c r="W732" s="101">
        <f t="shared" si="164"/>
        <v>0</v>
      </c>
      <c r="X732" s="102">
        <f t="shared" si="165"/>
        <v>0</v>
      </c>
      <c r="Y732" s="103" t="b">
        <f t="shared" si="166"/>
        <v>0</v>
      </c>
      <c r="Z732" s="74">
        <v>0</v>
      </c>
      <c r="AA732" s="69"/>
      <c r="AB732" s="69" t="s">
        <v>133</v>
      </c>
      <c r="AC732" s="69" t="s">
        <v>134</v>
      </c>
      <c r="AD732" s="3">
        <f t="shared" si="167"/>
        <v>1</v>
      </c>
      <c r="AE732" s="75"/>
    </row>
    <row r="733" spans="1:31" ht="14.25" customHeight="1">
      <c r="A733" s="69" t="s">
        <v>134</v>
      </c>
      <c r="B733" s="71" t="s">
        <v>77</v>
      </c>
      <c r="C733" s="71" t="s">
        <v>1980</v>
      </c>
      <c r="D733" s="71">
        <v>1000001098</v>
      </c>
      <c r="E733" s="72" t="s">
        <v>1981</v>
      </c>
      <c r="F733" s="73">
        <v>44366</v>
      </c>
      <c r="G733" s="66" t="str">
        <f t="shared" si="154"/>
        <v>Targeted Dealer</v>
      </c>
      <c r="H733" s="66"/>
      <c r="I733" s="67">
        <v>75</v>
      </c>
      <c r="J733" s="67">
        <f t="shared" si="155"/>
        <v>70</v>
      </c>
      <c r="K733" s="68">
        <v>0</v>
      </c>
      <c r="L733" s="68">
        <f t="shared" si="156"/>
        <v>75</v>
      </c>
      <c r="M733" s="68">
        <f t="shared" si="157"/>
        <v>0</v>
      </c>
      <c r="N733" s="96">
        <v>15</v>
      </c>
      <c r="O733" s="97" t="str">
        <f t="shared" si="158"/>
        <v>Mar</v>
      </c>
      <c r="P733" s="96">
        <f t="shared" si="159"/>
        <v>15</v>
      </c>
      <c r="Q733" s="98">
        <f t="shared" si="160"/>
        <v>-15</v>
      </c>
      <c r="R733" s="97">
        <f t="shared" si="161"/>
        <v>-1</v>
      </c>
      <c r="S733" s="99" t="str">
        <f t="shared" si="162"/>
        <v>DEGROWTH</v>
      </c>
      <c r="T733" s="68">
        <v>19.75</v>
      </c>
      <c r="U733" s="100" t="str">
        <f t="shared" si="163"/>
        <v>Apr</v>
      </c>
      <c r="V733" s="96">
        <v>19.75</v>
      </c>
      <c r="W733" s="101">
        <f t="shared" si="164"/>
        <v>-19.75</v>
      </c>
      <c r="X733" s="102">
        <f t="shared" si="165"/>
        <v>-1</v>
      </c>
      <c r="Y733" s="103" t="str">
        <f t="shared" si="166"/>
        <v>DEGROWTH</v>
      </c>
      <c r="Z733" s="74">
        <v>0</v>
      </c>
      <c r="AA733" s="69"/>
      <c r="AB733" s="69" t="s">
        <v>133</v>
      </c>
      <c r="AC733" s="69" t="s">
        <v>134</v>
      </c>
      <c r="AD733" s="3">
        <f t="shared" si="167"/>
        <v>1</v>
      </c>
      <c r="AE733" s="75"/>
    </row>
    <row r="734" spans="1:31" ht="14.25" customHeight="1">
      <c r="A734" s="69" t="s">
        <v>134</v>
      </c>
      <c r="B734" s="71" t="s">
        <v>77</v>
      </c>
      <c r="C734" s="71" t="s">
        <v>1982</v>
      </c>
      <c r="D734" s="71">
        <v>1000002595</v>
      </c>
      <c r="E734" s="72" t="s">
        <v>1983</v>
      </c>
      <c r="F734" s="73">
        <v>44597</v>
      </c>
      <c r="G734" s="66" t="str">
        <f t="shared" si="154"/>
        <v>Targeted Dealer</v>
      </c>
      <c r="H734" s="66"/>
      <c r="I734" s="67">
        <v>55</v>
      </c>
      <c r="J734" s="67">
        <f t="shared" si="155"/>
        <v>51.333333333333329</v>
      </c>
      <c r="K734" s="68">
        <v>51</v>
      </c>
      <c r="L734" s="68">
        <f t="shared" si="156"/>
        <v>4</v>
      </c>
      <c r="M734" s="68">
        <f t="shared" si="157"/>
        <v>99.350649350649348</v>
      </c>
      <c r="N734" s="96">
        <v>40</v>
      </c>
      <c r="O734" s="97" t="str">
        <f t="shared" si="158"/>
        <v>Mar</v>
      </c>
      <c r="P734" s="96">
        <f t="shared" si="159"/>
        <v>40</v>
      </c>
      <c r="Q734" s="98">
        <f t="shared" si="160"/>
        <v>11</v>
      </c>
      <c r="R734" s="97">
        <f t="shared" si="161"/>
        <v>0.27499999999999991</v>
      </c>
      <c r="S734" s="99" t="str">
        <f t="shared" si="162"/>
        <v>GROWTH</v>
      </c>
      <c r="T734" s="68">
        <v>30.5</v>
      </c>
      <c r="U734" s="100" t="str">
        <f t="shared" si="163"/>
        <v>Apr</v>
      </c>
      <c r="V734" s="96">
        <v>30.5</v>
      </c>
      <c r="W734" s="101">
        <f t="shared" si="164"/>
        <v>20.5</v>
      </c>
      <c r="X734" s="102">
        <f t="shared" si="165"/>
        <v>0.67213114754098369</v>
      </c>
      <c r="Y734" s="103" t="str">
        <f t="shared" si="166"/>
        <v>GROWTH</v>
      </c>
      <c r="Z734" s="74">
        <v>0</v>
      </c>
      <c r="AA734" s="69"/>
      <c r="AB734" s="69" t="s">
        <v>133</v>
      </c>
      <c r="AC734" s="69" t="s">
        <v>134</v>
      </c>
      <c r="AD734" s="3">
        <f t="shared" si="167"/>
        <v>0</v>
      </c>
      <c r="AE734" s="75"/>
    </row>
    <row r="735" spans="1:31" ht="14.25" customHeight="1">
      <c r="A735" s="69" t="s">
        <v>134</v>
      </c>
      <c r="B735" s="71" t="s">
        <v>77</v>
      </c>
      <c r="C735" s="71" t="s">
        <v>1984</v>
      </c>
      <c r="D735" s="71">
        <v>1000003490</v>
      </c>
      <c r="E735" s="72" t="s">
        <v>1985</v>
      </c>
      <c r="F735" s="73">
        <v>45042</v>
      </c>
      <c r="G735" s="66" t="str">
        <f t="shared" si="154"/>
        <v>Targeted Dealer</v>
      </c>
      <c r="H735" s="66"/>
      <c r="I735" s="67">
        <v>40</v>
      </c>
      <c r="J735" s="67">
        <f t="shared" si="155"/>
        <v>37.333333333333329</v>
      </c>
      <c r="K735" s="68">
        <v>0</v>
      </c>
      <c r="L735" s="68">
        <f t="shared" si="156"/>
        <v>40</v>
      </c>
      <c r="M735" s="68">
        <f t="shared" si="157"/>
        <v>0</v>
      </c>
      <c r="N735" s="96">
        <v>0</v>
      </c>
      <c r="O735" s="97" t="str">
        <f t="shared" si="158"/>
        <v>Mar</v>
      </c>
      <c r="P735" s="96">
        <f t="shared" si="159"/>
        <v>0</v>
      </c>
      <c r="Q735" s="98">
        <f t="shared" si="160"/>
        <v>0</v>
      </c>
      <c r="R735" s="97" t="str">
        <f t="shared" si="161"/>
        <v xml:space="preserve"> </v>
      </c>
      <c r="S735" s="99" t="b">
        <f t="shared" si="162"/>
        <v>0</v>
      </c>
      <c r="T735" s="68">
        <v>20</v>
      </c>
      <c r="U735" s="100" t="str">
        <f t="shared" si="163"/>
        <v>Apr</v>
      </c>
      <c r="V735" s="96">
        <v>20</v>
      </c>
      <c r="W735" s="101">
        <f t="shared" si="164"/>
        <v>-20</v>
      </c>
      <c r="X735" s="102">
        <f t="shared" si="165"/>
        <v>-1</v>
      </c>
      <c r="Y735" s="103" t="str">
        <f t="shared" si="166"/>
        <v>DEGROWTH</v>
      </c>
      <c r="Z735" s="74">
        <v>0</v>
      </c>
      <c r="AA735" s="69"/>
      <c r="AB735" s="69" t="s">
        <v>133</v>
      </c>
      <c r="AC735" s="69" t="s">
        <v>134</v>
      </c>
      <c r="AD735" s="3">
        <f t="shared" si="167"/>
        <v>1</v>
      </c>
      <c r="AE735" s="75"/>
    </row>
    <row r="736" spans="1:31" ht="14.25" customHeight="1">
      <c r="A736" s="69" t="s">
        <v>134</v>
      </c>
      <c r="B736" s="71" t="s">
        <v>77</v>
      </c>
      <c r="C736" s="71" t="s">
        <v>1986</v>
      </c>
      <c r="D736" s="71">
        <v>1000003496</v>
      </c>
      <c r="E736" s="72" t="s">
        <v>1987</v>
      </c>
      <c r="F736" s="73">
        <v>45044</v>
      </c>
      <c r="G736" s="66" t="str">
        <f t="shared" si="154"/>
        <v>Targeted Dealer</v>
      </c>
      <c r="H736" s="66"/>
      <c r="I736" s="67">
        <v>85</v>
      </c>
      <c r="J736" s="67">
        <f t="shared" si="155"/>
        <v>79.333333333333343</v>
      </c>
      <c r="K736" s="68">
        <v>117.1</v>
      </c>
      <c r="L736" s="68">
        <f t="shared" si="156"/>
        <v>-32.099999999999994</v>
      </c>
      <c r="M736" s="68">
        <f t="shared" si="157"/>
        <v>147.60504201680669</v>
      </c>
      <c r="N736" s="96">
        <v>52.5</v>
      </c>
      <c r="O736" s="97" t="str">
        <f t="shared" si="158"/>
        <v>Mar</v>
      </c>
      <c r="P736" s="96">
        <f t="shared" si="159"/>
        <v>52.5</v>
      </c>
      <c r="Q736" s="98">
        <f t="shared" si="160"/>
        <v>64.599999999999994</v>
      </c>
      <c r="R736" s="97">
        <f t="shared" si="161"/>
        <v>1.2304761904761903</v>
      </c>
      <c r="S736" s="99" t="str">
        <f t="shared" si="162"/>
        <v>GROWTH</v>
      </c>
      <c r="T736" s="68">
        <v>25</v>
      </c>
      <c r="U736" s="100" t="str">
        <f t="shared" si="163"/>
        <v>Apr</v>
      </c>
      <c r="V736" s="96">
        <v>25</v>
      </c>
      <c r="W736" s="101">
        <f t="shared" si="164"/>
        <v>92.1</v>
      </c>
      <c r="X736" s="102">
        <f t="shared" si="165"/>
        <v>3.6840000000000002</v>
      </c>
      <c r="Y736" s="103" t="str">
        <f t="shared" si="166"/>
        <v>GROWTH</v>
      </c>
      <c r="Z736" s="74">
        <v>0</v>
      </c>
      <c r="AA736" s="69"/>
      <c r="AB736" s="69" t="s">
        <v>133</v>
      </c>
      <c r="AC736" s="69" t="s">
        <v>134</v>
      </c>
      <c r="AD736" s="3">
        <f t="shared" si="167"/>
        <v>0</v>
      </c>
      <c r="AE736" s="75"/>
    </row>
    <row r="737" spans="1:31" ht="14.25" customHeight="1">
      <c r="A737" s="69" t="s">
        <v>134</v>
      </c>
      <c r="B737" s="71" t="s">
        <v>77</v>
      </c>
      <c r="C737" s="71" t="s">
        <v>1988</v>
      </c>
      <c r="D737" s="71">
        <v>1000003595</v>
      </c>
      <c r="E737" s="72" t="s">
        <v>1989</v>
      </c>
      <c r="F737" s="73">
        <v>45093</v>
      </c>
      <c r="G737" s="66" t="str">
        <f t="shared" si="154"/>
        <v>Targeted Dealer</v>
      </c>
      <c r="H737" s="66"/>
      <c r="I737" s="67">
        <v>50</v>
      </c>
      <c r="J737" s="67">
        <f t="shared" si="155"/>
        <v>46.666666666666671</v>
      </c>
      <c r="K737" s="68">
        <v>34.5</v>
      </c>
      <c r="L737" s="68">
        <f t="shared" si="156"/>
        <v>15.5</v>
      </c>
      <c r="M737" s="68">
        <f t="shared" si="157"/>
        <v>73.928571428571416</v>
      </c>
      <c r="N737" s="96">
        <v>40</v>
      </c>
      <c r="O737" s="97" t="str">
        <f t="shared" si="158"/>
        <v>Mar</v>
      </c>
      <c r="P737" s="96">
        <f t="shared" si="159"/>
        <v>40</v>
      </c>
      <c r="Q737" s="98">
        <f t="shared" si="160"/>
        <v>-5.5</v>
      </c>
      <c r="R737" s="97">
        <f t="shared" si="161"/>
        <v>-0.13749999999999996</v>
      </c>
      <c r="S737" s="99" t="str">
        <f t="shared" si="162"/>
        <v>DEGROWTH</v>
      </c>
      <c r="T737" s="68">
        <v>34.5</v>
      </c>
      <c r="U737" s="100" t="str">
        <f t="shared" si="163"/>
        <v>Apr</v>
      </c>
      <c r="V737" s="96">
        <v>34.5</v>
      </c>
      <c r="W737" s="101">
        <f t="shared" si="164"/>
        <v>0</v>
      </c>
      <c r="X737" s="102">
        <f t="shared" si="165"/>
        <v>0</v>
      </c>
      <c r="Y737" s="103" t="str">
        <f t="shared" si="166"/>
        <v>GROWTH</v>
      </c>
      <c r="Z737" s="74">
        <v>0</v>
      </c>
      <c r="AA737" s="69"/>
      <c r="AB737" s="69" t="s">
        <v>133</v>
      </c>
      <c r="AC737" s="69" t="s">
        <v>134</v>
      </c>
      <c r="AD737" s="3">
        <f t="shared" si="167"/>
        <v>0</v>
      </c>
      <c r="AE737" s="75"/>
    </row>
    <row r="738" spans="1:31" ht="14.25" customHeight="1">
      <c r="A738" s="69" t="s">
        <v>134</v>
      </c>
      <c r="B738" s="71" t="s">
        <v>77</v>
      </c>
      <c r="C738" s="71" t="s">
        <v>1990</v>
      </c>
      <c r="D738" s="71">
        <v>1000003692</v>
      </c>
      <c r="E738" s="72" t="s">
        <v>1991</v>
      </c>
      <c r="F738" s="73">
        <v>45150</v>
      </c>
      <c r="G738" s="66" t="str">
        <f t="shared" si="154"/>
        <v>Targeted Dealer</v>
      </c>
      <c r="H738" s="66"/>
      <c r="I738" s="67">
        <v>30</v>
      </c>
      <c r="J738" s="67">
        <f t="shared" si="155"/>
        <v>28</v>
      </c>
      <c r="K738" s="68">
        <v>20</v>
      </c>
      <c r="L738" s="68">
        <f t="shared" si="156"/>
        <v>10</v>
      </c>
      <c r="M738" s="68">
        <f t="shared" si="157"/>
        <v>71.428571428571416</v>
      </c>
      <c r="N738" s="96">
        <v>15</v>
      </c>
      <c r="O738" s="97" t="str">
        <f t="shared" si="158"/>
        <v>Mar</v>
      </c>
      <c r="P738" s="96">
        <f t="shared" si="159"/>
        <v>15</v>
      </c>
      <c r="Q738" s="98">
        <f t="shared" si="160"/>
        <v>5</v>
      </c>
      <c r="R738" s="97">
        <f t="shared" si="161"/>
        <v>0.33333333333333326</v>
      </c>
      <c r="S738" s="99" t="str">
        <f t="shared" si="162"/>
        <v>GROWTH</v>
      </c>
      <c r="T738" s="68">
        <v>16</v>
      </c>
      <c r="U738" s="100" t="str">
        <f t="shared" si="163"/>
        <v>Apr</v>
      </c>
      <c r="V738" s="96">
        <v>16</v>
      </c>
      <c r="W738" s="101">
        <f t="shared" si="164"/>
        <v>4</v>
      </c>
      <c r="X738" s="102">
        <f t="shared" si="165"/>
        <v>0.25</v>
      </c>
      <c r="Y738" s="103" t="str">
        <f t="shared" si="166"/>
        <v>GROWTH</v>
      </c>
      <c r="Z738" s="74">
        <v>0</v>
      </c>
      <c r="AA738" s="69"/>
      <c r="AB738" s="69" t="s">
        <v>133</v>
      </c>
      <c r="AC738" s="69" t="s">
        <v>134</v>
      </c>
      <c r="AD738" s="3">
        <f t="shared" si="167"/>
        <v>0</v>
      </c>
      <c r="AE738" s="75"/>
    </row>
    <row r="739" spans="1:31" ht="14.25" customHeight="1">
      <c r="A739" s="74" t="s">
        <v>134</v>
      </c>
      <c r="B739" s="78" t="s">
        <v>77</v>
      </c>
      <c r="C739" s="78" t="s">
        <v>1992</v>
      </c>
      <c r="D739" s="78">
        <v>1000003934</v>
      </c>
      <c r="E739" s="78" t="s">
        <v>1993</v>
      </c>
      <c r="F739" s="73">
        <v>45412</v>
      </c>
      <c r="G739" s="66" t="str">
        <f t="shared" si="154"/>
        <v>Targeted Dealer</v>
      </c>
      <c r="H739" s="66"/>
      <c r="I739" s="67">
        <v>50</v>
      </c>
      <c r="J739" s="67">
        <f t="shared" si="155"/>
        <v>46.666666666666671</v>
      </c>
      <c r="K739" s="68">
        <v>3</v>
      </c>
      <c r="L739" s="68">
        <f t="shared" si="156"/>
        <v>47</v>
      </c>
      <c r="M739" s="68">
        <f t="shared" si="157"/>
        <v>6.4285714285714279</v>
      </c>
      <c r="N739" s="96">
        <v>40</v>
      </c>
      <c r="O739" s="97" t="str">
        <f t="shared" si="158"/>
        <v>Mar</v>
      </c>
      <c r="P739" s="96">
        <f t="shared" si="159"/>
        <v>40</v>
      </c>
      <c r="Q739" s="98">
        <f t="shared" si="160"/>
        <v>-37</v>
      </c>
      <c r="R739" s="97">
        <f t="shared" si="161"/>
        <v>-0.92500000000000004</v>
      </c>
      <c r="S739" s="99" t="str">
        <f t="shared" si="162"/>
        <v>DEGROWTH</v>
      </c>
      <c r="T739" s="68">
        <v>35</v>
      </c>
      <c r="U739" s="100" t="str">
        <f t="shared" si="163"/>
        <v>Apr</v>
      </c>
      <c r="V739" s="96">
        <v>35</v>
      </c>
      <c r="W739" s="101">
        <f t="shared" si="164"/>
        <v>-32</v>
      </c>
      <c r="X739" s="102">
        <f t="shared" si="165"/>
        <v>-0.91428571428571426</v>
      </c>
      <c r="Y739" s="103" t="str">
        <f t="shared" si="166"/>
        <v>DEGROWTH</v>
      </c>
      <c r="Z739" s="74">
        <v>0</v>
      </c>
      <c r="AA739" s="69"/>
      <c r="AB739" s="69" t="s">
        <v>133</v>
      </c>
      <c r="AC739" s="74" t="s">
        <v>134</v>
      </c>
      <c r="AD739" s="3">
        <f t="shared" si="167"/>
        <v>0</v>
      </c>
      <c r="AE739" s="75"/>
    </row>
    <row r="740" spans="1:31" ht="14.25" customHeight="1">
      <c r="A740" s="74" t="s">
        <v>134</v>
      </c>
      <c r="B740" s="78" t="s">
        <v>77</v>
      </c>
      <c r="C740" s="78" t="s">
        <v>1994</v>
      </c>
      <c r="D740" s="78">
        <v>1000004039</v>
      </c>
      <c r="E740" s="78" t="s">
        <v>1995</v>
      </c>
      <c r="F740" s="73">
        <v>45484</v>
      </c>
      <c r="G740" s="66" t="str">
        <f t="shared" si="154"/>
        <v>Targeted Dealer</v>
      </c>
      <c r="H740" s="66"/>
      <c r="I740" s="67">
        <v>65</v>
      </c>
      <c r="J740" s="67">
        <f t="shared" si="155"/>
        <v>60.666666666666664</v>
      </c>
      <c r="K740" s="68">
        <v>28</v>
      </c>
      <c r="L740" s="68">
        <f t="shared" si="156"/>
        <v>37</v>
      </c>
      <c r="M740" s="68">
        <f t="shared" si="157"/>
        <v>46.153846153846153</v>
      </c>
      <c r="N740" s="96">
        <v>65</v>
      </c>
      <c r="O740" s="97" t="str">
        <f t="shared" si="158"/>
        <v>Mar</v>
      </c>
      <c r="P740" s="96">
        <f t="shared" si="159"/>
        <v>65</v>
      </c>
      <c r="Q740" s="98">
        <f t="shared" si="160"/>
        <v>-37</v>
      </c>
      <c r="R740" s="97">
        <f t="shared" si="161"/>
        <v>-0.56923076923076921</v>
      </c>
      <c r="S740" s="99" t="str">
        <f t="shared" si="162"/>
        <v>DEGROWTH</v>
      </c>
      <c r="T740" s="68">
        <v>39</v>
      </c>
      <c r="U740" s="100" t="str">
        <f t="shared" si="163"/>
        <v>Apr</v>
      </c>
      <c r="V740" s="96">
        <v>39</v>
      </c>
      <c r="W740" s="101">
        <f t="shared" si="164"/>
        <v>-11</v>
      </c>
      <c r="X740" s="102">
        <f t="shared" si="165"/>
        <v>-0.28205128205128205</v>
      </c>
      <c r="Y740" s="103" t="str">
        <f t="shared" si="166"/>
        <v>DEGROWTH</v>
      </c>
      <c r="Z740" s="74">
        <v>0</v>
      </c>
      <c r="AA740" s="69"/>
      <c r="AB740" s="69" t="s">
        <v>133</v>
      </c>
      <c r="AC740" s="74" t="s">
        <v>134</v>
      </c>
      <c r="AD740" s="3">
        <f t="shared" si="167"/>
        <v>0</v>
      </c>
      <c r="AE740" s="75"/>
    </row>
    <row r="741" spans="1:31" ht="14.25" customHeight="1">
      <c r="A741" s="74" t="s">
        <v>134</v>
      </c>
      <c r="B741" s="78" t="s">
        <v>77</v>
      </c>
      <c r="C741" s="78" t="s">
        <v>1996</v>
      </c>
      <c r="D741" s="78">
        <v>1000004042</v>
      </c>
      <c r="E741" s="78" t="s">
        <v>1997</v>
      </c>
      <c r="F741" s="73">
        <v>45488</v>
      </c>
      <c r="G741" s="66" t="str">
        <f t="shared" si="154"/>
        <v>Targeted Dealer</v>
      </c>
      <c r="H741" s="66"/>
      <c r="I741" s="67">
        <v>75</v>
      </c>
      <c r="J741" s="67">
        <f t="shared" si="155"/>
        <v>70</v>
      </c>
      <c r="K741" s="68">
        <v>19</v>
      </c>
      <c r="L741" s="68">
        <f t="shared" si="156"/>
        <v>56</v>
      </c>
      <c r="M741" s="68">
        <f t="shared" si="157"/>
        <v>27.142857142857146</v>
      </c>
      <c r="N741" s="96">
        <v>60.25</v>
      </c>
      <c r="O741" s="97" t="str">
        <f t="shared" si="158"/>
        <v>Mar</v>
      </c>
      <c r="P741" s="96">
        <f t="shared" si="159"/>
        <v>60.25</v>
      </c>
      <c r="Q741" s="98">
        <f t="shared" si="160"/>
        <v>-41.25</v>
      </c>
      <c r="R741" s="97">
        <f t="shared" si="161"/>
        <v>-0.68464730290456433</v>
      </c>
      <c r="S741" s="99" t="str">
        <f t="shared" si="162"/>
        <v>DEGROWTH</v>
      </c>
      <c r="T741" s="68">
        <v>73.2</v>
      </c>
      <c r="U741" s="100" t="str">
        <f t="shared" si="163"/>
        <v>Apr</v>
      </c>
      <c r="V741" s="96">
        <v>73.2</v>
      </c>
      <c r="W741" s="101">
        <f t="shared" si="164"/>
        <v>-54.2</v>
      </c>
      <c r="X741" s="102">
        <f t="shared" si="165"/>
        <v>-0.7404371584699454</v>
      </c>
      <c r="Y741" s="103" t="str">
        <f t="shared" si="166"/>
        <v>DEGROWTH</v>
      </c>
      <c r="Z741" s="74">
        <v>0</v>
      </c>
      <c r="AA741" s="69"/>
      <c r="AB741" s="69" t="s">
        <v>133</v>
      </c>
      <c r="AC741" s="74" t="s">
        <v>134</v>
      </c>
      <c r="AD741" s="3">
        <f t="shared" si="167"/>
        <v>0</v>
      </c>
      <c r="AE741" s="75"/>
    </row>
    <row r="742" spans="1:31" ht="14.25" customHeight="1">
      <c r="A742" s="69" t="s">
        <v>134</v>
      </c>
      <c r="B742" s="71" t="s">
        <v>78</v>
      </c>
      <c r="C742" s="71" t="s">
        <v>1998</v>
      </c>
      <c r="D742" s="71">
        <v>1000000199</v>
      </c>
      <c r="E742" s="72" t="s">
        <v>1999</v>
      </c>
      <c r="F742" s="73">
        <v>38609</v>
      </c>
      <c r="G742" s="66" t="str">
        <f t="shared" si="154"/>
        <v>Targeted Dealer</v>
      </c>
      <c r="H742" s="66"/>
      <c r="I742" s="67">
        <v>160</v>
      </c>
      <c r="J742" s="67">
        <f t="shared" si="155"/>
        <v>149.33333333333331</v>
      </c>
      <c r="K742" s="68">
        <v>150</v>
      </c>
      <c r="L742" s="68">
        <f t="shared" si="156"/>
        <v>10</v>
      </c>
      <c r="M742" s="68">
        <f t="shared" si="157"/>
        <v>100.44642857142858</v>
      </c>
      <c r="N742" s="96">
        <v>120</v>
      </c>
      <c r="O742" s="97" t="str">
        <f t="shared" si="158"/>
        <v>Mar</v>
      </c>
      <c r="P742" s="96">
        <f t="shared" si="159"/>
        <v>120</v>
      </c>
      <c r="Q742" s="98">
        <f t="shared" si="160"/>
        <v>30</v>
      </c>
      <c r="R742" s="97">
        <f t="shared" si="161"/>
        <v>0.25</v>
      </c>
      <c r="S742" s="99" t="str">
        <f t="shared" si="162"/>
        <v>GROWTH</v>
      </c>
      <c r="T742" s="68">
        <v>114.5</v>
      </c>
      <c r="U742" s="100" t="str">
        <f t="shared" si="163"/>
        <v>Apr</v>
      </c>
      <c r="V742" s="96">
        <v>114.5</v>
      </c>
      <c r="W742" s="101">
        <f t="shared" si="164"/>
        <v>35.5</v>
      </c>
      <c r="X742" s="102">
        <f t="shared" si="165"/>
        <v>0.31004366812227069</v>
      </c>
      <c r="Y742" s="103" t="str">
        <f t="shared" si="166"/>
        <v>GROWTH</v>
      </c>
      <c r="Z742" s="74">
        <v>0</v>
      </c>
      <c r="AA742" s="69"/>
      <c r="AB742" s="69" t="s">
        <v>133</v>
      </c>
      <c r="AC742" s="69" t="s">
        <v>134</v>
      </c>
      <c r="AD742" s="3">
        <f t="shared" si="167"/>
        <v>0</v>
      </c>
      <c r="AE742" s="75"/>
    </row>
    <row r="743" spans="1:31" ht="14.25" customHeight="1">
      <c r="A743" s="69" t="s">
        <v>134</v>
      </c>
      <c r="B743" s="71" t="s">
        <v>78</v>
      </c>
      <c r="C743" s="71" t="s">
        <v>2000</v>
      </c>
      <c r="D743" s="71">
        <v>1000000213</v>
      </c>
      <c r="E743" s="72" t="s">
        <v>2001</v>
      </c>
      <c r="F743" s="73">
        <v>38644</v>
      </c>
      <c r="G743" s="66" t="str">
        <f t="shared" si="154"/>
        <v>Targeted Dealer</v>
      </c>
      <c r="H743" s="66"/>
      <c r="I743" s="67">
        <v>40</v>
      </c>
      <c r="J743" s="67">
        <f t="shared" si="155"/>
        <v>37.333333333333329</v>
      </c>
      <c r="K743" s="68">
        <v>24.5</v>
      </c>
      <c r="L743" s="68">
        <f t="shared" si="156"/>
        <v>15.5</v>
      </c>
      <c r="M743" s="68">
        <f t="shared" si="157"/>
        <v>65.625</v>
      </c>
      <c r="N743" s="96">
        <v>41.5</v>
      </c>
      <c r="O743" s="97" t="str">
        <f t="shared" si="158"/>
        <v>Mar</v>
      </c>
      <c r="P743" s="96">
        <f t="shared" si="159"/>
        <v>41.5</v>
      </c>
      <c r="Q743" s="98">
        <f t="shared" si="160"/>
        <v>-17</v>
      </c>
      <c r="R743" s="97">
        <f t="shared" si="161"/>
        <v>-0.40963855421686746</v>
      </c>
      <c r="S743" s="99" t="str">
        <f t="shared" si="162"/>
        <v>DEGROWTH</v>
      </c>
      <c r="T743" s="68">
        <v>22.5</v>
      </c>
      <c r="U743" s="100" t="str">
        <f t="shared" si="163"/>
        <v>Apr</v>
      </c>
      <c r="V743" s="96">
        <v>22.5</v>
      </c>
      <c r="W743" s="101">
        <f t="shared" si="164"/>
        <v>2</v>
      </c>
      <c r="X743" s="102">
        <f t="shared" si="165"/>
        <v>8.8888888888888795E-2</v>
      </c>
      <c r="Y743" s="103" t="str">
        <f t="shared" si="166"/>
        <v>GROWTH</v>
      </c>
      <c r="Z743" s="74">
        <v>0</v>
      </c>
      <c r="AA743" s="69"/>
      <c r="AB743" s="69" t="s">
        <v>133</v>
      </c>
      <c r="AC743" s="69" t="s">
        <v>134</v>
      </c>
      <c r="AD743" s="3">
        <f t="shared" si="167"/>
        <v>0</v>
      </c>
      <c r="AE743" s="75"/>
    </row>
    <row r="744" spans="1:31" ht="14.25" customHeight="1">
      <c r="A744" s="69" t="s">
        <v>134</v>
      </c>
      <c r="B744" s="71" t="s">
        <v>78</v>
      </c>
      <c r="C744" s="71" t="s">
        <v>2002</v>
      </c>
      <c r="D744" s="71">
        <v>1000000222</v>
      </c>
      <c r="E744" s="72" t="s">
        <v>2003</v>
      </c>
      <c r="F744" s="73">
        <v>38647</v>
      </c>
      <c r="G744" s="66" t="str">
        <f t="shared" si="154"/>
        <v>Targeted Dealer</v>
      </c>
      <c r="H744" s="66"/>
      <c r="I744" s="67">
        <v>30</v>
      </c>
      <c r="J744" s="67">
        <f t="shared" si="155"/>
        <v>28</v>
      </c>
      <c r="K744" s="68">
        <v>10</v>
      </c>
      <c r="L744" s="68">
        <f t="shared" si="156"/>
        <v>20</v>
      </c>
      <c r="M744" s="68">
        <f t="shared" si="157"/>
        <v>35.714285714285708</v>
      </c>
      <c r="N744" s="96">
        <v>0</v>
      </c>
      <c r="O744" s="97" t="str">
        <f t="shared" si="158"/>
        <v>Mar</v>
      </c>
      <c r="P744" s="96">
        <f t="shared" si="159"/>
        <v>0</v>
      </c>
      <c r="Q744" s="98">
        <f t="shared" si="160"/>
        <v>10</v>
      </c>
      <c r="R744" s="97" t="str">
        <f t="shared" si="161"/>
        <v xml:space="preserve"> </v>
      </c>
      <c r="S744" s="99" t="b">
        <f t="shared" si="162"/>
        <v>0</v>
      </c>
      <c r="T744" s="68">
        <v>27</v>
      </c>
      <c r="U744" s="100" t="str">
        <f t="shared" si="163"/>
        <v>Apr</v>
      </c>
      <c r="V744" s="96">
        <v>27</v>
      </c>
      <c r="W744" s="101">
        <f t="shared" si="164"/>
        <v>-17</v>
      </c>
      <c r="X744" s="102">
        <f t="shared" si="165"/>
        <v>-0.62962962962962965</v>
      </c>
      <c r="Y744" s="103" t="str">
        <f t="shared" si="166"/>
        <v>DEGROWTH</v>
      </c>
      <c r="Z744" s="74">
        <v>0</v>
      </c>
      <c r="AA744" s="69"/>
      <c r="AB744" s="69" t="s">
        <v>133</v>
      </c>
      <c r="AC744" s="69" t="s">
        <v>134</v>
      </c>
      <c r="AD744" s="3">
        <f t="shared" si="167"/>
        <v>0</v>
      </c>
      <c r="AE744" s="75"/>
    </row>
    <row r="745" spans="1:31" ht="14.25" customHeight="1">
      <c r="A745" s="69" t="s">
        <v>134</v>
      </c>
      <c r="B745" s="71" t="s">
        <v>78</v>
      </c>
      <c r="C745" s="71" t="s">
        <v>2004</v>
      </c>
      <c r="D745" s="71">
        <v>1000000202</v>
      </c>
      <c r="E745" s="72" t="s">
        <v>2005</v>
      </c>
      <c r="F745" s="73">
        <v>39612</v>
      </c>
      <c r="G745" s="66" t="str">
        <f t="shared" si="154"/>
        <v>Targeted Dealer</v>
      </c>
      <c r="H745" s="66"/>
      <c r="I745" s="67">
        <v>100</v>
      </c>
      <c r="J745" s="67">
        <f t="shared" si="155"/>
        <v>93.333333333333343</v>
      </c>
      <c r="K745" s="68">
        <v>100</v>
      </c>
      <c r="L745" s="68">
        <f t="shared" si="156"/>
        <v>0</v>
      </c>
      <c r="M745" s="68">
        <f t="shared" si="157"/>
        <v>107.14285714285712</v>
      </c>
      <c r="N745" s="96">
        <v>100</v>
      </c>
      <c r="O745" s="97" t="str">
        <f t="shared" si="158"/>
        <v>Mar</v>
      </c>
      <c r="P745" s="96">
        <f t="shared" si="159"/>
        <v>100</v>
      </c>
      <c r="Q745" s="98">
        <f t="shared" si="160"/>
        <v>0</v>
      </c>
      <c r="R745" s="97">
        <f t="shared" si="161"/>
        <v>0</v>
      </c>
      <c r="S745" s="99" t="str">
        <f t="shared" si="162"/>
        <v>GROWTH</v>
      </c>
      <c r="T745" s="68">
        <v>125</v>
      </c>
      <c r="U745" s="100" t="str">
        <f t="shared" si="163"/>
        <v>Apr</v>
      </c>
      <c r="V745" s="96">
        <v>125</v>
      </c>
      <c r="W745" s="101">
        <f t="shared" si="164"/>
        <v>-25</v>
      </c>
      <c r="X745" s="102">
        <f t="shared" si="165"/>
        <v>-0.19999999999999996</v>
      </c>
      <c r="Y745" s="103" t="str">
        <f t="shared" si="166"/>
        <v>DEGROWTH</v>
      </c>
      <c r="Z745" s="74">
        <v>0</v>
      </c>
      <c r="AA745" s="69"/>
      <c r="AB745" s="69" t="s">
        <v>133</v>
      </c>
      <c r="AC745" s="69" t="s">
        <v>134</v>
      </c>
      <c r="AD745" s="3">
        <f t="shared" si="167"/>
        <v>0</v>
      </c>
      <c r="AE745" s="75"/>
    </row>
    <row r="746" spans="1:31" ht="14.25" customHeight="1">
      <c r="A746" s="69" t="s">
        <v>134</v>
      </c>
      <c r="B746" s="71" t="s">
        <v>78</v>
      </c>
      <c r="C746" s="71" t="s">
        <v>2006</v>
      </c>
      <c r="D746" s="71">
        <v>1000000224</v>
      </c>
      <c r="E746" s="72" t="s">
        <v>2007</v>
      </c>
      <c r="F746" s="73">
        <v>40816</v>
      </c>
      <c r="G746" s="66" t="str">
        <f t="shared" si="154"/>
        <v>Targeted Dealer</v>
      </c>
      <c r="H746" s="66"/>
      <c r="I746" s="67">
        <v>30</v>
      </c>
      <c r="J746" s="67">
        <f t="shared" si="155"/>
        <v>28</v>
      </c>
      <c r="K746" s="68">
        <v>25</v>
      </c>
      <c r="L746" s="68">
        <f t="shared" si="156"/>
        <v>5</v>
      </c>
      <c r="M746" s="68">
        <f t="shared" si="157"/>
        <v>89.285714285714278</v>
      </c>
      <c r="N746" s="96">
        <v>25</v>
      </c>
      <c r="O746" s="97" t="str">
        <f t="shared" si="158"/>
        <v>Mar</v>
      </c>
      <c r="P746" s="96">
        <f t="shared" si="159"/>
        <v>25</v>
      </c>
      <c r="Q746" s="98">
        <f t="shared" si="160"/>
        <v>0</v>
      </c>
      <c r="R746" s="97">
        <f t="shared" si="161"/>
        <v>0</v>
      </c>
      <c r="S746" s="99" t="str">
        <f t="shared" si="162"/>
        <v>GROWTH</v>
      </c>
      <c r="T746" s="68">
        <v>0</v>
      </c>
      <c r="U746" s="100" t="str">
        <f t="shared" si="163"/>
        <v>Apr</v>
      </c>
      <c r="V746" s="96">
        <v>0</v>
      </c>
      <c r="W746" s="101">
        <f t="shared" si="164"/>
        <v>25</v>
      </c>
      <c r="X746" s="102">
        <f t="shared" si="165"/>
        <v>0</v>
      </c>
      <c r="Y746" s="103" t="b">
        <f t="shared" si="166"/>
        <v>0</v>
      </c>
      <c r="Z746" s="74">
        <v>0</v>
      </c>
      <c r="AA746" s="69"/>
      <c r="AB746" s="69" t="s">
        <v>133</v>
      </c>
      <c r="AC746" s="69" t="s">
        <v>134</v>
      </c>
      <c r="AD746" s="3">
        <f t="shared" si="167"/>
        <v>0</v>
      </c>
      <c r="AE746" s="75"/>
    </row>
    <row r="747" spans="1:31" ht="14.25" customHeight="1">
      <c r="A747" s="69" t="s">
        <v>134</v>
      </c>
      <c r="B747" s="71" t="s">
        <v>78</v>
      </c>
      <c r="C747" s="71" t="s">
        <v>2008</v>
      </c>
      <c r="D747" s="71">
        <v>1000000216</v>
      </c>
      <c r="E747" s="72" t="s">
        <v>2009</v>
      </c>
      <c r="F747" s="73">
        <v>40943</v>
      </c>
      <c r="G747" s="66" t="str">
        <f t="shared" si="154"/>
        <v>Targeted Dealer</v>
      </c>
      <c r="H747" s="66"/>
      <c r="I747" s="67">
        <v>250</v>
      </c>
      <c r="J747" s="67">
        <f t="shared" si="155"/>
        <v>233.33333333333334</v>
      </c>
      <c r="K747" s="68">
        <v>225</v>
      </c>
      <c r="L747" s="68">
        <f t="shared" si="156"/>
        <v>25</v>
      </c>
      <c r="M747" s="68">
        <f t="shared" si="157"/>
        <v>96.428571428571416</v>
      </c>
      <c r="N747" s="96">
        <v>425</v>
      </c>
      <c r="O747" s="97" t="str">
        <f t="shared" si="158"/>
        <v>Mar</v>
      </c>
      <c r="P747" s="96">
        <f t="shared" si="159"/>
        <v>425</v>
      </c>
      <c r="Q747" s="98">
        <f t="shared" si="160"/>
        <v>-200</v>
      </c>
      <c r="R747" s="97">
        <f t="shared" si="161"/>
        <v>-0.47058823529411764</v>
      </c>
      <c r="S747" s="99" t="str">
        <f t="shared" si="162"/>
        <v>DEGROWTH</v>
      </c>
      <c r="T747" s="68">
        <v>175</v>
      </c>
      <c r="U747" s="100" t="str">
        <f t="shared" si="163"/>
        <v>Apr</v>
      </c>
      <c r="V747" s="96">
        <v>175</v>
      </c>
      <c r="W747" s="101">
        <f t="shared" si="164"/>
        <v>50</v>
      </c>
      <c r="X747" s="102">
        <f t="shared" si="165"/>
        <v>0.28571428571428581</v>
      </c>
      <c r="Y747" s="103" t="str">
        <f t="shared" si="166"/>
        <v>GROWTH</v>
      </c>
      <c r="Z747" s="74">
        <v>0</v>
      </c>
      <c r="AA747" s="69"/>
      <c r="AB747" s="69" t="s">
        <v>133</v>
      </c>
      <c r="AC747" s="69" t="s">
        <v>134</v>
      </c>
      <c r="AD747" s="3">
        <f t="shared" si="167"/>
        <v>0</v>
      </c>
      <c r="AE747" s="75"/>
    </row>
    <row r="748" spans="1:31" ht="14.25" customHeight="1">
      <c r="A748" s="69" t="s">
        <v>134</v>
      </c>
      <c r="B748" s="71" t="s">
        <v>78</v>
      </c>
      <c r="C748" s="71" t="s">
        <v>2010</v>
      </c>
      <c r="D748" s="71">
        <v>1000000231</v>
      </c>
      <c r="E748" s="72" t="s">
        <v>2011</v>
      </c>
      <c r="F748" s="73">
        <v>41054</v>
      </c>
      <c r="G748" s="66" t="str">
        <f t="shared" si="154"/>
        <v>Targeted Dealer</v>
      </c>
      <c r="H748" s="66"/>
      <c r="I748" s="67">
        <v>50</v>
      </c>
      <c r="J748" s="67">
        <f t="shared" si="155"/>
        <v>46.666666666666671</v>
      </c>
      <c r="K748" s="68">
        <v>50</v>
      </c>
      <c r="L748" s="68">
        <f t="shared" si="156"/>
        <v>0</v>
      </c>
      <c r="M748" s="68">
        <f t="shared" si="157"/>
        <v>107.14285714285712</v>
      </c>
      <c r="N748" s="96">
        <v>50</v>
      </c>
      <c r="O748" s="97" t="str">
        <f t="shared" si="158"/>
        <v>Mar</v>
      </c>
      <c r="P748" s="96">
        <f t="shared" si="159"/>
        <v>50</v>
      </c>
      <c r="Q748" s="98">
        <f t="shared" si="160"/>
        <v>0</v>
      </c>
      <c r="R748" s="97">
        <f t="shared" si="161"/>
        <v>0</v>
      </c>
      <c r="S748" s="99" t="str">
        <f t="shared" si="162"/>
        <v>GROWTH</v>
      </c>
      <c r="T748" s="68">
        <v>50</v>
      </c>
      <c r="U748" s="100" t="str">
        <f t="shared" si="163"/>
        <v>Apr</v>
      </c>
      <c r="V748" s="96">
        <v>50</v>
      </c>
      <c r="W748" s="101">
        <f t="shared" si="164"/>
        <v>0</v>
      </c>
      <c r="X748" s="102">
        <f t="shared" si="165"/>
        <v>0</v>
      </c>
      <c r="Y748" s="103" t="str">
        <f t="shared" si="166"/>
        <v>GROWTH</v>
      </c>
      <c r="Z748" s="74">
        <v>0</v>
      </c>
      <c r="AA748" s="69"/>
      <c r="AB748" s="69" t="s">
        <v>133</v>
      </c>
      <c r="AC748" s="69" t="s">
        <v>134</v>
      </c>
      <c r="AD748" s="3">
        <f t="shared" si="167"/>
        <v>0</v>
      </c>
      <c r="AE748" s="75"/>
    </row>
    <row r="749" spans="1:31" ht="14.25" customHeight="1">
      <c r="A749" s="69" t="s">
        <v>134</v>
      </c>
      <c r="B749" s="71" t="s">
        <v>78</v>
      </c>
      <c r="C749" s="71" t="s">
        <v>2012</v>
      </c>
      <c r="D749" s="71">
        <v>1000000208</v>
      </c>
      <c r="E749" s="72" t="s">
        <v>2013</v>
      </c>
      <c r="F749" s="73">
        <v>41207</v>
      </c>
      <c r="G749" s="66" t="str">
        <f t="shared" si="154"/>
        <v>Targeted Dealer</v>
      </c>
      <c r="H749" s="66"/>
      <c r="I749" s="67">
        <v>170</v>
      </c>
      <c r="J749" s="67">
        <f t="shared" si="155"/>
        <v>158.66666666666669</v>
      </c>
      <c r="K749" s="68">
        <v>142.5</v>
      </c>
      <c r="L749" s="68">
        <f t="shared" si="156"/>
        <v>27.5</v>
      </c>
      <c r="M749" s="68">
        <f t="shared" si="157"/>
        <v>89.81092436974788</v>
      </c>
      <c r="N749" s="96">
        <v>145</v>
      </c>
      <c r="O749" s="97" t="str">
        <f t="shared" si="158"/>
        <v>Mar</v>
      </c>
      <c r="P749" s="96">
        <f t="shared" si="159"/>
        <v>145</v>
      </c>
      <c r="Q749" s="98">
        <f t="shared" si="160"/>
        <v>-2.5</v>
      </c>
      <c r="R749" s="97">
        <f t="shared" si="161"/>
        <v>-1.7241379310344862E-2</v>
      </c>
      <c r="S749" s="99" t="str">
        <f t="shared" si="162"/>
        <v>DEGROWTH</v>
      </c>
      <c r="T749" s="68">
        <v>113</v>
      </c>
      <c r="U749" s="100" t="str">
        <f t="shared" si="163"/>
        <v>Apr</v>
      </c>
      <c r="V749" s="96">
        <v>113</v>
      </c>
      <c r="W749" s="101">
        <f t="shared" si="164"/>
        <v>29.5</v>
      </c>
      <c r="X749" s="102">
        <f t="shared" si="165"/>
        <v>0.26106194690265494</v>
      </c>
      <c r="Y749" s="103" t="str">
        <f t="shared" si="166"/>
        <v>GROWTH</v>
      </c>
      <c r="Z749" s="74">
        <v>0</v>
      </c>
      <c r="AA749" s="69"/>
      <c r="AB749" s="69" t="s">
        <v>133</v>
      </c>
      <c r="AC749" s="69" t="s">
        <v>134</v>
      </c>
      <c r="AD749" s="3">
        <f t="shared" si="167"/>
        <v>0</v>
      </c>
      <c r="AE749" s="75"/>
    </row>
    <row r="750" spans="1:31" ht="14.25" customHeight="1">
      <c r="A750" s="69" t="s">
        <v>134</v>
      </c>
      <c r="B750" s="71" t="s">
        <v>78</v>
      </c>
      <c r="C750" s="71" t="s">
        <v>2014</v>
      </c>
      <c r="D750" s="71">
        <v>1000000210</v>
      </c>
      <c r="E750" s="72" t="s">
        <v>2015</v>
      </c>
      <c r="F750" s="73">
        <v>41352</v>
      </c>
      <c r="G750" s="66" t="str">
        <f t="shared" si="154"/>
        <v>Targeted Dealer</v>
      </c>
      <c r="H750" s="66"/>
      <c r="I750" s="67">
        <v>80</v>
      </c>
      <c r="J750" s="67">
        <f t="shared" si="155"/>
        <v>74.666666666666657</v>
      </c>
      <c r="K750" s="68">
        <v>67.5</v>
      </c>
      <c r="L750" s="68">
        <f t="shared" si="156"/>
        <v>12.5</v>
      </c>
      <c r="M750" s="68">
        <f t="shared" si="157"/>
        <v>90.401785714285722</v>
      </c>
      <c r="N750" s="96">
        <v>82.5</v>
      </c>
      <c r="O750" s="97" t="str">
        <f t="shared" si="158"/>
        <v>Mar</v>
      </c>
      <c r="P750" s="96">
        <f t="shared" si="159"/>
        <v>82.5</v>
      </c>
      <c r="Q750" s="98">
        <f t="shared" si="160"/>
        <v>-15</v>
      </c>
      <c r="R750" s="97">
        <f t="shared" si="161"/>
        <v>-0.18181818181818177</v>
      </c>
      <c r="S750" s="99" t="str">
        <f t="shared" si="162"/>
        <v>DEGROWTH</v>
      </c>
      <c r="T750" s="68">
        <v>35</v>
      </c>
      <c r="U750" s="100" t="str">
        <f t="shared" si="163"/>
        <v>Apr</v>
      </c>
      <c r="V750" s="96">
        <v>35</v>
      </c>
      <c r="W750" s="101">
        <f t="shared" si="164"/>
        <v>32.5</v>
      </c>
      <c r="X750" s="102">
        <f t="shared" si="165"/>
        <v>0.9285714285714286</v>
      </c>
      <c r="Y750" s="103" t="str">
        <f t="shared" si="166"/>
        <v>GROWTH</v>
      </c>
      <c r="Z750" s="74">
        <v>0</v>
      </c>
      <c r="AA750" s="69"/>
      <c r="AB750" s="69" t="s">
        <v>133</v>
      </c>
      <c r="AC750" s="69" t="s">
        <v>134</v>
      </c>
      <c r="AD750" s="3">
        <f t="shared" si="167"/>
        <v>0</v>
      </c>
      <c r="AE750" s="75"/>
    </row>
    <row r="751" spans="1:31" ht="14.25" customHeight="1">
      <c r="A751" s="69" t="s">
        <v>134</v>
      </c>
      <c r="B751" s="71" t="s">
        <v>78</v>
      </c>
      <c r="C751" s="71" t="s">
        <v>2016</v>
      </c>
      <c r="D751" s="71">
        <v>1000000219</v>
      </c>
      <c r="E751" s="72" t="s">
        <v>2017</v>
      </c>
      <c r="F751" s="73">
        <v>41436</v>
      </c>
      <c r="G751" s="66" t="str">
        <f t="shared" si="154"/>
        <v>Targeted Dealer</v>
      </c>
      <c r="H751" s="66"/>
      <c r="I751" s="67">
        <v>100</v>
      </c>
      <c r="J751" s="67">
        <f t="shared" si="155"/>
        <v>93.333333333333343</v>
      </c>
      <c r="K751" s="68">
        <v>25</v>
      </c>
      <c r="L751" s="68">
        <f t="shared" si="156"/>
        <v>75</v>
      </c>
      <c r="M751" s="68">
        <f t="shared" si="157"/>
        <v>26.785714285714281</v>
      </c>
      <c r="N751" s="96">
        <v>175</v>
      </c>
      <c r="O751" s="97" t="str">
        <f t="shared" si="158"/>
        <v>Mar</v>
      </c>
      <c r="P751" s="96">
        <f t="shared" si="159"/>
        <v>175</v>
      </c>
      <c r="Q751" s="98">
        <f t="shared" si="160"/>
        <v>-150</v>
      </c>
      <c r="R751" s="97">
        <f t="shared" si="161"/>
        <v>-0.85714285714285721</v>
      </c>
      <c r="S751" s="99" t="str">
        <f t="shared" si="162"/>
        <v>DEGROWTH</v>
      </c>
      <c r="T751" s="68">
        <v>105</v>
      </c>
      <c r="U751" s="100" t="str">
        <f t="shared" si="163"/>
        <v>Apr</v>
      </c>
      <c r="V751" s="96">
        <v>105</v>
      </c>
      <c r="W751" s="101">
        <f t="shared" si="164"/>
        <v>-80</v>
      </c>
      <c r="X751" s="102">
        <f t="shared" si="165"/>
        <v>-0.76190476190476186</v>
      </c>
      <c r="Y751" s="103" t="str">
        <f t="shared" si="166"/>
        <v>DEGROWTH</v>
      </c>
      <c r="Z751" s="74">
        <v>0</v>
      </c>
      <c r="AA751" s="69"/>
      <c r="AB751" s="69" t="s">
        <v>133</v>
      </c>
      <c r="AC751" s="69" t="s">
        <v>134</v>
      </c>
      <c r="AD751" s="3">
        <f t="shared" si="167"/>
        <v>0</v>
      </c>
      <c r="AE751" s="75"/>
    </row>
    <row r="752" spans="1:31" ht="14.25" customHeight="1">
      <c r="A752" s="69" t="s">
        <v>134</v>
      </c>
      <c r="B752" s="71" t="s">
        <v>78</v>
      </c>
      <c r="C752" s="71" t="s">
        <v>2018</v>
      </c>
      <c r="D752" s="71">
        <v>1000000207</v>
      </c>
      <c r="E752" s="72" t="s">
        <v>2019</v>
      </c>
      <c r="F752" s="73">
        <v>41848</v>
      </c>
      <c r="G752" s="66" t="str">
        <f t="shared" si="154"/>
        <v>Targeted Dealer</v>
      </c>
      <c r="H752" s="66"/>
      <c r="I752" s="67">
        <v>200</v>
      </c>
      <c r="J752" s="67">
        <f t="shared" si="155"/>
        <v>186.66666666666669</v>
      </c>
      <c r="K752" s="68">
        <v>152.5</v>
      </c>
      <c r="L752" s="68">
        <f t="shared" si="156"/>
        <v>47.5</v>
      </c>
      <c r="M752" s="68">
        <f t="shared" si="157"/>
        <v>81.696428571428555</v>
      </c>
      <c r="N752" s="96">
        <v>205</v>
      </c>
      <c r="O752" s="97" t="str">
        <f t="shared" si="158"/>
        <v>Mar</v>
      </c>
      <c r="P752" s="96">
        <f t="shared" si="159"/>
        <v>205</v>
      </c>
      <c r="Q752" s="98">
        <f t="shared" si="160"/>
        <v>-52.5</v>
      </c>
      <c r="R752" s="97">
        <f t="shared" si="161"/>
        <v>-0.25609756097560976</v>
      </c>
      <c r="S752" s="99" t="str">
        <f t="shared" si="162"/>
        <v>DEGROWTH</v>
      </c>
      <c r="T752" s="68">
        <v>198.5</v>
      </c>
      <c r="U752" s="100" t="str">
        <f t="shared" si="163"/>
        <v>Apr</v>
      </c>
      <c r="V752" s="96">
        <v>198.5</v>
      </c>
      <c r="W752" s="101">
        <f t="shared" si="164"/>
        <v>-46</v>
      </c>
      <c r="X752" s="102">
        <f t="shared" si="165"/>
        <v>-0.23173803526448367</v>
      </c>
      <c r="Y752" s="103" t="str">
        <f t="shared" si="166"/>
        <v>DEGROWTH</v>
      </c>
      <c r="Z752" s="74">
        <v>0</v>
      </c>
      <c r="AA752" s="69"/>
      <c r="AB752" s="69" t="s">
        <v>133</v>
      </c>
      <c r="AC752" s="69" t="s">
        <v>134</v>
      </c>
      <c r="AD752" s="3">
        <f t="shared" si="167"/>
        <v>0</v>
      </c>
      <c r="AE752" s="75"/>
    </row>
    <row r="753" spans="1:31" ht="14.25" customHeight="1">
      <c r="A753" s="69" t="s">
        <v>134</v>
      </c>
      <c r="B753" s="71" t="s">
        <v>78</v>
      </c>
      <c r="C753" s="71" t="s">
        <v>2020</v>
      </c>
      <c r="D753" s="71">
        <v>1000000209</v>
      </c>
      <c r="E753" s="72" t="s">
        <v>2021</v>
      </c>
      <c r="F753" s="73">
        <v>41880</v>
      </c>
      <c r="G753" s="66" t="str">
        <f t="shared" si="154"/>
        <v>Targeted Dealer</v>
      </c>
      <c r="H753" s="66"/>
      <c r="I753" s="67">
        <v>50</v>
      </c>
      <c r="J753" s="67">
        <f t="shared" si="155"/>
        <v>46.666666666666671</v>
      </c>
      <c r="K753" s="68">
        <v>0</v>
      </c>
      <c r="L753" s="68">
        <f t="shared" si="156"/>
        <v>50</v>
      </c>
      <c r="M753" s="68">
        <f t="shared" si="157"/>
        <v>0</v>
      </c>
      <c r="N753" s="96">
        <v>26.5</v>
      </c>
      <c r="O753" s="97" t="str">
        <f t="shared" si="158"/>
        <v>Mar</v>
      </c>
      <c r="P753" s="96">
        <f t="shared" si="159"/>
        <v>26.5</v>
      </c>
      <c r="Q753" s="98">
        <f t="shared" si="160"/>
        <v>-26.5</v>
      </c>
      <c r="R753" s="97">
        <f t="shared" si="161"/>
        <v>-1</v>
      </c>
      <c r="S753" s="99" t="str">
        <f t="shared" si="162"/>
        <v>DEGROWTH</v>
      </c>
      <c r="T753" s="68">
        <v>0</v>
      </c>
      <c r="U753" s="100" t="str">
        <f t="shared" si="163"/>
        <v>Apr</v>
      </c>
      <c r="V753" s="96">
        <v>0</v>
      </c>
      <c r="W753" s="101">
        <f t="shared" si="164"/>
        <v>0</v>
      </c>
      <c r="X753" s="102">
        <f t="shared" si="165"/>
        <v>0</v>
      </c>
      <c r="Y753" s="103" t="b">
        <f t="shared" si="166"/>
        <v>0</v>
      </c>
      <c r="Z753" s="74">
        <v>0</v>
      </c>
      <c r="AA753" s="69"/>
      <c r="AB753" s="69" t="s">
        <v>133</v>
      </c>
      <c r="AC753" s="69" t="s">
        <v>134</v>
      </c>
      <c r="AD753" s="3">
        <f t="shared" si="167"/>
        <v>1</v>
      </c>
      <c r="AE753" s="75"/>
    </row>
    <row r="754" spans="1:31" ht="14.25" customHeight="1">
      <c r="A754" s="69" t="s">
        <v>134</v>
      </c>
      <c r="B754" s="71" t="s">
        <v>78</v>
      </c>
      <c r="C754" s="71" t="s">
        <v>2022</v>
      </c>
      <c r="D754" s="71">
        <v>1000000198</v>
      </c>
      <c r="E754" s="72" t="s">
        <v>2023</v>
      </c>
      <c r="F754" s="73">
        <v>42257</v>
      </c>
      <c r="G754" s="66" t="str">
        <f t="shared" si="154"/>
        <v>Targeted Dealer</v>
      </c>
      <c r="H754" s="66"/>
      <c r="I754" s="67">
        <v>550</v>
      </c>
      <c r="J754" s="67">
        <f t="shared" si="155"/>
        <v>513.33333333333326</v>
      </c>
      <c r="K754" s="68">
        <v>396</v>
      </c>
      <c r="L754" s="68">
        <f t="shared" si="156"/>
        <v>154</v>
      </c>
      <c r="M754" s="68">
        <f t="shared" si="157"/>
        <v>77.142857142857153</v>
      </c>
      <c r="N754" s="96">
        <v>533</v>
      </c>
      <c r="O754" s="97" t="str">
        <f t="shared" si="158"/>
        <v>Mar</v>
      </c>
      <c r="P754" s="96">
        <f t="shared" si="159"/>
        <v>533</v>
      </c>
      <c r="Q754" s="98">
        <f t="shared" si="160"/>
        <v>-137</v>
      </c>
      <c r="R754" s="97">
        <f t="shared" si="161"/>
        <v>-0.25703564727954975</v>
      </c>
      <c r="S754" s="99" t="str">
        <f t="shared" si="162"/>
        <v>DEGROWTH</v>
      </c>
      <c r="T754" s="68">
        <v>451</v>
      </c>
      <c r="U754" s="100" t="str">
        <f t="shared" si="163"/>
        <v>Apr</v>
      </c>
      <c r="V754" s="96">
        <v>451</v>
      </c>
      <c r="W754" s="101">
        <f t="shared" si="164"/>
        <v>-55</v>
      </c>
      <c r="X754" s="102">
        <f t="shared" si="165"/>
        <v>-0.12195121951219512</v>
      </c>
      <c r="Y754" s="103" t="str">
        <f t="shared" si="166"/>
        <v>DEGROWTH</v>
      </c>
      <c r="Z754" s="74">
        <v>0</v>
      </c>
      <c r="AA754" s="69"/>
      <c r="AB754" s="69" t="s">
        <v>133</v>
      </c>
      <c r="AC754" s="69" t="s">
        <v>134</v>
      </c>
      <c r="AD754" s="3">
        <f t="shared" si="167"/>
        <v>0</v>
      </c>
      <c r="AE754" s="75"/>
    </row>
    <row r="755" spans="1:31" ht="14.25" customHeight="1">
      <c r="A755" s="69" t="s">
        <v>134</v>
      </c>
      <c r="B755" s="71" t="s">
        <v>78</v>
      </c>
      <c r="C755" s="71" t="s">
        <v>2024</v>
      </c>
      <c r="D755" s="71">
        <v>1000000221</v>
      </c>
      <c r="E755" s="72" t="s">
        <v>2025</v>
      </c>
      <c r="F755" s="73">
        <v>42388</v>
      </c>
      <c r="G755" s="66" t="str">
        <f t="shared" si="154"/>
        <v>Targeted Dealer</v>
      </c>
      <c r="H755" s="66"/>
      <c r="I755" s="67">
        <v>225</v>
      </c>
      <c r="J755" s="67">
        <f t="shared" si="155"/>
        <v>210</v>
      </c>
      <c r="K755" s="68">
        <v>150</v>
      </c>
      <c r="L755" s="68">
        <f t="shared" si="156"/>
        <v>75</v>
      </c>
      <c r="M755" s="68">
        <f t="shared" si="157"/>
        <v>71.428571428571431</v>
      </c>
      <c r="N755" s="96">
        <v>200</v>
      </c>
      <c r="O755" s="97" t="str">
        <f t="shared" si="158"/>
        <v>Mar</v>
      </c>
      <c r="P755" s="96">
        <f t="shared" si="159"/>
        <v>200</v>
      </c>
      <c r="Q755" s="98">
        <f t="shared" si="160"/>
        <v>-50</v>
      </c>
      <c r="R755" s="97">
        <f t="shared" si="161"/>
        <v>-0.25</v>
      </c>
      <c r="S755" s="99" t="str">
        <f t="shared" si="162"/>
        <v>DEGROWTH</v>
      </c>
      <c r="T755" s="68">
        <v>150</v>
      </c>
      <c r="U755" s="100" t="str">
        <f t="shared" si="163"/>
        <v>Apr</v>
      </c>
      <c r="V755" s="96">
        <v>150</v>
      </c>
      <c r="W755" s="101">
        <f t="shared" si="164"/>
        <v>0</v>
      </c>
      <c r="X755" s="102">
        <f t="shared" si="165"/>
        <v>0</v>
      </c>
      <c r="Y755" s="103" t="str">
        <f t="shared" si="166"/>
        <v>GROWTH</v>
      </c>
      <c r="Z755" s="74">
        <v>0</v>
      </c>
      <c r="AA755" s="69"/>
      <c r="AB755" s="69" t="s">
        <v>133</v>
      </c>
      <c r="AC755" s="69" t="s">
        <v>134</v>
      </c>
      <c r="AD755" s="3">
        <f t="shared" si="167"/>
        <v>0</v>
      </c>
      <c r="AE755" s="75"/>
    </row>
    <row r="756" spans="1:31" ht="14.25" customHeight="1">
      <c r="A756" s="69" t="s">
        <v>134</v>
      </c>
      <c r="B756" s="71" t="s">
        <v>78</v>
      </c>
      <c r="C756" s="71" t="s">
        <v>2026</v>
      </c>
      <c r="D756" s="71">
        <v>1000000218</v>
      </c>
      <c r="E756" s="72" t="s">
        <v>2027</v>
      </c>
      <c r="F756" s="73">
        <v>42522</v>
      </c>
      <c r="G756" s="66" t="str">
        <f t="shared" si="154"/>
        <v>Targeted Dealer</v>
      </c>
      <c r="H756" s="66"/>
      <c r="I756" s="67">
        <v>175</v>
      </c>
      <c r="J756" s="67">
        <f t="shared" si="155"/>
        <v>163.33333333333331</v>
      </c>
      <c r="K756" s="68">
        <v>150</v>
      </c>
      <c r="L756" s="68">
        <f t="shared" si="156"/>
        <v>25</v>
      </c>
      <c r="M756" s="68">
        <f t="shared" si="157"/>
        <v>91.83673469387756</v>
      </c>
      <c r="N756" s="96">
        <v>200</v>
      </c>
      <c r="O756" s="97" t="str">
        <f t="shared" si="158"/>
        <v>Mar</v>
      </c>
      <c r="P756" s="96">
        <f t="shared" si="159"/>
        <v>200</v>
      </c>
      <c r="Q756" s="98">
        <f t="shared" si="160"/>
        <v>-50</v>
      </c>
      <c r="R756" s="97">
        <f t="shared" si="161"/>
        <v>-0.25</v>
      </c>
      <c r="S756" s="99" t="str">
        <f t="shared" si="162"/>
        <v>DEGROWTH</v>
      </c>
      <c r="T756" s="68">
        <v>150</v>
      </c>
      <c r="U756" s="100" t="str">
        <f t="shared" si="163"/>
        <v>Apr</v>
      </c>
      <c r="V756" s="96">
        <v>150</v>
      </c>
      <c r="W756" s="101">
        <f t="shared" si="164"/>
        <v>0</v>
      </c>
      <c r="X756" s="102">
        <f t="shared" si="165"/>
        <v>0</v>
      </c>
      <c r="Y756" s="103" t="str">
        <f t="shared" si="166"/>
        <v>GROWTH</v>
      </c>
      <c r="Z756" s="74">
        <v>0</v>
      </c>
      <c r="AA756" s="69"/>
      <c r="AB756" s="69" t="s">
        <v>133</v>
      </c>
      <c r="AC756" s="69" t="s">
        <v>134</v>
      </c>
      <c r="AD756" s="3">
        <f t="shared" si="167"/>
        <v>0</v>
      </c>
      <c r="AE756" s="75"/>
    </row>
    <row r="757" spans="1:31" ht="14.25" customHeight="1">
      <c r="A757" s="69" t="s">
        <v>134</v>
      </c>
      <c r="B757" s="71" t="s">
        <v>78</v>
      </c>
      <c r="C757" s="71" t="s">
        <v>2028</v>
      </c>
      <c r="D757" s="71">
        <v>1000000200</v>
      </c>
      <c r="E757" s="72" t="s">
        <v>2029</v>
      </c>
      <c r="F757" s="73">
        <v>42991</v>
      </c>
      <c r="G757" s="66" t="str">
        <f t="shared" si="154"/>
        <v>Targeted Dealer</v>
      </c>
      <c r="H757" s="66"/>
      <c r="I757" s="67">
        <v>50</v>
      </c>
      <c r="J757" s="67">
        <f t="shared" si="155"/>
        <v>46.666666666666671</v>
      </c>
      <c r="K757" s="68">
        <v>15</v>
      </c>
      <c r="L757" s="68">
        <f t="shared" si="156"/>
        <v>35</v>
      </c>
      <c r="M757" s="68">
        <f t="shared" si="157"/>
        <v>32.142857142857139</v>
      </c>
      <c r="N757" s="96">
        <v>60</v>
      </c>
      <c r="O757" s="97" t="str">
        <f t="shared" si="158"/>
        <v>Mar</v>
      </c>
      <c r="P757" s="96">
        <f t="shared" si="159"/>
        <v>60</v>
      </c>
      <c r="Q757" s="98">
        <f t="shared" si="160"/>
        <v>-45</v>
      </c>
      <c r="R757" s="97">
        <f t="shared" si="161"/>
        <v>-0.75</v>
      </c>
      <c r="S757" s="99" t="str">
        <f t="shared" si="162"/>
        <v>DEGROWTH</v>
      </c>
      <c r="T757" s="68">
        <v>34</v>
      </c>
      <c r="U757" s="100" t="str">
        <f t="shared" si="163"/>
        <v>Apr</v>
      </c>
      <c r="V757" s="96">
        <v>34</v>
      </c>
      <c r="W757" s="101">
        <f t="shared" si="164"/>
        <v>-19</v>
      </c>
      <c r="X757" s="102">
        <f t="shared" si="165"/>
        <v>-0.55882352941176472</v>
      </c>
      <c r="Y757" s="103" t="str">
        <f t="shared" si="166"/>
        <v>DEGROWTH</v>
      </c>
      <c r="Z757" s="74">
        <v>0</v>
      </c>
      <c r="AA757" s="69"/>
      <c r="AB757" s="69" t="s">
        <v>133</v>
      </c>
      <c r="AC757" s="69" t="s">
        <v>134</v>
      </c>
      <c r="AD757" s="3">
        <f t="shared" si="167"/>
        <v>0</v>
      </c>
      <c r="AE757" s="75"/>
    </row>
    <row r="758" spans="1:31" ht="14.25" customHeight="1">
      <c r="A758" s="69" t="s">
        <v>134</v>
      </c>
      <c r="B758" s="71" t="s">
        <v>78</v>
      </c>
      <c r="C758" s="71" t="s">
        <v>2030</v>
      </c>
      <c r="D758" s="71">
        <v>1000000204</v>
      </c>
      <c r="E758" s="72" t="s">
        <v>2031</v>
      </c>
      <c r="F758" s="73">
        <v>43054</v>
      </c>
      <c r="G758" s="66" t="str">
        <f t="shared" si="154"/>
        <v>Targeted Dealer</v>
      </c>
      <c r="H758" s="66"/>
      <c r="I758" s="67">
        <v>240</v>
      </c>
      <c r="J758" s="67">
        <f t="shared" si="155"/>
        <v>224</v>
      </c>
      <c r="K758" s="68">
        <v>298.25</v>
      </c>
      <c r="L758" s="68">
        <f t="shared" si="156"/>
        <v>-58.25</v>
      </c>
      <c r="M758" s="68">
        <f t="shared" si="157"/>
        <v>133.14732142857142</v>
      </c>
      <c r="N758" s="96">
        <v>294</v>
      </c>
      <c r="O758" s="97" t="str">
        <f t="shared" si="158"/>
        <v>Mar</v>
      </c>
      <c r="P758" s="96">
        <f t="shared" si="159"/>
        <v>294</v>
      </c>
      <c r="Q758" s="98">
        <f t="shared" si="160"/>
        <v>4.25</v>
      </c>
      <c r="R758" s="97">
        <f t="shared" si="161"/>
        <v>1.4455782312925214E-2</v>
      </c>
      <c r="S758" s="99" t="str">
        <f t="shared" si="162"/>
        <v>GROWTH</v>
      </c>
      <c r="T758" s="68">
        <v>242.5</v>
      </c>
      <c r="U758" s="100" t="str">
        <f t="shared" si="163"/>
        <v>Apr</v>
      </c>
      <c r="V758" s="96">
        <v>242.5</v>
      </c>
      <c r="W758" s="101">
        <f t="shared" si="164"/>
        <v>55.75</v>
      </c>
      <c r="X758" s="102">
        <f t="shared" si="165"/>
        <v>0.22989690721649492</v>
      </c>
      <c r="Y758" s="103" t="str">
        <f t="shared" si="166"/>
        <v>GROWTH</v>
      </c>
      <c r="Z758" s="74">
        <v>0</v>
      </c>
      <c r="AA758" s="69"/>
      <c r="AB758" s="69" t="s">
        <v>133</v>
      </c>
      <c r="AC758" s="69" t="s">
        <v>134</v>
      </c>
      <c r="AD758" s="3">
        <f t="shared" si="167"/>
        <v>0</v>
      </c>
      <c r="AE758" s="75"/>
    </row>
    <row r="759" spans="1:31" ht="14.25" customHeight="1">
      <c r="A759" s="69" t="s">
        <v>134</v>
      </c>
      <c r="B759" s="71" t="s">
        <v>78</v>
      </c>
      <c r="C759" s="71" t="s">
        <v>2032</v>
      </c>
      <c r="D759" s="71">
        <v>1000000211</v>
      </c>
      <c r="E759" s="72" t="s">
        <v>2033</v>
      </c>
      <c r="F759" s="73">
        <v>43263</v>
      </c>
      <c r="G759" s="66" t="str">
        <f t="shared" si="154"/>
        <v>Targeted Dealer</v>
      </c>
      <c r="H759" s="66"/>
      <c r="I759" s="67">
        <v>150</v>
      </c>
      <c r="J759" s="67">
        <f t="shared" si="155"/>
        <v>140</v>
      </c>
      <c r="K759" s="68">
        <v>100</v>
      </c>
      <c r="L759" s="68">
        <f t="shared" si="156"/>
        <v>50</v>
      </c>
      <c r="M759" s="68">
        <f t="shared" si="157"/>
        <v>71.428571428571431</v>
      </c>
      <c r="N759" s="96">
        <v>150</v>
      </c>
      <c r="O759" s="97" t="str">
        <f t="shared" si="158"/>
        <v>Mar</v>
      </c>
      <c r="P759" s="96">
        <f t="shared" si="159"/>
        <v>150</v>
      </c>
      <c r="Q759" s="98">
        <f t="shared" si="160"/>
        <v>-50</v>
      </c>
      <c r="R759" s="97">
        <f t="shared" si="161"/>
        <v>-0.33333333333333337</v>
      </c>
      <c r="S759" s="99" t="str">
        <f t="shared" si="162"/>
        <v>DEGROWTH</v>
      </c>
      <c r="T759" s="68">
        <v>125</v>
      </c>
      <c r="U759" s="100" t="str">
        <f t="shared" si="163"/>
        <v>Apr</v>
      </c>
      <c r="V759" s="96">
        <v>125</v>
      </c>
      <c r="W759" s="101">
        <f t="shared" si="164"/>
        <v>-25</v>
      </c>
      <c r="X759" s="102">
        <f t="shared" si="165"/>
        <v>-0.19999999999999996</v>
      </c>
      <c r="Y759" s="103" t="str">
        <f t="shared" si="166"/>
        <v>DEGROWTH</v>
      </c>
      <c r="Z759" s="74">
        <v>0</v>
      </c>
      <c r="AA759" s="69"/>
      <c r="AB759" s="69" t="s">
        <v>133</v>
      </c>
      <c r="AC759" s="69" t="s">
        <v>134</v>
      </c>
      <c r="AD759" s="3">
        <f t="shared" si="167"/>
        <v>0</v>
      </c>
      <c r="AE759" s="75"/>
    </row>
    <row r="760" spans="1:31" ht="14.25" customHeight="1">
      <c r="A760" s="69" t="s">
        <v>134</v>
      </c>
      <c r="B760" s="71" t="s">
        <v>78</v>
      </c>
      <c r="C760" s="71" t="s">
        <v>2034</v>
      </c>
      <c r="D760" s="71">
        <v>1000000223</v>
      </c>
      <c r="E760" s="72" t="s">
        <v>2035</v>
      </c>
      <c r="F760" s="73">
        <v>43379</v>
      </c>
      <c r="G760" s="66" t="str">
        <f t="shared" si="154"/>
        <v>Targeted Dealer</v>
      </c>
      <c r="H760" s="66"/>
      <c r="I760" s="67">
        <v>200</v>
      </c>
      <c r="J760" s="67">
        <f t="shared" si="155"/>
        <v>186.66666666666669</v>
      </c>
      <c r="K760" s="68">
        <v>142.5</v>
      </c>
      <c r="L760" s="68">
        <f t="shared" si="156"/>
        <v>57.5</v>
      </c>
      <c r="M760" s="68">
        <f t="shared" si="157"/>
        <v>76.339285714285708</v>
      </c>
      <c r="N760" s="96">
        <v>207</v>
      </c>
      <c r="O760" s="97" t="str">
        <f t="shared" si="158"/>
        <v>Mar</v>
      </c>
      <c r="P760" s="96">
        <f t="shared" si="159"/>
        <v>207</v>
      </c>
      <c r="Q760" s="98">
        <f t="shared" si="160"/>
        <v>-64.5</v>
      </c>
      <c r="R760" s="97">
        <f t="shared" si="161"/>
        <v>-0.31159420289855078</v>
      </c>
      <c r="S760" s="99" t="str">
        <f t="shared" si="162"/>
        <v>DEGROWTH</v>
      </c>
      <c r="T760" s="68">
        <v>100</v>
      </c>
      <c r="U760" s="100" t="str">
        <f t="shared" si="163"/>
        <v>Apr</v>
      </c>
      <c r="V760" s="96">
        <v>100</v>
      </c>
      <c r="W760" s="101">
        <f t="shared" si="164"/>
        <v>42.5</v>
      </c>
      <c r="X760" s="102">
        <f t="shared" si="165"/>
        <v>0.42500000000000004</v>
      </c>
      <c r="Y760" s="103" t="str">
        <f t="shared" si="166"/>
        <v>GROWTH</v>
      </c>
      <c r="Z760" s="74">
        <v>0</v>
      </c>
      <c r="AA760" s="69"/>
      <c r="AB760" s="69" t="s">
        <v>133</v>
      </c>
      <c r="AC760" s="69" t="s">
        <v>134</v>
      </c>
      <c r="AD760" s="3">
        <f t="shared" si="167"/>
        <v>0</v>
      </c>
      <c r="AE760" s="75"/>
    </row>
    <row r="761" spans="1:31" ht="14.25" customHeight="1">
      <c r="A761" s="69" t="s">
        <v>134</v>
      </c>
      <c r="B761" s="71" t="s">
        <v>78</v>
      </c>
      <c r="C761" s="71" t="s">
        <v>2036</v>
      </c>
      <c r="D761" s="71">
        <v>1000000206</v>
      </c>
      <c r="E761" s="72" t="s">
        <v>2037</v>
      </c>
      <c r="F761" s="73">
        <v>43452</v>
      </c>
      <c r="G761" s="66" t="str">
        <f t="shared" si="154"/>
        <v>Targeted Dealer</v>
      </c>
      <c r="H761" s="66"/>
      <c r="I761" s="67">
        <v>140</v>
      </c>
      <c r="J761" s="67">
        <f t="shared" si="155"/>
        <v>130.66666666666669</v>
      </c>
      <c r="K761" s="68">
        <v>150</v>
      </c>
      <c r="L761" s="68">
        <f t="shared" si="156"/>
        <v>-10</v>
      </c>
      <c r="M761" s="68">
        <f t="shared" si="157"/>
        <v>114.79591836734693</v>
      </c>
      <c r="N761" s="96">
        <v>150</v>
      </c>
      <c r="O761" s="97" t="str">
        <f t="shared" si="158"/>
        <v>Mar</v>
      </c>
      <c r="P761" s="96">
        <f t="shared" si="159"/>
        <v>150</v>
      </c>
      <c r="Q761" s="98">
        <f t="shared" si="160"/>
        <v>0</v>
      </c>
      <c r="R761" s="97">
        <f t="shared" si="161"/>
        <v>0</v>
      </c>
      <c r="S761" s="99" t="str">
        <f t="shared" si="162"/>
        <v>GROWTH</v>
      </c>
      <c r="T761" s="68">
        <v>69.5</v>
      </c>
      <c r="U761" s="100" t="str">
        <f t="shared" si="163"/>
        <v>Apr</v>
      </c>
      <c r="V761" s="96">
        <v>69.5</v>
      </c>
      <c r="W761" s="101">
        <f t="shared" si="164"/>
        <v>80.5</v>
      </c>
      <c r="X761" s="102">
        <f t="shared" si="165"/>
        <v>1.1582733812949639</v>
      </c>
      <c r="Y761" s="103" t="str">
        <f t="shared" si="166"/>
        <v>GROWTH</v>
      </c>
      <c r="Z761" s="74">
        <v>0</v>
      </c>
      <c r="AA761" s="69"/>
      <c r="AB761" s="69" t="s">
        <v>133</v>
      </c>
      <c r="AC761" s="69" t="s">
        <v>134</v>
      </c>
      <c r="AD761" s="3">
        <f t="shared" si="167"/>
        <v>0</v>
      </c>
      <c r="AE761" s="75"/>
    </row>
    <row r="762" spans="1:31" ht="14.25" customHeight="1">
      <c r="A762" s="69" t="s">
        <v>134</v>
      </c>
      <c r="B762" s="71" t="s">
        <v>78</v>
      </c>
      <c r="C762" s="71" t="s">
        <v>2038</v>
      </c>
      <c r="D762" s="71">
        <v>1000000229</v>
      </c>
      <c r="E762" s="72" t="s">
        <v>2039</v>
      </c>
      <c r="F762" s="73">
        <v>43817</v>
      </c>
      <c r="G762" s="66" t="str">
        <f t="shared" si="154"/>
        <v>Targeted Dealer</v>
      </c>
      <c r="H762" s="66"/>
      <c r="I762" s="67">
        <v>50</v>
      </c>
      <c r="J762" s="67">
        <f t="shared" si="155"/>
        <v>46.666666666666671</v>
      </c>
      <c r="K762" s="68">
        <v>7.5</v>
      </c>
      <c r="L762" s="68">
        <f t="shared" si="156"/>
        <v>42.5</v>
      </c>
      <c r="M762" s="68">
        <f t="shared" si="157"/>
        <v>16.071428571428569</v>
      </c>
      <c r="N762" s="96">
        <v>11</v>
      </c>
      <c r="O762" s="97" t="str">
        <f t="shared" si="158"/>
        <v>Mar</v>
      </c>
      <c r="P762" s="96">
        <f t="shared" si="159"/>
        <v>11</v>
      </c>
      <c r="Q762" s="98">
        <f t="shared" si="160"/>
        <v>-3.5</v>
      </c>
      <c r="R762" s="97">
        <f t="shared" si="161"/>
        <v>-0.31818181818181823</v>
      </c>
      <c r="S762" s="99" t="str">
        <f t="shared" si="162"/>
        <v>DEGROWTH</v>
      </c>
      <c r="T762" s="68">
        <v>36.5</v>
      </c>
      <c r="U762" s="100" t="str">
        <f t="shared" si="163"/>
        <v>Apr</v>
      </c>
      <c r="V762" s="96">
        <v>36.5</v>
      </c>
      <c r="W762" s="101">
        <f t="shared" si="164"/>
        <v>-29</v>
      </c>
      <c r="X762" s="102">
        <f t="shared" si="165"/>
        <v>-0.79452054794520555</v>
      </c>
      <c r="Y762" s="103" t="str">
        <f t="shared" si="166"/>
        <v>DEGROWTH</v>
      </c>
      <c r="Z762" s="74">
        <v>0</v>
      </c>
      <c r="AA762" s="69"/>
      <c r="AB762" s="69" t="s">
        <v>133</v>
      </c>
      <c r="AC762" s="69" t="s">
        <v>134</v>
      </c>
      <c r="AD762" s="3">
        <f t="shared" si="167"/>
        <v>0</v>
      </c>
      <c r="AE762" s="75"/>
    </row>
    <row r="763" spans="1:31" ht="14.25" customHeight="1">
      <c r="A763" s="69" t="s">
        <v>134</v>
      </c>
      <c r="B763" s="71" t="s">
        <v>78</v>
      </c>
      <c r="C763" s="71" t="s">
        <v>2040</v>
      </c>
      <c r="D763" s="71">
        <v>1000000214</v>
      </c>
      <c r="E763" s="72" t="s">
        <v>2041</v>
      </c>
      <c r="F763" s="73">
        <v>43992</v>
      </c>
      <c r="G763" s="66" t="str">
        <f t="shared" si="154"/>
        <v>Targeted Dealer</v>
      </c>
      <c r="H763" s="66"/>
      <c r="I763" s="67">
        <v>50</v>
      </c>
      <c r="J763" s="67">
        <f t="shared" si="155"/>
        <v>46.666666666666671</v>
      </c>
      <c r="K763" s="68">
        <v>30</v>
      </c>
      <c r="L763" s="68">
        <f t="shared" si="156"/>
        <v>20</v>
      </c>
      <c r="M763" s="68">
        <f t="shared" si="157"/>
        <v>64.285714285714278</v>
      </c>
      <c r="N763" s="96">
        <v>25</v>
      </c>
      <c r="O763" s="97" t="str">
        <f t="shared" si="158"/>
        <v>Mar</v>
      </c>
      <c r="P763" s="96">
        <f t="shared" si="159"/>
        <v>25</v>
      </c>
      <c r="Q763" s="98">
        <f t="shared" si="160"/>
        <v>5</v>
      </c>
      <c r="R763" s="97">
        <f t="shared" si="161"/>
        <v>0.19999999999999996</v>
      </c>
      <c r="S763" s="99" t="str">
        <f t="shared" si="162"/>
        <v>GROWTH</v>
      </c>
      <c r="T763" s="68">
        <v>14</v>
      </c>
      <c r="U763" s="100" t="str">
        <f t="shared" si="163"/>
        <v>Apr</v>
      </c>
      <c r="V763" s="96">
        <v>14</v>
      </c>
      <c r="W763" s="101">
        <f t="shared" si="164"/>
        <v>16</v>
      </c>
      <c r="X763" s="102">
        <f t="shared" si="165"/>
        <v>1.1428571428571428</v>
      </c>
      <c r="Y763" s="103" t="str">
        <f t="shared" si="166"/>
        <v>GROWTH</v>
      </c>
      <c r="Z763" s="74">
        <v>0</v>
      </c>
      <c r="AA763" s="69"/>
      <c r="AB763" s="69" t="s">
        <v>133</v>
      </c>
      <c r="AC763" s="69" t="s">
        <v>134</v>
      </c>
      <c r="AD763" s="3">
        <f t="shared" si="167"/>
        <v>0</v>
      </c>
      <c r="AE763" s="75"/>
    </row>
    <row r="764" spans="1:31" ht="14.25" customHeight="1">
      <c r="A764" s="69" t="s">
        <v>134</v>
      </c>
      <c r="B764" s="71" t="s">
        <v>78</v>
      </c>
      <c r="C764" s="71" t="s">
        <v>2042</v>
      </c>
      <c r="D764" s="71">
        <v>1000000205</v>
      </c>
      <c r="E764" s="72" t="s">
        <v>2043</v>
      </c>
      <c r="F764" s="73">
        <v>44068</v>
      </c>
      <c r="G764" s="66" t="str">
        <f t="shared" si="154"/>
        <v>Targeted Dealer</v>
      </c>
      <c r="H764" s="66"/>
      <c r="I764" s="67">
        <v>50</v>
      </c>
      <c r="J764" s="67">
        <f t="shared" si="155"/>
        <v>46.666666666666671</v>
      </c>
      <c r="K764" s="68">
        <v>15</v>
      </c>
      <c r="L764" s="68">
        <f t="shared" si="156"/>
        <v>35</v>
      </c>
      <c r="M764" s="68">
        <f t="shared" si="157"/>
        <v>32.142857142857139</v>
      </c>
      <c r="N764" s="96">
        <v>15</v>
      </c>
      <c r="O764" s="97" t="str">
        <f t="shared" si="158"/>
        <v>Mar</v>
      </c>
      <c r="P764" s="96">
        <f t="shared" si="159"/>
        <v>15</v>
      </c>
      <c r="Q764" s="98">
        <f t="shared" si="160"/>
        <v>0</v>
      </c>
      <c r="R764" s="97">
        <f t="shared" si="161"/>
        <v>0</v>
      </c>
      <c r="S764" s="99" t="str">
        <f t="shared" si="162"/>
        <v>GROWTH</v>
      </c>
      <c r="T764" s="68">
        <v>50</v>
      </c>
      <c r="U764" s="100" t="str">
        <f t="shared" si="163"/>
        <v>Apr</v>
      </c>
      <c r="V764" s="96">
        <v>50</v>
      </c>
      <c r="W764" s="101">
        <f t="shared" si="164"/>
        <v>-35</v>
      </c>
      <c r="X764" s="102">
        <f t="shared" si="165"/>
        <v>-0.7</v>
      </c>
      <c r="Y764" s="103" t="str">
        <f t="shared" si="166"/>
        <v>DEGROWTH</v>
      </c>
      <c r="Z764" s="74">
        <v>0</v>
      </c>
      <c r="AA764" s="69"/>
      <c r="AB764" s="69" t="s">
        <v>133</v>
      </c>
      <c r="AC764" s="69" t="s">
        <v>134</v>
      </c>
      <c r="AD764" s="3">
        <f t="shared" si="167"/>
        <v>0</v>
      </c>
      <c r="AE764" s="75"/>
    </row>
    <row r="765" spans="1:31" ht="14.25" customHeight="1">
      <c r="A765" s="69" t="s">
        <v>134</v>
      </c>
      <c r="B765" s="71" t="s">
        <v>78</v>
      </c>
      <c r="C765" s="71" t="s">
        <v>2044</v>
      </c>
      <c r="D765" s="71">
        <v>1000000215</v>
      </c>
      <c r="E765" s="72" t="s">
        <v>2045</v>
      </c>
      <c r="F765" s="73">
        <v>44145</v>
      </c>
      <c r="G765" s="66" t="str">
        <f t="shared" si="154"/>
        <v>Targeted Dealer</v>
      </c>
      <c r="H765" s="66"/>
      <c r="I765" s="67">
        <v>90</v>
      </c>
      <c r="J765" s="67">
        <f t="shared" si="155"/>
        <v>84</v>
      </c>
      <c r="K765" s="68">
        <v>60</v>
      </c>
      <c r="L765" s="68">
        <f t="shared" si="156"/>
        <v>30</v>
      </c>
      <c r="M765" s="68">
        <f t="shared" si="157"/>
        <v>71.428571428571431</v>
      </c>
      <c r="N765" s="96">
        <v>122</v>
      </c>
      <c r="O765" s="97" t="str">
        <f t="shared" si="158"/>
        <v>Mar</v>
      </c>
      <c r="P765" s="96">
        <f t="shared" si="159"/>
        <v>122</v>
      </c>
      <c r="Q765" s="98">
        <f t="shared" si="160"/>
        <v>-62</v>
      </c>
      <c r="R765" s="97">
        <f t="shared" si="161"/>
        <v>-0.50819672131147542</v>
      </c>
      <c r="S765" s="99" t="str">
        <f t="shared" si="162"/>
        <v>DEGROWTH</v>
      </c>
      <c r="T765" s="68">
        <v>135</v>
      </c>
      <c r="U765" s="100" t="str">
        <f t="shared" si="163"/>
        <v>Apr</v>
      </c>
      <c r="V765" s="96">
        <v>135</v>
      </c>
      <c r="W765" s="101">
        <f t="shared" si="164"/>
        <v>-75</v>
      </c>
      <c r="X765" s="102">
        <f t="shared" si="165"/>
        <v>-0.55555555555555558</v>
      </c>
      <c r="Y765" s="103" t="str">
        <f t="shared" si="166"/>
        <v>DEGROWTH</v>
      </c>
      <c r="Z765" s="74">
        <v>0</v>
      </c>
      <c r="AA765" s="69"/>
      <c r="AB765" s="69" t="s">
        <v>133</v>
      </c>
      <c r="AC765" s="69" t="s">
        <v>134</v>
      </c>
      <c r="AD765" s="3">
        <f t="shared" si="167"/>
        <v>0</v>
      </c>
      <c r="AE765" s="75"/>
    </row>
    <row r="766" spans="1:31" ht="14.25" customHeight="1">
      <c r="A766" s="69" t="s">
        <v>134</v>
      </c>
      <c r="B766" s="71" t="s">
        <v>78</v>
      </c>
      <c r="C766" s="71" t="s">
        <v>2046</v>
      </c>
      <c r="D766" s="71">
        <v>1000000226</v>
      </c>
      <c r="E766" s="72" t="s">
        <v>2047</v>
      </c>
      <c r="F766" s="73">
        <v>44179</v>
      </c>
      <c r="G766" s="66" t="str">
        <f t="shared" si="154"/>
        <v>Targeted Dealer</v>
      </c>
      <c r="H766" s="66"/>
      <c r="I766" s="67">
        <v>75</v>
      </c>
      <c r="J766" s="67">
        <f t="shared" si="155"/>
        <v>70</v>
      </c>
      <c r="K766" s="68">
        <v>88.2</v>
      </c>
      <c r="L766" s="68">
        <f t="shared" si="156"/>
        <v>-13.200000000000003</v>
      </c>
      <c r="M766" s="68">
        <f t="shared" si="157"/>
        <v>126.00000000000001</v>
      </c>
      <c r="N766" s="96">
        <v>125</v>
      </c>
      <c r="O766" s="97" t="str">
        <f t="shared" si="158"/>
        <v>Mar</v>
      </c>
      <c r="P766" s="96">
        <f t="shared" si="159"/>
        <v>125</v>
      </c>
      <c r="Q766" s="98">
        <f t="shared" si="160"/>
        <v>-36.799999999999997</v>
      </c>
      <c r="R766" s="97">
        <f t="shared" si="161"/>
        <v>-0.2944</v>
      </c>
      <c r="S766" s="99" t="str">
        <f t="shared" si="162"/>
        <v>DEGROWTH</v>
      </c>
      <c r="T766" s="68">
        <v>100</v>
      </c>
      <c r="U766" s="100" t="str">
        <f t="shared" si="163"/>
        <v>Apr</v>
      </c>
      <c r="V766" s="96">
        <v>100</v>
      </c>
      <c r="W766" s="101">
        <f t="shared" si="164"/>
        <v>-11.799999999999997</v>
      </c>
      <c r="X766" s="102">
        <f t="shared" si="165"/>
        <v>-0.11799999999999999</v>
      </c>
      <c r="Y766" s="103" t="str">
        <f t="shared" si="166"/>
        <v>DEGROWTH</v>
      </c>
      <c r="Z766" s="74">
        <v>0</v>
      </c>
      <c r="AA766" s="69"/>
      <c r="AB766" s="69" t="s">
        <v>133</v>
      </c>
      <c r="AC766" s="69" t="s">
        <v>134</v>
      </c>
      <c r="AD766" s="3">
        <f t="shared" si="167"/>
        <v>0</v>
      </c>
      <c r="AE766" s="75"/>
    </row>
    <row r="767" spans="1:31" ht="14.25" customHeight="1">
      <c r="A767" s="69" t="s">
        <v>134</v>
      </c>
      <c r="B767" s="71" t="s">
        <v>78</v>
      </c>
      <c r="C767" s="71" t="s">
        <v>2048</v>
      </c>
      <c r="D767" s="71">
        <v>1000000225</v>
      </c>
      <c r="E767" s="72" t="s">
        <v>2049</v>
      </c>
      <c r="F767" s="73">
        <v>44335</v>
      </c>
      <c r="G767" s="66" t="str">
        <f t="shared" si="154"/>
        <v>Targeted Dealer</v>
      </c>
      <c r="H767" s="66"/>
      <c r="I767" s="67">
        <v>60</v>
      </c>
      <c r="J767" s="67">
        <f t="shared" si="155"/>
        <v>56</v>
      </c>
      <c r="K767" s="68">
        <v>15</v>
      </c>
      <c r="L767" s="68">
        <f t="shared" si="156"/>
        <v>45</v>
      </c>
      <c r="M767" s="68">
        <f t="shared" si="157"/>
        <v>26.785714285714285</v>
      </c>
      <c r="N767" s="96">
        <v>15</v>
      </c>
      <c r="O767" s="97" t="str">
        <f t="shared" si="158"/>
        <v>Mar</v>
      </c>
      <c r="P767" s="96">
        <f t="shared" si="159"/>
        <v>15</v>
      </c>
      <c r="Q767" s="98">
        <f t="shared" si="160"/>
        <v>0</v>
      </c>
      <c r="R767" s="97">
        <f t="shared" si="161"/>
        <v>0</v>
      </c>
      <c r="S767" s="99" t="str">
        <f t="shared" si="162"/>
        <v>GROWTH</v>
      </c>
      <c r="T767" s="68">
        <v>67.5</v>
      </c>
      <c r="U767" s="100" t="str">
        <f t="shared" si="163"/>
        <v>Apr</v>
      </c>
      <c r="V767" s="96">
        <v>67.5</v>
      </c>
      <c r="W767" s="101">
        <f t="shared" si="164"/>
        <v>-52.5</v>
      </c>
      <c r="X767" s="102">
        <f t="shared" si="165"/>
        <v>-0.77777777777777779</v>
      </c>
      <c r="Y767" s="103" t="str">
        <f t="shared" si="166"/>
        <v>DEGROWTH</v>
      </c>
      <c r="Z767" s="74">
        <v>0</v>
      </c>
      <c r="AA767" s="69"/>
      <c r="AB767" s="69" t="s">
        <v>133</v>
      </c>
      <c r="AC767" s="69" t="s">
        <v>134</v>
      </c>
      <c r="AD767" s="3">
        <f t="shared" si="167"/>
        <v>0</v>
      </c>
      <c r="AE767" s="75"/>
    </row>
    <row r="768" spans="1:31" ht="14.25" customHeight="1">
      <c r="A768" s="69" t="s">
        <v>134</v>
      </c>
      <c r="B768" s="71" t="s">
        <v>78</v>
      </c>
      <c r="C768" s="71" t="s">
        <v>2050</v>
      </c>
      <c r="D768" s="71">
        <v>1000002612</v>
      </c>
      <c r="E768" s="72" t="s">
        <v>2051</v>
      </c>
      <c r="F768" s="73">
        <v>44623</v>
      </c>
      <c r="G768" s="66" t="str">
        <f t="shared" si="154"/>
        <v>Targeted Dealer</v>
      </c>
      <c r="H768" s="66"/>
      <c r="I768" s="67">
        <v>175</v>
      </c>
      <c r="J768" s="67">
        <f t="shared" si="155"/>
        <v>163.33333333333331</v>
      </c>
      <c r="K768" s="68">
        <v>125</v>
      </c>
      <c r="L768" s="68">
        <f t="shared" si="156"/>
        <v>50</v>
      </c>
      <c r="M768" s="68">
        <f t="shared" si="157"/>
        <v>76.530612244897966</v>
      </c>
      <c r="N768" s="96">
        <v>124</v>
      </c>
      <c r="O768" s="97" t="str">
        <f t="shared" si="158"/>
        <v>Mar</v>
      </c>
      <c r="P768" s="96">
        <f t="shared" si="159"/>
        <v>124</v>
      </c>
      <c r="Q768" s="98">
        <f t="shared" si="160"/>
        <v>1</v>
      </c>
      <c r="R768" s="97">
        <f t="shared" si="161"/>
        <v>8.0645161290322509E-3</v>
      </c>
      <c r="S768" s="99" t="str">
        <f t="shared" si="162"/>
        <v>GROWTH</v>
      </c>
      <c r="T768" s="68">
        <v>80</v>
      </c>
      <c r="U768" s="100" t="str">
        <f t="shared" si="163"/>
        <v>Apr</v>
      </c>
      <c r="V768" s="96">
        <v>80</v>
      </c>
      <c r="W768" s="101">
        <f t="shared" si="164"/>
        <v>45</v>
      </c>
      <c r="X768" s="102">
        <f t="shared" si="165"/>
        <v>0.5625</v>
      </c>
      <c r="Y768" s="103" t="str">
        <f t="shared" si="166"/>
        <v>GROWTH</v>
      </c>
      <c r="Z768" s="74">
        <v>0</v>
      </c>
      <c r="AA768" s="69"/>
      <c r="AB768" s="69" t="s">
        <v>133</v>
      </c>
      <c r="AC768" s="69" t="s">
        <v>134</v>
      </c>
      <c r="AD768" s="3">
        <f t="shared" si="167"/>
        <v>0</v>
      </c>
      <c r="AE768" s="75"/>
    </row>
    <row r="769" spans="1:31" ht="14.25" customHeight="1">
      <c r="A769" s="69" t="s">
        <v>134</v>
      </c>
      <c r="B769" s="71" t="s">
        <v>78</v>
      </c>
      <c r="C769" s="71" t="s">
        <v>2052</v>
      </c>
      <c r="D769" s="71">
        <v>1000002751</v>
      </c>
      <c r="E769" s="72" t="s">
        <v>2053</v>
      </c>
      <c r="F769" s="73">
        <v>44700</v>
      </c>
      <c r="G769" s="66" t="str">
        <f t="shared" si="154"/>
        <v>Targeted Dealer</v>
      </c>
      <c r="H769" s="66"/>
      <c r="I769" s="67">
        <v>75</v>
      </c>
      <c r="J769" s="67">
        <f t="shared" si="155"/>
        <v>70</v>
      </c>
      <c r="K769" s="68">
        <v>40</v>
      </c>
      <c r="L769" s="68">
        <f t="shared" si="156"/>
        <v>35</v>
      </c>
      <c r="M769" s="68">
        <f t="shared" si="157"/>
        <v>57.142857142857146</v>
      </c>
      <c r="N769" s="96">
        <v>75</v>
      </c>
      <c r="O769" s="97" t="str">
        <f t="shared" si="158"/>
        <v>Mar</v>
      </c>
      <c r="P769" s="96">
        <f t="shared" si="159"/>
        <v>75</v>
      </c>
      <c r="Q769" s="98">
        <f t="shared" si="160"/>
        <v>-35</v>
      </c>
      <c r="R769" s="97">
        <f t="shared" si="161"/>
        <v>-0.46666666666666667</v>
      </c>
      <c r="S769" s="99" t="str">
        <f t="shared" si="162"/>
        <v>DEGROWTH</v>
      </c>
      <c r="T769" s="68">
        <v>50</v>
      </c>
      <c r="U769" s="100" t="str">
        <f t="shared" si="163"/>
        <v>Apr</v>
      </c>
      <c r="V769" s="96">
        <v>50</v>
      </c>
      <c r="W769" s="101">
        <f t="shared" si="164"/>
        <v>-10</v>
      </c>
      <c r="X769" s="102">
        <f t="shared" si="165"/>
        <v>-0.19999999999999996</v>
      </c>
      <c r="Y769" s="103" t="str">
        <f t="shared" si="166"/>
        <v>DEGROWTH</v>
      </c>
      <c r="Z769" s="74">
        <v>0</v>
      </c>
      <c r="AA769" s="69"/>
      <c r="AB769" s="69" t="s">
        <v>133</v>
      </c>
      <c r="AC769" s="69" t="s">
        <v>134</v>
      </c>
      <c r="AD769" s="3">
        <f t="shared" si="167"/>
        <v>0</v>
      </c>
      <c r="AE769" s="75"/>
    </row>
    <row r="770" spans="1:31" ht="14.25" customHeight="1">
      <c r="A770" s="69" t="s">
        <v>134</v>
      </c>
      <c r="B770" s="71" t="s">
        <v>78</v>
      </c>
      <c r="C770" s="71" t="s">
        <v>2054</v>
      </c>
      <c r="D770" s="71">
        <v>1000002837</v>
      </c>
      <c r="E770" s="72" t="s">
        <v>2055</v>
      </c>
      <c r="F770" s="73">
        <v>44760</v>
      </c>
      <c r="G770" s="66" t="str">
        <f t="shared" si="154"/>
        <v>Targeted Dealer</v>
      </c>
      <c r="H770" s="66"/>
      <c r="I770" s="67">
        <v>150</v>
      </c>
      <c r="J770" s="67">
        <f t="shared" si="155"/>
        <v>140</v>
      </c>
      <c r="K770" s="68">
        <v>80</v>
      </c>
      <c r="L770" s="68">
        <f t="shared" si="156"/>
        <v>70</v>
      </c>
      <c r="M770" s="68">
        <f t="shared" si="157"/>
        <v>57.142857142857146</v>
      </c>
      <c r="N770" s="96">
        <v>131.5</v>
      </c>
      <c r="O770" s="97" t="str">
        <f t="shared" si="158"/>
        <v>Mar</v>
      </c>
      <c r="P770" s="96">
        <f t="shared" si="159"/>
        <v>131.5</v>
      </c>
      <c r="Q770" s="98">
        <f t="shared" si="160"/>
        <v>-51.5</v>
      </c>
      <c r="R770" s="97">
        <f t="shared" si="161"/>
        <v>-0.39163498098859317</v>
      </c>
      <c r="S770" s="99" t="str">
        <f t="shared" si="162"/>
        <v>DEGROWTH</v>
      </c>
      <c r="T770" s="68">
        <v>225</v>
      </c>
      <c r="U770" s="100" t="str">
        <f t="shared" si="163"/>
        <v>Apr</v>
      </c>
      <c r="V770" s="96">
        <v>225</v>
      </c>
      <c r="W770" s="101">
        <f t="shared" si="164"/>
        <v>-145</v>
      </c>
      <c r="X770" s="102">
        <f t="shared" si="165"/>
        <v>-0.64444444444444438</v>
      </c>
      <c r="Y770" s="103" t="str">
        <f t="shared" si="166"/>
        <v>DEGROWTH</v>
      </c>
      <c r="Z770" s="74">
        <v>0</v>
      </c>
      <c r="AA770" s="69"/>
      <c r="AB770" s="69" t="s">
        <v>133</v>
      </c>
      <c r="AC770" s="69" t="s">
        <v>134</v>
      </c>
      <c r="AD770" s="3">
        <f t="shared" si="167"/>
        <v>0</v>
      </c>
      <c r="AE770" s="75"/>
    </row>
    <row r="771" spans="1:31" ht="14.25" customHeight="1">
      <c r="A771" s="69" t="s">
        <v>134</v>
      </c>
      <c r="B771" s="71" t="s">
        <v>78</v>
      </c>
      <c r="C771" s="71" t="s">
        <v>2056</v>
      </c>
      <c r="D771" s="71">
        <v>1000002903</v>
      </c>
      <c r="E771" s="72" t="s">
        <v>2057</v>
      </c>
      <c r="F771" s="73">
        <v>44799</v>
      </c>
      <c r="G771" s="66" t="str">
        <f t="shared" ref="G771:G834" si="168">IF(I771&gt;0,"Targeted Dealer","-")</f>
        <v>Targeted Dealer</v>
      </c>
      <c r="H771" s="66"/>
      <c r="I771" s="67">
        <v>120</v>
      </c>
      <c r="J771" s="67">
        <f t="shared" ref="J771:J834" si="169">I771/$J$1*($J$1-$E$1)</f>
        <v>112</v>
      </c>
      <c r="K771" s="68">
        <v>105</v>
      </c>
      <c r="L771" s="68">
        <f t="shared" ref="L771:L834" si="170">I771-K771</f>
        <v>15</v>
      </c>
      <c r="M771" s="68">
        <f t="shared" ref="M771:M834" si="171">IFERROR((K771/J771%),"-")</f>
        <v>93.749999999999986</v>
      </c>
      <c r="N771" s="96">
        <v>160</v>
      </c>
      <c r="O771" s="97" t="str">
        <f t="shared" ref="O771:O834" si="172">IF(F771&lt;=$P$2,"Mar","")</f>
        <v>Mar</v>
      </c>
      <c r="P771" s="96">
        <f t="shared" ref="P771:P834" si="173">N771</f>
        <v>160</v>
      </c>
      <c r="Q771" s="98">
        <f t="shared" ref="Q771:Q834" si="174">K771-P771</f>
        <v>-55</v>
      </c>
      <c r="R771" s="97">
        <f t="shared" ref="R771:R834" si="175">IFERROR(IF(O771="Mar",(K771/P771-1))," ")</f>
        <v>-0.34375</v>
      </c>
      <c r="S771" s="99" t="str">
        <f t="shared" ref="S771:S834" si="176">IF(N771&gt;0,IF(O771="","-",IF(R771&lt;0%,"DEGROWTH","GROWTH")))</f>
        <v>DEGROWTH</v>
      </c>
      <c r="T771" s="68">
        <v>142</v>
      </c>
      <c r="U771" s="100" t="str">
        <f t="shared" ref="U771:U834" si="177">IF(F771&lt;=$V$2,"Apr","")</f>
        <v>Apr</v>
      </c>
      <c r="V771" s="96">
        <v>142</v>
      </c>
      <c r="W771" s="101">
        <f t="shared" ref="W771:W834" si="178">K771-V771</f>
        <v>-37</v>
      </c>
      <c r="X771" s="102">
        <f t="shared" ref="X771:X834" si="179">IFERROR(IF(U771="Apr",(K771/V771-1)),0)</f>
        <v>-0.26056338028169013</v>
      </c>
      <c r="Y771" s="103" t="str">
        <f t="shared" ref="Y771:Y834" si="180">IF(T771&gt;0,IF(U771="","-",IF(X771&lt;0%,"DEGROWTH","GROWTH")))</f>
        <v>DEGROWTH</v>
      </c>
      <c r="Z771" s="74">
        <v>0</v>
      </c>
      <c r="AA771" s="69"/>
      <c r="AB771" s="69" t="s">
        <v>133</v>
      </c>
      <c r="AC771" s="69" t="s">
        <v>134</v>
      </c>
      <c r="AD771" s="3">
        <f t="shared" ref="AD771:AD834" si="181">IF(K771=0,1,0)</f>
        <v>0</v>
      </c>
      <c r="AE771" s="75"/>
    </row>
    <row r="772" spans="1:31" ht="14.25" customHeight="1">
      <c r="A772" s="69" t="s">
        <v>134</v>
      </c>
      <c r="B772" s="71" t="s">
        <v>78</v>
      </c>
      <c r="C772" s="71" t="s">
        <v>2058</v>
      </c>
      <c r="D772" s="71">
        <v>1000003120</v>
      </c>
      <c r="E772" s="72" t="s">
        <v>2059</v>
      </c>
      <c r="F772" s="73">
        <v>44895</v>
      </c>
      <c r="G772" s="66" t="str">
        <f t="shared" si="168"/>
        <v>Targeted Dealer</v>
      </c>
      <c r="H772" s="66"/>
      <c r="I772" s="67">
        <v>80</v>
      </c>
      <c r="J772" s="67">
        <f t="shared" si="169"/>
        <v>74.666666666666657</v>
      </c>
      <c r="K772" s="68">
        <v>109</v>
      </c>
      <c r="L772" s="68">
        <f t="shared" si="170"/>
        <v>-29</v>
      </c>
      <c r="M772" s="68">
        <f t="shared" si="171"/>
        <v>145.98214285714286</v>
      </c>
      <c r="N772" s="96">
        <v>69.5</v>
      </c>
      <c r="O772" s="97" t="str">
        <f t="shared" si="172"/>
        <v>Mar</v>
      </c>
      <c r="P772" s="96">
        <f t="shared" si="173"/>
        <v>69.5</v>
      </c>
      <c r="Q772" s="98">
        <f t="shared" si="174"/>
        <v>39.5</v>
      </c>
      <c r="R772" s="97">
        <f t="shared" si="175"/>
        <v>0.56834532374100721</v>
      </c>
      <c r="S772" s="99" t="str">
        <f t="shared" si="176"/>
        <v>GROWTH</v>
      </c>
      <c r="T772" s="68">
        <v>67.5</v>
      </c>
      <c r="U772" s="100" t="str">
        <f t="shared" si="177"/>
        <v>Apr</v>
      </c>
      <c r="V772" s="96">
        <v>67.5</v>
      </c>
      <c r="W772" s="101">
        <f t="shared" si="178"/>
        <v>41.5</v>
      </c>
      <c r="X772" s="102">
        <f t="shared" si="179"/>
        <v>0.61481481481481493</v>
      </c>
      <c r="Y772" s="103" t="str">
        <f t="shared" si="180"/>
        <v>GROWTH</v>
      </c>
      <c r="Z772" s="74">
        <v>0</v>
      </c>
      <c r="AA772" s="69"/>
      <c r="AB772" s="69" t="s">
        <v>133</v>
      </c>
      <c r="AC772" s="69" t="s">
        <v>134</v>
      </c>
      <c r="AD772" s="3">
        <f t="shared" si="181"/>
        <v>0</v>
      </c>
      <c r="AE772" s="75"/>
    </row>
    <row r="773" spans="1:31" ht="14.25" customHeight="1">
      <c r="A773" s="69" t="s">
        <v>134</v>
      </c>
      <c r="B773" s="71" t="s">
        <v>78</v>
      </c>
      <c r="C773" s="71" t="s">
        <v>294</v>
      </c>
      <c r="D773" s="71">
        <v>1000003125</v>
      </c>
      <c r="E773" s="72" t="s">
        <v>295</v>
      </c>
      <c r="F773" s="73">
        <v>44907</v>
      </c>
      <c r="G773" s="66" t="str">
        <f t="shared" si="168"/>
        <v>Targeted Dealer</v>
      </c>
      <c r="H773" s="66"/>
      <c r="I773" s="67">
        <v>25</v>
      </c>
      <c r="J773" s="67">
        <f t="shared" si="169"/>
        <v>23.333333333333336</v>
      </c>
      <c r="K773" s="68">
        <v>0</v>
      </c>
      <c r="L773" s="68">
        <f t="shared" si="170"/>
        <v>25</v>
      </c>
      <c r="M773" s="68">
        <f t="shared" si="171"/>
        <v>0</v>
      </c>
      <c r="N773" s="96">
        <v>25</v>
      </c>
      <c r="O773" s="97" t="str">
        <f t="shared" si="172"/>
        <v>Mar</v>
      </c>
      <c r="P773" s="96">
        <f t="shared" si="173"/>
        <v>25</v>
      </c>
      <c r="Q773" s="98">
        <f t="shared" si="174"/>
        <v>-25</v>
      </c>
      <c r="R773" s="97">
        <f t="shared" si="175"/>
        <v>-1</v>
      </c>
      <c r="S773" s="99" t="str">
        <f t="shared" si="176"/>
        <v>DEGROWTH</v>
      </c>
      <c r="T773" s="68">
        <v>0</v>
      </c>
      <c r="U773" s="100" t="str">
        <f t="shared" si="177"/>
        <v>Apr</v>
      </c>
      <c r="V773" s="96">
        <v>0</v>
      </c>
      <c r="W773" s="101">
        <f t="shared" si="178"/>
        <v>0</v>
      </c>
      <c r="X773" s="102">
        <f t="shared" si="179"/>
        <v>0</v>
      </c>
      <c r="Y773" s="103" t="b">
        <f t="shared" si="180"/>
        <v>0</v>
      </c>
      <c r="Z773" s="74">
        <v>0</v>
      </c>
      <c r="AA773" s="69"/>
      <c r="AB773" s="69" t="s">
        <v>133</v>
      </c>
      <c r="AC773" s="69" t="s">
        <v>134</v>
      </c>
      <c r="AD773" s="3">
        <f t="shared" si="181"/>
        <v>1</v>
      </c>
      <c r="AE773" s="75"/>
    </row>
    <row r="774" spans="1:31" ht="14.25" customHeight="1">
      <c r="A774" s="69" t="s">
        <v>134</v>
      </c>
      <c r="B774" s="71" t="s">
        <v>78</v>
      </c>
      <c r="C774" s="71" t="s">
        <v>2060</v>
      </c>
      <c r="D774" s="71">
        <v>1000003768</v>
      </c>
      <c r="E774" s="72" t="s">
        <v>2061</v>
      </c>
      <c r="F774" s="73">
        <v>45259</v>
      </c>
      <c r="G774" s="66" t="str">
        <f t="shared" si="168"/>
        <v>Targeted Dealer</v>
      </c>
      <c r="H774" s="66"/>
      <c r="I774" s="67">
        <v>50</v>
      </c>
      <c r="J774" s="67">
        <f t="shared" si="169"/>
        <v>46.666666666666671</v>
      </c>
      <c r="K774" s="68">
        <v>25</v>
      </c>
      <c r="L774" s="68">
        <f t="shared" si="170"/>
        <v>25</v>
      </c>
      <c r="M774" s="68">
        <f t="shared" si="171"/>
        <v>53.571428571428562</v>
      </c>
      <c r="N774" s="96">
        <v>86</v>
      </c>
      <c r="O774" s="97" t="str">
        <f t="shared" si="172"/>
        <v>Mar</v>
      </c>
      <c r="P774" s="96">
        <f t="shared" si="173"/>
        <v>86</v>
      </c>
      <c r="Q774" s="98">
        <f t="shared" si="174"/>
        <v>-61</v>
      </c>
      <c r="R774" s="97">
        <f t="shared" si="175"/>
        <v>-0.70930232558139528</v>
      </c>
      <c r="S774" s="99" t="str">
        <f t="shared" si="176"/>
        <v>DEGROWTH</v>
      </c>
      <c r="T774" s="68">
        <v>50</v>
      </c>
      <c r="U774" s="100" t="str">
        <f t="shared" si="177"/>
        <v>Apr</v>
      </c>
      <c r="V774" s="96">
        <v>50</v>
      </c>
      <c r="W774" s="101">
        <f t="shared" si="178"/>
        <v>-25</v>
      </c>
      <c r="X774" s="102">
        <f t="shared" si="179"/>
        <v>-0.5</v>
      </c>
      <c r="Y774" s="103" t="str">
        <f t="shared" si="180"/>
        <v>DEGROWTH</v>
      </c>
      <c r="Z774" s="74">
        <v>0</v>
      </c>
      <c r="AA774" s="69"/>
      <c r="AB774" s="69" t="s">
        <v>133</v>
      </c>
      <c r="AC774" s="69" t="s">
        <v>134</v>
      </c>
      <c r="AD774" s="3">
        <f t="shared" si="181"/>
        <v>0</v>
      </c>
      <c r="AE774" s="75"/>
    </row>
    <row r="775" spans="1:31" ht="14.25" customHeight="1">
      <c r="A775" s="69" t="s">
        <v>134</v>
      </c>
      <c r="B775" s="71" t="s">
        <v>78</v>
      </c>
      <c r="C775" s="71" t="s">
        <v>2062</v>
      </c>
      <c r="D775" s="71">
        <v>1000003803</v>
      </c>
      <c r="E775" s="71" t="s">
        <v>2063</v>
      </c>
      <c r="F775" s="73">
        <v>45283</v>
      </c>
      <c r="G775" s="66" t="str">
        <f t="shared" si="168"/>
        <v>Targeted Dealer</v>
      </c>
      <c r="H775" s="66"/>
      <c r="I775" s="67">
        <v>80</v>
      </c>
      <c r="J775" s="67">
        <f t="shared" si="169"/>
        <v>74.666666666666657</v>
      </c>
      <c r="K775" s="68">
        <v>50</v>
      </c>
      <c r="L775" s="68">
        <f t="shared" si="170"/>
        <v>30</v>
      </c>
      <c r="M775" s="68">
        <f t="shared" si="171"/>
        <v>66.964285714285722</v>
      </c>
      <c r="N775" s="96">
        <v>50</v>
      </c>
      <c r="O775" s="97" t="str">
        <f t="shared" si="172"/>
        <v>Mar</v>
      </c>
      <c r="P775" s="96">
        <f t="shared" si="173"/>
        <v>50</v>
      </c>
      <c r="Q775" s="98">
        <f t="shared" si="174"/>
        <v>0</v>
      </c>
      <c r="R775" s="97">
        <f t="shared" si="175"/>
        <v>0</v>
      </c>
      <c r="S775" s="99" t="str">
        <f t="shared" si="176"/>
        <v>GROWTH</v>
      </c>
      <c r="T775" s="68">
        <v>28</v>
      </c>
      <c r="U775" s="100" t="str">
        <f t="shared" si="177"/>
        <v>Apr</v>
      </c>
      <c r="V775" s="96">
        <v>28</v>
      </c>
      <c r="W775" s="101">
        <f t="shared" si="178"/>
        <v>22</v>
      </c>
      <c r="X775" s="102">
        <f t="shared" si="179"/>
        <v>0.78571428571428581</v>
      </c>
      <c r="Y775" s="103" t="str">
        <f t="shared" si="180"/>
        <v>GROWTH</v>
      </c>
      <c r="Z775" s="74">
        <v>0</v>
      </c>
      <c r="AA775" s="69"/>
      <c r="AB775" s="69" t="s">
        <v>133</v>
      </c>
      <c r="AC775" s="69" t="s">
        <v>134</v>
      </c>
      <c r="AD775" s="3">
        <f t="shared" si="181"/>
        <v>0</v>
      </c>
      <c r="AE775" s="75"/>
    </row>
    <row r="776" spans="1:31" ht="14.25" customHeight="1">
      <c r="A776" s="74" t="s">
        <v>134</v>
      </c>
      <c r="B776" s="78" t="s">
        <v>78</v>
      </c>
      <c r="C776" s="78" t="s">
        <v>2064</v>
      </c>
      <c r="D776" s="78">
        <v>1000004026</v>
      </c>
      <c r="E776" s="78" t="s">
        <v>2065</v>
      </c>
      <c r="F776" s="73">
        <v>45473</v>
      </c>
      <c r="G776" s="66" t="str">
        <f t="shared" si="168"/>
        <v>Targeted Dealer</v>
      </c>
      <c r="H776" s="66"/>
      <c r="I776" s="67">
        <v>40</v>
      </c>
      <c r="J776" s="67">
        <f t="shared" si="169"/>
        <v>37.333333333333329</v>
      </c>
      <c r="K776" s="68">
        <v>0</v>
      </c>
      <c r="L776" s="68">
        <f t="shared" si="170"/>
        <v>40</v>
      </c>
      <c r="M776" s="68">
        <f t="shared" si="171"/>
        <v>0</v>
      </c>
      <c r="N776" s="96">
        <v>15</v>
      </c>
      <c r="O776" s="97" t="str">
        <f t="shared" si="172"/>
        <v>Mar</v>
      </c>
      <c r="P776" s="96">
        <f t="shared" si="173"/>
        <v>15</v>
      </c>
      <c r="Q776" s="98">
        <f t="shared" si="174"/>
        <v>-15</v>
      </c>
      <c r="R776" s="97">
        <f t="shared" si="175"/>
        <v>-1</v>
      </c>
      <c r="S776" s="99" t="str">
        <f t="shared" si="176"/>
        <v>DEGROWTH</v>
      </c>
      <c r="T776" s="68">
        <v>12.5</v>
      </c>
      <c r="U776" s="100" t="str">
        <f t="shared" si="177"/>
        <v>Apr</v>
      </c>
      <c r="V776" s="96">
        <v>12.5</v>
      </c>
      <c r="W776" s="101">
        <f t="shared" si="178"/>
        <v>-12.5</v>
      </c>
      <c r="X776" s="102">
        <f t="shared" si="179"/>
        <v>-1</v>
      </c>
      <c r="Y776" s="103" t="str">
        <f t="shared" si="180"/>
        <v>DEGROWTH</v>
      </c>
      <c r="Z776" s="74">
        <v>0</v>
      </c>
      <c r="AA776" s="69"/>
      <c r="AB776" s="69" t="s">
        <v>133</v>
      </c>
      <c r="AC776" s="74" t="s">
        <v>134</v>
      </c>
      <c r="AD776" s="3">
        <f t="shared" si="181"/>
        <v>1</v>
      </c>
      <c r="AE776" s="75"/>
    </row>
    <row r="777" spans="1:31" ht="14.25" customHeight="1">
      <c r="A777" s="69" t="s">
        <v>134</v>
      </c>
      <c r="B777" s="71" t="s">
        <v>81</v>
      </c>
      <c r="C777" s="71" t="s">
        <v>2066</v>
      </c>
      <c r="D777" s="71">
        <v>1000000137</v>
      </c>
      <c r="E777" s="72" t="s">
        <v>2067</v>
      </c>
      <c r="F777" s="73">
        <v>38385</v>
      </c>
      <c r="G777" s="66" t="str">
        <f t="shared" si="168"/>
        <v>Targeted Dealer</v>
      </c>
      <c r="H777" s="66"/>
      <c r="I777" s="67">
        <v>35</v>
      </c>
      <c r="J777" s="67">
        <f t="shared" si="169"/>
        <v>32.666666666666671</v>
      </c>
      <c r="K777" s="68">
        <v>27.5</v>
      </c>
      <c r="L777" s="68">
        <f t="shared" si="170"/>
        <v>7.5</v>
      </c>
      <c r="M777" s="68">
        <f t="shared" si="171"/>
        <v>84.183673469387742</v>
      </c>
      <c r="N777" s="96">
        <v>15.5</v>
      </c>
      <c r="O777" s="97" t="str">
        <f t="shared" si="172"/>
        <v>Mar</v>
      </c>
      <c r="P777" s="96">
        <f t="shared" si="173"/>
        <v>15.5</v>
      </c>
      <c r="Q777" s="98">
        <f t="shared" si="174"/>
        <v>12</v>
      </c>
      <c r="R777" s="97">
        <f t="shared" si="175"/>
        <v>0.77419354838709675</v>
      </c>
      <c r="S777" s="99" t="str">
        <f t="shared" si="176"/>
        <v>GROWTH</v>
      </c>
      <c r="T777" s="68">
        <v>25</v>
      </c>
      <c r="U777" s="100" t="str">
        <f t="shared" si="177"/>
        <v>Apr</v>
      </c>
      <c r="V777" s="96">
        <v>25</v>
      </c>
      <c r="W777" s="101">
        <f t="shared" si="178"/>
        <v>2.5</v>
      </c>
      <c r="X777" s="102">
        <f t="shared" si="179"/>
        <v>0.10000000000000009</v>
      </c>
      <c r="Y777" s="103" t="str">
        <f t="shared" si="180"/>
        <v>GROWTH</v>
      </c>
      <c r="Z777" s="74">
        <v>0</v>
      </c>
      <c r="AA777" s="69"/>
      <c r="AB777" s="69" t="s">
        <v>133</v>
      </c>
      <c r="AC777" s="69" t="s">
        <v>134</v>
      </c>
      <c r="AD777" s="3">
        <f t="shared" si="181"/>
        <v>0</v>
      </c>
      <c r="AE777" s="75"/>
    </row>
    <row r="778" spans="1:31" ht="14.25" customHeight="1">
      <c r="A778" s="69" t="s">
        <v>134</v>
      </c>
      <c r="B778" s="71" t="s">
        <v>81</v>
      </c>
      <c r="C778" s="71" t="s">
        <v>2068</v>
      </c>
      <c r="D778" s="71">
        <v>1000000144</v>
      </c>
      <c r="E778" s="72" t="s">
        <v>2069</v>
      </c>
      <c r="F778" s="73">
        <v>38385</v>
      </c>
      <c r="G778" s="66" t="str">
        <f t="shared" si="168"/>
        <v>Targeted Dealer</v>
      </c>
      <c r="H778" s="66"/>
      <c r="I778" s="67">
        <v>380</v>
      </c>
      <c r="J778" s="67">
        <f t="shared" si="169"/>
        <v>354.66666666666663</v>
      </c>
      <c r="K778" s="68">
        <v>188.25</v>
      </c>
      <c r="L778" s="68">
        <f t="shared" si="170"/>
        <v>191.75</v>
      </c>
      <c r="M778" s="68">
        <f t="shared" si="171"/>
        <v>53.078007518796994</v>
      </c>
      <c r="N778" s="96">
        <v>231.65</v>
      </c>
      <c r="O778" s="97" t="str">
        <f t="shared" si="172"/>
        <v>Mar</v>
      </c>
      <c r="P778" s="96">
        <f t="shared" si="173"/>
        <v>231.65</v>
      </c>
      <c r="Q778" s="98">
        <f t="shared" si="174"/>
        <v>-43.400000000000006</v>
      </c>
      <c r="R778" s="97">
        <f t="shared" si="175"/>
        <v>-0.18735160802935469</v>
      </c>
      <c r="S778" s="99" t="str">
        <f t="shared" si="176"/>
        <v>DEGROWTH</v>
      </c>
      <c r="T778" s="68">
        <v>337.5</v>
      </c>
      <c r="U778" s="100" t="str">
        <f t="shared" si="177"/>
        <v>Apr</v>
      </c>
      <c r="V778" s="96">
        <v>337.5</v>
      </c>
      <c r="W778" s="101">
        <f t="shared" si="178"/>
        <v>-149.25</v>
      </c>
      <c r="X778" s="102">
        <f t="shared" si="179"/>
        <v>-0.44222222222222218</v>
      </c>
      <c r="Y778" s="103" t="str">
        <f t="shared" si="180"/>
        <v>DEGROWTH</v>
      </c>
      <c r="Z778" s="74">
        <v>0</v>
      </c>
      <c r="AA778" s="69"/>
      <c r="AB778" s="69" t="s">
        <v>133</v>
      </c>
      <c r="AC778" s="69" t="s">
        <v>134</v>
      </c>
      <c r="AD778" s="3">
        <f t="shared" si="181"/>
        <v>0</v>
      </c>
      <c r="AE778" s="75"/>
    </row>
    <row r="779" spans="1:31" ht="14.25" customHeight="1">
      <c r="A779" s="69" t="s">
        <v>134</v>
      </c>
      <c r="B779" s="71" t="s">
        <v>81</v>
      </c>
      <c r="C779" s="71" t="s">
        <v>2070</v>
      </c>
      <c r="D779" s="71">
        <v>1000000129</v>
      </c>
      <c r="E779" s="72" t="s">
        <v>2071</v>
      </c>
      <c r="F779" s="73">
        <v>38560</v>
      </c>
      <c r="G779" s="66" t="str">
        <f t="shared" si="168"/>
        <v>Targeted Dealer</v>
      </c>
      <c r="H779" s="66"/>
      <c r="I779" s="67">
        <v>1000</v>
      </c>
      <c r="J779" s="67">
        <f t="shared" si="169"/>
        <v>933.33333333333337</v>
      </c>
      <c r="K779" s="68">
        <v>312</v>
      </c>
      <c r="L779" s="68">
        <f t="shared" si="170"/>
        <v>688</v>
      </c>
      <c r="M779" s="68">
        <f t="shared" si="171"/>
        <v>33.428571428571423</v>
      </c>
      <c r="N779" s="96">
        <v>1167.5</v>
      </c>
      <c r="O779" s="97" t="str">
        <f t="shared" si="172"/>
        <v>Mar</v>
      </c>
      <c r="P779" s="96">
        <f t="shared" si="173"/>
        <v>1167.5</v>
      </c>
      <c r="Q779" s="98">
        <f t="shared" si="174"/>
        <v>-855.5</v>
      </c>
      <c r="R779" s="97">
        <f t="shared" si="175"/>
        <v>-0.73276231263383296</v>
      </c>
      <c r="S779" s="99" t="str">
        <f t="shared" si="176"/>
        <v>DEGROWTH</v>
      </c>
      <c r="T779" s="68">
        <v>0</v>
      </c>
      <c r="U779" s="100" t="str">
        <f t="shared" si="177"/>
        <v>Apr</v>
      </c>
      <c r="V779" s="96">
        <v>0</v>
      </c>
      <c r="W779" s="101">
        <f t="shared" si="178"/>
        <v>312</v>
      </c>
      <c r="X779" s="102">
        <f t="shared" si="179"/>
        <v>0</v>
      </c>
      <c r="Y779" s="103" t="b">
        <f t="shared" si="180"/>
        <v>0</v>
      </c>
      <c r="Z779" s="74">
        <v>0</v>
      </c>
      <c r="AA779" s="69"/>
      <c r="AB779" s="69" t="s">
        <v>133</v>
      </c>
      <c r="AC779" s="69" t="s">
        <v>134</v>
      </c>
      <c r="AD779" s="3">
        <f t="shared" si="181"/>
        <v>0</v>
      </c>
      <c r="AE779" s="75"/>
    </row>
    <row r="780" spans="1:31" ht="14.25" customHeight="1">
      <c r="A780" s="69" t="s">
        <v>134</v>
      </c>
      <c r="B780" s="71" t="s">
        <v>81</v>
      </c>
      <c r="C780" s="71" t="s">
        <v>2072</v>
      </c>
      <c r="D780" s="71">
        <v>1000000158</v>
      </c>
      <c r="E780" s="72" t="s">
        <v>2073</v>
      </c>
      <c r="F780" s="73">
        <v>38590</v>
      </c>
      <c r="G780" s="66" t="str">
        <f t="shared" si="168"/>
        <v>Targeted Dealer</v>
      </c>
      <c r="H780" s="66"/>
      <c r="I780" s="67">
        <v>300</v>
      </c>
      <c r="J780" s="67">
        <f t="shared" si="169"/>
        <v>280</v>
      </c>
      <c r="K780" s="68">
        <v>301</v>
      </c>
      <c r="L780" s="68">
        <f t="shared" si="170"/>
        <v>-1</v>
      </c>
      <c r="M780" s="68">
        <f t="shared" si="171"/>
        <v>107.5</v>
      </c>
      <c r="N780" s="96">
        <v>213.5</v>
      </c>
      <c r="O780" s="97" t="str">
        <f t="shared" si="172"/>
        <v>Mar</v>
      </c>
      <c r="P780" s="96">
        <f t="shared" si="173"/>
        <v>213.5</v>
      </c>
      <c r="Q780" s="98">
        <f t="shared" si="174"/>
        <v>87.5</v>
      </c>
      <c r="R780" s="97">
        <f t="shared" si="175"/>
        <v>0.4098360655737705</v>
      </c>
      <c r="S780" s="99" t="str">
        <f t="shared" si="176"/>
        <v>GROWTH</v>
      </c>
      <c r="T780" s="68">
        <v>135.5</v>
      </c>
      <c r="U780" s="100" t="str">
        <f t="shared" si="177"/>
        <v>Apr</v>
      </c>
      <c r="V780" s="96">
        <v>135.5</v>
      </c>
      <c r="W780" s="101">
        <f t="shared" si="178"/>
        <v>165.5</v>
      </c>
      <c r="X780" s="102">
        <f t="shared" si="179"/>
        <v>1.2214022140221403</v>
      </c>
      <c r="Y780" s="103" t="str">
        <f t="shared" si="180"/>
        <v>GROWTH</v>
      </c>
      <c r="Z780" s="74">
        <v>0</v>
      </c>
      <c r="AA780" s="69"/>
      <c r="AB780" s="69" t="s">
        <v>133</v>
      </c>
      <c r="AC780" s="69" t="s">
        <v>134</v>
      </c>
      <c r="AD780" s="3">
        <f t="shared" si="181"/>
        <v>0</v>
      </c>
      <c r="AE780" s="75"/>
    </row>
    <row r="781" spans="1:31" ht="14.25" customHeight="1">
      <c r="A781" s="69" t="s">
        <v>134</v>
      </c>
      <c r="B781" s="71" t="s">
        <v>81</v>
      </c>
      <c r="C781" s="71" t="s">
        <v>2074</v>
      </c>
      <c r="D781" s="71">
        <v>1000000120</v>
      </c>
      <c r="E781" s="72" t="s">
        <v>2075</v>
      </c>
      <c r="F781" s="73">
        <v>39000</v>
      </c>
      <c r="G781" s="66" t="str">
        <f t="shared" si="168"/>
        <v>Targeted Dealer</v>
      </c>
      <c r="H781" s="66"/>
      <c r="I781" s="67">
        <v>255</v>
      </c>
      <c r="J781" s="67">
        <f t="shared" si="169"/>
        <v>238</v>
      </c>
      <c r="K781" s="68">
        <v>150</v>
      </c>
      <c r="L781" s="68">
        <f t="shared" si="170"/>
        <v>105</v>
      </c>
      <c r="M781" s="68">
        <f t="shared" si="171"/>
        <v>63.025210084033617</v>
      </c>
      <c r="N781" s="96">
        <v>151</v>
      </c>
      <c r="O781" s="97" t="str">
        <f t="shared" si="172"/>
        <v>Mar</v>
      </c>
      <c r="P781" s="96">
        <f t="shared" si="173"/>
        <v>151</v>
      </c>
      <c r="Q781" s="98">
        <f t="shared" si="174"/>
        <v>-1</v>
      </c>
      <c r="R781" s="97">
        <f t="shared" si="175"/>
        <v>-6.6225165562914245E-3</v>
      </c>
      <c r="S781" s="99" t="str">
        <f t="shared" si="176"/>
        <v>DEGROWTH</v>
      </c>
      <c r="T781" s="68">
        <v>327.5</v>
      </c>
      <c r="U781" s="100" t="str">
        <f t="shared" si="177"/>
        <v>Apr</v>
      </c>
      <c r="V781" s="96">
        <v>327.5</v>
      </c>
      <c r="W781" s="101">
        <f t="shared" si="178"/>
        <v>-177.5</v>
      </c>
      <c r="X781" s="102">
        <f t="shared" si="179"/>
        <v>-0.5419847328244275</v>
      </c>
      <c r="Y781" s="103" t="str">
        <f t="shared" si="180"/>
        <v>DEGROWTH</v>
      </c>
      <c r="Z781" s="74">
        <v>0</v>
      </c>
      <c r="AA781" s="69"/>
      <c r="AB781" s="69" t="s">
        <v>133</v>
      </c>
      <c r="AC781" s="69" t="s">
        <v>134</v>
      </c>
      <c r="AD781" s="3">
        <f t="shared" si="181"/>
        <v>0</v>
      </c>
      <c r="AE781" s="75"/>
    </row>
    <row r="782" spans="1:31" ht="14.25" customHeight="1">
      <c r="A782" s="69" t="s">
        <v>134</v>
      </c>
      <c r="B782" s="71" t="s">
        <v>81</v>
      </c>
      <c r="C782" s="71" t="s">
        <v>2076</v>
      </c>
      <c r="D782" s="71">
        <v>1000000126</v>
      </c>
      <c r="E782" s="72" t="s">
        <v>2077</v>
      </c>
      <c r="F782" s="73">
        <v>39001</v>
      </c>
      <c r="G782" s="66" t="str">
        <f t="shared" si="168"/>
        <v>Targeted Dealer</v>
      </c>
      <c r="H782" s="66"/>
      <c r="I782" s="67">
        <v>200</v>
      </c>
      <c r="J782" s="67">
        <f t="shared" si="169"/>
        <v>186.66666666666669</v>
      </c>
      <c r="K782" s="68">
        <v>200</v>
      </c>
      <c r="L782" s="68">
        <f t="shared" si="170"/>
        <v>0</v>
      </c>
      <c r="M782" s="68">
        <f t="shared" si="171"/>
        <v>107.14285714285712</v>
      </c>
      <c r="N782" s="96">
        <v>170</v>
      </c>
      <c r="O782" s="97" t="str">
        <f t="shared" si="172"/>
        <v>Mar</v>
      </c>
      <c r="P782" s="96">
        <f t="shared" si="173"/>
        <v>170</v>
      </c>
      <c r="Q782" s="98">
        <f t="shared" si="174"/>
        <v>30</v>
      </c>
      <c r="R782" s="97">
        <f t="shared" si="175"/>
        <v>0.17647058823529416</v>
      </c>
      <c r="S782" s="99" t="str">
        <f t="shared" si="176"/>
        <v>GROWTH</v>
      </c>
      <c r="T782" s="68">
        <v>170</v>
      </c>
      <c r="U782" s="100" t="str">
        <f t="shared" si="177"/>
        <v>Apr</v>
      </c>
      <c r="V782" s="96">
        <v>170</v>
      </c>
      <c r="W782" s="101">
        <f t="shared" si="178"/>
        <v>30</v>
      </c>
      <c r="X782" s="102">
        <f t="shared" si="179"/>
        <v>0.17647058823529416</v>
      </c>
      <c r="Y782" s="103" t="str">
        <f t="shared" si="180"/>
        <v>GROWTH</v>
      </c>
      <c r="Z782" s="74">
        <v>0</v>
      </c>
      <c r="AA782" s="69"/>
      <c r="AB782" s="69" t="s">
        <v>133</v>
      </c>
      <c r="AC782" s="69" t="s">
        <v>134</v>
      </c>
      <c r="AD782" s="3">
        <f t="shared" si="181"/>
        <v>0</v>
      </c>
      <c r="AE782" s="75"/>
    </row>
    <row r="783" spans="1:31" ht="14.25" customHeight="1">
      <c r="A783" s="69" t="s">
        <v>134</v>
      </c>
      <c r="B783" s="71" t="s">
        <v>81</v>
      </c>
      <c r="C783" s="71" t="s">
        <v>2078</v>
      </c>
      <c r="D783" s="71">
        <v>1000000155</v>
      </c>
      <c r="E783" s="72" t="s">
        <v>2079</v>
      </c>
      <c r="F783" s="73">
        <v>40361</v>
      </c>
      <c r="G783" s="66" t="str">
        <f t="shared" si="168"/>
        <v>Targeted Dealer</v>
      </c>
      <c r="H783" s="66"/>
      <c r="I783" s="67">
        <v>525</v>
      </c>
      <c r="J783" s="67">
        <f t="shared" si="169"/>
        <v>490</v>
      </c>
      <c r="K783" s="68">
        <v>563.1</v>
      </c>
      <c r="L783" s="68">
        <f t="shared" si="170"/>
        <v>-38.100000000000023</v>
      </c>
      <c r="M783" s="68">
        <f t="shared" si="171"/>
        <v>114.91836734693877</v>
      </c>
      <c r="N783" s="96">
        <v>355</v>
      </c>
      <c r="O783" s="97" t="str">
        <f t="shared" si="172"/>
        <v>Mar</v>
      </c>
      <c r="P783" s="96">
        <f t="shared" si="173"/>
        <v>355</v>
      </c>
      <c r="Q783" s="98">
        <f t="shared" si="174"/>
        <v>208.10000000000002</v>
      </c>
      <c r="R783" s="97">
        <f t="shared" si="175"/>
        <v>0.5861971830985917</v>
      </c>
      <c r="S783" s="99" t="str">
        <f t="shared" si="176"/>
        <v>GROWTH</v>
      </c>
      <c r="T783" s="68">
        <v>426.5</v>
      </c>
      <c r="U783" s="100" t="str">
        <f t="shared" si="177"/>
        <v>Apr</v>
      </c>
      <c r="V783" s="96">
        <v>426.5</v>
      </c>
      <c r="W783" s="101">
        <f t="shared" si="178"/>
        <v>136.60000000000002</v>
      </c>
      <c r="X783" s="102">
        <f t="shared" si="179"/>
        <v>0.32028135990621331</v>
      </c>
      <c r="Y783" s="103" t="str">
        <f t="shared" si="180"/>
        <v>GROWTH</v>
      </c>
      <c r="Z783" s="74">
        <v>0</v>
      </c>
      <c r="AA783" s="69"/>
      <c r="AB783" s="69" t="s">
        <v>133</v>
      </c>
      <c r="AC783" s="69" t="s">
        <v>134</v>
      </c>
      <c r="AD783" s="3">
        <f t="shared" si="181"/>
        <v>0</v>
      </c>
      <c r="AE783" s="75"/>
    </row>
    <row r="784" spans="1:31" ht="14.25" customHeight="1">
      <c r="A784" s="69" t="s">
        <v>134</v>
      </c>
      <c r="B784" s="71" t="s">
        <v>81</v>
      </c>
      <c r="C784" s="71" t="s">
        <v>2080</v>
      </c>
      <c r="D784" s="71">
        <v>1000000150</v>
      </c>
      <c r="E784" s="72" t="s">
        <v>2081</v>
      </c>
      <c r="F784" s="73">
        <v>40373</v>
      </c>
      <c r="G784" s="66" t="str">
        <f t="shared" si="168"/>
        <v>Targeted Dealer</v>
      </c>
      <c r="H784" s="66"/>
      <c r="I784" s="67">
        <v>220</v>
      </c>
      <c r="J784" s="67">
        <f t="shared" si="169"/>
        <v>205.33333333333331</v>
      </c>
      <c r="K784" s="68">
        <v>221.25</v>
      </c>
      <c r="L784" s="68">
        <f t="shared" si="170"/>
        <v>-1.25</v>
      </c>
      <c r="M784" s="68">
        <f t="shared" si="171"/>
        <v>107.75162337662339</v>
      </c>
      <c r="N784" s="96">
        <v>207.5</v>
      </c>
      <c r="O784" s="97" t="str">
        <f t="shared" si="172"/>
        <v>Mar</v>
      </c>
      <c r="P784" s="96">
        <f t="shared" si="173"/>
        <v>207.5</v>
      </c>
      <c r="Q784" s="98">
        <f t="shared" si="174"/>
        <v>13.75</v>
      </c>
      <c r="R784" s="97">
        <f t="shared" si="175"/>
        <v>6.6265060240963791E-2</v>
      </c>
      <c r="S784" s="99" t="str">
        <f t="shared" si="176"/>
        <v>GROWTH</v>
      </c>
      <c r="T784" s="68">
        <v>160</v>
      </c>
      <c r="U784" s="100" t="str">
        <f t="shared" si="177"/>
        <v>Apr</v>
      </c>
      <c r="V784" s="96">
        <v>160</v>
      </c>
      <c r="W784" s="101">
        <f t="shared" si="178"/>
        <v>61.25</v>
      </c>
      <c r="X784" s="102">
        <f t="shared" si="179"/>
        <v>0.3828125</v>
      </c>
      <c r="Y784" s="103" t="str">
        <f t="shared" si="180"/>
        <v>GROWTH</v>
      </c>
      <c r="Z784" s="74">
        <v>0</v>
      </c>
      <c r="AA784" s="69"/>
      <c r="AB784" s="69" t="s">
        <v>133</v>
      </c>
      <c r="AC784" s="69" t="s">
        <v>134</v>
      </c>
      <c r="AD784" s="3">
        <f t="shared" si="181"/>
        <v>0</v>
      </c>
      <c r="AE784" s="75"/>
    </row>
    <row r="785" spans="1:31" ht="14.25" customHeight="1">
      <c r="A785" s="69" t="s">
        <v>134</v>
      </c>
      <c r="B785" s="71" t="s">
        <v>81</v>
      </c>
      <c r="C785" s="71" t="s">
        <v>2082</v>
      </c>
      <c r="D785" s="71">
        <v>1000000154</v>
      </c>
      <c r="E785" s="72" t="s">
        <v>2083</v>
      </c>
      <c r="F785" s="73">
        <v>40655</v>
      </c>
      <c r="G785" s="66" t="str">
        <f t="shared" si="168"/>
        <v>Targeted Dealer</v>
      </c>
      <c r="H785" s="66"/>
      <c r="I785" s="67">
        <v>35</v>
      </c>
      <c r="J785" s="67">
        <f t="shared" si="169"/>
        <v>32.666666666666671</v>
      </c>
      <c r="K785" s="68">
        <v>21.5</v>
      </c>
      <c r="L785" s="68">
        <f t="shared" si="170"/>
        <v>13.5</v>
      </c>
      <c r="M785" s="68">
        <f t="shared" si="171"/>
        <v>65.81632653061223</v>
      </c>
      <c r="N785" s="96">
        <v>12.5</v>
      </c>
      <c r="O785" s="97" t="str">
        <f t="shared" si="172"/>
        <v>Mar</v>
      </c>
      <c r="P785" s="96">
        <f t="shared" si="173"/>
        <v>12.5</v>
      </c>
      <c r="Q785" s="98">
        <f t="shared" si="174"/>
        <v>9</v>
      </c>
      <c r="R785" s="97">
        <f t="shared" si="175"/>
        <v>0.72</v>
      </c>
      <c r="S785" s="99" t="str">
        <f t="shared" si="176"/>
        <v>GROWTH</v>
      </c>
      <c r="T785" s="68">
        <v>4.8</v>
      </c>
      <c r="U785" s="100" t="str">
        <f t="shared" si="177"/>
        <v>Apr</v>
      </c>
      <c r="V785" s="96">
        <v>4.8</v>
      </c>
      <c r="W785" s="101">
        <f t="shared" si="178"/>
        <v>16.7</v>
      </c>
      <c r="X785" s="102">
        <f t="shared" si="179"/>
        <v>3.479166666666667</v>
      </c>
      <c r="Y785" s="103" t="str">
        <f t="shared" si="180"/>
        <v>GROWTH</v>
      </c>
      <c r="Z785" s="74">
        <v>0</v>
      </c>
      <c r="AA785" s="69"/>
      <c r="AB785" s="69" t="s">
        <v>133</v>
      </c>
      <c r="AC785" s="69" t="s">
        <v>134</v>
      </c>
      <c r="AD785" s="3">
        <f t="shared" si="181"/>
        <v>0</v>
      </c>
      <c r="AE785" s="75"/>
    </row>
    <row r="786" spans="1:31" ht="14.25" customHeight="1">
      <c r="A786" s="69" t="s">
        <v>134</v>
      </c>
      <c r="B786" s="71" t="s">
        <v>81</v>
      </c>
      <c r="C786" s="71" t="s">
        <v>2084</v>
      </c>
      <c r="D786" s="71">
        <v>1000000147</v>
      </c>
      <c r="E786" s="72" t="s">
        <v>2085</v>
      </c>
      <c r="F786" s="73">
        <v>42107</v>
      </c>
      <c r="G786" s="66" t="str">
        <f t="shared" si="168"/>
        <v>Targeted Dealer</v>
      </c>
      <c r="H786" s="66"/>
      <c r="I786" s="67">
        <v>55</v>
      </c>
      <c r="J786" s="67">
        <f t="shared" si="169"/>
        <v>51.333333333333329</v>
      </c>
      <c r="K786" s="68">
        <v>5</v>
      </c>
      <c r="L786" s="68">
        <f t="shared" si="170"/>
        <v>50</v>
      </c>
      <c r="M786" s="68">
        <f t="shared" si="171"/>
        <v>9.7402597402597415</v>
      </c>
      <c r="N786" s="96">
        <v>0</v>
      </c>
      <c r="O786" s="97" t="str">
        <f t="shared" si="172"/>
        <v>Mar</v>
      </c>
      <c r="P786" s="96">
        <f t="shared" si="173"/>
        <v>0</v>
      </c>
      <c r="Q786" s="98">
        <f t="shared" si="174"/>
        <v>5</v>
      </c>
      <c r="R786" s="97" t="str">
        <f t="shared" si="175"/>
        <v xml:space="preserve"> </v>
      </c>
      <c r="S786" s="99" t="b">
        <f t="shared" si="176"/>
        <v>0</v>
      </c>
      <c r="T786" s="68">
        <v>20</v>
      </c>
      <c r="U786" s="100" t="str">
        <f t="shared" si="177"/>
        <v>Apr</v>
      </c>
      <c r="V786" s="96">
        <v>20</v>
      </c>
      <c r="W786" s="101">
        <f t="shared" si="178"/>
        <v>-15</v>
      </c>
      <c r="X786" s="102">
        <f t="shared" si="179"/>
        <v>-0.75</v>
      </c>
      <c r="Y786" s="103" t="str">
        <f t="shared" si="180"/>
        <v>DEGROWTH</v>
      </c>
      <c r="Z786" s="74">
        <v>0</v>
      </c>
      <c r="AA786" s="69"/>
      <c r="AB786" s="69" t="s">
        <v>133</v>
      </c>
      <c r="AC786" s="69" t="s">
        <v>134</v>
      </c>
      <c r="AD786" s="3">
        <f t="shared" si="181"/>
        <v>0</v>
      </c>
      <c r="AE786" s="75"/>
    </row>
    <row r="787" spans="1:31" ht="14.25" customHeight="1">
      <c r="A787" s="69" t="s">
        <v>134</v>
      </c>
      <c r="B787" s="71" t="s">
        <v>81</v>
      </c>
      <c r="C787" s="71" t="s">
        <v>2086</v>
      </c>
      <c r="D787" s="71">
        <v>1000000125</v>
      </c>
      <c r="E787" s="72" t="s">
        <v>2087</v>
      </c>
      <c r="F787" s="73">
        <v>42139</v>
      </c>
      <c r="G787" s="66" t="str">
        <f t="shared" si="168"/>
        <v>Targeted Dealer</v>
      </c>
      <c r="H787" s="66"/>
      <c r="I787" s="67">
        <v>20</v>
      </c>
      <c r="J787" s="67">
        <f t="shared" si="169"/>
        <v>18.666666666666664</v>
      </c>
      <c r="K787" s="68">
        <v>9</v>
      </c>
      <c r="L787" s="68">
        <f t="shared" si="170"/>
        <v>11</v>
      </c>
      <c r="M787" s="68">
        <f t="shared" si="171"/>
        <v>48.214285714285722</v>
      </c>
      <c r="N787" s="96">
        <v>2.5</v>
      </c>
      <c r="O787" s="97" t="str">
        <f t="shared" si="172"/>
        <v>Mar</v>
      </c>
      <c r="P787" s="96">
        <f t="shared" si="173"/>
        <v>2.5</v>
      </c>
      <c r="Q787" s="98">
        <f t="shared" si="174"/>
        <v>6.5</v>
      </c>
      <c r="R787" s="97">
        <f t="shared" si="175"/>
        <v>2.6</v>
      </c>
      <c r="S787" s="99" t="str">
        <f t="shared" si="176"/>
        <v>GROWTH</v>
      </c>
      <c r="T787" s="68">
        <v>5.5</v>
      </c>
      <c r="U787" s="100" t="str">
        <f t="shared" si="177"/>
        <v>Apr</v>
      </c>
      <c r="V787" s="96">
        <v>5.5</v>
      </c>
      <c r="W787" s="101">
        <f t="shared" si="178"/>
        <v>3.5</v>
      </c>
      <c r="X787" s="102">
        <f t="shared" si="179"/>
        <v>0.63636363636363646</v>
      </c>
      <c r="Y787" s="103" t="str">
        <f t="shared" si="180"/>
        <v>GROWTH</v>
      </c>
      <c r="Z787" s="74">
        <v>0</v>
      </c>
      <c r="AA787" s="69"/>
      <c r="AB787" s="69" t="s">
        <v>133</v>
      </c>
      <c r="AC787" s="69" t="s">
        <v>134</v>
      </c>
      <c r="AD787" s="3">
        <f t="shared" si="181"/>
        <v>0</v>
      </c>
      <c r="AE787" s="75"/>
    </row>
    <row r="788" spans="1:31" ht="14.25" customHeight="1">
      <c r="A788" s="69" t="s">
        <v>134</v>
      </c>
      <c r="B788" s="71" t="s">
        <v>81</v>
      </c>
      <c r="C788" s="71" t="s">
        <v>2088</v>
      </c>
      <c r="D788" s="71">
        <v>1000000142</v>
      </c>
      <c r="E788" s="72" t="s">
        <v>2089</v>
      </c>
      <c r="F788" s="73">
        <v>42864</v>
      </c>
      <c r="G788" s="66" t="str">
        <f t="shared" si="168"/>
        <v>Targeted Dealer</v>
      </c>
      <c r="H788" s="66"/>
      <c r="I788" s="67">
        <v>55</v>
      </c>
      <c r="J788" s="67">
        <f t="shared" si="169"/>
        <v>51.333333333333329</v>
      </c>
      <c r="K788" s="68">
        <v>28</v>
      </c>
      <c r="L788" s="68">
        <f t="shared" si="170"/>
        <v>27</v>
      </c>
      <c r="M788" s="68">
        <f t="shared" si="171"/>
        <v>54.545454545454547</v>
      </c>
      <c r="N788" s="96">
        <v>15</v>
      </c>
      <c r="O788" s="97" t="str">
        <f t="shared" si="172"/>
        <v>Mar</v>
      </c>
      <c r="P788" s="96">
        <f t="shared" si="173"/>
        <v>15</v>
      </c>
      <c r="Q788" s="98">
        <f t="shared" si="174"/>
        <v>13</v>
      </c>
      <c r="R788" s="97">
        <f t="shared" si="175"/>
        <v>0.8666666666666667</v>
      </c>
      <c r="S788" s="99" t="str">
        <f t="shared" si="176"/>
        <v>GROWTH</v>
      </c>
      <c r="T788" s="68">
        <v>40</v>
      </c>
      <c r="U788" s="100" t="str">
        <f t="shared" si="177"/>
        <v>Apr</v>
      </c>
      <c r="V788" s="96">
        <v>40</v>
      </c>
      <c r="W788" s="101">
        <f t="shared" si="178"/>
        <v>-12</v>
      </c>
      <c r="X788" s="102">
        <f t="shared" si="179"/>
        <v>-0.30000000000000004</v>
      </c>
      <c r="Y788" s="103" t="str">
        <f t="shared" si="180"/>
        <v>DEGROWTH</v>
      </c>
      <c r="Z788" s="74">
        <v>0</v>
      </c>
      <c r="AA788" s="69"/>
      <c r="AB788" s="69" t="s">
        <v>133</v>
      </c>
      <c r="AC788" s="69" t="s">
        <v>134</v>
      </c>
      <c r="AD788" s="3">
        <f t="shared" si="181"/>
        <v>0</v>
      </c>
      <c r="AE788" s="75"/>
    </row>
    <row r="789" spans="1:31" ht="14.25" customHeight="1">
      <c r="A789" s="69" t="s">
        <v>134</v>
      </c>
      <c r="B789" s="71" t="s">
        <v>81</v>
      </c>
      <c r="C789" s="71" t="s">
        <v>2090</v>
      </c>
      <c r="D789" s="71">
        <v>1000000157</v>
      </c>
      <c r="E789" s="72" t="s">
        <v>2091</v>
      </c>
      <c r="F789" s="73">
        <v>42970</v>
      </c>
      <c r="G789" s="66" t="str">
        <f t="shared" si="168"/>
        <v>Targeted Dealer</v>
      </c>
      <c r="H789" s="66"/>
      <c r="I789" s="67">
        <v>1708</v>
      </c>
      <c r="J789" s="67">
        <f t="shared" si="169"/>
        <v>1594.1333333333332</v>
      </c>
      <c r="K789" s="68">
        <v>1563.45</v>
      </c>
      <c r="L789" s="68">
        <f t="shared" si="170"/>
        <v>144.54999999999995</v>
      </c>
      <c r="M789" s="68">
        <f t="shared" si="171"/>
        <v>98.075234192037485</v>
      </c>
      <c r="N789" s="96">
        <v>1415.05</v>
      </c>
      <c r="O789" s="97" t="str">
        <f t="shared" si="172"/>
        <v>Mar</v>
      </c>
      <c r="P789" s="96">
        <f t="shared" si="173"/>
        <v>1415.05</v>
      </c>
      <c r="Q789" s="98">
        <f t="shared" si="174"/>
        <v>148.40000000000009</v>
      </c>
      <c r="R789" s="97">
        <f t="shared" si="175"/>
        <v>0.10487261934207281</v>
      </c>
      <c r="S789" s="99" t="str">
        <f t="shared" si="176"/>
        <v>GROWTH</v>
      </c>
      <c r="T789" s="68">
        <v>1399.4</v>
      </c>
      <c r="U789" s="100" t="str">
        <f t="shared" si="177"/>
        <v>Apr</v>
      </c>
      <c r="V789" s="96">
        <v>1399.4</v>
      </c>
      <c r="W789" s="101">
        <f t="shared" si="178"/>
        <v>164.04999999999995</v>
      </c>
      <c r="X789" s="102">
        <f t="shared" si="179"/>
        <v>0.11722881234814908</v>
      </c>
      <c r="Y789" s="103" t="str">
        <f t="shared" si="180"/>
        <v>GROWTH</v>
      </c>
      <c r="Z789" s="74">
        <v>0</v>
      </c>
      <c r="AA789" s="69"/>
      <c r="AB789" s="69" t="s">
        <v>133</v>
      </c>
      <c r="AC789" s="69" t="s">
        <v>134</v>
      </c>
      <c r="AD789" s="3">
        <f t="shared" si="181"/>
        <v>0</v>
      </c>
      <c r="AE789" s="75"/>
    </row>
    <row r="790" spans="1:31" ht="14.25" customHeight="1">
      <c r="A790" s="69" t="s">
        <v>134</v>
      </c>
      <c r="B790" s="71" t="s">
        <v>81</v>
      </c>
      <c r="C790" s="71" t="s">
        <v>2092</v>
      </c>
      <c r="D790" s="71">
        <v>1000000138</v>
      </c>
      <c r="E790" s="72" t="s">
        <v>2093</v>
      </c>
      <c r="F790" s="73">
        <v>43232</v>
      </c>
      <c r="G790" s="66" t="str">
        <f t="shared" si="168"/>
        <v>Targeted Dealer</v>
      </c>
      <c r="H790" s="66"/>
      <c r="I790" s="67">
        <v>260</v>
      </c>
      <c r="J790" s="67">
        <f t="shared" si="169"/>
        <v>242.66666666666666</v>
      </c>
      <c r="K790" s="68">
        <v>261.5</v>
      </c>
      <c r="L790" s="68">
        <f t="shared" si="170"/>
        <v>-1.5</v>
      </c>
      <c r="M790" s="68">
        <f t="shared" si="171"/>
        <v>107.76098901098901</v>
      </c>
      <c r="N790" s="96">
        <v>440.5</v>
      </c>
      <c r="O790" s="97" t="str">
        <f t="shared" si="172"/>
        <v>Mar</v>
      </c>
      <c r="P790" s="96">
        <f t="shared" si="173"/>
        <v>440.5</v>
      </c>
      <c r="Q790" s="98">
        <f t="shared" si="174"/>
        <v>-179</v>
      </c>
      <c r="R790" s="97">
        <f t="shared" si="175"/>
        <v>-0.40635641316685589</v>
      </c>
      <c r="S790" s="99" t="str">
        <f t="shared" si="176"/>
        <v>DEGROWTH</v>
      </c>
      <c r="T790" s="68">
        <v>132</v>
      </c>
      <c r="U790" s="100" t="str">
        <f t="shared" si="177"/>
        <v>Apr</v>
      </c>
      <c r="V790" s="96">
        <v>132</v>
      </c>
      <c r="W790" s="101">
        <f t="shared" si="178"/>
        <v>129.5</v>
      </c>
      <c r="X790" s="102">
        <f t="shared" si="179"/>
        <v>0.98106060606060597</v>
      </c>
      <c r="Y790" s="103" t="str">
        <f t="shared" si="180"/>
        <v>GROWTH</v>
      </c>
      <c r="Z790" s="74">
        <v>0</v>
      </c>
      <c r="AA790" s="69"/>
      <c r="AB790" s="69" t="s">
        <v>133</v>
      </c>
      <c r="AC790" s="69" t="s">
        <v>134</v>
      </c>
      <c r="AD790" s="3">
        <f t="shared" si="181"/>
        <v>0</v>
      </c>
      <c r="AE790" s="75"/>
    </row>
    <row r="791" spans="1:31" ht="14.25" customHeight="1">
      <c r="A791" s="69" t="s">
        <v>134</v>
      </c>
      <c r="B791" s="71" t="s">
        <v>81</v>
      </c>
      <c r="C791" s="71" t="s">
        <v>2094</v>
      </c>
      <c r="D791" s="71">
        <v>1000000148</v>
      </c>
      <c r="E791" s="72" t="s">
        <v>2095</v>
      </c>
      <c r="F791" s="73">
        <v>43232</v>
      </c>
      <c r="G791" s="66" t="str">
        <f t="shared" si="168"/>
        <v>Targeted Dealer</v>
      </c>
      <c r="H791" s="66"/>
      <c r="I791" s="67">
        <v>100</v>
      </c>
      <c r="J791" s="67">
        <f t="shared" si="169"/>
        <v>93.333333333333343</v>
      </c>
      <c r="K791" s="68">
        <v>80</v>
      </c>
      <c r="L791" s="68">
        <f t="shared" si="170"/>
        <v>20</v>
      </c>
      <c r="M791" s="68">
        <f t="shared" si="171"/>
        <v>85.714285714285708</v>
      </c>
      <c r="N791" s="96">
        <v>100</v>
      </c>
      <c r="O791" s="97" t="str">
        <f t="shared" si="172"/>
        <v>Mar</v>
      </c>
      <c r="P791" s="96">
        <f t="shared" si="173"/>
        <v>100</v>
      </c>
      <c r="Q791" s="98">
        <f t="shared" si="174"/>
        <v>-20</v>
      </c>
      <c r="R791" s="97">
        <f t="shared" si="175"/>
        <v>-0.19999999999999996</v>
      </c>
      <c r="S791" s="99" t="str">
        <f t="shared" si="176"/>
        <v>DEGROWTH</v>
      </c>
      <c r="T791" s="68">
        <v>76</v>
      </c>
      <c r="U791" s="100" t="str">
        <f t="shared" si="177"/>
        <v>Apr</v>
      </c>
      <c r="V791" s="96">
        <v>76</v>
      </c>
      <c r="W791" s="101">
        <f t="shared" si="178"/>
        <v>4</v>
      </c>
      <c r="X791" s="102">
        <f t="shared" si="179"/>
        <v>5.2631578947368363E-2</v>
      </c>
      <c r="Y791" s="103" t="str">
        <f t="shared" si="180"/>
        <v>GROWTH</v>
      </c>
      <c r="Z791" s="74">
        <v>0</v>
      </c>
      <c r="AA791" s="69"/>
      <c r="AB791" s="69" t="s">
        <v>133</v>
      </c>
      <c r="AC791" s="69" t="s">
        <v>134</v>
      </c>
      <c r="AD791" s="3">
        <f t="shared" si="181"/>
        <v>0</v>
      </c>
      <c r="AE791" s="75"/>
    </row>
    <row r="792" spans="1:31" ht="14.25" customHeight="1">
      <c r="A792" s="69" t="s">
        <v>134</v>
      </c>
      <c r="B792" s="71" t="s">
        <v>81</v>
      </c>
      <c r="C792" s="71" t="s">
        <v>2096</v>
      </c>
      <c r="D792" s="71">
        <v>1000000152</v>
      </c>
      <c r="E792" s="72" t="s">
        <v>2097</v>
      </c>
      <c r="F792" s="73">
        <v>43246</v>
      </c>
      <c r="G792" s="66" t="str">
        <f t="shared" si="168"/>
        <v>Targeted Dealer</v>
      </c>
      <c r="H792" s="66"/>
      <c r="I792" s="67">
        <v>200</v>
      </c>
      <c r="J792" s="67">
        <f t="shared" si="169"/>
        <v>186.66666666666669</v>
      </c>
      <c r="K792" s="68">
        <v>150</v>
      </c>
      <c r="L792" s="68">
        <f t="shared" si="170"/>
        <v>50</v>
      </c>
      <c r="M792" s="68">
        <f t="shared" si="171"/>
        <v>80.357142857142847</v>
      </c>
      <c r="N792" s="96">
        <v>150</v>
      </c>
      <c r="O792" s="97" t="str">
        <f t="shared" si="172"/>
        <v>Mar</v>
      </c>
      <c r="P792" s="96">
        <f t="shared" si="173"/>
        <v>150</v>
      </c>
      <c r="Q792" s="98">
        <f t="shared" si="174"/>
        <v>0</v>
      </c>
      <c r="R792" s="97">
        <f t="shared" si="175"/>
        <v>0</v>
      </c>
      <c r="S792" s="99" t="str">
        <f t="shared" si="176"/>
        <v>GROWTH</v>
      </c>
      <c r="T792" s="68">
        <v>195.5</v>
      </c>
      <c r="U792" s="100" t="str">
        <f t="shared" si="177"/>
        <v>Apr</v>
      </c>
      <c r="V792" s="96">
        <v>195.5</v>
      </c>
      <c r="W792" s="101">
        <f t="shared" si="178"/>
        <v>-45.5</v>
      </c>
      <c r="X792" s="102">
        <f t="shared" si="179"/>
        <v>-0.23273657289002558</v>
      </c>
      <c r="Y792" s="103" t="str">
        <f t="shared" si="180"/>
        <v>DEGROWTH</v>
      </c>
      <c r="Z792" s="74">
        <v>0</v>
      </c>
      <c r="AA792" s="69"/>
      <c r="AB792" s="69" t="s">
        <v>133</v>
      </c>
      <c r="AC792" s="69" t="s">
        <v>134</v>
      </c>
      <c r="AD792" s="3">
        <f t="shared" si="181"/>
        <v>0</v>
      </c>
      <c r="AE792" s="75"/>
    </row>
    <row r="793" spans="1:31" ht="14.25" customHeight="1">
      <c r="A793" s="69" t="s">
        <v>134</v>
      </c>
      <c r="B793" s="71" t="s">
        <v>81</v>
      </c>
      <c r="C793" s="71" t="s">
        <v>2098</v>
      </c>
      <c r="D793" s="71">
        <v>1000000145</v>
      </c>
      <c r="E793" s="72" t="s">
        <v>2099</v>
      </c>
      <c r="F793" s="73">
        <v>43337</v>
      </c>
      <c r="G793" s="66" t="str">
        <f t="shared" si="168"/>
        <v>Targeted Dealer</v>
      </c>
      <c r="H793" s="66"/>
      <c r="I793" s="67">
        <v>70</v>
      </c>
      <c r="J793" s="67">
        <f t="shared" si="169"/>
        <v>65.333333333333343</v>
      </c>
      <c r="K793" s="68">
        <v>100.5</v>
      </c>
      <c r="L793" s="68">
        <f t="shared" si="170"/>
        <v>-30.5</v>
      </c>
      <c r="M793" s="68">
        <f t="shared" si="171"/>
        <v>153.82653061224488</v>
      </c>
      <c r="N793" s="96">
        <v>124</v>
      </c>
      <c r="O793" s="97" t="str">
        <f t="shared" si="172"/>
        <v>Mar</v>
      </c>
      <c r="P793" s="96">
        <f t="shared" si="173"/>
        <v>124</v>
      </c>
      <c r="Q793" s="98">
        <f t="shared" si="174"/>
        <v>-23.5</v>
      </c>
      <c r="R793" s="97">
        <f t="shared" si="175"/>
        <v>-0.18951612903225812</v>
      </c>
      <c r="S793" s="99" t="str">
        <f t="shared" si="176"/>
        <v>DEGROWTH</v>
      </c>
      <c r="T793" s="68">
        <v>20</v>
      </c>
      <c r="U793" s="100" t="str">
        <f t="shared" si="177"/>
        <v>Apr</v>
      </c>
      <c r="V793" s="96">
        <v>20</v>
      </c>
      <c r="W793" s="101">
        <f t="shared" si="178"/>
        <v>80.5</v>
      </c>
      <c r="X793" s="102">
        <f t="shared" si="179"/>
        <v>4.0250000000000004</v>
      </c>
      <c r="Y793" s="103" t="str">
        <f t="shared" si="180"/>
        <v>GROWTH</v>
      </c>
      <c r="Z793" s="74">
        <v>0</v>
      </c>
      <c r="AA793" s="69"/>
      <c r="AB793" s="69" t="s">
        <v>133</v>
      </c>
      <c r="AC793" s="69" t="s">
        <v>134</v>
      </c>
      <c r="AD793" s="3">
        <f t="shared" si="181"/>
        <v>0</v>
      </c>
      <c r="AE793" s="75"/>
    </row>
    <row r="794" spans="1:31" ht="14.25" customHeight="1">
      <c r="A794" s="69" t="s">
        <v>134</v>
      </c>
      <c r="B794" s="71" t="s">
        <v>81</v>
      </c>
      <c r="C794" s="71" t="s">
        <v>2100</v>
      </c>
      <c r="D794" s="71">
        <v>1000000162</v>
      </c>
      <c r="E794" s="72" t="s">
        <v>2101</v>
      </c>
      <c r="F794" s="73">
        <v>43337</v>
      </c>
      <c r="G794" s="66" t="str">
        <f t="shared" si="168"/>
        <v>Targeted Dealer</v>
      </c>
      <c r="H794" s="66"/>
      <c r="I794" s="67">
        <v>35</v>
      </c>
      <c r="J794" s="67">
        <f t="shared" si="169"/>
        <v>32.666666666666671</v>
      </c>
      <c r="K794" s="68">
        <v>40</v>
      </c>
      <c r="L794" s="68">
        <f t="shared" si="170"/>
        <v>-5</v>
      </c>
      <c r="M794" s="68">
        <f t="shared" si="171"/>
        <v>122.44897959183672</v>
      </c>
      <c r="N794" s="96">
        <v>29</v>
      </c>
      <c r="O794" s="97" t="str">
        <f t="shared" si="172"/>
        <v>Mar</v>
      </c>
      <c r="P794" s="96">
        <f t="shared" si="173"/>
        <v>29</v>
      </c>
      <c r="Q794" s="98">
        <f t="shared" si="174"/>
        <v>11</v>
      </c>
      <c r="R794" s="97">
        <f t="shared" si="175"/>
        <v>0.3793103448275863</v>
      </c>
      <c r="S794" s="99" t="str">
        <f t="shared" si="176"/>
        <v>GROWTH</v>
      </c>
      <c r="T794" s="68">
        <v>25</v>
      </c>
      <c r="U794" s="100" t="str">
        <f t="shared" si="177"/>
        <v>Apr</v>
      </c>
      <c r="V794" s="96">
        <v>25</v>
      </c>
      <c r="W794" s="101">
        <f t="shared" si="178"/>
        <v>15</v>
      </c>
      <c r="X794" s="102">
        <f t="shared" si="179"/>
        <v>0.60000000000000009</v>
      </c>
      <c r="Y794" s="103" t="str">
        <f t="shared" si="180"/>
        <v>GROWTH</v>
      </c>
      <c r="Z794" s="74">
        <v>0</v>
      </c>
      <c r="AA794" s="69"/>
      <c r="AB794" s="69" t="s">
        <v>133</v>
      </c>
      <c r="AC794" s="69" t="s">
        <v>134</v>
      </c>
      <c r="AD794" s="3">
        <f t="shared" si="181"/>
        <v>0</v>
      </c>
      <c r="AE794" s="75"/>
    </row>
    <row r="795" spans="1:31" ht="14.25" customHeight="1">
      <c r="A795" s="69" t="s">
        <v>134</v>
      </c>
      <c r="B795" s="71" t="s">
        <v>81</v>
      </c>
      <c r="C795" s="71" t="s">
        <v>2102</v>
      </c>
      <c r="D795" s="71">
        <v>1000000122</v>
      </c>
      <c r="E795" s="72" t="s">
        <v>2103</v>
      </c>
      <c r="F795" s="73">
        <v>43430</v>
      </c>
      <c r="G795" s="66" t="str">
        <f t="shared" si="168"/>
        <v>Targeted Dealer</v>
      </c>
      <c r="H795" s="66"/>
      <c r="I795" s="67">
        <v>60</v>
      </c>
      <c r="J795" s="67">
        <f t="shared" si="169"/>
        <v>56</v>
      </c>
      <c r="K795" s="68">
        <v>10</v>
      </c>
      <c r="L795" s="68">
        <f t="shared" si="170"/>
        <v>50</v>
      </c>
      <c r="M795" s="68">
        <f t="shared" si="171"/>
        <v>17.857142857142854</v>
      </c>
      <c r="N795" s="96">
        <v>7.5</v>
      </c>
      <c r="O795" s="97" t="str">
        <f t="shared" si="172"/>
        <v>Mar</v>
      </c>
      <c r="P795" s="96">
        <f t="shared" si="173"/>
        <v>7.5</v>
      </c>
      <c r="Q795" s="98">
        <f t="shared" si="174"/>
        <v>2.5</v>
      </c>
      <c r="R795" s="97">
        <f t="shared" si="175"/>
        <v>0.33333333333333326</v>
      </c>
      <c r="S795" s="99" t="str">
        <f t="shared" si="176"/>
        <v>GROWTH</v>
      </c>
      <c r="T795" s="68">
        <v>15</v>
      </c>
      <c r="U795" s="100" t="str">
        <f t="shared" si="177"/>
        <v>Apr</v>
      </c>
      <c r="V795" s="96">
        <v>15</v>
      </c>
      <c r="W795" s="101">
        <f t="shared" si="178"/>
        <v>-5</v>
      </c>
      <c r="X795" s="102">
        <f t="shared" si="179"/>
        <v>-0.33333333333333337</v>
      </c>
      <c r="Y795" s="103" t="str">
        <f t="shared" si="180"/>
        <v>DEGROWTH</v>
      </c>
      <c r="Z795" s="74">
        <v>0</v>
      </c>
      <c r="AA795" s="69"/>
      <c r="AB795" s="69" t="s">
        <v>133</v>
      </c>
      <c r="AC795" s="69" t="s">
        <v>134</v>
      </c>
      <c r="AD795" s="3">
        <f t="shared" si="181"/>
        <v>0</v>
      </c>
      <c r="AE795" s="75"/>
    </row>
    <row r="796" spans="1:31" ht="14.25" customHeight="1">
      <c r="A796" s="69" t="s">
        <v>134</v>
      </c>
      <c r="B796" s="71" t="s">
        <v>81</v>
      </c>
      <c r="C796" s="71" t="s">
        <v>2104</v>
      </c>
      <c r="D796" s="71">
        <v>1000000136</v>
      </c>
      <c r="E796" s="72" t="s">
        <v>2105</v>
      </c>
      <c r="F796" s="73">
        <v>43439</v>
      </c>
      <c r="G796" s="66" t="str">
        <f t="shared" si="168"/>
        <v>Targeted Dealer</v>
      </c>
      <c r="H796" s="66"/>
      <c r="I796" s="67">
        <v>60</v>
      </c>
      <c r="J796" s="67">
        <f t="shared" si="169"/>
        <v>56</v>
      </c>
      <c r="K796" s="68">
        <v>41</v>
      </c>
      <c r="L796" s="68">
        <f t="shared" si="170"/>
        <v>19</v>
      </c>
      <c r="M796" s="68">
        <f t="shared" si="171"/>
        <v>73.214285714285708</v>
      </c>
      <c r="N796" s="96">
        <v>38</v>
      </c>
      <c r="O796" s="97" t="str">
        <f t="shared" si="172"/>
        <v>Mar</v>
      </c>
      <c r="P796" s="96">
        <f t="shared" si="173"/>
        <v>38</v>
      </c>
      <c r="Q796" s="98">
        <f t="shared" si="174"/>
        <v>3</v>
      </c>
      <c r="R796" s="97">
        <f t="shared" si="175"/>
        <v>7.8947368421052655E-2</v>
      </c>
      <c r="S796" s="99" t="str">
        <f t="shared" si="176"/>
        <v>GROWTH</v>
      </c>
      <c r="T796" s="68">
        <v>40</v>
      </c>
      <c r="U796" s="100" t="str">
        <f t="shared" si="177"/>
        <v>Apr</v>
      </c>
      <c r="V796" s="96">
        <v>40</v>
      </c>
      <c r="W796" s="101">
        <f t="shared" si="178"/>
        <v>1</v>
      </c>
      <c r="X796" s="102">
        <f t="shared" si="179"/>
        <v>2.4999999999999911E-2</v>
      </c>
      <c r="Y796" s="103" t="str">
        <f t="shared" si="180"/>
        <v>GROWTH</v>
      </c>
      <c r="Z796" s="74">
        <v>0</v>
      </c>
      <c r="AA796" s="69"/>
      <c r="AB796" s="69" t="s">
        <v>133</v>
      </c>
      <c r="AC796" s="69" t="s">
        <v>134</v>
      </c>
      <c r="AD796" s="3">
        <f t="shared" si="181"/>
        <v>0</v>
      </c>
      <c r="AE796" s="75"/>
    </row>
    <row r="797" spans="1:31" ht="14.25" customHeight="1">
      <c r="A797" s="69" t="s">
        <v>134</v>
      </c>
      <c r="B797" s="71" t="s">
        <v>81</v>
      </c>
      <c r="C797" s="71" t="s">
        <v>2106</v>
      </c>
      <c r="D797" s="71">
        <v>1000000160</v>
      </c>
      <c r="E797" s="72" t="s">
        <v>2107</v>
      </c>
      <c r="F797" s="73">
        <v>43566</v>
      </c>
      <c r="G797" s="66" t="str">
        <f t="shared" si="168"/>
        <v>Targeted Dealer</v>
      </c>
      <c r="H797" s="66"/>
      <c r="I797" s="67">
        <v>50</v>
      </c>
      <c r="J797" s="67">
        <f t="shared" si="169"/>
        <v>46.666666666666671</v>
      </c>
      <c r="K797" s="68">
        <v>12.5</v>
      </c>
      <c r="L797" s="68">
        <f t="shared" si="170"/>
        <v>37.5</v>
      </c>
      <c r="M797" s="68">
        <f t="shared" si="171"/>
        <v>26.785714285714281</v>
      </c>
      <c r="N797" s="96">
        <v>2.5</v>
      </c>
      <c r="O797" s="97" t="str">
        <f t="shared" si="172"/>
        <v>Mar</v>
      </c>
      <c r="P797" s="96">
        <f t="shared" si="173"/>
        <v>2.5</v>
      </c>
      <c r="Q797" s="98">
        <f t="shared" si="174"/>
        <v>10</v>
      </c>
      <c r="R797" s="97">
        <f t="shared" si="175"/>
        <v>4</v>
      </c>
      <c r="S797" s="99" t="str">
        <f t="shared" si="176"/>
        <v>GROWTH</v>
      </c>
      <c r="T797" s="68">
        <v>37.5</v>
      </c>
      <c r="U797" s="100" t="str">
        <f t="shared" si="177"/>
        <v>Apr</v>
      </c>
      <c r="V797" s="96">
        <v>37.5</v>
      </c>
      <c r="W797" s="101">
        <f t="shared" si="178"/>
        <v>-25</v>
      </c>
      <c r="X797" s="102">
        <f t="shared" si="179"/>
        <v>-0.66666666666666674</v>
      </c>
      <c r="Y797" s="103" t="str">
        <f t="shared" si="180"/>
        <v>DEGROWTH</v>
      </c>
      <c r="Z797" s="74">
        <v>0</v>
      </c>
      <c r="AA797" s="69"/>
      <c r="AB797" s="69" t="s">
        <v>133</v>
      </c>
      <c r="AC797" s="69" t="s">
        <v>134</v>
      </c>
      <c r="AD797" s="3">
        <f t="shared" si="181"/>
        <v>0</v>
      </c>
      <c r="AE797" s="75"/>
    </row>
    <row r="798" spans="1:31" ht="14.25" customHeight="1">
      <c r="A798" s="69" t="s">
        <v>134</v>
      </c>
      <c r="B798" s="71" t="s">
        <v>81</v>
      </c>
      <c r="C798" s="71" t="s">
        <v>2108</v>
      </c>
      <c r="D798" s="71">
        <v>1000000141</v>
      </c>
      <c r="E798" s="72" t="s">
        <v>2109</v>
      </c>
      <c r="F798" s="73">
        <v>43647</v>
      </c>
      <c r="G798" s="66" t="str">
        <f t="shared" si="168"/>
        <v>Targeted Dealer</v>
      </c>
      <c r="H798" s="66"/>
      <c r="I798" s="67">
        <v>90</v>
      </c>
      <c r="J798" s="67">
        <f t="shared" si="169"/>
        <v>84</v>
      </c>
      <c r="K798" s="68">
        <v>17.5</v>
      </c>
      <c r="L798" s="68">
        <f t="shared" si="170"/>
        <v>72.5</v>
      </c>
      <c r="M798" s="68">
        <f t="shared" si="171"/>
        <v>20.833333333333336</v>
      </c>
      <c r="N798" s="96">
        <v>30</v>
      </c>
      <c r="O798" s="97" t="str">
        <f t="shared" si="172"/>
        <v>Mar</v>
      </c>
      <c r="P798" s="96">
        <f t="shared" si="173"/>
        <v>30</v>
      </c>
      <c r="Q798" s="98">
        <f t="shared" si="174"/>
        <v>-12.5</v>
      </c>
      <c r="R798" s="97">
        <f t="shared" si="175"/>
        <v>-0.41666666666666663</v>
      </c>
      <c r="S798" s="99" t="str">
        <f t="shared" si="176"/>
        <v>DEGROWTH</v>
      </c>
      <c r="T798" s="68">
        <v>81</v>
      </c>
      <c r="U798" s="100" t="str">
        <f t="shared" si="177"/>
        <v>Apr</v>
      </c>
      <c r="V798" s="96">
        <v>81</v>
      </c>
      <c r="W798" s="101">
        <f t="shared" si="178"/>
        <v>-63.5</v>
      </c>
      <c r="X798" s="102">
        <f t="shared" si="179"/>
        <v>-0.78395061728395066</v>
      </c>
      <c r="Y798" s="103" t="str">
        <f t="shared" si="180"/>
        <v>DEGROWTH</v>
      </c>
      <c r="Z798" s="74">
        <v>0</v>
      </c>
      <c r="AA798" s="69"/>
      <c r="AB798" s="69" t="s">
        <v>133</v>
      </c>
      <c r="AC798" s="69" t="s">
        <v>134</v>
      </c>
      <c r="AD798" s="3">
        <f t="shared" si="181"/>
        <v>0</v>
      </c>
      <c r="AE798" s="75"/>
    </row>
    <row r="799" spans="1:31" ht="14.25" customHeight="1">
      <c r="A799" s="69" t="s">
        <v>134</v>
      </c>
      <c r="B799" s="71" t="s">
        <v>81</v>
      </c>
      <c r="C799" s="71" t="s">
        <v>2110</v>
      </c>
      <c r="D799" s="71">
        <v>1000000143</v>
      </c>
      <c r="E799" s="72" t="s">
        <v>2111</v>
      </c>
      <c r="F799" s="73">
        <v>43675</v>
      </c>
      <c r="G799" s="66" t="str">
        <f t="shared" si="168"/>
        <v>Targeted Dealer</v>
      </c>
      <c r="H799" s="66"/>
      <c r="I799" s="67">
        <v>50</v>
      </c>
      <c r="J799" s="67">
        <f t="shared" si="169"/>
        <v>46.666666666666671</v>
      </c>
      <c r="K799" s="68">
        <v>15</v>
      </c>
      <c r="L799" s="68">
        <f t="shared" si="170"/>
        <v>35</v>
      </c>
      <c r="M799" s="68">
        <f t="shared" si="171"/>
        <v>32.142857142857139</v>
      </c>
      <c r="N799" s="96">
        <v>25</v>
      </c>
      <c r="O799" s="97" t="str">
        <f t="shared" si="172"/>
        <v>Mar</v>
      </c>
      <c r="P799" s="96">
        <f t="shared" si="173"/>
        <v>25</v>
      </c>
      <c r="Q799" s="98">
        <f t="shared" si="174"/>
        <v>-10</v>
      </c>
      <c r="R799" s="97">
        <f t="shared" si="175"/>
        <v>-0.4</v>
      </c>
      <c r="S799" s="99" t="str">
        <f t="shared" si="176"/>
        <v>DEGROWTH</v>
      </c>
      <c r="T799" s="68">
        <v>40</v>
      </c>
      <c r="U799" s="100" t="str">
        <f t="shared" si="177"/>
        <v>Apr</v>
      </c>
      <c r="V799" s="96">
        <v>40</v>
      </c>
      <c r="W799" s="101">
        <f t="shared" si="178"/>
        <v>-25</v>
      </c>
      <c r="X799" s="102">
        <f t="shared" si="179"/>
        <v>-0.625</v>
      </c>
      <c r="Y799" s="103" t="str">
        <f t="shared" si="180"/>
        <v>DEGROWTH</v>
      </c>
      <c r="Z799" s="74">
        <v>0</v>
      </c>
      <c r="AA799" s="69"/>
      <c r="AB799" s="69" t="s">
        <v>133</v>
      </c>
      <c r="AC799" s="69" t="s">
        <v>134</v>
      </c>
      <c r="AD799" s="3">
        <f t="shared" si="181"/>
        <v>0</v>
      </c>
      <c r="AE799" s="75"/>
    </row>
    <row r="800" spans="1:31" ht="14.25" customHeight="1">
      <c r="A800" s="69" t="s">
        <v>134</v>
      </c>
      <c r="B800" s="71" t="s">
        <v>81</v>
      </c>
      <c r="C800" s="71" t="s">
        <v>2112</v>
      </c>
      <c r="D800" s="71">
        <v>1000000153</v>
      </c>
      <c r="E800" s="72" t="s">
        <v>2113</v>
      </c>
      <c r="F800" s="73">
        <v>44041</v>
      </c>
      <c r="G800" s="66" t="str">
        <f t="shared" si="168"/>
        <v>Targeted Dealer</v>
      </c>
      <c r="H800" s="66"/>
      <c r="I800" s="67">
        <v>210</v>
      </c>
      <c r="J800" s="67">
        <f t="shared" si="169"/>
        <v>196</v>
      </c>
      <c r="K800" s="68">
        <v>212.5</v>
      </c>
      <c r="L800" s="68">
        <f t="shared" si="170"/>
        <v>-2.5</v>
      </c>
      <c r="M800" s="68">
        <f t="shared" si="171"/>
        <v>108.41836734693878</v>
      </c>
      <c r="N800" s="96">
        <v>132.5</v>
      </c>
      <c r="O800" s="97" t="str">
        <f t="shared" si="172"/>
        <v>Mar</v>
      </c>
      <c r="P800" s="96">
        <f t="shared" si="173"/>
        <v>132.5</v>
      </c>
      <c r="Q800" s="98">
        <f t="shared" si="174"/>
        <v>80</v>
      </c>
      <c r="R800" s="97">
        <f t="shared" si="175"/>
        <v>0.60377358490566047</v>
      </c>
      <c r="S800" s="99" t="str">
        <f t="shared" si="176"/>
        <v>GROWTH</v>
      </c>
      <c r="T800" s="68">
        <v>227</v>
      </c>
      <c r="U800" s="100" t="str">
        <f t="shared" si="177"/>
        <v>Apr</v>
      </c>
      <c r="V800" s="96">
        <v>227</v>
      </c>
      <c r="W800" s="101">
        <f t="shared" si="178"/>
        <v>-14.5</v>
      </c>
      <c r="X800" s="102">
        <f t="shared" si="179"/>
        <v>-6.3876651982378907E-2</v>
      </c>
      <c r="Y800" s="103" t="str">
        <f t="shared" si="180"/>
        <v>DEGROWTH</v>
      </c>
      <c r="Z800" s="74">
        <v>0</v>
      </c>
      <c r="AA800" s="69"/>
      <c r="AB800" s="69" t="s">
        <v>133</v>
      </c>
      <c r="AC800" s="69" t="s">
        <v>134</v>
      </c>
      <c r="AD800" s="3">
        <f t="shared" si="181"/>
        <v>0</v>
      </c>
      <c r="AE800" s="75"/>
    </row>
    <row r="801" spans="1:31" ht="14.25" customHeight="1">
      <c r="A801" s="69" t="s">
        <v>134</v>
      </c>
      <c r="B801" s="71" t="s">
        <v>81</v>
      </c>
      <c r="C801" s="71" t="s">
        <v>2114</v>
      </c>
      <c r="D801" s="71">
        <v>1000000836</v>
      </c>
      <c r="E801" s="72" t="s">
        <v>2115</v>
      </c>
      <c r="F801" s="73">
        <v>44123</v>
      </c>
      <c r="G801" s="66" t="str">
        <f t="shared" si="168"/>
        <v>Targeted Dealer</v>
      </c>
      <c r="H801" s="66"/>
      <c r="I801" s="67">
        <v>150</v>
      </c>
      <c r="J801" s="67">
        <f t="shared" si="169"/>
        <v>140</v>
      </c>
      <c r="K801" s="68">
        <v>76.5</v>
      </c>
      <c r="L801" s="68">
        <f t="shared" si="170"/>
        <v>73.5</v>
      </c>
      <c r="M801" s="68">
        <f t="shared" si="171"/>
        <v>54.642857142857146</v>
      </c>
      <c r="N801" s="96">
        <v>139</v>
      </c>
      <c r="O801" s="97" t="str">
        <f t="shared" si="172"/>
        <v>Mar</v>
      </c>
      <c r="P801" s="96">
        <f t="shared" si="173"/>
        <v>139</v>
      </c>
      <c r="Q801" s="98">
        <f t="shared" si="174"/>
        <v>-62.5</v>
      </c>
      <c r="R801" s="97">
        <f t="shared" si="175"/>
        <v>-0.44964028776978415</v>
      </c>
      <c r="S801" s="99" t="str">
        <f t="shared" si="176"/>
        <v>DEGROWTH</v>
      </c>
      <c r="T801" s="68">
        <v>104.5</v>
      </c>
      <c r="U801" s="100" t="str">
        <f t="shared" si="177"/>
        <v>Apr</v>
      </c>
      <c r="V801" s="96">
        <v>104.5</v>
      </c>
      <c r="W801" s="101">
        <f t="shared" si="178"/>
        <v>-28</v>
      </c>
      <c r="X801" s="102">
        <f t="shared" si="179"/>
        <v>-0.26794258373205737</v>
      </c>
      <c r="Y801" s="103" t="str">
        <f t="shared" si="180"/>
        <v>DEGROWTH</v>
      </c>
      <c r="Z801" s="74">
        <v>0</v>
      </c>
      <c r="AA801" s="69"/>
      <c r="AB801" s="69" t="s">
        <v>133</v>
      </c>
      <c r="AC801" s="69" t="s">
        <v>134</v>
      </c>
      <c r="AD801" s="3">
        <f t="shared" si="181"/>
        <v>0</v>
      </c>
      <c r="AE801" s="75"/>
    </row>
    <row r="802" spans="1:31" ht="14.25" customHeight="1">
      <c r="A802" s="69" t="s">
        <v>134</v>
      </c>
      <c r="B802" s="71" t="s">
        <v>81</v>
      </c>
      <c r="C802" s="71" t="s">
        <v>2116</v>
      </c>
      <c r="D802" s="71">
        <v>1000000159</v>
      </c>
      <c r="E802" s="72" t="s">
        <v>2117</v>
      </c>
      <c r="F802" s="73">
        <v>44140</v>
      </c>
      <c r="G802" s="66" t="str">
        <f t="shared" si="168"/>
        <v>Targeted Dealer</v>
      </c>
      <c r="H802" s="66"/>
      <c r="I802" s="67">
        <v>35</v>
      </c>
      <c r="J802" s="67">
        <f t="shared" si="169"/>
        <v>32.666666666666671</v>
      </c>
      <c r="K802" s="68">
        <v>20.5</v>
      </c>
      <c r="L802" s="68">
        <f t="shared" si="170"/>
        <v>14.5</v>
      </c>
      <c r="M802" s="68">
        <f t="shared" si="171"/>
        <v>62.755102040816318</v>
      </c>
      <c r="N802" s="96">
        <v>9.75</v>
      </c>
      <c r="O802" s="97" t="str">
        <f t="shared" si="172"/>
        <v>Mar</v>
      </c>
      <c r="P802" s="96">
        <f t="shared" si="173"/>
        <v>9.75</v>
      </c>
      <c r="Q802" s="98">
        <f t="shared" si="174"/>
        <v>10.75</v>
      </c>
      <c r="R802" s="97">
        <f t="shared" si="175"/>
        <v>1.1025641025641026</v>
      </c>
      <c r="S802" s="99" t="str">
        <f t="shared" si="176"/>
        <v>GROWTH</v>
      </c>
      <c r="T802" s="68">
        <v>28</v>
      </c>
      <c r="U802" s="100" t="str">
        <f t="shared" si="177"/>
        <v>Apr</v>
      </c>
      <c r="V802" s="96">
        <v>28</v>
      </c>
      <c r="W802" s="101">
        <f t="shared" si="178"/>
        <v>-7.5</v>
      </c>
      <c r="X802" s="102">
        <f t="shared" si="179"/>
        <v>-0.2678571428571429</v>
      </c>
      <c r="Y802" s="103" t="str">
        <f t="shared" si="180"/>
        <v>DEGROWTH</v>
      </c>
      <c r="Z802" s="74">
        <v>0</v>
      </c>
      <c r="AA802" s="69"/>
      <c r="AB802" s="69" t="s">
        <v>133</v>
      </c>
      <c r="AC802" s="69" t="s">
        <v>134</v>
      </c>
      <c r="AD802" s="3">
        <f t="shared" si="181"/>
        <v>0</v>
      </c>
      <c r="AE802" s="75"/>
    </row>
    <row r="803" spans="1:31" ht="14.25" customHeight="1">
      <c r="A803" s="69" t="s">
        <v>134</v>
      </c>
      <c r="B803" s="71" t="s">
        <v>81</v>
      </c>
      <c r="C803" s="71" t="s">
        <v>2118</v>
      </c>
      <c r="D803" s="71">
        <v>1000000133</v>
      </c>
      <c r="E803" s="72" t="s">
        <v>2119</v>
      </c>
      <c r="F803" s="73">
        <v>44215</v>
      </c>
      <c r="G803" s="66" t="str">
        <f t="shared" si="168"/>
        <v>Targeted Dealer</v>
      </c>
      <c r="H803" s="66"/>
      <c r="I803" s="67">
        <v>90</v>
      </c>
      <c r="J803" s="67">
        <f t="shared" si="169"/>
        <v>84</v>
      </c>
      <c r="K803" s="68">
        <v>76.75</v>
      </c>
      <c r="L803" s="68">
        <f t="shared" si="170"/>
        <v>13.25</v>
      </c>
      <c r="M803" s="68">
        <f t="shared" si="171"/>
        <v>91.36904761904762</v>
      </c>
      <c r="N803" s="96">
        <v>62.5</v>
      </c>
      <c r="O803" s="97" t="str">
        <f t="shared" si="172"/>
        <v>Mar</v>
      </c>
      <c r="P803" s="96">
        <f t="shared" si="173"/>
        <v>62.5</v>
      </c>
      <c r="Q803" s="98">
        <f t="shared" si="174"/>
        <v>14.25</v>
      </c>
      <c r="R803" s="97">
        <f t="shared" si="175"/>
        <v>0.22799999999999998</v>
      </c>
      <c r="S803" s="99" t="str">
        <f t="shared" si="176"/>
        <v>GROWTH</v>
      </c>
      <c r="T803" s="68">
        <v>78.75</v>
      </c>
      <c r="U803" s="100" t="str">
        <f t="shared" si="177"/>
        <v>Apr</v>
      </c>
      <c r="V803" s="96">
        <v>78.75</v>
      </c>
      <c r="W803" s="101">
        <f t="shared" si="178"/>
        <v>-2</v>
      </c>
      <c r="X803" s="102">
        <f t="shared" si="179"/>
        <v>-2.5396825396825418E-2</v>
      </c>
      <c r="Y803" s="103" t="str">
        <f t="shared" si="180"/>
        <v>DEGROWTH</v>
      </c>
      <c r="Z803" s="74">
        <v>0</v>
      </c>
      <c r="AA803" s="69"/>
      <c r="AB803" s="69" t="s">
        <v>133</v>
      </c>
      <c r="AC803" s="69" t="s">
        <v>134</v>
      </c>
      <c r="AD803" s="3">
        <f t="shared" si="181"/>
        <v>0</v>
      </c>
      <c r="AE803" s="75"/>
    </row>
    <row r="804" spans="1:31" ht="14.25" customHeight="1">
      <c r="A804" s="69" t="s">
        <v>134</v>
      </c>
      <c r="B804" s="71" t="s">
        <v>81</v>
      </c>
      <c r="C804" s="71" t="s">
        <v>2120</v>
      </c>
      <c r="D804" s="71">
        <v>1000000135</v>
      </c>
      <c r="E804" s="72" t="s">
        <v>2121</v>
      </c>
      <c r="F804" s="73">
        <v>44452</v>
      </c>
      <c r="G804" s="66" t="str">
        <f t="shared" si="168"/>
        <v>Targeted Dealer</v>
      </c>
      <c r="H804" s="66"/>
      <c r="I804" s="67">
        <v>40</v>
      </c>
      <c r="J804" s="67">
        <f t="shared" si="169"/>
        <v>37.333333333333329</v>
      </c>
      <c r="K804" s="68">
        <v>20</v>
      </c>
      <c r="L804" s="68">
        <f t="shared" si="170"/>
        <v>20</v>
      </c>
      <c r="M804" s="68">
        <f t="shared" si="171"/>
        <v>53.571428571428577</v>
      </c>
      <c r="N804" s="96">
        <v>15</v>
      </c>
      <c r="O804" s="97" t="str">
        <f t="shared" si="172"/>
        <v>Mar</v>
      </c>
      <c r="P804" s="96">
        <f t="shared" si="173"/>
        <v>15</v>
      </c>
      <c r="Q804" s="98">
        <f t="shared" si="174"/>
        <v>5</v>
      </c>
      <c r="R804" s="97">
        <f t="shared" si="175"/>
        <v>0.33333333333333326</v>
      </c>
      <c r="S804" s="99" t="str">
        <f t="shared" si="176"/>
        <v>GROWTH</v>
      </c>
      <c r="T804" s="68">
        <v>34.799999999999997</v>
      </c>
      <c r="U804" s="100" t="str">
        <f t="shared" si="177"/>
        <v>Apr</v>
      </c>
      <c r="V804" s="96">
        <v>34.799999999999997</v>
      </c>
      <c r="W804" s="101">
        <f t="shared" si="178"/>
        <v>-14.799999999999997</v>
      </c>
      <c r="X804" s="102">
        <f t="shared" si="179"/>
        <v>-0.42528735632183901</v>
      </c>
      <c r="Y804" s="103" t="str">
        <f t="shared" si="180"/>
        <v>DEGROWTH</v>
      </c>
      <c r="Z804" s="74">
        <v>0</v>
      </c>
      <c r="AA804" s="69"/>
      <c r="AB804" s="69" t="s">
        <v>133</v>
      </c>
      <c r="AC804" s="69" t="s">
        <v>134</v>
      </c>
      <c r="AD804" s="3">
        <f t="shared" si="181"/>
        <v>0</v>
      </c>
      <c r="AE804" s="75"/>
    </row>
    <row r="805" spans="1:31" ht="14.25" customHeight="1">
      <c r="A805" s="69" t="s">
        <v>134</v>
      </c>
      <c r="B805" s="71" t="s">
        <v>81</v>
      </c>
      <c r="C805" s="71" t="s">
        <v>2122</v>
      </c>
      <c r="D805" s="71">
        <v>1000002609</v>
      </c>
      <c r="E805" s="72" t="s">
        <v>2123</v>
      </c>
      <c r="F805" s="73">
        <v>44616</v>
      </c>
      <c r="G805" s="66" t="str">
        <f t="shared" si="168"/>
        <v>Targeted Dealer</v>
      </c>
      <c r="H805" s="66"/>
      <c r="I805" s="67">
        <v>60</v>
      </c>
      <c r="J805" s="67">
        <f t="shared" si="169"/>
        <v>56</v>
      </c>
      <c r="K805" s="68">
        <v>19</v>
      </c>
      <c r="L805" s="68">
        <f t="shared" si="170"/>
        <v>41</v>
      </c>
      <c r="M805" s="68">
        <f t="shared" si="171"/>
        <v>33.928571428571423</v>
      </c>
      <c r="N805" s="96">
        <v>19.5</v>
      </c>
      <c r="O805" s="97" t="str">
        <f t="shared" si="172"/>
        <v>Mar</v>
      </c>
      <c r="P805" s="96">
        <f t="shared" si="173"/>
        <v>19.5</v>
      </c>
      <c r="Q805" s="98">
        <f t="shared" si="174"/>
        <v>-0.5</v>
      </c>
      <c r="R805" s="97">
        <f t="shared" si="175"/>
        <v>-2.5641025641025661E-2</v>
      </c>
      <c r="S805" s="99" t="str">
        <f t="shared" si="176"/>
        <v>DEGROWTH</v>
      </c>
      <c r="T805" s="68">
        <v>58</v>
      </c>
      <c r="U805" s="100" t="str">
        <f t="shared" si="177"/>
        <v>Apr</v>
      </c>
      <c r="V805" s="96">
        <v>58</v>
      </c>
      <c r="W805" s="101">
        <f t="shared" si="178"/>
        <v>-39</v>
      </c>
      <c r="X805" s="102">
        <f t="shared" si="179"/>
        <v>-0.67241379310344829</v>
      </c>
      <c r="Y805" s="103" t="str">
        <f t="shared" si="180"/>
        <v>DEGROWTH</v>
      </c>
      <c r="Z805" s="74">
        <v>0</v>
      </c>
      <c r="AA805" s="69"/>
      <c r="AB805" s="69" t="s">
        <v>133</v>
      </c>
      <c r="AC805" s="69" t="s">
        <v>134</v>
      </c>
      <c r="AD805" s="3">
        <f t="shared" si="181"/>
        <v>0</v>
      </c>
      <c r="AE805" s="75"/>
    </row>
    <row r="806" spans="1:31" ht="14.25" customHeight="1">
      <c r="A806" s="69" t="s">
        <v>134</v>
      </c>
      <c r="B806" s="71" t="s">
        <v>81</v>
      </c>
      <c r="C806" s="71" t="s">
        <v>2124</v>
      </c>
      <c r="D806" s="71">
        <v>1000003168</v>
      </c>
      <c r="E806" s="71" t="s">
        <v>2125</v>
      </c>
      <c r="F806" s="73">
        <v>44918</v>
      </c>
      <c r="G806" s="66" t="str">
        <f t="shared" si="168"/>
        <v>Targeted Dealer</v>
      </c>
      <c r="H806" s="66"/>
      <c r="I806" s="67">
        <v>60</v>
      </c>
      <c r="J806" s="67">
        <f t="shared" si="169"/>
        <v>56</v>
      </c>
      <c r="K806" s="68">
        <v>57.5</v>
      </c>
      <c r="L806" s="68">
        <f t="shared" si="170"/>
        <v>2.5</v>
      </c>
      <c r="M806" s="68">
        <f t="shared" si="171"/>
        <v>102.67857142857142</v>
      </c>
      <c r="N806" s="96">
        <v>51</v>
      </c>
      <c r="O806" s="97" t="str">
        <f t="shared" si="172"/>
        <v>Mar</v>
      </c>
      <c r="P806" s="96">
        <f t="shared" si="173"/>
        <v>51</v>
      </c>
      <c r="Q806" s="98">
        <f t="shared" si="174"/>
        <v>6.5</v>
      </c>
      <c r="R806" s="97">
        <f t="shared" si="175"/>
        <v>0.12745098039215685</v>
      </c>
      <c r="S806" s="99" t="str">
        <f t="shared" si="176"/>
        <v>GROWTH</v>
      </c>
      <c r="T806" s="68">
        <v>52.5</v>
      </c>
      <c r="U806" s="100" t="str">
        <f t="shared" si="177"/>
        <v>Apr</v>
      </c>
      <c r="V806" s="96">
        <v>52.5</v>
      </c>
      <c r="W806" s="101">
        <f t="shared" si="178"/>
        <v>5</v>
      </c>
      <c r="X806" s="102">
        <f t="shared" si="179"/>
        <v>9.5238095238095344E-2</v>
      </c>
      <c r="Y806" s="103" t="str">
        <f t="shared" si="180"/>
        <v>GROWTH</v>
      </c>
      <c r="Z806" s="74">
        <v>0</v>
      </c>
      <c r="AA806" s="69"/>
      <c r="AB806" s="69" t="s">
        <v>133</v>
      </c>
      <c r="AC806" s="69" t="s">
        <v>134</v>
      </c>
      <c r="AD806" s="3">
        <f t="shared" si="181"/>
        <v>0</v>
      </c>
      <c r="AE806" s="75"/>
    </row>
    <row r="807" spans="1:31" ht="14.25" customHeight="1">
      <c r="A807" s="69" t="s">
        <v>134</v>
      </c>
      <c r="B807" s="71" t="s">
        <v>81</v>
      </c>
      <c r="C807" s="71" t="s">
        <v>2126</v>
      </c>
      <c r="D807" s="71">
        <v>1000003182</v>
      </c>
      <c r="E807" s="71" t="s">
        <v>2127</v>
      </c>
      <c r="F807" s="73">
        <v>44922</v>
      </c>
      <c r="G807" s="66" t="str">
        <f t="shared" si="168"/>
        <v>Targeted Dealer</v>
      </c>
      <c r="H807" s="66"/>
      <c r="I807" s="67">
        <v>20</v>
      </c>
      <c r="J807" s="67">
        <f t="shared" si="169"/>
        <v>18.666666666666664</v>
      </c>
      <c r="K807" s="68">
        <v>0</v>
      </c>
      <c r="L807" s="68">
        <f t="shared" si="170"/>
        <v>20</v>
      </c>
      <c r="M807" s="68">
        <f t="shared" si="171"/>
        <v>0</v>
      </c>
      <c r="N807" s="96">
        <v>5</v>
      </c>
      <c r="O807" s="97" t="str">
        <f t="shared" si="172"/>
        <v>Mar</v>
      </c>
      <c r="P807" s="96">
        <f t="shared" si="173"/>
        <v>5</v>
      </c>
      <c r="Q807" s="98">
        <f t="shared" si="174"/>
        <v>-5</v>
      </c>
      <c r="R807" s="97">
        <f t="shared" si="175"/>
        <v>-1</v>
      </c>
      <c r="S807" s="99" t="str">
        <f t="shared" si="176"/>
        <v>DEGROWTH</v>
      </c>
      <c r="T807" s="68">
        <v>10</v>
      </c>
      <c r="U807" s="100" t="str">
        <f t="shared" si="177"/>
        <v>Apr</v>
      </c>
      <c r="V807" s="96">
        <v>10</v>
      </c>
      <c r="W807" s="101">
        <f t="shared" si="178"/>
        <v>-10</v>
      </c>
      <c r="X807" s="102">
        <f t="shared" si="179"/>
        <v>-1</v>
      </c>
      <c r="Y807" s="103" t="str">
        <f t="shared" si="180"/>
        <v>DEGROWTH</v>
      </c>
      <c r="Z807" s="74">
        <v>0</v>
      </c>
      <c r="AA807" s="69"/>
      <c r="AB807" s="69" t="s">
        <v>133</v>
      </c>
      <c r="AC807" s="69" t="s">
        <v>134</v>
      </c>
      <c r="AD807" s="3">
        <f t="shared" si="181"/>
        <v>1</v>
      </c>
      <c r="AE807" s="75"/>
    </row>
    <row r="808" spans="1:31" ht="14.25" customHeight="1">
      <c r="A808" s="69" t="s">
        <v>134</v>
      </c>
      <c r="B808" s="71" t="s">
        <v>81</v>
      </c>
      <c r="C808" s="71" t="s">
        <v>2128</v>
      </c>
      <c r="D808" s="71">
        <v>1000003184</v>
      </c>
      <c r="E808" s="71" t="s">
        <v>2129</v>
      </c>
      <c r="F808" s="73">
        <v>44923</v>
      </c>
      <c r="G808" s="66" t="str">
        <f t="shared" si="168"/>
        <v>Targeted Dealer</v>
      </c>
      <c r="H808" s="66"/>
      <c r="I808" s="67">
        <v>35</v>
      </c>
      <c r="J808" s="67">
        <f t="shared" si="169"/>
        <v>32.666666666666671</v>
      </c>
      <c r="K808" s="68">
        <v>7.5</v>
      </c>
      <c r="L808" s="68">
        <f t="shared" si="170"/>
        <v>27.5</v>
      </c>
      <c r="M808" s="68">
        <f t="shared" si="171"/>
        <v>22.959183673469383</v>
      </c>
      <c r="N808" s="96">
        <v>2.5</v>
      </c>
      <c r="O808" s="97" t="str">
        <f t="shared" si="172"/>
        <v>Mar</v>
      </c>
      <c r="P808" s="96">
        <f t="shared" si="173"/>
        <v>2.5</v>
      </c>
      <c r="Q808" s="98">
        <f t="shared" si="174"/>
        <v>5</v>
      </c>
      <c r="R808" s="97">
        <f t="shared" si="175"/>
        <v>2</v>
      </c>
      <c r="S808" s="99" t="str">
        <f t="shared" si="176"/>
        <v>GROWTH</v>
      </c>
      <c r="T808" s="68">
        <v>12.5</v>
      </c>
      <c r="U808" s="100" t="str">
        <f t="shared" si="177"/>
        <v>Apr</v>
      </c>
      <c r="V808" s="96">
        <v>12.5</v>
      </c>
      <c r="W808" s="101">
        <f t="shared" si="178"/>
        <v>-5</v>
      </c>
      <c r="X808" s="102">
        <f t="shared" si="179"/>
        <v>-0.4</v>
      </c>
      <c r="Y808" s="103" t="str">
        <f t="shared" si="180"/>
        <v>DEGROWTH</v>
      </c>
      <c r="Z808" s="74">
        <v>0</v>
      </c>
      <c r="AA808" s="69"/>
      <c r="AB808" s="69" t="s">
        <v>133</v>
      </c>
      <c r="AC808" s="69" t="s">
        <v>134</v>
      </c>
      <c r="AD808" s="3">
        <f t="shared" si="181"/>
        <v>0</v>
      </c>
      <c r="AE808" s="75"/>
    </row>
    <row r="809" spans="1:31" ht="14.25" customHeight="1">
      <c r="A809" s="69" t="s">
        <v>134</v>
      </c>
      <c r="B809" s="71" t="s">
        <v>81</v>
      </c>
      <c r="C809" s="71" t="s">
        <v>2130</v>
      </c>
      <c r="D809" s="71">
        <v>1000003208</v>
      </c>
      <c r="E809" s="71" t="s">
        <v>2131</v>
      </c>
      <c r="F809" s="73">
        <v>44926</v>
      </c>
      <c r="G809" s="66" t="str">
        <f t="shared" si="168"/>
        <v>Targeted Dealer</v>
      </c>
      <c r="H809" s="66"/>
      <c r="I809" s="67">
        <v>575</v>
      </c>
      <c r="J809" s="67">
        <f t="shared" si="169"/>
        <v>536.66666666666674</v>
      </c>
      <c r="K809" s="68">
        <v>500</v>
      </c>
      <c r="L809" s="68">
        <f t="shared" si="170"/>
        <v>75</v>
      </c>
      <c r="M809" s="68">
        <f t="shared" si="171"/>
        <v>93.167701863354026</v>
      </c>
      <c r="N809" s="96">
        <v>420</v>
      </c>
      <c r="O809" s="97" t="str">
        <f t="shared" si="172"/>
        <v>Mar</v>
      </c>
      <c r="P809" s="96">
        <f t="shared" si="173"/>
        <v>420</v>
      </c>
      <c r="Q809" s="98">
        <f t="shared" si="174"/>
        <v>80</v>
      </c>
      <c r="R809" s="97">
        <f t="shared" si="175"/>
        <v>0.19047619047619047</v>
      </c>
      <c r="S809" s="99" t="str">
        <f t="shared" si="176"/>
        <v>GROWTH</v>
      </c>
      <c r="T809" s="68">
        <v>460</v>
      </c>
      <c r="U809" s="100" t="str">
        <f t="shared" si="177"/>
        <v>Apr</v>
      </c>
      <c r="V809" s="96">
        <v>460</v>
      </c>
      <c r="W809" s="101">
        <f t="shared" si="178"/>
        <v>40</v>
      </c>
      <c r="X809" s="102">
        <f t="shared" si="179"/>
        <v>8.6956521739130377E-2</v>
      </c>
      <c r="Y809" s="103" t="str">
        <f t="shared" si="180"/>
        <v>GROWTH</v>
      </c>
      <c r="Z809" s="74">
        <v>0</v>
      </c>
      <c r="AA809" s="69"/>
      <c r="AB809" s="69" t="s">
        <v>133</v>
      </c>
      <c r="AC809" s="69" t="s">
        <v>134</v>
      </c>
      <c r="AD809" s="3">
        <f t="shared" si="181"/>
        <v>0</v>
      </c>
      <c r="AE809" s="75"/>
    </row>
    <row r="810" spans="1:31" ht="14.25" customHeight="1">
      <c r="A810" s="69" t="s">
        <v>134</v>
      </c>
      <c r="B810" s="71" t="s">
        <v>81</v>
      </c>
      <c r="C810" s="71" t="s">
        <v>2132</v>
      </c>
      <c r="D810" s="71">
        <v>1000003382</v>
      </c>
      <c r="E810" s="71" t="s">
        <v>2133</v>
      </c>
      <c r="F810" s="73">
        <v>44978</v>
      </c>
      <c r="G810" s="66" t="str">
        <f t="shared" si="168"/>
        <v>Targeted Dealer</v>
      </c>
      <c r="H810" s="66"/>
      <c r="I810" s="67">
        <v>80</v>
      </c>
      <c r="J810" s="67">
        <f t="shared" si="169"/>
        <v>74.666666666666657</v>
      </c>
      <c r="K810" s="68">
        <v>114</v>
      </c>
      <c r="L810" s="68">
        <f t="shared" si="170"/>
        <v>-34</v>
      </c>
      <c r="M810" s="68">
        <f t="shared" si="171"/>
        <v>152.67857142857144</v>
      </c>
      <c r="N810" s="96">
        <v>45.5</v>
      </c>
      <c r="O810" s="97" t="str">
        <f t="shared" si="172"/>
        <v>Mar</v>
      </c>
      <c r="P810" s="96">
        <f t="shared" si="173"/>
        <v>45.5</v>
      </c>
      <c r="Q810" s="98">
        <f t="shared" si="174"/>
        <v>68.5</v>
      </c>
      <c r="R810" s="97">
        <f t="shared" si="175"/>
        <v>1.5054945054945055</v>
      </c>
      <c r="S810" s="99" t="str">
        <f t="shared" si="176"/>
        <v>GROWTH</v>
      </c>
      <c r="T810" s="68">
        <v>66.5</v>
      </c>
      <c r="U810" s="100" t="str">
        <f t="shared" si="177"/>
        <v>Apr</v>
      </c>
      <c r="V810" s="96">
        <v>66.5</v>
      </c>
      <c r="W810" s="101">
        <f t="shared" si="178"/>
        <v>47.5</v>
      </c>
      <c r="X810" s="102">
        <f t="shared" si="179"/>
        <v>0.71428571428571419</v>
      </c>
      <c r="Y810" s="103" t="str">
        <f t="shared" si="180"/>
        <v>GROWTH</v>
      </c>
      <c r="Z810" s="74">
        <v>0</v>
      </c>
      <c r="AA810" s="69"/>
      <c r="AB810" s="69" t="s">
        <v>133</v>
      </c>
      <c r="AC810" s="69" t="s">
        <v>134</v>
      </c>
      <c r="AD810" s="3">
        <f t="shared" si="181"/>
        <v>0</v>
      </c>
      <c r="AE810" s="75"/>
    </row>
    <row r="811" spans="1:31" ht="14.25" customHeight="1">
      <c r="A811" s="69" t="s">
        <v>134</v>
      </c>
      <c r="B811" s="71" t="s">
        <v>81</v>
      </c>
      <c r="C811" s="71" t="s">
        <v>2134</v>
      </c>
      <c r="D811" s="71">
        <v>1000003501</v>
      </c>
      <c r="E811" s="71" t="s">
        <v>2135</v>
      </c>
      <c r="F811" s="73">
        <v>45045</v>
      </c>
      <c r="G811" s="66" t="str">
        <f t="shared" si="168"/>
        <v>Targeted Dealer</v>
      </c>
      <c r="H811" s="66"/>
      <c r="I811" s="67">
        <v>35</v>
      </c>
      <c r="J811" s="67">
        <f t="shared" si="169"/>
        <v>32.666666666666671</v>
      </c>
      <c r="K811" s="68">
        <v>30</v>
      </c>
      <c r="L811" s="68">
        <f t="shared" si="170"/>
        <v>5</v>
      </c>
      <c r="M811" s="68">
        <f t="shared" si="171"/>
        <v>91.836734693877531</v>
      </c>
      <c r="N811" s="96">
        <v>20</v>
      </c>
      <c r="O811" s="97" t="str">
        <f t="shared" si="172"/>
        <v>Mar</v>
      </c>
      <c r="P811" s="96">
        <f t="shared" si="173"/>
        <v>20</v>
      </c>
      <c r="Q811" s="98">
        <f t="shared" si="174"/>
        <v>10</v>
      </c>
      <c r="R811" s="97">
        <f t="shared" si="175"/>
        <v>0.5</v>
      </c>
      <c r="S811" s="99" t="str">
        <f t="shared" si="176"/>
        <v>GROWTH</v>
      </c>
      <c r="T811" s="68">
        <v>30</v>
      </c>
      <c r="U811" s="100" t="str">
        <f t="shared" si="177"/>
        <v>Apr</v>
      </c>
      <c r="V811" s="96">
        <v>30</v>
      </c>
      <c r="W811" s="101">
        <f t="shared" si="178"/>
        <v>0</v>
      </c>
      <c r="X811" s="102">
        <f t="shared" si="179"/>
        <v>0</v>
      </c>
      <c r="Y811" s="103" t="str">
        <f t="shared" si="180"/>
        <v>GROWTH</v>
      </c>
      <c r="Z811" s="74">
        <v>0</v>
      </c>
      <c r="AA811" s="69"/>
      <c r="AB811" s="69" t="s">
        <v>133</v>
      </c>
      <c r="AC811" s="69" t="s">
        <v>134</v>
      </c>
      <c r="AD811" s="3">
        <f t="shared" si="181"/>
        <v>0</v>
      </c>
      <c r="AE811" s="75"/>
    </row>
    <row r="812" spans="1:31" ht="14.25" customHeight="1">
      <c r="A812" s="69" t="s">
        <v>134</v>
      </c>
      <c r="B812" s="71" t="s">
        <v>81</v>
      </c>
      <c r="C812" s="71" t="s">
        <v>2136</v>
      </c>
      <c r="D812" s="71">
        <v>1000003751</v>
      </c>
      <c r="E812" s="71" t="s">
        <v>2137</v>
      </c>
      <c r="F812" s="73">
        <v>45245</v>
      </c>
      <c r="G812" s="66" t="str">
        <f t="shared" si="168"/>
        <v>Targeted Dealer</v>
      </c>
      <c r="H812" s="66"/>
      <c r="I812" s="67">
        <v>50</v>
      </c>
      <c r="J812" s="67">
        <f t="shared" si="169"/>
        <v>46.666666666666671</v>
      </c>
      <c r="K812" s="68">
        <v>0</v>
      </c>
      <c r="L812" s="68">
        <f t="shared" si="170"/>
        <v>50</v>
      </c>
      <c r="M812" s="68">
        <f t="shared" si="171"/>
        <v>0</v>
      </c>
      <c r="N812" s="96">
        <v>20</v>
      </c>
      <c r="O812" s="97" t="str">
        <f t="shared" si="172"/>
        <v>Mar</v>
      </c>
      <c r="P812" s="96">
        <f t="shared" si="173"/>
        <v>20</v>
      </c>
      <c r="Q812" s="98">
        <f t="shared" si="174"/>
        <v>-20</v>
      </c>
      <c r="R812" s="97">
        <f t="shared" si="175"/>
        <v>-1</v>
      </c>
      <c r="S812" s="99" t="str">
        <f t="shared" si="176"/>
        <v>DEGROWTH</v>
      </c>
      <c r="T812" s="68">
        <v>27.5</v>
      </c>
      <c r="U812" s="100" t="str">
        <f t="shared" si="177"/>
        <v>Apr</v>
      </c>
      <c r="V812" s="96">
        <v>27.5</v>
      </c>
      <c r="W812" s="101">
        <f t="shared" si="178"/>
        <v>-27.5</v>
      </c>
      <c r="X812" s="102">
        <f t="shared" si="179"/>
        <v>-1</v>
      </c>
      <c r="Y812" s="103" t="str">
        <f t="shared" si="180"/>
        <v>DEGROWTH</v>
      </c>
      <c r="Z812" s="74">
        <v>0</v>
      </c>
      <c r="AA812" s="69"/>
      <c r="AB812" s="69" t="s">
        <v>133</v>
      </c>
      <c r="AC812" s="69" t="s">
        <v>134</v>
      </c>
      <c r="AD812" s="3">
        <f t="shared" si="181"/>
        <v>1</v>
      </c>
      <c r="AE812" s="75"/>
    </row>
    <row r="813" spans="1:31" ht="14.25" customHeight="1">
      <c r="A813" s="69" t="s">
        <v>134</v>
      </c>
      <c r="B813" s="71" t="s">
        <v>81</v>
      </c>
      <c r="C813" s="71" t="s">
        <v>2138</v>
      </c>
      <c r="D813" s="71">
        <v>1000003795</v>
      </c>
      <c r="E813" s="71" t="s">
        <v>2139</v>
      </c>
      <c r="F813" s="73">
        <v>45283</v>
      </c>
      <c r="G813" s="66" t="str">
        <f t="shared" si="168"/>
        <v>Targeted Dealer</v>
      </c>
      <c r="H813" s="66"/>
      <c r="I813" s="67">
        <v>130</v>
      </c>
      <c r="J813" s="67">
        <f t="shared" si="169"/>
        <v>121.33333333333333</v>
      </c>
      <c r="K813" s="68">
        <v>22.5</v>
      </c>
      <c r="L813" s="68">
        <f t="shared" si="170"/>
        <v>107.5</v>
      </c>
      <c r="M813" s="68">
        <f t="shared" si="171"/>
        <v>18.543956043956044</v>
      </c>
      <c r="N813" s="96">
        <v>25</v>
      </c>
      <c r="O813" s="97" t="str">
        <f t="shared" si="172"/>
        <v>Mar</v>
      </c>
      <c r="P813" s="96">
        <f t="shared" si="173"/>
        <v>25</v>
      </c>
      <c r="Q813" s="98">
        <f t="shared" si="174"/>
        <v>-2.5</v>
      </c>
      <c r="R813" s="97">
        <f t="shared" si="175"/>
        <v>-9.9999999999999978E-2</v>
      </c>
      <c r="S813" s="99" t="str">
        <f t="shared" si="176"/>
        <v>DEGROWTH</v>
      </c>
      <c r="T813" s="68">
        <v>120</v>
      </c>
      <c r="U813" s="100" t="str">
        <f t="shared" si="177"/>
        <v>Apr</v>
      </c>
      <c r="V813" s="96">
        <v>120</v>
      </c>
      <c r="W813" s="101">
        <f t="shared" si="178"/>
        <v>-97.5</v>
      </c>
      <c r="X813" s="102">
        <f t="shared" si="179"/>
        <v>-0.8125</v>
      </c>
      <c r="Y813" s="103" t="str">
        <f t="shared" si="180"/>
        <v>DEGROWTH</v>
      </c>
      <c r="Z813" s="74">
        <v>0</v>
      </c>
      <c r="AA813" s="69"/>
      <c r="AB813" s="69" t="s">
        <v>133</v>
      </c>
      <c r="AC813" s="69" t="s">
        <v>134</v>
      </c>
      <c r="AD813" s="3">
        <f t="shared" si="181"/>
        <v>0</v>
      </c>
      <c r="AE813" s="75"/>
    </row>
    <row r="814" spans="1:31" ht="14.25" customHeight="1">
      <c r="A814" s="69" t="s">
        <v>134</v>
      </c>
      <c r="B814" s="71" t="s">
        <v>81</v>
      </c>
      <c r="C814" s="71" t="s">
        <v>2140</v>
      </c>
      <c r="D814" s="71">
        <v>1000003796</v>
      </c>
      <c r="E814" s="71" t="s">
        <v>2141</v>
      </c>
      <c r="F814" s="73">
        <v>45283</v>
      </c>
      <c r="G814" s="66" t="str">
        <f t="shared" si="168"/>
        <v>Targeted Dealer</v>
      </c>
      <c r="H814" s="66"/>
      <c r="I814" s="67">
        <v>60</v>
      </c>
      <c r="J814" s="67">
        <f t="shared" si="169"/>
        <v>56</v>
      </c>
      <c r="K814" s="68">
        <v>0</v>
      </c>
      <c r="L814" s="68">
        <f t="shared" si="170"/>
        <v>60</v>
      </c>
      <c r="M814" s="68">
        <f t="shared" si="171"/>
        <v>0</v>
      </c>
      <c r="N814" s="96">
        <v>3</v>
      </c>
      <c r="O814" s="97" t="str">
        <f t="shared" si="172"/>
        <v>Mar</v>
      </c>
      <c r="P814" s="96">
        <f t="shared" si="173"/>
        <v>3</v>
      </c>
      <c r="Q814" s="98">
        <f t="shared" si="174"/>
        <v>-3</v>
      </c>
      <c r="R814" s="97">
        <f t="shared" si="175"/>
        <v>-1</v>
      </c>
      <c r="S814" s="99" t="str">
        <f t="shared" si="176"/>
        <v>DEGROWTH</v>
      </c>
      <c r="T814" s="68">
        <v>18</v>
      </c>
      <c r="U814" s="100" t="str">
        <f t="shared" si="177"/>
        <v>Apr</v>
      </c>
      <c r="V814" s="96">
        <v>18</v>
      </c>
      <c r="W814" s="101">
        <f t="shared" si="178"/>
        <v>-18</v>
      </c>
      <c r="X814" s="102">
        <f t="shared" si="179"/>
        <v>-1</v>
      </c>
      <c r="Y814" s="103" t="str">
        <f t="shared" si="180"/>
        <v>DEGROWTH</v>
      </c>
      <c r="Z814" s="74">
        <v>0</v>
      </c>
      <c r="AA814" s="69"/>
      <c r="AB814" s="69" t="s">
        <v>133</v>
      </c>
      <c r="AC814" s="69" t="s">
        <v>134</v>
      </c>
      <c r="AD814" s="3">
        <f t="shared" si="181"/>
        <v>1</v>
      </c>
      <c r="AE814" s="75"/>
    </row>
    <row r="815" spans="1:31" ht="14.25" customHeight="1">
      <c r="A815" s="69" t="s">
        <v>134</v>
      </c>
      <c r="B815" s="71" t="s">
        <v>81</v>
      </c>
      <c r="C815" s="71" t="s">
        <v>2142</v>
      </c>
      <c r="D815" s="71">
        <v>1000003807</v>
      </c>
      <c r="E815" s="71" t="s">
        <v>2143</v>
      </c>
      <c r="F815" s="73">
        <v>45289</v>
      </c>
      <c r="G815" s="66" t="str">
        <f t="shared" si="168"/>
        <v>Targeted Dealer</v>
      </c>
      <c r="H815" s="66"/>
      <c r="I815" s="67">
        <v>65</v>
      </c>
      <c r="J815" s="67">
        <f t="shared" si="169"/>
        <v>60.666666666666664</v>
      </c>
      <c r="K815" s="68">
        <v>35</v>
      </c>
      <c r="L815" s="68">
        <f t="shared" si="170"/>
        <v>30</v>
      </c>
      <c r="M815" s="68">
        <f t="shared" si="171"/>
        <v>57.692307692307693</v>
      </c>
      <c r="N815" s="96">
        <v>45</v>
      </c>
      <c r="O815" s="97" t="str">
        <f t="shared" si="172"/>
        <v>Mar</v>
      </c>
      <c r="P815" s="96">
        <f t="shared" si="173"/>
        <v>45</v>
      </c>
      <c r="Q815" s="98">
        <f t="shared" si="174"/>
        <v>-10</v>
      </c>
      <c r="R815" s="97">
        <f t="shared" si="175"/>
        <v>-0.22222222222222221</v>
      </c>
      <c r="S815" s="99" t="str">
        <f t="shared" si="176"/>
        <v>DEGROWTH</v>
      </c>
      <c r="T815" s="68">
        <v>55</v>
      </c>
      <c r="U815" s="100" t="str">
        <f t="shared" si="177"/>
        <v>Apr</v>
      </c>
      <c r="V815" s="96">
        <v>55</v>
      </c>
      <c r="W815" s="101">
        <f t="shared" si="178"/>
        <v>-20</v>
      </c>
      <c r="X815" s="102">
        <f t="shared" si="179"/>
        <v>-0.36363636363636365</v>
      </c>
      <c r="Y815" s="103" t="str">
        <f t="shared" si="180"/>
        <v>DEGROWTH</v>
      </c>
      <c r="Z815" s="74">
        <v>0</v>
      </c>
      <c r="AA815" s="69"/>
      <c r="AB815" s="69" t="s">
        <v>133</v>
      </c>
      <c r="AC815" s="69" t="s">
        <v>134</v>
      </c>
      <c r="AD815" s="3">
        <f t="shared" si="181"/>
        <v>0</v>
      </c>
      <c r="AE815" s="75"/>
    </row>
    <row r="816" spans="1:31" ht="14.25" customHeight="1">
      <c r="A816" s="74" t="s">
        <v>134</v>
      </c>
      <c r="B816" s="78" t="s">
        <v>81</v>
      </c>
      <c r="C816" s="78" t="s">
        <v>2144</v>
      </c>
      <c r="D816" s="78">
        <v>1000003881</v>
      </c>
      <c r="E816" s="78" t="s">
        <v>2145</v>
      </c>
      <c r="F816" s="73">
        <v>45355</v>
      </c>
      <c r="G816" s="66" t="str">
        <f t="shared" si="168"/>
        <v>Targeted Dealer</v>
      </c>
      <c r="H816" s="66"/>
      <c r="I816" s="67">
        <v>150</v>
      </c>
      <c r="J816" s="67">
        <f t="shared" si="169"/>
        <v>140</v>
      </c>
      <c r="K816" s="68">
        <v>106.95</v>
      </c>
      <c r="L816" s="68">
        <f t="shared" si="170"/>
        <v>43.05</v>
      </c>
      <c r="M816" s="68">
        <f t="shared" si="171"/>
        <v>76.392857142857153</v>
      </c>
      <c r="N816" s="96">
        <v>111</v>
      </c>
      <c r="O816" s="97" t="str">
        <f t="shared" si="172"/>
        <v>Mar</v>
      </c>
      <c r="P816" s="96">
        <f t="shared" si="173"/>
        <v>111</v>
      </c>
      <c r="Q816" s="98">
        <f t="shared" si="174"/>
        <v>-4.0499999999999972</v>
      </c>
      <c r="R816" s="97">
        <f t="shared" si="175"/>
        <v>-3.6486486486486447E-2</v>
      </c>
      <c r="S816" s="99" t="str">
        <f t="shared" si="176"/>
        <v>DEGROWTH</v>
      </c>
      <c r="T816" s="68">
        <v>105.6</v>
      </c>
      <c r="U816" s="100" t="str">
        <f t="shared" si="177"/>
        <v>Apr</v>
      </c>
      <c r="V816" s="96">
        <v>105.6</v>
      </c>
      <c r="W816" s="101">
        <f t="shared" si="178"/>
        <v>1.3500000000000085</v>
      </c>
      <c r="X816" s="102">
        <f t="shared" si="179"/>
        <v>1.278409090909105E-2</v>
      </c>
      <c r="Y816" s="103" t="str">
        <f t="shared" si="180"/>
        <v>GROWTH</v>
      </c>
      <c r="Z816" s="74">
        <v>0</v>
      </c>
      <c r="AA816" s="69"/>
      <c r="AB816" s="69" t="s">
        <v>133</v>
      </c>
      <c r="AC816" s="74" t="s">
        <v>134</v>
      </c>
      <c r="AD816" s="3">
        <f t="shared" si="181"/>
        <v>0</v>
      </c>
      <c r="AE816" s="75"/>
    </row>
    <row r="817" spans="1:31" ht="14.25" customHeight="1">
      <c r="A817" s="74" t="s">
        <v>134</v>
      </c>
      <c r="B817" s="78" t="s">
        <v>81</v>
      </c>
      <c r="C817" s="78" t="s">
        <v>2146</v>
      </c>
      <c r="D817" s="78">
        <v>1000003904</v>
      </c>
      <c r="E817" s="78" t="s">
        <v>2147</v>
      </c>
      <c r="F817" s="73">
        <v>45388</v>
      </c>
      <c r="G817" s="66" t="str">
        <f t="shared" si="168"/>
        <v>Targeted Dealer</v>
      </c>
      <c r="H817" s="66"/>
      <c r="I817" s="67">
        <v>55</v>
      </c>
      <c r="J817" s="67">
        <f t="shared" si="169"/>
        <v>51.333333333333329</v>
      </c>
      <c r="K817" s="68">
        <v>24</v>
      </c>
      <c r="L817" s="68">
        <f t="shared" si="170"/>
        <v>31</v>
      </c>
      <c r="M817" s="68">
        <f t="shared" si="171"/>
        <v>46.753246753246756</v>
      </c>
      <c r="N817" s="96">
        <v>14.5</v>
      </c>
      <c r="O817" s="97" t="str">
        <f t="shared" si="172"/>
        <v>Mar</v>
      </c>
      <c r="P817" s="96">
        <f t="shared" si="173"/>
        <v>14.5</v>
      </c>
      <c r="Q817" s="98">
        <f t="shared" si="174"/>
        <v>9.5</v>
      </c>
      <c r="R817" s="97">
        <f t="shared" si="175"/>
        <v>0.65517241379310343</v>
      </c>
      <c r="S817" s="99" t="str">
        <f t="shared" si="176"/>
        <v>GROWTH</v>
      </c>
      <c r="T817" s="68">
        <v>36.5</v>
      </c>
      <c r="U817" s="100" t="str">
        <f t="shared" si="177"/>
        <v>Apr</v>
      </c>
      <c r="V817" s="96">
        <v>36.5</v>
      </c>
      <c r="W817" s="101">
        <f t="shared" si="178"/>
        <v>-12.5</v>
      </c>
      <c r="X817" s="102">
        <f t="shared" si="179"/>
        <v>-0.34246575342465757</v>
      </c>
      <c r="Y817" s="103" t="str">
        <f t="shared" si="180"/>
        <v>DEGROWTH</v>
      </c>
      <c r="Z817" s="74">
        <v>0</v>
      </c>
      <c r="AA817" s="69"/>
      <c r="AB817" s="69" t="s">
        <v>133</v>
      </c>
      <c r="AC817" s="74" t="s">
        <v>134</v>
      </c>
      <c r="AD817" s="3">
        <f t="shared" si="181"/>
        <v>0</v>
      </c>
      <c r="AE817" s="75"/>
    </row>
    <row r="818" spans="1:31" ht="14.25" customHeight="1">
      <c r="A818" s="74" t="s">
        <v>134</v>
      </c>
      <c r="B818" s="78" t="s">
        <v>81</v>
      </c>
      <c r="C818" s="78" t="s">
        <v>2148</v>
      </c>
      <c r="D818" s="78">
        <v>1000003920</v>
      </c>
      <c r="E818" s="78" t="s">
        <v>2149</v>
      </c>
      <c r="F818" s="73">
        <v>45409</v>
      </c>
      <c r="G818" s="66" t="str">
        <f t="shared" si="168"/>
        <v>Targeted Dealer</v>
      </c>
      <c r="H818" s="66"/>
      <c r="I818" s="67">
        <v>135</v>
      </c>
      <c r="J818" s="67">
        <f t="shared" si="169"/>
        <v>126</v>
      </c>
      <c r="K818" s="68">
        <v>110</v>
      </c>
      <c r="L818" s="68">
        <f t="shared" si="170"/>
        <v>25</v>
      </c>
      <c r="M818" s="68">
        <f t="shared" si="171"/>
        <v>87.301587301587304</v>
      </c>
      <c r="N818" s="96">
        <v>61</v>
      </c>
      <c r="O818" s="97" t="str">
        <f t="shared" si="172"/>
        <v>Mar</v>
      </c>
      <c r="P818" s="96">
        <f t="shared" si="173"/>
        <v>61</v>
      </c>
      <c r="Q818" s="98">
        <f t="shared" si="174"/>
        <v>49</v>
      </c>
      <c r="R818" s="97">
        <f t="shared" si="175"/>
        <v>0.80327868852459017</v>
      </c>
      <c r="S818" s="99" t="str">
        <f t="shared" si="176"/>
        <v>GROWTH</v>
      </c>
      <c r="T818" s="68">
        <v>65</v>
      </c>
      <c r="U818" s="100" t="str">
        <f t="shared" si="177"/>
        <v>Apr</v>
      </c>
      <c r="V818" s="96">
        <v>65</v>
      </c>
      <c r="W818" s="101">
        <f t="shared" si="178"/>
        <v>45</v>
      </c>
      <c r="X818" s="102">
        <f t="shared" si="179"/>
        <v>0.69230769230769229</v>
      </c>
      <c r="Y818" s="103" t="str">
        <f t="shared" si="180"/>
        <v>GROWTH</v>
      </c>
      <c r="Z818" s="74">
        <v>0</v>
      </c>
      <c r="AA818" s="69"/>
      <c r="AB818" s="69" t="s">
        <v>133</v>
      </c>
      <c r="AC818" s="74" t="s">
        <v>134</v>
      </c>
      <c r="AD818" s="3">
        <f t="shared" si="181"/>
        <v>0</v>
      </c>
      <c r="AE818" s="75"/>
    </row>
    <row r="819" spans="1:31" ht="14.25" customHeight="1">
      <c r="A819" s="74" t="s">
        <v>134</v>
      </c>
      <c r="B819" s="78" t="s">
        <v>81</v>
      </c>
      <c r="C819" s="78" t="s">
        <v>2150</v>
      </c>
      <c r="D819" s="78">
        <v>1000003936</v>
      </c>
      <c r="E819" s="78" t="s">
        <v>2151</v>
      </c>
      <c r="F819" s="73">
        <v>45412</v>
      </c>
      <c r="G819" s="66" t="str">
        <f t="shared" si="168"/>
        <v>Targeted Dealer</v>
      </c>
      <c r="H819" s="66"/>
      <c r="I819" s="67">
        <v>45</v>
      </c>
      <c r="J819" s="67">
        <f t="shared" si="169"/>
        <v>42</v>
      </c>
      <c r="K819" s="68">
        <v>5</v>
      </c>
      <c r="L819" s="68">
        <f t="shared" si="170"/>
        <v>40</v>
      </c>
      <c r="M819" s="68">
        <f t="shared" si="171"/>
        <v>11.904761904761905</v>
      </c>
      <c r="N819" s="96">
        <v>0</v>
      </c>
      <c r="O819" s="97" t="str">
        <f t="shared" si="172"/>
        <v>Mar</v>
      </c>
      <c r="P819" s="96">
        <f t="shared" si="173"/>
        <v>0</v>
      </c>
      <c r="Q819" s="98">
        <f t="shared" si="174"/>
        <v>5</v>
      </c>
      <c r="R819" s="97" t="str">
        <f t="shared" si="175"/>
        <v xml:space="preserve"> </v>
      </c>
      <c r="S819" s="99" t="b">
        <f t="shared" si="176"/>
        <v>0</v>
      </c>
      <c r="T819" s="68">
        <v>0</v>
      </c>
      <c r="U819" s="100" t="str">
        <f t="shared" si="177"/>
        <v>Apr</v>
      </c>
      <c r="V819" s="96">
        <v>0</v>
      </c>
      <c r="W819" s="101">
        <f t="shared" si="178"/>
        <v>5</v>
      </c>
      <c r="X819" s="102">
        <f t="shared" si="179"/>
        <v>0</v>
      </c>
      <c r="Y819" s="103" t="b">
        <f t="shared" si="180"/>
        <v>0</v>
      </c>
      <c r="Z819" s="74">
        <v>0</v>
      </c>
      <c r="AA819" s="69"/>
      <c r="AB819" s="69" t="s">
        <v>133</v>
      </c>
      <c r="AC819" s="74" t="s">
        <v>134</v>
      </c>
      <c r="AD819" s="3">
        <f t="shared" si="181"/>
        <v>0</v>
      </c>
      <c r="AE819" s="75"/>
    </row>
    <row r="820" spans="1:31" ht="14.25" customHeight="1">
      <c r="A820" s="74" t="s">
        <v>134</v>
      </c>
      <c r="B820" s="78" t="s">
        <v>81</v>
      </c>
      <c r="C820" s="78" t="s">
        <v>2152</v>
      </c>
      <c r="D820" s="78">
        <v>1000004067</v>
      </c>
      <c r="E820" s="78" t="s">
        <v>2153</v>
      </c>
      <c r="F820" s="73">
        <v>45503</v>
      </c>
      <c r="G820" s="66" t="str">
        <f t="shared" si="168"/>
        <v>Targeted Dealer</v>
      </c>
      <c r="H820" s="66"/>
      <c r="I820" s="67">
        <v>40</v>
      </c>
      <c r="J820" s="67">
        <f t="shared" si="169"/>
        <v>37.333333333333329</v>
      </c>
      <c r="K820" s="68">
        <v>5</v>
      </c>
      <c r="L820" s="68">
        <f t="shared" si="170"/>
        <v>35</v>
      </c>
      <c r="M820" s="68">
        <f t="shared" si="171"/>
        <v>13.392857142857144</v>
      </c>
      <c r="N820" s="96">
        <v>10</v>
      </c>
      <c r="O820" s="97" t="str">
        <f t="shared" si="172"/>
        <v>Mar</v>
      </c>
      <c r="P820" s="96">
        <f t="shared" si="173"/>
        <v>10</v>
      </c>
      <c r="Q820" s="98">
        <f t="shared" si="174"/>
        <v>-5</v>
      </c>
      <c r="R820" s="97">
        <f t="shared" si="175"/>
        <v>-0.5</v>
      </c>
      <c r="S820" s="99" t="str">
        <f t="shared" si="176"/>
        <v>DEGROWTH</v>
      </c>
      <c r="T820" s="68">
        <v>10</v>
      </c>
      <c r="U820" s="100" t="str">
        <f t="shared" si="177"/>
        <v>Apr</v>
      </c>
      <c r="V820" s="96">
        <v>10</v>
      </c>
      <c r="W820" s="101">
        <f t="shared" si="178"/>
        <v>-5</v>
      </c>
      <c r="X820" s="102">
        <f t="shared" si="179"/>
        <v>-0.5</v>
      </c>
      <c r="Y820" s="103" t="str">
        <f t="shared" si="180"/>
        <v>DEGROWTH</v>
      </c>
      <c r="Z820" s="74">
        <v>0</v>
      </c>
      <c r="AA820" s="69"/>
      <c r="AB820" s="69" t="s">
        <v>133</v>
      </c>
      <c r="AC820" s="74" t="s">
        <v>134</v>
      </c>
      <c r="AD820" s="3">
        <f t="shared" si="181"/>
        <v>0</v>
      </c>
      <c r="AE820" s="75"/>
    </row>
    <row r="821" spans="1:31" ht="14.25" customHeight="1">
      <c r="A821" s="69" t="s">
        <v>134</v>
      </c>
      <c r="B821" s="71" t="s">
        <v>83</v>
      </c>
      <c r="C821" s="71" t="s">
        <v>2154</v>
      </c>
      <c r="D821" s="71">
        <v>1000000377</v>
      </c>
      <c r="E821" s="72" t="s">
        <v>2155</v>
      </c>
      <c r="F821" s="73">
        <v>38385</v>
      </c>
      <c r="G821" s="66" t="str">
        <f t="shared" si="168"/>
        <v>Targeted Dealer</v>
      </c>
      <c r="H821" s="66"/>
      <c r="I821" s="67">
        <v>75</v>
      </c>
      <c r="J821" s="67">
        <f t="shared" si="169"/>
        <v>70</v>
      </c>
      <c r="K821" s="68">
        <v>36</v>
      </c>
      <c r="L821" s="68">
        <f t="shared" si="170"/>
        <v>39</v>
      </c>
      <c r="M821" s="68">
        <f t="shared" si="171"/>
        <v>51.428571428571431</v>
      </c>
      <c r="N821" s="96">
        <v>33</v>
      </c>
      <c r="O821" s="97" t="str">
        <f t="shared" si="172"/>
        <v>Mar</v>
      </c>
      <c r="P821" s="96">
        <f t="shared" si="173"/>
        <v>33</v>
      </c>
      <c r="Q821" s="98">
        <f t="shared" si="174"/>
        <v>3</v>
      </c>
      <c r="R821" s="97">
        <f t="shared" si="175"/>
        <v>9.0909090909090828E-2</v>
      </c>
      <c r="S821" s="99" t="str">
        <f t="shared" si="176"/>
        <v>GROWTH</v>
      </c>
      <c r="T821" s="68">
        <v>69.5</v>
      </c>
      <c r="U821" s="100" t="str">
        <f t="shared" si="177"/>
        <v>Apr</v>
      </c>
      <c r="V821" s="96">
        <v>69.5</v>
      </c>
      <c r="W821" s="101">
        <f t="shared" si="178"/>
        <v>-33.5</v>
      </c>
      <c r="X821" s="102">
        <f t="shared" si="179"/>
        <v>-0.48201438848920863</v>
      </c>
      <c r="Y821" s="103" t="str">
        <f t="shared" si="180"/>
        <v>DEGROWTH</v>
      </c>
      <c r="Z821" s="74">
        <v>0</v>
      </c>
      <c r="AA821" s="69"/>
      <c r="AB821" s="69" t="s">
        <v>133</v>
      </c>
      <c r="AC821" s="69" t="s">
        <v>134</v>
      </c>
      <c r="AD821" s="3">
        <f t="shared" si="181"/>
        <v>0</v>
      </c>
      <c r="AE821" s="75"/>
    </row>
    <row r="822" spans="1:31" ht="14.25" customHeight="1">
      <c r="A822" s="69" t="s">
        <v>134</v>
      </c>
      <c r="B822" s="71" t="s">
        <v>83</v>
      </c>
      <c r="C822" s="71" t="s">
        <v>2156</v>
      </c>
      <c r="D822" s="71">
        <v>1000000130</v>
      </c>
      <c r="E822" s="72" t="s">
        <v>2157</v>
      </c>
      <c r="F822" s="73">
        <v>38443</v>
      </c>
      <c r="G822" s="66" t="str">
        <f t="shared" si="168"/>
        <v>Targeted Dealer</v>
      </c>
      <c r="H822" s="66"/>
      <c r="I822" s="67">
        <v>590</v>
      </c>
      <c r="J822" s="67">
        <f t="shared" si="169"/>
        <v>550.66666666666674</v>
      </c>
      <c r="K822" s="68">
        <v>772</v>
      </c>
      <c r="L822" s="68">
        <f t="shared" si="170"/>
        <v>-182</v>
      </c>
      <c r="M822" s="68">
        <f t="shared" si="171"/>
        <v>140.19370460048424</v>
      </c>
      <c r="N822" s="96">
        <v>358</v>
      </c>
      <c r="O822" s="97" t="str">
        <f t="shared" si="172"/>
        <v>Mar</v>
      </c>
      <c r="P822" s="96">
        <f t="shared" si="173"/>
        <v>358</v>
      </c>
      <c r="Q822" s="98">
        <f t="shared" si="174"/>
        <v>414</v>
      </c>
      <c r="R822" s="97">
        <f t="shared" si="175"/>
        <v>1.1564245810055866</v>
      </c>
      <c r="S822" s="99" t="str">
        <f t="shared" si="176"/>
        <v>GROWTH</v>
      </c>
      <c r="T822" s="68">
        <v>552.9</v>
      </c>
      <c r="U822" s="100" t="str">
        <f t="shared" si="177"/>
        <v>Apr</v>
      </c>
      <c r="V822" s="96">
        <v>552.9</v>
      </c>
      <c r="W822" s="101">
        <f t="shared" si="178"/>
        <v>219.10000000000002</v>
      </c>
      <c r="X822" s="102">
        <f t="shared" si="179"/>
        <v>0.39627419063121727</v>
      </c>
      <c r="Y822" s="103" t="str">
        <f t="shared" si="180"/>
        <v>GROWTH</v>
      </c>
      <c r="Z822" s="74">
        <v>0</v>
      </c>
      <c r="AA822" s="69"/>
      <c r="AB822" s="69" t="s">
        <v>133</v>
      </c>
      <c r="AC822" s="69" t="s">
        <v>134</v>
      </c>
      <c r="AD822" s="3">
        <f t="shared" si="181"/>
        <v>0</v>
      </c>
      <c r="AE822" s="75"/>
    </row>
    <row r="823" spans="1:31" ht="14.25" customHeight="1">
      <c r="A823" s="69" t="s">
        <v>134</v>
      </c>
      <c r="B823" s="71" t="s">
        <v>83</v>
      </c>
      <c r="C823" s="71" t="s">
        <v>2158</v>
      </c>
      <c r="D823" s="71">
        <v>1000000375</v>
      </c>
      <c r="E823" s="72" t="s">
        <v>2159</v>
      </c>
      <c r="F823" s="73">
        <v>40196</v>
      </c>
      <c r="G823" s="66" t="str">
        <f t="shared" si="168"/>
        <v>Targeted Dealer</v>
      </c>
      <c r="H823" s="66"/>
      <c r="I823" s="67">
        <v>140</v>
      </c>
      <c r="J823" s="67">
        <f t="shared" si="169"/>
        <v>130.66666666666669</v>
      </c>
      <c r="K823" s="68">
        <v>180</v>
      </c>
      <c r="L823" s="68">
        <f t="shared" si="170"/>
        <v>-40</v>
      </c>
      <c r="M823" s="68">
        <f t="shared" si="171"/>
        <v>137.7551020408163</v>
      </c>
      <c r="N823" s="96">
        <v>120</v>
      </c>
      <c r="O823" s="97" t="str">
        <f t="shared" si="172"/>
        <v>Mar</v>
      </c>
      <c r="P823" s="96">
        <f t="shared" si="173"/>
        <v>120</v>
      </c>
      <c r="Q823" s="98">
        <f t="shared" si="174"/>
        <v>60</v>
      </c>
      <c r="R823" s="97">
        <f t="shared" si="175"/>
        <v>0.5</v>
      </c>
      <c r="S823" s="99" t="str">
        <f t="shared" si="176"/>
        <v>GROWTH</v>
      </c>
      <c r="T823" s="68">
        <v>126</v>
      </c>
      <c r="U823" s="100" t="str">
        <f t="shared" si="177"/>
        <v>Apr</v>
      </c>
      <c r="V823" s="96">
        <v>126</v>
      </c>
      <c r="W823" s="101">
        <f t="shared" si="178"/>
        <v>54</v>
      </c>
      <c r="X823" s="102">
        <f t="shared" si="179"/>
        <v>0.4285714285714286</v>
      </c>
      <c r="Y823" s="103" t="str">
        <f t="shared" si="180"/>
        <v>GROWTH</v>
      </c>
      <c r="Z823" s="74">
        <v>0</v>
      </c>
      <c r="AA823" s="69"/>
      <c r="AB823" s="69" t="s">
        <v>133</v>
      </c>
      <c r="AC823" s="69" t="s">
        <v>134</v>
      </c>
      <c r="AD823" s="3">
        <f t="shared" si="181"/>
        <v>0</v>
      </c>
      <c r="AE823" s="75"/>
    </row>
    <row r="824" spans="1:31" ht="14.25" customHeight="1">
      <c r="A824" s="69" t="s">
        <v>134</v>
      </c>
      <c r="B824" s="71" t="s">
        <v>83</v>
      </c>
      <c r="C824" s="71" t="s">
        <v>2160</v>
      </c>
      <c r="D824" s="71">
        <v>1000000373</v>
      </c>
      <c r="E824" s="72" t="s">
        <v>2161</v>
      </c>
      <c r="F824" s="73">
        <v>40711</v>
      </c>
      <c r="G824" s="66" t="str">
        <f t="shared" si="168"/>
        <v>Targeted Dealer</v>
      </c>
      <c r="H824" s="66"/>
      <c r="I824" s="67">
        <v>740</v>
      </c>
      <c r="J824" s="67">
        <f t="shared" si="169"/>
        <v>690.66666666666674</v>
      </c>
      <c r="K824" s="68">
        <v>864</v>
      </c>
      <c r="L824" s="68">
        <f t="shared" si="170"/>
        <v>-124</v>
      </c>
      <c r="M824" s="68">
        <f t="shared" si="171"/>
        <v>125.09652509652508</v>
      </c>
      <c r="N824" s="96">
        <v>733.75</v>
      </c>
      <c r="O824" s="97" t="str">
        <f t="shared" si="172"/>
        <v>Mar</v>
      </c>
      <c r="P824" s="96">
        <f t="shared" si="173"/>
        <v>733.75</v>
      </c>
      <c r="Q824" s="98">
        <f t="shared" si="174"/>
        <v>130.25</v>
      </c>
      <c r="R824" s="97">
        <f t="shared" si="175"/>
        <v>0.17751277683134581</v>
      </c>
      <c r="S824" s="99" t="str">
        <f t="shared" si="176"/>
        <v>GROWTH</v>
      </c>
      <c r="T824" s="68">
        <v>636.29999999999995</v>
      </c>
      <c r="U824" s="100" t="str">
        <f t="shared" si="177"/>
        <v>Apr</v>
      </c>
      <c r="V824" s="96">
        <v>636.29999999999995</v>
      </c>
      <c r="W824" s="101">
        <f t="shared" si="178"/>
        <v>227.70000000000005</v>
      </c>
      <c r="X824" s="102">
        <f t="shared" si="179"/>
        <v>0.35785007072135788</v>
      </c>
      <c r="Y824" s="103" t="str">
        <f t="shared" si="180"/>
        <v>GROWTH</v>
      </c>
      <c r="Z824" s="74">
        <v>0</v>
      </c>
      <c r="AA824" s="69"/>
      <c r="AB824" s="69" t="s">
        <v>133</v>
      </c>
      <c r="AC824" s="69" t="s">
        <v>134</v>
      </c>
      <c r="AD824" s="3">
        <f t="shared" si="181"/>
        <v>0</v>
      </c>
      <c r="AE824" s="75"/>
    </row>
    <row r="825" spans="1:31" ht="14.25" customHeight="1">
      <c r="A825" s="69" t="s">
        <v>134</v>
      </c>
      <c r="B825" s="71" t="s">
        <v>83</v>
      </c>
      <c r="C825" s="71" t="s">
        <v>2162</v>
      </c>
      <c r="D825" s="71">
        <v>1000000372</v>
      </c>
      <c r="E825" s="72" t="s">
        <v>2163</v>
      </c>
      <c r="F825" s="73">
        <v>43237</v>
      </c>
      <c r="G825" s="66" t="str">
        <f t="shared" si="168"/>
        <v>Targeted Dealer</v>
      </c>
      <c r="H825" s="66"/>
      <c r="I825" s="67">
        <v>130</v>
      </c>
      <c r="J825" s="67">
        <f t="shared" si="169"/>
        <v>121.33333333333333</v>
      </c>
      <c r="K825" s="68">
        <v>45</v>
      </c>
      <c r="L825" s="68">
        <f t="shared" si="170"/>
        <v>85</v>
      </c>
      <c r="M825" s="68">
        <f t="shared" si="171"/>
        <v>37.087912087912088</v>
      </c>
      <c r="N825" s="96">
        <v>60</v>
      </c>
      <c r="O825" s="97" t="str">
        <f t="shared" si="172"/>
        <v>Mar</v>
      </c>
      <c r="P825" s="96">
        <f t="shared" si="173"/>
        <v>60</v>
      </c>
      <c r="Q825" s="98">
        <f t="shared" si="174"/>
        <v>-15</v>
      </c>
      <c r="R825" s="97">
        <f t="shared" si="175"/>
        <v>-0.25</v>
      </c>
      <c r="S825" s="99" t="str">
        <f t="shared" si="176"/>
        <v>DEGROWTH</v>
      </c>
      <c r="T825" s="68">
        <v>114.65</v>
      </c>
      <c r="U825" s="100" t="str">
        <f t="shared" si="177"/>
        <v>Apr</v>
      </c>
      <c r="V825" s="96">
        <v>114.65</v>
      </c>
      <c r="W825" s="101">
        <f t="shared" si="178"/>
        <v>-69.650000000000006</v>
      </c>
      <c r="X825" s="102">
        <f t="shared" si="179"/>
        <v>-0.6075010902747493</v>
      </c>
      <c r="Y825" s="103" t="str">
        <f t="shared" si="180"/>
        <v>DEGROWTH</v>
      </c>
      <c r="Z825" s="74">
        <v>0</v>
      </c>
      <c r="AA825" s="69"/>
      <c r="AB825" s="69" t="s">
        <v>133</v>
      </c>
      <c r="AC825" s="69" t="s">
        <v>134</v>
      </c>
      <c r="AD825" s="3">
        <f t="shared" si="181"/>
        <v>0</v>
      </c>
      <c r="AE825" s="75"/>
    </row>
    <row r="826" spans="1:31" ht="14.25" customHeight="1">
      <c r="A826" s="69" t="s">
        <v>134</v>
      </c>
      <c r="B826" s="71" t="s">
        <v>83</v>
      </c>
      <c r="C826" s="71" t="s">
        <v>2164</v>
      </c>
      <c r="D826" s="71">
        <v>1000001111</v>
      </c>
      <c r="E826" s="72" t="s">
        <v>2165</v>
      </c>
      <c r="F826" s="73">
        <v>44501</v>
      </c>
      <c r="G826" s="66" t="str">
        <f t="shared" si="168"/>
        <v>Targeted Dealer</v>
      </c>
      <c r="H826" s="66"/>
      <c r="I826" s="67">
        <v>35</v>
      </c>
      <c r="J826" s="67">
        <f t="shared" si="169"/>
        <v>32.666666666666671</v>
      </c>
      <c r="K826" s="68">
        <v>0</v>
      </c>
      <c r="L826" s="68">
        <f t="shared" si="170"/>
        <v>35</v>
      </c>
      <c r="M826" s="68">
        <f t="shared" si="171"/>
        <v>0</v>
      </c>
      <c r="N826" s="96">
        <v>0</v>
      </c>
      <c r="O826" s="97" t="str">
        <f t="shared" si="172"/>
        <v>Mar</v>
      </c>
      <c r="P826" s="96">
        <f t="shared" si="173"/>
        <v>0</v>
      </c>
      <c r="Q826" s="98">
        <f t="shared" si="174"/>
        <v>0</v>
      </c>
      <c r="R826" s="97" t="str">
        <f t="shared" si="175"/>
        <v xml:space="preserve"> </v>
      </c>
      <c r="S826" s="99" t="b">
        <f t="shared" si="176"/>
        <v>0</v>
      </c>
      <c r="T826" s="68">
        <v>5</v>
      </c>
      <c r="U826" s="100" t="str">
        <f t="shared" si="177"/>
        <v>Apr</v>
      </c>
      <c r="V826" s="96">
        <v>5</v>
      </c>
      <c r="W826" s="101">
        <f t="shared" si="178"/>
        <v>-5</v>
      </c>
      <c r="X826" s="102">
        <f t="shared" si="179"/>
        <v>-1</v>
      </c>
      <c r="Y826" s="103" t="str">
        <f t="shared" si="180"/>
        <v>DEGROWTH</v>
      </c>
      <c r="Z826" s="74">
        <v>0</v>
      </c>
      <c r="AA826" s="69"/>
      <c r="AB826" s="69" t="s">
        <v>133</v>
      </c>
      <c r="AC826" s="69" t="s">
        <v>134</v>
      </c>
      <c r="AD826" s="3">
        <f t="shared" si="181"/>
        <v>1</v>
      </c>
      <c r="AE826" s="75"/>
    </row>
    <row r="827" spans="1:31" ht="14.25" customHeight="1">
      <c r="A827" s="69" t="s">
        <v>134</v>
      </c>
      <c r="B827" s="71" t="s">
        <v>83</v>
      </c>
      <c r="C827" s="71" t="s">
        <v>296</v>
      </c>
      <c r="D827" s="71">
        <v>1000003211</v>
      </c>
      <c r="E827" s="71" t="s">
        <v>297</v>
      </c>
      <c r="F827" s="73">
        <v>44930</v>
      </c>
      <c r="G827" s="66" t="str">
        <f t="shared" si="168"/>
        <v>Targeted Dealer</v>
      </c>
      <c r="H827" s="66"/>
      <c r="I827" s="67">
        <v>30</v>
      </c>
      <c r="J827" s="67">
        <f t="shared" si="169"/>
        <v>28</v>
      </c>
      <c r="K827" s="68">
        <v>0</v>
      </c>
      <c r="L827" s="68">
        <f t="shared" si="170"/>
        <v>30</v>
      </c>
      <c r="M827" s="68">
        <f t="shared" si="171"/>
        <v>0</v>
      </c>
      <c r="N827" s="96">
        <v>0</v>
      </c>
      <c r="O827" s="97" t="str">
        <f t="shared" si="172"/>
        <v>Mar</v>
      </c>
      <c r="P827" s="96">
        <f t="shared" si="173"/>
        <v>0</v>
      </c>
      <c r="Q827" s="98">
        <f t="shared" si="174"/>
        <v>0</v>
      </c>
      <c r="R827" s="97" t="str">
        <f t="shared" si="175"/>
        <v xml:space="preserve"> </v>
      </c>
      <c r="S827" s="99" t="b">
        <f t="shared" si="176"/>
        <v>0</v>
      </c>
      <c r="T827" s="68">
        <v>5</v>
      </c>
      <c r="U827" s="100" t="str">
        <f t="shared" si="177"/>
        <v>Apr</v>
      </c>
      <c r="V827" s="96">
        <v>5</v>
      </c>
      <c r="W827" s="101">
        <f t="shared" si="178"/>
        <v>-5</v>
      </c>
      <c r="X827" s="102">
        <f t="shared" si="179"/>
        <v>-1</v>
      </c>
      <c r="Y827" s="103" t="str">
        <f t="shared" si="180"/>
        <v>DEGROWTH</v>
      </c>
      <c r="Z827" s="74">
        <v>0</v>
      </c>
      <c r="AA827" s="69"/>
      <c r="AB827" s="69" t="s">
        <v>133</v>
      </c>
      <c r="AC827" s="69" t="s">
        <v>134</v>
      </c>
      <c r="AD827" s="3">
        <f t="shared" si="181"/>
        <v>1</v>
      </c>
      <c r="AE827" s="75"/>
    </row>
    <row r="828" spans="1:31" ht="14.25" customHeight="1">
      <c r="A828" s="74" t="s">
        <v>134</v>
      </c>
      <c r="B828" s="78" t="s">
        <v>83</v>
      </c>
      <c r="C828" s="78" t="s">
        <v>2166</v>
      </c>
      <c r="D828" s="78">
        <v>1000003863</v>
      </c>
      <c r="E828" s="78" t="s">
        <v>2167</v>
      </c>
      <c r="F828" s="73">
        <v>45338</v>
      </c>
      <c r="G828" s="66" t="str">
        <f t="shared" si="168"/>
        <v>Targeted Dealer</v>
      </c>
      <c r="H828" s="66"/>
      <c r="I828" s="67">
        <v>50</v>
      </c>
      <c r="J828" s="67">
        <f t="shared" si="169"/>
        <v>46.666666666666671</v>
      </c>
      <c r="K828" s="68">
        <v>20</v>
      </c>
      <c r="L828" s="68">
        <f t="shared" si="170"/>
        <v>30</v>
      </c>
      <c r="M828" s="68">
        <f t="shared" si="171"/>
        <v>42.857142857142854</v>
      </c>
      <c r="N828" s="96">
        <v>25</v>
      </c>
      <c r="O828" s="97" t="str">
        <f t="shared" si="172"/>
        <v>Mar</v>
      </c>
      <c r="P828" s="96">
        <f t="shared" si="173"/>
        <v>25</v>
      </c>
      <c r="Q828" s="98">
        <f t="shared" si="174"/>
        <v>-5</v>
      </c>
      <c r="R828" s="97">
        <f t="shared" si="175"/>
        <v>-0.19999999999999996</v>
      </c>
      <c r="S828" s="99" t="str">
        <f t="shared" si="176"/>
        <v>DEGROWTH</v>
      </c>
      <c r="T828" s="68">
        <v>35</v>
      </c>
      <c r="U828" s="100" t="str">
        <f t="shared" si="177"/>
        <v>Apr</v>
      </c>
      <c r="V828" s="96">
        <v>35</v>
      </c>
      <c r="W828" s="101">
        <f t="shared" si="178"/>
        <v>-15</v>
      </c>
      <c r="X828" s="102">
        <f t="shared" si="179"/>
        <v>-0.4285714285714286</v>
      </c>
      <c r="Y828" s="103" t="str">
        <f t="shared" si="180"/>
        <v>DEGROWTH</v>
      </c>
      <c r="Z828" s="74">
        <v>0</v>
      </c>
      <c r="AA828" s="69"/>
      <c r="AB828" s="69" t="s">
        <v>133</v>
      </c>
      <c r="AC828" s="74" t="s">
        <v>134</v>
      </c>
      <c r="AD828" s="3">
        <f t="shared" si="181"/>
        <v>0</v>
      </c>
      <c r="AE828" s="75"/>
    </row>
    <row r="829" spans="1:31" ht="14.25" customHeight="1">
      <c r="A829" s="74" t="s">
        <v>134</v>
      </c>
      <c r="B829" s="78" t="s">
        <v>83</v>
      </c>
      <c r="C829" s="78" t="s">
        <v>298</v>
      </c>
      <c r="D829" s="78">
        <v>1000003895</v>
      </c>
      <c r="E829" s="78" t="s">
        <v>299</v>
      </c>
      <c r="F829" s="73">
        <v>45377</v>
      </c>
      <c r="G829" s="66" t="str">
        <f t="shared" si="168"/>
        <v>-</v>
      </c>
      <c r="H829" s="66"/>
      <c r="I829" s="67">
        <v>0</v>
      </c>
      <c r="J829" s="67">
        <f t="shared" si="169"/>
        <v>0</v>
      </c>
      <c r="K829" s="68">
        <v>0</v>
      </c>
      <c r="L829" s="68">
        <f t="shared" si="170"/>
        <v>0</v>
      </c>
      <c r="M829" s="68" t="str">
        <f t="shared" si="171"/>
        <v>-</v>
      </c>
      <c r="N829" s="96">
        <v>0</v>
      </c>
      <c r="O829" s="97" t="str">
        <f t="shared" si="172"/>
        <v>Mar</v>
      </c>
      <c r="P829" s="96">
        <f t="shared" si="173"/>
        <v>0</v>
      </c>
      <c r="Q829" s="98">
        <f t="shared" si="174"/>
        <v>0</v>
      </c>
      <c r="R829" s="97" t="str">
        <f t="shared" si="175"/>
        <v xml:space="preserve"> </v>
      </c>
      <c r="S829" s="99" t="b">
        <f t="shared" si="176"/>
        <v>0</v>
      </c>
      <c r="T829" s="68">
        <v>17.5</v>
      </c>
      <c r="U829" s="100" t="str">
        <f t="shared" si="177"/>
        <v>Apr</v>
      </c>
      <c r="V829" s="96">
        <v>17.5</v>
      </c>
      <c r="W829" s="101">
        <f t="shared" si="178"/>
        <v>-17.5</v>
      </c>
      <c r="X829" s="102">
        <f t="shared" si="179"/>
        <v>-1</v>
      </c>
      <c r="Y829" s="103" t="str">
        <f t="shared" si="180"/>
        <v>DEGROWTH</v>
      </c>
      <c r="Z829" s="74">
        <v>0</v>
      </c>
      <c r="AA829" s="69"/>
      <c r="AB829" s="69" t="s">
        <v>133</v>
      </c>
      <c r="AC829" s="74" t="s">
        <v>134</v>
      </c>
      <c r="AD829" s="3">
        <f t="shared" si="181"/>
        <v>1</v>
      </c>
      <c r="AE829" s="75"/>
    </row>
    <row r="830" spans="1:31" ht="14.25" customHeight="1">
      <c r="A830" s="69" t="s">
        <v>134</v>
      </c>
      <c r="B830" s="71" t="s">
        <v>84</v>
      </c>
      <c r="C830" s="71" t="s">
        <v>2168</v>
      </c>
      <c r="D830" s="71">
        <v>1000000437</v>
      </c>
      <c r="E830" s="72" t="s">
        <v>2169</v>
      </c>
      <c r="F830" s="73">
        <v>38385</v>
      </c>
      <c r="G830" s="66" t="str">
        <f t="shared" si="168"/>
        <v>Targeted Dealer</v>
      </c>
      <c r="H830" s="66"/>
      <c r="I830" s="67">
        <v>15</v>
      </c>
      <c r="J830" s="67">
        <f t="shared" si="169"/>
        <v>14</v>
      </c>
      <c r="K830" s="68">
        <v>25</v>
      </c>
      <c r="L830" s="68">
        <f t="shared" si="170"/>
        <v>-10</v>
      </c>
      <c r="M830" s="68">
        <f t="shared" si="171"/>
        <v>178.57142857142856</v>
      </c>
      <c r="N830" s="96">
        <v>16</v>
      </c>
      <c r="O830" s="97" t="str">
        <f t="shared" si="172"/>
        <v>Mar</v>
      </c>
      <c r="P830" s="96">
        <f t="shared" si="173"/>
        <v>16</v>
      </c>
      <c r="Q830" s="98">
        <f t="shared" si="174"/>
        <v>9</v>
      </c>
      <c r="R830" s="97">
        <f t="shared" si="175"/>
        <v>0.5625</v>
      </c>
      <c r="S830" s="99" t="str">
        <f t="shared" si="176"/>
        <v>GROWTH</v>
      </c>
      <c r="T830" s="68">
        <v>15</v>
      </c>
      <c r="U830" s="100" t="str">
        <f t="shared" si="177"/>
        <v>Apr</v>
      </c>
      <c r="V830" s="96">
        <v>15</v>
      </c>
      <c r="W830" s="101">
        <f t="shared" si="178"/>
        <v>10</v>
      </c>
      <c r="X830" s="102">
        <f t="shared" si="179"/>
        <v>0.66666666666666674</v>
      </c>
      <c r="Y830" s="103" t="str">
        <f t="shared" si="180"/>
        <v>GROWTH</v>
      </c>
      <c r="Z830" s="74">
        <v>0</v>
      </c>
      <c r="AA830" s="69"/>
      <c r="AB830" s="69" t="s">
        <v>133</v>
      </c>
      <c r="AC830" s="69" t="s">
        <v>134</v>
      </c>
      <c r="AD830" s="3">
        <f t="shared" si="181"/>
        <v>0</v>
      </c>
      <c r="AE830" s="75"/>
    </row>
    <row r="831" spans="1:31" ht="14.25" customHeight="1">
      <c r="A831" s="69" t="s">
        <v>134</v>
      </c>
      <c r="B831" s="71" t="s">
        <v>84</v>
      </c>
      <c r="C831" s="71" t="s">
        <v>2170</v>
      </c>
      <c r="D831" s="71">
        <v>1000000140</v>
      </c>
      <c r="E831" s="72" t="s">
        <v>2171</v>
      </c>
      <c r="F831" s="73">
        <v>38443</v>
      </c>
      <c r="G831" s="66" t="str">
        <f t="shared" si="168"/>
        <v>Targeted Dealer</v>
      </c>
      <c r="H831" s="66"/>
      <c r="I831" s="67">
        <v>805</v>
      </c>
      <c r="J831" s="67">
        <f t="shared" si="169"/>
        <v>751.33333333333326</v>
      </c>
      <c r="K831" s="68">
        <v>694.5</v>
      </c>
      <c r="L831" s="68">
        <f t="shared" si="170"/>
        <v>110.5</v>
      </c>
      <c r="M831" s="68">
        <f t="shared" si="171"/>
        <v>92.435669920141976</v>
      </c>
      <c r="N831" s="96">
        <v>568</v>
      </c>
      <c r="O831" s="97" t="str">
        <f t="shared" si="172"/>
        <v>Mar</v>
      </c>
      <c r="P831" s="96">
        <f t="shared" si="173"/>
        <v>568</v>
      </c>
      <c r="Q831" s="98">
        <f t="shared" si="174"/>
        <v>126.5</v>
      </c>
      <c r="R831" s="97">
        <f t="shared" si="175"/>
        <v>0.22271126760563376</v>
      </c>
      <c r="S831" s="99" t="str">
        <f t="shared" si="176"/>
        <v>GROWTH</v>
      </c>
      <c r="T831" s="68">
        <v>1142.5</v>
      </c>
      <c r="U831" s="100" t="str">
        <f t="shared" si="177"/>
        <v>Apr</v>
      </c>
      <c r="V831" s="96">
        <v>1142.5</v>
      </c>
      <c r="W831" s="101">
        <f t="shared" si="178"/>
        <v>-448</v>
      </c>
      <c r="X831" s="102">
        <f t="shared" si="179"/>
        <v>-0.39212253829321664</v>
      </c>
      <c r="Y831" s="103" t="str">
        <f t="shared" si="180"/>
        <v>DEGROWTH</v>
      </c>
      <c r="Z831" s="74">
        <v>0</v>
      </c>
      <c r="AA831" s="69"/>
      <c r="AB831" s="69" t="s">
        <v>133</v>
      </c>
      <c r="AC831" s="69" t="s">
        <v>134</v>
      </c>
      <c r="AD831" s="3">
        <f t="shared" si="181"/>
        <v>0</v>
      </c>
      <c r="AE831" s="75"/>
    </row>
    <row r="832" spans="1:31" ht="14.25" customHeight="1">
      <c r="A832" s="69" t="s">
        <v>134</v>
      </c>
      <c r="B832" s="71" t="s">
        <v>84</v>
      </c>
      <c r="C832" s="71" t="s">
        <v>2172</v>
      </c>
      <c r="D832" s="71">
        <v>1000000434</v>
      </c>
      <c r="E832" s="72" t="s">
        <v>2173</v>
      </c>
      <c r="F832" s="73">
        <v>39220</v>
      </c>
      <c r="G832" s="66" t="str">
        <f t="shared" si="168"/>
        <v>Targeted Dealer</v>
      </c>
      <c r="H832" s="66"/>
      <c r="I832" s="67">
        <v>40</v>
      </c>
      <c r="J832" s="67">
        <f t="shared" si="169"/>
        <v>37.333333333333329</v>
      </c>
      <c r="K832" s="68">
        <v>65</v>
      </c>
      <c r="L832" s="68">
        <f t="shared" si="170"/>
        <v>-25</v>
      </c>
      <c r="M832" s="68">
        <f t="shared" si="171"/>
        <v>174.10714285714286</v>
      </c>
      <c r="N832" s="96">
        <v>42.5</v>
      </c>
      <c r="O832" s="97" t="str">
        <f t="shared" si="172"/>
        <v>Mar</v>
      </c>
      <c r="P832" s="96">
        <f t="shared" si="173"/>
        <v>42.5</v>
      </c>
      <c r="Q832" s="98">
        <f t="shared" si="174"/>
        <v>22.5</v>
      </c>
      <c r="R832" s="97">
        <f t="shared" si="175"/>
        <v>0.52941176470588225</v>
      </c>
      <c r="S832" s="99" t="str">
        <f t="shared" si="176"/>
        <v>GROWTH</v>
      </c>
      <c r="T832" s="68">
        <v>18.5</v>
      </c>
      <c r="U832" s="100" t="str">
        <f t="shared" si="177"/>
        <v>Apr</v>
      </c>
      <c r="V832" s="96">
        <v>18.5</v>
      </c>
      <c r="W832" s="101">
        <f t="shared" si="178"/>
        <v>46.5</v>
      </c>
      <c r="X832" s="102">
        <f t="shared" si="179"/>
        <v>2.5135135135135136</v>
      </c>
      <c r="Y832" s="103" t="str">
        <f t="shared" si="180"/>
        <v>GROWTH</v>
      </c>
      <c r="Z832" s="74">
        <v>0</v>
      </c>
      <c r="AA832" s="69"/>
      <c r="AB832" s="69" t="s">
        <v>133</v>
      </c>
      <c r="AC832" s="69" t="s">
        <v>134</v>
      </c>
      <c r="AD832" s="3">
        <f t="shared" si="181"/>
        <v>0</v>
      </c>
      <c r="AE832" s="75"/>
    </row>
    <row r="833" spans="1:31" ht="14.25" customHeight="1">
      <c r="A833" s="69" t="s">
        <v>134</v>
      </c>
      <c r="B833" s="71" t="s">
        <v>84</v>
      </c>
      <c r="C833" s="71" t="s">
        <v>2174</v>
      </c>
      <c r="D833" s="71">
        <v>1000000432</v>
      </c>
      <c r="E833" s="72" t="s">
        <v>2175</v>
      </c>
      <c r="F833" s="73">
        <v>39316</v>
      </c>
      <c r="G833" s="66" t="str">
        <f t="shared" si="168"/>
        <v>Targeted Dealer</v>
      </c>
      <c r="H833" s="66"/>
      <c r="I833" s="67">
        <v>160</v>
      </c>
      <c r="J833" s="67">
        <f t="shared" si="169"/>
        <v>149.33333333333331</v>
      </c>
      <c r="K833" s="68">
        <v>95</v>
      </c>
      <c r="L833" s="68">
        <f t="shared" si="170"/>
        <v>65</v>
      </c>
      <c r="M833" s="68">
        <f t="shared" si="171"/>
        <v>63.616071428571438</v>
      </c>
      <c r="N833" s="96">
        <v>155.9</v>
      </c>
      <c r="O833" s="97" t="str">
        <f t="shared" si="172"/>
        <v>Mar</v>
      </c>
      <c r="P833" s="96">
        <f t="shared" si="173"/>
        <v>155.9</v>
      </c>
      <c r="Q833" s="98">
        <f t="shared" si="174"/>
        <v>-60.900000000000006</v>
      </c>
      <c r="R833" s="97">
        <f t="shared" si="175"/>
        <v>-0.39063502245028869</v>
      </c>
      <c r="S833" s="99" t="str">
        <f t="shared" si="176"/>
        <v>DEGROWTH</v>
      </c>
      <c r="T833" s="68">
        <v>175.5</v>
      </c>
      <c r="U833" s="100" t="str">
        <f t="shared" si="177"/>
        <v>Apr</v>
      </c>
      <c r="V833" s="96">
        <v>175.5</v>
      </c>
      <c r="W833" s="101">
        <f t="shared" si="178"/>
        <v>-80.5</v>
      </c>
      <c r="X833" s="102">
        <f t="shared" si="179"/>
        <v>-0.45868945868945865</v>
      </c>
      <c r="Y833" s="103" t="str">
        <f t="shared" si="180"/>
        <v>DEGROWTH</v>
      </c>
      <c r="Z833" s="74">
        <v>0</v>
      </c>
      <c r="AA833" s="69"/>
      <c r="AB833" s="69" t="s">
        <v>133</v>
      </c>
      <c r="AC833" s="69" t="s">
        <v>134</v>
      </c>
      <c r="AD833" s="3">
        <f t="shared" si="181"/>
        <v>0</v>
      </c>
      <c r="AE833" s="75"/>
    </row>
    <row r="834" spans="1:31" ht="14.25" customHeight="1">
      <c r="A834" s="69" t="s">
        <v>134</v>
      </c>
      <c r="B834" s="71" t="s">
        <v>84</v>
      </c>
      <c r="C834" s="71" t="s">
        <v>2176</v>
      </c>
      <c r="D834" s="71">
        <v>1000000428</v>
      </c>
      <c r="E834" s="72" t="s">
        <v>2177</v>
      </c>
      <c r="F834" s="73">
        <v>39609</v>
      </c>
      <c r="G834" s="66" t="str">
        <f t="shared" si="168"/>
        <v>Targeted Dealer</v>
      </c>
      <c r="H834" s="66"/>
      <c r="I834" s="67">
        <v>60</v>
      </c>
      <c r="J834" s="67">
        <f t="shared" si="169"/>
        <v>56</v>
      </c>
      <c r="K834" s="68">
        <v>40</v>
      </c>
      <c r="L834" s="68">
        <f t="shared" si="170"/>
        <v>20</v>
      </c>
      <c r="M834" s="68">
        <f t="shared" si="171"/>
        <v>71.428571428571416</v>
      </c>
      <c r="N834" s="96">
        <v>58</v>
      </c>
      <c r="O834" s="97" t="str">
        <f t="shared" si="172"/>
        <v>Mar</v>
      </c>
      <c r="P834" s="96">
        <f t="shared" si="173"/>
        <v>58</v>
      </c>
      <c r="Q834" s="98">
        <f t="shared" si="174"/>
        <v>-18</v>
      </c>
      <c r="R834" s="97">
        <f t="shared" si="175"/>
        <v>-0.31034482758620685</v>
      </c>
      <c r="S834" s="99" t="str">
        <f t="shared" si="176"/>
        <v>DEGROWTH</v>
      </c>
      <c r="T834" s="68">
        <v>52</v>
      </c>
      <c r="U834" s="100" t="str">
        <f t="shared" si="177"/>
        <v>Apr</v>
      </c>
      <c r="V834" s="96">
        <v>52</v>
      </c>
      <c r="W834" s="101">
        <f t="shared" si="178"/>
        <v>-12</v>
      </c>
      <c r="X834" s="102">
        <f t="shared" si="179"/>
        <v>-0.23076923076923073</v>
      </c>
      <c r="Y834" s="103" t="str">
        <f t="shared" si="180"/>
        <v>DEGROWTH</v>
      </c>
      <c r="Z834" s="74">
        <v>0</v>
      </c>
      <c r="AA834" s="69"/>
      <c r="AB834" s="69" t="s">
        <v>133</v>
      </c>
      <c r="AC834" s="69" t="s">
        <v>134</v>
      </c>
      <c r="AD834" s="3">
        <f t="shared" si="181"/>
        <v>0</v>
      </c>
      <c r="AE834" s="75"/>
    </row>
    <row r="835" spans="1:31" ht="14.25" customHeight="1">
      <c r="A835" s="69" t="s">
        <v>134</v>
      </c>
      <c r="B835" s="71" t="s">
        <v>84</v>
      </c>
      <c r="C835" s="71" t="s">
        <v>2178</v>
      </c>
      <c r="D835" s="71">
        <v>1000000442</v>
      </c>
      <c r="E835" s="72" t="s">
        <v>2179</v>
      </c>
      <c r="F835" s="73">
        <v>40024</v>
      </c>
      <c r="G835" s="66" t="str">
        <f t="shared" ref="G835:G898" si="182">IF(I835&gt;0,"Targeted Dealer","-")</f>
        <v>Targeted Dealer</v>
      </c>
      <c r="H835" s="66"/>
      <c r="I835" s="67">
        <v>315</v>
      </c>
      <c r="J835" s="67">
        <f t="shared" ref="J835:J898" si="183">I835/$J$1*($J$1-$E$1)</f>
        <v>294</v>
      </c>
      <c r="K835" s="68">
        <v>298</v>
      </c>
      <c r="L835" s="68">
        <f t="shared" ref="L835:L898" si="184">I835-K835</f>
        <v>17</v>
      </c>
      <c r="M835" s="68">
        <f t="shared" ref="M835:M898" si="185">IFERROR((K835/J835%),"-")</f>
        <v>101.36054421768708</v>
      </c>
      <c r="N835" s="96">
        <v>272.5</v>
      </c>
      <c r="O835" s="97" t="str">
        <f t="shared" ref="O835:O898" si="186">IF(F835&lt;=$P$2,"Mar","")</f>
        <v>Mar</v>
      </c>
      <c r="P835" s="96">
        <f t="shared" ref="P835:P898" si="187">N835</f>
        <v>272.5</v>
      </c>
      <c r="Q835" s="98">
        <f t="shared" ref="Q835:Q898" si="188">K835-P835</f>
        <v>25.5</v>
      </c>
      <c r="R835" s="97">
        <f t="shared" ref="R835:R898" si="189">IFERROR(IF(O835="Mar",(K835/P835-1))," ")</f>
        <v>9.3577981651376207E-2</v>
      </c>
      <c r="S835" s="99" t="str">
        <f t="shared" ref="S835:S898" si="190">IF(N835&gt;0,IF(O835="","-",IF(R835&lt;0%,"DEGROWTH","GROWTH")))</f>
        <v>GROWTH</v>
      </c>
      <c r="T835" s="68">
        <v>266.75</v>
      </c>
      <c r="U835" s="100" t="str">
        <f t="shared" ref="U835:U898" si="191">IF(F835&lt;=$V$2,"Apr","")</f>
        <v>Apr</v>
      </c>
      <c r="V835" s="96">
        <v>266.75</v>
      </c>
      <c r="W835" s="101">
        <f t="shared" ref="W835:W898" si="192">K835-V835</f>
        <v>31.25</v>
      </c>
      <c r="X835" s="102">
        <f t="shared" ref="X835:X898" si="193">IFERROR(IF(U835="Apr",(K835/V835-1)),0)</f>
        <v>0.11715089034676662</v>
      </c>
      <c r="Y835" s="103" t="str">
        <f t="shared" ref="Y835:Y898" si="194">IF(T835&gt;0,IF(U835="","-",IF(X835&lt;0%,"DEGROWTH","GROWTH")))</f>
        <v>GROWTH</v>
      </c>
      <c r="Z835" s="74">
        <v>0</v>
      </c>
      <c r="AA835" s="69"/>
      <c r="AB835" s="69" t="s">
        <v>133</v>
      </c>
      <c r="AC835" s="69" t="s">
        <v>134</v>
      </c>
      <c r="AD835" s="3">
        <f t="shared" ref="AD835:AD898" si="195">IF(K835=0,1,0)</f>
        <v>0</v>
      </c>
      <c r="AE835" s="75"/>
    </row>
    <row r="836" spans="1:31" ht="14.25" customHeight="1">
      <c r="A836" s="69" t="s">
        <v>134</v>
      </c>
      <c r="B836" s="71" t="s">
        <v>84</v>
      </c>
      <c r="C836" s="71" t="s">
        <v>2180</v>
      </c>
      <c r="D836" s="71">
        <v>1000000439</v>
      </c>
      <c r="E836" s="72" t="s">
        <v>2181</v>
      </c>
      <c r="F836" s="73">
        <v>42921</v>
      </c>
      <c r="G836" s="66" t="str">
        <f t="shared" si="182"/>
        <v>Targeted Dealer</v>
      </c>
      <c r="H836" s="66"/>
      <c r="I836" s="67">
        <v>230</v>
      </c>
      <c r="J836" s="67">
        <f t="shared" si="183"/>
        <v>214.66666666666669</v>
      </c>
      <c r="K836" s="68">
        <v>144.19999999999999</v>
      </c>
      <c r="L836" s="68">
        <f t="shared" si="184"/>
        <v>85.800000000000011</v>
      </c>
      <c r="M836" s="68">
        <f t="shared" si="185"/>
        <v>67.173913043478251</v>
      </c>
      <c r="N836" s="96">
        <v>126.25</v>
      </c>
      <c r="O836" s="97" t="str">
        <f t="shared" si="186"/>
        <v>Mar</v>
      </c>
      <c r="P836" s="96">
        <f t="shared" si="187"/>
        <v>126.25</v>
      </c>
      <c r="Q836" s="98">
        <f t="shared" si="188"/>
        <v>17.949999999999989</v>
      </c>
      <c r="R836" s="97">
        <f t="shared" si="189"/>
        <v>0.14217821782178208</v>
      </c>
      <c r="S836" s="99" t="str">
        <f t="shared" si="190"/>
        <v>GROWTH</v>
      </c>
      <c r="T836" s="68">
        <v>226.25</v>
      </c>
      <c r="U836" s="100" t="str">
        <f t="shared" si="191"/>
        <v>Apr</v>
      </c>
      <c r="V836" s="96">
        <v>226.25</v>
      </c>
      <c r="W836" s="101">
        <f t="shared" si="192"/>
        <v>-82.050000000000011</v>
      </c>
      <c r="X836" s="102">
        <f t="shared" si="193"/>
        <v>-0.36265193370165749</v>
      </c>
      <c r="Y836" s="103" t="str">
        <f t="shared" si="194"/>
        <v>DEGROWTH</v>
      </c>
      <c r="Z836" s="74">
        <v>0</v>
      </c>
      <c r="AA836" s="69"/>
      <c r="AB836" s="69" t="s">
        <v>133</v>
      </c>
      <c r="AC836" s="69" t="s">
        <v>134</v>
      </c>
      <c r="AD836" s="3">
        <f t="shared" si="195"/>
        <v>0</v>
      </c>
      <c r="AE836" s="75"/>
    </row>
    <row r="837" spans="1:31" ht="14.25" customHeight="1">
      <c r="A837" s="69" t="s">
        <v>134</v>
      </c>
      <c r="B837" s="71" t="s">
        <v>84</v>
      </c>
      <c r="C837" s="71" t="s">
        <v>2182</v>
      </c>
      <c r="D837" s="71">
        <v>1000000909</v>
      </c>
      <c r="E837" s="72" t="s">
        <v>2183</v>
      </c>
      <c r="F837" s="73">
        <v>43720</v>
      </c>
      <c r="G837" s="66" t="str">
        <f t="shared" si="182"/>
        <v>Targeted Dealer</v>
      </c>
      <c r="H837" s="66"/>
      <c r="I837" s="67">
        <v>40</v>
      </c>
      <c r="J837" s="67">
        <f t="shared" si="183"/>
        <v>37.333333333333329</v>
      </c>
      <c r="K837" s="68">
        <v>35</v>
      </c>
      <c r="L837" s="68">
        <f t="shared" si="184"/>
        <v>5</v>
      </c>
      <c r="M837" s="68">
        <f t="shared" si="185"/>
        <v>93.750000000000014</v>
      </c>
      <c r="N837" s="96">
        <v>35</v>
      </c>
      <c r="O837" s="97" t="str">
        <f t="shared" si="186"/>
        <v>Mar</v>
      </c>
      <c r="P837" s="96">
        <f t="shared" si="187"/>
        <v>35</v>
      </c>
      <c r="Q837" s="98">
        <f t="shared" si="188"/>
        <v>0</v>
      </c>
      <c r="R837" s="97">
        <f t="shared" si="189"/>
        <v>0</v>
      </c>
      <c r="S837" s="99" t="str">
        <f t="shared" si="190"/>
        <v>GROWTH</v>
      </c>
      <c r="T837" s="68">
        <v>35</v>
      </c>
      <c r="U837" s="100" t="str">
        <f t="shared" si="191"/>
        <v>Apr</v>
      </c>
      <c r="V837" s="96">
        <v>35</v>
      </c>
      <c r="W837" s="101">
        <f t="shared" si="192"/>
        <v>0</v>
      </c>
      <c r="X837" s="102">
        <f t="shared" si="193"/>
        <v>0</v>
      </c>
      <c r="Y837" s="103" t="str">
        <f t="shared" si="194"/>
        <v>GROWTH</v>
      </c>
      <c r="Z837" s="74">
        <v>0</v>
      </c>
      <c r="AA837" s="69"/>
      <c r="AB837" s="69" t="s">
        <v>133</v>
      </c>
      <c r="AC837" s="69" t="s">
        <v>134</v>
      </c>
      <c r="AD837" s="3">
        <f t="shared" si="195"/>
        <v>0</v>
      </c>
      <c r="AE837" s="75"/>
    </row>
    <row r="838" spans="1:31" ht="14.25" customHeight="1">
      <c r="A838" s="69" t="s">
        <v>134</v>
      </c>
      <c r="B838" s="71" t="s">
        <v>84</v>
      </c>
      <c r="C838" s="71" t="s">
        <v>2184</v>
      </c>
      <c r="D838" s="71">
        <v>1000000907</v>
      </c>
      <c r="E838" s="72" t="s">
        <v>2185</v>
      </c>
      <c r="F838" s="73">
        <v>44377</v>
      </c>
      <c r="G838" s="66" t="str">
        <f t="shared" si="182"/>
        <v>Targeted Dealer</v>
      </c>
      <c r="H838" s="66"/>
      <c r="I838" s="67">
        <v>330</v>
      </c>
      <c r="J838" s="67">
        <f t="shared" si="183"/>
        <v>308</v>
      </c>
      <c r="K838" s="68">
        <v>175</v>
      </c>
      <c r="L838" s="68">
        <f t="shared" si="184"/>
        <v>155</v>
      </c>
      <c r="M838" s="68">
        <f t="shared" si="185"/>
        <v>56.81818181818182</v>
      </c>
      <c r="N838" s="96">
        <v>270</v>
      </c>
      <c r="O838" s="97" t="str">
        <f t="shared" si="186"/>
        <v>Mar</v>
      </c>
      <c r="P838" s="96">
        <f t="shared" si="187"/>
        <v>270</v>
      </c>
      <c r="Q838" s="98">
        <f t="shared" si="188"/>
        <v>-95</v>
      </c>
      <c r="R838" s="97">
        <f t="shared" si="189"/>
        <v>-0.35185185185185186</v>
      </c>
      <c r="S838" s="99" t="str">
        <f t="shared" si="190"/>
        <v>DEGROWTH</v>
      </c>
      <c r="T838" s="68">
        <v>245</v>
      </c>
      <c r="U838" s="100" t="str">
        <f t="shared" si="191"/>
        <v>Apr</v>
      </c>
      <c r="V838" s="96">
        <v>245</v>
      </c>
      <c r="W838" s="101">
        <f t="shared" si="192"/>
        <v>-70</v>
      </c>
      <c r="X838" s="102">
        <f t="shared" si="193"/>
        <v>-0.2857142857142857</v>
      </c>
      <c r="Y838" s="103" t="str">
        <f t="shared" si="194"/>
        <v>DEGROWTH</v>
      </c>
      <c r="Z838" s="74">
        <v>0</v>
      </c>
      <c r="AA838" s="69"/>
      <c r="AB838" s="69" t="s">
        <v>133</v>
      </c>
      <c r="AC838" s="69" t="s">
        <v>134</v>
      </c>
      <c r="AD838" s="3">
        <f t="shared" si="195"/>
        <v>0</v>
      </c>
      <c r="AE838" s="75"/>
    </row>
    <row r="839" spans="1:31" ht="14.25" customHeight="1">
      <c r="A839" s="69" t="s">
        <v>134</v>
      </c>
      <c r="B839" s="71" t="s">
        <v>84</v>
      </c>
      <c r="C839" s="71" t="s">
        <v>2186</v>
      </c>
      <c r="D839" s="71">
        <v>1000000911</v>
      </c>
      <c r="E839" s="72" t="s">
        <v>2187</v>
      </c>
      <c r="F839" s="73">
        <v>44438</v>
      </c>
      <c r="G839" s="66" t="str">
        <f t="shared" si="182"/>
        <v>Targeted Dealer</v>
      </c>
      <c r="H839" s="66"/>
      <c r="I839" s="67">
        <v>25</v>
      </c>
      <c r="J839" s="67">
        <f t="shared" si="183"/>
        <v>23.333333333333336</v>
      </c>
      <c r="K839" s="68">
        <v>20</v>
      </c>
      <c r="L839" s="68">
        <f t="shared" si="184"/>
        <v>5</v>
      </c>
      <c r="M839" s="68">
        <f t="shared" si="185"/>
        <v>85.714285714285708</v>
      </c>
      <c r="N839" s="96">
        <v>26</v>
      </c>
      <c r="O839" s="97" t="str">
        <f t="shared" si="186"/>
        <v>Mar</v>
      </c>
      <c r="P839" s="96">
        <f t="shared" si="187"/>
        <v>26</v>
      </c>
      <c r="Q839" s="98">
        <f t="shared" si="188"/>
        <v>-6</v>
      </c>
      <c r="R839" s="97">
        <f t="shared" si="189"/>
        <v>-0.23076923076923073</v>
      </c>
      <c r="S839" s="99" t="str">
        <f t="shared" si="190"/>
        <v>DEGROWTH</v>
      </c>
      <c r="T839" s="68">
        <v>25</v>
      </c>
      <c r="U839" s="100" t="str">
        <f t="shared" si="191"/>
        <v>Apr</v>
      </c>
      <c r="V839" s="96">
        <v>25</v>
      </c>
      <c r="W839" s="101">
        <f t="shared" si="192"/>
        <v>-5</v>
      </c>
      <c r="X839" s="102">
        <f t="shared" si="193"/>
        <v>-0.19999999999999996</v>
      </c>
      <c r="Y839" s="103" t="str">
        <f t="shared" si="194"/>
        <v>DEGROWTH</v>
      </c>
      <c r="Z839" s="74">
        <v>0</v>
      </c>
      <c r="AA839" s="69"/>
      <c r="AB839" s="69" t="s">
        <v>133</v>
      </c>
      <c r="AC839" s="69" t="s">
        <v>134</v>
      </c>
      <c r="AD839" s="3">
        <f t="shared" si="195"/>
        <v>0</v>
      </c>
      <c r="AE839" s="75"/>
    </row>
    <row r="840" spans="1:31" ht="14.25" customHeight="1">
      <c r="A840" s="69" t="s">
        <v>134</v>
      </c>
      <c r="B840" s="71" t="s">
        <v>84</v>
      </c>
      <c r="C840" s="71" t="s">
        <v>2188</v>
      </c>
      <c r="D840" s="71">
        <v>1000003171</v>
      </c>
      <c r="E840" s="71" t="s">
        <v>2189</v>
      </c>
      <c r="F840" s="73">
        <v>44918</v>
      </c>
      <c r="G840" s="66" t="str">
        <f t="shared" si="182"/>
        <v>Targeted Dealer</v>
      </c>
      <c r="H840" s="66"/>
      <c r="I840" s="67">
        <v>380</v>
      </c>
      <c r="J840" s="67">
        <f t="shared" si="183"/>
        <v>354.66666666666663</v>
      </c>
      <c r="K840" s="68">
        <v>320.25</v>
      </c>
      <c r="L840" s="68">
        <f t="shared" si="184"/>
        <v>59.75</v>
      </c>
      <c r="M840" s="68">
        <f t="shared" si="185"/>
        <v>90.296052631578959</v>
      </c>
      <c r="N840" s="96">
        <v>326.25</v>
      </c>
      <c r="O840" s="97" t="str">
        <f t="shared" si="186"/>
        <v>Mar</v>
      </c>
      <c r="P840" s="96">
        <f t="shared" si="187"/>
        <v>326.25</v>
      </c>
      <c r="Q840" s="98">
        <f t="shared" si="188"/>
        <v>-6</v>
      </c>
      <c r="R840" s="97">
        <f t="shared" si="189"/>
        <v>-1.8390804597701149E-2</v>
      </c>
      <c r="S840" s="99" t="str">
        <f t="shared" si="190"/>
        <v>DEGROWTH</v>
      </c>
      <c r="T840" s="68">
        <v>289.25</v>
      </c>
      <c r="U840" s="100" t="str">
        <f t="shared" si="191"/>
        <v>Apr</v>
      </c>
      <c r="V840" s="96">
        <v>289.25</v>
      </c>
      <c r="W840" s="101">
        <f t="shared" si="192"/>
        <v>31</v>
      </c>
      <c r="X840" s="102">
        <f t="shared" si="193"/>
        <v>0.10717372515125323</v>
      </c>
      <c r="Y840" s="103" t="str">
        <f t="shared" si="194"/>
        <v>GROWTH</v>
      </c>
      <c r="Z840" s="74">
        <v>0</v>
      </c>
      <c r="AA840" s="69"/>
      <c r="AB840" s="69" t="s">
        <v>133</v>
      </c>
      <c r="AC840" s="69" t="s">
        <v>134</v>
      </c>
      <c r="AD840" s="3">
        <f t="shared" si="195"/>
        <v>0</v>
      </c>
      <c r="AE840" s="75"/>
    </row>
    <row r="841" spans="1:31" ht="14.25" customHeight="1">
      <c r="A841" s="69" t="s">
        <v>134</v>
      </c>
      <c r="B841" s="71" t="s">
        <v>84</v>
      </c>
      <c r="C841" s="71" t="s">
        <v>2190</v>
      </c>
      <c r="D841" s="71">
        <v>1000003531</v>
      </c>
      <c r="E841" s="71" t="s">
        <v>2191</v>
      </c>
      <c r="F841" s="73">
        <v>45065</v>
      </c>
      <c r="G841" s="66" t="str">
        <f t="shared" si="182"/>
        <v>Targeted Dealer</v>
      </c>
      <c r="H841" s="66"/>
      <c r="I841" s="67">
        <v>65</v>
      </c>
      <c r="J841" s="67">
        <f t="shared" si="183"/>
        <v>60.666666666666664</v>
      </c>
      <c r="K841" s="68">
        <v>55</v>
      </c>
      <c r="L841" s="68">
        <f t="shared" si="184"/>
        <v>10</v>
      </c>
      <c r="M841" s="68">
        <f t="shared" si="185"/>
        <v>90.659340659340657</v>
      </c>
      <c r="N841" s="96">
        <v>65</v>
      </c>
      <c r="O841" s="97" t="str">
        <f t="shared" si="186"/>
        <v>Mar</v>
      </c>
      <c r="P841" s="96">
        <f t="shared" si="187"/>
        <v>65</v>
      </c>
      <c r="Q841" s="98">
        <f t="shared" si="188"/>
        <v>-10</v>
      </c>
      <c r="R841" s="97">
        <f t="shared" si="189"/>
        <v>-0.15384615384615385</v>
      </c>
      <c r="S841" s="99" t="str">
        <f t="shared" si="190"/>
        <v>DEGROWTH</v>
      </c>
      <c r="T841" s="68">
        <v>56.5</v>
      </c>
      <c r="U841" s="100" t="str">
        <f t="shared" si="191"/>
        <v>Apr</v>
      </c>
      <c r="V841" s="96">
        <v>56.5</v>
      </c>
      <c r="W841" s="101">
        <f t="shared" si="192"/>
        <v>-1.5</v>
      </c>
      <c r="X841" s="102">
        <f t="shared" si="193"/>
        <v>-2.6548672566371723E-2</v>
      </c>
      <c r="Y841" s="103" t="str">
        <f t="shared" si="194"/>
        <v>DEGROWTH</v>
      </c>
      <c r="Z841" s="74">
        <v>0</v>
      </c>
      <c r="AA841" s="69"/>
      <c r="AB841" s="69" t="s">
        <v>133</v>
      </c>
      <c r="AC841" s="69" t="s">
        <v>134</v>
      </c>
      <c r="AD841" s="3">
        <f t="shared" si="195"/>
        <v>0</v>
      </c>
      <c r="AE841" s="75"/>
    </row>
    <row r="842" spans="1:31" ht="14.25" customHeight="1">
      <c r="A842" s="69" t="s">
        <v>134</v>
      </c>
      <c r="B842" s="71" t="s">
        <v>84</v>
      </c>
      <c r="C842" s="71" t="s">
        <v>2192</v>
      </c>
      <c r="D842" s="71">
        <v>1000003590</v>
      </c>
      <c r="E842" s="71" t="s">
        <v>2193</v>
      </c>
      <c r="F842" s="73">
        <v>45084</v>
      </c>
      <c r="G842" s="66" t="str">
        <f t="shared" si="182"/>
        <v>Targeted Dealer</v>
      </c>
      <c r="H842" s="66"/>
      <c r="I842" s="67">
        <v>40</v>
      </c>
      <c r="J842" s="67">
        <f t="shared" si="183"/>
        <v>37.333333333333329</v>
      </c>
      <c r="K842" s="68">
        <v>10</v>
      </c>
      <c r="L842" s="68">
        <f t="shared" si="184"/>
        <v>30</v>
      </c>
      <c r="M842" s="68">
        <f t="shared" si="185"/>
        <v>26.785714285714288</v>
      </c>
      <c r="N842" s="96">
        <v>10</v>
      </c>
      <c r="O842" s="97" t="str">
        <f t="shared" si="186"/>
        <v>Mar</v>
      </c>
      <c r="P842" s="96">
        <f t="shared" si="187"/>
        <v>10</v>
      </c>
      <c r="Q842" s="98">
        <f t="shared" si="188"/>
        <v>0</v>
      </c>
      <c r="R842" s="97">
        <f t="shared" si="189"/>
        <v>0</v>
      </c>
      <c r="S842" s="99" t="str">
        <f t="shared" si="190"/>
        <v>GROWTH</v>
      </c>
      <c r="T842" s="68">
        <v>25</v>
      </c>
      <c r="U842" s="100" t="str">
        <f t="shared" si="191"/>
        <v>Apr</v>
      </c>
      <c r="V842" s="96">
        <v>25</v>
      </c>
      <c r="W842" s="101">
        <f t="shared" si="192"/>
        <v>-15</v>
      </c>
      <c r="X842" s="102">
        <f t="shared" si="193"/>
        <v>-0.6</v>
      </c>
      <c r="Y842" s="103" t="str">
        <f t="shared" si="194"/>
        <v>DEGROWTH</v>
      </c>
      <c r="Z842" s="74">
        <v>0</v>
      </c>
      <c r="AA842" s="69"/>
      <c r="AB842" s="69" t="s">
        <v>133</v>
      </c>
      <c r="AC842" s="69" t="s">
        <v>134</v>
      </c>
      <c r="AD842" s="3">
        <f t="shared" si="195"/>
        <v>0</v>
      </c>
      <c r="AE842" s="75"/>
    </row>
    <row r="843" spans="1:31" ht="14.25" customHeight="1">
      <c r="A843" s="69" t="s">
        <v>134</v>
      </c>
      <c r="B843" s="71" t="s">
        <v>84</v>
      </c>
      <c r="C843" s="71" t="s">
        <v>2194</v>
      </c>
      <c r="D843" s="71">
        <v>1000003818</v>
      </c>
      <c r="E843" s="71" t="s">
        <v>2195</v>
      </c>
      <c r="F843" s="77">
        <v>45301</v>
      </c>
      <c r="G843" s="66" t="str">
        <f t="shared" si="182"/>
        <v>Targeted Dealer</v>
      </c>
      <c r="H843" s="66"/>
      <c r="I843" s="67">
        <v>30</v>
      </c>
      <c r="J843" s="67">
        <f t="shared" si="183"/>
        <v>28</v>
      </c>
      <c r="K843" s="68">
        <v>23.1</v>
      </c>
      <c r="L843" s="68">
        <f t="shared" si="184"/>
        <v>6.8999999999999986</v>
      </c>
      <c r="M843" s="68">
        <f t="shared" si="185"/>
        <v>82.5</v>
      </c>
      <c r="N843" s="96">
        <v>14.9</v>
      </c>
      <c r="O843" s="97" t="str">
        <f t="shared" si="186"/>
        <v>Mar</v>
      </c>
      <c r="P843" s="96">
        <f t="shared" si="187"/>
        <v>14.9</v>
      </c>
      <c r="Q843" s="98">
        <f t="shared" si="188"/>
        <v>8.2000000000000011</v>
      </c>
      <c r="R843" s="97">
        <f t="shared" si="189"/>
        <v>0.55033557046979875</v>
      </c>
      <c r="S843" s="99" t="str">
        <f t="shared" si="190"/>
        <v>GROWTH</v>
      </c>
      <c r="T843" s="68">
        <v>57.4</v>
      </c>
      <c r="U843" s="100" t="str">
        <f t="shared" si="191"/>
        <v>Apr</v>
      </c>
      <c r="V843" s="96">
        <v>57.4</v>
      </c>
      <c r="W843" s="101">
        <f t="shared" si="192"/>
        <v>-34.299999999999997</v>
      </c>
      <c r="X843" s="102">
        <f t="shared" si="193"/>
        <v>-0.59756097560975607</v>
      </c>
      <c r="Y843" s="103" t="str">
        <f t="shared" si="194"/>
        <v>DEGROWTH</v>
      </c>
      <c r="Z843" s="74">
        <v>0</v>
      </c>
      <c r="AA843" s="69"/>
      <c r="AB843" s="69" t="s">
        <v>133</v>
      </c>
      <c r="AC843" s="69" t="s">
        <v>134</v>
      </c>
      <c r="AD843" s="3">
        <f t="shared" si="195"/>
        <v>0</v>
      </c>
      <c r="AE843" s="75"/>
    </row>
    <row r="844" spans="1:31" ht="14.25" customHeight="1">
      <c r="A844" s="74" t="s">
        <v>134</v>
      </c>
      <c r="B844" s="78" t="s">
        <v>84</v>
      </c>
      <c r="C844" s="78" t="s">
        <v>302</v>
      </c>
      <c r="D844" s="78">
        <v>1000003871</v>
      </c>
      <c r="E844" s="78" t="s">
        <v>303</v>
      </c>
      <c r="F844" s="73">
        <v>45349</v>
      </c>
      <c r="G844" s="66" t="str">
        <f t="shared" si="182"/>
        <v>Targeted Dealer</v>
      </c>
      <c r="H844" s="66"/>
      <c r="I844" s="67">
        <v>15</v>
      </c>
      <c r="J844" s="67">
        <f t="shared" si="183"/>
        <v>14</v>
      </c>
      <c r="K844" s="68">
        <v>7.5</v>
      </c>
      <c r="L844" s="68">
        <f t="shared" si="184"/>
        <v>7.5</v>
      </c>
      <c r="M844" s="68">
        <f t="shared" si="185"/>
        <v>53.571428571428569</v>
      </c>
      <c r="N844" s="96">
        <v>0</v>
      </c>
      <c r="O844" s="97" t="str">
        <f t="shared" si="186"/>
        <v>Mar</v>
      </c>
      <c r="P844" s="96">
        <f t="shared" si="187"/>
        <v>0</v>
      </c>
      <c r="Q844" s="98">
        <f t="shared" si="188"/>
        <v>7.5</v>
      </c>
      <c r="R844" s="97" t="str">
        <f t="shared" si="189"/>
        <v xml:space="preserve"> </v>
      </c>
      <c r="S844" s="99" t="b">
        <f t="shared" si="190"/>
        <v>0</v>
      </c>
      <c r="T844" s="68">
        <v>2.5</v>
      </c>
      <c r="U844" s="100" t="str">
        <f t="shared" si="191"/>
        <v>Apr</v>
      </c>
      <c r="V844" s="96">
        <v>2.5</v>
      </c>
      <c r="W844" s="101">
        <f t="shared" si="192"/>
        <v>5</v>
      </c>
      <c r="X844" s="102">
        <f t="shared" si="193"/>
        <v>2</v>
      </c>
      <c r="Y844" s="103" t="str">
        <f t="shared" si="194"/>
        <v>GROWTH</v>
      </c>
      <c r="Z844" s="74">
        <v>0</v>
      </c>
      <c r="AA844" s="69"/>
      <c r="AB844" s="69" t="s">
        <v>133</v>
      </c>
      <c r="AC844" s="74" t="s">
        <v>134</v>
      </c>
      <c r="AD844" s="3">
        <f t="shared" si="195"/>
        <v>0</v>
      </c>
      <c r="AE844" s="75"/>
    </row>
    <row r="845" spans="1:31" ht="14.25" customHeight="1">
      <c r="A845" s="74" t="s">
        <v>134</v>
      </c>
      <c r="B845" s="78" t="s">
        <v>84</v>
      </c>
      <c r="C845" s="78" t="s">
        <v>304</v>
      </c>
      <c r="D845" s="78">
        <v>1000003915</v>
      </c>
      <c r="E845" s="78" t="s">
        <v>305</v>
      </c>
      <c r="F845" s="73">
        <v>45404</v>
      </c>
      <c r="G845" s="66" t="str">
        <f t="shared" si="182"/>
        <v>Targeted Dealer</v>
      </c>
      <c r="H845" s="66"/>
      <c r="I845" s="67">
        <v>15</v>
      </c>
      <c r="J845" s="67">
        <f t="shared" si="183"/>
        <v>14</v>
      </c>
      <c r="K845" s="68">
        <v>0</v>
      </c>
      <c r="L845" s="68">
        <f t="shared" si="184"/>
        <v>15</v>
      </c>
      <c r="M845" s="68">
        <f t="shared" si="185"/>
        <v>0</v>
      </c>
      <c r="N845" s="96">
        <v>0</v>
      </c>
      <c r="O845" s="97" t="str">
        <f t="shared" si="186"/>
        <v>Mar</v>
      </c>
      <c r="P845" s="96">
        <f t="shared" si="187"/>
        <v>0</v>
      </c>
      <c r="Q845" s="98">
        <f t="shared" si="188"/>
        <v>0</v>
      </c>
      <c r="R845" s="97" t="str">
        <f t="shared" si="189"/>
        <v xml:space="preserve"> </v>
      </c>
      <c r="S845" s="99" t="b">
        <f t="shared" si="190"/>
        <v>0</v>
      </c>
      <c r="T845" s="68">
        <v>0</v>
      </c>
      <c r="U845" s="100" t="str">
        <f t="shared" si="191"/>
        <v>Apr</v>
      </c>
      <c r="V845" s="96">
        <v>0</v>
      </c>
      <c r="W845" s="101">
        <f t="shared" si="192"/>
        <v>0</v>
      </c>
      <c r="X845" s="102">
        <f t="shared" si="193"/>
        <v>0</v>
      </c>
      <c r="Y845" s="103" t="b">
        <f t="shared" si="194"/>
        <v>0</v>
      </c>
      <c r="Z845" s="74">
        <v>0</v>
      </c>
      <c r="AA845" s="69"/>
      <c r="AB845" s="69" t="s">
        <v>133</v>
      </c>
      <c r="AC845" s="74" t="s">
        <v>134</v>
      </c>
      <c r="AD845" s="3">
        <f t="shared" si="195"/>
        <v>1</v>
      </c>
      <c r="AE845" s="75"/>
    </row>
    <row r="846" spans="1:31" ht="14.25" customHeight="1">
      <c r="A846" s="74" t="s">
        <v>134</v>
      </c>
      <c r="B846" s="78" t="s">
        <v>84</v>
      </c>
      <c r="C846" s="78" t="s">
        <v>2196</v>
      </c>
      <c r="D846" s="78">
        <v>1000003994</v>
      </c>
      <c r="E846" s="78" t="s">
        <v>2197</v>
      </c>
      <c r="F846" s="73">
        <v>45443</v>
      </c>
      <c r="G846" s="66" t="str">
        <f t="shared" si="182"/>
        <v>Targeted Dealer</v>
      </c>
      <c r="H846" s="66"/>
      <c r="I846" s="67">
        <v>40</v>
      </c>
      <c r="J846" s="67">
        <f t="shared" si="183"/>
        <v>37.333333333333329</v>
      </c>
      <c r="K846" s="68">
        <v>40</v>
      </c>
      <c r="L846" s="68">
        <f t="shared" si="184"/>
        <v>0</v>
      </c>
      <c r="M846" s="68">
        <f t="shared" si="185"/>
        <v>107.14285714285715</v>
      </c>
      <c r="N846" s="96">
        <v>20</v>
      </c>
      <c r="O846" s="97" t="str">
        <f t="shared" si="186"/>
        <v>Mar</v>
      </c>
      <c r="P846" s="96">
        <f t="shared" si="187"/>
        <v>20</v>
      </c>
      <c r="Q846" s="98">
        <f t="shared" si="188"/>
        <v>20</v>
      </c>
      <c r="R846" s="97">
        <f t="shared" si="189"/>
        <v>1</v>
      </c>
      <c r="S846" s="99" t="str">
        <f t="shared" si="190"/>
        <v>GROWTH</v>
      </c>
      <c r="T846" s="68">
        <v>0</v>
      </c>
      <c r="U846" s="100" t="str">
        <f t="shared" si="191"/>
        <v>Apr</v>
      </c>
      <c r="V846" s="96">
        <v>0</v>
      </c>
      <c r="W846" s="101">
        <f t="shared" si="192"/>
        <v>40</v>
      </c>
      <c r="X846" s="102">
        <f t="shared" si="193"/>
        <v>0</v>
      </c>
      <c r="Y846" s="103" t="b">
        <f t="shared" si="194"/>
        <v>0</v>
      </c>
      <c r="Z846" s="74">
        <v>0</v>
      </c>
      <c r="AA846" s="69"/>
      <c r="AB846" s="69" t="s">
        <v>133</v>
      </c>
      <c r="AC846" s="74" t="s">
        <v>134</v>
      </c>
      <c r="AD846" s="3">
        <f t="shared" si="195"/>
        <v>0</v>
      </c>
      <c r="AE846" s="75"/>
    </row>
    <row r="847" spans="1:31" ht="14.25" customHeight="1">
      <c r="A847" s="74" t="s">
        <v>134</v>
      </c>
      <c r="B847" s="78" t="s">
        <v>84</v>
      </c>
      <c r="C847" s="78" t="s">
        <v>2198</v>
      </c>
      <c r="D847" s="78">
        <v>1000004004</v>
      </c>
      <c r="E847" s="78" t="s">
        <v>2199</v>
      </c>
      <c r="F847" s="73">
        <v>45450</v>
      </c>
      <c r="G847" s="66" t="str">
        <f t="shared" si="182"/>
        <v>Targeted Dealer</v>
      </c>
      <c r="H847" s="66"/>
      <c r="I847" s="67">
        <v>945</v>
      </c>
      <c r="J847" s="67">
        <f t="shared" si="183"/>
        <v>882</v>
      </c>
      <c r="K847" s="68">
        <v>461.65</v>
      </c>
      <c r="L847" s="68">
        <f t="shared" si="184"/>
        <v>483.35</v>
      </c>
      <c r="M847" s="68">
        <f t="shared" si="185"/>
        <v>52.341269841269835</v>
      </c>
      <c r="N847" s="96">
        <v>606.6</v>
      </c>
      <c r="O847" s="97" t="str">
        <f t="shared" si="186"/>
        <v>Mar</v>
      </c>
      <c r="P847" s="96">
        <f t="shared" si="187"/>
        <v>606.6</v>
      </c>
      <c r="Q847" s="98">
        <f t="shared" si="188"/>
        <v>-144.95000000000005</v>
      </c>
      <c r="R847" s="97">
        <f t="shared" si="189"/>
        <v>-0.23895483020112107</v>
      </c>
      <c r="S847" s="99" t="str">
        <f t="shared" si="190"/>
        <v>DEGROWTH</v>
      </c>
      <c r="T847" s="68">
        <v>496</v>
      </c>
      <c r="U847" s="100" t="str">
        <f t="shared" si="191"/>
        <v>Apr</v>
      </c>
      <c r="V847" s="96">
        <v>496</v>
      </c>
      <c r="W847" s="101">
        <f t="shared" si="192"/>
        <v>-34.350000000000023</v>
      </c>
      <c r="X847" s="102">
        <f t="shared" si="193"/>
        <v>-6.9254032258064591E-2</v>
      </c>
      <c r="Y847" s="103" t="str">
        <f t="shared" si="194"/>
        <v>DEGROWTH</v>
      </c>
      <c r="Z847" s="74">
        <v>0</v>
      </c>
      <c r="AA847" s="69"/>
      <c r="AB847" s="69" t="s">
        <v>133</v>
      </c>
      <c r="AC847" s="74" t="s">
        <v>134</v>
      </c>
      <c r="AD847" s="3">
        <f t="shared" si="195"/>
        <v>0</v>
      </c>
      <c r="AE847" s="75"/>
    </row>
    <row r="848" spans="1:31" ht="14.25" customHeight="1">
      <c r="A848" s="74" t="s">
        <v>134</v>
      </c>
      <c r="B848" s="78" t="s">
        <v>84</v>
      </c>
      <c r="C848" s="78" t="s">
        <v>2200</v>
      </c>
      <c r="D848" s="78">
        <v>1000004068</v>
      </c>
      <c r="E848" s="78" t="s">
        <v>1603</v>
      </c>
      <c r="F848" s="73">
        <v>45503</v>
      </c>
      <c r="G848" s="66" t="str">
        <f t="shared" si="182"/>
        <v>Targeted Dealer</v>
      </c>
      <c r="H848" s="66"/>
      <c r="I848" s="67">
        <v>260</v>
      </c>
      <c r="J848" s="67">
        <f t="shared" si="183"/>
        <v>242.66666666666666</v>
      </c>
      <c r="K848" s="68">
        <v>188.5</v>
      </c>
      <c r="L848" s="68">
        <f t="shared" si="184"/>
        <v>71.5</v>
      </c>
      <c r="M848" s="68">
        <f t="shared" si="185"/>
        <v>77.678571428571431</v>
      </c>
      <c r="N848" s="96">
        <v>215</v>
      </c>
      <c r="O848" s="97" t="str">
        <f t="shared" si="186"/>
        <v>Mar</v>
      </c>
      <c r="P848" s="96">
        <f t="shared" si="187"/>
        <v>215</v>
      </c>
      <c r="Q848" s="98">
        <f t="shared" si="188"/>
        <v>-26.5</v>
      </c>
      <c r="R848" s="97">
        <f t="shared" si="189"/>
        <v>-0.12325581395348839</v>
      </c>
      <c r="S848" s="99" t="str">
        <f t="shared" si="190"/>
        <v>DEGROWTH</v>
      </c>
      <c r="T848" s="68">
        <v>202.5</v>
      </c>
      <c r="U848" s="100" t="str">
        <f t="shared" si="191"/>
        <v>Apr</v>
      </c>
      <c r="V848" s="96">
        <v>202.5</v>
      </c>
      <c r="W848" s="101">
        <f t="shared" si="192"/>
        <v>-14</v>
      </c>
      <c r="X848" s="102">
        <f t="shared" si="193"/>
        <v>-6.9135802469135754E-2</v>
      </c>
      <c r="Y848" s="103" t="str">
        <f t="shared" si="194"/>
        <v>DEGROWTH</v>
      </c>
      <c r="Z848" s="74">
        <v>0</v>
      </c>
      <c r="AA848" s="69"/>
      <c r="AB848" s="69" t="s">
        <v>133</v>
      </c>
      <c r="AC848" s="74" t="s">
        <v>134</v>
      </c>
      <c r="AD848" s="3">
        <f t="shared" si="195"/>
        <v>0</v>
      </c>
      <c r="AE848" s="75"/>
    </row>
    <row r="849" spans="1:31" ht="14.25" customHeight="1">
      <c r="A849" s="69" t="s">
        <v>134</v>
      </c>
      <c r="B849" s="71" t="s">
        <v>79</v>
      </c>
      <c r="C849" s="71" t="s">
        <v>2201</v>
      </c>
      <c r="D849" s="71">
        <v>1000000598</v>
      </c>
      <c r="E849" s="72" t="s">
        <v>2202</v>
      </c>
      <c r="F849" s="73">
        <v>38976</v>
      </c>
      <c r="G849" s="66" t="str">
        <f t="shared" si="182"/>
        <v>Targeted Dealer</v>
      </c>
      <c r="H849" s="66"/>
      <c r="I849" s="67">
        <v>50</v>
      </c>
      <c r="J849" s="67">
        <f t="shared" si="183"/>
        <v>46.666666666666671</v>
      </c>
      <c r="K849" s="68">
        <v>17</v>
      </c>
      <c r="L849" s="68">
        <f t="shared" si="184"/>
        <v>33</v>
      </c>
      <c r="M849" s="68">
        <f t="shared" si="185"/>
        <v>36.428571428571423</v>
      </c>
      <c r="N849" s="96">
        <v>15</v>
      </c>
      <c r="O849" s="97" t="str">
        <f t="shared" si="186"/>
        <v>Mar</v>
      </c>
      <c r="P849" s="96">
        <f t="shared" si="187"/>
        <v>15</v>
      </c>
      <c r="Q849" s="98">
        <f t="shared" si="188"/>
        <v>2</v>
      </c>
      <c r="R849" s="97">
        <f t="shared" si="189"/>
        <v>0.1333333333333333</v>
      </c>
      <c r="S849" s="99" t="str">
        <f t="shared" si="190"/>
        <v>GROWTH</v>
      </c>
      <c r="T849" s="68">
        <v>64.5</v>
      </c>
      <c r="U849" s="100" t="str">
        <f t="shared" si="191"/>
        <v>Apr</v>
      </c>
      <c r="V849" s="96">
        <v>64.5</v>
      </c>
      <c r="W849" s="101">
        <f t="shared" si="192"/>
        <v>-47.5</v>
      </c>
      <c r="X849" s="102">
        <f t="shared" si="193"/>
        <v>-0.73643410852713176</v>
      </c>
      <c r="Y849" s="103" t="str">
        <f t="shared" si="194"/>
        <v>DEGROWTH</v>
      </c>
      <c r="Z849" s="74">
        <v>0</v>
      </c>
      <c r="AA849" s="69"/>
      <c r="AB849" s="69" t="s">
        <v>133</v>
      </c>
      <c r="AC849" s="69" t="s">
        <v>134</v>
      </c>
      <c r="AD849" s="3">
        <f t="shared" si="195"/>
        <v>0</v>
      </c>
      <c r="AE849" s="75"/>
    </row>
    <row r="850" spans="1:31" ht="14.25" customHeight="1">
      <c r="A850" s="69" t="s">
        <v>134</v>
      </c>
      <c r="B850" s="71" t="s">
        <v>79</v>
      </c>
      <c r="C850" s="71" t="s">
        <v>2203</v>
      </c>
      <c r="D850" s="71">
        <v>1000000587</v>
      </c>
      <c r="E850" s="72" t="s">
        <v>2204</v>
      </c>
      <c r="F850" s="73">
        <v>40024</v>
      </c>
      <c r="G850" s="66" t="str">
        <f t="shared" si="182"/>
        <v>Targeted Dealer</v>
      </c>
      <c r="H850" s="66"/>
      <c r="I850" s="67">
        <v>60</v>
      </c>
      <c r="J850" s="67">
        <f t="shared" si="183"/>
        <v>56</v>
      </c>
      <c r="K850" s="68">
        <v>102</v>
      </c>
      <c r="L850" s="68">
        <f t="shared" si="184"/>
        <v>-42</v>
      </c>
      <c r="M850" s="68">
        <f t="shared" si="185"/>
        <v>182.14285714285714</v>
      </c>
      <c r="N850" s="96">
        <v>39</v>
      </c>
      <c r="O850" s="97" t="str">
        <f t="shared" si="186"/>
        <v>Mar</v>
      </c>
      <c r="P850" s="96">
        <f t="shared" si="187"/>
        <v>39</v>
      </c>
      <c r="Q850" s="98">
        <f t="shared" si="188"/>
        <v>63</v>
      </c>
      <c r="R850" s="97">
        <f t="shared" si="189"/>
        <v>1.6153846153846154</v>
      </c>
      <c r="S850" s="99" t="str">
        <f t="shared" si="190"/>
        <v>GROWTH</v>
      </c>
      <c r="T850" s="68">
        <v>75</v>
      </c>
      <c r="U850" s="100" t="str">
        <f t="shared" si="191"/>
        <v>Apr</v>
      </c>
      <c r="V850" s="96">
        <v>75</v>
      </c>
      <c r="W850" s="101">
        <f t="shared" si="192"/>
        <v>27</v>
      </c>
      <c r="X850" s="102">
        <f t="shared" si="193"/>
        <v>0.3600000000000001</v>
      </c>
      <c r="Y850" s="103" t="str">
        <f t="shared" si="194"/>
        <v>GROWTH</v>
      </c>
      <c r="Z850" s="74">
        <v>0</v>
      </c>
      <c r="AA850" s="69"/>
      <c r="AB850" s="69" t="s">
        <v>133</v>
      </c>
      <c r="AC850" s="69" t="s">
        <v>134</v>
      </c>
      <c r="AD850" s="3">
        <f t="shared" si="195"/>
        <v>0</v>
      </c>
      <c r="AE850" s="75"/>
    </row>
    <row r="851" spans="1:31" ht="14.25" customHeight="1">
      <c r="A851" s="69" t="s">
        <v>134</v>
      </c>
      <c r="B851" s="71" t="s">
        <v>79</v>
      </c>
      <c r="C851" s="71" t="s">
        <v>2205</v>
      </c>
      <c r="D851" s="71">
        <v>1000000591</v>
      </c>
      <c r="E851" s="72" t="s">
        <v>2206</v>
      </c>
      <c r="F851" s="73">
        <v>41132</v>
      </c>
      <c r="G851" s="66" t="str">
        <f t="shared" si="182"/>
        <v>Targeted Dealer</v>
      </c>
      <c r="H851" s="66"/>
      <c r="I851" s="67">
        <v>45</v>
      </c>
      <c r="J851" s="67">
        <f t="shared" si="183"/>
        <v>42</v>
      </c>
      <c r="K851" s="68">
        <v>81</v>
      </c>
      <c r="L851" s="68">
        <f t="shared" si="184"/>
        <v>-36</v>
      </c>
      <c r="M851" s="68">
        <f t="shared" si="185"/>
        <v>192.85714285714286</v>
      </c>
      <c r="N851" s="96">
        <v>72</v>
      </c>
      <c r="O851" s="97" t="str">
        <f t="shared" si="186"/>
        <v>Mar</v>
      </c>
      <c r="P851" s="96">
        <f t="shared" si="187"/>
        <v>72</v>
      </c>
      <c r="Q851" s="98">
        <f t="shared" si="188"/>
        <v>9</v>
      </c>
      <c r="R851" s="97">
        <f t="shared" si="189"/>
        <v>0.125</v>
      </c>
      <c r="S851" s="99" t="str">
        <f t="shared" si="190"/>
        <v>GROWTH</v>
      </c>
      <c r="T851" s="68">
        <v>50</v>
      </c>
      <c r="U851" s="100" t="str">
        <f t="shared" si="191"/>
        <v>Apr</v>
      </c>
      <c r="V851" s="96">
        <v>50</v>
      </c>
      <c r="W851" s="101">
        <f t="shared" si="192"/>
        <v>31</v>
      </c>
      <c r="X851" s="102">
        <f t="shared" si="193"/>
        <v>0.62000000000000011</v>
      </c>
      <c r="Y851" s="103" t="str">
        <f t="shared" si="194"/>
        <v>GROWTH</v>
      </c>
      <c r="Z851" s="74">
        <v>0</v>
      </c>
      <c r="AA851" s="69"/>
      <c r="AB851" s="69" t="s">
        <v>133</v>
      </c>
      <c r="AC851" s="69" t="s">
        <v>134</v>
      </c>
      <c r="AD851" s="3">
        <f t="shared" si="195"/>
        <v>0</v>
      </c>
      <c r="AE851" s="75"/>
    </row>
    <row r="852" spans="1:31" ht="14.25" customHeight="1">
      <c r="A852" s="69" t="s">
        <v>134</v>
      </c>
      <c r="B852" s="71" t="s">
        <v>79</v>
      </c>
      <c r="C852" s="71" t="s">
        <v>2207</v>
      </c>
      <c r="D852" s="71">
        <v>1000000589</v>
      </c>
      <c r="E852" s="72" t="s">
        <v>2208</v>
      </c>
      <c r="F852" s="73">
        <v>41499</v>
      </c>
      <c r="G852" s="66" t="str">
        <f t="shared" si="182"/>
        <v>Targeted Dealer</v>
      </c>
      <c r="H852" s="66"/>
      <c r="I852" s="67">
        <v>20</v>
      </c>
      <c r="J852" s="67">
        <f t="shared" si="183"/>
        <v>18.666666666666664</v>
      </c>
      <c r="K852" s="68">
        <v>46</v>
      </c>
      <c r="L852" s="68">
        <f t="shared" si="184"/>
        <v>-26</v>
      </c>
      <c r="M852" s="68">
        <f t="shared" si="185"/>
        <v>246.42857142857144</v>
      </c>
      <c r="N852" s="96">
        <v>22</v>
      </c>
      <c r="O852" s="97" t="str">
        <f t="shared" si="186"/>
        <v>Mar</v>
      </c>
      <c r="P852" s="96">
        <f t="shared" si="187"/>
        <v>22</v>
      </c>
      <c r="Q852" s="98">
        <f t="shared" si="188"/>
        <v>24</v>
      </c>
      <c r="R852" s="97">
        <f t="shared" si="189"/>
        <v>1.0909090909090908</v>
      </c>
      <c r="S852" s="99" t="str">
        <f t="shared" si="190"/>
        <v>GROWTH</v>
      </c>
      <c r="T852" s="68">
        <v>28</v>
      </c>
      <c r="U852" s="100" t="str">
        <f t="shared" si="191"/>
        <v>Apr</v>
      </c>
      <c r="V852" s="96">
        <v>28</v>
      </c>
      <c r="W852" s="101">
        <f t="shared" si="192"/>
        <v>18</v>
      </c>
      <c r="X852" s="102">
        <f t="shared" si="193"/>
        <v>0.64285714285714279</v>
      </c>
      <c r="Y852" s="103" t="str">
        <f t="shared" si="194"/>
        <v>GROWTH</v>
      </c>
      <c r="Z852" s="74">
        <v>0</v>
      </c>
      <c r="AA852" s="69"/>
      <c r="AB852" s="69" t="s">
        <v>133</v>
      </c>
      <c r="AC852" s="69" t="s">
        <v>134</v>
      </c>
      <c r="AD852" s="3">
        <f t="shared" si="195"/>
        <v>0</v>
      </c>
      <c r="AE852" s="75"/>
    </row>
    <row r="853" spans="1:31" ht="14.25" customHeight="1">
      <c r="A853" s="69" t="s">
        <v>134</v>
      </c>
      <c r="B853" s="71" t="s">
        <v>79</v>
      </c>
      <c r="C853" s="71" t="s">
        <v>306</v>
      </c>
      <c r="D853" s="71">
        <v>1000000588</v>
      </c>
      <c r="E853" s="72" t="s">
        <v>307</v>
      </c>
      <c r="F853" s="73">
        <v>42180</v>
      </c>
      <c r="G853" s="66" t="str">
        <f t="shared" si="182"/>
        <v>-</v>
      </c>
      <c r="H853" s="66"/>
      <c r="I853" s="67">
        <v>0</v>
      </c>
      <c r="J853" s="67">
        <f t="shared" si="183"/>
        <v>0</v>
      </c>
      <c r="K853" s="68">
        <v>0</v>
      </c>
      <c r="L853" s="68">
        <f t="shared" si="184"/>
        <v>0</v>
      </c>
      <c r="M853" s="68" t="str">
        <f t="shared" si="185"/>
        <v>-</v>
      </c>
      <c r="N853" s="96">
        <v>0</v>
      </c>
      <c r="O853" s="97" t="str">
        <f t="shared" si="186"/>
        <v>Mar</v>
      </c>
      <c r="P853" s="96">
        <f t="shared" si="187"/>
        <v>0</v>
      </c>
      <c r="Q853" s="98">
        <f t="shared" si="188"/>
        <v>0</v>
      </c>
      <c r="R853" s="97" t="str">
        <f t="shared" si="189"/>
        <v xml:space="preserve"> </v>
      </c>
      <c r="S853" s="99" t="b">
        <f t="shared" si="190"/>
        <v>0</v>
      </c>
      <c r="T853" s="68">
        <v>120.75</v>
      </c>
      <c r="U853" s="100" t="str">
        <f t="shared" si="191"/>
        <v>Apr</v>
      </c>
      <c r="V853" s="96">
        <v>120.75</v>
      </c>
      <c r="W853" s="101">
        <f t="shared" si="192"/>
        <v>-120.75</v>
      </c>
      <c r="X853" s="102">
        <f t="shared" si="193"/>
        <v>-1</v>
      </c>
      <c r="Y853" s="103" t="str">
        <f t="shared" si="194"/>
        <v>DEGROWTH</v>
      </c>
      <c r="Z853" s="74">
        <v>0</v>
      </c>
      <c r="AA853" s="69"/>
      <c r="AB853" s="69" t="s">
        <v>133</v>
      </c>
      <c r="AC853" s="69" t="s">
        <v>134</v>
      </c>
      <c r="AD853" s="3">
        <f t="shared" si="195"/>
        <v>1</v>
      </c>
      <c r="AE853" s="75"/>
    </row>
    <row r="854" spans="1:31" ht="14.25" customHeight="1">
      <c r="A854" s="69" t="s">
        <v>134</v>
      </c>
      <c r="B854" s="71" t="s">
        <v>79</v>
      </c>
      <c r="C854" s="71" t="s">
        <v>2209</v>
      </c>
      <c r="D854" s="71">
        <v>1000000597</v>
      </c>
      <c r="E854" s="72" t="s">
        <v>2210</v>
      </c>
      <c r="F854" s="73">
        <v>42558</v>
      </c>
      <c r="G854" s="66" t="str">
        <f t="shared" si="182"/>
        <v>Targeted Dealer</v>
      </c>
      <c r="H854" s="66"/>
      <c r="I854" s="67">
        <v>40</v>
      </c>
      <c r="J854" s="67">
        <f t="shared" si="183"/>
        <v>37.333333333333329</v>
      </c>
      <c r="K854" s="68">
        <v>39</v>
      </c>
      <c r="L854" s="68">
        <f t="shared" si="184"/>
        <v>1</v>
      </c>
      <c r="M854" s="68">
        <f t="shared" si="185"/>
        <v>104.46428571428572</v>
      </c>
      <c r="N854" s="96">
        <v>19</v>
      </c>
      <c r="O854" s="97" t="str">
        <f t="shared" si="186"/>
        <v>Mar</v>
      </c>
      <c r="P854" s="96">
        <f t="shared" si="187"/>
        <v>19</v>
      </c>
      <c r="Q854" s="98">
        <f t="shared" si="188"/>
        <v>20</v>
      </c>
      <c r="R854" s="97">
        <f t="shared" si="189"/>
        <v>1.0526315789473686</v>
      </c>
      <c r="S854" s="99" t="str">
        <f t="shared" si="190"/>
        <v>GROWTH</v>
      </c>
      <c r="T854" s="68">
        <v>40</v>
      </c>
      <c r="U854" s="100" t="str">
        <f t="shared" si="191"/>
        <v>Apr</v>
      </c>
      <c r="V854" s="96">
        <v>40</v>
      </c>
      <c r="W854" s="101">
        <f t="shared" si="192"/>
        <v>-1</v>
      </c>
      <c r="X854" s="102">
        <f t="shared" si="193"/>
        <v>-2.5000000000000022E-2</v>
      </c>
      <c r="Y854" s="103" t="str">
        <f t="shared" si="194"/>
        <v>DEGROWTH</v>
      </c>
      <c r="Z854" s="74">
        <v>0</v>
      </c>
      <c r="AA854" s="69"/>
      <c r="AB854" s="69" t="s">
        <v>133</v>
      </c>
      <c r="AC854" s="69" t="s">
        <v>134</v>
      </c>
      <c r="AD854" s="3">
        <f t="shared" si="195"/>
        <v>0</v>
      </c>
      <c r="AE854" s="75"/>
    </row>
    <row r="855" spans="1:31" ht="14.25" customHeight="1">
      <c r="A855" s="69" t="s">
        <v>134</v>
      </c>
      <c r="B855" s="71" t="s">
        <v>79</v>
      </c>
      <c r="C855" s="71" t="s">
        <v>2211</v>
      </c>
      <c r="D855" s="71">
        <v>1000000593</v>
      </c>
      <c r="E855" s="72" t="s">
        <v>2212</v>
      </c>
      <c r="F855" s="73">
        <v>42746</v>
      </c>
      <c r="G855" s="66" t="str">
        <f t="shared" si="182"/>
        <v>Targeted Dealer</v>
      </c>
      <c r="H855" s="66"/>
      <c r="I855" s="67">
        <v>20</v>
      </c>
      <c r="J855" s="67">
        <f t="shared" si="183"/>
        <v>18.666666666666664</v>
      </c>
      <c r="K855" s="68">
        <v>56</v>
      </c>
      <c r="L855" s="68">
        <f t="shared" si="184"/>
        <v>-36</v>
      </c>
      <c r="M855" s="68">
        <f t="shared" si="185"/>
        <v>300.00000000000006</v>
      </c>
      <c r="N855" s="96">
        <v>115</v>
      </c>
      <c r="O855" s="97" t="str">
        <f t="shared" si="186"/>
        <v>Mar</v>
      </c>
      <c r="P855" s="96">
        <f t="shared" si="187"/>
        <v>115</v>
      </c>
      <c r="Q855" s="98">
        <f t="shared" si="188"/>
        <v>-59</v>
      </c>
      <c r="R855" s="97">
        <f t="shared" si="189"/>
        <v>-0.51304347826086949</v>
      </c>
      <c r="S855" s="99" t="str">
        <f t="shared" si="190"/>
        <v>DEGROWTH</v>
      </c>
      <c r="T855" s="68">
        <v>19</v>
      </c>
      <c r="U855" s="100" t="str">
        <f t="shared" si="191"/>
        <v>Apr</v>
      </c>
      <c r="V855" s="96">
        <v>19</v>
      </c>
      <c r="W855" s="101">
        <f t="shared" si="192"/>
        <v>37</v>
      </c>
      <c r="X855" s="102">
        <f t="shared" si="193"/>
        <v>1.9473684210526314</v>
      </c>
      <c r="Y855" s="103" t="str">
        <f t="shared" si="194"/>
        <v>GROWTH</v>
      </c>
      <c r="Z855" s="74">
        <v>0</v>
      </c>
      <c r="AA855" s="69"/>
      <c r="AB855" s="69" t="s">
        <v>133</v>
      </c>
      <c r="AC855" s="69" t="s">
        <v>134</v>
      </c>
      <c r="AD855" s="3">
        <f t="shared" si="195"/>
        <v>0</v>
      </c>
      <c r="AE855" s="75"/>
    </row>
    <row r="856" spans="1:31" ht="14.25" customHeight="1">
      <c r="A856" s="69" t="s">
        <v>134</v>
      </c>
      <c r="B856" s="71" t="s">
        <v>79</v>
      </c>
      <c r="C856" s="71" t="s">
        <v>2213</v>
      </c>
      <c r="D856" s="71">
        <v>1000000594</v>
      </c>
      <c r="E856" s="72" t="s">
        <v>2214</v>
      </c>
      <c r="F856" s="73">
        <v>42945</v>
      </c>
      <c r="G856" s="66" t="str">
        <f t="shared" si="182"/>
        <v>Targeted Dealer</v>
      </c>
      <c r="H856" s="66"/>
      <c r="I856" s="67">
        <v>200</v>
      </c>
      <c r="J856" s="67">
        <f t="shared" si="183"/>
        <v>186.66666666666669</v>
      </c>
      <c r="K856" s="68">
        <v>298</v>
      </c>
      <c r="L856" s="68">
        <f t="shared" si="184"/>
        <v>-98</v>
      </c>
      <c r="M856" s="68">
        <f t="shared" si="185"/>
        <v>159.64285714285711</v>
      </c>
      <c r="N856" s="96">
        <v>137</v>
      </c>
      <c r="O856" s="97" t="str">
        <f t="shared" si="186"/>
        <v>Mar</v>
      </c>
      <c r="P856" s="96">
        <f t="shared" si="187"/>
        <v>137</v>
      </c>
      <c r="Q856" s="98">
        <f t="shared" si="188"/>
        <v>161</v>
      </c>
      <c r="R856" s="97">
        <f t="shared" si="189"/>
        <v>1.1751824817518246</v>
      </c>
      <c r="S856" s="99" t="str">
        <f t="shared" si="190"/>
        <v>GROWTH</v>
      </c>
      <c r="T856" s="68">
        <v>129</v>
      </c>
      <c r="U856" s="100" t="str">
        <f t="shared" si="191"/>
        <v>Apr</v>
      </c>
      <c r="V856" s="96">
        <v>129</v>
      </c>
      <c r="W856" s="101">
        <f t="shared" si="192"/>
        <v>169</v>
      </c>
      <c r="X856" s="102">
        <f t="shared" si="193"/>
        <v>1.3100775193798451</v>
      </c>
      <c r="Y856" s="103" t="str">
        <f t="shared" si="194"/>
        <v>GROWTH</v>
      </c>
      <c r="Z856" s="74">
        <v>0</v>
      </c>
      <c r="AA856" s="69"/>
      <c r="AB856" s="69" t="s">
        <v>133</v>
      </c>
      <c r="AC856" s="69" t="s">
        <v>134</v>
      </c>
      <c r="AD856" s="3">
        <f t="shared" si="195"/>
        <v>0</v>
      </c>
      <c r="AE856" s="75"/>
    </row>
    <row r="857" spans="1:31" ht="14.25" customHeight="1">
      <c r="A857" s="69" t="s">
        <v>134</v>
      </c>
      <c r="B857" s="71" t="s">
        <v>79</v>
      </c>
      <c r="C857" s="71" t="s">
        <v>2215</v>
      </c>
      <c r="D857" s="71">
        <v>1000000582</v>
      </c>
      <c r="E857" s="72" t="s">
        <v>2216</v>
      </c>
      <c r="F857" s="73">
        <v>43014</v>
      </c>
      <c r="G857" s="66" t="str">
        <f t="shared" si="182"/>
        <v>Targeted Dealer</v>
      </c>
      <c r="H857" s="66"/>
      <c r="I857" s="67">
        <v>19</v>
      </c>
      <c r="J857" s="67">
        <f t="shared" si="183"/>
        <v>17.733333333333334</v>
      </c>
      <c r="K857" s="68">
        <v>0</v>
      </c>
      <c r="L857" s="68">
        <f t="shared" si="184"/>
        <v>19</v>
      </c>
      <c r="M857" s="68">
        <f t="shared" si="185"/>
        <v>0</v>
      </c>
      <c r="N857" s="96">
        <v>19</v>
      </c>
      <c r="O857" s="97" t="str">
        <f t="shared" si="186"/>
        <v>Mar</v>
      </c>
      <c r="P857" s="96">
        <f t="shared" si="187"/>
        <v>19</v>
      </c>
      <c r="Q857" s="98">
        <f t="shared" si="188"/>
        <v>-19</v>
      </c>
      <c r="R857" s="97">
        <f t="shared" si="189"/>
        <v>-1</v>
      </c>
      <c r="S857" s="99" t="str">
        <f t="shared" si="190"/>
        <v>DEGROWTH</v>
      </c>
      <c r="T857" s="68">
        <v>19</v>
      </c>
      <c r="U857" s="100" t="str">
        <f t="shared" si="191"/>
        <v>Apr</v>
      </c>
      <c r="V857" s="96">
        <v>19</v>
      </c>
      <c r="W857" s="101">
        <f t="shared" si="192"/>
        <v>-19</v>
      </c>
      <c r="X857" s="102">
        <f t="shared" si="193"/>
        <v>-1</v>
      </c>
      <c r="Y857" s="103" t="str">
        <f t="shared" si="194"/>
        <v>DEGROWTH</v>
      </c>
      <c r="Z857" s="74">
        <v>0</v>
      </c>
      <c r="AA857" s="69"/>
      <c r="AB857" s="69" t="s">
        <v>133</v>
      </c>
      <c r="AC857" s="69" t="s">
        <v>134</v>
      </c>
      <c r="AD857" s="3">
        <f t="shared" si="195"/>
        <v>1</v>
      </c>
      <c r="AE857" s="75"/>
    </row>
    <row r="858" spans="1:31" ht="14.25" customHeight="1">
      <c r="A858" s="69" t="s">
        <v>134</v>
      </c>
      <c r="B858" s="71" t="s">
        <v>79</v>
      </c>
      <c r="C858" s="71" t="s">
        <v>308</v>
      </c>
      <c r="D858" s="71">
        <v>1000000583</v>
      </c>
      <c r="E858" s="72" t="s">
        <v>309</v>
      </c>
      <c r="F858" s="73">
        <v>43014</v>
      </c>
      <c r="G858" s="66" t="str">
        <f t="shared" si="182"/>
        <v>Targeted Dealer</v>
      </c>
      <c r="H858" s="66"/>
      <c r="I858" s="67">
        <v>20</v>
      </c>
      <c r="J858" s="67">
        <f t="shared" si="183"/>
        <v>18.666666666666664</v>
      </c>
      <c r="K858" s="68">
        <v>0</v>
      </c>
      <c r="L858" s="68">
        <f t="shared" si="184"/>
        <v>20</v>
      </c>
      <c r="M858" s="68">
        <f t="shared" si="185"/>
        <v>0</v>
      </c>
      <c r="N858" s="96">
        <v>0</v>
      </c>
      <c r="O858" s="97" t="str">
        <f t="shared" si="186"/>
        <v>Mar</v>
      </c>
      <c r="P858" s="96">
        <f t="shared" si="187"/>
        <v>0</v>
      </c>
      <c r="Q858" s="98">
        <f t="shared" si="188"/>
        <v>0</v>
      </c>
      <c r="R858" s="97" t="str">
        <f t="shared" si="189"/>
        <v xml:space="preserve"> </v>
      </c>
      <c r="S858" s="99" t="b">
        <f t="shared" si="190"/>
        <v>0</v>
      </c>
      <c r="T858" s="68">
        <v>20</v>
      </c>
      <c r="U858" s="100" t="str">
        <f t="shared" si="191"/>
        <v>Apr</v>
      </c>
      <c r="V858" s="96">
        <v>20</v>
      </c>
      <c r="W858" s="101">
        <f t="shared" si="192"/>
        <v>-20</v>
      </c>
      <c r="X858" s="102">
        <f t="shared" si="193"/>
        <v>-1</v>
      </c>
      <c r="Y858" s="103" t="str">
        <f t="shared" si="194"/>
        <v>DEGROWTH</v>
      </c>
      <c r="Z858" s="74">
        <v>0</v>
      </c>
      <c r="AA858" s="69"/>
      <c r="AB858" s="69" t="s">
        <v>133</v>
      </c>
      <c r="AC858" s="69" t="s">
        <v>134</v>
      </c>
      <c r="AD858" s="3">
        <f t="shared" si="195"/>
        <v>1</v>
      </c>
      <c r="AE858" s="75"/>
    </row>
    <row r="859" spans="1:31" ht="14.25" customHeight="1">
      <c r="A859" s="69" t="s">
        <v>134</v>
      </c>
      <c r="B859" s="71" t="s">
        <v>79</v>
      </c>
      <c r="C859" s="71" t="s">
        <v>2217</v>
      </c>
      <c r="D859" s="71">
        <v>1000000584</v>
      </c>
      <c r="E859" s="72" t="s">
        <v>2218</v>
      </c>
      <c r="F859" s="73">
        <v>43089</v>
      </c>
      <c r="G859" s="66" t="str">
        <f t="shared" si="182"/>
        <v>Targeted Dealer</v>
      </c>
      <c r="H859" s="66"/>
      <c r="I859" s="67">
        <v>40</v>
      </c>
      <c r="J859" s="67">
        <f t="shared" si="183"/>
        <v>37.333333333333329</v>
      </c>
      <c r="K859" s="68">
        <v>40</v>
      </c>
      <c r="L859" s="68">
        <f t="shared" si="184"/>
        <v>0</v>
      </c>
      <c r="M859" s="68">
        <f t="shared" si="185"/>
        <v>107.14285714285715</v>
      </c>
      <c r="N859" s="96">
        <v>40</v>
      </c>
      <c r="O859" s="97" t="str">
        <f t="shared" si="186"/>
        <v>Mar</v>
      </c>
      <c r="P859" s="96">
        <f t="shared" si="187"/>
        <v>40</v>
      </c>
      <c r="Q859" s="98">
        <f t="shared" si="188"/>
        <v>0</v>
      </c>
      <c r="R859" s="97">
        <f t="shared" si="189"/>
        <v>0</v>
      </c>
      <c r="S859" s="99" t="str">
        <f t="shared" si="190"/>
        <v>GROWTH</v>
      </c>
      <c r="T859" s="68">
        <v>20</v>
      </c>
      <c r="U859" s="100" t="str">
        <f t="shared" si="191"/>
        <v>Apr</v>
      </c>
      <c r="V859" s="96">
        <v>20</v>
      </c>
      <c r="W859" s="101">
        <f t="shared" si="192"/>
        <v>20</v>
      </c>
      <c r="X859" s="102">
        <f t="shared" si="193"/>
        <v>1</v>
      </c>
      <c r="Y859" s="103" t="str">
        <f t="shared" si="194"/>
        <v>GROWTH</v>
      </c>
      <c r="Z859" s="74">
        <v>0</v>
      </c>
      <c r="AA859" s="69"/>
      <c r="AB859" s="69" t="s">
        <v>133</v>
      </c>
      <c r="AC859" s="69" t="s">
        <v>134</v>
      </c>
      <c r="AD859" s="3">
        <f t="shared" si="195"/>
        <v>0</v>
      </c>
      <c r="AE859" s="75"/>
    </row>
    <row r="860" spans="1:31" ht="14.25" customHeight="1">
      <c r="A860" s="69" t="s">
        <v>134</v>
      </c>
      <c r="B860" s="71" t="s">
        <v>79</v>
      </c>
      <c r="C860" s="71" t="s">
        <v>2219</v>
      </c>
      <c r="D860" s="71">
        <v>1000001002</v>
      </c>
      <c r="E860" s="72" t="s">
        <v>2220</v>
      </c>
      <c r="F860" s="73">
        <v>43721</v>
      </c>
      <c r="G860" s="66" t="str">
        <f t="shared" si="182"/>
        <v>Targeted Dealer</v>
      </c>
      <c r="H860" s="66"/>
      <c r="I860" s="67">
        <v>100</v>
      </c>
      <c r="J860" s="67">
        <f t="shared" si="183"/>
        <v>93.333333333333343</v>
      </c>
      <c r="K860" s="68">
        <v>272</v>
      </c>
      <c r="L860" s="68">
        <f t="shared" si="184"/>
        <v>-172</v>
      </c>
      <c r="M860" s="68">
        <f t="shared" si="185"/>
        <v>291.42857142857139</v>
      </c>
      <c r="N860" s="96">
        <v>91.5</v>
      </c>
      <c r="O860" s="97" t="str">
        <f t="shared" si="186"/>
        <v>Mar</v>
      </c>
      <c r="P860" s="96">
        <f t="shared" si="187"/>
        <v>91.5</v>
      </c>
      <c r="Q860" s="98">
        <f t="shared" si="188"/>
        <v>180.5</v>
      </c>
      <c r="R860" s="97">
        <f t="shared" si="189"/>
        <v>1.9726775956284155</v>
      </c>
      <c r="S860" s="99" t="str">
        <f t="shared" si="190"/>
        <v>GROWTH</v>
      </c>
      <c r="T860" s="68">
        <v>42.5</v>
      </c>
      <c r="U860" s="100" t="str">
        <f t="shared" si="191"/>
        <v>Apr</v>
      </c>
      <c r="V860" s="96">
        <v>42.5</v>
      </c>
      <c r="W860" s="101">
        <f t="shared" si="192"/>
        <v>229.5</v>
      </c>
      <c r="X860" s="102">
        <f t="shared" si="193"/>
        <v>5.4</v>
      </c>
      <c r="Y860" s="103" t="str">
        <f t="shared" si="194"/>
        <v>GROWTH</v>
      </c>
      <c r="Z860" s="74">
        <v>0</v>
      </c>
      <c r="AA860" s="69"/>
      <c r="AB860" s="69" t="s">
        <v>133</v>
      </c>
      <c r="AC860" s="69" t="s">
        <v>134</v>
      </c>
      <c r="AD860" s="3">
        <f t="shared" si="195"/>
        <v>0</v>
      </c>
      <c r="AE860" s="75"/>
    </row>
    <row r="861" spans="1:31" ht="14.25" customHeight="1">
      <c r="A861" s="69" t="s">
        <v>134</v>
      </c>
      <c r="B861" s="71" t="s">
        <v>79</v>
      </c>
      <c r="C861" s="71" t="s">
        <v>2221</v>
      </c>
      <c r="D861" s="71">
        <v>1000000999</v>
      </c>
      <c r="E861" s="72" t="s">
        <v>2222</v>
      </c>
      <c r="F861" s="73">
        <v>43883</v>
      </c>
      <c r="G861" s="66" t="str">
        <f t="shared" si="182"/>
        <v>Targeted Dealer</v>
      </c>
      <c r="H861" s="66"/>
      <c r="I861" s="67">
        <v>19</v>
      </c>
      <c r="J861" s="67">
        <f t="shared" si="183"/>
        <v>17.733333333333334</v>
      </c>
      <c r="K861" s="68">
        <v>38</v>
      </c>
      <c r="L861" s="68">
        <f t="shared" si="184"/>
        <v>-19</v>
      </c>
      <c r="M861" s="68">
        <f t="shared" si="185"/>
        <v>214.28571428571428</v>
      </c>
      <c r="N861" s="96">
        <v>19</v>
      </c>
      <c r="O861" s="97" t="str">
        <f t="shared" si="186"/>
        <v>Mar</v>
      </c>
      <c r="P861" s="96">
        <f t="shared" si="187"/>
        <v>19</v>
      </c>
      <c r="Q861" s="98">
        <f t="shared" si="188"/>
        <v>19</v>
      </c>
      <c r="R861" s="97">
        <f t="shared" si="189"/>
        <v>1</v>
      </c>
      <c r="S861" s="99" t="str">
        <f t="shared" si="190"/>
        <v>GROWTH</v>
      </c>
      <c r="T861" s="68">
        <v>20</v>
      </c>
      <c r="U861" s="100" t="str">
        <f t="shared" si="191"/>
        <v>Apr</v>
      </c>
      <c r="V861" s="96">
        <v>20</v>
      </c>
      <c r="W861" s="101">
        <f t="shared" si="192"/>
        <v>18</v>
      </c>
      <c r="X861" s="102">
        <f t="shared" si="193"/>
        <v>0.89999999999999991</v>
      </c>
      <c r="Y861" s="103" t="str">
        <f t="shared" si="194"/>
        <v>GROWTH</v>
      </c>
      <c r="Z861" s="74">
        <v>0</v>
      </c>
      <c r="AA861" s="69"/>
      <c r="AB861" s="69" t="s">
        <v>133</v>
      </c>
      <c r="AC861" s="69" t="s">
        <v>134</v>
      </c>
      <c r="AD861" s="3">
        <f t="shared" si="195"/>
        <v>0</v>
      </c>
      <c r="AE861" s="75"/>
    </row>
    <row r="862" spans="1:31" ht="14.25" customHeight="1">
      <c r="A862" s="69" t="s">
        <v>134</v>
      </c>
      <c r="B862" s="71" t="s">
        <v>79</v>
      </c>
      <c r="C862" s="71" t="s">
        <v>2223</v>
      </c>
      <c r="D862" s="71">
        <v>1000000996</v>
      </c>
      <c r="E862" s="72" t="s">
        <v>2224</v>
      </c>
      <c r="F862" s="73">
        <v>43960</v>
      </c>
      <c r="G862" s="66" t="str">
        <f t="shared" si="182"/>
        <v>Targeted Dealer</v>
      </c>
      <c r="H862" s="66"/>
      <c r="I862" s="67">
        <v>60</v>
      </c>
      <c r="J862" s="67">
        <f t="shared" si="183"/>
        <v>56</v>
      </c>
      <c r="K862" s="68">
        <v>105</v>
      </c>
      <c r="L862" s="68">
        <f t="shared" si="184"/>
        <v>-45</v>
      </c>
      <c r="M862" s="68">
        <f t="shared" si="185"/>
        <v>187.49999999999997</v>
      </c>
      <c r="N862" s="96">
        <v>86</v>
      </c>
      <c r="O862" s="97" t="str">
        <f t="shared" si="186"/>
        <v>Mar</v>
      </c>
      <c r="P862" s="96">
        <f t="shared" si="187"/>
        <v>86</v>
      </c>
      <c r="Q862" s="98">
        <f t="shared" si="188"/>
        <v>19</v>
      </c>
      <c r="R862" s="97">
        <f t="shared" si="189"/>
        <v>0.22093023255813948</v>
      </c>
      <c r="S862" s="99" t="str">
        <f t="shared" si="190"/>
        <v>GROWTH</v>
      </c>
      <c r="T862" s="68">
        <v>38</v>
      </c>
      <c r="U862" s="100" t="str">
        <f t="shared" si="191"/>
        <v>Apr</v>
      </c>
      <c r="V862" s="96">
        <v>38</v>
      </c>
      <c r="W862" s="101">
        <f t="shared" si="192"/>
        <v>67</v>
      </c>
      <c r="X862" s="102">
        <f t="shared" si="193"/>
        <v>1.763157894736842</v>
      </c>
      <c r="Y862" s="103" t="str">
        <f t="shared" si="194"/>
        <v>GROWTH</v>
      </c>
      <c r="Z862" s="74">
        <v>0</v>
      </c>
      <c r="AA862" s="69"/>
      <c r="AB862" s="69" t="s">
        <v>133</v>
      </c>
      <c r="AC862" s="69" t="s">
        <v>134</v>
      </c>
      <c r="AD862" s="3">
        <f t="shared" si="195"/>
        <v>0</v>
      </c>
      <c r="AE862" s="75"/>
    </row>
    <row r="863" spans="1:31" ht="14.25" customHeight="1">
      <c r="A863" s="69" t="s">
        <v>134</v>
      </c>
      <c r="B863" s="71" t="s">
        <v>79</v>
      </c>
      <c r="C863" s="71" t="s">
        <v>2225</v>
      </c>
      <c r="D863" s="71">
        <v>1000000990</v>
      </c>
      <c r="E863" s="72" t="s">
        <v>2226</v>
      </c>
      <c r="F863" s="73">
        <v>43971</v>
      </c>
      <c r="G863" s="66" t="str">
        <f t="shared" si="182"/>
        <v>Targeted Dealer</v>
      </c>
      <c r="H863" s="66"/>
      <c r="I863" s="67">
        <v>50</v>
      </c>
      <c r="J863" s="67">
        <f t="shared" si="183"/>
        <v>46.666666666666671</v>
      </c>
      <c r="K863" s="68">
        <v>35</v>
      </c>
      <c r="L863" s="68">
        <f t="shared" si="184"/>
        <v>15</v>
      </c>
      <c r="M863" s="68">
        <f t="shared" si="185"/>
        <v>74.999999999999986</v>
      </c>
      <c r="N863" s="96">
        <v>18.25</v>
      </c>
      <c r="O863" s="97" t="str">
        <f t="shared" si="186"/>
        <v>Mar</v>
      </c>
      <c r="P863" s="96">
        <f t="shared" si="187"/>
        <v>18.25</v>
      </c>
      <c r="Q863" s="98">
        <f t="shared" si="188"/>
        <v>16.75</v>
      </c>
      <c r="R863" s="97">
        <f t="shared" si="189"/>
        <v>0.91780821917808209</v>
      </c>
      <c r="S863" s="99" t="str">
        <f t="shared" si="190"/>
        <v>GROWTH</v>
      </c>
      <c r="T863" s="68">
        <v>17</v>
      </c>
      <c r="U863" s="100" t="str">
        <f t="shared" si="191"/>
        <v>Apr</v>
      </c>
      <c r="V863" s="96">
        <v>17</v>
      </c>
      <c r="W863" s="101">
        <f t="shared" si="192"/>
        <v>18</v>
      </c>
      <c r="X863" s="102">
        <f t="shared" si="193"/>
        <v>1.0588235294117645</v>
      </c>
      <c r="Y863" s="103" t="str">
        <f t="shared" si="194"/>
        <v>GROWTH</v>
      </c>
      <c r="Z863" s="74">
        <v>0</v>
      </c>
      <c r="AA863" s="69"/>
      <c r="AB863" s="69" t="s">
        <v>133</v>
      </c>
      <c r="AC863" s="69" t="s">
        <v>134</v>
      </c>
      <c r="AD863" s="3">
        <f t="shared" si="195"/>
        <v>0</v>
      </c>
      <c r="AE863" s="75"/>
    </row>
    <row r="864" spans="1:31" ht="14.25" customHeight="1">
      <c r="A864" s="69" t="s">
        <v>134</v>
      </c>
      <c r="B864" s="71" t="s">
        <v>79</v>
      </c>
      <c r="C864" s="71" t="s">
        <v>2227</v>
      </c>
      <c r="D864" s="71">
        <v>1000000985</v>
      </c>
      <c r="E864" s="72" t="s">
        <v>2228</v>
      </c>
      <c r="F864" s="73">
        <v>44064</v>
      </c>
      <c r="G864" s="66" t="str">
        <f t="shared" si="182"/>
        <v>Targeted Dealer</v>
      </c>
      <c r="H864" s="66"/>
      <c r="I864" s="67">
        <v>150</v>
      </c>
      <c r="J864" s="67">
        <f t="shared" si="183"/>
        <v>140</v>
      </c>
      <c r="K864" s="68">
        <v>192</v>
      </c>
      <c r="L864" s="68">
        <f t="shared" si="184"/>
        <v>-42</v>
      </c>
      <c r="M864" s="68">
        <f t="shared" si="185"/>
        <v>137.14285714285714</v>
      </c>
      <c r="N864" s="96">
        <v>90</v>
      </c>
      <c r="O864" s="97" t="str">
        <f t="shared" si="186"/>
        <v>Mar</v>
      </c>
      <c r="P864" s="96">
        <f t="shared" si="187"/>
        <v>90</v>
      </c>
      <c r="Q864" s="98">
        <f t="shared" si="188"/>
        <v>102</v>
      </c>
      <c r="R864" s="97">
        <f t="shared" si="189"/>
        <v>1.1333333333333333</v>
      </c>
      <c r="S864" s="99" t="str">
        <f t="shared" si="190"/>
        <v>GROWTH</v>
      </c>
      <c r="T864" s="68">
        <v>126.25</v>
      </c>
      <c r="U864" s="100" t="str">
        <f t="shared" si="191"/>
        <v>Apr</v>
      </c>
      <c r="V864" s="96">
        <v>126.25</v>
      </c>
      <c r="W864" s="101">
        <f t="shared" si="192"/>
        <v>65.75</v>
      </c>
      <c r="X864" s="102">
        <f t="shared" si="193"/>
        <v>0.52079207920792081</v>
      </c>
      <c r="Y864" s="103" t="str">
        <f t="shared" si="194"/>
        <v>GROWTH</v>
      </c>
      <c r="Z864" s="74">
        <v>0</v>
      </c>
      <c r="AA864" s="69"/>
      <c r="AB864" s="69" t="s">
        <v>133</v>
      </c>
      <c r="AC864" s="69" t="s">
        <v>134</v>
      </c>
      <c r="AD864" s="3">
        <f t="shared" si="195"/>
        <v>0</v>
      </c>
      <c r="AE864" s="75"/>
    </row>
    <row r="865" spans="1:31" ht="14.25" customHeight="1">
      <c r="A865" s="69" t="s">
        <v>134</v>
      </c>
      <c r="B865" s="71" t="s">
        <v>79</v>
      </c>
      <c r="C865" s="71" t="s">
        <v>2229</v>
      </c>
      <c r="D865" s="71">
        <v>1000000991</v>
      </c>
      <c r="E865" s="72" t="s">
        <v>2230</v>
      </c>
      <c r="F865" s="73">
        <v>44070</v>
      </c>
      <c r="G865" s="66" t="str">
        <f t="shared" si="182"/>
        <v>Targeted Dealer</v>
      </c>
      <c r="H865" s="66"/>
      <c r="I865" s="67">
        <v>50</v>
      </c>
      <c r="J865" s="67">
        <f t="shared" si="183"/>
        <v>46.666666666666671</v>
      </c>
      <c r="K865" s="68">
        <v>40.65</v>
      </c>
      <c r="L865" s="68">
        <f t="shared" si="184"/>
        <v>9.3500000000000014</v>
      </c>
      <c r="M865" s="68">
        <f t="shared" si="185"/>
        <v>87.107142857142847</v>
      </c>
      <c r="N865" s="96">
        <v>79.5</v>
      </c>
      <c r="O865" s="97" t="str">
        <f t="shared" si="186"/>
        <v>Mar</v>
      </c>
      <c r="P865" s="96">
        <f t="shared" si="187"/>
        <v>79.5</v>
      </c>
      <c r="Q865" s="98">
        <f t="shared" si="188"/>
        <v>-38.85</v>
      </c>
      <c r="R865" s="97">
        <f t="shared" si="189"/>
        <v>-0.48867924528301887</v>
      </c>
      <c r="S865" s="99" t="str">
        <f t="shared" si="190"/>
        <v>DEGROWTH</v>
      </c>
      <c r="T865" s="68">
        <v>16</v>
      </c>
      <c r="U865" s="100" t="str">
        <f t="shared" si="191"/>
        <v>Apr</v>
      </c>
      <c r="V865" s="96">
        <v>16</v>
      </c>
      <c r="W865" s="101">
        <f t="shared" si="192"/>
        <v>24.65</v>
      </c>
      <c r="X865" s="102">
        <f t="shared" si="193"/>
        <v>1.5406249999999999</v>
      </c>
      <c r="Y865" s="103" t="str">
        <f t="shared" si="194"/>
        <v>GROWTH</v>
      </c>
      <c r="Z865" s="74">
        <v>0</v>
      </c>
      <c r="AA865" s="69"/>
      <c r="AB865" s="69" t="s">
        <v>133</v>
      </c>
      <c r="AC865" s="69" t="s">
        <v>134</v>
      </c>
      <c r="AD865" s="3">
        <f t="shared" si="195"/>
        <v>0</v>
      </c>
      <c r="AE865" s="75"/>
    </row>
    <row r="866" spans="1:31" ht="14.25" customHeight="1">
      <c r="A866" s="69" t="s">
        <v>134</v>
      </c>
      <c r="B866" s="71" t="s">
        <v>79</v>
      </c>
      <c r="C866" s="71" t="s">
        <v>2231</v>
      </c>
      <c r="D866" s="71">
        <v>1000001001</v>
      </c>
      <c r="E866" s="72" t="s">
        <v>2232</v>
      </c>
      <c r="F866" s="73">
        <v>44503</v>
      </c>
      <c r="G866" s="66" t="str">
        <f t="shared" si="182"/>
        <v>Targeted Dealer</v>
      </c>
      <c r="H866" s="66"/>
      <c r="I866" s="67">
        <v>20</v>
      </c>
      <c r="J866" s="67">
        <f t="shared" si="183"/>
        <v>18.666666666666664</v>
      </c>
      <c r="K866" s="68">
        <v>64.25</v>
      </c>
      <c r="L866" s="68">
        <f t="shared" si="184"/>
        <v>-44.25</v>
      </c>
      <c r="M866" s="68">
        <f t="shared" si="185"/>
        <v>344.19642857142861</v>
      </c>
      <c r="N866" s="96">
        <v>27.75</v>
      </c>
      <c r="O866" s="97" t="str">
        <f t="shared" si="186"/>
        <v>Mar</v>
      </c>
      <c r="P866" s="96">
        <f t="shared" si="187"/>
        <v>27.75</v>
      </c>
      <c r="Q866" s="98">
        <f t="shared" si="188"/>
        <v>36.5</v>
      </c>
      <c r="R866" s="97">
        <f t="shared" si="189"/>
        <v>1.3153153153153152</v>
      </c>
      <c r="S866" s="99" t="str">
        <f t="shared" si="190"/>
        <v>GROWTH</v>
      </c>
      <c r="T866" s="68">
        <v>11.25</v>
      </c>
      <c r="U866" s="100" t="str">
        <f t="shared" si="191"/>
        <v>Apr</v>
      </c>
      <c r="V866" s="96">
        <v>11.25</v>
      </c>
      <c r="W866" s="101">
        <f t="shared" si="192"/>
        <v>53</v>
      </c>
      <c r="X866" s="102">
        <f t="shared" si="193"/>
        <v>4.7111111111111112</v>
      </c>
      <c r="Y866" s="103" t="str">
        <f t="shared" si="194"/>
        <v>GROWTH</v>
      </c>
      <c r="Z866" s="74">
        <v>0</v>
      </c>
      <c r="AA866" s="69"/>
      <c r="AB866" s="69" t="s">
        <v>133</v>
      </c>
      <c r="AC866" s="69" t="s">
        <v>134</v>
      </c>
      <c r="AD866" s="3">
        <f t="shared" si="195"/>
        <v>0</v>
      </c>
      <c r="AE866" s="75"/>
    </row>
    <row r="867" spans="1:31" ht="14.25" customHeight="1">
      <c r="A867" s="69" t="s">
        <v>134</v>
      </c>
      <c r="B867" s="71" t="s">
        <v>79</v>
      </c>
      <c r="C867" s="71" t="s">
        <v>2233</v>
      </c>
      <c r="D867" s="71">
        <v>1000002754</v>
      </c>
      <c r="E867" s="71" t="s">
        <v>2234</v>
      </c>
      <c r="F867" s="73">
        <v>44701</v>
      </c>
      <c r="G867" s="66" t="str">
        <f t="shared" si="182"/>
        <v>Targeted Dealer</v>
      </c>
      <c r="H867" s="66"/>
      <c r="I867" s="67">
        <v>124</v>
      </c>
      <c r="J867" s="67">
        <f t="shared" si="183"/>
        <v>115.73333333333335</v>
      </c>
      <c r="K867" s="68">
        <v>132.5</v>
      </c>
      <c r="L867" s="68">
        <f t="shared" si="184"/>
        <v>-8.5</v>
      </c>
      <c r="M867" s="68">
        <f t="shared" si="185"/>
        <v>114.48732718894007</v>
      </c>
      <c r="N867" s="96">
        <v>100</v>
      </c>
      <c r="O867" s="97" t="str">
        <f t="shared" si="186"/>
        <v>Mar</v>
      </c>
      <c r="P867" s="96">
        <f t="shared" si="187"/>
        <v>100</v>
      </c>
      <c r="Q867" s="98">
        <f t="shared" si="188"/>
        <v>32.5</v>
      </c>
      <c r="R867" s="97">
        <f t="shared" si="189"/>
        <v>0.32499999999999996</v>
      </c>
      <c r="S867" s="99" t="str">
        <f t="shared" si="190"/>
        <v>GROWTH</v>
      </c>
      <c r="T867" s="68">
        <v>80</v>
      </c>
      <c r="U867" s="100" t="str">
        <f t="shared" si="191"/>
        <v>Apr</v>
      </c>
      <c r="V867" s="96">
        <v>80</v>
      </c>
      <c r="W867" s="101">
        <f t="shared" si="192"/>
        <v>52.5</v>
      </c>
      <c r="X867" s="102">
        <f t="shared" si="193"/>
        <v>0.65625</v>
      </c>
      <c r="Y867" s="103" t="str">
        <f t="shared" si="194"/>
        <v>GROWTH</v>
      </c>
      <c r="Z867" s="74">
        <v>0</v>
      </c>
      <c r="AA867" s="69"/>
      <c r="AB867" s="69" t="s">
        <v>133</v>
      </c>
      <c r="AC867" s="69" t="s">
        <v>134</v>
      </c>
      <c r="AD867" s="3">
        <f t="shared" si="195"/>
        <v>0</v>
      </c>
      <c r="AE867" s="75"/>
    </row>
    <row r="868" spans="1:31" ht="14.25" customHeight="1">
      <c r="A868" s="69" t="s">
        <v>134</v>
      </c>
      <c r="B868" s="71" t="s">
        <v>79</v>
      </c>
      <c r="C868" s="71" t="s">
        <v>2235</v>
      </c>
      <c r="D868" s="71">
        <v>1000003112</v>
      </c>
      <c r="E868" s="71" t="s">
        <v>2236</v>
      </c>
      <c r="F868" s="73">
        <v>44887</v>
      </c>
      <c r="G868" s="66" t="str">
        <f t="shared" si="182"/>
        <v>Targeted Dealer</v>
      </c>
      <c r="H868" s="66"/>
      <c r="I868" s="67">
        <v>120</v>
      </c>
      <c r="J868" s="67">
        <f t="shared" si="183"/>
        <v>112</v>
      </c>
      <c r="K868" s="68">
        <v>414.65</v>
      </c>
      <c r="L868" s="68">
        <f t="shared" si="184"/>
        <v>-294.64999999999998</v>
      </c>
      <c r="M868" s="68">
        <f t="shared" si="185"/>
        <v>370.22321428571422</v>
      </c>
      <c r="N868" s="96">
        <v>111</v>
      </c>
      <c r="O868" s="97" t="str">
        <f t="shared" si="186"/>
        <v>Mar</v>
      </c>
      <c r="P868" s="96">
        <f t="shared" si="187"/>
        <v>111</v>
      </c>
      <c r="Q868" s="98">
        <f t="shared" si="188"/>
        <v>303.64999999999998</v>
      </c>
      <c r="R868" s="97">
        <f t="shared" si="189"/>
        <v>2.7355855855855853</v>
      </c>
      <c r="S868" s="99" t="str">
        <f t="shared" si="190"/>
        <v>GROWTH</v>
      </c>
      <c r="T868" s="68">
        <v>88</v>
      </c>
      <c r="U868" s="100" t="str">
        <f t="shared" si="191"/>
        <v>Apr</v>
      </c>
      <c r="V868" s="96">
        <v>88</v>
      </c>
      <c r="W868" s="101">
        <f t="shared" si="192"/>
        <v>326.64999999999998</v>
      </c>
      <c r="X868" s="102">
        <f t="shared" si="193"/>
        <v>3.7119318181818182</v>
      </c>
      <c r="Y868" s="103" t="str">
        <f t="shared" si="194"/>
        <v>GROWTH</v>
      </c>
      <c r="Z868" s="74">
        <v>0</v>
      </c>
      <c r="AA868" s="69"/>
      <c r="AB868" s="69" t="s">
        <v>133</v>
      </c>
      <c r="AC868" s="69" t="s">
        <v>134</v>
      </c>
      <c r="AD868" s="3">
        <f t="shared" si="195"/>
        <v>0</v>
      </c>
      <c r="AE868" s="75"/>
    </row>
    <row r="869" spans="1:31" ht="14.25" customHeight="1">
      <c r="A869" s="69" t="s">
        <v>134</v>
      </c>
      <c r="B869" s="71" t="s">
        <v>79</v>
      </c>
      <c r="C869" s="71" t="s">
        <v>2237</v>
      </c>
      <c r="D869" s="71">
        <v>1000003126</v>
      </c>
      <c r="E869" s="71" t="s">
        <v>2238</v>
      </c>
      <c r="F869" s="73">
        <v>44907</v>
      </c>
      <c r="G869" s="66" t="str">
        <f t="shared" si="182"/>
        <v>Targeted Dealer</v>
      </c>
      <c r="H869" s="66"/>
      <c r="I869" s="67">
        <v>150</v>
      </c>
      <c r="J869" s="67">
        <f t="shared" si="183"/>
        <v>140</v>
      </c>
      <c r="K869" s="68">
        <v>204.5</v>
      </c>
      <c r="L869" s="68">
        <f t="shared" si="184"/>
        <v>-54.5</v>
      </c>
      <c r="M869" s="68">
        <f t="shared" si="185"/>
        <v>146.07142857142858</v>
      </c>
      <c r="N869" s="96">
        <v>165</v>
      </c>
      <c r="O869" s="97" t="str">
        <f t="shared" si="186"/>
        <v>Mar</v>
      </c>
      <c r="P869" s="96">
        <f t="shared" si="187"/>
        <v>165</v>
      </c>
      <c r="Q869" s="98">
        <f t="shared" si="188"/>
        <v>39.5</v>
      </c>
      <c r="R869" s="97">
        <f t="shared" si="189"/>
        <v>0.23939393939393949</v>
      </c>
      <c r="S869" s="99" t="str">
        <f t="shared" si="190"/>
        <v>GROWTH</v>
      </c>
      <c r="T869" s="68">
        <v>132</v>
      </c>
      <c r="U869" s="100" t="str">
        <f t="shared" si="191"/>
        <v>Apr</v>
      </c>
      <c r="V869" s="96">
        <v>132</v>
      </c>
      <c r="W869" s="101">
        <f t="shared" si="192"/>
        <v>72.5</v>
      </c>
      <c r="X869" s="102">
        <f t="shared" si="193"/>
        <v>0.54924242424242431</v>
      </c>
      <c r="Y869" s="103" t="str">
        <f t="shared" si="194"/>
        <v>GROWTH</v>
      </c>
      <c r="Z869" s="74">
        <v>0</v>
      </c>
      <c r="AA869" s="69"/>
      <c r="AB869" s="69" t="s">
        <v>133</v>
      </c>
      <c r="AC869" s="69" t="s">
        <v>134</v>
      </c>
      <c r="AD869" s="3">
        <f t="shared" si="195"/>
        <v>0</v>
      </c>
      <c r="AE869" s="75"/>
    </row>
    <row r="870" spans="1:31" ht="14.25" customHeight="1">
      <c r="A870" s="69" t="s">
        <v>134</v>
      </c>
      <c r="B870" s="71" t="s">
        <v>79</v>
      </c>
      <c r="C870" s="71" t="s">
        <v>314</v>
      </c>
      <c r="D870" s="71">
        <v>1000003554</v>
      </c>
      <c r="E870" s="71" t="s">
        <v>315</v>
      </c>
      <c r="F870" s="73">
        <v>45072</v>
      </c>
      <c r="G870" s="66" t="str">
        <f t="shared" si="182"/>
        <v>Targeted Dealer</v>
      </c>
      <c r="H870" s="66"/>
      <c r="I870" s="67">
        <v>20</v>
      </c>
      <c r="J870" s="67">
        <f t="shared" si="183"/>
        <v>18.666666666666664</v>
      </c>
      <c r="K870" s="68">
        <v>0</v>
      </c>
      <c r="L870" s="68">
        <f t="shared" si="184"/>
        <v>20</v>
      </c>
      <c r="M870" s="68">
        <f t="shared" si="185"/>
        <v>0</v>
      </c>
      <c r="N870" s="96">
        <v>0</v>
      </c>
      <c r="O870" s="97" t="str">
        <f t="shared" si="186"/>
        <v>Mar</v>
      </c>
      <c r="P870" s="96">
        <f t="shared" si="187"/>
        <v>0</v>
      </c>
      <c r="Q870" s="98">
        <f t="shared" si="188"/>
        <v>0</v>
      </c>
      <c r="R870" s="97" t="str">
        <f t="shared" si="189"/>
        <v xml:space="preserve"> </v>
      </c>
      <c r="S870" s="99" t="b">
        <f t="shared" si="190"/>
        <v>0</v>
      </c>
      <c r="T870" s="68">
        <v>25</v>
      </c>
      <c r="U870" s="100" t="str">
        <f t="shared" si="191"/>
        <v>Apr</v>
      </c>
      <c r="V870" s="96">
        <v>25</v>
      </c>
      <c r="W870" s="101">
        <f t="shared" si="192"/>
        <v>-25</v>
      </c>
      <c r="X870" s="102">
        <f t="shared" si="193"/>
        <v>-1</v>
      </c>
      <c r="Y870" s="103" t="str">
        <f t="shared" si="194"/>
        <v>DEGROWTH</v>
      </c>
      <c r="Z870" s="74">
        <v>0</v>
      </c>
      <c r="AA870" s="69"/>
      <c r="AB870" s="69" t="s">
        <v>133</v>
      </c>
      <c r="AC870" s="69" t="s">
        <v>134</v>
      </c>
      <c r="AD870" s="3">
        <f t="shared" si="195"/>
        <v>1</v>
      </c>
      <c r="AE870" s="75"/>
    </row>
    <row r="871" spans="1:31" ht="14.25" customHeight="1">
      <c r="A871" s="69" t="s">
        <v>134</v>
      </c>
      <c r="B871" s="71" t="s">
        <v>79</v>
      </c>
      <c r="C871" s="71" t="s">
        <v>2239</v>
      </c>
      <c r="D871" s="71">
        <v>1000003677</v>
      </c>
      <c r="E871" s="71" t="s">
        <v>2240</v>
      </c>
      <c r="F871" s="73">
        <v>45142</v>
      </c>
      <c r="G871" s="66" t="str">
        <f t="shared" si="182"/>
        <v>Targeted Dealer</v>
      </c>
      <c r="H871" s="66"/>
      <c r="I871" s="67">
        <v>20</v>
      </c>
      <c r="J871" s="67">
        <f t="shared" si="183"/>
        <v>18.666666666666664</v>
      </c>
      <c r="K871" s="68">
        <v>26</v>
      </c>
      <c r="L871" s="68">
        <f t="shared" si="184"/>
        <v>-6</v>
      </c>
      <c r="M871" s="68">
        <f t="shared" si="185"/>
        <v>139.28571428571431</v>
      </c>
      <c r="N871" s="96">
        <v>22</v>
      </c>
      <c r="O871" s="97" t="str">
        <f t="shared" si="186"/>
        <v>Mar</v>
      </c>
      <c r="P871" s="96">
        <f t="shared" si="187"/>
        <v>22</v>
      </c>
      <c r="Q871" s="98">
        <f t="shared" si="188"/>
        <v>4</v>
      </c>
      <c r="R871" s="97">
        <f t="shared" si="189"/>
        <v>0.18181818181818188</v>
      </c>
      <c r="S871" s="99" t="str">
        <f t="shared" si="190"/>
        <v>GROWTH</v>
      </c>
      <c r="T871" s="68">
        <v>15.15</v>
      </c>
      <c r="U871" s="100" t="str">
        <f t="shared" si="191"/>
        <v>Apr</v>
      </c>
      <c r="V871" s="96">
        <v>15.15</v>
      </c>
      <c r="W871" s="101">
        <f t="shared" si="192"/>
        <v>10.85</v>
      </c>
      <c r="X871" s="102">
        <f t="shared" si="193"/>
        <v>0.71617161716171607</v>
      </c>
      <c r="Y871" s="103" t="str">
        <f t="shared" si="194"/>
        <v>GROWTH</v>
      </c>
      <c r="Z871" s="74">
        <v>0</v>
      </c>
      <c r="AA871" s="69"/>
      <c r="AB871" s="69" t="s">
        <v>133</v>
      </c>
      <c r="AC871" s="69" t="s">
        <v>134</v>
      </c>
      <c r="AD871" s="3">
        <f t="shared" si="195"/>
        <v>0</v>
      </c>
      <c r="AE871" s="75"/>
    </row>
    <row r="872" spans="1:31" ht="14.25" customHeight="1">
      <c r="A872" s="69" t="s">
        <v>134</v>
      </c>
      <c r="B872" s="71" t="s">
        <v>79</v>
      </c>
      <c r="C872" s="71" t="s">
        <v>2241</v>
      </c>
      <c r="D872" s="71">
        <v>1000003714</v>
      </c>
      <c r="E872" s="71" t="s">
        <v>2242</v>
      </c>
      <c r="F872" s="73">
        <v>45181</v>
      </c>
      <c r="G872" s="66" t="str">
        <f t="shared" si="182"/>
        <v>Targeted Dealer</v>
      </c>
      <c r="H872" s="66"/>
      <c r="I872" s="67">
        <v>10</v>
      </c>
      <c r="J872" s="67">
        <f t="shared" si="183"/>
        <v>9.3333333333333321</v>
      </c>
      <c r="K872" s="68">
        <v>8.75</v>
      </c>
      <c r="L872" s="68">
        <f t="shared" si="184"/>
        <v>1.25</v>
      </c>
      <c r="M872" s="68">
        <f t="shared" si="185"/>
        <v>93.750000000000014</v>
      </c>
      <c r="N872" s="96">
        <v>0</v>
      </c>
      <c r="O872" s="97" t="str">
        <f t="shared" si="186"/>
        <v>Mar</v>
      </c>
      <c r="P872" s="96">
        <f t="shared" si="187"/>
        <v>0</v>
      </c>
      <c r="Q872" s="98">
        <f t="shared" si="188"/>
        <v>8.75</v>
      </c>
      <c r="R872" s="97" t="str">
        <f t="shared" si="189"/>
        <v xml:space="preserve"> </v>
      </c>
      <c r="S872" s="99" t="b">
        <f t="shared" si="190"/>
        <v>0</v>
      </c>
      <c r="T872" s="68">
        <v>0</v>
      </c>
      <c r="U872" s="100" t="str">
        <f t="shared" si="191"/>
        <v>Apr</v>
      </c>
      <c r="V872" s="96">
        <v>0</v>
      </c>
      <c r="W872" s="101">
        <f t="shared" si="192"/>
        <v>8.75</v>
      </c>
      <c r="X872" s="102">
        <f t="shared" si="193"/>
        <v>0</v>
      </c>
      <c r="Y872" s="103" t="b">
        <f t="shared" si="194"/>
        <v>0</v>
      </c>
      <c r="Z872" s="74">
        <v>0</v>
      </c>
      <c r="AA872" s="69"/>
      <c r="AB872" s="69" t="s">
        <v>133</v>
      </c>
      <c r="AC872" s="69" t="s">
        <v>134</v>
      </c>
      <c r="AD872" s="3">
        <f t="shared" si="195"/>
        <v>0</v>
      </c>
      <c r="AE872" s="75"/>
    </row>
    <row r="873" spans="1:31" ht="14.25" customHeight="1">
      <c r="A873" s="69" t="s">
        <v>134</v>
      </c>
      <c r="B873" s="71" t="s">
        <v>79</v>
      </c>
      <c r="C873" s="71" t="s">
        <v>2243</v>
      </c>
      <c r="D873" s="71">
        <v>1000003746</v>
      </c>
      <c r="E873" s="71" t="s">
        <v>2244</v>
      </c>
      <c r="F873" s="73">
        <v>45238</v>
      </c>
      <c r="G873" s="66" t="str">
        <f t="shared" si="182"/>
        <v>Targeted Dealer</v>
      </c>
      <c r="H873" s="66"/>
      <c r="I873" s="67">
        <v>10</v>
      </c>
      <c r="J873" s="67">
        <f t="shared" si="183"/>
        <v>9.3333333333333321</v>
      </c>
      <c r="K873" s="68">
        <v>0</v>
      </c>
      <c r="L873" s="68">
        <f t="shared" si="184"/>
        <v>10</v>
      </c>
      <c r="M873" s="68">
        <f t="shared" si="185"/>
        <v>0</v>
      </c>
      <c r="N873" s="96">
        <v>0</v>
      </c>
      <c r="O873" s="97" t="str">
        <f t="shared" si="186"/>
        <v>Mar</v>
      </c>
      <c r="P873" s="96">
        <f t="shared" si="187"/>
        <v>0</v>
      </c>
      <c r="Q873" s="98">
        <f t="shared" si="188"/>
        <v>0</v>
      </c>
      <c r="R873" s="97" t="str">
        <f t="shared" si="189"/>
        <v xml:space="preserve"> </v>
      </c>
      <c r="S873" s="99" t="b">
        <f t="shared" si="190"/>
        <v>0</v>
      </c>
      <c r="T873" s="68">
        <v>10</v>
      </c>
      <c r="U873" s="100" t="str">
        <f t="shared" si="191"/>
        <v>Apr</v>
      </c>
      <c r="V873" s="96">
        <v>10</v>
      </c>
      <c r="W873" s="101">
        <f t="shared" si="192"/>
        <v>-10</v>
      </c>
      <c r="X873" s="102">
        <f t="shared" si="193"/>
        <v>-1</v>
      </c>
      <c r="Y873" s="103" t="str">
        <f t="shared" si="194"/>
        <v>DEGROWTH</v>
      </c>
      <c r="Z873" s="74">
        <v>0</v>
      </c>
      <c r="AA873" s="69"/>
      <c r="AB873" s="69" t="s">
        <v>133</v>
      </c>
      <c r="AC873" s="69" t="s">
        <v>134</v>
      </c>
      <c r="AD873" s="3">
        <f t="shared" si="195"/>
        <v>1</v>
      </c>
      <c r="AE873" s="75"/>
    </row>
    <row r="874" spans="1:31" ht="14.25" customHeight="1">
      <c r="A874" s="74" t="s">
        <v>134</v>
      </c>
      <c r="B874" s="71" t="s">
        <v>79</v>
      </c>
      <c r="C874" s="78" t="s">
        <v>316</v>
      </c>
      <c r="D874" s="78">
        <v>1000003867</v>
      </c>
      <c r="E874" s="78" t="s">
        <v>317</v>
      </c>
      <c r="F874" s="73">
        <v>45342</v>
      </c>
      <c r="G874" s="66" t="str">
        <f t="shared" si="182"/>
        <v>Targeted Dealer</v>
      </c>
      <c r="H874" s="66"/>
      <c r="I874" s="67">
        <v>19</v>
      </c>
      <c r="J874" s="67">
        <f t="shared" si="183"/>
        <v>17.733333333333334</v>
      </c>
      <c r="K874" s="68">
        <v>20</v>
      </c>
      <c r="L874" s="68">
        <f t="shared" si="184"/>
        <v>-1</v>
      </c>
      <c r="M874" s="68">
        <f t="shared" si="185"/>
        <v>112.78195488721803</v>
      </c>
      <c r="N874" s="96">
        <v>0</v>
      </c>
      <c r="O874" s="97" t="str">
        <f t="shared" si="186"/>
        <v>Mar</v>
      </c>
      <c r="P874" s="96">
        <f t="shared" si="187"/>
        <v>0</v>
      </c>
      <c r="Q874" s="98">
        <f t="shared" si="188"/>
        <v>20</v>
      </c>
      <c r="R874" s="97" t="str">
        <f t="shared" si="189"/>
        <v xml:space="preserve"> </v>
      </c>
      <c r="S874" s="99" t="b">
        <f t="shared" si="190"/>
        <v>0</v>
      </c>
      <c r="T874" s="68">
        <v>0</v>
      </c>
      <c r="U874" s="100" t="str">
        <f t="shared" si="191"/>
        <v>Apr</v>
      </c>
      <c r="V874" s="96">
        <v>0</v>
      </c>
      <c r="W874" s="101">
        <f t="shared" si="192"/>
        <v>20</v>
      </c>
      <c r="X874" s="102">
        <f t="shared" si="193"/>
        <v>0</v>
      </c>
      <c r="Y874" s="103" t="b">
        <f t="shared" si="194"/>
        <v>0</v>
      </c>
      <c r="Z874" s="74">
        <v>0</v>
      </c>
      <c r="AA874" s="69"/>
      <c r="AB874" s="69" t="s">
        <v>133</v>
      </c>
      <c r="AC874" s="74" t="s">
        <v>134</v>
      </c>
      <c r="AD874" s="3">
        <f t="shared" si="195"/>
        <v>0</v>
      </c>
      <c r="AE874" s="75"/>
    </row>
    <row r="875" spans="1:31" ht="14.25" customHeight="1">
      <c r="A875" s="74" t="s">
        <v>134</v>
      </c>
      <c r="B875" s="71" t="s">
        <v>79</v>
      </c>
      <c r="C875" s="78" t="s">
        <v>2245</v>
      </c>
      <c r="D875" s="78">
        <v>1000003870</v>
      </c>
      <c r="E875" s="78" t="s">
        <v>2246</v>
      </c>
      <c r="F875" s="73">
        <v>45349</v>
      </c>
      <c r="G875" s="66" t="str">
        <f t="shared" si="182"/>
        <v>Targeted Dealer</v>
      </c>
      <c r="H875" s="66"/>
      <c r="I875" s="67">
        <v>20</v>
      </c>
      <c r="J875" s="67">
        <f t="shared" si="183"/>
        <v>18.666666666666664</v>
      </c>
      <c r="K875" s="68">
        <v>18.5</v>
      </c>
      <c r="L875" s="68">
        <f t="shared" si="184"/>
        <v>1.5</v>
      </c>
      <c r="M875" s="68">
        <f t="shared" si="185"/>
        <v>99.107142857142861</v>
      </c>
      <c r="N875" s="96">
        <v>26.5</v>
      </c>
      <c r="O875" s="97" t="str">
        <f t="shared" si="186"/>
        <v>Mar</v>
      </c>
      <c r="P875" s="96">
        <f t="shared" si="187"/>
        <v>26.5</v>
      </c>
      <c r="Q875" s="98">
        <f t="shared" si="188"/>
        <v>-8</v>
      </c>
      <c r="R875" s="97">
        <f t="shared" si="189"/>
        <v>-0.30188679245283023</v>
      </c>
      <c r="S875" s="99" t="str">
        <f t="shared" si="190"/>
        <v>DEGROWTH</v>
      </c>
      <c r="T875" s="68">
        <v>10</v>
      </c>
      <c r="U875" s="100" t="str">
        <f t="shared" si="191"/>
        <v>Apr</v>
      </c>
      <c r="V875" s="96">
        <v>10</v>
      </c>
      <c r="W875" s="101">
        <f t="shared" si="192"/>
        <v>8.5</v>
      </c>
      <c r="X875" s="102">
        <f t="shared" si="193"/>
        <v>0.85000000000000009</v>
      </c>
      <c r="Y875" s="103" t="str">
        <f t="shared" si="194"/>
        <v>GROWTH</v>
      </c>
      <c r="Z875" s="74">
        <v>0</v>
      </c>
      <c r="AA875" s="69"/>
      <c r="AB875" s="69" t="s">
        <v>133</v>
      </c>
      <c r="AC875" s="74" t="s">
        <v>134</v>
      </c>
      <c r="AD875" s="3">
        <f t="shared" si="195"/>
        <v>0</v>
      </c>
      <c r="AE875" s="75"/>
    </row>
    <row r="876" spans="1:31" ht="14.25" customHeight="1">
      <c r="A876" s="74" t="s">
        <v>134</v>
      </c>
      <c r="B876" s="71" t="s">
        <v>79</v>
      </c>
      <c r="C876" s="78" t="s">
        <v>2247</v>
      </c>
      <c r="D876" s="78">
        <v>1000003889</v>
      </c>
      <c r="E876" s="78" t="s">
        <v>2248</v>
      </c>
      <c r="F876" s="73">
        <v>45369</v>
      </c>
      <c r="G876" s="66" t="str">
        <f t="shared" si="182"/>
        <v>Targeted Dealer</v>
      </c>
      <c r="H876" s="66"/>
      <c r="I876" s="67">
        <v>100</v>
      </c>
      <c r="J876" s="67">
        <f t="shared" si="183"/>
        <v>93.333333333333343</v>
      </c>
      <c r="K876" s="68">
        <v>229.45</v>
      </c>
      <c r="L876" s="68">
        <f t="shared" si="184"/>
        <v>-129.44999999999999</v>
      </c>
      <c r="M876" s="68">
        <f t="shared" si="185"/>
        <v>245.83928571428567</v>
      </c>
      <c r="N876" s="96">
        <v>172</v>
      </c>
      <c r="O876" s="97" t="str">
        <f t="shared" si="186"/>
        <v>Mar</v>
      </c>
      <c r="P876" s="96">
        <f t="shared" si="187"/>
        <v>172</v>
      </c>
      <c r="Q876" s="98">
        <f t="shared" si="188"/>
        <v>57.449999999999989</v>
      </c>
      <c r="R876" s="97">
        <f t="shared" si="189"/>
        <v>0.33401162790697669</v>
      </c>
      <c r="S876" s="99" t="str">
        <f t="shared" si="190"/>
        <v>GROWTH</v>
      </c>
      <c r="T876" s="68">
        <v>78.75</v>
      </c>
      <c r="U876" s="100" t="str">
        <f t="shared" si="191"/>
        <v>Apr</v>
      </c>
      <c r="V876" s="96">
        <v>78.75</v>
      </c>
      <c r="W876" s="101">
        <f t="shared" si="192"/>
        <v>150.69999999999999</v>
      </c>
      <c r="X876" s="102">
        <f t="shared" si="193"/>
        <v>1.9136507936507936</v>
      </c>
      <c r="Y876" s="103" t="str">
        <f t="shared" si="194"/>
        <v>GROWTH</v>
      </c>
      <c r="Z876" s="74">
        <v>0</v>
      </c>
      <c r="AA876" s="69"/>
      <c r="AB876" s="69" t="s">
        <v>133</v>
      </c>
      <c r="AC876" s="74" t="s">
        <v>134</v>
      </c>
      <c r="AD876" s="3">
        <f t="shared" si="195"/>
        <v>0</v>
      </c>
      <c r="AE876" s="75"/>
    </row>
    <row r="877" spans="1:31" ht="14.25" customHeight="1">
      <c r="A877" s="74" t="s">
        <v>134</v>
      </c>
      <c r="B877" s="71" t="s">
        <v>79</v>
      </c>
      <c r="C877" s="78" t="s">
        <v>2249</v>
      </c>
      <c r="D877" s="78">
        <v>1000003894</v>
      </c>
      <c r="E877" s="78" t="s">
        <v>2250</v>
      </c>
      <c r="F877" s="73">
        <v>45373</v>
      </c>
      <c r="G877" s="66" t="str">
        <f t="shared" si="182"/>
        <v>Targeted Dealer</v>
      </c>
      <c r="H877" s="66"/>
      <c r="I877" s="67">
        <v>30</v>
      </c>
      <c r="J877" s="67">
        <f t="shared" si="183"/>
        <v>28</v>
      </c>
      <c r="K877" s="68">
        <v>37.5</v>
      </c>
      <c r="L877" s="68">
        <f t="shared" si="184"/>
        <v>-7.5</v>
      </c>
      <c r="M877" s="68">
        <f t="shared" si="185"/>
        <v>133.92857142857142</v>
      </c>
      <c r="N877" s="96">
        <v>8.75</v>
      </c>
      <c r="O877" s="97" t="str">
        <f t="shared" si="186"/>
        <v>Mar</v>
      </c>
      <c r="P877" s="96">
        <f t="shared" si="187"/>
        <v>8.75</v>
      </c>
      <c r="Q877" s="98">
        <f t="shared" si="188"/>
        <v>28.75</v>
      </c>
      <c r="R877" s="97">
        <f t="shared" si="189"/>
        <v>3.2857142857142856</v>
      </c>
      <c r="S877" s="99" t="str">
        <f t="shared" si="190"/>
        <v>GROWTH</v>
      </c>
      <c r="T877" s="68">
        <v>11.25</v>
      </c>
      <c r="U877" s="100" t="str">
        <f t="shared" si="191"/>
        <v>Apr</v>
      </c>
      <c r="V877" s="96">
        <v>11.25</v>
      </c>
      <c r="W877" s="101">
        <f t="shared" si="192"/>
        <v>26.25</v>
      </c>
      <c r="X877" s="102">
        <f t="shared" si="193"/>
        <v>2.3333333333333335</v>
      </c>
      <c r="Y877" s="103" t="str">
        <f t="shared" si="194"/>
        <v>GROWTH</v>
      </c>
      <c r="Z877" s="74">
        <v>0</v>
      </c>
      <c r="AA877" s="69"/>
      <c r="AB877" s="69" t="s">
        <v>133</v>
      </c>
      <c r="AC877" s="74" t="s">
        <v>134</v>
      </c>
      <c r="AD877" s="3">
        <f t="shared" si="195"/>
        <v>0</v>
      </c>
      <c r="AE877" s="75"/>
    </row>
    <row r="878" spans="1:31" ht="14.25" customHeight="1">
      <c r="A878" s="74" t="s">
        <v>134</v>
      </c>
      <c r="B878" s="71" t="s">
        <v>79</v>
      </c>
      <c r="C878" s="78" t="s">
        <v>2251</v>
      </c>
      <c r="D878" s="78">
        <v>1000003897</v>
      </c>
      <c r="E878" s="78" t="s">
        <v>2252</v>
      </c>
      <c r="F878" s="73">
        <v>45380</v>
      </c>
      <c r="G878" s="66" t="str">
        <f t="shared" si="182"/>
        <v>Targeted Dealer</v>
      </c>
      <c r="H878" s="66"/>
      <c r="I878" s="67">
        <v>60</v>
      </c>
      <c r="J878" s="67">
        <f t="shared" si="183"/>
        <v>56</v>
      </c>
      <c r="K878" s="68">
        <v>59</v>
      </c>
      <c r="L878" s="68">
        <f t="shared" si="184"/>
        <v>1</v>
      </c>
      <c r="M878" s="68">
        <f t="shared" si="185"/>
        <v>105.35714285714285</v>
      </c>
      <c r="N878" s="96">
        <v>98</v>
      </c>
      <c r="O878" s="97" t="str">
        <f t="shared" si="186"/>
        <v>Mar</v>
      </c>
      <c r="P878" s="96">
        <f t="shared" si="187"/>
        <v>98</v>
      </c>
      <c r="Q878" s="98">
        <f t="shared" si="188"/>
        <v>-39</v>
      </c>
      <c r="R878" s="97">
        <f t="shared" si="189"/>
        <v>-0.39795918367346939</v>
      </c>
      <c r="S878" s="99" t="str">
        <f t="shared" si="190"/>
        <v>DEGROWTH</v>
      </c>
      <c r="T878" s="68">
        <v>20</v>
      </c>
      <c r="U878" s="100" t="str">
        <f t="shared" si="191"/>
        <v>Apr</v>
      </c>
      <c r="V878" s="96">
        <v>20</v>
      </c>
      <c r="W878" s="101">
        <f t="shared" si="192"/>
        <v>39</v>
      </c>
      <c r="X878" s="102">
        <f t="shared" si="193"/>
        <v>1.9500000000000002</v>
      </c>
      <c r="Y878" s="103" t="str">
        <f t="shared" si="194"/>
        <v>GROWTH</v>
      </c>
      <c r="Z878" s="74">
        <v>0</v>
      </c>
      <c r="AA878" s="69"/>
      <c r="AB878" s="69" t="s">
        <v>133</v>
      </c>
      <c r="AC878" s="74" t="s">
        <v>134</v>
      </c>
      <c r="AD878" s="3">
        <f t="shared" si="195"/>
        <v>0</v>
      </c>
      <c r="AE878" s="75"/>
    </row>
    <row r="879" spans="1:31" ht="14.25" customHeight="1">
      <c r="A879" s="74" t="s">
        <v>134</v>
      </c>
      <c r="B879" s="71" t="s">
        <v>79</v>
      </c>
      <c r="C879" s="78" t="s">
        <v>2253</v>
      </c>
      <c r="D879" s="78">
        <v>1000003990</v>
      </c>
      <c r="E879" s="78" t="s">
        <v>2254</v>
      </c>
      <c r="F879" s="73">
        <v>45443</v>
      </c>
      <c r="G879" s="66" t="str">
        <f t="shared" si="182"/>
        <v>Targeted Dealer</v>
      </c>
      <c r="H879" s="66"/>
      <c r="I879" s="67">
        <v>20</v>
      </c>
      <c r="J879" s="67">
        <f t="shared" si="183"/>
        <v>18.666666666666664</v>
      </c>
      <c r="K879" s="68">
        <v>11.25</v>
      </c>
      <c r="L879" s="68">
        <f t="shared" si="184"/>
        <v>8.75</v>
      </c>
      <c r="M879" s="68">
        <f t="shared" si="185"/>
        <v>60.267857142857146</v>
      </c>
      <c r="N879" s="96">
        <v>4.5</v>
      </c>
      <c r="O879" s="97" t="str">
        <f t="shared" si="186"/>
        <v>Mar</v>
      </c>
      <c r="P879" s="96">
        <f t="shared" si="187"/>
        <v>4.5</v>
      </c>
      <c r="Q879" s="98">
        <f t="shared" si="188"/>
        <v>6.75</v>
      </c>
      <c r="R879" s="97">
        <f t="shared" si="189"/>
        <v>1.5</v>
      </c>
      <c r="S879" s="99" t="str">
        <f t="shared" si="190"/>
        <v>GROWTH</v>
      </c>
      <c r="T879" s="68">
        <v>22</v>
      </c>
      <c r="U879" s="100" t="str">
        <f t="shared" si="191"/>
        <v>Apr</v>
      </c>
      <c r="V879" s="96">
        <v>22</v>
      </c>
      <c r="W879" s="101">
        <f t="shared" si="192"/>
        <v>-10.75</v>
      </c>
      <c r="X879" s="102">
        <f t="shared" si="193"/>
        <v>-0.48863636363636365</v>
      </c>
      <c r="Y879" s="103" t="str">
        <f t="shared" si="194"/>
        <v>DEGROWTH</v>
      </c>
      <c r="Z879" s="74">
        <v>0</v>
      </c>
      <c r="AA879" s="69"/>
      <c r="AB879" s="69" t="s">
        <v>133</v>
      </c>
      <c r="AC879" s="74" t="s">
        <v>134</v>
      </c>
      <c r="AD879" s="3">
        <f t="shared" si="195"/>
        <v>0</v>
      </c>
      <c r="AE879" s="75"/>
    </row>
    <row r="880" spans="1:31" ht="14.25" customHeight="1">
      <c r="A880" s="74" t="s">
        <v>134</v>
      </c>
      <c r="B880" s="71" t="s">
        <v>79</v>
      </c>
      <c r="C880" s="78" t="s">
        <v>2255</v>
      </c>
      <c r="D880" s="78">
        <v>1000004024</v>
      </c>
      <c r="E880" s="78" t="s">
        <v>2256</v>
      </c>
      <c r="F880" s="73">
        <v>45472</v>
      </c>
      <c r="G880" s="66" t="str">
        <f t="shared" si="182"/>
        <v>Targeted Dealer</v>
      </c>
      <c r="H880" s="66"/>
      <c r="I880" s="67">
        <v>50</v>
      </c>
      <c r="J880" s="67">
        <f t="shared" si="183"/>
        <v>46.666666666666671</v>
      </c>
      <c r="K880" s="68">
        <v>60.75</v>
      </c>
      <c r="L880" s="68">
        <f t="shared" si="184"/>
        <v>-10.75</v>
      </c>
      <c r="M880" s="68">
        <f t="shared" si="185"/>
        <v>130.17857142857142</v>
      </c>
      <c r="N880" s="96">
        <v>2.25</v>
      </c>
      <c r="O880" s="97" t="str">
        <f t="shared" si="186"/>
        <v>Mar</v>
      </c>
      <c r="P880" s="96">
        <f t="shared" si="187"/>
        <v>2.25</v>
      </c>
      <c r="Q880" s="98">
        <f t="shared" si="188"/>
        <v>58.5</v>
      </c>
      <c r="R880" s="97">
        <f t="shared" si="189"/>
        <v>26</v>
      </c>
      <c r="S880" s="99" t="str">
        <f t="shared" si="190"/>
        <v>GROWTH</v>
      </c>
      <c r="T880" s="68">
        <v>10</v>
      </c>
      <c r="U880" s="100" t="str">
        <f t="shared" si="191"/>
        <v>Apr</v>
      </c>
      <c r="V880" s="96">
        <v>10</v>
      </c>
      <c r="W880" s="101">
        <f t="shared" si="192"/>
        <v>50.75</v>
      </c>
      <c r="X880" s="102">
        <f t="shared" si="193"/>
        <v>5.0750000000000002</v>
      </c>
      <c r="Y880" s="103" t="str">
        <f t="shared" si="194"/>
        <v>GROWTH</v>
      </c>
      <c r="Z880" s="74">
        <v>0</v>
      </c>
      <c r="AA880" s="69"/>
      <c r="AB880" s="69" t="s">
        <v>133</v>
      </c>
      <c r="AC880" s="74" t="s">
        <v>134</v>
      </c>
      <c r="AD880" s="3">
        <f t="shared" si="195"/>
        <v>0</v>
      </c>
      <c r="AE880" s="75"/>
    </row>
    <row r="881" spans="1:31" ht="14.25" customHeight="1">
      <c r="A881" s="74" t="s">
        <v>134</v>
      </c>
      <c r="B881" s="78" t="s">
        <v>79</v>
      </c>
      <c r="C881" s="78" t="s">
        <v>2257</v>
      </c>
      <c r="D881" s="78">
        <v>1000004049</v>
      </c>
      <c r="E881" s="78" t="s">
        <v>2258</v>
      </c>
      <c r="F881" s="73">
        <v>45493</v>
      </c>
      <c r="G881" s="66" t="str">
        <f t="shared" si="182"/>
        <v>Targeted Dealer</v>
      </c>
      <c r="H881" s="66"/>
      <c r="I881" s="67">
        <v>50</v>
      </c>
      <c r="J881" s="67">
        <f t="shared" si="183"/>
        <v>46.666666666666671</v>
      </c>
      <c r="K881" s="68">
        <v>74</v>
      </c>
      <c r="L881" s="68">
        <f t="shared" si="184"/>
        <v>-24</v>
      </c>
      <c r="M881" s="68">
        <f t="shared" si="185"/>
        <v>158.57142857142856</v>
      </c>
      <c r="N881" s="96">
        <v>64</v>
      </c>
      <c r="O881" s="97" t="str">
        <f t="shared" si="186"/>
        <v>Mar</v>
      </c>
      <c r="P881" s="96">
        <f t="shared" si="187"/>
        <v>64</v>
      </c>
      <c r="Q881" s="98">
        <f t="shared" si="188"/>
        <v>10</v>
      </c>
      <c r="R881" s="97">
        <f t="shared" si="189"/>
        <v>0.15625</v>
      </c>
      <c r="S881" s="99" t="str">
        <f t="shared" si="190"/>
        <v>GROWTH</v>
      </c>
      <c r="T881" s="68">
        <v>20</v>
      </c>
      <c r="U881" s="100" t="str">
        <f t="shared" si="191"/>
        <v>Apr</v>
      </c>
      <c r="V881" s="96">
        <v>20</v>
      </c>
      <c r="W881" s="101">
        <f t="shared" si="192"/>
        <v>54</v>
      </c>
      <c r="X881" s="102">
        <f t="shared" si="193"/>
        <v>2.7</v>
      </c>
      <c r="Y881" s="103" t="str">
        <f t="shared" si="194"/>
        <v>GROWTH</v>
      </c>
      <c r="Z881" s="74">
        <v>0</v>
      </c>
      <c r="AA881" s="69"/>
      <c r="AB881" s="69" t="s">
        <v>133</v>
      </c>
      <c r="AC881" s="74" t="s">
        <v>134</v>
      </c>
      <c r="AD881" s="3">
        <f t="shared" si="195"/>
        <v>0</v>
      </c>
      <c r="AE881" s="75"/>
    </row>
    <row r="882" spans="1:31" ht="14.25" customHeight="1">
      <c r="A882" s="74" t="s">
        <v>134</v>
      </c>
      <c r="B882" s="78" t="s">
        <v>79</v>
      </c>
      <c r="C882" s="78" t="s">
        <v>2259</v>
      </c>
      <c r="D882" s="78">
        <v>1000004106</v>
      </c>
      <c r="E882" s="78" t="s">
        <v>2260</v>
      </c>
      <c r="F882" s="106">
        <v>45535</v>
      </c>
      <c r="G882" s="66" t="str">
        <f t="shared" si="182"/>
        <v>Targeted Dealer</v>
      </c>
      <c r="H882" s="66"/>
      <c r="I882" s="67">
        <v>50</v>
      </c>
      <c r="J882" s="67">
        <f t="shared" si="183"/>
        <v>46.666666666666671</v>
      </c>
      <c r="K882" s="68">
        <v>39</v>
      </c>
      <c r="L882" s="68">
        <f t="shared" si="184"/>
        <v>11</v>
      </c>
      <c r="M882" s="68">
        <f t="shared" si="185"/>
        <v>83.571428571428555</v>
      </c>
      <c r="N882" s="96">
        <v>20.25</v>
      </c>
      <c r="O882" s="97" t="str">
        <f t="shared" si="186"/>
        <v>Mar</v>
      </c>
      <c r="P882" s="96">
        <f t="shared" si="187"/>
        <v>20.25</v>
      </c>
      <c r="Q882" s="98">
        <f t="shared" si="188"/>
        <v>18.75</v>
      </c>
      <c r="R882" s="97">
        <f t="shared" si="189"/>
        <v>0.92592592592592582</v>
      </c>
      <c r="S882" s="99" t="str">
        <f t="shared" si="190"/>
        <v>GROWTH</v>
      </c>
      <c r="T882" s="68">
        <v>24.5</v>
      </c>
      <c r="U882" s="100" t="str">
        <f t="shared" si="191"/>
        <v>Apr</v>
      </c>
      <c r="V882" s="96">
        <v>24.5</v>
      </c>
      <c r="W882" s="101">
        <f t="shared" si="192"/>
        <v>14.5</v>
      </c>
      <c r="X882" s="102">
        <f t="shared" si="193"/>
        <v>0.59183673469387754</v>
      </c>
      <c r="Y882" s="103" t="str">
        <f t="shared" si="194"/>
        <v>GROWTH</v>
      </c>
      <c r="Z882" s="74">
        <v>0</v>
      </c>
      <c r="AA882" s="69"/>
      <c r="AB882" s="69" t="s">
        <v>133</v>
      </c>
      <c r="AC882" s="74" t="s">
        <v>134</v>
      </c>
      <c r="AD882" s="3">
        <f t="shared" si="195"/>
        <v>0</v>
      </c>
      <c r="AE882" s="75"/>
    </row>
    <row r="883" spans="1:31" ht="14.25" customHeight="1">
      <c r="A883" s="69" t="s">
        <v>134</v>
      </c>
      <c r="B883" s="71" t="s">
        <v>71</v>
      </c>
      <c r="C883" s="71" t="s">
        <v>2261</v>
      </c>
      <c r="D883" s="71">
        <v>1000000767</v>
      </c>
      <c r="E883" s="72" t="s">
        <v>2262</v>
      </c>
      <c r="F883" s="73">
        <v>38565</v>
      </c>
      <c r="G883" s="66" t="str">
        <f t="shared" si="182"/>
        <v>Targeted Dealer</v>
      </c>
      <c r="H883" s="66"/>
      <c r="I883" s="67">
        <v>805</v>
      </c>
      <c r="J883" s="67">
        <f t="shared" si="183"/>
        <v>751.33333333333326</v>
      </c>
      <c r="K883" s="68">
        <v>980</v>
      </c>
      <c r="L883" s="68">
        <f t="shared" si="184"/>
        <v>-175</v>
      </c>
      <c r="M883" s="68">
        <f t="shared" si="185"/>
        <v>130.43478260869566</v>
      </c>
      <c r="N883" s="96">
        <v>883.95</v>
      </c>
      <c r="O883" s="97" t="str">
        <f t="shared" si="186"/>
        <v>Mar</v>
      </c>
      <c r="P883" s="96">
        <f t="shared" si="187"/>
        <v>883.95</v>
      </c>
      <c r="Q883" s="98">
        <f t="shared" si="188"/>
        <v>96.049999999999955</v>
      </c>
      <c r="R883" s="97">
        <f t="shared" si="189"/>
        <v>0.10865999208100008</v>
      </c>
      <c r="S883" s="99" t="str">
        <f t="shared" si="190"/>
        <v>GROWTH</v>
      </c>
      <c r="T883" s="68">
        <v>660</v>
      </c>
      <c r="U883" s="100" t="str">
        <f t="shared" si="191"/>
        <v>Apr</v>
      </c>
      <c r="V883" s="96">
        <v>660</v>
      </c>
      <c r="W883" s="101">
        <f t="shared" si="192"/>
        <v>320</v>
      </c>
      <c r="X883" s="102">
        <f t="shared" si="193"/>
        <v>0.48484848484848486</v>
      </c>
      <c r="Y883" s="103" t="str">
        <f t="shared" si="194"/>
        <v>GROWTH</v>
      </c>
      <c r="Z883" s="74">
        <v>0</v>
      </c>
      <c r="AA883" s="69"/>
      <c r="AB883" s="69" t="s">
        <v>133</v>
      </c>
      <c r="AC883" s="69" t="s">
        <v>134</v>
      </c>
      <c r="AD883" s="3">
        <f t="shared" si="195"/>
        <v>0</v>
      </c>
      <c r="AE883" s="75"/>
    </row>
    <row r="884" spans="1:31" ht="14.25" customHeight="1">
      <c r="A884" s="69" t="s">
        <v>134</v>
      </c>
      <c r="B884" s="71" t="s">
        <v>71</v>
      </c>
      <c r="C884" s="71" t="s">
        <v>318</v>
      </c>
      <c r="D884" s="71">
        <v>1000000772</v>
      </c>
      <c r="E884" s="72" t="s">
        <v>319</v>
      </c>
      <c r="F884" s="73">
        <v>40640</v>
      </c>
      <c r="G884" s="66" t="str">
        <f t="shared" si="182"/>
        <v>Targeted Dealer</v>
      </c>
      <c r="H884" s="66"/>
      <c r="I884" s="67">
        <v>75</v>
      </c>
      <c r="J884" s="67">
        <f t="shared" si="183"/>
        <v>70</v>
      </c>
      <c r="K884" s="68">
        <v>0</v>
      </c>
      <c r="L884" s="68">
        <f t="shared" si="184"/>
        <v>75</v>
      </c>
      <c r="M884" s="68">
        <f t="shared" si="185"/>
        <v>0</v>
      </c>
      <c r="N884" s="96">
        <v>0</v>
      </c>
      <c r="O884" s="97" t="str">
        <f t="shared" si="186"/>
        <v>Mar</v>
      </c>
      <c r="P884" s="96">
        <f t="shared" si="187"/>
        <v>0</v>
      </c>
      <c r="Q884" s="98">
        <f t="shared" si="188"/>
        <v>0</v>
      </c>
      <c r="R884" s="97" t="str">
        <f t="shared" si="189"/>
        <v xml:space="preserve"> </v>
      </c>
      <c r="S884" s="99" t="b">
        <f t="shared" si="190"/>
        <v>0</v>
      </c>
      <c r="T884" s="68">
        <v>80</v>
      </c>
      <c r="U884" s="100" t="str">
        <f t="shared" si="191"/>
        <v>Apr</v>
      </c>
      <c r="V884" s="96">
        <v>80</v>
      </c>
      <c r="W884" s="101">
        <f t="shared" si="192"/>
        <v>-80</v>
      </c>
      <c r="X884" s="102">
        <f t="shared" si="193"/>
        <v>-1</v>
      </c>
      <c r="Y884" s="103" t="str">
        <f t="shared" si="194"/>
        <v>DEGROWTH</v>
      </c>
      <c r="Z884" s="74">
        <v>0</v>
      </c>
      <c r="AA884" s="69"/>
      <c r="AB884" s="69" t="s">
        <v>133</v>
      </c>
      <c r="AC884" s="69" t="s">
        <v>134</v>
      </c>
      <c r="AD884" s="3">
        <f t="shared" si="195"/>
        <v>1</v>
      </c>
      <c r="AE884" s="75"/>
    </row>
    <row r="885" spans="1:31" ht="14.25" customHeight="1">
      <c r="A885" s="69" t="s">
        <v>134</v>
      </c>
      <c r="B885" s="71" t="s">
        <v>71</v>
      </c>
      <c r="C885" s="71" t="s">
        <v>2263</v>
      </c>
      <c r="D885" s="71">
        <v>1000000776</v>
      </c>
      <c r="E885" s="72" t="s">
        <v>2264</v>
      </c>
      <c r="F885" s="73">
        <v>41263</v>
      </c>
      <c r="G885" s="66" t="str">
        <f t="shared" si="182"/>
        <v>Targeted Dealer</v>
      </c>
      <c r="H885" s="66"/>
      <c r="I885" s="67">
        <v>55</v>
      </c>
      <c r="J885" s="67">
        <f t="shared" si="183"/>
        <v>51.333333333333329</v>
      </c>
      <c r="K885" s="68">
        <v>100</v>
      </c>
      <c r="L885" s="68">
        <f t="shared" si="184"/>
        <v>-45</v>
      </c>
      <c r="M885" s="68">
        <f t="shared" si="185"/>
        <v>194.80519480519482</v>
      </c>
      <c r="N885" s="96">
        <v>35</v>
      </c>
      <c r="O885" s="97" t="str">
        <f t="shared" si="186"/>
        <v>Mar</v>
      </c>
      <c r="P885" s="96">
        <f t="shared" si="187"/>
        <v>35</v>
      </c>
      <c r="Q885" s="98">
        <f t="shared" si="188"/>
        <v>65</v>
      </c>
      <c r="R885" s="97">
        <f t="shared" si="189"/>
        <v>1.8571428571428572</v>
      </c>
      <c r="S885" s="99" t="str">
        <f t="shared" si="190"/>
        <v>GROWTH</v>
      </c>
      <c r="T885" s="68">
        <v>60</v>
      </c>
      <c r="U885" s="100" t="str">
        <f t="shared" si="191"/>
        <v>Apr</v>
      </c>
      <c r="V885" s="96">
        <v>60</v>
      </c>
      <c r="W885" s="101">
        <f t="shared" si="192"/>
        <v>40</v>
      </c>
      <c r="X885" s="102">
        <f t="shared" si="193"/>
        <v>0.66666666666666674</v>
      </c>
      <c r="Y885" s="103" t="str">
        <f t="shared" si="194"/>
        <v>GROWTH</v>
      </c>
      <c r="Z885" s="74">
        <v>0</v>
      </c>
      <c r="AA885" s="69"/>
      <c r="AB885" s="69" t="s">
        <v>133</v>
      </c>
      <c r="AC885" s="69" t="s">
        <v>134</v>
      </c>
      <c r="AD885" s="3">
        <f t="shared" si="195"/>
        <v>0</v>
      </c>
      <c r="AE885" s="75"/>
    </row>
    <row r="886" spans="1:31" ht="14.25" customHeight="1">
      <c r="A886" s="69" t="s">
        <v>134</v>
      </c>
      <c r="B886" s="71" t="s">
        <v>71</v>
      </c>
      <c r="C886" s="71" t="s">
        <v>320</v>
      </c>
      <c r="D886" s="71">
        <v>1000000768</v>
      </c>
      <c r="E886" s="72" t="s">
        <v>321</v>
      </c>
      <c r="F886" s="73">
        <v>41816</v>
      </c>
      <c r="G886" s="66" t="str">
        <f t="shared" si="182"/>
        <v>Targeted Dealer</v>
      </c>
      <c r="H886" s="66"/>
      <c r="I886" s="67">
        <v>25</v>
      </c>
      <c r="J886" s="67">
        <f t="shared" si="183"/>
        <v>23.333333333333336</v>
      </c>
      <c r="K886" s="68">
        <v>25</v>
      </c>
      <c r="L886" s="68">
        <f t="shared" si="184"/>
        <v>0</v>
      </c>
      <c r="M886" s="68">
        <f t="shared" si="185"/>
        <v>107.14285714285712</v>
      </c>
      <c r="N886" s="96">
        <v>25</v>
      </c>
      <c r="O886" s="97" t="str">
        <f t="shared" si="186"/>
        <v>Mar</v>
      </c>
      <c r="P886" s="96">
        <f t="shared" si="187"/>
        <v>25</v>
      </c>
      <c r="Q886" s="98">
        <f t="shared" si="188"/>
        <v>0</v>
      </c>
      <c r="R886" s="97">
        <f t="shared" si="189"/>
        <v>0</v>
      </c>
      <c r="S886" s="99" t="str">
        <f t="shared" si="190"/>
        <v>GROWTH</v>
      </c>
      <c r="T886" s="68">
        <v>25</v>
      </c>
      <c r="U886" s="100" t="str">
        <f t="shared" si="191"/>
        <v>Apr</v>
      </c>
      <c r="V886" s="96">
        <v>25</v>
      </c>
      <c r="W886" s="101">
        <f t="shared" si="192"/>
        <v>0</v>
      </c>
      <c r="X886" s="102">
        <f t="shared" si="193"/>
        <v>0</v>
      </c>
      <c r="Y886" s="103" t="str">
        <f t="shared" si="194"/>
        <v>GROWTH</v>
      </c>
      <c r="Z886" s="74">
        <v>0</v>
      </c>
      <c r="AA886" s="69"/>
      <c r="AB886" s="69" t="s">
        <v>133</v>
      </c>
      <c r="AC886" s="69" t="s">
        <v>134</v>
      </c>
      <c r="AD886" s="3">
        <f t="shared" si="195"/>
        <v>0</v>
      </c>
      <c r="AE886" s="75"/>
    </row>
    <row r="887" spans="1:31" ht="14.25" customHeight="1">
      <c r="A887" s="69" t="s">
        <v>134</v>
      </c>
      <c r="B887" s="71" t="s">
        <v>71</v>
      </c>
      <c r="C887" s="71" t="s">
        <v>2265</v>
      </c>
      <c r="D887" s="71">
        <v>1000000775</v>
      </c>
      <c r="E887" s="72" t="s">
        <v>2266</v>
      </c>
      <c r="F887" s="73">
        <v>42905</v>
      </c>
      <c r="G887" s="66" t="str">
        <f t="shared" si="182"/>
        <v>Targeted Dealer</v>
      </c>
      <c r="H887" s="66"/>
      <c r="I887" s="67">
        <v>135</v>
      </c>
      <c r="J887" s="67">
        <f t="shared" si="183"/>
        <v>126</v>
      </c>
      <c r="K887" s="68">
        <v>95</v>
      </c>
      <c r="L887" s="68">
        <f t="shared" si="184"/>
        <v>40</v>
      </c>
      <c r="M887" s="68">
        <f t="shared" si="185"/>
        <v>75.396825396825392</v>
      </c>
      <c r="N887" s="96">
        <v>55</v>
      </c>
      <c r="O887" s="97" t="str">
        <f t="shared" si="186"/>
        <v>Mar</v>
      </c>
      <c r="P887" s="96">
        <f t="shared" si="187"/>
        <v>55</v>
      </c>
      <c r="Q887" s="98">
        <f t="shared" si="188"/>
        <v>40</v>
      </c>
      <c r="R887" s="97">
        <f t="shared" si="189"/>
        <v>0.72727272727272729</v>
      </c>
      <c r="S887" s="99" t="str">
        <f t="shared" si="190"/>
        <v>GROWTH</v>
      </c>
      <c r="T887" s="68">
        <v>140</v>
      </c>
      <c r="U887" s="100" t="str">
        <f t="shared" si="191"/>
        <v>Apr</v>
      </c>
      <c r="V887" s="96">
        <v>140</v>
      </c>
      <c r="W887" s="101">
        <f t="shared" si="192"/>
        <v>-45</v>
      </c>
      <c r="X887" s="102">
        <f t="shared" si="193"/>
        <v>-0.3214285714285714</v>
      </c>
      <c r="Y887" s="103" t="str">
        <f t="shared" si="194"/>
        <v>DEGROWTH</v>
      </c>
      <c r="Z887" s="74">
        <v>0</v>
      </c>
      <c r="AA887" s="69"/>
      <c r="AB887" s="69" t="s">
        <v>133</v>
      </c>
      <c r="AC887" s="69" t="s">
        <v>134</v>
      </c>
      <c r="AD887" s="3">
        <f t="shared" si="195"/>
        <v>0</v>
      </c>
      <c r="AE887" s="75"/>
    </row>
    <row r="888" spans="1:31" ht="14.25" customHeight="1">
      <c r="A888" s="69" t="s">
        <v>134</v>
      </c>
      <c r="B888" s="71" t="s">
        <v>71</v>
      </c>
      <c r="C888" s="71" t="s">
        <v>2267</v>
      </c>
      <c r="D888" s="71">
        <v>1000000770</v>
      </c>
      <c r="E888" s="72" t="s">
        <v>2268</v>
      </c>
      <c r="F888" s="73">
        <v>42977</v>
      </c>
      <c r="G888" s="66" t="str">
        <f t="shared" si="182"/>
        <v>-</v>
      </c>
      <c r="H888" s="66"/>
      <c r="I888" s="67">
        <v>0</v>
      </c>
      <c r="J888" s="67">
        <f t="shared" si="183"/>
        <v>0</v>
      </c>
      <c r="K888" s="68">
        <v>0</v>
      </c>
      <c r="L888" s="68">
        <f t="shared" si="184"/>
        <v>0</v>
      </c>
      <c r="M888" s="68" t="str">
        <f t="shared" si="185"/>
        <v>-</v>
      </c>
      <c r="N888" s="96">
        <v>0</v>
      </c>
      <c r="O888" s="97" t="str">
        <f t="shared" si="186"/>
        <v>Mar</v>
      </c>
      <c r="P888" s="96">
        <f t="shared" si="187"/>
        <v>0</v>
      </c>
      <c r="Q888" s="98">
        <f t="shared" si="188"/>
        <v>0</v>
      </c>
      <c r="R888" s="97" t="str">
        <f t="shared" si="189"/>
        <v xml:space="preserve"> </v>
      </c>
      <c r="S888" s="99" t="b">
        <f t="shared" si="190"/>
        <v>0</v>
      </c>
      <c r="T888" s="68">
        <v>30</v>
      </c>
      <c r="U888" s="100" t="str">
        <f t="shared" si="191"/>
        <v>Apr</v>
      </c>
      <c r="V888" s="96">
        <v>30</v>
      </c>
      <c r="W888" s="101">
        <f t="shared" si="192"/>
        <v>-30</v>
      </c>
      <c r="X888" s="102">
        <f t="shared" si="193"/>
        <v>-1</v>
      </c>
      <c r="Y888" s="103" t="str">
        <f t="shared" si="194"/>
        <v>DEGROWTH</v>
      </c>
      <c r="Z888" s="74">
        <v>0</v>
      </c>
      <c r="AA888" s="69"/>
      <c r="AB888" s="69" t="s">
        <v>133</v>
      </c>
      <c r="AC888" s="69" t="s">
        <v>134</v>
      </c>
      <c r="AD888" s="3">
        <f t="shared" si="195"/>
        <v>1</v>
      </c>
      <c r="AE888" s="75"/>
    </row>
    <row r="889" spans="1:31" ht="14.25" customHeight="1">
      <c r="A889" s="69" t="s">
        <v>134</v>
      </c>
      <c r="B889" s="71" t="s">
        <v>71</v>
      </c>
      <c r="C889" s="71" t="s">
        <v>2269</v>
      </c>
      <c r="D889" s="71">
        <v>1000000773</v>
      </c>
      <c r="E889" s="72" t="s">
        <v>2270</v>
      </c>
      <c r="F889" s="73">
        <v>43066</v>
      </c>
      <c r="G889" s="66" t="str">
        <f t="shared" si="182"/>
        <v>Targeted Dealer</v>
      </c>
      <c r="H889" s="66"/>
      <c r="I889" s="67">
        <v>125</v>
      </c>
      <c r="J889" s="67">
        <f t="shared" si="183"/>
        <v>116.66666666666667</v>
      </c>
      <c r="K889" s="68">
        <v>60</v>
      </c>
      <c r="L889" s="68">
        <f t="shared" si="184"/>
        <v>65</v>
      </c>
      <c r="M889" s="68">
        <f t="shared" si="185"/>
        <v>51.428571428571423</v>
      </c>
      <c r="N889" s="96">
        <v>85</v>
      </c>
      <c r="O889" s="97" t="str">
        <f t="shared" si="186"/>
        <v>Mar</v>
      </c>
      <c r="P889" s="96">
        <f t="shared" si="187"/>
        <v>85</v>
      </c>
      <c r="Q889" s="98">
        <f t="shared" si="188"/>
        <v>-25</v>
      </c>
      <c r="R889" s="97">
        <f t="shared" si="189"/>
        <v>-0.29411764705882348</v>
      </c>
      <c r="S889" s="99" t="str">
        <f t="shared" si="190"/>
        <v>DEGROWTH</v>
      </c>
      <c r="T889" s="68">
        <v>96</v>
      </c>
      <c r="U889" s="100" t="str">
        <f t="shared" si="191"/>
        <v>Apr</v>
      </c>
      <c r="V889" s="96">
        <v>96</v>
      </c>
      <c r="W889" s="101">
        <f t="shared" si="192"/>
        <v>-36</v>
      </c>
      <c r="X889" s="102">
        <f t="shared" si="193"/>
        <v>-0.375</v>
      </c>
      <c r="Y889" s="103" t="str">
        <f t="shared" si="194"/>
        <v>DEGROWTH</v>
      </c>
      <c r="Z889" s="74">
        <v>0</v>
      </c>
      <c r="AA889" s="69"/>
      <c r="AB889" s="69" t="s">
        <v>133</v>
      </c>
      <c r="AC889" s="69" t="s">
        <v>134</v>
      </c>
      <c r="AD889" s="3">
        <f t="shared" si="195"/>
        <v>0</v>
      </c>
      <c r="AE889" s="75"/>
    </row>
    <row r="890" spans="1:31" ht="14.25" customHeight="1">
      <c r="A890" s="69" t="s">
        <v>134</v>
      </c>
      <c r="B890" s="71" t="s">
        <v>71</v>
      </c>
      <c r="C890" s="71" t="s">
        <v>2271</v>
      </c>
      <c r="D890" s="71">
        <v>1000000769</v>
      </c>
      <c r="E890" s="72" t="s">
        <v>2272</v>
      </c>
      <c r="F890" s="73">
        <v>43305</v>
      </c>
      <c r="G890" s="66" t="str">
        <f t="shared" si="182"/>
        <v>Targeted Dealer</v>
      </c>
      <c r="H890" s="66"/>
      <c r="I890" s="67">
        <v>80</v>
      </c>
      <c r="J890" s="67">
        <f t="shared" si="183"/>
        <v>74.666666666666657</v>
      </c>
      <c r="K890" s="68">
        <v>51</v>
      </c>
      <c r="L890" s="68">
        <f t="shared" si="184"/>
        <v>29</v>
      </c>
      <c r="M890" s="68">
        <f t="shared" si="185"/>
        <v>68.303571428571431</v>
      </c>
      <c r="N890" s="96">
        <v>68</v>
      </c>
      <c r="O890" s="97" t="str">
        <f t="shared" si="186"/>
        <v>Mar</v>
      </c>
      <c r="P890" s="96">
        <f t="shared" si="187"/>
        <v>68</v>
      </c>
      <c r="Q890" s="98">
        <f t="shared" si="188"/>
        <v>-17</v>
      </c>
      <c r="R890" s="97">
        <f t="shared" si="189"/>
        <v>-0.25</v>
      </c>
      <c r="S890" s="99" t="str">
        <f t="shared" si="190"/>
        <v>DEGROWTH</v>
      </c>
      <c r="T890" s="68">
        <v>51</v>
      </c>
      <c r="U890" s="100" t="str">
        <f t="shared" si="191"/>
        <v>Apr</v>
      </c>
      <c r="V890" s="96">
        <v>51</v>
      </c>
      <c r="W890" s="101">
        <f t="shared" si="192"/>
        <v>0</v>
      </c>
      <c r="X890" s="102">
        <f t="shared" si="193"/>
        <v>0</v>
      </c>
      <c r="Y890" s="103" t="str">
        <f t="shared" si="194"/>
        <v>GROWTH</v>
      </c>
      <c r="Z890" s="74">
        <v>0</v>
      </c>
      <c r="AA890" s="69"/>
      <c r="AB890" s="69" t="s">
        <v>133</v>
      </c>
      <c r="AC890" s="69" t="s">
        <v>134</v>
      </c>
      <c r="AD890" s="3">
        <f t="shared" si="195"/>
        <v>0</v>
      </c>
      <c r="AE890" s="75"/>
    </row>
    <row r="891" spans="1:31" ht="14.25" customHeight="1">
      <c r="A891" s="69" t="s">
        <v>134</v>
      </c>
      <c r="B891" s="71" t="s">
        <v>71</v>
      </c>
      <c r="C891" s="71" t="s">
        <v>2273</v>
      </c>
      <c r="D891" s="71">
        <v>1000000774</v>
      </c>
      <c r="E891" s="72" t="s">
        <v>2274</v>
      </c>
      <c r="F891" s="73">
        <v>43319</v>
      </c>
      <c r="G891" s="66" t="str">
        <f t="shared" si="182"/>
        <v>Targeted Dealer</v>
      </c>
      <c r="H891" s="66"/>
      <c r="I891" s="67">
        <v>135</v>
      </c>
      <c r="J891" s="67">
        <f t="shared" si="183"/>
        <v>126</v>
      </c>
      <c r="K891" s="68">
        <v>30</v>
      </c>
      <c r="L891" s="68">
        <f t="shared" si="184"/>
        <v>105</v>
      </c>
      <c r="M891" s="68">
        <f t="shared" si="185"/>
        <v>23.80952380952381</v>
      </c>
      <c r="N891" s="96">
        <v>0</v>
      </c>
      <c r="O891" s="97" t="str">
        <f t="shared" si="186"/>
        <v>Mar</v>
      </c>
      <c r="P891" s="96">
        <f t="shared" si="187"/>
        <v>0</v>
      </c>
      <c r="Q891" s="98">
        <f t="shared" si="188"/>
        <v>30</v>
      </c>
      <c r="R891" s="97" t="str">
        <f t="shared" si="189"/>
        <v xml:space="preserve"> </v>
      </c>
      <c r="S891" s="99" t="b">
        <f t="shared" si="190"/>
        <v>0</v>
      </c>
      <c r="T891" s="68">
        <v>120</v>
      </c>
      <c r="U891" s="100" t="str">
        <f t="shared" si="191"/>
        <v>Apr</v>
      </c>
      <c r="V891" s="96">
        <v>120</v>
      </c>
      <c r="W891" s="101">
        <f t="shared" si="192"/>
        <v>-90</v>
      </c>
      <c r="X891" s="102">
        <f t="shared" si="193"/>
        <v>-0.75</v>
      </c>
      <c r="Y891" s="103" t="str">
        <f t="shared" si="194"/>
        <v>DEGROWTH</v>
      </c>
      <c r="Z891" s="74">
        <v>0</v>
      </c>
      <c r="AA891" s="69"/>
      <c r="AB891" s="69" t="s">
        <v>133</v>
      </c>
      <c r="AC891" s="69" t="s">
        <v>134</v>
      </c>
      <c r="AD891" s="3">
        <f t="shared" si="195"/>
        <v>0</v>
      </c>
      <c r="AE891" s="75"/>
    </row>
    <row r="892" spans="1:31" ht="14.25" customHeight="1">
      <c r="A892" s="69" t="s">
        <v>134</v>
      </c>
      <c r="B892" s="71" t="s">
        <v>71</v>
      </c>
      <c r="C892" s="71" t="s">
        <v>322</v>
      </c>
      <c r="D892" s="71">
        <v>1000001085</v>
      </c>
      <c r="E892" s="72" t="s">
        <v>323</v>
      </c>
      <c r="F892" s="73">
        <v>43582</v>
      </c>
      <c r="G892" s="66" t="str">
        <f t="shared" si="182"/>
        <v>Targeted Dealer</v>
      </c>
      <c r="H892" s="66"/>
      <c r="I892" s="67">
        <v>70</v>
      </c>
      <c r="J892" s="67">
        <f t="shared" si="183"/>
        <v>65.333333333333343</v>
      </c>
      <c r="K892" s="68">
        <v>30</v>
      </c>
      <c r="L892" s="68">
        <f t="shared" si="184"/>
        <v>40</v>
      </c>
      <c r="M892" s="68">
        <f t="shared" si="185"/>
        <v>45.918367346938766</v>
      </c>
      <c r="N892" s="96">
        <v>30</v>
      </c>
      <c r="O892" s="97" t="str">
        <f t="shared" si="186"/>
        <v>Mar</v>
      </c>
      <c r="P892" s="96">
        <f t="shared" si="187"/>
        <v>30</v>
      </c>
      <c r="Q892" s="98">
        <f t="shared" si="188"/>
        <v>0</v>
      </c>
      <c r="R892" s="97">
        <f t="shared" si="189"/>
        <v>0</v>
      </c>
      <c r="S892" s="99" t="str">
        <f t="shared" si="190"/>
        <v>GROWTH</v>
      </c>
      <c r="T892" s="68">
        <v>70</v>
      </c>
      <c r="U892" s="100" t="str">
        <f t="shared" si="191"/>
        <v>Apr</v>
      </c>
      <c r="V892" s="96">
        <v>70</v>
      </c>
      <c r="W892" s="101">
        <f t="shared" si="192"/>
        <v>-40</v>
      </c>
      <c r="X892" s="102">
        <f t="shared" si="193"/>
        <v>-0.5714285714285714</v>
      </c>
      <c r="Y892" s="103" t="str">
        <f t="shared" si="194"/>
        <v>DEGROWTH</v>
      </c>
      <c r="Z892" s="74">
        <v>0</v>
      </c>
      <c r="AA892" s="69"/>
      <c r="AB892" s="69" t="s">
        <v>133</v>
      </c>
      <c r="AC892" s="69" t="s">
        <v>134</v>
      </c>
      <c r="AD892" s="3">
        <f t="shared" si="195"/>
        <v>0</v>
      </c>
      <c r="AE892" s="75"/>
    </row>
    <row r="893" spans="1:31" ht="14.25" customHeight="1">
      <c r="A893" s="69" t="s">
        <v>134</v>
      </c>
      <c r="B893" s="71" t="s">
        <v>71</v>
      </c>
      <c r="C893" s="71" t="s">
        <v>2275</v>
      </c>
      <c r="D893" s="71">
        <v>1000001090</v>
      </c>
      <c r="E893" s="72" t="s">
        <v>2276</v>
      </c>
      <c r="F893" s="73">
        <v>43801</v>
      </c>
      <c r="G893" s="66" t="str">
        <f t="shared" si="182"/>
        <v>Targeted Dealer</v>
      </c>
      <c r="H893" s="66"/>
      <c r="I893" s="67">
        <v>410</v>
      </c>
      <c r="J893" s="67">
        <f t="shared" si="183"/>
        <v>382.66666666666663</v>
      </c>
      <c r="K893" s="68">
        <v>267</v>
      </c>
      <c r="L893" s="68">
        <f t="shared" si="184"/>
        <v>143</v>
      </c>
      <c r="M893" s="68">
        <f t="shared" si="185"/>
        <v>69.773519163763069</v>
      </c>
      <c r="N893" s="96">
        <v>280</v>
      </c>
      <c r="O893" s="97" t="str">
        <f t="shared" si="186"/>
        <v>Mar</v>
      </c>
      <c r="P893" s="96">
        <f t="shared" si="187"/>
        <v>280</v>
      </c>
      <c r="Q893" s="98">
        <f t="shared" si="188"/>
        <v>-13</v>
      </c>
      <c r="R893" s="97">
        <f t="shared" si="189"/>
        <v>-4.6428571428571375E-2</v>
      </c>
      <c r="S893" s="99" t="str">
        <f t="shared" si="190"/>
        <v>DEGROWTH</v>
      </c>
      <c r="T893" s="68">
        <v>345</v>
      </c>
      <c r="U893" s="100" t="str">
        <f t="shared" si="191"/>
        <v>Apr</v>
      </c>
      <c r="V893" s="96">
        <v>345</v>
      </c>
      <c r="W893" s="101">
        <f t="shared" si="192"/>
        <v>-78</v>
      </c>
      <c r="X893" s="102">
        <f t="shared" si="193"/>
        <v>-0.22608695652173916</v>
      </c>
      <c r="Y893" s="103" t="str">
        <f t="shared" si="194"/>
        <v>DEGROWTH</v>
      </c>
      <c r="Z893" s="74">
        <v>0</v>
      </c>
      <c r="AA893" s="69"/>
      <c r="AB893" s="69" t="s">
        <v>133</v>
      </c>
      <c r="AC893" s="69" t="s">
        <v>134</v>
      </c>
      <c r="AD893" s="3">
        <f t="shared" si="195"/>
        <v>0</v>
      </c>
      <c r="AE893" s="75"/>
    </row>
    <row r="894" spans="1:31" ht="14.25" customHeight="1">
      <c r="A894" s="69" t="s">
        <v>134</v>
      </c>
      <c r="B894" s="71" t="s">
        <v>71</v>
      </c>
      <c r="C894" s="71" t="s">
        <v>2277</v>
      </c>
      <c r="D894" s="71">
        <v>1000001083</v>
      </c>
      <c r="E894" s="72" t="s">
        <v>2278</v>
      </c>
      <c r="F894" s="73">
        <v>44126</v>
      </c>
      <c r="G894" s="66" t="str">
        <f t="shared" si="182"/>
        <v>Targeted Dealer</v>
      </c>
      <c r="H894" s="66"/>
      <c r="I894" s="67">
        <v>135</v>
      </c>
      <c r="J894" s="67">
        <f t="shared" si="183"/>
        <v>126</v>
      </c>
      <c r="K894" s="68">
        <v>115</v>
      </c>
      <c r="L894" s="68">
        <f t="shared" si="184"/>
        <v>20</v>
      </c>
      <c r="M894" s="68">
        <f t="shared" si="185"/>
        <v>91.269841269841265</v>
      </c>
      <c r="N894" s="96">
        <v>90</v>
      </c>
      <c r="O894" s="97" t="str">
        <f t="shared" si="186"/>
        <v>Mar</v>
      </c>
      <c r="P894" s="96">
        <f t="shared" si="187"/>
        <v>90</v>
      </c>
      <c r="Q894" s="98">
        <f t="shared" si="188"/>
        <v>25</v>
      </c>
      <c r="R894" s="97">
        <f t="shared" si="189"/>
        <v>0.27777777777777768</v>
      </c>
      <c r="S894" s="99" t="str">
        <f t="shared" si="190"/>
        <v>GROWTH</v>
      </c>
      <c r="T894" s="68">
        <v>135</v>
      </c>
      <c r="U894" s="100" t="str">
        <f t="shared" si="191"/>
        <v>Apr</v>
      </c>
      <c r="V894" s="96">
        <v>135</v>
      </c>
      <c r="W894" s="101">
        <f t="shared" si="192"/>
        <v>-20</v>
      </c>
      <c r="X894" s="102">
        <f t="shared" si="193"/>
        <v>-0.14814814814814814</v>
      </c>
      <c r="Y894" s="103" t="str">
        <f t="shared" si="194"/>
        <v>DEGROWTH</v>
      </c>
      <c r="Z894" s="74">
        <v>0</v>
      </c>
      <c r="AA894" s="69"/>
      <c r="AB894" s="69" t="s">
        <v>133</v>
      </c>
      <c r="AC894" s="69" t="s">
        <v>134</v>
      </c>
      <c r="AD894" s="3">
        <f t="shared" si="195"/>
        <v>0</v>
      </c>
      <c r="AE894" s="75"/>
    </row>
    <row r="895" spans="1:31" ht="14.25" customHeight="1">
      <c r="A895" s="69" t="s">
        <v>134</v>
      </c>
      <c r="B895" s="71" t="s">
        <v>71</v>
      </c>
      <c r="C895" s="71" t="s">
        <v>2279</v>
      </c>
      <c r="D895" s="71">
        <v>1000001089</v>
      </c>
      <c r="E895" s="72" t="s">
        <v>2280</v>
      </c>
      <c r="F895" s="73">
        <v>44197</v>
      </c>
      <c r="G895" s="66" t="str">
        <f t="shared" si="182"/>
        <v>Targeted Dealer</v>
      </c>
      <c r="H895" s="66"/>
      <c r="I895" s="67">
        <v>90</v>
      </c>
      <c r="J895" s="67">
        <f t="shared" si="183"/>
        <v>84</v>
      </c>
      <c r="K895" s="68">
        <v>215</v>
      </c>
      <c r="L895" s="68">
        <f t="shared" si="184"/>
        <v>-125</v>
      </c>
      <c r="M895" s="68">
        <f t="shared" si="185"/>
        <v>255.95238095238096</v>
      </c>
      <c r="N895" s="96">
        <v>156</v>
      </c>
      <c r="O895" s="97" t="str">
        <f t="shared" si="186"/>
        <v>Mar</v>
      </c>
      <c r="P895" s="96">
        <f t="shared" si="187"/>
        <v>156</v>
      </c>
      <c r="Q895" s="98">
        <f t="shared" si="188"/>
        <v>59</v>
      </c>
      <c r="R895" s="97">
        <f t="shared" si="189"/>
        <v>0.37820512820512819</v>
      </c>
      <c r="S895" s="99" t="str">
        <f t="shared" si="190"/>
        <v>GROWTH</v>
      </c>
      <c r="T895" s="68">
        <v>35</v>
      </c>
      <c r="U895" s="100" t="str">
        <f t="shared" si="191"/>
        <v>Apr</v>
      </c>
      <c r="V895" s="96">
        <v>35</v>
      </c>
      <c r="W895" s="101">
        <f t="shared" si="192"/>
        <v>180</v>
      </c>
      <c r="X895" s="102">
        <f t="shared" si="193"/>
        <v>5.1428571428571432</v>
      </c>
      <c r="Y895" s="103" t="str">
        <f t="shared" si="194"/>
        <v>GROWTH</v>
      </c>
      <c r="Z895" s="74">
        <v>0</v>
      </c>
      <c r="AA895" s="69"/>
      <c r="AB895" s="69" t="s">
        <v>133</v>
      </c>
      <c r="AC895" s="69" t="s">
        <v>134</v>
      </c>
      <c r="AD895" s="3">
        <f t="shared" si="195"/>
        <v>0</v>
      </c>
      <c r="AE895" s="75"/>
    </row>
    <row r="896" spans="1:31" ht="14.25" customHeight="1">
      <c r="A896" s="69" t="s">
        <v>134</v>
      </c>
      <c r="B896" s="71" t="s">
        <v>71</v>
      </c>
      <c r="C896" s="71" t="s">
        <v>2281</v>
      </c>
      <c r="D896" s="71">
        <v>1000001088</v>
      </c>
      <c r="E896" s="72" t="s">
        <v>2282</v>
      </c>
      <c r="F896" s="73">
        <v>44321</v>
      </c>
      <c r="G896" s="66" t="str">
        <f t="shared" si="182"/>
        <v>Targeted Dealer</v>
      </c>
      <c r="H896" s="66"/>
      <c r="I896" s="67">
        <v>25</v>
      </c>
      <c r="J896" s="67">
        <f t="shared" si="183"/>
        <v>23.333333333333336</v>
      </c>
      <c r="K896" s="68">
        <v>23</v>
      </c>
      <c r="L896" s="68">
        <f t="shared" si="184"/>
        <v>2</v>
      </c>
      <c r="M896" s="68">
        <f t="shared" si="185"/>
        <v>98.571428571428555</v>
      </c>
      <c r="N896" s="96">
        <v>0</v>
      </c>
      <c r="O896" s="97" t="str">
        <f t="shared" si="186"/>
        <v>Mar</v>
      </c>
      <c r="P896" s="96">
        <f t="shared" si="187"/>
        <v>0</v>
      </c>
      <c r="Q896" s="98">
        <f t="shared" si="188"/>
        <v>23</v>
      </c>
      <c r="R896" s="97" t="str">
        <f t="shared" si="189"/>
        <v xml:space="preserve"> </v>
      </c>
      <c r="S896" s="99" t="b">
        <f t="shared" si="190"/>
        <v>0</v>
      </c>
      <c r="T896" s="68">
        <v>0</v>
      </c>
      <c r="U896" s="100" t="str">
        <f t="shared" si="191"/>
        <v>Apr</v>
      </c>
      <c r="V896" s="96">
        <v>0</v>
      </c>
      <c r="W896" s="101">
        <f t="shared" si="192"/>
        <v>23</v>
      </c>
      <c r="X896" s="102">
        <f t="shared" si="193"/>
        <v>0</v>
      </c>
      <c r="Y896" s="103" t="b">
        <f t="shared" si="194"/>
        <v>0</v>
      </c>
      <c r="Z896" s="74">
        <v>0</v>
      </c>
      <c r="AA896" s="69"/>
      <c r="AB896" s="69" t="s">
        <v>133</v>
      </c>
      <c r="AC896" s="69" t="s">
        <v>134</v>
      </c>
      <c r="AD896" s="3">
        <f t="shared" si="195"/>
        <v>0</v>
      </c>
      <c r="AE896" s="75"/>
    </row>
    <row r="897" spans="1:31" ht="14.25" customHeight="1">
      <c r="A897" s="69" t="s">
        <v>134</v>
      </c>
      <c r="B897" s="71" t="s">
        <v>71</v>
      </c>
      <c r="C897" s="71" t="s">
        <v>2283</v>
      </c>
      <c r="D897" s="71">
        <v>1000002756</v>
      </c>
      <c r="E897" s="71" t="s">
        <v>2284</v>
      </c>
      <c r="F897" s="73">
        <v>44704</v>
      </c>
      <c r="G897" s="66" t="str">
        <f t="shared" si="182"/>
        <v>Targeted Dealer</v>
      </c>
      <c r="H897" s="66"/>
      <c r="I897" s="67">
        <v>120</v>
      </c>
      <c r="J897" s="67">
        <f t="shared" si="183"/>
        <v>112</v>
      </c>
      <c r="K897" s="68">
        <v>60</v>
      </c>
      <c r="L897" s="68">
        <f t="shared" si="184"/>
        <v>60</v>
      </c>
      <c r="M897" s="68">
        <f t="shared" si="185"/>
        <v>53.571428571428569</v>
      </c>
      <c r="N897" s="96">
        <v>5</v>
      </c>
      <c r="O897" s="97" t="str">
        <f t="shared" si="186"/>
        <v>Mar</v>
      </c>
      <c r="P897" s="96">
        <f t="shared" si="187"/>
        <v>5</v>
      </c>
      <c r="Q897" s="98">
        <f t="shared" si="188"/>
        <v>55</v>
      </c>
      <c r="R897" s="97">
        <f t="shared" si="189"/>
        <v>11</v>
      </c>
      <c r="S897" s="99" t="str">
        <f t="shared" si="190"/>
        <v>GROWTH</v>
      </c>
      <c r="T897" s="68">
        <v>90</v>
      </c>
      <c r="U897" s="100" t="str">
        <f t="shared" si="191"/>
        <v>Apr</v>
      </c>
      <c r="V897" s="96">
        <v>90</v>
      </c>
      <c r="W897" s="101">
        <f t="shared" si="192"/>
        <v>-30</v>
      </c>
      <c r="X897" s="102">
        <f t="shared" si="193"/>
        <v>-0.33333333333333337</v>
      </c>
      <c r="Y897" s="103" t="str">
        <f t="shared" si="194"/>
        <v>DEGROWTH</v>
      </c>
      <c r="Z897" s="74">
        <v>0</v>
      </c>
      <c r="AA897" s="69"/>
      <c r="AB897" s="69" t="s">
        <v>133</v>
      </c>
      <c r="AC897" s="69" t="s">
        <v>134</v>
      </c>
      <c r="AD897" s="3">
        <f t="shared" si="195"/>
        <v>0</v>
      </c>
      <c r="AE897" s="75"/>
    </row>
    <row r="898" spans="1:31" ht="14.25" customHeight="1">
      <c r="A898" s="69" t="s">
        <v>134</v>
      </c>
      <c r="B898" s="71" t="s">
        <v>71</v>
      </c>
      <c r="C898" s="71" t="s">
        <v>2285</v>
      </c>
      <c r="D898" s="71">
        <v>1000003158</v>
      </c>
      <c r="E898" s="71" t="s">
        <v>2286</v>
      </c>
      <c r="F898" s="73">
        <v>44914</v>
      </c>
      <c r="G898" s="66" t="str">
        <f t="shared" si="182"/>
        <v>-</v>
      </c>
      <c r="H898" s="66"/>
      <c r="I898" s="67">
        <v>0</v>
      </c>
      <c r="J898" s="67">
        <f t="shared" si="183"/>
        <v>0</v>
      </c>
      <c r="K898" s="68">
        <v>0</v>
      </c>
      <c r="L898" s="68">
        <f t="shared" si="184"/>
        <v>0</v>
      </c>
      <c r="M898" s="68" t="str">
        <f t="shared" si="185"/>
        <v>-</v>
      </c>
      <c r="N898" s="96">
        <v>0</v>
      </c>
      <c r="O898" s="97" t="str">
        <f t="shared" si="186"/>
        <v>Mar</v>
      </c>
      <c r="P898" s="96">
        <f t="shared" si="187"/>
        <v>0</v>
      </c>
      <c r="Q898" s="98">
        <f t="shared" si="188"/>
        <v>0</v>
      </c>
      <c r="R898" s="97" t="str">
        <f t="shared" si="189"/>
        <v xml:space="preserve"> </v>
      </c>
      <c r="S898" s="99" t="b">
        <f t="shared" si="190"/>
        <v>0</v>
      </c>
      <c r="T898" s="68">
        <v>60</v>
      </c>
      <c r="U898" s="100" t="str">
        <f t="shared" si="191"/>
        <v>Apr</v>
      </c>
      <c r="V898" s="96">
        <v>60</v>
      </c>
      <c r="W898" s="101">
        <f t="shared" si="192"/>
        <v>-60</v>
      </c>
      <c r="X898" s="102">
        <f t="shared" si="193"/>
        <v>-1</v>
      </c>
      <c r="Y898" s="103" t="str">
        <f t="shared" si="194"/>
        <v>DEGROWTH</v>
      </c>
      <c r="Z898" s="74">
        <v>0</v>
      </c>
      <c r="AA898" s="69"/>
      <c r="AB898" s="69" t="s">
        <v>133</v>
      </c>
      <c r="AC898" s="69" t="s">
        <v>134</v>
      </c>
      <c r="AD898" s="3">
        <f t="shared" si="195"/>
        <v>1</v>
      </c>
      <c r="AE898" s="75"/>
    </row>
    <row r="899" spans="1:31" ht="14.25" customHeight="1">
      <c r="A899" s="69" t="s">
        <v>134</v>
      </c>
      <c r="B899" s="71" t="s">
        <v>71</v>
      </c>
      <c r="C899" s="71" t="s">
        <v>2287</v>
      </c>
      <c r="D899" s="71">
        <v>1000003565</v>
      </c>
      <c r="E899" s="71" t="s">
        <v>2288</v>
      </c>
      <c r="F899" s="73">
        <v>45078</v>
      </c>
      <c r="G899" s="66" t="str">
        <f t="shared" ref="G899:G962" si="196">IF(I899&gt;0,"Targeted Dealer","-")</f>
        <v>Targeted Dealer</v>
      </c>
      <c r="H899" s="66"/>
      <c r="I899" s="67">
        <v>30</v>
      </c>
      <c r="J899" s="67">
        <f t="shared" ref="J899:J962" si="197">I899/$J$1*($J$1-$E$1)</f>
        <v>28</v>
      </c>
      <c r="K899" s="68">
        <v>16</v>
      </c>
      <c r="L899" s="68">
        <f t="shared" ref="L899:L962" si="198">I899-K899</f>
        <v>14</v>
      </c>
      <c r="M899" s="68">
        <f t="shared" ref="M899:M962" si="199">IFERROR((K899/J899%),"-")</f>
        <v>57.142857142857139</v>
      </c>
      <c r="N899" s="96">
        <v>48</v>
      </c>
      <c r="O899" s="97" t="str">
        <f t="shared" ref="O899:O962" si="200">IF(F899&lt;=$P$2,"Mar","")</f>
        <v>Mar</v>
      </c>
      <c r="P899" s="96">
        <f t="shared" ref="P899:P962" si="201">N899</f>
        <v>48</v>
      </c>
      <c r="Q899" s="98">
        <f t="shared" ref="Q899:Q962" si="202">K899-P899</f>
        <v>-32</v>
      </c>
      <c r="R899" s="97">
        <f t="shared" ref="R899:R962" si="203">IFERROR(IF(O899="Mar",(K899/P899-1))," ")</f>
        <v>-0.66666666666666674</v>
      </c>
      <c r="S899" s="99" t="str">
        <f t="shared" ref="S899:S962" si="204">IF(N899&gt;0,IF(O899="","-",IF(R899&lt;0%,"DEGROWTH","GROWTH")))</f>
        <v>DEGROWTH</v>
      </c>
      <c r="T899" s="68">
        <v>48</v>
      </c>
      <c r="U899" s="100" t="str">
        <f t="shared" ref="U899:U962" si="205">IF(F899&lt;=$V$2,"Apr","")</f>
        <v>Apr</v>
      </c>
      <c r="V899" s="96">
        <v>48</v>
      </c>
      <c r="W899" s="101">
        <f t="shared" ref="W899:W962" si="206">K899-V899</f>
        <v>-32</v>
      </c>
      <c r="X899" s="102">
        <f t="shared" ref="X899:X962" si="207">IFERROR(IF(U899="Apr",(K899/V899-1)),0)</f>
        <v>-0.66666666666666674</v>
      </c>
      <c r="Y899" s="103" t="str">
        <f t="shared" ref="Y899:Y962" si="208">IF(T899&gt;0,IF(U899="","-",IF(X899&lt;0%,"DEGROWTH","GROWTH")))</f>
        <v>DEGROWTH</v>
      </c>
      <c r="Z899" s="74">
        <v>0</v>
      </c>
      <c r="AA899" s="69"/>
      <c r="AB899" s="69" t="s">
        <v>133</v>
      </c>
      <c r="AC899" s="69" t="s">
        <v>134</v>
      </c>
      <c r="AD899" s="3">
        <f t="shared" ref="AD899:AD962" si="209">IF(K899=0,1,0)</f>
        <v>0</v>
      </c>
      <c r="AE899" s="75"/>
    </row>
    <row r="900" spans="1:31" ht="14.25" customHeight="1">
      <c r="A900" s="69" t="s">
        <v>134</v>
      </c>
      <c r="B900" s="71" t="s">
        <v>71</v>
      </c>
      <c r="C900" s="71" t="s">
        <v>2289</v>
      </c>
      <c r="D900" s="71">
        <v>1000003716</v>
      </c>
      <c r="E900" s="71" t="s">
        <v>2290</v>
      </c>
      <c r="F900" s="73">
        <v>45181</v>
      </c>
      <c r="G900" s="66" t="str">
        <f t="shared" si="196"/>
        <v>Targeted Dealer</v>
      </c>
      <c r="H900" s="66"/>
      <c r="I900" s="67">
        <v>125</v>
      </c>
      <c r="J900" s="67">
        <f t="shared" si="197"/>
        <v>116.66666666666667</v>
      </c>
      <c r="K900" s="68">
        <v>90</v>
      </c>
      <c r="L900" s="68">
        <f t="shared" si="198"/>
        <v>35</v>
      </c>
      <c r="M900" s="68">
        <f t="shared" si="199"/>
        <v>77.142857142857139</v>
      </c>
      <c r="N900" s="96">
        <v>120</v>
      </c>
      <c r="O900" s="97" t="str">
        <f t="shared" si="200"/>
        <v>Mar</v>
      </c>
      <c r="P900" s="96">
        <f t="shared" si="201"/>
        <v>120</v>
      </c>
      <c r="Q900" s="98">
        <f t="shared" si="202"/>
        <v>-30</v>
      </c>
      <c r="R900" s="97">
        <f t="shared" si="203"/>
        <v>-0.25</v>
      </c>
      <c r="S900" s="99" t="str">
        <f t="shared" si="204"/>
        <v>DEGROWTH</v>
      </c>
      <c r="T900" s="68">
        <v>110</v>
      </c>
      <c r="U900" s="100" t="str">
        <f t="shared" si="205"/>
        <v>Apr</v>
      </c>
      <c r="V900" s="96">
        <v>110</v>
      </c>
      <c r="W900" s="101">
        <f t="shared" si="206"/>
        <v>-20</v>
      </c>
      <c r="X900" s="102">
        <f t="shared" si="207"/>
        <v>-0.18181818181818177</v>
      </c>
      <c r="Y900" s="103" t="str">
        <f t="shared" si="208"/>
        <v>DEGROWTH</v>
      </c>
      <c r="Z900" s="74">
        <v>0</v>
      </c>
      <c r="AA900" s="69"/>
      <c r="AB900" s="69" t="s">
        <v>133</v>
      </c>
      <c r="AC900" s="69" t="s">
        <v>134</v>
      </c>
      <c r="AD900" s="3">
        <f t="shared" si="209"/>
        <v>0</v>
      </c>
      <c r="AE900" s="75"/>
    </row>
    <row r="901" spans="1:31" ht="14.25" customHeight="1">
      <c r="A901" s="74" t="s">
        <v>134</v>
      </c>
      <c r="B901" s="78" t="s">
        <v>71</v>
      </c>
      <c r="C901" s="78" t="s">
        <v>2291</v>
      </c>
      <c r="D901" s="78">
        <v>1000004025</v>
      </c>
      <c r="E901" s="78" t="s">
        <v>2292</v>
      </c>
      <c r="F901" s="73">
        <v>45473</v>
      </c>
      <c r="G901" s="66" t="str">
        <f t="shared" si="196"/>
        <v>Targeted Dealer</v>
      </c>
      <c r="H901" s="66"/>
      <c r="I901" s="67">
        <v>145</v>
      </c>
      <c r="J901" s="67">
        <f t="shared" si="197"/>
        <v>135.33333333333331</v>
      </c>
      <c r="K901" s="68">
        <v>70</v>
      </c>
      <c r="L901" s="68">
        <f t="shared" si="198"/>
        <v>75</v>
      </c>
      <c r="M901" s="68">
        <f t="shared" si="199"/>
        <v>51.724137931034491</v>
      </c>
      <c r="N901" s="96">
        <v>85</v>
      </c>
      <c r="O901" s="97" t="str">
        <f t="shared" si="200"/>
        <v>Mar</v>
      </c>
      <c r="P901" s="96">
        <f t="shared" si="201"/>
        <v>85</v>
      </c>
      <c r="Q901" s="98">
        <f t="shared" si="202"/>
        <v>-15</v>
      </c>
      <c r="R901" s="97">
        <f t="shared" si="203"/>
        <v>-0.17647058823529416</v>
      </c>
      <c r="S901" s="99" t="str">
        <f t="shared" si="204"/>
        <v>DEGROWTH</v>
      </c>
      <c r="T901" s="68">
        <v>190</v>
      </c>
      <c r="U901" s="100" t="str">
        <f t="shared" si="205"/>
        <v>Apr</v>
      </c>
      <c r="V901" s="96">
        <v>190</v>
      </c>
      <c r="W901" s="101">
        <f t="shared" si="206"/>
        <v>-120</v>
      </c>
      <c r="X901" s="102">
        <f t="shared" si="207"/>
        <v>-0.63157894736842102</v>
      </c>
      <c r="Y901" s="103" t="str">
        <f t="shared" si="208"/>
        <v>DEGROWTH</v>
      </c>
      <c r="Z901" s="74">
        <v>0</v>
      </c>
      <c r="AA901" s="69"/>
      <c r="AB901" s="69" t="s">
        <v>133</v>
      </c>
      <c r="AC901" s="74" t="s">
        <v>134</v>
      </c>
      <c r="AD901" s="3">
        <f t="shared" si="209"/>
        <v>0</v>
      </c>
      <c r="AE901" s="75"/>
    </row>
    <row r="902" spans="1:31" ht="14.25" customHeight="1">
      <c r="A902" s="74" t="s">
        <v>134</v>
      </c>
      <c r="B902" s="78" t="s">
        <v>71</v>
      </c>
      <c r="C902" s="78" t="s">
        <v>324</v>
      </c>
      <c r="D902" s="78">
        <v>1000004072</v>
      </c>
      <c r="E902" s="78" t="s">
        <v>325</v>
      </c>
      <c r="F902" s="73">
        <v>45504</v>
      </c>
      <c r="G902" s="66" t="str">
        <f t="shared" si="196"/>
        <v>-</v>
      </c>
      <c r="H902" s="66"/>
      <c r="I902" s="67">
        <v>0</v>
      </c>
      <c r="J902" s="67">
        <f t="shared" si="197"/>
        <v>0</v>
      </c>
      <c r="K902" s="68">
        <v>35</v>
      </c>
      <c r="L902" s="68">
        <f t="shared" si="198"/>
        <v>-35</v>
      </c>
      <c r="M902" s="68" t="str">
        <f t="shared" si="199"/>
        <v>-</v>
      </c>
      <c r="N902" s="96">
        <v>0</v>
      </c>
      <c r="O902" s="97" t="str">
        <f t="shared" si="200"/>
        <v>Mar</v>
      </c>
      <c r="P902" s="96">
        <f t="shared" si="201"/>
        <v>0</v>
      </c>
      <c r="Q902" s="98">
        <f t="shared" si="202"/>
        <v>35</v>
      </c>
      <c r="R902" s="97" t="str">
        <f t="shared" si="203"/>
        <v xml:space="preserve"> </v>
      </c>
      <c r="S902" s="99" t="b">
        <f t="shared" si="204"/>
        <v>0</v>
      </c>
      <c r="T902" s="68">
        <v>0</v>
      </c>
      <c r="U902" s="100" t="str">
        <f t="shared" si="205"/>
        <v>Apr</v>
      </c>
      <c r="V902" s="96">
        <v>0</v>
      </c>
      <c r="W902" s="101">
        <f t="shared" si="206"/>
        <v>35</v>
      </c>
      <c r="X902" s="102">
        <f t="shared" si="207"/>
        <v>0</v>
      </c>
      <c r="Y902" s="103" t="b">
        <f t="shared" si="208"/>
        <v>0</v>
      </c>
      <c r="Z902" s="74">
        <v>0</v>
      </c>
      <c r="AA902" s="69"/>
      <c r="AB902" s="69" t="s">
        <v>133</v>
      </c>
      <c r="AC902" s="74" t="s">
        <v>134</v>
      </c>
      <c r="AD902" s="3">
        <f t="shared" si="209"/>
        <v>0</v>
      </c>
      <c r="AE902" s="75"/>
    </row>
    <row r="903" spans="1:31" ht="14.25" customHeight="1">
      <c r="A903" s="69" t="s">
        <v>134</v>
      </c>
      <c r="B903" s="71" t="s">
        <v>73</v>
      </c>
      <c r="C903" s="71" t="s">
        <v>2293</v>
      </c>
      <c r="D903" s="71">
        <v>1000000784</v>
      </c>
      <c r="E903" s="72" t="s">
        <v>2294</v>
      </c>
      <c r="F903" s="73">
        <v>40830</v>
      </c>
      <c r="G903" s="66" t="str">
        <f t="shared" si="196"/>
        <v>Targeted Dealer</v>
      </c>
      <c r="H903" s="66"/>
      <c r="I903" s="67">
        <v>30</v>
      </c>
      <c r="J903" s="67">
        <f t="shared" si="197"/>
        <v>28</v>
      </c>
      <c r="K903" s="68">
        <v>0</v>
      </c>
      <c r="L903" s="68">
        <f t="shared" si="198"/>
        <v>30</v>
      </c>
      <c r="M903" s="68">
        <f t="shared" si="199"/>
        <v>0</v>
      </c>
      <c r="N903" s="96">
        <v>0</v>
      </c>
      <c r="O903" s="97" t="str">
        <f t="shared" si="200"/>
        <v>Mar</v>
      </c>
      <c r="P903" s="96">
        <f t="shared" si="201"/>
        <v>0</v>
      </c>
      <c r="Q903" s="98">
        <f t="shared" si="202"/>
        <v>0</v>
      </c>
      <c r="R903" s="97" t="str">
        <f t="shared" si="203"/>
        <v xml:space="preserve"> </v>
      </c>
      <c r="S903" s="99" t="b">
        <f t="shared" si="204"/>
        <v>0</v>
      </c>
      <c r="T903" s="68">
        <v>50</v>
      </c>
      <c r="U903" s="100" t="str">
        <f t="shared" si="205"/>
        <v>Apr</v>
      </c>
      <c r="V903" s="96">
        <v>50</v>
      </c>
      <c r="W903" s="101">
        <f t="shared" si="206"/>
        <v>-50</v>
      </c>
      <c r="X903" s="102">
        <f t="shared" si="207"/>
        <v>-1</v>
      </c>
      <c r="Y903" s="103" t="str">
        <f t="shared" si="208"/>
        <v>DEGROWTH</v>
      </c>
      <c r="Z903" s="74">
        <v>0</v>
      </c>
      <c r="AA903" s="69"/>
      <c r="AB903" s="69" t="s">
        <v>133</v>
      </c>
      <c r="AC903" s="69" t="s">
        <v>134</v>
      </c>
      <c r="AD903" s="3">
        <f t="shared" si="209"/>
        <v>1</v>
      </c>
      <c r="AE903" s="75"/>
    </row>
    <row r="904" spans="1:31" ht="14.25" customHeight="1">
      <c r="A904" s="69" t="s">
        <v>134</v>
      </c>
      <c r="B904" s="71" t="s">
        <v>73</v>
      </c>
      <c r="C904" s="71" t="s">
        <v>326</v>
      </c>
      <c r="D904" s="71">
        <v>1000000786</v>
      </c>
      <c r="E904" s="72" t="s">
        <v>327</v>
      </c>
      <c r="F904" s="73">
        <v>41233</v>
      </c>
      <c r="G904" s="66" t="str">
        <f t="shared" si="196"/>
        <v>Targeted Dealer</v>
      </c>
      <c r="H904" s="66"/>
      <c r="I904" s="67">
        <v>15</v>
      </c>
      <c r="J904" s="67">
        <f t="shared" si="197"/>
        <v>14</v>
      </c>
      <c r="K904" s="68">
        <v>20</v>
      </c>
      <c r="L904" s="68">
        <f t="shared" si="198"/>
        <v>-5</v>
      </c>
      <c r="M904" s="68">
        <f t="shared" si="199"/>
        <v>142.85714285714283</v>
      </c>
      <c r="N904" s="96">
        <v>20</v>
      </c>
      <c r="O904" s="97" t="str">
        <f t="shared" si="200"/>
        <v>Mar</v>
      </c>
      <c r="P904" s="96">
        <f t="shared" si="201"/>
        <v>20</v>
      </c>
      <c r="Q904" s="98">
        <f t="shared" si="202"/>
        <v>0</v>
      </c>
      <c r="R904" s="97">
        <f t="shared" si="203"/>
        <v>0</v>
      </c>
      <c r="S904" s="99" t="str">
        <f t="shared" si="204"/>
        <v>GROWTH</v>
      </c>
      <c r="T904" s="68">
        <v>23</v>
      </c>
      <c r="U904" s="100" t="str">
        <f t="shared" si="205"/>
        <v>Apr</v>
      </c>
      <c r="V904" s="96">
        <v>23</v>
      </c>
      <c r="W904" s="101">
        <f t="shared" si="206"/>
        <v>-3</v>
      </c>
      <c r="X904" s="102">
        <f t="shared" si="207"/>
        <v>-0.13043478260869568</v>
      </c>
      <c r="Y904" s="103" t="str">
        <f t="shared" si="208"/>
        <v>DEGROWTH</v>
      </c>
      <c r="Z904" s="74">
        <v>0</v>
      </c>
      <c r="AA904" s="69"/>
      <c r="AB904" s="69" t="s">
        <v>133</v>
      </c>
      <c r="AC904" s="69" t="s">
        <v>134</v>
      </c>
      <c r="AD904" s="3">
        <f t="shared" si="209"/>
        <v>0</v>
      </c>
      <c r="AE904" s="75"/>
    </row>
    <row r="905" spans="1:31" ht="14.25" customHeight="1">
      <c r="A905" s="69" t="s">
        <v>134</v>
      </c>
      <c r="B905" s="71" t="s">
        <v>73</v>
      </c>
      <c r="C905" s="71" t="s">
        <v>2295</v>
      </c>
      <c r="D905" s="71">
        <v>1000000788</v>
      </c>
      <c r="E905" s="72" t="s">
        <v>2296</v>
      </c>
      <c r="F905" s="73">
        <v>41323</v>
      </c>
      <c r="G905" s="66" t="str">
        <f t="shared" si="196"/>
        <v>Targeted Dealer</v>
      </c>
      <c r="H905" s="66"/>
      <c r="I905" s="67">
        <v>35</v>
      </c>
      <c r="J905" s="67">
        <f t="shared" si="197"/>
        <v>32.666666666666671</v>
      </c>
      <c r="K905" s="68">
        <v>25</v>
      </c>
      <c r="L905" s="68">
        <f t="shared" si="198"/>
        <v>10</v>
      </c>
      <c r="M905" s="68">
        <f t="shared" si="199"/>
        <v>76.530612244897952</v>
      </c>
      <c r="N905" s="96">
        <v>35</v>
      </c>
      <c r="O905" s="97" t="str">
        <f t="shared" si="200"/>
        <v>Mar</v>
      </c>
      <c r="P905" s="96">
        <f t="shared" si="201"/>
        <v>35</v>
      </c>
      <c r="Q905" s="98">
        <f t="shared" si="202"/>
        <v>-10</v>
      </c>
      <c r="R905" s="97">
        <f t="shared" si="203"/>
        <v>-0.2857142857142857</v>
      </c>
      <c r="S905" s="99" t="str">
        <f t="shared" si="204"/>
        <v>DEGROWTH</v>
      </c>
      <c r="T905" s="68">
        <v>35</v>
      </c>
      <c r="U905" s="100" t="str">
        <f t="shared" si="205"/>
        <v>Apr</v>
      </c>
      <c r="V905" s="96">
        <v>35</v>
      </c>
      <c r="W905" s="101">
        <f t="shared" si="206"/>
        <v>-10</v>
      </c>
      <c r="X905" s="102">
        <f t="shared" si="207"/>
        <v>-0.2857142857142857</v>
      </c>
      <c r="Y905" s="103" t="str">
        <f t="shared" si="208"/>
        <v>DEGROWTH</v>
      </c>
      <c r="Z905" s="74">
        <v>0</v>
      </c>
      <c r="AA905" s="69"/>
      <c r="AB905" s="69" t="s">
        <v>133</v>
      </c>
      <c r="AC905" s="69" t="s">
        <v>134</v>
      </c>
      <c r="AD905" s="3">
        <f t="shared" si="209"/>
        <v>0</v>
      </c>
      <c r="AE905" s="75"/>
    </row>
    <row r="906" spans="1:31" ht="14.25" customHeight="1">
      <c r="A906" s="69" t="s">
        <v>134</v>
      </c>
      <c r="B906" s="71" t="s">
        <v>73</v>
      </c>
      <c r="C906" s="71" t="s">
        <v>2297</v>
      </c>
      <c r="D906" s="71">
        <v>1000000780</v>
      </c>
      <c r="E906" s="72" t="s">
        <v>2298</v>
      </c>
      <c r="F906" s="73">
        <v>42017</v>
      </c>
      <c r="G906" s="66" t="str">
        <f t="shared" si="196"/>
        <v>-</v>
      </c>
      <c r="H906" s="66"/>
      <c r="I906" s="67">
        <v>0</v>
      </c>
      <c r="J906" s="67">
        <f t="shared" si="197"/>
        <v>0</v>
      </c>
      <c r="K906" s="68">
        <v>25</v>
      </c>
      <c r="L906" s="68">
        <f t="shared" si="198"/>
        <v>-25</v>
      </c>
      <c r="M906" s="68" t="str">
        <f t="shared" si="199"/>
        <v>-</v>
      </c>
      <c r="N906" s="96">
        <v>0</v>
      </c>
      <c r="O906" s="97" t="str">
        <f t="shared" si="200"/>
        <v>Mar</v>
      </c>
      <c r="P906" s="96">
        <f t="shared" si="201"/>
        <v>0</v>
      </c>
      <c r="Q906" s="98">
        <f t="shared" si="202"/>
        <v>25</v>
      </c>
      <c r="R906" s="97" t="str">
        <f t="shared" si="203"/>
        <v xml:space="preserve"> </v>
      </c>
      <c r="S906" s="99" t="b">
        <f t="shared" si="204"/>
        <v>0</v>
      </c>
      <c r="T906" s="68">
        <v>70</v>
      </c>
      <c r="U906" s="100" t="str">
        <f t="shared" si="205"/>
        <v>Apr</v>
      </c>
      <c r="V906" s="96">
        <v>70</v>
      </c>
      <c r="W906" s="101">
        <f t="shared" si="206"/>
        <v>-45</v>
      </c>
      <c r="X906" s="102">
        <f t="shared" si="207"/>
        <v>-0.64285714285714279</v>
      </c>
      <c r="Y906" s="103" t="str">
        <f t="shared" si="208"/>
        <v>DEGROWTH</v>
      </c>
      <c r="Z906" s="74">
        <v>0</v>
      </c>
      <c r="AA906" s="69"/>
      <c r="AB906" s="69" t="s">
        <v>133</v>
      </c>
      <c r="AC906" s="69" t="s">
        <v>134</v>
      </c>
      <c r="AD906" s="3">
        <f t="shared" si="209"/>
        <v>0</v>
      </c>
      <c r="AE906" s="75"/>
    </row>
    <row r="907" spans="1:31" ht="14.25" customHeight="1">
      <c r="A907" s="69" t="s">
        <v>134</v>
      </c>
      <c r="B907" s="71" t="s">
        <v>73</v>
      </c>
      <c r="C907" s="71" t="s">
        <v>2299</v>
      </c>
      <c r="D907" s="71">
        <v>1000000782</v>
      </c>
      <c r="E907" s="72" t="s">
        <v>2300</v>
      </c>
      <c r="F907" s="73">
        <v>43054</v>
      </c>
      <c r="G907" s="66" t="str">
        <f t="shared" si="196"/>
        <v>Targeted Dealer</v>
      </c>
      <c r="H907" s="66"/>
      <c r="I907" s="67">
        <v>60</v>
      </c>
      <c r="J907" s="67">
        <f t="shared" si="197"/>
        <v>56</v>
      </c>
      <c r="K907" s="68">
        <v>50</v>
      </c>
      <c r="L907" s="68">
        <f t="shared" si="198"/>
        <v>10</v>
      </c>
      <c r="M907" s="68">
        <f t="shared" si="199"/>
        <v>89.285714285714278</v>
      </c>
      <c r="N907" s="96">
        <v>0</v>
      </c>
      <c r="O907" s="97" t="str">
        <f t="shared" si="200"/>
        <v>Mar</v>
      </c>
      <c r="P907" s="96">
        <f t="shared" si="201"/>
        <v>0</v>
      </c>
      <c r="Q907" s="98">
        <f t="shared" si="202"/>
        <v>50</v>
      </c>
      <c r="R907" s="97" t="str">
        <f t="shared" si="203"/>
        <v xml:space="preserve"> </v>
      </c>
      <c r="S907" s="99" t="b">
        <f t="shared" si="204"/>
        <v>0</v>
      </c>
      <c r="T907" s="68">
        <v>50</v>
      </c>
      <c r="U907" s="100" t="str">
        <f t="shared" si="205"/>
        <v>Apr</v>
      </c>
      <c r="V907" s="96">
        <v>50</v>
      </c>
      <c r="W907" s="101">
        <f t="shared" si="206"/>
        <v>0</v>
      </c>
      <c r="X907" s="102">
        <f t="shared" si="207"/>
        <v>0</v>
      </c>
      <c r="Y907" s="103" t="str">
        <f t="shared" si="208"/>
        <v>GROWTH</v>
      </c>
      <c r="Z907" s="74">
        <v>0</v>
      </c>
      <c r="AA907" s="69"/>
      <c r="AB907" s="69" t="s">
        <v>133</v>
      </c>
      <c r="AC907" s="69" t="s">
        <v>134</v>
      </c>
      <c r="AD907" s="3">
        <f t="shared" si="209"/>
        <v>0</v>
      </c>
      <c r="AE907" s="75"/>
    </row>
    <row r="908" spans="1:31" ht="14.25" customHeight="1">
      <c r="A908" s="69" t="s">
        <v>134</v>
      </c>
      <c r="B908" s="71" t="s">
        <v>73</v>
      </c>
      <c r="C908" s="71" t="s">
        <v>2301</v>
      </c>
      <c r="D908" s="71">
        <v>1000000781</v>
      </c>
      <c r="E908" s="72" t="s">
        <v>2302</v>
      </c>
      <c r="F908" s="73">
        <v>43063</v>
      </c>
      <c r="G908" s="66" t="str">
        <f t="shared" si="196"/>
        <v>Targeted Dealer</v>
      </c>
      <c r="H908" s="66"/>
      <c r="I908" s="67">
        <v>180</v>
      </c>
      <c r="J908" s="67">
        <f t="shared" si="197"/>
        <v>168</v>
      </c>
      <c r="K908" s="68">
        <v>55</v>
      </c>
      <c r="L908" s="68">
        <f t="shared" si="198"/>
        <v>125</v>
      </c>
      <c r="M908" s="68">
        <f t="shared" si="199"/>
        <v>32.738095238095241</v>
      </c>
      <c r="N908" s="96">
        <v>25</v>
      </c>
      <c r="O908" s="97" t="str">
        <f t="shared" si="200"/>
        <v>Mar</v>
      </c>
      <c r="P908" s="96">
        <f t="shared" si="201"/>
        <v>25</v>
      </c>
      <c r="Q908" s="98">
        <f t="shared" si="202"/>
        <v>30</v>
      </c>
      <c r="R908" s="97">
        <f t="shared" si="203"/>
        <v>1.2000000000000002</v>
      </c>
      <c r="S908" s="99" t="str">
        <f t="shared" si="204"/>
        <v>GROWTH</v>
      </c>
      <c r="T908" s="68">
        <v>115</v>
      </c>
      <c r="U908" s="100" t="str">
        <f t="shared" si="205"/>
        <v>Apr</v>
      </c>
      <c r="V908" s="96">
        <v>115</v>
      </c>
      <c r="W908" s="101">
        <f t="shared" si="206"/>
        <v>-60</v>
      </c>
      <c r="X908" s="102">
        <f t="shared" si="207"/>
        <v>-0.52173913043478259</v>
      </c>
      <c r="Y908" s="103" t="str">
        <f t="shared" si="208"/>
        <v>DEGROWTH</v>
      </c>
      <c r="Z908" s="74">
        <v>0</v>
      </c>
      <c r="AA908" s="69"/>
      <c r="AB908" s="69" t="s">
        <v>133</v>
      </c>
      <c r="AC908" s="69" t="s">
        <v>134</v>
      </c>
      <c r="AD908" s="3">
        <f t="shared" si="209"/>
        <v>0</v>
      </c>
      <c r="AE908" s="75"/>
    </row>
    <row r="909" spans="1:31" ht="14.25" customHeight="1">
      <c r="A909" s="69" t="s">
        <v>134</v>
      </c>
      <c r="B909" s="71" t="s">
        <v>73</v>
      </c>
      <c r="C909" s="71" t="s">
        <v>2303</v>
      </c>
      <c r="D909" s="71">
        <v>1000001095</v>
      </c>
      <c r="E909" s="72" t="s">
        <v>2304</v>
      </c>
      <c r="F909" s="73">
        <v>43777</v>
      </c>
      <c r="G909" s="66" t="str">
        <f t="shared" si="196"/>
        <v>Targeted Dealer</v>
      </c>
      <c r="H909" s="66"/>
      <c r="I909" s="67">
        <v>95</v>
      </c>
      <c r="J909" s="67">
        <f t="shared" si="197"/>
        <v>88.666666666666657</v>
      </c>
      <c r="K909" s="68">
        <v>0</v>
      </c>
      <c r="L909" s="68">
        <f t="shared" si="198"/>
        <v>95</v>
      </c>
      <c r="M909" s="68">
        <f t="shared" si="199"/>
        <v>0</v>
      </c>
      <c r="N909" s="96">
        <v>50</v>
      </c>
      <c r="O909" s="97" t="str">
        <f t="shared" si="200"/>
        <v>Mar</v>
      </c>
      <c r="P909" s="96">
        <f t="shared" si="201"/>
        <v>50</v>
      </c>
      <c r="Q909" s="98">
        <f t="shared" si="202"/>
        <v>-50</v>
      </c>
      <c r="R909" s="97">
        <f t="shared" si="203"/>
        <v>-1</v>
      </c>
      <c r="S909" s="99" t="str">
        <f t="shared" si="204"/>
        <v>DEGROWTH</v>
      </c>
      <c r="T909" s="68">
        <v>115</v>
      </c>
      <c r="U909" s="100" t="str">
        <f t="shared" si="205"/>
        <v>Apr</v>
      </c>
      <c r="V909" s="96">
        <v>115</v>
      </c>
      <c r="W909" s="101">
        <f t="shared" si="206"/>
        <v>-115</v>
      </c>
      <c r="X909" s="102">
        <f t="shared" si="207"/>
        <v>-1</v>
      </c>
      <c r="Y909" s="103" t="str">
        <f t="shared" si="208"/>
        <v>DEGROWTH</v>
      </c>
      <c r="Z909" s="74">
        <v>0</v>
      </c>
      <c r="AA909" s="69"/>
      <c r="AB909" s="69" t="s">
        <v>133</v>
      </c>
      <c r="AC909" s="69" t="s">
        <v>134</v>
      </c>
      <c r="AD909" s="3">
        <f t="shared" si="209"/>
        <v>1</v>
      </c>
      <c r="AE909" s="75"/>
    </row>
    <row r="910" spans="1:31" ht="14.25" customHeight="1">
      <c r="A910" s="69" t="s">
        <v>134</v>
      </c>
      <c r="B910" s="71" t="s">
        <v>73</v>
      </c>
      <c r="C910" s="71" t="s">
        <v>2305</v>
      </c>
      <c r="D910" s="71">
        <v>1000001093</v>
      </c>
      <c r="E910" s="72" t="s">
        <v>2306</v>
      </c>
      <c r="F910" s="73">
        <v>44084</v>
      </c>
      <c r="G910" s="66" t="str">
        <f t="shared" si="196"/>
        <v>Targeted Dealer</v>
      </c>
      <c r="H910" s="66"/>
      <c r="I910" s="67">
        <v>185</v>
      </c>
      <c r="J910" s="67">
        <f t="shared" si="197"/>
        <v>172.66666666666669</v>
      </c>
      <c r="K910" s="68">
        <v>165</v>
      </c>
      <c r="L910" s="68">
        <f t="shared" si="198"/>
        <v>20</v>
      </c>
      <c r="M910" s="68">
        <f t="shared" si="199"/>
        <v>95.559845559845556</v>
      </c>
      <c r="N910" s="96">
        <v>50</v>
      </c>
      <c r="O910" s="97" t="str">
        <f t="shared" si="200"/>
        <v>Mar</v>
      </c>
      <c r="P910" s="96">
        <f t="shared" si="201"/>
        <v>50</v>
      </c>
      <c r="Q910" s="98">
        <f t="shared" si="202"/>
        <v>115</v>
      </c>
      <c r="R910" s="97">
        <f t="shared" si="203"/>
        <v>2.2999999999999998</v>
      </c>
      <c r="S910" s="99" t="str">
        <f t="shared" si="204"/>
        <v>GROWTH</v>
      </c>
      <c r="T910" s="68">
        <v>130</v>
      </c>
      <c r="U910" s="100" t="str">
        <f t="shared" si="205"/>
        <v>Apr</v>
      </c>
      <c r="V910" s="96">
        <v>130</v>
      </c>
      <c r="W910" s="101">
        <f t="shared" si="206"/>
        <v>35</v>
      </c>
      <c r="X910" s="102">
        <f t="shared" si="207"/>
        <v>0.26923076923076916</v>
      </c>
      <c r="Y910" s="103" t="str">
        <f t="shared" si="208"/>
        <v>GROWTH</v>
      </c>
      <c r="Z910" s="74">
        <v>0</v>
      </c>
      <c r="AA910" s="69"/>
      <c r="AB910" s="69" t="s">
        <v>133</v>
      </c>
      <c r="AC910" s="69" t="s">
        <v>134</v>
      </c>
      <c r="AD910" s="3">
        <f t="shared" si="209"/>
        <v>0</v>
      </c>
      <c r="AE910" s="75"/>
    </row>
    <row r="911" spans="1:31" ht="14.25" customHeight="1">
      <c r="A911" s="69" t="s">
        <v>134</v>
      </c>
      <c r="B911" s="71" t="s">
        <v>73</v>
      </c>
      <c r="C911" s="71" t="s">
        <v>2307</v>
      </c>
      <c r="D911" s="71">
        <v>1000003061</v>
      </c>
      <c r="E911" s="71" t="s">
        <v>2308</v>
      </c>
      <c r="F911" s="73">
        <v>44865</v>
      </c>
      <c r="G911" s="66" t="str">
        <f t="shared" si="196"/>
        <v>Targeted Dealer</v>
      </c>
      <c r="H911" s="66"/>
      <c r="I911" s="67">
        <v>180</v>
      </c>
      <c r="J911" s="67">
        <f t="shared" si="197"/>
        <v>168</v>
      </c>
      <c r="K911" s="68">
        <v>150</v>
      </c>
      <c r="L911" s="68">
        <f t="shared" si="198"/>
        <v>30</v>
      </c>
      <c r="M911" s="68">
        <f t="shared" si="199"/>
        <v>89.285714285714292</v>
      </c>
      <c r="N911" s="96">
        <v>135</v>
      </c>
      <c r="O911" s="97" t="str">
        <f t="shared" si="200"/>
        <v>Mar</v>
      </c>
      <c r="P911" s="96">
        <f t="shared" si="201"/>
        <v>135</v>
      </c>
      <c r="Q911" s="98">
        <f t="shared" si="202"/>
        <v>15</v>
      </c>
      <c r="R911" s="97">
        <f t="shared" si="203"/>
        <v>0.11111111111111116</v>
      </c>
      <c r="S911" s="99" t="str">
        <f t="shared" si="204"/>
        <v>GROWTH</v>
      </c>
      <c r="T911" s="68">
        <v>170</v>
      </c>
      <c r="U911" s="100" t="str">
        <f t="shared" si="205"/>
        <v>Apr</v>
      </c>
      <c r="V911" s="96">
        <v>170</v>
      </c>
      <c r="W911" s="101">
        <f t="shared" si="206"/>
        <v>-20</v>
      </c>
      <c r="X911" s="102">
        <f t="shared" si="207"/>
        <v>-0.11764705882352944</v>
      </c>
      <c r="Y911" s="103" t="str">
        <f t="shared" si="208"/>
        <v>DEGROWTH</v>
      </c>
      <c r="Z911" s="74">
        <v>0</v>
      </c>
      <c r="AA911" s="69"/>
      <c r="AB911" s="69" t="s">
        <v>133</v>
      </c>
      <c r="AC911" s="69" t="s">
        <v>134</v>
      </c>
      <c r="AD911" s="3">
        <f t="shared" si="209"/>
        <v>0</v>
      </c>
      <c r="AE911" s="75"/>
    </row>
    <row r="912" spans="1:31" ht="14.25" customHeight="1">
      <c r="A912" s="69" t="s">
        <v>134</v>
      </c>
      <c r="B912" s="71" t="s">
        <v>73</v>
      </c>
      <c r="C912" s="71" t="s">
        <v>2309</v>
      </c>
      <c r="D912" s="71">
        <v>1000003306</v>
      </c>
      <c r="E912" s="71" t="s">
        <v>2310</v>
      </c>
      <c r="F912" s="73">
        <v>44957</v>
      </c>
      <c r="G912" s="66" t="str">
        <f t="shared" si="196"/>
        <v>Targeted Dealer</v>
      </c>
      <c r="H912" s="66"/>
      <c r="I912" s="67">
        <v>35</v>
      </c>
      <c r="J912" s="67">
        <f t="shared" si="197"/>
        <v>32.666666666666671</v>
      </c>
      <c r="K912" s="68">
        <v>50</v>
      </c>
      <c r="L912" s="68">
        <f t="shared" si="198"/>
        <v>-15</v>
      </c>
      <c r="M912" s="68">
        <f t="shared" si="199"/>
        <v>153.0612244897959</v>
      </c>
      <c r="N912" s="96">
        <v>0</v>
      </c>
      <c r="O912" s="97" t="str">
        <f t="shared" si="200"/>
        <v>Mar</v>
      </c>
      <c r="P912" s="96">
        <f t="shared" si="201"/>
        <v>0</v>
      </c>
      <c r="Q912" s="98">
        <f t="shared" si="202"/>
        <v>50</v>
      </c>
      <c r="R912" s="97" t="str">
        <f t="shared" si="203"/>
        <v xml:space="preserve"> </v>
      </c>
      <c r="S912" s="99" t="b">
        <f t="shared" si="204"/>
        <v>0</v>
      </c>
      <c r="T912" s="68">
        <v>25</v>
      </c>
      <c r="U912" s="100" t="str">
        <f t="shared" si="205"/>
        <v>Apr</v>
      </c>
      <c r="V912" s="96">
        <v>25</v>
      </c>
      <c r="W912" s="101">
        <f t="shared" si="206"/>
        <v>25</v>
      </c>
      <c r="X912" s="102">
        <f t="shared" si="207"/>
        <v>1</v>
      </c>
      <c r="Y912" s="103" t="str">
        <f t="shared" si="208"/>
        <v>GROWTH</v>
      </c>
      <c r="Z912" s="74">
        <v>0</v>
      </c>
      <c r="AA912" s="69"/>
      <c r="AB912" s="69" t="s">
        <v>133</v>
      </c>
      <c r="AC912" s="69" t="s">
        <v>134</v>
      </c>
      <c r="AD912" s="3">
        <f t="shared" si="209"/>
        <v>0</v>
      </c>
      <c r="AE912" s="75"/>
    </row>
    <row r="913" spans="1:31" ht="14.25" customHeight="1">
      <c r="A913" s="69" t="s">
        <v>134</v>
      </c>
      <c r="B913" s="71" t="s">
        <v>73</v>
      </c>
      <c r="C913" s="71" t="s">
        <v>2311</v>
      </c>
      <c r="D913" s="71">
        <v>1000003396</v>
      </c>
      <c r="E913" s="71" t="s">
        <v>2312</v>
      </c>
      <c r="F913" s="73">
        <v>44985</v>
      </c>
      <c r="G913" s="66" t="str">
        <f t="shared" si="196"/>
        <v>Targeted Dealer</v>
      </c>
      <c r="H913" s="66"/>
      <c r="I913" s="67">
        <v>40</v>
      </c>
      <c r="J913" s="67">
        <f t="shared" si="197"/>
        <v>37.333333333333329</v>
      </c>
      <c r="K913" s="68">
        <v>60</v>
      </c>
      <c r="L913" s="68">
        <f t="shared" si="198"/>
        <v>-20</v>
      </c>
      <c r="M913" s="68">
        <f t="shared" si="199"/>
        <v>160.71428571428572</v>
      </c>
      <c r="N913" s="96">
        <v>70</v>
      </c>
      <c r="O913" s="97" t="str">
        <f t="shared" si="200"/>
        <v>Mar</v>
      </c>
      <c r="P913" s="96">
        <f t="shared" si="201"/>
        <v>70</v>
      </c>
      <c r="Q913" s="98">
        <f t="shared" si="202"/>
        <v>-10</v>
      </c>
      <c r="R913" s="97">
        <f t="shared" si="203"/>
        <v>-0.1428571428571429</v>
      </c>
      <c r="S913" s="99" t="str">
        <f t="shared" si="204"/>
        <v>DEGROWTH</v>
      </c>
      <c r="T913" s="68">
        <v>30</v>
      </c>
      <c r="U913" s="100" t="str">
        <f t="shared" si="205"/>
        <v>Apr</v>
      </c>
      <c r="V913" s="96">
        <v>30</v>
      </c>
      <c r="W913" s="101">
        <f t="shared" si="206"/>
        <v>30</v>
      </c>
      <c r="X913" s="102">
        <f t="shared" si="207"/>
        <v>1</v>
      </c>
      <c r="Y913" s="103" t="str">
        <f t="shared" si="208"/>
        <v>GROWTH</v>
      </c>
      <c r="Z913" s="74">
        <v>0</v>
      </c>
      <c r="AA913" s="69"/>
      <c r="AB913" s="69" t="s">
        <v>133</v>
      </c>
      <c r="AC913" s="69" t="s">
        <v>134</v>
      </c>
      <c r="AD913" s="3">
        <f t="shared" si="209"/>
        <v>0</v>
      </c>
      <c r="AE913" s="75"/>
    </row>
    <row r="914" spans="1:31" ht="14.25" customHeight="1">
      <c r="A914" s="69" t="s">
        <v>134</v>
      </c>
      <c r="B914" s="71" t="s">
        <v>73</v>
      </c>
      <c r="C914" s="71" t="s">
        <v>2313</v>
      </c>
      <c r="D914" s="71">
        <v>1000003613</v>
      </c>
      <c r="E914" s="71" t="s">
        <v>2314</v>
      </c>
      <c r="F914" s="73">
        <v>45106</v>
      </c>
      <c r="G914" s="66" t="str">
        <f t="shared" si="196"/>
        <v>-</v>
      </c>
      <c r="H914" s="66"/>
      <c r="I914" s="67">
        <v>0</v>
      </c>
      <c r="J914" s="67">
        <f t="shared" si="197"/>
        <v>0</v>
      </c>
      <c r="K914" s="68">
        <v>30</v>
      </c>
      <c r="L914" s="68">
        <f t="shared" si="198"/>
        <v>-30</v>
      </c>
      <c r="M914" s="68" t="str">
        <f t="shared" si="199"/>
        <v>-</v>
      </c>
      <c r="N914" s="96">
        <v>30</v>
      </c>
      <c r="O914" s="97" t="str">
        <f t="shared" si="200"/>
        <v>Mar</v>
      </c>
      <c r="P914" s="96">
        <f t="shared" si="201"/>
        <v>30</v>
      </c>
      <c r="Q914" s="98">
        <f t="shared" si="202"/>
        <v>0</v>
      </c>
      <c r="R914" s="97">
        <f t="shared" si="203"/>
        <v>0</v>
      </c>
      <c r="S914" s="99" t="str">
        <f t="shared" si="204"/>
        <v>GROWTH</v>
      </c>
      <c r="T914" s="68">
        <v>60</v>
      </c>
      <c r="U914" s="100" t="str">
        <f t="shared" si="205"/>
        <v>Apr</v>
      </c>
      <c r="V914" s="96">
        <v>60</v>
      </c>
      <c r="W914" s="101">
        <f t="shared" si="206"/>
        <v>-30</v>
      </c>
      <c r="X914" s="102">
        <f t="shared" si="207"/>
        <v>-0.5</v>
      </c>
      <c r="Y914" s="103" t="str">
        <f t="shared" si="208"/>
        <v>DEGROWTH</v>
      </c>
      <c r="Z914" s="74">
        <v>0</v>
      </c>
      <c r="AA914" s="69"/>
      <c r="AB914" s="69" t="s">
        <v>133</v>
      </c>
      <c r="AC914" s="69" t="s">
        <v>134</v>
      </c>
      <c r="AD914" s="3">
        <f t="shared" si="209"/>
        <v>0</v>
      </c>
      <c r="AE914" s="75"/>
    </row>
    <row r="915" spans="1:31" ht="14.25" customHeight="1">
      <c r="A915" s="74" t="s">
        <v>134</v>
      </c>
      <c r="B915" s="78" t="s">
        <v>73</v>
      </c>
      <c r="C915" s="78" t="s">
        <v>2315</v>
      </c>
      <c r="D915" s="78">
        <v>1000003868</v>
      </c>
      <c r="E915" s="78" t="s">
        <v>2316</v>
      </c>
      <c r="F915" s="73">
        <v>45345</v>
      </c>
      <c r="G915" s="66" t="str">
        <f t="shared" si="196"/>
        <v>Targeted Dealer</v>
      </c>
      <c r="H915" s="66"/>
      <c r="I915" s="67">
        <v>30</v>
      </c>
      <c r="J915" s="67">
        <f t="shared" si="197"/>
        <v>28</v>
      </c>
      <c r="K915" s="68">
        <v>0</v>
      </c>
      <c r="L915" s="68">
        <f t="shared" si="198"/>
        <v>30</v>
      </c>
      <c r="M915" s="68">
        <f t="shared" si="199"/>
        <v>0</v>
      </c>
      <c r="N915" s="96">
        <v>0</v>
      </c>
      <c r="O915" s="97" t="str">
        <f t="shared" si="200"/>
        <v>Mar</v>
      </c>
      <c r="P915" s="96">
        <f t="shared" si="201"/>
        <v>0</v>
      </c>
      <c r="Q915" s="98">
        <f t="shared" si="202"/>
        <v>0</v>
      </c>
      <c r="R915" s="97" t="str">
        <f t="shared" si="203"/>
        <v xml:space="preserve"> </v>
      </c>
      <c r="S915" s="99" t="b">
        <f t="shared" si="204"/>
        <v>0</v>
      </c>
      <c r="T915" s="68">
        <v>25</v>
      </c>
      <c r="U915" s="100" t="str">
        <f t="shared" si="205"/>
        <v>Apr</v>
      </c>
      <c r="V915" s="96">
        <v>25</v>
      </c>
      <c r="W915" s="101">
        <f t="shared" si="206"/>
        <v>-25</v>
      </c>
      <c r="X915" s="102">
        <f t="shared" si="207"/>
        <v>-1</v>
      </c>
      <c r="Y915" s="103" t="str">
        <f t="shared" si="208"/>
        <v>DEGROWTH</v>
      </c>
      <c r="Z915" s="74">
        <v>0</v>
      </c>
      <c r="AA915" s="69"/>
      <c r="AB915" s="69" t="s">
        <v>133</v>
      </c>
      <c r="AC915" s="74" t="s">
        <v>134</v>
      </c>
      <c r="AD915" s="3">
        <f t="shared" si="209"/>
        <v>1</v>
      </c>
      <c r="AE915" s="75"/>
    </row>
    <row r="916" spans="1:31" ht="14.25" customHeight="1">
      <c r="A916" s="74" t="s">
        <v>134</v>
      </c>
      <c r="B916" s="78" t="s">
        <v>73</v>
      </c>
      <c r="C916" s="78" t="s">
        <v>2317</v>
      </c>
      <c r="D916" s="78">
        <v>1000003952</v>
      </c>
      <c r="E916" s="78" t="s">
        <v>2318</v>
      </c>
      <c r="F916" s="73">
        <v>45427</v>
      </c>
      <c r="G916" s="66" t="str">
        <f t="shared" si="196"/>
        <v>Targeted Dealer</v>
      </c>
      <c r="H916" s="66"/>
      <c r="I916" s="67">
        <v>215</v>
      </c>
      <c r="J916" s="67">
        <f t="shared" si="197"/>
        <v>200.66666666666669</v>
      </c>
      <c r="K916" s="68">
        <v>215</v>
      </c>
      <c r="L916" s="68">
        <f t="shared" si="198"/>
        <v>0</v>
      </c>
      <c r="M916" s="68">
        <f t="shared" si="199"/>
        <v>107.14285714285714</v>
      </c>
      <c r="N916" s="96">
        <v>160</v>
      </c>
      <c r="O916" s="97" t="str">
        <f t="shared" si="200"/>
        <v>Mar</v>
      </c>
      <c r="P916" s="96">
        <f t="shared" si="201"/>
        <v>160</v>
      </c>
      <c r="Q916" s="98">
        <f t="shared" si="202"/>
        <v>55</v>
      </c>
      <c r="R916" s="97">
        <f t="shared" si="203"/>
        <v>0.34375</v>
      </c>
      <c r="S916" s="99" t="str">
        <f t="shared" si="204"/>
        <v>GROWTH</v>
      </c>
      <c r="T916" s="68">
        <v>140</v>
      </c>
      <c r="U916" s="100" t="str">
        <f t="shared" si="205"/>
        <v>Apr</v>
      </c>
      <c r="V916" s="96">
        <v>140</v>
      </c>
      <c r="W916" s="101">
        <f t="shared" si="206"/>
        <v>75</v>
      </c>
      <c r="X916" s="102">
        <f t="shared" si="207"/>
        <v>0.53571428571428581</v>
      </c>
      <c r="Y916" s="103" t="str">
        <f t="shared" si="208"/>
        <v>GROWTH</v>
      </c>
      <c r="Z916" s="74">
        <v>0</v>
      </c>
      <c r="AA916" s="69"/>
      <c r="AB916" s="69" t="s">
        <v>133</v>
      </c>
      <c r="AC916" s="74" t="s">
        <v>134</v>
      </c>
      <c r="AD916" s="3">
        <f t="shared" si="209"/>
        <v>0</v>
      </c>
      <c r="AE916" s="75"/>
    </row>
    <row r="917" spans="1:31" ht="14.25" customHeight="1">
      <c r="A917" s="74" t="s">
        <v>134</v>
      </c>
      <c r="B917" s="78" t="s">
        <v>73</v>
      </c>
      <c r="C917" s="78" t="s">
        <v>2319</v>
      </c>
      <c r="D917" s="78">
        <v>1000003987</v>
      </c>
      <c r="E917" s="78" t="s">
        <v>1501</v>
      </c>
      <c r="F917" s="73">
        <v>45441</v>
      </c>
      <c r="G917" s="66" t="str">
        <f t="shared" si="196"/>
        <v>Targeted Dealer</v>
      </c>
      <c r="H917" s="66"/>
      <c r="I917" s="67">
        <v>185</v>
      </c>
      <c r="J917" s="67">
        <f t="shared" si="197"/>
        <v>172.66666666666669</v>
      </c>
      <c r="K917" s="68">
        <v>80</v>
      </c>
      <c r="L917" s="68">
        <f t="shared" si="198"/>
        <v>105</v>
      </c>
      <c r="M917" s="68">
        <f t="shared" si="199"/>
        <v>46.332046332046332</v>
      </c>
      <c r="N917" s="96">
        <v>60</v>
      </c>
      <c r="O917" s="97" t="str">
        <f t="shared" si="200"/>
        <v>Mar</v>
      </c>
      <c r="P917" s="96">
        <f t="shared" si="201"/>
        <v>60</v>
      </c>
      <c r="Q917" s="98">
        <f t="shared" si="202"/>
        <v>20</v>
      </c>
      <c r="R917" s="97">
        <f t="shared" si="203"/>
        <v>0.33333333333333326</v>
      </c>
      <c r="S917" s="99" t="str">
        <f t="shared" si="204"/>
        <v>GROWTH</v>
      </c>
      <c r="T917" s="68">
        <v>155</v>
      </c>
      <c r="U917" s="100" t="str">
        <f t="shared" si="205"/>
        <v>Apr</v>
      </c>
      <c r="V917" s="96">
        <v>155</v>
      </c>
      <c r="W917" s="101">
        <f t="shared" si="206"/>
        <v>-75</v>
      </c>
      <c r="X917" s="102">
        <f t="shared" si="207"/>
        <v>-0.4838709677419355</v>
      </c>
      <c r="Y917" s="103" t="str">
        <f t="shared" si="208"/>
        <v>DEGROWTH</v>
      </c>
      <c r="Z917" s="74">
        <v>0</v>
      </c>
      <c r="AA917" s="69"/>
      <c r="AB917" s="69" t="s">
        <v>133</v>
      </c>
      <c r="AC917" s="74" t="s">
        <v>134</v>
      </c>
      <c r="AD917" s="3">
        <f t="shared" si="209"/>
        <v>0</v>
      </c>
      <c r="AE917" s="75"/>
    </row>
    <row r="918" spans="1:31" ht="14.25" customHeight="1">
      <c r="A918" s="69" t="s">
        <v>131</v>
      </c>
      <c r="B918" s="71" t="s">
        <v>140</v>
      </c>
      <c r="C918" s="71" t="s">
        <v>2320</v>
      </c>
      <c r="D918" s="71">
        <v>1000001225</v>
      </c>
      <c r="E918" s="72" t="s">
        <v>2321</v>
      </c>
      <c r="F918" s="73">
        <v>39029</v>
      </c>
      <c r="G918" s="66" t="str">
        <f t="shared" si="196"/>
        <v>Targeted Dealer</v>
      </c>
      <c r="H918" s="66"/>
      <c r="I918" s="67">
        <v>1380</v>
      </c>
      <c r="J918" s="67">
        <f t="shared" si="197"/>
        <v>1288</v>
      </c>
      <c r="K918" s="68">
        <v>2070</v>
      </c>
      <c r="L918" s="68">
        <f t="shared" si="198"/>
        <v>-690</v>
      </c>
      <c r="M918" s="68">
        <f t="shared" si="199"/>
        <v>160.71428571428569</v>
      </c>
      <c r="N918" s="96">
        <v>1865</v>
      </c>
      <c r="O918" s="97" t="str">
        <f t="shared" si="200"/>
        <v>Mar</v>
      </c>
      <c r="P918" s="96">
        <f t="shared" si="201"/>
        <v>1865</v>
      </c>
      <c r="Q918" s="98">
        <f t="shared" si="202"/>
        <v>205</v>
      </c>
      <c r="R918" s="97">
        <f t="shared" si="203"/>
        <v>0.10991957104557648</v>
      </c>
      <c r="S918" s="99" t="str">
        <f t="shared" si="204"/>
        <v>GROWTH</v>
      </c>
      <c r="T918" s="68">
        <v>1268</v>
      </c>
      <c r="U918" s="100" t="str">
        <f t="shared" si="205"/>
        <v>Apr</v>
      </c>
      <c r="V918" s="96">
        <v>1268</v>
      </c>
      <c r="W918" s="101">
        <f t="shared" si="206"/>
        <v>802</v>
      </c>
      <c r="X918" s="102">
        <f t="shared" si="207"/>
        <v>0.63249211356466883</v>
      </c>
      <c r="Y918" s="103" t="str">
        <f t="shared" si="208"/>
        <v>GROWTH</v>
      </c>
      <c r="Z918" s="74">
        <v>0</v>
      </c>
      <c r="AA918" s="69"/>
      <c r="AB918" s="69" t="s">
        <v>133</v>
      </c>
      <c r="AC918" s="69" t="s">
        <v>131</v>
      </c>
      <c r="AD918" s="3">
        <f t="shared" si="209"/>
        <v>0</v>
      </c>
      <c r="AE918" s="75"/>
    </row>
    <row r="919" spans="1:31" ht="14.25" customHeight="1">
      <c r="A919" s="69" t="s">
        <v>131</v>
      </c>
      <c r="B919" s="71" t="s">
        <v>140</v>
      </c>
      <c r="C919" s="71" t="s">
        <v>2322</v>
      </c>
      <c r="D919" s="71">
        <v>1000001234</v>
      </c>
      <c r="E919" s="72" t="s">
        <v>2323</v>
      </c>
      <c r="F919" s="73">
        <v>40676</v>
      </c>
      <c r="G919" s="66" t="str">
        <f t="shared" si="196"/>
        <v>Targeted Dealer</v>
      </c>
      <c r="H919" s="66"/>
      <c r="I919" s="67">
        <v>4490</v>
      </c>
      <c r="J919" s="67">
        <f t="shared" si="197"/>
        <v>4190.6666666666661</v>
      </c>
      <c r="K919" s="68">
        <v>7237</v>
      </c>
      <c r="L919" s="68">
        <f t="shared" si="198"/>
        <v>-2747</v>
      </c>
      <c r="M919" s="68">
        <f t="shared" si="199"/>
        <v>172.69328666878781</v>
      </c>
      <c r="N919" s="96">
        <v>7130</v>
      </c>
      <c r="O919" s="97" t="str">
        <f t="shared" si="200"/>
        <v>Mar</v>
      </c>
      <c r="P919" s="96">
        <f t="shared" si="201"/>
        <v>7130</v>
      </c>
      <c r="Q919" s="98">
        <f t="shared" si="202"/>
        <v>107</v>
      </c>
      <c r="R919" s="97">
        <f t="shared" si="203"/>
        <v>1.5007012622720861E-2</v>
      </c>
      <c r="S919" s="99" t="str">
        <f t="shared" si="204"/>
        <v>GROWTH</v>
      </c>
      <c r="T919" s="68">
        <v>4168</v>
      </c>
      <c r="U919" s="100" t="str">
        <f t="shared" si="205"/>
        <v>Apr</v>
      </c>
      <c r="V919" s="96">
        <v>4168</v>
      </c>
      <c r="W919" s="101">
        <f t="shared" si="206"/>
        <v>3069</v>
      </c>
      <c r="X919" s="102">
        <f t="shared" si="207"/>
        <v>0.7363243761996161</v>
      </c>
      <c r="Y919" s="103" t="str">
        <f t="shared" si="208"/>
        <v>GROWTH</v>
      </c>
      <c r="Z919" s="74">
        <v>0</v>
      </c>
      <c r="AA919" s="69"/>
      <c r="AB919" s="69" t="s">
        <v>133</v>
      </c>
      <c r="AC919" s="69" t="s">
        <v>131</v>
      </c>
      <c r="AD919" s="3">
        <f t="shared" si="209"/>
        <v>0</v>
      </c>
      <c r="AE919" s="75"/>
    </row>
    <row r="920" spans="1:31" ht="14.25" customHeight="1">
      <c r="A920" s="69" t="s">
        <v>131</v>
      </c>
      <c r="B920" s="71" t="s">
        <v>140</v>
      </c>
      <c r="C920" s="71" t="s">
        <v>2324</v>
      </c>
      <c r="D920" s="71">
        <v>1000001232</v>
      </c>
      <c r="E920" s="72" t="s">
        <v>2325</v>
      </c>
      <c r="F920" s="73">
        <v>41041</v>
      </c>
      <c r="G920" s="66" t="str">
        <f t="shared" si="196"/>
        <v>Targeted Dealer</v>
      </c>
      <c r="H920" s="66"/>
      <c r="I920" s="67">
        <v>390</v>
      </c>
      <c r="J920" s="67">
        <f t="shared" si="197"/>
        <v>364</v>
      </c>
      <c r="K920" s="68">
        <v>749</v>
      </c>
      <c r="L920" s="68">
        <f t="shared" si="198"/>
        <v>-359</v>
      </c>
      <c r="M920" s="68">
        <f t="shared" si="199"/>
        <v>205.76923076923077</v>
      </c>
      <c r="N920" s="96">
        <v>451</v>
      </c>
      <c r="O920" s="97" t="str">
        <f t="shared" si="200"/>
        <v>Mar</v>
      </c>
      <c r="P920" s="96">
        <f t="shared" si="201"/>
        <v>451</v>
      </c>
      <c r="Q920" s="98">
        <f t="shared" si="202"/>
        <v>298</v>
      </c>
      <c r="R920" s="97">
        <f t="shared" si="203"/>
        <v>0.66075388026607529</v>
      </c>
      <c r="S920" s="99" t="str">
        <f t="shared" si="204"/>
        <v>GROWTH</v>
      </c>
      <c r="T920" s="68">
        <v>352</v>
      </c>
      <c r="U920" s="100" t="str">
        <f t="shared" si="205"/>
        <v>Apr</v>
      </c>
      <c r="V920" s="96">
        <v>352</v>
      </c>
      <c r="W920" s="101">
        <f t="shared" si="206"/>
        <v>397</v>
      </c>
      <c r="X920" s="102">
        <f t="shared" si="207"/>
        <v>1.1278409090909092</v>
      </c>
      <c r="Y920" s="103" t="str">
        <f t="shared" si="208"/>
        <v>GROWTH</v>
      </c>
      <c r="Z920" s="74">
        <v>0</v>
      </c>
      <c r="AA920" s="69"/>
      <c r="AB920" s="69" t="s">
        <v>133</v>
      </c>
      <c r="AC920" s="69" t="s">
        <v>131</v>
      </c>
      <c r="AD920" s="3">
        <f t="shared" si="209"/>
        <v>0</v>
      </c>
      <c r="AE920" s="75"/>
    </row>
    <row r="921" spans="1:31" ht="14.25" customHeight="1">
      <c r="A921" s="69" t="s">
        <v>131</v>
      </c>
      <c r="B921" s="71" t="s">
        <v>140</v>
      </c>
      <c r="C921" s="71" t="s">
        <v>2326</v>
      </c>
      <c r="D921" s="71">
        <v>1000001229</v>
      </c>
      <c r="E921" s="72" t="s">
        <v>2327</v>
      </c>
      <c r="F921" s="73">
        <v>41168</v>
      </c>
      <c r="G921" s="66" t="str">
        <f t="shared" si="196"/>
        <v>Targeted Dealer</v>
      </c>
      <c r="H921" s="66"/>
      <c r="I921" s="67">
        <v>1710</v>
      </c>
      <c r="J921" s="67">
        <f t="shared" si="197"/>
        <v>1596</v>
      </c>
      <c r="K921" s="68">
        <v>1803</v>
      </c>
      <c r="L921" s="68">
        <f t="shared" si="198"/>
        <v>-93</v>
      </c>
      <c r="M921" s="68">
        <f t="shared" si="199"/>
        <v>112.96992481203007</v>
      </c>
      <c r="N921" s="96">
        <v>2867</v>
      </c>
      <c r="O921" s="97" t="str">
        <f t="shared" si="200"/>
        <v>Mar</v>
      </c>
      <c r="P921" s="96">
        <f t="shared" si="201"/>
        <v>2867</v>
      </c>
      <c r="Q921" s="98">
        <f t="shared" si="202"/>
        <v>-1064</v>
      </c>
      <c r="R921" s="97">
        <f t="shared" si="203"/>
        <v>-0.37111963725148234</v>
      </c>
      <c r="S921" s="99" t="str">
        <f t="shared" si="204"/>
        <v>DEGROWTH</v>
      </c>
      <c r="T921" s="68">
        <v>1463</v>
      </c>
      <c r="U921" s="100" t="str">
        <f t="shared" si="205"/>
        <v>Apr</v>
      </c>
      <c r="V921" s="96">
        <v>1463</v>
      </c>
      <c r="W921" s="101">
        <f t="shared" si="206"/>
        <v>340</v>
      </c>
      <c r="X921" s="102">
        <f t="shared" si="207"/>
        <v>0.23239917976760083</v>
      </c>
      <c r="Y921" s="103" t="str">
        <f t="shared" si="208"/>
        <v>GROWTH</v>
      </c>
      <c r="Z921" s="74">
        <v>0</v>
      </c>
      <c r="AA921" s="69"/>
      <c r="AB921" s="69" t="s">
        <v>133</v>
      </c>
      <c r="AC921" s="69" t="s">
        <v>131</v>
      </c>
      <c r="AD921" s="3">
        <f t="shared" si="209"/>
        <v>0</v>
      </c>
      <c r="AE921" s="75"/>
    </row>
    <row r="922" spans="1:31" ht="14.25" customHeight="1">
      <c r="A922" s="69" t="s">
        <v>131</v>
      </c>
      <c r="B922" s="71" t="s">
        <v>140</v>
      </c>
      <c r="C922" s="71" t="s">
        <v>2328</v>
      </c>
      <c r="D922" s="71">
        <v>1000001233</v>
      </c>
      <c r="E922" s="72" t="s">
        <v>2329</v>
      </c>
      <c r="F922" s="73">
        <v>41400</v>
      </c>
      <c r="G922" s="66" t="str">
        <f t="shared" si="196"/>
        <v>Targeted Dealer</v>
      </c>
      <c r="H922" s="66"/>
      <c r="I922" s="67">
        <v>1880</v>
      </c>
      <c r="J922" s="67">
        <f t="shared" si="197"/>
        <v>1754.6666666666665</v>
      </c>
      <c r="K922" s="68">
        <v>2225</v>
      </c>
      <c r="L922" s="68">
        <f t="shared" si="198"/>
        <v>-345</v>
      </c>
      <c r="M922" s="68">
        <f t="shared" si="199"/>
        <v>126.80471124620061</v>
      </c>
      <c r="N922" s="96">
        <v>2083</v>
      </c>
      <c r="O922" s="97" t="str">
        <f t="shared" si="200"/>
        <v>Mar</v>
      </c>
      <c r="P922" s="96">
        <f t="shared" si="201"/>
        <v>2083</v>
      </c>
      <c r="Q922" s="98">
        <f t="shared" si="202"/>
        <v>142</v>
      </c>
      <c r="R922" s="97">
        <f t="shared" si="203"/>
        <v>6.817090734517528E-2</v>
      </c>
      <c r="S922" s="99" t="str">
        <f t="shared" si="204"/>
        <v>GROWTH</v>
      </c>
      <c r="T922" s="68">
        <v>1670</v>
      </c>
      <c r="U922" s="100" t="str">
        <f t="shared" si="205"/>
        <v>Apr</v>
      </c>
      <c r="V922" s="96">
        <v>1670</v>
      </c>
      <c r="W922" s="101">
        <f t="shared" si="206"/>
        <v>555</v>
      </c>
      <c r="X922" s="102">
        <f t="shared" si="207"/>
        <v>0.33233532934131738</v>
      </c>
      <c r="Y922" s="103" t="str">
        <f t="shared" si="208"/>
        <v>GROWTH</v>
      </c>
      <c r="Z922" s="74">
        <v>0</v>
      </c>
      <c r="AA922" s="69"/>
      <c r="AB922" s="69" t="s">
        <v>133</v>
      </c>
      <c r="AC922" s="69" t="s">
        <v>131</v>
      </c>
      <c r="AD922" s="3">
        <f t="shared" si="209"/>
        <v>0</v>
      </c>
      <c r="AE922" s="75"/>
    </row>
    <row r="923" spans="1:31" ht="14.25" customHeight="1">
      <c r="A923" s="69" t="s">
        <v>131</v>
      </c>
      <c r="B923" s="71" t="s">
        <v>140</v>
      </c>
      <c r="C923" s="71" t="s">
        <v>2330</v>
      </c>
      <c r="D923" s="71">
        <v>1000001224</v>
      </c>
      <c r="E923" s="72" t="s">
        <v>2331</v>
      </c>
      <c r="F923" s="73">
        <v>41486</v>
      </c>
      <c r="G923" s="66" t="str">
        <f t="shared" si="196"/>
        <v>Targeted Dealer</v>
      </c>
      <c r="H923" s="66"/>
      <c r="I923" s="67">
        <v>3245</v>
      </c>
      <c r="J923" s="67">
        <f t="shared" si="197"/>
        <v>3028.666666666667</v>
      </c>
      <c r="K923" s="68">
        <v>4737</v>
      </c>
      <c r="L923" s="68">
        <f t="shared" si="198"/>
        <v>-1492</v>
      </c>
      <c r="M923" s="68">
        <f t="shared" si="199"/>
        <v>156.40545894783182</v>
      </c>
      <c r="N923" s="96">
        <v>3318</v>
      </c>
      <c r="O923" s="97" t="str">
        <f t="shared" si="200"/>
        <v>Mar</v>
      </c>
      <c r="P923" s="96">
        <f t="shared" si="201"/>
        <v>3318</v>
      </c>
      <c r="Q923" s="98">
        <f t="shared" si="202"/>
        <v>1419</v>
      </c>
      <c r="R923" s="97">
        <f t="shared" si="203"/>
        <v>0.42766726943942124</v>
      </c>
      <c r="S923" s="99" t="str">
        <f t="shared" si="204"/>
        <v>GROWTH</v>
      </c>
      <c r="T923" s="68">
        <v>2875</v>
      </c>
      <c r="U923" s="100" t="str">
        <f t="shared" si="205"/>
        <v>Apr</v>
      </c>
      <c r="V923" s="96">
        <v>2875</v>
      </c>
      <c r="W923" s="101">
        <f t="shared" si="206"/>
        <v>1862</v>
      </c>
      <c r="X923" s="102">
        <f t="shared" si="207"/>
        <v>0.64765217391304342</v>
      </c>
      <c r="Y923" s="103" t="str">
        <f t="shared" si="208"/>
        <v>GROWTH</v>
      </c>
      <c r="Z923" s="74">
        <v>0</v>
      </c>
      <c r="AA923" s="69"/>
      <c r="AB923" s="69" t="s">
        <v>133</v>
      </c>
      <c r="AC923" s="69" t="s">
        <v>131</v>
      </c>
      <c r="AD923" s="3">
        <f t="shared" si="209"/>
        <v>0</v>
      </c>
      <c r="AE923" s="75"/>
    </row>
    <row r="924" spans="1:31" ht="14.25" customHeight="1">
      <c r="A924" s="69" t="s">
        <v>131</v>
      </c>
      <c r="B924" s="71" t="s">
        <v>140</v>
      </c>
      <c r="C924" s="71" t="s">
        <v>2332</v>
      </c>
      <c r="D924" s="71">
        <v>1000001230</v>
      </c>
      <c r="E924" s="72" t="s">
        <v>2333</v>
      </c>
      <c r="F924" s="73">
        <v>41543</v>
      </c>
      <c r="G924" s="66" t="str">
        <f t="shared" si="196"/>
        <v>Targeted Dealer</v>
      </c>
      <c r="H924" s="66"/>
      <c r="I924" s="67">
        <v>30</v>
      </c>
      <c r="J924" s="67">
        <f t="shared" si="197"/>
        <v>28</v>
      </c>
      <c r="K924" s="68">
        <v>25</v>
      </c>
      <c r="L924" s="68">
        <f t="shared" si="198"/>
        <v>5</v>
      </c>
      <c r="M924" s="68">
        <f t="shared" si="199"/>
        <v>89.285714285714278</v>
      </c>
      <c r="N924" s="96">
        <v>50</v>
      </c>
      <c r="O924" s="97" t="str">
        <f t="shared" si="200"/>
        <v>Mar</v>
      </c>
      <c r="P924" s="96">
        <f t="shared" si="201"/>
        <v>50</v>
      </c>
      <c r="Q924" s="98">
        <f t="shared" si="202"/>
        <v>-25</v>
      </c>
      <c r="R924" s="97">
        <f t="shared" si="203"/>
        <v>-0.5</v>
      </c>
      <c r="S924" s="99" t="str">
        <f t="shared" si="204"/>
        <v>DEGROWTH</v>
      </c>
      <c r="T924" s="68">
        <v>12</v>
      </c>
      <c r="U924" s="100" t="str">
        <f t="shared" si="205"/>
        <v>Apr</v>
      </c>
      <c r="V924" s="96">
        <v>12</v>
      </c>
      <c r="W924" s="101">
        <f t="shared" si="206"/>
        <v>13</v>
      </c>
      <c r="X924" s="102">
        <f t="shared" si="207"/>
        <v>1.0833333333333335</v>
      </c>
      <c r="Y924" s="103" t="str">
        <f t="shared" si="208"/>
        <v>GROWTH</v>
      </c>
      <c r="Z924" s="74">
        <v>0</v>
      </c>
      <c r="AA924" s="69"/>
      <c r="AB924" s="69" t="s">
        <v>133</v>
      </c>
      <c r="AC924" s="69" t="s">
        <v>131</v>
      </c>
      <c r="AD924" s="3">
        <f t="shared" si="209"/>
        <v>0</v>
      </c>
      <c r="AE924" s="75"/>
    </row>
    <row r="925" spans="1:31" ht="14.25" customHeight="1">
      <c r="A925" s="69" t="s">
        <v>131</v>
      </c>
      <c r="B925" s="71" t="s">
        <v>140</v>
      </c>
      <c r="C925" s="71" t="s">
        <v>2334</v>
      </c>
      <c r="D925" s="71">
        <v>1000001231</v>
      </c>
      <c r="E925" s="72" t="s">
        <v>2335</v>
      </c>
      <c r="F925" s="73">
        <v>41621</v>
      </c>
      <c r="G925" s="66" t="str">
        <f t="shared" si="196"/>
        <v>Targeted Dealer</v>
      </c>
      <c r="H925" s="66"/>
      <c r="I925" s="67">
        <v>1360</v>
      </c>
      <c r="J925" s="67">
        <f t="shared" si="197"/>
        <v>1269.3333333333335</v>
      </c>
      <c r="K925" s="68">
        <v>2323</v>
      </c>
      <c r="L925" s="68">
        <f t="shared" si="198"/>
        <v>-963</v>
      </c>
      <c r="M925" s="68">
        <f t="shared" si="199"/>
        <v>183.00945378151258</v>
      </c>
      <c r="N925" s="96">
        <v>1507</v>
      </c>
      <c r="O925" s="97" t="str">
        <f t="shared" si="200"/>
        <v>Mar</v>
      </c>
      <c r="P925" s="96">
        <f t="shared" si="201"/>
        <v>1507</v>
      </c>
      <c r="Q925" s="98">
        <f t="shared" si="202"/>
        <v>816</v>
      </c>
      <c r="R925" s="97">
        <f t="shared" si="203"/>
        <v>0.54147312541473136</v>
      </c>
      <c r="S925" s="99" t="str">
        <f t="shared" si="204"/>
        <v>GROWTH</v>
      </c>
      <c r="T925" s="68">
        <v>1125</v>
      </c>
      <c r="U925" s="100" t="str">
        <f t="shared" si="205"/>
        <v>Apr</v>
      </c>
      <c r="V925" s="96">
        <v>1125</v>
      </c>
      <c r="W925" s="101">
        <f t="shared" si="206"/>
        <v>1198</v>
      </c>
      <c r="X925" s="102">
        <f t="shared" si="207"/>
        <v>1.064888888888889</v>
      </c>
      <c r="Y925" s="103" t="str">
        <f t="shared" si="208"/>
        <v>GROWTH</v>
      </c>
      <c r="Z925" s="74">
        <v>0</v>
      </c>
      <c r="AA925" s="69"/>
      <c r="AB925" s="69" t="s">
        <v>133</v>
      </c>
      <c r="AC925" s="69" t="s">
        <v>131</v>
      </c>
      <c r="AD925" s="3">
        <f t="shared" si="209"/>
        <v>0</v>
      </c>
      <c r="AE925" s="75"/>
    </row>
    <row r="926" spans="1:31" ht="14.25" customHeight="1">
      <c r="A926" s="69" t="s">
        <v>131</v>
      </c>
      <c r="B926" s="71" t="s">
        <v>140</v>
      </c>
      <c r="C926" s="71" t="s">
        <v>2336</v>
      </c>
      <c r="D926" s="71">
        <v>1000001236</v>
      </c>
      <c r="E926" s="72" t="s">
        <v>2337</v>
      </c>
      <c r="F926" s="73">
        <v>41692</v>
      </c>
      <c r="G926" s="66" t="str">
        <f t="shared" si="196"/>
        <v>Targeted Dealer</v>
      </c>
      <c r="H926" s="66"/>
      <c r="I926" s="67">
        <v>1220</v>
      </c>
      <c r="J926" s="67">
        <f t="shared" si="197"/>
        <v>1138.6666666666665</v>
      </c>
      <c r="K926" s="68">
        <v>1636</v>
      </c>
      <c r="L926" s="68">
        <f t="shared" si="198"/>
        <v>-416</v>
      </c>
      <c r="M926" s="68">
        <f t="shared" si="199"/>
        <v>143.67681498829043</v>
      </c>
      <c r="N926" s="96">
        <v>1488</v>
      </c>
      <c r="O926" s="97" t="str">
        <f t="shared" si="200"/>
        <v>Mar</v>
      </c>
      <c r="P926" s="96">
        <f t="shared" si="201"/>
        <v>1488</v>
      </c>
      <c r="Q926" s="98">
        <f t="shared" si="202"/>
        <v>148</v>
      </c>
      <c r="R926" s="97">
        <f t="shared" si="203"/>
        <v>9.9462365591397761E-2</v>
      </c>
      <c r="S926" s="99" t="str">
        <f t="shared" si="204"/>
        <v>GROWTH</v>
      </c>
      <c r="T926" s="68">
        <v>990</v>
      </c>
      <c r="U926" s="100" t="str">
        <f t="shared" si="205"/>
        <v>Apr</v>
      </c>
      <c r="V926" s="96">
        <v>990</v>
      </c>
      <c r="W926" s="101">
        <f t="shared" si="206"/>
        <v>646</v>
      </c>
      <c r="X926" s="102">
        <f t="shared" si="207"/>
        <v>0.65252525252525251</v>
      </c>
      <c r="Y926" s="103" t="str">
        <f t="shared" si="208"/>
        <v>GROWTH</v>
      </c>
      <c r="Z926" s="74">
        <v>0</v>
      </c>
      <c r="AA926" s="69"/>
      <c r="AB926" s="69" t="s">
        <v>133</v>
      </c>
      <c r="AC926" s="69" t="s">
        <v>131</v>
      </c>
      <c r="AD926" s="3">
        <f t="shared" si="209"/>
        <v>0</v>
      </c>
      <c r="AE926" s="75"/>
    </row>
    <row r="927" spans="1:31" ht="14.25" customHeight="1">
      <c r="A927" s="69" t="s">
        <v>131</v>
      </c>
      <c r="B927" s="71" t="s">
        <v>140</v>
      </c>
      <c r="C927" s="71" t="s">
        <v>2338</v>
      </c>
      <c r="D927" s="71">
        <v>1000001228</v>
      </c>
      <c r="E927" s="72" t="s">
        <v>2339</v>
      </c>
      <c r="F927" s="73">
        <v>41698</v>
      </c>
      <c r="G927" s="66" t="str">
        <f t="shared" si="196"/>
        <v>Targeted Dealer</v>
      </c>
      <c r="H927" s="66"/>
      <c r="I927" s="67">
        <v>360</v>
      </c>
      <c r="J927" s="67">
        <f t="shared" si="197"/>
        <v>336</v>
      </c>
      <c r="K927" s="68">
        <v>468</v>
      </c>
      <c r="L927" s="68">
        <f t="shared" si="198"/>
        <v>-108</v>
      </c>
      <c r="M927" s="68">
        <f t="shared" si="199"/>
        <v>139.28571428571428</v>
      </c>
      <c r="N927" s="96">
        <v>274</v>
      </c>
      <c r="O927" s="97" t="str">
        <f t="shared" si="200"/>
        <v>Mar</v>
      </c>
      <c r="P927" s="96">
        <f t="shared" si="201"/>
        <v>274</v>
      </c>
      <c r="Q927" s="98">
        <f t="shared" si="202"/>
        <v>194</v>
      </c>
      <c r="R927" s="97">
        <f t="shared" si="203"/>
        <v>0.70802919708029188</v>
      </c>
      <c r="S927" s="99" t="str">
        <f t="shared" si="204"/>
        <v>GROWTH</v>
      </c>
      <c r="T927" s="68">
        <v>354</v>
      </c>
      <c r="U927" s="100" t="str">
        <f t="shared" si="205"/>
        <v>Apr</v>
      </c>
      <c r="V927" s="96">
        <v>354</v>
      </c>
      <c r="W927" s="101">
        <f t="shared" si="206"/>
        <v>114</v>
      </c>
      <c r="X927" s="102">
        <f t="shared" si="207"/>
        <v>0.32203389830508478</v>
      </c>
      <c r="Y927" s="103" t="str">
        <f t="shared" si="208"/>
        <v>GROWTH</v>
      </c>
      <c r="Z927" s="74">
        <v>0</v>
      </c>
      <c r="AA927" s="69"/>
      <c r="AB927" s="69" t="s">
        <v>133</v>
      </c>
      <c r="AC927" s="69" t="s">
        <v>131</v>
      </c>
      <c r="AD927" s="3">
        <f t="shared" si="209"/>
        <v>0</v>
      </c>
      <c r="AE927" s="75"/>
    </row>
    <row r="928" spans="1:31" ht="14.25" customHeight="1">
      <c r="A928" s="69" t="s">
        <v>131</v>
      </c>
      <c r="B928" s="71" t="s">
        <v>140</v>
      </c>
      <c r="C928" s="71" t="s">
        <v>2340</v>
      </c>
      <c r="D928" s="71">
        <v>1000001252</v>
      </c>
      <c r="E928" s="72" t="s">
        <v>2341</v>
      </c>
      <c r="F928" s="73">
        <v>42124</v>
      </c>
      <c r="G928" s="66" t="str">
        <f t="shared" si="196"/>
        <v>Targeted Dealer</v>
      </c>
      <c r="H928" s="66"/>
      <c r="I928" s="67">
        <v>690</v>
      </c>
      <c r="J928" s="67">
        <f t="shared" si="197"/>
        <v>644</v>
      </c>
      <c r="K928" s="68">
        <v>1375</v>
      </c>
      <c r="L928" s="68">
        <f t="shared" si="198"/>
        <v>-685</v>
      </c>
      <c r="M928" s="68">
        <f t="shared" si="199"/>
        <v>213.50931677018633</v>
      </c>
      <c r="N928" s="96">
        <v>1575</v>
      </c>
      <c r="O928" s="97" t="str">
        <f t="shared" si="200"/>
        <v>Mar</v>
      </c>
      <c r="P928" s="96">
        <f t="shared" si="201"/>
        <v>1575</v>
      </c>
      <c r="Q928" s="98">
        <f t="shared" si="202"/>
        <v>-200</v>
      </c>
      <c r="R928" s="97">
        <f t="shared" si="203"/>
        <v>-0.12698412698412698</v>
      </c>
      <c r="S928" s="99" t="str">
        <f t="shared" si="204"/>
        <v>DEGROWTH</v>
      </c>
      <c r="T928" s="68">
        <v>310</v>
      </c>
      <c r="U928" s="100" t="str">
        <f t="shared" si="205"/>
        <v>Apr</v>
      </c>
      <c r="V928" s="96">
        <v>310</v>
      </c>
      <c r="W928" s="101">
        <f t="shared" si="206"/>
        <v>1065</v>
      </c>
      <c r="X928" s="102">
        <f t="shared" si="207"/>
        <v>3.435483870967742</v>
      </c>
      <c r="Y928" s="103" t="str">
        <f t="shared" si="208"/>
        <v>GROWTH</v>
      </c>
      <c r="Z928" s="74">
        <v>0</v>
      </c>
      <c r="AA928" s="69"/>
      <c r="AB928" s="69" t="s">
        <v>133</v>
      </c>
      <c r="AC928" s="69" t="s">
        <v>131</v>
      </c>
      <c r="AD928" s="3">
        <f t="shared" si="209"/>
        <v>0</v>
      </c>
      <c r="AE928" s="75"/>
    </row>
    <row r="929" spans="1:31" ht="14.25" customHeight="1">
      <c r="A929" s="69" t="s">
        <v>131</v>
      </c>
      <c r="B929" s="71" t="s">
        <v>140</v>
      </c>
      <c r="C929" s="71" t="s">
        <v>2342</v>
      </c>
      <c r="D929" s="71">
        <v>1000001256</v>
      </c>
      <c r="E929" s="72" t="s">
        <v>2343</v>
      </c>
      <c r="F929" s="73">
        <v>42282</v>
      </c>
      <c r="G929" s="66" t="str">
        <f t="shared" si="196"/>
        <v>Targeted Dealer</v>
      </c>
      <c r="H929" s="66"/>
      <c r="I929" s="67">
        <v>275</v>
      </c>
      <c r="J929" s="67">
        <f t="shared" si="197"/>
        <v>256.66666666666663</v>
      </c>
      <c r="K929" s="68">
        <v>353</v>
      </c>
      <c r="L929" s="68">
        <f t="shared" si="198"/>
        <v>-78</v>
      </c>
      <c r="M929" s="68">
        <f t="shared" si="199"/>
        <v>137.53246753246754</v>
      </c>
      <c r="N929" s="96">
        <v>268</v>
      </c>
      <c r="O929" s="97" t="str">
        <f t="shared" si="200"/>
        <v>Mar</v>
      </c>
      <c r="P929" s="96">
        <f t="shared" si="201"/>
        <v>268</v>
      </c>
      <c r="Q929" s="98">
        <f t="shared" si="202"/>
        <v>85</v>
      </c>
      <c r="R929" s="97">
        <f t="shared" si="203"/>
        <v>0.31716417910447769</v>
      </c>
      <c r="S929" s="99" t="str">
        <f t="shared" si="204"/>
        <v>GROWTH</v>
      </c>
      <c r="T929" s="68">
        <v>236</v>
      </c>
      <c r="U929" s="100" t="str">
        <f t="shared" si="205"/>
        <v>Apr</v>
      </c>
      <c r="V929" s="96">
        <v>236</v>
      </c>
      <c r="W929" s="101">
        <f t="shared" si="206"/>
        <v>117</v>
      </c>
      <c r="X929" s="102">
        <f t="shared" si="207"/>
        <v>0.49576271186440679</v>
      </c>
      <c r="Y929" s="103" t="str">
        <f t="shared" si="208"/>
        <v>GROWTH</v>
      </c>
      <c r="Z929" s="74">
        <v>0</v>
      </c>
      <c r="AA929" s="69"/>
      <c r="AB929" s="69" t="s">
        <v>133</v>
      </c>
      <c r="AC929" s="69" t="s">
        <v>131</v>
      </c>
      <c r="AD929" s="3">
        <f t="shared" si="209"/>
        <v>0</v>
      </c>
      <c r="AE929" s="75"/>
    </row>
    <row r="930" spans="1:31" ht="14.25" customHeight="1">
      <c r="A930" s="69" t="s">
        <v>131</v>
      </c>
      <c r="B930" s="71" t="s">
        <v>140</v>
      </c>
      <c r="C930" s="71" t="s">
        <v>2344</v>
      </c>
      <c r="D930" s="71">
        <v>1000001242</v>
      </c>
      <c r="E930" s="72" t="s">
        <v>2345</v>
      </c>
      <c r="F930" s="73">
        <v>42542</v>
      </c>
      <c r="G930" s="66" t="str">
        <f t="shared" si="196"/>
        <v>Targeted Dealer</v>
      </c>
      <c r="H930" s="66"/>
      <c r="I930" s="67">
        <v>2250</v>
      </c>
      <c r="J930" s="67">
        <f t="shared" si="197"/>
        <v>2100</v>
      </c>
      <c r="K930" s="68">
        <v>3200</v>
      </c>
      <c r="L930" s="68">
        <f t="shared" si="198"/>
        <v>-950</v>
      </c>
      <c r="M930" s="68">
        <f t="shared" si="199"/>
        <v>152.38095238095238</v>
      </c>
      <c r="N930" s="96">
        <v>3425</v>
      </c>
      <c r="O930" s="97" t="str">
        <f t="shared" si="200"/>
        <v>Mar</v>
      </c>
      <c r="P930" s="96">
        <f t="shared" si="201"/>
        <v>3425</v>
      </c>
      <c r="Q930" s="98">
        <f t="shared" si="202"/>
        <v>-225</v>
      </c>
      <c r="R930" s="97">
        <f t="shared" si="203"/>
        <v>-6.5693430656934337E-2</v>
      </c>
      <c r="S930" s="99" t="str">
        <f t="shared" si="204"/>
        <v>DEGROWTH</v>
      </c>
      <c r="T930" s="68">
        <v>1800</v>
      </c>
      <c r="U930" s="100" t="str">
        <f t="shared" si="205"/>
        <v>Apr</v>
      </c>
      <c r="V930" s="96">
        <v>1800</v>
      </c>
      <c r="W930" s="101">
        <f t="shared" si="206"/>
        <v>1400</v>
      </c>
      <c r="X930" s="102">
        <f t="shared" si="207"/>
        <v>0.77777777777777768</v>
      </c>
      <c r="Y930" s="103" t="str">
        <f t="shared" si="208"/>
        <v>GROWTH</v>
      </c>
      <c r="Z930" s="74">
        <v>0</v>
      </c>
      <c r="AA930" s="69"/>
      <c r="AB930" s="69" t="s">
        <v>133</v>
      </c>
      <c r="AC930" s="69" t="s">
        <v>131</v>
      </c>
      <c r="AD930" s="3">
        <f t="shared" si="209"/>
        <v>0</v>
      </c>
      <c r="AE930" s="75"/>
    </row>
    <row r="931" spans="1:31" ht="14.25" customHeight="1">
      <c r="A931" s="69" t="s">
        <v>131</v>
      </c>
      <c r="B931" s="71" t="s">
        <v>140</v>
      </c>
      <c r="C931" s="71" t="s">
        <v>2346</v>
      </c>
      <c r="D931" s="71">
        <v>1000001244</v>
      </c>
      <c r="E931" s="72" t="s">
        <v>2347</v>
      </c>
      <c r="F931" s="73">
        <v>43207</v>
      </c>
      <c r="G931" s="66" t="str">
        <f t="shared" si="196"/>
        <v>Targeted Dealer</v>
      </c>
      <c r="H931" s="66"/>
      <c r="I931" s="67">
        <v>80</v>
      </c>
      <c r="J931" s="67">
        <f t="shared" si="197"/>
        <v>74.666666666666657</v>
      </c>
      <c r="K931" s="68">
        <v>84</v>
      </c>
      <c r="L931" s="68">
        <f t="shared" si="198"/>
        <v>-4</v>
      </c>
      <c r="M931" s="68">
        <f t="shared" si="199"/>
        <v>112.50000000000001</v>
      </c>
      <c r="N931" s="96">
        <v>61</v>
      </c>
      <c r="O931" s="97" t="str">
        <f t="shared" si="200"/>
        <v>Mar</v>
      </c>
      <c r="P931" s="96">
        <f t="shared" si="201"/>
        <v>61</v>
      </c>
      <c r="Q931" s="98">
        <f t="shared" si="202"/>
        <v>23</v>
      </c>
      <c r="R931" s="97">
        <f t="shared" si="203"/>
        <v>0.37704918032786883</v>
      </c>
      <c r="S931" s="99" t="str">
        <f t="shared" si="204"/>
        <v>GROWTH</v>
      </c>
      <c r="T931" s="68">
        <v>72</v>
      </c>
      <c r="U931" s="100" t="str">
        <f t="shared" si="205"/>
        <v>Apr</v>
      </c>
      <c r="V931" s="96">
        <v>72</v>
      </c>
      <c r="W931" s="101">
        <f t="shared" si="206"/>
        <v>12</v>
      </c>
      <c r="X931" s="102">
        <f t="shared" si="207"/>
        <v>0.16666666666666674</v>
      </c>
      <c r="Y931" s="103" t="str">
        <f t="shared" si="208"/>
        <v>GROWTH</v>
      </c>
      <c r="Z931" s="74">
        <v>0</v>
      </c>
      <c r="AA931" s="69"/>
      <c r="AB931" s="69" t="s">
        <v>133</v>
      </c>
      <c r="AC931" s="69" t="s">
        <v>131</v>
      </c>
      <c r="AD931" s="3">
        <f t="shared" si="209"/>
        <v>0</v>
      </c>
      <c r="AE931" s="75"/>
    </row>
    <row r="932" spans="1:31" ht="14.25" customHeight="1">
      <c r="A932" s="69" t="s">
        <v>131</v>
      </c>
      <c r="B932" s="71" t="s">
        <v>140</v>
      </c>
      <c r="C932" s="71" t="s">
        <v>2348</v>
      </c>
      <c r="D932" s="71">
        <v>1000001238</v>
      </c>
      <c r="E932" s="72" t="s">
        <v>2349</v>
      </c>
      <c r="F932" s="73">
        <v>43454</v>
      </c>
      <c r="G932" s="66" t="str">
        <f t="shared" si="196"/>
        <v>Targeted Dealer</v>
      </c>
      <c r="H932" s="66"/>
      <c r="I932" s="67">
        <v>1340</v>
      </c>
      <c r="J932" s="67">
        <f t="shared" si="197"/>
        <v>1250.6666666666665</v>
      </c>
      <c r="K932" s="68">
        <v>2529</v>
      </c>
      <c r="L932" s="68">
        <f t="shared" si="198"/>
        <v>-1189</v>
      </c>
      <c r="M932" s="68">
        <f t="shared" si="199"/>
        <v>202.21215351812367</v>
      </c>
      <c r="N932" s="96">
        <v>1930</v>
      </c>
      <c r="O932" s="97" t="str">
        <f t="shared" si="200"/>
        <v>Mar</v>
      </c>
      <c r="P932" s="96">
        <f t="shared" si="201"/>
        <v>1930</v>
      </c>
      <c r="Q932" s="98">
        <f t="shared" si="202"/>
        <v>599</v>
      </c>
      <c r="R932" s="97">
        <f t="shared" si="203"/>
        <v>0.31036269430051822</v>
      </c>
      <c r="S932" s="99" t="str">
        <f t="shared" si="204"/>
        <v>GROWTH</v>
      </c>
      <c r="T932" s="68">
        <v>1210</v>
      </c>
      <c r="U932" s="100" t="str">
        <f t="shared" si="205"/>
        <v>Apr</v>
      </c>
      <c r="V932" s="96">
        <v>1210</v>
      </c>
      <c r="W932" s="101">
        <f t="shared" si="206"/>
        <v>1319</v>
      </c>
      <c r="X932" s="102">
        <f t="shared" si="207"/>
        <v>1.0900826446280991</v>
      </c>
      <c r="Y932" s="103" t="str">
        <f t="shared" si="208"/>
        <v>GROWTH</v>
      </c>
      <c r="Z932" s="74">
        <v>0</v>
      </c>
      <c r="AA932" s="69"/>
      <c r="AB932" s="69" t="s">
        <v>133</v>
      </c>
      <c r="AC932" s="69" t="s">
        <v>131</v>
      </c>
      <c r="AD932" s="3">
        <f t="shared" si="209"/>
        <v>0</v>
      </c>
      <c r="AE932" s="75"/>
    </row>
    <row r="933" spans="1:31" ht="14.25" customHeight="1">
      <c r="A933" s="69" t="s">
        <v>131</v>
      </c>
      <c r="B933" s="71" t="s">
        <v>140</v>
      </c>
      <c r="C933" s="71" t="s">
        <v>2350</v>
      </c>
      <c r="D933" s="71">
        <v>1000001251</v>
      </c>
      <c r="E933" s="72" t="s">
        <v>2351</v>
      </c>
      <c r="F933" s="73">
        <v>43455</v>
      </c>
      <c r="G933" s="66" t="str">
        <f t="shared" si="196"/>
        <v>Targeted Dealer</v>
      </c>
      <c r="H933" s="66"/>
      <c r="I933" s="67">
        <v>1400</v>
      </c>
      <c r="J933" s="67">
        <f t="shared" si="197"/>
        <v>1306.6666666666665</v>
      </c>
      <c r="K933" s="68">
        <v>1929</v>
      </c>
      <c r="L933" s="68">
        <f t="shared" si="198"/>
        <v>-529</v>
      </c>
      <c r="M933" s="68">
        <f t="shared" si="199"/>
        <v>147.62755102040819</v>
      </c>
      <c r="N933" s="96">
        <v>1392</v>
      </c>
      <c r="O933" s="97" t="str">
        <f t="shared" si="200"/>
        <v>Mar</v>
      </c>
      <c r="P933" s="96">
        <f t="shared" si="201"/>
        <v>1392</v>
      </c>
      <c r="Q933" s="98">
        <f t="shared" si="202"/>
        <v>537</v>
      </c>
      <c r="R933" s="97">
        <f t="shared" si="203"/>
        <v>0.38577586206896552</v>
      </c>
      <c r="S933" s="99" t="str">
        <f t="shared" si="204"/>
        <v>GROWTH</v>
      </c>
      <c r="T933" s="68">
        <v>1192</v>
      </c>
      <c r="U933" s="100" t="str">
        <f t="shared" si="205"/>
        <v>Apr</v>
      </c>
      <c r="V933" s="96">
        <v>1192</v>
      </c>
      <c r="W933" s="101">
        <f t="shared" si="206"/>
        <v>737</v>
      </c>
      <c r="X933" s="102">
        <f t="shared" si="207"/>
        <v>0.61828859060402674</v>
      </c>
      <c r="Y933" s="103" t="str">
        <f t="shared" si="208"/>
        <v>GROWTH</v>
      </c>
      <c r="Z933" s="74">
        <v>0</v>
      </c>
      <c r="AA933" s="69"/>
      <c r="AB933" s="69" t="s">
        <v>133</v>
      </c>
      <c r="AC933" s="69" t="s">
        <v>131</v>
      </c>
      <c r="AD933" s="3">
        <f t="shared" si="209"/>
        <v>0</v>
      </c>
      <c r="AE933" s="75"/>
    </row>
    <row r="934" spans="1:31" ht="14.25" customHeight="1">
      <c r="A934" s="69" t="s">
        <v>131</v>
      </c>
      <c r="B934" s="71" t="s">
        <v>140</v>
      </c>
      <c r="C934" s="71" t="s">
        <v>2352</v>
      </c>
      <c r="D934" s="71">
        <v>1000001254</v>
      </c>
      <c r="E934" s="72" t="s">
        <v>2353</v>
      </c>
      <c r="F934" s="73">
        <v>43493</v>
      </c>
      <c r="G934" s="66" t="str">
        <f t="shared" si="196"/>
        <v>Targeted Dealer</v>
      </c>
      <c r="H934" s="66"/>
      <c r="I934" s="67">
        <v>240</v>
      </c>
      <c r="J934" s="67">
        <f t="shared" si="197"/>
        <v>224</v>
      </c>
      <c r="K934" s="68">
        <v>445</v>
      </c>
      <c r="L934" s="68">
        <f t="shared" si="198"/>
        <v>-205</v>
      </c>
      <c r="M934" s="68">
        <f t="shared" si="199"/>
        <v>198.66071428571428</v>
      </c>
      <c r="N934" s="96">
        <v>374</v>
      </c>
      <c r="O934" s="97" t="str">
        <f t="shared" si="200"/>
        <v>Mar</v>
      </c>
      <c r="P934" s="96">
        <f t="shared" si="201"/>
        <v>374</v>
      </c>
      <c r="Q934" s="98">
        <f t="shared" si="202"/>
        <v>71</v>
      </c>
      <c r="R934" s="97">
        <f t="shared" si="203"/>
        <v>0.18983957219251346</v>
      </c>
      <c r="S934" s="99" t="str">
        <f t="shared" si="204"/>
        <v>GROWTH</v>
      </c>
      <c r="T934" s="68">
        <v>120</v>
      </c>
      <c r="U934" s="100" t="str">
        <f t="shared" si="205"/>
        <v>Apr</v>
      </c>
      <c r="V934" s="96">
        <v>120</v>
      </c>
      <c r="W934" s="101">
        <f t="shared" si="206"/>
        <v>325</v>
      </c>
      <c r="X934" s="102">
        <f t="shared" si="207"/>
        <v>2.7083333333333335</v>
      </c>
      <c r="Y934" s="103" t="str">
        <f t="shared" si="208"/>
        <v>GROWTH</v>
      </c>
      <c r="Z934" s="74">
        <v>0</v>
      </c>
      <c r="AA934" s="69"/>
      <c r="AB934" s="69" t="s">
        <v>133</v>
      </c>
      <c r="AC934" s="69" t="s">
        <v>131</v>
      </c>
      <c r="AD934" s="3">
        <f t="shared" si="209"/>
        <v>0</v>
      </c>
      <c r="AE934" s="75"/>
    </row>
    <row r="935" spans="1:31" ht="14.25" customHeight="1">
      <c r="A935" s="69" t="s">
        <v>131</v>
      </c>
      <c r="B935" s="71" t="s">
        <v>140</v>
      </c>
      <c r="C935" s="71" t="s">
        <v>2354</v>
      </c>
      <c r="D935" s="71">
        <v>1000001259</v>
      </c>
      <c r="E935" s="72" t="s">
        <v>1525</v>
      </c>
      <c r="F935" s="73">
        <v>43494</v>
      </c>
      <c r="G935" s="66" t="str">
        <f t="shared" si="196"/>
        <v>Targeted Dealer</v>
      </c>
      <c r="H935" s="66"/>
      <c r="I935" s="67">
        <v>150</v>
      </c>
      <c r="J935" s="67">
        <f t="shared" si="197"/>
        <v>140</v>
      </c>
      <c r="K935" s="68">
        <v>237</v>
      </c>
      <c r="L935" s="68">
        <f t="shared" si="198"/>
        <v>-87</v>
      </c>
      <c r="M935" s="68">
        <f t="shared" si="199"/>
        <v>169.28571428571431</v>
      </c>
      <c r="N935" s="96">
        <v>187</v>
      </c>
      <c r="O935" s="97" t="str">
        <f t="shared" si="200"/>
        <v>Mar</v>
      </c>
      <c r="P935" s="96">
        <f t="shared" si="201"/>
        <v>187</v>
      </c>
      <c r="Q935" s="98">
        <f t="shared" si="202"/>
        <v>50</v>
      </c>
      <c r="R935" s="97">
        <f t="shared" si="203"/>
        <v>0.26737967914438499</v>
      </c>
      <c r="S935" s="99" t="str">
        <f t="shared" si="204"/>
        <v>GROWTH</v>
      </c>
      <c r="T935" s="68">
        <v>145</v>
      </c>
      <c r="U935" s="100" t="str">
        <f t="shared" si="205"/>
        <v>Apr</v>
      </c>
      <c r="V935" s="96">
        <v>145</v>
      </c>
      <c r="W935" s="101">
        <f t="shared" si="206"/>
        <v>92</v>
      </c>
      <c r="X935" s="102">
        <f t="shared" si="207"/>
        <v>0.63448275862068959</v>
      </c>
      <c r="Y935" s="103" t="str">
        <f t="shared" si="208"/>
        <v>GROWTH</v>
      </c>
      <c r="Z935" s="74">
        <v>0</v>
      </c>
      <c r="AA935" s="69"/>
      <c r="AB935" s="69" t="s">
        <v>133</v>
      </c>
      <c r="AC935" s="69" t="s">
        <v>131</v>
      </c>
      <c r="AD935" s="3">
        <f t="shared" si="209"/>
        <v>0</v>
      </c>
      <c r="AE935" s="75"/>
    </row>
    <row r="936" spans="1:31" ht="14.25" customHeight="1">
      <c r="A936" s="69" t="s">
        <v>131</v>
      </c>
      <c r="B936" s="71" t="s">
        <v>140</v>
      </c>
      <c r="C936" s="71" t="s">
        <v>2355</v>
      </c>
      <c r="D936" s="71">
        <v>1000001245</v>
      </c>
      <c r="E936" s="72" t="s">
        <v>2356</v>
      </c>
      <c r="F936" s="73">
        <v>43652</v>
      </c>
      <c r="G936" s="66" t="str">
        <f t="shared" si="196"/>
        <v>Targeted Dealer</v>
      </c>
      <c r="H936" s="66"/>
      <c r="I936" s="67">
        <v>170</v>
      </c>
      <c r="J936" s="67">
        <f t="shared" si="197"/>
        <v>158.66666666666669</v>
      </c>
      <c r="K936" s="68">
        <v>403</v>
      </c>
      <c r="L936" s="68">
        <f t="shared" si="198"/>
        <v>-233</v>
      </c>
      <c r="M936" s="68">
        <f t="shared" si="199"/>
        <v>253.99159663865544</v>
      </c>
      <c r="N936" s="96">
        <v>354</v>
      </c>
      <c r="O936" s="97" t="str">
        <f t="shared" si="200"/>
        <v>Mar</v>
      </c>
      <c r="P936" s="96">
        <f t="shared" si="201"/>
        <v>354</v>
      </c>
      <c r="Q936" s="98">
        <f t="shared" si="202"/>
        <v>49</v>
      </c>
      <c r="R936" s="97">
        <f t="shared" si="203"/>
        <v>0.1384180790960452</v>
      </c>
      <c r="S936" s="99" t="str">
        <f t="shared" si="204"/>
        <v>GROWTH</v>
      </c>
      <c r="T936" s="68">
        <v>169</v>
      </c>
      <c r="U936" s="100" t="str">
        <f t="shared" si="205"/>
        <v>Apr</v>
      </c>
      <c r="V936" s="96">
        <v>169</v>
      </c>
      <c r="W936" s="101">
        <f t="shared" si="206"/>
        <v>234</v>
      </c>
      <c r="X936" s="102">
        <f t="shared" si="207"/>
        <v>1.3846153846153846</v>
      </c>
      <c r="Y936" s="103" t="str">
        <f t="shared" si="208"/>
        <v>GROWTH</v>
      </c>
      <c r="Z936" s="74">
        <v>0</v>
      </c>
      <c r="AA936" s="69"/>
      <c r="AB936" s="69" t="s">
        <v>133</v>
      </c>
      <c r="AC936" s="69" t="s">
        <v>131</v>
      </c>
      <c r="AD936" s="3">
        <f t="shared" si="209"/>
        <v>0</v>
      </c>
      <c r="AE936" s="75"/>
    </row>
    <row r="937" spans="1:31" ht="14.25" customHeight="1">
      <c r="A937" s="69" t="s">
        <v>131</v>
      </c>
      <c r="B937" s="71" t="s">
        <v>140</v>
      </c>
      <c r="C937" s="71" t="s">
        <v>2357</v>
      </c>
      <c r="D937" s="71">
        <v>1000001264</v>
      </c>
      <c r="E937" s="72" t="s">
        <v>2358</v>
      </c>
      <c r="F937" s="73">
        <v>43975</v>
      </c>
      <c r="G937" s="66" t="str">
        <f t="shared" si="196"/>
        <v>Targeted Dealer</v>
      </c>
      <c r="H937" s="66"/>
      <c r="I937" s="67">
        <v>1390</v>
      </c>
      <c r="J937" s="67">
        <f t="shared" si="197"/>
        <v>1297.3333333333335</v>
      </c>
      <c r="K937" s="68">
        <v>2360</v>
      </c>
      <c r="L937" s="68">
        <f t="shared" si="198"/>
        <v>-970</v>
      </c>
      <c r="M937" s="68">
        <f t="shared" si="199"/>
        <v>181.91161356628982</v>
      </c>
      <c r="N937" s="96">
        <v>2365</v>
      </c>
      <c r="O937" s="97" t="str">
        <f t="shared" si="200"/>
        <v>Mar</v>
      </c>
      <c r="P937" s="96">
        <f t="shared" si="201"/>
        <v>2365</v>
      </c>
      <c r="Q937" s="98">
        <f t="shared" si="202"/>
        <v>-5</v>
      </c>
      <c r="R937" s="97">
        <f t="shared" si="203"/>
        <v>-2.1141649048626032E-3</v>
      </c>
      <c r="S937" s="99" t="str">
        <f t="shared" si="204"/>
        <v>DEGROWTH</v>
      </c>
      <c r="T937" s="68">
        <v>1145</v>
      </c>
      <c r="U937" s="100" t="str">
        <f t="shared" si="205"/>
        <v>Apr</v>
      </c>
      <c r="V937" s="96">
        <v>1145</v>
      </c>
      <c r="W937" s="101">
        <f t="shared" si="206"/>
        <v>1215</v>
      </c>
      <c r="X937" s="102">
        <f t="shared" si="207"/>
        <v>1.0611353711790392</v>
      </c>
      <c r="Y937" s="103" t="str">
        <f t="shared" si="208"/>
        <v>GROWTH</v>
      </c>
      <c r="Z937" s="74">
        <v>0</v>
      </c>
      <c r="AA937" s="69"/>
      <c r="AB937" s="69" t="s">
        <v>133</v>
      </c>
      <c r="AC937" s="69" t="s">
        <v>131</v>
      </c>
      <c r="AD937" s="3">
        <f t="shared" si="209"/>
        <v>0</v>
      </c>
      <c r="AE937" s="75"/>
    </row>
    <row r="938" spans="1:31" ht="14.25" customHeight="1">
      <c r="A938" s="69" t="s">
        <v>131</v>
      </c>
      <c r="B938" s="71" t="s">
        <v>140</v>
      </c>
      <c r="C938" s="71" t="s">
        <v>2359</v>
      </c>
      <c r="D938" s="71">
        <v>1000001257</v>
      </c>
      <c r="E938" s="72" t="s">
        <v>2360</v>
      </c>
      <c r="F938" s="73">
        <v>44136</v>
      </c>
      <c r="G938" s="66" t="str">
        <f t="shared" si="196"/>
        <v>Targeted Dealer</v>
      </c>
      <c r="H938" s="66"/>
      <c r="I938" s="67">
        <v>35</v>
      </c>
      <c r="J938" s="67">
        <f t="shared" si="197"/>
        <v>32.666666666666671</v>
      </c>
      <c r="K938" s="68">
        <v>12</v>
      </c>
      <c r="L938" s="68">
        <f t="shared" si="198"/>
        <v>23</v>
      </c>
      <c r="M938" s="68">
        <f t="shared" si="199"/>
        <v>36.734693877551017</v>
      </c>
      <c r="N938" s="96">
        <v>0</v>
      </c>
      <c r="O938" s="97" t="str">
        <f t="shared" si="200"/>
        <v>Mar</v>
      </c>
      <c r="P938" s="96">
        <f t="shared" si="201"/>
        <v>0</v>
      </c>
      <c r="Q938" s="98">
        <f t="shared" si="202"/>
        <v>12</v>
      </c>
      <c r="R938" s="97" t="str">
        <f t="shared" si="203"/>
        <v xml:space="preserve"> </v>
      </c>
      <c r="S938" s="99" t="b">
        <f t="shared" si="204"/>
        <v>0</v>
      </c>
      <c r="T938" s="68">
        <v>24</v>
      </c>
      <c r="U938" s="100" t="str">
        <f t="shared" si="205"/>
        <v>Apr</v>
      </c>
      <c r="V938" s="96">
        <v>24</v>
      </c>
      <c r="W938" s="101">
        <f t="shared" si="206"/>
        <v>-12</v>
      </c>
      <c r="X938" s="102">
        <f t="shared" si="207"/>
        <v>-0.5</v>
      </c>
      <c r="Y938" s="103" t="str">
        <f t="shared" si="208"/>
        <v>DEGROWTH</v>
      </c>
      <c r="Z938" s="74">
        <v>0</v>
      </c>
      <c r="AA938" s="69"/>
      <c r="AB938" s="69" t="s">
        <v>133</v>
      </c>
      <c r="AC938" s="69" t="s">
        <v>131</v>
      </c>
      <c r="AD938" s="3">
        <f t="shared" si="209"/>
        <v>0</v>
      </c>
      <c r="AE938" s="75"/>
    </row>
    <row r="939" spans="1:31" ht="14.25" customHeight="1">
      <c r="A939" s="69" t="s">
        <v>131</v>
      </c>
      <c r="B939" s="71" t="s">
        <v>140</v>
      </c>
      <c r="C939" s="71" t="s">
        <v>2361</v>
      </c>
      <c r="D939" s="71">
        <v>1000001265</v>
      </c>
      <c r="E939" s="72" t="s">
        <v>2362</v>
      </c>
      <c r="F939" s="73">
        <v>44188</v>
      </c>
      <c r="G939" s="66" t="str">
        <f t="shared" si="196"/>
        <v>Targeted Dealer</v>
      </c>
      <c r="H939" s="66"/>
      <c r="I939" s="67">
        <v>1120</v>
      </c>
      <c r="J939" s="67">
        <f t="shared" si="197"/>
        <v>1045.3333333333335</v>
      </c>
      <c r="K939" s="68">
        <v>1538</v>
      </c>
      <c r="L939" s="68">
        <f t="shared" si="198"/>
        <v>-418</v>
      </c>
      <c r="M939" s="68">
        <f t="shared" si="199"/>
        <v>147.1301020408163</v>
      </c>
      <c r="N939" s="96">
        <v>1671</v>
      </c>
      <c r="O939" s="97" t="str">
        <f t="shared" si="200"/>
        <v>Mar</v>
      </c>
      <c r="P939" s="96">
        <f t="shared" si="201"/>
        <v>1671</v>
      </c>
      <c r="Q939" s="98">
        <f t="shared" si="202"/>
        <v>-133</v>
      </c>
      <c r="R939" s="97">
        <f t="shared" si="203"/>
        <v>-7.9593058049072463E-2</v>
      </c>
      <c r="S939" s="99" t="str">
        <f t="shared" si="204"/>
        <v>DEGROWTH</v>
      </c>
      <c r="T939" s="68">
        <v>1011</v>
      </c>
      <c r="U939" s="100" t="str">
        <f t="shared" si="205"/>
        <v>Apr</v>
      </c>
      <c r="V939" s="96">
        <v>1011</v>
      </c>
      <c r="W939" s="101">
        <f t="shared" si="206"/>
        <v>527</v>
      </c>
      <c r="X939" s="102">
        <f t="shared" si="207"/>
        <v>0.52126607319485663</v>
      </c>
      <c r="Y939" s="103" t="str">
        <f t="shared" si="208"/>
        <v>GROWTH</v>
      </c>
      <c r="Z939" s="74">
        <v>0</v>
      </c>
      <c r="AA939" s="69"/>
      <c r="AB939" s="69" t="s">
        <v>133</v>
      </c>
      <c r="AC939" s="69" t="s">
        <v>131</v>
      </c>
      <c r="AD939" s="3">
        <f t="shared" si="209"/>
        <v>0</v>
      </c>
      <c r="AE939" s="75"/>
    </row>
    <row r="940" spans="1:31" ht="14.25" customHeight="1">
      <c r="A940" s="69" t="s">
        <v>131</v>
      </c>
      <c r="B940" s="71" t="s">
        <v>140</v>
      </c>
      <c r="C940" s="71" t="s">
        <v>2363</v>
      </c>
      <c r="D940" s="71">
        <v>1000001241</v>
      </c>
      <c r="E940" s="72" t="s">
        <v>2364</v>
      </c>
      <c r="F940" s="73">
        <v>44194</v>
      </c>
      <c r="G940" s="66" t="str">
        <f t="shared" si="196"/>
        <v>Targeted Dealer</v>
      </c>
      <c r="H940" s="66"/>
      <c r="I940" s="67">
        <v>150</v>
      </c>
      <c r="J940" s="67">
        <f t="shared" si="197"/>
        <v>140</v>
      </c>
      <c r="K940" s="68">
        <v>250</v>
      </c>
      <c r="L940" s="68">
        <f t="shared" si="198"/>
        <v>-100</v>
      </c>
      <c r="M940" s="68">
        <f t="shared" si="199"/>
        <v>178.57142857142858</v>
      </c>
      <c r="N940" s="96">
        <v>220</v>
      </c>
      <c r="O940" s="97" t="str">
        <f t="shared" si="200"/>
        <v>Mar</v>
      </c>
      <c r="P940" s="96">
        <f t="shared" si="201"/>
        <v>220</v>
      </c>
      <c r="Q940" s="98">
        <f t="shared" si="202"/>
        <v>30</v>
      </c>
      <c r="R940" s="97">
        <f t="shared" si="203"/>
        <v>0.13636363636363646</v>
      </c>
      <c r="S940" s="99" t="str">
        <f t="shared" si="204"/>
        <v>GROWTH</v>
      </c>
      <c r="T940" s="68">
        <v>125</v>
      </c>
      <c r="U940" s="100" t="str">
        <f t="shared" si="205"/>
        <v>Apr</v>
      </c>
      <c r="V940" s="96">
        <v>125</v>
      </c>
      <c r="W940" s="101">
        <f t="shared" si="206"/>
        <v>125</v>
      </c>
      <c r="X940" s="102">
        <f t="shared" si="207"/>
        <v>1</v>
      </c>
      <c r="Y940" s="103" t="str">
        <f t="shared" si="208"/>
        <v>GROWTH</v>
      </c>
      <c r="Z940" s="74">
        <v>0</v>
      </c>
      <c r="AA940" s="69"/>
      <c r="AB940" s="69" t="s">
        <v>133</v>
      </c>
      <c r="AC940" s="69" t="s">
        <v>131</v>
      </c>
      <c r="AD940" s="3">
        <f t="shared" si="209"/>
        <v>0</v>
      </c>
      <c r="AE940" s="75"/>
    </row>
    <row r="941" spans="1:31" ht="14.25" customHeight="1">
      <c r="A941" s="69" t="s">
        <v>131</v>
      </c>
      <c r="B941" s="71" t="s">
        <v>140</v>
      </c>
      <c r="C941" s="71" t="s">
        <v>2365</v>
      </c>
      <c r="D941" s="71">
        <v>1000001239</v>
      </c>
      <c r="E941" s="72" t="s">
        <v>2366</v>
      </c>
      <c r="F941" s="73">
        <v>44201</v>
      </c>
      <c r="G941" s="66" t="str">
        <f t="shared" si="196"/>
        <v>Targeted Dealer</v>
      </c>
      <c r="H941" s="66"/>
      <c r="I941" s="67">
        <v>110</v>
      </c>
      <c r="J941" s="67">
        <f t="shared" si="197"/>
        <v>102.66666666666666</v>
      </c>
      <c r="K941" s="68">
        <v>400</v>
      </c>
      <c r="L941" s="68">
        <f t="shared" si="198"/>
        <v>-290</v>
      </c>
      <c r="M941" s="68">
        <f t="shared" si="199"/>
        <v>389.61038961038963</v>
      </c>
      <c r="N941" s="96">
        <v>275</v>
      </c>
      <c r="O941" s="97" t="str">
        <f t="shared" si="200"/>
        <v>Mar</v>
      </c>
      <c r="P941" s="96">
        <f t="shared" si="201"/>
        <v>275</v>
      </c>
      <c r="Q941" s="98">
        <f t="shared" si="202"/>
        <v>125</v>
      </c>
      <c r="R941" s="97">
        <f t="shared" si="203"/>
        <v>0.45454545454545459</v>
      </c>
      <c r="S941" s="99" t="str">
        <f t="shared" si="204"/>
        <v>GROWTH</v>
      </c>
      <c r="T941" s="68">
        <v>125</v>
      </c>
      <c r="U941" s="100" t="str">
        <f t="shared" si="205"/>
        <v>Apr</v>
      </c>
      <c r="V941" s="96">
        <v>125</v>
      </c>
      <c r="W941" s="101">
        <f t="shared" si="206"/>
        <v>275</v>
      </c>
      <c r="X941" s="102">
        <f t="shared" si="207"/>
        <v>2.2000000000000002</v>
      </c>
      <c r="Y941" s="103" t="str">
        <f t="shared" si="208"/>
        <v>GROWTH</v>
      </c>
      <c r="Z941" s="74">
        <v>0</v>
      </c>
      <c r="AA941" s="69"/>
      <c r="AB941" s="69" t="s">
        <v>133</v>
      </c>
      <c r="AC941" s="69" t="s">
        <v>131</v>
      </c>
      <c r="AD941" s="3">
        <f t="shared" si="209"/>
        <v>0</v>
      </c>
      <c r="AE941" s="75"/>
    </row>
    <row r="942" spans="1:31" ht="14.25" customHeight="1">
      <c r="A942" s="69" t="s">
        <v>131</v>
      </c>
      <c r="B942" s="71" t="s">
        <v>140</v>
      </c>
      <c r="C942" s="71" t="s">
        <v>2367</v>
      </c>
      <c r="D942" s="71">
        <v>1000001261</v>
      </c>
      <c r="E942" s="72" t="s">
        <v>2368</v>
      </c>
      <c r="F942" s="73">
        <v>44264</v>
      </c>
      <c r="G942" s="66" t="str">
        <f t="shared" si="196"/>
        <v>Targeted Dealer</v>
      </c>
      <c r="H942" s="66"/>
      <c r="I942" s="67">
        <v>35</v>
      </c>
      <c r="J942" s="67">
        <f t="shared" si="197"/>
        <v>32.666666666666671</v>
      </c>
      <c r="K942" s="68">
        <v>60</v>
      </c>
      <c r="L942" s="68">
        <f t="shared" si="198"/>
        <v>-25</v>
      </c>
      <c r="M942" s="68">
        <f t="shared" si="199"/>
        <v>183.67346938775506</v>
      </c>
      <c r="N942" s="96">
        <v>24</v>
      </c>
      <c r="O942" s="97" t="str">
        <f t="shared" si="200"/>
        <v>Mar</v>
      </c>
      <c r="P942" s="96">
        <f t="shared" si="201"/>
        <v>24</v>
      </c>
      <c r="Q942" s="98">
        <f t="shared" si="202"/>
        <v>36</v>
      </c>
      <c r="R942" s="97">
        <f t="shared" si="203"/>
        <v>1.5</v>
      </c>
      <c r="S942" s="99" t="str">
        <f t="shared" si="204"/>
        <v>GROWTH</v>
      </c>
      <c r="T942" s="68">
        <v>24</v>
      </c>
      <c r="U942" s="100" t="str">
        <f t="shared" si="205"/>
        <v>Apr</v>
      </c>
      <c r="V942" s="96">
        <v>24</v>
      </c>
      <c r="W942" s="101">
        <f t="shared" si="206"/>
        <v>36</v>
      </c>
      <c r="X942" s="102">
        <f t="shared" si="207"/>
        <v>1.5</v>
      </c>
      <c r="Y942" s="103" t="str">
        <f t="shared" si="208"/>
        <v>GROWTH</v>
      </c>
      <c r="Z942" s="74">
        <v>0</v>
      </c>
      <c r="AA942" s="69"/>
      <c r="AB942" s="69" t="s">
        <v>133</v>
      </c>
      <c r="AC942" s="69" t="s">
        <v>131</v>
      </c>
      <c r="AD942" s="3">
        <f t="shared" si="209"/>
        <v>0</v>
      </c>
      <c r="AE942" s="75"/>
    </row>
    <row r="943" spans="1:31" ht="14.25" customHeight="1">
      <c r="A943" s="69" t="s">
        <v>131</v>
      </c>
      <c r="B943" s="71" t="s">
        <v>140</v>
      </c>
      <c r="C943" s="71" t="s">
        <v>2369</v>
      </c>
      <c r="D943" s="71">
        <v>1000001250</v>
      </c>
      <c r="E943" s="72" t="s">
        <v>2370</v>
      </c>
      <c r="F943" s="73">
        <v>44267</v>
      </c>
      <c r="G943" s="66" t="str">
        <f t="shared" si="196"/>
        <v>Targeted Dealer</v>
      </c>
      <c r="H943" s="66"/>
      <c r="I943" s="67">
        <v>50</v>
      </c>
      <c r="J943" s="67">
        <f t="shared" si="197"/>
        <v>46.666666666666671</v>
      </c>
      <c r="K943" s="68">
        <v>200</v>
      </c>
      <c r="L943" s="68">
        <f t="shared" si="198"/>
        <v>-150</v>
      </c>
      <c r="M943" s="68">
        <f t="shared" si="199"/>
        <v>428.5714285714285</v>
      </c>
      <c r="N943" s="96">
        <v>125</v>
      </c>
      <c r="O943" s="97" t="str">
        <f t="shared" si="200"/>
        <v>Mar</v>
      </c>
      <c r="P943" s="96">
        <f t="shared" si="201"/>
        <v>125</v>
      </c>
      <c r="Q943" s="98">
        <f t="shared" si="202"/>
        <v>75</v>
      </c>
      <c r="R943" s="97">
        <f t="shared" si="203"/>
        <v>0.60000000000000009</v>
      </c>
      <c r="S943" s="99" t="str">
        <f t="shared" si="204"/>
        <v>GROWTH</v>
      </c>
      <c r="T943" s="68">
        <v>50</v>
      </c>
      <c r="U943" s="100" t="str">
        <f t="shared" si="205"/>
        <v>Apr</v>
      </c>
      <c r="V943" s="96">
        <v>50</v>
      </c>
      <c r="W943" s="101">
        <f t="shared" si="206"/>
        <v>150</v>
      </c>
      <c r="X943" s="102">
        <f t="shared" si="207"/>
        <v>3</v>
      </c>
      <c r="Y943" s="103" t="str">
        <f t="shared" si="208"/>
        <v>GROWTH</v>
      </c>
      <c r="Z943" s="74">
        <v>0</v>
      </c>
      <c r="AA943" s="69"/>
      <c r="AB943" s="69" t="s">
        <v>133</v>
      </c>
      <c r="AC943" s="69" t="s">
        <v>131</v>
      </c>
      <c r="AD943" s="3">
        <f t="shared" si="209"/>
        <v>0</v>
      </c>
      <c r="AE943" s="75"/>
    </row>
    <row r="944" spans="1:31" ht="14.25" customHeight="1">
      <c r="A944" s="69" t="s">
        <v>131</v>
      </c>
      <c r="B944" s="71" t="s">
        <v>140</v>
      </c>
      <c r="C944" s="71" t="s">
        <v>328</v>
      </c>
      <c r="D944" s="71">
        <v>1000001998</v>
      </c>
      <c r="E944" s="72" t="s">
        <v>329</v>
      </c>
      <c r="F944" s="73">
        <v>44468</v>
      </c>
      <c r="G944" s="66" t="str">
        <f t="shared" si="196"/>
        <v>-</v>
      </c>
      <c r="H944" s="66"/>
      <c r="I944" s="67">
        <v>0</v>
      </c>
      <c r="J944" s="67">
        <f t="shared" si="197"/>
        <v>0</v>
      </c>
      <c r="K944" s="68">
        <v>0</v>
      </c>
      <c r="L944" s="68">
        <f t="shared" si="198"/>
        <v>0</v>
      </c>
      <c r="M944" s="68" t="str">
        <f t="shared" si="199"/>
        <v>-</v>
      </c>
      <c r="N944" s="96">
        <v>0</v>
      </c>
      <c r="O944" s="97" t="str">
        <f t="shared" si="200"/>
        <v>Mar</v>
      </c>
      <c r="P944" s="96">
        <f t="shared" si="201"/>
        <v>0</v>
      </c>
      <c r="Q944" s="98">
        <f t="shared" si="202"/>
        <v>0</v>
      </c>
      <c r="R944" s="97" t="str">
        <f t="shared" si="203"/>
        <v xml:space="preserve"> </v>
      </c>
      <c r="S944" s="99" t="b">
        <f t="shared" si="204"/>
        <v>0</v>
      </c>
      <c r="T944" s="68">
        <v>0</v>
      </c>
      <c r="U944" s="100" t="str">
        <f t="shared" si="205"/>
        <v>Apr</v>
      </c>
      <c r="V944" s="96">
        <v>0</v>
      </c>
      <c r="W944" s="101">
        <f t="shared" si="206"/>
        <v>0</v>
      </c>
      <c r="X944" s="102">
        <f t="shared" si="207"/>
        <v>0</v>
      </c>
      <c r="Y944" s="103" t="b">
        <f t="shared" si="208"/>
        <v>0</v>
      </c>
      <c r="Z944" s="74">
        <v>0</v>
      </c>
      <c r="AA944" s="69"/>
      <c r="AB944" s="69" t="s">
        <v>133</v>
      </c>
      <c r="AC944" s="69" t="s">
        <v>131</v>
      </c>
      <c r="AD944" s="3">
        <f t="shared" si="209"/>
        <v>1</v>
      </c>
      <c r="AE944" s="75"/>
    </row>
    <row r="945" spans="1:31" ht="14.25" customHeight="1">
      <c r="A945" s="69" t="s">
        <v>131</v>
      </c>
      <c r="B945" s="71" t="s">
        <v>140</v>
      </c>
      <c r="C945" s="72" t="s">
        <v>2371</v>
      </c>
      <c r="D945" s="71">
        <v>1000002045</v>
      </c>
      <c r="E945" s="72" t="s">
        <v>2372</v>
      </c>
      <c r="F945" s="73">
        <v>44501</v>
      </c>
      <c r="G945" s="66" t="str">
        <f t="shared" si="196"/>
        <v>Targeted Dealer</v>
      </c>
      <c r="H945" s="66"/>
      <c r="I945" s="67">
        <v>370</v>
      </c>
      <c r="J945" s="67">
        <f t="shared" si="197"/>
        <v>345.33333333333337</v>
      </c>
      <c r="K945" s="68">
        <v>862</v>
      </c>
      <c r="L945" s="68">
        <f t="shared" si="198"/>
        <v>-492</v>
      </c>
      <c r="M945" s="68">
        <f t="shared" si="199"/>
        <v>249.6138996138996</v>
      </c>
      <c r="N945" s="96">
        <v>687</v>
      </c>
      <c r="O945" s="97" t="str">
        <f t="shared" si="200"/>
        <v>Mar</v>
      </c>
      <c r="P945" s="96">
        <f t="shared" si="201"/>
        <v>687</v>
      </c>
      <c r="Q945" s="98">
        <f t="shared" si="202"/>
        <v>175</v>
      </c>
      <c r="R945" s="97">
        <f t="shared" si="203"/>
        <v>0.25473071324599705</v>
      </c>
      <c r="S945" s="99" t="str">
        <f t="shared" si="204"/>
        <v>GROWTH</v>
      </c>
      <c r="T945" s="68">
        <v>365</v>
      </c>
      <c r="U945" s="100" t="str">
        <f t="shared" si="205"/>
        <v>Apr</v>
      </c>
      <c r="V945" s="96">
        <v>365</v>
      </c>
      <c r="W945" s="101">
        <f t="shared" si="206"/>
        <v>497</v>
      </c>
      <c r="X945" s="102">
        <f t="shared" si="207"/>
        <v>1.3616438356164382</v>
      </c>
      <c r="Y945" s="103" t="str">
        <f t="shared" si="208"/>
        <v>GROWTH</v>
      </c>
      <c r="Z945" s="74">
        <v>0</v>
      </c>
      <c r="AA945" s="69"/>
      <c r="AB945" s="69" t="s">
        <v>133</v>
      </c>
      <c r="AC945" s="69" t="s">
        <v>131</v>
      </c>
      <c r="AD945" s="3">
        <f t="shared" si="209"/>
        <v>0</v>
      </c>
      <c r="AE945" s="75"/>
    </row>
    <row r="946" spans="1:31" ht="14.25" customHeight="1">
      <c r="A946" s="69" t="s">
        <v>131</v>
      </c>
      <c r="B946" s="71" t="s">
        <v>140</v>
      </c>
      <c r="C946" s="71" t="s">
        <v>2373</v>
      </c>
      <c r="D946" s="71">
        <v>1000002982</v>
      </c>
      <c r="E946" s="72" t="s">
        <v>2374</v>
      </c>
      <c r="F946" s="73">
        <v>44830</v>
      </c>
      <c r="G946" s="66" t="str">
        <f t="shared" si="196"/>
        <v>Targeted Dealer</v>
      </c>
      <c r="H946" s="66"/>
      <c r="I946" s="67">
        <v>170</v>
      </c>
      <c r="J946" s="67">
        <f t="shared" si="197"/>
        <v>158.66666666666669</v>
      </c>
      <c r="K946" s="68">
        <v>195</v>
      </c>
      <c r="L946" s="68">
        <f t="shared" si="198"/>
        <v>-25</v>
      </c>
      <c r="M946" s="68">
        <f t="shared" si="199"/>
        <v>122.89915966386553</v>
      </c>
      <c r="N946" s="96">
        <v>250</v>
      </c>
      <c r="O946" s="97" t="str">
        <f t="shared" si="200"/>
        <v>Mar</v>
      </c>
      <c r="P946" s="96">
        <f t="shared" si="201"/>
        <v>250</v>
      </c>
      <c r="Q946" s="98">
        <f t="shared" si="202"/>
        <v>-55</v>
      </c>
      <c r="R946" s="97">
        <f t="shared" si="203"/>
        <v>-0.21999999999999997</v>
      </c>
      <c r="S946" s="99" t="str">
        <f t="shared" si="204"/>
        <v>DEGROWTH</v>
      </c>
      <c r="T946" s="68">
        <v>67</v>
      </c>
      <c r="U946" s="100" t="str">
        <f t="shared" si="205"/>
        <v>Apr</v>
      </c>
      <c r="V946" s="96">
        <v>67</v>
      </c>
      <c r="W946" s="101">
        <f t="shared" si="206"/>
        <v>128</v>
      </c>
      <c r="X946" s="102">
        <f t="shared" si="207"/>
        <v>1.91044776119403</v>
      </c>
      <c r="Y946" s="103" t="str">
        <f t="shared" si="208"/>
        <v>GROWTH</v>
      </c>
      <c r="Z946" s="74">
        <v>0</v>
      </c>
      <c r="AA946" s="69"/>
      <c r="AB946" s="69" t="s">
        <v>133</v>
      </c>
      <c r="AC946" s="69" t="s">
        <v>131</v>
      </c>
      <c r="AD946" s="3">
        <f t="shared" si="209"/>
        <v>0</v>
      </c>
      <c r="AE946" s="75"/>
    </row>
    <row r="947" spans="1:31" ht="14.25" customHeight="1">
      <c r="A947" s="69" t="s">
        <v>131</v>
      </c>
      <c r="B947" s="71" t="s">
        <v>140</v>
      </c>
      <c r="C947" s="71" t="s">
        <v>2375</v>
      </c>
      <c r="D947" s="71">
        <v>1000003247</v>
      </c>
      <c r="E947" s="72" t="s">
        <v>2376</v>
      </c>
      <c r="F947" s="73">
        <v>44942</v>
      </c>
      <c r="G947" s="66" t="str">
        <f t="shared" si="196"/>
        <v>Targeted Dealer</v>
      </c>
      <c r="H947" s="66"/>
      <c r="I947" s="67">
        <v>20</v>
      </c>
      <c r="J947" s="67">
        <f t="shared" si="197"/>
        <v>18.666666666666664</v>
      </c>
      <c r="K947" s="68">
        <v>325</v>
      </c>
      <c r="L947" s="68">
        <f t="shared" si="198"/>
        <v>-305</v>
      </c>
      <c r="M947" s="68">
        <f t="shared" si="199"/>
        <v>1741.0714285714287</v>
      </c>
      <c r="N947" s="96">
        <v>237</v>
      </c>
      <c r="O947" s="97" t="str">
        <f t="shared" si="200"/>
        <v>Mar</v>
      </c>
      <c r="P947" s="96">
        <f t="shared" si="201"/>
        <v>237</v>
      </c>
      <c r="Q947" s="98">
        <f t="shared" si="202"/>
        <v>88</v>
      </c>
      <c r="R947" s="97">
        <f t="shared" si="203"/>
        <v>0.37130801687763704</v>
      </c>
      <c r="S947" s="99" t="str">
        <f t="shared" si="204"/>
        <v>GROWTH</v>
      </c>
      <c r="T947" s="68">
        <v>15</v>
      </c>
      <c r="U947" s="100" t="str">
        <f t="shared" si="205"/>
        <v>Apr</v>
      </c>
      <c r="V947" s="96">
        <v>15</v>
      </c>
      <c r="W947" s="101">
        <f t="shared" si="206"/>
        <v>310</v>
      </c>
      <c r="X947" s="102">
        <f t="shared" si="207"/>
        <v>20.666666666666668</v>
      </c>
      <c r="Y947" s="103" t="str">
        <f t="shared" si="208"/>
        <v>GROWTH</v>
      </c>
      <c r="Z947" s="74">
        <v>0</v>
      </c>
      <c r="AA947" s="69"/>
      <c r="AB947" s="69" t="s">
        <v>133</v>
      </c>
      <c r="AC947" s="69" t="s">
        <v>131</v>
      </c>
      <c r="AD947" s="3">
        <f t="shared" si="209"/>
        <v>0</v>
      </c>
      <c r="AE947" s="75"/>
    </row>
    <row r="948" spans="1:31" ht="14.25" customHeight="1">
      <c r="A948" s="69" t="s">
        <v>131</v>
      </c>
      <c r="B948" s="71" t="s">
        <v>140</v>
      </c>
      <c r="C948" s="71" t="s">
        <v>2377</v>
      </c>
      <c r="D948" s="71">
        <v>1000003610</v>
      </c>
      <c r="E948" s="72" t="s">
        <v>2378</v>
      </c>
      <c r="F948" s="73">
        <v>45099</v>
      </c>
      <c r="G948" s="66" t="str">
        <f t="shared" si="196"/>
        <v>Targeted Dealer</v>
      </c>
      <c r="H948" s="66"/>
      <c r="I948" s="67">
        <v>10</v>
      </c>
      <c r="J948" s="67">
        <f t="shared" si="197"/>
        <v>9.3333333333333321</v>
      </c>
      <c r="K948" s="68">
        <v>12</v>
      </c>
      <c r="L948" s="68">
        <f t="shared" si="198"/>
        <v>-2</v>
      </c>
      <c r="M948" s="68">
        <f t="shared" si="199"/>
        <v>128.57142857142858</v>
      </c>
      <c r="N948" s="96">
        <v>12</v>
      </c>
      <c r="O948" s="97" t="str">
        <f t="shared" si="200"/>
        <v>Mar</v>
      </c>
      <c r="P948" s="96">
        <f t="shared" si="201"/>
        <v>12</v>
      </c>
      <c r="Q948" s="98">
        <f t="shared" si="202"/>
        <v>0</v>
      </c>
      <c r="R948" s="97">
        <f t="shared" si="203"/>
        <v>0</v>
      </c>
      <c r="S948" s="99" t="str">
        <f t="shared" si="204"/>
        <v>GROWTH</v>
      </c>
      <c r="T948" s="68">
        <v>10</v>
      </c>
      <c r="U948" s="100" t="str">
        <f t="shared" si="205"/>
        <v>Apr</v>
      </c>
      <c r="V948" s="96">
        <v>10</v>
      </c>
      <c r="W948" s="101">
        <f t="shared" si="206"/>
        <v>2</v>
      </c>
      <c r="X948" s="102">
        <f t="shared" si="207"/>
        <v>0.19999999999999996</v>
      </c>
      <c r="Y948" s="103" t="str">
        <f t="shared" si="208"/>
        <v>GROWTH</v>
      </c>
      <c r="Z948" s="74">
        <v>0</v>
      </c>
      <c r="AA948" s="69"/>
      <c r="AB948" s="69" t="s">
        <v>133</v>
      </c>
      <c r="AC948" s="69" t="s">
        <v>131</v>
      </c>
      <c r="AD948" s="3">
        <f t="shared" si="209"/>
        <v>0</v>
      </c>
      <c r="AE948" s="75"/>
    </row>
    <row r="949" spans="1:31" ht="14.25" customHeight="1">
      <c r="A949" s="69" t="s">
        <v>131</v>
      </c>
      <c r="B949" s="71" t="s">
        <v>140</v>
      </c>
      <c r="C949" s="71" t="s">
        <v>2379</v>
      </c>
      <c r="D949" s="71">
        <v>1000003723</v>
      </c>
      <c r="E949" s="72" t="s">
        <v>2380</v>
      </c>
      <c r="F949" s="73">
        <v>45198</v>
      </c>
      <c r="G949" s="66" t="str">
        <f t="shared" si="196"/>
        <v>Targeted Dealer</v>
      </c>
      <c r="H949" s="66"/>
      <c r="I949" s="67">
        <v>140</v>
      </c>
      <c r="J949" s="67">
        <f t="shared" si="197"/>
        <v>130.66666666666669</v>
      </c>
      <c r="K949" s="68">
        <v>272</v>
      </c>
      <c r="L949" s="68">
        <f t="shared" si="198"/>
        <v>-132</v>
      </c>
      <c r="M949" s="68">
        <f t="shared" si="199"/>
        <v>208.16326530612241</v>
      </c>
      <c r="N949" s="96">
        <v>247</v>
      </c>
      <c r="O949" s="97" t="str">
        <f t="shared" si="200"/>
        <v>Mar</v>
      </c>
      <c r="P949" s="96">
        <f t="shared" si="201"/>
        <v>247</v>
      </c>
      <c r="Q949" s="98">
        <f t="shared" si="202"/>
        <v>25</v>
      </c>
      <c r="R949" s="97">
        <f t="shared" si="203"/>
        <v>0.10121457489878538</v>
      </c>
      <c r="S949" s="99" t="str">
        <f t="shared" si="204"/>
        <v>GROWTH</v>
      </c>
      <c r="T949" s="68">
        <v>70</v>
      </c>
      <c r="U949" s="100" t="str">
        <f t="shared" si="205"/>
        <v>Apr</v>
      </c>
      <c r="V949" s="96">
        <v>70</v>
      </c>
      <c r="W949" s="101">
        <f t="shared" si="206"/>
        <v>202</v>
      </c>
      <c r="X949" s="102">
        <f t="shared" si="207"/>
        <v>2.8857142857142857</v>
      </c>
      <c r="Y949" s="103" t="str">
        <f t="shared" si="208"/>
        <v>GROWTH</v>
      </c>
      <c r="Z949" s="74">
        <v>0</v>
      </c>
      <c r="AA949" s="69"/>
      <c r="AB949" s="69" t="s">
        <v>133</v>
      </c>
      <c r="AC949" s="69" t="s">
        <v>131</v>
      </c>
      <c r="AD949" s="3">
        <f t="shared" si="209"/>
        <v>0</v>
      </c>
      <c r="AE949" s="75"/>
    </row>
    <row r="950" spans="1:31" ht="14.25" customHeight="1">
      <c r="A950" s="69" t="s">
        <v>131</v>
      </c>
      <c r="B950" s="78" t="s">
        <v>140</v>
      </c>
      <c r="C950" s="78" t="s">
        <v>2381</v>
      </c>
      <c r="D950" s="105">
        <v>1000004091</v>
      </c>
      <c r="E950" s="105" t="s">
        <v>2382</v>
      </c>
      <c r="F950" s="73">
        <v>45525</v>
      </c>
      <c r="G950" s="66" t="str">
        <f t="shared" si="196"/>
        <v>Targeted Dealer</v>
      </c>
      <c r="H950" s="66"/>
      <c r="I950" s="67">
        <v>220</v>
      </c>
      <c r="J950" s="67">
        <f t="shared" si="197"/>
        <v>205.33333333333331</v>
      </c>
      <c r="K950" s="68">
        <v>352</v>
      </c>
      <c r="L950" s="68">
        <f t="shared" si="198"/>
        <v>-132</v>
      </c>
      <c r="M950" s="68">
        <f t="shared" si="199"/>
        <v>171.42857142857144</v>
      </c>
      <c r="N950" s="96">
        <v>258</v>
      </c>
      <c r="O950" s="97" t="str">
        <f t="shared" si="200"/>
        <v>Mar</v>
      </c>
      <c r="P950" s="96">
        <f t="shared" si="201"/>
        <v>258</v>
      </c>
      <c r="Q950" s="98">
        <f t="shared" si="202"/>
        <v>94</v>
      </c>
      <c r="R950" s="97">
        <f t="shared" si="203"/>
        <v>0.36434108527131781</v>
      </c>
      <c r="S950" s="99" t="str">
        <f t="shared" si="204"/>
        <v>GROWTH</v>
      </c>
      <c r="T950" s="68">
        <v>185</v>
      </c>
      <c r="U950" s="100" t="str">
        <f t="shared" si="205"/>
        <v>Apr</v>
      </c>
      <c r="V950" s="96">
        <v>185</v>
      </c>
      <c r="W950" s="101">
        <f t="shared" si="206"/>
        <v>167</v>
      </c>
      <c r="X950" s="102">
        <f t="shared" si="207"/>
        <v>0.90270270270270281</v>
      </c>
      <c r="Y950" s="103" t="str">
        <f t="shared" si="208"/>
        <v>GROWTH</v>
      </c>
      <c r="Z950" s="74">
        <v>0</v>
      </c>
      <c r="AA950" s="69"/>
      <c r="AB950" s="69" t="s">
        <v>133</v>
      </c>
      <c r="AC950" s="69" t="s">
        <v>131</v>
      </c>
      <c r="AD950" s="3">
        <f t="shared" si="209"/>
        <v>0</v>
      </c>
      <c r="AE950" s="75"/>
    </row>
    <row r="951" spans="1:31" ht="14.25" customHeight="1">
      <c r="A951" s="69" t="s">
        <v>131</v>
      </c>
      <c r="B951" s="71" t="s">
        <v>91</v>
      </c>
      <c r="C951" s="71" t="s">
        <v>2383</v>
      </c>
      <c r="D951" s="71">
        <v>1000001141</v>
      </c>
      <c r="E951" s="72" t="s">
        <v>2384</v>
      </c>
      <c r="F951" s="73">
        <v>39566</v>
      </c>
      <c r="G951" s="66" t="str">
        <f t="shared" si="196"/>
        <v>Targeted Dealer</v>
      </c>
      <c r="H951" s="66"/>
      <c r="I951" s="67">
        <v>1300</v>
      </c>
      <c r="J951" s="67">
        <f t="shared" si="197"/>
        <v>1213.3333333333335</v>
      </c>
      <c r="K951" s="68">
        <v>1850</v>
      </c>
      <c r="L951" s="68">
        <f t="shared" si="198"/>
        <v>-550</v>
      </c>
      <c r="M951" s="68">
        <f t="shared" si="199"/>
        <v>152.47252747252745</v>
      </c>
      <c r="N951" s="96">
        <v>1800</v>
      </c>
      <c r="O951" s="97" t="str">
        <f t="shared" si="200"/>
        <v>Mar</v>
      </c>
      <c r="P951" s="96">
        <f t="shared" si="201"/>
        <v>1800</v>
      </c>
      <c r="Q951" s="98">
        <f t="shared" si="202"/>
        <v>50</v>
      </c>
      <c r="R951" s="97">
        <f t="shared" si="203"/>
        <v>2.7777777777777679E-2</v>
      </c>
      <c r="S951" s="99" t="str">
        <f t="shared" si="204"/>
        <v>GROWTH</v>
      </c>
      <c r="T951" s="68">
        <v>1150</v>
      </c>
      <c r="U951" s="100" t="str">
        <f t="shared" si="205"/>
        <v>Apr</v>
      </c>
      <c r="V951" s="96">
        <v>1150</v>
      </c>
      <c r="W951" s="101">
        <f t="shared" si="206"/>
        <v>700</v>
      </c>
      <c r="X951" s="102">
        <f t="shared" si="207"/>
        <v>0.60869565217391308</v>
      </c>
      <c r="Y951" s="103" t="str">
        <f t="shared" si="208"/>
        <v>GROWTH</v>
      </c>
      <c r="Z951" s="74">
        <v>0</v>
      </c>
      <c r="AA951" s="69"/>
      <c r="AB951" s="69" t="s">
        <v>133</v>
      </c>
      <c r="AC951" s="69" t="s">
        <v>131</v>
      </c>
      <c r="AD951" s="3">
        <f t="shared" si="209"/>
        <v>0</v>
      </c>
      <c r="AE951" s="75"/>
    </row>
    <row r="952" spans="1:31" ht="14.25" customHeight="1">
      <c r="A952" s="69" t="s">
        <v>131</v>
      </c>
      <c r="B952" s="71" t="s">
        <v>91</v>
      </c>
      <c r="C952" s="71" t="s">
        <v>2385</v>
      </c>
      <c r="D952" s="71">
        <v>1000001140</v>
      </c>
      <c r="E952" s="72" t="s">
        <v>2386</v>
      </c>
      <c r="F952" s="73">
        <v>41304</v>
      </c>
      <c r="G952" s="66" t="str">
        <f t="shared" si="196"/>
        <v>Targeted Dealer</v>
      </c>
      <c r="H952" s="66"/>
      <c r="I952" s="67">
        <v>1500</v>
      </c>
      <c r="J952" s="67">
        <f t="shared" si="197"/>
        <v>1400</v>
      </c>
      <c r="K952" s="68">
        <v>2025</v>
      </c>
      <c r="L952" s="68">
        <f t="shared" si="198"/>
        <v>-525</v>
      </c>
      <c r="M952" s="68">
        <f t="shared" si="199"/>
        <v>144.64285714285714</v>
      </c>
      <c r="N952" s="96">
        <v>2089.5</v>
      </c>
      <c r="O952" s="97" t="str">
        <f t="shared" si="200"/>
        <v>Mar</v>
      </c>
      <c r="P952" s="96">
        <f t="shared" si="201"/>
        <v>2089.5</v>
      </c>
      <c r="Q952" s="98">
        <f t="shared" si="202"/>
        <v>-64.5</v>
      </c>
      <c r="R952" s="97">
        <f t="shared" si="203"/>
        <v>-3.0868628858578662E-2</v>
      </c>
      <c r="S952" s="99" t="str">
        <f t="shared" si="204"/>
        <v>DEGROWTH</v>
      </c>
      <c r="T952" s="68">
        <v>1374</v>
      </c>
      <c r="U952" s="100" t="str">
        <f t="shared" si="205"/>
        <v>Apr</v>
      </c>
      <c r="V952" s="96">
        <v>1374</v>
      </c>
      <c r="W952" s="101">
        <f t="shared" si="206"/>
        <v>651</v>
      </c>
      <c r="X952" s="102">
        <f t="shared" si="207"/>
        <v>0.47379912663755452</v>
      </c>
      <c r="Y952" s="103" t="str">
        <f t="shared" si="208"/>
        <v>GROWTH</v>
      </c>
      <c r="Z952" s="74">
        <v>0</v>
      </c>
      <c r="AA952" s="69"/>
      <c r="AB952" s="69" t="s">
        <v>133</v>
      </c>
      <c r="AC952" s="69" t="s">
        <v>131</v>
      </c>
      <c r="AD952" s="3">
        <f t="shared" si="209"/>
        <v>0</v>
      </c>
      <c r="AE952" s="75"/>
    </row>
    <row r="953" spans="1:31" ht="14.25" customHeight="1">
      <c r="A953" s="69" t="s">
        <v>131</v>
      </c>
      <c r="B953" s="71" t="s">
        <v>91</v>
      </c>
      <c r="C953" s="71" t="s">
        <v>2387</v>
      </c>
      <c r="D953" s="71">
        <v>1000001146</v>
      </c>
      <c r="E953" s="72" t="s">
        <v>2388</v>
      </c>
      <c r="F953" s="73">
        <v>42223</v>
      </c>
      <c r="G953" s="66" t="str">
        <f t="shared" si="196"/>
        <v>Targeted Dealer</v>
      </c>
      <c r="H953" s="66"/>
      <c r="I953" s="67">
        <v>950</v>
      </c>
      <c r="J953" s="67">
        <f t="shared" si="197"/>
        <v>886.66666666666674</v>
      </c>
      <c r="K953" s="68">
        <v>1220</v>
      </c>
      <c r="L953" s="68">
        <f t="shared" si="198"/>
        <v>-270</v>
      </c>
      <c r="M953" s="68">
        <f t="shared" si="199"/>
        <v>137.59398496240601</v>
      </c>
      <c r="N953" s="96">
        <v>1271</v>
      </c>
      <c r="O953" s="97" t="str">
        <f t="shared" si="200"/>
        <v>Mar</v>
      </c>
      <c r="P953" s="96">
        <f t="shared" si="201"/>
        <v>1271</v>
      </c>
      <c r="Q953" s="98">
        <f t="shared" si="202"/>
        <v>-51</v>
      </c>
      <c r="R953" s="97">
        <f t="shared" si="203"/>
        <v>-4.0125885129819072E-2</v>
      </c>
      <c r="S953" s="99" t="str">
        <f t="shared" si="204"/>
        <v>DEGROWTH</v>
      </c>
      <c r="T953" s="68">
        <v>848</v>
      </c>
      <c r="U953" s="100" t="str">
        <f t="shared" si="205"/>
        <v>Apr</v>
      </c>
      <c r="V953" s="96">
        <v>848</v>
      </c>
      <c r="W953" s="101">
        <f t="shared" si="206"/>
        <v>372</v>
      </c>
      <c r="X953" s="102">
        <f t="shared" si="207"/>
        <v>0.43867924528301883</v>
      </c>
      <c r="Y953" s="103" t="str">
        <f t="shared" si="208"/>
        <v>GROWTH</v>
      </c>
      <c r="Z953" s="74">
        <v>0</v>
      </c>
      <c r="AA953" s="69"/>
      <c r="AB953" s="69" t="s">
        <v>133</v>
      </c>
      <c r="AC953" s="69" t="s">
        <v>131</v>
      </c>
      <c r="AD953" s="3">
        <f t="shared" si="209"/>
        <v>0</v>
      </c>
      <c r="AE953" s="75"/>
    </row>
    <row r="954" spans="1:31" ht="14.25" customHeight="1">
      <c r="A954" s="69" t="s">
        <v>131</v>
      </c>
      <c r="B954" s="71" t="s">
        <v>91</v>
      </c>
      <c r="C954" s="71" t="s">
        <v>2389</v>
      </c>
      <c r="D954" s="71">
        <v>1000001150</v>
      </c>
      <c r="E954" s="72" t="s">
        <v>2390</v>
      </c>
      <c r="F954" s="73">
        <v>42524</v>
      </c>
      <c r="G954" s="66" t="str">
        <f t="shared" si="196"/>
        <v>Targeted Dealer</v>
      </c>
      <c r="H954" s="66"/>
      <c r="I954" s="67">
        <v>400</v>
      </c>
      <c r="J954" s="67">
        <f t="shared" si="197"/>
        <v>373.33333333333337</v>
      </c>
      <c r="K954" s="68">
        <v>400</v>
      </c>
      <c r="L954" s="68">
        <f t="shared" si="198"/>
        <v>0</v>
      </c>
      <c r="M954" s="68">
        <f t="shared" si="199"/>
        <v>107.14285714285712</v>
      </c>
      <c r="N954" s="96">
        <v>675</v>
      </c>
      <c r="O954" s="97" t="str">
        <f t="shared" si="200"/>
        <v>Mar</v>
      </c>
      <c r="P954" s="96">
        <f t="shared" si="201"/>
        <v>675</v>
      </c>
      <c r="Q954" s="98">
        <f t="shared" si="202"/>
        <v>-275</v>
      </c>
      <c r="R954" s="97">
        <f t="shared" si="203"/>
        <v>-0.40740740740740744</v>
      </c>
      <c r="S954" s="99" t="str">
        <f t="shared" si="204"/>
        <v>DEGROWTH</v>
      </c>
      <c r="T954" s="68">
        <v>175</v>
      </c>
      <c r="U954" s="100" t="str">
        <f t="shared" si="205"/>
        <v>Apr</v>
      </c>
      <c r="V954" s="96">
        <v>175</v>
      </c>
      <c r="W954" s="101">
        <f t="shared" si="206"/>
        <v>225</v>
      </c>
      <c r="X954" s="102">
        <f t="shared" si="207"/>
        <v>1.2857142857142856</v>
      </c>
      <c r="Y954" s="103" t="str">
        <f t="shared" si="208"/>
        <v>GROWTH</v>
      </c>
      <c r="Z954" s="74">
        <v>0</v>
      </c>
      <c r="AA954" s="69"/>
      <c r="AB954" s="69" t="s">
        <v>133</v>
      </c>
      <c r="AC954" s="69" t="s">
        <v>131</v>
      </c>
      <c r="AD954" s="3">
        <f t="shared" si="209"/>
        <v>0</v>
      </c>
      <c r="AE954" s="75"/>
    </row>
    <row r="955" spans="1:31" ht="14.25" customHeight="1">
      <c r="A955" s="69" t="s">
        <v>131</v>
      </c>
      <c r="B955" s="71" t="s">
        <v>91</v>
      </c>
      <c r="C955" s="71" t="s">
        <v>2391</v>
      </c>
      <c r="D955" s="71">
        <v>1000001144</v>
      </c>
      <c r="E955" s="72" t="s">
        <v>2392</v>
      </c>
      <c r="F955" s="73">
        <v>43589</v>
      </c>
      <c r="G955" s="66" t="str">
        <f t="shared" si="196"/>
        <v>Targeted Dealer</v>
      </c>
      <c r="H955" s="66"/>
      <c r="I955" s="67">
        <v>2450</v>
      </c>
      <c r="J955" s="67">
        <f t="shared" si="197"/>
        <v>2286.666666666667</v>
      </c>
      <c r="K955" s="68">
        <v>3423</v>
      </c>
      <c r="L955" s="68">
        <f t="shared" si="198"/>
        <v>-973</v>
      </c>
      <c r="M955" s="68">
        <f t="shared" si="199"/>
        <v>149.69387755102039</v>
      </c>
      <c r="N955" s="96">
        <v>3897</v>
      </c>
      <c r="O955" s="97" t="str">
        <f t="shared" si="200"/>
        <v>Mar</v>
      </c>
      <c r="P955" s="96">
        <f t="shared" si="201"/>
        <v>3897</v>
      </c>
      <c r="Q955" s="98">
        <f t="shared" si="202"/>
        <v>-474</v>
      </c>
      <c r="R955" s="97">
        <f t="shared" si="203"/>
        <v>-0.12163202463433409</v>
      </c>
      <c r="S955" s="99" t="str">
        <f t="shared" si="204"/>
        <v>DEGROWTH</v>
      </c>
      <c r="T955" s="68">
        <v>2234</v>
      </c>
      <c r="U955" s="100" t="str">
        <f t="shared" si="205"/>
        <v>Apr</v>
      </c>
      <c r="V955" s="96">
        <v>2234</v>
      </c>
      <c r="W955" s="101">
        <f t="shared" si="206"/>
        <v>1189</v>
      </c>
      <c r="X955" s="102">
        <f t="shared" si="207"/>
        <v>0.5322291853178156</v>
      </c>
      <c r="Y955" s="103" t="str">
        <f t="shared" si="208"/>
        <v>GROWTH</v>
      </c>
      <c r="Z955" s="74">
        <v>0</v>
      </c>
      <c r="AA955" s="69"/>
      <c r="AB955" s="69" t="s">
        <v>133</v>
      </c>
      <c r="AC955" s="69" t="s">
        <v>131</v>
      </c>
      <c r="AD955" s="3">
        <f t="shared" si="209"/>
        <v>0</v>
      </c>
      <c r="AE955" s="75"/>
    </row>
    <row r="956" spans="1:31" ht="14.25" customHeight="1">
      <c r="A956" s="69" t="s">
        <v>131</v>
      </c>
      <c r="B956" s="71" t="s">
        <v>91</v>
      </c>
      <c r="C956" s="71" t="s">
        <v>2393</v>
      </c>
      <c r="D956" s="71">
        <v>1000001154</v>
      </c>
      <c r="E956" s="72" t="s">
        <v>2394</v>
      </c>
      <c r="F956" s="73">
        <v>43749</v>
      </c>
      <c r="G956" s="66" t="str">
        <f t="shared" si="196"/>
        <v>Targeted Dealer</v>
      </c>
      <c r="H956" s="66"/>
      <c r="I956" s="67">
        <v>160</v>
      </c>
      <c r="J956" s="67">
        <f t="shared" si="197"/>
        <v>149.33333333333331</v>
      </c>
      <c r="K956" s="68">
        <v>149</v>
      </c>
      <c r="L956" s="68">
        <f t="shared" si="198"/>
        <v>11</v>
      </c>
      <c r="M956" s="68">
        <f t="shared" si="199"/>
        <v>99.776785714285722</v>
      </c>
      <c r="N956" s="96">
        <v>188</v>
      </c>
      <c r="O956" s="97" t="str">
        <f t="shared" si="200"/>
        <v>Mar</v>
      </c>
      <c r="P956" s="96">
        <f t="shared" si="201"/>
        <v>188</v>
      </c>
      <c r="Q956" s="98">
        <f t="shared" si="202"/>
        <v>-39</v>
      </c>
      <c r="R956" s="97">
        <f t="shared" si="203"/>
        <v>-0.20744680851063835</v>
      </c>
      <c r="S956" s="99" t="str">
        <f t="shared" si="204"/>
        <v>DEGROWTH</v>
      </c>
      <c r="T956" s="68">
        <v>132</v>
      </c>
      <c r="U956" s="100" t="str">
        <f t="shared" si="205"/>
        <v>Apr</v>
      </c>
      <c r="V956" s="96">
        <v>132</v>
      </c>
      <c r="W956" s="101">
        <f t="shared" si="206"/>
        <v>17</v>
      </c>
      <c r="X956" s="102">
        <f t="shared" si="207"/>
        <v>0.1287878787878789</v>
      </c>
      <c r="Y956" s="103" t="str">
        <f t="shared" si="208"/>
        <v>GROWTH</v>
      </c>
      <c r="Z956" s="74">
        <v>0</v>
      </c>
      <c r="AA956" s="69"/>
      <c r="AB956" s="69" t="s">
        <v>133</v>
      </c>
      <c r="AC956" s="69" t="s">
        <v>131</v>
      </c>
      <c r="AD956" s="3">
        <f t="shared" si="209"/>
        <v>0</v>
      </c>
      <c r="AE956" s="75"/>
    </row>
    <row r="957" spans="1:31" ht="14.25" customHeight="1">
      <c r="A957" s="69" t="s">
        <v>131</v>
      </c>
      <c r="B957" s="71" t="s">
        <v>91</v>
      </c>
      <c r="C957" s="71" t="s">
        <v>2395</v>
      </c>
      <c r="D957" s="71">
        <v>1000001147</v>
      </c>
      <c r="E957" s="72" t="s">
        <v>2396</v>
      </c>
      <c r="F957" s="73">
        <v>44228</v>
      </c>
      <c r="G957" s="66" t="str">
        <f t="shared" si="196"/>
        <v>Targeted Dealer</v>
      </c>
      <c r="H957" s="66"/>
      <c r="I957" s="67">
        <v>70</v>
      </c>
      <c r="J957" s="67">
        <f t="shared" si="197"/>
        <v>65.333333333333343</v>
      </c>
      <c r="K957" s="68">
        <v>150</v>
      </c>
      <c r="L957" s="68">
        <f t="shared" si="198"/>
        <v>-80</v>
      </c>
      <c r="M957" s="68">
        <f t="shared" si="199"/>
        <v>229.59183673469386</v>
      </c>
      <c r="N957" s="96">
        <v>120</v>
      </c>
      <c r="O957" s="97" t="str">
        <f t="shared" si="200"/>
        <v>Mar</v>
      </c>
      <c r="P957" s="96">
        <f t="shared" si="201"/>
        <v>120</v>
      </c>
      <c r="Q957" s="98">
        <f t="shared" si="202"/>
        <v>30</v>
      </c>
      <c r="R957" s="97">
        <f t="shared" si="203"/>
        <v>0.25</v>
      </c>
      <c r="S957" s="99" t="str">
        <f t="shared" si="204"/>
        <v>GROWTH</v>
      </c>
      <c r="T957" s="68">
        <v>48</v>
      </c>
      <c r="U957" s="100" t="str">
        <f t="shared" si="205"/>
        <v>Apr</v>
      </c>
      <c r="V957" s="96">
        <v>48</v>
      </c>
      <c r="W957" s="101">
        <f t="shared" si="206"/>
        <v>102</v>
      </c>
      <c r="X957" s="102">
        <f t="shared" si="207"/>
        <v>2.125</v>
      </c>
      <c r="Y957" s="103" t="str">
        <f t="shared" si="208"/>
        <v>GROWTH</v>
      </c>
      <c r="Z957" s="74">
        <v>0</v>
      </c>
      <c r="AA957" s="69"/>
      <c r="AB957" s="69" t="s">
        <v>133</v>
      </c>
      <c r="AC957" s="69" t="s">
        <v>131</v>
      </c>
      <c r="AD957" s="3">
        <f t="shared" si="209"/>
        <v>0</v>
      </c>
      <c r="AE957" s="75"/>
    </row>
    <row r="958" spans="1:31" ht="14.25" customHeight="1">
      <c r="A958" s="69" t="s">
        <v>131</v>
      </c>
      <c r="B958" s="71" t="s">
        <v>91</v>
      </c>
      <c r="C958" s="71" t="s">
        <v>2397</v>
      </c>
      <c r="D958" s="71">
        <v>1000001153</v>
      </c>
      <c r="E958" s="72" t="s">
        <v>2398</v>
      </c>
      <c r="F958" s="73">
        <v>44230</v>
      </c>
      <c r="G958" s="66" t="str">
        <f t="shared" si="196"/>
        <v>Targeted Dealer</v>
      </c>
      <c r="H958" s="66"/>
      <c r="I958" s="67">
        <v>2100</v>
      </c>
      <c r="J958" s="67">
        <f t="shared" si="197"/>
        <v>1960</v>
      </c>
      <c r="K958" s="68">
        <v>4493</v>
      </c>
      <c r="L958" s="68">
        <f t="shared" si="198"/>
        <v>-2393</v>
      </c>
      <c r="M958" s="68">
        <f t="shared" si="199"/>
        <v>229.234693877551</v>
      </c>
      <c r="N958" s="96">
        <v>3628.5</v>
      </c>
      <c r="O958" s="97" t="str">
        <f t="shared" si="200"/>
        <v>Mar</v>
      </c>
      <c r="P958" s="96">
        <f t="shared" si="201"/>
        <v>3628.5</v>
      </c>
      <c r="Q958" s="98">
        <f t="shared" si="202"/>
        <v>864.5</v>
      </c>
      <c r="R958" s="97">
        <f t="shared" si="203"/>
        <v>0.23825272151026589</v>
      </c>
      <c r="S958" s="99" t="str">
        <f t="shared" si="204"/>
        <v>GROWTH</v>
      </c>
      <c r="T958" s="68">
        <v>1776.5</v>
      </c>
      <c r="U958" s="100" t="str">
        <f t="shared" si="205"/>
        <v>Apr</v>
      </c>
      <c r="V958" s="96">
        <v>1776.5</v>
      </c>
      <c r="W958" s="101">
        <f t="shared" si="206"/>
        <v>2716.5</v>
      </c>
      <c r="X958" s="102">
        <f t="shared" si="207"/>
        <v>1.5291303124120463</v>
      </c>
      <c r="Y958" s="103" t="str">
        <f t="shared" si="208"/>
        <v>GROWTH</v>
      </c>
      <c r="Z958" s="74">
        <v>0</v>
      </c>
      <c r="AA958" s="69"/>
      <c r="AB958" s="69" t="s">
        <v>133</v>
      </c>
      <c r="AC958" s="69" t="s">
        <v>131</v>
      </c>
      <c r="AD958" s="3">
        <f t="shared" si="209"/>
        <v>0</v>
      </c>
      <c r="AE958" s="75"/>
    </row>
    <row r="959" spans="1:31" ht="14.25" customHeight="1">
      <c r="A959" s="69" t="s">
        <v>131</v>
      </c>
      <c r="B959" s="71" t="s">
        <v>91</v>
      </c>
      <c r="C959" s="71" t="s">
        <v>2399</v>
      </c>
      <c r="D959" s="71">
        <v>1000001143</v>
      </c>
      <c r="E959" s="72" t="s">
        <v>2400</v>
      </c>
      <c r="F959" s="73">
        <v>44257</v>
      </c>
      <c r="G959" s="66" t="str">
        <f t="shared" si="196"/>
        <v>Targeted Dealer</v>
      </c>
      <c r="H959" s="66"/>
      <c r="I959" s="67">
        <v>50</v>
      </c>
      <c r="J959" s="67">
        <f t="shared" si="197"/>
        <v>46.666666666666671</v>
      </c>
      <c r="K959" s="68">
        <v>0</v>
      </c>
      <c r="L959" s="68">
        <f t="shared" si="198"/>
        <v>50</v>
      </c>
      <c r="M959" s="68">
        <f t="shared" si="199"/>
        <v>0</v>
      </c>
      <c r="N959" s="96">
        <v>12</v>
      </c>
      <c r="O959" s="97" t="str">
        <f t="shared" si="200"/>
        <v>Mar</v>
      </c>
      <c r="P959" s="96">
        <f t="shared" si="201"/>
        <v>12</v>
      </c>
      <c r="Q959" s="98">
        <f t="shared" si="202"/>
        <v>-12</v>
      </c>
      <c r="R959" s="97">
        <f t="shared" si="203"/>
        <v>-1</v>
      </c>
      <c r="S959" s="99" t="str">
        <f t="shared" si="204"/>
        <v>DEGROWTH</v>
      </c>
      <c r="T959" s="68">
        <v>48</v>
      </c>
      <c r="U959" s="100" t="str">
        <f t="shared" si="205"/>
        <v>Apr</v>
      </c>
      <c r="V959" s="96">
        <v>48</v>
      </c>
      <c r="W959" s="101">
        <f t="shared" si="206"/>
        <v>-48</v>
      </c>
      <c r="X959" s="102">
        <f t="shared" si="207"/>
        <v>-1</v>
      </c>
      <c r="Y959" s="103" t="str">
        <f t="shared" si="208"/>
        <v>DEGROWTH</v>
      </c>
      <c r="Z959" s="74">
        <v>0</v>
      </c>
      <c r="AA959" s="69"/>
      <c r="AB959" s="69" t="s">
        <v>133</v>
      </c>
      <c r="AC959" s="69" t="s">
        <v>131</v>
      </c>
      <c r="AD959" s="3">
        <f t="shared" si="209"/>
        <v>1</v>
      </c>
      <c r="AE959" s="75"/>
    </row>
    <row r="960" spans="1:31" ht="14.25" customHeight="1">
      <c r="A960" s="69" t="s">
        <v>131</v>
      </c>
      <c r="B960" s="71" t="s">
        <v>91</v>
      </c>
      <c r="C960" s="71" t="s">
        <v>2401</v>
      </c>
      <c r="D960" s="71">
        <v>1000001148</v>
      </c>
      <c r="E960" s="72" t="s">
        <v>2402</v>
      </c>
      <c r="F960" s="73">
        <v>44337</v>
      </c>
      <c r="G960" s="66" t="str">
        <f t="shared" si="196"/>
        <v>Targeted Dealer</v>
      </c>
      <c r="H960" s="66"/>
      <c r="I960" s="67">
        <v>270</v>
      </c>
      <c r="J960" s="67">
        <f t="shared" si="197"/>
        <v>252</v>
      </c>
      <c r="K960" s="68">
        <v>484</v>
      </c>
      <c r="L960" s="68">
        <f t="shared" si="198"/>
        <v>-214</v>
      </c>
      <c r="M960" s="68">
        <f t="shared" si="199"/>
        <v>192.06349206349205</v>
      </c>
      <c r="N960" s="96">
        <v>548</v>
      </c>
      <c r="O960" s="97" t="str">
        <f t="shared" si="200"/>
        <v>Mar</v>
      </c>
      <c r="P960" s="96">
        <f t="shared" si="201"/>
        <v>548</v>
      </c>
      <c r="Q960" s="98">
        <f t="shared" si="202"/>
        <v>-64</v>
      </c>
      <c r="R960" s="97">
        <f t="shared" si="203"/>
        <v>-0.11678832116788318</v>
      </c>
      <c r="S960" s="99" t="str">
        <f t="shared" si="204"/>
        <v>DEGROWTH</v>
      </c>
      <c r="T960" s="68">
        <v>243</v>
      </c>
      <c r="U960" s="100" t="str">
        <f t="shared" si="205"/>
        <v>Apr</v>
      </c>
      <c r="V960" s="96">
        <v>243</v>
      </c>
      <c r="W960" s="101">
        <f t="shared" si="206"/>
        <v>241</v>
      </c>
      <c r="X960" s="102">
        <f t="shared" si="207"/>
        <v>0.99176954732510292</v>
      </c>
      <c r="Y960" s="103" t="str">
        <f t="shared" si="208"/>
        <v>GROWTH</v>
      </c>
      <c r="Z960" s="74">
        <v>0</v>
      </c>
      <c r="AA960" s="69"/>
      <c r="AB960" s="69" t="s">
        <v>133</v>
      </c>
      <c r="AC960" s="69" t="s">
        <v>131</v>
      </c>
      <c r="AD960" s="3">
        <f t="shared" si="209"/>
        <v>0</v>
      </c>
      <c r="AE960" s="75"/>
    </row>
    <row r="961" spans="1:31" ht="14.25" customHeight="1">
      <c r="A961" s="69" t="s">
        <v>131</v>
      </c>
      <c r="B961" s="71" t="s">
        <v>91</v>
      </c>
      <c r="C961" s="71" t="s">
        <v>2403</v>
      </c>
      <c r="D961" s="71">
        <v>1000002535</v>
      </c>
      <c r="E961" s="72" t="s">
        <v>2404</v>
      </c>
      <c r="F961" s="73">
        <v>44602</v>
      </c>
      <c r="G961" s="66" t="str">
        <f t="shared" si="196"/>
        <v>Targeted Dealer</v>
      </c>
      <c r="H961" s="66"/>
      <c r="I961" s="67">
        <v>220</v>
      </c>
      <c r="J961" s="67">
        <f t="shared" si="197"/>
        <v>205.33333333333331</v>
      </c>
      <c r="K961" s="68">
        <v>275</v>
      </c>
      <c r="L961" s="68">
        <f t="shared" si="198"/>
        <v>-55</v>
      </c>
      <c r="M961" s="68">
        <f t="shared" si="199"/>
        <v>133.92857142857144</v>
      </c>
      <c r="N961" s="96">
        <v>175</v>
      </c>
      <c r="O961" s="97" t="str">
        <f t="shared" si="200"/>
        <v>Mar</v>
      </c>
      <c r="P961" s="96">
        <f t="shared" si="201"/>
        <v>175</v>
      </c>
      <c r="Q961" s="98">
        <f t="shared" si="202"/>
        <v>100</v>
      </c>
      <c r="R961" s="97">
        <f t="shared" si="203"/>
        <v>0.5714285714285714</v>
      </c>
      <c r="S961" s="99" t="str">
        <f t="shared" si="204"/>
        <v>GROWTH</v>
      </c>
      <c r="T961" s="68">
        <v>100</v>
      </c>
      <c r="U961" s="100" t="str">
        <f t="shared" si="205"/>
        <v>Apr</v>
      </c>
      <c r="V961" s="96">
        <v>100</v>
      </c>
      <c r="W961" s="101">
        <f t="shared" si="206"/>
        <v>175</v>
      </c>
      <c r="X961" s="102">
        <f t="shared" si="207"/>
        <v>1.75</v>
      </c>
      <c r="Y961" s="103" t="str">
        <f t="shared" si="208"/>
        <v>GROWTH</v>
      </c>
      <c r="Z961" s="74">
        <v>0</v>
      </c>
      <c r="AA961" s="69"/>
      <c r="AB961" s="69" t="s">
        <v>133</v>
      </c>
      <c r="AC961" s="69" t="s">
        <v>131</v>
      </c>
      <c r="AD961" s="3">
        <f t="shared" si="209"/>
        <v>0</v>
      </c>
      <c r="AE961" s="75"/>
    </row>
    <row r="962" spans="1:31" ht="14.25" customHeight="1">
      <c r="A962" s="69" t="s">
        <v>131</v>
      </c>
      <c r="B962" s="71" t="s">
        <v>91</v>
      </c>
      <c r="C962" s="71" t="s">
        <v>2405</v>
      </c>
      <c r="D962" s="71">
        <v>1000003700</v>
      </c>
      <c r="E962" s="71" t="s">
        <v>2406</v>
      </c>
      <c r="F962" s="73">
        <v>45167</v>
      </c>
      <c r="G962" s="66" t="str">
        <f t="shared" si="196"/>
        <v>Targeted Dealer</v>
      </c>
      <c r="H962" s="66"/>
      <c r="I962" s="67">
        <v>60</v>
      </c>
      <c r="J962" s="67">
        <f t="shared" si="197"/>
        <v>56</v>
      </c>
      <c r="K962" s="68">
        <v>78</v>
      </c>
      <c r="L962" s="68">
        <f t="shared" si="198"/>
        <v>-18</v>
      </c>
      <c r="M962" s="68">
        <f t="shared" si="199"/>
        <v>139.28571428571428</v>
      </c>
      <c r="N962" s="96">
        <v>194</v>
      </c>
      <c r="O962" s="97" t="str">
        <f t="shared" si="200"/>
        <v>Mar</v>
      </c>
      <c r="P962" s="96">
        <f t="shared" si="201"/>
        <v>194</v>
      </c>
      <c r="Q962" s="98">
        <f t="shared" si="202"/>
        <v>-116</v>
      </c>
      <c r="R962" s="97">
        <f t="shared" si="203"/>
        <v>-0.59793814432989689</v>
      </c>
      <c r="S962" s="99" t="str">
        <f t="shared" si="204"/>
        <v>DEGROWTH</v>
      </c>
      <c r="T962" s="68">
        <v>24</v>
      </c>
      <c r="U962" s="100" t="str">
        <f t="shared" si="205"/>
        <v>Apr</v>
      </c>
      <c r="V962" s="96">
        <v>24</v>
      </c>
      <c r="W962" s="101">
        <f t="shared" si="206"/>
        <v>54</v>
      </c>
      <c r="X962" s="102">
        <f t="shared" si="207"/>
        <v>2.25</v>
      </c>
      <c r="Y962" s="103" t="str">
        <f t="shared" si="208"/>
        <v>GROWTH</v>
      </c>
      <c r="Z962" s="74">
        <v>0</v>
      </c>
      <c r="AA962" s="69"/>
      <c r="AB962" s="69" t="s">
        <v>133</v>
      </c>
      <c r="AC962" s="69" t="s">
        <v>131</v>
      </c>
      <c r="AD962" s="3">
        <f t="shared" si="209"/>
        <v>0</v>
      </c>
      <c r="AE962" s="75"/>
    </row>
    <row r="963" spans="1:31" ht="14.25" customHeight="1">
      <c r="A963" s="69" t="s">
        <v>131</v>
      </c>
      <c r="B963" s="71" t="s">
        <v>91</v>
      </c>
      <c r="C963" s="71" t="s">
        <v>2407</v>
      </c>
      <c r="D963" s="71">
        <v>1000003743</v>
      </c>
      <c r="E963" s="71" t="s">
        <v>2408</v>
      </c>
      <c r="F963" s="73">
        <v>45230</v>
      </c>
      <c r="G963" s="66" t="str">
        <f t="shared" ref="G963:G1026" si="210">IF(I963&gt;0,"Targeted Dealer","-")</f>
        <v>Targeted Dealer</v>
      </c>
      <c r="H963" s="66"/>
      <c r="I963" s="67">
        <v>60</v>
      </c>
      <c r="J963" s="67">
        <f t="shared" ref="J963:J1026" si="211">I963/$J$1*($J$1-$E$1)</f>
        <v>56</v>
      </c>
      <c r="K963" s="68">
        <v>42</v>
      </c>
      <c r="L963" s="68">
        <f t="shared" ref="L963:L1026" si="212">I963-K963</f>
        <v>18</v>
      </c>
      <c r="M963" s="68">
        <f t="shared" ref="M963:M1026" si="213">IFERROR((K963/J963%),"-")</f>
        <v>74.999999999999986</v>
      </c>
      <c r="N963" s="96">
        <v>48</v>
      </c>
      <c r="O963" s="97" t="str">
        <f t="shared" ref="O963:O1026" si="214">IF(F963&lt;=$P$2,"Mar","")</f>
        <v>Mar</v>
      </c>
      <c r="P963" s="96">
        <f t="shared" ref="P963:P1026" si="215">N963</f>
        <v>48</v>
      </c>
      <c r="Q963" s="98">
        <f t="shared" ref="Q963:Q1026" si="216">K963-P963</f>
        <v>-6</v>
      </c>
      <c r="R963" s="97">
        <f t="shared" ref="R963:R1026" si="217">IFERROR(IF(O963="Mar",(K963/P963-1))," ")</f>
        <v>-0.125</v>
      </c>
      <c r="S963" s="99" t="str">
        <f t="shared" ref="S963:S1026" si="218">IF(N963&gt;0,IF(O963="","-",IF(R963&lt;0%,"DEGROWTH","GROWTH")))</f>
        <v>DEGROWTH</v>
      </c>
      <c r="T963" s="68">
        <v>24</v>
      </c>
      <c r="U963" s="100" t="str">
        <f t="shared" ref="U963:U1026" si="219">IF(F963&lt;=$V$2,"Apr","")</f>
        <v>Apr</v>
      </c>
      <c r="V963" s="96">
        <v>24</v>
      </c>
      <c r="W963" s="101">
        <f t="shared" ref="W963:W1026" si="220">K963-V963</f>
        <v>18</v>
      </c>
      <c r="X963" s="102">
        <f t="shared" ref="X963:X1026" si="221">IFERROR(IF(U963="Apr",(K963/V963-1)),0)</f>
        <v>0.75</v>
      </c>
      <c r="Y963" s="103" t="str">
        <f t="shared" ref="Y963:Y1026" si="222">IF(T963&gt;0,IF(U963="","-",IF(X963&lt;0%,"DEGROWTH","GROWTH")))</f>
        <v>GROWTH</v>
      </c>
      <c r="Z963" s="74">
        <v>0</v>
      </c>
      <c r="AA963" s="69"/>
      <c r="AB963" s="69" t="s">
        <v>133</v>
      </c>
      <c r="AC963" s="69" t="s">
        <v>131</v>
      </c>
      <c r="AD963" s="3">
        <f t="shared" ref="AD963:AD1026" si="223">IF(K963=0,1,0)</f>
        <v>0</v>
      </c>
      <c r="AE963" s="75"/>
    </row>
    <row r="964" spans="1:31" ht="14.25" customHeight="1">
      <c r="A964" s="69" t="s">
        <v>131</v>
      </c>
      <c r="B964" s="78" t="s">
        <v>91</v>
      </c>
      <c r="C964" s="78" t="s">
        <v>2409</v>
      </c>
      <c r="D964" s="78">
        <v>1000004007</v>
      </c>
      <c r="E964" s="78" t="s">
        <v>2410</v>
      </c>
      <c r="F964" s="73">
        <v>45457</v>
      </c>
      <c r="G964" s="66" t="str">
        <f t="shared" si="210"/>
        <v>Targeted Dealer</v>
      </c>
      <c r="H964" s="66"/>
      <c r="I964" s="67">
        <v>120</v>
      </c>
      <c r="J964" s="67">
        <f t="shared" si="211"/>
        <v>112</v>
      </c>
      <c r="K964" s="68">
        <v>92</v>
      </c>
      <c r="L964" s="68">
        <f t="shared" si="212"/>
        <v>28</v>
      </c>
      <c r="M964" s="68">
        <f t="shared" si="213"/>
        <v>82.142857142857139</v>
      </c>
      <c r="N964" s="96">
        <v>148</v>
      </c>
      <c r="O964" s="97" t="str">
        <f t="shared" si="214"/>
        <v>Mar</v>
      </c>
      <c r="P964" s="96">
        <f t="shared" si="215"/>
        <v>148</v>
      </c>
      <c r="Q964" s="98">
        <f t="shared" si="216"/>
        <v>-56</v>
      </c>
      <c r="R964" s="97">
        <f t="shared" si="217"/>
        <v>-0.3783783783783784</v>
      </c>
      <c r="S964" s="99" t="str">
        <f t="shared" si="218"/>
        <v>DEGROWTH</v>
      </c>
      <c r="T964" s="68">
        <v>78</v>
      </c>
      <c r="U964" s="100" t="str">
        <f t="shared" si="219"/>
        <v>Apr</v>
      </c>
      <c r="V964" s="96">
        <v>78</v>
      </c>
      <c r="W964" s="101">
        <f t="shared" si="220"/>
        <v>14</v>
      </c>
      <c r="X964" s="102">
        <f t="shared" si="221"/>
        <v>0.17948717948717952</v>
      </c>
      <c r="Y964" s="103" t="str">
        <f t="shared" si="222"/>
        <v>GROWTH</v>
      </c>
      <c r="Z964" s="74">
        <v>0</v>
      </c>
      <c r="AA964" s="69"/>
      <c r="AB964" s="69" t="s">
        <v>133</v>
      </c>
      <c r="AC964" s="69" t="s">
        <v>131</v>
      </c>
      <c r="AD964" s="3">
        <f t="shared" si="223"/>
        <v>0</v>
      </c>
      <c r="AE964" s="75"/>
    </row>
    <row r="965" spans="1:31" ht="14.25" customHeight="1">
      <c r="A965" s="69" t="s">
        <v>131</v>
      </c>
      <c r="B965" s="78" t="s">
        <v>91</v>
      </c>
      <c r="C965" s="78" t="s">
        <v>2411</v>
      </c>
      <c r="D965" s="78">
        <v>1000004069</v>
      </c>
      <c r="E965" s="78" t="s">
        <v>2412</v>
      </c>
      <c r="F965" s="73">
        <v>45504</v>
      </c>
      <c r="G965" s="66" t="str">
        <f t="shared" si="210"/>
        <v>Targeted Dealer</v>
      </c>
      <c r="H965" s="66"/>
      <c r="I965" s="67">
        <v>120</v>
      </c>
      <c r="J965" s="67">
        <f t="shared" si="211"/>
        <v>112</v>
      </c>
      <c r="K965" s="68">
        <v>182</v>
      </c>
      <c r="L965" s="68">
        <f t="shared" si="212"/>
        <v>-62</v>
      </c>
      <c r="M965" s="68">
        <f t="shared" si="213"/>
        <v>162.49999999999997</v>
      </c>
      <c r="N965" s="96">
        <v>171</v>
      </c>
      <c r="O965" s="97" t="str">
        <f t="shared" si="214"/>
        <v>Mar</v>
      </c>
      <c r="P965" s="96">
        <f t="shared" si="215"/>
        <v>171</v>
      </c>
      <c r="Q965" s="98">
        <f t="shared" si="216"/>
        <v>11</v>
      </c>
      <c r="R965" s="97">
        <f t="shared" si="217"/>
        <v>6.4327485380117011E-2</v>
      </c>
      <c r="S965" s="99" t="str">
        <f t="shared" si="218"/>
        <v>GROWTH</v>
      </c>
      <c r="T965" s="68">
        <v>92</v>
      </c>
      <c r="U965" s="100" t="str">
        <f t="shared" si="219"/>
        <v>Apr</v>
      </c>
      <c r="V965" s="96">
        <v>92</v>
      </c>
      <c r="W965" s="101">
        <f t="shared" si="220"/>
        <v>90</v>
      </c>
      <c r="X965" s="102">
        <f t="shared" si="221"/>
        <v>0.97826086956521729</v>
      </c>
      <c r="Y965" s="103" t="str">
        <f t="shared" si="222"/>
        <v>GROWTH</v>
      </c>
      <c r="Z965" s="74">
        <v>0</v>
      </c>
      <c r="AA965" s="69"/>
      <c r="AB965" s="69" t="s">
        <v>133</v>
      </c>
      <c r="AC965" s="69" t="s">
        <v>131</v>
      </c>
      <c r="AD965" s="3">
        <f t="shared" si="223"/>
        <v>0</v>
      </c>
      <c r="AE965" s="75"/>
    </row>
    <row r="966" spans="1:31" ht="14.25" customHeight="1">
      <c r="A966" s="69" t="s">
        <v>131</v>
      </c>
      <c r="B966" s="71" t="s">
        <v>93</v>
      </c>
      <c r="C966" s="71" t="s">
        <v>2413</v>
      </c>
      <c r="D966" s="71">
        <v>1000001408</v>
      </c>
      <c r="E966" s="72" t="s">
        <v>2414</v>
      </c>
      <c r="F966" s="73">
        <v>40614</v>
      </c>
      <c r="G966" s="66" t="str">
        <f t="shared" si="210"/>
        <v>Targeted Dealer</v>
      </c>
      <c r="H966" s="66"/>
      <c r="I966" s="67">
        <v>400</v>
      </c>
      <c r="J966" s="67">
        <f t="shared" si="211"/>
        <v>373.33333333333337</v>
      </c>
      <c r="K966" s="68">
        <v>469.75</v>
      </c>
      <c r="L966" s="68">
        <f t="shared" si="212"/>
        <v>-69.75</v>
      </c>
      <c r="M966" s="68">
        <f t="shared" si="213"/>
        <v>125.82589285714285</v>
      </c>
      <c r="N966" s="96">
        <v>601</v>
      </c>
      <c r="O966" s="97" t="str">
        <f t="shared" si="214"/>
        <v>Mar</v>
      </c>
      <c r="P966" s="96">
        <f t="shared" si="215"/>
        <v>601</v>
      </c>
      <c r="Q966" s="98">
        <f t="shared" si="216"/>
        <v>-131.25</v>
      </c>
      <c r="R966" s="97">
        <f t="shared" si="217"/>
        <v>-0.21838602329450918</v>
      </c>
      <c r="S966" s="99" t="str">
        <f t="shared" si="218"/>
        <v>DEGROWTH</v>
      </c>
      <c r="T966" s="68">
        <v>194.5</v>
      </c>
      <c r="U966" s="100" t="str">
        <f t="shared" si="219"/>
        <v>Apr</v>
      </c>
      <c r="V966" s="96">
        <v>194.5</v>
      </c>
      <c r="W966" s="101">
        <f t="shared" si="220"/>
        <v>275.25</v>
      </c>
      <c r="X966" s="102">
        <f t="shared" si="221"/>
        <v>1.4151670951156814</v>
      </c>
      <c r="Y966" s="103" t="str">
        <f t="shared" si="222"/>
        <v>GROWTH</v>
      </c>
      <c r="Z966" s="74">
        <v>0</v>
      </c>
      <c r="AA966" s="69"/>
      <c r="AB966" s="69" t="s">
        <v>133</v>
      </c>
      <c r="AC966" s="69" t="s">
        <v>131</v>
      </c>
      <c r="AD966" s="3">
        <f t="shared" si="223"/>
        <v>0</v>
      </c>
      <c r="AE966" s="75"/>
    </row>
    <row r="967" spans="1:31" ht="14.25" customHeight="1">
      <c r="A967" s="69" t="s">
        <v>131</v>
      </c>
      <c r="B967" s="71" t="s">
        <v>93</v>
      </c>
      <c r="C967" s="71" t="s">
        <v>2415</v>
      </c>
      <c r="D967" s="71">
        <v>1000001405</v>
      </c>
      <c r="E967" s="72" t="s">
        <v>2416</v>
      </c>
      <c r="F967" s="73">
        <v>40876</v>
      </c>
      <c r="G967" s="66" t="str">
        <f t="shared" si="210"/>
        <v>Targeted Dealer</v>
      </c>
      <c r="H967" s="66"/>
      <c r="I967" s="67">
        <v>150</v>
      </c>
      <c r="J967" s="67">
        <f t="shared" si="211"/>
        <v>140</v>
      </c>
      <c r="K967" s="68">
        <v>152</v>
      </c>
      <c r="L967" s="68">
        <f t="shared" si="212"/>
        <v>-2</v>
      </c>
      <c r="M967" s="68">
        <f t="shared" si="213"/>
        <v>108.57142857142858</v>
      </c>
      <c r="N967" s="96">
        <v>196</v>
      </c>
      <c r="O967" s="97" t="str">
        <f t="shared" si="214"/>
        <v>Mar</v>
      </c>
      <c r="P967" s="96">
        <f t="shared" si="215"/>
        <v>196</v>
      </c>
      <c r="Q967" s="98">
        <f t="shared" si="216"/>
        <v>-44</v>
      </c>
      <c r="R967" s="97">
        <f t="shared" si="217"/>
        <v>-0.22448979591836737</v>
      </c>
      <c r="S967" s="99" t="str">
        <f t="shared" si="218"/>
        <v>DEGROWTH</v>
      </c>
      <c r="T967" s="68">
        <v>144</v>
      </c>
      <c r="U967" s="100" t="str">
        <f t="shared" si="219"/>
        <v>Apr</v>
      </c>
      <c r="V967" s="96">
        <v>144</v>
      </c>
      <c r="W967" s="101">
        <f t="shared" si="220"/>
        <v>8</v>
      </c>
      <c r="X967" s="102">
        <f t="shared" si="221"/>
        <v>5.555555555555558E-2</v>
      </c>
      <c r="Y967" s="103" t="str">
        <f t="shared" si="222"/>
        <v>GROWTH</v>
      </c>
      <c r="Z967" s="74">
        <v>0</v>
      </c>
      <c r="AA967" s="69"/>
      <c r="AB967" s="69" t="s">
        <v>133</v>
      </c>
      <c r="AC967" s="69" t="s">
        <v>131</v>
      </c>
      <c r="AD967" s="3">
        <f t="shared" si="223"/>
        <v>0</v>
      </c>
      <c r="AE967" s="75"/>
    </row>
    <row r="968" spans="1:31" ht="14.25" customHeight="1">
      <c r="A968" s="69" t="s">
        <v>131</v>
      </c>
      <c r="B968" s="71" t="s">
        <v>93</v>
      </c>
      <c r="C968" s="71" t="s">
        <v>2417</v>
      </c>
      <c r="D968" s="71">
        <v>1000001418</v>
      </c>
      <c r="E968" s="72" t="s">
        <v>2418</v>
      </c>
      <c r="F968" s="73">
        <v>40925</v>
      </c>
      <c r="G968" s="66" t="str">
        <f t="shared" si="210"/>
        <v>Targeted Dealer</v>
      </c>
      <c r="H968" s="66"/>
      <c r="I968" s="67">
        <v>220</v>
      </c>
      <c r="J968" s="67">
        <f t="shared" si="211"/>
        <v>205.33333333333331</v>
      </c>
      <c r="K968" s="68">
        <v>303</v>
      </c>
      <c r="L968" s="68">
        <f t="shared" si="212"/>
        <v>-83</v>
      </c>
      <c r="M968" s="68">
        <f t="shared" si="213"/>
        <v>147.56493506493507</v>
      </c>
      <c r="N968" s="96">
        <v>393</v>
      </c>
      <c r="O968" s="97" t="str">
        <f t="shared" si="214"/>
        <v>Mar</v>
      </c>
      <c r="P968" s="96">
        <f t="shared" si="215"/>
        <v>393</v>
      </c>
      <c r="Q968" s="98">
        <f t="shared" si="216"/>
        <v>-90</v>
      </c>
      <c r="R968" s="97">
        <f t="shared" si="217"/>
        <v>-0.22900763358778631</v>
      </c>
      <c r="S968" s="99" t="str">
        <f t="shared" si="218"/>
        <v>DEGROWTH</v>
      </c>
      <c r="T968" s="68">
        <v>204</v>
      </c>
      <c r="U968" s="100" t="str">
        <f t="shared" si="219"/>
        <v>Apr</v>
      </c>
      <c r="V968" s="96">
        <v>204</v>
      </c>
      <c r="W968" s="101">
        <f t="shared" si="220"/>
        <v>99</v>
      </c>
      <c r="X968" s="102">
        <f t="shared" si="221"/>
        <v>0.48529411764705888</v>
      </c>
      <c r="Y968" s="103" t="str">
        <f t="shared" si="222"/>
        <v>GROWTH</v>
      </c>
      <c r="Z968" s="74">
        <v>0</v>
      </c>
      <c r="AA968" s="69"/>
      <c r="AB968" s="69" t="s">
        <v>133</v>
      </c>
      <c r="AC968" s="69" t="s">
        <v>131</v>
      </c>
      <c r="AD968" s="3">
        <f t="shared" si="223"/>
        <v>0</v>
      </c>
      <c r="AE968" s="75"/>
    </row>
    <row r="969" spans="1:31" ht="14.25" customHeight="1">
      <c r="A969" s="69" t="s">
        <v>131</v>
      </c>
      <c r="B969" s="71" t="s">
        <v>93</v>
      </c>
      <c r="C969" s="71" t="s">
        <v>2419</v>
      </c>
      <c r="D969" s="71">
        <v>1000002808</v>
      </c>
      <c r="E969" s="72" t="s">
        <v>2420</v>
      </c>
      <c r="F969" s="73">
        <v>40942</v>
      </c>
      <c r="G969" s="66" t="str">
        <f t="shared" si="210"/>
        <v>Targeted Dealer</v>
      </c>
      <c r="H969" s="66"/>
      <c r="I969" s="67">
        <v>2225</v>
      </c>
      <c r="J969" s="67">
        <f t="shared" si="211"/>
        <v>2076.666666666667</v>
      </c>
      <c r="K969" s="68">
        <v>2201.75</v>
      </c>
      <c r="L969" s="68">
        <f t="shared" si="212"/>
        <v>23.25</v>
      </c>
      <c r="M969" s="68">
        <f t="shared" si="213"/>
        <v>106.02327447833065</v>
      </c>
      <c r="N969" s="96">
        <v>2493.75</v>
      </c>
      <c r="O969" s="97" t="str">
        <f t="shared" si="214"/>
        <v>Mar</v>
      </c>
      <c r="P969" s="96">
        <f t="shared" si="215"/>
        <v>2493.75</v>
      </c>
      <c r="Q969" s="98">
        <f t="shared" si="216"/>
        <v>-292</v>
      </c>
      <c r="R969" s="97">
        <f t="shared" si="217"/>
        <v>-0.11709273182957392</v>
      </c>
      <c r="S969" s="99" t="str">
        <f t="shared" si="218"/>
        <v>DEGROWTH</v>
      </c>
      <c r="T969" s="68">
        <v>1820.4</v>
      </c>
      <c r="U969" s="100" t="str">
        <f t="shared" si="219"/>
        <v>Apr</v>
      </c>
      <c r="V969" s="96">
        <v>1820.4</v>
      </c>
      <c r="W969" s="101">
        <f t="shared" si="220"/>
        <v>381.34999999999991</v>
      </c>
      <c r="X969" s="102">
        <f t="shared" si="221"/>
        <v>0.20948692595034046</v>
      </c>
      <c r="Y969" s="103" t="str">
        <f t="shared" si="222"/>
        <v>GROWTH</v>
      </c>
      <c r="Z969" s="74">
        <v>0</v>
      </c>
      <c r="AA969" s="69"/>
      <c r="AB969" s="69" t="s">
        <v>133</v>
      </c>
      <c r="AC969" s="69" t="s">
        <v>131</v>
      </c>
      <c r="AD969" s="3">
        <f t="shared" si="223"/>
        <v>0</v>
      </c>
      <c r="AE969" s="75"/>
    </row>
    <row r="970" spans="1:31" ht="14.25" customHeight="1">
      <c r="A970" s="69" t="s">
        <v>131</v>
      </c>
      <c r="B970" s="71" t="s">
        <v>93</v>
      </c>
      <c r="C970" s="71" t="s">
        <v>2421</v>
      </c>
      <c r="D970" s="71">
        <v>1000001411</v>
      </c>
      <c r="E970" s="72" t="s">
        <v>2422</v>
      </c>
      <c r="F970" s="73">
        <v>41102</v>
      </c>
      <c r="G970" s="66" t="str">
        <f t="shared" si="210"/>
        <v>Targeted Dealer</v>
      </c>
      <c r="H970" s="66"/>
      <c r="I970" s="67">
        <v>75</v>
      </c>
      <c r="J970" s="67">
        <f t="shared" si="211"/>
        <v>70</v>
      </c>
      <c r="K970" s="68">
        <v>25</v>
      </c>
      <c r="L970" s="68">
        <f t="shared" si="212"/>
        <v>50</v>
      </c>
      <c r="M970" s="68">
        <f t="shared" si="213"/>
        <v>35.714285714285715</v>
      </c>
      <c r="N970" s="96">
        <v>86</v>
      </c>
      <c r="O970" s="97" t="str">
        <f t="shared" si="214"/>
        <v>Mar</v>
      </c>
      <c r="P970" s="96">
        <f t="shared" si="215"/>
        <v>86</v>
      </c>
      <c r="Q970" s="98">
        <f t="shared" si="216"/>
        <v>-61</v>
      </c>
      <c r="R970" s="97">
        <f t="shared" si="217"/>
        <v>-0.70930232558139528</v>
      </c>
      <c r="S970" s="99" t="str">
        <f t="shared" si="218"/>
        <v>DEGROWTH</v>
      </c>
      <c r="T970" s="68">
        <v>69</v>
      </c>
      <c r="U970" s="100" t="str">
        <f t="shared" si="219"/>
        <v>Apr</v>
      </c>
      <c r="V970" s="96">
        <v>69</v>
      </c>
      <c r="W970" s="101">
        <f t="shared" si="220"/>
        <v>-44</v>
      </c>
      <c r="X970" s="102">
        <f t="shared" si="221"/>
        <v>-0.6376811594202898</v>
      </c>
      <c r="Y970" s="103" t="str">
        <f t="shared" si="222"/>
        <v>DEGROWTH</v>
      </c>
      <c r="Z970" s="74">
        <v>0</v>
      </c>
      <c r="AA970" s="69"/>
      <c r="AB970" s="69" t="s">
        <v>133</v>
      </c>
      <c r="AC970" s="69" t="s">
        <v>131</v>
      </c>
      <c r="AD970" s="3">
        <f t="shared" si="223"/>
        <v>0</v>
      </c>
      <c r="AE970" s="75"/>
    </row>
    <row r="971" spans="1:31" ht="14.25" customHeight="1">
      <c r="A971" s="69" t="s">
        <v>131</v>
      </c>
      <c r="B971" s="71" t="s">
        <v>93</v>
      </c>
      <c r="C971" s="71" t="s">
        <v>2423</v>
      </c>
      <c r="D971" s="71">
        <v>1000001413</v>
      </c>
      <c r="E971" s="72" t="s">
        <v>2424</v>
      </c>
      <c r="F971" s="73">
        <v>41234</v>
      </c>
      <c r="G971" s="66" t="str">
        <f t="shared" si="210"/>
        <v>Targeted Dealer</v>
      </c>
      <c r="H971" s="66"/>
      <c r="I971" s="67">
        <v>150</v>
      </c>
      <c r="J971" s="67">
        <f t="shared" si="211"/>
        <v>140</v>
      </c>
      <c r="K971" s="68">
        <v>206</v>
      </c>
      <c r="L971" s="68">
        <f t="shared" si="212"/>
        <v>-56</v>
      </c>
      <c r="M971" s="68">
        <f t="shared" si="213"/>
        <v>147.14285714285714</v>
      </c>
      <c r="N971" s="96">
        <v>226.5</v>
      </c>
      <c r="O971" s="97" t="str">
        <f t="shared" si="214"/>
        <v>Mar</v>
      </c>
      <c r="P971" s="96">
        <f t="shared" si="215"/>
        <v>226.5</v>
      </c>
      <c r="Q971" s="98">
        <f t="shared" si="216"/>
        <v>-20.5</v>
      </c>
      <c r="R971" s="97">
        <f t="shared" si="217"/>
        <v>-9.0507726269315691E-2</v>
      </c>
      <c r="S971" s="99" t="str">
        <f t="shared" si="218"/>
        <v>DEGROWTH</v>
      </c>
      <c r="T971" s="68">
        <v>147</v>
      </c>
      <c r="U971" s="100" t="str">
        <f t="shared" si="219"/>
        <v>Apr</v>
      </c>
      <c r="V971" s="96">
        <v>147</v>
      </c>
      <c r="W971" s="101">
        <f t="shared" si="220"/>
        <v>59</v>
      </c>
      <c r="X971" s="102">
        <f t="shared" si="221"/>
        <v>0.40136054421768708</v>
      </c>
      <c r="Y971" s="103" t="str">
        <f t="shared" si="222"/>
        <v>GROWTH</v>
      </c>
      <c r="Z971" s="74">
        <v>0</v>
      </c>
      <c r="AA971" s="69"/>
      <c r="AB971" s="69" t="s">
        <v>133</v>
      </c>
      <c r="AC971" s="69" t="s">
        <v>131</v>
      </c>
      <c r="AD971" s="3">
        <f t="shared" si="223"/>
        <v>0</v>
      </c>
      <c r="AE971" s="75"/>
    </row>
    <row r="972" spans="1:31" ht="14.25" customHeight="1">
      <c r="A972" s="69" t="s">
        <v>131</v>
      </c>
      <c r="B972" s="71" t="s">
        <v>93</v>
      </c>
      <c r="C972" s="71" t="s">
        <v>332</v>
      </c>
      <c r="D972" s="71">
        <v>1000001406</v>
      </c>
      <c r="E972" s="72" t="s">
        <v>333</v>
      </c>
      <c r="F972" s="73">
        <v>41479</v>
      </c>
      <c r="G972" s="66" t="str">
        <f t="shared" si="210"/>
        <v>Targeted Dealer</v>
      </c>
      <c r="H972" s="66"/>
      <c r="I972" s="67">
        <v>50</v>
      </c>
      <c r="J972" s="67">
        <f t="shared" si="211"/>
        <v>46.666666666666671</v>
      </c>
      <c r="K972" s="68">
        <v>52.5</v>
      </c>
      <c r="L972" s="68">
        <f t="shared" si="212"/>
        <v>-2.5</v>
      </c>
      <c r="M972" s="68">
        <f t="shared" si="213"/>
        <v>112.49999999999999</v>
      </c>
      <c r="N972" s="96">
        <v>107.5</v>
      </c>
      <c r="O972" s="97" t="str">
        <f t="shared" si="214"/>
        <v>Mar</v>
      </c>
      <c r="P972" s="96">
        <f t="shared" si="215"/>
        <v>107.5</v>
      </c>
      <c r="Q972" s="98">
        <f t="shared" si="216"/>
        <v>-55</v>
      </c>
      <c r="R972" s="97">
        <f t="shared" si="217"/>
        <v>-0.51162790697674421</v>
      </c>
      <c r="S972" s="99" t="str">
        <f t="shared" si="218"/>
        <v>DEGROWTH</v>
      </c>
      <c r="T972" s="68">
        <v>40</v>
      </c>
      <c r="U972" s="100" t="str">
        <f t="shared" si="219"/>
        <v>Apr</v>
      </c>
      <c r="V972" s="96">
        <v>40</v>
      </c>
      <c r="W972" s="101">
        <f t="shared" si="220"/>
        <v>12.5</v>
      </c>
      <c r="X972" s="102">
        <f t="shared" si="221"/>
        <v>0.3125</v>
      </c>
      <c r="Y972" s="103" t="str">
        <f t="shared" si="222"/>
        <v>GROWTH</v>
      </c>
      <c r="Z972" s="74">
        <v>0</v>
      </c>
      <c r="AA972" s="69"/>
      <c r="AB972" s="69" t="s">
        <v>133</v>
      </c>
      <c r="AC972" s="69" t="s">
        <v>131</v>
      </c>
      <c r="AD972" s="3">
        <f t="shared" si="223"/>
        <v>0</v>
      </c>
      <c r="AE972" s="75"/>
    </row>
    <row r="973" spans="1:31" ht="14.25" customHeight="1">
      <c r="A973" s="69" t="s">
        <v>131</v>
      </c>
      <c r="B973" s="71" t="s">
        <v>93</v>
      </c>
      <c r="C973" s="71" t="s">
        <v>2425</v>
      </c>
      <c r="D973" s="71">
        <v>1000001416</v>
      </c>
      <c r="E973" s="72" t="s">
        <v>2426</v>
      </c>
      <c r="F973" s="73">
        <v>41578</v>
      </c>
      <c r="G973" s="66" t="str">
        <f t="shared" si="210"/>
        <v>Targeted Dealer</v>
      </c>
      <c r="H973" s="66"/>
      <c r="I973" s="67">
        <v>180</v>
      </c>
      <c r="J973" s="67">
        <f t="shared" si="211"/>
        <v>168</v>
      </c>
      <c r="K973" s="68">
        <v>232</v>
      </c>
      <c r="L973" s="68">
        <f t="shared" si="212"/>
        <v>-52</v>
      </c>
      <c r="M973" s="68">
        <f t="shared" si="213"/>
        <v>138.0952380952381</v>
      </c>
      <c r="N973" s="96">
        <v>269</v>
      </c>
      <c r="O973" s="97" t="str">
        <f t="shared" si="214"/>
        <v>Mar</v>
      </c>
      <c r="P973" s="96">
        <f t="shared" si="215"/>
        <v>269</v>
      </c>
      <c r="Q973" s="98">
        <f t="shared" si="216"/>
        <v>-37</v>
      </c>
      <c r="R973" s="97">
        <f t="shared" si="217"/>
        <v>-0.13754646840148699</v>
      </c>
      <c r="S973" s="99" t="str">
        <f t="shared" si="218"/>
        <v>DEGROWTH</v>
      </c>
      <c r="T973" s="68">
        <v>182</v>
      </c>
      <c r="U973" s="100" t="str">
        <f t="shared" si="219"/>
        <v>Apr</v>
      </c>
      <c r="V973" s="96">
        <v>182</v>
      </c>
      <c r="W973" s="101">
        <f t="shared" si="220"/>
        <v>50</v>
      </c>
      <c r="X973" s="102">
        <f t="shared" si="221"/>
        <v>0.27472527472527464</v>
      </c>
      <c r="Y973" s="103" t="str">
        <f t="shared" si="222"/>
        <v>GROWTH</v>
      </c>
      <c r="Z973" s="74">
        <v>0</v>
      </c>
      <c r="AA973" s="69"/>
      <c r="AB973" s="69" t="s">
        <v>133</v>
      </c>
      <c r="AC973" s="69" t="s">
        <v>131</v>
      </c>
      <c r="AD973" s="3">
        <f t="shared" si="223"/>
        <v>0</v>
      </c>
      <c r="AE973" s="75"/>
    </row>
    <row r="974" spans="1:31" ht="14.25" customHeight="1">
      <c r="A974" s="69" t="s">
        <v>131</v>
      </c>
      <c r="B974" s="71" t="s">
        <v>93</v>
      </c>
      <c r="C974" s="71" t="s">
        <v>2427</v>
      </c>
      <c r="D974" s="71">
        <v>1000001435</v>
      </c>
      <c r="E974" s="72" t="s">
        <v>2428</v>
      </c>
      <c r="F974" s="73">
        <v>41965</v>
      </c>
      <c r="G974" s="66" t="str">
        <f t="shared" si="210"/>
        <v>Targeted Dealer</v>
      </c>
      <c r="H974" s="66"/>
      <c r="I974" s="67">
        <v>170</v>
      </c>
      <c r="J974" s="67">
        <f t="shared" si="211"/>
        <v>158.66666666666669</v>
      </c>
      <c r="K974" s="68">
        <v>206</v>
      </c>
      <c r="L974" s="68">
        <f t="shared" si="212"/>
        <v>-36</v>
      </c>
      <c r="M974" s="68">
        <f t="shared" si="213"/>
        <v>129.83193277310923</v>
      </c>
      <c r="N974" s="96">
        <v>290</v>
      </c>
      <c r="O974" s="97" t="str">
        <f t="shared" si="214"/>
        <v>Mar</v>
      </c>
      <c r="P974" s="96">
        <f t="shared" si="215"/>
        <v>290</v>
      </c>
      <c r="Q974" s="98">
        <f t="shared" si="216"/>
        <v>-84</v>
      </c>
      <c r="R974" s="97">
        <f t="shared" si="217"/>
        <v>-0.28965517241379313</v>
      </c>
      <c r="S974" s="99" t="str">
        <f t="shared" si="218"/>
        <v>DEGROWTH</v>
      </c>
      <c r="T974" s="68">
        <v>145</v>
      </c>
      <c r="U974" s="100" t="str">
        <f t="shared" si="219"/>
        <v>Apr</v>
      </c>
      <c r="V974" s="96">
        <v>145</v>
      </c>
      <c r="W974" s="101">
        <f t="shared" si="220"/>
        <v>61</v>
      </c>
      <c r="X974" s="102">
        <f t="shared" si="221"/>
        <v>0.42068965517241375</v>
      </c>
      <c r="Y974" s="103" t="str">
        <f t="shared" si="222"/>
        <v>GROWTH</v>
      </c>
      <c r="Z974" s="74">
        <v>0</v>
      </c>
      <c r="AA974" s="69"/>
      <c r="AB974" s="69" t="s">
        <v>133</v>
      </c>
      <c r="AC974" s="69" t="s">
        <v>131</v>
      </c>
      <c r="AD974" s="3">
        <f t="shared" si="223"/>
        <v>0</v>
      </c>
      <c r="AE974" s="75"/>
    </row>
    <row r="975" spans="1:31" ht="14.25" customHeight="1">
      <c r="A975" s="69" t="s">
        <v>131</v>
      </c>
      <c r="B975" s="71" t="s">
        <v>93</v>
      </c>
      <c r="C975" s="71" t="s">
        <v>2429</v>
      </c>
      <c r="D975" s="71">
        <v>1000001439</v>
      </c>
      <c r="E975" s="72" t="s">
        <v>2430</v>
      </c>
      <c r="F975" s="73">
        <v>42116</v>
      </c>
      <c r="G975" s="66" t="str">
        <f t="shared" si="210"/>
        <v>Targeted Dealer</v>
      </c>
      <c r="H975" s="66"/>
      <c r="I975" s="67">
        <v>1100</v>
      </c>
      <c r="J975" s="67">
        <f t="shared" si="211"/>
        <v>1026.6666666666665</v>
      </c>
      <c r="K975" s="68">
        <v>1209</v>
      </c>
      <c r="L975" s="68">
        <f t="shared" si="212"/>
        <v>-109</v>
      </c>
      <c r="M975" s="68">
        <f t="shared" si="213"/>
        <v>117.75974025974027</v>
      </c>
      <c r="N975" s="96">
        <v>1518</v>
      </c>
      <c r="O975" s="97" t="str">
        <f t="shared" si="214"/>
        <v>Mar</v>
      </c>
      <c r="P975" s="96">
        <f t="shared" si="215"/>
        <v>1518</v>
      </c>
      <c r="Q975" s="98">
        <f t="shared" si="216"/>
        <v>-309</v>
      </c>
      <c r="R975" s="97">
        <f t="shared" si="217"/>
        <v>-0.20355731225296447</v>
      </c>
      <c r="S975" s="99" t="str">
        <f t="shared" si="218"/>
        <v>DEGROWTH</v>
      </c>
      <c r="T975" s="68">
        <v>845</v>
      </c>
      <c r="U975" s="100" t="str">
        <f t="shared" si="219"/>
        <v>Apr</v>
      </c>
      <c r="V975" s="96">
        <v>845</v>
      </c>
      <c r="W975" s="101">
        <f t="shared" si="220"/>
        <v>364</v>
      </c>
      <c r="X975" s="102">
        <f t="shared" si="221"/>
        <v>0.43076923076923079</v>
      </c>
      <c r="Y975" s="103" t="str">
        <f t="shared" si="222"/>
        <v>GROWTH</v>
      </c>
      <c r="Z975" s="74">
        <v>0</v>
      </c>
      <c r="AA975" s="69"/>
      <c r="AB975" s="69" t="s">
        <v>133</v>
      </c>
      <c r="AC975" s="69" t="s">
        <v>131</v>
      </c>
      <c r="AD975" s="3">
        <f t="shared" si="223"/>
        <v>0</v>
      </c>
      <c r="AE975" s="75"/>
    </row>
    <row r="976" spans="1:31" ht="14.25" customHeight="1">
      <c r="A976" s="69" t="s">
        <v>131</v>
      </c>
      <c r="B976" s="71" t="s">
        <v>93</v>
      </c>
      <c r="C976" s="71" t="s">
        <v>2431</v>
      </c>
      <c r="D976" s="71">
        <v>1000001433</v>
      </c>
      <c r="E976" s="72" t="s">
        <v>2432</v>
      </c>
      <c r="F976" s="73">
        <v>42282</v>
      </c>
      <c r="G976" s="66" t="str">
        <f t="shared" si="210"/>
        <v>Targeted Dealer</v>
      </c>
      <c r="H976" s="66"/>
      <c r="I976" s="67">
        <v>300</v>
      </c>
      <c r="J976" s="67">
        <f t="shared" si="211"/>
        <v>280</v>
      </c>
      <c r="K976" s="68">
        <v>456</v>
      </c>
      <c r="L976" s="68">
        <f t="shared" si="212"/>
        <v>-156</v>
      </c>
      <c r="M976" s="68">
        <f t="shared" si="213"/>
        <v>162.85714285714286</v>
      </c>
      <c r="N976" s="96">
        <v>498</v>
      </c>
      <c r="O976" s="97" t="str">
        <f t="shared" si="214"/>
        <v>Mar</v>
      </c>
      <c r="P976" s="96">
        <f t="shared" si="215"/>
        <v>498</v>
      </c>
      <c r="Q976" s="98">
        <f t="shared" si="216"/>
        <v>-42</v>
      </c>
      <c r="R976" s="97">
        <f t="shared" si="217"/>
        <v>-8.4337349397590411E-2</v>
      </c>
      <c r="S976" s="99" t="str">
        <f t="shared" si="218"/>
        <v>DEGROWTH</v>
      </c>
      <c r="T976" s="68">
        <v>240</v>
      </c>
      <c r="U976" s="100" t="str">
        <f t="shared" si="219"/>
        <v>Apr</v>
      </c>
      <c r="V976" s="96">
        <v>240</v>
      </c>
      <c r="W976" s="101">
        <f t="shared" si="220"/>
        <v>216</v>
      </c>
      <c r="X976" s="102">
        <f t="shared" si="221"/>
        <v>0.89999999999999991</v>
      </c>
      <c r="Y976" s="103" t="str">
        <f t="shared" si="222"/>
        <v>GROWTH</v>
      </c>
      <c r="Z976" s="74">
        <v>0</v>
      </c>
      <c r="AA976" s="69"/>
      <c r="AB976" s="69" t="s">
        <v>133</v>
      </c>
      <c r="AC976" s="69" t="s">
        <v>131</v>
      </c>
      <c r="AD976" s="3">
        <f t="shared" si="223"/>
        <v>0</v>
      </c>
      <c r="AE976" s="75"/>
    </row>
    <row r="977" spans="1:31" ht="14.25" customHeight="1">
      <c r="A977" s="69" t="s">
        <v>131</v>
      </c>
      <c r="B977" s="71" t="s">
        <v>93</v>
      </c>
      <c r="C977" s="71" t="s">
        <v>2433</v>
      </c>
      <c r="D977" s="71">
        <v>1000001445</v>
      </c>
      <c r="E977" s="72" t="s">
        <v>2434</v>
      </c>
      <c r="F977" s="73">
        <v>42325</v>
      </c>
      <c r="G977" s="66" t="str">
        <f t="shared" si="210"/>
        <v>Targeted Dealer</v>
      </c>
      <c r="H977" s="66"/>
      <c r="I977" s="67">
        <v>262</v>
      </c>
      <c r="J977" s="67">
        <f t="shared" si="211"/>
        <v>244.5333333333333</v>
      </c>
      <c r="K977" s="68">
        <v>703</v>
      </c>
      <c r="L977" s="68">
        <f t="shared" si="212"/>
        <v>-441</v>
      </c>
      <c r="M977" s="68">
        <f t="shared" si="213"/>
        <v>287.48636859323886</v>
      </c>
      <c r="N977" s="96">
        <v>761</v>
      </c>
      <c r="O977" s="97" t="str">
        <f t="shared" si="214"/>
        <v>Mar</v>
      </c>
      <c r="P977" s="96">
        <f t="shared" si="215"/>
        <v>761</v>
      </c>
      <c r="Q977" s="98">
        <f t="shared" si="216"/>
        <v>-58</v>
      </c>
      <c r="R977" s="97">
        <f t="shared" si="217"/>
        <v>-7.6215505913271975E-2</v>
      </c>
      <c r="S977" s="99" t="str">
        <f t="shared" si="218"/>
        <v>DEGROWTH</v>
      </c>
      <c r="T977" s="68">
        <v>263</v>
      </c>
      <c r="U977" s="100" t="str">
        <f t="shared" si="219"/>
        <v>Apr</v>
      </c>
      <c r="V977" s="96">
        <v>263</v>
      </c>
      <c r="W977" s="101">
        <f t="shared" si="220"/>
        <v>440</v>
      </c>
      <c r="X977" s="102">
        <f t="shared" si="221"/>
        <v>1.6730038022813689</v>
      </c>
      <c r="Y977" s="103" t="str">
        <f t="shared" si="222"/>
        <v>GROWTH</v>
      </c>
      <c r="Z977" s="74">
        <v>0</v>
      </c>
      <c r="AA977" s="69"/>
      <c r="AB977" s="69" t="s">
        <v>133</v>
      </c>
      <c r="AC977" s="69" t="s">
        <v>131</v>
      </c>
      <c r="AD977" s="3">
        <f t="shared" si="223"/>
        <v>0</v>
      </c>
      <c r="AE977" s="75"/>
    </row>
    <row r="978" spans="1:31" ht="14.25" customHeight="1">
      <c r="A978" s="69" t="s">
        <v>131</v>
      </c>
      <c r="B978" s="71" t="s">
        <v>93</v>
      </c>
      <c r="C978" s="71" t="s">
        <v>2435</v>
      </c>
      <c r="D978" s="71">
        <v>1000001429</v>
      </c>
      <c r="E978" s="72" t="s">
        <v>2436</v>
      </c>
      <c r="F978" s="73">
        <v>42483</v>
      </c>
      <c r="G978" s="66" t="str">
        <f t="shared" si="210"/>
        <v>Targeted Dealer</v>
      </c>
      <c r="H978" s="66"/>
      <c r="I978" s="67">
        <v>500</v>
      </c>
      <c r="J978" s="67">
        <f t="shared" si="211"/>
        <v>466.66666666666669</v>
      </c>
      <c r="K978" s="68">
        <v>510</v>
      </c>
      <c r="L978" s="68">
        <f t="shared" si="212"/>
        <v>-10</v>
      </c>
      <c r="M978" s="68">
        <f t="shared" si="213"/>
        <v>109.28571428571428</v>
      </c>
      <c r="N978" s="96">
        <v>981.5</v>
      </c>
      <c r="O978" s="97" t="str">
        <f t="shared" si="214"/>
        <v>Mar</v>
      </c>
      <c r="P978" s="96">
        <f t="shared" si="215"/>
        <v>981.5</v>
      </c>
      <c r="Q978" s="98">
        <f t="shared" si="216"/>
        <v>-471.5</v>
      </c>
      <c r="R978" s="97">
        <f t="shared" si="217"/>
        <v>-0.48038716250636782</v>
      </c>
      <c r="S978" s="99" t="str">
        <f t="shared" si="218"/>
        <v>DEGROWTH</v>
      </c>
      <c r="T978" s="68">
        <v>410</v>
      </c>
      <c r="U978" s="100" t="str">
        <f t="shared" si="219"/>
        <v>Apr</v>
      </c>
      <c r="V978" s="96">
        <v>410</v>
      </c>
      <c r="W978" s="101">
        <f t="shared" si="220"/>
        <v>100</v>
      </c>
      <c r="X978" s="102">
        <f t="shared" si="221"/>
        <v>0.24390243902439024</v>
      </c>
      <c r="Y978" s="103" t="str">
        <f t="shared" si="222"/>
        <v>GROWTH</v>
      </c>
      <c r="Z978" s="74">
        <v>0</v>
      </c>
      <c r="AA978" s="69"/>
      <c r="AB978" s="69" t="s">
        <v>133</v>
      </c>
      <c r="AC978" s="69" t="s">
        <v>131</v>
      </c>
      <c r="AD978" s="3">
        <f t="shared" si="223"/>
        <v>0</v>
      </c>
      <c r="AE978" s="75"/>
    </row>
    <row r="979" spans="1:31" ht="14.25" customHeight="1">
      <c r="A979" s="69" t="s">
        <v>131</v>
      </c>
      <c r="B979" s="71" t="s">
        <v>93</v>
      </c>
      <c r="C979" s="71" t="s">
        <v>2437</v>
      </c>
      <c r="D979" s="71">
        <v>1000001437</v>
      </c>
      <c r="E979" s="72" t="s">
        <v>2438</v>
      </c>
      <c r="F979" s="73">
        <v>42724</v>
      </c>
      <c r="G979" s="66" t="str">
        <f t="shared" si="210"/>
        <v>Targeted Dealer</v>
      </c>
      <c r="H979" s="66"/>
      <c r="I979" s="67">
        <v>1100</v>
      </c>
      <c r="J979" s="67">
        <f t="shared" si="211"/>
        <v>1026.6666666666665</v>
      </c>
      <c r="K979" s="68">
        <v>1409</v>
      </c>
      <c r="L979" s="68">
        <f t="shared" si="212"/>
        <v>-309</v>
      </c>
      <c r="M979" s="68">
        <f t="shared" si="213"/>
        <v>137.24025974025975</v>
      </c>
      <c r="N979" s="96">
        <v>1490</v>
      </c>
      <c r="O979" s="97" t="str">
        <f t="shared" si="214"/>
        <v>Mar</v>
      </c>
      <c r="P979" s="96">
        <f t="shared" si="215"/>
        <v>1490</v>
      </c>
      <c r="Q979" s="98">
        <f t="shared" si="216"/>
        <v>-81</v>
      </c>
      <c r="R979" s="97">
        <f t="shared" si="217"/>
        <v>-5.4362416107382572E-2</v>
      </c>
      <c r="S979" s="99" t="str">
        <f t="shared" si="218"/>
        <v>DEGROWTH</v>
      </c>
      <c r="T979" s="68">
        <v>940</v>
      </c>
      <c r="U979" s="100" t="str">
        <f t="shared" si="219"/>
        <v>Apr</v>
      </c>
      <c r="V979" s="96">
        <v>940</v>
      </c>
      <c r="W979" s="101">
        <f t="shared" si="220"/>
        <v>469</v>
      </c>
      <c r="X979" s="102">
        <f t="shared" si="221"/>
        <v>0.49893617021276593</v>
      </c>
      <c r="Y979" s="103" t="str">
        <f t="shared" si="222"/>
        <v>GROWTH</v>
      </c>
      <c r="Z979" s="74">
        <v>0</v>
      </c>
      <c r="AA979" s="69"/>
      <c r="AB979" s="69" t="s">
        <v>133</v>
      </c>
      <c r="AC979" s="69" t="s">
        <v>131</v>
      </c>
      <c r="AD979" s="3">
        <f t="shared" si="223"/>
        <v>0</v>
      </c>
      <c r="AE979" s="75"/>
    </row>
    <row r="980" spans="1:31" ht="14.25" customHeight="1">
      <c r="A980" s="69" t="s">
        <v>131</v>
      </c>
      <c r="B980" s="71" t="s">
        <v>93</v>
      </c>
      <c r="C980" s="71" t="s">
        <v>338</v>
      </c>
      <c r="D980" s="71">
        <v>1000001446</v>
      </c>
      <c r="E980" s="72" t="s">
        <v>339</v>
      </c>
      <c r="F980" s="73">
        <v>43239</v>
      </c>
      <c r="G980" s="66" t="str">
        <f t="shared" si="210"/>
        <v>Targeted Dealer</v>
      </c>
      <c r="H980" s="66"/>
      <c r="I980" s="67">
        <v>50</v>
      </c>
      <c r="J980" s="67">
        <f t="shared" si="211"/>
        <v>46.666666666666671</v>
      </c>
      <c r="K980" s="68">
        <v>7</v>
      </c>
      <c r="L980" s="68">
        <f t="shared" si="212"/>
        <v>43</v>
      </c>
      <c r="M980" s="68">
        <f t="shared" si="213"/>
        <v>14.999999999999998</v>
      </c>
      <c r="N980" s="96">
        <v>51</v>
      </c>
      <c r="O980" s="97" t="str">
        <f t="shared" si="214"/>
        <v>Mar</v>
      </c>
      <c r="P980" s="96">
        <f t="shared" si="215"/>
        <v>51</v>
      </c>
      <c r="Q980" s="98">
        <f t="shared" si="216"/>
        <v>-44</v>
      </c>
      <c r="R980" s="97">
        <f t="shared" si="217"/>
        <v>-0.86274509803921573</v>
      </c>
      <c r="S980" s="99" t="str">
        <f t="shared" si="218"/>
        <v>DEGROWTH</v>
      </c>
      <c r="T980" s="68">
        <v>0</v>
      </c>
      <c r="U980" s="100" t="str">
        <f t="shared" si="219"/>
        <v>Apr</v>
      </c>
      <c r="V980" s="96">
        <v>0</v>
      </c>
      <c r="W980" s="101">
        <f t="shared" si="220"/>
        <v>7</v>
      </c>
      <c r="X980" s="102">
        <f t="shared" si="221"/>
        <v>0</v>
      </c>
      <c r="Y980" s="103" t="b">
        <f t="shared" si="222"/>
        <v>0</v>
      </c>
      <c r="Z980" s="74">
        <v>0</v>
      </c>
      <c r="AA980" s="69"/>
      <c r="AB980" s="69" t="s">
        <v>133</v>
      </c>
      <c r="AC980" s="69" t="s">
        <v>131</v>
      </c>
      <c r="AD980" s="3">
        <f t="shared" si="223"/>
        <v>0</v>
      </c>
      <c r="AE980" s="75"/>
    </row>
    <row r="981" spans="1:31" ht="14.25" customHeight="1">
      <c r="A981" s="69" t="s">
        <v>131</v>
      </c>
      <c r="B981" s="71" t="s">
        <v>93</v>
      </c>
      <c r="C981" s="71" t="s">
        <v>340</v>
      </c>
      <c r="D981" s="71">
        <v>1000001450</v>
      </c>
      <c r="E981" s="72" t="s">
        <v>341</v>
      </c>
      <c r="F981" s="73">
        <v>43460</v>
      </c>
      <c r="G981" s="66" t="str">
        <f t="shared" si="210"/>
        <v>-</v>
      </c>
      <c r="H981" s="66"/>
      <c r="I981" s="67">
        <v>0</v>
      </c>
      <c r="J981" s="67">
        <f t="shared" si="211"/>
        <v>0</v>
      </c>
      <c r="K981" s="68">
        <v>0</v>
      </c>
      <c r="L981" s="68">
        <f t="shared" si="212"/>
        <v>0</v>
      </c>
      <c r="M981" s="68" t="str">
        <f t="shared" si="213"/>
        <v>-</v>
      </c>
      <c r="N981" s="96">
        <v>0</v>
      </c>
      <c r="O981" s="97" t="str">
        <f t="shared" si="214"/>
        <v>Mar</v>
      </c>
      <c r="P981" s="96">
        <f t="shared" si="215"/>
        <v>0</v>
      </c>
      <c r="Q981" s="98">
        <f t="shared" si="216"/>
        <v>0</v>
      </c>
      <c r="R981" s="97" t="str">
        <f t="shared" si="217"/>
        <v xml:space="preserve"> </v>
      </c>
      <c r="S981" s="99" t="b">
        <f t="shared" si="218"/>
        <v>0</v>
      </c>
      <c r="T981" s="68">
        <v>72</v>
      </c>
      <c r="U981" s="100" t="str">
        <f t="shared" si="219"/>
        <v>Apr</v>
      </c>
      <c r="V981" s="96">
        <v>72</v>
      </c>
      <c r="W981" s="101">
        <f t="shared" si="220"/>
        <v>-72</v>
      </c>
      <c r="X981" s="102">
        <f t="shared" si="221"/>
        <v>-1</v>
      </c>
      <c r="Y981" s="103" t="str">
        <f t="shared" si="222"/>
        <v>DEGROWTH</v>
      </c>
      <c r="Z981" s="74">
        <v>0</v>
      </c>
      <c r="AA981" s="69"/>
      <c r="AB981" s="69" t="s">
        <v>133</v>
      </c>
      <c r="AC981" s="69" t="s">
        <v>131</v>
      </c>
      <c r="AD981" s="3">
        <f t="shared" si="223"/>
        <v>1</v>
      </c>
      <c r="AE981" s="75"/>
    </row>
    <row r="982" spans="1:31" ht="14.25" customHeight="1">
      <c r="A982" s="69" t="s">
        <v>131</v>
      </c>
      <c r="B982" s="71" t="s">
        <v>93</v>
      </c>
      <c r="C982" s="71" t="s">
        <v>2439</v>
      </c>
      <c r="D982" s="71">
        <v>1000001443</v>
      </c>
      <c r="E982" s="72" t="s">
        <v>2440</v>
      </c>
      <c r="F982" s="73">
        <v>43616</v>
      </c>
      <c r="G982" s="66" t="str">
        <f t="shared" si="210"/>
        <v>Targeted Dealer</v>
      </c>
      <c r="H982" s="66"/>
      <c r="I982" s="67">
        <v>80</v>
      </c>
      <c r="J982" s="67">
        <f t="shared" si="211"/>
        <v>74.666666666666657</v>
      </c>
      <c r="K982" s="68">
        <v>6</v>
      </c>
      <c r="L982" s="68">
        <f t="shared" si="212"/>
        <v>74</v>
      </c>
      <c r="M982" s="68">
        <f t="shared" si="213"/>
        <v>8.0357142857142865</v>
      </c>
      <c r="N982" s="96">
        <v>6</v>
      </c>
      <c r="O982" s="97" t="str">
        <f t="shared" si="214"/>
        <v>Mar</v>
      </c>
      <c r="P982" s="96">
        <f t="shared" si="215"/>
        <v>6</v>
      </c>
      <c r="Q982" s="98">
        <f t="shared" si="216"/>
        <v>0</v>
      </c>
      <c r="R982" s="97">
        <f t="shared" si="217"/>
        <v>0</v>
      </c>
      <c r="S982" s="99" t="str">
        <f t="shared" si="218"/>
        <v>GROWTH</v>
      </c>
      <c r="T982" s="68">
        <v>17</v>
      </c>
      <c r="U982" s="100" t="str">
        <f t="shared" si="219"/>
        <v>Apr</v>
      </c>
      <c r="V982" s="96">
        <v>17</v>
      </c>
      <c r="W982" s="101">
        <f t="shared" si="220"/>
        <v>-11</v>
      </c>
      <c r="X982" s="102">
        <f t="shared" si="221"/>
        <v>-0.64705882352941169</v>
      </c>
      <c r="Y982" s="103" t="str">
        <f t="shared" si="222"/>
        <v>DEGROWTH</v>
      </c>
      <c r="Z982" s="74">
        <v>0</v>
      </c>
      <c r="AA982" s="69"/>
      <c r="AB982" s="69" t="s">
        <v>133</v>
      </c>
      <c r="AC982" s="69" t="s">
        <v>131</v>
      </c>
      <c r="AD982" s="3">
        <f t="shared" si="223"/>
        <v>0</v>
      </c>
      <c r="AE982" s="75"/>
    </row>
    <row r="983" spans="1:31" ht="14.25" customHeight="1">
      <c r="A983" s="69" t="s">
        <v>131</v>
      </c>
      <c r="B983" s="71" t="s">
        <v>93</v>
      </c>
      <c r="C983" s="71" t="s">
        <v>2441</v>
      </c>
      <c r="D983" s="71">
        <v>1000001421</v>
      </c>
      <c r="E983" s="72" t="s">
        <v>2442</v>
      </c>
      <c r="F983" s="73">
        <v>43622</v>
      </c>
      <c r="G983" s="66" t="str">
        <f t="shared" si="210"/>
        <v>Targeted Dealer</v>
      </c>
      <c r="H983" s="66"/>
      <c r="I983" s="67">
        <v>150</v>
      </c>
      <c r="J983" s="67">
        <f t="shared" si="211"/>
        <v>140</v>
      </c>
      <c r="K983" s="68">
        <v>160</v>
      </c>
      <c r="L983" s="68">
        <f t="shared" si="212"/>
        <v>-10</v>
      </c>
      <c r="M983" s="68">
        <f t="shared" si="213"/>
        <v>114.28571428571429</v>
      </c>
      <c r="N983" s="96">
        <v>129</v>
      </c>
      <c r="O983" s="97" t="str">
        <f t="shared" si="214"/>
        <v>Mar</v>
      </c>
      <c r="P983" s="96">
        <f t="shared" si="215"/>
        <v>129</v>
      </c>
      <c r="Q983" s="98">
        <f t="shared" si="216"/>
        <v>31</v>
      </c>
      <c r="R983" s="97">
        <f t="shared" si="217"/>
        <v>0.24031007751937983</v>
      </c>
      <c r="S983" s="99" t="str">
        <f t="shared" si="218"/>
        <v>GROWTH</v>
      </c>
      <c r="T983" s="68">
        <v>138</v>
      </c>
      <c r="U983" s="100" t="str">
        <f t="shared" si="219"/>
        <v>Apr</v>
      </c>
      <c r="V983" s="96">
        <v>138</v>
      </c>
      <c r="W983" s="101">
        <f t="shared" si="220"/>
        <v>22</v>
      </c>
      <c r="X983" s="102">
        <f t="shared" si="221"/>
        <v>0.15942028985507251</v>
      </c>
      <c r="Y983" s="103" t="str">
        <f t="shared" si="222"/>
        <v>GROWTH</v>
      </c>
      <c r="Z983" s="74">
        <v>0</v>
      </c>
      <c r="AA983" s="69"/>
      <c r="AB983" s="69" t="s">
        <v>133</v>
      </c>
      <c r="AC983" s="69" t="s">
        <v>131</v>
      </c>
      <c r="AD983" s="3">
        <f t="shared" si="223"/>
        <v>0</v>
      </c>
      <c r="AE983" s="75"/>
    </row>
    <row r="984" spans="1:31" ht="14.25" customHeight="1">
      <c r="A984" s="69" t="s">
        <v>131</v>
      </c>
      <c r="B984" s="71" t="s">
        <v>93</v>
      </c>
      <c r="C984" s="71" t="s">
        <v>2443</v>
      </c>
      <c r="D984" s="71">
        <v>1000001423</v>
      </c>
      <c r="E984" s="72" t="s">
        <v>2444</v>
      </c>
      <c r="F984" s="73">
        <v>43735</v>
      </c>
      <c r="G984" s="66" t="str">
        <f t="shared" si="210"/>
        <v>Targeted Dealer</v>
      </c>
      <c r="H984" s="66"/>
      <c r="I984" s="67">
        <v>170</v>
      </c>
      <c r="J984" s="67">
        <f t="shared" si="211"/>
        <v>158.66666666666669</v>
      </c>
      <c r="K984" s="68">
        <v>347</v>
      </c>
      <c r="L984" s="68">
        <f t="shared" si="212"/>
        <v>-177</v>
      </c>
      <c r="M984" s="68">
        <f t="shared" si="213"/>
        <v>218.6974789915966</v>
      </c>
      <c r="N984" s="96">
        <v>233</v>
      </c>
      <c r="O984" s="97" t="str">
        <f t="shared" si="214"/>
        <v>Mar</v>
      </c>
      <c r="P984" s="96">
        <f t="shared" si="215"/>
        <v>233</v>
      </c>
      <c r="Q984" s="98">
        <f t="shared" si="216"/>
        <v>114</v>
      </c>
      <c r="R984" s="97">
        <f t="shared" si="217"/>
        <v>0.48927038626609431</v>
      </c>
      <c r="S984" s="99" t="str">
        <f t="shared" si="218"/>
        <v>GROWTH</v>
      </c>
      <c r="T984" s="68">
        <v>181</v>
      </c>
      <c r="U984" s="100" t="str">
        <f t="shared" si="219"/>
        <v>Apr</v>
      </c>
      <c r="V984" s="96">
        <v>181</v>
      </c>
      <c r="W984" s="101">
        <f t="shared" si="220"/>
        <v>166</v>
      </c>
      <c r="X984" s="102">
        <f t="shared" si="221"/>
        <v>0.91712707182320452</v>
      </c>
      <c r="Y984" s="103" t="str">
        <f t="shared" si="222"/>
        <v>GROWTH</v>
      </c>
      <c r="Z984" s="74">
        <v>0</v>
      </c>
      <c r="AA984" s="69"/>
      <c r="AB984" s="69" t="s">
        <v>133</v>
      </c>
      <c r="AC984" s="69" t="s">
        <v>131</v>
      </c>
      <c r="AD984" s="3">
        <f t="shared" si="223"/>
        <v>0</v>
      </c>
      <c r="AE984" s="75"/>
    </row>
    <row r="985" spans="1:31" ht="14.25" customHeight="1">
      <c r="A985" s="69" t="s">
        <v>131</v>
      </c>
      <c r="B985" s="71" t="s">
        <v>93</v>
      </c>
      <c r="C985" s="71" t="s">
        <v>2445</v>
      </c>
      <c r="D985" s="71">
        <v>1000001425</v>
      </c>
      <c r="E985" s="72" t="s">
        <v>2446</v>
      </c>
      <c r="F985" s="73">
        <v>43742</v>
      </c>
      <c r="G985" s="66" t="str">
        <f t="shared" si="210"/>
        <v>Targeted Dealer</v>
      </c>
      <c r="H985" s="66"/>
      <c r="I985" s="67">
        <v>12</v>
      </c>
      <c r="J985" s="67">
        <f t="shared" si="211"/>
        <v>11.200000000000001</v>
      </c>
      <c r="K985" s="68">
        <v>30</v>
      </c>
      <c r="L985" s="68">
        <f t="shared" si="212"/>
        <v>-18</v>
      </c>
      <c r="M985" s="68">
        <f t="shared" si="213"/>
        <v>267.85714285714283</v>
      </c>
      <c r="N985" s="96">
        <v>12</v>
      </c>
      <c r="O985" s="97" t="str">
        <f t="shared" si="214"/>
        <v>Mar</v>
      </c>
      <c r="P985" s="96">
        <f t="shared" si="215"/>
        <v>12</v>
      </c>
      <c r="Q985" s="98">
        <f t="shared" si="216"/>
        <v>18</v>
      </c>
      <c r="R985" s="97">
        <f t="shared" si="217"/>
        <v>1.5</v>
      </c>
      <c r="S985" s="99" t="str">
        <f t="shared" si="218"/>
        <v>GROWTH</v>
      </c>
      <c r="T985" s="68">
        <v>12</v>
      </c>
      <c r="U985" s="100" t="str">
        <f t="shared" si="219"/>
        <v>Apr</v>
      </c>
      <c r="V985" s="96">
        <v>12</v>
      </c>
      <c r="W985" s="101">
        <f t="shared" si="220"/>
        <v>18</v>
      </c>
      <c r="X985" s="102">
        <f t="shared" si="221"/>
        <v>1.5</v>
      </c>
      <c r="Y985" s="103" t="str">
        <f t="shared" si="222"/>
        <v>GROWTH</v>
      </c>
      <c r="Z985" s="74">
        <v>0</v>
      </c>
      <c r="AA985" s="69"/>
      <c r="AB985" s="69" t="s">
        <v>133</v>
      </c>
      <c r="AC985" s="69" t="s">
        <v>131</v>
      </c>
      <c r="AD985" s="3">
        <f t="shared" si="223"/>
        <v>0</v>
      </c>
      <c r="AE985" s="75"/>
    </row>
    <row r="986" spans="1:31" ht="14.25" customHeight="1">
      <c r="A986" s="69" t="s">
        <v>131</v>
      </c>
      <c r="B986" s="71" t="s">
        <v>93</v>
      </c>
      <c r="C986" s="71" t="s">
        <v>2447</v>
      </c>
      <c r="D986" s="71">
        <v>1000001451</v>
      </c>
      <c r="E986" s="72" t="s">
        <v>2448</v>
      </c>
      <c r="F986" s="73">
        <v>43952</v>
      </c>
      <c r="G986" s="66" t="str">
        <f t="shared" si="210"/>
        <v>Targeted Dealer</v>
      </c>
      <c r="H986" s="66"/>
      <c r="I986" s="67">
        <v>350</v>
      </c>
      <c r="J986" s="67">
        <f t="shared" si="211"/>
        <v>326.66666666666663</v>
      </c>
      <c r="K986" s="68">
        <v>378</v>
      </c>
      <c r="L986" s="68">
        <f t="shared" si="212"/>
        <v>-28</v>
      </c>
      <c r="M986" s="68">
        <f t="shared" si="213"/>
        <v>115.71428571428574</v>
      </c>
      <c r="N986" s="96">
        <v>325.14999999999998</v>
      </c>
      <c r="O986" s="97" t="str">
        <f t="shared" si="214"/>
        <v>Mar</v>
      </c>
      <c r="P986" s="96">
        <f t="shared" si="215"/>
        <v>325.14999999999998</v>
      </c>
      <c r="Q986" s="98">
        <f t="shared" si="216"/>
        <v>52.850000000000023</v>
      </c>
      <c r="R986" s="97">
        <f t="shared" si="217"/>
        <v>0.16254036598493005</v>
      </c>
      <c r="S986" s="99" t="str">
        <f t="shared" si="218"/>
        <v>GROWTH</v>
      </c>
      <c r="T986" s="68">
        <v>579.5</v>
      </c>
      <c r="U986" s="100" t="str">
        <f t="shared" si="219"/>
        <v>Apr</v>
      </c>
      <c r="V986" s="96">
        <v>579.5</v>
      </c>
      <c r="W986" s="101">
        <f t="shared" si="220"/>
        <v>-201.5</v>
      </c>
      <c r="X986" s="102">
        <f t="shared" si="221"/>
        <v>-0.34771354616048322</v>
      </c>
      <c r="Y986" s="103" t="str">
        <f t="shared" si="222"/>
        <v>DEGROWTH</v>
      </c>
      <c r="Z986" s="74">
        <v>0</v>
      </c>
      <c r="AA986" s="69"/>
      <c r="AB986" s="69" t="s">
        <v>133</v>
      </c>
      <c r="AC986" s="69" t="s">
        <v>131</v>
      </c>
      <c r="AD986" s="3">
        <f t="shared" si="223"/>
        <v>0</v>
      </c>
      <c r="AE986" s="75"/>
    </row>
    <row r="987" spans="1:31" ht="14.25" customHeight="1">
      <c r="A987" s="69" t="s">
        <v>131</v>
      </c>
      <c r="B987" s="71" t="s">
        <v>93</v>
      </c>
      <c r="C987" s="71" t="s">
        <v>2449</v>
      </c>
      <c r="D987" s="71">
        <v>1000001428</v>
      </c>
      <c r="E987" s="72" t="s">
        <v>2450</v>
      </c>
      <c r="F987" s="73">
        <v>43981</v>
      </c>
      <c r="G987" s="66" t="str">
        <f t="shared" si="210"/>
        <v>Targeted Dealer</v>
      </c>
      <c r="H987" s="66"/>
      <c r="I987" s="67">
        <v>460</v>
      </c>
      <c r="J987" s="67">
        <f t="shared" si="211"/>
        <v>429.33333333333337</v>
      </c>
      <c r="K987" s="68">
        <v>459</v>
      </c>
      <c r="L987" s="68">
        <f t="shared" si="212"/>
        <v>1</v>
      </c>
      <c r="M987" s="68">
        <f t="shared" si="213"/>
        <v>106.90993788819874</v>
      </c>
      <c r="N987" s="96">
        <v>601</v>
      </c>
      <c r="O987" s="97" t="str">
        <f t="shared" si="214"/>
        <v>Mar</v>
      </c>
      <c r="P987" s="96">
        <f t="shared" si="215"/>
        <v>601</v>
      </c>
      <c r="Q987" s="98">
        <f t="shared" si="216"/>
        <v>-142</v>
      </c>
      <c r="R987" s="97">
        <f t="shared" si="217"/>
        <v>-0.23627287853577372</v>
      </c>
      <c r="S987" s="99" t="str">
        <f t="shared" si="218"/>
        <v>DEGROWTH</v>
      </c>
      <c r="T987" s="68">
        <v>420</v>
      </c>
      <c r="U987" s="100" t="str">
        <f t="shared" si="219"/>
        <v>Apr</v>
      </c>
      <c r="V987" s="96">
        <v>420</v>
      </c>
      <c r="W987" s="101">
        <f t="shared" si="220"/>
        <v>39</v>
      </c>
      <c r="X987" s="102">
        <f t="shared" si="221"/>
        <v>9.2857142857142749E-2</v>
      </c>
      <c r="Y987" s="103" t="str">
        <f t="shared" si="222"/>
        <v>GROWTH</v>
      </c>
      <c r="Z987" s="74">
        <v>0</v>
      </c>
      <c r="AA987" s="69"/>
      <c r="AB987" s="69" t="s">
        <v>133</v>
      </c>
      <c r="AC987" s="69" t="s">
        <v>131</v>
      </c>
      <c r="AD987" s="3">
        <f t="shared" si="223"/>
        <v>0</v>
      </c>
      <c r="AE987" s="75"/>
    </row>
    <row r="988" spans="1:31" ht="14.25" customHeight="1">
      <c r="A988" s="69" t="s">
        <v>131</v>
      </c>
      <c r="B988" s="71" t="s">
        <v>93</v>
      </c>
      <c r="C988" s="71" t="s">
        <v>2451</v>
      </c>
      <c r="D988" s="71">
        <v>1000001377</v>
      </c>
      <c r="E988" s="72" t="s">
        <v>2452</v>
      </c>
      <c r="F988" s="73">
        <v>44018</v>
      </c>
      <c r="G988" s="66" t="str">
        <f t="shared" si="210"/>
        <v>Targeted Dealer</v>
      </c>
      <c r="H988" s="66"/>
      <c r="I988" s="67">
        <v>2325</v>
      </c>
      <c r="J988" s="67">
        <f t="shared" si="211"/>
        <v>2170</v>
      </c>
      <c r="K988" s="68">
        <v>2481.6</v>
      </c>
      <c r="L988" s="68">
        <f t="shared" si="212"/>
        <v>-156.59999999999991</v>
      </c>
      <c r="M988" s="68">
        <f t="shared" si="213"/>
        <v>114.3594470046083</v>
      </c>
      <c r="N988" s="96">
        <v>2708.75</v>
      </c>
      <c r="O988" s="97" t="str">
        <f t="shared" si="214"/>
        <v>Mar</v>
      </c>
      <c r="P988" s="96">
        <f t="shared" si="215"/>
        <v>2708.75</v>
      </c>
      <c r="Q988" s="98">
        <f t="shared" si="216"/>
        <v>-227.15000000000009</v>
      </c>
      <c r="R988" s="97">
        <f t="shared" si="217"/>
        <v>-8.3857868020304593E-2</v>
      </c>
      <c r="S988" s="99" t="str">
        <f t="shared" si="218"/>
        <v>DEGROWTH</v>
      </c>
      <c r="T988" s="68">
        <v>1865.1</v>
      </c>
      <c r="U988" s="100" t="str">
        <f t="shared" si="219"/>
        <v>Apr</v>
      </c>
      <c r="V988" s="96">
        <v>1865.1</v>
      </c>
      <c r="W988" s="101">
        <f t="shared" si="220"/>
        <v>616.5</v>
      </c>
      <c r="X988" s="102">
        <f t="shared" si="221"/>
        <v>0.33054527907350817</v>
      </c>
      <c r="Y988" s="103" t="str">
        <f t="shared" si="222"/>
        <v>GROWTH</v>
      </c>
      <c r="Z988" s="74">
        <v>0</v>
      </c>
      <c r="AA988" s="69"/>
      <c r="AB988" s="69" t="s">
        <v>133</v>
      </c>
      <c r="AC988" s="69" t="s">
        <v>131</v>
      </c>
      <c r="AD988" s="3">
        <f t="shared" si="223"/>
        <v>0</v>
      </c>
      <c r="AE988" s="75"/>
    </row>
    <row r="989" spans="1:31" ht="14.25" customHeight="1">
      <c r="A989" s="69" t="s">
        <v>131</v>
      </c>
      <c r="B989" s="71" t="s">
        <v>93</v>
      </c>
      <c r="C989" s="71" t="s">
        <v>2453</v>
      </c>
      <c r="D989" s="71">
        <v>1000001426</v>
      </c>
      <c r="E989" s="72" t="s">
        <v>2454</v>
      </c>
      <c r="F989" s="73">
        <v>44049</v>
      </c>
      <c r="G989" s="66" t="str">
        <f t="shared" si="210"/>
        <v>Targeted Dealer</v>
      </c>
      <c r="H989" s="66"/>
      <c r="I989" s="67">
        <v>180</v>
      </c>
      <c r="J989" s="67">
        <f t="shared" si="211"/>
        <v>168</v>
      </c>
      <c r="K989" s="68">
        <v>290</v>
      </c>
      <c r="L989" s="68">
        <f t="shared" si="212"/>
        <v>-110</v>
      </c>
      <c r="M989" s="68">
        <f t="shared" si="213"/>
        <v>172.61904761904762</v>
      </c>
      <c r="N989" s="96">
        <v>292</v>
      </c>
      <c r="O989" s="97" t="str">
        <f t="shared" si="214"/>
        <v>Mar</v>
      </c>
      <c r="P989" s="96">
        <f t="shared" si="215"/>
        <v>292</v>
      </c>
      <c r="Q989" s="98">
        <f t="shared" si="216"/>
        <v>-2</v>
      </c>
      <c r="R989" s="97">
        <f t="shared" si="217"/>
        <v>-6.8493150684931781E-3</v>
      </c>
      <c r="S989" s="99" t="str">
        <f t="shared" si="218"/>
        <v>DEGROWTH</v>
      </c>
      <c r="T989" s="68">
        <v>231</v>
      </c>
      <c r="U989" s="100" t="str">
        <f t="shared" si="219"/>
        <v>Apr</v>
      </c>
      <c r="V989" s="96">
        <v>231</v>
      </c>
      <c r="W989" s="101">
        <f t="shared" si="220"/>
        <v>59</v>
      </c>
      <c r="X989" s="102">
        <f t="shared" si="221"/>
        <v>0.25541125541125531</v>
      </c>
      <c r="Y989" s="103" t="str">
        <f t="shared" si="222"/>
        <v>GROWTH</v>
      </c>
      <c r="Z989" s="74">
        <v>0</v>
      </c>
      <c r="AA989" s="69"/>
      <c r="AB989" s="69" t="s">
        <v>133</v>
      </c>
      <c r="AC989" s="69" t="s">
        <v>131</v>
      </c>
      <c r="AD989" s="3">
        <f t="shared" si="223"/>
        <v>0</v>
      </c>
      <c r="AE989" s="75"/>
    </row>
    <row r="990" spans="1:31" ht="14.25" customHeight="1">
      <c r="A990" s="69" t="s">
        <v>131</v>
      </c>
      <c r="B990" s="71" t="s">
        <v>93</v>
      </c>
      <c r="C990" s="71" t="s">
        <v>344</v>
      </c>
      <c r="D990" s="71">
        <v>1000001455</v>
      </c>
      <c r="E990" s="72" t="s">
        <v>345</v>
      </c>
      <c r="F990" s="73">
        <v>44049</v>
      </c>
      <c r="G990" s="66" t="str">
        <f t="shared" si="210"/>
        <v>-</v>
      </c>
      <c r="H990" s="66"/>
      <c r="I990" s="67">
        <v>0</v>
      </c>
      <c r="J990" s="67">
        <f t="shared" si="211"/>
        <v>0</v>
      </c>
      <c r="K990" s="68">
        <v>0</v>
      </c>
      <c r="L990" s="68">
        <f t="shared" si="212"/>
        <v>0</v>
      </c>
      <c r="M990" s="68" t="str">
        <f t="shared" si="213"/>
        <v>-</v>
      </c>
      <c r="N990" s="96">
        <v>0</v>
      </c>
      <c r="O990" s="97" t="str">
        <f t="shared" si="214"/>
        <v>Mar</v>
      </c>
      <c r="P990" s="96">
        <f t="shared" si="215"/>
        <v>0</v>
      </c>
      <c r="Q990" s="98">
        <f t="shared" si="216"/>
        <v>0</v>
      </c>
      <c r="R990" s="97" t="str">
        <f t="shared" si="217"/>
        <v xml:space="preserve"> </v>
      </c>
      <c r="S990" s="99" t="b">
        <f t="shared" si="218"/>
        <v>0</v>
      </c>
      <c r="T990" s="68">
        <v>32</v>
      </c>
      <c r="U990" s="100" t="str">
        <f t="shared" si="219"/>
        <v>Apr</v>
      </c>
      <c r="V990" s="96">
        <v>32</v>
      </c>
      <c r="W990" s="101">
        <f t="shared" si="220"/>
        <v>-32</v>
      </c>
      <c r="X990" s="102">
        <f t="shared" si="221"/>
        <v>-1</v>
      </c>
      <c r="Y990" s="103" t="str">
        <f t="shared" si="222"/>
        <v>DEGROWTH</v>
      </c>
      <c r="Z990" s="74">
        <v>0</v>
      </c>
      <c r="AA990" s="69"/>
      <c r="AB990" s="69" t="s">
        <v>133</v>
      </c>
      <c r="AC990" s="69" t="s">
        <v>131</v>
      </c>
      <c r="AD990" s="3">
        <f t="shared" si="223"/>
        <v>1</v>
      </c>
      <c r="AE990" s="75"/>
    </row>
    <row r="991" spans="1:31" ht="14.25" customHeight="1">
      <c r="A991" s="69" t="s">
        <v>131</v>
      </c>
      <c r="B991" s="71" t="s">
        <v>93</v>
      </c>
      <c r="C991" s="71" t="s">
        <v>2455</v>
      </c>
      <c r="D991" s="71">
        <v>1000001444</v>
      </c>
      <c r="E991" s="72" t="s">
        <v>2456</v>
      </c>
      <c r="F991" s="73">
        <v>44235</v>
      </c>
      <c r="G991" s="66" t="str">
        <f t="shared" si="210"/>
        <v>Targeted Dealer</v>
      </c>
      <c r="H991" s="66"/>
      <c r="I991" s="67">
        <v>300</v>
      </c>
      <c r="J991" s="67">
        <f t="shared" si="211"/>
        <v>280</v>
      </c>
      <c r="K991" s="68">
        <v>396</v>
      </c>
      <c r="L991" s="68">
        <f t="shared" si="212"/>
        <v>-96</v>
      </c>
      <c r="M991" s="68">
        <f t="shared" si="213"/>
        <v>141.42857142857144</v>
      </c>
      <c r="N991" s="96">
        <v>387</v>
      </c>
      <c r="O991" s="97" t="str">
        <f t="shared" si="214"/>
        <v>Mar</v>
      </c>
      <c r="P991" s="96">
        <f t="shared" si="215"/>
        <v>387</v>
      </c>
      <c r="Q991" s="98">
        <f t="shared" si="216"/>
        <v>9</v>
      </c>
      <c r="R991" s="97">
        <f t="shared" si="217"/>
        <v>2.3255813953488413E-2</v>
      </c>
      <c r="S991" s="99" t="str">
        <f t="shared" si="218"/>
        <v>GROWTH</v>
      </c>
      <c r="T991" s="68">
        <v>365</v>
      </c>
      <c r="U991" s="100" t="str">
        <f t="shared" si="219"/>
        <v>Apr</v>
      </c>
      <c r="V991" s="96">
        <v>365</v>
      </c>
      <c r="W991" s="101">
        <f t="shared" si="220"/>
        <v>31</v>
      </c>
      <c r="X991" s="102">
        <f t="shared" si="221"/>
        <v>8.4931506849315053E-2</v>
      </c>
      <c r="Y991" s="103" t="str">
        <f t="shared" si="222"/>
        <v>GROWTH</v>
      </c>
      <c r="Z991" s="74">
        <v>0</v>
      </c>
      <c r="AA991" s="69"/>
      <c r="AB991" s="69" t="s">
        <v>133</v>
      </c>
      <c r="AC991" s="69" t="s">
        <v>131</v>
      </c>
      <c r="AD991" s="3">
        <f t="shared" si="223"/>
        <v>0</v>
      </c>
      <c r="AE991" s="75"/>
    </row>
    <row r="992" spans="1:31" ht="14.25" customHeight="1">
      <c r="A992" s="69" t="s">
        <v>131</v>
      </c>
      <c r="B992" s="71" t="s">
        <v>93</v>
      </c>
      <c r="C992" s="71" t="s">
        <v>346</v>
      </c>
      <c r="D992" s="71">
        <v>1000002031</v>
      </c>
      <c r="E992" s="72" t="s">
        <v>347</v>
      </c>
      <c r="F992" s="73">
        <v>44501</v>
      </c>
      <c r="G992" s="66" t="str">
        <f t="shared" si="210"/>
        <v>-</v>
      </c>
      <c r="H992" s="66"/>
      <c r="I992" s="67">
        <v>0</v>
      </c>
      <c r="J992" s="67">
        <f t="shared" si="211"/>
        <v>0</v>
      </c>
      <c r="K992" s="68">
        <v>0</v>
      </c>
      <c r="L992" s="68">
        <f t="shared" si="212"/>
        <v>0</v>
      </c>
      <c r="M992" s="68" t="str">
        <f t="shared" si="213"/>
        <v>-</v>
      </c>
      <c r="N992" s="96">
        <v>0</v>
      </c>
      <c r="O992" s="97" t="str">
        <f t="shared" si="214"/>
        <v>Mar</v>
      </c>
      <c r="P992" s="96">
        <f t="shared" si="215"/>
        <v>0</v>
      </c>
      <c r="Q992" s="98">
        <f t="shared" si="216"/>
        <v>0</v>
      </c>
      <c r="R992" s="97" t="str">
        <f t="shared" si="217"/>
        <v xml:space="preserve"> </v>
      </c>
      <c r="S992" s="99" t="b">
        <f t="shared" si="218"/>
        <v>0</v>
      </c>
      <c r="T992" s="68">
        <v>30</v>
      </c>
      <c r="U992" s="100" t="str">
        <f t="shared" si="219"/>
        <v>Apr</v>
      </c>
      <c r="V992" s="96">
        <v>30</v>
      </c>
      <c r="W992" s="101">
        <f t="shared" si="220"/>
        <v>-30</v>
      </c>
      <c r="X992" s="102">
        <f t="shared" si="221"/>
        <v>-1</v>
      </c>
      <c r="Y992" s="103" t="str">
        <f t="shared" si="222"/>
        <v>DEGROWTH</v>
      </c>
      <c r="Z992" s="74">
        <v>0</v>
      </c>
      <c r="AA992" s="69"/>
      <c r="AB992" s="69" t="s">
        <v>133</v>
      </c>
      <c r="AC992" s="69" t="s">
        <v>131</v>
      </c>
      <c r="AD992" s="3">
        <f t="shared" si="223"/>
        <v>1</v>
      </c>
      <c r="AE992" s="75"/>
    </row>
    <row r="993" spans="1:31" ht="14.25" customHeight="1">
      <c r="A993" s="69" t="s">
        <v>131</v>
      </c>
      <c r="B993" s="71" t="s">
        <v>93</v>
      </c>
      <c r="C993" s="71" t="s">
        <v>2457</v>
      </c>
      <c r="D993" s="71">
        <v>1000002083</v>
      </c>
      <c r="E993" s="72" t="s">
        <v>2458</v>
      </c>
      <c r="F993" s="73">
        <v>44569</v>
      </c>
      <c r="G993" s="66" t="str">
        <f t="shared" si="210"/>
        <v>Targeted Dealer</v>
      </c>
      <c r="H993" s="66"/>
      <c r="I993" s="67">
        <v>50</v>
      </c>
      <c r="J993" s="67">
        <f t="shared" si="211"/>
        <v>46.666666666666671</v>
      </c>
      <c r="K993" s="68">
        <v>9</v>
      </c>
      <c r="L993" s="68">
        <f t="shared" si="212"/>
        <v>41</v>
      </c>
      <c r="M993" s="68">
        <f t="shared" si="213"/>
        <v>19.285714285714285</v>
      </c>
      <c r="N993" s="96">
        <v>6.5</v>
      </c>
      <c r="O993" s="97" t="str">
        <f t="shared" si="214"/>
        <v>Mar</v>
      </c>
      <c r="P993" s="96">
        <f t="shared" si="215"/>
        <v>6.5</v>
      </c>
      <c r="Q993" s="98">
        <f t="shared" si="216"/>
        <v>2.5</v>
      </c>
      <c r="R993" s="97">
        <f t="shared" si="217"/>
        <v>0.38461538461538458</v>
      </c>
      <c r="S993" s="99" t="str">
        <f t="shared" si="218"/>
        <v>GROWTH</v>
      </c>
      <c r="T993" s="68">
        <v>2.25</v>
      </c>
      <c r="U993" s="100" t="str">
        <f t="shared" si="219"/>
        <v>Apr</v>
      </c>
      <c r="V993" s="96">
        <v>2.25</v>
      </c>
      <c r="W993" s="101">
        <f t="shared" si="220"/>
        <v>6.75</v>
      </c>
      <c r="X993" s="102">
        <f t="shared" si="221"/>
        <v>3</v>
      </c>
      <c r="Y993" s="103" t="str">
        <f t="shared" si="222"/>
        <v>GROWTH</v>
      </c>
      <c r="Z993" s="74">
        <v>0</v>
      </c>
      <c r="AA993" s="69"/>
      <c r="AB993" s="69" t="s">
        <v>133</v>
      </c>
      <c r="AC993" s="69" t="s">
        <v>131</v>
      </c>
      <c r="AD993" s="3">
        <f t="shared" si="223"/>
        <v>0</v>
      </c>
      <c r="AE993" s="75"/>
    </row>
    <row r="994" spans="1:31" ht="14.25" customHeight="1">
      <c r="A994" s="69" t="s">
        <v>131</v>
      </c>
      <c r="B994" s="71" t="s">
        <v>93</v>
      </c>
      <c r="C994" s="71" t="s">
        <v>2459</v>
      </c>
      <c r="D994" s="71">
        <v>1000002522</v>
      </c>
      <c r="E994" s="72" t="s">
        <v>2460</v>
      </c>
      <c r="F994" s="73">
        <v>44592</v>
      </c>
      <c r="G994" s="66" t="str">
        <f t="shared" si="210"/>
        <v>Targeted Dealer</v>
      </c>
      <c r="H994" s="66"/>
      <c r="I994" s="67">
        <v>165</v>
      </c>
      <c r="J994" s="67">
        <f t="shared" si="211"/>
        <v>154</v>
      </c>
      <c r="K994" s="68">
        <v>259</v>
      </c>
      <c r="L994" s="68">
        <f t="shared" si="212"/>
        <v>-94</v>
      </c>
      <c r="M994" s="68">
        <f t="shared" si="213"/>
        <v>168.18181818181819</v>
      </c>
      <c r="N994" s="96">
        <v>176</v>
      </c>
      <c r="O994" s="97" t="str">
        <f t="shared" si="214"/>
        <v>Mar</v>
      </c>
      <c r="P994" s="96">
        <f t="shared" si="215"/>
        <v>176</v>
      </c>
      <c r="Q994" s="98">
        <f t="shared" si="216"/>
        <v>83</v>
      </c>
      <c r="R994" s="97">
        <f t="shared" si="217"/>
        <v>0.47159090909090917</v>
      </c>
      <c r="S994" s="99" t="str">
        <f t="shared" si="218"/>
        <v>GROWTH</v>
      </c>
      <c r="T994" s="68">
        <v>146</v>
      </c>
      <c r="U994" s="100" t="str">
        <f t="shared" si="219"/>
        <v>Apr</v>
      </c>
      <c r="V994" s="96">
        <v>146</v>
      </c>
      <c r="W994" s="101">
        <f t="shared" si="220"/>
        <v>113</v>
      </c>
      <c r="X994" s="102">
        <f t="shared" si="221"/>
        <v>0.77397260273972601</v>
      </c>
      <c r="Y994" s="103" t="str">
        <f t="shared" si="222"/>
        <v>GROWTH</v>
      </c>
      <c r="Z994" s="74">
        <v>0</v>
      </c>
      <c r="AA994" s="69"/>
      <c r="AB994" s="69" t="s">
        <v>133</v>
      </c>
      <c r="AC994" s="69" t="s">
        <v>131</v>
      </c>
      <c r="AD994" s="3">
        <f t="shared" si="223"/>
        <v>0</v>
      </c>
      <c r="AE994" s="75"/>
    </row>
    <row r="995" spans="1:31" ht="14.25" customHeight="1">
      <c r="A995" s="69" t="s">
        <v>131</v>
      </c>
      <c r="B995" s="71" t="s">
        <v>93</v>
      </c>
      <c r="C995" s="71" t="s">
        <v>2461</v>
      </c>
      <c r="D995" s="71">
        <v>1000002795</v>
      </c>
      <c r="E995" s="71" t="s">
        <v>2462</v>
      </c>
      <c r="F995" s="73">
        <v>44719</v>
      </c>
      <c r="G995" s="66" t="str">
        <f t="shared" si="210"/>
        <v>Targeted Dealer</v>
      </c>
      <c r="H995" s="66"/>
      <c r="I995" s="67">
        <v>150</v>
      </c>
      <c r="J995" s="67">
        <f t="shared" si="211"/>
        <v>140</v>
      </c>
      <c r="K995" s="68">
        <v>156</v>
      </c>
      <c r="L995" s="68">
        <f t="shared" si="212"/>
        <v>-6</v>
      </c>
      <c r="M995" s="68">
        <f t="shared" si="213"/>
        <v>111.42857142857143</v>
      </c>
      <c r="N995" s="96">
        <v>295</v>
      </c>
      <c r="O995" s="97" t="str">
        <f t="shared" si="214"/>
        <v>Mar</v>
      </c>
      <c r="P995" s="96">
        <f t="shared" si="215"/>
        <v>295</v>
      </c>
      <c r="Q995" s="98">
        <f t="shared" si="216"/>
        <v>-139</v>
      </c>
      <c r="R995" s="97">
        <f t="shared" si="217"/>
        <v>-0.47118644067796611</v>
      </c>
      <c r="S995" s="99" t="str">
        <f t="shared" si="218"/>
        <v>DEGROWTH</v>
      </c>
      <c r="T995" s="68">
        <v>96</v>
      </c>
      <c r="U995" s="100" t="str">
        <f t="shared" si="219"/>
        <v>Apr</v>
      </c>
      <c r="V995" s="96">
        <v>96</v>
      </c>
      <c r="W995" s="101">
        <f t="shared" si="220"/>
        <v>60</v>
      </c>
      <c r="X995" s="102">
        <f t="shared" si="221"/>
        <v>0.625</v>
      </c>
      <c r="Y995" s="103" t="str">
        <f t="shared" si="222"/>
        <v>GROWTH</v>
      </c>
      <c r="Z995" s="74">
        <v>0</v>
      </c>
      <c r="AA995" s="69"/>
      <c r="AB995" s="69" t="s">
        <v>133</v>
      </c>
      <c r="AC995" s="69" t="s">
        <v>131</v>
      </c>
      <c r="AD995" s="3">
        <f t="shared" si="223"/>
        <v>0</v>
      </c>
      <c r="AE995" s="75"/>
    </row>
    <row r="996" spans="1:31" ht="14.25" customHeight="1">
      <c r="A996" s="69" t="s">
        <v>131</v>
      </c>
      <c r="B996" s="71" t="s">
        <v>93</v>
      </c>
      <c r="C996" s="71" t="s">
        <v>2463</v>
      </c>
      <c r="D996" s="71">
        <v>1000002673</v>
      </c>
      <c r="E996" s="71" t="s">
        <v>846</v>
      </c>
      <c r="F996" s="73">
        <v>44739</v>
      </c>
      <c r="G996" s="66" t="str">
        <f t="shared" si="210"/>
        <v>Targeted Dealer</v>
      </c>
      <c r="H996" s="66"/>
      <c r="I996" s="67">
        <v>260</v>
      </c>
      <c r="J996" s="67">
        <f t="shared" si="211"/>
        <v>242.66666666666666</v>
      </c>
      <c r="K996" s="68">
        <v>263</v>
      </c>
      <c r="L996" s="68">
        <f t="shared" si="212"/>
        <v>-3</v>
      </c>
      <c r="M996" s="68">
        <f t="shared" si="213"/>
        <v>108.37912087912088</v>
      </c>
      <c r="N996" s="96">
        <v>246</v>
      </c>
      <c r="O996" s="97" t="str">
        <f t="shared" si="214"/>
        <v>Mar</v>
      </c>
      <c r="P996" s="96">
        <f t="shared" si="215"/>
        <v>246</v>
      </c>
      <c r="Q996" s="98">
        <f t="shared" si="216"/>
        <v>17</v>
      </c>
      <c r="R996" s="97">
        <f t="shared" si="217"/>
        <v>6.9105691056910556E-2</v>
      </c>
      <c r="S996" s="99" t="str">
        <f t="shared" si="218"/>
        <v>GROWTH</v>
      </c>
      <c r="T996" s="68">
        <v>240</v>
      </c>
      <c r="U996" s="100" t="str">
        <f t="shared" si="219"/>
        <v>Apr</v>
      </c>
      <c r="V996" s="96">
        <v>240</v>
      </c>
      <c r="W996" s="101">
        <f t="shared" si="220"/>
        <v>23</v>
      </c>
      <c r="X996" s="102">
        <f t="shared" si="221"/>
        <v>9.5833333333333437E-2</v>
      </c>
      <c r="Y996" s="103" t="str">
        <f t="shared" si="222"/>
        <v>GROWTH</v>
      </c>
      <c r="Z996" s="74">
        <v>0</v>
      </c>
      <c r="AA996" s="69"/>
      <c r="AB996" s="69" t="s">
        <v>133</v>
      </c>
      <c r="AC996" s="69" t="s">
        <v>131</v>
      </c>
      <c r="AD996" s="3">
        <f t="shared" si="223"/>
        <v>0</v>
      </c>
      <c r="AE996" s="75"/>
    </row>
    <row r="997" spans="1:31" ht="14.25" customHeight="1">
      <c r="A997" s="69" t="s">
        <v>131</v>
      </c>
      <c r="B997" s="71" t="s">
        <v>93</v>
      </c>
      <c r="C997" s="71" t="s">
        <v>2464</v>
      </c>
      <c r="D997" s="71">
        <v>1000002889</v>
      </c>
      <c r="E997" s="71" t="s">
        <v>2465</v>
      </c>
      <c r="F997" s="73">
        <v>44793</v>
      </c>
      <c r="G997" s="66" t="str">
        <f t="shared" si="210"/>
        <v>Targeted Dealer</v>
      </c>
      <c r="H997" s="66"/>
      <c r="I997" s="67">
        <v>350</v>
      </c>
      <c r="J997" s="67">
        <f t="shared" si="211"/>
        <v>326.66666666666663</v>
      </c>
      <c r="K997" s="68">
        <v>258</v>
      </c>
      <c r="L997" s="68">
        <f t="shared" si="212"/>
        <v>92</v>
      </c>
      <c r="M997" s="68">
        <f t="shared" si="213"/>
        <v>78.979591836734713</v>
      </c>
      <c r="N997" s="96">
        <v>246</v>
      </c>
      <c r="O997" s="97" t="str">
        <f t="shared" si="214"/>
        <v>Mar</v>
      </c>
      <c r="P997" s="96">
        <f t="shared" si="215"/>
        <v>246</v>
      </c>
      <c r="Q997" s="98">
        <f t="shared" si="216"/>
        <v>12</v>
      </c>
      <c r="R997" s="97">
        <f t="shared" si="217"/>
        <v>4.8780487804878092E-2</v>
      </c>
      <c r="S997" s="99" t="str">
        <f t="shared" si="218"/>
        <v>GROWTH</v>
      </c>
      <c r="T997" s="68">
        <v>477</v>
      </c>
      <c r="U997" s="100" t="str">
        <f t="shared" si="219"/>
        <v>Apr</v>
      </c>
      <c r="V997" s="96">
        <v>477</v>
      </c>
      <c r="W997" s="101">
        <f t="shared" si="220"/>
        <v>-219</v>
      </c>
      <c r="X997" s="102">
        <f t="shared" si="221"/>
        <v>-0.45911949685534592</v>
      </c>
      <c r="Y997" s="103" t="str">
        <f t="shared" si="222"/>
        <v>DEGROWTH</v>
      </c>
      <c r="Z997" s="74">
        <v>0</v>
      </c>
      <c r="AA997" s="69"/>
      <c r="AB997" s="69" t="s">
        <v>133</v>
      </c>
      <c r="AC997" s="69" t="s">
        <v>131</v>
      </c>
      <c r="AD997" s="3">
        <f t="shared" si="223"/>
        <v>0</v>
      </c>
      <c r="AE997" s="75"/>
    </row>
    <row r="998" spans="1:31" ht="14.25" customHeight="1">
      <c r="A998" s="69" t="s">
        <v>131</v>
      </c>
      <c r="B998" s="71" t="s">
        <v>93</v>
      </c>
      <c r="C998" s="71" t="s">
        <v>2466</v>
      </c>
      <c r="D998" s="71">
        <v>1000003232</v>
      </c>
      <c r="E998" s="71" t="s">
        <v>2467</v>
      </c>
      <c r="F998" s="73">
        <v>44935</v>
      </c>
      <c r="G998" s="66" t="str">
        <f t="shared" si="210"/>
        <v>Targeted Dealer</v>
      </c>
      <c r="H998" s="66"/>
      <c r="I998" s="67">
        <v>100</v>
      </c>
      <c r="J998" s="67">
        <f t="shared" si="211"/>
        <v>93.333333333333343</v>
      </c>
      <c r="K998" s="68">
        <v>24</v>
      </c>
      <c r="L998" s="68">
        <f t="shared" si="212"/>
        <v>76</v>
      </c>
      <c r="M998" s="68">
        <f t="shared" si="213"/>
        <v>25.714285714285712</v>
      </c>
      <c r="N998" s="96">
        <v>28</v>
      </c>
      <c r="O998" s="97" t="str">
        <f t="shared" si="214"/>
        <v>Mar</v>
      </c>
      <c r="P998" s="96">
        <f t="shared" si="215"/>
        <v>28</v>
      </c>
      <c r="Q998" s="98">
        <f t="shared" si="216"/>
        <v>-4</v>
      </c>
      <c r="R998" s="97">
        <f t="shared" si="217"/>
        <v>-0.1428571428571429</v>
      </c>
      <c r="S998" s="99" t="str">
        <f t="shared" si="218"/>
        <v>DEGROWTH</v>
      </c>
      <c r="T998" s="68">
        <v>30</v>
      </c>
      <c r="U998" s="100" t="str">
        <f t="shared" si="219"/>
        <v>Apr</v>
      </c>
      <c r="V998" s="96">
        <v>30</v>
      </c>
      <c r="W998" s="101">
        <f t="shared" si="220"/>
        <v>-6</v>
      </c>
      <c r="X998" s="102">
        <f t="shared" si="221"/>
        <v>-0.19999999999999996</v>
      </c>
      <c r="Y998" s="103" t="str">
        <f t="shared" si="222"/>
        <v>DEGROWTH</v>
      </c>
      <c r="Z998" s="74">
        <v>0</v>
      </c>
      <c r="AA998" s="69"/>
      <c r="AB998" s="69" t="s">
        <v>133</v>
      </c>
      <c r="AC998" s="69" t="s">
        <v>131</v>
      </c>
      <c r="AD998" s="3">
        <f t="shared" si="223"/>
        <v>0</v>
      </c>
      <c r="AE998" s="75"/>
    </row>
    <row r="999" spans="1:31" ht="14.25" customHeight="1">
      <c r="A999" s="69" t="s">
        <v>131</v>
      </c>
      <c r="B999" s="71" t="s">
        <v>93</v>
      </c>
      <c r="C999" s="71" t="s">
        <v>348</v>
      </c>
      <c r="D999" s="71">
        <v>1000003387</v>
      </c>
      <c r="E999" s="71" t="s">
        <v>349</v>
      </c>
      <c r="F999" s="73">
        <v>44984</v>
      </c>
      <c r="G999" s="66" t="str">
        <f t="shared" si="210"/>
        <v>Targeted Dealer</v>
      </c>
      <c r="H999" s="66"/>
      <c r="I999" s="67">
        <v>12</v>
      </c>
      <c r="J999" s="67">
        <f t="shared" si="211"/>
        <v>11.200000000000001</v>
      </c>
      <c r="K999" s="68">
        <v>12</v>
      </c>
      <c r="L999" s="68">
        <f t="shared" si="212"/>
        <v>0</v>
      </c>
      <c r="M999" s="68">
        <f t="shared" si="213"/>
        <v>107.14285714285712</v>
      </c>
      <c r="N999" s="96">
        <v>12</v>
      </c>
      <c r="O999" s="97" t="str">
        <f t="shared" si="214"/>
        <v>Mar</v>
      </c>
      <c r="P999" s="96">
        <f t="shared" si="215"/>
        <v>12</v>
      </c>
      <c r="Q999" s="98">
        <f t="shared" si="216"/>
        <v>0</v>
      </c>
      <c r="R999" s="97">
        <f t="shared" si="217"/>
        <v>0</v>
      </c>
      <c r="S999" s="99" t="str">
        <f t="shared" si="218"/>
        <v>GROWTH</v>
      </c>
      <c r="T999" s="68">
        <v>12</v>
      </c>
      <c r="U999" s="100" t="str">
        <f t="shared" si="219"/>
        <v>Apr</v>
      </c>
      <c r="V999" s="96">
        <v>12</v>
      </c>
      <c r="W999" s="101">
        <f t="shared" si="220"/>
        <v>0</v>
      </c>
      <c r="X999" s="102">
        <f t="shared" si="221"/>
        <v>0</v>
      </c>
      <c r="Y999" s="103" t="str">
        <f t="shared" si="222"/>
        <v>GROWTH</v>
      </c>
      <c r="Z999" s="74">
        <v>0</v>
      </c>
      <c r="AA999" s="69"/>
      <c r="AB999" s="69" t="s">
        <v>133</v>
      </c>
      <c r="AC999" s="69" t="s">
        <v>131</v>
      </c>
      <c r="AD999" s="3">
        <f t="shared" si="223"/>
        <v>0</v>
      </c>
      <c r="AE999" s="75"/>
    </row>
    <row r="1000" spans="1:31" ht="14.25" customHeight="1">
      <c r="A1000" s="69" t="s">
        <v>131</v>
      </c>
      <c r="B1000" s="71" t="s">
        <v>93</v>
      </c>
      <c r="C1000" s="71" t="s">
        <v>2468</v>
      </c>
      <c r="D1000" s="71">
        <v>1000003529</v>
      </c>
      <c r="E1000" s="71" t="s">
        <v>2469</v>
      </c>
      <c r="F1000" s="73">
        <v>45065</v>
      </c>
      <c r="G1000" s="66" t="str">
        <f t="shared" si="210"/>
        <v>Targeted Dealer</v>
      </c>
      <c r="H1000" s="66"/>
      <c r="I1000" s="67">
        <v>50</v>
      </c>
      <c r="J1000" s="67">
        <f t="shared" si="211"/>
        <v>46.666666666666671</v>
      </c>
      <c r="K1000" s="68">
        <v>6</v>
      </c>
      <c r="L1000" s="68">
        <f t="shared" si="212"/>
        <v>44</v>
      </c>
      <c r="M1000" s="68">
        <f t="shared" si="213"/>
        <v>12.857142857142856</v>
      </c>
      <c r="N1000" s="96">
        <v>18</v>
      </c>
      <c r="O1000" s="97" t="str">
        <f t="shared" si="214"/>
        <v>Mar</v>
      </c>
      <c r="P1000" s="96">
        <f t="shared" si="215"/>
        <v>18</v>
      </c>
      <c r="Q1000" s="98">
        <f t="shared" si="216"/>
        <v>-12</v>
      </c>
      <c r="R1000" s="97">
        <f t="shared" si="217"/>
        <v>-0.66666666666666674</v>
      </c>
      <c r="S1000" s="99" t="str">
        <f t="shared" si="218"/>
        <v>DEGROWTH</v>
      </c>
      <c r="T1000" s="68">
        <v>12</v>
      </c>
      <c r="U1000" s="100" t="str">
        <f t="shared" si="219"/>
        <v>Apr</v>
      </c>
      <c r="V1000" s="96">
        <v>12</v>
      </c>
      <c r="W1000" s="101">
        <f t="shared" si="220"/>
        <v>-6</v>
      </c>
      <c r="X1000" s="102">
        <f t="shared" si="221"/>
        <v>-0.5</v>
      </c>
      <c r="Y1000" s="103" t="str">
        <f t="shared" si="222"/>
        <v>DEGROWTH</v>
      </c>
      <c r="Z1000" s="74">
        <v>0</v>
      </c>
      <c r="AA1000" s="69"/>
      <c r="AB1000" s="69" t="s">
        <v>133</v>
      </c>
      <c r="AC1000" s="69" t="s">
        <v>131</v>
      </c>
      <c r="AD1000" s="3">
        <f t="shared" si="223"/>
        <v>0</v>
      </c>
      <c r="AE1000" s="75"/>
    </row>
    <row r="1001" spans="1:31" ht="14.25" customHeight="1">
      <c r="A1001" s="69" t="s">
        <v>131</v>
      </c>
      <c r="B1001" s="71" t="s">
        <v>93</v>
      </c>
      <c r="C1001" s="71" t="s">
        <v>2470</v>
      </c>
      <c r="D1001" s="71">
        <v>1000003730</v>
      </c>
      <c r="E1001" s="71" t="s">
        <v>2471</v>
      </c>
      <c r="F1001" s="73">
        <v>45217</v>
      </c>
      <c r="G1001" s="66" t="str">
        <f t="shared" si="210"/>
        <v>Targeted Dealer</v>
      </c>
      <c r="H1001" s="66"/>
      <c r="I1001" s="67">
        <v>170</v>
      </c>
      <c r="J1001" s="67">
        <f t="shared" si="211"/>
        <v>158.66666666666669</v>
      </c>
      <c r="K1001" s="68">
        <v>261</v>
      </c>
      <c r="L1001" s="68">
        <f t="shared" si="212"/>
        <v>-91</v>
      </c>
      <c r="M1001" s="68">
        <f t="shared" si="213"/>
        <v>164.49579831932772</v>
      </c>
      <c r="N1001" s="96">
        <v>201</v>
      </c>
      <c r="O1001" s="97" t="str">
        <f t="shared" si="214"/>
        <v>Mar</v>
      </c>
      <c r="P1001" s="96">
        <f t="shared" si="215"/>
        <v>201</v>
      </c>
      <c r="Q1001" s="98">
        <f t="shared" si="216"/>
        <v>60</v>
      </c>
      <c r="R1001" s="97">
        <f t="shared" si="217"/>
        <v>0.29850746268656714</v>
      </c>
      <c r="S1001" s="99" t="str">
        <f t="shared" si="218"/>
        <v>GROWTH</v>
      </c>
      <c r="T1001" s="68">
        <v>132</v>
      </c>
      <c r="U1001" s="100" t="str">
        <f t="shared" si="219"/>
        <v>Apr</v>
      </c>
      <c r="V1001" s="96">
        <v>132</v>
      </c>
      <c r="W1001" s="101">
        <f t="shared" si="220"/>
        <v>129</v>
      </c>
      <c r="X1001" s="102">
        <f t="shared" si="221"/>
        <v>0.97727272727272729</v>
      </c>
      <c r="Y1001" s="103" t="str">
        <f t="shared" si="222"/>
        <v>GROWTH</v>
      </c>
      <c r="Z1001" s="74">
        <v>0</v>
      </c>
      <c r="AA1001" s="69"/>
      <c r="AB1001" s="69" t="s">
        <v>133</v>
      </c>
      <c r="AC1001" s="69" t="s">
        <v>131</v>
      </c>
      <c r="AD1001" s="3">
        <f t="shared" si="223"/>
        <v>0</v>
      </c>
      <c r="AE1001" s="75"/>
    </row>
    <row r="1002" spans="1:31" ht="14.25" customHeight="1">
      <c r="A1002" s="69" t="s">
        <v>131</v>
      </c>
      <c r="B1002" s="71" t="s">
        <v>93</v>
      </c>
      <c r="C1002" s="78" t="s">
        <v>2472</v>
      </c>
      <c r="D1002" s="78">
        <v>1000003869</v>
      </c>
      <c r="E1002" s="78" t="s">
        <v>2473</v>
      </c>
      <c r="F1002" s="73">
        <v>45349</v>
      </c>
      <c r="G1002" s="66" t="str">
        <f t="shared" si="210"/>
        <v>Targeted Dealer</v>
      </c>
      <c r="H1002" s="66"/>
      <c r="I1002" s="67">
        <v>40</v>
      </c>
      <c r="J1002" s="67">
        <f t="shared" si="211"/>
        <v>37.333333333333329</v>
      </c>
      <c r="K1002" s="68">
        <v>24</v>
      </c>
      <c r="L1002" s="68">
        <f t="shared" si="212"/>
        <v>16</v>
      </c>
      <c r="M1002" s="68">
        <f t="shared" si="213"/>
        <v>64.285714285714292</v>
      </c>
      <c r="N1002" s="96">
        <v>12</v>
      </c>
      <c r="O1002" s="97" t="str">
        <f t="shared" si="214"/>
        <v>Mar</v>
      </c>
      <c r="P1002" s="96">
        <f t="shared" si="215"/>
        <v>12</v>
      </c>
      <c r="Q1002" s="98">
        <f t="shared" si="216"/>
        <v>12</v>
      </c>
      <c r="R1002" s="97">
        <f t="shared" si="217"/>
        <v>1</v>
      </c>
      <c r="S1002" s="99" t="str">
        <f t="shared" si="218"/>
        <v>GROWTH</v>
      </c>
      <c r="T1002" s="68">
        <v>30</v>
      </c>
      <c r="U1002" s="100" t="str">
        <f t="shared" si="219"/>
        <v>Apr</v>
      </c>
      <c r="V1002" s="96">
        <v>30</v>
      </c>
      <c r="W1002" s="101">
        <f t="shared" si="220"/>
        <v>-6</v>
      </c>
      <c r="X1002" s="102">
        <f t="shared" si="221"/>
        <v>-0.19999999999999996</v>
      </c>
      <c r="Y1002" s="103" t="str">
        <f t="shared" si="222"/>
        <v>DEGROWTH</v>
      </c>
      <c r="Z1002" s="74">
        <v>0</v>
      </c>
      <c r="AA1002" s="69"/>
      <c r="AB1002" s="69" t="s">
        <v>133</v>
      </c>
      <c r="AC1002" s="69" t="s">
        <v>131</v>
      </c>
      <c r="AD1002" s="3">
        <f t="shared" si="223"/>
        <v>0</v>
      </c>
      <c r="AE1002" s="75"/>
    </row>
    <row r="1003" spans="1:31" ht="14.25" customHeight="1">
      <c r="A1003" s="69" t="s">
        <v>131</v>
      </c>
      <c r="B1003" s="78" t="s">
        <v>93</v>
      </c>
      <c r="C1003" s="78" t="s">
        <v>2474</v>
      </c>
      <c r="D1003" s="78">
        <v>1000003898</v>
      </c>
      <c r="E1003" s="78" t="s">
        <v>2475</v>
      </c>
      <c r="F1003" s="73">
        <v>45381</v>
      </c>
      <c r="G1003" s="66" t="str">
        <f t="shared" si="210"/>
        <v>Targeted Dealer</v>
      </c>
      <c r="H1003" s="66"/>
      <c r="I1003" s="67">
        <v>1400</v>
      </c>
      <c r="J1003" s="67">
        <f t="shared" si="211"/>
        <v>1306.6666666666665</v>
      </c>
      <c r="K1003" s="68">
        <v>1572.05</v>
      </c>
      <c r="L1003" s="68">
        <f t="shared" si="212"/>
        <v>-172.04999999999995</v>
      </c>
      <c r="M1003" s="68">
        <f t="shared" si="213"/>
        <v>120.30994897959185</v>
      </c>
      <c r="N1003" s="96">
        <v>2327.6</v>
      </c>
      <c r="O1003" s="97" t="str">
        <f t="shared" si="214"/>
        <v>Mar</v>
      </c>
      <c r="P1003" s="96">
        <f t="shared" si="215"/>
        <v>2327.6</v>
      </c>
      <c r="Q1003" s="98">
        <f t="shared" si="216"/>
        <v>-755.55</v>
      </c>
      <c r="R1003" s="97">
        <f t="shared" si="217"/>
        <v>-0.32460474308300391</v>
      </c>
      <c r="S1003" s="99" t="str">
        <f t="shared" si="218"/>
        <v>DEGROWTH</v>
      </c>
      <c r="T1003" s="68">
        <v>1239</v>
      </c>
      <c r="U1003" s="100" t="str">
        <f t="shared" si="219"/>
        <v>Apr</v>
      </c>
      <c r="V1003" s="96">
        <v>1239</v>
      </c>
      <c r="W1003" s="101">
        <f t="shared" si="220"/>
        <v>333.04999999999995</v>
      </c>
      <c r="X1003" s="102">
        <f t="shared" si="221"/>
        <v>0.26880548829701367</v>
      </c>
      <c r="Y1003" s="103" t="str">
        <f t="shared" si="222"/>
        <v>GROWTH</v>
      </c>
      <c r="Z1003" s="74">
        <v>0</v>
      </c>
      <c r="AA1003" s="69"/>
      <c r="AB1003" s="69" t="s">
        <v>133</v>
      </c>
      <c r="AC1003" s="69" t="s">
        <v>131</v>
      </c>
      <c r="AD1003" s="3">
        <f t="shared" si="223"/>
        <v>0</v>
      </c>
      <c r="AE1003" s="75"/>
    </row>
    <row r="1004" spans="1:31" ht="14.25" customHeight="1">
      <c r="A1004" s="69" t="s">
        <v>131</v>
      </c>
      <c r="B1004" s="71" t="s">
        <v>98</v>
      </c>
      <c r="C1004" s="71" t="s">
        <v>2476</v>
      </c>
      <c r="D1004" s="71">
        <v>1000002667</v>
      </c>
      <c r="E1004" s="71" t="s">
        <v>2477</v>
      </c>
      <c r="F1004" s="73">
        <v>44739</v>
      </c>
      <c r="G1004" s="66" t="str">
        <f t="shared" si="210"/>
        <v>Targeted Dealer</v>
      </c>
      <c r="H1004" s="66"/>
      <c r="I1004" s="67">
        <v>30</v>
      </c>
      <c r="J1004" s="67">
        <f t="shared" si="211"/>
        <v>28</v>
      </c>
      <c r="K1004" s="68">
        <v>72</v>
      </c>
      <c r="L1004" s="68">
        <f t="shared" si="212"/>
        <v>-42</v>
      </c>
      <c r="M1004" s="68">
        <f t="shared" si="213"/>
        <v>257.14285714285711</v>
      </c>
      <c r="N1004" s="96">
        <v>29</v>
      </c>
      <c r="O1004" s="97" t="str">
        <f t="shared" si="214"/>
        <v>Mar</v>
      </c>
      <c r="P1004" s="96">
        <f t="shared" si="215"/>
        <v>29</v>
      </c>
      <c r="Q1004" s="98">
        <f t="shared" si="216"/>
        <v>43</v>
      </c>
      <c r="R1004" s="97">
        <f t="shared" si="217"/>
        <v>1.4827586206896552</v>
      </c>
      <c r="S1004" s="99" t="str">
        <f t="shared" si="218"/>
        <v>GROWTH</v>
      </c>
      <c r="T1004" s="68">
        <v>11</v>
      </c>
      <c r="U1004" s="100" t="str">
        <f t="shared" si="219"/>
        <v>Apr</v>
      </c>
      <c r="V1004" s="96">
        <v>11</v>
      </c>
      <c r="W1004" s="101">
        <f t="shared" si="220"/>
        <v>61</v>
      </c>
      <c r="X1004" s="102">
        <f t="shared" si="221"/>
        <v>5.5454545454545459</v>
      </c>
      <c r="Y1004" s="103" t="str">
        <f t="shared" si="222"/>
        <v>GROWTH</v>
      </c>
      <c r="Z1004" s="74">
        <v>0</v>
      </c>
      <c r="AA1004" s="69"/>
      <c r="AB1004" s="69" t="s">
        <v>133</v>
      </c>
      <c r="AC1004" s="69" t="s">
        <v>131</v>
      </c>
      <c r="AD1004" s="3">
        <f t="shared" si="223"/>
        <v>0</v>
      </c>
      <c r="AE1004" s="75"/>
    </row>
    <row r="1005" spans="1:31" ht="14.25" customHeight="1">
      <c r="A1005" s="69" t="s">
        <v>131</v>
      </c>
      <c r="B1005" s="71" t="s">
        <v>98</v>
      </c>
      <c r="C1005" s="71" t="s">
        <v>2478</v>
      </c>
      <c r="D1005" s="71">
        <v>1000002659</v>
      </c>
      <c r="E1005" s="71" t="s">
        <v>2479</v>
      </c>
      <c r="F1005" s="73">
        <v>44739</v>
      </c>
      <c r="G1005" s="66" t="str">
        <f t="shared" si="210"/>
        <v>Targeted Dealer</v>
      </c>
      <c r="H1005" s="66"/>
      <c r="I1005" s="67">
        <v>25</v>
      </c>
      <c r="J1005" s="67">
        <f t="shared" si="211"/>
        <v>23.333333333333336</v>
      </c>
      <c r="K1005" s="68">
        <v>0</v>
      </c>
      <c r="L1005" s="68">
        <f t="shared" si="212"/>
        <v>25</v>
      </c>
      <c r="M1005" s="68">
        <f t="shared" si="213"/>
        <v>0</v>
      </c>
      <c r="N1005" s="96">
        <v>8</v>
      </c>
      <c r="O1005" s="97" t="str">
        <f t="shared" si="214"/>
        <v>Mar</v>
      </c>
      <c r="P1005" s="96">
        <f t="shared" si="215"/>
        <v>8</v>
      </c>
      <c r="Q1005" s="98">
        <f t="shared" si="216"/>
        <v>-8</v>
      </c>
      <c r="R1005" s="97">
        <f t="shared" si="217"/>
        <v>-1</v>
      </c>
      <c r="S1005" s="99" t="str">
        <f t="shared" si="218"/>
        <v>DEGROWTH</v>
      </c>
      <c r="T1005" s="68">
        <v>0</v>
      </c>
      <c r="U1005" s="100" t="str">
        <f t="shared" si="219"/>
        <v>Apr</v>
      </c>
      <c r="V1005" s="96">
        <v>0</v>
      </c>
      <c r="W1005" s="101">
        <f t="shared" si="220"/>
        <v>0</v>
      </c>
      <c r="X1005" s="102">
        <f t="shared" si="221"/>
        <v>0</v>
      </c>
      <c r="Y1005" s="103" t="b">
        <f t="shared" si="222"/>
        <v>0</v>
      </c>
      <c r="Z1005" s="74">
        <v>0</v>
      </c>
      <c r="AA1005" s="69"/>
      <c r="AB1005" s="69" t="s">
        <v>133</v>
      </c>
      <c r="AC1005" s="69" t="s">
        <v>131</v>
      </c>
      <c r="AD1005" s="3">
        <f t="shared" si="223"/>
        <v>1</v>
      </c>
      <c r="AE1005" s="75"/>
    </row>
    <row r="1006" spans="1:31" ht="14.25" customHeight="1">
      <c r="A1006" s="69" t="s">
        <v>131</v>
      </c>
      <c r="B1006" s="71" t="s">
        <v>98</v>
      </c>
      <c r="C1006" s="71" t="s">
        <v>2480</v>
      </c>
      <c r="D1006" s="71">
        <v>1000001879</v>
      </c>
      <c r="E1006" s="72" t="s">
        <v>2481</v>
      </c>
      <c r="F1006" s="73">
        <v>42059</v>
      </c>
      <c r="G1006" s="66" t="str">
        <f t="shared" si="210"/>
        <v>Targeted Dealer</v>
      </c>
      <c r="H1006" s="66"/>
      <c r="I1006" s="67">
        <v>100</v>
      </c>
      <c r="J1006" s="67">
        <f t="shared" si="211"/>
        <v>93.333333333333343</v>
      </c>
      <c r="K1006" s="68">
        <v>54</v>
      </c>
      <c r="L1006" s="68">
        <f t="shared" si="212"/>
        <v>46</v>
      </c>
      <c r="M1006" s="68">
        <f t="shared" si="213"/>
        <v>57.857142857142847</v>
      </c>
      <c r="N1006" s="96">
        <v>41</v>
      </c>
      <c r="O1006" s="97" t="str">
        <f t="shared" si="214"/>
        <v>Mar</v>
      </c>
      <c r="P1006" s="96">
        <f t="shared" si="215"/>
        <v>41</v>
      </c>
      <c r="Q1006" s="98">
        <f t="shared" si="216"/>
        <v>13</v>
      </c>
      <c r="R1006" s="97">
        <f t="shared" si="217"/>
        <v>0.31707317073170738</v>
      </c>
      <c r="S1006" s="99" t="str">
        <f t="shared" si="218"/>
        <v>GROWTH</v>
      </c>
      <c r="T1006" s="68">
        <v>12</v>
      </c>
      <c r="U1006" s="100" t="str">
        <f t="shared" si="219"/>
        <v>Apr</v>
      </c>
      <c r="V1006" s="96">
        <v>12</v>
      </c>
      <c r="W1006" s="101">
        <f t="shared" si="220"/>
        <v>42</v>
      </c>
      <c r="X1006" s="102">
        <f t="shared" si="221"/>
        <v>3.5</v>
      </c>
      <c r="Y1006" s="103" t="str">
        <f t="shared" si="222"/>
        <v>GROWTH</v>
      </c>
      <c r="Z1006" s="74">
        <v>0</v>
      </c>
      <c r="AA1006" s="69"/>
      <c r="AB1006" s="69" t="s">
        <v>133</v>
      </c>
      <c r="AC1006" s="69" t="s">
        <v>131</v>
      </c>
      <c r="AD1006" s="3">
        <f t="shared" si="223"/>
        <v>0</v>
      </c>
      <c r="AE1006" s="75"/>
    </row>
    <row r="1007" spans="1:31" ht="14.25" customHeight="1">
      <c r="A1007" s="69" t="s">
        <v>131</v>
      </c>
      <c r="B1007" s="71" t="s">
        <v>98</v>
      </c>
      <c r="C1007" s="71" t="s">
        <v>2482</v>
      </c>
      <c r="D1007" s="71">
        <v>1000001887</v>
      </c>
      <c r="E1007" s="72" t="s">
        <v>2483</v>
      </c>
      <c r="F1007" s="73">
        <v>42116</v>
      </c>
      <c r="G1007" s="66" t="str">
        <f t="shared" si="210"/>
        <v>Targeted Dealer</v>
      </c>
      <c r="H1007" s="66"/>
      <c r="I1007" s="67">
        <v>225</v>
      </c>
      <c r="J1007" s="67">
        <f t="shared" si="211"/>
        <v>210</v>
      </c>
      <c r="K1007" s="68">
        <v>116</v>
      </c>
      <c r="L1007" s="68">
        <f t="shared" si="212"/>
        <v>109</v>
      </c>
      <c r="M1007" s="68">
        <f t="shared" si="213"/>
        <v>55.238095238095234</v>
      </c>
      <c r="N1007" s="96">
        <v>188.5</v>
      </c>
      <c r="O1007" s="97" t="str">
        <f t="shared" si="214"/>
        <v>Mar</v>
      </c>
      <c r="P1007" s="96">
        <f t="shared" si="215"/>
        <v>188.5</v>
      </c>
      <c r="Q1007" s="98">
        <f t="shared" si="216"/>
        <v>-72.5</v>
      </c>
      <c r="R1007" s="97">
        <f t="shared" si="217"/>
        <v>-0.38461538461538458</v>
      </c>
      <c r="S1007" s="99" t="str">
        <f t="shared" si="218"/>
        <v>DEGROWTH</v>
      </c>
      <c r="T1007" s="68">
        <v>135.5</v>
      </c>
      <c r="U1007" s="100" t="str">
        <f t="shared" si="219"/>
        <v>Apr</v>
      </c>
      <c r="V1007" s="96">
        <v>135.5</v>
      </c>
      <c r="W1007" s="101">
        <f t="shared" si="220"/>
        <v>-19.5</v>
      </c>
      <c r="X1007" s="102">
        <f t="shared" si="221"/>
        <v>-0.14391143911439119</v>
      </c>
      <c r="Y1007" s="103" t="str">
        <f t="shared" si="222"/>
        <v>DEGROWTH</v>
      </c>
      <c r="Z1007" s="74">
        <v>0</v>
      </c>
      <c r="AA1007" s="69"/>
      <c r="AB1007" s="69" t="s">
        <v>133</v>
      </c>
      <c r="AC1007" s="69" t="s">
        <v>131</v>
      </c>
      <c r="AD1007" s="3">
        <f t="shared" si="223"/>
        <v>0</v>
      </c>
      <c r="AE1007" s="75"/>
    </row>
    <row r="1008" spans="1:31" ht="14.25" customHeight="1">
      <c r="A1008" s="69" t="s">
        <v>131</v>
      </c>
      <c r="B1008" s="71" t="s">
        <v>98</v>
      </c>
      <c r="C1008" s="71" t="s">
        <v>2484</v>
      </c>
      <c r="D1008" s="71">
        <v>1000001892</v>
      </c>
      <c r="E1008" s="72" t="s">
        <v>2485</v>
      </c>
      <c r="F1008" s="73">
        <v>42214</v>
      </c>
      <c r="G1008" s="66" t="str">
        <f t="shared" si="210"/>
        <v>Targeted Dealer</v>
      </c>
      <c r="H1008" s="66"/>
      <c r="I1008" s="67">
        <v>385</v>
      </c>
      <c r="J1008" s="67">
        <f t="shared" si="211"/>
        <v>359.33333333333337</v>
      </c>
      <c r="K1008" s="68">
        <v>714.75</v>
      </c>
      <c r="L1008" s="68">
        <f t="shared" si="212"/>
        <v>-329.75</v>
      </c>
      <c r="M1008" s="68">
        <f t="shared" si="213"/>
        <v>198.91001855287567</v>
      </c>
      <c r="N1008" s="96">
        <v>611.75</v>
      </c>
      <c r="O1008" s="97" t="str">
        <f t="shared" si="214"/>
        <v>Mar</v>
      </c>
      <c r="P1008" s="96">
        <f t="shared" si="215"/>
        <v>611.75</v>
      </c>
      <c r="Q1008" s="98">
        <f t="shared" si="216"/>
        <v>103</v>
      </c>
      <c r="R1008" s="97">
        <f t="shared" si="217"/>
        <v>0.16836943195749887</v>
      </c>
      <c r="S1008" s="99" t="str">
        <f t="shared" si="218"/>
        <v>GROWTH</v>
      </c>
      <c r="T1008" s="68">
        <v>165.75</v>
      </c>
      <c r="U1008" s="100" t="str">
        <f t="shared" si="219"/>
        <v>Apr</v>
      </c>
      <c r="V1008" s="96">
        <v>165.75</v>
      </c>
      <c r="W1008" s="101">
        <f t="shared" si="220"/>
        <v>549</v>
      </c>
      <c r="X1008" s="102">
        <f t="shared" si="221"/>
        <v>3.3122171945701355</v>
      </c>
      <c r="Y1008" s="103" t="str">
        <f t="shared" si="222"/>
        <v>GROWTH</v>
      </c>
      <c r="Z1008" s="74">
        <v>0</v>
      </c>
      <c r="AA1008" s="69"/>
      <c r="AB1008" s="69" t="s">
        <v>133</v>
      </c>
      <c r="AC1008" s="69" t="s">
        <v>131</v>
      </c>
      <c r="AD1008" s="3">
        <f t="shared" si="223"/>
        <v>0</v>
      </c>
      <c r="AE1008" s="75"/>
    </row>
    <row r="1009" spans="1:31" ht="14.25" customHeight="1">
      <c r="A1009" s="69" t="s">
        <v>131</v>
      </c>
      <c r="B1009" s="71" t="s">
        <v>98</v>
      </c>
      <c r="C1009" s="71" t="s">
        <v>2486</v>
      </c>
      <c r="D1009" s="71">
        <v>1000001874</v>
      </c>
      <c r="E1009" s="72" t="s">
        <v>2487</v>
      </c>
      <c r="F1009" s="73">
        <v>42220</v>
      </c>
      <c r="G1009" s="66" t="str">
        <f t="shared" si="210"/>
        <v>Targeted Dealer</v>
      </c>
      <c r="H1009" s="66"/>
      <c r="I1009" s="67">
        <v>195</v>
      </c>
      <c r="J1009" s="67">
        <f t="shared" si="211"/>
        <v>182</v>
      </c>
      <c r="K1009" s="68">
        <v>175</v>
      </c>
      <c r="L1009" s="68">
        <f t="shared" si="212"/>
        <v>20</v>
      </c>
      <c r="M1009" s="68">
        <f t="shared" si="213"/>
        <v>96.153846153846146</v>
      </c>
      <c r="N1009" s="96">
        <v>138.5</v>
      </c>
      <c r="O1009" s="97" t="str">
        <f t="shared" si="214"/>
        <v>Mar</v>
      </c>
      <c r="P1009" s="96">
        <f t="shared" si="215"/>
        <v>138.5</v>
      </c>
      <c r="Q1009" s="98">
        <f t="shared" si="216"/>
        <v>36.5</v>
      </c>
      <c r="R1009" s="97">
        <f t="shared" si="217"/>
        <v>0.26353790613718409</v>
      </c>
      <c r="S1009" s="99" t="str">
        <f t="shared" si="218"/>
        <v>GROWTH</v>
      </c>
      <c r="T1009" s="68">
        <v>83.25</v>
      </c>
      <c r="U1009" s="100" t="str">
        <f t="shared" si="219"/>
        <v>Apr</v>
      </c>
      <c r="V1009" s="96">
        <v>83.25</v>
      </c>
      <c r="W1009" s="101">
        <f t="shared" si="220"/>
        <v>91.75</v>
      </c>
      <c r="X1009" s="102">
        <f t="shared" si="221"/>
        <v>1.1021021021021022</v>
      </c>
      <c r="Y1009" s="103" t="str">
        <f t="shared" si="222"/>
        <v>GROWTH</v>
      </c>
      <c r="Z1009" s="74">
        <v>0</v>
      </c>
      <c r="AA1009" s="69"/>
      <c r="AB1009" s="69" t="s">
        <v>133</v>
      </c>
      <c r="AC1009" s="69" t="s">
        <v>131</v>
      </c>
      <c r="AD1009" s="3">
        <f t="shared" si="223"/>
        <v>0</v>
      </c>
      <c r="AE1009" s="75"/>
    </row>
    <row r="1010" spans="1:31" ht="14.25" customHeight="1">
      <c r="A1010" s="69" t="s">
        <v>131</v>
      </c>
      <c r="B1010" s="71" t="s">
        <v>98</v>
      </c>
      <c r="C1010" s="71" t="s">
        <v>2488</v>
      </c>
      <c r="D1010" s="71">
        <v>1000001877</v>
      </c>
      <c r="E1010" s="72" t="s">
        <v>2489</v>
      </c>
      <c r="F1010" s="73">
        <v>42343</v>
      </c>
      <c r="G1010" s="66" t="str">
        <f t="shared" si="210"/>
        <v>Targeted Dealer</v>
      </c>
      <c r="H1010" s="66"/>
      <c r="I1010" s="67">
        <v>175</v>
      </c>
      <c r="J1010" s="67">
        <f t="shared" si="211"/>
        <v>163.33333333333331</v>
      </c>
      <c r="K1010" s="68">
        <v>60.5</v>
      </c>
      <c r="L1010" s="68">
        <f t="shared" si="212"/>
        <v>114.5</v>
      </c>
      <c r="M1010" s="68">
        <f t="shared" si="213"/>
        <v>37.040816326530617</v>
      </c>
      <c r="N1010" s="96">
        <v>559</v>
      </c>
      <c r="O1010" s="97" t="str">
        <f t="shared" si="214"/>
        <v>Mar</v>
      </c>
      <c r="P1010" s="96">
        <f t="shared" si="215"/>
        <v>559</v>
      </c>
      <c r="Q1010" s="98">
        <f t="shared" si="216"/>
        <v>-498.5</v>
      </c>
      <c r="R1010" s="97">
        <f t="shared" si="217"/>
        <v>-0.89177101967799643</v>
      </c>
      <c r="S1010" s="99" t="str">
        <f t="shared" si="218"/>
        <v>DEGROWTH</v>
      </c>
      <c r="T1010" s="68">
        <v>365</v>
      </c>
      <c r="U1010" s="100" t="str">
        <f t="shared" si="219"/>
        <v>Apr</v>
      </c>
      <c r="V1010" s="96">
        <v>365</v>
      </c>
      <c r="W1010" s="101">
        <f t="shared" si="220"/>
        <v>-304.5</v>
      </c>
      <c r="X1010" s="102">
        <f t="shared" si="221"/>
        <v>-0.83424657534246571</v>
      </c>
      <c r="Y1010" s="103" t="str">
        <f t="shared" si="222"/>
        <v>DEGROWTH</v>
      </c>
      <c r="Z1010" s="74">
        <v>0</v>
      </c>
      <c r="AA1010" s="69"/>
      <c r="AB1010" s="69" t="s">
        <v>133</v>
      </c>
      <c r="AC1010" s="69" t="s">
        <v>131</v>
      </c>
      <c r="AD1010" s="3">
        <f t="shared" si="223"/>
        <v>0</v>
      </c>
      <c r="AE1010" s="75"/>
    </row>
    <row r="1011" spans="1:31" ht="14.25" customHeight="1">
      <c r="A1011" s="69" t="s">
        <v>131</v>
      </c>
      <c r="B1011" s="71" t="s">
        <v>98</v>
      </c>
      <c r="C1011" s="71" t="s">
        <v>2490</v>
      </c>
      <c r="D1011" s="71">
        <v>1000001901</v>
      </c>
      <c r="E1011" s="72" t="s">
        <v>2491</v>
      </c>
      <c r="F1011" s="73">
        <v>43479</v>
      </c>
      <c r="G1011" s="66" t="str">
        <f t="shared" si="210"/>
        <v>Targeted Dealer</v>
      </c>
      <c r="H1011" s="66"/>
      <c r="I1011" s="67">
        <v>495</v>
      </c>
      <c r="J1011" s="67">
        <f t="shared" si="211"/>
        <v>462</v>
      </c>
      <c r="K1011" s="68">
        <v>884</v>
      </c>
      <c r="L1011" s="68">
        <f t="shared" si="212"/>
        <v>-389</v>
      </c>
      <c r="M1011" s="68">
        <f t="shared" si="213"/>
        <v>191.34199134199133</v>
      </c>
      <c r="N1011" s="96">
        <v>544.75</v>
      </c>
      <c r="O1011" s="97" t="str">
        <f t="shared" si="214"/>
        <v>Mar</v>
      </c>
      <c r="P1011" s="96">
        <f t="shared" si="215"/>
        <v>544.75</v>
      </c>
      <c r="Q1011" s="98">
        <f t="shared" si="216"/>
        <v>339.25</v>
      </c>
      <c r="R1011" s="97">
        <f t="shared" si="217"/>
        <v>0.62276273519963277</v>
      </c>
      <c r="S1011" s="99" t="str">
        <f t="shared" si="218"/>
        <v>GROWTH</v>
      </c>
      <c r="T1011" s="68">
        <v>283</v>
      </c>
      <c r="U1011" s="100" t="str">
        <f t="shared" si="219"/>
        <v>Apr</v>
      </c>
      <c r="V1011" s="96">
        <v>283</v>
      </c>
      <c r="W1011" s="101">
        <f t="shared" si="220"/>
        <v>601</v>
      </c>
      <c r="X1011" s="102">
        <f t="shared" si="221"/>
        <v>2.1236749116607774</v>
      </c>
      <c r="Y1011" s="103" t="str">
        <f t="shared" si="222"/>
        <v>GROWTH</v>
      </c>
      <c r="Z1011" s="74">
        <v>0</v>
      </c>
      <c r="AA1011" s="69"/>
      <c r="AB1011" s="69" t="s">
        <v>133</v>
      </c>
      <c r="AC1011" s="69" t="s">
        <v>131</v>
      </c>
      <c r="AD1011" s="3">
        <f t="shared" si="223"/>
        <v>0</v>
      </c>
      <c r="AE1011" s="75"/>
    </row>
    <row r="1012" spans="1:31" ht="14.25" customHeight="1">
      <c r="A1012" s="69" t="s">
        <v>131</v>
      </c>
      <c r="B1012" s="71" t="s">
        <v>98</v>
      </c>
      <c r="C1012" s="71" t="s">
        <v>2492</v>
      </c>
      <c r="D1012" s="71">
        <v>1000002781</v>
      </c>
      <c r="E1012" s="71" t="s">
        <v>2493</v>
      </c>
      <c r="F1012" s="73">
        <v>44699</v>
      </c>
      <c r="G1012" s="66" t="str">
        <f t="shared" si="210"/>
        <v>Targeted Dealer</v>
      </c>
      <c r="H1012" s="66"/>
      <c r="I1012" s="67">
        <v>35</v>
      </c>
      <c r="J1012" s="67">
        <f t="shared" si="211"/>
        <v>32.666666666666671</v>
      </c>
      <c r="K1012" s="68">
        <v>38</v>
      </c>
      <c r="L1012" s="68">
        <f t="shared" si="212"/>
        <v>-3</v>
      </c>
      <c r="M1012" s="68">
        <f t="shared" si="213"/>
        <v>116.32653061224488</v>
      </c>
      <c r="N1012" s="96">
        <v>66</v>
      </c>
      <c r="O1012" s="97" t="str">
        <f t="shared" si="214"/>
        <v>Mar</v>
      </c>
      <c r="P1012" s="96">
        <f t="shared" si="215"/>
        <v>66</v>
      </c>
      <c r="Q1012" s="98">
        <f t="shared" si="216"/>
        <v>-28</v>
      </c>
      <c r="R1012" s="97">
        <f t="shared" si="217"/>
        <v>-0.4242424242424242</v>
      </c>
      <c r="S1012" s="99" t="str">
        <f t="shared" si="218"/>
        <v>DEGROWTH</v>
      </c>
      <c r="T1012" s="68">
        <v>0</v>
      </c>
      <c r="U1012" s="100" t="str">
        <f t="shared" si="219"/>
        <v>Apr</v>
      </c>
      <c r="V1012" s="96">
        <v>0</v>
      </c>
      <c r="W1012" s="101">
        <f t="shared" si="220"/>
        <v>38</v>
      </c>
      <c r="X1012" s="102">
        <f t="shared" si="221"/>
        <v>0</v>
      </c>
      <c r="Y1012" s="103" t="b">
        <f t="shared" si="222"/>
        <v>0</v>
      </c>
      <c r="Z1012" s="74">
        <v>0</v>
      </c>
      <c r="AA1012" s="69"/>
      <c r="AB1012" s="69" t="s">
        <v>133</v>
      </c>
      <c r="AC1012" s="69" t="s">
        <v>131</v>
      </c>
      <c r="AD1012" s="3">
        <f t="shared" si="223"/>
        <v>0</v>
      </c>
      <c r="AE1012" s="75"/>
    </row>
    <row r="1013" spans="1:31" ht="14.25" customHeight="1">
      <c r="A1013" s="69" t="s">
        <v>131</v>
      </c>
      <c r="B1013" s="71" t="s">
        <v>98</v>
      </c>
      <c r="C1013" s="71" t="s">
        <v>2494</v>
      </c>
      <c r="D1013" s="71">
        <v>1000003495</v>
      </c>
      <c r="E1013" s="71" t="s">
        <v>2495</v>
      </c>
      <c r="F1013" s="73">
        <v>45041</v>
      </c>
      <c r="G1013" s="66" t="str">
        <f t="shared" si="210"/>
        <v>Targeted Dealer</v>
      </c>
      <c r="H1013" s="66"/>
      <c r="I1013" s="67">
        <v>145</v>
      </c>
      <c r="J1013" s="67">
        <f t="shared" si="211"/>
        <v>135.33333333333331</v>
      </c>
      <c r="K1013" s="68">
        <v>156</v>
      </c>
      <c r="L1013" s="68">
        <f t="shared" si="212"/>
        <v>-11</v>
      </c>
      <c r="M1013" s="68">
        <f t="shared" si="213"/>
        <v>115.27093596059116</v>
      </c>
      <c r="N1013" s="96">
        <v>161.5</v>
      </c>
      <c r="O1013" s="97" t="str">
        <f t="shared" si="214"/>
        <v>Mar</v>
      </c>
      <c r="P1013" s="96">
        <f t="shared" si="215"/>
        <v>161.5</v>
      </c>
      <c r="Q1013" s="98">
        <f t="shared" si="216"/>
        <v>-5.5</v>
      </c>
      <c r="R1013" s="97">
        <f t="shared" si="217"/>
        <v>-3.4055727554179516E-2</v>
      </c>
      <c r="S1013" s="99" t="str">
        <f t="shared" si="218"/>
        <v>DEGROWTH</v>
      </c>
      <c r="T1013" s="68">
        <v>90</v>
      </c>
      <c r="U1013" s="100" t="str">
        <f t="shared" si="219"/>
        <v>Apr</v>
      </c>
      <c r="V1013" s="96">
        <v>90</v>
      </c>
      <c r="W1013" s="101">
        <f t="shared" si="220"/>
        <v>66</v>
      </c>
      <c r="X1013" s="102">
        <f t="shared" si="221"/>
        <v>0.73333333333333339</v>
      </c>
      <c r="Y1013" s="103" t="str">
        <f t="shared" si="222"/>
        <v>GROWTH</v>
      </c>
      <c r="Z1013" s="74">
        <v>0</v>
      </c>
      <c r="AA1013" s="69"/>
      <c r="AB1013" s="69" t="s">
        <v>133</v>
      </c>
      <c r="AC1013" s="69" t="s">
        <v>131</v>
      </c>
      <c r="AD1013" s="3">
        <f t="shared" si="223"/>
        <v>0</v>
      </c>
      <c r="AE1013" s="75"/>
    </row>
    <row r="1014" spans="1:31" ht="14.25" customHeight="1">
      <c r="A1014" s="69" t="s">
        <v>131</v>
      </c>
      <c r="B1014" s="71" t="s">
        <v>98</v>
      </c>
      <c r="C1014" s="71" t="s">
        <v>2496</v>
      </c>
      <c r="D1014" s="71">
        <v>1000003658</v>
      </c>
      <c r="E1014" s="71" t="s">
        <v>2497</v>
      </c>
      <c r="F1014" s="73">
        <v>45136</v>
      </c>
      <c r="G1014" s="66" t="str">
        <f t="shared" si="210"/>
        <v>Targeted Dealer</v>
      </c>
      <c r="H1014" s="66"/>
      <c r="I1014" s="67">
        <v>145</v>
      </c>
      <c r="J1014" s="67">
        <f t="shared" si="211"/>
        <v>135.33333333333331</v>
      </c>
      <c r="K1014" s="68">
        <v>470</v>
      </c>
      <c r="L1014" s="68">
        <f t="shared" si="212"/>
        <v>-325</v>
      </c>
      <c r="M1014" s="68">
        <f t="shared" si="213"/>
        <v>347.29064039408877</v>
      </c>
      <c r="N1014" s="96">
        <v>212.75</v>
      </c>
      <c r="O1014" s="97" t="str">
        <f t="shared" si="214"/>
        <v>Mar</v>
      </c>
      <c r="P1014" s="96">
        <f t="shared" si="215"/>
        <v>212.75</v>
      </c>
      <c r="Q1014" s="98">
        <f t="shared" si="216"/>
        <v>257.25</v>
      </c>
      <c r="R1014" s="97">
        <f t="shared" si="217"/>
        <v>1.2091656874265571</v>
      </c>
      <c r="S1014" s="99" t="str">
        <f t="shared" si="218"/>
        <v>GROWTH</v>
      </c>
      <c r="T1014" s="68">
        <v>0</v>
      </c>
      <c r="U1014" s="100" t="str">
        <f t="shared" si="219"/>
        <v>Apr</v>
      </c>
      <c r="V1014" s="96">
        <v>0</v>
      </c>
      <c r="W1014" s="101">
        <f t="shared" si="220"/>
        <v>470</v>
      </c>
      <c r="X1014" s="102">
        <f t="shared" si="221"/>
        <v>0</v>
      </c>
      <c r="Y1014" s="103" t="b">
        <f t="shared" si="222"/>
        <v>0</v>
      </c>
      <c r="Z1014" s="74">
        <v>0</v>
      </c>
      <c r="AA1014" s="69"/>
      <c r="AB1014" s="69" t="s">
        <v>133</v>
      </c>
      <c r="AC1014" s="69" t="s">
        <v>131</v>
      </c>
      <c r="AD1014" s="3">
        <f t="shared" si="223"/>
        <v>0</v>
      </c>
      <c r="AE1014" s="75"/>
    </row>
    <row r="1015" spans="1:31" ht="14.25" customHeight="1">
      <c r="A1015" s="74" t="s">
        <v>132</v>
      </c>
      <c r="B1015" s="78" t="s">
        <v>101</v>
      </c>
      <c r="C1015" s="71" t="s">
        <v>2498</v>
      </c>
      <c r="D1015" s="71">
        <v>1000002670</v>
      </c>
      <c r="E1015" s="71" t="s">
        <v>2499</v>
      </c>
      <c r="F1015" s="73">
        <v>44739</v>
      </c>
      <c r="G1015" s="66" t="str">
        <f t="shared" si="210"/>
        <v>Targeted Dealer</v>
      </c>
      <c r="H1015" s="66"/>
      <c r="I1015" s="67">
        <v>150</v>
      </c>
      <c r="J1015" s="67">
        <f t="shared" si="211"/>
        <v>140</v>
      </c>
      <c r="K1015" s="68">
        <v>155</v>
      </c>
      <c r="L1015" s="68">
        <f t="shared" si="212"/>
        <v>-5</v>
      </c>
      <c r="M1015" s="68">
        <f t="shared" si="213"/>
        <v>110.71428571428572</v>
      </c>
      <c r="N1015" s="96">
        <v>195</v>
      </c>
      <c r="O1015" s="97" t="str">
        <f t="shared" si="214"/>
        <v>Mar</v>
      </c>
      <c r="P1015" s="96">
        <f t="shared" si="215"/>
        <v>195</v>
      </c>
      <c r="Q1015" s="98">
        <f t="shared" si="216"/>
        <v>-40</v>
      </c>
      <c r="R1015" s="97">
        <f t="shared" si="217"/>
        <v>-0.20512820512820518</v>
      </c>
      <c r="S1015" s="99" t="str">
        <f t="shared" si="218"/>
        <v>DEGROWTH</v>
      </c>
      <c r="T1015" s="68">
        <v>164.5</v>
      </c>
      <c r="U1015" s="100" t="str">
        <f t="shared" si="219"/>
        <v>Apr</v>
      </c>
      <c r="V1015" s="96">
        <v>164.5</v>
      </c>
      <c r="W1015" s="101">
        <f t="shared" si="220"/>
        <v>-9.5</v>
      </c>
      <c r="X1015" s="102">
        <f t="shared" si="221"/>
        <v>-5.7750759878419489E-2</v>
      </c>
      <c r="Y1015" s="103" t="str">
        <f t="shared" si="222"/>
        <v>DEGROWTH</v>
      </c>
      <c r="Z1015" s="74">
        <v>0</v>
      </c>
      <c r="AA1015" s="69"/>
      <c r="AB1015" s="69" t="s">
        <v>133</v>
      </c>
      <c r="AC1015" s="74" t="s">
        <v>132</v>
      </c>
      <c r="AD1015" s="3">
        <f t="shared" si="223"/>
        <v>0</v>
      </c>
      <c r="AE1015" s="75"/>
    </row>
    <row r="1016" spans="1:31" ht="14.25" customHeight="1">
      <c r="A1016" s="74" t="s">
        <v>132</v>
      </c>
      <c r="B1016" s="71" t="s">
        <v>101</v>
      </c>
      <c r="C1016" s="71" t="s">
        <v>2500</v>
      </c>
      <c r="D1016" s="71">
        <v>1000001910</v>
      </c>
      <c r="E1016" s="72" t="s">
        <v>2501</v>
      </c>
      <c r="F1016" s="73">
        <v>41341</v>
      </c>
      <c r="G1016" s="66" t="str">
        <f t="shared" si="210"/>
        <v>Targeted Dealer</v>
      </c>
      <c r="H1016" s="66"/>
      <c r="I1016" s="67">
        <v>125</v>
      </c>
      <c r="J1016" s="67">
        <f t="shared" si="211"/>
        <v>116.66666666666667</v>
      </c>
      <c r="K1016" s="68">
        <v>160</v>
      </c>
      <c r="L1016" s="68">
        <f t="shared" si="212"/>
        <v>-35</v>
      </c>
      <c r="M1016" s="68">
        <f t="shared" si="213"/>
        <v>137.14285714285714</v>
      </c>
      <c r="N1016" s="96">
        <v>100</v>
      </c>
      <c r="O1016" s="97" t="str">
        <f t="shared" si="214"/>
        <v>Mar</v>
      </c>
      <c r="P1016" s="96">
        <f t="shared" si="215"/>
        <v>100</v>
      </c>
      <c r="Q1016" s="98">
        <f t="shared" si="216"/>
        <v>60</v>
      </c>
      <c r="R1016" s="97">
        <f t="shared" si="217"/>
        <v>0.60000000000000009</v>
      </c>
      <c r="S1016" s="99" t="str">
        <f t="shared" si="218"/>
        <v>GROWTH</v>
      </c>
      <c r="T1016" s="68">
        <v>130</v>
      </c>
      <c r="U1016" s="100" t="str">
        <f t="shared" si="219"/>
        <v>Apr</v>
      </c>
      <c r="V1016" s="96">
        <v>130</v>
      </c>
      <c r="W1016" s="101">
        <f t="shared" si="220"/>
        <v>30</v>
      </c>
      <c r="X1016" s="102">
        <f t="shared" si="221"/>
        <v>0.23076923076923084</v>
      </c>
      <c r="Y1016" s="103" t="str">
        <f t="shared" si="222"/>
        <v>GROWTH</v>
      </c>
      <c r="Z1016" s="74">
        <v>0</v>
      </c>
      <c r="AA1016" s="69"/>
      <c r="AB1016" s="69" t="s">
        <v>133</v>
      </c>
      <c r="AC1016" s="74" t="s">
        <v>132</v>
      </c>
      <c r="AD1016" s="3">
        <f t="shared" si="223"/>
        <v>0</v>
      </c>
      <c r="AE1016" s="75"/>
    </row>
    <row r="1017" spans="1:31" ht="14.25" customHeight="1">
      <c r="A1017" s="74" t="s">
        <v>132</v>
      </c>
      <c r="B1017" s="71" t="s">
        <v>101</v>
      </c>
      <c r="C1017" s="71" t="s">
        <v>2502</v>
      </c>
      <c r="D1017" s="71">
        <v>1000001952</v>
      </c>
      <c r="E1017" s="72" t="s">
        <v>2503</v>
      </c>
      <c r="F1017" s="73">
        <v>41900</v>
      </c>
      <c r="G1017" s="66" t="str">
        <f t="shared" si="210"/>
        <v>Targeted Dealer</v>
      </c>
      <c r="H1017" s="66"/>
      <c r="I1017" s="67">
        <v>80</v>
      </c>
      <c r="J1017" s="67">
        <f t="shared" si="211"/>
        <v>74.666666666666657</v>
      </c>
      <c r="K1017" s="68">
        <v>69</v>
      </c>
      <c r="L1017" s="68">
        <f t="shared" si="212"/>
        <v>11</v>
      </c>
      <c r="M1017" s="68">
        <f t="shared" si="213"/>
        <v>92.410714285714292</v>
      </c>
      <c r="N1017" s="96">
        <v>78.5</v>
      </c>
      <c r="O1017" s="97" t="str">
        <f t="shared" si="214"/>
        <v>Mar</v>
      </c>
      <c r="P1017" s="96">
        <f t="shared" si="215"/>
        <v>78.5</v>
      </c>
      <c r="Q1017" s="98">
        <f t="shared" si="216"/>
        <v>-9.5</v>
      </c>
      <c r="R1017" s="97">
        <f t="shared" si="217"/>
        <v>-0.12101910828025475</v>
      </c>
      <c r="S1017" s="99" t="str">
        <f t="shared" si="218"/>
        <v>DEGROWTH</v>
      </c>
      <c r="T1017" s="68">
        <v>117.5</v>
      </c>
      <c r="U1017" s="100" t="str">
        <f t="shared" si="219"/>
        <v>Apr</v>
      </c>
      <c r="V1017" s="96">
        <v>117.5</v>
      </c>
      <c r="W1017" s="101">
        <f t="shared" si="220"/>
        <v>-48.5</v>
      </c>
      <c r="X1017" s="102">
        <f t="shared" si="221"/>
        <v>-0.41276595744680855</v>
      </c>
      <c r="Y1017" s="103" t="str">
        <f t="shared" si="222"/>
        <v>DEGROWTH</v>
      </c>
      <c r="Z1017" s="74">
        <v>0</v>
      </c>
      <c r="AA1017" s="69"/>
      <c r="AB1017" s="69" t="s">
        <v>133</v>
      </c>
      <c r="AC1017" s="74" t="s">
        <v>132</v>
      </c>
      <c r="AD1017" s="3">
        <f t="shared" si="223"/>
        <v>0</v>
      </c>
      <c r="AE1017" s="75"/>
    </row>
    <row r="1018" spans="1:31" ht="14.25" customHeight="1">
      <c r="A1018" s="74" t="s">
        <v>132</v>
      </c>
      <c r="B1018" s="71" t="s">
        <v>101</v>
      </c>
      <c r="C1018" s="71" t="s">
        <v>350</v>
      </c>
      <c r="D1018" s="71">
        <v>1000001917</v>
      </c>
      <c r="E1018" s="72" t="s">
        <v>351</v>
      </c>
      <c r="F1018" s="73">
        <v>42506</v>
      </c>
      <c r="G1018" s="66" t="str">
        <f t="shared" si="210"/>
        <v>Targeted Dealer</v>
      </c>
      <c r="H1018" s="66"/>
      <c r="I1018" s="67">
        <v>150</v>
      </c>
      <c r="J1018" s="67">
        <f t="shared" si="211"/>
        <v>140</v>
      </c>
      <c r="K1018" s="68">
        <v>0</v>
      </c>
      <c r="L1018" s="68">
        <f t="shared" si="212"/>
        <v>150</v>
      </c>
      <c r="M1018" s="68">
        <f t="shared" si="213"/>
        <v>0</v>
      </c>
      <c r="N1018" s="96">
        <v>0</v>
      </c>
      <c r="O1018" s="97" t="str">
        <f t="shared" si="214"/>
        <v>Mar</v>
      </c>
      <c r="P1018" s="96">
        <f t="shared" si="215"/>
        <v>0</v>
      </c>
      <c r="Q1018" s="98">
        <f t="shared" si="216"/>
        <v>0</v>
      </c>
      <c r="R1018" s="97" t="str">
        <f t="shared" si="217"/>
        <v xml:space="preserve"> </v>
      </c>
      <c r="S1018" s="99" t="b">
        <f t="shared" si="218"/>
        <v>0</v>
      </c>
      <c r="T1018" s="68">
        <v>0</v>
      </c>
      <c r="U1018" s="100" t="str">
        <f t="shared" si="219"/>
        <v>Apr</v>
      </c>
      <c r="V1018" s="96">
        <v>0</v>
      </c>
      <c r="W1018" s="101">
        <f t="shared" si="220"/>
        <v>0</v>
      </c>
      <c r="X1018" s="102">
        <f t="shared" si="221"/>
        <v>0</v>
      </c>
      <c r="Y1018" s="103" t="b">
        <f t="shared" si="222"/>
        <v>0</v>
      </c>
      <c r="Z1018" s="74">
        <v>0</v>
      </c>
      <c r="AA1018" s="69"/>
      <c r="AB1018" s="69" t="s">
        <v>133</v>
      </c>
      <c r="AC1018" s="74" t="s">
        <v>132</v>
      </c>
      <c r="AD1018" s="3">
        <f t="shared" si="223"/>
        <v>1</v>
      </c>
      <c r="AE1018" s="75"/>
    </row>
    <row r="1019" spans="1:31" ht="14.25" customHeight="1">
      <c r="A1019" s="74" t="s">
        <v>132</v>
      </c>
      <c r="B1019" s="71" t="s">
        <v>101</v>
      </c>
      <c r="C1019" s="71" t="s">
        <v>2504</v>
      </c>
      <c r="D1019" s="71">
        <v>1000001916</v>
      </c>
      <c r="E1019" s="72" t="s">
        <v>2505</v>
      </c>
      <c r="F1019" s="73">
        <v>42621</v>
      </c>
      <c r="G1019" s="66" t="str">
        <f t="shared" si="210"/>
        <v>Targeted Dealer</v>
      </c>
      <c r="H1019" s="66"/>
      <c r="I1019" s="67">
        <v>300</v>
      </c>
      <c r="J1019" s="67">
        <f t="shared" si="211"/>
        <v>280</v>
      </c>
      <c r="K1019" s="68">
        <v>399.4</v>
      </c>
      <c r="L1019" s="68">
        <f t="shared" si="212"/>
        <v>-99.399999999999977</v>
      </c>
      <c r="M1019" s="68">
        <f t="shared" si="213"/>
        <v>142.64285714285714</v>
      </c>
      <c r="N1019" s="96">
        <v>404</v>
      </c>
      <c r="O1019" s="97" t="str">
        <f t="shared" si="214"/>
        <v>Mar</v>
      </c>
      <c r="P1019" s="96">
        <f t="shared" si="215"/>
        <v>404</v>
      </c>
      <c r="Q1019" s="98">
        <f t="shared" si="216"/>
        <v>-4.6000000000000227</v>
      </c>
      <c r="R1019" s="97">
        <f t="shared" si="217"/>
        <v>-1.1386138613861396E-2</v>
      </c>
      <c r="S1019" s="99" t="str">
        <f t="shared" si="218"/>
        <v>DEGROWTH</v>
      </c>
      <c r="T1019" s="68">
        <v>160</v>
      </c>
      <c r="U1019" s="100" t="str">
        <f t="shared" si="219"/>
        <v>Apr</v>
      </c>
      <c r="V1019" s="96">
        <v>160</v>
      </c>
      <c r="W1019" s="101">
        <f t="shared" si="220"/>
        <v>239.39999999999998</v>
      </c>
      <c r="X1019" s="102">
        <f t="shared" si="221"/>
        <v>1.4962499999999999</v>
      </c>
      <c r="Y1019" s="103" t="str">
        <f t="shared" si="222"/>
        <v>GROWTH</v>
      </c>
      <c r="Z1019" s="74">
        <v>0</v>
      </c>
      <c r="AA1019" s="69"/>
      <c r="AB1019" s="69" t="s">
        <v>133</v>
      </c>
      <c r="AC1019" s="74" t="s">
        <v>132</v>
      </c>
      <c r="AD1019" s="3">
        <f t="shared" si="223"/>
        <v>0</v>
      </c>
      <c r="AE1019" s="75"/>
    </row>
    <row r="1020" spans="1:31" ht="14.25" customHeight="1">
      <c r="A1020" s="74" t="s">
        <v>132</v>
      </c>
      <c r="B1020" s="71" t="s">
        <v>101</v>
      </c>
      <c r="C1020" s="71" t="s">
        <v>2506</v>
      </c>
      <c r="D1020" s="71">
        <v>1000001914</v>
      </c>
      <c r="E1020" s="72" t="s">
        <v>2507</v>
      </c>
      <c r="F1020" s="73">
        <v>42803</v>
      </c>
      <c r="G1020" s="66" t="str">
        <f t="shared" si="210"/>
        <v>-</v>
      </c>
      <c r="H1020" s="66"/>
      <c r="I1020" s="67">
        <v>0</v>
      </c>
      <c r="J1020" s="67">
        <f t="shared" si="211"/>
        <v>0</v>
      </c>
      <c r="K1020" s="68">
        <v>60</v>
      </c>
      <c r="L1020" s="68">
        <f t="shared" si="212"/>
        <v>-60</v>
      </c>
      <c r="M1020" s="68" t="str">
        <f t="shared" si="213"/>
        <v>-</v>
      </c>
      <c r="N1020" s="96">
        <v>0</v>
      </c>
      <c r="O1020" s="97" t="str">
        <f t="shared" si="214"/>
        <v>Mar</v>
      </c>
      <c r="P1020" s="96">
        <f t="shared" si="215"/>
        <v>0</v>
      </c>
      <c r="Q1020" s="98">
        <f t="shared" si="216"/>
        <v>60</v>
      </c>
      <c r="R1020" s="97" t="str">
        <f t="shared" si="217"/>
        <v xml:space="preserve"> </v>
      </c>
      <c r="S1020" s="99" t="b">
        <f t="shared" si="218"/>
        <v>0</v>
      </c>
      <c r="T1020" s="68">
        <v>0</v>
      </c>
      <c r="U1020" s="100" t="str">
        <f t="shared" si="219"/>
        <v>Apr</v>
      </c>
      <c r="V1020" s="96">
        <v>0</v>
      </c>
      <c r="W1020" s="101">
        <f t="shared" si="220"/>
        <v>60</v>
      </c>
      <c r="X1020" s="102">
        <f t="shared" si="221"/>
        <v>0</v>
      </c>
      <c r="Y1020" s="103" t="b">
        <f t="shared" si="222"/>
        <v>0</v>
      </c>
      <c r="Z1020" s="74">
        <v>0</v>
      </c>
      <c r="AA1020" s="69"/>
      <c r="AB1020" s="69" t="s">
        <v>133</v>
      </c>
      <c r="AC1020" s="74" t="s">
        <v>132</v>
      </c>
      <c r="AD1020" s="3">
        <f t="shared" si="223"/>
        <v>0</v>
      </c>
      <c r="AE1020" s="75"/>
    </row>
    <row r="1021" spans="1:31" ht="14.25" customHeight="1">
      <c r="A1021" s="74" t="s">
        <v>132</v>
      </c>
      <c r="B1021" s="71" t="s">
        <v>101</v>
      </c>
      <c r="C1021" s="71" t="s">
        <v>352</v>
      </c>
      <c r="D1021" s="71">
        <v>1000001924</v>
      </c>
      <c r="E1021" s="72" t="s">
        <v>353</v>
      </c>
      <c r="F1021" s="73">
        <v>43088</v>
      </c>
      <c r="G1021" s="66" t="str">
        <f t="shared" si="210"/>
        <v>Targeted Dealer</v>
      </c>
      <c r="H1021" s="66"/>
      <c r="I1021" s="67">
        <v>150</v>
      </c>
      <c r="J1021" s="67">
        <f t="shared" si="211"/>
        <v>140</v>
      </c>
      <c r="K1021" s="68">
        <v>0</v>
      </c>
      <c r="L1021" s="68">
        <f t="shared" si="212"/>
        <v>150</v>
      </c>
      <c r="M1021" s="68">
        <f t="shared" si="213"/>
        <v>0</v>
      </c>
      <c r="N1021" s="96">
        <v>0</v>
      </c>
      <c r="O1021" s="97" t="str">
        <f t="shared" si="214"/>
        <v>Mar</v>
      </c>
      <c r="P1021" s="96">
        <f t="shared" si="215"/>
        <v>0</v>
      </c>
      <c r="Q1021" s="98">
        <f t="shared" si="216"/>
        <v>0</v>
      </c>
      <c r="R1021" s="97" t="str">
        <f t="shared" si="217"/>
        <v xml:space="preserve"> </v>
      </c>
      <c r="S1021" s="99" t="b">
        <f t="shared" si="218"/>
        <v>0</v>
      </c>
      <c r="T1021" s="68">
        <v>0</v>
      </c>
      <c r="U1021" s="100" t="str">
        <f t="shared" si="219"/>
        <v>Apr</v>
      </c>
      <c r="V1021" s="96">
        <v>0</v>
      </c>
      <c r="W1021" s="101">
        <f t="shared" si="220"/>
        <v>0</v>
      </c>
      <c r="X1021" s="102">
        <f t="shared" si="221"/>
        <v>0</v>
      </c>
      <c r="Y1021" s="103" t="b">
        <f t="shared" si="222"/>
        <v>0</v>
      </c>
      <c r="Z1021" s="74">
        <v>0</v>
      </c>
      <c r="AA1021" s="69"/>
      <c r="AB1021" s="69" t="s">
        <v>133</v>
      </c>
      <c r="AC1021" s="74" t="s">
        <v>132</v>
      </c>
      <c r="AD1021" s="3">
        <f t="shared" si="223"/>
        <v>1</v>
      </c>
      <c r="AE1021" s="75"/>
    </row>
    <row r="1022" spans="1:31" ht="14.25" customHeight="1">
      <c r="A1022" s="74" t="s">
        <v>132</v>
      </c>
      <c r="B1022" s="71" t="s">
        <v>101</v>
      </c>
      <c r="C1022" s="71" t="s">
        <v>2508</v>
      </c>
      <c r="D1022" s="71">
        <v>1000001938</v>
      </c>
      <c r="E1022" s="72" t="s">
        <v>2509</v>
      </c>
      <c r="F1022" s="73">
        <v>43091</v>
      </c>
      <c r="G1022" s="66" t="str">
        <f t="shared" si="210"/>
        <v>Targeted Dealer</v>
      </c>
      <c r="H1022" s="66"/>
      <c r="I1022" s="67">
        <v>100</v>
      </c>
      <c r="J1022" s="67">
        <f t="shared" si="211"/>
        <v>93.333333333333343</v>
      </c>
      <c r="K1022" s="68">
        <v>250</v>
      </c>
      <c r="L1022" s="68">
        <f t="shared" si="212"/>
        <v>-150</v>
      </c>
      <c r="M1022" s="68">
        <f t="shared" si="213"/>
        <v>267.85714285714283</v>
      </c>
      <c r="N1022" s="96">
        <v>250</v>
      </c>
      <c r="O1022" s="97" t="str">
        <f t="shared" si="214"/>
        <v>Mar</v>
      </c>
      <c r="P1022" s="96">
        <f t="shared" si="215"/>
        <v>250</v>
      </c>
      <c r="Q1022" s="98">
        <f t="shared" si="216"/>
        <v>0</v>
      </c>
      <c r="R1022" s="97">
        <f t="shared" si="217"/>
        <v>0</v>
      </c>
      <c r="S1022" s="99" t="str">
        <f t="shared" si="218"/>
        <v>GROWTH</v>
      </c>
      <c r="T1022" s="68">
        <v>100</v>
      </c>
      <c r="U1022" s="100" t="str">
        <f t="shared" si="219"/>
        <v>Apr</v>
      </c>
      <c r="V1022" s="96">
        <v>100</v>
      </c>
      <c r="W1022" s="101">
        <f t="shared" si="220"/>
        <v>150</v>
      </c>
      <c r="X1022" s="102">
        <f t="shared" si="221"/>
        <v>1.5</v>
      </c>
      <c r="Y1022" s="103" t="str">
        <f t="shared" si="222"/>
        <v>GROWTH</v>
      </c>
      <c r="Z1022" s="74">
        <v>0</v>
      </c>
      <c r="AA1022" s="69"/>
      <c r="AB1022" s="69" t="s">
        <v>133</v>
      </c>
      <c r="AC1022" s="74" t="s">
        <v>132</v>
      </c>
      <c r="AD1022" s="3">
        <f t="shared" si="223"/>
        <v>0</v>
      </c>
      <c r="AE1022" s="75"/>
    </row>
    <row r="1023" spans="1:31" ht="14.25" customHeight="1">
      <c r="A1023" s="74" t="s">
        <v>132</v>
      </c>
      <c r="B1023" s="71" t="s">
        <v>101</v>
      </c>
      <c r="C1023" s="71" t="s">
        <v>2510</v>
      </c>
      <c r="D1023" s="71">
        <v>1000001928</v>
      </c>
      <c r="E1023" s="72" t="s">
        <v>2511</v>
      </c>
      <c r="F1023" s="73">
        <v>43315</v>
      </c>
      <c r="G1023" s="66" t="str">
        <f t="shared" si="210"/>
        <v>Targeted Dealer</v>
      </c>
      <c r="H1023" s="66"/>
      <c r="I1023" s="67">
        <v>650</v>
      </c>
      <c r="J1023" s="67">
        <f t="shared" si="211"/>
        <v>606.66666666666674</v>
      </c>
      <c r="K1023" s="68">
        <v>955.9</v>
      </c>
      <c r="L1023" s="68">
        <f t="shared" si="212"/>
        <v>-305.89999999999998</v>
      </c>
      <c r="M1023" s="68">
        <f t="shared" si="213"/>
        <v>157.56593406593404</v>
      </c>
      <c r="N1023" s="96">
        <v>942.5</v>
      </c>
      <c r="O1023" s="97" t="str">
        <f t="shared" si="214"/>
        <v>Mar</v>
      </c>
      <c r="P1023" s="96">
        <f t="shared" si="215"/>
        <v>942.5</v>
      </c>
      <c r="Q1023" s="98">
        <f t="shared" si="216"/>
        <v>13.399999999999977</v>
      </c>
      <c r="R1023" s="97">
        <f t="shared" si="217"/>
        <v>1.4217506631299726E-2</v>
      </c>
      <c r="S1023" s="99" t="str">
        <f t="shared" si="218"/>
        <v>GROWTH</v>
      </c>
      <c r="T1023" s="68">
        <v>423.5</v>
      </c>
      <c r="U1023" s="100" t="str">
        <f t="shared" si="219"/>
        <v>Apr</v>
      </c>
      <c r="V1023" s="96">
        <v>423.5</v>
      </c>
      <c r="W1023" s="101">
        <f t="shared" si="220"/>
        <v>532.4</v>
      </c>
      <c r="X1023" s="102">
        <f t="shared" si="221"/>
        <v>1.2571428571428571</v>
      </c>
      <c r="Y1023" s="103" t="str">
        <f t="shared" si="222"/>
        <v>GROWTH</v>
      </c>
      <c r="Z1023" s="74">
        <v>0</v>
      </c>
      <c r="AA1023" s="69"/>
      <c r="AB1023" s="69" t="s">
        <v>133</v>
      </c>
      <c r="AC1023" s="74" t="s">
        <v>132</v>
      </c>
      <c r="AD1023" s="3">
        <f t="shared" si="223"/>
        <v>0</v>
      </c>
      <c r="AE1023" s="75"/>
    </row>
    <row r="1024" spans="1:31" ht="14.25" customHeight="1">
      <c r="A1024" s="74" t="s">
        <v>132</v>
      </c>
      <c r="B1024" s="71" t="s">
        <v>101</v>
      </c>
      <c r="C1024" s="71" t="s">
        <v>2512</v>
      </c>
      <c r="D1024" s="71">
        <v>1000001947</v>
      </c>
      <c r="E1024" s="72" t="s">
        <v>2513</v>
      </c>
      <c r="F1024" s="73">
        <v>43339</v>
      </c>
      <c r="G1024" s="66" t="str">
        <f t="shared" si="210"/>
        <v>Targeted Dealer</v>
      </c>
      <c r="H1024" s="66"/>
      <c r="I1024" s="67">
        <v>260</v>
      </c>
      <c r="J1024" s="67">
        <f t="shared" si="211"/>
        <v>242.66666666666666</v>
      </c>
      <c r="K1024" s="68">
        <v>625.5</v>
      </c>
      <c r="L1024" s="68">
        <f t="shared" si="212"/>
        <v>-365.5</v>
      </c>
      <c r="M1024" s="68">
        <f t="shared" si="213"/>
        <v>257.76098901098902</v>
      </c>
      <c r="N1024" s="96">
        <v>373.5</v>
      </c>
      <c r="O1024" s="97" t="str">
        <f t="shared" si="214"/>
        <v>Mar</v>
      </c>
      <c r="P1024" s="96">
        <f t="shared" si="215"/>
        <v>373.5</v>
      </c>
      <c r="Q1024" s="98">
        <f t="shared" si="216"/>
        <v>252</v>
      </c>
      <c r="R1024" s="97">
        <f t="shared" si="217"/>
        <v>0.67469879518072284</v>
      </c>
      <c r="S1024" s="99" t="str">
        <f t="shared" si="218"/>
        <v>GROWTH</v>
      </c>
      <c r="T1024" s="68">
        <v>539.5</v>
      </c>
      <c r="U1024" s="100" t="str">
        <f t="shared" si="219"/>
        <v>Apr</v>
      </c>
      <c r="V1024" s="96">
        <v>539.5</v>
      </c>
      <c r="W1024" s="101">
        <f t="shared" si="220"/>
        <v>86</v>
      </c>
      <c r="X1024" s="102">
        <f t="shared" si="221"/>
        <v>0.15940685820203893</v>
      </c>
      <c r="Y1024" s="103" t="str">
        <f t="shared" si="222"/>
        <v>GROWTH</v>
      </c>
      <c r="Z1024" s="74">
        <v>0</v>
      </c>
      <c r="AA1024" s="69"/>
      <c r="AB1024" s="69" t="s">
        <v>133</v>
      </c>
      <c r="AC1024" s="74" t="s">
        <v>132</v>
      </c>
      <c r="AD1024" s="3">
        <f t="shared" si="223"/>
        <v>0</v>
      </c>
      <c r="AE1024" s="75"/>
    </row>
    <row r="1025" spans="1:31" ht="14.25" customHeight="1">
      <c r="A1025" s="74" t="s">
        <v>132</v>
      </c>
      <c r="B1025" s="71" t="s">
        <v>101</v>
      </c>
      <c r="C1025" s="71" t="s">
        <v>2514</v>
      </c>
      <c r="D1025" s="71">
        <v>1000001920</v>
      </c>
      <c r="E1025" s="72" t="s">
        <v>2515</v>
      </c>
      <c r="F1025" s="73">
        <v>43421</v>
      </c>
      <c r="G1025" s="66" t="str">
        <f t="shared" si="210"/>
        <v>Targeted Dealer</v>
      </c>
      <c r="H1025" s="66"/>
      <c r="I1025" s="67">
        <v>170</v>
      </c>
      <c r="J1025" s="67">
        <f t="shared" si="211"/>
        <v>158.66666666666669</v>
      </c>
      <c r="K1025" s="68">
        <v>202</v>
      </c>
      <c r="L1025" s="68">
        <f t="shared" si="212"/>
        <v>-32</v>
      </c>
      <c r="M1025" s="68">
        <f t="shared" si="213"/>
        <v>127.31092436974788</v>
      </c>
      <c r="N1025" s="96">
        <v>164.75</v>
      </c>
      <c r="O1025" s="97" t="str">
        <f t="shared" si="214"/>
        <v>Mar</v>
      </c>
      <c r="P1025" s="96">
        <f t="shared" si="215"/>
        <v>164.75</v>
      </c>
      <c r="Q1025" s="98">
        <f t="shared" si="216"/>
        <v>37.25</v>
      </c>
      <c r="R1025" s="97">
        <f t="shared" si="217"/>
        <v>0.22610015174506826</v>
      </c>
      <c r="S1025" s="99" t="str">
        <f t="shared" si="218"/>
        <v>GROWTH</v>
      </c>
      <c r="T1025" s="68">
        <v>143.94999999999999</v>
      </c>
      <c r="U1025" s="100" t="str">
        <f t="shared" si="219"/>
        <v>Apr</v>
      </c>
      <c r="V1025" s="96">
        <v>143.94999999999999</v>
      </c>
      <c r="W1025" s="101">
        <f t="shared" si="220"/>
        <v>58.050000000000011</v>
      </c>
      <c r="X1025" s="102">
        <f t="shared" si="221"/>
        <v>0.4032650225772838</v>
      </c>
      <c r="Y1025" s="103" t="str">
        <f t="shared" si="222"/>
        <v>GROWTH</v>
      </c>
      <c r="Z1025" s="74">
        <v>0</v>
      </c>
      <c r="AA1025" s="69"/>
      <c r="AB1025" s="69" t="s">
        <v>133</v>
      </c>
      <c r="AC1025" s="74" t="s">
        <v>132</v>
      </c>
      <c r="AD1025" s="3">
        <f t="shared" si="223"/>
        <v>0</v>
      </c>
      <c r="AE1025" s="75"/>
    </row>
    <row r="1026" spans="1:31" ht="14.25" customHeight="1">
      <c r="A1026" s="74" t="s">
        <v>132</v>
      </c>
      <c r="B1026" s="71" t="s">
        <v>101</v>
      </c>
      <c r="C1026" s="71" t="s">
        <v>2516</v>
      </c>
      <c r="D1026" s="71">
        <v>1000001918</v>
      </c>
      <c r="E1026" s="72" t="s">
        <v>2517</v>
      </c>
      <c r="F1026" s="73">
        <v>43424</v>
      </c>
      <c r="G1026" s="66" t="str">
        <f t="shared" si="210"/>
        <v>Targeted Dealer</v>
      </c>
      <c r="H1026" s="66"/>
      <c r="I1026" s="67">
        <v>50</v>
      </c>
      <c r="J1026" s="67">
        <f t="shared" si="211"/>
        <v>46.666666666666671</v>
      </c>
      <c r="K1026" s="68">
        <v>0</v>
      </c>
      <c r="L1026" s="68">
        <f t="shared" si="212"/>
        <v>50</v>
      </c>
      <c r="M1026" s="68">
        <f t="shared" si="213"/>
        <v>0</v>
      </c>
      <c r="N1026" s="96">
        <v>321.5</v>
      </c>
      <c r="O1026" s="97" t="str">
        <f t="shared" si="214"/>
        <v>Mar</v>
      </c>
      <c r="P1026" s="96">
        <f t="shared" si="215"/>
        <v>321.5</v>
      </c>
      <c r="Q1026" s="98">
        <f t="shared" si="216"/>
        <v>-321.5</v>
      </c>
      <c r="R1026" s="97">
        <f t="shared" si="217"/>
        <v>-1</v>
      </c>
      <c r="S1026" s="99" t="str">
        <f t="shared" si="218"/>
        <v>DEGROWTH</v>
      </c>
      <c r="T1026" s="68">
        <v>21</v>
      </c>
      <c r="U1026" s="100" t="str">
        <f t="shared" si="219"/>
        <v>Apr</v>
      </c>
      <c r="V1026" s="96">
        <v>21</v>
      </c>
      <c r="W1026" s="101">
        <f t="shared" si="220"/>
        <v>-21</v>
      </c>
      <c r="X1026" s="102">
        <f t="shared" si="221"/>
        <v>-1</v>
      </c>
      <c r="Y1026" s="103" t="str">
        <f t="shared" si="222"/>
        <v>DEGROWTH</v>
      </c>
      <c r="Z1026" s="74">
        <v>0</v>
      </c>
      <c r="AA1026" s="69"/>
      <c r="AB1026" s="69" t="s">
        <v>133</v>
      </c>
      <c r="AC1026" s="74" t="s">
        <v>132</v>
      </c>
      <c r="AD1026" s="3">
        <f t="shared" si="223"/>
        <v>1</v>
      </c>
      <c r="AE1026" s="75"/>
    </row>
    <row r="1027" spans="1:31" ht="14.25" customHeight="1">
      <c r="A1027" s="74" t="s">
        <v>132</v>
      </c>
      <c r="B1027" s="71" t="s">
        <v>101</v>
      </c>
      <c r="C1027" s="71" t="s">
        <v>2518</v>
      </c>
      <c r="D1027" s="71">
        <v>1000001931</v>
      </c>
      <c r="E1027" s="72" t="s">
        <v>2519</v>
      </c>
      <c r="F1027" s="73">
        <v>43690</v>
      </c>
      <c r="G1027" s="66" t="str">
        <f t="shared" ref="G1027:G1090" si="224">IF(I1027&gt;0,"Targeted Dealer","-")</f>
        <v>Targeted Dealer</v>
      </c>
      <c r="H1027" s="66"/>
      <c r="I1027" s="67">
        <v>200</v>
      </c>
      <c r="J1027" s="67">
        <f t="shared" ref="J1027:J1090" si="225">I1027/$J$1*($J$1-$E$1)</f>
        <v>186.66666666666669</v>
      </c>
      <c r="K1027" s="68">
        <v>205</v>
      </c>
      <c r="L1027" s="68">
        <f t="shared" ref="L1027:L1090" si="226">I1027-K1027</f>
        <v>-5</v>
      </c>
      <c r="M1027" s="68">
        <f t="shared" ref="M1027:M1090" si="227">IFERROR((K1027/J1027%),"-")</f>
        <v>109.82142857142856</v>
      </c>
      <c r="N1027" s="96">
        <v>205</v>
      </c>
      <c r="O1027" s="97" t="str">
        <f t="shared" ref="O1027:O1090" si="228">IF(F1027&lt;=$P$2,"Mar","")</f>
        <v>Mar</v>
      </c>
      <c r="P1027" s="96">
        <f t="shared" ref="P1027:P1090" si="229">N1027</f>
        <v>205</v>
      </c>
      <c r="Q1027" s="98">
        <f t="shared" ref="Q1027:Q1090" si="230">K1027-P1027</f>
        <v>0</v>
      </c>
      <c r="R1027" s="97">
        <f t="shared" ref="R1027:R1090" si="231">IFERROR(IF(O1027="Mar",(K1027/P1027-1))," ")</f>
        <v>0</v>
      </c>
      <c r="S1027" s="99" t="str">
        <f t="shared" ref="S1027:S1090" si="232">IF(N1027&gt;0,IF(O1027="","-",IF(R1027&lt;0%,"DEGROWTH","GROWTH")))</f>
        <v>GROWTH</v>
      </c>
      <c r="T1027" s="68">
        <v>240</v>
      </c>
      <c r="U1027" s="100" t="str">
        <f t="shared" ref="U1027:U1090" si="233">IF(F1027&lt;=$V$2,"Apr","")</f>
        <v>Apr</v>
      </c>
      <c r="V1027" s="96">
        <v>240</v>
      </c>
      <c r="W1027" s="101">
        <f t="shared" ref="W1027:W1090" si="234">K1027-V1027</f>
        <v>-35</v>
      </c>
      <c r="X1027" s="102">
        <f t="shared" ref="X1027:X1090" si="235">IFERROR(IF(U1027="Apr",(K1027/V1027-1)),0)</f>
        <v>-0.14583333333333337</v>
      </c>
      <c r="Y1027" s="103" t="str">
        <f t="shared" ref="Y1027:Y1090" si="236">IF(T1027&gt;0,IF(U1027="","-",IF(X1027&lt;0%,"DEGROWTH","GROWTH")))</f>
        <v>DEGROWTH</v>
      </c>
      <c r="Z1027" s="74">
        <v>0</v>
      </c>
      <c r="AA1027" s="69"/>
      <c r="AB1027" s="69" t="s">
        <v>133</v>
      </c>
      <c r="AC1027" s="74" t="s">
        <v>132</v>
      </c>
      <c r="AD1027" s="3">
        <f t="shared" ref="AD1027:AD1090" si="237">IF(K1027=0,1,0)</f>
        <v>0</v>
      </c>
      <c r="AE1027" s="75"/>
    </row>
    <row r="1028" spans="1:31" ht="14.25" customHeight="1">
      <c r="A1028" s="74" t="s">
        <v>132</v>
      </c>
      <c r="B1028" s="71" t="s">
        <v>101</v>
      </c>
      <c r="C1028" s="71" t="s">
        <v>2520</v>
      </c>
      <c r="D1028" s="71">
        <v>1000001932</v>
      </c>
      <c r="E1028" s="72" t="s">
        <v>2521</v>
      </c>
      <c r="F1028" s="73">
        <v>43698</v>
      </c>
      <c r="G1028" s="66" t="str">
        <f t="shared" si="224"/>
        <v>Targeted Dealer</v>
      </c>
      <c r="H1028" s="66"/>
      <c r="I1028" s="67">
        <v>4000</v>
      </c>
      <c r="J1028" s="67">
        <f t="shared" si="225"/>
        <v>3733.3333333333335</v>
      </c>
      <c r="K1028" s="68">
        <v>4634.3500000000004</v>
      </c>
      <c r="L1028" s="68">
        <f t="shared" si="226"/>
        <v>-634.35000000000036</v>
      </c>
      <c r="M1028" s="68">
        <f t="shared" si="227"/>
        <v>124.13437500000001</v>
      </c>
      <c r="N1028" s="96">
        <v>6002.5</v>
      </c>
      <c r="O1028" s="97" t="str">
        <f t="shared" si="228"/>
        <v>Mar</v>
      </c>
      <c r="P1028" s="96">
        <f t="shared" si="229"/>
        <v>6002.5</v>
      </c>
      <c r="Q1028" s="98">
        <f t="shared" si="230"/>
        <v>-1368.1499999999996</v>
      </c>
      <c r="R1028" s="97">
        <f t="shared" si="231"/>
        <v>-0.22793002915451888</v>
      </c>
      <c r="S1028" s="99" t="str">
        <f t="shared" si="232"/>
        <v>DEGROWTH</v>
      </c>
      <c r="T1028" s="68">
        <v>2886.75</v>
      </c>
      <c r="U1028" s="100" t="str">
        <f t="shared" si="233"/>
        <v>Apr</v>
      </c>
      <c r="V1028" s="96">
        <v>2886.75</v>
      </c>
      <c r="W1028" s="101">
        <f t="shared" si="234"/>
        <v>1747.6000000000004</v>
      </c>
      <c r="X1028" s="102">
        <f t="shared" si="235"/>
        <v>0.60538668052307965</v>
      </c>
      <c r="Y1028" s="103" t="str">
        <f t="shared" si="236"/>
        <v>GROWTH</v>
      </c>
      <c r="Z1028" s="74">
        <v>0</v>
      </c>
      <c r="AA1028" s="69"/>
      <c r="AB1028" s="69" t="s">
        <v>133</v>
      </c>
      <c r="AC1028" s="74" t="s">
        <v>132</v>
      </c>
      <c r="AD1028" s="3">
        <f t="shared" si="237"/>
        <v>0</v>
      </c>
      <c r="AE1028" s="75"/>
    </row>
    <row r="1029" spans="1:31" ht="14.25" customHeight="1">
      <c r="A1029" s="74" t="s">
        <v>132</v>
      </c>
      <c r="B1029" s="71" t="s">
        <v>101</v>
      </c>
      <c r="C1029" s="71" t="s">
        <v>354</v>
      </c>
      <c r="D1029" s="71">
        <v>1000001950</v>
      </c>
      <c r="E1029" s="72" t="s">
        <v>355</v>
      </c>
      <c r="F1029" s="73">
        <v>43774</v>
      </c>
      <c r="G1029" s="66" t="str">
        <f t="shared" si="224"/>
        <v>Targeted Dealer</v>
      </c>
      <c r="H1029" s="66"/>
      <c r="I1029" s="67">
        <v>50</v>
      </c>
      <c r="J1029" s="67">
        <f t="shared" si="225"/>
        <v>46.666666666666671</v>
      </c>
      <c r="K1029" s="68">
        <v>63</v>
      </c>
      <c r="L1029" s="68">
        <f t="shared" si="226"/>
        <v>-13</v>
      </c>
      <c r="M1029" s="68">
        <f t="shared" si="227"/>
        <v>134.99999999999997</v>
      </c>
      <c r="N1029" s="96">
        <v>60</v>
      </c>
      <c r="O1029" s="97" t="str">
        <f t="shared" si="228"/>
        <v>Mar</v>
      </c>
      <c r="P1029" s="96">
        <f t="shared" si="229"/>
        <v>60</v>
      </c>
      <c r="Q1029" s="98">
        <f t="shared" si="230"/>
        <v>3</v>
      </c>
      <c r="R1029" s="97">
        <f t="shared" si="231"/>
        <v>5.0000000000000044E-2</v>
      </c>
      <c r="S1029" s="99" t="str">
        <f t="shared" si="232"/>
        <v>GROWTH</v>
      </c>
      <c r="T1029" s="68">
        <v>81.5</v>
      </c>
      <c r="U1029" s="100" t="str">
        <f t="shared" si="233"/>
        <v>Apr</v>
      </c>
      <c r="V1029" s="96">
        <v>81.5</v>
      </c>
      <c r="W1029" s="101">
        <f t="shared" si="234"/>
        <v>-18.5</v>
      </c>
      <c r="X1029" s="102">
        <f t="shared" si="235"/>
        <v>-0.22699386503067487</v>
      </c>
      <c r="Y1029" s="103" t="str">
        <f t="shared" si="236"/>
        <v>DEGROWTH</v>
      </c>
      <c r="Z1029" s="74">
        <v>0</v>
      </c>
      <c r="AA1029" s="69"/>
      <c r="AB1029" s="69" t="s">
        <v>133</v>
      </c>
      <c r="AC1029" s="74" t="s">
        <v>132</v>
      </c>
      <c r="AD1029" s="3">
        <f t="shared" si="237"/>
        <v>0</v>
      </c>
      <c r="AE1029" s="75"/>
    </row>
    <row r="1030" spans="1:31" ht="14.25" customHeight="1">
      <c r="A1030" s="74" t="s">
        <v>132</v>
      </c>
      <c r="B1030" s="71" t="s">
        <v>101</v>
      </c>
      <c r="C1030" s="71" t="s">
        <v>2522</v>
      </c>
      <c r="D1030" s="71">
        <v>1000001942</v>
      </c>
      <c r="E1030" s="72" t="s">
        <v>2523</v>
      </c>
      <c r="F1030" s="73">
        <v>44096</v>
      </c>
      <c r="G1030" s="66" t="str">
        <f t="shared" si="224"/>
        <v>Targeted Dealer</v>
      </c>
      <c r="H1030" s="66"/>
      <c r="I1030" s="67">
        <v>550</v>
      </c>
      <c r="J1030" s="67">
        <f t="shared" si="225"/>
        <v>513.33333333333326</v>
      </c>
      <c r="K1030" s="68">
        <v>442</v>
      </c>
      <c r="L1030" s="68">
        <f t="shared" si="226"/>
        <v>108</v>
      </c>
      <c r="M1030" s="68">
        <f t="shared" si="227"/>
        <v>86.103896103896105</v>
      </c>
      <c r="N1030" s="96">
        <v>519.9</v>
      </c>
      <c r="O1030" s="97" t="str">
        <f t="shared" si="228"/>
        <v>Mar</v>
      </c>
      <c r="P1030" s="96">
        <f t="shared" si="229"/>
        <v>519.9</v>
      </c>
      <c r="Q1030" s="98">
        <f t="shared" si="230"/>
        <v>-77.899999999999977</v>
      </c>
      <c r="R1030" s="97">
        <f t="shared" si="231"/>
        <v>-0.14983650702058082</v>
      </c>
      <c r="S1030" s="99" t="str">
        <f t="shared" si="232"/>
        <v>DEGROWTH</v>
      </c>
      <c r="T1030" s="68">
        <v>671.5</v>
      </c>
      <c r="U1030" s="100" t="str">
        <f t="shared" si="233"/>
        <v>Apr</v>
      </c>
      <c r="V1030" s="96">
        <v>671.5</v>
      </c>
      <c r="W1030" s="101">
        <f t="shared" si="234"/>
        <v>-229.5</v>
      </c>
      <c r="X1030" s="102">
        <f t="shared" si="235"/>
        <v>-0.34177215189873422</v>
      </c>
      <c r="Y1030" s="103" t="str">
        <f t="shared" si="236"/>
        <v>DEGROWTH</v>
      </c>
      <c r="Z1030" s="74">
        <v>0</v>
      </c>
      <c r="AA1030" s="69"/>
      <c r="AB1030" s="69" t="s">
        <v>133</v>
      </c>
      <c r="AC1030" s="74" t="s">
        <v>132</v>
      </c>
      <c r="AD1030" s="3">
        <f t="shared" si="237"/>
        <v>0</v>
      </c>
      <c r="AE1030" s="75"/>
    </row>
    <row r="1031" spans="1:31" ht="14.25" customHeight="1">
      <c r="A1031" s="74" t="s">
        <v>132</v>
      </c>
      <c r="B1031" s="71" t="s">
        <v>101</v>
      </c>
      <c r="C1031" s="71" t="s">
        <v>2524</v>
      </c>
      <c r="D1031" s="71">
        <v>1000001951</v>
      </c>
      <c r="E1031" s="72" t="s">
        <v>2525</v>
      </c>
      <c r="F1031" s="73">
        <v>44181</v>
      </c>
      <c r="G1031" s="66" t="str">
        <f t="shared" si="224"/>
        <v>Targeted Dealer</v>
      </c>
      <c r="H1031" s="66"/>
      <c r="I1031" s="67">
        <v>450</v>
      </c>
      <c r="J1031" s="67">
        <f t="shared" si="225"/>
        <v>420</v>
      </c>
      <c r="K1031" s="68">
        <v>927</v>
      </c>
      <c r="L1031" s="68">
        <f t="shared" si="226"/>
        <v>-477</v>
      </c>
      <c r="M1031" s="68">
        <f t="shared" si="227"/>
        <v>220.71428571428569</v>
      </c>
      <c r="N1031" s="96">
        <v>719</v>
      </c>
      <c r="O1031" s="97" t="str">
        <f t="shared" si="228"/>
        <v>Mar</v>
      </c>
      <c r="P1031" s="96">
        <f t="shared" si="229"/>
        <v>719</v>
      </c>
      <c r="Q1031" s="98">
        <f t="shared" si="230"/>
        <v>208</v>
      </c>
      <c r="R1031" s="97">
        <f t="shared" si="231"/>
        <v>0.28929068150208614</v>
      </c>
      <c r="S1031" s="99" t="str">
        <f t="shared" si="232"/>
        <v>GROWTH</v>
      </c>
      <c r="T1031" s="68">
        <v>430</v>
      </c>
      <c r="U1031" s="100" t="str">
        <f t="shared" si="233"/>
        <v>Apr</v>
      </c>
      <c r="V1031" s="96">
        <v>430</v>
      </c>
      <c r="W1031" s="101">
        <f t="shared" si="234"/>
        <v>497</v>
      </c>
      <c r="X1031" s="102">
        <f t="shared" si="235"/>
        <v>1.155813953488372</v>
      </c>
      <c r="Y1031" s="103" t="str">
        <f t="shared" si="236"/>
        <v>GROWTH</v>
      </c>
      <c r="Z1031" s="74">
        <v>0</v>
      </c>
      <c r="AA1031" s="69"/>
      <c r="AB1031" s="69" t="s">
        <v>133</v>
      </c>
      <c r="AC1031" s="74" t="s">
        <v>132</v>
      </c>
      <c r="AD1031" s="3">
        <f t="shared" si="237"/>
        <v>0</v>
      </c>
      <c r="AE1031" s="75"/>
    </row>
    <row r="1032" spans="1:31" ht="14.25" customHeight="1">
      <c r="A1032" s="74" t="s">
        <v>132</v>
      </c>
      <c r="B1032" s="71" t="s">
        <v>101</v>
      </c>
      <c r="C1032" s="71" t="s">
        <v>356</v>
      </c>
      <c r="D1032" s="71">
        <v>1000002024</v>
      </c>
      <c r="E1032" s="72" t="s">
        <v>357</v>
      </c>
      <c r="F1032" s="73">
        <v>44501</v>
      </c>
      <c r="G1032" s="66" t="str">
        <f t="shared" si="224"/>
        <v>Targeted Dealer</v>
      </c>
      <c r="H1032" s="66"/>
      <c r="I1032" s="67">
        <v>500</v>
      </c>
      <c r="J1032" s="67">
        <f t="shared" si="225"/>
        <v>466.66666666666669</v>
      </c>
      <c r="K1032" s="68">
        <v>45</v>
      </c>
      <c r="L1032" s="68">
        <f t="shared" si="226"/>
        <v>455</v>
      </c>
      <c r="M1032" s="68">
        <f t="shared" si="227"/>
        <v>9.6428571428571423</v>
      </c>
      <c r="N1032" s="96">
        <v>0</v>
      </c>
      <c r="O1032" s="97" t="str">
        <f t="shared" si="228"/>
        <v>Mar</v>
      </c>
      <c r="P1032" s="96">
        <f t="shared" si="229"/>
        <v>0</v>
      </c>
      <c r="Q1032" s="98">
        <f t="shared" si="230"/>
        <v>45</v>
      </c>
      <c r="R1032" s="97" t="str">
        <f t="shared" si="231"/>
        <v xml:space="preserve"> </v>
      </c>
      <c r="S1032" s="99" t="b">
        <f t="shared" si="232"/>
        <v>0</v>
      </c>
      <c r="T1032" s="68">
        <v>20</v>
      </c>
      <c r="U1032" s="100" t="str">
        <f t="shared" si="233"/>
        <v>Apr</v>
      </c>
      <c r="V1032" s="96">
        <v>20</v>
      </c>
      <c r="W1032" s="101">
        <f t="shared" si="234"/>
        <v>25</v>
      </c>
      <c r="X1032" s="102">
        <f t="shared" si="235"/>
        <v>1.25</v>
      </c>
      <c r="Y1032" s="103" t="str">
        <f t="shared" si="236"/>
        <v>GROWTH</v>
      </c>
      <c r="Z1032" s="74">
        <v>0</v>
      </c>
      <c r="AA1032" s="69"/>
      <c r="AB1032" s="69" t="s">
        <v>133</v>
      </c>
      <c r="AC1032" s="74" t="s">
        <v>132</v>
      </c>
      <c r="AD1032" s="3">
        <f t="shared" si="237"/>
        <v>0</v>
      </c>
      <c r="AE1032" s="75"/>
    </row>
    <row r="1033" spans="1:31" ht="14.25" customHeight="1">
      <c r="A1033" s="74" t="s">
        <v>132</v>
      </c>
      <c r="B1033" s="71" t="s">
        <v>101</v>
      </c>
      <c r="C1033" s="71" t="s">
        <v>2526</v>
      </c>
      <c r="D1033" s="71">
        <v>1000002036</v>
      </c>
      <c r="E1033" s="72" t="s">
        <v>2527</v>
      </c>
      <c r="F1033" s="73">
        <v>44501</v>
      </c>
      <c r="G1033" s="66" t="str">
        <f t="shared" si="224"/>
        <v>Targeted Dealer</v>
      </c>
      <c r="H1033" s="66"/>
      <c r="I1033" s="67">
        <v>125</v>
      </c>
      <c r="J1033" s="67">
        <f t="shared" si="225"/>
        <v>116.66666666666667</v>
      </c>
      <c r="K1033" s="68">
        <v>275</v>
      </c>
      <c r="L1033" s="68">
        <f t="shared" si="226"/>
        <v>-150</v>
      </c>
      <c r="M1033" s="68">
        <f t="shared" si="227"/>
        <v>235.71428571428569</v>
      </c>
      <c r="N1033" s="96">
        <v>210</v>
      </c>
      <c r="O1033" s="97" t="str">
        <f t="shared" si="228"/>
        <v>Mar</v>
      </c>
      <c r="P1033" s="96">
        <f t="shared" si="229"/>
        <v>210</v>
      </c>
      <c r="Q1033" s="98">
        <f t="shared" si="230"/>
        <v>65</v>
      </c>
      <c r="R1033" s="97">
        <f t="shared" si="231"/>
        <v>0.30952380952380953</v>
      </c>
      <c r="S1033" s="99" t="str">
        <f t="shared" si="232"/>
        <v>GROWTH</v>
      </c>
      <c r="T1033" s="68">
        <v>190</v>
      </c>
      <c r="U1033" s="100" t="str">
        <f t="shared" si="233"/>
        <v>Apr</v>
      </c>
      <c r="V1033" s="96">
        <v>190</v>
      </c>
      <c r="W1033" s="101">
        <f t="shared" si="234"/>
        <v>85</v>
      </c>
      <c r="X1033" s="102">
        <f t="shared" si="235"/>
        <v>0.44736842105263164</v>
      </c>
      <c r="Y1033" s="103" t="str">
        <f t="shared" si="236"/>
        <v>GROWTH</v>
      </c>
      <c r="Z1033" s="74">
        <v>0</v>
      </c>
      <c r="AA1033" s="69"/>
      <c r="AB1033" s="69" t="s">
        <v>133</v>
      </c>
      <c r="AC1033" s="74" t="s">
        <v>132</v>
      </c>
      <c r="AD1033" s="3">
        <f t="shared" si="237"/>
        <v>0</v>
      </c>
      <c r="AE1033" s="75"/>
    </row>
    <row r="1034" spans="1:31" ht="14.25" customHeight="1">
      <c r="A1034" s="74" t="s">
        <v>132</v>
      </c>
      <c r="B1034" s="71" t="s">
        <v>101</v>
      </c>
      <c r="C1034" s="71" t="s">
        <v>2528</v>
      </c>
      <c r="D1034" s="71">
        <v>1000002552</v>
      </c>
      <c r="E1034" s="72" t="s">
        <v>2529</v>
      </c>
      <c r="F1034" s="73">
        <v>44615</v>
      </c>
      <c r="G1034" s="66" t="str">
        <f t="shared" si="224"/>
        <v>Targeted Dealer</v>
      </c>
      <c r="H1034" s="66"/>
      <c r="I1034" s="67">
        <v>150</v>
      </c>
      <c r="J1034" s="67">
        <f t="shared" si="225"/>
        <v>140</v>
      </c>
      <c r="K1034" s="68">
        <v>155.5</v>
      </c>
      <c r="L1034" s="68">
        <f t="shared" si="226"/>
        <v>-5.5</v>
      </c>
      <c r="M1034" s="68">
        <f t="shared" si="227"/>
        <v>111.07142857142858</v>
      </c>
      <c r="N1034" s="96">
        <v>310</v>
      </c>
      <c r="O1034" s="97" t="str">
        <f t="shared" si="228"/>
        <v>Mar</v>
      </c>
      <c r="P1034" s="96">
        <f t="shared" si="229"/>
        <v>310</v>
      </c>
      <c r="Q1034" s="98">
        <f t="shared" si="230"/>
        <v>-154.5</v>
      </c>
      <c r="R1034" s="97">
        <f t="shared" si="231"/>
        <v>-0.49838709677419357</v>
      </c>
      <c r="S1034" s="99" t="str">
        <f t="shared" si="232"/>
        <v>DEGROWTH</v>
      </c>
      <c r="T1034" s="68">
        <v>241</v>
      </c>
      <c r="U1034" s="100" t="str">
        <f t="shared" si="233"/>
        <v>Apr</v>
      </c>
      <c r="V1034" s="96">
        <v>241</v>
      </c>
      <c r="W1034" s="101">
        <f t="shared" si="234"/>
        <v>-85.5</v>
      </c>
      <c r="X1034" s="102">
        <f t="shared" si="235"/>
        <v>-0.35477178423236511</v>
      </c>
      <c r="Y1034" s="103" t="str">
        <f t="shared" si="236"/>
        <v>DEGROWTH</v>
      </c>
      <c r="Z1034" s="74">
        <v>0</v>
      </c>
      <c r="AA1034" s="69"/>
      <c r="AB1034" s="69" t="s">
        <v>133</v>
      </c>
      <c r="AC1034" s="74" t="s">
        <v>132</v>
      </c>
      <c r="AD1034" s="3">
        <f t="shared" si="237"/>
        <v>0</v>
      </c>
      <c r="AE1034" s="75"/>
    </row>
    <row r="1035" spans="1:31" ht="14.25" customHeight="1">
      <c r="A1035" s="74" t="s">
        <v>132</v>
      </c>
      <c r="B1035" s="71" t="s">
        <v>101</v>
      </c>
      <c r="C1035" s="71" t="s">
        <v>2530</v>
      </c>
      <c r="D1035" s="71">
        <v>1000002558</v>
      </c>
      <c r="E1035" s="72" t="s">
        <v>2531</v>
      </c>
      <c r="F1035" s="73">
        <v>44617</v>
      </c>
      <c r="G1035" s="66" t="str">
        <f t="shared" si="224"/>
        <v>Targeted Dealer</v>
      </c>
      <c r="H1035" s="66"/>
      <c r="I1035" s="67">
        <v>140</v>
      </c>
      <c r="J1035" s="67">
        <f t="shared" si="225"/>
        <v>130.66666666666669</v>
      </c>
      <c r="K1035" s="68">
        <v>208.75</v>
      </c>
      <c r="L1035" s="68">
        <f t="shared" si="226"/>
        <v>-68.75</v>
      </c>
      <c r="M1035" s="68">
        <f t="shared" si="227"/>
        <v>159.75765306122446</v>
      </c>
      <c r="N1035" s="96">
        <v>190.5</v>
      </c>
      <c r="O1035" s="97" t="str">
        <f t="shared" si="228"/>
        <v>Mar</v>
      </c>
      <c r="P1035" s="96">
        <f t="shared" si="229"/>
        <v>190.5</v>
      </c>
      <c r="Q1035" s="98">
        <f t="shared" si="230"/>
        <v>18.25</v>
      </c>
      <c r="R1035" s="97">
        <f t="shared" si="231"/>
        <v>9.580052493438318E-2</v>
      </c>
      <c r="S1035" s="99" t="str">
        <f t="shared" si="232"/>
        <v>GROWTH</v>
      </c>
      <c r="T1035" s="68">
        <v>196.25</v>
      </c>
      <c r="U1035" s="100" t="str">
        <f t="shared" si="233"/>
        <v>Apr</v>
      </c>
      <c r="V1035" s="96">
        <v>196.25</v>
      </c>
      <c r="W1035" s="101">
        <f t="shared" si="234"/>
        <v>12.5</v>
      </c>
      <c r="X1035" s="102">
        <f t="shared" si="235"/>
        <v>6.3694267515923553E-2</v>
      </c>
      <c r="Y1035" s="103" t="str">
        <f t="shared" si="236"/>
        <v>GROWTH</v>
      </c>
      <c r="Z1035" s="74">
        <v>0</v>
      </c>
      <c r="AA1035" s="69"/>
      <c r="AB1035" s="69" t="s">
        <v>133</v>
      </c>
      <c r="AC1035" s="74" t="s">
        <v>132</v>
      </c>
      <c r="AD1035" s="3">
        <f t="shared" si="237"/>
        <v>0</v>
      </c>
      <c r="AE1035" s="75"/>
    </row>
    <row r="1036" spans="1:31" ht="14.25" customHeight="1">
      <c r="A1036" s="74" t="s">
        <v>132</v>
      </c>
      <c r="B1036" s="71" t="s">
        <v>101</v>
      </c>
      <c r="C1036" s="71" t="s">
        <v>2532</v>
      </c>
      <c r="D1036" s="71">
        <v>1000002632</v>
      </c>
      <c r="E1036" s="72" t="s">
        <v>2533</v>
      </c>
      <c r="F1036" s="73">
        <v>44621</v>
      </c>
      <c r="G1036" s="66" t="str">
        <f t="shared" si="224"/>
        <v>Targeted Dealer</v>
      </c>
      <c r="H1036" s="66"/>
      <c r="I1036" s="67">
        <v>70</v>
      </c>
      <c r="J1036" s="67">
        <f t="shared" si="225"/>
        <v>65.333333333333343</v>
      </c>
      <c r="K1036" s="68">
        <v>110</v>
      </c>
      <c r="L1036" s="68">
        <f t="shared" si="226"/>
        <v>-40</v>
      </c>
      <c r="M1036" s="68">
        <f t="shared" si="227"/>
        <v>168.36734693877548</v>
      </c>
      <c r="N1036" s="96">
        <v>80</v>
      </c>
      <c r="O1036" s="97" t="str">
        <f t="shared" si="228"/>
        <v>Mar</v>
      </c>
      <c r="P1036" s="96">
        <f t="shared" si="229"/>
        <v>80</v>
      </c>
      <c r="Q1036" s="98">
        <f t="shared" si="230"/>
        <v>30</v>
      </c>
      <c r="R1036" s="97">
        <f t="shared" si="231"/>
        <v>0.375</v>
      </c>
      <c r="S1036" s="99" t="str">
        <f t="shared" si="232"/>
        <v>GROWTH</v>
      </c>
      <c r="T1036" s="68">
        <v>60</v>
      </c>
      <c r="U1036" s="100" t="str">
        <f t="shared" si="233"/>
        <v>Apr</v>
      </c>
      <c r="V1036" s="96">
        <v>60</v>
      </c>
      <c r="W1036" s="101">
        <f t="shared" si="234"/>
        <v>50</v>
      </c>
      <c r="X1036" s="102">
        <f t="shared" si="235"/>
        <v>0.83333333333333326</v>
      </c>
      <c r="Y1036" s="103" t="str">
        <f t="shared" si="236"/>
        <v>GROWTH</v>
      </c>
      <c r="Z1036" s="74">
        <v>0</v>
      </c>
      <c r="AA1036" s="69"/>
      <c r="AB1036" s="69" t="s">
        <v>133</v>
      </c>
      <c r="AC1036" s="74" t="s">
        <v>132</v>
      </c>
      <c r="AD1036" s="3">
        <f t="shared" si="237"/>
        <v>0</v>
      </c>
      <c r="AE1036" s="75"/>
    </row>
    <row r="1037" spans="1:31" ht="14.25" customHeight="1">
      <c r="A1037" s="74" t="s">
        <v>132</v>
      </c>
      <c r="B1037" s="71" t="s">
        <v>101</v>
      </c>
      <c r="C1037" s="71" t="s">
        <v>2534</v>
      </c>
      <c r="D1037" s="71">
        <v>1000003020</v>
      </c>
      <c r="E1037" s="71" t="s">
        <v>2535</v>
      </c>
      <c r="F1037" s="73">
        <v>44845</v>
      </c>
      <c r="G1037" s="66" t="str">
        <f t="shared" si="224"/>
        <v>Targeted Dealer</v>
      </c>
      <c r="H1037" s="66"/>
      <c r="I1037" s="67">
        <v>250</v>
      </c>
      <c r="J1037" s="67">
        <f t="shared" si="225"/>
        <v>233.33333333333334</v>
      </c>
      <c r="K1037" s="68">
        <v>350</v>
      </c>
      <c r="L1037" s="68">
        <f t="shared" si="226"/>
        <v>-100</v>
      </c>
      <c r="M1037" s="68">
        <f t="shared" si="227"/>
        <v>150</v>
      </c>
      <c r="N1037" s="96">
        <v>396.25</v>
      </c>
      <c r="O1037" s="97" t="str">
        <f t="shared" si="228"/>
        <v>Mar</v>
      </c>
      <c r="P1037" s="96">
        <f t="shared" si="229"/>
        <v>396.25</v>
      </c>
      <c r="Q1037" s="98">
        <f t="shared" si="230"/>
        <v>-46.25</v>
      </c>
      <c r="R1037" s="97">
        <f t="shared" si="231"/>
        <v>-0.11671924290220825</v>
      </c>
      <c r="S1037" s="99" t="str">
        <f t="shared" si="232"/>
        <v>DEGROWTH</v>
      </c>
      <c r="T1037" s="68">
        <v>91</v>
      </c>
      <c r="U1037" s="100" t="str">
        <f t="shared" si="233"/>
        <v>Apr</v>
      </c>
      <c r="V1037" s="96">
        <v>91</v>
      </c>
      <c r="W1037" s="101">
        <f t="shared" si="234"/>
        <v>259</v>
      </c>
      <c r="X1037" s="102">
        <f t="shared" si="235"/>
        <v>2.8461538461538463</v>
      </c>
      <c r="Y1037" s="103" t="str">
        <f t="shared" si="236"/>
        <v>GROWTH</v>
      </c>
      <c r="Z1037" s="74">
        <v>0</v>
      </c>
      <c r="AA1037" s="69"/>
      <c r="AB1037" s="69" t="s">
        <v>133</v>
      </c>
      <c r="AC1037" s="74" t="s">
        <v>132</v>
      </c>
      <c r="AD1037" s="3">
        <f t="shared" si="237"/>
        <v>0</v>
      </c>
      <c r="AE1037" s="75"/>
    </row>
    <row r="1038" spans="1:31" ht="14.25" customHeight="1">
      <c r="A1038" s="74" t="s">
        <v>132</v>
      </c>
      <c r="B1038" s="71" t="s">
        <v>101</v>
      </c>
      <c r="C1038" s="71" t="s">
        <v>2536</v>
      </c>
      <c r="D1038" s="71">
        <v>1000003310</v>
      </c>
      <c r="E1038" s="71" t="s">
        <v>2537</v>
      </c>
      <c r="F1038" s="73">
        <v>44957</v>
      </c>
      <c r="G1038" s="66" t="str">
        <f t="shared" si="224"/>
        <v>Targeted Dealer</v>
      </c>
      <c r="H1038" s="66"/>
      <c r="I1038" s="67">
        <v>465</v>
      </c>
      <c r="J1038" s="67">
        <f t="shared" si="225"/>
        <v>434</v>
      </c>
      <c r="K1038" s="68">
        <v>653</v>
      </c>
      <c r="L1038" s="68">
        <f t="shared" si="226"/>
        <v>-188</v>
      </c>
      <c r="M1038" s="68">
        <f t="shared" si="227"/>
        <v>150.46082949308757</v>
      </c>
      <c r="N1038" s="96">
        <v>779</v>
      </c>
      <c r="O1038" s="97" t="str">
        <f t="shared" si="228"/>
        <v>Mar</v>
      </c>
      <c r="P1038" s="96">
        <f t="shared" si="229"/>
        <v>779</v>
      </c>
      <c r="Q1038" s="98">
        <f t="shared" si="230"/>
        <v>-126</v>
      </c>
      <c r="R1038" s="97">
        <f t="shared" si="231"/>
        <v>-0.16174582798459558</v>
      </c>
      <c r="S1038" s="99" t="str">
        <f t="shared" si="232"/>
        <v>DEGROWTH</v>
      </c>
      <c r="T1038" s="68">
        <v>496.5</v>
      </c>
      <c r="U1038" s="100" t="str">
        <f t="shared" si="233"/>
        <v>Apr</v>
      </c>
      <c r="V1038" s="96">
        <v>496.5</v>
      </c>
      <c r="W1038" s="101">
        <f t="shared" si="234"/>
        <v>156.5</v>
      </c>
      <c r="X1038" s="102">
        <f t="shared" si="235"/>
        <v>0.31520644511581075</v>
      </c>
      <c r="Y1038" s="103" t="str">
        <f t="shared" si="236"/>
        <v>GROWTH</v>
      </c>
      <c r="Z1038" s="74">
        <v>0</v>
      </c>
      <c r="AA1038" s="69"/>
      <c r="AB1038" s="69" t="s">
        <v>133</v>
      </c>
      <c r="AC1038" s="74" t="s">
        <v>132</v>
      </c>
      <c r="AD1038" s="3">
        <f t="shared" si="237"/>
        <v>0</v>
      </c>
      <c r="AE1038" s="75"/>
    </row>
    <row r="1039" spans="1:31" ht="14.25" customHeight="1">
      <c r="A1039" s="74" t="s">
        <v>132</v>
      </c>
      <c r="B1039" s="71" t="s">
        <v>101</v>
      </c>
      <c r="C1039" s="71" t="s">
        <v>2538</v>
      </c>
      <c r="D1039" s="71">
        <v>1000003516</v>
      </c>
      <c r="E1039" s="71" t="s">
        <v>2539</v>
      </c>
      <c r="F1039" s="73">
        <v>45057</v>
      </c>
      <c r="G1039" s="66" t="str">
        <f t="shared" si="224"/>
        <v>Targeted Dealer</v>
      </c>
      <c r="H1039" s="66"/>
      <c r="I1039" s="67">
        <v>125</v>
      </c>
      <c r="J1039" s="67">
        <f t="shared" si="225"/>
        <v>116.66666666666667</v>
      </c>
      <c r="K1039" s="68">
        <v>155</v>
      </c>
      <c r="L1039" s="68">
        <f t="shared" si="226"/>
        <v>-30</v>
      </c>
      <c r="M1039" s="68">
        <f t="shared" si="227"/>
        <v>132.85714285714286</v>
      </c>
      <c r="N1039" s="96">
        <v>148</v>
      </c>
      <c r="O1039" s="97" t="str">
        <f t="shared" si="228"/>
        <v>Mar</v>
      </c>
      <c r="P1039" s="96">
        <f t="shared" si="229"/>
        <v>148</v>
      </c>
      <c r="Q1039" s="98">
        <f t="shared" si="230"/>
        <v>7</v>
      </c>
      <c r="R1039" s="97">
        <f t="shared" si="231"/>
        <v>4.7297297297297369E-2</v>
      </c>
      <c r="S1039" s="99" t="str">
        <f t="shared" si="232"/>
        <v>GROWTH</v>
      </c>
      <c r="T1039" s="68">
        <v>165</v>
      </c>
      <c r="U1039" s="100" t="str">
        <f t="shared" si="233"/>
        <v>Apr</v>
      </c>
      <c r="V1039" s="96">
        <v>165</v>
      </c>
      <c r="W1039" s="101">
        <f t="shared" si="234"/>
        <v>-10</v>
      </c>
      <c r="X1039" s="102">
        <f t="shared" si="235"/>
        <v>-6.0606060606060552E-2</v>
      </c>
      <c r="Y1039" s="103" t="str">
        <f t="shared" si="236"/>
        <v>DEGROWTH</v>
      </c>
      <c r="Z1039" s="74">
        <v>0</v>
      </c>
      <c r="AA1039" s="69"/>
      <c r="AB1039" s="69" t="s">
        <v>133</v>
      </c>
      <c r="AC1039" s="74" t="s">
        <v>132</v>
      </c>
      <c r="AD1039" s="3">
        <f t="shared" si="237"/>
        <v>0</v>
      </c>
      <c r="AE1039" s="75"/>
    </row>
    <row r="1040" spans="1:31" ht="14.25" customHeight="1">
      <c r="A1040" s="74" t="s">
        <v>132</v>
      </c>
      <c r="B1040" s="71" t="s">
        <v>101</v>
      </c>
      <c r="C1040" s="71" t="s">
        <v>2540</v>
      </c>
      <c r="D1040" s="71">
        <v>1000003517</v>
      </c>
      <c r="E1040" s="71" t="s">
        <v>2541</v>
      </c>
      <c r="F1040" s="73">
        <v>45058</v>
      </c>
      <c r="G1040" s="66" t="str">
        <f t="shared" si="224"/>
        <v>Targeted Dealer</v>
      </c>
      <c r="H1040" s="66"/>
      <c r="I1040" s="67">
        <v>400</v>
      </c>
      <c r="J1040" s="67">
        <f t="shared" si="225"/>
        <v>373.33333333333337</v>
      </c>
      <c r="K1040" s="68">
        <v>818.5</v>
      </c>
      <c r="L1040" s="68">
        <f t="shared" si="226"/>
        <v>-418.5</v>
      </c>
      <c r="M1040" s="68">
        <f t="shared" si="227"/>
        <v>219.24107142857139</v>
      </c>
      <c r="N1040" s="96">
        <v>845</v>
      </c>
      <c r="O1040" s="97" t="str">
        <f t="shared" si="228"/>
        <v>Mar</v>
      </c>
      <c r="P1040" s="96">
        <f t="shared" si="229"/>
        <v>845</v>
      </c>
      <c r="Q1040" s="98">
        <f t="shared" si="230"/>
        <v>-26.5</v>
      </c>
      <c r="R1040" s="97">
        <f t="shared" si="231"/>
        <v>-3.1360946745562113E-2</v>
      </c>
      <c r="S1040" s="99" t="str">
        <f t="shared" si="232"/>
        <v>DEGROWTH</v>
      </c>
      <c r="T1040" s="68">
        <v>500</v>
      </c>
      <c r="U1040" s="100" t="str">
        <f t="shared" si="233"/>
        <v>Apr</v>
      </c>
      <c r="V1040" s="96">
        <v>500</v>
      </c>
      <c r="W1040" s="101">
        <f t="shared" si="234"/>
        <v>318.5</v>
      </c>
      <c r="X1040" s="102">
        <f t="shared" si="235"/>
        <v>0.63700000000000001</v>
      </c>
      <c r="Y1040" s="103" t="str">
        <f t="shared" si="236"/>
        <v>GROWTH</v>
      </c>
      <c r="Z1040" s="74">
        <v>0</v>
      </c>
      <c r="AA1040" s="69"/>
      <c r="AB1040" s="69" t="s">
        <v>133</v>
      </c>
      <c r="AC1040" s="74" t="s">
        <v>132</v>
      </c>
      <c r="AD1040" s="3">
        <f t="shared" si="237"/>
        <v>0</v>
      </c>
      <c r="AE1040" s="75"/>
    </row>
    <row r="1041" spans="1:31" ht="14.25" customHeight="1">
      <c r="A1041" s="74" t="s">
        <v>132</v>
      </c>
      <c r="B1041" s="71" t="s">
        <v>101</v>
      </c>
      <c r="C1041" s="71" t="s">
        <v>2542</v>
      </c>
      <c r="D1041" s="71">
        <v>1000003614</v>
      </c>
      <c r="E1041" s="71" t="s">
        <v>2543</v>
      </c>
      <c r="F1041" s="73">
        <v>45106</v>
      </c>
      <c r="G1041" s="66" t="str">
        <f t="shared" si="224"/>
        <v>Targeted Dealer</v>
      </c>
      <c r="H1041" s="66"/>
      <c r="I1041" s="67">
        <v>300</v>
      </c>
      <c r="J1041" s="67">
        <f t="shared" si="225"/>
        <v>280</v>
      </c>
      <c r="K1041" s="68">
        <v>617</v>
      </c>
      <c r="L1041" s="68">
        <f t="shared" si="226"/>
        <v>-317</v>
      </c>
      <c r="M1041" s="68">
        <f t="shared" si="227"/>
        <v>220.35714285714286</v>
      </c>
      <c r="N1041" s="96">
        <v>522</v>
      </c>
      <c r="O1041" s="97" t="str">
        <f t="shared" si="228"/>
        <v>Mar</v>
      </c>
      <c r="P1041" s="96">
        <f t="shared" si="229"/>
        <v>522</v>
      </c>
      <c r="Q1041" s="98">
        <f t="shared" si="230"/>
        <v>95</v>
      </c>
      <c r="R1041" s="97">
        <f t="shared" si="231"/>
        <v>0.18199233716475094</v>
      </c>
      <c r="S1041" s="99" t="str">
        <f t="shared" si="232"/>
        <v>GROWTH</v>
      </c>
      <c r="T1041" s="68">
        <v>260</v>
      </c>
      <c r="U1041" s="100" t="str">
        <f t="shared" si="233"/>
        <v>Apr</v>
      </c>
      <c r="V1041" s="96">
        <v>260</v>
      </c>
      <c r="W1041" s="101">
        <f t="shared" si="234"/>
        <v>357</v>
      </c>
      <c r="X1041" s="102">
        <f t="shared" si="235"/>
        <v>1.3730769230769231</v>
      </c>
      <c r="Y1041" s="103" t="str">
        <f t="shared" si="236"/>
        <v>GROWTH</v>
      </c>
      <c r="Z1041" s="74">
        <v>0</v>
      </c>
      <c r="AA1041" s="69"/>
      <c r="AB1041" s="69" t="s">
        <v>133</v>
      </c>
      <c r="AC1041" s="74" t="s">
        <v>132</v>
      </c>
      <c r="AD1041" s="3">
        <f t="shared" si="237"/>
        <v>0</v>
      </c>
      <c r="AE1041" s="75"/>
    </row>
    <row r="1042" spans="1:31" ht="14.25" customHeight="1">
      <c r="A1042" s="74" t="s">
        <v>132</v>
      </c>
      <c r="B1042" s="71" t="s">
        <v>101</v>
      </c>
      <c r="C1042" s="71" t="s">
        <v>2544</v>
      </c>
      <c r="D1042" s="71">
        <v>1000003721</v>
      </c>
      <c r="E1042" s="71" t="s">
        <v>2545</v>
      </c>
      <c r="F1042" s="73">
        <v>45185</v>
      </c>
      <c r="G1042" s="66" t="str">
        <f t="shared" si="224"/>
        <v>Targeted Dealer</v>
      </c>
      <c r="H1042" s="66"/>
      <c r="I1042" s="67">
        <v>160</v>
      </c>
      <c r="J1042" s="67">
        <f t="shared" si="225"/>
        <v>149.33333333333331</v>
      </c>
      <c r="K1042" s="68">
        <v>302.5</v>
      </c>
      <c r="L1042" s="68">
        <f t="shared" si="226"/>
        <v>-142.5</v>
      </c>
      <c r="M1042" s="68">
        <f t="shared" si="227"/>
        <v>202.56696428571431</v>
      </c>
      <c r="N1042" s="96">
        <v>315</v>
      </c>
      <c r="O1042" s="97" t="str">
        <f t="shared" si="228"/>
        <v>Mar</v>
      </c>
      <c r="P1042" s="96">
        <f t="shared" si="229"/>
        <v>315</v>
      </c>
      <c r="Q1042" s="98">
        <f t="shared" si="230"/>
        <v>-12.5</v>
      </c>
      <c r="R1042" s="97">
        <f t="shared" si="231"/>
        <v>-3.9682539682539653E-2</v>
      </c>
      <c r="S1042" s="99" t="str">
        <f t="shared" si="232"/>
        <v>DEGROWTH</v>
      </c>
      <c r="T1042" s="68">
        <v>130</v>
      </c>
      <c r="U1042" s="100" t="str">
        <f t="shared" si="233"/>
        <v>Apr</v>
      </c>
      <c r="V1042" s="96">
        <v>130</v>
      </c>
      <c r="W1042" s="101">
        <f t="shared" si="234"/>
        <v>172.5</v>
      </c>
      <c r="X1042" s="102">
        <f t="shared" si="235"/>
        <v>1.3269230769230771</v>
      </c>
      <c r="Y1042" s="103" t="str">
        <f t="shared" si="236"/>
        <v>GROWTH</v>
      </c>
      <c r="Z1042" s="74">
        <v>0</v>
      </c>
      <c r="AA1042" s="69"/>
      <c r="AB1042" s="69" t="s">
        <v>133</v>
      </c>
      <c r="AC1042" s="74" t="s">
        <v>132</v>
      </c>
      <c r="AD1042" s="3">
        <f t="shared" si="237"/>
        <v>0</v>
      </c>
      <c r="AE1042" s="75"/>
    </row>
    <row r="1043" spans="1:31" ht="14.25" customHeight="1">
      <c r="A1043" s="74" t="s">
        <v>132</v>
      </c>
      <c r="B1043" s="71" t="s">
        <v>101</v>
      </c>
      <c r="C1043" s="71" t="s">
        <v>2546</v>
      </c>
      <c r="D1043" s="71">
        <v>1000003756</v>
      </c>
      <c r="E1043" s="71" t="s">
        <v>2547</v>
      </c>
      <c r="F1043" s="73">
        <v>45247</v>
      </c>
      <c r="G1043" s="66" t="str">
        <f t="shared" si="224"/>
        <v>Targeted Dealer</v>
      </c>
      <c r="H1043" s="66"/>
      <c r="I1043" s="67">
        <v>200</v>
      </c>
      <c r="J1043" s="67">
        <f t="shared" si="225"/>
        <v>186.66666666666669</v>
      </c>
      <c r="K1043" s="68">
        <v>115</v>
      </c>
      <c r="L1043" s="68">
        <f t="shared" si="226"/>
        <v>85</v>
      </c>
      <c r="M1043" s="68">
        <f t="shared" si="227"/>
        <v>61.607142857142847</v>
      </c>
      <c r="N1043" s="96">
        <v>198.5</v>
      </c>
      <c r="O1043" s="97" t="str">
        <f t="shared" si="228"/>
        <v>Mar</v>
      </c>
      <c r="P1043" s="96">
        <f t="shared" si="229"/>
        <v>198.5</v>
      </c>
      <c r="Q1043" s="98">
        <f t="shared" si="230"/>
        <v>-83.5</v>
      </c>
      <c r="R1043" s="97">
        <f t="shared" si="231"/>
        <v>-0.42065491183879089</v>
      </c>
      <c r="S1043" s="99" t="str">
        <f t="shared" si="232"/>
        <v>DEGROWTH</v>
      </c>
      <c r="T1043" s="68">
        <v>30</v>
      </c>
      <c r="U1043" s="100" t="str">
        <f t="shared" si="233"/>
        <v>Apr</v>
      </c>
      <c r="V1043" s="96">
        <v>30</v>
      </c>
      <c r="W1043" s="101">
        <f t="shared" si="234"/>
        <v>85</v>
      </c>
      <c r="X1043" s="102">
        <f t="shared" si="235"/>
        <v>2.8333333333333335</v>
      </c>
      <c r="Y1043" s="103" t="str">
        <f t="shared" si="236"/>
        <v>GROWTH</v>
      </c>
      <c r="Z1043" s="74">
        <v>0</v>
      </c>
      <c r="AA1043" s="69"/>
      <c r="AB1043" s="69" t="s">
        <v>133</v>
      </c>
      <c r="AC1043" s="74" t="s">
        <v>132</v>
      </c>
      <c r="AD1043" s="3">
        <f t="shared" si="237"/>
        <v>0</v>
      </c>
      <c r="AE1043" s="75"/>
    </row>
    <row r="1044" spans="1:31" ht="14.25" customHeight="1">
      <c r="A1044" s="74" t="s">
        <v>132</v>
      </c>
      <c r="B1044" s="78" t="s">
        <v>101</v>
      </c>
      <c r="C1044" s="78" t="s">
        <v>2548</v>
      </c>
      <c r="D1044" s="78">
        <v>1000003886</v>
      </c>
      <c r="E1044" s="78" t="s">
        <v>2549</v>
      </c>
      <c r="F1044" s="73">
        <v>45364</v>
      </c>
      <c r="G1044" s="66" t="str">
        <f t="shared" si="224"/>
        <v>Targeted Dealer</v>
      </c>
      <c r="H1044" s="66"/>
      <c r="I1044" s="67">
        <v>20</v>
      </c>
      <c r="J1044" s="67">
        <f t="shared" si="225"/>
        <v>18.666666666666664</v>
      </c>
      <c r="K1044" s="68">
        <v>10</v>
      </c>
      <c r="L1044" s="68">
        <f t="shared" si="226"/>
        <v>10</v>
      </c>
      <c r="M1044" s="68">
        <f t="shared" si="227"/>
        <v>53.571428571428577</v>
      </c>
      <c r="N1044" s="96">
        <v>10</v>
      </c>
      <c r="O1044" s="97" t="str">
        <f t="shared" si="228"/>
        <v>Mar</v>
      </c>
      <c r="P1044" s="96">
        <f t="shared" si="229"/>
        <v>10</v>
      </c>
      <c r="Q1044" s="98">
        <f t="shared" si="230"/>
        <v>0</v>
      </c>
      <c r="R1044" s="97">
        <f t="shared" si="231"/>
        <v>0</v>
      </c>
      <c r="S1044" s="99" t="str">
        <f t="shared" si="232"/>
        <v>GROWTH</v>
      </c>
      <c r="T1044" s="68">
        <v>15</v>
      </c>
      <c r="U1044" s="100" t="str">
        <f t="shared" si="233"/>
        <v>Apr</v>
      </c>
      <c r="V1044" s="96">
        <v>15</v>
      </c>
      <c r="W1044" s="101">
        <f t="shared" si="234"/>
        <v>-5</v>
      </c>
      <c r="X1044" s="102">
        <f t="shared" si="235"/>
        <v>-0.33333333333333337</v>
      </c>
      <c r="Y1044" s="103" t="str">
        <f t="shared" si="236"/>
        <v>DEGROWTH</v>
      </c>
      <c r="Z1044" s="74">
        <v>0</v>
      </c>
      <c r="AA1044" s="69"/>
      <c r="AB1044" s="69" t="s">
        <v>133</v>
      </c>
      <c r="AC1044" s="74" t="s">
        <v>132</v>
      </c>
      <c r="AD1044" s="3">
        <f t="shared" si="237"/>
        <v>0</v>
      </c>
      <c r="AE1044" s="75"/>
    </row>
    <row r="1045" spans="1:31" ht="14.25" customHeight="1">
      <c r="A1045" s="74" t="s">
        <v>132</v>
      </c>
      <c r="B1045" s="78" t="s">
        <v>101</v>
      </c>
      <c r="C1045" s="78" t="s">
        <v>2550</v>
      </c>
      <c r="D1045" s="78">
        <v>1000003955</v>
      </c>
      <c r="E1045" s="78" t="s">
        <v>2551</v>
      </c>
      <c r="F1045" s="73">
        <v>45427</v>
      </c>
      <c r="G1045" s="66" t="str">
        <f t="shared" si="224"/>
        <v>Targeted Dealer</v>
      </c>
      <c r="H1045" s="66"/>
      <c r="I1045" s="67">
        <v>80</v>
      </c>
      <c r="J1045" s="67">
        <f t="shared" si="225"/>
        <v>74.666666666666657</v>
      </c>
      <c r="K1045" s="68">
        <v>132.80000000000001</v>
      </c>
      <c r="L1045" s="68">
        <f t="shared" si="226"/>
        <v>-52.800000000000011</v>
      </c>
      <c r="M1045" s="68">
        <f t="shared" si="227"/>
        <v>177.85714285714289</v>
      </c>
      <c r="N1045" s="96">
        <v>152.5</v>
      </c>
      <c r="O1045" s="97" t="str">
        <f t="shared" si="228"/>
        <v>Mar</v>
      </c>
      <c r="P1045" s="96">
        <f t="shared" si="229"/>
        <v>152.5</v>
      </c>
      <c r="Q1045" s="98">
        <f t="shared" si="230"/>
        <v>-19.699999999999989</v>
      </c>
      <c r="R1045" s="97">
        <f t="shared" si="231"/>
        <v>-0.12918032786885236</v>
      </c>
      <c r="S1045" s="99" t="str">
        <f t="shared" si="232"/>
        <v>DEGROWTH</v>
      </c>
      <c r="T1045" s="68">
        <v>85</v>
      </c>
      <c r="U1045" s="100" t="str">
        <f t="shared" si="233"/>
        <v>Apr</v>
      </c>
      <c r="V1045" s="96">
        <v>85</v>
      </c>
      <c r="W1045" s="101">
        <f t="shared" si="234"/>
        <v>47.800000000000011</v>
      </c>
      <c r="X1045" s="102">
        <f t="shared" si="235"/>
        <v>0.56235294117647072</v>
      </c>
      <c r="Y1045" s="103" t="str">
        <f t="shared" si="236"/>
        <v>GROWTH</v>
      </c>
      <c r="Z1045" s="74">
        <v>0</v>
      </c>
      <c r="AA1045" s="69"/>
      <c r="AB1045" s="69" t="s">
        <v>133</v>
      </c>
      <c r="AC1045" s="74" t="s">
        <v>132</v>
      </c>
      <c r="AD1045" s="3">
        <f t="shared" si="237"/>
        <v>0</v>
      </c>
      <c r="AE1045" s="75"/>
    </row>
    <row r="1046" spans="1:31" ht="14.25" customHeight="1">
      <c r="A1046" s="74" t="s">
        <v>132</v>
      </c>
      <c r="B1046" s="78" t="s">
        <v>101</v>
      </c>
      <c r="C1046" s="78" t="s">
        <v>2552</v>
      </c>
      <c r="D1046" s="78">
        <v>1000003957</v>
      </c>
      <c r="E1046" s="78" t="s">
        <v>2553</v>
      </c>
      <c r="F1046" s="73">
        <v>45428</v>
      </c>
      <c r="G1046" s="66" t="str">
        <f t="shared" si="224"/>
        <v>Targeted Dealer</v>
      </c>
      <c r="H1046" s="66"/>
      <c r="I1046" s="67">
        <v>150</v>
      </c>
      <c r="J1046" s="67">
        <f t="shared" si="225"/>
        <v>140</v>
      </c>
      <c r="K1046" s="68">
        <v>236.75</v>
      </c>
      <c r="L1046" s="68">
        <f t="shared" si="226"/>
        <v>-86.75</v>
      </c>
      <c r="M1046" s="68">
        <f t="shared" si="227"/>
        <v>169.10714285714286</v>
      </c>
      <c r="N1046" s="96">
        <v>328.15</v>
      </c>
      <c r="O1046" s="97" t="str">
        <f t="shared" si="228"/>
        <v>Mar</v>
      </c>
      <c r="P1046" s="96">
        <f t="shared" si="229"/>
        <v>328.15</v>
      </c>
      <c r="Q1046" s="98">
        <f t="shared" si="230"/>
        <v>-91.399999999999977</v>
      </c>
      <c r="R1046" s="97">
        <f t="shared" si="231"/>
        <v>-0.2785311595307024</v>
      </c>
      <c r="S1046" s="99" t="str">
        <f t="shared" si="232"/>
        <v>DEGROWTH</v>
      </c>
      <c r="T1046" s="68">
        <v>114.95</v>
      </c>
      <c r="U1046" s="100" t="str">
        <f t="shared" si="233"/>
        <v>Apr</v>
      </c>
      <c r="V1046" s="96">
        <v>114.95</v>
      </c>
      <c r="W1046" s="101">
        <f t="shared" si="234"/>
        <v>121.8</v>
      </c>
      <c r="X1046" s="102">
        <f t="shared" si="235"/>
        <v>1.0595911265767723</v>
      </c>
      <c r="Y1046" s="103" t="str">
        <f t="shared" si="236"/>
        <v>GROWTH</v>
      </c>
      <c r="Z1046" s="74">
        <v>0</v>
      </c>
      <c r="AA1046" s="69"/>
      <c r="AB1046" s="69" t="s">
        <v>133</v>
      </c>
      <c r="AC1046" s="74" t="s">
        <v>132</v>
      </c>
      <c r="AD1046" s="3">
        <f t="shared" si="237"/>
        <v>0</v>
      </c>
      <c r="AE1046" s="75"/>
    </row>
    <row r="1047" spans="1:31" ht="14.25" customHeight="1">
      <c r="A1047" s="74" t="s">
        <v>132</v>
      </c>
      <c r="B1047" s="78" t="s">
        <v>101</v>
      </c>
      <c r="C1047" s="78" t="s">
        <v>358</v>
      </c>
      <c r="D1047" s="78">
        <v>1000004009</v>
      </c>
      <c r="E1047" s="78" t="s">
        <v>359</v>
      </c>
      <c r="F1047" s="73">
        <v>45457</v>
      </c>
      <c r="G1047" s="66" t="str">
        <f t="shared" si="224"/>
        <v>Targeted Dealer</v>
      </c>
      <c r="H1047" s="66"/>
      <c r="I1047" s="67">
        <v>20</v>
      </c>
      <c r="J1047" s="67">
        <f t="shared" si="225"/>
        <v>18.666666666666664</v>
      </c>
      <c r="K1047" s="68">
        <v>0</v>
      </c>
      <c r="L1047" s="68">
        <f t="shared" si="226"/>
        <v>20</v>
      </c>
      <c r="M1047" s="68">
        <f t="shared" si="227"/>
        <v>0</v>
      </c>
      <c r="N1047" s="96">
        <v>0</v>
      </c>
      <c r="O1047" s="97" t="str">
        <f t="shared" si="228"/>
        <v>Mar</v>
      </c>
      <c r="P1047" s="96">
        <f t="shared" si="229"/>
        <v>0</v>
      </c>
      <c r="Q1047" s="98">
        <f t="shared" si="230"/>
        <v>0</v>
      </c>
      <c r="R1047" s="97" t="str">
        <f t="shared" si="231"/>
        <v xml:space="preserve"> </v>
      </c>
      <c r="S1047" s="99" t="b">
        <f t="shared" si="232"/>
        <v>0</v>
      </c>
      <c r="T1047" s="68">
        <v>35</v>
      </c>
      <c r="U1047" s="100" t="str">
        <f t="shared" si="233"/>
        <v>Apr</v>
      </c>
      <c r="V1047" s="96">
        <v>35</v>
      </c>
      <c r="W1047" s="101">
        <f t="shared" si="234"/>
        <v>-35</v>
      </c>
      <c r="X1047" s="102">
        <f t="shared" si="235"/>
        <v>-1</v>
      </c>
      <c r="Y1047" s="103" t="str">
        <f t="shared" si="236"/>
        <v>DEGROWTH</v>
      </c>
      <c r="Z1047" s="74">
        <v>0</v>
      </c>
      <c r="AA1047" s="69"/>
      <c r="AB1047" s="69" t="s">
        <v>133</v>
      </c>
      <c r="AC1047" s="74" t="s">
        <v>132</v>
      </c>
      <c r="AD1047" s="3">
        <f t="shared" si="237"/>
        <v>1</v>
      </c>
      <c r="AE1047" s="75"/>
    </row>
    <row r="1048" spans="1:31" ht="14.25" customHeight="1">
      <c r="A1048" s="74" t="s">
        <v>132</v>
      </c>
      <c r="B1048" s="78" t="s">
        <v>101</v>
      </c>
      <c r="C1048" s="78" t="s">
        <v>2554</v>
      </c>
      <c r="D1048" s="78">
        <v>1000004036</v>
      </c>
      <c r="E1048" s="78" t="s">
        <v>2555</v>
      </c>
      <c r="F1048" s="73">
        <v>45483</v>
      </c>
      <c r="G1048" s="66" t="str">
        <f t="shared" si="224"/>
        <v>Targeted Dealer</v>
      </c>
      <c r="H1048" s="66"/>
      <c r="I1048" s="67">
        <v>70</v>
      </c>
      <c r="J1048" s="67">
        <f t="shared" si="225"/>
        <v>65.333333333333343</v>
      </c>
      <c r="K1048" s="68">
        <v>140</v>
      </c>
      <c r="L1048" s="68">
        <f t="shared" si="226"/>
        <v>-70</v>
      </c>
      <c r="M1048" s="68">
        <f t="shared" si="227"/>
        <v>214.28571428571425</v>
      </c>
      <c r="N1048" s="96">
        <v>60</v>
      </c>
      <c r="O1048" s="97" t="str">
        <f t="shared" si="228"/>
        <v>Mar</v>
      </c>
      <c r="P1048" s="96">
        <f t="shared" si="229"/>
        <v>60</v>
      </c>
      <c r="Q1048" s="98">
        <f t="shared" si="230"/>
        <v>80</v>
      </c>
      <c r="R1048" s="97">
        <f t="shared" si="231"/>
        <v>1.3333333333333335</v>
      </c>
      <c r="S1048" s="99" t="str">
        <f t="shared" si="232"/>
        <v>GROWTH</v>
      </c>
      <c r="T1048" s="68">
        <v>120.95</v>
      </c>
      <c r="U1048" s="100" t="str">
        <f t="shared" si="233"/>
        <v>Apr</v>
      </c>
      <c r="V1048" s="96">
        <v>120.95</v>
      </c>
      <c r="W1048" s="101">
        <f t="shared" si="234"/>
        <v>19.049999999999997</v>
      </c>
      <c r="X1048" s="102">
        <f t="shared" si="235"/>
        <v>0.15750310045473337</v>
      </c>
      <c r="Y1048" s="103" t="str">
        <f t="shared" si="236"/>
        <v>GROWTH</v>
      </c>
      <c r="Z1048" s="74">
        <v>0</v>
      </c>
      <c r="AA1048" s="69"/>
      <c r="AB1048" s="69" t="s">
        <v>133</v>
      </c>
      <c r="AC1048" s="74" t="s">
        <v>132</v>
      </c>
      <c r="AD1048" s="3">
        <f t="shared" si="237"/>
        <v>0</v>
      </c>
      <c r="AE1048" s="75"/>
    </row>
    <row r="1049" spans="1:31" ht="14.25" customHeight="1">
      <c r="A1049" s="74" t="s">
        <v>132</v>
      </c>
      <c r="B1049" s="78" t="s">
        <v>101</v>
      </c>
      <c r="C1049" s="78" t="s">
        <v>362</v>
      </c>
      <c r="D1049" s="78">
        <v>1000004077</v>
      </c>
      <c r="E1049" s="78" t="s">
        <v>363</v>
      </c>
      <c r="F1049" s="73">
        <v>45509</v>
      </c>
      <c r="G1049" s="66" t="str">
        <f t="shared" si="224"/>
        <v>Targeted Dealer</v>
      </c>
      <c r="H1049" s="66"/>
      <c r="I1049" s="67">
        <v>200</v>
      </c>
      <c r="J1049" s="67">
        <f t="shared" si="225"/>
        <v>186.66666666666669</v>
      </c>
      <c r="K1049" s="68">
        <v>0</v>
      </c>
      <c r="L1049" s="68">
        <f t="shared" si="226"/>
        <v>200</v>
      </c>
      <c r="M1049" s="68">
        <f t="shared" si="227"/>
        <v>0</v>
      </c>
      <c r="N1049" s="96">
        <v>0</v>
      </c>
      <c r="O1049" s="97" t="str">
        <f t="shared" si="228"/>
        <v>Mar</v>
      </c>
      <c r="P1049" s="96">
        <f t="shared" si="229"/>
        <v>0</v>
      </c>
      <c r="Q1049" s="98">
        <f t="shared" si="230"/>
        <v>0</v>
      </c>
      <c r="R1049" s="97" t="str">
        <f t="shared" si="231"/>
        <v xml:space="preserve"> </v>
      </c>
      <c r="S1049" s="99" t="b">
        <f t="shared" si="232"/>
        <v>0</v>
      </c>
      <c r="T1049" s="68">
        <v>89</v>
      </c>
      <c r="U1049" s="100" t="str">
        <f t="shared" si="233"/>
        <v>Apr</v>
      </c>
      <c r="V1049" s="96">
        <v>89</v>
      </c>
      <c r="W1049" s="101">
        <f t="shared" si="234"/>
        <v>-89</v>
      </c>
      <c r="X1049" s="102">
        <f t="shared" si="235"/>
        <v>-1</v>
      </c>
      <c r="Y1049" s="103" t="str">
        <f t="shared" si="236"/>
        <v>DEGROWTH</v>
      </c>
      <c r="Z1049" s="74">
        <v>0</v>
      </c>
      <c r="AA1049" s="69"/>
      <c r="AB1049" s="69" t="s">
        <v>133</v>
      </c>
      <c r="AC1049" s="74" t="s">
        <v>132</v>
      </c>
      <c r="AD1049" s="3">
        <f t="shared" si="237"/>
        <v>1</v>
      </c>
      <c r="AE1049" s="75"/>
    </row>
    <row r="1050" spans="1:31" ht="14.25" customHeight="1">
      <c r="A1050" s="74" t="s">
        <v>132</v>
      </c>
      <c r="B1050" s="71" t="s">
        <v>103</v>
      </c>
      <c r="C1050" s="71" t="s">
        <v>2556</v>
      </c>
      <c r="D1050" s="71">
        <v>1000002702</v>
      </c>
      <c r="E1050" s="71" t="s">
        <v>2557</v>
      </c>
      <c r="F1050" s="73">
        <v>44739</v>
      </c>
      <c r="G1050" s="66" t="str">
        <f t="shared" si="224"/>
        <v>Targeted Dealer</v>
      </c>
      <c r="H1050" s="66"/>
      <c r="I1050" s="67">
        <v>180</v>
      </c>
      <c r="J1050" s="67">
        <f t="shared" si="225"/>
        <v>168</v>
      </c>
      <c r="K1050" s="68">
        <v>347</v>
      </c>
      <c r="L1050" s="68">
        <f t="shared" si="226"/>
        <v>-167</v>
      </c>
      <c r="M1050" s="68">
        <f t="shared" si="227"/>
        <v>206.54761904761907</v>
      </c>
      <c r="N1050" s="96">
        <v>353</v>
      </c>
      <c r="O1050" s="97" t="str">
        <f t="shared" si="228"/>
        <v>Mar</v>
      </c>
      <c r="P1050" s="96">
        <f t="shared" si="229"/>
        <v>353</v>
      </c>
      <c r="Q1050" s="98">
        <f t="shared" si="230"/>
        <v>-6</v>
      </c>
      <c r="R1050" s="97">
        <f t="shared" si="231"/>
        <v>-1.6997167138810165E-2</v>
      </c>
      <c r="S1050" s="99" t="str">
        <f t="shared" si="232"/>
        <v>DEGROWTH</v>
      </c>
      <c r="T1050" s="68">
        <v>180</v>
      </c>
      <c r="U1050" s="100" t="str">
        <f t="shared" si="233"/>
        <v>Apr</v>
      </c>
      <c r="V1050" s="96">
        <v>180</v>
      </c>
      <c r="W1050" s="101">
        <f t="shared" si="234"/>
        <v>167</v>
      </c>
      <c r="X1050" s="102">
        <f t="shared" si="235"/>
        <v>0.92777777777777781</v>
      </c>
      <c r="Y1050" s="103" t="str">
        <f t="shared" si="236"/>
        <v>GROWTH</v>
      </c>
      <c r="Z1050" s="74">
        <v>0</v>
      </c>
      <c r="AA1050" s="69"/>
      <c r="AB1050" s="69" t="s">
        <v>133</v>
      </c>
      <c r="AC1050" s="74" t="s">
        <v>132</v>
      </c>
      <c r="AD1050" s="3">
        <f t="shared" si="237"/>
        <v>0</v>
      </c>
      <c r="AE1050" s="75"/>
    </row>
    <row r="1051" spans="1:31" ht="14.25" customHeight="1">
      <c r="A1051" s="74" t="s">
        <v>132</v>
      </c>
      <c r="B1051" s="71" t="s">
        <v>103</v>
      </c>
      <c r="C1051" s="71" t="s">
        <v>2558</v>
      </c>
      <c r="D1051" s="71">
        <v>1000001329</v>
      </c>
      <c r="E1051" s="72" t="s">
        <v>2559</v>
      </c>
      <c r="F1051" s="73">
        <v>41898</v>
      </c>
      <c r="G1051" s="66" t="str">
        <f t="shared" si="224"/>
        <v>Targeted Dealer</v>
      </c>
      <c r="H1051" s="66"/>
      <c r="I1051" s="67">
        <v>250</v>
      </c>
      <c r="J1051" s="67">
        <f t="shared" si="225"/>
        <v>233.33333333333334</v>
      </c>
      <c r="K1051" s="68">
        <v>400</v>
      </c>
      <c r="L1051" s="68">
        <f t="shared" si="226"/>
        <v>-150</v>
      </c>
      <c r="M1051" s="68">
        <f t="shared" si="227"/>
        <v>171.42857142857142</v>
      </c>
      <c r="N1051" s="96">
        <v>438</v>
      </c>
      <c r="O1051" s="97" t="str">
        <f t="shared" si="228"/>
        <v>Mar</v>
      </c>
      <c r="P1051" s="96">
        <f t="shared" si="229"/>
        <v>438</v>
      </c>
      <c r="Q1051" s="98">
        <f t="shared" si="230"/>
        <v>-38</v>
      </c>
      <c r="R1051" s="97">
        <f t="shared" si="231"/>
        <v>-8.6757990867579959E-2</v>
      </c>
      <c r="S1051" s="99" t="str">
        <f t="shared" si="232"/>
        <v>DEGROWTH</v>
      </c>
      <c r="T1051" s="68">
        <v>187</v>
      </c>
      <c r="U1051" s="100" t="str">
        <f t="shared" si="233"/>
        <v>Apr</v>
      </c>
      <c r="V1051" s="96">
        <v>187</v>
      </c>
      <c r="W1051" s="101">
        <f t="shared" si="234"/>
        <v>213</v>
      </c>
      <c r="X1051" s="102">
        <f t="shared" si="235"/>
        <v>1.1390374331550803</v>
      </c>
      <c r="Y1051" s="103" t="str">
        <f t="shared" si="236"/>
        <v>GROWTH</v>
      </c>
      <c r="Z1051" s="74">
        <v>0</v>
      </c>
      <c r="AA1051" s="69"/>
      <c r="AB1051" s="69" t="s">
        <v>133</v>
      </c>
      <c r="AC1051" s="74" t="s">
        <v>132</v>
      </c>
      <c r="AD1051" s="3">
        <f t="shared" si="237"/>
        <v>0</v>
      </c>
      <c r="AE1051" s="75"/>
    </row>
    <row r="1052" spans="1:31" ht="14.25" customHeight="1">
      <c r="A1052" s="74" t="s">
        <v>132</v>
      </c>
      <c r="B1052" s="71" t="s">
        <v>103</v>
      </c>
      <c r="C1052" s="71" t="s">
        <v>2560</v>
      </c>
      <c r="D1052" s="71">
        <v>1000001337</v>
      </c>
      <c r="E1052" s="72" t="s">
        <v>2561</v>
      </c>
      <c r="F1052" s="73">
        <v>42200</v>
      </c>
      <c r="G1052" s="66" t="str">
        <f t="shared" si="224"/>
        <v>Targeted Dealer</v>
      </c>
      <c r="H1052" s="66"/>
      <c r="I1052" s="67">
        <v>160</v>
      </c>
      <c r="J1052" s="67">
        <f t="shared" si="225"/>
        <v>149.33333333333331</v>
      </c>
      <c r="K1052" s="68">
        <v>280</v>
      </c>
      <c r="L1052" s="68">
        <f t="shared" si="226"/>
        <v>-120</v>
      </c>
      <c r="M1052" s="68">
        <f t="shared" si="227"/>
        <v>187.50000000000003</v>
      </c>
      <c r="N1052" s="96">
        <v>243.5</v>
      </c>
      <c r="O1052" s="97" t="str">
        <f t="shared" si="228"/>
        <v>Mar</v>
      </c>
      <c r="P1052" s="96">
        <f t="shared" si="229"/>
        <v>243.5</v>
      </c>
      <c r="Q1052" s="98">
        <f t="shared" si="230"/>
        <v>36.5</v>
      </c>
      <c r="R1052" s="97">
        <f t="shared" si="231"/>
        <v>0.14989733059548249</v>
      </c>
      <c r="S1052" s="99" t="str">
        <f t="shared" si="232"/>
        <v>GROWTH</v>
      </c>
      <c r="T1052" s="68">
        <v>158</v>
      </c>
      <c r="U1052" s="100" t="str">
        <f t="shared" si="233"/>
        <v>Apr</v>
      </c>
      <c r="V1052" s="96">
        <v>158</v>
      </c>
      <c r="W1052" s="101">
        <f t="shared" si="234"/>
        <v>122</v>
      </c>
      <c r="X1052" s="102">
        <f t="shared" si="235"/>
        <v>0.77215189873417711</v>
      </c>
      <c r="Y1052" s="103" t="str">
        <f t="shared" si="236"/>
        <v>GROWTH</v>
      </c>
      <c r="Z1052" s="74">
        <v>0</v>
      </c>
      <c r="AA1052" s="69"/>
      <c r="AB1052" s="69" t="s">
        <v>133</v>
      </c>
      <c r="AC1052" s="74" t="s">
        <v>132</v>
      </c>
      <c r="AD1052" s="3">
        <f t="shared" si="237"/>
        <v>0</v>
      </c>
      <c r="AE1052" s="75"/>
    </row>
    <row r="1053" spans="1:31" ht="14.25" customHeight="1">
      <c r="A1053" s="74" t="s">
        <v>132</v>
      </c>
      <c r="B1053" s="71" t="s">
        <v>103</v>
      </c>
      <c r="C1053" s="71" t="s">
        <v>2562</v>
      </c>
      <c r="D1053" s="71">
        <v>1000001336</v>
      </c>
      <c r="E1053" s="72" t="s">
        <v>2563</v>
      </c>
      <c r="F1053" s="73">
        <v>42367</v>
      </c>
      <c r="G1053" s="66" t="str">
        <f t="shared" si="224"/>
        <v>Targeted Dealer</v>
      </c>
      <c r="H1053" s="66"/>
      <c r="I1053" s="67">
        <v>260</v>
      </c>
      <c r="J1053" s="67">
        <f t="shared" si="225"/>
        <v>242.66666666666666</v>
      </c>
      <c r="K1053" s="68">
        <v>464</v>
      </c>
      <c r="L1053" s="68">
        <f t="shared" si="226"/>
        <v>-204</v>
      </c>
      <c r="M1053" s="68">
        <f t="shared" si="227"/>
        <v>191.20879120879121</v>
      </c>
      <c r="N1053" s="96">
        <v>388</v>
      </c>
      <c r="O1053" s="97" t="str">
        <f t="shared" si="228"/>
        <v>Mar</v>
      </c>
      <c r="P1053" s="96">
        <f t="shared" si="229"/>
        <v>388</v>
      </c>
      <c r="Q1053" s="98">
        <f t="shared" si="230"/>
        <v>76</v>
      </c>
      <c r="R1053" s="97">
        <f t="shared" si="231"/>
        <v>0.19587628865979378</v>
      </c>
      <c r="S1053" s="99" t="str">
        <f t="shared" si="232"/>
        <v>GROWTH</v>
      </c>
      <c r="T1053" s="68">
        <v>181</v>
      </c>
      <c r="U1053" s="100" t="str">
        <f t="shared" si="233"/>
        <v>Apr</v>
      </c>
      <c r="V1053" s="96">
        <v>181</v>
      </c>
      <c r="W1053" s="101">
        <f t="shared" si="234"/>
        <v>283</v>
      </c>
      <c r="X1053" s="102">
        <f t="shared" si="235"/>
        <v>1.5635359116022101</v>
      </c>
      <c r="Y1053" s="103" t="str">
        <f t="shared" si="236"/>
        <v>GROWTH</v>
      </c>
      <c r="Z1053" s="74">
        <v>0</v>
      </c>
      <c r="AA1053" s="69"/>
      <c r="AB1053" s="69" t="s">
        <v>133</v>
      </c>
      <c r="AC1053" s="74" t="s">
        <v>132</v>
      </c>
      <c r="AD1053" s="3">
        <f t="shared" si="237"/>
        <v>0</v>
      </c>
      <c r="AE1053" s="75"/>
    </row>
    <row r="1054" spans="1:31" ht="14.25" customHeight="1">
      <c r="A1054" s="74" t="s">
        <v>132</v>
      </c>
      <c r="B1054" s="71" t="s">
        <v>103</v>
      </c>
      <c r="C1054" s="71" t="s">
        <v>2564</v>
      </c>
      <c r="D1054" s="71">
        <v>1000001330</v>
      </c>
      <c r="E1054" s="72" t="s">
        <v>2565</v>
      </c>
      <c r="F1054" s="73">
        <v>42766</v>
      </c>
      <c r="G1054" s="66" t="str">
        <f t="shared" si="224"/>
        <v>Targeted Dealer</v>
      </c>
      <c r="H1054" s="66"/>
      <c r="I1054" s="67">
        <v>50</v>
      </c>
      <c r="J1054" s="67">
        <f t="shared" si="225"/>
        <v>46.666666666666671</v>
      </c>
      <c r="K1054" s="68">
        <v>20</v>
      </c>
      <c r="L1054" s="68">
        <f t="shared" si="226"/>
        <v>30</v>
      </c>
      <c r="M1054" s="68">
        <f t="shared" si="227"/>
        <v>42.857142857142854</v>
      </c>
      <c r="N1054" s="96">
        <v>31</v>
      </c>
      <c r="O1054" s="97" t="str">
        <f t="shared" si="228"/>
        <v>Mar</v>
      </c>
      <c r="P1054" s="96">
        <f t="shared" si="229"/>
        <v>31</v>
      </c>
      <c r="Q1054" s="98">
        <f t="shared" si="230"/>
        <v>-11</v>
      </c>
      <c r="R1054" s="97">
        <f t="shared" si="231"/>
        <v>-0.35483870967741937</v>
      </c>
      <c r="S1054" s="99" t="str">
        <f t="shared" si="232"/>
        <v>DEGROWTH</v>
      </c>
      <c r="T1054" s="68">
        <v>53</v>
      </c>
      <c r="U1054" s="100" t="str">
        <f t="shared" si="233"/>
        <v>Apr</v>
      </c>
      <c r="V1054" s="96">
        <v>53</v>
      </c>
      <c r="W1054" s="101">
        <f t="shared" si="234"/>
        <v>-33</v>
      </c>
      <c r="X1054" s="102">
        <f t="shared" si="235"/>
        <v>-0.62264150943396224</v>
      </c>
      <c r="Y1054" s="103" t="str">
        <f t="shared" si="236"/>
        <v>DEGROWTH</v>
      </c>
      <c r="Z1054" s="74">
        <v>0</v>
      </c>
      <c r="AA1054" s="69"/>
      <c r="AB1054" s="69" t="s">
        <v>133</v>
      </c>
      <c r="AC1054" s="74" t="s">
        <v>132</v>
      </c>
      <c r="AD1054" s="3">
        <f t="shared" si="237"/>
        <v>0</v>
      </c>
      <c r="AE1054" s="75"/>
    </row>
    <row r="1055" spans="1:31" ht="14.25" customHeight="1">
      <c r="A1055" s="74" t="s">
        <v>132</v>
      </c>
      <c r="B1055" s="71" t="s">
        <v>103</v>
      </c>
      <c r="C1055" s="71" t="s">
        <v>2566</v>
      </c>
      <c r="D1055" s="71">
        <v>1000001341</v>
      </c>
      <c r="E1055" s="72" t="s">
        <v>2567</v>
      </c>
      <c r="F1055" s="73">
        <v>42803</v>
      </c>
      <c r="G1055" s="66" t="str">
        <f t="shared" si="224"/>
        <v>Targeted Dealer</v>
      </c>
      <c r="H1055" s="66"/>
      <c r="I1055" s="67">
        <v>130</v>
      </c>
      <c r="J1055" s="67">
        <f t="shared" si="225"/>
        <v>121.33333333333333</v>
      </c>
      <c r="K1055" s="68">
        <v>0</v>
      </c>
      <c r="L1055" s="68">
        <f t="shared" si="226"/>
        <v>130</v>
      </c>
      <c r="M1055" s="68">
        <f t="shared" si="227"/>
        <v>0</v>
      </c>
      <c r="N1055" s="96">
        <v>41</v>
      </c>
      <c r="O1055" s="97" t="str">
        <f t="shared" si="228"/>
        <v>Mar</v>
      </c>
      <c r="P1055" s="96">
        <f t="shared" si="229"/>
        <v>41</v>
      </c>
      <c r="Q1055" s="98">
        <f t="shared" si="230"/>
        <v>-41</v>
      </c>
      <c r="R1055" s="97">
        <f t="shared" si="231"/>
        <v>-1</v>
      </c>
      <c r="S1055" s="99" t="str">
        <f t="shared" si="232"/>
        <v>DEGROWTH</v>
      </c>
      <c r="T1055" s="68">
        <v>175</v>
      </c>
      <c r="U1055" s="100" t="str">
        <f t="shared" si="233"/>
        <v>Apr</v>
      </c>
      <c r="V1055" s="96">
        <v>175</v>
      </c>
      <c r="W1055" s="101">
        <f t="shared" si="234"/>
        <v>-175</v>
      </c>
      <c r="X1055" s="102">
        <f t="shared" si="235"/>
        <v>-1</v>
      </c>
      <c r="Y1055" s="103" t="str">
        <f t="shared" si="236"/>
        <v>DEGROWTH</v>
      </c>
      <c r="Z1055" s="74">
        <v>0</v>
      </c>
      <c r="AA1055" s="69"/>
      <c r="AB1055" s="69" t="s">
        <v>133</v>
      </c>
      <c r="AC1055" s="74" t="s">
        <v>132</v>
      </c>
      <c r="AD1055" s="3">
        <f t="shared" si="237"/>
        <v>1</v>
      </c>
      <c r="AE1055" s="75"/>
    </row>
    <row r="1056" spans="1:31" ht="14.25" customHeight="1">
      <c r="A1056" s="74" t="s">
        <v>132</v>
      </c>
      <c r="B1056" s="71" t="s">
        <v>103</v>
      </c>
      <c r="C1056" s="71" t="s">
        <v>2568</v>
      </c>
      <c r="D1056" s="71">
        <v>1000001334</v>
      </c>
      <c r="E1056" s="72" t="s">
        <v>2569</v>
      </c>
      <c r="F1056" s="73">
        <v>43089</v>
      </c>
      <c r="G1056" s="66" t="str">
        <f t="shared" si="224"/>
        <v>Targeted Dealer</v>
      </c>
      <c r="H1056" s="66"/>
      <c r="I1056" s="67">
        <v>120</v>
      </c>
      <c r="J1056" s="67">
        <f t="shared" si="225"/>
        <v>112</v>
      </c>
      <c r="K1056" s="68">
        <v>35</v>
      </c>
      <c r="L1056" s="68">
        <f t="shared" si="226"/>
        <v>85</v>
      </c>
      <c r="M1056" s="68">
        <f t="shared" si="227"/>
        <v>31.249999999999996</v>
      </c>
      <c r="N1056" s="96">
        <v>13.5</v>
      </c>
      <c r="O1056" s="97" t="str">
        <f t="shared" si="228"/>
        <v>Mar</v>
      </c>
      <c r="P1056" s="96">
        <f t="shared" si="229"/>
        <v>13.5</v>
      </c>
      <c r="Q1056" s="98">
        <f t="shared" si="230"/>
        <v>21.5</v>
      </c>
      <c r="R1056" s="97">
        <f t="shared" si="231"/>
        <v>1.5925925925925926</v>
      </c>
      <c r="S1056" s="99" t="str">
        <f t="shared" si="232"/>
        <v>GROWTH</v>
      </c>
      <c r="T1056" s="68">
        <v>66</v>
      </c>
      <c r="U1056" s="100" t="str">
        <f t="shared" si="233"/>
        <v>Apr</v>
      </c>
      <c r="V1056" s="96">
        <v>66</v>
      </c>
      <c r="W1056" s="101">
        <f t="shared" si="234"/>
        <v>-31</v>
      </c>
      <c r="X1056" s="102">
        <f t="shared" si="235"/>
        <v>-0.46969696969696972</v>
      </c>
      <c r="Y1056" s="103" t="str">
        <f t="shared" si="236"/>
        <v>DEGROWTH</v>
      </c>
      <c r="Z1056" s="74">
        <v>0</v>
      </c>
      <c r="AA1056" s="69"/>
      <c r="AB1056" s="69" t="s">
        <v>133</v>
      </c>
      <c r="AC1056" s="74" t="s">
        <v>132</v>
      </c>
      <c r="AD1056" s="3">
        <f t="shared" si="237"/>
        <v>0</v>
      </c>
      <c r="AE1056" s="75"/>
    </row>
    <row r="1057" spans="1:31" ht="14.25" customHeight="1">
      <c r="A1057" s="74" t="s">
        <v>132</v>
      </c>
      <c r="B1057" s="71" t="s">
        <v>103</v>
      </c>
      <c r="C1057" s="71" t="s">
        <v>2570</v>
      </c>
      <c r="D1057" s="71">
        <v>1000001335</v>
      </c>
      <c r="E1057" s="72" t="s">
        <v>2571</v>
      </c>
      <c r="F1057" s="73">
        <v>43111</v>
      </c>
      <c r="G1057" s="66" t="str">
        <f t="shared" si="224"/>
        <v>Targeted Dealer</v>
      </c>
      <c r="H1057" s="66"/>
      <c r="I1057" s="67">
        <v>160</v>
      </c>
      <c r="J1057" s="67">
        <f t="shared" si="225"/>
        <v>149.33333333333331</v>
      </c>
      <c r="K1057" s="68">
        <v>322</v>
      </c>
      <c r="L1057" s="68">
        <f t="shared" si="226"/>
        <v>-162</v>
      </c>
      <c r="M1057" s="68">
        <f t="shared" si="227"/>
        <v>215.62500000000003</v>
      </c>
      <c r="N1057" s="96">
        <v>161</v>
      </c>
      <c r="O1057" s="97" t="str">
        <f t="shared" si="228"/>
        <v>Mar</v>
      </c>
      <c r="P1057" s="96">
        <f t="shared" si="229"/>
        <v>161</v>
      </c>
      <c r="Q1057" s="98">
        <f t="shared" si="230"/>
        <v>161</v>
      </c>
      <c r="R1057" s="97">
        <f t="shared" si="231"/>
        <v>1</v>
      </c>
      <c r="S1057" s="99" t="str">
        <f t="shared" si="232"/>
        <v>GROWTH</v>
      </c>
      <c r="T1057" s="68">
        <v>260</v>
      </c>
      <c r="U1057" s="100" t="str">
        <f t="shared" si="233"/>
        <v>Apr</v>
      </c>
      <c r="V1057" s="96">
        <v>260</v>
      </c>
      <c r="W1057" s="101">
        <f t="shared" si="234"/>
        <v>62</v>
      </c>
      <c r="X1057" s="102">
        <f t="shared" si="235"/>
        <v>0.2384615384615385</v>
      </c>
      <c r="Y1057" s="103" t="str">
        <f t="shared" si="236"/>
        <v>GROWTH</v>
      </c>
      <c r="Z1057" s="74">
        <v>0</v>
      </c>
      <c r="AA1057" s="69"/>
      <c r="AB1057" s="69" t="s">
        <v>133</v>
      </c>
      <c r="AC1057" s="74" t="s">
        <v>132</v>
      </c>
      <c r="AD1057" s="3">
        <f t="shared" si="237"/>
        <v>0</v>
      </c>
      <c r="AE1057" s="75"/>
    </row>
    <row r="1058" spans="1:31" ht="14.25" customHeight="1">
      <c r="A1058" s="74" t="s">
        <v>132</v>
      </c>
      <c r="B1058" s="71" t="s">
        <v>103</v>
      </c>
      <c r="C1058" s="71" t="s">
        <v>2572</v>
      </c>
      <c r="D1058" s="71">
        <v>1000001930</v>
      </c>
      <c r="E1058" s="72" t="s">
        <v>2573</v>
      </c>
      <c r="F1058" s="73">
        <v>43652</v>
      </c>
      <c r="G1058" s="66" t="str">
        <f t="shared" si="224"/>
        <v>Targeted Dealer</v>
      </c>
      <c r="H1058" s="66"/>
      <c r="I1058" s="67">
        <v>95</v>
      </c>
      <c r="J1058" s="67">
        <f t="shared" si="225"/>
        <v>88.666666666666657</v>
      </c>
      <c r="K1058" s="68">
        <v>105</v>
      </c>
      <c r="L1058" s="68">
        <f t="shared" si="226"/>
        <v>-10</v>
      </c>
      <c r="M1058" s="68">
        <f t="shared" si="227"/>
        <v>118.42105263157896</v>
      </c>
      <c r="N1058" s="96">
        <v>55</v>
      </c>
      <c r="O1058" s="97" t="str">
        <f t="shared" si="228"/>
        <v>Mar</v>
      </c>
      <c r="P1058" s="96">
        <f t="shared" si="229"/>
        <v>55</v>
      </c>
      <c r="Q1058" s="98">
        <f t="shared" si="230"/>
        <v>50</v>
      </c>
      <c r="R1058" s="97">
        <f t="shared" si="231"/>
        <v>0.90909090909090917</v>
      </c>
      <c r="S1058" s="99" t="str">
        <f t="shared" si="232"/>
        <v>GROWTH</v>
      </c>
      <c r="T1058" s="68">
        <v>0</v>
      </c>
      <c r="U1058" s="100" t="str">
        <f t="shared" si="233"/>
        <v>Apr</v>
      </c>
      <c r="V1058" s="96">
        <v>0</v>
      </c>
      <c r="W1058" s="101">
        <f t="shared" si="234"/>
        <v>105</v>
      </c>
      <c r="X1058" s="102">
        <f t="shared" si="235"/>
        <v>0</v>
      </c>
      <c r="Y1058" s="103" t="b">
        <f t="shared" si="236"/>
        <v>0</v>
      </c>
      <c r="Z1058" s="74">
        <v>0</v>
      </c>
      <c r="AA1058" s="69"/>
      <c r="AB1058" s="69" t="s">
        <v>133</v>
      </c>
      <c r="AC1058" s="74" t="s">
        <v>132</v>
      </c>
      <c r="AD1058" s="3">
        <f t="shared" si="237"/>
        <v>0</v>
      </c>
      <c r="AE1058" s="75"/>
    </row>
    <row r="1059" spans="1:31" ht="14.25" customHeight="1">
      <c r="A1059" s="74" t="s">
        <v>132</v>
      </c>
      <c r="B1059" s="71" t="s">
        <v>103</v>
      </c>
      <c r="C1059" s="71" t="s">
        <v>2574</v>
      </c>
      <c r="D1059" s="71">
        <v>1000002868</v>
      </c>
      <c r="E1059" s="72" t="s">
        <v>2575</v>
      </c>
      <c r="F1059" s="73">
        <v>44764</v>
      </c>
      <c r="G1059" s="66" t="str">
        <f t="shared" si="224"/>
        <v>Targeted Dealer</v>
      </c>
      <c r="H1059" s="66"/>
      <c r="I1059" s="67">
        <v>90</v>
      </c>
      <c r="J1059" s="67">
        <f t="shared" si="225"/>
        <v>84</v>
      </c>
      <c r="K1059" s="68">
        <v>50</v>
      </c>
      <c r="L1059" s="68">
        <f t="shared" si="226"/>
        <v>40</v>
      </c>
      <c r="M1059" s="68">
        <f t="shared" si="227"/>
        <v>59.523809523809526</v>
      </c>
      <c r="N1059" s="96">
        <v>25</v>
      </c>
      <c r="O1059" s="97" t="str">
        <f t="shared" si="228"/>
        <v>Mar</v>
      </c>
      <c r="P1059" s="96">
        <f t="shared" si="229"/>
        <v>25</v>
      </c>
      <c r="Q1059" s="98">
        <f t="shared" si="230"/>
        <v>25</v>
      </c>
      <c r="R1059" s="97">
        <f t="shared" si="231"/>
        <v>1</v>
      </c>
      <c r="S1059" s="99" t="str">
        <f t="shared" si="232"/>
        <v>GROWTH</v>
      </c>
      <c r="T1059" s="68">
        <v>66</v>
      </c>
      <c r="U1059" s="100" t="str">
        <f t="shared" si="233"/>
        <v>Apr</v>
      </c>
      <c r="V1059" s="96">
        <v>66</v>
      </c>
      <c r="W1059" s="101">
        <f t="shared" si="234"/>
        <v>-16</v>
      </c>
      <c r="X1059" s="102">
        <f t="shared" si="235"/>
        <v>-0.24242424242424243</v>
      </c>
      <c r="Y1059" s="103" t="str">
        <f t="shared" si="236"/>
        <v>DEGROWTH</v>
      </c>
      <c r="Z1059" s="74">
        <v>0</v>
      </c>
      <c r="AA1059" s="69"/>
      <c r="AB1059" s="69" t="s">
        <v>133</v>
      </c>
      <c r="AC1059" s="74" t="s">
        <v>132</v>
      </c>
      <c r="AD1059" s="3">
        <f t="shared" si="237"/>
        <v>0</v>
      </c>
      <c r="AE1059" s="75"/>
    </row>
    <row r="1060" spans="1:31" ht="14.25" customHeight="1">
      <c r="A1060" s="74" t="s">
        <v>132</v>
      </c>
      <c r="B1060" s="71" t="s">
        <v>103</v>
      </c>
      <c r="C1060" s="71" t="s">
        <v>2576</v>
      </c>
      <c r="D1060" s="71">
        <v>1000003632</v>
      </c>
      <c r="E1060" s="71" t="s">
        <v>2577</v>
      </c>
      <c r="F1060" s="73">
        <v>45118</v>
      </c>
      <c r="G1060" s="66" t="str">
        <f t="shared" si="224"/>
        <v>Targeted Dealer</v>
      </c>
      <c r="H1060" s="66"/>
      <c r="I1060" s="67">
        <v>60</v>
      </c>
      <c r="J1060" s="67">
        <f t="shared" si="225"/>
        <v>56</v>
      </c>
      <c r="K1060" s="68">
        <v>35</v>
      </c>
      <c r="L1060" s="68">
        <f t="shared" si="226"/>
        <v>25</v>
      </c>
      <c r="M1060" s="68">
        <f t="shared" si="227"/>
        <v>62.499999999999993</v>
      </c>
      <c r="N1060" s="96">
        <v>80</v>
      </c>
      <c r="O1060" s="97" t="str">
        <f t="shared" si="228"/>
        <v>Mar</v>
      </c>
      <c r="P1060" s="96">
        <f t="shared" si="229"/>
        <v>80</v>
      </c>
      <c r="Q1060" s="98">
        <f t="shared" si="230"/>
        <v>-45</v>
      </c>
      <c r="R1060" s="97">
        <f t="shared" si="231"/>
        <v>-0.5625</v>
      </c>
      <c r="S1060" s="99" t="str">
        <f t="shared" si="232"/>
        <v>DEGROWTH</v>
      </c>
      <c r="T1060" s="68">
        <v>73</v>
      </c>
      <c r="U1060" s="100" t="str">
        <f t="shared" si="233"/>
        <v>Apr</v>
      </c>
      <c r="V1060" s="96">
        <v>73</v>
      </c>
      <c r="W1060" s="101">
        <f t="shared" si="234"/>
        <v>-38</v>
      </c>
      <c r="X1060" s="102">
        <f t="shared" si="235"/>
        <v>-0.52054794520547953</v>
      </c>
      <c r="Y1060" s="103" t="str">
        <f t="shared" si="236"/>
        <v>DEGROWTH</v>
      </c>
      <c r="Z1060" s="74">
        <v>0</v>
      </c>
      <c r="AA1060" s="69"/>
      <c r="AB1060" s="69" t="s">
        <v>133</v>
      </c>
      <c r="AC1060" s="74" t="s">
        <v>132</v>
      </c>
      <c r="AD1060" s="3">
        <f t="shared" si="237"/>
        <v>0</v>
      </c>
      <c r="AE1060" s="75"/>
    </row>
    <row r="1061" spans="1:31" ht="14.25" customHeight="1">
      <c r="A1061" s="74" t="s">
        <v>132</v>
      </c>
      <c r="B1061" s="71" t="s">
        <v>105</v>
      </c>
      <c r="C1061" s="71" t="s">
        <v>364</v>
      </c>
      <c r="D1061" s="71">
        <v>1000002679</v>
      </c>
      <c r="E1061" s="71" t="s">
        <v>365</v>
      </c>
      <c r="F1061" s="73">
        <v>44739</v>
      </c>
      <c r="G1061" s="66" t="str">
        <f t="shared" si="224"/>
        <v>Targeted Dealer</v>
      </c>
      <c r="H1061" s="66"/>
      <c r="I1061" s="67">
        <v>25</v>
      </c>
      <c r="J1061" s="67">
        <f t="shared" si="225"/>
        <v>23.333333333333336</v>
      </c>
      <c r="K1061" s="68">
        <v>0</v>
      </c>
      <c r="L1061" s="68">
        <f t="shared" si="226"/>
        <v>25</v>
      </c>
      <c r="M1061" s="68">
        <f t="shared" si="227"/>
        <v>0</v>
      </c>
      <c r="N1061" s="96">
        <v>0</v>
      </c>
      <c r="O1061" s="97" t="str">
        <f t="shared" si="228"/>
        <v>Mar</v>
      </c>
      <c r="P1061" s="96">
        <f t="shared" si="229"/>
        <v>0</v>
      </c>
      <c r="Q1061" s="98">
        <f t="shared" si="230"/>
        <v>0</v>
      </c>
      <c r="R1061" s="97" t="str">
        <f t="shared" si="231"/>
        <v xml:space="preserve"> </v>
      </c>
      <c r="S1061" s="99" t="b">
        <f t="shared" si="232"/>
        <v>0</v>
      </c>
      <c r="T1061" s="68">
        <v>12</v>
      </c>
      <c r="U1061" s="100" t="str">
        <f t="shared" si="233"/>
        <v>Apr</v>
      </c>
      <c r="V1061" s="96">
        <v>12</v>
      </c>
      <c r="W1061" s="101">
        <f t="shared" si="234"/>
        <v>-12</v>
      </c>
      <c r="X1061" s="102">
        <f t="shared" si="235"/>
        <v>-1</v>
      </c>
      <c r="Y1061" s="103" t="str">
        <f t="shared" si="236"/>
        <v>DEGROWTH</v>
      </c>
      <c r="Z1061" s="74">
        <v>0</v>
      </c>
      <c r="AA1061" s="69"/>
      <c r="AB1061" s="69" t="s">
        <v>133</v>
      </c>
      <c r="AC1061" s="74" t="s">
        <v>132</v>
      </c>
      <c r="AD1061" s="3">
        <f t="shared" si="237"/>
        <v>1</v>
      </c>
      <c r="AE1061" s="75"/>
    </row>
    <row r="1062" spans="1:31" ht="14.25" customHeight="1">
      <c r="A1062" s="74" t="s">
        <v>132</v>
      </c>
      <c r="B1062" s="71" t="s">
        <v>105</v>
      </c>
      <c r="C1062" s="71" t="s">
        <v>2578</v>
      </c>
      <c r="D1062" s="71">
        <v>1000001583</v>
      </c>
      <c r="E1062" s="72" t="s">
        <v>2579</v>
      </c>
      <c r="F1062" s="73">
        <v>41340</v>
      </c>
      <c r="G1062" s="66" t="str">
        <f t="shared" si="224"/>
        <v>Targeted Dealer</v>
      </c>
      <c r="H1062" s="66"/>
      <c r="I1062" s="67">
        <v>25</v>
      </c>
      <c r="J1062" s="67">
        <f t="shared" si="225"/>
        <v>23.333333333333336</v>
      </c>
      <c r="K1062" s="68">
        <v>75</v>
      </c>
      <c r="L1062" s="68">
        <f t="shared" si="226"/>
        <v>-50</v>
      </c>
      <c r="M1062" s="68">
        <f t="shared" si="227"/>
        <v>321.42857142857139</v>
      </c>
      <c r="N1062" s="96">
        <v>0</v>
      </c>
      <c r="O1062" s="97" t="str">
        <f t="shared" si="228"/>
        <v>Mar</v>
      </c>
      <c r="P1062" s="96">
        <f t="shared" si="229"/>
        <v>0</v>
      </c>
      <c r="Q1062" s="98">
        <f t="shared" si="230"/>
        <v>75</v>
      </c>
      <c r="R1062" s="97" t="str">
        <f t="shared" si="231"/>
        <v xml:space="preserve"> </v>
      </c>
      <c r="S1062" s="99" t="b">
        <f t="shared" si="232"/>
        <v>0</v>
      </c>
      <c r="T1062" s="68">
        <v>25</v>
      </c>
      <c r="U1062" s="100" t="str">
        <f t="shared" si="233"/>
        <v>Apr</v>
      </c>
      <c r="V1062" s="96">
        <v>25</v>
      </c>
      <c r="W1062" s="101">
        <f t="shared" si="234"/>
        <v>50</v>
      </c>
      <c r="X1062" s="102">
        <f t="shared" si="235"/>
        <v>2</v>
      </c>
      <c r="Y1062" s="103" t="str">
        <f t="shared" si="236"/>
        <v>GROWTH</v>
      </c>
      <c r="Z1062" s="74">
        <v>0</v>
      </c>
      <c r="AA1062" s="69"/>
      <c r="AB1062" s="69" t="s">
        <v>133</v>
      </c>
      <c r="AC1062" s="74" t="s">
        <v>132</v>
      </c>
      <c r="AD1062" s="3">
        <f t="shared" si="237"/>
        <v>0</v>
      </c>
      <c r="AE1062" s="75"/>
    </row>
    <row r="1063" spans="1:31" ht="14.25" customHeight="1">
      <c r="A1063" s="74" t="s">
        <v>132</v>
      </c>
      <c r="B1063" s="71" t="s">
        <v>105</v>
      </c>
      <c r="C1063" s="71" t="s">
        <v>2580</v>
      </c>
      <c r="D1063" s="71">
        <v>1000001615</v>
      </c>
      <c r="E1063" s="72" t="s">
        <v>2581</v>
      </c>
      <c r="F1063" s="73">
        <v>41818</v>
      </c>
      <c r="G1063" s="66" t="str">
        <f t="shared" si="224"/>
        <v>Targeted Dealer</v>
      </c>
      <c r="H1063" s="66"/>
      <c r="I1063" s="67">
        <v>100</v>
      </c>
      <c r="J1063" s="67">
        <f t="shared" si="225"/>
        <v>93.333333333333343</v>
      </c>
      <c r="K1063" s="68">
        <v>96.5</v>
      </c>
      <c r="L1063" s="68">
        <f t="shared" si="226"/>
        <v>3.5</v>
      </c>
      <c r="M1063" s="68">
        <f t="shared" si="227"/>
        <v>103.39285714285712</v>
      </c>
      <c r="N1063" s="96">
        <v>164.5</v>
      </c>
      <c r="O1063" s="97" t="str">
        <f t="shared" si="228"/>
        <v>Mar</v>
      </c>
      <c r="P1063" s="96">
        <f t="shared" si="229"/>
        <v>164.5</v>
      </c>
      <c r="Q1063" s="98">
        <f t="shared" si="230"/>
        <v>-68</v>
      </c>
      <c r="R1063" s="97">
        <f t="shared" si="231"/>
        <v>-0.41337386018237077</v>
      </c>
      <c r="S1063" s="99" t="str">
        <f t="shared" si="232"/>
        <v>DEGROWTH</v>
      </c>
      <c r="T1063" s="68">
        <v>161</v>
      </c>
      <c r="U1063" s="100" t="str">
        <f t="shared" si="233"/>
        <v>Apr</v>
      </c>
      <c r="V1063" s="96">
        <v>161</v>
      </c>
      <c r="W1063" s="101">
        <f t="shared" si="234"/>
        <v>-64.5</v>
      </c>
      <c r="X1063" s="102">
        <f t="shared" si="235"/>
        <v>-0.40062111801242239</v>
      </c>
      <c r="Y1063" s="103" t="str">
        <f t="shared" si="236"/>
        <v>DEGROWTH</v>
      </c>
      <c r="Z1063" s="74">
        <v>0</v>
      </c>
      <c r="AA1063" s="69"/>
      <c r="AB1063" s="69" t="s">
        <v>133</v>
      </c>
      <c r="AC1063" s="74" t="s">
        <v>132</v>
      </c>
      <c r="AD1063" s="3">
        <f t="shared" si="237"/>
        <v>0</v>
      </c>
      <c r="AE1063" s="75"/>
    </row>
    <row r="1064" spans="1:31" ht="14.25" customHeight="1">
      <c r="A1064" s="74" t="s">
        <v>132</v>
      </c>
      <c r="B1064" s="71" t="s">
        <v>105</v>
      </c>
      <c r="C1064" s="71" t="s">
        <v>2582</v>
      </c>
      <c r="D1064" s="71">
        <v>1000001587</v>
      </c>
      <c r="E1064" s="72" t="s">
        <v>2583</v>
      </c>
      <c r="F1064" s="73">
        <v>42110</v>
      </c>
      <c r="G1064" s="66" t="str">
        <f t="shared" si="224"/>
        <v>Targeted Dealer</v>
      </c>
      <c r="H1064" s="66"/>
      <c r="I1064" s="67">
        <v>200</v>
      </c>
      <c r="J1064" s="67">
        <f t="shared" si="225"/>
        <v>186.66666666666669</v>
      </c>
      <c r="K1064" s="68">
        <v>340</v>
      </c>
      <c r="L1064" s="68">
        <f t="shared" si="226"/>
        <v>-140</v>
      </c>
      <c r="M1064" s="68">
        <f t="shared" si="227"/>
        <v>182.14285714285711</v>
      </c>
      <c r="N1064" s="96">
        <v>292.5</v>
      </c>
      <c r="O1064" s="97" t="str">
        <f t="shared" si="228"/>
        <v>Mar</v>
      </c>
      <c r="P1064" s="96">
        <f t="shared" si="229"/>
        <v>292.5</v>
      </c>
      <c r="Q1064" s="98">
        <f t="shared" si="230"/>
        <v>47.5</v>
      </c>
      <c r="R1064" s="97">
        <f t="shared" si="231"/>
        <v>0.16239316239316248</v>
      </c>
      <c r="S1064" s="99" t="str">
        <f t="shared" si="232"/>
        <v>GROWTH</v>
      </c>
      <c r="T1064" s="68">
        <v>310</v>
      </c>
      <c r="U1064" s="100" t="str">
        <f t="shared" si="233"/>
        <v>Apr</v>
      </c>
      <c r="V1064" s="96">
        <v>310</v>
      </c>
      <c r="W1064" s="101">
        <f t="shared" si="234"/>
        <v>30</v>
      </c>
      <c r="X1064" s="102">
        <f t="shared" si="235"/>
        <v>9.6774193548387011E-2</v>
      </c>
      <c r="Y1064" s="103" t="str">
        <f t="shared" si="236"/>
        <v>GROWTH</v>
      </c>
      <c r="Z1064" s="74">
        <v>0</v>
      </c>
      <c r="AA1064" s="69"/>
      <c r="AB1064" s="69" t="s">
        <v>133</v>
      </c>
      <c r="AC1064" s="74" t="s">
        <v>132</v>
      </c>
      <c r="AD1064" s="3">
        <f t="shared" si="237"/>
        <v>0</v>
      </c>
      <c r="AE1064" s="75"/>
    </row>
    <row r="1065" spans="1:31" ht="14.25" customHeight="1">
      <c r="A1065" s="74" t="s">
        <v>132</v>
      </c>
      <c r="B1065" s="71" t="s">
        <v>105</v>
      </c>
      <c r="C1065" s="71" t="s">
        <v>2584</v>
      </c>
      <c r="D1065" s="71">
        <v>1000001633</v>
      </c>
      <c r="E1065" s="72" t="s">
        <v>2585</v>
      </c>
      <c r="F1065" s="73">
        <v>43242</v>
      </c>
      <c r="G1065" s="66" t="str">
        <f t="shared" si="224"/>
        <v>Targeted Dealer</v>
      </c>
      <c r="H1065" s="66"/>
      <c r="I1065" s="67">
        <v>70</v>
      </c>
      <c r="J1065" s="67">
        <f t="shared" si="225"/>
        <v>65.333333333333343</v>
      </c>
      <c r="K1065" s="68">
        <v>129.25</v>
      </c>
      <c r="L1065" s="68">
        <f t="shared" si="226"/>
        <v>-59.25</v>
      </c>
      <c r="M1065" s="68">
        <f t="shared" si="227"/>
        <v>197.83163265306121</v>
      </c>
      <c r="N1065" s="96">
        <v>75</v>
      </c>
      <c r="O1065" s="97" t="str">
        <f t="shared" si="228"/>
        <v>Mar</v>
      </c>
      <c r="P1065" s="96">
        <f t="shared" si="229"/>
        <v>75</v>
      </c>
      <c r="Q1065" s="98">
        <f t="shared" si="230"/>
        <v>54.25</v>
      </c>
      <c r="R1065" s="97">
        <f t="shared" si="231"/>
        <v>0.72333333333333338</v>
      </c>
      <c r="S1065" s="99" t="str">
        <f t="shared" si="232"/>
        <v>GROWTH</v>
      </c>
      <c r="T1065" s="68">
        <v>50</v>
      </c>
      <c r="U1065" s="100" t="str">
        <f t="shared" si="233"/>
        <v>Apr</v>
      </c>
      <c r="V1065" s="96">
        <v>50</v>
      </c>
      <c r="W1065" s="101">
        <f t="shared" si="234"/>
        <v>79.25</v>
      </c>
      <c r="X1065" s="102">
        <f t="shared" si="235"/>
        <v>1.585</v>
      </c>
      <c r="Y1065" s="103" t="str">
        <f t="shared" si="236"/>
        <v>GROWTH</v>
      </c>
      <c r="Z1065" s="74">
        <v>0</v>
      </c>
      <c r="AA1065" s="69"/>
      <c r="AB1065" s="69" t="s">
        <v>133</v>
      </c>
      <c r="AC1065" s="74" t="s">
        <v>132</v>
      </c>
      <c r="AD1065" s="3">
        <f t="shared" si="237"/>
        <v>0</v>
      </c>
      <c r="AE1065" s="75"/>
    </row>
    <row r="1066" spans="1:31" ht="14.25" customHeight="1">
      <c r="A1066" s="74" t="s">
        <v>132</v>
      </c>
      <c r="B1066" s="71" t="s">
        <v>105</v>
      </c>
      <c r="C1066" s="71" t="s">
        <v>2586</v>
      </c>
      <c r="D1066" s="71">
        <v>1000001609</v>
      </c>
      <c r="E1066" s="72" t="s">
        <v>2587</v>
      </c>
      <c r="F1066" s="73">
        <v>43337</v>
      </c>
      <c r="G1066" s="66" t="str">
        <f t="shared" si="224"/>
        <v>Targeted Dealer</v>
      </c>
      <c r="H1066" s="66"/>
      <c r="I1066" s="67">
        <v>60</v>
      </c>
      <c r="J1066" s="67">
        <f t="shared" si="225"/>
        <v>56</v>
      </c>
      <c r="K1066" s="68">
        <v>246.5</v>
      </c>
      <c r="L1066" s="68">
        <f t="shared" si="226"/>
        <v>-186.5</v>
      </c>
      <c r="M1066" s="68">
        <f t="shared" si="227"/>
        <v>440.17857142857139</v>
      </c>
      <c r="N1066" s="96">
        <v>220.5</v>
      </c>
      <c r="O1066" s="97" t="str">
        <f t="shared" si="228"/>
        <v>Mar</v>
      </c>
      <c r="P1066" s="96">
        <f t="shared" si="229"/>
        <v>220.5</v>
      </c>
      <c r="Q1066" s="98">
        <f t="shared" si="230"/>
        <v>26</v>
      </c>
      <c r="R1066" s="97">
        <f t="shared" si="231"/>
        <v>0.11791383219954654</v>
      </c>
      <c r="S1066" s="99" t="str">
        <f t="shared" si="232"/>
        <v>GROWTH</v>
      </c>
      <c r="T1066" s="68">
        <v>136</v>
      </c>
      <c r="U1066" s="100" t="str">
        <f t="shared" si="233"/>
        <v>Apr</v>
      </c>
      <c r="V1066" s="96">
        <v>136</v>
      </c>
      <c r="W1066" s="101">
        <f t="shared" si="234"/>
        <v>110.5</v>
      </c>
      <c r="X1066" s="102">
        <f t="shared" si="235"/>
        <v>0.8125</v>
      </c>
      <c r="Y1066" s="103" t="str">
        <f t="shared" si="236"/>
        <v>GROWTH</v>
      </c>
      <c r="Z1066" s="74">
        <v>0</v>
      </c>
      <c r="AA1066" s="69"/>
      <c r="AB1066" s="69" t="s">
        <v>133</v>
      </c>
      <c r="AC1066" s="74" t="s">
        <v>132</v>
      </c>
      <c r="AD1066" s="3">
        <f t="shared" si="237"/>
        <v>0</v>
      </c>
      <c r="AE1066" s="75"/>
    </row>
    <row r="1067" spans="1:31" ht="14.25" customHeight="1">
      <c r="A1067" s="74" t="s">
        <v>132</v>
      </c>
      <c r="B1067" s="71" t="s">
        <v>105</v>
      </c>
      <c r="C1067" s="71" t="s">
        <v>2588</v>
      </c>
      <c r="D1067" s="71">
        <v>1000001611</v>
      </c>
      <c r="E1067" s="72" t="s">
        <v>2589</v>
      </c>
      <c r="F1067" s="73">
        <v>43601</v>
      </c>
      <c r="G1067" s="66" t="str">
        <f t="shared" si="224"/>
        <v>Targeted Dealer</v>
      </c>
      <c r="H1067" s="66"/>
      <c r="I1067" s="67">
        <v>80</v>
      </c>
      <c r="J1067" s="67">
        <f t="shared" si="225"/>
        <v>74.666666666666657</v>
      </c>
      <c r="K1067" s="68">
        <v>100</v>
      </c>
      <c r="L1067" s="68">
        <f t="shared" si="226"/>
        <v>-20</v>
      </c>
      <c r="M1067" s="68">
        <f t="shared" si="227"/>
        <v>133.92857142857144</v>
      </c>
      <c r="N1067" s="96">
        <v>100</v>
      </c>
      <c r="O1067" s="97" t="str">
        <f t="shared" si="228"/>
        <v>Mar</v>
      </c>
      <c r="P1067" s="96">
        <f t="shared" si="229"/>
        <v>100</v>
      </c>
      <c r="Q1067" s="98">
        <f t="shared" si="230"/>
        <v>0</v>
      </c>
      <c r="R1067" s="97">
        <f t="shared" si="231"/>
        <v>0</v>
      </c>
      <c r="S1067" s="99" t="str">
        <f t="shared" si="232"/>
        <v>GROWTH</v>
      </c>
      <c r="T1067" s="68">
        <v>120</v>
      </c>
      <c r="U1067" s="100" t="str">
        <f t="shared" si="233"/>
        <v>Apr</v>
      </c>
      <c r="V1067" s="96">
        <v>120</v>
      </c>
      <c r="W1067" s="101">
        <f t="shared" si="234"/>
        <v>-20</v>
      </c>
      <c r="X1067" s="102">
        <f t="shared" si="235"/>
        <v>-0.16666666666666663</v>
      </c>
      <c r="Y1067" s="103" t="str">
        <f t="shared" si="236"/>
        <v>DEGROWTH</v>
      </c>
      <c r="Z1067" s="74">
        <v>0</v>
      </c>
      <c r="AA1067" s="69"/>
      <c r="AB1067" s="69" t="s">
        <v>133</v>
      </c>
      <c r="AC1067" s="74" t="s">
        <v>132</v>
      </c>
      <c r="AD1067" s="3">
        <f t="shared" si="237"/>
        <v>0</v>
      </c>
      <c r="AE1067" s="75"/>
    </row>
    <row r="1068" spans="1:31" ht="14.25" customHeight="1">
      <c r="A1068" s="74" t="s">
        <v>132</v>
      </c>
      <c r="B1068" s="71" t="s">
        <v>105</v>
      </c>
      <c r="C1068" s="71" t="s">
        <v>2590</v>
      </c>
      <c r="D1068" s="71">
        <v>1000001590</v>
      </c>
      <c r="E1068" s="72" t="s">
        <v>2591</v>
      </c>
      <c r="F1068" s="73">
        <v>43718</v>
      </c>
      <c r="G1068" s="66" t="str">
        <f t="shared" si="224"/>
        <v>Targeted Dealer</v>
      </c>
      <c r="H1068" s="66"/>
      <c r="I1068" s="67">
        <v>170</v>
      </c>
      <c r="J1068" s="67">
        <f t="shared" si="225"/>
        <v>158.66666666666669</v>
      </c>
      <c r="K1068" s="68">
        <v>100</v>
      </c>
      <c r="L1068" s="68">
        <f t="shared" si="226"/>
        <v>70</v>
      </c>
      <c r="M1068" s="68">
        <f t="shared" si="227"/>
        <v>63.025210084033603</v>
      </c>
      <c r="N1068" s="96">
        <v>65</v>
      </c>
      <c r="O1068" s="97" t="str">
        <f t="shared" si="228"/>
        <v>Mar</v>
      </c>
      <c r="P1068" s="96">
        <f t="shared" si="229"/>
        <v>65</v>
      </c>
      <c r="Q1068" s="98">
        <f t="shared" si="230"/>
        <v>35</v>
      </c>
      <c r="R1068" s="97">
        <f t="shared" si="231"/>
        <v>0.53846153846153855</v>
      </c>
      <c r="S1068" s="99" t="str">
        <f t="shared" si="232"/>
        <v>GROWTH</v>
      </c>
      <c r="T1068" s="68">
        <v>0</v>
      </c>
      <c r="U1068" s="100" t="str">
        <f t="shared" si="233"/>
        <v>Apr</v>
      </c>
      <c r="V1068" s="96">
        <v>0</v>
      </c>
      <c r="W1068" s="101">
        <f t="shared" si="234"/>
        <v>100</v>
      </c>
      <c r="X1068" s="102">
        <f t="shared" si="235"/>
        <v>0</v>
      </c>
      <c r="Y1068" s="103" t="b">
        <f t="shared" si="236"/>
        <v>0</v>
      </c>
      <c r="Z1068" s="74">
        <v>0</v>
      </c>
      <c r="AA1068" s="69"/>
      <c r="AB1068" s="69" t="s">
        <v>133</v>
      </c>
      <c r="AC1068" s="74" t="s">
        <v>132</v>
      </c>
      <c r="AD1068" s="3">
        <f t="shared" si="237"/>
        <v>0</v>
      </c>
      <c r="AE1068" s="75"/>
    </row>
    <row r="1069" spans="1:31" ht="14.25" customHeight="1">
      <c r="A1069" s="74" t="s">
        <v>132</v>
      </c>
      <c r="B1069" s="71" t="s">
        <v>105</v>
      </c>
      <c r="C1069" s="71" t="s">
        <v>2592</v>
      </c>
      <c r="D1069" s="71">
        <v>1000001600</v>
      </c>
      <c r="E1069" s="72" t="s">
        <v>2593</v>
      </c>
      <c r="F1069" s="73">
        <v>44302</v>
      </c>
      <c r="G1069" s="66" t="str">
        <f t="shared" si="224"/>
        <v>Targeted Dealer</v>
      </c>
      <c r="H1069" s="66"/>
      <c r="I1069" s="67">
        <v>400</v>
      </c>
      <c r="J1069" s="67">
        <f t="shared" si="225"/>
        <v>373.33333333333337</v>
      </c>
      <c r="K1069" s="68">
        <v>632</v>
      </c>
      <c r="L1069" s="68">
        <f t="shared" si="226"/>
        <v>-232</v>
      </c>
      <c r="M1069" s="68">
        <f t="shared" si="227"/>
        <v>169.28571428571425</v>
      </c>
      <c r="N1069" s="96">
        <v>356</v>
      </c>
      <c r="O1069" s="97" t="str">
        <f t="shared" si="228"/>
        <v>Mar</v>
      </c>
      <c r="P1069" s="96">
        <f t="shared" si="229"/>
        <v>356</v>
      </c>
      <c r="Q1069" s="98">
        <f t="shared" si="230"/>
        <v>276</v>
      </c>
      <c r="R1069" s="97">
        <f t="shared" si="231"/>
        <v>0.77528089887640439</v>
      </c>
      <c r="S1069" s="99" t="str">
        <f t="shared" si="232"/>
        <v>GROWTH</v>
      </c>
      <c r="T1069" s="68">
        <v>385</v>
      </c>
      <c r="U1069" s="100" t="str">
        <f t="shared" si="233"/>
        <v>Apr</v>
      </c>
      <c r="V1069" s="96">
        <v>385</v>
      </c>
      <c r="W1069" s="101">
        <f t="shared" si="234"/>
        <v>247</v>
      </c>
      <c r="X1069" s="102">
        <f t="shared" si="235"/>
        <v>0.64155844155844166</v>
      </c>
      <c r="Y1069" s="103" t="str">
        <f t="shared" si="236"/>
        <v>GROWTH</v>
      </c>
      <c r="Z1069" s="74">
        <v>0</v>
      </c>
      <c r="AA1069" s="69"/>
      <c r="AB1069" s="69" t="s">
        <v>133</v>
      </c>
      <c r="AC1069" s="74" t="s">
        <v>132</v>
      </c>
      <c r="AD1069" s="3">
        <f t="shared" si="237"/>
        <v>0</v>
      </c>
      <c r="AE1069" s="75"/>
    </row>
    <row r="1070" spans="1:31" ht="14.25" customHeight="1">
      <c r="A1070" s="74" t="s">
        <v>132</v>
      </c>
      <c r="B1070" s="71" t="s">
        <v>105</v>
      </c>
      <c r="C1070" s="71" t="s">
        <v>2594</v>
      </c>
      <c r="D1070" s="71">
        <v>1000002043</v>
      </c>
      <c r="E1070" s="72" t="s">
        <v>2595</v>
      </c>
      <c r="F1070" s="73">
        <v>44501</v>
      </c>
      <c r="G1070" s="66" t="str">
        <f t="shared" si="224"/>
        <v>Targeted Dealer</v>
      </c>
      <c r="H1070" s="66"/>
      <c r="I1070" s="67">
        <v>200</v>
      </c>
      <c r="J1070" s="67">
        <f t="shared" si="225"/>
        <v>186.66666666666669</v>
      </c>
      <c r="K1070" s="68">
        <v>527</v>
      </c>
      <c r="L1070" s="68">
        <f t="shared" si="226"/>
        <v>-327</v>
      </c>
      <c r="M1070" s="68">
        <f t="shared" si="227"/>
        <v>282.32142857142856</v>
      </c>
      <c r="N1070" s="96">
        <v>245</v>
      </c>
      <c r="O1070" s="97" t="str">
        <f t="shared" si="228"/>
        <v>Mar</v>
      </c>
      <c r="P1070" s="96">
        <f t="shared" si="229"/>
        <v>245</v>
      </c>
      <c r="Q1070" s="98">
        <f t="shared" si="230"/>
        <v>282</v>
      </c>
      <c r="R1070" s="97">
        <f t="shared" si="231"/>
        <v>1.1510204081632653</v>
      </c>
      <c r="S1070" s="99" t="str">
        <f t="shared" si="232"/>
        <v>GROWTH</v>
      </c>
      <c r="T1070" s="68">
        <v>493.05</v>
      </c>
      <c r="U1070" s="100" t="str">
        <f t="shared" si="233"/>
        <v>Apr</v>
      </c>
      <c r="V1070" s="96">
        <v>493.05</v>
      </c>
      <c r="W1070" s="101">
        <f t="shared" si="234"/>
        <v>33.949999999999989</v>
      </c>
      <c r="X1070" s="102">
        <f t="shared" si="235"/>
        <v>6.885711388297322E-2</v>
      </c>
      <c r="Y1070" s="103" t="str">
        <f t="shared" si="236"/>
        <v>GROWTH</v>
      </c>
      <c r="Z1070" s="74">
        <v>0</v>
      </c>
      <c r="AA1070" s="69"/>
      <c r="AB1070" s="69" t="s">
        <v>133</v>
      </c>
      <c r="AC1070" s="74" t="s">
        <v>132</v>
      </c>
      <c r="AD1070" s="3">
        <f t="shared" si="237"/>
        <v>0</v>
      </c>
      <c r="AE1070" s="75"/>
    </row>
    <row r="1071" spans="1:31" ht="14.25" customHeight="1">
      <c r="A1071" s="74" t="s">
        <v>132</v>
      </c>
      <c r="B1071" s="71" t="s">
        <v>105</v>
      </c>
      <c r="C1071" s="71" t="s">
        <v>2596</v>
      </c>
      <c r="D1071" s="71">
        <v>1000002073</v>
      </c>
      <c r="E1071" s="72" t="s">
        <v>2597</v>
      </c>
      <c r="F1071" s="73">
        <v>44531</v>
      </c>
      <c r="G1071" s="66" t="str">
        <f t="shared" si="224"/>
        <v>Targeted Dealer</v>
      </c>
      <c r="H1071" s="66"/>
      <c r="I1071" s="67">
        <v>50</v>
      </c>
      <c r="J1071" s="67">
        <f t="shared" si="225"/>
        <v>46.666666666666671</v>
      </c>
      <c r="K1071" s="68">
        <v>111.5</v>
      </c>
      <c r="L1071" s="68">
        <f t="shared" si="226"/>
        <v>-61.5</v>
      </c>
      <c r="M1071" s="68">
        <f t="shared" si="227"/>
        <v>238.92857142857139</v>
      </c>
      <c r="N1071" s="96">
        <v>60</v>
      </c>
      <c r="O1071" s="97" t="str">
        <f t="shared" si="228"/>
        <v>Mar</v>
      </c>
      <c r="P1071" s="96">
        <f t="shared" si="229"/>
        <v>60</v>
      </c>
      <c r="Q1071" s="98">
        <f t="shared" si="230"/>
        <v>51.5</v>
      </c>
      <c r="R1071" s="97">
        <f t="shared" si="231"/>
        <v>0.85833333333333339</v>
      </c>
      <c r="S1071" s="99" t="str">
        <f t="shared" si="232"/>
        <v>GROWTH</v>
      </c>
      <c r="T1071" s="68">
        <v>89</v>
      </c>
      <c r="U1071" s="100" t="str">
        <f t="shared" si="233"/>
        <v>Apr</v>
      </c>
      <c r="V1071" s="96">
        <v>89</v>
      </c>
      <c r="W1071" s="101">
        <f t="shared" si="234"/>
        <v>22.5</v>
      </c>
      <c r="X1071" s="102">
        <f t="shared" si="235"/>
        <v>0.25280898876404501</v>
      </c>
      <c r="Y1071" s="103" t="str">
        <f t="shared" si="236"/>
        <v>GROWTH</v>
      </c>
      <c r="Z1071" s="74">
        <v>0</v>
      </c>
      <c r="AA1071" s="69"/>
      <c r="AB1071" s="69" t="s">
        <v>133</v>
      </c>
      <c r="AC1071" s="74" t="s">
        <v>132</v>
      </c>
      <c r="AD1071" s="3">
        <f t="shared" si="237"/>
        <v>0</v>
      </c>
      <c r="AE1071" s="75"/>
    </row>
    <row r="1072" spans="1:31" ht="14.25" customHeight="1">
      <c r="A1072" s="74" t="s">
        <v>132</v>
      </c>
      <c r="B1072" s="71" t="s">
        <v>105</v>
      </c>
      <c r="C1072" s="71" t="s">
        <v>2598</v>
      </c>
      <c r="D1072" s="71">
        <v>1000002072</v>
      </c>
      <c r="E1072" s="72" t="s">
        <v>2599</v>
      </c>
      <c r="F1072" s="73">
        <v>44557</v>
      </c>
      <c r="G1072" s="66" t="str">
        <f t="shared" si="224"/>
        <v>Targeted Dealer</v>
      </c>
      <c r="H1072" s="66"/>
      <c r="I1072" s="67">
        <v>200</v>
      </c>
      <c r="J1072" s="67">
        <f t="shared" si="225"/>
        <v>186.66666666666669</v>
      </c>
      <c r="K1072" s="68">
        <v>30</v>
      </c>
      <c r="L1072" s="68">
        <f t="shared" si="226"/>
        <v>170</v>
      </c>
      <c r="M1072" s="68">
        <f t="shared" si="227"/>
        <v>16.071428571428569</v>
      </c>
      <c r="N1072" s="96">
        <v>10</v>
      </c>
      <c r="O1072" s="97" t="str">
        <f t="shared" si="228"/>
        <v>Mar</v>
      </c>
      <c r="P1072" s="96">
        <f t="shared" si="229"/>
        <v>10</v>
      </c>
      <c r="Q1072" s="98">
        <f t="shared" si="230"/>
        <v>20</v>
      </c>
      <c r="R1072" s="97">
        <f t="shared" si="231"/>
        <v>2</v>
      </c>
      <c r="S1072" s="99" t="str">
        <f t="shared" si="232"/>
        <v>GROWTH</v>
      </c>
      <c r="T1072" s="68">
        <v>10</v>
      </c>
      <c r="U1072" s="100" t="str">
        <f t="shared" si="233"/>
        <v>Apr</v>
      </c>
      <c r="V1072" s="96">
        <v>10</v>
      </c>
      <c r="W1072" s="101">
        <f t="shared" si="234"/>
        <v>20</v>
      </c>
      <c r="X1072" s="102">
        <f t="shared" si="235"/>
        <v>2</v>
      </c>
      <c r="Y1072" s="103" t="str">
        <f t="shared" si="236"/>
        <v>GROWTH</v>
      </c>
      <c r="Z1072" s="74">
        <v>0</v>
      </c>
      <c r="AA1072" s="69"/>
      <c r="AB1072" s="69" t="s">
        <v>133</v>
      </c>
      <c r="AC1072" s="74" t="s">
        <v>132</v>
      </c>
      <c r="AD1072" s="3">
        <f t="shared" si="237"/>
        <v>0</v>
      </c>
      <c r="AE1072" s="75"/>
    </row>
    <row r="1073" spans="1:31" ht="14.25" customHeight="1">
      <c r="A1073" s="74" t="s">
        <v>132</v>
      </c>
      <c r="B1073" s="71" t="s">
        <v>105</v>
      </c>
      <c r="C1073" s="71" t="s">
        <v>2600</v>
      </c>
      <c r="D1073" s="71">
        <v>1000002803</v>
      </c>
      <c r="E1073" s="71" t="s">
        <v>2601</v>
      </c>
      <c r="F1073" s="73">
        <v>44736</v>
      </c>
      <c r="G1073" s="66" t="str">
        <f t="shared" si="224"/>
        <v>Targeted Dealer</v>
      </c>
      <c r="H1073" s="66"/>
      <c r="I1073" s="67">
        <v>50</v>
      </c>
      <c r="J1073" s="67">
        <f t="shared" si="225"/>
        <v>46.666666666666671</v>
      </c>
      <c r="K1073" s="68">
        <v>55</v>
      </c>
      <c r="L1073" s="68">
        <f t="shared" si="226"/>
        <v>-5</v>
      </c>
      <c r="M1073" s="68">
        <f t="shared" si="227"/>
        <v>117.85714285714285</v>
      </c>
      <c r="N1073" s="96">
        <v>50</v>
      </c>
      <c r="O1073" s="97" t="str">
        <f t="shared" si="228"/>
        <v>Mar</v>
      </c>
      <c r="P1073" s="96">
        <f t="shared" si="229"/>
        <v>50</v>
      </c>
      <c r="Q1073" s="98">
        <f t="shared" si="230"/>
        <v>5</v>
      </c>
      <c r="R1073" s="97">
        <f t="shared" si="231"/>
        <v>0.10000000000000009</v>
      </c>
      <c r="S1073" s="99" t="str">
        <f t="shared" si="232"/>
        <v>GROWTH</v>
      </c>
      <c r="T1073" s="68">
        <v>50</v>
      </c>
      <c r="U1073" s="100" t="str">
        <f t="shared" si="233"/>
        <v>Apr</v>
      </c>
      <c r="V1073" s="96">
        <v>50</v>
      </c>
      <c r="W1073" s="101">
        <f t="shared" si="234"/>
        <v>5</v>
      </c>
      <c r="X1073" s="102">
        <f t="shared" si="235"/>
        <v>0.10000000000000009</v>
      </c>
      <c r="Y1073" s="103" t="str">
        <f t="shared" si="236"/>
        <v>GROWTH</v>
      </c>
      <c r="Z1073" s="74">
        <v>0</v>
      </c>
      <c r="AA1073" s="69"/>
      <c r="AB1073" s="69" t="s">
        <v>133</v>
      </c>
      <c r="AC1073" s="74" t="s">
        <v>132</v>
      </c>
      <c r="AD1073" s="3">
        <f t="shared" si="237"/>
        <v>0</v>
      </c>
      <c r="AE1073" s="75"/>
    </row>
    <row r="1074" spans="1:31" ht="14.25" customHeight="1">
      <c r="A1074" s="74" t="s">
        <v>132</v>
      </c>
      <c r="B1074" s="78" t="s">
        <v>105</v>
      </c>
      <c r="C1074" s="78" t="s">
        <v>368</v>
      </c>
      <c r="D1074" s="78">
        <v>1000004095</v>
      </c>
      <c r="E1074" s="78" t="s">
        <v>369</v>
      </c>
      <c r="F1074" s="73">
        <v>45527</v>
      </c>
      <c r="G1074" s="66" t="str">
        <f t="shared" si="224"/>
        <v>Targeted Dealer</v>
      </c>
      <c r="H1074" s="66"/>
      <c r="I1074" s="67">
        <v>25</v>
      </c>
      <c r="J1074" s="67">
        <f t="shared" si="225"/>
        <v>23.333333333333336</v>
      </c>
      <c r="K1074" s="68">
        <v>0</v>
      </c>
      <c r="L1074" s="68">
        <f t="shared" si="226"/>
        <v>25</v>
      </c>
      <c r="M1074" s="68">
        <f t="shared" si="227"/>
        <v>0</v>
      </c>
      <c r="N1074" s="96">
        <v>0</v>
      </c>
      <c r="O1074" s="97" t="str">
        <f t="shared" si="228"/>
        <v>Mar</v>
      </c>
      <c r="P1074" s="96">
        <f t="shared" si="229"/>
        <v>0</v>
      </c>
      <c r="Q1074" s="98">
        <f t="shared" si="230"/>
        <v>0</v>
      </c>
      <c r="R1074" s="97" t="str">
        <f t="shared" si="231"/>
        <v xml:space="preserve"> </v>
      </c>
      <c r="S1074" s="99" t="b">
        <f t="shared" si="232"/>
        <v>0</v>
      </c>
      <c r="T1074" s="68">
        <v>45</v>
      </c>
      <c r="U1074" s="100" t="str">
        <f t="shared" si="233"/>
        <v>Apr</v>
      </c>
      <c r="V1074" s="96">
        <v>45</v>
      </c>
      <c r="W1074" s="101">
        <f t="shared" si="234"/>
        <v>-45</v>
      </c>
      <c r="X1074" s="102">
        <f t="shared" si="235"/>
        <v>-1</v>
      </c>
      <c r="Y1074" s="103" t="str">
        <f t="shared" si="236"/>
        <v>DEGROWTH</v>
      </c>
      <c r="Z1074" s="74">
        <v>0</v>
      </c>
      <c r="AA1074" s="69"/>
      <c r="AB1074" s="69" t="s">
        <v>133</v>
      </c>
      <c r="AC1074" s="74" t="s">
        <v>132</v>
      </c>
      <c r="AD1074" s="3">
        <f t="shared" si="237"/>
        <v>1</v>
      </c>
      <c r="AE1074" s="75"/>
    </row>
    <row r="1075" spans="1:31" ht="14.25" customHeight="1">
      <c r="A1075" s="69" t="s">
        <v>131</v>
      </c>
      <c r="B1075" s="71" t="s">
        <v>95</v>
      </c>
      <c r="C1075" s="71" t="s">
        <v>370</v>
      </c>
      <c r="D1075" s="71">
        <v>1000001354</v>
      </c>
      <c r="E1075" s="72" t="s">
        <v>371</v>
      </c>
      <c r="F1075" s="73">
        <v>40802</v>
      </c>
      <c r="G1075" s="66" t="str">
        <f t="shared" si="224"/>
        <v>Targeted Dealer</v>
      </c>
      <c r="H1075" s="66"/>
      <c r="I1075" s="67">
        <v>150</v>
      </c>
      <c r="J1075" s="67">
        <f t="shared" si="225"/>
        <v>140</v>
      </c>
      <c r="K1075" s="68">
        <v>130.25</v>
      </c>
      <c r="L1075" s="68">
        <f t="shared" si="226"/>
        <v>19.75</v>
      </c>
      <c r="M1075" s="68">
        <f t="shared" si="227"/>
        <v>93.035714285714292</v>
      </c>
      <c r="N1075" s="96">
        <v>96.25</v>
      </c>
      <c r="O1075" s="97" t="str">
        <f t="shared" si="228"/>
        <v>Mar</v>
      </c>
      <c r="P1075" s="96">
        <f t="shared" si="229"/>
        <v>96.25</v>
      </c>
      <c r="Q1075" s="98">
        <f t="shared" si="230"/>
        <v>34</v>
      </c>
      <c r="R1075" s="97">
        <f t="shared" si="231"/>
        <v>0.35324675324675314</v>
      </c>
      <c r="S1075" s="99" t="str">
        <f t="shared" si="232"/>
        <v>GROWTH</v>
      </c>
      <c r="T1075" s="68">
        <v>139.5</v>
      </c>
      <c r="U1075" s="100" t="str">
        <f t="shared" si="233"/>
        <v>Apr</v>
      </c>
      <c r="V1075" s="96">
        <v>139.5</v>
      </c>
      <c r="W1075" s="101">
        <f t="shared" si="234"/>
        <v>-9.25</v>
      </c>
      <c r="X1075" s="102">
        <f t="shared" si="235"/>
        <v>-6.6308243727598581E-2</v>
      </c>
      <c r="Y1075" s="103" t="str">
        <f t="shared" si="236"/>
        <v>DEGROWTH</v>
      </c>
      <c r="Z1075" s="74">
        <v>0</v>
      </c>
      <c r="AA1075" s="69"/>
      <c r="AB1075" s="69" t="s">
        <v>133</v>
      </c>
      <c r="AC1075" s="69" t="s">
        <v>131</v>
      </c>
      <c r="AD1075" s="3">
        <f t="shared" si="237"/>
        <v>0</v>
      </c>
      <c r="AE1075" s="75"/>
    </row>
    <row r="1076" spans="1:31" ht="14.25" customHeight="1">
      <c r="A1076" s="69" t="s">
        <v>131</v>
      </c>
      <c r="B1076" s="71" t="s">
        <v>95</v>
      </c>
      <c r="C1076" s="71" t="s">
        <v>2602</v>
      </c>
      <c r="D1076" s="71">
        <v>1000001351</v>
      </c>
      <c r="E1076" s="72" t="s">
        <v>2603</v>
      </c>
      <c r="F1076" s="73">
        <v>41234</v>
      </c>
      <c r="G1076" s="66" t="str">
        <f t="shared" si="224"/>
        <v>Targeted Dealer</v>
      </c>
      <c r="H1076" s="66"/>
      <c r="I1076" s="67">
        <v>500</v>
      </c>
      <c r="J1076" s="67">
        <f t="shared" si="225"/>
        <v>466.66666666666669</v>
      </c>
      <c r="K1076" s="68">
        <v>557.70000000000005</v>
      </c>
      <c r="L1076" s="68">
        <f t="shared" si="226"/>
        <v>-57.700000000000045</v>
      </c>
      <c r="M1076" s="68">
        <f t="shared" si="227"/>
        <v>119.50714285714285</v>
      </c>
      <c r="N1076" s="96">
        <v>528</v>
      </c>
      <c r="O1076" s="97" t="str">
        <f t="shared" si="228"/>
        <v>Mar</v>
      </c>
      <c r="P1076" s="96">
        <f t="shared" si="229"/>
        <v>528</v>
      </c>
      <c r="Q1076" s="98">
        <f t="shared" si="230"/>
        <v>29.700000000000045</v>
      </c>
      <c r="R1076" s="97">
        <f t="shared" si="231"/>
        <v>5.6250000000000133E-2</v>
      </c>
      <c r="S1076" s="99" t="str">
        <f t="shared" si="232"/>
        <v>GROWTH</v>
      </c>
      <c r="T1076" s="68">
        <v>440.55</v>
      </c>
      <c r="U1076" s="100" t="str">
        <f t="shared" si="233"/>
        <v>Apr</v>
      </c>
      <c r="V1076" s="96">
        <v>440.55</v>
      </c>
      <c r="W1076" s="101">
        <f t="shared" si="234"/>
        <v>117.15000000000003</v>
      </c>
      <c r="X1076" s="102">
        <f t="shared" si="235"/>
        <v>0.26591760299625467</v>
      </c>
      <c r="Y1076" s="103" t="str">
        <f t="shared" si="236"/>
        <v>GROWTH</v>
      </c>
      <c r="Z1076" s="74">
        <v>0</v>
      </c>
      <c r="AA1076" s="69"/>
      <c r="AB1076" s="69" t="s">
        <v>133</v>
      </c>
      <c r="AC1076" s="69" t="s">
        <v>131</v>
      </c>
      <c r="AD1076" s="3">
        <f t="shared" si="237"/>
        <v>0</v>
      </c>
      <c r="AE1076" s="75"/>
    </row>
    <row r="1077" spans="1:31" ht="14.25" customHeight="1">
      <c r="A1077" s="69" t="s">
        <v>131</v>
      </c>
      <c r="B1077" s="71" t="s">
        <v>95</v>
      </c>
      <c r="C1077" s="71" t="s">
        <v>2604</v>
      </c>
      <c r="D1077" s="71">
        <v>1000001417</v>
      </c>
      <c r="E1077" s="72" t="s">
        <v>2605</v>
      </c>
      <c r="F1077" s="73">
        <v>41720</v>
      </c>
      <c r="G1077" s="66" t="str">
        <f t="shared" si="224"/>
        <v>Targeted Dealer</v>
      </c>
      <c r="H1077" s="66"/>
      <c r="I1077" s="67">
        <v>500</v>
      </c>
      <c r="J1077" s="67">
        <f t="shared" si="225"/>
        <v>466.66666666666669</v>
      </c>
      <c r="K1077" s="68">
        <v>513</v>
      </c>
      <c r="L1077" s="68">
        <f t="shared" si="226"/>
        <v>-13</v>
      </c>
      <c r="M1077" s="68">
        <f t="shared" si="227"/>
        <v>109.92857142857142</v>
      </c>
      <c r="N1077" s="96">
        <v>521.54999999999995</v>
      </c>
      <c r="O1077" s="97" t="str">
        <f t="shared" si="228"/>
        <v>Mar</v>
      </c>
      <c r="P1077" s="96">
        <f t="shared" si="229"/>
        <v>521.54999999999995</v>
      </c>
      <c r="Q1077" s="98">
        <f t="shared" si="230"/>
        <v>-8.5499999999999545</v>
      </c>
      <c r="R1077" s="97">
        <f t="shared" si="231"/>
        <v>-1.6393442622950727E-2</v>
      </c>
      <c r="S1077" s="99" t="str">
        <f t="shared" si="232"/>
        <v>DEGROWTH</v>
      </c>
      <c r="T1077" s="68">
        <v>479.15</v>
      </c>
      <c r="U1077" s="100" t="str">
        <f t="shared" si="233"/>
        <v>Apr</v>
      </c>
      <c r="V1077" s="96">
        <v>479.15</v>
      </c>
      <c r="W1077" s="101">
        <f t="shared" si="234"/>
        <v>33.850000000000023</v>
      </c>
      <c r="X1077" s="102">
        <f t="shared" si="235"/>
        <v>7.0645935510800451E-2</v>
      </c>
      <c r="Y1077" s="103" t="str">
        <f t="shared" si="236"/>
        <v>GROWTH</v>
      </c>
      <c r="Z1077" s="74">
        <v>0</v>
      </c>
      <c r="AA1077" s="69"/>
      <c r="AB1077" s="69" t="s">
        <v>133</v>
      </c>
      <c r="AC1077" s="69" t="s">
        <v>131</v>
      </c>
      <c r="AD1077" s="3">
        <f t="shared" si="237"/>
        <v>0</v>
      </c>
      <c r="AE1077" s="75"/>
    </row>
    <row r="1078" spans="1:31" ht="14.25" customHeight="1">
      <c r="A1078" s="69" t="s">
        <v>131</v>
      </c>
      <c r="B1078" s="71" t="s">
        <v>95</v>
      </c>
      <c r="C1078" s="71" t="s">
        <v>2606</v>
      </c>
      <c r="D1078" s="71">
        <v>1000001384</v>
      </c>
      <c r="E1078" s="72" t="s">
        <v>2607</v>
      </c>
      <c r="F1078" s="73">
        <v>42339</v>
      </c>
      <c r="G1078" s="66" t="str">
        <f t="shared" si="224"/>
        <v>Targeted Dealer</v>
      </c>
      <c r="H1078" s="66"/>
      <c r="I1078" s="67">
        <v>400</v>
      </c>
      <c r="J1078" s="67">
        <f t="shared" si="225"/>
        <v>373.33333333333337</v>
      </c>
      <c r="K1078" s="68">
        <v>112</v>
      </c>
      <c r="L1078" s="68">
        <f t="shared" si="226"/>
        <v>288</v>
      </c>
      <c r="M1078" s="68">
        <f t="shared" si="227"/>
        <v>29.999999999999996</v>
      </c>
      <c r="N1078" s="96">
        <v>0</v>
      </c>
      <c r="O1078" s="97" t="str">
        <f t="shared" si="228"/>
        <v>Mar</v>
      </c>
      <c r="P1078" s="96">
        <f t="shared" si="229"/>
        <v>0</v>
      </c>
      <c r="Q1078" s="98">
        <f t="shared" si="230"/>
        <v>112</v>
      </c>
      <c r="R1078" s="97" t="str">
        <f t="shared" si="231"/>
        <v xml:space="preserve"> </v>
      </c>
      <c r="S1078" s="99" t="b">
        <f t="shared" si="232"/>
        <v>0</v>
      </c>
      <c r="T1078" s="68">
        <v>2750.45</v>
      </c>
      <c r="U1078" s="100" t="str">
        <f t="shared" si="233"/>
        <v>Apr</v>
      </c>
      <c r="V1078" s="96">
        <v>2750.45</v>
      </c>
      <c r="W1078" s="101">
        <f t="shared" si="234"/>
        <v>-2638.45</v>
      </c>
      <c r="X1078" s="102">
        <f t="shared" si="235"/>
        <v>-0.9592793906451671</v>
      </c>
      <c r="Y1078" s="103" t="str">
        <f t="shared" si="236"/>
        <v>DEGROWTH</v>
      </c>
      <c r="Z1078" s="74">
        <v>0</v>
      </c>
      <c r="AA1078" s="69"/>
      <c r="AB1078" s="69" t="s">
        <v>133</v>
      </c>
      <c r="AC1078" s="69" t="s">
        <v>131</v>
      </c>
      <c r="AD1078" s="3">
        <f t="shared" si="237"/>
        <v>0</v>
      </c>
      <c r="AE1078" s="75"/>
    </row>
    <row r="1079" spans="1:31" ht="14.25" customHeight="1">
      <c r="A1079" s="69" t="s">
        <v>131</v>
      </c>
      <c r="B1079" s="71" t="s">
        <v>95</v>
      </c>
      <c r="C1079" s="71" t="s">
        <v>2608</v>
      </c>
      <c r="D1079" s="71">
        <v>1000001420</v>
      </c>
      <c r="E1079" s="72" t="s">
        <v>2609</v>
      </c>
      <c r="F1079" s="73">
        <v>43378</v>
      </c>
      <c r="G1079" s="66" t="str">
        <f t="shared" si="224"/>
        <v>Targeted Dealer</v>
      </c>
      <c r="H1079" s="66"/>
      <c r="I1079" s="67">
        <v>1100</v>
      </c>
      <c r="J1079" s="67">
        <f t="shared" si="225"/>
        <v>1026.6666666666665</v>
      </c>
      <c r="K1079" s="68">
        <v>1412.75</v>
      </c>
      <c r="L1079" s="68">
        <f t="shared" si="226"/>
        <v>-312.75</v>
      </c>
      <c r="M1079" s="68">
        <f t="shared" si="227"/>
        <v>137.60551948051949</v>
      </c>
      <c r="N1079" s="96">
        <v>1276.95</v>
      </c>
      <c r="O1079" s="97" t="str">
        <f t="shared" si="228"/>
        <v>Mar</v>
      </c>
      <c r="P1079" s="96">
        <f t="shared" si="229"/>
        <v>1276.95</v>
      </c>
      <c r="Q1079" s="98">
        <f t="shared" si="230"/>
        <v>135.79999999999995</v>
      </c>
      <c r="R1079" s="97">
        <f t="shared" si="231"/>
        <v>0.1063471553310622</v>
      </c>
      <c r="S1079" s="99" t="str">
        <f t="shared" si="232"/>
        <v>GROWTH</v>
      </c>
      <c r="T1079" s="68">
        <v>768.1</v>
      </c>
      <c r="U1079" s="100" t="str">
        <f t="shared" si="233"/>
        <v>Apr</v>
      </c>
      <c r="V1079" s="96">
        <v>768.1</v>
      </c>
      <c r="W1079" s="101">
        <f t="shared" si="234"/>
        <v>644.65</v>
      </c>
      <c r="X1079" s="102">
        <f t="shared" si="235"/>
        <v>0.83927873974742861</v>
      </c>
      <c r="Y1079" s="103" t="str">
        <f t="shared" si="236"/>
        <v>GROWTH</v>
      </c>
      <c r="Z1079" s="74">
        <v>0</v>
      </c>
      <c r="AA1079" s="69"/>
      <c r="AB1079" s="69" t="s">
        <v>133</v>
      </c>
      <c r="AC1079" s="69" t="s">
        <v>131</v>
      </c>
      <c r="AD1079" s="3">
        <f t="shared" si="237"/>
        <v>0</v>
      </c>
      <c r="AE1079" s="75"/>
    </row>
    <row r="1080" spans="1:31" ht="14.25" customHeight="1">
      <c r="A1080" s="69" t="s">
        <v>131</v>
      </c>
      <c r="B1080" s="71" t="s">
        <v>95</v>
      </c>
      <c r="C1080" s="71" t="s">
        <v>2610</v>
      </c>
      <c r="D1080" s="71">
        <v>1000001374</v>
      </c>
      <c r="E1080" s="72" t="s">
        <v>2611</v>
      </c>
      <c r="F1080" s="73">
        <v>43493</v>
      </c>
      <c r="G1080" s="66" t="str">
        <f t="shared" si="224"/>
        <v>Targeted Dealer</v>
      </c>
      <c r="H1080" s="66"/>
      <c r="I1080" s="67">
        <v>120</v>
      </c>
      <c r="J1080" s="67">
        <f t="shared" si="225"/>
        <v>112</v>
      </c>
      <c r="K1080" s="68">
        <v>132.5</v>
      </c>
      <c r="L1080" s="68">
        <f t="shared" si="226"/>
        <v>-12.5</v>
      </c>
      <c r="M1080" s="68">
        <f t="shared" si="227"/>
        <v>118.30357142857142</v>
      </c>
      <c r="N1080" s="96">
        <v>128.75</v>
      </c>
      <c r="O1080" s="97" t="str">
        <f t="shared" si="228"/>
        <v>Mar</v>
      </c>
      <c r="P1080" s="96">
        <f t="shared" si="229"/>
        <v>128.75</v>
      </c>
      <c r="Q1080" s="98">
        <f t="shared" si="230"/>
        <v>3.75</v>
      </c>
      <c r="R1080" s="97">
        <f t="shared" si="231"/>
        <v>2.9126213592232997E-2</v>
      </c>
      <c r="S1080" s="99" t="str">
        <f t="shared" si="232"/>
        <v>GROWTH</v>
      </c>
      <c r="T1080" s="68">
        <v>135.85</v>
      </c>
      <c r="U1080" s="100" t="str">
        <f t="shared" si="233"/>
        <v>Apr</v>
      </c>
      <c r="V1080" s="96">
        <v>135.85</v>
      </c>
      <c r="W1080" s="101">
        <f t="shared" si="234"/>
        <v>-3.3499999999999943</v>
      </c>
      <c r="X1080" s="102">
        <f t="shared" si="235"/>
        <v>-2.465955097534045E-2</v>
      </c>
      <c r="Y1080" s="103" t="str">
        <f t="shared" si="236"/>
        <v>DEGROWTH</v>
      </c>
      <c r="Z1080" s="74">
        <v>0</v>
      </c>
      <c r="AA1080" s="69"/>
      <c r="AB1080" s="69" t="s">
        <v>133</v>
      </c>
      <c r="AC1080" s="69" t="s">
        <v>131</v>
      </c>
      <c r="AD1080" s="3">
        <f t="shared" si="237"/>
        <v>0</v>
      </c>
      <c r="AE1080" s="75"/>
    </row>
    <row r="1081" spans="1:31" ht="14.25" customHeight="1">
      <c r="A1081" s="69" t="s">
        <v>131</v>
      </c>
      <c r="B1081" s="71" t="s">
        <v>95</v>
      </c>
      <c r="C1081" s="71" t="s">
        <v>2612</v>
      </c>
      <c r="D1081" s="71">
        <v>1000001361</v>
      </c>
      <c r="E1081" s="72" t="s">
        <v>2613</v>
      </c>
      <c r="F1081" s="73">
        <v>43787</v>
      </c>
      <c r="G1081" s="66" t="str">
        <f t="shared" si="224"/>
        <v>Targeted Dealer</v>
      </c>
      <c r="H1081" s="66"/>
      <c r="I1081" s="67">
        <v>1600</v>
      </c>
      <c r="J1081" s="67">
        <f t="shared" si="225"/>
        <v>1493.3333333333335</v>
      </c>
      <c r="K1081" s="68">
        <v>1839.55</v>
      </c>
      <c r="L1081" s="68">
        <f t="shared" si="226"/>
        <v>-239.54999999999995</v>
      </c>
      <c r="M1081" s="68">
        <f t="shared" si="227"/>
        <v>123.18415178571426</v>
      </c>
      <c r="N1081" s="96">
        <v>1558.1</v>
      </c>
      <c r="O1081" s="97" t="str">
        <f t="shared" si="228"/>
        <v>Mar</v>
      </c>
      <c r="P1081" s="96">
        <f t="shared" si="229"/>
        <v>1558.1</v>
      </c>
      <c r="Q1081" s="98">
        <f t="shared" si="230"/>
        <v>281.45000000000005</v>
      </c>
      <c r="R1081" s="97">
        <f t="shared" si="231"/>
        <v>0.1806366728708042</v>
      </c>
      <c r="S1081" s="99" t="str">
        <f t="shared" si="232"/>
        <v>GROWTH</v>
      </c>
      <c r="T1081" s="68">
        <v>1570.55</v>
      </c>
      <c r="U1081" s="100" t="str">
        <f t="shared" si="233"/>
        <v>Apr</v>
      </c>
      <c r="V1081" s="96">
        <v>1570.55</v>
      </c>
      <c r="W1081" s="101">
        <f t="shared" si="234"/>
        <v>269</v>
      </c>
      <c r="X1081" s="102">
        <f t="shared" si="235"/>
        <v>0.17127757791856357</v>
      </c>
      <c r="Y1081" s="103" t="str">
        <f t="shared" si="236"/>
        <v>GROWTH</v>
      </c>
      <c r="Z1081" s="74">
        <v>0</v>
      </c>
      <c r="AA1081" s="69"/>
      <c r="AB1081" s="69" t="s">
        <v>133</v>
      </c>
      <c r="AC1081" s="69" t="s">
        <v>131</v>
      </c>
      <c r="AD1081" s="3">
        <f t="shared" si="237"/>
        <v>0</v>
      </c>
      <c r="AE1081" s="75"/>
    </row>
    <row r="1082" spans="1:31" ht="14.25" customHeight="1">
      <c r="A1082" s="69" t="s">
        <v>131</v>
      </c>
      <c r="B1082" s="71" t="s">
        <v>95</v>
      </c>
      <c r="C1082" s="71" t="s">
        <v>2614</v>
      </c>
      <c r="D1082" s="71">
        <v>1000001381</v>
      </c>
      <c r="E1082" s="72" t="s">
        <v>2615</v>
      </c>
      <c r="F1082" s="73">
        <v>43795</v>
      </c>
      <c r="G1082" s="66" t="str">
        <f t="shared" si="224"/>
        <v>Targeted Dealer</v>
      </c>
      <c r="H1082" s="66"/>
      <c r="I1082" s="67">
        <v>500</v>
      </c>
      <c r="J1082" s="67">
        <f t="shared" si="225"/>
        <v>466.66666666666669</v>
      </c>
      <c r="K1082" s="68">
        <v>436.8</v>
      </c>
      <c r="L1082" s="68">
        <f t="shared" si="226"/>
        <v>63.199999999999989</v>
      </c>
      <c r="M1082" s="68">
        <f t="shared" si="227"/>
        <v>93.6</v>
      </c>
      <c r="N1082" s="96">
        <v>787.05</v>
      </c>
      <c r="O1082" s="97" t="str">
        <f t="shared" si="228"/>
        <v>Mar</v>
      </c>
      <c r="P1082" s="96">
        <f t="shared" si="229"/>
        <v>787.05</v>
      </c>
      <c r="Q1082" s="98">
        <f t="shared" si="230"/>
        <v>-350.24999999999994</v>
      </c>
      <c r="R1082" s="97">
        <f t="shared" si="231"/>
        <v>-0.44501619973318085</v>
      </c>
      <c r="S1082" s="99" t="str">
        <f t="shared" si="232"/>
        <v>DEGROWTH</v>
      </c>
      <c r="T1082" s="68">
        <v>191.15</v>
      </c>
      <c r="U1082" s="100" t="str">
        <f t="shared" si="233"/>
        <v>Apr</v>
      </c>
      <c r="V1082" s="96">
        <v>191.15</v>
      </c>
      <c r="W1082" s="101">
        <f t="shared" si="234"/>
        <v>245.65</v>
      </c>
      <c r="X1082" s="102">
        <f t="shared" si="235"/>
        <v>1.285116400732409</v>
      </c>
      <c r="Y1082" s="103" t="str">
        <f t="shared" si="236"/>
        <v>GROWTH</v>
      </c>
      <c r="Z1082" s="74">
        <v>0</v>
      </c>
      <c r="AA1082" s="69"/>
      <c r="AB1082" s="69" t="s">
        <v>133</v>
      </c>
      <c r="AC1082" s="69" t="s">
        <v>131</v>
      </c>
      <c r="AD1082" s="3">
        <f t="shared" si="237"/>
        <v>0</v>
      </c>
      <c r="AE1082" s="75"/>
    </row>
    <row r="1083" spans="1:31" ht="14.25" customHeight="1">
      <c r="A1083" s="69" t="s">
        <v>131</v>
      </c>
      <c r="B1083" s="71" t="s">
        <v>95</v>
      </c>
      <c r="C1083" s="71" t="s">
        <v>2616</v>
      </c>
      <c r="D1083" s="71">
        <v>1000002057</v>
      </c>
      <c r="E1083" s="72" t="s">
        <v>2617</v>
      </c>
      <c r="F1083" s="73">
        <v>44530</v>
      </c>
      <c r="G1083" s="66" t="str">
        <f t="shared" si="224"/>
        <v>Targeted Dealer</v>
      </c>
      <c r="H1083" s="66"/>
      <c r="I1083" s="67">
        <v>150</v>
      </c>
      <c r="J1083" s="67">
        <f t="shared" si="225"/>
        <v>140</v>
      </c>
      <c r="K1083" s="68">
        <v>96.5</v>
      </c>
      <c r="L1083" s="68">
        <f t="shared" si="226"/>
        <v>53.5</v>
      </c>
      <c r="M1083" s="68">
        <f t="shared" si="227"/>
        <v>68.928571428571431</v>
      </c>
      <c r="N1083" s="96">
        <v>144.5</v>
      </c>
      <c r="O1083" s="97" t="str">
        <f t="shared" si="228"/>
        <v>Mar</v>
      </c>
      <c r="P1083" s="96">
        <f t="shared" si="229"/>
        <v>144.5</v>
      </c>
      <c r="Q1083" s="98">
        <f t="shared" si="230"/>
        <v>-48</v>
      </c>
      <c r="R1083" s="97">
        <f t="shared" si="231"/>
        <v>-0.33217993079584773</v>
      </c>
      <c r="S1083" s="99" t="str">
        <f t="shared" si="232"/>
        <v>DEGROWTH</v>
      </c>
      <c r="T1083" s="68">
        <v>219.75</v>
      </c>
      <c r="U1083" s="100" t="str">
        <f t="shared" si="233"/>
        <v>Apr</v>
      </c>
      <c r="V1083" s="96">
        <v>219.75</v>
      </c>
      <c r="W1083" s="101">
        <f t="shared" si="234"/>
        <v>-123.25</v>
      </c>
      <c r="X1083" s="102">
        <f t="shared" si="235"/>
        <v>-0.56086461888509676</v>
      </c>
      <c r="Y1083" s="103" t="str">
        <f t="shared" si="236"/>
        <v>DEGROWTH</v>
      </c>
      <c r="Z1083" s="74">
        <v>0</v>
      </c>
      <c r="AA1083" s="69"/>
      <c r="AB1083" s="69" t="s">
        <v>133</v>
      </c>
      <c r="AC1083" s="69" t="s">
        <v>131</v>
      </c>
      <c r="AD1083" s="3">
        <f t="shared" si="237"/>
        <v>0</v>
      </c>
      <c r="AE1083" s="75"/>
    </row>
    <row r="1084" spans="1:31" ht="14.25" customHeight="1">
      <c r="A1084" s="69" t="s">
        <v>131</v>
      </c>
      <c r="B1084" s="71" t="s">
        <v>95</v>
      </c>
      <c r="C1084" s="71" t="s">
        <v>2618</v>
      </c>
      <c r="D1084" s="71">
        <v>1000003425</v>
      </c>
      <c r="E1084" s="71" t="s">
        <v>2619</v>
      </c>
      <c r="F1084" s="73">
        <v>44999</v>
      </c>
      <c r="G1084" s="66" t="str">
        <f t="shared" si="224"/>
        <v>Targeted Dealer</v>
      </c>
      <c r="H1084" s="66"/>
      <c r="I1084" s="67">
        <v>2000</v>
      </c>
      <c r="J1084" s="67">
        <f t="shared" si="225"/>
        <v>1866.6666666666667</v>
      </c>
      <c r="K1084" s="68">
        <v>1120</v>
      </c>
      <c r="L1084" s="68">
        <f t="shared" si="226"/>
        <v>880</v>
      </c>
      <c r="M1084" s="68">
        <f t="shared" si="227"/>
        <v>59.999999999999993</v>
      </c>
      <c r="N1084" s="96">
        <v>1575.5</v>
      </c>
      <c r="O1084" s="97" t="str">
        <f t="shared" si="228"/>
        <v>Mar</v>
      </c>
      <c r="P1084" s="96">
        <f t="shared" si="229"/>
        <v>1575.5</v>
      </c>
      <c r="Q1084" s="98">
        <f t="shared" si="230"/>
        <v>-455.5</v>
      </c>
      <c r="R1084" s="97">
        <f t="shared" si="231"/>
        <v>-0.28911456680418912</v>
      </c>
      <c r="S1084" s="99" t="str">
        <f t="shared" si="232"/>
        <v>DEGROWTH</v>
      </c>
      <c r="T1084" s="68">
        <v>1701</v>
      </c>
      <c r="U1084" s="100" t="str">
        <f t="shared" si="233"/>
        <v>Apr</v>
      </c>
      <c r="V1084" s="96">
        <v>1701</v>
      </c>
      <c r="W1084" s="101">
        <f t="shared" si="234"/>
        <v>-581</v>
      </c>
      <c r="X1084" s="102">
        <f t="shared" si="235"/>
        <v>-0.34156378600823045</v>
      </c>
      <c r="Y1084" s="103" t="str">
        <f t="shared" si="236"/>
        <v>DEGROWTH</v>
      </c>
      <c r="Z1084" s="74">
        <v>0</v>
      </c>
      <c r="AA1084" s="69"/>
      <c r="AB1084" s="69" t="s">
        <v>133</v>
      </c>
      <c r="AC1084" s="69" t="s">
        <v>131</v>
      </c>
      <c r="AD1084" s="3">
        <f t="shared" si="237"/>
        <v>0</v>
      </c>
      <c r="AE1084" s="75"/>
    </row>
    <row r="1085" spans="1:31" ht="14.25" customHeight="1">
      <c r="A1085" s="69" t="s">
        <v>131</v>
      </c>
      <c r="B1085" s="71" t="s">
        <v>97</v>
      </c>
      <c r="C1085" s="71" t="s">
        <v>2620</v>
      </c>
      <c r="D1085" s="71">
        <v>1000001355</v>
      </c>
      <c r="E1085" s="72" t="s">
        <v>2621</v>
      </c>
      <c r="F1085" s="73">
        <v>41208</v>
      </c>
      <c r="G1085" s="66" t="str">
        <f t="shared" si="224"/>
        <v>Targeted Dealer</v>
      </c>
      <c r="H1085" s="66"/>
      <c r="I1085" s="67">
        <v>50</v>
      </c>
      <c r="J1085" s="67">
        <f t="shared" si="225"/>
        <v>46.666666666666671</v>
      </c>
      <c r="K1085" s="68">
        <v>6</v>
      </c>
      <c r="L1085" s="68">
        <f t="shared" si="226"/>
        <v>44</v>
      </c>
      <c r="M1085" s="68">
        <f t="shared" si="227"/>
        <v>12.857142857142856</v>
      </c>
      <c r="N1085" s="96">
        <v>28.75</v>
      </c>
      <c r="O1085" s="97" t="str">
        <f t="shared" si="228"/>
        <v>Mar</v>
      </c>
      <c r="P1085" s="96">
        <f t="shared" si="229"/>
        <v>28.75</v>
      </c>
      <c r="Q1085" s="98">
        <f t="shared" si="230"/>
        <v>-22.75</v>
      </c>
      <c r="R1085" s="97">
        <f t="shared" si="231"/>
        <v>-0.79130434782608694</v>
      </c>
      <c r="S1085" s="99" t="str">
        <f t="shared" si="232"/>
        <v>DEGROWTH</v>
      </c>
      <c r="T1085" s="68">
        <v>10.5</v>
      </c>
      <c r="U1085" s="100" t="str">
        <f t="shared" si="233"/>
        <v>Apr</v>
      </c>
      <c r="V1085" s="96">
        <v>10.5</v>
      </c>
      <c r="W1085" s="101">
        <f t="shared" si="234"/>
        <v>-4.5</v>
      </c>
      <c r="X1085" s="102">
        <f t="shared" si="235"/>
        <v>-0.4285714285714286</v>
      </c>
      <c r="Y1085" s="103" t="str">
        <f t="shared" si="236"/>
        <v>DEGROWTH</v>
      </c>
      <c r="Z1085" s="74">
        <v>0</v>
      </c>
      <c r="AA1085" s="69"/>
      <c r="AB1085" s="69" t="s">
        <v>133</v>
      </c>
      <c r="AC1085" s="69" t="s">
        <v>131</v>
      </c>
      <c r="AD1085" s="3">
        <f t="shared" si="237"/>
        <v>0</v>
      </c>
      <c r="AE1085" s="75"/>
    </row>
    <row r="1086" spans="1:31" ht="14.25" customHeight="1">
      <c r="A1086" s="69" t="s">
        <v>131</v>
      </c>
      <c r="B1086" s="71" t="s">
        <v>97</v>
      </c>
      <c r="C1086" s="71" t="s">
        <v>2622</v>
      </c>
      <c r="D1086" s="71">
        <v>1000001352</v>
      </c>
      <c r="E1086" s="72" t="s">
        <v>2623</v>
      </c>
      <c r="F1086" s="73">
        <v>41475</v>
      </c>
      <c r="G1086" s="66" t="str">
        <f t="shared" si="224"/>
        <v>Targeted Dealer</v>
      </c>
      <c r="H1086" s="66"/>
      <c r="I1086" s="67">
        <v>2000</v>
      </c>
      <c r="J1086" s="67">
        <f t="shared" si="225"/>
        <v>1866.6666666666667</v>
      </c>
      <c r="K1086" s="68">
        <v>2317.6</v>
      </c>
      <c r="L1086" s="68">
        <f t="shared" si="226"/>
        <v>-317.59999999999991</v>
      </c>
      <c r="M1086" s="68">
        <f t="shared" si="227"/>
        <v>124.15714285714284</v>
      </c>
      <c r="N1086" s="96">
        <v>2138.6999999999998</v>
      </c>
      <c r="O1086" s="97" t="str">
        <f t="shared" si="228"/>
        <v>Mar</v>
      </c>
      <c r="P1086" s="96">
        <f t="shared" si="229"/>
        <v>2138.6999999999998</v>
      </c>
      <c r="Q1086" s="98">
        <f t="shared" si="230"/>
        <v>178.90000000000009</v>
      </c>
      <c r="R1086" s="97">
        <f t="shared" si="231"/>
        <v>8.3648945621171755E-2</v>
      </c>
      <c r="S1086" s="99" t="str">
        <f t="shared" si="232"/>
        <v>GROWTH</v>
      </c>
      <c r="T1086" s="68">
        <v>1241.25</v>
      </c>
      <c r="U1086" s="100" t="str">
        <f t="shared" si="233"/>
        <v>Apr</v>
      </c>
      <c r="V1086" s="96">
        <v>1241.25</v>
      </c>
      <c r="W1086" s="101">
        <f t="shared" si="234"/>
        <v>1076.3499999999999</v>
      </c>
      <c r="X1086" s="102">
        <f t="shared" si="235"/>
        <v>0.86715005035246717</v>
      </c>
      <c r="Y1086" s="103" t="str">
        <f t="shared" si="236"/>
        <v>GROWTH</v>
      </c>
      <c r="Z1086" s="74">
        <v>0</v>
      </c>
      <c r="AA1086" s="69"/>
      <c r="AB1086" s="69" t="s">
        <v>133</v>
      </c>
      <c r="AC1086" s="69" t="s">
        <v>131</v>
      </c>
      <c r="AD1086" s="3">
        <f t="shared" si="237"/>
        <v>0</v>
      </c>
      <c r="AE1086" s="75"/>
    </row>
    <row r="1087" spans="1:31" ht="14.25" customHeight="1">
      <c r="A1087" s="69" t="s">
        <v>131</v>
      </c>
      <c r="B1087" s="71" t="s">
        <v>97</v>
      </c>
      <c r="C1087" s="71" t="s">
        <v>2624</v>
      </c>
      <c r="D1087" s="71">
        <v>1000001357</v>
      </c>
      <c r="E1087" s="72" t="s">
        <v>2625</v>
      </c>
      <c r="F1087" s="73">
        <v>41554</v>
      </c>
      <c r="G1087" s="66" t="str">
        <f t="shared" si="224"/>
        <v>Targeted Dealer</v>
      </c>
      <c r="H1087" s="66"/>
      <c r="I1087" s="67">
        <v>130</v>
      </c>
      <c r="J1087" s="67">
        <f t="shared" si="225"/>
        <v>121.33333333333333</v>
      </c>
      <c r="K1087" s="68">
        <v>167</v>
      </c>
      <c r="L1087" s="68">
        <f t="shared" si="226"/>
        <v>-37</v>
      </c>
      <c r="M1087" s="68">
        <f t="shared" si="227"/>
        <v>137.63736263736263</v>
      </c>
      <c r="N1087" s="96">
        <v>155</v>
      </c>
      <c r="O1087" s="97" t="str">
        <f t="shared" si="228"/>
        <v>Mar</v>
      </c>
      <c r="P1087" s="96">
        <f t="shared" si="229"/>
        <v>155</v>
      </c>
      <c r="Q1087" s="98">
        <f t="shared" si="230"/>
        <v>12</v>
      </c>
      <c r="R1087" s="97">
        <f t="shared" si="231"/>
        <v>7.7419354838709653E-2</v>
      </c>
      <c r="S1087" s="99" t="str">
        <f t="shared" si="232"/>
        <v>GROWTH</v>
      </c>
      <c r="T1087" s="68">
        <v>81</v>
      </c>
      <c r="U1087" s="100" t="str">
        <f t="shared" si="233"/>
        <v>Apr</v>
      </c>
      <c r="V1087" s="96">
        <v>81</v>
      </c>
      <c r="W1087" s="101">
        <f t="shared" si="234"/>
        <v>86</v>
      </c>
      <c r="X1087" s="102">
        <f t="shared" si="235"/>
        <v>1.0617283950617282</v>
      </c>
      <c r="Y1087" s="103" t="str">
        <f t="shared" si="236"/>
        <v>GROWTH</v>
      </c>
      <c r="Z1087" s="74">
        <v>0</v>
      </c>
      <c r="AA1087" s="69"/>
      <c r="AB1087" s="69" t="s">
        <v>133</v>
      </c>
      <c r="AC1087" s="69" t="s">
        <v>131</v>
      </c>
      <c r="AD1087" s="3">
        <f t="shared" si="237"/>
        <v>0</v>
      </c>
      <c r="AE1087" s="75"/>
    </row>
    <row r="1088" spans="1:31" ht="14.25" customHeight="1">
      <c r="A1088" s="69" t="s">
        <v>131</v>
      </c>
      <c r="B1088" s="71" t="s">
        <v>97</v>
      </c>
      <c r="C1088" s="71" t="s">
        <v>2626</v>
      </c>
      <c r="D1088" s="71">
        <v>1000001369</v>
      </c>
      <c r="E1088" s="72" t="s">
        <v>2627</v>
      </c>
      <c r="F1088" s="73">
        <v>42332</v>
      </c>
      <c r="G1088" s="66" t="str">
        <f t="shared" si="224"/>
        <v>Targeted Dealer</v>
      </c>
      <c r="H1088" s="66"/>
      <c r="I1088" s="67">
        <v>100</v>
      </c>
      <c r="J1088" s="67">
        <f t="shared" si="225"/>
        <v>93.333333333333343</v>
      </c>
      <c r="K1088" s="68">
        <v>80</v>
      </c>
      <c r="L1088" s="68">
        <f t="shared" si="226"/>
        <v>20</v>
      </c>
      <c r="M1088" s="68">
        <f t="shared" si="227"/>
        <v>85.714285714285708</v>
      </c>
      <c r="N1088" s="96">
        <v>124</v>
      </c>
      <c r="O1088" s="97" t="str">
        <f t="shared" si="228"/>
        <v>Mar</v>
      </c>
      <c r="P1088" s="96">
        <f t="shared" si="229"/>
        <v>124</v>
      </c>
      <c r="Q1088" s="98">
        <f t="shared" si="230"/>
        <v>-44</v>
      </c>
      <c r="R1088" s="97">
        <f t="shared" si="231"/>
        <v>-0.35483870967741937</v>
      </c>
      <c r="S1088" s="99" t="str">
        <f t="shared" si="232"/>
        <v>DEGROWTH</v>
      </c>
      <c r="T1088" s="68">
        <v>116</v>
      </c>
      <c r="U1088" s="100" t="str">
        <f t="shared" si="233"/>
        <v>Apr</v>
      </c>
      <c r="V1088" s="96">
        <v>116</v>
      </c>
      <c r="W1088" s="101">
        <f t="shared" si="234"/>
        <v>-36</v>
      </c>
      <c r="X1088" s="102">
        <f t="shared" si="235"/>
        <v>-0.31034482758620685</v>
      </c>
      <c r="Y1088" s="103" t="str">
        <f t="shared" si="236"/>
        <v>DEGROWTH</v>
      </c>
      <c r="Z1088" s="74">
        <v>0</v>
      </c>
      <c r="AA1088" s="69"/>
      <c r="AB1088" s="69" t="s">
        <v>133</v>
      </c>
      <c r="AC1088" s="69" t="s">
        <v>131</v>
      </c>
      <c r="AD1088" s="3">
        <f t="shared" si="237"/>
        <v>0</v>
      </c>
      <c r="AE1088" s="75"/>
    </row>
    <row r="1089" spans="1:31" ht="14.25" customHeight="1">
      <c r="A1089" s="69" t="s">
        <v>131</v>
      </c>
      <c r="B1089" s="71" t="s">
        <v>97</v>
      </c>
      <c r="C1089" s="71" t="s">
        <v>2628</v>
      </c>
      <c r="D1089" s="71">
        <v>1000001365</v>
      </c>
      <c r="E1089" s="72" t="s">
        <v>2629</v>
      </c>
      <c r="F1089" s="73">
        <v>42739</v>
      </c>
      <c r="G1089" s="66" t="str">
        <f t="shared" si="224"/>
        <v>Targeted Dealer</v>
      </c>
      <c r="H1089" s="66"/>
      <c r="I1089" s="67">
        <v>500</v>
      </c>
      <c r="J1089" s="67">
        <f t="shared" si="225"/>
        <v>466.66666666666669</v>
      </c>
      <c r="K1089" s="68">
        <v>679.25</v>
      </c>
      <c r="L1089" s="68">
        <f t="shared" si="226"/>
        <v>-179.25</v>
      </c>
      <c r="M1089" s="68">
        <f t="shared" si="227"/>
        <v>145.55357142857142</v>
      </c>
      <c r="N1089" s="96">
        <v>699.75</v>
      </c>
      <c r="O1089" s="97" t="str">
        <f t="shared" si="228"/>
        <v>Mar</v>
      </c>
      <c r="P1089" s="96">
        <f t="shared" si="229"/>
        <v>699.75</v>
      </c>
      <c r="Q1089" s="98">
        <f t="shared" si="230"/>
        <v>-20.5</v>
      </c>
      <c r="R1089" s="97">
        <f t="shared" si="231"/>
        <v>-2.929617720614508E-2</v>
      </c>
      <c r="S1089" s="99" t="str">
        <f t="shared" si="232"/>
        <v>DEGROWTH</v>
      </c>
      <c r="T1089" s="68">
        <v>543.25</v>
      </c>
      <c r="U1089" s="100" t="str">
        <f t="shared" si="233"/>
        <v>Apr</v>
      </c>
      <c r="V1089" s="96">
        <v>543.25</v>
      </c>
      <c r="W1089" s="101">
        <f t="shared" si="234"/>
        <v>136</v>
      </c>
      <c r="X1089" s="102">
        <f t="shared" si="235"/>
        <v>0.25034514496088356</v>
      </c>
      <c r="Y1089" s="103" t="str">
        <f t="shared" si="236"/>
        <v>GROWTH</v>
      </c>
      <c r="Z1089" s="74">
        <v>0</v>
      </c>
      <c r="AA1089" s="69"/>
      <c r="AB1089" s="69" t="s">
        <v>133</v>
      </c>
      <c r="AC1089" s="69" t="s">
        <v>131</v>
      </c>
      <c r="AD1089" s="3">
        <f t="shared" si="237"/>
        <v>0</v>
      </c>
      <c r="AE1089" s="75"/>
    </row>
    <row r="1090" spans="1:31" ht="14.25" customHeight="1">
      <c r="A1090" s="69" t="s">
        <v>131</v>
      </c>
      <c r="B1090" s="71" t="s">
        <v>97</v>
      </c>
      <c r="C1090" s="71" t="s">
        <v>2630</v>
      </c>
      <c r="D1090" s="71">
        <v>1000001371</v>
      </c>
      <c r="E1090" s="72" t="s">
        <v>2631</v>
      </c>
      <c r="F1090" s="73">
        <v>43235</v>
      </c>
      <c r="G1090" s="66" t="str">
        <f t="shared" si="224"/>
        <v>Targeted Dealer</v>
      </c>
      <c r="H1090" s="66"/>
      <c r="I1090" s="67">
        <v>100</v>
      </c>
      <c r="J1090" s="67">
        <f t="shared" si="225"/>
        <v>93.333333333333343</v>
      </c>
      <c r="K1090" s="68">
        <v>102</v>
      </c>
      <c r="L1090" s="68">
        <f t="shared" si="226"/>
        <v>-2</v>
      </c>
      <c r="M1090" s="68">
        <f t="shared" si="227"/>
        <v>109.28571428571428</v>
      </c>
      <c r="N1090" s="96">
        <v>113</v>
      </c>
      <c r="O1090" s="97" t="str">
        <f t="shared" si="228"/>
        <v>Mar</v>
      </c>
      <c r="P1090" s="96">
        <f t="shared" si="229"/>
        <v>113</v>
      </c>
      <c r="Q1090" s="98">
        <f t="shared" si="230"/>
        <v>-11</v>
      </c>
      <c r="R1090" s="97">
        <f t="shared" si="231"/>
        <v>-9.7345132743362872E-2</v>
      </c>
      <c r="S1090" s="99" t="str">
        <f t="shared" si="232"/>
        <v>DEGROWTH</v>
      </c>
      <c r="T1090" s="68">
        <v>0</v>
      </c>
      <c r="U1090" s="100" t="str">
        <f t="shared" si="233"/>
        <v>Apr</v>
      </c>
      <c r="V1090" s="96">
        <v>0</v>
      </c>
      <c r="W1090" s="101">
        <f t="shared" si="234"/>
        <v>102</v>
      </c>
      <c r="X1090" s="102">
        <f t="shared" si="235"/>
        <v>0</v>
      </c>
      <c r="Y1090" s="103" t="b">
        <f t="shared" si="236"/>
        <v>0</v>
      </c>
      <c r="Z1090" s="74">
        <v>0</v>
      </c>
      <c r="AA1090" s="69"/>
      <c r="AB1090" s="69" t="s">
        <v>133</v>
      </c>
      <c r="AC1090" s="69" t="s">
        <v>131</v>
      </c>
      <c r="AD1090" s="3">
        <f t="shared" si="237"/>
        <v>0</v>
      </c>
      <c r="AE1090" s="75"/>
    </row>
    <row r="1091" spans="1:31" ht="14.25" customHeight="1">
      <c r="A1091" s="69" t="s">
        <v>131</v>
      </c>
      <c r="B1091" s="71" t="s">
        <v>97</v>
      </c>
      <c r="C1091" s="71" t="s">
        <v>2632</v>
      </c>
      <c r="D1091" s="71">
        <v>1000002008</v>
      </c>
      <c r="E1091" s="72" t="s">
        <v>2633</v>
      </c>
      <c r="F1091" s="73">
        <v>44478</v>
      </c>
      <c r="G1091" s="66" t="str">
        <f t="shared" ref="G1091:G1154" si="238">IF(I1091&gt;0,"Targeted Dealer","-")</f>
        <v>Targeted Dealer</v>
      </c>
      <c r="H1091" s="66"/>
      <c r="I1091" s="67">
        <v>1500</v>
      </c>
      <c r="J1091" s="67">
        <f t="shared" ref="J1091:J1154" si="239">I1091/$J$1*($J$1-$E$1)</f>
        <v>1400</v>
      </c>
      <c r="K1091" s="68">
        <v>1501.5</v>
      </c>
      <c r="L1091" s="68">
        <f t="shared" ref="L1091:L1154" si="240">I1091-K1091</f>
        <v>-1.5</v>
      </c>
      <c r="M1091" s="68">
        <f t="shared" ref="M1091:M1154" si="241">IFERROR((K1091/J1091%),"-")</f>
        <v>107.25</v>
      </c>
      <c r="N1091" s="96">
        <v>1537</v>
      </c>
      <c r="O1091" s="97" t="str">
        <f t="shared" ref="O1091:O1154" si="242">IF(F1091&lt;=$P$2,"Mar","")</f>
        <v>Mar</v>
      </c>
      <c r="P1091" s="96">
        <f t="shared" ref="P1091:P1154" si="243">N1091</f>
        <v>1537</v>
      </c>
      <c r="Q1091" s="98">
        <f t="shared" ref="Q1091:Q1154" si="244">K1091-P1091</f>
        <v>-35.5</v>
      </c>
      <c r="R1091" s="97">
        <f t="shared" ref="R1091:R1154" si="245">IFERROR(IF(O1091="Mar",(K1091/P1091-1))," ")</f>
        <v>-2.3096942094990247E-2</v>
      </c>
      <c r="S1091" s="99" t="str">
        <f t="shared" ref="S1091:S1154" si="246">IF(N1091&gt;0,IF(O1091="","-",IF(R1091&lt;0%,"DEGROWTH","GROWTH")))</f>
        <v>DEGROWTH</v>
      </c>
      <c r="T1091" s="68">
        <v>788</v>
      </c>
      <c r="U1091" s="100" t="str">
        <f t="shared" ref="U1091:U1154" si="247">IF(F1091&lt;=$V$2,"Apr","")</f>
        <v>Apr</v>
      </c>
      <c r="V1091" s="96">
        <v>788</v>
      </c>
      <c r="W1091" s="101">
        <f t="shared" ref="W1091:W1154" si="248">K1091-V1091</f>
        <v>713.5</v>
      </c>
      <c r="X1091" s="102">
        <f t="shared" ref="X1091:X1154" si="249">IFERROR(IF(U1091="Apr",(K1091/V1091-1)),0)</f>
        <v>0.90545685279187826</v>
      </c>
      <c r="Y1091" s="103" t="str">
        <f t="shared" ref="Y1091:Y1154" si="250">IF(T1091&gt;0,IF(U1091="","-",IF(X1091&lt;0%,"DEGROWTH","GROWTH")))</f>
        <v>GROWTH</v>
      </c>
      <c r="Z1091" s="74">
        <v>0</v>
      </c>
      <c r="AA1091" s="69"/>
      <c r="AB1091" s="69" t="s">
        <v>133</v>
      </c>
      <c r="AC1091" s="69" t="s">
        <v>131</v>
      </c>
      <c r="AD1091" s="3">
        <f t="shared" ref="AD1091:AD1154" si="251">IF(K1091=0,1,0)</f>
        <v>0</v>
      </c>
      <c r="AE1091" s="75"/>
    </row>
    <row r="1092" spans="1:31" ht="14.25" customHeight="1">
      <c r="A1092" s="69" t="s">
        <v>131</v>
      </c>
      <c r="B1092" s="71" t="s">
        <v>97</v>
      </c>
      <c r="C1092" s="71" t="s">
        <v>2634</v>
      </c>
      <c r="D1092" s="71">
        <v>1000002054</v>
      </c>
      <c r="E1092" s="72" t="s">
        <v>2635</v>
      </c>
      <c r="F1092" s="73">
        <v>44527</v>
      </c>
      <c r="G1092" s="66" t="str">
        <f t="shared" si="238"/>
        <v>Targeted Dealer</v>
      </c>
      <c r="H1092" s="66"/>
      <c r="I1092" s="67">
        <v>1400</v>
      </c>
      <c r="J1092" s="67">
        <f t="shared" si="239"/>
        <v>1306.6666666666665</v>
      </c>
      <c r="K1092" s="68">
        <v>2908.05</v>
      </c>
      <c r="L1092" s="68">
        <f t="shared" si="240"/>
        <v>-1508.0500000000002</v>
      </c>
      <c r="M1092" s="68">
        <f t="shared" si="241"/>
        <v>222.55484693877557</v>
      </c>
      <c r="N1092" s="96">
        <v>2661.85</v>
      </c>
      <c r="O1092" s="97" t="str">
        <f t="shared" si="242"/>
        <v>Mar</v>
      </c>
      <c r="P1092" s="96">
        <f t="shared" si="243"/>
        <v>2661.85</v>
      </c>
      <c r="Q1092" s="98">
        <f t="shared" si="244"/>
        <v>246.20000000000027</v>
      </c>
      <c r="R1092" s="97">
        <f t="shared" si="245"/>
        <v>9.2492063790221124E-2</v>
      </c>
      <c r="S1092" s="99" t="str">
        <f t="shared" si="246"/>
        <v>GROWTH</v>
      </c>
      <c r="T1092" s="68">
        <v>989.5</v>
      </c>
      <c r="U1092" s="100" t="str">
        <f t="shared" si="247"/>
        <v>Apr</v>
      </c>
      <c r="V1092" s="96">
        <v>989.5</v>
      </c>
      <c r="W1092" s="101">
        <f t="shared" si="248"/>
        <v>1918.5500000000002</v>
      </c>
      <c r="X1092" s="102">
        <f t="shared" si="249"/>
        <v>1.9389085396664982</v>
      </c>
      <c r="Y1092" s="103" t="str">
        <f t="shared" si="250"/>
        <v>GROWTH</v>
      </c>
      <c r="Z1092" s="74">
        <v>0</v>
      </c>
      <c r="AA1092" s="69"/>
      <c r="AB1092" s="69" t="s">
        <v>133</v>
      </c>
      <c r="AC1092" s="69" t="s">
        <v>131</v>
      </c>
      <c r="AD1092" s="3">
        <f t="shared" si="251"/>
        <v>0</v>
      </c>
      <c r="AE1092" s="75"/>
    </row>
    <row r="1093" spans="1:31" ht="14.25" customHeight="1">
      <c r="A1093" s="69" t="s">
        <v>131</v>
      </c>
      <c r="B1093" s="78" t="s">
        <v>97</v>
      </c>
      <c r="C1093" s="78" t="s">
        <v>2636</v>
      </c>
      <c r="D1093" s="78">
        <v>1000004001</v>
      </c>
      <c r="E1093" s="78" t="s">
        <v>2637</v>
      </c>
      <c r="F1093" s="73">
        <v>45449</v>
      </c>
      <c r="G1093" s="66" t="str">
        <f t="shared" si="238"/>
        <v>Targeted Dealer</v>
      </c>
      <c r="H1093" s="66"/>
      <c r="I1093" s="67">
        <v>50</v>
      </c>
      <c r="J1093" s="67">
        <f t="shared" si="239"/>
        <v>46.666666666666671</v>
      </c>
      <c r="K1093" s="68">
        <v>0</v>
      </c>
      <c r="L1093" s="68">
        <f t="shared" si="240"/>
        <v>50</v>
      </c>
      <c r="M1093" s="68">
        <f t="shared" si="241"/>
        <v>0</v>
      </c>
      <c r="N1093" s="96">
        <v>6</v>
      </c>
      <c r="O1093" s="97" t="str">
        <f t="shared" si="242"/>
        <v>Mar</v>
      </c>
      <c r="P1093" s="96">
        <f t="shared" si="243"/>
        <v>6</v>
      </c>
      <c r="Q1093" s="98">
        <f t="shared" si="244"/>
        <v>-6</v>
      </c>
      <c r="R1093" s="97">
        <f t="shared" si="245"/>
        <v>-1</v>
      </c>
      <c r="S1093" s="99" t="str">
        <f t="shared" si="246"/>
        <v>DEGROWTH</v>
      </c>
      <c r="T1093" s="68">
        <v>6</v>
      </c>
      <c r="U1093" s="100" t="str">
        <f t="shared" si="247"/>
        <v>Apr</v>
      </c>
      <c r="V1093" s="96">
        <v>6</v>
      </c>
      <c r="W1093" s="101">
        <f t="shared" si="248"/>
        <v>-6</v>
      </c>
      <c r="X1093" s="102">
        <f t="shared" si="249"/>
        <v>-1</v>
      </c>
      <c r="Y1093" s="103" t="str">
        <f t="shared" si="250"/>
        <v>DEGROWTH</v>
      </c>
      <c r="Z1093" s="74">
        <v>0</v>
      </c>
      <c r="AA1093" s="69"/>
      <c r="AB1093" s="69" t="s">
        <v>133</v>
      </c>
      <c r="AC1093" s="69" t="s">
        <v>131</v>
      </c>
      <c r="AD1093" s="3">
        <f t="shared" si="251"/>
        <v>1</v>
      </c>
      <c r="AE1093" s="75"/>
    </row>
    <row r="1094" spans="1:31" ht="14.25" customHeight="1">
      <c r="A1094" s="69" t="s">
        <v>130</v>
      </c>
      <c r="B1094" s="71" t="s">
        <v>108</v>
      </c>
      <c r="C1094" s="71" t="s">
        <v>2638</v>
      </c>
      <c r="D1094" s="71">
        <v>1000001479</v>
      </c>
      <c r="E1094" s="72" t="s">
        <v>2639</v>
      </c>
      <c r="F1094" s="73">
        <v>41457</v>
      </c>
      <c r="G1094" s="66" t="str">
        <f t="shared" si="238"/>
        <v>Targeted Dealer</v>
      </c>
      <c r="H1094" s="66"/>
      <c r="I1094" s="67">
        <v>600</v>
      </c>
      <c r="J1094" s="67">
        <f t="shared" si="239"/>
        <v>560</v>
      </c>
      <c r="K1094" s="68">
        <v>338.6</v>
      </c>
      <c r="L1094" s="68">
        <f t="shared" si="240"/>
        <v>261.39999999999998</v>
      </c>
      <c r="M1094" s="68">
        <f t="shared" si="241"/>
        <v>60.464285714285722</v>
      </c>
      <c r="N1094" s="96">
        <v>270</v>
      </c>
      <c r="O1094" s="97" t="str">
        <f t="shared" si="242"/>
        <v>Mar</v>
      </c>
      <c r="P1094" s="96">
        <f t="shared" si="243"/>
        <v>270</v>
      </c>
      <c r="Q1094" s="98">
        <f t="shared" si="244"/>
        <v>68.600000000000023</v>
      </c>
      <c r="R1094" s="97">
        <f t="shared" si="245"/>
        <v>0.25407407407407412</v>
      </c>
      <c r="S1094" s="99" t="str">
        <f t="shared" si="246"/>
        <v>GROWTH</v>
      </c>
      <c r="T1094" s="68">
        <v>482</v>
      </c>
      <c r="U1094" s="100" t="str">
        <f t="shared" si="247"/>
        <v>Apr</v>
      </c>
      <c r="V1094" s="96">
        <v>482</v>
      </c>
      <c r="W1094" s="101">
        <f t="shared" si="248"/>
        <v>-143.39999999999998</v>
      </c>
      <c r="X1094" s="102">
        <f t="shared" si="249"/>
        <v>-0.29751037344398334</v>
      </c>
      <c r="Y1094" s="103" t="str">
        <f t="shared" si="250"/>
        <v>DEGROWTH</v>
      </c>
      <c r="Z1094" s="74">
        <v>0</v>
      </c>
      <c r="AA1094" s="69"/>
      <c r="AB1094" s="69" t="s">
        <v>133</v>
      </c>
      <c r="AC1094" s="69" t="s">
        <v>130</v>
      </c>
      <c r="AD1094" s="3">
        <f t="shared" si="251"/>
        <v>0</v>
      </c>
      <c r="AE1094" s="75"/>
    </row>
    <row r="1095" spans="1:31" ht="14.25" customHeight="1">
      <c r="A1095" s="69" t="s">
        <v>130</v>
      </c>
      <c r="B1095" s="71" t="s">
        <v>108</v>
      </c>
      <c r="C1095" s="71" t="s">
        <v>2640</v>
      </c>
      <c r="D1095" s="71">
        <v>1000001480</v>
      </c>
      <c r="E1095" s="72" t="s">
        <v>2641</v>
      </c>
      <c r="F1095" s="73">
        <v>41498</v>
      </c>
      <c r="G1095" s="66" t="str">
        <f t="shared" si="238"/>
        <v>Targeted Dealer</v>
      </c>
      <c r="H1095" s="66"/>
      <c r="I1095" s="67">
        <v>30</v>
      </c>
      <c r="J1095" s="67">
        <f t="shared" si="239"/>
        <v>28</v>
      </c>
      <c r="K1095" s="68">
        <v>8</v>
      </c>
      <c r="L1095" s="68">
        <f t="shared" si="240"/>
        <v>22</v>
      </c>
      <c r="M1095" s="68">
        <f t="shared" si="241"/>
        <v>28.571428571428569</v>
      </c>
      <c r="N1095" s="96">
        <v>0</v>
      </c>
      <c r="O1095" s="97" t="str">
        <f t="shared" si="242"/>
        <v>Mar</v>
      </c>
      <c r="P1095" s="96">
        <f t="shared" si="243"/>
        <v>0</v>
      </c>
      <c r="Q1095" s="98">
        <f t="shared" si="244"/>
        <v>8</v>
      </c>
      <c r="R1095" s="97" t="str">
        <f t="shared" si="245"/>
        <v xml:space="preserve"> </v>
      </c>
      <c r="S1095" s="99" t="b">
        <f t="shared" si="246"/>
        <v>0</v>
      </c>
      <c r="T1095" s="68">
        <v>16</v>
      </c>
      <c r="U1095" s="100" t="str">
        <f t="shared" si="247"/>
        <v>Apr</v>
      </c>
      <c r="V1095" s="96">
        <v>16</v>
      </c>
      <c r="W1095" s="101">
        <f t="shared" si="248"/>
        <v>-8</v>
      </c>
      <c r="X1095" s="102">
        <f t="shared" si="249"/>
        <v>-0.5</v>
      </c>
      <c r="Y1095" s="103" t="str">
        <f t="shared" si="250"/>
        <v>DEGROWTH</v>
      </c>
      <c r="Z1095" s="74">
        <v>0</v>
      </c>
      <c r="AA1095" s="69"/>
      <c r="AB1095" s="69" t="s">
        <v>133</v>
      </c>
      <c r="AC1095" s="69" t="s">
        <v>130</v>
      </c>
      <c r="AD1095" s="3">
        <f t="shared" si="251"/>
        <v>0</v>
      </c>
      <c r="AE1095" s="75"/>
    </row>
    <row r="1096" spans="1:31" ht="14.25" customHeight="1">
      <c r="A1096" s="69" t="s">
        <v>130</v>
      </c>
      <c r="B1096" s="71" t="s">
        <v>108</v>
      </c>
      <c r="C1096" s="71" t="s">
        <v>2642</v>
      </c>
      <c r="D1096" s="71">
        <v>1000001516</v>
      </c>
      <c r="E1096" s="72" t="s">
        <v>2643</v>
      </c>
      <c r="F1096" s="73">
        <v>41547</v>
      </c>
      <c r="G1096" s="66" t="str">
        <f t="shared" si="238"/>
        <v>Targeted Dealer</v>
      </c>
      <c r="H1096" s="66"/>
      <c r="I1096" s="67">
        <v>700</v>
      </c>
      <c r="J1096" s="67">
        <f t="shared" si="239"/>
        <v>653.33333333333326</v>
      </c>
      <c r="K1096" s="68">
        <v>164.8</v>
      </c>
      <c r="L1096" s="68">
        <f t="shared" si="240"/>
        <v>535.20000000000005</v>
      </c>
      <c r="M1096" s="68">
        <f t="shared" si="241"/>
        <v>25.224489795918373</v>
      </c>
      <c r="N1096" s="96">
        <v>848.5</v>
      </c>
      <c r="O1096" s="97" t="str">
        <f t="shared" si="242"/>
        <v>Mar</v>
      </c>
      <c r="P1096" s="96">
        <f t="shared" si="243"/>
        <v>848.5</v>
      </c>
      <c r="Q1096" s="98">
        <f t="shared" si="244"/>
        <v>-683.7</v>
      </c>
      <c r="R1096" s="97">
        <f t="shared" si="245"/>
        <v>-0.80577489687684145</v>
      </c>
      <c r="S1096" s="99" t="str">
        <f t="shared" si="246"/>
        <v>DEGROWTH</v>
      </c>
      <c r="T1096" s="68">
        <v>1088.5</v>
      </c>
      <c r="U1096" s="100" t="str">
        <f t="shared" si="247"/>
        <v>Apr</v>
      </c>
      <c r="V1096" s="96">
        <v>1088.5</v>
      </c>
      <c r="W1096" s="101">
        <f t="shared" si="248"/>
        <v>-923.7</v>
      </c>
      <c r="X1096" s="102">
        <f t="shared" si="249"/>
        <v>-0.84859898943500234</v>
      </c>
      <c r="Y1096" s="103" t="str">
        <f t="shared" si="250"/>
        <v>DEGROWTH</v>
      </c>
      <c r="Z1096" s="74">
        <v>0</v>
      </c>
      <c r="AA1096" s="69"/>
      <c r="AB1096" s="69" t="s">
        <v>133</v>
      </c>
      <c r="AC1096" s="69" t="s">
        <v>130</v>
      </c>
      <c r="AD1096" s="3">
        <f t="shared" si="251"/>
        <v>0</v>
      </c>
      <c r="AE1096" s="75"/>
    </row>
    <row r="1097" spans="1:31" ht="14.25" customHeight="1">
      <c r="A1097" s="69" t="s">
        <v>130</v>
      </c>
      <c r="B1097" s="71" t="s">
        <v>108</v>
      </c>
      <c r="C1097" s="71" t="s">
        <v>2644</v>
      </c>
      <c r="D1097" s="71">
        <v>1000001519</v>
      </c>
      <c r="E1097" s="72" t="s">
        <v>2645</v>
      </c>
      <c r="F1097" s="73">
        <v>41688</v>
      </c>
      <c r="G1097" s="66" t="str">
        <f t="shared" si="238"/>
        <v>Targeted Dealer</v>
      </c>
      <c r="H1097" s="66"/>
      <c r="I1097" s="67">
        <v>305</v>
      </c>
      <c r="J1097" s="67">
        <f t="shared" si="239"/>
        <v>284.66666666666663</v>
      </c>
      <c r="K1097" s="68">
        <v>354.5</v>
      </c>
      <c r="L1097" s="68">
        <f t="shared" si="240"/>
        <v>-49.5</v>
      </c>
      <c r="M1097" s="68">
        <f t="shared" si="241"/>
        <v>124.53161592505856</v>
      </c>
      <c r="N1097" s="96">
        <v>241</v>
      </c>
      <c r="O1097" s="97" t="str">
        <f t="shared" si="242"/>
        <v>Mar</v>
      </c>
      <c r="P1097" s="96">
        <f t="shared" si="243"/>
        <v>241</v>
      </c>
      <c r="Q1097" s="98">
        <f t="shared" si="244"/>
        <v>113.5</v>
      </c>
      <c r="R1097" s="97">
        <f t="shared" si="245"/>
        <v>0.47095435684647313</v>
      </c>
      <c r="S1097" s="99" t="str">
        <f t="shared" si="246"/>
        <v>GROWTH</v>
      </c>
      <c r="T1097" s="68">
        <v>278</v>
      </c>
      <c r="U1097" s="100" t="str">
        <f t="shared" si="247"/>
        <v>Apr</v>
      </c>
      <c r="V1097" s="96">
        <v>278</v>
      </c>
      <c r="W1097" s="101">
        <f t="shared" si="248"/>
        <v>76.5</v>
      </c>
      <c r="X1097" s="102">
        <f t="shared" si="249"/>
        <v>0.27517985611510798</v>
      </c>
      <c r="Y1097" s="103" t="str">
        <f t="shared" si="250"/>
        <v>GROWTH</v>
      </c>
      <c r="Z1097" s="74">
        <v>0</v>
      </c>
      <c r="AA1097" s="69"/>
      <c r="AB1097" s="69" t="s">
        <v>133</v>
      </c>
      <c r="AC1097" s="69" t="s">
        <v>130</v>
      </c>
      <c r="AD1097" s="3">
        <f t="shared" si="251"/>
        <v>0</v>
      </c>
      <c r="AE1097" s="75"/>
    </row>
    <row r="1098" spans="1:31" ht="14.25" customHeight="1">
      <c r="A1098" s="69" t="s">
        <v>130</v>
      </c>
      <c r="B1098" s="71" t="s">
        <v>108</v>
      </c>
      <c r="C1098" s="71" t="s">
        <v>2646</v>
      </c>
      <c r="D1098" s="71">
        <v>1000001515</v>
      </c>
      <c r="E1098" s="72" t="s">
        <v>2647</v>
      </c>
      <c r="F1098" s="73">
        <v>41717</v>
      </c>
      <c r="G1098" s="66" t="str">
        <f t="shared" si="238"/>
        <v>Targeted Dealer</v>
      </c>
      <c r="H1098" s="66"/>
      <c r="I1098" s="67">
        <v>310</v>
      </c>
      <c r="J1098" s="67">
        <f t="shared" si="239"/>
        <v>289.33333333333337</v>
      </c>
      <c r="K1098" s="68">
        <v>299</v>
      </c>
      <c r="L1098" s="68">
        <f t="shared" si="240"/>
        <v>11</v>
      </c>
      <c r="M1098" s="68">
        <f t="shared" si="241"/>
        <v>103.34101382488478</v>
      </c>
      <c r="N1098" s="96">
        <v>174</v>
      </c>
      <c r="O1098" s="97" t="str">
        <f t="shared" si="242"/>
        <v>Mar</v>
      </c>
      <c r="P1098" s="96">
        <f t="shared" si="243"/>
        <v>174</v>
      </c>
      <c r="Q1098" s="98">
        <f t="shared" si="244"/>
        <v>125</v>
      </c>
      <c r="R1098" s="97">
        <f t="shared" si="245"/>
        <v>0.71839080459770122</v>
      </c>
      <c r="S1098" s="99" t="str">
        <f t="shared" si="246"/>
        <v>GROWTH</v>
      </c>
      <c r="T1098" s="68">
        <v>294</v>
      </c>
      <c r="U1098" s="100" t="str">
        <f t="shared" si="247"/>
        <v>Apr</v>
      </c>
      <c r="V1098" s="96">
        <v>294</v>
      </c>
      <c r="W1098" s="101">
        <f t="shared" si="248"/>
        <v>5</v>
      </c>
      <c r="X1098" s="102">
        <f t="shared" si="249"/>
        <v>1.7006802721088343E-2</v>
      </c>
      <c r="Y1098" s="103" t="str">
        <f t="shared" si="250"/>
        <v>GROWTH</v>
      </c>
      <c r="Z1098" s="74">
        <v>0</v>
      </c>
      <c r="AA1098" s="69"/>
      <c r="AB1098" s="69" t="s">
        <v>133</v>
      </c>
      <c r="AC1098" s="69" t="s">
        <v>130</v>
      </c>
      <c r="AD1098" s="3">
        <f t="shared" si="251"/>
        <v>0</v>
      </c>
      <c r="AE1098" s="75"/>
    </row>
    <row r="1099" spans="1:31" ht="14.25" customHeight="1">
      <c r="A1099" s="69" t="s">
        <v>130</v>
      </c>
      <c r="B1099" s="71" t="s">
        <v>108</v>
      </c>
      <c r="C1099" s="71" t="s">
        <v>2648</v>
      </c>
      <c r="D1099" s="71">
        <v>1000001496</v>
      </c>
      <c r="E1099" s="72" t="s">
        <v>2649</v>
      </c>
      <c r="F1099" s="73">
        <v>41768</v>
      </c>
      <c r="G1099" s="66" t="str">
        <f t="shared" si="238"/>
        <v>Targeted Dealer</v>
      </c>
      <c r="H1099" s="66"/>
      <c r="I1099" s="67">
        <v>50</v>
      </c>
      <c r="J1099" s="67">
        <f t="shared" si="239"/>
        <v>46.666666666666671</v>
      </c>
      <c r="K1099" s="68">
        <v>50</v>
      </c>
      <c r="L1099" s="68">
        <f t="shared" si="240"/>
        <v>0</v>
      </c>
      <c r="M1099" s="68">
        <f t="shared" si="241"/>
        <v>107.14285714285712</v>
      </c>
      <c r="N1099" s="96">
        <v>0</v>
      </c>
      <c r="O1099" s="97" t="str">
        <f t="shared" si="242"/>
        <v>Mar</v>
      </c>
      <c r="P1099" s="96">
        <f t="shared" si="243"/>
        <v>0</v>
      </c>
      <c r="Q1099" s="98">
        <f t="shared" si="244"/>
        <v>50</v>
      </c>
      <c r="R1099" s="97" t="str">
        <f t="shared" si="245"/>
        <v xml:space="preserve"> </v>
      </c>
      <c r="S1099" s="99" t="b">
        <f t="shared" si="246"/>
        <v>0</v>
      </c>
      <c r="T1099" s="68">
        <v>0</v>
      </c>
      <c r="U1099" s="100" t="str">
        <f t="shared" si="247"/>
        <v>Apr</v>
      </c>
      <c r="V1099" s="96">
        <v>0</v>
      </c>
      <c r="W1099" s="101">
        <f t="shared" si="248"/>
        <v>50</v>
      </c>
      <c r="X1099" s="102">
        <f t="shared" si="249"/>
        <v>0</v>
      </c>
      <c r="Y1099" s="103" t="b">
        <f t="shared" si="250"/>
        <v>0</v>
      </c>
      <c r="Z1099" s="74">
        <v>0</v>
      </c>
      <c r="AA1099" s="69"/>
      <c r="AB1099" s="69" t="s">
        <v>133</v>
      </c>
      <c r="AC1099" s="69" t="s">
        <v>130</v>
      </c>
      <c r="AD1099" s="3">
        <f t="shared" si="251"/>
        <v>0</v>
      </c>
      <c r="AE1099" s="75"/>
    </row>
    <row r="1100" spans="1:31" ht="14.25" customHeight="1">
      <c r="A1100" s="69" t="s">
        <v>130</v>
      </c>
      <c r="B1100" s="71" t="s">
        <v>108</v>
      </c>
      <c r="C1100" s="71" t="s">
        <v>2650</v>
      </c>
      <c r="D1100" s="71">
        <v>1000001482</v>
      </c>
      <c r="E1100" s="72" t="s">
        <v>2651</v>
      </c>
      <c r="F1100" s="73">
        <v>41817</v>
      </c>
      <c r="G1100" s="66" t="str">
        <f t="shared" si="238"/>
        <v>Targeted Dealer</v>
      </c>
      <c r="H1100" s="66"/>
      <c r="I1100" s="67">
        <v>275</v>
      </c>
      <c r="J1100" s="67">
        <f t="shared" si="239"/>
        <v>256.66666666666663</v>
      </c>
      <c r="K1100" s="68">
        <v>0</v>
      </c>
      <c r="L1100" s="68">
        <f t="shared" si="240"/>
        <v>275</v>
      </c>
      <c r="M1100" s="68">
        <f t="shared" si="241"/>
        <v>0</v>
      </c>
      <c r="N1100" s="96">
        <v>0</v>
      </c>
      <c r="O1100" s="97" t="str">
        <f t="shared" si="242"/>
        <v>Mar</v>
      </c>
      <c r="P1100" s="96">
        <f t="shared" si="243"/>
        <v>0</v>
      </c>
      <c r="Q1100" s="98">
        <f t="shared" si="244"/>
        <v>0</v>
      </c>
      <c r="R1100" s="97" t="str">
        <f t="shared" si="245"/>
        <v xml:space="preserve"> </v>
      </c>
      <c r="S1100" s="99" t="b">
        <f t="shared" si="246"/>
        <v>0</v>
      </c>
      <c r="T1100" s="68">
        <v>860.75</v>
      </c>
      <c r="U1100" s="100" t="str">
        <f t="shared" si="247"/>
        <v>Apr</v>
      </c>
      <c r="V1100" s="96">
        <v>860.75</v>
      </c>
      <c r="W1100" s="101">
        <f t="shared" si="248"/>
        <v>-860.75</v>
      </c>
      <c r="X1100" s="102">
        <f t="shared" si="249"/>
        <v>-1</v>
      </c>
      <c r="Y1100" s="103" t="str">
        <f t="shared" si="250"/>
        <v>DEGROWTH</v>
      </c>
      <c r="Z1100" s="74">
        <v>0</v>
      </c>
      <c r="AA1100" s="69"/>
      <c r="AB1100" s="69" t="s">
        <v>133</v>
      </c>
      <c r="AC1100" s="69" t="s">
        <v>130</v>
      </c>
      <c r="AD1100" s="3">
        <f t="shared" si="251"/>
        <v>1</v>
      </c>
      <c r="AE1100" s="75"/>
    </row>
    <row r="1101" spans="1:31" ht="14.25" customHeight="1">
      <c r="A1101" s="69" t="s">
        <v>130</v>
      </c>
      <c r="B1101" s="71" t="s">
        <v>108</v>
      </c>
      <c r="C1101" s="71" t="s">
        <v>2652</v>
      </c>
      <c r="D1101" s="71">
        <v>1000001505</v>
      </c>
      <c r="E1101" s="72" t="s">
        <v>2653</v>
      </c>
      <c r="F1101" s="73">
        <v>41962</v>
      </c>
      <c r="G1101" s="66" t="str">
        <f t="shared" si="238"/>
        <v>Targeted Dealer</v>
      </c>
      <c r="H1101" s="66"/>
      <c r="I1101" s="67">
        <v>1250</v>
      </c>
      <c r="J1101" s="67">
        <f t="shared" si="239"/>
        <v>1166.6666666666665</v>
      </c>
      <c r="K1101" s="68">
        <v>720</v>
      </c>
      <c r="L1101" s="68">
        <f t="shared" si="240"/>
        <v>530</v>
      </c>
      <c r="M1101" s="68">
        <f t="shared" si="241"/>
        <v>61.71428571428573</v>
      </c>
      <c r="N1101" s="96">
        <v>1060</v>
      </c>
      <c r="O1101" s="97" t="str">
        <f t="shared" si="242"/>
        <v>Mar</v>
      </c>
      <c r="P1101" s="96">
        <f t="shared" si="243"/>
        <v>1060</v>
      </c>
      <c r="Q1101" s="98">
        <f t="shared" si="244"/>
        <v>-340</v>
      </c>
      <c r="R1101" s="97">
        <f t="shared" si="245"/>
        <v>-0.32075471698113212</v>
      </c>
      <c r="S1101" s="99" t="str">
        <f t="shared" si="246"/>
        <v>DEGROWTH</v>
      </c>
      <c r="T1101" s="68">
        <v>990.25</v>
      </c>
      <c r="U1101" s="100" t="str">
        <f t="shared" si="247"/>
        <v>Apr</v>
      </c>
      <c r="V1101" s="96">
        <v>990.25</v>
      </c>
      <c r="W1101" s="101">
        <f t="shared" si="248"/>
        <v>-270.25</v>
      </c>
      <c r="X1101" s="102">
        <f t="shared" si="249"/>
        <v>-0.27291088109063366</v>
      </c>
      <c r="Y1101" s="103" t="str">
        <f t="shared" si="250"/>
        <v>DEGROWTH</v>
      </c>
      <c r="Z1101" s="74">
        <v>0</v>
      </c>
      <c r="AA1101" s="69"/>
      <c r="AB1101" s="69" t="s">
        <v>133</v>
      </c>
      <c r="AC1101" s="69" t="s">
        <v>130</v>
      </c>
      <c r="AD1101" s="3">
        <f t="shared" si="251"/>
        <v>0</v>
      </c>
      <c r="AE1101" s="75"/>
    </row>
    <row r="1102" spans="1:31" ht="14.25" customHeight="1">
      <c r="A1102" s="69" t="s">
        <v>130</v>
      </c>
      <c r="B1102" s="71" t="s">
        <v>108</v>
      </c>
      <c r="C1102" s="71" t="s">
        <v>2654</v>
      </c>
      <c r="D1102" s="71">
        <v>1000001497</v>
      </c>
      <c r="E1102" s="72" t="s">
        <v>2655</v>
      </c>
      <c r="F1102" s="73">
        <v>42188</v>
      </c>
      <c r="G1102" s="66" t="str">
        <f t="shared" si="238"/>
        <v>Targeted Dealer</v>
      </c>
      <c r="H1102" s="66"/>
      <c r="I1102" s="67">
        <v>4000</v>
      </c>
      <c r="J1102" s="67">
        <f t="shared" si="239"/>
        <v>3733.3333333333335</v>
      </c>
      <c r="K1102" s="68">
        <v>4155.45</v>
      </c>
      <c r="L1102" s="68">
        <f t="shared" si="240"/>
        <v>-155.44999999999982</v>
      </c>
      <c r="M1102" s="68">
        <f t="shared" si="241"/>
        <v>111.30669642857141</v>
      </c>
      <c r="N1102" s="96">
        <v>3373</v>
      </c>
      <c r="O1102" s="97" t="str">
        <f t="shared" si="242"/>
        <v>Mar</v>
      </c>
      <c r="P1102" s="96">
        <f t="shared" si="243"/>
        <v>3373</v>
      </c>
      <c r="Q1102" s="98">
        <f t="shared" si="244"/>
        <v>782.44999999999982</v>
      </c>
      <c r="R1102" s="97">
        <f t="shared" si="245"/>
        <v>0.23197450340942782</v>
      </c>
      <c r="S1102" s="99" t="str">
        <f t="shared" si="246"/>
        <v>GROWTH</v>
      </c>
      <c r="T1102" s="68">
        <v>3861.5</v>
      </c>
      <c r="U1102" s="100" t="str">
        <f t="shared" si="247"/>
        <v>Apr</v>
      </c>
      <c r="V1102" s="96">
        <v>3861.5</v>
      </c>
      <c r="W1102" s="101">
        <f t="shared" si="248"/>
        <v>293.94999999999982</v>
      </c>
      <c r="X1102" s="102">
        <f t="shared" si="249"/>
        <v>7.6123268160041446E-2</v>
      </c>
      <c r="Y1102" s="103" t="str">
        <f t="shared" si="250"/>
        <v>GROWTH</v>
      </c>
      <c r="Z1102" s="74">
        <v>0</v>
      </c>
      <c r="AA1102" s="69"/>
      <c r="AB1102" s="69" t="s">
        <v>133</v>
      </c>
      <c r="AC1102" s="69" t="s">
        <v>130</v>
      </c>
      <c r="AD1102" s="3">
        <f t="shared" si="251"/>
        <v>0</v>
      </c>
      <c r="AE1102" s="75"/>
    </row>
    <row r="1103" spans="1:31" ht="14.25" customHeight="1">
      <c r="A1103" s="69" t="s">
        <v>130</v>
      </c>
      <c r="B1103" s="71" t="s">
        <v>108</v>
      </c>
      <c r="C1103" s="71" t="s">
        <v>2656</v>
      </c>
      <c r="D1103" s="71">
        <v>1000001507</v>
      </c>
      <c r="E1103" s="72" t="s">
        <v>2657</v>
      </c>
      <c r="F1103" s="73">
        <v>42626</v>
      </c>
      <c r="G1103" s="66" t="str">
        <f t="shared" si="238"/>
        <v>Targeted Dealer</v>
      </c>
      <c r="H1103" s="66"/>
      <c r="I1103" s="67">
        <v>175</v>
      </c>
      <c r="J1103" s="67">
        <f t="shared" si="239"/>
        <v>163.33333333333331</v>
      </c>
      <c r="K1103" s="68">
        <v>180</v>
      </c>
      <c r="L1103" s="68">
        <f t="shared" si="240"/>
        <v>-5</v>
      </c>
      <c r="M1103" s="68">
        <f t="shared" si="241"/>
        <v>110.20408163265307</v>
      </c>
      <c r="N1103" s="96">
        <v>268.35000000000002</v>
      </c>
      <c r="O1103" s="97" t="str">
        <f t="shared" si="242"/>
        <v>Mar</v>
      </c>
      <c r="P1103" s="96">
        <f t="shared" si="243"/>
        <v>268.35000000000002</v>
      </c>
      <c r="Q1103" s="98">
        <f t="shared" si="244"/>
        <v>-88.350000000000023</v>
      </c>
      <c r="R1103" s="97">
        <f t="shared" si="245"/>
        <v>-0.32923420905533829</v>
      </c>
      <c r="S1103" s="99" t="str">
        <f t="shared" si="246"/>
        <v>DEGROWTH</v>
      </c>
      <c r="T1103" s="68">
        <v>119.5</v>
      </c>
      <c r="U1103" s="100" t="str">
        <f t="shared" si="247"/>
        <v>Apr</v>
      </c>
      <c r="V1103" s="96">
        <v>119.5</v>
      </c>
      <c r="W1103" s="101">
        <f t="shared" si="248"/>
        <v>60.5</v>
      </c>
      <c r="X1103" s="102">
        <f t="shared" si="249"/>
        <v>0.506276150627615</v>
      </c>
      <c r="Y1103" s="103" t="str">
        <f t="shared" si="250"/>
        <v>GROWTH</v>
      </c>
      <c r="Z1103" s="74">
        <v>0</v>
      </c>
      <c r="AA1103" s="69"/>
      <c r="AB1103" s="69" t="s">
        <v>133</v>
      </c>
      <c r="AC1103" s="69" t="s">
        <v>130</v>
      </c>
      <c r="AD1103" s="3">
        <f t="shared" si="251"/>
        <v>0</v>
      </c>
      <c r="AE1103" s="75"/>
    </row>
    <row r="1104" spans="1:31" ht="14.25" customHeight="1">
      <c r="A1104" s="69" t="s">
        <v>130</v>
      </c>
      <c r="B1104" s="71" t="s">
        <v>108</v>
      </c>
      <c r="C1104" s="71" t="s">
        <v>2658</v>
      </c>
      <c r="D1104" s="71">
        <v>1000001492</v>
      </c>
      <c r="E1104" s="72" t="s">
        <v>2659</v>
      </c>
      <c r="F1104" s="73">
        <v>42688</v>
      </c>
      <c r="G1104" s="66" t="str">
        <f t="shared" si="238"/>
        <v>Targeted Dealer</v>
      </c>
      <c r="H1104" s="66"/>
      <c r="I1104" s="67">
        <v>350</v>
      </c>
      <c r="J1104" s="67">
        <f t="shared" si="239"/>
        <v>326.66666666666663</v>
      </c>
      <c r="K1104" s="68">
        <v>1271.5</v>
      </c>
      <c r="L1104" s="68">
        <f t="shared" si="240"/>
        <v>-921.5</v>
      </c>
      <c r="M1104" s="68">
        <f t="shared" si="241"/>
        <v>389.23469387755108</v>
      </c>
      <c r="N1104" s="96">
        <v>707.5</v>
      </c>
      <c r="O1104" s="97" t="str">
        <f t="shared" si="242"/>
        <v>Mar</v>
      </c>
      <c r="P1104" s="96">
        <f t="shared" si="243"/>
        <v>707.5</v>
      </c>
      <c r="Q1104" s="98">
        <f t="shared" si="244"/>
        <v>564</v>
      </c>
      <c r="R1104" s="97">
        <f t="shared" si="245"/>
        <v>0.79717314487632507</v>
      </c>
      <c r="S1104" s="99" t="str">
        <f t="shared" si="246"/>
        <v>GROWTH</v>
      </c>
      <c r="T1104" s="68">
        <v>233</v>
      </c>
      <c r="U1104" s="100" t="str">
        <f t="shared" si="247"/>
        <v>Apr</v>
      </c>
      <c r="V1104" s="96">
        <v>233</v>
      </c>
      <c r="W1104" s="101">
        <f t="shared" si="248"/>
        <v>1038.5</v>
      </c>
      <c r="X1104" s="102">
        <f t="shared" si="249"/>
        <v>4.4570815450643773</v>
      </c>
      <c r="Y1104" s="103" t="str">
        <f t="shared" si="250"/>
        <v>GROWTH</v>
      </c>
      <c r="Z1104" s="74">
        <v>0</v>
      </c>
      <c r="AA1104" s="69"/>
      <c r="AB1104" s="69" t="s">
        <v>133</v>
      </c>
      <c r="AC1104" s="69" t="s">
        <v>130</v>
      </c>
      <c r="AD1104" s="3">
        <f t="shared" si="251"/>
        <v>0</v>
      </c>
      <c r="AE1104" s="75"/>
    </row>
    <row r="1105" spans="1:31" ht="14.25" customHeight="1">
      <c r="A1105" s="69" t="s">
        <v>130</v>
      </c>
      <c r="B1105" s="71" t="s">
        <v>108</v>
      </c>
      <c r="C1105" s="71" t="s">
        <v>2660</v>
      </c>
      <c r="D1105" s="71">
        <v>1000001499</v>
      </c>
      <c r="E1105" s="72" t="s">
        <v>2661</v>
      </c>
      <c r="F1105" s="73">
        <v>43033</v>
      </c>
      <c r="G1105" s="66" t="str">
        <f t="shared" si="238"/>
        <v>Targeted Dealer</v>
      </c>
      <c r="H1105" s="66"/>
      <c r="I1105" s="67">
        <v>125</v>
      </c>
      <c r="J1105" s="67">
        <f t="shared" si="239"/>
        <v>116.66666666666667</v>
      </c>
      <c r="K1105" s="68">
        <v>69</v>
      </c>
      <c r="L1105" s="68">
        <f t="shared" si="240"/>
        <v>56</v>
      </c>
      <c r="M1105" s="68">
        <f t="shared" si="241"/>
        <v>59.142857142857139</v>
      </c>
      <c r="N1105" s="96">
        <v>50</v>
      </c>
      <c r="O1105" s="97" t="str">
        <f t="shared" si="242"/>
        <v>Mar</v>
      </c>
      <c r="P1105" s="96">
        <f t="shared" si="243"/>
        <v>50</v>
      </c>
      <c r="Q1105" s="98">
        <f t="shared" si="244"/>
        <v>19</v>
      </c>
      <c r="R1105" s="97">
        <f t="shared" si="245"/>
        <v>0.37999999999999989</v>
      </c>
      <c r="S1105" s="99" t="str">
        <f t="shared" si="246"/>
        <v>GROWTH</v>
      </c>
      <c r="T1105" s="68">
        <v>96</v>
      </c>
      <c r="U1105" s="100" t="str">
        <f t="shared" si="247"/>
        <v>Apr</v>
      </c>
      <c r="V1105" s="96">
        <v>96</v>
      </c>
      <c r="W1105" s="101">
        <f t="shared" si="248"/>
        <v>-27</v>
      </c>
      <c r="X1105" s="102">
        <f t="shared" si="249"/>
        <v>-0.28125</v>
      </c>
      <c r="Y1105" s="103" t="str">
        <f t="shared" si="250"/>
        <v>DEGROWTH</v>
      </c>
      <c r="Z1105" s="74">
        <v>0</v>
      </c>
      <c r="AA1105" s="69"/>
      <c r="AB1105" s="69" t="s">
        <v>133</v>
      </c>
      <c r="AC1105" s="69" t="s">
        <v>130</v>
      </c>
      <c r="AD1105" s="3">
        <f t="shared" si="251"/>
        <v>0</v>
      </c>
      <c r="AE1105" s="75"/>
    </row>
    <row r="1106" spans="1:31" ht="14.25" customHeight="1">
      <c r="A1106" s="69" t="s">
        <v>130</v>
      </c>
      <c r="B1106" s="71" t="s">
        <v>108</v>
      </c>
      <c r="C1106" s="71" t="s">
        <v>2662</v>
      </c>
      <c r="D1106" s="71">
        <v>1000001508</v>
      </c>
      <c r="E1106" s="72" t="s">
        <v>2663</v>
      </c>
      <c r="F1106" s="73">
        <v>43050</v>
      </c>
      <c r="G1106" s="66" t="str">
        <f t="shared" si="238"/>
        <v>Targeted Dealer</v>
      </c>
      <c r="H1106" s="66"/>
      <c r="I1106" s="67">
        <v>2400</v>
      </c>
      <c r="J1106" s="67">
        <f t="shared" si="239"/>
        <v>2240</v>
      </c>
      <c r="K1106" s="68">
        <v>3146.75</v>
      </c>
      <c r="L1106" s="68">
        <f t="shared" si="240"/>
        <v>-746.75</v>
      </c>
      <c r="M1106" s="68">
        <f t="shared" si="241"/>
        <v>140.47991071428572</v>
      </c>
      <c r="N1106" s="96">
        <v>4006</v>
      </c>
      <c r="O1106" s="97" t="str">
        <f t="shared" si="242"/>
        <v>Mar</v>
      </c>
      <c r="P1106" s="96">
        <f t="shared" si="243"/>
        <v>4006</v>
      </c>
      <c r="Q1106" s="98">
        <f t="shared" si="244"/>
        <v>-859.25</v>
      </c>
      <c r="R1106" s="97">
        <f t="shared" si="245"/>
        <v>-0.21449076385421872</v>
      </c>
      <c r="S1106" s="99" t="str">
        <f t="shared" si="246"/>
        <v>DEGROWTH</v>
      </c>
      <c r="T1106" s="68">
        <v>2143</v>
      </c>
      <c r="U1106" s="100" t="str">
        <f t="shared" si="247"/>
        <v>Apr</v>
      </c>
      <c r="V1106" s="96">
        <v>2143</v>
      </c>
      <c r="W1106" s="101">
        <f t="shared" si="248"/>
        <v>1003.75</v>
      </c>
      <c r="X1106" s="102">
        <f t="shared" si="249"/>
        <v>0.46838544097060186</v>
      </c>
      <c r="Y1106" s="103" t="str">
        <f t="shared" si="250"/>
        <v>GROWTH</v>
      </c>
      <c r="Z1106" s="74">
        <v>0</v>
      </c>
      <c r="AA1106" s="69"/>
      <c r="AB1106" s="69" t="s">
        <v>133</v>
      </c>
      <c r="AC1106" s="69" t="s">
        <v>130</v>
      </c>
      <c r="AD1106" s="3">
        <f t="shared" si="251"/>
        <v>0</v>
      </c>
      <c r="AE1106" s="75"/>
    </row>
    <row r="1107" spans="1:31" ht="14.25" customHeight="1">
      <c r="A1107" s="69" t="s">
        <v>130</v>
      </c>
      <c r="B1107" s="71" t="s">
        <v>108</v>
      </c>
      <c r="C1107" s="71" t="s">
        <v>2664</v>
      </c>
      <c r="D1107" s="71">
        <v>1000001500</v>
      </c>
      <c r="E1107" s="72" t="s">
        <v>2665</v>
      </c>
      <c r="F1107" s="73">
        <v>43208</v>
      </c>
      <c r="G1107" s="66" t="str">
        <f t="shared" si="238"/>
        <v>Targeted Dealer</v>
      </c>
      <c r="H1107" s="66"/>
      <c r="I1107" s="67">
        <v>105</v>
      </c>
      <c r="J1107" s="67">
        <f t="shared" si="239"/>
        <v>98</v>
      </c>
      <c r="K1107" s="68">
        <v>109</v>
      </c>
      <c r="L1107" s="68">
        <f t="shared" si="240"/>
        <v>-4</v>
      </c>
      <c r="M1107" s="68">
        <f t="shared" si="241"/>
        <v>111.22448979591837</v>
      </c>
      <c r="N1107" s="96">
        <v>70</v>
      </c>
      <c r="O1107" s="97" t="str">
        <f t="shared" si="242"/>
        <v>Mar</v>
      </c>
      <c r="P1107" s="96">
        <f t="shared" si="243"/>
        <v>70</v>
      </c>
      <c r="Q1107" s="98">
        <f t="shared" si="244"/>
        <v>39</v>
      </c>
      <c r="R1107" s="97">
        <f t="shared" si="245"/>
        <v>0.55714285714285716</v>
      </c>
      <c r="S1107" s="99" t="str">
        <f t="shared" si="246"/>
        <v>GROWTH</v>
      </c>
      <c r="T1107" s="68">
        <v>60</v>
      </c>
      <c r="U1107" s="100" t="str">
        <f t="shared" si="247"/>
        <v>Apr</v>
      </c>
      <c r="V1107" s="96">
        <v>60</v>
      </c>
      <c r="W1107" s="101">
        <f t="shared" si="248"/>
        <v>49</v>
      </c>
      <c r="X1107" s="102">
        <f t="shared" si="249"/>
        <v>0.81666666666666665</v>
      </c>
      <c r="Y1107" s="103" t="str">
        <f t="shared" si="250"/>
        <v>GROWTH</v>
      </c>
      <c r="Z1107" s="74">
        <v>0</v>
      </c>
      <c r="AA1107" s="69"/>
      <c r="AB1107" s="69" t="s">
        <v>133</v>
      </c>
      <c r="AC1107" s="69" t="s">
        <v>130</v>
      </c>
      <c r="AD1107" s="3">
        <f t="shared" si="251"/>
        <v>0</v>
      </c>
      <c r="AE1107" s="75"/>
    </row>
    <row r="1108" spans="1:31" ht="14.25" customHeight="1">
      <c r="A1108" s="69" t="s">
        <v>130</v>
      </c>
      <c r="B1108" s="71" t="s">
        <v>108</v>
      </c>
      <c r="C1108" s="71" t="s">
        <v>372</v>
      </c>
      <c r="D1108" s="71">
        <v>1000001509</v>
      </c>
      <c r="E1108" s="72" t="s">
        <v>373</v>
      </c>
      <c r="F1108" s="73">
        <v>43276</v>
      </c>
      <c r="G1108" s="66" t="str">
        <f t="shared" si="238"/>
        <v>Targeted Dealer</v>
      </c>
      <c r="H1108" s="66"/>
      <c r="I1108" s="67">
        <v>300</v>
      </c>
      <c r="J1108" s="67">
        <f t="shared" si="239"/>
        <v>280</v>
      </c>
      <c r="K1108" s="68">
        <v>181</v>
      </c>
      <c r="L1108" s="68">
        <f t="shared" si="240"/>
        <v>119</v>
      </c>
      <c r="M1108" s="68">
        <f t="shared" si="241"/>
        <v>64.642857142857153</v>
      </c>
      <c r="N1108" s="96">
        <v>113</v>
      </c>
      <c r="O1108" s="97" t="str">
        <f t="shared" si="242"/>
        <v>Mar</v>
      </c>
      <c r="P1108" s="96">
        <f t="shared" si="243"/>
        <v>113</v>
      </c>
      <c r="Q1108" s="98">
        <f t="shared" si="244"/>
        <v>68</v>
      </c>
      <c r="R1108" s="97">
        <f t="shared" si="245"/>
        <v>0.60176991150442483</v>
      </c>
      <c r="S1108" s="99" t="str">
        <f t="shared" si="246"/>
        <v>GROWTH</v>
      </c>
      <c r="T1108" s="68">
        <v>288</v>
      </c>
      <c r="U1108" s="100" t="str">
        <f t="shared" si="247"/>
        <v>Apr</v>
      </c>
      <c r="V1108" s="96">
        <v>288</v>
      </c>
      <c r="W1108" s="101">
        <f t="shared" si="248"/>
        <v>-107</v>
      </c>
      <c r="X1108" s="102">
        <f t="shared" si="249"/>
        <v>-0.37152777777777779</v>
      </c>
      <c r="Y1108" s="103" t="str">
        <f t="shared" si="250"/>
        <v>DEGROWTH</v>
      </c>
      <c r="Z1108" s="74">
        <v>0</v>
      </c>
      <c r="AA1108" s="69"/>
      <c r="AB1108" s="69" t="s">
        <v>133</v>
      </c>
      <c r="AC1108" s="69" t="s">
        <v>130</v>
      </c>
      <c r="AD1108" s="3">
        <f t="shared" si="251"/>
        <v>0</v>
      </c>
      <c r="AE1108" s="75"/>
    </row>
    <row r="1109" spans="1:31" ht="14.25" customHeight="1">
      <c r="A1109" s="69" t="s">
        <v>130</v>
      </c>
      <c r="B1109" s="71" t="s">
        <v>108</v>
      </c>
      <c r="C1109" s="71" t="s">
        <v>2666</v>
      </c>
      <c r="D1109" s="71">
        <v>1000001483</v>
      </c>
      <c r="E1109" s="72" t="s">
        <v>2667</v>
      </c>
      <c r="F1109" s="73">
        <v>43382</v>
      </c>
      <c r="G1109" s="66" t="str">
        <f t="shared" si="238"/>
        <v>Targeted Dealer</v>
      </c>
      <c r="H1109" s="66"/>
      <c r="I1109" s="67">
        <v>400</v>
      </c>
      <c r="J1109" s="67">
        <f t="shared" si="239"/>
        <v>373.33333333333337</v>
      </c>
      <c r="K1109" s="68">
        <v>288</v>
      </c>
      <c r="L1109" s="68">
        <f t="shared" si="240"/>
        <v>112</v>
      </c>
      <c r="M1109" s="68">
        <f t="shared" si="241"/>
        <v>77.142857142857139</v>
      </c>
      <c r="N1109" s="96">
        <v>404</v>
      </c>
      <c r="O1109" s="97" t="str">
        <f t="shared" si="242"/>
        <v>Mar</v>
      </c>
      <c r="P1109" s="96">
        <f t="shared" si="243"/>
        <v>404</v>
      </c>
      <c r="Q1109" s="98">
        <f t="shared" si="244"/>
        <v>-116</v>
      </c>
      <c r="R1109" s="97">
        <f t="shared" si="245"/>
        <v>-0.28712871287128716</v>
      </c>
      <c r="S1109" s="99" t="str">
        <f t="shared" si="246"/>
        <v>DEGROWTH</v>
      </c>
      <c r="T1109" s="68">
        <v>380</v>
      </c>
      <c r="U1109" s="100" t="str">
        <f t="shared" si="247"/>
        <v>Apr</v>
      </c>
      <c r="V1109" s="96">
        <v>380</v>
      </c>
      <c r="W1109" s="101">
        <f t="shared" si="248"/>
        <v>-92</v>
      </c>
      <c r="X1109" s="102">
        <f t="shared" si="249"/>
        <v>-0.24210526315789471</v>
      </c>
      <c r="Y1109" s="103" t="str">
        <f t="shared" si="250"/>
        <v>DEGROWTH</v>
      </c>
      <c r="Z1109" s="74">
        <v>0</v>
      </c>
      <c r="AA1109" s="69"/>
      <c r="AB1109" s="69" t="s">
        <v>133</v>
      </c>
      <c r="AC1109" s="69" t="s">
        <v>130</v>
      </c>
      <c r="AD1109" s="3">
        <f t="shared" si="251"/>
        <v>0</v>
      </c>
      <c r="AE1109" s="75"/>
    </row>
    <row r="1110" spans="1:31" ht="14.25" customHeight="1">
      <c r="A1110" s="69" t="s">
        <v>130</v>
      </c>
      <c r="B1110" s="71" t="s">
        <v>108</v>
      </c>
      <c r="C1110" s="71" t="s">
        <v>2668</v>
      </c>
      <c r="D1110" s="71">
        <v>1000001490</v>
      </c>
      <c r="E1110" s="72" t="s">
        <v>2669</v>
      </c>
      <c r="F1110" s="73">
        <v>43530</v>
      </c>
      <c r="G1110" s="66" t="str">
        <f t="shared" si="238"/>
        <v>Targeted Dealer</v>
      </c>
      <c r="H1110" s="66"/>
      <c r="I1110" s="67">
        <v>332.5</v>
      </c>
      <c r="J1110" s="67">
        <f t="shared" si="239"/>
        <v>310.33333333333337</v>
      </c>
      <c r="K1110" s="68">
        <v>335</v>
      </c>
      <c r="L1110" s="68">
        <f t="shared" si="240"/>
        <v>-2.5</v>
      </c>
      <c r="M1110" s="68">
        <f t="shared" si="241"/>
        <v>107.94844253490869</v>
      </c>
      <c r="N1110" s="96">
        <v>190</v>
      </c>
      <c r="O1110" s="97" t="str">
        <f t="shared" si="242"/>
        <v>Mar</v>
      </c>
      <c r="P1110" s="96">
        <f t="shared" si="243"/>
        <v>190</v>
      </c>
      <c r="Q1110" s="98">
        <f t="shared" si="244"/>
        <v>145</v>
      </c>
      <c r="R1110" s="97">
        <f t="shared" si="245"/>
        <v>0.76315789473684204</v>
      </c>
      <c r="S1110" s="99" t="str">
        <f t="shared" si="246"/>
        <v>GROWTH</v>
      </c>
      <c r="T1110" s="68">
        <v>305</v>
      </c>
      <c r="U1110" s="100" t="str">
        <f t="shared" si="247"/>
        <v>Apr</v>
      </c>
      <c r="V1110" s="96">
        <v>305</v>
      </c>
      <c r="W1110" s="101">
        <f t="shared" si="248"/>
        <v>30</v>
      </c>
      <c r="X1110" s="102">
        <f t="shared" si="249"/>
        <v>9.8360655737705027E-2</v>
      </c>
      <c r="Y1110" s="103" t="str">
        <f t="shared" si="250"/>
        <v>GROWTH</v>
      </c>
      <c r="Z1110" s="74">
        <v>0</v>
      </c>
      <c r="AA1110" s="69"/>
      <c r="AB1110" s="69" t="s">
        <v>133</v>
      </c>
      <c r="AC1110" s="69" t="s">
        <v>130</v>
      </c>
      <c r="AD1110" s="3">
        <f t="shared" si="251"/>
        <v>0</v>
      </c>
      <c r="AE1110" s="75"/>
    </row>
    <row r="1111" spans="1:31" ht="14.25" customHeight="1">
      <c r="A1111" s="69" t="s">
        <v>130</v>
      </c>
      <c r="B1111" s="71" t="s">
        <v>108</v>
      </c>
      <c r="C1111" s="71" t="s">
        <v>374</v>
      </c>
      <c r="D1111" s="71">
        <v>1000001494</v>
      </c>
      <c r="E1111" s="72" t="s">
        <v>375</v>
      </c>
      <c r="F1111" s="73">
        <v>43875</v>
      </c>
      <c r="G1111" s="66" t="str">
        <f t="shared" si="238"/>
        <v>Targeted Dealer</v>
      </c>
      <c r="H1111" s="66"/>
      <c r="I1111" s="67">
        <v>150.5</v>
      </c>
      <c r="J1111" s="67">
        <f t="shared" si="239"/>
        <v>140.46666666666667</v>
      </c>
      <c r="K1111" s="68">
        <v>165</v>
      </c>
      <c r="L1111" s="68">
        <f t="shared" si="240"/>
        <v>-14.5</v>
      </c>
      <c r="M1111" s="68">
        <f t="shared" si="241"/>
        <v>117.46559088751779</v>
      </c>
      <c r="N1111" s="96">
        <v>76</v>
      </c>
      <c r="O1111" s="97" t="str">
        <f t="shared" si="242"/>
        <v>Mar</v>
      </c>
      <c r="P1111" s="96">
        <f t="shared" si="243"/>
        <v>76</v>
      </c>
      <c r="Q1111" s="98">
        <f t="shared" si="244"/>
        <v>89</v>
      </c>
      <c r="R1111" s="97">
        <f t="shared" si="245"/>
        <v>1.1710526315789473</v>
      </c>
      <c r="S1111" s="99" t="str">
        <f t="shared" si="246"/>
        <v>GROWTH</v>
      </c>
      <c r="T1111" s="68">
        <v>95</v>
      </c>
      <c r="U1111" s="100" t="str">
        <f t="shared" si="247"/>
        <v>Apr</v>
      </c>
      <c r="V1111" s="96">
        <v>95</v>
      </c>
      <c r="W1111" s="101">
        <f t="shared" si="248"/>
        <v>70</v>
      </c>
      <c r="X1111" s="102">
        <f t="shared" si="249"/>
        <v>0.73684210526315796</v>
      </c>
      <c r="Y1111" s="103" t="str">
        <f t="shared" si="250"/>
        <v>GROWTH</v>
      </c>
      <c r="Z1111" s="74">
        <v>0</v>
      </c>
      <c r="AA1111" s="69"/>
      <c r="AB1111" s="69" t="s">
        <v>133</v>
      </c>
      <c r="AC1111" s="69" t="s">
        <v>130</v>
      </c>
      <c r="AD1111" s="3">
        <f t="shared" si="251"/>
        <v>0</v>
      </c>
      <c r="AE1111" s="75"/>
    </row>
    <row r="1112" spans="1:31" ht="14.25" customHeight="1">
      <c r="A1112" s="69" t="s">
        <v>130</v>
      </c>
      <c r="B1112" s="71" t="s">
        <v>108</v>
      </c>
      <c r="C1112" s="71" t="s">
        <v>2670</v>
      </c>
      <c r="D1112" s="71">
        <v>1000001484</v>
      </c>
      <c r="E1112" s="72" t="s">
        <v>2671</v>
      </c>
      <c r="F1112" s="73">
        <v>43880</v>
      </c>
      <c r="G1112" s="66" t="str">
        <f t="shared" si="238"/>
        <v>Targeted Dealer</v>
      </c>
      <c r="H1112" s="66"/>
      <c r="I1112" s="67">
        <v>1200</v>
      </c>
      <c r="J1112" s="67">
        <f t="shared" si="239"/>
        <v>1120</v>
      </c>
      <c r="K1112" s="68">
        <v>771</v>
      </c>
      <c r="L1112" s="68">
        <f t="shared" si="240"/>
        <v>429</v>
      </c>
      <c r="M1112" s="68">
        <f t="shared" si="241"/>
        <v>68.839285714285722</v>
      </c>
      <c r="N1112" s="96">
        <v>513</v>
      </c>
      <c r="O1112" s="97" t="str">
        <f t="shared" si="242"/>
        <v>Mar</v>
      </c>
      <c r="P1112" s="96">
        <f t="shared" si="243"/>
        <v>513</v>
      </c>
      <c r="Q1112" s="98">
        <f t="shared" si="244"/>
        <v>258</v>
      </c>
      <c r="R1112" s="97">
        <f t="shared" si="245"/>
        <v>0.50292397660818722</v>
      </c>
      <c r="S1112" s="99" t="str">
        <f t="shared" si="246"/>
        <v>GROWTH</v>
      </c>
      <c r="T1112" s="68">
        <v>1067</v>
      </c>
      <c r="U1112" s="100" t="str">
        <f t="shared" si="247"/>
        <v>Apr</v>
      </c>
      <c r="V1112" s="96">
        <v>1067</v>
      </c>
      <c r="W1112" s="101">
        <f t="shared" si="248"/>
        <v>-296</v>
      </c>
      <c r="X1112" s="102">
        <f t="shared" si="249"/>
        <v>-0.27741330834114342</v>
      </c>
      <c r="Y1112" s="103" t="str">
        <f t="shared" si="250"/>
        <v>DEGROWTH</v>
      </c>
      <c r="Z1112" s="74">
        <v>0</v>
      </c>
      <c r="AA1112" s="69"/>
      <c r="AB1112" s="69" t="s">
        <v>133</v>
      </c>
      <c r="AC1112" s="69" t="s">
        <v>130</v>
      </c>
      <c r="AD1112" s="3">
        <f t="shared" si="251"/>
        <v>0</v>
      </c>
      <c r="AE1112" s="75"/>
    </row>
    <row r="1113" spans="1:31" ht="14.25" customHeight="1">
      <c r="A1113" s="69" t="s">
        <v>130</v>
      </c>
      <c r="B1113" s="71" t="s">
        <v>108</v>
      </c>
      <c r="C1113" s="71" t="s">
        <v>2672</v>
      </c>
      <c r="D1113" s="71">
        <v>1000001511</v>
      </c>
      <c r="E1113" s="72" t="s">
        <v>2673</v>
      </c>
      <c r="F1113" s="73">
        <v>43882</v>
      </c>
      <c r="G1113" s="66" t="str">
        <f t="shared" si="238"/>
        <v>Targeted Dealer</v>
      </c>
      <c r="H1113" s="66"/>
      <c r="I1113" s="67">
        <v>375</v>
      </c>
      <c r="J1113" s="67">
        <f t="shared" si="239"/>
        <v>350</v>
      </c>
      <c r="K1113" s="68">
        <v>1500.25</v>
      </c>
      <c r="L1113" s="68">
        <f t="shared" si="240"/>
        <v>-1125.25</v>
      </c>
      <c r="M1113" s="68">
        <f t="shared" si="241"/>
        <v>428.64285714285717</v>
      </c>
      <c r="N1113" s="96">
        <v>1208.25</v>
      </c>
      <c r="O1113" s="97" t="str">
        <f t="shared" si="242"/>
        <v>Mar</v>
      </c>
      <c r="P1113" s="96">
        <f t="shared" si="243"/>
        <v>1208.25</v>
      </c>
      <c r="Q1113" s="98">
        <f t="shared" si="244"/>
        <v>292</v>
      </c>
      <c r="R1113" s="97">
        <f t="shared" si="245"/>
        <v>0.24167183943720261</v>
      </c>
      <c r="S1113" s="99" t="str">
        <f t="shared" si="246"/>
        <v>GROWTH</v>
      </c>
      <c r="T1113" s="68">
        <v>276</v>
      </c>
      <c r="U1113" s="100" t="str">
        <f t="shared" si="247"/>
        <v>Apr</v>
      </c>
      <c r="V1113" s="96">
        <v>276</v>
      </c>
      <c r="W1113" s="101">
        <f t="shared" si="248"/>
        <v>1224.25</v>
      </c>
      <c r="X1113" s="102">
        <f t="shared" si="249"/>
        <v>4.4356884057971016</v>
      </c>
      <c r="Y1113" s="103" t="str">
        <f t="shared" si="250"/>
        <v>GROWTH</v>
      </c>
      <c r="Z1113" s="74">
        <v>0</v>
      </c>
      <c r="AA1113" s="69"/>
      <c r="AB1113" s="69" t="s">
        <v>133</v>
      </c>
      <c r="AC1113" s="69" t="s">
        <v>130</v>
      </c>
      <c r="AD1113" s="3">
        <f t="shared" si="251"/>
        <v>0</v>
      </c>
      <c r="AE1113" s="75"/>
    </row>
    <row r="1114" spans="1:31" ht="14.25" customHeight="1">
      <c r="A1114" s="69" t="s">
        <v>130</v>
      </c>
      <c r="B1114" s="71" t="s">
        <v>108</v>
      </c>
      <c r="C1114" s="71" t="s">
        <v>2674</v>
      </c>
      <c r="D1114" s="71">
        <v>1000001485</v>
      </c>
      <c r="E1114" s="72" t="s">
        <v>2675</v>
      </c>
      <c r="F1114" s="73">
        <v>43977</v>
      </c>
      <c r="G1114" s="66" t="str">
        <f t="shared" si="238"/>
        <v>Targeted Dealer</v>
      </c>
      <c r="H1114" s="66"/>
      <c r="I1114" s="67">
        <v>200</v>
      </c>
      <c r="J1114" s="67">
        <f t="shared" si="239"/>
        <v>186.66666666666669</v>
      </c>
      <c r="K1114" s="68">
        <v>120</v>
      </c>
      <c r="L1114" s="68">
        <f t="shared" si="240"/>
        <v>80</v>
      </c>
      <c r="M1114" s="68">
        <f t="shared" si="241"/>
        <v>64.285714285714278</v>
      </c>
      <c r="N1114" s="96">
        <v>155</v>
      </c>
      <c r="O1114" s="97" t="str">
        <f t="shared" si="242"/>
        <v>Mar</v>
      </c>
      <c r="P1114" s="96">
        <f t="shared" si="243"/>
        <v>155</v>
      </c>
      <c r="Q1114" s="98">
        <f t="shared" si="244"/>
        <v>-35</v>
      </c>
      <c r="R1114" s="97">
        <f t="shared" si="245"/>
        <v>-0.22580645161290325</v>
      </c>
      <c r="S1114" s="99" t="str">
        <f t="shared" si="246"/>
        <v>DEGROWTH</v>
      </c>
      <c r="T1114" s="68">
        <v>100</v>
      </c>
      <c r="U1114" s="100" t="str">
        <f t="shared" si="247"/>
        <v>Apr</v>
      </c>
      <c r="V1114" s="96">
        <v>100</v>
      </c>
      <c r="W1114" s="101">
        <f t="shared" si="248"/>
        <v>20</v>
      </c>
      <c r="X1114" s="102">
        <f t="shared" si="249"/>
        <v>0.19999999999999996</v>
      </c>
      <c r="Y1114" s="103" t="str">
        <f t="shared" si="250"/>
        <v>GROWTH</v>
      </c>
      <c r="Z1114" s="74">
        <v>0</v>
      </c>
      <c r="AA1114" s="69"/>
      <c r="AB1114" s="69" t="s">
        <v>133</v>
      </c>
      <c r="AC1114" s="69" t="s">
        <v>130</v>
      </c>
      <c r="AD1114" s="3">
        <f t="shared" si="251"/>
        <v>0</v>
      </c>
      <c r="AE1114" s="75"/>
    </row>
    <row r="1115" spans="1:31" ht="14.25" customHeight="1">
      <c r="A1115" s="69" t="s">
        <v>130</v>
      </c>
      <c r="B1115" s="71" t="s">
        <v>108</v>
      </c>
      <c r="C1115" s="71" t="s">
        <v>2676</v>
      </c>
      <c r="D1115" s="71">
        <v>1000001486</v>
      </c>
      <c r="E1115" s="72" t="s">
        <v>2677</v>
      </c>
      <c r="F1115" s="73">
        <v>44030</v>
      </c>
      <c r="G1115" s="66" t="str">
        <f t="shared" si="238"/>
        <v>Targeted Dealer</v>
      </c>
      <c r="H1115" s="66"/>
      <c r="I1115" s="67">
        <v>325</v>
      </c>
      <c r="J1115" s="67">
        <f t="shared" si="239"/>
        <v>303.33333333333337</v>
      </c>
      <c r="K1115" s="68">
        <v>435</v>
      </c>
      <c r="L1115" s="68">
        <f t="shared" si="240"/>
        <v>-110</v>
      </c>
      <c r="M1115" s="68">
        <f t="shared" si="241"/>
        <v>143.4065934065934</v>
      </c>
      <c r="N1115" s="96">
        <v>400</v>
      </c>
      <c r="O1115" s="97" t="str">
        <f t="shared" si="242"/>
        <v>Mar</v>
      </c>
      <c r="P1115" s="96">
        <f t="shared" si="243"/>
        <v>400</v>
      </c>
      <c r="Q1115" s="98">
        <f t="shared" si="244"/>
        <v>35</v>
      </c>
      <c r="R1115" s="97">
        <f t="shared" si="245"/>
        <v>8.7499999999999911E-2</v>
      </c>
      <c r="S1115" s="99" t="str">
        <f t="shared" si="246"/>
        <v>GROWTH</v>
      </c>
      <c r="T1115" s="68">
        <v>290</v>
      </c>
      <c r="U1115" s="100" t="str">
        <f t="shared" si="247"/>
        <v>Apr</v>
      </c>
      <c r="V1115" s="96">
        <v>290</v>
      </c>
      <c r="W1115" s="101">
        <f t="shared" si="248"/>
        <v>145</v>
      </c>
      <c r="X1115" s="102">
        <f t="shared" si="249"/>
        <v>0.5</v>
      </c>
      <c r="Y1115" s="103" t="str">
        <f t="shared" si="250"/>
        <v>GROWTH</v>
      </c>
      <c r="Z1115" s="74">
        <v>0</v>
      </c>
      <c r="AA1115" s="69"/>
      <c r="AB1115" s="69" t="s">
        <v>133</v>
      </c>
      <c r="AC1115" s="69" t="s">
        <v>130</v>
      </c>
      <c r="AD1115" s="3">
        <f t="shared" si="251"/>
        <v>0</v>
      </c>
      <c r="AE1115" s="75"/>
    </row>
    <row r="1116" spans="1:31" ht="14.25" customHeight="1">
      <c r="A1116" s="69" t="s">
        <v>130</v>
      </c>
      <c r="B1116" s="71" t="s">
        <v>108</v>
      </c>
      <c r="C1116" s="71" t="s">
        <v>2678</v>
      </c>
      <c r="D1116" s="71">
        <v>1000002006</v>
      </c>
      <c r="E1116" s="72" t="s">
        <v>2679</v>
      </c>
      <c r="F1116" s="73">
        <v>44478</v>
      </c>
      <c r="G1116" s="66" t="str">
        <f t="shared" si="238"/>
        <v>Targeted Dealer</v>
      </c>
      <c r="H1116" s="66"/>
      <c r="I1116" s="67">
        <v>200</v>
      </c>
      <c r="J1116" s="67">
        <f t="shared" si="239"/>
        <v>186.66666666666669</v>
      </c>
      <c r="K1116" s="68">
        <v>120</v>
      </c>
      <c r="L1116" s="68">
        <f t="shared" si="240"/>
        <v>80</v>
      </c>
      <c r="M1116" s="68">
        <f t="shared" si="241"/>
        <v>64.285714285714278</v>
      </c>
      <c r="N1116" s="96">
        <v>22.5</v>
      </c>
      <c r="O1116" s="97" t="str">
        <f t="shared" si="242"/>
        <v>Mar</v>
      </c>
      <c r="P1116" s="96">
        <f t="shared" si="243"/>
        <v>22.5</v>
      </c>
      <c r="Q1116" s="98">
        <f t="shared" si="244"/>
        <v>97.5</v>
      </c>
      <c r="R1116" s="97">
        <f t="shared" si="245"/>
        <v>4.333333333333333</v>
      </c>
      <c r="S1116" s="99" t="str">
        <f t="shared" si="246"/>
        <v>GROWTH</v>
      </c>
      <c r="T1116" s="68">
        <v>0</v>
      </c>
      <c r="U1116" s="100" t="str">
        <f t="shared" si="247"/>
        <v>Apr</v>
      </c>
      <c r="V1116" s="96">
        <v>0</v>
      </c>
      <c r="W1116" s="101">
        <f t="shared" si="248"/>
        <v>120</v>
      </c>
      <c r="X1116" s="102">
        <f t="shared" si="249"/>
        <v>0</v>
      </c>
      <c r="Y1116" s="103" t="b">
        <f t="shared" si="250"/>
        <v>0</v>
      </c>
      <c r="Z1116" s="74">
        <v>0</v>
      </c>
      <c r="AA1116" s="69"/>
      <c r="AB1116" s="69" t="s">
        <v>133</v>
      </c>
      <c r="AC1116" s="69" t="s">
        <v>130</v>
      </c>
      <c r="AD1116" s="3">
        <f t="shared" si="251"/>
        <v>0</v>
      </c>
      <c r="AE1116" s="75"/>
    </row>
    <row r="1117" spans="1:31" ht="14.25" customHeight="1">
      <c r="A1117" s="69" t="s">
        <v>130</v>
      </c>
      <c r="B1117" s="71" t="s">
        <v>108</v>
      </c>
      <c r="C1117" s="71" t="s">
        <v>2680</v>
      </c>
      <c r="D1117" s="71">
        <v>1000002041</v>
      </c>
      <c r="E1117" s="72" t="s">
        <v>2681</v>
      </c>
      <c r="F1117" s="73">
        <v>44501</v>
      </c>
      <c r="G1117" s="66" t="str">
        <f t="shared" si="238"/>
        <v>Targeted Dealer</v>
      </c>
      <c r="H1117" s="66"/>
      <c r="I1117" s="67">
        <v>250</v>
      </c>
      <c r="J1117" s="67">
        <f t="shared" si="239"/>
        <v>233.33333333333334</v>
      </c>
      <c r="K1117" s="68">
        <v>250</v>
      </c>
      <c r="L1117" s="68">
        <f t="shared" si="240"/>
        <v>0</v>
      </c>
      <c r="M1117" s="68">
        <f t="shared" si="241"/>
        <v>107.14285714285714</v>
      </c>
      <c r="N1117" s="96">
        <v>125</v>
      </c>
      <c r="O1117" s="97" t="str">
        <f t="shared" si="242"/>
        <v>Mar</v>
      </c>
      <c r="P1117" s="96">
        <f t="shared" si="243"/>
        <v>125</v>
      </c>
      <c r="Q1117" s="98">
        <f t="shared" si="244"/>
        <v>125</v>
      </c>
      <c r="R1117" s="97">
        <f t="shared" si="245"/>
        <v>1</v>
      </c>
      <c r="S1117" s="99" t="str">
        <f t="shared" si="246"/>
        <v>GROWTH</v>
      </c>
      <c r="T1117" s="68">
        <v>170</v>
      </c>
      <c r="U1117" s="100" t="str">
        <f t="shared" si="247"/>
        <v>Apr</v>
      </c>
      <c r="V1117" s="96">
        <v>170</v>
      </c>
      <c r="W1117" s="101">
        <f t="shared" si="248"/>
        <v>80</v>
      </c>
      <c r="X1117" s="102">
        <f t="shared" si="249"/>
        <v>0.47058823529411775</v>
      </c>
      <c r="Y1117" s="103" t="str">
        <f t="shared" si="250"/>
        <v>GROWTH</v>
      </c>
      <c r="Z1117" s="74">
        <v>0</v>
      </c>
      <c r="AA1117" s="69"/>
      <c r="AB1117" s="69" t="s">
        <v>133</v>
      </c>
      <c r="AC1117" s="69" t="s">
        <v>130</v>
      </c>
      <c r="AD1117" s="3">
        <f t="shared" si="251"/>
        <v>0</v>
      </c>
      <c r="AE1117" s="75"/>
    </row>
    <row r="1118" spans="1:31" ht="14.25" customHeight="1">
      <c r="A1118" s="69" t="s">
        <v>130</v>
      </c>
      <c r="B1118" s="71" t="s">
        <v>108</v>
      </c>
      <c r="C1118" s="71" t="s">
        <v>2682</v>
      </c>
      <c r="D1118" s="71">
        <v>1000002044</v>
      </c>
      <c r="E1118" s="72" t="s">
        <v>2683</v>
      </c>
      <c r="F1118" s="73">
        <v>44501</v>
      </c>
      <c r="G1118" s="66" t="str">
        <f t="shared" si="238"/>
        <v>Targeted Dealer</v>
      </c>
      <c r="H1118" s="66"/>
      <c r="I1118" s="67">
        <v>920</v>
      </c>
      <c r="J1118" s="67">
        <f t="shared" si="239"/>
        <v>858.66666666666674</v>
      </c>
      <c r="K1118" s="68">
        <v>897</v>
      </c>
      <c r="L1118" s="68">
        <f t="shared" si="240"/>
        <v>23</v>
      </c>
      <c r="M1118" s="68">
        <f t="shared" si="241"/>
        <v>104.46428571428569</v>
      </c>
      <c r="N1118" s="96">
        <v>466</v>
      </c>
      <c r="O1118" s="97" t="str">
        <f t="shared" si="242"/>
        <v>Mar</v>
      </c>
      <c r="P1118" s="96">
        <f t="shared" si="243"/>
        <v>466</v>
      </c>
      <c r="Q1118" s="98">
        <f t="shared" si="244"/>
        <v>431</v>
      </c>
      <c r="R1118" s="97">
        <f t="shared" si="245"/>
        <v>0.92489270386266087</v>
      </c>
      <c r="S1118" s="99" t="str">
        <f t="shared" si="246"/>
        <v>GROWTH</v>
      </c>
      <c r="T1118" s="68">
        <v>1298.25</v>
      </c>
      <c r="U1118" s="100" t="str">
        <f t="shared" si="247"/>
        <v>Apr</v>
      </c>
      <c r="V1118" s="96">
        <v>1298.25</v>
      </c>
      <c r="W1118" s="101">
        <f t="shared" si="248"/>
        <v>-401.25</v>
      </c>
      <c r="X1118" s="102">
        <f t="shared" si="249"/>
        <v>-0.30906990179087235</v>
      </c>
      <c r="Y1118" s="103" t="str">
        <f t="shared" si="250"/>
        <v>DEGROWTH</v>
      </c>
      <c r="Z1118" s="74">
        <v>0</v>
      </c>
      <c r="AA1118" s="69"/>
      <c r="AB1118" s="69" t="s">
        <v>133</v>
      </c>
      <c r="AC1118" s="69" t="s">
        <v>130</v>
      </c>
      <c r="AD1118" s="3">
        <f t="shared" si="251"/>
        <v>0</v>
      </c>
      <c r="AE1118" s="75"/>
    </row>
    <row r="1119" spans="1:31" ht="14.25" customHeight="1">
      <c r="A1119" s="69" t="s">
        <v>130</v>
      </c>
      <c r="B1119" s="71" t="s">
        <v>108</v>
      </c>
      <c r="C1119" s="71" t="s">
        <v>2684</v>
      </c>
      <c r="D1119" s="71">
        <v>1000002851</v>
      </c>
      <c r="E1119" s="72" t="s">
        <v>2685</v>
      </c>
      <c r="F1119" s="73">
        <v>44744</v>
      </c>
      <c r="G1119" s="66" t="str">
        <f t="shared" si="238"/>
        <v>Targeted Dealer</v>
      </c>
      <c r="H1119" s="66"/>
      <c r="I1119" s="67">
        <v>150</v>
      </c>
      <c r="J1119" s="67">
        <f t="shared" si="239"/>
        <v>140</v>
      </c>
      <c r="K1119" s="68">
        <v>235</v>
      </c>
      <c r="L1119" s="68">
        <f t="shared" si="240"/>
        <v>-85</v>
      </c>
      <c r="M1119" s="68">
        <f t="shared" si="241"/>
        <v>167.85714285714286</v>
      </c>
      <c r="N1119" s="96">
        <v>125</v>
      </c>
      <c r="O1119" s="97" t="str">
        <f t="shared" si="242"/>
        <v>Mar</v>
      </c>
      <c r="P1119" s="96">
        <f t="shared" si="243"/>
        <v>125</v>
      </c>
      <c r="Q1119" s="98">
        <f t="shared" si="244"/>
        <v>110</v>
      </c>
      <c r="R1119" s="97">
        <f t="shared" si="245"/>
        <v>0.87999999999999989</v>
      </c>
      <c r="S1119" s="99" t="str">
        <f t="shared" si="246"/>
        <v>GROWTH</v>
      </c>
      <c r="T1119" s="68">
        <v>85</v>
      </c>
      <c r="U1119" s="100" t="str">
        <f t="shared" si="247"/>
        <v>Apr</v>
      </c>
      <c r="V1119" s="96">
        <v>85</v>
      </c>
      <c r="W1119" s="101">
        <f t="shared" si="248"/>
        <v>150</v>
      </c>
      <c r="X1119" s="102">
        <f t="shared" si="249"/>
        <v>1.7647058823529411</v>
      </c>
      <c r="Y1119" s="103" t="str">
        <f t="shared" si="250"/>
        <v>GROWTH</v>
      </c>
      <c r="Z1119" s="74">
        <v>0</v>
      </c>
      <c r="AA1119" s="69"/>
      <c r="AB1119" s="69" t="s">
        <v>133</v>
      </c>
      <c r="AC1119" s="69" t="s">
        <v>130</v>
      </c>
      <c r="AD1119" s="3">
        <f t="shared" si="251"/>
        <v>0</v>
      </c>
      <c r="AE1119" s="75"/>
    </row>
    <row r="1120" spans="1:31" ht="14.25" customHeight="1">
      <c r="A1120" s="69" t="s">
        <v>130</v>
      </c>
      <c r="B1120" s="71" t="s">
        <v>108</v>
      </c>
      <c r="C1120" s="71" t="s">
        <v>2686</v>
      </c>
      <c r="D1120" s="71">
        <v>1000002867</v>
      </c>
      <c r="E1120" s="72" t="s">
        <v>2687</v>
      </c>
      <c r="F1120" s="73">
        <v>44768</v>
      </c>
      <c r="G1120" s="66" t="str">
        <f t="shared" si="238"/>
        <v>Targeted Dealer</v>
      </c>
      <c r="H1120" s="66"/>
      <c r="I1120" s="67">
        <v>45</v>
      </c>
      <c r="J1120" s="67">
        <f t="shared" si="239"/>
        <v>42</v>
      </c>
      <c r="K1120" s="68">
        <v>64</v>
      </c>
      <c r="L1120" s="68">
        <f t="shared" si="240"/>
        <v>-19</v>
      </c>
      <c r="M1120" s="68">
        <f t="shared" si="241"/>
        <v>152.38095238095238</v>
      </c>
      <c r="N1120" s="96">
        <v>16</v>
      </c>
      <c r="O1120" s="97" t="str">
        <f t="shared" si="242"/>
        <v>Mar</v>
      </c>
      <c r="P1120" s="96">
        <f t="shared" si="243"/>
        <v>16</v>
      </c>
      <c r="Q1120" s="98">
        <f t="shared" si="244"/>
        <v>48</v>
      </c>
      <c r="R1120" s="97">
        <f t="shared" si="245"/>
        <v>3</v>
      </c>
      <c r="S1120" s="99" t="str">
        <f t="shared" si="246"/>
        <v>GROWTH</v>
      </c>
      <c r="T1120" s="68">
        <v>24</v>
      </c>
      <c r="U1120" s="100" t="str">
        <f t="shared" si="247"/>
        <v>Apr</v>
      </c>
      <c r="V1120" s="96">
        <v>24</v>
      </c>
      <c r="W1120" s="101">
        <f t="shared" si="248"/>
        <v>40</v>
      </c>
      <c r="X1120" s="102">
        <f t="shared" si="249"/>
        <v>1.6666666666666665</v>
      </c>
      <c r="Y1120" s="103" t="str">
        <f t="shared" si="250"/>
        <v>GROWTH</v>
      </c>
      <c r="Z1120" s="74">
        <v>0</v>
      </c>
      <c r="AA1120" s="69"/>
      <c r="AB1120" s="69" t="s">
        <v>133</v>
      </c>
      <c r="AC1120" s="69" t="s">
        <v>130</v>
      </c>
      <c r="AD1120" s="3">
        <f t="shared" si="251"/>
        <v>0</v>
      </c>
      <c r="AE1120" s="75"/>
    </row>
    <row r="1121" spans="1:31" ht="14.25" customHeight="1">
      <c r="A1121" s="69" t="s">
        <v>130</v>
      </c>
      <c r="B1121" s="71" t="s">
        <v>108</v>
      </c>
      <c r="C1121" s="71" t="s">
        <v>2688</v>
      </c>
      <c r="D1121" s="71">
        <v>1000002981</v>
      </c>
      <c r="E1121" s="71" t="s">
        <v>2689</v>
      </c>
      <c r="F1121" s="73">
        <v>44830</v>
      </c>
      <c r="G1121" s="66" t="str">
        <f t="shared" si="238"/>
        <v>Targeted Dealer</v>
      </c>
      <c r="H1121" s="66"/>
      <c r="I1121" s="67">
        <v>1000</v>
      </c>
      <c r="J1121" s="67">
        <f t="shared" si="239"/>
        <v>933.33333333333337</v>
      </c>
      <c r="K1121" s="68">
        <v>1135</v>
      </c>
      <c r="L1121" s="68">
        <f t="shared" si="240"/>
        <v>-135</v>
      </c>
      <c r="M1121" s="68">
        <f t="shared" si="241"/>
        <v>121.60714285714285</v>
      </c>
      <c r="N1121" s="96">
        <v>1106</v>
      </c>
      <c r="O1121" s="97" t="str">
        <f t="shared" si="242"/>
        <v>Mar</v>
      </c>
      <c r="P1121" s="96">
        <f t="shared" si="243"/>
        <v>1106</v>
      </c>
      <c r="Q1121" s="98">
        <f t="shared" si="244"/>
        <v>29</v>
      </c>
      <c r="R1121" s="97">
        <f t="shared" si="245"/>
        <v>2.6220614828209809E-2</v>
      </c>
      <c r="S1121" s="99" t="str">
        <f t="shared" si="246"/>
        <v>GROWTH</v>
      </c>
      <c r="T1121" s="68">
        <v>1377</v>
      </c>
      <c r="U1121" s="100" t="str">
        <f t="shared" si="247"/>
        <v>Apr</v>
      </c>
      <c r="V1121" s="96">
        <v>1377</v>
      </c>
      <c r="W1121" s="101">
        <f t="shared" si="248"/>
        <v>-242</v>
      </c>
      <c r="X1121" s="102">
        <f t="shared" si="249"/>
        <v>-0.17574437182280322</v>
      </c>
      <c r="Y1121" s="103" t="str">
        <f t="shared" si="250"/>
        <v>DEGROWTH</v>
      </c>
      <c r="Z1121" s="74">
        <v>0</v>
      </c>
      <c r="AA1121" s="69"/>
      <c r="AB1121" s="69" t="s">
        <v>133</v>
      </c>
      <c r="AC1121" s="69" t="s">
        <v>130</v>
      </c>
      <c r="AD1121" s="3">
        <f t="shared" si="251"/>
        <v>0</v>
      </c>
      <c r="AE1121" s="75"/>
    </row>
    <row r="1122" spans="1:31" ht="14.25" customHeight="1">
      <c r="A1122" s="69" t="s">
        <v>130</v>
      </c>
      <c r="B1122" s="71" t="s">
        <v>108</v>
      </c>
      <c r="C1122" s="71" t="s">
        <v>2690</v>
      </c>
      <c r="D1122" s="71">
        <v>1000003242</v>
      </c>
      <c r="E1122" s="71" t="s">
        <v>2691</v>
      </c>
      <c r="F1122" s="73">
        <v>44936</v>
      </c>
      <c r="G1122" s="66" t="str">
        <f t="shared" si="238"/>
        <v>Targeted Dealer</v>
      </c>
      <c r="H1122" s="66"/>
      <c r="I1122" s="67">
        <v>315</v>
      </c>
      <c r="J1122" s="67">
        <f t="shared" si="239"/>
        <v>294</v>
      </c>
      <c r="K1122" s="68">
        <v>279.5</v>
      </c>
      <c r="L1122" s="68">
        <f t="shared" si="240"/>
        <v>35.5</v>
      </c>
      <c r="M1122" s="68">
        <f t="shared" si="241"/>
        <v>95.068027210884352</v>
      </c>
      <c r="N1122" s="96">
        <v>197.5</v>
      </c>
      <c r="O1122" s="97" t="str">
        <f t="shared" si="242"/>
        <v>Mar</v>
      </c>
      <c r="P1122" s="96">
        <f t="shared" si="243"/>
        <v>197.5</v>
      </c>
      <c r="Q1122" s="98">
        <f t="shared" si="244"/>
        <v>82</v>
      </c>
      <c r="R1122" s="97">
        <f t="shared" si="245"/>
        <v>0.41518987341772151</v>
      </c>
      <c r="S1122" s="99" t="str">
        <f t="shared" si="246"/>
        <v>GROWTH</v>
      </c>
      <c r="T1122" s="68">
        <v>272</v>
      </c>
      <c r="U1122" s="100" t="str">
        <f t="shared" si="247"/>
        <v>Apr</v>
      </c>
      <c r="V1122" s="96">
        <v>272</v>
      </c>
      <c r="W1122" s="101">
        <f t="shared" si="248"/>
        <v>7.5</v>
      </c>
      <c r="X1122" s="102">
        <f t="shared" si="249"/>
        <v>2.7573529411764719E-2</v>
      </c>
      <c r="Y1122" s="103" t="str">
        <f t="shared" si="250"/>
        <v>GROWTH</v>
      </c>
      <c r="Z1122" s="74">
        <v>0</v>
      </c>
      <c r="AA1122" s="69"/>
      <c r="AB1122" s="69" t="s">
        <v>133</v>
      </c>
      <c r="AC1122" s="69" t="s">
        <v>130</v>
      </c>
      <c r="AD1122" s="3">
        <f t="shared" si="251"/>
        <v>0</v>
      </c>
      <c r="AE1122" s="75"/>
    </row>
    <row r="1123" spans="1:31" ht="14.25" customHeight="1">
      <c r="A1123" s="69" t="s">
        <v>130</v>
      </c>
      <c r="B1123" s="71" t="s">
        <v>108</v>
      </c>
      <c r="C1123" s="71" t="s">
        <v>2692</v>
      </c>
      <c r="D1123" s="71">
        <v>1000003505</v>
      </c>
      <c r="E1123" s="71" t="s">
        <v>2693</v>
      </c>
      <c r="F1123" s="73">
        <v>45045</v>
      </c>
      <c r="G1123" s="66" t="str">
        <f t="shared" si="238"/>
        <v>Targeted Dealer</v>
      </c>
      <c r="H1123" s="66"/>
      <c r="I1123" s="67">
        <v>900</v>
      </c>
      <c r="J1123" s="67">
        <f t="shared" si="239"/>
        <v>840</v>
      </c>
      <c r="K1123" s="68">
        <v>690</v>
      </c>
      <c r="L1123" s="68">
        <f t="shared" si="240"/>
        <v>210</v>
      </c>
      <c r="M1123" s="68">
        <f t="shared" si="241"/>
        <v>82.142857142857139</v>
      </c>
      <c r="N1123" s="96">
        <v>670</v>
      </c>
      <c r="O1123" s="97" t="str">
        <f t="shared" si="242"/>
        <v>Mar</v>
      </c>
      <c r="P1123" s="96">
        <f t="shared" si="243"/>
        <v>670</v>
      </c>
      <c r="Q1123" s="98">
        <f t="shared" si="244"/>
        <v>20</v>
      </c>
      <c r="R1123" s="97">
        <f t="shared" si="245"/>
        <v>2.9850746268656803E-2</v>
      </c>
      <c r="S1123" s="99" t="str">
        <f t="shared" si="246"/>
        <v>GROWTH</v>
      </c>
      <c r="T1123" s="68">
        <v>890</v>
      </c>
      <c r="U1123" s="100" t="str">
        <f t="shared" si="247"/>
        <v>Apr</v>
      </c>
      <c r="V1123" s="96">
        <v>890</v>
      </c>
      <c r="W1123" s="101">
        <f t="shared" si="248"/>
        <v>-200</v>
      </c>
      <c r="X1123" s="102">
        <f t="shared" si="249"/>
        <v>-0.2247191011235955</v>
      </c>
      <c r="Y1123" s="103" t="str">
        <f t="shared" si="250"/>
        <v>DEGROWTH</v>
      </c>
      <c r="Z1123" s="74">
        <v>0</v>
      </c>
      <c r="AA1123" s="69"/>
      <c r="AB1123" s="69" t="s">
        <v>133</v>
      </c>
      <c r="AC1123" s="69" t="s">
        <v>130</v>
      </c>
      <c r="AD1123" s="3">
        <f t="shared" si="251"/>
        <v>0</v>
      </c>
      <c r="AE1123" s="75"/>
    </row>
    <row r="1124" spans="1:31" ht="14.25" customHeight="1">
      <c r="A1124" s="74" t="s">
        <v>130</v>
      </c>
      <c r="B1124" s="78" t="s">
        <v>108</v>
      </c>
      <c r="C1124" s="78" t="s">
        <v>2694</v>
      </c>
      <c r="D1124" s="78">
        <v>1000003877</v>
      </c>
      <c r="E1124" s="78" t="s">
        <v>2695</v>
      </c>
      <c r="F1124" s="73">
        <v>45351</v>
      </c>
      <c r="G1124" s="66" t="str">
        <f t="shared" si="238"/>
        <v>Targeted Dealer</v>
      </c>
      <c r="H1124" s="66"/>
      <c r="I1124" s="67">
        <v>325</v>
      </c>
      <c r="J1124" s="67">
        <f t="shared" si="239"/>
        <v>303.33333333333337</v>
      </c>
      <c r="K1124" s="68">
        <v>330</v>
      </c>
      <c r="L1124" s="68">
        <f t="shared" si="240"/>
        <v>-5</v>
      </c>
      <c r="M1124" s="68">
        <f t="shared" si="241"/>
        <v>108.79120879120877</v>
      </c>
      <c r="N1124" s="96">
        <v>292</v>
      </c>
      <c r="O1124" s="97" t="str">
        <f t="shared" si="242"/>
        <v>Mar</v>
      </c>
      <c r="P1124" s="96">
        <f t="shared" si="243"/>
        <v>292</v>
      </c>
      <c r="Q1124" s="98">
        <f t="shared" si="244"/>
        <v>38</v>
      </c>
      <c r="R1124" s="97">
        <f t="shared" si="245"/>
        <v>0.13013698630136994</v>
      </c>
      <c r="S1124" s="99" t="str">
        <f t="shared" si="246"/>
        <v>GROWTH</v>
      </c>
      <c r="T1124" s="68">
        <v>285</v>
      </c>
      <c r="U1124" s="100" t="str">
        <f t="shared" si="247"/>
        <v>Apr</v>
      </c>
      <c r="V1124" s="96">
        <v>285</v>
      </c>
      <c r="W1124" s="101">
        <f t="shared" si="248"/>
        <v>45</v>
      </c>
      <c r="X1124" s="102">
        <f t="shared" si="249"/>
        <v>0.15789473684210531</v>
      </c>
      <c r="Y1124" s="103" t="str">
        <f t="shared" si="250"/>
        <v>GROWTH</v>
      </c>
      <c r="Z1124" s="74">
        <v>0</v>
      </c>
      <c r="AA1124" s="69"/>
      <c r="AB1124" s="69" t="s">
        <v>133</v>
      </c>
      <c r="AC1124" s="74" t="s">
        <v>130</v>
      </c>
      <c r="AD1124" s="3">
        <f t="shared" si="251"/>
        <v>0</v>
      </c>
      <c r="AE1124" s="75"/>
    </row>
    <row r="1125" spans="1:31" ht="14.25" customHeight="1">
      <c r="A1125" s="74" t="s">
        <v>130</v>
      </c>
      <c r="B1125" s="78" t="s">
        <v>108</v>
      </c>
      <c r="C1125" s="78" t="s">
        <v>2696</v>
      </c>
      <c r="D1125" s="78">
        <v>1000003918</v>
      </c>
      <c r="E1125" s="78" t="s">
        <v>2697</v>
      </c>
      <c r="F1125" s="73">
        <v>45409</v>
      </c>
      <c r="G1125" s="66" t="str">
        <f t="shared" si="238"/>
        <v>Targeted Dealer</v>
      </c>
      <c r="H1125" s="66"/>
      <c r="I1125" s="67">
        <v>150</v>
      </c>
      <c r="J1125" s="67">
        <f t="shared" si="239"/>
        <v>140</v>
      </c>
      <c r="K1125" s="68">
        <v>70</v>
      </c>
      <c r="L1125" s="68">
        <f t="shared" si="240"/>
        <v>80</v>
      </c>
      <c r="M1125" s="68">
        <f t="shared" si="241"/>
        <v>50</v>
      </c>
      <c r="N1125" s="96">
        <v>100</v>
      </c>
      <c r="O1125" s="97" t="str">
        <f t="shared" si="242"/>
        <v>Mar</v>
      </c>
      <c r="P1125" s="96">
        <f t="shared" si="243"/>
        <v>100</v>
      </c>
      <c r="Q1125" s="98">
        <f t="shared" si="244"/>
        <v>-30</v>
      </c>
      <c r="R1125" s="97">
        <f t="shared" si="245"/>
        <v>-0.30000000000000004</v>
      </c>
      <c r="S1125" s="99" t="str">
        <f t="shared" si="246"/>
        <v>DEGROWTH</v>
      </c>
      <c r="T1125" s="68">
        <v>125</v>
      </c>
      <c r="U1125" s="100" t="str">
        <f t="shared" si="247"/>
        <v>Apr</v>
      </c>
      <c r="V1125" s="96">
        <v>125</v>
      </c>
      <c r="W1125" s="101">
        <f t="shared" si="248"/>
        <v>-55</v>
      </c>
      <c r="X1125" s="102">
        <f t="shared" si="249"/>
        <v>-0.43999999999999995</v>
      </c>
      <c r="Y1125" s="103" t="str">
        <f t="shared" si="250"/>
        <v>DEGROWTH</v>
      </c>
      <c r="Z1125" s="74">
        <v>0</v>
      </c>
      <c r="AA1125" s="69"/>
      <c r="AB1125" s="69" t="s">
        <v>133</v>
      </c>
      <c r="AC1125" s="74" t="s">
        <v>130</v>
      </c>
      <c r="AD1125" s="3">
        <f t="shared" si="251"/>
        <v>0</v>
      </c>
      <c r="AE1125" s="75"/>
    </row>
    <row r="1126" spans="1:31" ht="14.25" customHeight="1">
      <c r="A1126" s="74" t="s">
        <v>130</v>
      </c>
      <c r="B1126" s="78" t="s">
        <v>108</v>
      </c>
      <c r="C1126" s="78" t="s">
        <v>2698</v>
      </c>
      <c r="D1126" s="78">
        <v>1000003922</v>
      </c>
      <c r="E1126" s="78" t="s">
        <v>2699</v>
      </c>
      <c r="F1126" s="73">
        <v>45411</v>
      </c>
      <c r="G1126" s="66" t="str">
        <f t="shared" si="238"/>
        <v>Targeted Dealer</v>
      </c>
      <c r="H1126" s="66"/>
      <c r="I1126" s="67">
        <v>200</v>
      </c>
      <c r="J1126" s="67">
        <f t="shared" si="239"/>
        <v>186.66666666666669</v>
      </c>
      <c r="K1126" s="68">
        <v>505.25</v>
      </c>
      <c r="L1126" s="68">
        <f t="shared" si="240"/>
        <v>-305.25</v>
      </c>
      <c r="M1126" s="68">
        <f t="shared" si="241"/>
        <v>270.66964285714283</v>
      </c>
      <c r="N1126" s="96">
        <v>689</v>
      </c>
      <c r="O1126" s="97" t="str">
        <f t="shared" si="242"/>
        <v>Mar</v>
      </c>
      <c r="P1126" s="96">
        <f t="shared" si="243"/>
        <v>689</v>
      </c>
      <c r="Q1126" s="98">
        <f t="shared" si="244"/>
        <v>-183.75</v>
      </c>
      <c r="R1126" s="97">
        <f t="shared" si="245"/>
        <v>-0.26669085631349787</v>
      </c>
      <c r="S1126" s="99" t="str">
        <f t="shared" si="246"/>
        <v>DEGROWTH</v>
      </c>
      <c r="T1126" s="68">
        <v>89</v>
      </c>
      <c r="U1126" s="100" t="str">
        <f t="shared" si="247"/>
        <v>Apr</v>
      </c>
      <c r="V1126" s="96">
        <v>89</v>
      </c>
      <c r="W1126" s="101">
        <f t="shared" si="248"/>
        <v>416.25</v>
      </c>
      <c r="X1126" s="102">
        <f t="shared" si="249"/>
        <v>4.6769662921348312</v>
      </c>
      <c r="Y1126" s="103" t="str">
        <f t="shared" si="250"/>
        <v>GROWTH</v>
      </c>
      <c r="Z1126" s="74">
        <v>0</v>
      </c>
      <c r="AA1126" s="69"/>
      <c r="AB1126" s="69" t="s">
        <v>133</v>
      </c>
      <c r="AC1126" s="74" t="s">
        <v>130</v>
      </c>
      <c r="AD1126" s="3">
        <f t="shared" si="251"/>
        <v>0</v>
      </c>
      <c r="AE1126" s="75"/>
    </row>
    <row r="1127" spans="1:31" ht="14.25" customHeight="1">
      <c r="A1127" s="74" t="s">
        <v>130</v>
      </c>
      <c r="B1127" s="78" t="s">
        <v>108</v>
      </c>
      <c r="C1127" s="78" t="s">
        <v>380</v>
      </c>
      <c r="D1127" s="78">
        <v>1000003972</v>
      </c>
      <c r="E1127" s="78" t="s">
        <v>381</v>
      </c>
      <c r="F1127" s="73">
        <v>45430</v>
      </c>
      <c r="G1127" s="66" t="str">
        <f t="shared" si="238"/>
        <v>Targeted Dealer</v>
      </c>
      <c r="H1127" s="66"/>
      <c r="I1127" s="67">
        <v>50</v>
      </c>
      <c r="J1127" s="67">
        <f t="shared" si="239"/>
        <v>46.666666666666671</v>
      </c>
      <c r="K1127" s="68">
        <v>58</v>
      </c>
      <c r="L1127" s="68">
        <f t="shared" si="240"/>
        <v>-8</v>
      </c>
      <c r="M1127" s="68">
        <f t="shared" si="241"/>
        <v>124.28571428571426</v>
      </c>
      <c r="N1127" s="96">
        <v>50</v>
      </c>
      <c r="O1127" s="97" t="str">
        <f t="shared" si="242"/>
        <v>Mar</v>
      </c>
      <c r="P1127" s="96">
        <f t="shared" si="243"/>
        <v>50</v>
      </c>
      <c r="Q1127" s="98">
        <f t="shared" si="244"/>
        <v>8</v>
      </c>
      <c r="R1127" s="97">
        <f t="shared" si="245"/>
        <v>0.15999999999999992</v>
      </c>
      <c r="S1127" s="99" t="str">
        <f t="shared" si="246"/>
        <v>GROWTH</v>
      </c>
      <c r="T1127" s="68">
        <v>25</v>
      </c>
      <c r="U1127" s="100" t="str">
        <f t="shared" si="247"/>
        <v>Apr</v>
      </c>
      <c r="V1127" s="96">
        <v>25</v>
      </c>
      <c r="W1127" s="101">
        <f t="shared" si="248"/>
        <v>33</v>
      </c>
      <c r="X1127" s="102">
        <f t="shared" si="249"/>
        <v>1.3199999999999998</v>
      </c>
      <c r="Y1127" s="103" t="str">
        <f t="shared" si="250"/>
        <v>GROWTH</v>
      </c>
      <c r="Z1127" s="74">
        <v>0</v>
      </c>
      <c r="AA1127" s="69"/>
      <c r="AB1127" s="69" t="s">
        <v>133</v>
      </c>
      <c r="AC1127" s="74" t="s">
        <v>130</v>
      </c>
      <c r="AD1127" s="3">
        <f t="shared" si="251"/>
        <v>0</v>
      </c>
      <c r="AE1127" s="75"/>
    </row>
    <row r="1128" spans="1:31" ht="14.25" customHeight="1">
      <c r="A1128" s="69" t="s">
        <v>130</v>
      </c>
      <c r="B1128" s="71" t="s">
        <v>115</v>
      </c>
      <c r="C1128" s="71" t="s">
        <v>2700</v>
      </c>
      <c r="D1128" s="71">
        <v>1000001978</v>
      </c>
      <c r="E1128" s="72" t="s">
        <v>2701</v>
      </c>
      <c r="F1128" s="73">
        <v>44413</v>
      </c>
      <c r="G1128" s="66" t="str">
        <f t="shared" si="238"/>
        <v>Targeted Dealer</v>
      </c>
      <c r="H1128" s="66"/>
      <c r="I1128" s="67">
        <v>50</v>
      </c>
      <c r="J1128" s="67">
        <f t="shared" si="239"/>
        <v>46.666666666666671</v>
      </c>
      <c r="K1128" s="68">
        <v>75</v>
      </c>
      <c r="L1128" s="68">
        <f t="shared" si="240"/>
        <v>-25</v>
      </c>
      <c r="M1128" s="68">
        <f t="shared" si="241"/>
        <v>160.71428571428569</v>
      </c>
      <c r="N1128" s="96">
        <v>50</v>
      </c>
      <c r="O1128" s="97" t="str">
        <f t="shared" si="242"/>
        <v>Mar</v>
      </c>
      <c r="P1128" s="96">
        <f t="shared" si="243"/>
        <v>50</v>
      </c>
      <c r="Q1128" s="98">
        <f t="shared" si="244"/>
        <v>25</v>
      </c>
      <c r="R1128" s="97">
        <f t="shared" si="245"/>
        <v>0.5</v>
      </c>
      <c r="S1128" s="99" t="str">
        <f t="shared" si="246"/>
        <v>GROWTH</v>
      </c>
      <c r="T1128" s="68">
        <v>30</v>
      </c>
      <c r="U1128" s="100" t="str">
        <f t="shared" si="247"/>
        <v>Apr</v>
      </c>
      <c r="V1128" s="96">
        <v>30</v>
      </c>
      <c r="W1128" s="101">
        <f t="shared" si="248"/>
        <v>45</v>
      </c>
      <c r="X1128" s="102">
        <f t="shared" si="249"/>
        <v>1.5</v>
      </c>
      <c r="Y1128" s="103" t="str">
        <f t="shared" si="250"/>
        <v>GROWTH</v>
      </c>
      <c r="Z1128" s="74">
        <v>0</v>
      </c>
      <c r="AA1128" s="69"/>
      <c r="AB1128" s="69" t="s">
        <v>133</v>
      </c>
      <c r="AC1128" s="69" t="s">
        <v>130</v>
      </c>
      <c r="AD1128" s="3">
        <f t="shared" si="251"/>
        <v>0</v>
      </c>
      <c r="AE1128" s="75"/>
    </row>
    <row r="1129" spans="1:31" ht="14.25" customHeight="1">
      <c r="A1129" s="69" t="s">
        <v>130</v>
      </c>
      <c r="B1129" s="71" t="s">
        <v>115</v>
      </c>
      <c r="C1129" s="71" t="s">
        <v>2702</v>
      </c>
      <c r="D1129" s="71">
        <v>1000002508</v>
      </c>
      <c r="E1129" s="72" t="s">
        <v>2703</v>
      </c>
      <c r="F1129" s="73">
        <v>44582</v>
      </c>
      <c r="G1129" s="66" t="str">
        <f t="shared" si="238"/>
        <v>Targeted Dealer</v>
      </c>
      <c r="H1129" s="66"/>
      <c r="I1129" s="67">
        <v>25</v>
      </c>
      <c r="J1129" s="67">
        <f t="shared" si="239"/>
        <v>23.333333333333336</v>
      </c>
      <c r="K1129" s="68">
        <v>80</v>
      </c>
      <c r="L1129" s="68">
        <f t="shared" si="240"/>
        <v>-55</v>
      </c>
      <c r="M1129" s="68">
        <f t="shared" si="241"/>
        <v>342.85714285714283</v>
      </c>
      <c r="N1129" s="96">
        <v>25</v>
      </c>
      <c r="O1129" s="97" t="str">
        <f t="shared" si="242"/>
        <v>Mar</v>
      </c>
      <c r="P1129" s="96">
        <f t="shared" si="243"/>
        <v>25</v>
      </c>
      <c r="Q1129" s="98">
        <f t="shared" si="244"/>
        <v>55</v>
      </c>
      <c r="R1129" s="97">
        <f t="shared" si="245"/>
        <v>2.2000000000000002</v>
      </c>
      <c r="S1129" s="99" t="str">
        <f t="shared" si="246"/>
        <v>GROWTH</v>
      </c>
      <c r="T1129" s="68">
        <v>25</v>
      </c>
      <c r="U1129" s="100" t="str">
        <f t="shared" si="247"/>
        <v>Apr</v>
      </c>
      <c r="V1129" s="96">
        <v>25</v>
      </c>
      <c r="W1129" s="101">
        <f t="shared" si="248"/>
        <v>55</v>
      </c>
      <c r="X1129" s="102">
        <f t="shared" si="249"/>
        <v>2.2000000000000002</v>
      </c>
      <c r="Y1129" s="103" t="str">
        <f t="shared" si="250"/>
        <v>GROWTH</v>
      </c>
      <c r="Z1129" s="74">
        <v>0</v>
      </c>
      <c r="AA1129" s="69"/>
      <c r="AB1129" s="69" t="s">
        <v>133</v>
      </c>
      <c r="AC1129" s="69" t="s">
        <v>130</v>
      </c>
      <c r="AD1129" s="3">
        <f t="shared" si="251"/>
        <v>0</v>
      </c>
      <c r="AE1129" s="75"/>
    </row>
    <row r="1130" spans="1:31" ht="14.25" customHeight="1">
      <c r="A1130" s="69" t="s">
        <v>130</v>
      </c>
      <c r="B1130" s="71" t="s">
        <v>115</v>
      </c>
      <c r="C1130" s="71" t="s">
        <v>2704</v>
      </c>
      <c r="D1130" s="71">
        <v>1000002856</v>
      </c>
      <c r="E1130" s="72" t="s">
        <v>2705</v>
      </c>
      <c r="F1130" s="73">
        <v>44755</v>
      </c>
      <c r="G1130" s="66" t="str">
        <f t="shared" si="238"/>
        <v>Targeted Dealer</v>
      </c>
      <c r="H1130" s="66"/>
      <c r="I1130" s="67">
        <v>50</v>
      </c>
      <c r="J1130" s="67">
        <f t="shared" si="239"/>
        <v>46.666666666666671</v>
      </c>
      <c r="K1130" s="68">
        <v>50</v>
      </c>
      <c r="L1130" s="68">
        <f t="shared" si="240"/>
        <v>0</v>
      </c>
      <c r="M1130" s="68">
        <f t="shared" si="241"/>
        <v>107.14285714285712</v>
      </c>
      <c r="N1130" s="96">
        <v>65</v>
      </c>
      <c r="O1130" s="97" t="str">
        <f t="shared" si="242"/>
        <v>Mar</v>
      </c>
      <c r="P1130" s="96">
        <f t="shared" si="243"/>
        <v>65</v>
      </c>
      <c r="Q1130" s="98">
        <f t="shared" si="244"/>
        <v>-15</v>
      </c>
      <c r="R1130" s="97">
        <f t="shared" si="245"/>
        <v>-0.23076923076923073</v>
      </c>
      <c r="S1130" s="99" t="str">
        <f t="shared" si="246"/>
        <v>DEGROWTH</v>
      </c>
      <c r="T1130" s="68">
        <v>30</v>
      </c>
      <c r="U1130" s="100" t="str">
        <f t="shared" si="247"/>
        <v>Apr</v>
      </c>
      <c r="V1130" s="96">
        <v>30</v>
      </c>
      <c r="W1130" s="101">
        <f t="shared" si="248"/>
        <v>20</v>
      </c>
      <c r="X1130" s="102">
        <f t="shared" si="249"/>
        <v>0.66666666666666674</v>
      </c>
      <c r="Y1130" s="103" t="str">
        <f t="shared" si="250"/>
        <v>GROWTH</v>
      </c>
      <c r="Z1130" s="74">
        <v>0</v>
      </c>
      <c r="AA1130" s="69"/>
      <c r="AB1130" s="69" t="s">
        <v>133</v>
      </c>
      <c r="AC1130" s="69" t="s">
        <v>130</v>
      </c>
      <c r="AD1130" s="3">
        <f t="shared" si="251"/>
        <v>0</v>
      </c>
      <c r="AE1130" s="75"/>
    </row>
    <row r="1131" spans="1:31" ht="14.25" customHeight="1">
      <c r="A1131" s="69" t="s">
        <v>130</v>
      </c>
      <c r="B1131" s="71" t="s">
        <v>115</v>
      </c>
      <c r="C1131" s="71" t="s">
        <v>2706</v>
      </c>
      <c r="D1131" s="71">
        <v>1000003731</v>
      </c>
      <c r="E1131" s="72" t="s">
        <v>2707</v>
      </c>
      <c r="F1131" s="73">
        <v>45217</v>
      </c>
      <c r="G1131" s="66" t="str">
        <f t="shared" si="238"/>
        <v>Targeted Dealer</v>
      </c>
      <c r="H1131" s="66"/>
      <c r="I1131" s="67">
        <v>100</v>
      </c>
      <c r="J1131" s="67">
        <f t="shared" si="239"/>
        <v>93.333333333333343</v>
      </c>
      <c r="K1131" s="68">
        <v>176</v>
      </c>
      <c r="L1131" s="68">
        <f t="shared" si="240"/>
        <v>-76</v>
      </c>
      <c r="M1131" s="68">
        <f t="shared" si="241"/>
        <v>188.57142857142856</v>
      </c>
      <c r="N1131" s="96">
        <v>171</v>
      </c>
      <c r="O1131" s="97" t="str">
        <f t="shared" si="242"/>
        <v>Mar</v>
      </c>
      <c r="P1131" s="96">
        <f t="shared" si="243"/>
        <v>171</v>
      </c>
      <c r="Q1131" s="98">
        <f t="shared" si="244"/>
        <v>5</v>
      </c>
      <c r="R1131" s="97">
        <f t="shared" si="245"/>
        <v>2.9239766081871288E-2</v>
      </c>
      <c r="S1131" s="99" t="str">
        <f t="shared" si="246"/>
        <v>GROWTH</v>
      </c>
      <c r="T1131" s="68">
        <v>122.5</v>
      </c>
      <c r="U1131" s="100" t="str">
        <f t="shared" si="247"/>
        <v>Apr</v>
      </c>
      <c r="V1131" s="96">
        <v>122.5</v>
      </c>
      <c r="W1131" s="101">
        <f t="shared" si="248"/>
        <v>53.5</v>
      </c>
      <c r="X1131" s="102">
        <f t="shared" si="249"/>
        <v>0.43673469387755093</v>
      </c>
      <c r="Y1131" s="103" t="str">
        <f t="shared" si="250"/>
        <v>GROWTH</v>
      </c>
      <c r="Z1131" s="74">
        <v>0</v>
      </c>
      <c r="AA1131" s="69"/>
      <c r="AB1131" s="69" t="s">
        <v>133</v>
      </c>
      <c r="AC1131" s="69" t="s">
        <v>130</v>
      </c>
      <c r="AD1131" s="3">
        <f t="shared" si="251"/>
        <v>0</v>
      </c>
      <c r="AE1131" s="75"/>
    </row>
    <row r="1132" spans="1:31" ht="14.25" customHeight="1">
      <c r="A1132" s="69" t="s">
        <v>130</v>
      </c>
      <c r="B1132" s="71" t="s">
        <v>115</v>
      </c>
      <c r="C1132" s="71" t="s">
        <v>2708</v>
      </c>
      <c r="D1132" s="71">
        <v>1000003787</v>
      </c>
      <c r="E1132" s="71" t="s">
        <v>2709</v>
      </c>
      <c r="F1132" s="73">
        <v>45275</v>
      </c>
      <c r="G1132" s="66" t="str">
        <f t="shared" si="238"/>
        <v>Targeted Dealer</v>
      </c>
      <c r="H1132" s="66"/>
      <c r="I1132" s="67">
        <v>50</v>
      </c>
      <c r="J1132" s="67">
        <f t="shared" si="239"/>
        <v>46.666666666666671</v>
      </c>
      <c r="K1132" s="68">
        <v>77</v>
      </c>
      <c r="L1132" s="68">
        <f t="shared" si="240"/>
        <v>-27</v>
      </c>
      <c r="M1132" s="68">
        <f t="shared" si="241"/>
        <v>164.99999999999997</v>
      </c>
      <c r="N1132" s="96">
        <v>50</v>
      </c>
      <c r="O1132" s="97" t="str">
        <f t="shared" si="242"/>
        <v>Mar</v>
      </c>
      <c r="P1132" s="96">
        <f t="shared" si="243"/>
        <v>50</v>
      </c>
      <c r="Q1132" s="98">
        <f t="shared" si="244"/>
        <v>27</v>
      </c>
      <c r="R1132" s="97">
        <f t="shared" si="245"/>
        <v>0.54</v>
      </c>
      <c r="S1132" s="99" t="str">
        <f t="shared" si="246"/>
        <v>GROWTH</v>
      </c>
      <c r="T1132" s="68">
        <v>25</v>
      </c>
      <c r="U1132" s="100" t="str">
        <f t="shared" si="247"/>
        <v>Apr</v>
      </c>
      <c r="V1132" s="96">
        <v>25</v>
      </c>
      <c r="W1132" s="101">
        <f t="shared" si="248"/>
        <v>52</v>
      </c>
      <c r="X1132" s="102">
        <f t="shared" si="249"/>
        <v>2.08</v>
      </c>
      <c r="Y1132" s="103" t="str">
        <f t="shared" si="250"/>
        <v>GROWTH</v>
      </c>
      <c r="Z1132" s="74">
        <v>0</v>
      </c>
      <c r="AA1132" s="69"/>
      <c r="AB1132" s="69" t="s">
        <v>133</v>
      </c>
      <c r="AC1132" s="69" t="s">
        <v>130</v>
      </c>
      <c r="AD1132" s="3">
        <f t="shared" si="251"/>
        <v>0</v>
      </c>
      <c r="AE1132" s="75"/>
    </row>
    <row r="1133" spans="1:31" ht="14.25" customHeight="1">
      <c r="A1133" s="74" t="s">
        <v>130</v>
      </c>
      <c r="B1133" s="78" t="s">
        <v>115</v>
      </c>
      <c r="C1133" s="78" t="s">
        <v>2710</v>
      </c>
      <c r="D1133" s="78">
        <v>1000003902</v>
      </c>
      <c r="E1133" s="78" t="s">
        <v>2711</v>
      </c>
      <c r="F1133" s="73">
        <v>45385</v>
      </c>
      <c r="G1133" s="66" t="str">
        <f t="shared" si="238"/>
        <v>Targeted Dealer</v>
      </c>
      <c r="H1133" s="66"/>
      <c r="I1133" s="67">
        <v>50</v>
      </c>
      <c r="J1133" s="67">
        <f t="shared" si="239"/>
        <v>46.666666666666671</v>
      </c>
      <c r="K1133" s="68">
        <v>80</v>
      </c>
      <c r="L1133" s="68">
        <f t="shared" si="240"/>
        <v>-30</v>
      </c>
      <c r="M1133" s="68">
        <f t="shared" si="241"/>
        <v>171.42857142857142</v>
      </c>
      <c r="N1133" s="96">
        <v>75</v>
      </c>
      <c r="O1133" s="97" t="str">
        <f t="shared" si="242"/>
        <v>Mar</v>
      </c>
      <c r="P1133" s="96">
        <f t="shared" si="243"/>
        <v>75</v>
      </c>
      <c r="Q1133" s="98">
        <f t="shared" si="244"/>
        <v>5</v>
      </c>
      <c r="R1133" s="97">
        <f t="shared" si="245"/>
        <v>6.6666666666666652E-2</v>
      </c>
      <c r="S1133" s="99" t="str">
        <f t="shared" si="246"/>
        <v>GROWTH</v>
      </c>
      <c r="T1133" s="68">
        <v>60</v>
      </c>
      <c r="U1133" s="100" t="str">
        <f t="shared" si="247"/>
        <v>Apr</v>
      </c>
      <c r="V1133" s="96">
        <v>60</v>
      </c>
      <c r="W1133" s="101">
        <f t="shared" si="248"/>
        <v>20</v>
      </c>
      <c r="X1133" s="102">
        <f t="shared" si="249"/>
        <v>0.33333333333333326</v>
      </c>
      <c r="Y1133" s="103" t="str">
        <f t="shared" si="250"/>
        <v>GROWTH</v>
      </c>
      <c r="Z1133" s="74">
        <v>0</v>
      </c>
      <c r="AA1133" s="69"/>
      <c r="AB1133" s="69" t="s">
        <v>133</v>
      </c>
      <c r="AC1133" s="74" t="s">
        <v>130</v>
      </c>
      <c r="AD1133" s="3">
        <f t="shared" si="251"/>
        <v>0</v>
      </c>
      <c r="AE1133" s="75"/>
    </row>
    <row r="1134" spans="1:31" ht="14.25" customHeight="1">
      <c r="A1134" s="69" t="s">
        <v>130</v>
      </c>
      <c r="B1134" s="71" t="s">
        <v>139</v>
      </c>
      <c r="C1134" s="71" t="s">
        <v>2712</v>
      </c>
      <c r="D1134" s="71">
        <v>1000001821</v>
      </c>
      <c r="E1134" s="72" t="s">
        <v>2713</v>
      </c>
      <c r="F1134" s="73">
        <v>42307</v>
      </c>
      <c r="G1134" s="66" t="str">
        <f t="shared" si="238"/>
        <v>Targeted Dealer</v>
      </c>
      <c r="H1134" s="66"/>
      <c r="I1134" s="67">
        <v>50</v>
      </c>
      <c r="J1134" s="67">
        <f t="shared" si="239"/>
        <v>46.666666666666671</v>
      </c>
      <c r="K1134" s="68">
        <v>55</v>
      </c>
      <c r="L1134" s="68">
        <f t="shared" si="240"/>
        <v>-5</v>
      </c>
      <c r="M1134" s="68">
        <f t="shared" si="241"/>
        <v>117.85714285714285</v>
      </c>
      <c r="N1134" s="96">
        <v>30</v>
      </c>
      <c r="O1134" s="97" t="str">
        <f t="shared" si="242"/>
        <v>Mar</v>
      </c>
      <c r="P1134" s="96">
        <f t="shared" si="243"/>
        <v>30</v>
      </c>
      <c r="Q1134" s="98">
        <f t="shared" si="244"/>
        <v>25</v>
      </c>
      <c r="R1134" s="97">
        <f t="shared" si="245"/>
        <v>0.83333333333333326</v>
      </c>
      <c r="S1134" s="99" t="str">
        <f t="shared" si="246"/>
        <v>GROWTH</v>
      </c>
      <c r="T1134" s="68">
        <v>85</v>
      </c>
      <c r="U1134" s="100" t="str">
        <f t="shared" si="247"/>
        <v>Apr</v>
      </c>
      <c r="V1134" s="96">
        <v>85</v>
      </c>
      <c r="W1134" s="101">
        <f t="shared" si="248"/>
        <v>-30</v>
      </c>
      <c r="X1134" s="102">
        <f t="shared" si="249"/>
        <v>-0.3529411764705882</v>
      </c>
      <c r="Y1134" s="103" t="str">
        <f t="shared" si="250"/>
        <v>DEGROWTH</v>
      </c>
      <c r="Z1134" s="74">
        <v>0</v>
      </c>
      <c r="AA1134" s="69"/>
      <c r="AB1134" s="69" t="s">
        <v>133</v>
      </c>
      <c r="AC1134" s="69" t="s">
        <v>130</v>
      </c>
      <c r="AD1134" s="3">
        <f t="shared" si="251"/>
        <v>0</v>
      </c>
      <c r="AE1134" s="75"/>
    </row>
    <row r="1135" spans="1:31" ht="14.25" customHeight="1">
      <c r="A1135" s="69" t="s">
        <v>130</v>
      </c>
      <c r="B1135" s="71" t="s">
        <v>139</v>
      </c>
      <c r="C1135" s="71" t="s">
        <v>384</v>
      </c>
      <c r="D1135" s="71">
        <v>1000001813</v>
      </c>
      <c r="E1135" s="72" t="s">
        <v>385</v>
      </c>
      <c r="F1135" s="73">
        <v>42574</v>
      </c>
      <c r="G1135" s="66" t="str">
        <f t="shared" si="238"/>
        <v>Targeted Dealer</v>
      </c>
      <c r="H1135" s="66"/>
      <c r="I1135" s="67">
        <v>25</v>
      </c>
      <c r="J1135" s="67">
        <f t="shared" si="239"/>
        <v>23.333333333333336</v>
      </c>
      <c r="K1135" s="68">
        <v>0</v>
      </c>
      <c r="L1135" s="68">
        <f t="shared" si="240"/>
        <v>25</v>
      </c>
      <c r="M1135" s="68">
        <f t="shared" si="241"/>
        <v>0</v>
      </c>
      <c r="N1135" s="96">
        <v>0</v>
      </c>
      <c r="O1135" s="97" t="str">
        <f t="shared" si="242"/>
        <v>Mar</v>
      </c>
      <c r="P1135" s="96">
        <f t="shared" si="243"/>
        <v>0</v>
      </c>
      <c r="Q1135" s="98">
        <f t="shared" si="244"/>
        <v>0</v>
      </c>
      <c r="R1135" s="97" t="str">
        <f t="shared" si="245"/>
        <v xml:space="preserve"> </v>
      </c>
      <c r="S1135" s="99" t="b">
        <f t="shared" si="246"/>
        <v>0</v>
      </c>
      <c r="T1135" s="68">
        <v>0</v>
      </c>
      <c r="U1135" s="100" t="str">
        <f t="shared" si="247"/>
        <v>Apr</v>
      </c>
      <c r="V1135" s="96">
        <v>0</v>
      </c>
      <c r="W1135" s="101">
        <f t="shared" si="248"/>
        <v>0</v>
      </c>
      <c r="X1135" s="102">
        <f t="shared" si="249"/>
        <v>0</v>
      </c>
      <c r="Y1135" s="103" t="b">
        <f t="shared" si="250"/>
        <v>0</v>
      </c>
      <c r="Z1135" s="74">
        <v>0</v>
      </c>
      <c r="AA1135" s="69"/>
      <c r="AB1135" s="69" t="s">
        <v>133</v>
      </c>
      <c r="AC1135" s="69" t="s">
        <v>130</v>
      </c>
      <c r="AD1135" s="3">
        <f t="shared" si="251"/>
        <v>1</v>
      </c>
      <c r="AE1135" s="75"/>
    </row>
    <row r="1136" spans="1:31" ht="14.25" customHeight="1">
      <c r="A1136" s="69" t="s">
        <v>130</v>
      </c>
      <c r="B1136" s="71" t="s">
        <v>139</v>
      </c>
      <c r="C1136" s="71" t="s">
        <v>2714</v>
      </c>
      <c r="D1136" s="71">
        <v>1000001815</v>
      </c>
      <c r="E1136" s="72" t="s">
        <v>2715</v>
      </c>
      <c r="F1136" s="73">
        <v>43503</v>
      </c>
      <c r="G1136" s="66" t="str">
        <f t="shared" si="238"/>
        <v>Targeted Dealer</v>
      </c>
      <c r="H1136" s="66"/>
      <c r="I1136" s="67">
        <v>50</v>
      </c>
      <c r="J1136" s="67">
        <f t="shared" si="239"/>
        <v>46.666666666666671</v>
      </c>
      <c r="K1136" s="68">
        <v>50</v>
      </c>
      <c r="L1136" s="68">
        <f t="shared" si="240"/>
        <v>0</v>
      </c>
      <c r="M1136" s="68">
        <f t="shared" si="241"/>
        <v>107.14285714285712</v>
      </c>
      <c r="N1136" s="96">
        <v>0</v>
      </c>
      <c r="O1136" s="97" t="str">
        <f t="shared" si="242"/>
        <v>Mar</v>
      </c>
      <c r="P1136" s="96">
        <f t="shared" si="243"/>
        <v>0</v>
      </c>
      <c r="Q1136" s="98">
        <f t="shared" si="244"/>
        <v>50</v>
      </c>
      <c r="R1136" s="97" t="str">
        <f t="shared" si="245"/>
        <v xml:space="preserve"> </v>
      </c>
      <c r="S1136" s="99" t="b">
        <f t="shared" si="246"/>
        <v>0</v>
      </c>
      <c r="T1136" s="68">
        <v>30</v>
      </c>
      <c r="U1136" s="100" t="str">
        <f t="shared" si="247"/>
        <v>Apr</v>
      </c>
      <c r="V1136" s="96">
        <v>30</v>
      </c>
      <c r="W1136" s="101">
        <f t="shared" si="248"/>
        <v>20</v>
      </c>
      <c r="X1136" s="102">
        <f t="shared" si="249"/>
        <v>0.66666666666666674</v>
      </c>
      <c r="Y1136" s="103" t="str">
        <f t="shared" si="250"/>
        <v>GROWTH</v>
      </c>
      <c r="Z1136" s="74">
        <v>0</v>
      </c>
      <c r="AA1136" s="69"/>
      <c r="AB1136" s="69" t="s">
        <v>133</v>
      </c>
      <c r="AC1136" s="69" t="s">
        <v>130</v>
      </c>
      <c r="AD1136" s="3">
        <f t="shared" si="251"/>
        <v>0</v>
      </c>
      <c r="AE1136" s="75"/>
    </row>
    <row r="1137" spans="1:31" ht="14.25" customHeight="1">
      <c r="A1137" s="69" t="s">
        <v>130</v>
      </c>
      <c r="B1137" s="71" t="s">
        <v>139</v>
      </c>
      <c r="C1137" s="71" t="s">
        <v>2716</v>
      </c>
      <c r="D1137" s="71">
        <v>1000001804</v>
      </c>
      <c r="E1137" s="72" t="s">
        <v>2717</v>
      </c>
      <c r="F1137" s="73">
        <v>43706</v>
      </c>
      <c r="G1137" s="66" t="str">
        <f t="shared" si="238"/>
        <v>Targeted Dealer</v>
      </c>
      <c r="H1137" s="66"/>
      <c r="I1137" s="67">
        <v>50</v>
      </c>
      <c r="J1137" s="67">
        <f t="shared" si="239"/>
        <v>46.666666666666671</v>
      </c>
      <c r="K1137" s="68">
        <v>25</v>
      </c>
      <c r="L1137" s="68">
        <f t="shared" si="240"/>
        <v>25</v>
      </c>
      <c r="M1137" s="68">
        <f t="shared" si="241"/>
        <v>53.571428571428562</v>
      </c>
      <c r="N1137" s="96">
        <v>50</v>
      </c>
      <c r="O1137" s="97" t="str">
        <f t="shared" si="242"/>
        <v>Mar</v>
      </c>
      <c r="P1137" s="96">
        <f t="shared" si="243"/>
        <v>50</v>
      </c>
      <c r="Q1137" s="98">
        <f t="shared" si="244"/>
        <v>-25</v>
      </c>
      <c r="R1137" s="97">
        <f t="shared" si="245"/>
        <v>-0.5</v>
      </c>
      <c r="S1137" s="99" t="str">
        <f t="shared" si="246"/>
        <v>DEGROWTH</v>
      </c>
      <c r="T1137" s="68">
        <v>41</v>
      </c>
      <c r="U1137" s="100" t="str">
        <f t="shared" si="247"/>
        <v>Apr</v>
      </c>
      <c r="V1137" s="96">
        <v>41</v>
      </c>
      <c r="W1137" s="101">
        <f t="shared" si="248"/>
        <v>-16</v>
      </c>
      <c r="X1137" s="102">
        <f t="shared" si="249"/>
        <v>-0.3902439024390244</v>
      </c>
      <c r="Y1137" s="103" t="str">
        <f t="shared" si="250"/>
        <v>DEGROWTH</v>
      </c>
      <c r="Z1137" s="74">
        <v>0</v>
      </c>
      <c r="AA1137" s="69"/>
      <c r="AB1137" s="69" t="s">
        <v>133</v>
      </c>
      <c r="AC1137" s="69" t="s">
        <v>130</v>
      </c>
      <c r="AD1137" s="3">
        <f t="shared" si="251"/>
        <v>0</v>
      </c>
      <c r="AE1137" s="75"/>
    </row>
    <row r="1138" spans="1:31" ht="14.25" customHeight="1">
      <c r="A1138" s="69" t="s">
        <v>130</v>
      </c>
      <c r="B1138" s="71" t="s">
        <v>139</v>
      </c>
      <c r="C1138" s="71" t="s">
        <v>2718</v>
      </c>
      <c r="D1138" s="71">
        <v>1000001818</v>
      </c>
      <c r="E1138" s="72" t="s">
        <v>2719</v>
      </c>
      <c r="F1138" s="73">
        <v>44323</v>
      </c>
      <c r="G1138" s="66" t="str">
        <f t="shared" si="238"/>
        <v>Targeted Dealer</v>
      </c>
      <c r="H1138" s="66"/>
      <c r="I1138" s="67">
        <v>100</v>
      </c>
      <c r="J1138" s="67">
        <f t="shared" si="239"/>
        <v>93.333333333333343</v>
      </c>
      <c r="K1138" s="68">
        <v>125</v>
      </c>
      <c r="L1138" s="68">
        <f t="shared" si="240"/>
        <v>-25</v>
      </c>
      <c r="M1138" s="68">
        <f t="shared" si="241"/>
        <v>133.92857142857142</v>
      </c>
      <c r="N1138" s="96">
        <v>220</v>
      </c>
      <c r="O1138" s="97" t="str">
        <f t="shared" si="242"/>
        <v>Mar</v>
      </c>
      <c r="P1138" s="96">
        <f t="shared" si="243"/>
        <v>220</v>
      </c>
      <c r="Q1138" s="98">
        <f t="shared" si="244"/>
        <v>-95</v>
      </c>
      <c r="R1138" s="97">
        <f t="shared" si="245"/>
        <v>-0.43181818181818177</v>
      </c>
      <c r="S1138" s="99" t="str">
        <f t="shared" si="246"/>
        <v>DEGROWTH</v>
      </c>
      <c r="T1138" s="68">
        <v>329</v>
      </c>
      <c r="U1138" s="100" t="str">
        <f t="shared" si="247"/>
        <v>Apr</v>
      </c>
      <c r="V1138" s="96">
        <v>329</v>
      </c>
      <c r="W1138" s="101">
        <f t="shared" si="248"/>
        <v>-204</v>
      </c>
      <c r="X1138" s="102">
        <f t="shared" si="249"/>
        <v>-0.62006079027355621</v>
      </c>
      <c r="Y1138" s="103" t="str">
        <f t="shared" si="250"/>
        <v>DEGROWTH</v>
      </c>
      <c r="Z1138" s="74">
        <v>0</v>
      </c>
      <c r="AA1138" s="69"/>
      <c r="AB1138" s="69" t="s">
        <v>133</v>
      </c>
      <c r="AC1138" s="69" t="s">
        <v>130</v>
      </c>
      <c r="AD1138" s="3">
        <f t="shared" si="251"/>
        <v>0</v>
      </c>
      <c r="AE1138" s="75"/>
    </row>
    <row r="1139" spans="1:31" ht="14.25" customHeight="1">
      <c r="A1139" s="69" t="s">
        <v>130</v>
      </c>
      <c r="B1139" s="71" t="s">
        <v>139</v>
      </c>
      <c r="C1139" s="71" t="s">
        <v>388</v>
      </c>
      <c r="D1139" s="71">
        <v>1000002638</v>
      </c>
      <c r="E1139" s="72" t="s">
        <v>389</v>
      </c>
      <c r="F1139" s="73">
        <v>44634</v>
      </c>
      <c r="G1139" s="66" t="str">
        <f t="shared" si="238"/>
        <v>Targeted Dealer</v>
      </c>
      <c r="H1139" s="66"/>
      <c r="I1139" s="67">
        <v>125</v>
      </c>
      <c r="J1139" s="67">
        <f t="shared" si="239"/>
        <v>116.66666666666667</v>
      </c>
      <c r="K1139" s="68">
        <v>0</v>
      </c>
      <c r="L1139" s="68">
        <f t="shared" si="240"/>
        <v>125</v>
      </c>
      <c r="M1139" s="68">
        <f t="shared" si="241"/>
        <v>0</v>
      </c>
      <c r="N1139" s="96">
        <v>0</v>
      </c>
      <c r="O1139" s="97" t="str">
        <f t="shared" si="242"/>
        <v>Mar</v>
      </c>
      <c r="P1139" s="96">
        <f t="shared" si="243"/>
        <v>0</v>
      </c>
      <c r="Q1139" s="98">
        <f t="shared" si="244"/>
        <v>0</v>
      </c>
      <c r="R1139" s="97" t="str">
        <f t="shared" si="245"/>
        <v xml:space="preserve"> </v>
      </c>
      <c r="S1139" s="99" t="b">
        <f t="shared" si="246"/>
        <v>0</v>
      </c>
      <c r="T1139" s="68">
        <v>0</v>
      </c>
      <c r="U1139" s="100" t="str">
        <f t="shared" si="247"/>
        <v>Apr</v>
      </c>
      <c r="V1139" s="96">
        <v>0</v>
      </c>
      <c r="W1139" s="101">
        <f t="shared" si="248"/>
        <v>0</v>
      </c>
      <c r="X1139" s="102">
        <f t="shared" si="249"/>
        <v>0</v>
      </c>
      <c r="Y1139" s="103" t="b">
        <f t="shared" si="250"/>
        <v>0</v>
      </c>
      <c r="Z1139" s="74">
        <v>0</v>
      </c>
      <c r="AA1139" s="69"/>
      <c r="AB1139" s="69" t="s">
        <v>133</v>
      </c>
      <c r="AC1139" s="69" t="s">
        <v>130</v>
      </c>
      <c r="AD1139" s="3">
        <f t="shared" si="251"/>
        <v>1</v>
      </c>
      <c r="AE1139" s="75"/>
    </row>
    <row r="1140" spans="1:31" ht="14.25" customHeight="1">
      <c r="A1140" s="69" t="s">
        <v>130</v>
      </c>
      <c r="B1140" s="71" t="s">
        <v>139</v>
      </c>
      <c r="C1140" s="71" t="s">
        <v>2720</v>
      </c>
      <c r="D1140" s="71">
        <v>1000002639</v>
      </c>
      <c r="E1140" s="72" t="s">
        <v>2721</v>
      </c>
      <c r="F1140" s="73">
        <v>44635</v>
      </c>
      <c r="G1140" s="66" t="str">
        <f t="shared" si="238"/>
        <v>Targeted Dealer</v>
      </c>
      <c r="H1140" s="66"/>
      <c r="I1140" s="67">
        <v>25</v>
      </c>
      <c r="J1140" s="67">
        <f t="shared" si="239"/>
        <v>23.333333333333336</v>
      </c>
      <c r="K1140" s="68">
        <v>0</v>
      </c>
      <c r="L1140" s="68">
        <f t="shared" si="240"/>
        <v>25</v>
      </c>
      <c r="M1140" s="68">
        <f t="shared" si="241"/>
        <v>0</v>
      </c>
      <c r="N1140" s="96">
        <v>25</v>
      </c>
      <c r="O1140" s="97" t="str">
        <f t="shared" si="242"/>
        <v>Mar</v>
      </c>
      <c r="P1140" s="96">
        <f t="shared" si="243"/>
        <v>25</v>
      </c>
      <c r="Q1140" s="98">
        <f t="shared" si="244"/>
        <v>-25</v>
      </c>
      <c r="R1140" s="97">
        <f t="shared" si="245"/>
        <v>-1</v>
      </c>
      <c r="S1140" s="99" t="str">
        <f t="shared" si="246"/>
        <v>DEGROWTH</v>
      </c>
      <c r="T1140" s="68">
        <v>122</v>
      </c>
      <c r="U1140" s="100" t="str">
        <f t="shared" si="247"/>
        <v>Apr</v>
      </c>
      <c r="V1140" s="96">
        <v>122</v>
      </c>
      <c r="W1140" s="101">
        <f t="shared" si="248"/>
        <v>-122</v>
      </c>
      <c r="X1140" s="102">
        <f t="shared" si="249"/>
        <v>-1</v>
      </c>
      <c r="Y1140" s="103" t="str">
        <f t="shared" si="250"/>
        <v>DEGROWTH</v>
      </c>
      <c r="Z1140" s="74">
        <v>0</v>
      </c>
      <c r="AA1140" s="69"/>
      <c r="AB1140" s="69" t="s">
        <v>133</v>
      </c>
      <c r="AC1140" s="69" t="s">
        <v>130</v>
      </c>
      <c r="AD1140" s="3">
        <f t="shared" si="251"/>
        <v>1</v>
      </c>
      <c r="AE1140" s="75"/>
    </row>
    <row r="1141" spans="1:31" ht="14.25" customHeight="1">
      <c r="A1141" s="69" t="s">
        <v>130</v>
      </c>
      <c r="B1141" s="71" t="s">
        <v>139</v>
      </c>
      <c r="C1141" s="71" t="s">
        <v>2722</v>
      </c>
      <c r="D1141" s="71">
        <v>1000003645</v>
      </c>
      <c r="E1141" s="72" t="s">
        <v>2723</v>
      </c>
      <c r="F1141" s="73">
        <v>45126</v>
      </c>
      <c r="G1141" s="66" t="str">
        <f t="shared" si="238"/>
        <v>Targeted Dealer</v>
      </c>
      <c r="H1141" s="66"/>
      <c r="I1141" s="67">
        <v>25</v>
      </c>
      <c r="J1141" s="67">
        <f t="shared" si="239"/>
        <v>23.333333333333336</v>
      </c>
      <c r="K1141" s="68">
        <v>25</v>
      </c>
      <c r="L1141" s="68">
        <f t="shared" si="240"/>
        <v>0</v>
      </c>
      <c r="M1141" s="68">
        <f t="shared" si="241"/>
        <v>107.14285714285712</v>
      </c>
      <c r="N1141" s="96">
        <v>25</v>
      </c>
      <c r="O1141" s="97" t="str">
        <f t="shared" si="242"/>
        <v>Mar</v>
      </c>
      <c r="P1141" s="96">
        <f t="shared" si="243"/>
        <v>25</v>
      </c>
      <c r="Q1141" s="98">
        <f t="shared" si="244"/>
        <v>0</v>
      </c>
      <c r="R1141" s="97">
        <f t="shared" si="245"/>
        <v>0</v>
      </c>
      <c r="S1141" s="99" t="str">
        <f t="shared" si="246"/>
        <v>GROWTH</v>
      </c>
      <c r="T1141" s="68">
        <v>25</v>
      </c>
      <c r="U1141" s="100" t="str">
        <f t="shared" si="247"/>
        <v>Apr</v>
      </c>
      <c r="V1141" s="96">
        <v>25</v>
      </c>
      <c r="W1141" s="101">
        <f t="shared" si="248"/>
        <v>0</v>
      </c>
      <c r="X1141" s="102">
        <f t="shared" si="249"/>
        <v>0</v>
      </c>
      <c r="Y1141" s="103" t="str">
        <f t="shared" si="250"/>
        <v>GROWTH</v>
      </c>
      <c r="Z1141" s="74">
        <v>0</v>
      </c>
      <c r="AA1141" s="69"/>
      <c r="AB1141" s="69" t="s">
        <v>133</v>
      </c>
      <c r="AC1141" s="69" t="s">
        <v>130</v>
      </c>
      <c r="AD1141" s="3">
        <f t="shared" si="251"/>
        <v>0</v>
      </c>
      <c r="AE1141" s="75"/>
    </row>
    <row r="1142" spans="1:31" ht="14.25" customHeight="1">
      <c r="A1142" s="69" t="s">
        <v>130</v>
      </c>
      <c r="B1142" s="71" t="s">
        <v>139</v>
      </c>
      <c r="C1142" s="78" t="s">
        <v>2724</v>
      </c>
      <c r="D1142" s="78">
        <v>1000004012</v>
      </c>
      <c r="E1142" s="78" t="s">
        <v>2725</v>
      </c>
      <c r="F1142" s="73">
        <v>45461</v>
      </c>
      <c r="G1142" s="66" t="str">
        <f t="shared" si="238"/>
        <v>Targeted Dealer</v>
      </c>
      <c r="H1142" s="66"/>
      <c r="I1142" s="67">
        <v>25</v>
      </c>
      <c r="J1142" s="67">
        <f t="shared" si="239"/>
        <v>23.333333333333336</v>
      </c>
      <c r="K1142" s="68">
        <v>25</v>
      </c>
      <c r="L1142" s="68">
        <f t="shared" si="240"/>
        <v>0</v>
      </c>
      <c r="M1142" s="68">
        <f t="shared" si="241"/>
        <v>107.14285714285712</v>
      </c>
      <c r="N1142" s="96">
        <v>25</v>
      </c>
      <c r="O1142" s="97" t="str">
        <f t="shared" si="242"/>
        <v>Mar</v>
      </c>
      <c r="P1142" s="96">
        <f t="shared" si="243"/>
        <v>25</v>
      </c>
      <c r="Q1142" s="98">
        <f t="shared" si="244"/>
        <v>0</v>
      </c>
      <c r="R1142" s="97">
        <f t="shared" si="245"/>
        <v>0</v>
      </c>
      <c r="S1142" s="99" t="str">
        <f t="shared" si="246"/>
        <v>GROWTH</v>
      </c>
      <c r="T1142" s="68">
        <v>0</v>
      </c>
      <c r="U1142" s="100" t="str">
        <f t="shared" si="247"/>
        <v>Apr</v>
      </c>
      <c r="V1142" s="96">
        <v>0</v>
      </c>
      <c r="W1142" s="101">
        <f t="shared" si="248"/>
        <v>25</v>
      </c>
      <c r="X1142" s="102">
        <f t="shared" si="249"/>
        <v>0</v>
      </c>
      <c r="Y1142" s="103" t="b">
        <f t="shared" si="250"/>
        <v>0</v>
      </c>
      <c r="Z1142" s="74">
        <v>0</v>
      </c>
      <c r="AA1142" s="69"/>
      <c r="AB1142" s="69" t="s">
        <v>133</v>
      </c>
      <c r="AC1142" s="69" t="s">
        <v>130</v>
      </c>
      <c r="AD1142" s="3">
        <f t="shared" si="251"/>
        <v>0</v>
      </c>
      <c r="AE1142" s="75"/>
    </row>
    <row r="1143" spans="1:31" ht="14.25" customHeight="1">
      <c r="A1143" s="69" t="s">
        <v>130</v>
      </c>
      <c r="B1143" s="78" t="s">
        <v>139</v>
      </c>
      <c r="C1143" s="78" t="s">
        <v>2726</v>
      </c>
      <c r="D1143" s="78">
        <v>1000004088</v>
      </c>
      <c r="E1143" s="78" t="s">
        <v>2727</v>
      </c>
      <c r="F1143" s="73">
        <v>45520</v>
      </c>
      <c r="G1143" s="66" t="str">
        <f t="shared" si="238"/>
        <v>Targeted Dealer</v>
      </c>
      <c r="H1143" s="66"/>
      <c r="I1143" s="67">
        <v>50</v>
      </c>
      <c r="J1143" s="67">
        <f t="shared" si="239"/>
        <v>46.666666666666671</v>
      </c>
      <c r="K1143" s="68">
        <v>60</v>
      </c>
      <c r="L1143" s="68">
        <f t="shared" si="240"/>
        <v>-10</v>
      </c>
      <c r="M1143" s="68">
        <f t="shared" si="241"/>
        <v>128.57142857142856</v>
      </c>
      <c r="N1143" s="96">
        <v>25</v>
      </c>
      <c r="O1143" s="97" t="str">
        <f t="shared" si="242"/>
        <v>Mar</v>
      </c>
      <c r="P1143" s="96">
        <f t="shared" si="243"/>
        <v>25</v>
      </c>
      <c r="Q1143" s="98">
        <f t="shared" si="244"/>
        <v>35</v>
      </c>
      <c r="R1143" s="97">
        <f t="shared" si="245"/>
        <v>1.4</v>
      </c>
      <c r="S1143" s="99" t="str">
        <f t="shared" si="246"/>
        <v>GROWTH</v>
      </c>
      <c r="T1143" s="68">
        <v>30</v>
      </c>
      <c r="U1143" s="100" t="str">
        <f t="shared" si="247"/>
        <v>Apr</v>
      </c>
      <c r="V1143" s="96">
        <v>30</v>
      </c>
      <c r="W1143" s="101">
        <f t="shared" si="248"/>
        <v>30</v>
      </c>
      <c r="X1143" s="102">
        <f t="shared" si="249"/>
        <v>1</v>
      </c>
      <c r="Y1143" s="103" t="str">
        <f t="shared" si="250"/>
        <v>GROWTH</v>
      </c>
      <c r="Z1143" s="74">
        <v>0</v>
      </c>
      <c r="AA1143" s="69"/>
      <c r="AB1143" s="69" t="s">
        <v>133</v>
      </c>
      <c r="AC1143" s="69" t="s">
        <v>130</v>
      </c>
      <c r="AD1143" s="3">
        <f t="shared" si="251"/>
        <v>0</v>
      </c>
      <c r="AE1143" s="75"/>
    </row>
    <row r="1144" spans="1:31" ht="14.25" customHeight="1">
      <c r="A1144" s="69" t="s">
        <v>130</v>
      </c>
      <c r="B1144" s="71" t="s">
        <v>118</v>
      </c>
      <c r="C1144" s="71" t="s">
        <v>2728</v>
      </c>
      <c r="D1144" s="71">
        <v>1000002665</v>
      </c>
      <c r="E1144" s="71" t="s">
        <v>2729</v>
      </c>
      <c r="F1144" s="73">
        <v>44739</v>
      </c>
      <c r="G1144" s="66" t="str">
        <f t="shared" si="238"/>
        <v>Targeted Dealer</v>
      </c>
      <c r="H1144" s="66"/>
      <c r="I1144" s="67">
        <v>110</v>
      </c>
      <c r="J1144" s="67">
        <f t="shared" si="239"/>
        <v>102.66666666666666</v>
      </c>
      <c r="K1144" s="68">
        <v>80</v>
      </c>
      <c r="L1144" s="68">
        <f t="shared" si="240"/>
        <v>30</v>
      </c>
      <c r="M1144" s="68">
        <f t="shared" si="241"/>
        <v>77.922077922077932</v>
      </c>
      <c r="N1144" s="96">
        <v>120</v>
      </c>
      <c r="O1144" s="97" t="str">
        <f t="shared" si="242"/>
        <v>Mar</v>
      </c>
      <c r="P1144" s="96">
        <f t="shared" si="243"/>
        <v>120</v>
      </c>
      <c r="Q1144" s="98">
        <f t="shared" si="244"/>
        <v>-40</v>
      </c>
      <c r="R1144" s="97">
        <f t="shared" si="245"/>
        <v>-0.33333333333333337</v>
      </c>
      <c r="S1144" s="99" t="str">
        <f t="shared" si="246"/>
        <v>DEGROWTH</v>
      </c>
      <c r="T1144" s="68">
        <v>85</v>
      </c>
      <c r="U1144" s="100" t="str">
        <f t="shared" si="247"/>
        <v>Apr</v>
      </c>
      <c r="V1144" s="96">
        <v>85</v>
      </c>
      <c r="W1144" s="101">
        <f t="shared" si="248"/>
        <v>-5</v>
      </c>
      <c r="X1144" s="102">
        <f t="shared" si="249"/>
        <v>-5.8823529411764719E-2</v>
      </c>
      <c r="Y1144" s="103" t="str">
        <f t="shared" si="250"/>
        <v>DEGROWTH</v>
      </c>
      <c r="Z1144" s="74">
        <v>0</v>
      </c>
      <c r="AA1144" s="69"/>
      <c r="AB1144" s="69" t="s">
        <v>133</v>
      </c>
      <c r="AC1144" s="69" t="s">
        <v>130</v>
      </c>
      <c r="AD1144" s="3">
        <f t="shared" si="251"/>
        <v>0</v>
      </c>
      <c r="AE1144" s="75"/>
    </row>
    <row r="1145" spans="1:31" ht="14.25" customHeight="1">
      <c r="A1145" s="69" t="s">
        <v>130</v>
      </c>
      <c r="B1145" s="71" t="s">
        <v>118</v>
      </c>
      <c r="C1145" s="71" t="s">
        <v>2730</v>
      </c>
      <c r="D1145" s="71">
        <v>1000002695</v>
      </c>
      <c r="E1145" s="71" t="s">
        <v>2731</v>
      </c>
      <c r="F1145" s="73">
        <v>44739</v>
      </c>
      <c r="G1145" s="66" t="str">
        <f t="shared" si="238"/>
        <v>Targeted Dealer</v>
      </c>
      <c r="H1145" s="66"/>
      <c r="I1145" s="67">
        <v>300</v>
      </c>
      <c r="J1145" s="67">
        <f t="shared" si="239"/>
        <v>280</v>
      </c>
      <c r="K1145" s="68">
        <v>390</v>
      </c>
      <c r="L1145" s="68">
        <f t="shared" si="240"/>
        <v>-90</v>
      </c>
      <c r="M1145" s="68">
        <f t="shared" si="241"/>
        <v>139.28571428571431</v>
      </c>
      <c r="N1145" s="96">
        <v>360</v>
      </c>
      <c r="O1145" s="97" t="str">
        <f t="shared" si="242"/>
        <v>Mar</v>
      </c>
      <c r="P1145" s="96">
        <f t="shared" si="243"/>
        <v>360</v>
      </c>
      <c r="Q1145" s="98">
        <f t="shared" si="244"/>
        <v>30</v>
      </c>
      <c r="R1145" s="97">
        <f t="shared" si="245"/>
        <v>8.3333333333333259E-2</v>
      </c>
      <c r="S1145" s="99" t="str">
        <f t="shared" si="246"/>
        <v>GROWTH</v>
      </c>
      <c r="T1145" s="68">
        <v>200</v>
      </c>
      <c r="U1145" s="100" t="str">
        <f t="shared" si="247"/>
        <v>Apr</v>
      </c>
      <c r="V1145" s="96">
        <v>200</v>
      </c>
      <c r="W1145" s="101">
        <f t="shared" si="248"/>
        <v>190</v>
      </c>
      <c r="X1145" s="102">
        <f t="shared" si="249"/>
        <v>0.95</v>
      </c>
      <c r="Y1145" s="103" t="str">
        <f t="shared" si="250"/>
        <v>GROWTH</v>
      </c>
      <c r="Z1145" s="74">
        <v>0</v>
      </c>
      <c r="AA1145" s="69"/>
      <c r="AB1145" s="69" t="s">
        <v>133</v>
      </c>
      <c r="AC1145" s="69" t="s">
        <v>130</v>
      </c>
      <c r="AD1145" s="3">
        <f t="shared" si="251"/>
        <v>0</v>
      </c>
      <c r="AE1145" s="75"/>
    </row>
    <row r="1146" spans="1:31" ht="14.25" customHeight="1">
      <c r="A1146" s="69" t="s">
        <v>130</v>
      </c>
      <c r="B1146" s="71" t="s">
        <v>118</v>
      </c>
      <c r="C1146" s="71" t="s">
        <v>2732</v>
      </c>
      <c r="D1146" s="71">
        <v>1000001197</v>
      </c>
      <c r="E1146" s="72" t="s">
        <v>2733</v>
      </c>
      <c r="F1146" s="73">
        <v>41834</v>
      </c>
      <c r="G1146" s="66" t="str">
        <f t="shared" si="238"/>
        <v>Targeted Dealer</v>
      </c>
      <c r="H1146" s="66"/>
      <c r="I1146" s="67">
        <v>140</v>
      </c>
      <c r="J1146" s="67">
        <f t="shared" si="239"/>
        <v>130.66666666666669</v>
      </c>
      <c r="K1146" s="68">
        <v>140</v>
      </c>
      <c r="L1146" s="68">
        <f t="shared" si="240"/>
        <v>0</v>
      </c>
      <c r="M1146" s="68">
        <f t="shared" si="241"/>
        <v>107.14285714285712</v>
      </c>
      <c r="N1146" s="96">
        <v>205</v>
      </c>
      <c r="O1146" s="97" t="str">
        <f t="shared" si="242"/>
        <v>Mar</v>
      </c>
      <c r="P1146" s="96">
        <f t="shared" si="243"/>
        <v>205</v>
      </c>
      <c r="Q1146" s="98">
        <f t="shared" si="244"/>
        <v>-65</v>
      </c>
      <c r="R1146" s="97">
        <f t="shared" si="245"/>
        <v>-0.31707317073170727</v>
      </c>
      <c r="S1146" s="99" t="str">
        <f t="shared" si="246"/>
        <v>DEGROWTH</v>
      </c>
      <c r="T1146" s="68">
        <v>90</v>
      </c>
      <c r="U1146" s="100" t="str">
        <f t="shared" si="247"/>
        <v>Apr</v>
      </c>
      <c r="V1146" s="96">
        <v>90</v>
      </c>
      <c r="W1146" s="101">
        <f t="shared" si="248"/>
        <v>50</v>
      </c>
      <c r="X1146" s="102">
        <f t="shared" si="249"/>
        <v>0.55555555555555558</v>
      </c>
      <c r="Y1146" s="103" t="str">
        <f t="shared" si="250"/>
        <v>GROWTH</v>
      </c>
      <c r="Z1146" s="74">
        <v>0</v>
      </c>
      <c r="AA1146" s="69"/>
      <c r="AB1146" s="69" t="s">
        <v>133</v>
      </c>
      <c r="AC1146" s="69" t="s">
        <v>130</v>
      </c>
      <c r="AD1146" s="3">
        <f t="shared" si="251"/>
        <v>0</v>
      </c>
      <c r="AE1146" s="75"/>
    </row>
    <row r="1147" spans="1:31" ht="14.25" customHeight="1">
      <c r="A1147" s="69" t="s">
        <v>130</v>
      </c>
      <c r="B1147" s="71" t="s">
        <v>118</v>
      </c>
      <c r="C1147" s="71" t="s">
        <v>2734</v>
      </c>
      <c r="D1147" s="71">
        <v>1000001189</v>
      </c>
      <c r="E1147" s="72" t="s">
        <v>2735</v>
      </c>
      <c r="F1147" s="73">
        <v>41925</v>
      </c>
      <c r="G1147" s="66" t="str">
        <f t="shared" si="238"/>
        <v>Targeted Dealer</v>
      </c>
      <c r="H1147" s="66"/>
      <c r="I1147" s="67">
        <v>160</v>
      </c>
      <c r="J1147" s="67">
        <f t="shared" si="239"/>
        <v>149.33333333333331</v>
      </c>
      <c r="K1147" s="68">
        <v>160</v>
      </c>
      <c r="L1147" s="68">
        <f t="shared" si="240"/>
        <v>0</v>
      </c>
      <c r="M1147" s="68">
        <f t="shared" si="241"/>
        <v>107.14285714285715</v>
      </c>
      <c r="N1147" s="96">
        <v>160</v>
      </c>
      <c r="O1147" s="97" t="str">
        <f t="shared" si="242"/>
        <v>Mar</v>
      </c>
      <c r="P1147" s="96">
        <f t="shared" si="243"/>
        <v>160</v>
      </c>
      <c r="Q1147" s="98">
        <f t="shared" si="244"/>
        <v>0</v>
      </c>
      <c r="R1147" s="97">
        <f t="shared" si="245"/>
        <v>0</v>
      </c>
      <c r="S1147" s="99" t="str">
        <f t="shared" si="246"/>
        <v>GROWTH</v>
      </c>
      <c r="T1147" s="68">
        <v>254</v>
      </c>
      <c r="U1147" s="100" t="str">
        <f t="shared" si="247"/>
        <v>Apr</v>
      </c>
      <c r="V1147" s="96">
        <v>254</v>
      </c>
      <c r="W1147" s="101">
        <f t="shared" si="248"/>
        <v>-94</v>
      </c>
      <c r="X1147" s="102">
        <f t="shared" si="249"/>
        <v>-0.37007874015748032</v>
      </c>
      <c r="Y1147" s="103" t="str">
        <f t="shared" si="250"/>
        <v>DEGROWTH</v>
      </c>
      <c r="Z1147" s="74">
        <v>0</v>
      </c>
      <c r="AA1147" s="69"/>
      <c r="AB1147" s="69" t="s">
        <v>133</v>
      </c>
      <c r="AC1147" s="69" t="s">
        <v>130</v>
      </c>
      <c r="AD1147" s="3">
        <f t="shared" si="251"/>
        <v>0</v>
      </c>
      <c r="AE1147" s="75"/>
    </row>
    <row r="1148" spans="1:31" ht="14.25" customHeight="1">
      <c r="A1148" s="69" t="s">
        <v>130</v>
      </c>
      <c r="B1148" s="71" t="s">
        <v>118</v>
      </c>
      <c r="C1148" s="71" t="s">
        <v>390</v>
      </c>
      <c r="D1148" s="71">
        <v>1000001190</v>
      </c>
      <c r="E1148" s="72" t="s">
        <v>391</v>
      </c>
      <c r="F1148" s="73">
        <v>41995</v>
      </c>
      <c r="G1148" s="66" t="str">
        <f t="shared" si="238"/>
        <v>Targeted Dealer</v>
      </c>
      <c r="H1148" s="66"/>
      <c r="I1148" s="67">
        <v>55</v>
      </c>
      <c r="J1148" s="67">
        <f t="shared" si="239"/>
        <v>51.333333333333329</v>
      </c>
      <c r="K1148" s="68">
        <v>0</v>
      </c>
      <c r="L1148" s="68">
        <f t="shared" si="240"/>
        <v>55</v>
      </c>
      <c r="M1148" s="68">
        <f t="shared" si="241"/>
        <v>0</v>
      </c>
      <c r="N1148" s="96">
        <v>90</v>
      </c>
      <c r="O1148" s="97" t="str">
        <f t="shared" si="242"/>
        <v>Mar</v>
      </c>
      <c r="P1148" s="96">
        <f t="shared" si="243"/>
        <v>90</v>
      </c>
      <c r="Q1148" s="98">
        <f t="shared" si="244"/>
        <v>-90</v>
      </c>
      <c r="R1148" s="97">
        <f t="shared" si="245"/>
        <v>-1</v>
      </c>
      <c r="S1148" s="99" t="str">
        <f t="shared" si="246"/>
        <v>DEGROWTH</v>
      </c>
      <c r="T1148" s="68">
        <v>55</v>
      </c>
      <c r="U1148" s="100" t="str">
        <f t="shared" si="247"/>
        <v>Apr</v>
      </c>
      <c r="V1148" s="96">
        <v>55</v>
      </c>
      <c r="W1148" s="101">
        <f t="shared" si="248"/>
        <v>-55</v>
      </c>
      <c r="X1148" s="102">
        <f t="shared" si="249"/>
        <v>-1</v>
      </c>
      <c r="Y1148" s="103" t="str">
        <f t="shared" si="250"/>
        <v>DEGROWTH</v>
      </c>
      <c r="Z1148" s="74">
        <v>0</v>
      </c>
      <c r="AA1148" s="69"/>
      <c r="AB1148" s="69" t="s">
        <v>133</v>
      </c>
      <c r="AC1148" s="69" t="s">
        <v>130</v>
      </c>
      <c r="AD1148" s="3">
        <f t="shared" si="251"/>
        <v>1</v>
      </c>
      <c r="AE1148" s="75"/>
    </row>
    <row r="1149" spans="1:31" ht="14.25" customHeight="1">
      <c r="A1149" s="69" t="s">
        <v>130</v>
      </c>
      <c r="B1149" s="71" t="s">
        <v>118</v>
      </c>
      <c r="C1149" s="71" t="s">
        <v>2736</v>
      </c>
      <c r="D1149" s="71">
        <v>1000001211</v>
      </c>
      <c r="E1149" s="72" t="s">
        <v>2737</v>
      </c>
      <c r="F1149" s="73">
        <v>42020</v>
      </c>
      <c r="G1149" s="66" t="str">
        <f t="shared" si="238"/>
        <v>Targeted Dealer</v>
      </c>
      <c r="H1149" s="66"/>
      <c r="I1149" s="67">
        <v>50</v>
      </c>
      <c r="J1149" s="67">
        <f t="shared" si="239"/>
        <v>46.666666666666671</v>
      </c>
      <c r="K1149" s="68">
        <v>0</v>
      </c>
      <c r="L1149" s="68">
        <f t="shared" si="240"/>
        <v>50</v>
      </c>
      <c r="M1149" s="68">
        <f t="shared" si="241"/>
        <v>0</v>
      </c>
      <c r="N1149" s="96">
        <v>50</v>
      </c>
      <c r="O1149" s="97" t="str">
        <f t="shared" si="242"/>
        <v>Mar</v>
      </c>
      <c r="P1149" s="96">
        <f t="shared" si="243"/>
        <v>50</v>
      </c>
      <c r="Q1149" s="98">
        <f t="shared" si="244"/>
        <v>-50</v>
      </c>
      <c r="R1149" s="97">
        <f t="shared" si="245"/>
        <v>-1</v>
      </c>
      <c r="S1149" s="99" t="str">
        <f t="shared" si="246"/>
        <v>DEGROWTH</v>
      </c>
      <c r="T1149" s="68">
        <v>0</v>
      </c>
      <c r="U1149" s="100" t="str">
        <f t="shared" si="247"/>
        <v>Apr</v>
      </c>
      <c r="V1149" s="96">
        <v>0</v>
      </c>
      <c r="W1149" s="101">
        <f t="shared" si="248"/>
        <v>0</v>
      </c>
      <c r="X1149" s="102">
        <f t="shared" si="249"/>
        <v>0</v>
      </c>
      <c r="Y1149" s="103" t="b">
        <f t="shared" si="250"/>
        <v>0</v>
      </c>
      <c r="Z1149" s="74">
        <v>0</v>
      </c>
      <c r="AA1149" s="69"/>
      <c r="AB1149" s="69" t="s">
        <v>133</v>
      </c>
      <c r="AC1149" s="69" t="s">
        <v>130</v>
      </c>
      <c r="AD1149" s="3">
        <f t="shared" si="251"/>
        <v>1</v>
      </c>
      <c r="AE1149" s="75"/>
    </row>
    <row r="1150" spans="1:31" ht="14.25" customHeight="1">
      <c r="A1150" s="69" t="s">
        <v>130</v>
      </c>
      <c r="B1150" s="71" t="s">
        <v>118</v>
      </c>
      <c r="C1150" s="71" t="s">
        <v>2738</v>
      </c>
      <c r="D1150" s="71">
        <v>1000001198</v>
      </c>
      <c r="E1150" s="72" t="s">
        <v>2739</v>
      </c>
      <c r="F1150" s="73">
        <v>42074</v>
      </c>
      <c r="G1150" s="66" t="str">
        <f t="shared" si="238"/>
        <v>Targeted Dealer</v>
      </c>
      <c r="H1150" s="66"/>
      <c r="I1150" s="67">
        <v>150</v>
      </c>
      <c r="J1150" s="67">
        <f t="shared" si="239"/>
        <v>140</v>
      </c>
      <c r="K1150" s="68">
        <v>180</v>
      </c>
      <c r="L1150" s="68">
        <f t="shared" si="240"/>
        <v>-30</v>
      </c>
      <c r="M1150" s="68">
        <f t="shared" si="241"/>
        <v>128.57142857142858</v>
      </c>
      <c r="N1150" s="96">
        <v>150</v>
      </c>
      <c r="O1150" s="97" t="str">
        <f t="shared" si="242"/>
        <v>Mar</v>
      </c>
      <c r="P1150" s="96">
        <f t="shared" si="243"/>
        <v>150</v>
      </c>
      <c r="Q1150" s="98">
        <f t="shared" si="244"/>
        <v>30</v>
      </c>
      <c r="R1150" s="97">
        <f t="shared" si="245"/>
        <v>0.19999999999999996</v>
      </c>
      <c r="S1150" s="99" t="str">
        <f t="shared" si="246"/>
        <v>GROWTH</v>
      </c>
      <c r="T1150" s="68">
        <v>105</v>
      </c>
      <c r="U1150" s="100" t="str">
        <f t="shared" si="247"/>
        <v>Apr</v>
      </c>
      <c r="V1150" s="96">
        <v>105</v>
      </c>
      <c r="W1150" s="101">
        <f t="shared" si="248"/>
        <v>75</v>
      </c>
      <c r="X1150" s="102">
        <f t="shared" si="249"/>
        <v>0.71428571428571419</v>
      </c>
      <c r="Y1150" s="103" t="str">
        <f t="shared" si="250"/>
        <v>GROWTH</v>
      </c>
      <c r="Z1150" s="74">
        <v>0</v>
      </c>
      <c r="AA1150" s="69"/>
      <c r="AB1150" s="69" t="s">
        <v>133</v>
      </c>
      <c r="AC1150" s="69" t="s">
        <v>130</v>
      </c>
      <c r="AD1150" s="3">
        <f t="shared" si="251"/>
        <v>0</v>
      </c>
      <c r="AE1150" s="75"/>
    </row>
    <row r="1151" spans="1:31" ht="14.25" customHeight="1">
      <c r="A1151" s="69" t="s">
        <v>130</v>
      </c>
      <c r="B1151" s="71" t="s">
        <v>118</v>
      </c>
      <c r="C1151" s="71" t="s">
        <v>2740</v>
      </c>
      <c r="D1151" s="71">
        <v>1000001199</v>
      </c>
      <c r="E1151" s="72" t="s">
        <v>2741</v>
      </c>
      <c r="F1151" s="73">
        <v>42140</v>
      </c>
      <c r="G1151" s="66" t="str">
        <f t="shared" si="238"/>
        <v>Targeted Dealer</v>
      </c>
      <c r="H1151" s="66"/>
      <c r="I1151" s="67">
        <v>170</v>
      </c>
      <c r="J1151" s="67">
        <f t="shared" si="239"/>
        <v>158.66666666666669</v>
      </c>
      <c r="K1151" s="68">
        <v>175</v>
      </c>
      <c r="L1151" s="68">
        <f t="shared" si="240"/>
        <v>-5</v>
      </c>
      <c r="M1151" s="68">
        <f t="shared" si="241"/>
        <v>110.29411764705881</v>
      </c>
      <c r="N1151" s="96">
        <v>210</v>
      </c>
      <c r="O1151" s="97" t="str">
        <f t="shared" si="242"/>
        <v>Mar</v>
      </c>
      <c r="P1151" s="96">
        <f t="shared" si="243"/>
        <v>210</v>
      </c>
      <c r="Q1151" s="98">
        <f t="shared" si="244"/>
        <v>-35</v>
      </c>
      <c r="R1151" s="97">
        <f t="shared" si="245"/>
        <v>-0.16666666666666663</v>
      </c>
      <c r="S1151" s="99" t="str">
        <f t="shared" si="246"/>
        <v>DEGROWTH</v>
      </c>
      <c r="T1151" s="68">
        <v>120</v>
      </c>
      <c r="U1151" s="100" t="str">
        <f t="shared" si="247"/>
        <v>Apr</v>
      </c>
      <c r="V1151" s="96">
        <v>120</v>
      </c>
      <c r="W1151" s="101">
        <f t="shared" si="248"/>
        <v>55</v>
      </c>
      <c r="X1151" s="102">
        <f t="shared" si="249"/>
        <v>0.45833333333333326</v>
      </c>
      <c r="Y1151" s="103" t="str">
        <f t="shared" si="250"/>
        <v>GROWTH</v>
      </c>
      <c r="Z1151" s="74">
        <v>0</v>
      </c>
      <c r="AA1151" s="69"/>
      <c r="AB1151" s="69" t="s">
        <v>133</v>
      </c>
      <c r="AC1151" s="69" t="s">
        <v>130</v>
      </c>
      <c r="AD1151" s="3">
        <f t="shared" si="251"/>
        <v>0</v>
      </c>
      <c r="AE1151" s="75"/>
    </row>
    <row r="1152" spans="1:31" ht="14.25" customHeight="1">
      <c r="A1152" s="69" t="s">
        <v>130</v>
      </c>
      <c r="B1152" s="71" t="s">
        <v>118</v>
      </c>
      <c r="C1152" s="71" t="s">
        <v>2742</v>
      </c>
      <c r="D1152" s="71">
        <v>1000001212</v>
      </c>
      <c r="E1152" s="72" t="s">
        <v>2743</v>
      </c>
      <c r="F1152" s="73">
        <v>42364</v>
      </c>
      <c r="G1152" s="66" t="str">
        <f t="shared" si="238"/>
        <v>Targeted Dealer</v>
      </c>
      <c r="H1152" s="66"/>
      <c r="I1152" s="67">
        <v>250</v>
      </c>
      <c r="J1152" s="67">
        <f t="shared" si="239"/>
        <v>233.33333333333334</v>
      </c>
      <c r="K1152" s="68">
        <v>270</v>
      </c>
      <c r="L1152" s="68">
        <f t="shared" si="240"/>
        <v>-20</v>
      </c>
      <c r="M1152" s="68">
        <f t="shared" si="241"/>
        <v>115.71428571428571</v>
      </c>
      <c r="N1152" s="96">
        <v>190</v>
      </c>
      <c r="O1152" s="97" t="str">
        <f t="shared" si="242"/>
        <v>Mar</v>
      </c>
      <c r="P1152" s="96">
        <f t="shared" si="243"/>
        <v>190</v>
      </c>
      <c r="Q1152" s="98">
        <f t="shared" si="244"/>
        <v>80</v>
      </c>
      <c r="R1152" s="97">
        <f t="shared" si="245"/>
        <v>0.42105263157894735</v>
      </c>
      <c r="S1152" s="99" t="str">
        <f t="shared" si="246"/>
        <v>GROWTH</v>
      </c>
      <c r="T1152" s="68">
        <v>240</v>
      </c>
      <c r="U1152" s="100" t="str">
        <f t="shared" si="247"/>
        <v>Apr</v>
      </c>
      <c r="V1152" s="96">
        <v>240</v>
      </c>
      <c r="W1152" s="101">
        <f t="shared" si="248"/>
        <v>30</v>
      </c>
      <c r="X1152" s="102">
        <f t="shared" si="249"/>
        <v>0.125</v>
      </c>
      <c r="Y1152" s="103" t="str">
        <f t="shared" si="250"/>
        <v>GROWTH</v>
      </c>
      <c r="Z1152" s="74">
        <v>0</v>
      </c>
      <c r="AA1152" s="69"/>
      <c r="AB1152" s="69" t="s">
        <v>133</v>
      </c>
      <c r="AC1152" s="69" t="s">
        <v>130</v>
      </c>
      <c r="AD1152" s="3">
        <f t="shared" si="251"/>
        <v>0</v>
      </c>
      <c r="AE1152" s="75"/>
    </row>
    <row r="1153" spans="1:31" ht="14.25" customHeight="1">
      <c r="A1153" s="69" t="s">
        <v>130</v>
      </c>
      <c r="B1153" s="71" t="s">
        <v>118</v>
      </c>
      <c r="C1153" s="71" t="s">
        <v>392</v>
      </c>
      <c r="D1153" s="71">
        <v>1000001200</v>
      </c>
      <c r="E1153" s="72" t="s">
        <v>393</v>
      </c>
      <c r="F1153" s="73">
        <v>42539</v>
      </c>
      <c r="G1153" s="66" t="str">
        <f t="shared" si="238"/>
        <v>Targeted Dealer</v>
      </c>
      <c r="H1153" s="66"/>
      <c r="I1153" s="67">
        <v>75</v>
      </c>
      <c r="J1153" s="67">
        <f t="shared" si="239"/>
        <v>70</v>
      </c>
      <c r="K1153" s="68">
        <v>25</v>
      </c>
      <c r="L1153" s="68">
        <f t="shared" si="240"/>
        <v>50</v>
      </c>
      <c r="M1153" s="68">
        <f t="shared" si="241"/>
        <v>35.714285714285715</v>
      </c>
      <c r="N1153" s="96">
        <v>55</v>
      </c>
      <c r="O1153" s="97" t="str">
        <f t="shared" si="242"/>
        <v>Mar</v>
      </c>
      <c r="P1153" s="96">
        <f t="shared" si="243"/>
        <v>55</v>
      </c>
      <c r="Q1153" s="98">
        <f t="shared" si="244"/>
        <v>-30</v>
      </c>
      <c r="R1153" s="97">
        <f t="shared" si="245"/>
        <v>-0.54545454545454541</v>
      </c>
      <c r="S1153" s="99" t="str">
        <f t="shared" si="246"/>
        <v>DEGROWTH</v>
      </c>
      <c r="T1153" s="68">
        <v>60</v>
      </c>
      <c r="U1153" s="100" t="str">
        <f t="shared" si="247"/>
        <v>Apr</v>
      </c>
      <c r="V1153" s="96">
        <v>60</v>
      </c>
      <c r="W1153" s="101">
        <f t="shared" si="248"/>
        <v>-35</v>
      </c>
      <c r="X1153" s="102">
        <f t="shared" si="249"/>
        <v>-0.58333333333333326</v>
      </c>
      <c r="Y1153" s="103" t="str">
        <f t="shared" si="250"/>
        <v>DEGROWTH</v>
      </c>
      <c r="Z1153" s="74">
        <v>0</v>
      </c>
      <c r="AA1153" s="69"/>
      <c r="AB1153" s="69" t="s">
        <v>133</v>
      </c>
      <c r="AC1153" s="69" t="s">
        <v>130</v>
      </c>
      <c r="AD1153" s="3">
        <f t="shared" si="251"/>
        <v>0</v>
      </c>
      <c r="AE1153" s="75"/>
    </row>
    <row r="1154" spans="1:31" ht="14.25" customHeight="1">
      <c r="A1154" s="69" t="s">
        <v>130</v>
      </c>
      <c r="B1154" s="71" t="s">
        <v>118</v>
      </c>
      <c r="C1154" s="71" t="s">
        <v>2744</v>
      </c>
      <c r="D1154" s="71">
        <v>1000002633</v>
      </c>
      <c r="E1154" s="72" t="s">
        <v>2745</v>
      </c>
      <c r="F1154" s="73">
        <v>44621</v>
      </c>
      <c r="G1154" s="66" t="str">
        <f t="shared" si="238"/>
        <v>Targeted Dealer</v>
      </c>
      <c r="H1154" s="66"/>
      <c r="I1154" s="67">
        <v>130</v>
      </c>
      <c r="J1154" s="67">
        <f t="shared" si="239"/>
        <v>121.33333333333333</v>
      </c>
      <c r="K1154" s="68">
        <v>155</v>
      </c>
      <c r="L1154" s="68">
        <f t="shared" si="240"/>
        <v>-25</v>
      </c>
      <c r="M1154" s="68">
        <f t="shared" si="241"/>
        <v>127.74725274725274</v>
      </c>
      <c r="N1154" s="96">
        <v>230</v>
      </c>
      <c r="O1154" s="97" t="str">
        <f t="shared" si="242"/>
        <v>Mar</v>
      </c>
      <c r="P1154" s="96">
        <f t="shared" si="243"/>
        <v>230</v>
      </c>
      <c r="Q1154" s="98">
        <f t="shared" si="244"/>
        <v>-75</v>
      </c>
      <c r="R1154" s="97">
        <f t="shared" si="245"/>
        <v>-0.32608695652173914</v>
      </c>
      <c r="S1154" s="99" t="str">
        <f t="shared" si="246"/>
        <v>DEGROWTH</v>
      </c>
      <c r="T1154" s="68">
        <v>105</v>
      </c>
      <c r="U1154" s="100" t="str">
        <f t="shared" si="247"/>
        <v>Apr</v>
      </c>
      <c r="V1154" s="96">
        <v>105</v>
      </c>
      <c r="W1154" s="101">
        <f t="shared" si="248"/>
        <v>50</v>
      </c>
      <c r="X1154" s="102">
        <f t="shared" si="249"/>
        <v>0.47619047619047628</v>
      </c>
      <c r="Y1154" s="103" t="str">
        <f t="shared" si="250"/>
        <v>GROWTH</v>
      </c>
      <c r="Z1154" s="74">
        <v>0</v>
      </c>
      <c r="AA1154" s="69"/>
      <c r="AB1154" s="69" t="s">
        <v>133</v>
      </c>
      <c r="AC1154" s="69" t="s">
        <v>130</v>
      </c>
      <c r="AD1154" s="3">
        <f t="shared" si="251"/>
        <v>0</v>
      </c>
      <c r="AE1154" s="75"/>
    </row>
    <row r="1155" spans="1:31" ht="14.25" customHeight="1">
      <c r="A1155" s="69" t="s">
        <v>130</v>
      </c>
      <c r="B1155" s="78" t="s">
        <v>118</v>
      </c>
      <c r="C1155" s="78" t="s">
        <v>2746</v>
      </c>
      <c r="D1155" s="78">
        <v>1000003919</v>
      </c>
      <c r="E1155" s="78" t="s">
        <v>2747</v>
      </c>
      <c r="F1155" s="73">
        <v>45409</v>
      </c>
      <c r="G1155" s="66" t="str">
        <f t="shared" ref="G1155:G1218" si="252">IF(I1155&gt;0,"Targeted Dealer","-")</f>
        <v>Targeted Dealer</v>
      </c>
      <c r="H1155" s="66"/>
      <c r="I1155" s="67">
        <v>25</v>
      </c>
      <c r="J1155" s="67">
        <f t="shared" ref="J1155:J1218" si="253">I1155/$J$1*($J$1-$E$1)</f>
        <v>23.333333333333336</v>
      </c>
      <c r="K1155" s="68">
        <v>25</v>
      </c>
      <c r="L1155" s="68">
        <f t="shared" ref="L1155:L1218" si="254">I1155-K1155</f>
        <v>0</v>
      </c>
      <c r="M1155" s="68">
        <f t="shared" ref="M1155:M1218" si="255">IFERROR((K1155/J1155%),"-")</f>
        <v>107.14285714285712</v>
      </c>
      <c r="N1155" s="96">
        <v>25</v>
      </c>
      <c r="O1155" s="97" t="str">
        <f t="shared" ref="O1155:O1218" si="256">IF(F1155&lt;=$P$2,"Mar","")</f>
        <v>Mar</v>
      </c>
      <c r="P1155" s="96">
        <f t="shared" ref="P1155:P1218" si="257">N1155</f>
        <v>25</v>
      </c>
      <c r="Q1155" s="98">
        <f t="shared" ref="Q1155:Q1218" si="258">K1155-P1155</f>
        <v>0</v>
      </c>
      <c r="R1155" s="97">
        <f t="shared" ref="R1155:R1218" si="259">IFERROR(IF(O1155="Mar",(K1155/P1155-1))," ")</f>
        <v>0</v>
      </c>
      <c r="S1155" s="99" t="str">
        <f t="shared" ref="S1155:S1218" si="260">IF(N1155&gt;0,IF(O1155="","-",IF(R1155&lt;0%,"DEGROWTH","GROWTH")))</f>
        <v>GROWTH</v>
      </c>
      <c r="T1155" s="68">
        <v>25</v>
      </c>
      <c r="U1155" s="100" t="str">
        <f t="shared" ref="U1155:U1218" si="261">IF(F1155&lt;=$V$2,"Apr","")</f>
        <v>Apr</v>
      </c>
      <c r="V1155" s="96">
        <v>25</v>
      </c>
      <c r="W1155" s="101">
        <f t="shared" ref="W1155:W1218" si="262">K1155-V1155</f>
        <v>0</v>
      </c>
      <c r="X1155" s="102">
        <f t="shared" ref="X1155:X1218" si="263">IFERROR(IF(U1155="Apr",(K1155/V1155-1)),0)</f>
        <v>0</v>
      </c>
      <c r="Y1155" s="103" t="str">
        <f t="shared" ref="Y1155:Y1218" si="264">IF(T1155&gt;0,IF(U1155="","-",IF(X1155&lt;0%,"DEGROWTH","GROWTH")))</f>
        <v>GROWTH</v>
      </c>
      <c r="Z1155" s="74">
        <v>0</v>
      </c>
      <c r="AA1155" s="69"/>
      <c r="AB1155" s="69" t="s">
        <v>133</v>
      </c>
      <c r="AC1155" s="69" t="s">
        <v>130</v>
      </c>
      <c r="AD1155" s="3">
        <f t="shared" ref="AD1155:AD1218" si="265">IF(K1155=0,1,0)</f>
        <v>0</v>
      </c>
      <c r="AE1155" s="75"/>
    </row>
    <row r="1156" spans="1:31" ht="14.25" customHeight="1">
      <c r="A1156" s="69" t="s">
        <v>130</v>
      </c>
      <c r="B1156" s="78" t="s">
        <v>118</v>
      </c>
      <c r="C1156" s="78" t="s">
        <v>2748</v>
      </c>
      <c r="D1156" s="78">
        <v>1000003945</v>
      </c>
      <c r="E1156" s="78" t="s">
        <v>2749</v>
      </c>
      <c r="F1156" s="73">
        <v>45422</v>
      </c>
      <c r="G1156" s="66" t="str">
        <f t="shared" si="252"/>
        <v>Targeted Dealer</v>
      </c>
      <c r="H1156" s="66"/>
      <c r="I1156" s="67">
        <v>50</v>
      </c>
      <c r="J1156" s="67">
        <f t="shared" si="253"/>
        <v>46.666666666666671</v>
      </c>
      <c r="K1156" s="68">
        <v>25</v>
      </c>
      <c r="L1156" s="68">
        <f t="shared" si="254"/>
        <v>25</v>
      </c>
      <c r="M1156" s="68">
        <f t="shared" si="255"/>
        <v>53.571428571428562</v>
      </c>
      <c r="N1156" s="96">
        <v>75</v>
      </c>
      <c r="O1156" s="97" t="str">
        <f t="shared" si="256"/>
        <v>Mar</v>
      </c>
      <c r="P1156" s="96">
        <f t="shared" si="257"/>
        <v>75</v>
      </c>
      <c r="Q1156" s="98">
        <f t="shared" si="258"/>
        <v>-50</v>
      </c>
      <c r="R1156" s="97">
        <f t="shared" si="259"/>
        <v>-0.66666666666666674</v>
      </c>
      <c r="S1156" s="99" t="str">
        <f t="shared" si="260"/>
        <v>DEGROWTH</v>
      </c>
      <c r="T1156" s="68">
        <v>25</v>
      </c>
      <c r="U1156" s="100" t="str">
        <f t="shared" si="261"/>
        <v>Apr</v>
      </c>
      <c r="V1156" s="96">
        <v>25</v>
      </c>
      <c r="W1156" s="101">
        <f t="shared" si="262"/>
        <v>0</v>
      </c>
      <c r="X1156" s="102">
        <f t="shared" si="263"/>
        <v>0</v>
      </c>
      <c r="Y1156" s="103" t="str">
        <f t="shared" si="264"/>
        <v>GROWTH</v>
      </c>
      <c r="Z1156" s="74">
        <v>0</v>
      </c>
      <c r="AA1156" s="69"/>
      <c r="AB1156" s="69" t="s">
        <v>133</v>
      </c>
      <c r="AC1156" s="69" t="s">
        <v>130</v>
      </c>
      <c r="AD1156" s="3">
        <f t="shared" si="265"/>
        <v>0</v>
      </c>
      <c r="AE1156" s="75"/>
    </row>
    <row r="1157" spans="1:31" ht="14.25" customHeight="1">
      <c r="A1157" s="74" t="s">
        <v>130</v>
      </c>
      <c r="B1157" s="78" t="s">
        <v>118</v>
      </c>
      <c r="C1157" s="78" t="s">
        <v>2750</v>
      </c>
      <c r="D1157" s="78">
        <v>1000003991</v>
      </c>
      <c r="E1157" s="78" t="s">
        <v>2751</v>
      </c>
      <c r="F1157" s="73">
        <v>45443</v>
      </c>
      <c r="G1157" s="66" t="str">
        <f t="shared" si="252"/>
        <v>Targeted Dealer</v>
      </c>
      <c r="H1157" s="66"/>
      <c r="I1157" s="67">
        <v>25</v>
      </c>
      <c r="J1157" s="67">
        <f t="shared" si="253"/>
        <v>23.333333333333336</v>
      </c>
      <c r="K1157" s="68">
        <v>25</v>
      </c>
      <c r="L1157" s="68">
        <f t="shared" si="254"/>
        <v>0</v>
      </c>
      <c r="M1157" s="68">
        <f t="shared" si="255"/>
        <v>107.14285714285712</v>
      </c>
      <c r="N1157" s="96">
        <v>25</v>
      </c>
      <c r="O1157" s="97" t="str">
        <f t="shared" si="256"/>
        <v>Mar</v>
      </c>
      <c r="P1157" s="96">
        <f t="shared" si="257"/>
        <v>25</v>
      </c>
      <c r="Q1157" s="98">
        <f t="shared" si="258"/>
        <v>0</v>
      </c>
      <c r="R1157" s="97">
        <f t="shared" si="259"/>
        <v>0</v>
      </c>
      <c r="S1157" s="99" t="str">
        <f t="shared" si="260"/>
        <v>GROWTH</v>
      </c>
      <c r="T1157" s="68">
        <v>25</v>
      </c>
      <c r="U1157" s="100" t="str">
        <f t="shared" si="261"/>
        <v>Apr</v>
      </c>
      <c r="V1157" s="96">
        <v>25</v>
      </c>
      <c r="W1157" s="101">
        <f t="shared" si="262"/>
        <v>0</v>
      </c>
      <c r="X1157" s="102">
        <f t="shared" si="263"/>
        <v>0</v>
      </c>
      <c r="Y1157" s="103" t="str">
        <f t="shared" si="264"/>
        <v>GROWTH</v>
      </c>
      <c r="Z1157" s="74">
        <v>0</v>
      </c>
      <c r="AA1157" s="69"/>
      <c r="AB1157" s="69" t="s">
        <v>133</v>
      </c>
      <c r="AC1157" s="74" t="s">
        <v>130</v>
      </c>
      <c r="AD1157" s="3">
        <f t="shared" si="265"/>
        <v>0</v>
      </c>
      <c r="AE1157" s="75"/>
    </row>
    <row r="1158" spans="1:31" ht="14.25" customHeight="1">
      <c r="A1158" s="69" t="s">
        <v>130</v>
      </c>
      <c r="B1158" s="71" t="s">
        <v>120</v>
      </c>
      <c r="C1158" s="71" t="s">
        <v>394</v>
      </c>
      <c r="D1158" s="71">
        <v>1000002559</v>
      </c>
      <c r="E1158" s="72" t="s">
        <v>395</v>
      </c>
      <c r="F1158" s="73">
        <v>44739</v>
      </c>
      <c r="G1158" s="66" t="str">
        <f t="shared" si="252"/>
        <v>Targeted Dealer</v>
      </c>
      <c r="H1158" s="66"/>
      <c r="I1158" s="67">
        <v>30</v>
      </c>
      <c r="J1158" s="67">
        <f t="shared" si="253"/>
        <v>28</v>
      </c>
      <c r="K1158" s="68">
        <v>0</v>
      </c>
      <c r="L1158" s="68">
        <f t="shared" si="254"/>
        <v>30</v>
      </c>
      <c r="M1158" s="68">
        <f t="shared" si="255"/>
        <v>0</v>
      </c>
      <c r="N1158" s="96">
        <v>115</v>
      </c>
      <c r="O1158" s="97" t="str">
        <f t="shared" si="256"/>
        <v>Mar</v>
      </c>
      <c r="P1158" s="96">
        <f t="shared" si="257"/>
        <v>115</v>
      </c>
      <c r="Q1158" s="98">
        <f t="shared" si="258"/>
        <v>-115</v>
      </c>
      <c r="R1158" s="97">
        <f t="shared" si="259"/>
        <v>-1</v>
      </c>
      <c r="S1158" s="99" t="str">
        <f t="shared" si="260"/>
        <v>DEGROWTH</v>
      </c>
      <c r="T1158" s="68">
        <v>0</v>
      </c>
      <c r="U1158" s="100" t="str">
        <f t="shared" si="261"/>
        <v>Apr</v>
      </c>
      <c r="V1158" s="96">
        <v>0</v>
      </c>
      <c r="W1158" s="101">
        <f t="shared" si="262"/>
        <v>0</v>
      </c>
      <c r="X1158" s="102">
        <f t="shared" si="263"/>
        <v>0</v>
      </c>
      <c r="Y1158" s="103" t="b">
        <f t="shared" si="264"/>
        <v>0</v>
      </c>
      <c r="Z1158" s="74">
        <v>0</v>
      </c>
      <c r="AA1158" s="69"/>
      <c r="AB1158" s="69" t="s">
        <v>133</v>
      </c>
      <c r="AC1158" s="69" t="s">
        <v>130</v>
      </c>
      <c r="AD1158" s="3">
        <f t="shared" si="265"/>
        <v>1</v>
      </c>
      <c r="AE1158" s="75"/>
    </row>
    <row r="1159" spans="1:31" ht="14.25" customHeight="1">
      <c r="A1159" s="69" t="s">
        <v>130</v>
      </c>
      <c r="B1159" s="71" t="s">
        <v>120</v>
      </c>
      <c r="C1159" s="71" t="s">
        <v>396</v>
      </c>
      <c r="D1159" s="71">
        <v>1000001177</v>
      </c>
      <c r="E1159" s="72" t="s">
        <v>397</v>
      </c>
      <c r="F1159" s="73">
        <v>41573</v>
      </c>
      <c r="G1159" s="66" t="str">
        <f t="shared" si="252"/>
        <v>Targeted Dealer</v>
      </c>
      <c r="H1159" s="66"/>
      <c r="I1159" s="67">
        <v>60</v>
      </c>
      <c r="J1159" s="67">
        <f t="shared" si="253"/>
        <v>56</v>
      </c>
      <c r="K1159" s="68">
        <v>0</v>
      </c>
      <c r="L1159" s="68">
        <f t="shared" si="254"/>
        <v>60</v>
      </c>
      <c r="M1159" s="68">
        <f t="shared" si="255"/>
        <v>0</v>
      </c>
      <c r="N1159" s="96">
        <v>60</v>
      </c>
      <c r="O1159" s="97" t="str">
        <f t="shared" si="256"/>
        <v>Mar</v>
      </c>
      <c r="P1159" s="96">
        <f t="shared" si="257"/>
        <v>60</v>
      </c>
      <c r="Q1159" s="98">
        <f t="shared" si="258"/>
        <v>-60</v>
      </c>
      <c r="R1159" s="97">
        <f t="shared" si="259"/>
        <v>-1</v>
      </c>
      <c r="S1159" s="99" t="str">
        <f t="shared" si="260"/>
        <v>DEGROWTH</v>
      </c>
      <c r="T1159" s="68">
        <v>0</v>
      </c>
      <c r="U1159" s="100" t="str">
        <f t="shared" si="261"/>
        <v>Apr</v>
      </c>
      <c r="V1159" s="96">
        <v>0</v>
      </c>
      <c r="W1159" s="101">
        <f t="shared" si="262"/>
        <v>0</v>
      </c>
      <c r="X1159" s="102">
        <f t="shared" si="263"/>
        <v>0</v>
      </c>
      <c r="Y1159" s="103" t="b">
        <f t="shared" si="264"/>
        <v>0</v>
      </c>
      <c r="Z1159" s="74">
        <v>0</v>
      </c>
      <c r="AA1159" s="69"/>
      <c r="AB1159" s="69" t="s">
        <v>133</v>
      </c>
      <c r="AC1159" s="69" t="s">
        <v>130</v>
      </c>
      <c r="AD1159" s="3">
        <f t="shared" si="265"/>
        <v>1</v>
      </c>
      <c r="AE1159" s="75"/>
    </row>
    <row r="1160" spans="1:31" ht="14.25" customHeight="1">
      <c r="A1160" s="69" t="s">
        <v>130</v>
      </c>
      <c r="B1160" s="71" t="s">
        <v>120</v>
      </c>
      <c r="C1160" s="71" t="s">
        <v>2752</v>
      </c>
      <c r="D1160" s="71">
        <v>1000001170</v>
      </c>
      <c r="E1160" s="72" t="s">
        <v>2753</v>
      </c>
      <c r="F1160" s="73">
        <v>41660</v>
      </c>
      <c r="G1160" s="66" t="str">
        <f t="shared" si="252"/>
        <v>Targeted Dealer</v>
      </c>
      <c r="H1160" s="66"/>
      <c r="I1160" s="67">
        <v>125</v>
      </c>
      <c r="J1160" s="67">
        <f t="shared" si="253"/>
        <v>116.66666666666667</v>
      </c>
      <c r="K1160" s="68">
        <v>135</v>
      </c>
      <c r="L1160" s="68">
        <f t="shared" si="254"/>
        <v>-10</v>
      </c>
      <c r="M1160" s="68">
        <f t="shared" si="255"/>
        <v>115.71428571428571</v>
      </c>
      <c r="N1160" s="96">
        <v>150</v>
      </c>
      <c r="O1160" s="97" t="str">
        <f t="shared" si="256"/>
        <v>Mar</v>
      </c>
      <c r="P1160" s="96">
        <f t="shared" si="257"/>
        <v>150</v>
      </c>
      <c r="Q1160" s="98">
        <f t="shared" si="258"/>
        <v>-15</v>
      </c>
      <c r="R1160" s="97">
        <f t="shared" si="259"/>
        <v>-9.9999999999999978E-2</v>
      </c>
      <c r="S1160" s="99" t="str">
        <f t="shared" si="260"/>
        <v>DEGROWTH</v>
      </c>
      <c r="T1160" s="68">
        <v>30</v>
      </c>
      <c r="U1160" s="100" t="str">
        <f t="shared" si="261"/>
        <v>Apr</v>
      </c>
      <c r="V1160" s="96">
        <v>30</v>
      </c>
      <c r="W1160" s="101">
        <f t="shared" si="262"/>
        <v>105</v>
      </c>
      <c r="X1160" s="102">
        <f t="shared" si="263"/>
        <v>3.5</v>
      </c>
      <c r="Y1160" s="103" t="str">
        <f t="shared" si="264"/>
        <v>GROWTH</v>
      </c>
      <c r="Z1160" s="74">
        <v>0</v>
      </c>
      <c r="AA1160" s="69"/>
      <c r="AB1160" s="69" t="s">
        <v>133</v>
      </c>
      <c r="AC1160" s="69" t="s">
        <v>130</v>
      </c>
      <c r="AD1160" s="3">
        <f t="shared" si="265"/>
        <v>0</v>
      </c>
      <c r="AE1160" s="75"/>
    </row>
    <row r="1161" spans="1:31" ht="14.25" customHeight="1">
      <c r="A1161" s="69" t="s">
        <v>130</v>
      </c>
      <c r="B1161" s="71" t="s">
        <v>120</v>
      </c>
      <c r="C1161" s="71" t="s">
        <v>2754</v>
      </c>
      <c r="D1161" s="71">
        <v>1000001178</v>
      </c>
      <c r="E1161" s="72" t="s">
        <v>2755</v>
      </c>
      <c r="F1161" s="73">
        <v>41732</v>
      </c>
      <c r="G1161" s="66" t="str">
        <f t="shared" si="252"/>
        <v>Targeted Dealer</v>
      </c>
      <c r="H1161" s="66"/>
      <c r="I1161" s="67">
        <v>100</v>
      </c>
      <c r="J1161" s="67">
        <f t="shared" si="253"/>
        <v>93.333333333333343</v>
      </c>
      <c r="K1161" s="68">
        <v>60</v>
      </c>
      <c r="L1161" s="68">
        <f t="shared" si="254"/>
        <v>40</v>
      </c>
      <c r="M1161" s="68">
        <f t="shared" si="255"/>
        <v>64.285714285714278</v>
      </c>
      <c r="N1161" s="96">
        <v>120</v>
      </c>
      <c r="O1161" s="97" t="str">
        <f t="shared" si="256"/>
        <v>Mar</v>
      </c>
      <c r="P1161" s="96">
        <f t="shared" si="257"/>
        <v>120</v>
      </c>
      <c r="Q1161" s="98">
        <f t="shared" si="258"/>
        <v>-60</v>
      </c>
      <c r="R1161" s="97">
        <f t="shared" si="259"/>
        <v>-0.5</v>
      </c>
      <c r="S1161" s="99" t="str">
        <f t="shared" si="260"/>
        <v>DEGROWTH</v>
      </c>
      <c r="T1161" s="68">
        <v>60</v>
      </c>
      <c r="U1161" s="100" t="str">
        <f t="shared" si="261"/>
        <v>Apr</v>
      </c>
      <c r="V1161" s="96">
        <v>60</v>
      </c>
      <c r="W1161" s="101">
        <f t="shared" si="262"/>
        <v>0</v>
      </c>
      <c r="X1161" s="102">
        <f t="shared" si="263"/>
        <v>0</v>
      </c>
      <c r="Y1161" s="103" t="str">
        <f t="shared" si="264"/>
        <v>GROWTH</v>
      </c>
      <c r="Z1161" s="74">
        <v>0</v>
      </c>
      <c r="AA1161" s="69"/>
      <c r="AB1161" s="69" t="s">
        <v>133</v>
      </c>
      <c r="AC1161" s="69" t="s">
        <v>130</v>
      </c>
      <c r="AD1161" s="3">
        <f t="shared" si="265"/>
        <v>0</v>
      </c>
      <c r="AE1161" s="75"/>
    </row>
    <row r="1162" spans="1:31" ht="14.25" customHeight="1">
      <c r="A1162" s="69" t="s">
        <v>130</v>
      </c>
      <c r="B1162" s="71" t="s">
        <v>120</v>
      </c>
      <c r="C1162" s="71" t="s">
        <v>2756</v>
      </c>
      <c r="D1162" s="71">
        <v>1000001174</v>
      </c>
      <c r="E1162" s="72" t="s">
        <v>2757</v>
      </c>
      <c r="F1162" s="73">
        <v>41746</v>
      </c>
      <c r="G1162" s="66" t="str">
        <f t="shared" si="252"/>
        <v>Targeted Dealer</v>
      </c>
      <c r="H1162" s="66"/>
      <c r="I1162" s="67">
        <v>95</v>
      </c>
      <c r="J1162" s="67">
        <f t="shared" si="253"/>
        <v>88.666666666666657</v>
      </c>
      <c r="K1162" s="68">
        <v>50</v>
      </c>
      <c r="L1162" s="68">
        <f t="shared" si="254"/>
        <v>45</v>
      </c>
      <c r="M1162" s="68">
        <f t="shared" si="255"/>
        <v>56.390977443609025</v>
      </c>
      <c r="N1162" s="96">
        <v>100</v>
      </c>
      <c r="O1162" s="97" t="str">
        <f t="shared" si="256"/>
        <v>Mar</v>
      </c>
      <c r="P1162" s="96">
        <f t="shared" si="257"/>
        <v>100</v>
      </c>
      <c r="Q1162" s="98">
        <f t="shared" si="258"/>
        <v>-50</v>
      </c>
      <c r="R1162" s="97">
        <f t="shared" si="259"/>
        <v>-0.5</v>
      </c>
      <c r="S1162" s="99" t="str">
        <f t="shared" si="260"/>
        <v>DEGROWTH</v>
      </c>
      <c r="T1162" s="68">
        <v>50</v>
      </c>
      <c r="U1162" s="100" t="str">
        <f t="shared" si="261"/>
        <v>Apr</v>
      </c>
      <c r="V1162" s="96">
        <v>50</v>
      </c>
      <c r="W1162" s="101">
        <f t="shared" si="262"/>
        <v>0</v>
      </c>
      <c r="X1162" s="102">
        <f t="shared" si="263"/>
        <v>0</v>
      </c>
      <c r="Y1162" s="103" t="str">
        <f t="shared" si="264"/>
        <v>GROWTH</v>
      </c>
      <c r="Z1162" s="74">
        <v>0</v>
      </c>
      <c r="AA1162" s="69"/>
      <c r="AB1162" s="69" t="s">
        <v>133</v>
      </c>
      <c r="AC1162" s="69" t="s">
        <v>130</v>
      </c>
      <c r="AD1162" s="3">
        <f t="shared" si="265"/>
        <v>0</v>
      </c>
      <c r="AE1162" s="75"/>
    </row>
    <row r="1163" spans="1:31" ht="14.25" customHeight="1">
      <c r="A1163" s="69" t="s">
        <v>130</v>
      </c>
      <c r="B1163" s="71" t="s">
        <v>120</v>
      </c>
      <c r="C1163" s="71" t="s">
        <v>2758</v>
      </c>
      <c r="D1163" s="71">
        <v>1000001165</v>
      </c>
      <c r="E1163" s="72" t="s">
        <v>2759</v>
      </c>
      <c r="F1163" s="73">
        <v>42146</v>
      </c>
      <c r="G1163" s="66" t="str">
        <f t="shared" si="252"/>
        <v>Targeted Dealer</v>
      </c>
      <c r="H1163" s="66"/>
      <c r="I1163" s="67">
        <v>150</v>
      </c>
      <c r="J1163" s="67">
        <f t="shared" si="253"/>
        <v>140</v>
      </c>
      <c r="K1163" s="68">
        <v>150</v>
      </c>
      <c r="L1163" s="68">
        <f t="shared" si="254"/>
        <v>0</v>
      </c>
      <c r="M1163" s="68">
        <f t="shared" si="255"/>
        <v>107.14285714285715</v>
      </c>
      <c r="N1163" s="96">
        <v>135</v>
      </c>
      <c r="O1163" s="97" t="str">
        <f t="shared" si="256"/>
        <v>Mar</v>
      </c>
      <c r="P1163" s="96">
        <f t="shared" si="257"/>
        <v>135</v>
      </c>
      <c r="Q1163" s="98">
        <f t="shared" si="258"/>
        <v>15</v>
      </c>
      <c r="R1163" s="97">
        <f t="shared" si="259"/>
        <v>0.11111111111111116</v>
      </c>
      <c r="S1163" s="99" t="str">
        <f t="shared" si="260"/>
        <v>GROWTH</v>
      </c>
      <c r="T1163" s="68">
        <v>152</v>
      </c>
      <c r="U1163" s="100" t="str">
        <f t="shared" si="261"/>
        <v>Apr</v>
      </c>
      <c r="V1163" s="96">
        <v>152</v>
      </c>
      <c r="W1163" s="101">
        <f t="shared" si="262"/>
        <v>-2</v>
      </c>
      <c r="X1163" s="102">
        <f t="shared" si="263"/>
        <v>-1.3157894736842146E-2</v>
      </c>
      <c r="Y1163" s="103" t="str">
        <f t="shared" si="264"/>
        <v>DEGROWTH</v>
      </c>
      <c r="Z1163" s="74">
        <v>0</v>
      </c>
      <c r="AA1163" s="69"/>
      <c r="AB1163" s="69" t="s">
        <v>133</v>
      </c>
      <c r="AC1163" s="69" t="s">
        <v>130</v>
      </c>
      <c r="AD1163" s="3">
        <f t="shared" si="265"/>
        <v>0</v>
      </c>
      <c r="AE1163" s="75"/>
    </row>
    <row r="1164" spans="1:31" ht="14.25" customHeight="1">
      <c r="A1164" s="69" t="s">
        <v>130</v>
      </c>
      <c r="B1164" s="71" t="s">
        <v>120</v>
      </c>
      <c r="C1164" s="71" t="s">
        <v>2760</v>
      </c>
      <c r="D1164" s="71">
        <v>1000001186</v>
      </c>
      <c r="E1164" s="72" t="s">
        <v>2761</v>
      </c>
      <c r="F1164" s="73">
        <v>43643</v>
      </c>
      <c r="G1164" s="66" t="str">
        <f t="shared" si="252"/>
        <v>Targeted Dealer</v>
      </c>
      <c r="H1164" s="66"/>
      <c r="I1164" s="67">
        <v>100</v>
      </c>
      <c r="J1164" s="67">
        <f t="shared" si="253"/>
        <v>93.333333333333343</v>
      </c>
      <c r="K1164" s="68">
        <v>145</v>
      </c>
      <c r="L1164" s="68">
        <f t="shared" si="254"/>
        <v>-45</v>
      </c>
      <c r="M1164" s="68">
        <f t="shared" si="255"/>
        <v>155.35714285714283</v>
      </c>
      <c r="N1164" s="96">
        <v>90</v>
      </c>
      <c r="O1164" s="97" t="str">
        <f t="shared" si="256"/>
        <v>Mar</v>
      </c>
      <c r="P1164" s="96">
        <f t="shared" si="257"/>
        <v>90</v>
      </c>
      <c r="Q1164" s="98">
        <f t="shared" si="258"/>
        <v>55</v>
      </c>
      <c r="R1164" s="97">
        <f t="shared" si="259"/>
        <v>0.61111111111111116</v>
      </c>
      <c r="S1164" s="99" t="str">
        <f t="shared" si="260"/>
        <v>GROWTH</v>
      </c>
      <c r="T1164" s="68">
        <v>150</v>
      </c>
      <c r="U1164" s="100" t="str">
        <f t="shared" si="261"/>
        <v>Apr</v>
      </c>
      <c r="V1164" s="96">
        <v>150</v>
      </c>
      <c r="W1164" s="101">
        <f t="shared" si="262"/>
        <v>-5</v>
      </c>
      <c r="X1164" s="102">
        <f t="shared" si="263"/>
        <v>-3.3333333333333326E-2</v>
      </c>
      <c r="Y1164" s="103" t="str">
        <f t="shared" si="264"/>
        <v>DEGROWTH</v>
      </c>
      <c r="Z1164" s="74">
        <v>0</v>
      </c>
      <c r="AA1164" s="69"/>
      <c r="AB1164" s="69" t="s">
        <v>133</v>
      </c>
      <c r="AC1164" s="69" t="s">
        <v>130</v>
      </c>
      <c r="AD1164" s="3">
        <f t="shared" si="265"/>
        <v>0</v>
      </c>
      <c r="AE1164" s="75"/>
    </row>
    <row r="1165" spans="1:31" ht="14.25" customHeight="1">
      <c r="A1165" s="69" t="s">
        <v>130</v>
      </c>
      <c r="B1165" s="71" t="s">
        <v>120</v>
      </c>
      <c r="C1165" s="71" t="s">
        <v>2762</v>
      </c>
      <c r="D1165" s="71">
        <v>1000001183</v>
      </c>
      <c r="E1165" s="72" t="s">
        <v>2763</v>
      </c>
      <c r="F1165" s="73">
        <v>43809</v>
      </c>
      <c r="G1165" s="66" t="str">
        <f t="shared" si="252"/>
        <v>Targeted Dealer</v>
      </c>
      <c r="H1165" s="66"/>
      <c r="I1165" s="67">
        <v>150</v>
      </c>
      <c r="J1165" s="67">
        <f t="shared" si="253"/>
        <v>140</v>
      </c>
      <c r="K1165" s="68">
        <v>150</v>
      </c>
      <c r="L1165" s="68">
        <f t="shared" si="254"/>
        <v>0</v>
      </c>
      <c r="M1165" s="68">
        <f t="shared" si="255"/>
        <v>107.14285714285715</v>
      </c>
      <c r="N1165" s="96">
        <v>155</v>
      </c>
      <c r="O1165" s="97" t="str">
        <f t="shared" si="256"/>
        <v>Mar</v>
      </c>
      <c r="P1165" s="96">
        <f t="shared" si="257"/>
        <v>155</v>
      </c>
      <c r="Q1165" s="98">
        <f t="shared" si="258"/>
        <v>-5</v>
      </c>
      <c r="R1165" s="97">
        <f t="shared" si="259"/>
        <v>-3.2258064516129004E-2</v>
      </c>
      <c r="S1165" s="99" t="str">
        <f t="shared" si="260"/>
        <v>DEGROWTH</v>
      </c>
      <c r="T1165" s="68">
        <v>95</v>
      </c>
      <c r="U1165" s="100" t="str">
        <f t="shared" si="261"/>
        <v>Apr</v>
      </c>
      <c r="V1165" s="96">
        <v>95</v>
      </c>
      <c r="W1165" s="101">
        <f t="shared" si="262"/>
        <v>55</v>
      </c>
      <c r="X1165" s="102">
        <f t="shared" si="263"/>
        <v>0.57894736842105265</v>
      </c>
      <c r="Y1165" s="103" t="str">
        <f t="shared" si="264"/>
        <v>GROWTH</v>
      </c>
      <c r="Z1165" s="74">
        <v>0</v>
      </c>
      <c r="AA1165" s="69"/>
      <c r="AB1165" s="69" t="s">
        <v>133</v>
      </c>
      <c r="AC1165" s="69" t="s">
        <v>130</v>
      </c>
      <c r="AD1165" s="3">
        <f t="shared" si="265"/>
        <v>0</v>
      </c>
      <c r="AE1165" s="75"/>
    </row>
    <row r="1166" spans="1:31" ht="14.25" customHeight="1">
      <c r="A1166" s="69" t="s">
        <v>130</v>
      </c>
      <c r="B1166" s="71" t="s">
        <v>120</v>
      </c>
      <c r="C1166" s="71" t="s">
        <v>398</v>
      </c>
      <c r="D1166" s="71">
        <v>1000001827</v>
      </c>
      <c r="E1166" s="72" t="s">
        <v>399</v>
      </c>
      <c r="F1166" s="73">
        <v>44232</v>
      </c>
      <c r="G1166" s="66" t="str">
        <f t="shared" si="252"/>
        <v>Targeted Dealer</v>
      </c>
      <c r="H1166" s="66"/>
      <c r="I1166" s="67">
        <v>30</v>
      </c>
      <c r="J1166" s="67">
        <f t="shared" si="253"/>
        <v>28</v>
      </c>
      <c r="K1166" s="68">
        <v>0</v>
      </c>
      <c r="L1166" s="68">
        <f t="shared" si="254"/>
        <v>30</v>
      </c>
      <c r="M1166" s="68">
        <f t="shared" si="255"/>
        <v>0</v>
      </c>
      <c r="N1166" s="96">
        <v>0</v>
      </c>
      <c r="O1166" s="97" t="str">
        <f t="shared" si="256"/>
        <v>Mar</v>
      </c>
      <c r="P1166" s="96">
        <f t="shared" si="257"/>
        <v>0</v>
      </c>
      <c r="Q1166" s="98">
        <f t="shared" si="258"/>
        <v>0</v>
      </c>
      <c r="R1166" s="97" t="str">
        <f t="shared" si="259"/>
        <v xml:space="preserve"> </v>
      </c>
      <c r="S1166" s="99" t="b">
        <f t="shared" si="260"/>
        <v>0</v>
      </c>
      <c r="T1166" s="68">
        <v>30</v>
      </c>
      <c r="U1166" s="100" t="str">
        <f t="shared" si="261"/>
        <v>Apr</v>
      </c>
      <c r="V1166" s="96">
        <v>30</v>
      </c>
      <c r="W1166" s="101">
        <f t="shared" si="262"/>
        <v>-30</v>
      </c>
      <c r="X1166" s="102">
        <f t="shared" si="263"/>
        <v>-1</v>
      </c>
      <c r="Y1166" s="103" t="str">
        <f t="shared" si="264"/>
        <v>DEGROWTH</v>
      </c>
      <c r="Z1166" s="74">
        <v>0</v>
      </c>
      <c r="AA1166" s="69"/>
      <c r="AB1166" s="69" t="s">
        <v>133</v>
      </c>
      <c r="AC1166" s="69" t="s">
        <v>130</v>
      </c>
      <c r="AD1166" s="3">
        <f t="shared" si="265"/>
        <v>1</v>
      </c>
      <c r="AE1166" s="75"/>
    </row>
    <row r="1167" spans="1:31" ht="14.25" customHeight="1">
      <c r="A1167" s="69" t="s">
        <v>130</v>
      </c>
      <c r="B1167" s="71" t="s">
        <v>120</v>
      </c>
      <c r="C1167" s="71" t="s">
        <v>2764</v>
      </c>
      <c r="D1167" s="71">
        <v>1000001988</v>
      </c>
      <c r="E1167" s="72" t="s">
        <v>2765</v>
      </c>
      <c r="F1167" s="73">
        <v>44446</v>
      </c>
      <c r="G1167" s="66" t="str">
        <f t="shared" si="252"/>
        <v>Targeted Dealer</v>
      </c>
      <c r="H1167" s="66"/>
      <c r="I1167" s="67">
        <v>30</v>
      </c>
      <c r="J1167" s="67">
        <f t="shared" si="253"/>
        <v>28</v>
      </c>
      <c r="K1167" s="68">
        <v>60</v>
      </c>
      <c r="L1167" s="68">
        <f t="shared" si="254"/>
        <v>-30</v>
      </c>
      <c r="M1167" s="68">
        <f t="shared" si="255"/>
        <v>214.28571428571428</v>
      </c>
      <c r="N1167" s="96">
        <v>65</v>
      </c>
      <c r="O1167" s="97" t="str">
        <f t="shared" si="256"/>
        <v>Mar</v>
      </c>
      <c r="P1167" s="96">
        <f t="shared" si="257"/>
        <v>65</v>
      </c>
      <c r="Q1167" s="98">
        <f t="shared" si="258"/>
        <v>-5</v>
      </c>
      <c r="R1167" s="97">
        <f t="shared" si="259"/>
        <v>-7.6923076923076872E-2</v>
      </c>
      <c r="S1167" s="99" t="str">
        <f t="shared" si="260"/>
        <v>DEGROWTH</v>
      </c>
      <c r="T1167" s="68">
        <v>30</v>
      </c>
      <c r="U1167" s="100" t="str">
        <f t="shared" si="261"/>
        <v>Apr</v>
      </c>
      <c r="V1167" s="96">
        <v>30</v>
      </c>
      <c r="W1167" s="101">
        <f t="shared" si="262"/>
        <v>30</v>
      </c>
      <c r="X1167" s="102">
        <f t="shared" si="263"/>
        <v>1</v>
      </c>
      <c r="Y1167" s="103" t="str">
        <f t="shared" si="264"/>
        <v>GROWTH</v>
      </c>
      <c r="Z1167" s="74">
        <v>0</v>
      </c>
      <c r="AA1167" s="69"/>
      <c r="AB1167" s="69" t="s">
        <v>133</v>
      </c>
      <c r="AC1167" s="69" t="s">
        <v>130</v>
      </c>
      <c r="AD1167" s="3">
        <f t="shared" si="265"/>
        <v>0</v>
      </c>
      <c r="AE1167" s="75"/>
    </row>
    <row r="1168" spans="1:31" ht="14.25" customHeight="1">
      <c r="A1168" s="69" t="s">
        <v>130</v>
      </c>
      <c r="B1168" s="71" t="s">
        <v>120</v>
      </c>
      <c r="C1168" s="71" t="s">
        <v>2766</v>
      </c>
      <c r="D1168" s="71">
        <v>1000002030</v>
      </c>
      <c r="E1168" s="72" t="s">
        <v>2767</v>
      </c>
      <c r="F1168" s="73">
        <v>44509</v>
      </c>
      <c r="G1168" s="66" t="str">
        <f t="shared" si="252"/>
        <v>Targeted Dealer</v>
      </c>
      <c r="H1168" s="66"/>
      <c r="I1168" s="67">
        <v>250</v>
      </c>
      <c r="J1168" s="67">
        <f t="shared" si="253"/>
        <v>233.33333333333334</v>
      </c>
      <c r="K1168" s="68">
        <v>275</v>
      </c>
      <c r="L1168" s="68">
        <f t="shared" si="254"/>
        <v>-25</v>
      </c>
      <c r="M1168" s="68">
        <f t="shared" si="255"/>
        <v>117.85714285714285</v>
      </c>
      <c r="N1168" s="96">
        <v>240</v>
      </c>
      <c r="O1168" s="97" t="str">
        <f t="shared" si="256"/>
        <v>Mar</v>
      </c>
      <c r="P1168" s="96">
        <f t="shared" si="257"/>
        <v>240</v>
      </c>
      <c r="Q1168" s="98">
        <f t="shared" si="258"/>
        <v>35</v>
      </c>
      <c r="R1168" s="97">
        <f t="shared" si="259"/>
        <v>0.14583333333333326</v>
      </c>
      <c r="S1168" s="99" t="str">
        <f t="shared" si="260"/>
        <v>GROWTH</v>
      </c>
      <c r="T1168" s="68">
        <v>245</v>
      </c>
      <c r="U1168" s="100" t="str">
        <f t="shared" si="261"/>
        <v>Apr</v>
      </c>
      <c r="V1168" s="96">
        <v>245</v>
      </c>
      <c r="W1168" s="101">
        <f t="shared" si="262"/>
        <v>30</v>
      </c>
      <c r="X1168" s="102">
        <f t="shared" si="263"/>
        <v>0.12244897959183665</v>
      </c>
      <c r="Y1168" s="103" t="str">
        <f t="shared" si="264"/>
        <v>GROWTH</v>
      </c>
      <c r="Z1168" s="74">
        <v>0</v>
      </c>
      <c r="AA1168" s="69"/>
      <c r="AB1168" s="69" t="s">
        <v>133</v>
      </c>
      <c r="AC1168" s="69" t="s">
        <v>130</v>
      </c>
      <c r="AD1168" s="3">
        <f t="shared" si="265"/>
        <v>0</v>
      </c>
      <c r="AE1168" s="75"/>
    </row>
    <row r="1169" spans="1:31" ht="14.25" customHeight="1">
      <c r="A1169" s="69" t="s">
        <v>130</v>
      </c>
      <c r="B1169" s="71" t="s">
        <v>120</v>
      </c>
      <c r="C1169" s="71" t="s">
        <v>2768</v>
      </c>
      <c r="D1169" s="71">
        <v>1000002075</v>
      </c>
      <c r="E1169" s="72" t="s">
        <v>2769</v>
      </c>
      <c r="F1169" s="73">
        <v>44531</v>
      </c>
      <c r="G1169" s="66" t="str">
        <f t="shared" si="252"/>
        <v>Targeted Dealer</v>
      </c>
      <c r="H1169" s="66"/>
      <c r="I1169" s="67">
        <v>50</v>
      </c>
      <c r="J1169" s="67">
        <f t="shared" si="253"/>
        <v>46.666666666666671</v>
      </c>
      <c r="K1169" s="68">
        <v>50</v>
      </c>
      <c r="L1169" s="68">
        <f t="shared" si="254"/>
        <v>0</v>
      </c>
      <c r="M1169" s="68">
        <f t="shared" si="255"/>
        <v>107.14285714285712</v>
      </c>
      <c r="N1169" s="96">
        <v>25</v>
      </c>
      <c r="O1169" s="97" t="str">
        <f t="shared" si="256"/>
        <v>Mar</v>
      </c>
      <c r="P1169" s="96">
        <f t="shared" si="257"/>
        <v>25</v>
      </c>
      <c r="Q1169" s="98">
        <f t="shared" si="258"/>
        <v>25</v>
      </c>
      <c r="R1169" s="97">
        <f t="shared" si="259"/>
        <v>1</v>
      </c>
      <c r="S1169" s="99" t="str">
        <f t="shared" si="260"/>
        <v>GROWTH</v>
      </c>
      <c r="T1169" s="68">
        <v>25</v>
      </c>
      <c r="U1169" s="100" t="str">
        <f t="shared" si="261"/>
        <v>Apr</v>
      </c>
      <c r="V1169" s="96">
        <v>25</v>
      </c>
      <c r="W1169" s="101">
        <f t="shared" si="262"/>
        <v>25</v>
      </c>
      <c r="X1169" s="102">
        <f t="shared" si="263"/>
        <v>1</v>
      </c>
      <c r="Y1169" s="103" t="str">
        <f t="shared" si="264"/>
        <v>GROWTH</v>
      </c>
      <c r="Z1169" s="74">
        <v>0</v>
      </c>
      <c r="AA1169" s="69"/>
      <c r="AB1169" s="69" t="s">
        <v>133</v>
      </c>
      <c r="AC1169" s="69" t="s">
        <v>130</v>
      </c>
      <c r="AD1169" s="3">
        <f t="shared" si="265"/>
        <v>0</v>
      </c>
      <c r="AE1169" s="75"/>
    </row>
    <row r="1170" spans="1:31" ht="14.25" customHeight="1">
      <c r="A1170" s="69" t="s">
        <v>130</v>
      </c>
      <c r="B1170" s="71" t="s">
        <v>120</v>
      </c>
      <c r="C1170" s="71" t="s">
        <v>2770</v>
      </c>
      <c r="D1170" s="71">
        <v>1000002064</v>
      </c>
      <c r="E1170" s="72" t="s">
        <v>2771</v>
      </c>
      <c r="F1170" s="73">
        <v>44543</v>
      </c>
      <c r="G1170" s="66" t="str">
        <f t="shared" si="252"/>
        <v>Targeted Dealer</v>
      </c>
      <c r="H1170" s="66"/>
      <c r="I1170" s="67">
        <v>175</v>
      </c>
      <c r="J1170" s="67">
        <f t="shared" si="253"/>
        <v>163.33333333333331</v>
      </c>
      <c r="K1170" s="68">
        <v>175</v>
      </c>
      <c r="L1170" s="68">
        <f t="shared" si="254"/>
        <v>0</v>
      </c>
      <c r="M1170" s="68">
        <f t="shared" si="255"/>
        <v>107.14285714285715</v>
      </c>
      <c r="N1170" s="96">
        <v>270</v>
      </c>
      <c r="O1170" s="97" t="str">
        <f t="shared" si="256"/>
        <v>Mar</v>
      </c>
      <c r="P1170" s="96">
        <f t="shared" si="257"/>
        <v>270</v>
      </c>
      <c r="Q1170" s="98">
        <f t="shared" si="258"/>
        <v>-95</v>
      </c>
      <c r="R1170" s="97">
        <f t="shared" si="259"/>
        <v>-0.35185185185185186</v>
      </c>
      <c r="S1170" s="99" t="str">
        <f t="shared" si="260"/>
        <v>DEGROWTH</v>
      </c>
      <c r="T1170" s="68">
        <v>182</v>
      </c>
      <c r="U1170" s="100" t="str">
        <f t="shared" si="261"/>
        <v>Apr</v>
      </c>
      <c r="V1170" s="96">
        <v>182</v>
      </c>
      <c r="W1170" s="101">
        <f t="shared" si="262"/>
        <v>-7</v>
      </c>
      <c r="X1170" s="102">
        <f t="shared" si="263"/>
        <v>-3.8461538461538436E-2</v>
      </c>
      <c r="Y1170" s="103" t="str">
        <f t="shared" si="264"/>
        <v>DEGROWTH</v>
      </c>
      <c r="Z1170" s="74">
        <v>0</v>
      </c>
      <c r="AA1170" s="69"/>
      <c r="AB1170" s="69" t="s">
        <v>133</v>
      </c>
      <c r="AC1170" s="69" t="s">
        <v>130</v>
      </c>
      <c r="AD1170" s="3">
        <f t="shared" si="265"/>
        <v>0</v>
      </c>
      <c r="AE1170" s="75"/>
    </row>
    <row r="1171" spans="1:31" ht="14.25" customHeight="1">
      <c r="A1171" s="69" t="s">
        <v>130</v>
      </c>
      <c r="B1171" s="71" t="s">
        <v>120</v>
      </c>
      <c r="C1171" s="71" t="s">
        <v>2772</v>
      </c>
      <c r="D1171" s="71">
        <v>1000002070</v>
      </c>
      <c r="E1171" s="72" t="s">
        <v>2773</v>
      </c>
      <c r="F1171" s="73">
        <v>44554</v>
      </c>
      <c r="G1171" s="66" t="str">
        <f t="shared" si="252"/>
        <v>Targeted Dealer</v>
      </c>
      <c r="H1171" s="66"/>
      <c r="I1171" s="67">
        <v>250</v>
      </c>
      <c r="J1171" s="67">
        <f t="shared" si="253"/>
        <v>233.33333333333334</v>
      </c>
      <c r="K1171" s="68">
        <v>470</v>
      </c>
      <c r="L1171" s="68">
        <f t="shared" si="254"/>
        <v>-220</v>
      </c>
      <c r="M1171" s="68">
        <f t="shared" si="255"/>
        <v>201.42857142857142</v>
      </c>
      <c r="N1171" s="96">
        <v>310</v>
      </c>
      <c r="O1171" s="97" t="str">
        <f t="shared" si="256"/>
        <v>Mar</v>
      </c>
      <c r="P1171" s="96">
        <f t="shared" si="257"/>
        <v>310</v>
      </c>
      <c r="Q1171" s="98">
        <f t="shared" si="258"/>
        <v>160</v>
      </c>
      <c r="R1171" s="97">
        <f t="shared" si="259"/>
        <v>0.5161290322580645</v>
      </c>
      <c r="S1171" s="99" t="str">
        <f t="shared" si="260"/>
        <v>GROWTH</v>
      </c>
      <c r="T1171" s="68">
        <v>180</v>
      </c>
      <c r="U1171" s="100" t="str">
        <f t="shared" si="261"/>
        <v>Apr</v>
      </c>
      <c r="V1171" s="96">
        <v>180</v>
      </c>
      <c r="W1171" s="101">
        <f t="shared" si="262"/>
        <v>290</v>
      </c>
      <c r="X1171" s="102">
        <f t="shared" si="263"/>
        <v>1.6111111111111112</v>
      </c>
      <c r="Y1171" s="103" t="str">
        <f t="shared" si="264"/>
        <v>GROWTH</v>
      </c>
      <c r="Z1171" s="74">
        <v>0</v>
      </c>
      <c r="AA1171" s="69"/>
      <c r="AB1171" s="69" t="s">
        <v>133</v>
      </c>
      <c r="AC1171" s="69" t="s">
        <v>130</v>
      </c>
      <c r="AD1171" s="3">
        <f t="shared" si="265"/>
        <v>0</v>
      </c>
      <c r="AE1171" s="75"/>
    </row>
    <row r="1172" spans="1:31" ht="14.25" customHeight="1">
      <c r="A1172" s="69" t="s">
        <v>130</v>
      </c>
      <c r="B1172" s="71" t="s">
        <v>120</v>
      </c>
      <c r="C1172" s="71" t="s">
        <v>2774</v>
      </c>
      <c r="D1172" s="71">
        <v>1000002546</v>
      </c>
      <c r="E1172" s="72" t="s">
        <v>2775</v>
      </c>
      <c r="F1172" s="73">
        <v>44608</v>
      </c>
      <c r="G1172" s="66" t="str">
        <f t="shared" si="252"/>
        <v>-</v>
      </c>
      <c r="H1172" s="66"/>
      <c r="I1172" s="67">
        <v>0</v>
      </c>
      <c r="J1172" s="67">
        <f t="shared" si="253"/>
        <v>0</v>
      </c>
      <c r="K1172" s="68">
        <v>0</v>
      </c>
      <c r="L1172" s="68">
        <f t="shared" si="254"/>
        <v>0</v>
      </c>
      <c r="M1172" s="68" t="str">
        <f t="shared" si="255"/>
        <v>-</v>
      </c>
      <c r="N1172" s="96">
        <v>0</v>
      </c>
      <c r="O1172" s="97" t="str">
        <f t="shared" si="256"/>
        <v>Mar</v>
      </c>
      <c r="P1172" s="96">
        <f t="shared" si="257"/>
        <v>0</v>
      </c>
      <c r="Q1172" s="98">
        <f t="shared" si="258"/>
        <v>0</v>
      </c>
      <c r="R1172" s="97" t="str">
        <f t="shared" si="259"/>
        <v xml:space="preserve"> </v>
      </c>
      <c r="S1172" s="99" t="b">
        <f t="shared" si="260"/>
        <v>0</v>
      </c>
      <c r="T1172" s="68">
        <v>25</v>
      </c>
      <c r="U1172" s="100" t="str">
        <f t="shared" si="261"/>
        <v>Apr</v>
      </c>
      <c r="V1172" s="96">
        <v>25</v>
      </c>
      <c r="W1172" s="101">
        <f t="shared" si="262"/>
        <v>-25</v>
      </c>
      <c r="X1172" s="102">
        <f t="shared" si="263"/>
        <v>-1</v>
      </c>
      <c r="Y1172" s="103" t="str">
        <f t="shared" si="264"/>
        <v>DEGROWTH</v>
      </c>
      <c r="Z1172" s="74">
        <v>0</v>
      </c>
      <c r="AA1172" s="69"/>
      <c r="AB1172" s="69" t="s">
        <v>133</v>
      </c>
      <c r="AC1172" s="69" t="s">
        <v>130</v>
      </c>
      <c r="AD1172" s="3">
        <f t="shared" si="265"/>
        <v>1</v>
      </c>
      <c r="AE1172" s="75"/>
    </row>
    <row r="1173" spans="1:31" ht="14.25" customHeight="1">
      <c r="A1173" s="69" t="s">
        <v>130</v>
      </c>
      <c r="B1173" s="71" t="s">
        <v>120</v>
      </c>
      <c r="C1173" s="71" t="s">
        <v>402</v>
      </c>
      <c r="D1173" s="71">
        <v>1000002774</v>
      </c>
      <c r="E1173" s="80" t="s">
        <v>403</v>
      </c>
      <c r="F1173" s="73">
        <v>44692</v>
      </c>
      <c r="G1173" s="66" t="str">
        <f t="shared" si="252"/>
        <v>Targeted Dealer</v>
      </c>
      <c r="H1173" s="66"/>
      <c r="I1173" s="67">
        <v>30</v>
      </c>
      <c r="J1173" s="67">
        <f t="shared" si="253"/>
        <v>28</v>
      </c>
      <c r="K1173" s="68">
        <v>0</v>
      </c>
      <c r="L1173" s="68">
        <f t="shared" si="254"/>
        <v>30</v>
      </c>
      <c r="M1173" s="68">
        <f t="shared" si="255"/>
        <v>0</v>
      </c>
      <c r="N1173" s="96">
        <v>0</v>
      </c>
      <c r="O1173" s="97" t="str">
        <f t="shared" si="256"/>
        <v>Mar</v>
      </c>
      <c r="P1173" s="96">
        <f t="shared" si="257"/>
        <v>0</v>
      </c>
      <c r="Q1173" s="98">
        <f t="shared" si="258"/>
        <v>0</v>
      </c>
      <c r="R1173" s="97" t="str">
        <f t="shared" si="259"/>
        <v xml:space="preserve"> </v>
      </c>
      <c r="S1173" s="99" t="b">
        <f t="shared" si="260"/>
        <v>0</v>
      </c>
      <c r="T1173" s="68">
        <v>25</v>
      </c>
      <c r="U1173" s="100" t="str">
        <f t="shared" si="261"/>
        <v>Apr</v>
      </c>
      <c r="V1173" s="96">
        <v>25</v>
      </c>
      <c r="W1173" s="101">
        <f t="shared" si="262"/>
        <v>-25</v>
      </c>
      <c r="X1173" s="102">
        <f t="shared" si="263"/>
        <v>-1</v>
      </c>
      <c r="Y1173" s="103" t="str">
        <f t="shared" si="264"/>
        <v>DEGROWTH</v>
      </c>
      <c r="Z1173" s="74">
        <v>0</v>
      </c>
      <c r="AA1173" s="69"/>
      <c r="AB1173" s="69" t="s">
        <v>133</v>
      </c>
      <c r="AC1173" s="69" t="s">
        <v>130</v>
      </c>
      <c r="AD1173" s="3">
        <f t="shared" si="265"/>
        <v>1</v>
      </c>
      <c r="AE1173" s="75"/>
    </row>
    <row r="1174" spans="1:31" ht="14.25" customHeight="1">
      <c r="A1174" s="69" t="s">
        <v>130</v>
      </c>
      <c r="B1174" s="71" t="s">
        <v>120</v>
      </c>
      <c r="C1174" s="71" t="s">
        <v>2776</v>
      </c>
      <c r="D1174" s="71">
        <v>1000003311</v>
      </c>
      <c r="E1174" s="71" t="s">
        <v>2777</v>
      </c>
      <c r="F1174" s="73">
        <v>44957</v>
      </c>
      <c r="G1174" s="66" t="str">
        <f t="shared" si="252"/>
        <v>Targeted Dealer</v>
      </c>
      <c r="H1174" s="66"/>
      <c r="I1174" s="67">
        <v>50</v>
      </c>
      <c r="J1174" s="67">
        <f t="shared" si="253"/>
        <v>46.666666666666671</v>
      </c>
      <c r="K1174" s="68">
        <v>65</v>
      </c>
      <c r="L1174" s="68">
        <f t="shared" si="254"/>
        <v>-15</v>
      </c>
      <c r="M1174" s="68">
        <f t="shared" si="255"/>
        <v>139.28571428571428</v>
      </c>
      <c r="N1174" s="96">
        <v>75</v>
      </c>
      <c r="O1174" s="97" t="str">
        <f t="shared" si="256"/>
        <v>Mar</v>
      </c>
      <c r="P1174" s="96">
        <f t="shared" si="257"/>
        <v>75</v>
      </c>
      <c r="Q1174" s="98">
        <f t="shared" si="258"/>
        <v>-10</v>
      </c>
      <c r="R1174" s="97">
        <f t="shared" si="259"/>
        <v>-0.1333333333333333</v>
      </c>
      <c r="S1174" s="99" t="str">
        <f t="shared" si="260"/>
        <v>DEGROWTH</v>
      </c>
      <c r="T1174" s="68">
        <v>55</v>
      </c>
      <c r="U1174" s="100" t="str">
        <f t="shared" si="261"/>
        <v>Apr</v>
      </c>
      <c r="V1174" s="96">
        <v>55</v>
      </c>
      <c r="W1174" s="101">
        <f t="shared" si="262"/>
        <v>10</v>
      </c>
      <c r="X1174" s="102">
        <f t="shared" si="263"/>
        <v>0.18181818181818188</v>
      </c>
      <c r="Y1174" s="103" t="str">
        <f t="shared" si="264"/>
        <v>GROWTH</v>
      </c>
      <c r="Z1174" s="74">
        <v>0</v>
      </c>
      <c r="AA1174" s="69"/>
      <c r="AB1174" s="69" t="s">
        <v>133</v>
      </c>
      <c r="AC1174" s="69" t="s">
        <v>130</v>
      </c>
      <c r="AD1174" s="3">
        <f t="shared" si="265"/>
        <v>0</v>
      </c>
      <c r="AE1174" s="75"/>
    </row>
    <row r="1175" spans="1:31" ht="14.25" customHeight="1">
      <c r="A1175" s="69" t="s">
        <v>130</v>
      </c>
      <c r="B1175" s="71" t="s">
        <v>120</v>
      </c>
      <c r="C1175" s="71" t="s">
        <v>404</v>
      </c>
      <c r="D1175" s="71">
        <v>1000003323</v>
      </c>
      <c r="E1175" s="71" t="s">
        <v>405</v>
      </c>
      <c r="F1175" s="73">
        <v>44959</v>
      </c>
      <c r="G1175" s="66" t="str">
        <f t="shared" si="252"/>
        <v>Targeted Dealer</v>
      </c>
      <c r="H1175" s="66"/>
      <c r="I1175" s="67">
        <v>25</v>
      </c>
      <c r="J1175" s="67">
        <f t="shared" si="253"/>
        <v>23.333333333333336</v>
      </c>
      <c r="K1175" s="68">
        <v>0</v>
      </c>
      <c r="L1175" s="68">
        <f t="shared" si="254"/>
        <v>25</v>
      </c>
      <c r="M1175" s="68">
        <f t="shared" si="255"/>
        <v>0</v>
      </c>
      <c r="N1175" s="96">
        <v>50</v>
      </c>
      <c r="O1175" s="97" t="str">
        <f t="shared" si="256"/>
        <v>Mar</v>
      </c>
      <c r="P1175" s="96">
        <f t="shared" si="257"/>
        <v>50</v>
      </c>
      <c r="Q1175" s="98">
        <f t="shared" si="258"/>
        <v>-50</v>
      </c>
      <c r="R1175" s="97">
        <f t="shared" si="259"/>
        <v>-1</v>
      </c>
      <c r="S1175" s="99" t="str">
        <f t="shared" si="260"/>
        <v>DEGROWTH</v>
      </c>
      <c r="T1175" s="68">
        <v>0</v>
      </c>
      <c r="U1175" s="100" t="str">
        <f t="shared" si="261"/>
        <v>Apr</v>
      </c>
      <c r="V1175" s="96">
        <v>0</v>
      </c>
      <c r="W1175" s="101">
        <f t="shared" si="262"/>
        <v>0</v>
      </c>
      <c r="X1175" s="102">
        <f t="shared" si="263"/>
        <v>0</v>
      </c>
      <c r="Y1175" s="103" t="b">
        <f t="shared" si="264"/>
        <v>0</v>
      </c>
      <c r="Z1175" s="74">
        <v>0</v>
      </c>
      <c r="AA1175" s="69"/>
      <c r="AB1175" s="69" t="s">
        <v>133</v>
      </c>
      <c r="AC1175" s="69" t="s">
        <v>130</v>
      </c>
      <c r="AD1175" s="3">
        <f t="shared" si="265"/>
        <v>1</v>
      </c>
      <c r="AE1175" s="75"/>
    </row>
    <row r="1176" spans="1:31" ht="14.25" customHeight="1">
      <c r="A1176" s="74" t="s">
        <v>130</v>
      </c>
      <c r="B1176" s="78" t="s">
        <v>120</v>
      </c>
      <c r="C1176" s="78" t="s">
        <v>2778</v>
      </c>
      <c r="D1176" s="78">
        <v>1000003965</v>
      </c>
      <c r="E1176" s="78" t="s">
        <v>2779</v>
      </c>
      <c r="F1176" s="73">
        <v>45433</v>
      </c>
      <c r="G1176" s="66" t="str">
        <f t="shared" si="252"/>
        <v>Targeted Dealer</v>
      </c>
      <c r="H1176" s="66"/>
      <c r="I1176" s="67">
        <v>45</v>
      </c>
      <c r="J1176" s="67">
        <f t="shared" si="253"/>
        <v>42</v>
      </c>
      <c r="K1176" s="68">
        <v>55</v>
      </c>
      <c r="L1176" s="68">
        <f t="shared" si="254"/>
        <v>-10</v>
      </c>
      <c r="M1176" s="68">
        <f t="shared" si="255"/>
        <v>130.95238095238096</v>
      </c>
      <c r="N1176" s="96">
        <v>25</v>
      </c>
      <c r="O1176" s="97" t="str">
        <f t="shared" si="256"/>
        <v>Mar</v>
      </c>
      <c r="P1176" s="96">
        <f t="shared" si="257"/>
        <v>25</v>
      </c>
      <c r="Q1176" s="98">
        <f t="shared" si="258"/>
        <v>30</v>
      </c>
      <c r="R1176" s="97">
        <f t="shared" si="259"/>
        <v>1.2000000000000002</v>
      </c>
      <c r="S1176" s="99" t="str">
        <f t="shared" si="260"/>
        <v>GROWTH</v>
      </c>
      <c r="T1176" s="68">
        <v>30</v>
      </c>
      <c r="U1176" s="100" t="str">
        <f t="shared" si="261"/>
        <v>Apr</v>
      </c>
      <c r="V1176" s="96">
        <v>30</v>
      </c>
      <c r="W1176" s="101">
        <f t="shared" si="262"/>
        <v>25</v>
      </c>
      <c r="X1176" s="102">
        <f t="shared" si="263"/>
        <v>0.83333333333333326</v>
      </c>
      <c r="Y1176" s="103" t="str">
        <f t="shared" si="264"/>
        <v>GROWTH</v>
      </c>
      <c r="Z1176" s="74">
        <v>0</v>
      </c>
      <c r="AA1176" s="69"/>
      <c r="AB1176" s="69" t="s">
        <v>133</v>
      </c>
      <c r="AC1176" s="74" t="s">
        <v>130</v>
      </c>
      <c r="AD1176" s="3">
        <f t="shared" si="265"/>
        <v>0</v>
      </c>
      <c r="AE1176" s="75"/>
    </row>
    <row r="1177" spans="1:31" ht="14.25" customHeight="1">
      <c r="A1177" s="69" t="s">
        <v>130</v>
      </c>
      <c r="B1177" s="71" t="s">
        <v>122</v>
      </c>
      <c r="C1177" s="71" t="s">
        <v>2780</v>
      </c>
      <c r="D1177" s="71">
        <v>1000001654</v>
      </c>
      <c r="E1177" s="72" t="s">
        <v>2781</v>
      </c>
      <c r="F1177" s="73">
        <v>41869</v>
      </c>
      <c r="G1177" s="66" t="str">
        <f t="shared" si="252"/>
        <v>Targeted Dealer</v>
      </c>
      <c r="H1177" s="66"/>
      <c r="I1177" s="67">
        <v>50</v>
      </c>
      <c r="J1177" s="67">
        <f t="shared" si="253"/>
        <v>46.666666666666671</v>
      </c>
      <c r="K1177" s="68">
        <v>23</v>
      </c>
      <c r="L1177" s="68">
        <f t="shared" si="254"/>
        <v>27</v>
      </c>
      <c r="M1177" s="68">
        <f t="shared" si="255"/>
        <v>49.285714285714278</v>
      </c>
      <c r="N1177" s="96">
        <v>45</v>
      </c>
      <c r="O1177" s="97" t="str">
        <f t="shared" si="256"/>
        <v>Mar</v>
      </c>
      <c r="P1177" s="96">
        <f t="shared" si="257"/>
        <v>45</v>
      </c>
      <c r="Q1177" s="98">
        <f t="shared" si="258"/>
        <v>-22</v>
      </c>
      <c r="R1177" s="97">
        <f t="shared" si="259"/>
        <v>-0.48888888888888893</v>
      </c>
      <c r="S1177" s="99" t="str">
        <f t="shared" si="260"/>
        <v>DEGROWTH</v>
      </c>
      <c r="T1177" s="68">
        <v>0</v>
      </c>
      <c r="U1177" s="100" t="str">
        <f t="shared" si="261"/>
        <v>Apr</v>
      </c>
      <c r="V1177" s="96">
        <v>0</v>
      </c>
      <c r="W1177" s="101">
        <f t="shared" si="262"/>
        <v>23</v>
      </c>
      <c r="X1177" s="102">
        <f t="shared" si="263"/>
        <v>0</v>
      </c>
      <c r="Y1177" s="103" t="b">
        <f t="shared" si="264"/>
        <v>0</v>
      </c>
      <c r="Z1177" s="74">
        <v>0</v>
      </c>
      <c r="AA1177" s="69"/>
      <c r="AB1177" s="69" t="s">
        <v>133</v>
      </c>
      <c r="AC1177" s="69" t="s">
        <v>130</v>
      </c>
      <c r="AD1177" s="3">
        <f t="shared" si="265"/>
        <v>0</v>
      </c>
      <c r="AE1177" s="75"/>
    </row>
    <row r="1178" spans="1:31" ht="14.25" customHeight="1">
      <c r="A1178" s="69" t="s">
        <v>130</v>
      </c>
      <c r="B1178" s="71" t="s">
        <v>122</v>
      </c>
      <c r="C1178" s="71" t="s">
        <v>410</v>
      </c>
      <c r="D1178" s="71">
        <v>1000001642</v>
      </c>
      <c r="E1178" s="72" t="s">
        <v>411</v>
      </c>
      <c r="F1178" s="73">
        <v>42185</v>
      </c>
      <c r="G1178" s="66" t="str">
        <f t="shared" si="252"/>
        <v>Targeted Dealer</v>
      </c>
      <c r="H1178" s="66"/>
      <c r="I1178" s="67">
        <v>25</v>
      </c>
      <c r="J1178" s="67">
        <f t="shared" si="253"/>
        <v>23.333333333333336</v>
      </c>
      <c r="K1178" s="68">
        <v>0</v>
      </c>
      <c r="L1178" s="68">
        <f t="shared" si="254"/>
        <v>25</v>
      </c>
      <c r="M1178" s="68">
        <f t="shared" si="255"/>
        <v>0</v>
      </c>
      <c r="N1178" s="96">
        <v>25</v>
      </c>
      <c r="O1178" s="97" t="str">
        <f t="shared" si="256"/>
        <v>Mar</v>
      </c>
      <c r="P1178" s="96">
        <f t="shared" si="257"/>
        <v>25</v>
      </c>
      <c r="Q1178" s="98">
        <f t="shared" si="258"/>
        <v>-25</v>
      </c>
      <c r="R1178" s="97">
        <f t="shared" si="259"/>
        <v>-1</v>
      </c>
      <c r="S1178" s="99" t="str">
        <f t="shared" si="260"/>
        <v>DEGROWTH</v>
      </c>
      <c r="T1178" s="68">
        <v>0</v>
      </c>
      <c r="U1178" s="100" t="str">
        <f t="shared" si="261"/>
        <v>Apr</v>
      </c>
      <c r="V1178" s="96">
        <v>0</v>
      </c>
      <c r="W1178" s="101">
        <f t="shared" si="262"/>
        <v>0</v>
      </c>
      <c r="X1178" s="102">
        <f t="shared" si="263"/>
        <v>0</v>
      </c>
      <c r="Y1178" s="103" t="b">
        <f t="shared" si="264"/>
        <v>0</v>
      </c>
      <c r="Z1178" s="74">
        <v>0</v>
      </c>
      <c r="AA1178" s="69"/>
      <c r="AB1178" s="69" t="s">
        <v>133</v>
      </c>
      <c r="AC1178" s="69" t="s">
        <v>130</v>
      </c>
      <c r="AD1178" s="3">
        <f t="shared" si="265"/>
        <v>1</v>
      </c>
      <c r="AE1178" s="75"/>
    </row>
    <row r="1179" spans="1:31" ht="14.25" customHeight="1">
      <c r="A1179" s="69" t="s">
        <v>130</v>
      </c>
      <c r="B1179" s="71" t="s">
        <v>122</v>
      </c>
      <c r="C1179" s="71" t="s">
        <v>2782</v>
      </c>
      <c r="D1179" s="71">
        <v>1000001669</v>
      </c>
      <c r="E1179" s="72" t="s">
        <v>2783</v>
      </c>
      <c r="F1179" s="73">
        <v>42346</v>
      </c>
      <c r="G1179" s="66" t="str">
        <f t="shared" si="252"/>
        <v>Targeted Dealer</v>
      </c>
      <c r="H1179" s="66"/>
      <c r="I1179" s="67">
        <v>30</v>
      </c>
      <c r="J1179" s="67">
        <f t="shared" si="253"/>
        <v>28</v>
      </c>
      <c r="K1179" s="68">
        <v>0</v>
      </c>
      <c r="L1179" s="68">
        <f t="shared" si="254"/>
        <v>30</v>
      </c>
      <c r="M1179" s="68">
        <f t="shared" si="255"/>
        <v>0</v>
      </c>
      <c r="N1179" s="96">
        <v>45.5</v>
      </c>
      <c r="O1179" s="97" t="str">
        <f t="shared" si="256"/>
        <v>Mar</v>
      </c>
      <c r="P1179" s="96">
        <f t="shared" si="257"/>
        <v>45.5</v>
      </c>
      <c r="Q1179" s="98">
        <f t="shared" si="258"/>
        <v>-45.5</v>
      </c>
      <c r="R1179" s="97">
        <f t="shared" si="259"/>
        <v>-1</v>
      </c>
      <c r="S1179" s="99" t="str">
        <f t="shared" si="260"/>
        <v>DEGROWTH</v>
      </c>
      <c r="T1179" s="68">
        <v>50</v>
      </c>
      <c r="U1179" s="100" t="str">
        <f t="shared" si="261"/>
        <v>Apr</v>
      </c>
      <c r="V1179" s="96">
        <v>50</v>
      </c>
      <c r="W1179" s="101">
        <f t="shared" si="262"/>
        <v>-50</v>
      </c>
      <c r="X1179" s="102">
        <f t="shared" si="263"/>
        <v>-1</v>
      </c>
      <c r="Y1179" s="103" t="str">
        <f t="shared" si="264"/>
        <v>DEGROWTH</v>
      </c>
      <c r="Z1179" s="74">
        <v>0</v>
      </c>
      <c r="AA1179" s="69"/>
      <c r="AB1179" s="69" t="s">
        <v>133</v>
      </c>
      <c r="AC1179" s="69" t="s">
        <v>130</v>
      </c>
      <c r="AD1179" s="3">
        <f t="shared" si="265"/>
        <v>1</v>
      </c>
      <c r="AE1179" s="75"/>
    </row>
    <row r="1180" spans="1:31" ht="14.25" customHeight="1">
      <c r="A1180" s="69" t="s">
        <v>130</v>
      </c>
      <c r="B1180" s="71" t="s">
        <v>122</v>
      </c>
      <c r="C1180" s="71" t="s">
        <v>2784</v>
      </c>
      <c r="D1180" s="71">
        <v>1000001671</v>
      </c>
      <c r="E1180" s="72" t="s">
        <v>2785</v>
      </c>
      <c r="F1180" s="73">
        <v>42563</v>
      </c>
      <c r="G1180" s="66" t="str">
        <f t="shared" si="252"/>
        <v>Targeted Dealer</v>
      </c>
      <c r="H1180" s="66"/>
      <c r="I1180" s="67">
        <v>30</v>
      </c>
      <c r="J1180" s="67">
        <f t="shared" si="253"/>
        <v>28</v>
      </c>
      <c r="K1180" s="68">
        <v>0</v>
      </c>
      <c r="L1180" s="68">
        <f t="shared" si="254"/>
        <v>30</v>
      </c>
      <c r="M1180" s="68">
        <f t="shared" si="255"/>
        <v>0</v>
      </c>
      <c r="N1180" s="96">
        <v>0</v>
      </c>
      <c r="O1180" s="97" t="str">
        <f t="shared" si="256"/>
        <v>Mar</v>
      </c>
      <c r="P1180" s="96">
        <f t="shared" si="257"/>
        <v>0</v>
      </c>
      <c r="Q1180" s="98">
        <f t="shared" si="258"/>
        <v>0</v>
      </c>
      <c r="R1180" s="97" t="str">
        <f t="shared" si="259"/>
        <v xml:space="preserve"> </v>
      </c>
      <c r="S1180" s="99" t="b">
        <f t="shared" si="260"/>
        <v>0</v>
      </c>
      <c r="T1180" s="68">
        <v>25</v>
      </c>
      <c r="U1180" s="100" t="str">
        <f t="shared" si="261"/>
        <v>Apr</v>
      </c>
      <c r="V1180" s="96">
        <v>25</v>
      </c>
      <c r="W1180" s="101">
        <f t="shared" si="262"/>
        <v>-25</v>
      </c>
      <c r="X1180" s="102">
        <f t="shared" si="263"/>
        <v>-1</v>
      </c>
      <c r="Y1180" s="103" t="str">
        <f t="shared" si="264"/>
        <v>DEGROWTH</v>
      </c>
      <c r="Z1180" s="74">
        <v>0</v>
      </c>
      <c r="AA1180" s="69"/>
      <c r="AB1180" s="69" t="s">
        <v>133</v>
      </c>
      <c r="AC1180" s="69" t="s">
        <v>130</v>
      </c>
      <c r="AD1180" s="3">
        <f t="shared" si="265"/>
        <v>1</v>
      </c>
      <c r="AE1180" s="75"/>
    </row>
    <row r="1181" spans="1:31" ht="14.25" customHeight="1">
      <c r="A1181" s="69" t="s">
        <v>130</v>
      </c>
      <c r="B1181" s="71" t="s">
        <v>122</v>
      </c>
      <c r="C1181" s="71" t="s">
        <v>2786</v>
      </c>
      <c r="D1181" s="71">
        <v>1000001638</v>
      </c>
      <c r="E1181" s="72" t="s">
        <v>2787</v>
      </c>
      <c r="F1181" s="73">
        <v>42580</v>
      </c>
      <c r="G1181" s="66" t="str">
        <f t="shared" si="252"/>
        <v>Targeted Dealer</v>
      </c>
      <c r="H1181" s="66"/>
      <c r="I1181" s="67">
        <v>50</v>
      </c>
      <c r="J1181" s="67">
        <f t="shared" si="253"/>
        <v>46.666666666666671</v>
      </c>
      <c r="K1181" s="68">
        <v>30</v>
      </c>
      <c r="L1181" s="68">
        <f t="shared" si="254"/>
        <v>20</v>
      </c>
      <c r="M1181" s="68">
        <f t="shared" si="255"/>
        <v>64.285714285714278</v>
      </c>
      <c r="N1181" s="96">
        <v>115</v>
      </c>
      <c r="O1181" s="97" t="str">
        <f t="shared" si="256"/>
        <v>Mar</v>
      </c>
      <c r="P1181" s="96">
        <f t="shared" si="257"/>
        <v>115</v>
      </c>
      <c r="Q1181" s="98">
        <f t="shared" si="258"/>
        <v>-85</v>
      </c>
      <c r="R1181" s="97">
        <f t="shared" si="259"/>
        <v>-0.73913043478260865</v>
      </c>
      <c r="S1181" s="99" t="str">
        <f t="shared" si="260"/>
        <v>DEGROWTH</v>
      </c>
      <c r="T1181" s="68">
        <v>35</v>
      </c>
      <c r="U1181" s="100" t="str">
        <f t="shared" si="261"/>
        <v>Apr</v>
      </c>
      <c r="V1181" s="96">
        <v>35</v>
      </c>
      <c r="W1181" s="101">
        <f t="shared" si="262"/>
        <v>-5</v>
      </c>
      <c r="X1181" s="102">
        <f t="shared" si="263"/>
        <v>-0.1428571428571429</v>
      </c>
      <c r="Y1181" s="103" t="str">
        <f t="shared" si="264"/>
        <v>DEGROWTH</v>
      </c>
      <c r="Z1181" s="74">
        <v>0</v>
      </c>
      <c r="AA1181" s="69"/>
      <c r="AB1181" s="69" t="s">
        <v>133</v>
      </c>
      <c r="AC1181" s="69" t="s">
        <v>130</v>
      </c>
      <c r="AD1181" s="3">
        <f t="shared" si="265"/>
        <v>0</v>
      </c>
      <c r="AE1181" s="75"/>
    </row>
    <row r="1182" spans="1:31" ht="14.25" customHeight="1">
      <c r="A1182" s="69" t="s">
        <v>130</v>
      </c>
      <c r="B1182" s="71" t="s">
        <v>122</v>
      </c>
      <c r="C1182" s="71" t="s">
        <v>2788</v>
      </c>
      <c r="D1182" s="71">
        <v>1000001652</v>
      </c>
      <c r="E1182" s="72" t="s">
        <v>2789</v>
      </c>
      <c r="F1182" s="73">
        <v>43288</v>
      </c>
      <c r="G1182" s="66" t="str">
        <f t="shared" si="252"/>
        <v>Targeted Dealer</v>
      </c>
      <c r="H1182" s="66"/>
      <c r="I1182" s="67">
        <v>25</v>
      </c>
      <c r="J1182" s="67">
        <f t="shared" si="253"/>
        <v>23.333333333333336</v>
      </c>
      <c r="K1182" s="68">
        <v>0</v>
      </c>
      <c r="L1182" s="68">
        <f t="shared" si="254"/>
        <v>25</v>
      </c>
      <c r="M1182" s="68">
        <f t="shared" si="255"/>
        <v>0</v>
      </c>
      <c r="N1182" s="96">
        <v>30</v>
      </c>
      <c r="O1182" s="97" t="str">
        <f t="shared" si="256"/>
        <v>Mar</v>
      </c>
      <c r="P1182" s="96">
        <f t="shared" si="257"/>
        <v>30</v>
      </c>
      <c r="Q1182" s="98">
        <f t="shared" si="258"/>
        <v>-30</v>
      </c>
      <c r="R1182" s="97">
        <f t="shared" si="259"/>
        <v>-1</v>
      </c>
      <c r="S1182" s="99" t="str">
        <f t="shared" si="260"/>
        <v>DEGROWTH</v>
      </c>
      <c r="T1182" s="68">
        <v>25</v>
      </c>
      <c r="U1182" s="100" t="str">
        <f t="shared" si="261"/>
        <v>Apr</v>
      </c>
      <c r="V1182" s="96">
        <v>25</v>
      </c>
      <c r="W1182" s="101">
        <f t="shared" si="262"/>
        <v>-25</v>
      </c>
      <c r="X1182" s="102">
        <f t="shared" si="263"/>
        <v>-1</v>
      </c>
      <c r="Y1182" s="103" t="str">
        <f t="shared" si="264"/>
        <v>DEGROWTH</v>
      </c>
      <c r="Z1182" s="74">
        <v>0</v>
      </c>
      <c r="AA1182" s="69"/>
      <c r="AB1182" s="69" t="s">
        <v>133</v>
      </c>
      <c r="AC1182" s="69" t="s">
        <v>130</v>
      </c>
      <c r="AD1182" s="3">
        <f t="shared" si="265"/>
        <v>1</v>
      </c>
      <c r="AE1182" s="75"/>
    </row>
    <row r="1183" spans="1:31" ht="14.25" customHeight="1">
      <c r="A1183" s="69" t="s">
        <v>130</v>
      </c>
      <c r="B1183" s="71" t="s">
        <v>122</v>
      </c>
      <c r="C1183" s="71" t="s">
        <v>2790</v>
      </c>
      <c r="D1183" s="71">
        <v>1000001657</v>
      </c>
      <c r="E1183" s="72" t="s">
        <v>2791</v>
      </c>
      <c r="F1183" s="73">
        <v>43319</v>
      </c>
      <c r="G1183" s="66" t="str">
        <f t="shared" si="252"/>
        <v>Targeted Dealer</v>
      </c>
      <c r="H1183" s="66"/>
      <c r="I1183" s="67">
        <v>50</v>
      </c>
      <c r="J1183" s="67">
        <f t="shared" si="253"/>
        <v>46.666666666666671</v>
      </c>
      <c r="K1183" s="68">
        <v>25</v>
      </c>
      <c r="L1183" s="68">
        <f t="shared" si="254"/>
        <v>25</v>
      </c>
      <c r="M1183" s="68">
        <f t="shared" si="255"/>
        <v>53.571428571428562</v>
      </c>
      <c r="N1183" s="96">
        <v>24.5</v>
      </c>
      <c r="O1183" s="97" t="str">
        <f t="shared" si="256"/>
        <v>Mar</v>
      </c>
      <c r="P1183" s="96">
        <f t="shared" si="257"/>
        <v>24.5</v>
      </c>
      <c r="Q1183" s="98">
        <f t="shared" si="258"/>
        <v>0.5</v>
      </c>
      <c r="R1183" s="97">
        <f t="shared" si="259"/>
        <v>2.0408163265306145E-2</v>
      </c>
      <c r="S1183" s="99" t="str">
        <f t="shared" si="260"/>
        <v>GROWTH</v>
      </c>
      <c r="T1183" s="68">
        <v>60</v>
      </c>
      <c r="U1183" s="100" t="str">
        <f t="shared" si="261"/>
        <v>Apr</v>
      </c>
      <c r="V1183" s="96">
        <v>60</v>
      </c>
      <c r="W1183" s="101">
        <f t="shared" si="262"/>
        <v>-35</v>
      </c>
      <c r="X1183" s="102">
        <f t="shared" si="263"/>
        <v>-0.58333333333333326</v>
      </c>
      <c r="Y1183" s="103" t="str">
        <f t="shared" si="264"/>
        <v>DEGROWTH</v>
      </c>
      <c r="Z1183" s="74">
        <v>0</v>
      </c>
      <c r="AA1183" s="69"/>
      <c r="AB1183" s="69" t="s">
        <v>133</v>
      </c>
      <c r="AC1183" s="69" t="s">
        <v>130</v>
      </c>
      <c r="AD1183" s="3">
        <f t="shared" si="265"/>
        <v>0</v>
      </c>
      <c r="AE1183" s="75"/>
    </row>
    <row r="1184" spans="1:31" ht="14.25" customHeight="1">
      <c r="A1184" s="69" t="s">
        <v>130</v>
      </c>
      <c r="B1184" s="71" t="s">
        <v>122</v>
      </c>
      <c r="C1184" s="71" t="s">
        <v>2792</v>
      </c>
      <c r="D1184" s="71">
        <v>1000001672</v>
      </c>
      <c r="E1184" s="72" t="s">
        <v>2793</v>
      </c>
      <c r="F1184" s="73">
        <v>43333</v>
      </c>
      <c r="G1184" s="66" t="str">
        <f t="shared" si="252"/>
        <v>Targeted Dealer</v>
      </c>
      <c r="H1184" s="66"/>
      <c r="I1184" s="67">
        <v>70</v>
      </c>
      <c r="J1184" s="67">
        <f t="shared" si="253"/>
        <v>65.333333333333343</v>
      </c>
      <c r="K1184" s="68">
        <v>101</v>
      </c>
      <c r="L1184" s="68">
        <f t="shared" si="254"/>
        <v>-31</v>
      </c>
      <c r="M1184" s="68">
        <f t="shared" si="255"/>
        <v>154.59183673469386</v>
      </c>
      <c r="N1184" s="96">
        <v>135</v>
      </c>
      <c r="O1184" s="97" t="str">
        <f t="shared" si="256"/>
        <v>Mar</v>
      </c>
      <c r="P1184" s="96">
        <f t="shared" si="257"/>
        <v>135</v>
      </c>
      <c r="Q1184" s="98">
        <f t="shared" si="258"/>
        <v>-34</v>
      </c>
      <c r="R1184" s="97">
        <f t="shared" si="259"/>
        <v>-0.25185185185185188</v>
      </c>
      <c r="S1184" s="99" t="str">
        <f t="shared" si="260"/>
        <v>DEGROWTH</v>
      </c>
      <c r="T1184" s="68">
        <v>65</v>
      </c>
      <c r="U1184" s="100" t="str">
        <f t="shared" si="261"/>
        <v>Apr</v>
      </c>
      <c r="V1184" s="96">
        <v>65</v>
      </c>
      <c r="W1184" s="101">
        <f t="shared" si="262"/>
        <v>36</v>
      </c>
      <c r="X1184" s="102">
        <f t="shared" si="263"/>
        <v>0.55384615384615388</v>
      </c>
      <c r="Y1184" s="103" t="str">
        <f t="shared" si="264"/>
        <v>GROWTH</v>
      </c>
      <c r="Z1184" s="74">
        <v>0</v>
      </c>
      <c r="AA1184" s="69"/>
      <c r="AB1184" s="69" t="s">
        <v>133</v>
      </c>
      <c r="AC1184" s="69" t="s">
        <v>130</v>
      </c>
      <c r="AD1184" s="3">
        <f t="shared" si="265"/>
        <v>0</v>
      </c>
      <c r="AE1184" s="75"/>
    </row>
    <row r="1185" spans="1:31" ht="14.25" customHeight="1">
      <c r="A1185" s="69" t="s">
        <v>130</v>
      </c>
      <c r="B1185" s="71" t="s">
        <v>122</v>
      </c>
      <c r="C1185" s="71" t="s">
        <v>2794</v>
      </c>
      <c r="D1185" s="71">
        <v>1000001665</v>
      </c>
      <c r="E1185" s="72" t="s">
        <v>2795</v>
      </c>
      <c r="F1185" s="73">
        <v>43481</v>
      </c>
      <c r="G1185" s="66" t="str">
        <f t="shared" si="252"/>
        <v>Targeted Dealer</v>
      </c>
      <c r="H1185" s="66"/>
      <c r="I1185" s="67">
        <v>125</v>
      </c>
      <c r="J1185" s="67">
        <f t="shared" si="253"/>
        <v>116.66666666666667</v>
      </c>
      <c r="K1185" s="68">
        <v>75</v>
      </c>
      <c r="L1185" s="68">
        <f t="shared" si="254"/>
        <v>50</v>
      </c>
      <c r="M1185" s="68">
        <f t="shared" si="255"/>
        <v>64.285714285714278</v>
      </c>
      <c r="N1185" s="96">
        <v>140</v>
      </c>
      <c r="O1185" s="97" t="str">
        <f t="shared" si="256"/>
        <v>Mar</v>
      </c>
      <c r="P1185" s="96">
        <f t="shared" si="257"/>
        <v>140</v>
      </c>
      <c r="Q1185" s="98">
        <f t="shared" si="258"/>
        <v>-65</v>
      </c>
      <c r="R1185" s="97">
        <f t="shared" si="259"/>
        <v>-0.4642857142857143</v>
      </c>
      <c r="S1185" s="99" t="str">
        <f t="shared" si="260"/>
        <v>DEGROWTH</v>
      </c>
      <c r="T1185" s="68">
        <v>165</v>
      </c>
      <c r="U1185" s="100" t="str">
        <f t="shared" si="261"/>
        <v>Apr</v>
      </c>
      <c r="V1185" s="96">
        <v>165</v>
      </c>
      <c r="W1185" s="101">
        <f t="shared" si="262"/>
        <v>-90</v>
      </c>
      <c r="X1185" s="102">
        <f t="shared" si="263"/>
        <v>-0.54545454545454541</v>
      </c>
      <c r="Y1185" s="103" t="str">
        <f t="shared" si="264"/>
        <v>DEGROWTH</v>
      </c>
      <c r="Z1185" s="74">
        <v>0</v>
      </c>
      <c r="AA1185" s="69"/>
      <c r="AB1185" s="69" t="s">
        <v>133</v>
      </c>
      <c r="AC1185" s="69" t="s">
        <v>130</v>
      </c>
      <c r="AD1185" s="3">
        <f t="shared" si="265"/>
        <v>0</v>
      </c>
      <c r="AE1185" s="75"/>
    </row>
    <row r="1186" spans="1:31" ht="14.25" customHeight="1">
      <c r="A1186" s="69" t="s">
        <v>130</v>
      </c>
      <c r="B1186" s="71" t="s">
        <v>122</v>
      </c>
      <c r="C1186" s="71" t="s">
        <v>414</v>
      </c>
      <c r="D1186" s="71">
        <v>1000001675</v>
      </c>
      <c r="E1186" s="72" t="s">
        <v>415</v>
      </c>
      <c r="F1186" s="73">
        <v>44247</v>
      </c>
      <c r="G1186" s="66" t="str">
        <f t="shared" si="252"/>
        <v>Targeted Dealer</v>
      </c>
      <c r="H1186" s="66"/>
      <c r="I1186" s="67">
        <v>40</v>
      </c>
      <c r="J1186" s="67">
        <f t="shared" si="253"/>
        <v>37.333333333333329</v>
      </c>
      <c r="K1186" s="68">
        <v>0</v>
      </c>
      <c r="L1186" s="68">
        <f t="shared" si="254"/>
        <v>40</v>
      </c>
      <c r="M1186" s="68">
        <f t="shared" si="255"/>
        <v>0</v>
      </c>
      <c r="N1186" s="96">
        <v>100</v>
      </c>
      <c r="O1186" s="97" t="str">
        <f t="shared" si="256"/>
        <v>Mar</v>
      </c>
      <c r="P1186" s="96">
        <f t="shared" si="257"/>
        <v>100</v>
      </c>
      <c r="Q1186" s="98">
        <f t="shared" si="258"/>
        <v>-100</v>
      </c>
      <c r="R1186" s="97">
        <f t="shared" si="259"/>
        <v>-1</v>
      </c>
      <c r="S1186" s="99" t="str">
        <f t="shared" si="260"/>
        <v>DEGROWTH</v>
      </c>
      <c r="T1186" s="68">
        <v>24</v>
      </c>
      <c r="U1186" s="100" t="str">
        <f t="shared" si="261"/>
        <v>Apr</v>
      </c>
      <c r="V1186" s="96">
        <v>24</v>
      </c>
      <c r="W1186" s="101">
        <f t="shared" si="262"/>
        <v>-24</v>
      </c>
      <c r="X1186" s="102">
        <f t="shared" si="263"/>
        <v>-1</v>
      </c>
      <c r="Y1186" s="103" t="str">
        <f t="shared" si="264"/>
        <v>DEGROWTH</v>
      </c>
      <c r="Z1186" s="74">
        <v>0</v>
      </c>
      <c r="AA1186" s="69"/>
      <c r="AB1186" s="69" t="s">
        <v>133</v>
      </c>
      <c r="AC1186" s="69" t="s">
        <v>130</v>
      </c>
      <c r="AD1186" s="3">
        <f t="shared" si="265"/>
        <v>1</v>
      </c>
      <c r="AE1186" s="75"/>
    </row>
    <row r="1187" spans="1:31" ht="14.25" customHeight="1">
      <c r="A1187" s="69" t="s">
        <v>130</v>
      </c>
      <c r="B1187" s="71" t="s">
        <v>122</v>
      </c>
      <c r="C1187" s="71" t="s">
        <v>2796</v>
      </c>
      <c r="D1187" s="71">
        <v>1000001644</v>
      </c>
      <c r="E1187" s="72" t="s">
        <v>2797</v>
      </c>
      <c r="F1187" s="73">
        <v>44396</v>
      </c>
      <c r="G1187" s="66" t="str">
        <f t="shared" si="252"/>
        <v>Targeted Dealer</v>
      </c>
      <c r="H1187" s="66"/>
      <c r="I1187" s="67">
        <v>130</v>
      </c>
      <c r="J1187" s="67">
        <f t="shared" si="253"/>
        <v>121.33333333333333</v>
      </c>
      <c r="K1187" s="68">
        <v>115</v>
      </c>
      <c r="L1187" s="68">
        <f t="shared" si="254"/>
        <v>15</v>
      </c>
      <c r="M1187" s="68">
        <f t="shared" si="255"/>
        <v>94.780219780219781</v>
      </c>
      <c r="N1187" s="96">
        <v>115</v>
      </c>
      <c r="O1187" s="97" t="str">
        <f t="shared" si="256"/>
        <v>Mar</v>
      </c>
      <c r="P1187" s="96">
        <f t="shared" si="257"/>
        <v>115</v>
      </c>
      <c r="Q1187" s="98">
        <f t="shared" si="258"/>
        <v>0</v>
      </c>
      <c r="R1187" s="97">
        <f t="shared" si="259"/>
        <v>0</v>
      </c>
      <c r="S1187" s="99" t="str">
        <f t="shared" si="260"/>
        <v>GROWTH</v>
      </c>
      <c r="T1187" s="68">
        <v>115</v>
      </c>
      <c r="U1187" s="100" t="str">
        <f t="shared" si="261"/>
        <v>Apr</v>
      </c>
      <c r="V1187" s="96">
        <v>115</v>
      </c>
      <c r="W1187" s="101">
        <f t="shared" si="262"/>
        <v>0</v>
      </c>
      <c r="X1187" s="102">
        <f t="shared" si="263"/>
        <v>0</v>
      </c>
      <c r="Y1187" s="103" t="str">
        <f t="shared" si="264"/>
        <v>GROWTH</v>
      </c>
      <c r="Z1187" s="74">
        <v>0</v>
      </c>
      <c r="AA1187" s="69"/>
      <c r="AB1187" s="69" t="s">
        <v>133</v>
      </c>
      <c r="AC1187" s="69" t="s">
        <v>130</v>
      </c>
      <c r="AD1187" s="3">
        <f t="shared" si="265"/>
        <v>0</v>
      </c>
      <c r="AE1187" s="75"/>
    </row>
    <row r="1188" spans="1:31" ht="14.25" customHeight="1">
      <c r="A1188" s="69" t="s">
        <v>130</v>
      </c>
      <c r="B1188" s="71" t="s">
        <v>122</v>
      </c>
      <c r="C1188" s="71" t="s">
        <v>418</v>
      </c>
      <c r="D1188" s="71">
        <v>1000002005</v>
      </c>
      <c r="E1188" s="72" t="s">
        <v>419</v>
      </c>
      <c r="F1188" s="73">
        <v>44478</v>
      </c>
      <c r="G1188" s="66" t="str">
        <f t="shared" si="252"/>
        <v>Targeted Dealer</v>
      </c>
      <c r="H1188" s="66"/>
      <c r="I1188" s="67">
        <v>15</v>
      </c>
      <c r="J1188" s="67">
        <f t="shared" si="253"/>
        <v>14</v>
      </c>
      <c r="K1188" s="68">
        <v>0</v>
      </c>
      <c r="L1188" s="68">
        <f t="shared" si="254"/>
        <v>15</v>
      </c>
      <c r="M1188" s="68">
        <f t="shared" si="255"/>
        <v>0</v>
      </c>
      <c r="N1188" s="96">
        <v>25</v>
      </c>
      <c r="O1188" s="97" t="str">
        <f t="shared" si="256"/>
        <v>Mar</v>
      </c>
      <c r="P1188" s="96">
        <f t="shared" si="257"/>
        <v>25</v>
      </c>
      <c r="Q1188" s="98">
        <f t="shared" si="258"/>
        <v>-25</v>
      </c>
      <c r="R1188" s="97">
        <f t="shared" si="259"/>
        <v>-1</v>
      </c>
      <c r="S1188" s="99" t="str">
        <f t="shared" si="260"/>
        <v>DEGROWTH</v>
      </c>
      <c r="T1188" s="68">
        <v>0</v>
      </c>
      <c r="U1188" s="100" t="str">
        <f t="shared" si="261"/>
        <v>Apr</v>
      </c>
      <c r="V1188" s="96">
        <v>0</v>
      </c>
      <c r="W1188" s="101">
        <f t="shared" si="262"/>
        <v>0</v>
      </c>
      <c r="X1188" s="102">
        <f t="shared" si="263"/>
        <v>0</v>
      </c>
      <c r="Y1188" s="103" t="b">
        <f t="shared" si="264"/>
        <v>0</v>
      </c>
      <c r="Z1188" s="74">
        <v>0</v>
      </c>
      <c r="AA1188" s="69"/>
      <c r="AB1188" s="69" t="s">
        <v>133</v>
      </c>
      <c r="AC1188" s="69" t="s">
        <v>130</v>
      </c>
      <c r="AD1188" s="3">
        <f t="shared" si="265"/>
        <v>1</v>
      </c>
      <c r="AE1188" s="75"/>
    </row>
    <row r="1189" spans="1:31" ht="14.25" customHeight="1">
      <c r="A1189" s="69" t="s">
        <v>130</v>
      </c>
      <c r="B1189" s="71" t="s">
        <v>122</v>
      </c>
      <c r="C1189" s="71" t="s">
        <v>2798</v>
      </c>
      <c r="D1189" s="71">
        <v>1000002049</v>
      </c>
      <c r="E1189" s="72" t="s">
        <v>2799</v>
      </c>
      <c r="F1189" s="73">
        <v>44501</v>
      </c>
      <c r="G1189" s="66" t="str">
        <f t="shared" si="252"/>
        <v>Targeted Dealer</v>
      </c>
      <c r="H1189" s="66"/>
      <c r="I1189" s="67">
        <v>25</v>
      </c>
      <c r="J1189" s="67">
        <f t="shared" si="253"/>
        <v>23.333333333333336</v>
      </c>
      <c r="K1189" s="68">
        <v>25</v>
      </c>
      <c r="L1189" s="68">
        <f t="shared" si="254"/>
        <v>0</v>
      </c>
      <c r="M1189" s="68">
        <f t="shared" si="255"/>
        <v>107.14285714285712</v>
      </c>
      <c r="N1189" s="96">
        <v>0</v>
      </c>
      <c r="O1189" s="97" t="str">
        <f t="shared" si="256"/>
        <v>Mar</v>
      </c>
      <c r="P1189" s="96">
        <f t="shared" si="257"/>
        <v>0</v>
      </c>
      <c r="Q1189" s="98">
        <f t="shared" si="258"/>
        <v>25</v>
      </c>
      <c r="R1189" s="97" t="str">
        <f t="shared" si="259"/>
        <v xml:space="preserve"> </v>
      </c>
      <c r="S1189" s="99" t="b">
        <f t="shared" si="260"/>
        <v>0</v>
      </c>
      <c r="T1189" s="68">
        <v>20</v>
      </c>
      <c r="U1189" s="100" t="str">
        <f t="shared" si="261"/>
        <v>Apr</v>
      </c>
      <c r="V1189" s="96">
        <v>20</v>
      </c>
      <c r="W1189" s="101">
        <f t="shared" si="262"/>
        <v>5</v>
      </c>
      <c r="X1189" s="102">
        <f t="shared" si="263"/>
        <v>0.25</v>
      </c>
      <c r="Y1189" s="103" t="str">
        <f t="shared" si="264"/>
        <v>GROWTH</v>
      </c>
      <c r="Z1189" s="74">
        <v>0</v>
      </c>
      <c r="AA1189" s="69"/>
      <c r="AB1189" s="69" t="s">
        <v>133</v>
      </c>
      <c r="AC1189" s="69" t="s">
        <v>130</v>
      </c>
      <c r="AD1189" s="3">
        <f t="shared" si="265"/>
        <v>0</v>
      </c>
      <c r="AE1189" s="75"/>
    </row>
    <row r="1190" spans="1:31" ht="14.25" customHeight="1">
      <c r="A1190" s="69" t="s">
        <v>130</v>
      </c>
      <c r="B1190" s="71" t="s">
        <v>122</v>
      </c>
      <c r="C1190" s="71" t="s">
        <v>2800</v>
      </c>
      <c r="D1190" s="71">
        <v>1000002059</v>
      </c>
      <c r="E1190" s="72" t="s">
        <v>2801</v>
      </c>
      <c r="F1190" s="73">
        <v>44532</v>
      </c>
      <c r="G1190" s="66" t="str">
        <f t="shared" si="252"/>
        <v>Targeted Dealer</v>
      </c>
      <c r="H1190" s="66"/>
      <c r="I1190" s="67">
        <v>45</v>
      </c>
      <c r="J1190" s="67">
        <f t="shared" si="253"/>
        <v>42</v>
      </c>
      <c r="K1190" s="68">
        <v>0</v>
      </c>
      <c r="L1190" s="68">
        <f t="shared" si="254"/>
        <v>45</v>
      </c>
      <c r="M1190" s="68">
        <f t="shared" si="255"/>
        <v>0</v>
      </c>
      <c r="N1190" s="96">
        <v>0</v>
      </c>
      <c r="O1190" s="97" t="str">
        <f t="shared" si="256"/>
        <v>Mar</v>
      </c>
      <c r="P1190" s="96">
        <f t="shared" si="257"/>
        <v>0</v>
      </c>
      <c r="Q1190" s="98">
        <f t="shared" si="258"/>
        <v>0</v>
      </c>
      <c r="R1190" s="97" t="str">
        <f t="shared" si="259"/>
        <v xml:space="preserve"> </v>
      </c>
      <c r="S1190" s="99" t="b">
        <f t="shared" si="260"/>
        <v>0</v>
      </c>
      <c r="T1190" s="68">
        <v>30</v>
      </c>
      <c r="U1190" s="100" t="str">
        <f t="shared" si="261"/>
        <v>Apr</v>
      </c>
      <c r="V1190" s="96">
        <v>30</v>
      </c>
      <c r="W1190" s="101">
        <f t="shared" si="262"/>
        <v>-30</v>
      </c>
      <c r="X1190" s="102">
        <f t="shared" si="263"/>
        <v>-1</v>
      </c>
      <c r="Y1190" s="103" t="str">
        <f t="shared" si="264"/>
        <v>DEGROWTH</v>
      </c>
      <c r="Z1190" s="74">
        <v>0</v>
      </c>
      <c r="AA1190" s="69"/>
      <c r="AB1190" s="69" t="s">
        <v>133</v>
      </c>
      <c r="AC1190" s="69" t="s">
        <v>130</v>
      </c>
      <c r="AD1190" s="3">
        <f t="shared" si="265"/>
        <v>1</v>
      </c>
      <c r="AE1190" s="75"/>
    </row>
    <row r="1191" spans="1:31" ht="14.25" customHeight="1">
      <c r="A1191" s="69" t="s">
        <v>130</v>
      </c>
      <c r="B1191" s="71" t="s">
        <v>122</v>
      </c>
      <c r="C1191" s="71" t="s">
        <v>2802</v>
      </c>
      <c r="D1191" s="71">
        <v>1000002553</v>
      </c>
      <c r="E1191" s="72" t="s">
        <v>2803</v>
      </c>
      <c r="F1191" s="73">
        <v>44615</v>
      </c>
      <c r="G1191" s="66" t="str">
        <f t="shared" si="252"/>
        <v>Targeted Dealer</v>
      </c>
      <c r="H1191" s="66"/>
      <c r="I1191" s="67">
        <v>70</v>
      </c>
      <c r="J1191" s="67">
        <f t="shared" si="253"/>
        <v>65.333333333333343</v>
      </c>
      <c r="K1191" s="68">
        <v>0</v>
      </c>
      <c r="L1191" s="68">
        <f t="shared" si="254"/>
        <v>70</v>
      </c>
      <c r="M1191" s="68">
        <f t="shared" si="255"/>
        <v>0</v>
      </c>
      <c r="N1191" s="96">
        <v>64.5</v>
      </c>
      <c r="O1191" s="97" t="str">
        <f t="shared" si="256"/>
        <v>Mar</v>
      </c>
      <c r="P1191" s="96">
        <f t="shared" si="257"/>
        <v>64.5</v>
      </c>
      <c r="Q1191" s="98">
        <f t="shared" si="258"/>
        <v>-64.5</v>
      </c>
      <c r="R1191" s="97">
        <f t="shared" si="259"/>
        <v>-1</v>
      </c>
      <c r="S1191" s="99" t="str">
        <f t="shared" si="260"/>
        <v>DEGROWTH</v>
      </c>
      <c r="T1191" s="68">
        <v>0</v>
      </c>
      <c r="U1191" s="100" t="str">
        <f t="shared" si="261"/>
        <v>Apr</v>
      </c>
      <c r="V1191" s="96">
        <v>0</v>
      </c>
      <c r="W1191" s="101">
        <f t="shared" si="262"/>
        <v>0</v>
      </c>
      <c r="X1191" s="102">
        <f t="shared" si="263"/>
        <v>0</v>
      </c>
      <c r="Y1191" s="103" t="b">
        <f t="shared" si="264"/>
        <v>0</v>
      </c>
      <c r="Z1191" s="74">
        <v>0</v>
      </c>
      <c r="AA1191" s="69"/>
      <c r="AB1191" s="69" t="s">
        <v>133</v>
      </c>
      <c r="AC1191" s="69" t="s">
        <v>130</v>
      </c>
      <c r="AD1191" s="3">
        <f t="shared" si="265"/>
        <v>1</v>
      </c>
      <c r="AE1191" s="75"/>
    </row>
    <row r="1192" spans="1:31" ht="14.25" customHeight="1">
      <c r="A1192" s="69" t="s">
        <v>130</v>
      </c>
      <c r="B1192" s="71" t="s">
        <v>122</v>
      </c>
      <c r="C1192" s="71" t="s">
        <v>2804</v>
      </c>
      <c r="D1192" s="71">
        <v>1000002789</v>
      </c>
      <c r="E1192" s="72" t="s">
        <v>2805</v>
      </c>
      <c r="F1192" s="73">
        <v>44711</v>
      </c>
      <c r="G1192" s="66" t="str">
        <f t="shared" si="252"/>
        <v>Targeted Dealer</v>
      </c>
      <c r="H1192" s="66"/>
      <c r="I1192" s="67">
        <v>45</v>
      </c>
      <c r="J1192" s="67">
        <f t="shared" si="253"/>
        <v>42</v>
      </c>
      <c r="K1192" s="68">
        <v>35</v>
      </c>
      <c r="L1192" s="68">
        <f t="shared" si="254"/>
        <v>10</v>
      </c>
      <c r="M1192" s="68">
        <f t="shared" si="255"/>
        <v>83.333333333333343</v>
      </c>
      <c r="N1192" s="96">
        <v>30</v>
      </c>
      <c r="O1192" s="97" t="str">
        <f t="shared" si="256"/>
        <v>Mar</v>
      </c>
      <c r="P1192" s="96">
        <f t="shared" si="257"/>
        <v>30</v>
      </c>
      <c r="Q1192" s="98">
        <f t="shared" si="258"/>
        <v>5</v>
      </c>
      <c r="R1192" s="97">
        <f t="shared" si="259"/>
        <v>0.16666666666666674</v>
      </c>
      <c r="S1192" s="99" t="str">
        <f t="shared" si="260"/>
        <v>GROWTH</v>
      </c>
      <c r="T1192" s="68">
        <v>0</v>
      </c>
      <c r="U1192" s="100" t="str">
        <f t="shared" si="261"/>
        <v>Apr</v>
      </c>
      <c r="V1192" s="96">
        <v>0</v>
      </c>
      <c r="W1192" s="101">
        <f t="shared" si="262"/>
        <v>35</v>
      </c>
      <c r="X1192" s="102">
        <f t="shared" si="263"/>
        <v>0</v>
      </c>
      <c r="Y1192" s="103" t="b">
        <f t="shared" si="264"/>
        <v>0</v>
      </c>
      <c r="Z1192" s="74">
        <v>0</v>
      </c>
      <c r="AA1192" s="69"/>
      <c r="AB1192" s="69" t="s">
        <v>133</v>
      </c>
      <c r="AC1192" s="69" t="s">
        <v>130</v>
      </c>
      <c r="AD1192" s="3">
        <f t="shared" si="265"/>
        <v>0</v>
      </c>
      <c r="AE1192" s="75"/>
    </row>
    <row r="1193" spans="1:31" ht="14.25" customHeight="1">
      <c r="A1193" s="69" t="s">
        <v>130</v>
      </c>
      <c r="B1193" s="71" t="s">
        <v>122</v>
      </c>
      <c r="C1193" s="71" t="s">
        <v>2806</v>
      </c>
      <c r="D1193" s="71">
        <v>1000003280</v>
      </c>
      <c r="E1193" s="72" t="s">
        <v>2807</v>
      </c>
      <c r="F1193" s="73">
        <v>44951</v>
      </c>
      <c r="G1193" s="66" t="str">
        <f t="shared" si="252"/>
        <v>Targeted Dealer</v>
      </c>
      <c r="H1193" s="66"/>
      <c r="I1193" s="67">
        <v>180</v>
      </c>
      <c r="J1193" s="67">
        <f t="shared" si="253"/>
        <v>168</v>
      </c>
      <c r="K1193" s="68">
        <v>75</v>
      </c>
      <c r="L1193" s="68">
        <f t="shared" si="254"/>
        <v>105</v>
      </c>
      <c r="M1193" s="68">
        <f t="shared" si="255"/>
        <v>44.642857142857146</v>
      </c>
      <c r="N1193" s="96">
        <v>160</v>
      </c>
      <c r="O1193" s="97" t="str">
        <f t="shared" si="256"/>
        <v>Mar</v>
      </c>
      <c r="P1193" s="96">
        <f t="shared" si="257"/>
        <v>160</v>
      </c>
      <c r="Q1193" s="98">
        <f t="shared" si="258"/>
        <v>-85</v>
      </c>
      <c r="R1193" s="97">
        <f t="shared" si="259"/>
        <v>-0.53125</v>
      </c>
      <c r="S1193" s="99" t="str">
        <f t="shared" si="260"/>
        <v>DEGROWTH</v>
      </c>
      <c r="T1193" s="68">
        <v>145</v>
      </c>
      <c r="U1193" s="100" t="str">
        <f t="shared" si="261"/>
        <v>Apr</v>
      </c>
      <c r="V1193" s="96">
        <v>145</v>
      </c>
      <c r="W1193" s="101">
        <f t="shared" si="262"/>
        <v>-70</v>
      </c>
      <c r="X1193" s="102">
        <f t="shared" si="263"/>
        <v>-0.48275862068965514</v>
      </c>
      <c r="Y1193" s="103" t="str">
        <f t="shared" si="264"/>
        <v>DEGROWTH</v>
      </c>
      <c r="Z1193" s="74">
        <v>0</v>
      </c>
      <c r="AA1193" s="69"/>
      <c r="AB1193" s="69" t="s">
        <v>133</v>
      </c>
      <c r="AC1193" s="69" t="s">
        <v>130</v>
      </c>
      <c r="AD1193" s="3">
        <f t="shared" si="265"/>
        <v>0</v>
      </c>
      <c r="AE1193" s="75"/>
    </row>
    <row r="1194" spans="1:31" ht="14.25" customHeight="1">
      <c r="A1194" s="69" t="s">
        <v>130</v>
      </c>
      <c r="B1194" s="71" t="s">
        <v>111</v>
      </c>
      <c r="C1194" s="71" t="s">
        <v>2808</v>
      </c>
      <c r="D1194" s="71">
        <v>1000001472</v>
      </c>
      <c r="E1194" s="72" t="s">
        <v>2809</v>
      </c>
      <c r="F1194" s="73">
        <v>41340</v>
      </c>
      <c r="G1194" s="66" t="str">
        <f t="shared" si="252"/>
        <v>Targeted Dealer</v>
      </c>
      <c r="H1194" s="66"/>
      <c r="I1194" s="67">
        <v>30</v>
      </c>
      <c r="J1194" s="67">
        <f t="shared" si="253"/>
        <v>28</v>
      </c>
      <c r="K1194" s="68">
        <v>30</v>
      </c>
      <c r="L1194" s="68">
        <f t="shared" si="254"/>
        <v>0</v>
      </c>
      <c r="M1194" s="68">
        <f t="shared" si="255"/>
        <v>107.14285714285714</v>
      </c>
      <c r="N1194" s="96">
        <v>30</v>
      </c>
      <c r="O1194" s="97" t="str">
        <f t="shared" si="256"/>
        <v>Mar</v>
      </c>
      <c r="P1194" s="96">
        <f t="shared" si="257"/>
        <v>30</v>
      </c>
      <c r="Q1194" s="98">
        <f t="shared" si="258"/>
        <v>0</v>
      </c>
      <c r="R1194" s="97">
        <f t="shared" si="259"/>
        <v>0</v>
      </c>
      <c r="S1194" s="99" t="str">
        <f t="shared" si="260"/>
        <v>GROWTH</v>
      </c>
      <c r="T1194" s="68">
        <v>30</v>
      </c>
      <c r="U1194" s="100" t="str">
        <f t="shared" si="261"/>
        <v>Apr</v>
      </c>
      <c r="V1194" s="96">
        <v>30</v>
      </c>
      <c r="W1194" s="101">
        <f t="shared" si="262"/>
        <v>0</v>
      </c>
      <c r="X1194" s="102">
        <f t="shared" si="263"/>
        <v>0</v>
      </c>
      <c r="Y1194" s="103" t="str">
        <f t="shared" si="264"/>
        <v>GROWTH</v>
      </c>
      <c r="Z1194" s="74">
        <v>0</v>
      </c>
      <c r="AA1194" s="69"/>
      <c r="AB1194" s="69" t="s">
        <v>133</v>
      </c>
      <c r="AC1194" s="69" t="s">
        <v>130</v>
      </c>
      <c r="AD1194" s="3">
        <f t="shared" si="265"/>
        <v>0</v>
      </c>
      <c r="AE1194" s="75"/>
    </row>
    <row r="1195" spans="1:31" ht="14.25" customHeight="1">
      <c r="A1195" s="69" t="s">
        <v>130</v>
      </c>
      <c r="B1195" s="71" t="s">
        <v>111</v>
      </c>
      <c r="C1195" s="71" t="s">
        <v>2810</v>
      </c>
      <c r="D1195" s="71">
        <v>1000001477</v>
      </c>
      <c r="E1195" s="72" t="s">
        <v>2811</v>
      </c>
      <c r="F1195" s="73">
        <v>41449</v>
      </c>
      <c r="G1195" s="66" t="str">
        <f t="shared" si="252"/>
        <v>Targeted Dealer</v>
      </c>
      <c r="H1195" s="66"/>
      <c r="I1195" s="67">
        <v>70</v>
      </c>
      <c r="J1195" s="67">
        <f t="shared" si="253"/>
        <v>65.333333333333343</v>
      </c>
      <c r="K1195" s="68">
        <v>33.5</v>
      </c>
      <c r="L1195" s="68">
        <f t="shared" si="254"/>
        <v>36.5</v>
      </c>
      <c r="M1195" s="68">
        <f t="shared" si="255"/>
        <v>51.275510204081627</v>
      </c>
      <c r="N1195" s="96">
        <v>45.5</v>
      </c>
      <c r="O1195" s="97" t="str">
        <f t="shared" si="256"/>
        <v>Mar</v>
      </c>
      <c r="P1195" s="96">
        <f t="shared" si="257"/>
        <v>45.5</v>
      </c>
      <c r="Q1195" s="98">
        <f t="shared" si="258"/>
        <v>-12</v>
      </c>
      <c r="R1195" s="97">
        <f t="shared" si="259"/>
        <v>-0.26373626373626369</v>
      </c>
      <c r="S1195" s="99" t="str">
        <f t="shared" si="260"/>
        <v>DEGROWTH</v>
      </c>
      <c r="T1195" s="68">
        <v>136</v>
      </c>
      <c r="U1195" s="100" t="str">
        <f t="shared" si="261"/>
        <v>Apr</v>
      </c>
      <c r="V1195" s="96">
        <v>136</v>
      </c>
      <c r="W1195" s="101">
        <f t="shared" si="262"/>
        <v>-102.5</v>
      </c>
      <c r="X1195" s="102">
        <f t="shared" si="263"/>
        <v>-0.75367647058823528</v>
      </c>
      <c r="Y1195" s="103" t="str">
        <f t="shared" si="264"/>
        <v>DEGROWTH</v>
      </c>
      <c r="Z1195" s="74">
        <v>0</v>
      </c>
      <c r="AA1195" s="69"/>
      <c r="AB1195" s="69" t="s">
        <v>133</v>
      </c>
      <c r="AC1195" s="69" t="s">
        <v>130</v>
      </c>
      <c r="AD1195" s="3">
        <f t="shared" si="265"/>
        <v>0</v>
      </c>
      <c r="AE1195" s="75"/>
    </row>
    <row r="1196" spans="1:31" ht="14.25" customHeight="1">
      <c r="A1196" s="69" t="s">
        <v>130</v>
      </c>
      <c r="B1196" s="71" t="s">
        <v>111</v>
      </c>
      <c r="C1196" s="71" t="s">
        <v>2812</v>
      </c>
      <c r="D1196" s="71">
        <v>1000001461</v>
      </c>
      <c r="E1196" s="72" t="s">
        <v>2813</v>
      </c>
      <c r="F1196" s="73">
        <v>41814</v>
      </c>
      <c r="G1196" s="66" t="str">
        <f t="shared" si="252"/>
        <v>Targeted Dealer</v>
      </c>
      <c r="H1196" s="66"/>
      <c r="I1196" s="67">
        <v>100</v>
      </c>
      <c r="J1196" s="67">
        <f t="shared" si="253"/>
        <v>93.333333333333343</v>
      </c>
      <c r="K1196" s="68">
        <v>90</v>
      </c>
      <c r="L1196" s="68">
        <f t="shared" si="254"/>
        <v>10</v>
      </c>
      <c r="M1196" s="68">
        <f t="shared" si="255"/>
        <v>96.428571428571416</v>
      </c>
      <c r="N1196" s="96">
        <v>105</v>
      </c>
      <c r="O1196" s="97" t="str">
        <f t="shared" si="256"/>
        <v>Mar</v>
      </c>
      <c r="P1196" s="96">
        <f t="shared" si="257"/>
        <v>105</v>
      </c>
      <c r="Q1196" s="98">
        <f t="shared" si="258"/>
        <v>-15</v>
      </c>
      <c r="R1196" s="97">
        <f t="shared" si="259"/>
        <v>-0.1428571428571429</v>
      </c>
      <c r="S1196" s="99" t="str">
        <f t="shared" si="260"/>
        <v>DEGROWTH</v>
      </c>
      <c r="T1196" s="68">
        <v>30</v>
      </c>
      <c r="U1196" s="100" t="str">
        <f t="shared" si="261"/>
        <v>Apr</v>
      </c>
      <c r="V1196" s="96">
        <v>30</v>
      </c>
      <c r="W1196" s="101">
        <f t="shared" si="262"/>
        <v>60</v>
      </c>
      <c r="X1196" s="102">
        <f t="shared" si="263"/>
        <v>2</v>
      </c>
      <c r="Y1196" s="103" t="str">
        <f t="shared" si="264"/>
        <v>GROWTH</v>
      </c>
      <c r="Z1196" s="74">
        <v>0</v>
      </c>
      <c r="AA1196" s="69"/>
      <c r="AB1196" s="69" t="s">
        <v>133</v>
      </c>
      <c r="AC1196" s="69" t="s">
        <v>130</v>
      </c>
      <c r="AD1196" s="3">
        <f t="shared" si="265"/>
        <v>0</v>
      </c>
      <c r="AE1196" s="75"/>
    </row>
    <row r="1197" spans="1:31" ht="14.25" customHeight="1">
      <c r="A1197" s="69" t="s">
        <v>130</v>
      </c>
      <c r="B1197" s="71" t="s">
        <v>111</v>
      </c>
      <c r="C1197" s="71" t="s">
        <v>2814</v>
      </c>
      <c r="D1197" s="71">
        <v>1000001463</v>
      </c>
      <c r="E1197" s="72" t="s">
        <v>2815</v>
      </c>
      <c r="F1197" s="73">
        <v>41856</v>
      </c>
      <c r="G1197" s="66" t="str">
        <f t="shared" si="252"/>
        <v>Targeted Dealer</v>
      </c>
      <c r="H1197" s="66"/>
      <c r="I1197" s="67">
        <v>170</v>
      </c>
      <c r="J1197" s="67">
        <f t="shared" si="253"/>
        <v>158.66666666666669</v>
      </c>
      <c r="K1197" s="68">
        <v>86.5</v>
      </c>
      <c r="L1197" s="68">
        <f t="shared" si="254"/>
        <v>83.5</v>
      </c>
      <c r="M1197" s="68">
        <f t="shared" si="255"/>
        <v>54.516806722689068</v>
      </c>
      <c r="N1197" s="96">
        <v>161.5</v>
      </c>
      <c r="O1197" s="97" t="str">
        <f t="shared" si="256"/>
        <v>Mar</v>
      </c>
      <c r="P1197" s="96">
        <f t="shared" si="257"/>
        <v>161.5</v>
      </c>
      <c r="Q1197" s="98">
        <f t="shared" si="258"/>
        <v>-75</v>
      </c>
      <c r="R1197" s="97">
        <f t="shared" si="259"/>
        <v>-0.4643962848297214</v>
      </c>
      <c r="S1197" s="99" t="str">
        <f t="shared" si="260"/>
        <v>DEGROWTH</v>
      </c>
      <c r="T1197" s="68">
        <v>60</v>
      </c>
      <c r="U1197" s="100" t="str">
        <f t="shared" si="261"/>
        <v>Apr</v>
      </c>
      <c r="V1197" s="96">
        <v>60</v>
      </c>
      <c r="W1197" s="101">
        <f t="shared" si="262"/>
        <v>26.5</v>
      </c>
      <c r="X1197" s="102">
        <f t="shared" si="263"/>
        <v>0.44166666666666665</v>
      </c>
      <c r="Y1197" s="103" t="str">
        <f t="shared" si="264"/>
        <v>GROWTH</v>
      </c>
      <c r="Z1197" s="74">
        <v>0</v>
      </c>
      <c r="AA1197" s="69"/>
      <c r="AB1197" s="69" t="s">
        <v>133</v>
      </c>
      <c r="AC1197" s="69" t="s">
        <v>130</v>
      </c>
      <c r="AD1197" s="3">
        <f t="shared" si="265"/>
        <v>0</v>
      </c>
      <c r="AE1197" s="75"/>
    </row>
    <row r="1198" spans="1:31" ht="14.25" customHeight="1">
      <c r="A1198" s="69" t="s">
        <v>130</v>
      </c>
      <c r="B1198" s="71" t="s">
        <v>111</v>
      </c>
      <c r="C1198" s="71" t="s">
        <v>2816</v>
      </c>
      <c r="D1198" s="71">
        <v>1000001468</v>
      </c>
      <c r="E1198" s="72" t="s">
        <v>2817</v>
      </c>
      <c r="F1198" s="73">
        <v>41940</v>
      </c>
      <c r="G1198" s="66" t="str">
        <f t="shared" si="252"/>
        <v>Targeted Dealer</v>
      </c>
      <c r="H1198" s="66"/>
      <c r="I1198" s="67">
        <v>315</v>
      </c>
      <c r="J1198" s="67">
        <f t="shared" si="253"/>
        <v>294</v>
      </c>
      <c r="K1198" s="68">
        <v>250</v>
      </c>
      <c r="L1198" s="68">
        <f t="shared" si="254"/>
        <v>65</v>
      </c>
      <c r="M1198" s="68">
        <f t="shared" si="255"/>
        <v>85.034013605442183</v>
      </c>
      <c r="N1198" s="96">
        <v>175</v>
      </c>
      <c r="O1198" s="97" t="str">
        <f t="shared" si="256"/>
        <v>Mar</v>
      </c>
      <c r="P1198" s="96">
        <f t="shared" si="257"/>
        <v>175</v>
      </c>
      <c r="Q1198" s="98">
        <f t="shared" si="258"/>
        <v>75</v>
      </c>
      <c r="R1198" s="97">
        <f t="shared" si="259"/>
        <v>0.4285714285714286</v>
      </c>
      <c r="S1198" s="99" t="str">
        <f t="shared" si="260"/>
        <v>GROWTH</v>
      </c>
      <c r="T1198" s="68">
        <v>345</v>
      </c>
      <c r="U1198" s="100" t="str">
        <f t="shared" si="261"/>
        <v>Apr</v>
      </c>
      <c r="V1198" s="96">
        <v>345</v>
      </c>
      <c r="W1198" s="101">
        <f t="shared" si="262"/>
        <v>-95</v>
      </c>
      <c r="X1198" s="102">
        <f t="shared" si="263"/>
        <v>-0.27536231884057971</v>
      </c>
      <c r="Y1198" s="103" t="str">
        <f t="shared" si="264"/>
        <v>DEGROWTH</v>
      </c>
      <c r="Z1198" s="74">
        <v>0</v>
      </c>
      <c r="AA1198" s="69"/>
      <c r="AB1198" s="69" t="s">
        <v>133</v>
      </c>
      <c r="AC1198" s="69" t="s">
        <v>130</v>
      </c>
      <c r="AD1198" s="3">
        <f t="shared" si="265"/>
        <v>0</v>
      </c>
      <c r="AE1198" s="75"/>
    </row>
    <row r="1199" spans="1:31" ht="14.25" customHeight="1">
      <c r="A1199" s="69" t="s">
        <v>130</v>
      </c>
      <c r="B1199" s="71" t="s">
        <v>111</v>
      </c>
      <c r="C1199" s="71" t="s">
        <v>2818</v>
      </c>
      <c r="D1199" s="71">
        <v>1000001462</v>
      </c>
      <c r="E1199" s="72" t="s">
        <v>2819</v>
      </c>
      <c r="F1199" s="73">
        <v>41967</v>
      </c>
      <c r="G1199" s="66" t="str">
        <f t="shared" si="252"/>
        <v>Targeted Dealer</v>
      </c>
      <c r="H1199" s="66"/>
      <c r="I1199" s="67">
        <v>100</v>
      </c>
      <c r="J1199" s="67">
        <f t="shared" si="253"/>
        <v>93.333333333333343</v>
      </c>
      <c r="K1199" s="68">
        <v>55</v>
      </c>
      <c r="L1199" s="68">
        <f t="shared" si="254"/>
        <v>45</v>
      </c>
      <c r="M1199" s="68">
        <f t="shared" si="255"/>
        <v>58.928571428571423</v>
      </c>
      <c r="N1199" s="96">
        <v>0</v>
      </c>
      <c r="O1199" s="97" t="str">
        <f t="shared" si="256"/>
        <v>Mar</v>
      </c>
      <c r="P1199" s="96">
        <f t="shared" si="257"/>
        <v>0</v>
      </c>
      <c r="Q1199" s="98">
        <f t="shared" si="258"/>
        <v>55</v>
      </c>
      <c r="R1199" s="97" t="str">
        <f t="shared" si="259"/>
        <v xml:space="preserve"> </v>
      </c>
      <c r="S1199" s="99" t="b">
        <f t="shared" si="260"/>
        <v>0</v>
      </c>
      <c r="T1199" s="68">
        <v>90</v>
      </c>
      <c r="U1199" s="100" t="str">
        <f t="shared" si="261"/>
        <v>Apr</v>
      </c>
      <c r="V1199" s="96">
        <v>90</v>
      </c>
      <c r="W1199" s="101">
        <f t="shared" si="262"/>
        <v>-35</v>
      </c>
      <c r="X1199" s="102">
        <f t="shared" si="263"/>
        <v>-0.38888888888888884</v>
      </c>
      <c r="Y1199" s="103" t="str">
        <f t="shared" si="264"/>
        <v>DEGROWTH</v>
      </c>
      <c r="Z1199" s="74">
        <v>0</v>
      </c>
      <c r="AA1199" s="69"/>
      <c r="AB1199" s="69" t="s">
        <v>133</v>
      </c>
      <c r="AC1199" s="69" t="s">
        <v>130</v>
      </c>
      <c r="AD1199" s="3">
        <f t="shared" si="265"/>
        <v>0</v>
      </c>
      <c r="AE1199" s="75"/>
    </row>
    <row r="1200" spans="1:31" ht="14.25" customHeight="1">
      <c r="A1200" s="69" t="s">
        <v>130</v>
      </c>
      <c r="B1200" s="71" t="s">
        <v>111</v>
      </c>
      <c r="C1200" s="71" t="s">
        <v>2820</v>
      </c>
      <c r="D1200" s="71">
        <v>1000001469</v>
      </c>
      <c r="E1200" s="72" t="s">
        <v>2821</v>
      </c>
      <c r="F1200" s="73">
        <v>43600</v>
      </c>
      <c r="G1200" s="66" t="str">
        <f t="shared" si="252"/>
        <v>Targeted Dealer</v>
      </c>
      <c r="H1200" s="66"/>
      <c r="I1200" s="67">
        <v>160</v>
      </c>
      <c r="J1200" s="67">
        <f t="shared" si="253"/>
        <v>149.33333333333331</v>
      </c>
      <c r="K1200" s="68">
        <v>158</v>
      </c>
      <c r="L1200" s="68">
        <f t="shared" si="254"/>
        <v>2</v>
      </c>
      <c r="M1200" s="68">
        <f t="shared" si="255"/>
        <v>105.80357142857144</v>
      </c>
      <c r="N1200" s="96">
        <v>0</v>
      </c>
      <c r="O1200" s="97" t="str">
        <f t="shared" si="256"/>
        <v>Mar</v>
      </c>
      <c r="P1200" s="96">
        <f t="shared" si="257"/>
        <v>0</v>
      </c>
      <c r="Q1200" s="98">
        <f t="shared" si="258"/>
        <v>158</v>
      </c>
      <c r="R1200" s="97" t="str">
        <f t="shared" si="259"/>
        <v xml:space="preserve"> </v>
      </c>
      <c r="S1200" s="99" t="b">
        <f t="shared" si="260"/>
        <v>0</v>
      </c>
      <c r="T1200" s="68">
        <v>77</v>
      </c>
      <c r="U1200" s="100" t="str">
        <f t="shared" si="261"/>
        <v>Apr</v>
      </c>
      <c r="V1200" s="96">
        <v>77</v>
      </c>
      <c r="W1200" s="101">
        <f t="shared" si="262"/>
        <v>81</v>
      </c>
      <c r="X1200" s="102">
        <f t="shared" si="263"/>
        <v>1.051948051948052</v>
      </c>
      <c r="Y1200" s="103" t="str">
        <f t="shared" si="264"/>
        <v>GROWTH</v>
      </c>
      <c r="Z1200" s="74">
        <v>0</v>
      </c>
      <c r="AA1200" s="69"/>
      <c r="AB1200" s="69" t="s">
        <v>133</v>
      </c>
      <c r="AC1200" s="69" t="s">
        <v>130</v>
      </c>
      <c r="AD1200" s="3">
        <f t="shared" si="265"/>
        <v>0</v>
      </c>
      <c r="AE1200" s="75"/>
    </row>
    <row r="1201" spans="1:31" ht="14.25" customHeight="1">
      <c r="A1201" s="69" t="s">
        <v>130</v>
      </c>
      <c r="B1201" s="71" t="s">
        <v>111</v>
      </c>
      <c r="C1201" s="71" t="s">
        <v>2822</v>
      </c>
      <c r="D1201" s="71">
        <v>1000001459</v>
      </c>
      <c r="E1201" s="72" t="s">
        <v>2823</v>
      </c>
      <c r="F1201" s="73">
        <v>43686</v>
      </c>
      <c r="G1201" s="66" t="str">
        <f t="shared" si="252"/>
        <v>Targeted Dealer</v>
      </c>
      <c r="H1201" s="66"/>
      <c r="I1201" s="67">
        <v>25</v>
      </c>
      <c r="J1201" s="67">
        <f t="shared" si="253"/>
        <v>23.333333333333336</v>
      </c>
      <c r="K1201" s="68">
        <v>0</v>
      </c>
      <c r="L1201" s="68">
        <f t="shared" si="254"/>
        <v>25</v>
      </c>
      <c r="M1201" s="68">
        <f t="shared" si="255"/>
        <v>0</v>
      </c>
      <c r="N1201" s="96">
        <v>0</v>
      </c>
      <c r="O1201" s="97" t="str">
        <f t="shared" si="256"/>
        <v>Mar</v>
      </c>
      <c r="P1201" s="96">
        <f t="shared" si="257"/>
        <v>0</v>
      </c>
      <c r="Q1201" s="98">
        <f t="shared" si="258"/>
        <v>0</v>
      </c>
      <c r="R1201" s="97" t="str">
        <f t="shared" si="259"/>
        <v xml:space="preserve"> </v>
      </c>
      <c r="S1201" s="99" t="b">
        <f t="shared" si="260"/>
        <v>0</v>
      </c>
      <c r="T1201" s="68">
        <v>0</v>
      </c>
      <c r="U1201" s="100" t="str">
        <f t="shared" si="261"/>
        <v>Apr</v>
      </c>
      <c r="V1201" s="96">
        <v>0</v>
      </c>
      <c r="W1201" s="101">
        <f t="shared" si="262"/>
        <v>0</v>
      </c>
      <c r="X1201" s="102">
        <f t="shared" si="263"/>
        <v>0</v>
      </c>
      <c r="Y1201" s="103" t="b">
        <f t="shared" si="264"/>
        <v>0</v>
      </c>
      <c r="Z1201" s="74">
        <v>0</v>
      </c>
      <c r="AA1201" s="69"/>
      <c r="AB1201" s="69" t="s">
        <v>133</v>
      </c>
      <c r="AC1201" s="69" t="s">
        <v>130</v>
      </c>
      <c r="AD1201" s="3">
        <f t="shared" si="265"/>
        <v>1</v>
      </c>
      <c r="AE1201" s="75"/>
    </row>
    <row r="1202" spans="1:31" ht="14.25" customHeight="1">
      <c r="A1202" s="69" t="s">
        <v>130</v>
      </c>
      <c r="B1202" s="71" t="s">
        <v>111</v>
      </c>
      <c r="C1202" s="71" t="s">
        <v>2824</v>
      </c>
      <c r="D1202" s="71">
        <v>1000001195</v>
      </c>
      <c r="E1202" s="71" t="s">
        <v>2825</v>
      </c>
      <c r="F1202" s="73">
        <v>43804</v>
      </c>
      <c r="G1202" s="66" t="str">
        <f t="shared" si="252"/>
        <v>Targeted Dealer</v>
      </c>
      <c r="H1202" s="66"/>
      <c r="I1202" s="67">
        <v>210</v>
      </c>
      <c r="J1202" s="67">
        <f t="shared" si="253"/>
        <v>196</v>
      </c>
      <c r="K1202" s="68">
        <v>145</v>
      </c>
      <c r="L1202" s="68">
        <f t="shared" si="254"/>
        <v>65</v>
      </c>
      <c r="M1202" s="68">
        <f t="shared" si="255"/>
        <v>73.979591836734699</v>
      </c>
      <c r="N1202" s="96">
        <v>205</v>
      </c>
      <c r="O1202" s="97" t="str">
        <f t="shared" si="256"/>
        <v>Mar</v>
      </c>
      <c r="P1202" s="96">
        <f t="shared" si="257"/>
        <v>205</v>
      </c>
      <c r="Q1202" s="98">
        <f t="shared" si="258"/>
        <v>-60</v>
      </c>
      <c r="R1202" s="97">
        <f t="shared" si="259"/>
        <v>-0.29268292682926833</v>
      </c>
      <c r="S1202" s="99" t="str">
        <f t="shared" si="260"/>
        <v>DEGROWTH</v>
      </c>
      <c r="T1202" s="68">
        <v>190</v>
      </c>
      <c r="U1202" s="100" t="str">
        <f t="shared" si="261"/>
        <v>Apr</v>
      </c>
      <c r="V1202" s="96">
        <v>190</v>
      </c>
      <c r="W1202" s="101">
        <f t="shared" si="262"/>
        <v>-45</v>
      </c>
      <c r="X1202" s="102">
        <f t="shared" si="263"/>
        <v>-0.23684210526315785</v>
      </c>
      <c r="Y1202" s="103" t="str">
        <f t="shared" si="264"/>
        <v>DEGROWTH</v>
      </c>
      <c r="Z1202" s="74">
        <v>0</v>
      </c>
      <c r="AA1202" s="69"/>
      <c r="AB1202" s="69" t="s">
        <v>133</v>
      </c>
      <c r="AC1202" s="69" t="s">
        <v>130</v>
      </c>
      <c r="AD1202" s="3">
        <f t="shared" si="265"/>
        <v>0</v>
      </c>
      <c r="AE1202" s="75"/>
    </row>
    <row r="1203" spans="1:31" ht="14.25" customHeight="1">
      <c r="A1203" s="69" t="s">
        <v>130</v>
      </c>
      <c r="B1203" s="71" t="s">
        <v>111</v>
      </c>
      <c r="C1203" s="71" t="s">
        <v>2826</v>
      </c>
      <c r="D1203" s="71">
        <v>1000001465</v>
      </c>
      <c r="E1203" s="72" t="s">
        <v>2827</v>
      </c>
      <c r="F1203" s="73">
        <v>43867</v>
      </c>
      <c r="G1203" s="66" t="str">
        <f t="shared" si="252"/>
        <v>Targeted Dealer</v>
      </c>
      <c r="H1203" s="66"/>
      <c r="I1203" s="67">
        <v>250</v>
      </c>
      <c r="J1203" s="67">
        <f t="shared" si="253"/>
        <v>233.33333333333334</v>
      </c>
      <c r="K1203" s="68">
        <v>0</v>
      </c>
      <c r="L1203" s="68">
        <f t="shared" si="254"/>
        <v>250</v>
      </c>
      <c r="M1203" s="68">
        <f t="shared" si="255"/>
        <v>0</v>
      </c>
      <c r="N1203" s="96">
        <v>270</v>
      </c>
      <c r="O1203" s="97" t="str">
        <f t="shared" si="256"/>
        <v>Mar</v>
      </c>
      <c r="P1203" s="96">
        <f t="shared" si="257"/>
        <v>270</v>
      </c>
      <c r="Q1203" s="98">
        <f t="shared" si="258"/>
        <v>-270</v>
      </c>
      <c r="R1203" s="97">
        <f t="shared" si="259"/>
        <v>-1</v>
      </c>
      <c r="S1203" s="99" t="str">
        <f t="shared" si="260"/>
        <v>DEGROWTH</v>
      </c>
      <c r="T1203" s="68">
        <v>222.25</v>
      </c>
      <c r="U1203" s="100" t="str">
        <f t="shared" si="261"/>
        <v>Apr</v>
      </c>
      <c r="V1203" s="96">
        <v>222.25</v>
      </c>
      <c r="W1203" s="101">
        <f t="shared" si="262"/>
        <v>-222.25</v>
      </c>
      <c r="X1203" s="102">
        <f t="shared" si="263"/>
        <v>-1</v>
      </c>
      <c r="Y1203" s="103" t="str">
        <f t="shared" si="264"/>
        <v>DEGROWTH</v>
      </c>
      <c r="Z1203" s="74">
        <v>0</v>
      </c>
      <c r="AA1203" s="69"/>
      <c r="AB1203" s="69" t="s">
        <v>133</v>
      </c>
      <c r="AC1203" s="69" t="s">
        <v>130</v>
      </c>
      <c r="AD1203" s="3">
        <f t="shared" si="265"/>
        <v>1</v>
      </c>
      <c r="AE1203" s="75"/>
    </row>
    <row r="1204" spans="1:31" ht="14.25" customHeight="1">
      <c r="A1204" s="69" t="s">
        <v>130</v>
      </c>
      <c r="B1204" s="71" t="s">
        <v>111</v>
      </c>
      <c r="C1204" s="71" t="s">
        <v>2828</v>
      </c>
      <c r="D1204" s="71">
        <v>1000002010</v>
      </c>
      <c r="E1204" s="72" t="s">
        <v>2829</v>
      </c>
      <c r="F1204" s="73">
        <v>44488</v>
      </c>
      <c r="G1204" s="66" t="str">
        <f t="shared" si="252"/>
        <v>Targeted Dealer</v>
      </c>
      <c r="H1204" s="66"/>
      <c r="I1204" s="67">
        <v>60</v>
      </c>
      <c r="J1204" s="67">
        <f t="shared" si="253"/>
        <v>56</v>
      </c>
      <c r="K1204" s="68">
        <v>7.6</v>
      </c>
      <c r="L1204" s="68">
        <f t="shared" si="254"/>
        <v>52.4</v>
      </c>
      <c r="M1204" s="68">
        <f t="shared" si="255"/>
        <v>13.571428571428569</v>
      </c>
      <c r="N1204" s="96">
        <v>45.5</v>
      </c>
      <c r="O1204" s="97" t="str">
        <f t="shared" si="256"/>
        <v>Mar</v>
      </c>
      <c r="P1204" s="96">
        <f t="shared" si="257"/>
        <v>45.5</v>
      </c>
      <c r="Q1204" s="98">
        <f t="shared" si="258"/>
        <v>-37.9</v>
      </c>
      <c r="R1204" s="97">
        <f t="shared" si="259"/>
        <v>-0.83296703296703301</v>
      </c>
      <c r="S1204" s="99" t="str">
        <f t="shared" si="260"/>
        <v>DEGROWTH</v>
      </c>
      <c r="T1204" s="68">
        <v>49</v>
      </c>
      <c r="U1204" s="100" t="str">
        <f t="shared" si="261"/>
        <v>Apr</v>
      </c>
      <c r="V1204" s="96">
        <v>49</v>
      </c>
      <c r="W1204" s="101">
        <f t="shared" si="262"/>
        <v>-41.4</v>
      </c>
      <c r="X1204" s="102">
        <f t="shared" si="263"/>
        <v>-0.8448979591836735</v>
      </c>
      <c r="Y1204" s="103" t="str">
        <f t="shared" si="264"/>
        <v>DEGROWTH</v>
      </c>
      <c r="Z1204" s="74">
        <v>0</v>
      </c>
      <c r="AA1204" s="69"/>
      <c r="AB1204" s="69" t="s">
        <v>133</v>
      </c>
      <c r="AC1204" s="69" t="s">
        <v>130</v>
      </c>
      <c r="AD1204" s="3">
        <f t="shared" si="265"/>
        <v>0</v>
      </c>
      <c r="AE1204" s="75"/>
    </row>
    <row r="1205" spans="1:31" ht="14.25" customHeight="1">
      <c r="A1205" s="69" t="s">
        <v>130</v>
      </c>
      <c r="B1205" s="71" t="s">
        <v>111</v>
      </c>
      <c r="C1205" s="71" t="s">
        <v>2830</v>
      </c>
      <c r="D1205" s="71">
        <v>1000002510</v>
      </c>
      <c r="E1205" s="72" t="s">
        <v>2831</v>
      </c>
      <c r="F1205" s="73">
        <v>44585</v>
      </c>
      <c r="G1205" s="66" t="str">
        <f t="shared" si="252"/>
        <v>Targeted Dealer</v>
      </c>
      <c r="H1205" s="66"/>
      <c r="I1205" s="67">
        <v>100</v>
      </c>
      <c r="J1205" s="67">
        <f t="shared" si="253"/>
        <v>93.333333333333343</v>
      </c>
      <c r="K1205" s="68">
        <v>30</v>
      </c>
      <c r="L1205" s="68">
        <f t="shared" si="254"/>
        <v>70</v>
      </c>
      <c r="M1205" s="68">
        <f t="shared" si="255"/>
        <v>32.142857142857139</v>
      </c>
      <c r="N1205" s="96">
        <v>160</v>
      </c>
      <c r="O1205" s="97" t="str">
        <f t="shared" si="256"/>
        <v>Mar</v>
      </c>
      <c r="P1205" s="96">
        <f t="shared" si="257"/>
        <v>160</v>
      </c>
      <c r="Q1205" s="98">
        <f t="shared" si="258"/>
        <v>-130</v>
      </c>
      <c r="R1205" s="97">
        <f t="shared" si="259"/>
        <v>-0.8125</v>
      </c>
      <c r="S1205" s="99" t="str">
        <f t="shared" si="260"/>
        <v>DEGROWTH</v>
      </c>
      <c r="T1205" s="68">
        <v>90</v>
      </c>
      <c r="U1205" s="100" t="str">
        <f t="shared" si="261"/>
        <v>Apr</v>
      </c>
      <c r="V1205" s="96">
        <v>90</v>
      </c>
      <c r="W1205" s="101">
        <f t="shared" si="262"/>
        <v>-60</v>
      </c>
      <c r="X1205" s="102">
        <f t="shared" si="263"/>
        <v>-0.66666666666666674</v>
      </c>
      <c r="Y1205" s="103" t="str">
        <f t="shared" si="264"/>
        <v>DEGROWTH</v>
      </c>
      <c r="Z1205" s="74">
        <v>0</v>
      </c>
      <c r="AA1205" s="69"/>
      <c r="AB1205" s="69" t="s">
        <v>133</v>
      </c>
      <c r="AC1205" s="69" t="s">
        <v>130</v>
      </c>
      <c r="AD1205" s="3">
        <f t="shared" si="265"/>
        <v>0</v>
      </c>
      <c r="AE1205" s="75"/>
    </row>
    <row r="1206" spans="1:31" ht="14.25" customHeight="1">
      <c r="A1206" s="69" t="s">
        <v>130</v>
      </c>
      <c r="B1206" s="71" t="s">
        <v>111</v>
      </c>
      <c r="C1206" s="71" t="s">
        <v>2832</v>
      </c>
      <c r="D1206" s="71">
        <v>1000002773</v>
      </c>
      <c r="E1206" s="72" t="s">
        <v>2833</v>
      </c>
      <c r="F1206" s="73">
        <v>44692</v>
      </c>
      <c r="G1206" s="66" t="str">
        <f t="shared" si="252"/>
        <v>Targeted Dealer</v>
      </c>
      <c r="H1206" s="66"/>
      <c r="I1206" s="67">
        <v>220</v>
      </c>
      <c r="J1206" s="67">
        <f t="shared" si="253"/>
        <v>205.33333333333331</v>
      </c>
      <c r="K1206" s="68">
        <v>235</v>
      </c>
      <c r="L1206" s="68">
        <f t="shared" si="254"/>
        <v>-15</v>
      </c>
      <c r="M1206" s="68">
        <f t="shared" si="255"/>
        <v>114.44805194805195</v>
      </c>
      <c r="N1206" s="96">
        <v>223.5</v>
      </c>
      <c r="O1206" s="97" t="str">
        <f t="shared" si="256"/>
        <v>Mar</v>
      </c>
      <c r="P1206" s="96">
        <f t="shared" si="257"/>
        <v>223.5</v>
      </c>
      <c r="Q1206" s="98">
        <f t="shared" si="258"/>
        <v>11.5</v>
      </c>
      <c r="R1206" s="97">
        <f t="shared" si="259"/>
        <v>5.1454138702460961E-2</v>
      </c>
      <c r="S1206" s="99" t="str">
        <f t="shared" si="260"/>
        <v>GROWTH</v>
      </c>
      <c r="T1206" s="68">
        <v>80</v>
      </c>
      <c r="U1206" s="100" t="str">
        <f t="shared" si="261"/>
        <v>Apr</v>
      </c>
      <c r="V1206" s="96">
        <v>80</v>
      </c>
      <c r="W1206" s="101">
        <f t="shared" si="262"/>
        <v>155</v>
      </c>
      <c r="X1206" s="102">
        <f t="shared" si="263"/>
        <v>1.9375</v>
      </c>
      <c r="Y1206" s="103" t="str">
        <f t="shared" si="264"/>
        <v>GROWTH</v>
      </c>
      <c r="Z1206" s="74">
        <v>0</v>
      </c>
      <c r="AA1206" s="69"/>
      <c r="AB1206" s="69" t="s">
        <v>133</v>
      </c>
      <c r="AC1206" s="69" t="s">
        <v>130</v>
      </c>
      <c r="AD1206" s="3">
        <f t="shared" si="265"/>
        <v>0</v>
      </c>
      <c r="AE1206" s="75"/>
    </row>
    <row r="1207" spans="1:31" ht="14.25" customHeight="1">
      <c r="A1207" s="69" t="s">
        <v>130</v>
      </c>
      <c r="B1207" s="71" t="s">
        <v>111</v>
      </c>
      <c r="C1207" s="71" t="s">
        <v>2834</v>
      </c>
      <c r="D1207" s="71">
        <v>1000002866</v>
      </c>
      <c r="E1207" s="72" t="s">
        <v>2835</v>
      </c>
      <c r="F1207" s="73">
        <v>44767</v>
      </c>
      <c r="G1207" s="66" t="str">
        <f t="shared" si="252"/>
        <v>Targeted Dealer</v>
      </c>
      <c r="H1207" s="66"/>
      <c r="I1207" s="67">
        <v>100</v>
      </c>
      <c r="J1207" s="67">
        <f t="shared" si="253"/>
        <v>93.333333333333343</v>
      </c>
      <c r="K1207" s="68">
        <v>90</v>
      </c>
      <c r="L1207" s="68">
        <f t="shared" si="254"/>
        <v>10</v>
      </c>
      <c r="M1207" s="68">
        <f t="shared" si="255"/>
        <v>96.428571428571416</v>
      </c>
      <c r="N1207" s="96">
        <v>80</v>
      </c>
      <c r="O1207" s="97" t="str">
        <f t="shared" si="256"/>
        <v>Mar</v>
      </c>
      <c r="P1207" s="96">
        <f t="shared" si="257"/>
        <v>80</v>
      </c>
      <c r="Q1207" s="98">
        <f t="shared" si="258"/>
        <v>10</v>
      </c>
      <c r="R1207" s="97">
        <f t="shared" si="259"/>
        <v>0.125</v>
      </c>
      <c r="S1207" s="99" t="str">
        <f t="shared" si="260"/>
        <v>GROWTH</v>
      </c>
      <c r="T1207" s="68">
        <v>25</v>
      </c>
      <c r="U1207" s="100" t="str">
        <f t="shared" si="261"/>
        <v>Apr</v>
      </c>
      <c r="V1207" s="96">
        <v>25</v>
      </c>
      <c r="W1207" s="101">
        <f t="shared" si="262"/>
        <v>65</v>
      </c>
      <c r="X1207" s="102">
        <f t="shared" si="263"/>
        <v>2.6</v>
      </c>
      <c r="Y1207" s="103" t="str">
        <f t="shared" si="264"/>
        <v>GROWTH</v>
      </c>
      <c r="Z1207" s="74">
        <v>0</v>
      </c>
      <c r="AA1207" s="69"/>
      <c r="AB1207" s="69" t="s">
        <v>133</v>
      </c>
      <c r="AC1207" s="69" t="s">
        <v>130</v>
      </c>
      <c r="AD1207" s="3">
        <f t="shared" si="265"/>
        <v>0</v>
      </c>
      <c r="AE1207" s="75"/>
    </row>
    <row r="1208" spans="1:31" ht="14.25" customHeight="1">
      <c r="A1208" s="69" t="s">
        <v>130</v>
      </c>
      <c r="B1208" s="71" t="s">
        <v>111</v>
      </c>
      <c r="C1208" s="71" t="s">
        <v>2836</v>
      </c>
      <c r="D1208" s="71">
        <v>1000003392</v>
      </c>
      <c r="E1208" s="71" t="s">
        <v>2837</v>
      </c>
      <c r="F1208" s="73">
        <v>44981</v>
      </c>
      <c r="G1208" s="66" t="str">
        <f t="shared" si="252"/>
        <v>Targeted Dealer</v>
      </c>
      <c r="H1208" s="66"/>
      <c r="I1208" s="67">
        <v>60</v>
      </c>
      <c r="J1208" s="67">
        <f t="shared" si="253"/>
        <v>56</v>
      </c>
      <c r="K1208" s="68">
        <v>66</v>
      </c>
      <c r="L1208" s="68">
        <f t="shared" si="254"/>
        <v>-6</v>
      </c>
      <c r="M1208" s="68">
        <f t="shared" si="255"/>
        <v>117.85714285714285</v>
      </c>
      <c r="N1208" s="96">
        <v>70</v>
      </c>
      <c r="O1208" s="97" t="str">
        <f t="shared" si="256"/>
        <v>Mar</v>
      </c>
      <c r="P1208" s="96">
        <f t="shared" si="257"/>
        <v>70</v>
      </c>
      <c r="Q1208" s="98">
        <f t="shared" si="258"/>
        <v>-4</v>
      </c>
      <c r="R1208" s="97">
        <f t="shared" si="259"/>
        <v>-5.7142857142857162E-2</v>
      </c>
      <c r="S1208" s="99" t="str">
        <f t="shared" si="260"/>
        <v>DEGROWTH</v>
      </c>
      <c r="T1208" s="68">
        <v>80</v>
      </c>
      <c r="U1208" s="100" t="str">
        <f t="shared" si="261"/>
        <v>Apr</v>
      </c>
      <c r="V1208" s="96">
        <v>80</v>
      </c>
      <c r="W1208" s="101">
        <f t="shared" si="262"/>
        <v>-14</v>
      </c>
      <c r="X1208" s="102">
        <f t="shared" si="263"/>
        <v>-0.17500000000000004</v>
      </c>
      <c r="Y1208" s="103" t="str">
        <f t="shared" si="264"/>
        <v>DEGROWTH</v>
      </c>
      <c r="Z1208" s="74">
        <v>0</v>
      </c>
      <c r="AA1208" s="69"/>
      <c r="AB1208" s="69" t="s">
        <v>133</v>
      </c>
      <c r="AC1208" s="69" t="s">
        <v>130</v>
      </c>
      <c r="AD1208" s="3">
        <f t="shared" si="265"/>
        <v>0</v>
      </c>
      <c r="AE1208" s="75"/>
    </row>
    <row r="1209" spans="1:31" ht="14.25" customHeight="1">
      <c r="A1209" s="69" t="s">
        <v>130</v>
      </c>
      <c r="B1209" s="71" t="s">
        <v>111</v>
      </c>
      <c r="C1209" s="71" t="s">
        <v>420</v>
      </c>
      <c r="D1209" s="71">
        <v>1000003462</v>
      </c>
      <c r="E1209" s="71" t="s">
        <v>421</v>
      </c>
      <c r="F1209" s="73">
        <v>45013</v>
      </c>
      <c r="G1209" s="66" t="str">
        <f t="shared" si="252"/>
        <v>Targeted Dealer</v>
      </c>
      <c r="H1209" s="66"/>
      <c r="I1209" s="67">
        <v>100</v>
      </c>
      <c r="J1209" s="67">
        <f t="shared" si="253"/>
        <v>93.333333333333343</v>
      </c>
      <c r="K1209" s="68">
        <v>0</v>
      </c>
      <c r="L1209" s="68">
        <f t="shared" si="254"/>
        <v>100</v>
      </c>
      <c r="M1209" s="68">
        <f t="shared" si="255"/>
        <v>0</v>
      </c>
      <c r="N1209" s="96">
        <v>25</v>
      </c>
      <c r="O1209" s="97" t="str">
        <f t="shared" si="256"/>
        <v>Mar</v>
      </c>
      <c r="P1209" s="96">
        <f t="shared" si="257"/>
        <v>25</v>
      </c>
      <c r="Q1209" s="98">
        <f t="shared" si="258"/>
        <v>-25</v>
      </c>
      <c r="R1209" s="97">
        <f t="shared" si="259"/>
        <v>-1</v>
      </c>
      <c r="S1209" s="99" t="str">
        <f t="shared" si="260"/>
        <v>DEGROWTH</v>
      </c>
      <c r="T1209" s="68">
        <v>0</v>
      </c>
      <c r="U1209" s="100" t="str">
        <f t="shared" si="261"/>
        <v>Apr</v>
      </c>
      <c r="V1209" s="96">
        <v>0</v>
      </c>
      <c r="W1209" s="101">
        <f t="shared" si="262"/>
        <v>0</v>
      </c>
      <c r="X1209" s="102">
        <f t="shared" si="263"/>
        <v>0</v>
      </c>
      <c r="Y1209" s="103" t="b">
        <f t="shared" si="264"/>
        <v>0</v>
      </c>
      <c r="Z1209" s="74">
        <v>0</v>
      </c>
      <c r="AA1209" s="69"/>
      <c r="AB1209" s="69" t="s">
        <v>133</v>
      </c>
      <c r="AC1209" s="69" t="s">
        <v>130</v>
      </c>
      <c r="AD1209" s="3">
        <f t="shared" si="265"/>
        <v>1</v>
      </c>
      <c r="AE1209" s="75"/>
    </row>
    <row r="1210" spans="1:31" ht="14.25" customHeight="1">
      <c r="A1210" s="69" t="s">
        <v>130</v>
      </c>
      <c r="B1210" s="71" t="s">
        <v>111</v>
      </c>
      <c r="C1210" s="71" t="s">
        <v>2838</v>
      </c>
      <c r="D1210" s="71">
        <v>1000003606</v>
      </c>
      <c r="E1210" s="71" t="s">
        <v>2839</v>
      </c>
      <c r="F1210" s="73">
        <v>45090</v>
      </c>
      <c r="G1210" s="66" t="str">
        <f t="shared" si="252"/>
        <v>Targeted Dealer</v>
      </c>
      <c r="H1210" s="66"/>
      <c r="I1210" s="67">
        <v>70</v>
      </c>
      <c r="J1210" s="67">
        <f t="shared" si="253"/>
        <v>65.333333333333343</v>
      </c>
      <c r="K1210" s="68">
        <v>55</v>
      </c>
      <c r="L1210" s="68">
        <f t="shared" si="254"/>
        <v>15</v>
      </c>
      <c r="M1210" s="68">
        <f t="shared" si="255"/>
        <v>84.183673469387742</v>
      </c>
      <c r="N1210" s="96">
        <v>0</v>
      </c>
      <c r="O1210" s="97" t="str">
        <f t="shared" si="256"/>
        <v>Mar</v>
      </c>
      <c r="P1210" s="96">
        <f t="shared" si="257"/>
        <v>0</v>
      </c>
      <c r="Q1210" s="98">
        <f t="shared" si="258"/>
        <v>55</v>
      </c>
      <c r="R1210" s="97" t="str">
        <f t="shared" si="259"/>
        <v xml:space="preserve"> </v>
      </c>
      <c r="S1210" s="99" t="b">
        <f t="shared" si="260"/>
        <v>0</v>
      </c>
      <c r="T1210" s="68">
        <v>25</v>
      </c>
      <c r="U1210" s="100" t="str">
        <f t="shared" si="261"/>
        <v>Apr</v>
      </c>
      <c r="V1210" s="96">
        <v>25</v>
      </c>
      <c r="W1210" s="101">
        <f t="shared" si="262"/>
        <v>30</v>
      </c>
      <c r="X1210" s="102">
        <f t="shared" si="263"/>
        <v>1.2000000000000002</v>
      </c>
      <c r="Y1210" s="103" t="str">
        <f t="shared" si="264"/>
        <v>GROWTH</v>
      </c>
      <c r="Z1210" s="74">
        <v>0</v>
      </c>
      <c r="AA1210" s="69"/>
      <c r="AB1210" s="69" t="s">
        <v>133</v>
      </c>
      <c r="AC1210" s="69" t="s">
        <v>130</v>
      </c>
      <c r="AD1210" s="3">
        <f t="shared" si="265"/>
        <v>0</v>
      </c>
      <c r="AE1210" s="75"/>
    </row>
    <row r="1211" spans="1:31" ht="14.25" customHeight="1">
      <c r="A1211" s="69" t="s">
        <v>130</v>
      </c>
      <c r="B1211" s="78" t="s">
        <v>111</v>
      </c>
      <c r="C1211" s="78" t="s">
        <v>2840</v>
      </c>
      <c r="D1211" s="78">
        <v>1000003921</v>
      </c>
      <c r="E1211" s="78" t="s">
        <v>2841</v>
      </c>
      <c r="F1211" s="73">
        <v>45409</v>
      </c>
      <c r="G1211" s="66" t="str">
        <f t="shared" si="252"/>
        <v>Targeted Dealer</v>
      </c>
      <c r="H1211" s="66"/>
      <c r="I1211" s="67">
        <v>600</v>
      </c>
      <c r="J1211" s="67">
        <f t="shared" si="253"/>
        <v>560</v>
      </c>
      <c r="K1211" s="68">
        <v>585</v>
      </c>
      <c r="L1211" s="68">
        <f t="shared" si="254"/>
        <v>15</v>
      </c>
      <c r="M1211" s="68">
        <f t="shared" si="255"/>
        <v>104.46428571428572</v>
      </c>
      <c r="N1211" s="96">
        <v>416.5</v>
      </c>
      <c r="O1211" s="97" t="str">
        <f t="shared" si="256"/>
        <v>Mar</v>
      </c>
      <c r="P1211" s="96">
        <f t="shared" si="257"/>
        <v>416.5</v>
      </c>
      <c r="Q1211" s="98">
        <f t="shared" si="258"/>
        <v>168.5</v>
      </c>
      <c r="R1211" s="97">
        <f t="shared" si="259"/>
        <v>0.40456182472989188</v>
      </c>
      <c r="S1211" s="99" t="str">
        <f t="shared" si="260"/>
        <v>GROWTH</v>
      </c>
      <c r="T1211" s="68">
        <v>560</v>
      </c>
      <c r="U1211" s="100" t="str">
        <f t="shared" si="261"/>
        <v>Apr</v>
      </c>
      <c r="V1211" s="96">
        <v>560</v>
      </c>
      <c r="W1211" s="101">
        <f t="shared" si="262"/>
        <v>25</v>
      </c>
      <c r="X1211" s="102">
        <f t="shared" si="263"/>
        <v>4.4642857142857206E-2</v>
      </c>
      <c r="Y1211" s="103" t="str">
        <f t="shared" si="264"/>
        <v>GROWTH</v>
      </c>
      <c r="Z1211" s="74">
        <v>0</v>
      </c>
      <c r="AA1211" s="69"/>
      <c r="AB1211" s="69" t="s">
        <v>133</v>
      </c>
      <c r="AC1211" s="69" t="s">
        <v>130</v>
      </c>
      <c r="AD1211" s="3">
        <f t="shared" si="265"/>
        <v>0</v>
      </c>
      <c r="AE1211" s="75"/>
    </row>
    <row r="1212" spans="1:31" ht="14.25" customHeight="1">
      <c r="A1212" s="69" t="s">
        <v>130</v>
      </c>
      <c r="B1212" s="71" t="s">
        <v>113</v>
      </c>
      <c r="C1212" s="71" t="s">
        <v>2842</v>
      </c>
      <c r="D1212" s="71">
        <v>1000001712</v>
      </c>
      <c r="E1212" s="72" t="s">
        <v>2843</v>
      </c>
      <c r="F1212" s="73">
        <v>41302</v>
      </c>
      <c r="G1212" s="66" t="str">
        <f t="shared" si="252"/>
        <v>Targeted Dealer</v>
      </c>
      <c r="H1212" s="66"/>
      <c r="I1212" s="67">
        <v>350</v>
      </c>
      <c r="J1212" s="67">
        <f t="shared" si="253"/>
        <v>326.66666666666663</v>
      </c>
      <c r="K1212" s="68">
        <v>241</v>
      </c>
      <c r="L1212" s="68">
        <f t="shared" si="254"/>
        <v>109</v>
      </c>
      <c r="M1212" s="68">
        <f t="shared" si="255"/>
        <v>73.775510204081641</v>
      </c>
      <c r="N1212" s="96">
        <v>290.5</v>
      </c>
      <c r="O1212" s="97" t="str">
        <f t="shared" si="256"/>
        <v>Mar</v>
      </c>
      <c r="P1212" s="96">
        <f t="shared" si="257"/>
        <v>290.5</v>
      </c>
      <c r="Q1212" s="98">
        <f t="shared" si="258"/>
        <v>-49.5</v>
      </c>
      <c r="R1212" s="97">
        <f t="shared" si="259"/>
        <v>-0.17039586919104988</v>
      </c>
      <c r="S1212" s="99" t="str">
        <f t="shared" si="260"/>
        <v>DEGROWTH</v>
      </c>
      <c r="T1212" s="68">
        <v>498.5</v>
      </c>
      <c r="U1212" s="100" t="str">
        <f t="shared" si="261"/>
        <v>Apr</v>
      </c>
      <c r="V1212" s="96">
        <v>498.5</v>
      </c>
      <c r="W1212" s="101">
        <f t="shared" si="262"/>
        <v>-257.5</v>
      </c>
      <c r="X1212" s="102">
        <f t="shared" si="263"/>
        <v>-0.51654964894684052</v>
      </c>
      <c r="Y1212" s="103" t="str">
        <f t="shared" si="264"/>
        <v>DEGROWTH</v>
      </c>
      <c r="Z1212" s="74">
        <v>0</v>
      </c>
      <c r="AA1212" s="69"/>
      <c r="AB1212" s="69" t="s">
        <v>133</v>
      </c>
      <c r="AC1212" s="69" t="s">
        <v>130</v>
      </c>
      <c r="AD1212" s="3">
        <f t="shared" si="265"/>
        <v>0</v>
      </c>
      <c r="AE1212" s="75"/>
    </row>
    <row r="1213" spans="1:31" ht="14.25" customHeight="1">
      <c r="A1213" s="69" t="s">
        <v>130</v>
      </c>
      <c r="B1213" s="71" t="s">
        <v>113</v>
      </c>
      <c r="C1213" s="71" t="s">
        <v>2844</v>
      </c>
      <c r="D1213" s="71">
        <v>1000001734</v>
      </c>
      <c r="E1213" s="72" t="s">
        <v>2845</v>
      </c>
      <c r="F1213" s="73">
        <v>41493</v>
      </c>
      <c r="G1213" s="66" t="str">
        <f t="shared" si="252"/>
        <v>Targeted Dealer</v>
      </c>
      <c r="H1213" s="66"/>
      <c r="I1213" s="67">
        <v>550</v>
      </c>
      <c r="J1213" s="67">
        <f t="shared" si="253"/>
        <v>513.33333333333326</v>
      </c>
      <c r="K1213" s="68">
        <v>581.5</v>
      </c>
      <c r="L1213" s="68">
        <f t="shared" si="254"/>
        <v>-31.5</v>
      </c>
      <c r="M1213" s="68">
        <f t="shared" si="255"/>
        <v>113.27922077922079</v>
      </c>
      <c r="N1213" s="96">
        <v>703.25</v>
      </c>
      <c r="O1213" s="97" t="str">
        <f t="shared" si="256"/>
        <v>Mar</v>
      </c>
      <c r="P1213" s="96">
        <f t="shared" si="257"/>
        <v>703.25</v>
      </c>
      <c r="Q1213" s="98">
        <f t="shared" si="258"/>
        <v>-121.75</v>
      </c>
      <c r="R1213" s="97">
        <f t="shared" si="259"/>
        <v>-0.17312477781727698</v>
      </c>
      <c r="S1213" s="99" t="str">
        <f t="shared" si="260"/>
        <v>DEGROWTH</v>
      </c>
      <c r="T1213" s="68">
        <v>488.5</v>
      </c>
      <c r="U1213" s="100" t="str">
        <f t="shared" si="261"/>
        <v>Apr</v>
      </c>
      <c r="V1213" s="96">
        <v>488.5</v>
      </c>
      <c r="W1213" s="101">
        <f t="shared" si="262"/>
        <v>93</v>
      </c>
      <c r="X1213" s="102">
        <f t="shared" si="263"/>
        <v>0.19037871033776876</v>
      </c>
      <c r="Y1213" s="103" t="str">
        <f t="shared" si="264"/>
        <v>GROWTH</v>
      </c>
      <c r="Z1213" s="74">
        <v>0</v>
      </c>
      <c r="AA1213" s="69"/>
      <c r="AB1213" s="69" t="s">
        <v>133</v>
      </c>
      <c r="AC1213" s="69" t="s">
        <v>130</v>
      </c>
      <c r="AD1213" s="3">
        <f t="shared" si="265"/>
        <v>0</v>
      </c>
      <c r="AE1213" s="75"/>
    </row>
    <row r="1214" spans="1:31" ht="14.25" customHeight="1">
      <c r="A1214" s="69" t="s">
        <v>130</v>
      </c>
      <c r="B1214" s="71" t="s">
        <v>113</v>
      </c>
      <c r="C1214" s="71" t="s">
        <v>2846</v>
      </c>
      <c r="D1214" s="71">
        <v>1000001735</v>
      </c>
      <c r="E1214" s="72" t="s">
        <v>2847</v>
      </c>
      <c r="F1214" s="73">
        <v>41523</v>
      </c>
      <c r="G1214" s="66" t="str">
        <f t="shared" si="252"/>
        <v>Targeted Dealer</v>
      </c>
      <c r="H1214" s="66"/>
      <c r="I1214" s="67">
        <v>400</v>
      </c>
      <c r="J1214" s="67">
        <f t="shared" si="253"/>
        <v>373.33333333333337</v>
      </c>
      <c r="K1214" s="68">
        <v>374.95</v>
      </c>
      <c r="L1214" s="68">
        <f t="shared" si="254"/>
        <v>25.050000000000011</v>
      </c>
      <c r="M1214" s="68">
        <f t="shared" si="255"/>
        <v>100.43303571428569</v>
      </c>
      <c r="N1214" s="96">
        <v>270</v>
      </c>
      <c r="O1214" s="97" t="str">
        <f t="shared" si="256"/>
        <v>Mar</v>
      </c>
      <c r="P1214" s="96">
        <f t="shared" si="257"/>
        <v>270</v>
      </c>
      <c r="Q1214" s="98">
        <f t="shared" si="258"/>
        <v>104.94999999999999</v>
      </c>
      <c r="R1214" s="97">
        <f t="shared" si="259"/>
        <v>0.38870370370370355</v>
      </c>
      <c r="S1214" s="99" t="str">
        <f t="shared" si="260"/>
        <v>GROWTH</v>
      </c>
      <c r="T1214" s="68">
        <v>310</v>
      </c>
      <c r="U1214" s="100" t="str">
        <f t="shared" si="261"/>
        <v>Apr</v>
      </c>
      <c r="V1214" s="96">
        <v>310</v>
      </c>
      <c r="W1214" s="101">
        <f t="shared" si="262"/>
        <v>64.949999999999989</v>
      </c>
      <c r="X1214" s="102">
        <f t="shared" si="263"/>
        <v>0.20951612903225802</v>
      </c>
      <c r="Y1214" s="103" t="str">
        <f t="shared" si="264"/>
        <v>GROWTH</v>
      </c>
      <c r="Z1214" s="74">
        <v>0</v>
      </c>
      <c r="AA1214" s="69"/>
      <c r="AB1214" s="69" t="s">
        <v>133</v>
      </c>
      <c r="AC1214" s="69" t="s">
        <v>130</v>
      </c>
      <c r="AD1214" s="3">
        <f t="shared" si="265"/>
        <v>0</v>
      </c>
      <c r="AE1214" s="75"/>
    </row>
    <row r="1215" spans="1:31" ht="14.25" customHeight="1">
      <c r="A1215" s="69" t="s">
        <v>130</v>
      </c>
      <c r="B1215" s="71" t="s">
        <v>113</v>
      </c>
      <c r="C1215" s="71" t="s">
        <v>2848</v>
      </c>
      <c r="D1215" s="71">
        <v>1000001736</v>
      </c>
      <c r="E1215" s="72" t="s">
        <v>2849</v>
      </c>
      <c r="F1215" s="73">
        <v>41676</v>
      </c>
      <c r="G1215" s="66" t="str">
        <f t="shared" si="252"/>
        <v>Targeted Dealer</v>
      </c>
      <c r="H1215" s="66"/>
      <c r="I1215" s="67">
        <v>50</v>
      </c>
      <c r="J1215" s="67">
        <f t="shared" si="253"/>
        <v>46.666666666666671</v>
      </c>
      <c r="K1215" s="68">
        <v>30</v>
      </c>
      <c r="L1215" s="68">
        <f t="shared" si="254"/>
        <v>20</v>
      </c>
      <c r="M1215" s="68">
        <f t="shared" si="255"/>
        <v>64.285714285714278</v>
      </c>
      <c r="N1215" s="96">
        <v>60</v>
      </c>
      <c r="O1215" s="97" t="str">
        <f t="shared" si="256"/>
        <v>Mar</v>
      </c>
      <c r="P1215" s="96">
        <f t="shared" si="257"/>
        <v>60</v>
      </c>
      <c r="Q1215" s="98">
        <f t="shared" si="258"/>
        <v>-30</v>
      </c>
      <c r="R1215" s="97">
        <f t="shared" si="259"/>
        <v>-0.5</v>
      </c>
      <c r="S1215" s="99" t="str">
        <f t="shared" si="260"/>
        <v>DEGROWTH</v>
      </c>
      <c r="T1215" s="68">
        <v>0</v>
      </c>
      <c r="U1215" s="100" t="str">
        <f t="shared" si="261"/>
        <v>Apr</v>
      </c>
      <c r="V1215" s="96">
        <v>0</v>
      </c>
      <c r="W1215" s="101">
        <f t="shared" si="262"/>
        <v>30</v>
      </c>
      <c r="X1215" s="102">
        <f t="shared" si="263"/>
        <v>0</v>
      </c>
      <c r="Y1215" s="103" t="b">
        <f t="shared" si="264"/>
        <v>0</v>
      </c>
      <c r="Z1215" s="74">
        <v>0</v>
      </c>
      <c r="AA1215" s="69"/>
      <c r="AB1215" s="69" t="s">
        <v>133</v>
      </c>
      <c r="AC1215" s="69" t="s">
        <v>130</v>
      </c>
      <c r="AD1215" s="3">
        <f t="shared" si="265"/>
        <v>0</v>
      </c>
      <c r="AE1215" s="75"/>
    </row>
    <row r="1216" spans="1:31" ht="14.25" customHeight="1">
      <c r="A1216" s="69" t="s">
        <v>130</v>
      </c>
      <c r="B1216" s="71" t="s">
        <v>113</v>
      </c>
      <c r="C1216" s="71" t="s">
        <v>422</v>
      </c>
      <c r="D1216" s="71">
        <v>1000001718</v>
      </c>
      <c r="E1216" s="72" t="s">
        <v>423</v>
      </c>
      <c r="F1216" s="73">
        <v>42124</v>
      </c>
      <c r="G1216" s="66" t="str">
        <f t="shared" si="252"/>
        <v>Targeted Dealer</v>
      </c>
      <c r="H1216" s="66"/>
      <c r="I1216" s="67">
        <v>50</v>
      </c>
      <c r="J1216" s="67">
        <f t="shared" si="253"/>
        <v>46.666666666666671</v>
      </c>
      <c r="K1216" s="68">
        <v>12</v>
      </c>
      <c r="L1216" s="68">
        <f t="shared" si="254"/>
        <v>38</v>
      </c>
      <c r="M1216" s="68">
        <f t="shared" si="255"/>
        <v>25.714285714285712</v>
      </c>
      <c r="N1216" s="96">
        <v>12</v>
      </c>
      <c r="O1216" s="97" t="str">
        <f t="shared" si="256"/>
        <v>Mar</v>
      </c>
      <c r="P1216" s="96">
        <f t="shared" si="257"/>
        <v>12</v>
      </c>
      <c r="Q1216" s="98">
        <f t="shared" si="258"/>
        <v>0</v>
      </c>
      <c r="R1216" s="97">
        <f t="shared" si="259"/>
        <v>0</v>
      </c>
      <c r="S1216" s="99" t="str">
        <f t="shared" si="260"/>
        <v>GROWTH</v>
      </c>
      <c r="T1216" s="68">
        <v>95</v>
      </c>
      <c r="U1216" s="100" t="str">
        <f t="shared" si="261"/>
        <v>Apr</v>
      </c>
      <c r="V1216" s="96">
        <v>95</v>
      </c>
      <c r="W1216" s="101">
        <f t="shared" si="262"/>
        <v>-83</v>
      </c>
      <c r="X1216" s="102">
        <f t="shared" si="263"/>
        <v>-0.87368421052631584</v>
      </c>
      <c r="Y1216" s="103" t="str">
        <f t="shared" si="264"/>
        <v>DEGROWTH</v>
      </c>
      <c r="Z1216" s="74">
        <v>0</v>
      </c>
      <c r="AA1216" s="69"/>
      <c r="AB1216" s="69" t="s">
        <v>133</v>
      </c>
      <c r="AC1216" s="69" t="s">
        <v>130</v>
      </c>
      <c r="AD1216" s="3">
        <f t="shared" si="265"/>
        <v>0</v>
      </c>
      <c r="AE1216" s="75"/>
    </row>
    <row r="1217" spans="1:31" ht="14.25" customHeight="1">
      <c r="A1217" s="69" t="s">
        <v>130</v>
      </c>
      <c r="B1217" s="71" t="s">
        <v>113</v>
      </c>
      <c r="C1217" s="71" t="s">
        <v>2850</v>
      </c>
      <c r="D1217" s="71">
        <v>1000001724</v>
      </c>
      <c r="E1217" s="72" t="s">
        <v>2851</v>
      </c>
      <c r="F1217" s="73">
        <v>42124</v>
      </c>
      <c r="G1217" s="66" t="str">
        <f t="shared" si="252"/>
        <v>Targeted Dealer</v>
      </c>
      <c r="H1217" s="66"/>
      <c r="I1217" s="67">
        <v>60</v>
      </c>
      <c r="J1217" s="67">
        <f t="shared" si="253"/>
        <v>56</v>
      </c>
      <c r="K1217" s="68">
        <v>38</v>
      </c>
      <c r="L1217" s="68">
        <f t="shared" si="254"/>
        <v>22</v>
      </c>
      <c r="M1217" s="68">
        <f t="shared" si="255"/>
        <v>67.857142857142847</v>
      </c>
      <c r="N1217" s="96">
        <v>7.5</v>
      </c>
      <c r="O1217" s="97" t="str">
        <f t="shared" si="256"/>
        <v>Mar</v>
      </c>
      <c r="P1217" s="96">
        <f t="shared" si="257"/>
        <v>7.5</v>
      </c>
      <c r="Q1217" s="98">
        <f t="shared" si="258"/>
        <v>30.5</v>
      </c>
      <c r="R1217" s="97">
        <f t="shared" si="259"/>
        <v>4.0666666666666664</v>
      </c>
      <c r="S1217" s="99" t="str">
        <f t="shared" si="260"/>
        <v>GROWTH</v>
      </c>
      <c r="T1217" s="68">
        <v>6</v>
      </c>
      <c r="U1217" s="100" t="str">
        <f t="shared" si="261"/>
        <v>Apr</v>
      </c>
      <c r="V1217" s="96">
        <v>6</v>
      </c>
      <c r="W1217" s="101">
        <f t="shared" si="262"/>
        <v>32</v>
      </c>
      <c r="X1217" s="102">
        <f t="shared" si="263"/>
        <v>5.333333333333333</v>
      </c>
      <c r="Y1217" s="103" t="str">
        <f t="shared" si="264"/>
        <v>GROWTH</v>
      </c>
      <c r="Z1217" s="74">
        <v>0</v>
      </c>
      <c r="AA1217" s="69"/>
      <c r="AB1217" s="69" t="s">
        <v>133</v>
      </c>
      <c r="AC1217" s="69" t="s">
        <v>130</v>
      </c>
      <c r="AD1217" s="3">
        <f t="shared" si="265"/>
        <v>0</v>
      </c>
      <c r="AE1217" s="75"/>
    </row>
    <row r="1218" spans="1:31" ht="14.25" customHeight="1">
      <c r="A1218" s="69" t="s">
        <v>130</v>
      </c>
      <c r="B1218" s="71" t="s">
        <v>113</v>
      </c>
      <c r="C1218" s="71" t="s">
        <v>2852</v>
      </c>
      <c r="D1218" s="71">
        <v>1000001721</v>
      </c>
      <c r="E1218" s="72" t="s">
        <v>2853</v>
      </c>
      <c r="F1218" s="73">
        <v>42222</v>
      </c>
      <c r="G1218" s="66" t="str">
        <f t="shared" si="252"/>
        <v>Targeted Dealer</v>
      </c>
      <c r="H1218" s="66"/>
      <c r="I1218" s="67">
        <v>150</v>
      </c>
      <c r="J1218" s="67">
        <f t="shared" si="253"/>
        <v>140</v>
      </c>
      <c r="K1218" s="68">
        <v>75.5</v>
      </c>
      <c r="L1218" s="68">
        <f t="shared" si="254"/>
        <v>74.5</v>
      </c>
      <c r="M1218" s="68">
        <f t="shared" si="255"/>
        <v>53.928571428571431</v>
      </c>
      <c r="N1218" s="96">
        <v>42.5</v>
      </c>
      <c r="O1218" s="97" t="str">
        <f t="shared" si="256"/>
        <v>Mar</v>
      </c>
      <c r="P1218" s="96">
        <f t="shared" si="257"/>
        <v>42.5</v>
      </c>
      <c r="Q1218" s="98">
        <f t="shared" si="258"/>
        <v>33</v>
      </c>
      <c r="R1218" s="97">
        <f t="shared" si="259"/>
        <v>0.77647058823529402</v>
      </c>
      <c r="S1218" s="99" t="str">
        <f t="shared" si="260"/>
        <v>GROWTH</v>
      </c>
      <c r="T1218" s="68">
        <v>12.5</v>
      </c>
      <c r="U1218" s="100" t="str">
        <f t="shared" si="261"/>
        <v>Apr</v>
      </c>
      <c r="V1218" s="96">
        <v>12.5</v>
      </c>
      <c r="W1218" s="101">
        <f t="shared" si="262"/>
        <v>63</v>
      </c>
      <c r="X1218" s="102">
        <f t="shared" si="263"/>
        <v>5.04</v>
      </c>
      <c r="Y1218" s="103" t="str">
        <f t="shared" si="264"/>
        <v>GROWTH</v>
      </c>
      <c r="Z1218" s="74">
        <v>0</v>
      </c>
      <c r="AA1218" s="69"/>
      <c r="AB1218" s="69" t="s">
        <v>133</v>
      </c>
      <c r="AC1218" s="69" t="s">
        <v>130</v>
      </c>
      <c r="AD1218" s="3">
        <f t="shared" si="265"/>
        <v>0</v>
      </c>
      <c r="AE1218" s="75"/>
    </row>
    <row r="1219" spans="1:31" ht="14.25" customHeight="1">
      <c r="A1219" s="69" t="s">
        <v>130</v>
      </c>
      <c r="B1219" s="71" t="s">
        <v>113</v>
      </c>
      <c r="C1219" s="71" t="s">
        <v>424</v>
      </c>
      <c r="D1219" s="71">
        <v>1000001727</v>
      </c>
      <c r="E1219" s="72" t="s">
        <v>425</v>
      </c>
      <c r="F1219" s="73">
        <v>42756</v>
      </c>
      <c r="G1219" s="66" t="str">
        <f t="shared" ref="G1219:G1282" si="266">IF(I1219&gt;0,"Targeted Dealer","-")</f>
        <v>Targeted Dealer</v>
      </c>
      <c r="H1219" s="66"/>
      <c r="I1219" s="67">
        <v>30</v>
      </c>
      <c r="J1219" s="67">
        <f t="shared" ref="J1219:J1282" si="267">I1219/$J$1*($J$1-$E$1)</f>
        <v>28</v>
      </c>
      <c r="K1219" s="68">
        <v>0</v>
      </c>
      <c r="L1219" s="68">
        <f t="shared" ref="L1219:L1282" si="268">I1219-K1219</f>
        <v>30</v>
      </c>
      <c r="M1219" s="68">
        <f t="shared" ref="M1219:M1282" si="269">IFERROR((K1219/J1219%),"-")</f>
        <v>0</v>
      </c>
      <c r="N1219" s="96">
        <v>0</v>
      </c>
      <c r="O1219" s="97" t="str">
        <f t="shared" ref="O1219:O1282" si="270">IF(F1219&lt;=$P$2,"Mar","")</f>
        <v>Mar</v>
      </c>
      <c r="P1219" s="96">
        <f t="shared" ref="P1219:P1282" si="271">N1219</f>
        <v>0</v>
      </c>
      <c r="Q1219" s="98">
        <f t="shared" ref="Q1219:Q1282" si="272">K1219-P1219</f>
        <v>0</v>
      </c>
      <c r="R1219" s="97" t="str">
        <f t="shared" ref="R1219:R1282" si="273">IFERROR(IF(O1219="Mar",(K1219/P1219-1))," ")</f>
        <v xml:space="preserve"> </v>
      </c>
      <c r="S1219" s="99" t="b">
        <f t="shared" ref="S1219:S1282" si="274">IF(N1219&gt;0,IF(O1219="","-",IF(R1219&lt;0%,"DEGROWTH","GROWTH")))</f>
        <v>0</v>
      </c>
      <c r="T1219" s="68">
        <v>31</v>
      </c>
      <c r="U1219" s="100" t="str">
        <f t="shared" ref="U1219:U1282" si="275">IF(F1219&lt;=$V$2,"Apr","")</f>
        <v>Apr</v>
      </c>
      <c r="V1219" s="96">
        <v>31</v>
      </c>
      <c r="W1219" s="101">
        <f t="shared" ref="W1219:W1282" si="276">K1219-V1219</f>
        <v>-31</v>
      </c>
      <c r="X1219" s="102">
        <f t="shared" ref="X1219:X1282" si="277">IFERROR(IF(U1219="Apr",(K1219/V1219-1)),0)</f>
        <v>-1</v>
      </c>
      <c r="Y1219" s="103" t="str">
        <f t="shared" ref="Y1219:Y1282" si="278">IF(T1219&gt;0,IF(U1219="","-",IF(X1219&lt;0%,"DEGROWTH","GROWTH")))</f>
        <v>DEGROWTH</v>
      </c>
      <c r="Z1219" s="74">
        <v>0</v>
      </c>
      <c r="AA1219" s="69"/>
      <c r="AB1219" s="69" t="s">
        <v>133</v>
      </c>
      <c r="AC1219" s="69" t="s">
        <v>130</v>
      </c>
      <c r="AD1219" s="3">
        <f t="shared" ref="AD1219:AD1282" si="279">IF(K1219=0,1,0)</f>
        <v>1</v>
      </c>
      <c r="AE1219" s="75"/>
    </row>
    <row r="1220" spans="1:31" ht="14.25" customHeight="1">
      <c r="A1220" s="69" t="s">
        <v>130</v>
      </c>
      <c r="B1220" s="71" t="s">
        <v>113</v>
      </c>
      <c r="C1220" s="71" t="s">
        <v>2854</v>
      </c>
      <c r="D1220" s="71">
        <v>1000001716</v>
      </c>
      <c r="E1220" s="72" t="s">
        <v>2855</v>
      </c>
      <c r="F1220" s="73">
        <v>43099</v>
      </c>
      <c r="G1220" s="66" t="str">
        <f t="shared" si="266"/>
        <v>Targeted Dealer</v>
      </c>
      <c r="H1220" s="66"/>
      <c r="I1220" s="67">
        <v>310</v>
      </c>
      <c r="J1220" s="67">
        <f t="shared" si="267"/>
        <v>289.33333333333337</v>
      </c>
      <c r="K1220" s="68">
        <v>412</v>
      </c>
      <c r="L1220" s="68">
        <f t="shared" si="268"/>
        <v>-102</v>
      </c>
      <c r="M1220" s="68">
        <f t="shared" si="269"/>
        <v>142.39631336405529</v>
      </c>
      <c r="N1220" s="96">
        <v>366.5</v>
      </c>
      <c r="O1220" s="97" t="str">
        <f t="shared" si="270"/>
        <v>Mar</v>
      </c>
      <c r="P1220" s="96">
        <f t="shared" si="271"/>
        <v>366.5</v>
      </c>
      <c r="Q1220" s="98">
        <f t="shared" si="272"/>
        <v>45.5</v>
      </c>
      <c r="R1220" s="97">
        <f t="shared" si="273"/>
        <v>0.12414733969986358</v>
      </c>
      <c r="S1220" s="99" t="str">
        <f t="shared" si="274"/>
        <v>GROWTH</v>
      </c>
      <c r="T1220" s="68">
        <v>180</v>
      </c>
      <c r="U1220" s="100" t="str">
        <f t="shared" si="275"/>
        <v>Apr</v>
      </c>
      <c r="V1220" s="96">
        <v>180</v>
      </c>
      <c r="W1220" s="101">
        <f t="shared" si="276"/>
        <v>232</v>
      </c>
      <c r="X1220" s="102">
        <f t="shared" si="277"/>
        <v>1.2888888888888888</v>
      </c>
      <c r="Y1220" s="103" t="str">
        <f t="shared" si="278"/>
        <v>GROWTH</v>
      </c>
      <c r="Z1220" s="74">
        <v>0</v>
      </c>
      <c r="AA1220" s="69"/>
      <c r="AB1220" s="69" t="s">
        <v>133</v>
      </c>
      <c r="AC1220" s="69" t="s">
        <v>130</v>
      </c>
      <c r="AD1220" s="3">
        <f t="shared" si="279"/>
        <v>0</v>
      </c>
      <c r="AE1220" s="75"/>
    </row>
    <row r="1221" spans="1:31" ht="14.25" customHeight="1">
      <c r="A1221" s="69" t="s">
        <v>130</v>
      </c>
      <c r="B1221" s="71" t="s">
        <v>113</v>
      </c>
      <c r="C1221" s="71" t="s">
        <v>2856</v>
      </c>
      <c r="D1221" s="71">
        <v>1000001722</v>
      </c>
      <c r="E1221" s="72" t="s">
        <v>2857</v>
      </c>
      <c r="F1221" s="73">
        <v>43614</v>
      </c>
      <c r="G1221" s="66" t="str">
        <f t="shared" si="266"/>
        <v>Targeted Dealer</v>
      </c>
      <c r="H1221" s="66"/>
      <c r="I1221" s="67">
        <v>220</v>
      </c>
      <c r="J1221" s="67">
        <f t="shared" si="267"/>
        <v>205.33333333333331</v>
      </c>
      <c r="K1221" s="68">
        <v>253</v>
      </c>
      <c r="L1221" s="68">
        <f t="shared" si="268"/>
        <v>-33</v>
      </c>
      <c r="M1221" s="68">
        <f t="shared" si="269"/>
        <v>123.21428571428572</v>
      </c>
      <c r="N1221" s="96">
        <v>326</v>
      </c>
      <c r="O1221" s="97" t="str">
        <f t="shared" si="270"/>
        <v>Mar</v>
      </c>
      <c r="P1221" s="96">
        <f t="shared" si="271"/>
        <v>326</v>
      </c>
      <c r="Q1221" s="98">
        <f t="shared" si="272"/>
        <v>-73</v>
      </c>
      <c r="R1221" s="97">
        <f t="shared" si="273"/>
        <v>-0.2239263803680982</v>
      </c>
      <c r="S1221" s="99" t="str">
        <f t="shared" si="274"/>
        <v>DEGROWTH</v>
      </c>
      <c r="T1221" s="68">
        <v>200</v>
      </c>
      <c r="U1221" s="100" t="str">
        <f t="shared" si="275"/>
        <v>Apr</v>
      </c>
      <c r="V1221" s="96">
        <v>200</v>
      </c>
      <c r="W1221" s="101">
        <f t="shared" si="276"/>
        <v>53</v>
      </c>
      <c r="X1221" s="102">
        <f t="shared" si="277"/>
        <v>0.2649999999999999</v>
      </c>
      <c r="Y1221" s="103" t="str">
        <f t="shared" si="278"/>
        <v>GROWTH</v>
      </c>
      <c r="Z1221" s="74">
        <v>0</v>
      </c>
      <c r="AA1221" s="69"/>
      <c r="AB1221" s="69" t="s">
        <v>133</v>
      </c>
      <c r="AC1221" s="69" t="s">
        <v>130</v>
      </c>
      <c r="AD1221" s="3">
        <f t="shared" si="279"/>
        <v>0</v>
      </c>
      <c r="AE1221" s="75"/>
    </row>
    <row r="1222" spans="1:31" ht="14.25" customHeight="1">
      <c r="A1222" s="69" t="s">
        <v>130</v>
      </c>
      <c r="B1222" s="71" t="s">
        <v>113</v>
      </c>
      <c r="C1222" s="71" t="s">
        <v>2858</v>
      </c>
      <c r="D1222" s="71">
        <v>1000001719</v>
      </c>
      <c r="E1222" s="72" t="s">
        <v>2859</v>
      </c>
      <c r="F1222" s="73">
        <v>43956</v>
      </c>
      <c r="G1222" s="66" t="str">
        <f t="shared" si="266"/>
        <v>Targeted Dealer</v>
      </c>
      <c r="H1222" s="66"/>
      <c r="I1222" s="67">
        <v>150</v>
      </c>
      <c r="J1222" s="67">
        <f t="shared" si="267"/>
        <v>140</v>
      </c>
      <c r="K1222" s="68">
        <v>100</v>
      </c>
      <c r="L1222" s="68">
        <f t="shared" si="268"/>
        <v>50</v>
      </c>
      <c r="M1222" s="68">
        <f t="shared" si="269"/>
        <v>71.428571428571431</v>
      </c>
      <c r="N1222" s="96">
        <v>297.5</v>
      </c>
      <c r="O1222" s="97" t="str">
        <f t="shared" si="270"/>
        <v>Mar</v>
      </c>
      <c r="P1222" s="96">
        <f t="shared" si="271"/>
        <v>297.5</v>
      </c>
      <c r="Q1222" s="98">
        <f t="shared" si="272"/>
        <v>-197.5</v>
      </c>
      <c r="R1222" s="97">
        <f t="shared" si="273"/>
        <v>-0.66386554621848737</v>
      </c>
      <c r="S1222" s="99" t="str">
        <f t="shared" si="274"/>
        <v>DEGROWTH</v>
      </c>
      <c r="T1222" s="68">
        <v>96</v>
      </c>
      <c r="U1222" s="100" t="str">
        <f t="shared" si="275"/>
        <v>Apr</v>
      </c>
      <c r="V1222" s="96">
        <v>96</v>
      </c>
      <c r="W1222" s="101">
        <f t="shared" si="276"/>
        <v>4</v>
      </c>
      <c r="X1222" s="102">
        <f t="shared" si="277"/>
        <v>4.1666666666666741E-2</v>
      </c>
      <c r="Y1222" s="103" t="str">
        <f t="shared" si="278"/>
        <v>GROWTH</v>
      </c>
      <c r="Z1222" s="74">
        <v>0</v>
      </c>
      <c r="AA1222" s="69"/>
      <c r="AB1222" s="69" t="s">
        <v>133</v>
      </c>
      <c r="AC1222" s="69" t="s">
        <v>130</v>
      </c>
      <c r="AD1222" s="3">
        <f t="shared" si="279"/>
        <v>0</v>
      </c>
      <c r="AE1222" s="75"/>
    </row>
    <row r="1223" spans="1:31" ht="14.25" customHeight="1">
      <c r="A1223" s="69" t="s">
        <v>130</v>
      </c>
      <c r="B1223" s="71" t="s">
        <v>113</v>
      </c>
      <c r="C1223" s="71" t="s">
        <v>428</v>
      </c>
      <c r="D1223" s="71">
        <v>1000001732</v>
      </c>
      <c r="E1223" s="72" t="s">
        <v>429</v>
      </c>
      <c r="F1223" s="73">
        <v>44343</v>
      </c>
      <c r="G1223" s="66" t="str">
        <f t="shared" si="266"/>
        <v>-</v>
      </c>
      <c r="H1223" s="66"/>
      <c r="I1223" s="67">
        <v>0</v>
      </c>
      <c r="J1223" s="67">
        <f t="shared" si="267"/>
        <v>0</v>
      </c>
      <c r="K1223" s="68">
        <v>0</v>
      </c>
      <c r="L1223" s="68">
        <f t="shared" si="268"/>
        <v>0</v>
      </c>
      <c r="M1223" s="68" t="str">
        <f t="shared" si="269"/>
        <v>-</v>
      </c>
      <c r="N1223" s="96">
        <v>0</v>
      </c>
      <c r="O1223" s="97" t="str">
        <f t="shared" si="270"/>
        <v>Mar</v>
      </c>
      <c r="P1223" s="96">
        <f t="shared" si="271"/>
        <v>0</v>
      </c>
      <c r="Q1223" s="98">
        <f t="shared" si="272"/>
        <v>0</v>
      </c>
      <c r="R1223" s="97" t="str">
        <f t="shared" si="273"/>
        <v xml:space="preserve"> </v>
      </c>
      <c r="S1223" s="99" t="b">
        <f t="shared" si="274"/>
        <v>0</v>
      </c>
      <c r="T1223" s="68">
        <v>0</v>
      </c>
      <c r="U1223" s="100" t="str">
        <f t="shared" si="275"/>
        <v>Apr</v>
      </c>
      <c r="V1223" s="96">
        <v>0</v>
      </c>
      <c r="W1223" s="101">
        <f t="shared" si="276"/>
        <v>0</v>
      </c>
      <c r="X1223" s="102">
        <f t="shared" si="277"/>
        <v>0</v>
      </c>
      <c r="Y1223" s="103" t="b">
        <f t="shared" si="278"/>
        <v>0</v>
      </c>
      <c r="Z1223" s="74">
        <v>0</v>
      </c>
      <c r="AA1223" s="69"/>
      <c r="AB1223" s="69" t="s">
        <v>133</v>
      </c>
      <c r="AC1223" s="69" t="s">
        <v>130</v>
      </c>
      <c r="AD1223" s="3">
        <f t="shared" si="279"/>
        <v>1</v>
      </c>
      <c r="AE1223" s="75"/>
    </row>
    <row r="1224" spans="1:31" ht="14.25" customHeight="1">
      <c r="A1224" s="69" t="s">
        <v>130</v>
      </c>
      <c r="B1224" s="71" t="s">
        <v>113</v>
      </c>
      <c r="C1224" s="71" t="s">
        <v>2860</v>
      </c>
      <c r="D1224" s="71">
        <v>1000002536</v>
      </c>
      <c r="E1224" s="72" t="s">
        <v>2861</v>
      </c>
      <c r="F1224" s="73">
        <v>44603</v>
      </c>
      <c r="G1224" s="66" t="str">
        <f t="shared" si="266"/>
        <v>Targeted Dealer</v>
      </c>
      <c r="H1224" s="66"/>
      <c r="I1224" s="67">
        <v>60</v>
      </c>
      <c r="J1224" s="67">
        <f t="shared" si="267"/>
        <v>56</v>
      </c>
      <c r="K1224" s="68">
        <v>25</v>
      </c>
      <c r="L1224" s="68">
        <f t="shared" si="268"/>
        <v>35</v>
      </c>
      <c r="M1224" s="68">
        <f t="shared" si="269"/>
        <v>44.642857142857139</v>
      </c>
      <c r="N1224" s="96">
        <v>25</v>
      </c>
      <c r="O1224" s="97" t="str">
        <f t="shared" si="270"/>
        <v>Mar</v>
      </c>
      <c r="P1224" s="96">
        <f t="shared" si="271"/>
        <v>25</v>
      </c>
      <c r="Q1224" s="98">
        <f t="shared" si="272"/>
        <v>0</v>
      </c>
      <c r="R1224" s="97">
        <f t="shared" si="273"/>
        <v>0</v>
      </c>
      <c r="S1224" s="99" t="str">
        <f t="shared" si="274"/>
        <v>GROWTH</v>
      </c>
      <c r="T1224" s="68">
        <v>25</v>
      </c>
      <c r="U1224" s="100" t="str">
        <f t="shared" si="275"/>
        <v>Apr</v>
      </c>
      <c r="V1224" s="96">
        <v>25</v>
      </c>
      <c r="W1224" s="101">
        <f t="shared" si="276"/>
        <v>0</v>
      </c>
      <c r="X1224" s="102">
        <f t="shared" si="277"/>
        <v>0</v>
      </c>
      <c r="Y1224" s="103" t="str">
        <f t="shared" si="278"/>
        <v>GROWTH</v>
      </c>
      <c r="Z1224" s="74">
        <v>0</v>
      </c>
      <c r="AA1224" s="69"/>
      <c r="AB1224" s="69" t="s">
        <v>133</v>
      </c>
      <c r="AC1224" s="69" t="s">
        <v>130</v>
      </c>
      <c r="AD1224" s="3">
        <f t="shared" si="279"/>
        <v>0</v>
      </c>
      <c r="AE1224" s="75"/>
    </row>
    <row r="1225" spans="1:31" ht="14.25" customHeight="1">
      <c r="A1225" s="69" t="s">
        <v>130</v>
      </c>
      <c r="B1225" s="71" t="s">
        <v>113</v>
      </c>
      <c r="C1225" s="71" t="s">
        <v>2862</v>
      </c>
      <c r="D1225" s="71">
        <v>1000003040</v>
      </c>
      <c r="E1225" s="71" t="s">
        <v>2863</v>
      </c>
      <c r="F1225" s="73">
        <v>44847</v>
      </c>
      <c r="G1225" s="66" t="str">
        <f t="shared" si="266"/>
        <v>Targeted Dealer</v>
      </c>
      <c r="H1225" s="66"/>
      <c r="I1225" s="67">
        <v>150</v>
      </c>
      <c r="J1225" s="67">
        <f t="shared" si="267"/>
        <v>140</v>
      </c>
      <c r="K1225" s="68">
        <v>270</v>
      </c>
      <c r="L1225" s="68">
        <f t="shared" si="268"/>
        <v>-120</v>
      </c>
      <c r="M1225" s="68">
        <f t="shared" si="269"/>
        <v>192.85714285714286</v>
      </c>
      <c r="N1225" s="96">
        <v>120</v>
      </c>
      <c r="O1225" s="97" t="str">
        <f t="shared" si="270"/>
        <v>Mar</v>
      </c>
      <c r="P1225" s="96">
        <f t="shared" si="271"/>
        <v>120</v>
      </c>
      <c r="Q1225" s="98">
        <f t="shared" si="272"/>
        <v>150</v>
      </c>
      <c r="R1225" s="97">
        <f t="shared" si="273"/>
        <v>1.25</v>
      </c>
      <c r="S1225" s="99" t="str">
        <f t="shared" si="274"/>
        <v>GROWTH</v>
      </c>
      <c r="T1225" s="68">
        <v>220</v>
      </c>
      <c r="U1225" s="100" t="str">
        <f t="shared" si="275"/>
        <v>Apr</v>
      </c>
      <c r="V1225" s="96">
        <v>220</v>
      </c>
      <c r="W1225" s="101">
        <f t="shared" si="276"/>
        <v>50</v>
      </c>
      <c r="X1225" s="102">
        <f t="shared" si="277"/>
        <v>0.22727272727272729</v>
      </c>
      <c r="Y1225" s="103" t="str">
        <f t="shared" si="278"/>
        <v>GROWTH</v>
      </c>
      <c r="Z1225" s="74">
        <v>0</v>
      </c>
      <c r="AA1225" s="69"/>
      <c r="AB1225" s="69" t="s">
        <v>133</v>
      </c>
      <c r="AC1225" s="69" t="s">
        <v>130</v>
      </c>
      <c r="AD1225" s="3">
        <f t="shared" si="279"/>
        <v>0</v>
      </c>
      <c r="AE1225" s="75"/>
    </row>
    <row r="1226" spans="1:31" ht="14.25" customHeight="1">
      <c r="A1226" s="69" t="s">
        <v>130</v>
      </c>
      <c r="B1226" s="71" t="s">
        <v>113</v>
      </c>
      <c r="C1226" s="71" t="s">
        <v>430</v>
      </c>
      <c r="D1226" s="71">
        <v>1000003080</v>
      </c>
      <c r="E1226" s="71" t="s">
        <v>431</v>
      </c>
      <c r="F1226" s="73">
        <v>44868</v>
      </c>
      <c r="G1226" s="66" t="str">
        <f t="shared" si="266"/>
        <v>-</v>
      </c>
      <c r="H1226" s="66"/>
      <c r="I1226" s="67">
        <v>0</v>
      </c>
      <c r="J1226" s="67">
        <f t="shared" si="267"/>
        <v>0</v>
      </c>
      <c r="K1226" s="68">
        <v>0</v>
      </c>
      <c r="L1226" s="68">
        <f t="shared" si="268"/>
        <v>0</v>
      </c>
      <c r="M1226" s="68" t="str">
        <f t="shared" si="269"/>
        <v>-</v>
      </c>
      <c r="N1226" s="96">
        <v>7</v>
      </c>
      <c r="O1226" s="97" t="str">
        <f t="shared" si="270"/>
        <v>Mar</v>
      </c>
      <c r="P1226" s="96">
        <f t="shared" si="271"/>
        <v>7</v>
      </c>
      <c r="Q1226" s="98">
        <f t="shared" si="272"/>
        <v>-7</v>
      </c>
      <c r="R1226" s="97">
        <f t="shared" si="273"/>
        <v>-1</v>
      </c>
      <c r="S1226" s="99" t="str">
        <f t="shared" si="274"/>
        <v>DEGROWTH</v>
      </c>
      <c r="T1226" s="68">
        <v>0</v>
      </c>
      <c r="U1226" s="100" t="str">
        <f t="shared" si="275"/>
        <v>Apr</v>
      </c>
      <c r="V1226" s="96">
        <v>0</v>
      </c>
      <c r="W1226" s="101">
        <f t="shared" si="276"/>
        <v>0</v>
      </c>
      <c r="X1226" s="102">
        <f t="shared" si="277"/>
        <v>0</v>
      </c>
      <c r="Y1226" s="103" t="b">
        <f t="shared" si="278"/>
        <v>0</v>
      </c>
      <c r="Z1226" s="74">
        <v>0</v>
      </c>
      <c r="AA1226" s="69"/>
      <c r="AB1226" s="69" t="s">
        <v>133</v>
      </c>
      <c r="AC1226" s="69" t="s">
        <v>130</v>
      </c>
      <c r="AD1226" s="3">
        <f t="shared" si="279"/>
        <v>1</v>
      </c>
      <c r="AE1226" s="75"/>
    </row>
    <row r="1227" spans="1:31" ht="14.25" customHeight="1">
      <c r="A1227" s="69" t="s">
        <v>130</v>
      </c>
      <c r="B1227" s="71" t="s">
        <v>113</v>
      </c>
      <c r="C1227" s="71" t="s">
        <v>432</v>
      </c>
      <c r="D1227" s="71">
        <v>1000003551</v>
      </c>
      <c r="E1227" s="71" t="s">
        <v>433</v>
      </c>
      <c r="F1227" s="73">
        <v>45071</v>
      </c>
      <c r="G1227" s="66" t="str">
        <f t="shared" si="266"/>
        <v>-</v>
      </c>
      <c r="H1227" s="66"/>
      <c r="I1227" s="67">
        <v>0</v>
      </c>
      <c r="J1227" s="67">
        <f t="shared" si="267"/>
        <v>0</v>
      </c>
      <c r="K1227" s="68">
        <v>0</v>
      </c>
      <c r="L1227" s="68">
        <f t="shared" si="268"/>
        <v>0</v>
      </c>
      <c r="M1227" s="68" t="str">
        <f t="shared" si="269"/>
        <v>-</v>
      </c>
      <c r="N1227" s="96">
        <v>0</v>
      </c>
      <c r="O1227" s="97" t="str">
        <f t="shared" si="270"/>
        <v>Mar</v>
      </c>
      <c r="P1227" s="96">
        <f t="shared" si="271"/>
        <v>0</v>
      </c>
      <c r="Q1227" s="98">
        <f t="shared" si="272"/>
        <v>0</v>
      </c>
      <c r="R1227" s="97" t="str">
        <f t="shared" si="273"/>
        <v xml:space="preserve"> </v>
      </c>
      <c r="S1227" s="99" t="b">
        <f t="shared" si="274"/>
        <v>0</v>
      </c>
      <c r="T1227" s="68">
        <v>12</v>
      </c>
      <c r="U1227" s="100" t="str">
        <f t="shared" si="275"/>
        <v>Apr</v>
      </c>
      <c r="V1227" s="96">
        <v>12</v>
      </c>
      <c r="W1227" s="101">
        <f t="shared" si="276"/>
        <v>-12</v>
      </c>
      <c r="X1227" s="102">
        <f t="shared" si="277"/>
        <v>-1</v>
      </c>
      <c r="Y1227" s="103" t="str">
        <f t="shared" si="278"/>
        <v>DEGROWTH</v>
      </c>
      <c r="Z1227" s="74">
        <v>0</v>
      </c>
      <c r="AA1227" s="69"/>
      <c r="AB1227" s="69" t="s">
        <v>133</v>
      </c>
      <c r="AC1227" s="69" t="s">
        <v>130</v>
      </c>
      <c r="AD1227" s="3">
        <f t="shared" si="279"/>
        <v>1</v>
      </c>
      <c r="AE1227" s="75"/>
    </row>
    <row r="1228" spans="1:31" ht="14.25" customHeight="1">
      <c r="A1228" s="69" t="s">
        <v>130</v>
      </c>
      <c r="B1228" s="71" t="s">
        <v>113</v>
      </c>
      <c r="C1228" s="71" t="s">
        <v>2864</v>
      </c>
      <c r="D1228" s="71">
        <v>1000003556</v>
      </c>
      <c r="E1228" s="71" t="s">
        <v>2865</v>
      </c>
      <c r="F1228" s="73">
        <v>45072</v>
      </c>
      <c r="G1228" s="66" t="str">
        <f t="shared" si="266"/>
        <v>Targeted Dealer</v>
      </c>
      <c r="H1228" s="66"/>
      <c r="I1228" s="67">
        <v>200</v>
      </c>
      <c r="J1228" s="67">
        <f t="shared" si="267"/>
        <v>186.66666666666669</v>
      </c>
      <c r="K1228" s="68">
        <v>410</v>
      </c>
      <c r="L1228" s="68">
        <f t="shared" si="268"/>
        <v>-210</v>
      </c>
      <c r="M1228" s="68">
        <f t="shared" si="269"/>
        <v>219.64285714285711</v>
      </c>
      <c r="N1228" s="96">
        <v>359.3</v>
      </c>
      <c r="O1228" s="97" t="str">
        <f t="shared" si="270"/>
        <v>Mar</v>
      </c>
      <c r="P1228" s="96">
        <f t="shared" si="271"/>
        <v>359.3</v>
      </c>
      <c r="Q1228" s="98">
        <f t="shared" si="272"/>
        <v>50.699999999999989</v>
      </c>
      <c r="R1228" s="97">
        <f t="shared" si="273"/>
        <v>0.14110770943501239</v>
      </c>
      <c r="S1228" s="99" t="str">
        <f t="shared" si="274"/>
        <v>GROWTH</v>
      </c>
      <c r="T1228" s="68">
        <v>302.5</v>
      </c>
      <c r="U1228" s="100" t="str">
        <f t="shared" si="275"/>
        <v>Apr</v>
      </c>
      <c r="V1228" s="96">
        <v>302.5</v>
      </c>
      <c r="W1228" s="101">
        <f t="shared" si="276"/>
        <v>107.5</v>
      </c>
      <c r="X1228" s="102">
        <f t="shared" si="277"/>
        <v>0.35537190082644621</v>
      </c>
      <c r="Y1228" s="103" t="str">
        <f t="shared" si="278"/>
        <v>GROWTH</v>
      </c>
      <c r="Z1228" s="74">
        <v>0</v>
      </c>
      <c r="AA1228" s="69"/>
      <c r="AB1228" s="69" t="s">
        <v>133</v>
      </c>
      <c r="AC1228" s="69" t="s">
        <v>130</v>
      </c>
      <c r="AD1228" s="3">
        <f t="shared" si="279"/>
        <v>0</v>
      </c>
      <c r="AE1228" s="75"/>
    </row>
    <row r="1229" spans="1:31" ht="14.25" customHeight="1">
      <c r="A1229" s="74" t="s">
        <v>134</v>
      </c>
      <c r="B1229" s="70" t="s">
        <v>69</v>
      </c>
      <c r="C1229" s="78" t="s">
        <v>2866</v>
      </c>
      <c r="D1229" s="78">
        <v>1000004108</v>
      </c>
      <c r="E1229" s="78" t="s">
        <v>2867</v>
      </c>
      <c r="F1229" s="73">
        <v>45539</v>
      </c>
      <c r="G1229" s="66" t="str">
        <f t="shared" si="266"/>
        <v>Targeted Dealer</v>
      </c>
      <c r="H1229" s="66"/>
      <c r="I1229" s="67">
        <v>120</v>
      </c>
      <c r="J1229" s="67">
        <f t="shared" si="267"/>
        <v>112</v>
      </c>
      <c r="K1229" s="68">
        <v>117.5</v>
      </c>
      <c r="L1229" s="68">
        <f t="shared" si="268"/>
        <v>2.5</v>
      </c>
      <c r="M1229" s="68">
        <f t="shared" si="269"/>
        <v>104.91071428571428</v>
      </c>
      <c r="N1229" s="96">
        <v>104.5</v>
      </c>
      <c r="O1229" s="97" t="str">
        <f t="shared" si="270"/>
        <v>Mar</v>
      </c>
      <c r="P1229" s="96">
        <f t="shared" si="271"/>
        <v>104.5</v>
      </c>
      <c r="Q1229" s="98">
        <f t="shared" si="272"/>
        <v>13</v>
      </c>
      <c r="R1229" s="97">
        <f t="shared" si="273"/>
        <v>0.12440191387559807</v>
      </c>
      <c r="S1229" s="99" t="str">
        <f t="shared" si="274"/>
        <v>GROWTH</v>
      </c>
      <c r="T1229" s="68">
        <v>90.5</v>
      </c>
      <c r="U1229" s="100" t="str">
        <f t="shared" si="275"/>
        <v>Apr</v>
      </c>
      <c r="V1229" s="96">
        <v>90.5</v>
      </c>
      <c r="W1229" s="101">
        <f t="shared" si="276"/>
        <v>27</v>
      </c>
      <c r="X1229" s="102">
        <f t="shared" si="277"/>
        <v>0.29834254143646399</v>
      </c>
      <c r="Y1229" s="103" t="str">
        <f t="shared" si="278"/>
        <v>GROWTH</v>
      </c>
      <c r="Z1229" s="74">
        <v>0</v>
      </c>
      <c r="AA1229" s="69"/>
      <c r="AB1229" s="69" t="s">
        <v>133</v>
      </c>
      <c r="AC1229" s="74" t="s">
        <v>134</v>
      </c>
      <c r="AD1229" s="3">
        <f t="shared" si="279"/>
        <v>0</v>
      </c>
      <c r="AE1229" s="75"/>
    </row>
    <row r="1230" spans="1:31" ht="14.25" customHeight="1">
      <c r="A1230" s="74" t="s">
        <v>133</v>
      </c>
      <c r="B1230" s="78" t="s">
        <v>52</v>
      </c>
      <c r="C1230" s="78" t="s">
        <v>2868</v>
      </c>
      <c r="D1230" s="78">
        <v>1000004110</v>
      </c>
      <c r="E1230" s="78" t="s">
        <v>2869</v>
      </c>
      <c r="F1230" s="73">
        <v>45540</v>
      </c>
      <c r="G1230" s="66" t="str">
        <f t="shared" si="266"/>
        <v>Targeted Dealer</v>
      </c>
      <c r="H1230" s="66"/>
      <c r="I1230" s="67">
        <v>55</v>
      </c>
      <c r="J1230" s="67">
        <f t="shared" si="267"/>
        <v>51.333333333333329</v>
      </c>
      <c r="K1230" s="68">
        <v>50</v>
      </c>
      <c r="L1230" s="68">
        <f t="shared" si="268"/>
        <v>5</v>
      </c>
      <c r="M1230" s="68">
        <f t="shared" si="269"/>
        <v>97.402597402597408</v>
      </c>
      <c r="N1230" s="96">
        <v>0</v>
      </c>
      <c r="O1230" s="97" t="str">
        <f t="shared" si="270"/>
        <v>Mar</v>
      </c>
      <c r="P1230" s="96">
        <f t="shared" si="271"/>
        <v>0</v>
      </c>
      <c r="Q1230" s="98">
        <f t="shared" si="272"/>
        <v>50</v>
      </c>
      <c r="R1230" s="97" t="str">
        <f t="shared" si="273"/>
        <v xml:space="preserve"> </v>
      </c>
      <c r="S1230" s="99" t="b">
        <f t="shared" si="274"/>
        <v>0</v>
      </c>
      <c r="T1230" s="68">
        <v>50</v>
      </c>
      <c r="U1230" s="100" t="str">
        <f t="shared" si="275"/>
        <v>Apr</v>
      </c>
      <c r="V1230" s="96">
        <v>50</v>
      </c>
      <c r="W1230" s="101">
        <f t="shared" si="276"/>
        <v>0</v>
      </c>
      <c r="X1230" s="102">
        <f t="shared" si="277"/>
        <v>0</v>
      </c>
      <c r="Y1230" s="103" t="str">
        <f t="shared" si="278"/>
        <v>GROWTH</v>
      </c>
      <c r="Z1230" s="74">
        <v>0</v>
      </c>
      <c r="AA1230" s="69"/>
      <c r="AB1230" s="69" t="s">
        <v>133</v>
      </c>
      <c r="AC1230" s="74" t="s">
        <v>133</v>
      </c>
      <c r="AD1230" s="3">
        <f t="shared" si="279"/>
        <v>0</v>
      </c>
      <c r="AE1230" s="75"/>
    </row>
    <row r="1231" spans="1:31" ht="14.25" customHeight="1">
      <c r="A1231" s="74" t="s">
        <v>133</v>
      </c>
      <c r="B1231" s="78" t="s">
        <v>142</v>
      </c>
      <c r="C1231" s="78" t="s">
        <v>434</v>
      </c>
      <c r="D1231" s="78">
        <v>1000004111</v>
      </c>
      <c r="E1231" s="78" t="s">
        <v>435</v>
      </c>
      <c r="F1231" s="73">
        <v>45540</v>
      </c>
      <c r="G1231" s="66" t="str">
        <f t="shared" si="266"/>
        <v>Targeted Dealer</v>
      </c>
      <c r="H1231" s="66"/>
      <c r="I1231" s="67">
        <v>60</v>
      </c>
      <c r="J1231" s="67">
        <f t="shared" si="267"/>
        <v>56</v>
      </c>
      <c r="K1231" s="68">
        <v>0</v>
      </c>
      <c r="L1231" s="68">
        <f t="shared" si="268"/>
        <v>60</v>
      </c>
      <c r="M1231" s="68">
        <f t="shared" si="269"/>
        <v>0</v>
      </c>
      <c r="N1231" s="96">
        <v>20</v>
      </c>
      <c r="O1231" s="97" t="str">
        <f t="shared" si="270"/>
        <v>Mar</v>
      </c>
      <c r="P1231" s="96">
        <f t="shared" si="271"/>
        <v>20</v>
      </c>
      <c r="Q1231" s="98">
        <f t="shared" si="272"/>
        <v>-20</v>
      </c>
      <c r="R1231" s="97">
        <f t="shared" si="273"/>
        <v>-1</v>
      </c>
      <c r="S1231" s="99" t="str">
        <f t="shared" si="274"/>
        <v>DEGROWTH</v>
      </c>
      <c r="T1231" s="68">
        <v>224.9</v>
      </c>
      <c r="U1231" s="100" t="str">
        <f t="shared" si="275"/>
        <v>Apr</v>
      </c>
      <c r="V1231" s="96">
        <v>224.9</v>
      </c>
      <c r="W1231" s="101">
        <f t="shared" si="276"/>
        <v>-224.9</v>
      </c>
      <c r="X1231" s="102">
        <f t="shared" si="277"/>
        <v>-1</v>
      </c>
      <c r="Y1231" s="103" t="str">
        <f t="shared" si="278"/>
        <v>DEGROWTH</v>
      </c>
      <c r="Z1231" s="74">
        <v>0</v>
      </c>
      <c r="AA1231" s="69"/>
      <c r="AB1231" s="69" t="s">
        <v>133</v>
      </c>
      <c r="AC1231" s="74" t="s">
        <v>133</v>
      </c>
      <c r="AD1231" s="3">
        <f t="shared" si="279"/>
        <v>1</v>
      </c>
      <c r="AE1231" s="75"/>
    </row>
    <row r="1232" spans="1:31" ht="14.25" customHeight="1">
      <c r="A1232" s="74" t="s">
        <v>133</v>
      </c>
      <c r="B1232" s="70" t="s">
        <v>25</v>
      </c>
      <c r="C1232" s="78" t="s">
        <v>2870</v>
      </c>
      <c r="D1232" s="78">
        <v>1000004109</v>
      </c>
      <c r="E1232" s="78" t="s">
        <v>2871</v>
      </c>
      <c r="F1232" s="73">
        <v>45540</v>
      </c>
      <c r="G1232" s="66" t="str">
        <f t="shared" si="266"/>
        <v>Targeted Dealer</v>
      </c>
      <c r="H1232" s="66"/>
      <c r="I1232" s="67">
        <v>20</v>
      </c>
      <c r="J1232" s="67">
        <f t="shared" si="267"/>
        <v>18.666666666666664</v>
      </c>
      <c r="K1232" s="68">
        <v>15</v>
      </c>
      <c r="L1232" s="68">
        <f t="shared" si="268"/>
        <v>5</v>
      </c>
      <c r="M1232" s="68">
        <f t="shared" si="269"/>
        <v>80.357142857142861</v>
      </c>
      <c r="N1232" s="96">
        <v>35</v>
      </c>
      <c r="O1232" s="97" t="str">
        <f t="shared" si="270"/>
        <v>Mar</v>
      </c>
      <c r="P1232" s="96">
        <f t="shared" si="271"/>
        <v>35</v>
      </c>
      <c r="Q1232" s="98">
        <f t="shared" si="272"/>
        <v>-20</v>
      </c>
      <c r="R1232" s="97">
        <f t="shared" si="273"/>
        <v>-0.5714285714285714</v>
      </c>
      <c r="S1232" s="99" t="str">
        <f t="shared" si="274"/>
        <v>DEGROWTH</v>
      </c>
      <c r="T1232" s="68">
        <v>20</v>
      </c>
      <c r="U1232" s="100" t="str">
        <f t="shared" si="275"/>
        <v>Apr</v>
      </c>
      <c r="V1232" s="96">
        <v>20</v>
      </c>
      <c r="W1232" s="101">
        <f t="shared" si="276"/>
        <v>-5</v>
      </c>
      <c r="X1232" s="102">
        <f t="shared" si="277"/>
        <v>-0.25</v>
      </c>
      <c r="Y1232" s="103" t="str">
        <f t="shared" si="278"/>
        <v>DEGROWTH</v>
      </c>
      <c r="Z1232" s="74">
        <v>0</v>
      </c>
      <c r="AA1232" s="69"/>
      <c r="AB1232" s="69" t="s">
        <v>133</v>
      </c>
      <c r="AC1232" s="74" t="s">
        <v>133</v>
      </c>
      <c r="AD1232" s="3">
        <f t="shared" si="279"/>
        <v>0</v>
      </c>
      <c r="AE1232" s="75"/>
    </row>
    <row r="1233" spans="1:31" ht="14.25" customHeight="1">
      <c r="A1233" s="74" t="s">
        <v>134</v>
      </c>
      <c r="B1233" s="78" t="s">
        <v>61</v>
      </c>
      <c r="C1233" s="78" t="s">
        <v>2872</v>
      </c>
      <c r="D1233" s="78">
        <v>1000004112</v>
      </c>
      <c r="E1233" s="78" t="s">
        <v>2873</v>
      </c>
      <c r="F1233" s="73">
        <v>45541</v>
      </c>
      <c r="G1233" s="66" t="str">
        <f t="shared" si="266"/>
        <v>Targeted Dealer</v>
      </c>
      <c r="H1233" s="66"/>
      <c r="I1233" s="67">
        <v>75</v>
      </c>
      <c r="J1233" s="67">
        <f t="shared" si="267"/>
        <v>70</v>
      </c>
      <c r="K1233" s="68">
        <v>51</v>
      </c>
      <c r="L1233" s="68">
        <f t="shared" si="268"/>
        <v>24</v>
      </c>
      <c r="M1233" s="68">
        <f t="shared" si="269"/>
        <v>72.857142857142861</v>
      </c>
      <c r="N1233" s="96">
        <v>63</v>
      </c>
      <c r="O1233" s="97" t="str">
        <f t="shared" si="270"/>
        <v>Mar</v>
      </c>
      <c r="P1233" s="96">
        <f t="shared" si="271"/>
        <v>63</v>
      </c>
      <c r="Q1233" s="98">
        <f t="shared" si="272"/>
        <v>-12</v>
      </c>
      <c r="R1233" s="97">
        <f t="shared" si="273"/>
        <v>-0.19047619047619047</v>
      </c>
      <c r="S1233" s="99" t="str">
        <f t="shared" si="274"/>
        <v>DEGROWTH</v>
      </c>
      <c r="T1233" s="68">
        <v>38</v>
      </c>
      <c r="U1233" s="100" t="str">
        <f t="shared" si="275"/>
        <v>Apr</v>
      </c>
      <c r="V1233" s="96">
        <v>38</v>
      </c>
      <c r="W1233" s="101">
        <f t="shared" si="276"/>
        <v>13</v>
      </c>
      <c r="X1233" s="102">
        <f t="shared" si="277"/>
        <v>0.34210526315789469</v>
      </c>
      <c r="Y1233" s="103" t="str">
        <f t="shared" si="278"/>
        <v>GROWTH</v>
      </c>
      <c r="Z1233" s="74">
        <v>0</v>
      </c>
      <c r="AA1233" s="69"/>
      <c r="AB1233" s="69" t="s">
        <v>133</v>
      </c>
      <c r="AC1233" s="74" t="s">
        <v>134</v>
      </c>
      <c r="AD1233" s="3">
        <f t="shared" si="279"/>
        <v>0</v>
      </c>
      <c r="AE1233" s="75"/>
    </row>
    <row r="1234" spans="1:31" ht="14.25" customHeight="1">
      <c r="A1234" s="74" t="s">
        <v>133</v>
      </c>
      <c r="B1234" s="70" t="s">
        <v>32</v>
      </c>
      <c r="C1234" s="78" t="s">
        <v>2874</v>
      </c>
      <c r="D1234" s="78">
        <v>1000002901</v>
      </c>
      <c r="E1234" s="78" t="s">
        <v>2875</v>
      </c>
      <c r="F1234" s="73">
        <v>44799</v>
      </c>
      <c r="G1234" s="66" t="str">
        <f t="shared" si="266"/>
        <v>Targeted Dealer</v>
      </c>
      <c r="H1234" s="66"/>
      <c r="I1234" s="67">
        <v>120</v>
      </c>
      <c r="J1234" s="67">
        <f t="shared" si="267"/>
        <v>112</v>
      </c>
      <c r="K1234" s="68">
        <v>198.9</v>
      </c>
      <c r="L1234" s="68">
        <f t="shared" si="268"/>
        <v>-78.900000000000006</v>
      </c>
      <c r="M1234" s="68">
        <f t="shared" si="269"/>
        <v>177.58928571428569</v>
      </c>
      <c r="N1234" s="96">
        <v>228</v>
      </c>
      <c r="O1234" s="97" t="str">
        <f t="shared" si="270"/>
        <v>Mar</v>
      </c>
      <c r="P1234" s="96">
        <f t="shared" si="271"/>
        <v>228</v>
      </c>
      <c r="Q1234" s="98">
        <f t="shared" si="272"/>
        <v>-29.099999999999994</v>
      </c>
      <c r="R1234" s="97">
        <f t="shared" si="273"/>
        <v>-0.12763157894736843</v>
      </c>
      <c r="S1234" s="99" t="str">
        <f t="shared" si="274"/>
        <v>DEGROWTH</v>
      </c>
      <c r="T1234" s="68">
        <v>150</v>
      </c>
      <c r="U1234" s="100" t="str">
        <f t="shared" si="275"/>
        <v>Apr</v>
      </c>
      <c r="V1234" s="96">
        <v>150</v>
      </c>
      <c r="W1234" s="101">
        <f t="shared" si="276"/>
        <v>48.900000000000006</v>
      </c>
      <c r="X1234" s="102">
        <f t="shared" si="277"/>
        <v>0.32600000000000007</v>
      </c>
      <c r="Y1234" s="103" t="str">
        <f t="shared" si="278"/>
        <v>GROWTH</v>
      </c>
      <c r="Z1234" s="74">
        <v>0</v>
      </c>
      <c r="AA1234" s="69"/>
      <c r="AB1234" s="69" t="s">
        <v>133</v>
      </c>
      <c r="AC1234" s="74" t="s">
        <v>133</v>
      </c>
      <c r="AD1234" s="3">
        <f t="shared" si="279"/>
        <v>0</v>
      </c>
      <c r="AE1234" s="75"/>
    </row>
    <row r="1235" spans="1:31" ht="14.25" customHeight="1">
      <c r="A1235" s="74" t="s">
        <v>133</v>
      </c>
      <c r="B1235" s="70" t="s">
        <v>32</v>
      </c>
      <c r="C1235" s="78" t="s">
        <v>2876</v>
      </c>
      <c r="D1235" s="78">
        <v>1000004113</v>
      </c>
      <c r="E1235" s="78" t="s">
        <v>2877</v>
      </c>
      <c r="F1235" s="73">
        <v>45542</v>
      </c>
      <c r="G1235" s="66" t="str">
        <f t="shared" si="266"/>
        <v>Targeted Dealer</v>
      </c>
      <c r="H1235" s="66"/>
      <c r="I1235" s="67">
        <v>120</v>
      </c>
      <c r="J1235" s="67">
        <f t="shared" si="267"/>
        <v>112</v>
      </c>
      <c r="K1235" s="68">
        <v>50</v>
      </c>
      <c r="L1235" s="68">
        <f t="shared" si="268"/>
        <v>70</v>
      </c>
      <c r="M1235" s="68">
        <f t="shared" si="269"/>
        <v>44.642857142857139</v>
      </c>
      <c r="N1235" s="96">
        <v>150</v>
      </c>
      <c r="O1235" s="97" t="str">
        <f t="shared" si="270"/>
        <v>Mar</v>
      </c>
      <c r="P1235" s="96">
        <f t="shared" si="271"/>
        <v>150</v>
      </c>
      <c r="Q1235" s="98">
        <f t="shared" si="272"/>
        <v>-100</v>
      </c>
      <c r="R1235" s="97">
        <f t="shared" si="273"/>
        <v>-0.66666666666666674</v>
      </c>
      <c r="S1235" s="99" t="str">
        <f t="shared" si="274"/>
        <v>DEGROWTH</v>
      </c>
      <c r="T1235" s="68">
        <v>51.5</v>
      </c>
      <c r="U1235" s="100" t="str">
        <f t="shared" si="275"/>
        <v>Apr</v>
      </c>
      <c r="V1235" s="96">
        <v>51.5</v>
      </c>
      <c r="W1235" s="101">
        <f t="shared" si="276"/>
        <v>-1.5</v>
      </c>
      <c r="X1235" s="102">
        <f t="shared" si="277"/>
        <v>-2.9126213592232997E-2</v>
      </c>
      <c r="Y1235" s="103" t="str">
        <f t="shared" si="278"/>
        <v>DEGROWTH</v>
      </c>
      <c r="Z1235" s="74">
        <v>0</v>
      </c>
      <c r="AA1235" s="69"/>
      <c r="AB1235" s="69" t="s">
        <v>133</v>
      </c>
      <c r="AC1235" s="74" t="s">
        <v>133</v>
      </c>
      <c r="AD1235" s="3">
        <f t="shared" si="279"/>
        <v>0</v>
      </c>
      <c r="AE1235" s="75"/>
    </row>
    <row r="1236" spans="1:31" ht="14.25" customHeight="1">
      <c r="A1236" s="74" t="s">
        <v>134</v>
      </c>
      <c r="B1236" s="78" t="s">
        <v>78</v>
      </c>
      <c r="C1236" s="78" t="s">
        <v>2878</v>
      </c>
      <c r="D1236" s="78">
        <v>1000004114</v>
      </c>
      <c r="E1236" s="78" t="s">
        <v>2879</v>
      </c>
      <c r="F1236" s="73">
        <v>45544</v>
      </c>
      <c r="G1236" s="66" t="str">
        <f t="shared" si="266"/>
        <v>Targeted Dealer</v>
      </c>
      <c r="H1236" s="66"/>
      <c r="I1236" s="67">
        <v>30</v>
      </c>
      <c r="J1236" s="67">
        <f t="shared" si="267"/>
        <v>28</v>
      </c>
      <c r="K1236" s="68">
        <v>10</v>
      </c>
      <c r="L1236" s="68">
        <f t="shared" si="268"/>
        <v>20</v>
      </c>
      <c r="M1236" s="68">
        <f t="shared" si="269"/>
        <v>35.714285714285708</v>
      </c>
      <c r="N1236" s="96">
        <v>0</v>
      </c>
      <c r="O1236" s="97" t="str">
        <f t="shared" si="270"/>
        <v>Mar</v>
      </c>
      <c r="P1236" s="96">
        <f t="shared" si="271"/>
        <v>0</v>
      </c>
      <c r="Q1236" s="98">
        <f t="shared" si="272"/>
        <v>10</v>
      </c>
      <c r="R1236" s="97" t="str">
        <f t="shared" si="273"/>
        <v xml:space="preserve"> </v>
      </c>
      <c r="S1236" s="99" t="b">
        <f t="shared" si="274"/>
        <v>0</v>
      </c>
      <c r="T1236" s="68">
        <v>0</v>
      </c>
      <c r="U1236" s="100" t="str">
        <f t="shared" si="275"/>
        <v>Apr</v>
      </c>
      <c r="V1236" s="96">
        <v>0</v>
      </c>
      <c r="W1236" s="101">
        <f t="shared" si="276"/>
        <v>10</v>
      </c>
      <c r="X1236" s="102">
        <f t="shared" si="277"/>
        <v>0</v>
      </c>
      <c r="Y1236" s="103" t="b">
        <f t="shared" si="278"/>
        <v>0</v>
      </c>
      <c r="Z1236" s="74">
        <v>0</v>
      </c>
      <c r="AA1236" s="69"/>
      <c r="AB1236" s="69" t="s">
        <v>133</v>
      </c>
      <c r="AC1236" s="74" t="s">
        <v>134</v>
      </c>
      <c r="AD1236" s="3">
        <f t="shared" si="279"/>
        <v>0</v>
      </c>
      <c r="AE1236" s="75"/>
    </row>
    <row r="1237" spans="1:31" ht="14.25" customHeight="1">
      <c r="A1237" s="74" t="s">
        <v>134</v>
      </c>
      <c r="B1237" s="70" t="s">
        <v>65</v>
      </c>
      <c r="C1237" s="78" t="s">
        <v>2880</v>
      </c>
      <c r="D1237" s="78">
        <v>1000004115</v>
      </c>
      <c r="E1237" s="78" t="s">
        <v>2881</v>
      </c>
      <c r="F1237" s="73">
        <v>45544</v>
      </c>
      <c r="G1237" s="66" t="str">
        <f t="shared" si="266"/>
        <v>Targeted Dealer</v>
      </c>
      <c r="H1237" s="66"/>
      <c r="I1237" s="67">
        <v>200</v>
      </c>
      <c r="J1237" s="67">
        <f t="shared" si="267"/>
        <v>186.66666666666669</v>
      </c>
      <c r="K1237" s="68">
        <v>200</v>
      </c>
      <c r="L1237" s="68">
        <f t="shared" si="268"/>
        <v>0</v>
      </c>
      <c r="M1237" s="68">
        <f t="shared" si="269"/>
        <v>107.14285714285712</v>
      </c>
      <c r="N1237" s="96">
        <v>125</v>
      </c>
      <c r="O1237" s="97" t="str">
        <f t="shared" si="270"/>
        <v>Mar</v>
      </c>
      <c r="P1237" s="96">
        <f t="shared" si="271"/>
        <v>125</v>
      </c>
      <c r="Q1237" s="98">
        <f t="shared" si="272"/>
        <v>75</v>
      </c>
      <c r="R1237" s="97">
        <f t="shared" si="273"/>
        <v>0.60000000000000009</v>
      </c>
      <c r="S1237" s="99" t="str">
        <f t="shared" si="274"/>
        <v>GROWTH</v>
      </c>
      <c r="T1237" s="68">
        <v>230</v>
      </c>
      <c r="U1237" s="100" t="str">
        <f t="shared" si="275"/>
        <v>Apr</v>
      </c>
      <c r="V1237" s="96">
        <v>230</v>
      </c>
      <c r="W1237" s="101">
        <f t="shared" si="276"/>
        <v>-30</v>
      </c>
      <c r="X1237" s="102">
        <f t="shared" si="277"/>
        <v>-0.13043478260869568</v>
      </c>
      <c r="Y1237" s="103" t="str">
        <f t="shared" si="278"/>
        <v>DEGROWTH</v>
      </c>
      <c r="Z1237" s="74">
        <v>0</v>
      </c>
      <c r="AA1237" s="69"/>
      <c r="AB1237" s="69" t="s">
        <v>133</v>
      </c>
      <c r="AC1237" s="74" t="s">
        <v>134</v>
      </c>
      <c r="AD1237" s="3">
        <f t="shared" si="279"/>
        <v>0</v>
      </c>
      <c r="AE1237" s="75"/>
    </row>
    <row r="1238" spans="1:31" ht="14.25" customHeight="1">
      <c r="A1238" s="69" t="s">
        <v>134</v>
      </c>
      <c r="B1238" s="71" t="s">
        <v>67</v>
      </c>
      <c r="C1238" s="78" t="s">
        <v>2882</v>
      </c>
      <c r="D1238" s="78">
        <v>1000004116</v>
      </c>
      <c r="E1238" s="78" t="s">
        <v>2883</v>
      </c>
      <c r="F1238" s="73">
        <v>45547</v>
      </c>
      <c r="G1238" s="66" t="str">
        <f t="shared" si="266"/>
        <v>Targeted Dealer</v>
      </c>
      <c r="H1238" s="66"/>
      <c r="I1238" s="67">
        <v>72</v>
      </c>
      <c r="J1238" s="67">
        <f t="shared" si="267"/>
        <v>67.2</v>
      </c>
      <c r="K1238" s="68">
        <v>26</v>
      </c>
      <c r="L1238" s="68">
        <f t="shared" si="268"/>
        <v>46</v>
      </c>
      <c r="M1238" s="68">
        <f t="shared" si="269"/>
        <v>38.69047619047619</v>
      </c>
      <c r="N1238" s="96">
        <v>59</v>
      </c>
      <c r="O1238" s="97" t="str">
        <f t="shared" si="270"/>
        <v>Mar</v>
      </c>
      <c r="P1238" s="96">
        <f t="shared" si="271"/>
        <v>59</v>
      </c>
      <c r="Q1238" s="98">
        <f t="shared" si="272"/>
        <v>-33</v>
      </c>
      <c r="R1238" s="97">
        <f t="shared" si="273"/>
        <v>-0.55932203389830515</v>
      </c>
      <c r="S1238" s="99" t="str">
        <f t="shared" si="274"/>
        <v>DEGROWTH</v>
      </c>
      <c r="T1238" s="68">
        <v>72</v>
      </c>
      <c r="U1238" s="100" t="str">
        <f t="shared" si="275"/>
        <v>Apr</v>
      </c>
      <c r="V1238" s="96">
        <v>72</v>
      </c>
      <c r="W1238" s="101">
        <f t="shared" si="276"/>
        <v>-46</v>
      </c>
      <c r="X1238" s="102">
        <f t="shared" si="277"/>
        <v>-0.63888888888888884</v>
      </c>
      <c r="Y1238" s="103" t="str">
        <f t="shared" si="278"/>
        <v>DEGROWTH</v>
      </c>
      <c r="Z1238" s="74">
        <v>0</v>
      </c>
      <c r="AA1238" s="69"/>
      <c r="AB1238" s="69" t="s">
        <v>133</v>
      </c>
      <c r="AC1238" s="69" t="s">
        <v>134</v>
      </c>
      <c r="AD1238" s="3">
        <f t="shared" si="279"/>
        <v>0</v>
      </c>
      <c r="AE1238" s="75"/>
    </row>
    <row r="1239" spans="1:31" ht="14.25" customHeight="1">
      <c r="A1239" s="69" t="s">
        <v>134</v>
      </c>
      <c r="B1239" s="71" t="s">
        <v>74</v>
      </c>
      <c r="C1239" s="78" t="s">
        <v>2884</v>
      </c>
      <c r="D1239" s="78">
        <v>1000004117</v>
      </c>
      <c r="E1239" s="78" t="s">
        <v>2885</v>
      </c>
      <c r="F1239" s="73">
        <v>45547</v>
      </c>
      <c r="G1239" s="66" t="str">
        <f t="shared" si="266"/>
        <v>Targeted Dealer</v>
      </c>
      <c r="H1239" s="66"/>
      <c r="I1239" s="67">
        <v>30</v>
      </c>
      <c r="J1239" s="67">
        <f t="shared" si="267"/>
        <v>28</v>
      </c>
      <c r="K1239" s="68">
        <v>0</v>
      </c>
      <c r="L1239" s="68">
        <f t="shared" si="268"/>
        <v>30</v>
      </c>
      <c r="M1239" s="68">
        <f t="shared" si="269"/>
        <v>0</v>
      </c>
      <c r="N1239" s="96">
        <v>20</v>
      </c>
      <c r="O1239" s="97" t="str">
        <f t="shared" si="270"/>
        <v>Mar</v>
      </c>
      <c r="P1239" s="96">
        <f t="shared" si="271"/>
        <v>20</v>
      </c>
      <c r="Q1239" s="98">
        <f t="shared" si="272"/>
        <v>-20</v>
      </c>
      <c r="R1239" s="97">
        <f t="shared" si="273"/>
        <v>-1</v>
      </c>
      <c r="S1239" s="99" t="str">
        <f t="shared" si="274"/>
        <v>DEGROWTH</v>
      </c>
      <c r="T1239" s="68">
        <v>25</v>
      </c>
      <c r="U1239" s="100" t="str">
        <f t="shared" si="275"/>
        <v>Apr</v>
      </c>
      <c r="V1239" s="96">
        <v>25</v>
      </c>
      <c r="W1239" s="101">
        <f t="shared" si="276"/>
        <v>-25</v>
      </c>
      <c r="X1239" s="102">
        <f t="shared" si="277"/>
        <v>-1</v>
      </c>
      <c r="Y1239" s="103" t="str">
        <f t="shared" si="278"/>
        <v>DEGROWTH</v>
      </c>
      <c r="Z1239" s="74">
        <v>0</v>
      </c>
      <c r="AA1239" s="69"/>
      <c r="AB1239" s="69" t="s">
        <v>133</v>
      </c>
      <c r="AC1239" s="69" t="s">
        <v>134</v>
      </c>
      <c r="AD1239" s="3">
        <f t="shared" si="279"/>
        <v>1</v>
      </c>
      <c r="AE1239" s="75"/>
    </row>
    <row r="1240" spans="1:31" ht="14.25" customHeight="1">
      <c r="A1240" s="69" t="s">
        <v>134</v>
      </c>
      <c r="B1240" s="71" t="s">
        <v>73</v>
      </c>
      <c r="C1240" s="78" t="s">
        <v>2886</v>
      </c>
      <c r="D1240" s="78">
        <v>1000004118</v>
      </c>
      <c r="E1240" s="78" t="s">
        <v>2887</v>
      </c>
      <c r="F1240" s="73">
        <v>45547</v>
      </c>
      <c r="G1240" s="66" t="str">
        <f t="shared" si="266"/>
        <v>Targeted Dealer</v>
      </c>
      <c r="H1240" s="66"/>
      <c r="I1240" s="67">
        <v>285</v>
      </c>
      <c r="J1240" s="67">
        <f t="shared" si="267"/>
        <v>266</v>
      </c>
      <c r="K1240" s="68">
        <v>375</v>
      </c>
      <c r="L1240" s="68">
        <f t="shared" si="268"/>
        <v>-90</v>
      </c>
      <c r="M1240" s="68">
        <f t="shared" si="269"/>
        <v>140.97744360902254</v>
      </c>
      <c r="N1240" s="96">
        <v>177</v>
      </c>
      <c r="O1240" s="97" t="str">
        <f t="shared" si="270"/>
        <v>Mar</v>
      </c>
      <c r="P1240" s="96">
        <f t="shared" si="271"/>
        <v>177</v>
      </c>
      <c r="Q1240" s="98">
        <f t="shared" si="272"/>
        <v>198</v>
      </c>
      <c r="R1240" s="97">
        <f t="shared" si="273"/>
        <v>1.1186440677966103</v>
      </c>
      <c r="S1240" s="99" t="str">
        <f t="shared" si="274"/>
        <v>GROWTH</v>
      </c>
      <c r="T1240" s="68">
        <v>170</v>
      </c>
      <c r="U1240" s="100" t="str">
        <f t="shared" si="275"/>
        <v>Apr</v>
      </c>
      <c r="V1240" s="96">
        <v>170</v>
      </c>
      <c r="W1240" s="101">
        <f t="shared" si="276"/>
        <v>205</v>
      </c>
      <c r="X1240" s="102">
        <f t="shared" si="277"/>
        <v>1.2058823529411766</v>
      </c>
      <c r="Y1240" s="103" t="str">
        <f t="shared" si="278"/>
        <v>GROWTH</v>
      </c>
      <c r="Z1240" s="74">
        <v>0</v>
      </c>
      <c r="AA1240" s="69"/>
      <c r="AB1240" s="69" t="s">
        <v>133</v>
      </c>
      <c r="AC1240" s="69" t="s">
        <v>134</v>
      </c>
      <c r="AD1240" s="3">
        <f t="shared" si="279"/>
        <v>0</v>
      </c>
      <c r="AE1240" s="75"/>
    </row>
    <row r="1241" spans="1:31" ht="14.25" customHeight="1">
      <c r="A1241" s="74" t="s">
        <v>134</v>
      </c>
      <c r="B1241" s="78" t="s">
        <v>61</v>
      </c>
      <c r="C1241" s="78" t="s">
        <v>2888</v>
      </c>
      <c r="D1241" s="78">
        <v>1000004119</v>
      </c>
      <c r="E1241" s="78" t="s">
        <v>2889</v>
      </c>
      <c r="F1241" s="73">
        <v>45548</v>
      </c>
      <c r="G1241" s="66" t="str">
        <f t="shared" si="266"/>
        <v>Targeted Dealer</v>
      </c>
      <c r="H1241" s="66"/>
      <c r="I1241" s="67">
        <v>100</v>
      </c>
      <c r="J1241" s="67">
        <f t="shared" si="267"/>
        <v>93.333333333333343</v>
      </c>
      <c r="K1241" s="68">
        <v>90</v>
      </c>
      <c r="L1241" s="68">
        <f t="shared" si="268"/>
        <v>10</v>
      </c>
      <c r="M1241" s="68">
        <f t="shared" si="269"/>
        <v>96.428571428571416</v>
      </c>
      <c r="N1241" s="96">
        <v>90</v>
      </c>
      <c r="O1241" s="97" t="str">
        <f t="shared" si="270"/>
        <v>Mar</v>
      </c>
      <c r="P1241" s="96">
        <f t="shared" si="271"/>
        <v>90</v>
      </c>
      <c r="Q1241" s="98">
        <f t="shared" si="272"/>
        <v>0</v>
      </c>
      <c r="R1241" s="97">
        <f t="shared" si="273"/>
        <v>0</v>
      </c>
      <c r="S1241" s="99" t="str">
        <f t="shared" si="274"/>
        <v>GROWTH</v>
      </c>
      <c r="T1241" s="68">
        <v>136</v>
      </c>
      <c r="U1241" s="100" t="str">
        <f t="shared" si="275"/>
        <v>Apr</v>
      </c>
      <c r="V1241" s="96">
        <v>136</v>
      </c>
      <c r="W1241" s="101">
        <f t="shared" si="276"/>
        <v>-46</v>
      </c>
      <c r="X1241" s="102">
        <f t="shared" si="277"/>
        <v>-0.33823529411764708</v>
      </c>
      <c r="Y1241" s="103" t="str">
        <f t="shared" si="278"/>
        <v>DEGROWTH</v>
      </c>
      <c r="Z1241" s="74">
        <v>0</v>
      </c>
      <c r="AA1241" s="69"/>
      <c r="AB1241" s="69" t="s">
        <v>133</v>
      </c>
      <c r="AC1241" s="74" t="s">
        <v>134</v>
      </c>
      <c r="AD1241" s="3">
        <f t="shared" si="279"/>
        <v>0</v>
      </c>
      <c r="AE1241" s="75"/>
    </row>
    <row r="1242" spans="1:31" ht="14.25" customHeight="1">
      <c r="A1242" s="74" t="s">
        <v>133</v>
      </c>
      <c r="B1242" s="78" t="s">
        <v>40</v>
      </c>
      <c r="C1242" s="78" t="s">
        <v>2890</v>
      </c>
      <c r="D1242" s="78">
        <v>1000004120</v>
      </c>
      <c r="E1242" s="78" t="s">
        <v>2891</v>
      </c>
      <c r="F1242" s="73">
        <v>45548</v>
      </c>
      <c r="G1242" s="66" t="str">
        <f t="shared" si="266"/>
        <v>Targeted Dealer</v>
      </c>
      <c r="H1242" s="66"/>
      <c r="I1242" s="67">
        <v>80</v>
      </c>
      <c r="J1242" s="67">
        <f t="shared" si="267"/>
        <v>74.666666666666657</v>
      </c>
      <c r="K1242" s="68">
        <v>100</v>
      </c>
      <c r="L1242" s="68">
        <f t="shared" si="268"/>
        <v>-20</v>
      </c>
      <c r="M1242" s="68">
        <f t="shared" si="269"/>
        <v>133.92857142857144</v>
      </c>
      <c r="N1242" s="96">
        <v>120</v>
      </c>
      <c r="O1242" s="97" t="str">
        <f t="shared" si="270"/>
        <v>Mar</v>
      </c>
      <c r="P1242" s="96">
        <f t="shared" si="271"/>
        <v>120</v>
      </c>
      <c r="Q1242" s="98">
        <f t="shared" si="272"/>
        <v>-20</v>
      </c>
      <c r="R1242" s="97">
        <f t="shared" si="273"/>
        <v>-0.16666666666666663</v>
      </c>
      <c r="S1242" s="99" t="str">
        <f t="shared" si="274"/>
        <v>DEGROWTH</v>
      </c>
      <c r="T1242" s="68">
        <v>52.5</v>
      </c>
      <c r="U1242" s="100" t="str">
        <f t="shared" si="275"/>
        <v>Apr</v>
      </c>
      <c r="V1242" s="96">
        <v>52.5</v>
      </c>
      <c r="W1242" s="101">
        <f t="shared" si="276"/>
        <v>47.5</v>
      </c>
      <c r="X1242" s="102">
        <f t="shared" si="277"/>
        <v>0.90476190476190466</v>
      </c>
      <c r="Y1242" s="103" t="str">
        <f t="shared" si="278"/>
        <v>GROWTH</v>
      </c>
      <c r="Z1242" s="74">
        <v>0</v>
      </c>
      <c r="AA1242" s="69"/>
      <c r="AB1242" s="69" t="s">
        <v>133</v>
      </c>
      <c r="AC1242" s="74" t="s">
        <v>133</v>
      </c>
      <c r="AD1242" s="3">
        <f t="shared" si="279"/>
        <v>0</v>
      </c>
      <c r="AE1242" s="75"/>
    </row>
    <row r="1243" spans="1:31" ht="14.25" customHeight="1">
      <c r="A1243" s="74" t="s">
        <v>134</v>
      </c>
      <c r="B1243" s="78" t="s">
        <v>81</v>
      </c>
      <c r="C1243" s="78" t="s">
        <v>2892</v>
      </c>
      <c r="D1243" s="78">
        <v>1000004121</v>
      </c>
      <c r="E1243" s="78" t="s">
        <v>2893</v>
      </c>
      <c r="F1243" s="73">
        <v>45553</v>
      </c>
      <c r="G1243" s="66" t="str">
        <f t="shared" si="266"/>
        <v>Targeted Dealer</v>
      </c>
      <c r="H1243" s="66"/>
      <c r="I1243" s="67">
        <v>300</v>
      </c>
      <c r="J1243" s="67">
        <f t="shared" si="267"/>
        <v>280</v>
      </c>
      <c r="K1243" s="68">
        <v>473.75</v>
      </c>
      <c r="L1243" s="68">
        <f t="shared" si="268"/>
        <v>-173.75</v>
      </c>
      <c r="M1243" s="68">
        <f t="shared" si="269"/>
        <v>169.19642857142858</v>
      </c>
      <c r="N1243" s="96">
        <v>273.5</v>
      </c>
      <c r="O1243" s="97" t="str">
        <f t="shared" si="270"/>
        <v>Mar</v>
      </c>
      <c r="P1243" s="96">
        <f t="shared" si="271"/>
        <v>273.5</v>
      </c>
      <c r="Q1243" s="98">
        <f t="shared" si="272"/>
        <v>200.25</v>
      </c>
      <c r="R1243" s="97">
        <f t="shared" si="273"/>
        <v>0.73217550274223031</v>
      </c>
      <c r="S1243" s="99" t="str">
        <f t="shared" si="274"/>
        <v>GROWTH</v>
      </c>
      <c r="T1243" s="68">
        <v>210</v>
      </c>
      <c r="U1243" s="100" t="str">
        <f t="shared" si="275"/>
        <v>Apr</v>
      </c>
      <c r="V1243" s="96">
        <v>210</v>
      </c>
      <c r="W1243" s="101">
        <f t="shared" si="276"/>
        <v>263.75</v>
      </c>
      <c r="X1243" s="102">
        <f t="shared" si="277"/>
        <v>1.2559523809523809</v>
      </c>
      <c r="Y1243" s="103" t="str">
        <f t="shared" si="278"/>
        <v>GROWTH</v>
      </c>
      <c r="Z1243" s="74">
        <v>0</v>
      </c>
      <c r="AA1243" s="69"/>
      <c r="AB1243" s="69" t="s">
        <v>133</v>
      </c>
      <c r="AC1243" s="74" t="s">
        <v>134</v>
      </c>
      <c r="AD1243" s="3">
        <f t="shared" si="279"/>
        <v>0</v>
      </c>
      <c r="AE1243" s="75"/>
    </row>
    <row r="1244" spans="1:31" ht="14.25" customHeight="1">
      <c r="A1244" s="74" t="s">
        <v>134</v>
      </c>
      <c r="B1244" s="78" t="s">
        <v>64</v>
      </c>
      <c r="C1244" s="78" t="s">
        <v>2894</v>
      </c>
      <c r="D1244" s="78">
        <v>1000004122</v>
      </c>
      <c r="E1244" s="78" t="s">
        <v>2895</v>
      </c>
      <c r="F1244" s="73">
        <v>45554</v>
      </c>
      <c r="G1244" s="66" t="str">
        <f t="shared" si="266"/>
        <v>Targeted Dealer</v>
      </c>
      <c r="H1244" s="66"/>
      <c r="I1244" s="67">
        <v>60</v>
      </c>
      <c r="J1244" s="67">
        <f t="shared" si="267"/>
        <v>56</v>
      </c>
      <c r="K1244" s="68">
        <v>20</v>
      </c>
      <c r="L1244" s="68">
        <f t="shared" si="268"/>
        <v>40</v>
      </c>
      <c r="M1244" s="68">
        <f t="shared" si="269"/>
        <v>35.714285714285708</v>
      </c>
      <c r="N1244" s="96">
        <v>20</v>
      </c>
      <c r="O1244" s="97" t="str">
        <f t="shared" si="270"/>
        <v>Mar</v>
      </c>
      <c r="P1244" s="96">
        <f t="shared" si="271"/>
        <v>20</v>
      </c>
      <c r="Q1244" s="98">
        <f t="shared" si="272"/>
        <v>0</v>
      </c>
      <c r="R1244" s="97">
        <f t="shared" si="273"/>
        <v>0</v>
      </c>
      <c r="S1244" s="99" t="str">
        <f t="shared" si="274"/>
        <v>GROWTH</v>
      </c>
      <c r="T1244" s="68">
        <v>20</v>
      </c>
      <c r="U1244" s="100" t="str">
        <f t="shared" si="275"/>
        <v>Apr</v>
      </c>
      <c r="V1244" s="96">
        <v>20</v>
      </c>
      <c r="W1244" s="101">
        <f t="shared" si="276"/>
        <v>0</v>
      </c>
      <c r="X1244" s="102">
        <f t="shared" si="277"/>
        <v>0</v>
      </c>
      <c r="Y1244" s="103" t="str">
        <f t="shared" si="278"/>
        <v>GROWTH</v>
      </c>
      <c r="Z1244" s="74">
        <v>0</v>
      </c>
      <c r="AA1244" s="69"/>
      <c r="AB1244" s="69" t="s">
        <v>133</v>
      </c>
      <c r="AC1244" s="74" t="s">
        <v>134</v>
      </c>
      <c r="AD1244" s="3">
        <f t="shared" si="279"/>
        <v>0</v>
      </c>
      <c r="AE1244" s="75"/>
    </row>
    <row r="1245" spans="1:31" ht="14.25" customHeight="1">
      <c r="A1245" s="74" t="s">
        <v>133</v>
      </c>
      <c r="B1245" s="78" t="s">
        <v>48</v>
      </c>
      <c r="C1245" s="78" t="s">
        <v>2896</v>
      </c>
      <c r="D1245" s="78">
        <v>1000004123</v>
      </c>
      <c r="E1245" s="78" t="s">
        <v>2897</v>
      </c>
      <c r="F1245" s="73">
        <v>45554</v>
      </c>
      <c r="G1245" s="66" t="str">
        <f t="shared" si="266"/>
        <v>Targeted Dealer</v>
      </c>
      <c r="H1245" s="66"/>
      <c r="I1245" s="67">
        <v>180</v>
      </c>
      <c r="J1245" s="67">
        <f t="shared" si="267"/>
        <v>168</v>
      </c>
      <c r="K1245" s="68">
        <v>230</v>
      </c>
      <c r="L1245" s="68">
        <f t="shared" si="268"/>
        <v>-50</v>
      </c>
      <c r="M1245" s="68">
        <f t="shared" si="269"/>
        <v>136.9047619047619</v>
      </c>
      <c r="N1245" s="96">
        <v>282</v>
      </c>
      <c r="O1245" s="97" t="str">
        <f t="shared" si="270"/>
        <v>Mar</v>
      </c>
      <c r="P1245" s="96">
        <f t="shared" si="271"/>
        <v>282</v>
      </c>
      <c r="Q1245" s="98">
        <f t="shared" si="272"/>
        <v>-52</v>
      </c>
      <c r="R1245" s="97">
        <f t="shared" si="273"/>
        <v>-0.18439716312056742</v>
      </c>
      <c r="S1245" s="99" t="str">
        <f t="shared" si="274"/>
        <v>DEGROWTH</v>
      </c>
      <c r="T1245" s="68">
        <v>180</v>
      </c>
      <c r="U1245" s="100" t="str">
        <f t="shared" si="275"/>
        <v>Apr</v>
      </c>
      <c r="V1245" s="96">
        <v>180</v>
      </c>
      <c r="W1245" s="101">
        <f t="shared" si="276"/>
        <v>50</v>
      </c>
      <c r="X1245" s="102">
        <f t="shared" si="277"/>
        <v>0.27777777777777768</v>
      </c>
      <c r="Y1245" s="103" t="str">
        <f t="shared" si="278"/>
        <v>GROWTH</v>
      </c>
      <c r="Z1245" s="74">
        <v>0</v>
      </c>
      <c r="AA1245" s="69"/>
      <c r="AB1245" s="69" t="s">
        <v>133</v>
      </c>
      <c r="AC1245" s="74" t="s">
        <v>133</v>
      </c>
      <c r="AD1245" s="3">
        <f t="shared" si="279"/>
        <v>0</v>
      </c>
      <c r="AE1245" s="75"/>
    </row>
    <row r="1246" spans="1:31" ht="14.25" customHeight="1">
      <c r="A1246" s="74" t="s">
        <v>134</v>
      </c>
      <c r="B1246" s="78" t="s">
        <v>81</v>
      </c>
      <c r="C1246" s="78" t="s">
        <v>2898</v>
      </c>
      <c r="D1246" s="78">
        <v>1000004126</v>
      </c>
      <c r="E1246" s="78" t="s">
        <v>2899</v>
      </c>
      <c r="F1246" s="73">
        <v>45556</v>
      </c>
      <c r="G1246" s="66" t="str">
        <f t="shared" si="266"/>
        <v>Targeted Dealer</v>
      </c>
      <c r="H1246" s="66"/>
      <c r="I1246" s="67">
        <v>100</v>
      </c>
      <c r="J1246" s="67">
        <f t="shared" si="267"/>
        <v>93.333333333333343</v>
      </c>
      <c r="K1246" s="68">
        <v>0</v>
      </c>
      <c r="L1246" s="68">
        <f t="shared" si="268"/>
        <v>100</v>
      </c>
      <c r="M1246" s="68">
        <f t="shared" si="269"/>
        <v>0</v>
      </c>
      <c r="N1246" s="96">
        <v>0</v>
      </c>
      <c r="O1246" s="97" t="str">
        <f t="shared" si="270"/>
        <v>Mar</v>
      </c>
      <c r="P1246" s="96">
        <f t="shared" si="271"/>
        <v>0</v>
      </c>
      <c r="Q1246" s="98">
        <f t="shared" si="272"/>
        <v>0</v>
      </c>
      <c r="R1246" s="97" t="str">
        <f t="shared" si="273"/>
        <v xml:space="preserve"> </v>
      </c>
      <c r="S1246" s="99" t="b">
        <f t="shared" si="274"/>
        <v>0</v>
      </c>
      <c r="T1246" s="68">
        <v>0</v>
      </c>
      <c r="U1246" s="100" t="str">
        <f t="shared" si="275"/>
        <v>Apr</v>
      </c>
      <c r="V1246" s="96">
        <v>0</v>
      </c>
      <c r="W1246" s="101">
        <f t="shared" si="276"/>
        <v>0</v>
      </c>
      <c r="X1246" s="102">
        <f t="shared" si="277"/>
        <v>0</v>
      </c>
      <c r="Y1246" s="103" t="b">
        <f t="shared" si="278"/>
        <v>0</v>
      </c>
      <c r="Z1246" s="74">
        <v>0</v>
      </c>
      <c r="AA1246" s="69"/>
      <c r="AB1246" s="69" t="s">
        <v>133</v>
      </c>
      <c r="AC1246" s="74" t="s">
        <v>134</v>
      </c>
      <c r="AD1246" s="3">
        <f t="shared" si="279"/>
        <v>1</v>
      </c>
      <c r="AE1246" s="75"/>
    </row>
    <row r="1247" spans="1:31" ht="14.25" customHeight="1">
      <c r="A1247" s="74" t="s">
        <v>134</v>
      </c>
      <c r="B1247" s="78" t="s">
        <v>79</v>
      </c>
      <c r="C1247" s="78" t="s">
        <v>440</v>
      </c>
      <c r="D1247" s="78">
        <v>1000004134</v>
      </c>
      <c r="E1247" s="78" t="s">
        <v>441</v>
      </c>
      <c r="F1247" s="73">
        <v>45558</v>
      </c>
      <c r="G1247" s="66" t="str">
        <f t="shared" si="266"/>
        <v>Targeted Dealer</v>
      </c>
      <c r="H1247" s="66"/>
      <c r="I1247" s="67">
        <v>10</v>
      </c>
      <c r="J1247" s="67">
        <f t="shared" si="267"/>
        <v>9.3333333333333321</v>
      </c>
      <c r="K1247" s="68">
        <v>27</v>
      </c>
      <c r="L1247" s="68">
        <f t="shared" si="268"/>
        <v>-17</v>
      </c>
      <c r="M1247" s="68">
        <f t="shared" si="269"/>
        <v>289.28571428571433</v>
      </c>
      <c r="N1247" s="96">
        <v>4</v>
      </c>
      <c r="O1247" s="97" t="str">
        <f t="shared" si="270"/>
        <v>Mar</v>
      </c>
      <c r="P1247" s="96">
        <f t="shared" si="271"/>
        <v>4</v>
      </c>
      <c r="Q1247" s="98">
        <f t="shared" si="272"/>
        <v>23</v>
      </c>
      <c r="R1247" s="97">
        <f t="shared" si="273"/>
        <v>5.75</v>
      </c>
      <c r="S1247" s="99" t="str">
        <f t="shared" si="274"/>
        <v>GROWTH</v>
      </c>
      <c r="T1247" s="68">
        <v>4</v>
      </c>
      <c r="U1247" s="100" t="str">
        <f t="shared" si="275"/>
        <v>Apr</v>
      </c>
      <c r="V1247" s="96">
        <v>4</v>
      </c>
      <c r="W1247" s="101">
        <f t="shared" si="276"/>
        <v>23</v>
      </c>
      <c r="X1247" s="102">
        <f t="shared" si="277"/>
        <v>5.75</v>
      </c>
      <c r="Y1247" s="103" t="str">
        <f t="shared" si="278"/>
        <v>GROWTH</v>
      </c>
      <c r="Z1247" s="74">
        <v>0</v>
      </c>
      <c r="AA1247" s="69"/>
      <c r="AB1247" s="69" t="s">
        <v>133</v>
      </c>
      <c r="AC1247" s="74" t="s">
        <v>134</v>
      </c>
      <c r="AD1247" s="3">
        <f t="shared" si="279"/>
        <v>0</v>
      </c>
      <c r="AE1247" s="75"/>
    </row>
    <row r="1248" spans="1:31" ht="14.25" customHeight="1">
      <c r="A1248" s="74" t="s">
        <v>134</v>
      </c>
      <c r="B1248" s="78" t="s">
        <v>71</v>
      </c>
      <c r="C1248" s="78" t="s">
        <v>2900</v>
      </c>
      <c r="D1248" s="78">
        <v>1000004133</v>
      </c>
      <c r="E1248" s="78" t="s">
        <v>2901</v>
      </c>
      <c r="F1248" s="73">
        <v>45558</v>
      </c>
      <c r="G1248" s="66" t="str">
        <f t="shared" si="266"/>
        <v>Targeted Dealer</v>
      </c>
      <c r="H1248" s="66"/>
      <c r="I1248" s="67">
        <v>55</v>
      </c>
      <c r="J1248" s="67">
        <f t="shared" si="267"/>
        <v>51.333333333333329</v>
      </c>
      <c r="K1248" s="68">
        <v>30</v>
      </c>
      <c r="L1248" s="68">
        <f t="shared" si="268"/>
        <v>25</v>
      </c>
      <c r="M1248" s="68">
        <f t="shared" si="269"/>
        <v>58.441558441558442</v>
      </c>
      <c r="N1248" s="96">
        <v>0</v>
      </c>
      <c r="O1248" s="97" t="str">
        <f t="shared" si="270"/>
        <v>Mar</v>
      </c>
      <c r="P1248" s="96">
        <f t="shared" si="271"/>
        <v>0</v>
      </c>
      <c r="Q1248" s="98">
        <f t="shared" si="272"/>
        <v>30</v>
      </c>
      <c r="R1248" s="97" t="str">
        <f t="shared" si="273"/>
        <v xml:space="preserve"> </v>
      </c>
      <c r="S1248" s="99" t="b">
        <f t="shared" si="274"/>
        <v>0</v>
      </c>
      <c r="T1248" s="68">
        <v>160</v>
      </c>
      <c r="U1248" s="100" t="str">
        <f t="shared" si="275"/>
        <v>Apr</v>
      </c>
      <c r="V1248" s="96">
        <v>160</v>
      </c>
      <c r="W1248" s="101">
        <f t="shared" si="276"/>
        <v>-130</v>
      </c>
      <c r="X1248" s="102">
        <f t="shared" si="277"/>
        <v>-0.8125</v>
      </c>
      <c r="Y1248" s="103" t="str">
        <f t="shared" si="278"/>
        <v>DEGROWTH</v>
      </c>
      <c r="Z1248" s="74">
        <v>0</v>
      </c>
      <c r="AA1248" s="69"/>
      <c r="AB1248" s="69" t="s">
        <v>133</v>
      </c>
      <c r="AC1248" s="74" t="s">
        <v>134</v>
      </c>
      <c r="AD1248" s="3">
        <f t="shared" si="279"/>
        <v>0</v>
      </c>
      <c r="AE1248" s="75"/>
    </row>
    <row r="1249" spans="1:31" ht="14.25" customHeight="1">
      <c r="A1249" s="74" t="s">
        <v>134</v>
      </c>
      <c r="B1249" s="70" t="s">
        <v>65</v>
      </c>
      <c r="C1249" s="78" t="s">
        <v>2902</v>
      </c>
      <c r="D1249" s="78">
        <v>1000004132</v>
      </c>
      <c r="E1249" s="78" t="s">
        <v>2903</v>
      </c>
      <c r="F1249" s="73">
        <v>45558</v>
      </c>
      <c r="G1249" s="66" t="str">
        <f t="shared" si="266"/>
        <v>Targeted Dealer</v>
      </c>
      <c r="H1249" s="66"/>
      <c r="I1249" s="67">
        <v>150</v>
      </c>
      <c r="J1249" s="67">
        <f t="shared" si="267"/>
        <v>140</v>
      </c>
      <c r="K1249" s="68">
        <v>125</v>
      </c>
      <c r="L1249" s="68">
        <f t="shared" si="268"/>
        <v>25</v>
      </c>
      <c r="M1249" s="68">
        <f t="shared" si="269"/>
        <v>89.285714285714292</v>
      </c>
      <c r="N1249" s="96">
        <v>125</v>
      </c>
      <c r="O1249" s="97" t="str">
        <f t="shared" si="270"/>
        <v>Mar</v>
      </c>
      <c r="P1249" s="96">
        <f t="shared" si="271"/>
        <v>125</v>
      </c>
      <c r="Q1249" s="98">
        <f t="shared" si="272"/>
        <v>0</v>
      </c>
      <c r="R1249" s="97">
        <f t="shared" si="273"/>
        <v>0</v>
      </c>
      <c r="S1249" s="99" t="str">
        <f t="shared" si="274"/>
        <v>GROWTH</v>
      </c>
      <c r="T1249" s="68">
        <v>125</v>
      </c>
      <c r="U1249" s="100" t="str">
        <f t="shared" si="275"/>
        <v>Apr</v>
      </c>
      <c r="V1249" s="96">
        <v>125</v>
      </c>
      <c r="W1249" s="101">
        <f t="shared" si="276"/>
        <v>0</v>
      </c>
      <c r="X1249" s="102">
        <f t="shared" si="277"/>
        <v>0</v>
      </c>
      <c r="Y1249" s="103" t="str">
        <f t="shared" si="278"/>
        <v>GROWTH</v>
      </c>
      <c r="Z1249" s="74">
        <v>0</v>
      </c>
      <c r="AA1249" s="69"/>
      <c r="AB1249" s="69" t="s">
        <v>133</v>
      </c>
      <c r="AC1249" s="74" t="s">
        <v>134</v>
      </c>
      <c r="AD1249" s="3">
        <f t="shared" si="279"/>
        <v>0</v>
      </c>
      <c r="AE1249" s="75"/>
    </row>
    <row r="1250" spans="1:31" ht="14.25" customHeight="1">
      <c r="A1250" s="74" t="s">
        <v>134</v>
      </c>
      <c r="B1250" s="78" t="s">
        <v>77</v>
      </c>
      <c r="C1250" s="78" t="s">
        <v>2904</v>
      </c>
      <c r="D1250" s="78">
        <v>1000004136</v>
      </c>
      <c r="E1250" s="78" t="s">
        <v>2905</v>
      </c>
      <c r="F1250" s="73">
        <v>45559</v>
      </c>
      <c r="G1250" s="66" t="str">
        <f t="shared" si="266"/>
        <v>Targeted Dealer</v>
      </c>
      <c r="H1250" s="66"/>
      <c r="I1250" s="67">
        <v>40</v>
      </c>
      <c r="J1250" s="67">
        <f t="shared" si="267"/>
        <v>37.333333333333329</v>
      </c>
      <c r="K1250" s="68">
        <v>5</v>
      </c>
      <c r="L1250" s="68">
        <f t="shared" si="268"/>
        <v>35</v>
      </c>
      <c r="M1250" s="68">
        <f t="shared" si="269"/>
        <v>13.392857142857144</v>
      </c>
      <c r="N1250" s="96">
        <v>32.5</v>
      </c>
      <c r="O1250" s="97" t="str">
        <f t="shared" si="270"/>
        <v>Mar</v>
      </c>
      <c r="P1250" s="96">
        <f t="shared" si="271"/>
        <v>32.5</v>
      </c>
      <c r="Q1250" s="98">
        <f t="shared" si="272"/>
        <v>-27.5</v>
      </c>
      <c r="R1250" s="97">
        <f t="shared" si="273"/>
        <v>-0.84615384615384615</v>
      </c>
      <c r="S1250" s="99" t="str">
        <f t="shared" si="274"/>
        <v>DEGROWTH</v>
      </c>
      <c r="T1250" s="68">
        <v>25</v>
      </c>
      <c r="U1250" s="100" t="str">
        <f t="shared" si="275"/>
        <v>Apr</v>
      </c>
      <c r="V1250" s="96">
        <v>25</v>
      </c>
      <c r="W1250" s="101">
        <f t="shared" si="276"/>
        <v>-20</v>
      </c>
      <c r="X1250" s="102">
        <f t="shared" si="277"/>
        <v>-0.8</v>
      </c>
      <c r="Y1250" s="103" t="str">
        <f t="shared" si="278"/>
        <v>DEGROWTH</v>
      </c>
      <c r="Z1250" s="74">
        <v>0</v>
      </c>
      <c r="AA1250" s="69"/>
      <c r="AB1250" s="69" t="s">
        <v>133</v>
      </c>
      <c r="AC1250" s="74" t="s">
        <v>134</v>
      </c>
      <c r="AD1250" s="3">
        <f t="shared" si="279"/>
        <v>0</v>
      </c>
      <c r="AE1250" s="75"/>
    </row>
    <row r="1251" spans="1:31" ht="14.25" customHeight="1">
      <c r="A1251" s="74" t="s">
        <v>133</v>
      </c>
      <c r="B1251" s="70" t="s">
        <v>30</v>
      </c>
      <c r="C1251" s="78" t="s">
        <v>2906</v>
      </c>
      <c r="D1251" s="78">
        <v>1000004137</v>
      </c>
      <c r="E1251" s="78" t="s">
        <v>2907</v>
      </c>
      <c r="F1251" s="73">
        <v>45560</v>
      </c>
      <c r="G1251" s="66" t="str">
        <f t="shared" si="266"/>
        <v>Targeted Dealer</v>
      </c>
      <c r="H1251" s="66"/>
      <c r="I1251" s="67">
        <v>350</v>
      </c>
      <c r="J1251" s="67">
        <f t="shared" si="267"/>
        <v>326.66666666666663</v>
      </c>
      <c r="K1251" s="68">
        <v>470</v>
      </c>
      <c r="L1251" s="68">
        <f t="shared" si="268"/>
        <v>-120</v>
      </c>
      <c r="M1251" s="68">
        <f t="shared" si="269"/>
        <v>143.87755102040819</v>
      </c>
      <c r="N1251" s="96">
        <v>408.85</v>
      </c>
      <c r="O1251" s="97" t="str">
        <f t="shared" si="270"/>
        <v>Mar</v>
      </c>
      <c r="P1251" s="96">
        <f t="shared" si="271"/>
        <v>408.85</v>
      </c>
      <c r="Q1251" s="98">
        <f t="shared" si="272"/>
        <v>61.149999999999977</v>
      </c>
      <c r="R1251" s="97">
        <f t="shared" si="273"/>
        <v>0.14956585544820822</v>
      </c>
      <c r="S1251" s="99" t="str">
        <f t="shared" si="274"/>
        <v>GROWTH</v>
      </c>
      <c r="T1251" s="68">
        <v>250</v>
      </c>
      <c r="U1251" s="100" t="str">
        <f t="shared" si="275"/>
        <v>Apr</v>
      </c>
      <c r="V1251" s="96">
        <v>250</v>
      </c>
      <c r="W1251" s="101">
        <f t="shared" si="276"/>
        <v>220</v>
      </c>
      <c r="X1251" s="102">
        <f t="shared" si="277"/>
        <v>0.87999999999999989</v>
      </c>
      <c r="Y1251" s="103" t="str">
        <f t="shared" si="278"/>
        <v>GROWTH</v>
      </c>
      <c r="Z1251" s="74">
        <v>0</v>
      </c>
      <c r="AA1251" s="69"/>
      <c r="AB1251" s="69" t="s">
        <v>133</v>
      </c>
      <c r="AC1251" s="74" t="s">
        <v>133</v>
      </c>
      <c r="AD1251" s="3">
        <f t="shared" si="279"/>
        <v>0</v>
      </c>
      <c r="AE1251" s="75"/>
    </row>
    <row r="1252" spans="1:31" ht="14.25" customHeight="1">
      <c r="A1252" s="74" t="s">
        <v>134</v>
      </c>
      <c r="B1252" s="78" t="s">
        <v>61</v>
      </c>
      <c r="C1252" s="78" t="s">
        <v>442</v>
      </c>
      <c r="D1252" s="78">
        <v>1000004139</v>
      </c>
      <c r="E1252" s="78" t="s">
        <v>443</v>
      </c>
      <c r="F1252" s="73">
        <v>45562</v>
      </c>
      <c r="G1252" s="66" t="str">
        <f t="shared" si="266"/>
        <v>Targeted Dealer</v>
      </c>
      <c r="H1252" s="66"/>
      <c r="I1252" s="67">
        <v>20</v>
      </c>
      <c r="J1252" s="67">
        <f t="shared" si="267"/>
        <v>18.666666666666664</v>
      </c>
      <c r="K1252" s="68">
        <v>20</v>
      </c>
      <c r="L1252" s="68">
        <f t="shared" si="268"/>
        <v>0</v>
      </c>
      <c r="M1252" s="68">
        <f t="shared" si="269"/>
        <v>107.14285714285715</v>
      </c>
      <c r="N1252" s="96">
        <v>20</v>
      </c>
      <c r="O1252" s="97" t="str">
        <f t="shared" si="270"/>
        <v>Mar</v>
      </c>
      <c r="P1252" s="96">
        <f t="shared" si="271"/>
        <v>20</v>
      </c>
      <c r="Q1252" s="98">
        <f t="shared" si="272"/>
        <v>0</v>
      </c>
      <c r="R1252" s="97">
        <f t="shared" si="273"/>
        <v>0</v>
      </c>
      <c r="S1252" s="99" t="str">
        <f t="shared" si="274"/>
        <v>GROWTH</v>
      </c>
      <c r="T1252" s="68">
        <v>25</v>
      </c>
      <c r="U1252" s="100" t="str">
        <f t="shared" si="275"/>
        <v>Apr</v>
      </c>
      <c r="V1252" s="96">
        <v>25</v>
      </c>
      <c r="W1252" s="101">
        <f t="shared" si="276"/>
        <v>-5</v>
      </c>
      <c r="X1252" s="102">
        <f t="shared" si="277"/>
        <v>-0.19999999999999996</v>
      </c>
      <c r="Y1252" s="103" t="str">
        <f t="shared" si="278"/>
        <v>DEGROWTH</v>
      </c>
      <c r="Z1252" s="74">
        <v>0</v>
      </c>
      <c r="AA1252" s="69"/>
      <c r="AB1252" s="69" t="s">
        <v>133</v>
      </c>
      <c r="AC1252" s="74" t="s">
        <v>134</v>
      </c>
      <c r="AD1252" s="3">
        <f t="shared" si="279"/>
        <v>0</v>
      </c>
      <c r="AE1252" s="75"/>
    </row>
    <row r="1253" spans="1:31" ht="14.25" customHeight="1">
      <c r="A1253" s="74" t="s">
        <v>133</v>
      </c>
      <c r="B1253" s="78" t="s">
        <v>43</v>
      </c>
      <c r="C1253" s="78" t="s">
        <v>2908</v>
      </c>
      <c r="D1253" s="78">
        <v>1000004141</v>
      </c>
      <c r="E1253" s="78" t="s">
        <v>2909</v>
      </c>
      <c r="F1253" s="73">
        <v>45565</v>
      </c>
      <c r="G1253" s="66" t="str">
        <f t="shared" si="266"/>
        <v>Targeted Dealer</v>
      </c>
      <c r="H1253" s="66"/>
      <c r="I1253" s="67">
        <v>300</v>
      </c>
      <c r="J1253" s="67">
        <f t="shared" si="267"/>
        <v>280</v>
      </c>
      <c r="K1253" s="68">
        <v>287.5</v>
      </c>
      <c r="L1253" s="68">
        <f t="shared" si="268"/>
        <v>12.5</v>
      </c>
      <c r="M1253" s="68">
        <f t="shared" si="269"/>
        <v>102.67857142857143</v>
      </c>
      <c r="N1253" s="96">
        <v>388</v>
      </c>
      <c r="O1253" s="97" t="str">
        <f t="shared" si="270"/>
        <v>Mar</v>
      </c>
      <c r="P1253" s="96">
        <f t="shared" si="271"/>
        <v>388</v>
      </c>
      <c r="Q1253" s="98">
        <f t="shared" si="272"/>
        <v>-100.5</v>
      </c>
      <c r="R1253" s="97">
        <f t="shared" si="273"/>
        <v>-0.259020618556701</v>
      </c>
      <c r="S1253" s="99" t="str">
        <f t="shared" si="274"/>
        <v>DEGROWTH</v>
      </c>
      <c r="T1253" s="68">
        <v>190</v>
      </c>
      <c r="U1253" s="100" t="str">
        <f t="shared" si="275"/>
        <v>Apr</v>
      </c>
      <c r="V1253" s="96">
        <v>190</v>
      </c>
      <c r="W1253" s="101">
        <f t="shared" si="276"/>
        <v>97.5</v>
      </c>
      <c r="X1253" s="102">
        <f t="shared" si="277"/>
        <v>0.51315789473684204</v>
      </c>
      <c r="Y1253" s="103" t="str">
        <f t="shared" si="278"/>
        <v>GROWTH</v>
      </c>
      <c r="Z1253" s="74">
        <v>0</v>
      </c>
      <c r="AA1253" s="69"/>
      <c r="AB1253" s="69" t="s">
        <v>133</v>
      </c>
      <c r="AC1253" s="74" t="s">
        <v>133</v>
      </c>
      <c r="AD1253" s="3">
        <f t="shared" si="279"/>
        <v>0</v>
      </c>
      <c r="AE1253" s="75"/>
    </row>
    <row r="1254" spans="1:31" ht="14.25" customHeight="1">
      <c r="A1254" s="74" t="s">
        <v>130</v>
      </c>
      <c r="B1254" s="78" t="s">
        <v>115</v>
      </c>
      <c r="C1254" s="78" t="s">
        <v>444</v>
      </c>
      <c r="D1254" s="78">
        <v>1000004145</v>
      </c>
      <c r="E1254" s="78" t="s">
        <v>445</v>
      </c>
      <c r="F1254" s="73">
        <v>45569</v>
      </c>
      <c r="G1254" s="66" t="str">
        <f t="shared" si="266"/>
        <v>Targeted Dealer</v>
      </c>
      <c r="H1254" s="66"/>
      <c r="I1254" s="67">
        <v>150</v>
      </c>
      <c r="J1254" s="67">
        <f t="shared" si="267"/>
        <v>140</v>
      </c>
      <c r="K1254" s="68">
        <v>0</v>
      </c>
      <c r="L1254" s="68">
        <f t="shared" si="268"/>
        <v>150</v>
      </c>
      <c r="M1254" s="68">
        <f t="shared" si="269"/>
        <v>0</v>
      </c>
      <c r="N1254" s="96">
        <v>0</v>
      </c>
      <c r="O1254" s="97" t="str">
        <f t="shared" si="270"/>
        <v>Mar</v>
      </c>
      <c r="P1254" s="96">
        <f t="shared" si="271"/>
        <v>0</v>
      </c>
      <c r="Q1254" s="98">
        <f t="shared" si="272"/>
        <v>0</v>
      </c>
      <c r="R1254" s="97" t="str">
        <f t="shared" si="273"/>
        <v xml:space="preserve"> </v>
      </c>
      <c r="S1254" s="99" t="b">
        <f t="shared" si="274"/>
        <v>0</v>
      </c>
      <c r="T1254" s="68">
        <v>30</v>
      </c>
      <c r="U1254" s="100" t="str">
        <f t="shared" si="275"/>
        <v>Apr</v>
      </c>
      <c r="V1254" s="96">
        <v>30</v>
      </c>
      <c r="W1254" s="101">
        <f t="shared" si="276"/>
        <v>-30</v>
      </c>
      <c r="X1254" s="102">
        <f t="shared" si="277"/>
        <v>-1</v>
      </c>
      <c r="Y1254" s="103" t="str">
        <f t="shared" si="278"/>
        <v>DEGROWTH</v>
      </c>
      <c r="Z1254" s="74">
        <v>0</v>
      </c>
      <c r="AA1254" s="69"/>
      <c r="AB1254" s="69" t="s">
        <v>133</v>
      </c>
      <c r="AC1254" s="74" t="s">
        <v>130</v>
      </c>
      <c r="AD1254" s="3">
        <f t="shared" si="279"/>
        <v>1</v>
      </c>
      <c r="AE1254" s="75"/>
    </row>
    <row r="1255" spans="1:31" ht="14.25" customHeight="1">
      <c r="A1255" s="74" t="s">
        <v>130</v>
      </c>
      <c r="B1255" s="78" t="s">
        <v>118</v>
      </c>
      <c r="C1255" s="78" t="s">
        <v>2910</v>
      </c>
      <c r="D1255" s="78">
        <v>1000004146</v>
      </c>
      <c r="E1255" s="78" t="s">
        <v>2911</v>
      </c>
      <c r="F1255" s="73">
        <v>45573</v>
      </c>
      <c r="G1255" s="66" t="str">
        <f t="shared" si="266"/>
        <v>Targeted Dealer</v>
      </c>
      <c r="H1255" s="66"/>
      <c r="I1255" s="67">
        <v>10</v>
      </c>
      <c r="J1255" s="67">
        <f t="shared" si="267"/>
        <v>9.3333333333333321</v>
      </c>
      <c r="K1255" s="68">
        <v>0</v>
      </c>
      <c r="L1255" s="68">
        <f t="shared" si="268"/>
        <v>10</v>
      </c>
      <c r="M1255" s="68">
        <f t="shared" si="269"/>
        <v>0</v>
      </c>
      <c r="N1255" s="96">
        <v>0</v>
      </c>
      <c r="O1255" s="97" t="str">
        <f t="shared" si="270"/>
        <v>Mar</v>
      </c>
      <c r="P1255" s="96">
        <f t="shared" si="271"/>
        <v>0</v>
      </c>
      <c r="Q1255" s="98">
        <f t="shared" si="272"/>
        <v>0</v>
      </c>
      <c r="R1255" s="97" t="str">
        <f t="shared" si="273"/>
        <v xml:space="preserve"> </v>
      </c>
      <c r="S1255" s="99" t="b">
        <f t="shared" si="274"/>
        <v>0</v>
      </c>
      <c r="T1255" s="68">
        <v>35</v>
      </c>
      <c r="U1255" s="100" t="str">
        <f t="shared" si="275"/>
        <v>Apr</v>
      </c>
      <c r="V1255" s="96">
        <v>35</v>
      </c>
      <c r="W1255" s="101">
        <f t="shared" si="276"/>
        <v>-35</v>
      </c>
      <c r="X1255" s="102">
        <f t="shared" si="277"/>
        <v>-1</v>
      </c>
      <c r="Y1255" s="103" t="str">
        <f t="shared" si="278"/>
        <v>DEGROWTH</v>
      </c>
      <c r="Z1255" s="74">
        <v>0</v>
      </c>
      <c r="AA1255" s="69"/>
      <c r="AB1255" s="69" t="s">
        <v>133</v>
      </c>
      <c r="AC1255" s="74" t="s">
        <v>130</v>
      </c>
      <c r="AD1255" s="3">
        <f t="shared" si="279"/>
        <v>1</v>
      </c>
      <c r="AE1255" s="75"/>
    </row>
    <row r="1256" spans="1:31" ht="14.25" customHeight="1">
      <c r="A1256" s="74" t="s">
        <v>134</v>
      </c>
      <c r="B1256" s="78" t="s">
        <v>73</v>
      </c>
      <c r="C1256" s="78" t="s">
        <v>2912</v>
      </c>
      <c r="D1256" s="78">
        <v>1000004147</v>
      </c>
      <c r="E1256" s="78" t="s">
        <v>2913</v>
      </c>
      <c r="F1256" s="73">
        <v>45574</v>
      </c>
      <c r="G1256" s="66" t="str">
        <f t="shared" si="266"/>
        <v>Targeted Dealer</v>
      </c>
      <c r="H1256" s="66"/>
      <c r="I1256" s="67">
        <v>230</v>
      </c>
      <c r="J1256" s="67">
        <f t="shared" si="267"/>
        <v>214.66666666666669</v>
      </c>
      <c r="K1256" s="68">
        <v>565</v>
      </c>
      <c r="L1256" s="68">
        <f t="shared" si="268"/>
        <v>-335</v>
      </c>
      <c r="M1256" s="68">
        <f t="shared" si="269"/>
        <v>263.1987577639751</v>
      </c>
      <c r="N1256" s="96">
        <v>400</v>
      </c>
      <c r="O1256" s="97" t="str">
        <f t="shared" si="270"/>
        <v>Mar</v>
      </c>
      <c r="P1256" s="96">
        <f t="shared" si="271"/>
        <v>400</v>
      </c>
      <c r="Q1256" s="98">
        <f t="shared" si="272"/>
        <v>165</v>
      </c>
      <c r="R1256" s="97">
        <f t="shared" si="273"/>
        <v>0.41250000000000009</v>
      </c>
      <c r="S1256" s="99" t="str">
        <f t="shared" si="274"/>
        <v>GROWTH</v>
      </c>
      <c r="T1256" s="68">
        <v>185</v>
      </c>
      <c r="U1256" s="100" t="str">
        <f t="shared" si="275"/>
        <v>Apr</v>
      </c>
      <c r="V1256" s="96">
        <v>185</v>
      </c>
      <c r="W1256" s="101">
        <f t="shared" si="276"/>
        <v>380</v>
      </c>
      <c r="X1256" s="102">
        <f t="shared" si="277"/>
        <v>2.0540540540540539</v>
      </c>
      <c r="Y1256" s="103" t="str">
        <f t="shared" si="278"/>
        <v>GROWTH</v>
      </c>
      <c r="Z1256" s="74">
        <v>0</v>
      </c>
      <c r="AA1256" s="69"/>
      <c r="AB1256" s="69" t="s">
        <v>133</v>
      </c>
      <c r="AC1256" s="74" t="s">
        <v>134</v>
      </c>
      <c r="AD1256" s="3">
        <f t="shared" si="279"/>
        <v>0</v>
      </c>
      <c r="AE1256" s="75"/>
    </row>
    <row r="1257" spans="1:31" ht="14.25" customHeight="1">
      <c r="A1257" s="69" t="s">
        <v>134</v>
      </c>
      <c r="B1257" s="71" t="s">
        <v>58</v>
      </c>
      <c r="C1257" s="71" t="s">
        <v>2914</v>
      </c>
      <c r="D1257" s="71">
        <v>1000000306</v>
      </c>
      <c r="E1257" s="72" t="s">
        <v>2915</v>
      </c>
      <c r="F1257" s="73">
        <v>43862</v>
      </c>
      <c r="G1257" s="66" t="str">
        <f t="shared" si="266"/>
        <v>Targeted Dealer</v>
      </c>
      <c r="H1257" s="66"/>
      <c r="I1257" s="67">
        <v>1000</v>
      </c>
      <c r="J1257" s="67">
        <f t="shared" si="267"/>
        <v>933.33333333333337</v>
      </c>
      <c r="K1257" s="68">
        <v>1130.5</v>
      </c>
      <c r="L1257" s="68">
        <f t="shared" si="268"/>
        <v>-130.5</v>
      </c>
      <c r="M1257" s="68">
        <f t="shared" si="269"/>
        <v>121.12499999999999</v>
      </c>
      <c r="N1257" s="96">
        <v>954</v>
      </c>
      <c r="O1257" s="97" t="str">
        <f t="shared" si="270"/>
        <v>Mar</v>
      </c>
      <c r="P1257" s="96">
        <f t="shared" si="271"/>
        <v>954</v>
      </c>
      <c r="Q1257" s="98">
        <f t="shared" si="272"/>
        <v>176.5</v>
      </c>
      <c r="R1257" s="97">
        <f t="shared" si="273"/>
        <v>0.18501048218029359</v>
      </c>
      <c r="S1257" s="99" t="str">
        <f t="shared" si="274"/>
        <v>GROWTH</v>
      </c>
      <c r="T1257" s="68">
        <v>936</v>
      </c>
      <c r="U1257" s="100" t="str">
        <f t="shared" si="275"/>
        <v>Apr</v>
      </c>
      <c r="V1257" s="96">
        <v>936</v>
      </c>
      <c r="W1257" s="101">
        <f t="shared" si="276"/>
        <v>194.5</v>
      </c>
      <c r="X1257" s="102">
        <f t="shared" si="277"/>
        <v>0.20779914529914523</v>
      </c>
      <c r="Y1257" s="103" t="str">
        <f t="shared" si="278"/>
        <v>GROWTH</v>
      </c>
      <c r="Z1257" s="74">
        <v>0</v>
      </c>
      <c r="AA1257" s="69"/>
      <c r="AB1257" s="69" t="s">
        <v>133</v>
      </c>
      <c r="AC1257" s="69" t="s">
        <v>134</v>
      </c>
      <c r="AD1257" s="3">
        <f t="shared" si="279"/>
        <v>0</v>
      </c>
      <c r="AE1257" s="75"/>
    </row>
    <row r="1258" spans="1:31" ht="14.25" customHeight="1">
      <c r="A1258" s="74" t="s">
        <v>133</v>
      </c>
      <c r="B1258" s="78" t="s">
        <v>43</v>
      </c>
      <c r="C1258" s="78" t="s">
        <v>2916</v>
      </c>
      <c r="D1258" s="78">
        <v>1000004149</v>
      </c>
      <c r="E1258" s="78" t="s">
        <v>2917</v>
      </c>
      <c r="F1258" s="73">
        <v>45574</v>
      </c>
      <c r="G1258" s="66" t="str">
        <f t="shared" si="266"/>
        <v>Targeted Dealer</v>
      </c>
      <c r="H1258" s="66"/>
      <c r="I1258" s="67">
        <v>20</v>
      </c>
      <c r="J1258" s="67">
        <f t="shared" si="267"/>
        <v>18.666666666666664</v>
      </c>
      <c r="K1258" s="68">
        <v>0</v>
      </c>
      <c r="L1258" s="68">
        <f t="shared" si="268"/>
        <v>20</v>
      </c>
      <c r="M1258" s="68">
        <f t="shared" si="269"/>
        <v>0</v>
      </c>
      <c r="N1258" s="96">
        <v>0</v>
      </c>
      <c r="O1258" s="97" t="str">
        <f t="shared" si="270"/>
        <v>Mar</v>
      </c>
      <c r="P1258" s="96">
        <f t="shared" si="271"/>
        <v>0</v>
      </c>
      <c r="Q1258" s="98">
        <f t="shared" si="272"/>
        <v>0</v>
      </c>
      <c r="R1258" s="97" t="str">
        <f t="shared" si="273"/>
        <v xml:space="preserve"> </v>
      </c>
      <c r="S1258" s="99" t="b">
        <f t="shared" si="274"/>
        <v>0</v>
      </c>
      <c r="T1258" s="68">
        <v>13</v>
      </c>
      <c r="U1258" s="100" t="str">
        <f t="shared" si="275"/>
        <v>Apr</v>
      </c>
      <c r="V1258" s="96">
        <v>13</v>
      </c>
      <c r="W1258" s="101">
        <f t="shared" si="276"/>
        <v>-13</v>
      </c>
      <c r="X1258" s="102">
        <f t="shared" si="277"/>
        <v>-1</v>
      </c>
      <c r="Y1258" s="103" t="str">
        <f t="shared" si="278"/>
        <v>DEGROWTH</v>
      </c>
      <c r="Z1258" s="74">
        <v>0</v>
      </c>
      <c r="AA1258" s="69"/>
      <c r="AB1258" s="69" t="s">
        <v>133</v>
      </c>
      <c r="AC1258" s="74" t="s">
        <v>133</v>
      </c>
      <c r="AD1258" s="3">
        <f t="shared" si="279"/>
        <v>1</v>
      </c>
      <c r="AE1258" s="75"/>
    </row>
    <row r="1259" spans="1:31" ht="14.25" customHeight="1">
      <c r="A1259" s="74" t="s">
        <v>130</v>
      </c>
      <c r="B1259" s="78" t="s">
        <v>113</v>
      </c>
      <c r="C1259" s="78" t="s">
        <v>2918</v>
      </c>
      <c r="D1259" s="78">
        <v>1000003303</v>
      </c>
      <c r="E1259" s="78" t="s">
        <v>2919</v>
      </c>
      <c r="F1259" s="73">
        <v>44957</v>
      </c>
      <c r="G1259" s="66" t="str">
        <f t="shared" si="266"/>
        <v>Targeted Dealer</v>
      </c>
      <c r="H1259" s="66"/>
      <c r="I1259" s="67">
        <v>30</v>
      </c>
      <c r="J1259" s="67">
        <f t="shared" si="267"/>
        <v>28</v>
      </c>
      <c r="K1259" s="68">
        <v>25</v>
      </c>
      <c r="L1259" s="68">
        <f t="shared" si="268"/>
        <v>5</v>
      </c>
      <c r="M1259" s="68">
        <f t="shared" si="269"/>
        <v>89.285714285714278</v>
      </c>
      <c r="N1259" s="96">
        <v>25</v>
      </c>
      <c r="O1259" s="97" t="str">
        <f t="shared" si="270"/>
        <v>Mar</v>
      </c>
      <c r="P1259" s="96">
        <f t="shared" si="271"/>
        <v>25</v>
      </c>
      <c r="Q1259" s="98">
        <f t="shared" si="272"/>
        <v>0</v>
      </c>
      <c r="R1259" s="97">
        <f t="shared" si="273"/>
        <v>0</v>
      </c>
      <c r="S1259" s="99" t="str">
        <f t="shared" si="274"/>
        <v>GROWTH</v>
      </c>
      <c r="T1259" s="68">
        <v>40</v>
      </c>
      <c r="U1259" s="100" t="str">
        <f t="shared" si="275"/>
        <v>Apr</v>
      </c>
      <c r="V1259" s="96">
        <v>40</v>
      </c>
      <c r="W1259" s="101">
        <f t="shared" si="276"/>
        <v>-15</v>
      </c>
      <c r="X1259" s="102">
        <f t="shared" si="277"/>
        <v>-0.375</v>
      </c>
      <c r="Y1259" s="103" t="str">
        <f t="shared" si="278"/>
        <v>DEGROWTH</v>
      </c>
      <c r="Z1259" s="74">
        <v>0</v>
      </c>
      <c r="AA1259" s="69"/>
      <c r="AB1259" s="69" t="s">
        <v>133</v>
      </c>
      <c r="AC1259" s="74" t="s">
        <v>130</v>
      </c>
      <c r="AD1259" s="3">
        <f t="shared" si="279"/>
        <v>0</v>
      </c>
      <c r="AE1259" s="75"/>
    </row>
    <row r="1260" spans="1:31" ht="14.25" customHeight="1">
      <c r="A1260" s="69" t="s">
        <v>134</v>
      </c>
      <c r="B1260" s="71" t="s">
        <v>84</v>
      </c>
      <c r="C1260" s="71" t="s">
        <v>2920</v>
      </c>
      <c r="D1260" s="71">
        <v>1000000435</v>
      </c>
      <c r="E1260" s="72" t="s">
        <v>2921</v>
      </c>
      <c r="F1260" s="73">
        <v>42955</v>
      </c>
      <c r="G1260" s="66" t="str">
        <f t="shared" si="266"/>
        <v>Targeted Dealer</v>
      </c>
      <c r="H1260" s="66"/>
      <c r="I1260" s="67">
        <v>20</v>
      </c>
      <c r="J1260" s="67">
        <f t="shared" si="267"/>
        <v>18.666666666666664</v>
      </c>
      <c r="K1260" s="68">
        <v>15.15</v>
      </c>
      <c r="L1260" s="68">
        <f t="shared" si="268"/>
        <v>4.8499999999999996</v>
      </c>
      <c r="M1260" s="68">
        <f t="shared" si="269"/>
        <v>81.160714285714292</v>
      </c>
      <c r="N1260" s="96">
        <v>10</v>
      </c>
      <c r="O1260" s="97" t="str">
        <f t="shared" si="270"/>
        <v>Mar</v>
      </c>
      <c r="P1260" s="96">
        <f t="shared" si="271"/>
        <v>10</v>
      </c>
      <c r="Q1260" s="98">
        <f t="shared" si="272"/>
        <v>5.15</v>
      </c>
      <c r="R1260" s="97">
        <f t="shared" si="273"/>
        <v>0.51500000000000012</v>
      </c>
      <c r="S1260" s="99" t="str">
        <f t="shared" si="274"/>
        <v>GROWTH</v>
      </c>
      <c r="T1260" s="68">
        <v>0</v>
      </c>
      <c r="U1260" s="100" t="str">
        <f t="shared" si="275"/>
        <v>Apr</v>
      </c>
      <c r="V1260" s="96">
        <v>0</v>
      </c>
      <c r="W1260" s="101">
        <f t="shared" si="276"/>
        <v>15.15</v>
      </c>
      <c r="X1260" s="102">
        <f t="shared" si="277"/>
        <v>0</v>
      </c>
      <c r="Y1260" s="103" t="b">
        <f t="shared" si="278"/>
        <v>0</v>
      </c>
      <c r="Z1260" s="74">
        <v>0</v>
      </c>
      <c r="AA1260" s="69"/>
      <c r="AB1260" s="69" t="s">
        <v>133</v>
      </c>
      <c r="AC1260" s="69" t="s">
        <v>134</v>
      </c>
      <c r="AD1260" s="3">
        <f t="shared" si="279"/>
        <v>0</v>
      </c>
      <c r="AE1260" s="75"/>
    </row>
    <row r="1261" spans="1:31" ht="14.25" customHeight="1">
      <c r="A1261" s="69" t="s">
        <v>134</v>
      </c>
      <c r="B1261" s="71" t="s">
        <v>74</v>
      </c>
      <c r="C1261" s="71" t="s">
        <v>2922</v>
      </c>
      <c r="D1261" s="71">
        <v>1000004151</v>
      </c>
      <c r="E1261" s="72" t="s">
        <v>2923</v>
      </c>
      <c r="F1261" s="73">
        <v>45583</v>
      </c>
      <c r="G1261" s="66" t="str">
        <f t="shared" si="266"/>
        <v>Targeted Dealer</v>
      </c>
      <c r="H1261" s="66"/>
      <c r="I1261" s="67">
        <v>150</v>
      </c>
      <c r="J1261" s="67">
        <f t="shared" si="267"/>
        <v>140</v>
      </c>
      <c r="K1261" s="68">
        <v>89.5</v>
      </c>
      <c r="L1261" s="68">
        <f t="shared" si="268"/>
        <v>60.5</v>
      </c>
      <c r="M1261" s="68">
        <f t="shared" si="269"/>
        <v>63.928571428571431</v>
      </c>
      <c r="N1261" s="96">
        <v>97.5</v>
      </c>
      <c r="O1261" s="97" t="str">
        <f t="shared" si="270"/>
        <v>Mar</v>
      </c>
      <c r="P1261" s="96">
        <f t="shared" si="271"/>
        <v>97.5</v>
      </c>
      <c r="Q1261" s="98">
        <f t="shared" si="272"/>
        <v>-8</v>
      </c>
      <c r="R1261" s="97">
        <f t="shared" si="273"/>
        <v>-8.2051282051282093E-2</v>
      </c>
      <c r="S1261" s="99" t="str">
        <f t="shared" si="274"/>
        <v>DEGROWTH</v>
      </c>
      <c r="T1261" s="68">
        <v>158.4</v>
      </c>
      <c r="U1261" s="100" t="str">
        <f t="shared" si="275"/>
        <v>Apr</v>
      </c>
      <c r="V1261" s="96">
        <v>158.4</v>
      </c>
      <c r="W1261" s="101">
        <f t="shared" si="276"/>
        <v>-68.900000000000006</v>
      </c>
      <c r="X1261" s="102">
        <f t="shared" si="277"/>
        <v>-0.43497474747474751</v>
      </c>
      <c r="Y1261" s="103" t="str">
        <f t="shared" si="278"/>
        <v>DEGROWTH</v>
      </c>
      <c r="Z1261" s="74">
        <v>0</v>
      </c>
      <c r="AA1261" s="69"/>
      <c r="AB1261" s="69" t="s">
        <v>133</v>
      </c>
      <c r="AC1261" s="69" t="s">
        <v>134</v>
      </c>
      <c r="AD1261" s="3">
        <f t="shared" si="279"/>
        <v>0</v>
      </c>
      <c r="AE1261" s="75"/>
    </row>
    <row r="1262" spans="1:31" ht="14.25" customHeight="1">
      <c r="A1262" s="69" t="s">
        <v>134</v>
      </c>
      <c r="B1262" s="70" t="s">
        <v>65</v>
      </c>
      <c r="C1262" s="71" t="s">
        <v>2924</v>
      </c>
      <c r="D1262" s="71">
        <v>1000004152</v>
      </c>
      <c r="E1262" s="72" t="s">
        <v>2925</v>
      </c>
      <c r="F1262" s="73">
        <v>45585</v>
      </c>
      <c r="G1262" s="66" t="str">
        <f t="shared" si="266"/>
        <v>Targeted Dealer</v>
      </c>
      <c r="H1262" s="66"/>
      <c r="I1262" s="67">
        <v>100</v>
      </c>
      <c r="J1262" s="67">
        <f t="shared" si="267"/>
        <v>93.333333333333343</v>
      </c>
      <c r="K1262" s="68">
        <v>100</v>
      </c>
      <c r="L1262" s="68">
        <f t="shared" si="268"/>
        <v>0</v>
      </c>
      <c r="M1262" s="68">
        <f t="shared" si="269"/>
        <v>107.14285714285712</v>
      </c>
      <c r="N1262" s="96">
        <v>75</v>
      </c>
      <c r="O1262" s="97" t="str">
        <f t="shared" si="270"/>
        <v>Mar</v>
      </c>
      <c r="P1262" s="96">
        <f t="shared" si="271"/>
        <v>75</v>
      </c>
      <c r="Q1262" s="98">
        <f t="shared" si="272"/>
        <v>25</v>
      </c>
      <c r="R1262" s="97">
        <f t="shared" si="273"/>
        <v>0.33333333333333326</v>
      </c>
      <c r="S1262" s="99" t="str">
        <f t="shared" si="274"/>
        <v>GROWTH</v>
      </c>
      <c r="T1262" s="68">
        <v>75</v>
      </c>
      <c r="U1262" s="100" t="str">
        <f t="shared" si="275"/>
        <v>Apr</v>
      </c>
      <c r="V1262" s="96">
        <v>75</v>
      </c>
      <c r="W1262" s="101">
        <f t="shared" si="276"/>
        <v>25</v>
      </c>
      <c r="X1262" s="102">
        <f t="shared" si="277"/>
        <v>0.33333333333333326</v>
      </c>
      <c r="Y1262" s="103" t="str">
        <f t="shared" si="278"/>
        <v>GROWTH</v>
      </c>
      <c r="Z1262" s="74">
        <v>0</v>
      </c>
      <c r="AA1262" s="69"/>
      <c r="AB1262" s="69" t="s">
        <v>133</v>
      </c>
      <c r="AC1262" s="69" t="s">
        <v>134</v>
      </c>
      <c r="AD1262" s="3">
        <f t="shared" si="279"/>
        <v>0</v>
      </c>
      <c r="AE1262" s="75"/>
    </row>
    <row r="1263" spans="1:31" ht="14.25" customHeight="1">
      <c r="A1263" s="69" t="s">
        <v>133</v>
      </c>
      <c r="B1263" s="71" t="s">
        <v>142</v>
      </c>
      <c r="C1263" s="71" t="s">
        <v>2926</v>
      </c>
      <c r="D1263" s="71">
        <v>1000004157</v>
      </c>
      <c r="E1263" s="72" t="s">
        <v>2927</v>
      </c>
      <c r="F1263" s="79">
        <v>45589</v>
      </c>
      <c r="G1263" s="66" t="str">
        <f t="shared" si="266"/>
        <v>Targeted Dealer</v>
      </c>
      <c r="H1263" s="66"/>
      <c r="I1263" s="67">
        <v>70</v>
      </c>
      <c r="J1263" s="67">
        <f t="shared" si="267"/>
        <v>65.333333333333343</v>
      </c>
      <c r="K1263" s="68">
        <v>135</v>
      </c>
      <c r="L1263" s="68">
        <f t="shared" si="268"/>
        <v>-65</v>
      </c>
      <c r="M1263" s="68">
        <f t="shared" si="269"/>
        <v>206.63265306122446</v>
      </c>
      <c r="N1263" s="96">
        <v>145.5</v>
      </c>
      <c r="O1263" s="97" t="str">
        <f t="shared" si="270"/>
        <v>Mar</v>
      </c>
      <c r="P1263" s="96">
        <f t="shared" si="271"/>
        <v>145.5</v>
      </c>
      <c r="Q1263" s="98">
        <f t="shared" si="272"/>
        <v>-10.5</v>
      </c>
      <c r="R1263" s="97">
        <f t="shared" si="273"/>
        <v>-7.2164948453608213E-2</v>
      </c>
      <c r="S1263" s="99" t="str">
        <f t="shared" si="274"/>
        <v>DEGROWTH</v>
      </c>
      <c r="T1263" s="68">
        <v>72</v>
      </c>
      <c r="U1263" s="100" t="str">
        <f t="shared" si="275"/>
        <v>Apr</v>
      </c>
      <c r="V1263" s="96">
        <v>72</v>
      </c>
      <c r="W1263" s="101">
        <f t="shared" si="276"/>
        <v>63</v>
      </c>
      <c r="X1263" s="102">
        <f t="shared" si="277"/>
        <v>0.875</v>
      </c>
      <c r="Y1263" s="103" t="str">
        <f t="shared" si="278"/>
        <v>GROWTH</v>
      </c>
      <c r="Z1263" s="74">
        <v>0</v>
      </c>
      <c r="AA1263" s="69"/>
      <c r="AB1263" s="69" t="s">
        <v>133</v>
      </c>
      <c r="AC1263" s="69" t="s">
        <v>133</v>
      </c>
      <c r="AD1263" s="3">
        <f t="shared" si="279"/>
        <v>0</v>
      </c>
      <c r="AE1263" s="75"/>
    </row>
    <row r="1264" spans="1:31" ht="14.25" customHeight="1">
      <c r="A1264" s="69" t="s">
        <v>133</v>
      </c>
      <c r="B1264" s="71" t="s">
        <v>144</v>
      </c>
      <c r="C1264" s="71" t="s">
        <v>2928</v>
      </c>
      <c r="D1264" s="71">
        <v>1000004155</v>
      </c>
      <c r="E1264" s="72" t="s">
        <v>2929</v>
      </c>
      <c r="F1264" s="79">
        <v>45588</v>
      </c>
      <c r="G1264" s="66" t="str">
        <f t="shared" si="266"/>
        <v>Targeted Dealer</v>
      </c>
      <c r="H1264" s="66"/>
      <c r="I1264" s="67">
        <v>140</v>
      </c>
      <c r="J1264" s="67">
        <f t="shared" si="267"/>
        <v>130.66666666666669</v>
      </c>
      <c r="K1264" s="68">
        <v>80</v>
      </c>
      <c r="L1264" s="68">
        <f t="shared" si="268"/>
        <v>60</v>
      </c>
      <c r="M1264" s="68">
        <f t="shared" si="269"/>
        <v>61.224489795918359</v>
      </c>
      <c r="N1264" s="96">
        <v>125</v>
      </c>
      <c r="O1264" s="97" t="str">
        <f t="shared" si="270"/>
        <v>Mar</v>
      </c>
      <c r="P1264" s="96">
        <f t="shared" si="271"/>
        <v>125</v>
      </c>
      <c r="Q1264" s="98">
        <f t="shared" si="272"/>
        <v>-45</v>
      </c>
      <c r="R1264" s="97">
        <f t="shared" si="273"/>
        <v>-0.36</v>
      </c>
      <c r="S1264" s="99" t="str">
        <f t="shared" si="274"/>
        <v>DEGROWTH</v>
      </c>
      <c r="T1264" s="68">
        <v>100</v>
      </c>
      <c r="U1264" s="100" t="str">
        <f t="shared" si="275"/>
        <v>Apr</v>
      </c>
      <c r="V1264" s="96">
        <v>100</v>
      </c>
      <c r="W1264" s="101">
        <f t="shared" si="276"/>
        <v>-20</v>
      </c>
      <c r="X1264" s="102">
        <f t="shared" si="277"/>
        <v>-0.19999999999999996</v>
      </c>
      <c r="Y1264" s="103" t="str">
        <f t="shared" si="278"/>
        <v>DEGROWTH</v>
      </c>
      <c r="Z1264" s="74">
        <v>0</v>
      </c>
      <c r="AA1264" s="69"/>
      <c r="AB1264" s="69" t="s">
        <v>133</v>
      </c>
      <c r="AC1264" s="69" t="s">
        <v>133</v>
      </c>
      <c r="AD1264" s="3">
        <f t="shared" si="279"/>
        <v>0</v>
      </c>
      <c r="AE1264" s="75"/>
    </row>
    <row r="1265" spans="1:31" ht="14.25" customHeight="1">
      <c r="A1265" s="69" t="s">
        <v>134</v>
      </c>
      <c r="B1265" s="71" t="s">
        <v>84</v>
      </c>
      <c r="C1265" s="71" t="s">
        <v>2930</v>
      </c>
      <c r="D1265" s="71">
        <v>1000004156</v>
      </c>
      <c r="E1265" s="72" t="s">
        <v>2931</v>
      </c>
      <c r="F1265" s="79">
        <v>45588</v>
      </c>
      <c r="G1265" s="66" t="str">
        <f t="shared" si="266"/>
        <v>Targeted Dealer</v>
      </c>
      <c r="H1265" s="66"/>
      <c r="I1265" s="67">
        <v>10</v>
      </c>
      <c r="J1265" s="67">
        <f t="shared" si="267"/>
        <v>9.3333333333333321</v>
      </c>
      <c r="K1265" s="68">
        <v>5</v>
      </c>
      <c r="L1265" s="68">
        <f t="shared" si="268"/>
        <v>5</v>
      </c>
      <c r="M1265" s="68">
        <f t="shared" si="269"/>
        <v>53.571428571428577</v>
      </c>
      <c r="N1265" s="96">
        <v>5</v>
      </c>
      <c r="O1265" s="97" t="str">
        <f t="shared" si="270"/>
        <v>Mar</v>
      </c>
      <c r="P1265" s="96">
        <f t="shared" si="271"/>
        <v>5</v>
      </c>
      <c r="Q1265" s="98">
        <f t="shared" si="272"/>
        <v>0</v>
      </c>
      <c r="R1265" s="97">
        <f t="shared" si="273"/>
        <v>0</v>
      </c>
      <c r="S1265" s="99" t="str">
        <f t="shared" si="274"/>
        <v>GROWTH</v>
      </c>
      <c r="T1265" s="68">
        <v>5</v>
      </c>
      <c r="U1265" s="100" t="str">
        <f t="shared" si="275"/>
        <v>Apr</v>
      </c>
      <c r="V1265" s="96">
        <v>5</v>
      </c>
      <c r="W1265" s="101">
        <f t="shared" si="276"/>
        <v>0</v>
      </c>
      <c r="X1265" s="102">
        <f t="shared" si="277"/>
        <v>0</v>
      </c>
      <c r="Y1265" s="103" t="str">
        <f t="shared" si="278"/>
        <v>GROWTH</v>
      </c>
      <c r="Z1265" s="74">
        <v>0</v>
      </c>
      <c r="AA1265" s="69"/>
      <c r="AB1265" s="69" t="s">
        <v>133</v>
      </c>
      <c r="AC1265" s="69" t="s">
        <v>134</v>
      </c>
      <c r="AD1265" s="3">
        <f t="shared" si="279"/>
        <v>0</v>
      </c>
      <c r="AE1265" s="75"/>
    </row>
    <row r="1266" spans="1:31" ht="14.25" customHeight="1">
      <c r="A1266" s="69" t="s">
        <v>133</v>
      </c>
      <c r="B1266" s="71" t="s">
        <v>43</v>
      </c>
      <c r="C1266" s="71" t="s">
        <v>2932</v>
      </c>
      <c r="D1266" s="71">
        <v>1000004161</v>
      </c>
      <c r="E1266" s="72" t="s">
        <v>2933</v>
      </c>
      <c r="F1266" s="79">
        <v>45597</v>
      </c>
      <c r="G1266" s="66" t="str">
        <f t="shared" si="266"/>
        <v>Targeted Dealer</v>
      </c>
      <c r="H1266" s="66"/>
      <c r="I1266" s="67">
        <v>80</v>
      </c>
      <c r="J1266" s="67">
        <f t="shared" si="267"/>
        <v>74.666666666666657</v>
      </c>
      <c r="K1266" s="68">
        <v>106.5</v>
      </c>
      <c r="L1266" s="68">
        <f t="shared" si="268"/>
        <v>-26.5</v>
      </c>
      <c r="M1266" s="68">
        <f t="shared" si="269"/>
        <v>142.63392857142858</v>
      </c>
      <c r="N1266" s="96">
        <v>133.5</v>
      </c>
      <c r="O1266" s="97" t="str">
        <f t="shared" si="270"/>
        <v>Mar</v>
      </c>
      <c r="P1266" s="96">
        <f t="shared" si="271"/>
        <v>133.5</v>
      </c>
      <c r="Q1266" s="98">
        <f t="shared" si="272"/>
        <v>-27</v>
      </c>
      <c r="R1266" s="97">
        <f t="shared" si="273"/>
        <v>-0.202247191011236</v>
      </c>
      <c r="S1266" s="99" t="str">
        <f t="shared" si="274"/>
        <v>DEGROWTH</v>
      </c>
      <c r="T1266" s="68">
        <v>60</v>
      </c>
      <c r="U1266" s="100" t="str">
        <f t="shared" si="275"/>
        <v>Apr</v>
      </c>
      <c r="V1266" s="96">
        <v>60</v>
      </c>
      <c r="W1266" s="101">
        <f t="shared" si="276"/>
        <v>46.5</v>
      </c>
      <c r="X1266" s="102">
        <f t="shared" si="277"/>
        <v>0.77499999999999991</v>
      </c>
      <c r="Y1266" s="103" t="str">
        <f t="shared" si="278"/>
        <v>GROWTH</v>
      </c>
      <c r="Z1266" s="74">
        <v>0</v>
      </c>
      <c r="AA1266" s="69"/>
      <c r="AB1266" s="69" t="s">
        <v>133</v>
      </c>
      <c r="AC1266" s="69" t="s">
        <v>133</v>
      </c>
      <c r="AD1266" s="3">
        <f t="shared" si="279"/>
        <v>0</v>
      </c>
      <c r="AE1266" s="75"/>
    </row>
    <row r="1267" spans="1:31" ht="14.25" customHeight="1">
      <c r="A1267" s="69" t="s">
        <v>133</v>
      </c>
      <c r="B1267" s="71" t="s">
        <v>144</v>
      </c>
      <c r="C1267" s="71" t="s">
        <v>2934</v>
      </c>
      <c r="D1267" s="71">
        <v>1000004153</v>
      </c>
      <c r="E1267" s="72" t="s">
        <v>2410</v>
      </c>
      <c r="F1267" s="79">
        <v>45588</v>
      </c>
      <c r="G1267" s="66" t="str">
        <f t="shared" si="266"/>
        <v>Targeted Dealer</v>
      </c>
      <c r="H1267" s="66"/>
      <c r="I1267" s="67">
        <v>80</v>
      </c>
      <c r="J1267" s="67">
        <f t="shared" si="267"/>
        <v>74.666666666666657</v>
      </c>
      <c r="K1267" s="68">
        <v>60</v>
      </c>
      <c r="L1267" s="68">
        <f t="shared" si="268"/>
        <v>20</v>
      </c>
      <c r="M1267" s="68">
        <f t="shared" si="269"/>
        <v>80.357142857142861</v>
      </c>
      <c r="N1267" s="96">
        <v>140</v>
      </c>
      <c r="O1267" s="97" t="str">
        <f t="shared" si="270"/>
        <v>Mar</v>
      </c>
      <c r="P1267" s="96">
        <f t="shared" si="271"/>
        <v>140</v>
      </c>
      <c r="Q1267" s="98">
        <f t="shared" si="272"/>
        <v>-80</v>
      </c>
      <c r="R1267" s="97">
        <f t="shared" si="273"/>
        <v>-0.5714285714285714</v>
      </c>
      <c r="S1267" s="99" t="str">
        <f t="shared" si="274"/>
        <v>DEGROWTH</v>
      </c>
      <c r="T1267" s="68">
        <v>100</v>
      </c>
      <c r="U1267" s="100" t="str">
        <f t="shared" si="275"/>
        <v>Apr</v>
      </c>
      <c r="V1267" s="96">
        <v>100</v>
      </c>
      <c r="W1267" s="101">
        <f t="shared" si="276"/>
        <v>-40</v>
      </c>
      <c r="X1267" s="102">
        <f t="shared" si="277"/>
        <v>-0.4</v>
      </c>
      <c r="Y1267" s="103" t="str">
        <f t="shared" si="278"/>
        <v>DEGROWTH</v>
      </c>
      <c r="Z1267" s="74">
        <v>0</v>
      </c>
      <c r="AA1267" s="69"/>
      <c r="AB1267" s="69" t="s">
        <v>133</v>
      </c>
      <c r="AC1267" s="69" t="s">
        <v>133</v>
      </c>
      <c r="AD1267" s="3">
        <f t="shared" si="279"/>
        <v>0</v>
      </c>
      <c r="AE1267" s="75"/>
    </row>
    <row r="1268" spans="1:31" ht="14.25" customHeight="1">
      <c r="A1268" s="69" t="s">
        <v>134</v>
      </c>
      <c r="B1268" s="71" t="s">
        <v>74</v>
      </c>
      <c r="C1268" s="71" t="s">
        <v>2935</v>
      </c>
      <c r="D1268" s="71">
        <v>1000004165</v>
      </c>
      <c r="E1268" s="72" t="s">
        <v>2936</v>
      </c>
      <c r="F1268" s="79">
        <v>45602</v>
      </c>
      <c r="G1268" s="66" t="str">
        <f t="shared" si="266"/>
        <v>Targeted Dealer</v>
      </c>
      <c r="H1268" s="66"/>
      <c r="I1268" s="67">
        <v>750</v>
      </c>
      <c r="J1268" s="67">
        <f t="shared" si="267"/>
        <v>700</v>
      </c>
      <c r="K1268" s="68">
        <v>420.65</v>
      </c>
      <c r="L1268" s="68">
        <f t="shared" si="268"/>
        <v>329.35</v>
      </c>
      <c r="M1268" s="68">
        <f t="shared" si="269"/>
        <v>60.092857142857142</v>
      </c>
      <c r="N1268" s="96">
        <v>592.5</v>
      </c>
      <c r="O1268" s="97" t="str">
        <f t="shared" si="270"/>
        <v>Mar</v>
      </c>
      <c r="P1268" s="96">
        <f t="shared" si="271"/>
        <v>592.5</v>
      </c>
      <c r="Q1268" s="98">
        <f t="shared" si="272"/>
        <v>-171.85000000000002</v>
      </c>
      <c r="R1268" s="97">
        <f t="shared" si="273"/>
        <v>-0.29004219409282705</v>
      </c>
      <c r="S1268" s="99" t="str">
        <f t="shared" si="274"/>
        <v>DEGROWTH</v>
      </c>
      <c r="T1268" s="68">
        <v>589.29999999999995</v>
      </c>
      <c r="U1268" s="100" t="str">
        <f t="shared" si="275"/>
        <v>Apr</v>
      </c>
      <c r="V1268" s="96">
        <v>589.29999999999995</v>
      </c>
      <c r="W1268" s="101">
        <f t="shared" si="276"/>
        <v>-168.64999999999998</v>
      </c>
      <c r="X1268" s="102">
        <f t="shared" si="277"/>
        <v>-0.28618700152723564</v>
      </c>
      <c r="Y1268" s="103" t="str">
        <f t="shared" si="278"/>
        <v>DEGROWTH</v>
      </c>
      <c r="Z1268" s="74">
        <v>0</v>
      </c>
      <c r="AA1268" s="69"/>
      <c r="AB1268" s="69" t="s">
        <v>133</v>
      </c>
      <c r="AC1268" s="69" t="s">
        <v>134</v>
      </c>
      <c r="AD1268" s="3">
        <f t="shared" si="279"/>
        <v>0</v>
      </c>
      <c r="AE1268" s="75"/>
    </row>
    <row r="1269" spans="1:31" ht="14.25" customHeight="1">
      <c r="A1269" s="69" t="s">
        <v>134</v>
      </c>
      <c r="B1269" s="71" t="s">
        <v>77</v>
      </c>
      <c r="C1269" s="71" t="s">
        <v>2937</v>
      </c>
      <c r="D1269" s="71">
        <v>1000004164</v>
      </c>
      <c r="E1269" s="72" t="s">
        <v>2938</v>
      </c>
      <c r="F1269" s="79">
        <v>45602</v>
      </c>
      <c r="G1269" s="66" t="str">
        <f t="shared" si="266"/>
        <v>Targeted Dealer</v>
      </c>
      <c r="H1269" s="66"/>
      <c r="I1269" s="67">
        <v>40</v>
      </c>
      <c r="J1269" s="67">
        <f t="shared" si="267"/>
        <v>37.333333333333329</v>
      </c>
      <c r="K1269" s="68">
        <v>0</v>
      </c>
      <c r="L1269" s="68">
        <f t="shared" si="268"/>
        <v>40</v>
      </c>
      <c r="M1269" s="68">
        <f t="shared" si="269"/>
        <v>0</v>
      </c>
      <c r="N1269" s="96">
        <v>5</v>
      </c>
      <c r="O1269" s="97" t="str">
        <f t="shared" si="270"/>
        <v>Mar</v>
      </c>
      <c r="P1269" s="96">
        <f t="shared" si="271"/>
        <v>5</v>
      </c>
      <c r="Q1269" s="98">
        <f t="shared" si="272"/>
        <v>-5</v>
      </c>
      <c r="R1269" s="97">
        <f t="shared" si="273"/>
        <v>-1</v>
      </c>
      <c r="S1269" s="99" t="str">
        <f t="shared" si="274"/>
        <v>DEGROWTH</v>
      </c>
      <c r="T1269" s="68">
        <v>8</v>
      </c>
      <c r="U1269" s="100" t="str">
        <f t="shared" si="275"/>
        <v>Apr</v>
      </c>
      <c r="V1269" s="96">
        <v>8</v>
      </c>
      <c r="W1269" s="101">
        <f t="shared" si="276"/>
        <v>-8</v>
      </c>
      <c r="X1269" s="102">
        <f t="shared" si="277"/>
        <v>-1</v>
      </c>
      <c r="Y1269" s="103" t="str">
        <f t="shared" si="278"/>
        <v>DEGROWTH</v>
      </c>
      <c r="Z1269" s="74">
        <v>0</v>
      </c>
      <c r="AA1269" s="69"/>
      <c r="AB1269" s="69" t="s">
        <v>133</v>
      </c>
      <c r="AC1269" s="69" t="s">
        <v>134</v>
      </c>
      <c r="AD1269" s="3">
        <f t="shared" si="279"/>
        <v>1</v>
      </c>
      <c r="AE1269" s="75"/>
    </row>
    <row r="1270" spans="1:31" ht="14.25" customHeight="1">
      <c r="A1270" s="74" t="s">
        <v>132</v>
      </c>
      <c r="B1270" s="71" t="s">
        <v>103</v>
      </c>
      <c r="C1270" s="71" t="s">
        <v>2939</v>
      </c>
      <c r="D1270" s="71">
        <v>1000004158</v>
      </c>
      <c r="E1270" s="72" t="s">
        <v>2940</v>
      </c>
      <c r="F1270" s="79">
        <v>45594</v>
      </c>
      <c r="G1270" s="66" t="str">
        <f t="shared" si="266"/>
        <v>Targeted Dealer</v>
      </c>
      <c r="H1270" s="66"/>
      <c r="I1270" s="67">
        <v>50</v>
      </c>
      <c r="J1270" s="67">
        <f t="shared" si="267"/>
        <v>46.666666666666671</v>
      </c>
      <c r="K1270" s="68">
        <v>45</v>
      </c>
      <c r="L1270" s="68">
        <f t="shared" si="268"/>
        <v>5</v>
      </c>
      <c r="M1270" s="68">
        <f t="shared" si="269"/>
        <v>96.428571428571416</v>
      </c>
      <c r="N1270" s="96">
        <v>50</v>
      </c>
      <c r="O1270" s="97" t="str">
        <f t="shared" si="270"/>
        <v>Mar</v>
      </c>
      <c r="P1270" s="96">
        <f t="shared" si="271"/>
        <v>50</v>
      </c>
      <c r="Q1270" s="98">
        <f t="shared" si="272"/>
        <v>-5</v>
      </c>
      <c r="R1270" s="97">
        <f t="shared" si="273"/>
        <v>-9.9999999999999978E-2</v>
      </c>
      <c r="S1270" s="99" t="str">
        <f t="shared" si="274"/>
        <v>DEGROWTH</v>
      </c>
      <c r="T1270" s="68">
        <v>30</v>
      </c>
      <c r="U1270" s="100" t="str">
        <f t="shared" si="275"/>
        <v>Apr</v>
      </c>
      <c r="V1270" s="96">
        <v>30</v>
      </c>
      <c r="W1270" s="101">
        <f t="shared" si="276"/>
        <v>15</v>
      </c>
      <c r="X1270" s="102">
        <f t="shared" si="277"/>
        <v>0.5</v>
      </c>
      <c r="Y1270" s="103" t="str">
        <f t="shared" si="278"/>
        <v>GROWTH</v>
      </c>
      <c r="Z1270" s="74">
        <v>0</v>
      </c>
      <c r="AA1270" s="69"/>
      <c r="AB1270" s="69" t="s">
        <v>133</v>
      </c>
      <c r="AC1270" s="74" t="s">
        <v>132</v>
      </c>
      <c r="AD1270" s="3">
        <f t="shared" si="279"/>
        <v>0</v>
      </c>
      <c r="AE1270" s="75"/>
    </row>
    <row r="1271" spans="1:31" ht="14.25" customHeight="1">
      <c r="A1271" s="69" t="s">
        <v>134</v>
      </c>
      <c r="B1271" s="71" t="s">
        <v>77</v>
      </c>
      <c r="C1271" s="71" t="s">
        <v>2941</v>
      </c>
      <c r="D1271" s="71">
        <v>1000004163</v>
      </c>
      <c r="E1271" s="72" t="s">
        <v>2942</v>
      </c>
      <c r="F1271" s="79">
        <v>45602</v>
      </c>
      <c r="G1271" s="66" t="str">
        <f t="shared" si="266"/>
        <v>Targeted Dealer</v>
      </c>
      <c r="H1271" s="66"/>
      <c r="I1271" s="67">
        <v>140</v>
      </c>
      <c r="J1271" s="67">
        <f t="shared" si="267"/>
        <v>130.66666666666669</v>
      </c>
      <c r="K1271" s="68">
        <v>148.75</v>
      </c>
      <c r="L1271" s="68">
        <f t="shared" si="268"/>
        <v>-8.75</v>
      </c>
      <c r="M1271" s="68">
        <f t="shared" si="269"/>
        <v>113.83928571428569</v>
      </c>
      <c r="N1271" s="96">
        <v>201.65</v>
      </c>
      <c r="O1271" s="97" t="str">
        <f t="shared" si="270"/>
        <v>Mar</v>
      </c>
      <c r="P1271" s="96">
        <f t="shared" si="271"/>
        <v>201.65</v>
      </c>
      <c r="Q1271" s="98">
        <f t="shared" si="272"/>
        <v>-52.900000000000006</v>
      </c>
      <c r="R1271" s="97">
        <f t="shared" si="273"/>
        <v>-0.2623357302256385</v>
      </c>
      <c r="S1271" s="99" t="str">
        <f t="shared" si="274"/>
        <v>DEGROWTH</v>
      </c>
      <c r="T1271" s="68">
        <v>104.5</v>
      </c>
      <c r="U1271" s="100" t="str">
        <f t="shared" si="275"/>
        <v>Apr</v>
      </c>
      <c r="V1271" s="96">
        <v>104.5</v>
      </c>
      <c r="W1271" s="101">
        <f t="shared" si="276"/>
        <v>44.25</v>
      </c>
      <c r="X1271" s="102">
        <f t="shared" si="277"/>
        <v>0.42344497607655507</v>
      </c>
      <c r="Y1271" s="103" t="str">
        <f t="shared" si="278"/>
        <v>GROWTH</v>
      </c>
      <c r="Z1271" s="74">
        <v>0</v>
      </c>
      <c r="AA1271" s="69"/>
      <c r="AB1271" s="69" t="s">
        <v>133</v>
      </c>
      <c r="AC1271" s="69" t="s">
        <v>134</v>
      </c>
      <c r="AD1271" s="3">
        <f t="shared" si="279"/>
        <v>0</v>
      </c>
      <c r="AE1271" s="75"/>
    </row>
    <row r="1272" spans="1:31" ht="14.25" customHeight="1">
      <c r="A1272" s="69" t="s">
        <v>133</v>
      </c>
      <c r="B1272" s="71" t="s">
        <v>48</v>
      </c>
      <c r="C1272" s="71" t="s">
        <v>2943</v>
      </c>
      <c r="D1272" s="71">
        <v>1000004168</v>
      </c>
      <c r="E1272" s="72" t="s">
        <v>2944</v>
      </c>
      <c r="F1272" s="79">
        <v>45606</v>
      </c>
      <c r="G1272" s="66" t="str">
        <f t="shared" si="266"/>
        <v>Targeted Dealer</v>
      </c>
      <c r="H1272" s="66"/>
      <c r="I1272" s="67">
        <v>23</v>
      </c>
      <c r="J1272" s="67">
        <f t="shared" si="267"/>
        <v>21.466666666666669</v>
      </c>
      <c r="K1272" s="68">
        <v>20</v>
      </c>
      <c r="L1272" s="68">
        <f t="shared" si="268"/>
        <v>3</v>
      </c>
      <c r="M1272" s="68">
        <f t="shared" si="269"/>
        <v>93.16770186335404</v>
      </c>
      <c r="N1272" s="96">
        <v>0</v>
      </c>
      <c r="O1272" s="97" t="str">
        <f t="shared" si="270"/>
        <v>Mar</v>
      </c>
      <c r="P1272" s="96">
        <f t="shared" si="271"/>
        <v>0</v>
      </c>
      <c r="Q1272" s="98">
        <f t="shared" si="272"/>
        <v>20</v>
      </c>
      <c r="R1272" s="97" t="str">
        <f t="shared" si="273"/>
        <v xml:space="preserve"> </v>
      </c>
      <c r="S1272" s="99" t="b">
        <f t="shared" si="274"/>
        <v>0</v>
      </c>
      <c r="T1272" s="68">
        <v>0</v>
      </c>
      <c r="U1272" s="100" t="str">
        <f t="shared" si="275"/>
        <v>Apr</v>
      </c>
      <c r="V1272" s="96">
        <v>0</v>
      </c>
      <c r="W1272" s="101">
        <f t="shared" si="276"/>
        <v>20</v>
      </c>
      <c r="X1272" s="102">
        <f t="shared" si="277"/>
        <v>0</v>
      </c>
      <c r="Y1272" s="103" t="b">
        <f t="shared" si="278"/>
        <v>0</v>
      </c>
      <c r="Z1272" s="74">
        <v>0</v>
      </c>
      <c r="AA1272" s="69"/>
      <c r="AB1272" s="69" t="s">
        <v>133</v>
      </c>
      <c r="AC1272" s="69" t="s">
        <v>133</v>
      </c>
      <c r="AD1272" s="3">
        <f t="shared" si="279"/>
        <v>0</v>
      </c>
      <c r="AE1272" s="75"/>
    </row>
    <row r="1273" spans="1:31" ht="14.25" customHeight="1">
      <c r="A1273" s="69" t="s">
        <v>130</v>
      </c>
      <c r="B1273" s="71" t="s">
        <v>122</v>
      </c>
      <c r="C1273" s="71" t="s">
        <v>448</v>
      </c>
      <c r="D1273" s="71">
        <v>1000001683</v>
      </c>
      <c r="E1273" s="72" t="s">
        <v>449</v>
      </c>
      <c r="F1273" s="79">
        <v>41303</v>
      </c>
      <c r="G1273" s="66" t="str">
        <f t="shared" si="266"/>
        <v>Targeted Dealer</v>
      </c>
      <c r="H1273" s="66"/>
      <c r="I1273" s="67">
        <v>10</v>
      </c>
      <c r="J1273" s="67">
        <f t="shared" si="267"/>
        <v>9.3333333333333321</v>
      </c>
      <c r="K1273" s="68">
        <v>5</v>
      </c>
      <c r="L1273" s="68">
        <f t="shared" si="268"/>
        <v>5</v>
      </c>
      <c r="M1273" s="68">
        <f t="shared" si="269"/>
        <v>53.571428571428577</v>
      </c>
      <c r="N1273" s="96">
        <v>0</v>
      </c>
      <c r="O1273" s="97" t="str">
        <f t="shared" si="270"/>
        <v>Mar</v>
      </c>
      <c r="P1273" s="96">
        <f t="shared" si="271"/>
        <v>0</v>
      </c>
      <c r="Q1273" s="98">
        <f t="shared" si="272"/>
        <v>5</v>
      </c>
      <c r="R1273" s="97" t="str">
        <f t="shared" si="273"/>
        <v xml:space="preserve"> </v>
      </c>
      <c r="S1273" s="99" t="b">
        <f t="shared" si="274"/>
        <v>0</v>
      </c>
      <c r="T1273" s="68">
        <v>0</v>
      </c>
      <c r="U1273" s="100" t="str">
        <f t="shared" si="275"/>
        <v>Apr</v>
      </c>
      <c r="V1273" s="96">
        <v>0</v>
      </c>
      <c r="W1273" s="101">
        <f t="shared" si="276"/>
        <v>5</v>
      </c>
      <c r="X1273" s="102">
        <f t="shared" si="277"/>
        <v>0</v>
      </c>
      <c r="Y1273" s="103" t="b">
        <f t="shared" si="278"/>
        <v>0</v>
      </c>
      <c r="Z1273" s="74">
        <v>0</v>
      </c>
      <c r="AA1273" s="69"/>
      <c r="AB1273" s="69" t="s">
        <v>133</v>
      </c>
      <c r="AC1273" s="69" t="s">
        <v>130</v>
      </c>
      <c r="AD1273" s="3">
        <f t="shared" si="279"/>
        <v>0</v>
      </c>
      <c r="AE1273" s="75"/>
    </row>
    <row r="1274" spans="1:31" ht="14.25" customHeight="1">
      <c r="A1274" s="69" t="s">
        <v>133</v>
      </c>
      <c r="B1274" s="70" t="s">
        <v>21</v>
      </c>
      <c r="C1274" s="71" t="s">
        <v>2945</v>
      </c>
      <c r="D1274" s="71">
        <v>1000004167</v>
      </c>
      <c r="E1274" s="72" t="s">
        <v>2946</v>
      </c>
      <c r="F1274" s="79">
        <v>45606</v>
      </c>
      <c r="G1274" s="66" t="str">
        <f t="shared" si="266"/>
        <v>Targeted Dealer</v>
      </c>
      <c r="H1274" s="66"/>
      <c r="I1274" s="67">
        <v>120</v>
      </c>
      <c r="J1274" s="67">
        <f t="shared" si="267"/>
        <v>112</v>
      </c>
      <c r="K1274" s="68">
        <v>256</v>
      </c>
      <c r="L1274" s="68">
        <f t="shared" si="268"/>
        <v>-136</v>
      </c>
      <c r="M1274" s="68">
        <f t="shared" si="269"/>
        <v>228.57142857142856</v>
      </c>
      <c r="N1274" s="96">
        <v>167</v>
      </c>
      <c r="O1274" s="97" t="str">
        <f t="shared" si="270"/>
        <v>Mar</v>
      </c>
      <c r="P1274" s="96">
        <f t="shared" si="271"/>
        <v>167</v>
      </c>
      <c r="Q1274" s="98">
        <f t="shared" si="272"/>
        <v>89</v>
      </c>
      <c r="R1274" s="97">
        <f t="shared" si="273"/>
        <v>0.53293413173652704</v>
      </c>
      <c r="S1274" s="99" t="str">
        <f t="shared" si="274"/>
        <v>GROWTH</v>
      </c>
      <c r="T1274" s="68">
        <v>91</v>
      </c>
      <c r="U1274" s="100" t="str">
        <f t="shared" si="275"/>
        <v>Apr</v>
      </c>
      <c r="V1274" s="96">
        <v>91</v>
      </c>
      <c r="W1274" s="101">
        <f t="shared" si="276"/>
        <v>165</v>
      </c>
      <c r="X1274" s="102">
        <f t="shared" si="277"/>
        <v>1.8131868131868134</v>
      </c>
      <c r="Y1274" s="103" t="str">
        <f t="shared" si="278"/>
        <v>GROWTH</v>
      </c>
      <c r="Z1274" s="74">
        <v>0</v>
      </c>
      <c r="AA1274" s="69"/>
      <c r="AB1274" s="69" t="s">
        <v>133</v>
      </c>
      <c r="AC1274" s="69" t="s">
        <v>133</v>
      </c>
      <c r="AD1274" s="3">
        <f t="shared" si="279"/>
        <v>0</v>
      </c>
      <c r="AE1274" s="75"/>
    </row>
    <row r="1275" spans="1:31" ht="14.25" customHeight="1">
      <c r="A1275" s="69" t="s">
        <v>134</v>
      </c>
      <c r="B1275" s="71" t="s">
        <v>83</v>
      </c>
      <c r="C1275" s="71" t="s">
        <v>2947</v>
      </c>
      <c r="D1275" s="71">
        <v>1000004169</v>
      </c>
      <c r="E1275" s="72" t="s">
        <v>2948</v>
      </c>
      <c r="F1275" s="79">
        <v>45606</v>
      </c>
      <c r="G1275" s="66" t="str">
        <f t="shared" si="266"/>
        <v>Targeted Dealer</v>
      </c>
      <c r="H1275" s="66"/>
      <c r="I1275" s="67">
        <v>50</v>
      </c>
      <c r="J1275" s="67">
        <f t="shared" si="267"/>
        <v>46.666666666666671</v>
      </c>
      <c r="K1275" s="68">
        <v>60</v>
      </c>
      <c r="L1275" s="68">
        <f t="shared" si="268"/>
        <v>-10</v>
      </c>
      <c r="M1275" s="68">
        <f t="shared" si="269"/>
        <v>128.57142857142856</v>
      </c>
      <c r="N1275" s="96">
        <v>10</v>
      </c>
      <c r="O1275" s="97" t="str">
        <f t="shared" si="270"/>
        <v>Mar</v>
      </c>
      <c r="P1275" s="96">
        <f t="shared" si="271"/>
        <v>10</v>
      </c>
      <c r="Q1275" s="98">
        <f t="shared" si="272"/>
        <v>50</v>
      </c>
      <c r="R1275" s="97">
        <f t="shared" si="273"/>
        <v>5</v>
      </c>
      <c r="S1275" s="99" t="str">
        <f t="shared" si="274"/>
        <v>GROWTH</v>
      </c>
      <c r="T1275" s="68">
        <v>45</v>
      </c>
      <c r="U1275" s="100" t="str">
        <f t="shared" si="275"/>
        <v>Apr</v>
      </c>
      <c r="V1275" s="96">
        <v>45</v>
      </c>
      <c r="W1275" s="101">
        <f t="shared" si="276"/>
        <v>15</v>
      </c>
      <c r="X1275" s="102">
        <f t="shared" si="277"/>
        <v>0.33333333333333326</v>
      </c>
      <c r="Y1275" s="103" t="str">
        <f t="shared" si="278"/>
        <v>GROWTH</v>
      </c>
      <c r="Z1275" s="74">
        <v>0</v>
      </c>
      <c r="AA1275" s="69"/>
      <c r="AB1275" s="69" t="s">
        <v>133</v>
      </c>
      <c r="AC1275" s="69" t="s">
        <v>134</v>
      </c>
      <c r="AD1275" s="3">
        <f t="shared" si="279"/>
        <v>0</v>
      </c>
      <c r="AE1275" s="75"/>
    </row>
    <row r="1276" spans="1:31" ht="14.25" customHeight="1">
      <c r="A1276" s="69" t="s">
        <v>134</v>
      </c>
      <c r="B1276" s="71" t="s">
        <v>84</v>
      </c>
      <c r="C1276" s="71" t="s">
        <v>2949</v>
      </c>
      <c r="D1276" s="71">
        <v>1000000378</v>
      </c>
      <c r="E1276" s="72" t="s">
        <v>2950</v>
      </c>
      <c r="F1276" s="79">
        <v>43911</v>
      </c>
      <c r="G1276" s="66" t="str">
        <f t="shared" si="266"/>
        <v>Targeted Dealer</v>
      </c>
      <c r="H1276" s="66"/>
      <c r="I1276" s="67">
        <v>35</v>
      </c>
      <c r="J1276" s="67">
        <f t="shared" si="267"/>
        <v>32.666666666666671</v>
      </c>
      <c r="K1276" s="68">
        <v>21.5</v>
      </c>
      <c r="L1276" s="68">
        <f t="shared" si="268"/>
        <v>13.5</v>
      </c>
      <c r="M1276" s="68">
        <f t="shared" si="269"/>
        <v>65.81632653061223</v>
      </c>
      <c r="N1276" s="96">
        <v>14</v>
      </c>
      <c r="O1276" s="97" t="str">
        <f t="shared" si="270"/>
        <v>Mar</v>
      </c>
      <c r="P1276" s="96">
        <f t="shared" si="271"/>
        <v>14</v>
      </c>
      <c r="Q1276" s="98">
        <f t="shared" si="272"/>
        <v>7.5</v>
      </c>
      <c r="R1276" s="97">
        <f t="shared" si="273"/>
        <v>0.53571428571428581</v>
      </c>
      <c r="S1276" s="99" t="str">
        <f t="shared" si="274"/>
        <v>GROWTH</v>
      </c>
      <c r="T1276" s="68">
        <v>23.5</v>
      </c>
      <c r="U1276" s="100" t="str">
        <f t="shared" si="275"/>
        <v>Apr</v>
      </c>
      <c r="V1276" s="96">
        <v>23.5</v>
      </c>
      <c r="W1276" s="101">
        <f t="shared" si="276"/>
        <v>-2</v>
      </c>
      <c r="X1276" s="102">
        <f t="shared" si="277"/>
        <v>-8.5106382978723416E-2</v>
      </c>
      <c r="Y1276" s="103" t="str">
        <f t="shared" si="278"/>
        <v>DEGROWTH</v>
      </c>
      <c r="Z1276" s="74">
        <v>0</v>
      </c>
      <c r="AA1276" s="69"/>
      <c r="AB1276" s="69" t="s">
        <v>133</v>
      </c>
      <c r="AC1276" s="69" t="s">
        <v>134</v>
      </c>
      <c r="AD1276" s="3">
        <f t="shared" si="279"/>
        <v>0</v>
      </c>
      <c r="AE1276" s="75"/>
    </row>
    <row r="1277" spans="1:31" ht="14.25" customHeight="1">
      <c r="A1277" s="69" t="s">
        <v>131</v>
      </c>
      <c r="B1277" s="71" t="s">
        <v>95</v>
      </c>
      <c r="C1277" s="71" t="s">
        <v>2951</v>
      </c>
      <c r="D1277" s="71">
        <v>1000001366</v>
      </c>
      <c r="E1277" s="72" t="s">
        <v>2952</v>
      </c>
      <c r="F1277" s="79">
        <v>44054</v>
      </c>
      <c r="G1277" s="66" t="str">
        <f t="shared" si="266"/>
        <v>Targeted Dealer</v>
      </c>
      <c r="H1277" s="66"/>
      <c r="I1277" s="67">
        <v>500</v>
      </c>
      <c r="J1277" s="67">
        <f t="shared" si="267"/>
        <v>466.66666666666669</v>
      </c>
      <c r="K1277" s="68">
        <v>425</v>
      </c>
      <c r="L1277" s="68">
        <f t="shared" si="268"/>
        <v>75</v>
      </c>
      <c r="M1277" s="68">
        <f t="shared" si="269"/>
        <v>91.071428571428569</v>
      </c>
      <c r="N1277" s="96">
        <v>113</v>
      </c>
      <c r="O1277" s="97" t="str">
        <f t="shared" si="270"/>
        <v>Mar</v>
      </c>
      <c r="P1277" s="96">
        <f t="shared" si="271"/>
        <v>113</v>
      </c>
      <c r="Q1277" s="98">
        <f t="shared" si="272"/>
        <v>312</v>
      </c>
      <c r="R1277" s="97">
        <f t="shared" si="273"/>
        <v>2.7610619469026547</v>
      </c>
      <c r="S1277" s="99" t="str">
        <f t="shared" si="274"/>
        <v>GROWTH</v>
      </c>
      <c r="T1277" s="68">
        <v>33</v>
      </c>
      <c r="U1277" s="100" t="str">
        <f t="shared" si="275"/>
        <v>Apr</v>
      </c>
      <c r="V1277" s="96">
        <v>33</v>
      </c>
      <c r="W1277" s="101">
        <f t="shared" si="276"/>
        <v>392</v>
      </c>
      <c r="X1277" s="102">
        <f t="shared" si="277"/>
        <v>11.878787878787879</v>
      </c>
      <c r="Y1277" s="103" t="str">
        <f t="shared" si="278"/>
        <v>GROWTH</v>
      </c>
      <c r="Z1277" s="74">
        <v>0</v>
      </c>
      <c r="AA1277" s="69"/>
      <c r="AB1277" s="69" t="s">
        <v>133</v>
      </c>
      <c r="AC1277" s="69" t="s">
        <v>131</v>
      </c>
      <c r="AD1277" s="3">
        <f t="shared" si="279"/>
        <v>0</v>
      </c>
      <c r="AE1277" s="75"/>
    </row>
    <row r="1278" spans="1:31" ht="14.25" customHeight="1">
      <c r="A1278" s="69" t="s">
        <v>133</v>
      </c>
      <c r="B1278" s="71" t="s">
        <v>52</v>
      </c>
      <c r="C1278" s="71" t="s">
        <v>2953</v>
      </c>
      <c r="D1278" s="71">
        <v>1000004159</v>
      </c>
      <c r="E1278" s="72" t="s">
        <v>2954</v>
      </c>
      <c r="F1278" s="79">
        <v>45594</v>
      </c>
      <c r="G1278" s="66" t="str">
        <f t="shared" si="266"/>
        <v>Targeted Dealer</v>
      </c>
      <c r="H1278" s="66"/>
      <c r="I1278" s="67">
        <v>105</v>
      </c>
      <c r="J1278" s="67">
        <f t="shared" si="267"/>
        <v>98</v>
      </c>
      <c r="K1278" s="68">
        <v>19</v>
      </c>
      <c r="L1278" s="68">
        <f t="shared" si="268"/>
        <v>86</v>
      </c>
      <c r="M1278" s="68">
        <f t="shared" si="269"/>
        <v>19.387755102040817</v>
      </c>
      <c r="N1278" s="96">
        <v>20</v>
      </c>
      <c r="O1278" s="97" t="str">
        <f t="shared" si="270"/>
        <v>Mar</v>
      </c>
      <c r="P1278" s="96">
        <f t="shared" si="271"/>
        <v>20</v>
      </c>
      <c r="Q1278" s="98">
        <f t="shared" si="272"/>
        <v>-1</v>
      </c>
      <c r="R1278" s="97">
        <f t="shared" si="273"/>
        <v>-5.0000000000000044E-2</v>
      </c>
      <c r="S1278" s="99" t="str">
        <f t="shared" si="274"/>
        <v>DEGROWTH</v>
      </c>
      <c r="T1278" s="68">
        <v>106</v>
      </c>
      <c r="U1278" s="100" t="str">
        <f t="shared" si="275"/>
        <v>Apr</v>
      </c>
      <c r="V1278" s="96">
        <v>106</v>
      </c>
      <c r="W1278" s="101">
        <f t="shared" si="276"/>
        <v>-87</v>
      </c>
      <c r="X1278" s="102">
        <f t="shared" si="277"/>
        <v>-0.82075471698113212</v>
      </c>
      <c r="Y1278" s="103" t="str">
        <f t="shared" si="278"/>
        <v>DEGROWTH</v>
      </c>
      <c r="Z1278" s="74">
        <v>0</v>
      </c>
      <c r="AA1278" s="69"/>
      <c r="AB1278" s="69" t="s">
        <v>133</v>
      </c>
      <c r="AC1278" s="69" t="s">
        <v>133</v>
      </c>
      <c r="AD1278" s="3">
        <f t="shared" si="279"/>
        <v>0</v>
      </c>
      <c r="AE1278" s="75"/>
    </row>
    <row r="1279" spans="1:31" ht="14.25" customHeight="1">
      <c r="A1279" s="69" t="s">
        <v>133</v>
      </c>
      <c r="B1279" s="70" t="s">
        <v>25</v>
      </c>
      <c r="C1279" s="71" t="s">
        <v>2955</v>
      </c>
      <c r="D1279" s="71">
        <v>1000004170</v>
      </c>
      <c r="E1279" s="72" t="s">
        <v>2956</v>
      </c>
      <c r="F1279" s="79">
        <v>45611</v>
      </c>
      <c r="G1279" s="66" t="str">
        <f t="shared" si="266"/>
        <v>Targeted Dealer</v>
      </c>
      <c r="H1279" s="66"/>
      <c r="I1279" s="67">
        <v>50</v>
      </c>
      <c r="J1279" s="67">
        <f t="shared" si="267"/>
        <v>46.666666666666671</v>
      </c>
      <c r="K1279" s="68">
        <v>45</v>
      </c>
      <c r="L1279" s="68">
        <f t="shared" si="268"/>
        <v>5</v>
      </c>
      <c r="M1279" s="68">
        <f t="shared" si="269"/>
        <v>96.428571428571416</v>
      </c>
      <c r="N1279" s="96">
        <v>25</v>
      </c>
      <c r="O1279" s="97" t="str">
        <f t="shared" si="270"/>
        <v>Mar</v>
      </c>
      <c r="P1279" s="96">
        <f t="shared" si="271"/>
        <v>25</v>
      </c>
      <c r="Q1279" s="98">
        <f t="shared" si="272"/>
        <v>20</v>
      </c>
      <c r="R1279" s="97">
        <f t="shared" si="273"/>
        <v>0.8</v>
      </c>
      <c r="S1279" s="99" t="str">
        <f t="shared" si="274"/>
        <v>GROWTH</v>
      </c>
      <c r="T1279" s="68">
        <v>30</v>
      </c>
      <c r="U1279" s="100" t="str">
        <f t="shared" si="275"/>
        <v>Apr</v>
      </c>
      <c r="V1279" s="96">
        <v>30</v>
      </c>
      <c r="W1279" s="101">
        <f t="shared" si="276"/>
        <v>15</v>
      </c>
      <c r="X1279" s="102">
        <f t="shared" si="277"/>
        <v>0.5</v>
      </c>
      <c r="Y1279" s="103" t="str">
        <f t="shared" si="278"/>
        <v>GROWTH</v>
      </c>
      <c r="Z1279" s="74">
        <v>0</v>
      </c>
      <c r="AA1279" s="69"/>
      <c r="AB1279" s="69" t="s">
        <v>133</v>
      </c>
      <c r="AC1279" s="69" t="s">
        <v>133</v>
      </c>
      <c r="AD1279" s="3">
        <f t="shared" si="279"/>
        <v>0</v>
      </c>
      <c r="AE1279" s="75"/>
    </row>
    <row r="1280" spans="1:31" ht="14.25" customHeight="1">
      <c r="A1280" s="69" t="s">
        <v>133</v>
      </c>
      <c r="B1280" s="71" t="s">
        <v>41</v>
      </c>
      <c r="C1280" s="71" t="s">
        <v>2957</v>
      </c>
      <c r="D1280" s="71">
        <v>1000003041</v>
      </c>
      <c r="E1280" s="72" t="s">
        <v>2958</v>
      </c>
      <c r="F1280" s="79">
        <v>44847</v>
      </c>
      <c r="G1280" s="66" t="str">
        <f t="shared" si="266"/>
        <v>Targeted Dealer</v>
      </c>
      <c r="H1280" s="66"/>
      <c r="I1280" s="67">
        <v>160</v>
      </c>
      <c r="J1280" s="67">
        <f t="shared" si="267"/>
        <v>149.33333333333331</v>
      </c>
      <c r="K1280" s="68">
        <v>200</v>
      </c>
      <c r="L1280" s="68">
        <f t="shared" si="268"/>
        <v>-40</v>
      </c>
      <c r="M1280" s="68">
        <f t="shared" si="269"/>
        <v>133.92857142857144</v>
      </c>
      <c r="N1280" s="96">
        <v>80</v>
      </c>
      <c r="O1280" s="97" t="str">
        <f t="shared" si="270"/>
        <v>Mar</v>
      </c>
      <c r="P1280" s="96">
        <f t="shared" si="271"/>
        <v>80</v>
      </c>
      <c r="Q1280" s="98">
        <f t="shared" si="272"/>
        <v>120</v>
      </c>
      <c r="R1280" s="97">
        <f t="shared" si="273"/>
        <v>1.5</v>
      </c>
      <c r="S1280" s="99" t="str">
        <f t="shared" si="274"/>
        <v>GROWTH</v>
      </c>
      <c r="T1280" s="68">
        <v>40</v>
      </c>
      <c r="U1280" s="100" t="str">
        <f t="shared" si="275"/>
        <v>Apr</v>
      </c>
      <c r="V1280" s="96">
        <v>40</v>
      </c>
      <c r="W1280" s="101">
        <f t="shared" si="276"/>
        <v>160</v>
      </c>
      <c r="X1280" s="102">
        <f t="shared" si="277"/>
        <v>4</v>
      </c>
      <c r="Y1280" s="103" t="str">
        <f t="shared" si="278"/>
        <v>GROWTH</v>
      </c>
      <c r="Z1280" s="74">
        <v>0</v>
      </c>
      <c r="AA1280" s="69"/>
      <c r="AB1280" s="69" t="s">
        <v>133</v>
      </c>
      <c r="AC1280" s="69" t="s">
        <v>133</v>
      </c>
      <c r="AD1280" s="3">
        <f t="shared" si="279"/>
        <v>0</v>
      </c>
      <c r="AE1280" s="75"/>
    </row>
    <row r="1281" spans="1:31" ht="14.25" customHeight="1">
      <c r="A1281" s="69" t="s">
        <v>134</v>
      </c>
      <c r="B1281" s="70" t="s">
        <v>65</v>
      </c>
      <c r="C1281" s="71" t="s">
        <v>2959</v>
      </c>
      <c r="D1281" s="71">
        <v>1000004172</v>
      </c>
      <c r="E1281" s="72" t="s">
        <v>2960</v>
      </c>
      <c r="F1281" s="79">
        <v>45618</v>
      </c>
      <c r="G1281" s="66" t="str">
        <f t="shared" si="266"/>
        <v>Targeted Dealer</v>
      </c>
      <c r="H1281" s="66"/>
      <c r="I1281" s="67">
        <v>75</v>
      </c>
      <c r="J1281" s="67">
        <f t="shared" si="267"/>
        <v>70</v>
      </c>
      <c r="K1281" s="68">
        <v>100</v>
      </c>
      <c r="L1281" s="68">
        <f t="shared" si="268"/>
        <v>-25</v>
      </c>
      <c r="M1281" s="68">
        <f t="shared" si="269"/>
        <v>142.85714285714286</v>
      </c>
      <c r="N1281" s="96">
        <v>100</v>
      </c>
      <c r="O1281" s="97" t="str">
        <f t="shared" si="270"/>
        <v>Mar</v>
      </c>
      <c r="P1281" s="96">
        <f t="shared" si="271"/>
        <v>100</v>
      </c>
      <c r="Q1281" s="98">
        <f t="shared" si="272"/>
        <v>0</v>
      </c>
      <c r="R1281" s="97">
        <f t="shared" si="273"/>
        <v>0</v>
      </c>
      <c r="S1281" s="99" t="str">
        <f t="shared" si="274"/>
        <v>GROWTH</v>
      </c>
      <c r="T1281" s="68">
        <v>75</v>
      </c>
      <c r="U1281" s="100" t="str">
        <f t="shared" si="275"/>
        <v>Apr</v>
      </c>
      <c r="V1281" s="96">
        <v>75</v>
      </c>
      <c r="W1281" s="101">
        <f t="shared" si="276"/>
        <v>25</v>
      </c>
      <c r="X1281" s="102">
        <f t="shared" si="277"/>
        <v>0.33333333333333326</v>
      </c>
      <c r="Y1281" s="103" t="str">
        <f t="shared" si="278"/>
        <v>GROWTH</v>
      </c>
      <c r="Z1281" s="74">
        <v>0</v>
      </c>
      <c r="AA1281" s="69"/>
      <c r="AB1281" s="69" t="s">
        <v>133</v>
      </c>
      <c r="AC1281" s="69" t="s">
        <v>134</v>
      </c>
      <c r="AD1281" s="3">
        <f t="shared" si="279"/>
        <v>0</v>
      </c>
      <c r="AE1281" s="75"/>
    </row>
    <row r="1282" spans="1:31" ht="14.25" customHeight="1">
      <c r="A1282" s="69" t="s">
        <v>133</v>
      </c>
      <c r="B1282" s="71" t="s">
        <v>143</v>
      </c>
      <c r="C1282" s="71" t="s">
        <v>450</v>
      </c>
      <c r="D1282" s="71">
        <v>1000004183</v>
      </c>
      <c r="E1282" s="72" t="s">
        <v>451</v>
      </c>
      <c r="F1282" s="79">
        <v>45621</v>
      </c>
      <c r="G1282" s="66" t="str">
        <f t="shared" si="266"/>
        <v>Targeted Dealer</v>
      </c>
      <c r="H1282" s="66"/>
      <c r="I1282" s="67">
        <v>250</v>
      </c>
      <c r="J1282" s="67">
        <f t="shared" si="267"/>
        <v>233.33333333333334</v>
      </c>
      <c r="K1282" s="68">
        <v>0</v>
      </c>
      <c r="L1282" s="68">
        <f t="shared" si="268"/>
        <v>250</v>
      </c>
      <c r="M1282" s="68">
        <f t="shared" si="269"/>
        <v>0</v>
      </c>
      <c r="N1282" s="96">
        <v>48</v>
      </c>
      <c r="O1282" s="97" t="str">
        <f t="shared" si="270"/>
        <v>Mar</v>
      </c>
      <c r="P1282" s="96">
        <f t="shared" si="271"/>
        <v>48</v>
      </c>
      <c r="Q1282" s="98">
        <f t="shared" si="272"/>
        <v>-48</v>
      </c>
      <c r="R1282" s="97">
        <f t="shared" si="273"/>
        <v>-1</v>
      </c>
      <c r="S1282" s="99" t="str">
        <f t="shared" si="274"/>
        <v>DEGROWTH</v>
      </c>
      <c r="T1282" s="68">
        <v>133</v>
      </c>
      <c r="U1282" s="100" t="str">
        <f t="shared" si="275"/>
        <v>Apr</v>
      </c>
      <c r="V1282" s="96">
        <v>133</v>
      </c>
      <c r="W1282" s="101">
        <f t="shared" si="276"/>
        <v>-133</v>
      </c>
      <c r="X1282" s="102">
        <f t="shared" si="277"/>
        <v>-1</v>
      </c>
      <c r="Y1282" s="103" t="str">
        <f t="shared" si="278"/>
        <v>DEGROWTH</v>
      </c>
      <c r="Z1282" s="74">
        <v>0</v>
      </c>
      <c r="AA1282" s="69"/>
      <c r="AB1282" s="69" t="s">
        <v>133</v>
      </c>
      <c r="AC1282" s="69" t="s">
        <v>133</v>
      </c>
      <c r="AD1282" s="3">
        <f t="shared" si="279"/>
        <v>1</v>
      </c>
      <c r="AE1282" s="75"/>
    </row>
    <row r="1283" spans="1:31" ht="14.25" customHeight="1">
      <c r="A1283" s="69" t="s">
        <v>133</v>
      </c>
      <c r="B1283" s="71" t="s">
        <v>52</v>
      </c>
      <c r="C1283" s="71" t="s">
        <v>452</v>
      </c>
      <c r="D1283" s="71">
        <v>1000004171</v>
      </c>
      <c r="E1283" s="72" t="s">
        <v>453</v>
      </c>
      <c r="F1283" s="79">
        <v>45611</v>
      </c>
      <c r="G1283" s="66" t="str">
        <f t="shared" ref="G1283:G1346" si="280">IF(I1283&gt;0,"Targeted Dealer","-")</f>
        <v>Targeted Dealer</v>
      </c>
      <c r="H1283" s="66"/>
      <c r="I1283" s="67">
        <v>40</v>
      </c>
      <c r="J1283" s="67">
        <f t="shared" ref="J1283:J1346" si="281">I1283/$J$1*($J$1-$E$1)</f>
        <v>37.333333333333329</v>
      </c>
      <c r="K1283" s="68">
        <v>0</v>
      </c>
      <c r="L1283" s="68">
        <f t="shared" ref="L1283:L1346" si="282">I1283-K1283</f>
        <v>40</v>
      </c>
      <c r="M1283" s="68">
        <f t="shared" ref="M1283:M1346" si="283">IFERROR((K1283/J1283%),"-")</f>
        <v>0</v>
      </c>
      <c r="N1283" s="96">
        <v>0</v>
      </c>
      <c r="O1283" s="97" t="str">
        <f t="shared" ref="O1283:O1346" si="284">IF(F1283&lt;=$P$2,"Mar","")</f>
        <v>Mar</v>
      </c>
      <c r="P1283" s="96">
        <f t="shared" ref="P1283:P1346" si="285">N1283</f>
        <v>0</v>
      </c>
      <c r="Q1283" s="98">
        <f t="shared" ref="Q1283:Q1346" si="286">K1283-P1283</f>
        <v>0</v>
      </c>
      <c r="R1283" s="97" t="str">
        <f t="shared" ref="R1283:R1346" si="287">IFERROR(IF(O1283="Mar",(K1283/P1283-1))," ")</f>
        <v xml:space="preserve"> </v>
      </c>
      <c r="S1283" s="99" t="b">
        <f t="shared" ref="S1283:S1346" si="288">IF(N1283&gt;0,IF(O1283="","-",IF(R1283&lt;0%,"DEGROWTH","GROWTH")))</f>
        <v>0</v>
      </c>
      <c r="T1283" s="68">
        <v>285</v>
      </c>
      <c r="U1283" s="100" t="str">
        <f t="shared" ref="U1283:U1346" si="289">IF(F1283&lt;=$V$2,"Apr","")</f>
        <v>Apr</v>
      </c>
      <c r="V1283" s="96">
        <v>285</v>
      </c>
      <c r="W1283" s="101">
        <f t="shared" ref="W1283:W1346" si="290">K1283-V1283</f>
        <v>-285</v>
      </c>
      <c r="X1283" s="102">
        <f t="shared" ref="X1283:X1346" si="291">IFERROR(IF(U1283="Apr",(K1283/V1283-1)),0)</f>
        <v>-1</v>
      </c>
      <c r="Y1283" s="103" t="str">
        <f t="shared" ref="Y1283:Y1346" si="292">IF(T1283&gt;0,IF(U1283="","-",IF(X1283&lt;0%,"DEGROWTH","GROWTH")))</f>
        <v>DEGROWTH</v>
      </c>
      <c r="Z1283" s="74">
        <v>0</v>
      </c>
      <c r="AA1283" s="69"/>
      <c r="AB1283" s="69" t="s">
        <v>133</v>
      </c>
      <c r="AC1283" s="69" t="s">
        <v>133</v>
      </c>
      <c r="AD1283" s="3">
        <f t="shared" ref="AD1283:AD1346" si="293">IF(K1283=0,1,0)</f>
        <v>1</v>
      </c>
      <c r="AE1283" s="75"/>
    </row>
    <row r="1284" spans="1:31" ht="14.25" customHeight="1">
      <c r="A1284" s="69" t="s">
        <v>133</v>
      </c>
      <c r="B1284" s="71" t="s">
        <v>47</v>
      </c>
      <c r="C1284" s="71" t="s">
        <v>2961</v>
      </c>
      <c r="D1284" s="71">
        <v>1000004182</v>
      </c>
      <c r="E1284" s="72" t="s">
        <v>2962</v>
      </c>
      <c r="F1284" s="79">
        <v>45621</v>
      </c>
      <c r="G1284" s="66" t="str">
        <f t="shared" si="280"/>
        <v>Targeted Dealer</v>
      </c>
      <c r="H1284" s="66"/>
      <c r="I1284" s="67">
        <v>50</v>
      </c>
      <c r="J1284" s="67">
        <f t="shared" si="281"/>
        <v>46.666666666666671</v>
      </c>
      <c r="K1284" s="68">
        <v>30</v>
      </c>
      <c r="L1284" s="68">
        <f t="shared" si="282"/>
        <v>20</v>
      </c>
      <c r="M1284" s="68">
        <f t="shared" si="283"/>
        <v>64.285714285714278</v>
      </c>
      <c r="N1284" s="96">
        <v>65</v>
      </c>
      <c r="O1284" s="97" t="str">
        <f t="shared" si="284"/>
        <v>Mar</v>
      </c>
      <c r="P1284" s="96">
        <f t="shared" si="285"/>
        <v>65</v>
      </c>
      <c r="Q1284" s="98">
        <f t="shared" si="286"/>
        <v>-35</v>
      </c>
      <c r="R1284" s="97">
        <f t="shared" si="287"/>
        <v>-0.53846153846153844</v>
      </c>
      <c r="S1284" s="99" t="str">
        <f t="shared" si="288"/>
        <v>DEGROWTH</v>
      </c>
      <c r="T1284" s="68">
        <v>20</v>
      </c>
      <c r="U1284" s="100" t="str">
        <f t="shared" si="289"/>
        <v>Apr</v>
      </c>
      <c r="V1284" s="96">
        <v>20</v>
      </c>
      <c r="W1284" s="101">
        <f t="shared" si="290"/>
        <v>10</v>
      </c>
      <c r="X1284" s="102">
        <f t="shared" si="291"/>
        <v>0.5</v>
      </c>
      <c r="Y1284" s="103" t="str">
        <f t="shared" si="292"/>
        <v>GROWTH</v>
      </c>
      <c r="Z1284" s="74">
        <v>0</v>
      </c>
      <c r="AA1284" s="69"/>
      <c r="AB1284" s="69" t="s">
        <v>133</v>
      </c>
      <c r="AC1284" s="69" t="s">
        <v>133</v>
      </c>
      <c r="AD1284" s="3">
        <f t="shared" si="293"/>
        <v>0</v>
      </c>
      <c r="AE1284" s="81"/>
    </row>
    <row r="1285" spans="1:31" ht="14.25" customHeight="1">
      <c r="A1285" s="69" t="s">
        <v>133</v>
      </c>
      <c r="B1285" s="71" t="s">
        <v>52</v>
      </c>
      <c r="C1285" s="71" t="s">
        <v>2963</v>
      </c>
      <c r="D1285" s="71">
        <v>1000000568</v>
      </c>
      <c r="E1285" s="72" t="s">
        <v>2964</v>
      </c>
      <c r="F1285" s="79">
        <v>44738</v>
      </c>
      <c r="G1285" s="66" t="str">
        <f t="shared" si="280"/>
        <v>Targeted Dealer</v>
      </c>
      <c r="H1285" s="66"/>
      <c r="I1285" s="67">
        <v>55</v>
      </c>
      <c r="J1285" s="67">
        <f t="shared" si="281"/>
        <v>51.333333333333329</v>
      </c>
      <c r="K1285" s="68">
        <v>0</v>
      </c>
      <c r="L1285" s="68">
        <f t="shared" si="282"/>
        <v>55</v>
      </c>
      <c r="M1285" s="68">
        <f t="shared" si="283"/>
        <v>0</v>
      </c>
      <c r="N1285" s="96">
        <v>0</v>
      </c>
      <c r="O1285" s="97" t="str">
        <f t="shared" si="284"/>
        <v>Mar</v>
      </c>
      <c r="P1285" s="96">
        <f t="shared" si="285"/>
        <v>0</v>
      </c>
      <c r="Q1285" s="98">
        <f t="shared" si="286"/>
        <v>0</v>
      </c>
      <c r="R1285" s="97" t="str">
        <f t="shared" si="287"/>
        <v xml:space="preserve"> </v>
      </c>
      <c r="S1285" s="99" t="b">
        <f t="shared" si="288"/>
        <v>0</v>
      </c>
      <c r="T1285" s="68">
        <v>0</v>
      </c>
      <c r="U1285" s="100" t="str">
        <f t="shared" si="289"/>
        <v>Apr</v>
      </c>
      <c r="V1285" s="96">
        <v>0</v>
      </c>
      <c r="W1285" s="101">
        <f t="shared" si="290"/>
        <v>0</v>
      </c>
      <c r="X1285" s="102">
        <f t="shared" si="291"/>
        <v>0</v>
      </c>
      <c r="Y1285" s="103" t="b">
        <f t="shared" si="292"/>
        <v>0</v>
      </c>
      <c r="Z1285" s="74">
        <v>0</v>
      </c>
      <c r="AA1285" s="69"/>
      <c r="AB1285" s="69" t="s">
        <v>133</v>
      </c>
      <c r="AC1285" s="69" t="s">
        <v>133</v>
      </c>
      <c r="AD1285" s="3">
        <f t="shared" si="293"/>
        <v>1</v>
      </c>
      <c r="AE1285" s="81"/>
    </row>
    <row r="1286" spans="1:31" ht="14.25" customHeight="1">
      <c r="A1286" s="69" t="s">
        <v>130</v>
      </c>
      <c r="B1286" s="71" t="s">
        <v>108</v>
      </c>
      <c r="C1286" s="71" t="s">
        <v>2965</v>
      </c>
      <c r="D1286" s="71">
        <v>1000004184</v>
      </c>
      <c r="E1286" s="72" t="s">
        <v>2966</v>
      </c>
      <c r="F1286" s="79">
        <v>45626</v>
      </c>
      <c r="G1286" s="66" t="str">
        <f t="shared" si="280"/>
        <v>Targeted Dealer</v>
      </c>
      <c r="H1286" s="66"/>
      <c r="I1286" s="67">
        <v>300</v>
      </c>
      <c r="J1286" s="67">
        <f t="shared" si="281"/>
        <v>280</v>
      </c>
      <c r="K1286" s="68">
        <v>55</v>
      </c>
      <c r="L1286" s="68">
        <f t="shared" si="282"/>
        <v>245</v>
      </c>
      <c r="M1286" s="68">
        <f t="shared" si="283"/>
        <v>19.642857142857142</v>
      </c>
      <c r="N1286" s="96">
        <v>15</v>
      </c>
      <c r="O1286" s="97" t="str">
        <f t="shared" si="284"/>
        <v>Mar</v>
      </c>
      <c r="P1286" s="96">
        <f t="shared" si="285"/>
        <v>15</v>
      </c>
      <c r="Q1286" s="98">
        <f t="shared" si="286"/>
        <v>40</v>
      </c>
      <c r="R1286" s="97">
        <f t="shared" si="287"/>
        <v>2.6666666666666665</v>
      </c>
      <c r="S1286" s="99" t="str">
        <f t="shared" si="288"/>
        <v>GROWTH</v>
      </c>
      <c r="T1286" s="68">
        <v>255</v>
      </c>
      <c r="U1286" s="100" t="str">
        <f t="shared" si="289"/>
        <v>Apr</v>
      </c>
      <c r="V1286" s="96">
        <v>255</v>
      </c>
      <c r="W1286" s="101">
        <f t="shared" si="290"/>
        <v>-200</v>
      </c>
      <c r="X1286" s="102">
        <f t="shared" si="291"/>
        <v>-0.78431372549019607</v>
      </c>
      <c r="Y1286" s="103" t="str">
        <f t="shared" si="292"/>
        <v>DEGROWTH</v>
      </c>
      <c r="Z1286" s="74">
        <v>0</v>
      </c>
      <c r="AA1286" s="69"/>
      <c r="AB1286" s="69" t="s">
        <v>133</v>
      </c>
      <c r="AC1286" s="69" t="s">
        <v>130</v>
      </c>
      <c r="AD1286" s="3">
        <f t="shared" si="293"/>
        <v>0</v>
      </c>
      <c r="AE1286" s="81"/>
    </row>
    <row r="1287" spans="1:31" ht="14.25" customHeight="1">
      <c r="A1287" s="69" t="s">
        <v>133</v>
      </c>
      <c r="B1287" s="71" t="s">
        <v>43</v>
      </c>
      <c r="C1287" s="71" t="s">
        <v>2967</v>
      </c>
      <c r="D1287" s="71">
        <v>1000004177</v>
      </c>
      <c r="E1287" s="72" t="s">
        <v>2968</v>
      </c>
      <c r="F1287" s="79">
        <v>45630</v>
      </c>
      <c r="G1287" s="66" t="str">
        <f t="shared" si="280"/>
        <v>Targeted Dealer</v>
      </c>
      <c r="H1287" s="66"/>
      <c r="I1287" s="67">
        <v>100</v>
      </c>
      <c r="J1287" s="67">
        <f t="shared" si="281"/>
        <v>93.333333333333343</v>
      </c>
      <c r="K1287" s="68">
        <v>60</v>
      </c>
      <c r="L1287" s="68">
        <f t="shared" si="282"/>
        <v>40</v>
      </c>
      <c r="M1287" s="68">
        <f t="shared" si="283"/>
        <v>64.285714285714278</v>
      </c>
      <c r="N1287" s="96">
        <v>60</v>
      </c>
      <c r="O1287" s="97" t="str">
        <f t="shared" si="284"/>
        <v>Mar</v>
      </c>
      <c r="P1287" s="96">
        <f t="shared" si="285"/>
        <v>60</v>
      </c>
      <c r="Q1287" s="98">
        <f t="shared" si="286"/>
        <v>0</v>
      </c>
      <c r="R1287" s="97">
        <f t="shared" si="287"/>
        <v>0</v>
      </c>
      <c r="S1287" s="99" t="str">
        <f t="shared" si="288"/>
        <v>GROWTH</v>
      </c>
      <c r="T1287" s="68">
        <v>80</v>
      </c>
      <c r="U1287" s="100" t="str">
        <f t="shared" si="289"/>
        <v>Apr</v>
      </c>
      <c r="V1287" s="96">
        <v>80</v>
      </c>
      <c r="W1287" s="101">
        <f t="shared" si="290"/>
        <v>-20</v>
      </c>
      <c r="X1287" s="102">
        <f t="shared" si="291"/>
        <v>-0.25</v>
      </c>
      <c r="Y1287" s="103" t="str">
        <f t="shared" si="292"/>
        <v>DEGROWTH</v>
      </c>
      <c r="Z1287" s="74">
        <v>0</v>
      </c>
      <c r="AA1287" s="69"/>
      <c r="AB1287" s="69" t="s">
        <v>133</v>
      </c>
      <c r="AC1287" s="69" t="s">
        <v>133</v>
      </c>
      <c r="AD1287" s="3">
        <f t="shared" si="293"/>
        <v>0</v>
      </c>
      <c r="AE1287" s="81"/>
    </row>
    <row r="1288" spans="1:31" ht="14.25" customHeight="1">
      <c r="A1288" s="69" t="s">
        <v>134</v>
      </c>
      <c r="B1288" s="71" t="s">
        <v>78</v>
      </c>
      <c r="C1288" s="71" t="s">
        <v>2969</v>
      </c>
      <c r="D1288" s="71">
        <v>1000004174</v>
      </c>
      <c r="E1288" s="72" t="s">
        <v>2970</v>
      </c>
      <c r="F1288" s="79">
        <v>45625</v>
      </c>
      <c r="G1288" s="66" t="str">
        <f t="shared" si="280"/>
        <v>Targeted Dealer</v>
      </c>
      <c r="H1288" s="66"/>
      <c r="I1288" s="67">
        <v>100</v>
      </c>
      <c r="J1288" s="67">
        <f t="shared" si="281"/>
        <v>93.333333333333343</v>
      </c>
      <c r="K1288" s="68">
        <v>115</v>
      </c>
      <c r="L1288" s="68">
        <f t="shared" si="282"/>
        <v>-15</v>
      </c>
      <c r="M1288" s="68">
        <f t="shared" si="283"/>
        <v>123.21428571428569</v>
      </c>
      <c r="N1288" s="96">
        <v>105.5</v>
      </c>
      <c r="O1288" s="97" t="str">
        <f t="shared" si="284"/>
        <v>Mar</v>
      </c>
      <c r="P1288" s="96">
        <f t="shared" si="285"/>
        <v>105.5</v>
      </c>
      <c r="Q1288" s="98">
        <f t="shared" si="286"/>
        <v>9.5</v>
      </c>
      <c r="R1288" s="97">
        <f t="shared" si="287"/>
        <v>9.004739336492884E-2</v>
      </c>
      <c r="S1288" s="99" t="str">
        <f t="shared" si="288"/>
        <v>GROWTH</v>
      </c>
      <c r="T1288" s="68">
        <v>112</v>
      </c>
      <c r="U1288" s="100" t="str">
        <f t="shared" si="289"/>
        <v>Apr</v>
      </c>
      <c r="V1288" s="96">
        <v>112</v>
      </c>
      <c r="W1288" s="101">
        <f t="shared" si="290"/>
        <v>3</v>
      </c>
      <c r="X1288" s="102">
        <f t="shared" si="291"/>
        <v>2.6785714285714191E-2</v>
      </c>
      <c r="Y1288" s="103" t="str">
        <f t="shared" si="292"/>
        <v>GROWTH</v>
      </c>
      <c r="Z1288" s="74">
        <v>0</v>
      </c>
      <c r="AA1288" s="69"/>
      <c r="AB1288" s="69" t="s">
        <v>133</v>
      </c>
      <c r="AC1288" s="69" t="s">
        <v>134</v>
      </c>
      <c r="AD1288" s="3">
        <f t="shared" si="293"/>
        <v>0</v>
      </c>
      <c r="AE1288" s="81"/>
    </row>
    <row r="1289" spans="1:31" ht="14.25" customHeight="1">
      <c r="A1289" s="69" t="s">
        <v>134</v>
      </c>
      <c r="B1289" s="71" t="s">
        <v>61</v>
      </c>
      <c r="C1289" s="71" t="s">
        <v>2971</v>
      </c>
      <c r="D1289" s="71">
        <v>1000004175</v>
      </c>
      <c r="E1289" s="72" t="s">
        <v>2972</v>
      </c>
      <c r="F1289" s="79">
        <v>45625</v>
      </c>
      <c r="G1289" s="66" t="str">
        <f t="shared" si="280"/>
        <v>Targeted Dealer</v>
      </c>
      <c r="H1289" s="66"/>
      <c r="I1289" s="67">
        <v>37</v>
      </c>
      <c r="J1289" s="67">
        <f t="shared" si="281"/>
        <v>34.533333333333331</v>
      </c>
      <c r="K1289" s="68">
        <v>57.5</v>
      </c>
      <c r="L1289" s="68">
        <f t="shared" si="282"/>
        <v>-20.5</v>
      </c>
      <c r="M1289" s="68">
        <f t="shared" si="283"/>
        <v>166.50579150579151</v>
      </c>
      <c r="N1289" s="96">
        <v>50.5</v>
      </c>
      <c r="O1289" s="97" t="str">
        <f t="shared" si="284"/>
        <v>Mar</v>
      </c>
      <c r="P1289" s="96">
        <f t="shared" si="285"/>
        <v>50.5</v>
      </c>
      <c r="Q1289" s="98">
        <f t="shared" si="286"/>
        <v>7</v>
      </c>
      <c r="R1289" s="97">
        <f t="shared" si="287"/>
        <v>0.13861386138613851</v>
      </c>
      <c r="S1289" s="99" t="str">
        <f t="shared" si="288"/>
        <v>GROWTH</v>
      </c>
      <c r="T1289" s="68">
        <v>24.5</v>
      </c>
      <c r="U1289" s="100" t="str">
        <f t="shared" si="289"/>
        <v>Apr</v>
      </c>
      <c r="V1289" s="96">
        <v>24.5</v>
      </c>
      <c r="W1289" s="101">
        <f t="shared" si="290"/>
        <v>33</v>
      </c>
      <c r="X1289" s="102">
        <f t="shared" si="291"/>
        <v>1.3469387755102042</v>
      </c>
      <c r="Y1289" s="103" t="str">
        <f t="shared" si="292"/>
        <v>GROWTH</v>
      </c>
      <c r="Z1289" s="74">
        <v>0</v>
      </c>
      <c r="AA1289" s="69"/>
      <c r="AB1289" s="69" t="s">
        <v>133</v>
      </c>
      <c r="AC1289" s="69" t="s">
        <v>134</v>
      </c>
      <c r="AD1289" s="3">
        <f t="shared" si="293"/>
        <v>0</v>
      </c>
      <c r="AE1289" s="81"/>
    </row>
    <row r="1290" spans="1:31" ht="14.25" customHeight="1">
      <c r="A1290" s="69" t="s">
        <v>133</v>
      </c>
      <c r="B1290" s="71" t="s">
        <v>55</v>
      </c>
      <c r="C1290" s="71" t="s">
        <v>2973</v>
      </c>
      <c r="D1290" s="71">
        <v>1000004166</v>
      </c>
      <c r="E1290" s="72" t="s">
        <v>2974</v>
      </c>
      <c r="F1290" s="79">
        <v>45603</v>
      </c>
      <c r="G1290" s="66" t="str">
        <f t="shared" si="280"/>
        <v>Targeted Dealer</v>
      </c>
      <c r="H1290" s="66"/>
      <c r="I1290" s="67">
        <v>60</v>
      </c>
      <c r="J1290" s="67">
        <f t="shared" si="281"/>
        <v>56</v>
      </c>
      <c r="K1290" s="68">
        <v>0</v>
      </c>
      <c r="L1290" s="68">
        <f t="shared" si="282"/>
        <v>60</v>
      </c>
      <c r="M1290" s="68">
        <f t="shared" si="283"/>
        <v>0</v>
      </c>
      <c r="N1290" s="96">
        <v>30</v>
      </c>
      <c r="O1290" s="97" t="str">
        <f t="shared" si="284"/>
        <v>Mar</v>
      </c>
      <c r="P1290" s="96">
        <f t="shared" si="285"/>
        <v>30</v>
      </c>
      <c r="Q1290" s="98">
        <f t="shared" si="286"/>
        <v>-30</v>
      </c>
      <c r="R1290" s="97">
        <f t="shared" si="287"/>
        <v>-1</v>
      </c>
      <c r="S1290" s="99" t="str">
        <f t="shared" si="288"/>
        <v>DEGROWTH</v>
      </c>
      <c r="T1290" s="68">
        <v>30</v>
      </c>
      <c r="U1290" s="100" t="str">
        <f t="shared" si="289"/>
        <v>Apr</v>
      </c>
      <c r="V1290" s="96">
        <v>30</v>
      </c>
      <c r="W1290" s="101">
        <f t="shared" si="290"/>
        <v>-30</v>
      </c>
      <c r="X1290" s="102">
        <f t="shared" si="291"/>
        <v>-1</v>
      </c>
      <c r="Y1290" s="103" t="str">
        <f t="shared" si="292"/>
        <v>DEGROWTH</v>
      </c>
      <c r="Z1290" s="74">
        <v>0</v>
      </c>
      <c r="AA1290" s="69"/>
      <c r="AB1290" s="69" t="s">
        <v>133</v>
      </c>
      <c r="AC1290" s="69" t="s">
        <v>133</v>
      </c>
      <c r="AD1290" s="3">
        <f t="shared" si="293"/>
        <v>1</v>
      </c>
      <c r="AE1290" s="81"/>
    </row>
    <row r="1291" spans="1:31" ht="14.25" customHeight="1">
      <c r="A1291" s="69" t="s">
        <v>130</v>
      </c>
      <c r="B1291" s="71" t="s">
        <v>120</v>
      </c>
      <c r="C1291" s="71" t="s">
        <v>2975</v>
      </c>
      <c r="D1291" s="71">
        <v>1000001168</v>
      </c>
      <c r="E1291" s="72" t="s">
        <v>2976</v>
      </c>
      <c r="F1291" s="79">
        <v>44739</v>
      </c>
      <c r="G1291" s="66" t="str">
        <f t="shared" si="280"/>
        <v>Targeted Dealer</v>
      </c>
      <c r="H1291" s="66"/>
      <c r="I1291" s="67">
        <v>25</v>
      </c>
      <c r="J1291" s="67">
        <f t="shared" si="281"/>
        <v>23.333333333333336</v>
      </c>
      <c r="K1291" s="68">
        <v>0</v>
      </c>
      <c r="L1291" s="68">
        <f t="shared" si="282"/>
        <v>25</v>
      </c>
      <c r="M1291" s="68">
        <f t="shared" si="283"/>
        <v>0</v>
      </c>
      <c r="N1291" s="96">
        <v>0</v>
      </c>
      <c r="O1291" s="97" t="str">
        <f t="shared" si="284"/>
        <v>Mar</v>
      </c>
      <c r="P1291" s="96">
        <f t="shared" si="285"/>
        <v>0</v>
      </c>
      <c r="Q1291" s="98">
        <f t="shared" si="286"/>
        <v>0</v>
      </c>
      <c r="R1291" s="97" t="str">
        <f t="shared" si="287"/>
        <v xml:space="preserve"> </v>
      </c>
      <c r="S1291" s="99" t="b">
        <f t="shared" si="288"/>
        <v>0</v>
      </c>
      <c r="T1291" s="68">
        <v>25</v>
      </c>
      <c r="U1291" s="100" t="str">
        <f t="shared" si="289"/>
        <v>Apr</v>
      </c>
      <c r="V1291" s="96">
        <v>25</v>
      </c>
      <c r="W1291" s="101">
        <f t="shared" si="290"/>
        <v>-25</v>
      </c>
      <c r="X1291" s="102">
        <f t="shared" si="291"/>
        <v>-1</v>
      </c>
      <c r="Y1291" s="103" t="str">
        <f t="shared" si="292"/>
        <v>DEGROWTH</v>
      </c>
      <c r="Z1291" s="74">
        <v>0</v>
      </c>
      <c r="AA1291" s="69"/>
      <c r="AB1291" s="69" t="s">
        <v>133</v>
      </c>
      <c r="AC1291" s="69" t="s">
        <v>130</v>
      </c>
      <c r="AD1291" s="3">
        <f t="shared" si="293"/>
        <v>1</v>
      </c>
      <c r="AE1291" s="81"/>
    </row>
    <row r="1292" spans="1:31" ht="14.25" customHeight="1">
      <c r="A1292" s="69" t="s">
        <v>133</v>
      </c>
      <c r="B1292" s="71" t="s">
        <v>40</v>
      </c>
      <c r="C1292" s="71" t="s">
        <v>2977</v>
      </c>
      <c r="D1292" s="71">
        <v>1000004179</v>
      </c>
      <c r="E1292" s="72" t="s">
        <v>2978</v>
      </c>
      <c r="F1292" s="79">
        <v>45635</v>
      </c>
      <c r="G1292" s="66" t="str">
        <f t="shared" si="280"/>
        <v>Targeted Dealer</v>
      </c>
      <c r="H1292" s="66"/>
      <c r="I1292" s="67">
        <v>80</v>
      </c>
      <c r="J1292" s="67">
        <f t="shared" si="281"/>
        <v>74.666666666666657</v>
      </c>
      <c r="K1292" s="68">
        <v>80</v>
      </c>
      <c r="L1292" s="68">
        <f t="shared" si="282"/>
        <v>0</v>
      </c>
      <c r="M1292" s="68">
        <f t="shared" si="283"/>
        <v>107.14285714285715</v>
      </c>
      <c r="N1292" s="96">
        <v>120</v>
      </c>
      <c r="O1292" s="97" t="str">
        <f t="shared" si="284"/>
        <v>Mar</v>
      </c>
      <c r="P1292" s="96">
        <f t="shared" si="285"/>
        <v>120</v>
      </c>
      <c r="Q1292" s="98">
        <f t="shared" si="286"/>
        <v>-40</v>
      </c>
      <c r="R1292" s="97">
        <f t="shared" si="287"/>
        <v>-0.33333333333333337</v>
      </c>
      <c r="S1292" s="99" t="str">
        <f t="shared" si="288"/>
        <v>DEGROWTH</v>
      </c>
      <c r="T1292" s="68">
        <v>80</v>
      </c>
      <c r="U1292" s="100" t="str">
        <f t="shared" si="289"/>
        <v>Apr</v>
      </c>
      <c r="V1292" s="96">
        <v>80</v>
      </c>
      <c r="W1292" s="101">
        <f t="shared" si="290"/>
        <v>0</v>
      </c>
      <c r="X1292" s="102">
        <f t="shared" si="291"/>
        <v>0</v>
      </c>
      <c r="Y1292" s="103" t="str">
        <f t="shared" si="292"/>
        <v>GROWTH</v>
      </c>
      <c r="Z1292" s="74">
        <v>0</v>
      </c>
      <c r="AA1292" s="69"/>
      <c r="AB1292" s="69" t="s">
        <v>133</v>
      </c>
      <c r="AC1292" s="69" t="s">
        <v>133</v>
      </c>
      <c r="AD1292" s="3">
        <f t="shared" si="293"/>
        <v>0</v>
      </c>
      <c r="AE1292" s="81"/>
    </row>
    <row r="1293" spans="1:31" ht="14.25" customHeight="1">
      <c r="A1293" s="69" t="s">
        <v>133</v>
      </c>
      <c r="B1293" s="70" t="s">
        <v>32</v>
      </c>
      <c r="C1293" s="71" t="s">
        <v>2979</v>
      </c>
      <c r="D1293" s="71">
        <v>1000004181</v>
      </c>
      <c r="E1293" s="72" t="s">
        <v>2980</v>
      </c>
      <c r="F1293" s="79">
        <v>45635</v>
      </c>
      <c r="G1293" s="66" t="str">
        <f t="shared" si="280"/>
        <v>Targeted Dealer</v>
      </c>
      <c r="H1293" s="66"/>
      <c r="I1293" s="67">
        <v>120</v>
      </c>
      <c r="J1293" s="67">
        <f t="shared" si="281"/>
        <v>112</v>
      </c>
      <c r="K1293" s="68">
        <v>85</v>
      </c>
      <c r="L1293" s="68">
        <f t="shared" si="282"/>
        <v>35</v>
      </c>
      <c r="M1293" s="68">
        <f t="shared" si="283"/>
        <v>75.892857142857139</v>
      </c>
      <c r="N1293" s="96">
        <v>248.95</v>
      </c>
      <c r="O1293" s="97" t="str">
        <f t="shared" si="284"/>
        <v>Mar</v>
      </c>
      <c r="P1293" s="96">
        <f t="shared" si="285"/>
        <v>248.95</v>
      </c>
      <c r="Q1293" s="98">
        <f t="shared" si="286"/>
        <v>-163.95</v>
      </c>
      <c r="R1293" s="97">
        <f t="shared" si="287"/>
        <v>-0.65856597710383613</v>
      </c>
      <c r="S1293" s="99" t="str">
        <f t="shared" si="288"/>
        <v>DEGROWTH</v>
      </c>
      <c r="T1293" s="68">
        <v>110</v>
      </c>
      <c r="U1293" s="100" t="str">
        <f t="shared" si="289"/>
        <v>Apr</v>
      </c>
      <c r="V1293" s="96">
        <v>110</v>
      </c>
      <c r="W1293" s="101">
        <f t="shared" si="290"/>
        <v>-25</v>
      </c>
      <c r="X1293" s="102">
        <f t="shared" si="291"/>
        <v>-0.22727272727272729</v>
      </c>
      <c r="Y1293" s="103" t="str">
        <f t="shared" si="292"/>
        <v>DEGROWTH</v>
      </c>
      <c r="Z1293" s="74">
        <v>0</v>
      </c>
      <c r="AA1293" s="69"/>
      <c r="AB1293" s="69" t="s">
        <v>133</v>
      </c>
      <c r="AC1293" s="69" t="s">
        <v>133</v>
      </c>
      <c r="AD1293" s="3">
        <f t="shared" si="293"/>
        <v>0</v>
      </c>
      <c r="AE1293" s="81"/>
    </row>
    <row r="1294" spans="1:31" ht="14.25" customHeight="1">
      <c r="A1294" s="69" t="s">
        <v>130</v>
      </c>
      <c r="B1294" s="71" t="s">
        <v>108</v>
      </c>
      <c r="C1294" s="71" t="s">
        <v>454</v>
      </c>
      <c r="D1294" s="71">
        <v>1000001491</v>
      </c>
      <c r="E1294" s="72" t="s">
        <v>455</v>
      </c>
      <c r="F1294" s="79">
        <v>44739</v>
      </c>
      <c r="G1294" s="66" t="str">
        <f t="shared" si="280"/>
        <v>Targeted Dealer</v>
      </c>
      <c r="H1294" s="66"/>
      <c r="I1294" s="67">
        <v>50</v>
      </c>
      <c r="J1294" s="67">
        <f t="shared" si="281"/>
        <v>46.666666666666671</v>
      </c>
      <c r="K1294" s="68">
        <v>0</v>
      </c>
      <c r="L1294" s="68">
        <f t="shared" si="282"/>
        <v>50</v>
      </c>
      <c r="M1294" s="68">
        <f t="shared" si="283"/>
        <v>0</v>
      </c>
      <c r="N1294" s="96">
        <v>0</v>
      </c>
      <c r="O1294" s="97" t="str">
        <f t="shared" si="284"/>
        <v>Mar</v>
      </c>
      <c r="P1294" s="96">
        <f t="shared" si="285"/>
        <v>0</v>
      </c>
      <c r="Q1294" s="98">
        <f t="shared" si="286"/>
        <v>0</v>
      </c>
      <c r="R1294" s="97" t="str">
        <f t="shared" si="287"/>
        <v xml:space="preserve"> </v>
      </c>
      <c r="S1294" s="99" t="b">
        <f t="shared" si="288"/>
        <v>0</v>
      </c>
      <c r="T1294" s="68">
        <v>30</v>
      </c>
      <c r="U1294" s="100" t="str">
        <f t="shared" si="289"/>
        <v>Apr</v>
      </c>
      <c r="V1294" s="96">
        <v>30</v>
      </c>
      <c r="W1294" s="101">
        <f t="shared" si="290"/>
        <v>-30</v>
      </c>
      <c r="X1294" s="102">
        <f t="shared" si="291"/>
        <v>-1</v>
      </c>
      <c r="Y1294" s="103" t="str">
        <f t="shared" si="292"/>
        <v>DEGROWTH</v>
      </c>
      <c r="Z1294" s="74">
        <v>0</v>
      </c>
      <c r="AA1294" s="69"/>
      <c r="AB1294" s="69" t="s">
        <v>133</v>
      </c>
      <c r="AC1294" s="69" t="s">
        <v>130</v>
      </c>
      <c r="AD1294" s="3">
        <f t="shared" si="293"/>
        <v>1</v>
      </c>
      <c r="AE1294" s="81"/>
    </row>
    <row r="1295" spans="1:31" ht="14.25" customHeight="1">
      <c r="A1295" s="69" t="s">
        <v>133</v>
      </c>
      <c r="B1295" s="70" t="s">
        <v>21</v>
      </c>
      <c r="C1295" s="71" t="s">
        <v>2981</v>
      </c>
      <c r="D1295" s="71">
        <v>1000004187</v>
      </c>
      <c r="E1295" s="72" t="s">
        <v>2982</v>
      </c>
      <c r="F1295" s="79">
        <v>45636</v>
      </c>
      <c r="G1295" s="66" t="str">
        <f t="shared" si="280"/>
        <v>Targeted Dealer</v>
      </c>
      <c r="H1295" s="66"/>
      <c r="I1295" s="67">
        <v>200</v>
      </c>
      <c r="J1295" s="67">
        <f t="shared" si="281"/>
        <v>186.66666666666669</v>
      </c>
      <c r="K1295" s="68">
        <v>404</v>
      </c>
      <c r="L1295" s="68">
        <f t="shared" si="282"/>
        <v>-204</v>
      </c>
      <c r="M1295" s="68">
        <f t="shared" si="283"/>
        <v>216.42857142857139</v>
      </c>
      <c r="N1295" s="96">
        <v>123</v>
      </c>
      <c r="O1295" s="97" t="str">
        <f t="shared" si="284"/>
        <v>Mar</v>
      </c>
      <c r="P1295" s="96">
        <f t="shared" si="285"/>
        <v>123</v>
      </c>
      <c r="Q1295" s="98">
        <f t="shared" si="286"/>
        <v>281</v>
      </c>
      <c r="R1295" s="97">
        <f t="shared" si="287"/>
        <v>2.2845528455284554</v>
      </c>
      <c r="S1295" s="99" t="str">
        <f t="shared" si="288"/>
        <v>GROWTH</v>
      </c>
      <c r="T1295" s="68">
        <v>226</v>
      </c>
      <c r="U1295" s="100" t="str">
        <f t="shared" si="289"/>
        <v>Apr</v>
      </c>
      <c r="V1295" s="96">
        <v>226</v>
      </c>
      <c r="W1295" s="101">
        <f t="shared" si="290"/>
        <v>178</v>
      </c>
      <c r="X1295" s="102">
        <f t="shared" si="291"/>
        <v>0.78761061946902644</v>
      </c>
      <c r="Y1295" s="103" t="str">
        <f t="shared" si="292"/>
        <v>GROWTH</v>
      </c>
      <c r="Z1295" s="74">
        <v>0</v>
      </c>
      <c r="AA1295" s="69"/>
      <c r="AB1295" s="69" t="s">
        <v>133</v>
      </c>
      <c r="AC1295" s="69" t="s">
        <v>133</v>
      </c>
      <c r="AD1295" s="3">
        <f t="shared" si="293"/>
        <v>0</v>
      </c>
      <c r="AE1295" s="81"/>
    </row>
    <row r="1296" spans="1:31" ht="14.25" customHeight="1">
      <c r="A1296" s="69" t="s">
        <v>134</v>
      </c>
      <c r="B1296" s="71" t="s">
        <v>78</v>
      </c>
      <c r="C1296" s="71" t="s">
        <v>2983</v>
      </c>
      <c r="D1296" s="71">
        <v>1000004185</v>
      </c>
      <c r="E1296" s="72" t="s">
        <v>2984</v>
      </c>
      <c r="F1296" s="79">
        <v>45631</v>
      </c>
      <c r="G1296" s="66" t="str">
        <f t="shared" si="280"/>
        <v>Targeted Dealer</v>
      </c>
      <c r="H1296" s="66"/>
      <c r="I1296" s="67">
        <v>70</v>
      </c>
      <c r="J1296" s="67">
        <f t="shared" si="281"/>
        <v>65.333333333333343</v>
      </c>
      <c r="K1296" s="68">
        <v>50</v>
      </c>
      <c r="L1296" s="68">
        <f t="shared" si="282"/>
        <v>20</v>
      </c>
      <c r="M1296" s="68">
        <f t="shared" si="283"/>
        <v>76.530612244897952</v>
      </c>
      <c r="N1296" s="96">
        <v>50</v>
      </c>
      <c r="O1296" s="97" t="str">
        <f t="shared" si="284"/>
        <v>Mar</v>
      </c>
      <c r="P1296" s="96">
        <f t="shared" si="285"/>
        <v>50</v>
      </c>
      <c r="Q1296" s="98">
        <f t="shared" si="286"/>
        <v>0</v>
      </c>
      <c r="R1296" s="97">
        <f t="shared" si="287"/>
        <v>0</v>
      </c>
      <c r="S1296" s="99" t="str">
        <f t="shared" si="288"/>
        <v>GROWTH</v>
      </c>
      <c r="T1296" s="68">
        <v>50</v>
      </c>
      <c r="U1296" s="100" t="str">
        <f t="shared" si="289"/>
        <v>Apr</v>
      </c>
      <c r="V1296" s="96">
        <v>50</v>
      </c>
      <c r="W1296" s="101">
        <f t="shared" si="290"/>
        <v>0</v>
      </c>
      <c r="X1296" s="102">
        <f t="shared" si="291"/>
        <v>0</v>
      </c>
      <c r="Y1296" s="103" t="str">
        <f t="shared" si="292"/>
        <v>GROWTH</v>
      </c>
      <c r="Z1296" s="74">
        <v>0</v>
      </c>
      <c r="AA1296" s="69"/>
      <c r="AB1296" s="69" t="s">
        <v>133</v>
      </c>
      <c r="AC1296" s="69" t="s">
        <v>134</v>
      </c>
      <c r="AD1296" s="3">
        <f t="shared" si="293"/>
        <v>0</v>
      </c>
      <c r="AE1296" s="81"/>
    </row>
    <row r="1297" spans="1:31" ht="14.25" customHeight="1">
      <c r="A1297" s="69" t="s">
        <v>130</v>
      </c>
      <c r="B1297" s="71" t="s">
        <v>120</v>
      </c>
      <c r="C1297" s="71" t="s">
        <v>458</v>
      </c>
      <c r="D1297" s="71">
        <v>1000001184</v>
      </c>
      <c r="E1297" s="72" t="s">
        <v>459</v>
      </c>
      <c r="F1297" s="79">
        <v>44739</v>
      </c>
      <c r="G1297" s="66" t="str">
        <f t="shared" si="280"/>
        <v>Targeted Dealer</v>
      </c>
      <c r="H1297" s="66"/>
      <c r="I1297" s="67">
        <v>25</v>
      </c>
      <c r="J1297" s="67">
        <f t="shared" si="281"/>
        <v>23.333333333333336</v>
      </c>
      <c r="K1297" s="68">
        <v>25</v>
      </c>
      <c r="L1297" s="68">
        <f t="shared" si="282"/>
        <v>0</v>
      </c>
      <c r="M1297" s="68">
        <f t="shared" si="283"/>
        <v>107.14285714285712</v>
      </c>
      <c r="N1297" s="96">
        <v>25</v>
      </c>
      <c r="O1297" s="97" t="str">
        <f t="shared" si="284"/>
        <v>Mar</v>
      </c>
      <c r="P1297" s="96">
        <f t="shared" si="285"/>
        <v>25</v>
      </c>
      <c r="Q1297" s="98">
        <f t="shared" si="286"/>
        <v>0</v>
      </c>
      <c r="R1297" s="97">
        <f t="shared" si="287"/>
        <v>0</v>
      </c>
      <c r="S1297" s="99" t="str">
        <f t="shared" si="288"/>
        <v>GROWTH</v>
      </c>
      <c r="T1297" s="68">
        <v>0</v>
      </c>
      <c r="U1297" s="100" t="str">
        <f t="shared" si="289"/>
        <v>Apr</v>
      </c>
      <c r="V1297" s="96">
        <v>0</v>
      </c>
      <c r="W1297" s="101">
        <f t="shared" si="290"/>
        <v>25</v>
      </c>
      <c r="X1297" s="102">
        <f t="shared" si="291"/>
        <v>0</v>
      </c>
      <c r="Y1297" s="103" t="b">
        <f t="shared" si="292"/>
        <v>0</v>
      </c>
      <c r="Z1297" s="74">
        <v>0</v>
      </c>
      <c r="AA1297" s="69"/>
      <c r="AB1297" s="69" t="s">
        <v>133</v>
      </c>
      <c r="AC1297" s="69" t="s">
        <v>130</v>
      </c>
      <c r="AD1297" s="3">
        <f t="shared" si="293"/>
        <v>0</v>
      </c>
      <c r="AE1297" s="81"/>
    </row>
    <row r="1298" spans="1:31" ht="14.25" customHeight="1">
      <c r="A1298" s="69" t="s">
        <v>130</v>
      </c>
      <c r="B1298" s="71" t="s">
        <v>122</v>
      </c>
      <c r="C1298" s="71" t="s">
        <v>460</v>
      </c>
      <c r="D1298" s="71">
        <v>1000001660</v>
      </c>
      <c r="E1298" s="72" t="s">
        <v>461</v>
      </c>
      <c r="F1298" s="79">
        <v>44739</v>
      </c>
      <c r="G1298" s="66" t="str">
        <f t="shared" si="280"/>
        <v>Targeted Dealer</v>
      </c>
      <c r="H1298" s="66"/>
      <c r="I1298" s="67">
        <v>35</v>
      </c>
      <c r="J1298" s="67">
        <f t="shared" si="281"/>
        <v>32.666666666666671</v>
      </c>
      <c r="K1298" s="68">
        <v>0</v>
      </c>
      <c r="L1298" s="68">
        <f t="shared" si="282"/>
        <v>35</v>
      </c>
      <c r="M1298" s="68">
        <f t="shared" si="283"/>
        <v>0</v>
      </c>
      <c r="N1298" s="96">
        <v>30</v>
      </c>
      <c r="O1298" s="97" t="str">
        <f t="shared" si="284"/>
        <v>Mar</v>
      </c>
      <c r="P1298" s="96">
        <f t="shared" si="285"/>
        <v>30</v>
      </c>
      <c r="Q1298" s="98">
        <f t="shared" si="286"/>
        <v>-30</v>
      </c>
      <c r="R1298" s="97">
        <f t="shared" si="287"/>
        <v>-1</v>
      </c>
      <c r="S1298" s="99" t="str">
        <f t="shared" si="288"/>
        <v>DEGROWTH</v>
      </c>
      <c r="T1298" s="68">
        <v>35</v>
      </c>
      <c r="U1298" s="100" t="str">
        <f t="shared" si="289"/>
        <v>Apr</v>
      </c>
      <c r="V1298" s="96">
        <v>35</v>
      </c>
      <c r="W1298" s="101">
        <f t="shared" si="290"/>
        <v>-35</v>
      </c>
      <c r="X1298" s="102">
        <f t="shared" si="291"/>
        <v>-1</v>
      </c>
      <c r="Y1298" s="103" t="str">
        <f t="shared" si="292"/>
        <v>DEGROWTH</v>
      </c>
      <c r="Z1298" s="74">
        <v>0</v>
      </c>
      <c r="AA1298" s="69"/>
      <c r="AB1298" s="69" t="s">
        <v>133</v>
      </c>
      <c r="AC1298" s="69" t="s">
        <v>130</v>
      </c>
      <c r="AD1298" s="3">
        <f t="shared" si="293"/>
        <v>1</v>
      </c>
      <c r="AE1298" s="81"/>
    </row>
    <row r="1299" spans="1:31" ht="14.25" customHeight="1">
      <c r="A1299" s="69" t="s">
        <v>131</v>
      </c>
      <c r="B1299" s="71" t="s">
        <v>98</v>
      </c>
      <c r="C1299" s="71" t="s">
        <v>2985</v>
      </c>
      <c r="D1299" s="71">
        <v>1000002780</v>
      </c>
      <c r="E1299" s="72" t="s">
        <v>2986</v>
      </c>
      <c r="F1299" s="79">
        <v>44741</v>
      </c>
      <c r="G1299" s="66" t="str">
        <f t="shared" si="280"/>
        <v>Targeted Dealer</v>
      </c>
      <c r="H1299" s="66"/>
      <c r="I1299" s="67">
        <v>25</v>
      </c>
      <c r="J1299" s="67">
        <f t="shared" si="281"/>
        <v>23.333333333333336</v>
      </c>
      <c r="K1299" s="68">
        <v>35.5</v>
      </c>
      <c r="L1299" s="68">
        <f t="shared" si="282"/>
        <v>-10.5</v>
      </c>
      <c r="M1299" s="68">
        <f t="shared" si="283"/>
        <v>152.14285714285711</v>
      </c>
      <c r="N1299" s="96">
        <v>0</v>
      </c>
      <c r="O1299" s="97" t="str">
        <f t="shared" si="284"/>
        <v>Mar</v>
      </c>
      <c r="P1299" s="96">
        <f t="shared" si="285"/>
        <v>0</v>
      </c>
      <c r="Q1299" s="98">
        <f t="shared" si="286"/>
        <v>35.5</v>
      </c>
      <c r="R1299" s="97" t="str">
        <f t="shared" si="287"/>
        <v xml:space="preserve"> </v>
      </c>
      <c r="S1299" s="99" t="b">
        <f t="shared" si="288"/>
        <v>0</v>
      </c>
      <c r="T1299" s="68">
        <v>20.5</v>
      </c>
      <c r="U1299" s="100" t="str">
        <f t="shared" si="289"/>
        <v>Apr</v>
      </c>
      <c r="V1299" s="96">
        <v>20.5</v>
      </c>
      <c r="W1299" s="101">
        <f t="shared" si="290"/>
        <v>15</v>
      </c>
      <c r="X1299" s="102">
        <f t="shared" si="291"/>
        <v>0.73170731707317072</v>
      </c>
      <c r="Y1299" s="103" t="str">
        <f t="shared" si="292"/>
        <v>GROWTH</v>
      </c>
      <c r="Z1299" s="74">
        <v>0</v>
      </c>
      <c r="AA1299" s="69"/>
      <c r="AB1299" s="69" t="s">
        <v>133</v>
      </c>
      <c r="AC1299" s="69" t="s">
        <v>131</v>
      </c>
      <c r="AD1299" s="3">
        <f t="shared" si="293"/>
        <v>0</v>
      </c>
      <c r="AE1299" s="81"/>
    </row>
    <row r="1300" spans="1:31" ht="14.25" customHeight="1">
      <c r="A1300" s="69" t="s">
        <v>130</v>
      </c>
      <c r="B1300" s="71" t="s">
        <v>120</v>
      </c>
      <c r="C1300" s="71" t="s">
        <v>2987</v>
      </c>
      <c r="D1300" s="71">
        <v>1000002525</v>
      </c>
      <c r="E1300" s="72" t="s">
        <v>2988</v>
      </c>
      <c r="F1300" s="79">
        <v>44739</v>
      </c>
      <c r="G1300" s="66" t="str">
        <f t="shared" si="280"/>
        <v>-</v>
      </c>
      <c r="H1300" s="66"/>
      <c r="I1300" s="67">
        <v>0</v>
      </c>
      <c r="J1300" s="67">
        <f t="shared" si="281"/>
        <v>0</v>
      </c>
      <c r="K1300" s="68">
        <v>0</v>
      </c>
      <c r="L1300" s="68">
        <f t="shared" si="282"/>
        <v>0</v>
      </c>
      <c r="M1300" s="68" t="str">
        <f t="shared" si="283"/>
        <v>-</v>
      </c>
      <c r="N1300" s="96">
        <v>0</v>
      </c>
      <c r="O1300" s="97" t="str">
        <f t="shared" si="284"/>
        <v>Mar</v>
      </c>
      <c r="P1300" s="96">
        <f t="shared" si="285"/>
        <v>0</v>
      </c>
      <c r="Q1300" s="98">
        <f t="shared" si="286"/>
        <v>0</v>
      </c>
      <c r="R1300" s="97" t="str">
        <f t="shared" si="287"/>
        <v xml:space="preserve"> </v>
      </c>
      <c r="S1300" s="99" t="b">
        <f t="shared" si="288"/>
        <v>0</v>
      </c>
      <c r="T1300" s="68">
        <v>25</v>
      </c>
      <c r="U1300" s="100" t="str">
        <f t="shared" si="289"/>
        <v>Apr</v>
      </c>
      <c r="V1300" s="96">
        <v>25</v>
      </c>
      <c r="W1300" s="101">
        <f t="shared" si="290"/>
        <v>-25</v>
      </c>
      <c r="X1300" s="102">
        <f t="shared" si="291"/>
        <v>-1</v>
      </c>
      <c r="Y1300" s="103" t="str">
        <f t="shared" si="292"/>
        <v>DEGROWTH</v>
      </c>
      <c r="Z1300" s="74">
        <v>0</v>
      </c>
      <c r="AA1300" s="69"/>
      <c r="AB1300" s="69" t="s">
        <v>133</v>
      </c>
      <c r="AC1300" s="69" t="s">
        <v>130</v>
      </c>
      <c r="AD1300" s="3">
        <f t="shared" si="293"/>
        <v>1</v>
      </c>
      <c r="AE1300" s="81"/>
    </row>
    <row r="1301" spans="1:31" ht="14.25" customHeight="1">
      <c r="A1301" s="69" t="s">
        <v>133</v>
      </c>
      <c r="B1301" s="71" t="s">
        <v>52</v>
      </c>
      <c r="C1301" s="71" t="s">
        <v>2989</v>
      </c>
      <c r="D1301" s="71">
        <v>1000004192</v>
      </c>
      <c r="E1301" s="72" t="s">
        <v>2990</v>
      </c>
      <c r="F1301" s="79">
        <v>45642</v>
      </c>
      <c r="G1301" s="66" t="str">
        <f t="shared" si="280"/>
        <v>Targeted Dealer</v>
      </c>
      <c r="H1301" s="66"/>
      <c r="I1301" s="67">
        <v>105</v>
      </c>
      <c r="J1301" s="67">
        <f t="shared" si="281"/>
        <v>98</v>
      </c>
      <c r="K1301" s="68">
        <v>153</v>
      </c>
      <c r="L1301" s="68">
        <f t="shared" si="282"/>
        <v>-48</v>
      </c>
      <c r="M1301" s="68">
        <f t="shared" si="283"/>
        <v>156.12244897959184</v>
      </c>
      <c r="N1301" s="96">
        <v>159</v>
      </c>
      <c r="O1301" s="97" t="str">
        <f t="shared" si="284"/>
        <v>Mar</v>
      </c>
      <c r="P1301" s="96">
        <f t="shared" si="285"/>
        <v>159</v>
      </c>
      <c r="Q1301" s="98">
        <f t="shared" si="286"/>
        <v>-6</v>
      </c>
      <c r="R1301" s="97">
        <f t="shared" si="287"/>
        <v>-3.7735849056603765E-2</v>
      </c>
      <c r="S1301" s="99" t="str">
        <f t="shared" si="288"/>
        <v>DEGROWTH</v>
      </c>
      <c r="T1301" s="68">
        <v>158</v>
      </c>
      <c r="U1301" s="100" t="str">
        <f t="shared" si="289"/>
        <v>Apr</v>
      </c>
      <c r="V1301" s="96">
        <v>158</v>
      </c>
      <c r="W1301" s="101">
        <f t="shared" si="290"/>
        <v>-5</v>
      </c>
      <c r="X1301" s="102">
        <f t="shared" si="291"/>
        <v>-3.1645569620253111E-2</v>
      </c>
      <c r="Y1301" s="103" t="str">
        <f t="shared" si="292"/>
        <v>DEGROWTH</v>
      </c>
      <c r="Z1301" s="74">
        <v>0</v>
      </c>
      <c r="AA1301" s="69"/>
      <c r="AB1301" s="69" t="s">
        <v>133</v>
      </c>
      <c r="AC1301" s="69" t="s">
        <v>133</v>
      </c>
      <c r="AD1301" s="3">
        <f t="shared" si="293"/>
        <v>0</v>
      </c>
      <c r="AE1301" s="81"/>
    </row>
    <row r="1302" spans="1:31" ht="14.25" customHeight="1">
      <c r="A1302" s="69" t="s">
        <v>133</v>
      </c>
      <c r="B1302" s="71" t="s">
        <v>141</v>
      </c>
      <c r="C1302" s="71" t="s">
        <v>2991</v>
      </c>
      <c r="D1302" s="71">
        <v>1000004196</v>
      </c>
      <c r="E1302" s="72" t="s">
        <v>2992</v>
      </c>
      <c r="F1302" s="79">
        <v>45650</v>
      </c>
      <c r="G1302" s="66" t="str">
        <f t="shared" si="280"/>
        <v>Targeted Dealer</v>
      </c>
      <c r="H1302" s="66"/>
      <c r="I1302" s="67">
        <v>1600</v>
      </c>
      <c r="J1302" s="67">
        <f t="shared" si="281"/>
        <v>1493.3333333333335</v>
      </c>
      <c r="K1302" s="68">
        <v>1595</v>
      </c>
      <c r="L1302" s="68">
        <f t="shared" si="282"/>
        <v>5</v>
      </c>
      <c r="M1302" s="68">
        <f t="shared" si="283"/>
        <v>106.80803571428569</v>
      </c>
      <c r="N1302" s="96">
        <v>2280</v>
      </c>
      <c r="O1302" s="97" t="str">
        <f t="shared" si="284"/>
        <v>Mar</v>
      </c>
      <c r="P1302" s="96">
        <f t="shared" si="285"/>
        <v>2280</v>
      </c>
      <c r="Q1302" s="98">
        <f t="shared" si="286"/>
        <v>-685</v>
      </c>
      <c r="R1302" s="97">
        <f t="shared" si="287"/>
        <v>-0.30043859649122806</v>
      </c>
      <c r="S1302" s="99" t="str">
        <f t="shared" si="288"/>
        <v>DEGROWTH</v>
      </c>
      <c r="T1302" s="68">
        <v>1640</v>
      </c>
      <c r="U1302" s="100" t="str">
        <f t="shared" si="289"/>
        <v>Apr</v>
      </c>
      <c r="V1302" s="96">
        <v>1640</v>
      </c>
      <c r="W1302" s="101">
        <f t="shared" si="290"/>
        <v>-45</v>
      </c>
      <c r="X1302" s="102">
        <f t="shared" si="291"/>
        <v>-2.7439024390243927E-2</v>
      </c>
      <c r="Y1302" s="103" t="str">
        <f t="shared" si="292"/>
        <v>DEGROWTH</v>
      </c>
      <c r="Z1302" s="74">
        <v>0</v>
      </c>
      <c r="AA1302" s="69"/>
      <c r="AB1302" s="69" t="s">
        <v>133</v>
      </c>
      <c r="AC1302" s="69" t="s">
        <v>133</v>
      </c>
      <c r="AD1302" s="3">
        <f t="shared" si="293"/>
        <v>0</v>
      </c>
      <c r="AE1302" s="81"/>
    </row>
    <row r="1303" spans="1:31" ht="14.25" customHeight="1">
      <c r="A1303" s="69" t="s">
        <v>133</v>
      </c>
      <c r="B1303" s="71" t="s">
        <v>142</v>
      </c>
      <c r="C1303" s="71" t="s">
        <v>2993</v>
      </c>
      <c r="D1303" s="71">
        <v>1000004203</v>
      </c>
      <c r="E1303" s="72" t="s">
        <v>2994</v>
      </c>
      <c r="F1303" s="79">
        <v>45652</v>
      </c>
      <c r="G1303" s="66" t="str">
        <f t="shared" si="280"/>
        <v>Targeted Dealer</v>
      </c>
      <c r="H1303" s="66"/>
      <c r="I1303" s="67">
        <v>20</v>
      </c>
      <c r="J1303" s="67">
        <f t="shared" si="281"/>
        <v>18.666666666666664</v>
      </c>
      <c r="K1303" s="68">
        <v>0</v>
      </c>
      <c r="L1303" s="68">
        <f t="shared" si="282"/>
        <v>20</v>
      </c>
      <c r="M1303" s="68">
        <f t="shared" si="283"/>
        <v>0</v>
      </c>
      <c r="N1303" s="96">
        <v>20</v>
      </c>
      <c r="O1303" s="97" t="str">
        <f t="shared" si="284"/>
        <v>Mar</v>
      </c>
      <c r="P1303" s="96">
        <f t="shared" si="285"/>
        <v>20</v>
      </c>
      <c r="Q1303" s="98">
        <f t="shared" si="286"/>
        <v>-20</v>
      </c>
      <c r="R1303" s="97">
        <f t="shared" si="287"/>
        <v>-1</v>
      </c>
      <c r="S1303" s="99" t="str">
        <f t="shared" si="288"/>
        <v>DEGROWTH</v>
      </c>
      <c r="T1303" s="68">
        <v>0</v>
      </c>
      <c r="U1303" s="100" t="str">
        <f t="shared" si="289"/>
        <v>Apr</v>
      </c>
      <c r="V1303" s="96">
        <v>0</v>
      </c>
      <c r="W1303" s="101">
        <f t="shared" si="290"/>
        <v>0</v>
      </c>
      <c r="X1303" s="102">
        <f t="shared" si="291"/>
        <v>0</v>
      </c>
      <c r="Y1303" s="103" t="b">
        <f t="shared" si="292"/>
        <v>0</v>
      </c>
      <c r="Z1303" s="74">
        <v>0</v>
      </c>
      <c r="AA1303" s="69"/>
      <c r="AB1303" s="69" t="s">
        <v>133</v>
      </c>
      <c r="AC1303" s="69" t="s">
        <v>133</v>
      </c>
      <c r="AD1303" s="3">
        <f t="shared" si="293"/>
        <v>1</v>
      </c>
      <c r="AE1303" s="81"/>
    </row>
    <row r="1304" spans="1:31" ht="14.25" customHeight="1">
      <c r="A1304" s="69" t="s">
        <v>133</v>
      </c>
      <c r="B1304" s="71" t="s">
        <v>47</v>
      </c>
      <c r="C1304" s="71" t="s">
        <v>2995</v>
      </c>
      <c r="D1304" s="71">
        <v>1000004197</v>
      </c>
      <c r="E1304" s="72" t="s">
        <v>2996</v>
      </c>
      <c r="F1304" s="79">
        <v>45652</v>
      </c>
      <c r="G1304" s="66" t="str">
        <f t="shared" si="280"/>
        <v>Targeted Dealer</v>
      </c>
      <c r="H1304" s="66"/>
      <c r="I1304" s="67">
        <v>250</v>
      </c>
      <c r="J1304" s="67">
        <f t="shared" si="281"/>
        <v>233.33333333333334</v>
      </c>
      <c r="K1304" s="68">
        <v>445.65</v>
      </c>
      <c r="L1304" s="68">
        <f t="shared" si="282"/>
        <v>-195.64999999999998</v>
      </c>
      <c r="M1304" s="68">
        <f t="shared" si="283"/>
        <v>190.99285714285713</v>
      </c>
      <c r="N1304" s="96">
        <v>309.5</v>
      </c>
      <c r="O1304" s="97" t="str">
        <f t="shared" si="284"/>
        <v>Mar</v>
      </c>
      <c r="P1304" s="96">
        <f t="shared" si="285"/>
        <v>309.5</v>
      </c>
      <c r="Q1304" s="98">
        <f t="shared" si="286"/>
        <v>136.14999999999998</v>
      </c>
      <c r="R1304" s="97">
        <f t="shared" si="287"/>
        <v>0.43990306946688196</v>
      </c>
      <c r="S1304" s="99" t="str">
        <f t="shared" si="288"/>
        <v>GROWTH</v>
      </c>
      <c r="T1304" s="68">
        <v>157.25</v>
      </c>
      <c r="U1304" s="100" t="str">
        <f t="shared" si="289"/>
        <v>Apr</v>
      </c>
      <c r="V1304" s="96">
        <v>157.25</v>
      </c>
      <c r="W1304" s="101">
        <f t="shared" si="290"/>
        <v>288.39999999999998</v>
      </c>
      <c r="X1304" s="102">
        <f t="shared" si="291"/>
        <v>1.8340222575516694</v>
      </c>
      <c r="Y1304" s="103" t="str">
        <f t="shared" si="292"/>
        <v>GROWTH</v>
      </c>
      <c r="Z1304" s="74">
        <v>0</v>
      </c>
      <c r="AA1304" s="69"/>
      <c r="AB1304" s="69" t="s">
        <v>133</v>
      </c>
      <c r="AC1304" s="69" t="s">
        <v>133</v>
      </c>
      <c r="AD1304" s="3">
        <f t="shared" si="293"/>
        <v>0</v>
      </c>
      <c r="AE1304" s="81"/>
    </row>
    <row r="1305" spans="1:31" ht="14.25" customHeight="1">
      <c r="A1305" s="69" t="s">
        <v>133</v>
      </c>
      <c r="B1305" s="71" t="s">
        <v>52</v>
      </c>
      <c r="C1305" s="79" t="s">
        <v>462</v>
      </c>
      <c r="D1305" s="71">
        <v>1000004202</v>
      </c>
      <c r="E1305" s="72" t="s">
        <v>463</v>
      </c>
      <c r="F1305" s="79">
        <v>45645</v>
      </c>
      <c r="G1305" s="66" t="str">
        <f t="shared" si="280"/>
        <v>Targeted Dealer</v>
      </c>
      <c r="H1305" s="66"/>
      <c r="I1305" s="67">
        <v>45</v>
      </c>
      <c r="J1305" s="67">
        <f t="shared" si="281"/>
        <v>42</v>
      </c>
      <c r="K1305" s="68">
        <v>0</v>
      </c>
      <c r="L1305" s="68">
        <f t="shared" si="282"/>
        <v>45</v>
      </c>
      <c r="M1305" s="68">
        <f t="shared" si="283"/>
        <v>0</v>
      </c>
      <c r="N1305" s="96">
        <v>0</v>
      </c>
      <c r="O1305" s="97" t="str">
        <f t="shared" si="284"/>
        <v>Mar</v>
      </c>
      <c r="P1305" s="96">
        <f t="shared" si="285"/>
        <v>0</v>
      </c>
      <c r="Q1305" s="98">
        <f t="shared" si="286"/>
        <v>0</v>
      </c>
      <c r="R1305" s="97" t="str">
        <f t="shared" si="287"/>
        <v xml:space="preserve"> </v>
      </c>
      <c r="S1305" s="99" t="b">
        <f t="shared" si="288"/>
        <v>0</v>
      </c>
      <c r="T1305" s="68">
        <v>0</v>
      </c>
      <c r="U1305" s="100" t="str">
        <f t="shared" si="289"/>
        <v>Apr</v>
      </c>
      <c r="V1305" s="96">
        <v>0</v>
      </c>
      <c r="W1305" s="101">
        <f t="shared" si="290"/>
        <v>0</v>
      </c>
      <c r="X1305" s="102">
        <f t="shared" si="291"/>
        <v>0</v>
      </c>
      <c r="Y1305" s="103" t="b">
        <f t="shared" si="292"/>
        <v>0</v>
      </c>
      <c r="Z1305" s="74">
        <v>0</v>
      </c>
      <c r="AA1305" s="69"/>
      <c r="AB1305" s="69" t="s">
        <v>133</v>
      </c>
      <c r="AC1305" s="69" t="s">
        <v>133</v>
      </c>
      <c r="AD1305" s="3">
        <f t="shared" si="293"/>
        <v>1</v>
      </c>
      <c r="AE1305" s="81"/>
    </row>
    <row r="1306" spans="1:31" ht="14.25" customHeight="1">
      <c r="A1306" s="69" t="s">
        <v>130</v>
      </c>
      <c r="B1306" s="82" t="s">
        <v>113</v>
      </c>
      <c r="C1306" s="82" t="s">
        <v>464</v>
      </c>
      <c r="D1306" s="82">
        <v>1000001726</v>
      </c>
      <c r="E1306" s="82" t="s">
        <v>465</v>
      </c>
      <c r="F1306" s="83">
        <v>44739</v>
      </c>
      <c r="G1306" s="66" t="str">
        <f t="shared" si="280"/>
        <v>Targeted Dealer</v>
      </c>
      <c r="H1306" s="66"/>
      <c r="I1306" s="67">
        <v>20</v>
      </c>
      <c r="J1306" s="67">
        <f t="shared" si="281"/>
        <v>18.666666666666664</v>
      </c>
      <c r="K1306" s="68">
        <v>0</v>
      </c>
      <c r="L1306" s="68">
        <f t="shared" si="282"/>
        <v>20</v>
      </c>
      <c r="M1306" s="68">
        <f t="shared" si="283"/>
        <v>0</v>
      </c>
      <c r="N1306" s="96">
        <v>23</v>
      </c>
      <c r="O1306" s="97" t="str">
        <f t="shared" si="284"/>
        <v>Mar</v>
      </c>
      <c r="P1306" s="96">
        <f t="shared" si="285"/>
        <v>23</v>
      </c>
      <c r="Q1306" s="98">
        <f t="shared" si="286"/>
        <v>-23</v>
      </c>
      <c r="R1306" s="97">
        <f t="shared" si="287"/>
        <v>-1</v>
      </c>
      <c r="S1306" s="99" t="str">
        <f t="shared" si="288"/>
        <v>DEGROWTH</v>
      </c>
      <c r="T1306" s="68">
        <v>52</v>
      </c>
      <c r="U1306" s="100" t="str">
        <f t="shared" si="289"/>
        <v>Apr</v>
      </c>
      <c r="V1306" s="96">
        <v>52</v>
      </c>
      <c r="W1306" s="101">
        <f t="shared" si="290"/>
        <v>-52</v>
      </c>
      <c r="X1306" s="102">
        <f t="shared" si="291"/>
        <v>-1</v>
      </c>
      <c r="Y1306" s="103" t="str">
        <f t="shared" si="292"/>
        <v>DEGROWTH</v>
      </c>
      <c r="Z1306" s="74">
        <v>0</v>
      </c>
      <c r="AA1306" s="69"/>
      <c r="AB1306" s="69" t="s">
        <v>133</v>
      </c>
      <c r="AC1306" s="69" t="s">
        <v>130</v>
      </c>
      <c r="AD1306" s="3">
        <f t="shared" si="293"/>
        <v>1</v>
      </c>
      <c r="AE1306" s="81"/>
    </row>
    <row r="1307" spans="1:31" ht="14.25" customHeight="1">
      <c r="A1307" s="69" t="s">
        <v>134</v>
      </c>
      <c r="B1307" s="71" t="s">
        <v>58</v>
      </c>
      <c r="C1307" s="71" t="s">
        <v>2997</v>
      </c>
      <c r="D1307" s="71">
        <v>1000000307</v>
      </c>
      <c r="E1307" s="72" t="s">
        <v>2998</v>
      </c>
      <c r="F1307" s="73">
        <v>43381</v>
      </c>
      <c r="G1307" s="66" t="str">
        <f t="shared" si="280"/>
        <v>Targeted Dealer</v>
      </c>
      <c r="H1307" s="66"/>
      <c r="I1307" s="67">
        <v>85</v>
      </c>
      <c r="J1307" s="67">
        <f t="shared" si="281"/>
        <v>79.333333333333343</v>
      </c>
      <c r="K1307" s="68">
        <v>52</v>
      </c>
      <c r="L1307" s="68">
        <f t="shared" si="282"/>
        <v>33</v>
      </c>
      <c r="M1307" s="68">
        <f t="shared" si="283"/>
        <v>65.546218487394952</v>
      </c>
      <c r="N1307" s="96">
        <v>121</v>
      </c>
      <c r="O1307" s="97" t="str">
        <f t="shared" si="284"/>
        <v>Mar</v>
      </c>
      <c r="P1307" s="96">
        <f t="shared" si="285"/>
        <v>121</v>
      </c>
      <c r="Q1307" s="98">
        <f t="shared" si="286"/>
        <v>-69</v>
      </c>
      <c r="R1307" s="97">
        <f t="shared" si="287"/>
        <v>-0.57024793388429751</v>
      </c>
      <c r="S1307" s="99" t="str">
        <f t="shared" si="288"/>
        <v>DEGROWTH</v>
      </c>
      <c r="T1307" s="68">
        <v>72</v>
      </c>
      <c r="U1307" s="100" t="str">
        <f t="shared" si="289"/>
        <v>Apr</v>
      </c>
      <c r="V1307" s="96">
        <v>72</v>
      </c>
      <c r="W1307" s="101">
        <f t="shared" si="290"/>
        <v>-20</v>
      </c>
      <c r="X1307" s="102">
        <f t="shared" si="291"/>
        <v>-0.27777777777777779</v>
      </c>
      <c r="Y1307" s="103" t="str">
        <f t="shared" si="292"/>
        <v>DEGROWTH</v>
      </c>
      <c r="Z1307" s="74">
        <v>0</v>
      </c>
      <c r="AA1307" s="69"/>
      <c r="AB1307" s="69" t="s">
        <v>133</v>
      </c>
      <c r="AC1307" s="69" t="s">
        <v>134</v>
      </c>
      <c r="AD1307" s="3">
        <f t="shared" si="293"/>
        <v>0</v>
      </c>
      <c r="AE1307" s="81"/>
    </row>
    <row r="1308" spans="1:31" ht="14.25" customHeight="1">
      <c r="A1308" s="69" t="s">
        <v>133</v>
      </c>
      <c r="B1308" s="82" t="s">
        <v>52</v>
      </c>
      <c r="C1308" s="82" t="s">
        <v>2999</v>
      </c>
      <c r="D1308" s="82">
        <v>1000004193</v>
      </c>
      <c r="E1308" s="82" t="s">
        <v>3000</v>
      </c>
      <c r="F1308" s="83">
        <v>45642</v>
      </c>
      <c r="G1308" s="66" t="str">
        <f t="shared" si="280"/>
        <v>Targeted Dealer</v>
      </c>
      <c r="H1308" s="66"/>
      <c r="I1308" s="67">
        <v>75</v>
      </c>
      <c r="J1308" s="67">
        <f t="shared" si="281"/>
        <v>70</v>
      </c>
      <c r="K1308" s="68">
        <v>0</v>
      </c>
      <c r="L1308" s="68">
        <f t="shared" si="282"/>
        <v>75</v>
      </c>
      <c r="M1308" s="68">
        <f t="shared" si="283"/>
        <v>0</v>
      </c>
      <c r="N1308" s="96">
        <v>0</v>
      </c>
      <c r="O1308" s="97" t="str">
        <f t="shared" si="284"/>
        <v>Mar</v>
      </c>
      <c r="P1308" s="96">
        <f t="shared" si="285"/>
        <v>0</v>
      </c>
      <c r="Q1308" s="98">
        <f t="shared" si="286"/>
        <v>0</v>
      </c>
      <c r="R1308" s="97" t="str">
        <f t="shared" si="287"/>
        <v xml:space="preserve"> </v>
      </c>
      <c r="S1308" s="99" t="b">
        <f t="shared" si="288"/>
        <v>0</v>
      </c>
      <c r="T1308" s="68">
        <v>15</v>
      </c>
      <c r="U1308" s="100" t="str">
        <f t="shared" si="289"/>
        <v>Apr</v>
      </c>
      <c r="V1308" s="96">
        <v>15</v>
      </c>
      <c r="W1308" s="101">
        <f t="shared" si="290"/>
        <v>-15</v>
      </c>
      <c r="X1308" s="102">
        <f t="shared" si="291"/>
        <v>-1</v>
      </c>
      <c r="Y1308" s="103" t="str">
        <f t="shared" si="292"/>
        <v>DEGROWTH</v>
      </c>
      <c r="Z1308" s="74">
        <v>0</v>
      </c>
      <c r="AA1308" s="69"/>
      <c r="AB1308" s="69" t="s">
        <v>133</v>
      </c>
      <c r="AC1308" s="69" t="s">
        <v>133</v>
      </c>
      <c r="AD1308" s="3">
        <f t="shared" si="293"/>
        <v>1</v>
      </c>
      <c r="AE1308" s="81"/>
    </row>
    <row r="1309" spans="1:31" ht="14.25" customHeight="1">
      <c r="A1309" s="69" t="s">
        <v>131</v>
      </c>
      <c r="B1309" s="82" t="s">
        <v>95</v>
      </c>
      <c r="C1309" s="82" t="s">
        <v>3001</v>
      </c>
      <c r="D1309" s="82">
        <v>1000001359</v>
      </c>
      <c r="E1309" s="82" t="s">
        <v>3002</v>
      </c>
      <c r="F1309" s="83">
        <v>44739</v>
      </c>
      <c r="G1309" s="66" t="str">
        <f t="shared" si="280"/>
        <v>Targeted Dealer</v>
      </c>
      <c r="H1309" s="66"/>
      <c r="I1309" s="67">
        <v>50</v>
      </c>
      <c r="J1309" s="67">
        <f t="shared" si="281"/>
        <v>46.666666666666671</v>
      </c>
      <c r="K1309" s="68">
        <v>79.75</v>
      </c>
      <c r="L1309" s="68">
        <f t="shared" si="282"/>
        <v>-29.75</v>
      </c>
      <c r="M1309" s="68">
        <f t="shared" si="283"/>
        <v>170.89285714285711</v>
      </c>
      <c r="N1309" s="96">
        <v>69.5</v>
      </c>
      <c r="O1309" s="97" t="str">
        <f t="shared" si="284"/>
        <v>Mar</v>
      </c>
      <c r="P1309" s="96">
        <f t="shared" si="285"/>
        <v>69.5</v>
      </c>
      <c r="Q1309" s="98">
        <f t="shared" si="286"/>
        <v>10.25</v>
      </c>
      <c r="R1309" s="97">
        <f t="shared" si="287"/>
        <v>0.14748201438848918</v>
      </c>
      <c r="S1309" s="99" t="str">
        <f t="shared" si="288"/>
        <v>GROWTH</v>
      </c>
      <c r="T1309" s="68">
        <v>75.25</v>
      </c>
      <c r="U1309" s="100" t="str">
        <f t="shared" si="289"/>
        <v>Apr</v>
      </c>
      <c r="V1309" s="96">
        <v>75.25</v>
      </c>
      <c r="W1309" s="101">
        <f t="shared" si="290"/>
        <v>4.5</v>
      </c>
      <c r="X1309" s="102">
        <f t="shared" si="291"/>
        <v>5.980066445182719E-2</v>
      </c>
      <c r="Y1309" s="103" t="str">
        <f t="shared" si="292"/>
        <v>GROWTH</v>
      </c>
      <c r="Z1309" s="74">
        <v>0</v>
      </c>
      <c r="AA1309" s="69"/>
      <c r="AB1309" s="69" t="s">
        <v>133</v>
      </c>
      <c r="AC1309" s="69" t="s">
        <v>131</v>
      </c>
      <c r="AD1309" s="3">
        <f t="shared" si="293"/>
        <v>0</v>
      </c>
      <c r="AE1309" s="81"/>
    </row>
    <row r="1310" spans="1:31" ht="14.25" customHeight="1">
      <c r="A1310" s="69" t="s">
        <v>134</v>
      </c>
      <c r="B1310" s="82" t="s">
        <v>78</v>
      </c>
      <c r="C1310" s="82" t="s">
        <v>3003</v>
      </c>
      <c r="D1310" s="82">
        <v>1000004212</v>
      </c>
      <c r="E1310" s="82" t="s">
        <v>3004</v>
      </c>
      <c r="F1310" s="83">
        <v>45667</v>
      </c>
      <c r="G1310" s="66" t="str">
        <f t="shared" si="280"/>
        <v>Targeted Dealer</v>
      </c>
      <c r="H1310" s="66"/>
      <c r="I1310" s="67">
        <v>100</v>
      </c>
      <c r="J1310" s="67">
        <f t="shared" si="281"/>
        <v>93.333333333333343</v>
      </c>
      <c r="K1310" s="68">
        <v>135</v>
      </c>
      <c r="L1310" s="68">
        <f t="shared" si="282"/>
        <v>-35</v>
      </c>
      <c r="M1310" s="68">
        <f t="shared" si="283"/>
        <v>144.64285714285711</v>
      </c>
      <c r="N1310" s="96">
        <v>200</v>
      </c>
      <c r="O1310" s="97" t="str">
        <f t="shared" si="284"/>
        <v>Mar</v>
      </c>
      <c r="P1310" s="96">
        <f t="shared" si="285"/>
        <v>200</v>
      </c>
      <c r="Q1310" s="98">
        <f t="shared" si="286"/>
        <v>-65</v>
      </c>
      <c r="R1310" s="97">
        <f t="shared" si="287"/>
        <v>-0.32499999999999996</v>
      </c>
      <c r="S1310" s="99" t="str">
        <f t="shared" si="288"/>
        <v>DEGROWTH</v>
      </c>
      <c r="T1310" s="68">
        <v>75</v>
      </c>
      <c r="U1310" s="100" t="str">
        <f t="shared" si="289"/>
        <v>Apr</v>
      </c>
      <c r="V1310" s="96">
        <v>75</v>
      </c>
      <c r="W1310" s="101">
        <f t="shared" si="290"/>
        <v>60</v>
      </c>
      <c r="X1310" s="102">
        <f t="shared" si="291"/>
        <v>0.8</v>
      </c>
      <c r="Y1310" s="103" t="str">
        <f t="shared" si="292"/>
        <v>GROWTH</v>
      </c>
      <c r="Z1310" s="74">
        <v>0</v>
      </c>
      <c r="AA1310" s="69"/>
      <c r="AB1310" s="69" t="s">
        <v>133</v>
      </c>
      <c r="AC1310" s="69" t="s">
        <v>134</v>
      </c>
      <c r="AD1310" s="3">
        <f t="shared" si="293"/>
        <v>0</v>
      </c>
      <c r="AE1310" s="81"/>
    </row>
    <row r="1311" spans="1:31" ht="14.25" customHeight="1">
      <c r="A1311" s="69" t="s">
        <v>130</v>
      </c>
      <c r="B1311" s="82" t="s">
        <v>111</v>
      </c>
      <c r="C1311" s="82" t="s">
        <v>3005</v>
      </c>
      <c r="D1311" s="82">
        <v>1000004204</v>
      </c>
      <c r="E1311" s="82" t="s">
        <v>3006</v>
      </c>
      <c r="F1311" s="83">
        <v>45653</v>
      </c>
      <c r="G1311" s="66" t="str">
        <f t="shared" si="280"/>
        <v>Targeted Dealer</v>
      </c>
      <c r="H1311" s="66"/>
      <c r="I1311" s="67">
        <v>100</v>
      </c>
      <c r="J1311" s="67">
        <f t="shared" si="281"/>
        <v>93.333333333333343</v>
      </c>
      <c r="K1311" s="68">
        <v>23.6</v>
      </c>
      <c r="L1311" s="68">
        <f t="shared" si="282"/>
        <v>76.400000000000006</v>
      </c>
      <c r="M1311" s="68">
        <f t="shared" si="283"/>
        <v>25.285714285714285</v>
      </c>
      <c r="N1311" s="96">
        <v>21.5</v>
      </c>
      <c r="O1311" s="97" t="str">
        <f t="shared" si="284"/>
        <v>Mar</v>
      </c>
      <c r="P1311" s="96">
        <f t="shared" si="285"/>
        <v>21.5</v>
      </c>
      <c r="Q1311" s="98">
        <f t="shared" si="286"/>
        <v>2.1000000000000014</v>
      </c>
      <c r="R1311" s="97">
        <f t="shared" si="287"/>
        <v>9.7674418604651203E-2</v>
      </c>
      <c r="S1311" s="99" t="str">
        <f t="shared" si="288"/>
        <v>GROWTH</v>
      </c>
      <c r="T1311" s="68">
        <v>43</v>
      </c>
      <c r="U1311" s="100" t="str">
        <f t="shared" si="289"/>
        <v>Apr</v>
      </c>
      <c r="V1311" s="96">
        <v>43</v>
      </c>
      <c r="W1311" s="101">
        <f t="shared" si="290"/>
        <v>-19.399999999999999</v>
      </c>
      <c r="X1311" s="102">
        <f t="shared" si="291"/>
        <v>-0.4511627906976744</v>
      </c>
      <c r="Y1311" s="103" t="str">
        <f t="shared" si="292"/>
        <v>DEGROWTH</v>
      </c>
      <c r="Z1311" s="74">
        <v>0</v>
      </c>
      <c r="AA1311" s="69"/>
      <c r="AB1311" s="69" t="s">
        <v>133</v>
      </c>
      <c r="AC1311" s="69" t="s">
        <v>130</v>
      </c>
      <c r="AD1311" s="3">
        <f t="shared" si="293"/>
        <v>0</v>
      </c>
      <c r="AE1311" s="81"/>
    </row>
    <row r="1312" spans="1:31" ht="14.25" customHeight="1">
      <c r="A1312" s="84" t="s">
        <v>133</v>
      </c>
      <c r="B1312" s="70" t="s">
        <v>24</v>
      </c>
      <c r="C1312" s="82" t="s">
        <v>3007</v>
      </c>
      <c r="D1312" s="82">
        <v>1000004215</v>
      </c>
      <c r="E1312" s="82" t="s">
        <v>3008</v>
      </c>
      <c r="F1312" s="83">
        <v>45673</v>
      </c>
      <c r="G1312" s="66" t="str">
        <f t="shared" si="280"/>
        <v>Targeted Dealer</v>
      </c>
      <c r="H1312" s="66"/>
      <c r="I1312" s="67">
        <v>200</v>
      </c>
      <c r="J1312" s="67">
        <f t="shared" si="281"/>
        <v>186.66666666666669</v>
      </c>
      <c r="K1312" s="68">
        <v>240</v>
      </c>
      <c r="L1312" s="68">
        <f t="shared" si="282"/>
        <v>-40</v>
      </c>
      <c r="M1312" s="68">
        <f t="shared" si="283"/>
        <v>128.57142857142856</v>
      </c>
      <c r="N1312" s="96">
        <v>180</v>
      </c>
      <c r="O1312" s="97" t="str">
        <f t="shared" si="284"/>
        <v>Mar</v>
      </c>
      <c r="P1312" s="96">
        <f t="shared" si="285"/>
        <v>180</v>
      </c>
      <c r="Q1312" s="98">
        <f t="shared" si="286"/>
        <v>60</v>
      </c>
      <c r="R1312" s="97">
        <f t="shared" si="287"/>
        <v>0.33333333333333326</v>
      </c>
      <c r="S1312" s="99" t="str">
        <f t="shared" si="288"/>
        <v>GROWTH</v>
      </c>
      <c r="T1312" s="68">
        <v>160</v>
      </c>
      <c r="U1312" s="100" t="str">
        <f t="shared" si="289"/>
        <v>Apr</v>
      </c>
      <c r="V1312" s="96">
        <v>160</v>
      </c>
      <c r="W1312" s="101">
        <f t="shared" si="290"/>
        <v>80</v>
      </c>
      <c r="X1312" s="102">
        <f t="shared" si="291"/>
        <v>0.5</v>
      </c>
      <c r="Y1312" s="103" t="str">
        <f t="shared" si="292"/>
        <v>GROWTH</v>
      </c>
      <c r="Z1312" s="74">
        <v>0</v>
      </c>
      <c r="AA1312" s="69"/>
      <c r="AB1312" s="69" t="s">
        <v>133</v>
      </c>
      <c r="AC1312" s="84" t="s">
        <v>133</v>
      </c>
      <c r="AD1312" s="3">
        <f t="shared" si="293"/>
        <v>0</v>
      </c>
      <c r="AE1312" s="81"/>
    </row>
    <row r="1313" spans="1:31" ht="14.25" customHeight="1">
      <c r="A1313" s="84" t="s">
        <v>133</v>
      </c>
      <c r="B1313" s="82" t="s">
        <v>52</v>
      </c>
      <c r="C1313" s="82" t="s">
        <v>3009</v>
      </c>
      <c r="D1313" s="82">
        <v>1000000566</v>
      </c>
      <c r="E1313" s="82" t="s">
        <v>3010</v>
      </c>
      <c r="F1313" s="83">
        <v>41737</v>
      </c>
      <c r="G1313" s="66" t="str">
        <f t="shared" si="280"/>
        <v>Targeted Dealer</v>
      </c>
      <c r="H1313" s="66"/>
      <c r="I1313" s="67">
        <v>55</v>
      </c>
      <c r="J1313" s="67">
        <f t="shared" si="281"/>
        <v>51.333333333333329</v>
      </c>
      <c r="K1313" s="68">
        <v>0</v>
      </c>
      <c r="L1313" s="68">
        <f t="shared" si="282"/>
        <v>55</v>
      </c>
      <c r="M1313" s="68">
        <f t="shared" si="283"/>
        <v>0</v>
      </c>
      <c r="N1313" s="96">
        <v>209</v>
      </c>
      <c r="O1313" s="97" t="str">
        <f t="shared" si="284"/>
        <v>Mar</v>
      </c>
      <c r="P1313" s="96">
        <f t="shared" si="285"/>
        <v>209</v>
      </c>
      <c r="Q1313" s="98">
        <f t="shared" si="286"/>
        <v>-209</v>
      </c>
      <c r="R1313" s="97">
        <f t="shared" si="287"/>
        <v>-1</v>
      </c>
      <c r="S1313" s="99" t="str">
        <f t="shared" si="288"/>
        <v>DEGROWTH</v>
      </c>
      <c r="T1313" s="68">
        <v>0</v>
      </c>
      <c r="U1313" s="100" t="str">
        <f t="shared" si="289"/>
        <v>Apr</v>
      </c>
      <c r="V1313" s="96">
        <v>0</v>
      </c>
      <c r="W1313" s="101">
        <f t="shared" si="290"/>
        <v>0</v>
      </c>
      <c r="X1313" s="102">
        <f t="shared" si="291"/>
        <v>0</v>
      </c>
      <c r="Y1313" s="103" t="b">
        <f t="shared" si="292"/>
        <v>0</v>
      </c>
      <c r="Z1313" s="74">
        <v>0</v>
      </c>
      <c r="AA1313" s="69"/>
      <c r="AB1313" s="69" t="s">
        <v>133</v>
      </c>
      <c r="AC1313" s="84" t="s">
        <v>133</v>
      </c>
      <c r="AD1313" s="3">
        <f t="shared" si="293"/>
        <v>1</v>
      </c>
      <c r="AE1313" s="81"/>
    </row>
    <row r="1314" spans="1:31" ht="14.25" customHeight="1">
      <c r="A1314" s="84" t="s">
        <v>134</v>
      </c>
      <c r="B1314" s="82" t="s">
        <v>61</v>
      </c>
      <c r="C1314" s="82" t="s">
        <v>3011</v>
      </c>
      <c r="D1314" s="82">
        <v>1000004201</v>
      </c>
      <c r="E1314" s="82" t="s">
        <v>3012</v>
      </c>
      <c r="F1314" s="83">
        <v>45657</v>
      </c>
      <c r="G1314" s="66" t="str">
        <f t="shared" si="280"/>
        <v>Targeted Dealer</v>
      </c>
      <c r="H1314" s="66"/>
      <c r="I1314" s="67">
        <v>30</v>
      </c>
      <c r="J1314" s="67">
        <f t="shared" si="281"/>
        <v>28</v>
      </c>
      <c r="K1314" s="68">
        <v>0</v>
      </c>
      <c r="L1314" s="68">
        <f t="shared" si="282"/>
        <v>30</v>
      </c>
      <c r="M1314" s="68">
        <f t="shared" si="283"/>
        <v>0</v>
      </c>
      <c r="N1314" s="96">
        <v>12.5</v>
      </c>
      <c r="O1314" s="97" t="str">
        <f t="shared" si="284"/>
        <v>Mar</v>
      </c>
      <c r="P1314" s="96">
        <f t="shared" si="285"/>
        <v>12.5</v>
      </c>
      <c r="Q1314" s="98">
        <f t="shared" si="286"/>
        <v>-12.5</v>
      </c>
      <c r="R1314" s="97">
        <f t="shared" si="287"/>
        <v>-1</v>
      </c>
      <c r="S1314" s="99" t="str">
        <f t="shared" si="288"/>
        <v>DEGROWTH</v>
      </c>
      <c r="T1314" s="68">
        <v>32.5</v>
      </c>
      <c r="U1314" s="100" t="str">
        <f t="shared" si="289"/>
        <v>Apr</v>
      </c>
      <c r="V1314" s="96">
        <v>32.5</v>
      </c>
      <c r="W1314" s="101">
        <f t="shared" si="290"/>
        <v>-32.5</v>
      </c>
      <c r="X1314" s="102">
        <f t="shared" si="291"/>
        <v>-1</v>
      </c>
      <c r="Y1314" s="103" t="str">
        <f t="shared" si="292"/>
        <v>DEGROWTH</v>
      </c>
      <c r="Z1314" s="74">
        <v>0</v>
      </c>
      <c r="AA1314" s="69"/>
      <c r="AB1314" s="69" t="s">
        <v>133</v>
      </c>
      <c r="AC1314" s="84" t="s">
        <v>134</v>
      </c>
      <c r="AD1314" s="3">
        <f t="shared" si="293"/>
        <v>1</v>
      </c>
      <c r="AE1314" s="81"/>
    </row>
    <row r="1315" spans="1:31" ht="14.25" customHeight="1">
      <c r="A1315" s="69" t="s">
        <v>131</v>
      </c>
      <c r="B1315" s="82" t="s">
        <v>98</v>
      </c>
      <c r="C1315" s="82" t="s">
        <v>3013</v>
      </c>
      <c r="D1315" s="82">
        <v>1000004214</v>
      </c>
      <c r="E1315" s="82" t="s">
        <v>3014</v>
      </c>
      <c r="F1315" s="83">
        <v>45671</v>
      </c>
      <c r="G1315" s="66" t="str">
        <f t="shared" si="280"/>
        <v>Targeted Dealer</v>
      </c>
      <c r="H1315" s="66"/>
      <c r="I1315" s="67">
        <v>95</v>
      </c>
      <c r="J1315" s="67">
        <f t="shared" si="281"/>
        <v>88.666666666666657</v>
      </c>
      <c r="K1315" s="68">
        <v>12</v>
      </c>
      <c r="L1315" s="68">
        <f t="shared" si="282"/>
        <v>83</v>
      </c>
      <c r="M1315" s="68">
        <f t="shared" si="283"/>
        <v>13.533834586466167</v>
      </c>
      <c r="N1315" s="96">
        <v>37</v>
      </c>
      <c r="O1315" s="97" t="str">
        <f t="shared" si="284"/>
        <v>Mar</v>
      </c>
      <c r="P1315" s="96">
        <f t="shared" si="285"/>
        <v>37</v>
      </c>
      <c r="Q1315" s="98">
        <f t="shared" si="286"/>
        <v>-25</v>
      </c>
      <c r="R1315" s="97">
        <f t="shared" si="287"/>
        <v>-0.67567567567567566</v>
      </c>
      <c r="S1315" s="99" t="str">
        <f t="shared" si="288"/>
        <v>DEGROWTH</v>
      </c>
      <c r="T1315" s="68">
        <v>80</v>
      </c>
      <c r="U1315" s="100" t="str">
        <f t="shared" si="289"/>
        <v>Apr</v>
      </c>
      <c r="V1315" s="96">
        <v>80</v>
      </c>
      <c r="W1315" s="101">
        <f t="shared" si="290"/>
        <v>-68</v>
      </c>
      <c r="X1315" s="102">
        <f t="shared" si="291"/>
        <v>-0.85</v>
      </c>
      <c r="Y1315" s="103" t="str">
        <f t="shared" si="292"/>
        <v>DEGROWTH</v>
      </c>
      <c r="Z1315" s="74">
        <v>0</v>
      </c>
      <c r="AA1315" s="69"/>
      <c r="AB1315" s="69" t="s">
        <v>133</v>
      </c>
      <c r="AC1315" s="69" t="s">
        <v>131</v>
      </c>
      <c r="AD1315" s="3">
        <f t="shared" si="293"/>
        <v>0</v>
      </c>
      <c r="AE1315" s="81"/>
    </row>
    <row r="1316" spans="1:31" ht="14.25" customHeight="1">
      <c r="A1316" s="84" t="s">
        <v>133</v>
      </c>
      <c r="B1316" s="82" t="s">
        <v>52</v>
      </c>
      <c r="C1316" s="82" t="s">
        <v>3015</v>
      </c>
      <c r="D1316" s="82">
        <v>1000004216</v>
      </c>
      <c r="E1316" s="82" t="s">
        <v>3016</v>
      </c>
      <c r="F1316" s="83">
        <v>45675</v>
      </c>
      <c r="G1316" s="66" t="str">
        <f t="shared" si="280"/>
        <v>Targeted Dealer</v>
      </c>
      <c r="H1316" s="66"/>
      <c r="I1316" s="67">
        <v>105</v>
      </c>
      <c r="J1316" s="67">
        <f t="shared" si="281"/>
        <v>98</v>
      </c>
      <c r="K1316" s="68">
        <v>140</v>
      </c>
      <c r="L1316" s="68">
        <f t="shared" si="282"/>
        <v>-35</v>
      </c>
      <c r="M1316" s="68">
        <f t="shared" si="283"/>
        <v>142.85714285714286</v>
      </c>
      <c r="N1316" s="96">
        <v>250</v>
      </c>
      <c r="O1316" s="97" t="str">
        <f t="shared" si="284"/>
        <v>Mar</v>
      </c>
      <c r="P1316" s="96">
        <f t="shared" si="285"/>
        <v>250</v>
      </c>
      <c r="Q1316" s="98">
        <f t="shared" si="286"/>
        <v>-110</v>
      </c>
      <c r="R1316" s="97">
        <f t="shared" si="287"/>
        <v>-0.43999999999999995</v>
      </c>
      <c r="S1316" s="99" t="str">
        <f t="shared" si="288"/>
        <v>DEGROWTH</v>
      </c>
      <c r="T1316" s="68">
        <v>73.5</v>
      </c>
      <c r="U1316" s="100" t="str">
        <f t="shared" si="289"/>
        <v>Apr</v>
      </c>
      <c r="V1316" s="96">
        <v>73.5</v>
      </c>
      <c r="W1316" s="101">
        <f t="shared" si="290"/>
        <v>66.5</v>
      </c>
      <c r="X1316" s="102">
        <f t="shared" si="291"/>
        <v>0.90476190476190466</v>
      </c>
      <c r="Y1316" s="103" t="str">
        <f t="shared" si="292"/>
        <v>GROWTH</v>
      </c>
      <c r="Z1316" s="74">
        <v>0</v>
      </c>
      <c r="AA1316" s="69"/>
      <c r="AB1316" s="69" t="s">
        <v>133</v>
      </c>
      <c r="AC1316" s="84" t="s">
        <v>133</v>
      </c>
      <c r="AD1316" s="3">
        <f t="shared" si="293"/>
        <v>0</v>
      </c>
      <c r="AE1316" s="81"/>
    </row>
    <row r="1317" spans="1:31" ht="14.25" customHeight="1">
      <c r="A1317" s="84" t="s">
        <v>133</v>
      </c>
      <c r="B1317" s="70" t="s">
        <v>32</v>
      </c>
      <c r="C1317" s="82" t="s">
        <v>3017</v>
      </c>
      <c r="D1317" s="82">
        <v>1000004222</v>
      </c>
      <c r="E1317" s="82" t="s">
        <v>3018</v>
      </c>
      <c r="F1317" s="83">
        <v>45677</v>
      </c>
      <c r="G1317" s="66" t="str">
        <f t="shared" si="280"/>
        <v>Targeted Dealer</v>
      </c>
      <c r="H1317" s="66"/>
      <c r="I1317" s="67">
        <v>100</v>
      </c>
      <c r="J1317" s="67">
        <f t="shared" si="281"/>
        <v>93.333333333333343</v>
      </c>
      <c r="K1317" s="68">
        <v>89.6</v>
      </c>
      <c r="L1317" s="68">
        <f t="shared" si="282"/>
        <v>10.400000000000006</v>
      </c>
      <c r="M1317" s="68">
        <f t="shared" si="283"/>
        <v>95.999999999999986</v>
      </c>
      <c r="N1317" s="96">
        <v>140</v>
      </c>
      <c r="O1317" s="97" t="str">
        <f t="shared" si="284"/>
        <v>Mar</v>
      </c>
      <c r="P1317" s="96">
        <f t="shared" si="285"/>
        <v>140</v>
      </c>
      <c r="Q1317" s="98">
        <f t="shared" si="286"/>
        <v>-50.400000000000006</v>
      </c>
      <c r="R1317" s="97">
        <f t="shared" si="287"/>
        <v>-0.36</v>
      </c>
      <c r="S1317" s="99" t="str">
        <f t="shared" si="288"/>
        <v>DEGROWTH</v>
      </c>
      <c r="T1317" s="68">
        <v>85</v>
      </c>
      <c r="U1317" s="100" t="str">
        <f t="shared" si="289"/>
        <v>Apr</v>
      </c>
      <c r="V1317" s="96">
        <v>85</v>
      </c>
      <c r="W1317" s="101">
        <f t="shared" si="290"/>
        <v>4.5999999999999943</v>
      </c>
      <c r="X1317" s="102">
        <f t="shared" si="291"/>
        <v>5.4117647058823382E-2</v>
      </c>
      <c r="Y1317" s="103" t="str">
        <f t="shared" si="292"/>
        <v>GROWTH</v>
      </c>
      <c r="Z1317" s="74">
        <v>0</v>
      </c>
      <c r="AA1317" s="69"/>
      <c r="AB1317" s="69" t="s">
        <v>133</v>
      </c>
      <c r="AC1317" s="84" t="s">
        <v>133</v>
      </c>
      <c r="AD1317" s="3">
        <f t="shared" si="293"/>
        <v>0</v>
      </c>
      <c r="AE1317" s="81"/>
    </row>
    <row r="1318" spans="1:31" ht="14.25" customHeight="1">
      <c r="A1318" s="84" t="s">
        <v>134</v>
      </c>
      <c r="B1318" s="70" t="s">
        <v>65</v>
      </c>
      <c r="C1318" s="82" t="s">
        <v>3019</v>
      </c>
      <c r="D1318" s="82">
        <v>1000004223</v>
      </c>
      <c r="E1318" s="82" t="s">
        <v>3020</v>
      </c>
      <c r="F1318" s="83">
        <v>45678</v>
      </c>
      <c r="G1318" s="66" t="str">
        <f t="shared" si="280"/>
        <v>Targeted Dealer</v>
      </c>
      <c r="H1318" s="66"/>
      <c r="I1318" s="67">
        <v>150</v>
      </c>
      <c r="J1318" s="67">
        <f t="shared" si="281"/>
        <v>140</v>
      </c>
      <c r="K1318" s="68">
        <v>166</v>
      </c>
      <c r="L1318" s="68">
        <f t="shared" si="282"/>
        <v>-16</v>
      </c>
      <c r="M1318" s="68">
        <f t="shared" si="283"/>
        <v>118.57142857142858</v>
      </c>
      <c r="N1318" s="96">
        <v>151</v>
      </c>
      <c r="O1318" s="97" t="str">
        <f t="shared" si="284"/>
        <v>Mar</v>
      </c>
      <c r="P1318" s="96">
        <f t="shared" si="285"/>
        <v>151</v>
      </c>
      <c r="Q1318" s="98">
        <f t="shared" si="286"/>
        <v>15</v>
      </c>
      <c r="R1318" s="97">
        <f t="shared" si="287"/>
        <v>9.9337748344370924E-2</v>
      </c>
      <c r="S1318" s="99" t="str">
        <f t="shared" si="288"/>
        <v>GROWTH</v>
      </c>
      <c r="T1318" s="68">
        <v>195</v>
      </c>
      <c r="U1318" s="100" t="str">
        <f t="shared" si="289"/>
        <v>Apr</v>
      </c>
      <c r="V1318" s="96">
        <v>195</v>
      </c>
      <c r="W1318" s="101">
        <f t="shared" si="290"/>
        <v>-29</v>
      </c>
      <c r="X1318" s="102">
        <f t="shared" si="291"/>
        <v>-0.14871794871794874</v>
      </c>
      <c r="Y1318" s="103" t="str">
        <f t="shared" si="292"/>
        <v>DEGROWTH</v>
      </c>
      <c r="Z1318" s="74">
        <v>0</v>
      </c>
      <c r="AA1318" s="69"/>
      <c r="AB1318" s="69" t="s">
        <v>133</v>
      </c>
      <c r="AC1318" s="84" t="s">
        <v>134</v>
      </c>
      <c r="AD1318" s="3">
        <f t="shared" si="293"/>
        <v>0</v>
      </c>
      <c r="AE1318" s="81"/>
    </row>
    <row r="1319" spans="1:31" ht="14.25" customHeight="1">
      <c r="A1319" s="84" t="s">
        <v>133</v>
      </c>
      <c r="B1319" s="82" t="s">
        <v>52</v>
      </c>
      <c r="C1319" s="82" t="s">
        <v>3021</v>
      </c>
      <c r="D1319" s="82">
        <v>1000000580</v>
      </c>
      <c r="E1319" s="82" t="s">
        <v>3022</v>
      </c>
      <c r="F1319" s="83">
        <v>44738</v>
      </c>
      <c r="G1319" s="66" t="str">
        <f t="shared" si="280"/>
        <v>Targeted Dealer</v>
      </c>
      <c r="H1319" s="66"/>
      <c r="I1319" s="67">
        <v>55</v>
      </c>
      <c r="J1319" s="67">
        <f t="shared" si="281"/>
        <v>51.333333333333329</v>
      </c>
      <c r="K1319" s="68">
        <v>233</v>
      </c>
      <c r="L1319" s="68">
        <f t="shared" si="282"/>
        <v>-178</v>
      </c>
      <c r="M1319" s="68">
        <f t="shared" si="283"/>
        <v>453.89610389610391</v>
      </c>
      <c r="N1319" s="96">
        <v>159</v>
      </c>
      <c r="O1319" s="97" t="str">
        <f t="shared" si="284"/>
        <v>Mar</v>
      </c>
      <c r="P1319" s="96">
        <f t="shared" si="285"/>
        <v>159</v>
      </c>
      <c r="Q1319" s="98">
        <f t="shared" si="286"/>
        <v>74</v>
      </c>
      <c r="R1319" s="97">
        <f t="shared" si="287"/>
        <v>0.46540880503144644</v>
      </c>
      <c r="S1319" s="99" t="str">
        <f t="shared" si="288"/>
        <v>GROWTH</v>
      </c>
      <c r="T1319" s="68">
        <v>0</v>
      </c>
      <c r="U1319" s="100" t="str">
        <f t="shared" si="289"/>
        <v>Apr</v>
      </c>
      <c r="V1319" s="96">
        <v>0</v>
      </c>
      <c r="W1319" s="101">
        <f t="shared" si="290"/>
        <v>233</v>
      </c>
      <c r="X1319" s="102">
        <f t="shared" si="291"/>
        <v>0</v>
      </c>
      <c r="Y1319" s="103" t="b">
        <f t="shared" si="292"/>
        <v>0</v>
      </c>
      <c r="Z1319" s="74">
        <v>0</v>
      </c>
      <c r="AA1319" s="69"/>
      <c r="AB1319" s="69" t="s">
        <v>133</v>
      </c>
      <c r="AC1319" s="84" t="s">
        <v>133</v>
      </c>
      <c r="AD1319" s="3">
        <f t="shared" si="293"/>
        <v>0</v>
      </c>
      <c r="AE1319" s="81"/>
    </row>
    <row r="1320" spans="1:31" ht="14.25" customHeight="1">
      <c r="A1320" s="84" t="s">
        <v>133</v>
      </c>
      <c r="B1320" s="70" t="s">
        <v>27</v>
      </c>
      <c r="C1320" s="82" t="s">
        <v>3023</v>
      </c>
      <c r="D1320" s="82">
        <v>1000004227</v>
      </c>
      <c r="E1320" s="82" t="s">
        <v>3024</v>
      </c>
      <c r="F1320" s="83" t="s">
        <v>3025</v>
      </c>
      <c r="G1320" s="66" t="str">
        <f t="shared" si="280"/>
        <v>Targeted Dealer</v>
      </c>
      <c r="H1320" s="66"/>
      <c r="I1320" s="67">
        <v>70</v>
      </c>
      <c r="J1320" s="67">
        <f t="shared" si="281"/>
        <v>65.333333333333343</v>
      </c>
      <c r="K1320" s="68">
        <v>29.7</v>
      </c>
      <c r="L1320" s="68">
        <f t="shared" si="282"/>
        <v>40.299999999999997</v>
      </c>
      <c r="M1320" s="68">
        <f t="shared" si="283"/>
        <v>45.459183673469383</v>
      </c>
      <c r="N1320" s="96">
        <v>117.5</v>
      </c>
      <c r="O1320" s="97" t="str">
        <f t="shared" si="284"/>
        <v>Mar</v>
      </c>
      <c r="P1320" s="96">
        <f t="shared" si="285"/>
        <v>117.5</v>
      </c>
      <c r="Q1320" s="98">
        <f t="shared" si="286"/>
        <v>-87.8</v>
      </c>
      <c r="R1320" s="97">
        <f t="shared" si="287"/>
        <v>-0.74723404255319148</v>
      </c>
      <c r="S1320" s="99" t="str">
        <f t="shared" si="288"/>
        <v>DEGROWTH</v>
      </c>
      <c r="T1320" s="68">
        <v>61.5</v>
      </c>
      <c r="U1320" s="100" t="str">
        <f t="shared" si="289"/>
        <v>Apr</v>
      </c>
      <c r="V1320" s="96">
        <v>61.5</v>
      </c>
      <c r="W1320" s="101">
        <f t="shared" si="290"/>
        <v>-31.8</v>
      </c>
      <c r="X1320" s="102">
        <f t="shared" si="291"/>
        <v>-0.51707317073170733</v>
      </c>
      <c r="Y1320" s="103" t="str">
        <f t="shared" si="292"/>
        <v>DEGROWTH</v>
      </c>
      <c r="Z1320" s="74">
        <v>0</v>
      </c>
      <c r="AA1320" s="69"/>
      <c r="AB1320" s="69" t="s">
        <v>133</v>
      </c>
      <c r="AC1320" s="84" t="s">
        <v>133</v>
      </c>
      <c r="AD1320" s="3">
        <f t="shared" si="293"/>
        <v>0</v>
      </c>
      <c r="AE1320" s="81"/>
    </row>
    <row r="1321" spans="1:31" ht="14.25" customHeight="1">
      <c r="A1321" s="84" t="s">
        <v>130</v>
      </c>
      <c r="B1321" s="82" t="s">
        <v>111</v>
      </c>
      <c r="C1321" s="82" t="s">
        <v>3026</v>
      </c>
      <c r="D1321" s="82">
        <v>1000004242</v>
      </c>
      <c r="E1321" s="82" t="s">
        <v>3027</v>
      </c>
      <c r="F1321" s="83">
        <v>45686</v>
      </c>
      <c r="G1321" s="66" t="str">
        <f t="shared" si="280"/>
        <v>Targeted Dealer</v>
      </c>
      <c r="H1321" s="66"/>
      <c r="I1321" s="67">
        <v>30</v>
      </c>
      <c r="J1321" s="67">
        <f t="shared" si="281"/>
        <v>28</v>
      </c>
      <c r="K1321" s="68">
        <v>25</v>
      </c>
      <c r="L1321" s="68">
        <f t="shared" si="282"/>
        <v>5</v>
      </c>
      <c r="M1321" s="68">
        <f t="shared" si="283"/>
        <v>89.285714285714278</v>
      </c>
      <c r="N1321" s="96">
        <v>0</v>
      </c>
      <c r="O1321" s="97" t="str">
        <f t="shared" si="284"/>
        <v>Mar</v>
      </c>
      <c r="P1321" s="96">
        <f t="shared" si="285"/>
        <v>0</v>
      </c>
      <c r="Q1321" s="98">
        <f t="shared" si="286"/>
        <v>25</v>
      </c>
      <c r="R1321" s="97" t="str">
        <f t="shared" si="287"/>
        <v xml:space="preserve"> </v>
      </c>
      <c r="S1321" s="99" t="b">
        <f t="shared" si="288"/>
        <v>0</v>
      </c>
      <c r="T1321" s="68">
        <v>37</v>
      </c>
      <c r="U1321" s="100" t="str">
        <f t="shared" si="289"/>
        <v>Apr</v>
      </c>
      <c r="V1321" s="96">
        <v>37</v>
      </c>
      <c r="W1321" s="101">
        <f t="shared" si="290"/>
        <v>-12</v>
      </c>
      <c r="X1321" s="102">
        <f t="shared" si="291"/>
        <v>-0.32432432432432434</v>
      </c>
      <c r="Y1321" s="103" t="str">
        <f t="shared" si="292"/>
        <v>DEGROWTH</v>
      </c>
      <c r="Z1321" s="74">
        <v>0</v>
      </c>
      <c r="AA1321" s="69"/>
      <c r="AB1321" s="69" t="s">
        <v>133</v>
      </c>
      <c r="AC1321" s="84" t="s">
        <v>130</v>
      </c>
      <c r="AD1321" s="3">
        <f t="shared" si="293"/>
        <v>0</v>
      </c>
      <c r="AE1321" s="81"/>
    </row>
    <row r="1322" spans="1:31" ht="14.25" customHeight="1">
      <c r="A1322" s="84" t="s">
        <v>134</v>
      </c>
      <c r="B1322" s="82" t="s">
        <v>81</v>
      </c>
      <c r="C1322" s="82" t="s">
        <v>3028</v>
      </c>
      <c r="D1322" s="82">
        <v>1000004230</v>
      </c>
      <c r="E1322" s="82" t="s">
        <v>3029</v>
      </c>
      <c r="F1322" s="83">
        <v>45685</v>
      </c>
      <c r="G1322" s="66" t="str">
        <f t="shared" si="280"/>
        <v>Targeted Dealer</v>
      </c>
      <c r="H1322" s="66"/>
      <c r="I1322" s="67">
        <v>40</v>
      </c>
      <c r="J1322" s="67">
        <f t="shared" si="281"/>
        <v>37.333333333333329</v>
      </c>
      <c r="K1322" s="68">
        <v>15</v>
      </c>
      <c r="L1322" s="68">
        <f t="shared" si="282"/>
        <v>25</v>
      </c>
      <c r="M1322" s="68">
        <f t="shared" si="283"/>
        <v>40.178571428571431</v>
      </c>
      <c r="N1322" s="96">
        <v>32</v>
      </c>
      <c r="O1322" s="97" t="str">
        <f t="shared" si="284"/>
        <v>Mar</v>
      </c>
      <c r="P1322" s="96">
        <f t="shared" si="285"/>
        <v>32</v>
      </c>
      <c r="Q1322" s="98">
        <f t="shared" si="286"/>
        <v>-17</v>
      </c>
      <c r="R1322" s="97">
        <f t="shared" si="287"/>
        <v>-0.53125</v>
      </c>
      <c r="S1322" s="99" t="str">
        <f t="shared" si="288"/>
        <v>DEGROWTH</v>
      </c>
      <c r="T1322" s="68">
        <v>57.5</v>
      </c>
      <c r="U1322" s="100" t="str">
        <f t="shared" si="289"/>
        <v>Apr</v>
      </c>
      <c r="V1322" s="96">
        <v>57.5</v>
      </c>
      <c r="W1322" s="101">
        <f t="shared" si="290"/>
        <v>-42.5</v>
      </c>
      <c r="X1322" s="102">
        <f t="shared" si="291"/>
        <v>-0.73913043478260865</v>
      </c>
      <c r="Y1322" s="103" t="str">
        <f t="shared" si="292"/>
        <v>DEGROWTH</v>
      </c>
      <c r="Z1322" s="74">
        <v>0</v>
      </c>
      <c r="AA1322" s="69"/>
      <c r="AB1322" s="69" t="s">
        <v>133</v>
      </c>
      <c r="AC1322" s="84" t="s">
        <v>134</v>
      </c>
      <c r="AD1322" s="3">
        <f t="shared" si="293"/>
        <v>0</v>
      </c>
      <c r="AE1322" s="81"/>
    </row>
    <row r="1323" spans="1:31" ht="14.25" customHeight="1">
      <c r="A1323" s="84" t="s">
        <v>134</v>
      </c>
      <c r="B1323" s="82" t="s">
        <v>84</v>
      </c>
      <c r="C1323" s="82" t="s">
        <v>470</v>
      </c>
      <c r="D1323" s="82">
        <v>1000004262</v>
      </c>
      <c r="E1323" s="82" t="s">
        <v>471</v>
      </c>
      <c r="F1323" s="83">
        <v>45689</v>
      </c>
      <c r="G1323" s="66" t="str">
        <f t="shared" si="280"/>
        <v>Targeted Dealer</v>
      </c>
      <c r="H1323" s="66"/>
      <c r="I1323" s="67">
        <v>10</v>
      </c>
      <c r="J1323" s="67">
        <f t="shared" si="281"/>
        <v>9.3333333333333321</v>
      </c>
      <c r="K1323" s="68">
        <v>0</v>
      </c>
      <c r="L1323" s="68">
        <f t="shared" si="282"/>
        <v>10</v>
      </c>
      <c r="M1323" s="68">
        <f t="shared" si="283"/>
        <v>0</v>
      </c>
      <c r="N1323" s="96">
        <v>0</v>
      </c>
      <c r="O1323" s="97" t="str">
        <f t="shared" si="284"/>
        <v>Mar</v>
      </c>
      <c r="P1323" s="96">
        <f t="shared" si="285"/>
        <v>0</v>
      </c>
      <c r="Q1323" s="98">
        <f t="shared" si="286"/>
        <v>0</v>
      </c>
      <c r="R1323" s="97" t="str">
        <f t="shared" si="287"/>
        <v xml:space="preserve"> </v>
      </c>
      <c r="S1323" s="99" t="b">
        <f t="shared" si="288"/>
        <v>0</v>
      </c>
      <c r="T1323" s="68">
        <v>26</v>
      </c>
      <c r="U1323" s="100" t="str">
        <f t="shared" si="289"/>
        <v>Apr</v>
      </c>
      <c r="V1323" s="96">
        <v>26</v>
      </c>
      <c r="W1323" s="101">
        <f t="shared" si="290"/>
        <v>-26</v>
      </c>
      <c r="X1323" s="102">
        <f t="shared" si="291"/>
        <v>-1</v>
      </c>
      <c r="Y1323" s="103" t="str">
        <f t="shared" si="292"/>
        <v>DEGROWTH</v>
      </c>
      <c r="Z1323" s="74">
        <v>0</v>
      </c>
      <c r="AA1323" s="69"/>
      <c r="AB1323" s="69" t="s">
        <v>133</v>
      </c>
      <c r="AC1323" s="84" t="s">
        <v>134</v>
      </c>
      <c r="AD1323" s="3">
        <f t="shared" si="293"/>
        <v>1</v>
      </c>
      <c r="AE1323" s="81"/>
    </row>
    <row r="1324" spans="1:31" ht="14.25" customHeight="1">
      <c r="A1324" s="84" t="s">
        <v>133</v>
      </c>
      <c r="B1324" s="82" t="s">
        <v>52</v>
      </c>
      <c r="C1324" s="82" t="s">
        <v>3030</v>
      </c>
      <c r="D1324" s="82">
        <v>1000004224</v>
      </c>
      <c r="E1324" s="82" t="s">
        <v>3031</v>
      </c>
      <c r="F1324" s="83">
        <v>45684</v>
      </c>
      <c r="G1324" s="66" t="str">
        <f t="shared" si="280"/>
        <v>Targeted Dealer</v>
      </c>
      <c r="H1324" s="66"/>
      <c r="I1324" s="67">
        <v>55</v>
      </c>
      <c r="J1324" s="67">
        <f t="shared" si="281"/>
        <v>51.333333333333329</v>
      </c>
      <c r="K1324" s="68">
        <v>0</v>
      </c>
      <c r="L1324" s="68">
        <f t="shared" si="282"/>
        <v>55</v>
      </c>
      <c r="M1324" s="68">
        <f t="shared" si="283"/>
        <v>0</v>
      </c>
      <c r="N1324" s="96">
        <v>0</v>
      </c>
      <c r="O1324" s="97" t="str">
        <f t="shared" si="284"/>
        <v>Mar</v>
      </c>
      <c r="P1324" s="96">
        <f t="shared" si="285"/>
        <v>0</v>
      </c>
      <c r="Q1324" s="98">
        <f t="shared" si="286"/>
        <v>0</v>
      </c>
      <c r="R1324" s="97" t="str">
        <f t="shared" si="287"/>
        <v xml:space="preserve"> </v>
      </c>
      <c r="S1324" s="99" t="b">
        <f t="shared" si="288"/>
        <v>0</v>
      </c>
      <c r="T1324" s="68">
        <v>28</v>
      </c>
      <c r="U1324" s="100" t="str">
        <f t="shared" si="289"/>
        <v>Apr</v>
      </c>
      <c r="V1324" s="96">
        <v>28</v>
      </c>
      <c r="W1324" s="101">
        <f t="shared" si="290"/>
        <v>-28</v>
      </c>
      <c r="X1324" s="102">
        <f t="shared" si="291"/>
        <v>-1</v>
      </c>
      <c r="Y1324" s="103" t="str">
        <f t="shared" si="292"/>
        <v>DEGROWTH</v>
      </c>
      <c r="Z1324" s="74">
        <v>0</v>
      </c>
      <c r="AA1324" s="69"/>
      <c r="AB1324" s="69" t="s">
        <v>133</v>
      </c>
      <c r="AC1324" s="84" t="s">
        <v>133</v>
      </c>
      <c r="AD1324" s="3">
        <f t="shared" si="293"/>
        <v>1</v>
      </c>
      <c r="AE1324" s="81"/>
    </row>
    <row r="1325" spans="1:31" ht="14.25" customHeight="1">
      <c r="A1325" s="84" t="s">
        <v>134</v>
      </c>
      <c r="B1325" s="82" t="s">
        <v>62</v>
      </c>
      <c r="C1325" s="82" t="s">
        <v>472</v>
      </c>
      <c r="D1325" s="82">
        <v>1000004213</v>
      </c>
      <c r="E1325" s="82" t="s">
        <v>473</v>
      </c>
      <c r="F1325" s="83">
        <v>45667</v>
      </c>
      <c r="G1325" s="66" t="str">
        <f t="shared" si="280"/>
        <v>Targeted Dealer</v>
      </c>
      <c r="H1325" s="66"/>
      <c r="I1325" s="67">
        <v>20</v>
      </c>
      <c r="J1325" s="67">
        <f t="shared" si="281"/>
        <v>18.666666666666664</v>
      </c>
      <c r="K1325" s="68">
        <v>0</v>
      </c>
      <c r="L1325" s="68">
        <f t="shared" si="282"/>
        <v>20</v>
      </c>
      <c r="M1325" s="68">
        <f t="shared" si="283"/>
        <v>0</v>
      </c>
      <c r="N1325" s="96">
        <v>0</v>
      </c>
      <c r="O1325" s="97" t="str">
        <f t="shared" si="284"/>
        <v>Mar</v>
      </c>
      <c r="P1325" s="96">
        <f t="shared" si="285"/>
        <v>0</v>
      </c>
      <c r="Q1325" s="98">
        <f t="shared" si="286"/>
        <v>0</v>
      </c>
      <c r="R1325" s="97" t="str">
        <f t="shared" si="287"/>
        <v xml:space="preserve"> </v>
      </c>
      <c r="S1325" s="99" t="b">
        <f t="shared" si="288"/>
        <v>0</v>
      </c>
      <c r="T1325" s="68">
        <v>6</v>
      </c>
      <c r="U1325" s="100" t="str">
        <f t="shared" si="289"/>
        <v>Apr</v>
      </c>
      <c r="V1325" s="96">
        <v>6</v>
      </c>
      <c r="W1325" s="101">
        <f t="shared" si="290"/>
        <v>-6</v>
      </c>
      <c r="X1325" s="102">
        <f t="shared" si="291"/>
        <v>-1</v>
      </c>
      <c r="Y1325" s="103" t="str">
        <f t="shared" si="292"/>
        <v>DEGROWTH</v>
      </c>
      <c r="Z1325" s="74">
        <v>0</v>
      </c>
      <c r="AA1325" s="69"/>
      <c r="AB1325" s="69" t="s">
        <v>133</v>
      </c>
      <c r="AC1325" s="84" t="s">
        <v>134</v>
      </c>
      <c r="AD1325" s="3">
        <f t="shared" si="293"/>
        <v>1</v>
      </c>
      <c r="AE1325" s="81"/>
    </row>
    <row r="1326" spans="1:31" ht="14.25" customHeight="1">
      <c r="A1326" s="84" t="s">
        <v>133</v>
      </c>
      <c r="B1326" s="70" t="s">
        <v>21</v>
      </c>
      <c r="C1326" s="82" t="s">
        <v>3032</v>
      </c>
      <c r="D1326" s="82">
        <v>1000004186</v>
      </c>
      <c r="E1326" s="82" t="s">
        <v>3033</v>
      </c>
      <c r="F1326" s="83">
        <v>45636</v>
      </c>
      <c r="G1326" s="66" t="str">
        <f t="shared" si="280"/>
        <v>Targeted Dealer</v>
      </c>
      <c r="H1326" s="66"/>
      <c r="I1326" s="67">
        <v>50</v>
      </c>
      <c r="J1326" s="67">
        <f t="shared" si="281"/>
        <v>46.666666666666671</v>
      </c>
      <c r="K1326" s="68">
        <v>13</v>
      </c>
      <c r="L1326" s="68">
        <f t="shared" si="282"/>
        <v>37</v>
      </c>
      <c r="M1326" s="68">
        <f t="shared" si="283"/>
        <v>27.857142857142854</v>
      </c>
      <c r="N1326" s="96">
        <v>26</v>
      </c>
      <c r="O1326" s="97" t="str">
        <f t="shared" si="284"/>
        <v>Mar</v>
      </c>
      <c r="P1326" s="96">
        <f t="shared" si="285"/>
        <v>26</v>
      </c>
      <c r="Q1326" s="98">
        <f t="shared" si="286"/>
        <v>-13</v>
      </c>
      <c r="R1326" s="97">
        <f t="shared" si="287"/>
        <v>-0.5</v>
      </c>
      <c r="S1326" s="99" t="str">
        <f t="shared" si="288"/>
        <v>DEGROWTH</v>
      </c>
      <c r="T1326" s="68">
        <v>62</v>
      </c>
      <c r="U1326" s="100" t="str">
        <f t="shared" si="289"/>
        <v>Apr</v>
      </c>
      <c r="V1326" s="96">
        <v>62</v>
      </c>
      <c r="W1326" s="101">
        <f t="shared" si="290"/>
        <v>-49</v>
      </c>
      <c r="X1326" s="102">
        <f t="shared" si="291"/>
        <v>-0.79032258064516125</v>
      </c>
      <c r="Y1326" s="103" t="str">
        <f t="shared" si="292"/>
        <v>DEGROWTH</v>
      </c>
      <c r="Z1326" s="74">
        <v>0</v>
      </c>
      <c r="AA1326" s="69"/>
      <c r="AB1326" s="69" t="s">
        <v>133</v>
      </c>
      <c r="AC1326" s="84" t="s">
        <v>133</v>
      </c>
      <c r="AD1326" s="3">
        <f t="shared" si="293"/>
        <v>0</v>
      </c>
      <c r="AE1326" s="81"/>
    </row>
    <row r="1327" spans="1:31" ht="14.25" customHeight="1">
      <c r="A1327" s="84" t="s">
        <v>133</v>
      </c>
      <c r="B1327" s="82" t="s">
        <v>143</v>
      </c>
      <c r="C1327" s="82" t="s">
        <v>3034</v>
      </c>
      <c r="D1327" s="82">
        <v>1000000116</v>
      </c>
      <c r="E1327" s="82" t="s">
        <v>3035</v>
      </c>
      <c r="F1327" s="83">
        <v>44738</v>
      </c>
      <c r="G1327" s="66" t="str">
        <f t="shared" si="280"/>
        <v>Targeted Dealer</v>
      </c>
      <c r="H1327" s="66"/>
      <c r="I1327" s="67">
        <v>30</v>
      </c>
      <c r="J1327" s="67">
        <f t="shared" si="281"/>
        <v>28</v>
      </c>
      <c r="K1327" s="68">
        <v>0</v>
      </c>
      <c r="L1327" s="68">
        <f t="shared" si="282"/>
        <v>30</v>
      </c>
      <c r="M1327" s="68">
        <f t="shared" si="283"/>
        <v>0</v>
      </c>
      <c r="N1327" s="96">
        <v>30</v>
      </c>
      <c r="O1327" s="97" t="str">
        <f t="shared" si="284"/>
        <v>Mar</v>
      </c>
      <c r="P1327" s="96">
        <f t="shared" si="285"/>
        <v>30</v>
      </c>
      <c r="Q1327" s="98">
        <f t="shared" si="286"/>
        <v>-30</v>
      </c>
      <c r="R1327" s="97">
        <f t="shared" si="287"/>
        <v>-1</v>
      </c>
      <c r="S1327" s="99" t="str">
        <f t="shared" si="288"/>
        <v>DEGROWTH</v>
      </c>
      <c r="T1327" s="68">
        <v>0</v>
      </c>
      <c r="U1327" s="100" t="str">
        <f t="shared" si="289"/>
        <v>Apr</v>
      </c>
      <c r="V1327" s="96">
        <v>0</v>
      </c>
      <c r="W1327" s="101">
        <f t="shared" si="290"/>
        <v>0</v>
      </c>
      <c r="X1327" s="102">
        <f t="shared" si="291"/>
        <v>0</v>
      </c>
      <c r="Y1327" s="103" t="b">
        <f t="shared" si="292"/>
        <v>0</v>
      </c>
      <c r="Z1327" s="74">
        <v>0</v>
      </c>
      <c r="AA1327" s="69"/>
      <c r="AB1327" s="69" t="s">
        <v>133</v>
      </c>
      <c r="AC1327" s="84" t="s">
        <v>133</v>
      </c>
      <c r="AD1327" s="3">
        <f t="shared" si="293"/>
        <v>1</v>
      </c>
      <c r="AE1327" s="81"/>
    </row>
    <row r="1328" spans="1:31" ht="14.25" customHeight="1">
      <c r="A1328" s="84" t="s">
        <v>133</v>
      </c>
      <c r="B1328" s="82" t="s">
        <v>40</v>
      </c>
      <c r="C1328" s="82" t="s">
        <v>3036</v>
      </c>
      <c r="D1328" s="82">
        <v>1000003453</v>
      </c>
      <c r="E1328" s="82" t="s">
        <v>3037</v>
      </c>
      <c r="F1328" s="83">
        <v>45012</v>
      </c>
      <c r="G1328" s="66" t="str">
        <f t="shared" si="280"/>
        <v>Targeted Dealer</v>
      </c>
      <c r="H1328" s="66"/>
      <c r="I1328" s="67">
        <v>30</v>
      </c>
      <c r="J1328" s="67">
        <f t="shared" si="281"/>
        <v>28</v>
      </c>
      <c r="K1328" s="68">
        <v>20</v>
      </c>
      <c r="L1328" s="68">
        <f t="shared" si="282"/>
        <v>10</v>
      </c>
      <c r="M1328" s="68">
        <f t="shared" si="283"/>
        <v>71.428571428571416</v>
      </c>
      <c r="N1328" s="96">
        <v>20</v>
      </c>
      <c r="O1328" s="97" t="str">
        <f t="shared" si="284"/>
        <v>Mar</v>
      </c>
      <c r="P1328" s="96">
        <f t="shared" si="285"/>
        <v>20</v>
      </c>
      <c r="Q1328" s="98">
        <f t="shared" si="286"/>
        <v>0</v>
      </c>
      <c r="R1328" s="97">
        <f t="shared" si="287"/>
        <v>0</v>
      </c>
      <c r="S1328" s="99" t="str">
        <f t="shared" si="288"/>
        <v>GROWTH</v>
      </c>
      <c r="T1328" s="68">
        <v>10</v>
      </c>
      <c r="U1328" s="100" t="str">
        <f t="shared" si="289"/>
        <v>Apr</v>
      </c>
      <c r="V1328" s="96">
        <v>10</v>
      </c>
      <c r="W1328" s="101">
        <f t="shared" si="290"/>
        <v>10</v>
      </c>
      <c r="X1328" s="102">
        <f t="shared" si="291"/>
        <v>1</v>
      </c>
      <c r="Y1328" s="103" t="str">
        <f t="shared" si="292"/>
        <v>GROWTH</v>
      </c>
      <c r="Z1328" s="74">
        <v>0</v>
      </c>
      <c r="AA1328" s="69"/>
      <c r="AB1328" s="69" t="s">
        <v>133</v>
      </c>
      <c r="AC1328" s="84" t="s">
        <v>133</v>
      </c>
      <c r="AD1328" s="3">
        <f t="shared" si="293"/>
        <v>0</v>
      </c>
      <c r="AE1328" s="81"/>
    </row>
    <row r="1329" spans="1:31" ht="14.25" customHeight="1">
      <c r="A1329" s="84" t="s">
        <v>133</v>
      </c>
      <c r="B1329" s="82" t="s">
        <v>41</v>
      </c>
      <c r="C1329" s="82" t="s">
        <v>3038</v>
      </c>
      <c r="D1329" s="82">
        <v>1000003588</v>
      </c>
      <c r="E1329" s="82" t="s">
        <v>3039</v>
      </c>
      <c r="F1329" s="83">
        <v>45084</v>
      </c>
      <c r="G1329" s="66" t="str">
        <f t="shared" si="280"/>
        <v>Targeted Dealer</v>
      </c>
      <c r="H1329" s="66"/>
      <c r="I1329" s="67">
        <v>70</v>
      </c>
      <c r="J1329" s="67">
        <f t="shared" si="281"/>
        <v>65.333333333333343</v>
      </c>
      <c r="K1329" s="68">
        <v>0</v>
      </c>
      <c r="L1329" s="68">
        <f t="shared" si="282"/>
        <v>70</v>
      </c>
      <c r="M1329" s="68">
        <f t="shared" si="283"/>
        <v>0</v>
      </c>
      <c r="N1329" s="96">
        <v>0</v>
      </c>
      <c r="O1329" s="97" t="str">
        <f t="shared" si="284"/>
        <v>Mar</v>
      </c>
      <c r="P1329" s="96">
        <f t="shared" si="285"/>
        <v>0</v>
      </c>
      <c r="Q1329" s="98">
        <f t="shared" si="286"/>
        <v>0</v>
      </c>
      <c r="R1329" s="97" t="str">
        <f t="shared" si="287"/>
        <v xml:space="preserve"> </v>
      </c>
      <c r="S1329" s="99" t="b">
        <f t="shared" si="288"/>
        <v>0</v>
      </c>
      <c r="T1329" s="68">
        <v>60</v>
      </c>
      <c r="U1329" s="100" t="str">
        <f t="shared" si="289"/>
        <v>Apr</v>
      </c>
      <c r="V1329" s="96">
        <v>60</v>
      </c>
      <c r="W1329" s="101">
        <f t="shared" si="290"/>
        <v>-60</v>
      </c>
      <c r="X1329" s="102">
        <f t="shared" si="291"/>
        <v>-1</v>
      </c>
      <c r="Y1329" s="103" t="str">
        <f t="shared" si="292"/>
        <v>DEGROWTH</v>
      </c>
      <c r="Z1329" s="74">
        <v>0</v>
      </c>
      <c r="AA1329" s="69"/>
      <c r="AB1329" s="69" t="s">
        <v>133</v>
      </c>
      <c r="AC1329" s="84" t="s">
        <v>133</v>
      </c>
      <c r="AD1329" s="3">
        <f t="shared" si="293"/>
        <v>1</v>
      </c>
      <c r="AE1329" s="81"/>
    </row>
    <row r="1330" spans="1:31" ht="14.25" customHeight="1">
      <c r="A1330" s="84" t="s">
        <v>134</v>
      </c>
      <c r="B1330" s="82" t="s">
        <v>84</v>
      </c>
      <c r="C1330" s="82" t="s">
        <v>3040</v>
      </c>
      <c r="D1330" s="82">
        <v>1000004265</v>
      </c>
      <c r="E1330" s="82" t="s">
        <v>3041</v>
      </c>
      <c r="F1330" s="83">
        <v>45698</v>
      </c>
      <c r="G1330" s="66" t="str">
        <f t="shared" si="280"/>
        <v>Targeted Dealer</v>
      </c>
      <c r="H1330" s="66"/>
      <c r="I1330" s="67">
        <v>50</v>
      </c>
      <c r="J1330" s="67">
        <f t="shared" si="281"/>
        <v>46.666666666666671</v>
      </c>
      <c r="K1330" s="68">
        <v>79.2</v>
      </c>
      <c r="L1330" s="68">
        <f t="shared" si="282"/>
        <v>-29.200000000000003</v>
      </c>
      <c r="M1330" s="68">
        <f t="shared" si="283"/>
        <v>169.71428571428569</v>
      </c>
      <c r="N1330" s="96">
        <v>47.4</v>
      </c>
      <c r="O1330" s="97" t="str">
        <f t="shared" si="284"/>
        <v>Mar</v>
      </c>
      <c r="P1330" s="96">
        <f t="shared" si="285"/>
        <v>47.4</v>
      </c>
      <c r="Q1330" s="98">
        <f t="shared" si="286"/>
        <v>31.800000000000004</v>
      </c>
      <c r="R1330" s="97">
        <f t="shared" si="287"/>
        <v>0.67088607594936711</v>
      </c>
      <c r="S1330" s="99" t="str">
        <f t="shared" si="288"/>
        <v>GROWTH</v>
      </c>
      <c r="T1330" s="68">
        <v>25.7</v>
      </c>
      <c r="U1330" s="100" t="str">
        <f t="shared" si="289"/>
        <v>Apr</v>
      </c>
      <c r="V1330" s="96">
        <v>25.7</v>
      </c>
      <c r="W1330" s="101">
        <f t="shared" si="290"/>
        <v>53.5</v>
      </c>
      <c r="X1330" s="102">
        <f t="shared" si="291"/>
        <v>2.0817120622568095</v>
      </c>
      <c r="Y1330" s="103" t="str">
        <f t="shared" si="292"/>
        <v>GROWTH</v>
      </c>
      <c r="Z1330" s="74">
        <v>0</v>
      </c>
      <c r="AA1330" s="69"/>
      <c r="AB1330" s="69" t="s">
        <v>133</v>
      </c>
      <c r="AC1330" s="84" t="s">
        <v>134</v>
      </c>
      <c r="AD1330" s="3">
        <f t="shared" si="293"/>
        <v>0</v>
      </c>
      <c r="AE1330" s="81"/>
    </row>
    <row r="1331" spans="1:31" ht="14.25" customHeight="1">
      <c r="A1331" s="84" t="s">
        <v>133</v>
      </c>
      <c r="B1331" s="82" t="s">
        <v>41</v>
      </c>
      <c r="C1331" s="82" t="s">
        <v>3042</v>
      </c>
      <c r="D1331" s="82">
        <v>1000004252</v>
      </c>
      <c r="E1331" s="82" t="s">
        <v>1772</v>
      </c>
      <c r="F1331" s="83">
        <v>45686</v>
      </c>
      <c r="G1331" s="66" t="str">
        <f t="shared" si="280"/>
        <v>Targeted Dealer</v>
      </c>
      <c r="H1331" s="66"/>
      <c r="I1331" s="67">
        <v>120</v>
      </c>
      <c r="J1331" s="67">
        <f t="shared" si="281"/>
        <v>112</v>
      </c>
      <c r="K1331" s="68">
        <v>140</v>
      </c>
      <c r="L1331" s="68">
        <f t="shared" si="282"/>
        <v>-20</v>
      </c>
      <c r="M1331" s="68">
        <f t="shared" si="283"/>
        <v>124.99999999999999</v>
      </c>
      <c r="N1331" s="96">
        <v>200</v>
      </c>
      <c r="O1331" s="97" t="str">
        <f t="shared" si="284"/>
        <v>Mar</v>
      </c>
      <c r="P1331" s="96">
        <f t="shared" si="285"/>
        <v>200</v>
      </c>
      <c r="Q1331" s="98">
        <f t="shared" si="286"/>
        <v>-60</v>
      </c>
      <c r="R1331" s="97">
        <f t="shared" si="287"/>
        <v>-0.30000000000000004</v>
      </c>
      <c r="S1331" s="99" t="str">
        <f t="shared" si="288"/>
        <v>DEGROWTH</v>
      </c>
      <c r="T1331" s="68">
        <v>60</v>
      </c>
      <c r="U1331" s="100" t="str">
        <f t="shared" si="289"/>
        <v>Apr</v>
      </c>
      <c r="V1331" s="96">
        <v>60</v>
      </c>
      <c r="W1331" s="101">
        <f t="shared" si="290"/>
        <v>80</v>
      </c>
      <c r="X1331" s="102">
        <f t="shared" si="291"/>
        <v>1.3333333333333335</v>
      </c>
      <c r="Y1331" s="103" t="str">
        <f t="shared" si="292"/>
        <v>GROWTH</v>
      </c>
      <c r="Z1331" s="74">
        <v>0</v>
      </c>
      <c r="AA1331" s="69"/>
      <c r="AB1331" s="69" t="s">
        <v>133</v>
      </c>
      <c r="AC1331" s="84" t="s">
        <v>133</v>
      </c>
      <c r="AD1331" s="3">
        <f t="shared" si="293"/>
        <v>0</v>
      </c>
      <c r="AE1331" s="81"/>
    </row>
    <row r="1332" spans="1:31" ht="14.25" customHeight="1">
      <c r="A1332" s="74" t="s">
        <v>132</v>
      </c>
      <c r="B1332" s="82" t="s">
        <v>105</v>
      </c>
      <c r="C1332" s="82" t="s">
        <v>3043</v>
      </c>
      <c r="D1332" s="82">
        <v>1000004232</v>
      </c>
      <c r="E1332" s="82" t="s">
        <v>3044</v>
      </c>
      <c r="F1332" s="83">
        <v>45679</v>
      </c>
      <c r="G1332" s="66" t="str">
        <f t="shared" si="280"/>
        <v>Targeted Dealer</v>
      </c>
      <c r="H1332" s="66"/>
      <c r="I1332" s="67">
        <v>50</v>
      </c>
      <c r="J1332" s="67">
        <f t="shared" si="281"/>
        <v>46.666666666666671</v>
      </c>
      <c r="K1332" s="68">
        <v>72</v>
      </c>
      <c r="L1332" s="68">
        <f t="shared" si="282"/>
        <v>-22</v>
      </c>
      <c r="M1332" s="68">
        <f t="shared" si="283"/>
        <v>154.28571428571428</v>
      </c>
      <c r="N1332" s="96">
        <v>28.5</v>
      </c>
      <c r="O1332" s="97" t="str">
        <f t="shared" si="284"/>
        <v>Mar</v>
      </c>
      <c r="P1332" s="96">
        <f t="shared" si="285"/>
        <v>28.5</v>
      </c>
      <c r="Q1332" s="98">
        <f t="shared" si="286"/>
        <v>43.5</v>
      </c>
      <c r="R1332" s="97">
        <f t="shared" si="287"/>
        <v>1.5263157894736841</v>
      </c>
      <c r="S1332" s="99" t="str">
        <f t="shared" si="288"/>
        <v>GROWTH</v>
      </c>
      <c r="T1332" s="68">
        <v>95</v>
      </c>
      <c r="U1332" s="100" t="str">
        <f t="shared" si="289"/>
        <v>Apr</v>
      </c>
      <c r="V1332" s="96">
        <v>95</v>
      </c>
      <c r="W1332" s="101">
        <f t="shared" si="290"/>
        <v>-23</v>
      </c>
      <c r="X1332" s="102">
        <f t="shared" si="291"/>
        <v>-0.24210526315789471</v>
      </c>
      <c r="Y1332" s="103" t="str">
        <f t="shared" si="292"/>
        <v>DEGROWTH</v>
      </c>
      <c r="Z1332" s="74">
        <v>0</v>
      </c>
      <c r="AA1332" s="69"/>
      <c r="AB1332" s="69" t="s">
        <v>133</v>
      </c>
      <c r="AC1332" s="74" t="s">
        <v>132</v>
      </c>
      <c r="AD1332" s="3">
        <f t="shared" si="293"/>
        <v>0</v>
      </c>
      <c r="AE1332" s="81"/>
    </row>
    <row r="1333" spans="1:31" ht="14.25" customHeight="1">
      <c r="A1333" s="84" t="s">
        <v>133</v>
      </c>
      <c r="B1333" s="70" t="s">
        <v>25</v>
      </c>
      <c r="C1333" s="82" t="s">
        <v>3045</v>
      </c>
      <c r="D1333" s="82">
        <v>1000004267</v>
      </c>
      <c r="E1333" s="82" t="s">
        <v>3046</v>
      </c>
      <c r="F1333" s="83">
        <v>45707</v>
      </c>
      <c r="G1333" s="66" t="str">
        <f t="shared" si="280"/>
        <v>Targeted Dealer</v>
      </c>
      <c r="H1333" s="66"/>
      <c r="I1333" s="67">
        <v>60</v>
      </c>
      <c r="J1333" s="67">
        <f t="shared" si="281"/>
        <v>56</v>
      </c>
      <c r="K1333" s="68">
        <v>20</v>
      </c>
      <c r="L1333" s="68">
        <f t="shared" si="282"/>
        <v>40</v>
      </c>
      <c r="M1333" s="68">
        <f t="shared" si="283"/>
        <v>35.714285714285708</v>
      </c>
      <c r="N1333" s="96">
        <v>60</v>
      </c>
      <c r="O1333" s="97" t="str">
        <f t="shared" si="284"/>
        <v>Mar</v>
      </c>
      <c r="P1333" s="96">
        <f t="shared" si="285"/>
        <v>60</v>
      </c>
      <c r="Q1333" s="98">
        <f t="shared" si="286"/>
        <v>-40</v>
      </c>
      <c r="R1333" s="97">
        <f t="shared" si="287"/>
        <v>-0.66666666666666674</v>
      </c>
      <c r="S1333" s="99" t="str">
        <f t="shared" si="288"/>
        <v>DEGROWTH</v>
      </c>
      <c r="T1333" s="68">
        <v>60</v>
      </c>
      <c r="U1333" s="100" t="str">
        <f t="shared" si="289"/>
        <v>Apr</v>
      </c>
      <c r="V1333" s="96">
        <v>60</v>
      </c>
      <c r="W1333" s="101">
        <f t="shared" si="290"/>
        <v>-40</v>
      </c>
      <c r="X1333" s="102">
        <f t="shared" si="291"/>
        <v>-0.66666666666666674</v>
      </c>
      <c r="Y1333" s="103" t="str">
        <f t="shared" si="292"/>
        <v>DEGROWTH</v>
      </c>
      <c r="Z1333" s="74">
        <v>0</v>
      </c>
      <c r="AA1333" s="69"/>
      <c r="AB1333" s="69" t="s">
        <v>133</v>
      </c>
      <c r="AC1333" s="84" t="s">
        <v>133</v>
      </c>
      <c r="AD1333" s="3">
        <f t="shared" si="293"/>
        <v>0</v>
      </c>
      <c r="AE1333" s="81"/>
    </row>
    <row r="1334" spans="1:31" ht="14.25" customHeight="1">
      <c r="A1334" s="84" t="s">
        <v>130</v>
      </c>
      <c r="B1334" s="82" t="s">
        <v>115</v>
      </c>
      <c r="C1334" s="82" t="s">
        <v>3047</v>
      </c>
      <c r="D1334" s="82">
        <v>1000002661</v>
      </c>
      <c r="E1334" s="82" t="s">
        <v>3048</v>
      </c>
      <c r="F1334" s="83">
        <v>44739</v>
      </c>
      <c r="G1334" s="66" t="str">
        <f t="shared" si="280"/>
        <v>Targeted Dealer</v>
      </c>
      <c r="H1334" s="66"/>
      <c r="I1334" s="67">
        <v>50</v>
      </c>
      <c r="J1334" s="67">
        <f t="shared" si="281"/>
        <v>46.666666666666671</v>
      </c>
      <c r="K1334" s="68">
        <v>125</v>
      </c>
      <c r="L1334" s="68">
        <f t="shared" si="282"/>
        <v>-75</v>
      </c>
      <c r="M1334" s="68">
        <f t="shared" si="283"/>
        <v>267.85714285714283</v>
      </c>
      <c r="N1334" s="96">
        <v>100</v>
      </c>
      <c r="O1334" s="97" t="str">
        <f t="shared" si="284"/>
        <v>Mar</v>
      </c>
      <c r="P1334" s="96">
        <f t="shared" si="285"/>
        <v>100</v>
      </c>
      <c r="Q1334" s="98">
        <f t="shared" si="286"/>
        <v>25</v>
      </c>
      <c r="R1334" s="97">
        <f t="shared" si="287"/>
        <v>0.25</v>
      </c>
      <c r="S1334" s="99" t="str">
        <f t="shared" si="288"/>
        <v>GROWTH</v>
      </c>
      <c r="T1334" s="68">
        <v>128</v>
      </c>
      <c r="U1334" s="100" t="str">
        <f t="shared" si="289"/>
        <v>Apr</v>
      </c>
      <c r="V1334" s="96">
        <v>128</v>
      </c>
      <c r="W1334" s="101">
        <f t="shared" si="290"/>
        <v>-3</v>
      </c>
      <c r="X1334" s="102">
        <f t="shared" si="291"/>
        <v>-2.34375E-2</v>
      </c>
      <c r="Y1334" s="103" t="str">
        <f t="shared" si="292"/>
        <v>DEGROWTH</v>
      </c>
      <c r="Z1334" s="74">
        <v>0</v>
      </c>
      <c r="AA1334" s="69"/>
      <c r="AB1334" s="69" t="s">
        <v>133</v>
      </c>
      <c r="AC1334" s="84" t="s">
        <v>130</v>
      </c>
      <c r="AD1334" s="3">
        <f t="shared" si="293"/>
        <v>0</v>
      </c>
      <c r="AE1334" s="81"/>
    </row>
    <row r="1335" spans="1:31" ht="14.25" customHeight="1">
      <c r="A1335" s="84" t="s">
        <v>133</v>
      </c>
      <c r="B1335" s="82" t="s">
        <v>41</v>
      </c>
      <c r="C1335" s="82" t="s">
        <v>3049</v>
      </c>
      <c r="D1335" s="82">
        <v>1000004268</v>
      </c>
      <c r="E1335" s="82" t="s">
        <v>3050</v>
      </c>
      <c r="F1335" s="83">
        <v>45705</v>
      </c>
      <c r="G1335" s="66" t="str">
        <f t="shared" si="280"/>
        <v>Targeted Dealer</v>
      </c>
      <c r="H1335" s="66"/>
      <c r="I1335" s="67">
        <v>50</v>
      </c>
      <c r="J1335" s="67">
        <f t="shared" si="281"/>
        <v>46.666666666666671</v>
      </c>
      <c r="K1335" s="68">
        <v>13</v>
      </c>
      <c r="L1335" s="68">
        <f t="shared" si="282"/>
        <v>37</v>
      </c>
      <c r="M1335" s="68">
        <f t="shared" si="283"/>
        <v>27.857142857142854</v>
      </c>
      <c r="N1335" s="96">
        <v>20</v>
      </c>
      <c r="O1335" s="97" t="str">
        <f t="shared" si="284"/>
        <v>Mar</v>
      </c>
      <c r="P1335" s="96">
        <f t="shared" si="285"/>
        <v>20</v>
      </c>
      <c r="Q1335" s="98">
        <f t="shared" si="286"/>
        <v>-7</v>
      </c>
      <c r="R1335" s="97">
        <f t="shared" si="287"/>
        <v>-0.35</v>
      </c>
      <c r="S1335" s="99" t="str">
        <f t="shared" si="288"/>
        <v>DEGROWTH</v>
      </c>
      <c r="T1335" s="68">
        <v>20</v>
      </c>
      <c r="U1335" s="100" t="str">
        <f t="shared" si="289"/>
        <v>Apr</v>
      </c>
      <c r="V1335" s="96">
        <v>20</v>
      </c>
      <c r="W1335" s="101">
        <f t="shared" si="290"/>
        <v>-7</v>
      </c>
      <c r="X1335" s="102">
        <f t="shared" si="291"/>
        <v>-0.35</v>
      </c>
      <c r="Y1335" s="103" t="str">
        <f t="shared" si="292"/>
        <v>DEGROWTH</v>
      </c>
      <c r="Z1335" s="74">
        <v>0</v>
      </c>
      <c r="AA1335" s="69"/>
      <c r="AB1335" s="69" t="s">
        <v>133</v>
      </c>
      <c r="AC1335" s="84" t="s">
        <v>133</v>
      </c>
      <c r="AD1335" s="3">
        <f t="shared" si="293"/>
        <v>0</v>
      </c>
      <c r="AE1335" s="81"/>
    </row>
    <row r="1336" spans="1:31" ht="14.25" customHeight="1">
      <c r="A1336" s="84" t="s">
        <v>133</v>
      </c>
      <c r="B1336" s="70" t="s">
        <v>30</v>
      </c>
      <c r="C1336" s="82" t="s">
        <v>3051</v>
      </c>
      <c r="D1336" s="82">
        <v>1000004270</v>
      </c>
      <c r="E1336" s="82" t="s">
        <v>3052</v>
      </c>
      <c r="F1336" s="83">
        <v>45713</v>
      </c>
      <c r="G1336" s="66" t="str">
        <f t="shared" si="280"/>
        <v>Targeted Dealer</v>
      </c>
      <c r="H1336" s="66"/>
      <c r="I1336" s="67">
        <v>40</v>
      </c>
      <c r="J1336" s="67">
        <f t="shared" si="281"/>
        <v>37.333333333333329</v>
      </c>
      <c r="K1336" s="68">
        <v>0</v>
      </c>
      <c r="L1336" s="68">
        <f t="shared" si="282"/>
        <v>40</v>
      </c>
      <c r="M1336" s="68">
        <f t="shared" si="283"/>
        <v>0</v>
      </c>
      <c r="N1336" s="96">
        <v>30</v>
      </c>
      <c r="O1336" s="97" t="str">
        <f t="shared" si="284"/>
        <v>Mar</v>
      </c>
      <c r="P1336" s="96">
        <f t="shared" si="285"/>
        <v>30</v>
      </c>
      <c r="Q1336" s="98">
        <f t="shared" si="286"/>
        <v>-30</v>
      </c>
      <c r="R1336" s="97">
        <f t="shared" si="287"/>
        <v>-1</v>
      </c>
      <c r="S1336" s="99" t="str">
        <f t="shared" si="288"/>
        <v>DEGROWTH</v>
      </c>
      <c r="T1336" s="68">
        <v>40</v>
      </c>
      <c r="U1336" s="100" t="str">
        <f t="shared" si="289"/>
        <v>Apr</v>
      </c>
      <c r="V1336" s="96">
        <v>40</v>
      </c>
      <c r="W1336" s="101">
        <f t="shared" si="290"/>
        <v>-40</v>
      </c>
      <c r="X1336" s="102">
        <f t="shared" si="291"/>
        <v>-1</v>
      </c>
      <c r="Y1336" s="103" t="str">
        <f t="shared" si="292"/>
        <v>DEGROWTH</v>
      </c>
      <c r="Z1336" s="74">
        <v>0</v>
      </c>
      <c r="AA1336" s="69"/>
      <c r="AB1336" s="69" t="s">
        <v>133</v>
      </c>
      <c r="AC1336" s="84" t="s">
        <v>133</v>
      </c>
      <c r="AD1336" s="3">
        <f t="shared" si="293"/>
        <v>1</v>
      </c>
      <c r="AE1336" s="81"/>
    </row>
    <row r="1337" spans="1:31" ht="14.25" customHeight="1">
      <c r="A1337" s="84" t="s">
        <v>133</v>
      </c>
      <c r="B1337" s="82" t="s">
        <v>142</v>
      </c>
      <c r="C1337" s="82" t="s">
        <v>3053</v>
      </c>
      <c r="D1337" s="82">
        <v>1000000112</v>
      </c>
      <c r="E1337" s="82" t="s">
        <v>3054</v>
      </c>
      <c r="F1337" s="83">
        <v>44738</v>
      </c>
      <c r="G1337" s="66" t="str">
        <f t="shared" si="280"/>
        <v>Targeted Dealer</v>
      </c>
      <c r="H1337" s="66"/>
      <c r="I1337" s="67">
        <v>100</v>
      </c>
      <c r="J1337" s="67">
        <f t="shared" si="281"/>
        <v>93.333333333333343</v>
      </c>
      <c r="K1337" s="68">
        <v>115</v>
      </c>
      <c r="L1337" s="68">
        <f t="shared" si="282"/>
        <v>-15</v>
      </c>
      <c r="M1337" s="68">
        <f t="shared" si="283"/>
        <v>123.21428571428569</v>
      </c>
      <c r="N1337" s="96">
        <v>76</v>
      </c>
      <c r="O1337" s="97" t="str">
        <f t="shared" si="284"/>
        <v>Mar</v>
      </c>
      <c r="P1337" s="96">
        <f t="shared" si="285"/>
        <v>76</v>
      </c>
      <c r="Q1337" s="98">
        <f t="shared" si="286"/>
        <v>39</v>
      </c>
      <c r="R1337" s="97">
        <f t="shared" si="287"/>
        <v>0.51315789473684204</v>
      </c>
      <c r="S1337" s="99" t="str">
        <f t="shared" si="288"/>
        <v>GROWTH</v>
      </c>
      <c r="T1337" s="68">
        <v>80</v>
      </c>
      <c r="U1337" s="100" t="str">
        <f t="shared" si="289"/>
        <v>Apr</v>
      </c>
      <c r="V1337" s="96">
        <v>80</v>
      </c>
      <c r="W1337" s="101">
        <f t="shared" si="290"/>
        <v>35</v>
      </c>
      <c r="X1337" s="102">
        <f t="shared" si="291"/>
        <v>0.4375</v>
      </c>
      <c r="Y1337" s="103" t="str">
        <f t="shared" si="292"/>
        <v>GROWTH</v>
      </c>
      <c r="Z1337" s="74">
        <v>0</v>
      </c>
      <c r="AA1337" s="69"/>
      <c r="AB1337" s="69" t="s">
        <v>133</v>
      </c>
      <c r="AC1337" s="84" t="s">
        <v>133</v>
      </c>
      <c r="AD1337" s="3">
        <f t="shared" si="293"/>
        <v>0</v>
      </c>
      <c r="AE1337" s="81"/>
    </row>
    <row r="1338" spans="1:31" ht="14.25" customHeight="1">
      <c r="A1338" s="84" t="s">
        <v>130</v>
      </c>
      <c r="B1338" s="82" t="s">
        <v>118</v>
      </c>
      <c r="C1338" s="82" t="s">
        <v>3055</v>
      </c>
      <c r="D1338" s="82">
        <v>1000004226</v>
      </c>
      <c r="E1338" s="82" t="s">
        <v>3056</v>
      </c>
      <c r="F1338" s="83">
        <v>45684</v>
      </c>
      <c r="G1338" s="66" t="str">
        <f t="shared" si="280"/>
        <v>Targeted Dealer</v>
      </c>
      <c r="H1338" s="66"/>
      <c r="I1338" s="67">
        <v>50</v>
      </c>
      <c r="J1338" s="67">
        <f t="shared" si="281"/>
        <v>46.666666666666671</v>
      </c>
      <c r="K1338" s="68">
        <v>25</v>
      </c>
      <c r="L1338" s="68">
        <f t="shared" si="282"/>
        <v>25</v>
      </c>
      <c r="M1338" s="68">
        <f t="shared" si="283"/>
        <v>53.571428571428562</v>
      </c>
      <c r="N1338" s="96">
        <v>0</v>
      </c>
      <c r="O1338" s="97" t="str">
        <f t="shared" si="284"/>
        <v>Mar</v>
      </c>
      <c r="P1338" s="96">
        <f t="shared" si="285"/>
        <v>0</v>
      </c>
      <c r="Q1338" s="98">
        <f t="shared" si="286"/>
        <v>25</v>
      </c>
      <c r="R1338" s="97" t="str">
        <f t="shared" si="287"/>
        <v xml:space="preserve"> </v>
      </c>
      <c r="S1338" s="99" t="b">
        <f t="shared" si="288"/>
        <v>0</v>
      </c>
      <c r="T1338" s="68">
        <v>75</v>
      </c>
      <c r="U1338" s="100" t="str">
        <f t="shared" si="289"/>
        <v>Apr</v>
      </c>
      <c r="V1338" s="96">
        <v>75</v>
      </c>
      <c r="W1338" s="101">
        <f t="shared" si="290"/>
        <v>-50</v>
      </c>
      <c r="X1338" s="102">
        <f t="shared" si="291"/>
        <v>-0.66666666666666674</v>
      </c>
      <c r="Y1338" s="103" t="str">
        <f t="shared" si="292"/>
        <v>DEGROWTH</v>
      </c>
      <c r="Z1338" s="74">
        <v>0</v>
      </c>
      <c r="AA1338" s="69"/>
      <c r="AB1338" s="69" t="s">
        <v>133</v>
      </c>
      <c r="AC1338" s="84" t="s">
        <v>130</v>
      </c>
      <c r="AD1338" s="3">
        <f t="shared" si="293"/>
        <v>0</v>
      </c>
      <c r="AE1338" s="81"/>
    </row>
    <row r="1339" spans="1:31" ht="14.25" customHeight="1">
      <c r="A1339" s="84" t="s">
        <v>133</v>
      </c>
      <c r="B1339" s="82" t="s">
        <v>37</v>
      </c>
      <c r="C1339" s="82" t="s">
        <v>474</v>
      </c>
      <c r="D1339" s="82">
        <v>1000000412</v>
      </c>
      <c r="E1339" s="82" t="s">
        <v>475</v>
      </c>
      <c r="F1339" s="83">
        <v>44738</v>
      </c>
      <c r="G1339" s="66" t="str">
        <f t="shared" si="280"/>
        <v>-</v>
      </c>
      <c r="H1339" s="66"/>
      <c r="I1339" s="67">
        <v>0</v>
      </c>
      <c r="J1339" s="67">
        <f t="shared" si="281"/>
        <v>0</v>
      </c>
      <c r="K1339" s="68">
        <v>0</v>
      </c>
      <c r="L1339" s="68">
        <f t="shared" si="282"/>
        <v>0</v>
      </c>
      <c r="M1339" s="68" t="str">
        <f t="shared" si="283"/>
        <v>-</v>
      </c>
      <c r="N1339" s="96">
        <v>0</v>
      </c>
      <c r="O1339" s="97" t="str">
        <f t="shared" si="284"/>
        <v>Mar</v>
      </c>
      <c r="P1339" s="96">
        <f t="shared" si="285"/>
        <v>0</v>
      </c>
      <c r="Q1339" s="98">
        <f t="shared" si="286"/>
        <v>0</v>
      </c>
      <c r="R1339" s="97" t="str">
        <f t="shared" si="287"/>
        <v xml:space="preserve"> </v>
      </c>
      <c r="S1339" s="99" t="b">
        <f t="shared" si="288"/>
        <v>0</v>
      </c>
      <c r="T1339" s="68">
        <v>5</v>
      </c>
      <c r="U1339" s="100" t="str">
        <f t="shared" si="289"/>
        <v>Apr</v>
      </c>
      <c r="V1339" s="96">
        <v>5</v>
      </c>
      <c r="W1339" s="101">
        <f t="shared" si="290"/>
        <v>-5</v>
      </c>
      <c r="X1339" s="102">
        <f t="shared" si="291"/>
        <v>-1</v>
      </c>
      <c r="Y1339" s="103" t="str">
        <f t="shared" si="292"/>
        <v>DEGROWTH</v>
      </c>
      <c r="Z1339" s="74">
        <v>0</v>
      </c>
      <c r="AA1339" s="69"/>
      <c r="AB1339" s="69" t="s">
        <v>133</v>
      </c>
      <c r="AC1339" s="84" t="s">
        <v>133</v>
      </c>
      <c r="AD1339" s="3">
        <f t="shared" si="293"/>
        <v>1</v>
      </c>
      <c r="AE1339" s="81"/>
    </row>
    <row r="1340" spans="1:31" ht="14.25" customHeight="1">
      <c r="A1340" s="84" t="s">
        <v>133</v>
      </c>
      <c r="B1340" s="70" t="s">
        <v>32</v>
      </c>
      <c r="C1340" s="82" t="s">
        <v>476</v>
      </c>
      <c r="D1340" s="82">
        <v>1000004021</v>
      </c>
      <c r="E1340" s="82" t="s">
        <v>477</v>
      </c>
      <c r="F1340" s="83">
        <v>45469</v>
      </c>
      <c r="G1340" s="66" t="str">
        <f t="shared" si="280"/>
        <v>Targeted Dealer</v>
      </c>
      <c r="H1340" s="66"/>
      <c r="I1340" s="67">
        <v>40</v>
      </c>
      <c r="J1340" s="67">
        <f t="shared" si="281"/>
        <v>37.333333333333329</v>
      </c>
      <c r="K1340" s="68">
        <v>20</v>
      </c>
      <c r="L1340" s="68">
        <f t="shared" si="282"/>
        <v>20</v>
      </c>
      <c r="M1340" s="68">
        <f t="shared" si="283"/>
        <v>53.571428571428577</v>
      </c>
      <c r="N1340" s="96">
        <v>20</v>
      </c>
      <c r="O1340" s="97" t="str">
        <f t="shared" si="284"/>
        <v>Mar</v>
      </c>
      <c r="P1340" s="96">
        <f t="shared" si="285"/>
        <v>20</v>
      </c>
      <c r="Q1340" s="98">
        <f t="shared" si="286"/>
        <v>0</v>
      </c>
      <c r="R1340" s="97">
        <f t="shared" si="287"/>
        <v>0</v>
      </c>
      <c r="S1340" s="99" t="str">
        <f t="shared" si="288"/>
        <v>GROWTH</v>
      </c>
      <c r="T1340" s="68">
        <v>40</v>
      </c>
      <c r="U1340" s="100" t="str">
        <f t="shared" si="289"/>
        <v>Apr</v>
      </c>
      <c r="V1340" s="96">
        <v>40</v>
      </c>
      <c r="W1340" s="101">
        <f t="shared" si="290"/>
        <v>-20</v>
      </c>
      <c r="X1340" s="102">
        <f t="shared" si="291"/>
        <v>-0.5</v>
      </c>
      <c r="Y1340" s="103" t="str">
        <f t="shared" si="292"/>
        <v>DEGROWTH</v>
      </c>
      <c r="Z1340" s="74">
        <v>0</v>
      </c>
      <c r="AA1340" s="69"/>
      <c r="AB1340" s="69" t="s">
        <v>133</v>
      </c>
      <c r="AC1340" s="84" t="s">
        <v>133</v>
      </c>
      <c r="AD1340" s="3">
        <f t="shared" si="293"/>
        <v>0</v>
      </c>
      <c r="AE1340" s="81"/>
    </row>
    <row r="1341" spans="1:31" ht="14.25" customHeight="1">
      <c r="A1341" s="84" t="s">
        <v>130</v>
      </c>
      <c r="B1341" s="82" t="s">
        <v>122</v>
      </c>
      <c r="C1341" s="82" t="s">
        <v>3057</v>
      </c>
      <c r="D1341" s="82">
        <v>1000002528</v>
      </c>
      <c r="E1341" s="82" t="s">
        <v>3058</v>
      </c>
      <c r="F1341" s="83">
        <v>44739</v>
      </c>
      <c r="G1341" s="66" t="str">
        <f t="shared" si="280"/>
        <v>Targeted Dealer</v>
      </c>
      <c r="H1341" s="66"/>
      <c r="I1341" s="67">
        <v>35</v>
      </c>
      <c r="J1341" s="67">
        <f t="shared" si="281"/>
        <v>32.666666666666671</v>
      </c>
      <c r="K1341" s="68">
        <v>10</v>
      </c>
      <c r="L1341" s="68">
        <f t="shared" si="282"/>
        <v>25</v>
      </c>
      <c r="M1341" s="68">
        <f t="shared" si="283"/>
        <v>30.612244897959179</v>
      </c>
      <c r="N1341" s="96">
        <v>0</v>
      </c>
      <c r="O1341" s="97" t="str">
        <f t="shared" si="284"/>
        <v>Mar</v>
      </c>
      <c r="P1341" s="96">
        <f t="shared" si="285"/>
        <v>0</v>
      </c>
      <c r="Q1341" s="98">
        <f t="shared" si="286"/>
        <v>10</v>
      </c>
      <c r="R1341" s="97" t="str">
        <f t="shared" si="287"/>
        <v xml:space="preserve"> </v>
      </c>
      <c r="S1341" s="99" t="b">
        <f t="shared" si="288"/>
        <v>0</v>
      </c>
      <c r="T1341" s="68">
        <v>0</v>
      </c>
      <c r="U1341" s="100" t="str">
        <f t="shared" si="289"/>
        <v>Apr</v>
      </c>
      <c r="V1341" s="96">
        <v>0</v>
      </c>
      <c r="W1341" s="101">
        <f t="shared" si="290"/>
        <v>10</v>
      </c>
      <c r="X1341" s="102">
        <f t="shared" si="291"/>
        <v>0</v>
      </c>
      <c r="Y1341" s="103" t="b">
        <f t="shared" si="292"/>
        <v>0</v>
      </c>
      <c r="Z1341" s="74">
        <v>0</v>
      </c>
      <c r="AA1341" s="69"/>
      <c r="AB1341" s="69" t="s">
        <v>133</v>
      </c>
      <c r="AC1341" s="84" t="s">
        <v>130</v>
      </c>
      <c r="AD1341" s="3">
        <f t="shared" si="293"/>
        <v>0</v>
      </c>
      <c r="AE1341" s="81"/>
    </row>
    <row r="1342" spans="1:31" ht="14.25" customHeight="1">
      <c r="A1342" s="84" t="s">
        <v>133</v>
      </c>
      <c r="B1342" s="70" t="s">
        <v>24</v>
      </c>
      <c r="C1342" s="82" t="s">
        <v>3059</v>
      </c>
      <c r="D1342" s="82">
        <v>1000004273</v>
      </c>
      <c r="E1342" s="82" t="s">
        <v>3060</v>
      </c>
      <c r="F1342" s="83">
        <v>45721</v>
      </c>
      <c r="G1342" s="66" t="str">
        <f t="shared" si="280"/>
        <v>Targeted Dealer</v>
      </c>
      <c r="H1342" s="66"/>
      <c r="I1342" s="67">
        <v>80</v>
      </c>
      <c r="J1342" s="67">
        <f t="shared" si="281"/>
        <v>74.666666666666657</v>
      </c>
      <c r="K1342" s="68">
        <v>51</v>
      </c>
      <c r="L1342" s="68">
        <f t="shared" si="282"/>
        <v>29</v>
      </c>
      <c r="M1342" s="68">
        <f t="shared" si="283"/>
        <v>68.303571428571431</v>
      </c>
      <c r="N1342" s="96">
        <v>62</v>
      </c>
      <c r="O1342" s="97" t="str">
        <f t="shared" si="284"/>
        <v>Mar</v>
      </c>
      <c r="P1342" s="96">
        <f t="shared" si="285"/>
        <v>62</v>
      </c>
      <c r="Q1342" s="98">
        <f t="shared" si="286"/>
        <v>-11</v>
      </c>
      <c r="R1342" s="97">
        <f t="shared" si="287"/>
        <v>-0.17741935483870963</v>
      </c>
      <c r="S1342" s="99" t="str">
        <f t="shared" si="288"/>
        <v>DEGROWTH</v>
      </c>
      <c r="T1342" s="68">
        <v>54</v>
      </c>
      <c r="U1342" s="100" t="str">
        <f t="shared" si="289"/>
        <v>Apr</v>
      </c>
      <c r="V1342" s="96">
        <v>54</v>
      </c>
      <c r="W1342" s="101">
        <f t="shared" si="290"/>
        <v>-3</v>
      </c>
      <c r="X1342" s="102">
        <f t="shared" si="291"/>
        <v>-5.555555555555558E-2</v>
      </c>
      <c r="Y1342" s="103" t="str">
        <f t="shared" si="292"/>
        <v>DEGROWTH</v>
      </c>
      <c r="Z1342" s="74">
        <v>0</v>
      </c>
      <c r="AA1342" s="69"/>
      <c r="AB1342" s="69" t="s">
        <v>133</v>
      </c>
      <c r="AC1342" s="84" t="s">
        <v>133</v>
      </c>
      <c r="AD1342" s="3">
        <f t="shared" si="293"/>
        <v>0</v>
      </c>
      <c r="AE1342" s="81"/>
    </row>
    <row r="1343" spans="1:31" ht="14.25" customHeight="1">
      <c r="A1343" s="84" t="s">
        <v>133</v>
      </c>
      <c r="B1343" s="82" t="s">
        <v>142</v>
      </c>
      <c r="C1343" s="82" t="s">
        <v>3061</v>
      </c>
      <c r="D1343" s="82">
        <v>1000004276</v>
      </c>
      <c r="E1343" s="82" t="s">
        <v>3062</v>
      </c>
      <c r="F1343" s="83">
        <v>45727</v>
      </c>
      <c r="G1343" s="66" t="str">
        <f t="shared" si="280"/>
        <v>Targeted Dealer</v>
      </c>
      <c r="H1343" s="66"/>
      <c r="I1343" s="67">
        <v>20</v>
      </c>
      <c r="J1343" s="67">
        <f t="shared" si="281"/>
        <v>18.666666666666664</v>
      </c>
      <c r="K1343" s="68">
        <v>0</v>
      </c>
      <c r="L1343" s="68">
        <f t="shared" si="282"/>
        <v>20</v>
      </c>
      <c r="M1343" s="68">
        <f t="shared" si="283"/>
        <v>0</v>
      </c>
      <c r="N1343" s="96">
        <v>40</v>
      </c>
      <c r="O1343" s="97" t="str">
        <f t="shared" si="284"/>
        <v>Mar</v>
      </c>
      <c r="P1343" s="96">
        <f t="shared" si="285"/>
        <v>40</v>
      </c>
      <c r="Q1343" s="98">
        <f t="shared" si="286"/>
        <v>-40</v>
      </c>
      <c r="R1343" s="97">
        <f t="shared" si="287"/>
        <v>-1</v>
      </c>
      <c r="S1343" s="99" t="str">
        <f t="shared" si="288"/>
        <v>DEGROWTH</v>
      </c>
      <c r="T1343" s="68">
        <v>0</v>
      </c>
      <c r="U1343" s="100" t="str">
        <f t="shared" si="289"/>
        <v>Apr</v>
      </c>
      <c r="V1343" s="96">
        <v>0</v>
      </c>
      <c r="W1343" s="101">
        <f t="shared" si="290"/>
        <v>0</v>
      </c>
      <c r="X1343" s="102">
        <f t="shared" si="291"/>
        <v>0</v>
      </c>
      <c r="Y1343" s="103" t="b">
        <f t="shared" si="292"/>
        <v>0</v>
      </c>
      <c r="Z1343" s="74">
        <v>0</v>
      </c>
      <c r="AA1343" s="69"/>
      <c r="AB1343" s="69" t="s">
        <v>133</v>
      </c>
      <c r="AC1343" s="84" t="s">
        <v>133</v>
      </c>
      <c r="AD1343" s="3">
        <f t="shared" si="293"/>
        <v>1</v>
      </c>
      <c r="AE1343" s="81"/>
    </row>
    <row r="1344" spans="1:31" ht="14.25" customHeight="1">
      <c r="A1344" s="84" t="s">
        <v>134</v>
      </c>
      <c r="B1344" s="82" t="s">
        <v>67</v>
      </c>
      <c r="C1344" s="82" t="s">
        <v>3063</v>
      </c>
      <c r="D1344" s="82">
        <v>1000004225</v>
      </c>
      <c r="E1344" s="82" t="s">
        <v>3064</v>
      </c>
      <c r="F1344" s="83">
        <v>45684</v>
      </c>
      <c r="G1344" s="66" t="str">
        <f t="shared" si="280"/>
        <v>Targeted Dealer</v>
      </c>
      <c r="H1344" s="66"/>
      <c r="I1344" s="67">
        <v>25</v>
      </c>
      <c r="J1344" s="67">
        <f t="shared" si="281"/>
        <v>23.333333333333336</v>
      </c>
      <c r="K1344" s="68">
        <v>0</v>
      </c>
      <c r="L1344" s="68">
        <f t="shared" si="282"/>
        <v>25</v>
      </c>
      <c r="M1344" s="68">
        <f t="shared" si="283"/>
        <v>0</v>
      </c>
      <c r="N1344" s="96">
        <v>12</v>
      </c>
      <c r="O1344" s="97" t="str">
        <f t="shared" si="284"/>
        <v>Mar</v>
      </c>
      <c r="P1344" s="96">
        <f t="shared" si="285"/>
        <v>12</v>
      </c>
      <c r="Q1344" s="98">
        <f t="shared" si="286"/>
        <v>-12</v>
      </c>
      <c r="R1344" s="97">
        <f t="shared" si="287"/>
        <v>-1</v>
      </c>
      <c r="S1344" s="99" t="str">
        <f t="shared" si="288"/>
        <v>DEGROWTH</v>
      </c>
      <c r="T1344" s="68">
        <v>12.5</v>
      </c>
      <c r="U1344" s="100" t="str">
        <f t="shared" si="289"/>
        <v>Apr</v>
      </c>
      <c r="V1344" s="96">
        <v>12.5</v>
      </c>
      <c r="W1344" s="101">
        <f t="shared" si="290"/>
        <v>-12.5</v>
      </c>
      <c r="X1344" s="102">
        <f t="shared" si="291"/>
        <v>-1</v>
      </c>
      <c r="Y1344" s="103" t="str">
        <f t="shared" si="292"/>
        <v>DEGROWTH</v>
      </c>
      <c r="Z1344" s="74">
        <v>0</v>
      </c>
      <c r="AA1344" s="69"/>
      <c r="AB1344" s="69" t="s">
        <v>133</v>
      </c>
      <c r="AC1344" s="84" t="s">
        <v>134</v>
      </c>
      <c r="AD1344" s="3">
        <f t="shared" si="293"/>
        <v>1</v>
      </c>
      <c r="AE1344" s="81"/>
    </row>
    <row r="1345" spans="1:31" ht="14.25" customHeight="1">
      <c r="A1345" s="84" t="s">
        <v>133</v>
      </c>
      <c r="B1345" s="70" t="s">
        <v>30</v>
      </c>
      <c r="C1345" s="82" t="s">
        <v>3065</v>
      </c>
      <c r="D1345" s="82">
        <v>1000004277</v>
      </c>
      <c r="E1345" s="82" t="s">
        <v>3066</v>
      </c>
      <c r="F1345" s="83">
        <v>45731</v>
      </c>
      <c r="G1345" s="66" t="str">
        <f t="shared" si="280"/>
        <v>Targeted Dealer</v>
      </c>
      <c r="H1345" s="66"/>
      <c r="I1345" s="67">
        <v>20</v>
      </c>
      <c r="J1345" s="67">
        <f t="shared" si="281"/>
        <v>18.666666666666664</v>
      </c>
      <c r="K1345" s="68">
        <v>0</v>
      </c>
      <c r="L1345" s="68">
        <f t="shared" si="282"/>
        <v>20</v>
      </c>
      <c r="M1345" s="68">
        <f t="shared" si="283"/>
        <v>0</v>
      </c>
      <c r="N1345" s="96">
        <v>20</v>
      </c>
      <c r="O1345" s="97" t="str">
        <f t="shared" si="284"/>
        <v>Mar</v>
      </c>
      <c r="P1345" s="96">
        <f t="shared" si="285"/>
        <v>20</v>
      </c>
      <c r="Q1345" s="98">
        <f t="shared" si="286"/>
        <v>-20</v>
      </c>
      <c r="R1345" s="97">
        <f t="shared" si="287"/>
        <v>-1</v>
      </c>
      <c r="S1345" s="99" t="str">
        <f t="shared" si="288"/>
        <v>DEGROWTH</v>
      </c>
      <c r="T1345" s="68">
        <v>40</v>
      </c>
      <c r="U1345" s="100" t="str">
        <f t="shared" si="289"/>
        <v>Apr</v>
      </c>
      <c r="V1345" s="96">
        <v>40</v>
      </c>
      <c r="W1345" s="101">
        <f t="shared" si="290"/>
        <v>-40</v>
      </c>
      <c r="X1345" s="102">
        <f t="shared" si="291"/>
        <v>-1</v>
      </c>
      <c r="Y1345" s="103" t="str">
        <f t="shared" si="292"/>
        <v>DEGROWTH</v>
      </c>
      <c r="Z1345" s="74">
        <v>0</v>
      </c>
      <c r="AA1345" s="69"/>
      <c r="AB1345" s="69" t="s">
        <v>133</v>
      </c>
      <c r="AC1345" s="84" t="s">
        <v>133</v>
      </c>
      <c r="AD1345" s="3">
        <f t="shared" si="293"/>
        <v>1</v>
      </c>
      <c r="AE1345" s="81"/>
    </row>
    <row r="1346" spans="1:31" ht="14.25" customHeight="1">
      <c r="A1346" s="74" t="s">
        <v>132</v>
      </c>
      <c r="B1346" s="82" t="s">
        <v>101</v>
      </c>
      <c r="C1346" s="82" t="s">
        <v>480</v>
      </c>
      <c r="D1346" s="82">
        <v>1000003824</v>
      </c>
      <c r="E1346" s="82" t="s">
        <v>481</v>
      </c>
      <c r="F1346" s="83" t="s">
        <v>482</v>
      </c>
      <c r="G1346" s="66" t="str">
        <f t="shared" si="280"/>
        <v>Targeted Dealer</v>
      </c>
      <c r="H1346" s="66"/>
      <c r="I1346" s="67">
        <v>200</v>
      </c>
      <c r="J1346" s="67">
        <f t="shared" si="281"/>
        <v>186.66666666666669</v>
      </c>
      <c r="K1346" s="68">
        <v>0</v>
      </c>
      <c r="L1346" s="68">
        <f t="shared" si="282"/>
        <v>200</v>
      </c>
      <c r="M1346" s="68">
        <f t="shared" si="283"/>
        <v>0</v>
      </c>
      <c r="N1346" s="96">
        <v>0</v>
      </c>
      <c r="O1346" s="97" t="str">
        <f t="shared" si="284"/>
        <v>Mar</v>
      </c>
      <c r="P1346" s="96">
        <f t="shared" si="285"/>
        <v>0</v>
      </c>
      <c r="Q1346" s="98">
        <f t="shared" si="286"/>
        <v>0</v>
      </c>
      <c r="R1346" s="97" t="str">
        <f t="shared" si="287"/>
        <v xml:space="preserve"> </v>
      </c>
      <c r="S1346" s="99" t="b">
        <f t="shared" si="288"/>
        <v>0</v>
      </c>
      <c r="T1346" s="68">
        <v>128.25</v>
      </c>
      <c r="U1346" s="100" t="str">
        <f t="shared" si="289"/>
        <v>Apr</v>
      </c>
      <c r="V1346" s="96">
        <v>128.25</v>
      </c>
      <c r="W1346" s="101">
        <f t="shared" si="290"/>
        <v>-128.25</v>
      </c>
      <c r="X1346" s="102">
        <f t="shared" si="291"/>
        <v>-1</v>
      </c>
      <c r="Y1346" s="103" t="str">
        <f t="shared" si="292"/>
        <v>DEGROWTH</v>
      </c>
      <c r="Z1346" s="74">
        <v>0</v>
      </c>
      <c r="AA1346" s="69"/>
      <c r="AB1346" s="69" t="s">
        <v>133</v>
      </c>
      <c r="AC1346" s="74" t="s">
        <v>132</v>
      </c>
      <c r="AD1346" s="3">
        <f t="shared" si="293"/>
        <v>1</v>
      </c>
      <c r="AE1346" s="81"/>
    </row>
    <row r="1347" spans="1:31" ht="14.25" customHeight="1">
      <c r="A1347" s="84" t="s">
        <v>130</v>
      </c>
      <c r="B1347" s="82" t="s">
        <v>111</v>
      </c>
      <c r="C1347" s="82" t="s">
        <v>3067</v>
      </c>
      <c r="D1347" s="82">
        <v>1000001466</v>
      </c>
      <c r="E1347" s="82" t="s">
        <v>3068</v>
      </c>
      <c r="F1347" s="83">
        <v>44113</v>
      </c>
      <c r="G1347" s="66" t="str">
        <f t="shared" ref="G1347:G1410" si="294">IF(I1347&gt;0,"Targeted Dealer","-")</f>
        <v>Targeted Dealer</v>
      </c>
      <c r="H1347" s="66"/>
      <c r="I1347" s="67">
        <v>50</v>
      </c>
      <c r="J1347" s="67">
        <f t="shared" ref="J1347:J1410" si="295">I1347/$J$1*($J$1-$E$1)</f>
        <v>46.666666666666671</v>
      </c>
      <c r="K1347" s="68">
        <v>0</v>
      </c>
      <c r="L1347" s="68">
        <f t="shared" ref="L1347:L1410" si="296">I1347-K1347</f>
        <v>50</v>
      </c>
      <c r="M1347" s="68">
        <f t="shared" ref="M1347:M1410" si="297">IFERROR((K1347/J1347%),"-")</f>
        <v>0</v>
      </c>
      <c r="N1347" s="96">
        <v>0</v>
      </c>
      <c r="O1347" s="97" t="str">
        <f t="shared" ref="O1347:O1410" si="298">IF(F1347&lt;=$P$2,"Mar","")</f>
        <v>Mar</v>
      </c>
      <c r="P1347" s="96">
        <f t="shared" ref="P1347:P1410" si="299">N1347</f>
        <v>0</v>
      </c>
      <c r="Q1347" s="98">
        <f t="shared" ref="Q1347:Q1410" si="300">K1347-P1347</f>
        <v>0</v>
      </c>
      <c r="R1347" s="97" t="str">
        <f t="shared" ref="R1347:R1410" si="301">IFERROR(IF(O1347="Mar",(K1347/P1347-1))," ")</f>
        <v xml:space="preserve"> </v>
      </c>
      <c r="S1347" s="99" t="b">
        <f t="shared" ref="S1347:S1410" si="302">IF(N1347&gt;0,IF(O1347="","-",IF(R1347&lt;0%,"DEGROWTH","GROWTH")))</f>
        <v>0</v>
      </c>
      <c r="T1347" s="68">
        <v>28</v>
      </c>
      <c r="U1347" s="100" t="str">
        <f t="shared" ref="U1347:U1410" si="303">IF(F1347&lt;=$V$2,"Apr","")</f>
        <v>Apr</v>
      </c>
      <c r="V1347" s="96">
        <v>28</v>
      </c>
      <c r="W1347" s="101">
        <f t="shared" ref="W1347:W1410" si="304">K1347-V1347</f>
        <v>-28</v>
      </c>
      <c r="X1347" s="102">
        <f t="shared" ref="X1347:X1410" si="305">IFERROR(IF(U1347="Apr",(K1347/V1347-1)),0)</f>
        <v>-1</v>
      </c>
      <c r="Y1347" s="103" t="str">
        <f t="shared" ref="Y1347:Y1410" si="306">IF(T1347&gt;0,IF(U1347="","-",IF(X1347&lt;0%,"DEGROWTH","GROWTH")))</f>
        <v>DEGROWTH</v>
      </c>
      <c r="Z1347" s="74">
        <v>0</v>
      </c>
      <c r="AA1347" s="69"/>
      <c r="AB1347" s="69" t="s">
        <v>133</v>
      </c>
      <c r="AC1347" s="84" t="s">
        <v>130</v>
      </c>
      <c r="AD1347" s="3">
        <f t="shared" ref="AD1347:AD1410" si="307">IF(K1347=0,1,0)</f>
        <v>1</v>
      </c>
      <c r="AE1347" s="81"/>
    </row>
    <row r="1348" spans="1:31" ht="14.25" customHeight="1">
      <c r="A1348" s="69" t="s">
        <v>131</v>
      </c>
      <c r="B1348" s="82" t="s">
        <v>93</v>
      </c>
      <c r="C1348" s="82" t="s">
        <v>3069</v>
      </c>
      <c r="D1348" s="82">
        <v>1000001436</v>
      </c>
      <c r="E1348" s="82" t="s">
        <v>3070</v>
      </c>
      <c r="F1348" s="83">
        <v>44739</v>
      </c>
      <c r="G1348" s="66" t="str">
        <f t="shared" si="294"/>
        <v>Targeted Dealer</v>
      </c>
      <c r="H1348" s="66"/>
      <c r="I1348" s="67">
        <v>50</v>
      </c>
      <c r="J1348" s="67">
        <f t="shared" si="295"/>
        <v>46.666666666666671</v>
      </c>
      <c r="K1348" s="68">
        <v>72</v>
      </c>
      <c r="L1348" s="68">
        <f t="shared" si="296"/>
        <v>-22</v>
      </c>
      <c r="M1348" s="68">
        <f t="shared" si="297"/>
        <v>154.28571428571428</v>
      </c>
      <c r="N1348" s="96">
        <v>49</v>
      </c>
      <c r="O1348" s="97" t="str">
        <f t="shared" si="298"/>
        <v>Mar</v>
      </c>
      <c r="P1348" s="96">
        <f t="shared" si="299"/>
        <v>49</v>
      </c>
      <c r="Q1348" s="98">
        <f t="shared" si="300"/>
        <v>23</v>
      </c>
      <c r="R1348" s="97">
        <f t="shared" si="301"/>
        <v>0.46938775510204089</v>
      </c>
      <c r="S1348" s="99" t="str">
        <f t="shared" si="302"/>
        <v>GROWTH</v>
      </c>
      <c r="T1348" s="68">
        <v>66</v>
      </c>
      <c r="U1348" s="100" t="str">
        <f t="shared" si="303"/>
        <v>Apr</v>
      </c>
      <c r="V1348" s="96">
        <v>66</v>
      </c>
      <c r="W1348" s="101">
        <f t="shared" si="304"/>
        <v>6</v>
      </c>
      <c r="X1348" s="102">
        <f t="shared" si="305"/>
        <v>9.0909090909090828E-2</v>
      </c>
      <c r="Y1348" s="103" t="str">
        <f t="shared" si="306"/>
        <v>GROWTH</v>
      </c>
      <c r="Z1348" s="74">
        <v>0</v>
      </c>
      <c r="AA1348" s="69"/>
      <c r="AB1348" s="69" t="s">
        <v>133</v>
      </c>
      <c r="AC1348" s="69" t="s">
        <v>131</v>
      </c>
      <c r="AD1348" s="3">
        <f t="shared" si="307"/>
        <v>0</v>
      </c>
      <c r="AE1348" s="81"/>
    </row>
    <row r="1349" spans="1:31" ht="14.25" customHeight="1">
      <c r="A1349" s="84" t="s">
        <v>133</v>
      </c>
      <c r="B1349" s="70" t="s">
        <v>30</v>
      </c>
      <c r="C1349" s="82" t="s">
        <v>483</v>
      </c>
      <c r="D1349" s="82">
        <v>1000004285</v>
      </c>
      <c r="E1349" s="82" t="s">
        <v>484</v>
      </c>
      <c r="F1349" s="83">
        <v>45736</v>
      </c>
      <c r="G1349" s="66" t="str">
        <f t="shared" si="294"/>
        <v>Targeted Dealer</v>
      </c>
      <c r="H1349" s="66"/>
      <c r="I1349" s="67">
        <v>40</v>
      </c>
      <c r="J1349" s="67">
        <f t="shared" si="295"/>
        <v>37.333333333333329</v>
      </c>
      <c r="K1349" s="68">
        <v>0</v>
      </c>
      <c r="L1349" s="68">
        <f t="shared" si="296"/>
        <v>40</v>
      </c>
      <c r="M1349" s="68">
        <f t="shared" si="297"/>
        <v>0</v>
      </c>
      <c r="N1349" s="96">
        <v>0</v>
      </c>
      <c r="O1349" s="97" t="str">
        <f t="shared" si="298"/>
        <v>Mar</v>
      </c>
      <c r="P1349" s="96">
        <f t="shared" si="299"/>
        <v>0</v>
      </c>
      <c r="Q1349" s="98">
        <f t="shared" si="300"/>
        <v>0</v>
      </c>
      <c r="R1349" s="97" t="str">
        <f t="shared" si="301"/>
        <v xml:space="preserve"> </v>
      </c>
      <c r="S1349" s="99" t="b">
        <f t="shared" si="302"/>
        <v>0</v>
      </c>
      <c r="T1349" s="68">
        <v>0</v>
      </c>
      <c r="U1349" s="100" t="str">
        <f t="shared" si="303"/>
        <v>Apr</v>
      </c>
      <c r="V1349" s="96">
        <v>0</v>
      </c>
      <c r="W1349" s="101">
        <f t="shared" si="304"/>
        <v>0</v>
      </c>
      <c r="X1349" s="102">
        <f t="shared" si="305"/>
        <v>0</v>
      </c>
      <c r="Y1349" s="103" t="b">
        <f t="shared" si="306"/>
        <v>0</v>
      </c>
      <c r="Z1349" s="74">
        <v>0</v>
      </c>
      <c r="AA1349" s="69"/>
      <c r="AB1349" s="69" t="s">
        <v>133</v>
      </c>
      <c r="AC1349" s="84" t="s">
        <v>133</v>
      </c>
      <c r="AD1349" s="3">
        <f t="shared" si="307"/>
        <v>1</v>
      </c>
      <c r="AE1349" s="81"/>
    </row>
    <row r="1350" spans="1:31" ht="14.25" customHeight="1">
      <c r="A1350" s="84" t="s">
        <v>133</v>
      </c>
      <c r="B1350" s="82" t="s">
        <v>52</v>
      </c>
      <c r="C1350" s="82" t="s">
        <v>3071</v>
      </c>
      <c r="D1350" s="82">
        <v>1000004282</v>
      </c>
      <c r="E1350" s="82" t="s">
        <v>3072</v>
      </c>
      <c r="F1350" s="83">
        <v>45733</v>
      </c>
      <c r="G1350" s="66" t="str">
        <f t="shared" si="294"/>
        <v>Targeted Dealer</v>
      </c>
      <c r="H1350" s="66"/>
      <c r="I1350" s="67">
        <v>55</v>
      </c>
      <c r="J1350" s="67">
        <f t="shared" si="295"/>
        <v>51.333333333333329</v>
      </c>
      <c r="K1350" s="68">
        <v>36</v>
      </c>
      <c r="L1350" s="68">
        <f t="shared" si="296"/>
        <v>19</v>
      </c>
      <c r="M1350" s="68">
        <f t="shared" si="297"/>
        <v>70.129870129870127</v>
      </c>
      <c r="N1350" s="96">
        <v>18</v>
      </c>
      <c r="O1350" s="97" t="str">
        <f t="shared" si="298"/>
        <v>Mar</v>
      </c>
      <c r="P1350" s="96">
        <f t="shared" si="299"/>
        <v>18</v>
      </c>
      <c r="Q1350" s="98">
        <f t="shared" si="300"/>
        <v>18</v>
      </c>
      <c r="R1350" s="97">
        <f t="shared" si="301"/>
        <v>1</v>
      </c>
      <c r="S1350" s="99" t="str">
        <f t="shared" si="302"/>
        <v>GROWTH</v>
      </c>
      <c r="T1350" s="68">
        <v>27</v>
      </c>
      <c r="U1350" s="100" t="str">
        <f t="shared" si="303"/>
        <v>Apr</v>
      </c>
      <c r="V1350" s="96">
        <v>27</v>
      </c>
      <c r="W1350" s="101">
        <f t="shared" si="304"/>
        <v>9</v>
      </c>
      <c r="X1350" s="102">
        <f t="shared" si="305"/>
        <v>0.33333333333333326</v>
      </c>
      <c r="Y1350" s="103" t="str">
        <f t="shared" si="306"/>
        <v>GROWTH</v>
      </c>
      <c r="Z1350" s="74">
        <v>0</v>
      </c>
      <c r="AA1350" s="69"/>
      <c r="AB1350" s="69" t="s">
        <v>133</v>
      </c>
      <c r="AC1350" s="84" t="s">
        <v>133</v>
      </c>
      <c r="AD1350" s="3">
        <f t="shared" si="307"/>
        <v>0</v>
      </c>
      <c r="AE1350" s="81"/>
    </row>
    <row r="1351" spans="1:31" ht="14.25" customHeight="1">
      <c r="A1351" s="84" t="s">
        <v>133</v>
      </c>
      <c r="B1351" s="82" t="s">
        <v>47</v>
      </c>
      <c r="C1351" s="82" t="s">
        <v>485</v>
      </c>
      <c r="D1351" s="82">
        <v>1000004293</v>
      </c>
      <c r="E1351" s="82" t="s">
        <v>486</v>
      </c>
      <c r="F1351" s="83">
        <v>45737</v>
      </c>
      <c r="G1351" s="66" t="str">
        <f t="shared" si="294"/>
        <v>Targeted Dealer</v>
      </c>
      <c r="H1351" s="66"/>
      <c r="I1351" s="67">
        <v>40</v>
      </c>
      <c r="J1351" s="67">
        <f t="shared" si="295"/>
        <v>37.333333333333329</v>
      </c>
      <c r="K1351" s="68">
        <v>0</v>
      </c>
      <c r="L1351" s="68">
        <f t="shared" si="296"/>
        <v>40</v>
      </c>
      <c r="M1351" s="68">
        <f t="shared" si="297"/>
        <v>0</v>
      </c>
      <c r="N1351" s="96">
        <v>40</v>
      </c>
      <c r="O1351" s="97" t="str">
        <f t="shared" si="298"/>
        <v>Mar</v>
      </c>
      <c r="P1351" s="96">
        <f t="shared" si="299"/>
        <v>40</v>
      </c>
      <c r="Q1351" s="98">
        <f t="shared" si="300"/>
        <v>-40</v>
      </c>
      <c r="R1351" s="97">
        <f t="shared" si="301"/>
        <v>-1</v>
      </c>
      <c r="S1351" s="99" t="str">
        <f t="shared" si="302"/>
        <v>DEGROWTH</v>
      </c>
      <c r="T1351" s="68">
        <v>40</v>
      </c>
      <c r="U1351" s="100" t="str">
        <f t="shared" si="303"/>
        <v>Apr</v>
      </c>
      <c r="V1351" s="96">
        <v>40</v>
      </c>
      <c r="W1351" s="101">
        <f t="shared" si="304"/>
        <v>-40</v>
      </c>
      <c r="X1351" s="102">
        <f t="shared" si="305"/>
        <v>-1</v>
      </c>
      <c r="Y1351" s="103" t="str">
        <f t="shared" si="306"/>
        <v>DEGROWTH</v>
      </c>
      <c r="Z1351" s="74">
        <v>0</v>
      </c>
      <c r="AA1351" s="69"/>
      <c r="AB1351" s="69" t="s">
        <v>133</v>
      </c>
      <c r="AC1351" s="84" t="s">
        <v>133</v>
      </c>
      <c r="AD1351" s="3">
        <f t="shared" si="307"/>
        <v>1</v>
      </c>
      <c r="AE1351" s="81"/>
    </row>
    <row r="1352" spans="1:31" ht="14.25" customHeight="1">
      <c r="A1352" s="84" t="s">
        <v>133</v>
      </c>
      <c r="B1352" s="82" t="s">
        <v>143</v>
      </c>
      <c r="C1352" s="82" t="s">
        <v>3073</v>
      </c>
      <c r="D1352" s="82">
        <v>1000004272</v>
      </c>
      <c r="E1352" s="82" t="s">
        <v>3074</v>
      </c>
      <c r="F1352" s="83">
        <v>45717</v>
      </c>
      <c r="G1352" s="66" t="str">
        <f t="shared" si="294"/>
        <v>Targeted Dealer</v>
      </c>
      <c r="H1352" s="66"/>
      <c r="I1352" s="67">
        <v>50</v>
      </c>
      <c r="J1352" s="67">
        <f t="shared" si="295"/>
        <v>46.666666666666671</v>
      </c>
      <c r="K1352" s="68">
        <v>0</v>
      </c>
      <c r="L1352" s="68">
        <f t="shared" si="296"/>
        <v>50</v>
      </c>
      <c r="M1352" s="68">
        <f t="shared" si="297"/>
        <v>0</v>
      </c>
      <c r="N1352" s="96">
        <v>20</v>
      </c>
      <c r="O1352" s="97" t="str">
        <f t="shared" si="298"/>
        <v>Mar</v>
      </c>
      <c r="P1352" s="96">
        <f t="shared" si="299"/>
        <v>20</v>
      </c>
      <c r="Q1352" s="98">
        <f t="shared" si="300"/>
        <v>-20</v>
      </c>
      <c r="R1352" s="97">
        <f t="shared" si="301"/>
        <v>-1</v>
      </c>
      <c r="S1352" s="99" t="str">
        <f t="shared" si="302"/>
        <v>DEGROWTH</v>
      </c>
      <c r="T1352" s="68">
        <v>21.5</v>
      </c>
      <c r="U1352" s="100" t="str">
        <f t="shared" si="303"/>
        <v>Apr</v>
      </c>
      <c r="V1352" s="96">
        <v>21.5</v>
      </c>
      <c r="W1352" s="101">
        <f t="shared" si="304"/>
        <v>-21.5</v>
      </c>
      <c r="X1352" s="102">
        <f t="shared" si="305"/>
        <v>-1</v>
      </c>
      <c r="Y1352" s="103" t="str">
        <f t="shared" si="306"/>
        <v>DEGROWTH</v>
      </c>
      <c r="Z1352" s="74">
        <v>0</v>
      </c>
      <c r="AA1352" s="69"/>
      <c r="AB1352" s="69" t="s">
        <v>133</v>
      </c>
      <c r="AC1352" s="84" t="s">
        <v>133</v>
      </c>
      <c r="AD1352" s="3">
        <f t="shared" si="307"/>
        <v>1</v>
      </c>
      <c r="AE1352" s="81"/>
    </row>
    <row r="1353" spans="1:31" ht="14.25" customHeight="1">
      <c r="A1353" s="84" t="s">
        <v>133</v>
      </c>
      <c r="B1353" s="82" t="s">
        <v>52</v>
      </c>
      <c r="C1353" s="82" t="s">
        <v>3075</v>
      </c>
      <c r="D1353" s="82">
        <v>1000000977</v>
      </c>
      <c r="E1353" s="82" t="s">
        <v>3076</v>
      </c>
      <c r="F1353" s="83">
        <v>44738</v>
      </c>
      <c r="G1353" s="66" t="str">
        <f t="shared" si="294"/>
        <v>Targeted Dealer</v>
      </c>
      <c r="H1353" s="66"/>
      <c r="I1353" s="67">
        <v>55</v>
      </c>
      <c r="J1353" s="67">
        <f t="shared" si="295"/>
        <v>51.333333333333329</v>
      </c>
      <c r="K1353" s="68">
        <v>36</v>
      </c>
      <c r="L1353" s="68">
        <f t="shared" si="296"/>
        <v>19</v>
      </c>
      <c r="M1353" s="68">
        <f t="shared" si="297"/>
        <v>70.129870129870127</v>
      </c>
      <c r="N1353" s="96">
        <v>0</v>
      </c>
      <c r="O1353" s="97" t="str">
        <f t="shared" si="298"/>
        <v>Mar</v>
      </c>
      <c r="P1353" s="96">
        <f t="shared" si="299"/>
        <v>0</v>
      </c>
      <c r="Q1353" s="98">
        <f t="shared" si="300"/>
        <v>36</v>
      </c>
      <c r="R1353" s="97" t="str">
        <f t="shared" si="301"/>
        <v xml:space="preserve"> </v>
      </c>
      <c r="S1353" s="99" t="b">
        <f t="shared" si="302"/>
        <v>0</v>
      </c>
      <c r="T1353" s="68">
        <v>56</v>
      </c>
      <c r="U1353" s="100" t="str">
        <f t="shared" si="303"/>
        <v>Apr</v>
      </c>
      <c r="V1353" s="96">
        <v>56</v>
      </c>
      <c r="W1353" s="101">
        <f t="shared" si="304"/>
        <v>-20</v>
      </c>
      <c r="X1353" s="102">
        <f t="shared" si="305"/>
        <v>-0.3571428571428571</v>
      </c>
      <c r="Y1353" s="103" t="str">
        <f t="shared" si="306"/>
        <v>DEGROWTH</v>
      </c>
      <c r="Z1353" s="74">
        <v>0</v>
      </c>
      <c r="AA1353" s="69"/>
      <c r="AB1353" s="69" t="s">
        <v>133</v>
      </c>
      <c r="AC1353" s="84" t="s">
        <v>133</v>
      </c>
      <c r="AD1353" s="3">
        <f t="shared" si="307"/>
        <v>0</v>
      </c>
      <c r="AE1353" s="81"/>
    </row>
    <row r="1354" spans="1:31" ht="14.25" customHeight="1">
      <c r="A1354" s="84" t="s">
        <v>133</v>
      </c>
      <c r="B1354" s="82" t="s">
        <v>143</v>
      </c>
      <c r="C1354" s="82" t="s">
        <v>3077</v>
      </c>
      <c r="D1354" s="82">
        <v>1000004314</v>
      </c>
      <c r="E1354" s="82" t="s">
        <v>3078</v>
      </c>
      <c r="F1354" s="83">
        <v>45757</v>
      </c>
      <c r="G1354" s="66" t="str">
        <f t="shared" si="294"/>
        <v>Targeted Dealer</v>
      </c>
      <c r="H1354" s="66"/>
      <c r="I1354" s="67">
        <v>450</v>
      </c>
      <c r="J1354" s="67">
        <f t="shared" si="295"/>
        <v>420</v>
      </c>
      <c r="K1354" s="68">
        <v>213.1</v>
      </c>
      <c r="L1354" s="68">
        <f t="shared" si="296"/>
        <v>236.9</v>
      </c>
      <c r="M1354" s="68">
        <f t="shared" si="297"/>
        <v>50.738095238095234</v>
      </c>
      <c r="N1354" s="96">
        <v>180</v>
      </c>
      <c r="O1354" s="97" t="str">
        <f t="shared" si="298"/>
        <v>Mar</v>
      </c>
      <c r="P1354" s="96">
        <f t="shared" si="299"/>
        <v>180</v>
      </c>
      <c r="Q1354" s="98">
        <f t="shared" si="300"/>
        <v>33.099999999999994</v>
      </c>
      <c r="R1354" s="97">
        <f t="shared" si="301"/>
        <v>0.18388888888888877</v>
      </c>
      <c r="S1354" s="99" t="str">
        <f t="shared" si="302"/>
        <v>GROWTH</v>
      </c>
      <c r="T1354" s="68">
        <v>322.5</v>
      </c>
      <c r="U1354" s="100" t="str">
        <f t="shared" si="303"/>
        <v>Apr</v>
      </c>
      <c r="V1354" s="96">
        <v>322.5</v>
      </c>
      <c r="W1354" s="101">
        <f t="shared" si="304"/>
        <v>-109.4</v>
      </c>
      <c r="X1354" s="102">
        <f t="shared" si="305"/>
        <v>-0.33922480620155038</v>
      </c>
      <c r="Y1354" s="103" t="str">
        <f t="shared" si="306"/>
        <v>DEGROWTH</v>
      </c>
      <c r="Z1354" s="74">
        <v>0</v>
      </c>
      <c r="AA1354" s="69"/>
      <c r="AB1354" s="69" t="s">
        <v>133</v>
      </c>
      <c r="AC1354" s="84" t="s">
        <v>133</v>
      </c>
      <c r="AD1354" s="3">
        <f t="shared" si="307"/>
        <v>0</v>
      </c>
      <c r="AE1354" s="81"/>
    </row>
    <row r="1355" spans="1:31" ht="14.25" customHeight="1">
      <c r="A1355" s="84" t="s">
        <v>130</v>
      </c>
      <c r="B1355" s="82" t="s">
        <v>120</v>
      </c>
      <c r="C1355" s="82" t="s">
        <v>487</v>
      </c>
      <c r="D1355" s="82">
        <v>1000004271</v>
      </c>
      <c r="E1355" s="82" t="s">
        <v>488</v>
      </c>
      <c r="F1355" s="83">
        <v>45716</v>
      </c>
      <c r="G1355" s="66" t="str">
        <f t="shared" si="294"/>
        <v>-</v>
      </c>
      <c r="H1355" s="66"/>
      <c r="I1355" s="67">
        <v>0</v>
      </c>
      <c r="J1355" s="67">
        <f t="shared" si="295"/>
        <v>0</v>
      </c>
      <c r="K1355" s="68">
        <v>0</v>
      </c>
      <c r="L1355" s="68">
        <f t="shared" si="296"/>
        <v>0</v>
      </c>
      <c r="M1355" s="68" t="str">
        <f t="shared" si="297"/>
        <v>-</v>
      </c>
      <c r="N1355" s="96">
        <v>0</v>
      </c>
      <c r="O1355" s="97" t="str">
        <f t="shared" si="298"/>
        <v>Mar</v>
      </c>
      <c r="P1355" s="96">
        <f t="shared" si="299"/>
        <v>0</v>
      </c>
      <c r="Q1355" s="98">
        <f t="shared" si="300"/>
        <v>0</v>
      </c>
      <c r="R1355" s="97" t="str">
        <f t="shared" si="301"/>
        <v xml:space="preserve"> </v>
      </c>
      <c r="S1355" s="99" t="b">
        <f t="shared" si="302"/>
        <v>0</v>
      </c>
      <c r="T1355" s="68">
        <v>50</v>
      </c>
      <c r="U1355" s="100" t="str">
        <f t="shared" si="303"/>
        <v>Apr</v>
      </c>
      <c r="V1355" s="96">
        <v>50</v>
      </c>
      <c r="W1355" s="101">
        <f t="shared" si="304"/>
        <v>-50</v>
      </c>
      <c r="X1355" s="102">
        <f t="shared" si="305"/>
        <v>-1</v>
      </c>
      <c r="Y1355" s="103" t="str">
        <f t="shared" si="306"/>
        <v>DEGROWTH</v>
      </c>
      <c r="Z1355" s="74">
        <v>0</v>
      </c>
      <c r="AA1355" s="69"/>
      <c r="AB1355" s="69" t="s">
        <v>133</v>
      </c>
      <c r="AC1355" s="84" t="s">
        <v>130</v>
      </c>
      <c r="AD1355" s="3">
        <f t="shared" si="307"/>
        <v>1</v>
      </c>
      <c r="AE1355" s="81"/>
    </row>
    <row r="1356" spans="1:31" ht="14.25" customHeight="1">
      <c r="A1356" s="84" t="s">
        <v>131</v>
      </c>
      <c r="B1356" s="82" t="s">
        <v>95</v>
      </c>
      <c r="C1356" s="82" t="s">
        <v>3079</v>
      </c>
      <c r="D1356" s="82">
        <v>1000004275</v>
      </c>
      <c r="E1356" s="82" t="s">
        <v>3080</v>
      </c>
      <c r="F1356" s="83">
        <v>45726</v>
      </c>
      <c r="G1356" s="66" t="str">
        <f t="shared" si="294"/>
        <v>Targeted Dealer</v>
      </c>
      <c r="H1356" s="66"/>
      <c r="I1356" s="67">
        <v>1000</v>
      </c>
      <c r="J1356" s="67">
        <f t="shared" si="295"/>
        <v>933.33333333333337</v>
      </c>
      <c r="K1356" s="68">
        <v>1330.6</v>
      </c>
      <c r="L1356" s="68">
        <f t="shared" si="296"/>
        <v>-330.59999999999991</v>
      </c>
      <c r="M1356" s="68">
        <f t="shared" si="297"/>
        <v>142.56428571428569</v>
      </c>
      <c r="N1356" s="96">
        <v>1497.25</v>
      </c>
      <c r="O1356" s="97" t="str">
        <f t="shared" si="298"/>
        <v>Mar</v>
      </c>
      <c r="P1356" s="96">
        <f t="shared" si="299"/>
        <v>1497.25</v>
      </c>
      <c r="Q1356" s="98">
        <f t="shared" si="300"/>
        <v>-166.65000000000009</v>
      </c>
      <c r="R1356" s="97">
        <f t="shared" si="301"/>
        <v>-0.11130405743863758</v>
      </c>
      <c r="S1356" s="99" t="str">
        <f t="shared" si="302"/>
        <v>DEGROWTH</v>
      </c>
      <c r="T1356" s="68">
        <v>560.5</v>
      </c>
      <c r="U1356" s="100" t="str">
        <f t="shared" si="303"/>
        <v>Apr</v>
      </c>
      <c r="V1356" s="96">
        <v>560.5</v>
      </c>
      <c r="W1356" s="101">
        <f t="shared" si="304"/>
        <v>770.09999999999991</v>
      </c>
      <c r="X1356" s="102">
        <f t="shared" si="305"/>
        <v>1.3739518287243531</v>
      </c>
      <c r="Y1356" s="103" t="str">
        <f t="shared" si="306"/>
        <v>GROWTH</v>
      </c>
      <c r="Z1356" s="74">
        <v>0</v>
      </c>
      <c r="AA1356" s="69"/>
      <c r="AB1356" s="69" t="s">
        <v>133</v>
      </c>
      <c r="AC1356" s="84" t="s">
        <v>131</v>
      </c>
      <c r="AD1356" s="3">
        <f t="shared" si="307"/>
        <v>0</v>
      </c>
      <c r="AE1356" s="81"/>
    </row>
    <row r="1357" spans="1:31" ht="14.25" customHeight="1">
      <c r="A1357" s="84" t="s">
        <v>134</v>
      </c>
      <c r="B1357" s="82" t="s">
        <v>58</v>
      </c>
      <c r="C1357" s="82" t="s">
        <v>3081</v>
      </c>
      <c r="D1357" s="82">
        <v>1000004302</v>
      </c>
      <c r="E1357" s="82" t="s">
        <v>3082</v>
      </c>
      <c r="F1357" s="83">
        <v>45740</v>
      </c>
      <c r="G1357" s="66" t="str">
        <f t="shared" si="294"/>
        <v>Targeted Dealer</v>
      </c>
      <c r="H1357" s="66"/>
      <c r="I1357" s="67">
        <v>52</v>
      </c>
      <c r="J1357" s="67">
        <f t="shared" si="295"/>
        <v>48.533333333333331</v>
      </c>
      <c r="K1357" s="68">
        <v>61</v>
      </c>
      <c r="L1357" s="68">
        <f t="shared" si="296"/>
        <v>-9</v>
      </c>
      <c r="M1357" s="68">
        <f t="shared" si="297"/>
        <v>125.68681318681318</v>
      </c>
      <c r="N1357" s="96">
        <v>39</v>
      </c>
      <c r="O1357" s="97" t="str">
        <f t="shared" si="298"/>
        <v>Mar</v>
      </c>
      <c r="P1357" s="96">
        <f t="shared" si="299"/>
        <v>39</v>
      </c>
      <c r="Q1357" s="98">
        <f t="shared" si="300"/>
        <v>22</v>
      </c>
      <c r="R1357" s="97">
        <f t="shared" si="301"/>
        <v>0.5641025641025641</v>
      </c>
      <c r="S1357" s="99" t="str">
        <f t="shared" si="302"/>
        <v>GROWTH</v>
      </c>
      <c r="T1357" s="68">
        <v>324.5</v>
      </c>
      <c r="U1357" s="100" t="str">
        <f t="shared" si="303"/>
        <v>Apr</v>
      </c>
      <c r="V1357" s="96">
        <v>324.5</v>
      </c>
      <c r="W1357" s="101">
        <f t="shared" si="304"/>
        <v>-263.5</v>
      </c>
      <c r="X1357" s="102">
        <f t="shared" si="305"/>
        <v>-0.8120184899845917</v>
      </c>
      <c r="Y1357" s="103" t="str">
        <f t="shared" si="306"/>
        <v>DEGROWTH</v>
      </c>
      <c r="Z1357" s="74">
        <v>0</v>
      </c>
      <c r="AA1357" s="69"/>
      <c r="AB1357" s="69" t="s">
        <v>133</v>
      </c>
      <c r="AC1357" s="84" t="s">
        <v>134</v>
      </c>
      <c r="AD1357" s="3">
        <f t="shared" si="307"/>
        <v>0</v>
      </c>
      <c r="AE1357" s="81"/>
    </row>
    <row r="1358" spans="1:31" ht="14.25" customHeight="1">
      <c r="A1358" s="84" t="s">
        <v>133</v>
      </c>
      <c r="B1358" s="82" t="s">
        <v>51</v>
      </c>
      <c r="C1358" s="82" t="s">
        <v>3083</v>
      </c>
      <c r="D1358" s="82">
        <v>1000000386</v>
      </c>
      <c r="E1358" s="82" t="s">
        <v>3084</v>
      </c>
      <c r="F1358" s="83">
        <v>44738</v>
      </c>
      <c r="G1358" s="66" t="str">
        <f t="shared" si="294"/>
        <v>Targeted Dealer</v>
      </c>
      <c r="H1358" s="66"/>
      <c r="I1358" s="67">
        <v>68</v>
      </c>
      <c r="J1358" s="67">
        <f t="shared" si="295"/>
        <v>63.466666666666669</v>
      </c>
      <c r="K1358" s="68">
        <v>76</v>
      </c>
      <c r="L1358" s="68">
        <f t="shared" si="296"/>
        <v>-8</v>
      </c>
      <c r="M1358" s="68">
        <f t="shared" si="297"/>
        <v>119.74789915966386</v>
      </c>
      <c r="N1358" s="96">
        <v>128</v>
      </c>
      <c r="O1358" s="97" t="str">
        <f t="shared" si="298"/>
        <v>Mar</v>
      </c>
      <c r="P1358" s="96">
        <f t="shared" si="299"/>
        <v>128</v>
      </c>
      <c r="Q1358" s="98">
        <f t="shared" si="300"/>
        <v>-52</v>
      </c>
      <c r="R1358" s="97">
        <f t="shared" si="301"/>
        <v>-0.40625</v>
      </c>
      <c r="S1358" s="99" t="str">
        <f t="shared" si="302"/>
        <v>DEGROWTH</v>
      </c>
      <c r="T1358" s="68">
        <v>23</v>
      </c>
      <c r="U1358" s="100" t="str">
        <f t="shared" si="303"/>
        <v>Apr</v>
      </c>
      <c r="V1358" s="96">
        <v>23</v>
      </c>
      <c r="W1358" s="101">
        <f t="shared" si="304"/>
        <v>53</v>
      </c>
      <c r="X1358" s="102">
        <f t="shared" si="305"/>
        <v>2.3043478260869565</v>
      </c>
      <c r="Y1358" s="103" t="str">
        <f t="shared" si="306"/>
        <v>GROWTH</v>
      </c>
      <c r="Z1358" s="74">
        <v>0</v>
      </c>
      <c r="AA1358" s="69"/>
      <c r="AB1358" s="69" t="s">
        <v>133</v>
      </c>
      <c r="AC1358" s="84" t="s">
        <v>133</v>
      </c>
      <c r="AD1358" s="3">
        <f t="shared" si="307"/>
        <v>0</v>
      </c>
      <c r="AE1358" s="81"/>
    </row>
    <row r="1359" spans="1:31" ht="14.25" customHeight="1">
      <c r="A1359" s="84" t="s">
        <v>134</v>
      </c>
      <c r="B1359" s="70" t="s">
        <v>65</v>
      </c>
      <c r="C1359" s="82" t="s">
        <v>3085</v>
      </c>
      <c r="D1359" s="82">
        <v>1000004316</v>
      </c>
      <c r="E1359" s="82" t="s">
        <v>3086</v>
      </c>
      <c r="F1359" s="83">
        <v>45757</v>
      </c>
      <c r="G1359" s="66" t="str">
        <f t="shared" si="294"/>
        <v>Targeted Dealer</v>
      </c>
      <c r="H1359" s="66"/>
      <c r="I1359" s="67">
        <v>250</v>
      </c>
      <c r="J1359" s="67">
        <f t="shared" si="295"/>
        <v>233.33333333333334</v>
      </c>
      <c r="K1359" s="68">
        <v>215</v>
      </c>
      <c r="L1359" s="68">
        <f t="shared" si="296"/>
        <v>35</v>
      </c>
      <c r="M1359" s="68">
        <f t="shared" si="297"/>
        <v>92.142857142857139</v>
      </c>
      <c r="N1359" s="96">
        <v>305.5</v>
      </c>
      <c r="O1359" s="97" t="str">
        <f t="shared" si="298"/>
        <v>Mar</v>
      </c>
      <c r="P1359" s="96">
        <f t="shared" si="299"/>
        <v>305.5</v>
      </c>
      <c r="Q1359" s="98">
        <f t="shared" si="300"/>
        <v>-90.5</v>
      </c>
      <c r="R1359" s="97">
        <f t="shared" si="301"/>
        <v>-0.29623567921440264</v>
      </c>
      <c r="S1359" s="99" t="str">
        <f t="shared" si="302"/>
        <v>DEGROWTH</v>
      </c>
      <c r="T1359" s="68">
        <v>75</v>
      </c>
      <c r="U1359" s="100" t="str">
        <f t="shared" si="303"/>
        <v>Apr</v>
      </c>
      <c r="V1359" s="96">
        <v>75</v>
      </c>
      <c r="W1359" s="101">
        <f t="shared" si="304"/>
        <v>140</v>
      </c>
      <c r="X1359" s="102">
        <f t="shared" si="305"/>
        <v>1.8666666666666667</v>
      </c>
      <c r="Y1359" s="103" t="str">
        <f t="shared" si="306"/>
        <v>GROWTH</v>
      </c>
      <c r="Z1359" s="74">
        <v>0</v>
      </c>
      <c r="AA1359" s="69"/>
      <c r="AB1359" s="69" t="s">
        <v>133</v>
      </c>
      <c r="AC1359" s="84" t="s">
        <v>134</v>
      </c>
      <c r="AD1359" s="3">
        <f t="shared" si="307"/>
        <v>0</v>
      </c>
      <c r="AE1359" s="81"/>
    </row>
    <row r="1360" spans="1:31" ht="14.25" customHeight="1">
      <c r="A1360" s="84" t="s">
        <v>133</v>
      </c>
      <c r="B1360" s="82" t="s">
        <v>144</v>
      </c>
      <c r="C1360" s="82" t="s">
        <v>3087</v>
      </c>
      <c r="D1360" s="82">
        <v>1000003293</v>
      </c>
      <c r="E1360" s="82" t="s">
        <v>3088</v>
      </c>
      <c r="F1360" s="83">
        <v>44953</v>
      </c>
      <c r="G1360" s="66" t="str">
        <f t="shared" si="294"/>
        <v>Targeted Dealer</v>
      </c>
      <c r="H1360" s="66"/>
      <c r="I1360" s="67">
        <v>44</v>
      </c>
      <c r="J1360" s="67">
        <f t="shared" si="295"/>
        <v>41.066666666666663</v>
      </c>
      <c r="K1360" s="68">
        <v>35</v>
      </c>
      <c r="L1360" s="68">
        <f t="shared" si="296"/>
        <v>9</v>
      </c>
      <c r="M1360" s="68">
        <f t="shared" si="297"/>
        <v>85.227272727272734</v>
      </c>
      <c r="N1360" s="96">
        <v>35</v>
      </c>
      <c r="O1360" s="97" t="str">
        <f t="shared" si="298"/>
        <v>Mar</v>
      </c>
      <c r="P1360" s="96">
        <f t="shared" si="299"/>
        <v>35</v>
      </c>
      <c r="Q1360" s="98">
        <f t="shared" si="300"/>
        <v>0</v>
      </c>
      <c r="R1360" s="97">
        <f t="shared" si="301"/>
        <v>0</v>
      </c>
      <c r="S1360" s="99" t="str">
        <f t="shared" si="302"/>
        <v>GROWTH</v>
      </c>
      <c r="T1360" s="68">
        <v>44</v>
      </c>
      <c r="U1360" s="100" t="str">
        <f t="shared" si="303"/>
        <v>Apr</v>
      </c>
      <c r="V1360" s="96">
        <v>44</v>
      </c>
      <c r="W1360" s="101">
        <f t="shared" si="304"/>
        <v>-9</v>
      </c>
      <c r="X1360" s="102">
        <f t="shared" si="305"/>
        <v>-0.20454545454545459</v>
      </c>
      <c r="Y1360" s="103" t="str">
        <f t="shared" si="306"/>
        <v>DEGROWTH</v>
      </c>
      <c r="Z1360" s="74">
        <v>0</v>
      </c>
      <c r="AA1360" s="69"/>
      <c r="AB1360" s="69" t="s">
        <v>133</v>
      </c>
      <c r="AC1360" s="84" t="s">
        <v>133</v>
      </c>
      <c r="AD1360" s="3">
        <f t="shared" si="307"/>
        <v>0</v>
      </c>
      <c r="AE1360" s="81"/>
    </row>
    <row r="1361" spans="1:31" ht="14.25" customHeight="1">
      <c r="A1361" s="84" t="s">
        <v>133</v>
      </c>
      <c r="B1361" s="70" t="s">
        <v>27</v>
      </c>
      <c r="C1361" s="82" t="s">
        <v>3089</v>
      </c>
      <c r="D1361" s="82">
        <v>1000004292</v>
      </c>
      <c r="E1361" s="82" t="s">
        <v>3090</v>
      </c>
      <c r="F1361" s="83">
        <v>45737</v>
      </c>
      <c r="G1361" s="66" t="str">
        <f t="shared" si="294"/>
        <v>Targeted Dealer</v>
      </c>
      <c r="H1361" s="66"/>
      <c r="I1361" s="67">
        <v>20</v>
      </c>
      <c r="J1361" s="67">
        <f t="shared" si="295"/>
        <v>18.666666666666664</v>
      </c>
      <c r="K1361" s="68">
        <v>5</v>
      </c>
      <c r="L1361" s="68">
        <f t="shared" si="296"/>
        <v>15</v>
      </c>
      <c r="M1361" s="68">
        <f t="shared" si="297"/>
        <v>26.785714285714288</v>
      </c>
      <c r="N1361" s="96">
        <v>19.5</v>
      </c>
      <c r="O1361" s="97" t="str">
        <f t="shared" si="298"/>
        <v>Mar</v>
      </c>
      <c r="P1361" s="96">
        <f t="shared" si="299"/>
        <v>19.5</v>
      </c>
      <c r="Q1361" s="98">
        <f t="shared" si="300"/>
        <v>-14.5</v>
      </c>
      <c r="R1361" s="97">
        <f t="shared" si="301"/>
        <v>-0.74358974358974361</v>
      </c>
      <c r="S1361" s="99" t="str">
        <f t="shared" si="302"/>
        <v>DEGROWTH</v>
      </c>
      <c r="T1361" s="68">
        <v>7.5</v>
      </c>
      <c r="U1361" s="100" t="str">
        <f t="shared" si="303"/>
        <v>Apr</v>
      </c>
      <c r="V1361" s="96">
        <v>7.5</v>
      </c>
      <c r="W1361" s="101">
        <f t="shared" si="304"/>
        <v>-2.5</v>
      </c>
      <c r="X1361" s="102">
        <f t="shared" si="305"/>
        <v>-0.33333333333333337</v>
      </c>
      <c r="Y1361" s="103" t="str">
        <f t="shared" si="306"/>
        <v>DEGROWTH</v>
      </c>
      <c r="Z1361" s="74">
        <v>0</v>
      </c>
      <c r="AA1361" s="69"/>
      <c r="AB1361" s="69" t="s">
        <v>133</v>
      </c>
      <c r="AC1361" s="84" t="s">
        <v>133</v>
      </c>
      <c r="AD1361" s="3">
        <f t="shared" si="307"/>
        <v>0</v>
      </c>
      <c r="AE1361" s="81"/>
    </row>
    <row r="1362" spans="1:31" ht="14.25" customHeight="1">
      <c r="A1362" s="84" t="s">
        <v>132</v>
      </c>
      <c r="B1362" s="82" t="s">
        <v>101</v>
      </c>
      <c r="C1362" s="82" t="s">
        <v>3091</v>
      </c>
      <c r="D1362" s="82">
        <v>1000004315</v>
      </c>
      <c r="E1362" s="82" t="s">
        <v>3092</v>
      </c>
      <c r="F1362" s="83">
        <v>45757</v>
      </c>
      <c r="G1362" s="66" t="str">
        <f t="shared" si="294"/>
        <v>Targeted Dealer</v>
      </c>
      <c r="H1362" s="66"/>
      <c r="I1362" s="67">
        <v>125</v>
      </c>
      <c r="J1362" s="67">
        <f t="shared" si="295"/>
        <v>116.66666666666667</v>
      </c>
      <c r="K1362" s="68">
        <v>105.5</v>
      </c>
      <c r="L1362" s="68">
        <f t="shared" si="296"/>
        <v>19.5</v>
      </c>
      <c r="M1362" s="68">
        <f t="shared" si="297"/>
        <v>90.428571428571416</v>
      </c>
      <c r="N1362" s="96">
        <v>112</v>
      </c>
      <c r="O1362" s="97" t="str">
        <f t="shared" si="298"/>
        <v>Mar</v>
      </c>
      <c r="P1362" s="96">
        <f t="shared" si="299"/>
        <v>112</v>
      </c>
      <c r="Q1362" s="98">
        <f t="shared" si="300"/>
        <v>-6.5</v>
      </c>
      <c r="R1362" s="97">
        <f t="shared" si="301"/>
        <v>-5.8035714285714302E-2</v>
      </c>
      <c r="S1362" s="99" t="str">
        <f t="shared" si="302"/>
        <v>DEGROWTH</v>
      </c>
      <c r="T1362" s="68">
        <v>65</v>
      </c>
      <c r="U1362" s="100" t="str">
        <f t="shared" si="303"/>
        <v>Apr</v>
      </c>
      <c r="V1362" s="96">
        <v>65</v>
      </c>
      <c r="W1362" s="101">
        <f t="shared" si="304"/>
        <v>40.5</v>
      </c>
      <c r="X1362" s="102">
        <f t="shared" si="305"/>
        <v>0.62307692307692308</v>
      </c>
      <c r="Y1362" s="103" t="str">
        <f t="shared" si="306"/>
        <v>GROWTH</v>
      </c>
      <c r="Z1362" s="74">
        <v>0</v>
      </c>
      <c r="AA1362" s="69"/>
      <c r="AB1362" s="69" t="s">
        <v>133</v>
      </c>
      <c r="AC1362" s="84" t="s">
        <v>132</v>
      </c>
      <c r="AD1362" s="3">
        <f t="shared" si="307"/>
        <v>0</v>
      </c>
      <c r="AE1362" s="81"/>
    </row>
    <row r="1363" spans="1:31" ht="14.25" customHeight="1">
      <c r="A1363" s="84" t="s">
        <v>133</v>
      </c>
      <c r="B1363" s="82" t="s">
        <v>141</v>
      </c>
      <c r="C1363" s="82" t="s">
        <v>3093</v>
      </c>
      <c r="D1363" s="82">
        <v>1000004317</v>
      </c>
      <c r="E1363" s="82" t="s">
        <v>3094</v>
      </c>
      <c r="F1363" s="83">
        <v>45763</v>
      </c>
      <c r="G1363" s="66" t="str">
        <f t="shared" si="294"/>
        <v>Targeted Dealer</v>
      </c>
      <c r="H1363" s="66"/>
      <c r="I1363" s="67">
        <v>1000</v>
      </c>
      <c r="J1363" s="67">
        <f t="shared" si="295"/>
        <v>933.33333333333337</v>
      </c>
      <c r="K1363" s="68">
        <v>994.8</v>
      </c>
      <c r="L1363" s="68">
        <f t="shared" si="296"/>
        <v>5.2000000000000455</v>
      </c>
      <c r="M1363" s="68">
        <f t="shared" si="297"/>
        <v>106.58571428571427</v>
      </c>
      <c r="N1363" s="96">
        <v>1432.7</v>
      </c>
      <c r="O1363" s="97" t="str">
        <f t="shared" si="298"/>
        <v>Mar</v>
      </c>
      <c r="P1363" s="96">
        <f t="shared" si="299"/>
        <v>1432.7</v>
      </c>
      <c r="Q1363" s="98">
        <f t="shared" si="300"/>
        <v>-437.90000000000009</v>
      </c>
      <c r="R1363" s="97">
        <f t="shared" si="301"/>
        <v>-0.30564668109164517</v>
      </c>
      <c r="S1363" s="99" t="str">
        <f t="shared" si="302"/>
        <v>DEGROWTH</v>
      </c>
      <c r="T1363" s="68">
        <v>370</v>
      </c>
      <c r="U1363" s="100" t="str">
        <f t="shared" si="303"/>
        <v>Apr</v>
      </c>
      <c r="V1363" s="96">
        <v>370</v>
      </c>
      <c r="W1363" s="101">
        <f t="shared" si="304"/>
        <v>624.79999999999995</v>
      </c>
      <c r="X1363" s="102">
        <f t="shared" si="305"/>
        <v>1.6886486486486487</v>
      </c>
      <c r="Y1363" s="103" t="str">
        <f t="shared" si="306"/>
        <v>GROWTH</v>
      </c>
      <c r="Z1363" s="74">
        <v>0</v>
      </c>
      <c r="AA1363" s="69"/>
      <c r="AB1363" s="69" t="s">
        <v>133</v>
      </c>
      <c r="AC1363" s="84" t="s">
        <v>133</v>
      </c>
      <c r="AD1363" s="3">
        <f t="shared" si="307"/>
        <v>0</v>
      </c>
      <c r="AE1363" s="81"/>
    </row>
    <row r="1364" spans="1:31" ht="14.25" customHeight="1">
      <c r="A1364" s="84" t="s">
        <v>133</v>
      </c>
      <c r="B1364" s="82" t="s">
        <v>37</v>
      </c>
      <c r="C1364" s="82" t="s">
        <v>3095</v>
      </c>
      <c r="D1364" s="82">
        <v>1000004313</v>
      </c>
      <c r="E1364" s="82" t="s">
        <v>3096</v>
      </c>
      <c r="F1364" s="83">
        <v>45755</v>
      </c>
      <c r="G1364" s="66" t="str">
        <f t="shared" si="294"/>
        <v>Targeted Dealer</v>
      </c>
      <c r="H1364" s="66"/>
      <c r="I1364" s="67">
        <v>50</v>
      </c>
      <c r="J1364" s="67">
        <f t="shared" si="295"/>
        <v>46.666666666666671</v>
      </c>
      <c r="K1364" s="68">
        <v>45</v>
      </c>
      <c r="L1364" s="68">
        <f t="shared" si="296"/>
        <v>5</v>
      </c>
      <c r="M1364" s="68">
        <f t="shared" si="297"/>
        <v>96.428571428571416</v>
      </c>
      <c r="N1364" s="96">
        <v>30</v>
      </c>
      <c r="O1364" s="97" t="str">
        <f t="shared" si="298"/>
        <v>Mar</v>
      </c>
      <c r="P1364" s="96">
        <f t="shared" si="299"/>
        <v>30</v>
      </c>
      <c r="Q1364" s="98">
        <f t="shared" si="300"/>
        <v>15</v>
      </c>
      <c r="R1364" s="97">
        <f t="shared" si="301"/>
        <v>0.5</v>
      </c>
      <c r="S1364" s="99" t="str">
        <f t="shared" si="302"/>
        <v>GROWTH</v>
      </c>
      <c r="T1364" s="68">
        <v>45</v>
      </c>
      <c r="U1364" s="100" t="str">
        <f t="shared" si="303"/>
        <v>Apr</v>
      </c>
      <c r="V1364" s="96">
        <v>45</v>
      </c>
      <c r="W1364" s="101">
        <f t="shared" si="304"/>
        <v>0</v>
      </c>
      <c r="X1364" s="102">
        <f t="shared" si="305"/>
        <v>0</v>
      </c>
      <c r="Y1364" s="103" t="str">
        <f t="shared" si="306"/>
        <v>GROWTH</v>
      </c>
      <c r="Z1364" s="74">
        <v>0</v>
      </c>
      <c r="AA1364" s="69"/>
      <c r="AB1364" s="69" t="s">
        <v>133</v>
      </c>
      <c r="AC1364" s="84" t="s">
        <v>133</v>
      </c>
      <c r="AD1364" s="3">
        <f t="shared" si="307"/>
        <v>0</v>
      </c>
      <c r="AE1364" s="81"/>
    </row>
    <row r="1365" spans="1:31" ht="14.25" customHeight="1">
      <c r="A1365" s="84" t="s">
        <v>131</v>
      </c>
      <c r="B1365" s="82" t="s">
        <v>97</v>
      </c>
      <c r="C1365" s="82" t="s">
        <v>3097</v>
      </c>
      <c r="D1365" s="82">
        <v>1000004324</v>
      </c>
      <c r="E1365" s="82" t="s">
        <v>3098</v>
      </c>
      <c r="F1365" s="83">
        <v>45769</v>
      </c>
      <c r="G1365" s="66" t="str">
        <f t="shared" si="294"/>
        <v>Targeted Dealer</v>
      </c>
      <c r="H1365" s="66"/>
      <c r="I1365" s="67">
        <v>250</v>
      </c>
      <c r="J1365" s="67">
        <f t="shared" si="295"/>
        <v>233.33333333333334</v>
      </c>
      <c r="K1365" s="68">
        <v>326</v>
      </c>
      <c r="L1365" s="68">
        <f t="shared" si="296"/>
        <v>-76</v>
      </c>
      <c r="M1365" s="68">
        <f t="shared" si="297"/>
        <v>139.71428571428569</v>
      </c>
      <c r="N1365" s="96">
        <v>258</v>
      </c>
      <c r="O1365" s="97" t="str">
        <f t="shared" si="298"/>
        <v>Mar</v>
      </c>
      <c r="P1365" s="96">
        <f t="shared" si="299"/>
        <v>258</v>
      </c>
      <c r="Q1365" s="98">
        <f t="shared" si="300"/>
        <v>68</v>
      </c>
      <c r="R1365" s="97">
        <f t="shared" si="301"/>
        <v>0.26356589147286824</v>
      </c>
      <c r="S1365" s="99" t="str">
        <f t="shared" si="302"/>
        <v>GROWTH</v>
      </c>
      <c r="T1365" s="68">
        <v>142</v>
      </c>
      <c r="U1365" s="100" t="str">
        <f t="shared" si="303"/>
        <v>Apr</v>
      </c>
      <c r="V1365" s="96">
        <v>142</v>
      </c>
      <c r="W1365" s="101">
        <f t="shared" si="304"/>
        <v>184</v>
      </c>
      <c r="X1365" s="102">
        <f t="shared" si="305"/>
        <v>1.295774647887324</v>
      </c>
      <c r="Y1365" s="103" t="str">
        <f t="shared" si="306"/>
        <v>GROWTH</v>
      </c>
      <c r="Z1365" s="74">
        <v>0</v>
      </c>
      <c r="AA1365" s="69"/>
      <c r="AB1365" s="69" t="s">
        <v>133</v>
      </c>
      <c r="AC1365" s="84" t="s">
        <v>131</v>
      </c>
      <c r="AD1365" s="3">
        <f t="shared" si="307"/>
        <v>0</v>
      </c>
      <c r="AE1365" s="81"/>
    </row>
    <row r="1366" spans="1:31" ht="14.25" customHeight="1">
      <c r="A1366" s="84" t="s">
        <v>134</v>
      </c>
      <c r="B1366" s="82" t="s">
        <v>65</v>
      </c>
      <c r="C1366" s="82" t="s">
        <v>3099</v>
      </c>
      <c r="D1366" s="82">
        <v>1000004321</v>
      </c>
      <c r="E1366" s="82" t="s">
        <v>3100</v>
      </c>
      <c r="F1366" s="83">
        <v>45768</v>
      </c>
      <c r="G1366" s="66" t="str">
        <f t="shared" si="294"/>
        <v>Targeted Dealer</v>
      </c>
      <c r="H1366" s="66"/>
      <c r="I1366" s="67">
        <v>250</v>
      </c>
      <c r="J1366" s="67">
        <f t="shared" si="295"/>
        <v>233.33333333333334</v>
      </c>
      <c r="K1366" s="68">
        <v>280</v>
      </c>
      <c r="L1366" s="68">
        <f t="shared" si="296"/>
        <v>-30</v>
      </c>
      <c r="M1366" s="68">
        <f t="shared" si="297"/>
        <v>119.99999999999999</v>
      </c>
      <c r="N1366" s="96">
        <v>251</v>
      </c>
      <c r="O1366" s="97" t="str">
        <f t="shared" si="298"/>
        <v>Mar</v>
      </c>
      <c r="P1366" s="96">
        <f t="shared" si="299"/>
        <v>251</v>
      </c>
      <c r="Q1366" s="98">
        <f t="shared" si="300"/>
        <v>29</v>
      </c>
      <c r="R1366" s="97">
        <f t="shared" si="301"/>
        <v>0.11553784860557759</v>
      </c>
      <c r="S1366" s="99" t="str">
        <f t="shared" si="302"/>
        <v>GROWTH</v>
      </c>
      <c r="T1366" s="68">
        <v>60</v>
      </c>
      <c r="U1366" s="100" t="str">
        <f t="shared" si="303"/>
        <v>Apr</v>
      </c>
      <c r="V1366" s="96">
        <v>60</v>
      </c>
      <c r="W1366" s="101">
        <f t="shared" si="304"/>
        <v>220</v>
      </c>
      <c r="X1366" s="102">
        <f t="shared" si="305"/>
        <v>3.666666666666667</v>
      </c>
      <c r="Y1366" s="103" t="str">
        <f t="shared" si="306"/>
        <v>GROWTH</v>
      </c>
      <c r="Z1366" s="74">
        <v>0</v>
      </c>
      <c r="AA1366" s="69"/>
      <c r="AB1366" s="69" t="s">
        <v>133</v>
      </c>
      <c r="AC1366" s="84" t="s">
        <v>134</v>
      </c>
      <c r="AD1366" s="3">
        <f t="shared" si="307"/>
        <v>0</v>
      </c>
      <c r="AE1366" s="81"/>
    </row>
    <row r="1367" spans="1:31" ht="14.25" customHeight="1">
      <c r="A1367" s="84" t="s">
        <v>134</v>
      </c>
      <c r="B1367" s="82" t="s">
        <v>65</v>
      </c>
      <c r="C1367" s="82" t="s">
        <v>3101</v>
      </c>
      <c r="D1367" s="82">
        <v>1000004331</v>
      </c>
      <c r="E1367" s="82" t="s">
        <v>3102</v>
      </c>
      <c r="F1367" s="83">
        <v>45771</v>
      </c>
      <c r="G1367" s="66" t="str">
        <f t="shared" si="294"/>
        <v>Targeted Dealer</v>
      </c>
      <c r="H1367" s="66"/>
      <c r="I1367" s="67">
        <v>25</v>
      </c>
      <c r="J1367" s="67">
        <f t="shared" si="295"/>
        <v>23.333333333333336</v>
      </c>
      <c r="K1367" s="68">
        <v>26.5</v>
      </c>
      <c r="L1367" s="68">
        <f t="shared" si="296"/>
        <v>-1.5</v>
      </c>
      <c r="M1367" s="68">
        <f t="shared" si="297"/>
        <v>113.57142857142856</v>
      </c>
      <c r="N1367" s="96">
        <v>26.5</v>
      </c>
      <c r="O1367" s="97" t="str">
        <f t="shared" si="298"/>
        <v>Mar</v>
      </c>
      <c r="P1367" s="96">
        <f t="shared" si="299"/>
        <v>26.5</v>
      </c>
      <c r="Q1367" s="98">
        <f t="shared" si="300"/>
        <v>0</v>
      </c>
      <c r="R1367" s="97">
        <f t="shared" si="301"/>
        <v>0</v>
      </c>
      <c r="S1367" s="99" t="str">
        <f t="shared" si="302"/>
        <v>GROWTH</v>
      </c>
      <c r="T1367" s="68">
        <v>25</v>
      </c>
      <c r="U1367" s="100" t="str">
        <f t="shared" si="303"/>
        <v>Apr</v>
      </c>
      <c r="V1367" s="96">
        <v>25</v>
      </c>
      <c r="W1367" s="101">
        <f t="shared" si="304"/>
        <v>1.5</v>
      </c>
      <c r="X1367" s="102">
        <f t="shared" si="305"/>
        <v>6.0000000000000053E-2</v>
      </c>
      <c r="Y1367" s="103" t="str">
        <f t="shared" si="306"/>
        <v>GROWTH</v>
      </c>
      <c r="Z1367" s="74">
        <v>0</v>
      </c>
      <c r="AA1367" s="69"/>
      <c r="AB1367" s="69" t="s">
        <v>133</v>
      </c>
      <c r="AC1367" s="84" t="s">
        <v>134</v>
      </c>
      <c r="AD1367" s="3">
        <f t="shared" si="307"/>
        <v>0</v>
      </c>
      <c r="AE1367" s="81"/>
    </row>
    <row r="1368" spans="1:31" ht="14.25" customHeight="1">
      <c r="A1368" s="84" t="s">
        <v>132</v>
      </c>
      <c r="B1368" s="82" t="s">
        <v>105</v>
      </c>
      <c r="C1368" s="82" t="s">
        <v>3103</v>
      </c>
      <c r="D1368" s="82">
        <v>1000004323</v>
      </c>
      <c r="E1368" s="82" t="s">
        <v>3104</v>
      </c>
      <c r="F1368" s="83">
        <v>45769</v>
      </c>
      <c r="G1368" s="66" t="str">
        <f t="shared" si="294"/>
        <v>Targeted Dealer</v>
      </c>
      <c r="H1368" s="66"/>
      <c r="I1368" s="67">
        <v>20</v>
      </c>
      <c r="J1368" s="67">
        <f t="shared" si="295"/>
        <v>18.666666666666664</v>
      </c>
      <c r="K1368" s="68">
        <v>50</v>
      </c>
      <c r="L1368" s="68">
        <f t="shared" si="296"/>
        <v>-30</v>
      </c>
      <c r="M1368" s="68">
        <f t="shared" si="297"/>
        <v>267.85714285714289</v>
      </c>
      <c r="N1368" s="96">
        <v>25</v>
      </c>
      <c r="O1368" s="97" t="str">
        <f t="shared" si="298"/>
        <v>Mar</v>
      </c>
      <c r="P1368" s="96">
        <f t="shared" si="299"/>
        <v>25</v>
      </c>
      <c r="Q1368" s="98">
        <f t="shared" si="300"/>
        <v>25</v>
      </c>
      <c r="R1368" s="97">
        <f t="shared" si="301"/>
        <v>1</v>
      </c>
      <c r="S1368" s="99" t="str">
        <f t="shared" si="302"/>
        <v>GROWTH</v>
      </c>
      <c r="T1368" s="68">
        <v>10</v>
      </c>
      <c r="U1368" s="100" t="str">
        <f t="shared" si="303"/>
        <v>Apr</v>
      </c>
      <c r="V1368" s="96">
        <v>10</v>
      </c>
      <c r="W1368" s="101">
        <f t="shared" si="304"/>
        <v>40</v>
      </c>
      <c r="X1368" s="102">
        <f t="shared" si="305"/>
        <v>4</v>
      </c>
      <c r="Y1368" s="103" t="str">
        <f t="shared" si="306"/>
        <v>GROWTH</v>
      </c>
      <c r="Z1368" s="74">
        <v>0</v>
      </c>
      <c r="AA1368" s="69"/>
      <c r="AB1368" s="69" t="s">
        <v>133</v>
      </c>
      <c r="AC1368" s="84" t="s">
        <v>132</v>
      </c>
      <c r="AD1368" s="3">
        <f t="shared" si="307"/>
        <v>0</v>
      </c>
      <c r="AE1368" s="81"/>
    </row>
    <row r="1369" spans="1:31" ht="14.25" customHeight="1">
      <c r="A1369" s="84" t="s">
        <v>133</v>
      </c>
      <c r="B1369" s="82" t="s">
        <v>52</v>
      </c>
      <c r="C1369" s="82" t="s">
        <v>3105</v>
      </c>
      <c r="D1369" s="82">
        <v>1000004328</v>
      </c>
      <c r="E1369" s="82" t="s">
        <v>3106</v>
      </c>
      <c r="F1369" s="83">
        <v>45770</v>
      </c>
      <c r="G1369" s="66" t="str">
        <f t="shared" si="294"/>
        <v>Targeted Dealer</v>
      </c>
      <c r="H1369" s="66"/>
      <c r="I1369" s="67">
        <v>150</v>
      </c>
      <c r="J1369" s="67">
        <f t="shared" si="295"/>
        <v>140</v>
      </c>
      <c r="K1369" s="68">
        <v>148</v>
      </c>
      <c r="L1369" s="68">
        <f t="shared" si="296"/>
        <v>2</v>
      </c>
      <c r="M1369" s="68">
        <f t="shared" si="297"/>
        <v>105.71428571428572</v>
      </c>
      <c r="N1369" s="96">
        <v>48</v>
      </c>
      <c r="O1369" s="97" t="str">
        <f t="shared" si="298"/>
        <v>Mar</v>
      </c>
      <c r="P1369" s="96">
        <f t="shared" si="299"/>
        <v>48</v>
      </c>
      <c r="Q1369" s="98">
        <f t="shared" si="300"/>
        <v>100</v>
      </c>
      <c r="R1369" s="97">
        <f t="shared" si="301"/>
        <v>2.0833333333333335</v>
      </c>
      <c r="S1369" s="99" t="str">
        <f t="shared" si="302"/>
        <v>GROWTH</v>
      </c>
      <c r="T1369" s="68">
        <v>55</v>
      </c>
      <c r="U1369" s="100" t="str">
        <f t="shared" si="303"/>
        <v>Apr</v>
      </c>
      <c r="V1369" s="96">
        <v>55</v>
      </c>
      <c r="W1369" s="101">
        <f t="shared" si="304"/>
        <v>93</v>
      </c>
      <c r="X1369" s="102">
        <f t="shared" si="305"/>
        <v>1.6909090909090909</v>
      </c>
      <c r="Y1369" s="103" t="str">
        <f t="shared" si="306"/>
        <v>GROWTH</v>
      </c>
      <c r="Z1369" s="74">
        <v>0</v>
      </c>
      <c r="AA1369" s="69"/>
      <c r="AB1369" s="69" t="s">
        <v>133</v>
      </c>
      <c r="AC1369" s="84" t="s">
        <v>133</v>
      </c>
      <c r="AD1369" s="3">
        <f t="shared" si="307"/>
        <v>0</v>
      </c>
      <c r="AE1369" s="81"/>
    </row>
    <row r="1370" spans="1:31" ht="14.25" customHeight="1">
      <c r="A1370" s="84" t="s">
        <v>133</v>
      </c>
      <c r="B1370" s="82" t="s">
        <v>27</v>
      </c>
      <c r="C1370" s="82" t="s">
        <v>3107</v>
      </c>
      <c r="D1370" s="82">
        <v>1000004144</v>
      </c>
      <c r="E1370" s="82" t="s">
        <v>3108</v>
      </c>
      <c r="F1370" s="83">
        <v>45565</v>
      </c>
      <c r="G1370" s="66" t="str">
        <f t="shared" si="294"/>
        <v>Targeted Dealer</v>
      </c>
      <c r="H1370" s="66"/>
      <c r="I1370" s="67">
        <v>40</v>
      </c>
      <c r="J1370" s="67">
        <f t="shared" si="295"/>
        <v>37.333333333333329</v>
      </c>
      <c r="K1370" s="68">
        <v>35</v>
      </c>
      <c r="L1370" s="68">
        <f t="shared" si="296"/>
        <v>5</v>
      </c>
      <c r="M1370" s="68">
        <f t="shared" si="297"/>
        <v>93.750000000000014</v>
      </c>
      <c r="N1370" s="96">
        <v>40</v>
      </c>
      <c r="O1370" s="97" t="str">
        <f t="shared" si="298"/>
        <v>Mar</v>
      </c>
      <c r="P1370" s="96">
        <f t="shared" si="299"/>
        <v>40</v>
      </c>
      <c r="Q1370" s="98">
        <f t="shared" si="300"/>
        <v>-5</v>
      </c>
      <c r="R1370" s="97">
        <f t="shared" si="301"/>
        <v>-0.125</v>
      </c>
      <c r="S1370" s="99" t="str">
        <f t="shared" si="302"/>
        <v>DEGROWTH</v>
      </c>
      <c r="T1370" s="68">
        <v>25</v>
      </c>
      <c r="U1370" s="100" t="str">
        <f t="shared" si="303"/>
        <v>Apr</v>
      </c>
      <c r="V1370" s="96">
        <v>25</v>
      </c>
      <c r="W1370" s="101">
        <f t="shared" si="304"/>
        <v>10</v>
      </c>
      <c r="X1370" s="102">
        <f t="shared" si="305"/>
        <v>0.39999999999999991</v>
      </c>
      <c r="Y1370" s="103" t="str">
        <f t="shared" si="306"/>
        <v>GROWTH</v>
      </c>
      <c r="Z1370" s="74">
        <v>0</v>
      </c>
      <c r="AA1370" s="69"/>
      <c r="AB1370" s="69" t="s">
        <v>133</v>
      </c>
      <c r="AC1370" s="84" t="s">
        <v>133</v>
      </c>
      <c r="AD1370" s="3">
        <f t="shared" si="307"/>
        <v>0</v>
      </c>
      <c r="AE1370" s="81"/>
    </row>
    <row r="1371" spans="1:31" ht="14.25" customHeight="1">
      <c r="A1371" s="84" t="s">
        <v>132</v>
      </c>
      <c r="B1371" s="82" t="s">
        <v>101</v>
      </c>
      <c r="C1371" s="82" t="s">
        <v>3109</v>
      </c>
      <c r="D1371" s="82">
        <v>1000004318</v>
      </c>
      <c r="E1371" s="82" t="s">
        <v>3110</v>
      </c>
      <c r="F1371" s="83">
        <v>45765</v>
      </c>
      <c r="G1371" s="66" t="str">
        <f t="shared" si="294"/>
        <v>Targeted Dealer</v>
      </c>
      <c r="H1371" s="66"/>
      <c r="I1371" s="67">
        <v>100</v>
      </c>
      <c r="J1371" s="67">
        <f t="shared" si="295"/>
        <v>93.333333333333343</v>
      </c>
      <c r="K1371" s="68">
        <v>179.95</v>
      </c>
      <c r="L1371" s="68">
        <f t="shared" si="296"/>
        <v>-79.949999999999989</v>
      </c>
      <c r="M1371" s="68">
        <f t="shared" si="297"/>
        <v>192.80357142857139</v>
      </c>
      <c r="N1371" s="96">
        <v>123.45</v>
      </c>
      <c r="O1371" s="97" t="str">
        <f t="shared" si="298"/>
        <v>Mar</v>
      </c>
      <c r="P1371" s="96">
        <f t="shared" si="299"/>
        <v>123.45</v>
      </c>
      <c r="Q1371" s="98">
        <f t="shared" si="300"/>
        <v>56.499999999999986</v>
      </c>
      <c r="R1371" s="97">
        <f t="shared" si="301"/>
        <v>0.45767517213446718</v>
      </c>
      <c r="S1371" s="99" t="str">
        <f t="shared" si="302"/>
        <v>GROWTH</v>
      </c>
      <c r="T1371" s="68">
        <v>60</v>
      </c>
      <c r="U1371" s="100" t="str">
        <f t="shared" si="303"/>
        <v>Apr</v>
      </c>
      <c r="V1371" s="96">
        <v>60</v>
      </c>
      <c r="W1371" s="101">
        <f t="shared" si="304"/>
        <v>119.94999999999999</v>
      </c>
      <c r="X1371" s="102">
        <f t="shared" si="305"/>
        <v>1.9991666666666665</v>
      </c>
      <c r="Y1371" s="103" t="str">
        <f t="shared" si="306"/>
        <v>GROWTH</v>
      </c>
      <c r="Z1371" s="74">
        <v>0</v>
      </c>
      <c r="AA1371" s="69"/>
      <c r="AB1371" s="69" t="s">
        <v>133</v>
      </c>
      <c r="AC1371" s="84" t="s">
        <v>131</v>
      </c>
      <c r="AD1371" s="3">
        <f t="shared" si="307"/>
        <v>0</v>
      </c>
      <c r="AE1371" s="81"/>
    </row>
    <row r="1372" spans="1:31" ht="14.25" customHeight="1">
      <c r="A1372" s="84" t="s">
        <v>134</v>
      </c>
      <c r="B1372" s="82" t="s">
        <v>62</v>
      </c>
      <c r="C1372" s="82" t="s">
        <v>3111</v>
      </c>
      <c r="D1372" s="82">
        <v>1000004334</v>
      </c>
      <c r="E1372" s="82" t="s">
        <v>3112</v>
      </c>
      <c r="F1372" s="83">
        <v>45775</v>
      </c>
      <c r="G1372" s="66" t="str">
        <f t="shared" si="294"/>
        <v>Targeted Dealer</v>
      </c>
      <c r="H1372" s="66"/>
      <c r="I1372" s="67">
        <v>740</v>
      </c>
      <c r="J1372" s="67">
        <f t="shared" si="295"/>
        <v>690.66666666666674</v>
      </c>
      <c r="K1372" s="68">
        <v>336</v>
      </c>
      <c r="L1372" s="68">
        <f t="shared" si="296"/>
        <v>404</v>
      </c>
      <c r="M1372" s="68">
        <f t="shared" si="297"/>
        <v>48.648648648648646</v>
      </c>
      <c r="N1372" s="96">
        <v>949.5</v>
      </c>
      <c r="O1372" s="97" t="str">
        <f t="shared" si="298"/>
        <v>Mar</v>
      </c>
      <c r="P1372" s="96">
        <f t="shared" si="299"/>
        <v>949.5</v>
      </c>
      <c r="Q1372" s="98">
        <f t="shared" si="300"/>
        <v>-613.5</v>
      </c>
      <c r="R1372" s="97">
        <f t="shared" si="301"/>
        <v>-0.64612954186413907</v>
      </c>
      <c r="S1372" s="99" t="str">
        <f t="shared" si="302"/>
        <v>DEGROWTH</v>
      </c>
      <c r="T1372" s="68">
        <v>7</v>
      </c>
      <c r="U1372" s="100" t="str">
        <f t="shared" si="303"/>
        <v>Apr</v>
      </c>
      <c r="V1372" s="96">
        <v>7</v>
      </c>
      <c r="W1372" s="101">
        <f t="shared" si="304"/>
        <v>329</v>
      </c>
      <c r="X1372" s="102">
        <f t="shared" si="305"/>
        <v>47</v>
      </c>
      <c r="Y1372" s="103" t="str">
        <f t="shared" si="306"/>
        <v>GROWTH</v>
      </c>
      <c r="Z1372" s="74">
        <v>0</v>
      </c>
      <c r="AA1372" s="69"/>
      <c r="AB1372" s="69" t="s">
        <v>133</v>
      </c>
      <c r="AC1372" s="84" t="s">
        <v>134</v>
      </c>
      <c r="AD1372" s="3">
        <f t="shared" si="307"/>
        <v>0</v>
      </c>
      <c r="AE1372" s="81"/>
    </row>
    <row r="1373" spans="1:31" ht="14.25" customHeight="1">
      <c r="A1373" s="84" t="s">
        <v>130</v>
      </c>
      <c r="B1373" s="82" t="s">
        <v>111</v>
      </c>
      <c r="C1373" s="82" t="s">
        <v>493</v>
      </c>
      <c r="D1373" s="82">
        <v>1000001982</v>
      </c>
      <c r="E1373" s="82" t="s">
        <v>494</v>
      </c>
      <c r="F1373" s="83">
        <v>44739</v>
      </c>
      <c r="G1373" s="66" t="str">
        <f t="shared" si="294"/>
        <v>-</v>
      </c>
      <c r="H1373" s="66"/>
      <c r="I1373" s="67">
        <v>0</v>
      </c>
      <c r="J1373" s="67">
        <f t="shared" si="295"/>
        <v>0</v>
      </c>
      <c r="K1373" s="68">
        <v>0</v>
      </c>
      <c r="L1373" s="68">
        <f t="shared" si="296"/>
        <v>0</v>
      </c>
      <c r="M1373" s="68" t="str">
        <f t="shared" si="297"/>
        <v>-</v>
      </c>
      <c r="N1373" s="96">
        <v>0</v>
      </c>
      <c r="O1373" s="97" t="str">
        <f t="shared" si="298"/>
        <v>Mar</v>
      </c>
      <c r="P1373" s="96">
        <f t="shared" si="299"/>
        <v>0</v>
      </c>
      <c r="Q1373" s="98">
        <f t="shared" si="300"/>
        <v>0</v>
      </c>
      <c r="R1373" s="97" t="str">
        <f t="shared" si="301"/>
        <v xml:space="preserve"> </v>
      </c>
      <c r="S1373" s="99" t="b">
        <f t="shared" si="302"/>
        <v>0</v>
      </c>
      <c r="T1373" s="68">
        <v>25</v>
      </c>
      <c r="U1373" s="100" t="str">
        <f t="shared" si="303"/>
        <v>Apr</v>
      </c>
      <c r="V1373" s="96">
        <v>25</v>
      </c>
      <c r="W1373" s="101">
        <f t="shared" si="304"/>
        <v>-25</v>
      </c>
      <c r="X1373" s="102">
        <f t="shared" si="305"/>
        <v>-1</v>
      </c>
      <c r="Y1373" s="103" t="str">
        <f t="shared" si="306"/>
        <v>DEGROWTH</v>
      </c>
      <c r="Z1373" s="74">
        <v>0</v>
      </c>
      <c r="AA1373" s="69"/>
      <c r="AB1373" s="69" t="s">
        <v>133</v>
      </c>
      <c r="AC1373" s="84" t="s">
        <v>130</v>
      </c>
      <c r="AD1373" s="3">
        <f t="shared" si="307"/>
        <v>1</v>
      </c>
      <c r="AE1373" s="81"/>
    </row>
    <row r="1374" spans="1:31" ht="14.25" customHeight="1">
      <c r="A1374" s="84" t="s">
        <v>133</v>
      </c>
      <c r="B1374" s="82" t="s">
        <v>52</v>
      </c>
      <c r="C1374" s="82" t="s">
        <v>3113</v>
      </c>
      <c r="D1374" s="82">
        <v>1000004327</v>
      </c>
      <c r="E1374" s="82" t="s">
        <v>3114</v>
      </c>
      <c r="F1374" s="83">
        <v>45770</v>
      </c>
      <c r="G1374" s="66" t="str">
        <f t="shared" si="294"/>
        <v>Targeted Dealer</v>
      </c>
      <c r="H1374" s="66"/>
      <c r="I1374" s="67">
        <v>55</v>
      </c>
      <c r="J1374" s="67">
        <f t="shared" si="295"/>
        <v>51.333333333333329</v>
      </c>
      <c r="K1374" s="68">
        <v>132</v>
      </c>
      <c r="L1374" s="68">
        <f t="shared" si="296"/>
        <v>-77</v>
      </c>
      <c r="M1374" s="68">
        <f t="shared" si="297"/>
        <v>257.14285714285717</v>
      </c>
      <c r="N1374" s="96">
        <v>127.5</v>
      </c>
      <c r="O1374" s="97" t="str">
        <f t="shared" si="298"/>
        <v>Mar</v>
      </c>
      <c r="P1374" s="96">
        <f t="shared" si="299"/>
        <v>127.5</v>
      </c>
      <c r="Q1374" s="98">
        <f t="shared" si="300"/>
        <v>4.5</v>
      </c>
      <c r="R1374" s="97">
        <f t="shared" si="301"/>
        <v>3.529411764705892E-2</v>
      </c>
      <c r="S1374" s="99" t="str">
        <f t="shared" si="302"/>
        <v>GROWTH</v>
      </c>
      <c r="T1374" s="68">
        <v>0</v>
      </c>
      <c r="U1374" s="100" t="str">
        <f t="shared" si="303"/>
        <v>Apr</v>
      </c>
      <c r="V1374" s="96">
        <v>0</v>
      </c>
      <c r="W1374" s="101">
        <f t="shared" si="304"/>
        <v>132</v>
      </c>
      <c r="X1374" s="102">
        <f t="shared" si="305"/>
        <v>0</v>
      </c>
      <c r="Y1374" s="103" t="b">
        <f t="shared" si="306"/>
        <v>0</v>
      </c>
      <c r="Z1374" s="74">
        <v>0</v>
      </c>
      <c r="AA1374" s="69"/>
      <c r="AB1374" s="69" t="s">
        <v>133</v>
      </c>
      <c r="AC1374" s="84" t="s">
        <v>133</v>
      </c>
      <c r="AD1374" s="3">
        <f t="shared" si="307"/>
        <v>0</v>
      </c>
      <c r="AE1374" s="81"/>
    </row>
    <row r="1375" spans="1:31" ht="14.25" customHeight="1">
      <c r="A1375" s="84" t="s">
        <v>133</v>
      </c>
      <c r="B1375" s="82" t="s">
        <v>21</v>
      </c>
      <c r="C1375" s="82" t="s">
        <v>3115</v>
      </c>
      <c r="D1375" s="82">
        <v>1000004333</v>
      </c>
      <c r="E1375" s="82" t="s">
        <v>261</v>
      </c>
      <c r="F1375" s="83">
        <v>45773</v>
      </c>
      <c r="G1375" s="66" t="str">
        <f t="shared" si="294"/>
        <v>Targeted Dealer</v>
      </c>
      <c r="H1375" s="66"/>
      <c r="I1375" s="67">
        <v>40</v>
      </c>
      <c r="J1375" s="67">
        <f t="shared" si="295"/>
        <v>37.333333333333329</v>
      </c>
      <c r="K1375" s="68">
        <v>40</v>
      </c>
      <c r="L1375" s="68">
        <f t="shared" si="296"/>
        <v>0</v>
      </c>
      <c r="M1375" s="68">
        <f t="shared" si="297"/>
        <v>107.14285714285715</v>
      </c>
      <c r="N1375" s="96">
        <v>20</v>
      </c>
      <c r="O1375" s="97" t="str">
        <f t="shared" si="298"/>
        <v>Mar</v>
      </c>
      <c r="P1375" s="96">
        <f t="shared" si="299"/>
        <v>20</v>
      </c>
      <c r="Q1375" s="98">
        <f t="shared" si="300"/>
        <v>20</v>
      </c>
      <c r="R1375" s="97">
        <f t="shared" si="301"/>
        <v>1</v>
      </c>
      <c r="S1375" s="99" t="str">
        <f t="shared" si="302"/>
        <v>GROWTH</v>
      </c>
      <c r="T1375" s="68">
        <v>0</v>
      </c>
      <c r="U1375" s="100" t="str">
        <f t="shared" si="303"/>
        <v>Apr</v>
      </c>
      <c r="V1375" s="96">
        <v>0</v>
      </c>
      <c r="W1375" s="101">
        <f t="shared" si="304"/>
        <v>40</v>
      </c>
      <c r="X1375" s="102">
        <f t="shared" si="305"/>
        <v>0</v>
      </c>
      <c r="Y1375" s="103" t="b">
        <f t="shared" si="306"/>
        <v>0</v>
      </c>
      <c r="Z1375" s="74">
        <v>0</v>
      </c>
      <c r="AA1375" s="69"/>
      <c r="AB1375" s="69" t="s">
        <v>133</v>
      </c>
      <c r="AC1375" s="84" t="s">
        <v>133</v>
      </c>
      <c r="AD1375" s="3">
        <f t="shared" si="307"/>
        <v>0</v>
      </c>
      <c r="AE1375" s="81"/>
    </row>
    <row r="1376" spans="1:31" ht="14.25" customHeight="1">
      <c r="A1376" s="84" t="s">
        <v>132</v>
      </c>
      <c r="B1376" s="82" t="s">
        <v>101</v>
      </c>
      <c r="C1376" s="82" t="s">
        <v>3116</v>
      </c>
      <c r="D1376" s="82">
        <v>1000004326</v>
      </c>
      <c r="E1376" s="82" t="s">
        <v>3117</v>
      </c>
      <c r="F1376" s="83">
        <v>45770</v>
      </c>
      <c r="G1376" s="66" t="str">
        <f t="shared" si="294"/>
        <v>Targeted Dealer</v>
      </c>
      <c r="H1376" s="66"/>
      <c r="I1376" s="67">
        <v>200</v>
      </c>
      <c r="J1376" s="67">
        <f t="shared" si="295"/>
        <v>186.66666666666669</v>
      </c>
      <c r="K1376" s="68">
        <v>303.5</v>
      </c>
      <c r="L1376" s="68">
        <f t="shared" si="296"/>
        <v>-103.5</v>
      </c>
      <c r="M1376" s="68">
        <f t="shared" si="297"/>
        <v>162.58928571428569</v>
      </c>
      <c r="N1376" s="96">
        <v>381.25</v>
      </c>
      <c r="O1376" s="97" t="str">
        <f t="shared" si="298"/>
        <v>Mar</v>
      </c>
      <c r="P1376" s="96">
        <f t="shared" si="299"/>
        <v>381.25</v>
      </c>
      <c r="Q1376" s="98">
        <f t="shared" si="300"/>
        <v>-77.75</v>
      </c>
      <c r="R1376" s="97">
        <f t="shared" si="301"/>
        <v>-0.20393442622950819</v>
      </c>
      <c r="S1376" s="99" t="str">
        <f t="shared" si="302"/>
        <v>DEGROWTH</v>
      </c>
      <c r="T1376" s="68">
        <v>0</v>
      </c>
      <c r="U1376" s="100" t="str">
        <f t="shared" si="303"/>
        <v>Apr</v>
      </c>
      <c r="V1376" s="96">
        <v>0</v>
      </c>
      <c r="W1376" s="101">
        <f t="shared" si="304"/>
        <v>303.5</v>
      </c>
      <c r="X1376" s="102">
        <f t="shared" si="305"/>
        <v>0</v>
      </c>
      <c r="Y1376" s="103" t="b">
        <f t="shared" si="306"/>
        <v>0</v>
      </c>
      <c r="Z1376" s="74">
        <v>0</v>
      </c>
      <c r="AA1376" s="69"/>
      <c r="AB1376" s="69" t="s">
        <v>133</v>
      </c>
      <c r="AC1376" s="84" t="s">
        <v>132</v>
      </c>
      <c r="AD1376" s="3">
        <f t="shared" si="307"/>
        <v>0</v>
      </c>
      <c r="AE1376" s="81"/>
    </row>
    <row r="1377" spans="1:31" ht="14.25" customHeight="1">
      <c r="A1377" s="84" t="s">
        <v>132</v>
      </c>
      <c r="B1377" s="82" t="s">
        <v>101</v>
      </c>
      <c r="C1377" s="82" t="s">
        <v>3118</v>
      </c>
      <c r="D1377" s="82">
        <v>1000004330</v>
      </c>
      <c r="E1377" s="82" t="s">
        <v>3119</v>
      </c>
      <c r="F1377" s="83">
        <v>45771</v>
      </c>
      <c r="G1377" s="66" t="str">
        <f t="shared" si="294"/>
        <v>Targeted Dealer</v>
      </c>
      <c r="H1377" s="66"/>
      <c r="I1377" s="67">
        <v>150</v>
      </c>
      <c r="J1377" s="67">
        <f t="shared" si="295"/>
        <v>140</v>
      </c>
      <c r="K1377" s="68">
        <v>160</v>
      </c>
      <c r="L1377" s="68">
        <f t="shared" si="296"/>
        <v>-10</v>
      </c>
      <c r="M1377" s="68">
        <f t="shared" si="297"/>
        <v>114.28571428571429</v>
      </c>
      <c r="N1377" s="96">
        <v>210</v>
      </c>
      <c r="O1377" s="97" t="str">
        <f t="shared" si="298"/>
        <v>Mar</v>
      </c>
      <c r="P1377" s="96">
        <f t="shared" si="299"/>
        <v>210</v>
      </c>
      <c r="Q1377" s="98">
        <f t="shared" si="300"/>
        <v>-50</v>
      </c>
      <c r="R1377" s="97">
        <f t="shared" si="301"/>
        <v>-0.23809523809523814</v>
      </c>
      <c r="S1377" s="99" t="str">
        <f t="shared" si="302"/>
        <v>DEGROWTH</v>
      </c>
      <c r="T1377" s="68">
        <v>0</v>
      </c>
      <c r="U1377" s="100" t="str">
        <f t="shared" si="303"/>
        <v>Apr</v>
      </c>
      <c r="V1377" s="96">
        <v>0</v>
      </c>
      <c r="W1377" s="101">
        <f t="shared" si="304"/>
        <v>160</v>
      </c>
      <c r="X1377" s="102">
        <f t="shared" si="305"/>
        <v>0</v>
      </c>
      <c r="Y1377" s="103" t="b">
        <f t="shared" si="306"/>
        <v>0</v>
      </c>
      <c r="Z1377" s="74">
        <v>0</v>
      </c>
      <c r="AA1377" s="69"/>
      <c r="AB1377" s="69" t="s">
        <v>133</v>
      </c>
      <c r="AC1377" s="84" t="s">
        <v>132</v>
      </c>
      <c r="AD1377" s="3">
        <f t="shared" si="307"/>
        <v>0</v>
      </c>
      <c r="AE1377" s="81"/>
    </row>
    <row r="1378" spans="1:31" ht="14.25" customHeight="1">
      <c r="A1378" s="84" t="s">
        <v>134</v>
      </c>
      <c r="B1378" s="82" t="s">
        <v>65</v>
      </c>
      <c r="C1378" s="82" t="s">
        <v>3120</v>
      </c>
      <c r="D1378" s="82">
        <v>1000004353</v>
      </c>
      <c r="E1378" s="82" t="s">
        <v>3121</v>
      </c>
      <c r="F1378" s="83">
        <v>45779</v>
      </c>
      <c r="G1378" s="66" t="str">
        <f t="shared" si="294"/>
        <v>Targeted Dealer</v>
      </c>
      <c r="H1378" s="66"/>
      <c r="I1378" s="67">
        <v>600</v>
      </c>
      <c r="J1378" s="67">
        <f t="shared" si="295"/>
        <v>560</v>
      </c>
      <c r="K1378" s="68">
        <v>878</v>
      </c>
      <c r="L1378" s="68">
        <f t="shared" si="296"/>
        <v>-278</v>
      </c>
      <c r="M1378" s="68">
        <f t="shared" si="297"/>
        <v>156.78571428571431</v>
      </c>
      <c r="N1378" s="96">
        <v>555.5</v>
      </c>
      <c r="O1378" s="97" t="str">
        <f t="shared" si="298"/>
        <v>Mar</v>
      </c>
      <c r="P1378" s="96">
        <f t="shared" si="299"/>
        <v>555.5</v>
      </c>
      <c r="Q1378" s="98">
        <f t="shared" si="300"/>
        <v>322.5</v>
      </c>
      <c r="R1378" s="97">
        <f t="shared" si="301"/>
        <v>0.58055805580558051</v>
      </c>
      <c r="S1378" s="99" t="str">
        <f t="shared" si="302"/>
        <v>GROWTH</v>
      </c>
      <c r="T1378" s="68">
        <v>0</v>
      </c>
      <c r="U1378" s="100" t="str">
        <f t="shared" si="303"/>
        <v>Apr</v>
      </c>
      <c r="V1378" s="96">
        <v>0</v>
      </c>
      <c r="W1378" s="101">
        <f t="shared" si="304"/>
        <v>878</v>
      </c>
      <c r="X1378" s="102">
        <f t="shared" si="305"/>
        <v>0</v>
      </c>
      <c r="Y1378" s="103" t="b">
        <f t="shared" si="306"/>
        <v>0</v>
      </c>
      <c r="Z1378" s="74">
        <v>0</v>
      </c>
      <c r="AA1378" s="69"/>
      <c r="AB1378" s="69" t="s">
        <v>133</v>
      </c>
      <c r="AC1378" s="84" t="s">
        <v>134</v>
      </c>
      <c r="AD1378" s="3">
        <f t="shared" si="307"/>
        <v>0</v>
      </c>
      <c r="AE1378" s="81"/>
    </row>
    <row r="1379" spans="1:31" ht="14.25" customHeight="1">
      <c r="A1379" s="84" t="s">
        <v>134</v>
      </c>
      <c r="B1379" s="82" t="s">
        <v>61</v>
      </c>
      <c r="C1379" s="82" t="s">
        <v>3122</v>
      </c>
      <c r="D1379" s="82">
        <v>1000004348</v>
      </c>
      <c r="E1379" s="82" t="s">
        <v>3123</v>
      </c>
      <c r="F1379" s="83">
        <v>45783</v>
      </c>
      <c r="G1379" s="66" t="str">
        <f t="shared" si="294"/>
        <v>Targeted Dealer</v>
      </c>
      <c r="H1379" s="66"/>
      <c r="I1379" s="67">
        <v>75</v>
      </c>
      <c r="J1379" s="67">
        <f t="shared" si="295"/>
        <v>70</v>
      </c>
      <c r="K1379" s="68">
        <v>71</v>
      </c>
      <c r="L1379" s="68">
        <f t="shared" si="296"/>
        <v>4</v>
      </c>
      <c r="M1379" s="68">
        <f t="shared" si="297"/>
        <v>101.42857142857143</v>
      </c>
      <c r="N1379" s="96">
        <v>37.5</v>
      </c>
      <c r="O1379" s="97" t="str">
        <f t="shared" si="298"/>
        <v>Mar</v>
      </c>
      <c r="P1379" s="96">
        <f t="shared" si="299"/>
        <v>37.5</v>
      </c>
      <c r="Q1379" s="98">
        <f t="shared" si="300"/>
        <v>33.5</v>
      </c>
      <c r="R1379" s="97">
        <f t="shared" si="301"/>
        <v>0.89333333333333331</v>
      </c>
      <c r="S1379" s="99" t="str">
        <f t="shared" si="302"/>
        <v>GROWTH</v>
      </c>
      <c r="T1379" s="68">
        <v>0</v>
      </c>
      <c r="U1379" s="100" t="str">
        <f t="shared" si="303"/>
        <v>Apr</v>
      </c>
      <c r="V1379" s="96">
        <v>0</v>
      </c>
      <c r="W1379" s="101">
        <f t="shared" si="304"/>
        <v>71</v>
      </c>
      <c r="X1379" s="102">
        <f t="shared" si="305"/>
        <v>0</v>
      </c>
      <c r="Y1379" s="103" t="b">
        <f t="shared" si="306"/>
        <v>0</v>
      </c>
      <c r="Z1379" s="74">
        <v>0</v>
      </c>
      <c r="AA1379" s="69"/>
      <c r="AB1379" s="69" t="s">
        <v>133</v>
      </c>
      <c r="AC1379" s="84" t="s">
        <v>134</v>
      </c>
      <c r="AD1379" s="3">
        <f t="shared" si="307"/>
        <v>0</v>
      </c>
      <c r="AE1379" s="81"/>
    </row>
    <row r="1380" spans="1:31" ht="14.25" customHeight="1">
      <c r="A1380" s="84" t="s">
        <v>134</v>
      </c>
      <c r="B1380" s="82" t="s">
        <v>78</v>
      </c>
      <c r="C1380" s="82" t="s">
        <v>3124</v>
      </c>
      <c r="D1380" s="82">
        <v>1000004337</v>
      </c>
      <c r="E1380" s="82" t="s">
        <v>3125</v>
      </c>
      <c r="F1380" s="83">
        <v>45776</v>
      </c>
      <c r="G1380" s="66" t="str">
        <f t="shared" si="294"/>
        <v>Targeted Dealer</v>
      </c>
      <c r="H1380" s="66"/>
      <c r="I1380" s="67">
        <v>100</v>
      </c>
      <c r="J1380" s="67">
        <f t="shared" si="295"/>
        <v>93.333333333333343</v>
      </c>
      <c r="K1380" s="68">
        <v>49</v>
      </c>
      <c r="L1380" s="68">
        <f t="shared" si="296"/>
        <v>51</v>
      </c>
      <c r="M1380" s="68">
        <f t="shared" si="297"/>
        <v>52.499999999999993</v>
      </c>
      <c r="N1380" s="96">
        <v>49</v>
      </c>
      <c r="O1380" s="97" t="str">
        <f t="shared" si="298"/>
        <v>Mar</v>
      </c>
      <c r="P1380" s="96">
        <f t="shared" si="299"/>
        <v>49</v>
      </c>
      <c r="Q1380" s="98">
        <f t="shared" si="300"/>
        <v>0</v>
      </c>
      <c r="R1380" s="97">
        <f t="shared" si="301"/>
        <v>0</v>
      </c>
      <c r="S1380" s="99" t="str">
        <f t="shared" si="302"/>
        <v>GROWTH</v>
      </c>
      <c r="T1380" s="68">
        <v>0</v>
      </c>
      <c r="U1380" s="100" t="str">
        <f t="shared" si="303"/>
        <v>Apr</v>
      </c>
      <c r="V1380" s="96">
        <v>0</v>
      </c>
      <c r="W1380" s="101">
        <f t="shared" si="304"/>
        <v>49</v>
      </c>
      <c r="X1380" s="102">
        <f t="shared" si="305"/>
        <v>0</v>
      </c>
      <c r="Y1380" s="103" t="b">
        <f t="shared" si="306"/>
        <v>0</v>
      </c>
      <c r="Z1380" s="74">
        <v>0</v>
      </c>
      <c r="AA1380" s="69"/>
      <c r="AB1380" s="69" t="s">
        <v>133</v>
      </c>
      <c r="AC1380" s="84" t="s">
        <v>134</v>
      </c>
      <c r="AD1380" s="3">
        <f t="shared" si="307"/>
        <v>0</v>
      </c>
      <c r="AE1380" s="81"/>
    </row>
    <row r="1381" spans="1:31" ht="14.25" customHeight="1">
      <c r="A1381" s="84" t="s">
        <v>133</v>
      </c>
      <c r="B1381" s="82" t="s">
        <v>40</v>
      </c>
      <c r="C1381" s="82" t="s">
        <v>499</v>
      </c>
      <c r="D1381" s="82">
        <v>1000004336</v>
      </c>
      <c r="E1381" s="82" t="s">
        <v>500</v>
      </c>
      <c r="F1381" s="83">
        <v>45776</v>
      </c>
      <c r="G1381" s="66" t="str">
        <f t="shared" si="294"/>
        <v>Targeted Dealer</v>
      </c>
      <c r="H1381" s="66"/>
      <c r="I1381" s="67">
        <v>20</v>
      </c>
      <c r="J1381" s="67">
        <f t="shared" si="295"/>
        <v>18.666666666666664</v>
      </c>
      <c r="K1381" s="68">
        <v>20</v>
      </c>
      <c r="L1381" s="68">
        <f t="shared" si="296"/>
        <v>0</v>
      </c>
      <c r="M1381" s="68">
        <f t="shared" si="297"/>
        <v>107.14285714285715</v>
      </c>
      <c r="N1381" s="96">
        <v>20</v>
      </c>
      <c r="O1381" s="97" t="str">
        <f t="shared" si="298"/>
        <v>Mar</v>
      </c>
      <c r="P1381" s="96">
        <f t="shared" si="299"/>
        <v>20</v>
      </c>
      <c r="Q1381" s="98">
        <f t="shared" si="300"/>
        <v>0</v>
      </c>
      <c r="R1381" s="97">
        <f t="shared" si="301"/>
        <v>0</v>
      </c>
      <c r="S1381" s="99" t="str">
        <f t="shared" si="302"/>
        <v>GROWTH</v>
      </c>
      <c r="T1381" s="68">
        <v>0</v>
      </c>
      <c r="U1381" s="100" t="str">
        <f t="shared" si="303"/>
        <v>Apr</v>
      </c>
      <c r="V1381" s="96">
        <v>0</v>
      </c>
      <c r="W1381" s="101">
        <f t="shared" si="304"/>
        <v>20</v>
      </c>
      <c r="X1381" s="102">
        <f t="shared" si="305"/>
        <v>0</v>
      </c>
      <c r="Y1381" s="103" t="b">
        <f t="shared" si="306"/>
        <v>0</v>
      </c>
      <c r="Z1381" s="74">
        <v>0</v>
      </c>
      <c r="AA1381" s="69"/>
      <c r="AB1381" s="69" t="s">
        <v>133</v>
      </c>
      <c r="AC1381" s="84" t="s">
        <v>133</v>
      </c>
      <c r="AD1381" s="3">
        <f t="shared" si="307"/>
        <v>0</v>
      </c>
      <c r="AE1381" s="81"/>
    </row>
    <row r="1382" spans="1:31" ht="14.25" customHeight="1">
      <c r="A1382" s="84" t="s">
        <v>130</v>
      </c>
      <c r="B1382" s="82" t="s">
        <v>108</v>
      </c>
      <c r="C1382" s="82" t="s">
        <v>3126</v>
      </c>
      <c r="D1382" s="82">
        <v>1000004346</v>
      </c>
      <c r="E1382" s="82" t="s">
        <v>3127</v>
      </c>
      <c r="F1382" s="83">
        <v>45777</v>
      </c>
      <c r="G1382" s="66" t="str">
        <f t="shared" si="294"/>
        <v>Targeted Dealer</v>
      </c>
      <c r="H1382" s="66"/>
      <c r="I1382" s="67">
        <v>200</v>
      </c>
      <c r="J1382" s="67">
        <f t="shared" si="295"/>
        <v>186.66666666666669</v>
      </c>
      <c r="K1382" s="68">
        <v>165</v>
      </c>
      <c r="L1382" s="68">
        <f t="shared" si="296"/>
        <v>35</v>
      </c>
      <c r="M1382" s="68">
        <f t="shared" si="297"/>
        <v>88.392857142857125</v>
      </c>
      <c r="N1382" s="96">
        <v>222.5</v>
      </c>
      <c r="O1382" s="97" t="str">
        <f t="shared" si="298"/>
        <v>Mar</v>
      </c>
      <c r="P1382" s="96">
        <f t="shared" si="299"/>
        <v>222.5</v>
      </c>
      <c r="Q1382" s="98">
        <f t="shared" si="300"/>
        <v>-57.5</v>
      </c>
      <c r="R1382" s="97">
        <f t="shared" si="301"/>
        <v>-0.2584269662921348</v>
      </c>
      <c r="S1382" s="99" t="str">
        <f t="shared" si="302"/>
        <v>DEGROWTH</v>
      </c>
      <c r="T1382" s="68">
        <v>0</v>
      </c>
      <c r="U1382" s="100" t="str">
        <f t="shared" si="303"/>
        <v>Apr</v>
      </c>
      <c r="V1382" s="96">
        <v>0</v>
      </c>
      <c r="W1382" s="101">
        <f t="shared" si="304"/>
        <v>165</v>
      </c>
      <c r="X1382" s="102">
        <f t="shared" si="305"/>
        <v>0</v>
      </c>
      <c r="Y1382" s="103" t="b">
        <f t="shared" si="306"/>
        <v>0</v>
      </c>
      <c r="Z1382" s="74">
        <v>0</v>
      </c>
      <c r="AA1382" s="69"/>
      <c r="AB1382" s="69" t="s">
        <v>133</v>
      </c>
      <c r="AC1382" s="84" t="s">
        <v>130</v>
      </c>
      <c r="AD1382" s="3">
        <f t="shared" si="307"/>
        <v>0</v>
      </c>
      <c r="AE1382" s="81"/>
    </row>
    <row r="1383" spans="1:31" ht="14.25" customHeight="1">
      <c r="A1383" s="84" t="s">
        <v>133</v>
      </c>
      <c r="B1383" s="82" t="s">
        <v>21</v>
      </c>
      <c r="C1383" s="82" t="s">
        <v>3128</v>
      </c>
      <c r="D1383" s="82">
        <v>1000004354</v>
      </c>
      <c r="E1383" s="82" t="s">
        <v>3129</v>
      </c>
      <c r="F1383" s="83">
        <v>45785</v>
      </c>
      <c r="G1383" s="66" t="str">
        <f t="shared" si="294"/>
        <v>Targeted Dealer</v>
      </c>
      <c r="H1383" s="66"/>
      <c r="I1383" s="67">
        <v>70</v>
      </c>
      <c r="J1383" s="67">
        <f t="shared" si="295"/>
        <v>65.333333333333343</v>
      </c>
      <c r="K1383" s="68">
        <v>52</v>
      </c>
      <c r="L1383" s="68">
        <f t="shared" si="296"/>
        <v>18</v>
      </c>
      <c r="M1383" s="68">
        <f t="shared" si="297"/>
        <v>79.591836734693871</v>
      </c>
      <c r="N1383" s="96">
        <v>20</v>
      </c>
      <c r="O1383" s="97" t="str">
        <f t="shared" si="298"/>
        <v>Mar</v>
      </c>
      <c r="P1383" s="96">
        <f t="shared" si="299"/>
        <v>20</v>
      </c>
      <c r="Q1383" s="98">
        <f t="shared" si="300"/>
        <v>32</v>
      </c>
      <c r="R1383" s="97">
        <f t="shared" si="301"/>
        <v>1.6</v>
      </c>
      <c r="S1383" s="99" t="str">
        <f t="shared" si="302"/>
        <v>GROWTH</v>
      </c>
      <c r="T1383" s="68">
        <v>0</v>
      </c>
      <c r="U1383" s="100" t="str">
        <f t="shared" si="303"/>
        <v>Apr</v>
      </c>
      <c r="V1383" s="96">
        <v>0</v>
      </c>
      <c r="W1383" s="101">
        <f t="shared" si="304"/>
        <v>52</v>
      </c>
      <c r="X1383" s="102">
        <f t="shared" si="305"/>
        <v>0</v>
      </c>
      <c r="Y1383" s="103" t="b">
        <f t="shared" si="306"/>
        <v>0</v>
      </c>
      <c r="Z1383" s="74">
        <v>0</v>
      </c>
      <c r="AA1383" s="69"/>
      <c r="AB1383" s="69" t="s">
        <v>133</v>
      </c>
      <c r="AC1383" s="84" t="s">
        <v>133</v>
      </c>
      <c r="AD1383" s="3">
        <f t="shared" si="307"/>
        <v>0</v>
      </c>
      <c r="AE1383" s="81"/>
    </row>
    <row r="1384" spans="1:31" ht="14.25" customHeight="1">
      <c r="A1384" s="84" t="s">
        <v>133</v>
      </c>
      <c r="B1384" s="82" t="s">
        <v>145</v>
      </c>
      <c r="C1384" s="82" t="s">
        <v>3130</v>
      </c>
      <c r="D1384" s="82">
        <v>1000000704</v>
      </c>
      <c r="E1384" s="82" t="s">
        <v>3131</v>
      </c>
      <c r="F1384" s="83">
        <v>44738</v>
      </c>
      <c r="G1384" s="66" t="str">
        <f t="shared" si="294"/>
        <v>Targeted Dealer</v>
      </c>
      <c r="H1384" s="66"/>
      <c r="I1384" s="67">
        <v>120</v>
      </c>
      <c r="J1384" s="67">
        <f t="shared" si="295"/>
        <v>112</v>
      </c>
      <c r="K1384" s="68">
        <v>0</v>
      </c>
      <c r="L1384" s="68">
        <f t="shared" si="296"/>
        <v>120</v>
      </c>
      <c r="M1384" s="68">
        <f t="shared" si="297"/>
        <v>0</v>
      </c>
      <c r="N1384" s="96">
        <v>5</v>
      </c>
      <c r="O1384" s="97" t="str">
        <f t="shared" si="298"/>
        <v>Mar</v>
      </c>
      <c r="P1384" s="96">
        <f t="shared" si="299"/>
        <v>5</v>
      </c>
      <c r="Q1384" s="98">
        <f t="shared" si="300"/>
        <v>-5</v>
      </c>
      <c r="R1384" s="97">
        <f t="shared" si="301"/>
        <v>-1</v>
      </c>
      <c r="S1384" s="99" t="str">
        <f t="shared" si="302"/>
        <v>DEGROWTH</v>
      </c>
      <c r="T1384" s="68">
        <v>0</v>
      </c>
      <c r="U1384" s="100" t="str">
        <f t="shared" si="303"/>
        <v>Apr</v>
      </c>
      <c r="V1384" s="96">
        <v>0</v>
      </c>
      <c r="W1384" s="101">
        <f t="shared" si="304"/>
        <v>0</v>
      </c>
      <c r="X1384" s="102">
        <f t="shared" si="305"/>
        <v>0</v>
      </c>
      <c r="Y1384" s="103" t="b">
        <f t="shared" si="306"/>
        <v>0</v>
      </c>
      <c r="Z1384" s="74">
        <v>0</v>
      </c>
      <c r="AA1384" s="69"/>
      <c r="AB1384" s="69" t="s">
        <v>133</v>
      </c>
      <c r="AC1384" s="84" t="s">
        <v>133</v>
      </c>
      <c r="AD1384" s="3">
        <f t="shared" si="307"/>
        <v>1</v>
      </c>
      <c r="AE1384" s="81"/>
    </row>
    <row r="1385" spans="1:31" ht="14.25" customHeight="1">
      <c r="A1385" s="84" t="s">
        <v>133</v>
      </c>
      <c r="B1385" s="82" t="s">
        <v>145</v>
      </c>
      <c r="C1385" s="82" t="s">
        <v>3132</v>
      </c>
      <c r="D1385" s="82">
        <v>1000004322</v>
      </c>
      <c r="E1385" s="82" t="s">
        <v>3133</v>
      </c>
      <c r="F1385" s="83">
        <v>45768</v>
      </c>
      <c r="G1385" s="66" t="str">
        <f t="shared" si="294"/>
        <v>Targeted Dealer</v>
      </c>
      <c r="H1385" s="66"/>
      <c r="I1385" s="67">
        <v>30</v>
      </c>
      <c r="J1385" s="67">
        <f t="shared" si="295"/>
        <v>28</v>
      </c>
      <c r="K1385" s="68">
        <v>0</v>
      </c>
      <c r="L1385" s="68">
        <f t="shared" si="296"/>
        <v>30</v>
      </c>
      <c r="M1385" s="68">
        <f t="shared" si="297"/>
        <v>0</v>
      </c>
      <c r="N1385" s="96">
        <v>20</v>
      </c>
      <c r="O1385" s="97" t="str">
        <f t="shared" si="298"/>
        <v>Mar</v>
      </c>
      <c r="P1385" s="96">
        <f t="shared" si="299"/>
        <v>20</v>
      </c>
      <c r="Q1385" s="98">
        <f t="shared" si="300"/>
        <v>-20</v>
      </c>
      <c r="R1385" s="97">
        <f t="shared" si="301"/>
        <v>-1</v>
      </c>
      <c r="S1385" s="99" t="str">
        <f t="shared" si="302"/>
        <v>DEGROWTH</v>
      </c>
      <c r="T1385" s="68">
        <v>0</v>
      </c>
      <c r="U1385" s="100" t="str">
        <f t="shared" si="303"/>
        <v>Apr</v>
      </c>
      <c r="V1385" s="96">
        <v>0</v>
      </c>
      <c r="W1385" s="101">
        <f t="shared" si="304"/>
        <v>0</v>
      </c>
      <c r="X1385" s="102">
        <f t="shared" si="305"/>
        <v>0</v>
      </c>
      <c r="Y1385" s="103" t="b">
        <f t="shared" si="306"/>
        <v>0</v>
      </c>
      <c r="Z1385" s="74">
        <v>0</v>
      </c>
      <c r="AA1385" s="69"/>
      <c r="AB1385" s="69" t="s">
        <v>133</v>
      </c>
      <c r="AC1385" s="84" t="s">
        <v>133</v>
      </c>
      <c r="AD1385" s="3">
        <f t="shared" si="307"/>
        <v>1</v>
      </c>
      <c r="AE1385" s="81"/>
    </row>
    <row r="1386" spans="1:31" ht="14.25" customHeight="1">
      <c r="A1386" s="84" t="s">
        <v>134</v>
      </c>
      <c r="B1386" s="82" t="s">
        <v>74</v>
      </c>
      <c r="C1386" s="82" t="s">
        <v>3134</v>
      </c>
      <c r="D1386" s="82">
        <v>1000004351</v>
      </c>
      <c r="E1386" s="82" t="s">
        <v>3135</v>
      </c>
      <c r="F1386" s="83">
        <v>45786</v>
      </c>
      <c r="G1386" s="66" t="str">
        <f t="shared" si="294"/>
        <v>Targeted Dealer</v>
      </c>
      <c r="H1386" s="66"/>
      <c r="I1386" s="67">
        <v>30</v>
      </c>
      <c r="J1386" s="67">
        <f t="shared" si="295"/>
        <v>28</v>
      </c>
      <c r="K1386" s="68">
        <v>30</v>
      </c>
      <c r="L1386" s="68">
        <f t="shared" si="296"/>
        <v>0</v>
      </c>
      <c r="M1386" s="68">
        <f t="shared" si="297"/>
        <v>107.14285714285714</v>
      </c>
      <c r="N1386" s="96">
        <v>25</v>
      </c>
      <c r="O1386" s="97" t="str">
        <f t="shared" si="298"/>
        <v>Mar</v>
      </c>
      <c r="P1386" s="96">
        <f t="shared" si="299"/>
        <v>25</v>
      </c>
      <c r="Q1386" s="98">
        <f t="shared" si="300"/>
        <v>5</v>
      </c>
      <c r="R1386" s="97">
        <f t="shared" si="301"/>
        <v>0.19999999999999996</v>
      </c>
      <c r="S1386" s="99" t="str">
        <f t="shared" si="302"/>
        <v>GROWTH</v>
      </c>
      <c r="T1386" s="68">
        <v>0</v>
      </c>
      <c r="U1386" s="100" t="str">
        <f t="shared" si="303"/>
        <v>Apr</v>
      </c>
      <c r="V1386" s="96">
        <v>0</v>
      </c>
      <c r="W1386" s="101">
        <f t="shared" si="304"/>
        <v>30</v>
      </c>
      <c r="X1386" s="102">
        <f t="shared" si="305"/>
        <v>0</v>
      </c>
      <c r="Y1386" s="103" t="b">
        <f t="shared" si="306"/>
        <v>0</v>
      </c>
      <c r="Z1386" s="74">
        <v>0</v>
      </c>
      <c r="AA1386" s="69"/>
      <c r="AB1386" s="69" t="s">
        <v>133</v>
      </c>
      <c r="AC1386" s="84" t="s">
        <v>134</v>
      </c>
      <c r="AD1386" s="3">
        <f t="shared" si="307"/>
        <v>0</v>
      </c>
      <c r="AE1386" s="81"/>
    </row>
    <row r="1387" spans="1:31" ht="14.25" customHeight="1">
      <c r="A1387" s="84" t="s">
        <v>131</v>
      </c>
      <c r="B1387" s="82" t="s">
        <v>97</v>
      </c>
      <c r="C1387" s="82" t="s">
        <v>3136</v>
      </c>
      <c r="D1387" s="82">
        <v>1000004357</v>
      </c>
      <c r="E1387" s="82" t="s">
        <v>3137</v>
      </c>
      <c r="F1387" s="83">
        <v>45792</v>
      </c>
      <c r="G1387" s="66" t="str">
        <f t="shared" si="294"/>
        <v>Targeted Dealer</v>
      </c>
      <c r="H1387" s="66"/>
      <c r="I1387" s="67">
        <v>520</v>
      </c>
      <c r="J1387" s="67">
        <f t="shared" si="295"/>
        <v>485.33333333333331</v>
      </c>
      <c r="K1387" s="68">
        <v>1022.05</v>
      </c>
      <c r="L1387" s="68">
        <f t="shared" si="296"/>
        <v>-502.04999999999995</v>
      </c>
      <c r="M1387" s="68">
        <f t="shared" si="297"/>
        <v>210.58722527472526</v>
      </c>
      <c r="N1387" s="96">
        <v>880.35</v>
      </c>
      <c r="O1387" s="97" t="str">
        <f t="shared" si="298"/>
        <v>Mar</v>
      </c>
      <c r="P1387" s="96">
        <f t="shared" si="299"/>
        <v>880.35</v>
      </c>
      <c r="Q1387" s="98">
        <f t="shared" si="300"/>
        <v>141.69999999999993</v>
      </c>
      <c r="R1387" s="97">
        <f t="shared" si="301"/>
        <v>0.16095870960413472</v>
      </c>
      <c r="S1387" s="99" t="str">
        <f t="shared" si="302"/>
        <v>GROWTH</v>
      </c>
      <c r="T1387" s="68">
        <v>0</v>
      </c>
      <c r="U1387" s="100" t="str">
        <f t="shared" si="303"/>
        <v>Apr</v>
      </c>
      <c r="V1387" s="96">
        <v>0</v>
      </c>
      <c r="W1387" s="101">
        <f t="shared" si="304"/>
        <v>1022.05</v>
      </c>
      <c r="X1387" s="102">
        <f t="shared" si="305"/>
        <v>0</v>
      </c>
      <c r="Y1387" s="103" t="b">
        <f t="shared" si="306"/>
        <v>0</v>
      </c>
      <c r="Z1387" s="74">
        <v>0</v>
      </c>
      <c r="AA1387" s="69"/>
      <c r="AB1387" s="69" t="s">
        <v>133</v>
      </c>
      <c r="AC1387" s="84" t="s">
        <v>131</v>
      </c>
      <c r="AD1387" s="3">
        <f t="shared" si="307"/>
        <v>0</v>
      </c>
      <c r="AE1387" s="81"/>
    </row>
    <row r="1388" spans="1:31" ht="14.25" customHeight="1">
      <c r="A1388" s="84" t="s">
        <v>133</v>
      </c>
      <c r="B1388" s="82" t="s">
        <v>51</v>
      </c>
      <c r="C1388" s="82" t="s">
        <v>3138</v>
      </c>
      <c r="D1388" s="82">
        <v>1000004359</v>
      </c>
      <c r="E1388" s="82" t="s">
        <v>3139</v>
      </c>
      <c r="F1388" s="83">
        <v>45794</v>
      </c>
      <c r="G1388" s="66" t="str">
        <f t="shared" si="294"/>
        <v>Targeted Dealer</v>
      </c>
      <c r="H1388" s="66"/>
      <c r="I1388" s="67">
        <v>450</v>
      </c>
      <c r="J1388" s="67">
        <f t="shared" si="295"/>
        <v>420</v>
      </c>
      <c r="K1388" s="68">
        <v>458</v>
      </c>
      <c r="L1388" s="68">
        <f t="shared" si="296"/>
        <v>-8</v>
      </c>
      <c r="M1388" s="68">
        <f t="shared" si="297"/>
        <v>109.04761904761904</v>
      </c>
      <c r="N1388" s="96">
        <v>316</v>
      </c>
      <c r="O1388" s="97" t="str">
        <f t="shared" si="298"/>
        <v>Mar</v>
      </c>
      <c r="P1388" s="96">
        <f t="shared" si="299"/>
        <v>316</v>
      </c>
      <c r="Q1388" s="98">
        <f t="shared" si="300"/>
        <v>142</v>
      </c>
      <c r="R1388" s="97">
        <f t="shared" si="301"/>
        <v>0.44936708860759489</v>
      </c>
      <c r="S1388" s="99" t="str">
        <f t="shared" si="302"/>
        <v>GROWTH</v>
      </c>
      <c r="T1388" s="68">
        <v>0</v>
      </c>
      <c r="U1388" s="100" t="str">
        <f t="shared" si="303"/>
        <v>Apr</v>
      </c>
      <c r="V1388" s="96">
        <v>0</v>
      </c>
      <c r="W1388" s="101">
        <f t="shared" si="304"/>
        <v>458</v>
      </c>
      <c r="X1388" s="102">
        <f t="shared" si="305"/>
        <v>0</v>
      </c>
      <c r="Y1388" s="103" t="b">
        <f t="shared" si="306"/>
        <v>0</v>
      </c>
      <c r="Z1388" s="74">
        <v>0</v>
      </c>
      <c r="AA1388" s="69"/>
      <c r="AB1388" s="69" t="s">
        <v>133</v>
      </c>
      <c r="AC1388" s="84" t="s">
        <v>133</v>
      </c>
      <c r="AD1388" s="3">
        <f t="shared" si="307"/>
        <v>0</v>
      </c>
      <c r="AE1388" s="81"/>
    </row>
    <row r="1389" spans="1:31" ht="14.25" customHeight="1">
      <c r="A1389" s="84" t="s">
        <v>131</v>
      </c>
      <c r="B1389" s="82" t="s">
        <v>93</v>
      </c>
      <c r="C1389" s="82" t="s">
        <v>3140</v>
      </c>
      <c r="D1389" s="82">
        <v>1000004356</v>
      </c>
      <c r="E1389" s="82" t="s">
        <v>3141</v>
      </c>
      <c r="F1389" s="83">
        <v>45792</v>
      </c>
      <c r="G1389" s="66" t="str">
        <f t="shared" si="294"/>
        <v>Targeted Dealer</v>
      </c>
      <c r="H1389" s="66"/>
      <c r="I1389" s="67">
        <v>70</v>
      </c>
      <c r="J1389" s="67">
        <f t="shared" si="295"/>
        <v>65.333333333333343</v>
      </c>
      <c r="K1389" s="68">
        <v>145.5</v>
      </c>
      <c r="L1389" s="68">
        <f t="shared" si="296"/>
        <v>-75.5</v>
      </c>
      <c r="M1389" s="68">
        <f t="shared" si="297"/>
        <v>222.70408163265301</v>
      </c>
      <c r="N1389" s="96">
        <v>80</v>
      </c>
      <c r="O1389" s="97" t="str">
        <f t="shared" si="298"/>
        <v>Mar</v>
      </c>
      <c r="P1389" s="96">
        <f t="shared" si="299"/>
        <v>80</v>
      </c>
      <c r="Q1389" s="98">
        <f t="shared" si="300"/>
        <v>65.5</v>
      </c>
      <c r="R1389" s="97">
        <f t="shared" si="301"/>
        <v>0.81875000000000009</v>
      </c>
      <c r="S1389" s="99" t="str">
        <f t="shared" si="302"/>
        <v>GROWTH</v>
      </c>
      <c r="T1389" s="68">
        <v>0</v>
      </c>
      <c r="U1389" s="100" t="str">
        <f t="shared" si="303"/>
        <v>Apr</v>
      </c>
      <c r="V1389" s="96">
        <v>0</v>
      </c>
      <c r="W1389" s="101">
        <f t="shared" si="304"/>
        <v>145.5</v>
      </c>
      <c r="X1389" s="102">
        <f t="shared" si="305"/>
        <v>0</v>
      </c>
      <c r="Y1389" s="103" t="b">
        <f t="shared" si="306"/>
        <v>0</v>
      </c>
      <c r="Z1389" s="74">
        <v>0</v>
      </c>
      <c r="AA1389" s="69"/>
      <c r="AB1389" s="69" t="s">
        <v>133</v>
      </c>
      <c r="AC1389" s="84" t="s">
        <v>131</v>
      </c>
      <c r="AD1389" s="3">
        <f t="shared" si="307"/>
        <v>0</v>
      </c>
      <c r="AE1389" s="81"/>
    </row>
    <row r="1390" spans="1:31" ht="14.25" customHeight="1">
      <c r="A1390" s="84" t="s">
        <v>130</v>
      </c>
      <c r="B1390" s="82" t="s">
        <v>108</v>
      </c>
      <c r="C1390" s="82" t="s">
        <v>3142</v>
      </c>
      <c r="D1390" s="82">
        <v>1000004363</v>
      </c>
      <c r="E1390" s="82" t="s">
        <v>3143</v>
      </c>
      <c r="F1390" s="83">
        <v>45793</v>
      </c>
      <c r="G1390" s="66" t="str">
        <f t="shared" si="294"/>
        <v>Targeted Dealer</v>
      </c>
      <c r="H1390" s="66"/>
      <c r="I1390" s="67">
        <v>272</v>
      </c>
      <c r="J1390" s="67">
        <f t="shared" si="295"/>
        <v>253.86666666666667</v>
      </c>
      <c r="K1390" s="68">
        <v>335</v>
      </c>
      <c r="L1390" s="68">
        <f t="shared" si="296"/>
        <v>-63</v>
      </c>
      <c r="M1390" s="68">
        <f t="shared" si="297"/>
        <v>131.95903361344537</v>
      </c>
      <c r="N1390" s="96">
        <v>350</v>
      </c>
      <c r="O1390" s="97" t="str">
        <f t="shared" si="298"/>
        <v>Mar</v>
      </c>
      <c r="P1390" s="96">
        <f t="shared" si="299"/>
        <v>350</v>
      </c>
      <c r="Q1390" s="98">
        <f t="shared" si="300"/>
        <v>-15</v>
      </c>
      <c r="R1390" s="97">
        <f t="shared" si="301"/>
        <v>-4.2857142857142816E-2</v>
      </c>
      <c r="S1390" s="99" t="str">
        <f t="shared" si="302"/>
        <v>DEGROWTH</v>
      </c>
      <c r="T1390" s="68">
        <v>0</v>
      </c>
      <c r="U1390" s="100" t="str">
        <f t="shared" si="303"/>
        <v>Apr</v>
      </c>
      <c r="V1390" s="96">
        <v>0</v>
      </c>
      <c r="W1390" s="101">
        <f t="shared" si="304"/>
        <v>335</v>
      </c>
      <c r="X1390" s="102">
        <f t="shared" si="305"/>
        <v>0</v>
      </c>
      <c r="Y1390" s="103" t="b">
        <f t="shared" si="306"/>
        <v>0</v>
      </c>
      <c r="Z1390" s="74">
        <v>0</v>
      </c>
      <c r="AA1390" s="69"/>
      <c r="AB1390" s="69" t="s">
        <v>133</v>
      </c>
      <c r="AC1390" s="84" t="s">
        <v>130</v>
      </c>
      <c r="AD1390" s="3">
        <f t="shared" si="307"/>
        <v>0</v>
      </c>
      <c r="AE1390" s="81"/>
    </row>
    <row r="1391" spans="1:31" ht="14.25" customHeight="1">
      <c r="A1391" s="84" t="s">
        <v>130</v>
      </c>
      <c r="B1391" s="82" t="s">
        <v>122</v>
      </c>
      <c r="C1391" s="82" t="s">
        <v>3144</v>
      </c>
      <c r="D1391" s="82">
        <v>1000004355</v>
      </c>
      <c r="E1391" s="82" t="s">
        <v>3145</v>
      </c>
      <c r="F1391" s="83">
        <v>45792</v>
      </c>
      <c r="G1391" s="66" t="str">
        <f t="shared" si="294"/>
        <v>Targeted Dealer</v>
      </c>
      <c r="H1391" s="66"/>
      <c r="I1391" s="67">
        <v>70</v>
      </c>
      <c r="J1391" s="67">
        <f t="shared" si="295"/>
        <v>65.333333333333343</v>
      </c>
      <c r="K1391" s="68">
        <v>65</v>
      </c>
      <c r="L1391" s="68">
        <f t="shared" si="296"/>
        <v>5</v>
      </c>
      <c r="M1391" s="68">
        <f t="shared" si="297"/>
        <v>99.489795918367335</v>
      </c>
      <c r="N1391" s="96">
        <v>40</v>
      </c>
      <c r="O1391" s="97" t="str">
        <f t="shared" si="298"/>
        <v>Mar</v>
      </c>
      <c r="P1391" s="96">
        <f t="shared" si="299"/>
        <v>40</v>
      </c>
      <c r="Q1391" s="98">
        <f t="shared" si="300"/>
        <v>25</v>
      </c>
      <c r="R1391" s="97">
        <f t="shared" si="301"/>
        <v>0.625</v>
      </c>
      <c r="S1391" s="99" t="str">
        <f t="shared" si="302"/>
        <v>GROWTH</v>
      </c>
      <c r="T1391" s="68">
        <v>0</v>
      </c>
      <c r="U1391" s="100" t="str">
        <f t="shared" si="303"/>
        <v>Apr</v>
      </c>
      <c r="V1391" s="96">
        <v>0</v>
      </c>
      <c r="W1391" s="101">
        <f t="shared" si="304"/>
        <v>65</v>
      </c>
      <c r="X1391" s="102">
        <f t="shared" si="305"/>
        <v>0</v>
      </c>
      <c r="Y1391" s="103" t="b">
        <f t="shared" si="306"/>
        <v>0</v>
      </c>
      <c r="Z1391" s="74">
        <v>0</v>
      </c>
      <c r="AA1391" s="69"/>
      <c r="AB1391" s="69" t="s">
        <v>133</v>
      </c>
      <c r="AC1391" s="84" t="s">
        <v>130</v>
      </c>
      <c r="AD1391" s="3">
        <f t="shared" si="307"/>
        <v>0</v>
      </c>
      <c r="AE1391" s="81"/>
    </row>
    <row r="1392" spans="1:31" ht="14.25" customHeight="1">
      <c r="A1392" s="84" t="s">
        <v>130</v>
      </c>
      <c r="B1392" s="82" t="s">
        <v>122</v>
      </c>
      <c r="C1392" s="82" t="s">
        <v>3146</v>
      </c>
      <c r="D1392" s="82">
        <v>1000004335</v>
      </c>
      <c r="E1392" s="82" t="s">
        <v>3147</v>
      </c>
      <c r="F1392" s="83">
        <v>45775</v>
      </c>
      <c r="G1392" s="66" t="str">
        <f t="shared" si="294"/>
        <v>Targeted Dealer</v>
      </c>
      <c r="H1392" s="66"/>
      <c r="I1392" s="67">
        <v>65</v>
      </c>
      <c r="J1392" s="67">
        <f t="shared" si="295"/>
        <v>60.666666666666664</v>
      </c>
      <c r="K1392" s="68">
        <v>80</v>
      </c>
      <c r="L1392" s="68">
        <f t="shared" si="296"/>
        <v>-15</v>
      </c>
      <c r="M1392" s="68">
        <f t="shared" si="297"/>
        <v>131.86813186813185</v>
      </c>
      <c r="N1392" s="96">
        <v>52.5</v>
      </c>
      <c r="O1392" s="97" t="str">
        <f t="shared" si="298"/>
        <v>Mar</v>
      </c>
      <c r="P1392" s="96">
        <f t="shared" si="299"/>
        <v>52.5</v>
      </c>
      <c r="Q1392" s="98">
        <f t="shared" si="300"/>
        <v>27.5</v>
      </c>
      <c r="R1392" s="97">
        <f t="shared" si="301"/>
        <v>0.52380952380952372</v>
      </c>
      <c r="S1392" s="99" t="str">
        <f t="shared" si="302"/>
        <v>GROWTH</v>
      </c>
      <c r="T1392" s="68">
        <v>0</v>
      </c>
      <c r="U1392" s="100" t="str">
        <f t="shared" si="303"/>
        <v>Apr</v>
      </c>
      <c r="V1392" s="96">
        <v>0</v>
      </c>
      <c r="W1392" s="101">
        <f t="shared" si="304"/>
        <v>80</v>
      </c>
      <c r="X1392" s="102">
        <f t="shared" si="305"/>
        <v>0</v>
      </c>
      <c r="Y1392" s="103" t="b">
        <f t="shared" si="306"/>
        <v>0</v>
      </c>
      <c r="Z1392" s="74">
        <v>0</v>
      </c>
      <c r="AA1392" s="69"/>
      <c r="AB1392" s="69" t="s">
        <v>133</v>
      </c>
      <c r="AC1392" s="84" t="s">
        <v>130</v>
      </c>
      <c r="AD1392" s="3">
        <f t="shared" si="307"/>
        <v>0</v>
      </c>
      <c r="AE1392" s="81"/>
    </row>
    <row r="1393" spans="1:31" ht="14.25" customHeight="1">
      <c r="A1393" s="84" t="s">
        <v>132</v>
      </c>
      <c r="B1393" s="82" t="s">
        <v>101</v>
      </c>
      <c r="C1393" s="82" t="s">
        <v>3148</v>
      </c>
      <c r="D1393" s="82">
        <v>1000004358</v>
      </c>
      <c r="E1393" s="82" t="s">
        <v>3149</v>
      </c>
      <c r="F1393" s="83">
        <v>45794</v>
      </c>
      <c r="G1393" s="66" t="str">
        <f t="shared" si="294"/>
        <v>Targeted Dealer</v>
      </c>
      <c r="H1393" s="66"/>
      <c r="I1393" s="67">
        <v>30</v>
      </c>
      <c r="J1393" s="67">
        <f t="shared" si="295"/>
        <v>28</v>
      </c>
      <c r="K1393" s="68">
        <v>60</v>
      </c>
      <c r="L1393" s="68">
        <f t="shared" si="296"/>
        <v>-30</v>
      </c>
      <c r="M1393" s="68">
        <f t="shared" si="297"/>
        <v>214.28571428571428</v>
      </c>
      <c r="N1393" s="96">
        <v>20</v>
      </c>
      <c r="O1393" s="97" t="str">
        <f t="shared" si="298"/>
        <v>Mar</v>
      </c>
      <c r="P1393" s="96">
        <f t="shared" si="299"/>
        <v>20</v>
      </c>
      <c r="Q1393" s="98">
        <f t="shared" si="300"/>
        <v>40</v>
      </c>
      <c r="R1393" s="97">
        <f t="shared" si="301"/>
        <v>2</v>
      </c>
      <c r="S1393" s="99" t="str">
        <f t="shared" si="302"/>
        <v>GROWTH</v>
      </c>
      <c r="T1393" s="68">
        <v>0</v>
      </c>
      <c r="U1393" s="100" t="str">
        <f t="shared" si="303"/>
        <v>Apr</v>
      </c>
      <c r="V1393" s="96">
        <v>0</v>
      </c>
      <c r="W1393" s="101">
        <f t="shared" si="304"/>
        <v>60</v>
      </c>
      <c r="X1393" s="102">
        <f t="shared" si="305"/>
        <v>0</v>
      </c>
      <c r="Y1393" s="103" t="b">
        <f t="shared" si="306"/>
        <v>0</v>
      </c>
      <c r="Z1393" s="74">
        <v>0</v>
      </c>
      <c r="AA1393" s="69"/>
      <c r="AB1393" s="69" t="s">
        <v>133</v>
      </c>
      <c r="AC1393" s="84" t="s">
        <v>132</v>
      </c>
      <c r="AD1393" s="3">
        <f t="shared" si="307"/>
        <v>0</v>
      </c>
      <c r="AE1393" s="81"/>
    </row>
    <row r="1394" spans="1:31" ht="14.25" customHeight="1">
      <c r="A1394" s="84" t="s">
        <v>134</v>
      </c>
      <c r="B1394" s="82" t="s">
        <v>74</v>
      </c>
      <c r="C1394" s="82" t="s">
        <v>3150</v>
      </c>
      <c r="D1394" s="82">
        <v>1000004369</v>
      </c>
      <c r="E1394" s="82" t="s">
        <v>3151</v>
      </c>
      <c r="F1394" s="83">
        <v>45799</v>
      </c>
      <c r="G1394" s="66" t="str">
        <f t="shared" si="294"/>
        <v>Targeted Dealer</v>
      </c>
      <c r="H1394" s="66"/>
      <c r="I1394" s="67">
        <v>100</v>
      </c>
      <c r="J1394" s="67">
        <f t="shared" si="295"/>
        <v>93.333333333333343</v>
      </c>
      <c r="K1394" s="68">
        <v>69.849999999999994</v>
      </c>
      <c r="L1394" s="68">
        <f t="shared" si="296"/>
        <v>30.150000000000006</v>
      </c>
      <c r="M1394" s="68">
        <f t="shared" si="297"/>
        <v>74.839285714285694</v>
      </c>
      <c r="N1394" s="96">
        <v>130</v>
      </c>
      <c r="O1394" s="97" t="str">
        <f t="shared" si="298"/>
        <v>Mar</v>
      </c>
      <c r="P1394" s="96">
        <f t="shared" si="299"/>
        <v>130</v>
      </c>
      <c r="Q1394" s="98">
        <f t="shared" si="300"/>
        <v>-60.150000000000006</v>
      </c>
      <c r="R1394" s="97">
        <f t="shared" si="301"/>
        <v>-0.46269230769230774</v>
      </c>
      <c r="S1394" s="99" t="str">
        <f t="shared" si="302"/>
        <v>DEGROWTH</v>
      </c>
      <c r="T1394" s="68">
        <v>0</v>
      </c>
      <c r="U1394" s="100" t="str">
        <f t="shared" si="303"/>
        <v>Apr</v>
      </c>
      <c r="V1394" s="96">
        <v>0</v>
      </c>
      <c r="W1394" s="101">
        <f t="shared" si="304"/>
        <v>69.849999999999994</v>
      </c>
      <c r="X1394" s="102">
        <f t="shared" si="305"/>
        <v>0</v>
      </c>
      <c r="Y1394" s="103" t="b">
        <f t="shared" si="306"/>
        <v>0</v>
      </c>
      <c r="Z1394" s="74">
        <v>0</v>
      </c>
      <c r="AA1394" s="69"/>
      <c r="AB1394" s="69" t="s">
        <v>133</v>
      </c>
      <c r="AC1394" s="84" t="s">
        <v>134</v>
      </c>
      <c r="AD1394" s="3">
        <f t="shared" si="307"/>
        <v>0</v>
      </c>
      <c r="AE1394" s="81"/>
    </row>
    <row r="1395" spans="1:31" ht="14.25" customHeight="1">
      <c r="A1395" s="84" t="s">
        <v>134</v>
      </c>
      <c r="B1395" s="82" t="s">
        <v>79</v>
      </c>
      <c r="C1395" s="82" t="s">
        <v>3152</v>
      </c>
      <c r="D1395" s="82">
        <v>1000004367</v>
      </c>
      <c r="E1395" s="82" t="s">
        <v>3153</v>
      </c>
      <c r="F1395" s="83">
        <v>45799</v>
      </c>
      <c r="G1395" s="66" t="str">
        <f t="shared" si="294"/>
        <v>Targeted Dealer</v>
      </c>
      <c r="H1395" s="66"/>
      <c r="I1395" s="67">
        <v>500</v>
      </c>
      <c r="J1395" s="67">
        <f t="shared" si="295"/>
        <v>466.66666666666669</v>
      </c>
      <c r="K1395" s="68">
        <v>939.85</v>
      </c>
      <c r="L1395" s="68">
        <f t="shared" si="296"/>
        <v>-439.85</v>
      </c>
      <c r="M1395" s="68">
        <f t="shared" si="297"/>
        <v>201.39642857142857</v>
      </c>
      <c r="N1395" s="96">
        <v>427.1</v>
      </c>
      <c r="O1395" s="97" t="str">
        <f t="shared" si="298"/>
        <v>Mar</v>
      </c>
      <c r="P1395" s="96">
        <f t="shared" si="299"/>
        <v>427.1</v>
      </c>
      <c r="Q1395" s="98">
        <f t="shared" si="300"/>
        <v>512.75</v>
      </c>
      <c r="R1395" s="97">
        <f t="shared" si="301"/>
        <v>1.2005385155701238</v>
      </c>
      <c r="S1395" s="99" t="str">
        <f t="shared" si="302"/>
        <v>GROWTH</v>
      </c>
      <c r="T1395" s="68">
        <v>0</v>
      </c>
      <c r="U1395" s="100" t="str">
        <f t="shared" si="303"/>
        <v>Apr</v>
      </c>
      <c r="V1395" s="96">
        <v>0</v>
      </c>
      <c r="W1395" s="101">
        <f t="shared" si="304"/>
        <v>939.85</v>
      </c>
      <c r="X1395" s="102">
        <f t="shared" si="305"/>
        <v>0</v>
      </c>
      <c r="Y1395" s="103" t="b">
        <f t="shared" si="306"/>
        <v>0</v>
      </c>
      <c r="Z1395" s="74">
        <v>0</v>
      </c>
      <c r="AA1395" s="69"/>
      <c r="AB1395" s="69" t="s">
        <v>133</v>
      </c>
      <c r="AC1395" s="84" t="s">
        <v>134</v>
      </c>
      <c r="AD1395" s="3">
        <f t="shared" si="307"/>
        <v>0</v>
      </c>
      <c r="AE1395" s="81"/>
    </row>
    <row r="1396" spans="1:31" ht="14.25" customHeight="1">
      <c r="A1396" s="84" t="s">
        <v>134</v>
      </c>
      <c r="B1396" s="82" t="s">
        <v>65</v>
      </c>
      <c r="C1396" s="82" t="s">
        <v>3154</v>
      </c>
      <c r="D1396" s="82">
        <v>1000004370</v>
      </c>
      <c r="E1396" s="82" t="s">
        <v>3155</v>
      </c>
      <c r="F1396" s="83">
        <v>45803</v>
      </c>
      <c r="G1396" s="66" t="str">
        <f t="shared" si="294"/>
        <v>Targeted Dealer</v>
      </c>
      <c r="H1396" s="66"/>
      <c r="I1396" s="67">
        <v>125</v>
      </c>
      <c r="J1396" s="67">
        <f t="shared" si="295"/>
        <v>116.66666666666667</v>
      </c>
      <c r="K1396" s="68">
        <v>100</v>
      </c>
      <c r="L1396" s="68">
        <f t="shared" si="296"/>
        <v>25</v>
      </c>
      <c r="M1396" s="68">
        <f t="shared" si="297"/>
        <v>85.714285714285708</v>
      </c>
      <c r="N1396" s="96">
        <v>100</v>
      </c>
      <c r="O1396" s="97" t="str">
        <f t="shared" si="298"/>
        <v>Mar</v>
      </c>
      <c r="P1396" s="96">
        <f t="shared" si="299"/>
        <v>100</v>
      </c>
      <c r="Q1396" s="98">
        <f t="shared" si="300"/>
        <v>0</v>
      </c>
      <c r="R1396" s="97">
        <f t="shared" si="301"/>
        <v>0</v>
      </c>
      <c r="S1396" s="99" t="str">
        <f t="shared" si="302"/>
        <v>GROWTH</v>
      </c>
      <c r="T1396" s="68">
        <v>0</v>
      </c>
      <c r="U1396" s="100" t="str">
        <f t="shared" si="303"/>
        <v>Apr</v>
      </c>
      <c r="V1396" s="96">
        <v>0</v>
      </c>
      <c r="W1396" s="101">
        <f t="shared" si="304"/>
        <v>100</v>
      </c>
      <c r="X1396" s="102">
        <f t="shared" si="305"/>
        <v>0</v>
      </c>
      <c r="Y1396" s="103" t="b">
        <f t="shared" si="306"/>
        <v>0</v>
      </c>
      <c r="Z1396" s="74">
        <v>0</v>
      </c>
      <c r="AA1396" s="69"/>
      <c r="AB1396" s="69" t="s">
        <v>133</v>
      </c>
      <c r="AC1396" s="84" t="s">
        <v>134</v>
      </c>
      <c r="AD1396" s="3">
        <f t="shared" si="307"/>
        <v>0</v>
      </c>
      <c r="AE1396" s="81"/>
    </row>
    <row r="1397" spans="1:31" ht="14.25" customHeight="1">
      <c r="A1397" s="84" t="s">
        <v>133</v>
      </c>
      <c r="B1397" s="82" t="s">
        <v>55</v>
      </c>
      <c r="C1397" s="82" t="s">
        <v>503</v>
      </c>
      <c r="D1397" s="82">
        <v>1000004283</v>
      </c>
      <c r="E1397" s="82" t="s">
        <v>504</v>
      </c>
      <c r="F1397" s="83">
        <v>45735</v>
      </c>
      <c r="G1397" s="66" t="str">
        <f t="shared" si="294"/>
        <v>Targeted Dealer</v>
      </c>
      <c r="H1397" s="66"/>
      <c r="I1397" s="67">
        <v>35</v>
      </c>
      <c r="J1397" s="67">
        <f t="shared" si="295"/>
        <v>32.666666666666671</v>
      </c>
      <c r="K1397" s="68">
        <v>0</v>
      </c>
      <c r="L1397" s="68">
        <f t="shared" si="296"/>
        <v>35</v>
      </c>
      <c r="M1397" s="68">
        <f t="shared" si="297"/>
        <v>0</v>
      </c>
      <c r="N1397" s="96">
        <v>35</v>
      </c>
      <c r="O1397" s="97" t="str">
        <f t="shared" si="298"/>
        <v>Mar</v>
      </c>
      <c r="P1397" s="96">
        <f t="shared" si="299"/>
        <v>35</v>
      </c>
      <c r="Q1397" s="98">
        <f t="shared" si="300"/>
        <v>-35</v>
      </c>
      <c r="R1397" s="97">
        <f t="shared" si="301"/>
        <v>-1</v>
      </c>
      <c r="S1397" s="99" t="str">
        <f t="shared" si="302"/>
        <v>DEGROWTH</v>
      </c>
      <c r="T1397" s="68">
        <v>0</v>
      </c>
      <c r="U1397" s="100" t="str">
        <f t="shared" si="303"/>
        <v>Apr</v>
      </c>
      <c r="V1397" s="96">
        <v>0</v>
      </c>
      <c r="W1397" s="101">
        <f t="shared" si="304"/>
        <v>0</v>
      </c>
      <c r="X1397" s="102">
        <f t="shared" si="305"/>
        <v>0</v>
      </c>
      <c r="Y1397" s="103" t="b">
        <f t="shared" si="306"/>
        <v>0</v>
      </c>
      <c r="Z1397" s="74">
        <v>0</v>
      </c>
      <c r="AA1397" s="69"/>
      <c r="AB1397" s="69" t="s">
        <v>133</v>
      </c>
      <c r="AC1397" s="84" t="s">
        <v>133</v>
      </c>
      <c r="AD1397" s="3">
        <f t="shared" si="307"/>
        <v>1</v>
      </c>
      <c r="AE1397" s="81"/>
    </row>
    <row r="1398" spans="1:31" ht="14.25" customHeight="1">
      <c r="A1398" s="84" t="s">
        <v>133</v>
      </c>
      <c r="B1398" s="82" t="s">
        <v>30</v>
      </c>
      <c r="C1398" s="82" t="s">
        <v>3156</v>
      </c>
      <c r="D1398" s="82">
        <v>1000002739</v>
      </c>
      <c r="E1398" s="82" t="s">
        <v>3157</v>
      </c>
      <c r="F1398" s="83">
        <v>44739</v>
      </c>
      <c r="G1398" s="66" t="str">
        <f t="shared" si="294"/>
        <v>Targeted Dealer</v>
      </c>
      <c r="H1398" s="66"/>
      <c r="I1398" s="67">
        <v>80</v>
      </c>
      <c r="J1398" s="67">
        <f t="shared" si="295"/>
        <v>74.666666666666657</v>
      </c>
      <c r="K1398" s="68">
        <v>65</v>
      </c>
      <c r="L1398" s="68">
        <f t="shared" si="296"/>
        <v>15</v>
      </c>
      <c r="M1398" s="68">
        <f t="shared" si="297"/>
        <v>87.053571428571431</v>
      </c>
      <c r="N1398" s="96">
        <v>55</v>
      </c>
      <c r="O1398" s="97" t="str">
        <f t="shared" si="298"/>
        <v>Mar</v>
      </c>
      <c r="P1398" s="96">
        <f t="shared" si="299"/>
        <v>55</v>
      </c>
      <c r="Q1398" s="98">
        <f t="shared" si="300"/>
        <v>10</v>
      </c>
      <c r="R1398" s="97">
        <f t="shared" si="301"/>
        <v>0.18181818181818188</v>
      </c>
      <c r="S1398" s="99" t="str">
        <f t="shared" si="302"/>
        <v>GROWTH</v>
      </c>
      <c r="T1398" s="68">
        <v>0</v>
      </c>
      <c r="U1398" s="100" t="str">
        <f t="shared" si="303"/>
        <v>Apr</v>
      </c>
      <c r="V1398" s="96">
        <v>0</v>
      </c>
      <c r="W1398" s="101">
        <f t="shared" si="304"/>
        <v>65</v>
      </c>
      <c r="X1398" s="102">
        <f t="shared" si="305"/>
        <v>0</v>
      </c>
      <c r="Y1398" s="103" t="b">
        <f t="shared" si="306"/>
        <v>0</v>
      </c>
      <c r="Z1398" s="74">
        <v>0</v>
      </c>
      <c r="AA1398" s="69"/>
      <c r="AB1398" s="69" t="s">
        <v>133</v>
      </c>
      <c r="AC1398" s="84" t="s">
        <v>133</v>
      </c>
      <c r="AD1398" s="3">
        <f t="shared" si="307"/>
        <v>0</v>
      </c>
      <c r="AE1398" s="81"/>
    </row>
    <row r="1399" spans="1:31" ht="14.25" customHeight="1">
      <c r="A1399" s="84" t="s">
        <v>131</v>
      </c>
      <c r="B1399" s="82" t="s">
        <v>140</v>
      </c>
      <c r="C1399" s="82" t="s">
        <v>3158</v>
      </c>
      <c r="D1399" s="82">
        <v>1000004347</v>
      </c>
      <c r="E1399" s="82" t="s">
        <v>3159</v>
      </c>
      <c r="F1399" s="83">
        <v>45782</v>
      </c>
      <c r="G1399" s="66" t="str">
        <f t="shared" si="294"/>
        <v>Targeted Dealer</v>
      </c>
      <c r="H1399" s="66"/>
      <c r="I1399" s="67">
        <v>110</v>
      </c>
      <c r="J1399" s="67">
        <f t="shared" si="295"/>
        <v>102.66666666666666</v>
      </c>
      <c r="K1399" s="68">
        <v>173</v>
      </c>
      <c r="L1399" s="68">
        <f t="shared" si="296"/>
        <v>-63</v>
      </c>
      <c r="M1399" s="68">
        <f t="shared" si="297"/>
        <v>168.50649350649351</v>
      </c>
      <c r="N1399" s="96">
        <v>223</v>
      </c>
      <c r="O1399" s="97" t="str">
        <f t="shared" si="298"/>
        <v>Mar</v>
      </c>
      <c r="P1399" s="96">
        <f t="shared" si="299"/>
        <v>223</v>
      </c>
      <c r="Q1399" s="98">
        <f t="shared" si="300"/>
        <v>-50</v>
      </c>
      <c r="R1399" s="97">
        <f t="shared" si="301"/>
        <v>-0.22421524663677128</v>
      </c>
      <c r="S1399" s="99" t="str">
        <f t="shared" si="302"/>
        <v>DEGROWTH</v>
      </c>
      <c r="T1399" s="68">
        <v>0</v>
      </c>
      <c r="U1399" s="100" t="str">
        <f t="shared" si="303"/>
        <v>Apr</v>
      </c>
      <c r="V1399" s="96">
        <v>0</v>
      </c>
      <c r="W1399" s="101">
        <f t="shared" si="304"/>
        <v>173</v>
      </c>
      <c r="X1399" s="102">
        <f t="shared" si="305"/>
        <v>0</v>
      </c>
      <c r="Y1399" s="103" t="b">
        <f t="shared" si="306"/>
        <v>0</v>
      </c>
      <c r="Z1399" s="74">
        <v>0</v>
      </c>
      <c r="AA1399" s="69"/>
      <c r="AB1399" s="69" t="s">
        <v>133</v>
      </c>
      <c r="AC1399" s="84" t="s">
        <v>131</v>
      </c>
      <c r="AD1399" s="3">
        <f t="shared" si="307"/>
        <v>0</v>
      </c>
      <c r="AE1399" s="81"/>
    </row>
    <row r="1400" spans="1:31" ht="14.25" customHeight="1">
      <c r="A1400" s="84" t="s">
        <v>132</v>
      </c>
      <c r="B1400" s="82" t="s">
        <v>105</v>
      </c>
      <c r="C1400" s="82" t="s">
        <v>505</v>
      </c>
      <c r="D1400" s="82">
        <v>1000004360</v>
      </c>
      <c r="E1400" s="82" t="s">
        <v>506</v>
      </c>
      <c r="F1400" s="83">
        <v>45798</v>
      </c>
      <c r="G1400" s="66" t="str">
        <f t="shared" si="294"/>
        <v>-</v>
      </c>
      <c r="H1400" s="66"/>
      <c r="I1400" s="67">
        <v>0</v>
      </c>
      <c r="J1400" s="67">
        <f t="shared" si="295"/>
        <v>0</v>
      </c>
      <c r="K1400" s="68">
        <v>0</v>
      </c>
      <c r="L1400" s="68">
        <f t="shared" si="296"/>
        <v>0</v>
      </c>
      <c r="M1400" s="68" t="str">
        <f t="shared" si="297"/>
        <v>-</v>
      </c>
      <c r="N1400" s="96">
        <v>0</v>
      </c>
      <c r="O1400" s="97" t="str">
        <f t="shared" si="298"/>
        <v>Mar</v>
      </c>
      <c r="P1400" s="96">
        <f t="shared" si="299"/>
        <v>0</v>
      </c>
      <c r="Q1400" s="98">
        <f t="shared" si="300"/>
        <v>0</v>
      </c>
      <c r="R1400" s="97" t="str">
        <f t="shared" si="301"/>
        <v xml:space="preserve"> </v>
      </c>
      <c r="S1400" s="99" t="b">
        <f t="shared" si="302"/>
        <v>0</v>
      </c>
      <c r="T1400" s="68">
        <v>0</v>
      </c>
      <c r="U1400" s="100" t="str">
        <f t="shared" si="303"/>
        <v>Apr</v>
      </c>
      <c r="V1400" s="96">
        <v>0</v>
      </c>
      <c r="W1400" s="101">
        <f t="shared" si="304"/>
        <v>0</v>
      </c>
      <c r="X1400" s="102">
        <f t="shared" si="305"/>
        <v>0</v>
      </c>
      <c r="Y1400" s="103" t="b">
        <f t="shared" si="306"/>
        <v>0</v>
      </c>
      <c r="Z1400" s="74">
        <v>0</v>
      </c>
      <c r="AA1400" s="69"/>
      <c r="AB1400" s="69" t="s">
        <v>133</v>
      </c>
      <c r="AC1400" s="84" t="s">
        <v>132</v>
      </c>
      <c r="AD1400" s="3">
        <f t="shared" si="307"/>
        <v>1</v>
      </c>
      <c r="AE1400" s="81"/>
    </row>
    <row r="1401" spans="1:31" ht="14.25" customHeight="1">
      <c r="A1401" s="84" t="s">
        <v>133</v>
      </c>
      <c r="B1401" s="82" t="s">
        <v>48</v>
      </c>
      <c r="C1401" s="82" t="s">
        <v>3160</v>
      </c>
      <c r="D1401" s="82">
        <v>1000004361</v>
      </c>
      <c r="E1401" s="82" t="s">
        <v>3161</v>
      </c>
      <c r="F1401" s="83">
        <v>45804</v>
      </c>
      <c r="G1401" s="66" t="str">
        <f t="shared" si="294"/>
        <v>Targeted Dealer</v>
      </c>
      <c r="H1401" s="66"/>
      <c r="I1401" s="67">
        <v>100</v>
      </c>
      <c r="J1401" s="67">
        <f t="shared" si="295"/>
        <v>93.333333333333343</v>
      </c>
      <c r="K1401" s="68">
        <v>204</v>
      </c>
      <c r="L1401" s="68">
        <f t="shared" si="296"/>
        <v>-104</v>
      </c>
      <c r="M1401" s="68">
        <f t="shared" si="297"/>
        <v>218.57142857142856</v>
      </c>
      <c r="N1401" s="96">
        <v>170</v>
      </c>
      <c r="O1401" s="97" t="str">
        <f t="shared" si="298"/>
        <v>Mar</v>
      </c>
      <c r="P1401" s="96">
        <f t="shared" si="299"/>
        <v>170</v>
      </c>
      <c r="Q1401" s="98">
        <f t="shared" si="300"/>
        <v>34</v>
      </c>
      <c r="R1401" s="97">
        <f t="shared" si="301"/>
        <v>0.19999999999999996</v>
      </c>
      <c r="S1401" s="99" t="str">
        <f t="shared" si="302"/>
        <v>GROWTH</v>
      </c>
      <c r="T1401" s="68">
        <v>0</v>
      </c>
      <c r="U1401" s="100" t="str">
        <f t="shared" si="303"/>
        <v>Apr</v>
      </c>
      <c r="V1401" s="96">
        <v>0</v>
      </c>
      <c r="W1401" s="101">
        <f t="shared" si="304"/>
        <v>204</v>
      </c>
      <c r="X1401" s="102">
        <f t="shared" si="305"/>
        <v>0</v>
      </c>
      <c r="Y1401" s="103" t="b">
        <f t="shared" si="306"/>
        <v>0</v>
      </c>
      <c r="Z1401" s="74">
        <v>0</v>
      </c>
      <c r="AA1401" s="69"/>
      <c r="AB1401" s="69" t="s">
        <v>133</v>
      </c>
      <c r="AC1401" s="84" t="s">
        <v>133</v>
      </c>
      <c r="AD1401" s="3">
        <f t="shared" si="307"/>
        <v>0</v>
      </c>
      <c r="AE1401" s="81"/>
    </row>
    <row r="1402" spans="1:31" ht="14.25" customHeight="1">
      <c r="A1402" s="84" t="s">
        <v>133</v>
      </c>
      <c r="B1402" s="82" t="s">
        <v>48</v>
      </c>
      <c r="C1402" s="82" t="s">
        <v>3162</v>
      </c>
      <c r="D1402" s="82">
        <v>1000004365</v>
      </c>
      <c r="E1402" s="82" t="s">
        <v>3163</v>
      </c>
      <c r="F1402" s="83">
        <v>45796</v>
      </c>
      <c r="G1402" s="66" t="str">
        <f t="shared" si="294"/>
        <v>Targeted Dealer</v>
      </c>
      <c r="H1402" s="66"/>
      <c r="I1402" s="67">
        <v>50</v>
      </c>
      <c r="J1402" s="67">
        <f t="shared" si="295"/>
        <v>46.666666666666671</v>
      </c>
      <c r="K1402" s="68">
        <v>73</v>
      </c>
      <c r="L1402" s="68">
        <f t="shared" si="296"/>
        <v>-23</v>
      </c>
      <c r="M1402" s="68">
        <f t="shared" si="297"/>
        <v>156.42857142857142</v>
      </c>
      <c r="N1402" s="96">
        <v>127</v>
      </c>
      <c r="O1402" s="97" t="str">
        <f t="shared" si="298"/>
        <v>Mar</v>
      </c>
      <c r="P1402" s="96">
        <f t="shared" si="299"/>
        <v>127</v>
      </c>
      <c r="Q1402" s="98">
        <f t="shared" si="300"/>
        <v>-54</v>
      </c>
      <c r="R1402" s="97">
        <f t="shared" si="301"/>
        <v>-0.42519685039370081</v>
      </c>
      <c r="S1402" s="99" t="str">
        <f t="shared" si="302"/>
        <v>DEGROWTH</v>
      </c>
      <c r="T1402" s="68">
        <v>0</v>
      </c>
      <c r="U1402" s="100" t="str">
        <f t="shared" si="303"/>
        <v>Apr</v>
      </c>
      <c r="V1402" s="96">
        <v>0</v>
      </c>
      <c r="W1402" s="101">
        <f t="shared" si="304"/>
        <v>73</v>
      </c>
      <c r="X1402" s="102">
        <f t="shared" si="305"/>
        <v>0</v>
      </c>
      <c r="Y1402" s="103" t="b">
        <f t="shared" si="306"/>
        <v>0</v>
      </c>
      <c r="Z1402" s="74">
        <v>0</v>
      </c>
      <c r="AA1402" s="69"/>
      <c r="AB1402" s="69" t="s">
        <v>133</v>
      </c>
      <c r="AC1402" s="84" t="s">
        <v>133</v>
      </c>
      <c r="AD1402" s="3">
        <f t="shared" si="307"/>
        <v>0</v>
      </c>
      <c r="AE1402" s="81"/>
    </row>
    <row r="1403" spans="1:31" ht="14.25" customHeight="1">
      <c r="A1403" s="84" t="s">
        <v>134</v>
      </c>
      <c r="B1403" s="82" t="s">
        <v>81</v>
      </c>
      <c r="C1403" s="82" t="s">
        <v>3164</v>
      </c>
      <c r="D1403" s="82">
        <v>1000004368</v>
      </c>
      <c r="E1403" s="82" t="s">
        <v>3165</v>
      </c>
      <c r="F1403" s="83">
        <v>45800</v>
      </c>
      <c r="G1403" s="66" t="str">
        <f t="shared" si="294"/>
        <v>Targeted Dealer</v>
      </c>
      <c r="H1403" s="66"/>
      <c r="I1403" s="67">
        <v>100</v>
      </c>
      <c r="J1403" s="67">
        <f t="shared" si="295"/>
        <v>93.333333333333343</v>
      </c>
      <c r="K1403" s="68">
        <v>100</v>
      </c>
      <c r="L1403" s="68">
        <f t="shared" si="296"/>
        <v>0</v>
      </c>
      <c r="M1403" s="68">
        <f t="shared" si="297"/>
        <v>107.14285714285712</v>
      </c>
      <c r="N1403" s="96">
        <v>75</v>
      </c>
      <c r="O1403" s="97" t="str">
        <f t="shared" si="298"/>
        <v>Mar</v>
      </c>
      <c r="P1403" s="96">
        <f t="shared" si="299"/>
        <v>75</v>
      </c>
      <c r="Q1403" s="98">
        <f t="shared" si="300"/>
        <v>25</v>
      </c>
      <c r="R1403" s="97">
        <f t="shared" si="301"/>
        <v>0.33333333333333326</v>
      </c>
      <c r="S1403" s="99" t="str">
        <f t="shared" si="302"/>
        <v>GROWTH</v>
      </c>
      <c r="T1403" s="68">
        <v>0</v>
      </c>
      <c r="U1403" s="100" t="str">
        <f t="shared" si="303"/>
        <v>Apr</v>
      </c>
      <c r="V1403" s="96">
        <v>0</v>
      </c>
      <c r="W1403" s="101">
        <f t="shared" si="304"/>
        <v>100</v>
      </c>
      <c r="X1403" s="102">
        <f t="shared" si="305"/>
        <v>0</v>
      </c>
      <c r="Y1403" s="103" t="b">
        <f t="shared" si="306"/>
        <v>0</v>
      </c>
      <c r="Z1403" s="74">
        <v>0</v>
      </c>
      <c r="AA1403" s="69"/>
      <c r="AB1403" s="69" t="s">
        <v>133</v>
      </c>
      <c r="AC1403" s="84" t="s">
        <v>134</v>
      </c>
      <c r="AD1403" s="3">
        <f t="shared" si="307"/>
        <v>0</v>
      </c>
      <c r="AE1403" s="81"/>
    </row>
    <row r="1404" spans="1:31" ht="14.25" customHeight="1">
      <c r="A1404" s="84" t="s">
        <v>133</v>
      </c>
      <c r="B1404" s="82" t="s">
        <v>47</v>
      </c>
      <c r="C1404" s="82" t="s">
        <v>3166</v>
      </c>
      <c r="D1404" s="82">
        <v>1000004372</v>
      </c>
      <c r="E1404" s="82" t="s">
        <v>3167</v>
      </c>
      <c r="F1404" s="83">
        <v>45806</v>
      </c>
      <c r="G1404" s="66" t="str">
        <f t="shared" si="294"/>
        <v>Targeted Dealer</v>
      </c>
      <c r="H1404" s="66"/>
      <c r="I1404" s="67">
        <v>250</v>
      </c>
      <c r="J1404" s="67">
        <f t="shared" si="295"/>
        <v>233.33333333333334</v>
      </c>
      <c r="K1404" s="68">
        <v>255</v>
      </c>
      <c r="L1404" s="68">
        <f t="shared" si="296"/>
        <v>-5</v>
      </c>
      <c r="M1404" s="68">
        <f t="shared" si="297"/>
        <v>109.28571428571428</v>
      </c>
      <c r="N1404" s="96">
        <v>309.5</v>
      </c>
      <c r="O1404" s="97" t="str">
        <f t="shared" si="298"/>
        <v>Mar</v>
      </c>
      <c r="P1404" s="96">
        <f t="shared" si="299"/>
        <v>309.5</v>
      </c>
      <c r="Q1404" s="98">
        <f t="shared" si="300"/>
        <v>-54.5</v>
      </c>
      <c r="R1404" s="97">
        <f t="shared" si="301"/>
        <v>-0.1760904684975767</v>
      </c>
      <c r="S1404" s="99" t="str">
        <f t="shared" si="302"/>
        <v>DEGROWTH</v>
      </c>
      <c r="T1404" s="68">
        <v>0</v>
      </c>
      <c r="U1404" s="100" t="str">
        <f t="shared" si="303"/>
        <v>Apr</v>
      </c>
      <c r="V1404" s="96">
        <v>0</v>
      </c>
      <c r="W1404" s="101">
        <f t="shared" si="304"/>
        <v>255</v>
      </c>
      <c r="X1404" s="102">
        <f t="shared" si="305"/>
        <v>0</v>
      </c>
      <c r="Y1404" s="103" t="b">
        <f t="shared" si="306"/>
        <v>0</v>
      </c>
      <c r="Z1404" s="74">
        <v>0</v>
      </c>
      <c r="AA1404" s="69"/>
      <c r="AB1404" s="69" t="s">
        <v>133</v>
      </c>
      <c r="AC1404" s="84" t="s">
        <v>133</v>
      </c>
      <c r="AD1404" s="3">
        <f t="shared" si="307"/>
        <v>0</v>
      </c>
      <c r="AE1404" s="81"/>
    </row>
    <row r="1405" spans="1:31" ht="14.25" customHeight="1">
      <c r="A1405" s="84" t="s">
        <v>134</v>
      </c>
      <c r="B1405" s="82" t="s">
        <v>81</v>
      </c>
      <c r="C1405" s="82" t="s">
        <v>3168</v>
      </c>
      <c r="D1405" s="82">
        <v>1000004373</v>
      </c>
      <c r="E1405" s="82" t="s">
        <v>3169</v>
      </c>
      <c r="F1405" s="83">
        <v>45808</v>
      </c>
      <c r="G1405" s="66" t="str">
        <f t="shared" si="294"/>
        <v>Targeted Dealer</v>
      </c>
      <c r="H1405" s="66"/>
      <c r="I1405" s="67">
        <v>100</v>
      </c>
      <c r="J1405" s="67">
        <f t="shared" si="295"/>
        <v>93.333333333333343</v>
      </c>
      <c r="K1405" s="68">
        <v>109</v>
      </c>
      <c r="L1405" s="68">
        <f t="shared" si="296"/>
        <v>-9</v>
      </c>
      <c r="M1405" s="68">
        <f t="shared" si="297"/>
        <v>116.78571428571426</v>
      </c>
      <c r="N1405" s="96">
        <v>70</v>
      </c>
      <c r="O1405" s="97" t="str">
        <f t="shared" si="298"/>
        <v>Mar</v>
      </c>
      <c r="P1405" s="96">
        <f t="shared" si="299"/>
        <v>70</v>
      </c>
      <c r="Q1405" s="98">
        <f t="shared" si="300"/>
        <v>39</v>
      </c>
      <c r="R1405" s="97">
        <f t="shared" si="301"/>
        <v>0.55714285714285716</v>
      </c>
      <c r="S1405" s="99" t="str">
        <f t="shared" si="302"/>
        <v>GROWTH</v>
      </c>
      <c r="T1405" s="68">
        <v>0</v>
      </c>
      <c r="U1405" s="100" t="str">
        <f t="shared" si="303"/>
        <v>Apr</v>
      </c>
      <c r="V1405" s="96">
        <v>0</v>
      </c>
      <c r="W1405" s="101">
        <f t="shared" si="304"/>
        <v>109</v>
      </c>
      <c r="X1405" s="102">
        <f t="shared" si="305"/>
        <v>0</v>
      </c>
      <c r="Y1405" s="103" t="b">
        <f t="shared" si="306"/>
        <v>0</v>
      </c>
      <c r="Z1405" s="74">
        <v>0</v>
      </c>
      <c r="AA1405" s="69"/>
      <c r="AB1405" s="69" t="s">
        <v>133</v>
      </c>
      <c r="AC1405" s="84" t="s">
        <v>134</v>
      </c>
      <c r="AD1405" s="3">
        <f t="shared" si="307"/>
        <v>0</v>
      </c>
      <c r="AE1405" s="81"/>
    </row>
    <row r="1406" spans="1:31" ht="14.25" customHeight="1">
      <c r="A1406" s="84" t="s">
        <v>134</v>
      </c>
      <c r="B1406" s="82" t="s">
        <v>67</v>
      </c>
      <c r="C1406" s="82" t="s">
        <v>3170</v>
      </c>
      <c r="D1406" s="82">
        <v>1000004374</v>
      </c>
      <c r="E1406" s="82" t="s">
        <v>3171</v>
      </c>
      <c r="F1406" s="83">
        <v>45811</v>
      </c>
      <c r="G1406" s="66" t="str">
        <f t="shared" si="294"/>
        <v>Targeted Dealer</v>
      </c>
      <c r="H1406" s="66"/>
      <c r="I1406" s="67">
        <v>26</v>
      </c>
      <c r="J1406" s="67">
        <f t="shared" si="295"/>
        <v>24.266666666666666</v>
      </c>
      <c r="K1406" s="68">
        <v>26</v>
      </c>
      <c r="L1406" s="68">
        <f t="shared" si="296"/>
        <v>0</v>
      </c>
      <c r="M1406" s="68">
        <f t="shared" si="297"/>
        <v>107.14285714285714</v>
      </c>
      <c r="N1406" s="96">
        <v>13</v>
      </c>
      <c r="O1406" s="97" t="str">
        <f t="shared" si="298"/>
        <v>Mar</v>
      </c>
      <c r="P1406" s="96">
        <f t="shared" si="299"/>
        <v>13</v>
      </c>
      <c r="Q1406" s="98">
        <f t="shared" si="300"/>
        <v>13</v>
      </c>
      <c r="R1406" s="97">
        <f t="shared" si="301"/>
        <v>1</v>
      </c>
      <c r="S1406" s="99" t="str">
        <f t="shared" si="302"/>
        <v>GROWTH</v>
      </c>
      <c r="T1406" s="68">
        <v>0</v>
      </c>
      <c r="U1406" s="100" t="str">
        <f t="shared" si="303"/>
        <v>Apr</v>
      </c>
      <c r="V1406" s="96">
        <v>0</v>
      </c>
      <c r="W1406" s="101">
        <f t="shared" si="304"/>
        <v>26</v>
      </c>
      <c r="X1406" s="102">
        <f t="shared" si="305"/>
        <v>0</v>
      </c>
      <c r="Y1406" s="103" t="b">
        <f t="shared" si="306"/>
        <v>0</v>
      </c>
      <c r="Z1406" s="74">
        <v>0</v>
      </c>
      <c r="AA1406" s="69"/>
      <c r="AB1406" s="69" t="s">
        <v>133</v>
      </c>
      <c r="AC1406" s="84" t="s">
        <v>134</v>
      </c>
      <c r="AD1406" s="3">
        <f t="shared" si="307"/>
        <v>0</v>
      </c>
      <c r="AE1406" s="81"/>
    </row>
    <row r="1407" spans="1:31" ht="14.25" customHeight="1">
      <c r="A1407" s="84" t="s">
        <v>134</v>
      </c>
      <c r="B1407" s="82" t="s">
        <v>67</v>
      </c>
      <c r="C1407" s="82" t="s">
        <v>3172</v>
      </c>
      <c r="D1407" s="82">
        <v>1000004375</v>
      </c>
      <c r="E1407" s="82" t="s">
        <v>3173</v>
      </c>
      <c r="F1407" s="83">
        <v>45813</v>
      </c>
      <c r="G1407" s="66" t="str">
        <f t="shared" si="294"/>
        <v>Targeted Dealer</v>
      </c>
      <c r="H1407" s="66"/>
      <c r="I1407" s="67">
        <v>26</v>
      </c>
      <c r="J1407" s="67">
        <f t="shared" si="295"/>
        <v>24.266666666666666</v>
      </c>
      <c r="K1407" s="68">
        <v>0</v>
      </c>
      <c r="L1407" s="68">
        <f t="shared" si="296"/>
        <v>26</v>
      </c>
      <c r="M1407" s="68">
        <f t="shared" si="297"/>
        <v>0</v>
      </c>
      <c r="N1407" s="96">
        <v>12.5</v>
      </c>
      <c r="O1407" s="97" t="str">
        <f t="shared" si="298"/>
        <v>Mar</v>
      </c>
      <c r="P1407" s="96">
        <f t="shared" si="299"/>
        <v>12.5</v>
      </c>
      <c r="Q1407" s="98">
        <f t="shared" si="300"/>
        <v>-12.5</v>
      </c>
      <c r="R1407" s="97">
        <f t="shared" si="301"/>
        <v>-1</v>
      </c>
      <c r="S1407" s="99" t="str">
        <f t="shared" si="302"/>
        <v>DEGROWTH</v>
      </c>
      <c r="T1407" s="68">
        <v>0</v>
      </c>
      <c r="U1407" s="100" t="str">
        <f t="shared" si="303"/>
        <v>Apr</v>
      </c>
      <c r="V1407" s="96">
        <v>0</v>
      </c>
      <c r="W1407" s="101">
        <f t="shared" si="304"/>
        <v>0</v>
      </c>
      <c r="X1407" s="102">
        <f t="shared" si="305"/>
        <v>0</v>
      </c>
      <c r="Y1407" s="103" t="b">
        <f t="shared" si="306"/>
        <v>0</v>
      </c>
      <c r="Z1407" s="74">
        <v>0</v>
      </c>
      <c r="AA1407" s="69"/>
      <c r="AB1407" s="69" t="s">
        <v>133</v>
      </c>
      <c r="AC1407" s="84" t="s">
        <v>134</v>
      </c>
      <c r="AD1407" s="3">
        <f t="shared" si="307"/>
        <v>1</v>
      </c>
      <c r="AE1407" s="81"/>
    </row>
    <row r="1408" spans="1:31" ht="14.25" customHeight="1">
      <c r="A1408" s="84" t="s">
        <v>133</v>
      </c>
      <c r="B1408" s="82" t="s">
        <v>25</v>
      </c>
      <c r="C1408" s="82" t="s">
        <v>3174</v>
      </c>
      <c r="D1408" s="82">
        <v>1000004377</v>
      </c>
      <c r="E1408" s="82" t="s">
        <v>3175</v>
      </c>
      <c r="F1408" s="83">
        <v>45817</v>
      </c>
      <c r="G1408" s="66" t="str">
        <f t="shared" si="294"/>
        <v>Targeted Dealer</v>
      </c>
      <c r="H1408" s="66"/>
      <c r="I1408" s="67">
        <v>530</v>
      </c>
      <c r="J1408" s="67">
        <f t="shared" si="295"/>
        <v>494.66666666666669</v>
      </c>
      <c r="K1408" s="68">
        <v>400</v>
      </c>
      <c r="L1408" s="68">
        <f t="shared" si="296"/>
        <v>130</v>
      </c>
      <c r="M1408" s="68">
        <f t="shared" si="297"/>
        <v>80.862533692722366</v>
      </c>
      <c r="N1408" s="96">
        <v>580</v>
      </c>
      <c r="O1408" s="97" t="str">
        <f t="shared" si="298"/>
        <v>Mar</v>
      </c>
      <c r="P1408" s="96">
        <f t="shared" si="299"/>
        <v>580</v>
      </c>
      <c r="Q1408" s="98">
        <f t="shared" si="300"/>
        <v>-180</v>
      </c>
      <c r="R1408" s="97">
        <f t="shared" si="301"/>
        <v>-0.31034482758620685</v>
      </c>
      <c r="S1408" s="99" t="str">
        <f t="shared" si="302"/>
        <v>DEGROWTH</v>
      </c>
      <c r="T1408" s="68">
        <v>0</v>
      </c>
      <c r="U1408" s="100" t="str">
        <f t="shared" si="303"/>
        <v>Apr</v>
      </c>
      <c r="V1408" s="96">
        <v>0</v>
      </c>
      <c r="W1408" s="101">
        <f t="shared" si="304"/>
        <v>400</v>
      </c>
      <c r="X1408" s="102">
        <f t="shared" si="305"/>
        <v>0</v>
      </c>
      <c r="Y1408" s="103" t="b">
        <f t="shared" si="306"/>
        <v>0</v>
      </c>
      <c r="Z1408" s="74">
        <v>0</v>
      </c>
      <c r="AA1408" s="69"/>
      <c r="AB1408" s="69" t="s">
        <v>133</v>
      </c>
      <c r="AC1408" s="84" t="s">
        <v>133</v>
      </c>
      <c r="AD1408" s="3">
        <f t="shared" si="307"/>
        <v>0</v>
      </c>
      <c r="AE1408" s="81"/>
    </row>
    <row r="1409" spans="1:31" ht="14.25" customHeight="1">
      <c r="A1409" s="84" t="s">
        <v>134</v>
      </c>
      <c r="B1409" s="82" t="s">
        <v>67</v>
      </c>
      <c r="C1409" s="82" t="s">
        <v>3176</v>
      </c>
      <c r="D1409" s="82">
        <v>1000004378</v>
      </c>
      <c r="E1409" s="82" t="s">
        <v>3177</v>
      </c>
      <c r="F1409" s="83">
        <v>45820</v>
      </c>
      <c r="G1409" s="66" t="str">
        <f t="shared" si="294"/>
        <v>Targeted Dealer</v>
      </c>
      <c r="H1409" s="66"/>
      <c r="I1409" s="67">
        <v>24</v>
      </c>
      <c r="J1409" s="67">
        <f t="shared" si="295"/>
        <v>22.400000000000002</v>
      </c>
      <c r="K1409" s="68">
        <v>12.5</v>
      </c>
      <c r="L1409" s="68">
        <f t="shared" si="296"/>
        <v>11.5</v>
      </c>
      <c r="M1409" s="68">
        <f t="shared" si="297"/>
        <v>55.803571428571423</v>
      </c>
      <c r="N1409" s="96">
        <v>24.5</v>
      </c>
      <c r="O1409" s="97" t="str">
        <f t="shared" si="298"/>
        <v>Mar</v>
      </c>
      <c r="P1409" s="96">
        <f t="shared" si="299"/>
        <v>24.5</v>
      </c>
      <c r="Q1409" s="98">
        <f t="shared" si="300"/>
        <v>-12</v>
      </c>
      <c r="R1409" s="97">
        <f t="shared" si="301"/>
        <v>-0.48979591836734693</v>
      </c>
      <c r="S1409" s="99" t="str">
        <f t="shared" si="302"/>
        <v>DEGROWTH</v>
      </c>
      <c r="T1409" s="68">
        <v>0</v>
      </c>
      <c r="U1409" s="100" t="str">
        <f t="shared" si="303"/>
        <v>Apr</v>
      </c>
      <c r="V1409" s="96">
        <v>0</v>
      </c>
      <c r="W1409" s="101">
        <f t="shared" si="304"/>
        <v>12.5</v>
      </c>
      <c r="X1409" s="102">
        <f t="shared" si="305"/>
        <v>0</v>
      </c>
      <c r="Y1409" s="103" t="b">
        <f t="shared" si="306"/>
        <v>0</v>
      </c>
      <c r="Z1409" s="74">
        <v>0</v>
      </c>
      <c r="AA1409" s="69"/>
      <c r="AB1409" s="69" t="s">
        <v>133</v>
      </c>
      <c r="AC1409" s="84" t="s">
        <v>134</v>
      </c>
      <c r="AD1409" s="3">
        <f t="shared" si="307"/>
        <v>0</v>
      </c>
      <c r="AE1409" s="81"/>
    </row>
    <row r="1410" spans="1:31" ht="14.25" customHeight="1">
      <c r="A1410" s="84" t="s">
        <v>131</v>
      </c>
      <c r="B1410" s="82" t="s">
        <v>93</v>
      </c>
      <c r="C1410" s="82" t="s">
        <v>3178</v>
      </c>
      <c r="D1410" s="82">
        <v>1000004380</v>
      </c>
      <c r="E1410" s="82" t="s">
        <v>3179</v>
      </c>
      <c r="F1410" s="83">
        <v>45821</v>
      </c>
      <c r="G1410" s="66" t="str">
        <f t="shared" si="294"/>
        <v>Targeted Dealer</v>
      </c>
      <c r="H1410" s="66"/>
      <c r="I1410" s="67">
        <v>300</v>
      </c>
      <c r="J1410" s="67">
        <f t="shared" si="295"/>
        <v>280</v>
      </c>
      <c r="K1410" s="68">
        <v>742</v>
      </c>
      <c r="L1410" s="68">
        <f t="shared" si="296"/>
        <v>-442</v>
      </c>
      <c r="M1410" s="68">
        <f t="shared" si="297"/>
        <v>265</v>
      </c>
      <c r="N1410" s="96">
        <v>694</v>
      </c>
      <c r="O1410" s="97" t="str">
        <f t="shared" si="298"/>
        <v>Mar</v>
      </c>
      <c r="P1410" s="96">
        <f t="shared" si="299"/>
        <v>694</v>
      </c>
      <c r="Q1410" s="98">
        <f t="shared" si="300"/>
        <v>48</v>
      </c>
      <c r="R1410" s="97">
        <f t="shared" si="301"/>
        <v>6.91642651296831E-2</v>
      </c>
      <c r="S1410" s="99" t="str">
        <f t="shared" si="302"/>
        <v>GROWTH</v>
      </c>
      <c r="T1410" s="68">
        <v>0</v>
      </c>
      <c r="U1410" s="100" t="str">
        <f t="shared" si="303"/>
        <v>Apr</v>
      </c>
      <c r="V1410" s="96">
        <v>0</v>
      </c>
      <c r="W1410" s="101">
        <f t="shared" si="304"/>
        <v>742</v>
      </c>
      <c r="X1410" s="102">
        <f t="shared" si="305"/>
        <v>0</v>
      </c>
      <c r="Y1410" s="103" t="b">
        <f t="shared" si="306"/>
        <v>0</v>
      </c>
      <c r="Z1410" s="74">
        <v>0</v>
      </c>
      <c r="AA1410" s="69"/>
      <c r="AB1410" s="69" t="s">
        <v>133</v>
      </c>
      <c r="AC1410" s="84" t="s">
        <v>131</v>
      </c>
      <c r="AD1410" s="3">
        <f t="shared" si="307"/>
        <v>0</v>
      </c>
      <c r="AE1410" s="81"/>
    </row>
    <row r="1411" spans="1:31" ht="14.25" customHeight="1">
      <c r="A1411" s="84" t="s">
        <v>133</v>
      </c>
      <c r="B1411" s="82" t="s">
        <v>144</v>
      </c>
      <c r="C1411" s="82" t="s">
        <v>3180</v>
      </c>
      <c r="D1411" s="82">
        <v>1000004384</v>
      </c>
      <c r="E1411" s="82" t="s">
        <v>3181</v>
      </c>
      <c r="F1411" s="83">
        <v>45817</v>
      </c>
      <c r="G1411" s="66" t="str">
        <f t="shared" ref="G1411:G1474" si="308">IF(I1411&gt;0,"Targeted Dealer","-")</f>
        <v>Targeted Dealer</v>
      </c>
      <c r="H1411" s="66"/>
      <c r="I1411" s="67">
        <v>335</v>
      </c>
      <c r="J1411" s="67">
        <f t="shared" ref="J1411:J1474" si="309">I1411/$J$1*($J$1-$E$1)</f>
        <v>312.66666666666663</v>
      </c>
      <c r="K1411" s="68">
        <v>360</v>
      </c>
      <c r="L1411" s="68">
        <f t="shared" ref="L1411:L1474" si="310">I1411-K1411</f>
        <v>-25</v>
      </c>
      <c r="M1411" s="68">
        <f t="shared" ref="M1411:M1474" si="311">IFERROR((K1411/J1411%),"-")</f>
        <v>115.13859275053305</v>
      </c>
      <c r="N1411" s="96">
        <v>360</v>
      </c>
      <c r="O1411" s="97" t="str">
        <f t="shared" ref="O1411:O1474" si="312">IF(F1411&lt;=$P$2,"Mar","")</f>
        <v>Mar</v>
      </c>
      <c r="P1411" s="96">
        <f t="shared" ref="P1411:P1474" si="313">N1411</f>
        <v>360</v>
      </c>
      <c r="Q1411" s="98">
        <f t="shared" ref="Q1411:Q1474" si="314">K1411-P1411</f>
        <v>0</v>
      </c>
      <c r="R1411" s="97">
        <f t="shared" ref="R1411:R1474" si="315">IFERROR(IF(O1411="Mar",(K1411/P1411-1))," ")</f>
        <v>0</v>
      </c>
      <c r="S1411" s="99" t="str">
        <f t="shared" ref="S1411:S1474" si="316">IF(N1411&gt;0,IF(O1411="","-",IF(R1411&lt;0%,"DEGROWTH","GROWTH")))</f>
        <v>GROWTH</v>
      </c>
      <c r="T1411" s="68">
        <v>0</v>
      </c>
      <c r="U1411" s="100" t="str">
        <f t="shared" ref="U1411:U1474" si="317">IF(F1411&lt;=$V$2,"Apr","")</f>
        <v>Apr</v>
      </c>
      <c r="V1411" s="96">
        <v>0</v>
      </c>
      <c r="W1411" s="101">
        <f t="shared" ref="W1411:W1474" si="318">K1411-V1411</f>
        <v>360</v>
      </c>
      <c r="X1411" s="102">
        <f t="shared" ref="X1411:X1474" si="319">IFERROR(IF(U1411="Apr",(K1411/V1411-1)),0)</f>
        <v>0</v>
      </c>
      <c r="Y1411" s="103" t="b">
        <f t="shared" ref="Y1411:Y1474" si="320">IF(T1411&gt;0,IF(U1411="","-",IF(X1411&lt;0%,"DEGROWTH","GROWTH")))</f>
        <v>0</v>
      </c>
      <c r="Z1411" s="74">
        <v>0</v>
      </c>
      <c r="AA1411" s="69"/>
      <c r="AB1411" s="69" t="s">
        <v>133</v>
      </c>
      <c r="AC1411" s="84" t="s">
        <v>133</v>
      </c>
      <c r="AD1411" s="3">
        <f t="shared" ref="AD1411:AD1474" si="321">IF(K1411=0,1,0)</f>
        <v>0</v>
      </c>
      <c r="AE1411" s="81"/>
    </row>
    <row r="1412" spans="1:31" ht="14.25" customHeight="1">
      <c r="A1412" s="84" t="s">
        <v>134</v>
      </c>
      <c r="B1412" s="82" t="s">
        <v>81</v>
      </c>
      <c r="C1412" s="82" t="s">
        <v>3182</v>
      </c>
      <c r="D1412" s="82">
        <v>1000004379</v>
      </c>
      <c r="E1412" s="82" t="s">
        <v>714</v>
      </c>
      <c r="F1412" s="83">
        <v>45821</v>
      </c>
      <c r="G1412" s="66" t="str">
        <f t="shared" si="308"/>
        <v>Targeted Dealer</v>
      </c>
      <c r="H1412" s="66"/>
      <c r="I1412" s="67">
        <v>40</v>
      </c>
      <c r="J1412" s="67">
        <f t="shared" si="309"/>
        <v>37.333333333333329</v>
      </c>
      <c r="K1412" s="68">
        <v>30</v>
      </c>
      <c r="L1412" s="68">
        <f t="shared" si="310"/>
        <v>10</v>
      </c>
      <c r="M1412" s="68">
        <f t="shared" si="311"/>
        <v>80.357142857142861</v>
      </c>
      <c r="N1412" s="96">
        <v>30</v>
      </c>
      <c r="O1412" s="97" t="str">
        <f t="shared" si="312"/>
        <v>Mar</v>
      </c>
      <c r="P1412" s="96">
        <f t="shared" si="313"/>
        <v>30</v>
      </c>
      <c r="Q1412" s="98">
        <f t="shared" si="314"/>
        <v>0</v>
      </c>
      <c r="R1412" s="97">
        <f t="shared" si="315"/>
        <v>0</v>
      </c>
      <c r="S1412" s="99" t="str">
        <f t="shared" si="316"/>
        <v>GROWTH</v>
      </c>
      <c r="T1412" s="68">
        <v>0</v>
      </c>
      <c r="U1412" s="100" t="str">
        <f t="shared" si="317"/>
        <v>Apr</v>
      </c>
      <c r="V1412" s="96">
        <v>0</v>
      </c>
      <c r="W1412" s="101">
        <f t="shared" si="318"/>
        <v>30</v>
      </c>
      <c r="X1412" s="102">
        <f t="shared" si="319"/>
        <v>0</v>
      </c>
      <c r="Y1412" s="103" t="b">
        <f t="shared" si="320"/>
        <v>0</v>
      </c>
      <c r="Z1412" s="74">
        <v>0</v>
      </c>
      <c r="AA1412" s="69"/>
      <c r="AB1412" s="69" t="s">
        <v>133</v>
      </c>
      <c r="AC1412" s="84" t="s">
        <v>134</v>
      </c>
      <c r="AD1412" s="3">
        <f t="shared" si="321"/>
        <v>0</v>
      </c>
      <c r="AE1412" s="81"/>
    </row>
    <row r="1413" spans="1:31" ht="14.25" customHeight="1">
      <c r="A1413" s="84" t="s">
        <v>134</v>
      </c>
      <c r="B1413" s="82" t="s">
        <v>69</v>
      </c>
      <c r="C1413" s="82" t="s">
        <v>3183</v>
      </c>
      <c r="D1413" s="82">
        <v>1000004391</v>
      </c>
      <c r="E1413" s="82" t="s">
        <v>3184</v>
      </c>
      <c r="F1413" s="83">
        <v>45820</v>
      </c>
      <c r="G1413" s="66" t="str">
        <f t="shared" si="308"/>
        <v>Targeted Dealer</v>
      </c>
      <c r="H1413" s="66"/>
      <c r="I1413" s="67">
        <v>50</v>
      </c>
      <c r="J1413" s="67">
        <f t="shared" si="309"/>
        <v>46.666666666666671</v>
      </c>
      <c r="K1413" s="68">
        <v>26</v>
      </c>
      <c r="L1413" s="68">
        <f t="shared" si="310"/>
        <v>24</v>
      </c>
      <c r="M1413" s="68">
        <f t="shared" si="311"/>
        <v>55.714285714285708</v>
      </c>
      <c r="N1413" s="96">
        <v>52.5</v>
      </c>
      <c r="O1413" s="97" t="str">
        <f t="shared" si="312"/>
        <v>Mar</v>
      </c>
      <c r="P1413" s="96">
        <f t="shared" si="313"/>
        <v>52.5</v>
      </c>
      <c r="Q1413" s="98">
        <f t="shared" si="314"/>
        <v>-26.5</v>
      </c>
      <c r="R1413" s="97">
        <f t="shared" si="315"/>
        <v>-0.50476190476190474</v>
      </c>
      <c r="S1413" s="99" t="str">
        <f t="shared" si="316"/>
        <v>DEGROWTH</v>
      </c>
      <c r="T1413" s="68">
        <v>0</v>
      </c>
      <c r="U1413" s="100" t="str">
        <f t="shared" si="317"/>
        <v>Apr</v>
      </c>
      <c r="V1413" s="96">
        <v>0</v>
      </c>
      <c r="W1413" s="101">
        <f t="shared" si="318"/>
        <v>26</v>
      </c>
      <c r="X1413" s="102">
        <f t="shared" si="319"/>
        <v>0</v>
      </c>
      <c r="Y1413" s="103" t="b">
        <f t="shared" si="320"/>
        <v>0</v>
      </c>
      <c r="Z1413" s="74">
        <v>0</v>
      </c>
      <c r="AA1413" s="69"/>
      <c r="AB1413" s="69" t="s">
        <v>133</v>
      </c>
      <c r="AC1413" s="84" t="s">
        <v>134</v>
      </c>
      <c r="AD1413" s="3">
        <f t="shared" si="321"/>
        <v>0</v>
      </c>
      <c r="AE1413" s="81"/>
    </row>
    <row r="1414" spans="1:31" ht="14.25" customHeight="1">
      <c r="A1414" s="84" t="s">
        <v>131</v>
      </c>
      <c r="B1414" s="82" t="s">
        <v>98</v>
      </c>
      <c r="C1414" s="82" t="s">
        <v>511</v>
      </c>
      <c r="D1414" s="82">
        <v>1000001900</v>
      </c>
      <c r="E1414" s="82" t="s">
        <v>512</v>
      </c>
      <c r="F1414" s="83">
        <v>44739</v>
      </c>
      <c r="G1414" s="66" t="str">
        <f t="shared" si="308"/>
        <v>Targeted Dealer</v>
      </c>
      <c r="H1414" s="66"/>
      <c r="I1414" s="67">
        <v>130</v>
      </c>
      <c r="J1414" s="67">
        <f t="shared" si="309"/>
        <v>121.33333333333333</v>
      </c>
      <c r="K1414" s="68">
        <v>0</v>
      </c>
      <c r="L1414" s="68">
        <f t="shared" si="310"/>
        <v>130</v>
      </c>
      <c r="M1414" s="68">
        <f t="shared" si="311"/>
        <v>0</v>
      </c>
      <c r="N1414" s="96">
        <v>0</v>
      </c>
      <c r="O1414" s="97" t="str">
        <f t="shared" si="312"/>
        <v>Mar</v>
      </c>
      <c r="P1414" s="96">
        <f t="shared" si="313"/>
        <v>0</v>
      </c>
      <c r="Q1414" s="98">
        <f t="shared" si="314"/>
        <v>0</v>
      </c>
      <c r="R1414" s="97" t="str">
        <f t="shared" si="315"/>
        <v xml:space="preserve"> </v>
      </c>
      <c r="S1414" s="99" t="b">
        <f t="shared" si="316"/>
        <v>0</v>
      </c>
      <c r="T1414" s="68">
        <v>0</v>
      </c>
      <c r="U1414" s="100" t="str">
        <f t="shared" si="317"/>
        <v>Apr</v>
      </c>
      <c r="V1414" s="96">
        <v>0</v>
      </c>
      <c r="W1414" s="101">
        <f t="shared" si="318"/>
        <v>0</v>
      </c>
      <c r="X1414" s="102">
        <f t="shared" si="319"/>
        <v>0</v>
      </c>
      <c r="Y1414" s="103" t="b">
        <f t="shared" si="320"/>
        <v>0</v>
      </c>
      <c r="Z1414" s="74">
        <v>0</v>
      </c>
      <c r="AA1414" s="69"/>
      <c r="AB1414" s="69" t="s">
        <v>133</v>
      </c>
      <c r="AC1414" s="84" t="s">
        <v>131</v>
      </c>
      <c r="AD1414" s="3">
        <f t="shared" si="321"/>
        <v>1</v>
      </c>
      <c r="AE1414" s="81"/>
    </row>
    <row r="1415" spans="1:31" ht="14.25" customHeight="1">
      <c r="A1415" s="84" t="s">
        <v>133</v>
      </c>
      <c r="B1415" s="82" t="s">
        <v>40</v>
      </c>
      <c r="C1415" s="82" t="s">
        <v>3185</v>
      </c>
      <c r="D1415" s="82">
        <v>1000004392</v>
      </c>
      <c r="E1415" s="82" t="s">
        <v>3186</v>
      </c>
      <c r="F1415" s="83">
        <v>45819</v>
      </c>
      <c r="G1415" s="66" t="str">
        <f t="shared" si="308"/>
        <v>Targeted Dealer</v>
      </c>
      <c r="H1415" s="66"/>
      <c r="I1415" s="67">
        <v>30</v>
      </c>
      <c r="J1415" s="67">
        <f t="shared" si="309"/>
        <v>28</v>
      </c>
      <c r="K1415" s="68">
        <v>30</v>
      </c>
      <c r="L1415" s="68">
        <f t="shared" si="310"/>
        <v>0</v>
      </c>
      <c r="M1415" s="68">
        <f t="shared" si="311"/>
        <v>107.14285714285714</v>
      </c>
      <c r="N1415" s="96">
        <v>30</v>
      </c>
      <c r="O1415" s="97" t="str">
        <f t="shared" si="312"/>
        <v>Mar</v>
      </c>
      <c r="P1415" s="96">
        <f t="shared" si="313"/>
        <v>30</v>
      </c>
      <c r="Q1415" s="98">
        <f t="shared" si="314"/>
        <v>0</v>
      </c>
      <c r="R1415" s="97">
        <f t="shared" si="315"/>
        <v>0</v>
      </c>
      <c r="S1415" s="99" t="str">
        <f t="shared" si="316"/>
        <v>GROWTH</v>
      </c>
      <c r="T1415" s="68">
        <v>0</v>
      </c>
      <c r="U1415" s="100" t="str">
        <f t="shared" si="317"/>
        <v>Apr</v>
      </c>
      <c r="V1415" s="96">
        <v>0</v>
      </c>
      <c r="W1415" s="101">
        <f t="shared" si="318"/>
        <v>30</v>
      </c>
      <c r="X1415" s="102">
        <f t="shared" si="319"/>
        <v>0</v>
      </c>
      <c r="Y1415" s="103" t="b">
        <f t="shared" si="320"/>
        <v>0</v>
      </c>
      <c r="Z1415" s="74">
        <v>0</v>
      </c>
      <c r="AA1415" s="69"/>
      <c r="AB1415" s="69" t="s">
        <v>133</v>
      </c>
      <c r="AC1415" s="84" t="s">
        <v>133</v>
      </c>
      <c r="AD1415" s="3">
        <f t="shared" si="321"/>
        <v>0</v>
      </c>
      <c r="AE1415" s="81"/>
    </row>
    <row r="1416" spans="1:31" ht="14.25" customHeight="1">
      <c r="A1416" s="84" t="s">
        <v>133</v>
      </c>
      <c r="B1416" s="82" t="s">
        <v>145</v>
      </c>
      <c r="C1416" s="82" t="s">
        <v>3187</v>
      </c>
      <c r="D1416" s="82">
        <v>1000004388</v>
      </c>
      <c r="E1416" s="82" t="s">
        <v>3188</v>
      </c>
      <c r="F1416" s="83">
        <v>45820</v>
      </c>
      <c r="G1416" s="66" t="str">
        <f t="shared" si="308"/>
        <v>Targeted Dealer</v>
      </c>
      <c r="H1416" s="66"/>
      <c r="I1416" s="67">
        <v>50</v>
      </c>
      <c r="J1416" s="67">
        <f t="shared" si="309"/>
        <v>46.666666666666671</v>
      </c>
      <c r="K1416" s="68">
        <v>50</v>
      </c>
      <c r="L1416" s="68">
        <f t="shared" si="310"/>
        <v>0</v>
      </c>
      <c r="M1416" s="68">
        <f t="shared" si="311"/>
        <v>107.14285714285712</v>
      </c>
      <c r="N1416" s="96">
        <v>50</v>
      </c>
      <c r="O1416" s="97" t="str">
        <f t="shared" si="312"/>
        <v>Mar</v>
      </c>
      <c r="P1416" s="96">
        <f t="shared" si="313"/>
        <v>50</v>
      </c>
      <c r="Q1416" s="98">
        <f t="shared" si="314"/>
        <v>0</v>
      </c>
      <c r="R1416" s="97">
        <f t="shared" si="315"/>
        <v>0</v>
      </c>
      <c r="S1416" s="99" t="str">
        <f t="shared" si="316"/>
        <v>GROWTH</v>
      </c>
      <c r="T1416" s="68">
        <v>0</v>
      </c>
      <c r="U1416" s="100" t="str">
        <f t="shared" si="317"/>
        <v>Apr</v>
      </c>
      <c r="V1416" s="96">
        <v>0</v>
      </c>
      <c r="W1416" s="101">
        <f t="shared" si="318"/>
        <v>50</v>
      </c>
      <c r="X1416" s="102">
        <f t="shared" si="319"/>
        <v>0</v>
      </c>
      <c r="Y1416" s="103" t="b">
        <f t="shared" si="320"/>
        <v>0</v>
      </c>
      <c r="Z1416" s="74">
        <v>0</v>
      </c>
      <c r="AA1416" s="69"/>
      <c r="AB1416" s="69" t="s">
        <v>133</v>
      </c>
      <c r="AC1416" s="84" t="s">
        <v>133</v>
      </c>
      <c r="AD1416" s="3">
        <f t="shared" si="321"/>
        <v>0</v>
      </c>
      <c r="AE1416" s="81"/>
    </row>
    <row r="1417" spans="1:31" ht="14.25" customHeight="1">
      <c r="A1417" s="84" t="s">
        <v>134</v>
      </c>
      <c r="B1417" s="82" t="s">
        <v>79</v>
      </c>
      <c r="C1417" s="82" t="s">
        <v>3189</v>
      </c>
      <c r="D1417" s="82">
        <v>1000004371</v>
      </c>
      <c r="E1417" s="82" t="s">
        <v>3190</v>
      </c>
      <c r="F1417" s="83">
        <v>45804</v>
      </c>
      <c r="G1417" s="66" t="str">
        <f t="shared" si="308"/>
        <v>Targeted Dealer</v>
      </c>
      <c r="H1417" s="66"/>
      <c r="I1417" s="67">
        <v>100</v>
      </c>
      <c r="J1417" s="67">
        <f t="shared" si="309"/>
        <v>93.333333333333343</v>
      </c>
      <c r="K1417" s="68">
        <v>60.55</v>
      </c>
      <c r="L1417" s="68">
        <f t="shared" si="310"/>
        <v>39.450000000000003</v>
      </c>
      <c r="M1417" s="68">
        <f t="shared" si="311"/>
        <v>64.874999999999986</v>
      </c>
      <c r="N1417" s="96">
        <v>86</v>
      </c>
      <c r="O1417" s="97" t="str">
        <f t="shared" si="312"/>
        <v>Mar</v>
      </c>
      <c r="P1417" s="96">
        <f t="shared" si="313"/>
        <v>86</v>
      </c>
      <c r="Q1417" s="98">
        <f t="shared" si="314"/>
        <v>-25.450000000000003</v>
      </c>
      <c r="R1417" s="97">
        <f t="shared" si="315"/>
        <v>-0.29593023255813955</v>
      </c>
      <c r="S1417" s="99" t="str">
        <f t="shared" si="316"/>
        <v>DEGROWTH</v>
      </c>
      <c r="T1417" s="68">
        <v>0</v>
      </c>
      <c r="U1417" s="100" t="str">
        <f t="shared" si="317"/>
        <v>Apr</v>
      </c>
      <c r="V1417" s="96">
        <v>0</v>
      </c>
      <c r="W1417" s="101">
        <f t="shared" si="318"/>
        <v>60.55</v>
      </c>
      <c r="X1417" s="102">
        <f t="shared" si="319"/>
        <v>0</v>
      </c>
      <c r="Y1417" s="103" t="b">
        <f t="shared" si="320"/>
        <v>0</v>
      </c>
      <c r="Z1417" s="74">
        <v>0</v>
      </c>
      <c r="AA1417" s="69"/>
      <c r="AB1417" s="69" t="s">
        <v>133</v>
      </c>
      <c r="AC1417" s="84" t="s">
        <v>134</v>
      </c>
      <c r="AD1417" s="3">
        <f t="shared" si="321"/>
        <v>0</v>
      </c>
      <c r="AE1417" s="81"/>
    </row>
    <row r="1418" spans="1:31" ht="14.25" customHeight="1">
      <c r="A1418" s="84" t="s">
        <v>134</v>
      </c>
      <c r="B1418" s="82" t="s">
        <v>79</v>
      </c>
      <c r="C1418" s="82" t="s">
        <v>3191</v>
      </c>
      <c r="D1418" s="82">
        <v>1000004390</v>
      </c>
      <c r="E1418" s="82" t="s">
        <v>3192</v>
      </c>
      <c r="F1418" s="83">
        <v>45821</v>
      </c>
      <c r="G1418" s="66" t="str">
        <f t="shared" si="308"/>
        <v>Targeted Dealer</v>
      </c>
      <c r="H1418" s="66"/>
      <c r="I1418" s="67">
        <v>50</v>
      </c>
      <c r="J1418" s="67">
        <f t="shared" si="309"/>
        <v>46.666666666666671</v>
      </c>
      <c r="K1418" s="68">
        <v>106.5</v>
      </c>
      <c r="L1418" s="68">
        <f t="shared" si="310"/>
        <v>-56.5</v>
      </c>
      <c r="M1418" s="68">
        <f t="shared" si="311"/>
        <v>228.21428571428569</v>
      </c>
      <c r="N1418" s="96">
        <v>51</v>
      </c>
      <c r="O1418" s="97" t="str">
        <f t="shared" si="312"/>
        <v>Mar</v>
      </c>
      <c r="P1418" s="96">
        <f t="shared" si="313"/>
        <v>51</v>
      </c>
      <c r="Q1418" s="98">
        <f t="shared" si="314"/>
        <v>55.5</v>
      </c>
      <c r="R1418" s="97">
        <f t="shared" si="315"/>
        <v>1.0882352941176472</v>
      </c>
      <c r="S1418" s="99" t="str">
        <f t="shared" si="316"/>
        <v>GROWTH</v>
      </c>
      <c r="T1418" s="68">
        <v>0</v>
      </c>
      <c r="U1418" s="100" t="str">
        <f t="shared" si="317"/>
        <v>Apr</v>
      </c>
      <c r="V1418" s="96">
        <v>0</v>
      </c>
      <c r="W1418" s="101">
        <f t="shared" si="318"/>
        <v>106.5</v>
      </c>
      <c r="X1418" s="102">
        <f t="shared" si="319"/>
        <v>0</v>
      </c>
      <c r="Y1418" s="103" t="b">
        <f t="shared" si="320"/>
        <v>0</v>
      </c>
      <c r="Z1418" s="74">
        <v>0</v>
      </c>
      <c r="AA1418" s="69"/>
      <c r="AB1418" s="69" t="s">
        <v>133</v>
      </c>
      <c r="AC1418" s="84" t="s">
        <v>134</v>
      </c>
      <c r="AD1418" s="3">
        <f t="shared" si="321"/>
        <v>0</v>
      </c>
      <c r="AE1418" s="81"/>
    </row>
    <row r="1419" spans="1:31" ht="14.25" customHeight="1">
      <c r="A1419" s="84" t="s">
        <v>133</v>
      </c>
      <c r="B1419" s="82" t="s">
        <v>43</v>
      </c>
      <c r="C1419" s="82" t="s">
        <v>3193</v>
      </c>
      <c r="D1419" s="82">
        <v>1000004395</v>
      </c>
      <c r="E1419" s="82" t="s">
        <v>3194</v>
      </c>
      <c r="F1419" s="83">
        <v>45827</v>
      </c>
      <c r="G1419" s="66" t="str">
        <f t="shared" si="308"/>
        <v>Targeted Dealer</v>
      </c>
      <c r="H1419" s="66"/>
      <c r="I1419" s="67">
        <v>20</v>
      </c>
      <c r="J1419" s="67">
        <f t="shared" si="309"/>
        <v>18.666666666666664</v>
      </c>
      <c r="K1419" s="68">
        <v>0</v>
      </c>
      <c r="L1419" s="68">
        <f t="shared" si="310"/>
        <v>20</v>
      </c>
      <c r="M1419" s="68">
        <f t="shared" si="311"/>
        <v>0</v>
      </c>
      <c r="N1419" s="96">
        <v>0</v>
      </c>
      <c r="O1419" s="97" t="str">
        <f t="shared" si="312"/>
        <v>Mar</v>
      </c>
      <c r="P1419" s="96">
        <f t="shared" si="313"/>
        <v>0</v>
      </c>
      <c r="Q1419" s="98">
        <f t="shared" si="314"/>
        <v>0</v>
      </c>
      <c r="R1419" s="97" t="str">
        <f t="shared" si="315"/>
        <v xml:space="preserve"> </v>
      </c>
      <c r="S1419" s="99" t="b">
        <f t="shared" si="316"/>
        <v>0</v>
      </c>
      <c r="T1419" s="68">
        <v>0</v>
      </c>
      <c r="U1419" s="100" t="str">
        <f t="shared" si="317"/>
        <v>Apr</v>
      </c>
      <c r="V1419" s="96">
        <v>0</v>
      </c>
      <c r="W1419" s="101">
        <f t="shared" si="318"/>
        <v>0</v>
      </c>
      <c r="X1419" s="102">
        <f t="shared" si="319"/>
        <v>0</v>
      </c>
      <c r="Y1419" s="103" t="b">
        <f t="shared" si="320"/>
        <v>0</v>
      </c>
      <c r="Z1419" s="74">
        <v>0</v>
      </c>
      <c r="AA1419" s="69"/>
      <c r="AB1419" s="69" t="s">
        <v>133</v>
      </c>
      <c r="AC1419" s="84" t="s">
        <v>133</v>
      </c>
      <c r="AD1419" s="3">
        <f t="shared" si="321"/>
        <v>1</v>
      </c>
      <c r="AE1419" s="81"/>
    </row>
    <row r="1420" spans="1:31" ht="14.25" customHeight="1">
      <c r="A1420" s="69" t="s">
        <v>131</v>
      </c>
      <c r="B1420" s="82" t="s">
        <v>93</v>
      </c>
      <c r="C1420" s="82" t="s">
        <v>3195</v>
      </c>
      <c r="D1420" s="82">
        <v>1000004398</v>
      </c>
      <c r="E1420" s="82" t="s">
        <v>3196</v>
      </c>
      <c r="F1420" s="83">
        <v>45834</v>
      </c>
      <c r="G1420" s="66" t="str">
        <f t="shared" si="308"/>
        <v>Targeted Dealer</v>
      </c>
      <c r="H1420" s="66"/>
      <c r="I1420" s="67">
        <v>200</v>
      </c>
      <c r="J1420" s="67">
        <f t="shared" si="309"/>
        <v>186.66666666666669</v>
      </c>
      <c r="K1420" s="68">
        <v>368</v>
      </c>
      <c r="L1420" s="68">
        <f t="shared" si="310"/>
        <v>-168</v>
      </c>
      <c r="M1420" s="68">
        <f t="shared" si="311"/>
        <v>197.14285714285711</v>
      </c>
      <c r="N1420" s="96">
        <v>446</v>
      </c>
      <c r="O1420" s="97" t="str">
        <f t="shared" si="312"/>
        <v>Mar</v>
      </c>
      <c r="P1420" s="96">
        <f t="shared" si="313"/>
        <v>446</v>
      </c>
      <c r="Q1420" s="98">
        <f t="shared" si="314"/>
        <v>-78</v>
      </c>
      <c r="R1420" s="97">
        <f t="shared" si="315"/>
        <v>-0.17488789237668156</v>
      </c>
      <c r="S1420" s="99" t="str">
        <f t="shared" si="316"/>
        <v>DEGROWTH</v>
      </c>
      <c r="T1420" s="68">
        <v>0</v>
      </c>
      <c r="U1420" s="100" t="str">
        <f t="shared" si="317"/>
        <v>Apr</v>
      </c>
      <c r="V1420" s="96">
        <v>0</v>
      </c>
      <c r="W1420" s="101">
        <f t="shared" si="318"/>
        <v>368</v>
      </c>
      <c r="X1420" s="102">
        <f t="shared" si="319"/>
        <v>0</v>
      </c>
      <c r="Y1420" s="103" t="b">
        <f t="shared" si="320"/>
        <v>0</v>
      </c>
      <c r="Z1420" s="74">
        <v>0</v>
      </c>
      <c r="AA1420" s="69"/>
      <c r="AB1420" s="69" t="s">
        <v>133</v>
      </c>
      <c r="AC1420" s="69" t="s">
        <v>131</v>
      </c>
      <c r="AD1420" s="3">
        <f t="shared" si="321"/>
        <v>0</v>
      </c>
      <c r="AE1420" s="81"/>
    </row>
    <row r="1421" spans="1:31" ht="14.25" customHeight="1">
      <c r="A1421" s="84" t="s">
        <v>133</v>
      </c>
      <c r="B1421" s="82" t="s">
        <v>143</v>
      </c>
      <c r="C1421" s="82" t="s">
        <v>3197</v>
      </c>
      <c r="D1421" s="82">
        <v>1000004404</v>
      </c>
      <c r="E1421" s="82" t="s">
        <v>3198</v>
      </c>
      <c r="F1421" s="83">
        <v>45831</v>
      </c>
      <c r="G1421" s="66" t="str">
        <f t="shared" si="308"/>
        <v>Targeted Dealer</v>
      </c>
      <c r="H1421" s="66"/>
      <c r="I1421" s="67">
        <v>30</v>
      </c>
      <c r="J1421" s="67">
        <f t="shared" si="309"/>
        <v>28</v>
      </c>
      <c r="K1421" s="68">
        <v>0</v>
      </c>
      <c r="L1421" s="68">
        <f t="shared" si="310"/>
        <v>30</v>
      </c>
      <c r="M1421" s="68">
        <f t="shared" si="311"/>
        <v>0</v>
      </c>
      <c r="N1421" s="96">
        <v>25</v>
      </c>
      <c r="O1421" s="97" t="str">
        <f t="shared" si="312"/>
        <v>Mar</v>
      </c>
      <c r="P1421" s="96">
        <f t="shared" si="313"/>
        <v>25</v>
      </c>
      <c r="Q1421" s="98">
        <f t="shared" si="314"/>
        <v>-25</v>
      </c>
      <c r="R1421" s="97">
        <f t="shared" si="315"/>
        <v>-1</v>
      </c>
      <c r="S1421" s="99" t="str">
        <f t="shared" si="316"/>
        <v>DEGROWTH</v>
      </c>
      <c r="T1421" s="68">
        <v>0</v>
      </c>
      <c r="U1421" s="100" t="str">
        <f t="shared" si="317"/>
        <v>Apr</v>
      </c>
      <c r="V1421" s="96">
        <v>0</v>
      </c>
      <c r="W1421" s="101">
        <f t="shared" si="318"/>
        <v>0</v>
      </c>
      <c r="X1421" s="102">
        <f t="shared" si="319"/>
        <v>0</v>
      </c>
      <c r="Y1421" s="103" t="b">
        <f t="shared" si="320"/>
        <v>0</v>
      </c>
      <c r="Z1421" s="74">
        <v>0</v>
      </c>
      <c r="AA1421" s="69"/>
      <c r="AB1421" s="69" t="s">
        <v>133</v>
      </c>
      <c r="AC1421" s="84" t="s">
        <v>133</v>
      </c>
      <c r="AD1421" s="3">
        <f t="shared" si="321"/>
        <v>1</v>
      </c>
      <c r="AE1421" s="81"/>
    </row>
    <row r="1422" spans="1:31" ht="14.25" customHeight="1">
      <c r="A1422" s="84" t="s">
        <v>133</v>
      </c>
      <c r="B1422" s="82" t="s">
        <v>142</v>
      </c>
      <c r="C1422" s="82" t="s">
        <v>3199</v>
      </c>
      <c r="D1422" s="82">
        <v>1000004405</v>
      </c>
      <c r="E1422" s="82" t="s">
        <v>3200</v>
      </c>
      <c r="F1422" s="83">
        <v>45833</v>
      </c>
      <c r="G1422" s="66" t="str">
        <f t="shared" si="308"/>
        <v>Targeted Dealer</v>
      </c>
      <c r="H1422" s="66"/>
      <c r="I1422" s="67">
        <v>250</v>
      </c>
      <c r="J1422" s="67">
        <f t="shared" si="309"/>
        <v>233.33333333333334</v>
      </c>
      <c r="K1422" s="68">
        <v>295.7</v>
      </c>
      <c r="L1422" s="68">
        <f t="shared" si="310"/>
        <v>-45.699999999999989</v>
      </c>
      <c r="M1422" s="68">
        <f t="shared" si="311"/>
        <v>126.72857142857141</v>
      </c>
      <c r="N1422" s="96">
        <v>248.5</v>
      </c>
      <c r="O1422" s="97" t="str">
        <f t="shared" si="312"/>
        <v>Mar</v>
      </c>
      <c r="P1422" s="96">
        <f t="shared" si="313"/>
        <v>248.5</v>
      </c>
      <c r="Q1422" s="98">
        <f t="shared" si="314"/>
        <v>47.199999999999989</v>
      </c>
      <c r="R1422" s="97">
        <f t="shared" si="315"/>
        <v>0.18993963782696177</v>
      </c>
      <c r="S1422" s="99" t="str">
        <f t="shared" si="316"/>
        <v>GROWTH</v>
      </c>
      <c r="T1422" s="68">
        <v>0</v>
      </c>
      <c r="U1422" s="100" t="str">
        <f t="shared" si="317"/>
        <v>Apr</v>
      </c>
      <c r="V1422" s="96">
        <v>0</v>
      </c>
      <c r="W1422" s="101">
        <f t="shared" si="318"/>
        <v>295.7</v>
      </c>
      <c r="X1422" s="102">
        <f t="shared" si="319"/>
        <v>0</v>
      </c>
      <c r="Y1422" s="103" t="b">
        <f t="shared" si="320"/>
        <v>0</v>
      </c>
      <c r="Z1422" s="74">
        <v>0</v>
      </c>
      <c r="AA1422" s="69"/>
      <c r="AB1422" s="69" t="s">
        <v>133</v>
      </c>
      <c r="AC1422" s="84" t="s">
        <v>133</v>
      </c>
      <c r="AD1422" s="3">
        <f t="shared" si="321"/>
        <v>0</v>
      </c>
      <c r="AE1422" s="81"/>
    </row>
    <row r="1423" spans="1:31" ht="14.25" customHeight="1">
      <c r="A1423" s="84" t="s">
        <v>134</v>
      </c>
      <c r="B1423" s="82" t="s">
        <v>69</v>
      </c>
      <c r="C1423" s="82" t="s">
        <v>513</v>
      </c>
      <c r="D1423" s="82">
        <v>1000004400</v>
      </c>
      <c r="E1423" s="82" t="s">
        <v>514</v>
      </c>
      <c r="F1423" s="83">
        <v>45838</v>
      </c>
      <c r="G1423" s="66" t="str">
        <f t="shared" si="308"/>
        <v>Targeted Dealer</v>
      </c>
      <c r="H1423" s="66"/>
      <c r="I1423" s="67">
        <v>50</v>
      </c>
      <c r="J1423" s="67">
        <f t="shared" si="309"/>
        <v>46.666666666666671</v>
      </c>
      <c r="K1423" s="68">
        <v>90</v>
      </c>
      <c r="L1423" s="68">
        <f t="shared" si="310"/>
        <v>-40</v>
      </c>
      <c r="M1423" s="68">
        <f t="shared" si="311"/>
        <v>192.85714285714283</v>
      </c>
      <c r="N1423" s="96">
        <v>85</v>
      </c>
      <c r="O1423" s="97" t="str">
        <f t="shared" si="312"/>
        <v>Mar</v>
      </c>
      <c r="P1423" s="96">
        <f t="shared" si="313"/>
        <v>85</v>
      </c>
      <c r="Q1423" s="98">
        <f t="shared" si="314"/>
        <v>5</v>
      </c>
      <c r="R1423" s="97">
        <f t="shared" si="315"/>
        <v>5.8823529411764719E-2</v>
      </c>
      <c r="S1423" s="99" t="str">
        <f t="shared" si="316"/>
        <v>GROWTH</v>
      </c>
      <c r="T1423" s="68">
        <v>0</v>
      </c>
      <c r="U1423" s="100" t="str">
        <f t="shared" si="317"/>
        <v>Apr</v>
      </c>
      <c r="V1423" s="96">
        <v>0</v>
      </c>
      <c r="W1423" s="101">
        <f t="shared" si="318"/>
        <v>90</v>
      </c>
      <c r="X1423" s="102">
        <f t="shared" si="319"/>
        <v>0</v>
      </c>
      <c r="Y1423" s="103" t="b">
        <f t="shared" si="320"/>
        <v>0</v>
      </c>
      <c r="Z1423" s="74">
        <v>0</v>
      </c>
      <c r="AA1423" s="69"/>
      <c r="AB1423" s="69" t="s">
        <v>133</v>
      </c>
      <c r="AC1423" s="84" t="s">
        <v>134</v>
      </c>
      <c r="AD1423" s="3">
        <f t="shared" si="321"/>
        <v>0</v>
      </c>
      <c r="AE1423" s="81"/>
    </row>
    <row r="1424" spans="1:31" ht="14.25" customHeight="1">
      <c r="A1424" s="69" t="s">
        <v>131</v>
      </c>
      <c r="B1424" s="82" t="s">
        <v>95</v>
      </c>
      <c r="C1424" s="82" t="s">
        <v>3201</v>
      </c>
      <c r="D1424" s="82">
        <v>1000004407</v>
      </c>
      <c r="E1424" s="82" t="s">
        <v>3202</v>
      </c>
      <c r="F1424" s="83">
        <v>45838</v>
      </c>
      <c r="G1424" s="66" t="str">
        <f t="shared" si="308"/>
        <v>Targeted Dealer</v>
      </c>
      <c r="H1424" s="66"/>
      <c r="I1424" s="67">
        <v>100</v>
      </c>
      <c r="J1424" s="67">
        <f t="shared" si="309"/>
        <v>93.333333333333343</v>
      </c>
      <c r="K1424" s="68">
        <v>124.5</v>
      </c>
      <c r="L1424" s="68">
        <f t="shared" si="310"/>
        <v>-24.5</v>
      </c>
      <c r="M1424" s="68">
        <f t="shared" si="311"/>
        <v>133.39285714285714</v>
      </c>
      <c r="N1424" s="96">
        <v>180</v>
      </c>
      <c r="O1424" s="97" t="str">
        <f t="shared" si="312"/>
        <v>Mar</v>
      </c>
      <c r="P1424" s="96">
        <f t="shared" si="313"/>
        <v>180</v>
      </c>
      <c r="Q1424" s="98">
        <f t="shared" si="314"/>
        <v>-55.5</v>
      </c>
      <c r="R1424" s="97">
        <f t="shared" si="315"/>
        <v>-0.30833333333333335</v>
      </c>
      <c r="S1424" s="99" t="str">
        <f t="shared" si="316"/>
        <v>DEGROWTH</v>
      </c>
      <c r="T1424" s="68">
        <v>0</v>
      </c>
      <c r="U1424" s="100" t="str">
        <f t="shared" si="317"/>
        <v>Apr</v>
      </c>
      <c r="V1424" s="96">
        <v>0</v>
      </c>
      <c r="W1424" s="101">
        <f t="shared" si="318"/>
        <v>124.5</v>
      </c>
      <c r="X1424" s="102">
        <f t="shared" si="319"/>
        <v>0</v>
      </c>
      <c r="Y1424" s="103" t="b">
        <f t="shared" si="320"/>
        <v>0</v>
      </c>
      <c r="Z1424" s="74">
        <v>0</v>
      </c>
      <c r="AA1424" s="69"/>
      <c r="AB1424" s="69" t="s">
        <v>133</v>
      </c>
      <c r="AC1424" s="69" t="s">
        <v>131</v>
      </c>
      <c r="AD1424" s="3">
        <f t="shared" si="321"/>
        <v>0</v>
      </c>
      <c r="AE1424" s="81"/>
    </row>
    <row r="1425" spans="1:31" ht="14.25" customHeight="1">
      <c r="A1425" s="69" t="s">
        <v>131</v>
      </c>
      <c r="B1425" s="82" t="s">
        <v>98</v>
      </c>
      <c r="C1425" s="82" t="s">
        <v>515</v>
      </c>
      <c r="D1425" s="82">
        <v>1000004394</v>
      </c>
      <c r="E1425" s="82" t="s">
        <v>516</v>
      </c>
      <c r="F1425" s="83">
        <v>45827</v>
      </c>
      <c r="G1425" s="66" t="str">
        <f t="shared" si="308"/>
        <v>Targeted Dealer</v>
      </c>
      <c r="H1425" s="66"/>
      <c r="I1425" s="67">
        <v>95</v>
      </c>
      <c r="J1425" s="67">
        <f t="shared" si="309"/>
        <v>88.666666666666657</v>
      </c>
      <c r="K1425" s="68">
        <v>23</v>
      </c>
      <c r="L1425" s="68">
        <f t="shared" si="310"/>
        <v>72</v>
      </c>
      <c r="M1425" s="68">
        <f t="shared" si="311"/>
        <v>25.939849624060152</v>
      </c>
      <c r="N1425" s="96">
        <v>0</v>
      </c>
      <c r="O1425" s="97" t="str">
        <f t="shared" si="312"/>
        <v>Mar</v>
      </c>
      <c r="P1425" s="96">
        <f t="shared" si="313"/>
        <v>0</v>
      </c>
      <c r="Q1425" s="98">
        <f t="shared" si="314"/>
        <v>23</v>
      </c>
      <c r="R1425" s="97" t="str">
        <f t="shared" si="315"/>
        <v xml:space="preserve"> </v>
      </c>
      <c r="S1425" s="99" t="b">
        <f t="shared" si="316"/>
        <v>0</v>
      </c>
      <c r="T1425" s="68">
        <v>0</v>
      </c>
      <c r="U1425" s="100" t="str">
        <f t="shared" si="317"/>
        <v>Apr</v>
      </c>
      <c r="V1425" s="96">
        <v>0</v>
      </c>
      <c r="W1425" s="101">
        <f t="shared" si="318"/>
        <v>23</v>
      </c>
      <c r="X1425" s="102">
        <f t="shared" si="319"/>
        <v>0</v>
      </c>
      <c r="Y1425" s="103" t="b">
        <f t="shared" si="320"/>
        <v>0</v>
      </c>
      <c r="Z1425" s="74">
        <v>0</v>
      </c>
      <c r="AA1425" s="69"/>
      <c r="AB1425" s="69" t="s">
        <v>133</v>
      </c>
      <c r="AC1425" s="69" t="s">
        <v>131</v>
      </c>
      <c r="AD1425" s="3">
        <f t="shared" si="321"/>
        <v>0</v>
      </c>
      <c r="AE1425" s="81"/>
    </row>
    <row r="1426" spans="1:31" ht="14.25" customHeight="1">
      <c r="A1426" s="84" t="s">
        <v>133</v>
      </c>
      <c r="B1426" s="82" t="s">
        <v>143</v>
      </c>
      <c r="C1426" s="82" t="s">
        <v>3203</v>
      </c>
      <c r="D1426" s="82">
        <v>1000004399</v>
      </c>
      <c r="E1426" s="82" t="s">
        <v>3204</v>
      </c>
      <c r="F1426" s="83">
        <v>45836</v>
      </c>
      <c r="G1426" s="66" t="str">
        <f t="shared" si="308"/>
        <v>Targeted Dealer</v>
      </c>
      <c r="H1426" s="66"/>
      <c r="I1426" s="67">
        <v>150</v>
      </c>
      <c r="J1426" s="67">
        <f t="shared" si="309"/>
        <v>140</v>
      </c>
      <c r="K1426" s="68">
        <v>40</v>
      </c>
      <c r="L1426" s="68">
        <f t="shared" si="310"/>
        <v>110</v>
      </c>
      <c r="M1426" s="68">
        <f t="shared" si="311"/>
        <v>28.571428571428573</v>
      </c>
      <c r="N1426" s="96">
        <v>50</v>
      </c>
      <c r="O1426" s="97" t="str">
        <f t="shared" si="312"/>
        <v>Mar</v>
      </c>
      <c r="P1426" s="96">
        <f t="shared" si="313"/>
        <v>50</v>
      </c>
      <c r="Q1426" s="98">
        <f t="shared" si="314"/>
        <v>-10</v>
      </c>
      <c r="R1426" s="97">
        <f t="shared" si="315"/>
        <v>-0.19999999999999996</v>
      </c>
      <c r="S1426" s="99" t="str">
        <f t="shared" si="316"/>
        <v>DEGROWTH</v>
      </c>
      <c r="T1426" s="68">
        <v>0</v>
      </c>
      <c r="U1426" s="100" t="str">
        <f t="shared" si="317"/>
        <v>Apr</v>
      </c>
      <c r="V1426" s="96">
        <v>0</v>
      </c>
      <c r="W1426" s="101">
        <f t="shared" si="318"/>
        <v>40</v>
      </c>
      <c r="X1426" s="102">
        <f t="shared" si="319"/>
        <v>0</v>
      </c>
      <c r="Y1426" s="103" t="b">
        <f t="shared" si="320"/>
        <v>0</v>
      </c>
      <c r="Z1426" s="74">
        <v>0</v>
      </c>
      <c r="AA1426" s="69"/>
      <c r="AB1426" s="69" t="s">
        <v>133</v>
      </c>
      <c r="AC1426" s="84" t="s">
        <v>133</v>
      </c>
      <c r="AD1426" s="3">
        <f t="shared" si="321"/>
        <v>0</v>
      </c>
      <c r="AE1426" s="81"/>
    </row>
    <row r="1427" spans="1:31" ht="14.25" customHeight="1">
      <c r="A1427" s="84" t="s">
        <v>134</v>
      </c>
      <c r="B1427" s="82" t="s">
        <v>65</v>
      </c>
      <c r="C1427" s="82" t="s">
        <v>3205</v>
      </c>
      <c r="D1427" s="82">
        <v>1000004385</v>
      </c>
      <c r="E1427" s="82" t="s">
        <v>3206</v>
      </c>
      <c r="F1427" s="83">
        <v>45818</v>
      </c>
      <c r="G1427" s="66" t="str">
        <f t="shared" si="308"/>
        <v>Targeted Dealer</v>
      </c>
      <c r="H1427" s="66"/>
      <c r="I1427" s="67">
        <v>250</v>
      </c>
      <c r="J1427" s="67">
        <f t="shared" si="309"/>
        <v>233.33333333333334</v>
      </c>
      <c r="K1427" s="68">
        <v>360</v>
      </c>
      <c r="L1427" s="68">
        <f t="shared" si="310"/>
        <v>-110</v>
      </c>
      <c r="M1427" s="68">
        <f t="shared" si="311"/>
        <v>154.28571428571428</v>
      </c>
      <c r="N1427" s="96">
        <v>270</v>
      </c>
      <c r="O1427" s="97" t="str">
        <f t="shared" si="312"/>
        <v>Mar</v>
      </c>
      <c r="P1427" s="96">
        <f t="shared" si="313"/>
        <v>270</v>
      </c>
      <c r="Q1427" s="98">
        <f t="shared" si="314"/>
        <v>90</v>
      </c>
      <c r="R1427" s="97">
        <f t="shared" si="315"/>
        <v>0.33333333333333326</v>
      </c>
      <c r="S1427" s="99" t="str">
        <f t="shared" si="316"/>
        <v>GROWTH</v>
      </c>
      <c r="T1427" s="68">
        <v>0</v>
      </c>
      <c r="U1427" s="100" t="str">
        <f t="shared" si="317"/>
        <v>Apr</v>
      </c>
      <c r="V1427" s="96">
        <v>0</v>
      </c>
      <c r="W1427" s="101">
        <f t="shared" si="318"/>
        <v>360</v>
      </c>
      <c r="X1427" s="102">
        <f t="shared" si="319"/>
        <v>0</v>
      </c>
      <c r="Y1427" s="103" t="b">
        <f t="shared" si="320"/>
        <v>0</v>
      </c>
      <c r="Z1427" s="74">
        <v>0</v>
      </c>
      <c r="AA1427" s="69"/>
      <c r="AB1427" s="69" t="s">
        <v>133</v>
      </c>
      <c r="AC1427" s="84" t="s">
        <v>134</v>
      </c>
      <c r="AD1427" s="3">
        <f t="shared" si="321"/>
        <v>0</v>
      </c>
      <c r="AE1427" s="81"/>
    </row>
    <row r="1428" spans="1:31" ht="14.25" customHeight="1">
      <c r="A1428" s="84" t="s">
        <v>133</v>
      </c>
      <c r="B1428" s="82" t="s">
        <v>24</v>
      </c>
      <c r="C1428" s="82" t="s">
        <v>3207</v>
      </c>
      <c r="D1428" s="82">
        <v>1000004415</v>
      </c>
      <c r="E1428" s="82" t="s">
        <v>1937</v>
      </c>
      <c r="F1428" s="83">
        <v>45842</v>
      </c>
      <c r="G1428" s="66" t="str">
        <f t="shared" si="308"/>
        <v>Targeted Dealer</v>
      </c>
      <c r="H1428" s="66"/>
      <c r="I1428" s="67">
        <v>40</v>
      </c>
      <c r="J1428" s="67">
        <f t="shared" si="309"/>
        <v>37.333333333333329</v>
      </c>
      <c r="K1428" s="68">
        <v>78.5</v>
      </c>
      <c r="L1428" s="68">
        <f t="shared" si="310"/>
        <v>-38.5</v>
      </c>
      <c r="M1428" s="68">
        <f t="shared" si="311"/>
        <v>210.26785714285717</v>
      </c>
      <c r="N1428" s="96">
        <v>57</v>
      </c>
      <c r="O1428" s="97" t="str">
        <f t="shared" si="312"/>
        <v>Mar</v>
      </c>
      <c r="P1428" s="96">
        <f t="shared" si="313"/>
        <v>57</v>
      </c>
      <c r="Q1428" s="98">
        <f t="shared" si="314"/>
        <v>21.5</v>
      </c>
      <c r="R1428" s="97">
        <f t="shared" si="315"/>
        <v>0.37719298245614041</v>
      </c>
      <c r="S1428" s="99" t="str">
        <f t="shared" si="316"/>
        <v>GROWTH</v>
      </c>
      <c r="T1428" s="68">
        <v>0</v>
      </c>
      <c r="U1428" s="100" t="str">
        <f t="shared" si="317"/>
        <v>Apr</v>
      </c>
      <c r="V1428" s="96">
        <v>0</v>
      </c>
      <c r="W1428" s="101">
        <f t="shared" si="318"/>
        <v>78.5</v>
      </c>
      <c r="X1428" s="102">
        <f t="shared" si="319"/>
        <v>0</v>
      </c>
      <c r="Y1428" s="103" t="b">
        <f t="shared" si="320"/>
        <v>0</v>
      </c>
      <c r="Z1428" s="74">
        <v>0</v>
      </c>
      <c r="AA1428" s="69"/>
      <c r="AB1428" s="69" t="s">
        <v>133</v>
      </c>
      <c r="AC1428" s="84" t="s">
        <v>133</v>
      </c>
      <c r="AD1428" s="3">
        <f t="shared" si="321"/>
        <v>0</v>
      </c>
      <c r="AE1428" s="81"/>
    </row>
    <row r="1429" spans="1:31" ht="14.25" customHeight="1">
      <c r="A1429" s="84" t="s">
        <v>133</v>
      </c>
      <c r="B1429" s="82" t="s">
        <v>43</v>
      </c>
      <c r="C1429" s="82" t="s">
        <v>3208</v>
      </c>
      <c r="D1429" s="82">
        <v>1000004414</v>
      </c>
      <c r="E1429" s="82" t="s">
        <v>3209</v>
      </c>
      <c r="F1429" s="83">
        <v>45841</v>
      </c>
      <c r="G1429" s="66" t="str">
        <f t="shared" si="308"/>
        <v>Targeted Dealer</v>
      </c>
      <c r="H1429" s="66"/>
      <c r="I1429" s="67">
        <v>70</v>
      </c>
      <c r="J1429" s="67">
        <f t="shared" si="309"/>
        <v>65.333333333333343</v>
      </c>
      <c r="K1429" s="68">
        <v>40</v>
      </c>
      <c r="L1429" s="68">
        <f t="shared" si="310"/>
        <v>30</v>
      </c>
      <c r="M1429" s="68">
        <f t="shared" si="311"/>
        <v>61.224489795918359</v>
      </c>
      <c r="N1429" s="96">
        <v>120.25</v>
      </c>
      <c r="O1429" s="97" t="str">
        <f t="shared" si="312"/>
        <v>Mar</v>
      </c>
      <c r="P1429" s="96">
        <f t="shared" si="313"/>
        <v>120.25</v>
      </c>
      <c r="Q1429" s="98">
        <f t="shared" si="314"/>
        <v>-80.25</v>
      </c>
      <c r="R1429" s="97">
        <f t="shared" si="315"/>
        <v>-0.66735966735966734</v>
      </c>
      <c r="S1429" s="99" t="str">
        <f t="shared" si="316"/>
        <v>DEGROWTH</v>
      </c>
      <c r="T1429" s="68">
        <v>0</v>
      </c>
      <c r="U1429" s="100" t="str">
        <f t="shared" si="317"/>
        <v>Apr</v>
      </c>
      <c r="V1429" s="96">
        <v>0</v>
      </c>
      <c r="W1429" s="101">
        <f t="shared" si="318"/>
        <v>40</v>
      </c>
      <c r="X1429" s="102">
        <f t="shared" si="319"/>
        <v>0</v>
      </c>
      <c r="Y1429" s="103" t="b">
        <f t="shared" si="320"/>
        <v>0</v>
      </c>
      <c r="Z1429" s="74">
        <v>0</v>
      </c>
      <c r="AA1429" s="69"/>
      <c r="AB1429" s="69" t="s">
        <v>133</v>
      </c>
      <c r="AC1429" s="84" t="s">
        <v>133</v>
      </c>
      <c r="AD1429" s="3">
        <f t="shared" si="321"/>
        <v>0</v>
      </c>
      <c r="AE1429" s="81"/>
    </row>
    <row r="1430" spans="1:31" ht="14.25" customHeight="1">
      <c r="A1430" s="84" t="s">
        <v>133</v>
      </c>
      <c r="B1430" s="82" t="s">
        <v>27</v>
      </c>
      <c r="C1430" s="82" t="s">
        <v>3210</v>
      </c>
      <c r="D1430" s="82">
        <v>1000004401</v>
      </c>
      <c r="E1430" s="82" t="s">
        <v>3211</v>
      </c>
      <c r="F1430" s="83">
        <v>45839</v>
      </c>
      <c r="G1430" s="66" t="str">
        <f t="shared" si="308"/>
        <v>Targeted Dealer</v>
      </c>
      <c r="H1430" s="66"/>
      <c r="I1430" s="67">
        <v>20</v>
      </c>
      <c r="J1430" s="67">
        <f t="shared" si="309"/>
        <v>18.666666666666664</v>
      </c>
      <c r="K1430" s="68">
        <v>0</v>
      </c>
      <c r="L1430" s="68">
        <f t="shared" si="310"/>
        <v>20</v>
      </c>
      <c r="M1430" s="68">
        <f t="shared" si="311"/>
        <v>0</v>
      </c>
      <c r="N1430" s="96">
        <v>22.5</v>
      </c>
      <c r="O1430" s="97" t="str">
        <f t="shared" si="312"/>
        <v>Mar</v>
      </c>
      <c r="P1430" s="96">
        <f t="shared" si="313"/>
        <v>22.5</v>
      </c>
      <c r="Q1430" s="98">
        <f t="shared" si="314"/>
        <v>-22.5</v>
      </c>
      <c r="R1430" s="97">
        <f t="shared" si="315"/>
        <v>-1</v>
      </c>
      <c r="S1430" s="99" t="str">
        <f t="shared" si="316"/>
        <v>DEGROWTH</v>
      </c>
      <c r="T1430" s="68">
        <v>0</v>
      </c>
      <c r="U1430" s="100" t="str">
        <f t="shared" si="317"/>
        <v>Apr</v>
      </c>
      <c r="V1430" s="96">
        <v>0</v>
      </c>
      <c r="W1430" s="101">
        <f t="shared" si="318"/>
        <v>0</v>
      </c>
      <c r="X1430" s="102">
        <f t="shared" si="319"/>
        <v>0</v>
      </c>
      <c r="Y1430" s="103" t="b">
        <f t="shared" si="320"/>
        <v>0</v>
      </c>
      <c r="Z1430" s="74">
        <v>0</v>
      </c>
      <c r="AA1430" s="69"/>
      <c r="AB1430" s="69" t="s">
        <v>133</v>
      </c>
      <c r="AC1430" s="84" t="s">
        <v>133</v>
      </c>
      <c r="AD1430" s="3">
        <f t="shared" si="321"/>
        <v>1</v>
      </c>
      <c r="AE1430" s="81"/>
    </row>
    <row r="1431" spans="1:31" ht="14.25" customHeight="1">
      <c r="A1431" s="84" t="s">
        <v>134</v>
      </c>
      <c r="B1431" s="82" t="s">
        <v>74</v>
      </c>
      <c r="C1431" s="82" t="s">
        <v>3212</v>
      </c>
      <c r="D1431" s="82">
        <v>1000004412</v>
      </c>
      <c r="E1431" s="82" t="s">
        <v>3213</v>
      </c>
      <c r="F1431" s="83">
        <v>45840</v>
      </c>
      <c r="G1431" s="66" t="str">
        <f t="shared" si="308"/>
        <v>Targeted Dealer</v>
      </c>
      <c r="H1431" s="66"/>
      <c r="I1431" s="67">
        <v>100</v>
      </c>
      <c r="J1431" s="67">
        <f t="shared" si="309"/>
        <v>93.333333333333343</v>
      </c>
      <c r="K1431" s="68">
        <v>38.85</v>
      </c>
      <c r="L1431" s="68">
        <f t="shared" si="310"/>
        <v>61.15</v>
      </c>
      <c r="M1431" s="68">
        <f t="shared" si="311"/>
        <v>41.624999999999993</v>
      </c>
      <c r="N1431" s="96">
        <v>45</v>
      </c>
      <c r="O1431" s="97" t="str">
        <f t="shared" si="312"/>
        <v>Mar</v>
      </c>
      <c r="P1431" s="96">
        <f t="shared" si="313"/>
        <v>45</v>
      </c>
      <c r="Q1431" s="98">
        <f t="shared" si="314"/>
        <v>-6.1499999999999986</v>
      </c>
      <c r="R1431" s="97">
        <f t="shared" si="315"/>
        <v>-0.1366666666666666</v>
      </c>
      <c r="S1431" s="99" t="str">
        <f t="shared" si="316"/>
        <v>DEGROWTH</v>
      </c>
      <c r="T1431" s="68">
        <v>0</v>
      </c>
      <c r="U1431" s="100" t="str">
        <f t="shared" si="317"/>
        <v>Apr</v>
      </c>
      <c r="V1431" s="96">
        <v>0</v>
      </c>
      <c r="W1431" s="101">
        <f t="shared" si="318"/>
        <v>38.85</v>
      </c>
      <c r="X1431" s="102">
        <f t="shared" si="319"/>
        <v>0</v>
      </c>
      <c r="Y1431" s="103" t="b">
        <f t="shared" si="320"/>
        <v>0</v>
      </c>
      <c r="Z1431" s="74">
        <v>0</v>
      </c>
      <c r="AA1431" s="69"/>
      <c r="AB1431" s="69" t="s">
        <v>133</v>
      </c>
      <c r="AC1431" s="84" t="s">
        <v>134</v>
      </c>
      <c r="AD1431" s="3">
        <f t="shared" si="321"/>
        <v>0</v>
      </c>
      <c r="AE1431" s="81"/>
    </row>
    <row r="1432" spans="1:31" ht="14.25" customHeight="1">
      <c r="A1432" s="84" t="s">
        <v>134</v>
      </c>
      <c r="B1432" s="82" t="s">
        <v>84</v>
      </c>
      <c r="C1432" s="82" t="s">
        <v>517</v>
      </c>
      <c r="D1432" s="82">
        <v>1000004417</v>
      </c>
      <c r="E1432" s="82" t="s">
        <v>518</v>
      </c>
      <c r="F1432" s="83">
        <v>45843</v>
      </c>
      <c r="G1432" s="66" t="str">
        <f t="shared" si="308"/>
        <v>Targeted Dealer</v>
      </c>
      <c r="H1432" s="66"/>
      <c r="I1432" s="67">
        <v>10</v>
      </c>
      <c r="J1432" s="67">
        <f t="shared" si="309"/>
        <v>9.3333333333333321</v>
      </c>
      <c r="K1432" s="68">
        <v>0</v>
      </c>
      <c r="L1432" s="68">
        <f t="shared" si="310"/>
        <v>10</v>
      </c>
      <c r="M1432" s="68">
        <f t="shared" si="311"/>
        <v>0</v>
      </c>
      <c r="N1432" s="96">
        <v>0</v>
      </c>
      <c r="O1432" s="97" t="str">
        <f t="shared" si="312"/>
        <v>Mar</v>
      </c>
      <c r="P1432" s="96">
        <f t="shared" si="313"/>
        <v>0</v>
      </c>
      <c r="Q1432" s="98">
        <f t="shared" si="314"/>
        <v>0</v>
      </c>
      <c r="R1432" s="97" t="str">
        <f t="shared" si="315"/>
        <v xml:space="preserve"> </v>
      </c>
      <c r="S1432" s="99" t="b">
        <f t="shared" si="316"/>
        <v>0</v>
      </c>
      <c r="T1432" s="68">
        <v>0</v>
      </c>
      <c r="U1432" s="100" t="str">
        <f t="shared" si="317"/>
        <v>Apr</v>
      </c>
      <c r="V1432" s="96">
        <v>0</v>
      </c>
      <c r="W1432" s="101">
        <f t="shared" si="318"/>
        <v>0</v>
      </c>
      <c r="X1432" s="102">
        <f t="shared" si="319"/>
        <v>0</v>
      </c>
      <c r="Y1432" s="103" t="b">
        <f t="shared" si="320"/>
        <v>0</v>
      </c>
      <c r="Z1432" s="74">
        <v>0</v>
      </c>
      <c r="AA1432" s="69"/>
      <c r="AB1432" s="69" t="s">
        <v>133</v>
      </c>
      <c r="AC1432" s="84" t="s">
        <v>134</v>
      </c>
      <c r="AD1432" s="3">
        <f t="shared" si="321"/>
        <v>1</v>
      </c>
      <c r="AE1432" s="81"/>
    </row>
    <row r="1433" spans="1:31" ht="14.25" customHeight="1">
      <c r="A1433" s="84" t="s">
        <v>130</v>
      </c>
      <c r="B1433" s="82" t="s">
        <v>113</v>
      </c>
      <c r="C1433" s="82" t="s">
        <v>3214</v>
      </c>
      <c r="D1433" s="82">
        <v>1000004411</v>
      </c>
      <c r="E1433" s="82" t="s">
        <v>3215</v>
      </c>
      <c r="F1433" s="83">
        <v>45848</v>
      </c>
      <c r="G1433" s="66" t="str">
        <f t="shared" si="308"/>
        <v>Targeted Dealer</v>
      </c>
      <c r="H1433" s="66"/>
      <c r="I1433" s="67">
        <v>20</v>
      </c>
      <c r="J1433" s="67">
        <f t="shared" si="309"/>
        <v>18.666666666666664</v>
      </c>
      <c r="K1433" s="68">
        <v>23</v>
      </c>
      <c r="L1433" s="68">
        <f t="shared" si="310"/>
        <v>-3</v>
      </c>
      <c r="M1433" s="68">
        <f t="shared" si="311"/>
        <v>123.21428571428572</v>
      </c>
      <c r="N1433" s="96">
        <v>12.5</v>
      </c>
      <c r="O1433" s="97" t="str">
        <f t="shared" si="312"/>
        <v>Mar</v>
      </c>
      <c r="P1433" s="96">
        <f t="shared" si="313"/>
        <v>12.5</v>
      </c>
      <c r="Q1433" s="98">
        <f t="shared" si="314"/>
        <v>10.5</v>
      </c>
      <c r="R1433" s="97">
        <f t="shared" si="315"/>
        <v>0.84000000000000008</v>
      </c>
      <c r="S1433" s="99" t="str">
        <f t="shared" si="316"/>
        <v>GROWTH</v>
      </c>
      <c r="T1433" s="68">
        <v>0</v>
      </c>
      <c r="U1433" s="100" t="str">
        <f t="shared" si="317"/>
        <v>Apr</v>
      </c>
      <c r="V1433" s="96">
        <v>0</v>
      </c>
      <c r="W1433" s="101">
        <f t="shared" si="318"/>
        <v>23</v>
      </c>
      <c r="X1433" s="102">
        <f t="shared" si="319"/>
        <v>0</v>
      </c>
      <c r="Y1433" s="103" t="b">
        <f t="shared" si="320"/>
        <v>0</v>
      </c>
      <c r="Z1433" s="74">
        <v>0</v>
      </c>
      <c r="AA1433" s="69"/>
      <c r="AB1433" s="69" t="s">
        <v>133</v>
      </c>
      <c r="AC1433" s="84" t="s">
        <v>130</v>
      </c>
      <c r="AD1433" s="3">
        <f t="shared" si="321"/>
        <v>0</v>
      </c>
      <c r="AE1433" s="81"/>
    </row>
    <row r="1434" spans="1:31" ht="14.25" customHeight="1">
      <c r="A1434" s="84" t="s">
        <v>133</v>
      </c>
      <c r="B1434" s="82" t="s">
        <v>27</v>
      </c>
      <c r="C1434" s="82" t="s">
        <v>3216</v>
      </c>
      <c r="D1434" s="82">
        <v>1000004410</v>
      </c>
      <c r="E1434" s="82" t="s">
        <v>3217</v>
      </c>
      <c r="F1434" s="83">
        <v>45848</v>
      </c>
      <c r="G1434" s="66" t="str">
        <f t="shared" si="308"/>
        <v>Targeted Dealer</v>
      </c>
      <c r="H1434" s="66"/>
      <c r="I1434" s="67">
        <v>60</v>
      </c>
      <c r="J1434" s="67">
        <f t="shared" si="309"/>
        <v>56</v>
      </c>
      <c r="K1434" s="68">
        <v>115</v>
      </c>
      <c r="L1434" s="68">
        <f t="shared" si="310"/>
        <v>-55</v>
      </c>
      <c r="M1434" s="68">
        <f t="shared" si="311"/>
        <v>205.35714285714283</v>
      </c>
      <c r="N1434" s="96">
        <v>60</v>
      </c>
      <c r="O1434" s="97" t="str">
        <f t="shared" si="312"/>
        <v>Mar</v>
      </c>
      <c r="P1434" s="96">
        <f t="shared" si="313"/>
        <v>60</v>
      </c>
      <c r="Q1434" s="98">
        <f t="shared" si="314"/>
        <v>55</v>
      </c>
      <c r="R1434" s="97">
        <f t="shared" si="315"/>
        <v>0.91666666666666674</v>
      </c>
      <c r="S1434" s="99" t="str">
        <f t="shared" si="316"/>
        <v>GROWTH</v>
      </c>
      <c r="T1434" s="68">
        <v>0</v>
      </c>
      <c r="U1434" s="100" t="str">
        <f t="shared" si="317"/>
        <v>Apr</v>
      </c>
      <c r="V1434" s="96">
        <v>0</v>
      </c>
      <c r="W1434" s="101">
        <f t="shared" si="318"/>
        <v>115</v>
      </c>
      <c r="X1434" s="102">
        <f t="shared" si="319"/>
        <v>0</v>
      </c>
      <c r="Y1434" s="103" t="b">
        <f t="shared" si="320"/>
        <v>0</v>
      </c>
      <c r="Z1434" s="74">
        <v>0</v>
      </c>
      <c r="AA1434" s="69"/>
      <c r="AB1434" s="69" t="s">
        <v>133</v>
      </c>
      <c r="AC1434" s="84" t="s">
        <v>133</v>
      </c>
      <c r="AD1434" s="3">
        <f t="shared" si="321"/>
        <v>0</v>
      </c>
      <c r="AE1434" s="81"/>
    </row>
    <row r="1435" spans="1:31" ht="14.25" customHeight="1">
      <c r="A1435" s="84" t="s">
        <v>133</v>
      </c>
      <c r="B1435" s="82" t="s">
        <v>21</v>
      </c>
      <c r="C1435" s="82" t="s">
        <v>3218</v>
      </c>
      <c r="D1435" s="82">
        <v>1000004424</v>
      </c>
      <c r="E1435" s="82" t="s">
        <v>3219</v>
      </c>
      <c r="F1435" s="83">
        <v>45850</v>
      </c>
      <c r="G1435" s="66" t="str">
        <f t="shared" si="308"/>
        <v>Targeted Dealer</v>
      </c>
      <c r="H1435" s="66"/>
      <c r="I1435" s="67">
        <v>50</v>
      </c>
      <c r="J1435" s="67">
        <f t="shared" si="309"/>
        <v>46.666666666666671</v>
      </c>
      <c r="K1435" s="68">
        <v>91</v>
      </c>
      <c r="L1435" s="68">
        <f t="shared" si="310"/>
        <v>-41</v>
      </c>
      <c r="M1435" s="68">
        <f t="shared" si="311"/>
        <v>194.99999999999997</v>
      </c>
      <c r="N1435" s="96">
        <v>65</v>
      </c>
      <c r="O1435" s="97" t="str">
        <f t="shared" si="312"/>
        <v>Mar</v>
      </c>
      <c r="P1435" s="96">
        <f t="shared" si="313"/>
        <v>65</v>
      </c>
      <c r="Q1435" s="98">
        <f t="shared" si="314"/>
        <v>26</v>
      </c>
      <c r="R1435" s="97">
        <f t="shared" si="315"/>
        <v>0.39999999999999991</v>
      </c>
      <c r="S1435" s="99" t="str">
        <f t="shared" si="316"/>
        <v>GROWTH</v>
      </c>
      <c r="T1435" s="68">
        <v>0</v>
      </c>
      <c r="U1435" s="100" t="str">
        <f t="shared" si="317"/>
        <v>Apr</v>
      </c>
      <c r="V1435" s="96">
        <v>0</v>
      </c>
      <c r="W1435" s="101">
        <f t="shared" si="318"/>
        <v>91</v>
      </c>
      <c r="X1435" s="102">
        <f t="shared" si="319"/>
        <v>0</v>
      </c>
      <c r="Y1435" s="103" t="b">
        <f t="shared" si="320"/>
        <v>0</v>
      </c>
      <c r="Z1435" s="74">
        <v>0</v>
      </c>
      <c r="AA1435" s="69"/>
      <c r="AB1435" s="69" t="s">
        <v>133</v>
      </c>
      <c r="AC1435" s="84" t="s">
        <v>133</v>
      </c>
      <c r="AD1435" s="3">
        <f t="shared" si="321"/>
        <v>0</v>
      </c>
      <c r="AE1435" s="81"/>
    </row>
    <row r="1436" spans="1:31" ht="14.25" customHeight="1">
      <c r="A1436" s="69" t="s">
        <v>131</v>
      </c>
      <c r="B1436" s="82" t="s">
        <v>98</v>
      </c>
      <c r="C1436" s="82" t="s">
        <v>3220</v>
      </c>
      <c r="D1436" s="82">
        <v>1000004422</v>
      </c>
      <c r="E1436" s="82" t="s">
        <v>3221</v>
      </c>
      <c r="F1436" s="83">
        <v>45849</v>
      </c>
      <c r="G1436" s="66" t="str">
        <f t="shared" si="308"/>
        <v>Targeted Dealer</v>
      </c>
      <c r="H1436" s="66"/>
      <c r="I1436" s="67">
        <v>30</v>
      </c>
      <c r="J1436" s="67">
        <f t="shared" si="309"/>
        <v>28</v>
      </c>
      <c r="K1436" s="68">
        <v>13</v>
      </c>
      <c r="L1436" s="68">
        <f t="shared" si="310"/>
        <v>17</v>
      </c>
      <c r="M1436" s="68">
        <f t="shared" si="311"/>
        <v>46.428571428571423</v>
      </c>
      <c r="N1436" s="96">
        <v>4.5</v>
      </c>
      <c r="O1436" s="97" t="str">
        <f t="shared" si="312"/>
        <v>Mar</v>
      </c>
      <c r="P1436" s="96">
        <f t="shared" si="313"/>
        <v>4.5</v>
      </c>
      <c r="Q1436" s="98">
        <f t="shared" si="314"/>
        <v>8.5</v>
      </c>
      <c r="R1436" s="97">
        <f t="shared" si="315"/>
        <v>1.8888888888888888</v>
      </c>
      <c r="S1436" s="99" t="str">
        <f t="shared" si="316"/>
        <v>GROWTH</v>
      </c>
      <c r="T1436" s="68">
        <v>0</v>
      </c>
      <c r="U1436" s="100" t="str">
        <f t="shared" si="317"/>
        <v>Apr</v>
      </c>
      <c r="V1436" s="96">
        <v>0</v>
      </c>
      <c r="W1436" s="101">
        <f t="shared" si="318"/>
        <v>13</v>
      </c>
      <c r="X1436" s="102">
        <f t="shared" si="319"/>
        <v>0</v>
      </c>
      <c r="Y1436" s="103" t="b">
        <f t="shared" si="320"/>
        <v>0</v>
      </c>
      <c r="Z1436" s="74">
        <v>0</v>
      </c>
      <c r="AA1436" s="69"/>
      <c r="AB1436" s="69" t="s">
        <v>133</v>
      </c>
      <c r="AC1436" s="69" t="s">
        <v>131</v>
      </c>
      <c r="AD1436" s="3">
        <f t="shared" si="321"/>
        <v>0</v>
      </c>
      <c r="AE1436" s="81"/>
    </row>
    <row r="1437" spans="1:31" ht="14.25" customHeight="1">
      <c r="A1437" s="84" t="s">
        <v>130</v>
      </c>
      <c r="B1437" s="82" t="s">
        <v>120</v>
      </c>
      <c r="C1437" s="82" t="s">
        <v>3222</v>
      </c>
      <c r="D1437" s="82">
        <v>1000001182</v>
      </c>
      <c r="E1437" s="82" t="s">
        <v>3223</v>
      </c>
      <c r="F1437" s="83">
        <v>44739</v>
      </c>
      <c r="G1437" s="66" t="str">
        <f t="shared" si="308"/>
        <v>Targeted Dealer</v>
      </c>
      <c r="H1437" s="66"/>
      <c r="I1437" s="67">
        <v>50</v>
      </c>
      <c r="J1437" s="67">
        <f t="shared" si="309"/>
        <v>46.666666666666671</v>
      </c>
      <c r="K1437" s="68">
        <v>50</v>
      </c>
      <c r="L1437" s="68">
        <f t="shared" si="310"/>
        <v>0</v>
      </c>
      <c r="M1437" s="68">
        <f t="shared" si="311"/>
        <v>107.14285714285712</v>
      </c>
      <c r="N1437" s="96">
        <v>25</v>
      </c>
      <c r="O1437" s="97" t="str">
        <f t="shared" si="312"/>
        <v>Mar</v>
      </c>
      <c r="P1437" s="96">
        <f t="shared" si="313"/>
        <v>25</v>
      </c>
      <c r="Q1437" s="98">
        <f t="shared" si="314"/>
        <v>25</v>
      </c>
      <c r="R1437" s="97">
        <f t="shared" si="315"/>
        <v>1</v>
      </c>
      <c r="S1437" s="99" t="str">
        <f t="shared" si="316"/>
        <v>GROWTH</v>
      </c>
      <c r="T1437" s="68">
        <v>0</v>
      </c>
      <c r="U1437" s="100" t="str">
        <f t="shared" si="317"/>
        <v>Apr</v>
      </c>
      <c r="V1437" s="96">
        <v>0</v>
      </c>
      <c r="W1437" s="101">
        <f t="shared" si="318"/>
        <v>50</v>
      </c>
      <c r="X1437" s="102">
        <f t="shared" si="319"/>
        <v>0</v>
      </c>
      <c r="Y1437" s="103" t="b">
        <f t="shared" si="320"/>
        <v>0</v>
      </c>
      <c r="Z1437" s="74">
        <v>0</v>
      </c>
      <c r="AA1437" s="69"/>
      <c r="AB1437" s="69" t="s">
        <v>133</v>
      </c>
      <c r="AC1437" s="84" t="s">
        <v>130</v>
      </c>
      <c r="AD1437" s="3">
        <f t="shared" si="321"/>
        <v>0</v>
      </c>
      <c r="AE1437" s="81"/>
    </row>
    <row r="1438" spans="1:31" ht="14.25" customHeight="1">
      <c r="A1438" s="84" t="s">
        <v>130</v>
      </c>
      <c r="B1438" s="82" t="s">
        <v>122</v>
      </c>
      <c r="C1438" s="82" t="s">
        <v>524</v>
      </c>
      <c r="D1438" s="82">
        <v>1000004416</v>
      </c>
      <c r="E1438" s="82" t="s">
        <v>525</v>
      </c>
      <c r="F1438" s="83">
        <v>45843</v>
      </c>
      <c r="G1438" s="66" t="str">
        <f t="shared" si="308"/>
        <v>Targeted Dealer</v>
      </c>
      <c r="H1438" s="66"/>
      <c r="I1438" s="67">
        <v>25</v>
      </c>
      <c r="J1438" s="67">
        <f t="shared" si="309"/>
        <v>23.333333333333336</v>
      </c>
      <c r="K1438" s="68">
        <v>25</v>
      </c>
      <c r="L1438" s="68">
        <f t="shared" si="310"/>
        <v>0</v>
      </c>
      <c r="M1438" s="68">
        <f t="shared" si="311"/>
        <v>107.14285714285712</v>
      </c>
      <c r="N1438" s="96">
        <v>12.5</v>
      </c>
      <c r="O1438" s="97" t="str">
        <f t="shared" si="312"/>
        <v>Mar</v>
      </c>
      <c r="P1438" s="96">
        <f t="shared" si="313"/>
        <v>12.5</v>
      </c>
      <c r="Q1438" s="98">
        <f t="shared" si="314"/>
        <v>12.5</v>
      </c>
      <c r="R1438" s="97">
        <f t="shared" si="315"/>
        <v>1</v>
      </c>
      <c r="S1438" s="99" t="str">
        <f t="shared" si="316"/>
        <v>GROWTH</v>
      </c>
      <c r="T1438" s="68">
        <v>0</v>
      </c>
      <c r="U1438" s="100" t="str">
        <f t="shared" si="317"/>
        <v>Apr</v>
      </c>
      <c r="V1438" s="96">
        <v>0</v>
      </c>
      <c r="W1438" s="101">
        <f t="shared" si="318"/>
        <v>25</v>
      </c>
      <c r="X1438" s="102">
        <f t="shared" si="319"/>
        <v>0</v>
      </c>
      <c r="Y1438" s="103" t="b">
        <f t="shared" si="320"/>
        <v>0</v>
      </c>
      <c r="Z1438" s="74">
        <v>0</v>
      </c>
      <c r="AA1438" s="69"/>
      <c r="AB1438" s="69" t="s">
        <v>133</v>
      </c>
      <c r="AC1438" s="84" t="s">
        <v>130</v>
      </c>
      <c r="AD1438" s="3">
        <f t="shared" si="321"/>
        <v>0</v>
      </c>
      <c r="AE1438" s="81"/>
    </row>
    <row r="1439" spans="1:31" ht="14.25" customHeight="1">
      <c r="A1439" s="84" t="s">
        <v>130</v>
      </c>
      <c r="B1439" s="82" t="s">
        <v>118</v>
      </c>
      <c r="C1439" s="82" t="s">
        <v>3224</v>
      </c>
      <c r="D1439" s="82">
        <v>1000004402</v>
      </c>
      <c r="E1439" s="82" t="s">
        <v>3225</v>
      </c>
      <c r="F1439" s="83">
        <v>45827</v>
      </c>
      <c r="G1439" s="66" t="str">
        <f t="shared" si="308"/>
        <v>Targeted Dealer</v>
      </c>
      <c r="H1439" s="66"/>
      <c r="I1439" s="67">
        <v>50</v>
      </c>
      <c r="J1439" s="67">
        <f t="shared" si="309"/>
        <v>46.666666666666671</v>
      </c>
      <c r="K1439" s="68">
        <v>50</v>
      </c>
      <c r="L1439" s="68">
        <f t="shared" si="310"/>
        <v>0</v>
      </c>
      <c r="M1439" s="68">
        <f t="shared" si="311"/>
        <v>107.14285714285712</v>
      </c>
      <c r="N1439" s="96">
        <v>50</v>
      </c>
      <c r="O1439" s="97" t="str">
        <f t="shared" si="312"/>
        <v>Mar</v>
      </c>
      <c r="P1439" s="96">
        <f t="shared" si="313"/>
        <v>50</v>
      </c>
      <c r="Q1439" s="98">
        <f t="shared" si="314"/>
        <v>0</v>
      </c>
      <c r="R1439" s="97">
        <f t="shared" si="315"/>
        <v>0</v>
      </c>
      <c r="S1439" s="99" t="str">
        <f t="shared" si="316"/>
        <v>GROWTH</v>
      </c>
      <c r="T1439" s="68">
        <v>0</v>
      </c>
      <c r="U1439" s="100" t="str">
        <f t="shared" si="317"/>
        <v>Apr</v>
      </c>
      <c r="V1439" s="96">
        <v>0</v>
      </c>
      <c r="W1439" s="101">
        <f t="shared" si="318"/>
        <v>50</v>
      </c>
      <c r="X1439" s="102">
        <f t="shared" si="319"/>
        <v>0</v>
      </c>
      <c r="Y1439" s="103" t="b">
        <f t="shared" si="320"/>
        <v>0</v>
      </c>
      <c r="Z1439" s="74">
        <v>0</v>
      </c>
      <c r="AA1439" s="69"/>
      <c r="AB1439" s="69" t="s">
        <v>133</v>
      </c>
      <c r="AC1439" s="84" t="s">
        <v>130</v>
      </c>
      <c r="AD1439" s="3">
        <f t="shared" si="321"/>
        <v>0</v>
      </c>
      <c r="AE1439" s="81"/>
    </row>
    <row r="1440" spans="1:31" ht="14.25" customHeight="1">
      <c r="A1440" s="84" t="s">
        <v>133</v>
      </c>
      <c r="B1440" s="82" t="s">
        <v>40</v>
      </c>
      <c r="C1440" s="82" t="s">
        <v>3226</v>
      </c>
      <c r="D1440" s="82">
        <v>1000004433</v>
      </c>
      <c r="E1440" s="82" t="s">
        <v>3227</v>
      </c>
      <c r="F1440" s="83">
        <v>45856</v>
      </c>
      <c r="G1440" s="66" t="str">
        <f t="shared" si="308"/>
        <v>Targeted Dealer</v>
      </c>
      <c r="H1440" s="66"/>
      <c r="I1440" s="67">
        <v>60</v>
      </c>
      <c r="J1440" s="67">
        <f t="shared" si="309"/>
        <v>56</v>
      </c>
      <c r="K1440" s="68">
        <v>0</v>
      </c>
      <c r="L1440" s="68">
        <f t="shared" si="310"/>
        <v>60</v>
      </c>
      <c r="M1440" s="68">
        <f t="shared" si="311"/>
        <v>0</v>
      </c>
      <c r="N1440" s="96">
        <v>55</v>
      </c>
      <c r="O1440" s="97" t="str">
        <f t="shared" si="312"/>
        <v>Mar</v>
      </c>
      <c r="P1440" s="96">
        <f t="shared" si="313"/>
        <v>55</v>
      </c>
      <c r="Q1440" s="98">
        <f t="shared" si="314"/>
        <v>-55</v>
      </c>
      <c r="R1440" s="97">
        <f t="shared" si="315"/>
        <v>-1</v>
      </c>
      <c r="S1440" s="99" t="str">
        <f t="shared" si="316"/>
        <v>DEGROWTH</v>
      </c>
      <c r="T1440" s="68">
        <v>0</v>
      </c>
      <c r="U1440" s="100" t="str">
        <f t="shared" si="317"/>
        <v>Apr</v>
      </c>
      <c r="V1440" s="96">
        <v>0</v>
      </c>
      <c r="W1440" s="101">
        <f t="shared" si="318"/>
        <v>0</v>
      </c>
      <c r="X1440" s="102">
        <f t="shared" si="319"/>
        <v>0</v>
      </c>
      <c r="Y1440" s="103" t="b">
        <f t="shared" si="320"/>
        <v>0</v>
      </c>
      <c r="Z1440" s="74">
        <v>0</v>
      </c>
      <c r="AA1440" s="69"/>
      <c r="AB1440" s="69" t="s">
        <v>133</v>
      </c>
      <c r="AC1440" s="84" t="s">
        <v>133</v>
      </c>
      <c r="AD1440" s="3">
        <f t="shared" si="321"/>
        <v>1</v>
      </c>
      <c r="AE1440" s="81"/>
    </row>
    <row r="1441" spans="1:31" ht="14.25" customHeight="1">
      <c r="A1441" s="84" t="s">
        <v>130</v>
      </c>
      <c r="B1441" s="82" t="s">
        <v>108</v>
      </c>
      <c r="C1441" s="82" t="s">
        <v>3228</v>
      </c>
      <c r="D1441" s="82">
        <v>1000004419</v>
      </c>
      <c r="E1441" s="82" t="s">
        <v>3229</v>
      </c>
      <c r="F1441" s="83">
        <v>45856</v>
      </c>
      <c r="G1441" s="66" t="str">
        <f t="shared" si="308"/>
        <v>Targeted Dealer</v>
      </c>
      <c r="H1441" s="66"/>
      <c r="I1441" s="67">
        <v>250</v>
      </c>
      <c r="J1441" s="67">
        <f t="shared" si="309"/>
        <v>233.33333333333334</v>
      </c>
      <c r="K1441" s="68">
        <v>250</v>
      </c>
      <c r="L1441" s="68">
        <f t="shared" si="310"/>
        <v>0</v>
      </c>
      <c r="M1441" s="68">
        <f t="shared" si="311"/>
        <v>107.14285714285714</v>
      </c>
      <c r="N1441" s="96">
        <v>150</v>
      </c>
      <c r="O1441" s="97" t="str">
        <f t="shared" si="312"/>
        <v>Mar</v>
      </c>
      <c r="P1441" s="96">
        <f t="shared" si="313"/>
        <v>150</v>
      </c>
      <c r="Q1441" s="98">
        <f t="shared" si="314"/>
        <v>100</v>
      </c>
      <c r="R1441" s="97">
        <f t="shared" si="315"/>
        <v>0.66666666666666674</v>
      </c>
      <c r="S1441" s="99" t="str">
        <f t="shared" si="316"/>
        <v>GROWTH</v>
      </c>
      <c r="T1441" s="68">
        <v>0</v>
      </c>
      <c r="U1441" s="100" t="str">
        <f t="shared" si="317"/>
        <v>Apr</v>
      </c>
      <c r="V1441" s="96">
        <v>0</v>
      </c>
      <c r="W1441" s="101">
        <f t="shared" si="318"/>
        <v>250</v>
      </c>
      <c r="X1441" s="102">
        <f t="shared" si="319"/>
        <v>0</v>
      </c>
      <c r="Y1441" s="103" t="b">
        <f t="shared" si="320"/>
        <v>0</v>
      </c>
      <c r="Z1441" s="74">
        <v>0</v>
      </c>
      <c r="AA1441" s="69"/>
      <c r="AB1441" s="69" t="s">
        <v>133</v>
      </c>
      <c r="AC1441" s="84" t="s">
        <v>130</v>
      </c>
      <c r="AD1441" s="3">
        <f t="shared" si="321"/>
        <v>0</v>
      </c>
      <c r="AE1441" s="81"/>
    </row>
    <row r="1442" spans="1:31" ht="14.25" customHeight="1">
      <c r="A1442" s="84" t="s">
        <v>130</v>
      </c>
      <c r="B1442" s="82" t="s">
        <v>521</v>
      </c>
      <c r="C1442" s="82" t="s">
        <v>528</v>
      </c>
      <c r="D1442" s="82">
        <v>1000004413</v>
      </c>
      <c r="E1442" s="82" t="s">
        <v>529</v>
      </c>
      <c r="F1442" s="83">
        <v>45841</v>
      </c>
      <c r="G1442" s="66" t="str">
        <f t="shared" si="308"/>
        <v>Targeted Dealer</v>
      </c>
      <c r="H1442" s="66"/>
      <c r="I1442" s="67">
        <v>25</v>
      </c>
      <c r="J1442" s="67">
        <f t="shared" si="309"/>
        <v>23.333333333333336</v>
      </c>
      <c r="K1442" s="68">
        <v>25</v>
      </c>
      <c r="L1442" s="68">
        <f t="shared" si="310"/>
        <v>0</v>
      </c>
      <c r="M1442" s="68">
        <f t="shared" si="311"/>
        <v>107.14285714285712</v>
      </c>
      <c r="N1442" s="96">
        <v>25</v>
      </c>
      <c r="O1442" s="97" t="str">
        <f t="shared" si="312"/>
        <v>Mar</v>
      </c>
      <c r="P1442" s="96">
        <f t="shared" si="313"/>
        <v>25</v>
      </c>
      <c r="Q1442" s="98">
        <f t="shared" si="314"/>
        <v>0</v>
      </c>
      <c r="R1442" s="97">
        <f t="shared" si="315"/>
        <v>0</v>
      </c>
      <c r="S1442" s="99" t="str">
        <f t="shared" si="316"/>
        <v>GROWTH</v>
      </c>
      <c r="T1442" s="68">
        <v>0</v>
      </c>
      <c r="U1442" s="100" t="str">
        <f t="shared" si="317"/>
        <v>Apr</v>
      </c>
      <c r="V1442" s="96">
        <v>0</v>
      </c>
      <c r="W1442" s="101">
        <f t="shared" si="318"/>
        <v>25</v>
      </c>
      <c r="X1442" s="102">
        <f t="shared" si="319"/>
        <v>0</v>
      </c>
      <c r="Y1442" s="103" t="b">
        <f t="shared" si="320"/>
        <v>0</v>
      </c>
      <c r="Z1442" s="74">
        <v>0</v>
      </c>
      <c r="AA1442" s="69"/>
      <c r="AB1442" s="69" t="s">
        <v>133</v>
      </c>
      <c r="AC1442" s="84" t="s">
        <v>130</v>
      </c>
      <c r="AD1442" s="3">
        <f t="shared" si="321"/>
        <v>0</v>
      </c>
      <c r="AE1442" s="81"/>
    </row>
    <row r="1443" spans="1:31" ht="14.25" customHeight="1">
      <c r="A1443" s="69" t="s">
        <v>131</v>
      </c>
      <c r="B1443" s="82" t="s">
        <v>98</v>
      </c>
      <c r="C1443" s="82" t="s">
        <v>3230</v>
      </c>
      <c r="D1443" s="82">
        <v>1000004418</v>
      </c>
      <c r="E1443" s="82" t="s">
        <v>3231</v>
      </c>
      <c r="F1443" s="83">
        <v>45849</v>
      </c>
      <c r="G1443" s="66" t="str">
        <f t="shared" si="308"/>
        <v>Targeted Dealer</v>
      </c>
      <c r="H1443" s="66"/>
      <c r="I1443" s="67">
        <v>45</v>
      </c>
      <c r="J1443" s="67">
        <f t="shared" si="309"/>
        <v>42</v>
      </c>
      <c r="K1443" s="68">
        <v>50.5</v>
      </c>
      <c r="L1443" s="68">
        <f t="shared" si="310"/>
        <v>-5.5</v>
      </c>
      <c r="M1443" s="68">
        <f t="shared" si="311"/>
        <v>120.23809523809524</v>
      </c>
      <c r="N1443" s="96">
        <v>22.5</v>
      </c>
      <c r="O1443" s="97" t="str">
        <f t="shared" si="312"/>
        <v>Mar</v>
      </c>
      <c r="P1443" s="96">
        <f t="shared" si="313"/>
        <v>22.5</v>
      </c>
      <c r="Q1443" s="98">
        <f t="shared" si="314"/>
        <v>28</v>
      </c>
      <c r="R1443" s="97">
        <f t="shared" si="315"/>
        <v>1.2444444444444445</v>
      </c>
      <c r="S1443" s="99" t="str">
        <f t="shared" si="316"/>
        <v>GROWTH</v>
      </c>
      <c r="T1443" s="68">
        <v>0</v>
      </c>
      <c r="U1443" s="100" t="str">
        <f t="shared" si="317"/>
        <v>Apr</v>
      </c>
      <c r="V1443" s="96">
        <v>0</v>
      </c>
      <c r="W1443" s="101">
        <f t="shared" si="318"/>
        <v>50.5</v>
      </c>
      <c r="X1443" s="102">
        <f t="shared" si="319"/>
        <v>0</v>
      </c>
      <c r="Y1443" s="103" t="b">
        <f t="shared" si="320"/>
        <v>0</v>
      </c>
      <c r="Z1443" s="74">
        <v>0</v>
      </c>
      <c r="AA1443" s="69"/>
      <c r="AB1443" s="69" t="s">
        <v>133</v>
      </c>
      <c r="AC1443" s="69" t="s">
        <v>131</v>
      </c>
      <c r="AD1443" s="3">
        <f t="shared" si="321"/>
        <v>0</v>
      </c>
      <c r="AE1443" s="81"/>
    </row>
    <row r="1444" spans="1:31" ht="14.25" customHeight="1">
      <c r="A1444" s="84" t="s">
        <v>133</v>
      </c>
      <c r="B1444" s="82" t="s">
        <v>141</v>
      </c>
      <c r="C1444" s="82" t="s">
        <v>3232</v>
      </c>
      <c r="D1444" s="82">
        <v>1000004434</v>
      </c>
      <c r="E1444" s="82" t="s">
        <v>3233</v>
      </c>
      <c r="F1444" s="83">
        <v>45857</v>
      </c>
      <c r="G1444" s="66" t="str">
        <f t="shared" si="308"/>
        <v>Targeted Dealer</v>
      </c>
      <c r="H1444" s="66"/>
      <c r="I1444" s="67">
        <v>80</v>
      </c>
      <c r="J1444" s="67">
        <f t="shared" si="309"/>
        <v>74.666666666666657</v>
      </c>
      <c r="K1444" s="68">
        <v>40</v>
      </c>
      <c r="L1444" s="68">
        <f t="shared" si="310"/>
        <v>40</v>
      </c>
      <c r="M1444" s="68">
        <f t="shared" si="311"/>
        <v>53.571428571428577</v>
      </c>
      <c r="N1444" s="96">
        <v>40</v>
      </c>
      <c r="O1444" s="97" t="str">
        <f t="shared" si="312"/>
        <v>Mar</v>
      </c>
      <c r="P1444" s="96">
        <f t="shared" si="313"/>
        <v>40</v>
      </c>
      <c r="Q1444" s="98">
        <f t="shared" si="314"/>
        <v>0</v>
      </c>
      <c r="R1444" s="97">
        <f t="shared" si="315"/>
        <v>0</v>
      </c>
      <c r="S1444" s="99" t="str">
        <f t="shared" si="316"/>
        <v>GROWTH</v>
      </c>
      <c r="T1444" s="68">
        <v>0</v>
      </c>
      <c r="U1444" s="100" t="str">
        <f t="shared" si="317"/>
        <v>Apr</v>
      </c>
      <c r="V1444" s="96">
        <v>0</v>
      </c>
      <c r="W1444" s="101">
        <f t="shared" si="318"/>
        <v>40</v>
      </c>
      <c r="X1444" s="102">
        <f t="shared" si="319"/>
        <v>0</v>
      </c>
      <c r="Y1444" s="103" t="b">
        <f t="shared" si="320"/>
        <v>0</v>
      </c>
      <c r="Z1444" s="74">
        <v>0</v>
      </c>
      <c r="AA1444" s="69"/>
      <c r="AB1444" s="69" t="s">
        <v>133</v>
      </c>
      <c r="AC1444" s="84" t="s">
        <v>133</v>
      </c>
      <c r="AD1444" s="3">
        <f t="shared" si="321"/>
        <v>0</v>
      </c>
      <c r="AE1444" s="81"/>
    </row>
    <row r="1445" spans="1:31" ht="14.25" customHeight="1">
      <c r="A1445" s="84" t="s">
        <v>134</v>
      </c>
      <c r="B1445" s="82" t="s">
        <v>67</v>
      </c>
      <c r="C1445" s="82" t="s">
        <v>3234</v>
      </c>
      <c r="D1445" s="82">
        <v>1000004420</v>
      </c>
      <c r="E1445" s="82" t="s">
        <v>3235</v>
      </c>
      <c r="F1445" s="83">
        <v>45856</v>
      </c>
      <c r="G1445" s="66" t="str">
        <f t="shared" si="308"/>
        <v>Targeted Dealer</v>
      </c>
      <c r="H1445" s="66"/>
      <c r="I1445" s="67">
        <v>30</v>
      </c>
      <c r="J1445" s="67">
        <f t="shared" si="309"/>
        <v>28</v>
      </c>
      <c r="K1445" s="68">
        <v>69.099999999999994</v>
      </c>
      <c r="L1445" s="68">
        <f t="shared" si="310"/>
        <v>-39.099999999999994</v>
      </c>
      <c r="M1445" s="68">
        <f t="shared" si="311"/>
        <v>246.78571428571425</v>
      </c>
      <c r="N1445" s="96">
        <v>57.5</v>
      </c>
      <c r="O1445" s="97" t="str">
        <f t="shared" si="312"/>
        <v>Mar</v>
      </c>
      <c r="P1445" s="96">
        <f t="shared" si="313"/>
        <v>57.5</v>
      </c>
      <c r="Q1445" s="98">
        <f t="shared" si="314"/>
        <v>11.599999999999994</v>
      </c>
      <c r="R1445" s="97">
        <f t="shared" si="315"/>
        <v>0.20173913043478242</v>
      </c>
      <c r="S1445" s="99" t="str">
        <f t="shared" si="316"/>
        <v>GROWTH</v>
      </c>
      <c r="T1445" s="68">
        <v>0</v>
      </c>
      <c r="U1445" s="100" t="str">
        <f t="shared" si="317"/>
        <v>Apr</v>
      </c>
      <c r="V1445" s="96">
        <v>0</v>
      </c>
      <c r="W1445" s="101">
        <f t="shared" si="318"/>
        <v>69.099999999999994</v>
      </c>
      <c r="X1445" s="102">
        <f t="shared" si="319"/>
        <v>0</v>
      </c>
      <c r="Y1445" s="103" t="b">
        <f t="shared" si="320"/>
        <v>0</v>
      </c>
      <c r="Z1445" s="74">
        <v>0</v>
      </c>
      <c r="AA1445" s="69"/>
      <c r="AB1445" s="69" t="s">
        <v>133</v>
      </c>
      <c r="AC1445" s="84" t="s">
        <v>134</v>
      </c>
      <c r="AD1445" s="3">
        <f t="shared" si="321"/>
        <v>0</v>
      </c>
      <c r="AE1445" s="81"/>
    </row>
    <row r="1446" spans="1:31" ht="14.25" customHeight="1">
      <c r="A1446" s="74" t="s">
        <v>132</v>
      </c>
      <c r="B1446" s="82" t="s">
        <v>105</v>
      </c>
      <c r="C1446" s="82" t="s">
        <v>3236</v>
      </c>
      <c r="D1446" s="82">
        <v>1000002018</v>
      </c>
      <c r="E1446" s="82" t="s">
        <v>3237</v>
      </c>
      <c r="F1446" s="83">
        <v>44739</v>
      </c>
      <c r="G1446" s="66" t="str">
        <f t="shared" si="308"/>
        <v>Targeted Dealer</v>
      </c>
      <c r="H1446" s="66"/>
      <c r="I1446" s="67">
        <v>200</v>
      </c>
      <c r="J1446" s="67">
        <f t="shared" si="309"/>
        <v>186.66666666666669</v>
      </c>
      <c r="K1446" s="68">
        <v>315</v>
      </c>
      <c r="L1446" s="68">
        <f t="shared" si="310"/>
        <v>-115</v>
      </c>
      <c r="M1446" s="68">
        <f t="shared" si="311"/>
        <v>168.74999999999997</v>
      </c>
      <c r="N1446" s="96">
        <v>275</v>
      </c>
      <c r="O1446" s="97" t="str">
        <f t="shared" si="312"/>
        <v>Mar</v>
      </c>
      <c r="P1446" s="96">
        <f t="shared" si="313"/>
        <v>275</v>
      </c>
      <c r="Q1446" s="98">
        <f t="shared" si="314"/>
        <v>40</v>
      </c>
      <c r="R1446" s="97">
        <f t="shared" si="315"/>
        <v>0.1454545454545455</v>
      </c>
      <c r="S1446" s="99" t="str">
        <f t="shared" si="316"/>
        <v>GROWTH</v>
      </c>
      <c r="T1446" s="68">
        <v>0</v>
      </c>
      <c r="U1446" s="100" t="str">
        <f t="shared" si="317"/>
        <v>Apr</v>
      </c>
      <c r="V1446" s="96">
        <v>0</v>
      </c>
      <c r="W1446" s="101">
        <f t="shared" si="318"/>
        <v>315</v>
      </c>
      <c r="X1446" s="102">
        <f t="shared" si="319"/>
        <v>0</v>
      </c>
      <c r="Y1446" s="103" t="b">
        <f t="shared" si="320"/>
        <v>0</v>
      </c>
      <c r="Z1446" s="74">
        <v>0</v>
      </c>
      <c r="AA1446" s="69"/>
      <c r="AB1446" s="69" t="s">
        <v>133</v>
      </c>
      <c r="AC1446" s="74" t="s">
        <v>132</v>
      </c>
      <c r="AD1446" s="3">
        <f t="shared" si="321"/>
        <v>0</v>
      </c>
      <c r="AE1446" s="81"/>
    </row>
    <row r="1447" spans="1:31" ht="14.25" customHeight="1">
      <c r="A1447" s="84" t="s">
        <v>130</v>
      </c>
      <c r="B1447" s="82" t="s">
        <v>120</v>
      </c>
      <c r="C1447" s="82" t="s">
        <v>3238</v>
      </c>
      <c r="D1447" s="82">
        <v>1000004436</v>
      </c>
      <c r="E1447" s="82" t="s">
        <v>3239</v>
      </c>
      <c r="F1447" s="83">
        <v>45866</v>
      </c>
      <c r="G1447" s="66" t="str">
        <f t="shared" si="308"/>
        <v>Targeted Dealer</v>
      </c>
      <c r="H1447" s="66"/>
      <c r="I1447" s="67">
        <v>50</v>
      </c>
      <c r="J1447" s="67">
        <f t="shared" si="309"/>
        <v>46.666666666666671</v>
      </c>
      <c r="K1447" s="68">
        <v>30</v>
      </c>
      <c r="L1447" s="68">
        <f t="shared" si="310"/>
        <v>20</v>
      </c>
      <c r="M1447" s="68">
        <f t="shared" si="311"/>
        <v>64.285714285714278</v>
      </c>
      <c r="N1447" s="96">
        <v>100</v>
      </c>
      <c r="O1447" s="97" t="str">
        <f t="shared" si="312"/>
        <v>Mar</v>
      </c>
      <c r="P1447" s="96">
        <f t="shared" si="313"/>
        <v>100</v>
      </c>
      <c r="Q1447" s="98">
        <f t="shared" si="314"/>
        <v>-70</v>
      </c>
      <c r="R1447" s="97">
        <f t="shared" si="315"/>
        <v>-0.7</v>
      </c>
      <c r="S1447" s="99" t="str">
        <f t="shared" si="316"/>
        <v>DEGROWTH</v>
      </c>
      <c r="T1447" s="68">
        <v>0</v>
      </c>
      <c r="U1447" s="100" t="str">
        <f t="shared" si="317"/>
        <v>Apr</v>
      </c>
      <c r="V1447" s="96">
        <v>0</v>
      </c>
      <c r="W1447" s="101">
        <f t="shared" si="318"/>
        <v>30</v>
      </c>
      <c r="X1447" s="102">
        <f t="shared" si="319"/>
        <v>0</v>
      </c>
      <c r="Y1447" s="103" t="b">
        <f t="shared" si="320"/>
        <v>0</v>
      </c>
      <c r="Z1447" s="74">
        <v>0</v>
      </c>
      <c r="AA1447" s="69"/>
      <c r="AB1447" s="69" t="s">
        <v>133</v>
      </c>
      <c r="AC1447" s="84" t="s">
        <v>130</v>
      </c>
      <c r="AD1447" s="3">
        <f t="shared" si="321"/>
        <v>0</v>
      </c>
      <c r="AE1447" s="81"/>
    </row>
    <row r="1448" spans="1:31" ht="14.25" customHeight="1">
      <c r="A1448" s="84" t="s">
        <v>134</v>
      </c>
      <c r="B1448" s="82" t="s">
        <v>58</v>
      </c>
      <c r="C1448" s="82" t="s">
        <v>3240</v>
      </c>
      <c r="D1448" s="82">
        <v>1000004439</v>
      </c>
      <c r="E1448" s="82" t="s">
        <v>2353</v>
      </c>
      <c r="F1448" s="83">
        <v>45869</v>
      </c>
      <c r="G1448" s="66" t="str">
        <f t="shared" si="308"/>
        <v>Targeted Dealer</v>
      </c>
      <c r="H1448" s="66"/>
      <c r="I1448" s="67">
        <v>76</v>
      </c>
      <c r="J1448" s="67">
        <f t="shared" si="309"/>
        <v>70.933333333333337</v>
      </c>
      <c r="K1448" s="68">
        <v>143</v>
      </c>
      <c r="L1448" s="68">
        <f t="shared" si="310"/>
        <v>-67</v>
      </c>
      <c r="M1448" s="68">
        <f t="shared" si="311"/>
        <v>201.59774436090225</v>
      </c>
      <c r="N1448" s="96">
        <v>96</v>
      </c>
      <c r="O1448" s="97" t="str">
        <f t="shared" si="312"/>
        <v>Mar</v>
      </c>
      <c r="P1448" s="96">
        <f t="shared" si="313"/>
        <v>96</v>
      </c>
      <c r="Q1448" s="98">
        <f t="shared" si="314"/>
        <v>47</v>
      </c>
      <c r="R1448" s="97">
        <f t="shared" si="315"/>
        <v>0.48958333333333326</v>
      </c>
      <c r="S1448" s="99" t="str">
        <f t="shared" si="316"/>
        <v>GROWTH</v>
      </c>
      <c r="T1448" s="68">
        <v>0</v>
      </c>
      <c r="U1448" s="100" t="str">
        <f t="shared" si="317"/>
        <v>Apr</v>
      </c>
      <c r="V1448" s="96">
        <v>0</v>
      </c>
      <c r="W1448" s="101">
        <f t="shared" si="318"/>
        <v>143</v>
      </c>
      <c r="X1448" s="102">
        <f t="shared" si="319"/>
        <v>0</v>
      </c>
      <c r="Y1448" s="103" t="b">
        <f t="shared" si="320"/>
        <v>0</v>
      </c>
      <c r="Z1448" s="74">
        <v>0</v>
      </c>
      <c r="AA1448" s="69"/>
      <c r="AB1448" s="69" t="s">
        <v>133</v>
      </c>
      <c r="AC1448" s="84" t="s">
        <v>134</v>
      </c>
      <c r="AD1448" s="3">
        <f t="shared" si="321"/>
        <v>0</v>
      </c>
      <c r="AE1448" s="81"/>
    </row>
    <row r="1449" spans="1:31" ht="14.25" customHeight="1">
      <c r="A1449" s="84" t="s">
        <v>134</v>
      </c>
      <c r="B1449" s="82" t="s">
        <v>84</v>
      </c>
      <c r="C1449" s="82" t="s">
        <v>532</v>
      </c>
      <c r="D1449" s="82">
        <v>1000004423</v>
      </c>
      <c r="E1449" s="82" t="s">
        <v>533</v>
      </c>
      <c r="F1449" s="83">
        <v>45850</v>
      </c>
      <c r="G1449" s="66" t="str">
        <f t="shared" si="308"/>
        <v>-</v>
      </c>
      <c r="H1449" s="66"/>
      <c r="I1449" s="67">
        <v>0</v>
      </c>
      <c r="J1449" s="67">
        <f t="shared" si="309"/>
        <v>0</v>
      </c>
      <c r="K1449" s="68">
        <v>0</v>
      </c>
      <c r="L1449" s="68">
        <f t="shared" si="310"/>
        <v>0</v>
      </c>
      <c r="M1449" s="68" t="str">
        <f t="shared" si="311"/>
        <v>-</v>
      </c>
      <c r="N1449" s="96">
        <v>5</v>
      </c>
      <c r="O1449" s="97" t="str">
        <f t="shared" si="312"/>
        <v>Mar</v>
      </c>
      <c r="P1449" s="96">
        <f t="shared" si="313"/>
        <v>5</v>
      </c>
      <c r="Q1449" s="98">
        <f t="shared" si="314"/>
        <v>-5</v>
      </c>
      <c r="R1449" s="97">
        <f t="shared" si="315"/>
        <v>-1</v>
      </c>
      <c r="S1449" s="99" t="str">
        <f t="shared" si="316"/>
        <v>DEGROWTH</v>
      </c>
      <c r="T1449" s="68">
        <v>0</v>
      </c>
      <c r="U1449" s="100" t="str">
        <f t="shared" si="317"/>
        <v>Apr</v>
      </c>
      <c r="V1449" s="96">
        <v>0</v>
      </c>
      <c r="W1449" s="101">
        <f t="shared" si="318"/>
        <v>0</v>
      </c>
      <c r="X1449" s="102">
        <f t="shared" si="319"/>
        <v>0</v>
      </c>
      <c r="Y1449" s="103" t="b">
        <f t="shared" si="320"/>
        <v>0</v>
      </c>
      <c r="Z1449" s="74">
        <v>0</v>
      </c>
      <c r="AA1449" s="69"/>
      <c r="AB1449" s="69" t="s">
        <v>133</v>
      </c>
      <c r="AC1449" s="84" t="s">
        <v>130</v>
      </c>
      <c r="AD1449" s="3">
        <f t="shared" si="321"/>
        <v>1</v>
      </c>
      <c r="AE1449" s="81"/>
    </row>
    <row r="1450" spans="1:31" ht="14.25" customHeight="1">
      <c r="A1450" s="84" t="s">
        <v>133</v>
      </c>
      <c r="B1450" s="82" t="s">
        <v>52</v>
      </c>
      <c r="C1450" s="82" t="s">
        <v>3241</v>
      </c>
      <c r="D1450" s="82">
        <v>1000004444</v>
      </c>
      <c r="E1450" s="82" t="s">
        <v>3242</v>
      </c>
      <c r="F1450" s="83">
        <v>45869</v>
      </c>
      <c r="G1450" s="66" t="str">
        <f t="shared" si="308"/>
        <v>Targeted Dealer</v>
      </c>
      <c r="H1450" s="66"/>
      <c r="I1450" s="67">
        <v>55</v>
      </c>
      <c r="J1450" s="67">
        <f t="shared" si="309"/>
        <v>51.333333333333329</v>
      </c>
      <c r="K1450" s="68">
        <v>0</v>
      </c>
      <c r="L1450" s="68">
        <f t="shared" si="310"/>
        <v>55</v>
      </c>
      <c r="M1450" s="68">
        <f t="shared" si="311"/>
        <v>0</v>
      </c>
      <c r="N1450" s="96">
        <v>12.5</v>
      </c>
      <c r="O1450" s="97" t="str">
        <f t="shared" si="312"/>
        <v>Mar</v>
      </c>
      <c r="P1450" s="96">
        <f t="shared" si="313"/>
        <v>12.5</v>
      </c>
      <c r="Q1450" s="98">
        <f t="shared" si="314"/>
        <v>-12.5</v>
      </c>
      <c r="R1450" s="97">
        <f t="shared" si="315"/>
        <v>-1</v>
      </c>
      <c r="S1450" s="99" t="str">
        <f t="shared" si="316"/>
        <v>DEGROWTH</v>
      </c>
      <c r="T1450" s="68">
        <v>0</v>
      </c>
      <c r="U1450" s="100" t="str">
        <f t="shared" si="317"/>
        <v>Apr</v>
      </c>
      <c r="V1450" s="96">
        <v>0</v>
      </c>
      <c r="W1450" s="101">
        <f t="shared" si="318"/>
        <v>0</v>
      </c>
      <c r="X1450" s="102">
        <f t="shared" si="319"/>
        <v>0</v>
      </c>
      <c r="Y1450" s="103" t="b">
        <f t="shared" si="320"/>
        <v>0</v>
      </c>
      <c r="Z1450" s="74">
        <v>0</v>
      </c>
      <c r="AA1450" s="69"/>
      <c r="AB1450" s="69" t="s">
        <v>133</v>
      </c>
      <c r="AC1450" s="84" t="s">
        <v>133</v>
      </c>
      <c r="AD1450" s="3">
        <f t="shared" si="321"/>
        <v>1</v>
      </c>
      <c r="AE1450" s="81"/>
    </row>
    <row r="1451" spans="1:31" ht="14.25" customHeight="1">
      <c r="A1451" s="84" t="s">
        <v>134</v>
      </c>
      <c r="B1451" s="82" t="s">
        <v>79</v>
      </c>
      <c r="C1451" s="82" t="s">
        <v>3243</v>
      </c>
      <c r="D1451" s="82">
        <v>1000004438</v>
      </c>
      <c r="E1451" s="82" t="s">
        <v>3244</v>
      </c>
      <c r="F1451" s="83">
        <v>45868</v>
      </c>
      <c r="G1451" s="66" t="str">
        <f t="shared" si="308"/>
        <v>Targeted Dealer</v>
      </c>
      <c r="H1451" s="66"/>
      <c r="I1451" s="67">
        <v>50</v>
      </c>
      <c r="J1451" s="67">
        <f t="shared" si="309"/>
        <v>46.666666666666671</v>
      </c>
      <c r="K1451" s="68">
        <v>58</v>
      </c>
      <c r="L1451" s="68">
        <f t="shared" si="310"/>
        <v>-8</v>
      </c>
      <c r="M1451" s="68">
        <f t="shared" si="311"/>
        <v>124.28571428571426</v>
      </c>
      <c r="N1451" s="96">
        <v>57</v>
      </c>
      <c r="O1451" s="97" t="str">
        <f t="shared" si="312"/>
        <v>Mar</v>
      </c>
      <c r="P1451" s="96">
        <f t="shared" si="313"/>
        <v>57</v>
      </c>
      <c r="Q1451" s="98">
        <f t="shared" si="314"/>
        <v>1</v>
      </c>
      <c r="R1451" s="97">
        <f t="shared" si="315"/>
        <v>1.7543859649122862E-2</v>
      </c>
      <c r="S1451" s="99" t="str">
        <f t="shared" si="316"/>
        <v>GROWTH</v>
      </c>
      <c r="T1451" s="68">
        <v>0</v>
      </c>
      <c r="U1451" s="100" t="str">
        <f t="shared" si="317"/>
        <v>Apr</v>
      </c>
      <c r="V1451" s="96">
        <v>0</v>
      </c>
      <c r="W1451" s="101">
        <f t="shared" si="318"/>
        <v>58</v>
      </c>
      <c r="X1451" s="102">
        <f t="shared" si="319"/>
        <v>0</v>
      </c>
      <c r="Y1451" s="103" t="b">
        <f t="shared" si="320"/>
        <v>0</v>
      </c>
      <c r="Z1451" s="74">
        <v>0</v>
      </c>
      <c r="AA1451" s="69"/>
      <c r="AB1451" s="69" t="s">
        <v>133</v>
      </c>
      <c r="AC1451" s="84" t="s">
        <v>134</v>
      </c>
      <c r="AD1451" s="3">
        <f t="shared" si="321"/>
        <v>0</v>
      </c>
      <c r="AE1451" s="81"/>
    </row>
    <row r="1452" spans="1:31" ht="14.25" customHeight="1">
      <c r="A1452" s="84" t="s">
        <v>134</v>
      </c>
      <c r="B1452" s="82" t="s">
        <v>79</v>
      </c>
      <c r="C1452" s="82" t="s">
        <v>3245</v>
      </c>
      <c r="D1452" s="82">
        <v>1000000992</v>
      </c>
      <c r="E1452" s="82" t="s">
        <v>3246</v>
      </c>
      <c r="F1452" s="83">
        <v>44738</v>
      </c>
      <c r="G1452" s="66" t="str">
        <f t="shared" si="308"/>
        <v>Targeted Dealer</v>
      </c>
      <c r="H1452" s="66"/>
      <c r="I1452" s="67">
        <v>15</v>
      </c>
      <c r="J1452" s="67">
        <f t="shared" si="309"/>
        <v>14</v>
      </c>
      <c r="K1452" s="68">
        <v>19</v>
      </c>
      <c r="L1452" s="68">
        <f t="shared" si="310"/>
        <v>-4</v>
      </c>
      <c r="M1452" s="68">
        <f t="shared" si="311"/>
        <v>135.71428571428569</v>
      </c>
      <c r="N1452" s="96">
        <v>14</v>
      </c>
      <c r="O1452" s="97" t="str">
        <f t="shared" si="312"/>
        <v>Mar</v>
      </c>
      <c r="P1452" s="96">
        <f t="shared" si="313"/>
        <v>14</v>
      </c>
      <c r="Q1452" s="98">
        <f t="shared" si="314"/>
        <v>5</v>
      </c>
      <c r="R1452" s="97">
        <f t="shared" si="315"/>
        <v>0.35714285714285721</v>
      </c>
      <c r="S1452" s="99" t="str">
        <f t="shared" si="316"/>
        <v>GROWTH</v>
      </c>
      <c r="T1452" s="68">
        <v>0</v>
      </c>
      <c r="U1452" s="100" t="str">
        <f t="shared" si="317"/>
        <v>Apr</v>
      </c>
      <c r="V1452" s="96">
        <v>0</v>
      </c>
      <c r="W1452" s="101">
        <f t="shared" si="318"/>
        <v>19</v>
      </c>
      <c r="X1452" s="102">
        <f t="shared" si="319"/>
        <v>0</v>
      </c>
      <c r="Y1452" s="103" t="b">
        <f t="shared" si="320"/>
        <v>0</v>
      </c>
      <c r="Z1452" s="74">
        <v>0</v>
      </c>
      <c r="AA1452" s="69"/>
      <c r="AB1452" s="69" t="s">
        <v>133</v>
      </c>
      <c r="AC1452" s="84" t="s">
        <v>134</v>
      </c>
      <c r="AD1452" s="3">
        <f t="shared" si="321"/>
        <v>0</v>
      </c>
      <c r="AE1452" s="81"/>
    </row>
    <row r="1453" spans="1:31" ht="14.25" customHeight="1">
      <c r="A1453" s="84" t="s">
        <v>134</v>
      </c>
      <c r="B1453" s="82" t="s">
        <v>79</v>
      </c>
      <c r="C1453" s="82" t="s">
        <v>3247</v>
      </c>
      <c r="D1453" s="82">
        <v>1000000590</v>
      </c>
      <c r="E1453" s="82" t="s">
        <v>3248</v>
      </c>
      <c r="F1453" s="83">
        <v>44738</v>
      </c>
      <c r="G1453" s="66" t="str">
        <f t="shared" si="308"/>
        <v>Targeted Dealer</v>
      </c>
      <c r="H1453" s="66"/>
      <c r="I1453" s="67">
        <v>19</v>
      </c>
      <c r="J1453" s="67">
        <f t="shared" si="309"/>
        <v>17.733333333333334</v>
      </c>
      <c r="K1453" s="68">
        <v>19</v>
      </c>
      <c r="L1453" s="68">
        <f t="shared" si="310"/>
        <v>0</v>
      </c>
      <c r="M1453" s="68">
        <f t="shared" si="311"/>
        <v>107.14285714285714</v>
      </c>
      <c r="N1453" s="96">
        <v>0</v>
      </c>
      <c r="O1453" s="97" t="str">
        <f t="shared" si="312"/>
        <v>Mar</v>
      </c>
      <c r="P1453" s="96">
        <f t="shared" si="313"/>
        <v>0</v>
      </c>
      <c r="Q1453" s="98">
        <f t="shared" si="314"/>
        <v>19</v>
      </c>
      <c r="R1453" s="97" t="str">
        <f t="shared" si="315"/>
        <v xml:space="preserve"> </v>
      </c>
      <c r="S1453" s="99" t="b">
        <f t="shared" si="316"/>
        <v>0</v>
      </c>
      <c r="T1453" s="68">
        <v>0</v>
      </c>
      <c r="U1453" s="100" t="str">
        <f t="shared" si="317"/>
        <v>Apr</v>
      </c>
      <c r="V1453" s="96">
        <v>0</v>
      </c>
      <c r="W1453" s="101">
        <f t="shared" si="318"/>
        <v>19</v>
      </c>
      <c r="X1453" s="102">
        <f t="shared" si="319"/>
        <v>0</v>
      </c>
      <c r="Y1453" s="103" t="b">
        <f t="shared" si="320"/>
        <v>0</v>
      </c>
      <c r="Z1453" s="74">
        <v>0</v>
      </c>
      <c r="AA1453" s="69"/>
      <c r="AB1453" s="69" t="s">
        <v>133</v>
      </c>
      <c r="AC1453" s="84" t="s">
        <v>134</v>
      </c>
      <c r="AD1453" s="3">
        <f t="shared" si="321"/>
        <v>0</v>
      </c>
      <c r="AE1453" s="81"/>
    </row>
    <row r="1454" spans="1:31" ht="14.25" customHeight="1">
      <c r="A1454" s="84" t="s">
        <v>133</v>
      </c>
      <c r="B1454" s="82" t="s">
        <v>48</v>
      </c>
      <c r="C1454" s="82" t="s">
        <v>3249</v>
      </c>
      <c r="D1454" s="82">
        <v>1000000677</v>
      </c>
      <c r="E1454" s="82" t="s">
        <v>3250</v>
      </c>
      <c r="F1454" s="83">
        <v>44738</v>
      </c>
      <c r="G1454" s="66" t="str">
        <f t="shared" si="308"/>
        <v>Targeted Dealer</v>
      </c>
      <c r="H1454" s="66"/>
      <c r="I1454" s="67">
        <v>72</v>
      </c>
      <c r="J1454" s="67">
        <f t="shared" si="309"/>
        <v>67.2</v>
      </c>
      <c r="K1454" s="68">
        <v>48</v>
      </c>
      <c r="L1454" s="68">
        <f t="shared" si="310"/>
        <v>24</v>
      </c>
      <c r="M1454" s="68">
        <f t="shared" si="311"/>
        <v>71.428571428571431</v>
      </c>
      <c r="N1454" s="96">
        <v>96</v>
      </c>
      <c r="O1454" s="97" t="str">
        <f t="shared" si="312"/>
        <v>Mar</v>
      </c>
      <c r="P1454" s="96">
        <f t="shared" si="313"/>
        <v>96</v>
      </c>
      <c r="Q1454" s="98">
        <f t="shared" si="314"/>
        <v>-48</v>
      </c>
      <c r="R1454" s="97">
        <f t="shared" si="315"/>
        <v>-0.5</v>
      </c>
      <c r="S1454" s="99" t="str">
        <f t="shared" si="316"/>
        <v>DEGROWTH</v>
      </c>
      <c r="T1454" s="68">
        <v>0</v>
      </c>
      <c r="U1454" s="100" t="str">
        <f t="shared" si="317"/>
        <v>Apr</v>
      </c>
      <c r="V1454" s="96">
        <v>0</v>
      </c>
      <c r="W1454" s="101">
        <f t="shared" si="318"/>
        <v>48</v>
      </c>
      <c r="X1454" s="102">
        <f t="shared" si="319"/>
        <v>0</v>
      </c>
      <c r="Y1454" s="103" t="b">
        <f t="shared" si="320"/>
        <v>0</v>
      </c>
      <c r="Z1454" s="74">
        <v>0</v>
      </c>
      <c r="AA1454" s="69"/>
      <c r="AB1454" s="69" t="s">
        <v>133</v>
      </c>
      <c r="AC1454" s="84" t="s">
        <v>133</v>
      </c>
      <c r="AD1454" s="3">
        <f t="shared" si="321"/>
        <v>0</v>
      </c>
      <c r="AE1454" s="81"/>
    </row>
    <row r="1455" spans="1:31" ht="14.25" customHeight="1">
      <c r="A1455" s="84" t="s">
        <v>133</v>
      </c>
      <c r="B1455" s="82" t="s">
        <v>48</v>
      </c>
      <c r="C1455" s="82" t="s">
        <v>3251</v>
      </c>
      <c r="D1455" s="82">
        <v>1000000684</v>
      </c>
      <c r="E1455" s="82" t="s">
        <v>3252</v>
      </c>
      <c r="F1455" s="83">
        <v>44738</v>
      </c>
      <c r="G1455" s="66" t="str">
        <f t="shared" si="308"/>
        <v>Targeted Dealer</v>
      </c>
      <c r="H1455" s="66"/>
      <c r="I1455" s="67">
        <v>23</v>
      </c>
      <c r="J1455" s="67">
        <f t="shared" si="309"/>
        <v>21.466666666666669</v>
      </c>
      <c r="K1455" s="68">
        <v>0</v>
      </c>
      <c r="L1455" s="68">
        <f t="shared" si="310"/>
        <v>23</v>
      </c>
      <c r="M1455" s="68">
        <f t="shared" si="311"/>
        <v>0</v>
      </c>
      <c r="N1455" s="96">
        <v>17</v>
      </c>
      <c r="O1455" s="97" t="str">
        <f t="shared" si="312"/>
        <v>Mar</v>
      </c>
      <c r="P1455" s="96">
        <f t="shared" si="313"/>
        <v>17</v>
      </c>
      <c r="Q1455" s="98">
        <f t="shared" si="314"/>
        <v>-17</v>
      </c>
      <c r="R1455" s="97">
        <f t="shared" si="315"/>
        <v>-1</v>
      </c>
      <c r="S1455" s="99" t="str">
        <f t="shared" si="316"/>
        <v>DEGROWTH</v>
      </c>
      <c r="T1455" s="68">
        <v>0</v>
      </c>
      <c r="U1455" s="100" t="str">
        <f t="shared" si="317"/>
        <v>Apr</v>
      </c>
      <c r="V1455" s="96">
        <v>0</v>
      </c>
      <c r="W1455" s="101">
        <f t="shared" si="318"/>
        <v>0</v>
      </c>
      <c r="X1455" s="102">
        <f t="shared" si="319"/>
        <v>0</v>
      </c>
      <c r="Y1455" s="103" t="b">
        <f t="shared" si="320"/>
        <v>0</v>
      </c>
      <c r="Z1455" s="74">
        <v>0</v>
      </c>
      <c r="AA1455" s="69"/>
      <c r="AB1455" s="69" t="s">
        <v>133</v>
      </c>
      <c r="AC1455" s="84" t="s">
        <v>133</v>
      </c>
      <c r="AD1455" s="3">
        <f t="shared" si="321"/>
        <v>1</v>
      </c>
      <c r="AE1455" s="81"/>
    </row>
    <row r="1456" spans="1:31" ht="14.25" customHeight="1">
      <c r="A1456" s="84" t="s">
        <v>133</v>
      </c>
      <c r="B1456" s="82" t="s">
        <v>48</v>
      </c>
      <c r="C1456" s="82" t="s">
        <v>3253</v>
      </c>
      <c r="D1456" s="82">
        <v>1000004430</v>
      </c>
      <c r="E1456" s="82" t="s">
        <v>3254</v>
      </c>
      <c r="F1456" s="83">
        <v>45881</v>
      </c>
      <c r="G1456" s="66" t="str">
        <f t="shared" si="308"/>
        <v>Targeted Dealer</v>
      </c>
      <c r="H1456" s="66"/>
      <c r="I1456" s="67">
        <v>50</v>
      </c>
      <c r="J1456" s="67">
        <f t="shared" si="309"/>
        <v>46.666666666666671</v>
      </c>
      <c r="K1456" s="68">
        <v>52</v>
      </c>
      <c r="L1456" s="68">
        <f t="shared" si="310"/>
        <v>-2</v>
      </c>
      <c r="M1456" s="68">
        <f t="shared" si="311"/>
        <v>111.42857142857142</v>
      </c>
      <c r="N1456" s="96">
        <v>118</v>
      </c>
      <c r="O1456" s="97" t="str">
        <f t="shared" si="312"/>
        <v>Mar</v>
      </c>
      <c r="P1456" s="96">
        <f t="shared" si="313"/>
        <v>118</v>
      </c>
      <c r="Q1456" s="98">
        <f t="shared" si="314"/>
        <v>-66</v>
      </c>
      <c r="R1456" s="97">
        <f t="shared" si="315"/>
        <v>-0.55932203389830515</v>
      </c>
      <c r="S1456" s="99" t="str">
        <f t="shared" si="316"/>
        <v>DEGROWTH</v>
      </c>
      <c r="T1456" s="68">
        <v>0</v>
      </c>
      <c r="U1456" s="100" t="str">
        <f t="shared" si="317"/>
        <v>Apr</v>
      </c>
      <c r="V1456" s="96">
        <v>0</v>
      </c>
      <c r="W1456" s="101">
        <f t="shared" si="318"/>
        <v>52</v>
      </c>
      <c r="X1456" s="102">
        <f t="shared" si="319"/>
        <v>0</v>
      </c>
      <c r="Y1456" s="103" t="b">
        <f t="shared" si="320"/>
        <v>0</v>
      </c>
      <c r="Z1456" s="74">
        <v>0</v>
      </c>
      <c r="AA1456" s="69"/>
      <c r="AB1456" s="69" t="s">
        <v>133</v>
      </c>
      <c r="AC1456" s="84" t="s">
        <v>133</v>
      </c>
      <c r="AD1456" s="3">
        <f t="shared" si="321"/>
        <v>0</v>
      </c>
      <c r="AE1456" s="81"/>
    </row>
    <row r="1457" spans="1:31" ht="14.25" customHeight="1">
      <c r="A1457" s="69" t="s">
        <v>131</v>
      </c>
      <c r="B1457" s="82" t="s">
        <v>98</v>
      </c>
      <c r="C1457" s="82" t="s">
        <v>3255</v>
      </c>
      <c r="D1457" s="82">
        <v>1000004440</v>
      </c>
      <c r="E1457" s="82" t="s">
        <v>3256</v>
      </c>
      <c r="F1457" s="83">
        <v>45873</v>
      </c>
      <c r="G1457" s="66" t="str">
        <f t="shared" si="308"/>
        <v>Targeted Dealer</v>
      </c>
      <c r="H1457" s="66"/>
      <c r="I1457" s="67">
        <v>50</v>
      </c>
      <c r="J1457" s="67">
        <f t="shared" si="309"/>
        <v>46.666666666666671</v>
      </c>
      <c r="K1457" s="68">
        <v>18</v>
      </c>
      <c r="L1457" s="68">
        <f t="shared" si="310"/>
        <v>32</v>
      </c>
      <c r="M1457" s="68">
        <f t="shared" si="311"/>
        <v>38.571428571428569</v>
      </c>
      <c r="N1457" s="96">
        <v>32.5</v>
      </c>
      <c r="O1457" s="97" t="str">
        <f t="shared" si="312"/>
        <v>Mar</v>
      </c>
      <c r="P1457" s="96">
        <f t="shared" si="313"/>
        <v>32.5</v>
      </c>
      <c r="Q1457" s="98">
        <f t="shared" si="314"/>
        <v>-14.5</v>
      </c>
      <c r="R1457" s="97">
        <f t="shared" si="315"/>
        <v>-0.44615384615384612</v>
      </c>
      <c r="S1457" s="99" t="str">
        <f t="shared" si="316"/>
        <v>DEGROWTH</v>
      </c>
      <c r="T1457" s="68">
        <v>0</v>
      </c>
      <c r="U1457" s="100" t="str">
        <f t="shared" si="317"/>
        <v>Apr</v>
      </c>
      <c r="V1457" s="96">
        <v>0</v>
      </c>
      <c r="W1457" s="101">
        <f t="shared" si="318"/>
        <v>18</v>
      </c>
      <c r="X1457" s="102">
        <f t="shared" si="319"/>
        <v>0</v>
      </c>
      <c r="Y1457" s="103" t="b">
        <f t="shared" si="320"/>
        <v>0</v>
      </c>
      <c r="Z1457" s="74">
        <v>0</v>
      </c>
      <c r="AA1457" s="69"/>
      <c r="AB1457" s="69" t="s">
        <v>133</v>
      </c>
      <c r="AC1457" s="69" t="s">
        <v>131</v>
      </c>
      <c r="AD1457" s="3">
        <f t="shared" si="321"/>
        <v>0</v>
      </c>
      <c r="AE1457" s="81"/>
    </row>
    <row r="1458" spans="1:31" ht="14.25" customHeight="1">
      <c r="A1458" s="69" t="s">
        <v>131</v>
      </c>
      <c r="B1458" s="82" t="s">
        <v>98</v>
      </c>
      <c r="C1458" s="82" t="s">
        <v>536</v>
      </c>
      <c r="D1458" s="82">
        <v>1000004441</v>
      </c>
      <c r="E1458" s="82" t="s">
        <v>537</v>
      </c>
      <c r="F1458" s="83">
        <v>45875</v>
      </c>
      <c r="G1458" s="66" t="str">
        <f t="shared" si="308"/>
        <v>-</v>
      </c>
      <c r="H1458" s="66"/>
      <c r="I1458" s="67">
        <v>0</v>
      </c>
      <c r="J1458" s="67">
        <f t="shared" si="309"/>
        <v>0</v>
      </c>
      <c r="K1458" s="68">
        <v>0</v>
      </c>
      <c r="L1458" s="68">
        <f t="shared" si="310"/>
        <v>0</v>
      </c>
      <c r="M1458" s="68" t="str">
        <f t="shared" si="311"/>
        <v>-</v>
      </c>
      <c r="N1458" s="96">
        <v>0</v>
      </c>
      <c r="O1458" s="97" t="str">
        <f t="shared" si="312"/>
        <v>Mar</v>
      </c>
      <c r="P1458" s="96">
        <f t="shared" si="313"/>
        <v>0</v>
      </c>
      <c r="Q1458" s="98">
        <f t="shared" si="314"/>
        <v>0</v>
      </c>
      <c r="R1458" s="97" t="str">
        <f t="shared" si="315"/>
        <v xml:space="preserve"> </v>
      </c>
      <c r="S1458" s="99" t="b">
        <f t="shared" si="316"/>
        <v>0</v>
      </c>
      <c r="T1458" s="68">
        <v>0</v>
      </c>
      <c r="U1458" s="100" t="str">
        <f t="shared" si="317"/>
        <v>Apr</v>
      </c>
      <c r="V1458" s="96">
        <v>0</v>
      </c>
      <c r="W1458" s="101">
        <f t="shared" si="318"/>
        <v>0</v>
      </c>
      <c r="X1458" s="102">
        <f t="shared" si="319"/>
        <v>0</v>
      </c>
      <c r="Y1458" s="103" t="b">
        <f t="shared" si="320"/>
        <v>0</v>
      </c>
      <c r="Z1458" s="74">
        <v>0</v>
      </c>
      <c r="AA1458" s="69"/>
      <c r="AB1458" s="69" t="s">
        <v>133</v>
      </c>
      <c r="AC1458" s="69" t="s">
        <v>131</v>
      </c>
      <c r="AD1458" s="3">
        <f t="shared" si="321"/>
        <v>1</v>
      </c>
      <c r="AE1458" s="81"/>
    </row>
    <row r="1459" spans="1:31" ht="14.25" customHeight="1">
      <c r="A1459" s="84" t="s">
        <v>133</v>
      </c>
      <c r="B1459" s="82" t="s">
        <v>47</v>
      </c>
      <c r="C1459" s="82" t="s">
        <v>538</v>
      </c>
      <c r="D1459" s="82">
        <v>1000004397</v>
      </c>
      <c r="E1459" s="82" t="s">
        <v>539</v>
      </c>
      <c r="F1459" s="83">
        <v>45832</v>
      </c>
      <c r="G1459" s="66" t="str">
        <f t="shared" si="308"/>
        <v>Targeted Dealer</v>
      </c>
      <c r="H1459" s="66"/>
      <c r="I1459" s="67">
        <v>20</v>
      </c>
      <c r="J1459" s="67">
        <f t="shared" si="309"/>
        <v>18.666666666666664</v>
      </c>
      <c r="K1459" s="68">
        <v>0</v>
      </c>
      <c r="L1459" s="68">
        <f t="shared" si="310"/>
        <v>20</v>
      </c>
      <c r="M1459" s="68">
        <f t="shared" si="311"/>
        <v>0</v>
      </c>
      <c r="N1459" s="96">
        <v>4</v>
      </c>
      <c r="O1459" s="97" t="str">
        <f t="shared" si="312"/>
        <v>Mar</v>
      </c>
      <c r="P1459" s="96">
        <f t="shared" si="313"/>
        <v>4</v>
      </c>
      <c r="Q1459" s="98">
        <f t="shared" si="314"/>
        <v>-4</v>
      </c>
      <c r="R1459" s="97">
        <f t="shared" si="315"/>
        <v>-1</v>
      </c>
      <c r="S1459" s="99" t="str">
        <f t="shared" si="316"/>
        <v>DEGROWTH</v>
      </c>
      <c r="T1459" s="68">
        <v>0</v>
      </c>
      <c r="U1459" s="100" t="str">
        <f t="shared" si="317"/>
        <v>Apr</v>
      </c>
      <c r="V1459" s="96">
        <v>0</v>
      </c>
      <c r="W1459" s="101">
        <f t="shared" si="318"/>
        <v>0</v>
      </c>
      <c r="X1459" s="102">
        <f t="shared" si="319"/>
        <v>0</v>
      </c>
      <c r="Y1459" s="103" t="b">
        <f t="shared" si="320"/>
        <v>0</v>
      </c>
      <c r="Z1459" s="74">
        <v>0</v>
      </c>
      <c r="AA1459" s="69"/>
      <c r="AB1459" s="69" t="s">
        <v>133</v>
      </c>
      <c r="AC1459" s="84" t="s">
        <v>133</v>
      </c>
      <c r="AD1459" s="3">
        <f t="shared" si="321"/>
        <v>1</v>
      </c>
      <c r="AE1459" s="81"/>
    </row>
    <row r="1460" spans="1:31" ht="14.25" customHeight="1">
      <c r="A1460" s="84" t="s">
        <v>134</v>
      </c>
      <c r="B1460" s="82" t="s">
        <v>62</v>
      </c>
      <c r="C1460" s="82" t="s">
        <v>540</v>
      </c>
      <c r="D1460" s="82">
        <v>1000004452</v>
      </c>
      <c r="E1460" s="82" t="s">
        <v>541</v>
      </c>
      <c r="F1460" s="83">
        <v>45887</v>
      </c>
      <c r="G1460" s="66" t="str">
        <f t="shared" si="308"/>
        <v>Targeted Dealer</v>
      </c>
      <c r="H1460" s="66"/>
      <c r="I1460" s="67">
        <v>20</v>
      </c>
      <c r="J1460" s="67">
        <f t="shared" si="309"/>
        <v>18.666666666666664</v>
      </c>
      <c r="K1460" s="68">
        <v>0</v>
      </c>
      <c r="L1460" s="68">
        <f t="shared" si="310"/>
        <v>20</v>
      </c>
      <c r="M1460" s="68">
        <f t="shared" si="311"/>
        <v>0</v>
      </c>
      <c r="N1460" s="96">
        <v>33.5</v>
      </c>
      <c r="O1460" s="97" t="str">
        <f t="shared" si="312"/>
        <v>Mar</v>
      </c>
      <c r="P1460" s="96">
        <f t="shared" si="313"/>
        <v>33.5</v>
      </c>
      <c r="Q1460" s="98">
        <f t="shared" si="314"/>
        <v>-33.5</v>
      </c>
      <c r="R1460" s="97">
        <f t="shared" si="315"/>
        <v>-1</v>
      </c>
      <c r="S1460" s="99" t="str">
        <f t="shared" si="316"/>
        <v>DEGROWTH</v>
      </c>
      <c r="T1460" s="68">
        <v>0</v>
      </c>
      <c r="U1460" s="100" t="str">
        <f t="shared" si="317"/>
        <v>Apr</v>
      </c>
      <c r="V1460" s="96">
        <v>0</v>
      </c>
      <c r="W1460" s="101">
        <f t="shared" si="318"/>
        <v>0</v>
      </c>
      <c r="X1460" s="102">
        <f t="shared" si="319"/>
        <v>0</v>
      </c>
      <c r="Y1460" s="103" t="b">
        <f t="shared" si="320"/>
        <v>0</v>
      </c>
      <c r="Z1460" s="74">
        <v>0</v>
      </c>
      <c r="AA1460" s="69"/>
      <c r="AB1460" s="69" t="s">
        <v>133</v>
      </c>
      <c r="AC1460" s="84" t="s">
        <v>134</v>
      </c>
      <c r="AD1460" s="3">
        <f t="shared" si="321"/>
        <v>1</v>
      </c>
      <c r="AE1460" s="81"/>
    </row>
    <row r="1461" spans="1:31" ht="14.25" customHeight="1">
      <c r="A1461" s="84" t="s">
        <v>134</v>
      </c>
      <c r="B1461" s="82" t="s">
        <v>61</v>
      </c>
      <c r="C1461" s="82" t="s">
        <v>3257</v>
      </c>
      <c r="D1461" s="82">
        <v>1000004431</v>
      </c>
      <c r="E1461" s="82" t="s">
        <v>3258</v>
      </c>
      <c r="F1461" s="83">
        <v>45884</v>
      </c>
      <c r="G1461" s="66" t="str">
        <f t="shared" si="308"/>
        <v>Targeted Dealer</v>
      </c>
      <c r="H1461" s="66"/>
      <c r="I1461" s="67">
        <v>20</v>
      </c>
      <c r="J1461" s="67">
        <f t="shared" si="309"/>
        <v>18.666666666666664</v>
      </c>
      <c r="K1461" s="68">
        <v>12.5</v>
      </c>
      <c r="L1461" s="68">
        <f t="shared" si="310"/>
        <v>7.5</v>
      </c>
      <c r="M1461" s="68">
        <f t="shared" si="311"/>
        <v>66.964285714285722</v>
      </c>
      <c r="N1461" s="96">
        <v>26</v>
      </c>
      <c r="O1461" s="97" t="str">
        <f t="shared" si="312"/>
        <v>Mar</v>
      </c>
      <c r="P1461" s="96">
        <f t="shared" si="313"/>
        <v>26</v>
      </c>
      <c r="Q1461" s="98">
        <f t="shared" si="314"/>
        <v>-13.5</v>
      </c>
      <c r="R1461" s="97">
        <f t="shared" si="315"/>
        <v>-0.51923076923076916</v>
      </c>
      <c r="S1461" s="99" t="str">
        <f t="shared" si="316"/>
        <v>DEGROWTH</v>
      </c>
      <c r="T1461" s="68">
        <v>0</v>
      </c>
      <c r="U1461" s="100" t="str">
        <f t="shared" si="317"/>
        <v>Apr</v>
      </c>
      <c r="V1461" s="96">
        <v>0</v>
      </c>
      <c r="W1461" s="101">
        <f t="shared" si="318"/>
        <v>12.5</v>
      </c>
      <c r="X1461" s="102">
        <f t="shared" si="319"/>
        <v>0</v>
      </c>
      <c r="Y1461" s="103" t="b">
        <f t="shared" si="320"/>
        <v>0</v>
      </c>
      <c r="Z1461" s="74">
        <v>0</v>
      </c>
      <c r="AA1461" s="69"/>
      <c r="AB1461" s="69" t="s">
        <v>133</v>
      </c>
      <c r="AC1461" s="84" t="s">
        <v>134</v>
      </c>
      <c r="AD1461" s="3">
        <f t="shared" si="321"/>
        <v>0</v>
      </c>
      <c r="AE1461" s="81"/>
    </row>
    <row r="1462" spans="1:31" ht="14.25" customHeight="1">
      <c r="A1462" s="84" t="s">
        <v>133</v>
      </c>
      <c r="B1462" s="82" t="s">
        <v>32</v>
      </c>
      <c r="C1462" s="82" t="s">
        <v>3259</v>
      </c>
      <c r="D1462" s="82">
        <v>1000004453</v>
      </c>
      <c r="E1462" s="82" t="s">
        <v>3260</v>
      </c>
      <c r="F1462" s="83">
        <v>45891</v>
      </c>
      <c r="G1462" s="66" t="str">
        <f t="shared" si="308"/>
        <v>Targeted Dealer</v>
      </c>
      <c r="H1462" s="66"/>
      <c r="I1462" s="67">
        <v>40</v>
      </c>
      <c r="J1462" s="67">
        <f t="shared" si="309"/>
        <v>37.333333333333329</v>
      </c>
      <c r="K1462" s="68">
        <v>100</v>
      </c>
      <c r="L1462" s="68">
        <f t="shared" si="310"/>
        <v>-60</v>
      </c>
      <c r="M1462" s="68">
        <f t="shared" si="311"/>
        <v>267.85714285714289</v>
      </c>
      <c r="N1462" s="96">
        <v>96</v>
      </c>
      <c r="O1462" s="97" t="str">
        <f t="shared" si="312"/>
        <v>Mar</v>
      </c>
      <c r="P1462" s="96">
        <f t="shared" si="313"/>
        <v>96</v>
      </c>
      <c r="Q1462" s="98">
        <f t="shared" si="314"/>
        <v>4</v>
      </c>
      <c r="R1462" s="97">
        <f t="shared" si="315"/>
        <v>4.1666666666666741E-2</v>
      </c>
      <c r="S1462" s="99" t="str">
        <f t="shared" si="316"/>
        <v>GROWTH</v>
      </c>
      <c r="T1462" s="68">
        <v>0</v>
      </c>
      <c r="U1462" s="100" t="str">
        <f t="shared" si="317"/>
        <v>Apr</v>
      </c>
      <c r="V1462" s="96">
        <v>0</v>
      </c>
      <c r="W1462" s="101">
        <f t="shared" si="318"/>
        <v>100</v>
      </c>
      <c r="X1462" s="102">
        <f t="shared" si="319"/>
        <v>0</v>
      </c>
      <c r="Y1462" s="103" t="b">
        <f t="shared" si="320"/>
        <v>0</v>
      </c>
      <c r="Z1462" s="74">
        <v>0</v>
      </c>
      <c r="AA1462" s="69"/>
      <c r="AB1462" s="69" t="s">
        <v>133</v>
      </c>
      <c r="AC1462" s="84" t="s">
        <v>133</v>
      </c>
      <c r="AD1462" s="3">
        <f t="shared" si="321"/>
        <v>0</v>
      </c>
      <c r="AE1462" s="81"/>
    </row>
    <row r="1463" spans="1:31" ht="14.25" customHeight="1">
      <c r="A1463" s="84" t="s">
        <v>133</v>
      </c>
      <c r="B1463" s="82" t="s">
        <v>43</v>
      </c>
      <c r="C1463" s="82" t="s">
        <v>3261</v>
      </c>
      <c r="D1463" s="82">
        <v>1000004454</v>
      </c>
      <c r="E1463" s="82" t="s">
        <v>1394</v>
      </c>
      <c r="F1463" s="83">
        <v>45896</v>
      </c>
      <c r="G1463" s="66" t="str">
        <f t="shared" si="308"/>
        <v>Targeted Dealer</v>
      </c>
      <c r="H1463" s="66"/>
      <c r="I1463" s="67">
        <v>70</v>
      </c>
      <c r="J1463" s="67">
        <f t="shared" si="309"/>
        <v>65.333333333333343</v>
      </c>
      <c r="K1463" s="68">
        <v>12.5</v>
      </c>
      <c r="L1463" s="68">
        <f t="shared" si="310"/>
        <v>57.5</v>
      </c>
      <c r="M1463" s="68">
        <f t="shared" si="311"/>
        <v>19.132653061224488</v>
      </c>
      <c r="N1463" s="96">
        <v>80</v>
      </c>
      <c r="O1463" s="97" t="str">
        <f t="shared" si="312"/>
        <v>Mar</v>
      </c>
      <c r="P1463" s="96">
        <f t="shared" si="313"/>
        <v>80</v>
      </c>
      <c r="Q1463" s="98">
        <f t="shared" si="314"/>
        <v>-67.5</v>
      </c>
      <c r="R1463" s="97">
        <f t="shared" si="315"/>
        <v>-0.84375</v>
      </c>
      <c r="S1463" s="99" t="str">
        <f t="shared" si="316"/>
        <v>DEGROWTH</v>
      </c>
      <c r="T1463" s="68">
        <v>0</v>
      </c>
      <c r="U1463" s="100" t="str">
        <f t="shared" si="317"/>
        <v>Apr</v>
      </c>
      <c r="V1463" s="96">
        <v>0</v>
      </c>
      <c r="W1463" s="101">
        <f t="shared" si="318"/>
        <v>12.5</v>
      </c>
      <c r="X1463" s="102">
        <f t="shared" si="319"/>
        <v>0</v>
      </c>
      <c r="Y1463" s="103" t="b">
        <f t="shared" si="320"/>
        <v>0</v>
      </c>
      <c r="Z1463" s="74">
        <v>0</v>
      </c>
      <c r="AA1463" s="69"/>
      <c r="AB1463" s="69" t="s">
        <v>133</v>
      </c>
      <c r="AC1463" s="84" t="s">
        <v>133</v>
      </c>
      <c r="AD1463" s="3">
        <f t="shared" si="321"/>
        <v>0</v>
      </c>
      <c r="AE1463" s="81"/>
    </row>
    <row r="1464" spans="1:31" ht="14.25" customHeight="1">
      <c r="A1464" s="84" t="s">
        <v>133</v>
      </c>
      <c r="B1464" s="82" t="s">
        <v>37</v>
      </c>
      <c r="C1464" s="82" t="s">
        <v>3262</v>
      </c>
      <c r="D1464" s="82">
        <v>1000004464</v>
      </c>
      <c r="E1464" s="82" t="s">
        <v>3263</v>
      </c>
      <c r="F1464" s="83">
        <v>45896</v>
      </c>
      <c r="G1464" s="66" t="str">
        <f t="shared" si="308"/>
        <v>Targeted Dealer</v>
      </c>
      <c r="H1464" s="66"/>
      <c r="I1464" s="67">
        <v>50</v>
      </c>
      <c r="J1464" s="67">
        <f t="shared" si="309"/>
        <v>46.666666666666671</v>
      </c>
      <c r="K1464" s="68">
        <v>57.5</v>
      </c>
      <c r="L1464" s="68">
        <f t="shared" si="310"/>
        <v>-7.5</v>
      </c>
      <c r="M1464" s="68">
        <f t="shared" si="311"/>
        <v>123.21428571428569</v>
      </c>
      <c r="N1464" s="96">
        <v>75</v>
      </c>
      <c r="O1464" s="97" t="str">
        <f t="shared" si="312"/>
        <v>Mar</v>
      </c>
      <c r="P1464" s="96">
        <f t="shared" si="313"/>
        <v>75</v>
      </c>
      <c r="Q1464" s="98">
        <f t="shared" si="314"/>
        <v>-17.5</v>
      </c>
      <c r="R1464" s="97">
        <f t="shared" si="315"/>
        <v>-0.23333333333333328</v>
      </c>
      <c r="S1464" s="99" t="str">
        <f t="shared" si="316"/>
        <v>DEGROWTH</v>
      </c>
      <c r="T1464" s="68">
        <v>0</v>
      </c>
      <c r="U1464" s="100" t="str">
        <f t="shared" si="317"/>
        <v>Apr</v>
      </c>
      <c r="V1464" s="96">
        <v>0</v>
      </c>
      <c r="W1464" s="101">
        <f t="shared" si="318"/>
        <v>57.5</v>
      </c>
      <c r="X1464" s="102">
        <f t="shared" si="319"/>
        <v>0</v>
      </c>
      <c r="Y1464" s="103" t="b">
        <f t="shared" si="320"/>
        <v>0</v>
      </c>
      <c r="Z1464" s="74">
        <v>0</v>
      </c>
      <c r="AA1464" s="69"/>
      <c r="AB1464" s="69" t="s">
        <v>133</v>
      </c>
      <c r="AC1464" s="84" t="s">
        <v>133</v>
      </c>
      <c r="AD1464" s="3">
        <f t="shared" si="321"/>
        <v>0</v>
      </c>
      <c r="AE1464" s="81"/>
    </row>
    <row r="1465" spans="1:31" ht="14.25" customHeight="1">
      <c r="A1465" s="84" t="s">
        <v>131</v>
      </c>
      <c r="B1465" s="82" t="s">
        <v>98</v>
      </c>
      <c r="C1465" s="82" t="s">
        <v>544</v>
      </c>
      <c r="D1465" s="82">
        <v>1000004435</v>
      </c>
      <c r="E1465" s="82" t="s">
        <v>545</v>
      </c>
      <c r="F1465" s="83">
        <v>45863</v>
      </c>
      <c r="G1465" s="66" t="str">
        <f t="shared" si="308"/>
        <v>Targeted Dealer</v>
      </c>
      <c r="H1465" s="66"/>
      <c r="I1465" s="67">
        <v>25</v>
      </c>
      <c r="J1465" s="67">
        <f t="shared" si="309"/>
        <v>23.333333333333336</v>
      </c>
      <c r="K1465" s="68">
        <v>34.5</v>
      </c>
      <c r="L1465" s="68">
        <f t="shared" si="310"/>
        <v>-9.5</v>
      </c>
      <c r="M1465" s="68">
        <f t="shared" si="311"/>
        <v>147.85714285714283</v>
      </c>
      <c r="N1465" s="96">
        <v>6</v>
      </c>
      <c r="O1465" s="97" t="str">
        <f t="shared" si="312"/>
        <v>Mar</v>
      </c>
      <c r="P1465" s="96">
        <f t="shared" si="313"/>
        <v>6</v>
      </c>
      <c r="Q1465" s="98">
        <f t="shared" si="314"/>
        <v>28.5</v>
      </c>
      <c r="R1465" s="97">
        <f t="shared" si="315"/>
        <v>4.75</v>
      </c>
      <c r="S1465" s="99" t="str">
        <f t="shared" si="316"/>
        <v>GROWTH</v>
      </c>
      <c r="T1465" s="68">
        <v>0</v>
      </c>
      <c r="U1465" s="100" t="str">
        <f t="shared" si="317"/>
        <v>Apr</v>
      </c>
      <c r="V1465" s="96">
        <v>0</v>
      </c>
      <c r="W1465" s="101">
        <f t="shared" si="318"/>
        <v>34.5</v>
      </c>
      <c r="X1465" s="102">
        <f t="shared" si="319"/>
        <v>0</v>
      </c>
      <c r="Y1465" s="103" t="b">
        <f t="shared" si="320"/>
        <v>0</v>
      </c>
      <c r="Z1465" s="74">
        <v>0</v>
      </c>
      <c r="AA1465" s="69"/>
      <c r="AB1465" s="69" t="s">
        <v>133</v>
      </c>
      <c r="AC1465" s="84" t="s">
        <v>131</v>
      </c>
      <c r="AD1465" s="3">
        <f t="shared" si="321"/>
        <v>0</v>
      </c>
      <c r="AE1465" s="81"/>
    </row>
    <row r="1466" spans="1:31" ht="14.25" customHeight="1">
      <c r="A1466" s="84" t="s">
        <v>134</v>
      </c>
      <c r="B1466" s="82" t="s">
        <v>71</v>
      </c>
      <c r="C1466" s="82" t="s">
        <v>546</v>
      </c>
      <c r="D1466" s="82">
        <v>1000004462</v>
      </c>
      <c r="E1466" s="82" t="s">
        <v>547</v>
      </c>
      <c r="F1466" s="83">
        <v>45891</v>
      </c>
      <c r="G1466" s="66" t="str">
        <f t="shared" si="308"/>
        <v>-</v>
      </c>
      <c r="H1466" s="66"/>
      <c r="I1466" s="67">
        <v>0</v>
      </c>
      <c r="J1466" s="67">
        <f t="shared" si="309"/>
        <v>0</v>
      </c>
      <c r="K1466" s="68">
        <v>0</v>
      </c>
      <c r="L1466" s="68">
        <f t="shared" si="310"/>
        <v>0</v>
      </c>
      <c r="M1466" s="68" t="str">
        <f t="shared" si="311"/>
        <v>-</v>
      </c>
      <c r="N1466" s="96">
        <v>0</v>
      </c>
      <c r="O1466" s="97" t="str">
        <f t="shared" si="312"/>
        <v>Mar</v>
      </c>
      <c r="P1466" s="96">
        <f t="shared" si="313"/>
        <v>0</v>
      </c>
      <c r="Q1466" s="98">
        <f t="shared" si="314"/>
        <v>0</v>
      </c>
      <c r="R1466" s="97" t="str">
        <f t="shared" si="315"/>
        <v xml:space="preserve"> </v>
      </c>
      <c r="S1466" s="99" t="b">
        <f t="shared" si="316"/>
        <v>0</v>
      </c>
      <c r="T1466" s="68">
        <v>0</v>
      </c>
      <c r="U1466" s="100" t="str">
        <f t="shared" si="317"/>
        <v>Apr</v>
      </c>
      <c r="V1466" s="96">
        <v>0</v>
      </c>
      <c r="W1466" s="101">
        <f t="shared" si="318"/>
        <v>0</v>
      </c>
      <c r="X1466" s="102">
        <f t="shared" si="319"/>
        <v>0</v>
      </c>
      <c r="Y1466" s="103" t="b">
        <f t="shared" si="320"/>
        <v>0</v>
      </c>
      <c r="Z1466" s="74">
        <v>0</v>
      </c>
      <c r="AA1466" s="69"/>
      <c r="AB1466" s="69" t="s">
        <v>133</v>
      </c>
      <c r="AC1466" s="84" t="s">
        <v>134</v>
      </c>
      <c r="AD1466" s="3">
        <f t="shared" si="321"/>
        <v>1</v>
      </c>
      <c r="AE1466" s="81"/>
    </row>
    <row r="1467" spans="1:31" ht="14.25" customHeight="1">
      <c r="A1467" s="84" t="s">
        <v>133</v>
      </c>
      <c r="B1467" s="82" t="s">
        <v>142</v>
      </c>
      <c r="C1467" s="82" t="s">
        <v>548</v>
      </c>
      <c r="D1467" s="82">
        <v>1000000105</v>
      </c>
      <c r="E1467" s="82" t="s">
        <v>549</v>
      </c>
      <c r="F1467" s="83">
        <v>44738</v>
      </c>
      <c r="G1467" s="66" t="str">
        <f t="shared" si="308"/>
        <v>Targeted Dealer</v>
      </c>
      <c r="H1467" s="66"/>
      <c r="I1467" s="67">
        <v>20</v>
      </c>
      <c r="J1467" s="67">
        <f t="shared" si="309"/>
        <v>18.666666666666664</v>
      </c>
      <c r="K1467" s="68">
        <v>20</v>
      </c>
      <c r="L1467" s="68">
        <f t="shared" si="310"/>
        <v>0</v>
      </c>
      <c r="M1467" s="68">
        <f t="shared" si="311"/>
        <v>107.14285714285715</v>
      </c>
      <c r="N1467" s="96">
        <v>10</v>
      </c>
      <c r="O1467" s="97" t="str">
        <f t="shared" si="312"/>
        <v>Mar</v>
      </c>
      <c r="P1467" s="96">
        <f t="shared" si="313"/>
        <v>10</v>
      </c>
      <c r="Q1467" s="98">
        <f t="shared" si="314"/>
        <v>10</v>
      </c>
      <c r="R1467" s="97">
        <f t="shared" si="315"/>
        <v>1</v>
      </c>
      <c r="S1467" s="99" t="str">
        <f t="shared" si="316"/>
        <v>GROWTH</v>
      </c>
      <c r="T1467" s="68">
        <v>0</v>
      </c>
      <c r="U1467" s="100" t="str">
        <f t="shared" si="317"/>
        <v>Apr</v>
      </c>
      <c r="V1467" s="96">
        <v>0</v>
      </c>
      <c r="W1467" s="101">
        <f t="shared" si="318"/>
        <v>20</v>
      </c>
      <c r="X1467" s="102">
        <f t="shared" si="319"/>
        <v>0</v>
      </c>
      <c r="Y1467" s="103" t="b">
        <f t="shared" si="320"/>
        <v>0</v>
      </c>
      <c r="Z1467" s="74">
        <v>0</v>
      </c>
      <c r="AA1467" s="69"/>
      <c r="AB1467" s="69" t="s">
        <v>133</v>
      </c>
      <c r="AC1467" s="84" t="s">
        <v>133</v>
      </c>
      <c r="AD1467" s="3">
        <f t="shared" si="321"/>
        <v>0</v>
      </c>
      <c r="AE1467" s="81"/>
    </row>
    <row r="1468" spans="1:31" ht="14.25" customHeight="1">
      <c r="A1468" s="84" t="s">
        <v>134</v>
      </c>
      <c r="B1468" s="82" t="s">
        <v>74</v>
      </c>
      <c r="C1468" s="82" t="s">
        <v>3264</v>
      </c>
      <c r="D1468" s="82">
        <v>1000004455</v>
      </c>
      <c r="E1468" s="82" t="s">
        <v>3265</v>
      </c>
      <c r="F1468" s="83">
        <v>45898</v>
      </c>
      <c r="G1468" s="66" t="str">
        <f t="shared" si="308"/>
        <v>Targeted Dealer</v>
      </c>
      <c r="H1468" s="66"/>
      <c r="I1468" s="67">
        <v>100</v>
      </c>
      <c r="J1468" s="67">
        <f t="shared" si="309"/>
        <v>93.333333333333343</v>
      </c>
      <c r="K1468" s="68">
        <v>0</v>
      </c>
      <c r="L1468" s="68">
        <f t="shared" si="310"/>
        <v>100</v>
      </c>
      <c r="M1468" s="68">
        <f t="shared" si="311"/>
        <v>0</v>
      </c>
      <c r="N1468" s="96">
        <v>60</v>
      </c>
      <c r="O1468" s="97" t="str">
        <f t="shared" si="312"/>
        <v>Mar</v>
      </c>
      <c r="P1468" s="96">
        <f t="shared" si="313"/>
        <v>60</v>
      </c>
      <c r="Q1468" s="98">
        <f t="shared" si="314"/>
        <v>-60</v>
      </c>
      <c r="R1468" s="97">
        <f t="shared" si="315"/>
        <v>-1</v>
      </c>
      <c r="S1468" s="99" t="str">
        <f t="shared" si="316"/>
        <v>DEGROWTH</v>
      </c>
      <c r="T1468" s="68">
        <v>0</v>
      </c>
      <c r="U1468" s="100" t="str">
        <f t="shared" si="317"/>
        <v>Apr</v>
      </c>
      <c r="V1468" s="96">
        <v>0</v>
      </c>
      <c r="W1468" s="101">
        <f t="shared" si="318"/>
        <v>0</v>
      </c>
      <c r="X1468" s="102">
        <f t="shared" si="319"/>
        <v>0</v>
      </c>
      <c r="Y1468" s="103" t="b">
        <f t="shared" si="320"/>
        <v>0</v>
      </c>
      <c r="Z1468" s="74">
        <v>0</v>
      </c>
      <c r="AA1468" s="69"/>
      <c r="AB1468" s="69" t="s">
        <v>133</v>
      </c>
      <c r="AC1468" s="84" t="s">
        <v>134</v>
      </c>
      <c r="AD1468" s="3">
        <f t="shared" si="321"/>
        <v>1</v>
      </c>
      <c r="AE1468" s="81"/>
    </row>
    <row r="1469" spans="1:31" ht="14.25" customHeight="1">
      <c r="A1469" s="84" t="s">
        <v>133</v>
      </c>
      <c r="B1469" s="82" t="s">
        <v>142</v>
      </c>
      <c r="C1469" s="82" t="s">
        <v>550</v>
      </c>
      <c r="D1469" s="82">
        <v>1000004470</v>
      </c>
      <c r="E1469" s="82" t="s">
        <v>551</v>
      </c>
      <c r="F1469" s="83">
        <v>45916</v>
      </c>
      <c r="G1469" s="66" t="str">
        <f t="shared" si="308"/>
        <v>Targeted Dealer</v>
      </c>
      <c r="H1469" s="66"/>
      <c r="I1469" s="67">
        <v>20</v>
      </c>
      <c r="J1469" s="67">
        <f t="shared" si="309"/>
        <v>18.666666666666664</v>
      </c>
      <c r="K1469" s="68">
        <v>0</v>
      </c>
      <c r="L1469" s="68">
        <f t="shared" si="310"/>
        <v>20</v>
      </c>
      <c r="M1469" s="68">
        <f t="shared" si="311"/>
        <v>0</v>
      </c>
      <c r="N1469" s="96">
        <v>0</v>
      </c>
      <c r="O1469" s="97" t="str">
        <f t="shared" si="312"/>
        <v>Mar</v>
      </c>
      <c r="P1469" s="96">
        <f t="shared" si="313"/>
        <v>0</v>
      </c>
      <c r="Q1469" s="98">
        <f t="shared" si="314"/>
        <v>0</v>
      </c>
      <c r="R1469" s="97" t="str">
        <f t="shared" si="315"/>
        <v xml:space="preserve"> </v>
      </c>
      <c r="S1469" s="99" t="b">
        <f t="shared" si="316"/>
        <v>0</v>
      </c>
      <c r="T1469" s="68">
        <v>0</v>
      </c>
      <c r="U1469" s="100" t="str">
        <f t="shared" si="317"/>
        <v>Apr</v>
      </c>
      <c r="V1469" s="96">
        <v>0</v>
      </c>
      <c r="W1469" s="101">
        <f t="shared" si="318"/>
        <v>0</v>
      </c>
      <c r="X1469" s="102">
        <f t="shared" si="319"/>
        <v>0</v>
      </c>
      <c r="Y1469" s="103" t="b">
        <f t="shared" si="320"/>
        <v>0</v>
      </c>
      <c r="Z1469" s="74">
        <v>0</v>
      </c>
      <c r="AA1469" s="69"/>
      <c r="AB1469" s="69" t="s">
        <v>133</v>
      </c>
      <c r="AC1469" s="84" t="s">
        <v>133</v>
      </c>
      <c r="AD1469" s="3">
        <f t="shared" si="321"/>
        <v>1</v>
      </c>
      <c r="AE1469" s="81"/>
    </row>
    <row r="1470" spans="1:31" ht="14.25" customHeight="1">
      <c r="A1470" s="84" t="s">
        <v>133</v>
      </c>
      <c r="B1470" s="82" t="s">
        <v>29</v>
      </c>
      <c r="C1470" s="82" t="s">
        <v>3266</v>
      </c>
      <c r="D1470" s="82">
        <v>1000004437</v>
      </c>
      <c r="E1470" s="82" t="s">
        <v>3267</v>
      </c>
      <c r="F1470" s="83">
        <v>45867</v>
      </c>
      <c r="G1470" s="66" t="str">
        <f t="shared" si="308"/>
        <v>Targeted Dealer</v>
      </c>
      <c r="H1470" s="66"/>
      <c r="I1470" s="67">
        <v>40</v>
      </c>
      <c r="J1470" s="67">
        <f t="shared" si="309"/>
        <v>37.333333333333329</v>
      </c>
      <c r="K1470" s="68">
        <v>20</v>
      </c>
      <c r="L1470" s="68">
        <f t="shared" si="310"/>
        <v>20</v>
      </c>
      <c r="M1470" s="68">
        <f t="shared" si="311"/>
        <v>53.571428571428577</v>
      </c>
      <c r="N1470" s="96">
        <v>20</v>
      </c>
      <c r="O1470" s="97" t="str">
        <f t="shared" si="312"/>
        <v>Mar</v>
      </c>
      <c r="P1470" s="96">
        <f t="shared" si="313"/>
        <v>20</v>
      </c>
      <c r="Q1470" s="98">
        <f t="shared" si="314"/>
        <v>0</v>
      </c>
      <c r="R1470" s="97">
        <f t="shared" si="315"/>
        <v>0</v>
      </c>
      <c r="S1470" s="99" t="str">
        <f t="shared" si="316"/>
        <v>GROWTH</v>
      </c>
      <c r="T1470" s="68">
        <v>0</v>
      </c>
      <c r="U1470" s="100" t="str">
        <f t="shared" si="317"/>
        <v>Apr</v>
      </c>
      <c r="V1470" s="96">
        <v>0</v>
      </c>
      <c r="W1470" s="101">
        <f t="shared" si="318"/>
        <v>20</v>
      </c>
      <c r="X1470" s="102">
        <f t="shared" si="319"/>
        <v>0</v>
      </c>
      <c r="Y1470" s="103" t="b">
        <f t="shared" si="320"/>
        <v>0</v>
      </c>
      <c r="Z1470" s="74">
        <v>0</v>
      </c>
      <c r="AA1470" s="69"/>
      <c r="AB1470" s="69" t="s">
        <v>133</v>
      </c>
      <c r="AC1470" s="84" t="s">
        <v>133</v>
      </c>
      <c r="AD1470" s="3">
        <f t="shared" si="321"/>
        <v>0</v>
      </c>
      <c r="AE1470" s="81"/>
    </row>
    <row r="1471" spans="1:31" ht="14.25" customHeight="1">
      <c r="A1471" s="84" t="s">
        <v>133</v>
      </c>
      <c r="B1471" s="82" t="s">
        <v>43</v>
      </c>
      <c r="C1471" s="82" t="s">
        <v>3268</v>
      </c>
      <c r="D1471" s="82">
        <v>1000003412</v>
      </c>
      <c r="E1471" s="82" t="s">
        <v>3269</v>
      </c>
      <c r="F1471" s="83">
        <v>44988</v>
      </c>
      <c r="G1471" s="66" t="str">
        <f t="shared" si="308"/>
        <v>Targeted Dealer</v>
      </c>
      <c r="H1471" s="66"/>
      <c r="I1471" s="67">
        <v>40</v>
      </c>
      <c r="J1471" s="67">
        <f t="shared" si="309"/>
        <v>37.333333333333329</v>
      </c>
      <c r="K1471" s="68">
        <v>0</v>
      </c>
      <c r="L1471" s="68">
        <f t="shared" si="310"/>
        <v>40</v>
      </c>
      <c r="M1471" s="68">
        <f t="shared" si="311"/>
        <v>0</v>
      </c>
      <c r="N1471" s="96">
        <v>30</v>
      </c>
      <c r="O1471" s="97" t="str">
        <f t="shared" si="312"/>
        <v>Mar</v>
      </c>
      <c r="P1471" s="96">
        <f t="shared" si="313"/>
        <v>30</v>
      </c>
      <c r="Q1471" s="98">
        <f t="shared" si="314"/>
        <v>-30</v>
      </c>
      <c r="R1471" s="97">
        <f t="shared" si="315"/>
        <v>-1</v>
      </c>
      <c r="S1471" s="99" t="str">
        <f t="shared" si="316"/>
        <v>DEGROWTH</v>
      </c>
      <c r="T1471" s="68">
        <v>0</v>
      </c>
      <c r="U1471" s="100" t="str">
        <f t="shared" si="317"/>
        <v>Apr</v>
      </c>
      <c r="V1471" s="96">
        <v>0</v>
      </c>
      <c r="W1471" s="101">
        <f t="shared" si="318"/>
        <v>0</v>
      </c>
      <c r="X1471" s="102">
        <f t="shared" si="319"/>
        <v>0</v>
      </c>
      <c r="Y1471" s="103" t="b">
        <f t="shared" si="320"/>
        <v>0</v>
      </c>
      <c r="Z1471" s="74">
        <v>0</v>
      </c>
      <c r="AA1471" s="69"/>
      <c r="AB1471" s="69" t="s">
        <v>133</v>
      </c>
      <c r="AC1471" s="84" t="s">
        <v>133</v>
      </c>
      <c r="AD1471" s="3">
        <f t="shared" si="321"/>
        <v>1</v>
      </c>
      <c r="AE1471" s="81"/>
    </row>
    <row r="1472" spans="1:31" ht="14.25" customHeight="1">
      <c r="A1472" s="84" t="s">
        <v>134</v>
      </c>
      <c r="B1472" s="82" t="s">
        <v>58</v>
      </c>
      <c r="C1472" s="82" t="s">
        <v>3270</v>
      </c>
      <c r="D1472" s="82">
        <v>1000004458</v>
      </c>
      <c r="E1472" s="82" t="s">
        <v>3271</v>
      </c>
      <c r="F1472" s="83">
        <v>45906</v>
      </c>
      <c r="G1472" s="66" t="str">
        <f t="shared" si="308"/>
        <v>Targeted Dealer</v>
      </c>
      <c r="H1472" s="66"/>
      <c r="I1472" s="67">
        <v>100</v>
      </c>
      <c r="J1472" s="67">
        <f t="shared" si="309"/>
        <v>93.333333333333343</v>
      </c>
      <c r="K1472" s="68">
        <v>130</v>
      </c>
      <c r="L1472" s="68">
        <f t="shared" si="310"/>
        <v>-30</v>
      </c>
      <c r="M1472" s="68">
        <f t="shared" si="311"/>
        <v>139.28571428571428</v>
      </c>
      <c r="N1472" s="96">
        <v>143.5</v>
      </c>
      <c r="O1472" s="97" t="str">
        <f t="shared" si="312"/>
        <v>Mar</v>
      </c>
      <c r="P1472" s="96">
        <f t="shared" si="313"/>
        <v>143.5</v>
      </c>
      <c r="Q1472" s="98">
        <f t="shared" si="314"/>
        <v>-13.5</v>
      </c>
      <c r="R1472" s="97">
        <f t="shared" si="315"/>
        <v>-9.4076655052264813E-2</v>
      </c>
      <c r="S1472" s="99" t="str">
        <f t="shared" si="316"/>
        <v>DEGROWTH</v>
      </c>
      <c r="T1472" s="68">
        <v>0</v>
      </c>
      <c r="U1472" s="100" t="str">
        <f t="shared" si="317"/>
        <v>Apr</v>
      </c>
      <c r="V1472" s="96">
        <v>0</v>
      </c>
      <c r="W1472" s="101">
        <f t="shared" si="318"/>
        <v>130</v>
      </c>
      <c r="X1472" s="102">
        <f t="shared" si="319"/>
        <v>0</v>
      </c>
      <c r="Y1472" s="103" t="b">
        <f t="shared" si="320"/>
        <v>0</v>
      </c>
      <c r="Z1472" s="74">
        <v>0</v>
      </c>
      <c r="AA1472" s="69"/>
      <c r="AB1472" s="69" t="s">
        <v>133</v>
      </c>
      <c r="AC1472" s="84" t="s">
        <v>134</v>
      </c>
      <c r="AD1472" s="3">
        <f t="shared" si="321"/>
        <v>0</v>
      </c>
      <c r="AE1472" s="81"/>
    </row>
    <row r="1473" spans="1:31" ht="14.25" customHeight="1">
      <c r="A1473" s="84" t="s">
        <v>134</v>
      </c>
      <c r="B1473" s="82" t="s">
        <v>84</v>
      </c>
      <c r="C1473" s="82" t="s">
        <v>3272</v>
      </c>
      <c r="D1473" s="82">
        <v>1000004474</v>
      </c>
      <c r="E1473" s="82" t="s">
        <v>3273</v>
      </c>
      <c r="F1473" s="83">
        <v>45922</v>
      </c>
      <c r="G1473" s="66" t="str">
        <f t="shared" si="308"/>
        <v>Targeted Dealer</v>
      </c>
      <c r="H1473" s="66"/>
      <c r="I1473" s="67">
        <v>20</v>
      </c>
      <c r="J1473" s="67">
        <f t="shared" si="309"/>
        <v>18.666666666666664</v>
      </c>
      <c r="K1473" s="68">
        <v>35</v>
      </c>
      <c r="L1473" s="68">
        <f t="shared" si="310"/>
        <v>-15</v>
      </c>
      <c r="M1473" s="68">
        <f t="shared" si="311"/>
        <v>187.50000000000003</v>
      </c>
      <c r="N1473" s="96">
        <v>21</v>
      </c>
      <c r="O1473" s="97" t="str">
        <f t="shared" si="312"/>
        <v>Mar</v>
      </c>
      <c r="P1473" s="96">
        <f t="shared" si="313"/>
        <v>21</v>
      </c>
      <c r="Q1473" s="98">
        <f t="shared" si="314"/>
        <v>14</v>
      </c>
      <c r="R1473" s="97">
        <f t="shared" si="315"/>
        <v>0.66666666666666674</v>
      </c>
      <c r="S1473" s="99" t="str">
        <f t="shared" si="316"/>
        <v>GROWTH</v>
      </c>
      <c r="T1473" s="68">
        <v>0</v>
      </c>
      <c r="U1473" s="100" t="str">
        <f t="shared" si="317"/>
        <v>Apr</v>
      </c>
      <c r="V1473" s="96">
        <v>0</v>
      </c>
      <c r="W1473" s="101">
        <f t="shared" si="318"/>
        <v>35</v>
      </c>
      <c r="X1473" s="102">
        <f t="shared" si="319"/>
        <v>0</v>
      </c>
      <c r="Y1473" s="103" t="b">
        <f t="shared" si="320"/>
        <v>0</v>
      </c>
      <c r="Z1473" s="74">
        <v>0</v>
      </c>
      <c r="AA1473" s="69"/>
      <c r="AB1473" s="69" t="s">
        <v>133</v>
      </c>
      <c r="AC1473" s="84" t="s">
        <v>134</v>
      </c>
      <c r="AD1473" s="3">
        <f t="shared" si="321"/>
        <v>0</v>
      </c>
      <c r="AE1473" s="81"/>
    </row>
    <row r="1474" spans="1:31" ht="14.25" customHeight="1">
      <c r="A1474" s="84" t="s">
        <v>134</v>
      </c>
      <c r="B1474" s="82" t="s">
        <v>65</v>
      </c>
      <c r="C1474" s="82" t="s">
        <v>3274</v>
      </c>
      <c r="D1474" s="82">
        <v>1000004465</v>
      </c>
      <c r="E1474" s="82" t="s">
        <v>3275</v>
      </c>
      <c r="F1474" s="83">
        <v>45896</v>
      </c>
      <c r="G1474" s="66" t="str">
        <f t="shared" si="308"/>
        <v>Targeted Dealer</v>
      </c>
      <c r="H1474" s="66"/>
      <c r="I1474" s="67">
        <v>150</v>
      </c>
      <c r="J1474" s="67">
        <f t="shared" si="309"/>
        <v>140</v>
      </c>
      <c r="K1474" s="68">
        <v>182</v>
      </c>
      <c r="L1474" s="68">
        <f t="shared" si="310"/>
        <v>-32</v>
      </c>
      <c r="M1474" s="68">
        <f t="shared" si="311"/>
        <v>130</v>
      </c>
      <c r="N1474" s="96">
        <v>181</v>
      </c>
      <c r="O1474" s="97" t="str">
        <f t="shared" si="312"/>
        <v>Mar</v>
      </c>
      <c r="P1474" s="96">
        <f t="shared" si="313"/>
        <v>181</v>
      </c>
      <c r="Q1474" s="98">
        <f t="shared" si="314"/>
        <v>1</v>
      </c>
      <c r="R1474" s="97">
        <f t="shared" si="315"/>
        <v>5.5248618784531356E-3</v>
      </c>
      <c r="S1474" s="99" t="str">
        <f t="shared" si="316"/>
        <v>GROWTH</v>
      </c>
      <c r="T1474" s="68">
        <v>0</v>
      </c>
      <c r="U1474" s="100" t="str">
        <f t="shared" si="317"/>
        <v>Apr</v>
      </c>
      <c r="V1474" s="96">
        <v>0</v>
      </c>
      <c r="W1474" s="101">
        <f t="shared" si="318"/>
        <v>182</v>
      </c>
      <c r="X1474" s="102">
        <f t="shared" si="319"/>
        <v>0</v>
      </c>
      <c r="Y1474" s="103" t="b">
        <f t="shared" si="320"/>
        <v>0</v>
      </c>
      <c r="Z1474" s="74">
        <v>0</v>
      </c>
      <c r="AA1474" s="69"/>
      <c r="AB1474" s="69" t="s">
        <v>133</v>
      </c>
      <c r="AC1474" s="84" t="s">
        <v>134</v>
      </c>
      <c r="AD1474" s="3">
        <f t="shared" si="321"/>
        <v>0</v>
      </c>
      <c r="AE1474" s="81"/>
    </row>
    <row r="1475" spans="1:31" ht="14.25" customHeight="1">
      <c r="A1475" s="84" t="s">
        <v>132</v>
      </c>
      <c r="B1475" s="82" t="s">
        <v>105</v>
      </c>
      <c r="C1475" s="82" t="s">
        <v>3276</v>
      </c>
      <c r="D1475" s="82">
        <v>1000004459</v>
      </c>
      <c r="E1475" s="82" t="s">
        <v>3277</v>
      </c>
      <c r="F1475" s="83">
        <v>45908</v>
      </c>
      <c r="G1475" s="66" t="str">
        <f t="shared" ref="G1475:G1538" si="322">IF(I1475&gt;0,"Targeted Dealer","-")</f>
        <v>Targeted Dealer</v>
      </c>
      <c r="H1475" s="66"/>
      <c r="I1475" s="67">
        <v>80</v>
      </c>
      <c r="J1475" s="67">
        <f t="shared" ref="J1475:J1538" si="323">I1475/$J$1*($J$1-$E$1)</f>
        <v>74.666666666666657</v>
      </c>
      <c r="K1475" s="68">
        <v>200</v>
      </c>
      <c r="L1475" s="68">
        <f t="shared" ref="L1475:L1538" si="324">I1475-K1475</f>
        <v>-120</v>
      </c>
      <c r="M1475" s="68">
        <f t="shared" ref="M1475:M1538" si="325">IFERROR((K1475/J1475%),"-")</f>
        <v>267.85714285714289</v>
      </c>
      <c r="N1475" s="96">
        <v>145</v>
      </c>
      <c r="O1475" s="97" t="str">
        <f t="shared" ref="O1475:O1538" si="326">IF(F1475&lt;=$P$2,"Mar","")</f>
        <v>Mar</v>
      </c>
      <c r="P1475" s="96">
        <f t="shared" ref="P1475:P1538" si="327">N1475</f>
        <v>145</v>
      </c>
      <c r="Q1475" s="98">
        <f t="shared" ref="Q1475:Q1538" si="328">K1475-P1475</f>
        <v>55</v>
      </c>
      <c r="R1475" s="97">
        <f t="shared" ref="R1475:R1538" si="329">IFERROR(IF(O1475="Mar",(K1475/P1475-1))," ")</f>
        <v>0.3793103448275863</v>
      </c>
      <c r="S1475" s="99" t="str">
        <f t="shared" ref="S1475:S1538" si="330">IF(N1475&gt;0,IF(O1475="","-",IF(R1475&lt;0%,"DEGROWTH","GROWTH")))</f>
        <v>GROWTH</v>
      </c>
      <c r="T1475" s="68">
        <v>0</v>
      </c>
      <c r="U1475" s="100" t="str">
        <f t="shared" ref="U1475:U1538" si="331">IF(F1475&lt;=$V$2,"Apr","")</f>
        <v>Apr</v>
      </c>
      <c r="V1475" s="96">
        <v>0</v>
      </c>
      <c r="W1475" s="101">
        <f t="shared" ref="W1475:W1538" si="332">K1475-V1475</f>
        <v>200</v>
      </c>
      <c r="X1475" s="102">
        <f t="shared" ref="X1475:X1538" si="333">IFERROR(IF(U1475="Apr",(K1475/V1475-1)),0)</f>
        <v>0</v>
      </c>
      <c r="Y1475" s="103" t="b">
        <f t="shared" ref="Y1475:Y1538" si="334">IF(T1475&gt;0,IF(U1475="","-",IF(X1475&lt;0%,"DEGROWTH","GROWTH")))</f>
        <v>0</v>
      </c>
      <c r="Z1475" s="74">
        <v>0</v>
      </c>
      <c r="AA1475" s="69"/>
      <c r="AB1475" s="69" t="s">
        <v>133</v>
      </c>
      <c r="AC1475" s="84" t="s">
        <v>131</v>
      </c>
      <c r="AD1475" s="3">
        <f t="shared" ref="AD1475:AD1538" si="335">IF(K1475=0,1,0)</f>
        <v>0</v>
      </c>
      <c r="AE1475" s="81"/>
    </row>
    <row r="1476" spans="1:31" ht="14.25" customHeight="1">
      <c r="A1476" s="84" t="s">
        <v>133</v>
      </c>
      <c r="B1476" s="82" t="s">
        <v>52</v>
      </c>
      <c r="C1476" s="82" t="s">
        <v>3278</v>
      </c>
      <c r="D1476" s="82">
        <v>1000002970</v>
      </c>
      <c r="E1476" s="82" t="s">
        <v>3279</v>
      </c>
      <c r="F1476" s="83">
        <v>44820</v>
      </c>
      <c r="G1476" s="66" t="str">
        <f t="shared" si="322"/>
        <v>Targeted Dealer</v>
      </c>
      <c r="H1476" s="66"/>
      <c r="I1476" s="67">
        <v>55</v>
      </c>
      <c r="J1476" s="67">
        <f t="shared" si="323"/>
        <v>51.333333333333329</v>
      </c>
      <c r="K1476" s="68">
        <v>0</v>
      </c>
      <c r="L1476" s="68">
        <f t="shared" si="324"/>
        <v>55</v>
      </c>
      <c r="M1476" s="68">
        <f t="shared" si="325"/>
        <v>0</v>
      </c>
      <c r="N1476" s="96">
        <v>0</v>
      </c>
      <c r="O1476" s="97" t="str">
        <f t="shared" si="326"/>
        <v>Mar</v>
      </c>
      <c r="P1476" s="96">
        <f t="shared" si="327"/>
        <v>0</v>
      </c>
      <c r="Q1476" s="98">
        <f t="shared" si="328"/>
        <v>0</v>
      </c>
      <c r="R1476" s="97" t="str">
        <f t="shared" si="329"/>
        <v xml:space="preserve"> </v>
      </c>
      <c r="S1476" s="99" t="b">
        <f t="shared" si="330"/>
        <v>0</v>
      </c>
      <c r="T1476" s="68">
        <v>0</v>
      </c>
      <c r="U1476" s="100" t="str">
        <f t="shared" si="331"/>
        <v>Apr</v>
      </c>
      <c r="V1476" s="96">
        <v>0</v>
      </c>
      <c r="W1476" s="101">
        <f t="shared" si="332"/>
        <v>0</v>
      </c>
      <c r="X1476" s="102">
        <f t="shared" si="333"/>
        <v>0</v>
      </c>
      <c r="Y1476" s="103" t="b">
        <f t="shared" si="334"/>
        <v>0</v>
      </c>
      <c r="Z1476" s="74">
        <v>0</v>
      </c>
      <c r="AA1476" s="69"/>
      <c r="AB1476" s="69" t="s">
        <v>133</v>
      </c>
      <c r="AC1476" s="84" t="s">
        <v>133</v>
      </c>
      <c r="AD1476" s="3">
        <f t="shared" si="335"/>
        <v>1</v>
      </c>
      <c r="AE1476" s="81"/>
    </row>
    <row r="1477" spans="1:31" ht="14.25" customHeight="1">
      <c r="A1477" s="84" t="s">
        <v>134</v>
      </c>
      <c r="B1477" s="82" t="s">
        <v>64</v>
      </c>
      <c r="C1477" s="82" t="s">
        <v>3280</v>
      </c>
      <c r="D1477" s="82">
        <v>1000004425</v>
      </c>
      <c r="E1477" s="82" t="s">
        <v>3281</v>
      </c>
      <c r="F1477" s="83">
        <v>45861</v>
      </c>
      <c r="G1477" s="66" t="str">
        <f t="shared" si="322"/>
        <v>Targeted Dealer</v>
      </c>
      <c r="H1477" s="66"/>
      <c r="I1477" s="67">
        <v>20</v>
      </c>
      <c r="J1477" s="67">
        <f t="shared" si="323"/>
        <v>18.666666666666664</v>
      </c>
      <c r="K1477" s="68">
        <v>0</v>
      </c>
      <c r="L1477" s="68">
        <f t="shared" si="324"/>
        <v>20</v>
      </c>
      <c r="M1477" s="68">
        <f t="shared" si="325"/>
        <v>0</v>
      </c>
      <c r="N1477" s="96">
        <v>9</v>
      </c>
      <c r="O1477" s="97" t="str">
        <f t="shared" si="326"/>
        <v>Mar</v>
      </c>
      <c r="P1477" s="96">
        <f t="shared" si="327"/>
        <v>9</v>
      </c>
      <c r="Q1477" s="98">
        <f t="shared" si="328"/>
        <v>-9</v>
      </c>
      <c r="R1477" s="97">
        <f t="shared" si="329"/>
        <v>-1</v>
      </c>
      <c r="S1477" s="99" t="str">
        <f t="shared" si="330"/>
        <v>DEGROWTH</v>
      </c>
      <c r="T1477" s="68">
        <v>0</v>
      </c>
      <c r="U1477" s="100" t="str">
        <f t="shared" si="331"/>
        <v>Apr</v>
      </c>
      <c r="V1477" s="96">
        <v>0</v>
      </c>
      <c r="W1477" s="101">
        <f t="shared" si="332"/>
        <v>0</v>
      </c>
      <c r="X1477" s="102">
        <f t="shared" si="333"/>
        <v>0</v>
      </c>
      <c r="Y1477" s="103" t="b">
        <f t="shared" si="334"/>
        <v>0</v>
      </c>
      <c r="Z1477" s="74">
        <v>0</v>
      </c>
      <c r="AA1477" s="69"/>
      <c r="AB1477" s="69" t="s">
        <v>133</v>
      </c>
      <c r="AC1477" s="84" t="s">
        <v>134</v>
      </c>
      <c r="AD1477" s="3">
        <f t="shared" si="335"/>
        <v>1</v>
      </c>
      <c r="AE1477" s="81"/>
    </row>
    <row r="1478" spans="1:31" ht="14.25" customHeight="1">
      <c r="A1478" s="84" t="s">
        <v>130</v>
      </c>
      <c r="B1478" s="82" t="s">
        <v>113</v>
      </c>
      <c r="C1478" s="82" t="s">
        <v>3282</v>
      </c>
      <c r="D1478" s="82">
        <v>1000004467</v>
      </c>
      <c r="E1478" s="82" t="s">
        <v>3283</v>
      </c>
      <c r="F1478" s="83">
        <v>45899</v>
      </c>
      <c r="G1478" s="66" t="str">
        <f t="shared" si="322"/>
        <v>Targeted Dealer</v>
      </c>
      <c r="H1478" s="66"/>
      <c r="I1478" s="67">
        <v>30</v>
      </c>
      <c r="J1478" s="67">
        <f t="shared" si="323"/>
        <v>28</v>
      </c>
      <c r="K1478" s="68">
        <v>18</v>
      </c>
      <c r="L1478" s="68">
        <f t="shared" si="324"/>
        <v>12</v>
      </c>
      <c r="M1478" s="68">
        <f t="shared" si="325"/>
        <v>64.285714285714278</v>
      </c>
      <c r="N1478" s="96">
        <v>13</v>
      </c>
      <c r="O1478" s="97" t="str">
        <f t="shared" si="326"/>
        <v>Mar</v>
      </c>
      <c r="P1478" s="96">
        <f t="shared" si="327"/>
        <v>13</v>
      </c>
      <c r="Q1478" s="98">
        <f t="shared" si="328"/>
        <v>5</v>
      </c>
      <c r="R1478" s="97">
        <f t="shared" si="329"/>
        <v>0.38461538461538458</v>
      </c>
      <c r="S1478" s="99" t="str">
        <f t="shared" si="330"/>
        <v>GROWTH</v>
      </c>
      <c r="T1478" s="68">
        <v>0</v>
      </c>
      <c r="U1478" s="100" t="str">
        <f t="shared" si="331"/>
        <v>Apr</v>
      </c>
      <c r="V1478" s="96">
        <v>0</v>
      </c>
      <c r="W1478" s="101">
        <f t="shared" si="332"/>
        <v>18</v>
      </c>
      <c r="X1478" s="102">
        <f t="shared" si="333"/>
        <v>0</v>
      </c>
      <c r="Y1478" s="103" t="b">
        <f t="shared" si="334"/>
        <v>0</v>
      </c>
      <c r="Z1478" s="74">
        <v>0</v>
      </c>
      <c r="AA1478" s="69"/>
      <c r="AB1478" s="69" t="s">
        <v>133</v>
      </c>
      <c r="AC1478" s="84" t="s">
        <v>130</v>
      </c>
      <c r="AD1478" s="3">
        <f t="shared" si="335"/>
        <v>0</v>
      </c>
      <c r="AE1478" s="81"/>
    </row>
    <row r="1479" spans="1:31" ht="14.25" customHeight="1">
      <c r="A1479" s="84" t="s">
        <v>130</v>
      </c>
      <c r="B1479" s="82" t="s">
        <v>521</v>
      </c>
      <c r="C1479" s="82" t="s">
        <v>3284</v>
      </c>
      <c r="D1479" s="82">
        <v>1000004468</v>
      </c>
      <c r="E1479" s="82" t="s">
        <v>3285</v>
      </c>
      <c r="F1479" s="83">
        <v>45908</v>
      </c>
      <c r="G1479" s="66" t="str">
        <f t="shared" si="322"/>
        <v>Targeted Dealer</v>
      </c>
      <c r="H1479" s="66"/>
      <c r="I1479" s="67">
        <v>25</v>
      </c>
      <c r="J1479" s="67">
        <f t="shared" si="323"/>
        <v>23.333333333333336</v>
      </c>
      <c r="K1479" s="68">
        <v>30</v>
      </c>
      <c r="L1479" s="68">
        <f t="shared" si="324"/>
        <v>-5</v>
      </c>
      <c r="M1479" s="68">
        <f t="shared" si="325"/>
        <v>128.57142857142856</v>
      </c>
      <c r="N1479" s="96">
        <v>30</v>
      </c>
      <c r="O1479" s="97" t="str">
        <f t="shared" si="326"/>
        <v>Mar</v>
      </c>
      <c r="P1479" s="96">
        <f t="shared" si="327"/>
        <v>30</v>
      </c>
      <c r="Q1479" s="98">
        <f t="shared" si="328"/>
        <v>0</v>
      </c>
      <c r="R1479" s="97">
        <f t="shared" si="329"/>
        <v>0</v>
      </c>
      <c r="S1479" s="99" t="str">
        <f t="shared" si="330"/>
        <v>GROWTH</v>
      </c>
      <c r="T1479" s="68">
        <v>0</v>
      </c>
      <c r="U1479" s="100" t="str">
        <f t="shared" si="331"/>
        <v>Apr</v>
      </c>
      <c r="V1479" s="96">
        <v>0</v>
      </c>
      <c r="W1479" s="101">
        <f t="shared" si="332"/>
        <v>30</v>
      </c>
      <c r="X1479" s="102">
        <f t="shared" si="333"/>
        <v>0</v>
      </c>
      <c r="Y1479" s="103" t="b">
        <f t="shared" si="334"/>
        <v>0</v>
      </c>
      <c r="Z1479" s="74">
        <v>0</v>
      </c>
      <c r="AA1479" s="69"/>
      <c r="AB1479" s="69" t="s">
        <v>133</v>
      </c>
      <c r="AC1479" s="84" t="s">
        <v>130</v>
      </c>
      <c r="AD1479" s="3">
        <f t="shared" si="335"/>
        <v>0</v>
      </c>
      <c r="AE1479" s="81"/>
    </row>
    <row r="1480" spans="1:31" ht="14.25" customHeight="1">
      <c r="A1480" s="84" t="s">
        <v>133</v>
      </c>
      <c r="B1480" s="82" t="s">
        <v>48</v>
      </c>
      <c r="C1480" s="82" t="s">
        <v>3286</v>
      </c>
      <c r="D1480" s="82">
        <v>1000004456</v>
      </c>
      <c r="E1480" s="82" t="s">
        <v>3287</v>
      </c>
      <c r="F1480" s="83">
        <v>45906</v>
      </c>
      <c r="G1480" s="66" t="str">
        <f t="shared" si="322"/>
        <v>Targeted Dealer</v>
      </c>
      <c r="H1480" s="66"/>
      <c r="I1480" s="67">
        <v>23</v>
      </c>
      <c r="J1480" s="67">
        <f t="shared" si="323"/>
        <v>21.466666666666669</v>
      </c>
      <c r="K1480" s="68">
        <v>44</v>
      </c>
      <c r="L1480" s="68">
        <f t="shared" si="324"/>
        <v>-21</v>
      </c>
      <c r="M1480" s="68">
        <f t="shared" si="325"/>
        <v>204.96894409937889</v>
      </c>
      <c r="N1480" s="96">
        <v>44</v>
      </c>
      <c r="O1480" s="97" t="str">
        <f t="shared" si="326"/>
        <v>Mar</v>
      </c>
      <c r="P1480" s="96">
        <f t="shared" si="327"/>
        <v>44</v>
      </c>
      <c r="Q1480" s="98">
        <f t="shared" si="328"/>
        <v>0</v>
      </c>
      <c r="R1480" s="97">
        <f t="shared" si="329"/>
        <v>0</v>
      </c>
      <c r="S1480" s="99" t="str">
        <f t="shared" si="330"/>
        <v>GROWTH</v>
      </c>
      <c r="T1480" s="68">
        <v>0</v>
      </c>
      <c r="U1480" s="100" t="str">
        <f t="shared" si="331"/>
        <v>Apr</v>
      </c>
      <c r="V1480" s="96">
        <v>0</v>
      </c>
      <c r="W1480" s="101">
        <f t="shared" si="332"/>
        <v>44</v>
      </c>
      <c r="X1480" s="102">
        <f t="shared" si="333"/>
        <v>0</v>
      </c>
      <c r="Y1480" s="103" t="b">
        <f t="shared" si="334"/>
        <v>0</v>
      </c>
      <c r="Z1480" s="74">
        <v>0</v>
      </c>
      <c r="AA1480" s="69"/>
      <c r="AB1480" s="69" t="s">
        <v>133</v>
      </c>
      <c r="AC1480" s="84" t="s">
        <v>133</v>
      </c>
      <c r="AD1480" s="3">
        <f t="shared" si="335"/>
        <v>0</v>
      </c>
      <c r="AE1480" s="81"/>
    </row>
    <row r="1481" spans="1:31" ht="14.25" customHeight="1">
      <c r="A1481" s="84" t="s">
        <v>133</v>
      </c>
      <c r="B1481" s="82" t="s">
        <v>48</v>
      </c>
      <c r="C1481" s="82" t="s">
        <v>3288</v>
      </c>
      <c r="D1481" s="82">
        <v>1000004460</v>
      </c>
      <c r="E1481" s="82" t="s">
        <v>3289</v>
      </c>
      <c r="F1481" s="83">
        <v>45910</v>
      </c>
      <c r="G1481" s="66" t="str">
        <f t="shared" si="322"/>
        <v>Targeted Dealer</v>
      </c>
      <c r="H1481" s="66"/>
      <c r="I1481" s="67">
        <v>25</v>
      </c>
      <c r="J1481" s="67">
        <f t="shared" si="323"/>
        <v>23.333333333333336</v>
      </c>
      <c r="K1481" s="68">
        <v>185</v>
      </c>
      <c r="L1481" s="68">
        <f t="shared" si="324"/>
        <v>-160</v>
      </c>
      <c r="M1481" s="68">
        <f t="shared" si="325"/>
        <v>792.85714285714278</v>
      </c>
      <c r="N1481" s="96">
        <v>137</v>
      </c>
      <c r="O1481" s="97" t="str">
        <f t="shared" si="326"/>
        <v>Mar</v>
      </c>
      <c r="P1481" s="96">
        <f t="shared" si="327"/>
        <v>137</v>
      </c>
      <c r="Q1481" s="98">
        <f t="shared" si="328"/>
        <v>48</v>
      </c>
      <c r="R1481" s="97">
        <f t="shared" si="329"/>
        <v>0.35036496350364965</v>
      </c>
      <c r="S1481" s="99" t="str">
        <f t="shared" si="330"/>
        <v>GROWTH</v>
      </c>
      <c r="T1481" s="68">
        <v>0</v>
      </c>
      <c r="U1481" s="100" t="str">
        <f t="shared" si="331"/>
        <v>Apr</v>
      </c>
      <c r="V1481" s="96">
        <v>0</v>
      </c>
      <c r="W1481" s="101">
        <f t="shared" si="332"/>
        <v>185</v>
      </c>
      <c r="X1481" s="102">
        <f t="shared" si="333"/>
        <v>0</v>
      </c>
      <c r="Y1481" s="103" t="b">
        <f t="shared" si="334"/>
        <v>0</v>
      </c>
      <c r="Z1481" s="74">
        <v>0</v>
      </c>
      <c r="AA1481" s="69"/>
      <c r="AB1481" s="69" t="s">
        <v>133</v>
      </c>
      <c r="AC1481" s="84" t="s">
        <v>133</v>
      </c>
      <c r="AD1481" s="3">
        <f t="shared" si="335"/>
        <v>0</v>
      </c>
      <c r="AE1481" s="81"/>
    </row>
    <row r="1482" spans="1:31" ht="14.25" customHeight="1">
      <c r="A1482" s="84" t="s">
        <v>131</v>
      </c>
      <c r="B1482" s="82" t="s">
        <v>98</v>
      </c>
      <c r="C1482" s="82" t="s">
        <v>3290</v>
      </c>
      <c r="D1482" s="82">
        <v>1000001886</v>
      </c>
      <c r="E1482" s="82" t="s">
        <v>3291</v>
      </c>
      <c r="F1482" s="83">
        <v>44739</v>
      </c>
      <c r="G1482" s="66" t="str">
        <f t="shared" si="322"/>
        <v>Targeted Dealer</v>
      </c>
      <c r="H1482" s="66"/>
      <c r="I1482" s="67">
        <v>50</v>
      </c>
      <c r="J1482" s="67">
        <f t="shared" si="323"/>
        <v>46.666666666666671</v>
      </c>
      <c r="K1482" s="68">
        <v>21</v>
      </c>
      <c r="L1482" s="68">
        <f t="shared" si="324"/>
        <v>29</v>
      </c>
      <c r="M1482" s="68">
        <f t="shared" si="325"/>
        <v>44.999999999999993</v>
      </c>
      <c r="N1482" s="96">
        <v>18.5</v>
      </c>
      <c r="O1482" s="97" t="str">
        <f t="shared" si="326"/>
        <v>Mar</v>
      </c>
      <c r="P1482" s="96">
        <f t="shared" si="327"/>
        <v>18.5</v>
      </c>
      <c r="Q1482" s="98">
        <f t="shared" si="328"/>
        <v>2.5</v>
      </c>
      <c r="R1482" s="97">
        <f t="shared" si="329"/>
        <v>0.13513513513513509</v>
      </c>
      <c r="S1482" s="99" t="str">
        <f t="shared" si="330"/>
        <v>GROWTH</v>
      </c>
      <c r="T1482" s="68">
        <v>0</v>
      </c>
      <c r="U1482" s="100" t="str">
        <f t="shared" si="331"/>
        <v>Apr</v>
      </c>
      <c r="V1482" s="96">
        <v>0</v>
      </c>
      <c r="W1482" s="101">
        <f t="shared" si="332"/>
        <v>21</v>
      </c>
      <c r="X1482" s="102">
        <f t="shared" si="333"/>
        <v>0</v>
      </c>
      <c r="Y1482" s="103" t="b">
        <f t="shared" si="334"/>
        <v>0</v>
      </c>
      <c r="Z1482" s="74">
        <v>0</v>
      </c>
      <c r="AA1482" s="69"/>
      <c r="AB1482" s="69" t="s">
        <v>133</v>
      </c>
      <c r="AC1482" s="84" t="s">
        <v>131</v>
      </c>
      <c r="AD1482" s="3">
        <f t="shared" si="335"/>
        <v>0</v>
      </c>
      <c r="AE1482" s="81"/>
    </row>
    <row r="1483" spans="1:31" ht="14.25" customHeight="1">
      <c r="A1483" s="84" t="s">
        <v>134</v>
      </c>
      <c r="B1483" s="82" t="s">
        <v>71</v>
      </c>
      <c r="C1483" s="82" t="s">
        <v>556</v>
      </c>
      <c r="D1483" s="82">
        <v>1000004469</v>
      </c>
      <c r="E1483" s="82" t="s">
        <v>557</v>
      </c>
      <c r="F1483" s="83">
        <v>45915</v>
      </c>
      <c r="G1483" s="66" t="str">
        <f t="shared" si="322"/>
        <v>Targeted Dealer</v>
      </c>
      <c r="H1483" s="66"/>
      <c r="I1483" s="67">
        <v>25</v>
      </c>
      <c r="J1483" s="67">
        <f t="shared" si="323"/>
        <v>23.333333333333336</v>
      </c>
      <c r="K1483" s="68">
        <v>25</v>
      </c>
      <c r="L1483" s="68">
        <f t="shared" si="324"/>
        <v>0</v>
      </c>
      <c r="M1483" s="68">
        <f t="shared" si="325"/>
        <v>107.14285714285712</v>
      </c>
      <c r="N1483" s="96">
        <v>25</v>
      </c>
      <c r="O1483" s="97" t="str">
        <f t="shared" si="326"/>
        <v>Mar</v>
      </c>
      <c r="P1483" s="96">
        <f t="shared" si="327"/>
        <v>25</v>
      </c>
      <c r="Q1483" s="98">
        <f t="shared" si="328"/>
        <v>0</v>
      </c>
      <c r="R1483" s="97">
        <f t="shared" si="329"/>
        <v>0</v>
      </c>
      <c r="S1483" s="99" t="str">
        <f t="shared" si="330"/>
        <v>GROWTH</v>
      </c>
      <c r="T1483" s="68">
        <v>0</v>
      </c>
      <c r="U1483" s="100" t="str">
        <f t="shared" si="331"/>
        <v>Apr</v>
      </c>
      <c r="V1483" s="96">
        <v>0</v>
      </c>
      <c r="W1483" s="101">
        <f t="shared" si="332"/>
        <v>25</v>
      </c>
      <c r="X1483" s="102">
        <f t="shared" si="333"/>
        <v>0</v>
      </c>
      <c r="Y1483" s="103" t="b">
        <f t="shared" si="334"/>
        <v>0</v>
      </c>
      <c r="Z1483" s="74">
        <v>0</v>
      </c>
      <c r="AA1483" s="69"/>
      <c r="AB1483" s="69" t="s">
        <v>133</v>
      </c>
      <c r="AC1483" s="84" t="s">
        <v>134</v>
      </c>
      <c r="AD1483" s="3">
        <f t="shared" si="335"/>
        <v>0</v>
      </c>
      <c r="AE1483" s="81"/>
    </row>
    <row r="1484" spans="1:31" ht="14.25" customHeight="1">
      <c r="A1484" s="84" t="s">
        <v>133</v>
      </c>
      <c r="B1484" s="82" t="s">
        <v>141</v>
      </c>
      <c r="C1484" s="82" t="s">
        <v>3292</v>
      </c>
      <c r="D1484" s="82">
        <v>1000004493</v>
      </c>
      <c r="E1484" s="82" t="s">
        <v>3293</v>
      </c>
      <c r="F1484" s="83">
        <v>45926</v>
      </c>
      <c r="G1484" s="66" t="str">
        <f t="shared" si="322"/>
        <v>Targeted Dealer</v>
      </c>
      <c r="H1484" s="66"/>
      <c r="I1484" s="67">
        <v>80</v>
      </c>
      <c r="J1484" s="67">
        <f t="shared" si="323"/>
        <v>74.666666666666657</v>
      </c>
      <c r="K1484" s="68">
        <v>80</v>
      </c>
      <c r="L1484" s="68">
        <f t="shared" si="324"/>
        <v>0</v>
      </c>
      <c r="M1484" s="68">
        <f t="shared" si="325"/>
        <v>107.14285714285715</v>
      </c>
      <c r="N1484" s="96">
        <v>120</v>
      </c>
      <c r="O1484" s="97" t="str">
        <f t="shared" si="326"/>
        <v>Mar</v>
      </c>
      <c r="P1484" s="96">
        <f t="shared" si="327"/>
        <v>120</v>
      </c>
      <c r="Q1484" s="98">
        <f t="shared" si="328"/>
        <v>-40</v>
      </c>
      <c r="R1484" s="97">
        <f t="shared" si="329"/>
        <v>-0.33333333333333337</v>
      </c>
      <c r="S1484" s="99" t="str">
        <f t="shared" si="330"/>
        <v>DEGROWTH</v>
      </c>
      <c r="T1484" s="68">
        <v>0</v>
      </c>
      <c r="U1484" s="100" t="str">
        <f t="shared" si="331"/>
        <v>Apr</v>
      </c>
      <c r="V1484" s="96">
        <v>0</v>
      </c>
      <c r="W1484" s="101">
        <f t="shared" si="332"/>
        <v>80</v>
      </c>
      <c r="X1484" s="102">
        <f t="shared" si="333"/>
        <v>0</v>
      </c>
      <c r="Y1484" s="103" t="b">
        <f t="shared" si="334"/>
        <v>0</v>
      </c>
      <c r="Z1484" s="74">
        <v>0</v>
      </c>
      <c r="AA1484" s="69"/>
      <c r="AB1484" s="69" t="s">
        <v>133</v>
      </c>
      <c r="AC1484" s="84" t="s">
        <v>133</v>
      </c>
      <c r="AD1484" s="3">
        <f t="shared" si="335"/>
        <v>0</v>
      </c>
      <c r="AE1484" s="81"/>
    </row>
    <row r="1485" spans="1:31" ht="14.25" customHeight="1">
      <c r="A1485" s="84" t="s">
        <v>134</v>
      </c>
      <c r="B1485" s="82" t="s">
        <v>61</v>
      </c>
      <c r="C1485" s="82" t="s">
        <v>3294</v>
      </c>
      <c r="D1485" s="82">
        <v>1000004494</v>
      </c>
      <c r="E1485" s="82" t="s">
        <v>3295</v>
      </c>
      <c r="F1485" s="83">
        <v>45925</v>
      </c>
      <c r="G1485" s="66" t="str">
        <f t="shared" si="322"/>
        <v>Targeted Dealer</v>
      </c>
      <c r="H1485" s="66"/>
      <c r="I1485" s="67">
        <v>25</v>
      </c>
      <c r="J1485" s="67">
        <f t="shared" si="323"/>
        <v>23.333333333333336</v>
      </c>
      <c r="K1485" s="68">
        <v>0</v>
      </c>
      <c r="L1485" s="68">
        <f t="shared" si="324"/>
        <v>25</v>
      </c>
      <c r="M1485" s="68">
        <f t="shared" si="325"/>
        <v>0</v>
      </c>
      <c r="N1485" s="96">
        <v>25.5</v>
      </c>
      <c r="O1485" s="97" t="str">
        <f t="shared" si="326"/>
        <v>Mar</v>
      </c>
      <c r="P1485" s="96">
        <f t="shared" si="327"/>
        <v>25.5</v>
      </c>
      <c r="Q1485" s="98">
        <f t="shared" si="328"/>
        <v>-25.5</v>
      </c>
      <c r="R1485" s="97">
        <f t="shared" si="329"/>
        <v>-1</v>
      </c>
      <c r="S1485" s="99" t="str">
        <f t="shared" si="330"/>
        <v>DEGROWTH</v>
      </c>
      <c r="T1485" s="68">
        <v>0</v>
      </c>
      <c r="U1485" s="100" t="str">
        <f t="shared" si="331"/>
        <v>Apr</v>
      </c>
      <c r="V1485" s="96">
        <v>0</v>
      </c>
      <c r="W1485" s="101">
        <f t="shared" si="332"/>
        <v>0</v>
      </c>
      <c r="X1485" s="102">
        <f t="shared" si="333"/>
        <v>0</v>
      </c>
      <c r="Y1485" s="103" t="b">
        <f t="shared" si="334"/>
        <v>0</v>
      </c>
      <c r="Z1485" s="74">
        <v>0</v>
      </c>
      <c r="AA1485" s="69"/>
      <c r="AB1485" s="69" t="s">
        <v>133</v>
      </c>
      <c r="AC1485" s="84" t="s">
        <v>134</v>
      </c>
      <c r="AD1485" s="3">
        <f t="shared" si="335"/>
        <v>1</v>
      </c>
      <c r="AE1485" s="81"/>
    </row>
    <row r="1486" spans="1:31" ht="14.25" customHeight="1">
      <c r="A1486" s="84" t="s">
        <v>134</v>
      </c>
      <c r="B1486" s="82" t="s">
        <v>79</v>
      </c>
      <c r="C1486" s="82" t="s">
        <v>3296</v>
      </c>
      <c r="D1486" s="82">
        <v>1000004472</v>
      </c>
      <c r="E1486" s="82" t="s">
        <v>3297</v>
      </c>
      <c r="F1486" s="83">
        <v>45868</v>
      </c>
      <c r="G1486" s="66" t="str">
        <f t="shared" si="322"/>
        <v>Targeted Dealer</v>
      </c>
      <c r="H1486" s="66"/>
      <c r="I1486" s="67">
        <v>100</v>
      </c>
      <c r="J1486" s="67">
        <f t="shared" si="323"/>
        <v>93.333333333333343</v>
      </c>
      <c r="K1486" s="68">
        <v>270</v>
      </c>
      <c r="L1486" s="68">
        <f t="shared" si="324"/>
        <v>-170</v>
      </c>
      <c r="M1486" s="68">
        <f t="shared" si="325"/>
        <v>289.28571428571422</v>
      </c>
      <c r="N1486" s="96">
        <v>0</v>
      </c>
      <c r="O1486" s="97" t="str">
        <f t="shared" si="326"/>
        <v>Mar</v>
      </c>
      <c r="P1486" s="96">
        <f t="shared" si="327"/>
        <v>0</v>
      </c>
      <c r="Q1486" s="98">
        <f t="shared" si="328"/>
        <v>270</v>
      </c>
      <c r="R1486" s="97" t="str">
        <f t="shared" si="329"/>
        <v xml:space="preserve"> </v>
      </c>
      <c r="S1486" s="99" t="b">
        <f t="shared" si="330"/>
        <v>0</v>
      </c>
      <c r="T1486" s="68">
        <v>0</v>
      </c>
      <c r="U1486" s="100" t="str">
        <f t="shared" si="331"/>
        <v>Apr</v>
      </c>
      <c r="V1486" s="96">
        <v>0</v>
      </c>
      <c r="W1486" s="101">
        <f t="shared" si="332"/>
        <v>270</v>
      </c>
      <c r="X1486" s="102">
        <f t="shared" si="333"/>
        <v>0</v>
      </c>
      <c r="Y1486" s="103" t="b">
        <f t="shared" si="334"/>
        <v>0</v>
      </c>
      <c r="Z1486" s="74">
        <v>0</v>
      </c>
      <c r="AA1486" s="69"/>
      <c r="AB1486" s="69" t="s">
        <v>133</v>
      </c>
      <c r="AC1486" s="84" t="s">
        <v>134</v>
      </c>
      <c r="AD1486" s="3">
        <f t="shared" si="335"/>
        <v>0</v>
      </c>
      <c r="AE1486" s="81"/>
    </row>
    <row r="1487" spans="1:31" ht="14.25" customHeight="1">
      <c r="A1487" s="84" t="s">
        <v>133</v>
      </c>
      <c r="B1487" s="82" t="s">
        <v>21</v>
      </c>
      <c r="C1487" s="82" t="s">
        <v>3298</v>
      </c>
      <c r="D1487" s="82">
        <v>1000004473</v>
      </c>
      <c r="E1487" s="82" t="s">
        <v>3299</v>
      </c>
      <c r="F1487" s="83">
        <v>45916</v>
      </c>
      <c r="G1487" s="66" t="str">
        <f t="shared" si="322"/>
        <v>Targeted Dealer</v>
      </c>
      <c r="H1487" s="66"/>
      <c r="I1487" s="67">
        <v>40</v>
      </c>
      <c r="J1487" s="67">
        <f t="shared" si="323"/>
        <v>37.333333333333329</v>
      </c>
      <c r="K1487" s="68">
        <v>20</v>
      </c>
      <c r="L1487" s="68">
        <f t="shared" si="324"/>
        <v>20</v>
      </c>
      <c r="M1487" s="68">
        <f t="shared" si="325"/>
        <v>53.571428571428577</v>
      </c>
      <c r="N1487" s="96">
        <v>20</v>
      </c>
      <c r="O1487" s="97" t="str">
        <f t="shared" si="326"/>
        <v>Mar</v>
      </c>
      <c r="P1487" s="96">
        <f t="shared" si="327"/>
        <v>20</v>
      </c>
      <c r="Q1487" s="98">
        <f t="shared" si="328"/>
        <v>0</v>
      </c>
      <c r="R1487" s="97">
        <f t="shared" si="329"/>
        <v>0</v>
      </c>
      <c r="S1487" s="99" t="str">
        <f t="shared" si="330"/>
        <v>GROWTH</v>
      </c>
      <c r="T1487" s="68">
        <v>0</v>
      </c>
      <c r="U1487" s="100" t="str">
        <f t="shared" si="331"/>
        <v>Apr</v>
      </c>
      <c r="V1487" s="96">
        <v>0</v>
      </c>
      <c r="W1487" s="101">
        <f t="shared" si="332"/>
        <v>20</v>
      </c>
      <c r="X1487" s="102">
        <f t="shared" si="333"/>
        <v>0</v>
      </c>
      <c r="Y1487" s="103" t="b">
        <f t="shared" si="334"/>
        <v>0</v>
      </c>
      <c r="Z1487" s="74">
        <v>0</v>
      </c>
      <c r="AA1487" s="69"/>
      <c r="AB1487" s="69" t="s">
        <v>133</v>
      </c>
      <c r="AC1487" s="84" t="s">
        <v>133</v>
      </c>
      <c r="AD1487" s="3">
        <f t="shared" si="335"/>
        <v>0</v>
      </c>
      <c r="AE1487" s="81"/>
    </row>
    <row r="1488" spans="1:31" ht="14.25" customHeight="1">
      <c r="A1488" s="84" t="s">
        <v>130</v>
      </c>
      <c r="B1488" s="82" t="s">
        <v>120</v>
      </c>
      <c r="C1488" s="82" t="s">
        <v>558</v>
      </c>
      <c r="D1488" s="82">
        <v>1000001984</v>
      </c>
      <c r="E1488" s="82" t="s">
        <v>559</v>
      </c>
      <c r="F1488" s="83">
        <v>44739</v>
      </c>
      <c r="G1488" s="66" t="str">
        <f t="shared" si="322"/>
        <v>Targeted Dealer</v>
      </c>
      <c r="H1488" s="66"/>
      <c r="I1488" s="67">
        <v>25</v>
      </c>
      <c r="J1488" s="67">
        <f t="shared" si="323"/>
        <v>23.333333333333336</v>
      </c>
      <c r="K1488" s="68">
        <v>0</v>
      </c>
      <c r="L1488" s="68">
        <f t="shared" si="324"/>
        <v>25</v>
      </c>
      <c r="M1488" s="68">
        <f t="shared" si="325"/>
        <v>0</v>
      </c>
      <c r="N1488" s="96">
        <v>0</v>
      </c>
      <c r="O1488" s="97" t="str">
        <f t="shared" si="326"/>
        <v>Mar</v>
      </c>
      <c r="P1488" s="96">
        <f t="shared" si="327"/>
        <v>0</v>
      </c>
      <c r="Q1488" s="98">
        <f t="shared" si="328"/>
        <v>0</v>
      </c>
      <c r="R1488" s="97" t="str">
        <f t="shared" si="329"/>
        <v xml:space="preserve"> </v>
      </c>
      <c r="S1488" s="99" t="b">
        <f t="shared" si="330"/>
        <v>0</v>
      </c>
      <c r="T1488" s="68">
        <v>0</v>
      </c>
      <c r="U1488" s="100" t="str">
        <f t="shared" si="331"/>
        <v>Apr</v>
      </c>
      <c r="V1488" s="96">
        <v>0</v>
      </c>
      <c r="W1488" s="101">
        <f t="shared" si="332"/>
        <v>0</v>
      </c>
      <c r="X1488" s="102">
        <f t="shared" si="333"/>
        <v>0</v>
      </c>
      <c r="Y1488" s="103" t="b">
        <f t="shared" si="334"/>
        <v>0</v>
      </c>
      <c r="Z1488" s="74">
        <v>0</v>
      </c>
      <c r="AA1488" s="69"/>
      <c r="AB1488" s="69" t="s">
        <v>133</v>
      </c>
      <c r="AC1488" s="84" t="s">
        <v>130</v>
      </c>
      <c r="AD1488" s="3">
        <f t="shared" si="335"/>
        <v>1</v>
      </c>
      <c r="AE1488" s="81"/>
    </row>
    <row r="1489" spans="1:31" ht="14.25" customHeight="1">
      <c r="A1489" s="84" t="s">
        <v>130</v>
      </c>
      <c r="B1489" s="82" t="s">
        <v>108</v>
      </c>
      <c r="C1489" s="82" t="s">
        <v>560</v>
      </c>
      <c r="D1489" s="82">
        <v>1000004499</v>
      </c>
      <c r="E1489" s="82" t="s">
        <v>561</v>
      </c>
      <c r="F1489" s="83">
        <v>45947</v>
      </c>
      <c r="G1489" s="66" t="str">
        <f t="shared" si="322"/>
        <v>-</v>
      </c>
      <c r="H1489" s="66"/>
      <c r="I1489" s="67">
        <v>0</v>
      </c>
      <c r="J1489" s="67">
        <f t="shared" si="323"/>
        <v>0</v>
      </c>
      <c r="K1489" s="68">
        <v>0</v>
      </c>
      <c r="L1489" s="68">
        <f t="shared" si="324"/>
        <v>0</v>
      </c>
      <c r="M1489" s="68" t="str">
        <f t="shared" si="325"/>
        <v>-</v>
      </c>
      <c r="N1489" s="96">
        <v>0</v>
      </c>
      <c r="O1489" s="97" t="str">
        <f t="shared" si="326"/>
        <v>Mar</v>
      </c>
      <c r="P1489" s="96">
        <f t="shared" si="327"/>
        <v>0</v>
      </c>
      <c r="Q1489" s="98">
        <f t="shared" si="328"/>
        <v>0</v>
      </c>
      <c r="R1489" s="97" t="str">
        <f t="shared" si="329"/>
        <v xml:space="preserve"> </v>
      </c>
      <c r="S1489" s="99" t="b">
        <f t="shared" si="330"/>
        <v>0</v>
      </c>
      <c r="T1489" s="68">
        <v>0</v>
      </c>
      <c r="U1489" s="100" t="str">
        <f t="shared" si="331"/>
        <v>Apr</v>
      </c>
      <c r="V1489" s="96">
        <v>0</v>
      </c>
      <c r="W1489" s="101">
        <f t="shared" si="332"/>
        <v>0</v>
      </c>
      <c r="X1489" s="102">
        <f t="shared" si="333"/>
        <v>0</v>
      </c>
      <c r="Y1489" s="103" t="b">
        <f t="shared" si="334"/>
        <v>0</v>
      </c>
      <c r="Z1489" s="74">
        <v>0</v>
      </c>
      <c r="AA1489" s="69"/>
      <c r="AB1489" s="69" t="s">
        <v>133</v>
      </c>
      <c r="AC1489" s="84" t="s">
        <v>130</v>
      </c>
      <c r="AD1489" s="3">
        <f t="shared" si="335"/>
        <v>1</v>
      </c>
      <c r="AE1489" s="81"/>
    </row>
    <row r="1490" spans="1:31" ht="14.25" customHeight="1">
      <c r="A1490" s="84" t="s">
        <v>130</v>
      </c>
      <c r="B1490" s="82" t="s">
        <v>122</v>
      </c>
      <c r="C1490" s="82" t="s">
        <v>562</v>
      </c>
      <c r="D1490" s="82">
        <v>1000004286</v>
      </c>
      <c r="E1490" s="82" t="s">
        <v>563</v>
      </c>
      <c r="F1490" s="83">
        <v>45737</v>
      </c>
      <c r="G1490" s="66" t="str">
        <f t="shared" si="322"/>
        <v>Targeted Dealer</v>
      </c>
      <c r="H1490" s="66"/>
      <c r="I1490" s="67">
        <v>70</v>
      </c>
      <c r="J1490" s="67">
        <f t="shared" si="323"/>
        <v>65.333333333333343</v>
      </c>
      <c r="K1490" s="68">
        <v>60</v>
      </c>
      <c r="L1490" s="68">
        <f t="shared" si="324"/>
        <v>10</v>
      </c>
      <c r="M1490" s="68">
        <f t="shared" si="325"/>
        <v>91.836734693877531</v>
      </c>
      <c r="N1490" s="96">
        <v>35</v>
      </c>
      <c r="O1490" s="97" t="str">
        <f t="shared" si="326"/>
        <v>Mar</v>
      </c>
      <c r="P1490" s="96">
        <f t="shared" si="327"/>
        <v>35</v>
      </c>
      <c r="Q1490" s="98">
        <f t="shared" si="328"/>
        <v>25</v>
      </c>
      <c r="R1490" s="97">
        <f t="shared" si="329"/>
        <v>0.71428571428571419</v>
      </c>
      <c r="S1490" s="99" t="str">
        <f t="shared" si="330"/>
        <v>GROWTH</v>
      </c>
      <c r="T1490" s="68">
        <v>0</v>
      </c>
      <c r="U1490" s="100" t="str">
        <f t="shared" si="331"/>
        <v>Apr</v>
      </c>
      <c r="V1490" s="96">
        <v>0</v>
      </c>
      <c r="W1490" s="101">
        <f t="shared" si="332"/>
        <v>60</v>
      </c>
      <c r="X1490" s="102">
        <f t="shared" si="333"/>
        <v>0</v>
      </c>
      <c r="Y1490" s="103" t="b">
        <f t="shared" si="334"/>
        <v>0</v>
      </c>
      <c r="Z1490" s="74">
        <v>0</v>
      </c>
      <c r="AA1490" s="69"/>
      <c r="AB1490" s="69" t="s">
        <v>133</v>
      </c>
      <c r="AC1490" s="84" t="s">
        <v>130</v>
      </c>
      <c r="AD1490" s="3">
        <f t="shared" si="335"/>
        <v>0</v>
      </c>
      <c r="AE1490" s="81"/>
    </row>
    <row r="1491" spans="1:31" ht="14.25" customHeight="1">
      <c r="A1491" s="84" t="s">
        <v>131</v>
      </c>
      <c r="B1491" s="82" t="s">
        <v>140</v>
      </c>
      <c r="C1491" s="82" t="s">
        <v>3300</v>
      </c>
      <c r="D1491" s="82">
        <v>1000001243</v>
      </c>
      <c r="E1491" s="82" t="s">
        <v>3301</v>
      </c>
      <c r="F1491" s="83">
        <v>44739</v>
      </c>
      <c r="G1491" s="66" t="str">
        <f t="shared" si="322"/>
        <v>Targeted Dealer</v>
      </c>
      <c r="H1491" s="66"/>
      <c r="I1491" s="67">
        <v>20</v>
      </c>
      <c r="J1491" s="67">
        <f t="shared" si="323"/>
        <v>18.666666666666664</v>
      </c>
      <c r="K1491" s="68">
        <v>24</v>
      </c>
      <c r="L1491" s="68">
        <f t="shared" si="324"/>
        <v>-4</v>
      </c>
      <c r="M1491" s="68">
        <f t="shared" si="325"/>
        <v>128.57142857142858</v>
      </c>
      <c r="N1491" s="96">
        <v>24</v>
      </c>
      <c r="O1491" s="97" t="str">
        <f t="shared" si="326"/>
        <v>Mar</v>
      </c>
      <c r="P1491" s="96">
        <f t="shared" si="327"/>
        <v>24</v>
      </c>
      <c r="Q1491" s="98">
        <f t="shared" si="328"/>
        <v>0</v>
      </c>
      <c r="R1491" s="97">
        <f t="shared" si="329"/>
        <v>0</v>
      </c>
      <c r="S1491" s="99" t="str">
        <f t="shared" si="330"/>
        <v>GROWTH</v>
      </c>
      <c r="T1491" s="68">
        <v>0</v>
      </c>
      <c r="U1491" s="100" t="str">
        <f t="shared" si="331"/>
        <v>Apr</v>
      </c>
      <c r="V1491" s="96">
        <v>0</v>
      </c>
      <c r="W1491" s="101">
        <f t="shared" si="332"/>
        <v>24</v>
      </c>
      <c r="X1491" s="102">
        <f t="shared" si="333"/>
        <v>0</v>
      </c>
      <c r="Y1491" s="103" t="b">
        <f t="shared" si="334"/>
        <v>0</v>
      </c>
      <c r="Z1491" s="74">
        <v>0</v>
      </c>
      <c r="AA1491" s="69"/>
      <c r="AB1491" s="69" t="s">
        <v>133</v>
      </c>
      <c r="AC1491" s="84" t="s">
        <v>131</v>
      </c>
      <c r="AD1491" s="3">
        <f t="shared" si="335"/>
        <v>0</v>
      </c>
      <c r="AE1491" s="81"/>
    </row>
    <row r="1492" spans="1:31" ht="14.25" customHeight="1">
      <c r="A1492" s="84" t="s">
        <v>132</v>
      </c>
      <c r="B1492" s="82" t="s">
        <v>105</v>
      </c>
      <c r="C1492" s="82" t="s">
        <v>3302</v>
      </c>
      <c r="D1492" s="82">
        <v>1000004505</v>
      </c>
      <c r="E1492" s="82" t="s">
        <v>3303</v>
      </c>
      <c r="F1492" s="83">
        <v>45953</v>
      </c>
      <c r="G1492" s="66" t="str">
        <f t="shared" si="322"/>
        <v>Targeted Dealer</v>
      </c>
      <c r="H1492" s="66"/>
      <c r="I1492" s="67">
        <v>100</v>
      </c>
      <c r="J1492" s="67">
        <f t="shared" si="323"/>
        <v>93.333333333333343</v>
      </c>
      <c r="K1492" s="68">
        <v>109</v>
      </c>
      <c r="L1492" s="68">
        <f t="shared" si="324"/>
        <v>-9</v>
      </c>
      <c r="M1492" s="68">
        <f t="shared" si="325"/>
        <v>116.78571428571426</v>
      </c>
      <c r="N1492" s="96">
        <v>301.5</v>
      </c>
      <c r="O1492" s="97" t="str">
        <f t="shared" si="326"/>
        <v>Mar</v>
      </c>
      <c r="P1492" s="96">
        <f t="shared" si="327"/>
        <v>301.5</v>
      </c>
      <c r="Q1492" s="98">
        <f t="shared" si="328"/>
        <v>-192.5</v>
      </c>
      <c r="R1492" s="97">
        <f t="shared" si="329"/>
        <v>-0.63847429519071308</v>
      </c>
      <c r="S1492" s="99" t="str">
        <f t="shared" si="330"/>
        <v>DEGROWTH</v>
      </c>
      <c r="T1492" s="68">
        <v>0</v>
      </c>
      <c r="U1492" s="100" t="str">
        <f t="shared" si="331"/>
        <v>Apr</v>
      </c>
      <c r="V1492" s="96">
        <v>0</v>
      </c>
      <c r="W1492" s="101">
        <f t="shared" si="332"/>
        <v>109</v>
      </c>
      <c r="X1492" s="102">
        <f t="shared" si="333"/>
        <v>0</v>
      </c>
      <c r="Y1492" s="103" t="b">
        <f t="shared" si="334"/>
        <v>0</v>
      </c>
      <c r="Z1492" s="74">
        <v>0</v>
      </c>
      <c r="AA1492" s="69"/>
      <c r="AB1492" s="69" t="s">
        <v>133</v>
      </c>
      <c r="AC1492" s="84" t="s">
        <v>132</v>
      </c>
      <c r="AD1492" s="3">
        <f t="shared" si="335"/>
        <v>0</v>
      </c>
      <c r="AE1492" s="81"/>
    </row>
    <row r="1493" spans="1:31" ht="14.25" customHeight="1">
      <c r="A1493" s="84" t="s">
        <v>132</v>
      </c>
      <c r="B1493" s="82" t="s">
        <v>101</v>
      </c>
      <c r="C1493" s="82" t="s">
        <v>3304</v>
      </c>
      <c r="D1493" s="82">
        <v>1000004498</v>
      </c>
      <c r="E1493" s="82" t="s">
        <v>3305</v>
      </c>
      <c r="F1493" s="83">
        <v>45945</v>
      </c>
      <c r="G1493" s="66" t="str">
        <f t="shared" si="322"/>
        <v>Targeted Dealer</v>
      </c>
      <c r="H1493" s="66"/>
      <c r="I1493" s="67">
        <v>80</v>
      </c>
      <c r="J1493" s="67">
        <f t="shared" si="323"/>
        <v>74.666666666666657</v>
      </c>
      <c r="K1493" s="68">
        <v>90</v>
      </c>
      <c r="L1493" s="68">
        <f t="shared" si="324"/>
        <v>-10</v>
      </c>
      <c r="M1493" s="68">
        <f t="shared" si="325"/>
        <v>120.53571428571429</v>
      </c>
      <c r="N1493" s="96">
        <v>75</v>
      </c>
      <c r="O1493" s="97" t="str">
        <f t="shared" si="326"/>
        <v>Mar</v>
      </c>
      <c r="P1493" s="96">
        <f t="shared" si="327"/>
        <v>75</v>
      </c>
      <c r="Q1493" s="98">
        <f t="shared" si="328"/>
        <v>15</v>
      </c>
      <c r="R1493" s="97">
        <f t="shared" si="329"/>
        <v>0.19999999999999996</v>
      </c>
      <c r="S1493" s="99" t="str">
        <f t="shared" si="330"/>
        <v>GROWTH</v>
      </c>
      <c r="T1493" s="68">
        <v>0</v>
      </c>
      <c r="U1493" s="100" t="str">
        <f t="shared" si="331"/>
        <v>Apr</v>
      </c>
      <c r="V1493" s="96">
        <v>0</v>
      </c>
      <c r="W1493" s="101">
        <f t="shared" si="332"/>
        <v>90</v>
      </c>
      <c r="X1493" s="102">
        <f t="shared" si="333"/>
        <v>0</v>
      </c>
      <c r="Y1493" s="103" t="b">
        <f t="shared" si="334"/>
        <v>0</v>
      </c>
      <c r="Z1493" s="74">
        <v>0</v>
      </c>
      <c r="AA1493" s="69"/>
      <c r="AB1493" s="69" t="s">
        <v>133</v>
      </c>
      <c r="AC1493" s="84" t="s">
        <v>132</v>
      </c>
      <c r="AD1493" s="3">
        <f t="shared" si="335"/>
        <v>0</v>
      </c>
      <c r="AE1493" s="81"/>
    </row>
    <row r="1494" spans="1:31" ht="14.25" customHeight="1">
      <c r="A1494" s="84" t="s">
        <v>133</v>
      </c>
      <c r="B1494" s="82" t="s">
        <v>142</v>
      </c>
      <c r="C1494" s="82" t="s">
        <v>3306</v>
      </c>
      <c r="D1494" s="82">
        <v>1000003992</v>
      </c>
      <c r="E1494" s="82" t="s">
        <v>3307</v>
      </c>
      <c r="F1494" s="83">
        <v>45443</v>
      </c>
      <c r="G1494" s="66" t="str">
        <f t="shared" si="322"/>
        <v>Targeted Dealer</v>
      </c>
      <c r="H1494" s="66"/>
      <c r="I1494" s="67">
        <v>20</v>
      </c>
      <c r="J1494" s="67">
        <f t="shared" si="323"/>
        <v>18.666666666666664</v>
      </c>
      <c r="K1494" s="68">
        <v>0</v>
      </c>
      <c r="L1494" s="68">
        <f t="shared" si="324"/>
        <v>20</v>
      </c>
      <c r="M1494" s="68">
        <f t="shared" si="325"/>
        <v>0</v>
      </c>
      <c r="N1494" s="96">
        <v>0</v>
      </c>
      <c r="O1494" s="97" t="str">
        <f t="shared" si="326"/>
        <v>Mar</v>
      </c>
      <c r="P1494" s="96">
        <f t="shared" si="327"/>
        <v>0</v>
      </c>
      <c r="Q1494" s="98">
        <f t="shared" si="328"/>
        <v>0</v>
      </c>
      <c r="R1494" s="97" t="str">
        <f t="shared" si="329"/>
        <v xml:space="preserve"> </v>
      </c>
      <c r="S1494" s="99" t="b">
        <f t="shared" si="330"/>
        <v>0</v>
      </c>
      <c r="T1494" s="68">
        <v>0</v>
      </c>
      <c r="U1494" s="100" t="str">
        <f t="shared" si="331"/>
        <v>Apr</v>
      </c>
      <c r="V1494" s="96">
        <v>0</v>
      </c>
      <c r="W1494" s="101">
        <f t="shared" si="332"/>
        <v>0</v>
      </c>
      <c r="X1494" s="102">
        <f t="shared" si="333"/>
        <v>0</v>
      </c>
      <c r="Y1494" s="103" t="b">
        <f t="shared" si="334"/>
        <v>0</v>
      </c>
      <c r="Z1494" s="74">
        <v>0</v>
      </c>
      <c r="AA1494" s="69"/>
      <c r="AB1494" s="69" t="s">
        <v>133</v>
      </c>
      <c r="AC1494" s="84" t="s">
        <v>133</v>
      </c>
      <c r="AD1494" s="3">
        <f t="shared" si="335"/>
        <v>1</v>
      </c>
      <c r="AE1494" s="81"/>
    </row>
    <row r="1495" spans="1:31" ht="14.25" customHeight="1">
      <c r="A1495" s="84" t="s">
        <v>133</v>
      </c>
      <c r="B1495" s="82" t="s">
        <v>143</v>
      </c>
      <c r="C1495" s="82" t="s">
        <v>3308</v>
      </c>
      <c r="D1495" s="82">
        <v>1000004483</v>
      </c>
      <c r="E1495" s="82" t="s">
        <v>3309</v>
      </c>
      <c r="F1495" s="83">
        <v>45928</v>
      </c>
      <c r="G1495" s="66" t="str">
        <f t="shared" si="322"/>
        <v>Targeted Dealer</v>
      </c>
      <c r="H1495" s="66"/>
      <c r="I1495" s="67">
        <v>100</v>
      </c>
      <c r="J1495" s="67">
        <f t="shared" si="323"/>
        <v>93.333333333333343</v>
      </c>
      <c r="K1495" s="68">
        <v>30</v>
      </c>
      <c r="L1495" s="68">
        <f t="shared" si="324"/>
        <v>70</v>
      </c>
      <c r="M1495" s="68">
        <f t="shared" si="325"/>
        <v>32.142857142857139</v>
      </c>
      <c r="N1495" s="96">
        <v>90</v>
      </c>
      <c r="O1495" s="97" t="str">
        <f t="shared" si="326"/>
        <v>Mar</v>
      </c>
      <c r="P1495" s="96">
        <f t="shared" si="327"/>
        <v>90</v>
      </c>
      <c r="Q1495" s="98">
        <f t="shared" si="328"/>
        <v>-60</v>
      </c>
      <c r="R1495" s="97">
        <f t="shared" si="329"/>
        <v>-0.66666666666666674</v>
      </c>
      <c r="S1495" s="99" t="str">
        <f t="shared" si="330"/>
        <v>DEGROWTH</v>
      </c>
      <c r="T1495" s="68">
        <v>0</v>
      </c>
      <c r="U1495" s="100" t="str">
        <f t="shared" si="331"/>
        <v>Apr</v>
      </c>
      <c r="V1495" s="96">
        <v>0</v>
      </c>
      <c r="W1495" s="101">
        <f t="shared" si="332"/>
        <v>30</v>
      </c>
      <c r="X1495" s="102">
        <f t="shared" si="333"/>
        <v>0</v>
      </c>
      <c r="Y1495" s="103" t="b">
        <f t="shared" si="334"/>
        <v>0</v>
      </c>
      <c r="Z1495" s="74">
        <v>0</v>
      </c>
      <c r="AA1495" s="69"/>
      <c r="AB1495" s="69" t="s">
        <v>133</v>
      </c>
      <c r="AC1495" s="84" t="s">
        <v>133</v>
      </c>
      <c r="AD1495" s="3">
        <f t="shared" si="335"/>
        <v>0</v>
      </c>
      <c r="AE1495" s="81"/>
    </row>
    <row r="1496" spans="1:31" ht="14.25" customHeight="1">
      <c r="A1496" s="84" t="s">
        <v>133</v>
      </c>
      <c r="B1496" s="82" t="s">
        <v>24</v>
      </c>
      <c r="C1496" s="82" t="s">
        <v>568</v>
      </c>
      <c r="D1496" s="82">
        <v>1000004495</v>
      </c>
      <c r="E1496" s="82" t="s">
        <v>569</v>
      </c>
      <c r="F1496" s="83">
        <v>45936</v>
      </c>
      <c r="G1496" s="66" t="str">
        <f t="shared" si="322"/>
        <v>-</v>
      </c>
      <c r="H1496" s="66"/>
      <c r="I1496" s="67">
        <v>0</v>
      </c>
      <c r="J1496" s="67">
        <f t="shared" si="323"/>
        <v>0</v>
      </c>
      <c r="K1496" s="68">
        <v>0</v>
      </c>
      <c r="L1496" s="68">
        <f t="shared" si="324"/>
        <v>0</v>
      </c>
      <c r="M1496" s="68" t="str">
        <f t="shared" si="325"/>
        <v>-</v>
      </c>
      <c r="N1496" s="96">
        <v>0</v>
      </c>
      <c r="O1496" s="97" t="str">
        <f t="shared" si="326"/>
        <v>Mar</v>
      </c>
      <c r="P1496" s="96">
        <f t="shared" si="327"/>
        <v>0</v>
      </c>
      <c r="Q1496" s="98">
        <f t="shared" si="328"/>
        <v>0</v>
      </c>
      <c r="R1496" s="97" t="str">
        <f t="shared" si="329"/>
        <v xml:space="preserve"> </v>
      </c>
      <c r="S1496" s="99" t="b">
        <f t="shared" si="330"/>
        <v>0</v>
      </c>
      <c r="T1496" s="68">
        <v>0</v>
      </c>
      <c r="U1496" s="100" t="str">
        <f t="shared" si="331"/>
        <v>Apr</v>
      </c>
      <c r="V1496" s="96">
        <v>0</v>
      </c>
      <c r="W1496" s="101">
        <f t="shared" si="332"/>
        <v>0</v>
      </c>
      <c r="X1496" s="102">
        <f t="shared" si="333"/>
        <v>0</v>
      </c>
      <c r="Y1496" s="103" t="b">
        <f t="shared" si="334"/>
        <v>0</v>
      </c>
      <c r="Z1496" s="74">
        <v>0</v>
      </c>
      <c r="AA1496" s="69"/>
      <c r="AB1496" s="69" t="s">
        <v>133</v>
      </c>
      <c r="AC1496" s="84" t="s">
        <v>133</v>
      </c>
      <c r="AD1496" s="3">
        <f t="shared" si="335"/>
        <v>1</v>
      </c>
      <c r="AE1496" s="81"/>
    </row>
    <row r="1497" spans="1:31" ht="14.25" customHeight="1">
      <c r="A1497" s="84" t="s">
        <v>133</v>
      </c>
      <c r="B1497" s="82" t="s">
        <v>37</v>
      </c>
      <c r="C1497" s="82" t="s">
        <v>3310</v>
      </c>
      <c r="D1497" s="82">
        <v>1000000406</v>
      </c>
      <c r="E1497" s="82" t="s">
        <v>2310</v>
      </c>
      <c r="F1497" s="83">
        <v>44738</v>
      </c>
      <c r="G1497" s="66" t="str">
        <f t="shared" si="322"/>
        <v>Targeted Dealer</v>
      </c>
      <c r="H1497" s="66"/>
      <c r="I1497" s="67">
        <v>50</v>
      </c>
      <c r="J1497" s="67">
        <f t="shared" si="323"/>
        <v>46.666666666666671</v>
      </c>
      <c r="K1497" s="68">
        <v>75</v>
      </c>
      <c r="L1497" s="68">
        <f t="shared" si="324"/>
        <v>-25</v>
      </c>
      <c r="M1497" s="68">
        <f t="shared" si="325"/>
        <v>160.71428571428569</v>
      </c>
      <c r="N1497" s="96">
        <v>65</v>
      </c>
      <c r="O1497" s="97" t="str">
        <f t="shared" si="326"/>
        <v>Mar</v>
      </c>
      <c r="P1497" s="96">
        <f t="shared" si="327"/>
        <v>65</v>
      </c>
      <c r="Q1497" s="98">
        <f t="shared" si="328"/>
        <v>10</v>
      </c>
      <c r="R1497" s="97">
        <f t="shared" si="329"/>
        <v>0.15384615384615374</v>
      </c>
      <c r="S1497" s="99" t="str">
        <f t="shared" si="330"/>
        <v>GROWTH</v>
      </c>
      <c r="T1497" s="68">
        <v>0</v>
      </c>
      <c r="U1497" s="100" t="str">
        <f t="shared" si="331"/>
        <v>Apr</v>
      </c>
      <c r="V1497" s="96">
        <v>0</v>
      </c>
      <c r="W1497" s="101">
        <f t="shared" si="332"/>
        <v>75</v>
      </c>
      <c r="X1497" s="102">
        <f t="shared" si="333"/>
        <v>0</v>
      </c>
      <c r="Y1497" s="103" t="b">
        <f t="shared" si="334"/>
        <v>0</v>
      </c>
      <c r="Z1497" s="74">
        <v>0</v>
      </c>
      <c r="AA1497" s="69"/>
      <c r="AB1497" s="69" t="s">
        <v>133</v>
      </c>
      <c r="AC1497" s="84" t="s">
        <v>133</v>
      </c>
      <c r="AD1497" s="3">
        <f t="shared" si="335"/>
        <v>0</v>
      </c>
      <c r="AE1497" s="81"/>
    </row>
    <row r="1498" spans="1:31" ht="14.25" customHeight="1">
      <c r="A1498" s="84" t="s">
        <v>133</v>
      </c>
      <c r="B1498" s="82" t="s">
        <v>37</v>
      </c>
      <c r="C1498" s="82" t="s">
        <v>570</v>
      </c>
      <c r="D1498" s="82">
        <v>1000004500</v>
      </c>
      <c r="E1498" s="82" t="s">
        <v>571</v>
      </c>
      <c r="F1498" s="83">
        <v>45948</v>
      </c>
      <c r="G1498" s="66" t="str">
        <f t="shared" si="322"/>
        <v>Targeted Dealer</v>
      </c>
      <c r="H1498" s="66"/>
      <c r="I1498" s="67">
        <v>20</v>
      </c>
      <c r="J1498" s="67">
        <f t="shared" si="323"/>
        <v>18.666666666666664</v>
      </c>
      <c r="K1498" s="68">
        <v>0</v>
      </c>
      <c r="L1498" s="68">
        <f t="shared" si="324"/>
        <v>20</v>
      </c>
      <c r="M1498" s="68">
        <f t="shared" si="325"/>
        <v>0</v>
      </c>
      <c r="N1498" s="96">
        <v>0</v>
      </c>
      <c r="O1498" s="97" t="str">
        <f t="shared" si="326"/>
        <v>Mar</v>
      </c>
      <c r="P1498" s="96">
        <f t="shared" si="327"/>
        <v>0</v>
      </c>
      <c r="Q1498" s="98">
        <f t="shared" si="328"/>
        <v>0</v>
      </c>
      <c r="R1498" s="97" t="str">
        <f t="shared" si="329"/>
        <v xml:space="preserve"> </v>
      </c>
      <c r="S1498" s="99" t="b">
        <f t="shared" si="330"/>
        <v>0</v>
      </c>
      <c r="T1498" s="68">
        <v>0</v>
      </c>
      <c r="U1498" s="100" t="str">
        <f t="shared" si="331"/>
        <v>Apr</v>
      </c>
      <c r="V1498" s="96">
        <v>0</v>
      </c>
      <c r="W1498" s="101">
        <f t="shared" si="332"/>
        <v>0</v>
      </c>
      <c r="X1498" s="102">
        <f t="shared" si="333"/>
        <v>0</v>
      </c>
      <c r="Y1498" s="103" t="b">
        <f t="shared" si="334"/>
        <v>0</v>
      </c>
      <c r="Z1498" s="74">
        <v>0</v>
      </c>
      <c r="AA1498" s="69"/>
      <c r="AB1498" s="69" t="s">
        <v>133</v>
      </c>
      <c r="AC1498" s="84" t="s">
        <v>133</v>
      </c>
      <c r="AD1498" s="3">
        <f t="shared" si="335"/>
        <v>1</v>
      </c>
      <c r="AE1498" s="81"/>
    </row>
    <row r="1499" spans="1:31" ht="14.25" customHeight="1">
      <c r="A1499" s="84" t="s">
        <v>133</v>
      </c>
      <c r="B1499" s="82" t="s">
        <v>25</v>
      </c>
      <c r="C1499" s="82" t="s">
        <v>3311</v>
      </c>
      <c r="D1499" s="82">
        <v>1000004507</v>
      </c>
      <c r="E1499" s="82" t="s">
        <v>3312</v>
      </c>
      <c r="F1499" s="83">
        <v>45957</v>
      </c>
      <c r="G1499" s="66" t="str">
        <f t="shared" si="322"/>
        <v>Targeted Dealer</v>
      </c>
      <c r="H1499" s="66"/>
      <c r="I1499" s="67">
        <v>20</v>
      </c>
      <c r="J1499" s="67">
        <f t="shared" si="323"/>
        <v>18.666666666666664</v>
      </c>
      <c r="K1499" s="68">
        <v>0</v>
      </c>
      <c r="L1499" s="68">
        <f t="shared" si="324"/>
        <v>20</v>
      </c>
      <c r="M1499" s="68">
        <f t="shared" si="325"/>
        <v>0</v>
      </c>
      <c r="N1499" s="96">
        <v>20</v>
      </c>
      <c r="O1499" s="97" t="str">
        <f t="shared" si="326"/>
        <v>Mar</v>
      </c>
      <c r="P1499" s="96">
        <f t="shared" si="327"/>
        <v>20</v>
      </c>
      <c r="Q1499" s="98">
        <f t="shared" si="328"/>
        <v>-20</v>
      </c>
      <c r="R1499" s="97">
        <f t="shared" si="329"/>
        <v>-1</v>
      </c>
      <c r="S1499" s="99" t="str">
        <f t="shared" si="330"/>
        <v>DEGROWTH</v>
      </c>
      <c r="T1499" s="68">
        <v>0</v>
      </c>
      <c r="U1499" s="100" t="str">
        <f t="shared" si="331"/>
        <v>Apr</v>
      </c>
      <c r="V1499" s="96">
        <v>0</v>
      </c>
      <c r="W1499" s="101">
        <f t="shared" si="332"/>
        <v>0</v>
      </c>
      <c r="X1499" s="102">
        <f t="shared" si="333"/>
        <v>0</v>
      </c>
      <c r="Y1499" s="103" t="b">
        <f t="shared" si="334"/>
        <v>0</v>
      </c>
      <c r="Z1499" s="74">
        <v>0</v>
      </c>
      <c r="AA1499" s="69"/>
      <c r="AB1499" s="69" t="s">
        <v>133</v>
      </c>
      <c r="AC1499" s="84" t="s">
        <v>133</v>
      </c>
      <c r="AD1499" s="3">
        <f t="shared" si="335"/>
        <v>1</v>
      </c>
      <c r="AE1499" s="81"/>
    </row>
    <row r="1500" spans="1:31" ht="14.25" customHeight="1">
      <c r="A1500" s="84" t="s">
        <v>133</v>
      </c>
      <c r="B1500" s="82" t="s">
        <v>52</v>
      </c>
      <c r="C1500" s="82" t="s">
        <v>3313</v>
      </c>
      <c r="D1500" s="82">
        <v>1000004512</v>
      </c>
      <c r="E1500" s="82" t="s">
        <v>3314</v>
      </c>
      <c r="F1500" s="83">
        <v>45959</v>
      </c>
      <c r="G1500" s="66" t="str">
        <f t="shared" si="322"/>
        <v>Targeted Dealer</v>
      </c>
      <c r="H1500" s="66"/>
      <c r="I1500" s="67">
        <v>220</v>
      </c>
      <c r="J1500" s="67">
        <f t="shared" si="323"/>
        <v>205.33333333333331</v>
      </c>
      <c r="K1500" s="68">
        <v>208</v>
      </c>
      <c r="L1500" s="68">
        <f t="shared" si="324"/>
        <v>12</v>
      </c>
      <c r="M1500" s="68">
        <f t="shared" si="325"/>
        <v>101.2987012987013</v>
      </c>
      <c r="N1500" s="96">
        <v>287</v>
      </c>
      <c r="O1500" s="97" t="str">
        <f t="shared" si="326"/>
        <v>Mar</v>
      </c>
      <c r="P1500" s="96">
        <f t="shared" si="327"/>
        <v>287</v>
      </c>
      <c r="Q1500" s="98">
        <f t="shared" si="328"/>
        <v>-79</v>
      </c>
      <c r="R1500" s="97">
        <f t="shared" si="329"/>
        <v>-0.27526132404181181</v>
      </c>
      <c r="S1500" s="99" t="str">
        <f t="shared" si="330"/>
        <v>DEGROWTH</v>
      </c>
      <c r="T1500" s="68">
        <v>0</v>
      </c>
      <c r="U1500" s="100" t="str">
        <f t="shared" si="331"/>
        <v>Apr</v>
      </c>
      <c r="V1500" s="96">
        <v>0</v>
      </c>
      <c r="W1500" s="101">
        <f t="shared" si="332"/>
        <v>208</v>
      </c>
      <c r="X1500" s="102">
        <f t="shared" si="333"/>
        <v>0</v>
      </c>
      <c r="Y1500" s="103" t="b">
        <f t="shared" si="334"/>
        <v>0</v>
      </c>
      <c r="Z1500" s="74">
        <v>0</v>
      </c>
      <c r="AA1500" s="69"/>
      <c r="AB1500" s="69" t="s">
        <v>133</v>
      </c>
      <c r="AC1500" s="84" t="s">
        <v>133</v>
      </c>
      <c r="AD1500" s="3">
        <f t="shared" si="335"/>
        <v>0</v>
      </c>
      <c r="AE1500" s="81"/>
    </row>
    <row r="1501" spans="1:31" ht="14.25" customHeight="1">
      <c r="A1501" s="84" t="s">
        <v>133</v>
      </c>
      <c r="B1501" s="82" t="s">
        <v>21</v>
      </c>
      <c r="C1501" s="82" t="s">
        <v>3315</v>
      </c>
      <c r="D1501" s="82">
        <v>1000004485</v>
      </c>
      <c r="E1501" s="82" t="s">
        <v>3316</v>
      </c>
      <c r="F1501" s="83">
        <v>45937</v>
      </c>
      <c r="G1501" s="66" t="str">
        <f t="shared" si="322"/>
        <v>Targeted Dealer</v>
      </c>
      <c r="H1501" s="66"/>
      <c r="I1501" s="67">
        <v>26</v>
      </c>
      <c r="J1501" s="67">
        <f t="shared" si="323"/>
        <v>24.266666666666666</v>
      </c>
      <c r="K1501" s="68">
        <v>0</v>
      </c>
      <c r="L1501" s="68">
        <f t="shared" si="324"/>
        <v>26</v>
      </c>
      <c r="M1501" s="68">
        <f t="shared" si="325"/>
        <v>0</v>
      </c>
      <c r="N1501" s="96">
        <v>7</v>
      </c>
      <c r="O1501" s="97" t="str">
        <f t="shared" si="326"/>
        <v>Mar</v>
      </c>
      <c r="P1501" s="96">
        <f t="shared" si="327"/>
        <v>7</v>
      </c>
      <c r="Q1501" s="98">
        <f t="shared" si="328"/>
        <v>-7</v>
      </c>
      <c r="R1501" s="97">
        <f t="shared" si="329"/>
        <v>-1</v>
      </c>
      <c r="S1501" s="99" t="str">
        <f t="shared" si="330"/>
        <v>DEGROWTH</v>
      </c>
      <c r="T1501" s="68">
        <v>0</v>
      </c>
      <c r="U1501" s="100" t="str">
        <f t="shared" si="331"/>
        <v>Apr</v>
      </c>
      <c r="V1501" s="96">
        <v>0</v>
      </c>
      <c r="W1501" s="101">
        <f t="shared" si="332"/>
        <v>0</v>
      </c>
      <c r="X1501" s="102">
        <f t="shared" si="333"/>
        <v>0</v>
      </c>
      <c r="Y1501" s="103" t="b">
        <f t="shared" si="334"/>
        <v>0</v>
      </c>
      <c r="Z1501" s="74">
        <v>0</v>
      </c>
      <c r="AA1501" s="69"/>
      <c r="AB1501" s="69" t="s">
        <v>133</v>
      </c>
      <c r="AC1501" s="84" t="s">
        <v>133</v>
      </c>
      <c r="AD1501" s="3">
        <f t="shared" si="335"/>
        <v>1</v>
      </c>
      <c r="AE1501" s="81"/>
    </row>
    <row r="1502" spans="1:31" ht="14.25" customHeight="1">
      <c r="A1502" s="84" t="s">
        <v>133</v>
      </c>
      <c r="B1502" s="82" t="s">
        <v>21</v>
      </c>
      <c r="C1502" s="82" t="s">
        <v>3317</v>
      </c>
      <c r="D1502" s="82">
        <v>1000004497</v>
      </c>
      <c r="E1502" s="82" t="s">
        <v>3318</v>
      </c>
      <c r="F1502" s="83">
        <v>45943</v>
      </c>
      <c r="G1502" s="66" t="str">
        <f t="shared" si="322"/>
        <v>Targeted Dealer</v>
      </c>
      <c r="H1502" s="66"/>
      <c r="I1502" s="67">
        <v>16</v>
      </c>
      <c r="J1502" s="67">
        <f t="shared" si="323"/>
        <v>14.933333333333334</v>
      </c>
      <c r="K1502" s="68">
        <v>0</v>
      </c>
      <c r="L1502" s="68">
        <f t="shared" si="324"/>
        <v>16</v>
      </c>
      <c r="M1502" s="68">
        <f t="shared" si="325"/>
        <v>0</v>
      </c>
      <c r="N1502" s="96">
        <v>8</v>
      </c>
      <c r="O1502" s="97" t="str">
        <f t="shared" si="326"/>
        <v>Mar</v>
      </c>
      <c r="P1502" s="96">
        <f t="shared" si="327"/>
        <v>8</v>
      </c>
      <c r="Q1502" s="98">
        <f t="shared" si="328"/>
        <v>-8</v>
      </c>
      <c r="R1502" s="97">
        <f t="shared" si="329"/>
        <v>-1</v>
      </c>
      <c r="S1502" s="99" t="str">
        <f t="shared" si="330"/>
        <v>DEGROWTH</v>
      </c>
      <c r="T1502" s="68">
        <v>0</v>
      </c>
      <c r="U1502" s="100" t="str">
        <f t="shared" si="331"/>
        <v>Apr</v>
      </c>
      <c r="V1502" s="96">
        <v>0</v>
      </c>
      <c r="W1502" s="101">
        <f t="shared" si="332"/>
        <v>0</v>
      </c>
      <c r="X1502" s="102">
        <f t="shared" si="333"/>
        <v>0</v>
      </c>
      <c r="Y1502" s="103" t="b">
        <f t="shared" si="334"/>
        <v>0</v>
      </c>
      <c r="Z1502" s="74">
        <v>0</v>
      </c>
      <c r="AA1502" s="69"/>
      <c r="AB1502" s="69" t="s">
        <v>133</v>
      </c>
      <c r="AC1502" s="84" t="s">
        <v>133</v>
      </c>
      <c r="AD1502" s="3">
        <f t="shared" si="335"/>
        <v>1</v>
      </c>
      <c r="AE1502" s="81"/>
    </row>
    <row r="1503" spans="1:31" ht="14.25" customHeight="1">
      <c r="A1503" s="84" t="s">
        <v>133</v>
      </c>
      <c r="B1503" s="82" t="s">
        <v>21</v>
      </c>
      <c r="C1503" s="82" t="s">
        <v>3319</v>
      </c>
      <c r="D1503" s="82">
        <v>1000000663</v>
      </c>
      <c r="E1503" s="82" t="s">
        <v>3320</v>
      </c>
      <c r="F1503" s="83">
        <v>44738</v>
      </c>
      <c r="G1503" s="66" t="str">
        <f t="shared" si="322"/>
        <v>Targeted Dealer</v>
      </c>
      <c r="H1503" s="66"/>
      <c r="I1503" s="67">
        <v>29</v>
      </c>
      <c r="J1503" s="67">
        <f t="shared" si="323"/>
        <v>27.066666666666666</v>
      </c>
      <c r="K1503" s="68">
        <v>0</v>
      </c>
      <c r="L1503" s="68">
        <f t="shared" si="324"/>
        <v>29</v>
      </c>
      <c r="M1503" s="68">
        <f t="shared" si="325"/>
        <v>0</v>
      </c>
      <c r="N1503" s="96">
        <v>0</v>
      </c>
      <c r="O1503" s="97" t="str">
        <f t="shared" si="326"/>
        <v>Mar</v>
      </c>
      <c r="P1503" s="96">
        <f t="shared" si="327"/>
        <v>0</v>
      </c>
      <c r="Q1503" s="98">
        <f t="shared" si="328"/>
        <v>0</v>
      </c>
      <c r="R1503" s="97" t="str">
        <f t="shared" si="329"/>
        <v xml:space="preserve"> </v>
      </c>
      <c r="S1503" s="99" t="b">
        <f t="shared" si="330"/>
        <v>0</v>
      </c>
      <c r="T1503" s="68">
        <v>0</v>
      </c>
      <c r="U1503" s="100" t="str">
        <f t="shared" si="331"/>
        <v>Apr</v>
      </c>
      <c r="V1503" s="96">
        <v>0</v>
      </c>
      <c r="W1503" s="101">
        <f t="shared" si="332"/>
        <v>0</v>
      </c>
      <c r="X1503" s="102">
        <f t="shared" si="333"/>
        <v>0</v>
      </c>
      <c r="Y1503" s="103" t="b">
        <f t="shared" si="334"/>
        <v>0</v>
      </c>
      <c r="Z1503" s="74">
        <v>0</v>
      </c>
      <c r="AA1503" s="69"/>
      <c r="AB1503" s="69" t="s">
        <v>133</v>
      </c>
      <c r="AC1503" s="84" t="s">
        <v>133</v>
      </c>
      <c r="AD1503" s="3">
        <f t="shared" si="335"/>
        <v>1</v>
      </c>
      <c r="AE1503" s="81"/>
    </row>
    <row r="1504" spans="1:31" ht="14.25" customHeight="1">
      <c r="A1504" s="84" t="s">
        <v>133</v>
      </c>
      <c r="B1504" s="82" t="s">
        <v>48</v>
      </c>
      <c r="C1504" s="82" t="s">
        <v>3321</v>
      </c>
      <c r="D1504" s="82">
        <v>1000004457</v>
      </c>
      <c r="E1504" s="82" t="s">
        <v>3322</v>
      </c>
      <c r="F1504" s="83">
        <v>45906</v>
      </c>
      <c r="G1504" s="66" t="str">
        <f t="shared" si="322"/>
        <v>Targeted Dealer</v>
      </c>
      <c r="H1504" s="66"/>
      <c r="I1504" s="67">
        <v>64</v>
      </c>
      <c r="J1504" s="67">
        <f t="shared" si="323"/>
        <v>59.733333333333334</v>
      </c>
      <c r="K1504" s="68">
        <v>104.45</v>
      </c>
      <c r="L1504" s="68">
        <f t="shared" si="324"/>
        <v>-40.450000000000003</v>
      </c>
      <c r="M1504" s="68">
        <f t="shared" si="325"/>
        <v>174.86049107142856</v>
      </c>
      <c r="N1504" s="96">
        <v>38.5</v>
      </c>
      <c r="O1504" s="97" t="str">
        <f t="shared" si="326"/>
        <v>Mar</v>
      </c>
      <c r="P1504" s="96">
        <f t="shared" si="327"/>
        <v>38.5</v>
      </c>
      <c r="Q1504" s="98">
        <f t="shared" si="328"/>
        <v>65.95</v>
      </c>
      <c r="R1504" s="97">
        <f t="shared" si="329"/>
        <v>1.7129870129870133</v>
      </c>
      <c r="S1504" s="99" t="str">
        <f t="shared" si="330"/>
        <v>GROWTH</v>
      </c>
      <c r="T1504" s="68">
        <v>0</v>
      </c>
      <c r="U1504" s="100" t="str">
        <f t="shared" si="331"/>
        <v>Apr</v>
      </c>
      <c r="V1504" s="96">
        <v>0</v>
      </c>
      <c r="W1504" s="101">
        <f t="shared" si="332"/>
        <v>104.45</v>
      </c>
      <c r="X1504" s="102">
        <f t="shared" si="333"/>
        <v>0</v>
      </c>
      <c r="Y1504" s="103" t="b">
        <f t="shared" si="334"/>
        <v>0</v>
      </c>
      <c r="Z1504" s="74">
        <v>0</v>
      </c>
      <c r="AA1504" s="69"/>
      <c r="AB1504" s="69" t="s">
        <v>133</v>
      </c>
      <c r="AC1504" s="84" t="s">
        <v>133</v>
      </c>
      <c r="AD1504" s="3">
        <f t="shared" si="335"/>
        <v>0</v>
      </c>
      <c r="AE1504" s="81"/>
    </row>
    <row r="1505" spans="1:31" ht="14.25" customHeight="1">
      <c r="A1505" s="84" t="s">
        <v>133</v>
      </c>
      <c r="B1505" s="82" t="s">
        <v>48</v>
      </c>
      <c r="C1505" s="82" t="s">
        <v>574</v>
      </c>
      <c r="D1505" s="82">
        <v>1000004482</v>
      </c>
      <c r="E1505" s="82" t="s">
        <v>575</v>
      </c>
      <c r="F1505" s="83">
        <v>45924</v>
      </c>
      <c r="G1505" s="66" t="str">
        <f t="shared" si="322"/>
        <v>Targeted Dealer</v>
      </c>
      <c r="H1505" s="66"/>
      <c r="I1505" s="67">
        <v>23</v>
      </c>
      <c r="J1505" s="67">
        <f t="shared" si="323"/>
        <v>21.466666666666669</v>
      </c>
      <c r="K1505" s="68">
        <v>0</v>
      </c>
      <c r="L1505" s="68">
        <f t="shared" si="324"/>
        <v>23</v>
      </c>
      <c r="M1505" s="68">
        <f t="shared" si="325"/>
        <v>0</v>
      </c>
      <c r="N1505" s="96">
        <v>0</v>
      </c>
      <c r="O1505" s="97" t="str">
        <f t="shared" si="326"/>
        <v>Mar</v>
      </c>
      <c r="P1505" s="96">
        <f t="shared" si="327"/>
        <v>0</v>
      </c>
      <c r="Q1505" s="98">
        <f t="shared" si="328"/>
        <v>0</v>
      </c>
      <c r="R1505" s="97" t="str">
        <f t="shared" si="329"/>
        <v xml:space="preserve"> </v>
      </c>
      <c r="S1505" s="99" t="b">
        <f t="shared" si="330"/>
        <v>0</v>
      </c>
      <c r="T1505" s="68">
        <v>0</v>
      </c>
      <c r="U1505" s="100" t="str">
        <f t="shared" si="331"/>
        <v>Apr</v>
      </c>
      <c r="V1505" s="96">
        <v>0</v>
      </c>
      <c r="W1505" s="101">
        <f t="shared" si="332"/>
        <v>0</v>
      </c>
      <c r="X1505" s="102">
        <f t="shared" si="333"/>
        <v>0</v>
      </c>
      <c r="Y1505" s="103" t="b">
        <f t="shared" si="334"/>
        <v>0</v>
      </c>
      <c r="Z1505" s="74">
        <v>0</v>
      </c>
      <c r="AA1505" s="69"/>
      <c r="AB1505" s="69" t="s">
        <v>133</v>
      </c>
      <c r="AC1505" s="84" t="s">
        <v>133</v>
      </c>
      <c r="AD1505" s="3">
        <f t="shared" si="335"/>
        <v>1</v>
      </c>
      <c r="AE1505" s="81"/>
    </row>
    <row r="1506" spans="1:31" ht="14.25" customHeight="1">
      <c r="A1506" s="84" t="s">
        <v>134</v>
      </c>
      <c r="B1506" s="82" t="s">
        <v>61</v>
      </c>
      <c r="C1506" s="82" t="s">
        <v>3323</v>
      </c>
      <c r="D1506" s="82">
        <v>1000004496</v>
      </c>
      <c r="E1506" s="82" t="s">
        <v>3324</v>
      </c>
      <c r="F1506" s="83">
        <v>45938</v>
      </c>
      <c r="G1506" s="66" t="str">
        <f t="shared" si="322"/>
        <v>Targeted Dealer</v>
      </c>
      <c r="H1506" s="66"/>
      <c r="I1506" s="67">
        <v>25</v>
      </c>
      <c r="J1506" s="67">
        <f t="shared" si="323"/>
        <v>23.333333333333336</v>
      </c>
      <c r="K1506" s="68">
        <v>25.5</v>
      </c>
      <c r="L1506" s="68">
        <f t="shared" si="324"/>
        <v>-0.5</v>
      </c>
      <c r="M1506" s="68">
        <f t="shared" si="325"/>
        <v>109.28571428571428</v>
      </c>
      <c r="N1506" s="96">
        <v>25</v>
      </c>
      <c r="O1506" s="97" t="str">
        <f t="shared" si="326"/>
        <v>Mar</v>
      </c>
      <c r="P1506" s="96">
        <f t="shared" si="327"/>
        <v>25</v>
      </c>
      <c r="Q1506" s="98">
        <f t="shared" si="328"/>
        <v>0.5</v>
      </c>
      <c r="R1506" s="97">
        <f t="shared" si="329"/>
        <v>2.0000000000000018E-2</v>
      </c>
      <c r="S1506" s="99" t="str">
        <f t="shared" si="330"/>
        <v>GROWTH</v>
      </c>
      <c r="T1506" s="68">
        <v>0</v>
      </c>
      <c r="U1506" s="100" t="str">
        <f t="shared" si="331"/>
        <v>Apr</v>
      </c>
      <c r="V1506" s="96">
        <v>0</v>
      </c>
      <c r="W1506" s="101">
        <f t="shared" si="332"/>
        <v>25.5</v>
      </c>
      <c r="X1506" s="102">
        <f t="shared" si="333"/>
        <v>0</v>
      </c>
      <c r="Y1506" s="103" t="b">
        <f t="shared" si="334"/>
        <v>0</v>
      </c>
      <c r="Z1506" s="74">
        <v>0</v>
      </c>
      <c r="AA1506" s="69"/>
      <c r="AB1506" s="69" t="s">
        <v>133</v>
      </c>
      <c r="AC1506" s="84" t="s">
        <v>134</v>
      </c>
      <c r="AD1506" s="3">
        <f t="shared" si="335"/>
        <v>0</v>
      </c>
      <c r="AE1506" s="81"/>
    </row>
    <row r="1507" spans="1:31" ht="14.25" customHeight="1">
      <c r="A1507" s="84" t="s">
        <v>134</v>
      </c>
      <c r="B1507" s="82" t="s">
        <v>58</v>
      </c>
      <c r="C1507" s="82" t="s">
        <v>576</v>
      </c>
      <c r="D1507" s="82">
        <v>1000004428</v>
      </c>
      <c r="E1507" s="82" t="s">
        <v>577</v>
      </c>
      <c r="F1507" s="83">
        <v>45869</v>
      </c>
      <c r="G1507" s="66" t="str">
        <f t="shared" si="322"/>
        <v>-</v>
      </c>
      <c r="H1507" s="66"/>
      <c r="I1507" s="67">
        <v>0</v>
      </c>
      <c r="J1507" s="67">
        <f t="shared" si="323"/>
        <v>0</v>
      </c>
      <c r="K1507" s="68">
        <v>0</v>
      </c>
      <c r="L1507" s="68">
        <f t="shared" si="324"/>
        <v>0</v>
      </c>
      <c r="M1507" s="68" t="str">
        <f t="shared" si="325"/>
        <v>-</v>
      </c>
      <c r="N1507" s="96">
        <v>0</v>
      </c>
      <c r="O1507" s="97" t="str">
        <f t="shared" si="326"/>
        <v>Mar</v>
      </c>
      <c r="P1507" s="96">
        <f t="shared" si="327"/>
        <v>0</v>
      </c>
      <c r="Q1507" s="98">
        <f t="shared" si="328"/>
        <v>0</v>
      </c>
      <c r="R1507" s="97" t="str">
        <f t="shared" si="329"/>
        <v xml:space="preserve"> </v>
      </c>
      <c r="S1507" s="99" t="b">
        <f t="shared" si="330"/>
        <v>0</v>
      </c>
      <c r="T1507" s="68">
        <v>0</v>
      </c>
      <c r="U1507" s="100" t="str">
        <f t="shared" si="331"/>
        <v>Apr</v>
      </c>
      <c r="V1507" s="96">
        <v>0</v>
      </c>
      <c r="W1507" s="101">
        <f t="shared" si="332"/>
        <v>0</v>
      </c>
      <c r="X1507" s="102">
        <f t="shared" si="333"/>
        <v>0</v>
      </c>
      <c r="Y1507" s="103" t="b">
        <f t="shared" si="334"/>
        <v>0</v>
      </c>
      <c r="Z1507" s="74">
        <v>0</v>
      </c>
      <c r="AA1507" s="69"/>
      <c r="AB1507" s="69" t="s">
        <v>133</v>
      </c>
      <c r="AC1507" s="84" t="s">
        <v>134</v>
      </c>
      <c r="AD1507" s="3">
        <f t="shared" si="335"/>
        <v>1</v>
      </c>
      <c r="AE1507" s="81"/>
    </row>
    <row r="1508" spans="1:31" ht="14.25" customHeight="1">
      <c r="A1508" s="84" t="s">
        <v>134</v>
      </c>
      <c r="B1508" s="82" t="s">
        <v>62</v>
      </c>
      <c r="C1508" s="82" t="s">
        <v>3325</v>
      </c>
      <c r="D1508" s="82">
        <v>1000004432</v>
      </c>
      <c r="E1508" s="82" t="s">
        <v>3326</v>
      </c>
      <c r="F1508" s="83">
        <v>45856</v>
      </c>
      <c r="G1508" s="66" t="str">
        <f t="shared" si="322"/>
        <v>Targeted Dealer</v>
      </c>
      <c r="H1508" s="66"/>
      <c r="I1508" s="67">
        <v>30</v>
      </c>
      <c r="J1508" s="67">
        <f t="shared" si="323"/>
        <v>28</v>
      </c>
      <c r="K1508" s="68">
        <v>0</v>
      </c>
      <c r="L1508" s="68">
        <f t="shared" si="324"/>
        <v>30</v>
      </c>
      <c r="M1508" s="68">
        <f t="shared" si="325"/>
        <v>0</v>
      </c>
      <c r="N1508" s="96">
        <v>49.5</v>
      </c>
      <c r="O1508" s="97" t="str">
        <f t="shared" si="326"/>
        <v>Mar</v>
      </c>
      <c r="P1508" s="96">
        <f t="shared" si="327"/>
        <v>49.5</v>
      </c>
      <c r="Q1508" s="98">
        <f t="shared" si="328"/>
        <v>-49.5</v>
      </c>
      <c r="R1508" s="97">
        <f t="shared" si="329"/>
        <v>-1</v>
      </c>
      <c r="S1508" s="99" t="str">
        <f t="shared" si="330"/>
        <v>DEGROWTH</v>
      </c>
      <c r="T1508" s="68">
        <v>0</v>
      </c>
      <c r="U1508" s="100" t="str">
        <f t="shared" si="331"/>
        <v>Apr</v>
      </c>
      <c r="V1508" s="96">
        <v>0</v>
      </c>
      <c r="W1508" s="101">
        <f t="shared" si="332"/>
        <v>0</v>
      </c>
      <c r="X1508" s="102">
        <f t="shared" si="333"/>
        <v>0</v>
      </c>
      <c r="Y1508" s="103" t="b">
        <f t="shared" si="334"/>
        <v>0</v>
      </c>
      <c r="Z1508" s="74">
        <v>0</v>
      </c>
      <c r="AA1508" s="69"/>
      <c r="AB1508" s="69" t="s">
        <v>133</v>
      </c>
      <c r="AC1508" s="84" t="s">
        <v>134</v>
      </c>
      <c r="AD1508" s="3">
        <f t="shared" si="335"/>
        <v>1</v>
      </c>
      <c r="AE1508" s="81"/>
    </row>
    <row r="1509" spans="1:31" ht="14.25" customHeight="1">
      <c r="A1509" s="84" t="s">
        <v>134</v>
      </c>
      <c r="B1509" s="82" t="s">
        <v>67</v>
      </c>
      <c r="C1509" s="82" t="s">
        <v>580</v>
      </c>
      <c r="D1509" s="82">
        <v>1000004503</v>
      </c>
      <c r="E1509" s="82" t="s">
        <v>581</v>
      </c>
      <c r="F1509" s="83">
        <v>45952</v>
      </c>
      <c r="G1509" s="66" t="str">
        <f t="shared" si="322"/>
        <v>-</v>
      </c>
      <c r="H1509" s="66"/>
      <c r="I1509" s="67">
        <v>0</v>
      </c>
      <c r="J1509" s="67">
        <f t="shared" si="323"/>
        <v>0</v>
      </c>
      <c r="K1509" s="68">
        <v>0</v>
      </c>
      <c r="L1509" s="68">
        <f t="shared" si="324"/>
        <v>0</v>
      </c>
      <c r="M1509" s="68" t="str">
        <f t="shared" si="325"/>
        <v>-</v>
      </c>
      <c r="N1509" s="96">
        <v>0</v>
      </c>
      <c r="O1509" s="97" t="str">
        <f t="shared" si="326"/>
        <v>Mar</v>
      </c>
      <c r="P1509" s="96">
        <f t="shared" si="327"/>
        <v>0</v>
      </c>
      <c r="Q1509" s="98">
        <f t="shared" si="328"/>
        <v>0</v>
      </c>
      <c r="R1509" s="97" t="str">
        <f t="shared" si="329"/>
        <v xml:space="preserve"> </v>
      </c>
      <c r="S1509" s="99" t="b">
        <f t="shared" si="330"/>
        <v>0</v>
      </c>
      <c r="T1509" s="68">
        <v>0</v>
      </c>
      <c r="U1509" s="100" t="str">
        <f t="shared" si="331"/>
        <v>Apr</v>
      </c>
      <c r="V1509" s="96">
        <v>0</v>
      </c>
      <c r="W1509" s="101">
        <f t="shared" si="332"/>
        <v>0</v>
      </c>
      <c r="X1509" s="102">
        <f t="shared" si="333"/>
        <v>0</v>
      </c>
      <c r="Y1509" s="103" t="b">
        <f t="shared" si="334"/>
        <v>0</v>
      </c>
      <c r="Z1509" s="74">
        <v>0</v>
      </c>
      <c r="AA1509" s="69"/>
      <c r="AB1509" s="69" t="s">
        <v>133</v>
      </c>
      <c r="AC1509" s="84" t="s">
        <v>134</v>
      </c>
      <c r="AD1509" s="3">
        <f t="shared" si="335"/>
        <v>1</v>
      </c>
      <c r="AE1509" s="81"/>
    </row>
    <row r="1510" spans="1:31" ht="14.25" customHeight="1">
      <c r="A1510" s="84" t="s">
        <v>134</v>
      </c>
      <c r="B1510" s="82" t="s">
        <v>79</v>
      </c>
      <c r="C1510" s="82" t="s">
        <v>582</v>
      </c>
      <c r="D1510" s="82">
        <v>1000004492</v>
      </c>
      <c r="E1510" s="82" t="s">
        <v>583</v>
      </c>
      <c r="F1510" s="83">
        <v>45926</v>
      </c>
      <c r="G1510" s="66" t="str">
        <f t="shared" si="322"/>
        <v>Targeted Dealer</v>
      </c>
      <c r="H1510" s="66"/>
      <c r="I1510" s="67">
        <v>20</v>
      </c>
      <c r="J1510" s="67">
        <f t="shared" si="323"/>
        <v>18.666666666666664</v>
      </c>
      <c r="K1510" s="68">
        <v>0</v>
      </c>
      <c r="L1510" s="68">
        <f t="shared" si="324"/>
        <v>20</v>
      </c>
      <c r="M1510" s="68">
        <f t="shared" si="325"/>
        <v>0</v>
      </c>
      <c r="N1510" s="96">
        <v>0</v>
      </c>
      <c r="O1510" s="97" t="str">
        <f t="shared" si="326"/>
        <v>Mar</v>
      </c>
      <c r="P1510" s="96">
        <f t="shared" si="327"/>
        <v>0</v>
      </c>
      <c r="Q1510" s="98">
        <f t="shared" si="328"/>
        <v>0</v>
      </c>
      <c r="R1510" s="97" t="str">
        <f t="shared" si="329"/>
        <v xml:space="preserve"> </v>
      </c>
      <c r="S1510" s="99" t="b">
        <f t="shared" si="330"/>
        <v>0</v>
      </c>
      <c r="T1510" s="68">
        <v>0</v>
      </c>
      <c r="U1510" s="100" t="str">
        <f t="shared" si="331"/>
        <v>Apr</v>
      </c>
      <c r="V1510" s="96">
        <v>0</v>
      </c>
      <c r="W1510" s="101">
        <f t="shared" si="332"/>
        <v>0</v>
      </c>
      <c r="X1510" s="102">
        <f t="shared" si="333"/>
        <v>0</v>
      </c>
      <c r="Y1510" s="103" t="b">
        <f t="shared" si="334"/>
        <v>0</v>
      </c>
      <c r="Z1510" s="74">
        <v>0</v>
      </c>
      <c r="AA1510" s="69"/>
      <c r="AB1510" s="69" t="s">
        <v>133</v>
      </c>
      <c r="AC1510" s="84" t="s">
        <v>134</v>
      </c>
      <c r="AD1510" s="3">
        <f t="shared" si="335"/>
        <v>1</v>
      </c>
      <c r="AE1510" s="81"/>
    </row>
    <row r="1511" spans="1:31" ht="14.25" customHeight="1">
      <c r="A1511" s="84" t="s">
        <v>134</v>
      </c>
      <c r="B1511" s="82" t="s">
        <v>79</v>
      </c>
      <c r="C1511" s="82" t="s">
        <v>3327</v>
      </c>
      <c r="D1511" s="82">
        <v>1000004506</v>
      </c>
      <c r="E1511" s="82" t="s">
        <v>3328</v>
      </c>
      <c r="F1511" s="83">
        <v>45957</v>
      </c>
      <c r="G1511" s="66" t="str">
        <f t="shared" si="322"/>
        <v>Targeted Dealer</v>
      </c>
      <c r="H1511" s="66"/>
      <c r="I1511" s="67">
        <v>80</v>
      </c>
      <c r="J1511" s="67">
        <f t="shared" si="323"/>
        <v>74.666666666666657</v>
      </c>
      <c r="K1511" s="68">
        <v>152</v>
      </c>
      <c r="L1511" s="68">
        <f t="shared" si="324"/>
        <v>-72</v>
      </c>
      <c r="M1511" s="68">
        <f t="shared" si="325"/>
        <v>203.57142857142858</v>
      </c>
      <c r="N1511" s="96">
        <v>19</v>
      </c>
      <c r="O1511" s="97" t="str">
        <f t="shared" si="326"/>
        <v>Mar</v>
      </c>
      <c r="P1511" s="96">
        <f t="shared" si="327"/>
        <v>19</v>
      </c>
      <c r="Q1511" s="98">
        <f t="shared" si="328"/>
        <v>133</v>
      </c>
      <c r="R1511" s="97">
        <f t="shared" si="329"/>
        <v>7</v>
      </c>
      <c r="S1511" s="99" t="str">
        <f t="shared" si="330"/>
        <v>GROWTH</v>
      </c>
      <c r="T1511" s="68">
        <v>0</v>
      </c>
      <c r="U1511" s="100" t="str">
        <f t="shared" si="331"/>
        <v>Apr</v>
      </c>
      <c r="V1511" s="96">
        <v>0</v>
      </c>
      <c r="W1511" s="101">
        <f t="shared" si="332"/>
        <v>152</v>
      </c>
      <c r="X1511" s="102">
        <f t="shared" si="333"/>
        <v>0</v>
      </c>
      <c r="Y1511" s="103" t="b">
        <f t="shared" si="334"/>
        <v>0</v>
      </c>
      <c r="Z1511" s="74">
        <v>0</v>
      </c>
      <c r="AA1511" s="69"/>
      <c r="AB1511" s="69" t="s">
        <v>133</v>
      </c>
      <c r="AC1511" s="84" t="s">
        <v>134</v>
      </c>
      <c r="AD1511" s="3">
        <f t="shared" si="335"/>
        <v>0</v>
      </c>
      <c r="AE1511" s="81"/>
    </row>
    <row r="1512" spans="1:31" ht="14.25" customHeight="1">
      <c r="A1512" s="84" t="s">
        <v>134</v>
      </c>
      <c r="B1512" s="82" t="s">
        <v>71</v>
      </c>
      <c r="C1512" s="82" t="s">
        <v>3329</v>
      </c>
      <c r="D1512" s="82">
        <v>1000004466</v>
      </c>
      <c r="E1512" s="82" t="s">
        <v>3330</v>
      </c>
      <c r="F1512" s="83">
        <v>45898</v>
      </c>
      <c r="G1512" s="66" t="str">
        <f t="shared" si="322"/>
        <v>-</v>
      </c>
      <c r="H1512" s="66"/>
      <c r="I1512" s="67">
        <v>0</v>
      </c>
      <c r="J1512" s="67">
        <f t="shared" si="323"/>
        <v>0</v>
      </c>
      <c r="K1512" s="68">
        <v>30</v>
      </c>
      <c r="L1512" s="68">
        <f t="shared" si="324"/>
        <v>-30</v>
      </c>
      <c r="M1512" s="68" t="str">
        <f t="shared" si="325"/>
        <v>-</v>
      </c>
      <c r="N1512" s="96">
        <v>0</v>
      </c>
      <c r="O1512" s="97" t="str">
        <f t="shared" si="326"/>
        <v>Mar</v>
      </c>
      <c r="P1512" s="96">
        <f t="shared" si="327"/>
        <v>0</v>
      </c>
      <c r="Q1512" s="98">
        <f t="shared" si="328"/>
        <v>30</v>
      </c>
      <c r="R1512" s="97" t="str">
        <f t="shared" si="329"/>
        <v xml:space="preserve"> </v>
      </c>
      <c r="S1512" s="99" t="b">
        <f t="shared" si="330"/>
        <v>0</v>
      </c>
      <c r="T1512" s="68">
        <v>0</v>
      </c>
      <c r="U1512" s="100" t="str">
        <f t="shared" si="331"/>
        <v>Apr</v>
      </c>
      <c r="V1512" s="96">
        <v>0</v>
      </c>
      <c r="W1512" s="101">
        <f t="shared" si="332"/>
        <v>30</v>
      </c>
      <c r="X1512" s="102">
        <f t="shared" si="333"/>
        <v>0</v>
      </c>
      <c r="Y1512" s="103" t="b">
        <f t="shared" si="334"/>
        <v>0</v>
      </c>
      <c r="Z1512" s="74">
        <v>0</v>
      </c>
      <c r="AA1512" s="69"/>
      <c r="AB1512" s="69" t="s">
        <v>133</v>
      </c>
      <c r="AC1512" s="84" t="s">
        <v>134</v>
      </c>
      <c r="AD1512" s="3">
        <f t="shared" si="335"/>
        <v>0</v>
      </c>
      <c r="AE1512" s="81"/>
    </row>
    <row r="1513" spans="1:31" ht="14.25" customHeight="1">
      <c r="A1513" s="84" t="s">
        <v>134</v>
      </c>
      <c r="B1513" s="82" t="s">
        <v>71</v>
      </c>
      <c r="C1513" s="82" t="s">
        <v>3331</v>
      </c>
      <c r="D1513" s="82">
        <v>1000004502</v>
      </c>
      <c r="E1513" s="82" t="s">
        <v>3332</v>
      </c>
      <c r="F1513" s="83">
        <v>45952</v>
      </c>
      <c r="G1513" s="66" t="str">
        <f t="shared" si="322"/>
        <v>Targeted Dealer</v>
      </c>
      <c r="H1513" s="66"/>
      <c r="I1513" s="67">
        <v>55</v>
      </c>
      <c r="J1513" s="67">
        <f t="shared" si="323"/>
        <v>51.333333333333329</v>
      </c>
      <c r="K1513" s="68">
        <v>0</v>
      </c>
      <c r="L1513" s="68">
        <f t="shared" si="324"/>
        <v>55</v>
      </c>
      <c r="M1513" s="68">
        <f t="shared" si="325"/>
        <v>0</v>
      </c>
      <c r="N1513" s="96">
        <v>60</v>
      </c>
      <c r="O1513" s="97" t="str">
        <f t="shared" si="326"/>
        <v>Mar</v>
      </c>
      <c r="P1513" s="96">
        <f t="shared" si="327"/>
        <v>60</v>
      </c>
      <c r="Q1513" s="98">
        <f t="shared" si="328"/>
        <v>-60</v>
      </c>
      <c r="R1513" s="97">
        <f t="shared" si="329"/>
        <v>-1</v>
      </c>
      <c r="S1513" s="99" t="str">
        <f t="shared" si="330"/>
        <v>DEGROWTH</v>
      </c>
      <c r="T1513" s="68">
        <v>0</v>
      </c>
      <c r="U1513" s="100" t="str">
        <f t="shared" si="331"/>
        <v>Apr</v>
      </c>
      <c r="V1513" s="96">
        <v>0</v>
      </c>
      <c r="W1513" s="101">
        <f t="shared" si="332"/>
        <v>0</v>
      </c>
      <c r="X1513" s="102">
        <f t="shared" si="333"/>
        <v>0</v>
      </c>
      <c r="Y1513" s="103" t="b">
        <f t="shared" si="334"/>
        <v>0</v>
      </c>
      <c r="Z1513" s="74">
        <v>0</v>
      </c>
      <c r="AA1513" s="69"/>
      <c r="AB1513" s="69" t="s">
        <v>133</v>
      </c>
      <c r="AC1513" s="84" t="s">
        <v>134</v>
      </c>
      <c r="AD1513" s="3">
        <f t="shared" si="335"/>
        <v>1</v>
      </c>
      <c r="AE1513" s="81"/>
    </row>
    <row r="1514" spans="1:31" ht="14.25" customHeight="1">
      <c r="A1514" s="84" t="s">
        <v>130</v>
      </c>
      <c r="B1514" s="82" t="s">
        <v>111</v>
      </c>
      <c r="C1514" s="82" t="s">
        <v>3333</v>
      </c>
      <c r="D1514" s="82">
        <v>1000004508</v>
      </c>
      <c r="E1514" s="82" t="s">
        <v>3334</v>
      </c>
      <c r="F1514" s="83">
        <v>45958</v>
      </c>
      <c r="G1514" s="66" t="str">
        <f t="shared" si="322"/>
        <v>Targeted Dealer</v>
      </c>
      <c r="H1514" s="66"/>
      <c r="I1514" s="67">
        <v>60</v>
      </c>
      <c r="J1514" s="67">
        <f t="shared" si="323"/>
        <v>56</v>
      </c>
      <c r="K1514" s="68">
        <v>48.5</v>
      </c>
      <c r="L1514" s="68">
        <f t="shared" si="324"/>
        <v>11.5</v>
      </c>
      <c r="M1514" s="68">
        <f t="shared" si="325"/>
        <v>86.607142857142847</v>
      </c>
      <c r="N1514" s="96">
        <v>33</v>
      </c>
      <c r="O1514" s="97" t="str">
        <f t="shared" si="326"/>
        <v>Mar</v>
      </c>
      <c r="P1514" s="96">
        <f t="shared" si="327"/>
        <v>33</v>
      </c>
      <c r="Q1514" s="98">
        <f t="shared" si="328"/>
        <v>15.5</v>
      </c>
      <c r="R1514" s="97">
        <f t="shared" si="329"/>
        <v>0.46969696969696972</v>
      </c>
      <c r="S1514" s="99" t="str">
        <f t="shared" si="330"/>
        <v>GROWTH</v>
      </c>
      <c r="T1514" s="68">
        <v>0</v>
      </c>
      <c r="U1514" s="100" t="str">
        <f t="shared" si="331"/>
        <v>Apr</v>
      </c>
      <c r="V1514" s="96">
        <v>0</v>
      </c>
      <c r="W1514" s="101">
        <f t="shared" si="332"/>
        <v>48.5</v>
      </c>
      <c r="X1514" s="102">
        <f t="shared" si="333"/>
        <v>0</v>
      </c>
      <c r="Y1514" s="103" t="b">
        <f t="shared" si="334"/>
        <v>0</v>
      </c>
      <c r="Z1514" s="74">
        <v>0</v>
      </c>
      <c r="AA1514" s="69"/>
      <c r="AB1514" s="69" t="s">
        <v>133</v>
      </c>
      <c r="AC1514" s="84" t="s">
        <v>130</v>
      </c>
      <c r="AD1514" s="3">
        <f t="shared" si="335"/>
        <v>0</v>
      </c>
      <c r="AE1514" s="81"/>
    </row>
    <row r="1515" spans="1:31" ht="14.25" customHeight="1">
      <c r="A1515" s="84" t="s">
        <v>130</v>
      </c>
      <c r="B1515" s="82" t="s">
        <v>521</v>
      </c>
      <c r="C1515" s="82" t="s">
        <v>3335</v>
      </c>
      <c r="D1515" s="82">
        <v>1000004488</v>
      </c>
      <c r="E1515" s="82" t="s">
        <v>3336</v>
      </c>
      <c r="F1515" s="83">
        <v>45948</v>
      </c>
      <c r="G1515" s="66" t="str">
        <f t="shared" si="322"/>
        <v>Targeted Dealer</v>
      </c>
      <c r="H1515" s="66"/>
      <c r="I1515" s="67">
        <v>25</v>
      </c>
      <c r="J1515" s="67">
        <f t="shared" si="323"/>
        <v>23.333333333333336</v>
      </c>
      <c r="K1515" s="68">
        <v>30</v>
      </c>
      <c r="L1515" s="68">
        <f t="shared" si="324"/>
        <v>-5</v>
      </c>
      <c r="M1515" s="68">
        <f t="shared" si="325"/>
        <v>128.57142857142856</v>
      </c>
      <c r="N1515" s="96">
        <v>25</v>
      </c>
      <c r="O1515" s="97" t="str">
        <f t="shared" si="326"/>
        <v>Mar</v>
      </c>
      <c r="P1515" s="96">
        <f t="shared" si="327"/>
        <v>25</v>
      </c>
      <c r="Q1515" s="98">
        <f t="shared" si="328"/>
        <v>5</v>
      </c>
      <c r="R1515" s="97">
        <f t="shared" si="329"/>
        <v>0.19999999999999996</v>
      </c>
      <c r="S1515" s="99" t="str">
        <f t="shared" si="330"/>
        <v>GROWTH</v>
      </c>
      <c r="T1515" s="68">
        <v>0</v>
      </c>
      <c r="U1515" s="100" t="str">
        <f t="shared" si="331"/>
        <v>Apr</v>
      </c>
      <c r="V1515" s="96">
        <v>0</v>
      </c>
      <c r="W1515" s="101">
        <f t="shared" si="332"/>
        <v>30</v>
      </c>
      <c r="X1515" s="102">
        <f t="shared" si="333"/>
        <v>0</v>
      </c>
      <c r="Y1515" s="103" t="b">
        <f t="shared" si="334"/>
        <v>0</v>
      </c>
      <c r="Z1515" s="74">
        <v>0</v>
      </c>
      <c r="AA1515" s="69"/>
      <c r="AB1515" s="69" t="s">
        <v>133</v>
      </c>
      <c r="AC1515" s="84" t="s">
        <v>130</v>
      </c>
      <c r="AD1515" s="3">
        <f t="shared" si="335"/>
        <v>0</v>
      </c>
      <c r="AE1515" s="81"/>
    </row>
    <row r="1516" spans="1:31" ht="14.25" customHeight="1">
      <c r="A1516" s="84" t="s">
        <v>132</v>
      </c>
      <c r="B1516" s="82" t="s">
        <v>101</v>
      </c>
      <c r="C1516" s="82" t="e">
        <f>#N/A</f>
        <v>#N/A</v>
      </c>
      <c r="D1516" s="82">
        <v>1000004514</v>
      </c>
      <c r="E1516" s="82" t="s">
        <v>3337</v>
      </c>
      <c r="F1516" s="83">
        <v>45967</v>
      </c>
      <c r="G1516" s="66" t="str">
        <f t="shared" si="322"/>
        <v>Targeted Dealer</v>
      </c>
      <c r="H1516" s="66"/>
      <c r="I1516" s="67">
        <v>250</v>
      </c>
      <c r="J1516" s="67">
        <f t="shared" si="323"/>
        <v>233.33333333333334</v>
      </c>
      <c r="K1516" s="68">
        <v>731</v>
      </c>
      <c r="L1516" s="68">
        <f t="shared" si="324"/>
        <v>-481</v>
      </c>
      <c r="M1516" s="68">
        <f t="shared" si="325"/>
        <v>313.28571428571428</v>
      </c>
      <c r="N1516" s="96">
        <v>596</v>
      </c>
      <c r="O1516" s="97" t="str">
        <f t="shared" si="326"/>
        <v>Mar</v>
      </c>
      <c r="P1516" s="96">
        <f t="shared" si="327"/>
        <v>596</v>
      </c>
      <c r="Q1516" s="98">
        <f t="shared" si="328"/>
        <v>135</v>
      </c>
      <c r="R1516" s="97">
        <f t="shared" si="329"/>
        <v>0.22651006711409405</v>
      </c>
      <c r="S1516" s="99" t="str">
        <f t="shared" si="330"/>
        <v>GROWTH</v>
      </c>
      <c r="T1516" s="68">
        <v>0</v>
      </c>
      <c r="U1516" s="100" t="str">
        <f t="shared" si="331"/>
        <v>Apr</v>
      </c>
      <c r="V1516" s="96">
        <v>0</v>
      </c>
      <c r="W1516" s="101">
        <f t="shared" si="332"/>
        <v>731</v>
      </c>
      <c r="X1516" s="102">
        <f t="shared" si="333"/>
        <v>0</v>
      </c>
      <c r="Y1516" s="103" t="b">
        <f t="shared" si="334"/>
        <v>0</v>
      </c>
      <c r="Z1516" s="74">
        <v>0</v>
      </c>
      <c r="AA1516" s="69"/>
      <c r="AB1516" s="69" t="s">
        <v>133</v>
      </c>
      <c r="AC1516" s="84" t="s">
        <v>132</v>
      </c>
      <c r="AD1516" s="3">
        <f t="shared" si="335"/>
        <v>0</v>
      </c>
      <c r="AE1516" s="81"/>
    </row>
    <row r="1517" spans="1:31" ht="14.25" customHeight="1">
      <c r="A1517" s="84" t="s">
        <v>133</v>
      </c>
      <c r="B1517" s="82" t="s">
        <v>141</v>
      </c>
      <c r="C1517" s="82" t="s">
        <v>3338</v>
      </c>
      <c r="D1517" s="82">
        <v>1000004542</v>
      </c>
      <c r="E1517" s="82" t="s">
        <v>3339</v>
      </c>
      <c r="F1517" s="83">
        <v>45978</v>
      </c>
      <c r="G1517" s="66" t="str">
        <f t="shared" si="322"/>
        <v>Targeted Dealer</v>
      </c>
      <c r="H1517" s="66"/>
      <c r="I1517" s="67">
        <v>20</v>
      </c>
      <c r="J1517" s="67">
        <f t="shared" si="323"/>
        <v>18.666666666666664</v>
      </c>
      <c r="K1517" s="68">
        <v>25</v>
      </c>
      <c r="L1517" s="68">
        <f t="shared" si="324"/>
        <v>-5</v>
      </c>
      <c r="M1517" s="68">
        <f t="shared" si="325"/>
        <v>133.92857142857144</v>
      </c>
      <c r="N1517" s="96">
        <v>0</v>
      </c>
      <c r="O1517" s="97" t="str">
        <f t="shared" si="326"/>
        <v>Mar</v>
      </c>
      <c r="P1517" s="96">
        <f t="shared" si="327"/>
        <v>0</v>
      </c>
      <c r="Q1517" s="98">
        <f t="shared" si="328"/>
        <v>25</v>
      </c>
      <c r="R1517" s="97" t="str">
        <f t="shared" si="329"/>
        <v xml:space="preserve"> </v>
      </c>
      <c r="S1517" s="99" t="b">
        <f t="shared" si="330"/>
        <v>0</v>
      </c>
      <c r="T1517" s="68">
        <v>0</v>
      </c>
      <c r="U1517" s="100" t="str">
        <f t="shared" si="331"/>
        <v>Apr</v>
      </c>
      <c r="V1517" s="96">
        <v>0</v>
      </c>
      <c r="W1517" s="101">
        <f t="shared" si="332"/>
        <v>25</v>
      </c>
      <c r="X1517" s="102">
        <f t="shared" si="333"/>
        <v>0</v>
      </c>
      <c r="Y1517" s="103" t="b">
        <f t="shared" si="334"/>
        <v>0</v>
      </c>
      <c r="Z1517" s="74">
        <v>0</v>
      </c>
      <c r="AA1517" s="69"/>
      <c r="AB1517" s="69" t="s">
        <v>133</v>
      </c>
      <c r="AC1517" s="84" t="s">
        <v>133</v>
      </c>
      <c r="AD1517" s="3">
        <f t="shared" si="335"/>
        <v>0</v>
      </c>
      <c r="AE1517" s="81"/>
    </row>
    <row r="1518" spans="1:31" ht="14.25" customHeight="1">
      <c r="A1518" s="84" t="s">
        <v>133</v>
      </c>
      <c r="B1518" s="82" t="s">
        <v>142</v>
      </c>
      <c r="C1518" s="82" t="s">
        <v>3340</v>
      </c>
      <c r="D1518" s="82">
        <v>1000004543</v>
      </c>
      <c r="E1518" s="82" t="s">
        <v>3341</v>
      </c>
      <c r="F1518" s="83">
        <v>45978</v>
      </c>
      <c r="G1518" s="66" t="str">
        <f t="shared" si="322"/>
        <v>Targeted Dealer</v>
      </c>
      <c r="H1518" s="66"/>
      <c r="I1518" s="67">
        <v>80</v>
      </c>
      <c r="J1518" s="67">
        <f t="shared" si="323"/>
        <v>74.666666666666657</v>
      </c>
      <c r="K1518" s="68">
        <v>120</v>
      </c>
      <c r="L1518" s="68">
        <f t="shared" si="324"/>
        <v>-40</v>
      </c>
      <c r="M1518" s="68">
        <f t="shared" si="325"/>
        <v>160.71428571428572</v>
      </c>
      <c r="N1518" s="96">
        <v>95</v>
      </c>
      <c r="O1518" s="97" t="str">
        <f t="shared" si="326"/>
        <v>Mar</v>
      </c>
      <c r="P1518" s="96">
        <f t="shared" si="327"/>
        <v>95</v>
      </c>
      <c r="Q1518" s="98">
        <f t="shared" si="328"/>
        <v>25</v>
      </c>
      <c r="R1518" s="97">
        <f t="shared" si="329"/>
        <v>0.26315789473684204</v>
      </c>
      <c r="S1518" s="99" t="str">
        <f t="shared" si="330"/>
        <v>GROWTH</v>
      </c>
      <c r="T1518" s="68">
        <v>0</v>
      </c>
      <c r="U1518" s="100" t="str">
        <f t="shared" si="331"/>
        <v>Apr</v>
      </c>
      <c r="V1518" s="96">
        <v>0</v>
      </c>
      <c r="W1518" s="101">
        <f t="shared" si="332"/>
        <v>120</v>
      </c>
      <c r="X1518" s="102">
        <f t="shared" si="333"/>
        <v>0</v>
      </c>
      <c r="Y1518" s="103" t="b">
        <f t="shared" si="334"/>
        <v>0</v>
      </c>
      <c r="Z1518" s="74">
        <v>0</v>
      </c>
      <c r="AA1518" s="69"/>
      <c r="AB1518" s="69" t="s">
        <v>133</v>
      </c>
      <c r="AC1518" s="84" t="s">
        <v>133</v>
      </c>
      <c r="AD1518" s="3">
        <f t="shared" si="335"/>
        <v>0</v>
      </c>
      <c r="AE1518" s="81"/>
    </row>
    <row r="1519" spans="1:31" ht="14.25" customHeight="1">
      <c r="A1519" s="84" t="s">
        <v>133</v>
      </c>
      <c r="B1519" s="82" t="s">
        <v>43</v>
      </c>
      <c r="C1519" s="82" t="s">
        <v>3342</v>
      </c>
      <c r="D1519" s="82">
        <v>1000004532</v>
      </c>
      <c r="E1519" s="82" t="s">
        <v>3343</v>
      </c>
      <c r="F1519" s="83">
        <v>45972</v>
      </c>
      <c r="G1519" s="66" t="str">
        <f t="shared" si="322"/>
        <v>Targeted Dealer</v>
      </c>
      <c r="H1519" s="66"/>
      <c r="I1519" s="67">
        <v>200</v>
      </c>
      <c r="J1519" s="67">
        <f t="shared" si="323"/>
        <v>186.66666666666669</v>
      </c>
      <c r="K1519" s="68">
        <v>285</v>
      </c>
      <c r="L1519" s="68">
        <f t="shared" si="324"/>
        <v>-85</v>
      </c>
      <c r="M1519" s="68">
        <f t="shared" si="325"/>
        <v>152.67857142857142</v>
      </c>
      <c r="N1519" s="96">
        <v>294</v>
      </c>
      <c r="O1519" s="97" t="str">
        <f t="shared" si="326"/>
        <v>Mar</v>
      </c>
      <c r="P1519" s="96">
        <f t="shared" si="327"/>
        <v>294</v>
      </c>
      <c r="Q1519" s="98">
        <f t="shared" si="328"/>
        <v>-9</v>
      </c>
      <c r="R1519" s="97">
        <f t="shared" si="329"/>
        <v>-3.0612244897959218E-2</v>
      </c>
      <c r="S1519" s="99" t="str">
        <f t="shared" si="330"/>
        <v>DEGROWTH</v>
      </c>
      <c r="T1519" s="68">
        <v>0</v>
      </c>
      <c r="U1519" s="100" t="str">
        <f t="shared" si="331"/>
        <v>Apr</v>
      </c>
      <c r="V1519" s="96">
        <v>0</v>
      </c>
      <c r="W1519" s="101">
        <f t="shared" si="332"/>
        <v>285</v>
      </c>
      <c r="X1519" s="102">
        <f t="shared" si="333"/>
        <v>0</v>
      </c>
      <c r="Y1519" s="103" t="b">
        <f t="shared" si="334"/>
        <v>0</v>
      </c>
      <c r="Z1519" s="74">
        <v>0</v>
      </c>
      <c r="AA1519" s="69"/>
      <c r="AB1519" s="69" t="s">
        <v>133</v>
      </c>
      <c r="AC1519" s="84" t="s">
        <v>133</v>
      </c>
      <c r="AD1519" s="3">
        <f t="shared" si="335"/>
        <v>0</v>
      </c>
      <c r="AE1519" s="81"/>
    </row>
    <row r="1520" spans="1:31" ht="14.25" customHeight="1">
      <c r="A1520" s="84" t="s">
        <v>133</v>
      </c>
      <c r="B1520" s="82" t="s">
        <v>51</v>
      </c>
      <c r="C1520" s="82" t="s">
        <v>3344</v>
      </c>
      <c r="D1520" s="82">
        <v>1000004504</v>
      </c>
      <c r="E1520" s="82" t="s">
        <v>3345</v>
      </c>
      <c r="F1520" s="83">
        <v>45952</v>
      </c>
      <c r="G1520" s="66" t="str">
        <f t="shared" si="322"/>
        <v>Targeted Dealer</v>
      </c>
      <c r="H1520" s="66"/>
      <c r="I1520" s="67">
        <v>23</v>
      </c>
      <c r="J1520" s="67">
        <f t="shared" si="323"/>
        <v>21.466666666666669</v>
      </c>
      <c r="K1520" s="68">
        <v>55.5</v>
      </c>
      <c r="L1520" s="68">
        <f t="shared" si="324"/>
        <v>-32.5</v>
      </c>
      <c r="M1520" s="68">
        <f t="shared" si="325"/>
        <v>258.54037267080747</v>
      </c>
      <c r="N1520" s="96">
        <v>82.5</v>
      </c>
      <c r="O1520" s="97" t="str">
        <f t="shared" si="326"/>
        <v>Mar</v>
      </c>
      <c r="P1520" s="96">
        <f t="shared" si="327"/>
        <v>82.5</v>
      </c>
      <c r="Q1520" s="98">
        <f t="shared" si="328"/>
        <v>-27</v>
      </c>
      <c r="R1520" s="97">
        <f t="shared" si="329"/>
        <v>-0.32727272727272727</v>
      </c>
      <c r="S1520" s="99" t="str">
        <f t="shared" si="330"/>
        <v>DEGROWTH</v>
      </c>
      <c r="T1520" s="68">
        <v>0</v>
      </c>
      <c r="U1520" s="100" t="str">
        <f t="shared" si="331"/>
        <v>Apr</v>
      </c>
      <c r="V1520" s="96">
        <v>0</v>
      </c>
      <c r="W1520" s="101">
        <f t="shared" si="332"/>
        <v>55.5</v>
      </c>
      <c r="X1520" s="102">
        <f t="shared" si="333"/>
        <v>0</v>
      </c>
      <c r="Y1520" s="103" t="b">
        <f t="shared" si="334"/>
        <v>0</v>
      </c>
      <c r="Z1520" s="74">
        <v>0</v>
      </c>
      <c r="AA1520" s="69"/>
      <c r="AB1520" s="69" t="s">
        <v>133</v>
      </c>
      <c r="AC1520" s="84" t="s">
        <v>133</v>
      </c>
      <c r="AD1520" s="3">
        <f t="shared" si="335"/>
        <v>0</v>
      </c>
      <c r="AE1520" s="81"/>
    </row>
    <row r="1521" spans="1:31" ht="14.25" customHeight="1">
      <c r="A1521" s="84" t="s">
        <v>133</v>
      </c>
      <c r="B1521" s="82" t="s">
        <v>52</v>
      </c>
      <c r="C1521" s="82" t="s">
        <v>3346</v>
      </c>
      <c r="D1521" s="82">
        <v>1000004393</v>
      </c>
      <c r="E1521" s="82" t="s">
        <v>3347</v>
      </c>
      <c r="F1521" s="83">
        <v>45825</v>
      </c>
      <c r="G1521" s="66" t="str">
        <f t="shared" si="322"/>
        <v>Targeted Dealer</v>
      </c>
      <c r="H1521" s="66"/>
      <c r="I1521" s="67">
        <v>75</v>
      </c>
      <c r="J1521" s="67">
        <f t="shared" si="323"/>
        <v>70</v>
      </c>
      <c r="K1521" s="68">
        <v>35</v>
      </c>
      <c r="L1521" s="68">
        <f t="shared" si="324"/>
        <v>40</v>
      </c>
      <c r="M1521" s="68">
        <f t="shared" si="325"/>
        <v>50</v>
      </c>
      <c r="N1521" s="96">
        <v>35</v>
      </c>
      <c r="O1521" s="97" t="str">
        <f t="shared" si="326"/>
        <v>Mar</v>
      </c>
      <c r="P1521" s="96">
        <f t="shared" si="327"/>
        <v>35</v>
      </c>
      <c r="Q1521" s="98">
        <f t="shared" si="328"/>
        <v>0</v>
      </c>
      <c r="R1521" s="97">
        <f t="shared" si="329"/>
        <v>0</v>
      </c>
      <c r="S1521" s="99" t="str">
        <f t="shared" si="330"/>
        <v>GROWTH</v>
      </c>
      <c r="T1521" s="68">
        <v>0</v>
      </c>
      <c r="U1521" s="100" t="str">
        <f t="shared" si="331"/>
        <v>Apr</v>
      </c>
      <c r="V1521" s="96">
        <v>0</v>
      </c>
      <c r="W1521" s="101">
        <f t="shared" si="332"/>
        <v>35</v>
      </c>
      <c r="X1521" s="102">
        <f t="shared" si="333"/>
        <v>0</v>
      </c>
      <c r="Y1521" s="103" t="b">
        <f t="shared" si="334"/>
        <v>0</v>
      </c>
      <c r="Z1521" s="74">
        <v>0</v>
      </c>
      <c r="AA1521" s="69"/>
      <c r="AB1521" s="69" t="s">
        <v>133</v>
      </c>
      <c r="AC1521" s="84" t="s">
        <v>133</v>
      </c>
      <c r="AD1521" s="3">
        <f t="shared" si="335"/>
        <v>0</v>
      </c>
      <c r="AE1521" s="81"/>
    </row>
    <row r="1522" spans="1:31" ht="14.25" customHeight="1">
      <c r="A1522" s="84" t="s">
        <v>133</v>
      </c>
      <c r="B1522" s="82" t="s">
        <v>55</v>
      </c>
      <c r="C1522" s="82" t="s">
        <v>3348</v>
      </c>
      <c r="D1522" s="82">
        <v>1000004509</v>
      </c>
      <c r="E1522" s="82" t="s">
        <v>3349</v>
      </c>
      <c r="F1522" s="83">
        <v>45961</v>
      </c>
      <c r="G1522" s="66" t="str">
        <f t="shared" si="322"/>
        <v>Targeted Dealer</v>
      </c>
      <c r="H1522" s="66"/>
      <c r="I1522" s="67">
        <v>70</v>
      </c>
      <c r="J1522" s="67">
        <f t="shared" si="323"/>
        <v>65.333333333333343</v>
      </c>
      <c r="K1522" s="68">
        <v>0</v>
      </c>
      <c r="L1522" s="68">
        <f t="shared" si="324"/>
        <v>70</v>
      </c>
      <c r="M1522" s="68">
        <f t="shared" si="325"/>
        <v>0</v>
      </c>
      <c r="N1522" s="96">
        <v>99.8</v>
      </c>
      <c r="O1522" s="97" t="str">
        <f t="shared" si="326"/>
        <v>Mar</v>
      </c>
      <c r="P1522" s="96">
        <f t="shared" si="327"/>
        <v>99.8</v>
      </c>
      <c r="Q1522" s="98">
        <f t="shared" si="328"/>
        <v>-99.8</v>
      </c>
      <c r="R1522" s="97">
        <f t="shared" si="329"/>
        <v>-1</v>
      </c>
      <c r="S1522" s="99" t="str">
        <f t="shared" si="330"/>
        <v>DEGROWTH</v>
      </c>
      <c r="T1522" s="68">
        <v>0</v>
      </c>
      <c r="U1522" s="100" t="str">
        <f t="shared" si="331"/>
        <v>Apr</v>
      </c>
      <c r="V1522" s="96">
        <v>0</v>
      </c>
      <c r="W1522" s="101">
        <f t="shared" si="332"/>
        <v>0</v>
      </c>
      <c r="X1522" s="102">
        <f t="shared" si="333"/>
        <v>0</v>
      </c>
      <c r="Y1522" s="103" t="b">
        <f t="shared" si="334"/>
        <v>0</v>
      </c>
      <c r="Z1522" s="74">
        <v>0</v>
      </c>
      <c r="AA1522" s="69"/>
      <c r="AB1522" s="69" t="s">
        <v>133</v>
      </c>
      <c r="AC1522" s="84" t="s">
        <v>133</v>
      </c>
      <c r="AD1522" s="3">
        <f t="shared" si="335"/>
        <v>1</v>
      </c>
      <c r="AE1522" s="81"/>
    </row>
    <row r="1523" spans="1:31" ht="14.25" customHeight="1">
      <c r="A1523" s="84" t="s">
        <v>133</v>
      </c>
      <c r="B1523" s="82" t="s">
        <v>21</v>
      </c>
      <c r="C1523" s="82" t="s">
        <v>3350</v>
      </c>
      <c r="D1523" s="82">
        <v>1000004515</v>
      </c>
      <c r="E1523" s="82" t="s">
        <v>2095</v>
      </c>
      <c r="F1523" s="83">
        <v>45968</v>
      </c>
      <c r="G1523" s="66" t="str">
        <f t="shared" si="322"/>
        <v>-</v>
      </c>
      <c r="H1523" s="66"/>
      <c r="I1523" s="67">
        <v>0</v>
      </c>
      <c r="J1523" s="67">
        <f t="shared" si="323"/>
        <v>0</v>
      </c>
      <c r="K1523" s="68">
        <v>0</v>
      </c>
      <c r="L1523" s="68">
        <f t="shared" si="324"/>
        <v>0</v>
      </c>
      <c r="M1523" s="68" t="str">
        <f t="shared" si="325"/>
        <v>-</v>
      </c>
      <c r="N1523" s="96">
        <v>0</v>
      </c>
      <c r="O1523" s="97" t="str">
        <f t="shared" si="326"/>
        <v>Mar</v>
      </c>
      <c r="P1523" s="96">
        <f t="shared" si="327"/>
        <v>0</v>
      </c>
      <c r="Q1523" s="98">
        <f t="shared" si="328"/>
        <v>0</v>
      </c>
      <c r="R1523" s="97" t="str">
        <f t="shared" si="329"/>
        <v xml:space="preserve"> </v>
      </c>
      <c r="S1523" s="99" t="b">
        <f t="shared" si="330"/>
        <v>0</v>
      </c>
      <c r="T1523" s="68">
        <v>0</v>
      </c>
      <c r="U1523" s="100" t="str">
        <f t="shared" si="331"/>
        <v>Apr</v>
      </c>
      <c r="V1523" s="96">
        <v>0</v>
      </c>
      <c r="W1523" s="101">
        <f t="shared" si="332"/>
        <v>0</v>
      </c>
      <c r="X1523" s="102">
        <f t="shared" si="333"/>
        <v>0</v>
      </c>
      <c r="Y1523" s="103" t="b">
        <f t="shared" si="334"/>
        <v>0</v>
      </c>
      <c r="Z1523" s="74">
        <v>0</v>
      </c>
      <c r="AA1523" s="69"/>
      <c r="AB1523" s="69" t="s">
        <v>133</v>
      </c>
      <c r="AC1523" s="84" t="s">
        <v>133</v>
      </c>
      <c r="AD1523" s="3">
        <f t="shared" si="335"/>
        <v>1</v>
      </c>
      <c r="AE1523" s="81"/>
    </row>
    <row r="1524" spans="1:31" ht="14.25" customHeight="1">
      <c r="A1524" s="84" t="s">
        <v>133</v>
      </c>
      <c r="B1524" s="82" t="s">
        <v>48</v>
      </c>
      <c r="C1524" s="82" t="s">
        <v>586</v>
      </c>
      <c r="D1524" s="82">
        <v>1000003662</v>
      </c>
      <c r="E1524" s="82" t="s">
        <v>587</v>
      </c>
      <c r="F1524" s="83">
        <v>45135</v>
      </c>
      <c r="G1524" s="66" t="str">
        <f t="shared" si="322"/>
        <v>Targeted Dealer</v>
      </c>
      <c r="H1524" s="66"/>
      <c r="I1524" s="67">
        <v>100</v>
      </c>
      <c r="J1524" s="67">
        <f t="shared" si="323"/>
        <v>93.333333333333343</v>
      </c>
      <c r="K1524" s="68">
        <v>0</v>
      </c>
      <c r="L1524" s="68">
        <f t="shared" si="324"/>
        <v>100</v>
      </c>
      <c r="M1524" s="68">
        <f t="shared" si="325"/>
        <v>0</v>
      </c>
      <c r="N1524" s="96">
        <v>0</v>
      </c>
      <c r="O1524" s="97" t="str">
        <f t="shared" si="326"/>
        <v>Mar</v>
      </c>
      <c r="P1524" s="96">
        <f t="shared" si="327"/>
        <v>0</v>
      </c>
      <c r="Q1524" s="98">
        <f t="shared" si="328"/>
        <v>0</v>
      </c>
      <c r="R1524" s="97" t="str">
        <f t="shared" si="329"/>
        <v xml:space="preserve"> </v>
      </c>
      <c r="S1524" s="99" t="b">
        <f t="shared" si="330"/>
        <v>0</v>
      </c>
      <c r="T1524" s="68">
        <v>30</v>
      </c>
      <c r="U1524" s="100" t="str">
        <f t="shared" si="331"/>
        <v>Apr</v>
      </c>
      <c r="V1524" s="96">
        <v>30</v>
      </c>
      <c r="W1524" s="101">
        <f t="shared" si="332"/>
        <v>-30</v>
      </c>
      <c r="X1524" s="102">
        <f t="shared" si="333"/>
        <v>-1</v>
      </c>
      <c r="Y1524" s="103" t="str">
        <f t="shared" si="334"/>
        <v>DEGROWTH</v>
      </c>
      <c r="Z1524" s="74">
        <v>0</v>
      </c>
      <c r="AA1524" s="69"/>
      <c r="AB1524" s="69" t="s">
        <v>133</v>
      </c>
      <c r="AC1524" s="84" t="s">
        <v>133</v>
      </c>
      <c r="AD1524" s="3">
        <f t="shared" si="335"/>
        <v>1</v>
      </c>
      <c r="AE1524" s="81"/>
    </row>
    <row r="1525" spans="1:31" ht="14.25" customHeight="1">
      <c r="A1525" s="84" t="s">
        <v>133</v>
      </c>
      <c r="B1525" s="82" t="s">
        <v>48</v>
      </c>
      <c r="C1525" s="82" t="s">
        <v>3351</v>
      </c>
      <c r="D1525" s="82">
        <v>1000004486</v>
      </c>
      <c r="E1525" s="82" t="s">
        <v>3352</v>
      </c>
      <c r="F1525" s="83">
        <v>45940</v>
      </c>
      <c r="G1525" s="66" t="str">
        <f t="shared" si="322"/>
        <v>Targeted Dealer</v>
      </c>
      <c r="H1525" s="66"/>
      <c r="I1525" s="67">
        <v>23</v>
      </c>
      <c r="J1525" s="67">
        <f t="shared" si="323"/>
        <v>21.466666666666669</v>
      </c>
      <c r="K1525" s="68">
        <v>50</v>
      </c>
      <c r="L1525" s="68">
        <f t="shared" si="324"/>
        <v>-27</v>
      </c>
      <c r="M1525" s="68">
        <f t="shared" si="325"/>
        <v>232.91925465838509</v>
      </c>
      <c r="N1525" s="96">
        <v>25</v>
      </c>
      <c r="O1525" s="97" t="str">
        <f t="shared" si="326"/>
        <v>Mar</v>
      </c>
      <c r="P1525" s="96">
        <f t="shared" si="327"/>
        <v>25</v>
      </c>
      <c r="Q1525" s="98">
        <f t="shared" si="328"/>
        <v>25</v>
      </c>
      <c r="R1525" s="97">
        <f t="shared" si="329"/>
        <v>1</v>
      </c>
      <c r="S1525" s="99" t="str">
        <f t="shared" si="330"/>
        <v>GROWTH</v>
      </c>
      <c r="T1525" s="68">
        <v>0</v>
      </c>
      <c r="U1525" s="100" t="str">
        <f t="shared" si="331"/>
        <v>Apr</v>
      </c>
      <c r="V1525" s="96">
        <v>0</v>
      </c>
      <c r="W1525" s="101">
        <f t="shared" si="332"/>
        <v>50</v>
      </c>
      <c r="X1525" s="102">
        <f t="shared" si="333"/>
        <v>0</v>
      </c>
      <c r="Y1525" s="103" t="b">
        <f t="shared" si="334"/>
        <v>0</v>
      </c>
      <c r="Z1525" s="74">
        <v>0</v>
      </c>
      <c r="AA1525" s="69"/>
      <c r="AB1525" s="69" t="s">
        <v>133</v>
      </c>
      <c r="AC1525" s="84" t="s">
        <v>133</v>
      </c>
      <c r="AD1525" s="3">
        <f t="shared" si="335"/>
        <v>0</v>
      </c>
      <c r="AE1525" s="81"/>
    </row>
    <row r="1526" spans="1:31" ht="14.25" customHeight="1">
      <c r="A1526" s="84" t="s">
        <v>133</v>
      </c>
      <c r="B1526" s="82" t="s">
        <v>48</v>
      </c>
      <c r="C1526" s="82" t="s">
        <v>3353</v>
      </c>
      <c r="D1526" s="82">
        <v>1000004135</v>
      </c>
      <c r="E1526" s="82" t="s">
        <v>3354</v>
      </c>
      <c r="F1526" s="83">
        <v>45559</v>
      </c>
      <c r="G1526" s="66" t="str">
        <f t="shared" si="322"/>
        <v>Targeted Dealer</v>
      </c>
      <c r="H1526" s="66"/>
      <c r="I1526" s="67">
        <v>50</v>
      </c>
      <c r="J1526" s="67">
        <f t="shared" si="323"/>
        <v>46.666666666666671</v>
      </c>
      <c r="K1526" s="68">
        <v>27</v>
      </c>
      <c r="L1526" s="68">
        <f t="shared" si="324"/>
        <v>23</v>
      </c>
      <c r="M1526" s="68">
        <f t="shared" si="325"/>
        <v>57.857142857142847</v>
      </c>
      <c r="N1526" s="96">
        <v>67</v>
      </c>
      <c r="O1526" s="97" t="str">
        <f t="shared" si="326"/>
        <v>Mar</v>
      </c>
      <c r="P1526" s="96">
        <f t="shared" si="327"/>
        <v>67</v>
      </c>
      <c r="Q1526" s="98">
        <f t="shared" si="328"/>
        <v>-40</v>
      </c>
      <c r="R1526" s="97">
        <f t="shared" si="329"/>
        <v>-0.59701492537313428</v>
      </c>
      <c r="S1526" s="99" t="str">
        <f t="shared" si="330"/>
        <v>DEGROWTH</v>
      </c>
      <c r="T1526" s="68">
        <v>0</v>
      </c>
      <c r="U1526" s="100" t="str">
        <f t="shared" si="331"/>
        <v>Apr</v>
      </c>
      <c r="V1526" s="96">
        <v>0</v>
      </c>
      <c r="W1526" s="101">
        <f t="shared" si="332"/>
        <v>27</v>
      </c>
      <c r="X1526" s="102">
        <f t="shared" si="333"/>
        <v>0</v>
      </c>
      <c r="Y1526" s="103" t="b">
        <f t="shared" si="334"/>
        <v>0</v>
      </c>
      <c r="Z1526" s="74">
        <v>0</v>
      </c>
      <c r="AA1526" s="69"/>
      <c r="AB1526" s="69" t="s">
        <v>133</v>
      </c>
      <c r="AC1526" s="84" t="s">
        <v>133</v>
      </c>
      <c r="AD1526" s="3">
        <f t="shared" si="335"/>
        <v>0</v>
      </c>
      <c r="AE1526" s="81"/>
    </row>
    <row r="1527" spans="1:31" ht="14.25" customHeight="1">
      <c r="A1527" s="84" t="s">
        <v>133</v>
      </c>
      <c r="B1527" s="82" t="s">
        <v>48</v>
      </c>
      <c r="C1527" s="82" t="s">
        <v>3355</v>
      </c>
      <c r="D1527" s="82">
        <v>1000003712</v>
      </c>
      <c r="E1527" s="82" t="s">
        <v>3356</v>
      </c>
      <c r="F1527" s="83">
        <v>45173</v>
      </c>
      <c r="G1527" s="66" t="str">
        <f t="shared" si="322"/>
        <v>Targeted Dealer</v>
      </c>
      <c r="H1527" s="66"/>
      <c r="I1527" s="67">
        <v>23</v>
      </c>
      <c r="J1527" s="67">
        <f t="shared" si="323"/>
        <v>21.466666666666669</v>
      </c>
      <c r="K1527" s="68">
        <v>23</v>
      </c>
      <c r="L1527" s="68">
        <f t="shared" si="324"/>
        <v>0</v>
      </c>
      <c r="M1527" s="68">
        <f t="shared" si="325"/>
        <v>107.14285714285714</v>
      </c>
      <c r="N1527" s="96">
        <v>46</v>
      </c>
      <c r="O1527" s="97" t="str">
        <f t="shared" si="326"/>
        <v>Mar</v>
      </c>
      <c r="P1527" s="96">
        <f t="shared" si="327"/>
        <v>46</v>
      </c>
      <c r="Q1527" s="98">
        <f t="shared" si="328"/>
        <v>-23</v>
      </c>
      <c r="R1527" s="97">
        <f t="shared" si="329"/>
        <v>-0.5</v>
      </c>
      <c r="S1527" s="99" t="str">
        <f t="shared" si="330"/>
        <v>DEGROWTH</v>
      </c>
      <c r="T1527" s="68">
        <v>0</v>
      </c>
      <c r="U1527" s="100" t="str">
        <f t="shared" si="331"/>
        <v>Apr</v>
      </c>
      <c r="V1527" s="96">
        <v>0</v>
      </c>
      <c r="W1527" s="101">
        <f t="shared" si="332"/>
        <v>23</v>
      </c>
      <c r="X1527" s="102">
        <f t="shared" si="333"/>
        <v>0</v>
      </c>
      <c r="Y1527" s="103" t="b">
        <f t="shared" si="334"/>
        <v>0</v>
      </c>
      <c r="Z1527" s="74">
        <v>0</v>
      </c>
      <c r="AA1527" s="69"/>
      <c r="AB1527" s="69" t="s">
        <v>133</v>
      </c>
      <c r="AC1527" s="84" t="s">
        <v>133</v>
      </c>
      <c r="AD1527" s="3">
        <f t="shared" si="335"/>
        <v>0</v>
      </c>
      <c r="AE1527" s="81"/>
    </row>
    <row r="1528" spans="1:31" ht="14.25" customHeight="1">
      <c r="A1528" s="84" t="s">
        <v>133</v>
      </c>
      <c r="B1528" s="82" t="s">
        <v>145</v>
      </c>
      <c r="C1528" s="82" t="s">
        <v>3357</v>
      </c>
      <c r="D1528" s="82">
        <v>1000004511</v>
      </c>
      <c r="E1528" s="82" t="s">
        <v>3358</v>
      </c>
      <c r="F1528" s="83">
        <v>45966</v>
      </c>
      <c r="G1528" s="66" t="str">
        <f t="shared" si="322"/>
        <v>Targeted Dealer</v>
      </c>
      <c r="H1528" s="66"/>
      <c r="I1528" s="67">
        <v>40</v>
      </c>
      <c r="J1528" s="67">
        <f t="shared" si="323"/>
        <v>37.333333333333329</v>
      </c>
      <c r="K1528" s="68">
        <v>20</v>
      </c>
      <c r="L1528" s="68">
        <f t="shared" si="324"/>
        <v>20</v>
      </c>
      <c r="M1528" s="68">
        <f t="shared" si="325"/>
        <v>53.571428571428577</v>
      </c>
      <c r="N1528" s="96">
        <v>15</v>
      </c>
      <c r="O1528" s="97" t="str">
        <f t="shared" si="326"/>
        <v>Mar</v>
      </c>
      <c r="P1528" s="96">
        <f t="shared" si="327"/>
        <v>15</v>
      </c>
      <c r="Q1528" s="98">
        <f t="shared" si="328"/>
        <v>5</v>
      </c>
      <c r="R1528" s="97">
        <f t="shared" si="329"/>
        <v>0.33333333333333326</v>
      </c>
      <c r="S1528" s="99" t="str">
        <f t="shared" si="330"/>
        <v>GROWTH</v>
      </c>
      <c r="T1528" s="68">
        <v>0</v>
      </c>
      <c r="U1528" s="100" t="str">
        <f t="shared" si="331"/>
        <v>Apr</v>
      </c>
      <c r="V1528" s="96">
        <v>0</v>
      </c>
      <c r="W1528" s="101">
        <f t="shared" si="332"/>
        <v>20</v>
      </c>
      <c r="X1528" s="102">
        <f t="shared" si="333"/>
        <v>0</v>
      </c>
      <c r="Y1528" s="103" t="b">
        <f t="shared" si="334"/>
        <v>0</v>
      </c>
      <c r="Z1528" s="74">
        <v>0</v>
      </c>
      <c r="AA1528" s="69"/>
      <c r="AB1528" s="69" t="s">
        <v>133</v>
      </c>
      <c r="AC1528" s="84" t="s">
        <v>133</v>
      </c>
      <c r="AD1528" s="3">
        <f t="shared" si="335"/>
        <v>0</v>
      </c>
      <c r="AE1528" s="81"/>
    </row>
    <row r="1529" spans="1:31" ht="14.25" customHeight="1">
      <c r="A1529" s="84" t="s">
        <v>133</v>
      </c>
      <c r="B1529" s="82" t="s">
        <v>27</v>
      </c>
      <c r="C1529" s="82" t="s">
        <v>3359</v>
      </c>
      <c r="D1529" s="82">
        <v>1000004544</v>
      </c>
      <c r="E1529" s="82" t="s">
        <v>3360</v>
      </c>
      <c r="F1529" s="83">
        <v>45978</v>
      </c>
      <c r="G1529" s="66" t="str">
        <f t="shared" si="322"/>
        <v>Targeted Dealer</v>
      </c>
      <c r="H1529" s="66"/>
      <c r="I1529" s="67">
        <v>20</v>
      </c>
      <c r="J1529" s="67">
        <f t="shared" si="323"/>
        <v>18.666666666666664</v>
      </c>
      <c r="K1529" s="68">
        <v>3</v>
      </c>
      <c r="L1529" s="68">
        <f t="shared" si="324"/>
        <v>17</v>
      </c>
      <c r="M1529" s="68">
        <f t="shared" si="325"/>
        <v>16.071428571428573</v>
      </c>
      <c r="N1529" s="96">
        <v>3</v>
      </c>
      <c r="O1529" s="97" t="str">
        <f t="shared" si="326"/>
        <v>Mar</v>
      </c>
      <c r="P1529" s="96">
        <f t="shared" si="327"/>
        <v>3</v>
      </c>
      <c r="Q1529" s="98">
        <f t="shared" si="328"/>
        <v>0</v>
      </c>
      <c r="R1529" s="97">
        <f t="shared" si="329"/>
        <v>0</v>
      </c>
      <c r="S1529" s="99" t="str">
        <f t="shared" si="330"/>
        <v>GROWTH</v>
      </c>
      <c r="T1529" s="68">
        <v>0</v>
      </c>
      <c r="U1529" s="100" t="str">
        <f t="shared" si="331"/>
        <v>Apr</v>
      </c>
      <c r="V1529" s="96">
        <v>0</v>
      </c>
      <c r="W1529" s="101">
        <f t="shared" si="332"/>
        <v>3</v>
      </c>
      <c r="X1529" s="102">
        <f t="shared" si="333"/>
        <v>0</v>
      </c>
      <c r="Y1529" s="103" t="b">
        <f t="shared" si="334"/>
        <v>0</v>
      </c>
      <c r="Z1529" s="74">
        <v>0</v>
      </c>
      <c r="AA1529" s="69"/>
      <c r="AB1529" s="69" t="s">
        <v>133</v>
      </c>
      <c r="AC1529" s="84" t="s">
        <v>133</v>
      </c>
      <c r="AD1529" s="3">
        <f t="shared" si="335"/>
        <v>0</v>
      </c>
      <c r="AE1529" s="81"/>
    </row>
    <row r="1530" spans="1:31" ht="14.25" customHeight="1">
      <c r="A1530" s="84" t="s">
        <v>133</v>
      </c>
      <c r="B1530" s="82" t="s">
        <v>27</v>
      </c>
      <c r="C1530" s="82" t="s">
        <v>3361</v>
      </c>
      <c r="D1530" s="82">
        <v>1000004539</v>
      </c>
      <c r="E1530" s="82" t="s">
        <v>3362</v>
      </c>
      <c r="F1530" s="83">
        <v>45981</v>
      </c>
      <c r="G1530" s="66" t="str">
        <f t="shared" si="322"/>
        <v>Targeted Dealer</v>
      </c>
      <c r="H1530" s="66"/>
      <c r="I1530" s="67">
        <v>40</v>
      </c>
      <c r="J1530" s="67">
        <f t="shared" si="323"/>
        <v>37.333333333333329</v>
      </c>
      <c r="K1530" s="68">
        <v>37.65</v>
      </c>
      <c r="L1530" s="68">
        <f t="shared" si="324"/>
        <v>2.3500000000000014</v>
      </c>
      <c r="M1530" s="68">
        <f t="shared" si="325"/>
        <v>100.84821428571429</v>
      </c>
      <c r="N1530" s="96">
        <v>40</v>
      </c>
      <c r="O1530" s="97" t="str">
        <f t="shared" si="326"/>
        <v>Mar</v>
      </c>
      <c r="P1530" s="96">
        <f t="shared" si="327"/>
        <v>40</v>
      </c>
      <c r="Q1530" s="98">
        <f t="shared" si="328"/>
        <v>-2.3500000000000014</v>
      </c>
      <c r="R1530" s="97">
        <f t="shared" si="329"/>
        <v>-5.875000000000008E-2</v>
      </c>
      <c r="S1530" s="99" t="str">
        <f t="shared" si="330"/>
        <v>DEGROWTH</v>
      </c>
      <c r="T1530" s="68">
        <v>0</v>
      </c>
      <c r="U1530" s="100" t="str">
        <f t="shared" si="331"/>
        <v>Apr</v>
      </c>
      <c r="V1530" s="96">
        <v>0</v>
      </c>
      <c r="W1530" s="101">
        <f t="shared" si="332"/>
        <v>37.65</v>
      </c>
      <c r="X1530" s="102">
        <f t="shared" si="333"/>
        <v>0</v>
      </c>
      <c r="Y1530" s="103" t="b">
        <f t="shared" si="334"/>
        <v>0</v>
      </c>
      <c r="Z1530" s="74">
        <v>0</v>
      </c>
      <c r="AA1530" s="69"/>
      <c r="AB1530" s="69" t="s">
        <v>133</v>
      </c>
      <c r="AC1530" s="84" t="s">
        <v>133</v>
      </c>
      <c r="AD1530" s="3">
        <f t="shared" si="335"/>
        <v>0</v>
      </c>
      <c r="AE1530" s="81"/>
    </row>
    <row r="1531" spans="1:31" ht="14.25" customHeight="1">
      <c r="A1531" s="84" t="s">
        <v>133</v>
      </c>
      <c r="B1531" s="82" t="s">
        <v>47</v>
      </c>
      <c r="C1531" s="82" t="s">
        <v>588</v>
      </c>
      <c r="D1531" s="82">
        <v>1000004427</v>
      </c>
      <c r="E1531" s="82" t="s">
        <v>589</v>
      </c>
      <c r="F1531" s="83">
        <v>45867</v>
      </c>
      <c r="G1531" s="66" t="str">
        <f t="shared" si="322"/>
        <v>Targeted Dealer</v>
      </c>
      <c r="H1531" s="66"/>
      <c r="I1531" s="67">
        <v>20</v>
      </c>
      <c r="J1531" s="67">
        <f t="shared" si="323"/>
        <v>18.666666666666664</v>
      </c>
      <c r="K1531" s="68">
        <v>20</v>
      </c>
      <c r="L1531" s="68">
        <f t="shared" si="324"/>
        <v>0</v>
      </c>
      <c r="M1531" s="68">
        <f t="shared" si="325"/>
        <v>107.14285714285715</v>
      </c>
      <c r="N1531" s="96">
        <v>0</v>
      </c>
      <c r="O1531" s="97" t="str">
        <f t="shared" si="326"/>
        <v>Mar</v>
      </c>
      <c r="P1531" s="96">
        <f t="shared" si="327"/>
        <v>0</v>
      </c>
      <c r="Q1531" s="98">
        <f t="shared" si="328"/>
        <v>20</v>
      </c>
      <c r="R1531" s="97" t="str">
        <f t="shared" si="329"/>
        <v xml:space="preserve"> </v>
      </c>
      <c r="S1531" s="99" t="b">
        <f t="shared" si="330"/>
        <v>0</v>
      </c>
      <c r="T1531" s="68">
        <v>0</v>
      </c>
      <c r="U1531" s="100" t="str">
        <f t="shared" si="331"/>
        <v>Apr</v>
      </c>
      <c r="V1531" s="96">
        <v>0</v>
      </c>
      <c r="W1531" s="101">
        <f t="shared" si="332"/>
        <v>20</v>
      </c>
      <c r="X1531" s="102">
        <f t="shared" si="333"/>
        <v>0</v>
      </c>
      <c r="Y1531" s="103" t="b">
        <f t="shared" si="334"/>
        <v>0</v>
      </c>
      <c r="Z1531" s="74">
        <v>0</v>
      </c>
      <c r="AA1531" s="69"/>
      <c r="AB1531" s="69" t="s">
        <v>133</v>
      </c>
      <c r="AC1531" s="84" t="s">
        <v>133</v>
      </c>
      <c r="AD1531" s="3">
        <f t="shared" si="335"/>
        <v>0</v>
      </c>
      <c r="AE1531" s="81"/>
    </row>
    <row r="1532" spans="1:31" ht="14.25" customHeight="1">
      <c r="A1532" s="84" t="s">
        <v>134</v>
      </c>
      <c r="B1532" s="82" t="s">
        <v>81</v>
      </c>
      <c r="C1532" s="82" t="s">
        <v>590</v>
      </c>
      <c r="D1532" s="82">
        <v>1000000156</v>
      </c>
      <c r="E1532" s="82" t="s">
        <v>591</v>
      </c>
      <c r="F1532" s="83">
        <v>44738</v>
      </c>
      <c r="G1532" s="66" t="str">
        <f t="shared" si="322"/>
        <v>-</v>
      </c>
      <c r="H1532" s="66"/>
      <c r="I1532" s="67">
        <v>0</v>
      </c>
      <c r="J1532" s="67">
        <f t="shared" si="323"/>
        <v>0</v>
      </c>
      <c r="K1532" s="68">
        <v>0</v>
      </c>
      <c r="L1532" s="68">
        <f t="shared" si="324"/>
        <v>0</v>
      </c>
      <c r="M1532" s="68" t="str">
        <f t="shared" si="325"/>
        <v>-</v>
      </c>
      <c r="N1532" s="96">
        <v>0</v>
      </c>
      <c r="O1532" s="97" t="str">
        <f t="shared" si="326"/>
        <v>Mar</v>
      </c>
      <c r="P1532" s="96">
        <f t="shared" si="327"/>
        <v>0</v>
      </c>
      <c r="Q1532" s="98">
        <f t="shared" si="328"/>
        <v>0</v>
      </c>
      <c r="R1532" s="97" t="str">
        <f t="shared" si="329"/>
        <v xml:space="preserve"> </v>
      </c>
      <c r="S1532" s="99" t="b">
        <f t="shared" si="330"/>
        <v>0</v>
      </c>
      <c r="T1532" s="68">
        <v>0</v>
      </c>
      <c r="U1532" s="100" t="str">
        <f t="shared" si="331"/>
        <v>Apr</v>
      </c>
      <c r="V1532" s="96">
        <v>0</v>
      </c>
      <c r="W1532" s="101">
        <f t="shared" si="332"/>
        <v>0</v>
      </c>
      <c r="X1532" s="102">
        <f t="shared" si="333"/>
        <v>0</v>
      </c>
      <c r="Y1532" s="103" t="b">
        <f t="shared" si="334"/>
        <v>0</v>
      </c>
      <c r="Z1532" s="74">
        <v>0</v>
      </c>
      <c r="AA1532" s="69"/>
      <c r="AB1532" s="69" t="s">
        <v>133</v>
      </c>
      <c r="AC1532" s="84" t="s">
        <v>134</v>
      </c>
      <c r="AD1532" s="3">
        <f t="shared" si="335"/>
        <v>1</v>
      </c>
      <c r="AE1532" s="81"/>
    </row>
    <row r="1533" spans="1:31" ht="14.25" customHeight="1">
      <c r="A1533" s="84" t="s">
        <v>134</v>
      </c>
      <c r="B1533" s="82" t="s">
        <v>58</v>
      </c>
      <c r="C1533" s="82" t="s">
        <v>3363</v>
      </c>
      <c r="D1533" s="82">
        <v>1000004513</v>
      </c>
      <c r="E1533" s="82" t="s">
        <v>3364</v>
      </c>
      <c r="F1533" s="83">
        <v>45961</v>
      </c>
      <c r="G1533" s="66" t="str">
        <f t="shared" si="322"/>
        <v>Targeted Dealer</v>
      </c>
      <c r="H1533" s="66"/>
      <c r="I1533" s="67">
        <v>30</v>
      </c>
      <c r="J1533" s="67">
        <f t="shared" si="323"/>
        <v>28</v>
      </c>
      <c r="K1533" s="68">
        <v>47</v>
      </c>
      <c r="L1533" s="68">
        <f t="shared" si="324"/>
        <v>-17</v>
      </c>
      <c r="M1533" s="68">
        <f t="shared" si="325"/>
        <v>167.85714285714283</v>
      </c>
      <c r="N1533" s="96">
        <v>20</v>
      </c>
      <c r="O1533" s="97" t="str">
        <f t="shared" si="326"/>
        <v>Mar</v>
      </c>
      <c r="P1533" s="96">
        <f t="shared" si="327"/>
        <v>20</v>
      </c>
      <c r="Q1533" s="98">
        <f t="shared" si="328"/>
        <v>27</v>
      </c>
      <c r="R1533" s="97">
        <f t="shared" si="329"/>
        <v>1.35</v>
      </c>
      <c r="S1533" s="99" t="str">
        <f t="shared" si="330"/>
        <v>GROWTH</v>
      </c>
      <c r="T1533" s="68">
        <v>0</v>
      </c>
      <c r="U1533" s="100" t="str">
        <f t="shared" si="331"/>
        <v>Apr</v>
      </c>
      <c r="V1533" s="96">
        <v>0</v>
      </c>
      <c r="W1533" s="101">
        <f t="shared" si="332"/>
        <v>47</v>
      </c>
      <c r="X1533" s="102">
        <f t="shared" si="333"/>
        <v>0</v>
      </c>
      <c r="Y1533" s="103" t="b">
        <f t="shared" si="334"/>
        <v>0</v>
      </c>
      <c r="Z1533" s="74">
        <v>0</v>
      </c>
      <c r="AA1533" s="69"/>
      <c r="AB1533" s="69" t="s">
        <v>133</v>
      </c>
      <c r="AC1533" s="84" t="s">
        <v>134</v>
      </c>
      <c r="AD1533" s="3">
        <f t="shared" si="335"/>
        <v>0</v>
      </c>
      <c r="AE1533" s="81"/>
    </row>
    <row r="1534" spans="1:31" ht="14.25" customHeight="1">
      <c r="A1534" s="84" t="s">
        <v>134</v>
      </c>
      <c r="B1534" s="82" t="s">
        <v>62</v>
      </c>
      <c r="C1534" s="82" t="s">
        <v>3365</v>
      </c>
      <c r="D1534" s="82">
        <v>1000000363</v>
      </c>
      <c r="E1534" s="82" t="s">
        <v>3366</v>
      </c>
      <c r="F1534" s="83">
        <v>44738</v>
      </c>
      <c r="G1534" s="66" t="str">
        <f t="shared" si="322"/>
        <v>Targeted Dealer</v>
      </c>
      <c r="H1534" s="66"/>
      <c r="I1534" s="67">
        <v>20</v>
      </c>
      <c r="J1534" s="67">
        <f t="shared" si="323"/>
        <v>18.666666666666664</v>
      </c>
      <c r="K1534" s="68">
        <v>115.75</v>
      </c>
      <c r="L1534" s="68">
        <f t="shared" si="324"/>
        <v>-95.75</v>
      </c>
      <c r="M1534" s="68">
        <f t="shared" si="325"/>
        <v>620.08928571428578</v>
      </c>
      <c r="N1534" s="96">
        <v>85.25</v>
      </c>
      <c r="O1534" s="97" t="str">
        <f t="shared" si="326"/>
        <v>Mar</v>
      </c>
      <c r="P1534" s="96">
        <f t="shared" si="327"/>
        <v>85.25</v>
      </c>
      <c r="Q1534" s="98">
        <f t="shared" si="328"/>
        <v>30.5</v>
      </c>
      <c r="R1534" s="97">
        <f t="shared" si="329"/>
        <v>0.35777126099706735</v>
      </c>
      <c r="S1534" s="99" t="str">
        <f t="shared" si="330"/>
        <v>GROWTH</v>
      </c>
      <c r="T1534" s="68">
        <v>3.5</v>
      </c>
      <c r="U1534" s="100" t="str">
        <f t="shared" si="331"/>
        <v>Apr</v>
      </c>
      <c r="V1534" s="96">
        <v>3.5</v>
      </c>
      <c r="W1534" s="101">
        <f t="shared" si="332"/>
        <v>112.25</v>
      </c>
      <c r="X1534" s="102">
        <f t="shared" si="333"/>
        <v>32.071428571428569</v>
      </c>
      <c r="Y1534" s="103" t="str">
        <f t="shared" si="334"/>
        <v>GROWTH</v>
      </c>
      <c r="Z1534" s="74">
        <v>0</v>
      </c>
      <c r="AA1534" s="69"/>
      <c r="AB1534" s="69" t="s">
        <v>133</v>
      </c>
      <c r="AC1534" s="84" t="s">
        <v>134</v>
      </c>
      <c r="AD1534" s="3">
        <f t="shared" si="335"/>
        <v>0</v>
      </c>
      <c r="AE1534" s="81"/>
    </row>
    <row r="1535" spans="1:31" ht="14.25" customHeight="1">
      <c r="A1535" s="84" t="s">
        <v>134</v>
      </c>
      <c r="B1535" s="82" t="s">
        <v>62</v>
      </c>
      <c r="C1535" s="82" t="s">
        <v>3367</v>
      </c>
      <c r="D1535" s="82">
        <v>1000000334</v>
      </c>
      <c r="E1535" s="82" t="s">
        <v>3368</v>
      </c>
      <c r="F1535" s="83">
        <v>44738</v>
      </c>
      <c r="G1535" s="66" t="str">
        <f t="shared" si="322"/>
        <v>-</v>
      </c>
      <c r="H1535" s="66"/>
      <c r="I1535" s="67">
        <v>0</v>
      </c>
      <c r="J1535" s="67">
        <f t="shared" si="323"/>
        <v>0</v>
      </c>
      <c r="K1535" s="68">
        <v>0</v>
      </c>
      <c r="L1535" s="68">
        <f t="shared" si="324"/>
        <v>0</v>
      </c>
      <c r="M1535" s="68" t="str">
        <f t="shared" si="325"/>
        <v>-</v>
      </c>
      <c r="N1535" s="96">
        <v>0</v>
      </c>
      <c r="O1535" s="97" t="str">
        <f t="shared" si="326"/>
        <v>Mar</v>
      </c>
      <c r="P1535" s="96">
        <f t="shared" si="327"/>
        <v>0</v>
      </c>
      <c r="Q1535" s="98">
        <f t="shared" si="328"/>
        <v>0</v>
      </c>
      <c r="R1535" s="97" t="str">
        <f t="shared" si="329"/>
        <v xml:space="preserve"> </v>
      </c>
      <c r="S1535" s="99" t="b">
        <f t="shared" si="330"/>
        <v>0</v>
      </c>
      <c r="T1535" s="68">
        <v>0</v>
      </c>
      <c r="U1535" s="100" t="str">
        <f t="shared" si="331"/>
        <v>Apr</v>
      </c>
      <c r="V1535" s="96">
        <v>0</v>
      </c>
      <c r="W1535" s="101">
        <f t="shared" si="332"/>
        <v>0</v>
      </c>
      <c r="X1535" s="102">
        <f t="shared" si="333"/>
        <v>0</v>
      </c>
      <c r="Y1535" s="103" t="b">
        <f t="shared" si="334"/>
        <v>0</v>
      </c>
      <c r="Z1535" s="74">
        <v>0</v>
      </c>
      <c r="AA1535" s="69"/>
      <c r="AB1535" s="69" t="s">
        <v>133</v>
      </c>
      <c r="AC1535" s="84" t="s">
        <v>134</v>
      </c>
      <c r="AD1535" s="3">
        <f t="shared" si="335"/>
        <v>1</v>
      </c>
      <c r="AE1535" s="81"/>
    </row>
    <row r="1536" spans="1:31" ht="14.25" customHeight="1">
      <c r="A1536" s="84" t="s">
        <v>134</v>
      </c>
      <c r="B1536" s="82" t="s">
        <v>62</v>
      </c>
      <c r="C1536" s="82" t="s">
        <v>3369</v>
      </c>
      <c r="D1536" s="82">
        <v>1000000335</v>
      </c>
      <c r="E1536" s="82" t="s">
        <v>3370</v>
      </c>
      <c r="F1536" s="83">
        <v>44738</v>
      </c>
      <c r="G1536" s="66" t="str">
        <f t="shared" si="322"/>
        <v>Targeted Dealer</v>
      </c>
      <c r="H1536" s="66"/>
      <c r="I1536" s="67">
        <v>20</v>
      </c>
      <c r="J1536" s="67">
        <f t="shared" si="323"/>
        <v>18.666666666666664</v>
      </c>
      <c r="K1536" s="68">
        <v>0</v>
      </c>
      <c r="L1536" s="68">
        <f t="shared" si="324"/>
        <v>20</v>
      </c>
      <c r="M1536" s="68">
        <f t="shared" si="325"/>
        <v>0</v>
      </c>
      <c r="N1536" s="96">
        <v>0</v>
      </c>
      <c r="O1536" s="97" t="str">
        <f t="shared" si="326"/>
        <v>Mar</v>
      </c>
      <c r="P1536" s="96">
        <f t="shared" si="327"/>
        <v>0</v>
      </c>
      <c r="Q1536" s="98">
        <f t="shared" si="328"/>
        <v>0</v>
      </c>
      <c r="R1536" s="97" t="str">
        <f t="shared" si="329"/>
        <v xml:space="preserve"> </v>
      </c>
      <c r="S1536" s="99" t="b">
        <f t="shared" si="330"/>
        <v>0</v>
      </c>
      <c r="T1536" s="68">
        <v>0</v>
      </c>
      <c r="U1536" s="100" t="str">
        <f t="shared" si="331"/>
        <v>Apr</v>
      </c>
      <c r="V1536" s="96">
        <v>0</v>
      </c>
      <c r="W1536" s="101">
        <f t="shared" si="332"/>
        <v>0</v>
      </c>
      <c r="X1536" s="102">
        <f t="shared" si="333"/>
        <v>0</v>
      </c>
      <c r="Y1536" s="103" t="b">
        <f t="shared" si="334"/>
        <v>0</v>
      </c>
      <c r="Z1536" s="74">
        <v>0</v>
      </c>
      <c r="AA1536" s="69"/>
      <c r="AB1536" s="69" t="s">
        <v>133</v>
      </c>
      <c r="AC1536" s="84" t="s">
        <v>134</v>
      </c>
      <c r="AD1536" s="3">
        <f t="shared" si="335"/>
        <v>1</v>
      </c>
      <c r="AE1536" s="81"/>
    </row>
    <row r="1537" spans="1:31" ht="14.25" customHeight="1">
      <c r="A1537" s="84" t="s">
        <v>134</v>
      </c>
      <c r="B1537" s="82" t="s">
        <v>62</v>
      </c>
      <c r="C1537" s="82" t="s">
        <v>3371</v>
      </c>
      <c r="D1537" s="82">
        <v>1000003204</v>
      </c>
      <c r="E1537" s="82" t="s">
        <v>3372</v>
      </c>
      <c r="F1537" s="83">
        <v>44926</v>
      </c>
      <c r="G1537" s="66" t="str">
        <f t="shared" si="322"/>
        <v>Targeted Dealer</v>
      </c>
      <c r="H1537" s="66"/>
      <c r="I1537" s="67">
        <v>20</v>
      </c>
      <c r="J1537" s="67">
        <f t="shared" si="323"/>
        <v>18.666666666666664</v>
      </c>
      <c r="K1537" s="68">
        <v>0</v>
      </c>
      <c r="L1537" s="68">
        <f t="shared" si="324"/>
        <v>20</v>
      </c>
      <c r="M1537" s="68">
        <f t="shared" si="325"/>
        <v>0</v>
      </c>
      <c r="N1537" s="96">
        <v>0</v>
      </c>
      <c r="O1537" s="97" t="str">
        <f t="shared" si="326"/>
        <v>Mar</v>
      </c>
      <c r="P1537" s="96">
        <f t="shared" si="327"/>
        <v>0</v>
      </c>
      <c r="Q1537" s="98">
        <f t="shared" si="328"/>
        <v>0</v>
      </c>
      <c r="R1537" s="97" t="str">
        <f t="shared" si="329"/>
        <v xml:space="preserve"> </v>
      </c>
      <c r="S1537" s="99" t="b">
        <f t="shared" si="330"/>
        <v>0</v>
      </c>
      <c r="T1537" s="68">
        <v>0</v>
      </c>
      <c r="U1537" s="100" t="str">
        <f t="shared" si="331"/>
        <v>Apr</v>
      </c>
      <c r="V1537" s="96">
        <v>0</v>
      </c>
      <c r="W1537" s="101">
        <f t="shared" si="332"/>
        <v>0</v>
      </c>
      <c r="X1537" s="102">
        <f t="shared" si="333"/>
        <v>0</v>
      </c>
      <c r="Y1537" s="103" t="b">
        <f t="shared" si="334"/>
        <v>0</v>
      </c>
      <c r="Z1537" s="74">
        <v>0</v>
      </c>
      <c r="AA1537" s="69"/>
      <c r="AB1537" s="69" t="s">
        <v>133</v>
      </c>
      <c r="AC1537" s="84" t="s">
        <v>134</v>
      </c>
      <c r="AD1537" s="3">
        <f t="shared" si="335"/>
        <v>1</v>
      </c>
      <c r="AE1537" s="81"/>
    </row>
    <row r="1538" spans="1:31" ht="14.25" customHeight="1">
      <c r="A1538" s="84" t="s">
        <v>134</v>
      </c>
      <c r="B1538" s="82" t="s">
        <v>62</v>
      </c>
      <c r="C1538" s="82" t="s">
        <v>3373</v>
      </c>
      <c r="D1538" s="82">
        <v>1000004403</v>
      </c>
      <c r="E1538" s="82" t="s">
        <v>3374</v>
      </c>
      <c r="F1538" s="83">
        <v>45827</v>
      </c>
      <c r="G1538" s="66" t="str">
        <f t="shared" si="322"/>
        <v>Targeted Dealer</v>
      </c>
      <c r="H1538" s="66"/>
      <c r="I1538" s="67">
        <v>20</v>
      </c>
      <c r="J1538" s="67">
        <f t="shared" si="323"/>
        <v>18.666666666666664</v>
      </c>
      <c r="K1538" s="68">
        <v>25</v>
      </c>
      <c r="L1538" s="68">
        <f t="shared" si="324"/>
        <v>-5</v>
      </c>
      <c r="M1538" s="68">
        <f t="shared" si="325"/>
        <v>133.92857142857144</v>
      </c>
      <c r="N1538" s="96">
        <v>26.5</v>
      </c>
      <c r="O1538" s="97" t="str">
        <f t="shared" si="326"/>
        <v>Mar</v>
      </c>
      <c r="P1538" s="96">
        <f t="shared" si="327"/>
        <v>26.5</v>
      </c>
      <c r="Q1538" s="98">
        <f t="shared" si="328"/>
        <v>-1.5</v>
      </c>
      <c r="R1538" s="97">
        <f t="shared" si="329"/>
        <v>-5.6603773584905648E-2</v>
      </c>
      <c r="S1538" s="99" t="str">
        <f t="shared" si="330"/>
        <v>DEGROWTH</v>
      </c>
      <c r="T1538" s="68">
        <v>0</v>
      </c>
      <c r="U1538" s="100" t="str">
        <f t="shared" si="331"/>
        <v>Apr</v>
      </c>
      <c r="V1538" s="96">
        <v>0</v>
      </c>
      <c r="W1538" s="101">
        <f t="shared" si="332"/>
        <v>25</v>
      </c>
      <c r="X1538" s="102">
        <f t="shared" si="333"/>
        <v>0</v>
      </c>
      <c r="Y1538" s="103" t="b">
        <f t="shared" si="334"/>
        <v>0</v>
      </c>
      <c r="Z1538" s="74">
        <v>0</v>
      </c>
      <c r="AA1538" s="69"/>
      <c r="AB1538" s="69" t="s">
        <v>133</v>
      </c>
      <c r="AC1538" s="84" t="s">
        <v>134</v>
      </c>
      <c r="AD1538" s="3">
        <f t="shared" si="335"/>
        <v>0</v>
      </c>
      <c r="AE1538" s="81"/>
    </row>
    <row r="1539" spans="1:31" ht="14.25" customHeight="1">
      <c r="A1539" s="84" t="s">
        <v>134</v>
      </c>
      <c r="B1539" s="82" t="s">
        <v>62</v>
      </c>
      <c r="C1539" s="82" t="s">
        <v>3375</v>
      </c>
      <c r="D1539" s="82">
        <v>1000004537</v>
      </c>
      <c r="E1539" s="82" t="s">
        <v>3376</v>
      </c>
      <c r="F1539" s="83">
        <v>45978</v>
      </c>
      <c r="G1539" s="66" t="str">
        <f t="shared" ref="G1539:G1602" si="336">IF(I1539&gt;0,"Targeted Dealer","-")</f>
        <v>Targeted Dealer</v>
      </c>
      <c r="H1539" s="66"/>
      <c r="I1539" s="67">
        <v>20</v>
      </c>
      <c r="J1539" s="67">
        <f t="shared" ref="J1539:J1602" si="337">I1539/$J$1*($J$1-$E$1)</f>
        <v>18.666666666666664</v>
      </c>
      <c r="K1539" s="68">
        <v>10.5</v>
      </c>
      <c r="L1539" s="68">
        <f t="shared" ref="L1539:L1602" si="338">I1539-K1539</f>
        <v>9.5</v>
      </c>
      <c r="M1539" s="68">
        <f t="shared" ref="M1539:M1602" si="339">IFERROR((K1539/J1539%),"-")</f>
        <v>56.250000000000007</v>
      </c>
      <c r="N1539" s="96">
        <v>0</v>
      </c>
      <c r="O1539" s="97" t="str">
        <f t="shared" ref="O1539:O1602" si="340">IF(F1539&lt;=$P$2,"Mar","")</f>
        <v>Mar</v>
      </c>
      <c r="P1539" s="96">
        <f t="shared" ref="P1539:P1602" si="341">N1539</f>
        <v>0</v>
      </c>
      <c r="Q1539" s="98">
        <f t="shared" ref="Q1539:Q1602" si="342">K1539-P1539</f>
        <v>10.5</v>
      </c>
      <c r="R1539" s="97" t="str">
        <f t="shared" ref="R1539:R1602" si="343">IFERROR(IF(O1539="Mar",(K1539/P1539-1))," ")</f>
        <v xml:space="preserve"> </v>
      </c>
      <c r="S1539" s="99" t="b">
        <f t="shared" ref="S1539:S1602" si="344">IF(N1539&gt;0,IF(O1539="","-",IF(R1539&lt;0%,"DEGROWTH","GROWTH")))</f>
        <v>0</v>
      </c>
      <c r="T1539" s="68">
        <v>0</v>
      </c>
      <c r="U1539" s="100" t="str">
        <f t="shared" ref="U1539:U1602" si="345">IF(F1539&lt;=$V$2,"Apr","")</f>
        <v>Apr</v>
      </c>
      <c r="V1539" s="96">
        <v>0</v>
      </c>
      <c r="W1539" s="101">
        <f t="shared" ref="W1539:W1602" si="346">K1539-V1539</f>
        <v>10.5</v>
      </c>
      <c r="X1539" s="102">
        <f t="shared" ref="X1539:X1602" si="347">IFERROR(IF(U1539="Apr",(K1539/V1539-1)),0)</f>
        <v>0</v>
      </c>
      <c r="Y1539" s="103" t="b">
        <f t="shared" ref="Y1539:Y1602" si="348">IF(T1539&gt;0,IF(U1539="","-",IF(X1539&lt;0%,"DEGROWTH","GROWTH")))</f>
        <v>0</v>
      </c>
      <c r="Z1539" s="74">
        <v>0</v>
      </c>
      <c r="AA1539" s="69"/>
      <c r="AB1539" s="69" t="s">
        <v>133</v>
      </c>
      <c r="AC1539" s="84" t="s">
        <v>134</v>
      </c>
      <c r="AD1539" s="3">
        <f t="shared" ref="AD1539:AD1602" si="349">IF(K1539=0,1,0)</f>
        <v>0</v>
      </c>
      <c r="AE1539" s="81"/>
    </row>
    <row r="1540" spans="1:31" ht="14.25" customHeight="1">
      <c r="A1540" s="84" t="s">
        <v>134</v>
      </c>
      <c r="B1540" s="82" t="s">
        <v>67</v>
      </c>
      <c r="C1540" s="82" t="s">
        <v>3377</v>
      </c>
      <c r="D1540" s="82">
        <v>1000004538</v>
      </c>
      <c r="E1540" s="82" t="s">
        <v>3378</v>
      </c>
      <c r="F1540" s="83">
        <v>45982</v>
      </c>
      <c r="G1540" s="66" t="str">
        <f t="shared" si="336"/>
        <v>Targeted Dealer</v>
      </c>
      <c r="H1540" s="66"/>
      <c r="I1540" s="67">
        <v>50</v>
      </c>
      <c r="J1540" s="67">
        <f t="shared" si="337"/>
        <v>46.666666666666671</v>
      </c>
      <c r="K1540" s="68">
        <v>7</v>
      </c>
      <c r="L1540" s="68">
        <f t="shared" si="338"/>
        <v>43</v>
      </c>
      <c r="M1540" s="68">
        <f t="shared" si="339"/>
        <v>14.999999999999998</v>
      </c>
      <c r="N1540" s="96">
        <v>35</v>
      </c>
      <c r="O1540" s="97" t="str">
        <f t="shared" si="340"/>
        <v>Mar</v>
      </c>
      <c r="P1540" s="96">
        <f t="shared" si="341"/>
        <v>35</v>
      </c>
      <c r="Q1540" s="98">
        <f t="shared" si="342"/>
        <v>-28</v>
      </c>
      <c r="R1540" s="97">
        <f t="shared" si="343"/>
        <v>-0.8</v>
      </c>
      <c r="S1540" s="99" t="str">
        <f t="shared" si="344"/>
        <v>DEGROWTH</v>
      </c>
      <c r="T1540" s="68">
        <v>0</v>
      </c>
      <c r="U1540" s="100" t="str">
        <f t="shared" si="345"/>
        <v>Apr</v>
      </c>
      <c r="V1540" s="96">
        <v>0</v>
      </c>
      <c r="W1540" s="101">
        <f t="shared" si="346"/>
        <v>7</v>
      </c>
      <c r="X1540" s="102">
        <f t="shared" si="347"/>
        <v>0</v>
      </c>
      <c r="Y1540" s="103" t="b">
        <f t="shared" si="348"/>
        <v>0</v>
      </c>
      <c r="Z1540" s="74">
        <v>0</v>
      </c>
      <c r="AA1540" s="69"/>
      <c r="AB1540" s="69" t="s">
        <v>133</v>
      </c>
      <c r="AC1540" s="84" t="s">
        <v>134</v>
      </c>
      <c r="AD1540" s="3">
        <f t="shared" si="349"/>
        <v>0</v>
      </c>
      <c r="AE1540" s="81"/>
    </row>
    <row r="1541" spans="1:31" ht="14.25" customHeight="1">
      <c r="A1541" s="84" t="s">
        <v>134</v>
      </c>
      <c r="B1541" s="82" t="s">
        <v>64</v>
      </c>
      <c r="C1541" s="82" t="s">
        <v>3379</v>
      </c>
      <c r="D1541" s="82">
        <v>1000004522</v>
      </c>
      <c r="E1541" s="82" t="s">
        <v>3380</v>
      </c>
      <c r="F1541" s="83">
        <v>45968</v>
      </c>
      <c r="G1541" s="66" t="str">
        <f t="shared" si="336"/>
        <v>Targeted Dealer</v>
      </c>
      <c r="H1541" s="66"/>
      <c r="I1541" s="67">
        <v>130</v>
      </c>
      <c r="J1541" s="67">
        <f t="shared" si="337"/>
        <v>121.33333333333333</v>
      </c>
      <c r="K1541" s="68">
        <v>100</v>
      </c>
      <c r="L1541" s="68">
        <f t="shared" si="338"/>
        <v>30</v>
      </c>
      <c r="M1541" s="68">
        <f t="shared" si="339"/>
        <v>82.417582417582409</v>
      </c>
      <c r="N1541" s="96">
        <v>160</v>
      </c>
      <c r="O1541" s="97" t="str">
        <f t="shared" si="340"/>
        <v>Mar</v>
      </c>
      <c r="P1541" s="96">
        <f t="shared" si="341"/>
        <v>160</v>
      </c>
      <c r="Q1541" s="98">
        <f t="shared" si="342"/>
        <v>-60</v>
      </c>
      <c r="R1541" s="97">
        <f t="shared" si="343"/>
        <v>-0.375</v>
      </c>
      <c r="S1541" s="99" t="str">
        <f t="shared" si="344"/>
        <v>DEGROWTH</v>
      </c>
      <c r="T1541" s="68">
        <v>0</v>
      </c>
      <c r="U1541" s="100" t="str">
        <f t="shared" si="345"/>
        <v>Apr</v>
      </c>
      <c r="V1541" s="96">
        <v>0</v>
      </c>
      <c r="W1541" s="101">
        <f t="shared" si="346"/>
        <v>100</v>
      </c>
      <c r="X1541" s="102">
        <f t="shared" si="347"/>
        <v>0</v>
      </c>
      <c r="Y1541" s="103" t="b">
        <f t="shared" si="348"/>
        <v>0</v>
      </c>
      <c r="Z1541" s="74">
        <v>0</v>
      </c>
      <c r="AA1541" s="69"/>
      <c r="AB1541" s="69" t="s">
        <v>133</v>
      </c>
      <c r="AC1541" s="84" t="s">
        <v>134</v>
      </c>
      <c r="AD1541" s="3">
        <f t="shared" si="349"/>
        <v>0</v>
      </c>
      <c r="AE1541" s="81"/>
    </row>
    <row r="1542" spans="1:31" ht="14.25" customHeight="1">
      <c r="A1542" s="84" t="s">
        <v>134</v>
      </c>
      <c r="B1542" s="85" t="s">
        <v>74</v>
      </c>
      <c r="C1542" s="82" t="s">
        <v>3381</v>
      </c>
      <c r="D1542" s="74">
        <v>1000004567</v>
      </c>
      <c r="E1542" s="85" t="s">
        <v>289</v>
      </c>
      <c r="F1542" s="83">
        <v>46011</v>
      </c>
      <c r="G1542" s="66" t="str">
        <f t="shared" si="336"/>
        <v>Targeted Dealer</v>
      </c>
      <c r="H1542" s="66"/>
      <c r="I1542" s="67">
        <v>130</v>
      </c>
      <c r="J1542" s="67">
        <f t="shared" si="337"/>
        <v>121.33333333333333</v>
      </c>
      <c r="K1542" s="68">
        <v>130</v>
      </c>
      <c r="L1542" s="68">
        <f t="shared" si="338"/>
        <v>0</v>
      </c>
      <c r="M1542" s="68">
        <f t="shared" si="339"/>
        <v>107.14285714285714</v>
      </c>
      <c r="N1542" s="96">
        <v>220</v>
      </c>
      <c r="O1542" s="97" t="str">
        <f t="shared" si="340"/>
        <v>Mar</v>
      </c>
      <c r="P1542" s="96">
        <f t="shared" si="341"/>
        <v>220</v>
      </c>
      <c r="Q1542" s="98">
        <f t="shared" si="342"/>
        <v>-90</v>
      </c>
      <c r="R1542" s="97">
        <f t="shared" si="343"/>
        <v>-0.40909090909090906</v>
      </c>
      <c r="S1542" s="99" t="str">
        <f t="shared" si="344"/>
        <v>DEGROWTH</v>
      </c>
      <c r="T1542" s="68">
        <v>0</v>
      </c>
      <c r="U1542" s="100" t="str">
        <f t="shared" si="345"/>
        <v>Apr</v>
      </c>
      <c r="V1542" s="96">
        <v>0</v>
      </c>
      <c r="W1542" s="101">
        <f t="shared" si="346"/>
        <v>130</v>
      </c>
      <c r="X1542" s="102">
        <f t="shared" si="347"/>
        <v>0</v>
      </c>
      <c r="Y1542" s="103" t="b">
        <f t="shared" si="348"/>
        <v>0</v>
      </c>
      <c r="Z1542" s="74">
        <v>0</v>
      </c>
      <c r="AA1542" s="69"/>
      <c r="AB1542" s="69" t="s">
        <v>133</v>
      </c>
      <c r="AC1542" s="84" t="s">
        <v>134</v>
      </c>
      <c r="AD1542" s="3">
        <f t="shared" si="349"/>
        <v>0</v>
      </c>
      <c r="AE1542" s="81"/>
    </row>
    <row r="1543" spans="1:31" ht="14.25" customHeight="1">
      <c r="A1543" s="84" t="s">
        <v>134</v>
      </c>
      <c r="B1543" s="85" t="s">
        <v>74</v>
      </c>
      <c r="C1543" s="82" t="s">
        <v>3382</v>
      </c>
      <c r="D1543" s="74">
        <v>1000004573</v>
      </c>
      <c r="E1543" s="85" t="s">
        <v>3383</v>
      </c>
      <c r="F1543" s="83">
        <v>46004</v>
      </c>
      <c r="G1543" s="66" t="str">
        <f t="shared" si="336"/>
        <v>Targeted Dealer</v>
      </c>
      <c r="H1543" s="66"/>
      <c r="I1543" s="67">
        <v>50</v>
      </c>
      <c r="J1543" s="67">
        <f t="shared" si="337"/>
        <v>46.666666666666671</v>
      </c>
      <c r="K1543" s="68">
        <v>16.3</v>
      </c>
      <c r="L1543" s="68">
        <f t="shared" si="338"/>
        <v>33.700000000000003</v>
      </c>
      <c r="M1543" s="68">
        <f t="shared" si="339"/>
        <v>34.928571428571423</v>
      </c>
      <c r="N1543" s="96">
        <v>35</v>
      </c>
      <c r="O1543" s="97" t="str">
        <f t="shared" si="340"/>
        <v>Mar</v>
      </c>
      <c r="P1543" s="96">
        <f t="shared" si="341"/>
        <v>35</v>
      </c>
      <c r="Q1543" s="98">
        <f t="shared" si="342"/>
        <v>-18.7</v>
      </c>
      <c r="R1543" s="97">
        <f t="shared" si="343"/>
        <v>-0.53428571428571425</v>
      </c>
      <c r="S1543" s="99" t="str">
        <f t="shared" si="344"/>
        <v>DEGROWTH</v>
      </c>
      <c r="T1543" s="68">
        <v>0</v>
      </c>
      <c r="U1543" s="100" t="str">
        <f t="shared" si="345"/>
        <v>Apr</v>
      </c>
      <c r="V1543" s="96">
        <v>0</v>
      </c>
      <c r="W1543" s="101">
        <f t="shared" si="346"/>
        <v>16.3</v>
      </c>
      <c r="X1543" s="102">
        <f t="shared" si="347"/>
        <v>0</v>
      </c>
      <c r="Y1543" s="103" t="b">
        <f t="shared" si="348"/>
        <v>0</v>
      </c>
      <c r="Z1543" s="74">
        <v>0</v>
      </c>
      <c r="AA1543" s="69"/>
      <c r="AB1543" s="69" t="s">
        <v>133</v>
      </c>
      <c r="AC1543" s="84" t="s">
        <v>134</v>
      </c>
      <c r="AD1543" s="3">
        <f t="shared" si="349"/>
        <v>0</v>
      </c>
      <c r="AE1543" s="81"/>
    </row>
    <row r="1544" spans="1:31" ht="14.25" customHeight="1">
      <c r="A1544" s="84" t="s">
        <v>133</v>
      </c>
      <c r="B1544" s="85" t="s">
        <v>142</v>
      </c>
      <c r="C1544" s="82" t="s">
        <v>3384</v>
      </c>
      <c r="D1544" s="74">
        <v>1000004547</v>
      </c>
      <c r="E1544" s="85" t="s">
        <v>3385</v>
      </c>
      <c r="F1544" s="83">
        <v>45987</v>
      </c>
      <c r="G1544" s="66" t="str">
        <f t="shared" si="336"/>
        <v>Targeted Dealer</v>
      </c>
      <c r="H1544" s="66"/>
      <c r="I1544" s="67">
        <v>80</v>
      </c>
      <c r="J1544" s="67">
        <f t="shared" si="337"/>
        <v>74.666666666666657</v>
      </c>
      <c r="K1544" s="68">
        <v>42</v>
      </c>
      <c r="L1544" s="68">
        <f t="shared" si="338"/>
        <v>38</v>
      </c>
      <c r="M1544" s="68">
        <f t="shared" si="339"/>
        <v>56.250000000000007</v>
      </c>
      <c r="N1544" s="96">
        <v>60</v>
      </c>
      <c r="O1544" s="97" t="str">
        <f t="shared" si="340"/>
        <v>Mar</v>
      </c>
      <c r="P1544" s="96">
        <f t="shared" si="341"/>
        <v>60</v>
      </c>
      <c r="Q1544" s="98">
        <f t="shared" si="342"/>
        <v>-18</v>
      </c>
      <c r="R1544" s="97">
        <f t="shared" si="343"/>
        <v>-0.30000000000000004</v>
      </c>
      <c r="S1544" s="99" t="str">
        <f t="shared" si="344"/>
        <v>DEGROWTH</v>
      </c>
      <c r="T1544" s="68">
        <v>0</v>
      </c>
      <c r="U1544" s="100" t="str">
        <f t="shared" si="345"/>
        <v>Apr</v>
      </c>
      <c r="V1544" s="96">
        <v>0</v>
      </c>
      <c r="W1544" s="101">
        <f t="shared" si="346"/>
        <v>42</v>
      </c>
      <c r="X1544" s="102">
        <f t="shared" si="347"/>
        <v>0</v>
      </c>
      <c r="Y1544" s="103" t="b">
        <f t="shared" si="348"/>
        <v>0</v>
      </c>
      <c r="Z1544" s="74">
        <v>0</v>
      </c>
      <c r="AA1544" s="69"/>
      <c r="AB1544" s="69" t="s">
        <v>133</v>
      </c>
      <c r="AC1544" s="84" t="s">
        <v>133</v>
      </c>
      <c r="AD1544" s="3">
        <f t="shared" si="349"/>
        <v>0</v>
      </c>
      <c r="AE1544" s="81"/>
    </row>
    <row r="1545" spans="1:31" ht="14.25" customHeight="1">
      <c r="A1545" s="84" t="s">
        <v>133</v>
      </c>
      <c r="B1545" s="85" t="s">
        <v>142</v>
      </c>
      <c r="C1545" s="82" t="s">
        <v>3386</v>
      </c>
      <c r="D1545" s="74">
        <v>1000004549</v>
      </c>
      <c r="E1545" s="85" t="s">
        <v>191</v>
      </c>
      <c r="F1545" s="83">
        <v>45992</v>
      </c>
      <c r="G1545" s="66" t="str">
        <f t="shared" si="336"/>
        <v>Targeted Dealer</v>
      </c>
      <c r="H1545" s="66"/>
      <c r="I1545" s="67">
        <v>110</v>
      </c>
      <c r="J1545" s="67">
        <f t="shared" si="337"/>
        <v>102.66666666666666</v>
      </c>
      <c r="K1545" s="68">
        <v>63</v>
      </c>
      <c r="L1545" s="68">
        <f t="shared" si="338"/>
        <v>47</v>
      </c>
      <c r="M1545" s="68">
        <f t="shared" si="339"/>
        <v>61.363636363636367</v>
      </c>
      <c r="N1545" s="96">
        <v>115</v>
      </c>
      <c r="O1545" s="97" t="str">
        <f t="shared" si="340"/>
        <v>Mar</v>
      </c>
      <c r="P1545" s="96">
        <f t="shared" si="341"/>
        <v>115</v>
      </c>
      <c r="Q1545" s="98">
        <f t="shared" si="342"/>
        <v>-52</v>
      </c>
      <c r="R1545" s="97">
        <f t="shared" si="343"/>
        <v>-0.45217391304347831</v>
      </c>
      <c r="S1545" s="99" t="str">
        <f t="shared" si="344"/>
        <v>DEGROWTH</v>
      </c>
      <c r="T1545" s="68">
        <v>0</v>
      </c>
      <c r="U1545" s="100" t="str">
        <f t="shared" si="345"/>
        <v>Apr</v>
      </c>
      <c r="V1545" s="96">
        <v>0</v>
      </c>
      <c r="W1545" s="101">
        <f t="shared" si="346"/>
        <v>63</v>
      </c>
      <c r="X1545" s="102">
        <f t="shared" si="347"/>
        <v>0</v>
      </c>
      <c r="Y1545" s="103" t="b">
        <f t="shared" si="348"/>
        <v>0</v>
      </c>
      <c r="Z1545" s="74">
        <v>0</v>
      </c>
      <c r="AA1545" s="69"/>
      <c r="AB1545" s="69" t="s">
        <v>133</v>
      </c>
      <c r="AC1545" s="84" t="s">
        <v>133</v>
      </c>
      <c r="AD1545" s="3">
        <f t="shared" si="349"/>
        <v>0</v>
      </c>
      <c r="AE1545" s="81"/>
    </row>
    <row r="1546" spans="1:31" ht="14.25" customHeight="1">
      <c r="A1546" s="84" t="s">
        <v>130</v>
      </c>
      <c r="B1546" s="85" t="s">
        <v>120</v>
      </c>
      <c r="C1546" s="82" t="s">
        <v>594</v>
      </c>
      <c r="D1546" s="74">
        <v>1000002085</v>
      </c>
      <c r="E1546" s="85" t="s">
        <v>595</v>
      </c>
      <c r="F1546" s="83">
        <v>44739</v>
      </c>
      <c r="G1546" s="66" t="str">
        <f t="shared" si="336"/>
        <v>-</v>
      </c>
      <c r="H1546" s="66"/>
      <c r="I1546" s="67">
        <v>0</v>
      </c>
      <c r="J1546" s="67">
        <f t="shared" si="337"/>
        <v>0</v>
      </c>
      <c r="K1546" s="68">
        <v>0</v>
      </c>
      <c r="L1546" s="68">
        <f t="shared" si="338"/>
        <v>0</v>
      </c>
      <c r="M1546" s="68" t="str">
        <f t="shared" si="339"/>
        <v>-</v>
      </c>
      <c r="N1546" s="96">
        <v>0</v>
      </c>
      <c r="O1546" s="97" t="str">
        <f t="shared" si="340"/>
        <v>Mar</v>
      </c>
      <c r="P1546" s="96">
        <f t="shared" si="341"/>
        <v>0</v>
      </c>
      <c r="Q1546" s="98">
        <f t="shared" si="342"/>
        <v>0</v>
      </c>
      <c r="R1546" s="97" t="str">
        <f t="shared" si="343"/>
        <v xml:space="preserve"> </v>
      </c>
      <c r="S1546" s="99" t="b">
        <f t="shared" si="344"/>
        <v>0</v>
      </c>
      <c r="T1546" s="68">
        <v>0</v>
      </c>
      <c r="U1546" s="100" t="str">
        <f t="shared" si="345"/>
        <v>Apr</v>
      </c>
      <c r="V1546" s="96">
        <v>0</v>
      </c>
      <c r="W1546" s="101">
        <f t="shared" si="346"/>
        <v>0</v>
      </c>
      <c r="X1546" s="102">
        <f t="shared" si="347"/>
        <v>0</v>
      </c>
      <c r="Y1546" s="103" t="b">
        <f t="shared" si="348"/>
        <v>0</v>
      </c>
      <c r="Z1546" s="74">
        <v>0</v>
      </c>
      <c r="AA1546" s="69"/>
      <c r="AB1546" s="69" t="s">
        <v>133</v>
      </c>
      <c r="AC1546" s="84" t="s">
        <v>130</v>
      </c>
      <c r="AD1546" s="3">
        <f t="shared" si="349"/>
        <v>1</v>
      </c>
      <c r="AE1546" s="81"/>
    </row>
    <row r="1547" spans="1:31" ht="14.25" customHeight="1">
      <c r="A1547" s="84" t="s">
        <v>130</v>
      </c>
      <c r="B1547" s="85" t="s">
        <v>120</v>
      </c>
      <c r="C1547" s="82" t="s">
        <v>3387</v>
      </c>
      <c r="D1547" s="74">
        <v>1000003771</v>
      </c>
      <c r="E1547" s="85" t="s">
        <v>3388</v>
      </c>
      <c r="F1547" s="83">
        <v>45266</v>
      </c>
      <c r="G1547" s="66" t="str">
        <f t="shared" si="336"/>
        <v>Targeted Dealer</v>
      </c>
      <c r="H1547" s="66"/>
      <c r="I1547" s="67">
        <v>25</v>
      </c>
      <c r="J1547" s="67">
        <f t="shared" si="337"/>
        <v>23.333333333333336</v>
      </c>
      <c r="K1547" s="68">
        <v>0</v>
      </c>
      <c r="L1547" s="68">
        <f t="shared" si="338"/>
        <v>25</v>
      </c>
      <c r="M1547" s="68">
        <f t="shared" si="339"/>
        <v>0</v>
      </c>
      <c r="N1547" s="96">
        <v>0</v>
      </c>
      <c r="O1547" s="97" t="str">
        <f t="shared" si="340"/>
        <v>Mar</v>
      </c>
      <c r="P1547" s="96">
        <f t="shared" si="341"/>
        <v>0</v>
      </c>
      <c r="Q1547" s="98">
        <f t="shared" si="342"/>
        <v>0</v>
      </c>
      <c r="R1547" s="97" t="str">
        <f t="shared" si="343"/>
        <v xml:space="preserve"> </v>
      </c>
      <c r="S1547" s="99" t="b">
        <f t="shared" si="344"/>
        <v>0</v>
      </c>
      <c r="T1547" s="68">
        <v>0</v>
      </c>
      <c r="U1547" s="100" t="str">
        <f t="shared" si="345"/>
        <v>Apr</v>
      </c>
      <c r="V1547" s="96">
        <v>0</v>
      </c>
      <c r="W1547" s="101">
        <f t="shared" si="346"/>
        <v>0</v>
      </c>
      <c r="X1547" s="102">
        <f t="shared" si="347"/>
        <v>0</v>
      </c>
      <c r="Y1547" s="103" t="b">
        <f t="shared" si="348"/>
        <v>0</v>
      </c>
      <c r="Z1547" s="74">
        <v>0</v>
      </c>
      <c r="AA1547" s="69"/>
      <c r="AB1547" s="69" t="s">
        <v>133</v>
      </c>
      <c r="AC1547" s="84" t="s">
        <v>130</v>
      </c>
      <c r="AD1547" s="3">
        <f t="shared" si="349"/>
        <v>1</v>
      </c>
      <c r="AE1547" s="81"/>
    </row>
    <row r="1548" spans="1:31" ht="14.25" customHeight="1">
      <c r="A1548" s="84" t="s">
        <v>130</v>
      </c>
      <c r="B1548" s="85" t="s">
        <v>118</v>
      </c>
      <c r="C1548" s="82" t="s">
        <v>596</v>
      </c>
      <c r="D1548" s="74">
        <v>1000001993</v>
      </c>
      <c r="E1548" s="85" t="s">
        <v>597</v>
      </c>
      <c r="F1548" s="83">
        <v>44739</v>
      </c>
      <c r="G1548" s="66" t="str">
        <f t="shared" si="336"/>
        <v>Targeted Dealer</v>
      </c>
      <c r="H1548" s="66"/>
      <c r="I1548" s="67">
        <v>25</v>
      </c>
      <c r="J1548" s="67">
        <f t="shared" si="337"/>
        <v>23.333333333333336</v>
      </c>
      <c r="K1548" s="68">
        <v>25</v>
      </c>
      <c r="L1548" s="68">
        <f t="shared" si="338"/>
        <v>0</v>
      </c>
      <c r="M1548" s="68">
        <f t="shared" si="339"/>
        <v>107.14285714285712</v>
      </c>
      <c r="N1548" s="96">
        <v>25</v>
      </c>
      <c r="O1548" s="97" t="str">
        <f t="shared" si="340"/>
        <v>Mar</v>
      </c>
      <c r="P1548" s="96">
        <f t="shared" si="341"/>
        <v>25</v>
      </c>
      <c r="Q1548" s="98">
        <f t="shared" si="342"/>
        <v>0</v>
      </c>
      <c r="R1548" s="97">
        <f t="shared" si="343"/>
        <v>0</v>
      </c>
      <c r="S1548" s="99" t="str">
        <f t="shared" si="344"/>
        <v>GROWTH</v>
      </c>
      <c r="T1548" s="68">
        <v>30</v>
      </c>
      <c r="U1548" s="100" t="str">
        <f t="shared" si="345"/>
        <v>Apr</v>
      </c>
      <c r="V1548" s="96">
        <v>30</v>
      </c>
      <c r="W1548" s="101">
        <f t="shared" si="346"/>
        <v>-5</v>
      </c>
      <c r="X1548" s="102">
        <f t="shared" si="347"/>
        <v>-0.16666666666666663</v>
      </c>
      <c r="Y1548" s="103" t="str">
        <f t="shared" si="348"/>
        <v>DEGROWTH</v>
      </c>
      <c r="Z1548" s="74">
        <v>0</v>
      </c>
      <c r="AA1548" s="69"/>
      <c r="AB1548" s="69" t="s">
        <v>133</v>
      </c>
      <c r="AC1548" s="84" t="s">
        <v>130</v>
      </c>
      <c r="AD1548" s="3">
        <f t="shared" si="349"/>
        <v>0</v>
      </c>
      <c r="AE1548" s="81"/>
    </row>
    <row r="1549" spans="1:31" ht="14.25" customHeight="1">
      <c r="A1549" s="84" t="s">
        <v>134</v>
      </c>
      <c r="B1549" s="85" t="s">
        <v>61</v>
      </c>
      <c r="C1549" s="82" t="s">
        <v>3389</v>
      </c>
      <c r="D1549" s="74">
        <v>1000004548</v>
      </c>
      <c r="E1549" s="85" t="s">
        <v>3390</v>
      </c>
      <c r="F1549" s="83">
        <v>45990</v>
      </c>
      <c r="G1549" s="66" t="str">
        <f t="shared" si="336"/>
        <v>Targeted Dealer</v>
      </c>
      <c r="H1549" s="66"/>
      <c r="I1549" s="67">
        <v>100</v>
      </c>
      <c r="J1549" s="67">
        <f t="shared" si="337"/>
        <v>93.333333333333343</v>
      </c>
      <c r="K1549" s="68">
        <v>163</v>
      </c>
      <c r="L1549" s="68">
        <f t="shared" si="338"/>
        <v>-63</v>
      </c>
      <c r="M1549" s="68">
        <f t="shared" si="339"/>
        <v>174.64285714285711</v>
      </c>
      <c r="N1549" s="96">
        <v>175</v>
      </c>
      <c r="O1549" s="97" t="str">
        <f t="shared" si="340"/>
        <v>Mar</v>
      </c>
      <c r="P1549" s="96">
        <f t="shared" si="341"/>
        <v>175</v>
      </c>
      <c r="Q1549" s="98">
        <f t="shared" si="342"/>
        <v>-12</v>
      </c>
      <c r="R1549" s="97">
        <f t="shared" si="343"/>
        <v>-6.8571428571428616E-2</v>
      </c>
      <c r="S1549" s="99" t="str">
        <f t="shared" si="344"/>
        <v>DEGROWTH</v>
      </c>
      <c r="T1549" s="68">
        <v>0</v>
      </c>
      <c r="U1549" s="100" t="str">
        <f t="shared" si="345"/>
        <v>Apr</v>
      </c>
      <c r="V1549" s="96">
        <v>0</v>
      </c>
      <c r="W1549" s="101">
        <f t="shared" si="346"/>
        <v>163</v>
      </c>
      <c r="X1549" s="102">
        <f t="shared" si="347"/>
        <v>0</v>
      </c>
      <c r="Y1549" s="103" t="b">
        <f t="shared" si="348"/>
        <v>0</v>
      </c>
      <c r="Z1549" s="74">
        <v>0</v>
      </c>
      <c r="AA1549" s="69"/>
      <c r="AB1549" s="69" t="s">
        <v>133</v>
      </c>
      <c r="AC1549" s="84" t="s">
        <v>134</v>
      </c>
      <c r="AD1549" s="3">
        <f t="shared" si="349"/>
        <v>0</v>
      </c>
      <c r="AE1549" s="81"/>
    </row>
    <row r="1550" spans="1:31" ht="14.25" customHeight="1">
      <c r="A1550" s="84" t="s">
        <v>134</v>
      </c>
      <c r="B1550" s="85" t="s">
        <v>61</v>
      </c>
      <c r="C1550" s="82" t="s">
        <v>3391</v>
      </c>
      <c r="D1550" s="74">
        <v>1000004575</v>
      </c>
      <c r="E1550" s="85" t="s">
        <v>3392</v>
      </c>
      <c r="F1550" s="83">
        <v>46009</v>
      </c>
      <c r="G1550" s="66" t="str">
        <f t="shared" si="336"/>
        <v>Targeted Dealer</v>
      </c>
      <c r="H1550" s="66"/>
      <c r="I1550" s="67">
        <v>75</v>
      </c>
      <c r="J1550" s="67">
        <f t="shared" si="337"/>
        <v>70</v>
      </c>
      <c r="K1550" s="68">
        <v>26</v>
      </c>
      <c r="L1550" s="68">
        <f t="shared" si="338"/>
        <v>49</v>
      </c>
      <c r="M1550" s="68">
        <f t="shared" si="339"/>
        <v>37.142857142857146</v>
      </c>
      <c r="N1550" s="96">
        <v>51</v>
      </c>
      <c r="O1550" s="97" t="str">
        <f t="shared" si="340"/>
        <v>Mar</v>
      </c>
      <c r="P1550" s="96">
        <f t="shared" si="341"/>
        <v>51</v>
      </c>
      <c r="Q1550" s="98">
        <f t="shared" si="342"/>
        <v>-25</v>
      </c>
      <c r="R1550" s="97">
        <f t="shared" si="343"/>
        <v>-0.49019607843137258</v>
      </c>
      <c r="S1550" s="99" t="str">
        <f t="shared" si="344"/>
        <v>DEGROWTH</v>
      </c>
      <c r="T1550" s="68">
        <v>0</v>
      </c>
      <c r="U1550" s="100" t="str">
        <f t="shared" si="345"/>
        <v>Apr</v>
      </c>
      <c r="V1550" s="96">
        <v>0</v>
      </c>
      <c r="W1550" s="101">
        <f t="shared" si="346"/>
        <v>26</v>
      </c>
      <c r="X1550" s="102">
        <f t="shared" si="347"/>
        <v>0</v>
      </c>
      <c r="Y1550" s="103" t="b">
        <f t="shared" si="348"/>
        <v>0</v>
      </c>
      <c r="Z1550" s="74">
        <v>0</v>
      </c>
      <c r="AA1550" s="69"/>
      <c r="AB1550" s="69" t="s">
        <v>133</v>
      </c>
      <c r="AC1550" s="84" t="s">
        <v>134</v>
      </c>
      <c r="AD1550" s="3">
        <f t="shared" si="349"/>
        <v>0</v>
      </c>
      <c r="AE1550" s="81"/>
    </row>
    <row r="1551" spans="1:31" ht="14.25" customHeight="1">
      <c r="A1551" s="84" t="s">
        <v>133</v>
      </c>
      <c r="B1551" s="85" t="s">
        <v>40</v>
      </c>
      <c r="C1551" s="82" t="s">
        <v>3393</v>
      </c>
      <c r="D1551" s="74">
        <v>1000003652</v>
      </c>
      <c r="E1551" s="85" t="s">
        <v>3394</v>
      </c>
      <c r="F1551" s="83">
        <v>45134</v>
      </c>
      <c r="G1551" s="66" t="str">
        <f t="shared" si="336"/>
        <v>Targeted Dealer</v>
      </c>
      <c r="H1551" s="66"/>
      <c r="I1551" s="67">
        <v>120</v>
      </c>
      <c r="J1551" s="67">
        <f t="shared" si="337"/>
        <v>112</v>
      </c>
      <c r="K1551" s="68">
        <v>120</v>
      </c>
      <c r="L1551" s="68">
        <f t="shared" si="338"/>
        <v>0</v>
      </c>
      <c r="M1551" s="68">
        <f t="shared" si="339"/>
        <v>107.14285714285714</v>
      </c>
      <c r="N1551" s="96">
        <v>40</v>
      </c>
      <c r="O1551" s="97" t="str">
        <f t="shared" si="340"/>
        <v>Mar</v>
      </c>
      <c r="P1551" s="96">
        <f t="shared" si="341"/>
        <v>40</v>
      </c>
      <c r="Q1551" s="98">
        <f t="shared" si="342"/>
        <v>80</v>
      </c>
      <c r="R1551" s="97">
        <f t="shared" si="343"/>
        <v>2</v>
      </c>
      <c r="S1551" s="99" t="str">
        <f t="shared" si="344"/>
        <v>GROWTH</v>
      </c>
      <c r="T1551" s="68">
        <v>40</v>
      </c>
      <c r="U1551" s="100" t="str">
        <f t="shared" si="345"/>
        <v>Apr</v>
      </c>
      <c r="V1551" s="96">
        <v>40</v>
      </c>
      <c r="W1551" s="101">
        <f t="shared" si="346"/>
        <v>80</v>
      </c>
      <c r="X1551" s="102">
        <f t="shared" si="347"/>
        <v>2</v>
      </c>
      <c r="Y1551" s="103" t="str">
        <f t="shared" si="348"/>
        <v>GROWTH</v>
      </c>
      <c r="Z1551" s="74">
        <v>0</v>
      </c>
      <c r="AA1551" s="69"/>
      <c r="AB1551" s="69" t="s">
        <v>133</v>
      </c>
      <c r="AC1551" s="84" t="s">
        <v>133</v>
      </c>
      <c r="AD1551" s="3">
        <f t="shared" si="349"/>
        <v>0</v>
      </c>
      <c r="AE1551" s="81"/>
    </row>
    <row r="1552" spans="1:31" ht="14.25" customHeight="1">
      <c r="A1552" s="84" t="s">
        <v>134</v>
      </c>
      <c r="B1552" s="85" t="s">
        <v>58</v>
      </c>
      <c r="C1552" s="82" t="s">
        <v>3395</v>
      </c>
      <c r="D1552" s="74">
        <v>1000004540</v>
      </c>
      <c r="E1552" s="85" t="s">
        <v>3396</v>
      </c>
      <c r="F1552" s="83">
        <v>45992</v>
      </c>
      <c r="G1552" s="66" t="str">
        <f t="shared" si="336"/>
        <v>Targeted Dealer</v>
      </c>
      <c r="H1552" s="66"/>
      <c r="I1552" s="67">
        <v>25</v>
      </c>
      <c r="J1552" s="67">
        <f t="shared" si="337"/>
        <v>23.333333333333336</v>
      </c>
      <c r="K1552" s="68">
        <v>0</v>
      </c>
      <c r="L1552" s="68">
        <f t="shared" si="338"/>
        <v>25</v>
      </c>
      <c r="M1552" s="68">
        <f t="shared" si="339"/>
        <v>0</v>
      </c>
      <c r="N1552" s="96">
        <v>26</v>
      </c>
      <c r="O1552" s="97" t="str">
        <f t="shared" si="340"/>
        <v>Mar</v>
      </c>
      <c r="P1552" s="96">
        <f t="shared" si="341"/>
        <v>26</v>
      </c>
      <c r="Q1552" s="98">
        <f t="shared" si="342"/>
        <v>-26</v>
      </c>
      <c r="R1552" s="97">
        <f t="shared" si="343"/>
        <v>-1</v>
      </c>
      <c r="S1552" s="99" t="str">
        <f t="shared" si="344"/>
        <v>DEGROWTH</v>
      </c>
      <c r="T1552" s="68">
        <v>0</v>
      </c>
      <c r="U1552" s="100" t="str">
        <f t="shared" si="345"/>
        <v>Apr</v>
      </c>
      <c r="V1552" s="96">
        <v>0</v>
      </c>
      <c r="W1552" s="101">
        <f t="shared" si="346"/>
        <v>0</v>
      </c>
      <c r="X1552" s="102">
        <f t="shared" si="347"/>
        <v>0</v>
      </c>
      <c r="Y1552" s="103" t="b">
        <f t="shared" si="348"/>
        <v>0</v>
      </c>
      <c r="Z1552" s="74">
        <v>0</v>
      </c>
      <c r="AA1552" s="69"/>
      <c r="AB1552" s="69" t="s">
        <v>133</v>
      </c>
      <c r="AC1552" s="84" t="s">
        <v>134</v>
      </c>
      <c r="AD1552" s="3">
        <f t="shared" si="349"/>
        <v>1</v>
      </c>
      <c r="AE1552" s="81"/>
    </row>
    <row r="1553" spans="1:31" ht="14.25" customHeight="1">
      <c r="A1553" s="84" t="s">
        <v>134</v>
      </c>
      <c r="B1553" s="85" t="s">
        <v>58</v>
      </c>
      <c r="C1553" s="82" t="s">
        <v>3397</v>
      </c>
      <c r="D1553" s="74">
        <v>1000004572</v>
      </c>
      <c r="E1553" s="85" t="s">
        <v>3398</v>
      </c>
      <c r="F1553" s="83">
        <v>46004</v>
      </c>
      <c r="G1553" s="66" t="str">
        <f t="shared" si="336"/>
        <v>Targeted Dealer</v>
      </c>
      <c r="H1553" s="66"/>
      <c r="I1553" s="67">
        <v>50</v>
      </c>
      <c r="J1553" s="67">
        <f t="shared" si="337"/>
        <v>46.666666666666671</v>
      </c>
      <c r="K1553" s="68">
        <v>52</v>
      </c>
      <c r="L1553" s="68">
        <f t="shared" si="338"/>
        <v>-2</v>
      </c>
      <c r="M1553" s="68">
        <f t="shared" si="339"/>
        <v>111.42857142857142</v>
      </c>
      <c r="N1553" s="96">
        <v>65</v>
      </c>
      <c r="O1553" s="97" t="str">
        <f t="shared" si="340"/>
        <v>Mar</v>
      </c>
      <c r="P1553" s="96">
        <f t="shared" si="341"/>
        <v>65</v>
      </c>
      <c r="Q1553" s="98">
        <f t="shared" si="342"/>
        <v>-13</v>
      </c>
      <c r="R1553" s="97">
        <f t="shared" si="343"/>
        <v>-0.19999999999999996</v>
      </c>
      <c r="S1553" s="99" t="str">
        <f t="shared" si="344"/>
        <v>DEGROWTH</v>
      </c>
      <c r="T1553" s="68">
        <v>0</v>
      </c>
      <c r="U1553" s="100" t="str">
        <f t="shared" si="345"/>
        <v>Apr</v>
      </c>
      <c r="V1553" s="96">
        <v>0</v>
      </c>
      <c r="W1553" s="101">
        <f t="shared" si="346"/>
        <v>52</v>
      </c>
      <c r="X1553" s="102">
        <f t="shared" si="347"/>
        <v>0</v>
      </c>
      <c r="Y1553" s="103" t="b">
        <f t="shared" si="348"/>
        <v>0</v>
      </c>
      <c r="Z1553" s="74">
        <v>0</v>
      </c>
      <c r="AA1553" s="69"/>
      <c r="AB1553" s="69" t="s">
        <v>133</v>
      </c>
      <c r="AC1553" s="84" t="s">
        <v>134</v>
      </c>
      <c r="AD1553" s="3">
        <f t="shared" si="349"/>
        <v>0</v>
      </c>
      <c r="AE1553" s="81"/>
    </row>
    <row r="1554" spans="1:31" ht="14.25" customHeight="1">
      <c r="A1554" s="84" t="s">
        <v>134</v>
      </c>
      <c r="B1554" s="85" t="s">
        <v>62</v>
      </c>
      <c r="C1554" s="82" t="s">
        <v>3399</v>
      </c>
      <c r="D1554" s="74">
        <v>1000000356</v>
      </c>
      <c r="E1554" s="85" t="s">
        <v>3400</v>
      </c>
      <c r="F1554" s="83">
        <v>44738</v>
      </c>
      <c r="G1554" s="66" t="str">
        <f t="shared" si="336"/>
        <v>-</v>
      </c>
      <c r="H1554" s="66"/>
      <c r="I1554" s="67">
        <v>0</v>
      </c>
      <c r="J1554" s="67">
        <f t="shared" si="337"/>
        <v>0</v>
      </c>
      <c r="K1554" s="68">
        <v>0</v>
      </c>
      <c r="L1554" s="68">
        <f t="shared" si="338"/>
        <v>0</v>
      </c>
      <c r="M1554" s="68" t="str">
        <f t="shared" si="339"/>
        <v>-</v>
      </c>
      <c r="N1554" s="96">
        <v>3.5</v>
      </c>
      <c r="O1554" s="97" t="str">
        <f t="shared" si="340"/>
        <v>Mar</v>
      </c>
      <c r="P1554" s="96">
        <f t="shared" si="341"/>
        <v>3.5</v>
      </c>
      <c r="Q1554" s="98">
        <f t="shared" si="342"/>
        <v>-3.5</v>
      </c>
      <c r="R1554" s="97">
        <f t="shared" si="343"/>
        <v>-1</v>
      </c>
      <c r="S1554" s="99" t="str">
        <f t="shared" si="344"/>
        <v>DEGROWTH</v>
      </c>
      <c r="T1554" s="68">
        <v>0</v>
      </c>
      <c r="U1554" s="100" t="str">
        <f t="shared" si="345"/>
        <v>Apr</v>
      </c>
      <c r="V1554" s="96">
        <v>0</v>
      </c>
      <c r="W1554" s="101">
        <f t="shared" si="346"/>
        <v>0</v>
      </c>
      <c r="X1554" s="102">
        <f t="shared" si="347"/>
        <v>0</v>
      </c>
      <c r="Y1554" s="103" t="b">
        <f t="shared" si="348"/>
        <v>0</v>
      </c>
      <c r="Z1554" s="74">
        <v>0</v>
      </c>
      <c r="AA1554" s="69"/>
      <c r="AB1554" s="69" t="s">
        <v>133</v>
      </c>
      <c r="AC1554" s="84" t="s">
        <v>134</v>
      </c>
      <c r="AD1554" s="3">
        <f t="shared" si="349"/>
        <v>1</v>
      </c>
      <c r="AE1554" s="81"/>
    </row>
    <row r="1555" spans="1:31" ht="14.25" customHeight="1">
      <c r="A1555" s="84" t="s">
        <v>134</v>
      </c>
      <c r="B1555" s="85" t="s">
        <v>62</v>
      </c>
      <c r="C1555" s="82" t="s">
        <v>3401</v>
      </c>
      <c r="D1555" s="74">
        <v>1000003603</v>
      </c>
      <c r="E1555" s="85" t="s">
        <v>3402</v>
      </c>
      <c r="F1555" s="83">
        <v>45086</v>
      </c>
      <c r="G1555" s="66" t="str">
        <f t="shared" si="336"/>
        <v>Targeted Dealer</v>
      </c>
      <c r="H1555" s="66"/>
      <c r="I1555" s="67">
        <v>20</v>
      </c>
      <c r="J1555" s="67">
        <f t="shared" si="337"/>
        <v>18.666666666666664</v>
      </c>
      <c r="K1555" s="68">
        <v>7</v>
      </c>
      <c r="L1555" s="68">
        <f t="shared" si="338"/>
        <v>13</v>
      </c>
      <c r="M1555" s="68">
        <f t="shared" si="339"/>
        <v>37.500000000000007</v>
      </c>
      <c r="N1555" s="96">
        <v>4</v>
      </c>
      <c r="O1555" s="97" t="str">
        <f t="shared" si="340"/>
        <v>Mar</v>
      </c>
      <c r="P1555" s="96">
        <f t="shared" si="341"/>
        <v>4</v>
      </c>
      <c r="Q1555" s="98">
        <f t="shared" si="342"/>
        <v>3</v>
      </c>
      <c r="R1555" s="97">
        <f t="shared" si="343"/>
        <v>0.75</v>
      </c>
      <c r="S1555" s="99" t="str">
        <f t="shared" si="344"/>
        <v>GROWTH</v>
      </c>
      <c r="T1555" s="68">
        <v>0</v>
      </c>
      <c r="U1555" s="100" t="str">
        <f t="shared" si="345"/>
        <v>Apr</v>
      </c>
      <c r="V1555" s="96">
        <v>0</v>
      </c>
      <c r="W1555" s="101">
        <f t="shared" si="346"/>
        <v>7</v>
      </c>
      <c r="X1555" s="102">
        <f t="shared" si="347"/>
        <v>0</v>
      </c>
      <c r="Y1555" s="103" t="b">
        <f t="shared" si="348"/>
        <v>0</v>
      </c>
      <c r="Z1555" s="74">
        <v>0</v>
      </c>
      <c r="AA1555" s="69"/>
      <c r="AB1555" s="69" t="s">
        <v>133</v>
      </c>
      <c r="AC1555" s="84" t="s">
        <v>134</v>
      </c>
      <c r="AD1555" s="3">
        <f t="shared" si="349"/>
        <v>0</v>
      </c>
      <c r="AE1555" s="81"/>
    </row>
    <row r="1556" spans="1:31" ht="14.25" customHeight="1">
      <c r="A1556" s="84" t="s">
        <v>134</v>
      </c>
      <c r="B1556" s="85" t="s">
        <v>62</v>
      </c>
      <c r="C1556" s="82" t="s">
        <v>3403</v>
      </c>
      <c r="D1556" s="74">
        <v>1000004552</v>
      </c>
      <c r="E1556" s="85" t="s">
        <v>3404</v>
      </c>
      <c r="F1556" s="83">
        <v>45992</v>
      </c>
      <c r="G1556" s="66" t="str">
        <f t="shared" si="336"/>
        <v>Targeted Dealer</v>
      </c>
      <c r="H1556" s="66"/>
      <c r="I1556" s="67">
        <v>30</v>
      </c>
      <c r="J1556" s="67">
        <f t="shared" si="337"/>
        <v>28</v>
      </c>
      <c r="K1556" s="68">
        <v>8</v>
      </c>
      <c r="L1556" s="68">
        <f t="shared" si="338"/>
        <v>22</v>
      </c>
      <c r="M1556" s="68">
        <f t="shared" si="339"/>
        <v>28.571428571428569</v>
      </c>
      <c r="N1556" s="96">
        <v>21</v>
      </c>
      <c r="O1556" s="97" t="str">
        <f t="shared" si="340"/>
        <v>Mar</v>
      </c>
      <c r="P1556" s="96">
        <f t="shared" si="341"/>
        <v>21</v>
      </c>
      <c r="Q1556" s="98">
        <f t="shared" si="342"/>
        <v>-13</v>
      </c>
      <c r="R1556" s="97">
        <f t="shared" si="343"/>
        <v>-0.61904761904761907</v>
      </c>
      <c r="S1556" s="99" t="str">
        <f t="shared" si="344"/>
        <v>DEGROWTH</v>
      </c>
      <c r="T1556" s="68">
        <v>0</v>
      </c>
      <c r="U1556" s="100" t="str">
        <f t="shared" si="345"/>
        <v>Apr</v>
      </c>
      <c r="V1556" s="96">
        <v>0</v>
      </c>
      <c r="W1556" s="101">
        <f t="shared" si="346"/>
        <v>8</v>
      </c>
      <c r="X1556" s="102">
        <f t="shared" si="347"/>
        <v>0</v>
      </c>
      <c r="Y1556" s="103" t="b">
        <f t="shared" si="348"/>
        <v>0</v>
      </c>
      <c r="Z1556" s="74">
        <v>0</v>
      </c>
      <c r="AA1556" s="69"/>
      <c r="AB1556" s="69" t="s">
        <v>133</v>
      </c>
      <c r="AC1556" s="84" t="s">
        <v>134</v>
      </c>
      <c r="AD1556" s="3">
        <f t="shared" si="349"/>
        <v>0</v>
      </c>
      <c r="AE1556" s="81"/>
    </row>
    <row r="1557" spans="1:31" ht="14.25" customHeight="1">
      <c r="A1557" s="84" t="s">
        <v>133</v>
      </c>
      <c r="B1557" s="85" t="s">
        <v>37</v>
      </c>
      <c r="C1557" s="82" t="s">
        <v>598</v>
      </c>
      <c r="D1557" s="74">
        <v>1000000399</v>
      </c>
      <c r="E1557" s="85" t="s">
        <v>599</v>
      </c>
      <c r="F1557" s="83">
        <v>44772</v>
      </c>
      <c r="G1557" s="66" t="str">
        <f t="shared" si="336"/>
        <v>-</v>
      </c>
      <c r="H1557" s="66"/>
      <c r="I1557" s="67">
        <v>0</v>
      </c>
      <c r="J1557" s="67">
        <f t="shared" si="337"/>
        <v>0</v>
      </c>
      <c r="K1557" s="68">
        <v>0</v>
      </c>
      <c r="L1557" s="68">
        <f t="shared" si="338"/>
        <v>0</v>
      </c>
      <c r="M1557" s="68" t="str">
        <f t="shared" si="339"/>
        <v>-</v>
      </c>
      <c r="N1557" s="96">
        <v>0</v>
      </c>
      <c r="O1557" s="97" t="str">
        <f t="shared" si="340"/>
        <v>Mar</v>
      </c>
      <c r="P1557" s="96">
        <f t="shared" si="341"/>
        <v>0</v>
      </c>
      <c r="Q1557" s="98">
        <f t="shared" si="342"/>
        <v>0</v>
      </c>
      <c r="R1557" s="97" t="str">
        <f t="shared" si="343"/>
        <v xml:space="preserve"> </v>
      </c>
      <c r="S1557" s="99" t="b">
        <f t="shared" si="344"/>
        <v>0</v>
      </c>
      <c r="T1557" s="68">
        <v>0</v>
      </c>
      <c r="U1557" s="100" t="str">
        <f t="shared" si="345"/>
        <v>Apr</v>
      </c>
      <c r="V1557" s="96">
        <v>0</v>
      </c>
      <c r="W1557" s="101">
        <f t="shared" si="346"/>
        <v>0</v>
      </c>
      <c r="X1557" s="102">
        <f t="shared" si="347"/>
        <v>0</v>
      </c>
      <c r="Y1557" s="103" t="b">
        <f t="shared" si="348"/>
        <v>0</v>
      </c>
      <c r="Z1557" s="74">
        <v>0</v>
      </c>
      <c r="AA1557" s="69"/>
      <c r="AB1557" s="69" t="s">
        <v>133</v>
      </c>
      <c r="AC1557" s="84" t="s">
        <v>133</v>
      </c>
      <c r="AD1557" s="3">
        <f t="shared" si="349"/>
        <v>1</v>
      </c>
      <c r="AE1557" s="81"/>
    </row>
    <row r="1558" spans="1:31" ht="14.25" customHeight="1">
      <c r="A1558" s="84" t="s">
        <v>133</v>
      </c>
      <c r="B1558" s="85" t="s">
        <v>37</v>
      </c>
      <c r="C1558" s="82" t="s">
        <v>3405</v>
      </c>
      <c r="D1558" s="74">
        <v>1000004562</v>
      </c>
      <c r="E1558" s="85" t="s">
        <v>3406</v>
      </c>
      <c r="F1558" s="83">
        <v>46001</v>
      </c>
      <c r="G1558" s="66" t="str">
        <f t="shared" si="336"/>
        <v>Targeted Dealer</v>
      </c>
      <c r="H1558" s="66"/>
      <c r="I1558" s="67">
        <v>20</v>
      </c>
      <c r="J1558" s="67">
        <f t="shared" si="337"/>
        <v>18.666666666666664</v>
      </c>
      <c r="K1558" s="68">
        <v>24</v>
      </c>
      <c r="L1558" s="68">
        <f t="shared" si="338"/>
        <v>-4</v>
      </c>
      <c r="M1558" s="68">
        <f t="shared" si="339"/>
        <v>128.57142857142858</v>
      </c>
      <c r="N1558" s="96">
        <v>15</v>
      </c>
      <c r="O1558" s="97" t="str">
        <f t="shared" si="340"/>
        <v>Mar</v>
      </c>
      <c r="P1558" s="96">
        <f t="shared" si="341"/>
        <v>15</v>
      </c>
      <c r="Q1558" s="98">
        <f t="shared" si="342"/>
        <v>9</v>
      </c>
      <c r="R1558" s="97">
        <f t="shared" si="343"/>
        <v>0.60000000000000009</v>
      </c>
      <c r="S1558" s="99" t="str">
        <f t="shared" si="344"/>
        <v>GROWTH</v>
      </c>
      <c r="T1558" s="68">
        <v>0</v>
      </c>
      <c r="U1558" s="100" t="str">
        <f t="shared" si="345"/>
        <v>Apr</v>
      </c>
      <c r="V1558" s="96">
        <v>0</v>
      </c>
      <c r="W1558" s="101">
        <f t="shared" si="346"/>
        <v>24</v>
      </c>
      <c r="X1558" s="102">
        <f t="shared" si="347"/>
        <v>0</v>
      </c>
      <c r="Y1558" s="103" t="b">
        <f t="shared" si="348"/>
        <v>0</v>
      </c>
      <c r="Z1558" s="74">
        <v>0</v>
      </c>
      <c r="AA1558" s="69"/>
      <c r="AB1558" s="69" t="s">
        <v>133</v>
      </c>
      <c r="AC1558" s="84" t="s">
        <v>133</v>
      </c>
      <c r="AD1558" s="3">
        <f t="shared" si="349"/>
        <v>0</v>
      </c>
      <c r="AE1558" s="81"/>
    </row>
    <row r="1559" spans="1:31" ht="14.25" customHeight="1">
      <c r="A1559" s="84" t="s">
        <v>134</v>
      </c>
      <c r="B1559" s="85" t="s">
        <v>84</v>
      </c>
      <c r="C1559" s="82" t="s">
        <v>3407</v>
      </c>
      <c r="D1559" s="74">
        <v>1000004553</v>
      </c>
      <c r="E1559" s="85" t="s">
        <v>3408</v>
      </c>
      <c r="F1559" s="83">
        <v>45993</v>
      </c>
      <c r="G1559" s="66" t="str">
        <f t="shared" si="336"/>
        <v>Targeted Dealer</v>
      </c>
      <c r="H1559" s="66"/>
      <c r="I1559" s="67">
        <v>20</v>
      </c>
      <c r="J1559" s="67">
        <f t="shared" si="337"/>
        <v>18.666666666666664</v>
      </c>
      <c r="K1559" s="68">
        <v>5</v>
      </c>
      <c r="L1559" s="68">
        <f t="shared" si="338"/>
        <v>15</v>
      </c>
      <c r="M1559" s="68">
        <f t="shared" si="339"/>
        <v>26.785714285714288</v>
      </c>
      <c r="N1559" s="96">
        <v>10</v>
      </c>
      <c r="O1559" s="97" t="str">
        <f t="shared" si="340"/>
        <v>Mar</v>
      </c>
      <c r="P1559" s="96">
        <f t="shared" si="341"/>
        <v>10</v>
      </c>
      <c r="Q1559" s="98">
        <f t="shared" si="342"/>
        <v>-5</v>
      </c>
      <c r="R1559" s="97">
        <f t="shared" si="343"/>
        <v>-0.5</v>
      </c>
      <c r="S1559" s="99" t="str">
        <f t="shared" si="344"/>
        <v>DEGROWTH</v>
      </c>
      <c r="T1559" s="68">
        <v>0</v>
      </c>
      <c r="U1559" s="100" t="str">
        <f t="shared" si="345"/>
        <v>Apr</v>
      </c>
      <c r="V1559" s="96">
        <v>0</v>
      </c>
      <c r="W1559" s="101">
        <f t="shared" si="346"/>
        <v>5</v>
      </c>
      <c r="X1559" s="102">
        <f t="shared" si="347"/>
        <v>0</v>
      </c>
      <c r="Y1559" s="103" t="b">
        <f t="shared" si="348"/>
        <v>0</v>
      </c>
      <c r="Z1559" s="74">
        <v>0</v>
      </c>
      <c r="AA1559" s="69"/>
      <c r="AB1559" s="69" t="s">
        <v>133</v>
      </c>
      <c r="AC1559" s="84" t="s">
        <v>134</v>
      </c>
      <c r="AD1559" s="3">
        <f t="shared" si="349"/>
        <v>0</v>
      </c>
      <c r="AE1559" s="81"/>
    </row>
    <row r="1560" spans="1:31" ht="14.25" customHeight="1">
      <c r="A1560" s="84" t="s">
        <v>130</v>
      </c>
      <c r="B1560" s="85" t="s">
        <v>111</v>
      </c>
      <c r="C1560" s="82" t="s">
        <v>3409</v>
      </c>
      <c r="D1560" s="74">
        <v>1000003905</v>
      </c>
      <c r="E1560" s="85" t="s">
        <v>3410</v>
      </c>
      <c r="F1560" s="83">
        <v>45391</v>
      </c>
      <c r="G1560" s="66" t="str">
        <f t="shared" si="336"/>
        <v>Targeted Dealer</v>
      </c>
      <c r="H1560" s="66"/>
      <c r="I1560" s="67">
        <v>100</v>
      </c>
      <c r="J1560" s="67">
        <f t="shared" si="337"/>
        <v>93.333333333333343</v>
      </c>
      <c r="K1560" s="68">
        <v>0</v>
      </c>
      <c r="L1560" s="68">
        <f t="shared" si="338"/>
        <v>100</v>
      </c>
      <c r="M1560" s="68">
        <f t="shared" si="339"/>
        <v>0</v>
      </c>
      <c r="N1560" s="96">
        <v>0</v>
      </c>
      <c r="O1560" s="97" t="str">
        <f t="shared" si="340"/>
        <v>Mar</v>
      </c>
      <c r="P1560" s="96">
        <f t="shared" si="341"/>
        <v>0</v>
      </c>
      <c r="Q1560" s="98">
        <f t="shared" si="342"/>
        <v>0</v>
      </c>
      <c r="R1560" s="97" t="str">
        <f t="shared" si="343"/>
        <v xml:space="preserve"> </v>
      </c>
      <c r="S1560" s="99" t="b">
        <f t="shared" si="344"/>
        <v>0</v>
      </c>
      <c r="T1560" s="68">
        <v>0</v>
      </c>
      <c r="U1560" s="100" t="str">
        <f t="shared" si="345"/>
        <v>Apr</v>
      </c>
      <c r="V1560" s="96">
        <v>0</v>
      </c>
      <c r="W1560" s="101">
        <f t="shared" si="346"/>
        <v>0</v>
      </c>
      <c r="X1560" s="102">
        <f t="shared" si="347"/>
        <v>0</v>
      </c>
      <c r="Y1560" s="103" t="b">
        <f t="shared" si="348"/>
        <v>0</v>
      </c>
      <c r="Z1560" s="74">
        <v>0</v>
      </c>
      <c r="AA1560" s="69"/>
      <c r="AB1560" s="69" t="s">
        <v>133</v>
      </c>
      <c r="AC1560" s="84" t="s">
        <v>130</v>
      </c>
      <c r="AD1560" s="3">
        <f t="shared" si="349"/>
        <v>1</v>
      </c>
      <c r="AE1560" s="81"/>
    </row>
    <row r="1561" spans="1:31" ht="14.25" customHeight="1">
      <c r="A1561" s="84" t="s">
        <v>130</v>
      </c>
      <c r="B1561" s="85" t="s">
        <v>108</v>
      </c>
      <c r="C1561" s="82" t="s">
        <v>600</v>
      </c>
      <c r="D1561" s="74">
        <v>1000004160</v>
      </c>
      <c r="E1561" s="85" t="s">
        <v>601</v>
      </c>
      <c r="F1561" s="83">
        <v>45597</v>
      </c>
      <c r="G1561" s="66" t="str">
        <f t="shared" si="336"/>
        <v>-</v>
      </c>
      <c r="H1561" s="66"/>
      <c r="I1561" s="67">
        <v>0</v>
      </c>
      <c r="J1561" s="67">
        <f t="shared" si="337"/>
        <v>0</v>
      </c>
      <c r="K1561" s="68">
        <v>0</v>
      </c>
      <c r="L1561" s="68">
        <f t="shared" si="338"/>
        <v>0</v>
      </c>
      <c r="M1561" s="68" t="str">
        <f t="shared" si="339"/>
        <v>-</v>
      </c>
      <c r="N1561" s="96">
        <v>0</v>
      </c>
      <c r="O1561" s="97" t="str">
        <f t="shared" si="340"/>
        <v>Mar</v>
      </c>
      <c r="P1561" s="96">
        <f t="shared" si="341"/>
        <v>0</v>
      </c>
      <c r="Q1561" s="98">
        <f t="shared" si="342"/>
        <v>0</v>
      </c>
      <c r="R1561" s="97" t="str">
        <f t="shared" si="343"/>
        <v xml:space="preserve"> </v>
      </c>
      <c r="S1561" s="99" t="b">
        <f t="shared" si="344"/>
        <v>0</v>
      </c>
      <c r="T1561" s="68">
        <v>0</v>
      </c>
      <c r="U1561" s="100" t="str">
        <f t="shared" si="345"/>
        <v>Apr</v>
      </c>
      <c r="V1561" s="96">
        <v>0</v>
      </c>
      <c r="W1561" s="101">
        <f t="shared" si="346"/>
        <v>0</v>
      </c>
      <c r="X1561" s="102">
        <f t="shared" si="347"/>
        <v>0</v>
      </c>
      <c r="Y1561" s="103" t="b">
        <f t="shared" si="348"/>
        <v>0</v>
      </c>
      <c r="Z1561" s="74">
        <v>0</v>
      </c>
      <c r="AA1561" s="69"/>
      <c r="AB1561" s="69" t="s">
        <v>133</v>
      </c>
      <c r="AC1561" s="84" t="s">
        <v>130</v>
      </c>
      <c r="AD1561" s="3">
        <f t="shared" si="349"/>
        <v>1</v>
      </c>
      <c r="AE1561" s="81"/>
    </row>
    <row r="1562" spans="1:31" ht="14.25" customHeight="1">
      <c r="A1562" s="84" t="s">
        <v>130</v>
      </c>
      <c r="B1562" s="85" t="s">
        <v>108</v>
      </c>
      <c r="C1562" s="82" t="s">
        <v>3411</v>
      </c>
      <c r="D1562" s="74">
        <v>1000004565</v>
      </c>
      <c r="E1562" s="85" t="s">
        <v>3412</v>
      </c>
      <c r="F1562" s="83">
        <v>46008</v>
      </c>
      <c r="G1562" s="66" t="str">
        <f t="shared" si="336"/>
        <v>Targeted Dealer</v>
      </c>
      <c r="H1562" s="66"/>
      <c r="I1562" s="67">
        <v>120</v>
      </c>
      <c r="J1562" s="67">
        <f t="shared" si="337"/>
        <v>112</v>
      </c>
      <c r="K1562" s="68">
        <v>208</v>
      </c>
      <c r="L1562" s="68">
        <f t="shared" si="338"/>
        <v>-88</v>
      </c>
      <c r="M1562" s="68">
        <f t="shared" si="339"/>
        <v>185.71428571428569</v>
      </c>
      <c r="N1562" s="96">
        <v>175.5</v>
      </c>
      <c r="O1562" s="97" t="str">
        <f t="shared" si="340"/>
        <v>Mar</v>
      </c>
      <c r="P1562" s="96">
        <f t="shared" si="341"/>
        <v>175.5</v>
      </c>
      <c r="Q1562" s="98">
        <f t="shared" si="342"/>
        <v>32.5</v>
      </c>
      <c r="R1562" s="97">
        <f t="shared" si="343"/>
        <v>0.18518518518518512</v>
      </c>
      <c r="S1562" s="99" t="str">
        <f t="shared" si="344"/>
        <v>GROWTH</v>
      </c>
      <c r="T1562" s="68">
        <v>0</v>
      </c>
      <c r="U1562" s="100" t="str">
        <f t="shared" si="345"/>
        <v>Apr</v>
      </c>
      <c r="V1562" s="96">
        <v>0</v>
      </c>
      <c r="W1562" s="101">
        <f t="shared" si="346"/>
        <v>208</v>
      </c>
      <c r="X1562" s="102">
        <f t="shared" si="347"/>
        <v>0</v>
      </c>
      <c r="Y1562" s="103" t="b">
        <f t="shared" si="348"/>
        <v>0</v>
      </c>
      <c r="Z1562" s="74">
        <v>0</v>
      </c>
      <c r="AA1562" s="69"/>
      <c r="AB1562" s="69" t="s">
        <v>133</v>
      </c>
      <c r="AC1562" s="84" t="s">
        <v>130</v>
      </c>
      <c r="AD1562" s="3">
        <f t="shared" si="349"/>
        <v>0</v>
      </c>
      <c r="AE1562" s="81"/>
    </row>
    <row r="1563" spans="1:31" ht="14.25" customHeight="1">
      <c r="A1563" s="84" t="s">
        <v>130</v>
      </c>
      <c r="B1563" s="85" t="s">
        <v>108</v>
      </c>
      <c r="C1563" s="82" t="s">
        <v>3413</v>
      </c>
      <c r="D1563" s="74">
        <v>1000004574</v>
      </c>
      <c r="E1563" s="85" t="s">
        <v>3414</v>
      </c>
      <c r="F1563" s="83">
        <v>46007</v>
      </c>
      <c r="G1563" s="66" t="str">
        <f t="shared" si="336"/>
        <v>Targeted Dealer</v>
      </c>
      <c r="H1563" s="66"/>
      <c r="I1563" s="67">
        <v>115</v>
      </c>
      <c r="J1563" s="67">
        <f t="shared" si="337"/>
        <v>107.33333333333334</v>
      </c>
      <c r="K1563" s="68">
        <v>25</v>
      </c>
      <c r="L1563" s="68">
        <f t="shared" si="338"/>
        <v>90</v>
      </c>
      <c r="M1563" s="68">
        <f t="shared" si="339"/>
        <v>23.291925465838506</v>
      </c>
      <c r="N1563" s="96">
        <v>50</v>
      </c>
      <c r="O1563" s="97" t="str">
        <f t="shared" si="340"/>
        <v>Mar</v>
      </c>
      <c r="P1563" s="96">
        <f t="shared" si="341"/>
        <v>50</v>
      </c>
      <c r="Q1563" s="98">
        <f t="shared" si="342"/>
        <v>-25</v>
      </c>
      <c r="R1563" s="97">
        <f t="shared" si="343"/>
        <v>-0.5</v>
      </c>
      <c r="S1563" s="99" t="str">
        <f t="shared" si="344"/>
        <v>DEGROWTH</v>
      </c>
      <c r="T1563" s="68">
        <v>0</v>
      </c>
      <c r="U1563" s="100" t="str">
        <f t="shared" si="345"/>
        <v>Apr</v>
      </c>
      <c r="V1563" s="96">
        <v>0</v>
      </c>
      <c r="W1563" s="101">
        <f t="shared" si="346"/>
        <v>25</v>
      </c>
      <c r="X1563" s="102">
        <f t="shared" si="347"/>
        <v>0</v>
      </c>
      <c r="Y1563" s="103" t="b">
        <f t="shared" si="348"/>
        <v>0</v>
      </c>
      <c r="Z1563" s="74">
        <v>0</v>
      </c>
      <c r="AA1563" s="69"/>
      <c r="AB1563" s="69" t="s">
        <v>133</v>
      </c>
      <c r="AC1563" s="84" t="s">
        <v>130</v>
      </c>
      <c r="AD1563" s="3">
        <f t="shared" si="349"/>
        <v>0</v>
      </c>
      <c r="AE1563" s="81"/>
    </row>
    <row r="1564" spans="1:31" ht="14.25" customHeight="1">
      <c r="A1564" s="84" t="s">
        <v>133</v>
      </c>
      <c r="B1564" s="85" t="s">
        <v>30</v>
      </c>
      <c r="C1564" s="82" t="s">
        <v>3415</v>
      </c>
      <c r="D1564" s="74">
        <v>1000004576</v>
      </c>
      <c r="E1564" s="85" t="s">
        <v>3416</v>
      </c>
      <c r="F1564" s="83">
        <v>46011</v>
      </c>
      <c r="G1564" s="66" t="str">
        <f t="shared" si="336"/>
        <v>Targeted Dealer</v>
      </c>
      <c r="H1564" s="66"/>
      <c r="I1564" s="67">
        <v>120</v>
      </c>
      <c r="J1564" s="67">
        <f t="shared" si="337"/>
        <v>112</v>
      </c>
      <c r="K1564" s="68">
        <v>140</v>
      </c>
      <c r="L1564" s="68">
        <f t="shared" si="338"/>
        <v>-20</v>
      </c>
      <c r="M1564" s="68">
        <f t="shared" si="339"/>
        <v>124.99999999999999</v>
      </c>
      <c r="N1564" s="96">
        <v>120</v>
      </c>
      <c r="O1564" s="97" t="str">
        <f t="shared" si="340"/>
        <v>Mar</v>
      </c>
      <c r="P1564" s="96">
        <f t="shared" si="341"/>
        <v>120</v>
      </c>
      <c r="Q1564" s="98">
        <f t="shared" si="342"/>
        <v>20</v>
      </c>
      <c r="R1564" s="97">
        <f t="shared" si="343"/>
        <v>0.16666666666666674</v>
      </c>
      <c r="S1564" s="99" t="str">
        <f t="shared" si="344"/>
        <v>GROWTH</v>
      </c>
      <c r="T1564" s="68">
        <v>0</v>
      </c>
      <c r="U1564" s="100" t="str">
        <f t="shared" si="345"/>
        <v>Apr</v>
      </c>
      <c r="V1564" s="96">
        <v>0</v>
      </c>
      <c r="W1564" s="101">
        <f t="shared" si="346"/>
        <v>140</v>
      </c>
      <c r="X1564" s="102">
        <f t="shared" si="347"/>
        <v>0</v>
      </c>
      <c r="Y1564" s="103" t="b">
        <f t="shared" si="348"/>
        <v>0</v>
      </c>
      <c r="Z1564" s="74">
        <v>0</v>
      </c>
      <c r="AA1564" s="69"/>
      <c r="AB1564" s="69" t="s">
        <v>133</v>
      </c>
      <c r="AC1564" s="84" t="s">
        <v>133</v>
      </c>
      <c r="AD1564" s="3">
        <f t="shared" si="349"/>
        <v>0</v>
      </c>
      <c r="AE1564" s="81"/>
    </row>
    <row r="1565" spans="1:31" ht="14.25" customHeight="1">
      <c r="A1565" s="84" t="s">
        <v>134</v>
      </c>
      <c r="B1565" s="85" t="s">
        <v>65</v>
      </c>
      <c r="C1565" s="82" t="s">
        <v>3417</v>
      </c>
      <c r="D1565" s="74">
        <v>1000004541</v>
      </c>
      <c r="E1565" s="85" t="s">
        <v>3418</v>
      </c>
      <c r="F1565" s="83">
        <v>45992</v>
      </c>
      <c r="G1565" s="66" t="str">
        <f t="shared" si="336"/>
        <v>Targeted Dealer</v>
      </c>
      <c r="H1565" s="66"/>
      <c r="I1565" s="67">
        <v>100</v>
      </c>
      <c r="J1565" s="67">
        <f t="shared" si="337"/>
        <v>93.333333333333343</v>
      </c>
      <c r="K1565" s="68">
        <v>75</v>
      </c>
      <c r="L1565" s="68">
        <f t="shared" si="338"/>
        <v>25</v>
      </c>
      <c r="M1565" s="68">
        <f t="shared" si="339"/>
        <v>80.357142857142847</v>
      </c>
      <c r="N1565" s="96">
        <v>75</v>
      </c>
      <c r="O1565" s="97" t="str">
        <f t="shared" si="340"/>
        <v>Mar</v>
      </c>
      <c r="P1565" s="96">
        <f t="shared" si="341"/>
        <v>75</v>
      </c>
      <c r="Q1565" s="98">
        <f t="shared" si="342"/>
        <v>0</v>
      </c>
      <c r="R1565" s="97">
        <f t="shared" si="343"/>
        <v>0</v>
      </c>
      <c r="S1565" s="99" t="str">
        <f t="shared" si="344"/>
        <v>GROWTH</v>
      </c>
      <c r="T1565" s="68">
        <v>0</v>
      </c>
      <c r="U1565" s="100" t="str">
        <f t="shared" si="345"/>
        <v>Apr</v>
      </c>
      <c r="V1565" s="96">
        <v>0</v>
      </c>
      <c r="W1565" s="101">
        <f t="shared" si="346"/>
        <v>75</v>
      </c>
      <c r="X1565" s="102">
        <f t="shared" si="347"/>
        <v>0</v>
      </c>
      <c r="Y1565" s="103" t="b">
        <f t="shared" si="348"/>
        <v>0</v>
      </c>
      <c r="Z1565" s="74">
        <v>0</v>
      </c>
      <c r="AA1565" s="69"/>
      <c r="AB1565" s="69" t="s">
        <v>133</v>
      </c>
      <c r="AC1565" s="84" t="s">
        <v>134</v>
      </c>
      <c r="AD1565" s="3">
        <f t="shared" si="349"/>
        <v>0</v>
      </c>
      <c r="AE1565" s="81"/>
    </row>
    <row r="1566" spans="1:31" ht="14.25" customHeight="1">
      <c r="A1566" s="84" t="s">
        <v>134</v>
      </c>
      <c r="B1566" s="85" t="s">
        <v>67</v>
      </c>
      <c r="C1566" s="82" t="s">
        <v>3419</v>
      </c>
      <c r="D1566" s="74">
        <v>1000004594</v>
      </c>
      <c r="E1566" s="85" t="s">
        <v>3420</v>
      </c>
      <c r="F1566" s="83">
        <v>45990</v>
      </c>
      <c r="G1566" s="66" t="str">
        <f t="shared" si="336"/>
        <v>Targeted Dealer</v>
      </c>
      <c r="H1566" s="66"/>
      <c r="I1566" s="67">
        <v>50</v>
      </c>
      <c r="J1566" s="67">
        <f t="shared" si="337"/>
        <v>46.666666666666671</v>
      </c>
      <c r="K1566" s="68">
        <v>50</v>
      </c>
      <c r="L1566" s="68">
        <f t="shared" si="338"/>
        <v>0</v>
      </c>
      <c r="M1566" s="68">
        <f t="shared" si="339"/>
        <v>107.14285714285712</v>
      </c>
      <c r="N1566" s="96">
        <v>50</v>
      </c>
      <c r="O1566" s="97" t="str">
        <f t="shared" si="340"/>
        <v>Mar</v>
      </c>
      <c r="P1566" s="96">
        <f t="shared" si="341"/>
        <v>50</v>
      </c>
      <c r="Q1566" s="98">
        <f t="shared" si="342"/>
        <v>0</v>
      </c>
      <c r="R1566" s="97">
        <f t="shared" si="343"/>
        <v>0</v>
      </c>
      <c r="S1566" s="99" t="str">
        <f t="shared" si="344"/>
        <v>GROWTH</v>
      </c>
      <c r="T1566" s="68">
        <v>0</v>
      </c>
      <c r="U1566" s="100" t="str">
        <f t="shared" si="345"/>
        <v>Apr</v>
      </c>
      <c r="V1566" s="96">
        <v>0</v>
      </c>
      <c r="W1566" s="101">
        <f t="shared" si="346"/>
        <v>50</v>
      </c>
      <c r="X1566" s="102">
        <f t="shared" si="347"/>
        <v>0</v>
      </c>
      <c r="Y1566" s="103" t="b">
        <f t="shared" si="348"/>
        <v>0</v>
      </c>
      <c r="Z1566" s="74">
        <v>0</v>
      </c>
      <c r="AA1566" s="69"/>
      <c r="AB1566" s="69" t="s">
        <v>133</v>
      </c>
      <c r="AC1566" s="84" t="s">
        <v>134</v>
      </c>
      <c r="AD1566" s="3">
        <f t="shared" si="349"/>
        <v>0</v>
      </c>
      <c r="AE1566" s="81"/>
    </row>
    <row r="1567" spans="1:31" ht="14.25" customHeight="1">
      <c r="A1567" s="84" t="s">
        <v>134</v>
      </c>
      <c r="B1567" s="85" t="s">
        <v>69</v>
      </c>
      <c r="C1567" s="82" t="s">
        <v>602</v>
      </c>
      <c r="D1567" s="74">
        <v>1000003476</v>
      </c>
      <c r="E1567" s="85" t="s">
        <v>603</v>
      </c>
      <c r="F1567" s="83">
        <v>45036</v>
      </c>
      <c r="G1567" s="66" t="str">
        <f t="shared" si="336"/>
        <v>-</v>
      </c>
      <c r="H1567" s="66"/>
      <c r="I1567" s="67">
        <v>0</v>
      </c>
      <c r="J1567" s="67">
        <f t="shared" si="337"/>
        <v>0</v>
      </c>
      <c r="K1567" s="68">
        <v>0</v>
      </c>
      <c r="L1567" s="68">
        <f t="shared" si="338"/>
        <v>0</v>
      </c>
      <c r="M1567" s="68" t="str">
        <f t="shared" si="339"/>
        <v>-</v>
      </c>
      <c r="N1567" s="96">
        <v>0</v>
      </c>
      <c r="O1567" s="97" t="str">
        <f t="shared" si="340"/>
        <v>Mar</v>
      </c>
      <c r="P1567" s="96">
        <f t="shared" si="341"/>
        <v>0</v>
      </c>
      <c r="Q1567" s="98">
        <f t="shared" si="342"/>
        <v>0</v>
      </c>
      <c r="R1567" s="97" t="str">
        <f t="shared" si="343"/>
        <v xml:space="preserve"> </v>
      </c>
      <c r="S1567" s="99" t="b">
        <f t="shared" si="344"/>
        <v>0</v>
      </c>
      <c r="T1567" s="68">
        <v>0</v>
      </c>
      <c r="U1567" s="100" t="str">
        <f t="shared" si="345"/>
        <v>Apr</v>
      </c>
      <c r="V1567" s="96">
        <v>0</v>
      </c>
      <c r="W1567" s="101">
        <f t="shared" si="346"/>
        <v>0</v>
      </c>
      <c r="X1567" s="102">
        <f t="shared" si="347"/>
        <v>0</v>
      </c>
      <c r="Y1567" s="103" t="b">
        <f t="shared" si="348"/>
        <v>0</v>
      </c>
      <c r="Z1567" s="74">
        <v>0</v>
      </c>
      <c r="AA1567" s="69"/>
      <c r="AB1567" s="69" t="s">
        <v>133</v>
      </c>
      <c r="AC1567" s="84" t="s">
        <v>134</v>
      </c>
      <c r="AD1567" s="3">
        <f t="shared" si="349"/>
        <v>1</v>
      </c>
      <c r="AE1567" s="81"/>
    </row>
    <row r="1568" spans="1:31" ht="14.25" customHeight="1">
      <c r="A1568" s="84" t="s">
        <v>133</v>
      </c>
      <c r="B1568" s="85" t="s">
        <v>52</v>
      </c>
      <c r="C1568" s="82" t="s">
        <v>3421</v>
      </c>
      <c r="D1568" s="74">
        <v>1000004546</v>
      </c>
      <c r="E1568" s="85" t="s">
        <v>3422</v>
      </c>
      <c r="F1568" s="83">
        <v>45982</v>
      </c>
      <c r="G1568" s="66" t="str">
        <f t="shared" si="336"/>
        <v>Targeted Dealer</v>
      </c>
      <c r="H1568" s="66"/>
      <c r="I1568" s="67">
        <v>160</v>
      </c>
      <c r="J1568" s="67">
        <f t="shared" si="337"/>
        <v>149.33333333333331</v>
      </c>
      <c r="K1568" s="68">
        <v>82</v>
      </c>
      <c r="L1568" s="68">
        <f t="shared" si="338"/>
        <v>78</v>
      </c>
      <c r="M1568" s="68">
        <f t="shared" si="339"/>
        <v>54.910714285714292</v>
      </c>
      <c r="N1568" s="96">
        <v>83</v>
      </c>
      <c r="O1568" s="97" t="str">
        <f t="shared" si="340"/>
        <v>Mar</v>
      </c>
      <c r="P1568" s="96">
        <f t="shared" si="341"/>
        <v>83</v>
      </c>
      <c r="Q1568" s="98">
        <f t="shared" si="342"/>
        <v>-1</v>
      </c>
      <c r="R1568" s="97">
        <f t="shared" si="343"/>
        <v>-1.2048192771084376E-2</v>
      </c>
      <c r="S1568" s="99" t="str">
        <f t="shared" si="344"/>
        <v>DEGROWTH</v>
      </c>
      <c r="T1568" s="68">
        <v>0</v>
      </c>
      <c r="U1568" s="100" t="str">
        <f t="shared" si="345"/>
        <v>Apr</v>
      </c>
      <c r="V1568" s="96">
        <v>0</v>
      </c>
      <c r="W1568" s="101">
        <f t="shared" si="346"/>
        <v>82</v>
      </c>
      <c r="X1568" s="102">
        <f t="shared" si="347"/>
        <v>0</v>
      </c>
      <c r="Y1568" s="103" t="b">
        <f t="shared" si="348"/>
        <v>0</v>
      </c>
      <c r="Z1568" s="74">
        <v>0</v>
      </c>
      <c r="AA1568" s="69"/>
      <c r="AB1568" s="69" t="s">
        <v>133</v>
      </c>
      <c r="AC1568" s="84" t="s">
        <v>133</v>
      </c>
      <c r="AD1568" s="3">
        <f t="shared" si="349"/>
        <v>0</v>
      </c>
      <c r="AE1568" s="81"/>
    </row>
    <row r="1569" spans="1:31" ht="14.25" customHeight="1">
      <c r="A1569" s="84" t="s">
        <v>134</v>
      </c>
      <c r="B1569" s="85" t="s">
        <v>79</v>
      </c>
      <c r="C1569" s="82" t="s">
        <v>604</v>
      </c>
      <c r="D1569" s="74">
        <v>1000000989</v>
      </c>
      <c r="E1569" s="85" t="s">
        <v>605</v>
      </c>
      <c r="F1569" s="83">
        <v>44738</v>
      </c>
      <c r="G1569" s="66" t="str">
        <f t="shared" si="336"/>
        <v>-</v>
      </c>
      <c r="H1569" s="66"/>
      <c r="I1569" s="67">
        <v>0</v>
      </c>
      <c r="J1569" s="67">
        <f t="shared" si="337"/>
        <v>0</v>
      </c>
      <c r="K1569" s="68">
        <v>0</v>
      </c>
      <c r="L1569" s="68">
        <f t="shared" si="338"/>
        <v>0</v>
      </c>
      <c r="M1569" s="68" t="str">
        <f t="shared" si="339"/>
        <v>-</v>
      </c>
      <c r="N1569" s="96">
        <v>20</v>
      </c>
      <c r="O1569" s="97" t="str">
        <f t="shared" si="340"/>
        <v>Mar</v>
      </c>
      <c r="P1569" s="96">
        <f t="shared" si="341"/>
        <v>20</v>
      </c>
      <c r="Q1569" s="98">
        <f t="shared" si="342"/>
        <v>-20</v>
      </c>
      <c r="R1569" s="97">
        <f t="shared" si="343"/>
        <v>-1</v>
      </c>
      <c r="S1569" s="99" t="str">
        <f t="shared" si="344"/>
        <v>DEGROWTH</v>
      </c>
      <c r="T1569" s="68">
        <v>0</v>
      </c>
      <c r="U1569" s="100" t="str">
        <f t="shared" si="345"/>
        <v>Apr</v>
      </c>
      <c r="V1569" s="96">
        <v>0</v>
      </c>
      <c r="W1569" s="101">
        <f t="shared" si="346"/>
        <v>0</v>
      </c>
      <c r="X1569" s="102">
        <f t="shared" si="347"/>
        <v>0</v>
      </c>
      <c r="Y1569" s="103" t="b">
        <f t="shared" si="348"/>
        <v>0</v>
      </c>
      <c r="Z1569" s="74">
        <v>0</v>
      </c>
      <c r="AA1569" s="69"/>
      <c r="AB1569" s="69" t="s">
        <v>133</v>
      </c>
      <c r="AC1569" s="84" t="s">
        <v>134</v>
      </c>
      <c r="AD1569" s="3">
        <f t="shared" si="349"/>
        <v>1</v>
      </c>
      <c r="AE1569" s="81"/>
    </row>
    <row r="1570" spans="1:31" ht="14.25" customHeight="1">
      <c r="A1570" s="84" t="s">
        <v>133</v>
      </c>
      <c r="B1570" s="85" t="s">
        <v>21</v>
      </c>
      <c r="C1570" s="82" t="s">
        <v>3423</v>
      </c>
      <c r="D1570" s="74">
        <v>1000004579</v>
      </c>
      <c r="E1570" s="85" t="s">
        <v>3424</v>
      </c>
      <c r="F1570" s="83">
        <v>46014</v>
      </c>
      <c r="G1570" s="66" t="str">
        <f t="shared" si="336"/>
        <v>Targeted Dealer</v>
      </c>
      <c r="H1570" s="66"/>
      <c r="I1570" s="67">
        <v>80</v>
      </c>
      <c r="J1570" s="67">
        <f t="shared" si="337"/>
        <v>74.666666666666657</v>
      </c>
      <c r="K1570" s="68">
        <v>200</v>
      </c>
      <c r="L1570" s="68">
        <f t="shared" si="338"/>
        <v>-120</v>
      </c>
      <c r="M1570" s="68">
        <f t="shared" si="339"/>
        <v>267.85714285714289</v>
      </c>
      <c r="N1570" s="96">
        <v>180</v>
      </c>
      <c r="O1570" s="97" t="str">
        <f t="shared" si="340"/>
        <v>Mar</v>
      </c>
      <c r="P1570" s="96">
        <f t="shared" si="341"/>
        <v>180</v>
      </c>
      <c r="Q1570" s="98">
        <f t="shared" si="342"/>
        <v>20</v>
      </c>
      <c r="R1570" s="97">
        <f t="shared" si="343"/>
        <v>0.11111111111111116</v>
      </c>
      <c r="S1570" s="99" t="str">
        <f t="shared" si="344"/>
        <v>GROWTH</v>
      </c>
      <c r="T1570" s="68">
        <v>0</v>
      </c>
      <c r="U1570" s="100" t="str">
        <f t="shared" si="345"/>
        <v>Apr</v>
      </c>
      <c r="V1570" s="96">
        <v>0</v>
      </c>
      <c r="W1570" s="101">
        <f t="shared" si="346"/>
        <v>200</v>
      </c>
      <c r="X1570" s="102">
        <f t="shared" si="347"/>
        <v>0</v>
      </c>
      <c r="Y1570" s="103" t="b">
        <f t="shared" si="348"/>
        <v>0</v>
      </c>
      <c r="Z1570" s="74">
        <v>0</v>
      </c>
      <c r="AA1570" s="69"/>
      <c r="AB1570" s="69" t="s">
        <v>133</v>
      </c>
      <c r="AC1570" s="84" t="s">
        <v>133</v>
      </c>
      <c r="AD1570" s="3">
        <f t="shared" si="349"/>
        <v>0</v>
      </c>
      <c r="AE1570" s="81"/>
    </row>
    <row r="1571" spans="1:31" ht="14.25" customHeight="1">
      <c r="A1571" s="84" t="s">
        <v>133</v>
      </c>
      <c r="B1571" s="85" t="s">
        <v>48</v>
      </c>
      <c r="C1571" s="82" t="s">
        <v>606</v>
      </c>
      <c r="D1571" s="74">
        <v>1000003195</v>
      </c>
      <c r="E1571" s="85" t="s">
        <v>607</v>
      </c>
      <c r="F1571" s="83">
        <v>44925</v>
      </c>
      <c r="G1571" s="66" t="str">
        <f t="shared" si="336"/>
        <v>Targeted Dealer</v>
      </c>
      <c r="H1571" s="66"/>
      <c r="I1571" s="67">
        <v>120</v>
      </c>
      <c r="J1571" s="67">
        <f t="shared" si="337"/>
        <v>112</v>
      </c>
      <c r="K1571" s="68">
        <v>0</v>
      </c>
      <c r="L1571" s="68">
        <f t="shared" si="338"/>
        <v>120</v>
      </c>
      <c r="M1571" s="68">
        <f t="shared" si="339"/>
        <v>0</v>
      </c>
      <c r="N1571" s="96">
        <v>0</v>
      </c>
      <c r="O1571" s="97" t="str">
        <f t="shared" si="340"/>
        <v>Mar</v>
      </c>
      <c r="P1571" s="96">
        <f t="shared" si="341"/>
        <v>0</v>
      </c>
      <c r="Q1571" s="98">
        <f t="shared" si="342"/>
        <v>0</v>
      </c>
      <c r="R1571" s="97" t="str">
        <f t="shared" si="343"/>
        <v xml:space="preserve"> </v>
      </c>
      <c r="S1571" s="99" t="b">
        <f t="shared" si="344"/>
        <v>0</v>
      </c>
      <c r="T1571" s="68">
        <v>0</v>
      </c>
      <c r="U1571" s="100" t="str">
        <f t="shared" si="345"/>
        <v>Apr</v>
      </c>
      <c r="V1571" s="96">
        <v>0</v>
      </c>
      <c r="W1571" s="101">
        <f t="shared" si="346"/>
        <v>0</v>
      </c>
      <c r="X1571" s="102">
        <f t="shared" si="347"/>
        <v>0</v>
      </c>
      <c r="Y1571" s="103" t="b">
        <f t="shared" si="348"/>
        <v>0</v>
      </c>
      <c r="Z1571" s="74">
        <v>0</v>
      </c>
      <c r="AA1571" s="69"/>
      <c r="AB1571" s="69" t="s">
        <v>133</v>
      </c>
      <c r="AC1571" s="84" t="s">
        <v>133</v>
      </c>
      <c r="AD1571" s="3">
        <f t="shared" si="349"/>
        <v>1</v>
      </c>
      <c r="AE1571" s="81"/>
    </row>
    <row r="1572" spans="1:31" ht="14.25" customHeight="1">
      <c r="A1572" s="84" t="s">
        <v>133</v>
      </c>
      <c r="B1572" s="85" t="s">
        <v>145</v>
      </c>
      <c r="C1572" s="82" t="s">
        <v>3425</v>
      </c>
      <c r="D1572" s="74">
        <v>1000000705</v>
      </c>
      <c r="E1572" s="85" t="s">
        <v>3426</v>
      </c>
      <c r="F1572" s="83">
        <v>44738</v>
      </c>
      <c r="G1572" s="66" t="str">
        <f t="shared" si="336"/>
        <v>Targeted Dealer</v>
      </c>
      <c r="H1572" s="66"/>
      <c r="I1572" s="67">
        <v>120</v>
      </c>
      <c r="J1572" s="67">
        <f t="shared" si="337"/>
        <v>112</v>
      </c>
      <c r="K1572" s="68">
        <v>0</v>
      </c>
      <c r="L1572" s="68">
        <f t="shared" si="338"/>
        <v>120</v>
      </c>
      <c r="M1572" s="68">
        <f t="shared" si="339"/>
        <v>0</v>
      </c>
      <c r="N1572" s="96">
        <v>0</v>
      </c>
      <c r="O1572" s="97" t="str">
        <f t="shared" si="340"/>
        <v>Mar</v>
      </c>
      <c r="P1572" s="96">
        <f t="shared" si="341"/>
        <v>0</v>
      </c>
      <c r="Q1572" s="98">
        <f t="shared" si="342"/>
        <v>0</v>
      </c>
      <c r="R1572" s="97" t="str">
        <f t="shared" si="343"/>
        <v xml:space="preserve"> </v>
      </c>
      <c r="S1572" s="99" t="b">
        <f t="shared" si="344"/>
        <v>0</v>
      </c>
      <c r="T1572" s="68">
        <v>10</v>
      </c>
      <c r="U1572" s="100" t="str">
        <f t="shared" si="345"/>
        <v>Apr</v>
      </c>
      <c r="V1572" s="96">
        <v>10</v>
      </c>
      <c r="W1572" s="101">
        <f t="shared" si="346"/>
        <v>-10</v>
      </c>
      <c r="X1572" s="102">
        <f t="shared" si="347"/>
        <v>-1</v>
      </c>
      <c r="Y1572" s="103" t="str">
        <f t="shared" si="348"/>
        <v>DEGROWTH</v>
      </c>
      <c r="Z1572" s="74">
        <v>0</v>
      </c>
      <c r="AA1572" s="69"/>
      <c r="AB1572" s="69" t="s">
        <v>133</v>
      </c>
      <c r="AC1572" s="84" t="s">
        <v>133</v>
      </c>
      <c r="AD1572" s="3">
        <f t="shared" si="349"/>
        <v>1</v>
      </c>
      <c r="AE1572" s="81"/>
    </row>
    <row r="1573" spans="1:31" ht="14.25" customHeight="1">
      <c r="A1573" s="84" t="s">
        <v>133</v>
      </c>
      <c r="B1573" s="85" t="s">
        <v>145</v>
      </c>
      <c r="C1573" s="82" t="s">
        <v>3427</v>
      </c>
      <c r="D1573" s="74">
        <v>1000003518</v>
      </c>
      <c r="E1573" s="85" t="s">
        <v>3428</v>
      </c>
      <c r="F1573" s="83">
        <v>45058</v>
      </c>
      <c r="G1573" s="66" t="str">
        <f t="shared" si="336"/>
        <v>Targeted Dealer</v>
      </c>
      <c r="H1573" s="66"/>
      <c r="I1573" s="67">
        <v>80</v>
      </c>
      <c r="J1573" s="67">
        <f t="shared" si="337"/>
        <v>74.666666666666657</v>
      </c>
      <c r="K1573" s="68">
        <v>0</v>
      </c>
      <c r="L1573" s="68">
        <f t="shared" si="338"/>
        <v>80</v>
      </c>
      <c r="M1573" s="68">
        <f t="shared" si="339"/>
        <v>0</v>
      </c>
      <c r="N1573" s="96">
        <v>0</v>
      </c>
      <c r="O1573" s="97" t="str">
        <f t="shared" si="340"/>
        <v>Mar</v>
      </c>
      <c r="P1573" s="96">
        <f t="shared" si="341"/>
        <v>0</v>
      </c>
      <c r="Q1573" s="98">
        <f t="shared" si="342"/>
        <v>0</v>
      </c>
      <c r="R1573" s="97" t="str">
        <f t="shared" si="343"/>
        <v xml:space="preserve"> </v>
      </c>
      <c r="S1573" s="99" t="b">
        <f t="shared" si="344"/>
        <v>0</v>
      </c>
      <c r="T1573" s="68">
        <v>0</v>
      </c>
      <c r="U1573" s="100" t="str">
        <f t="shared" si="345"/>
        <v>Apr</v>
      </c>
      <c r="V1573" s="96">
        <v>0</v>
      </c>
      <c r="W1573" s="101">
        <f t="shared" si="346"/>
        <v>0</v>
      </c>
      <c r="X1573" s="102">
        <f t="shared" si="347"/>
        <v>0</v>
      </c>
      <c r="Y1573" s="103" t="b">
        <f t="shared" si="348"/>
        <v>0</v>
      </c>
      <c r="Z1573" s="74">
        <v>0</v>
      </c>
      <c r="AA1573" s="69"/>
      <c r="AB1573" s="69" t="s">
        <v>133</v>
      </c>
      <c r="AC1573" s="84" t="s">
        <v>133</v>
      </c>
      <c r="AD1573" s="3">
        <f t="shared" si="349"/>
        <v>1</v>
      </c>
      <c r="AE1573" s="81"/>
    </row>
    <row r="1574" spans="1:31" ht="14.25" customHeight="1">
      <c r="A1574" s="84" t="s">
        <v>133</v>
      </c>
      <c r="B1574" s="85" t="s">
        <v>47</v>
      </c>
      <c r="C1574" s="82" t="s">
        <v>608</v>
      </c>
      <c r="D1574" s="74">
        <v>1000003993</v>
      </c>
      <c r="E1574" s="85" t="s">
        <v>609</v>
      </c>
      <c r="F1574" s="83">
        <v>45443</v>
      </c>
      <c r="G1574" s="66" t="str">
        <f t="shared" si="336"/>
        <v>-</v>
      </c>
      <c r="H1574" s="66"/>
      <c r="I1574" s="67">
        <v>0</v>
      </c>
      <c r="J1574" s="67">
        <f t="shared" si="337"/>
        <v>0</v>
      </c>
      <c r="K1574" s="68">
        <v>0</v>
      </c>
      <c r="L1574" s="68">
        <f t="shared" si="338"/>
        <v>0</v>
      </c>
      <c r="M1574" s="68" t="str">
        <f t="shared" si="339"/>
        <v>-</v>
      </c>
      <c r="N1574" s="96">
        <v>0</v>
      </c>
      <c r="O1574" s="97" t="str">
        <f t="shared" si="340"/>
        <v>Mar</v>
      </c>
      <c r="P1574" s="96">
        <f t="shared" si="341"/>
        <v>0</v>
      </c>
      <c r="Q1574" s="98">
        <f t="shared" si="342"/>
        <v>0</v>
      </c>
      <c r="R1574" s="97" t="str">
        <f t="shared" si="343"/>
        <v xml:space="preserve"> </v>
      </c>
      <c r="S1574" s="99" t="b">
        <f t="shared" si="344"/>
        <v>0</v>
      </c>
      <c r="T1574" s="68">
        <v>0</v>
      </c>
      <c r="U1574" s="100" t="str">
        <f t="shared" si="345"/>
        <v>Apr</v>
      </c>
      <c r="V1574" s="96">
        <v>0</v>
      </c>
      <c r="W1574" s="101">
        <f t="shared" si="346"/>
        <v>0</v>
      </c>
      <c r="X1574" s="102">
        <f t="shared" si="347"/>
        <v>0</v>
      </c>
      <c r="Y1574" s="103" t="b">
        <f t="shared" si="348"/>
        <v>0</v>
      </c>
      <c r="Z1574" s="74">
        <v>0</v>
      </c>
      <c r="AA1574" s="69"/>
      <c r="AB1574" s="69" t="s">
        <v>133</v>
      </c>
      <c r="AC1574" s="84" t="s">
        <v>133</v>
      </c>
      <c r="AD1574" s="3">
        <f t="shared" si="349"/>
        <v>1</v>
      </c>
      <c r="AE1574" s="81"/>
    </row>
    <row r="1575" spans="1:31" ht="14.25" customHeight="1">
      <c r="A1575" s="84" t="s">
        <v>134</v>
      </c>
      <c r="B1575" s="85" t="s">
        <v>77</v>
      </c>
      <c r="C1575" s="82" t="s">
        <v>3429</v>
      </c>
      <c r="D1575" s="74">
        <v>1000001100</v>
      </c>
      <c r="E1575" s="85" t="s">
        <v>3430</v>
      </c>
      <c r="F1575" s="83">
        <v>44738</v>
      </c>
      <c r="G1575" s="66" t="str">
        <f t="shared" si="336"/>
        <v>Targeted Dealer</v>
      </c>
      <c r="H1575" s="66"/>
      <c r="I1575" s="67">
        <v>40</v>
      </c>
      <c r="J1575" s="67">
        <f t="shared" si="337"/>
        <v>37.333333333333329</v>
      </c>
      <c r="K1575" s="68">
        <v>8</v>
      </c>
      <c r="L1575" s="68">
        <f t="shared" si="338"/>
        <v>32</v>
      </c>
      <c r="M1575" s="68">
        <f t="shared" si="339"/>
        <v>21.428571428571431</v>
      </c>
      <c r="N1575" s="96">
        <v>21.5</v>
      </c>
      <c r="O1575" s="97" t="str">
        <f t="shared" si="340"/>
        <v>Mar</v>
      </c>
      <c r="P1575" s="96">
        <f t="shared" si="341"/>
        <v>21.5</v>
      </c>
      <c r="Q1575" s="98">
        <f t="shared" si="342"/>
        <v>-13.5</v>
      </c>
      <c r="R1575" s="97">
        <f t="shared" si="343"/>
        <v>-0.62790697674418605</v>
      </c>
      <c r="S1575" s="99" t="str">
        <f t="shared" si="344"/>
        <v>DEGROWTH</v>
      </c>
      <c r="T1575" s="68">
        <v>0</v>
      </c>
      <c r="U1575" s="100" t="str">
        <f t="shared" si="345"/>
        <v>Apr</v>
      </c>
      <c r="V1575" s="96">
        <v>0</v>
      </c>
      <c r="W1575" s="101">
        <f t="shared" si="346"/>
        <v>8</v>
      </c>
      <c r="X1575" s="102">
        <f t="shared" si="347"/>
        <v>0</v>
      </c>
      <c r="Y1575" s="103" t="b">
        <f t="shared" si="348"/>
        <v>0</v>
      </c>
      <c r="Z1575" s="74">
        <v>0</v>
      </c>
      <c r="AA1575" s="69"/>
      <c r="AB1575" s="69" t="s">
        <v>133</v>
      </c>
      <c r="AC1575" s="84" t="s">
        <v>134</v>
      </c>
      <c r="AD1575" s="3">
        <f t="shared" si="349"/>
        <v>0</v>
      </c>
      <c r="AE1575" s="81"/>
    </row>
    <row r="1576" spans="1:31" ht="14.25" customHeight="1">
      <c r="A1576" s="84" t="s">
        <v>134</v>
      </c>
      <c r="B1576" s="85" t="s">
        <v>77</v>
      </c>
      <c r="C1576" s="82" t="s">
        <v>3431</v>
      </c>
      <c r="D1576" s="74">
        <v>1000004550</v>
      </c>
      <c r="E1576" s="85" t="s">
        <v>3432</v>
      </c>
      <c r="F1576" s="83">
        <v>45993</v>
      </c>
      <c r="G1576" s="66" t="str">
        <f t="shared" si="336"/>
        <v>Targeted Dealer</v>
      </c>
      <c r="H1576" s="66"/>
      <c r="I1576" s="67">
        <v>30</v>
      </c>
      <c r="J1576" s="67">
        <f t="shared" si="337"/>
        <v>28</v>
      </c>
      <c r="K1576" s="68">
        <v>23</v>
      </c>
      <c r="L1576" s="68">
        <f t="shared" si="338"/>
        <v>7</v>
      </c>
      <c r="M1576" s="68">
        <f t="shared" si="339"/>
        <v>82.142857142857139</v>
      </c>
      <c r="N1576" s="96">
        <v>30</v>
      </c>
      <c r="O1576" s="97" t="str">
        <f t="shared" si="340"/>
        <v>Mar</v>
      </c>
      <c r="P1576" s="96">
        <f t="shared" si="341"/>
        <v>30</v>
      </c>
      <c r="Q1576" s="98">
        <f t="shared" si="342"/>
        <v>-7</v>
      </c>
      <c r="R1576" s="97">
        <f t="shared" si="343"/>
        <v>-0.23333333333333328</v>
      </c>
      <c r="S1576" s="99" t="str">
        <f t="shared" si="344"/>
        <v>DEGROWTH</v>
      </c>
      <c r="T1576" s="68">
        <v>0</v>
      </c>
      <c r="U1576" s="100" t="str">
        <f t="shared" si="345"/>
        <v>Apr</v>
      </c>
      <c r="V1576" s="96">
        <v>0</v>
      </c>
      <c r="W1576" s="101">
        <f t="shared" si="346"/>
        <v>23</v>
      </c>
      <c r="X1576" s="102">
        <f t="shared" si="347"/>
        <v>0</v>
      </c>
      <c r="Y1576" s="103" t="b">
        <f t="shared" si="348"/>
        <v>0</v>
      </c>
      <c r="Z1576" s="74">
        <v>0</v>
      </c>
      <c r="AA1576" s="69"/>
      <c r="AB1576" s="69" t="s">
        <v>133</v>
      </c>
      <c r="AC1576" s="84" t="s">
        <v>134</v>
      </c>
      <c r="AD1576" s="3">
        <f t="shared" si="349"/>
        <v>0</v>
      </c>
      <c r="AE1576" s="81"/>
    </row>
    <row r="1577" spans="1:31" ht="14.25" customHeight="1">
      <c r="A1577" s="84" t="s">
        <v>134</v>
      </c>
      <c r="B1577" s="85" t="s">
        <v>77</v>
      </c>
      <c r="C1577" s="82" t="s">
        <v>3433</v>
      </c>
      <c r="D1577" s="74">
        <v>1000004563</v>
      </c>
      <c r="E1577" s="85" t="s">
        <v>3434</v>
      </c>
      <c r="F1577" s="83">
        <v>46001</v>
      </c>
      <c r="G1577" s="66" t="str">
        <f t="shared" si="336"/>
        <v>Targeted Dealer</v>
      </c>
      <c r="H1577" s="66"/>
      <c r="I1577" s="67">
        <v>50</v>
      </c>
      <c r="J1577" s="67">
        <f t="shared" si="337"/>
        <v>46.666666666666671</v>
      </c>
      <c r="K1577" s="68">
        <v>46</v>
      </c>
      <c r="L1577" s="68">
        <f t="shared" si="338"/>
        <v>4</v>
      </c>
      <c r="M1577" s="68">
        <f t="shared" si="339"/>
        <v>98.571428571428555</v>
      </c>
      <c r="N1577" s="96">
        <v>68.5</v>
      </c>
      <c r="O1577" s="97" t="str">
        <f t="shared" si="340"/>
        <v>Mar</v>
      </c>
      <c r="P1577" s="96">
        <f t="shared" si="341"/>
        <v>68.5</v>
      </c>
      <c r="Q1577" s="98">
        <f t="shared" si="342"/>
        <v>-22.5</v>
      </c>
      <c r="R1577" s="97">
        <f t="shared" si="343"/>
        <v>-0.32846715328467158</v>
      </c>
      <c r="S1577" s="99" t="str">
        <f t="shared" si="344"/>
        <v>DEGROWTH</v>
      </c>
      <c r="T1577" s="68">
        <v>0</v>
      </c>
      <c r="U1577" s="100" t="str">
        <f t="shared" si="345"/>
        <v>Apr</v>
      </c>
      <c r="V1577" s="96">
        <v>0</v>
      </c>
      <c r="W1577" s="101">
        <f t="shared" si="346"/>
        <v>46</v>
      </c>
      <c r="X1577" s="102">
        <f t="shared" si="347"/>
        <v>0</v>
      </c>
      <c r="Y1577" s="103" t="b">
        <f t="shared" si="348"/>
        <v>0</v>
      </c>
      <c r="Z1577" s="74">
        <v>0</v>
      </c>
      <c r="AA1577" s="69"/>
      <c r="AB1577" s="69" t="s">
        <v>133</v>
      </c>
      <c r="AC1577" s="84" t="s">
        <v>134</v>
      </c>
      <c r="AD1577" s="3">
        <f t="shared" si="349"/>
        <v>0</v>
      </c>
      <c r="AE1577" s="81"/>
    </row>
    <row r="1578" spans="1:31" ht="14.25" customHeight="1">
      <c r="A1578" s="84" t="s">
        <v>132</v>
      </c>
      <c r="B1578" s="85" t="s">
        <v>101</v>
      </c>
      <c r="C1578" s="82" t="s">
        <v>3435</v>
      </c>
      <c r="D1578" s="74">
        <v>1000004534</v>
      </c>
      <c r="E1578" s="85" t="s">
        <v>3436</v>
      </c>
      <c r="F1578" s="83">
        <v>45976</v>
      </c>
      <c r="G1578" s="66" t="str">
        <f t="shared" si="336"/>
        <v>Targeted Dealer</v>
      </c>
      <c r="H1578" s="66"/>
      <c r="I1578" s="67">
        <v>100</v>
      </c>
      <c r="J1578" s="67">
        <f t="shared" si="337"/>
        <v>93.333333333333343</v>
      </c>
      <c r="K1578" s="68">
        <v>53</v>
      </c>
      <c r="L1578" s="68">
        <f t="shared" si="338"/>
        <v>47</v>
      </c>
      <c r="M1578" s="68">
        <f t="shared" si="339"/>
        <v>56.785714285714278</v>
      </c>
      <c r="N1578" s="96">
        <v>105</v>
      </c>
      <c r="O1578" s="97" t="str">
        <f t="shared" si="340"/>
        <v>Mar</v>
      </c>
      <c r="P1578" s="96">
        <f t="shared" si="341"/>
        <v>105</v>
      </c>
      <c r="Q1578" s="98">
        <f t="shared" si="342"/>
        <v>-52</v>
      </c>
      <c r="R1578" s="97">
        <f t="shared" si="343"/>
        <v>-0.49523809523809526</v>
      </c>
      <c r="S1578" s="99" t="str">
        <f t="shared" si="344"/>
        <v>DEGROWTH</v>
      </c>
      <c r="T1578" s="68">
        <v>0</v>
      </c>
      <c r="U1578" s="100" t="str">
        <f t="shared" si="345"/>
        <v>Apr</v>
      </c>
      <c r="V1578" s="96">
        <v>0</v>
      </c>
      <c r="W1578" s="101">
        <f t="shared" si="346"/>
        <v>53</v>
      </c>
      <c r="X1578" s="102">
        <f t="shared" si="347"/>
        <v>0</v>
      </c>
      <c r="Y1578" s="103" t="b">
        <f t="shared" si="348"/>
        <v>0</v>
      </c>
      <c r="Z1578" s="74">
        <v>0</v>
      </c>
      <c r="AA1578" s="69"/>
      <c r="AB1578" s="69" t="s">
        <v>133</v>
      </c>
      <c r="AC1578" s="84" t="s">
        <v>132</v>
      </c>
      <c r="AD1578" s="3">
        <f t="shared" si="349"/>
        <v>0</v>
      </c>
      <c r="AE1578" s="81"/>
    </row>
    <row r="1579" spans="1:31" ht="14.25" customHeight="1">
      <c r="A1579" s="84" t="s">
        <v>132</v>
      </c>
      <c r="B1579" s="85" t="s">
        <v>101</v>
      </c>
      <c r="C1579" s="82" t="s">
        <v>3437</v>
      </c>
      <c r="D1579" s="74">
        <v>1000004545</v>
      </c>
      <c r="E1579" s="85" t="s">
        <v>3438</v>
      </c>
      <c r="F1579" s="83">
        <v>45981</v>
      </c>
      <c r="G1579" s="66" t="str">
        <f t="shared" si="336"/>
        <v>Targeted Dealer</v>
      </c>
      <c r="H1579" s="66"/>
      <c r="I1579" s="67">
        <v>40</v>
      </c>
      <c r="J1579" s="67">
        <f t="shared" si="337"/>
        <v>37.333333333333329</v>
      </c>
      <c r="K1579" s="68">
        <v>20</v>
      </c>
      <c r="L1579" s="68">
        <f t="shared" si="338"/>
        <v>20</v>
      </c>
      <c r="M1579" s="68">
        <f t="shared" si="339"/>
        <v>53.571428571428577</v>
      </c>
      <c r="N1579" s="96">
        <v>28.5</v>
      </c>
      <c r="O1579" s="97" t="str">
        <f t="shared" si="340"/>
        <v>Mar</v>
      </c>
      <c r="P1579" s="96">
        <f t="shared" si="341"/>
        <v>28.5</v>
      </c>
      <c r="Q1579" s="98">
        <f t="shared" si="342"/>
        <v>-8.5</v>
      </c>
      <c r="R1579" s="97">
        <f t="shared" si="343"/>
        <v>-0.29824561403508776</v>
      </c>
      <c r="S1579" s="99" t="str">
        <f t="shared" si="344"/>
        <v>DEGROWTH</v>
      </c>
      <c r="T1579" s="68">
        <v>0</v>
      </c>
      <c r="U1579" s="100" t="str">
        <f t="shared" si="345"/>
        <v>Apr</v>
      </c>
      <c r="V1579" s="96">
        <v>0</v>
      </c>
      <c r="W1579" s="101">
        <f t="shared" si="346"/>
        <v>20</v>
      </c>
      <c r="X1579" s="102">
        <f t="shared" si="347"/>
        <v>0</v>
      </c>
      <c r="Y1579" s="103" t="b">
        <f t="shared" si="348"/>
        <v>0</v>
      </c>
      <c r="Z1579" s="74">
        <v>0</v>
      </c>
      <c r="AA1579" s="69"/>
      <c r="AB1579" s="69" t="s">
        <v>133</v>
      </c>
      <c r="AC1579" s="84" t="s">
        <v>132</v>
      </c>
      <c r="AD1579" s="3">
        <f t="shared" si="349"/>
        <v>0</v>
      </c>
      <c r="AE1579" s="81"/>
    </row>
    <row r="1580" spans="1:31" ht="14.25" customHeight="1">
      <c r="A1580" s="84" t="s">
        <v>133</v>
      </c>
      <c r="B1580" s="85" t="s">
        <v>142</v>
      </c>
      <c r="C1580" s="82" t="s">
        <v>3439</v>
      </c>
      <c r="D1580" s="74">
        <v>1000000098</v>
      </c>
      <c r="E1580" s="85" t="s">
        <v>3440</v>
      </c>
      <c r="F1580" s="83">
        <v>44738</v>
      </c>
      <c r="G1580" s="66" t="str">
        <f t="shared" si="336"/>
        <v>Targeted Dealer</v>
      </c>
      <c r="H1580" s="66"/>
      <c r="I1580" s="67">
        <v>20</v>
      </c>
      <c r="J1580" s="67">
        <f t="shared" si="337"/>
        <v>18.666666666666664</v>
      </c>
      <c r="K1580" s="68">
        <v>0</v>
      </c>
      <c r="L1580" s="68">
        <f t="shared" si="338"/>
        <v>20</v>
      </c>
      <c r="M1580" s="68">
        <f t="shared" si="339"/>
        <v>0</v>
      </c>
      <c r="N1580" s="96">
        <v>0</v>
      </c>
      <c r="O1580" s="97" t="str">
        <f t="shared" si="340"/>
        <v>Mar</v>
      </c>
      <c r="P1580" s="96">
        <f t="shared" si="341"/>
        <v>0</v>
      </c>
      <c r="Q1580" s="98">
        <f t="shared" si="342"/>
        <v>0</v>
      </c>
      <c r="R1580" s="97" t="str">
        <f t="shared" si="343"/>
        <v xml:space="preserve"> </v>
      </c>
      <c r="S1580" s="99" t="b">
        <f t="shared" si="344"/>
        <v>0</v>
      </c>
      <c r="T1580" s="68">
        <v>14</v>
      </c>
      <c r="U1580" s="100" t="str">
        <f t="shared" si="345"/>
        <v>Apr</v>
      </c>
      <c r="V1580" s="96">
        <v>14</v>
      </c>
      <c r="W1580" s="101">
        <f t="shared" si="346"/>
        <v>-14</v>
      </c>
      <c r="X1580" s="102">
        <f t="shared" si="347"/>
        <v>-1</v>
      </c>
      <c r="Y1580" s="103" t="str">
        <f t="shared" si="348"/>
        <v>DEGROWTH</v>
      </c>
      <c r="Z1580" s="74">
        <v>0</v>
      </c>
      <c r="AA1580" s="69"/>
      <c r="AB1580" s="69" t="s">
        <v>133</v>
      </c>
      <c r="AC1580" s="84" t="s">
        <v>133</v>
      </c>
      <c r="AD1580" s="3">
        <f t="shared" si="349"/>
        <v>1</v>
      </c>
      <c r="AE1580" s="81"/>
    </row>
    <row r="1581" spans="1:31" ht="14.25" customHeight="1">
      <c r="A1581" s="84" t="s">
        <v>133</v>
      </c>
      <c r="B1581" s="85" t="s">
        <v>142</v>
      </c>
      <c r="C1581" s="82" t="s">
        <v>3441</v>
      </c>
      <c r="D1581" s="74">
        <v>1000000101</v>
      </c>
      <c r="E1581" s="85" t="s">
        <v>3442</v>
      </c>
      <c r="F1581" s="83">
        <v>44738</v>
      </c>
      <c r="G1581" s="66" t="str">
        <f t="shared" si="336"/>
        <v>Targeted Dealer</v>
      </c>
      <c r="H1581" s="66"/>
      <c r="I1581" s="67">
        <v>30</v>
      </c>
      <c r="J1581" s="67">
        <f t="shared" si="337"/>
        <v>28</v>
      </c>
      <c r="K1581" s="68">
        <v>17</v>
      </c>
      <c r="L1581" s="68">
        <f t="shared" si="338"/>
        <v>13</v>
      </c>
      <c r="M1581" s="68">
        <f t="shared" si="339"/>
        <v>60.714285714285708</v>
      </c>
      <c r="N1581" s="96">
        <v>34</v>
      </c>
      <c r="O1581" s="97" t="str">
        <f t="shared" si="340"/>
        <v>Mar</v>
      </c>
      <c r="P1581" s="96">
        <f t="shared" si="341"/>
        <v>34</v>
      </c>
      <c r="Q1581" s="98">
        <f t="shared" si="342"/>
        <v>-17</v>
      </c>
      <c r="R1581" s="97">
        <f t="shared" si="343"/>
        <v>-0.5</v>
      </c>
      <c r="S1581" s="99" t="str">
        <f t="shared" si="344"/>
        <v>DEGROWTH</v>
      </c>
      <c r="T1581" s="68">
        <v>0</v>
      </c>
      <c r="U1581" s="100" t="str">
        <f t="shared" si="345"/>
        <v>Apr</v>
      </c>
      <c r="V1581" s="96">
        <v>0</v>
      </c>
      <c r="W1581" s="101">
        <f t="shared" si="346"/>
        <v>17</v>
      </c>
      <c r="X1581" s="102">
        <f t="shared" si="347"/>
        <v>0</v>
      </c>
      <c r="Y1581" s="103" t="b">
        <f t="shared" si="348"/>
        <v>0</v>
      </c>
      <c r="Z1581" s="74">
        <v>0</v>
      </c>
      <c r="AA1581" s="69"/>
      <c r="AB1581" s="69" t="s">
        <v>133</v>
      </c>
      <c r="AC1581" s="84" t="s">
        <v>133</v>
      </c>
      <c r="AD1581" s="3">
        <f t="shared" si="349"/>
        <v>0</v>
      </c>
      <c r="AE1581" s="81"/>
    </row>
    <row r="1582" spans="1:31" ht="14.25" customHeight="1">
      <c r="A1582" s="84" t="s">
        <v>134</v>
      </c>
      <c r="B1582" s="85" t="s">
        <v>81</v>
      </c>
      <c r="C1582" s="82" t="s">
        <v>3443</v>
      </c>
      <c r="D1582" s="74">
        <v>1000003811</v>
      </c>
      <c r="E1582" s="85" t="s">
        <v>1203</v>
      </c>
      <c r="F1582" s="83">
        <v>45291</v>
      </c>
      <c r="G1582" s="66" t="str">
        <f t="shared" si="336"/>
        <v>Targeted Dealer</v>
      </c>
      <c r="H1582" s="66"/>
      <c r="I1582" s="67">
        <v>20</v>
      </c>
      <c r="J1582" s="67">
        <f t="shared" si="337"/>
        <v>18.666666666666664</v>
      </c>
      <c r="K1582" s="68">
        <v>0</v>
      </c>
      <c r="L1582" s="68">
        <f t="shared" si="338"/>
        <v>20</v>
      </c>
      <c r="M1582" s="68">
        <f t="shared" si="339"/>
        <v>0</v>
      </c>
      <c r="N1582" s="96">
        <v>2.5</v>
      </c>
      <c r="O1582" s="97" t="str">
        <f t="shared" si="340"/>
        <v>Mar</v>
      </c>
      <c r="P1582" s="96">
        <f t="shared" si="341"/>
        <v>2.5</v>
      </c>
      <c r="Q1582" s="98">
        <f t="shared" si="342"/>
        <v>-2.5</v>
      </c>
      <c r="R1582" s="97">
        <f t="shared" si="343"/>
        <v>-1</v>
      </c>
      <c r="S1582" s="99" t="str">
        <f t="shared" si="344"/>
        <v>DEGROWTH</v>
      </c>
      <c r="T1582" s="68">
        <v>0</v>
      </c>
      <c r="U1582" s="100" t="str">
        <f t="shared" si="345"/>
        <v>Apr</v>
      </c>
      <c r="V1582" s="96">
        <v>0</v>
      </c>
      <c r="W1582" s="101">
        <f t="shared" si="346"/>
        <v>0</v>
      </c>
      <c r="X1582" s="102">
        <f t="shared" si="347"/>
        <v>0</v>
      </c>
      <c r="Y1582" s="103" t="b">
        <f t="shared" si="348"/>
        <v>0</v>
      </c>
      <c r="Z1582" s="74">
        <v>0</v>
      </c>
      <c r="AA1582" s="69"/>
      <c r="AB1582" s="69" t="s">
        <v>133</v>
      </c>
      <c r="AC1582" s="84" t="s">
        <v>134</v>
      </c>
      <c r="AD1582" s="3">
        <f t="shared" si="349"/>
        <v>1</v>
      </c>
      <c r="AE1582" s="81"/>
    </row>
    <row r="1583" spans="1:31" ht="14.25" customHeight="1">
      <c r="A1583" s="84" t="s">
        <v>134</v>
      </c>
      <c r="B1583" s="85" t="s">
        <v>81</v>
      </c>
      <c r="C1583" s="82" t="s">
        <v>3444</v>
      </c>
      <c r="D1583" s="74">
        <v>1000004591</v>
      </c>
      <c r="E1583" s="85" t="s">
        <v>3445</v>
      </c>
      <c r="F1583" s="83">
        <v>46030</v>
      </c>
      <c r="G1583" s="66" t="str">
        <f t="shared" si="336"/>
        <v>Targeted Dealer</v>
      </c>
      <c r="H1583" s="66"/>
      <c r="I1583" s="67">
        <v>100</v>
      </c>
      <c r="J1583" s="67">
        <f t="shared" si="337"/>
        <v>93.333333333333343</v>
      </c>
      <c r="K1583" s="68">
        <v>111</v>
      </c>
      <c r="L1583" s="68">
        <f t="shared" si="338"/>
        <v>-11</v>
      </c>
      <c r="M1583" s="68">
        <f t="shared" si="339"/>
        <v>118.92857142857142</v>
      </c>
      <c r="N1583" s="96">
        <v>62</v>
      </c>
      <c r="O1583" s="97" t="str">
        <f t="shared" si="340"/>
        <v>Mar</v>
      </c>
      <c r="P1583" s="96">
        <f t="shared" si="341"/>
        <v>62</v>
      </c>
      <c r="Q1583" s="98">
        <f t="shared" si="342"/>
        <v>49</v>
      </c>
      <c r="R1583" s="97">
        <f t="shared" si="343"/>
        <v>0.79032258064516125</v>
      </c>
      <c r="S1583" s="99" t="str">
        <f t="shared" si="344"/>
        <v>GROWTH</v>
      </c>
      <c r="T1583" s="68">
        <v>0</v>
      </c>
      <c r="U1583" s="100" t="str">
        <f t="shared" si="345"/>
        <v>Apr</v>
      </c>
      <c r="V1583" s="96">
        <v>0</v>
      </c>
      <c r="W1583" s="101">
        <f t="shared" si="346"/>
        <v>111</v>
      </c>
      <c r="X1583" s="102">
        <f t="shared" si="347"/>
        <v>0</v>
      </c>
      <c r="Y1583" s="103" t="b">
        <f t="shared" si="348"/>
        <v>0</v>
      </c>
      <c r="Z1583" s="74">
        <v>0</v>
      </c>
      <c r="AA1583" s="69"/>
      <c r="AB1583" s="69" t="s">
        <v>133</v>
      </c>
      <c r="AC1583" s="84" t="s">
        <v>134</v>
      </c>
      <c r="AD1583" s="3">
        <f t="shared" si="349"/>
        <v>0</v>
      </c>
      <c r="AE1583" s="81"/>
    </row>
    <row r="1584" spans="1:31" ht="14.25" customHeight="1">
      <c r="A1584" s="84" t="s">
        <v>134</v>
      </c>
      <c r="B1584" s="85" t="s">
        <v>61</v>
      </c>
      <c r="C1584" s="82" t="s">
        <v>610</v>
      </c>
      <c r="D1584" s="74">
        <v>1000000180</v>
      </c>
      <c r="E1584" s="85" t="s">
        <v>611</v>
      </c>
      <c r="F1584" s="83">
        <v>44738</v>
      </c>
      <c r="G1584" s="66" t="str">
        <f t="shared" si="336"/>
        <v>Targeted Dealer</v>
      </c>
      <c r="H1584" s="66"/>
      <c r="I1584" s="67">
        <v>20</v>
      </c>
      <c r="J1584" s="67">
        <f t="shared" si="337"/>
        <v>18.666666666666664</v>
      </c>
      <c r="K1584" s="68">
        <v>0</v>
      </c>
      <c r="L1584" s="68">
        <f t="shared" si="338"/>
        <v>20</v>
      </c>
      <c r="M1584" s="68">
        <f t="shared" si="339"/>
        <v>0</v>
      </c>
      <c r="N1584" s="96">
        <v>0</v>
      </c>
      <c r="O1584" s="97" t="str">
        <f t="shared" si="340"/>
        <v>Mar</v>
      </c>
      <c r="P1584" s="96">
        <f t="shared" si="341"/>
        <v>0</v>
      </c>
      <c r="Q1584" s="98">
        <f t="shared" si="342"/>
        <v>0</v>
      </c>
      <c r="R1584" s="97" t="str">
        <f t="shared" si="343"/>
        <v xml:space="preserve"> </v>
      </c>
      <c r="S1584" s="99" t="b">
        <f t="shared" si="344"/>
        <v>0</v>
      </c>
      <c r="T1584" s="68">
        <v>0</v>
      </c>
      <c r="U1584" s="100" t="str">
        <f t="shared" si="345"/>
        <v>Apr</v>
      </c>
      <c r="V1584" s="96">
        <v>0</v>
      </c>
      <c r="W1584" s="101">
        <f t="shared" si="346"/>
        <v>0</v>
      </c>
      <c r="X1584" s="102">
        <f t="shared" si="347"/>
        <v>0</v>
      </c>
      <c r="Y1584" s="103" t="b">
        <f t="shared" si="348"/>
        <v>0</v>
      </c>
      <c r="Z1584" s="74">
        <v>0</v>
      </c>
      <c r="AA1584" s="69"/>
      <c r="AB1584" s="69" t="s">
        <v>133</v>
      </c>
      <c r="AC1584" s="84" t="s">
        <v>134</v>
      </c>
      <c r="AD1584" s="3">
        <f t="shared" si="349"/>
        <v>1</v>
      </c>
      <c r="AE1584" s="81"/>
    </row>
    <row r="1585" spans="1:31" ht="14.25" customHeight="1">
      <c r="A1585" s="84" t="s">
        <v>131</v>
      </c>
      <c r="B1585" s="85" t="s">
        <v>95</v>
      </c>
      <c r="C1585" s="82" t="s">
        <v>3446</v>
      </c>
      <c r="D1585" s="74">
        <v>1000003882</v>
      </c>
      <c r="E1585" s="85" t="s">
        <v>3447</v>
      </c>
      <c r="F1585" s="83">
        <v>45356</v>
      </c>
      <c r="G1585" s="66" t="str">
        <f t="shared" si="336"/>
        <v>Targeted Dealer</v>
      </c>
      <c r="H1585" s="66"/>
      <c r="I1585" s="67">
        <v>30</v>
      </c>
      <c r="J1585" s="67">
        <f t="shared" si="337"/>
        <v>28</v>
      </c>
      <c r="K1585" s="68">
        <v>51</v>
      </c>
      <c r="L1585" s="68">
        <f t="shared" si="338"/>
        <v>-21</v>
      </c>
      <c r="M1585" s="68">
        <f t="shared" si="339"/>
        <v>182.14285714285714</v>
      </c>
      <c r="N1585" s="96">
        <v>21</v>
      </c>
      <c r="O1585" s="97" t="str">
        <f t="shared" si="340"/>
        <v>Mar</v>
      </c>
      <c r="P1585" s="96">
        <f t="shared" si="341"/>
        <v>21</v>
      </c>
      <c r="Q1585" s="98">
        <f t="shared" si="342"/>
        <v>30</v>
      </c>
      <c r="R1585" s="97">
        <f t="shared" si="343"/>
        <v>1.4285714285714284</v>
      </c>
      <c r="S1585" s="99" t="str">
        <f t="shared" si="344"/>
        <v>GROWTH</v>
      </c>
      <c r="T1585" s="68">
        <v>18</v>
      </c>
      <c r="U1585" s="100" t="str">
        <f t="shared" si="345"/>
        <v>Apr</v>
      </c>
      <c r="V1585" s="96">
        <v>18</v>
      </c>
      <c r="W1585" s="101">
        <f t="shared" si="346"/>
        <v>33</v>
      </c>
      <c r="X1585" s="102">
        <f t="shared" si="347"/>
        <v>1.8333333333333335</v>
      </c>
      <c r="Y1585" s="103" t="str">
        <f t="shared" si="348"/>
        <v>GROWTH</v>
      </c>
      <c r="Z1585" s="74">
        <v>0</v>
      </c>
      <c r="AA1585" s="69"/>
      <c r="AB1585" s="69" t="s">
        <v>133</v>
      </c>
      <c r="AC1585" s="84" t="s">
        <v>131</v>
      </c>
      <c r="AD1585" s="3">
        <f t="shared" si="349"/>
        <v>0</v>
      </c>
      <c r="AE1585" s="81"/>
    </row>
    <row r="1586" spans="1:31" ht="14.25" customHeight="1">
      <c r="A1586" s="84" t="s">
        <v>134</v>
      </c>
      <c r="B1586" s="85" t="s">
        <v>78</v>
      </c>
      <c r="C1586" s="82" t="s">
        <v>3448</v>
      </c>
      <c r="D1586" s="74">
        <v>1000004623</v>
      </c>
      <c r="E1586" s="85" t="s">
        <v>3449</v>
      </c>
      <c r="F1586" s="83">
        <v>46048</v>
      </c>
      <c r="G1586" s="66" t="str">
        <f t="shared" si="336"/>
        <v>Targeted Dealer</v>
      </c>
      <c r="H1586" s="66"/>
      <c r="I1586" s="67">
        <v>40</v>
      </c>
      <c r="J1586" s="67">
        <f t="shared" si="337"/>
        <v>37.333333333333329</v>
      </c>
      <c r="K1586" s="68">
        <v>50</v>
      </c>
      <c r="L1586" s="68">
        <f t="shared" si="338"/>
        <v>-10</v>
      </c>
      <c r="M1586" s="68">
        <f t="shared" si="339"/>
        <v>133.92857142857144</v>
      </c>
      <c r="N1586" s="96">
        <v>50</v>
      </c>
      <c r="O1586" s="97" t="str">
        <f t="shared" si="340"/>
        <v>Mar</v>
      </c>
      <c r="P1586" s="96">
        <f t="shared" si="341"/>
        <v>50</v>
      </c>
      <c r="Q1586" s="98">
        <f t="shared" si="342"/>
        <v>0</v>
      </c>
      <c r="R1586" s="97">
        <f t="shared" si="343"/>
        <v>0</v>
      </c>
      <c r="S1586" s="99" t="str">
        <f t="shared" si="344"/>
        <v>GROWTH</v>
      </c>
      <c r="T1586" s="68">
        <v>0</v>
      </c>
      <c r="U1586" s="100" t="str">
        <f t="shared" si="345"/>
        <v>Apr</v>
      </c>
      <c r="V1586" s="96">
        <v>0</v>
      </c>
      <c r="W1586" s="101">
        <f t="shared" si="346"/>
        <v>50</v>
      </c>
      <c r="X1586" s="102">
        <f t="shared" si="347"/>
        <v>0</v>
      </c>
      <c r="Y1586" s="103" t="b">
        <f t="shared" si="348"/>
        <v>0</v>
      </c>
      <c r="Z1586" s="74">
        <v>0</v>
      </c>
      <c r="AA1586" s="69"/>
      <c r="AB1586" s="69" t="s">
        <v>133</v>
      </c>
      <c r="AC1586" s="84" t="s">
        <v>134</v>
      </c>
      <c r="AD1586" s="3">
        <f t="shared" si="349"/>
        <v>0</v>
      </c>
      <c r="AE1586" s="81"/>
    </row>
    <row r="1587" spans="1:31" ht="14.25" customHeight="1">
      <c r="A1587" s="84" t="s">
        <v>134</v>
      </c>
      <c r="B1587" s="85" t="s">
        <v>58</v>
      </c>
      <c r="C1587" s="82" t="s">
        <v>3450</v>
      </c>
      <c r="D1587" s="74">
        <v>1000004595</v>
      </c>
      <c r="E1587" s="85" t="s">
        <v>3451</v>
      </c>
      <c r="F1587" s="83">
        <v>46021</v>
      </c>
      <c r="G1587" s="66" t="str">
        <f t="shared" si="336"/>
        <v>Targeted Dealer</v>
      </c>
      <c r="H1587" s="66"/>
      <c r="I1587" s="67">
        <v>450</v>
      </c>
      <c r="J1587" s="67">
        <f t="shared" si="337"/>
        <v>420</v>
      </c>
      <c r="K1587" s="68">
        <v>450</v>
      </c>
      <c r="L1587" s="68">
        <f t="shared" si="338"/>
        <v>0</v>
      </c>
      <c r="M1587" s="68">
        <f t="shared" si="339"/>
        <v>107.14285714285714</v>
      </c>
      <c r="N1587" s="96">
        <v>401</v>
      </c>
      <c r="O1587" s="97" t="str">
        <f t="shared" si="340"/>
        <v>Mar</v>
      </c>
      <c r="P1587" s="96">
        <f t="shared" si="341"/>
        <v>401</v>
      </c>
      <c r="Q1587" s="98">
        <f t="shared" si="342"/>
        <v>49</v>
      </c>
      <c r="R1587" s="97">
        <f t="shared" si="343"/>
        <v>0.12219451371571077</v>
      </c>
      <c r="S1587" s="99" t="str">
        <f t="shared" si="344"/>
        <v>GROWTH</v>
      </c>
      <c r="T1587" s="68">
        <v>0</v>
      </c>
      <c r="U1587" s="100" t="str">
        <f t="shared" si="345"/>
        <v>Apr</v>
      </c>
      <c r="V1587" s="96">
        <v>0</v>
      </c>
      <c r="W1587" s="101">
        <f t="shared" si="346"/>
        <v>450</v>
      </c>
      <c r="X1587" s="102">
        <f t="shared" si="347"/>
        <v>0</v>
      </c>
      <c r="Y1587" s="103" t="b">
        <f t="shared" si="348"/>
        <v>0</v>
      </c>
      <c r="Z1587" s="74">
        <v>0</v>
      </c>
      <c r="AA1587" s="69"/>
      <c r="AB1587" s="69" t="s">
        <v>133</v>
      </c>
      <c r="AC1587" s="84" t="s">
        <v>134</v>
      </c>
      <c r="AD1587" s="3">
        <f t="shared" si="349"/>
        <v>0</v>
      </c>
      <c r="AE1587" s="81"/>
    </row>
    <row r="1588" spans="1:31" ht="14.25" customHeight="1">
      <c r="A1588" s="84" t="s">
        <v>134</v>
      </c>
      <c r="B1588" s="85" t="s">
        <v>58</v>
      </c>
      <c r="C1588" s="82" t="s">
        <v>3452</v>
      </c>
      <c r="D1588" s="74">
        <v>1000004597</v>
      </c>
      <c r="E1588" s="85" t="s">
        <v>3453</v>
      </c>
      <c r="F1588" s="83">
        <v>46029</v>
      </c>
      <c r="G1588" s="66" t="str">
        <f t="shared" si="336"/>
        <v>Targeted Dealer</v>
      </c>
      <c r="H1588" s="66"/>
      <c r="I1588" s="67">
        <v>70</v>
      </c>
      <c r="J1588" s="67">
        <f t="shared" si="337"/>
        <v>65.333333333333343</v>
      </c>
      <c r="K1588" s="68">
        <v>26</v>
      </c>
      <c r="L1588" s="68">
        <f t="shared" si="338"/>
        <v>44</v>
      </c>
      <c r="M1588" s="68">
        <f t="shared" si="339"/>
        <v>39.795918367346935</v>
      </c>
      <c r="N1588" s="96">
        <v>65</v>
      </c>
      <c r="O1588" s="97" t="str">
        <f t="shared" si="340"/>
        <v>Mar</v>
      </c>
      <c r="P1588" s="96">
        <f t="shared" si="341"/>
        <v>65</v>
      </c>
      <c r="Q1588" s="98">
        <f t="shared" si="342"/>
        <v>-39</v>
      </c>
      <c r="R1588" s="97">
        <f t="shared" si="343"/>
        <v>-0.6</v>
      </c>
      <c r="S1588" s="99" t="str">
        <f t="shared" si="344"/>
        <v>DEGROWTH</v>
      </c>
      <c r="T1588" s="68">
        <v>0</v>
      </c>
      <c r="U1588" s="100" t="str">
        <f t="shared" si="345"/>
        <v>Apr</v>
      </c>
      <c r="V1588" s="96">
        <v>0</v>
      </c>
      <c r="W1588" s="101">
        <f t="shared" si="346"/>
        <v>26</v>
      </c>
      <c r="X1588" s="102">
        <f t="shared" si="347"/>
        <v>0</v>
      </c>
      <c r="Y1588" s="103" t="b">
        <f t="shared" si="348"/>
        <v>0</v>
      </c>
      <c r="Z1588" s="74">
        <v>0</v>
      </c>
      <c r="AA1588" s="69"/>
      <c r="AB1588" s="69" t="s">
        <v>133</v>
      </c>
      <c r="AC1588" s="84" t="s">
        <v>134</v>
      </c>
      <c r="AD1588" s="3">
        <f t="shared" si="349"/>
        <v>0</v>
      </c>
      <c r="AE1588" s="81"/>
    </row>
    <row r="1589" spans="1:31" ht="14.25" customHeight="1">
      <c r="A1589" s="84" t="s">
        <v>134</v>
      </c>
      <c r="B1589" s="85" t="s">
        <v>58</v>
      </c>
      <c r="C1589" s="82" t="s">
        <v>3454</v>
      </c>
      <c r="D1589" s="74">
        <v>1000004602</v>
      </c>
      <c r="E1589" s="85" t="s">
        <v>3455</v>
      </c>
      <c r="F1589" s="83">
        <v>46038</v>
      </c>
      <c r="G1589" s="66" t="str">
        <f t="shared" si="336"/>
        <v>Targeted Dealer</v>
      </c>
      <c r="H1589" s="66"/>
      <c r="I1589" s="67">
        <v>500</v>
      </c>
      <c r="J1589" s="67">
        <f t="shared" si="337"/>
        <v>466.66666666666669</v>
      </c>
      <c r="K1589" s="68">
        <v>355.75</v>
      </c>
      <c r="L1589" s="68">
        <f t="shared" si="338"/>
        <v>144.25</v>
      </c>
      <c r="M1589" s="68">
        <f t="shared" si="339"/>
        <v>76.232142857142847</v>
      </c>
      <c r="N1589" s="96">
        <v>582</v>
      </c>
      <c r="O1589" s="97" t="str">
        <f t="shared" si="340"/>
        <v>Mar</v>
      </c>
      <c r="P1589" s="96">
        <f t="shared" si="341"/>
        <v>582</v>
      </c>
      <c r="Q1589" s="98">
        <f t="shared" si="342"/>
        <v>-226.25</v>
      </c>
      <c r="R1589" s="97">
        <f t="shared" si="343"/>
        <v>-0.3887457044673539</v>
      </c>
      <c r="S1589" s="99" t="str">
        <f t="shared" si="344"/>
        <v>DEGROWTH</v>
      </c>
      <c r="T1589" s="68">
        <v>0</v>
      </c>
      <c r="U1589" s="100" t="str">
        <f t="shared" si="345"/>
        <v>Apr</v>
      </c>
      <c r="V1589" s="96">
        <v>0</v>
      </c>
      <c r="W1589" s="101">
        <f t="shared" si="346"/>
        <v>355.75</v>
      </c>
      <c r="X1589" s="102">
        <f t="shared" si="347"/>
        <v>0</v>
      </c>
      <c r="Y1589" s="103" t="b">
        <f t="shared" si="348"/>
        <v>0</v>
      </c>
      <c r="Z1589" s="74">
        <v>0</v>
      </c>
      <c r="AA1589" s="69"/>
      <c r="AB1589" s="69" t="s">
        <v>133</v>
      </c>
      <c r="AC1589" s="84" t="s">
        <v>134</v>
      </c>
      <c r="AD1589" s="3">
        <f t="shared" si="349"/>
        <v>0</v>
      </c>
      <c r="AE1589" s="81"/>
    </row>
    <row r="1590" spans="1:31" ht="14.25" customHeight="1">
      <c r="A1590" s="84" t="s">
        <v>134</v>
      </c>
      <c r="B1590" s="85" t="s">
        <v>62</v>
      </c>
      <c r="C1590" s="82" t="s">
        <v>3456</v>
      </c>
      <c r="D1590" s="74">
        <v>1000004569</v>
      </c>
      <c r="E1590" s="85" t="s">
        <v>3457</v>
      </c>
      <c r="F1590" s="83">
        <v>46017</v>
      </c>
      <c r="G1590" s="66" t="str">
        <f t="shared" si="336"/>
        <v>Targeted Dealer</v>
      </c>
      <c r="H1590" s="66"/>
      <c r="I1590" s="67">
        <v>40</v>
      </c>
      <c r="J1590" s="67">
        <f t="shared" si="337"/>
        <v>37.333333333333329</v>
      </c>
      <c r="K1590" s="68">
        <v>0</v>
      </c>
      <c r="L1590" s="68">
        <f t="shared" si="338"/>
        <v>40</v>
      </c>
      <c r="M1590" s="68">
        <f t="shared" si="339"/>
        <v>0</v>
      </c>
      <c r="N1590" s="96">
        <v>14</v>
      </c>
      <c r="O1590" s="97" t="str">
        <f t="shared" si="340"/>
        <v>Mar</v>
      </c>
      <c r="P1590" s="96">
        <f t="shared" si="341"/>
        <v>14</v>
      </c>
      <c r="Q1590" s="98">
        <f t="shared" si="342"/>
        <v>-14</v>
      </c>
      <c r="R1590" s="97">
        <f t="shared" si="343"/>
        <v>-1</v>
      </c>
      <c r="S1590" s="99" t="str">
        <f t="shared" si="344"/>
        <v>DEGROWTH</v>
      </c>
      <c r="T1590" s="68">
        <v>0</v>
      </c>
      <c r="U1590" s="100" t="str">
        <f t="shared" si="345"/>
        <v>Apr</v>
      </c>
      <c r="V1590" s="96">
        <v>0</v>
      </c>
      <c r="W1590" s="101">
        <f t="shared" si="346"/>
        <v>0</v>
      </c>
      <c r="X1590" s="102">
        <f t="shared" si="347"/>
        <v>0</v>
      </c>
      <c r="Y1590" s="103" t="b">
        <f t="shared" si="348"/>
        <v>0</v>
      </c>
      <c r="Z1590" s="74">
        <v>0</v>
      </c>
      <c r="AA1590" s="69"/>
      <c r="AB1590" s="69" t="s">
        <v>133</v>
      </c>
      <c r="AC1590" s="84" t="s">
        <v>134</v>
      </c>
      <c r="AD1590" s="3">
        <f t="shared" si="349"/>
        <v>1</v>
      </c>
      <c r="AE1590" s="81"/>
    </row>
    <row r="1591" spans="1:31" ht="14.25" customHeight="1">
      <c r="A1591" s="84" t="s">
        <v>134</v>
      </c>
      <c r="B1591" s="85" t="s">
        <v>62</v>
      </c>
      <c r="C1591" s="82" t="s">
        <v>3458</v>
      </c>
      <c r="D1591" s="74">
        <v>1000004599</v>
      </c>
      <c r="E1591" s="85" t="s">
        <v>3459</v>
      </c>
      <c r="F1591" s="83">
        <v>46029</v>
      </c>
      <c r="G1591" s="66" t="str">
        <f t="shared" si="336"/>
        <v>Targeted Dealer</v>
      </c>
      <c r="H1591" s="66"/>
      <c r="I1591" s="67">
        <v>40</v>
      </c>
      <c r="J1591" s="67">
        <f t="shared" si="337"/>
        <v>37.333333333333329</v>
      </c>
      <c r="K1591" s="68">
        <v>52</v>
      </c>
      <c r="L1591" s="68">
        <f t="shared" si="338"/>
        <v>-12</v>
      </c>
      <c r="M1591" s="68">
        <f t="shared" si="339"/>
        <v>139.28571428571431</v>
      </c>
      <c r="N1591" s="96">
        <v>104</v>
      </c>
      <c r="O1591" s="97" t="str">
        <f t="shared" si="340"/>
        <v>Mar</v>
      </c>
      <c r="P1591" s="96">
        <f t="shared" si="341"/>
        <v>104</v>
      </c>
      <c r="Q1591" s="98">
        <f t="shared" si="342"/>
        <v>-52</v>
      </c>
      <c r="R1591" s="97">
        <f t="shared" si="343"/>
        <v>-0.5</v>
      </c>
      <c r="S1591" s="99" t="str">
        <f t="shared" si="344"/>
        <v>DEGROWTH</v>
      </c>
      <c r="T1591" s="68">
        <v>0</v>
      </c>
      <c r="U1591" s="100" t="str">
        <f t="shared" si="345"/>
        <v>Apr</v>
      </c>
      <c r="V1591" s="96">
        <v>0</v>
      </c>
      <c r="W1591" s="101">
        <f t="shared" si="346"/>
        <v>52</v>
      </c>
      <c r="X1591" s="102">
        <f t="shared" si="347"/>
        <v>0</v>
      </c>
      <c r="Y1591" s="103" t="b">
        <f t="shared" si="348"/>
        <v>0</v>
      </c>
      <c r="Z1591" s="74">
        <v>0</v>
      </c>
      <c r="AA1591" s="69"/>
      <c r="AB1591" s="69" t="s">
        <v>133</v>
      </c>
      <c r="AC1591" s="84" t="s">
        <v>134</v>
      </c>
      <c r="AD1591" s="3">
        <f t="shared" si="349"/>
        <v>0</v>
      </c>
      <c r="AE1591" s="81"/>
    </row>
    <row r="1592" spans="1:31" ht="14.25" customHeight="1">
      <c r="A1592" s="84" t="s">
        <v>133</v>
      </c>
      <c r="B1592" s="85" t="s">
        <v>37</v>
      </c>
      <c r="C1592" s="82" t="s">
        <v>612</v>
      </c>
      <c r="D1592" s="74">
        <v>1000004536</v>
      </c>
      <c r="E1592" s="85" t="s">
        <v>613</v>
      </c>
      <c r="F1592" s="83">
        <v>45978</v>
      </c>
      <c r="G1592" s="66" t="str">
        <f t="shared" si="336"/>
        <v>Targeted Dealer</v>
      </c>
      <c r="H1592" s="66"/>
      <c r="I1592" s="67">
        <v>20</v>
      </c>
      <c r="J1592" s="67">
        <f t="shared" si="337"/>
        <v>18.666666666666664</v>
      </c>
      <c r="K1592" s="68">
        <v>0</v>
      </c>
      <c r="L1592" s="68">
        <f t="shared" si="338"/>
        <v>20</v>
      </c>
      <c r="M1592" s="68">
        <f t="shared" si="339"/>
        <v>0</v>
      </c>
      <c r="N1592" s="96">
        <v>0</v>
      </c>
      <c r="O1592" s="97" t="str">
        <f t="shared" si="340"/>
        <v>Mar</v>
      </c>
      <c r="P1592" s="96">
        <f t="shared" si="341"/>
        <v>0</v>
      </c>
      <c r="Q1592" s="98">
        <f t="shared" si="342"/>
        <v>0</v>
      </c>
      <c r="R1592" s="97" t="str">
        <f t="shared" si="343"/>
        <v xml:space="preserve"> </v>
      </c>
      <c r="S1592" s="99" t="b">
        <f t="shared" si="344"/>
        <v>0</v>
      </c>
      <c r="T1592" s="68">
        <v>0</v>
      </c>
      <c r="U1592" s="100" t="str">
        <f t="shared" si="345"/>
        <v>Apr</v>
      </c>
      <c r="V1592" s="96">
        <v>0</v>
      </c>
      <c r="W1592" s="101">
        <f t="shared" si="346"/>
        <v>0</v>
      </c>
      <c r="X1592" s="102">
        <f t="shared" si="347"/>
        <v>0</v>
      </c>
      <c r="Y1592" s="103" t="b">
        <f t="shared" si="348"/>
        <v>0</v>
      </c>
      <c r="Z1592" s="74">
        <v>0</v>
      </c>
      <c r="AA1592" s="69"/>
      <c r="AB1592" s="69" t="s">
        <v>133</v>
      </c>
      <c r="AC1592" s="84" t="s">
        <v>133</v>
      </c>
      <c r="AD1592" s="3">
        <f t="shared" si="349"/>
        <v>1</v>
      </c>
      <c r="AE1592" s="81"/>
    </row>
    <row r="1593" spans="1:31" ht="14.25" customHeight="1">
      <c r="A1593" s="84" t="s">
        <v>133</v>
      </c>
      <c r="B1593" s="85" t="s">
        <v>25</v>
      </c>
      <c r="C1593" s="82" t="s">
        <v>3460</v>
      </c>
      <c r="D1593" s="74">
        <v>1000004596</v>
      </c>
      <c r="E1593" s="85" t="s">
        <v>3461</v>
      </c>
      <c r="F1593" s="83">
        <v>46028</v>
      </c>
      <c r="G1593" s="66" t="str">
        <f t="shared" si="336"/>
        <v>Targeted Dealer</v>
      </c>
      <c r="H1593" s="66"/>
      <c r="I1593" s="67">
        <v>20</v>
      </c>
      <c r="J1593" s="67">
        <f t="shared" si="337"/>
        <v>18.666666666666664</v>
      </c>
      <c r="K1593" s="68">
        <v>20</v>
      </c>
      <c r="L1593" s="68">
        <f t="shared" si="338"/>
        <v>0</v>
      </c>
      <c r="M1593" s="68">
        <f t="shared" si="339"/>
        <v>107.14285714285715</v>
      </c>
      <c r="N1593" s="96">
        <v>0</v>
      </c>
      <c r="O1593" s="97" t="str">
        <f t="shared" si="340"/>
        <v>Mar</v>
      </c>
      <c r="P1593" s="96">
        <f t="shared" si="341"/>
        <v>0</v>
      </c>
      <c r="Q1593" s="98">
        <f t="shared" si="342"/>
        <v>20</v>
      </c>
      <c r="R1593" s="97" t="str">
        <f t="shared" si="343"/>
        <v xml:space="preserve"> </v>
      </c>
      <c r="S1593" s="99" t="b">
        <f t="shared" si="344"/>
        <v>0</v>
      </c>
      <c r="T1593" s="68">
        <v>0</v>
      </c>
      <c r="U1593" s="100" t="str">
        <f t="shared" si="345"/>
        <v>Apr</v>
      </c>
      <c r="V1593" s="96">
        <v>0</v>
      </c>
      <c r="W1593" s="101">
        <f t="shared" si="346"/>
        <v>20</v>
      </c>
      <c r="X1593" s="102">
        <f t="shared" si="347"/>
        <v>0</v>
      </c>
      <c r="Y1593" s="103" t="b">
        <f t="shared" si="348"/>
        <v>0</v>
      </c>
      <c r="Z1593" s="74">
        <v>0</v>
      </c>
      <c r="AA1593" s="69"/>
      <c r="AB1593" s="69" t="s">
        <v>133</v>
      </c>
      <c r="AC1593" s="84" t="s">
        <v>133</v>
      </c>
      <c r="AD1593" s="3">
        <f t="shared" si="349"/>
        <v>0</v>
      </c>
      <c r="AE1593" s="81"/>
    </row>
    <row r="1594" spans="1:31" ht="14.25" customHeight="1">
      <c r="A1594" s="84" t="s">
        <v>134</v>
      </c>
      <c r="B1594" s="85" t="s">
        <v>84</v>
      </c>
      <c r="C1594" s="82" t="s">
        <v>3462</v>
      </c>
      <c r="D1594" s="74">
        <v>1000004615</v>
      </c>
      <c r="E1594" s="85" t="s">
        <v>3463</v>
      </c>
      <c r="F1594" s="83">
        <v>46052</v>
      </c>
      <c r="G1594" s="66" t="str">
        <f t="shared" si="336"/>
        <v>Targeted Dealer</v>
      </c>
      <c r="H1594" s="66"/>
      <c r="I1594" s="67">
        <v>130</v>
      </c>
      <c r="J1594" s="67">
        <f t="shared" si="337"/>
        <v>121.33333333333333</v>
      </c>
      <c r="K1594" s="68">
        <v>98.25</v>
      </c>
      <c r="L1594" s="68">
        <f t="shared" si="338"/>
        <v>31.75</v>
      </c>
      <c r="M1594" s="68">
        <f t="shared" si="339"/>
        <v>80.975274725274716</v>
      </c>
      <c r="N1594" s="96">
        <v>86</v>
      </c>
      <c r="O1594" s="97" t="str">
        <f t="shared" si="340"/>
        <v>Mar</v>
      </c>
      <c r="P1594" s="96">
        <f t="shared" si="341"/>
        <v>86</v>
      </c>
      <c r="Q1594" s="98">
        <f t="shared" si="342"/>
        <v>12.25</v>
      </c>
      <c r="R1594" s="97">
        <f t="shared" si="343"/>
        <v>0.14244186046511631</v>
      </c>
      <c r="S1594" s="99" t="str">
        <f t="shared" si="344"/>
        <v>GROWTH</v>
      </c>
      <c r="T1594" s="68">
        <v>0</v>
      </c>
      <c r="U1594" s="100" t="str">
        <f t="shared" si="345"/>
        <v>Apr</v>
      </c>
      <c r="V1594" s="96">
        <v>0</v>
      </c>
      <c r="W1594" s="101">
        <f t="shared" si="346"/>
        <v>98.25</v>
      </c>
      <c r="X1594" s="102">
        <f t="shared" si="347"/>
        <v>0</v>
      </c>
      <c r="Y1594" s="103" t="b">
        <f t="shared" si="348"/>
        <v>0</v>
      </c>
      <c r="Z1594" s="74">
        <v>0</v>
      </c>
      <c r="AA1594" s="69"/>
      <c r="AB1594" s="69" t="s">
        <v>133</v>
      </c>
      <c r="AC1594" s="84" t="s">
        <v>134</v>
      </c>
      <c r="AD1594" s="3">
        <f t="shared" si="349"/>
        <v>0</v>
      </c>
      <c r="AE1594" s="81"/>
    </row>
    <row r="1595" spans="1:31" ht="14.25" customHeight="1">
      <c r="A1595" s="84" t="s">
        <v>130</v>
      </c>
      <c r="B1595" s="85" t="s">
        <v>111</v>
      </c>
      <c r="C1595" s="82" t="s">
        <v>614</v>
      </c>
      <c r="D1595" s="74">
        <v>1000001474</v>
      </c>
      <c r="E1595" s="85" t="s">
        <v>615</v>
      </c>
      <c r="F1595" s="83">
        <v>44739</v>
      </c>
      <c r="G1595" s="66" t="str">
        <f t="shared" si="336"/>
        <v>-</v>
      </c>
      <c r="H1595" s="66"/>
      <c r="I1595" s="67">
        <v>0</v>
      </c>
      <c r="J1595" s="67">
        <f t="shared" si="337"/>
        <v>0</v>
      </c>
      <c r="K1595" s="68">
        <v>0</v>
      </c>
      <c r="L1595" s="68">
        <f t="shared" si="338"/>
        <v>0</v>
      </c>
      <c r="M1595" s="68" t="str">
        <f t="shared" si="339"/>
        <v>-</v>
      </c>
      <c r="N1595" s="96">
        <v>0</v>
      </c>
      <c r="O1595" s="97" t="str">
        <f t="shared" si="340"/>
        <v>Mar</v>
      </c>
      <c r="P1595" s="96">
        <f t="shared" si="341"/>
        <v>0</v>
      </c>
      <c r="Q1595" s="98">
        <f t="shared" si="342"/>
        <v>0</v>
      </c>
      <c r="R1595" s="97" t="str">
        <f t="shared" si="343"/>
        <v xml:space="preserve"> </v>
      </c>
      <c r="S1595" s="99" t="b">
        <f t="shared" si="344"/>
        <v>0</v>
      </c>
      <c r="T1595" s="68">
        <v>0</v>
      </c>
      <c r="U1595" s="100" t="str">
        <f t="shared" si="345"/>
        <v>Apr</v>
      </c>
      <c r="V1595" s="96">
        <v>0</v>
      </c>
      <c r="W1595" s="101">
        <f t="shared" si="346"/>
        <v>0</v>
      </c>
      <c r="X1595" s="102">
        <f t="shared" si="347"/>
        <v>0</v>
      </c>
      <c r="Y1595" s="103" t="b">
        <f t="shared" si="348"/>
        <v>0</v>
      </c>
      <c r="Z1595" s="74">
        <v>0</v>
      </c>
      <c r="AA1595" s="69"/>
      <c r="AB1595" s="69" t="s">
        <v>133</v>
      </c>
      <c r="AC1595" s="84" t="s">
        <v>130</v>
      </c>
      <c r="AD1595" s="3">
        <f t="shared" si="349"/>
        <v>1</v>
      </c>
      <c r="AE1595" s="81"/>
    </row>
    <row r="1596" spans="1:31" ht="14.25" customHeight="1">
      <c r="A1596" s="84" t="s">
        <v>133</v>
      </c>
      <c r="B1596" s="85" t="s">
        <v>30</v>
      </c>
      <c r="C1596" s="82" t="s">
        <v>3464</v>
      </c>
      <c r="D1596" s="74">
        <v>1000004614</v>
      </c>
      <c r="E1596" s="85" t="s">
        <v>3465</v>
      </c>
      <c r="F1596" s="83">
        <v>46044</v>
      </c>
      <c r="G1596" s="66" t="str">
        <f t="shared" si="336"/>
        <v>Targeted Dealer</v>
      </c>
      <c r="H1596" s="66"/>
      <c r="I1596" s="67">
        <v>120</v>
      </c>
      <c r="J1596" s="67">
        <f t="shared" si="337"/>
        <v>112</v>
      </c>
      <c r="K1596" s="68">
        <v>160</v>
      </c>
      <c r="L1596" s="68">
        <f t="shared" si="338"/>
        <v>-40</v>
      </c>
      <c r="M1596" s="68">
        <f t="shared" si="339"/>
        <v>142.85714285714283</v>
      </c>
      <c r="N1596" s="96">
        <v>120</v>
      </c>
      <c r="O1596" s="97" t="str">
        <f t="shared" si="340"/>
        <v>Mar</v>
      </c>
      <c r="P1596" s="96">
        <f t="shared" si="341"/>
        <v>120</v>
      </c>
      <c r="Q1596" s="98">
        <f t="shared" si="342"/>
        <v>40</v>
      </c>
      <c r="R1596" s="97">
        <f t="shared" si="343"/>
        <v>0.33333333333333326</v>
      </c>
      <c r="S1596" s="99" t="str">
        <f t="shared" si="344"/>
        <v>GROWTH</v>
      </c>
      <c r="T1596" s="68">
        <v>0</v>
      </c>
      <c r="U1596" s="100" t="str">
        <f t="shared" si="345"/>
        <v>Apr</v>
      </c>
      <c r="V1596" s="96">
        <v>0</v>
      </c>
      <c r="W1596" s="101">
        <f t="shared" si="346"/>
        <v>160</v>
      </c>
      <c r="X1596" s="102">
        <f t="shared" si="347"/>
        <v>0</v>
      </c>
      <c r="Y1596" s="103" t="b">
        <f t="shared" si="348"/>
        <v>0</v>
      </c>
      <c r="Z1596" s="74">
        <v>0</v>
      </c>
      <c r="AA1596" s="69"/>
      <c r="AB1596" s="69" t="s">
        <v>133</v>
      </c>
      <c r="AC1596" s="84" t="s">
        <v>133</v>
      </c>
      <c r="AD1596" s="3">
        <f t="shared" si="349"/>
        <v>0</v>
      </c>
      <c r="AE1596" s="81"/>
    </row>
    <row r="1597" spans="1:31" ht="14.25" customHeight="1">
      <c r="A1597" s="84" t="s">
        <v>132</v>
      </c>
      <c r="B1597" s="85" t="s">
        <v>105</v>
      </c>
      <c r="C1597" s="82" t="s">
        <v>3466</v>
      </c>
      <c r="D1597" s="74">
        <v>1000002033</v>
      </c>
      <c r="E1597" s="85" t="s">
        <v>3467</v>
      </c>
      <c r="F1597" s="83">
        <v>44739</v>
      </c>
      <c r="G1597" s="66" t="str">
        <f t="shared" si="336"/>
        <v>Targeted Dealer</v>
      </c>
      <c r="H1597" s="66"/>
      <c r="I1597" s="67">
        <v>25</v>
      </c>
      <c r="J1597" s="67">
        <f t="shared" si="337"/>
        <v>23.333333333333336</v>
      </c>
      <c r="K1597" s="68">
        <v>0</v>
      </c>
      <c r="L1597" s="68">
        <f t="shared" si="338"/>
        <v>25</v>
      </c>
      <c r="M1597" s="68">
        <f t="shared" si="339"/>
        <v>0</v>
      </c>
      <c r="N1597" s="96">
        <v>20</v>
      </c>
      <c r="O1597" s="97" t="str">
        <f t="shared" si="340"/>
        <v>Mar</v>
      </c>
      <c r="P1597" s="96">
        <f t="shared" si="341"/>
        <v>20</v>
      </c>
      <c r="Q1597" s="98">
        <f t="shared" si="342"/>
        <v>-20</v>
      </c>
      <c r="R1597" s="97">
        <f t="shared" si="343"/>
        <v>-1</v>
      </c>
      <c r="S1597" s="99" t="str">
        <f t="shared" si="344"/>
        <v>DEGROWTH</v>
      </c>
      <c r="T1597" s="68">
        <v>0</v>
      </c>
      <c r="U1597" s="100" t="str">
        <f t="shared" si="345"/>
        <v>Apr</v>
      </c>
      <c r="V1597" s="96">
        <v>0</v>
      </c>
      <c r="W1597" s="101">
        <f t="shared" si="346"/>
        <v>0</v>
      </c>
      <c r="X1597" s="102">
        <f t="shared" si="347"/>
        <v>0</v>
      </c>
      <c r="Y1597" s="103" t="b">
        <f t="shared" si="348"/>
        <v>0</v>
      </c>
      <c r="Z1597" s="74">
        <v>0</v>
      </c>
      <c r="AA1597" s="69"/>
      <c r="AB1597" s="69" t="s">
        <v>133</v>
      </c>
      <c r="AC1597" s="84" t="s">
        <v>132</v>
      </c>
      <c r="AD1597" s="3">
        <f t="shared" si="349"/>
        <v>1</v>
      </c>
      <c r="AE1597" s="81"/>
    </row>
    <row r="1598" spans="1:31" ht="14.25" customHeight="1">
      <c r="A1598" s="84" t="s">
        <v>133</v>
      </c>
      <c r="B1598" s="85" t="s">
        <v>52</v>
      </c>
      <c r="C1598" s="82" t="s">
        <v>3468</v>
      </c>
      <c r="D1598" s="74">
        <v>1000004613</v>
      </c>
      <c r="E1598" s="85" t="s">
        <v>3469</v>
      </c>
      <c r="F1598" s="83">
        <v>46041</v>
      </c>
      <c r="G1598" s="66" t="str">
        <f t="shared" si="336"/>
        <v>Targeted Dealer</v>
      </c>
      <c r="H1598" s="66"/>
      <c r="I1598" s="67">
        <v>160</v>
      </c>
      <c r="J1598" s="67">
        <f t="shared" si="337"/>
        <v>149.33333333333331</v>
      </c>
      <c r="K1598" s="68">
        <v>145</v>
      </c>
      <c r="L1598" s="68">
        <f t="shared" si="338"/>
        <v>15</v>
      </c>
      <c r="M1598" s="68">
        <f t="shared" si="339"/>
        <v>97.098214285714292</v>
      </c>
      <c r="N1598" s="96">
        <v>170</v>
      </c>
      <c r="O1598" s="97" t="str">
        <f t="shared" si="340"/>
        <v>Mar</v>
      </c>
      <c r="P1598" s="96">
        <f t="shared" si="341"/>
        <v>170</v>
      </c>
      <c r="Q1598" s="98">
        <f t="shared" si="342"/>
        <v>-25</v>
      </c>
      <c r="R1598" s="97">
        <f t="shared" si="343"/>
        <v>-0.1470588235294118</v>
      </c>
      <c r="S1598" s="99" t="str">
        <f t="shared" si="344"/>
        <v>DEGROWTH</v>
      </c>
      <c r="T1598" s="68">
        <v>0</v>
      </c>
      <c r="U1598" s="100" t="str">
        <f t="shared" si="345"/>
        <v>Apr</v>
      </c>
      <c r="V1598" s="96">
        <v>0</v>
      </c>
      <c r="W1598" s="101">
        <f t="shared" si="346"/>
        <v>145</v>
      </c>
      <c r="X1598" s="102">
        <f t="shared" si="347"/>
        <v>0</v>
      </c>
      <c r="Y1598" s="103" t="b">
        <f t="shared" si="348"/>
        <v>0</v>
      </c>
      <c r="Z1598" s="74">
        <v>0</v>
      </c>
      <c r="AA1598" s="69"/>
      <c r="AB1598" s="69" t="s">
        <v>133</v>
      </c>
      <c r="AC1598" s="84" t="s">
        <v>133</v>
      </c>
      <c r="AD1598" s="3">
        <f t="shared" si="349"/>
        <v>0</v>
      </c>
      <c r="AE1598" s="81"/>
    </row>
    <row r="1599" spans="1:31" ht="14.25" customHeight="1">
      <c r="A1599" s="84" t="s">
        <v>134</v>
      </c>
      <c r="B1599" s="85" t="s">
        <v>79</v>
      </c>
      <c r="C1599" s="82" t="s">
        <v>3470</v>
      </c>
      <c r="D1599" s="74">
        <v>1000001110</v>
      </c>
      <c r="E1599" s="85" t="s">
        <v>3471</v>
      </c>
      <c r="F1599" s="83">
        <v>44738</v>
      </c>
      <c r="G1599" s="66" t="str">
        <f t="shared" si="336"/>
        <v>-</v>
      </c>
      <c r="H1599" s="66"/>
      <c r="I1599" s="67">
        <v>0</v>
      </c>
      <c r="J1599" s="67">
        <f t="shared" si="337"/>
        <v>0</v>
      </c>
      <c r="K1599" s="68">
        <v>35</v>
      </c>
      <c r="L1599" s="68">
        <f t="shared" si="338"/>
        <v>-35</v>
      </c>
      <c r="M1599" s="68" t="str">
        <f t="shared" si="339"/>
        <v>-</v>
      </c>
      <c r="N1599" s="96">
        <v>0</v>
      </c>
      <c r="O1599" s="97" t="str">
        <f t="shared" si="340"/>
        <v>Mar</v>
      </c>
      <c r="P1599" s="96">
        <f t="shared" si="341"/>
        <v>0</v>
      </c>
      <c r="Q1599" s="98">
        <f t="shared" si="342"/>
        <v>35</v>
      </c>
      <c r="R1599" s="97" t="str">
        <f t="shared" si="343"/>
        <v xml:space="preserve"> </v>
      </c>
      <c r="S1599" s="99" t="b">
        <f t="shared" si="344"/>
        <v>0</v>
      </c>
      <c r="T1599" s="68">
        <v>0</v>
      </c>
      <c r="U1599" s="100" t="str">
        <f t="shared" si="345"/>
        <v>Apr</v>
      </c>
      <c r="V1599" s="96">
        <v>0</v>
      </c>
      <c r="W1599" s="101">
        <f t="shared" si="346"/>
        <v>35</v>
      </c>
      <c r="X1599" s="102">
        <f t="shared" si="347"/>
        <v>0</v>
      </c>
      <c r="Y1599" s="103" t="b">
        <f t="shared" si="348"/>
        <v>0</v>
      </c>
      <c r="Z1599" s="74">
        <v>0</v>
      </c>
      <c r="AA1599" s="69"/>
      <c r="AB1599" s="69" t="s">
        <v>133</v>
      </c>
      <c r="AC1599" s="84" t="s">
        <v>134</v>
      </c>
      <c r="AD1599" s="3">
        <f t="shared" si="349"/>
        <v>0</v>
      </c>
      <c r="AE1599" s="81"/>
    </row>
    <row r="1600" spans="1:31" ht="14.25" customHeight="1">
      <c r="A1600" s="84" t="s">
        <v>134</v>
      </c>
      <c r="B1600" s="85" t="s">
        <v>79</v>
      </c>
      <c r="C1600" s="82" t="s">
        <v>3472</v>
      </c>
      <c r="D1600" s="74">
        <v>1000004588</v>
      </c>
      <c r="E1600" s="85" t="s">
        <v>3473</v>
      </c>
      <c r="F1600" s="83">
        <v>46020</v>
      </c>
      <c r="G1600" s="66" t="str">
        <f t="shared" si="336"/>
        <v>Targeted Dealer</v>
      </c>
      <c r="H1600" s="66"/>
      <c r="I1600" s="67">
        <v>50</v>
      </c>
      <c r="J1600" s="67">
        <f t="shared" si="337"/>
        <v>46.666666666666671</v>
      </c>
      <c r="K1600" s="68">
        <v>153</v>
      </c>
      <c r="L1600" s="68">
        <f t="shared" si="338"/>
        <v>-103</v>
      </c>
      <c r="M1600" s="68">
        <f t="shared" si="339"/>
        <v>327.85714285714283</v>
      </c>
      <c r="N1600" s="96">
        <v>66</v>
      </c>
      <c r="O1600" s="97" t="str">
        <f t="shared" si="340"/>
        <v>Mar</v>
      </c>
      <c r="P1600" s="96">
        <f t="shared" si="341"/>
        <v>66</v>
      </c>
      <c r="Q1600" s="98">
        <f t="shared" si="342"/>
        <v>87</v>
      </c>
      <c r="R1600" s="97">
        <f t="shared" si="343"/>
        <v>1.3181818181818183</v>
      </c>
      <c r="S1600" s="99" t="str">
        <f t="shared" si="344"/>
        <v>GROWTH</v>
      </c>
      <c r="T1600" s="68">
        <v>0</v>
      </c>
      <c r="U1600" s="100" t="str">
        <f t="shared" si="345"/>
        <v>Apr</v>
      </c>
      <c r="V1600" s="96">
        <v>0</v>
      </c>
      <c r="W1600" s="101">
        <f t="shared" si="346"/>
        <v>153</v>
      </c>
      <c r="X1600" s="102">
        <f t="shared" si="347"/>
        <v>0</v>
      </c>
      <c r="Y1600" s="103" t="b">
        <f t="shared" si="348"/>
        <v>0</v>
      </c>
      <c r="Z1600" s="74">
        <v>0</v>
      </c>
      <c r="AA1600" s="69"/>
      <c r="AB1600" s="69" t="s">
        <v>133</v>
      </c>
      <c r="AC1600" s="84" t="s">
        <v>134</v>
      </c>
      <c r="AD1600" s="3">
        <f t="shared" si="349"/>
        <v>0</v>
      </c>
      <c r="AE1600" s="81"/>
    </row>
    <row r="1601" spans="1:31" ht="14.25" customHeight="1">
      <c r="A1601" s="84" t="s">
        <v>130</v>
      </c>
      <c r="B1601" s="85" t="s">
        <v>122</v>
      </c>
      <c r="C1601" s="82" t="s">
        <v>3474</v>
      </c>
      <c r="D1601" s="74">
        <v>1000004590</v>
      </c>
      <c r="E1601" s="85" t="s">
        <v>3475</v>
      </c>
      <c r="F1601" s="83">
        <v>46022</v>
      </c>
      <c r="G1601" s="66" t="str">
        <f t="shared" si="336"/>
        <v>Targeted Dealer</v>
      </c>
      <c r="H1601" s="66"/>
      <c r="I1601" s="67">
        <v>40</v>
      </c>
      <c r="J1601" s="67">
        <f t="shared" si="337"/>
        <v>37.333333333333329</v>
      </c>
      <c r="K1601" s="68">
        <v>25</v>
      </c>
      <c r="L1601" s="68">
        <f t="shared" si="338"/>
        <v>15</v>
      </c>
      <c r="M1601" s="68">
        <f t="shared" si="339"/>
        <v>66.964285714285722</v>
      </c>
      <c r="N1601" s="96">
        <v>5</v>
      </c>
      <c r="O1601" s="97" t="str">
        <f t="shared" si="340"/>
        <v>Mar</v>
      </c>
      <c r="P1601" s="96">
        <f t="shared" si="341"/>
        <v>5</v>
      </c>
      <c r="Q1601" s="98">
        <f t="shared" si="342"/>
        <v>20</v>
      </c>
      <c r="R1601" s="97">
        <f t="shared" si="343"/>
        <v>4</v>
      </c>
      <c r="S1601" s="99" t="str">
        <f t="shared" si="344"/>
        <v>GROWTH</v>
      </c>
      <c r="T1601" s="68">
        <v>0</v>
      </c>
      <c r="U1601" s="100" t="str">
        <f t="shared" si="345"/>
        <v>Apr</v>
      </c>
      <c r="V1601" s="96">
        <v>0</v>
      </c>
      <c r="W1601" s="101">
        <f t="shared" si="346"/>
        <v>25</v>
      </c>
      <c r="X1601" s="102">
        <f t="shared" si="347"/>
        <v>0</v>
      </c>
      <c r="Y1601" s="103" t="b">
        <f t="shared" si="348"/>
        <v>0</v>
      </c>
      <c r="Z1601" s="74">
        <v>0</v>
      </c>
      <c r="AA1601" s="69"/>
      <c r="AB1601" s="69" t="s">
        <v>133</v>
      </c>
      <c r="AC1601" s="84" t="s">
        <v>130</v>
      </c>
      <c r="AD1601" s="3">
        <f t="shared" si="349"/>
        <v>0</v>
      </c>
      <c r="AE1601" s="81"/>
    </row>
    <row r="1602" spans="1:31" ht="14.25" customHeight="1">
      <c r="A1602" s="84" t="s">
        <v>133</v>
      </c>
      <c r="B1602" s="85" t="s">
        <v>21</v>
      </c>
      <c r="C1602" s="82" t="s">
        <v>616</v>
      </c>
      <c r="D1602" s="74">
        <v>1000004566</v>
      </c>
      <c r="E1602" s="85" t="s">
        <v>617</v>
      </c>
      <c r="F1602" s="83">
        <v>46009</v>
      </c>
      <c r="G1602" s="66" t="str">
        <f t="shared" si="336"/>
        <v>-</v>
      </c>
      <c r="H1602" s="66"/>
      <c r="I1602" s="67">
        <v>0</v>
      </c>
      <c r="J1602" s="67">
        <f t="shared" si="337"/>
        <v>0</v>
      </c>
      <c r="K1602" s="68">
        <v>0</v>
      </c>
      <c r="L1602" s="68">
        <f t="shared" si="338"/>
        <v>0</v>
      </c>
      <c r="M1602" s="68" t="str">
        <f t="shared" si="339"/>
        <v>-</v>
      </c>
      <c r="N1602" s="96">
        <v>0</v>
      </c>
      <c r="O1602" s="97" t="str">
        <f t="shared" si="340"/>
        <v>Mar</v>
      </c>
      <c r="P1602" s="96">
        <f t="shared" si="341"/>
        <v>0</v>
      </c>
      <c r="Q1602" s="98">
        <f t="shared" si="342"/>
        <v>0</v>
      </c>
      <c r="R1602" s="97" t="str">
        <f t="shared" si="343"/>
        <v xml:space="preserve"> </v>
      </c>
      <c r="S1602" s="99" t="b">
        <f t="shared" si="344"/>
        <v>0</v>
      </c>
      <c r="T1602" s="68">
        <v>0</v>
      </c>
      <c r="U1602" s="100" t="str">
        <f t="shared" si="345"/>
        <v>Apr</v>
      </c>
      <c r="V1602" s="96">
        <v>0</v>
      </c>
      <c r="W1602" s="101">
        <f t="shared" si="346"/>
        <v>0</v>
      </c>
      <c r="X1602" s="102">
        <f t="shared" si="347"/>
        <v>0</v>
      </c>
      <c r="Y1602" s="103" t="b">
        <f t="shared" si="348"/>
        <v>0</v>
      </c>
      <c r="Z1602" s="74">
        <v>0</v>
      </c>
      <c r="AA1602" s="69"/>
      <c r="AB1602" s="69" t="s">
        <v>133</v>
      </c>
      <c r="AC1602" s="84" t="s">
        <v>133</v>
      </c>
      <c r="AD1602" s="3">
        <f t="shared" si="349"/>
        <v>1</v>
      </c>
      <c r="AE1602" s="81"/>
    </row>
    <row r="1603" spans="1:31" ht="14.25" customHeight="1">
      <c r="A1603" s="84" t="s">
        <v>130</v>
      </c>
      <c r="B1603" s="85" t="s">
        <v>521</v>
      </c>
      <c r="C1603" s="82" t="s">
        <v>618</v>
      </c>
      <c r="D1603" s="74">
        <v>1000003883</v>
      </c>
      <c r="E1603" s="85" t="s">
        <v>619</v>
      </c>
      <c r="F1603" s="83">
        <v>45357</v>
      </c>
      <c r="G1603" s="66" t="str">
        <f t="shared" ref="G1603:G1666" si="350">IF(I1603&gt;0,"Targeted Dealer","-")</f>
        <v>Targeted Dealer</v>
      </c>
      <c r="H1603" s="66"/>
      <c r="I1603" s="67">
        <v>25</v>
      </c>
      <c r="J1603" s="67">
        <f t="shared" ref="J1603:J1666" si="351">I1603/$J$1*($J$1-$E$1)</f>
        <v>23.333333333333336</v>
      </c>
      <c r="K1603" s="68">
        <v>0</v>
      </c>
      <c r="L1603" s="68">
        <f t="shared" ref="L1603:L1666" si="352">I1603-K1603</f>
        <v>25</v>
      </c>
      <c r="M1603" s="68">
        <f t="shared" ref="M1603:M1666" si="353">IFERROR((K1603/J1603%),"-")</f>
        <v>0</v>
      </c>
      <c r="N1603" s="96">
        <v>25</v>
      </c>
      <c r="O1603" s="97" t="str">
        <f t="shared" ref="O1603:O1666" si="354">IF(F1603&lt;=$P$2,"Mar","")</f>
        <v>Mar</v>
      </c>
      <c r="P1603" s="96">
        <f t="shared" ref="P1603:P1666" si="355">N1603</f>
        <v>25</v>
      </c>
      <c r="Q1603" s="98">
        <f t="shared" ref="Q1603:Q1666" si="356">K1603-P1603</f>
        <v>-25</v>
      </c>
      <c r="R1603" s="97">
        <f t="shared" ref="R1603:R1666" si="357">IFERROR(IF(O1603="Mar",(K1603/P1603-1))," ")</f>
        <v>-1</v>
      </c>
      <c r="S1603" s="99" t="str">
        <f t="shared" ref="S1603:S1666" si="358">IF(N1603&gt;0,IF(O1603="","-",IF(R1603&lt;0%,"DEGROWTH","GROWTH")))</f>
        <v>DEGROWTH</v>
      </c>
      <c r="T1603" s="68">
        <v>0</v>
      </c>
      <c r="U1603" s="100" t="str">
        <f t="shared" ref="U1603:U1666" si="359">IF(F1603&lt;=$V$2,"Apr","")</f>
        <v>Apr</v>
      </c>
      <c r="V1603" s="96">
        <v>0</v>
      </c>
      <c r="W1603" s="101">
        <f t="shared" ref="W1603:W1666" si="360">K1603-V1603</f>
        <v>0</v>
      </c>
      <c r="X1603" s="102">
        <f t="shared" ref="X1603:X1666" si="361">IFERROR(IF(U1603="Apr",(K1603/V1603-1)),0)</f>
        <v>0</v>
      </c>
      <c r="Y1603" s="103" t="b">
        <f t="shared" ref="Y1603:Y1666" si="362">IF(T1603&gt;0,IF(U1603="","-",IF(X1603&lt;0%,"DEGROWTH","GROWTH")))</f>
        <v>0</v>
      </c>
      <c r="Z1603" s="74">
        <v>0</v>
      </c>
      <c r="AA1603" s="69"/>
      <c r="AB1603" s="69" t="s">
        <v>133</v>
      </c>
      <c r="AC1603" s="84" t="s">
        <v>130</v>
      </c>
      <c r="AD1603" s="3">
        <f t="shared" ref="AD1603:AD1666" si="363">IF(K1603=0,1,0)</f>
        <v>1</v>
      </c>
      <c r="AE1603" s="81"/>
    </row>
    <row r="1604" spans="1:31" ht="14.25" customHeight="1">
      <c r="A1604" s="84" t="s">
        <v>130</v>
      </c>
      <c r="B1604" s="85" t="s">
        <v>521</v>
      </c>
      <c r="C1604" s="82" t="s">
        <v>3476</v>
      </c>
      <c r="D1604" s="74">
        <v>1000004568</v>
      </c>
      <c r="E1604" s="85" t="s">
        <v>3477</v>
      </c>
      <c r="F1604" s="83">
        <v>46014</v>
      </c>
      <c r="G1604" s="66" t="str">
        <f t="shared" si="350"/>
        <v>Targeted Dealer</v>
      </c>
      <c r="H1604" s="66"/>
      <c r="I1604" s="67">
        <v>25</v>
      </c>
      <c r="J1604" s="67">
        <f t="shared" si="351"/>
        <v>23.333333333333336</v>
      </c>
      <c r="K1604" s="68">
        <v>0</v>
      </c>
      <c r="L1604" s="68">
        <f t="shared" si="352"/>
        <v>25</v>
      </c>
      <c r="M1604" s="68">
        <f t="shared" si="353"/>
        <v>0</v>
      </c>
      <c r="N1604" s="96">
        <v>25</v>
      </c>
      <c r="O1604" s="97" t="str">
        <f t="shared" si="354"/>
        <v>Mar</v>
      </c>
      <c r="P1604" s="96">
        <f t="shared" si="355"/>
        <v>25</v>
      </c>
      <c r="Q1604" s="98">
        <f t="shared" si="356"/>
        <v>-25</v>
      </c>
      <c r="R1604" s="97">
        <f t="shared" si="357"/>
        <v>-1</v>
      </c>
      <c r="S1604" s="99" t="str">
        <f t="shared" si="358"/>
        <v>DEGROWTH</v>
      </c>
      <c r="T1604" s="68">
        <v>0</v>
      </c>
      <c r="U1604" s="100" t="str">
        <f t="shared" si="359"/>
        <v>Apr</v>
      </c>
      <c r="V1604" s="96">
        <v>0</v>
      </c>
      <c r="W1604" s="101">
        <f t="shared" si="360"/>
        <v>0</v>
      </c>
      <c r="X1604" s="102">
        <f t="shared" si="361"/>
        <v>0</v>
      </c>
      <c r="Y1604" s="103" t="b">
        <f t="shared" si="362"/>
        <v>0</v>
      </c>
      <c r="Z1604" s="74">
        <v>0</v>
      </c>
      <c r="AA1604" s="69"/>
      <c r="AB1604" s="69" t="s">
        <v>133</v>
      </c>
      <c r="AC1604" s="84" t="s">
        <v>130</v>
      </c>
      <c r="AD1604" s="3">
        <f t="shared" si="363"/>
        <v>1</v>
      </c>
      <c r="AE1604" s="81"/>
    </row>
    <row r="1605" spans="1:31" ht="14.25" customHeight="1">
      <c r="A1605" s="84" t="s">
        <v>133</v>
      </c>
      <c r="B1605" s="85" t="s">
        <v>48</v>
      </c>
      <c r="C1605" s="82" t="s">
        <v>620</v>
      </c>
      <c r="D1605" s="74">
        <v>1000004587</v>
      </c>
      <c r="E1605" s="85" t="s">
        <v>621</v>
      </c>
      <c r="F1605" s="83">
        <v>46020</v>
      </c>
      <c r="G1605" s="66" t="str">
        <f t="shared" si="350"/>
        <v>Targeted Dealer</v>
      </c>
      <c r="H1605" s="66"/>
      <c r="I1605" s="67">
        <v>23</v>
      </c>
      <c r="J1605" s="67">
        <f t="shared" si="351"/>
        <v>21.466666666666669</v>
      </c>
      <c r="K1605" s="68">
        <v>0</v>
      </c>
      <c r="L1605" s="68">
        <f t="shared" si="352"/>
        <v>23</v>
      </c>
      <c r="M1605" s="68">
        <f t="shared" si="353"/>
        <v>0</v>
      </c>
      <c r="N1605" s="96">
        <v>24</v>
      </c>
      <c r="O1605" s="97" t="str">
        <f t="shared" si="354"/>
        <v>Mar</v>
      </c>
      <c r="P1605" s="96">
        <f t="shared" si="355"/>
        <v>24</v>
      </c>
      <c r="Q1605" s="98">
        <f t="shared" si="356"/>
        <v>-24</v>
      </c>
      <c r="R1605" s="97">
        <f t="shared" si="357"/>
        <v>-1</v>
      </c>
      <c r="S1605" s="99" t="str">
        <f t="shared" si="358"/>
        <v>DEGROWTH</v>
      </c>
      <c r="T1605" s="68">
        <v>0</v>
      </c>
      <c r="U1605" s="100" t="str">
        <f t="shared" si="359"/>
        <v>Apr</v>
      </c>
      <c r="V1605" s="96">
        <v>0</v>
      </c>
      <c r="W1605" s="101">
        <f t="shared" si="360"/>
        <v>0</v>
      </c>
      <c r="X1605" s="102">
        <f t="shared" si="361"/>
        <v>0</v>
      </c>
      <c r="Y1605" s="103" t="b">
        <f t="shared" si="362"/>
        <v>0</v>
      </c>
      <c r="Z1605" s="74">
        <v>0</v>
      </c>
      <c r="AA1605" s="69"/>
      <c r="AB1605" s="69" t="s">
        <v>133</v>
      </c>
      <c r="AC1605" s="84" t="s">
        <v>133</v>
      </c>
      <c r="AD1605" s="3">
        <f t="shared" si="363"/>
        <v>1</v>
      </c>
      <c r="AE1605" s="81"/>
    </row>
    <row r="1606" spans="1:31" ht="14.25" customHeight="1">
      <c r="A1606" s="84" t="s">
        <v>133</v>
      </c>
      <c r="B1606" s="85" t="s">
        <v>27</v>
      </c>
      <c r="C1606" s="82" t="s">
        <v>3478</v>
      </c>
      <c r="D1606" s="74">
        <v>1000004489</v>
      </c>
      <c r="E1606" s="85" t="s">
        <v>3479</v>
      </c>
      <c r="F1606" s="83">
        <v>45949</v>
      </c>
      <c r="G1606" s="66" t="str">
        <f t="shared" si="350"/>
        <v>Targeted Dealer</v>
      </c>
      <c r="H1606" s="66"/>
      <c r="I1606" s="67">
        <v>20</v>
      </c>
      <c r="J1606" s="67">
        <f t="shared" si="351"/>
        <v>18.666666666666664</v>
      </c>
      <c r="K1606" s="68">
        <v>27.5</v>
      </c>
      <c r="L1606" s="68">
        <f t="shared" si="352"/>
        <v>-7.5</v>
      </c>
      <c r="M1606" s="68">
        <f t="shared" si="353"/>
        <v>147.32142857142858</v>
      </c>
      <c r="N1606" s="96">
        <v>0</v>
      </c>
      <c r="O1606" s="97" t="str">
        <f t="shared" si="354"/>
        <v>Mar</v>
      </c>
      <c r="P1606" s="96">
        <f t="shared" si="355"/>
        <v>0</v>
      </c>
      <c r="Q1606" s="98">
        <f t="shared" si="356"/>
        <v>27.5</v>
      </c>
      <c r="R1606" s="97" t="str">
        <f t="shared" si="357"/>
        <v xml:space="preserve"> </v>
      </c>
      <c r="S1606" s="99" t="b">
        <f t="shared" si="358"/>
        <v>0</v>
      </c>
      <c r="T1606" s="68">
        <v>0</v>
      </c>
      <c r="U1606" s="100" t="str">
        <f t="shared" si="359"/>
        <v>Apr</v>
      </c>
      <c r="V1606" s="96">
        <v>0</v>
      </c>
      <c r="W1606" s="101">
        <f t="shared" si="360"/>
        <v>27.5</v>
      </c>
      <c r="X1606" s="102">
        <f t="shared" si="361"/>
        <v>0</v>
      </c>
      <c r="Y1606" s="103" t="b">
        <f t="shared" si="362"/>
        <v>0</v>
      </c>
      <c r="Z1606" s="74">
        <v>0</v>
      </c>
      <c r="AA1606" s="69"/>
      <c r="AB1606" s="69" t="s">
        <v>133</v>
      </c>
      <c r="AC1606" s="84" t="s">
        <v>133</v>
      </c>
      <c r="AD1606" s="3">
        <f t="shared" si="363"/>
        <v>0</v>
      </c>
      <c r="AE1606" s="81"/>
    </row>
    <row r="1607" spans="1:31" ht="14.25" customHeight="1">
      <c r="A1607" s="84" t="s">
        <v>133</v>
      </c>
      <c r="B1607" s="85" t="s">
        <v>47</v>
      </c>
      <c r="C1607" s="82" t="s">
        <v>622</v>
      </c>
      <c r="D1607" s="74">
        <v>1000003967</v>
      </c>
      <c r="E1607" s="85" t="s">
        <v>623</v>
      </c>
      <c r="F1607" s="83">
        <v>45433</v>
      </c>
      <c r="G1607" s="66" t="str">
        <f t="shared" si="350"/>
        <v>-</v>
      </c>
      <c r="H1607" s="66"/>
      <c r="I1607" s="67">
        <v>0</v>
      </c>
      <c r="J1607" s="67">
        <f t="shared" si="351"/>
        <v>0</v>
      </c>
      <c r="K1607" s="68">
        <v>0</v>
      </c>
      <c r="L1607" s="68">
        <f t="shared" si="352"/>
        <v>0</v>
      </c>
      <c r="M1607" s="68" t="str">
        <f t="shared" si="353"/>
        <v>-</v>
      </c>
      <c r="N1607" s="96">
        <v>0</v>
      </c>
      <c r="O1607" s="97" t="str">
        <f t="shared" si="354"/>
        <v>Mar</v>
      </c>
      <c r="P1607" s="96">
        <f t="shared" si="355"/>
        <v>0</v>
      </c>
      <c r="Q1607" s="98">
        <f t="shared" si="356"/>
        <v>0</v>
      </c>
      <c r="R1607" s="97" t="str">
        <f t="shared" si="357"/>
        <v xml:space="preserve"> </v>
      </c>
      <c r="S1607" s="99" t="b">
        <f t="shared" si="358"/>
        <v>0</v>
      </c>
      <c r="T1607" s="68">
        <v>0</v>
      </c>
      <c r="U1607" s="100" t="str">
        <f t="shared" si="359"/>
        <v>Apr</v>
      </c>
      <c r="V1607" s="96">
        <v>0</v>
      </c>
      <c r="W1607" s="101">
        <f t="shared" si="360"/>
        <v>0</v>
      </c>
      <c r="X1607" s="102">
        <f t="shared" si="361"/>
        <v>0</v>
      </c>
      <c r="Y1607" s="103" t="b">
        <f t="shared" si="362"/>
        <v>0</v>
      </c>
      <c r="Z1607" s="74">
        <v>0</v>
      </c>
      <c r="AA1607" s="69"/>
      <c r="AB1607" s="69" t="s">
        <v>133</v>
      </c>
      <c r="AC1607" s="84" t="s">
        <v>133</v>
      </c>
      <c r="AD1607" s="3">
        <f t="shared" si="363"/>
        <v>1</v>
      </c>
      <c r="AE1607" s="81"/>
    </row>
    <row r="1608" spans="1:31" ht="14.25" customHeight="1">
      <c r="A1608" s="84" t="s">
        <v>133</v>
      </c>
      <c r="B1608" s="85" t="s">
        <v>47</v>
      </c>
      <c r="C1608" s="82" t="s">
        <v>3480</v>
      </c>
      <c r="D1608" s="74">
        <v>1000004589</v>
      </c>
      <c r="E1608" s="85" t="s">
        <v>3481</v>
      </c>
      <c r="F1608" s="83">
        <v>46021</v>
      </c>
      <c r="G1608" s="66" t="str">
        <f t="shared" si="350"/>
        <v>Targeted Dealer</v>
      </c>
      <c r="H1608" s="66"/>
      <c r="I1608" s="67">
        <v>30</v>
      </c>
      <c r="J1608" s="67">
        <f t="shared" si="351"/>
        <v>28</v>
      </c>
      <c r="K1608" s="68">
        <v>0</v>
      </c>
      <c r="L1608" s="68">
        <f t="shared" si="352"/>
        <v>30</v>
      </c>
      <c r="M1608" s="68">
        <f t="shared" si="353"/>
        <v>0</v>
      </c>
      <c r="N1608" s="96">
        <v>0</v>
      </c>
      <c r="O1608" s="97" t="str">
        <f t="shared" si="354"/>
        <v>Mar</v>
      </c>
      <c r="P1608" s="96">
        <f t="shared" si="355"/>
        <v>0</v>
      </c>
      <c r="Q1608" s="98">
        <f t="shared" si="356"/>
        <v>0</v>
      </c>
      <c r="R1608" s="97" t="str">
        <f t="shared" si="357"/>
        <v xml:space="preserve"> </v>
      </c>
      <c r="S1608" s="99" t="b">
        <f t="shared" si="358"/>
        <v>0</v>
      </c>
      <c r="T1608" s="68">
        <v>0</v>
      </c>
      <c r="U1608" s="100" t="str">
        <f t="shared" si="359"/>
        <v>Apr</v>
      </c>
      <c r="V1608" s="96">
        <v>0</v>
      </c>
      <c r="W1608" s="101">
        <f t="shared" si="360"/>
        <v>0</v>
      </c>
      <c r="X1608" s="102">
        <f t="shared" si="361"/>
        <v>0</v>
      </c>
      <c r="Y1608" s="103" t="b">
        <f t="shared" si="362"/>
        <v>0</v>
      </c>
      <c r="Z1608" s="74">
        <v>0</v>
      </c>
      <c r="AA1608" s="69"/>
      <c r="AB1608" s="69" t="s">
        <v>133</v>
      </c>
      <c r="AC1608" s="84" t="s">
        <v>133</v>
      </c>
      <c r="AD1608" s="3">
        <f t="shared" si="363"/>
        <v>1</v>
      </c>
      <c r="AE1608" s="81"/>
    </row>
    <row r="1609" spans="1:31" ht="14.25" customHeight="1">
      <c r="A1609" s="84" t="s">
        <v>133</v>
      </c>
      <c r="B1609" s="85" t="s">
        <v>47</v>
      </c>
      <c r="C1609" s="82" t="s">
        <v>3482</v>
      </c>
      <c r="D1609" s="74">
        <v>1000004598</v>
      </c>
      <c r="E1609" s="85" t="s">
        <v>3483</v>
      </c>
      <c r="F1609" s="83">
        <v>46029</v>
      </c>
      <c r="G1609" s="66" t="str">
        <f t="shared" si="350"/>
        <v>Targeted Dealer</v>
      </c>
      <c r="H1609" s="66"/>
      <c r="I1609" s="67">
        <v>50</v>
      </c>
      <c r="J1609" s="67">
        <f t="shared" si="351"/>
        <v>46.666666666666671</v>
      </c>
      <c r="K1609" s="68">
        <v>20</v>
      </c>
      <c r="L1609" s="68">
        <f t="shared" si="352"/>
        <v>30</v>
      </c>
      <c r="M1609" s="68">
        <f t="shared" si="353"/>
        <v>42.857142857142854</v>
      </c>
      <c r="N1609" s="96">
        <v>60</v>
      </c>
      <c r="O1609" s="97" t="str">
        <f t="shared" si="354"/>
        <v>Mar</v>
      </c>
      <c r="P1609" s="96">
        <f t="shared" si="355"/>
        <v>60</v>
      </c>
      <c r="Q1609" s="98">
        <f t="shared" si="356"/>
        <v>-40</v>
      </c>
      <c r="R1609" s="97">
        <f t="shared" si="357"/>
        <v>-0.66666666666666674</v>
      </c>
      <c r="S1609" s="99" t="str">
        <f t="shared" si="358"/>
        <v>DEGROWTH</v>
      </c>
      <c r="T1609" s="68">
        <v>0</v>
      </c>
      <c r="U1609" s="100" t="str">
        <f t="shared" si="359"/>
        <v>Apr</v>
      </c>
      <c r="V1609" s="96">
        <v>0</v>
      </c>
      <c r="W1609" s="101">
        <f t="shared" si="360"/>
        <v>20</v>
      </c>
      <c r="X1609" s="102">
        <f t="shared" si="361"/>
        <v>0</v>
      </c>
      <c r="Y1609" s="103" t="b">
        <f t="shared" si="362"/>
        <v>0</v>
      </c>
      <c r="Z1609" s="74">
        <v>0</v>
      </c>
      <c r="AA1609" s="69"/>
      <c r="AB1609" s="69" t="s">
        <v>133</v>
      </c>
      <c r="AC1609" s="84" t="s">
        <v>133</v>
      </c>
      <c r="AD1609" s="3">
        <f t="shared" si="363"/>
        <v>0</v>
      </c>
      <c r="AE1609" s="81"/>
    </row>
    <row r="1610" spans="1:31" ht="14.25" customHeight="1">
      <c r="A1610" s="84" t="s">
        <v>134</v>
      </c>
      <c r="B1610" s="85" t="s">
        <v>71</v>
      </c>
      <c r="C1610" s="82" t="s">
        <v>624</v>
      </c>
      <c r="D1610" s="74">
        <v>1000002732</v>
      </c>
      <c r="E1610" s="85" t="s">
        <v>625</v>
      </c>
      <c r="F1610" s="83">
        <v>44739</v>
      </c>
      <c r="G1610" s="66" t="str">
        <f t="shared" si="350"/>
        <v>-</v>
      </c>
      <c r="H1610" s="66"/>
      <c r="I1610" s="67">
        <v>0</v>
      </c>
      <c r="J1610" s="67">
        <f t="shared" si="351"/>
        <v>0</v>
      </c>
      <c r="K1610" s="68">
        <v>0</v>
      </c>
      <c r="L1610" s="68">
        <f t="shared" si="352"/>
        <v>0</v>
      </c>
      <c r="M1610" s="68" t="str">
        <f t="shared" si="353"/>
        <v>-</v>
      </c>
      <c r="N1610" s="96">
        <v>0</v>
      </c>
      <c r="O1610" s="97" t="str">
        <f t="shared" si="354"/>
        <v>Mar</v>
      </c>
      <c r="P1610" s="96">
        <f t="shared" si="355"/>
        <v>0</v>
      </c>
      <c r="Q1610" s="98">
        <f t="shared" si="356"/>
        <v>0</v>
      </c>
      <c r="R1610" s="97" t="str">
        <f t="shared" si="357"/>
        <v xml:space="preserve"> </v>
      </c>
      <c r="S1610" s="99" t="b">
        <f t="shared" si="358"/>
        <v>0</v>
      </c>
      <c r="T1610" s="68">
        <v>0</v>
      </c>
      <c r="U1610" s="100" t="str">
        <f t="shared" si="359"/>
        <v>Apr</v>
      </c>
      <c r="V1610" s="96">
        <v>0</v>
      </c>
      <c r="W1610" s="101">
        <f t="shared" si="360"/>
        <v>0</v>
      </c>
      <c r="X1610" s="102">
        <f t="shared" si="361"/>
        <v>0</v>
      </c>
      <c r="Y1610" s="103" t="b">
        <f t="shared" si="362"/>
        <v>0</v>
      </c>
      <c r="Z1610" s="74">
        <v>0</v>
      </c>
      <c r="AA1610" s="69"/>
      <c r="AB1610" s="69" t="s">
        <v>133</v>
      </c>
      <c r="AC1610" s="84" t="s">
        <v>134</v>
      </c>
      <c r="AD1610" s="3">
        <f t="shared" si="363"/>
        <v>1</v>
      </c>
      <c r="AE1610" s="81"/>
    </row>
    <row r="1611" spans="1:31" ht="14.25" customHeight="1">
      <c r="A1611" s="84" t="s">
        <v>132</v>
      </c>
      <c r="B1611" s="85" t="s">
        <v>101</v>
      </c>
      <c r="C1611" s="82" t="s">
        <v>3484</v>
      </c>
      <c r="D1611" s="74">
        <v>1000004426</v>
      </c>
      <c r="E1611" s="85" t="s">
        <v>3485</v>
      </c>
      <c r="F1611" s="83">
        <v>45864</v>
      </c>
      <c r="G1611" s="66" t="str">
        <f t="shared" si="350"/>
        <v>Targeted Dealer</v>
      </c>
      <c r="H1611" s="66"/>
      <c r="I1611" s="67">
        <v>50</v>
      </c>
      <c r="J1611" s="67">
        <f t="shared" si="351"/>
        <v>46.666666666666671</v>
      </c>
      <c r="K1611" s="68">
        <v>36</v>
      </c>
      <c r="L1611" s="68">
        <f t="shared" si="352"/>
        <v>14</v>
      </c>
      <c r="M1611" s="68">
        <f t="shared" si="353"/>
        <v>77.142857142857139</v>
      </c>
      <c r="N1611" s="96">
        <v>48</v>
      </c>
      <c r="O1611" s="97" t="str">
        <f t="shared" si="354"/>
        <v>Mar</v>
      </c>
      <c r="P1611" s="96">
        <f t="shared" si="355"/>
        <v>48</v>
      </c>
      <c r="Q1611" s="98">
        <f t="shared" si="356"/>
        <v>-12</v>
      </c>
      <c r="R1611" s="97">
        <f t="shared" si="357"/>
        <v>-0.25</v>
      </c>
      <c r="S1611" s="99" t="str">
        <f t="shared" si="358"/>
        <v>DEGROWTH</v>
      </c>
      <c r="T1611" s="68">
        <v>0</v>
      </c>
      <c r="U1611" s="100" t="str">
        <f t="shared" si="359"/>
        <v>Apr</v>
      </c>
      <c r="V1611" s="96">
        <v>0</v>
      </c>
      <c r="W1611" s="101">
        <f t="shared" si="360"/>
        <v>36</v>
      </c>
      <c r="X1611" s="102">
        <f t="shared" si="361"/>
        <v>0</v>
      </c>
      <c r="Y1611" s="103" t="b">
        <f t="shared" si="362"/>
        <v>0</v>
      </c>
      <c r="Z1611" s="74">
        <v>0</v>
      </c>
      <c r="AA1611" s="69"/>
      <c r="AB1611" s="69" t="s">
        <v>133</v>
      </c>
      <c r="AC1611" s="84" t="s">
        <v>132</v>
      </c>
      <c r="AD1611" s="3">
        <f t="shared" si="363"/>
        <v>0</v>
      </c>
      <c r="AE1611" s="81"/>
    </row>
    <row r="1612" spans="1:31" ht="14.25" customHeight="1">
      <c r="A1612" s="84" t="s">
        <v>132</v>
      </c>
      <c r="B1612" s="85" t="s">
        <v>101</v>
      </c>
      <c r="C1612" s="82" t="s">
        <v>3486</v>
      </c>
      <c r="D1612" s="74">
        <v>1000004577</v>
      </c>
      <c r="E1612" s="85" t="s">
        <v>3487</v>
      </c>
      <c r="F1612" s="83">
        <v>46015</v>
      </c>
      <c r="G1612" s="66" t="str">
        <f t="shared" si="350"/>
        <v>Targeted Dealer</v>
      </c>
      <c r="H1612" s="66"/>
      <c r="I1612" s="67">
        <v>80</v>
      </c>
      <c r="J1612" s="67">
        <f t="shared" si="351"/>
        <v>74.666666666666657</v>
      </c>
      <c r="K1612" s="68">
        <v>30</v>
      </c>
      <c r="L1612" s="68">
        <f t="shared" si="352"/>
        <v>50</v>
      </c>
      <c r="M1612" s="68">
        <f t="shared" si="353"/>
        <v>40.178571428571431</v>
      </c>
      <c r="N1612" s="96">
        <v>120</v>
      </c>
      <c r="O1612" s="97" t="str">
        <f t="shared" si="354"/>
        <v>Mar</v>
      </c>
      <c r="P1612" s="96">
        <f t="shared" si="355"/>
        <v>120</v>
      </c>
      <c r="Q1612" s="98">
        <f t="shared" si="356"/>
        <v>-90</v>
      </c>
      <c r="R1612" s="97">
        <f t="shared" si="357"/>
        <v>-0.75</v>
      </c>
      <c r="S1612" s="99" t="str">
        <f t="shared" si="358"/>
        <v>DEGROWTH</v>
      </c>
      <c r="T1612" s="68">
        <v>0</v>
      </c>
      <c r="U1612" s="100" t="str">
        <f t="shared" si="359"/>
        <v>Apr</v>
      </c>
      <c r="V1612" s="96">
        <v>0</v>
      </c>
      <c r="W1612" s="101">
        <f t="shared" si="360"/>
        <v>30</v>
      </c>
      <c r="X1612" s="102">
        <f t="shared" si="361"/>
        <v>0</v>
      </c>
      <c r="Y1612" s="103" t="b">
        <f t="shared" si="362"/>
        <v>0</v>
      </c>
      <c r="Z1612" s="74">
        <v>0</v>
      </c>
      <c r="AA1612" s="69"/>
      <c r="AB1612" s="69" t="s">
        <v>133</v>
      </c>
      <c r="AC1612" s="84" t="s">
        <v>132</v>
      </c>
      <c r="AD1612" s="3">
        <f t="shared" si="363"/>
        <v>0</v>
      </c>
      <c r="AE1612" s="81"/>
    </row>
    <row r="1613" spans="1:31" ht="14.25" customHeight="1">
      <c r="A1613" s="107" t="s">
        <v>134</v>
      </c>
      <c r="B1613" s="108" t="s">
        <v>74</v>
      </c>
      <c r="C1613" s="109" t="s">
        <v>3488</v>
      </c>
      <c r="D1613" s="69">
        <v>1000004654</v>
      </c>
      <c r="E1613" s="108" t="s">
        <v>3489</v>
      </c>
      <c r="F1613" s="110">
        <v>46072</v>
      </c>
      <c r="G1613" s="66" t="str">
        <f t="shared" si="350"/>
        <v>Targeted Dealer</v>
      </c>
      <c r="H1613" s="111"/>
      <c r="I1613" s="67">
        <v>30</v>
      </c>
      <c r="J1613" s="67">
        <f t="shared" si="351"/>
        <v>28</v>
      </c>
      <c r="K1613" s="68">
        <v>0</v>
      </c>
      <c r="L1613" s="68">
        <f t="shared" si="352"/>
        <v>30</v>
      </c>
      <c r="M1613" s="68">
        <f t="shared" si="353"/>
        <v>0</v>
      </c>
      <c r="N1613" s="96">
        <v>25</v>
      </c>
      <c r="O1613" s="97" t="str">
        <f t="shared" si="354"/>
        <v>Mar</v>
      </c>
      <c r="P1613" s="96">
        <f t="shared" si="355"/>
        <v>25</v>
      </c>
      <c r="Q1613" s="98">
        <f t="shared" si="356"/>
        <v>-25</v>
      </c>
      <c r="R1613" s="97">
        <f t="shared" si="357"/>
        <v>-1</v>
      </c>
      <c r="S1613" s="99" t="str">
        <f t="shared" si="358"/>
        <v>DEGROWTH</v>
      </c>
      <c r="T1613" s="68">
        <v>0</v>
      </c>
      <c r="U1613" s="100" t="str">
        <f t="shared" si="359"/>
        <v>Apr</v>
      </c>
      <c r="V1613" s="96">
        <v>0</v>
      </c>
      <c r="W1613" s="101">
        <f t="shared" si="360"/>
        <v>0</v>
      </c>
      <c r="X1613" s="102">
        <f t="shared" si="361"/>
        <v>0</v>
      </c>
      <c r="Y1613" s="103" t="b">
        <f t="shared" si="362"/>
        <v>0</v>
      </c>
      <c r="Z1613" s="74">
        <v>0</v>
      </c>
      <c r="AA1613" s="69"/>
      <c r="AB1613" s="69" t="s">
        <v>133</v>
      </c>
      <c r="AC1613" s="107" t="s">
        <v>134</v>
      </c>
      <c r="AD1613" s="3">
        <f t="shared" si="363"/>
        <v>1</v>
      </c>
      <c r="AE1613" s="112"/>
    </row>
    <row r="1614" spans="1:31" ht="14.25" customHeight="1">
      <c r="A1614" s="107" t="s">
        <v>131</v>
      </c>
      <c r="B1614" s="108" t="s">
        <v>91</v>
      </c>
      <c r="C1614" s="109" t="s">
        <v>3490</v>
      </c>
      <c r="D1614" s="69">
        <v>1000004624</v>
      </c>
      <c r="E1614" s="108" t="s">
        <v>3491</v>
      </c>
      <c r="F1614" s="110">
        <v>46051</v>
      </c>
      <c r="G1614" s="66" t="str">
        <f t="shared" si="350"/>
        <v>Targeted Dealer</v>
      </c>
      <c r="H1614" s="111"/>
      <c r="I1614" s="67">
        <v>120</v>
      </c>
      <c r="J1614" s="67">
        <f t="shared" si="351"/>
        <v>112</v>
      </c>
      <c r="K1614" s="68">
        <v>0</v>
      </c>
      <c r="L1614" s="68">
        <f t="shared" si="352"/>
        <v>120</v>
      </c>
      <c r="M1614" s="68">
        <f t="shared" si="353"/>
        <v>0</v>
      </c>
      <c r="N1614" s="96">
        <v>181</v>
      </c>
      <c r="O1614" s="97" t="str">
        <f t="shared" si="354"/>
        <v>Mar</v>
      </c>
      <c r="P1614" s="96">
        <f t="shared" si="355"/>
        <v>181</v>
      </c>
      <c r="Q1614" s="98">
        <f t="shared" si="356"/>
        <v>-181</v>
      </c>
      <c r="R1614" s="97">
        <f t="shared" si="357"/>
        <v>-1</v>
      </c>
      <c r="S1614" s="99" t="str">
        <f t="shared" si="358"/>
        <v>DEGROWTH</v>
      </c>
      <c r="T1614" s="68">
        <v>0</v>
      </c>
      <c r="U1614" s="100" t="str">
        <f t="shared" si="359"/>
        <v>Apr</v>
      </c>
      <c r="V1614" s="96">
        <v>0</v>
      </c>
      <c r="W1614" s="101">
        <f t="shared" si="360"/>
        <v>0</v>
      </c>
      <c r="X1614" s="102">
        <f t="shared" si="361"/>
        <v>0</v>
      </c>
      <c r="Y1614" s="103" t="b">
        <f t="shared" si="362"/>
        <v>0</v>
      </c>
      <c r="Z1614" s="74">
        <v>0</v>
      </c>
      <c r="AA1614" s="69"/>
      <c r="AB1614" s="69" t="s">
        <v>133</v>
      </c>
      <c r="AC1614" s="107" t="s">
        <v>131</v>
      </c>
      <c r="AD1614" s="3">
        <f t="shared" si="363"/>
        <v>1</v>
      </c>
      <c r="AE1614" s="112"/>
    </row>
    <row r="1615" spans="1:31" ht="14.25" customHeight="1">
      <c r="A1615" s="107" t="s">
        <v>133</v>
      </c>
      <c r="B1615" s="108" t="s">
        <v>141</v>
      </c>
      <c r="C1615" s="109" t="s">
        <v>3492</v>
      </c>
      <c r="D1615" s="69">
        <v>1000004628</v>
      </c>
      <c r="E1615" s="108" t="s">
        <v>3139</v>
      </c>
      <c r="F1615" s="110">
        <v>46060</v>
      </c>
      <c r="G1615" s="66" t="str">
        <f t="shared" si="350"/>
        <v>Targeted Dealer</v>
      </c>
      <c r="H1615" s="111"/>
      <c r="I1615" s="67">
        <v>40</v>
      </c>
      <c r="J1615" s="67">
        <f t="shared" si="351"/>
        <v>37.333333333333329</v>
      </c>
      <c r="K1615" s="68">
        <v>40</v>
      </c>
      <c r="L1615" s="68">
        <f t="shared" si="352"/>
        <v>0</v>
      </c>
      <c r="M1615" s="68">
        <f t="shared" si="353"/>
        <v>107.14285714285715</v>
      </c>
      <c r="N1615" s="96">
        <v>40</v>
      </c>
      <c r="O1615" s="97" t="str">
        <f t="shared" si="354"/>
        <v>Mar</v>
      </c>
      <c r="P1615" s="96">
        <f t="shared" si="355"/>
        <v>40</v>
      </c>
      <c r="Q1615" s="98">
        <f t="shared" si="356"/>
        <v>0</v>
      </c>
      <c r="R1615" s="97">
        <f t="shared" si="357"/>
        <v>0</v>
      </c>
      <c r="S1615" s="99" t="str">
        <f t="shared" si="358"/>
        <v>GROWTH</v>
      </c>
      <c r="T1615" s="68">
        <v>0</v>
      </c>
      <c r="U1615" s="100" t="str">
        <f t="shared" si="359"/>
        <v>Apr</v>
      </c>
      <c r="V1615" s="96">
        <v>0</v>
      </c>
      <c r="W1615" s="101">
        <f t="shared" si="360"/>
        <v>40</v>
      </c>
      <c r="X1615" s="102">
        <f t="shared" si="361"/>
        <v>0</v>
      </c>
      <c r="Y1615" s="103" t="b">
        <f t="shared" si="362"/>
        <v>0</v>
      </c>
      <c r="Z1615" s="74">
        <v>0</v>
      </c>
      <c r="AA1615" s="69"/>
      <c r="AB1615" s="69" t="s">
        <v>133</v>
      </c>
      <c r="AC1615" s="107" t="s">
        <v>133</v>
      </c>
      <c r="AD1615" s="3">
        <f t="shared" si="363"/>
        <v>0</v>
      </c>
      <c r="AE1615" s="112"/>
    </row>
    <row r="1616" spans="1:31" ht="14.25" customHeight="1">
      <c r="A1616" s="107" t="s">
        <v>130</v>
      </c>
      <c r="B1616" s="108" t="s">
        <v>120</v>
      </c>
      <c r="C1616" s="109" t="s">
        <v>3493</v>
      </c>
      <c r="D1616" s="69">
        <v>1000004630</v>
      </c>
      <c r="E1616" s="108" t="s">
        <v>3494</v>
      </c>
      <c r="F1616" s="110">
        <v>46062</v>
      </c>
      <c r="G1616" s="66" t="str">
        <f t="shared" si="350"/>
        <v>-</v>
      </c>
      <c r="H1616" s="111"/>
      <c r="I1616" s="67">
        <v>0</v>
      </c>
      <c r="J1616" s="67">
        <f t="shared" si="351"/>
        <v>0</v>
      </c>
      <c r="K1616" s="68">
        <v>0</v>
      </c>
      <c r="L1616" s="68">
        <f t="shared" si="352"/>
        <v>0</v>
      </c>
      <c r="M1616" s="68" t="str">
        <f t="shared" si="353"/>
        <v>-</v>
      </c>
      <c r="N1616" s="96">
        <v>0</v>
      </c>
      <c r="O1616" s="97" t="str">
        <f t="shared" si="354"/>
        <v>Mar</v>
      </c>
      <c r="P1616" s="96">
        <f t="shared" si="355"/>
        <v>0</v>
      </c>
      <c r="Q1616" s="98">
        <f t="shared" si="356"/>
        <v>0</v>
      </c>
      <c r="R1616" s="97" t="str">
        <f t="shared" si="357"/>
        <v xml:space="preserve"> </v>
      </c>
      <c r="S1616" s="99" t="b">
        <f t="shared" si="358"/>
        <v>0</v>
      </c>
      <c r="T1616" s="68">
        <v>0</v>
      </c>
      <c r="U1616" s="100" t="str">
        <f t="shared" si="359"/>
        <v>Apr</v>
      </c>
      <c r="V1616" s="96">
        <v>0</v>
      </c>
      <c r="W1616" s="101">
        <f t="shared" si="360"/>
        <v>0</v>
      </c>
      <c r="X1616" s="102">
        <f t="shared" si="361"/>
        <v>0</v>
      </c>
      <c r="Y1616" s="103" t="b">
        <f t="shared" si="362"/>
        <v>0</v>
      </c>
      <c r="Z1616" s="74">
        <v>0</v>
      </c>
      <c r="AA1616" s="69"/>
      <c r="AB1616" s="69" t="s">
        <v>133</v>
      </c>
      <c r="AC1616" s="107" t="s">
        <v>130</v>
      </c>
      <c r="AD1616" s="3">
        <f t="shared" si="363"/>
        <v>1</v>
      </c>
      <c r="AE1616" s="112"/>
    </row>
    <row r="1617" spans="1:31" ht="14.25" customHeight="1">
      <c r="A1617" s="107" t="s">
        <v>130</v>
      </c>
      <c r="B1617" s="108" t="s">
        <v>120</v>
      </c>
      <c r="C1617" s="109" t="s">
        <v>3495</v>
      </c>
      <c r="D1617" s="69">
        <v>1000001999</v>
      </c>
      <c r="E1617" s="108" t="s">
        <v>3496</v>
      </c>
      <c r="F1617" s="110">
        <v>44739</v>
      </c>
      <c r="G1617" s="66" t="str">
        <f t="shared" si="350"/>
        <v>-</v>
      </c>
      <c r="H1617" s="111"/>
      <c r="I1617" s="67">
        <v>0</v>
      </c>
      <c r="J1617" s="67">
        <f t="shared" si="351"/>
        <v>0</v>
      </c>
      <c r="K1617" s="68">
        <v>0</v>
      </c>
      <c r="L1617" s="68">
        <f t="shared" si="352"/>
        <v>0</v>
      </c>
      <c r="M1617" s="68" t="str">
        <f t="shared" si="353"/>
        <v>-</v>
      </c>
      <c r="N1617" s="96">
        <v>10</v>
      </c>
      <c r="O1617" s="97" t="str">
        <f t="shared" si="354"/>
        <v>Mar</v>
      </c>
      <c r="P1617" s="96">
        <f t="shared" si="355"/>
        <v>10</v>
      </c>
      <c r="Q1617" s="98">
        <f t="shared" si="356"/>
        <v>-10</v>
      </c>
      <c r="R1617" s="97">
        <f t="shared" si="357"/>
        <v>-1</v>
      </c>
      <c r="S1617" s="99" t="str">
        <f t="shared" si="358"/>
        <v>DEGROWTH</v>
      </c>
      <c r="T1617" s="68">
        <v>0</v>
      </c>
      <c r="U1617" s="100" t="str">
        <f t="shared" si="359"/>
        <v>Apr</v>
      </c>
      <c r="V1617" s="96">
        <v>0</v>
      </c>
      <c r="W1617" s="101">
        <f t="shared" si="360"/>
        <v>0</v>
      </c>
      <c r="X1617" s="102">
        <f t="shared" si="361"/>
        <v>0</v>
      </c>
      <c r="Y1617" s="103" t="b">
        <f t="shared" si="362"/>
        <v>0</v>
      </c>
      <c r="Z1617" s="74">
        <v>0</v>
      </c>
      <c r="AA1617" s="69"/>
      <c r="AB1617" s="69" t="s">
        <v>133</v>
      </c>
      <c r="AC1617" s="107" t="s">
        <v>130</v>
      </c>
      <c r="AD1617" s="3">
        <f t="shared" si="363"/>
        <v>1</v>
      </c>
      <c r="AE1617" s="112"/>
    </row>
    <row r="1618" spans="1:31" ht="14.25" customHeight="1">
      <c r="A1618" s="107" t="s">
        <v>130</v>
      </c>
      <c r="B1618" s="108" t="s">
        <v>118</v>
      </c>
      <c r="C1618" s="109" t="s">
        <v>3497</v>
      </c>
      <c r="D1618" s="69">
        <v>1000001196</v>
      </c>
      <c r="E1618" s="108" t="s">
        <v>3498</v>
      </c>
      <c r="F1618" s="110">
        <v>44739</v>
      </c>
      <c r="G1618" s="66" t="str">
        <f t="shared" si="350"/>
        <v>Targeted Dealer</v>
      </c>
      <c r="H1618" s="111"/>
      <c r="I1618" s="67">
        <v>30</v>
      </c>
      <c r="J1618" s="67">
        <f t="shared" si="351"/>
        <v>28</v>
      </c>
      <c r="K1618" s="68">
        <v>0</v>
      </c>
      <c r="L1618" s="68">
        <f t="shared" si="352"/>
        <v>30</v>
      </c>
      <c r="M1618" s="68">
        <f t="shared" si="353"/>
        <v>0</v>
      </c>
      <c r="N1618" s="96">
        <v>30</v>
      </c>
      <c r="O1618" s="97" t="str">
        <f t="shared" si="354"/>
        <v>Mar</v>
      </c>
      <c r="P1618" s="96">
        <f t="shared" si="355"/>
        <v>30</v>
      </c>
      <c r="Q1618" s="98">
        <f t="shared" si="356"/>
        <v>-30</v>
      </c>
      <c r="R1618" s="97">
        <f t="shared" si="357"/>
        <v>-1</v>
      </c>
      <c r="S1618" s="99" t="str">
        <f t="shared" si="358"/>
        <v>DEGROWTH</v>
      </c>
      <c r="T1618" s="68">
        <v>0</v>
      </c>
      <c r="U1618" s="100" t="str">
        <f t="shared" si="359"/>
        <v>Apr</v>
      </c>
      <c r="V1618" s="96">
        <v>0</v>
      </c>
      <c r="W1618" s="101">
        <f t="shared" si="360"/>
        <v>0</v>
      </c>
      <c r="X1618" s="102">
        <f t="shared" si="361"/>
        <v>0</v>
      </c>
      <c r="Y1618" s="103" t="b">
        <f t="shared" si="362"/>
        <v>0</v>
      </c>
      <c r="Z1618" s="74">
        <v>0</v>
      </c>
      <c r="AA1618" s="69"/>
      <c r="AB1618" s="69" t="s">
        <v>133</v>
      </c>
      <c r="AC1618" s="107" t="s">
        <v>130</v>
      </c>
      <c r="AD1618" s="3">
        <f t="shared" si="363"/>
        <v>1</v>
      </c>
      <c r="AE1618" s="112"/>
    </row>
    <row r="1619" spans="1:31" ht="14.25" customHeight="1">
      <c r="A1619" s="107" t="s">
        <v>130</v>
      </c>
      <c r="B1619" s="108" t="s">
        <v>118</v>
      </c>
      <c r="C1619" s="109" t="s">
        <v>3499</v>
      </c>
      <c r="D1619" s="69">
        <v>1000004032</v>
      </c>
      <c r="E1619" s="108" t="s">
        <v>3500</v>
      </c>
      <c r="F1619" s="110">
        <v>45477</v>
      </c>
      <c r="G1619" s="66" t="str">
        <f t="shared" si="350"/>
        <v>Targeted Dealer</v>
      </c>
      <c r="H1619" s="111"/>
      <c r="I1619" s="67">
        <v>20</v>
      </c>
      <c r="J1619" s="67">
        <f t="shared" si="351"/>
        <v>18.666666666666664</v>
      </c>
      <c r="K1619" s="68">
        <v>0</v>
      </c>
      <c r="L1619" s="68">
        <f t="shared" si="352"/>
        <v>20</v>
      </c>
      <c r="M1619" s="68">
        <f t="shared" si="353"/>
        <v>0</v>
      </c>
      <c r="N1619" s="96">
        <v>0</v>
      </c>
      <c r="O1619" s="97" t="str">
        <f t="shared" si="354"/>
        <v>Mar</v>
      </c>
      <c r="P1619" s="96">
        <f t="shared" si="355"/>
        <v>0</v>
      </c>
      <c r="Q1619" s="98">
        <f t="shared" si="356"/>
        <v>0</v>
      </c>
      <c r="R1619" s="97" t="str">
        <f t="shared" si="357"/>
        <v xml:space="preserve"> </v>
      </c>
      <c r="S1619" s="99" t="b">
        <f t="shared" si="358"/>
        <v>0</v>
      </c>
      <c r="T1619" s="68">
        <v>0</v>
      </c>
      <c r="U1619" s="100" t="str">
        <f t="shared" si="359"/>
        <v>Apr</v>
      </c>
      <c r="V1619" s="96">
        <v>0</v>
      </c>
      <c r="W1619" s="101">
        <f t="shared" si="360"/>
        <v>0</v>
      </c>
      <c r="X1619" s="102">
        <f t="shared" si="361"/>
        <v>0</v>
      </c>
      <c r="Y1619" s="103" t="b">
        <f t="shared" si="362"/>
        <v>0</v>
      </c>
      <c r="Z1619" s="74">
        <v>0</v>
      </c>
      <c r="AA1619" s="69"/>
      <c r="AB1619" s="69" t="s">
        <v>133</v>
      </c>
      <c r="AC1619" s="107" t="s">
        <v>130</v>
      </c>
      <c r="AD1619" s="3">
        <f t="shared" si="363"/>
        <v>1</v>
      </c>
      <c r="AE1619" s="112"/>
    </row>
    <row r="1620" spans="1:31" ht="14.25" customHeight="1">
      <c r="A1620" s="107" t="s">
        <v>130</v>
      </c>
      <c r="B1620" s="108" t="s">
        <v>118</v>
      </c>
      <c r="C1620" s="109" t="s">
        <v>3501</v>
      </c>
      <c r="D1620" s="69">
        <v>1000001202</v>
      </c>
      <c r="E1620" s="108" t="s">
        <v>3502</v>
      </c>
      <c r="F1620" s="110">
        <v>44739</v>
      </c>
      <c r="G1620" s="66" t="str">
        <f t="shared" si="350"/>
        <v>Targeted Dealer</v>
      </c>
      <c r="H1620" s="111"/>
      <c r="I1620" s="67">
        <v>25</v>
      </c>
      <c r="J1620" s="67">
        <f t="shared" si="351"/>
        <v>23.333333333333336</v>
      </c>
      <c r="K1620" s="68">
        <v>0</v>
      </c>
      <c r="L1620" s="68">
        <f t="shared" si="352"/>
        <v>25</v>
      </c>
      <c r="M1620" s="68">
        <f t="shared" si="353"/>
        <v>0</v>
      </c>
      <c r="N1620" s="96">
        <v>25</v>
      </c>
      <c r="O1620" s="97" t="str">
        <f t="shared" si="354"/>
        <v>Mar</v>
      </c>
      <c r="P1620" s="96">
        <f t="shared" si="355"/>
        <v>25</v>
      </c>
      <c r="Q1620" s="98">
        <f t="shared" si="356"/>
        <v>-25</v>
      </c>
      <c r="R1620" s="97">
        <f t="shared" si="357"/>
        <v>-1</v>
      </c>
      <c r="S1620" s="99" t="str">
        <f t="shared" si="358"/>
        <v>DEGROWTH</v>
      </c>
      <c r="T1620" s="68">
        <v>0</v>
      </c>
      <c r="U1620" s="100" t="str">
        <f t="shared" si="359"/>
        <v>Apr</v>
      </c>
      <c r="V1620" s="96">
        <v>0</v>
      </c>
      <c r="W1620" s="101">
        <f t="shared" si="360"/>
        <v>0</v>
      </c>
      <c r="X1620" s="102">
        <f t="shared" si="361"/>
        <v>0</v>
      </c>
      <c r="Y1620" s="103" t="b">
        <f t="shared" si="362"/>
        <v>0</v>
      </c>
      <c r="Z1620" s="74">
        <v>0</v>
      </c>
      <c r="AA1620" s="69"/>
      <c r="AB1620" s="69" t="s">
        <v>133</v>
      </c>
      <c r="AC1620" s="107" t="s">
        <v>130</v>
      </c>
      <c r="AD1620" s="3">
        <f t="shared" si="363"/>
        <v>1</v>
      </c>
      <c r="AE1620" s="112"/>
    </row>
    <row r="1621" spans="1:31" ht="14.25" customHeight="1">
      <c r="A1621" s="107" t="s">
        <v>130</v>
      </c>
      <c r="B1621" s="108" t="s">
        <v>118</v>
      </c>
      <c r="C1621" s="109" t="s">
        <v>3503</v>
      </c>
      <c r="D1621" s="69">
        <v>1000004656</v>
      </c>
      <c r="E1621" s="108" t="s">
        <v>3504</v>
      </c>
      <c r="F1621" s="110">
        <v>46074</v>
      </c>
      <c r="G1621" s="66" t="str">
        <f t="shared" si="350"/>
        <v>Targeted Dealer</v>
      </c>
      <c r="H1621" s="111"/>
      <c r="I1621" s="67">
        <v>75</v>
      </c>
      <c r="J1621" s="67">
        <f t="shared" si="351"/>
        <v>70</v>
      </c>
      <c r="K1621" s="68">
        <v>105</v>
      </c>
      <c r="L1621" s="68">
        <f t="shared" si="352"/>
        <v>-30</v>
      </c>
      <c r="M1621" s="68">
        <f t="shared" si="353"/>
        <v>150</v>
      </c>
      <c r="N1621" s="96">
        <v>135</v>
      </c>
      <c r="O1621" s="97" t="str">
        <f t="shared" si="354"/>
        <v>Mar</v>
      </c>
      <c r="P1621" s="96">
        <f t="shared" si="355"/>
        <v>135</v>
      </c>
      <c r="Q1621" s="98">
        <f t="shared" si="356"/>
        <v>-30</v>
      </c>
      <c r="R1621" s="97">
        <f t="shared" si="357"/>
        <v>-0.22222222222222221</v>
      </c>
      <c r="S1621" s="99" t="str">
        <f t="shared" si="358"/>
        <v>DEGROWTH</v>
      </c>
      <c r="T1621" s="68">
        <v>0</v>
      </c>
      <c r="U1621" s="100" t="str">
        <f t="shared" si="359"/>
        <v>Apr</v>
      </c>
      <c r="V1621" s="96">
        <v>0</v>
      </c>
      <c r="W1621" s="101">
        <f t="shared" si="360"/>
        <v>105</v>
      </c>
      <c r="X1621" s="102">
        <f t="shared" si="361"/>
        <v>0</v>
      </c>
      <c r="Y1621" s="103" t="b">
        <f t="shared" si="362"/>
        <v>0</v>
      </c>
      <c r="Z1621" s="74">
        <v>0</v>
      </c>
      <c r="AA1621" s="69"/>
      <c r="AB1621" s="69" t="s">
        <v>133</v>
      </c>
      <c r="AC1621" s="107" t="s">
        <v>130</v>
      </c>
      <c r="AD1621" s="3">
        <f t="shared" si="363"/>
        <v>0</v>
      </c>
      <c r="AE1621" s="112"/>
    </row>
    <row r="1622" spans="1:31" ht="14.25" customHeight="1">
      <c r="A1622" s="107" t="s">
        <v>134</v>
      </c>
      <c r="B1622" s="108" t="s">
        <v>81</v>
      </c>
      <c r="C1622" s="109" t="s">
        <v>3505</v>
      </c>
      <c r="D1622" s="69">
        <v>1000004619</v>
      </c>
      <c r="E1622" s="108" t="s">
        <v>3506</v>
      </c>
      <c r="F1622" s="110">
        <v>46055</v>
      </c>
      <c r="G1622" s="66" t="str">
        <f t="shared" si="350"/>
        <v>Targeted Dealer</v>
      </c>
      <c r="H1622" s="111"/>
      <c r="I1622" s="67">
        <v>40</v>
      </c>
      <c r="J1622" s="67">
        <f t="shared" si="351"/>
        <v>37.333333333333329</v>
      </c>
      <c r="K1622" s="68">
        <v>0</v>
      </c>
      <c r="L1622" s="68">
        <f t="shared" si="352"/>
        <v>40</v>
      </c>
      <c r="M1622" s="68">
        <f t="shared" si="353"/>
        <v>0</v>
      </c>
      <c r="N1622" s="96">
        <v>7.5</v>
      </c>
      <c r="O1622" s="97" t="str">
        <f t="shared" si="354"/>
        <v>Mar</v>
      </c>
      <c r="P1622" s="96">
        <f t="shared" si="355"/>
        <v>7.5</v>
      </c>
      <c r="Q1622" s="98">
        <f t="shared" si="356"/>
        <v>-7.5</v>
      </c>
      <c r="R1622" s="97">
        <f t="shared" si="357"/>
        <v>-1</v>
      </c>
      <c r="S1622" s="99" t="str">
        <f t="shared" si="358"/>
        <v>DEGROWTH</v>
      </c>
      <c r="T1622" s="68">
        <v>0</v>
      </c>
      <c r="U1622" s="100" t="str">
        <f t="shared" si="359"/>
        <v>Apr</v>
      </c>
      <c r="V1622" s="96">
        <v>0</v>
      </c>
      <c r="W1622" s="101">
        <f t="shared" si="360"/>
        <v>0</v>
      </c>
      <c r="X1622" s="102">
        <f t="shared" si="361"/>
        <v>0</v>
      </c>
      <c r="Y1622" s="103" t="b">
        <f t="shared" si="362"/>
        <v>0</v>
      </c>
      <c r="Z1622" s="74">
        <v>0</v>
      </c>
      <c r="AA1622" s="69"/>
      <c r="AB1622" s="69" t="s">
        <v>133</v>
      </c>
      <c r="AC1622" s="107" t="s">
        <v>134</v>
      </c>
      <c r="AD1622" s="3">
        <f t="shared" si="363"/>
        <v>1</v>
      </c>
      <c r="AE1622" s="112"/>
    </row>
    <row r="1623" spans="1:31" ht="14.25" customHeight="1">
      <c r="A1623" s="107" t="s">
        <v>134</v>
      </c>
      <c r="B1623" s="108" t="s">
        <v>81</v>
      </c>
      <c r="C1623" s="109" t="s">
        <v>3507</v>
      </c>
      <c r="D1623" s="69">
        <v>1000004620</v>
      </c>
      <c r="E1623" s="108" t="s">
        <v>3508</v>
      </c>
      <c r="F1623" s="110">
        <v>46057</v>
      </c>
      <c r="G1623" s="66" t="str">
        <f t="shared" si="350"/>
        <v>Targeted Dealer</v>
      </c>
      <c r="H1623" s="111"/>
      <c r="I1623" s="67">
        <v>30</v>
      </c>
      <c r="J1623" s="67">
        <f t="shared" si="351"/>
        <v>28</v>
      </c>
      <c r="K1623" s="68">
        <v>27.5</v>
      </c>
      <c r="L1623" s="68">
        <f t="shared" si="352"/>
        <v>2.5</v>
      </c>
      <c r="M1623" s="68">
        <f t="shared" si="353"/>
        <v>98.214285714285708</v>
      </c>
      <c r="N1623" s="96">
        <v>10</v>
      </c>
      <c r="O1623" s="97" t="str">
        <f t="shared" si="354"/>
        <v>Mar</v>
      </c>
      <c r="P1623" s="96">
        <f t="shared" si="355"/>
        <v>10</v>
      </c>
      <c r="Q1623" s="98">
        <f t="shared" si="356"/>
        <v>17.5</v>
      </c>
      <c r="R1623" s="97">
        <f t="shared" si="357"/>
        <v>1.75</v>
      </c>
      <c r="S1623" s="99" t="str">
        <f t="shared" si="358"/>
        <v>GROWTH</v>
      </c>
      <c r="T1623" s="68">
        <v>0</v>
      </c>
      <c r="U1623" s="100" t="str">
        <f t="shared" si="359"/>
        <v>Apr</v>
      </c>
      <c r="V1623" s="96">
        <v>0</v>
      </c>
      <c r="W1623" s="101">
        <f t="shared" si="360"/>
        <v>27.5</v>
      </c>
      <c r="X1623" s="102">
        <f t="shared" si="361"/>
        <v>0</v>
      </c>
      <c r="Y1623" s="103" t="b">
        <f t="shared" si="362"/>
        <v>0</v>
      </c>
      <c r="Z1623" s="74">
        <v>0</v>
      </c>
      <c r="AA1623" s="69"/>
      <c r="AB1623" s="69" t="s">
        <v>133</v>
      </c>
      <c r="AC1623" s="107" t="s">
        <v>134</v>
      </c>
      <c r="AD1623" s="3">
        <f t="shared" si="363"/>
        <v>0</v>
      </c>
      <c r="AE1623" s="112"/>
    </row>
    <row r="1624" spans="1:31" ht="14.25" customHeight="1">
      <c r="A1624" s="107" t="s">
        <v>132</v>
      </c>
      <c r="B1624" s="108" t="s">
        <v>103</v>
      </c>
      <c r="C1624" s="109" t="s">
        <v>3509</v>
      </c>
      <c r="D1624" s="69">
        <v>1000003484</v>
      </c>
      <c r="E1624" s="108" t="s">
        <v>3510</v>
      </c>
      <c r="F1624" s="110">
        <v>45034</v>
      </c>
      <c r="G1624" s="66" t="str">
        <f t="shared" si="350"/>
        <v>Targeted Dealer</v>
      </c>
      <c r="H1624" s="111"/>
      <c r="I1624" s="67">
        <v>40</v>
      </c>
      <c r="J1624" s="67">
        <f t="shared" si="351"/>
        <v>37.333333333333329</v>
      </c>
      <c r="K1624" s="68">
        <v>10</v>
      </c>
      <c r="L1624" s="68">
        <f t="shared" si="352"/>
        <v>30</v>
      </c>
      <c r="M1624" s="68">
        <f t="shared" si="353"/>
        <v>26.785714285714288</v>
      </c>
      <c r="N1624" s="96">
        <v>23</v>
      </c>
      <c r="O1624" s="97" t="str">
        <f t="shared" si="354"/>
        <v>Mar</v>
      </c>
      <c r="P1624" s="96">
        <f t="shared" si="355"/>
        <v>23</v>
      </c>
      <c r="Q1624" s="98">
        <f t="shared" si="356"/>
        <v>-13</v>
      </c>
      <c r="R1624" s="97">
        <f t="shared" si="357"/>
        <v>-0.56521739130434789</v>
      </c>
      <c r="S1624" s="99" t="str">
        <f t="shared" si="358"/>
        <v>DEGROWTH</v>
      </c>
      <c r="T1624" s="68">
        <v>0</v>
      </c>
      <c r="U1624" s="100" t="str">
        <f t="shared" si="359"/>
        <v>Apr</v>
      </c>
      <c r="V1624" s="96">
        <v>0</v>
      </c>
      <c r="W1624" s="101">
        <f t="shared" si="360"/>
        <v>10</v>
      </c>
      <c r="X1624" s="102">
        <f t="shared" si="361"/>
        <v>0</v>
      </c>
      <c r="Y1624" s="103" t="b">
        <f t="shared" si="362"/>
        <v>0</v>
      </c>
      <c r="Z1624" s="74">
        <v>0</v>
      </c>
      <c r="AA1624" s="69"/>
      <c r="AB1624" s="69" t="s">
        <v>133</v>
      </c>
      <c r="AC1624" s="107" t="s">
        <v>132</v>
      </c>
      <c r="AD1624" s="3">
        <f t="shared" si="363"/>
        <v>0</v>
      </c>
      <c r="AE1624" s="112"/>
    </row>
    <row r="1625" spans="1:31" ht="14.25" customHeight="1">
      <c r="A1625" s="107" t="s">
        <v>132</v>
      </c>
      <c r="B1625" s="108" t="s">
        <v>103</v>
      </c>
      <c r="C1625" s="109" t="s">
        <v>3511</v>
      </c>
      <c r="D1625" s="69">
        <v>1000001324</v>
      </c>
      <c r="E1625" s="108" t="s">
        <v>3512</v>
      </c>
      <c r="F1625" s="110">
        <v>44739</v>
      </c>
      <c r="G1625" s="66" t="str">
        <f t="shared" si="350"/>
        <v>Targeted Dealer</v>
      </c>
      <c r="H1625" s="111"/>
      <c r="I1625" s="67">
        <v>50</v>
      </c>
      <c r="J1625" s="67">
        <f t="shared" si="351"/>
        <v>46.666666666666671</v>
      </c>
      <c r="K1625" s="68">
        <v>30</v>
      </c>
      <c r="L1625" s="68">
        <f t="shared" si="352"/>
        <v>20</v>
      </c>
      <c r="M1625" s="68">
        <f t="shared" si="353"/>
        <v>64.285714285714278</v>
      </c>
      <c r="N1625" s="96">
        <v>15</v>
      </c>
      <c r="O1625" s="97" t="str">
        <f t="shared" si="354"/>
        <v>Mar</v>
      </c>
      <c r="P1625" s="96">
        <f t="shared" si="355"/>
        <v>15</v>
      </c>
      <c r="Q1625" s="98">
        <f t="shared" si="356"/>
        <v>15</v>
      </c>
      <c r="R1625" s="97">
        <f t="shared" si="357"/>
        <v>1</v>
      </c>
      <c r="S1625" s="99" t="str">
        <f t="shared" si="358"/>
        <v>GROWTH</v>
      </c>
      <c r="T1625" s="68">
        <v>0</v>
      </c>
      <c r="U1625" s="100" t="str">
        <f t="shared" si="359"/>
        <v>Apr</v>
      </c>
      <c r="V1625" s="96">
        <v>0</v>
      </c>
      <c r="W1625" s="101">
        <f t="shared" si="360"/>
        <v>30</v>
      </c>
      <c r="X1625" s="102">
        <f t="shared" si="361"/>
        <v>0</v>
      </c>
      <c r="Y1625" s="103" t="b">
        <f t="shared" si="362"/>
        <v>0</v>
      </c>
      <c r="Z1625" s="74">
        <v>0</v>
      </c>
      <c r="AA1625" s="69"/>
      <c r="AB1625" s="69" t="s">
        <v>133</v>
      </c>
      <c r="AC1625" s="107" t="s">
        <v>132</v>
      </c>
      <c r="AD1625" s="3">
        <f t="shared" si="363"/>
        <v>0</v>
      </c>
      <c r="AE1625" s="112"/>
    </row>
    <row r="1626" spans="1:31" ht="14.25" customHeight="1">
      <c r="A1626" s="107" t="s">
        <v>131</v>
      </c>
      <c r="B1626" s="108" t="s">
        <v>95</v>
      </c>
      <c r="C1626" s="109" t="s">
        <v>3513</v>
      </c>
      <c r="D1626" s="69">
        <v>1000002786</v>
      </c>
      <c r="E1626" s="108" t="s">
        <v>3514</v>
      </c>
      <c r="F1626" s="110">
        <v>44741</v>
      </c>
      <c r="G1626" s="66" t="str">
        <f t="shared" si="350"/>
        <v>Targeted Dealer</v>
      </c>
      <c r="H1626" s="111"/>
      <c r="I1626" s="67">
        <v>300</v>
      </c>
      <c r="J1626" s="67">
        <f t="shared" si="351"/>
        <v>280</v>
      </c>
      <c r="K1626" s="68">
        <v>334.25</v>
      </c>
      <c r="L1626" s="68">
        <f t="shared" si="352"/>
        <v>-34.25</v>
      </c>
      <c r="M1626" s="68">
        <f t="shared" si="353"/>
        <v>119.37500000000001</v>
      </c>
      <c r="N1626" s="96">
        <v>481.45</v>
      </c>
      <c r="O1626" s="97" t="str">
        <f t="shared" si="354"/>
        <v>Mar</v>
      </c>
      <c r="P1626" s="96">
        <f t="shared" si="355"/>
        <v>481.45</v>
      </c>
      <c r="Q1626" s="98">
        <f t="shared" si="356"/>
        <v>-147.19999999999999</v>
      </c>
      <c r="R1626" s="97">
        <f t="shared" si="357"/>
        <v>-0.3057430678159726</v>
      </c>
      <c r="S1626" s="99" t="str">
        <f t="shared" si="358"/>
        <v>DEGROWTH</v>
      </c>
      <c r="T1626" s="68">
        <v>361.65</v>
      </c>
      <c r="U1626" s="100" t="str">
        <f t="shared" si="359"/>
        <v>Apr</v>
      </c>
      <c r="V1626" s="96">
        <v>361.65</v>
      </c>
      <c r="W1626" s="101">
        <f t="shared" si="360"/>
        <v>-27.399999999999977</v>
      </c>
      <c r="X1626" s="102">
        <f t="shared" si="361"/>
        <v>-7.5763860085718227E-2</v>
      </c>
      <c r="Y1626" s="103" t="str">
        <f t="shared" si="362"/>
        <v>DEGROWTH</v>
      </c>
      <c r="Z1626" s="74">
        <v>0</v>
      </c>
      <c r="AA1626" s="69"/>
      <c r="AB1626" s="69" t="s">
        <v>133</v>
      </c>
      <c r="AC1626" s="107" t="s">
        <v>131</v>
      </c>
      <c r="AD1626" s="3">
        <f t="shared" si="363"/>
        <v>0</v>
      </c>
      <c r="AE1626" s="112"/>
    </row>
    <row r="1627" spans="1:31" ht="14.25" customHeight="1">
      <c r="A1627" s="107" t="s">
        <v>131</v>
      </c>
      <c r="B1627" s="108" t="s">
        <v>97</v>
      </c>
      <c r="C1627" s="109" t="s">
        <v>3515</v>
      </c>
      <c r="D1627" s="69">
        <v>1000002007</v>
      </c>
      <c r="E1627" s="108" t="s">
        <v>3516</v>
      </c>
      <c r="F1627" s="110">
        <v>44739</v>
      </c>
      <c r="G1627" s="66" t="str">
        <f t="shared" si="350"/>
        <v>Targeted Dealer</v>
      </c>
      <c r="H1627" s="111"/>
      <c r="I1627" s="67">
        <v>50</v>
      </c>
      <c r="J1627" s="67">
        <f t="shared" si="351"/>
        <v>46.666666666666671</v>
      </c>
      <c r="K1627" s="68">
        <v>0</v>
      </c>
      <c r="L1627" s="68">
        <f t="shared" si="352"/>
        <v>50</v>
      </c>
      <c r="M1627" s="68">
        <f t="shared" si="353"/>
        <v>0</v>
      </c>
      <c r="N1627" s="96">
        <v>24</v>
      </c>
      <c r="O1627" s="97" t="str">
        <f t="shared" si="354"/>
        <v>Mar</v>
      </c>
      <c r="P1627" s="96">
        <f t="shared" si="355"/>
        <v>24</v>
      </c>
      <c r="Q1627" s="98">
        <f t="shared" si="356"/>
        <v>-24</v>
      </c>
      <c r="R1627" s="97">
        <f t="shared" si="357"/>
        <v>-1</v>
      </c>
      <c r="S1627" s="99" t="str">
        <f t="shared" si="358"/>
        <v>DEGROWTH</v>
      </c>
      <c r="T1627" s="68">
        <v>12</v>
      </c>
      <c r="U1627" s="100" t="str">
        <f t="shared" si="359"/>
        <v>Apr</v>
      </c>
      <c r="V1627" s="96">
        <v>12</v>
      </c>
      <c r="W1627" s="101">
        <f t="shared" si="360"/>
        <v>-12</v>
      </c>
      <c r="X1627" s="102">
        <f t="shared" si="361"/>
        <v>-1</v>
      </c>
      <c r="Y1627" s="103" t="str">
        <f t="shared" si="362"/>
        <v>DEGROWTH</v>
      </c>
      <c r="Z1627" s="74">
        <v>0</v>
      </c>
      <c r="AA1627" s="69"/>
      <c r="AB1627" s="69" t="s">
        <v>133</v>
      </c>
      <c r="AC1627" s="107" t="s">
        <v>131</v>
      </c>
      <c r="AD1627" s="3">
        <f t="shared" si="363"/>
        <v>1</v>
      </c>
      <c r="AE1627" s="112"/>
    </row>
    <row r="1628" spans="1:31" ht="14.25" customHeight="1">
      <c r="A1628" s="107" t="s">
        <v>133</v>
      </c>
      <c r="B1628" s="108" t="s">
        <v>32</v>
      </c>
      <c r="C1628" s="109" t="s">
        <v>3517</v>
      </c>
      <c r="D1628" s="69">
        <v>1000004616</v>
      </c>
      <c r="E1628" s="108" t="s">
        <v>646</v>
      </c>
      <c r="F1628" s="110">
        <v>46052</v>
      </c>
      <c r="G1628" s="66" t="str">
        <f t="shared" si="350"/>
        <v>Targeted Dealer</v>
      </c>
      <c r="H1628" s="111"/>
      <c r="I1628" s="67">
        <v>120</v>
      </c>
      <c r="J1628" s="67">
        <f t="shared" si="351"/>
        <v>112</v>
      </c>
      <c r="K1628" s="68">
        <v>100</v>
      </c>
      <c r="L1628" s="68">
        <f t="shared" si="352"/>
        <v>20</v>
      </c>
      <c r="M1628" s="68">
        <f t="shared" si="353"/>
        <v>89.285714285714278</v>
      </c>
      <c r="N1628" s="96">
        <v>140</v>
      </c>
      <c r="O1628" s="97" t="str">
        <f t="shared" si="354"/>
        <v>Mar</v>
      </c>
      <c r="P1628" s="96">
        <f t="shared" si="355"/>
        <v>140</v>
      </c>
      <c r="Q1628" s="98">
        <f t="shared" si="356"/>
        <v>-40</v>
      </c>
      <c r="R1628" s="97">
        <f t="shared" si="357"/>
        <v>-0.2857142857142857</v>
      </c>
      <c r="S1628" s="99" t="str">
        <f t="shared" si="358"/>
        <v>DEGROWTH</v>
      </c>
      <c r="T1628" s="68">
        <v>0</v>
      </c>
      <c r="U1628" s="100" t="str">
        <f t="shared" si="359"/>
        <v>Apr</v>
      </c>
      <c r="V1628" s="96">
        <v>0</v>
      </c>
      <c r="W1628" s="101">
        <f t="shared" si="360"/>
        <v>100</v>
      </c>
      <c r="X1628" s="102">
        <f t="shared" si="361"/>
        <v>0</v>
      </c>
      <c r="Y1628" s="103" t="b">
        <f t="shared" si="362"/>
        <v>0</v>
      </c>
      <c r="Z1628" s="74">
        <v>0</v>
      </c>
      <c r="AA1628" s="69"/>
      <c r="AB1628" s="69" t="s">
        <v>133</v>
      </c>
      <c r="AC1628" s="107" t="s">
        <v>133</v>
      </c>
      <c r="AD1628" s="3">
        <f t="shared" si="363"/>
        <v>0</v>
      </c>
      <c r="AE1628" s="112"/>
    </row>
    <row r="1629" spans="1:31" ht="14.25" customHeight="1">
      <c r="A1629" s="107" t="s">
        <v>133</v>
      </c>
      <c r="B1629" s="108" t="s">
        <v>43</v>
      </c>
      <c r="C1629" s="109" t="s">
        <v>3518</v>
      </c>
      <c r="D1629" s="69">
        <v>1000004662</v>
      </c>
      <c r="E1629" s="108" t="s">
        <v>3519</v>
      </c>
      <c r="F1629" s="110">
        <v>46073</v>
      </c>
      <c r="G1629" s="66" t="str">
        <f t="shared" si="350"/>
        <v>Targeted Dealer</v>
      </c>
      <c r="H1629" s="111"/>
      <c r="I1629" s="67">
        <v>50</v>
      </c>
      <c r="J1629" s="67">
        <f t="shared" si="351"/>
        <v>46.666666666666671</v>
      </c>
      <c r="K1629" s="68">
        <v>49</v>
      </c>
      <c r="L1629" s="68">
        <f t="shared" si="352"/>
        <v>1</v>
      </c>
      <c r="M1629" s="68">
        <f t="shared" si="353"/>
        <v>104.99999999999999</v>
      </c>
      <c r="N1629" s="96">
        <v>46.5</v>
      </c>
      <c r="O1629" s="97" t="str">
        <f t="shared" si="354"/>
        <v>Mar</v>
      </c>
      <c r="P1629" s="96">
        <f t="shared" si="355"/>
        <v>46.5</v>
      </c>
      <c r="Q1629" s="98">
        <f t="shared" si="356"/>
        <v>2.5</v>
      </c>
      <c r="R1629" s="97">
        <f t="shared" si="357"/>
        <v>5.3763440860215006E-2</v>
      </c>
      <c r="S1629" s="99" t="str">
        <f t="shared" si="358"/>
        <v>GROWTH</v>
      </c>
      <c r="T1629" s="68">
        <v>0</v>
      </c>
      <c r="U1629" s="100" t="str">
        <f t="shared" si="359"/>
        <v>Apr</v>
      </c>
      <c r="V1629" s="96">
        <v>0</v>
      </c>
      <c r="W1629" s="101">
        <f t="shared" si="360"/>
        <v>49</v>
      </c>
      <c r="X1629" s="102">
        <f t="shared" si="361"/>
        <v>0</v>
      </c>
      <c r="Y1629" s="103" t="b">
        <f t="shared" si="362"/>
        <v>0</v>
      </c>
      <c r="Z1629" s="74">
        <v>0</v>
      </c>
      <c r="AA1629" s="69"/>
      <c r="AB1629" s="69" t="s">
        <v>133</v>
      </c>
      <c r="AC1629" s="107" t="s">
        <v>133</v>
      </c>
      <c r="AD1629" s="3">
        <f t="shared" si="363"/>
        <v>0</v>
      </c>
      <c r="AE1629" s="112"/>
    </row>
    <row r="1630" spans="1:31" ht="14.25" customHeight="1">
      <c r="A1630" s="107" t="s">
        <v>134</v>
      </c>
      <c r="B1630" s="108" t="s">
        <v>58</v>
      </c>
      <c r="C1630" s="109" t="s">
        <v>3520</v>
      </c>
      <c r="D1630" s="69">
        <v>1000003103</v>
      </c>
      <c r="E1630" s="108" t="s">
        <v>3521</v>
      </c>
      <c r="F1630" s="110">
        <v>44880</v>
      </c>
      <c r="G1630" s="66" t="str">
        <f t="shared" si="350"/>
        <v>Targeted Dealer</v>
      </c>
      <c r="H1630" s="111"/>
      <c r="I1630" s="67">
        <v>22</v>
      </c>
      <c r="J1630" s="67">
        <f t="shared" si="351"/>
        <v>20.533333333333331</v>
      </c>
      <c r="K1630" s="68">
        <v>34.5</v>
      </c>
      <c r="L1630" s="68">
        <f t="shared" si="352"/>
        <v>-12.5</v>
      </c>
      <c r="M1630" s="68">
        <f t="shared" si="353"/>
        <v>168.01948051948054</v>
      </c>
      <c r="N1630" s="96">
        <v>22</v>
      </c>
      <c r="O1630" s="97" t="str">
        <f t="shared" si="354"/>
        <v>Mar</v>
      </c>
      <c r="P1630" s="96">
        <f t="shared" si="355"/>
        <v>22</v>
      </c>
      <c r="Q1630" s="98">
        <f t="shared" si="356"/>
        <v>12.5</v>
      </c>
      <c r="R1630" s="97">
        <f t="shared" si="357"/>
        <v>0.56818181818181812</v>
      </c>
      <c r="S1630" s="99" t="str">
        <f t="shared" si="358"/>
        <v>GROWTH</v>
      </c>
      <c r="T1630" s="68">
        <v>0</v>
      </c>
      <c r="U1630" s="100" t="str">
        <f t="shared" si="359"/>
        <v>Apr</v>
      </c>
      <c r="V1630" s="96">
        <v>0</v>
      </c>
      <c r="W1630" s="101">
        <f t="shared" si="360"/>
        <v>34.5</v>
      </c>
      <c r="X1630" s="102">
        <f t="shared" si="361"/>
        <v>0</v>
      </c>
      <c r="Y1630" s="103" t="b">
        <f t="shared" si="362"/>
        <v>0</v>
      </c>
      <c r="Z1630" s="74">
        <v>0</v>
      </c>
      <c r="AA1630" s="69"/>
      <c r="AB1630" s="69" t="s">
        <v>133</v>
      </c>
      <c r="AC1630" s="107" t="s">
        <v>134</v>
      </c>
      <c r="AD1630" s="3">
        <f t="shared" si="363"/>
        <v>0</v>
      </c>
      <c r="AE1630" s="112"/>
    </row>
    <row r="1631" spans="1:31" ht="14.25" customHeight="1">
      <c r="A1631" s="107" t="s">
        <v>134</v>
      </c>
      <c r="B1631" s="108" t="s">
        <v>83</v>
      </c>
      <c r="C1631" s="109" t="s">
        <v>3522</v>
      </c>
      <c r="D1631" s="69">
        <v>1000004643</v>
      </c>
      <c r="E1631" s="108" t="s">
        <v>3523</v>
      </c>
      <c r="F1631" s="110">
        <v>46066</v>
      </c>
      <c r="G1631" s="66" t="str">
        <f t="shared" si="350"/>
        <v>Targeted Dealer</v>
      </c>
      <c r="H1631" s="111"/>
      <c r="I1631" s="67">
        <v>30</v>
      </c>
      <c r="J1631" s="67">
        <f t="shared" si="351"/>
        <v>28</v>
      </c>
      <c r="K1631" s="68">
        <v>56.75</v>
      </c>
      <c r="L1631" s="68">
        <f t="shared" si="352"/>
        <v>-26.75</v>
      </c>
      <c r="M1631" s="68">
        <f t="shared" si="353"/>
        <v>202.67857142857142</v>
      </c>
      <c r="N1631" s="96">
        <v>0</v>
      </c>
      <c r="O1631" s="97" t="str">
        <f t="shared" si="354"/>
        <v>Mar</v>
      </c>
      <c r="P1631" s="96">
        <f t="shared" si="355"/>
        <v>0</v>
      </c>
      <c r="Q1631" s="98">
        <f t="shared" si="356"/>
        <v>56.75</v>
      </c>
      <c r="R1631" s="97" t="str">
        <f t="shared" si="357"/>
        <v xml:space="preserve"> </v>
      </c>
      <c r="S1631" s="99" t="b">
        <f t="shared" si="358"/>
        <v>0</v>
      </c>
      <c r="T1631" s="68">
        <v>0</v>
      </c>
      <c r="U1631" s="100" t="str">
        <f t="shared" si="359"/>
        <v>Apr</v>
      </c>
      <c r="V1631" s="96">
        <v>0</v>
      </c>
      <c r="W1631" s="101">
        <f t="shared" si="360"/>
        <v>56.75</v>
      </c>
      <c r="X1631" s="102">
        <f t="shared" si="361"/>
        <v>0</v>
      </c>
      <c r="Y1631" s="103" t="b">
        <f t="shared" si="362"/>
        <v>0</v>
      </c>
      <c r="Z1631" s="74">
        <v>0</v>
      </c>
      <c r="AA1631" s="69"/>
      <c r="AB1631" s="69" t="s">
        <v>133</v>
      </c>
      <c r="AC1631" s="107" t="s">
        <v>134</v>
      </c>
      <c r="AD1631" s="3">
        <f t="shared" si="363"/>
        <v>0</v>
      </c>
      <c r="AE1631" s="112"/>
    </row>
    <row r="1632" spans="1:31" ht="14.25" customHeight="1">
      <c r="A1632" s="107" t="s">
        <v>131</v>
      </c>
      <c r="B1632" s="108" t="s">
        <v>93</v>
      </c>
      <c r="C1632" s="109" t="s">
        <v>3524</v>
      </c>
      <c r="D1632" s="69">
        <v>1000004612</v>
      </c>
      <c r="E1632" s="108" t="s">
        <v>3525</v>
      </c>
      <c r="F1632" s="110">
        <v>46041</v>
      </c>
      <c r="G1632" s="66" t="str">
        <f t="shared" si="350"/>
        <v>Targeted Dealer</v>
      </c>
      <c r="H1632" s="111"/>
      <c r="I1632" s="67">
        <v>100</v>
      </c>
      <c r="J1632" s="67">
        <f t="shared" si="351"/>
        <v>93.333333333333343</v>
      </c>
      <c r="K1632" s="68">
        <v>156</v>
      </c>
      <c r="L1632" s="68">
        <f t="shared" si="352"/>
        <v>-56</v>
      </c>
      <c r="M1632" s="68">
        <f t="shared" si="353"/>
        <v>167.14285714285711</v>
      </c>
      <c r="N1632" s="96">
        <v>180</v>
      </c>
      <c r="O1632" s="97" t="str">
        <f t="shared" si="354"/>
        <v>Mar</v>
      </c>
      <c r="P1632" s="96">
        <f t="shared" si="355"/>
        <v>180</v>
      </c>
      <c r="Q1632" s="98">
        <f t="shared" si="356"/>
        <v>-24</v>
      </c>
      <c r="R1632" s="97">
        <f t="shared" si="357"/>
        <v>-0.1333333333333333</v>
      </c>
      <c r="S1632" s="99" t="str">
        <f t="shared" si="358"/>
        <v>DEGROWTH</v>
      </c>
      <c r="T1632" s="68">
        <v>0</v>
      </c>
      <c r="U1632" s="100" t="str">
        <f t="shared" si="359"/>
        <v>Apr</v>
      </c>
      <c r="V1632" s="96">
        <v>0</v>
      </c>
      <c r="W1632" s="101">
        <f t="shared" si="360"/>
        <v>156</v>
      </c>
      <c r="X1632" s="102">
        <f t="shared" si="361"/>
        <v>0</v>
      </c>
      <c r="Y1632" s="103" t="b">
        <f t="shared" si="362"/>
        <v>0</v>
      </c>
      <c r="Z1632" s="74">
        <v>0</v>
      </c>
      <c r="AA1632" s="69"/>
      <c r="AB1632" s="69" t="s">
        <v>133</v>
      </c>
      <c r="AC1632" s="107" t="s">
        <v>131</v>
      </c>
      <c r="AD1632" s="3">
        <f t="shared" si="363"/>
        <v>0</v>
      </c>
      <c r="AE1632" s="112"/>
    </row>
    <row r="1633" spans="1:31" ht="14.25" customHeight="1">
      <c r="A1633" s="107" t="s">
        <v>131</v>
      </c>
      <c r="B1633" s="108" t="s">
        <v>93</v>
      </c>
      <c r="C1633" s="109" t="s">
        <v>3526</v>
      </c>
      <c r="D1633" s="69">
        <v>1000001449</v>
      </c>
      <c r="E1633" s="108" t="s">
        <v>3527</v>
      </c>
      <c r="F1633" s="110">
        <v>44739</v>
      </c>
      <c r="G1633" s="66" t="str">
        <f t="shared" si="350"/>
        <v>Targeted Dealer</v>
      </c>
      <c r="H1633" s="111"/>
      <c r="I1633" s="67">
        <v>24</v>
      </c>
      <c r="J1633" s="67">
        <f t="shared" si="351"/>
        <v>22.400000000000002</v>
      </c>
      <c r="K1633" s="68">
        <v>36</v>
      </c>
      <c r="L1633" s="68">
        <f t="shared" si="352"/>
        <v>-12</v>
      </c>
      <c r="M1633" s="68">
        <f t="shared" si="353"/>
        <v>160.71428571428569</v>
      </c>
      <c r="N1633" s="96">
        <v>36</v>
      </c>
      <c r="O1633" s="97" t="str">
        <f t="shared" si="354"/>
        <v>Mar</v>
      </c>
      <c r="P1633" s="96">
        <f t="shared" si="355"/>
        <v>36</v>
      </c>
      <c r="Q1633" s="98">
        <f t="shared" si="356"/>
        <v>0</v>
      </c>
      <c r="R1633" s="97">
        <f t="shared" si="357"/>
        <v>0</v>
      </c>
      <c r="S1633" s="99" t="str">
        <f t="shared" si="358"/>
        <v>GROWTH</v>
      </c>
      <c r="T1633" s="68">
        <v>24</v>
      </c>
      <c r="U1633" s="100" t="str">
        <f t="shared" si="359"/>
        <v>Apr</v>
      </c>
      <c r="V1633" s="96">
        <v>24</v>
      </c>
      <c r="W1633" s="101">
        <f t="shared" si="360"/>
        <v>12</v>
      </c>
      <c r="X1633" s="102">
        <f t="shared" si="361"/>
        <v>0.5</v>
      </c>
      <c r="Y1633" s="103" t="str">
        <f t="shared" si="362"/>
        <v>GROWTH</v>
      </c>
      <c r="Z1633" s="74">
        <v>0</v>
      </c>
      <c r="AA1633" s="69"/>
      <c r="AB1633" s="69" t="s">
        <v>133</v>
      </c>
      <c r="AC1633" s="107" t="s">
        <v>131</v>
      </c>
      <c r="AD1633" s="3">
        <f t="shared" si="363"/>
        <v>0</v>
      </c>
      <c r="AE1633" s="112"/>
    </row>
    <row r="1634" spans="1:31" ht="14.25" customHeight="1">
      <c r="A1634" s="107" t="s">
        <v>134</v>
      </c>
      <c r="B1634" s="108" t="s">
        <v>84</v>
      </c>
      <c r="C1634" s="109" t="s">
        <v>3528</v>
      </c>
      <c r="D1634" s="69">
        <v>1000004618</v>
      </c>
      <c r="E1634" s="108" t="s">
        <v>3529</v>
      </c>
      <c r="F1634" s="110">
        <v>46053</v>
      </c>
      <c r="G1634" s="66" t="str">
        <f t="shared" si="350"/>
        <v>Targeted Dealer</v>
      </c>
      <c r="H1634" s="111"/>
      <c r="I1634" s="67">
        <v>10</v>
      </c>
      <c r="J1634" s="67">
        <f t="shared" si="351"/>
        <v>9.3333333333333321</v>
      </c>
      <c r="K1634" s="68">
        <v>56</v>
      </c>
      <c r="L1634" s="68">
        <f t="shared" si="352"/>
        <v>-46</v>
      </c>
      <c r="M1634" s="68">
        <f t="shared" si="353"/>
        <v>600.00000000000011</v>
      </c>
      <c r="N1634" s="96">
        <v>0</v>
      </c>
      <c r="O1634" s="97" t="str">
        <f t="shared" si="354"/>
        <v>Mar</v>
      </c>
      <c r="P1634" s="96">
        <f t="shared" si="355"/>
        <v>0</v>
      </c>
      <c r="Q1634" s="98">
        <f t="shared" si="356"/>
        <v>56</v>
      </c>
      <c r="R1634" s="97" t="str">
        <f t="shared" si="357"/>
        <v xml:space="preserve"> </v>
      </c>
      <c r="S1634" s="99" t="b">
        <f t="shared" si="358"/>
        <v>0</v>
      </c>
      <c r="T1634" s="68">
        <v>0</v>
      </c>
      <c r="U1634" s="100" t="str">
        <f t="shared" si="359"/>
        <v>Apr</v>
      </c>
      <c r="V1634" s="96">
        <v>0</v>
      </c>
      <c r="W1634" s="101">
        <f t="shared" si="360"/>
        <v>56</v>
      </c>
      <c r="X1634" s="102">
        <f t="shared" si="361"/>
        <v>0</v>
      </c>
      <c r="Y1634" s="103" t="b">
        <f t="shared" si="362"/>
        <v>0</v>
      </c>
      <c r="Z1634" s="74">
        <v>0</v>
      </c>
      <c r="AA1634" s="69"/>
      <c r="AB1634" s="69" t="s">
        <v>133</v>
      </c>
      <c r="AC1634" s="107" t="s">
        <v>134</v>
      </c>
      <c r="AD1634" s="3">
        <f t="shared" si="363"/>
        <v>0</v>
      </c>
      <c r="AE1634" s="112"/>
    </row>
    <row r="1635" spans="1:31" ht="14.25" customHeight="1">
      <c r="A1635" s="107" t="s">
        <v>130</v>
      </c>
      <c r="B1635" s="108" t="s">
        <v>111</v>
      </c>
      <c r="C1635" s="109" t="s">
        <v>3530</v>
      </c>
      <c r="D1635" s="69">
        <v>1000001476</v>
      </c>
      <c r="E1635" s="108" t="s">
        <v>3531</v>
      </c>
      <c r="F1635" s="110">
        <v>44739</v>
      </c>
      <c r="G1635" s="66" t="str">
        <f t="shared" si="350"/>
        <v>Targeted Dealer</v>
      </c>
      <c r="H1635" s="111"/>
      <c r="I1635" s="67">
        <v>50</v>
      </c>
      <c r="J1635" s="67">
        <f t="shared" si="351"/>
        <v>46.666666666666671</v>
      </c>
      <c r="K1635" s="68">
        <v>0</v>
      </c>
      <c r="L1635" s="68">
        <f t="shared" si="352"/>
        <v>50</v>
      </c>
      <c r="M1635" s="68">
        <f t="shared" si="353"/>
        <v>0</v>
      </c>
      <c r="N1635" s="96">
        <v>0</v>
      </c>
      <c r="O1635" s="97" t="str">
        <f t="shared" si="354"/>
        <v>Mar</v>
      </c>
      <c r="P1635" s="96">
        <f t="shared" si="355"/>
        <v>0</v>
      </c>
      <c r="Q1635" s="98">
        <f t="shared" si="356"/>
        <v>0</v>
      </c>
      <c r="R1635" s="97" t="str">
        <f t="shared" si="357"/>
        <v xml:space="preserve"> </v>
      </c>
      <c r="S1635" s="99" t="b">
        <f t="shared" si="358"/>
        <v>0</v>
      </c>
      <c r="T1635" s="68">
        <v>0</v>
      </c>
      <c r="U1635" s="100" t="str">
        <f t="shared" si="359"/>
        <v>Apr</v>
      </c>
      <c r="V1635" s="96">
        <v>0</v>
      </c>
      <c r="W1635" s="101">
        <f t="shared" si="360"/>
        <v>0</v>
      </c>
      <c r="X1635" s="102">
        <f t="shared" si="361"/>
        <v>0</v>
      </c>
      <c r="Y1635" s="103" t="b">
        <f t="shared" si="362"/>
        <v>0</v>
      </c>
      <c r="Z1635" s="74">
        <v>0</v>
      </c>
      <c r="AA1635" s="69"/>
      <c r="AB1635" s="69" t="s">
        <v>133</v>
      </c>
      <c r="AC1635" s="107" t="s">
        <v>130</v>
      </c>
      <c r="AD1635" s="3">
        <f t="shared" si="363"/>
        <v>1</v>
      </c>
      <c r="AE1635" s="112"/>
    </row>
    <row r="1636" spans="1:31" ht="14.25" customHeight="1">
      <c r="A1636" s="107" t="s">
        <v>130</v>
      </c>
      <c r="B1636" s="108" t="s">
        <v>108</v>
      </c>
      <c r="C1636" s="109" t="s">
        <v>3532</v>
      </c>
      <c r="D1636" s="69">
        <v>1000004672</v>
      </c>
      <c r="E1636" s="108" t="s">
        <v>3533</v>
      </c>
      <c r="F1636" s="110">
        <v>46077</v>
      </c>
      <c r="G1636" s="66" t="str">
        <f t="shared" si="350"/>
        <v>Targeted Dealer</v>
      </c>
      <c r="H1636" s="111"/>
      <c r="I1636" s="67">
        <v>125</v>
      </c>
      <c r="J1636" s="67">
        <f t="shared" si="351"/>
        <v>116.66666666666667</v>
      </c>
      <c r="K1636" s="68">
        <v>30</v>
      </c>
      <c r="L1636" s="68">
        <f t="shared" si="352"/>
        <v>95</v>
      </c>
      <c r="M1636" s="68">
        <f t="shared" si="353"/>
        <v>25.714285714285712</v>
      </c>
      <c r="N1636" s="96">
        <v>30</v>
      </c>
      <c r="O1636" s="97" t="str">
        <f t="shared" si="354"/>
        <v>Mar</v>
      </c>
      <c r="P1636" s="96">
        <f t="shared" si="355"/>
        <v>30</v>
      </c>
      <c r="Q1636" s="98">
        <f t="shared" si="356"/>
        <v>0</v>
      </c>
      <c r="R1636" s="97">
        <f t="shared" si="357"/>
        <v>0</v>
      </c>
      <c r="S1636" s="99" t="str">
        <f t="shared" si="358"/>
        <v>GROWTH</v>
      </c>
      <c r="T1636" s="68">
        <v>0</v>
      </c>
      <c r="U1636" s="100" t="str">
        <f t="shared" si="359"/>
        <v>Apr</v>
      </c>
      <c r="V1636" s="96">
        <v>0</v>
      </c>
      <c r="W1636" s="101">
        <f t="shared" si="360"/>
        <v>30</v>
      </c>
      <c r="X1636" s="102">
        <f t="shared" si="361"/>
        <v>0</v>
      </c>
      <c r="Y1636" s="103" t="b">
        <f t="shared" si="362"/>
        <v>0</v>
      </c>
      <c r="Z1636" s="74">
        <v>0</v>
      </c>
      <c r="AA1636" s="69"/>
      <c r="AB1636" s="69" t="s">
        <v>133</v>
      </c>
      <c r="AC1636" s="107" t="s">
        <v>130</v>
      </c>
      <c r="AD1636" s="3">
        <f t="shared" si="363"/>
        <v>0</v>
      </c>
      <c r="AE1636" s="112"/>
    </row>
    <row r="1637" spans="1:31" ht="14.25" customHeight="1">
      <c r="A1637" s="107" t="s">
        <v>133</v>
      </c>
      <c r="B1637" s="108" t="s">
        <v>30</v>
      </c>
      <c r="C1637" s="109" t="s">
        <v>3534</v>
      </c>
      <c r="D1637" s="69">
        <v>1000004653</v>
      </c>
      <c r="E1637" s="108" t="s">
        <v>3535</v>
      </c>
      <c r="F1637" s="110">
        <v>46070</v>
      </c>
      <c r="G1637" s="66" t="str">
        <f t="shared" si="350"/>
        <v>Targeted Dealer</v>
      </c>
      <c r="H1637" s="111"/>
      <c r="I1637" s="67">
        <v>120</v>
      </c>
      <c r="J1637" s="67">
        <f t="shared" si="351"/>
        <v>112</v>
      </c>
      <c r="K1637" s="68">
        <v>100</v>
      </c>
      <c r="L1637" s="68">
        <f t="shared" si="352"/>
        <v>20</v>
      </c>
      <c r="M1637" s="68">
        <f t="shared" si="353"/>
        <v>89.285714285714278</v>
      </c>
      <c r="N1637" s="96">
        <v>130</v>
      </c>
      <c r="O1637" s="97" t="str">
        <f t="shared" si="354"/>
        <v>Mar</v>
      </c>
      <c r="P1637" s="96">
        <f t="shared" si="355"/>
        <v>130</v>
      </c>
      <c r="Q1637" s="98">
        <f t="shared" si="356"/>
        <v>-30</v>
      </c>
      <c r="R1637" s="97">
        <f t="shared" si="357"/>
        <v>-0.23076923076923073</v>
      </c>
      <c r="S1637" s="99" t="str">
        <f t="shared" si="358"/>
        <v>DEGROWTH</v>
      </c>
      <c r="T1637" s="68">
        <v>0</v>
      </c>
      <c r="U1637" s="100" t="str">
        <f t="shared" si="359"/>
        <v>Apr</v>
      </c>
      <c r="V1637" s="96">
        <v>0</v>
      </c>
      <c r="W1637" s="101">
        <f t="shared" si="360"/>
        <v>100</v>
      </c>
      <c r="X1637" s="102">
        <f t="shared" si="361"/>
        <v>0</v>
      </c>
      <c r="Y1637" s="103" t="b">
        <f t="shared" si="362"/>
        <v>0</v>
      </c>
      <c r="Z1637" s="74">
        <v>0</v>
      </c>
      <c r="AA1637" s="69"/>
      <c r="AB1637" s="69" t="s">
        <v>133</v>
      </c>
      <c r="AC1637" s="107" t="s">
        <v>133</v>
      </c>
      <c r="AD1637" s="3">
        <f t="shared" si="363"/>
        <v>0</v>
      </c>
      <c r="AE1637" s="112"/>
    </row>
    <row r="1638" spans="1:31" ht="14.25" customHeight="1">
      <c r="A1638" s="107" t="s">
        <v>134</v>
      </c>
      <c r="B1638" s="108" t="s">
        <v>65</v>
      </c>
      <c r="C1638" s="109" t="s">
        <v>3536</v>
      </c>
      <c r="D1638" s="69">
        <v>1000004078</v>
      </c>
      <c r="E1638" s="108" t="s">
        <v>3537</v>
      </c>
      <c r="F1638" s="110">
        <v>45512</v>
      </c>
      <c r="G1638" s="66" t="str">
        <f t="shared" si="350"/>
        <v>Targeted Dealer</v>
      </c>
      <c r="H1638" s="111"/>
      <c r="I1638" s="67">
        <v>25</v>
      </c>
      <c r="J1638" s="67">
        <f t="shared" si="351"/>
        <v>23.333333333333336</v>
      </c>
      <c r="K1638" s="68">
        <v>0</v>
      </c>
      <c r="L1638" s="68">
        <f t="shared" si="352"/>
        <v>25</v>
      </c>
      <c r="M1638" s="68">
        <f t="shared" si="353"/>
        <v>0</v>
      </c>
      <c r="N1638" s="96">
        <v>25</v>
      </c>
      <c r="O1638" s="97" t="str">
        <f t="shared" si="354"/>
        <v>Mar</v>
      </c>
      <c r="P1638" s="96">
        <f t="shared" si="355"/>
        <v>25</v>
      </c>
      <c r="Q1638" s="98">
        <f t="shared" si="356"/>
        <v>-25</v>
      </c>
      <c r="R1638" s="97">
        <f t="shared" si="357"/>
        <v>-1</v>
      </c>
      <c r="S1638" s="99" t="str">
        <f t="shared" si="358"/>
        <v>DEGROWTH</v>
      </c>
      <c r="T1638" s="68">
        <v>0</v>
      </c>
      <c r="U1638" s="100" t="str">
        <f t="shared" si="359"/>
        <v>Apr</v>
      </c>
      <c r="V1638" s="96">
        <v>0</v>
      </c>
      <c r="W1638" s="101">
        <f t="shared" si="360"/>
        <v>0</v>
      </c>
      <c r="X1638" s="102">
        <f t="shared" si="361"/>
        <v>0</v>
      </c>
      <c r="Y1638" s="103" t="b">
        <f t="shared" si="362"/>
        <v>0</v>
      </c>
      <c r="Z1638" s="74">
        <v>0</v>
      </c>
      <c r="AA1638" s="69"/>
      <c r="AB1638" s="69" t="s">
        <v>133</v>
      </c>
      <c r="AC1638" s="107" t="s">
        <v>134</v>
      </c>
      <c r="AD1638" s="3">
        <f t="shared" si="363"/>
        <v>1</v>
      </c>
      <c r="AE1638" s="112"/>
    </row>
    <row r="1639" spans="1:31" ht="14.25" customHeight="1">
      <c r="A1639" s="107" t="s">
        <v>134</v>
      </c>
      <c r="B1639" s="108" t="s">
        <v>67</v>
      </c>
      <c r="C1639" s="109" t="s">
        <v>3538</v>
      </c>
      <c r="D1639" s="69">
        <v>1000004633</v>
      </c>
      <c r="E1639" s="108" t="s">
        <v>3539</v>
      </c>
      <c r="F1639" s="110">
        <v>46065</v>
      </c>
      <c r="G1639" s="66" t="str">
        <f t="shared" si="350"/>
        <v>Targeted Dealer</v>
      </c>
      <c r="H1639" s="111"/>
      <c r="I1639" s="67">
        <v>26</v>
      </c>
      <c r="J1639" s="67">
        <f t="shared" si="351"/>
        <v>24.266666666666666</v>
      </c>
      <c r="K1639" s="68">
        <v>78</v>
      </c>
      <c r="L1639" s="68">
        <f t="shared" si="352"/>
        <v>-52</v>
      </c>
      <c r="M1639" s="68">
        <f t="shared" si="353"/>
        <v>321.42857142857144</v>
      </c>
      <c r="N1639" s="96">
        <v>13</v>
      </c>
      <c r="O1639" s="97" t="str">
        <f t="shared" si="354"/>
        <v>Mar</v>
      </c>
      <c r="P1639" s="96">
        <f t="shared" si="355"/>
        <v>13</v>
      </c>
      <c r="Q1639" s="98">
        <f t="shared" si="356"/>
        <v>65</v>
      </c>
      <c r="R1639" s="97">
        <f t="shared" si="357"/>
        <v>5</v>
      </c>
      <c r="S1639" s="99" t="str">
        <f t="shared" si="358"/>
        <v>GROWTH</v>
      </c>
      <c r="T1639" s="68">
        <v>0</v>
      </c>
      <c r="U1639" s="100" t="str">
        <f t="shared" si="359"/>
        <v>Apr</v>
      </c>
      <c r="V1639" s="96">
        <v>0</v>
      </c>
      <c r="W1639" s="101">
        <f t="shared" si="360"/>
        <v>78</v>
      </c>
      <c r="X1639" s="102">
        <f t="shared" si="361"/>
        <v>0</v>
      </c>
      <c r="Y1639" s="103" t="b">
        <f t="shared" si="362"/>
        <v>0</v>
      </c>
      <c r="Z1639" s="74">
        <v>0</v>
      </c>
      <c r="AA1639" s="69"/>
      <c r="AB1639" s="69" t="s">
        <v>133</v>
      </c>
      <c r="AC1639" s="107" t="s">
        <v>134</v>
      </c>
      <c r="AD1639" s="3">
        <f t="shared" si="363"/>
        <v>0</v>
      </c>
      <c r="AE1639" s="112"/>
    </row>
    <row r="1640" spans="1:31" ht="14.25" customHeight="1">
      <c r="A1640" s="107" t="s">
        <v>134</v>
      </c>
      <c r="B1640" s="108" t="s">
        <v>67</v>
      </c>
      <c r="C1640" s="109" t="s">
        <v>3540</v>
      </c>
      <c r="D1640" s="69">
        <v>1000004663</v>
      </c>
      <c r="E1640" s="108" t="s">
        <v>3541</v>
      </c>
      <c r="F1640" s="110">
        <v>46074</v>
      </c>
      <c r="G1640" s="66" t="str">
        <f t="shared" si="350"/>
        <v>Targeted Dealer</v>
      </c>
      <c r="H1640" s="111"/>
      <c r="I1640" s="67">
        <v>39</v>
      </c>
      <c r="J1640" s="67">
        <f t="shared" si="351"/>
        <v>36.4</v>
      </c>
      <c r="K1640" s="68">
        <v>78</v>
      </c>
      <c r="L1640" s="68">
        <f t="shared" si="352"/>
        <v>-39</v>
      </c>
      <c r="M1640" s="68">
        <f t="shared" si="353"/>
        <v>214.28571428571428</v>
      </c>
      <c r="N1640" s="96">
        <v>52</v>
      </c>
      <c r="O1640" s="97" t="str">
        <f t="shared" si="354"/>
        <v>Mar</v>
      </c>
      <c r="P1640" s="96">
        <f t="shared" si="355"/>
        <v>52</v>
      </c>
      <c r="Q1640" s="98">
        <f t="shared" si="356"/>
        <v>26</v>
      </c>
      <c r="R1640" s="97">
        <f t="shared" si="357"/>
        <v>0.5</v>
      </c>
      <c r="S1640" s="99" t="str">
        <f t="shared" si="358"/>
        <v>GROWTH</v>
      </c>
      <c r="T1640" s="68">
        <v>0</v>
      </c>
      <c r="U1640" s="100" t="str">
        <f t="shared" si="359"/>
        <v>Apr</v>
      </c>
      <c r="V1640" s="96">
        <v>0</v>
      </c>
      <c r="W1640" s="101">
        <f t="shared" si="360"/>
        <v>78</v>
      </c>
      <c r="X1640" s="102">
        <f t="shared" si="361"/>
        <v>0</v>
      </c>
      <c r="Y1640" s="103" t="b">
        <f t="shared" si="362"/>
        <v>0</v>
      </c>
      <c r="Z1640" s="74">
        <v>0</v>
      </c>
      <c r="AA1640" s="69"/>
      <c r="AB1640" s="69" t="s">
        <v>133</v>
      </c>
      <c r="AC1640" s="107" t="s">
        <v>134</v>
      </c>
      <c r="AD1640" s="3">
        <f t="shared" si="363"/>
        <v>0</v>
      </c>
      <c r="AE1640" s="112"/>
    </row>
    <row r="1641" spans="1:31" ht="14.25" customHeight="1">
      <c r="A1641" s="107" t="s">
        <v>134</v>
      </c>
      <c r="B1641" s="108" t="s">
        <v>67</v>
      </c>
      <c r="C1641" s="109" t="s">
        <v>3542</v>
      </c>
      <c r="D1641" s="69">
        <v>1000004655</v>
      </c>
      <c r="E1641" s="108" t="s">
        <v>3543</v>
      </c>
      <c r="F1641" s="110">
        <v>46072</v>
      </c>
      <c r="G1641" s="66" t="str">
        <f t="shared" si="350"/>
        <v>Targeted Dealer</v>
      </c>
      <c r="H1641" s="111"/>
      <c r="I1641" s="67">
        <v>26</v>
      </c>
      <c r="J1641" s="67">
        <f t="shared" si="351"/>
        <v>24.266666666666666</v>
      </c>
      <c r="K1641" s="68">
        <v>26</v>
      </c>
      <c r="L1641" s="68">
        <f t="shared" si="352"/>
        <v>0</v>
      </c>
      <c r="M1641" s="68">
        <f t="shared" si="353"/>
        <v>107.14285714285714</v>
      </c>
      <c r="N1641" s="96">
        <v>12.5</v>
      </c>
      <c r="O1641" s="97" t="str">
        <f t="shared" si="354"/>
        <v>Mar</v>
      </c>
      <c r="P1641" s="96">
        <f t="shared" si="355"/>
        <v>12.5</v>
      </c>
      <c r="Q1641" s="98">
        <f t="shared" si="356"/>
        <v>13.5</v>
      </c>
      <c r="R1641" s="97">
        <f t="shared" si="357"/>
        <v>1.08</v>
      </c>
      <c r="S1641" s="99" t="str">
        <f t="shared" si="358"/>
        <v>GROWTH</v>
      </c>
      <c r="T1641" s="68">
        <v>0</v>
      </c>
      <c r="U1641" s="100" t="str">
        <f t="shared" si="359"/>
        <v>Apr</v>
      </c>
      <c r="V1641" s="96">
        <v>0</v>
      </c>
      <c r="W1641" s="101">
        <f t="shared" si="360"/>
        <v>26</v>
      </c>
      <c r="X1641" s="102">
        <f t="shared" si="361"/>
        <v>0</v>
      </c>
      <c r="Y1641" s="103" t="b">
        <f t="shared" si="362"/>
        <v>0</v>
      </c>
      <c r="Z1641" s="74">
        <v>0</v>
      </c>
      <c r="AA1641" s="69"/>
      <c r="AB1641" s="69" t="s">
        <v>133</v>
      </c>
      <c r="AC1641" s="107" t="s">
        <v>134</v>
      </c>
      <c r="AD1641" s="3">
        <f t="shared" si="363"/>
        <v>0</v>
      </c>
      <c r="AE1641" s="112"/>
    </row>
    <row r="1642" spans="1:31" ht="14.25" customHeight="1">
      <c r="A1642" s="107" t="s">
        <v>134</v>
      </c>
      <c r="B1642" s="108" t="s">
        <v>69</v>
      </c>
      <c r="C1642" s="109" t="s">
        <v>3544</v>
      </c>
      <c r="D1642" s="69">
        <v>1000004629</v>
      </c>
      <c r="E1642" s="108" t="s">
        <v>3545</v>
      </c>
      <c r="F1642" s="110">
        <v>46060</v>
      </c>
      <c r="G1642" s="66" t="str">
        <f t="shared" si="350"/>
        <v>Targeted Dealer</v>
      </c>
      <c r="H1642" s="111"/>
      <c r="I1642" s="67">
        <v>70</v>
      </c>
      <c r="J1642" s="67">
        <f t="shared" si="351"/>
        <v>65.333333333333343</v>
      </c>
      <c r="K1642" s="68">
        <v>51</v>
      </c>
      <c r="L1642" s="68">
        <f t="shared" si="352"/>
        <v>19</v>
      </c>
      <c r="M1642" s="68">
        <f t="shared" si="353"/>
        <v>78.061224489795904</v>
      </c>
      <c r="N1642" s="96">
        <v>52</v>
      </c>
      <c r="O1642" s="97" t="str">
        <f t="shared" si="354"/>
        <v>Mar</v>
      </c>
      <c r="P1642" s="96">
        <f t="shared" si="355"/>
        <v>52</v>
      </c>
      <c r="Q1642" s="98">
        <f t="shared" si="356"/>
        <v>-1</v>
      </c>
      <c r="R1642" s="97">
        <f t="shared" si="357"/>
        <v>-1.9230769230769273E-2</v>
      </c>
      <c r="S1642" s="99" t="str">
        <f t="shared" si="358"/>
        <v>DEGROWTH</v>
      </c>
      <c r="T1642" s="68">
        <v>0</v>
      </c>
      <c r="U1642" s="100" t="str">
        <f t="shared" si="359"/>
        <v>Apr</v>
      </c>
      <c r="V1642" s="96">
        <v>0</v>
      </c>
      <c r="W1642" s="101">
        <f t="shared" si="360"/>
        <v>51</v>
      </c>
      <c r="X1642" s="102">
        <f t="shared" si="361"/>
        <v>0</v>
      </c>
      <c r="Y1642" s="103" t="b">
        <f t="shared" si="362"/>
        <v>0</v>
      </c>
      <c r="Z1642" s="74">
        <v>0</v>
      </c>
      <c r="AA1642" s="69"/>
      <c r="AB1642" s="69" t="s">
        <v>133</v>
      </c>
      <c r="AC1642" s="107" t="s">
        <v>134</v>
      </c>
      <c r="AD1642" s="3">
        <f t="shared" si="363"/>
        <v>0</v>
      </c>
      <c r="AE1642" s="112"/>
    </row>
    <row r="1643" spans="1:31" ht="14.25" customHeight="1">
      <c r="A1643" s="107" t="s">
        <v>134</v>
      </c>
      <c r="B1643" s="108" t="s">
        <v>69</v>
      </c>
      <c r="C1643" s="109" t="s">
        <v>3546</v>
      </c>
      <c r="D1643" s="69">
        <v>1000004652</v>
      </c>
      <c r="E1643" s="108" t="s">
        <v>3547</v>
      </c>
      <c r="F1643" s="110">
        <v>46070</v>
      </c>
      <c r="G1643" s="66" t="str">
        <f t="shared" si="350"/>
        <v>Targeted Dealer</v>
      </c>
      <c r="H1643" s="111"/>
      <c r="I1643" s="67">
        <v>25</v>
      </c>
      <c r="J1643" s="67">
        <f t="shared" si="351"/>
        <v>23.333333333333336</v>
      </c>
      <c r="K1643" s="68">
        <v>0</v>
      </c>
      <c r="L1643" s="68">
        <f t="shared" si="352"/>
        <v>25</v>
      </c>
      <c r="M1643" s="68">
        <f t="shared" si="353"/>
        <v>0</v>
      </c>
      <c r="N1643" s="96">
        <v>0</v>
      </c>
      <c r="O1643" s="97" t="str">
        <f t="shared" si="354"/>
        <v>Mar</v>
      </c>
      <c r="P1643" s="96">
        <f t="shared" si="355"/>
        <v>0</v>
      </c>
      <c r="Q1643" s="98">
        <f t="shared" si="356"/>
        <v>0</v>
      </c>
      <c r="R1643" s="97" t="str">
        <f t="shared" si="357"/>
        <v xml:space="preserve"> </v>
      </c>
      <c r="S1643" s="99" t="b">
        <f t="shared" si="358"/>
        <v>0</v>
      </c>
      <c r="T1643" s="68">
        <v>0</v>
      </c>
      <c r="U1643" s="100" t="str">
        <f t="shared" si="359"/>
        <v>Apr</v>
      </c>
      <c r="V1643" s="96">
        <v>0</v>
      </c>
      <c r="W1643" s="101">
        <f t="shared" si="360"/>
        <v>0</v>
      </c>
      <c r="X1643" s="102">
        <f t="shared" si="361"/>
        <v>0</v>
      </c>
      <c r="Y1643" s="103" t="b">
        <f t="shared" si="362"/>
        <v>0</v>
      </c>
      <c r="Z1643" s="74">
        <v>0</v>
      </c>
      <c r="AA1643" s="69"/>
      <c r="AB1643" s="69" t="s">
        <v>133</v>
      </c>
      <c r="AC1643" s="107" t="s">
        <v>134</v>
      </c>
      <c r="AD1643" s="3">
        <f t="shared" si="363"/>
        <v>1</v>
      </c>
      <c r="AE1643" s="112"/>
    </row>
    <row r="1644" spans="1:31" ht="14.25" customHeight="1">
      <c r="A1644" s="107" t="s">
        <v>132</v>
      </c>
      <c r="B1644" s="108" t="s">
        <v>105</v>
      </c>
      <c r="C1644" s="109" t="s">
        <v>3548</v>
      </c>
      <c r="D1644" s="69">
        <v>1000004626</v>
      </c>
      <c r="E1644" s="108" t="s">
        <v>3549</v>
      </c>
      <c r="F1644" s="110">
        <v>46059</v>
      </c>
      <c r="G1644" s="66" t="str">
        <f t="shared" si="350"/>
        <v>Targeted Dealer</v>
      </c>
      <c r="H1644" s="111"/>
      <c r="I1644" s="67">
        <v>340</v>
      </c>
      <c r="J1644" s="67">
        <f t="shared" si="351"/>
        <v>317.33333333333337</v>
      </c>
      <c r="K1644" s="68">
        <v>80</v>
      </c>
      <c r="L1644" s="68">
        <f t="shared" si="352"/>
        <v>260</v>
      </c>
      <c r="M1644" s="68">
        <f t="shared" si="353"/>
        <v>25.210084033613441</v>
      </c>
      <c r="N1644" s="96">
        <v>0</v>
      </c>
      <c r="O1644" s="97" t="str">
        <f t="shared" si="354"/>
        <v>Mar</v>
      </c>
      <c r="P1644" s="96">
        <f t="shared" si="355"/>
        <v>0</v>
      </c>
      <c r="Q1644" s="98">
        <f t="shared" si="356"/>
        <v>80</v>
      </c>
      <c r="R1644" s="97" t="str">
        <f t="shared" si="357"/>
        <v xml:space="preserve"> </v>
      </c>
      <c r="S1644" s="99" t="b">
        <f t="shared" si="358"/>
        <v>0</v>
      </c>
      <c r="T1644" s="68">
        <v>0</v>
      </c>
      <c r="U1644" s="100" t="str">
        <f t="shared" si="359"/>
        <v>Apr</v>
      </c>
      <c r="V1644" s="96">
        <v>0</v>
      </c>
      <c r="W1644" s="101">
        <f t="shared" si="360"/>
        <v>80</v>
      </c>
      <c r="X1644" s="102">
        <f t="shared" si="361"/>
        <v>0</v>
      </c>
      <c r="Y1644" s="103" t="b">
        <f t="shared" si="362"/>
        <v>0</v>
      </c>
      <c r="Z1644" s="74">
        <v>0</v>
      </c>
      <c r="AA1644" s="69"/>
      <c r="AB1644" s="69" t="s">
        <v>133</v>
      </c>
      <c r="AC1644" s="107" t="s">
        <v>132</v>
      </c>
      <c r="AD1644" s="3">
        <f t="shared" si="363"/>
        <v>0</v>
      </c>
      <c r="AE1644" s="112"/>
    </row>
    <row r="1645" spans="1:31" ht="14.25" customHeight="1">
      <c r="A1645" s="107" t="s">
        <v>132</v>
      </c>
      <c r="B1645" s="108" t="s">
        <v>105</v>
      </c>
      <c r="C1645" s="109" t="s">
        <v>3550</v>
      </c>
      <c r="D1645" s="69">
        <v>1000002023</v>
      </c>
      <c r="E1645" s="108" t="s">
        <v>3551</v>
      </c>
      <c r="F1645" s="110">
        <v>44739</v>
      </c>
      <c r="G1645" s="66" t="str">
        <f t="shared" si="350"/>
        <v>Targeted Dealer</v>
      </c>
      <c r="H1645" s="111"/>
      <c r="I1645" s="67">
        <v>200</v>
      </c>
      <c r="J1645" s="67">
        <f t="shared" si="351"/>
        <v>186.66666666666669</v>
      </c>
      <c r="K1645" s="68">
        <v>0</v>
      </c>
      <c r="L1645" s="68">
        <f t="shared" si="352"/>
        <v>200</v>
      </c>
      <c r="M1645" s="68">
        <f t="shared" si="353"/>
        <v>0</v>
      </c>
      <c r="N1645" s="96">
        <v>0</v>
      </c>
      <c r="O1645" s="97" t="str">
        <f t="shared" si="354"/>
        <v>Mar</v>
      </c>
      <c r="P1645" s="96">
        <f t="shared" si="355"/>
        <v>0</v>
      </c>
      <c r="Q1645" s="98">
        <f t="shared" si="356"/>
        <v>0</v>
      </c>
      <c r="R1645" s="97" t="str">
        <f t="shared" si="357"/>
        <v xml:space="preserve"> </v>
      </c>
      <c r="S1645" s="99" t="b">
        <f t="shared" si="358"/>
        <v>0</v>
      </c>
      <c r="T1645" s="68">
        <v>0</v>
      </c>
      <c r="U1645" s="100" t="str">
        <f t="shared" si="359"/>
        <v>Apr</v>
      </c>
      <c r="V1645" s="96">
        <v>0</v>
      </c>
      <c r="W1645" s="101">
        <f t="shared" si="360"/>
        <v>0</v>
      </c>
      <c r="X1645" s="102">
        <f t="shared" si="361"/>
        <v>0</v>
      </c>
      <c r="Y1645" s="103" t="b">
        <f t="shared" si="362"/>
        <v>0</v>
      </c>
      <c r="Z1645" s="74">
        <v>0</v>
      </c>
      <c r="AA1645" s="69"/>
      <c r="AB1645" s="69" t="s">
        <v>133</v>
      </c>
      <c r="AC1645" s="107" t="s">
        <v>132</v>
      </c>
      <c r="AD1645" s="3">
        <f t="shared" si="363"/>
        <v>1</v>
      </c>
      <c r="AE1645" s="112"/>
    </row>
    <row r="1646" spans="1:31" ht="14.25" customHeight="1">
      <c r="A1646" s="107" t="s">
        <v>133</v>
      </c>
      <c r="B1646" s="108" t="s">
        <v>52</v>
      </c>
      <c r="C1646" s="109" t="s">
        <v>3552</v>
      </c>
      <c r="D1646" s="69">
        <v>1000004329</v>
      </c>
      <c r="E1646" s="108" t="s">
        <v>3553</v>
      </c>
      <c r="F1646" s="110">
        <v>45770</v>
      </c>
      <c r="G1646" s="66" t="str">
        <f t="shared" si="350"/>
        <v>Targeted Dealer</v>
      </c>
      <c r="H1646" s="111"/>
      <c r="I1646" s="67">
        <v>55</v>
      </c>
      <c r="J1646" s="67">
        <f t="shared" si="351"/>
        <v>51.333333333333329</v>
      </c>
      <c r="K1646" s="68">
        <v>70</v>
      </c>
      <c r="L1646" s="68">
        <f t="shared" si="352"/>
        <v>-15</v>
      </c>
      <c r="M1646" s="68">
        <f t="shared" si="353"/>
        <v>136.36363636363637</v>
      </c>
      <c r="N1646" s="96">
        <v>35</v>
      </c>
      <c r="O1646" s="97" t="str">
        <f t="shared" si="354"/>
        <v>Mar</v>
      </c>
      <c r="P1646" s="96">
        <f t="shared" si="355"/>
        <v>35</v>
      </c>
      <c r="Q1646" s="98">
        <f t="shared" si="356"/>
        <v>35</v>
      </c>
      <c r="R1646" s="97">
        <f t="shared" si="357"/>
        <v>1</v>
      </c>
      <c r="S1646" s="99" t="str">
        <f t="shared" si="358"/>
        <v>GROWTH</v>
      </c>
      <c r="T1646" s="68">
        <v>0</v>
      </c>
      <c r="U1646" s="100" t="str">
        <f t="shared" si="359"/>
        <v>Apr</v>
      </c>
      <c r="V1646" s="96">
        <v>0</v>
      </c>
      <c r="W1646" s="101">
        <f t="shared" si="360"/>
        <v>70</v>
      </c>
      <c r="X1646" s="102">
        <f t="shared" si="361"/>
        <v>0</v>
      </c>
      <c r="Y1646" s="103" t="b">
        <f t="shared" si="362"/>
        <v>0</v>
      </c>
      <c r="Z1646" s="74">
        <v>0</v>
      </c>
      <c r="AA1646" s="69"/>
      <c r="AB1646" s="69" t="s">
        <v>133</v>
      </c>
      <c r="AC1646" s="107" t="s">
        <v>133</v>
      </c>
      <c r="AD1646" s="3">
        <f t="shared" si="363"/>
        <v>0</v>
      </c>
      <c r="AE1646" s="112"/>
    </row>
    <row r="1647" spans="1:31" ht="14.25" customHeight="1">
      <c r="A1647" s="107" t="s">
        <v>133</v>
      </c>
      <c r="B1647" s="108" t="s">
        <v>52</v>
      </c>
      <c r="C1647" s="109" t="s">
        <v>3554</v>
      </c>
      <c r="D1647" s="69">
        <v>1000004564</v>
      </c>
      <c r="E1647" s="108" t="s">
        <v>3555</v>
      </c>
      <c r="F1647" s="110">
        <v>46007</v>
      </c>
      <c r="G1647" s="66" t="str">
        <f t="shared" si="350"/>
        <v>Targeted Dealer</v>
      </c>
      <c r="H1647" s="111"/>
      <c r="I1647" s="67">
        <v>55</v>
      </c>
      <c r="J1647" s="67">
        <f t="shared" si="351"/>
        <v>51.333333333333329</v>
      </c>
      <c r="K1647" s="68">
        <v>0</v>
      </c>
      <c r="L1647" s="68">
        <f t="shared" si="352"/>
        <v>55</v>
      </c>
      <c r="M1647" s="68">
        <f t="shared" si="353"/>
        <v>0</v>
      </c>
      <c r="N1647" s="96">
        <v>0</v>
      </c>
      <c r="O1647" s="97" t="str">
        <f t="shared" si="354"/>
        <v>Mar</v>
      </c>
      <c r="P1647" s="96">
        <f t="shared" si="355"/>
        <v>0</v>
      </c>
      <c r="Q1647" s="98">
        <f t="shared" si="356"/>
        <v>0</v>
      </c>
      <c r="R1647" s="97" t="str">
        <f t="shared" si="357"/>
        <v xml:space="preserve"> </v>
      </c>
      <c r="S1647" s="99" t="b">
        <f t="shared" si="358"/>
        <v>0</v>
      </c>
      <c r="T1647" s="68">
        <v>0</v>
      </c>
      <c r="U1647" s="100" t="str">
        <f t="shared" si="359"/>
        <v>Apr</v>
      </c>
      <c r="V1647" s="96">
        <v>0</v>
      </c>
      <c r="W1647" s="101">
        <f t="shared" si="360"/>
        <v>0</v>
      </c>
      <c r="X1647" s="102">
        <f t="shared" si="361"/>
        <v>0</v>
      </c>
      <c r="Y1647" s="103" t="b">
        <f t="shared" si="362"/>
        <v>0</v>
      </c>
      <c r="Z1647" s="74">
        <v>0</v>
      </c>
      <c r="AA1647" s="69"/>
      <c r="AB1647" s="69" t="s">
        <v>133</v>
      </c>
      <c r="AC1647" s="107" t="s">
        <v>133</v>
      </c>
      <c r="AD1647" s="3">
        <f t="shared" si="363"/>
        <v>1</v>
      </c>
      <c r="AE1647" s="112"/>
    </row>
    <row r="1648" spans="1:31" ht="14.25" customHeight="1">
      <c r="A1648" s="107" t="s">
        <v>133</v>
      </c>
      <c r="B1648" s="108" t="s">
        <v>52</v>
      </c>
      <c r="C1648" s="109" t="s">
        <v>3556</v>
      </c>
      <c r="D1648" s="69">
        <v>1000004627</v>
      </c>
      <c r="E1648" s="108" t="s">
        <v>3557</v>
      </c>
      <c r="F1648" s="110">
        <v>46059</v>
      </c>
      <c r="G1648" s="66" t="str">
        <f t="shared" si="350"/>
        <v>Targeted Dealer</v>
      </c>
      <c r="H1648" s="111"/>
      <c r="I1648" s="67">
        <v>160</v>
      </c>
      <c r="J1648" s="67">
        <f t="shared" si="351"/>
        <v>149.33333333333331</v>
      </c>
      <c r="K1648" s="68">
        <v>171</v>
      </c>
      <c r="L1648" s="68">
        <f t="shared" si="352"/>
        <v>-11</v>
      </c>
      <c r="M1648" s="68">
        <f t="shared" si="353"/>
        <v>114.50892857142858</v>
      </c>
      <c r="N1648" s="96">
        <v>217</v>
      </c>
      <c r="O1648" s="97" t="str">
        <f t="shared" si="354"/>
        <v>Mar</v>
      </c>
      <c r="P1648" s="96">
        <f t="shared" si="355"/>
        <v>217</v>
      </c>
      <c r="Q1648" s="98">
        <f t="shared" si="356"/>
        <v>-46</v>
      </c>
      <c r="R1648" s="97">
        <f t="shared" si="357"/>
        <v>-0.21198156682027647</v>
      </c>
      <c r="S1648" s="99" t="str">
        <f t="shared" si="358"/>
        <v>DEGROWTH</v>
      </c>
      <c r="T1648" s="68">
        <v>0</v>
      </c>
      <c r="U1648" s="100" t="str">
        <f t="shared" si="359"/>
        <v>Apr</v>
      </c>
      <c r="V1648" s="96">
        <v>0</v>
      </c>
      <c r="W1648" s="101">
        <f t="shared" si="360"/>
        <v>171</v>
      </c>
      <c r="X1648" s="102">
        <f t="shared" si="361"/>
        <v>0</v>
      </c>
      <c r="Y1648" s="103" t="b">
        <f t="shared" si="362"/>
        <v>0</v>
      </c>
      <c r="Z1648" s="74">
        <v>0</v>
      </c>
      <c r="AA1648" s="69"/>
      <c r="AB1648" s="69" t="s">
        <v>133</v>
      </c>
      <c r="AC1648" s="107" t="s">
        <v>133</v>
      </c>
      <c r="AD1648" s="3">
        <f t="shared" si="363"/>
        <v>0</v>
      </c>
      <c r="AE1648" s="112"/>
    </row>
    <row r="1649" spans="1:31" ht="14.25" customHeight="1">
      <c r="A1649" s="107" t="s">
        <v>134</v>
      </c>
      <c r="B1649" s="108" t="s">
        <v>79</v>
      </c>
      <c r="C1649" s="109" t="s">
        <v>3558</v>
      </c>
      <c r="D1649" s="69">
        <v>1000004535</v>
      </c>
      <c r="E1649" s="108" t="s">
        <v>3559</v>
      </c>
      <c r="F1649" s="110">
        <v>45976</v>
      </c>
      <c r="G1649" s="66" t="str">
        <f t="shared" si="350"/>
        <v>Targeted Dealer</v>
      </c>
      <c r="H1649" s="111"/>
      <c r="I1649" s="67">
        <v>20</v>
      </c>
      <c r="J1649" s="67">
        <f t="shared" si="351"/>
        <v>18.666666666666664</v>
      </c>
      <c r="K1649" s="68">
        <v>163</v>
      </c>
      <c r="L1649" s="68">
        <f t="shared" si="352"/>
        <v>-143</v>
      </c>
      <c r="M1649" s="68">
        <f t="shared" si="353"/>
        <v>873.21428571428578</v>
      </c>
      <c r="N1649" s="96">
        <v>52</v>
      </c>
      <c r="O1649" s="97" t="str">
        <f t="shared" si="354"/>
        <v>Mar</v>
      </c>
      <c r="P1649" s="96">
        <f t="shared" si="355"/>
        <v>52</v>
      </c>
      <c r="Q1649" s="98">
        <f t="shared" si="356"/>
        <v>111</v>
      </c>
      <c r="R1649" s="97">
        <f t="shared" si="357"/>
        <v>2.1346153846153846</v>
      </c>
      <c r="S1649" s="99" t="str">
        <f t="shared" si="358"/>
        <v>GROWTH</v>
      </c>
      <c r="T1649" s="68">
        <v>0</v>
      </c>
      <c r="U1649" s="100" t="str">
        <f t="shared" si="359"/>
        <v>Apr</v>
      </c>
      <c r="V1649" s="96">
        <v>0</v>
      </c>
      <c r="W1649" s="101">
        <f t="shared" si="360"/>
        <v>163</v>
      </c>
      <c r="X1649" s="102">
        <f t="shared" si="361"/>
        <v>0</v>
      </c>
      <c r="Y1649" s="103" t="b">
        <f t="shared" si="362"/>
        <v>0</v>
      </c>
      <c r="Z1649" s="74">
        <v>0</v>
      </c>
      <c r="AA1649" s="69"/>
      <c r="AB1649" s="69" t="s">
        <v>133</v>
      </c>
      <c r="AC1649" s="107" t="s">
        <v>134</v>
      </c>
      <c r="AD1649" s="3">
        <f t="shared" si="363"/>
        <v>0</v>
      </c>
      <c r="AE1649" s="112"/>
    </row>
    <row r="1650" spans="1:31" ht="14.25" customHeight="1">
      <c r="A1650" s="107" t="s">
        <v>134</v>
      </c>
      <c r="B1650" s="108" t="s">
        <v>79</v>
      </c>
      <c r="C1650" s="109" t="s">
        <v>3560</v>
      </c>
      <c r="D1650" s="69">
        <v>1000004632</v>
      </c>
      <c r="E1650" s="108" t="s">
        <v>3561</v>
      </c>
      <c r="F1650" s="110">
        <v>46060</v>
      </c>
      <c r="G1650" s="66" t="str">
        <f t="shared" si="350"/>
        <v>-</v>
      </c>
      <c r="H1650" s="111"/>
      <c r="I1650" s="67">
        <v>0</v>
      </c>
      <c r="J1650" s="67">
        <f t="shared" si="351"/>
        <v>0</v>
      </c>
      <c r="K1650" s="68">
        <v>7</v>
      </c>
      <c r="L1650" s="68">
        <f t="shared" si="352"/>
        <v>-7</v>
      </c>
      <c r="M1650" s="68" t="str">
        <f t="shared" si="353"/>
        <v>-</v>
      </c>
      <c r="N1650" s="96">
        <v>0</v>
      </c>
      <c r="O1650" s="97" t="str">
        <f t="shared" si="354"/>
        <v>Mar</v>
      </c>
      <c r="P1650" s="96">
        <f t="shared" si="355"/>
        <v>0</v>
      </c>
      <c r="Q1650" s="98">
        <f t="shared" si="356"/>
        <v>7</v>
      </c>
      <c r="R1650" s="97" t="str">
        <f t="shared" si="357"/>
        <v xml:space="preserve"> </v>
      </c>
      <c r="S1650" s="99" t="b">
        <f t="shared" si="358"/>
        <v>0</v>
      </c>
      <c r="T1650" s="68">
        <v>0</v>
      </c>
      <c r="U1650" s="100" t="str">
        <f t="shared" si="359"/>
        <v>Apr</v>
      </c>
      <c r="V1650" s="96">
        <v>0</v>
      </c>
      <c r="W1650" s="101">
        <f t="shared" si="360"/>
        <v>7</v>
      </c>
      <c r="X1650" s="102">
        <f t="shared" si="361"/>
        <v>0</v>
      </c>
      <c r="Y1650" s="103" t="b">
        <f t="shared" si="362"/>
        <v>0</v>
      </c>
      <c r="Z1650" s="74">
        <v>0</v>
      </c>
      <c r="AA1650" s="69"/>
      <c r="AB1650" s="69" t="s">
        <v>133</v>
      </c>
      <c r="AC1650" s="107" t="s">
        <v>134</v>
      </c>
      <c r="AD1650" s="3">
        <f t="shared" si="363"/>
        <v>0</v>
      </c>
      <c r="AE1650" s="112"/>
    </row>
    <row r="1651" spans="1:31" ht="14.25" customHeight="1">
      <c r="A1651" s="107" t="s">
        <v>134</v>
      </c>
      <c r="B1651" s="108" t="s">
        <v>64</v>
      </c>
      <c r="C1651" s="109" t="s">
        <v>3562</v>
      </c>
      <c r="D1651" s="69">
        <v>1000003169</v>
      </c>
      <c r="E1651" s="108" t="s">
        <v>3563</v>
      </c>
      <c r="F1651" s="110">
        <v>44918</v>
      </c>
      <c r="G1651" s="66" t="str">
        <f t="shared" si="350"/>
        <v>Targeted Dealer</v>
      </c>
      <c r="H1651" s="111"/>
      <c r="I1651" s="67">
        <v>20</v>
      </c>
      <c r="J1651" s="67">
        <f t="shared" si="351"/>
        <v>18.666666666666664</v>
      </c>
      <c r="K1651" s="68">
        <v>120</v>
      </c>
      <c r="L1651" s="68">
        <f t="shared" si="352"/>
        <v>-100</v>
      </c>
      <c r="M1651" s="68">
        <f t="shared" si="353"/>
        <v>642.85714285714289</v>
      </c>
      <c r="N1651" s="96">
        <v>80</v>
      </c>
      <c r="O1651" s="97" t="str">
        <f t="shared" si="354"/>
        <v>Mar</v>
      </c>
      <c r="P1651" s="96">
        <f t="shared" si="355"/>
        <v>80</v>
      </c>
      <c r="Q1651" s="98">
        <f t="shared" si="356"/>
        <v>40</v>
      </c>
      <c r="R1651" s="97">
        <f t="shared" si="357"/>
        <v>0.5</v>
      </c>
      <c r="S1651" s="99" t="str">
        <f t="shared" si="358"/>
        <v>GROWTH</v>
      </c>
      <c r="T1651" s="68">
        <v>0</v>
      </c>
      <c r="U1651" s="100" t="str">
        <f t="shared" si="359"/>
        <v>Apr</v>
      </c>
      <c r="V1651" s="96">
        <v>0</v>
      </c>
      <c r="W1651" s="101">
        <f t="shared" si="360"/>
        <v>120</v>
      </c>
      <c r="X1651" s="102">
        <f t="shared" si="361"/>
        <v>0</v>
      </c>
      <c r="Y1651" s="103" t="b">
        <f t="shared" si="362"/>
        <v>0</v>
      </c>
      <c r="Z1651" s="74">
        <v>0</v>
      </c>
      <c r="AA1651" s="69"/>
      <c r="AB1651" s="69" t="s">
        <v>133</v>
      </c>
      <c r="AC1651" s="107" t="s">
        <v>134</v>
      </c>
      <c r="AD1651" s="3">
        <f t="shared" si="363"/>
        <v>0</v>
      </c>
      <c r="AE1651" s="112"/>
    </row>
    <row r="1652" spans="1:31" ht="14.25" customHeight="1">
      <c r="A1652" s="107" t="s">
        <v>134</v>
      </c>
      <c r="B1652" s="108" t="s">
        <v>64</v>
      </c>
      <c r="C1652" s="109" t="s">
        <v>3564</v>
      </c>
      <c r="D1652" s="69">
        <v>1000000612</v>
      </c>
      <c r="E1652" s="108" t="s">
        <v>3565</v>
      </c>
      <c r="F1652" s="110">
        <v>44738</v>
      </c>
      <c r="G1652" s="66" t="str">
        <f t="shared" si="350"/>
        <v>-</v>
      </c>
      <c r="H1652" s="111"/>
      <c r="I1652" s="67">
        <v>0</v>
      </c>
      <c r="J1652" s="67">
        <f t="shared" si="351"/>
        <v>0</v>
      </c>
      <c r="K1652" s="68">
        <v>0</v>
      </c>
      <c r="L1652" s="68">
        <f t="shared" si="352"/>
        <v>0</v>
      </c>
      <c r="M1652" s="68" t="str">
        <f t="shared" si="353"/>
        <v>-</v>
      </c>
      <c r="N1652" s="96">
        <v>0</v>
      </c>
      <c r="O1652" s="97" t="str">
        <f t="shared" si="354"/>
        <v>Mar</v>
      </c>
      <c r="P1652" s="96">
        <f t="shared" si="355"/>
        <v>0</v>
      </c>
      <c r="Q1652" s="98">
        <f t="shared" si="356"/>
        <v>0</v>
      </c>
      <c r="R1652" s="97" t="str">
        <f t="shared" si="357"/>
        <v xml:space="preserve"> </v>
      </c>
      <c r="S1652" s="99" t="b">
        <f t="shared" si="358"/>
        <v>0</v>
      </c>
      <c r="T1652" s="68">
        <v>0</v>
      </c>
      <c r="U1652" s="100" t="str">
        <f t="shared" si="359"/>
        <v>Apr</v>
      </c>
      <c r="V1652" s="96">
        <v>0</v>
      </c>
      <c r="W1652" s="101">
        <f t="shared" si="360"/>
        <v>0</v>
      </c>
      <c r="X1652" s="102">
        <f t="shared" si="361"/>
        <v>0</v>
      </c>
      <c r="Y1652" s="103" t="b">
        <f t="shared" si="362"/>
        <v>0</v>
      </c>
      <c r="Z1652" s="74">
        <v>0</v>
      </c>
      <c r="AA1652" s="69"/>
      <c r="AB1652" s="69" t="s">
        <v>133</v>
      </c>
      <c r="AC1652" s="107" t="s">
        <v>134</v>
      </c>
      <c r="AD1652" s="3">
        <f t="shared" si="363"/>
        <v>1</v>
      </c>
      <c r="AE1652" s="112"/>
    </row>
    <row r="1653" spans="1:31" ht="14.25" customHeight="1">
      <c r="A1653" s="107" t="s">
        <v>130</v>
      </c>
      <c r="B1653" s="108" t="s">
        <v>122</v>
      </c>
      <c r="C1653" s="109" t="s">
        <v>3566</v>
      </c>
      <c r="D1653" s="69">
        <v>1000001859</v>
      </c>
      <c r="E1653" s="108" t="s">
        <v>3567</v>
      </c>
      <c r="F1653" s="110">
        <v>44739</v>
      </c>
      <c r="G1653" s="66" t="str">
        <f t="shared" si="350"/>
        <v>Targeted Dealer</v>
      </c>
      <c r="H1653" s="111"/>
      <c r="I1653" s="67">
        <v>25</v>
      </c>
      <c r="J1653" s="67">
        <f t="shared" si="351"/>
        <v>23.333333333333336</v>
      </c>
      <c r="K1653" s="68">
        <v>0</v>
      </c>
      <c r="L1653" s="68">
        <f t="shared" si="352"/>
        <v>25</v>
      </c>
      <c r="M1653" s="68">
        <f t="shared" si="353"/>
        <v>0</v>
      </c>
      <c r="N1653" s="96">
        <v>40</v>
      </c>
      <c r="O1653" s="97" t="str">
        <f t="shared" si="354"/>
        <v>Mar</v>
      </c>
      <c r="P1653" s="96">
        <f t="shared" si="355"/>
        <v>40</v>
      </c>
      <c r="Q1653" s="98">
        <f t="shared" si="356"/>
        <v>-40</v>
      </c>
      <c r="R1653" s="97">
        <f t="shared" si="357"/>
        <v>-1</v>
      </c>
      <c r="S1653" s="99" t="str">
        <f t="shared" si="358"/>
        <v>DEGROWTH</v>
      </c>
      <c r="T1653" s="68">
        <v>50</v>
      </c>
      <c r="U1653" s="100" t="str">
        <f t="shared" si="359"/>
        <v>Apr</v>
      </c>
      <c r="V1653" s="96">
        <v>50</v>
      </c>
      <c r="W1653" s="101">
        <f t="shared" si="360"/>
        <v>-50</v>
      </c>
      <c r="X1653" s="102">
        <f t="shared" si="361"/>
        <v>-1</v>
      </c>
      <c r="Y1653" s="103" t="str">
        <f t="shared" si="362"/>
        <v>DEGROWTH</v>
      </c>
      <c r="Z1653" s="74">
        <v>0</v>
      </c>
      <c r="AA1653" s="69"/>
      <c r="AB1653" s="69" t="s">
        <v>133</v>
      </c>
      <c r="AC1653" s="107" t="s">
        <v>130</v>
      </c>
      <c r="AD1653" s="3">
        <f t="shared" si="363"/>
        <v>1</v>
      </c>
      <c r="AE1653" s="112"/>
    </row>
    <row r="1654" spans="1:31" ht="14.25" customHeight="1">
      <c r="A1654" s="107" t="s">
        <v>130</v>
      </c>
      <c r="B1654" s="108" t="s">
        <v>122</v>
      </c>
      <c r="C1654" s="109" t="s">
        <v>3568</v>
      </c>
      <c r="D1654" s="69">
        <v>1000004621</v>
      </c>
      <c r="E1654" s="108" t="s">
        <v>3569</v>
      </c>
      <c r="F1654" s="110">
        <v>46060</v>
      </c>
      <c r="G1654" s="66" t="str">
        <f t="shared" si="350"/>
        <v>Targeted Dealer</v>
      </c>
      <c r="H1654" s="111"/>
      <c r="I1654" s="67">
        <v>30</v>
      </c>
      <c r="J1654" s="67">
        <f t="shared" si="351"/>
        <v>28</v>
      </c>
      <c r="K1654" s="68">
        <v>0</v>
      </c>
      <c r="L1654" s="68">
        <f t="shared" si="352"/>
        <v>30</v>
      </c>
      <c r="M1654" s="68">
        <f t="shared" si="353"/>
        <v>0</v>
      </c>
      <c r="N1654" s="96">
        <v>25</v>
      </c>
      <c r="O1654" s="97" t="str">
        <f t="shared" si="354"/>
        <v>Mar</v>
      </c>
      <c r="P1654" s="96">
        <f t="shared" si="355"/>
        <v>25</v>
      </c>
      <c r="Q1654" s="98">
        <f t="shared" si="356"/>
        <v>-25</v>
      </c>
      <c r="R1654" s="97">
        <f t="shared" si="357"/>
        <v>-1</v>
      </c>
      <c r="S1654" s="99" t="str">
        <f t="shared" si="358"/>
        <v>DEGROWTH</v>
      </c>
      <c r="T1654" s="68">
        <v>0</v>
      </c>
      <c r="U1654" s="100" t="str">
        <f t="shared" si="359"/>
        <v>Apr</v>
      </c>
      <c r="V1654" s="96">
        <v>0</v>
      </c>
      <c r="W1654" s="101">
        <f t="shared" si="360"/>
        <v>0</v>
      </c>
      <c r="X1654" s="102">
        <f t="shared" si="361"/>
        <v>0</v>
      </c>
      <c r="Y1654" s="103" t="b">
        <f t="shared" si="362"/>
        <v>0</v>
      </c>
      <c r="Z1654" s="74">
        <v>0</v>
      </c>
      <c r="AA1654" s="69"/>
      <c r="AB1654" s="69" t="s">
        <v>133</v>
      </c>
      <c r="AC1654" s="107" t="s">
        <v>130</v>
      </c>
      <c r="AD1654" s="3">
        <f t="shared" si="363"/>
        <v>1</v>
      </c>
      <c r="AE1654" s="112"/>
    </row>
    <row r="1655" spans="1:31" ht="14.25" customHeight="1">
      <c r="A1655" s="107" t="s">
        <v>133</v>
      </c>
      <c r="B1655" s="108" t="s">
        <v>55</v>
      </c>
      <c r="C1655" s="109" t="s">
        <v>3570</v>
      </c>
      <c r="D1655" s="69">
        <v>1000003000</v>
      </c>
      <c r="E1655" s="108" t="s">
        <v>3571</v>
      </c>
      <c r="F1655" s="110">
        <v>44833</v>
      </c>
      <c r="G1655" s="66" t="str">
        <f t="shared" si="350"/>
        <v>Targeted Dealer</v>
      </c>
      <c r="H1655" s="111"/>
      <c r="I1655" s="67">
        <v>35</v>
      </c>
      <c r="J1655" s="67">
        <f t="shared" si="351"/>
        <v>32.666666666666671</v>
      </c>
      <c r="K1655" s="68">
        <v>103.85</v>
      </c>
      <c r="L1655" s="68">
        <f t="shared" si="352"/>
        <v>-68.849999999999994</v>
      </c>
      <c r="M1655" s="68">
        <f t="shared" si="353"/>
        <v>317.90816326530603</v>
      </c>
      <c r="N1655" s="96">
        <v>40</v>
      </c>
      <c r="O1655" s="97" t="str">
        <f t="shared" si="354"/>
        <v>Mar</v>
      </c>
      <c r="P1655" s="96">
        <f t="shared" si="355"/>
        <v>40</v>
      </c>
      <c r="Q1655" s="98">
        <f t="shared" si="356"/>
        <v>63.849999999999994</v>
      </c>
      <c r="R1655" s="97">
        <f t="shared" si="357"/>
        <v>1.5962499999999999</v>
      </c>
      <c r="S1655" s="99" t="str">
        <f t="shared" si="358"/>
        <v>GROWTH</v>
      </c>
      <c r="T1655" s="68">
        <v>35</v>
      </c>
      <c r="U1655" s="100" t="str">
        <f t="shared" si="359"/>
        <v>Apr</v>
      </c>
      <c r="V1655" s="96">
        <v>35</v>
      </c>
      <c r="W1655" s="101">
        <f t="shared" si="360"/>
        <v>68.849999999999994</v>
      </c>
      <c r="X1655" s="102">
        <f t="shared" si="361"/>
        <v>1.9671428571428571</v>
      </c>
      <c r="Y1655" s="103" t="str">
        <f t="shared" si="362"/>
        <v>GROWTH</v>
      </c>
      <c r="Z1655" s="74">
        <v>0</v>
      </c>
      <c r="AA1655" s="69"/>
      <c r="AB1655" s="69" t="s">
        <v>133</v>
      </c>
      <c r="AC1655" s="107" t="s">
        <v>133</v>
      </c>
      <c r="AD1655" s="3">
        <f t="shared" si="363"/>
        <v>0</v>
      </c>
      <c r="AE1655" s="112"/>
    </row>
    <row r="1656" spans="1:31" ht="14.25" customHeight="1">
      <c r="A1656" s="107" t="s">
        <v>133</v>
      </c>
      <c r="B1656" s="108" t="s">
        <v>48</v>
      </c>
      <c r="C1656" s="109" t="s">
        <v>3572</v>
      </c>
      <c r="D1656" s="69">
        <v>1000004635</v>
      </c>
      <c r="E1656" s="108" t="s">
        <v>3573</v>
      </c>
      <c r="F1656" s="110">
        <v>46066</v>
      </c>
      <c r="G1656" s="66" t="str">
        <f t="shared" si="350"/>
        <v>Targeted Dealer</v>
      </c>
      <c r="H1656" s="111"/>
      <c r="I1656" s="67">
        <v>100</v>
      </c>
      <c r="J1656" s="67">
        <f t="shared" si="351"/>
        <v>93.333333333333343</v>
      </c>
      <c r="K1656" s="68">
        <v>337</v>
      </c>
      <c r="L1656" s="68">
        <f t="shared" si="352"/>
        <v>-237</v>
      </c>
      <c r="M1656" s="68">
        <f t="shared" si="353"/>
        <v>361.0714285714285</v>
      </c>
      <c r="N1656" s="96">
        <v>439</v>
      </c>
      <c r="O1656" s="97" t="str">
        <f t="shared" si="354"/>
        <v>Mar</v>
      </c>
      <c r="P1656" s="96">
        <f t="shared" si="355"/>
        <v>439</v>
      </c>
      <c r="Q1656" s="98">
        <f t="shared" si="356"/>
        <v>-102</v>
      </c>
      <c r="R1656" s="97">
        <f t="shared" si="357"/>
        <v>-0.23234624145785876</v>
      </c>
      <c r="S1656" s="99" t="str">
        <f t="shared" si="358"/>
        <v>DEGROWTH</v>
      </c>
      <c r="T1656" s="68">
        <v>0</v>
      </c>
      <c r="U1656" s="100" t="str">
        <f t="shared" si="359"/>
        <v>Apr</v>
      </c>
      <c r="V1656" s="96">
        <v>0</v>
      </c>
      <c r="W1656" s="101">
        <f t="shared" si="360"/>
        <v>337</v>
      </c>
      <c r="X1656" s="102">
        <f t="shared" si="361"/>
        <v>0</v>
      </c>
      <c r="Y1656" s="103" t="b">
        <f t="shared" si="362"/>
        <v>0</v>
      </c>
      <c r="Z1656" s="74">
        <v>0</v>
      </c>
      <c r="AA1656" s="69"/>
      <c r="AB1656" s="69" t="s">
        <v>133</v>
      </c>
      <c r="AC1656" s="107" t="s">
        <v>133</v>
      </c>
      <c r="AD1656" s="3">
        <f t="shared" si="363"/>
        <v>0</v>
      </c>
      <c r="AE1656" s="112"/>
    </row>
    <row r="1657" spans="1:31" ht="14.25" customHeight="1">
      <c r="A1657" s="107" t="s">
        <v>133</v>
      </c>
      <c r="B1657" s="108" t="s">
        <v>48</v>
      </c>
      <c r="C1657" s="109" t="s">
        <v>3574</v>
      </c>
      <c r="D1657" s="69">
        <v>1000000681</v>
      </c>
      <c r="E1657" s="108" t="s">
        <v>3575</v>
      </c>
      <c r="F1657" s="110">
        <v>44738</v>
      </c>
      <c r="G1657" s="66" t="str">
        <f t="shared" si="350"/>
        <v>Targeted Dealer</v>
      </c>
      <c r="H1657" s="111"/>
      <c r="I1657" s="67">
        <v>120</v>
      </c>
      <c r="J1657" s="67">
        <f t="shared" si="351"/>
        <v>112</v>
      </c>
      <c r="K1657" s="68">
        <v>0</v>
      </c>
      <c r="L1657" s="68">
        <f t="shared" si="352"/>
        <v>120</v>
      </c>
      <c r="M1657" s="68">
        <f t="shared" si="353"/>
        <v>0</v>
      </c>
      <c r="N1657" s="96">
        <v>5</v>
      </c>
      <c r="O1657" s="97" t="str">
        <f t="shared" si="354"/>
        <v>Mar</v>
      </c>
      <c r="P1657" s="96">
        <f t="shared" si="355"/>
        <v>5</v>
      </c>
      <c r="Q1657" s="98">
        <f t="shared" si="356"/>
        <v>-5</v>
      </c>
      <c r="R1657" s="97">
        <f t="shared" si="357"/>
        <v>-1</v>
      </c>
      <c r="S1657" s="99" t="str">
        <f t="shared" si="358"/>
        <v>DEGROWTH</v>
      </c>
      <c r="T1657" s="68">
        <v>0</v>
      </c>
      <c r="U1657" s="100" t="str">
        <f t="shared" si="359"/>
        <v>Apr</v>
      </c>
      <c r="V1657" s="96">
        <v>0</v>
      </c>
      <c r="W1657" s="101">
        <f t="shared" si="360"/>
        <v>0</v>
      </c>
      <c r="X1657" s="102">
        <f t="shared" si="361"/>
        <v>0</v>
      </c>
      <c r="Y1657" s="103" t="b">
        <f t="shared" si="362"/>
        <v>0</v>
      </c>
      <c r="Z1657" s="74">
        <v>0</v>
      </c>
      <c r="AA1657" s="69"/>
      <c r="AB1657" s="69" t="s">
        <v>133</v>
      </c>
      <c r="AC1657" s="107" t="s">
        <v>133</v>
      </c>
      <c r="AD1657" s="3">
        <f t="shared" si="363"/>
        <v>1</v>
      </c>
      <c r="AE1657" s="112"/>
    </row>
    <row r="1658" spans="1:31" ht="14.25" customHeight="1">
      <c r="A1658" s="107" t="s">
        <v>133</v>
      </c>
      <c r="B1658" s="108" t="s">
        <v>145</v>
      </c>
      <c r="C1658" s="109" t="s">
        <v>3576</v>
      </c>
      <c r="D1658" s="69">
        <v>1000004622</v>
      </c>
      <c r="E1658" s="108" t="s">
        <v>3577</v>
      </c>
      <c r="F1658" s="110">
        <v>46044</v>
      </c>
      <c r="G1658" s="66" t="str">
        <f t="shared" si="350"/>
        <v>Targeted Dealer</v>
      </c>
      <c r="H1658" s="111"/>
      <c r="I1658" s="67">
        <v>50</v>
      </c>
      <c r="J1658" s="67">
        <f t="shared" si="351"/>
        <v>46.666666666666671</v>
      </c>
      <c r="K1658" s="68">
        <v>12.5</v>
      </c>
      <c r="L1658" s="68">
        <f t="shared" si="352"/>
        <v>37.5</v>
      </c>
      <c r="M1658" s="68">
        <f t="shared" si="353"/>
        <v>26.785714285714281</v>
      </c>
      <c r="N1658" s="96">
        <v>32.5</v>
      </c>
      <c r="O1658" s="97" t="str">
        <f t="shared" si="354"/>
        <v>Mar</v>
      </c>
      <c r="P1658" s="96">
        <f t="shared" si="355"/>
        <v>32.5</v>
      </c>
      <c r="Q1658" s="98">
        <f t="shared" si="356"/>
        <v>-20</v>
      </c>
      <c r="R1658" s="97">
        <f t="shared" si="357"/>
        <v>-0.61538461538461542</v>
      </c>
      <c r="S1658" s="99" t="str">
        <f t="shared" si="358"/>
        <v>DEGROWTH</v>
      </c>
      <c r="T1658" s="68">
        <v>0</v>
      </c>
      <c r="U1658" s="100" t="str">
        <f t="shared" si="359"/>
        <v>Apr</v>
      </c>
      <c r="V1658" s="96">
        <v>0</v>
      </c>
      <c r="W1658" s="101">
        <f t="shared" si="360"/>
        <v>12.5</v>
      </c>
      <c r="X1658" s="102">
        <f t="shared" si="361"/>
        <v>0</v>
      </c>
      <c r="Y1658" s="103" t="b">
        <f t="shared" si="362"/>
        <v>0</v>
      </c>
      <c r="Z1658" s="74">
        <v>0</v>
      </c>
      <c r="AA1658" s="69"/>
      <c r="AB1658" s="69" t="s">
        <v>133</v>
      </c>
      <c r="AC1658" s="107" t="s">
        <v>133</v>
      </c>
      <c r="AD1658" s="3">
        <f t="shared" si="363"/>
        <v>0</v>
      </c>
      <c r="AE1658" s="112"/>
    </row>
    <row r="1659" spans="1:31" ht="14.25" customHeight="1">
      <c r="A1659" s="107" t="s">
        <v>133</v>
      </c>
      <c r="B1659" s="108" t="s">
        <v>145</v>
      </c>
      <c r="C1659" s="109" t="s">
        <v>3578</v>
      </c>
      <c r="D1659" s="69">
        <v>1000004264</v>
      </c>
      <c r="E1659" s="108" t="s">
        <v>3579</v>
      </c>
      <c r="F1659" s="110">
        <v>45699</v>
      </c>
      <c r="G1659" s="66" t="str">
        <f t="shared" si="350"/>
        <v>Targeted Dealer</v>
      </c>
      <c r="H1659" s="111"/>
      <c r="I1659" s="67">
        <v>20</v>
      </c>
      <c r="J1659" s="67">
        <f t="shared" si="351"/>
        <v>18.666666666666664</v>
      </c>
      <c r="K1659" s="68">
        <v>15</v>
      </c>
      <c r="L1659" s="68">
        <f t="shared" si="352"/>
        <v>5</v>
      </c>
      <c r="M1659" s="68">
        <f t="shared" si="353"/>
        <v>80.357142857142861</v>
      </c>
      <c r="N1659" s="96">
        <v>13</v>
      </c>
      <c r="O1659" s="97" t="str">
        <f t="shared" si="354"/>
        <v>Mar</v>
      </c>
      <c r="P1659" s="96">
        <f t="shared" si="355"/>
        <v>13</v>
      </c>
      <c r="Q1659" s="98">
        <f t="shared" si="356"/>
        <v>2</v>
      </c>
      <c r="R1659" s="97">
        <f t="shared" si="357"/>
        <v>0.15384615384615374</v>
      </c>
      <c r="S1659" s="99" t="str">
        <f t="shared" si="358"/>
        <v>GROWTH</v>
      </c>
      <c r="T1659" s="68">
        <v>20</v>
      </c>
      <c r="U1659" s="100" t="str">
        <f t="shared" si="359"/>
        <v>Apr</v>
      </c>
      <c r="V1659" s="96">
        <v>20</v>
      </c>
      <c r="W1659" s="101">
        <f t="shared" si="360"/>
        <v>-5</v>
      </c>
      <c r="X1659" s="102">
        <f t="shared" si="361"/>
        <v>-0.25</v>
      </c>
      <c r="Y1659" s="103" t="str">
        <f t="shared" si="362"/>
        <v>DEGROWTH</v>
      </c>
      <c r="Z1659" s="74">
        <v>0</v>
      </c>
      <c r="AA1659" s="69"/>
      <c r="AB1659" s="69" t="s">
        <v>133</v>
      </c>
      <c r="AC1659" s="107" t="s">
        <v>133</v>
      </c>
      <c r="AD1659" s="3">
        <f t="shared" si="363"/>
        <v>0</v>
      </c>
      <c r="AE1659" s="112"/>
    </row>
    <row r="1660" spans="1:31" ht="14.25" customHeight="1">
      <c r="A1660" s="107" t="s">
        <v>130</v>
      </c>
      <c r="B1660" s="108" t="s">
        <v>139</v>
      </c>
      <c r="C1660" s="109" t="s">
        <v>3580</v>
      </c>
      <c r="D1660" s="69">
        <v>1000003804</v>
      </c>
      <c r="E1660" s="108" t="s">
        <v>3581</v>
      </c>
      <c r="F1660" s="110">
        <v>45287</v>
      </c>
      <c r="G1660" s="66" t="str">
        <f t="shared" si="350"/>
        <v>Targeted Dealer</v>
      </c>
      <c r="H1660" s="111"/>
      <c r="I1660" s="67">
        <v>125</v>
      </c>
      <c r="J1660" s="67">
        <f t="shared" si="351"/>
        <v>116.66666666666667</v>
      </c>
      <c r="K1660" s="68">
        <v>0</v>
      </c>
      <c r="L1660" s="68">
        <f t="shared" si="352"/>
        <v>125</v>
      </c>
      <c r="M1660" s="68">
        <f t="shared" si="353"/>
        <v>0</v>
      </c>
      <c r="N1660" s="96">
        <v>0</v>
      </c>
      <c r="O1660" s="97" t="str">
        <f t="shared" si="354"/>
        <v>Mar</v>
      </c>
      <c r="P1660" s="96">
        <f t="shared" si="355"/>
        <v>0</v>
      </c>
      <c r="Q1660" s="98">
        <f t="shared" si="356"/>
        <v>0</v>
      </c>
      <c r="R1660" s="97" t="str">
        <f t="shared" si="357"/>
        <v xml:space="preserve"> </v>
      </c>
      <c r="S1660" s="99" t="b">
        <f t="shared" si="358"/>
        <v>0</v>
      </c>
      <c r="T1660" s="68">
        <v>0</v>
      </c>
      <c r="U1660" s="100" t="str">
        <f t="shared" si="359"/>
        <v>Apr</v>
      </c>
      <c r="V1660" s="96">
        <v>0</v>
      </c>
      <c r="W1660" s="101">
        <f t="shared" si="360"/>
        <v>0</v>
      </c>
      <c r="X1660" s="102">
        <f t="shared" si="361"/>
        <v>0</v>
      </c>
      <c r="Y1660" s="103" t="b">
        <f t="shared" si="362"/>
        <v>0</v>
      </c>
      <c r="Z1660" s="74">
        <v>0</v>
      </c>
      <c r="AA1660" s="69"/>
      <c r="AB1660" s="69" t="s">
        <v>133</v>
      </c>
      <c r="AC1660" s="107" t="s">
        <v>130</v>
      </c>
      <c r="AD1660" s="3">
        <f t="shared" si="363"/>
        <v>1</v>
      </c>
      <c r="AE1660" s="112"/>
    </row>
    <row r="1661" spans="1:31" ht="14.25" customHeight="1">
      <c r="A1661" s="107" t="s">
        <v>133</v>
      </c>
      <c r="B1661" s="108" t="s">
        <v>47</v>
      </c>
      <c r="C1661" s="109" t="s">
        <v>3582</v>
      </c>
      <c r="D1661" s="69">
        <v>1000004659</v>
      </c>
      <c r="E1661" s="108" t="s">
        <v>3583</v>
      </c>
      <c r="F1661" s="110">
        <v>46076</v>
      </c>
      <c r="G1661" s="66" t="str">
        <f t="shared" si="350"/>
        <v>Targeted Dealer</v>
      </c>
      <c r="H1661" s="111"/>
      <c r="I1661" s="67">
        <v>30</v>
      </c>
      <c r="J1661" s="67">
        <f t="shared" si="351"/>
        <v>28</v>
      </c>
      <c r="K1661" s="68">
        <v>0</v>
      </c>
      <c r="L1661" s="68">
        <f t="shared" si="352"/>
        <v>30</v>
      </c>
      <c r="M1661" s="68">
        <f t="shared" si="353"/>
        <v>0</v>
      </c>
      <c r="N1661" s="96">
        <v>0</v>
      </c>
      <c r="O1661" s="97" t="str">
        <f t="shared" si="354"/>
        <v>Mar</v>
      </c>
      <c r="P1661" s="96">
        <f t="shared" si="355"/>
        <v>0</v>
      </c>
      <c r="Q1661" s="98">
        <f t="shared" si="356"/>
        <v>0</v>
      </c>
      <c r="R1661" s="97" t="str">
        <f t="shared" si="357"/>
        <v xml:space="preserve"> </v>
      </c>
      <c r="S1661" s="99" t="b">
        <f t="shared" si="358"/>
        <v>0</v>
      </c>
      <c r="T1661" s="68">
        <v>0</v>
      </c>
      <c r="U1661" s="100" t="str">
        <f t="shared" si="359"/>
        <v>Apr</v>
      </c>
      <c r="V1661" s="96">
        <v>0</v>
      </c>
      <c r="W1661" s="101">
        <f t="shared" si="360"/>
        <v>0</v>
      </c>
      <c r="X1661" s="102">
        <f t="shared" si="361"/>
        <v>0</v>
      </c>
      <c r="Y1661" s="103" t="b">
        <f t="shared" si="362"/>
        <v>0</v>
      </c>
      <c r="Z1661" s="74">
        <v>0</v>
      </c>
      <c r="AA1661" s="69"/>
      <c r="AB1661" s="69" t="s">
        <v>133</v>
      </c>
      <c r="AC1661" s="107" t="s">
        <v>133</v>
      </c>
      <c r="AD1661" s="3">
        <f t="shared" si="363"/>
        <v>1</v>
      </c>
      <c r="AE1661" s="112"/>
    </row>
    <row r="1662" spans="1:31" ht="14.25" customHeight="1">
      <c r="A1662" s="113" t="s">
        <v>131</v>
      </c>
      <c r="B1662" s="114" t="s">
        <v>91</v>
      </c>
      <c r="C1662" s="114" t="s">
        <v>3584</v>
      </c>
      <c r="D1662" s="114">
        <v>1000004682</v>
      </c>
      <c r="E1662" s="114" t="s">
        <v>3585</v>
      </c>
      <c r="F1662" s="115">
        <v>46099</v>
      </c>
      <c r="G1662" s="66" t="str">
        <f t="shared" si="350"/>
        <v>Targeted Dealer</v>
      </c>
      <c r="H1662" s="113"/>
      <c r="I1662" s="67">
        <v>50</v>
      </c>
      <c r="J1662" s="67">
        <f t="shared" si="351"/>
        <v>46.666666666666671</v>
      </c>
      <c r="K1662" s="68">
        <v>246</v>
      </c>
      <c r="L1662" s="68">
        <f t="shared" si="352"/>
        <v>-196</v>
      </c>
      <c r="M1662" s="68">
        <f t="shared" si="353"/>
        <v>527.14285714285711</v>
      </c>
      <c r="N1662" s="96">
        <v>12</v>
      </c>
      <c r="O1662" s="97" t="str">
        <f t="shared" si="354"/>
        <v>Mar</v>
      </c>
      <c r="P1662" s="96">
        <f t="shared" si="355"/>
        <v>12</v>
      </c>
      <c r="Q1662" s="98">
        <f t="shared" si="356"/>
        <v>234</v>
      </c>
      <c r="R1662" s="97">
        <f t="shared" si="357"/>
        <v>19.5</v>
      </c>
      <c r="S1662" s="99" t="str">
        <f t="shared" si="358"/>
        <v>GROWTH</v>
      </c>
      <c r="T1662" s="68">
        <v>0</v>
      </c>
      <c r="U1662" s="100" t="str">
        <f t="shared" si="359"/>
        <v>Apr</v>
      </c>
      <c r="V1662" s="96">
        <v>0</v>
      </c>
      <c r="W1662" s="101">
        <f t="shared" si="360"/>
        <v>246</v>
      </c>
      <c r="X1662" s="102">
        <f t="shared" si="361"/>
        <v>0</v>
      </c>
      <c r="Y1662" s="103" t="b">
        <f t="shared" si="362"/>
        <v>0</v>
      </c>
      <c r="Z1662" s="74">
        <v>0</v>
      </c>
      <c r="AA1662" s="69"/>
      <c r="AB1662" s="69" t="s">
        <v>133</v>
      </c>
      <c r="AC1662" s="69"/>
      <c r="AD1662" s="3">
        <f t="shared" si="363"/>
        <v>0</v>
      </c>
      <c r="AE1662" s="112"/>
    </row>
    <row r="1663" spans="1:31" ht="14.25" customHeight="1">
      <c r="A1663" s="113" t="s">
        <v>133</v>
      </c>
      <c r="B1663" s="114" t="s">
        <v>141</v>
      </c>
      <c r="C1663" s="114" t="s">
        <v>3586</v>
      </c>
      <c r="D1663" s="114">
        <v>1000004681</v>
      </c>
      <c r="E1663" s="114" t="s">
        <v>3587</v>
      </c>
      <c r="F1663" s="115">
        <v>46099</v>
      </c>
      <c r="G1663" s="66" t="str">
        <f t="shared" si="350"/>
        <v>Targeted Dealer</v>
      </c>
      <c r="H1663" s="113"/>
      <c r="I1663" s="67">
        <v>20</v>
      </c>
      <c r="J1663" s="67">
        <f t="shared" si="351"/>
        <v>18.666666666666664</v>
      </c>
      <c r="K1663" s="68">
        <v>30</v>
      </c>
      <c r="L1663" s="68">
        <f t="shared" si="352"/>
        <v>-10</v>
      </c>
      <c r="M1663" s="68">
        <f t="shared" si="353"/>
        <v>160.71428571428572</v>
      </c>
      <c r="N1663" s="96">
        <v>20</v>
      </c>
      <c r="O1663" s="97" t="str">
        <f t="shared" si="354"/>
        <v>Mar</v>
      </c>
      <c r="P1663" s="96">
        <f t="shared" si="355"/>
        <v>20</v>
      </c>
      <c r="Q1663" s="98">
        <f t="shared" si="356"/>
        <v>10</v>
      </c>
      <c r="R1663" s="97">
        <f t="shared" si="357"/>
        <v>0.5</v>
      </c>
      <c r="S1663" s="99" t="str">
        <f t="shared" si="358"/>
        <v>GROWTH</v>
      </c>
      <c r="T1663" s="68">
        <v>0</v>
      </c>
      <c r="U1663" s="100" t="str">
        <f t="shared" si="359"/>
        <v>Apr</v>
      </c>
      <c r="V1663" s="96">
        <v>0</v>
      </c>
      <c r="W1663" s="101">
        <f t="shared" si="360"/>
        <v>30</v>
      </c>
      <c r="X1663" s="102">
        <f t="shared" si="361"/>
        <v>0</v>
      </c>
      <c r="Y1663" s="103" t="b">
        <f t="shared" si="362"/>
        <v>0</v>
      </c>
      <c r="Z1663" s="74">
        <v>0</v>
      </c>
      <c r="AA1663" s="69"/>
      <c r="AB1663" s="69" t="s">
        <v>133</v>
      </c>
      <c r="AC1663" s="69"/>
      <c r="AD1663" s="3">
        <f t="shared" si="363"/>
        <v>0</v>
      </c>
      <c r="AE1663" s="112"/>
    </row>
    <row r="1664" spans="1:31" ht="14.25" customHeight="1">
      <c r="A1664" s="113" t="s">
        <v>133</v>
      </c>
      <c r="B1664" s="114" t="s">
        <v>142</v>
      </c>
      <c r="C1664" s="114" t="s">
        <v>3588</v>
      </c>
      <c r="D1664" s="114">
        <v>1000000093</v>
      </c>
      <c r="E1664" s="114" t="s">
        <v>3589</v>
      </c>
      <c r="F1664" s="115">
        <v>44738</v>
      </c>
      <c r="G1664" s="66" t="str">
        <f t="shared" si="350"/>
        <v>Targeted Dealer</v>
      </c>
      <c r="H1664" s="113"/>
      <c r="I1664" s="67">
        <v>20</v>
      </c>
      <c r="J1664" s="67">
        <f t="shared" si="351"/>
        <v>18.666666666666664</v>
      </c>
      <c r="K1664" s="68">
        <v>30</v>
      </c>
      <c r="L1664" s="68">
        <f t="shared" si="352"/>
        <v>-10</v>
      </c>
      <c r="M1664" s="68">
        <f t="shared" si="353"/>
        <v>160.71428571428572</v>
      </c>
      <c r="N1664" s="96">
        <v>5</v>
      </c>
      <c r="O1664" s="97" t="str">
        <f t="shared" si="354"/>
        <v>Mar</v>
      </c>
      <c r="P1664" s="96">
        <f t="shared" si="355"/>
        <v>5</v>
      </c>
      <c r="Q1664" s="98">
        <f t="shared" si="356"/>
        <v>25</v>
      </c>
      <c r="R1664" s="97">
        <f t="shared" si="357"/>
        <v>5</v>
      </c>
      <c r="S1664" s="99" t="str">
        <f t="shared" si="358"/>
        <v>GROWTH</v>
      </c>
      <c r="T1664" s="68">
        <v>20</v>
      </c>
      <c r="U1664" s="100" t="str">
        <f t="shared" si="359"/>
        <v>Apr</v>
      </c>
      <c r="V1664" s="96">
        <v>20</v>
      </c>
      <c r="W1664" s="101">
        <f t="shared" si="360"/>
        <v>10</v>
      </c>
      <c r="X1664" s="102">
        <f t="shared" si="361"/>
        <v>0.5</v>
      </c>
      <c r="Y1664" s="103" t="str">
        <f t="shared" si="362"/>
        <v>GROWTH</v>
      </c>
      <c r="Z1664" s="74">
        <v>0</v>
      </c>
      <c r="AA1664" s="69"/>
      <c r="AB1664" s="69" t="s">
        <v>133</v>
      </c>
      <c r="AC1664" s="69"/>
      <c r="AD1664" s="3">
        <f t="shared" si="363"/>
        <v>0</v>
      </c>
      <c r="AE1664" s="112"/>
    </row>
    <row r="1665" spans="1:31" ht="14.25" customHeight="1">
      <c r="A1665" s="113" t="s">
        <v>134</v>
      </c>
      <c r="B1665" s="114" t="s">
        <v>81</v>
      </c>
      <c r="C1665" s="114" t="s">
        <v>3590</v>
      </c>
      <c r="D1665" s="114">
        <v>1000004676</v>
      </c>
      <c r="E1665" s="114" t="s">
        <v>3591</v>
      </c>
      <c r="F1665" s="115">
        <v>46078</v>
      </c>
      <c r="G1665" s="66" t="str">
        <f t="shared" si="350"/>
        <v>Targeted Dealer</v>
      </c>
      <c r="H1665" s="113"/>
      <c r="I1665" s="67">
        <v>20</v>
      </c>
      <c r="J1665" s="67">
        <f t="shared" si="351"/>
        <v>18.666666666666664</v>
      </c>
      <c r="K1665" s="68">
        <v>10</v>
      </c>
      <c r="L1665" s="68">
        <f t="shared" si="352"/>
        <v>10</v>
      </c>
      <c r="M1665" s="68">
        <f t="shared" si="353"/>
        <v>53.571428571428577</v>
      </c>
      <c r="N1665" s="96">
        <v>10</v>
      </c>
      <c r="O1665" s="97" t="str">
        <f t="shared" si="354"/>
        <v>Mar</v>
      </c>
      <c r="P1665" s="96">
        <f t="shared" si="355"/>
        <v>10</v>
      </c>
      <c r="Q1665" s="98">
        <f t="shared" si="356"/>
        <v>0</v>
      </c>
      <c r="R1665" s="97">
        <f t="shared" si="357"/>
        <v>0</v>
      </c>
      <c r="S1665" s="99" t="str">
        <f t="shared" si="358"/>
        <v>GROWTH</v>
      </c>
      <c r="T1665" s="68">
        <v>0</v>
      </c>
      <c r="U1665" s="100" t="str">
        <f t="shared" si="359"/>
        <v>Apr</v>
      </c>
      <c r="V1665" s="96">
        <v>0</v>
      </c>
      <c r="W1665" s="101">
        <f t="shared" si="360"/>
        <v>10</v>
      </c>
      <c r="X1665" s="102">
        <f t="shared" si="361"/>
        <v>0</v>
      </c>
      <c r="Y1665" s="103" t="b">
        <f t="shared" si="362"/>
        <v>0</v>
      </c>
      <c r="Z1665" s="74">
        <v>0</v>
      </c>
      <c r="AA1665" s="69"/>
      <c r="AB1665" s="69" t="s">
        <v>133</v>
      </c>
      <c r="AC1665" s="69"/>
      <c r="AD1665" s="3">
        <f t="shared" si="363"/>
        <v>0</v>
      </c>
      <c r="AE1665" s="112"/>
    </row>
    <row r="1666" spans="1:31" ht="14.25" customHeight="1">
      <c r="A1666" s="113" t="s">
        <v>131</v>
      </c>
      <c r="B1666" s="114" t="s">
        <v>140</v>
      </c>
      <c r="C1666" s="114" t="s">
        <v>3592</v>
      </c>
      <c r="D1666" s="114">
        <v>1000004677</v>
      </c>
      <c r="E1666" s="114" t="s">
        <v>3593</v>
      </c>
      <c r="F1666" s="115">
        <v>46080</v>
      </c>
      <c r="G1666" s="66" t="str">
        <f t="shared" si="350"/>
        <v>Targeted Dealer</v>
      </c>
      <c r="H1666" s="113"/>
      <c r="I1666" s="67">
        <v>50</v>
      </c>
      <c r="J1666" s="67">
        <f t="shared" si="351"/>
        <v>46.666666666666671</v>
      </c>
      <c r="K1666" s="68">
        <v>62</v>
      </c>
      <c r="L1666" s="68">
        <f t="shared" si="352"/>
        <v>-12</v>
      </c>
      <c r="M1666" s="68">
        <f t="shared" si="353"/>
        <v>132.85714285714283</v>
      </c>
      <c r="N1666" s="96">
        <v>75</v>
      </c>
      <c r="O1666" s="97" t="str">
        <f t="shared" si="354"/>
        <v>Mar</v>
      </c>
      <c r="P1666" s="96">
        <f t="shared" si="355"/>
        <v>75</v>
      </c>
      <c r="Q1666" s="98">
        <f t="shared" si="356"/>
        <v>-13</v>
      </c>
      <c r="R1666" s="97">
        <f t="shared" si="357"/>
        <v>-0.17333333333333334</v>
      </c>
      <c r="S1666" s="99" t="str">
        <f t="shared" si="358"/>
        <v>DEGROWTH</v>
      </c>
      <c r="T1666" s="68">
        <v>0</v>
      </c>
      <c r="U1666" s="100" t="str">
        <f t="shared" si="359"/>
        <v>Apr</v>
      </c>
      <c r="V1666" s="96">
        <v>0</v>
      </c>
      <c r="W1666" s="101">
        <f t="shared" si="360"/>
        <v>62</v>
      </c>
      <c r="X1666" s="102">
        <f t="shared" si="361"/>
        <v>0</v>
      </c>
      <c r="Y1666" s="103" t="b">
        <f t="shared" si="362"/>
        <v>0</v>
      </c>
      <c r="Z1666" s="74">
        <v>0</v>
      </c>
      <c r="AA1666" s="69"/>
      <c r="AB1666" s="69" t="s">
        <v>133</v>
      </c>
      <c r="AC1666" s="69"/>
      <c r="AD1666" s="3">
        <f t="shared" si="363"/>
        <v>0</v>
      </c>
      <c r="AE1666" s="112"/>
    </row>
    <row r="1667" spans="1:31" ht="14.25" customHeight="1">
      <c r="A1667" s="113" t="s">
        <v>134</v>
      </c>
      <c r="B1667" s="114" t="s">
        <v>61</v>
      </c>
      <c r="C1667" s="114" t="s">
        <v>3594</v>
      </c>
      <c r="D1667" s="114">
        <v>1000004263</v>
      </c>
      <c r="E1667" s="114" t="s">
        <v>3595</v>
      </c>
      <c r="F1667" s="115">
        <v>45695</v>
      </c>
      <c r="G1667" s="66" t="str">
        <f t="shared" ref="G1667:G1731" si="364">IF(I1667&gt;0,"Targeted Dealer","-")</f>
        <v>-</v>
      </c>
      <c r="H1667" s="113"/>
      <c r="I1667" s="67">
        <v>0</v>
      </c>
      <c r="J1667" s="67">
        <f t="shared" ref="J1667:J1730" si="365">I1667/$J$1*($J$1-$E$1)</f>
        <v>0</v>
      </c>
      <c r="K1667" s="68">
        <v>0</v>
      </c>
      <c r="L1667" s="68">
        <f t="shared" ref="L1667:L1730" si="366">I1667-K1667</f>
        <v>0</v>
      </c>
      <c r="M1667" s="68" t="str">
        <f t="shared" ref="M1667:M1731" si="367">IFERROR((K1667/J1667%),"-")</f>
        <v>-</v>
      </c>
      <c r="N1667" s="96">
        <v>0</v>
      </c>
      <c r="O1667" s="97" t="str">
        <f t="shared" ref="O1667:O1731" si="368">IF(F1667&lt;=$P$2,"Mar","")</f>
        <v>Mar</v>
      </c>
      <c r="P1667" s="96">
        <f t="shared" ref="P1667:P1731" si="369">N1667</f>
        <v>0</v>
      </c>
      <c r="Q1667" s="98">
        <f t="shared" ref="Q1667:Q1730" si="370">K1667-P1667</f>
        <v>0</v>
      </c>
      <c r="R1667" s="97" t="str">
        <f t="shared" ref="R1667:R1731" si="371">IFERROR(IF(O1667="Mar",(K1667/P1667-1))," ")</f>
        <v xml:space="preserve"> </v>
      </c>
      <c r="S1667" s="99" t="b">
        <f t="shared" ref="S1667:S1730" si="372">IF(N1667&gt;0,IF(O1667="","-",IF(R1667&lt;0%,"DEGROWTH","GROWTH")))</f>
        <v>0</v>
      </c>
      <c r="T1667" s="68">
        <v>13</v>
      </c>
      <c r="U1667" s="100" t="str">
        <f t="shared" ref="U1667:U1731" si="373">IF(F1667&lt;=$V$2,"Apr","")</f>
        <v>Apr</v>
      </c>
      <c r="V1667" s="96">
        <v>13</v>
      </c>
      <c r="W1667" s="101">
        <f t="shared" ref="W1667:W1730" si="374">K1667-V1667</f>
        <v>-13</v>
      </c>
      <c r="X1667" s="102">
        <f t="shared" ref="X1667:X1731" si="375">IFERROR(IF(U1667="Apr",(K1667/V1667-1)),0)</f>
        <v>-1</v>
      </c>
      <c r="Y1667" s="103" t="str">
        <f t="shared" ref="Y1667:Y1730" si="376">IF(T1667&gt;0,IF(U1667="","-",IF(X1667&lt;0%,"DEGROWTH","GROWTH")))</f>
        <v>DEGROWTH</v>
      </c>
      <c r="Z1667" s="74">
        <v>0</v>
      </c>
      <c r="AA1667" s="69"/>
      <c r="AB1667" s="69" t="s">
        <v>133</v>
      </c>
      <c r="AC1667" s="69"/>
      <c r="AD1667" s="3">
        <f t="shared" ref="AD1667:AD1734" si="377">IF(K1667=0,1,0)</f>
        <v>1</v>
      </c>
      <c r="AE1667" s="112"/>
    </row>
    <row r="1668" spans="1:31" ht="14.25" customHeight="1">
      <c r="A1668" s="113" t="s">
        <v>131</v>
      </c>
      <c r="B1668" s="114" t="s">
        <v>95</v>
      </c>
      <c r="C1668" s="114" t="s">
        <v>3596</v>
      </c>
      <c r="D1668" s="114">
        <v>1000001383</v>
      </c>
      <c r="E1668" s="114" t="s">
        <v>3597</v>
      </c>
      <c r="F1668" s="115">
        <v>44739</v>
      </c>
      <c r="G1668" s="66" t="str">
        <f t="shared" si="364"/>
        <v>-</v>
      </c>
      <c r="H1668" s="113"/>
      <c r="I1668" s="67">
        <v>0</v>
      </c>
      <c r="J1668" s="67">
        <f t="shared" si="365"/>
        <v>0</v>
      </c>
      <c r="K1668" s="68">
        <v>25</v>
      </c>
      <c r="L1668" s="68">
        <f t="shared" si="366"/>
        <v>-25</v>
      </c>
      <c r="M1668" s="68" t="str">
        <f t="shared" si="367"/>
        <v>-</v>
      </c>
      <c r="N1668" s="96">
        <v>0</v>
      </c>
      <c r="O1668" s="97" t="str">
        <f t="shared" si="368"/>
        <v>Mar</v>
      </c>
      <c r="P1668" s="96">
        <f t="shared" si="369"/>
        <v>0</v>
      </c>
      <c r="Q1668" s="98">
        <f t="shared" si="370"/>
        <v>25</v>
      </c>
      <c r="R1668" s="97" t="str">
        <f t="shared" si="371"/>
        <v xml:space="preserve"> </v>
      </c>
      <c r="S1668" s="99" t="b">
        <f t="shared" si="372"/>
        <v>0</v>
      </c>
      <c r="T1668" s="68">
        <v>167.75</v>
      </c>
      <c r="U1668" s="100" t="str">
        <f t="shared" si="373"/>
        <v>Apr</v>
      </c>
      <c r="V1668" s="96">
        <v>167.75</v>
      </c>
      <c r="W1668" s="101">
        <f t="shared" si="374"/>
        <v>-142.75</v>
      </c>
      <c r="X1668" s="102">
        <f t="shared" si="375"/>
        <v>-0.8509687034277198</v>
      </c>
      <c r="Y1668" s="103" t="str">
        <f t="shared" si="376"/>
        <v>DEGROWTH</v>
      </c>
      <c r="Z1668" s="74">
        <v>0</v>
      </c>
      <c r="AA1668" s="69"/>
      <c r="AB1668" s="69" t="s">
        <v>133</v>
      </c>
      <c r="AC1668" s="69"/>
      <c r="AD1668" s="3">
        <f t="shared" si="377"/>
        <v>0</v>
      </c>
      <c r="AE1668" s="112"/>
    </row>
    <row r="1669" spans="1:31" ht="14.25" customHeight="1">
      <c r="A1669" s="113" t="s">
        <v>131</v>
      </c>
      <c r="B1669" s="114" t="s">
        <v>95</v>
      </c>
      <c r="C1669" s="114" t="s">
        <v>3598</v>
      </c>
      <c r="D1669" s="114">
        <v>1000004673</v>
      </c>
      <c r="E1669" s="114" t="s">
        <v>3599</v>
      </c>
      <c r="F1669" s="115">
        <v>46078</v>
      </c>
      <c r="G1669" s="66" t="str">
        <f t="shared" si="364"/>
        <v>Targeted Dealer</v>
      </c>
      <c r="H1669" s="113"/>
      <c r="I1669" s="67">
        <v>300</v>
      </c>
      <c r="J1669" s="67">
        <f t="shared" si="365"/>
        <v>280</v>
      </c>
      <c r="K1669" s="68">
        <v>305.25</v>
      </c>
      <c r="L1669" s="68">
        <f t="shared" si="366"/>
        <v>-5.25</v>
      </c>
      <c r="M1669" s="68">
        <f t="shared" si="367"/>
        <v>109.01785714285715</v>
      </c>
      <c r="N1669" s="96">
        <v>455</v>
      </c>
      <c r="O1669" s="97" t="str">
        <f t="shared" si="368"/>
        <v>Mar</v>
      </c>
      <c r="P1669" s="96">
        <f t="shared" si="369"/>
        <v>455</v>
      </c>
      <c r="Q1669" s="98">
        <f t="shared" si="370"/>
        <v>-149.75</v>
      </c>
      <c r="R1669" s="97">
        <f t="shared" si="371"/>
        <v>-0.32912087912087917</v>
      </c>
      <c r="S1669" s="99" t="str">
        <f t="shared" si="372"/>
        <v>DEGROWTH</v>
      </c>
      <c r="T1669" s="68">
        <v>0</v>
      </c>
      <c r="U1669" s="100" t="str">
        <f t="shared" si="373"/>
        <v>Apr</v>
      </c>
      <c r="V1669" s="96">
        <v>0</v>
      </c>
      <c r="W1669" s="101">
        <f t="shared" si="374"/>
        <v>305.25</v>
      </c>
      <c r="X1669" s="102">
        <f t="shared" si="375"/>
        <v>0</v>
      </c>
      <c r="Y1669" s="103" t="b">
        <f t="shared" si="376"/>
        <v>0</v>
      </c>
      <c r="Z1669" s="74">
        <v>0</v>
      </c>
      <c r="AA1669" s="69"/>
      <c r="AB1669" s="69" t="s">
        <v>133</v>
      </c>
      <c r="AC1669" s="69"/>
      <c r="AD1669" s="3">
        <f t="shared" si="377"/>
        <v>0</v>
      </c>
      <c r="AE1669" s="112"/>
    </row>
    <row r="1670" spans="1:31" ht="14.25" customHeight="1">
      <c r="A1670" s="113" t="s">
        <v>133</v>
      </c>
      <c r="B1670" s="114" t="s">
        <v>43</v>
      </c>
      <c r="C1670" s="114" t="s">
        <v>3600</v>
      </c>
      <c r="D1670" s="114">
        <v>1000003197</v>
      </c>
      <c r="E1670" s="114" t="s">
        <v>3601</v>
      </c>
      <c r="F1670" s="115">
        <v>44925</v>
      </c>
      <c r="G1670" s="66" t="str">
        <f t="shared" si="364"/>
        <v>-</v>
      </c>
      <c r="H1670" s="113"/>
      <c r="I1670" s="67">
        <v>0</v>
      </c>
      <c r="J1670" s="67">
        <f t="shared" si="365"/>
        <v>0</v>
      </c>
      <c r="K1670" s="68">
        <v>0</v>
      </c>
      <c r="L1670" s="68">
        <f t="shared" si="366"/>
        <v>0</v>
      </c>
      <c r="M1670" s="68" t="str">
        <f t="shared" si="367"/>
        <v>-</v>
      </c>
      <c r="N1670" s="96">
        <v>15</v>
      </c>
      <c r="O1670" s="97" t="str">
        <f t="shared" si="368"/>
        <v>Mar</v>
      </c>
      <c r="P1670" s="96">
        <f t="shared" si="369"/>
        <v>15</v>
      </c>
      <c r="Q1670" s="98">
        <f t="shared" si="370"/>
        <v>-15</v>
      </c>
      <c r="R1670" s="97">
        <f t="shared" si="371"/>
        <v>-1</v>
      </c>
      <c r="S1670" s="99" t="str">
        <f t="shared" si="372"/>
        <v>DEGROWTH</v>
      </c>
      <c r="T1670" s="68">
        <v>0</v>
      </c>
      <c r="U1670" s="100" t="str">
        <f t="shared" si="373"/>
        <v>Apr</v>
      </c>
      <c r="V1670" s="96">
        <v>0</v>
      </c>
      <c r="W1670" s="101">
        <f t="shared" si="374"/>
        <v>0</v>
      </c>
      <c r="X1670" s="102">
        <f t="shared" si="375"/>
        <v>0</v>
      </c>
      <c r="Y1670" s="103" t="b">
        <f t="shared" si="376"/>
        <v>0</v>
      </c>
      <c r="Z1670" s="74">
        <v>0</v>
      </c>
      <c r="AA1670" s="69"/>
      <c r="AB1670" s="69" t="s">
        <v>133</v>
      </c>
      <c r="AC1670" s="69"/>
      <c r="AD1670" s="3">
        <f t="shared" si="377"/>
        <v>1</v>
      </c>
      <c r="AE1670" s="112"/>
    </row>
    <row r="1671" spans="1:31" ht="14.25" customHeight="1">
      <c r="A1671" s="113" t="s">
        <v>133</v>
      </c>
      <c r="B1671" s="114" t="s">
        <v>43</v>
      </c>
      <c r="C1671" s="114" t="s">
        <v>3602</v>
      </c>
      <c r="D1671" s="114">
        <v>1000003683</v>
      </c>
      <c r="E1671" s="114" t="s">
        <v>3603</v>
      </c>
      <c r="F1671" s="115">
        <v>45148</v>
      </c>
      <c r="G1671" s="66" t="str">
        <f t="shared" si="364"/>
        <v>Targeted Dealer</v>
      </c>
      <c r="H1671" s="113"/>
      <c r="I1671" s="67">
        <v>40</v>
      </c>
      <c r="J1671" s="67">
        <f t="shared" si="365"/>
        <v>37.333333333333329</v>
      </c>
      <c r="K1671" s="68">
        <v>35</v>
      </c>
      <c r="L1671" s="68">
        <f t="shared" si="366"/>
        <v>5</v>
      </c>
      <c r="M1671" s="68">
        <f t="shared" si="367"/>
        <v>93.750000000000014</v>
      </c>
      <c r="N1671" s="96">
        <v>15</v>
      </c>
      <c r="O1671" s="97" t="str">
        <f t="shared" si="368"/>
        <v>Mar</v>
      </c>
      <c r="P1671" s="96">
        <f t="shared" si="369"/>
        <v>15</v>
      </c>
      <c r="Q1671" s="98">
        <f t="shared" si="370"/>
        <v>20</v>
      </c>
      <c r="R1671" s="97">
        <f t="shared" si="371"/>
        <v>1.3333333333333335</v>
      </c>
      <c r="S1671" s="99" t="str">
        <f t="shared" si="372"/>
        <v>GROWTH</v>
      </c>
      <c r="T1671" s="68">
        <v>12.5</v>
      </c>
      <c r="U1671" s="100" t="str">
        <f t="shared" si="373"/>
        <v>Apr</v>
      </c>
      <c r="V1671" s="96">
        <v>12.5</v>
      </c>
      <c r="W1671" s="101">
        <f t="shared" si="374"/>
        <v>22.5</v>
      </c>
      <c r="X1671" s="102">
        <f t="shared" si="375"/>
        <v>1.7999999999999998</v>
      </c>
      <c r="Y1671" s="103" t="str">
        <f t="shared" si="376"/>
        <v>GROWTH</v>
      </c>
      <c r="Z1671" s="74">
        <v>0</v>
      </c>
      <c r="AA1671" s="69"/>
      <c r="AB1671" s="69" t="s">
        <v>133</v>
      </c>
      <c r="AC1671" s="69"/>
      <c r="AD1671" s="3">
        <f t="shared" si="377"/>
        <v>0</v>
      </c>
      <c r="AE1671" s="112"/>
    </row>
    <row r="1672" spans="1:31" ht="14.25" customHeight="1">
      <c r="A1672" s="113" t="s">
        <v>133</v>
      </c>
      <c r="B1672" s="114" t="s">
        <v>40</v>
      </c>
      <c r="C1672" s="114" t="s">
        <v>3604</v>
      </c>
      <c r="D1672" s="114">
        <v>1000004666</v>
      </c>
      <c r="E1672" s="114" t="s">
        <v>3605</v>
      </c>
      <c r="F1672" s="115">
        <v>46081</v>
      </c>
      <c r="G1672" s="66" t="str">
        <f t="shared" si="364"/>
        <v>Targeted Dealer</v>
      </c>
      <c r="H1672" s="113"/>
      <c r="I1672" s="67">
        <v>20</v>
      </c>
      <c r="J1672" s="67">
        <f t="shared" si="365"/>
        <v>18.666666666666664</v>
      </c>
      <c r="K1672" s="68">
        <v>0</v>
      </c>
      <c r="L1672" s="68">
        <f t="shared" si="366"/>
        <v>20</v>
      </c>
      <c r="M1672" s="68">
        <f t="shared" si="367"/>
        <v>0</v>
      </c>
      <c r="N1672" s="96">
        <v>15</v>
      </c>
      <c r="O1672" s="97" t="str">
        <f t="shared" si="368"/>
        <v>Mar</v>
      </c>
      <c r="P1672" s="96">
        <f t="shared" si="369"/>
        <v>15</v>
      </c>
      <c r="Q1672" s="98">
        <f t="shared" si="370"/>
        <v>-15</v>
      </c>
      <c r="R1672" s="97">
        <f t="shared" si="371"/>
        <v>-1</v>
      </c>
      <c r="S1672" s="99" t="str">
        <f t="shared" si="372"/>
        <v>DEGROWTH</v>
      </c>
      <c r="T1672" s="68">
        <v>0</v>
      </c>
      <c r="U1672" s="100" t="str">
        <f t="shared" si="373"/>
        <v>Apr</v>
      </c>
      <c r="V1672" s="96">
        <v>0</v>
      </c>
      <c r="W1672" s="101">
        <f t="shared" si="374"/>
        <v>0</v>
      </c>
      <c r="X1672" s="102">
        <f t="shared" si="375"/>
        <v>0</v>
      </c>
      <c r="Y1672" s="103" t="b">
        <f t="shared" si="376"/>
        <v>0</v>
      </c>
      <c r="Z1672" s="74">
        <v>0</v>
      </c>
      <c r="AA1672" s="69"/>
      <c r="AB1672" s="69" t="s">
        <v>133</v>
      </c>
      <c r="AC1672" s="69"/>
      <c r="AD1672" s="3">
        <f t="shared" si="377"/>
        <v>1</v>
      </c>
      <c r="AE1672" s="112"/>
    </row>
    <row r="1673" spans="1:31" ht="14.25" customHeight="1">
      <c r="A1673" s="113" t="s">
        <v>133</v>
      </c>
      <c r="B1673" s="114" t="s">
        <v>40</v>
      </c>
      <c r="C1673" s="114" t="s">
        <v>3606</v>
      </c>
      <c r="D1673" s="114">
        <v>1000004670</v>
      </c>
      <c r="E1673" s="114" t="s">
        <v>3607</v>
      </c>
      <c r="F1673" s="115">
        <v>46091</v>
      </c>
      <c r="G1673" s="66" t="str">
        <f t="shared" si="364"/>
        <v>Targeted Dealer</v>
      </c>
      <c r="H1673" s="113"/>
      <c r="I1673" s="67">
        <v>20</v>
      </c>
      <c r="J1673" s="67">
        <f t="shared" si="365"/>
        <v>18.666666666666664</v>
      </c>
      <c r="K1673" s="68">
        <v>0</v>
      </c>
      <c r="L1673" s="68">
        <f t="shared" si="366"/>
        <v>20</v>
      </c>
      <c r="M1673" s="68">
        <f t="shared" si="367"/>
        <v>0</v>
      </c>
      <c r="N1673" s="96">
        <v>15</v>
      </c>
      <c r="O1673" s="97" t="str">
        <f t="shared" si="368"/>
        <v>Mar</v>
      </c>
      <c r="P1673" s="96">
        <f t="shared" si="369"/>
        <v>15</v>
      </c>
      <c r="Q1673" s="98">
        <f t="shared" si="370"/>
        <v>-15</v>
      </c>
      <c r="R1673" s="97">
        <f t="shared" si="371"/>
        <v>-1</v>
      </c>
      <c r="S1673" s="99" t="str">
        <f t="shared" si="372"/>
        <v>DEGROWTH</v>
      </c>
      <c r="T1673" s="68">
        <v>0</v>
      </c>
      <c r="U1673" s="100" t="str">
        <f t="shared" si="373"/>
        <v>Apr</v>
      </c>
      <c r="V1673" s="96">
        <v>0</v>
      </c>
      <c r="W1673" s="101">
        <f t="shared" si="374"/>
        <v>0</v>
      </c>
      <c r="X1673" s="102">
        <f t="shared" si="375"/>
        <v>0</v>
      </c>
      <c r="Y1673" s="103" t="b">
        <f t="shared" si="376"/>
        <v>0</v>
      </c>
      <c r="Z1673" s="74">
        <v>0</v>
      </c>
      <c r="AA1673" s="69"/>
      <c r="AB1673" s="69" t="s">
        <v>133</v>
      </c>
      <c r="AC1673" s="69"/>
      <c r="AD1673" s="3">
        <f t="shared" si="377"/>
        <v>1</v>
      </c>
      <c r="AE1673" s="112"/>
    </row>
    <row r="1674" spans="1:31" ht="14.25" customHeight="1">
      <c r="A1674" s="113" t="s">
        <v>133</v>
      </c>
      <c r="B1674" s="114" t="s">
        <v>40</v>
      </c>
      <c r="C1674" s="114" t="s">
        <v>3608</v>
      </c>
      <c r="D1674" s="114">
        <v>1000004683</v>
      </c>
      <c r="E1674" s="114" t="s">
        <v>3609</v>
      </c>
      <c r="F1674" s="115">
        <v>46099</v>
      </c>
      <c r="G1674" s="66" t="str">
        <f t="shared" si="364"/>
        <v>Targeted Dealer</v>
      </c>
      <c r="H1674" s="113"/>
      <c r="I1674" s="67">
        <v>20</v>
      </c>
      <c r="J1674" s="67">
        <f t="shared" si="365"/>
        <v>18.666666666666664</v>
      </c>
      <c r="K1674" s="68">
        <v>45</v>
      </c>
      <c r="L1674" s="68">
        <f t="shared" si="366"/>
        <v>-25</v>
      </c>
      <c r="M1674" s="68">
        <f t="shared" si="367"/>
        <v>241.07142857142858</v>
      </c>
      <c r="N1674" s="96">
        <v>0</v>
      </c>
      <c r="O1674" s="97" t="str">
        <f t="shared" si="368"/>
        <v>Mar</v>
      </c>
      <c r="P1674" s="96">
        <f t="shared" si="369"/>
        <v>0</v>
      </c>
      <c r="Q1674" s="98">
        <f t="shared" si="370"/>
        <v>45</v>
      </c>
      <c r="R1674" s="97" t="str">
        <f t="shared" si="371"/>
        <v xml:space="preserve"> </v>
      </c>
      <c r="S1674" s="99" t="b">
        <f t="shared" si="372"/>
        <v>0</v>
      </c>
      <c r="T1674" s="68">
        <v>0</v>
      </c>
      <c r="U1674" s="100" t="str">
        <f t="shared" si="373"/>
        <v>Apr</v>
      </c>
      <c r="V1674" s="96">
        <v>0</v>
      </c>
      <c r="W1674" s="101">
        <f t="shared" si="374"/>
        <v>45</v>
      </c>
      <c r="X1674" s="102">
        <f t="shared" si="375"/>
        <v>0</v>
      </c>
      <c r="Y1674" s="103" t="b">
        <f t="shared" si="376"/>
        <v>0</v>
      </c>
      <c r="Z1674" s="74">
        <v>0</v>
      </c>
      <c r="AA1674" s="69"/>
      <c r="AB1674" s="69" t="s">
        <v>133</v>
      </c>
      <c r="AC1674" s="69"/>
      <c r="AD1674" s="3">
        <f t="shared" si="377"/>
        <v>0</v>
      </c>
      <c r="AE1674" s="112"/>
    </row>
    <row r="1675" spans="1:31" ht="14.25" customHeight="1">
      <c r="A1675" s="113" t="s">
        <v>134</v>
      </c>
      <c r="B1675" s="114" t="s">
        <v>58</v>
      </c>
      <c r="C1675" s="114" t="s">
        <v>3610</v>
      </c>
      <c r="D1675" s="114">
        <v>1000004667</v>
      </c>
      <c r="E1675" s="114" t="s">
        <v>3611</v>
      </c>
      <c r="F1675" s="115">
        <v>46086</v>
      </c>
      <c r="G1675" s="66" t="str">
        <f t="shared" si="364"/>
        <v>Targeted Dealer</v>
      </c>
      <c r="H1675" s="113"/>
      <c r="I1675" s="67">
        <v>50</v>
      </c>
      <c r="J1675" s="67">
        <f t="shared" si="365"/>
        <v>46.666666666666671</v>
      </c>
      <c r="K1675" s="68">
        <v>38</v>
      </c>
      <c r="L1675" s="68">
        <f t="shared" si="366"/>
        <v>12</v>
      </c>
      <c r="M1675" s="68">
        <f t="shared" si="367"/>
        <v>81.428571428571416</v>
      </c>
      <c r="N1675" s="96">
        <v>32</v>
      </c>
      <c r="O1675" s="97" t="str">
        <f t="shared" si="368"/>
        <v>Mar</v>
      </c>
      <c r="P1675" s="96">
        <f t="shared" si="369"/>
        <v>32</v>
      </c>
      <c r="Q1675" s="98">
        <f t="shared" si="370"/>
        <v>6</v>
      </c>
      <c r="R1675" s="97">
        <f t="shared" si="371"/>
        <v>0.1875</v>
      </c>
      <c r="S1675" s="99" t="str">
        <f t="shared" si="372"/>
        <v>GROWTH</v>
      </c>
      <c r="T1675" s="68">
        <v>0</v>
      </c>
      <c r="U1675" s="100" t="str">
        <f t="shared" si="373"/>
        <v>Apr</v>
      </c>
      <c r="V1675" s="96">
        <v>0</v>
      </c>
      <c r="W1675" s="101">
        <f t="shared" si="374"/>
        <v>38</v>
      </c>
      <c r="X1675" s="102">
        <f t="shared" si="375"/>
        <v>0</v>
      </c>
      <c r="Y1675" s="103" t="b">
        <f t="shared" si="376"/>
        <v>0</v>
      </c>
      <c r="Z1675" s="74">
        <v>0</v>
      </c>
      <c r="AA1675" s="69"/>
      <c r="AB1675" s="69" t="s">
        <v>133</v>
      </c>
      <c r="AC1675" s="69"/>
      <c r="AD1675" s="3">
        <f t="shared" si="377"/>
        <v>0</v>
      </c>
      <c r="AE1675" s="112"/>
    </row>
    <row r="1676" spans="1:31" ht="14.25" customHeight="1">
      <c r="A1676" s="113" t="s">
        <v>134</v>
      </c>
      <c r="B1676" s="114" t="s">
        <v>62</v>
      </c>
      <c r="C1676" s="114" t="s">
        <v>3612</v>
      </c>
      <c r="D1676" s="114">
        <v>1000000309</v>
      </c>
      <c r="E1676" s="114" t="s">
        <v>3613</v>
      </c>
      <c r="F1676" s="115">
        <v>44738</v>
      </c>
      <c r="G1676" s="66" t="str">
        <f t="shared" si="364"/>
        <v>Targeted Dealer</v>
      </c>
      <c r="H1676" s="113"/>
      <c r="I1676" s="67">
        <v>20</v>
      </c>
      <c r="J1676" s="67">
        <f t="shared" si="365"/>
        <v>18.666666666666664</v>
      </c>
      <c r="K1676" s="68">
        <v>7</v>
      </c>
      <c r="L1676" s="68">
        <f t="shared" si="366"/>
        <v>13</v>
      </c>
      <c r="M1676" s="68">
        <f t="shared" si="367"/>
        <v>37.500000000000007</v>
      </c>
      <c r="N1676" s="96">
        <v>0</v>
      </c>
      <c r="O1676" s="97" t="str">
        <f t="shared" si="368"/>
        <v>Mar</v>
      </c>
      <c r="P1676" s="96">
        <f t="shared" si="369"/>
        <v>0</v>
      </c>
      <c r="Q1676" s="98">
        <f t="shared" si="370"/>
        <v>7</v>
      </c>
      <c r="R1676" s="97" t="str">
        <f t="shared" si="371"/>
        <v xml:space="preserve"> </v>
      </c>
      <c r="S1676" s="99" t="b">
        <f t="shared" si="372"/>
        <v>0</v>
      </c>
      <c r="T1676" s="68">
        <v>7</v>
      </c>
      <c r="U1676" s="100" t="str">
        <f t="shared" si="373"/>
        <v>Apr</v>
      </c>
      <c r="V1676" s="96">
        <v>7</v>
      </c>
      <c r="W1676" s="101">
        <f t="shared" si="374"/>
        <v>0</v>
      </c>
      <c r="X1676" s="102">
        <f t="shared" si="375"/>
        <v>0</v>
      </c>
      <c r="Y1676" s="103" t="str">
        <f t="shared" si="376"/>
        <v>GROWTH</v>
      </c>
      <c r="Z1676" s="74">
        <v>0</v>
      </c>
      <c r="AA1676" s="69"/>
      <c r="AB1676" s="69" t="s">
        <v>133</v>
      </c>
      <c r="AC1676" s="69"/>
      <c r="AD1676" s="3">
        <f t="shared" si="377"/>
        <v>0</v>
      </c>
      <c r="AE1676" s="112"/>
    </row>
    <row r="1677" spans="1:31" ht="14.25" customHeight="1">
      <c r="A1677" s="113" t="s">
        <v>134</v>
      </c>
      <c r="B1677" s="114" t="s">
        <v>62</v>
      </c>
      <c r="C1677" s="114" t="s">
        <v>3614</v>
      </c>
      <c r="D1677" s="114">
        <v>1000003115</v>
      </c>
      <c r="E1677" s="114" t="s">
        <v>3615</v>
      </c>
      <c r="F1677" s="115">
        <v>44893</v>
      </c>
      <c r="G1677" s="66" t="str">
        <f t="shared" si="364"/>
        <v>-</v>
      </c>
      <c r="H1677" s="113"/>
      <c r="I1677" s="67">
        <v>0</v>
      </c>
      <c r="J1677" s="67">
        <f t="shared" si="365"/>
        <v>0</v>
      </c>
      <c r="K1677" s="68">
        <v>3.5</v>
      </c>
      <c r="L1677" s="68">
        <f t="shared" si="366"/>
        <v>-3.5</v>
      </c>
      <c r="M1677" s="68" t="str">
        <f t="shared" si="367"/>
        <v>-</v>
      </c>
      <c r="N1677" s="96">
        <v>10.5</v>
      </c>
      <c r="O1677" s="97" t="str">
        <f t="shared" si="368"/>
        <v>Mar</v>
      </c>
      <c r="P1677" s="96">
        <f t="shared" si="369"/>
        <v>10.5</v>
      </c>
      <c r="Q1677" s="98">
        <f t="shared" si="370"/>
        <v>-7</v>
      </c>
      <c r="R1677" s="97">
        <f t="shared" si="371"/>
        <v>-0.66666666666666674</v>
      </c>
      <c r="S1677" s="99" t="str">
        <f t="shared" si="372"/>
        <v>DEGROWTH</v>
      </c>
      <c r="T1677" s="68">
        <v>0</v>
      </c>
      <c r="U1677" s="100" t="str">
        <f t="shared" si="373"/>
        <v>Apr</v>
      </c>
      <c r="V1677" s="96">
        <v>0</v>
      </c>
      <c r="W1677" s="101">
        <f t="shared" si="374"/>
        <v>3.5</v>
      </c>
      <c r="X1677" s="102">
        <f t="shared" si="375"/>
        <v>0</v>
      </c>
      <c r="Y1677" s="103" t="b">
        <f t="shared" si="376"/>
        <v>0</v>
      </c>
      <c r="Z1677" s="74">
        <v>0</v>
      </c>
      <c r="AA1677" s="69"/>
      <c r="AB1677" s="69" t="s">
        <v>133</v>
      </c>
      <c r="AC1677" s="69"/>
      <c r="AD1677" s="3">
        <f t="shared" si="377"/>
        <v>0</v>
      </c>
      <c r="AE1677" s="112"/>
    </row>
    <row r="1678" spans="1:31" ht="14.25" customHeight="1">
      <c r="A1678" s="113" t="s">
        <v>133</v>
      </c>
      <c r="B1678" s="114" t="s">
        <v>24</v>
      </c>
      <c r="C1678" s="114" t="s">
        <v>3616</v>
      </c>
      <c r="D1678" s="114">
        <v>1000003906</v>
      </c>
      <c r="E1678" s="114" t="s">
        <v>3617</v>
      </c>
      <c r="F1678" s="115">
        <v>45392</v>
      </c>
      <c r="G1678" s="66" t="str">
        <f t="shared" si="364"/>
        <v>Targeted Dealer</v>
      </c>
      <c r="H1678" s="113"/>
      <c r="I1678" s="67">
        <v>30</v>
      </c>
      <c r="J1678" s="67">
        <f t="shared" si="365"/>
        <v>28</v>
      </c>
      <c r="K1678" s="68">
        <v>26</v>
      </c>
      <c r="L1678" s="68">
        <f t="shared" si="366"/>
        <v>4</v>
      </c>
      <c r="M1678" s="68">
        <f t="shared" si="367"/>
        <v>92.857142857142847</v>
      </c>
      <c r="N1678" s="96">
        <v>23</v>
      </c>
      <c r="O1678" s="97" t="str">
        <f t="shared" si="368"/>
        <v>Mar</v>
      </c>
      <c r="P1678" s="96">
        <f t="shared" si="369"/>
        <v>23</v>
      </c>
      <c r="Q1678" s="98">
        <f t="shared" si="370"/>
        <v>3</v>
      </c>
      <c r="R1678" s="97">
        <f t="shared" si="371"/>
        <v>0.13043478260869557</v>
      </c>
      <c r="S1678" s="99" t="str">
        <f t="shared" si="372"/>
        <v>GROWTH</v>
      </c>
      <c r="T1678" s="68">
        <v>26</v>
      </c>
      <c r="U1678" s="100" t="str">
        <f t="shared" si="373"/>
        <v>Apr</v>
      </c>
      <c r="V1678" s="96">
        <v>26</v>
      </c>
      <c r="W1678" s="101">
        <f t="shared" si="374"/>
        <v>0</v>
      </c>
      <c r="X1678" s="102">
        <f t="shared" si="375"/>
        <v>0</v>
      </c>
      <c r="Y1678" s="103" t="str">
        <f t="shared" si="376"/>
        <v>GROWTH</v>
      </c>
      <c r="Z1678" s="74">
        <v>0</v>
      </c>
      <c r="AA1678" s="69"/>
      <c r="AB1678" s="69" t="s">
        <v>133</v>
      </c>
      <c r="AC1678" s="69"/>
      <c r="AD1678" s="3">
        <f t="shared" si="377"/>
        <v>0</v>
      </c>
      <c r="AE1678" s="112"/>
    </row>
    <row r="1679" spans="1:31" ht="14.25" customHeight="1">
      <c r="A1679" s="113" t="s">
        <v>133</v>
      </c>
      <c r="B1679" s="114" t="s">
        <v>51</v>
      </c>
      <c r="C1679" s="114" t="s">
        <v>3618</v>
      </c>
      <c r="D1679" s="114">
        <v>1000003923</v>
      </c>
      <c r="E1679" s="114" t="s">
        <v>3619</v>
      </c>
      <c r="F1679" s="115">
        <v>45412</v>
      </c>
      <c r="G1679" s="66" t="str">
        <f t="shared" si="364"/>
        <v>Targeted Dealer</v>
      </c>
      <c r="H1679" s="113"/>
      <c r="I1679" s="67">
        <v>45</v>
      </c>
      <c r="J1679" s="67">
        <f t="shared" si="365"/>
        <v>42</v>
      </c>
      <c r="K1679" s="68">
        <v>24</v>
      </c>
      <c r="L1679" s="68">
        <f t="shared" si="366"/>
        <v>21</v>
      </c>
      <c r="M1679" s="68">
        <f t="shared" si="367"/>
        <v>57.142857142857146</v>
      </c>
      <c r="N1679" s="96">
        <v>0</v>
      </c>
      <c r="O1679" s="97" t="str">
        <f t="shared" si="368"/>
        <v>Mar</v>
      </c>
      <c r="P1679" s="96">
        <f t="shared" si="369"/>
        <v>0</v>
      </c>
      <c r="Q1679" s="98">
        <f t="shared" si="370"/>
        <v>24</v>
      </c>
      <c r="R1679" s="97" t="str">
        <f t="shared" si="371"/>
        <v xml:space="preserve"> </v>
      </c>
      <c r="S1679" s="99" t="b">
        <f t="shared" si="372"/>
        <v>0</v>
      </c>
      <c r="T1679" s="68">
        <v>0</v>
      </c>
      <c r="U1679" s="100" t="str">
        <f t="shared" si="373"/>
        <v>Apr</v>
      </c>
      <c r="V1679" s="96">
        <v>0</v>
      </c>
      <c r="W1679" s="101">
        <f t="shared" si="374"/>
        <v>24</v>
      </c>
      <c r="X1679" s="102">
        <f t="shared" si="375"/>
        <v>0</v>
      </c>
      <c r="Y1679" s="103" t="b">
        <f t="shared" si="376"/>
        <v>0</v>
      </c>
      <c r="Z1679" s="74">
        <v>0</v>
      </c>
      <c r="AA1679" s="69"/>
      <c r="AB1679" s="69" t="s">
        <v>133</v>
      </c>
      <c r="AC1679" s="69"/>
      <c r="AD1679" s="3">
        <f t="shared" si="377"/>
        <v>0</v>
      </c>
      <c r="AE1679" s="112"/>
    </row>
    <row r="1680" spans="1:31" ht="14.25" customHeight="1">
      <c r="A1680" s="113" t="s">
        <v>133</v>
      </c>
      <c r="B1680" s="114" t="s">
        <v>51</v>
      </c>
      <c r="C1680" s="114" t="s">
        <v>3620</v>
      </c>
      <c r="D1680" s="114">
        <v>1000004593</v>
      </c>
      <c r="E1680" s="114" t="s">
        <v>3621</v>
      </c>
      <c r="F1680" s="115">
        <v>46020</v>
      </c>
      <c r="G1680" s="66" t="str">
        <f t="shared" si="364"/>
        <v>Targeted Dealer</v>
      </c>
      <c r="H1680" s="113"/>
      <c r="I1680" s="67">
        <v>23</v>
      </c>
      <c r="J1680" s="67">
        <f t="shared" si="365"/>
        <v>21.466666666666669</v>
      </c>
      <c r="K1680" s="68">
        <v>24</v>
      </c>
      <c r="L1680" s="68">
        <f t="shared" si="366"/>
        <v>-1</v>
      </c>
      <c r="M1680" s="68">
        <f t="shared" si="367"/>
        <v>111.80124223602485</v>
      </c>
      <c r="N1680" s="96">
        <v>24</v>
      </c>
      <c r="O1680" s="97" t="str">
        <f t="shared" si="368"/>
        <v>Mar</v>
      </c>
      <c r="P1680" s="96">
        <f t="shared" si="369"/>
        <v>24</v>
      </c>
      <c r="Q1680" s="98">
        <f t="shared" si="370"/>
        <v>0</v>
      </c>
      <c r="R1680" s="97">
        <f t="shared" si="371"/>
        <v>0</v>
      </c>
      <c r="S1680" s="99" t="str">
        <f t="shared" si="372"/>
        <v>GROWTH</v>
      </c>
      <c r="T1680" s="68">
        <v>0</v>
      </c>
      <c r="U1680" s="100" t="str">
        <f t="shared" si="373"/>
        <v>Apr</v>
      </c>
      <c r="V1680" s="96">
        <v>0</v>
      </c>
      <c r="W1680" s="101">
        <f t="shared" si="374"/>
        <v>24</v>
      </c>
      <c r="X1680" s="102">
        <f t="shared" si="375"/>
        <v>0</v>
      </c>
      <c r="Y1680" s="103" t="b">
        <f t="shared" si="376"/>
        <v>0</v>
      </c>
      <c r="Z1680" s="74">
        <v>0</v>
      </c>
      <c r="AA1680" s="69"/>
      <c r="AB1680" s="69" t="s">
        <v>133</v>
      </c>
      <c r="AC1680" s="69"/>
      <c r="AD1680" s="3">
        <f t="shared" si="377"/>
        <v>0</v>
      </c>
      <c r="AE1680" s="112"/>
    </row>
    <row r="1681" spans="1:31" ht="14.25" customHeight="1">
      <c r="A1681" s="113" t="s">
        <v>134</v>
      </c>
      <c r="B1681" s="114" t="s">
        <v>84</v>
      </c>
      <c r="C1681" s="114" t="s">
        <v>3622</v>
      </c>
      <c r="D1681" s="114">
        <v>1000002603</v>
      </c>
      <c r="E1681" s="114" t="s">
        <v>3623</v>
      </c>
      <c r="F1681" s="115">
        <v>44738</v>
      </c>
      <c r="G1681" s="66" t="str">
        <f t="shared" si="364"/>
        <v>Targeted Dealer</v>
      </c>
      <c r="H1681" s="113"/>
      <c r="I1681" s="67">
        <v>10</v>
      </c>
      <c r="J1681" s="67">
        <f t="shared" si="365"/>
        <v>9.3333333333333321</v>
      </c>
      <c r="K1681" s="68">
        <v>5</v>
      </c>
      <c r="L1681" s="68">
        <f t="shared" si="366"/>
        <v>5</v>
      </c>
      <c r="M1681" s="68">
        <f t="shared" si="367"/>
        <v>53.571428571428577</v>
      </c>
      <c r="N1681" s="96">
        <v>0</v>
      </c>
      <c r="O1681" s="97" t="str">
        <f t="shared" si="368"/>
        <v>Mar</v>
      </c>
      <c r="P1681" s="96">
        <f t="shared" si="369"/>
        <v>0</v>
      </c>
      <c r="Q1681" s="98">
        <f t="shared" si="370"/>
        <v>5</v>
      </c>
      <c r="R1681" s="97" t="str">
        <f t="shared" si="371"/>
        <v xml:space="preserve"> </v>
      </c>
      <c r="S1681" s="99" t="b">
        <f t="shared" si="372"/>
        <v>0</v>
      </c>
      <c r="T1681" s="68">
        <v>10</v>
      </c>
      <c r="U1681" s="100" t="str">
        <f t="shared" si="373"/>
        <v>Apr</v>
      </c>
      <c r="V1681" s="96">
        <v>10</v>
      </c>
      <c r="W1681" s="101">
        <f t="shared" si="374"/>
        <v>-5</v>
      </c>
      <c r="X1681" s="102">
        <f t="shared" si="375"/>
        <v>-0.5</v>
      </c>
      <c r="Y1681" s="103" t="str">
        <f t="shared" si="376"/>
        <v>DEGROWTH</v>
      </c>
      <c r="Z1681" s="74">
        <v>0</v>
      </c>
      <c r="AA1681" s="69"/>
      <c r="AB1681" s="69" t="s">
        <v>133</v>
      </c>
      <c r="AC1681" s="69"/>
      <c r="AD1681" s="3">
        <f t="shared" si="377"/>
        <v>0</v>
      </c>
      <c r="AE1681" s="112"/>
    </row>
    <row r="1682" spans="1:31" ht="14.25" customHeight="1">
      <c r="A1682" s="113" t="s">
        <v>134</v>
      </c>
      <c r="B1682" s="114" t="s">
        <v>84</v>
      </c>
      <c r="C1682" s="114" t="s">
        <v>3624</v>
      </c>
      <c r="D1682" s="114">
        <v>1000002729</v>
      </c>
      <c r="E1682" s="114" t="s">
        <v>3625</v>
      </c>
      <c r="F1682" s="115">
        <v>44739</v>
      </c>
      <c r="G1682" s="66" t="str">
        <f t="shared" si="364"/>
        <v>Targeted Dealer</v>
      </c>
      <c r="H1682" s="113"/>
      <c r="I1682" s="67">
        <v>40</v>
      </c>
      <c r="J1682" s="67">
        <f t="shared" si="365"/>
        <v>37.333333333333329</v>
      </c>
      <c r="K1682" s="68">
        <v>10.5</v>
      </c>
      <c r="L1682" s="68">
        <f t="shared" si="366"/>
        <v>29.5</v>
      </c>
      <c r="M1682" s="68">
        <f t="shared" si="367"/>
        <v>28.125000000000004</v>
      </c>
      <c r="N1682" s="96">
        <v>10</v>
      </c>
      <c r="O1682" s="97" t="str">
        <f t="shared" si="368"/>
        <v>Mar</v>
      </c>
      <c r="P1682" s="96">
        <f t="shared" si="369"/>
        <v>10</v>
      </c>
      <c r="Q1682" s="98">
        <f t="shared" si="370"/>
        <v>0.5</v>
      </c>
      <c r="R1682" s="97">
        <f t="shared" si="371"/>
        <v>5.0000000000000044E-2</v>
      </c>
      <c r="S1682" s="99" t="str">
        <f t="shared" si="372"/>
        <v>GROWTH</v>
      </c>
      <c r="T1682" s="68">
        <v>0</v>
      </c>
      <c r="U1682" s="100" t="str">
        <f t="shared" si="373"/>
        <v>Apr</v>
      </c>
      <c r="V1682" s="96">
        <v>0</v>
      </c>
      <c r="W1682" s="101">
        <f t="shared" si="374"/>
        <v>10.5</v>
      </c>
      <c r="X1682" s="102">
        <f t="shared" si="375"/>
        <v>0</v>
      </c>
      <c r="Y1682" s="103" t="b">
        <f t="shared" si="376"/>
        <v>0</v>
      </c>
      <c r="Z1682" s="74">
        <v>0</v>
      </c>
      <c r="AA1682" s="69"/>
      <c r="AB1682" s="69" t="s">
        <v>133</v>
      </c>
      <c r="AC1682" s="69"/>
      <c r="AD1682" s="3">
        <f t="shared" si="377"/>
        <v>0</v>
      </c>
      <c r="AE1682" s="112"/>
    </row>
    <row r="1683" spans="1:31" ht="14.25" customHeight="1">
      <c r="A1683" s="113" t="s">
        <v>130</v>
      </c>
      <c r="B1683" s="114" t="s">
        <v>108</v>
      </c>
      <c r="C1683" s="114" t="s">
        <v>3626</v>
      </c>
      <c r="D1683" s="114">
        <v>1000004675</v>
      </c>
      <c r="E1683" s="114" t="s">
        <v>3627</v>
      </c>
      <c r="F1683" s="115">
        <v>46078</v>
      </c>
      <c r="G1683" s="66" t="str">
        <f t="shared" si="364"/>
        <v>Targeted Dealer</v>
      </c>
      <c r="H1683" s="113"/>
      <c r="I1683" s="67">
        <v>105</v>
      </c>
      <c r="J1683" s="67">
        <f t="shared" si="365"/>
        <v>98</v>
      </c>
      <c r="K1683" s="68">
        <v>107</v>
      </c>
      <c r="L1683" s="68">
        <f t="shared" si="366"/>
        <v>-2</v>
      </c>
      <c r="M1683" s="68">
        <f t="shared" si="367"/>
        <v>109.18367346938776</v>
      </c>
      <c r="N1683" s="96">
        <v>91</v>
      </c>
      <c r="O1683" s="97" t="str">
        <f t="shared" si="368"/>
        <v>Mar</v>
      </c>
      <c r="P1683" s="96">
        <f t="shared" si="369"/>
        <v>91</v>
      </c>
      <c r="Q1683" s="98">
        <f t="shared" si="370"/>
        <v>16</v>
      </c>
      <c r="R1683" s="97">
        <f t="shared" si="371"/>
        <v>0.17582417582417587</v>
      </c>
      <c r="S1683" s="99" t="str">
        <f t="shared" si="372"/>
        <v>GROWTH</v>
      </c>
      <c r="T1683" s="68">
        <v>0</v>
      </c>
      <c r="U1683" s="100" t="str">
        <f t="shared" si="373"/>
        <v>Apr</v>
      </c>
      <c r="V1683" s="96">
        <v>0</v>
      </c>
      <c r="W1683" s="101">
        <f t="shared" si="374"/>
        <v>107</v>
      </c>
      <c r="X1683" s="102">
        <f t="shared" si="375"/>
        <v>0</v>
      </c>
      <c r="Y1683" s="103" t="b">
        <f t="shared" si="376"/>
        <v>0</v>
      </c>
      <c r="Z1683" s="74">
        <v>0</v>
      </c>
      <c r="AA1683" s="69"/>
      <c r="AB1683" s="69" t="s">
        <v>133</v>
      </c>
      <c r="AC1683" s="69"/>
      <c r="AD1683" s="3">
        <f t="shared" si="377"/>
        <v>0</v>
      </c>
      <c r="AE1683" s="112"/>
    </row>
    <row r="1684" spans="1:31" ht="14.25" customHeight="1">
      <c r="A1684" s="113" t="s">
        <v>133</v>
      </c>
      <c r="B1684" s="114" t="s">
        <v>30</v>
      </c>
      <c r="C1684" s="114" t="s">
        <v>3628</v>
      </c>
      <c r="D1684" s="114">
        <v>1000000920</v>
      </c>
      <c r="E1684" s="114" t="s">
        <v>3629</v>
      </c>
      <c r="F1684" s="115">
        <v>44738</v>
      </c>
      <c r="G1684" s="66" t="str">
        <f t="shared" si="364"/>
        <v>Targeted Dealer</v>
      </c>
      <c r="H1684" s="113"/>
      <c r="I1684" s="67">
        <v>100</v>
      </c>
      <c r="J1684" s="67">
        <f t="shared" si="365"/>
        <v>93.333333333333343</v>
      </c>
      <c r="K1684" s="68">
        <v>75</v>
      </c>
      <c r="L1684" s="68">
        <f t="shared" si="366"/>
        <v>25</v>
      </c>
      <c r="M1684" s="68">
        <f t="shared" si="367"/>
        <v>80.357142857142847</v>
      </c>
      <c r="N1684" s="96">
        <v>80</v>
      </c>
      <c r="O1684" s="97" t="str">
        <f t="shared" si="368"/>
        <v>Mar</v>
      </c>
      <c r="P1684" s="96">
        <f t="shared" si="369"/>
        <v>80</v>
      </c>
      <c r="Q1684" s="98">
        <f t="shared" si="370"/>
        <v>-5</v>
      </c>
      <c r="R1684" s="97">
        <f t="shared" si="371"/>
        <v>-6.25E-2</v>
      </c>
      <c r="S1684" s="99" t="str">
        <f t="shared" si="372"/>
        <v>DEGROWTH</v>
      </c>
      <c r="T1684" s="68">
        <v>80</v>
      </c>
      <c r="U1684" s="100" t="str">
        <f t="shared" si="373"/>
        <v>Apr</v>
      </c>
      <c r="V1684" s="96">
        <v>80</v>
      </c>
      <c r="W1684" s="101">
        <f t="shared" si="374"/>
        <v>-5</v>
      </c>
      <c r="X1684" s="102">
        <f t="shared" si="375"/>
        <v>-6.25E-2</v>
      </c>
      <c r="Y1684" s="103" t="str">
        <f t="shared" si="376"/>
        <v>DEGROWTH</v>
      </c>
      <c r="Z1684" s="74">
        <v>0</v>
      </c>
      <c r="AA1684" s="69"/>
      <c r="AB1684" s="69" t="s">
        <v>133</v>
      </c>
      <c r="AC1684" s="69"/>
      <c r="AD1684" s="3">
        <f t="shared" si="377"/>
        <v>0</v>
      </c>
      <c r="AE1684" s="112"/>
    </row>
    <row r="1685" spans="1:31" ht="14.25" customHeight="1">
      <c r="A1685" s="113" t="s">
        <v>134</v>
      </c>
      <c r="B1685" s="114" t="s">
        <v>69</v>
      </c>
      <c r="C1685" s="114" t="s">
        <v>3630</v>
      </c>
      <c r="D1685" s="114">
        <v>1000004661</v>
      </c>
      <c r="E1685" s="114" t="s">
        <v>3631</v>
      </c>
      <c r="F1685" s="115">
        <v>46076</v>
      </c>
      <c r="G1685" s="66" t="str">
        <f t="shared" si="364"/>
        <v>Targeted Dealer</v>
      </c>
      <c r="H1685" s="113"/>
      <c r="I1685" s="67">
        <v>50</v>
      </c>
      <c r="J1685" s="67">
        <f t="shared" si="365"/>
        <v>46.666666666666671</v>
      </c>
      <c r="K1685" s="68">
        <v>47</v>
      </c>
      <c r="L1685" s="68">
        <f t="shared" si="366"/>
        <v>3</v>
      </c>
      <c r="M1685" s="68">
        <f t="shared" si="367"/>
        <v>100.71428571428569</v>
      </c>
      <c r="N1685" s="96">
        <v>75</v>
      </c>
      <c r="O1685" s="97" t="str">
        <f t="shared" si="368"/>
        <v>Mar</v>
      </c>
      <c r="P1685" s="96">
        <f t="shared" si="369"/>
        <v>75</v>
      </c>
      <c r="Q1685" s="98">
        <f t="shared" si="370"/>
        <v>-28</v>
      </c>
      <c r="R1685" s="97">
        <f t="shared" si="371"/>
        <v>-0.37333333333333329</v>
      </c>
      <c r="S1685" s="99" t="str">
        <f t="shared" si="372"/>
        <v>DEGROWTH</v>
      </c>
      <c r="T1685" s="68">
        <v>0</v>
      </c>
      <c r="U1685" s="100" t="str">
        <f t="shared" si="373"/>
        <v>Apr</v>
      </c>
      <c r="V1685" s="96">
        <v>0</v>
      </c>
      <c r="W1685" s="101">
        <f t="shared" si="374"/>
        <v>47</v>
      </c>
      <c r="X1685" s="102">
        <f t="shared" si="375"/>
        <v>0</v>
      </c>
      <c r="Y1685" s="103" t="b">
        <f t="shared" si="376"/>
        <v>0</v>
      </c>
      <c r="Z1685" s="74">
        <v>0</v>
      </c>
      <c r="AA1685" s="69"/>
      <c r="AB1685" s="69" t="s">
        <v>133</v>
      </c>
      <c r="AC1685" s="69"/>
      <c r="AD1685" s="3">
        <f t="shared" si="377"/>
        <v>0</v>
      </c>
      <c r="AE1685" s="112"/>
    </row>
    <row r="1686" spans="1:31" ht="14.25" customHeight="1">
      <c r="A1686" s="113" t="s">
        <v>132</v>
      </c>
      <c r="B1686" s="114" t="s">
        <v>105</v>
      </c>
      <c r="C1686" s="114" t="s">
        <v>3632</v>
      </c>
      <c r="D1686" s="114">
        <v>1000004642</v>
      </c>
      <c r="E1686" s="114" t="s">
        <v>3633</v>
      </c>
      <c r="F1686" s="115">
        <v>46066</v>
      </c>
      <c r="G1686" s="66" t="str">
        <f t="shared" si="364"/>
        <v>Targeted Dealer</v>
      </c>
      <c r="H1686" s="113"/>
      <c r="I1686" s="67">
        <v>30</v>
      </c>
      <c r="J1686" s="67">
        <f t="shared" si="365"/>
        <v>28</v>
      </c>
      <c r="K1686" s="68">
        <v>25</v>
      </c>
      <c r="L1686" s="68">
        <f t="shared" si="366"/>
        <v>5</v>
      </c>
      <c r="M1686" s="68">
        <f t="shared" si="367"/>
        <v>89.285714285714278</v>
      </c>
      <c r="N1686" s="96">
        <v>15</v>
      </c>
      <c r="O1686" s="97" t="str">
        <f t="shared" si="368"/>
        <v>Mar</v>
      </c>
      <c r="P1686" s="96">
        <f t="shared" si="369"/>
        <v>15</v>
      </c>
      <c r="Q1686" s="98">
        <f t="shared" si="370"/>
        <v>10</v>
      </c>
      <c r="R1686" s="97">
        <f t="shared" si="371"/>
        <v>0.66666666666666674</v>
      </c>
      <c r="S1686" s="99" t="str">
        <f t="shared" si="372"/>
        <v>GROWTH</v>
      </c>
      <c r="T1686" s="68">
        <v>0</v>
      </c>
      <c r="U1686" s="100" t="str">
        <f t="shared" si="373"/>
        <v>Apr</v>
      </c>
      <c r="V1686" s="96">
        <v>0</v>
      </c>
      <c r="W1686" s="101">
        <f t="shared" si="374"/>
        <v>25</v>
      </c>
      <c r="X1686" s="102">
        <f t="shared" si="375"/>
        <v>0</v>
      </c>
      <c r="Y1686" s="103" t="b">
        <f t="shared" si="376"/>
        <v>0</v>
      </c>
      <c r="Z1686" s="74">
        <v>0</v>
      </c>
      <c r="AA1686" s="69"/>
      <c r="AB1686" s="69" t="s">
        <v>133</v>
      </c>
      <c r="AC1686" s="69"/>
      <c r="AD1686" s="3">
        <f t="shared" si="377"/>
        <v>0</v>
      </c>
      <c r="AE1686" s="112"/>
    </row>
    <row r="1687" spans="1:31" ht="14.25" customHeight="1">
      <c r="A1687" s="113" t="s">
        <v>132</v>
      </c>
      <c r="B1687" s="114" t="s">
        <v>105</v>
      </c>
      <c r="C1687" s="114" t="s">
        <v>3634</v>
      </c>
      <c r="D1687" s="114">
        <v>1000004657</v>
      </c>
      <c r="E1687" s="114" t="s">
        <v>3635</v>
      </c>
      <c r="F1687" s="115">
        <v>46075</v>
      </c>
      <c r="G1687" s="66" t="str">
        <f t="shared" si="364"/>
        <v>Targeted Dealer</v>
      </c>
      <c r="H1687" s="113"/>
      <c r="I1687" s="67">
        <v>500</v>
      </c>
      <c r="J1687" s="67">
        <f t="shared" si="365"/>
        <v>466.66666666666669</v>
      </c>
      <c r="K1687" s="68">
        <v>794</v>
      </c>
      <c r="L1687" s="68">
        <f t="shared" si="366"/>
        <v>-294</v>
      </c>
      <c r="M1687" s="68">
        <f t="shared" si="367"/>
        <v>170.14285714285714</v>
      </c>
      <c r="N1687" s="96">
        <v>250</v>
      </c>
      <c r="O1687" s="97" t="str">
        <f t="shared" si="368"/>
        <v>Mar</v>
      </c>
      <c r="P1687" s="96">
        <f t="shared" si="369"/>
        <v>250</v>
      </c>
      <c r="Q1687" s="98">
        <f t="shared" si="370"/>
        <v>544</v>
      </c>
      <c r="R1687" s="97">
        <f t="shared" si="371"/>
        <v>2.1760000000000002</v>
      </c>
      <c r="S1687" s="99" t="str">
        <f t="shared" si="372"/>
        <v>GROWTH</v>
      </c>
      <c r="T1687" s="68">
        <v>0</v>
      </c>
      <c r="U1687" s="100" t="str">
        <f t="shared" si="373"/>
        <v>Apr</v>
      </c>
      <c r="V1687" s="96">
        <v>0</v>
      </c>
      <c r="W1687" s="101">
        <f t="shared" si="374"/>
        <v>794</v>
      </c>
      <c r="X1687" s="102">
        <f t="shared" si="375"/>
        <v>0</v>
      </c>
      <c r="Y1687" s="103" t="b">
        <f t="shared" si="376"/>
        <v>0</v>
      </c>
      <c r="Z1687" s="74">
        <v>0</v>
      </c>
      <c r="AA1687" s="69"/>
      <c r="AB1687" s="69" t="s">
        <v>133</v>
      </c>
      <c r="AC1687" s="69"/>
      <c r="AD1687" s="3">
        <f t="shared" si="377"/>
        <v>0</v>
      </c>
      <c r="AE1687" s="112"/>
    </row>
    <row r="1688" spans="1:31" ht="14.25" customHeight="1">
      <c r="A1688" s="113" t="s">
        <v>132</v>
      </c>
      <c r="B1688" s="114" t="s">
        <v>105</v>
      </c>
      <c r="C1688" s="114" t="s">
        <v>3636</v>
      </c>
      <c r="D1688" s="114">
        <v>1000004658</v>
      </c>
      <c r="E1688" s="114" t="s">
        <v>3637</v>
      </c>
      <c r="F1688" s="115">
        <v>46076</v>
      </c>
      <c r="G1688" s="66" t="str">
        <f t="shared" si="364"/>
        <v>Targeted Dealer</v>
      </c>
      <c r="H1688" s="113"/>
      <c r="I1688" s="67">
        <v>300</v>
      </c>
      <c r="J1688" s="67">
        <f t="shared" si="365"/>
        <v>280</v>
      </c>
      <c r="K1688" s="68">
        <v>338</v>
      </c>
      <c r="L1688" s="68">
        <f t="shared" si="366"/>
        <v>-38</v>
      </c>
      <c r="M1688" s="68">
        <f t="shared" si="367"/>
        <v>120.71428571428572</v>
      </c>
      <c r="N1688" s="96">
        <v>125</v>
      </c>
      <c r="O1688" s="97" t="str">
        <f t="shared" si="368"/>
        <v>Mar</v>
      </c>
      <c r="P1688" s="96">
        <f t="shared" si="369"/>
        <v>125</v>
      </c>
      <c r="Q1688" s="98">
        <f t="shared" si="370"/>
        <v>213</v>
      </c>
      <c r="R1688" s="97">
        <f t="shared" si="371"/>
        <v>1.7040000000000002</v>
      </c>
      <c r="S1688" s="99" t="str">
        <f t="shared" si="372"/>
        <v>GROWTH</v>
      </c>
      <c r="T1688" s="68">
        <v>0</v>
      </c>
      <c r="U1688" s="100" t="str">
        <f t="shared" si="373"/>
        <v>Apr</v>
      </c>
      <c r="V1688" s="96">
        <v>0</v>
      </c>
      <c r="W1688" s="101">
        <f t="shared" si="374"/>
        <v>338</v>
      </c>
      <c r="X1688" s="102">
        <f t="shared" si="375"/>
        <v>0</v>
      </c>
      <c r="Y1688" s="103" t="b">
        <f t="shared" si="376"/>
        <v>0</v>
      </c>
      <c r="Z1688" s="74">
        <v>0</v>
      </c>
      <c r="AA1688" s="69"/>
      <c r="AB1688" s="69" t="s">
        <v>133</v>
      </c>
      <c r="AC1688" s="69"/>
      <c r="AD1688" s="3">
        <f t="shared" si="377"/>
        <v>0</v>
      </c>
      <c r="AE1688" s="112"/>
    </row>
    <row r="1689" spans="1:31" ht="14.25" customHeight="1">
      <c r="A1689" s="113" t="s">
        <v>132</v>
      </c>
      <c r="B1689" s="114" t="s">
        <v>105</v>
      </c>
      <c r="C1689" s="114" t="s">
        <v>3638</v>
      </c>
      <c r="D1689" s="114">
        <v>1000004664</v>
      </c>
      <c r="E1689" s="114" t="s">
        <v>3639</v>
      </c>
      <c r="F1689" s="115">
        <v>46079</v>
      </c>
      <c r="G1689" s="66" t="str">
        <f t="shared" si="364"/>
        <v>Targeted Dealer</v>
      </c>
      <c r="H1689" s="113"/>
      <c r="I1689" s="67">
        <v>100</v>
      </c>
      <c r="J1689" s="67">
        <f t="shared" si="365"/>
        <v>93.333333333333343</v>
      </c>
      <c r="K1689" s="68">
        <v>180</v>
      </c>
      <c r="L1689" s="68">
        <f t="shared" si="366"/>
        <v>-80</v>
      </c>
      <c r="M1689" s="68">
        <f t="shared" si="367"/>
        <v>192.85714285714283</v>
      </c>
      <c r="N1689" s="96">
        <v>50</v>
      </c>
      <c r="O1689" s="97" t="str">
        <f t="shared" si="368"/>
        <v>Mar</v>
      </c>
      <c r="P1689" s="96">
        <f t="shared" si="369"/>
        <v>50</v>
      </c>
      <c r="Q1689" s="98">
        <f t="shared" si="370"/>
        <v>130</v>
      </c>
      <c r="R1689" s="97">
        <f t="shared" si="371"/>
        <v>2.6</v>
      </c>
      <c r="S1689" s="99" t="str">
        <f t="shared" si="372"/>
        <v>GROWTH</v>
      </c>
      <c r="T1689" s="68">
        <v>0</v>
      </c>
      <c r="U1689" s="100" t="str">
        <f t="shared" si="373"/>
        <v>Apr</v>
      </c>
      <c r="V1689" s="96">
        <v>0</v>
      </c>
      <c r="W1689" s="101">
        <f t="shared" si="374"/>
        <v>180</v>
      </c>
      <c r="X1689" s="102">
        <f t="shared" si="375"/>
        <v>0</v>
      </c>
      <c r="Y1689" s="103" t="b">
        <f t="shared" si="376"/>
        <v>0</v>
      </c>
      <c r="Z1689" s="74">
        <v>0</v>
      </c>
      <c r="AA1689" s="69"/>
      <c r="AB1689" s="69" t="s">
        <v>133</v>
      </c>
      <c r="AC1689" s="69"/>
      <c r="AD1689" s="3">
        <f t="shared" si="377"/>
        <v>0</v>
      </c>
      <c r="AE1689" s="112"/>
    </row>
    <row r="1690" spans="1:31" ht="14.25" customHeight="1">
      <c r="A1690" s="113" t="s">
        <v>132</v>
      </c>
      <c r="B1690" s="114" t="s">
        <v>105</v>
      </c>
      <c r="C1690" s="114" t="s">
        <v>3640</v>
      </c>
      <c r="D1690" s="114">
        <v>1000004665</v>
      </c>
      <c r="E1690" s="114" t="s">
        <v>3641</v>
      </c>
      <c r="F1690" s="115">
        <v>46079</v>
      </c>
      <c r="G1690" s="66" t="str">
        <f t="shared" si="364"/>
        <v>Targeted Dealer</v>
      </c>
      <c r="H1690" s="113"/>
      <c r="I1690" s="67">
        <v>350</v>
      </c>
      <c r="J1690" s="67">
        <f t="shared" si="365"/>
        <v>326.66666666666663</v>
      </c>
      <c r="K1690" s="68">
        <v>377</v>
      </c>
      <c r="L1690" s="68">
        <f t="shared" si="366"/>
        <v>-27</v>
      </c>
      <c r="M1690" s="68">
        <f t="shared" si="367"/>
        <v>115.40816326530614</v>
      </c>
      <c r="N1690" s="96">
        <v>50</v>
      </c>
      <c r="O1690" s="97" t="str">
        <f t="shared" si="368"/>
        <v>Mar</v>
      </c>
      <c r="P1690" s="96">
        <f t="shared" si="369"/>
        <v>50</v>
      </c>
      <c r="Q1690" s="98">
        <f t="shared" si="370"/>
        <v>327</v>
      </c>
      <c r="R1690" s="97">
        <f t="shared" si="371"/>
        <v>6.54</v>
      </c>
      <c r="S1690" s="99" t="str">
        <f t="shared" si="372"/>
        <v>GROWTH</v>
      </c>
      <c r="T1690" s="68">
        <v>0</v>
      </c>
      <c r="U1690" s="100" t="str">
        <f t="shared" si="373"/>
        <v>Apr</v>
      </c>
      <c r="V1690" s="96">
        <v>0</v>
      </c>
      <c r="W1690" s="101">
        <f t="shared" si="374"/>
        <v>377</v>
      </c>
      <c r="X1690" s="102">
        <f t="shared" si="375"/>
        <v>0</v>
      </c>
      <c r="Y1690" s="103" t="b">
        <f t="shared" si="376"/>
        <v>0</v>
      </c>
      <c r="Z1690" s="74">
        <v>0</v>
      </c>
      <c r="AA1690" s="69"/>
      <c r="AB1690" s="69" t="s">
        <v>133</v>
      </c>
      <c r="AC1690" s="69"/>
      <c r="AD1690" s="3">
        <f t="shared" si="377"/>
        <v>0</v>
      </c>
      <c r="AE1690" s="112"/>
    </row>
    <row r="1691" spans="1:31" ht="14.25" customHeight="1">
      <c r="A1691" s="113" t="s">
        <v>134</v>
      </c>
      <c r="B1691" s="114" t="s">
        <v>79</v>
      </c>
      <c r="C1691" s="114" t="s">
        <v>3642</v>
      </c>
      <c r="D1691" s="114">
        <v>1000004679</v>
      </c>
      <c r="E1691" s="114" t="s">
        <v>3643</v>
      </c>
      <c r="F1691" s="115">
        <v>46092</v>
      </c>
      <c r="G1691" s="66" t="str">
        <f t="shared" si="364"/>
        <v>Targeted Dealer</v>
      </c>
      <c r="H1691" s="113"/>
      <c r="I1691" s="67">
        <v>20</v>
      </c>
      <c r="J1691" s="67">
        <f t="shared" si="365"/>
        <v>18.666666666666664</v>
      </c>
      <c r="K1691" s="68">
        <v>0</v>
      </c>
      <c r="L1691" s="68">
        <f t="shared" si="366"/>
        <v>20</v>
      </c>
      <c r="M1691" s="68">
        <f t="shared" si="367"/>
        <v>0</v>
      </c>
      <c r="N1691" s="96">
        <v>19</v>
      </c>
      <c r="O1691" s="97" t="str">
        <f t="shared" si="368"/>
        <v>Mar</v>
      </c>
      <c r="P1691" s="96">
        <f t="shared" si="369"/>
        <v>19</v>
      </c>
      <c r="Q1691" s="98">
        <f t="shared" si="370"/>
        <v>-19</v>
      </c>
      <c r="R1691" s="97">
        <f t="shared" si="371"/>
        <v>-1</v>
      </c>
      <c r="S1691" s="99" t="str">
        <f t="shared" si="372"/>
        <v>DEGROWTH</v>
      </c>
      <c r="T1691" s="68">
        <v>0</v>
      </c>
      <c r="U1691" s="100" t="str">
        <f t="shared" si="373"/>
        <v>Apr</v>
      </c>
      <c r="V1691" s="96">
        <v>0</v>
      </c>
      <c r="W1691" s="101">
        <f t="shared" si="374"/>
        <v>0</v>
      </c>
      <c r="X1691" s="102">
        <f t="shared" si="375"/>
        <v>0</v>
      </c>
      <c r="Y1691" s="103" t="b">
        <f t="shared" si="376"/>
        <v>0</v>
      </c>
      <c r="Z1691" s="74">
        <v>0</v>
      </c>
      <c r="AA1691" s="69"/>
      <c r="AB1691" s="69" t="s">
        <v>133</v>
      </c>
      <c r="AC1691" s="69"/>
      <c r="AD1691" s="3">
        <f t="shared" si="377"/>
        <v>1</v>
      </c>
      <c r="AE1691" s="112"/>
    </row>
    <row r="1692" spans="1:31" ht="14.25" customHeight="1">
      <c r="A1692" s="113" t="s">
        <v>134</v>
      </c>
      <c r="B1692" s="114" t="s">
        <v>64</v>
      </c>
      <c r="C1692" s="114" t="s">
        <v>3644</v>
      </c>
      <c r="D1692" s="114">
        <v>1000000606</v>
      </c>
      <c r="E1692" s="114" t="s">
        <v>3645</v>
      </c>
      <c r="F1692" s="115">
        <v>44738</v>
      </c>
      <c r="G1692" s="66" t="str">
        <f t="shared" si="364"/>
        <v>Targeted Dealer</v>
      </c>
      <c r="H1692" s="113"/>
      <c r="I1692" s="67">
        <v>20</v>
      </c>
      <c r="J1692" s="67">
        <f t="shared" si="365"/>
        <v>18.666666666666664</v>
      </c>
      <c r="K1692" s="68">
        <v>0</v>
      </c>
      <c r="L1692" s="68">
        <f t="shared" si="366"/>
        <v>20</v>
      </c>
      <c r="M1692" s="68">
        <f t="shared" si="367"/>
        <v>0</v>
      </c>
      <c r="N1692" s="96">
        <v>40</v>
      </c>
      <c r="O1692" s="97" t="str">
        <f t="shared" si="368"/>
        <v>Mar</v>
      </c>
      <c r="P1692" s="96">
        <f t="shared" si="369"/>
        <v>40</v>
      </c>
      <c r="Q1692" s="98">
        <f t="shared" si="370"/>
        <v>-40</v>
      </c>
      <c r="R1692" s="97">
        <f t="shared" si="371"/>
        <v>-1</v>
      </c>
      <c r="S1692" s="99" t="str">
        <f t="shared" si="372"/>
        <v>DEGROWTH</v>
      </c>
      <c r="T1692" s="68">
        <v>0</v>
      </c>
      <c r="U1692" s="100" t="str">
        <f t="shared" si="373"/>
        <v>Apr</v>
      </c>
      <c r="V1692" s="96">
        <v>0</v>
      </c>
      <c r="W1692" s="101">
        <f t="shared" si="374"/>
        <v>0</v>
      </c>
      <c r="X1692" s="102">
        <f t="shared" si="375"/>
        <v>0</v>
      </c>
      <c r="Y1692" s="103" t="b">
        <f t="shared" si="376"/>
        <v>0</v>
      </c>
      <c r="Z1692" s="74">
        <v>0</v>
      </c>
      <c r="AA1692" s="69"/>
      <c r="AB1692" s="69" t="s">
        <v>133</v>
      </c>
      <c r="AC1692" s="69"/>
      <c r="AD1692" s="3">
        <f t="shared" si="377"/>
        <v>1</v>
      </c>
      <c r="AE1692" s="112"/>
    </row>
    <row r="1693" spans="1:31" ht="14.25" customHeight="1">
      <c r="A1693" s="113" t="s">
        <v>130</v>
      </c>
      <c r="B1693" s="114" t="s">
        <v>122</v>
      </c>
      <c r="C1693" s="114" t="s">
        <v>3646</v>
      </c>
      <c r="D1693" s="114">
        <v>1000001656</v>
      </c>
      <c r="E1693" s="114" t="s">
        <v>3647</v>
      </c>
      <c r="F1693" s="115">
        <v>44739</v>
      </c>
      <c r="G1693" s="66" t="str">
        <f t="shared" si="364"/>
        <v>Targeted Dealer</v>
      </c>
      <c r="H1693" s="113"/>
      <c r="I1693" s="67">
        <v>25</v>
      </c>
      <c r="J1693" s="67">
        <f t="shared" si="365"/>
        <v>23.333333333333336</v>
      </c>
      <c r="K1693" s="68">
        <v>0</v>
      </c>
      <c r="L1693" s="68">
        <f t="shared" si="366"/>
        <v>25</v>
      </c>
      <c r="M1693" s="68">
        <f t="shared" si="367"/>
        <v>0</v>
      </c>
      <c r="N1693" s="96">
        <v>10</v>
      </c>
      <c r="O1693" s="97" t="str">
        <f t="shared" si="368"/>
        <v>Mar</v>
      </c>
      <c r="P1693" s="96">
        <f t="shared" si="369"/>
        <v>10</v>
      </c>
      <c r="Q1693" s="98">
        <f t="shared" si="370"/>
        <v>-10</v>
      </c>
      <c r="R1693" s="97">
        <f t="shared" si="371"/>
        <v>-1</v>
      </c>
      <c r="S1693" s="99" t="str">
        <f t="shared" si="372"/>
        <v>DEGROWTH</v>
      </c>
      <c r="T1693" s="68">
        <v>0</v>
      </c>
      <c r="U1693" s="100" t="str">
        <f t="shared" si="373"/>
        <v>Apr</v>
      </c>
      <c r="V1693" s="96">
        <v>0</v>
      </c>
      <c r="W1693" s="101">
        <f t="shared" si="374"/>
        <v>0</v>
      </c>
      <c r="X1693" s="102">
        <f t="shared" si="375"/>
        <v>0</v>
      </c>
      <c r="Y1693" s="103" t="b">
        <f t="shared" si="376"/>
        <v>0</v>
      </c>
      <c r="Z1693" s="74">
        <v>0</v>
      </c>
      <c r="AA1693" s="69"/>
      <c r="AB1693" s="69" t="s">
        <v>133</v>
      </c>
      <c r="AC1693" s="69"/>
      <c r="AD1693" s="3">
        <f t="shared" si="377"/>
        <v>1</v>
      </c>
      <c r="AE1693" s="112"/>
    </row>
    <row r="1694" spans="1:31" ht="14.25" customHeight="1">
      <c r="A1694" s="113" t="s">
        <v>133</v>
      </c>
      <c r="B1694" s="114" t="s">
        <v>55</v>
      </c>
      <c r="C1694" s="114" t="s">
        <v>3648</v>
      </c>
      <c r="D1694" s="114">
        <v>1000003570</v>
      </c>
      <c r="E1694" s="114" t="s">
        <v>3649</v>
      </c>
      <c r="F1694" s="115">
        <v>45078</v>
      </c>
      <c r="G1694" s="66" t="str">
        <f t="shared" si="364"/>
        <v>Targeted Dealer</v>
      </c>
      <c r="H1694" s="113"/>
      <c r="I1694" s="67">
        <v>70</v>
      </c>
      <c r="J1694" s="67">
        <f t="shared" si="365"/>
        <v>65.333333333333343</v>
      </c>
      <c r="K1694" s="68">
        <v>0</v>
      </c>
      <c r="L1694" s="68">
        <f t="shared" si="366"/>
        <v>70</v>
      </c>
      <c r="M1694" s="68">
        <f t="shared" si="367"/>
        <v>0</v>
      </c>
      <c r="N1694" s="96">
        <v>70</v>
      </c>
      <c r="O1694" s="97" t="str">
        <f t="shared" si="368"/>
        <v>Mar</v>
      </c>
      <c r="P1694" s="96">
        <f t="shared" si="369"/>
        <v>70</v>
      </c>
      <c r="Q1694" s="98">
        <f t="shared" si="370"/>
        <v>-70</v>
      </c>
      <c r="R1694" s="97">
        <f t="shared" si="371"/>
        <v>-1</v>
      </c>
      <c r="S1694" s="99" t="str">
        <f t="shared" si="372"/>
        <v>DEGROWTH</v>
      </c>
      <c r="T1694" s="68">
        <v>35</v>
      </c>
      <c r="U1694" s="100" t="str">
        <f t="shared" si="373"/>
        <v>Apr</v>
      </c>
      <c r="V1694" s="96">
        <v>35</v>
      </c>
      <c r="W1694" s="101">
        <f t="shared" si="374"/>
        <v>-35</v>
      </c>
      <c r="X1694" s="102">
        <f t="shared" si="375"/>
        <v>-1</v>
      </c>
      <c r="Y1694" s="103" t="str">
        <f t="shared" si="376"/>
        <v>DEGROWTH</v>
      </c>
      <c r="Z1694" s="74">
        <v>0</v>
      </c>
      <c r="AA1694" s="69"/>
      <c r="AB1694" s="69" t="s">
        <v>133</v>
      </c>
      <c r="AC1694" s="69"/>
      <c r="AD1694" s="3">
        <f t="shared" si="377"/>
        <v>1</v>
      </c>
      <c r="AE1694" s="112"/>
    </row>
    <row r="1695" spans="1:31" ht="14.25" customHeight="1">
      <c r="A1695" s="113" t="s">
        <v>133</v>
      </c>
      <c r="B1695" s="114" t="s">
        <v>21</v>
      </c>
      <c r="C1695" s="114" t="s">
        <v>3650</v>
      </c>
      <c r="D1695" s="114">
        <v>1000004669</v>
      </c>
      <c r="E1695" s="114" t="s">
        <v>3651</v>
      </c>
      <c r="F1695" s="115">
        <v>46091</v>
      </c>
      <c r="G1695" s="66" t="str">
        <f t="shared" si="364"/>
        <v>Targeted Dealer</v>
      </c>
      <c r="H1695" s="113"/>
      <c r="I1695" s="67">
        <v>40</v>
      </c>
      <c r="J1695" s="67">
        <f t="shared" si="365"/>
        <v>37.333333333333329</v>
      </c>
      <c r="K1695" s="68">
        <v>25</v>
      </c>
      <c r="L1695" s="68">
        <f t="shared" si="366"/>
        <v>15</v>
      </c>
      <c r="M1695" s="68">
        <f t="shared" si="367"/>
        <v>66.964285714285722</v>
      </c>
      <c r="N1695" s="96">
        <v>20</v>
      </c>
      <c r="O1695" s="97" t="str">
        <f t="shared" si="368"/>
        <v>Mar</v>
      </c>
      <c r="P1695" s="96">
        <f t="shared" si="369"/>
        <v>20</v>
      </c>
      <c r="Q1695" s="98">
        <f t="shared" si="370"/>
        <v>5</v>
      </c>
      <c r="R1695" s="97">
        <f t="shared" si="371"/>
        <v>0.25</v>
      </c>
      <c r="S1695" s="99" t="str">
        <f t="shared" si="372"/>
        <v>GROWTH</v>
      </c>
      <c r="T1695" s="68">
        <v>0</v>
      </c>
      <c r="U1695" s="100" t="str">
        <f t="shared" si="373"/>
        <v>Apr</v>
      </c>
      <c r="V1695" s="96">
        <v>0</v>
      </c>
      <c r="W1695" s="101">
        <f t="shared" si="374"/>
        <v>25</v>
      </c>
      <c r="X1695" s="102">
        <f t="shared" si="375"/>
        <v>0</v>
      </c>
      <c r="Y1695" s="103" t="b">
        <f t="shared" si="376"/>
        <v>0</v>
      </c>
      <c r="Z1695" s="74">
        <v>0</v>
      </c>
      <c r="AA1695" s="69"/>
      <c r="AB1695" s="69" t="s">
        <v>133</v>
      </c>
      <c r="AC1695" s="69"/>
      <c r="AD1695" s="3">
        <f t="shared" si="377"/>
        <v>0</v>
      </c>
      <c r="AE1695" s="112"/>
    </row>
    <row r="1696" spans="1:31" ht="14.25" customHeight="1">
      <c r="A1696" s="113" t="s">
        <v>130</v>
      </c>
      <c r="B1696" s="114" t="s">
        <v>113</v>
      </c>
      <c r="C1696" s="114" t="s">
        <v>3652</v>
      </c>
      <c r="D1696" s="114">
        <v>1000002793</v>
      </c>
      <c r="E1696" s="114" t="s">
        <v>3653</v>
      </c>
      <c r="F1696" s="115">
        <v>44741</v>
      </c>
      <c r="G1696" s="66" t="str">
        <f t="shared" si="364"/>
        <v>Targeted Dealer</v>
      </c>
      <c r="H1696" s="113"/>
      <c r="I1696" s="67">
        <v>20</v>
      </c>
      <c r="J1696" s="67">
        <f t="shared" si="365"/>
        <v>18.666666666666664</v>
      </c>
      <c r="K1696" s="68">
        <v>0</v>
      </c>
      <c r="L1696" s="68">
        <f t="shared" si="366"/>
        <v>20</v>
      </c>
      <c r="M1696" s="68">
        <f t="shared" si="367"/>
        <v>0</v>
      </c>
      <c r="N1696" s="96">
        <v>7</v>
      </c>
      <c r="O1696" s="97" t="str">
        <f t="shared" si="368"/>
        <v>Mar</v>
      </c>
      <c r="P1696" s="96">
        <f t="shared" si="369"/>
        <v>7</v>
      </c>
      <c r="Q1696" s="98">
        <f t="shared" si="370"/>
        <v>-7</v>
      </c>
      <c r="R1696" s="97">
        <f t="shared" si="371"/>
        <v>-1</v>
      </c>
      <c r="S1696" s="99" t="str">
        <f t="shared" si="372"/>
        <v>DEGROWTH</v>
      </c>
      <c r="T1696" s="68">
        <v>0</v>
      </c>
      <c r="U1696" s="100" t="str">
        <f t="shared" si="373"/>
        <v>Apr</v>
      </c>
      <c r="V1696" s="96">
        <v>0</v>
      </c>
      <c r="W1696" s="101">
        <f t="shared" si="374"/>
        <v>0</v>
      </c>
      <c r="X1696" s="102">
        <f t="shared" si="375"/>
        <v>0</v>
      </c>
      <c r="Y1696" s="103" t="b">
        <f t="shared" si="376"/>
        <v>0</v>
      </c>
      <c r="Z1696" s="74">
        <v>0</v>
      </c>
      <c r="AA1696" s="69"/>
      <c r="AB1696" s="69" t="s">
        <v>133</v>
      </c>
      <c r="AC1696" s="69"/>
      <c r="AD1696" s="3">
        <f t="shared" si="377"/>
        <v>1</v>
      </c>
      <c r="AE1696" s="112"/>
    </row>
    <row r="1697" spans="1:31" ht="14.25" customHeight="1">
      <c r="A1697" s="113" t="s">
        <v>130</v>
      </c>
      <c r="B1697" s="114" t="s">
        <v>521</v>
      </c>
      <c r="C1697" s="114" t="s">
        <v>3654</v>
      </c>
      <c r="D1697" s="114">
        <v>1000001809</v>
      </c>
      <c r="E1697" s="114" t="s">
        <v>3655</v>
      </c>
      <c r="F1697" s="115">
        <v>44739</v>
      </c>
      <c r="G1697" s="66" t="str">
        <f t="shared" si="364"/>
        <v>Targeted Dealer</v>
      </c>
      <c r="H1697" s="113"/>
      <c r="I1697" s="67">
        <v>25</v>
      </c>
      <c r="J1697" s="67">
        <f t="shared" si="365"/>
        <v>23.333333333333336</v>
      </c>
      <c r="K1697" s="68">
        <v>50</v>
      </c>
      <c r="L1697" s="68">
        <f t="shared" si="366"/>
        <v>-25</v>
      </c>
      <c r="M1697" s="68">
        <f t="shared" si="367"/>
        <v>214.28571428571425</v>
      </c>
      <c r="N1697" s="96">
        <v>30</v>
      </c>
      <c r="O1697" s="97" t="str">
        <f t="shared" si="368"/>
        <v>Mar</v>
      </c>
      <c r="P1697" s="96">
        <f t="shared" si="369"/>
        <v>30</v>
      </c>
      <c r="Q1697" s="98">
        <f t="shared" si="370"/>
        <v>20</v>
      </c>
      <c r="R1697" s="97">
        <f t="shared" si="371"/>
        <v>0.66666666666666674</v>
      </c>
      <c r="S1697" s="99" t="str">
        <f t="shared" si="372"/>
        <v>GROWTH</v>
      </c>
      <c r="T1697" s="68">
        <v>0</v>
      </c>
      <c r="U1697" s="100" t="str">
        <f t="shared" si="373"/>
        <v>Apr</v>
      </c>
      <c r="V1697" s="96">
        <v>0</v>
      </c>
      <c r="W1697" s="101">
        <f t="shared" si="374"/>
        <v>50</v>
      </c>
      <c r="X1697" s="102">
        <f t="shared" si="375"/>
        <v>0</v>
      </c>
      <c r="Y1697" s="103" t="b">
        <f t="shared" si="376"/>
        <v>0</v>
      </c>
      <c r="Z1697" s="74">
        <v>0</v>
      </c>
      <c r="AA1697" s="69"/>
      <c r="AB1697" s="69" t="s">
        <v>133</v>
      </c>
      <c r="AC1697" s="69"/>
      <c r="AD1697" s="3">
        <f t="shared" si="377"/>
        <v>0</v>
      </c>
      <c r="AE1697" s="112"/>
    </row>
    <row r="1698" spans="1:31" ht="14.25" customHeight="1">
      <c r="A1698" s="113" t="s">
        <v>133</v>
      </c>
      <c r="B1698" s="114" t="s">
        <v>48</v>
      </c>
      <c r="C1698" s="114" t="s">
        <v>3656</v>
      </c>
      <c r="D1698" s="114">
        <v>1000004684</v>
      </c>
      <c r="E1698" s="114" t="s">
        <v>3657</v>
      </c>
      <c r="F1698" s="115">
        <v>46101</v>
      </c>
      <c r="G1698" s="66" t="str">
        <f t="shared" si="364"/>
        <v>Targeted Dealer</v>
      </c>
      <c r="H1698" s="113"/>
      <c r="I1698" s="67">
        <v>100</v>
      </c>
      <c r="J1698" s="67">
        <f t="shared" si="365"/>
        <v>93.333333333333343</v>
      </c>
      <c r="K1698" s="68">
        <v>471</v>
      </c>
      <c r="L1698" s="68">
        <f t="shared" si="366"/>
        <v>-371</v>
      </c>
      <c r="M1698" s="68">
        <f t="shared" si="367"/>
        <v>504.64285714285705</v>
      </c>
      <c r="N1698" s="96">
        <v>15</v>
      </c>
      <c r="O1698" s="97" t="str">
        <f t="shared" si="368"/>
        <v>Mar</v>
      </c>
      <c r="P1698" s="96">
        <f t="shared" si="369"/>
        <v>15</v>
      </c>
      <c r="Q1698" s="98">
        <f t="shared" si="370"/>
        <v>456</v>
      </c>
      <c r="R1698" s="97">
        <f t="shared" si="371"/>
        <v>30.4</v>
      </c>
      <c r="S1698" s="99" t="str">
        <f t="shared" si="372"/>
        <v>GROWTH</v>
      </c>
      <c r="T1698" s="68">
        <v>0</v>
      </c>
      <c r="U1698" s="100" t="str">
        <f t="shared" si="373"/>
        <v>Apr</v>
      </c>
      <c r="V1698" s="96">
        <v>0</v>
      </c>
      <c r="W1698" s="101">
        <f t="shared" si="374"/>
        <v>471</v>
      </c>
      <c r="X1698" s="102">
        <f t="shared" si="375"/>
        <v>0</v>
      </c>
      <c r="Y1698" s="103" t="b">
        <f t="shared" si="376"/>
        <v>0</v>
      </c>
      <c r="Z1698" s="74">
        <v>0</v>
      </c>
      <c r="AA1698" s="69"/>
      <c r="AB1698" s="69" t="s">
        <v>133</v>
      </c>
      <c r="AC1698" s="69"/>
      <c r="AD1698" s="3">
        <f t="shared" si="377"/>
        <v>0</v>
      </c>
      <c r="AE1698" s="112"/>
    </row>
    <row r="1699" spans="1:31" ht="14.25" customHeight="1">
      <c r="A1699" s="113" t="s">
        <v>133</v>
      </c>
      <c r="B1699" s="114" t="s">
        <v>48</v>
      </c>
      <c r="C1699" s="114" t="s">
        <v>3658</v>
      </c>
      <c r="D1699" s="114">
        <v>1000004692</v>
      </c>
      <c r="E1699" s="114" t="s">
        <v>3659</v>
      </c>
      <c r="F1699" s="115">
        <v>46104</v>
      </c>
      <c r="G1699" s="66" t="str">
        <f t="shared" si="364"/>
        <v>Targeted Dealer</v>
      </c>
      <c r="H1699" s="113"/>
      <c r="I1699" s="67">
        <v>23</v>
      </c>
      <c r="J1699" s="67">
        <f t="shared" si="365"/>
        <v>21.466666666666669</v>
      </c>
      <c r="K1699" s="68">
        <v>200</v>
      </c>
      <c r="L1699" s="68">
        <f t="shared" si="366"/>
        <v>-177</v>
      </c>
      <c r="M1699" s="68">
        <f t="shared" si="367"/>
        <v>931.67701863354034</v>
      </c>
      <c r="N1699" s="96">
        <v>41</v>
      </c>
      <c r="O1699" s="97" t="str">
        <f t="shared" si="368"/>
        <v>Mar</v>
      </c>
      <c r="P1699" s="96">
        <f t="shared" si="369"/>
        <v>41</v>
      </c>
      <c r="Q1699" s="98">
        <f t="shared" si="370"/>
        <v>159</v>
      </c>
      <c r="R1699" s="97">
        <f t="shared" si="371"/>
        <v>3.8780487804878048</v>
      </c>
      <c r="S1699" s="99" t="str">
        <f t="shared" si="372"/>
        <v>GROWTH</v>
      </c>
      <c r="T1699" s="68">
        <v>0</v>
      </c>
      <c r="U1699" s="100" t="str">
        <f t="shared" si="373"/>
        <v>Apr</v>
      </c>
      <c r="V1699" s="96">
        <v>0</v>
      </c>
      <c r="W1699" s="101">
        <f t="shared" si="374"/>
        <v>200</v>
      </c>
      <c r="X1699" s="102">
        <f t="shared" si="375"/>
        <v>0</v>
      </c>
      <c r="Y1699" s="103" t="b">
        <f t="shared" si="376"/>
        <v>0</v>
      </c>
      <c r="Z1699" s="74">
        <v>0</v>
      </c>
      <c r="AA1699" s="69"/>
      <c r="AB1699" s="69" t="s">
        <v>133</v>
      </c>
      <c r="AC1699" s="69"/>
      <c r="AD1699" s="3">
        <f t="shared" si="377"/>
        <v>0</v>
      </c>
      <c r="AE1699" s="112"/>
    </row>
    <row r="1700" spans="1:31" ht="14.25" customHeight="1">
      <c r="A1700" s="113" t="s">
        <v>133</v>
      </c>
      <c r="B1700" s="114" t="s">
        <v>145</v>
      </c>
      <c r="C1700" s="114" t="s">
        <v>3660</v>
      </c>
      <c r="D1700" s="114">
        <v>1000004678</v>
      </c>
      <c r="E1700" s="114" t="s">
        <v>3661</v>
      </c>
      <c r="F1700" s="115">
        <v>46092</v>
      </c>
      <c r="G1700" s="66" t="str">
        <f t="shared" si="364"/>
        <v>Targeted Dealer</v>
      </c>
      <c r="H1700" s="113"/>
      <c r="I1700" s="67">
        <v>50</v>
      </c>
      <c r="J1700" s="67">
        <f t="shared" si="365"/>
        <v>46.666666666666671</v>
      </c>
      <c r="K1700" s="68">
        <v>0</v>
      </c>
      <c r="L1700" s="68">
        <f t="shared" si="366"/>
        <v>50</v>
      </c>
      <c r="M1700" s="68">
        <f t="shared" si="367"/>
        <v>0</v>
      </c>
      <c r="N1700" s="96">
        <v>30</v>
      </c>
      <c r="O1700" s="97" t="str">
        <f t="shared" si="368"/>
        <v>Mar</v>
      </c>
      <c r="P1700" s="96">
        <f t="shared" si="369"/>
        <v>30</v>
      </c>
      <c r="Q1700" s="98">
        <f t="shared" si="370"/>
        <v>-30</v>
      </c>
      <c r="R1700" s="97">
        <f t="shared" si="371"/>
        <v>-1</v>
      </c>
      <c r="S1700" s="99" t="str">
        <f t="shared" si="372"/>
        <v>DEGROWTH</v>
      </c>
      <c r="T1700" s="68">
        <v>0</v>
      </c>
      <c r="U1700" s="100" t="str">
        <f t="shared" si="373"/>
        <v>Apr</v>
      </c>
      <c r="V1700" s="96">
        <v>0</v>
      </c>
      <c r="W1700" s="101">
        <f t="shared" si="374"/>
        <v>0</v>
      </c>
      <c r="X1700" s="102">
        <f t="shared" si="375"/>
        <v>0</v>
      </c>
      <c r="Y1700" s="103" t="b">
        <f t="shared" si="376"/>
        <v>0</v>
      </c>
      <c r="Z1700" s="74">
        <v>0</v>
      </c>
      <c r="AA1700" s="69"/>
      <c r="AB1700" s="69" t="s">
        <v>133</v>
      </c>
      <c r="AC1700" s="69"/>
      <c r="AD1700" s="3">
        <f t="shared" si="377"/>
        <v>1</v>
      </c>
      <c r="AE1700" s="112"/>
    </row>
    <row r="1701" spans="1:31" ht="14.25" customHeight="1">
      <c r="A1701" s="113" t="s">
        <v>133</v>
      </c>
      <c r="B1701" s="114" t="s">
        <v>27</v>
      </c>
      <c r="C1701" s="114" t="s">
        <v>3662</v>
      </c>
      <c r="D1701" s="114">
        <v>1000000743</v>
      </c>
      <c r="E1701" s="114" t="s">
        <v>3663</v>
      </c>
      <c r="F1701" s="115">
        <v>44738</v>
      </c>
      <c r="G1701" s="66" t="str">
        <f t="shared" si="364"/>
        <v>-</v>
      </c>
      <c r="H1701" s="113"/>
      <c r="I1701" s="67">
        <v>0</v>
      </c>
      <c r="J1701" s="67">
        <f t="shared" si="365"/>
        <v>0</v>
      </c>
      <c r="K1701" s="68">
        <v>0</v>
      </c>
      <c r="L1701" s="68">
        <f t="shared" si="366"/>
        <v>0</v>
      </c>
      <c r="M1701" s="68" t="str">
        <f t="shared" si="367"/>
        <v>-</v>
      </c>
      <c r="N1701" s="96">
        <v>30</v>
      </c>
      <c r="O1701" s="97" t="str">
        <f t="shared" si="368"/>
        <v>Mar</v>
      </c>
      <c r="P1701" s="96">
        <f t="shared" si="369"/>
        <v>30</v>
      </c>
      <c r="Q1701" s="98">
        <f t="shared" si="370"/>
        <v>-30</v>
      </c>
      <c r="R1701" s="97">
        <f t="shared" si="371"/>
        <v>-1</v>
      </c>
      <c r="S1701" s="99" t="str">
        <f t="shared" si="372"/>
        <v>DEGROWTH</v>
      </c>
      <c r="T1701" s="68">
        <v>5</v>
      </c>
      <c r="U1701" s="100" t="str">
        <f t="shared" si="373"/>
        <v>Apr</v>
      </c>
      <c r="V1701" s="96">
        <v>5</v>
      </c>
      <c r="W1701" s="101">
        <f t="shared" si="374"/>
        <v>-5</v>
      </c>
      <c r="X1701" s="102">
        <f t="shared" si="375"/>
        <v>-1</v>
      </c>
      <c r="Y1701" s="103" t="str">
        <f t="shared" si="376"/>
        <v>DEGROWTH</v>
      </c>
      <c r="Z1701" s="74">
        <v>0</v>
      </c>
      <c r="AA1701" s="69"/>
      <c r="AB1701" s="69" t="s">
        <v>133</v>
      </c>
      <c r="AC1701" s="69"/>
      <c r="AD1701" s="3">
        <f t="shared" si="377"/>
        <v>1</v>
      </c>
      <c r="AE1701" s="112"/>
    </row>
    <row r="1702" spans="1:31" ht="14.25" customHeight="1">
      <c r="A1702" s="113" t="s">
        <v>133</v>
      </c>
      <c r="B1702" s="114" t="s">
        <v>47</v>
      </c>
      <c r="C1702" s="114" t="s">
        <v>3664</v>
      </c>
      <c r="D1702" s="114">
        <v>1000000762</v>
      </c>
      <c r="E1702" s="114" t="s">
        <v>3665</v>
      </c>
      <c r="F1702" s="115">
        <v>44738</v>
      </c>
      <c r="G1702" s="66" t="str">
        <f t="shared" si="364"/>
        <v>Targeted Dealer</v>
      </c>
      <c r="H1702" s="113"/>
      <c r="I1702" s="67">
        <v>40</v>
      </c>
      <c r="J1702" s="67">
        <f t="shared" si="365"/>
        <v>37.333333333333329</v>
      </c>
      <c r="K1702" s="68">
        <v>0</v>
      </c>
      <c r="L1702" s="68">
        <f t="shared" si="366"/>
        <v>40</v>
      </c>
      <c r="M1702" s="68">
        <f t="shared" si="367"/>
        <v>0</v>
      </c>
      <c r="N1702" s="96">
        <v>30</v>
      </c>
      <c r="O1702" s="97" t="str">
        <f t="shared" si="368"/>
        <v>Mar</v>
      </c>
      <c r="P1702" s="96">
        <f t="shared" si="369"/>
        <v>30</v>
      </c>
      <c r="Q1702" s="98">
        <f t="shared" si="370"/>
        <v>-30</v>
      </c>
      <c r="R1702" s="97">
        <f t="shared" si="371"/>
        <v>-1</v>
      </c>
      <c r="S1702" s="99" t="str">
        <f t="shared" si="372"/>
        <v>DEGROWTH</v>
      </c>
      <c r="T1702" s="68">
        <v>40</v>
      </c>
      <c r="U1702" s="100" t="str">
        <f t="shared" si="373"/>
        <v>Apr</v>
      </c>
      <c r="V1702" s="96">
        <v>40</v>
      </c>
      <c r="W1702" s="101">
        <f t="shared" si="374"/>
        <v>-40</v>
      </c>
      <c r="X1702" s="102">
        <f t="shared" si="375"/>
        <v>-1</v>
      </c>
      <c r="Y1702" s="103" t="str">
        <f t="shared" si="376"/>
        <v>DEGROWTH</v>
      </c>
      <c r="Z1702" s="74">
        <v>0</v>
      </c>
      <c r="AA1702" s="69"/>
      <c r="AB1702" s="69" t="s">
        <v>133</v>
      </c>
      <c r="AC1702" s="69"/>
      <c r="AD1702" s="3">
        <f t="shared" si="377"/>
        <v>1</v>
      </c>
      <c r="AE1702" s="112"/>
    </row>
    <row r="1703" spans="1:31" ht="14.25" customHeight="1">
      <c r="A1703" s="113" t="s">
        <v>133</v>
      </c>
      <c r="B1703" s="114" t="s">
        <v>47</v>
      </c>
      <c r="C1703" s="114" t="s">
        <v>3666</v>
      </c>
      <c r="D1703" s="114">
        <v>1000004680</v>
      </c>
      <c r="E1703" s="114" t="s">
        <v>3667</v>
      </c>
      <c r="F1703" s="115">
        <v>46097</v>
      </c>
      <c r="G1703" s="66" t="str">
        <f t="shared" si="364"/>
        <v>Targeted Dealer</v>
      </c>
      <c r="H1703" s="113"/>
      <c r="I1703" s="67">
        <v>50</v>
      </c>
      <c r="J1703" s="67">
        <f t="shared" si="365"/>
        <v>46.666666666666671</v>
      </c>
      <c r="K1703" s="68">
        <v>65</v>
      </c>
      <c r="L1703" s="68">
        <f t="shared" si="366"/>
        <v>-15</v>
      </c>
      <c r="M1703" s="68">
        <f t="shared" si="367"/>
        <v>139.28571428571428</v>
      </c>
      <c r="N1703" s="96">
        <v>30</v>
      </c>
      <c r="O1703" s="97" t="str">
        <f t="shared" si="368"/>
        <v>Mar</v>
      </c>
      <c r="P1703" s="96">
        <f t="shared" si="369"/>
        <v>30</v>
      </c>
      <c r="Q1703" s="98">
        <f t="shared" si="370"/>
        <v>35</v>
      </c>
      <c r="R1703" s="97">
        <f t="shared" si="371"/>
        <v>1.1666666666666665</v>
      </c>
      <c r="S1703" s="99" t="str">
        <f t="shared" si="372"/>
        <v>GROWTH</v>
      </c>
      <c r="T1703" s="68">
        <v>0</v>
      </c>
      <c r="U1703" s="100" t="str">
        <f t="shared" si="373"/>
        <v>Apr</v>
      </c>
      <c r="V1703" s="96">
        <v>0</v>
      </c>
      <c r="W1703" s="101">
        <f t="shared" si="374"/>
        <v>65</v>
      </c>
      <c r="X1703" s="102">
        <f t="shared" si="375"/>
        <v>0</v>
      </c>
      <c r="Y1703" s="103" t="b">
        <f t="shared" si="376"/>
        <v>0</v>
      </c>
      <c r="Z1703" s="74">
        <v>0</v>
      </c>
      <c r="AA1703" s="69"/>
      <c r="AB1703" s="69" t="s">
        <v>133</v>
      </c>
      <c r="AC1703" s="69"/>
      <c r="AD1703" s="3">
        <f t="shared" si="377"/>
        <v>0</v>
      </c>
      <c r="AE1703" s="112"/>
    </row>
    <row r="1704" spans="1:31" ht="14.25" customHeight="1">
      <c r="A1704" s="113" t="s">
        <v>134</v>
      </c>
      <c r="B1704" s="114" t="s">
        <v>77</v>
      </c>
      <c r="C1704" s="114" t="s">
        <v>3668</v>
      </c>
      <c r="D1704" s="114">
        <v>1000004668</v>
      </c>
      <c r="E1704" s="114" t="s">
        <v>3669</v>
      </c>
      <c r="F1704" s="115">
        <v>46091</v>
      </c>
      <c r="G1704" s="66" t="str">
        <f t="shared" si="364"/>
        <v>Targeted Dealer</v>
      </c>
      <c r="H1704" s="113"/>
      <c r="I1704" s="67">
        <v>50</v>
      </c>
      <c r="J1704" s="67">
        <f t="shared" si="365"/>
        <v>46.666666666666671</v>
      </c>
      <c r="K1704" s="68">
        <v>75</v>
      </c>
      <c r="L1704" s="68">
        <f t="shared" si="366"/>
        <v>-25</v>
      </c>
      <c r="M1704" s="68">
        <f t="shared" si="367"/>
        <v>160.71428571428569</v>
      </c>
      <c r="N1704" s="96">
        <v>35.5</v>
      </c>
      <c r="O1704" s="97" t="str">
        <f t="shared" si="368"/>
        <v>Mar</v>
      </c>
      <c r="P1704" s="96">
        <f t="shared" si="369"/>
        <v>35.5</v>
      </c>
      <c r="Q1704" s="98">
        <f t="shared" si="370"/>
        <v>39.5</v>
      </c>
      <c r="R1704" s="97">
        <f t="shared" si="371"/>
        <v>1.112676056338028</v>
      </c>
      <c r="S1704" s="99" t="str">
        <f t="shared" si="372"/>
        <v>GROWTH</v>
      </c>
      <c r="T1704" s="68">
        <v>0</v>
      </c>
      <c r="U1704" s="100" t="str">
        <f t="shared" si="373"/>
        <v>Apr</v>
      </c>
      <c r="V1704" s="96">
        <v>0</v>
      </c>
      <c r="W1704" s="101">
        <f t="shared" si="374"/>
        <v>75</v>
      </c>
      <c r="X1704" s="102">
        <f t="shared" si="375"/>
        <v>0</v>
      </c>
      <c r="Y1704" s="103" t="b">
        <f t="shared" si="376"/>
        <v>0</v>
      </c>
      <c r="Z1704" s="74">
        <v>0</v>
      </c>
      <c r="AA1704" s="69"/>
      <c r="AB1704" s="69" t="s">
        <v>133</v>
      </c>
      <c r="AC1704" s="69"/>
      <c r="AD1704" s="3">
        <f t="shared" si="377"/>
        <v>0</v>
      </c>
      <c r="AE1704" s="112"/>
    </row>
    <row r="1705" spans="1:31" ht="14.25" customHeight="1">
      <c r="A1705" s="113" t="s">
        <v>132</v>
      </c>
      <c r="B1705" s="114" t="s">
        <v>101</v>
      </c>
      <c r="C1705" s="114" t="s">
        <v>3670</v>
      </c>
      <c r="D1705" s="114">
        <v>1000004578</v>
      </c>
      <c r="E1705" s="114" t="s">
        <v>3671</v>
      </c>
      <c r="F1705" s="115">
        <v>46016</v>
      </c>
      <c r="G1705" s="66" t="str">
        <f t="shared" si="364"/>
        <v>Targeted Dealer</v>
      </c>
      <c r="H1705" s="113"/>
      <c r="I1705" s="67">
        <v>40</v>
      </c>
      <c r="J1705" s="67">
        <f t="shared" si="365"/>
        <v>37.333333333333329</v>
      </c>
      <c r="K1705" s="68">
        <v>34.5</v>
      </c>
      <c r="L1705" s="68">
        <f t="shared" si="366"/>
        <v>5.5</v>
      </c>
      <c r="M1705" s="68">
        <f t="shared" si="367"/>
        <v>92.410714285714292</v>
      </c>
      <c r="N1705" s="96">
        <v>10</v>
      </c>
      <c r="O1705" s="97" t="str">
        <f t="shared" si="368"/>
        <v>Mar</v>
      </c>
      <c r="P1705" s="96">
        <f t="shared" si="369"/>
        <v>10</v>
      </c>
      <c r="Q1705" s="98">
        <f t="shared" si="370"/>
        <v>24.5</v>
      </c>
      <c r="R1705" s="97">
        <f t="shared" si="371"/>
        <v>2.4500000000000002</v>
      </c>
      <c r="S1705" s="99" t="str">
        <f t="shared" si="372"/>
        <v>GROWTH</v>
      </c>
      <c r="T1705" s="68">
        <v>0</v>
      </c>
      <c r="U1705" s="100" t="str">
        <f t="shared" si="373"/>
        <v>Apr</v>
      </c>
      <c r="V1705" s="96">
        <v>0</v>
      </c>
      <c r="W1705" s="101">
        <f t="shared" si="374"/>
        <v>34.5</v>
      </c>
      <c r="X1705" s="102">
        <f t="shared" si="375"/>
        <v>0</v>
      </c>
      <c r="Y1705" s="103" t="b">
        <f t="shared" si="376"/>
        <v>0</v>
      </c>
      <c r="Z1705" s="74">
        <v>0</v>
      </c>
      <c r="AA1705" s="69"/>
      <c r="AB1705" s="69" t="s">
        <v>133</v>
      </c>
      <c r="AC1705" s="69"/>
      <c r="AD1705" s="3">
        <f t="shared" si="377"/>
        <v>0</v>
      </c>
      <c r="AE1705" s="112"/>
    </row>
    <row r="1706" spans="1:31" ht="14.25" customHeight="1">
      <c r="A1706" s="113" t="s">
        <v>134</v>
      </c>
      <c r="B1706" s="87" t="s">
        <v>74</v>
      </c>
      <c r="C1706" s="87" t="s">
        <v>3672</v>
      </c>
      <c r="D1706" s="87">
        <v>1000004685</v>
      </c>
      <c r="E1706" s="87" t="s">
        <v>3673</v>
      </c>
      <c r="F1706" s="116">
        <v>46122</v>
      </c>
      <c r="G1706" s="66" t="str">
        <f t="shared" si="364"/>
        <v>-</v>
      </c>
      <c r="H1706" s="86"/>
      <c r="I1706" s="67">
        <v>0</v>
      </c>
      <c r="J1706" s="67">
        <f t="shared" si="365"/>
        <v>0</v>
      </c>
      <c r="K1706" s="68">
        <v>235</v>
      </c>
      <c r="L1706" s="68">
        <f t="shared" si="366"/>
        <v>-235</v>
      </c>
      <c r="M1706" s="68" t="str">
        <f t="shared" si="367"/>
        <v>-</v>
      </c>
      <c r="N1706" s="96">
        <v>0</v>
      </c>
      <c r="O1706" s="97" t="str">
        <f t="shared" si="368"/>
        <v>Mar</v>
      </c>
      <c r="P1706" s="96">
        <f t="shared" si="369"/>
        <v>0</v>
      </c>
      <c r="Q1706" s="98">
        <f t="shared" si="370"/>
        <v>235</v>
      </c>
      <c r="R1706" s="97" t="str">
        <f t="shared" si="371"/>
        <v xml:space="preserve"> </v>
      </c>
      <c r="S1706" s="99" t="b">
        <f t="shared" si="372"/>
        <v>0</v>
      </c>
      <c r="T1706" s="68">
        <v>0</v>
      </c>
      <c r="U1706" s="100" t="str">
        <f t="shared" si="373"/>
        <v>Apr</v>
      </c>
      <c r="V1706" s="96">
        <v>0</v>
      </c>
      <c r="W1706" s="101">
        <f t="shared" si="374"/>
        <v>235</v>
      </c>
      <c r="X1706" s="102">
        <f t="shared" si="375"/>
        <v>0</v>
      </c>
      <c r="Y1706" s="103" t="b">
        <f t="shared" si="376"/>
        <v>0</v>
      </c>
      <c r="Z1706" s="74">
        <v>0</v>
      </c>
      <c r="AA1706" s="69"/>
      <c r="AB1706" s="69" t="s">
        <v>133</v>
      </c>
      <c r="AC1706" s="69"/>
      <c r="AD1706" s="3">
        <f t="shared" si="377"/>
        <v>0</v>
      </c>
      <c r="AE1706" s="86"/>
    </row>
    <row r="1707" spans="1:31" ht="14.25" customHeight="1">
      <c r="A1707" s="113" t="s">
        <v>134</v>
      </c>
      <c r="B1707" s="87" t="s">
        <v>81</v>
      </c>
      <c r="C1707" s="87" t="s">
        <v>3674</v>
      </c>
      <c r="D1707" s="87">
        <v>1000004707</v>
      </c>
      <c r="E1707" s="87" t="s">
        <v>3675</v>
      </c>
      <c r="F1707" s="116">
        <v>46139</v>
      </c>
      <c r="G1707" s="66" t="str">
        <f t="shared" si="364"/>
        <v>-</v>
      </c>
      <c r="H1707" s="86"/>
      <c r="I1707" s="67">
        <v>0</v>
      </c>
      <c r="J1707" s="67">
        <f t="shared" si="365"/>
        <v>0</v>
      </c>
      <c r="K1707" s="68">
        <v>30</v>
      </c>
      <c r="L1707" s="68">
        <f t="shared" si="366"/>
        <v>-30</v>
      </c>
      <c r="M1707" s="68" t="str">
        <f t="shared" si="367"/>
        <v>-</v>
      </c>
      <c r="N1707" s="96">
        <v>0</v>
      </c>
      <c r="O1707" s="97" t="str">
        <f t="shared" si="368"/>
        <v>Mar</v>
      </c>
      <c r="P1707" s="96">
        <f t="shared" si="369"/>
        <v>0</v>
      </c>
      <c r="Q1707" s="98">
        <f t="shared" si="370"/>
        <v>30</v>
      </c>
      <c r="R1707" s="97" t="str">
        <f t="shared" si="371"/>
        <v xml:space="preserve"> </v>
      </c>
      <c r="S1707" s="99" t="b">
        <f t="shared" si="372"/>
        <v>0</v>
      </c>
      <c r="T1707" s="68">
        <v>0</v>
      </c>
      <c r="U1707" s="100" t="str">
        <f t="shared" si="373"/>
        <v>Apr</v>
      </c>
      <c r="V1707" s="96">
        <v>0</v>
      </c>
      <c r="W1707" s="101">
        <f t="shared" si="374"/>
        <v>30</v>
      </c>
      <c r="X1707" s="102">
        <f t="shared" si="375"/>
        <v>0</v>
      </c>
      <c r="Y1707" s="103" t="b">
        <f t="shared" si="376"/>
        <v>0</v>
      </c>
      <c r="Z1707" s="74">
        <v>0</v>
      </c>
      <c r="AA1707" s="69"/>
      <c r="AB1707" s="69" t="s">
        <v>133</v>
      </c>
      <c r="AC1707" s="69"/>
      <c r="AD1707" s="3">
        <f t="shared" si="377"/>
        <v>0</v>
      </c>
      <c r="AE1707" s="86"/>
    </row>
    <row r="1708" spans="1:31" ht="14.25" customHeight="1">
      <c r="A1708" s="113" t="s">
        <v>131</v>
      </c>
      <c r="B1708" s="87" t="s">
        <v>95</v>
      </c>
      <c r="C1708" s="87" t="s">
        <v>3676</v>
      </c>
      <c r="D1708" s="87">
        <v>1000004689</v>
      </c>
      <c r="E1708" s="87" t="s">
        <v>3677</v>
      </c>
      <c r="F1708" s="116">
        <v>46128</v>
      </c>
      <c r="G1708" s="66" t="str">
        <f t="shared" si="364"/>
        <v>-</v>
      </c>
      <c r="H1708" s="86"/>
      <c r="I1708" s="67">
        <v>0</v>
      </c>
      <c r="J1708" s="67">
        <f t="shared" si="365"/>
        <v>0</v>
      </c>
      <c r="K1708" s="68">
        <v>76</v>
      </c>
      <c r="L1708" s="68">
        <f t="shared" si="366"/>
        <v>-76</v>
      </c>
      <c r="M1708" s="68" t="str">
        <f t="shared" si="367"/>
        <v>-</v>
      </c>
      <c r="N1708" s="96">
        <v>0</v>
      </c>
      <c r="O1708" s="97" t="str">
        <f t="shared" si="368"/>
        <v>Mar</v>
      </c>
      <c r="P1708" s="96">
        <f t="shared" si="369"/>
        <v>0</v>
      </c>
      <c r="Q1708" s="98">
        <f t="shared" si="370"/>
        <v>76</v>
      </c>
      <c r="R1708" s="97" t="str">
        <f t="shared" si="371"/>
        <v xml:space="preserve"> </v>
      </c>
      <c r="S1708" s="99" t="b">
        <f t="shared" si="372"/>
        <v>0</v>
      </c>
      <c r="T1708" s="68">
        <v>0</v>
      </c>
      <c r="U1708" s="100" t="str">
        <f t="shared" si="373"/>
        <v>Apr</v>
      </c>
      <c r="V1708" s="96">
        <v>0</v>
      </c>
      <c r="W1708" s="101">
        <f t="shared" si="374"/>
        <v>76</v>
      </c>
      <c r="X1708" s="102">
        <f t="shared" si="375"/>
        <v>0</v>
      </c>
      <c r="Y1708" s="103" t="b">
        <f t="shared" si="376"/>
        <v>0</v>
      </c>
      <c r="Z1708" s="74">
        <v>0</v>
      </c>
      <c r="AA1708" s="69"/>
      <c r="AB1708" s="69" t="s">
        <v>133</v>
      </c>
      <c r="AC1708" s="69"/>
      <c r="AD1708" s="3">
        <f t="shared" si="377"/>
        <v>0</v>
      </c>
      <c r="AE1708" s="86"/>
    </row>
    <row r="1709" spans="1:31" ht="14.25" customHeight="1">
      <c r="A1709" s="113" t="s">
        <v>134</v>
      </c>
      <c r="B1709" s="87" t="s">
        <v>58</v>
      </c>
      <c r="C1709" s="87" t="s">
        <v>3678</v>
      </c>
      <c r="D1709" s="87">
        <v>1000004199</v>
      </c>
      <c r="E1709" s="87" t="s">
        <v>3679</v>
      </c>
      <c r="F1709" s="116">
        <v>45656</v>
      </c>
      <c r="G1709" s="66" t="str">
        <f t="shared" si="364"/>
        <v>Targeted Dealer</v>
      </c>
      <c r="H1709" s="86"/>
      <c r="I1709" s="67">
        <v>13</v>
      </c>
      <c r="J1709" s="67">
        <f t="shared" si="365"/>
        <v>12.133333333333333</v>
      </c>
      <c r="K1709" s="68">
        <v>26</v>
      </c>
      <c r="L1709" s="68">
        <f t="shared" si="366"/>
        <v>-13</v>
      </c>
      <c r="M1709" s="68">
        <f t="shared" si="367"/>
        <v>214.28571428571428</v>
      </c>
      <c r="N1709" s="96">
        <v>0</v>
      </c>
      <c r="O1709" s="97" t="str">
        <f t="shared" si="368"/>
        <v>Mar</v>
      </c>
      <c r="P1709" s="96">
        <f t="shared" si="369"/>
        <v>0</v>
      </c>
      <c r="Q1709" s="98">
        <f t="shared" si="370"/>
        <v>26</v>
      </c>
      <c r="R1709" s="97" t="str">
        <f t="shared" si="371"/>
        <v xml:space="preserve"> </v>
      </c>
      <c r="S1709" s="99" t="b">
        <f t="shared" si="372"/>
        <v>0</v>
      </c>
      <c r="T1709" s="68">
        <v>13</v>
      </c>
      <c r="U1709" s="100" t="str">
        <f t="shared" si="373"/>
        <v>Apr</v>
      </c>
      <c r="V1709" s="96">
        <v>13</v>
      </c>
      <c r="W1709" s="101">
        <f t="shared" si="374"/>
        <v>13</v>
      </c>
      <c r="X1709" s="102">
        <f t="shared" si="375"/>
        <v>1</v>
      </c>
      <c r="Y1709" s="103" t="str">
        <f t="shared" si="376"/>
        <v>GROWTH</v>
      </c>
      <c r="Z1709" s="74">
        <v>0</v>
      </c>
      <c r="AA1709" s="69"/>
      <c r="AB1709" s="69" t="s">
        <v>133</v>
      </c>
      <c r="AC1709" s="69"/>
      <c r="AD1709" s="3">
        <f t="shared" si="377"/>
        <v>0</v>
      </c>
      <c r="AE1709" s="86"/>
    </row>
    <row r="1710" spans="1:31" ht="14.25" customHeight="1">
      <c r="A1710" s="113" t="s">
        <v>134</v>
      </c>
      <c r="B1710" s="87" t="s">
        <v>62</v>
      </c>
      <c r="C1710" s="87" t="s">
        <v>3680</v>
      </c>
      <c r="D1710" s="87">
        <v>1000002626</v>
      </c>
      <c r="E1710" s="87" t="s">
        <v>3537</v>
      </c>
      <c r="F1710" s="116">
        <v>44738</v>
      </c>
      <c r="G1710" s="66" t="str">
        <f t="shared" si="364"/>
        <v>-</v>
      </c>
      <c r="H1710" s="86"/>
      <c r="I1710" s="67">
        <v>0</v>
      </c>
      <c r="J1710" s="67">
        <f t="shared" si="365"/>
        <v>0</v>
      </c>
      <c r="K1710" s="68">
        <v>52</v>
      </c>
      <c r="L1710" s="68">
        <f t="shared" si="366"/>
        <v>-52</v>
      </c>
      <c r="M1710" s="68" t="str">
        <f t="shared" si="367"/>
        <v>-</v>
      </c>
      <c r="N1710" s="96">
        <v>0</v>
      </c>
      <c r="O1710" s="97" t="str">
        <f t="shared" si="368"/>
        <v>Mar</v>
      </c>
      <c r="P1710" s="96">
        <f t="shared" si="369"/>
        <v>0</v>
      </c>
      <c r="Q1710" s="98">
        <f t="shared" si="370"/>
        <v>52</v>
      </c>
      <c r="R1710" s="97" t="str">
        <f t="shared" si="371"/>
        <v xml:space="preserve"> </v>
      </c>
      <c r="S1710" s="99" t="b">
        <f t="shared" si="372"/>
        <v>0</v>
      </c>
      <c r="T1710" s="68">
        <v>3.5</v>
      </c>
      <c r="U1710" s="100" t="str">
        <f t="shared" si="373"/>
        <v>Apr</v>
      </c>
      <c r="V1710" s="96">
        <v>3.5</v>
      </c>
      <c r="W1710" s="101">
        <f t="shared" si="374"/>
        <v>48.5</v>
      </c>
      <c r="X1710" s="102">
        <f t="shared" si="375"/>
        <v>13.857142857142858</v>
      </c>
      <c r="Y1710" s="103" t="str">
        <f t="shared" si="376"/>
        <v>GROWTH</v>
      </c>
      <c r="Z1710" s="74">
        <v>0</v>
      </c>
      <c r="AA1710" s="69"/>
      <c r="AB1710" s="69" t="s">
        <v>133</v>
      </c>
      <c r="AC1710" s="69"/>
      <c r="AD1710" s="3">
        <f t="shared" si="377"/>
        <v>0</v>
      </c>
      <c r="AE1710" s="86"/>
    </row>
    <row r="1711" spans="1:31" ht="14.25" customHeight="1">
      <c r="A1711" s="113" t="s">
        <v>134</v>
      </c>
      <c r="B1711" s="87" t="s">
        <v>62</v>
      </c>
      <c r="C1711" s="87" t="s">
        <v>3681</v>
      </c>
      <c r="D1711" s="87">
        <v>1000004693</v>
      </c>
      <c r="E1711" s="87" t="s">
        <v>3682</v>
      </c>
      <c r="F1711" s="116">
        <v>46108</v>
      </c>
      <c r="G1711" s="66" t="str">
        <f t="shared" si="364"/>
        <v>Targeted Dealer</v>
      </c>
      <c r="H1711" s="86"/>
      <c r="I1711" s="67">
        <v>620</v>
      </c>
      <c r="J1711" s="67">
        <f t="shared" si="365"/>
        <v>578.66666666666674</v>
      </c>
      <c r="K1711" s="68">
        <v>538.25</v>
      </c>
      <c r="L1711" s="68">
        <f t="shared" si="366"/>
        <v>81.75</v>
      </c>
      <c r="M1711" s="68">
        <f t="shared" si="367"/>
        <v>93.015552995391701</v>
      </c>
      <c r="N1711" s="96">
        <v>0</v>
      </c>
      <c r="O1711" s="97" t="str">
        <f t="shared" si="368"/>
        <v>Mar</v>
      </c>
      <c r="P1711" s="96">
        <f t="shared" si="369"/>
        <v>0</v>
      </c>
      <c r="Q1711" s="98">
        <f t="shared" si="370"/>
        <v>538.25</v>
      </c>
      <c r="R1711" s="97" t="str">
        <f t="shared" si="371"/>
        <v xml:space="preserve"> </v>
      </c>
      <c r="S1711" s="99" t="b">
        <f t="shared" si="372"/>
        <v>0</v>
      </c>
      <c r="T1711" s="68">
        <v>0</v>
      </c>
      <c r="U1711" s="100" t="str">
        <f t="shared" si="373"/>
        <v>Apr</v>
      </c>
      <c r="V1711" s="96">
        <v>0</v>
      </c>
      <c r="W1711" s="101">
        <f t="shared" si="374"/>
        <v>538.25</v>
      </c>
      <c r="X1711" s="102">
        <f t="shared" si="375"/>
        <v>0</v>
      </c>
      <c r="Y1711" s="103" t="b">
        <f t="shared" si="376"/>
        <v>0</v>
      </c>
      <c r="Z1711" s="74">
        <v>0</v>
      </c>
      <c r="AA1711" s="69"/>
      <c r="AB1711" s="69" t="s">
        <v>133</v>
      </c>
      <c r="AC1711" s="69"/>
      <c r="AD1711" s="3">
        <f t="shared" si="377"/>
        <v>0</v>
      </c>
      <c r="AE1711" s="86"/>
    </row>
    <row r="1712" spans="1:31" ht="14.25" customHeight="1">
      <c r="A1712" s="113" t="s">
        <v>134</v>
      </c>
      <c r="B1712" s="87" t="s">
        <v>62</v>
      </c>
      <c r="C1712" s="87" t="s">
        <v>3683</v>
      </c>
      <c r="D1712" s="87">
        <v>1000004697</v>
      </c>
      <c r="E1712" s="87" t="s">
        <v>3684</v>
      </c>
      <c r="F1712" s="116">
        <v>46120</v>
      </c>
      <c r="G1712" s="66" t="str">
        <f t="shared" si="364"/>
        <v>-</v>
      </c>
      <c r="H1712" s="86"/>
      <c r="I1712" s="67">
        <v>0</v>
      </c>
      <c r="J1712" s="67">
        <f t="shared" si="365"/>
        <v>0</v>
      </c>
      <c r="K1712" s="68">
        <v>10.5</v>
      </c>
      <c r="L1712" s="68">
        <f t="shared" si="366"/>
        <v>-10.5</v>
      </c>
      <c r="M1712" s="68" t="str">
        <f t="shared" si="367"/>
        <v>-</v>
      </c>
      <c r="N1712" s="96">
        <v>0</v>
      </c>
      <c r="O1712" s="97" t="str">
        <f t="shared" si="368"/>
        <v>Mar</v>
      </c>
      <c r="P1712" s="96">
        <f t="shared" si="369"/>
        <v>0</v>
      </c>
      <c r="Q1712" s="98">
        <f t="shared" si="370"/>
        <v>10.5</v>
      </c>
      <c r="R1712" s="97" t="str">
        <f t="shared" si="371"/>
        <v xml:space="preserve"> </v>
      </c>
      <c r="S1712" s="99" t="b">
        <f t="shared" si="372"/>
        <v>0</v>
      </c>
      <c r="T1712" s="68">
        <v>0</v>
      </c>
      <c r="U1712" s="100" t="str">
        <f t="shared" si="373"/>
        <v>Apr</v>
      </c>
      <c r="V1712" s="96">
        <v>0</v>
      </c>
      <c r="W1712" s="101">
        <f t="shared" si="374"/>
        <v>10.5</v>
      </c>
      <c r="X1712" s="102">
        <f t="shared" si="375"/>
        <v>0</v>
      </c>
      <c r="Y1712" s="103" t="b">
        <f t="shared" si="376"/>
        <v>0</v>
      </c>
      <c r="Z1712" s="74">
        <v>0</v>
      </c>
      <c r="AA1712" s="69"/>
      <c r="AB1712" s="69" t="s">
        <v>133</v>
      </c>
      <c r="AC1712" s="69"/>
      <c r="AD1712" s="3">
        <f t="shared" si="377"/>
        <v>0</v>
      </c>
      <c r="AE1712" s="86"/>
    </row>
    <row r="1713" spans="1:31" ht="14.25" customHeight="1">
      <c r="A1713" s="113" t="s">
        <v>134</v>
      </c>
      <c r="B1713" s="87" t="s">
        <v>62</v>
      </c>
      <c r="C1713" s="87" t="s">
        <v>3685</v>
      </c>
      <c r="D1713" s="87">
        <v>1000004687</v>
      </c>
      <c r="E1713" s="87" t="s">
        <v>3686</v>
      </c>
      <c r="F1713" s="116">
        <v>46122</v>
      </c>
      <c r="G1713" s="66" t="str">
        <f t="shared" si="364"/>
        <v>-</v>
      </c>
      <c r="H1713" s="86"/>
      <c r="I1713" s="67">
        <v>0</v>
      </c>
      <c r="J1713" s="67">
        <f t="shared" si="365"/>
        <v>0</v>
      </c>
      <c r="K1713" s="68">
        <v>36.5</v>
      </c>
      <c r="L1713" s="68">
        <f t="shared" si="366"/>
        <v>-36.5</v>
      </c>
      <c r="M1713" s="68" t="str">
        <f t="shared" si="367"/>
        <v>-</v>
      </c>
      <c r="N1713" s="96">
        <v>0</v>
      </c>
      <c r="O1713" s="97" t="str">
        <f t="shared" si="368"/>
        <v>Mar</v>
      </c>
      <c r="P1713" s="96">
        <f t="shared" si="369"/>
        <v>0</v>
      </c>
      <c r="Q1713" s="98">
        <f t="shared" si="370"/>
        <v>36.5</v>
      </c>
      <c r="R1713" s="97" t="str">
        <f t="shared" si="371"/>
        <v xml:space="preserve"> </v>
      </c>
      <c r="S1713" s="99" t="b">
        <f t="shared" si="372"/>
        <v>0</v>
      </c>
      <c r="T1713" s="68">
        <v>0</v>
      </c>
      <c r="U1713" s="100" t="str">
        <f t="shared" si="373"/>
        <v>Apr</v>
      </c>
      <c r="V1713" s="96">
        <v>0</v>
      </c>
      <c r="W1713" s="101">
        <f t="shared" si="374"/>
        <v>36.5</v>
      </c>
      <c r="X1713" s="102">
        <f t="shared" si="375"/>
        <v>0</v>
      </c>
      <c r="Y1713" s="103" t="b">
        <f t="shared" si="376"/>
        <v>0</v>
      </c>
      <c r="Z1713" s="74">
        <v>0</v>
      </c>
      <c r="AA1713" s="69"/>
      <c r="AB1713" s="69" t="s">
        <v>133</v>
      </c>
      <c r="AC1713" s="69"/>
      <c r="AD1713" s="3">
        <f t="shared" si="377"/>
        <v>0</v>
      </c>
      <c r="AE1713" s="86"/>
    </row>
    <row r="1714" spans="1:31" ht="14.25" customHeight="1">
      <c r="A1714" s="113" t="s">
        <v>134</v>
      </c>
      <c r="B1714" s="87" t="s">
        <v>83</v>
      </c>
      <c r="C1714" s="87" t="s">
        <v>3687</v>
      </c>
      <c r="D1714" s="87">
        <v>1000004712</v>
      </c>
      <c r="E1714" s="87" t="s">
        <v>3688</v>
      </c>
      <c r="F1714" s="116">
        <v>46136</v>
      </c>
      <c r="G1714" s="66" t="str">
        <f t="shared" si="364"/>
        <v>-</v>
      </c>
      <c r="H1714" s="86"/>
      <c r="I1714" s="67">
        <v>0</v>
      </c>
      <c r="J1714" s="67">
        <f t="shared" si="365"/>
        <v>0</v>
      </c>
      <c r="K1714" s="68">
        <v>20</v>
      </c>
      <c r="L1714" s="68">
        <f t="shared" si="366"/>
        <v>-20</v>
      </c>
      <c r="M1714" s="68" t="str">
        <f t="shared" si="367"/>
        <v>-</v>
      </c>
      <c r="N1714" s="96">
        <v>0</v>
      </c>
      <c r="O1714" s="97" t="str">
        <f t="shared" si="368"/>
        <v>Mar</v>
      </c>
      <c r="P1714" s="96">
        <f t="shared" si="369"/>
        <v>0</v>
      </c>
      <c r="Q1714" s="98">
        <f t="shared" si="370"/>
        <v>20</v>
      </c>
      <c r="R1714" s="97" t="str">
        <f t="shared" si="371"/>
        <v xml:space="preserve"> </v>
      </c>
      <c r="S1714" s="99" t="b">
        <f t="shared" si="372"/>
        <v>0</v>
      </c>
      <c r="T1714" s="68">
        <v>0</v>
      </c>
      <c r="U1714" s="100" t="str">
        <f t="shared" si="373"/>
        <v>Apr</v>
      </c>
      <c r="V1714" s="96">
        <v>0</v>
      </c>
      <c r="W1714" s="101">
        <f t="shared" si="374"/>
        <v>20</v>
      </c>
      <c r="X1714" s="102">
        <f t="shared" si="375"/>
        <v>0</v>
      </c>
      <c r="Y1714" s="103" t="b">
        <f t="shared" si="376"/>
        <v>0</v>
      </c>
      <c r="Z1714" s="74">
        <v>0</v>
      </c>
      <c r="AA1714" s="69"/>
      <c r="AB1714" s="69" t="s">
        <v>133</v>
      </c>
      <c r="AC1714" s="69"/>
      <c r="AD1714" s="3">
        <f t="shared" si="377"/>
        <v>0</v>
      </c>
      <c r="AE1714" s="86"/>
    </row>
    <row r="1715" spans="1:31" ht="14.25" customHeight="1">
      <c r="A1715" s="113" t="s">
        <v>133</v>
      </c>
      <c r="B1715" s="87" t="s">
        <v>24</v>
      </c>
      <c r="C1715" s="87" t="s">
        <v>3689</v>
      </c>
      <c r="D1715" s="87">
        <v>1000004705</v>
      </c>
      <c r="E1715" s="87" t="s">
        <v>2214</v>
      </c>
      <c r="F1715" s="116">
        <v>46137</v>
      </c>
      <c r="G1715" s="66" t="str">
        <f t="shared" si="364"/>
        <v>-</v>
      </c>
      <c r="H1715" s="86"/>
      <c r="I1715" s="67">
        <v>0</v>
      </c>
      <c r="J1715" s="67">
        <f t="shared" si="365"/>
        <v>0</v>
      </c>
      <c r="K1715" s="68">
        <v>20</v>
      </c>
      <c r="L1715" s="68">
        <f t="shared" si="366"/>
        <v>-20</v>
      </c>
      <c r="M1715" s="68" t="str">
        <f t="shared" si="367"/>
        <v>-</v>
      </c>
      <c r="N1715" s="96">
        <v>0</v>
      </c>
      <c r="O1715" s="97" t="str">
        <f t="shared" si="368"/>
        <v>Mar</v>
      </c>
      <c r="P1715" s="96">
        <f t="shared" si="369"/>
        <v>0</v>
      </c>
      <c r="Q1715" s="98">
        <f t="shared" si="370"/>
        <v>20</v>
      </c>
      <c r="R1715" s="97" t="str">
        <f t="shared" si="371"/>
        <v xml:space="preserve"> </v>
      </c>
      <c r="S1715" s="99" t="b">
        <f t="shared" si="372"/>
        <v>0</v>
      </c>
      <c r="T1715" s="68">
        <v>0</v>
      </c>
      <c r="U1715" s="100" t="str">
        <f t="shared" si="373"/>
        <v>Apr</v>
      </c>
      <c r="V1715" s="96">
        <v>0</v>
      </c>
      <c r="W1715" s="101">
        <f t="shared" si="374"/>
        <v>20</v>
      </c>
      <c r="X1715" s="102">
        <f t="shared" si="375"/>
        <v>0</v>
      </c>
      <c r="Y1715" s="103" t="b">
        <f t="shared" si="376"/>
        <v>0</v>
      </c>
      <c r="Z1715" s="74">
        <v>0</v>
      </c>
      <c r="AA1715" s="69"/>
      <c r="AB1715" s="69" t="s">
        <v>133</v>
      </c>
      <c r="AC1715" s="69"/>
      <c r="AD1715" s="3">
        <f t="shared" si="377"/>
        <v>0</v>
      </c>
      <c r="AE1715" s="86"/>
    </row>
    <row r="1716" spans="1:31" ht="14.25" customHeight="1">
      <c r="A1716" s="113" t="s">
        <v>131</v>
      </c>
      <c r="B1716" s="87" t="s">
        <v>93</v>
      </c>
      <c r="C1716" s="87" t="s">
        <v>3690</v>
      </c>
      <c r="D1716" s="87">
        <v>1000004704</v>
      </c>
      <c r="E1716" s="87" t="s">
        <v>3691</v>
      </c>
      <c r="F1716" s="116">
        <v>46136</v>
      </c>
      <c r="G1716" s="66" t="str">
        <f t="shared" si="364"/>
        <v>-</v>
      </c>
      <c r="H1716" s="86"/>
      <c r="I1716" s="67">
        <v>0</v>
      </c>
      <c r="J1716" s="67">
        <f t="shared" si="365"/>
        <v>0</v>
      </c>
      <c r="K1716" s="68">
        <v>12</v>
      </c>
      <c r="L1716" s="68">
        <f t="shared" si="366"/>
        <v>-12</v>
      </c>
      <c r="M1716" s="68" t="str">
        <f t="shared" si="367"/>
        <v>-</v>
      </c>
      <c r="N1716" s="96">
        <v>0</v>
      </c>
      <c r="O1716" s="97" t="str">
        <f t="shared" si="368"/>
        <v>Mar</v>
      </c>
      <c r="P1716" s="96">
        <f t="shared" si="369"/>
        <v>0</v>
      </c>
      <c r="Q1716" s="98">
        <f t="shared" si="370"/>
        <v>12</v>
      </c>
      <c r="R1716" s="97" t="str">
        <f t="shared" si="371"/>
        <v xml:space="preserve"> </v>
      </c>
      <c r="S1716" s="99" t="b">
        <f t="shared" si="372"/>
        <v>0</v>
      </c>
      <c r="T1716" s="68">
        <v>0</v>
      </c>
      <c r="U1716" s="100" t="str">
        <f t="shared" si="373"/>
        <v>Apr</v>
      </c>
      <c r="V1716" s="96">
        <v>0</v>
      </c>
      <c r="W1716" s="101">
        <f t="shared" si="374"/>
        <v>12</v>
      </c>
      <c r="X1716" s="102">
        <f t="shared" si="375"/>
        <v>0</v>
      </c>
      <c r="Y1716" s="103" t="b">
        <f t="shared" si="376"/>
        <v>0</v>
      </c>
      <c r="Z1716" s="74">
        <v>0</v>
      </c>
      <c r="AA1716" s="69"/>
      <c r="AB1716" s="69" t="s">
        <v>133</v>
      </c>
      <c r="AC1716" s="69"/>
      <c r="AD1716" s="3">
        <f t="shared" si="377"/>
        <v>0</v>
      </c>
      <c r="AE1716" s="86"/>
    </row>
    <row r="1717" spans="1:31" ht="14.25" customHeight="1">
      <c r="A1717" s="113" t="s">
        <v>133</v>
      </c>
      <c r="B1717" s="87" t="s">
        <v>37</v>
      </c>
      <c r="C1717" s="87" t="s">
        <v>3692</v>
      </c>
      <c r="D1717" s="87">
        <v>1000004702</v>
      </c>
      <c r="E1717" s="87" t="s">
        <v>3693</v>
      </c>
      <c r="F1717" s="116">
        <v>46130</v>
      </c>
      <c r="G1717" s="66" t="str">
        <f t="shared" si="364"/>
        <v>-</v>
      </c>
      <c r="H1717" s="86"/>
      <c r="I1717" s="67">
        <v>0</v>
      </c>
      <c r="J1717" s="67">
        <f t="shared" si="365"/>
        <v>0</v>
      </c>
      <c r="K1717" s="68">
        <v>22.5</v>
      </c>
      <c r="L1717" s="68">
        <f t="shared" si="366"/>
        <v>-22.5</v>
      </c>
      <c r="M1717" s="68" t="str">
        <f t="shared" si="367"/>
        <v>-</v>
      </c>
      <c r="N1717" s="96">
        <v>0</v>
      </c>
      <c r="O1717" s="97" t="str">
        <f t="shared" si="368"/>
        <v>Mar</v>
      </c>
      <c r="P1717" s="96">
        <f t="shared" si="369"/>
        <v>0</v>
      </c>
      <c r="Q1717" s="98">
        <f t="shared" si="370"/>
        <v>22.5</v>
      </c>
      <c r="R1717" s="97" t="str">
        <f t="shared" si="371"/>
        <v xml:space="preserve"> </v>
      </c>
      <c r="S1717" s="99" t="b">
        <f t="shared" si="372"/>
        <v>0</v>
      </c>
      <c r="T1717" s="68">
        <v>0</v>
      </c>
      <c r="U1717" s="100" t="str">
        <f t="shared" si="373"/>
        <v>Apr</v>
      </c>
      <c r="V1717" s="96">
        <v>0</v>
      </c>
      <c r="W1717" s="101">
        <f t="shared" si="374"/>
        <v>22.5</v>
      </c>
      <c r="X1717" s="102">
        <f t="shared" si="375"/>
        <v>0</v>
      </c>
      <c r="Y1717" s="103" t="b">
        <f t="shared" si="376"/>
        <v>0</v>
      </c>
      <c r="Z1717" s="74">
        <v>0</v>
      </c>
      <c r="AA1717" s="69"/>
      <c r="AB1717" s="69" t="s">
        <v>133</v>
      </c>
      <c r="AC1717" s="69"/>
      <c r="AD1717" s="3">
        <f t="shared" si="377"/>
        <v>0</v>
      </c>
      <c r="AE1717" s="86"/>
    </row>
    <row r="1718" spans="1:31" ht="14.25" customHeight="1">
      <c r="A1718" s="113" t="s">
        <v>130</v>
      </c>
      <c r="B1718" s="87" t="s">
        <v>111</v>
      </c>
      <c r="C1718" s="87" t="s">
        <v>3694</v>
      </c>
      <c r="D1718" s="87">
        <v>1000004690</v>
      </c>
      <c r="E1718" s="87" t="s">
        <v>3695</v>
      </c>
      <c r="F1718" s="116">
        <v>46128</v>
      </c>
      <c r="G1718" s="66" t="str">
        <f t="shared" si="364"/>
        <v>-</v>
      </c>
      <c r="H1718" s="86"/>
      <c r="I1718" s="67">
        <v>0</v>
      </c>
      <c r="J1718" s="67">
        <f t="shared" si="365"/>
        <v>0</v>
      </c>
      <c r="K1718" s="68">
        <v>30</v>
      </c>
      <c r="L1718" s="68">
        <f t="shared" si="366"/>
        <v>-30</v>
      </c>
      <c r="M1718" s="68" t="str">
        <f t="shared" si="367"/>
        <v>-</v>
      </c>
      <c r="N1718" s="96">
        <v>0</v>
      </c>
      <c r="O1718" s="97" t="str">
        <f t="shared" si="368"/>
        <v>Mar</v>
      </c>
      <c r="P1718" s="96">
        <f t="shared" si="369"/>
        <v>0</v>
      </c>
      <c r="Q1718" s="98">
        <f t="shared" si="370"/>
        <v>30</v>
      </c>
      <c r="R1718" s="97" t="str">
        <f t="shared" si="371"/>
        <v xml:space="preserve"> </v>
      </c>
      <c r="S1718" s="99" t="b">
        <f t="shared" si="372"/>
        <v>0</v>
      </c>
      <c r="T1718" s="68">
        <v>0</v>
      </c>
      <c r="U1718" s="100" t="str">
        <f t="shared" si="373"/>
        <v>Apr</v>
      </c>
      <c r="V1718" s="96">
        <v>0</v>
      </c>
      <c r="W1718" s="101">
        <f t="shared" si="374"/>
        <v>30</v>
      </c>
      <c r="X1718" s="102">
        <f t="shared" si="375"/>
        <v>0</v>
      </c>
      <c r="Y1718" s="103" t="b">
        <f t="shared" si="376"/>
        <v>0</v>
      </c>
      <c r="Z1718" s="74">
        <v>0</v>
      </c>
      <c r="AA1718" s="69"/>
      <c r="AB1718" s="69" t="s">
        <v>133</v>
      </c>
      <c r="AC1718" s="69"/>
      <c r="AD1718" s="3">
        <f t="shared" si="377"/>
        <v>0</v>
      </c>
      <c r="AE1718" s="86"/>
    </row>
    <row r="1719" spans="1:31" ht="14.25" customHeight="1">
      <c r="A1719" s="113" t="s">
        <v>134</v>
      </c>
      <c r="B1719" s="87" t="s">
        <v>67</v>
      </c>
      <c r="C1719" s="87" t="s">
        <v>3696</v>
      </c>
      <c r="D1719" s="87">
        <v>1000004686</v>
      </c>
      <c r="E1719" s="87" t="s">
        <v>1831</v>
      </c>
      <c r="F1719" s="116">
        <v>46122</v>
      </c>
      <c r="G1719" s="66" t="str">
        <f t="shared" si="364"/>
        <v>-</v>
      </c>
      <c r="H1719" s="86"/>
      <c r="I1719" s="67">
        <v>0</v>
      </c>
      <c r="J1719" s="67">
        <f t="shared" si="365"/>
        <v>0</v>
      </c>
      <c r="K1719" s="68">
        <v>77.5</v>
      </c>
      <c r="L1719" s="68">
        <f t="shared" si="366"/>
        <v>-77.5</v>
      </c>
      <c r="M1719" s="68" t="str">
        <f t="shared" si="367"/>
        <v>-</v>
      </c>
      <c r="N1719" s="96">
        <v>0</v>
      </c>
      <c r="O1719" s="97" t="str">
        <f t="shared" si="368"/>
        <v>Mar</v>
      </c>
      <c r="P1719" s="96">
        <f t="shared" si="369"/>
        <v>0</v>
      </c>
      <c r="Q1719" s="98">
        <f t="shared" si="370"/>
        <v>77.5</v>
      </c>
      <c r="R1719" s="97" t="str">
        <f t="shared" si="371"/>
        <v xml:space="preserve"> </v>
      </c>
      <c r="S1719" s="99" t="b">
        <f t="shared" si="372"/>
        <v>0</v>
      </c>
      <c r="T1719" s="68">
        <v>0</v>
      </c>
      <c r="U1719" s="100" t="str">
        <f t="shared" si="373"/>
        <v>Apr</v>
      </c>
      <c r="V1719" s="96">
        <v>0</v>
      </c>
      <c r="W1719" s="101">
        <f t="shared" si="374"/>
        <v>77.5</v>
      </c>
      <c r="X1719" s="102">
        <f t="shared" si="375"/>
        <v>0</v>
      </c>
      <c r="Y1719" s="103" t="b">
        <f t="shared" si="376"/>
        <v>0</v>
      </c>
      <c r="Z1719" s="74">
        <v>0</v>
      </c>
      <c r="AA1719" s="69"/>
      <c r="AB1719" s="69" t="s">
        <v>133</v>
      </c>
      <c r="AC1719" s="69"/>
      <c r="AD1719" s="3">
        <f t="shared" si="377"/>
        <v>0</v>
      </c>
      <c r="AE1719" s="86"/>
    </row>
    <row r="1720" spans="1:31" ht="14.25" customHeight="1">
      <c r="A1720" s="113" t="s">
        <v>130</v>
      </c>
      <c r="B1720" s="87" t="s">
        <v>122</v>
      </c>
      <c r="C1720" s="87" t="s">
        <v>416</v>
      </c>
      <c r="D1720" s="87">
        <v>1000002000</v>
      </c>
      <c r="E1720" s="87" t="s">
        <v>417</v>
      </c>
      <c r="F1720" s="116">
        <v>44739</v>
      </c>
      <c r="G1720" s="66" t="str">
        <f t="shared" si="364"/>
        <v>Targeted Dealer</v>
      </c>
      <c r="H1720" s="86"/>
      <c r="I1720" s="67">
        <v>45</v>
      </c>
      <c r="J1720" s="67">
        <f t="shared" si="365"/>
        <v>42</v>
      </c>
      <c r="K1720" s="68">
        <v>5</v>
      </c>
      <c r="L1720" s="68">
        <f t="shared" si="366"/>
        <v>40</v>
      </c>
      <c r="M1720" s="68">
        <f t="shared" si="367"/>
        <v>11.904761904761905</v>
      </c>
      <c r="N1720" s="96">
        <v>0</v>
      </c>
      <c r="O1720" s="97" t="str">
        <f t="shared" si="368"/>
        <v>Mar</v>
      </c>
      <c r="P1720" s="96">
        <f t="shared" si="369"/>
        <v>0</v>
      </c>
      <c r="Q1720" s="98">
        <f t="shared" si="370"/>
        <v>5</v>
      </c>
      <c r="R1720" s="97" t="str">
        <f t="shared" si="371"/>
        <v xml:space="preserve"> </v>
      </c>
      <c r="S1720" s="99" t="b">
        <f t="shared" si="372"/>
        <v>0</v>
      </c>
      <c r="T1720" s="68">
        <v>25</v>
      </c>
      <c r="U1720" s="100" t="str">
        <f t="shared" si="373"/>
        <v>Apr</v>
      </c>
      <c r="V1720" s="96">
        <v>25</v>
      </c>
      <c r="W1720" s="101">
        <f t="shared" si="374"/>
        <v>-20</v>
      </c>
      <c r="X1720" s="102">
        <f t="shared" si="375"/>
        <v>-0.8</v>
      </c>
      <c r="Y1720" s="103" t="str">
        <f t="shared" si="376"/>
        <v>DEGROWTH</v>
      </c>
      <c r="Z1720" s="74">
        <v>0</v>
      </c>
      <c r="AA1720" s="69"/>
      <c r="AB1720" s="69" t="s">
        <v>133</v>
      </c>
      <c r="AC1720" s="69"/>
      <c r="AD1720" s="3">
        <f t="shared" si="377"/>
        <v>0</v>
      </c>
      <c r="AE1720" s="86"/>
    </row>
    <row r="1721" spans="1:31" ht="14.25" customHeight="1">
      <c r="A1721" s="113" t="s">
        <v>130</v>
      </c>
      <c r="B1721" s="87" t="s">
        <v>122</v>
      </c>
      <c r="C1721" s="87" t="s">
        <v>3697</v>
      </c>
      <c r="D1721" s="87">
        <v>1000004694</v>
      </c>
      <c r="E1721" s="87" t="s">
        <v>3698</v>
      </c>
      <c r="F1721" s="116">
        <v>46111</v>
      </c>
      <c r="G1721" s="66" t="str">
        <f t="shared" si="364"/>
        <v>-</v>
      </c>
      <c r="H1721" s="86"/>
      <c r="I1721" s="67">
        <v>0</v>
      </c>
      <c r="J1721" s="67">
        <f t="shared" si="365"/>
        <v>0</v>
      </c>
      <c r="K1721" s="68">
        <v>10</v>
      </c>
      <c r="L1721" s="68">
        <f t="shared" si="366"/>
        <v>-10</v>
      </c>
      <c r="M1721" s="68" t="str">
        <f t="shared" si="367"/>
        <v>-</v>
      </c>
      <c r="N1721" s="96">
        <v>0</v>
      </c>
      <c r="O1721" s="97" t="str">
        <f t="shared" si="368"/>
        <v>Mar</v>
      </c>
      <c r="P1721" s="96">
        <f t="shared" si="369"/>
        <v>0</v>
      </c>
      <c r="Q1721" s="98">
        <f t="shared" si="370"/>
        <v>10</v>
      </c>
      <c r="R1721" s="97" t="str">
        <f t="shared" si="371"/>
        <v xml:space="preserve"> </v>
      </c>
      <c r="S1721" s="99" t="b">
        <f t="shared" si="372"/>
        <v>0</v>
      </c>
      <c r="T1721" s="68">
        <v>0</v>
      </c>
      <c r="U1721" s="100" t="str">
        <f t="shared" si="373"/>
        <v>Apr</v>
      </c>
      <c r="V1721" s="96">
        <v>0</v>
      </c>
      <c r="W1721" s="101">
        <f t="shared" si="374"/>
        <v>10</v>
      </c>
      <c r="X1721" s="102">
        <f t="shared" si="375"/>
        <v>0</v>
      </c>
      <c r="Y1721" s="103" t="b">
        <f t="shared" si="376"/>
        <v>0</v>
      </c>
      <c r="Z1721" s="74">
        <v>0</v>
      </c>
      <c r="AA1721" s="69"/>
      <c r="AB1721" s="69" t="s">
        <v>133</v>
      </c>
      <c r="AC1721" s="69"/>
      <c r="AD1721" s="3">
        <f t="shared" si="377"/>
        <v>0</v>
      </c>
      <c r="AE1721" s="86"/>
    </row>
    <row r="1722" spans="1:31" ht="14.25" customHeight="1">
      <c r="A1722" s="113" t="s">
        <v>133</v>
      </c>
      <c r="B1722" s="87" t="s">
        <v>55</v>
      </c>
      <c r="C1722" s="87" t="s">
        <v>3699</v>
      </c>
      <c r="D1722" s="87">
        <v>1000004696</v>
      </c>
      <c r="E1722" s="87" t="s">
        <v>3700</v>
      </c>
      <c r="F1722" s="116">
        <v>46118</v>
      </c>
      <c r="G1722" s="66" t="str">
        <f t="shared" si="364"/>
        <v>-</v>
      </c>
      <c r="H1722" s="86"/>
      <c r="I1722" s="67">
        <v>0</v>
      </c>
      <c r="J1722" s="67">
        <f t="shared" si="365"/>
        <v>0</v>
      </c>
      <c r="K1722" s="68">
        <v>35</v>
      </c>
      <c r="L1722" s="68">
        <f t="shared" si="366"/>
        <v>-35</v>
      </c>
      <c r="M1722" s="68" t="str">
        <f t="shared" si="367"/>
        <v>-</v>
      </c>
      <c r="N1722" s="96">
        <v>0</v>
      </c>
      <c r="O1722" s="97" t="str">
        <f t="shared" si="368"/>
        <v>Mar</v>
      </c>
      <c r="P1722" s="96">
        <f t="shared" si="369"/>
        <v>0</v>
      </c>
      <c r="Q1722" s="98">
        <f t="shared" si="370"/>
        <v>35</v>
      </c>
      <c r="R1722" s="97" t="str">
        <f t="shared" si="371"/>
        <v xml:space="preserve"> </v>
      </c>
      <c r="S1722" s="99" t="b">
        <f t="shared" si="372"/>
        <v>0</v>
      </c>
      <c r="T1722" s="68">
        <v>0</v>
      </c>
      <c r="U1722" s="100" t="str">
        <f t="shared" si="373"/>
        <v>Apr</v>
      </c>
      <c r="V1722" s="96">
        <v>0</v>
      </c>
      <c r="W1722" s="101">
        <f t="shared" si="374"/>
        <v>35</v>
      </c>
      <c r="X1722" s="102">
        <f t="shared" si="375"/>
        <v>0</v>
      </c>
      <c r="Y1722" s="103" t="b">
        <f t="shared" si="376"/>
        <v>0</v>
      </c>
      <c r="Z1722" s="74">
        <v>0</v>
      </c>
      <c r="AA1722" s="69"/>
      <c r="AB1722" s="69" t="s">
        <v>133</v>
      </c>
      <c r="AC1722" s="69"/>
      <c r="AD1722" s="3">
        <f t="shared" si="377"/>
        <v>0</v>
      </c>
      <c r="AE1722" s="86"/>
    </row>
    <row r="1723" spans="1:31" ht="14.25" customHeight="1">
      <c r="A1723" s="113" t="s">
        <v>133</v>
      </c>
      <c r="B1723" s="87" t="s">
        <v>21</v>
      </c>
      <c r="C1723" s="87" t="s">
        <v>534</v>
      </c>
      <c r="D1723" s="87">
        <v>1000004443</v>
      </c>
      <c r="E1723" s="87" t="s">
        <v>535</v>
      </c>
      <c r="F1723" s="116">
        <v>45876</v>
      </c>
      <c r="G1723" s="66" t="str">
        <f t="shared" si="364"/>
        <v>Targeted Dealer</v>
      </c>
      <c r="H1723" s="86"/>
      <c r="I1723" s="67">
        <v>13</v>
      </c>
      <c r="J1723" s="67">
        <f t="shared" si="365"/>
        <v>12.133333333333333</v>
      </c>
      <c r="K1723" s="68">
        <v>13</v>
      </c>
      <c r="L1723" s="68">
        <f t="shared" si="366"/>
        <v>0</v>
      </c>
      <c r="M1723" s="68">
        <f t="shared" si="367"/>
        <v>107.14285714285714</v>
      </c>
      <c r="N1723" s="96">
        <v>0</v>
      </c>
      <c r="O1723" s="97" t="str">
        <f t="shared" si="368"/>
        <v>Mar</v>
      </c>
      <c r="P1723" s="96">
        <f t="shared" si="369"/>
        <v>0</v>
      </c>
      <c r="Q1723" s="98">
        <f t="shared" si="370"/>
        <v>13</v>
      </c>
      <c r="R1723" s="97" t="str">
        <f t="shared" si="371"/>
        <v xml:space="preserve"> </v>
      </c>
      <c r="S1723" s="99" t="b">
        <f t="shared" si="372"/>
        <v>0</v>
      </c>
      <c r="T1723" s="68">
        <v>0</v>
      </c>
      <c r="U1723" s="100" t="str">
        <f t="shared" si="373"/>
        <v>Apr</v>
      </c>
      <c r="V1723" s="96">
        <v>0</v>
      </c>
      <c r="W1723" s="101">
        <f t="shared" si="374"/>
        <v>13</v>
      </c>
      <c r="X1723" s="102">
        <f t="shared" si="375"/>
        <v>0</v>
      </c>
      <c r="Y1723" s="103" t="b">
        <f t="shared" si="376"/>
        <v>0</v>
      </c>
      <c r="Z1723" s="74">
        <v>0</v>
      </c>
      <c r="AA1723" s="69"/>
      <c r="AB1723" s="69" t="s">
        <v>133</v>
      </c>
      <c r="AC1723" s="69"/>
      <c r="AD1723" s="3">
        <f t="shared" si="377"/>
        <v>0</v>
      </c>
      <c r="AE1723" s="86"/>
    </row>
    <row r="1724" spans="1:31" ht="14.25" customHeight="1">
      <c r="A1724" s="113" t="s">
        <v>133</v>
      </c>
      <c r="B1724" s="87" t="s">
        <v>21</v>
      </c>
      <c r="C1724" s="87" t="s">
        <v>3701</v>
      </c>
      <c r="D1724" s="87">
        <v>1000004701</v>
      </c>
      <c r="E1724" s="87" t="s">
        <v>3702</v>
      </c>
      <c r="F1724" s="116">
        <v>46129</v>
      </c>
      <c r="G1724" s="66" t="str">
        <f t="shared" si="364"/>
        <v>-</v>
      </c>
      <c r="H1724" s="86"/>
      <c r="I1724" s="67">
        <v>0</v>
      </c>
      <c r="J1724" s="67">
        <f t="shared" si="365"/>
        <v>0</v>
      </c>
      <c r="K1724" s="68">
        <v>384</v>
      </c>
      <c r="L1724" s="68">
        <f t="shared" si="366"/>
        <v>-384</v>
      </c>
      <c r="M1724" s="68" t="str">
        <f t="shared" si="367"/>
        <v>-</v>
      </c>
      <c r="N1724" s="96">
        <v>0</v>
      </c>
      <c r="O1724" s="97" t="str">
        <f t="shared" si="368"/>
        <v>Mar</v>
      </c>
      <c r="P1724" s="96">
        <f t="shared" si="369"/>
        <v>0</v>
      </c>
      <c r="Q1724" s="98">
        <f t="shared" si="370"/>
        <v>384</v>
      </c>
      <c r="R1724" s="97" t="str">
        <f t="shared" si="371"/>
        <v xml:space="preserve"> </v>
      </c>
      <c r="S1724" s="99" t="b">
        <f t="shared" si="372"/>
        <v>0</v>
      </c>
      <c r="T1724" s="68">
        <v>0</v>
      </c>
      <c r="U1724" s="100" t="str">
        <f t="shared" si="373"/>
        <v>Apr</v>
      </c>
      <c r="V1724" s="96">
        <v>0</v>
      </c>
      <c r="W1724" s="101">
        <f t="shared" si="374"/>
        <v>384</v>
      </c>
      <c r="X1724" s="102">
        <f t="shared" si="375"/>
        <v>0</v>
      </c>
      <c r="Y1724" s="103" t="b">
        <f t="shared" si="376"/>
        <v>0</v>
      </c>
      <c r="Z1724" s="74">
        <v>0</v>
      </c>
      <c r="AA1724" s="69"/>
      <c r="AB1724" s="69" t="s">
        <v>133</v>
      </c>
      <c r="AC1724" s="69"/>
      <c r="AD1724" s="3">
        <f t="shared" si="377"/>
        <v>0</v>
      </c>
      <c r="AE1724" s="86"/>
    </row>
    <row r="1725" spans="1:31" ht="14.25" customHeight="1">
      <c r="A1725" s="113" t="s">
        <v>130</v>
      </c>
      <c r="B1725" s="87" t="s">
        <v>521</v>
      </c>
      <c r="C1725" s="87" t="s">
        <v>3703</v>
      </c>
      <c r="D1725" s="87">
        <v>1000001828</v>
      </c>
      <c r="E1725" s="87" t="s">
        <v>3704</v>
      </c>
      <c r="F1725" s="116">
        <v>44739</v>
      </c>
      <c r="G1725" s="66" t="str">
        <f t="shared" si="364"/>
        <v>-</v>
      </c>
      <c r="H1725" s="86"/>
      <c r="I1725" s="67">
        <v>0</v>
      </c>
      <c r="J1725" s="67">
        <f t="shared" si="365"/>
        <v>0</v>
      </c>
      <c r="K1725" s="68">
        <v>25</v>
      </c>
      <c r="L1725" s="68">
        <f t="shared" si="366"/>
        <v>-25</v>
      </c>
      <c r="M1725" s="68" t="str">
        <f t="shared" si="367"/>
        <v>-</v>
      </c>
      <c r="N1725" s="96">
        <v>0</v>
      </c>
      <c r="O1725" s="97" t="str">
        <f t="shared" si="368"/>
        <v>Mar</v>
      </c>
      <c r="P1725" s="96">
        <f t="shared" si="369"/>
        <v>0</v>
      </c>
      <c r="Q1725" s="98">
        <f t="shared" si="370"/>
        <v>25</v>
      </c>
      <c r="R1725" s="97" t="str">
        <f t="shared" si="371"/>
        <v xml:space="preserve"> </v>
      </c>
      <c r="S1725" s="99" t="b">
        <f t="shared" si="372"/>
        <v>0</v>
      </c>
      <c r="T1725" s="68">
        <v>0</v>
      </c>
      <c r="U1725" s="100" t="str">
        <f t="shared" si="373"/>
        <v>Apr</v>
      </c>
      <c r="V1725" s="96">
        <v>0</v>
      </c>
      <c r="W1725" s="101">
        <f t="shared" si="374"/>
        <v>25</v>
      </c>
      <c r="X1725" s="102">
        <f t="shared" si="375"/>
        <v>0</v>
      </c>
      <c r="Y1725" s="103" t="b">
        <f t="shared" si="376"/>
        <v>0</v>
      </c>
      <c r="Z1725" s="74">
        <v>0</v>
      </c>
      <c r="AA1725" s="69"/>
      <c r="AB1725" s="69" t="s">
        <v>133</v>
      </c>
      <c r="AC1725" s="69"/>
      <c r="AD1725" s="3">
        <f t="shared" si="377"/>
        <v>0</v>
      </c>
      <c r="AE1725" s="86"/>
    </row>
    <row r="1726" spans="1:31" ht="14.25" customHeight="1">
      <c r="A1726" s="113" t="s">
        <v>131</v>
      </c>
      <c r="B1726" s="87" t="s">
        <v>98</v>
      </c>
      <c r="C1726" s="87" t="s">
        <v>3705</v>
      </c>
      <c r="D1726" s="87">
        <v>1000004698</v>
      </c>
      <c r="E1726" s="87" t="s">
        <v>3706</v>
      </c>
      <c r="F1726" s="116">
        <v>46120</v>
      </c>
      <c r="G1726" s="66" t="str">
        <f t="shared" si="364"/>
        <v>Targeted Dealer</v>
      </c>
      <c r="H1726" s="86"/>
      <c r="I1726" s="67">
        <v>300</v>
      </c>
      <c r="J1726" s="67">
        <f t="shared" si="365"/>
        <v>280</v>
      </c>
      <c r="K1726" s="68">
        <v>314</v>
      </c>
      <c r="L1726" s="68">
        <f t="shared" si="366"/>
        <v>-14</v>
      </c>
      <c r="M1726" s="68">
        <f t="shared" si="367"/>
        <v>112.14285714285715</v>
      </c>
      <c r="N1726" s="96">
        <v>0</v>
      </c>
      <c r="O1726" s="97" t="str">
        <f t="shared" si="368"/>
        <v>Mar</v>
      </c>
      <c r="P1726" s="96">
        <f t="shared" si="369"/>
        <v>0</v>
      </c>
      <c r="Q1726" s="98">
        <f t="shared" si="370"/>
        <v>314</v>
      </c>
      <c r="R1726" s="97" t="str">
        <f t="shared" si="371"/>
        <v xml:space="preserve"> </v>
      </c>
      <c r="S1726" s="99" t="b">
        <f t="shared" si="372"/>
        <v>0</v>
      </c>
      <c r="T1726" s="68">
        <v>0</v>
      </c>
      <c r="U1726" s="100" t="str">
        <f t="shared" si="373"/>
        <v>Apr</v>
      </c>
      <c r="V1726" s="96">
        <v>0</v>
      </c>
      <c r="W1726" s="101">
        <f t="shared" si="374"/>
        <v>314</v>
      </c>
      <c r="X1726" s="102">
        <f t="shared" si="375"/>
        <v>0</v>
      </c>
      <c r="Y1726" s="103" t="b">
        <f t="shared" si="376"/>
        <v>0</v>
      </c>
      <c r="Z1726" s="74">
        <v>0</v>
      </c>
      <c r="AA1726" s="69"/>
      <c r="AB1726" s="69" t="s">
        <v>133</v>
      </c>
      <c r="AC1726" s="69"/>
      <c r="AD1726" s="3">
        <f t="shared" si="377"/>
        <v>0</v>
      </c>
      <c r="AE1726" s="86"/>
    </row>
    <row r="1727" spans="1:31" ht="14.25" customHeight="1">
      <c r="A1727" s="113" t="s">
        <v>130</v>
      </c>
      <c r="B1727" s="87" t="s">
        <v>139</v>
      </c>
      <c r="C1727" s="87" t="s">
        <v>386</v>
      </c>
      <c r="D1727" s="87">
        <v>1000002074</v>
      </c>
      <c r="E1727" s="87" t="s">
        <v>387</v>
      </c>
      <c r="F1727" s="116">
        <v>44739</v>
      </c>
      <c r="G1727" s="66" t="str">
        <f t="shared" si="364"/>
        <v>-</v>
      </c>
      <c r="H1727" s="86"/>
      <c r="I1727" s="67">
        <v>0</v>
      </c>
      <c r="J1727" s="67">
        <f t="shared" si="365"/>
        <v>0</v>
      </c>
      <c r="K1727" s="68">
        <v>25</v>
      </c>
      <c r="L1727" s="68">
        <f t="shared" si="366"/>
        <v>-25</v>
      </c>
      <c r="M1727" s="68" t="str">
        <f t="shared" si="367"/>
        <v>-</v>
      </c>
      <c r="N1727" s="96">
        <v>0</v>
      </c>
      <c r="O1727" s="97" t="str">
        <f t="shared" si="368"/>
        <v>Mar</v>
      </c>
      <c r="P1727" s="96">
        <f t="shared" si="369"/>
        <v>0</v>
      </c>
      <c r="Q1727" s="98">
        <f t="shared" si="370"/>
        <v>25</v>
      </c>
      <c r="R1727" s="97" t="str">
        <f t="shared" si="371"/>
        <v xml:space="preserve"> </v>
      </c>
      <c r="S1727" s="99" t="b">
        <f t="shared" si="372"/>
        <v>0</v>
      </c>
      <c r="T1727" s="68">
        <v>30</v>
      </c>
      <c r="U1727" s="100" t="str">
        <f t="shared" si="373"/>
        <v>Apr</v>
      </c>
      <c r="V1727" s="96">
        <v>30</v>
      </c>
      <c r="W1727" s="101">
        <f t="shared" si="374"/>
        <v>-5</v>
      </c>
      <c r="X1727" s="102">
        <f t="shared" si="375"/>
        <v>-0.16666666666666663</v>
      </c>
      <c r="Y1727" s="103" t="str">
        <f t="shared" si="376"/>
        <v>DEGROWTH</v>
      </c>
      <c r="Z1727" s="74">
        <v>0</v>
      </c>
      <c r="AA1727" s="69"/>
      <c r="AB1727" s="69" t="s">
        <v>133</v>
      </c>
      <c r="AC1727" s="69"/>
      <c r="AD1727" s="3">
        <f t="shared" si="377"/>
        <v>0</v>
      </c>
      <c r="AE1727" s="86"/>
    </row>
    <row r="1728" spans="1:31" ht="14.25" customHeight="1">
      <c r="A1728" s="113" t="s">
        <v>134</v>
      </c>
      <c r="B1728" s="87" t="s">
        <v>71</v>
      </c>
      <c r="C1728" s="87" t="s">
        <v>584</v>
      </c>
      <c r="D1728" s="87">
        <v>1000004484</v>
      </c>
      <c r="E1728" s="87" t="s">
        <v>585</v>
      </c>
      <c r="F1728" s="116">
        <v>45936</v>
      </c>
      <c r="G1728" s="66" t="str">
        <f t="shared" si="364"/>
        <v>Targeted Dealer</v>
      </c>
      <c r="H1728" s="86"/>
      <c r="I1728" s="67">
        <v>30</v>
      </c>
      <c r="J1728" s="67">
        <f t="shared" si="365"/>
        <v>28</v>
      </c>
      <c r="K1728" s="68">
        <v>55</v>
      </c>
      <c r="L1728" s="68">
        <f t="shared" si="366"/>
        <v>-25</v>
      </c>
      <c r="M1728" s="68">
        <f t="shared" si="367"/>
        <v>196.42857142857142</v>
      </c>
      <c r="N1728" s="96">
        <v>0</v>
      </c>
      <c r="O1728" s="97" t="str">
        <f t="shared" si="368"/>
        <v>Mar</v>
      </c>
      <c r="P1728" s="96">
        <f t="shared" si="369"/>
        <v>0</v>
      </c>
      <c r="Q1728" s="98">
        <f t="shared" si="370"/>
        <v>55</v>
      </c>
      <c r="R1728" s="97" t="str">
        <f t="shared" si="371"/>
        <v xml:space="preserve"> </v>
      </c>
      <c r="S1728" s="99" t="b">
        <f t="shared" si="372"/>
        <v>0</v>
      </c>
      <c r="T1728" s="68">
        <v>0</v>
      </c>
      <c r="U1728" s="100" t="str">
        <f t="shared" si="373"/>
        <v>Apr</v>
      </c>
      <c r="V1728" s="96">
        <v>0</v>
      </c>
      <c r="W1728" s="101">
        <f t="shared" si="374"/>
        <v>55</v>
      </c>
      <c r="X1728" s="102">
        <f t="shared" si="375"/>
        <v>0</v>
      </c>
      <c r="Y1728" s="103" t="b">
        <f t="shared" si="376"/>
        <v>0</v>
      </c>
      <c r="Z1728" s="74">
        <v>0</v>
      </c>
      <c r="AA1728" s="69"/>
      <c r="AB1728" s="69" t="s">
        <v>133</v>
      </c>
      <c r="AC1728" s="69"/>
      <c r="AD1728" s="3">
        <f t="shared" si="377"/>
        <v>0</v>
      </c>
      <c r="AE1728" s="86"/>
    </row>
    <row r="1729" spans="1:31" ht="14.25" customHeight="1">
      <c r="A1729" s="113" t="s">
        <v>134</v>
      </c>
      <c r="B1729" s="87" t="s">
        <v>77</v>
      </c>
      <c r="C1729" s="87" t="s">
        <v>3707</v>
      </c>
      <c r="D1729" s="87">
        <v>1000004699</v>
      </c>
      <c r="E1729" s="87" t="s">
        <v>1868</v>
      </c>
      <c r="F1729" s="116">
        <v>46123</v>
      </c>
      <c r="G1729" s="66" t="str">
        <f t="shared" si="364"/>
        <v>-</v>
      </c>
      <c r="H1729" s="86"/>
      <c r="I1729" s="67">
        <v>0</v>
      </c>
      <c r="J1729" s="67">
        <f t="shared" si="365"/>
        <v>0</v>
      </c>
      <c r="K1729" s="68">
        <v>11.5</v>
      </c>
      <c r="L1729" s="68">
        <f t="shared" si="366"/>
        <v>-11.5</v>
      </c>
      <c r="M1729" s="68" t="str">
        <f t="shared" si="367"/>
        <v>-</v>
      </c>
      <c r="N1729" s="96">
        <v>0</v>
      </c>
      <c r="O1729" s="97" t="str">
        <f t="shared" si="368"/>
        <v>Mar</v>
      </c>
      <c r="P1729" s="96">
        <f t="shared" si="369"/>
        <v>0</v>
      </c>
      <c r="Q1729" s="98">
        <f t="shared" si="370"/>
        <v>11.5</v>
      </c>
      <c r="R1729" s="97" t="str">
        <f t="shared" si="371"/>
        <v xml:space="preserve"> </v>
      </c>
      <c r="S1729" s="99" t="b">
        <f t="shared" si="372"/>
        <v>0</v>
      </c>
      <c r="T1729" s="68">
        <v>0</v>
      </c>
      <c r="U1729" s="100" t="str">
        <f t="shared" si="373"/>
        <v>Apr</v>
      </c>
      <c r="V1729" s="96">
        <v>0</v>
      </c>
      <c r="W1729" s="101">
        <f t="shared" si="374"/>
        <v>11.5</v>
      </c>
      <c r="X1729" s="102">
        <f t="shared" si="375"/>
        <v>0</v>
      </c>
      <c r="Y1729" s="103" t="b">
        <f t="shared" si="376"/>
        <v>0</v>
      </c>
      <c r="Z1729" s="74">
        <v>0</v>
      </c>
      <c r="AA1729" s="69"/>
      <c r="AB1729" s="69" t="s">
        <v>133</v>
      </c>
      <c r="AC1729" s="69"/>
      <c r="AD1729" s="3">
        <f t="shared" si="377"/>
        <v>0</v>
      </c>
      <c r="AE1729" s="86"/>
    </row>
    <row r="1730" spans="1:31" ht="14.25" customHeight="1">
      <c r="A1730" s="113" t="s">
        <v>134</v>
      </c>
      <c r="B1730" s="87" t="s">
        <v>77</v>
      </c>
      <c r="C1730" s="87" t="s">
        <v>3708</v>
      </c>
      <c r="D1730" s="87">
        <v>1000004691</v>
      </c>
      <c r="E1730" s="87" t="s">
        <v>3709</v>
      </c>
      <c r="F1730" s="116">
        <v>46133</v>
      </c>
      <c r="G1730" s="66" t="str">
        <f t="shared" si="364"/>
        <v>-</v>
      </c>
      <c r="H1730" s="86"/>
      <c r="I1730" s="67">
        <v>0</v>
      </c>
      <c r="J1730" s="67">
        <f t="shared" si="365"/>
        <v>0</v>
      </c>
      <c r="K1730" s="68">
        <v>61.5</v>
      </c>
      <c r="L1730" s="68">
        <f t="shared" si="366"/>
        <v>-61.5</v>
      </c>
      <c r="M1730" s="68" t="str">
        <f t="shared" si="367"/>
        <v>-</v>
      </c>
      <c r="N1730" s="96">
        <v>0</v>
      </c>
      <c r="O1730" s="97" t="str">
        <f t="shared" si="368"/>
        <v>Mar</v>
      </c>
      <c r="P1730" s="96">
        <f t="shared" si="369"/>
        <v>0</v>
      </c>
      <c r="Q1730" s="98">
        <f t="shared" si="370"/>
        <v>61.5</v>
      </c>
      <c r="R1730" s="97" t="str">
        <f t="shared" si="371"/>
        <v xml:space="preserve"> </v>
      </c>
      <c r="S1730" s="99" t="b">
        <f t="shared" si="372"/>
        <v>0</v>
      </c>
      <c r="T1730" s="68">
        <v>0</v>
      </c>
      <c r="U1730" s="100" t="str">
        <f t="shared" si="373"/>
        <v>Apr</v>
      </c>
      <c r="V1730" s="96">
        <v>0</v>
      </c>
      <c r="W1730" s="101">
        <f t="shared" si="374"/>
        <v>61.5</v>
      </c>
      <c r="X1730" s="102">
        <f t="shared" si="375"/>
        <v>0</v>
      </c>
      <c r="Y1730" s="103" t="b">
        <f t="shared" si="376"/>
        <v>0</v>
      </c>
      <c r="Z1730" s="74">
        <v>0</v>
      </c>
      <c r="AA1730" s="69"/>
      <c r="AB1730" s="69" t="s">
        <v>133</v>
      </c>
      <c r="AC1730" s="69"/>
      <c r="AD1730" s="3">
        <f t="shared" si="377"/>
        <v>0</v>
      </c>
      <c r="AE1730" s="86"/>
    </row>
    <row r="1731" spans="1:31" ht="14.25" customHeight="1">
      <c r="A1731" s="113" t="s">
        <v>132</v>
      </c>
      <c r="B1731" s="87" t="s">
        <v>3710</v>
      </c>
      <c r="C1731" s="87" t="s">
        <v>3711</v>
      </c>
      <c r="D1731" s="87">
        <v>1000004695</v>
      </c>
      <c r="E1731" s="87" t="s">
        <v>3712</v>
      </c>
      <c r="F1731" s="116">
        <v>46112</v>
      </c>
      <c r="G1731" s="66" t="str">
        <f t="shared" si="364"/>
        <v>Targeted Dealer</v>
      </c>
      <c r="H1731" s="86"/>
      <c r="I1731" s="67">
        <v>250</v>
      </c>
      <c r="J1731" s="67">
        <f t="shared" ref="J1731:J1794" si="378">I1731/$J$1*($J$1-$E$1)</f>
        <v>233.33333333333334</v>
      </c>
      <c r="K1731" s="68">
        <v>332</v>
      </c>
      <c r="L1731" s="68">
        <f t="shared" ref="L1731:L1794" si="379">I1731-K1731</f>
        <v>-82</v>
      </c>
      <c r="M1731" s="68">
        <f t="shared" si="367"/>
        <v>142.28571428571428</v>
      </c>
      <c r="N1731" s="96">
        <v>0</v>
      </c>
      <c r="O1731" s="97" t="str">
        <f t="shared" si="368"/>
        <v>Mar</v>
      </c>
      <c r="P1731" s="96">
        <f t="shared" si="369"/>
        <v>0</v>
      </c>
      <c r="Q1731" s="98">
        <f t="shared" ref="Q1731:Q1794" si="380">K1731-P1731</f>
        <v>332</v>
      </c>
      <c r="R1731" s="97" t="str">
        <f t="shared" si="371"/>
        <v xml:space="preserve"> </v>
      </c>
      <c r="S1731" s="99" t="b">
        <f t="shared" ref="S1731:S1794" si="381">IF(N1731&gt;0,IF(O1731="","-",IF(R1731&lt;0%,"DEGROWTH","GROWTH")))</f>
        <v>0</v>
      </c>
      <c r="T1731" s="68">
        <v>0</v>
      </c>
      <c r="U1731" s="100" t="str">
        <f t="shared" si="373"/>
        <v>Apr</v>
      </c>
      <c r="V1731" s="96">
        <v>0</v>
      </c>
      <c r="W1731" s="101">
        <f t="shared" ref="W1731:W1794" si="382">K1731-V1731</f>
        <v>332</v>
      </c>
      <c r="X1731" s="102">
        <f t="shared" si="375"/>
        <v>0</v>
      </c>
      <c r="Y1731" s="103" t="b">
        <f t="shared" ref="Y1731:Y1794" si="383">IF(T1731&gt;0,IF(U1731="","-",IF(X1731&lt;0%,"DEGROWTH","GROWTH")))</f>
        <v>0</v>
      </c>
      <c r="Z1731" s="74">
        <v>0</v>
      </c>
      <c r="AA1731" s="69"/>
      <c r="AB1731" s="69" t="s">
        <v>133</v>
      </c>
      <c r="AC1731" s="69"/>
      <c r="AD1731" s="3">
        <f t="shared" si="377"/>
        <v>0</v>
      </c>
      <c r="AE1731" s="86"/>
    </row>
    <row r="1732" spans="1:31" ht="14.25" customHeight="1">
      <c r="A1732" s="86" t="s">
        <v>130</v>
      </c>
      <c r="B1732" s="87" t="s">
        <v>118</v>
      </c>
      <c r="C1732" s="87"/>
      <c r="D1732" s="87">
        <v>1000002689</v>
      </c>
      <c r="E1732" s="87" t="s">
        <v>3713</v>
      </c>
      <c r="F1732" s="86"/>
      <c r="G1732" s="86"/>
      <c r="H1732" s="86"/>
      <c r="I1732" s="89"/>
      <c r="J1732" s="88"/>
      <c r="K1732" s="68">
        <v>25</v>
      </c>
      <c r="L1732" s="88"/>
      <c r="M1732" s="88"/>
      <c r="N1732" s="89"/>
      <c r="O1732" s="89"/>
      <c r="P1732" s="89"/>
      <c r="Q1732" s="89"/>
      <c r="R1732" s="117"/>
      <c r="S1732" s="89"/>
      <c r="T1732" s="89"/>
      <c r="U1732" s="89"/>
      <c r="V1732" s="89"/>
      <c r="W1732" s="89"/>
      <c r="X1732" s="89"/>
      <c r="Y1732" s="89"/>
      <c r="Z1732" s="86"/>
      <c r="AA1732" s="86"/>
      <c r="AB1732" s="86"/>
      <c r="AC1732" s="86"/>
      <c r="AD1732" s="3">
        <f t="shared" si="377"/>
        <v>0</v>
      </c>
      <c r="AE1732" s="86"/>
    </row>
    <row r="1733" spans="1:31" ht="14.25" customHeight="1">
      <c r="A1733" s="86" t="s">
        <v>130</v>
      </c>
      <c r="B1733" s="87" t="s">
        <v>108</v>
      </c>
      <c r="C1733" s="87"/>
      <c r="D1733" s="87">
        <v>1000002772</v>
      </c>
      <c r="E1733" s="87" t="s">
        <v>377</v>
      </c>
      <c r="F1733" s="86"/>
      <c r="G1733" s="86"/>
      <c r="H1733" s="86"/>
      <c r="I1733" s="89"/>
      <c r="J1733" s="88"/>
      <c r="K1733" s="68">
        <v>3.5</v>
      </c>
      <c r="L1733" s="88"/>
      <c r="M1733" s="88"/>
      <c r="N1733" s="89"/>
      <c r="O1733" s="89"/>
      <c r="P1733" s="89"/>
      <c r="Q1733" s="89"/>
      <c r="R1733" s="117"/>
      <c r="S1733" s="89"/>
      <c r="T1733" s="89"/>
      <c r="U1733" s="89"/>
      <c r="V1733" s="89"/>
      <c r="W1733" s="89"/>
      <c r="X1733" s="89"/>
      <c r="Y1733" s="89"/>
      <c r="Z1733" s="86"/>
      <c r="AA1733" s="86"/>
      <c r="AB1733" s="86"/>
      <c r="AC1733" s="86"/>
      <c r="AD1733" s="3">
        <f t="shared" si="377"/>
        <v>0</v>
      </c>
      <c r="AE1733" s="86"/>
    </row>
    <row r="1734" spans="1:31" ht="14.25" customHeight="1">
      <c r="A1734" s="86" t="s">
        <v>132</v>
      </c>
      <c r="B1734" s="87" t="s">
        <v>101</v>
      </c>
      <c r="C1734" s="87"/>
      <c r="D1734" s="87">
        <v>1000004706</v>
      </c>
      <c r="E1734" s="87" t="s">
        <v>3714</v>
      </c>
      <c r="F1734" s="86"/>
      <c r="G1734" s="86"/>
      <c r="H1734" s="86"/>
      <c r="I1734" s="89"/>
      <c r="J1734" s="88"/>
      <c r="K1734" s="68">
        <v>21</v>
      </c>
      <c r="L1734" s="88"/>
      <c r="M1734" s="88"/>
      <c r="N1734" s="89"/>
      <c r="O1734" s="89"/>
      <c r="P1734" s="89"/>
      <c r="Q1734" s="89"/>
      <c r="R1734" s="117"/>
      <c r="S1734" s="89"/>
      <c r="T1734" s="89"/>
      <c r="U1734" s="89"/>
      <c r="V1734" s="89"/>
      <c r="W1734" s="89"/>
      <c r="X1734" s="89"/>
      <c r="Y1734" s="89"/>
      <c r="Z1734" s="86"/>
      <c r="AA1734" s="86"/>
      <c r="AB1734" s="86"/>
      <c r="AC1734" s="86"/>
      <c r="AD1734" s="3">
        <f t="shared" si="377"/>
        <v>0</v>
      </c>
      <c r="AE1734" s="86"/>
    </row>
  </sheetData>
  <conditionalFormatting sqref="L1:L1734">
    <cfRule type="cellIs" dxfId="3" priority="2" operator="less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1766"/>
  <sheetViews>
    <sheetView showGridLines="0" tabSelected="1" topLeftCell="J1" zoomScaleNormal="100" workbookViewId="0">
      <pane ySplit="2" topLeftCell="A1595" activePane="bottomLeft" state="frozen"/>
      <selection pane="bottomLeft" activeCell="AE2" sqref="AE2"/>
    </sheetView>
  </sheetViews>
  <sheetFormatPr defaultColWidth="12.6640625" defaultRowHeight="14.4"/>
  <cols>
    <col min="1" max="1" width="7.109375" customWidth="1"/>
    <col min="2" max="2" width="18.44140625" customWidth="1"/>
    <col min="3" max="3" width="8.6640625" customWidth="1"/>
    <col min="4" max="4" width="11" customWidth="1"/>
    <col min="5" max="5" width="30.33203125" customWidth="1"/>
    <col min="6" max="6" width="10.33203125" customWidth="1"/>
    <col min="7" max="7" width="13.109375" customWidth="1"/>
    <col min="8" max="8" width="16" customWidth="1"/>
    <col min="9" max="9" width="10.88671875" customWidth="1"/>
    <col min="10" max="10" width="18.21875" customWidth="1"/>
    <col min="11" max="11" width="14.88671875" customWidth="1"/>
    <col min="12" max="12" width="8.6640625" customWidth="1"/>
    <col min="13" max="13" width="14.44140625" customWidth="1"/>
    <col min="14" max="14" width="10.6640625" customWidth="1"/>
    <col min="15" max="15" width="9.88671875" customWidth="1"/>
    <col min="16" max="16" width="9.33203125" customWidth="1"/>
    <col min="17" max="17" width="8.88671875" customWidth="1"/>
    <col min="18" max="18" width="10.33203125" customWidth="1"/>
    <col min="19" max="19" width="12.109375" customWidth="1"/>
    <col min="20" max="20" width="13.21875" customWidth="1"/>
    <col min="21" max="21" width="12.21875" customWidth="1"/>
    <col min="22" max="22" width="9.77734375" customWidth="1"/>
    <col min="23" max="23" width="12" customWidth="1"/>
    <col min="24" max="24" width="10.33203125" customWidth="1"/>
    <col min="25" max="25" width="10.109375" customWidth="1"/>
    <col min="26" max="26" width="5.109375" hidden="1" customWidth="1"/>
    <col min="27" max="28" width="11" hidden="1" customWidth="1"/>
    <col min="29" max="29" width="7.109375" hidden="1" customWidth="1"/>
    <col min="30" max="30" width="11" hidden="1" customWidth="1"/>
    <col min="31" max="31" width="17" customWidth="1"/>
    <col min="32" max="32" width="8.88671875" customWidth="1"/>
    <col min="33" max="33" width="10.6640625" customWidth="1"/>
  </cols>
  <sheetData>
    <row r="1" spans="1:32" ht="14.25" customHeight="1">
      <c r="A1" s="56"/>
      <c r="B1" s="57"/>
      <c r="C1" s="57"/>
      <c r="D1" s="57"/>
      <c r="E1" s="57">
        <v>0</v>
      </c>
      <c r="F1" s="58">
        <f ca="1">TODAY()-3</f>
        <v>46271</v>
      </c>
      <c r="G1" s="90"/>
      <c r="H1" s="90"/>
      <c r="I1" s="58">
        <v>46112</v>
      </c>
      <c r="J1" s="56">
        <v>30</v>
      </c>
      <c r="K1" s="59">
        <f>SUBTOTAL(9,K3:K1728)</f>
        <v>357916.95000000013</v>
      </c>
      <c r="L1" s="91"/>
      <c r="M1" s="59"/>
      <c r="N1" s="59">
        <f>SUBTOTAL(9,N3:N1768)</f>
        <v>303947.03999999998</v>
      </c>
      <c r="O1" s="59"/>
      <c r="P1" s="59">
        <f>SUBTOTAL(9,P3:P1768)</f>
        <v>303947.03999999998</v>
      </c>
      <c r="Q1" s="90"/>
      <c r="R1" s="92"/>
      <c r="S1" s="56"/>
      <c r="T1" s="59">
        <f>SUBTOTAL(9,T3:T1768)</f>
        <v>291351.14999999997</v>
      </c>
      <c r="U1" s="59"/>
      <c r="V1" s="59">
        <f>SUBTOTAL(9,V3:V1768)</f>
        <v>291351.14999999997</v>
      </c>
      <c r="W1" s="93"/>
      <c r="X1" s="93"/>
      <c r="Y1" s="93"/>
      <c r="Z1" s="14"/>
      <c r="AA1" s="14"/>
      <c r="AB1" s="14"/>
      <c r="AC1" s="56"/>
      <c r="AD1" s="14"/>
      <c r="AE1" s="14"/>
      <c r="AF1" s="14"/>
    </row>
    <row r="2" spans="1:32" ht="28.5" customHeight="1">
      <c r="A2" s="60" t="s">
        <v>128</v>
      </c>
      <c r="B2" s="61" t="s">
        <v>3</v>
      </c>
      <c r="C2" s="61" t="s">
        <v>149</v>
      </c>
      <c r="D2" s="61" t="s">
        <v>150</v>
      </c>
      <c r="E2" s="61" t="s">
        <v>151</v>
      </c>
      <c r="F2" s="60" t="s">
        <v>152</v>
      </c>
      <c r="G2" s="60" t="s">
        <v>626</v>
      </c>
      <c r="H2" s="60" t="s">
        <v>627</v>
      </c>
      <c r="I2" s="60" t="s">
        <v>3715</v>
      </c>
      <c r="J2" s="60" t="s">
        <v>153</v>
      </c>
      <c r="K2" s="62">
        <v>46203</v>
      </c>
      <c r="L2" s="94" t="s">
        <v>629</v>
      </c>
      <c r="M2" s="94" t="s">
        <v>630</v>
      </c>
      <c r="N2" s="60" t="s">
        <v>3716</v>
      </c>
      <c r="O2" s="62" t="s">
        <v>3717</v>
      </c>
      <c r="P2" s="60" t="s">
        <v>3716</v>
      </c>
      <c r="Q2" s="62" t="s">
        <v>633</v>
      </c>
      <c r="R2" s="13" t="s">
        <v>634</v>
      </c>
      <c r="S2" s="60" t="s">
        <v>3718</v>
      </c>
      <c r="T2" s="12" t="s">
        <v>3719</v>
      </c>
      <c r="U2" s="12" t="s">
        <v>3720</v>
      </c>
      <c r="V2" s="12" t="s">
        <v>3719</v>
      </c>
      <c r="W2" s="60" t="s">
        <v>638</v>
      </c>
      <c r="X2" s="60" t="s">
        <v>639</v>
      </c>
      <c r="Y2" s="12" t="s">
        <v>3719</v>
      </c>
      <c r="Z2" s="7" t="s">
        <v>154</v>
      </c>
      <c r="AA2" s="60" t="s">
        <v>128</v>
      </c>
      <c r="AB2" s="60" t="s">
        <v>128</v>
      </c>
      <c r="AC2" s="60" t="s">
        <v>128</v>
      </c>
      <c r="AD2" s="95" t="s">
        <v>640</v>
      </c>
      <c r="AE2" s="60" t="s">
        <v>4790</v>
      </c>
    </row>
    <row r="3" spans="1:32" ht="14.25" customHeight="1">
      <c r="A3" s="23" t="s">
        <v>133</v>
      </c>
      <c r="B3" s="63" t="s">
        <v>21</v>
      </c>
      <c r="C3" s="64" t="s">
        <v>641</v>
      </c>
      <c r="D3" s="64">
        <v>1000000638</v>
      </c>
      <c r="E3" s="65" t="s">
        <v>642</v>
      </c>
      <c r="F3" s="66">
        <v>38384</v>
      </c>
      <c r="G3" s="66" t="str">
        <f t="shared" ref="G3:G66" si="0">IF(I3&gt;0,"Targeted Dealer","-")</f>
        <v>Targeted Dealer</v>
      </c>
      <c r="H3" s="66"/>
      <c r="I3" s="67">
        <v>90</v>
      </c>
      <c r="J3" s="67">
        <f t="shared" ref="J3:J66" si="1">I3/$J$1*($J$1-$E$1)</f>
        <v>90</v>
      </c>
      <c r="K3" s="68">
        <v>100</v>
      </c>
      <c r="L3" s="68">
        <f t="shared" ref="L3:L66" si="2">I3-K3</f>
        <v>-10</v>
      </c>
      <c r="M3" s="68">
        <f t="shared" ref="M3:M66" si="3">IFERROR((K3/J3%),"-")</f>
        <v>111.11111111111111</v>
      </c>
      <c r="N3" s="96">
        <v>80</v>
      </c>
      <c r="O3" s="97" t="str">
        <f t="shared" ref="O3:O66" si="4">IF(F3&lt;=$P$2,"June","")</f>
        <v>June</v>
      </c>
      <c r="P3" s="96">
        <f t="shared" ref="P3:P66" si="5">N3</f>
        <v>80</v>
      </c>
      <c r="Q3" s="98">
        <f t="shared" ref="Q3:Q66" si="6">K3-P3</f>
        <v>20</v>
      </c>
      <c r="R3" s="97" t="b">
        <f t="shared" ref="R3:R66" si="7">IFERROR(IF(O3="May",(K3/P3-1))," ")</f>
        <v>0</v>
      </c>
      <c r="S3" s="99" t="str">
        <f t="shared" ref="S3:S66" si="8">IF(N3&gt;0,IF(O3="","-",IF(R3&lt;0%,"DEGROWTH","GROWTH")))</f>
        <v>GROWTH</v>
      </c>
      <c r="T3" s="68">
        <v>87</v>
      </c>
      <c r="U3" s="100" t="str">
        <f t="shared" ref="U3:U66" si="9">IF(F3&lt;=$V$2,"May","")</f>
        <v>May</v>
      </c>
      <c r="V3" s="68">
        <f t="shared" ref="V3:V66" si="10">T3</f>
        <v>87</v>
      </c>
      <c r="W3" s="101">
        <f t="shared" ref="W3:W66" si="11">K3-V3</f>
        <v>13</v>
      </c>
      <c r="X3" s="102" t="b">
        <f t="shared" ref="X3:X66" si="12">IFERROR(IF(U3="June",(K3/V3-1)),0)</f>
        <v>0</v>
      </c>
      <c r="Y3" s="103" t="str">
        <f t="shared" ref="Y3:Y66" si="13">IF(T3&gt;0,IF(U3="","-",IF(X3&lt;0%,"DEGROWTH","GROWTH")))</f>
        <v>GROWTH</v>
      </c>
      <c r="Z3" s="24">
        <v>0</v>
      </c>
      <c r="AA3" s="23"/>
      <c r="AB3" s="23" t="s">
        <v>133</v>
      </c>
      <c r="AC3" s="23" t="s">
        <v>133</v>
      </c>
      <c r="AD3" s="3"/>
      <c r="AE3" s="118">
        <f>IFERROR(INDEX(Last6M_AvgSales_Ref!$B$2:$B$12659,MATCH(D3,Last6M_AvgSales_Ref!$A$2:$A$12659,0)),"")</f>
        <v>116.666666666667</v>
      </c>
    </row>
    <row r="4" spans="1:32" ht="14.25" customHeight="1">
      <c r="A4" s="23" t="s">
        <v>133</v>
      </c>
      <c r="B4" s="63" t="s">
        <v>24</v>
      </c>
      <c r="C4" s="64" t="s">
        <v>156</v>
      </c>
      <c r="D4" s="64">
        <v>1000000671</v>
      </c>
      <c r="E4" s="65" t="s">
        <v>157</v>
      </c>
      <c r="F4" s="66">
        <v>38390</v>
      </c>
      <c r="G4" s="66" t="str">
        <f t="shared" si="0"/>
        <v>-</v>
      </c>
      <c r="H4" s="66"/>
      <c r="I4" s="67">
        <v>0</v>
      </c>
      <c r="J4" s="67">
        <f t="shared" si="1"/>
        <v>0</v>
      </c>
      <c r="K4" s="68">
        <v>0</v>
      </c>
      <c r="L4" s="68">
        <f t="shared" si="2"/>
        <v>0</v>
      </c>
      <c r="M4" s="68" t="str">
        <f t="shared" si="3"/>
        <v>-</v>
      </c>
      <c r="N4" s="96">
        <v>0</v>
      </c>
      <c r="O4" s="97" t="str">
        <f t="shared" si="4"/>
        <v>June</v>
      </c>
      <c r="P4" s="96">
        <f t="shared" si="5"/>
        <v>0</v>
      </c>
      <c r="Q4" s="98">
        <f t="shared" si="6"/>
        <v>0</v>
      </c>
      <c r="R4" s="97" t="b">
        <f t="shared" si="7"/>
        <v>0</v>
      </c>
      <c r="S4" s="99" t="b">
        <f t="shared" si="8"/>
        <v>0</v>
      </c>
      <c r="T4" s="68">
        <v>0</v>
      </c>
      <c r="U4" s="100" t="str">
        <f t="shared" si="9"/>
        <v>May</v>
      </c>
      <c r="V4" s="68">
        <f t="shared" si="10"/>
        <v>0</v>
      </c>
      <c r="W4" s="101">
        <f t="shared" si="11"/>
        <v>0</v>
      </c>
      <c r="X4" s="102" t="b">
        <f t="shared" si="12"/>
        <v>0</v>
      </c>
      <c r="Y4" s="103" t="b">
        <f t="shared" si="13"/>
        <v>0</v>
      </c>
      <c r="Z4" s="24">
        <v>0</v>
      </c>
      <c r="AA4" s="23"/>
      <c r="AB4" s="23" t="s">
        <v>133</v>
      </c>
      <c r="AC4" s="23" t="s">
        <v>133</v>
      </c>
      <c r="AD4" s="3"/>
      <c r="AE4" s="118">
        <f>IFERROR(INDEX(Last6M_AvgSales_Ref!$B$2:$B$12659,MATCH(D4,Last6M_AvgSales_Ref!$A$2:$A$12659,0)),"")</f>
        <v>3.3333333333333299</v>
      </c>
    </row>
    <row r="5" spans="1:32" ht="14.25" customHeight="1">
      <c r="A5" s="69" t="s">
        <v>133</v>
      </c>
      <c r="B5" s="70" t="s">
        <v>24</v>
      </c>
      <c r="C5" s="71" t="s">
        <v>643</v>
      </c>
      <c r="D5" s="71">
        <v>1000000673</v>
      </c>
      <c r="E5" s="72" t="s">
        <v>644</v>
      </c>
      <c r="F5" s="73">
        <v>38490</v>
      </c>
      <c r="G5" s="66" t="str">
        <f t="shared" si="0"/>
        <v>Targeted Dealer</v>
      </c>
      <c r="H5" s="66"/>
      <c r="I5" s="67">
        <v>1700</v>
      </c>
      <c r="J5" s="67">
        <f t="shared" si="1"/>
        <v>1700</v>
      </c>
      <c r="K5" s="68">
        <v>1890</v>
      </c>
      <c r="L5" s="68">
        <f t="shared" si="2"/>
        <v>-190</v>
      </c>
      <c r="M5" s="68">
        <f t="shared" si="3"/>
        <v>111.17647058823529</v>
      </c>
      <c r="N5" s="96">
        <v>1750</v>
      </c>
      <c r="O5" s="97" t="str">
        <f t="shared" si="4"/>
        <v>June</v>
      </c>
      <c r="P5" s="96">
        <f t="shared" si="5"/>
        <v>1750</v>
      </c>
      <c r="Q5" s="98">
        <f t="shared" si="6"/>
        <v>140</v>
      </c>
      <c r="R5" s="97" t="b">
        <f t="shared" si="7"/>
        <v>0</v>
      </c>
      <c r="S5" s="99" t="str">
        <f t="shared" si="8"/>
        <v>GROWTH</v>
      </c>
      <c r="T5" s="68">
        <v>1498.5</v>
      </c>
      <c r="U5" s="100" t="str">
        <f t="shared" si="9"/>
        <v>May</v>
      </c>
      <c r="V5" s="68">
        <f t="shared" si="10"/>
        <v>1498.5</v>
      </c>
      <c r="W5" s="101">
        <f t="shared" si="11"/>
        <v>391.5</v>
      </c>
      <c r="X5" s="102" t="b">
        <f t="shared" si="12"/>
        <v>0</v>
      </c>
      <c r="Y5" s="103" t="str">
        <f t="shared" si="13"/>
        <v>GROWTH</v>
      </c>
      <c r="Z5" s="74">
        <v>0</v>
      </c>
      <c r="AA5" s="69"/>
      <c r="AB5" s="69" t="s">
        <v>133</v>
      </c>
      <c r="AC5" s="69" t="s">
        <v>133</v>
      </c>
      <c r="AD5" s="3"/>
      <c r="AE5" s="118">
        <f>IFERROR(INDEX(Last6M_AvgSales_Ref!$B$2:$B$12659,MATCH(D5,Last6M_AvgSales_Ref!$A$2:$A$12659,0)),"")</f>
        <v>1647.5833333333301</v>
      </c>
    </row>
    <row r="6" spans="1:32" ht="14.25" customHeight="1">
      <c r="A6" s="69" t="s">
        <v>133</v>
      </c>
      <c r="B6" s="70" t="s">
        <v>21</v>
      </c>
      <c r="C6" s="71" t="s">
        <v>645</v>
      </c>
      <c r="D6" s="71">
        <v>1000000669</v>
      </c>
      <c r="E6" s="72" t="s">
        <v>646</v>
      </c>
      <c r="F6" s="73">
        <v>39093</v>
      </c>
      <c r="G6" s="66" t="str">
        <f t="shared" si="0"/>
        <v>Targeted Dealer</v>
      </c>
      <c r="H6" s="66"/>
      <c r="I6" s="67">
        <v>39</v>
      </c>
      <c r="J6" s="67">
        <f t="shared" si="1"/>
        <v>39</v>
      </c>
      <c r="K6" s="68">
        <v>52</v>
      </c>
      <c r="L6" s="68">
        <f t="shared" si="2"/>
        <v>-13</v>
      </c>
      <c r="M6" s="68">
        <f t="shared" si="3"/>
        <v>133.33333333333334</v>
      </c>
      <c r="N6" s="96">
        <v>13</v>
      </c>
      <c r="O6" s="97" t="str">
        <f t="shared" si="4"/>
        <v>June</v>
      </c>
      <c r="P6" s="96">
        <f t="shared" si="5"/>
        <v>13</v>
      </c>
      <c r="Q6" s="98">
        <f t="shared" si="6"/>
        <v>39</v>
      </c>
      <c r="R6" s="97" t="b">
        <f t="shared" si="7"/>
        <v>0</v>
      </c>
      <c r="S6" s="99" t="str">
        <f t="shared" si="8"/>
        <v>GROWTH</v>
      </c>
      <c r="T6" s="68">
        <v>26</v>
      </c>
      <c r="U6" s="100" t="str">
        <f t="shared" si="9"/>
        <v>May</v>
      </c>
      <c r="V6" s="68">
        <f t="shared" si="10"/>
        <v>26</v>
      </c>
      <c r="W6" s="101">
        <f t="shared" si="11"/>
        <v>26</v>
      </c>
      <c r="X6" s="102" t="b">
        <f t="shared" si="12"/>
        <v>0</v>
      </c>
      <c r="Y6" s="103" t="str">
        <f t="shared" si="13"/>
        <v>GROWTH</v>
      </c>
      <c r="Z6" s="74">
        <v>0</v>
      </c>
      <c r="AA6" s="69"/>
      <c r="AB6" s="69" t="s">
        <v>133</v>
      </c>
      <c r="AC6" s="69" t="s">
        <v>133</v>
      </c>
      <c r="AD6" s="3"/>
      <c r="AE6" s="118">
        <f>IFERROR(INDEX(Last6M_AvgSales_Ref!$B$2:$B$12659,MATCH(D6,Last6M_AvgSales_Ref!$A$2:$A$12659,0)),"")</f>
        <v>29.3333333333333</v>
      </c>
    </row>
    <row r="7" spans="1:32" ht="14.25" customHeight="1">
      <c r="A7" s="69" t="s">
        <v>133</v>
      </c>
      <c r="B7" s="70" t="s">
        <v>21</v>
      </c>
      <c r="C7" s="71" t="s">
        <v>647</v>
      </c>
      <c r="D7" s="71">
        <v>1000000668</v>
      </c>
      <c r="E7" s="72" t="s">
        <v>648</v>
      </c>
      <c r="F7" s="73">
        <v>39257</v>
      </c>
      <c r="G7" s="66" t="str">
        <f t="shared" si="0"/>
        <v>Targeted Dealer</v>
      </c>
      <c r="H7" s="66"/>
      <c r="I7" s="67">
        <v>26</v>
      </c>
      <c r="J7" s="67">
        <f t="shared" si="1"/>
        <v>26</v>
      </c>
      <c r="K7" s="68">
        <v>26</v>
      </c>
      <c r="L7" s="68">
        <f t="shared" si="2"/>
        <v>0</v>
      </c>
      <c r="M7" s="68">
        <f t="shared" si="3"/>
        <v>100</v>
      </c>
      <c r="N7" s="96">
        <v>13</v>
      </c>
      <c r="O7" s="97" t="str">
        <f t="shared" si="4"/>
        <v>June</v>
      </c>
      <c r="P7" s="96">
        <f t="shared" si="5"/>
        <v>13</v>
      </c>
      <c r="Q7" s="98">
        <f t="shared" si="6"/>
        <v>13</v>
      </c>
      <c r="R7" s="97" t="b">
        <f t="shared" si="7"/>
        <v>0</v>
      </c>
      <c r="S7" s="99" t="str">
        <f t="shared" si="8"/>
        <v>GROWTH</v>
      </c>
      <c r="T7" s="68">
        <v>13</v>
      </c>
      <c r="U7" s="100" t="str">
        <f t="shared" si="9"/>
        <v>May</v>
      </c>
      <c r="V7" s="68">
        <f t="shared" si="10"/>
        <v>13</v>
      </c>
      <c r="W7" s="101">
        <f t="shared" si="11"/>
        <v>13</v>
      </c>
      <c r="X7" s="102" t="b">
        <f t="shared" si="12"/>
        <v>0</v>
      </c>
      <c r="Y7" s="103" t="str">
        <f t="shared" si="13"/>
        <v>GROWTH</v>
      </c>
      <c r="Z7" s="74">
        <v>0</v>
      </c>
      <c r="AA7" s="69"/>
      <c r="AB7" s="69" t="s">
        <v>133</v>
      </c>
      <c r="AC7" s="69" t="s">
        <v>133</v>
      </c>
      <c r="AD7" s="3"/>
      <c r="AE7" s="118">
        <f>IFERROR(INDEX(Last6M_AvgSales_Ref!$B$2:$B$12659,MATCH(D7,Last6M_AvgSales_Ref!$A$2:$A$12659,0)),"")</f>
        <v>10.8333333333333</v>
      </c>
    </row>
    <row r="8" spans="1:32" ht="14.25" customHeight="1">
      <c r="A8" s="69" t="s">
        <v>133</v>
      </c>
      <c r="B8" s="70" t="s">
        <v>24</v>
      </c>
      <c r="C8" s="71" t="s">
        <v>649</v>
      </c>
      <c r="D8" s="71">
        <v>1000000665</v>
      </c>
      <c r="E8" s="72" t="s">
        <v>650</v>
      </c>
      <c r="F8" s="73">
        <v>40672</v>
      </c>
      <c r="G8" s="66" t="str">
        <f t="shared" si="0"/>
        <v>Targeted Dealer</v>
      </c>
      <c r="H8" s="66"/>
      <c r="I8" s="67">
        <v>340</v>
      </c>
      <c r="J8" s="67">
        <f t="shared" si="1"/>
        <v>340</v>
      </c>
      <c r="K8" s="68">
        <v>380</v>
      </c>
      <c r="L8" s="68">
        <f t="shared" si="2"/>
        <v>-40</v>
      </c>
      <c r="M8" s="68">
        <f t="shared" si="3"/>
        <v>111.76470588235294</v>
      </c>
      <c r="N8" s="96">
        <v>340</v>
      </c>
      <c r="O8" s="97" t="str">
        <f t="shared" si="4"/>
        <v>June</v>
      </c>
      <c r="P8" s="96">
        <f t="shared" si="5"/>
        <v>340</v>
      </c>
      <c r="Q8" s="98">
        <f t="shared" si="6"/>
        <v>40</v>
      </c>
      <c r="R8" s="97" t="b">
        <f t="shared" si="7"/>
        <v>0</v>
      </c>
      <c r="S8" s="99" t="str">
        <f t="shared" si="8"/>
        <v>GROWTH</v>
      </c>
      <c r="T8" s="68">
        <v>280</v>
      </c>
      <c r="U8" s="100" t="str">
        <f t="shared" si="9"/>
        <v>May</v>
      </c>
      <c r="V8" s="68">
        <f t="shared" si="10"/>
        <v>280</v>
      </c>
      <c r="W8" s="101">
        <f t="shared" si="11"/>
        <v>100</v>
      </c>
      <c r="X8" s="102" t="b">
        <f t="shared" si="12"/>
        <v>0</v>
      </c>
      <c r="Y8" s="103" t="str">
        <f t="shared" si="13"/>
        <v>GROWTH</v>
      </c>
      <c r="Z8" s="74">
        <v>0</v>
      </c>
      <c r="AA8" s="69"/>
      <c r="AB8" s="69" t="s">
        <v>133</v>
      </c>
      <c r="AC8" s="69" t="s">
        <v>133</v>
      </c>
      <c r="AD8" s="3"/>
      <c r="AE8" s="118">
        <f>IFERROR(INDEX(Last6M_AvgSales_Ref!$B$2:$B$12659,MATCH(D8,Last6M_AvgSales_Ref!$A$2:$A$12659,0)),"")</f>
        <v>378.33333333333297</v>
      </c>
    </row>
    <row r="9" spans="1:32" ht="14.25" customHeight="1">
      <c r="A9" s="69" t="s">
        <v>133</v>
      </c>
      <c r="B9" s="70" t="s">
        <v>21</v>
      </c>
      <c r="C9" s="71" t="s">
        <v>651</v>
      </c>
      <c r="D9" s="71">
        <v>1000000653</v>
      </c>
      <c r="E9" s="72" t="s">
        <v>652</v>
      </c>
      <c r="F9" s="73">
        <v>41186</v>
      </c>
      <c r="G9" s="66" t="str">
        <f t="shared" si="0"/>
        <v>Targeted Dealer</v>
      </c>
      <c r="H9" s="66"/>
      <c r="I9" s="67">
        <v>80</v>
      </c>
      <c r="J9" s="67">
        <f t="shared" si="1"/>
        <v>80</v>
      </c>
      <c r="K9" s="68">
        <v>60</v>
      </c>
      <c r="L9" s="68">
        <f t="shared" si="2"/>
        <v>20</v>
      </c>
      <c r="M9" s="68">
        <f t="shared" si="3"/>
        <v>75</v>
      </c>
      <c r="N9" s="96">
        <v>80</v>
      </c>
      <c r="O9" s="97" t="str">
        <f t="shared" si="4"/>
        <v>June</v>
      </c>
      <c r="P9" s="96">
        <f t="shared" si="5"/>
        <v>80</v>
      </c>
      <c r="Q9" s="98">
        <f t="shared" si="6"/>
        <v>-20</v>
      </c>
      <c r="R9" s="97" t="b">
        <f t="shared" si="7"/>
        <v>0</v>
      </c>
      <c r="S9" s="99" t="str">
        <f t="shared" si="8"/>
        <v>GROWTH</v>
      </c>
      <c r="T9" s="68">
        <v>80</v>
      </c>
      <c r="U9" s="100" t="str">
        <f t="shared" si="9"/>
        <v>May</v>
      </c>
      <c r="V9" s="68">
        <f t="shared" si="10"/>
        <v>80</v>
      </c>
      <c r="W9" s="101">
        <f t="shared" si="11"/>
        <v>-20</v>
      </c>
      <c r="X9" s="102" t="b">
        <f t="shared" si="12"/>
        <v>0</v>
      </c>
      <c r="Y9" s="103" t="str">
        <f t="shared" si="13"/>
        <v>GROWTH</v>
      </c>
      <c r="Z9" s="74">
        <v>0</v>
      </c>
      <c r="AA9" s="69"/>
      <c r="AB9" s="69" t="s">
        <v>133</v>
      </c>
      <c r="AC9" s="69" t="s">
        <v>133</v>
      </c>
      <c r="AD9" s="3"/>
      <c r="AE9" s="118">
        <f>IFERROR(INDEX(Last6M_AvgSales_Ref!$B$2:$B$12659,MATCH(D9,Last6M_AvgSales_Ref!$A$2:$A$12659,0)),"")</f>
        <v>51.6666666666667</v>
      </c>
    </row>
    <row r="10" spans="1:32" ht="14.25" customHeight="1">
      <c r="A10" s="69" t="s">
        <v>133</v>
      </c>
      <c r="B10" s="70" t="s">
        <v>24</v>
      </c>
      <c r="C10" s="71" t="s">
        <v>653</v>
      </c>
      <c r="D10" s="71">
        <v>1000000634</v>
      </c>
      <c r="E10" s="72" t="s">
        <v>654</v>
      </c>
      <c r="F10" s="73">
        <v>41397</v>
      </c>
      <c r="G10" s="66" t="str">
        <f t="shared" si="0"/>
        <v>Targeted Dealer</v>
      </c>
      <c r="H10" s="66"/>
      <c r="I10" s="67">
        <v>110</v>
      </c>
      <c r="J10" s="67">
        <f t="shared" si="1"/>
        <v>110</v>
      </c>
      <c r="K10" s="68">
        <v>120</v>
      </c>
      <c r="L10" s="68">
        <f t="shared" si="2"/>
        <v>-10</v>
      </c>
      <c r="M10" s="68">
        <f t="shared" si="3"/>
        <v>109.09090909090908</v>
      </c>
      <c r="N10" s="96">
        <v>120</v>
      </c>
      <c r="O10" s="97" t="str">
        <f t="shared" si="4"/>
        <v>June</v>
      </c>
      <c r="P10" s="96">
        <f t="shared" si="5"/>
        <v>120</v>
      </c>
      <c r="Q10" s="98">
        <f t="shared" si="6"/>
        <v>0</v>
      </c>
      <c r="R10" s="97" t="b">
        <f t="shared" si="7"/>
        <v>0</v>
      </c>
      <c r="S10" s="99" t="str">
        <f t="shared" si="8"/>
        <v>GROWTH</v>
      </c>
      <c r="T10" s="68">
        <v>100</v>
      </c>
      <c r="U10" s="100" t="str">
        <f t="shared" si="9"/>
        <v>May</v>
      </c>
      <c r="V10" s="68">
        <f t="shared" si="10"/>
        <v>100</v>
      </c>
      <c r="W10" s="101">
        <f t="shared" si="11"/>
        <v>20</v>
      </c>
      <c r="X10" s="102" t="b">
        <f t="shared" si="12"/>
        <v>0</v>
      </c>
      <c r="Y10" s="103" t="str">
        <f t="shared" si="13"/>
        <v>GROWTH</v>
      </c>
      <c r="Z10" s="74">
        <v>0</v>
      </c>
      <c r="AA10" s="69"/>
      <c r="AB10" s="69" t="s">
        <v>133</v>
      </c>
      <c r="AC10" s="69" t="s">
        <v>133</v>
      </c>
      <c r="AD10" s="3"/>
      <c r="AE10" s="118">
        <f>IFERROR(INDEX(Last6M_AvgSales_Ref!$B$2:$B$12659,MATCH(D10,Last6M_AvgSales_Ref!$A$2:$A$12659,0)),"")</f>
        <v>158.333333333333</v>
      </c>
    </row>
    <row r="11" spans="1:32" ht="14.25" customHeight="1">
      <c r="A11" s="69" t="s">
        <v>133</v>
      </c>
      <c r="B11" s="70" t="s">
        <v>24</v>
      </c>
      <c r="C11" s="71" t="s">
        <v>655</v>
      </c>
      <c r="D11" s="71">
        <v>1000000654</v>
      </c>
      <c r="E11" s="72" t="s">
        <v>656</v>
      </c>
      <c r="F11" s="73">
        <v>41791</v>
      </c>
      <c r="G11" s="66" t="str">
        <f t="shared" si="0"/>
        <v>Targeted Dealer</v>
      </c>
      <c r="H11" s="66"/>
      <c r="I11" s="67">
        <v>160</v>
      </c>
      <c r="J11" s="67">
        <f t="shared" si="1"/>
        <v>160</v>
      </c>
      <c r="K11" s="68">
        <v>180</v>
      </c>
      <c r="L11" s="68">
        <f t="shared" si="2"/>
        <v>-20</v>
      </c>
      <c r="M11" s="68">
        <f t="shared" si="3"/>
        <v>112.5</v>
      </c>
      <c r="N11" s="96">
        <v>175</v>
      </c>
      <c r="O11" s="97" t="str">
        <f t="shared" si="4"/>
        <v>June</v>
      </c>
      <c r="P11" s="96">
        <f t="shared" si="5"/>
        <v>175</v>
      </c>
      <c r="Q11" s="98">
        <f t="shared" si="6"/>
        <v>5</v>
      </c>
      <c r="R11" s="97" t="b">
        <f t="shared" si="7"/>
        <v>0</v>
      </c>
      <c r="S11" s="99" t="str">
        <f t="shared" si="8"/>
        <v>GROWTH</v>
      </c>
      <c r="T11" s="68">
        <v>147.5</v>
      </c>
      <c r="U11" s="100" t="str">
        <f t="shared" si="9"/>
        <v>May</v>
      </c>
      <c r="V11" s="68">
        <f t="shared" si="10"/>
        <v>147.5</v>
      </c>
      <c r="W11" s="101">
        <f t="shared" si="11"/>
        <v>32.5</v>
      </c>
      <c r="X11" s="102" t="b">
        <f t="shared" si="12"/>
        <v>0</v>
      </c>
      <c r="Y11" s="103" t="str">
        <f t="shared" si="13"/>
        <v>GROWTH</v>
      </c>
      <c r="Z11" s="74">
        <v>0</v>
      </c>
      <c r="AA11" s="69"/>
      <c r="AB11" s="69" t="s">
        <v>133</v>
      </c>
      <c r="AC11" s="69" t="s">
        <v>133</v>
      </c>
      <c r="AD11" s="3"/>
      <c r="AE11" s="118">
        <f>IFERROR(INDEX(Last6M_AvgSales_Ref!$B$2:$B$12659,MATCH(D11,Last6M_AvgSales_Ref!$A$2:$A$12659,0)),"")</f>
        <v>116.166666666667</v>
      </c>
    </row>
    <row r="12" spans="1:32" ht="14.25" customHeight="1">
      <c r="A12" s="69" t="s">
        <v>133</v>
      </c>
      <c r="B12" s="70" t="s">
        <v>21</v>
      </c>
      <c r="C12" s="71" t="s">
        <v>657</v>
      </c>
      <c r="D12" s="71">
        <v>1000000655</v>
      </c>
      <c r="E12" s="72" t="s">
        <v>658</v>
      </c>
      <c r="F12" s="73">
        <v>41927</v>
      </c>
      <c r="G12" s="66" t="str">
        <f t="shared" si="0"/>
        <v>Targeted Dealer</v>
      </c>
      <c r="H12" s="66"/>
      <c r="I12" s="67">
        <v>26</v>
      </c>
      <c r="J12" s="67">
        <f t="shared" si="1"/>
        <v>26</v>
      </c>
      <c r="K12" s="68">
        <v>26</v>
      </c>
      <c r="L12" s="68">
        <f t="shared" si="2"/>
        <v>0</v>
      </c>
      <c r="M12" s="68">
        <f t="shared" si="3"/>
        <v>100</v>
      </c>
      <c r="N12" s="96">
        <v>33</v>
      </c>
      <c r="O12" s="97" t="str">
        <f t="shared" si="4"/>
        <v>June</v>
      </c>
      <c r="P12" s="96">
        <f t="shared" si="5"/>
        <v>33</v>
      </c>
      <c r="Q12" s="98">
        <f t="shared" si="6"/>
        <v>-7</v>
      </c>
      <c r="R12" s="97" t="b">
        <f t="shared" si="7"/>
        <v>0</v>
      </c>
      <c r="S12" s="99" t="str">
        <f t="shared" si="8"/>
        <v>GROWTH</v>
      </c>
      <c r="T12" s="68">
        <v>19.5</v>
      </c>
      <c r="U12" s="100" t="str">
        <f t="shared" si="9"/>
        <v>May</v>
      </c>
      <c r="V12" s="68">
        <f t="shared" si="10"/>
        <v>19.5</v>
      </c>
      <c r="W12" s="101">
        <f t="shared" si="11"/>
        <v>6.5</v>
      </c>
      <c r="X12" s="102" t="b">
        <f t="shared" si="12"/>
        <v>0</v>
      </c>
      <c r="Y12" s="103" t="str">
        <f t="shared" si="13"/>
        <v>GROWTH</v>
      </c>
      <c r="Z12" s="74">
        <v>0</v>
      </c>
      <c r="AA12" s="69"/>
      <c r="AB12" s="69" t="s">
        <v>133</v>
      </c>
      <c r="AC12" s="69" t="s">
        <v>133</v>
      </c>
      <c r="AD12" s="3"/>
      <c r="AE12" s="118">
        <f>IFERROR(INDEX(Last6M_AvgSales_Ref!$B$2:$B$12659,MATCH(D12,Last6M_AvgSales_Ref!$A$2:$A$12659,0)),"")</f>
        <v>23.3333333333333</v>
      </c>
    </row>
    <row r="13" spans="1:32" ht="14.25" customHeight="1">
      <c r="A13" s="69" t="s">
        <v>133</v>
      </c>
      <c r="B13" s="70" t="s">
        <v>24</v>
      </c>
      <c r="C13" s="71" t="s">
        <v>659</v>
      </c>
      <c r="D13" s="71">
        <v>1000000633</v>
      </c>
      <c r="E13" s="72" t="s">
        <v>660</v>
      </c>
      <c r="F13" s="73">
        <v>42048</v>
      </c>
      <c r="G13" s="66" t="str">
        <f t="shared" si="0"/>
        <v>Targeted Dealer</v>
      </c>
      <c r="H13" s="66"/>
      <c r="I13" s="67">
        <v>150</v>
      </c>
      <c r="J13" s="67">
        <f t="shared" si="1"/>
        <v>150</v>
      </c>
      <c r="K13" s="68">
        <v>200</v>
      </c>
      <c r="L13" s="68">
        <f t="shared" si="2"/>
        <v>-50</v>
      </c>
      <c r="M13" s="68">
        <f t="shared" si="3"/>
        <v>133.33333333333334</v>
      </c>
      <c r="N13" s="96">
        <v>171</v>
      </c>
      <c r="O13" s="97" t="str">
        <f t="shared" si="4"/>
        <v>June</v>
      </c>
      <c r="P13" s="96">
        <f t="shared" si="5"/>
        <v>171</v>
      </c>
      <c r="Q13" s="98">
        <f t="shared" si="6"/>
        <v>29</v>
      </c>
      <c r="R13" s="97" t="b">
        <f t="shared" si="7"/>
        <v>0</v>
      </c>
      <c r="S13" s="99" t="str">
        <f t="shared" si="8"/>
        <v>GROWTH</v>
      </c>
      <c r="T13" s="68">
        <v>122.5</v>
      </c>
      <c r="U13" s="100" t="str">
        <f t="shared" si="9"/>
        <v>May</v>
      </c>
      <c r="V13" s="68">
        <f t="shared" si="10"/>
        <v>122.5</v>
      </c>
      <c r="W13" s="101">
        <f t="shared" si="11"/>
        <v>77.5</v>
      </c>
      <c r="X13" s="102" t="b">
        <f t="shared" si="12"/>
        <v>0</v>
      </c>
      <c r="Y13" s="103" t="str">
        <f t="shared" si="13"/>
        <v>GROWTH</v>
      </c>
      <c r="Z13" s="74">
        <v>0</v>
      </c>
      <c r="AA13" s="69"/>
      <c r="AB13" s="69" t="s">
        <v>133</v>
      </c>
      <c r="AC13" s="69" t="s">
        <v>133</v>
      </c>
      <c r="AD13" s="3"/>
      <c r="AE13" s="118">
        <f>IFERROR(INDEX(Last6M_AvgSales_Ref!$B$2:$B$12659,MATCH(D13,Last6M_AvgSales_Ref!$A$2:$A$12659,0)),"")</f>
        <v>165.25</v>
      </c>
    </row>
    <row r="14" spans="1:32" ht="14.25" customHeight="1">
      <c r="A14" s="69" t="s">
        <v>133</v>
      </c>
      <c r="B14" s="70" t="s">
        <v>24</v>
      </c>
      <c r="C14" s="71" t="s">
        <v>661</v>
      </c>
      <c r="D14" s="71">
        <v>1000000672</v>
      </c>
      <c r="E14" s="72" t="s">
        <v>662</v>
      </c>
      <c r="F14" s="73">
        <v>42448</v>
      </c>
      <c r="G14" s="66" t="str">
        <f t="shared" si="0"/>
        <v>Targeted Dealer</v>
      </c>
      <c r="H14" s="66"/>
      <c r="I14" s="67">
        <v>40</v>
      </c>
      <c r="J14" s="67">
        <f t="shared" si="1"/>
        <v>40</v>
      </c>
      <c r="K14" s="68">
        <v>46</v>
      </c>
      <c r="L14" s="68">
        <f t="shared" si="2"/>
        <v>-6</v>
      </c>
      <c r="M14" s="68">
        <f t="shared" si="3"/>
        <v>115</v>
      </c>
      <c r="N14" s="96">
        <v>13</v>
      </c>
      <c r="O14" s="97" t="str">
        <f t="shared" si="4"/>
        <v>June</v>
      </c>
      <c r="P14" s="96">
        <f t="shared" si="5"/>
        <v>13</v>
      </c>
      <c r="Q14" s="98">
        <f t="shared" si="6"/>
        <v>33</v>
      </c>
      <c r="R14" s="97" t="b">
        <f t="shared" si="7"/>
        <v>0</v>
      </c>
      <c r="S14" s="99" t="str">
        <f t="shared" si="8"/>
        <v>GROWTH</v>
      </c>
      <c r="T14" s="68">
        <v>30</v>
      </c>
      <c r="U14" s="100" t="str">
        <f t="shared" si="9"/>
        <v>May</v>
      </c>
      <c r="V14" s="68">
        <f t="shared" si="10"/>
        <v>30</v>
      </c>
      <c r="W14" s="101">
        <f t="shared" si="11"/>
        <v>16</v>
      </c>
      <c r="X14" s="102" t="b">
        <f t="shared" si="12"/>
        <v>0</v>
      </c>
      <c r="Y14" s="103" t="str">
        <f t="shared" si="13"/>
        <v>GROWTH</v>
      </c>
      <c r="Z14" s="74">
        <v>0</v>
      </c>
      <c r="AA14" s="69"/>
      <c r="AB14" s="69" t="s">
        <v>133</v>
      </c>
      <c r="AC14" s="69" t="s">
        <v>133</v>
      </c>
      <c r="AD14" s="3"/>
      <c r="AE14" s="118">
        <f>IFERROR(INDEX(Last6M_AvgSales_Ref!$B$2:$B$12659,MATCH(D14,Last6M_AvgSales_Ref!$A$2:$A$12659,0)),"")</f>
        <v>41.75</v>
      </c>
    </row>
    <row r="15" spans="1:32" ht="14.25" customHeight="1">
      <c r="A15" s="69" t="s">
        <v>133</v>
      </c>
      <c r="B15" s="70" t="s">
        <v>21</v>
      </c>
      <c r="C15" s="71" t="s">
        <v>663</v>
      </c>
      <c r="D15" s="71">
        <v>1000000657</v>
      </c>
      <c r="E15" s="72" t="s">
        <v>664</v>
      </c>
      <c r="F15" s="73">
        <v>42822</v>
      </c>
      <c r="G15" s="66" t="str">
        <f t="shared" si="0"/>
        <v>-</v>
      </c>
      <c r="H15" s="66"/>
      <c r="I15" s="67">
        <v>0</v>
      </c>
      <c r="J15" s="67">
        <f t="shared" si="1"/>
        <v>0</v>
      </c>
      <c r="K15" s="68">
        <v>0</v>
      </c>
      <c r="L15" s="68">
        <f t="shared" si="2"/>
        <v>0</v>
      </c>
      <c r="M15" s="68" t="str">
        <f t="shared" si="3"/>
        <v>-</v>
      </c>
      <c r="N15" s="96">
        <v>0</v>
      </c>
      <c r="O15" s="97" t="str">
        <f t="shared" si="4"/>
        <v>June</v>
      </c>
      <c r="P15" s="96">
        <f t="shared" si="5"/>
        <v>0</v>
      </c>
      <c r="Q15" s="98">
        <f t="shared" si="6"/>
        <v>0</v>
      </c>
      <c r="R15" s="97" t="b">
        <f t="shared" si="7"/>
        <v>0</v>
      </c>
      <c r="S15" s="99" t="b">
        <f t="shared" si="8"/>
        <v>0</v>
      </c>
      <c r="T15" s="68">
        <v>20</v>
      </c>
      <c r="U15" s="100" t="str">
        <f t="shared" si="9"/>
        <v>May</v>
      </c>
      <c r="V15" s="68">
        <f t="shared" si="10"/>
        <v>20</v>
      </c>
      <c r="W15" s="101">
        <f t="shared" si="11"/>
        <v>-20</v>
      </c>
      <c r="X15" s="102" t="b">
        <f t="shared" si="12"/>
        <v>0</v>
      </c>
      <c r="Y15" s="103" t="str">
        <f t="shared" si="13"/>
        <v>GROWTH</v>
      </c>
      <c r="Z15" s="74">
        <v>0</v>
      </c>
      <c r="AA15" s="69"/>
      <c r="AB15" s="69" t="s">
        <v>133</v>
      </c>
      <c r="AC15" s="69" t="s">
        <v>133</v>
      </c>
      <c r="AD15" s="3"/>
      <c r="AE15" s="118">
        <f>IFERROR(INDEX(Last6M_AvgSales_Ref!$B$2:$B$12659,MATCH(D15,Last6M_AvgSales_Ref!$A$2:$A$12659,0)),"")</f>
        <v>6.6666666666666696</v>
      </c>
    </row>
    <row r="16" spans="1:32" ht="14.25" customHeight="1">
      <c r="A16" s="69" t="s">
        <v>133</v>
      </c>
      <c r="B16" s="70" t="s">
        <v>21</v>
      </c>
      <c r="C16" s="71" t="s">
        <v>665</v>
      </c>
      <c r="D16" s="71">
        <v>1000000647</v>
      </c>
      <c r="E16" s="72" t="s">
        <v>666</v>
      </c>
      <c r="F16" s="73">
        <v>42842</v>
      </c>
      <c r="G16" s="66" t="str">
        <f t="shared" si="0"/>
        <v>Targeted Dealer</v>
      </c>
      <c r="H16" s="66"/>
      <c r="I16" s="67">
        <v>20</v>
      </c>
      <c r="J16" s="67">
        <f t="shared" si="1"/>
        <v>20</v>
      </c>
      <c r="K16" s="68">
        <v>20</v>
      </c>
      <c r="L16" s="68">
        <f t="shared" si="2"/>
        <v>0</v>
      </c>
      <c r="M16" s="68">
        <f t="shared" si="3"/>
        <v>100</v>
      </c>
      <c r="N16" s="96">
        <v>20</v>
      </c>
      <c r="O16" s="97" t="str">
        <f t="shared" si="4"/>
        <v>June</v>
      </c>
      <c r="P16" s="96">
        <f t="shared" si="5"/>
        <v>20</v>
      </c>
      <c r="Q16" s="98">
        <f t="shared" si="6"/>
        <v>0</v>
      </c>
      <c r="R16" s="97" t="b">
        <f t="shared" si="7"/>
        <v>0</v>
      </c>
      <c r="S16" s="99" t="str">
        <f t="shared" si="8"/>
        <v>GROWTH</v>
      </c>
      <c r="T16" s="68">
        <v>100</v>
      </c>
      <c r="U16" s="100" t="str">
        <f t="shared" si="9"/>
        <v>May</v>
      </c>
      <c r="V16" s="68">
        <f t="shared" si="10"/>
        <v>100</v>
      </c>
      <c r="W16" s="101">
        <f t="shared" si="11"/>
        <v>-80</v>
      </c>
      <c r="X16" s="102" t="b">
        <f t="shared" si="12"/>
        <v>0</v>
      </c>
      <c r="Y16" s="103" t="str">
        <f t="shared" si="13"/>
        <v>GROWTH</v>
      </c>
      <c r="Z16" s="74">
        <v>0</v>
      </c>
      <c r="AA16" s="69"/>
      <c r="AB16" s="69" t="s">
        <v>133</v>
      </c>
      <c r="AC16" s="69" t="s">
        <v>133</v>
      </c>
      <c r="AD16" s="3"/>
      <c r="AE16" s="118">
        <f>IFERROR(INDEX(Last6M_AvgSales_Ref!$B$2:$B$12659,MATCH(D16,Last6M_AvgSales_Ref!$A$2:$A$12659,0)),"")</f>
        <v>26.6666666666667</v>
      </c>
    </row>
    <row r="17" spans="1:31" ht="14.25" customHeight="1">
      <c r="A17" s="69" t="s">
        <v>133</v>
      </c>
      <c r="B17" s="70" t="s">
        <v>24</v>
      </c>
      <c r="C17" s="71" t="s">
        <v>667</v>
      </c>
      <c r="D17" s="71">
        <v>1000000667</v>
      </c>
      <c r="E17" s="72" t="s">
        <v>668</v>
      </c>
      <c r="F17" s="73">
        <v>42849</v>
      </c>
      <c r="G17" s="66" t="str">
        <f t="shared" si="0"/>
        <v>Targeted Dealer</v>
      </c>
      <c r="H17" s="66"/>
      <c r="I17" s="67">
        <v>130</v>
      </c>
      <c r="J17" s="67">
        <f t="shared" si="1"/>
        <v>130</v>
      </c>
      <c r="K17" s="68">
        <v>140</v>
      </c>
      <c r="L17" s="68">
        <f t="shared" si="2"/>
        <v>-10</v>
      </c>
      <c r="M17" s="68">
        <f t="shared" si="3"/>
        <v>107.69230769230769</v>
      </c>
      <c r="N17" s="96">
        <v>80</v>
      </c>
      <c r="O17" s="97" t="str">
        <f t="shared" si="4"/>
        <v>June</v>
      </c>
      <c r="P17" s="96">
        <f t="shared" si="5"/>
        <v>80</v>
      </c>
      <c r="Q17" s="98">
        <f t="shared" si="6"/>
        <v>60</v>
      </c>
      <c r="R17" s="97" t="b">
        <f t="shared" si="7"/>
        <v>0</v>
      </c>
      <c r="S17" s="99" t="str">
        <f t="shared" si="8"/>
        <v>GROWTH</v>
      </c>
      <c r="T17" s="68">
        <v>100</v>
      </c>
      <c r="U17" s="100" t="str">
        <f t="shared" si="9"/>
        <v>May</v>
      </c>
      <c r="V17" s="68">
        <f t="shared" si="10"/>
        <v>100</v>
      </c>
      <c r="W17" s="101">
        <f t="shared" si="11"/>
        <v>40</v>
      </c>
      <c r="X17" s="102" t="b">
        <f t="shared" si="12"/>
        <v>0</v>
      </c>
      <c r="Y17" s="103" t="str">
        <f t="shared" si="13"/>
        <v>GROWTH</v>
      </c>
      <c r="Z17" s="74">
        <v>0</v>
      </c>
      <c r="AA17" s="69"/>
      <c r="AB17" s="69" t="s">
        <v>133</v>
      </c>
      <c r="AC17" s="69" t="s">
        <v>133</v>
      </c>
      <c r="AD17" s="3"/>
      <c r="AE17" s="118">
        <f>IFERROR(INDEX(Last6M_AvgSales_Ref!$B$2:$B$12659,MATCH(D17,Last6M_AvgSales_Ref!$A$2:$A$12659,0)),"")</f>
        <v>106.666666666667</v>
      </c>
    </row>
    <row r="18" spans="1:31" ht="14.25" customHeight="1">
      <c r="A18" s="69" t="s">
        <v>133</v>
      </c>
      <c r="B18" s="70" t="s">
        <v>21</v>
      </c>
      <c r="C18" s="71" t="s">
        <v>669</v>
      </c>
      <c r="D18" s="71">
        <v>1000000661</v>
      </c>
      <c r="E18" s="72" t="s">
        <v>670</v>
      </c>
      <c r="F18" s="73">
        <v>42914</v>
      </c>
      <c r="G18" s="66" t="str">
        <f t="shared" si="0"/>
        <v>Targeted Dealer</v>
      </c>
      <c r="H18" s="66"/>
      <c r="I18" s="67">
        <v>300</v>
      </c>
      <c r="J18" s="67">
        <f t="shared" si="1"/>
        <v>300</v>
      </c>
      <c r="K18" s="68">
        <v>293</v>
      </c>
      <c r="L18" s="68">
        <f t="shared" si="2"/>
        <v>7</v>
      </c>
      <c r="M18" s="68">
        <f t="shared" si="3"/>
        <v>97.666666666666671</v>
      </c>
      <c r="N18" s="96">
        <v>229</v>
      </c>
      <c r="O18" s="97" t="str">
        <f t="shared" si="4"/>
        <v>June</v>
      </c>
      <c r="P18" s="96">
        <f t="shared" si="5"/>
        <v>229</v>
      </c>
      <c r="Q18" s="98">
        <f t="shared" si="6"/>
        <v>64</v>
      </c>
      <c r="R18" s="97" t="b">
        <f t="shared" si="7"/>
        <v>0</v>
      </c>
      <c r="S18" s="99" t="str">
        <f t="shared" si="8"/>
        <v>GROWTH</v>
      </c>
      <c r="T18" s="68">
        <v>216</v>
      </c>
      <c r="U18" s="100" t="str">
        <f t="shared" si="9"/>
        <v>May</v>
      </c>
      <c r="V18" s="68">
        <f t="shared" si="10"/>
        <v>216</v>
      </c>
      <c r="W18" s="101">
        <f t="shared" si="11"/>
        <v>77</v>
      </c>
      <c r="X18" s="102" t="b">
        <f t="shared" si="12"/>
        <v>0</v>
      </c>
      <c r="Y18" s="103" t="str">
        <f t="shared" si="13"/>
        <v>GROWTH</v>
      </c>
      <c r="Z18" s="74">
        <v>0</v>
      </c>
      <c r="AA18" s="69"/>
      <c r="AB18" s="69" t="s">
        <v>133</v>
      </c>
      <c r="AC18" s="69" t="s">
        <v>133</v>
      </c>
      <c r="AD18" s="3"/>
      <c r="AE18" s="118">
        <f>IFERROR(INDEX(Last6M_AvgSales_Ref!$B$2:$B$12659,MATCH(D18,Last6M_AvgSales_Ref!$A$2:$A$12659,0)),"")</f>
        <v>282.16666666666703</v>
      </c>
    </row>
    <row r="19" spans="1:31" ht="14.25" customHeight="1">
      <c r="A19" s="69" t="s">
        <v>133</v>
      </c>
      <c r="B19" s="70" t="s">
        <v>25</v>
      </c>
      <c r="C19" s="71" t="s">
        <v>671</v>
      </c>
      <c r="D19" s="71">
        <v>1000000646</v>
      </c>
      <c r="E19" s="72" t="s">
        <v>672</v>
      </c>
      <c r="F19" s="73">
        <v>43132</v>
      </c>
      <c r="G19" s="66" t="str">
        <f t="shared" si="0"/>
        <v>Targeted Dealer</v>
      </c>
      <c r="H19" s="66"/>
      <c r="I19" s="67">
        <v>120</v>
      </c>
      <c r="J19" s="67">
        <f t="shared" si="1"/>
        <v>120</v>
      </c>
      <c r="K19" s="68">
        <v>100</v>
      </c>
      <c r="L19" s="68">
        <f t="shared" si="2"/>
        <v>20</v>
      </c>
      <c r="M19" s="68">
        <f t="shared" si="3"/>
        <v>83.333333333333343</v>
      </c>
      <c r="N19" s="96">
        <v>150</v>
      </c>
      <c r="O19" s="97" t="str">
        <f t="shared" si="4"/>
        <v>June</v>
      </c>
      <c r="P19" s="96">
        <f t="shared" si="5"/>
        <v>150</v>
      </c>
      <c r="Q19" s="98">
        <f t="shared" si="6"/>
        <v>-50</v>
      </c>
      <c r="R19" s="97" t="b">
        <f t="shared" si="7"/>
        <v>0</v>
      </c>
      <c r="S19" s="99" t="str">
        <f t="shared" si="8"/>
        <v>GROWTH</v>
      </c>
      <c r="T19" s="68">
        <v>100</v>
      </c>
      <c r="U19" s="100" t="str">
        <f t="shared" si="9"/>
        <v>May</v>
      </c>
      <c r="V19" s="68">
        <f t="shared" si="10"/>
        <v>100</v>
      </c>
      <c r="W19" s="101">
        <f t="shared" si="11"/>
        <v>0</v>
      </c>
      <c r="X19" s="102" t="b">
        <f t="shared" si="12"/>
        <v>0</v>
      </c>
      <c r="Y19" s="103" t="str">
        <f t="shared" si="13"/>
        <v>GROWTH</v>
      </c>
      <c r="Z19" s="74">
        <v>0</v>
      </c>
      <c r="AA19" s="69"/>
      <c r="AB19" s="69" t="s">
        <v>133</v>
      </c>
      <c r="AC19" s="69" t="s">
        <v>133</v>
      </c>
      <c r="AD19" s="3"/>
      <c r="AE19" s="118">
        <f>IFERROR(INDEX(Last6M_AvgSales_Ref!$B$2:$B$12659,MATCH(D19,Last6M_AvgSales_Ref!$A$2:$A$12659,0)),"")</f>
        <v>202.333333333333</v>
      </c>
    </row>
    <row r="20" spans="1:31" ht="14.25" customHeight="1">
      <c r="A20" s="69" t="s">
        <v>133</v>
      </c>
      <c r="B20" s="70" t="s">
        <v>21</v>
      </c>
      <c r="C20" s="71" t="s">
        <v>673</v>
      </c>
      <c r="D20" s="71">
        <v>1000000670</v>
      </c>
      <c r="E20" s="72" t="s">
        <v>674</v>
      </c>
      <c r="F20" s="73">
        <v>43154</v>
      </c>
      <c r="G20" s="66" t="str">
        <f t="shared" si="0"/>
        <v>-</v>
      </c>
      <c r="H20" s="66"/>
      <c r="I20" s="67">
        <v>0</v>
      </c>
      <c r="J20" s="67">
        <f t="shared" si="1"/>
        <v>0</v>
      </c>
      <c r="K20" s="68">
        <v>0</v>
      </c>
      <c r="L20" s="68">
        <f t="shared" si="2"/>
        <v>0</v>
      </c>
      <c r="M20" s="68" t="str">
        <f t="shared" si="3"/>
        <v>-</v>
      </c>
      <c r="N20" s="96">
        <v>0</v>
      </c>
      <c r="O20" s="97" t="str">
        <f t="shared" si="4"/>
        <v>June</v>
      </c>
      <c r="P20" s="96">
        <f t="shared" si="5"/>
        <v>0</v>
      </c>
      <c r="Q20" s="98">
        <f t="shared" si="6"/>
        <v>0</v>
      </c>
      <c r="R20" s="97" t="b">
        <f t="shared" si="7"/>
        <v>0</v>
      </c>
      <c r="S20" s="99" t="b">
        <f t="shared" si="8"/>
        <v>0</v>
      </c>
      <c r="T20" s="68">
        <v>458</v>
      </c>
      <c r="U20" s="100" t="str">
        <f t="shared" si="9"/>
        <v>May</v>
      </c>
      <c r="V20" s="68">
        <f t="shared" si="10"/>
        <v>458</v>
      </c>
      <c r="W20" s="101">
        <f t="shared" si="11"/>
        <v>-458</v>
      </c>
      <c r="X20" s="102" t="b">
        <f t="shared" si="12"/>
        <v>0</v>
      </c>
      <c r="Y20" s="103" t="str">
        <f t="shared" si="13"/>
        <v>GROWTH</v>
      </c>
      <c r="Z20" s="74">
        <v>0</v>
      </c>
      <c r="AA20" s="69"/>
      <c r="AB20" s="69" t="s">
        <v>133</v>
      </c>
      <c r="AC20" s="69" t="s">
        <v>133</v>
      </c>
      <c r="AD20" s="3"/>
      <c r="AE20" s="118">
        <f>IFERROR(INDEX(Last6M_AvgSales_Ref!$B$2:$B$12659,MATCH(D20,Last6M_AvgSales_Ref!$A$2:$A$12659,0)),"")</f>
        <v>460</v>
      </c>
    </row>
    <row r="21" spans="1:31" ht="14.25" customHeight="1">
      <c r="A21" s="69" t="s">
        <v>133</v>
      </c>
      <c r="B21" s="70" t="s">
        <v>21</v>
      </c>
      <c r="C21" s="71" t="s">
        <v>160</v>
      </c>
      <c r="D21" s="71">
        <v>1000000659</v>
      </c>
      <c r="E21" s="72" t="s">
        <v>161</v>
      </c>
      <c r="F21" s="73">
        <v>43258</v>
      </c>
      <c r="G21" s="66" t="str">
        <f t="shared" si="0"/>
        <v>-</v>
      </c>
      <c r="H21" s="66"/>
      <c r="I21" s="67">
        <v>0</v>
      </c>
      <c r="J21" s="67">
        <f t="shared" si="1"/>
        <v>0</v>
      </c>
      <c r="K21" s="68">
        <v>0</v>
      </c>
      <c r="L21" s="68">
        <f t="shared" si="2"/>
        <v>0</v>
      </c>
      <c r="M21" s="68" t="str">
        <f t="shared" si="3"/>
        <v>-</v>
      </c>
      <c r="N21" s="96">
        <v>0</v>
      </c>
      <c r="O21" s="97" t="str">
        <f t="shared" si="4"/>
        <v>June</v>
      </c>
      <c r="P21" s="96">
        <f t="shared" si="5"/>
        <v>0</v>
      </c>
      <c r="Q21" s="98">
        <f t="shared" si="6"/>
        <v>0</v>
      </c>
      <c r="R21" s="97" t="b">
        <f t="shared" si="7"/>
        <v>0</v>
      </c>
      <c r="S21" s="99" t="b">
        <f t="shared" si="8"/>
        <v>0</v>
      </c>
      <c r="T21" s="68">
        <v>26</v>
      </c>
      <c r="U21" s="100" t="str">
        <f t="shared" si="9"/>
        <v>May</v>
      </c>
      <c r="V21" s="68">
        <f t="shared" si="10"/>
        <v>26</v>
      </c>
      <c r="W21" s="101">
        <f t="shared" si="11"/>
        <v>-26</v>
      </c>
      <c r="X21" s="102" t="b">
        <f t="shared" si="12"/>
        <v>0</v>
      </c>
      <c r="Y21" s="103" t="str">
        <f t="shared" si="13"/>
        <v>GROWTH</v>
      </c>
      <c r="Z21" s="74">
        <v>0</v>
      </c>
      <c r="AA21" s="69"/>
      <c r="AB21" s="69" t="s">
        <v>133</v>
      </c>
      <c r="AC21" s="69" t="s">
        <v>133</v>
      </c>
      <c r="AD21" s="3"/>
      <c r="AE21" s="118">
        <f>IFERROR(INDEX(Last6M_AvgSales_Ref!$B$2:$B$12659,MATCH(D21,Last6M_AvgSales_Ref!$A$2:$A$12659,0)),"")</f>
        <v>10.8333333333333</v>
      </c>
    </row>
    <row r="22" spans="1:31" ht="14.25" customHeight="1">
      <c r="A22" s="69" t="s">
        <v>133</v>
      </c>
      <c r="B22" s="70" t="s">
        <v>24</v>
      </c>
      <c r="C22" s="71" t="s">
        <v>675</v>
      </c>
      <c r="D22" s="71">
        <v>1000000637</v>
      </c>
      <c r="E22" s="72" t="s">
        <v>676</v>
      </c>
      <c r="F22" s="73">
        <v>43294</v>
      </c>
      <c r="G22" s="66" t="str">
        <f t="shared" si="0"/>
        <v>Targeted Dealer</v>
      </c>
      <c r="H22" s="66"/>
      <c r="I22" s="67">
        <v>60</v>
      </c>
      <c r="J22" s="67">
        <f t="shared" si="1"/>
        <v>60</v>
      </c>
      <c r="K22" s="68">
        <v>60</v>
      </c>
      <c r="L22" s="68">
        <f t="shared" si="2"/>
        <v>0</v>
      </c>
      <c r="M22" s="68">
        <f t="shared" si="3"/>
        <v>100</v>
      </c>
      <c r="N22" s="96">
        <v>60</v>
      </c>
      <c r="O22" s="97" t="str">
        <f t="shared" si="4"/>
        <v>June</v>
      </c>
      <c r="P22" s="96">
        <f t="shared" si="5"/>
        <v>60</v>
      </c>
      <c r="Q22" s="98">
        <f t="shared" si="6"/>
        <v>0</v>
      </c>
      <c r="R22" s="97" t="b">
        <f t="shared" si="7"/>
        <v>0</v>
      </c>
      <c r="S22" s="99" t="str">
        <f t="shared" si="8"/>
        <v>GROWTH</v>
      </c>
      <c r="T22" s="68">
        <v>70</v>
      </c>
      <c r="U22" s="100" t="str">
        <f t="shared" si="9"/>
        <v>May</v>
      </c>
      <c r="V22" s="68">
        <f t="shared" si="10"/>
        <v>70</v>
      </c>
      <c r="W22" s="101">
        <f t="shared" si="11"/>
        <v>-10</v>
      </c>
      <c r="X22" s="102" t="b">
        <f t="shared" si="12"/>
        <v>0</v>
      </c>
      <c r="Y22" s="103" t="str">
        <f t="shared" si="13"/>
        <v>GROWTH</v>
      </c>
      <c r="Z22" s="74">
        <v>0</v>
      </c>
      <c r="AA22" s="69"/>
      <c r="AB22" s="69" t="s">
        <v>133</v>
      </c>
      <c r="AC22" s="69" t="s">
        <v>133</v>
      </c>
      <c r="AD22" s="3"/>
      <c r="AE22" s="118">
        <f>IFERROR(INDEX(Last6M_AvgSales_Ref!$B$2:$B$12659,MATCH(D22,Last6M_AvgSales_Ref!$A$2:$A$12659,0)),"")</f>
        <v>116.666666666667</v>
      </c>
    </row>
    <row r="23" spans="1:31" ht="14.25" customHeight="1">
      <c r="A23" s="69" t="s">
        <v>133</v>
      </c>
      <c r="B23" s="70" t="s">
        <v>24</v>
      </c>
      <c r="C23" s="71" t="s">
        <v>677</v>
      </c>
      <c r="D23" s="71">
        <v>1000000666</v>
      </c>
      <c r="E23" s="72" t="s">
        <v>678</v>
      </c>
      <c r="F23" s="73">
        <v>43328</v>
      </c>
      <c r="G23" s="66" t="str">
        <f t="shared" si="0"/>
        <v>Targeted Dealer</v>
      </c>
      <c r="H23" s="66"/>
      <c r="I23" s="67">
        <v>500</v>
      </c>
      <c r="J23" s="67">
        <f t="shared" si="1"/>
        <v>500.00000000000006</v>
      </c>
      <c r="K23" s="68">
        <v>586</v>
      </c>
      <c r="L23" s="68">
        <f t="shared" si="2"/>
        <v>-86</v>
      </c>
      <c r="M23" s="68">
        <f t="shared" si="3"/>
        <v>117.19999999999997</v>
      </c>
      <c r="N23" s="96">
        <v>331</v>
      </c>
      <c r="O23" s="97" t="str">
        <f t="shared" si="4"/>
        <v>June</v>
      </c>
      <c r="P23" s="96">
        <f t="shared" si="5"/>
        <v>331</v>
      </c>
      <c r="Q23" s="98">
        <f t="shared" si="6"/>
        <v>255</v>
      </c>
      <c r="R23" s="97" t="b">
        <f t="shared" si="7"/>
        <v>0</v>
      </c>
      <c r="S23" s="99" t="str">
        <f t="shared" si="8"/>
        <v>GROWTH</v>
      </c>
      <c r="T23" s="68">
        <v>240</v>
      </c>
      <c r="U23" s="100" t="str">
        <f t="shared" si="9"/>
        <v>May</v>
      </c>
      <c r="V23" s="68">
        <f t="shared" si="10"/>
        <v>240</v>
      </c>
      <c r="W23" s="101">
        <f t="shared" si="11"/>
        <v>346</v>
      </c>
      <c r="X23" s="102" t="b">
        <f t="shared" si="12"/>
        <v>0</v>
      </c>
      <c r="Y23" s="103" t="str">
        <f t="shared" si="13"/>
        <v>GROWTH</v>
      </c>
      <c r="Z23" s="74">
        <v>0</v>
      </c>
      <c r="AA23" s="69"/>
      <c r="AB23" s="69" t="s">
        <v>133</v>
      </c>
      <c r="AC23" s="69" t="s">
        <v>133</v>
      </c>
      <c r="AD23" s="3"/>
      <c r="AE23" s="118">
        <f>IFERROR(INDEX(Last6M_AvgSales_Ref!$B$2:$B$12659,MATCH(D23,Last6M_AvgSales_Ref!$A$2:$A$12659,0)),"")</f>
        <v>429.66666666666703</v>
      </c>
    </row>
    <row r="24" spans="1:31" ht="14.25" customHeight="1">
      <c r="A24" s="69" t="s">
        <v>133</v>
      </c>
      <c r="B24" s="70" t="s">
        <v>25</v>
      </c>
      <c r="C24" s="71" t="s">
        <v>679</v>
      </c>
      <c r="D24" s="71">
        <v>1000000658</v>
      </c>
      <c r="E24" s="72" t="s">
        <v>680</v>
      </c>
      <c r="F24" s="73">
        <v>43495</v>
      </c>
      <c r="G24" s="66" t="str">
        <f t="shared" si="0"/>
        <v>Targeted Dealer</v>
      </c>
      <c r="H24" s="66"/>
      <c r="I24" s="67">
        <v>500</v>
      </c>
      <c r="J24" s="67">
        <f t="shared" si="1"/>
        <v>500.00000000000006</v>
      </c>
      <c r="K24" s="68">
        <v>315</v>
      </c>
      <c r="L24" s="68">
        <f t="shared" si="2"/>
        <v>185</v>
      </c>
      <c r="M24" s="68">
        <f t="shared" si="3"/>
        <v>62.999999999999986</v>
      </c>
      <c r="N24" s="96">
        <v>690</v>
      </c>
      <c r="O24" s="97" t="str">
        <f t="shared" si="4"/>
        <v>June</v>
      </c>
      <c r="P24" s="96">
        <f t="shared" si="5"/>
        <v>690</v>
      </c>
      <c r="Q24" s="98">
        <f t="shared" si="6"/>
        <v>-375</v>
      </c>
      <c r="R24" s="97" t="b">
        <f t="shared" si="7"/>
        <v>0</v>
      </c>
      <c r="S24" s="99" t="str">
        <f t="shared" si="8"/>
        <v>GROWTH</v>
      </c>
      <c r="T24" s="68">
        <v>800</v>
      </c>
      <c r="U24" s="100" t="str">
        <f t="shared" si="9"/>
        <v>May</v>
      </c>
      <c r="V24" s="68">
        <f t="shared" si="10"/>
        <v>800</v>
      </c>
      <c r="W24" s="101">
        <f t="shared" si="11"/>
        <v>-485</v>
      </c>
      <c r="X24" s="102" t="b">
        <f t="shared" si="12"/>
        <v>0</v>
      </c>
      <c r="Y24" s="103" t="str">
        <f t="shared" si="13"/>
        <v>GROWTH</v>
      </c>
      <c r="Z24" s="74">
        <v>0</v>
      </c>
      <c r="AA24" s="69"/>
      <c r="AB24" s="69" t="s">
        <v>133</v>
      </c>
      <c r="AC24" s="69" t="s">
        <v>133</v>
      </c>
      <c r="AD24" s="3"/>
      <c r="AE24" s="118">
        <f>IFERROR(INDEX(Last6M_AvgSales_Ref!$B$2:$B$12659,MATCH(D24,Last6M_AvgSales_Ref!$A$2:$A$12659,0)),"")</f>
        <v>963.83333333333303</v>
      </c>
    </row>
    <row r="25" spans="1:31" ht="14.25" customHeight="1">
      <c r="A25" s="69" t="s">
        <v>133</v>
      </c>
      <c r="B25" s="70" t="s">
        <v>25</v>
      </c>
      <c r="C25" s="71" t="s">
        <v>681</v>
      </c>
      <c r="D25" s="71">
        <v>1000001037</v>
      </c>
      <c r="E25" s="72" t="s">
        <v>682</v>
      </c>
      <c r="F25" s="73">
        <v>43623</v>
      </c>
      <c r="G25" s="66" t="str">
        <f t="shared" si="0"/>
        <v>Targeted Dealer</v>
      </c>
      <c r="H25" s="66"/>
      <c r="I25" s="67">
        <v>2700</v>
      </c>
      <c r="J25" s="67">
        <f t="shared" si="1"/>
        <v>2700</v>
      </c>
      <c r="K25" s="68">
        <v>3490</v>
      </c>
      <c r="L25" s="68">
        <f t="shared" si="2"/>
        <v>-790</v>
      </c>
      <c r="M25" s="68">
        <f t="shared" si="3"/>
        <v>129.25925925925927</v>
      </c>
      <c r="N25" s="96">
        <v>2750</v>
      </c>
      <c r="O25" s="97" t="str">
        <f t="shared" si="4"/>
        <v>June</v>
      </c>
      <c r="P25" s="96">
        <f t="shared" si="5"/>
        <v>2750</v>
      </c>
      <c r="Q25" s="98">
        <f t="shared" si="6"/>
        <v>740</v>
      </c>
      <c r="R25" s="97" t="b">
        <f t="shared" si="7"/>
        <v>0</v>
      </c>
      <c r="S25" s="99" t="str">
        <f t="shared" si="8"/>
        <v>GROWTH</v>
      </c>
      <c r="T25" s="68">
        <v>2650</v>
      </c>
      <c r="U25" s="100" t="str">
        <f t="shared" si="9"/>
        <v>May</v>
      </c>
      <c r="V25" s="68">
        <f t="shared" si="10"/>
        <v>2650</v>
      </c>
      <c r="W25" s="101">
        <f t="shared" si="11"/>
        <v>840</v>
      </c>
      <c r="X25" s="102" t="b">
        <f t="shared" si="12"/>
        <v>0</v>
      </c>
      <c r="Y25" s="103" t="str">
        <f t="shared" si="13"/>
        <v>GROWTH</v>
      </c>
      <c r="Z25" s="74">
        <v>0</v>
      </c>
      <c r="AA25" s="69"/>
      <c r="AB25" s="69" t="s">
        <v>133</v>
      </c>
      <c r="AC25" s="69" t="s">
        <v>133</v>
      </c>
      <c r="AD25" s="3"/>
      <c r="AE25" s="118">
        <f>IFERROR(INDEX(Last6M_AvgSales_Ref!$B$2:$B$12659,MATCH(D25,Last6M_AvgSales_Ref!$A$2:$A$12659,0)),"")</f>
        <v>3191.3916666666701</v>
      </c>
    </row>
    <row r="26" spans="1:31" ht="14.25" customHeight="1">
      <c r="A26" s="69" t="s">
        <v>133</v>
      </c>
      <c r="B26" s="70" t="s">
        <v>21</v>
      </c>
      <c r="C26" s="71" t="s">
        <v>683</v>
      </c>
      <c r="D26" s="71">
        <v>1000001042</v>
      </c>
      <c r="E26" s="72" t="s">
        <v>684</v>
      </c>
      <c r="F26" s="73">
        <v>43642</v>
      </c>
      <c r="G26" s="66" t="str">
        <f t="shared" si="0"/>
        <v>-</v>
      </c>
      <c r="H26" s="66"/>
      <c r="I26" s="67">
        <v>0</v>
      </c>
      <c r="J26" s="67">
        <f t="shared" si="1"/>
        <v>0</v>
      </c>
      <c r="K26" s="68">
        <v>0</v>
      </c>
      <c r="L26" s="68">
        <f t="shared" si="2"/>
        <v>0</v>
      </c>
      <c r="M26" s="68" t="str">
        <f t="shared" si="3"/>
        <v>-</v>
      </c>
      <c r="N26" s="96">
        <v>0</v>
      </c>
      <c r="O26" s="97" t="str">
        <f t="shared" si="4"/>
        <v>June</v>
      </c>
      <c r="P26" s="96">
        <f t="shared" si="5"/>
        <v>0</v>
      </c>
      <c r="Q26" s="98">
        <f t="shared" si="6"/>
        <v>0</v>
      </c>
      <c r="R26" s="97" t="b">
        <f t="shared" si="7"/>
        <v>0</v>
      </c>
      <c r="S26" s="99" t="b">
        <f t="shared" si="8"/>
        <v>0</v>
      </c>
      <c r="T26" s="68">
        <v>0</v>
      </c>
      <c r="U26" s="100" t="str">
        <f t="shared" si="9"/>
        <v>May</v>
      </c>
      <c r="V26" s="68">
        <f t="shared" si="10"/>
        <v>0</v>
      </c>
      <c r="W26" s="101">
        <f t="shared" si="11"/>
        <v>0</v>
      </c>
      <c r="X26" s="102" t="b">
        <f t="shared" si="12"/>
        <v>0</v>
      </c>
      <c r="Y26" s="103" t="b">
        <f t="shared" si="13"/>
        <v>0</v>
      </c>
      <c r="Z26" s="74">
        <v>0</v>
      </c>
      <c r="AA26" s="69"/>
      <c r="AB26" s="69" t="s">
        <v>133</v>
      </c>
      <c r="AC26" s="69" t="s">
        <v>133</v>
      </c>
      <c r="AD26" s="3"/>
      <c r="AE26" s="118">
        <f>IFERROR(INDEX(Last6M_AvgSales_Ref!$B$2:$B$12659,MATCH(D26,Last6M_AvgSales_Ref!$A$2:$A$12659,0)),"")</f>
        <v>8.6666666666666696</v>
      </c>
    </row>
    <row r="27" spans="1:31" ht="14.25" customHeight="1">
      <c r="A27" s="69" t="s">
        <v>133</v>
      </c>
      <c r="B27" s="70" t="s">
        <v>25</v>
      </c>
      <c r="C27" s="71" t="s">
        <v>685</v>
      </c>
      <c r="D27" s="71">
        <v>1000001032</v>
      </c>
      <c r="E27" s="72" t="s">
        <v>686</v>
      </c>
      <c r="F27" s="73">
        <v>43647</v>
      </c>
      <c r="G27" s="66" t="str">
        <f t="shared" si="0"/>
        <v>Targeted Dealer</v>
      </c>
      <c r="H27" s="66"/>
      <c r="I27" s="67">
        <v>40</v>
      </c>
      <c r="J27" s="67">
        <f t="shared" si="1"/>
        <v>40</v>
      </c>
      <c r="K27" s="68">
        <v>42</v>
      </c>
      <c r="L27" s="68">
        <f t="shared" si="2"/>
        <v>-2</v>
      </c>
      <c r="M27" s="68">
        <f t="shared" si="3"/>
        <v>105</v>
      </c>
      <c r="N27" s="96">
        <v>0</v>
      </c>
      <c r="O27" s="97" t="str">
        <f t="shared" si="4"/>
        <v>June</v>
      </c>
      <c r="P27" s="96">
        <f t="shared" si="5"/>
        <v>0</v>
      </c>
      <c r="Q27" s="98">
        <f t="shared" si="6"/>
        <v>42</v>
      </c>
      <c r="R27" s="97" t="b">
        <f t="shared" si="7"/>
        <v>0</v>
      </c>
      <c r="S27" s="99" t="b">
        <f t="shared" si="8"/>
        <v>0</v>
      </c>
      <c r="T27" s="68">
        <v>47</v>
      </c>
      <c r="U27" s="100" t="str">
        <f t="shared" si="9"/>
        <v>May</v>
      </c>
      <c r="V27" s="68">
        <f t="shared" si="10"/>
        <v>47</v>
      </c>
      <c r="W27" s="101">
        <f t="shared" si="11"/>
        <v>-5</v>
      </c>
      <c r="X27" s="102" t="b">
        <f t="shared" si="12"/>
        <v>0</v>
      </c>
      <c r="Y27" s="103" t="str">
        <f t="shared" si="13"/>
        <v>GROWTH</v>
      </c>
      <c r="Z27" s="74">
        <v>0</v>
      </c>
      <c r="AA27" s="69"/>
      <c r="AB27" s="69" t="s">
        <v>133</v>
      </c>
      <c r="AC27" s="69" t="s">
        <v>133</v>
      </c>
      <c r="AD27" s="3"/>
      <c r="AE27" s="118">
        <f>IFERROR(INDEX(Last6M_AvgSales_Ref!$B$2:$B$12659,MATCH(D27,Last6M_AvgSales_Ref!$A$2:$A$12659,0)),"")</f>
        <v>25</v>
      </c>
    </row>
    <row r="28" spans="1:31" ht="14.25" customHeight="1">
      <c r="A28" s="69" t="s">
        <v>133</v>
      </c>
      <c r="B28" s="70" t="s">
        <v>24</v>
      </c>
      <c r="C28" s="71" t="s">
        <v>687</v>
      </c>
      <c r="D28" s="71">
        <v>1000001035</v>
      </c>
      <c r="E28" s="72" t="s">
        <v>688</v>
      </c>
      <c r="F28" s="73">
        <v>43795</v>
      </c>
      <c r="G28" s="66" t="str">
        <f t="shared" si="0"/>
        <v>Targeted Dealer</v>
      </c>
      <c r="H28" s="66"/>
      <c r="I28" s="67">
        <v>100</v>
      </c>
      <c r="J28" s="67">
        <f t="shared" si="1"/>
        <v>100</v>
      </c>
      <c r="K28" s="68">
        <v>100</v>
      </c>
      <c r="L28" s="68">
        <f t="shared" si="2"/>
        <v>0</v>
      </c>
      <c r="M28" s="68">
        <f t="shared" si="3"/>
        <v>100</v>
      </c>
      <c r="N28" s="96">
        <v>120</v>
      </c>
      <c r="O28" s="97" t="str">
        <f t="shared" si="4"/>
        <v>June</v>
      </c>
      <c r="P28" s="96">
        <f t="shared" si="5"/>
        <v>120</v>
      </c>
      <c r="Q28" s="98">
        <f t="shared" si="6"/>
        <v>-20</v>
      </c>
      <c r="R28" s="97" t="b">
        <f t="shared" si="7"/>
        <v>0</v>
      </c>
      <c r="S28" s="99" t="str">
        <f t="shared" si="8"/>
        <v>GROWTH</v>
      </c>
      <c r="T28" s="68">
        <v>90</v>
      </c>
      <c r="U28" s="100" t="str">
        <f t="shared" si="9"/>
        <v>May</v>
      </c>
      <c r="V28" s="68">
        <f t="shared" si="10"/>
        <v>90</v>
      </c>
      <c r="W28" s="101">
        <f t="shared" si="11"/>
        <v>10</v>
      </c>
      <c r="X28" s="102" t="b">
        <f t="shared" si="12"/>
        <v>0</v>
      </c>
      <c r="Y28" s="103" t="str">
        <f t="shared" si="13"/>
        <v>GROWTH</v>
      </c>
      <c r="Z28" s="74">
        <v>0</v>
      </c>
      <c r="AA28" s="69"/>
      <c r="AB28" s="69" t="s">
        <v>133</v>
      </c>
      <c r="AC28" s="69" t="s">
        <v>133</v>
      </c>
      <c r="AD28" s="3"/>
      <c r="AE28" s="118">
        <f>IFERROR(INDEX(Last6M_AvgSales_Ref!$B$2:$B$12659,MATCH(D28,Last6M_AvgSales_Ref!$A$2:$A$12659,0)),"")</f>
        <v>92.1666666666667</v>
      </c>
    </row>
    <row r="29" spans="1:31" ht="14.25" customHeight="1">
      <c r="A29" s="69" t="s">
        <v>133</v>
      </c>
      <c r="B29" s="70" t="s">
        <v>24</v>
      </c>
      <c r="C29" s="71" t="s">
        <v>689</v>
      </c>
      <c r="D29" s="71">
        <v>1000001033</v>
      </c>
      <c r="E29" s="72" t="s">
        <v>690</v>
      </c>
      <c r="F29" s="73">
        <v>44006</v>
      </c>
      <c r="G29" s="66" t="str">
        <f t="shared" si="0"/>
        <v>Targeted Dealer</v>
      </c>
      <c r="H29" s="66"/>
      <c r="I29" s="67">
        <v>200</v>
      </c>
      <c r="J29" s="67">
        <f t="shared" si="1"/>
        <v>200</v>
      </c>
      <c r="K29" s="68">
        <v>233</v>
      </c>
      <c r="L29" s="68">
        <f t="shared" si="2"/>
        <v>-33</v>
      </c>
      <c r="M29" s="68">
        <f t="shared" si="3"/>
        <v>116.5</v>
      </c>
      <c r="N29" s="96">
        <v>250</v>
      </c>
      <c r="O29" s="97" t="str">
        <f t="shared" si="4"/>
        <v>June</v>
      </c>
      <c r="P29" s="96">
        <f t="shared" si="5"/>
        <v>250</v>
      </c>
      <c r="Q29" s="98">
        <f t="shared" si="6"/>
        <v>-17</v>
      </c>
      <c r="R29" s="97" t="b">
        <f t="shared" si="7"/>
        <v>0</v>
      </c>
      <c r="S29" s="99" t="str">
        <f t="shared" si="8"/>
        <v>GROWTH</v>
      </c>
      <c r="T29" s="68">
        <v>152.5</v>
      </c>
      <c r="U29" s="100" t="str">
        <f t="shared" si="9"/>
        <v>May</v>
      </c>
      <c r="V29" s="68">
        <f t="shared" si="10"/>
        <v>152.5</v>
      </c>
      <c r="W29" s="101">
        <f t="shared" si="11"/>
        <v>80.5</v>
      </c>
      <c r="X29" s="102" t="b">
        <f t="shared" si="12"/>
        <v>0</v>
      </c>
      <c r="Y29" s="103" t="str">
        <f t="shared" si="13"/>
        <v>GROWTH</v>
      </c>
      <c r="Z29" s="74">
        <v>0</v>
      </c>
      <c r="AA29" s="69"/>
      <c r="AB29" s="69" t="s">
        <v>133</v>
      </c>
      <c r="AC29" s="69" t="s">
        <v>133</v>
      </c>
      <c r="AD29" s="3"/>
      <c r="AE29" s="118">
        <f>IFERROR(INDEX(Last6M_AvgSales_Ref!$B$2:$B$12659,MATCH(D29,Last6M_AvgSales_Ref!$A$2:$A$12659,0)),"")</f>
        <v>196.833333333333</v>
      </c>
    </row>
    <row r="30" spans="1:31" ht="14.25" customHeight="1">
      <c r="A30" s="69" t="s">
        <v>133</v>
      </c>
      <c r="B30" s="70" t="s">
        <v>21</v>
      </c>
      <c r="C30" s="71" t="s">
        <v>691</v>
      </c>
      <c r="D30" s="71">
        <v>1000001043</v>
      </c>
      <c r="E30" s="72" t="s">
        <v>692</v>
      </c>
      <c r="F30" s="73">
        <v>44036</v>
      </c>
      <c r="G30" s="66" t="str">
        <f t="shared" si="0"/>
        <v>Targeted Dealer</v>
      </c>
      <c r="H30" s="66"/>
      <c r="I30" s="67">
        <v>300</v>
      </c>
      <c r="J30" s="67">
        <f t="shared" si="1"/>
        <v>300</v>
      </c>
      <c r="K30" s="68">
        <v>300</v>
      </c>
      <c r="L30" s="68">
        <f t="shared" si="2"/>
        <v>0</v>
      </c>
      <c r="M30" s="68">
        <f t="shared" si="3"/>
        <v>100</v>
      </c>
      <c r="N30" s="96">
        <v>197</v>
      </c>
      <c r="O30" s="97" t="str">
        <f t="shared" si="4"/>
        <v>June</v>
      </c>
      <c r="P30" s="96">
        <f t="shared" si="5"/>
        <v>197</v>
      </c>
      <c r="Q30" s="98">
        <f t="shared" si="6"/>
        <v>103</v>
      </c>
      <c r="R30" s="97" t="b">
        <f t="shared" si="7"/>
        <v>0</v>
      </c>
      <c r="S30" s="99" t="str">
        <f t="shared" si="8"/>
        <v>GROWTH</v>
      </c>
      <c r="T30" s="68">
        <v>150</v>
      </c>
      <c r="U30" s="100" t="str">
        <f t="shared" si="9"/>
        <v>May</v>
      </c>
      <c r="V30" s="68">
        <f t="shared" si="10"/>
        <v>150</v>
      </c>
      <c r="W30" s="101">
        <f t="shared" si="11"/>
        <v>150</v>
      </c>
      <c r="X30" s="102" t="b">
        <f t="shared" si="12"/>
        <v>0</v>
      </c>
      <c r="Y30" s="103" t="str">
        <f t="shared" si="13"/>
        <v>GROWTH</v>
      </c>
      <c r="Z30" s="74">
        <v>0</v>
      </c>
      <c r="AA30" s="69"/>
      <c r="AB30" s="69" t="s">
        <v>133</v>
      </c>
      <c r="AC30" s="69" t="s">
        <v>133</v>
      </c>
      <c r="AD30" s="3"/>
      <c r="AE30" s="118">
        <f>IFERROR(INDEX(Last6M_AvgSales_Ref!$B$2:$B$12659,MATCH(D30,Last6M_AvgSales_Ref!$A$2:$A$12659,0)),"")</f>
        <v>225</v>
      </c>
    </row>
    <row r="31" spans="1:31" ht="14.25" customHeight="1">
      <c r="A31" s="69" t="s">
        <v>133</v>
      </c>
      <c r="B31" s="70" t="s">
        <v>21</v>
      </c>
      <c r="C31" s="71" t="s">
        <v>693</v>
      </c>
      <c r="D31" s="71">
        <v>1000001036</v>
      </c>
      <c r="E31" s="72" t="s">
        <v>694</v>
      </c>
      <c r="F31" s="73">
        <v>44104</v>
      </c>
      <c r="G31" s="66" t="str">
        <f t="shared" si="0"/>
        <v>Targeted Dealer</v>
      </c>
      <c r="H31" s="66"/>
      <c r="I31" s="67">
        <v>26</v>
      </c>
      <c r="J31" s="67">
        <f t="shared" si="1"/>
        <v>26</v>
      </c>
      <c r="K31" s="68">
        <v>26</v>
      </c>
      <c r="L31" s="68">
        <f t="shared" si="2"/>
        <v>0</v>
      </c>
      <c r="M31" s="68">
        <f t="shared" si="3"/>
        <v>100</v>
      </c>
      <c r="N31" s="96">
        <v>26</v>
      </c>
      <c r="O31" s="97" t="str">
        <f t="shared" si="4"/>
        <v>June</v>
      </c>
      <c r="P31" s="96">
        <f t="shared" si="5"/>
        <v>26</v>
      </c>
      <c r="Q31" s="98">
        <f t="shared" si="6"/>
        <v>0</v>
      </c>
      <c r="R31" s="97" t="b">
        <f t="shared" si="7"/>
        <v>0</v>
      </c>
      <c r="S31" s="99" t="str">
        <f t="shared" si="8"/>
        <v>GROWTH</v>
      </c>
      <c r="T31" s="68">
        <v>13</v>
      </c>
      <c r="U31" s="100" t="str">
        <f t="shared" si="9"/>
        <v>May</v>
      </c>
      <c r="V31" s="68">
        <f t="shared" si="10"/>
        <v>13</v>
      </c>
      <c r="W31" s="101">
        <f t="shared" si="11"/>
        <v>13</v>
      </c>
      <c r="X31" s="102" t="b">
        <f t="shared" si="12"/>
        <v>0</v>
      </c>
      <c r="Y31" s="103" t="str">
        <f t="shared" si="13"/>
        <v>GROWTH</v>
      </c>
      <c r="Z31" s="74">
        <v>0</v>
      </c>
      <c r="AA31" s="69"/>
      <c r="AB31" s="69" t="s">
        <v>133</v>
      </c>
      <c r="AC31" s="69" t="s">
        <v>133</v>
      </c>
      <c r="AD31" s="3"/>
      <c r="AE31" s="118">
        <f>IFERROR(INDEX(Last6M_AvgSales_Ref!$B$2:$B$12659,MATCH(D31,Last6M_AvgSales_Ref!$A$2:$A$12659,0)),"")</f>
        <v>47.8333333333333</v>
      </c>
    </row>
    <row r="32" spans="1:31" ht="14.25" customHeight="1">
      <c r="A32" s="69" t="s">
        <v>133</v>
      </c>
      <c r="B32" s="70" t="s">
        <v>21</v>
      </c>
      <c r="C32" s="71" t="s">
        <v>695</v>
      </c>
      <c r="D32" s="71">
        <v>1000001041</v>
      </c>
      <c r="E32" s="72" t="s">
        <v>696</v>
      </c>
      <c r="F32" s="73">
        <v>44188</v>
      </c>
      <c r="G32" s="66" t="str">
        <f t="shared" si="0"/>
        <v>Targeted Dealer</v>
      </c>
      <c r="H32" s="66"/>
      <c r="I32" s="67">
        <v>40</v>
      </c>
      <c r="J32" s="67">
        <f t="shared" si="1"/>
        <v>40</v>
      </c>
      <c r="K32" s="68">
        <v>40</v>
      </c>
      <c r="L32" s="68">
        <f t="shared" si="2"/>
        <v>0</v>
      </c>
      <c r="M32" s="68">
        <f t="shared" si="3"/>
        <v>100</v>
      </c>
      <c r="N32" s="96">
        <v>40</v>
      </c>
      <c r="O32" s="97" t="str">
        <f t="shared" si="4"/>
        <v>June</v>
      </c>
      <c r="P32" s="96">
        <f t="shared" si="5"/>
        <v>40</v>
      </c>
      <c r="Q32" s="98">
        <f t="shared" si="6"/>
        <v>0</v>
      </c>
      <c r="R32" s="97" t="b">
        <f t="shared" si="7"/>
        <v>0</v>
      </c>
      <c r="S32" s="99" t="str">
        <f t="shared" si="8"/>
        <v>GROWTH</v>
      </c>
      <c r="T32" s="68">
        <v>26</v>
      </c>
      <c r="U32" s="100" t="str">
        <f t="shared" si="9"/>
        <v>May</v>
      </c>
      <c r="V32" s="68">
        <f t="shared" si="10"/>
        <v>26</v>
      </c>
      <c r="W32" s="101">
        <f t="shared" si="11"/>
        <v>14</v>
      </c>
      <c r="X32" s="102" t="b">
        <f t="shared" si="12"/>
        <v>0</v>
      </c>
      <c r="Y32" s="103" t="str">
        <f t="shared" si="13"/>
        <v>GROWTH</v>
      </c>
      <c r="Z32" s="74">
        <v>0</v>
      </c>
      <c r="AA32" s="69"/>
      <c r="AB32" s="69" t="s">
        <v>133</v>
      </c>
      <c r="AC32" s="69" t="s">
        <v>133</v>
      </c>
      <c r="AD32" s="3"/>
      <c r="AE32" s="118">
        <f>IFERROR(INDEX(Last6M_AvgSales_Ref!$B$2:$B$12659,MATCH(D32,Last6M_AvgSales_Ref!$A$2:$A$12659,0)),"")</f>
        <v>37.8333333333333</v>
      </c>
    </row>
    <row r="33" spans="1:31" ht="14.25" customHeight="1">
      <c r="A33" s="69" t="s">
        <v>133</v>
      </c>
      <c r="B33" s="70" t="s">
        <v>24</v>
      </c>
      <c r="C33" s="71" t="s">
        <v>697</v>
      </c>
      <c r="D33" s="71">
        <v>1000001034</v>
      </c>
      <c r="E33" s="72" t="s">
        <v>698</v>
      </c>
      <c r="F33" s="73">
        <v>44191</v>
      </c>
      <c r="G33" s="66" t="str">
        <f t="shared" si="0"/>
        <v>Targeted Dealer</v>
      </c>
      <c r="H33" s="66"/>
      <c r="I33" s="67">
        <v>140</v>
      </c>
      <c r="J33" s="67">
        <f t="shared" si="1"/>
        <v>140</v>
      </c>
      <c r="K33" s="68">
        <v>140</v>
      </c>
      <c r="L33" s="68">
        <f t="shared" si="2"/>
        <v>0</v>
      </c>
      <c r="M33" s="68">
        <f t="shared" si="3"/>
        <v>100</v>
      </c>
      <c r="N33" s="96">
        <v>120</v>
      </c>
      <c r="O33" s="97" t="str">
        <f t="shared" si="4"/>
        <v>June</v>
      </c>
      <c r="P33" s="96">
        <f t="shared" si="5"/>
        <v>120</v>
      </c>
      <c r="Q33" s="98">
        <f t="shared" si="6"/>
        <v>20</v>
      </c>
      <c r="R33" s="97" t="b">
        <f t="shared" si="7"/>
        <v>0</v>
      </c>
      <c r="S33" s="99" t="str">
        <f t="shared" si="8"/>
        <v>GROWTH</v>
      </c>
      <c r="T33" s="68">
        <v>120</v>
      </c>
      <c r="U33" s="100" t="str">
        <f t="shared" si="9"/>
        <v>May</v>
      </c>
      <c r="V33" s="68">
        <f t="shared" si="10"/>
        <v>120</v>
      </c>
      <c r="W33" s="101">
        <f t="shared" si="11"/>
        <v>20</v>
      </c>
      <c r="X33" s="102" t="b">
        <f t="shared" si="12"/>
        <v>0</v>
      </c>
      <c r="Y33" s="103" t="str">
        <f t="shared" si="13"/>
        <v>GROWTH</v>
      </c>
      <c r="Z33" s="74">
        <v>0</v>
      </c>
      <c r="AA33" s="69"/>
      <c r="AB33" s="69" t="s">
        <v>133</v>
      </c>
      <c r="AC33" s="69" t="s">
        <v>133</v>
      </c>
      <c r="AD33" s="3"/>
      <c r="AE33" s="118">
        <f>IFERROR(INDEX(Last6M_AvgSales_Ref!$B$2:$B$12659,MATCH(D33,Last6M_AvgSales_Ref!$A$2:$A$12659,0)),"")</f>
        <v>170</v>
      </c>
    </row>
    <row r="34" spans="1:31" ht="14.25" customHeight="1">
      <c r="A34" s="69" t="s">
        <v>133</v>
      </c>
      <c r="B34" s="70" t="s">
        <v>21</v>
      </c>
      <c r="C34" s="71" t="s">
        <v>699</v>
      </c>
      <c r="D34" s="71">
        <v>1000001038</v>
      </c>
      <c r="E34" s="72" t="s">
        <v>700</v>
      </c>
      <c r="F34" s="73">
        <v>44495</v>
      </c>
      <c r="G34" s="66" t="str">
        <f t="shared" si="0"/>
        <v>-</v>
      </c>
      <c r="H34" s="66"/>
      <c r="I34" s="67">
        <v>0</v>
      </c>
      <c r="J34" s="67">
        <f t="shared" si="1"/>
        <v>0</v>
      </c>
      <c r="K34" s="68">
        <v>0</v>
      </c>
      <c r="L34" s="68">
        <f t="shared" si="2"/>
        <v>0</v>
      </c>
      <c r="M34" s="68" t="str">
        <f t="shared" si="3"/>
        <v>-</v>
      </c>
      <c r="N34" s="96">
        <v>0</v>
      </c>
      <c r="O34" s="97" t="str">
        <f t="shared" si="4"/>
        <v>June</v>
      </c>
      <c r="P34" s="96">
        <f t="shared" si="5"/>
        <v>0</v>
      </c>
      <c r="Q34" s="98">
        <f t="shared" si="6"/>
        <v>0</v>
      </c>
      <c r="R34" s="97" t="b">
        <f t="shared" si="7"/>
        <v>0</v>
      </c>
      <c r="S34" s="99" t="b">
        <f t="shared" si="8"/>
        <v>0</v>
      </c>
      <c r="T34" s="68">
        <v>46</v>
      </c>
      <c r="U34" s="100" t="str">
        <f t="shared" si="9"/>
        <v>May</v>
      </c>
      <c r="V34" s="68">
        <f t="shared" si="10"/>
        <v>46</v>
      </c>
      <c r="W34" s="101">
        <f t="shared" si="11"/>
        <v>-46</v>
      </c>
      <c r="X34" s="102" t="b">
        <f t="shared" si="12"/>
        <v>0</v>
      </c>
      <c r="Y34" s="103" t="str">
        <f t="shared" si="13"/>
        <v>GROWTH</v>
      </c>
      <c r="Z34" s="74">
        <v>0</v>
      </c>
      <c r="AA34" s="69"/>
      <c r="AB34" s="69" t="s">
        <v>133</v>
      </c>
      <c r="AC34" s="69" t="s">
        <v>133</v>
      </c>
      <c r="AD34" s="3"/>
      <c r="AE34" s="118">
        <f>IFERROR(INDEX(Last6M_AvgSales_Ref!$B$2:$B$12659,MATCH(D34,Last6M_AvgSales_Ref!$A$2:$A$12659,0)),"")</f>
        <v>45.1666666666667</v>
      </c>
    </row>
    <row r="35" spans="1:31" ht="14.25" customHeight="1">
      <c r="A35" s="69" t="s">
        <v>133</v>
      </c>
      <c r="B35" s="70" t="s">
        <v>24</v>
      </c>
      <c r="C35" s="71" t="s">
        <v>701</v>
      </c>
      <c r="D35" s="71">
        <v>1000002624</v>
      </c>
      <c r="E35" s="72" t="s">
        <v>702</v>
      </c>
      <c r="F35" s="73">
        <v>44636</v>
      </c>
      <c r="G35" s="66" t="str">
        <f t="shared" si="0"/>
        <v>Targeted Dealer</v>
      </c>
      <c r="H35" s="66"/>
      <c r="I35" s="67">
        <v>40</v>
      </c>
      <c r="J35" s="67">
        <f t="shared" si="1"/>
        <v>40</v>
      </c>
      <c r="K35" s="68">
        <v>40</v>
      </c>
      <c r="L35" s="68">
        <f t="shared" si="2"/>
        <v>0</v>
      </c>
      <c r="M35" s="68">
        <f t="shared" si="3"/>
        <v>100</v>
      </c>
      <c r="N35" s="96">
        <v>20</v>
      </c>
      <c r="O35" s="97" t="str">
        <f t="shared" si="4"/>
        <v>June</v>
      </c>
      <c r="P35" s="96">
        <f t="shared" si="5"/>
        <v>20</v>
      </c>
      <c r="Q35" s="98">
        <f t="shared" si="6"/>
        <v>20</v>
      </c>
      <c r="R35" s="97" t="b">
        <f t="shared" si="7"/>
        <v>0</v>
      </c>
      <c r="S35" s="99" t="str">
        <f t="shared" si="8"/>
        <v>GROWTH</v>
      </c>
      <c r="T35" s="68">
        <v>20</v>
      </c>
      <c r="U35" s="100" t="str">
        <f t="shared" si="9"/>
        <v>May</v>
      </c>
      <c r="V35" s="68">
        <f t="shared" si="10"/>
        <v>20</v>
      </c>
      <c r="W35" s="101">
        <f t="shared" si="11"/>
        <v>20</v>
      </c>
      <c r="X35" s="102" t="b">
        <f t="shared" si="12"/>
        <v>0</v>
      </c>
      <c r="Y35" s="103" t="str">
        <f t="shared" si="13"/>
        <v>GROWTH</v>
      </c>
      <c r="Z35" s="74">
        <v>0</v>
      </c>
      <c r="AA35" s="69"/>
      <c r="AB35" s="69" t="s">
        <v>133</v>
      </c>
      <c r="AC35" s="69" t="s">
        <v>133</v>
      </c>
      <c r="AD35" s="3"/>
      <c r="AE35" s="118">
        <f>IFERROR(INDEX(Last6M_AvgSales_Ref!$B$2:$B$12659,MATCH(D35,Last6M_AvgSales_Ref!$A$2:$A$12659,0)),"")</f>
        <v>21.6666666666667</v>
      </c>
    </row>
    <row r="36" spans="1:31" ht="14.25" customHeight="1">
      <c r="A36" s="69" t="s">
        <v>133</v>
      </c>
      <c r="B36" s="70" t="s">
        <v>25</v>
      </c>
      <c r="C36" s="71" t="s">
        <v>162</v>
      </c>
      <c r="D36" s="71">
        <v>1000002728</v>
      </c>
      <c r="E36" s="71" t="s">
        <v>163</v>
      </c>
      <c r="F36" s="73">
        <v>44671</v>
      </c>
      <c r="G36" s="66" t="str">
        <f t="shared" si="0"/>
        <v>-</v>
      </c>
      <c r="H36" s="66"/>
      <c r="I36" s="67">
        <v>0</v>
      </c>
      <c r="J36" s="67">
        <f t="shared" si="1"/>
        <v>0</v>
      </c>
      <c r="K36" s="68">
        <v>0</v>
      </c>
      <c r="L36" s="68">
        <f t="shared" si="2"/>
        <v>0</v>
      </c>
      <c r="M36" s="68" t="str">
        <f t="shared" si="3"/>
        <v>-</v>
      </c>
      <c r="N36" s="96">
        <v>0</v>
      </c>
      <c r="O36" s="97" t="str">
        <f t="shared" si="4"/>
        <v>June</v>
      </c>
      <c r="P36" s="96">
        <f t="shared" si="5"/>
        <v>0</v>
      </c>
      <c r="Q36" s="98">
        <f t="shared" si="6"/>
        <v>0</v>
      </c>
      <c r="R36" s="97" t="b">
        <f t="shared" si="7"/>
        <v>0</v>
      </c>
      <c r="S36" s="99" t="b">
        <f t="shared" si="8"/>
        <v>0</v>
      </c>
      <c r="T36" s="68">
        <v>0</v>
      </c>
      <c r="U36" s="100" t="str">
        <f t="shared" si="9"/>
        <v>May</v>
      </c>
      <c r="V36" s="68">
        <f t="shared" si="10"/>
        <v>0</v>
      </c>
      <c r="W36" s="101">
        <f t="shared" si="11"/>
        <v>0</v>
      </c>
      <c r="X36" s="102" t="b">
        <f t="shared" si="12"/>
        <v>0</v>
      </c>
      <c r="Y36" s="103" t="b">
        <f t="shared" si="13"/>
        <v>0</v>
      </c>
      <c r="Z36" s="74">
        <v>0</v>
      </c>
      <c r="AA36" s="69"/>
      <c r="AB36" s="69" t="s">
        <v>133</v>
      </c>
      <c r="AC36" s="69" t="s">
        <v>133</v>
      </c>
      <c r="AD36" s="3"/>
      <c r="AE36" s="118">
        <f>IFERROR(INDEX(Last6M_AvgSales_Ref!$B$2:$B$12659,MATCH(D36,Last6M_AvgSales_Ref!$A$2:$A$12659,0)),"")</f>
        <v>3.3333333333333299</v>
      </c>
    </row>
    <row r="37" spans="1:31" ht="14.25" customHeight="1">
      <c r="A37" s="69" t="s">
        <v>133</v>
      </c>
      <c r="B37" s="70" t="s">
        <v>24</v>
      </c>
      <c r="C37" s="71" t="s">
        <v>703</v>
      </c>
      <c r="D37" s="71">
        <v>1000002750</v>
      </c>
      <c r="E37" s="71" t="s">
        <v>704</v>
      </c>
      <c r="F37" s="73">
        <v>44700</v>
      </c>
      <c r="G37" s="66" t="str">
        <f t="shared" si="0"/>
        <v>Targeted Dealer</v>
      </c>
      <c r="H37" s="66"/>
      <c r="I37" s="67">
        <v>100</v>
      </c>
      <c r="J37" s="67">
        <f t="shared" si="1"/>
        <v>100</v>
      </c>
      <c r="K37" s="68">
        <v>120</v>
      </c>
      <c r="L37" s="68">
        <f t="shared" si="2"/>
        <v>-20</v>
      </c>
      <c r="M37" s="68">
        <f t="shared" si="3"/>
        <v>120</v>
      </c>
      <c r="N37" s="96">
        <v>60</v>
      </c>
      <c r="O37" s="97" t="str">
        <f t="shared" si="4"/>
        <v>June</v>
      </c>
      <c r="P37" s="96">
        <f t="shared" si="5"/>
        <v>60</v>
      </c>
      <c r="Q37" s="98">
        <f t="shared" si="6"/>
        <v>60</v>
      </c>
      <c r="R37" s="97" t="b">
        <f t="shared" si="7"/>
        <v>0</v>
      </c>
      <c r="S37" s="99" t="str">
        <f t="shared" si="8"/>
        <v>GROWTH</v>
      </c>
      <c r="T37" s="68">
        <v>80</v>
      </c>
      <c r="U37" s="100" t="str">
        <f t="shared" si="9"/>
        <v>May</v>
      </c>
      <c r="V37" s="68">
        <f t="shared" si="10"/>
        <v>80</v>
      </c>
      <c r="W37" s="101">
        <f t="shared" si="11"/>
        <v>40</v>
      </c>
      <c r="X37" s="102" t="b">
        <f t="shared" si="12"/>
        <v>0</v>
      </c>
      <c r="Y37" s="103" t="str">
        <f t="shared" si="13"/>
        <v>GROWTH</v>
      </c>
      <c r="Z37" s="74">
        <v>0</v>
      </c>
      <c r="AA37" s="69"/>
      <c r="AB37" s="69" t="s">
        <v>133</v>
      </c>
      <c r="AC37" s="69" t="s">
        <v>133</v>
      </c>
      <c r="AD37" s="3"/>
      <c r="AE37" s="118">
        <f>IFERROR(INDEX(Last6M_AvgSales_Ref!$B$2:$B$12659,MATCH(D37,Last6M_AvgSales_Ref!$A$2:$A$12659,0)),"")</f>
        <v>90</v>
      </c>
    </row>
    <row r="38" spans="1:31" ht="14.25" customHeight="1">
      <c r="A38" s="69" t="s">
        <v>133</v>
      </c>
      <c r="B38" s="70" t="s">
        <v>24</v>
      </c>
      <c r="C38" s="71" t="s">
        <v>705</v>
      </c>
      <c r="D38" s="71">
        <v>1000002818</v>
      </c>
      <c r="E38" s="71" t="s">
        <v>706</v>
      </c>
      <c r="F38" s="73">
        <v>44732</v>
      </c>
      <c r="G38" s="66" t="str">
        <f t="shared" si="0"/>
        <v>Targeted Dealer</v>
      </c>
      <c r="H38" s="66"/>
      <c r="I38" s="67">
        <v>25</v>
      </c>
      <c r="J38" s="67">
        <f t="shared" si="1"/>
        <v>25</v>
      </c>
      <c r="K38" s="68">
        <v>25</v>
      </c>
      <c r="L38" s="68">
        <f t="shared" si="2"/>
        <v>0</v>
      </c>
      <c r="M38" s="68">
        <f t="shared" si="3"/>
        <v>100</v>
      </c>
      <c r="N38" s="96">
        <v>0</v>
      </c>
      <c r="O38" s="97" t="str">
        <f t="shared" si="4"/>
        <v>June</v>
      </c>
      <c r="P38" s="96">
        <f t="shared" si="5"/>
        <v>0</v>
      </c>
      <c r="Q38" s="98">
        <f t="shared" si="6"/>
        <v>25</v>
      </c>
      <c r="R38" s="97" t="b">
        <f t="shared" si="7"/>
        <v>0</v>
      </c>
      <c r="S38" s="99" t="b">
        <f t="shared" si="8"/>
        <v>0</v>
      </c>
      <c r="T38" s="68">
        <v>50</v>
      </c>
      <c r="U38" s="100" t="str">
        <f t="shared" si="9"/>
        <v>May</v>
      </c>
      <c r="V38" s="68">
        <f t="shared" si="10"/>
        <v>50</v>
      </c>
      <c r="W38" s="101">
        <f t="shared" si="11"/>
        <v>-25</v>
      </c>
      <c r="X38" s="102" t="b">
        <f t="shared" si="12"/>
        <v>0</v>
      </c>
      <c r="Y38" s="103" t="str">
        <f t="shared" si="13"/>
        <v>GROWTH</v>
      </c>
      <c r="Z38" s="74">
        <v>0</v>
      </c>
      <c r="AA38" s="69"/>
      <c r="AB38" s="69" t="s">
        <v>133</v>
      </c>
      <c r="AC38" s="69" t="s">
        <v>133</v>
      </c>
      <c r="AD38" s="3"/>
      <c r="AE38" s="118">
        <f>IFERROR(INDEX(Last6M_AvgSales_Ref!$B$2:$B$12659,MATCH(D38,Last6M_AvgSales_Ref!$A$2:$A$12659,0)),"")</f>
        <v>34.3333333333333</v>
      </c>
    </row>
    <row r="39" spans="1:31" ht="14.25" customHeight="1">
      <c r="A39" s="69" t="s">
        <v>133</v>
      </c>
      <c r="B39" s="70" t="s">
        <v>21</v>
      </c>
      <c r="C39" s="71" t="s">
        <v>707</v>
      </c>
      <c r="D39" s="71">
        <v>1000002960</v>
      </c>
      <c r="E39" s="71" t="s">
        <v>708</v>
      </c>
      <c r="F39" s="73">
        <v>44818</v>
      </c>
      <c r="G39" s="66" t="str">
        <f t="shared" si="0"/>
        <v>Targeted Dealer</v>
      </c>
      <c r="H39" s="66"/>
      <c r="I39" s="67">
        <v>120</v>
      </c>
      <c r="J39" s="67">
        <f t="shared" si="1"/>
        <v>120</v>
      </c>
      <c r="K39" s="68">
        <v>120</v>
      </c>
      <c r="L39" s="68">
        <f t="shared" si="2"/>
        <v>0</v>
      </c>
      <c r="M39" s="68">
        <f t="shared" si="3"/>
        <v>100</v>
      </c>
      <c r="N39" s="96">
        <v>140</v>
      </c>
      <c r="O39" s="97" t="str">
        <f t="shared" si="4"/>
        <v>June</v>
      </c>
      <c r="P39" s="96">
        <f t="shared" si="5"/>
        <v>140</v>
      </c>
      <c r="Q39" s="98">
        <f t="shared" si="6"/>
        <v>-20</v>
      </c>
      <c r="R39" s="97" t="b">
        <f t="shared" si="7"/>
        <v>0</v>
      </c>
      <c r="S39" s="99" t="str">
        <f t="shared" si="8"/>
        <v>GROWTH</v>
      </c>
      <c r="T39" s="68">
        <v>80</v>
      </c>
      <c r="U39" s="100" t="str">
        <f t="shared" si="9"/>
        <v>May</v>
      </c>
      <c r="V39" s="68">
        <f t="shared" si="10"/>
        <v>80</v>
      </c>
      <c r="W39" s="101">
        <f t="shared" si="11"/>
        <v>40</v>
      </c>
      <c r="X39" s="102" t="b">
        <f t="shared" si="12"/>
        <v>0</v>
      </c>
      <c r="Y39" s="103" t="str">
        <f t="shared" si="13"/>
        <v>GROWTH</v>
      </c>
      <c r="Z39" s="74">
        <v>0</v>
      </c>
      <c r="AA39" s="69"/>
      <c r="AB39" s="69" t="s">
        <v>133</v>
      </c>
      <c r="AC39" s="69" t="s">
        <v>133</v>
      </c>
      <c r="AD39" s="3"/>
      <c r="AE39" s="118">
        <f>IFERROR(INDEX(Last6M_AvgSales_Ref!$B$2:$B$12659,MATCH(D39,Last6M_AvgSales_Ref!$A$2:$A$12659,0)),"")</f>
        <v>200</v>
      </c>
    </row>
    <row r="40" spans="1:31" ht="14.25" customHeight="1">
      <c r="A40" s="69" t="s">
        <v>133</v>
      </c>
      <c r="B40" s="70" t="s">
        <v>21</v>
      </c>
      <c r="C40" s="71" t="s">
        <v>709</v>
      </c>
      <c r="D40" s="71">
        <v>1000003133</v>
      </c>
      <c r="E40" s="71" t="s">
        <v>710</v>
      </c>
      <c r="F40" s="73">
        <v>44911</v>
      </c>
      <c r="G40" s="66" t="str">
        <f t="shared" si="0"/>
        <v>Targeted Dealer</v>
      </c>
      <c r="H40" s="66"/>
      <c r="I40" s="67">
        <v>33</v>
      </c>
      <c r="J40" s="67">
        <f t="shared" si="1"/>
        <v>33</v>
      </c>
      <c r="K40" s="68">
        <v>33</v>
      </c>
      <c r="L40" s="68">
        <f t="shared" si="2"/>
        <v>0</v>
      </c>
      <c r="M40" s="68">
        <f t="shared" si="3"/>
        <v>100</v>
      </c>
      <c r="N40" s="96">
        <v>13</v>
      </c>
      <c r="O40" s="97" t="str">
        <f t="shared" si="4"/>
        <v>June</v>
      </c>
      <c r="P40" s="96">
        <f t="shared" si="5"/>
        <v>13</v>
      </c>
      <c r="Q40" s="98">
        <f t="shared" si="6"/>
        <v>20</v>
      </c>
      <c r="R40" s="97" t="b">
        <f t="shared" si="7"/>
        <v>0</v>
      </c>
      <c r="S40" s="99" t="str">
        <f t="shared" si="8"/>
        <v>GROWTH</v>
      </c>
      <c r="T40" s="68">
        <v>20</v>
      </c>
      <c r="U40" s="100" t="str">
        <f t="shared" si="9"/>
        <v>May</v>
      </c>
      <c r="V40" s="68">
        <f t="shared" si="10"/>
        <v>20</v>
      </c>
      <c r="W40" s="101">
        <f t="shared" si="11"/>
        <v>13</v>
      </c>
      <c r="X40" s="102" t="b">
        <f t="shared" si="12"/>
        <v>0</v>
      </c>
      <c r="Y40" s="103" t="str">
        <f t="shared" si="13"/>
        <v>GROWTH</v>
      </c>
      <c r="Z40" s="74">
        <v>0</v>
      </c>
      <c r="AA40" s="69"/>
      <c r="AB40" s="69" t="s">
        <v>133</v>
      </c>
      <c r="AC40" s="69" t="s">
        <v>133</v>
      </c>
      <c r="AD40" s="3"/>
      <c r="AE40" s="118">
        <f>IFERROR(INDEX(Last6M_AvgSales_Ref!$B$2:$B$12659,MATCH(D40,Last6M_AvgSales_Ref!$A$2:$A$12659,0)),"")</f>
        <v>28.8333333333333</v>
      </c>
    </row>
    <row r="41" spans="1:31" ht="14.25" customHeight="1">
      <c r="A41" s="69" t="s">
        <v>133</v>
      </c>
      <c r="B41" s="70" t="s">
        <v>24</v>
      </c>
      <c r="C41" s="71" t="s">
        <v>711</v>
      </c>
      <c r="D41" s="71">
        <v>1000003202</v>
      </c>
      <c r="E41" s="71" t="s">
        <v>712</v>
      </c>
      <c r="F41" s="73">
        <v>44926</v>
      </c>
      <c r="G41" s="66" t="str">
        <f t="shared" si="0"/>
        <v>Targeted Dealer</v>
      </c>
      <c r="H41" s="66"/>
      <c r="I41" s="67">
        <v>20</v>
      </c>
      <c r="J41" s="67">
        <f t="shared" si="1"/>
        <v>20</v>
      </c>
      <c r="K41" s="68">
        <v>20</v>
      </c>
      <c r="L41" s="68">
        <f t="shared" si="2"/>
        <v>0</v>
      </c>
      <c r="M41" s="68">
        <f t="shared" si="3"/>
        <v>100</v>
      </c>
      <c r="N41" s="96">
        <v>0</v>
      </c>
      <c r="O41" s="97" t="str">
        <f t="shared" si="4"/>
        <v>June</v>
      </c>
      <c r="P41" s="96">
        <f t="shared" si="5"/>
        <v>0</v>
      </c>
      <c r="Q41" s="98">
        <f t="shared" si="6"/>
        <v>20</v>
      </c>
      <c r="R41" s="97" t="b">
        <f t="shared" si="7"/>
        <v>0</v>
      </c>
      <c r="S41" s="99" t="b">
        <f t="shared" si="8"/>
        <v>0</v>
      </c>
      <c r="T41" s="68">
        <v>40</v>
      </c>
      <c r="U41" s="100" t="str">
        <f t="shared" si="9"/>
        <v>May</v>
      </c>
      <c r="V41" s="68">
        <f t="shared" si="10"/>
        <v>40</v>
      </c>
      <c r="W41" s="101">
        <f t="shared" si="11"/>
        <v>-20</v>
      </c>
      <c r="X41" s="102" t="b">
        <f t="shared" si="12"/>
        <v>0</v>
      </c>
      <c r="Y41" s="103" t="str">
        <f t="shared" si="13"/>
        <v>GROWTH</v>
      </c>
      <c r="Z41" s="74">
        <v>0</v>
      </c>
      <c r="AA41" s="69"/>
      <c r="AB41" s="69" t="s">
        <v>133</v>
      </c>
      <c r="AC41" s="69" t="s">
        <v>133</v>
      </c>
      <c r="AD41" s="3"/>
      <c r="AE41" s="118">
        <f>IFERROR(INDEX(Last6M_AvgSales_Ref!$B$2:$B$12659,MATCH(D41,Last6M_AvgSales_Ref!$A$2:$A$12659,0)),"")</f>
        <v>33.3333333333333</v>
      </c>
    </row>
    <row r="42" spans="1:31" ht="14.25" customHeight="1">
      <c r="A42" s="69" t="s">
        <v>133</v>
      </c>
      <c r="B42" s="70" t="s">
        <v>24</v>
      </c>
      <c r="C42" s="71" t="s">
        <v>713</v>
      </c>
      <c r="D42" s="71">
        <v>1000003200</v>
      </c>
      <c r="E42" s="71" t="s">
        <v>714</v>
      </c>
      <c r="F42" s="73">
        <v>44926</v>
      </c>
      <c r="G42" s="66" t="str">
        <f t="shared" si="0"/>
        <v>Targeted Dealer</v>
      </c>
      <c r="H42" s="66"/>
      <c r="I42" s="67">
        <v>26</v>
      </c>
      <c r="J42" s="67">
        <f t="shared" si="1"/>
        <v>26</v>
      </c>
      <c r="K42" s="68">
        <v>13</v>
      </c>
      <c r="L42" s="68">
        <f t="shared" si="2"/>
        <v>13</v>
      </c>
      <c r="M42" s="68">
        <f t="shared" si="3"/>
        <v>50</v>
      </c>
      <c r="N42" s="96">
        <v>59</v>
      </c>
      <c r="O42" s="97" t="str">
        <f t="shared" si="4"/>
        <v>June</v>
      </c>
      <c r="P42" s="96">
        <f t="shared" si="5"/>
        <v>59</v>
      </c>
      <c r="Q42" s="98">
        <f t="shared" si="6"/>
        <v>-46</v>
      </c>
      <c r="R42" s="97" t="b">
        <f t="shared" si="7"/>
        <v>0</v>
      </c>
      <c r="S42" s="99" t="str">
        <f t="shared" si="8"/>
        <v>GROWTH</v>
      </c>
      <c r="T42" s="68">
        <v>45</v>
      </c>
      <c r="U42" s="100" t="str">
        <f t="shared" si="9"/>
        <v>May</v>
      </c>
      <c r="V42" s="68">
        <f t="shared" si="10"/>
        <v>45</v>
      </c>
      <c r="W42" s="101">
        <f t="shared" si="11"/>
        <v>-32</v>
      </c>
      <c r="X42" s="102" t="b">
        <f t="shared" si="12"/>
        <v>0</v>
      </c>
      <c r="Y42" s="103" t="str">
        <f t="shared" si="13"/>
        <v>GROWTH</v>
      </c>
      <c r="Z42" s="74">
        <v>0</v>
      </c>
      <c r="AA42" s="69"/>
      <c r="AB42" s="69" t="s">
        <v>133</v>
      </c>
      <c r="AC42" s="69" t="s">
        <v>133</v>
      </c>
      <c r="AD42" s="3"/>
      <c r="AE42" s="118">
        <f>IFERROR(INDEX(Last6M_AvgSales_Ref!$B$2:$B$12659,MATCH(D42,Last6M_AvgSales_Ref!$A$2:$A$12659,0)),"")</f>
        <v>95</v>
      </c>
    </row>
    <row r="43" spans="1:31" ht="14.25" customHeight="1">
      <c r="A43" s="69" t="s">
        <v>133</v>
      </c>
      <c r="B43" s="70" t="s">
        <v>24</v>
      </c>
      <c r="C43" s="71" t="s">
        <v>164</v>
      </c>
      <c r="D43" s="71">
        <v>1000003243</v>
      </c>
      <c r="E43" s="71" t="s">
        <v>165</v>
      </c>
      <c r="F43" s="73">
        <v>44937</v>
      </c>
      <c r="G43" s="66" t="str">
        <f t="shared" si="0"/>
        <v>Targeted Dealer</v>
      </c>
      <c r="H43" s="66"/>
      <c r="I43" s="67">
        <v>20</v>
      </c>
      <c r="J43" s="67">
        <f t="shared" si="1"/>
        <v>20</v>
      </c>
      <c r="K43" s="68">
        <v>20</v>
      </c>
      <c r="L43" s="68">
        <f t="shared" si="2"/>
        <v>0</v>
      </c>
      <c r="M43" s="68">
        <f t="shared" si="3"/>
        <v>100</v>
      </c>
      <c r="N43" s="96">
        <v>40</v>
      </c>
      <c r="O43" s="97" t="str">
        <f t="shared" si="4"/>
        <v>June</v>
      </c>
      <c r="P43" s="96">
        <f t="shared" si="5"/>
        <v>40</v>
      </c>
      <c r="Q43" s="98">
        <f t="shared" si="6"/>
        <v>-20</v>
      </c>
      <c r="R43" s="97" t="b">
        <f t="shared" si="7"/>
        <v>0</v>
      </c>
      <c r="S43" s="99" t="str">
        <f t="shared" si="8"/>
        <v>GROWTH</v>
      </c>
      <c r="T43" s="68">
        <v>10</v>
      </c>
      <c r="U43" s="100" t="str">
        <f t="shared" si="9"/>
        <v>May</v>
      </c>
      <c r="V43" s="68">
        <f t="shared" si="10"/>
        <v>10</v>
      </c>
      <c r="W43" s="101">
        <f t="shared" si="11"/>
        <v>10</v>
      </c>
      <c r="X43" s="102" t="b">
        <f t="shared" si="12"/>
        <v>0</v>
      </c>
      <c r="Y43" s="103" t="str">
        <f t="shared" si="13"/>
        <v>GROWTH</v>
      </c>
      <c r="Z43" s="74">
        <v>0</v>
      </c>
      <c r="AA43" s="69"/>
      <c r="AB43" s="69" t="s">
        <v>133</v>
      </c>
      <c r="AC43" s="69" t="s">
        <v>133</v>
      </c>
      <c r="AD43" s="3"/>
      <c r="AE43" s="118">
        <f>IFERROR(INDEX(Last6M_AvgSales_Ref!$B$2:$B$12659,MATCH(D43,Last6M_AvgSales_Ref!$A$2:$A$12659,0)),"")</f>
        <v>15.8333333333333</v>
      </c>
    </row>
    <row r="44" spans="1:31" ht="14.25" customHeight="1">
      <c r="A44" s="69" t="s">
        <v>133</v>
      </c>
      <c r="B44" s="70" t="s">
        <v>24</v>
      </c>
      <c r="C44" s="71" t="s">
        <v>715</v>
      </c>
      <c r="D44" s="71">
        <v>1000003314</v>
      </c>
      <c r="E44" s="71" t="s">
        <v>716</v>
      </c>
      <c r="F44" s="73">
        <v>44957</v>
      </c>
      <c r="G44" s="66" t="str">
        <f t="shared" si="0"/>
        <v>Targeted Dealer</v>
      </c>
      <c r="H44" s="66"/>
      <c r="I44" s="67">
        <v>40</v>
      </c>
      <c r="J44" s="67">
        <f t="shared" si="1"/>
        <v>40</v>
      </c>
      <c r="K44" s="68">
        <v>45</v>
      </c>
      <c r="L44" s="68">
        <f t="shared" si="2"/>
        <v>-5</v>
      </c>
      <c r="M44" s="68">
        <f t="shared" si="3"/>
        <v>112.5</v>
      </c>
      <c r="N44" s="96">
        <v>0</v>
      </c>
      <c r="O44" s="97" t="str">
        <f t="shared" si="4"/>
        <v>June</v>
      </c>
      <c r="P44" s="96">
        <f t="shared" si="5"/>
        <v>0</v>
      </c>
      <c r="Q44" s="98">
        <f t="shared" si="6"/>
        <v>45</v>
      </c>
      <c r="R44" s="97" t="b">
        <f t="shared" si="7"/>
        <v>0</v>
      </c>
      <c r="S44" s="99" t="b">
        <f t="shared" si="8"/>
        <v>0</v>
      </c>
      <c r="T44" s="68">
        <v>20</v>
      </c>
      <c r="U44" s="100" t="str">
        <f t="shared" si="9"/>
        <v>May</v>
      </c>
      <c r="V44" s="68">
        <f t="shared" si="10"/>
        <v>20</v>
      </c>
      <c r="W44" s="101">
        <f t="shared" si="11"/>
        <v>25</v>
      </c>
      <c r="X44" s="102" t="b">
        <f t="shared" si="12"/>
        <v>0</v>
      </c>
      <c r="Y44" s="103" t="str">
        <f t="shared" si="13"/>
        <v>GROWTH</v>
      </c>
      <c r="Z44" s="74">
        <v>0</v>
      </c>
      <c r="AA44" s="69"/>
      <c r="AB44" s="69" t="s">
        <v>133</v>
      </c>
      <c r="AC44" s="69" t="s">
        <v>133</v>
      </c>
      <c r="AD44" s="3"/>
      <c r="AE44" s="118">
        <f>IFERROR(INDEX(Last6M_AvgSales_Ref!$B$2:$B$12659,MATCH(D44,Last6M_AvgSales_Ref!$A$2:$A$12659,0)),"")</f>
        <v>25.8333333333333</v>
      </c>
    </row>
    <row r="45" spans="1:31" ht="14.25" customHeight="1">
      <c r="A45" s="69" t="s">
        <v>133</v>
      </c>
      <c r="B45" s="70" t="s">
        <v>25</v>
      </c>
      <c r="C45" s="71" t="s">
        <v>717</v>
      </c>
      <c r="D45" s="71">
        <v>1000003488</v>
      </c>
      <c r="E45" s="71" t="s">
        <v>718</v>
      </c>
      <c r="F45" s="73">
        <v>45042</v>
      </c>
      <c r="G45" s="66" t="str">
        <f t="shared" si="0"/>
        <v>Targeted Dealer</v>
      </c>
      <c r="H45" s="66"/>
      <c r="I45" s="67">
        <v>700</v>
      </c>
      <c r="J45" s="67">
        <f t="shared" si="1"/>
        <v>700</v>
      </c>
      <c r="K45" s="68">
        <v>1200</v>
      </c>
      <c r="L45" s="68">
        <f t="shared" si="2"/>
        <v>-500</v>
      </c>
      <c r="M45" s="68">
        <f t="shared" si="3"/>
        <v>171.42857142857142</v>
      </c>
      <c r="N45" s="96">
        <v>850</v>
      </c>
      <c r="O45" s="97" t="str">
        <f t="shared" si="4"/>
        <v>June</v>
      </c>
      <c r="P45" s="96">
        <f t="shared" si="5"/>
        <v>850</v>
      </c>
      <c r="Q45" s="98">
        <f t="shared" si="6"/>
        <v>350</v>
      </c>
      <c r="R45" s="97" t="b">
        <f t="shared" si="7"/>
        <v>0</v>
      </c>
      <c r="S45" s="99" t="str">
        <f t="shared" si="8"/>
        <v>GROWTH</v>
      </c>
      <c r="T45" s="68">
        <v>200</v>
      </c>
      <c r="U45" s="100" t="str">
        <f t="shared" si="9"/>
        <v>May</v>
      </c>
      <c r="V45" s="68">
        <f t="shared" si="10"/>
        <v>200</v>
      </c>
      <c r="W45" s="101">
        <f t="shared" si="11"/>
        <v>1000</v>
      </c>
      <c r="X45" s="102" t="b">
        <f t="shared" si="12"/>
        <v>0</v>
      </c>
      <c r="Y45" s="103" t="str">
        <f t="shared" si="13"/>
        <v>GROWTH</v>
      </c>
      <c r="Z45" s="74">
        <v>0</v>
      </c>
      <c r="AA45" s="69"/>
      <c r="AB45" s="69" t="s">
        <v>133</v>
      </c>
      <c r="AC45" s="69" t="s">
        <v>133</v>
      </c>
      <c r="AD45" s="3"/>
      <c r="AE45" s="118">
        <f>IFERROR(INDEX(Last6M_AvgSales_Ref!$B$2:$B$12659,MATCH(D45,Last6M_AvgSales_Ref!$A$2:$A$12659,0)),"")</f>
        <v>560</v>
      </c>
    </row>
    <row r="46" spans="1:31" ht="14.25" customHeight="1">
      <c r="A46" s="69" t="s">
        <v>133</v>
      </c>
      <c r="B46" s="70" t="s">
        <v>25</v>
      </c>
      <c r="C46" s="71" t="s">
        <v>719</v>
      </c>
      <c r="D46" s="71">
        <v>1000003532</v>
      </c>
      <c r="E46" s="71" t="s">
        <v>720</v>
      </c>
      <c r="F46" s="73">
        <v>45064</v>
      </c>
      <c r="G46" s="66" t="str">
        <f t="shared" si="0"/>
        <v>-</v>
      </c>
      <c r="H46" s="66"/>
      <c r="I46" s="67">
        <v>0</v>
      </c>
      <c r="J46" s="67">
        <f t="shared" si="1"/>
        <v>0</v>
      </c>
      <c r="K46" s="68">
        <v>0</v>
      </c>
      <c r="L46" s="68">
        <f t="shared" si="2"/>
        <v>0</v>
      </c>
      <c r="M46" s="68" t="str">
        <f t="shared" si="3"/>
        <v>-</v>
      </c>
      <c r="N46" s="96">
        <v>0</v>
      </c>
      <c r="O46" s="97" t="str">
        <f t="shared" si="4"/>
        <v>June</v>
      </c>
      <c r="P46" s="96">
        <f t="shared" si="5"/>
        <v>0</v>
      </c>
      <c r="Q46" s="98">
        <f t="shared" si="6"/>
        <v>0</v>
      </c>
      <c r="R46" s="97" t="b">
        <f t="shared" si="7"/>
        <v>0</v>
      </c>
      <c r="S46" s="99" t="b">
        <f t="shared" si="8"/>
        <v>0</v>
      </c>
      <c r="T46" s="68">
        <v>0</v>
      </c>
      <c r="U46" s="100" t="str">
        <f t="shared" si="9"/>
        <v>May</v>
      </c>
      <c r="V46" s="68">
        <f t="shared" si="10"/>
        <v>0</v>
      </c>
      <c r="W46" s="101">
        <f t="shared" si="11"/>
        <v>0</v>
      </c>
      <c r="X46" s="102" t="b">
        <f t="shared" si="12"/>
        <v>0</v>
      </c>
      <c r="Y46" s="103" t="b">
        <f t="shared" si="13"/>
        <v>0</v>
      </c>
      <c r="Z46" s="74">
        <v>0</v>
      </c>
      <c r="AA46" s="69"/>
      <c r="AB46" s="69" t="s">
        <v>133</v>
      </c>
      <c r="AC46" s="69" t="s">
        <v>133</v>
      </c>
      <c r="AD46" s="3"/>
      <c r="AE46" s="118">
        <f>IFERROR(INDEX(Last6M_AvgSales_Ref!$B$2:$B$12659,MATCH(D46,Last6M_AvgSales_Ref!$A$2:$A$12659,0)),"")</f>
        <v>30</v>
      </c>
    </row>
    <row r="47" spans="1:31" ht="14.25" customHeight="1">
      <c r="A47" s="69" t="s">
        <v>133</v>
      </c>
      <c r="B47" s="70" t="s">
        <v>25</v>
      </c>
      <c r="C47" s="71" t="s">
        <v>721</v>
      </c>
      <c r="D47" s="71">
        <v>1000003527</v>
      </c>
      <c r="E47" s="71" t="s">
        <v>722</v>
      </c>
      <c r="F47" s="73">
        <v>45065</v>
      </c>
      <c r="G47" s="66" t="str">
        <f t="shared" si="0"/>
        <v>Targeted Dealer</v>
      </c>
      <c r="H47" s="66"/>
      <c r="I47" s="67">
        <v>40</v>
      </c>
      <c r="J47" s="67">
        <f t="shared" si="1"/>
        <v>40</v>
      </c>
      <c r="K47" s="68">
        <v>40</v>
      </c>
      <c r="L47" s="68">
        <f t="shared" si="2"/>
        <v>0</v>
      </c>
      <c r="M47" s="68">
        <f t="shared" si="3"/>
        <v>100</v>
      </c>
      <c r="N47" s="96">
        <v>40</v>
      </c>
      <c r="O47" s="97" t="str">
        <f t="shared" si="4"/>
        <v>June</v>
      </c>
      <c r="P47" s="96">
        <f t="shared" si="5"/>
        <v>40</v>
      </c>
      <c r="Q47" s="98">
        <f t="shared" si="6"/>
        <v>0</v>
      </c>
      <c r="R47" s="97" t="b">
        <f t="shared" si="7"/>
        <v>0</v>
      </c>
      <c r="S47" s="99" t="str">
        <f t="shared" si="8"/>
        <v>GROWTH</v>
      </c>
      <c r="T47" s="68">
        <v>60</v>
      </c>
      <c r="U47" s="100" t="str">
        <f t="shared" si="9"/>
        <v>May</v>
      </c>
      <c r="V47" s="68">
        <f t="shared" si="10"/>
        <v>60</v>
      </c>
      <c r="W47" s="101">
        <f t="shared" si="11"/>
        <v>-20</v>
      </c>
      <c r="X47" s="102" t="b">
        <f t="shared" si="12"/>
        <v>0</v>
      </c>
      <c r="Y47" s="103" t="str">
        <f t="shared" si="13"/>
        <v>GROWTH</v>
      </c>
      <c r="Z47" s="74">
        <v>0</v>
      </c>
      <c r="AA47" s="69"/>
      <c r="AB47" s="69" t="s">
        <v>133</v>
      </c>
      <c r="AC47" s="69" t="s">
        <v>133</v>
      </c>
      <c r="AD47" s="3"/>
      <c r="AE47" s="118">
        <f>IFERROR(INDEX(Last6M_AvgSales_Ref!$B$2:$B$12659,MATCH(D47,Last6M_AvgSales_Ref!$A$2:$A$12659,0)),"")</f>
        <v>22.5</v>
      </c>
    </row>
    <row r="48" spans="1:31" ht="14.25" customHeight="1">
      <c r="A48" s="69" t="s">
        <v>133</v>
      </c>
      <c r="B48" s="70" t="s">
        <v>25</v>
      </c>
      <c r="C48" s="71" t="s">
        <v>723</v>
      </c>
      <c r="D48" s="71">
        <v>1000003545</v>
      </c>
      <c r="E48" s="71" t="s">
        <v>724</v>
      </c>
      <c r="F48" s="73">
        <v>45070</v>
      </c>
      <c r="G48" s="66" t="str">
        <f t="shared" si="0"/>
        <v>Targeted Dealer</v>
      </c>
      <c r="H48" s="66"/>
      <c r="I48" s="67">
        <v>20</v>
      </c>
      <c r="J48" s="67">
        <f t="shared" si="1"/>
        <v>20</v>
      </c>
      <c r="K48" s="68">
        <v>20</v>
      </c>
      <c r="L48" s="68">
        <f t="shared" si="2"/>
        <v>0</v>
      </c>
      <c r="M48" s="68">
        <f t="shared" si="3"/>
        <v>100</v>
      </c>
      <c r="N48" s="96">
        <v>20</v>
      </c>
      <c r="O48" s="97" t="str">
        <f t="shared" si="4"/>
        <v>June</v>
      </c>
      <c r="P48" s="96">
        <f t="shared" si="5"/>
        <v>20</v>
      </c>
      <c r="Q48" s="98">
        <f t="shared" si="6"/>
        <v>0</v>
      </c>
      <c r="R48" s="97" t="b">
        <f t="shared" si="7"/>
        <v>0</v>
      </c>
      <c r="S48" s="99" t="str">
        <f t="shared" si="8"/>
        <v>GROWTH</v>
      </c>
      <c r="T48" s="68">
        <v>20</v>
      </c>
      <c r="U48" s="100" t="str">
        <f t="shared" si="9"/>
        <v>May</v>
      </c>
      <c r="V48" s="68">
        <f t="shared" si="10"/>
        <v>20</v>
      </c>
      <c r="W48" s="101">
        <f t="shared" si="11"/>
        <v>0</v>
      </c>
      <c r="X48" s="102" t="b">
        <f t="shared" si="12"/>
        <v>0</v>
      </c>
      <c r="Y48" s="103" t="str">
        <f t="shared" si="13"/>
        <v>GROWTH</v>
      </c>
      <c r="Z48" s="74">
        <v>0</v>
      </c>
      <c r="AA48" s="69"/>
      <c r="AB48" s="69" t="s">
        <v>133</v>
      </c>
      <c r="AC48" s="69" t="s">
        <v>133</v>
      </c>
      <c r="AD48" s="3"/>
      <c r="AE48" s="118">
        <f>IFERROR(INDEX(Last6M_AvgSales_Ref!$B$2:$B$12659,MATCH(D48,Last6M_AvgSales_Ref!$A$2:$A$12659,0)),"")</f>
        <v>26.6666666666667</v>
      </c>
    </row>
    <row r="49" spans="1:31" ht="14.25" customHeight="1">
      <c r="A49" s="69" t="s">
        <v>133</v>
      </c>
      <c r="B49" s="70" t="s">
        <v>25</v>
      </c>
      <c r="C49" s="71" t="s">
        <v>725</v>
      </c>
      <c r="D49" s="71">
        <v>1000003549</v>
      </c>
      <c r="E49" s="71" t="s">
        <v>726</v>
      </c>
      <c r="F49" s="73">
        <v>45071</v>
      </c>
      <c r="G49" s="66" t="str">
        <f t="shared" si="0"/>
        <v>Targeted Dealer</v>
      </c>
      <c r="H49" s="66"/>
      <c r="I49" s="67">
        <v>20</v>
      </c>
      <c r="J49" s="67">
        <f t="shared" si="1"/>
        <v>20</v>
      </c>
      <c r="K49" s="68">
        <v>20</v>
      </c>
      <c r="L49" s="68">
        <f t="shared" si="2"/>
        <v>0</v>
      </c>
      <c r="M49" s="68">
        <f t="shared" si="3"/>
        <v>100</v>
      </c>
      <c r="N49" s="96">
        <v>30</v>
      </c>
      <c r="O49" s="97" t="str">
        <f t="shared" si="4"/>
        <v>June</v>
      </c>
      <c r="P49" s="96">
        <f t="shared" si="5"/>
        <v>30</v>
      </c>
      <c r="Q49" s="98">
        <f t="shared" si="6"/>
        <v>-10</v>
      </c>
      <c r="R49" s="97" t="b">
        <f t="shared" si="7"/>
        <v>0</v>
      </c>
      <c r="S49" s="99" t="str">
        <f t="shared" si="8"/>
        <v>GROWTH</v>
      </c>
      <c r="T49" s="68">
        <v>40</v>
      </c>
      <c r="U49" s="100" t="str">
        <f t="shared" si="9"/>
        <v>May</v>
      </c>
      <c r="V49" s="68">
        <f t="shared" si="10"/>
        <v>40</v>
      </c>
      <c r="W49" s="101">
        <f t="shared" si="11"/>
        <v>-20</v>
      </c>
      <c r="X49" s="102" t="b">
        <f t="shared" si="12"/>
        <v>0</v>
      </c>
      <c r="Y49" s="103" t="str">
        <f t="shared" si="13"/>
        <v>GROWTH</v>
      </c>
      <c r="Z49" s="74">
        <v>0</v>
      </c>
      <c r="AA49" s="69"/>
      <c r="AB49" s="69" t="s">
        <v>133</v>
      </c>
      <c r="AC49" s="69" t="s">
        <v>133</v>
      </c>
      <c r="AD49" s="3"/>
      <c r="AE49" s="118">
        <f>IFERROR(INDEX(Last6M_AvgSales_Ref!$B$2:$B$12659,MATCH(D49,Last6M_AvgSales_Ref!$A$2:$A$12659,0)),"")</f>
        <v>26.6666666666667</v>
      </c>
    </row>
    <row r="50" spans="1:31" ht="14.25" customHeight="1">
      <c r="A50" s="69" t="s">
        <v>133</v>
      </c>
      <c r="B50" s="70" t="s">
        <v>25</v>
      </c>
      <c r="C50" s="71" t="s">
        <v>727</v>
      </c>
      <c r="D50" s="71">
        <v>1000003596</v>
      </c>
      <c r="E50" s="71" t="s">
        <v>728</v>
      </c>
      <c r="F50" s="73">
        <v>45093</v>
      </c>
      <c r="G50" s="66" t="str">
        <f t="shared" si="0"/>
        <v>Targeted Dealer</v>
      </c>
      <c r="H50" s="66"/>
      <c r="I50" s="67">
        <v>10</v>
      </c>
      <c r="J50" s="67">
        <f t="shared" si="1"/>
        <v>10</v>
      </c>
      <c r="K50" s="68">
        <v>10</v>
      </c>
      <c r="L50" s="68">
        <f t="shared" si="2"/>
        <v>0</v>
      </c>
      <c r="M50" s="68">
        <f t="shared" si="3"/>
        <v>100</v>
      </c>
      <c r="N50" s="96">
        <v>10</v>
      </c>
      <c r="O50" s="97" t="str">
        <f t="shared" si="4"/>
        <v>June</v>
      </c>
      <c r="P50" s="96">
        <f t="shared" si="5"/>
        <v>10</v>
      </c>
      <c r="Q50" s="98">
        <f t="shared" si="6"/>
        <v>0</v>
      </c>
      <c r="R50" s="97" t="b">
        <f t="shared" si="7"/>
        <v>0</v>
      </c>
      <c r="S50" s="99" t="str">
        <f t="shared" si="8"/>
        <v>GROWTH</v>
      </c>
      <c r="T50" s="68">
        <v>20</v>
      </c>
      <c r="U50" s="100" t="str">
        <f t="shared" si="9"/>
        <v>May</v>
      </c>
      <c r="V50" s="68">
        <f t="shared" si="10"/>
        <v>20</v>
      </c>
      <c r="W50" s="101">
        <f t="shared" si="11"/>
        <v>-10</v>
      </c>
      <c r="X50" s="102" t="b">
        <f t="shared" si="12"/>
        <v>0</v>
      </c>
      <c r="Y50" s="103" t="str">
        <f t="shared" si="13"/>
        <v>GROWTH</v>
      </c>
      <c r="Z50" s="74">
        <v>0</v>
      </c>
      <c r="AA50" s="69"/>
      <c r="AB50" s="69" t="s">
        <v>133</v>
      </c>
      <c r="AC50" s="69" t="s">
        <v>133</v>
      </c>
      <c r="AD50" s="3"/>
      <c r="AE50" s="118">
        <f>IFERROR(INDEX(Last6M_AvgSales_Ref!$B$2:$B$12659,MATCH(D50,Last6M_AvgSales_Ref!$A$2:$A$12659,0)),"")</f>
        <v>11.6666666666667</v>
      </c>
    </row>
    <row r="51" spans="1:31" ht="14.25" customHeight="1">
      <c r="A51" s="69" t="s">
        <v>133</v>
      </c>
      <c r="B51" s="70" t="s">
        <v>24</v>
      </c>
      <c r="C51" s="71" t="s">
        <v>729</v>
      </c>
      <c r="D51" s="71">
        <v>1000003607</v>
      </c>
      <c r="E51" s="71" t="s">
        <v>730</v>
      </c>
      <c r="F51" s="73">
        <v>45097</v>
      </c>
      <c r="G51" s="66" t="str">
        <f t="shared" si="0"/>
        <v>Targeted Dealer</v>
      </c>
      <c r="H51" s="66"/>
      <c r="I51" s="67">
        <v>20</v>
      </c>
      <c r="J51" s="67">
        <f t="shared" si="1"/>
        <v>20</v>
      </c>
      <c r="K51" s="68">
        <v>22</v>
      </c>
      <c r="L51" s="68">
        <f t="shared" si="2"/>
        <v>-2</v>
      </c>
      <c r="M51" s="68">
        <f t="shared" si="3"/>
        <v>110</v>
      </c>
      <c r="N51" s="96">
        <v>40</v>
      </c>
      <c r="O51" s="97" t="str">
        <f t="shared" si="4"/>
        <v>June</v>
      </c>
      <c r="P51" s="96">
        <f t="shared" si="5"/>
        <v>40</v>
      </c>
      <c r="Q51" s="98">
        <f t="shared" si="6"/>
        <v>-18</v>
      </c>
      <c r="R51" s="97" t="b">
        <f t="shared" si="7"/>
        <v>0</v>
      </c>
      <c r="S51" s="99" t="str">
        <f t="shared" si="8"/>
        <v>GROWTH</v>
      </c>
      <c r="T51" s="68">
        <v>10</v>
      </c>
      <c r="U51" s="100" t="str">
        <f t="shared" si="9"/>
        <v>May</v>
      </c>
      <c r="V51" s="68">
        <f t="shared" si="10"/>
        <v>10</v>
      </c>
      <c r="W51" s="101">
        <f t="shared" si="11"/>
        <v>12</v>
      </c>
      <c r="X51" s="102" t="b">
        <f t="shared" si="12"/>
        <v>0</v>
      </c>
      <c r="Y51" s="103" t="str">
        <f t="shared" si="13"/>
        <v>GROWTH</v>
      </c>
      <c r="Z51" s="74">
        <v>0</v>
      </c>
      <c r="AA51" s="69"/>
      <c r="AB51" s="69" t="s">
        <v>133</v>
      </c>
      <c r="AC51" s="69" t="s">
        <v>133</v>
      </c>
      <c r="AD51" s="3"/>
      <c r="AE51" s="118">
        <f>IFERROR(INDEX(Last6M_AvgSales_Ref!$B$2:$B$12659,MATCH(D51,Last6M_AvgSales_Ref!$A$2:$A$12659,0)),"")</f>
        <v>16.4166666666667</v>
      </c>
    </row>
    <row r="52" spans="1:31" ht="14.25" customHeight="1">
      <c r="A52" s="69" t="s">
        <v>133</v>
      </c>
      <c r="B52" s="70" t="s">
        <v>24</v>
      </c>
      <c r="C52" s="71" t="s">
        <v>731</v>
      </c>
      <c r="D52" s="71">
        <v>1000003789</v>
      </c>
      <c r="E52" s="71" t="s">
        <v>732</v>
      </c>
      <c r="F52" s="73">
        <v>45278</v>
      </c>
      <c r="G52" s="66" t="str">
        <f t="shared" si="0"/>
        <v>-</v>
      </c>
      <c r="H52" s="66"/>
      <c r="I52" s="67">
        <v>0</v>
      </c>
      <c r="J52" s="67">
        <f t="shared" si="1"/>
        <v>0</v>
      </c>
      <c r="K52" s="68">
        <v>0</v>
      </c>
      <c r="L52" s="68">
        <f t="shared" si="2"/>
        <v>0</v>
      </c>
      <c r="M52" s="68" t="str">
        <f t="shared" si="3"/>
        <v>-</v>
      </c>
      <c r="N52" s="96">
        <v>0</v>
      </c>
      <c r="O52" s="97" t="str">
        <f t="shared" si="4"/>
        <v>June</v>
      </c>
      <c r="P52" s="96">
        <f t="shared" si="5"/>
        <v>0</v>
      </c>
      <c r="Q52" s="98">
        <f t="shared" si="6"/>
        <v>0</v>
      </c>
      <c r="R52" s="97" t="b">
        <f t="shared" si="7"/>
        <v>0</v>
      </c>
      <c r="S52" s="99" t="b">
        <f t="shared" si="8"/>
        <v>0</v>
      </c>
      <c r="T52" s="68">
        <v>20</v>
      </c>
      <c r="U52" s="100" t="str">
        <f t="shared" si="9"/>
        <v>May</v>
      </c>
      <c r="V52" s="68">
        <f t="shared" si="10"/>
        <v>20</v>
      </c>
      <c r="W52" s="101">
        <f t="shared" si="11"/>
        <v>-20</v>
      </c>
      <c r="X52" s="102" t="b">
        <f t="shared" si="12"/>
        <v>0</v>
      </c>
      <c r="Y52" s="103" t="str">
        <f t="shared" si="13"/>
        <v>GROWTH</v>
      </c>
      <c r="Z52" s="74">
        <v>0</v>
      </c>
      <c r="AA52" s="69"/>
      <c r="AB52" s="69" t="s">
        <v>133</v>
      </c>
      <c r="AC52" s="69" t="s">
        <v>133</v>
      </c>
      <c r="AD52" s="3"/>
      <c r="AE52" s="118">
        <f>IFERROR(INDEX(Last6M_AvgSales_Ref!$B$2:$B$12659,MATCH(D52,Last6M_AvgSales_Ref!$A$2:$A$12659,0)),"")</f>
        <v>10.8333333333333</v>
      </c>
    </row>
    <row r="53" spans="1:31" ht="14.25" customHeight="1">
      <c r="A53" s="69" t="s">
        <v>133</v>
      </c>
      <c r="B53" s="70" t="s">
        <v>24</v>
      </c>
      <c r="C53" s="71" t="s">
        <v>166</v>
      </c>
      <c r="D53" s="76">
        <v>1000003823</v>
      </c>
      <c r="E53" s="76" t="s">
        <v>167</v>
      </c>
      <c r="F53" s="77">
        <v>45310</v>
      </c>
      <c r="G53" s="66" t="str">
        <f t="shared" si="0"/>
        <v>-</v>
      </c>
      <c r="H53" s="66"/>
      <c r="I53" s="67">
        <v>0</v>
      </c>
      <c r="J53" s="67">
        <f t="shared" si="1"/>
        <v>0</v>
      </c>
      <c r="K53" s="68">
        <v>0</v>
      </c>
      <c r="L53" s="68">
        <f t="shared" si="2"/>
        <v>0</v>
      </c>
      <c r="M53" s="68" t="str">
        <f t="shared" si="3"/>
        <v>-</v>
      </c>
      <c r="N53" s="96">
        <v>0</v>
      </c>
      <c r="O53" s="97" t="str">
        <f t="shared" si="4"/>
        <v>June</v>
      </c>
      <c r="P53" s="96">
        <f t="shared" si="5"/>
        <v>0</v>
      </c>
      <c r="Q53" s="98">
        <f t="shared" si="6"/>
        <v>0</v>
      </c>
      <c r="R53" s="97" t="b">
        <f t="shared" si="7"/>
        <v>0</v>
      </c>
      <c r="S53" s="99" t="b">
        <f t="shared" si="8"/>
        <v>0</v>
      </c>
      <c r="T53" s="68">
        <v>10</v>
      </c>
      <c r="U53" s="100" t="str">
        <f t="shared" si="9"/>
        <v>May</v>
      </c>
      <c r="V53" s="68">
        <f t="shared" si="10"/>
        <v>10</v>
      </c>
      <c r="W53" s="101">
        <f t="shared" si="11"/>
        <v>-10</v>
      </c>
      <c r="X53" s="102" t="b">
        <f t="shared" si="12"/>
        <v>0</v>
      </c>
      <c r="Y53" s="103" t="str">
        <f t="shared" si="13"/>
        <v>GROWTH</v>
      </c>
      <c r="Z53" s="74">
        <v>0</v>
      </c>
      <c r="AA53" s="69"/>
      <c r="AB53" s="69" t="s">
        <v>133</v>
      </c>
      <c r="AC53" s="69" t="s">
        <v>133</v>
      </c>
      <c r="AD53" s="3"/>
      <c r="AE53" s="118">
        <f>IFERROR(INDEX(Last6M_AvgSales_Ref!$B$2:$B$12659,MATCH(D53,Last6M_AvgSales_Ref!$A$2:$A$12659,0)),"")</f>
        <v>8.3333333333333304</v>
      </c>
    </row>
    <row r="54" spans="1:31" ht="14.25" customHeight="1">
      <c r="A54" s="74" t="s">
        <v>133</v>
      </c>
      <c r="B54" s="70" t="s">
        <v>21</v>
      </c>
      <c r="C54" s="78" t="s">
        <v>733</v>
      </c>
      <c r="D54" s="78">
        <v>1000003840</v>
      </c>
      <c r="E54" s="78" t="s">
        <v>734</v>
      </c>
      <c r="F54" s="104">
        <v>45315</v>
      </c>
      <c r="G54" s="66" t="str">
        <f t="shared" si="0"/>
        <v>Targeted Dealer</v>
      </c>
      <c r="H54" s="66"/>
      <c r="I54" s="67">
        <v>26</v>
      </c>
      <c r="J54" s="67">
        <f t="shared" si="1"/>
        <v>26</v>
      </c>
      <c r="K54" s="68">
        <v>13</v>
      </c>
      <c r="L54" s="68">
        <f t="shared" si="2"/>
        <v>13</v>
      </c>
      <c r="M54" s="68">
        <f t="shared" si="3"/>
        <v>50</v>
      </c>
      <c r="N54" s="96">
        <v>26</v>
      </c>
      <c r="O54" s="97" t="str">
        <f t="shared" si="4"/>
        <v>June</v>
      </c>
      <c r="P54" s="96">
        <f t="shared" si="5"/>
        <v>26</v>
      </c>
      <c r="Q54" s="98">
        <f t="shared" si="6"/>
        <v>-13</v>
      </c>
      <c r="R54" s="97" t="b">
        <f t="shared" si="7"/>
        <v>0</v>
      </c>
      <c r="S54" s="99" t="str">
        <f t="shared" si="8"/>
        <v>GROWTH</v>
      </c>
      <c r="T54" s="68">
        <v>46</v>
      </c>
      <c r="U54" s="100" t="str">
        <f t="shared" si="9"/>
        <v>May</v>
      </c>
      <c r="V54" s="68">
        <f t="shared" si="10"/>
        <v>46</v>
      </c>
      <c r="W54" s="101">
        <f t="shared" si="11"/>
        <v>-33</v>
      </c>
      <c r="X54" s="102" t="b">
        <f t="shared" si="12"/>
        <v>0</v>
      </c>
      <c r="Y54" s="103" t="str">
        <f t="shared" si="13"/>
        <v>GROWTH</v>
      </c>
      <c r="Z54" s="74">
        <v>0</v>
      </c>
      <c r="AA54" s="69"/>
      <c r="AB54" s="69" t="s">
        <v>133</v>
      </c>
      <c r="AC54" s="74" t="s">
        <v>133</v>
      </c>
      <c r="AD54" s="3"/>
      <c r="AE54" s="118">
        <f>IFERROR(INDEX(Last6M_AvgSales_Ref!$B$2:$B$12659,MATCH(D54,Last6M_AvgSales_Ref!$A$2:$A$12659,0)),"")</f>
        <v>32.5</v>
      </c>
    </row>
    <row r="55" spans="1:31" ht="14.25" customHeight="1">
      <c r="A55" s="74" t="s">
        <v>133</v>
      </c>
      <c r="B55" s="70" t="s">
        <v>24</v>
      </c>
      <c r="C55" s="78" t="s">
        <v>735</v>
      </c>
      <c r="D55" s="78">
        <v>1000003892</v>
      </c>
      <c r="E55" s="78" t="s">
        <v>736</v>
      </c>
      <c r="F55" s="73">
        <v>45373</v>
      </c>
      <c r="G55" s="66" t="str">
        <f t="shared" si="0"/>
        <v>Targeted Dealer</v>
      </c>
      <c r="H55" s="66"/>
      <c r="I55" s="67">
        <v>26</v>
      </c>
      <c r="J55" s="67">
        <f t="shared" si="1"/>
        <v>26</v>
      </c>
      <c r="K55" s="68">
        <v>26</v>
      </c>
      <c r="L55" s="68">
        <f t="shared" si="2"/>
        <v>0</v>
      </c>
      <c r="M55" s="68">
        <f t="shared" si="3"/>
        <v>100</v>
      </c>
      <c r="N55" s="96">
        <v>13</v>
      </c>
      <c r="O55" s="97" t="str">
        <f t="shared" si="4"/>
        <v>June</v>
      </c>
      <c r="P55" s="96">
        <f t="shared" si="5"/>
        <v>13</v>
      </c>
      <c r="Q55" s="98">
        <f t="shared" si="6"/>
        <v>13</v>
      </c>
      <c r="R55" s="97" t="b">
        <f t="shared" si="7"/>
        <v>0</v>
      </c>
      <c r="S55" s="99" t="str">
        <f t="shared" si="8"/>
        <v>GROWTH</v>
      </c>
      <c r="T55" s="68">
        <v>40</v>
      </c>
      <c r="U55" s="100" t="str">
        <f t="shared" si="9"/>
        <v>May</v>
      </c>
      <c r="V55" s="68">
        <f t="shared" si="10"/>
        <v>40</v>
      </c>
      <c r="W55" s="101">
        <f t="shared" si="11"/>
        <v>-14</v>
      </c>
      <c r="X55" s="102" t="b">
        <f t="shared" si="12"/>
        <v>0</v>
      </c>
      <c r="Y55" s="103" t="str">
        <f t="shared" si="13"/>
        <v>GROWTH</v>
      </c>
      <c r="Z55" s="74">
        <v>0</v>
      </c>
      <c r="AA55" s="69"/>
      <c r="AB55" s="69" t="s">
        <v>133</v>
      </c>
      <c r="AC55" s="74" t="s">
        <v>133</v>
      </c>
      <c r="AD55" s="3"/>
      <c r="AE55" s="118">
        <f>IFERROR(INDEX(Last6M_AvgSales_Ref!$B$2:$B$12659,MATCH(D55,Last6M_AvgSales_Ref!$A$2:$A$12659,0)),"")</f>
        <v>25.1666666666667</v>
      </c>
    </row>
    <row r="56" spans="1:31" ht="14.25" customHeight="1">
      <c r="A56" s="74" t="s">
        <v>133</v>
      </c>
      <c r="B56" s="70" t="s">
        <v>25</v>
      </c>
      <c r="C56" s="78" t="s">
        <v>737</v>
      </c>
      <c r="D56" s="78">
        <v>1000003942</v>
      </c>
      <c r="E56" s="78" t="s">
        <v>738</v>
      </c>
      <c r="F56" s="73">
        <v>45421</v>
      </c>
      <c r="G56" s="66" t="str">
        <f t="shared" si="0"/>
        <v>Targeted Dealer</v>
      </c>
      <c r="H56" s="66"/>
      <c r="I56" s="67">
        <v>100</v>
      </c>
      <c r="J56" s="67">
        <f t="shared" si="1"/>
        <v>100</v>
      </c>
      <c r="K56" s="68">
        <v>140</v>
      </c>
      <c r="L56" s="68">
        <f t="shared" si="2"/>
        <v>-40</v>
      </c>
      <c r="M56" s="68">
        <f t="shared" si="3"/>
        <v>140</v>
      </c>
      <c r="N56" s="96">
        <v>100</v>
      </c>
      <c r="O56" s="97" t="str">
        <f t="shared" si="4"/>
        <v>June</v>
      </c>
      <c r="P56" s="96">
        <f t="shared" si="5"/>
        <v>100</v>
      </c>
      <c r="Q56" s="98">
        <f t="shared" si="6"/>
        <v>40</v>
      </c>
      <c r="R56" s="97" t="b">
        <f t="shared" si="7"/>
        <v>0</v>
      </c>
      <c r="S56" s="99" t="str">
        <f t="shared" si="8"/>
        <v>GROWTH</v>
      </c>
      <c r="T56" s="68">
        <v>80</v>
      </c>
      <c r="U56" s="100" t="str">
        <f t="shared" si="9"/>
        <v>May</v>
      </c>
      <c r="V56" s="68">
        <f t="shared" si="10"/>
        <v>80</v>
      </c>
      <c r="W56" s="101">
        <f t="shared" si="11"/>
        <v>60</v>
      </c>
      <c r="X56" s="102" t="b">
        <f t="shared" si="12"/>
        <v>0</v>
      </c>
      <c r="Y56" s="103" t="str">
        <f t="shared" si="13"/>
        <v>GROWTH</v>
      </c>
      <c r="Z56" s="74">
        <v>0</v>
      </c>
      <c r="AA56" s="69"/>
      <c r="AB56" s="69" t="s">
        <v>133</v>
      </c>
      <c r="AC56" s="74" t="s">
        <v>133</v>
      </c>
      <c r="AD56" s="3"/>
      <c r="AE56" s="118">
        <f>IFERROR(INDEX(Last6M_AvgSales_Ref!$B$2:$B$12659,MATCH(D56,Last6M_AvgSales_Ref!$A$2:$A$12659,0)),"")</f>
        <v>123</v>
      </c>
    </row>
    <row r="57" spans="1:31" ht="14.25" customHeight="1">
      <c r="A57" s="74" t="s">
        <v>133</v>
      </c>
      <c r="B57" s="70" t="s">
        <v>24</v>
      </c>
      <c r="C57" s="78" t="s">
        <v>168</v>
      </c>
      <c r="D57" s="78">
        <v>1000003948</v>
      </c>
      <c r="E57" s="78" t="s">
        <v>169</v>
      </c>
      <c r="F57" s="73">
        <v>45422</v>
      </c>
      <c r="G57" s="66" t="str">
        <f t="shared" si="0"/>
        <v>Targeted Dealer</v>
      </c>
      <c r="H57" s="66"/>
      <c r="I57" s="67">
        <v>26</v>
      </c>
      <c r="J57" s="67">
        <f t="shared" si="1"/>
        <v>26</v>
      </c>
      <c r="K57" s="68">
        <v>26</v>
      </c>
      <c r="L57" s="68">
        <f t="shared" si="2"/>
        <v>0</v>
      </c>
      <c r="M57" s="68">
        <f t="shared" si="3"/>
        <v>100</v>
      </c>
      <c r="N57" s="96">
        <v>26</v>
      </c>
      <c r="O57" s="97" t="str">
        <f t="shared" si="4"/>
        <v>June</v>
      </c>
      <c r="P57" s="96">
        <f t="shared" si="5"/>
        <v>26</v>
      </c>
      <c r="Q57" s="98">
        <f t="shared" si="6"/>
        <v>0</v>
      </c>
      <c r="R57" s="97" t="b">
        <f t="shared" si="7"/>
        <v>0</v>
      </c>
      <c r="S57" s="99" t="str">
        <f t="shared" si="8"/>
        <v>GROWTH</v>
      </c>
      <c r="T57" s="68">
        <v>104</v>
      </c>
      <c r="U57" s="100" t="str">
        <f t="shared" si="9"/>
        <v>May</v>
      </c>
      <c r="V57" s="68">
        <f t="shared" si="10"/>
        <v>104</v>
      </c>
      <c r="W57" s="101">
        <f t="shared" si="11"/>
        <v>-78</v>
      </c>
      <c r="X57" s="102" t="b">
        <f t="shared" si="12"/>
        <v>0</v>
      </c>
      <c r="Y57" s="103" t="str">
        <f t="shared" si="13"/>
        <v>GROWTH</v>
      </c>
      <c r="Z57" s="74">
        <v>0</v>
      </c>
      <c r="AA57" s="69"/>
      <c r="AB57" s="69" t="s">
        <v>133</v>
      </c>
      <c r="AC57" s="74" t="s">
        <v>133</v>
      </c>
      <c r="AD57" s="3"/>
      <c r="AE57" s="118">
        <f>IFERROR(INDEX(Last6M_AvgSales_Ref!$B$2:$B$12659,MATCH(D57,Last6M_AvgSales_Ref!$A$2:$A$12659,0)),"")</f>
        <v>12.1666666666667</v>
      </c>
    </row>
    <row r="58" spans="1:31" ht="14.25" customHeight="1">
      <c r="A58" s="74" t="s">
        <v>133</v>
      </c>
      <c r="B58" s="70" t="s">
        <v>24</v>
      </c>
      <c r="C58" s="78" t="s">
        <v>739</v>
      </c>
      <c r="D58" s="78">
        <v>1000003973</v>
      </c>
      <c r="E58" s="78" t="s">
        <v>740</v>
      </c>
      <c r="F58" s="73">
        <v>45430</v>
      </c>
      <c r="G58" s="66" t="str">
        <f t="shared" si="0"/>
        <v>Targeted Dealer</v>
      </c>
      <c r="H58" s="66"/>
      <c r="I58" s="67">
        <v>40</v>
      </c>
      <c r="J58" s="67">
        <f t="shared" si="1"/>
        <v>40</v>
      </c>
      <c r="K58" s="68">
        <v>0</v>
      </c>
      <c r="L58" s="68">
        <f t="shared" si="2"/>
        <v>40</v>
      </c>
      <c r="M58" s="68">
        <f t="shared" si="3"/>
        <v>0</v>
      </c>
      <c r="N58" s="96">
        <v>40</v>
      </c>
      <c r="O58" s="97" t="str">
        <f t="shared" si="4"/>
        <v>June</v>
      </c>
      <c r="P58" s="96">
        <f t="shared" si="5"/>
        <v>40</v>
      </c>
      <c r="Q58" s="98">
        <f t="shared" si="6"/>
        <v>-40</v>
      </c>
      <c r="R58" s="97" t="b">
        <f t="shared" si="7"/>
        <v>0</v>
      </c>
      <c r="S58" s="99" t="str">
        <f t="shared" si="8"/>
        <v>GROWTH</v>
      </c>
      <c r="T58" s="68">
        <v>150</v>
      </c>
      <c r="U58" s="100" t="str">
        <f t="shared" si="9"/>
        <v>May</v>
      </c>
      <c r="V58" s="68">
        <f t="shared" si="10"/>
        <v>150</v>
      </c>
      <c r="W58" s="101">
        <f t="shared" si="11"/>
        <v>-150</v>
      </c>
      <c r="X58" s="102" t="b">
        <f t="shared" si="12"/>
        <v>0</v>
      </c>
      <c r="Y58" s="103" t="str">
        <f t="shared" si="13"/>
        <v>GROWTH</v>
      </c>
      <c r="Z58" s="74">
        <v>0</v>
      </c>
      <c r="AA58" s="69"/>
      <c r="AB58" s="69" t="s">
        <v>133</v>
      </c>
      <c r="AC58" s="74" t="s">
        <v>133</v>
      </c>
      <c r="AD58" s="3"/>
      <c r="AE58" s="118">
        <f>IFERROR(INDEX(Last6M_AvgSales_Ref!$B$2:$B$12659,MATCH(D58,Last6M_AvgSales_Ref!$A$2:$A$12659,0)),"")</f>
        <v>57.5</v>
      </c>
    </row>
    <row r="59" spans="1:31" ht="14.25" customHeight="1">
      <c r="A59" s="74" t="s">
        <v>133</v>
      </c>
      <c r="B59" s="70" t="s">
        <v>24</v>
      </c>
      <c r="C59" s="78" t="s">
        <v>741</v>
      </c>
      <c r="D59" s="78">
        <v>1000003966</v>
      </c>
      <c r="E59" s="78" t="s">
        <v>742</v>
      </c>
      <c r="F59" s="73">
        <v>45433</v>
      </c>
      <c r="G59" s="66" t="str">
        <f t="shared" si="0"/>
        <v>Targeted Dealer</v>
      </c>
      <c r="H59" s="66"/>
      <c r="I59" s="67">
        <v>20</v>
      </c>
      <c r="J59" s="67">
        <f t="shared" si="1"/>
        <v>20</v>
      </c>
      <c r="K59" s="68">
        <v>20</v>
      </c>
      <c r="L59" s="68">
        <f t="shared" si="2"/>
        <v>0</v>
      </c>
      <c r="M59" s="68">
        <f t="shared" si="3"/>
        <v>100</v>
      </c>
      <c r="N59" s="96">
        <v>53</v>
      </c>
      <c r="O59" s="97" t="str">
        <f t="shared" si="4"/>
        <v>June</v>
      </c>
      <c r="P59" s="96">
        <f t="shared" si="5"/>
        <v>53</v>
      </c>
      <c r="Q59" s="98">
        <f t="shared" si="6"/>
        <v>-33</v>
      </c>
      <c r="R59" s="97" t="b">
        <f t="shared" si="7"/>
        <v>0</v>
      </c>
      <c r="S59" s="99" t="str">
        <f t="shared" si="8"/>
        <v>GROWTH</v>
      </c>
      <c r="T59" s="68">
        <v>20</v>
      </c>
      <c r="U59" s="100" t="str">
        <f t="shared" si="9"/>
        <v>May</v>
      </c>
      <c r="V59" s="68">
        <f t="shared" si="10"/>
        <v>20</v>
      </c>
      <c r="W59" s="101">
        <f t="shared" si="11"/>
        <v>0</v>
      </c>
      <c r="X59" s="102" t="b">
        <f t="shared" si="12"/>
        <v>0</v>
      </c>
      <c r="Y59" s="103" t="str">
        <f t="shared" si="13"/>
        <v>GROWTH</v>
      </c>
      <c r="Z59" s="74">
        <v>0</v>
      </c>
      <c r="AA59" s="69"/>
      <c r="AB59" s="69" t="s">
        <v>133</v>
      </c>
      <c r="AC59" s="74" t="s">
        <v>133</v>
      </c>
      <c r="AD59" s="3"/>
      <c r="AE59" s="118">
        <f>IFERROR(INDEX(Last6M_AvgSales_Ref!$B$2:$B$12659,MATCH(D59,Last6M_AvgSales_Ref!$A$2:$A$12659,0)),"")</f>
        <v>36.3333333333333</v>
      </c>
    </row>
    <row r="60" spans="1:31" ht="14.25" customHeight="1">
      <c r="A60" s="74" t="s">
        <v>133</v>
      </c>
      <c r="B60" s="70" t="s">
        <v>24</v>
      </c>
      <c r="C60" s="78" t="s">
        <v>743</v>
      </c>
      <c r="D60" s="78">
        <v>1000004002</v>
      </c>
      <c r="E60" s="78" t="s">
        <v>744</v>
      </c>
      <c r="F60" s="73">
        <v>45450</v>
      </c>
      <c r="G60" s="66" t="str">
        <f t="shared" si="0"/>
        <v>Targeted Dealer</v>
      </c>
      <c r="H60" s="66"/>
      <c r="I60" s="67">
        <v>100</v>
      </c>
      <c r="J60" s="67">
        <f t="shared" si="1"/>
        <v>100</v>
      </c>
      <c r="K60" s="68">
        <v>106</v>
      </c>
      <c r="L60" s="68">
        <f t="shared" si="2"/>
        <v>-6</v>
      </c>
      <c r="M60" s="68">
        <f t="shared" si="3"/>
        <v>106</v>
      </c>
      <c r="N60" s="96">
        <v>113</v>
      </c>
      <c r="O60" s="97" t="str">
        <f t="shared" si="4"/>
        <v>June</v>
      </c>
      <c r="P60" s="96">
        <f t="shared" si="5"/>
        <v>113</v>
      </c>
      <c r="Q60" s="98">
        <f t="shared" si="6"/>
        <v>-7</v>
      </c>
      <c r="R60" s="97" t="b">
        <f t="shared" si="7"/>
        <v>0</v>
      </c>
      <c r="S60" s="99" t="str">
        <f t="shared" si="8"/>
        <v>GROWTH</v>
      </c>
      <c r="T60" s="68">
        <v>72</v>
      </c>
      <c r="U60" s="100" t="str">
        <f t="shared" si="9"/>
        <v>May</v>
      </c>
      <c r="V60" s="68">
        <f t="shared" si="10"/>
        <v>72</v>
      </c>
      <c r="W60" s="101">
        <f t="shared" si="11"/>
        <v>34</v>
      </c>
      <c r="X60" s="102" t="b">
        <f t="shared" si="12"/>
        <v>0</v>
      </c>
      <c r="Y60" s="103" t="str">
        <f t="shared" si="13"/>
        <v>GROWTH</v>
      </c>
      <c r="Z60" s="74">
        <v>0</v>
      </c>
      <c r="AA60" s="69"/>
      <c r="AB60" s="69" t="s">
        <v>133</v>
      </c>
      <c r="AC60" s="74" t="s">
        <v>133</v>
      </c>
      <c r="AD60" s="3"/>
      <c r="AE60" s="118">
        <f>IFERROR(INDEX(Last6M_AvgSales_Ref!$B$2:$B$12659,MATCH(D60,Last6M_AvgSales_Ref!$A$2:$A$12659,0)),"")</f>
        <v>80.3333333333333</v>
      </c>
    </row>
    <row r="61" spans="1:31" ht="14.25" customHeight="1">
      <c r="A61" s="74" t="s">
        <v>133</v>
      </c>
      <c r="B61" s="70" t="s">
        <v>21</v>
      </c>
      <c r="C61" s="78" t="s">
        <v>745</v>
      </c>
      <c r="D61" s="78">
        <v>1000004044</v>
      </c>
      <c r="E61" s="78" t="s">
        <v>746</v>
      </c>
      <c r="F61" s="73">
        <v>45490</v>
      </c>
      <c r="G61" s="66" t="str">
        <f t="shared" si="0"/>
        <v>Targeted Dealer</v>
      </c>
      <c r="H61" s="66"/>
      <c r="I61" s="67">
        <v>20</v>
      </c>
      <c r="J61" s="67">
        <f t="shared" si="1"/>
        <v>20</v>
      </c>
      <c r="K61" s="68">
        <v>20</v>
      </c>
      <c r="L61" s="68">
        <f t="shared" si="2"/>
        <v>0</v>
      </c>
      <c r="M61" s="68">
        <f t="shared" si="3"/>
        <v>100</v>
      </c>
      <c r="N61" s="96">
        <v>20</v>
      </c>
      <c r="O61" s="97" t="str">
        <f t="shared" si="4"/>
        <v>June</v>
      </c>
      <c r="P61" s="96">
        <f t="shared" si="5"/>
        <v>20</v>
      </c>
      <c r="Q61" s="98">
        <f t="shared" si="6"/>
        <v>0</v>
      </c>
      <c r="R61" s="97" t="b">
        <f t="shared" si="7"/>
        <v>0</v>
      </c>
      <c r="S61" s="99" t="str">
        <f t="shared" si="8"/>
        <v>GROWTH</v>
      </c>
      <c r="T61" s="68">
        <v>13</v>
      </c>
      <c r="U61" s="100" t="str">
        <f t="shared" si="9"/>
        <v>May</v>
      </c>
      <c r="V61" s="68">
        <f t="shared" si="10"/>
        <v>13</v>
      </c>
      <c r="W61" s="101">
        <f t="shared" si="11"/>
        <v>7</v>
      </c>
      <c r="X61" s="102" t="b">
        <f t="shared" si="12"/>
        <v>0</v>
      </c>
      <c r="Y61" s="103" t="str">
        <f t="shared" si="13"/>
        <v>GROWTH</v>
      </c>
      <c r="Z61" s="74">
        <v>0</v>
      </c>
      <c r="AA61" s="69"/>
      <c r="AB61" s="69" t="s">
        <v>133</v>
      </c>
      <c r="AC61" s="74" t="s">
        <v>133</v>
      </c>
      <c r="AD61" s="3"/>
      <c r="AE61" s="118">
        <f>IFERROR(INDEX(Last6M_AvgSales_Ref!$B$2:$B$12659,MATCH(D61,Last6M_AvgSales_Ref!$A$2:$A$12659,0)),"")</f>
        <v>22.1666666666667</v>
      </c>
    </row>
    <row r="62" spans="1:31" ht="14.25" customHeight="1">
      <c r="A62" s="74" t="s">
        <v>133</v>
      </c>
      <c r="B62" s="70" t="s">
        <v>21</v>
      </c>
      <c r="C62" s="78" t="s">
        <v>747</v>
      </c>
      <c r="D62" s="78">
        <v>1000004043</v>
      </c>
      <c r="E62" s="78" t="s">
        <v>748</v>
      </c>
      <c r="F62" s="73">
        <v>45490</v>
      </c>
      <c r="G62" s="66" t="str">
        <f t="shared" si="0"/>
        <v>Targeted Dealer</v>
      </c>
      <c r="H62" s="66"/>
      <c r="I62" s="67">
        <v>39</v>
      </c>
      <c r="J62" s="67">
        <f t="shared" si="1"/>
        <v>39</v>
      </c>
      <c r="K62" s="68">
        <v>46</v>
      </c>
      <c r="L62" s="68">
        <f t="shared" si="2"/>
        <v>-7</v>
      </c>
      <c r="M62" s="68">
        <f t="shared" si="3"/>
        <v>117.94871794871794</v>
      </c>
      <c r="N62" s="96">
        <v>20</v>
      </c>
      <c r="O62" s="97" t="str">
        <f t="shared" si="4"/>
        <v>June</v>
      </c>
      <c r="P62" s="96">
        <f t="shared" si="5"/>
        <v>20</v>
      </c>
      <c r="Q62" s="98">
        <f t="shared" si="6"/>
        <v>26</v>
      </c>
      <c r="R62" s="97" t="b">
        <f t="shared" si="7"/>
        <v>0</v>
      </c>
      <c r="S62" s="99" t="str">
        <f t="shared" si="8"/>
        <v>GROWTH</v>
      </c>
      <c r="T62" s="68">
        <v>13</v>
      </c>
      <c r="U62" s="100" t="str">
        <f t="shared" si="9"/>
        <v>May</v>
      </c>
      <c r="V62" s="68">
        <f t="shared" si="10"/>
        <v>13</v>
      </c>
      <c r="W62" s="101">
        <f t="shared" si="11"/>
        <v>33</v>
      </c>
      <c r="X62" s="102" t="b">
        <f t="shared" si="12"/>
        <v>0</v>
      </c>
      <c r="Y62" s="103" t="str">
        <f t="shared" si="13"/>
        <v>GROWTH</v>
      </c>
      <c r="Z62" s="74">
        <v>0</v>
      </c>
      <c r="AA62" s="69"/>
      <c r="AB62" s="69" t="s">
        <v>133</v>
      </c>
      <c r="AC62" s="74" t="s">
        <v>133</v>
      </c>
      <c r="AD62" s="3"/>
      <c r="AE62" s="118">
        <f>IFERROR(INDEX(Last6M_AvgSales_Ref!$B$2:$B$12659,MATCH(D62,Last6M_AvgSales_Ref!$A$2:$A$12659,0)),"")</f>
        <v>27.3333333333333</v>
      </c>
    </row>
    <row r="63" spans="1:31" ht="14.25" customHeight="1">
      <c r="A63" s="74" t="s">
        <v>133</v>
      </c>
      <c r="B63" s="70" t="s">
        <v>24</v>
      </c>
      <c r="C63" s="78" t="s">
        <v>749</v>
      </c>
      <c r="D63" s="78">
        <v>1000004099</v>
      </c>
      <c r="E63" s="78" t="s">
        <v>750</v>
      </c>
      <c r="F63" s="73">
        <v>45532</v>
      </c>
      <c r="G63" s="66" t="str">
        <f t="shared" si="0"/>
        <v>Targeted Dealer</v>
      </c>
      <c r="H63" s="66"/>
      <c r="I63" s="67">
        <v>20</v>
      </c>
      <c r="J63" s="67">
        <f t="shared" si="1"/>
        <v>20</v>
      </c>
      <c r="K63" s="68">
        <v>20</v>
      </c>
      <c r="L63" s="68">
        <f t="shared" si="2"/>
        <v>0</v>
      </c>
      <c r="M63" s="68">
        <f t="shared" si="3"/>
        <v>100</v>
      </c>
      <c r="N63" s="96">
        <v>20</v>
      </c>
      <c r="O63" s="97" t="str">
        <f t="shared" si="4"/>
        <v>June</v>
      </c>
      <c r="P63" s="96">
        <f t="shared" si="5"/>
        <v>20</v>
      </c>
      <c r="Q63" s="98">
        <f t="shared" si="6"/>
        <v>0</v>
      </c>
      <c r="R63" s="97" t="b">
        <f t="shared" si="7"/>
        <v>0</v>
      </c>
      <c r="S63" s="99" t="str">
        <f t="shared" si="8"/>
        <v>GROWTH</v>
      </c>
      <c r="T63" s="68">
        <v>40</v>
      </c>
      <c r="U63" s="100" t="str">
        <f t="shared" si="9"/>
        <v>May</v>
      </c>
      <c r="V63" s="68">
        <f t="shared" si="10"/>
        <v>40</v>
      </c>
      <c r="W63" s="101">
        <f t="shared" si="11"/>
        <v>-20</v>
      </c>
      <c r="X63" s="102" t="b">
        <f t="shared" si="12"/>
        <v>0</v>
      </c>
      <c r="Y63" s="103" t="str">
        <f t="shared" si="13"/>
        <v>GROWTH</v>
      </c>
      <c r="Z63" s="74">
        <v>0</v>
      </c>
      <c r="AA63" s="69"/>
      <c r="AB63" s="69" t="s">
        <v>133</v>
      </c>
      <c r="AC63" s="74" t="s">
        <v>133</v>
      </c>
      <c r="AD63" s="3"/>
      <c r="AE63" s="118">
        <f>IFERROR(INDEX(Last6M_AvgSales_Ref!$B$2:$B$12659,MATCH(D63,Last6M_AvgSales_Ref!$A$2:$A$12659,0)),"")</f>
        <v>21.1666666666667</v>
      </c>
    </row>
    <row r="64" spans="1:31" ht="14.25" customHeight="1">
      <c r="A64" s="69" t="s">
        <v>133</v>
      </c>
      <c r="B64" s="71" t="s">
        <v>144</v>
      </c>
      <c r="C64" s="71" t="s">
        <v>751</v>
      </c>
      <c r="D64" s="71">
        <v>1000000618</v>
      </c>
      <c r="E64" s="72" t="s">
        <v>752</v>
      </c>
      <c r="F64" s="73">
        <v>41135</v>
      </c>
      <c r="G64" s="66" t="str">
        <f t="shared" si="0"/>
        <v>Targeted Dealer</v>
      </c>
      <c r="H64" s="66"/>
      <c r="I64" s="67">
        <v>580</v>
      </c>
      <c r="J64" s="67">
        <f t="shared" si="1"/>
        <v>580</v>
      </c>
      <c r="K64" s="68">
        <v>680</v>
      </c>
      <c r="L64" s="68">
        <f t="shared" si="2"/>
        <v>-100</v>
      </c>
      <c r="M64" s="68">
        <f t="shared" si="3"/>
        <v>117.24137931034483</v>
      </c>
      <c r="N64" s="96">
        <v>580</v>
      </c>
      <c r="O64" s="97" t="str">
        <f t="shared" si="4"/>
        <v>June</v>
      </c>
      <c r="P64" s="96">
        <f t="shared" si="5"/>
        <v>580</v>
      </c>
      <c r="Q64" s="98">
        <f t="shared" si="6"/>
        <v>100</v>
      </c>
      <c r="R64" s="97" t="b">
        <f t="shared" si="7"/>
        <v>0</v>
      </c>
      <c r="S64" s="99" t="str">
        <f t="shared" si="8"/>
        <v>GROWTH</v>
      </c>
      <c r="T64" s="68">
        <v>520</v>
      </c>
      <c r="U64" s="100" t="str">
        <f t="shared" si="9"/>
        <v>May</v>
      </c>
      <c r="V64" s="68">
        <f t="shared" si="10"/>
        <v>520</v>
      </c>
      <c r="W64" s="101">
        <f t="shared" si="11"/>
        <v>160</v>
      </c>
      <c r="X64" s="102" t="b">
        <f t="shared" si="12"/>
        <v>0</v>
      </c>
      <c r="Y64" s="103" t="str">
        <f t="shared" si="13"/>
        <v>GROWTH</v>
      </c>
      <c r="Z64" s="74">
        <v>0</v>
      </c>
      <c r="AA64" s="69"/>
      <c r="AB64" s="69" t="s">
        <v>133</v>
      </c>
      <c r="AC64" s="69" t="s">
        <v>133</v>
      </c>
      <c r="AD64" s="3"/>
      <c r="AE64" s="118">
        <f>IFERROR(INDEX(Last6M_AvgSales_Ref!$B$2:$B$12659,MATCH(D64,Last6M_AvgSales_Ref!$A$2:$A$12659,0)),"")</f>
        <v>690</v>
      </c>
    </row>
    <row r="65" spans="1:31" ht="14.25" customHeight="1">
      <c r="A65" s="69" t="s">
        <v>133</v>
      </c>
      <c r="B65" s="71" t="s">
        <v>144</v>
      </c>
      <c r="C65" s="71" t="s">
        <v>753</v>
      </c>
      <c r="D65" s="71">
        <v>1000000615</v>
      </c>
      <c r="E65" s="72" t="s">
        <v>754</v>
      </c>
      <c r="F65" s="73">
        <v>42044</v>
      </c>
      <c r="G65" s="66" t="str">
        <f t="shared" si="0"/>
        <v>Targeted Dealer</v>
      </c>
      <c r="H65" s="66"/>
      <c r="I65" s="67">
        <v>40</v>
      </c>
      <c r="J65" s="67">
        <f t="shared" si="1"/>
        <v>40</v>
      </c>
      <c r="K65" s="68">
        <v>20</v>
      </c>
      <c r="L65" s="68">
        <f t="shared" si="2"/>
        <v>20</v>
      </c>
      <c r="M65" s="68">
        <f t="shared" si="3"/>
        <v>50</v>
      </c>
      <c r="N65" s="96">
        <v>0</v>
      </c>
      <c r="O65" s="97" t="str">
        <f t="shared" si="4"/>
        <v>June</v>
      </c>
      <c r="P65" s="96">
        <f t="shared" si="5"/>
        <v>0</v>
      </c>
      <c r="Q65" s="98">
        <f t="shared" si="6"/>
        <v>20</v>
      </c>
      <c r="R65" s="97" t="b">
        <f t="shared" si="7"/>
        <v>0</v>
      </c>
      <c r="S65" s="99" t="b">
        <f t="shared" si="8"/>
        <v>0</v>
      </c>
      <c r="T65" s="68">
        <v>40</v>
      </c>
      <c r="U65" s="100" t="str">
        <f t="shared" si="9"/>
        <v>May</v>
      </c>
      <c r="V65" s="68">
        <f t="shared" si="10"/>
        <v>40</v>
      </c>
      <c r="W65" s="101">
        <f t="shared" si="11"/>
        <v>-20</v>
      </c>
      <c r="X65" s="102" t="b">
        <f t="shared" si="12"/>
        <v>0</v>
      </c>
      <c r="Y65" s="103" t="str">
        <f t="shared" si="13"/>
        <v>GROWTH</v>
      </c>
      <c r="Z65" s="74">
        <v>0</v>
      </c>
      <c r="AA65" s="69"/>
      <c r="AB65" s="69" t="s">
        <v>133</v>
      </c>
      <c r="AC65" s="69" t="s">
        <v>133</v>
      </c>
      <c r="AD65" s="3"/>
      <c r="AE65" s="118">
        <f>IFERROR(INDEX(Last6M_AvgSales_Ref!$B$2:$B$12659,MATCH(D65,Last6M_AvgSales_Ref!$A$2:$A$12659,0)),"")</f>
        <v>16.6666666666667</v>
      </c>
    </row>
    <row r="66" spans="1:31" ht="14.25" customHeight="1">
      <c r="A66" s="69" t="s">
        <v>133</v>
      </c>
      <c r="B66" s="71" t="s">
        <v>144</v>
      </c>
      <c r="C66" s="71" t="s">
        <v>755</v>
      </c>
      <c r="D66" s="71">
        <v>1000000616</v>
      </c>
      <c r="E66" s="72" t="s">
        <v>756</v>
      </c>
      <c r="F66" s="73">
        <v>42254</v>
      </c>
      <c r="G66" s="66" t="str">
        <f t="shared" si="0"/>
        <v>Targeted Dealer</v>
      </c>
      <c r="H66" s="66"/>
      <c r="I66" s="67">
        <v>40</v>
      </c>
      <c r="J66" s="67">
        <f t="shared" si="1"/>
        <v>40</v>
      </c>
      <c r="K66" s="68">
        <v>40</v>
      </c>
      <c r="L66" s="68">
        <f t="shared" si="2"/>
        <v>0</v>
      </c>
      <c r="M66" s="68">
        <f t="shared" si="3"/>
        <v>100</v>
      </c>
      <c r="N66" s="96">
        <v>20</v>
      </c>
      <c r="O66" s="97" t="str">
        <f t="shared" si="4"/>
        <v>June</v>
      </c>
      <c r="P66" s="96">
        <f t="shared" si="5"/>
        <v>20</v>
      </c>
      <c r="Q66" s="98">
        <f t="shared" si="6"/>
        <v>20</v>
      </c>
      <c r="R66" s="97" t="b">
        <f t="shared" si="7"/>
        <v>0</v>
      </c>
      <c r="S66" s="99" t="str">
        <f t="shared" si="8"/>
        <v>GROWTH</v>
      </c>
      <c r="T66" s="68">
        <v>20</v>
      </c>
      <c r="U66" s="100" t="str">
        <f t="shared" si="9"/>
        <v>May</v>
      </c>
      <c r="V66" s="68">
        <f t="shared" si="10"/>
        <v>20</v>
      </c>
      <c r="W66" s="101">
        <f t="shared" si="11"/>
        <v>20</v>
      </c>
      <c r="X66" s="102" t="b">
        <f t="shared" si="12"/>
        <v>0</v>
      </c>
      <c r="Y66" s="103" t="str">
        <f t="shared" si="13"/>
        <v>GROWTH</v>
      </c>
      <c r="Z66" s="74">
        <v>0</v>
      </c>
      <c r="AA66" s="69"/>
      <c r="AB66" s="69" t="s">
        <v>133</v>
      </c>
      <c r="AC66" s="69" t="s">
        <v>133</v>
      </c>
      <c r="AD66" s="3"/>
      <c r="AE66" s="118">
        <f>IFERROR(INDEX(Last6M_AvgSales_Ref!$B$2:$B$12659,MATCH(D66,Last6M_AvgSales_Ref!$A$2:$A$12659,0)),"")</f>
        <v>33.3333333333333</v>
      </c>
    </row>
    <row r="67" spans="1:31" ht="14.25" customHeight="1">
      <c r="A67" s="69" t="s">
        <v>133</v>
      </c>
      <c r="B67" s="71" t="s">
        <v>144</v>
      </c>
      <c r="C67" s="71" t="s">
        <v>757</v>
      </c>
      <c r="D67" s="71">
        <v>1000001007</v>
      </c>
      <c r="E67" s="72" t="s">
        <v>758</v>
      </c>
      <c r="F67" s="73">
        <v>43832</v>
      </c>
      <c r="G67" s="66" t="str">
        <f t="shared" ref="G67:G130" si="14">IF(I67&gt;0,"Targeted Dealer","-")</f>
        <v>Targeted Dealer</v>
      </c>
      <c r="H67" s="66"/>
      <c r="I67" s="67">
        <v>280</v>
      </c>
      <c r="J67" s="67">
        <f t="shared" ref="J67:J130" si="15">I67/$J$1*($J$1-$E$1)</f>
        <v>280</v>
      </c>
      <c r="K67" s="68">
        <v>340</v>
      </c>
      <c r="L67" s="68">
        <f t="shared" ref="L67:L130" si="16">I67-K67</f>
        <v>-60</v>
      </c>
      <c r="M67" s="68">
        <f t="shared" ref="M67:M130" si="17">IFERROR((K67/J67%),"-")</f>
        <v>121.42857142857143</v>
      </c>
      <c r="N67" s="96">
        <v>290</v>
      </c>
      <c r="O67" s="97" t="str">
        <f t="shared" ref="O67:O130" si="18">IF(F67&lt;=$P$2,"June","")</f>
        <v>June</v>
      </c>
      <c r="P67" s="96">
        <f t="shared" ref="P67:P130" si="19">N67</f>
        <v>290</v>
      </c>
      <c r="Q67" s="98">
        <f t="shared" ref="Q67:Q130" si="20">K67-P67</f>
        <v>50</v>
      </c>
      <c r="R67" s="97" t="b">
        <f t="shared" ref="R67:R130" si="21">IFERROR(IF(O67="May",(K67/P67-1))," ")</f>
        <v>0</v>
      </c>
      <c r="S67" s="99" t="str">
        <f t="shared" ref="S67:S130" si="22">IF(N67&gt;0,IF(O67="","-",IF(R67&lt;0%,"DEGROWTH","GROWTH")))</f>
        <v>GROWTH</v>
      </c>
      <c r="T67" s="68">
        <v>260</v>
      </c>
      <c r="U67" s="100" t="str">
        <f t="shared" ref="U67:U130" si="23">IF(F67&lt;=$V$2,"May","")</f>
        <v>May</v>
      </c>
      <c r="V67" s="68">
        <f t="shared" ref="V67:V130" si="24">T67</f>
        <v>260</v>
      </c>
      <c r="W67" s="101">
        <f t="shared" ref="W67:W130" si="25">K67-V67</f>
        <v>80</v>
      </c>
      <c r="X67" s="102" t="b">
        <f t="shared" ref="X67:X130" si="26">IFERROR(IF(U67="June",(K67/V67-1)),0)</f>
        <v>0</v>
      </c>
      <c r="Y67" s="103" t="str">
        <f t="shared" ref="Y67:Y130" si="27">IF(T67&gt;0,IF(U67="","-",IF(X67&lt;0%,"DEGROWTH","GROWTH")))</f>
        <v>GROWTH</v>
      </c>
      <c r="Z67" s="74">
        <v>0</v>
      </c>
      <c r="AA67" s="69"/>
      <c r="AB67" s="69" t="s">
        <v>133</v>
      </c>
      <c r="AC67" s="69" t="s">
        <v>133</v>
      </c>
      <c r="AD67" s="3"/>
      <c r="AE67" s="118">
        <f>IFERROR(INDEX(Last6M_AvgSales_Ref!$B$2:$B$12659,MATCH(D67,Last6M_AvgSales_Ref!$A$2:$A$12659,0)),"")</f>
        <v>276.66666666666703</v>
      </c>
    </row>
    <row r="68" spans="1:31" ht="14.25" customHeight="1">
      <c r="A68" s="69" t="s">
        <v>133</v>
      </c>
      <c r="B68" s="71" t="s">
        <v>144</v>
      </c>
      <c r="C68" s="71" t="s">
        <v>759</v>
      </c>
      <c r="D68" s="71">
        <v>1000001008</v>
      </c>
      <c r="E68" s="72" t="s">
        <v>760</v>
      </c>
      <c r="F68" s="73">
        <v>43832</v>
      </c>
      <c r="G68" s="66" t="str">
        <f t="shared" si="14"/>
        <v>Targeted Dealer</v>
      </c>
      <c r="H68" s="66"/>
      <c r="I68" s="67">
        <v>280</v>
      </c>
      <c r="J68" s="67">
        <f t="shared" si="15"/>
        <v>280</v>
      </c>
      <c r="K68" s="68">
        <v>375</v>
      </c>
      <c r="L68" s="68">
        <f t="shared" si="16"/>
        <v>-95</v>
      </c>
      <c r="M68" s="68">
        <f t="shared" si="17"/>
        <v>133.92857142857144</v>
      </c>
      <c r="N68" s="96">
        <v>322.5</v>
      </c>
      <c r="O68" s="97" t="str">
        <f t="shared" si="18"/>
        <v>June</v>
      </c>
      <c r="P68" s="96">
        <f t="shared" si="19"/>
        <v>322.5</v>
      </c>
      <c r="Q68" s="98">
        <f t="shared" si="20"/>
        <v>52.5</v>
      </c>
      <c r="R68" s="97" t="b">
        <f t="shared" si="21"/>
        <v>0</v>
      </c>
      <c r="S68" s="99" t="str">
        <f t="shared" si="22"/>
        <v>GROWTH</v>
      </c>
      <c r="T68" s="68">
        <v>205</v>
      </c>
      <c r="U68" s="100" t="str">
        <f t="shared" si="23"/>
        <v>May</v>
      </c>
      <c r="V68" s="68">
        <f t="shared" si="24"/>
        <v>205</v>
      </c>
      <c r="W68" s="101">
        <f t="shared" si="25"/>
        <v>170</v>
      </c>
      <c r="X68" s="102" t="b">
        <f t="shared" si="26"/>
        <v>0</v>
      </c>
      <c r="Y68" s="103" t="str">
        <f t="shared" si="27"/>
        <v>GROWTH</v>
      </c>
      <c r="Z68" s="74">
        <v>0</v>
      </c>
      <c r="AA68" s="69"/>
      <c r="AB68" s="69" t="s">
        <v>133</v>
      </c>
      <c r="AC68" s="69" t="s">
        <v>133</v>
      </c>
      <c r="AD68" s="3"/>
      <c r="AE68" s="118">
        <f>IFERROR(INDEX(Last6M_AvgSales_Ref!$B$2:$B$12659,MATCH(D68,Last6M_AvgSales_Ref!$A$2:$A$12659,0)),"")</f>
        <v>353.33333333333297</v>
      </c>
    </row>
    <row r="69" spans="1:31" ht="14.25" customHeight="1">
      <c r="A69" s="69" t="s">
        <v>133</v>
      </c>
      <c r="B69" s="71" t="s">
        <v>144</v>
      </c>
      <c r="C69" s="71" t="s">
        <v>761</v>
      </c>
      <c r="D69" s="71">
        <v>1000000652</v>
      </c>
      <c r="E69" s="72" t="s">
        <v>762</v>
      </c>
      <c r="F69" s="73">
        <v>43906</v>
      </c>
      <c r="G69" s="66" t="str">
        <f t="shared" si="14"/>
        <v>Targeted Dealer</v>
      </c>
      <c r="H69" s="66"/>
      <c r="I69" s="67">
        <v>40</v>
      </c>
      <c r="J69" s="67">
        <f t="shared" si="15"/>
        <v>40</v>
      </c>
      <c r="K69" s="68">
        <v>42</v>
      </c>
      <c r="L69" s="68">
        <f t="shared" si="16"/>
        <v>-2</v>
      </c>
      <c r="M69" s="68">
        <f t="shared" si="17"/>
        <v>105</v>
      </c>
      <c r="N69" s="96">
        <v>0</v>
      </c>
      <c r="O69" s="97" t="str">
        <f t="shared" si="18"/>
        <v>June</v>
      </c>
      <c r="P69" s="96">
        <f t="shared" si="19"/>
        <v>0</v>
      </c>
      <c r="Q69" s="98">
        <f t="shared" si="20"/>
        <v>42</v>
      </c>
      <c r="R69" s="97" t="b">
        <f t="shared" si="21"/>
        <v>0</v>
      </c>
      <c r="S69" s="99" t="b">
        <f t="shared" si="22"/>
        <v>0</v>
      </c>
      <c r="T69" s="68">
        <v>20</v>
      </c>
      <c r="U69" s="100" t="str">
        <f t="shared" si="23"/>
        <v>May</v>
      </c>
      <c r="V69" s="68">
        <f t="shared" si="24"/>
        <v>20</v>
      </c>
      <c r="W69" s="101">
        <f t="shared" si="25"/>
        <v>22</v>
      </c>
      <c r="X69" s="102" t="b">
        <f t="shared" si="26"/>
        <v>0</v>
      </c>
      <c r="Y69" s="103" t="str">
        <f t="shared" si="27"/>
        <v>GROWTH</v>
      </c>
      <c r="Z69" s="74">
        <v>0</v>
      </c>
      <c r="AA69" s="69"/>
      <c r="AB69" s="69" t="s">
        <v>133</v>
      </c>
      <c r="AC69" s="69" t="s">
        <v>133</v>
      </c>
      <c r="AD69" s="3"/>
      <c r="AE69" s="118">
        <f>IFERROR(INDEX(Last6M_AvgSales_Ref!$B$2:$B$12659,MATCH(D69,Last6M_AvgSales_Ref!$A$2:$A$12659,0)),"")</f>
        <v>30.3333333333333</v>
      </c>
    </row>
    <row r="70" spans="1:31" ht="14.25" customHeight="1">
      <c r="A70" s="69" t="s">
        <v>133</v>
      </c>
      <c r="B70" s="71" t="s">
        <v>144</v>
      </c>
      <c r="C70" s="71" t="s">
        <v>763</v>
      </c>
      <c r="D70" s="71">
        <v>1000001006</v>
      </c>
      <c r="E70" s="72" t="s">
        <v>764</v>
      </c>
      <c r="F70" s="73">
        <v>44459</v>
      </c>
      <c r="G70" s="66" t="str">
        <f t="shared" si="14"/>
        <v>Targeted Dealer</v>
      </c>
      <c r="H70" s="66"/>
      <c r="I70" s="67">
        <v>20</v>
      </c>
      <c r="J70" s="67">
        <f t="shared" si="15"/>
        <v>20</v>
      </c>
      <c r="K70" s="68">
        <v>20</v>
      </c>
      <c r="L70" s="68">
        <f t="shared" si="16"/>
        <v>0</v>
      </c>
      <c r="M70" s="68">
        <f t="shared" si="17"/>
        <v>100</v>
      </c>
      <c r="N70" s="96">
        <v>40</v>
      </c>
      <c r="O70" s="97" t="str">
        <f t="shared" si="18"/>
        <v>June</v>
      </c>
      <c r="P70" s="96">
        <f t="shared" si="19"/>
        <v>40</v>
      </c>
      <c r="Q70" s="98">
        <f t="shared" si="20"/>
        <v>-20</v>
      </c>
      <c r="R70" s="97" t="b">
        <f t="shared" si="21"/>
        <v>0</v>
      </c>
      <c r="S70" s="99" t="str">
        <f t="shared" si="22"/>
        <v>GROWTH</v>
      </c>
      <c r="T70" s="68">
        <v>44.5</v>
      </c>
      <c r="U70" s="100" t="str">
        <f t="shared" si="23"/>
        <v>May</v>
      </c>
      <c r="V70" s="68">
        <f t="shared" si="24"/>
        <v>44.5</v>
      </c>
      <c r="W70" s="101">
        <f t="shared" si="25"/>
        <v>-24.5</v>
      </c>
      <c r="X70" s="102" t="b">
        <f t="shared" si="26"/>
        <v>0</v>
      </c>
      <c r="Y70" s="103" t="str">
        <f t="shared" si="27"/>
        <v>GROWTH</v>
      </c>
      <c r="Z70" s="74">
        <v>0</v>
      </c>
      <c r="AA70" s="69"/>
      <c r="AB70" s="69" t="s">
        <v>133</v>
      </c>
      <c r="AC70" s="69" t="s">
        <v>133</v>
      </c>
      <c r="AD70" s="3"/>
      <c r="AE70" s="118">
        <f>IFERROR(INDEX(Last6M_AvgSales_Ref!$B$2:$B$12659,MATCH(D70,Last6M_AvgSales_Ref!$A$2:$A$12659,0)),"")</f>
        <v>50</v>
      </c>
    </row>
    <row r="71" spans="1:31" ht="14.25" customHeight="1">
      <c r="A71" s="69" t="s">
        <v>133</v>
      </c>
      <c r="B71" s="71" t="s">
        <v>144</v>
      </c>
      <c r="C71" s="71" t="s">
        <v>765</v>
      </c>
      <c r="D71" s="71">
        <v>1000002620</v>
      </c>
      <c r="E71" s="72" t="s">
        <v>766</v>
      </c>
      <c r="F71" s="73">
        <v>44628</v>
      </c>
      <c r="G71" s="66" t="str">
        <f t="shared" si="14"/>
        <v>Targeted Dealer</v>
      </c>
      <c r="H71" s="66"/>
      <c r="I71" s="67">
        <v>60</v>
      </c>
      <c r="J71" s="67">
        <f t="shared" si="15"/>
        <v>60</v>
      </c>
      <c r="K71" s="68">
        <v>125</v>
      </c>
      <c r="L71" s="68">
        <f t="shared" si="16"/>
        <v>-65</v>
      </c>
      <c r="M71" s="68">
        <f t="shared" si="17"/>
        <v>208.33333333333334</v>
      </c>
      <c r="N71" s="96">
        <v>75</v>
      </c>
      <c r="O71" s="97" t="str">
        <f t="shared" si="18"/>
        <v>June</v>
      </c>
      <c r="P71" s="96">
        <f t="shared" si="19"/>
        <v>75</v>
      </c>
      <c r="Q71" s="98">
        <f t="shared" si="20"/>
        <v>50</v>
      </c>
      <c r="R71" s="97" t="b">
        <f t="shared" si="21"/>
        <v>0</v>
      </c>
      <c r="S71" s="99" t="str">
        <f t="shared" si="22"/>
        <v>GROWTH</v>
      </c>
      <c r="T71" s="68">
        <v>50</v>
      </c>
      <c r="U71" s="100" t="str">
        <f t="shared" si="23"/>
        <v>May</v>
      </c>
      <c r="V71" s="68">
        <f t="shared" si="24"/>
        <v>50</v>
      </c>
      <c r="W71" s="101">
        <f t="shared" si="25"/>
        <v>75</v>
      </c>
      <c r="X71" s="102" t="b">
        <f t="shared" si="26"/>
        <v>0</v>
      </c>
      <c r="Y71" s="103" t="str">
        <f t="shared" si="27"/>
        <v>GROWTH</v>
      </c>
      <c r="Z71" s="74">
        <v>0</v>
      </c>
      <c r="AA71" s="69"/>
      <c r="AB71" s="69" t="s">
        <v>133</v>
      </c>
      <c r="AC71" s="69" t="s">
        <v>133</v>
      </c>
      <c r="AD71" s="3"/>
      <c r="AE71" s="118">
        <f>IFERROR(INDEX(Last6M_AvgSales_Ref!$B$2:$B$12659,MATCH(D71,Last6M_AvgSales_Ref!$A$2:$A$12659,0)),"")</f>
        <v>104.166666666667</v>
      </c>
    </row>
    <row r="72" spans="1:31" ht="14.25" customHeight="1">
      <c r="A72" s="69" t="s">
        <v>133</v>
      </c>
      <c r="B72" s="71" t="s">
        <v>144</v>
      </c>
      <c r="C72" s="71" t="s">
        <v>767</v>
      </c>
      <c r="D72" s="71">
        <v>1000003164</v>
      </c>
      <c r="E72" s="71" t="s">
        <v>768</v>
      </c>
      <c r="F72" s="73">
        <v>44916</v>
      </c>
      <c r="G72" s="66" t="str">
        <f t="shared" si="14"/>
        <v>Targeted Dealer</v>
      </c>
      <c r="H72" s="66"/>
      <c r="I72" s="67">
        <v>100</v>
      </c>
      <c r="J72" s="67">
        <f t="shared" si="15"/>
        <v>100</v>
      </c>
      <c r="K72" s="68">
        <v>128</v>
      </c>
      <c r="L72" s="68">
        <f t="shared" si="16"/>
        <v>-28</v>
      </c>
      <c r="M72" s="68">
        <f t="shared" si="17"/>
        <v>128</v>
      </c>
      <c r="N72" s="96">
        <v>128</v>
      </c>
      <c r="O72" s="97" t="str">
        <f t="shared" si="18"/>
        <v>June</v>
      </c>
      <c r="P72" s="96">
        <f t="shared" si="19"/>
        <v>128</v>
      </c>
      <c r="Q72" s="98">
        <f t="shared" si="20"/>
        <v>0</v>
      </c>
      <c r="R72" s="97" t="b">
        <f t="shared" si="21"/>
        <v>0</v>
      </c>
      <c r="S72" s="99" t="str">
        <f t="shared" si="22"/>
        <v>GROWTH</v>
      </c>
      <c r="T72" s="68">
        <v>128</v>
      </c>
      <c r="U72" s="100" t="str">
        <f t="shared" si="23"/>
        <v>May</v>
      </c>
      <c r="V72" s="68">
        <f t="shared" si="24"/>
        <v>128</v>
      </c>
      <c r="W72" s="101">
        <f t="shared" si="25"/>
        <v>0</v>
      </c>
      <c r="X72" s="102" t="b">
        <f t="shared" si="26"/>
        <v>0</v>
      </c>
      <c r="Y72" s="103" t="str">
        <f t="shared" si="27"/>
        <v>GROWTH</v>
      </c>
      <c r="Z72" s="74">
        <v>0</v>
      </c>
      <c r="AA72" s="69"/>
      <c r="AB72" s="69" t="s">
        <v>133</v>
      </c>
      <c r="AC72" s="69" t="s">
        <v>133</v>
      </c>
      <c r="AD72" s="3"/>
      <c r="AE72" s="118">
        <f>IFERROR(INDEX(Last6M_AvgSales_Ref!$B$2:$B$12659,MATCH(D72,Last6M_AvgSales_Ref!$A$2:$A$12659,0)),"")</f>
        <v>135.333333333333</v>
      </c>
    </row>
    <row r="73" spans="1:31" ht="14.25" customHeight="1">
      <c r="A73" s="74" t="s">
        <v>133</v>
      </c>
      <c r="B73" s="78" t="s">
        <v>26</v>
      </c>
      <c r="C73" s="78" t="s">
        <v>769</v>
      </c>
      <c r="D73" s="78">
        <v>1000004006</v>
      </c>
      <c r="E73" s="78" t="s">
        <v>770</v>
      </c>
      <c r="F73" s="73">
        <v>45456</v>
      </c>
      <c r="G73" s="66" t="str">
        <f t="shared" si="14"/>
        <v>Targeted Dealer</v>
      </c>
      <c r="H73" s="66"/>
      <c r="I73" s="67">
        <v>60</v>
      </c>
      <c r="J73" s="67">
        <f t="shared" si="15"/>
        <v>60</v>
      </c>
      <c r="K73" s="68">
        <v>80</v>
      </c>
      <c r="L73" s="68">
        <f t="shared" si="16"/>
        <v>-20</v>
      </c>
      <c r="M73" s="68">
        <f t="shared" si="17"/>
        <v>133.33333333333334</v>
      </c>
      <c r="N73" s="96">
        <v>0</v>
      </c>
      <c r="O73" s="97" t="str">
        <f t="shared" si="18"/>
        <v>June</v>
      </c>
      <c r="P73" s="96">
        <f t="shared" si="19"/>
        <v>0</v>
      </c>
      <c r="Q73" s="98">
        <f t="shared" si="20"/>
        <v>80</v>
      </c>
      <c r="R73" s="97" t="b">
        <f t="shared" si="21"/>
        <v>0</v>
      </c>
      <c r="S73" s="99" t="b">
        <f t="shared" si="22"/>
        <v>0</v>
      </c>
      <c r="T73" s="68">
        <v>10</v>
      </c>
      <c r="U73" s="100" t="str">
        <f t="shared" si="23"/>
        <v>May</v>
      </c>
      <c r="V73" s="68">
        <f t="shared" si="24"/>
        <v>10</v>
      </c>
      <c r="W73" s="101">
        <f t="shared" si="25"/>
        <v>70</v>
      </c>
      <c r="X73" s="102" t="b">
        <f t="shared" si="26"/>
        <v>0</v>
      </c>
      <c r="Y73" s="103" t="str">
        <f t="shared" si="27"/>
        <v>GROWTH</v>
      </c>
      <c r="Z73" s="74">
        <v>0</v>
      </c>
      <c r="AA73" s="69"/>
      <c r="AB73" s="69" t="s">
        <v>133</v>
      </c>
      <c r="AC73" s="74" t="s">
        <v>133</v>
      </c>
      <c r="AD73" s="3"/>
      <c r="AE73" s="118">
        <f>IFERROR(INDEX(Last6M_AvgSales_Ref!$B$2:$B$12659,MATCH(D73,Last6M_AvgSales_Ref!$A$2:$A$12659,0)),"")</f>
        <v>43.3333333333333</v>
      </c>
    </row>
    <row r="74" spans="1:31" ht="14.25" customHeight="1">
      <c r="A74" s="74" t="s">
        <v>133</v>
      </c>
      <c r="B74" s="78" t="s">
        <v>26</v>
      </c>
      <c r="C74" s="78" t="s">
        <v>771</v>
      </c>
      <c r="D74" s="105">
        <v>1000004090</v>
      </c>
      <c r="E74" s="105" t="s">
        <v>772</v>
      </c>
      <c r="F74" s="73">
        <v>45524</v>
      </c>
      <c r="G74" s="66" t="str">
        <f t="shared" si="14"/>
        <v>Targeted Dealer</v>
      </c>
      <c r="H74" s="66"/>
      <c r="I74" s="67">
        <v>40</v>
      </c>
      <c r="J74" s="67">
        <f t="shared" si="15"/>
        <v>40</v>
      </c>
      <c r="K74" s="68">
        <v>40</v>
      </c>
      <c r="L74" s="68">
        <f t="shared" si="16"/>
        <v>0</v>
      </c>
      <c r="M74" s="68">
        <f t="shared" si="17"/>
        <v>100</v>
      </c>
      <c r="N74" s="96">
        <v>60</v>
      </c>
      <c r="O74" s="97" t="str">
        <f t="shared" si="18"/>
        <v>June</v>
      </c>
      <c r="P74" s="96">
        <f t="shared" si="19"/>
        <v>60</v>
      </c>
      <c r="Q74" s="98">
        <f t="shared" si="20"/>
        <v>-20</v>
      </c>
      <c r="R74" s="97" t="b">
        <f t="shared" si="21"/>
        <v>0</v>
      </c>
      <c r="S74" s="99" t="str">
        <f t="shared" si="22"/>
        <v>GROWTH</v>
      </c>
      <c r="T74" s="68">
        <v>52</v>
      </c>
      <c r="U74" s="100" t="str">
        <f t="shared" si="23"/>
        <v>May</v>
      </c>
      <c r="V74" s="68">
        <f t="shared" si="24"/>
        <v>52</v>
      </c>
      <c r="W74" s="101">
        <f t="shared" si="25"/>
        <v>-12</v>
      </c>
      <c r="X74" s="102" t="b">
        <f t="shared" si="26"/>
        <v>0</v>
      </c>
      <c r="Y74" s="103" t="str">
        <f t="shared" si="27"/>
        <v>GROWTH</v>
      </c>
      <c r="Z74" s="74">
        <v>0</v>
      </c>
      <c r="AA74" s="69"/>
      <c r="AB74" s="69" t="s">
        <v>133</v>
      </c>
      <c r="AC74" s="74" t="s">
        <v>133</v>
      </c>
      <c r="AD74" s="3"/>
      <c r="AE74" s="118">
        <f>IFERROR(INDEX(Last6M_AvgSales_Ref!$B$2:$B$12659,MATCH(D74,Last6M_AvgSales_Ref!$A$2:$A$12659,0)),"")</f>
        <v>50</v>
      </c>
    </row>
    <row r="75" spans="1:31" ht="14.25" customHeight="1">
      <c r="A75" s="69" t="s">
        <v>133</v>
      </c>
      <c r="B75" s="70" t="s">
        <v>27</v>
      </c>
      <c r="C75" s="71" t="s">
        <v>773</v>
      </c>
      <c r="D75" s="71">
        <v>1000000744</v>
      </c>
      <c r="E75" s="72" t="s">
        <v>774</v>
      </c>
      <c r="F75" s="73">
        <v>38939</v>
      </c>
      <c r="G75" s="66" t="str">
        <f t="shared" si="14"/>
        <v>Targeted Dealer</v>
      </c>
      <c r="H75" s="66"/>
      <c r="I75" s="67">
        <v>230</v>
      </c>
      <c r="J75" s="67">
        <f t="shared" si="15"/>
        <v>230</v>
      </c>
      <c r="K75" s="68">
        <v>245</v>
      </c>
      <c r="L75" s="68">
        <f t="shared" si="16"/>
        <v>-15</v>
      </c>
      <c r="M75" s="68">
        <f t="shared" si="17"/>
        <v>106.5217391304348</v>
      </c>
      <c r="N75" s="96">
        <v>230</v>
      </c>
      <c r="O75" s="97" t="str">
        <f t="shared" si="18"/>
        <v>June</v>
      </c>
      <c r="P75" s="96">
        <f t="shared" si="19"/>
        <v>230</v>
      </c>
      <c r="Q75" s="98">
        <f t="shared" si="20"/>
        <v>15</v>
      </c>
      <c r="R75" s="97" t="b">
        <f t="shared" si="21"/>
        <v>0</v>
      </c>
      <c r="S75" s="99" t="str">
        <f t="shared" si="22"/>
        <v>GROWTH</v>
      </c>
      <c r="T75" s="68">
        <v>227.5</v>
      </c>
      <c r="U75" s="100" t="str">
        <f t="shared" si="23"/>
        <v>May</v>
      </c>
      <c r="V75" s="68">
        <f t="shared" si="24"/>
        <v>227.5</v>
      </c>
      <c r="W75" s="101">
        <f t="shared" si="25"/>
        <v>17.5</v>
      </c>
      <c r="X75" s="102" t="b">
        <f t="shared" si="26"/>
        <v>0</v>
      </c>
      <c r="Y75" s="103" t="str">
        <f t="shared" si="27"/>
        <v>GROWTH</v>
      </c>
      <c r="Z75" s="74">
        <v>0</v>
      </c>
      <c r="AA75" s="69"/>
      <c r="AB75" s="69" t="s">
        <v>133</v>
      </c>
      <c r="AC75" s="69" t="s">
        <v>133</v>
      </c>
      <c r="AD75" s="3"/>
      <c r="AE75" s="118">
        <f>IFERROR(INDEX(Last6M_AvgSales_Ref!$B$2:$B$12659,MATCH(D75,Last6M_AvgSales_Ref!$A$2:$A$12659,0)),"")</f>
        <v>244.77500000000001</v>
      </c>
    </row>
    <row r="76" spans="1:31" ht="14.25" customHeight="1">
      <c r="A76" s="69" t="s">
        <v>133</v>
      </c>
      <c r="B76" s="70" t="s">
        <v>29</v>
      </c>
      <c r="C76" s="71" t="s">
        <v>775</v>
      </c>
      <c r="D76" s="71">
        <v>1000000732</v>
      </c>
      <c r="E76" s="72" t="s">
        <v>776</v>
      </c>
      <c r="F76" s="73">
        <v>39057</v>
      </c>
      <c r="G76" s="66" t="str">
        <f t="shared" si="14"/>
        <v>Targeted Dealer</v>
      </c>
      <c r="H76" s="66"/>
      <c r="I76" s="67">
        <v>4400</v>
      </c>
      <c r="J76" s="67">
        <f t="shared" si="15"/>
        <v>4400</v>
      </c>
      <c r="K76" s="68">
        <v>5377.6</v>
      </c>
      <c r="L76" s="68">
        <f t="shared" si="16"/>
        <v>-977.60000000000036</v>
      </c>
      <c r="M76" s="68">
        <f t="shared" si="17"/>
        <v>122.21818181818183</v>
      </c>
      <c r="N76" s="96">
        <v>4254.5</v>
      </c>
      <c r="O76" s="97" t="str">
        <f t="shared" si="18"/>
        <v>June</v>
      </c>
      <c r="P76" s="96">
        <f t="shared" si="19"/>
        <v>4254.5</v>
      </c>
      <c r="Q76" s="98">
        <f t="shared" si="20"/>
        <v>1123.1000000000004</v>
      </c>
      <c r="R76" s="97" t="b">
        <f t="shared" si="21"/>
        <v>0</v>
      </c>
      <c r="S76" s="99" t="str">
        <f t="shared" si="22"/>
        <v>GROWTH</v>
      </c>
      <c r="T76" s="68">
        <v>4317.3500000000004</v>
      </c>
      <c r="U76" s="100" t="str">
        <f t="shared" si="23"/>
        <v>May</v>
      </c>
      <c r="V76" s="68">
        <f t="shared" si="24"/>
        <v>4317.3500000000004</v>
      </c>
      <c r="W76" s="101">
        <f t="shared" si="25"/>
        <v>1060.25</v>
      </c>
      <c r="X76" s="102" t="b">
        <f t="shared" si="26"/>
        <v>0</v>
      </c>
      <c r="Y76" s="103" t="str">
        <f t="shared" si="27"/>
        <v>GROWTH</v>
      </c>
      <c r="Z76" s="74">
        <v>0</v>
      </c>
      <c r="AA76" s="69"/>
      <c r="AB76" s="69" t="s">
        <v>133</v>
      </c>
      <c r="AC76" s="69" t="s">
        <v>133</v>
      </c>
      <c r="AD76" s="3"/>
      <c r="AE76" s="118">
        <f>IFERROR(INDEX(Last6M_AvgSales_Ref!$B$2:$B$12659,MATCH(D76,Last6M_AvgSales_Ref!$A$2:$A$12659,0)),"")</f>
        <v>5011.8583333333299</v>
      </c>
    </row>
    <row r="77" spans="1:31" ht="14.25" customHeight="1">
      <c r="A77" s="69" t="s">
        <v>133</v>
      </c>
      <c r="B77" s="70" t="s">
        <v>27</v>
      </c>
      <c r="C77" s="71" t="s">
        <v>777</v>
      </c>
      <c r="D77" s="71">
        <v>1000000729</v>
      </c>
      <c r="E77" s="72" t="s">
        <v>778</v>
      </c>
      <c r="F77" s="73">
        <v>39283</v>
      </c>
      <c r="G77" s="66" t="str">
        <f t="shared" si="14"/>
        <v>Targeted Dealer</v>
      </c>
      <c r="H77" s="66"/>
      <c r="I77" s="67">
        <v>20</v>
      </c>
      <c r="J77" s="67">
        <f t="shared" si="15"/>
        <v>20</v>
      </c>
      <c r="K77" s="68">
        <v>2</v>
      </c>
      <c r="L77" s="68">
        <f t="shared" si="16"/>
        <v>18</v>
      </c>
      <c r="M77" s="68">
        <f t="shared" si="17"/>
        <v>10</v>
      </c>
      <c r="N77" s="96">
        <v>8</v>
      </c>
      <c r="O77" s="97" t="str">
        <f t="shared" si="18"/>
        <v>June</v>
      </c>
      <c r="P77" s="96">
        <f t="shared" si="19"/>
        <v>8</v>
      </c>
      <c r="Q77" s="98">
        <f t="shared" si="20"/>
        <v>-6</v>
      </c>
      <c r="R77" s="97" t="b">
        <f t="shared" si="21"/>
        <v>0</v>
      </c>
      <c r="S77" s="99" t="str">
        <f t="shared" si="22"/>
        <v>GROWTH</v>
      </c>
      <c r="T77" s="68">
        <v>3.5</v>
      </c>
      <c r="U77" s="100" t="str">
        <f t="shared" si="23"/>
        <v>May</v>
      </c>
      <c r="V77" s="68">
        <f t="shared" si="24"/>
        <v>3.5</v>
      </c>
      <c r="W77" s="101">
        <f t="shared" si="25"/>
        <v>-1.5</v>
      </c>
      <c r="X77" s="102" t="b">
        <f t="shared" si="26"/>
        <v>0</v>
      </c>
      <c r="Y77" s="103" t="str">
        <f t="shared" si="27"/>
        <v>GROWTH</v>
      </c>
      <c r="Z77" s="74">
        <v>0</v>
      </c>
      <c r="AA77" s="69"/>
      <c r="AB77" s="69" t="s">
        <v>133</v>
      </c>
      <c r="AC77" s="69" t="s">
        <v>133</v>
      </c>
      <c r="AD77" s="3"/>
      <c r="AE77" s="118">
        <f>IFERROR(INDEX(Last6M_AvgSales_Ref!$B$2:$B$12659,MATCH(D77,Last6M_AvgSales_Ref!$A$2:$A$12659,0)),"")</f>
        <v>9.75</v>
      </c>
    </row>
    <row r="78" spans="1:31" ht="14.25" customHeight="1">
      <c r="A78" s="69" t="s">
        <v>133</v>
      </c>
      <c r="B78" s="70" t="s">
        <v>29</v>
      </c>
      <c r="C78" s="71" t="s">
        <v>779</v>
      </c>
      <c r="D78" s="71">
        <v>1000000737</v>
      </c>
      <c r="E78" s="72" t="s">
        <v>780</v>
      </c>
      <c r="F78" s="73">
        <v>39746</v>
      </c>
      <c r="G78" s="66" t="str">
        <f t="shared" si="14"/>
        <v>Targeted Dealer</v>
      </c>
      <c r="H78" s="66"/>
      <c r="I78" s="67">
        <v>1070</v>
      </c>
      <c r="J78" s="67">
        <f t="shared" si="15"/>
        <v>1070</v>
      </c>
      <c r="K78" s="68">
        <v>1335</v>
      </c>
      <c r="L78" s="68">
        <f t="shared" si="16"/>
        <v>-265</v>
      </c>
      <c r="M78" s="68">
        <f t="shared" si="17"/>
        <v>124.76635514018692</v>
      </c>
      <c r="N78" s="96">
        <v>1175</v>
      </c>
      <c r="O78" s="97" t="str">
        <f t="shared" si="18"/>
        <v>June</v>
      </c>
      <c r="P78" s="96">
        <f t="shared" si="19"/>
        <v>1175</v>
      </c>
      <c r="Q78" s="98">
        <f t="shared" si="20"/>
        <v>160</v>
      </c>
      <c r="R78" s="97" t="b">
        <f t="shared" si="21"/>
        <v>0</v>
      </c>
      <c r="S78" s="99" t="str">
        <f t="shared" si="22"/>
        <v>GROWTH</v>
      </c>
      <c r="T78" s="68">
        <v>1035</v>
      </c>
      <c r="U78" s="100" t="str">
        <f t="shared" si="23"/>
        <v>May</v>
      </c>
      <c r="V78" s="68">
        <f t="shared" si="24"/>
        <v>1035</v>
      </c>
      <c r="W78" s="101">
        <f t="shared" si="25"/>
        <v>300</v>
      </c>
      <c r="X78" s="102" t="b">
        <f t="shared" si="26"/>
        <v>0</v>
      </c>
      <c r="Y78" s="103" t="str">
        <f t="shared" si="27"/>
        <v>GROWTH</v>
      </c>
      <c r="Z78" s="74">
        <v>0</v>
      </c>
      <c r="AA78" s="69"/>
      <c r="AB78" s="69" t="s">
        <v>133</v>
      </c>
      <c r="AC78" s="69" t="s">
        <v>133</v>
      </c>
      <c r="AD78" s="3"/>
      <c r="AE78" s="118">
        <f>IFERROR(INDEX(Last6M_AvgSales_Ref!$B$2:$B$12659,MATCH(D78,Last6M_AvgSales_Ref!$A$2:$A$12659,0)),"")</f>
        <v>1249.05</v>
      </c>
    </row>
    <row r="79" spans="1:31" ht="14.25" customHeight="1">
      <c r="A79" s="69" t="s">
        <v>133</v>
      </c>
      <c r="B79" s="70" t="s">
        <v>27</v>
      </c>
      <c r="C79" s="71" t="s">
        <v>781</v>
      </c>
      <c r="D79" s="71">
        <v>1000000733</v>
      </c>
      <c r="E79" s="72" t="s">
        <v>782</v>
      </c>
      <c r="F79" s="73">
        <v>39996</v>
      </c>
      <c r="G79" s="66" t="str">
        <f t="shared" si="14"/>
        <v>Targeted Dealer</v>
      </c>
      <c r="H79" s="66"/>
      <c r="I79" s="67">
        <v>170</v>
      </c>
      <c r="J79" s="67">
        <f t="shared" si="15"/>
        <v>170</v>
      </c>
      <c r="K79" s="68">
        <v>184.25</v>
      </c>
      <c r="L79" s="68">
        <f t="shared" si="16"/>
        <v>-14.25</v>
      </c>
      <c r="M79" s="68">
        <f t="shared" si="17"/>
        <v>108.38235294117648</v>
      </c>
      <c r="N79" s="96">
        <v>65</v>
      </c>
      <c r="O79" s="97" t="str">
        <f t="shared" si="18"/>
        <v>June</v>
      </c>
      <c r="P79" s="96">
        <f t="shared" si="19"/>
        <v>65</v>
      </c>
      <c r="Q79" s="98">
        <f t="shared" si="20"/>
        <v>119.25</v>
      </c>
      <c r="R79" s="97" t="b">
        <f t="shared" si="21"/>
        <v>0</v>
      </c>
      <c r="S79" s="99" t="str">
        <f t="shared" si="22"/>
        <v>GROWTH</v>
      </c>
      <c r="T79" s="68">
        <v>168</v>
      </c>
      <c r="U79" s="100" t="str">
        <f t="shared" si="23"/>
        <v>May</v>
      </c>
      <c r="V79" s="68">
        <f t="shared" si="24"/>
        <v>168</v>
      </c>
      <c r="W79" s="101">
        <f t="shared" si="25"/>
        <v>16.25</v>
      </c>
      <c r="X79" s="102" t="b">
        <f t="shared" si="26"/>
        <v>0</v>
      </c>
      <c r="Y79" s="103" t="str">
        <f t="shared" si="27"/>
        <v>GROWTH</v>
      </c>
      <c r="Z79" s="74">
        <v>0</v>
      </c>
      <c r="AA79" s="69"/>
      <c r="AB79" s="69" t="s">
        <v>133</v>
      </c>
      <c r="AC79" s="69" t="s">
        <v>133</v>
      </c>
      <c r="AD79" s="3"/>
      <c r="AE79" s="118">
        <f>IFERROR(INDEX(Last6M_AvgSales_Ref!$B$2:$B$12659,MATCH(D79,Last6M_AvgSales_Ref!$A$2:$A$12659,0)),"")</f>
        <v>103.041666666667</v>
      </c>
    </row>
    <row r="80" spans="1:31" ht="14.25" customHeight="1">
      <c r="A80" s="69" t="s">
        <v>133</v>
      </c>
      <c r="B80" s="70" t="s">
        <v>27</v>
      </c>
      <c r="C80" s="71" t="s">
        <v>783</v>
      </c>
      <c r="D80" s="71">
        <v>1000000745</v>
      </c>
      <c r="E80" s="72" t="s">
        <v>784</v>
      </c>
      <c r="F80" s="73">
        <v>40655</v>
      </c>
      <c r="G80" s="66" t="str">
        <f t="shared" si="14"/>
        <v>Targeted Dealer</v>
      </c>
      <c r="H80" s="66"/>
      <c r="I80" s="67">
        <v>30</v>
      </c>
      <c r="J80" s="67">
        <f t="shared" si="15"/>
        <v>30</v>
      </c>
      <c r="K80" s="68">
        <v>39</v>
      </c>
      <c r="L80" s="68">
        <f t="shared" si="16"/>
        <v>-9</v>
      </c>
      <c r="M80" s="68">
        <f t="shared" si="17"/>
        <v>130</v>
      </c>
      <c r="N80" s="96">
        <v>33.5</v>
      </c>
      <c r="O80" s="97" t="str">
        <f t="shared" si="18"/>
        <v>June</v>
      </c>
      <c r="P80" s="96">
        <f t="shared" si="19"/>
        <v>33.5</v>
      </c>
      <c r="Q80" s="98">
        <f t="shared" si="20"/>
        <v>5.5</v>
      </c>
      <c r="R80" s="97" t="b">
        <f t="shared" si="21"/>
        <v>0</v>
      </c>
      <c r="S80" s="99" t="str">
        <f t="shared" si="22"/>
        <v>GROWTH</v>
      </c>
      <c r="T80" s="68">
        <v>20</v>
      </c>
      <c r="U80" s="100" t="str">
        <f t="shared" si="23"/>
        <v>May</v>
      </c>
      <c r="V80" s="68">
        <f t="shared" si="24"/>
        <v>20</v>
      </c>
      <c r="W80" s="101">
        <f t="shared" si="25"/>
        <v>19</v>
      </c>
      <c r="X80" s="102" t="b">
        <f t="shared" si="26"/>
        <v>0</v>
      </c>
      <c r="Y80" s="103" t="str">
        <f t="shared" si="27"/>
        <v>GROWTH</v>
      </c>
      <c r="Z80" s="74">
        <v>0</v>
      </c>
      <c r="AA80" s="69"/>
      <c r="AB80" s="69" t="s">
        <v>133</v>
      </c>
      <c r="AC80" s="69" t="s">
        <v>133</v>
      </c>
      <c r="AD80" s="3"/>
      <c r="AE80" s="118">
        <f>IFERROR(INDEX(Last6M_AvgSales_Ref!$B$2:$B$12659,MATCH(D80,Last6M_AvgSales_Ref!$A$2:$A$12659,0)),"")</f>
        <v>43.4166666666667</v>
      </c>
    </row>
    <row r="81" spans="1:31" ht="14.25" customHeight="1">
      <c r="A81" s="69" t="s">
        <v>133</v>
      </c>
      <c r="B81" s="70" t="s">
        <v>27</v>
      </c>
      <c r="C81" s="71" t="s">
        <v>785</v>
      </c>
      <c r="D81" s="71">
        <v>1000000740</v>
      </c>
      <c r="E81" s="72" t="s">
        <v>786</v>
      </c>
      <c r="F81" s="73">
        <v>40669</v>
      </c>
      <c r="G81" s="66" t="str">
        <f t="shared" si="14"/>
        <v>Targeted Dealer</v>
      </c>
      <c r="H81" s="66"/>
      <c r="I81" s="67">
        <v>65</v>
      </c>
      <c r="J81" s="67">
        <f t="shared" si="15"/>
        <v>65</v>
      </c>
      <c r="K81" s="68">
        <v>40</v>
      </c>
      <c r="L81" s="68">
        <f t="shared" si="16"/>
        <v>25</v>
      </c>
      <c r="M81" s="68">
        <f t="shared" si="17"/>
        <v>61.538461538461533</v>
      </c>
      <c r="N81" s="96">
        <v>35</v>
      </c>
      <c r="O81" s="97" t="str">
        <f t="shared" si="18"/>
        <v>June</v>
      </c>
      <c r="P81" s="96">
        <f t="shared" si="19"/>
        <v>35</v>
      </c>
      <c r="Q81" s="98">
        <f t="shared" si="20"/>
        <v>5</v>
      </c>
      <c r="R81" s="97" t="b">
        <f t="shared" si="21"/>
        <v>0</v>
      </c>
      <c r="S81" s="99" t="str">
        <f t="shared" si="22"/>
        <v>GROWTH</v>
      </c>
      <c r="T81" s="68">
        <v>71</v>
      </c>
      <c r="U81" s="100" t="str">
        <f t="shared" si="23"/>
        <v>May</v>
      </c>
      <c r="V81" s="68">
        <f t="shared" si="24"/>
        <v>71</v>
      </c>
      <c r="W81" s="101">
        <f t="shared" si="25"/>
        <v>-31</v>
      </c>
      <c r="X81" s="102" t="b">
        <f t="shared" si="26"/>
        <v>0</v>
      </c>
      <c r="Y81" s="103" t="str">
        <f t="shared" si="27"/>
        <v>GROWTH</v>
      </c>
      <c r="Z81" s="74">
        <v>0</v>
      </c>
      <c r="AA81" s="69"/>
      <c r="AB81" s="69" t="s">
        <v>133</v>
      </c>
      <c r="AC81" s="69" t="s">
        <v>133</v>
      </c>
      <c r="AD81" s="3"/>
      <c r="AE81" s="118">
        <f>IFERROR(INDEX(Last6M_AvgSales_Ref!$B$2:$B$12659,MATCH(D81,Last6M_AvgSales_Ref!$A$2:$A$12659,0)),"")</f>
        <v>65.375</v>
      </c>
    </row>
    <row r="82" spans="1:31" ht="14.25" customHeight="1">
      <c r="A82" s="69" t="s">
        <v>133</v>
      </c>
      <c r="B82" s="70" t="s">
        <v>29</v>
      </c>
      <c r="C82" s="71" t="s">
        <v>787</v>
      </c>
      <c r="D82" s="71">
        <v>1000000722</v>
      </c>
      <c r="E82" s="72" t="s">
        <v>788</v>
      </c>
      <c r="F82" s="73">
        <v>41212</v>
      </c>
      <c r="G82" s="66" t="str">
        <f t="shared" si="14"/>
        <v>Targeted Dealer</v>
      </c>
      <c r="H82" s="66"/>
      <c r="I82" s="67">
        <v>160</v>
      </c>
      <c r="J82" s="67">
        <f t="shared" si="15"/>
        <v>160</v>
      </c>
      <c r="K82" s="68">
        <v>170</v>
      </c>
      <c r="L82" s="68">
        <f t="shared" si="16"/>
        <v>-10</v>
      </c>
      <c r="M82" s="68">
        <f t="shared" si="17"/>
        <v>106.25</v>
      </c>
      <c r="N82" s="96">
        <v>125</v>
      </c>
      <c r="O82" s="97" t="str">
        <f t="shared" si="18"/>
        <v>June</v>
      </c>
      <c r="P82" s="96">
        <f t="shared" si="19"/>
        <v>125</v>
      </c>
      <c r="Q82" s="98">
        <f t="shared" si="20"/>
        <v>45</v>
      </c>
      <c r="R82" s="97" t="b">
        <f t="shared" si="21"/>
        <v>0</v>
      </c>
      <c r="S82" s="99" t="str">
        <f t="shared" si="22"/>
        <v>GROWTH</v>
      </c>
      <c r="T82" s="68">
        <v>170</v>
      </c>
      <c r="U82" s="100" t="str">
        <f t="shared" si="23"/>
        <v>May</v>
      </c>
      <c r="V82" s="68">
        <f t="shared" si="24"/>
        <v>170</v>
      </c>
      <c r="W82" s="101">
        <f t="shared" si="25"/>
        <v>0</v>
      </c>
      <c r="X82" s="102" t="b">
        <f t="shared" si="26"/>
        <v>0</v>
      </c>
      <c r="Y82" s="103" t="str">
        <f t="shared" si="27"/>
        <v>GROWTH</v>
      </c>
      <c r="Z82" s="74">
        <v>0</v>
      </c>
      <c r="AA82" s="69"/>
      <c r="AB82" s="69" t="s">
        <v>133</v>
      </c>
      <c r="AC82" s="69" t="s">
        <v>133</v>
      </c>
      <c r="AD82" s="3"/>
      <c r="AE82" s="118">
        <f>IFERROR(INDEX(Last6M_AvgSales_Ref!$B$2:$B$12659,MATCH(D82,Last6M_AvgSales_Ref!$A$2:$A$12659,0)),"")</f>
        <v>165</v>
      </c>
    </row>
    <row r="83" spans="1:31" ht="14.25" customHeight="1">
      <c r="A83" s="69" t="s">
        <v>133</v>
      </c>
      <c r="B83" s="70" t="s">
        <v>27</v>
      </c>
      <c r="C83" s="71" t="s">
        <v>789</v>
      </c>
      <c r="D83" s="71">
        <v>1000000735</v>
      </c>
      <c r="E83" s="72" t="s">
        <v>790</v>
      </c>
      <c r="F83" s="73">
        <v>41372</v>
      </c>
      <c r="G83" s="66" t="str">
        <f t="shared" si="14"/>
        <v>Targeted Dealer</v>
      </c>
      <c r="H83" s="66"/>
      <c r="I83" s="67">
        <v>400</v>
      </c>
      <c r="J83" s="67">
        <f t="shared" si="15"/>
        <v>400</v>
      </c>
      <c r="K83" s="68">
        <v>480</v>
      </c>
      <c r="L83" s="68">
        <f t="shared" si="16"/>
        <v>-80</v>
      </c>
      <c r="M83" s="68">
        <f t="shared" si="17"/>
        <v>120</v>
      </c>
      <c r="N83" s="96">
        <v>408.9</v>
      </c>
      <c r="O83" s="97" t="str">
        <f t="shared" si="18"/>
        <v>June</v>
      </c>
      <c r="P83" s="96">
        <f t="shared" si="19"/>
        <v>408.9</v>
      </c>
      <c r="Q83" s="98">
        <f t="shared" si="20"/>
        <v>71.100000000000023</v>
      </c>
      <c r="R83" s="97" t="b">
        <f t="shared" si="21"/>
        <v>0</v>
      </c>
      <c r="S83" s="99" t="str">
        <f t="shared" si="22"/>
        <v>GROWTH</v>
      </c>
      <c r="T83" s="68">
        <v>260</v>
      </c>
      <c r="U83" s="100" t="str">
        <f t="shared" si="23"/>
        <v>May</v>
      </c>
      <c r="V83" s="68">
        <f t="shared" si="24"/>
        <v>260</v>
      </c>
      <c r="W83" s="101">
        <f t="shared" si="25"/>
        <v>220</v>
      </c>
      <c r="X83" s="102" t="b">
        <f t="shared" si="26"/>
        <v>0</v>
      </c>
      <c r="Y83" s="103" t="str">
        <f t="shared" si="27"/>
        <v>GROWTH</v>
      </c>
      <c r="Z83" s="74">
        <v>0</v>
      </c>
      <c r="AA83" s="69"/>
      <c r="AB83" s="69" t="s">
        <v>133</v>
      </c>
      <c r="AC83" s="69" t="s">
        <v>133</v>
      </c>
      <c r="AD83" s="3"/>
      <c r="AE83" s="118">
        <f>IFERROR(INDEX(Last6M_AvgSales_Ref!$B$2:$B$12659,MATCH(D83,Last6M_AvgSales_Ref!$A$2:$A$12659,0)),"")</f>
        <v>516.08333333333303</v>
      </c>
    </row>
    <row r="84" spans="1:31" ht="14.25" customHeight="1">
      <c r="A84" s="69" t="s">
        <v>133</v>
      </c>
      <c r="B84" s="70" t="s">
        <v>29</v>
      </c>
      <c r="C84" s="71" t="s">
        <v>791</v>
      </c>
      <c r="D84" s="71">
        <v>1000000728</v>
      </c>
      <c r="E84" s="72" t="s">
        <v>792</v>
      </c>
      <c r="F84" s="73">
        <v>41470</v>
      </c>
      <c r="G84" s="66" t="str">
        <f t="shared" si="14"/>
        <v>Targeted Dealer</v>
      </c>
      <c r="H84" s="66"/>
      <c r="I84" s="67">
        <v>40</v>
      </c>
      <c r="J84" s="67">
        <f t="shared" si="15"/>
        <v>40</v>
      </c>
      <c r="K84" s="68">
        <v>40</v>
      </c>
      <c r="L84" s="68">
        <f t="shared" si="16"/>
        <v>0</v>
      </c>
      <c r="M84" s="68">
        <f t="shared" si="17"/>
        <v>100</v>
      </c>
      <c r="N84" s="96">
        <v>40</v>
      </c>
      <c r="O84" s="97" t="str">
        <f t="shared" si="18"/>
        <v>June</v>
      </c>
      <c r="P84" s="96">
        <f t="shared" si="19"/>
        <v>40</v>
      </c>
      <c r="Q84" s="98">
        <f t="shared" si="20"/>
        <v>0</v>
      </c>
      <c r="R84" s="97" t="b">
        <f t="shared" si="21"/>
        <v>0</v>
      </c>
      <c r="S84" s="99" t="str">
        <f t="shared" si="22"/>
        <v>GROWTH</v>
      </c>
      <c r="T84" s="68">
        <v>40</v>
      </c>
      <c r="U84" s="100" t="str">
        <f t="shared" si="23"/>
        <v>May</v>
      </c>
      <c r="V84" s="68">
        <f t="shared" si="24"/>
        <v>40</v>
      </c>
      <c r="W84" s="101">
        <f t="shared" si="25"/>
        <v>0</v>
      </c>
      <c r="X84" s="102" t="b">
        <f t="shared" si="26"/>
        <v>0</v>
      </c>
      <c r="Y84" s="103" t="str">
        <f t="shared" si="27"/>
        <v>GROWTH</v>
      </c>
      <c r="Z84" s="74">
        <v>0</v>
      </c>
      <c r="AA84" s="69"/>
      <c r="AB84" s="69" t="s">
        <v>133</v>
      </c>
      <c r="AC84" s="69" t="s">
        <v>133</v>
      </c>
      <c r="AD84" s="3"/>
      <c r="AE84" s="118">
        <f>IFERROR(INDEX(Last6M_AvgSales_Ref!$B$2:$B$12659,MATCH(D84,Last6M_AvgSales_Ref!$A$2:$A$12659,0)),"")</f>
        <v>27.9166666666667</v>
      </c>
    </row>
    <row r="85" spans="1:31" ht="14.25" customHeight="1">
      <c r="A85" s="69" t="s">
        <v>133</v>
      </c>
      <c r="B85" s="70" t="s">
        <v>27</v>
      </c>
      <c r="C85" s="71" t="s">
        <v>793</v>
      </c>
      <c r="D85" s="71">
        <v>1000000742</v>
      </c>
      <c r="E85" s="72" t="s">
        <v>794</v>
      </c>
      <c r="F85" s="73">
        <v>41505</v>
      </c>
      <c r="G85" s="66" t="str">
        <f t="shared" si="14"/>
        <v>Targeted Dealer</v>
      </c>
      <c r="H85" s="66"/>
      <c r="I85" s="67">
        <v>630</v>
      </c>
      <c r="J85" s="67">
        <f t="shared" si="15"/>
        <v>630</v>
      </c>
      <c r="K85" s="68">
        <v>562</v>
      </c>
      <c r="L85" s="68">
        <f t="shared" si="16"/>
        <v>68</v>
      </c>
      <c r="M85" s="68">
        <f t="shared" si="17"/>
        <v>89.206349206349202</v>
      </c>
      <c r="N85" s="96">
        <v>474</v>
      </c>
      <c r="O85" s="97" t="str">
        <f t="shared" si="18"/>
        <v>June</v>
      </c>
      <c r="P85" s="96">
        <f t="shared" si="19"/>
        <v>474</v>
      </c>
      <c r="Q85" s="98">
        <f t="shared" si="20"/>
        <v>88</v>
      </c>
      <c r="R85" s="97" t="b">
        <f t="shared" si="21"/>
        <v>0</v>
      </c>
      <c r="S85" s="99" t="str">
        <f t="shared" si="22"/>
        <v>GROWTH</v>
      </c>
      <c r="T85" s="68">
        <v>578.75</v>
      </c>
      <c r="U85" s="100" t="str">
        <f t="shared" si="23"/>
        <v>May</v>
      </c>
      <c r="V85" s="68">
        <f t="shared" si="24"/>
        <v>578.75</v>
      </c>
      <c r="W85" s="101">
        <f t="shared" si="25"/>
        <v>-16.75</v>
      </c>
      <c r="X85" s="102" t="b">
        <f t="shared" si="26"/>
        <v>0</v>
      </c>
      <c r="Y85" s="103" t="str">
        <f t="shared" si="27"/>
        <v>GROWTH</v>
      </c>
      <c r="Z85" s="74">
        <v>0</v>
      </c>
      <c r="AA85" s="69"/>
      <c r="AB85" s="69" t="s">
        <v>133</v>
      </c>
      <c r="AC85" s="69" t="s">
        <v>133</v>
      </c>
      <c r="AD85" s="3"/>
      <c r="AE85" s="118">
        <f>IFERROR(INDEX(Last6M_AvgSales_Ref!$B$2:$B$12659,MATCH(D85,Last6M_AvgSales_Ref!$A$2:$A$12659,0)),"")</f>
        <v>731.97500000000002</v>
      </c>
    </row>
    <row r="86" spans="1:31" ht="14.25" customHeight="1">
      <c r="A86" s="69" t="s">
        <v>133</v>
      </c>
      <c r="B86" s="70" t="s">
        <v>29</v>
      </c>
      <c r="C86" s="71" t="s">
        <v>795</v>
      </c>
      <c r="D86" s="71">
        <v>1000000726</v>
      </c>
      <c r="E86" s="72" t="s">
        <v>796</v>
      </c>
      <c r="F86" s="73">
        <v>41701</v>
      </c>
      <c r="G86" s="66" t="str">
        <f t="shared" si="14"/>
        <v>Targeted Dealer</v>
      </c>
      <c r="H86" s="66"/>
      <c r="I86" s="67">
        <v>100</v>
      </c>
      <c r="J86" s="67">
        <f t="shared" si="15"/>
        <v>100</v>
      </c>
      <c r="K86" s="68">
        <v>95</v>
      </c>
      <c r="L86" s="68">
        <f t="shared" si="16"/>
        <v>5</v>
      </c>
      <c r="M86" s="68">
        <f t="shared" si="17"/>
        <v>95</v>
      </c>
      <c r="N86" s="96">
        <v>80</v>
      </c>
      <c r="O86" s="97" t="str">
        <f t="shared" si="18"/>
        <v>June</v>
      </c>
      <c r="P86" s="96">
        <f t="shared" si="19"/>
        <v>80</v>
      </c>
      <c r="Q86" s="98">
        <f t="shared" si="20"/>
        <v>15</v>
      </c>
      <c r="R86" s="97" t="b">
        <f t="shared" si="21"/>
        <v>0</v>
      </c>
      <c r="S86" s="99" t="str">
        <f t="shared" si="22"/>
        <v>GROWTH</v>
      </c>
      <c r="T86" s="68">
        <v>80</v>
      </c>
      <c r="U86" s="100" t="str">
        <f t="shared" si="23"/>
        <v>May</v>
      </c>
      <c r="V86" s="68">
        <f t="shared" si="24"/>
        <v>80</v>
      </c>
      <c r="W86" s="101">
        <f t="shared" si="25"/>
        <v>15</v>
      </c>
      <c r="X86" s="102" t="b">
        <f t="shared" si="26"/>
        <v>0</v>
      </c>
      <c r="Y86" s="103" t="str">
        <f t="shared" si="27"/>
        <v>GROWTH</v>
      </c>
      <c r="Z86" s="74">
        <v>0</v>
      </c>
      <c r="AA86" s="69"/>
      <c r="AB86" s="69" t="s">
        <v>133</v>
      </c>
      <c r="AC86" s="69" t="s">
        <v>133</v>
      </c>
      <c r="AD86" s="3"/>
      <c r="AE86" s="118">
        <f>IFERROR(INDEX(Last6M_AvgSales_Ref!$B$2:$B$12659,MATCH(D86,Last6M_AvgSales_Ref!$A$2:$A$12659,0)),"")</f>
        <v>110.833333333333</v>
      </c>
    </row>
    <row r="87" spans="1:31" ht="14.25" customHeight="1">
      <c r="A87" s="69" t="s">
        <v>133</v>
      </c>
      <c r="B87" s="70" t="s">
        <v>27</v>
      </c>
      <c r="C87" s="71" t="s">
        <v>797</v>
      </c>
      <c r="D87" s="71">
        <v>1000000746</v>
      </c>
      <c r="E87" s="72" t="s">
        <v>798</v>
      </c>
      <c r="F87" s="73">
        <v>42216</v>
      </c>
      <c r="G87" s="66" t="str">
        <f t="shared" si="14"/>
        <v>Targeted Dealer</v>
      </c>
      <c r="H87" s="66"/>
      <c r="I87" s="67">
        <v>120</v>
      </c>
      <c r="J87" s="67">
        <f t="shared" si="15"/>
        <v>120</v>
      </c>
      <c r="K87" s="68">
        <v>160</v>
      </c>
      <c r="L87" s="68">
        <f t="shared" si="16"/>
        <v>-40</v>
      </c>
      <c r="M87" s="68">
        <f t="shared" si="17"/>
        <v>133.33333333333334</v>
      </c>
      <c r="N87" s="96">
        <v>144</v>
      </c>
      <c r="O87" s="97" t="str">
        <f t="shared" si="18"/>
        <v>June</v>
      </c>
      <c r="P87" s="96">
        <f t="shared" si="19"/>
        <v>144</v>
      </c>
      <c r="Q87" s="98">
        <f t="shared" si="20"/>
        <v>16</v>
      </c>
      <c r="R87" s="97" t="b">
        <f t="shared" si="21"/>
        <v>0</v>
      </c>
      <c r="S87" s="99" t="str">
        <f t="shared" si="22"/>
        <v>GROWTH</v>
      </c>
      <c r="T87" s="68">
        <v>90</v>
      </c>
      <c r="U87" s="100" t="str">
        <f t="shared" si="23"/>
        <v>May</v>
      </c>
      <c r="V87" s="68">
        <f t="shared" si="24"/>
        <v>90</v>
      </c>
      <c r="W87" s="101">
        <f t="shared" si="25"/>
        <v>70</v>
      </c>
      <c r="X87" s="102" t="b">
        <f t="shared" si="26"/>
        <v>0</v>
      </c>
      <c r="Y87" s="103" t="str">
        <f t="shared" si="27"/>
        <v>GROWTH</v>
      </c>
      <c r="Z87" s="74">
        <v>0</v>
      </c>
      <c r="AA87" s="69"/>
      <c r="AB87" s="69" t="s">
        <v>133</v>
      </c>
      <c r="AC87" s="69" t="s">
        <v>133</v>
      </c>
      <c r="AD87" s="3"/>
      <c r="AE87" s="118">
        <f>IFERROR(INDEX(Last6M_AvgSales_Ref!$B$2:$B$12659,MATCH(D87,Last6M_AvgSales_Ref!$A$2:$A$12659,0)),"")</f>
        <v>150</v>
      </c>
    </row>
    <row r="88" spans="1:31" ht="14.25" customHeight="1">
      <c r="A88" s="69" t="s">
        <v>133</v>
      </c>
      <c r="B88" s="70" t="s">
        <v>29</v>
      </c>
      <c r="C88" s="71" t="s">
        <v>799</v>
      </c>
      <c r="D88" s="71">
        <v>1000000741</v>
      </c>
      <c r="E88" s="72" t="s">
        <v>800</v>
      </c>
      <c r="F88" s="73">
        <v>42889</v>
      </c>
      <c r="G88" s="66" t="str">
        <f t="shared" si="14"/>
        <v>Targeted Dealer</v>
      </c>
      <c r="H88" s="66"/>
      <c r="I88" s="67">
        <v>160</v>
      </c>
      <c r="J88" s="67">
        <f t="shared" si="15"/>
        <v>160</v>
      </c>
      <c r="K88" s="68">
        <v>160</v>
      </c>
      <c r="L88" s="68">
        <f t="shared" si="16"/>
        <v>0</v>
      </c>
      <c r="M88" s="68">
        <f t="shared" si="17"/>
        <v>100</v>
      </c>
      <c r="N88" s="96">
        <v>160</v>
      </c>
      <c r="O88" s="97" t="str">
        <f t="shared" si="18"/>
        <v>June</v>
      </c>
      <c r="P88" s="96">
        <f t="shared" si="19"/>
        <v>160</v>
      </c>
      <c r="Q88" s="98">
        <f t="shared" si="20"/>
        <v>0</v>
      </c>
      <c r="R88" s="97" t="b">
        <f t="shared" si="21"/>
        <v>0</v>
      </c>
      <c r="S88" s="99" t="str">
        <f t="shared" si="22"/>
        <v>GROWTH</v>
      </c>
      <c r="T88" s="68">
        <v>100</v>
      </c>
      <c r="U88" s="100" t="str">
        <f t="shared" si="23"/>
        <v>May</v>
      </c>
      <c r="V88" s="68">
        <f t="shared" si="24"/>
        <v>100</v>
      </c>
      <c r="W88" s="101">
        <f t="shared" si="25"/>
        <v>60</v>
      </c>
      <c r="X88" s="102" t="b">
        <f t="shared" si="26"/>
        <v>0</v>
      </c>
      <c r="Y88" s="103" t="str">
        <f t="shared" si="27"/>
        <v>GROWTH</v>
      </c>
      <c r="Z88" s="74">
        <v>0</v>
      </c>
      <c r="AA88" s="69"/>
      <c r="AB88" s="69" t="s">
        <v>133</v>
      </c>
      <c r="AC88" s="69" t="s">
        <v>133</v>
      </c>
      <c r="AD88" s="3"/>
      <c r="AE88" s="118">
        <f>IFERROR(INDEX(Last6M_AvgSales_Ref!$B$2:$B$12659,MATCH(D88,Last6M_AvgSales_Ref!$A$2:$A$12659,0)),"")</f>
        <v>190.833333333333</v>
      </c>
    </row>
    <row r="89" spans="1:31" ht="14.25" customHeight="1">
      <c r="A89" s="69" t="s">
        <v>133</v>
      </c>
      <c r="B89" s="70" t="s">
        <v>27</v>
      </c>
      <c r="C89" s="71" t="s">
        <v>801</v>
      </c>
      <c r="D89" s="71">
        <v>1000000736</v>
      </c>
      <c r="E89" s="72" t="s">
        <v>802</v>
      </c>
      <c r="F89" s="73">
        <v>42929</v>
      </c>
      <c r="G89" s="66" t="str">
        <f t="shared" si="14"/>
        <v>Targeted Dealer</v>
      </c>
      <c r="H89" s="66"/>
      <c r="I89" s="67">
        <v>630</v>
      </c>
      <c r="J89" s="67">
        <f t="shared" si="15"/>
        <v>630</v>
      </c>
      <c r="K89" s="68">
        <v>749</v>
      </c>
      <c r="L89" s="68">
        <f t="shared" si="16"/>
        <v>-119</v>
      </c>
      <c r="M89" s="68">
        <f t="shared" si="17"/>
        <v>118.88888888888889</v>
      </c>
      <c r="N89" s="96">
        <v>662.5</v>
      </c>
      <c r="O89" s="97" t="str">
        <f t="shared" si="18"/>
        <v>June</v>
      </c>
      <c r="P89" s="96">
        <f t="shared" si="19"/>
        <v>662.5</v>
      </c>
      <c r="Q89" s="98">
        <f t="shared" si="20"/>
        <v>86.5</v>
      </c>
      <c r="R89" s="97" t="b">
        <f t="shared" si="21"/>
        <v>0</v>
      </c>
      <c r="S89" s="99" t="str">
        <f t="shared" si="22"/>
        <v>GROWTH</v>
      </c>
      <c r="T89" s="68">
        <v>613.25</v>
      </c>
      <c r="U89" s="100" t="str">
        <f t="shared" si="23"/>
        <v>May</v>
      </c>
      <c r="V89" s="68">
        <f t="shared" si="24"/>
        <v>613.25</v>
      </c>
      <c r="W89" s="101">
        <f t="shared" si="25"/>
        <v>135.75</v>
      </c>
      <c r="X89" s="102" t="b">
        <f t="shared" si="26"/>
        <v>0</v>
      </c>
      <c r="Y89" s="103" t="str">
        <f t="shared" si="27"/>
        <v>GROWTH</v>
      </c>
      <c r="Z89" s="74">
        <v>0</v>
      </c>
      <c r="AA89" s="69"/>
      <c r="AB89" s="69" t="s">
        <v>133</v>
      </c>
      <c r="AC89" s="69" t="s">
        <v>133</v>
      </c>
      <c r="AD89" s="3"/>
      <c r="AE89" s="118">
        <f>IFERROR(INDEX(Last6M_AvgSales_Ref!$B$2:$B$12659,MATCH(D89,Last6M_AvgSales_Ref!$A$2:$A$12659,0)),"")</f>
        <v>808.75</v>
      </c>
    </row>
    <row r="90" spans="1:31" ht="14.25" customHeight="1">
      <c r="A90" s="69" t="s">
        <v>133</v>
      </c>
      <c r="B90" s="70" t="s">
        <v>29</v>
      </c>
      <c r="C90" s="71" t="s">
        <v>803</v>
      </c>
      <c r="D90" s="71">
        <v>1000000725</v>
      </c>
      <c r="E90" s="72" t="s">
        <v>804</v>
      </c>
      <c r="F90" s="73">
        <v>43252</v>
      </c>
      <c r="G90" s="66" t="str">
        <f t="shared" si="14"/>
        <v>Targeted Dealer</v>
      </c>
      <c r="H90" s="66"/>
      <c r="I90" s="67">
        <v>280</v>
      </c>
      <c r="J90" s="67">
        <f t="shared" si="15"/>
        <v>280</v>
      </c>
      <c r="K90" s="68">
        <v>180</v>
      </c>
      <c r="L90" s="68">
        <f t="shared" si="16"/>
        <v>100</v>
      </c>
      <c r="M90" s="68">
        <f t="shared" si="17"/>
        <v>64.285714285714292</v>
      </c>
      <c r="N90" s="96">
        <v>155</v>
      </c>
      <c r="O90" s="97" t="str">
        <f t="shared" si="18"/>
        <v>June</v>
      </c>
      <c r="P90" s="96">
        <f t="shared" si="19"/>
        <v>155</v>
      </c>
      <c r="Q90" s="98">
        <f t="shared" si="20"/>
        <v>25</v>
      </c>
      <c r="R90" s="97" t="b">
        <f t="shared" si="21"/>
        <v>0</v>
      </c>
      <c r="S90" s="99" t="str">
        <f t="shared" si="22"/>
        <v>GROWTH</v>
      </c>
      <c r="T90" s="68">
        <v>260</v>
      </c>
      <c r="U90" s="100" t="str">
        <f t="shared" si="23"/>
        <v>May</v>
      </c>
      <c r="V90" s="68">
        <f t="shared" si="24"/>
        <v>260</v>
      </c>
      <c r="W90" s="101">
        <f t="shared" si="25"/>
        <v>-80</v>
      </c>
      <c r="X90" s="102" t="b">
        <f t="shared" si="26"/>
        <v>0</v>
      </c>
      <c r="Y90" s="103" t="str">
        <f t="shared" si="27"/>
        <v>GROWTH</v>
      </c>
      <c r="Z90" s="74">
        <v>0</v>
      </c>
      <c r="AA90" s="69"/>
      <c r="AB90" s="69" t="s">
        <v>133</v>
      </c>
      <c r="AC90" s="69" t="s">
        <v>133</v>
      </c>
      <c r="AD90" s="3"/>
      <c r="AE90" s="118">
        <f>IFERROR(INDEX(Last6M_AvgSales_Ref!$B$2:$B$12659,MATCH(D90,Last6M_AvgSales_Ref!$A$2:$A$12659,0)),"")</f>
        <v>259.41666666666703</v>
      </c>
    </row>
    <row r="91" spans="1:31" ht="14.25" customHeight="1">
      <c r="A91" s="69" t="s">
        <v>133</v>
      </c>
      <c r="B91" s="70" t="s">
        <v>27</v>
      </c>
      <c r="C91" s="71" t="s">
        <v>805</v>
      </c>
      <c r="D91" s="71">
        <v>1000000738</v>
      </c>
      <c r="E91" s="72" t="s">
        <v>806</v>
      </c>
      <c r="F91" s="73">
        <v>43326</v>
      </c>
      <c r="G91" s="66" t="str">
        <f t="shared" si="14"/>
        <v>Targeted Dealer</v>
      </c>
      <c r="H91" s="66"/>
      <c r="I91" s="67">
        <v>240</v>
      </c>
      <c r="J91" s="67">
        <f t="shared" si="15"/>
        <v>240</v>
      </c>
      <c r="K91" s="68">
        <v>305</v>
      </c>
      <c r="L91" s="68">
        <f t="shared" si="16"/>
        <v>-65</v>
      </c>
      <c r="M91" s="68">
        <f t="shared" si="17"/>
        <v>127.08333333333334</v>
      </c>
      <c r="N91" s="96">
        <v>240</v>
      </c>
      <c r="O91" s="97" t="str">
        <f t="shared" si="18"/>
        <v>June</v>
      </c>
      <c r="P91" s="96">
        <f t="shared" si="19"/>
        <v>240</v>
      </c>
      <c r="Q91" s="98">
        <f t="shared" si="20"/>
        <v>65</v>
      </c>
      <c r="R91" s="97" t="b">
        <f t="shared" si="21"/>
        <v>0</v>
      </c>
      <c r="S91" s="99" t="str">
        <f t="shared" si="22"/>
        <v>GROWTH</v>
      </c>
      <c r="T91" s="68">
        <v>200</v>
      </c>
      <c r="U91" s="100" t="str">
        <f t="shared" si="23"/>
        <v>May</v>
      </c>
      <c r="V91" s="68">
        <f t="shared" si="24"/>
        <v>200</v>
      </c>
      <c r="W91" s="101">
        <f t="shared" si="25"/>
        <v>105</v>
      </c>
      <c r="X91" s="102" t="b">
        <f t="shared" si="26"/>
        <v>0</v>
      </c>
      <c r="Y91" s="103" t="str">
        <f t="shared" si="27"/>
        <v>GROWTH</v>
      </c>
      <c r="Z91" s="74">
        <v>0</v>
      </c>
      <c r="AA91" s="69"/>
      <c r="AB91" s="69" t="s">
        <v>133</v>
      </c>
      <c r="AC91" s="69" t="s">
        <v>133</v>
      </c>
      <c r="AD91" s="3"/>
      <c r="AE91" s="118">
        <f>IFERROR(INDEX(Last6M_AvgSales_Ref!$B$2:$B$12659,MATCH(D91,Last6M_AvgSales_Ref!$A$2:$A$12659,0)),"")</f>
        <v>240.833333333333</v>
      </c>
    </row>
    <row r="92" spans="1:31" ht="14.25" customHeight="1">
      <c r="A92" s="69" t="s">
        <v>133</v>
      </c>
      <c r="B92" s="70" t="s">
        <v>29</v>
      </c>
      <c r="C92" s="71" t="s">
        <v>807</v>
      </c>
      <c r="D92" s="71">
        <v>1000000731</v>
      </c>
      <c r="E92" s="72" t="s">
        <v>808</v>
      </c>
      <c r="F92" s="73">
        <v>43426</v>
      </c>
      <c r="G92" s="66" t="str">
        <f t="shared" si="14"/>
        <v>Targeted Dealer</v>
      </c>
      <c r="H92" s="66"/>
      <c r="I92" s="67">
        <v>240</v>
      </c>
      <c r="J92" s="67">
        <f t="shared" si="15"/>
        <v>240</v>
      </c>
      <c r="K92" s="68">
        <v>340</v>
      </c>
      <c r="L92" s="68">
        <f t="shared" si="16"/>
        <v>-100</v>
      </c>
      <c r="M92" s="68">
        <f t="shared" si="17"/>
        <v>141.66666666666669</v>
      </c>
      <c r="N92" s="96">
        <v>228</v>
      </c>
      <c r="O92" s="97" t="str">
        <f t="shared" si="18"/>
        <v>June</v>
      </c>
      <c r="P92" s="96">
        <f t="shared" si="19"/>
        <v>228</v>
      </c>
      <c r="Q92" s="98">
        <f t="shared" si="20"/>
        <v>112</v>
      </c>
      <c r="R92" s="97" t="b">
        <f t="shared" si="21"/>
        <v>0</v>
      </c>
      <c r="S92" s="99" t="str">
        <f t="shared" si="22"/>
        <v>GROWTH</v>
      </c>
      <c r="T92" s="68">
        <v>217.5</v>
      </c>
      <c r="U92" s="100" t="str">
        <f t="shared" si="23"/>
        <v>May</v>
      </c>
      <c r="V92" s="68">
        <f t="shared" si="24"/>
        <v>217.5</v>
      </c>
      <c r="W92" s="101">
        <f t="shared" si="25"/>
        <v>122.5</v>
      </c>
      <c r="X92" s="102" t="b">
        <f t="shared" si="26"/>
        <v>0</v>
      </c>
      <c r="Y92" s="103" t="str">
        <f t="shared" si="27"/>
        <v>GROWTH</v>
      </c>
      <c r="Z92" s="74">
        <v>0</v>
      </c>
      <c r="AA92" s="69"/>
      <c r="AB92" s="69" t="s">
        <v>133</v>
      </c>
      <c r="AC92" s="69" t="s">
        <v>133</v>
      </c>
      <c r="AD92" s="3"/>
      <c r="AE92" s="118">
        <f>IFERROR(INDEX(Last6M_AvgSales_Ref!$B$2:$B$12659,MATCH(D92,Last6M_AvgSales_Ref!$A$2:$A$12659,0)),"")</f>
        <v>277.08333333333297</v>
      </c>
    </row>
    <row r="93" spans="1:31" ht="14.25" customHeight="1">
      <c r="A93" s="69" t="s">
        <v>133</v>
      </c>
      <c r="B93" s="70" t="s">
        <v>27</v>
      </c>
      <c r="C93" s="71" t="s">
        <v>809</v>
      </c>
      <c r="D93" s="71">
        <v>1000001067</v>
      </c>
      <c r="E93" s="72" t="s">
        <v>810</v>
      </c>
      <c r="F93" s="73">
        <v>43647</v>
      </c>
      <c r="G93" s="66" t="str">
        <f t="shared" si="14"/>
        <v>Targeted Dealer</v>
      </c>
      <c r="H93" s="66"/>
      <c r="I93" s="67">
        <v>20</v>
      </c>
      <c r="J93" s="67">
        <f t="shared" si="15"/>
        <v>20</v>
      </c>
      <c r="K93" s="68">
        <v>5</v>
      </c>
      <c r="L93" s="68">
        <f t="shared" si="16"/>
        <v>15</v>
      </c>
      <c r="M93" s="68">
        <f t="shared" si="17"/>
        <v>25</v>
      </c>
      <c r="N93" s="96">
        <v>12</v>
      </c>
      <c r="O93" s="97" t="str">
        <f t="shared" si="18"/>
        <v>June</v>
      </c>
      <c r="P93" s="96">
        <f t="shared" si="19"/>
        <v>12</v>
      </c>
      <c r="Q93" s="98">
        <f t="shared" si="20"/>
        <v>-7</v>
      </c>
      <c r="R93" s="97" t="b">
        <f t="shared" si="21"/>
        <v>0</v>
      </c>
      <c r="S93" s="99" t="str">
        <f t="shared" si="22"/>
        <v>GROWTH</v>
      </c>
      <c r="T93" s="68">
        <v>0</v>
      </c>
      <c r="U93" s="100" t="str">
        <f t="shared" si="23"/>
        <v>May</v>
      </c>
      <c r="V93" s="68">
        <f t="shared" si="24"/>
        <v>0</v>
      </c>
      <c r="W93" s="101">
        <f t="shared" si="25"/>
        <v>5</v>
      </c>
      <c r="X93" s="102" t="b">
        <f t="shared" si="26"/>
        <v>0</v>
      </c>
      <c r="Y93" s="103" t="b">
        <f t="shared" si="27"/>
        <v>0</v>
      </c>
      <c r="Z93" s="74">
        <v>0</v>
      </c>
      <c r="AA93" s="69"/>
      <c r="AB93" s="69" t="s">
        <v>133</v>
      </c>
      <c r="AC93" s="69" t="s">
        <v>133</v>
      </c>
      <c r="AD93" s="3"/>
      <c r="AE93" s="118">
        <f>IFERROR(INDEX(Last6M_AvgSales_Ref!$B$2:$B$12659,MATCH(D93,Last6M_AvgSales_Ref!$A$2:$A$12659,0)),"")</f>
        <v>20.875</v>
      </c>
    </row>
    <row r="94" spans="1:31" ht="14.25" customHeight="1">
      <c r="A94" s="69" t="s">
        <v>133</v>
      </c>
      <c r="B94" s="70" t="s">
        <v>27</v>
      </c>
      <c r="C94" s="71" t="s">
        <v>811</v>
      </c>
      <c r="D94" s="71">
        <v>1000001066</v>
      </c>
      <c r="E94" s="72" t="s">
        <v>812</v>
      </c>
      <c r="F94" s="73">
        <v>43843</v>
      </c>
      <c r="G94" s="66" t="str">
        <f t="shared" si="14"/>
        <v>Targeted Dealer</v>
      </c>
      <c r="H94" s="66"/>
      <c r="I94" s="67">
        <v>200</v>
      </c>
      <c r="J94" s="67">
        <f t="shared" si="15"/>
        <v>200</v>
      </c>
      <c r="K94" s="68">
        <v>224</v>
      </c>
      <c r="L94" s="68">
        <f t="shared" si="16"/>
        <v>-24</v>
      </c>
      <c r="M94" s="68">
        <f t="shared" si="17"/>
        <v>112</v>
      </c>
      <c r="N94" s="96">
        <v>205</v>
      </c>
      <c r="O94" s="97" t="str">
        <f t="shared" si="18"/>
        <v>June</v>
      </c>
      <c r="P94" s="96">
        <f t="shared" si="19"/>
        <v>205</v>
      </c>
      <c r="Q94" s="98">
        <f t="shared" si="20"/>
        <v>19</v>
      </c>
      <c r="R94" s="97" t="b">
        <f t="shared" si="21"/>
        <v>0</v>
      </c>
      <c r="S94" s="99" t="str">
        <f t="shared" si="22"/>
        <v>GROWTH</v>
      </c>
      <c r="T94" s="68">
        <v>180</v>
      </c>
      <c r="U94" s="100" t="str">
        <f t="shared" si="23"/>
        <v>May</v>
      </c>
      <c r="V94" s="68">
        <f t="shared" si="24"/>
        <v>180</v>
      </c>
      <c r="W94" s="101">
        <f t="shared" si="25"/>
        <v>44</v>
      </c>
      <c r="X94" s="102" t="b">
        <f t="shared" si="26"/>
        <v>0</v>
      </c>
      <c r="Y94" s="103" t="str">
        <f t="shared" si="27"/>
        <v>GROWTH</v>
      </c>
      <c r="Z94" s="74">
        <v>0</v>
      </c>
      <c r="AA94" s="69"/>
      <c r="AB94" s="69" t="s">
        <v>133</v>
      </c>
      <c r="AC94" s="69" t="s">
        <v>133</v>
      </c>
      <c r="AD94" s="3"/>
      <c r="AE94" s="118">
        <f>IFERROR(INDEX(Last6M_AvgSales_Ref!$B$2:$B$12659,MATCH(D94,Last6M_AvgSales_Ref!$A$2:$A$12659,0)),"")</f>
        <v>257.75</v>
      </c>
    </row>
    <row r="95" spans="1:31" ht="14.25" customHeight="1">
      <c r="A95" s="69" t="s">
        <v>133</v>
      </c>
      <c r="B95" s="70" t="s">
        <v>29</v>
      </c>
      <c r="C95" s="71" t="s">
        <v>813</v>
      </c>
      <c r="D95" s="71">
        <v>1000000734</v>
      </c>
      <c r="E95" s="72" t="s">
        <v>814</v>
      </c>
      <c r="F95" s="73">
        <v>43899</v>
      </c>
      <c r="G95" s="66" t="str">
        <f t="shared" si="14"/>
        <v>Targeted Dealer</v>
      </c>
      <c r="H95" s="66"/>
      <c r="I95" s="67">
        <v>120</v>
      </c>
      <c r="J95" s="67">
        <f t="shared" si="15"/>
        <v>120</v>
      </c>
      <c r="K95" s="68">
        <v>85</v>
      </c>
      <c r="L95" s="68">
        <f t="shared" si="16"/>
        <v>35</v>
      </c>
      <c r="M95" s="68">
        <f t="shared" si="17"/>
        <v>70.833333333333343</v>
      </c>
      <c r="N95" s="96">
        <v>0</v>
      </c>
      <c r="O95" s="97" t="str">
        <f t="shared" si="18"/>
        <v>June</v>
      </c>
      <c r="P95" s="96">
        <f t="shared" si="19"/>
        <v>0</v>
      </c>
      <c r="Q95" s="98">
        <f t="shared" si="20"/>
        <v>85</v>
      </c>
      <c r="R95" s="97" t="b">
        <f t="shared" si="21"/>
        <v>0</v>
      </c>
      <c r="S95" s="99" t="b">
        <f t="shared" si="22"/>
        <v>0</v>
      </c>
      <c r="T95" s="68">
        <v>120</v>
      </c>
      <c r="U95" s="100" t="str">
        <f t="shared" si="23"/>
        <v>May</v>
      </c>
      <c r="V95" s="68">
        <f t="shared" si="24"/>
        <v>120</v>
      </c>
      <c r="W95" s="101">
        <f t="shared" si="25"/>
        <v>-35</v>
      </c>
      <c r="X95" s="102" t="b">
        <f t="shared" si="26"/>
        <v>0</v>
      </c>
      <c r="Y95" s="103" t="str">
        <f t="shared" si="27"/>
        <v>GROWTH</v>
      </c>
      <c r="Z95" s="74">
        <v>0</v>
      </c>
      <c r="AA95" s="69"/>
      <c r="AB95" s="69" t="s">
        <v>133</v>
      </c>
      <c r="AC95" s="69" t="s">
        <v>133</v>
      </c>
      <c r="AD95" s="3"/>
      <c r="AE95" s="118">
        <f>IFERROR(INDEX(Last6M_AvgSales_Ref!$B$2:$B$12659,MATCH(D95,Last6M_AvgSales_Ref!$A$2:$A$12659,0)),"")</f>
        <v>65</v>
      </c>
    </row>
    <row r="96" spans="1:31" ht="14.25" customHeight="1">
      <c r="A96" s="69" t="s">
        <v>133</v>
      </c>
      <c r="B96" s="70" t="s">
        <v>27</v>
      </c>
      <c r="C96" s="71" t="s">
        <v>815</v>
      </c>
      <c r="D96" s="71">
        <v>1000001068</v>
      </c>
      <c r="E96" s="72" t="s">
        <v>816</v>
      </c>
      <c r="F96" s="73">
        <v>44050</v>
      </c>
      <c r="G96" s="66" t="str">
        <f t="shared" si="14"/>
        <v>Targeted Dealer</v>
      </c>
      <c r="H96" s="66"/>
      <c r="I96" s="67">
        <v>50</v>
      </c>
      <c r="J96" s="67">
        <f t="shared" si="15"/>
        <v>50</v>
      </c>
      <c r="K96" s="68">
        <v>50</v>
      </c>
      <c r="L96" s="68">
        <f t="shared" si="16"/>
        <v>0</v>
      </c>
      <c r="M96" s="68">
        <f t="shared" si="17"/>
        <v>100</v>
      </c>
      <c r="N96" s="96">
        <v>10</v>
      </c>
      <c r="O96" s="97" t="str">
        <f t="shared" si="18"/>
        <v>June</v>
      </c>
      <c r="P96" s="96">
        <f t="shared" si="19"/>
        <v>10</v>
      </c>
      <c r="Q96" s="98">
        <f t="shared" si="20"/>
        <v>40</v>
      </c>
      <c r="R96" s="97" t="b">
        <f t="shared" si="21"/>
        <v>0</v>
      </c>
      <c r="S96" s="99" t="str">
        <f t="shared" si="22"/>
        <v>GROWTH</v>
      </c>
      <c r="T96" s="68">
        <v>40</v>
      </c>
      <c r="U96" s="100" t="str">
        <f t="shared" si="23"/>
        <v>May</v>
      </c>
      <c r="V96" s="68">
        <f t="shared" si="24"/>
        <v>40</v>
      </c>
      <c r="W96" s="101">
        <f t="shared" si="25"/>
        <v>10</v>
      </c>
      <c r="X96" s="102" t="b">
        <f t="shared" si="26"/>
        <v>0</v>
      </c>
      <c r="Y96" s="103" t="str">
        <f t="shared" si="27"/>
        <v>GROWTH</v>
      </c>
      <c r="Z96" s="74">
        <v>0</v>
      </c>
      <c r="AA96" s="69"/>
      <c r="AB96" s="69" t="s">
        <v>133</v>
      </c>
      <c r="AC96" s="69" t="s">
        <v>133</v>
      </c>
      <c r="AD96" s="3"/>
      <c r="AE96" s="118">
        <f>IFERROR(INDEX(Last6M_AvgSales_Ref!$B$2:$B$12659,MATCH(D96,Last6M_AvgSales_Ref!$A$2:$A$12659,0)),"")</f>
        <v>56.5833333333333</v>
      </c>
    </row>
    <row r="97" spans="1:31" ht="14.25" customHeight="1">
      <c r="A97" s="69" t="s">
        <v>133</v>
      </c>
      <c r="B97" s="70" t="s">
        <v>29</v>
      </c>
      <c r="C97" s="71" t="s">
        <v>817</v>
      </c>
      <c r="D97" s="71">
        <v>1000001069</v>
      </c>
      <c r="E97" s="72" t="s">
        <v>818</v>
      </c>
      <c r="F97" s="73">
        <v>44256</v>
      </c>
      <c r="G97" s="66" t="str">
        <f t="shared" si="14"/>
        <v>Targeted Dealer</v>
      </c>
      <c r="H97" s="66"/>
      <c r="I97" s="67">
        <v>100</v>
      </c>
      <c r="J97" s="67">
        <f t="shared" si="15"/>
        <v>100</v>
      </c>
      <c r="K97" s="68">
        <v>120</v>
      </c>
      <c r="L97" s="68">
        <f t="shared" si="16"/>
        <v>-20</v>
      </c>
      <c r="M97" s="68">
        <f t="shared" si="17"/>
        <v>120</v>
      </c>
      <c r="N97" s="96">
        <v>40</v>
      </c>
      <c r="O97" s="97" t="str">
        <f t="shared" si="18"/>
        <v>June</v>
      </c>
      <c r="P97" s="96">
        <f t="shared" si="19"/>
        <v>40</v>
      </c>
      <c r="Q97" s="98">
        <f t="shared" si="20"/>
        <v>80</v>
      </c>
      <c r="R97" s="97" t="b">
        <f t="shared" si="21"/>
        <v>0</v>
      </c>
      <c r="S97" s="99" t="str">
        <f t="shared" si="22"/>
        <v>GROWTH</v>
      </c>
      <c r="T97" s="68">
        <v>80</v>
      </c>
      <c r="U97" s="100" t="str">
        <f t="shared" si="23"/>
        <v>May</v>
      </c>
      <c r="V97" s="68">
        <f t="shared" si="24"/>
        <v>80</v>
      </c>
      <c r="W97" s="101">
        <f t="shared" si="25"/>
        <v>40</v>
      </c>
      <c r="X97" s="102" t="b">
        <f t="shared" si="26"/>
        <v>0</v>
      </c>
      <c r="Y97" s="103" t="str">
        <f t="shared" si="27"/>
        <v>GROWTH</v>
      </c>
      <c r="Z97" s="74">
        <v>0</v>
      </c>
      <c r="AA97" s="69"/>
      <c r="AB97" s="69" t="s">
        <v>133</v>
      </c>
      <c r="AC97" s="69" t="s">
        <v>133</v>
      </c>
      <c r="AD97" s="3"/>
      <c r="AE97" s="118">
        <f>IFERROR(INDEX(Last6M_AvgSales_Ref!$B$2:$B$12659,MATCH(D97,Last6M_AvgSales_Ref!$A$2:$A$12659,0)),"")</f>
        <v>120.583333333333</v>
      </c>
    </row>
    <row r="98" spans="1:31" ht="14.25" customHeight="1">
      <c r="A98" s="69" t="s">
        <v>133</v>
      </c>
      <c r="B98" s="70" t="s">
        <v>29</v>
      </c>
      <c r="C98" s="71" t="s">
        <v>819</v>
      </c>
      <c r="D98" s="71">
        <v>1000001065</v>
      </c>
      <c r="E98" s="72" t="s">
        <v>820</v>
      </c>
      <c r="F98" s="73">
        <v>44296</v>
      </c>
      <c r="G98" s="66" t="str">
        <f t="shared" si="14"/>
        <v>Targeted Dealer</v>
      </c>
      <c r="H98" s="66"/>
      <c r="I98" s="67">
        <v>300</v>
      </c>
      <c r="J98" s="67">
        <f t="shared" si="15"/>
        <v>300</v>
      </c>
      <c r="K98" s="68">
        <v>253.85</v>
      </c>
      <c r="L98" s="68">
        <f t="shared" si="16"/>
        <v>46.150000000000006</v>
      </c>
      <c r="M98" s="68">
        <f t="shared" si="17"/>
        <v>84.61666666666666</v>
      </c>
      <c r="N98" s="96">
        <v>125</v>
      </c>
      <c r="O98" s="97" t="str">
        <f t="shared" si="18"/>
        <v>June</v>
      </c>
      <c r="P98" s="96">
        <f t="shared" si="19"/>
        <v>125</v>
      </c>
      <c r="Q98" s="98">
        <f t="shared" si="20"/>
        <v>128.85</v>
      </c>
      <c r="R98" s="97" t="b">
        <f t="shared" si="21"/>
        <v>0</v>
      </c>
      <c r="S98" s="99" t="str">
        <f t="shared" si="22"/>
        <v>GROWTH</v>
      </c>
      <c r="T98" s="68">
        <v>260</v>
      </c>
      <c r="U98" s="100" t="str">
        <f t="shared" si="23"/>
        <v>May</v>
      </c>
      <c r="V98" s="68">
        <f t="shared" si="24"/>
        <v>260</v>
      </c>
      <c r="W98" s="101">
        <f t="shared" si="25"/>
        <v>-6.1500000000000057</v>
      </c>
      <c r="X98" s="102" t="b">
        <f t="shared" si="26"/>
        <v>0</v>
      </c>
      <c r="Y98" s="103" t="str">
        <f t="shared" si="27"/>
        <v>GROWTH</v>
      </c>
      <c r="Z98" s="74">
        <v>0</v>
      </c>
      <c r="AA98" s="69"/>
      <c r="AB98" s="69" t="s">
        <v>133</v>
      </c>
      <c r="AC98" s="69" t="s">
        <v>133</v>
      </c>
      <c r="AD98" s="3"/>
      <c r="AE98" s="118">
        <f>IFERROR(INDEX(Last6M_AvgSales_Ref!$B$2:$B$12659,MATCH(D98,Last6M_AvgSales_Ref!$A$2:$A$12659,0)),"")</f>
        <v>307.5</v>
      </c>
    </row>
    <row r="99" spans="1:31" ht="14.25" customHeight="1">
      <c r="A99" s="69" t="s">
        <v>133</v>
      </c>
      <c r="B99" s="70" t="s">
        <v>27</v>
      </c>
      <c r="C99" s="71" t="s">
        <v>821</v>
      </c>
      <c r="D99" s="71">
        <v>1000002403</v>
      </c>
      <c r="E99" s="72" t="s">
        <v>822</v>
      </c>
      <c r="F99" s="73">
        <v>44560</v>
      </c>
      <c r="G99" s="66" t="str">
        <f t="shared" si="14"/>
        <v>Targeted Dealer</v>
      </c>
      <c r="H99" s="66"/>
      <c r="I99" s="67">
        <v>30</v>
      </c>
      <c r="J99" s="67">
        <f t="shared" si="15"/>
        <v>30</v>
      </c>
      <c r="K99" s="68">
        <v>28</v>
      </c>
      <c r="L99" s="68">
        <f t="shared" si="16"/>
        <v>2</v>
      </c>
      <c r="M99" s="68">
        <f t="shared" si="17"/>
        <v>93.333333333333343</v>
      </c>
      <c r="N99" s="96">
        <v>21</v>
      </c>
      <c r="O99" s="97" t="str">
        <f t="shared" si="18"/>
        <v>June</v>
      </c>
      <c r="P99" s="96">
        <f t="shared" si="19"/>
        <v>21</v>
      </c>
      <c r="Q99" s="98">
        <f t="shared" si="20"/>
        <v>7</v>
      </c>
      <c r="R99" s="97" t="b">
        <f t="shared" si="21"/>
        <v>0</v>
      </c>
      <c r="S99" s="99" t="str">
        <f t="shared" si="22"/>
        <v>GROWTH</v>
      </c>
      <c r="T99" s="68">
        <v>25</v>
      </c>
      <c r="U99" s="100" t="str">
        <f t="shared" si="23"/>
        <v>May</v>
      </c>
      <c r="V99" s="68">
        <f t="shared" si="24"/>
        <v>25</v>
      </c>
      <c r="W99" s="101">
        <f t="shared" si="25"/>
        <v>3</v>
      </c>
      <c r="X99" s="102" t="b">
        <f t="shared" si="26"/>
        <v>0</v>
      </c>
      <c r="Y99" s="103" t="str">
        <f t="shared" si="27"/>
        <v>GROWTH</v>
      </c>
      <c r="Z99" s="74">
        <v>0</v>
      </c>
      <c r="AA99" s="69"/>
      <c r="AB99" s="69" t="s">
        <v>133</v>
      </c>
      <c r="AC99" s="69" t="s">
        <v>133</v>
      </c>
      <c r="AD99" s="3"/>
      <c r="AE99" s="118">
        <f>IFERROR(INDEX(Last6M_AvgSales_Ref!$B$2:$B$12659,MATCH(D99,Last6M_AvgSales_Ref!$A$2:$A$12659,0)),"")</f>
        <v>27.6666666666667</v>
      </c>
    </row>
    <row r="100" spans="1:31" ht="14.25" customHeight="1">
      <c r="A100" s="69" t="s">
        <v>133</v>
      </c>
      <c r="B100" s="70" t="s">
        <v>27</v>
      </c>
      <c r="C100" s="71" t="s">
        <v>823</v>
      </c>
      <c r="D100" s="71">
        <v>1000002406</v>
      </c>
      <c r="E100" s="72" t="s">
        <v>824</v>
      </c>
      <c r="F100" s="73">
        <v>44574</v>
      </c>
      <c r="G100" s="66" t="str">
        <f t="shared" si="14"/>
        <v>Targeted Dealer</v>
      </c>
      <c r="H100" s="66"/>
      <c r="I100" s="67">
        <v>65</v>
      </c>
      <c r="J100" s="67">
        <f t="shared" si="15"/>
        <v>65</v>
      </c>
      <c r="K100" s="68">
        <v>65</v>
      </c>
      <c r="L100" s="68">
        <f t="shared" si="16"/>
        <v>0</v>
      </c>
      <c r="M100" s="68">
        <f t="shared" si="17"/>
        <v>100</v>
      </c>
      <c r="N100" s="96">
        <v>40</v>
      </c>
      <c r="O100" s="97" t="str">
        <f t="shared" si="18"/>
        <v>June</v>
      </c>
      <c r="P100" s="96">
        <f t="shared" si="19"/>
        <v>40</v>
      </c>
      <c r="Q100" s="98">
        <f t="shared" si="20"/>
        <v>25</v>
      </c>
      <c r="R100" s="97" t="b">
        <f t="shared" si="21"/>
        <v>0</v>
      </c>
      <c r="S100" s="99" t="str">
        <f t="shared" si="22"/>
        <v>GROWTH</v>
      </c>
      <c r="T100" s="68">
        <v>60</v>
      </c>
      <c r="U100" s="100" t="str">
        <f t="shared" si="23"/>
        <v>May</v>
      </c>
      <c r="V100" s="68">
        <f t="shared" si="24"/>
        <v>60</v>
      </c>
      <c r="W100" s="101">
        <f t="shared" si="25"/>
        <v>5</v>
      </c>
      <c r="X100" s="102" t="b">
        <f t="shared" si="26"/>
        <v>0</v>
      </c>
      <c r="Y100" s="103" t="str">
        <f t="shared" si="27"/>
        <v>GROWTH</v>
      </c>
      <c r="Z100" s="74">
        <v>0</v>
      </c>
      <c r="AA100" s="69"/>
      <c r="AB100" s="69" t="s">
        <v>133</v>
      </c>
      <c r="AC100" s="69" t="s">
        <v>133</v>
      </c>
      <c r="AD100" s="3"/>
      <c r="AE100" s="118">
        <f>IFERROR(INDEX(Last6M_AvgSales_Ref!$B$2:$B$12659,MATCH(D100,Last6M_AvgSales_Ref!$A$2:$A$12659,0)),"")</f>
        <v>70.25</v>
      </c>
    </row>
    <row r="101" spans="1:31" ht="14.25" customHeight="1">
      <c r="A101" s="69" t="s">
        <v>133</v>
      </c>
      <c r="B101" s="70" t="s">
        <v>29</v>
      </c>
      <c r="C101" s="71" t="s">
        <v>825</v>
      </c>
      <c r="D101" s="71">
        <v>1000002619</v>
      </c>
      <c r="E101" s="72" t="s">
        <v>826</v>
      </c>
      <c r="F101" s="73">
        <v>44628</v>
      </c>
      <c r="G101" s="66" t="str">
        <f t="shared" si="14"/>
        <v>Targeted Dealer</v>
      </c>
      <c r="H101" s="66"/>
      <c r="I101" s="67">
        <v>60</v>
      </c>
      <c r="J101" s="67">
        <f t="shared" si="15"/>
        <v>60</v>
      </c>
      <c r="K101" s="68">
        <v>80</v>
      </c>
      <c r="L101" s="68">
        <f t="shared" si="16"/>
        <v>-20</v>
      </c>
      <c r="M101" s="68">
        <f t="shared" si="17"/>
        <v>133.33333333333334</v>
      </c>
      <c r="N101" s="96">
        <v>60</v>
      </c>
      <c r="O101" s="97" t="str">
        <f t="shared" si="18"/>
        <v>June</v>
      </c>
      <c r="P101" s="96">
        <f t="shared" si="19"/>
        <v>60</v>
      </c>
      <c r="Q101" s="98">
        <f t="shared" si="20"/>
        <v>20</v>
      </c>
      <c r="R101" s="97" t="b">
        <f t="shared" si="21"/>
        <v>0</v>
      </c>
      <c r="S101" s="99" t="str">
        <f t="shared" si="22"/>
        <v>GROWTH</v>
      </c>
      <c r="T101" s="68">
        <v>20</v>
      </c>
      <c r="U101" s="100" t="str">
        <f t="shared" si="23"/>
        <v>May</v>
      </c>
      <c r="V101" s="68">
        <f t="shared" si="24"/>
        <v>20</v>
      </c>
      <c r="W101" s="101">
        <f t="shared" si="25"/>
        <v>60</v>
      </c>
      <c r="X101" s="102" t="b">
        <f t="shared" si="26"/>
        <v>0</v>
      </c>
      <c r="Y101" s="103" t="str">
        <f t="shared" si="27"/>
        <v>GROWTH</v>
      </c>
      <c r="Z101" s="74">
        <v>0</v>
      </c>
      <c r="AA101" s="69"/>
      <c r="AB101" s="69" t="s">
        <v>133</v>
      </c>
      <c r="AC101" s="69" t="s">
        <v>133</v>
      </c>
      <c r="AD101" s="3"/>
      <c r="AE101" s="118">
        <f>IFERROR(INDEX(Last6M_AvgSales_Ref!$B$2:$B$12659,MATCH(D101,Last6M_AvgSales_Ref!$A$2:$A$12659,0)),"")</f>
        <v>72.6666666666667</v>
      </c>
    </row>
    <row r="102" spans="1:31" ht="14.25" customHeight="1">
      <c r="A102" s="69" t="s">
        <v>133</v>
      </c>
      <c r="B102" s="70" t="s">
        <v>29</v>
      </c>
      <c r="C102" s="71" t="s">
        <v>827</v>
      </c>
      <c r="D102" s="71">
        <v>1000002761</v>
      </c>
      <c r="E102" s="72" t="s">
        <v>828</v>
      </c>
      <c r="F102" s="73">
        <v>44706</v>
      </c>
      <c r="G102" s="66" t="str">
        <f t="shared" si="14"/>
        <v>Targeted Dealer</v>
      </c>
      <c r="H102" s="66"/>
      <c r="I102" s="67">
        <v>80</v>
      </c>
      <c r="J102" s="67">
        <f t="shared" si="15"/>
        <v>80</v>
      </c>
      <c r="K102" s="68">
        <v>45</v>
      </c>
      <c r="L102" s="68">
        <f t="shared" si="16"/>
        <v>35</v>
      </c>
      <c r="M102" s="68">
        <f t="shared" si="17"/>
        <v>56.25</v>
      </c>
      <c r="N102" s="96">
        <v>20</v>
      </c>
      <c r="O102" s="97" t="str">
        <f t="shared" si="18"/>
        <v>June</v>
      </c>
      <c r="P102" s="96">
        <f t="shared" si="19"/>
        <v>20</v>
      </c>
      <c r="Q102" s="98">
        <f t="shared" si="20"/>
        <v>25</v>
      </c>
      <c r="R102" s="97" t="b">
        <f t="shared" si="21"/>
        <v>0</v>
      </c>
      <c r="S102" s="99" t="str">
        <f t="shared" si="22"/>
        <v>GROWTH</v>
      </c>
      <c r="T102" s="68">
        <v>60</v>
      </c>
      <c r="U102" s="100" t="str">
        <f t="shared" si="23"/>
        <v>May</v>
      </c>
      <c r="V102" s="68">
        <f t="shared" si="24"/>
        <v>60</v>
      </c>
      <c r="W102" s="101">
        <f t="shared" si="25"/>
        <v>-15</v>
      </c>
      <c r="X102" s="102" t="b">
        <f t="shared" si="26"/>
        <v>0</v>
      </c>
      <c r="Y102" s="103" t="str">
        <f t="shared" si="27"/>
        <v>GROWTH</v>
      </c>
      <c r="Z102" s="74">
        <v>0</v>
      </c>
      <c r="AA102" s="69"/>
      <c r="AB102" s="69" t="s">
        <v>133</v>
      </c>
      <c r="AC102" s="69" t="s">
        <v>133</v>
      </c>
      <c r="AD102" s="3"/>
      <c r="AE102" s="118">
        <f>IFERROR(INDEX(Last6M_AvgSales_Ref!$B$2:$B$12659,MATCH(D102,Last6M_AvgSales_Ref!$A$2:$A$12659,0)),"")</f>
        <v>69.1666666666667</v>
      </c>
    </row>
    <row r="103" spans="1:31" ht="14.25" customHeight="1">
      <c r="A103" s="69" t="s">
        <v>133</v>
      </c>
      <c r="B103" s="70" t="s">
        <v>27</v>
      </c>
      <c r="C103" s="71" t="s">
        <v>829</v>
      </c>
      <c r="D103" s="71">
        <v>1000003193</v>
      </c>
      <c r="E103" s="72" t="s">
        <v>830</v>
      </c>
      <c r="F103" s="73">
        <v>44924</v>
      </c>
      <c r="G103" s="66" t="str">
        <f t="shared" si="14"/>
        <v>Targeted Dealer</v>
      </c>
      <c r="H103" s="66"/>
      <c r="I103" s="67">
        <v>20</v>
      </c>
      <c r="J103" s="67">
        <f t="shared" si="15"/>
        <v>20</v>
      </c>
      <c r="K103" s="68">
        <v>0</v>
      </c>
      <c r="L103" s="68">
        <f t="shared" si="16"/>
        <v>20</v>
      </c>
      <c r="M103" s="68">
        <f t="shared" si="17"/>
        <v>0</v>
      </c>
      <c r="N103" s="96">
        <v>24.5</v>
      </c>
      <c r="O103" s="97" t="str">
        <f t="shared" si="18"/>
        <v>June</v>
      </c>
      <c r="P103" s="96">
        <f t="shared" si="19"/>
        <v>24.5</v>
      </c>
      <c r="Q103" s="98">
        <f t="shared" si="20"/>
        <v>-24.5</v>
      </c>
      <c r="R103" s="97" t="b">
        <f t="shared" si="21"/>
        <v>0</v>
      </c>
      <c r="S103" s="99" t="str">
        <f t="shared" si="22"/>
        <v>GROWTH</v>
      </c>
      <c r="T103" s="68">
        <v>48</v>
      </c>
      <c r="U103" s="100" t="str">
        <f t="shared" si="23"/>
        <v>May</v>
      </c>
      <c r="V103" s="68">
        <f t="shared" si="24"/>
        <v>48</v>
      </c>
      <c r="W103" s="101">
        <f t="shared" si="25"/>
        <v>-48</v>
      </c>
      <c r="X103" s="102" t="b">
        <f t="shared" si="26"/>
        <v>0</v>
      </c>
      <c r="Y103" s="103" t="str">
        <f t="shared" si="27"/>
        <v>GROWTH</v>
      </c>
      <c r="Z103" s="74">
        <v>0</v>
      </c>
      <c r="AA103" s="69"/>
      <c r="AB103" s="69" t="s">
        <v>133</v>
      </c>
      <c r="AC103" s="69" t="s">
        <v>133</v>
      </c>
      <c r="AD103" s="3"/>
      <c r="AE103" s="118">
        <f>IFERROR(INDEX(Last6M_AvgSales_Ref!$B$2:$B$12659,MATCH(D103,Last6M_AvgSales_Ref!$A$2:$A$12659,0)),"")</f>
        <v>57.75</v>
      </c>
    </row>
    <row r="104" spans="1:31" ht="14.25" customHeight="1">
      <c r="A104" s="69" t="s">
        <v>133</v>
      </c>
      <c r="B104" s="70" t="s">
        <v>29</v>
      </c>
      <c r="C104" s="71" t="s">
        <v>831</v>
      </c>
      <c r="D104" s="71">
        <v>1000003508</v>
      </c>
      <c r="E104" s="71" t="s">
        <v>832</v>
      </c>
      <c r="F104" s="73">
        <v>45046</v>
      </c>
      <c r="G104" s="66" t="str">
        <f t="shared" si="14"/>
        <v>Targeted Dealer</v>
      </c>
      <c r="H104" s="66"/>
      <c r="I104" s="67">
        <v>210</v>
      </c>
      <c r="J104" s="67">
        <f t="shared" si="15"/>
        <v>210</v>
      </c>
      <c r="K104" s="68">
        <v>205</v>
      </c>
      <c r="L104" s="68">
        <f t="shared" si="16"/>
        <v>5</v>
      </c>
      <c r="M104" s="68">
        <f t="shared" si="17"/>
        <v>97.61904761904762</v>
      </c>
      <c r="N104" s="96">
        <v>205</v>
      </c>
      <c r="O104" s="97" t="str">
        <f t="shared" si="18"/>
        <v>June</v>
      </c>
      <c r="P104" s="96">
        <f t="shared" si="19"/>
        <v>205</v>
      </c>
      <c r="Q104" s="98">
        <f t="shared" si="20"/>
        <v>0</v>
      </c>
      <c r="R104" s="97" t="b">
        <f t="shared" si="21"/>
        <v>0</v>
      </c>
      <c r="S104" s="99" t="str">
        <f t="shared" si="22"/>
        <v>GROWTH</v>
      </c>
      <c r="T104" s="68">
        <v>200</v>
      </c>
      <c r="U104" s="100" t="str">
        <f t="shared" si="23"/>
        <v>May</v>
      </c>
      <c r="V104" s="68">
        <f t="shared" si="24"/>
        <v>200</v>
      </c>
      <c r="W104" s="101">
        <f t="shared" si="25"/>
        <v>5</v>
      </c>
      <c r="X104" s="102" t="b">
        <f t="shared" si="26"/>
        <v>0</v>
      </c>
      <c r="Y104" s="103" t="str">
        <f t="shared" si="27"/>
        <v>GROWTH</v>
      </c>
      <c r="Z104" s="74">
        <v>0</v>
      </c>
      <c r="AA104" s="69"/>
      <c r="AB104" s="69" t="s">
        <v>133</v>
      </c>
      <c r="AC104" s="69" t="s">
        <v>133</v>
      </c>
      <c r="AD104" s="3"/>
      <c r="AE104" s="118">
        <f>IFERROR(INDEX(Last6M_AvgSales_Ref!$B$2:$B$12659,MATCH(D104,Last6M_AvgSales_Ref!$A$2:$A$12659,0)),"")</f>
        <v>214.5</v>
      </c>
    </row>
    <row r="105" spans="1:31" ht="14.25" customHeight="1">
      <c r="A105" s="69" t="s">
        <v>133</v>
      </c>
      <c r="B105" s="70" t="s">
        <v>27</v>
      </c>
      <c r="C105" s="71" t="s">
        <v>833</v>
      </c>
      <c r="D105" s="71">
        <v>1000003525</v>
      </c>
      <c r="E105" s="71" t="s">
        <v>834</v>
      </c>
      <c r="F105" s="73">
        <v>45065</v>
      </c>
      <c r="G105" s="66" t="str">
        <f t="shared" si="14"/>
        <v>Targeted Dealer</v>
      </c>
      <c r="H105" s="66"/>
      <c r="I105" s="67">
        <v>100</v>
      </c>
      <c r="J105" s="67">
        <f t="shared" si="15"/>
        <v>100</v>
      </c>
      <c r="K105" s="68">
        <v>142.75</v>
      </c>
      <c r="L105" s="68">
        <f t="shared" si="16"/>
        <v>-42.75</v>
      </c>
      <c r="M105" s="68">
        <f t="shared" si="17"/>
        <v>142.75</v>
      </c>
      <c r="N105" s="96">
        <v>122.5</v>
      </c>
      <c r="O105" s="97" t="str">
        <f t="shared" si="18"/>
        <v>June</v>
      </c>
      <c r="P105" s="96">
        <f t="shared" si="19"/>
        <v>122.5</v>
      </c>
      <c r="Q105" s="98">
        <f t="shared" si="20"/>
        <v>20.25</v>
      </c>
      <c r="R105" s="97" t="b">
        <f t="shared" si="21"/>
        <v>0</v>
      </c>
      <c r="S105" s="99" t="str">
        <f t="shared" si="22"/>
        <v>GROWTH</v>
      </c>
      <c r="T105" s="68">
        <v>122.3</v>
      </c>
      <c r="U105" s="100" t="str">
        <f t="shared" si="23"/>
        <v>May</v>
      </c>
      <c r="V105" s="68">
        <f t="shared" si="24"/>
        <v>122.3</v>
      </c>
      <c r="W105" s="101">
        <f t="shared" si="25"/>
        <v>20.450000000000003</v>
      </c>
      <c r="X105" s="102" t="b">
        <f t="shared" si="26"/>
        <v>0</v>
      </c>
      <c r="Y105" s="103" t="str">
        <f t="shared" si="27"/>
        <v>GROWTH</v>
      </c>
      <c r="Z105" s="74">
        <v>0</v>
      </c>
      <c r="AA105" s="69"/>
      <c r="AB105" s="69" t="s">
        <v>133</v>
      </c>
      <c r="AC105" s="69" t="s">
        <v>133</v>
      </c>
      <c r="AD105" s="3"/>
      <c r="AE105" s="118">
        <f>IFERROR(INDEX(Last6M_AvgSales_Ref!$B$2:$B$12659,MATCH(D105,Last6M_AvgSales_Ref!$A$2:$A$12659,0)),"")</f>
        <v>116.23333333333299</v>
      </c>
    </row>
    <row r="106" spans="1:31" ht="14.25" customHeight="1">
      <c r="A106" s="69" t="s">
        <v>133</v>
      </c>
      <c r="B106" s="70" t="s">
        <v>27</v>
      </c>
      <c r="C106" s="71" t="s">
        <v>835</v>
      </c>
      <c r="D106" s="71">
        <v>1000003589</v>
      </c>
      <c r="E106" s="71" t="s">
        <v>836</v>
      </c>
      <c r="F106" s="73">
        <v>45084</v>
      </c>
      <c r="G106" s="66" t="str">
        <f t="shared" si="14"/>
        <v>Targeted Dealer</v>
      </c>
      <c r="H106" s="66"/>
      <c r="I106" s="67">
        <v>90</v>
      </c>
      <c r="J106" s="67">
        <f t="shared" si="15"/>
        <v>90</v>
      </c>
      <c r="K106" s="68">
        <v>120</v>
      </c>
      <c r="L106" s="68">
        <f t="shared" si="16"/>
        <v>-30</v>
      </c>
      <c r="M106" s="68">
        <f t="shared" si="17"/>
        <v>133.33333333333334</v>
      </c>
      <c r="N106" s="96">
        <v>50</v>
      </c>
      <c r="O106" s="97" t="str">
        <f t="shared" si="18"/>
        <v>June</v>
      </c>
      <c r="P106" s="96">
        <f t="shared" si="19"/>
        <v>50</v>
      </c>
      <c r="Q106" s="98">
        <f t="shared" si="20"/>
        <v>70</v>
      </c>
      <c r="R106" s="97" t="b">
        <f t="shared" si="21"/>
        <v>0</v>
      </c>
      <c r="S106" s="99" t="str">
        <f t="shared" si="22"/>
        <v>GROWTH</v>
      </c>
      <c r="T106" s="68">
        <v>100</v>
      </c>
      <c r="U106" s="100" t="str">
        <f t="shared" si="23"/>
        <v>May</v>
      </c>
      <c r="V106" s="68">
        <f t="shared" si="24"/>
        <v>100</v>
      </c>
      <c r="W106" s="101">
        <f t="shared" si="25"/>
        <v>20</v>
      </c>
      <c r="X106" s="102" t="b">
        <f t="shared" si="26"/>
        <v>0</v>
      </c>
      <c r="Y106" s="103" t="str">
        <f t="shared" si="27"/>
        <v>GROWTH</v>
      </c>
      <c r="Z106" s="74">
        <v>0</v>
      </c>
      <c r="AA106" s="69"/>
      <c r="AB106" s="69" t="s">
        <v>133</v>
      </c>
      <c r="AC106" s="69" t="s">
        <v>133</v>
      </c>
      <c r="AD106" s="3"/>
      <c r="AE106" s="118">
        <f>IFERROR(INDEX(Last6M_AvgSales_Ref!$B$2:$B$12659,MATCH(D106,Last6M_AvgSales_Ref!$A$2:$A$12659,0)),"")</f>
        <v>116.25</v>
      </c>
    </row>
    <row r="107" spans="1:31" ht="14.25" customHeight="1">
      <c r="A107" s="69" t="s">
        <v>133</v>
      </c>
      <c r="B107" s="70" t="s">
        <v>29</v>
      </c>
      <c r="C107" s="71" t="s">
        <v>837</v>
      </c>
      <c r="D107" s="71">
        <v>1000003599</v>
      </c>
      <c r="E107" s="71" t="s">
        <v>838</v>
      </c>
      <c r="F107" s="73">
        <v>45100</v>
      </c>
      <c r="G107" s="66" t="str">
        <f t="shared" si="14"/>
        <v>Targeted Dealer</v>
      </c>
      <c r="H107" s="66"/>
      <c r="I107" s="67">
        <v>120</v>
      </c>
      <c r="J107" s="67">
        <f t="shared" si="15"/>
        <v>120</v>
      </c>
      <c r="K107" s="68">
        <v>120</v>
      </c>
      <c r="L107" s="68">
        <f t="shared" si="16"/>
        <v>0</v>
      </c>
      <c r="M107" s="68">
        <f t="shared" si="17"/>
        <v>100</v>
      </c>
      <c r="N107" s="96">
        <v>40</v>
      </c>
      <c r="O107" s="97" t="str">
        <f t="shared" si="18"/>
        <v>June</v>
      </c>
      <c r="P107" s="96">
        <f t="shared" si="19"/>
        <v>40</v>
      </c>
      <c r="Q107" s="98">
        <f t="shared" si="20"/>
        <v>80</v>
      </c>
      <c r="R107" s="97" t="b">
        <f t="shared" si="21"/>
        <v>0</v>
      </c>
      <c r="S107" s="99" t="str">
        <f t="shared" si="22"/>
        <v>GROWTH</v>
      </c>
      <c r="T107" s="68">
        <v>100</v>
      </c>
      <c r="U107" s="100" t="str">
        <f t="shared" si="23"/>
        <v>May</v>
      </c>
      <c r="V107" s="68">
        <f t="shared" si="24"/>
        <v>100</v>
      </c>
      <c r="W107" s="101">
        <f t="shared" si="25"/>
        <v>20</v>
      </c>
      <c r="X107" s="102" t="b">
        <f t="shared" si="26"/>
        <v>0</v>
      </c>
      <c r="Y107" s="103" t="str">
        <f t="shared" si="27"/>
        <v>GROWTH</v>
      </c>
      <c r="Z107" s="74">
        <v>0</v>
      </c>
      <c r="AA107" s="69"/>
      <c r="AB107" s="69" t="s">
        <v>133</v>
      </c>
      <c r="AC107" s="69" t="s">
        <v>133</v>
      </c>
      <c r="AD107" s="3"/>
      <c r="AE107" s="118">
        <f>IFERROR(INDEX(Last6M_AvgSales_Ref!$B$2:$B$12659,MATCH(D107,Last6M_AvgSales_Ref!$A$2:$A$12659,0)),"")</f>
        <v>97.5</v>
      </c>
    </row>
    <row r="108" spans="1:31" ht="14.25" customHeight="1">
      <c r="A108" s="69" t="s">
        <v>133</v>
      </c>
      <c r="B108" s="70" t="s">
        <v>27</v>
      </c>
      <c r="C108" s="71" t="s">
        <v>839</v>
      </c>
      <c r="D108" s="71">
        <v>1000003635</v>
      </c>
      <c r="E108" s="71" t="s">
        <v>840</v>
      </c>
      <c r="F108" s="73">
        <v>45127</v>
      </c>
      <c r="G108" s="66" t="str">
        <f t="shared" si="14"/>
        <v>Targeted Dealer</v>
      </c>
      <c r="H108" s="66"/>
      <c r="I108" s="67">
        <v>40</v>
      </c>
      <c r="J108" s="67">
        <f t="shared" si="15"/>
        <v>40</v>
      </c>
      <c r="K108" s="68">
        <v>34</v>
      </c>
      <c r="L108" s="68">
        <f t="shared" si="16"/>
        <v>6</v>
      </c>
      <c r="M108" s="68">
        <f t="shared" si="17"/>
        <v>85</v>
      </c>
      <c r="N108" s="96">
        <v>20</v>
      </c>
      <c r="O108" s="97" t="str">
        <f t="shared" si="18"/>
        <v>June</v>
      </c>
      <c r="P108" s="96">
        <f t="shared" si="19"/>
        <v>20</v>
      </c>
      <c r="Q108" s="98">
        <f t="shared" si="20"/>
        <v>14</v>
      </c>
      <c r="R108" s="97" t="b">
        <f t="shared" si="21"/>
        <v>0</v>
      </c>
      <c r="S108" s="99" t="str">
        <f t="shared" si="22"/>
        <v>GROWTH</v>
      </c>
      <c r="T108" s="68">
        <v>20.5</v>
      </c>
      <c r="U108" s="100" t="str">
        <f t="shared" si="23"/>
        <v>May</v>
      </c>
      <c r="V108" s="68">
        <f t="shared" si="24"/>
        <v>20.5</v>
      </c>
      <c r="W108" s="101">
        <f t="shared" si="25"/>
        <v>13.5</v>
      </c>
      <c r="X108" s="102" t="b">
        <f t="shared" si="26"/>
        <v>0</v>
      </c>
      <c r="Y108" s="103" t="str">
        <f t="shared" si="27"/>
        <v>GROWTH</v>
      </c>
      <c r="Z108" s="74">
        <v>0</v>
      </c>
      <c r="AA108" s="69"/>
      <c r="AB108" s="69" t="s">
        <v>133</v>
      </c>
      <c r="AC108" s="69" t="s">
        <v>133</v>
      </c>
      <c r="AD108" s="3"/>
      <c r="AE108" s="118">
        <f>IFERROR(INDEX(Last6M_AvgSales_Ref!$B$2:$B$12659,MATCH(D108,Last6M_AvgSales_Ref!$A$2:$A$12659,0)),"")</f>
        <v>54.975000000000001</v>
      </c>
    </row>
    <row r="109" spans="1:31" ht="14.25" customHeight="1">
      <c r="A109" s="69" t="s">
        <v>133</v>
      </c>
      <c r="B109" s="70" t="s">
        <v>27</v>
      </c>
      <c r="C109" s="71" t="s">
        <v>841</v>
      </c>
      <c r="D109" s="71">
        <v>1000003663</v>
      </c>
      <c r="E109" s="71" t="s">
        <v>842</v>
      </c>
      <c r="F109" s="73">
        <v>45135</v>
      </c>
      <c r="G109" s="66" t="str">
        <f t="shared" si="14"/>
        <v>Targeted Dealer</v>
      </c>
      <c r="H109" s="66"/>
      <c r="I109" s="67">
        <v>100</v>
      </c>
      <c r="J109" s="67">
        <f t="shared" si="15"/>
        <v>100</v>
      </c>
      <c r="K109" s="68">
        <v>125.5</v>
      </c>
      <c r="L109" s="68">
        <f t="shared" si="16"/>
        <v>-25.5</v>
      </c>
      <c r="M109" s="68">
        <f t="shared" si="17"/>
        <v>125.5</v>
      </c>
      <c r="N109" s="96">
        <v>65.5</v>
      </c>
      <c r="O109" s="97" t="str">
        <f t="shared" si="18"/>
        <v>June</v>
      </c>
      <c r="P109" s="96">
        <f t="shared" si="19"/>
        <v>65.5</v>
      </c>
      <c r="Q109" s="98">
        <f t="shared" si="20"/>
        <v>60</v>
      </c>
      <c r="R109" s="97" t="b">
        <f t="shared" si="21"/>
        <v>0</v>
      </c>
      <c r="S109" s="99" t="str">
        <f t="shared" si="22"/>
        <v>GROWTH</v>
      </c>
      <c r="T109" s="68">
        <v>36</v>
      </c>
      <c r="U109" s="100" t="str">
        <f t="shared" si="23"/>
        <v>May</v>
      </c>
      <c r="V109" s="68">
        <f t="shared" si="24"/>
        <v>36</v>
      </c>
      <c r="W109" s="101">
        <f t="shared" si="25"/>
        <v>89.5</v>
      </c>
      <c r="X109" s="102" t="b">
        <f t="shared" si="26"/>
        <v>0</v>
      </c>
      <c r="Y109" s="103" t="str">
        <f t="shared" si="27"/>
        <v>GROWTH</v>
      </c>
      <c r="Z109" s="74">
        <v>0</v>
      </c>
      <c r="AA109" s="69"/>
      <c r="AB109" s="69" t="s">
        <v>133</v>
      </c>
      <c r="AC109" s="69" t="s">
        <v>133</v>
      </c>
      <c r="AD109" s="3"/>
      <c r="AE109" s="118">
        <f>IFERROR(INDEX(Last6M_AvgSales_Ref!$B$2:$B$12659,MATCH(D109,Last6M_AvgSales_Ref!$A$2:$A$12659,0)),"")</f>
        <v>106.375</v>
      </c>
    </row>
    <row r="110" spans="1:31" ht="14.25" customHeight="1">
      <c r="A110" s="69" t="s">
        <v>133</v>
      </c>
      <c r="B110" s="70" t="s">
        <v>27</v>
      </c>
      <c r="C110" s="71" t="s">
        <v>843</v>
      </c>
      <c r="D110" s="71">
        <v>1000003702</v>
      </c>
      <c r="E110" s="71" t="s">
        <v>844</v>
      </c>
      <c r="F110" s="73">
        <v>45171</v>
      </c>
      <c r="G110" s="66" t="str">
        <f t="shared" si="14"/>
        <v>Targeted Dealer</v>
      </c>
      <c r="H110" s="66"/>
      <c r="I110" s="67">
        <v>90</v>
      </c>
      <c r="J110" s="67">
        <f t="shared" si="15"/>
        <v>90</v>
      </c>
      <c r="K110" s="68">
        <v>101.5</v>
      </c>
      <c r="L110" s="68">
        <f t="shared" si="16"/>
        <v>-11.5</v>
      </c>
      <c r="M110" s="68">
        <f t="shared" si="17"/>
        <v>112.77777777777777</v>
      </c>
      <c r="N110" s="96">
        <v>53.25</v>
      </c>
      <c r="O110" s="97" t="str">
        <f t="shared" si="18"/>
        <v>June</v>
      </c>
      <c r="P110" s="96">
        <f t="shared" si="19"/>
        <v>53.25</v>
      </c>
      <c r="Q110" s="98">
        <f t="shared" si="20"/>
        <v>48.25</v>
      </c>
      <c r="R110" s="97" t="b">
        <f t="shared" si="21"/>
        <v>0</v>
      </c>
      <c r="S110" s="99" t="str">
        <f t="shared" si="22"/>
        <v>GROWTH</v>
      </c>
      <c r="T110" s="68">
        <v>85.5</v>
      </c>
      <c r="U110" s="100" t="str">
        <f t="shared" si="23"/>
        <v>May</v>
      </c>
      <c r="V110" s="68">
        <f t="shared" si="24"/>
        <v>85.5</v>
      </c>
      <c r="W110" s="101">
        <f t="shared" si="25"/>
        <v>16</v>
      </c>
      <c r="X110" s="102" t="b">
        <f t="shared" si="26"/>
        <v>0</v>
      </c>
      <c r="Y110" s="103" t="str">
        <f t="shared" si="27"/>
        <v>GROWTH</v>
      </c>
      <c r="Z110" s="74">
        <v>0</v>
      </c>
      <c r="AA110" s="69"/>
      <c r="AB110" s="69" t="s">
        <v>133</v>
      </c>
      <c r="AC110" s="69" t="s">
        <v>133</v>
      </c>
      <c r="AD110" s="3"/>
      <c r="AE110" s="118">
        <f>IFERROR(INDEX(Last6M_AvgSales_Ref!$B$2:$B$12659,MATCH(D110,Last6M_AvgSales_Ref!$A$2:$A$12659,0)),"")</f>
        <v>109.583333333333</v>
      </c>
    </row>
    <row r="111" spans="1:31" ht="14.25" customHeight="1">
      <c r="A111" s="74" t="s">
        <v>133</v>
      </c>
      <c r="B111" s="70" t="s">
        <v>29</v>
      </c>
      <c r="C111" s="78" t="s">
        <v>845</v>
      </c>
      <c r="D111" s="78">
        <v>1000003841</v>
      </c>
      <c r="E111" s="78" t="s">
        <v>846</v>
      </c>
      <c r="F111" s="104">
        <v>45321</v>
      </c>
      <c r="G111" s="66" t="str">
        <f t="shared" si="14"/>
        <v>Targeted Dealer</v>
      </c>
      <c r="H111" s="66"/>
      <c r="I111" s="67">
        <v>120</v>
      </c>
      <c r="J111" s="67">
        <f t="shared" si="15"/>
        <v>120</v>
      </c>
      <c r="K111" s="68">
        <v>135</v>
      </c>
      <c r="L111" s="68">
        <f t="shared" si="16"/>
        <v>-15</v>
      </c>
      <c r="M111" s="68">
        <f t="shared" si="17"/>
        <v>112.5</v>
      </c>
      <c r="N111" s="96">
        <v>0</v>
      </c>
      <c r="O111" s="97" t="str">
        <f t="shared" si="18"/>
        <v>June</v>
      </c>
      <c r="P111" s="96">
        <f t="shared" si="19"/>
        <v>0</v>
      </c>
      <c r="Q111" s="98">
        <f t="shared" si="20"/>
        <v>135</v>
      </c>
      <c r="R111" s="97" t="b">
        <f t="shared" si="21"/>
        <v>0</v>
      </c>
      <c r="S111" s="99" t="b">
        <f t="shared" si="22"/>
        <v>0</v>
      </c>
      <c r="T111" s="68">
        <v>100</v>
      </c>
      <c r="U111" s="100" t="str">
        <f t="shared" si="23"/>
        <v>May</v>
      </c>
      <c r="V111" s="68">
        <f t="shared" si="24"/>
        <v>100</v>
      </c>
      <c r="W111" s="101">
        <f t="shared" si="25"/>
        <v>35</v>
      </c>
      <c r="X111" s="102" t="b">
        <f t="shared" si="26"/>
        <v>0</v>
      </c>
      <c r="Y111" s="103" t="str">
        <f t="shared" si="27"/>
        <v>GROWTH</v>
      </c>
      <c r="Z111" s="74">
        <v>0</v>
      </c>
      <c r="AA111" s="69"/>
      <c r="AB111" s="69" t="s">
        <v>133</v>
      </c>
      <c r="AC111" s="74" t="s">
        <v>133</v>
      </c>
      <c r="AD111" s="3"/>
      <c r="AE111" s="118">
        <f>IFERROR(INDEX(Last6M_AvgSales_Ref!$B$2:$B$12659,MATCH(D111,Last6M_AvgSales_Ref!$A$2:$A$12659,0)),"")</f>
        <v>99.1666666666667</v>
      </c>
    </row>
    <row r="112" spans="1:31" ht="14.25" customHeight="1">
      <c r="A112" s="74" t="s">
        <v>133</v>
      </c>
      <c r="B112" s="70" t="s">
        <v>27</v>
      </c>
      <c r="C112" s="78" t="s">
        <v>847</v>
      </c>
      <c r="D112" s="78">
        <v>1000003864</v>
      </c>
      <c r="E112" s="78" t="s">
        <v>848</v>
      </c>
      <c r="F112" s="73">
        <v>45338</v>
      </c>
      <c r="G112" s="66" t="str">
        <f t="shared" si="14"/>
        <v>Targeted Dealer</v>
      </c>
      <c r="H112" s="66"/>
      <c r="I112" s="67">
        <v>80</v>
      </c>
      <c r="J112" s="67">
        <f t="shared" si="15"/>
        <v>80</v>
      </c>
      <c r="K112" s="68">
        <v>70</v>
      </c>
      <c r="L112" s="68">
        <f t="shared" si="16"/>
        <v>10</v>
      </c>
      <c r="M112" s="68">
        <f t="shared" si="17"/>
        <v>87.5</v>
      </c>
      <c r="N112" s="96">
        <v>69.5</v>
      </c>
      <c r="O112" s="97" t="str">
        <f t="shared" si="18"/>
        <v>June</v>
      </c>
      <c r="P112" s="96">
        <f t="shared" si="19"/>
        <v>69.5</v>
      </c>
      <c r="Q112" s="98">
        <f t="shared" si="20"/>
        <v>0.5</v>
      </c>
      <c r="R112" s="97" t="b">
        <f t="shared" si="21"/>
        <v>0</v>
      </c>
      <c r="S112" s="99" t="str">
        <f t="shared" si="22"/>
        <v>GROWTH</v>
      </c>
      <c r="T112" s="68">
        <v>80.25</v>
      </c>
      <c r="U112" s="100" t="str">
        <f t="shared" si="23"/>
        <v>May</v>
      </c>
      <c r="V112" s="68">
        <f t="shared" si="24"/>
        <v>80.25</v>
      </c>
      <c r="W112" s="101">
        <f t="shared" si="25"/>
        <v>-10.25</v>
      </c>
      <c r="X112" s="102" t="b">
        <f t="shared" si="26"/>
        <v>0</v>
      </c>
      <c r="Y112" s="103" t="str">
        <f t="shared" si="27"/>
        <v>GROWTH</v>
      </c>
      <c r="Z112" s="74">
        <v>0</v>
      </c>
      <c r="AA112" s="69"/>
      <c r="AB112" s="69" t="s">
        <v>133</v>
      </c>
      <c r="AC112" s="74" t="s">
        <v>133</v>
      </c>
      <c r="AD112" s="3"/>
      <c r="AE112" s="118">
        <f>IFERROR(INDEX(Last6M_AvgSales_Ref!$B$2:$B$12659,MATCH(D112,Last6M_AvgSales_Ref!$A$2:$A$12659,0)),"")</f>
        <v>76.508333333333297</v>
      </c>
    </row>
    <row r="113" spans="1:31" ht="14.25" customHeight="1">
      <c r="A113" s="74" t="s">
        <v>133</v>
      </c>
      <c r="B113" s="70" t="s">
        <v>29</v>
      </c>
      <c r="C113" s="78" t="s">
        <v>849</v>
      </c>
      <c r="D113" s="78">
        <v>1000003885</v>
      </c>
      <c r="E113" s="78" t="s">
        <v>850</v>
      </c>
      <c r="F113" s="73">
        <v>45359</v>
      </c>
      <c r="G113" s="66" t="str">
        <f t="shared" si="14"/>
        <v>Targeted Dealer</v>
      </c>
      <c r="H113" s="66"/>
      <c r="I113" s="67">
        <v>240</v>
      </c>
      <c r="J113" s="67">
        <f t="shared" si="15"/>
        <v>240</v>
      </c>
      <c r="K113" s="68">
        <v>200</v>
      </c>
      <c r="L113" s="68">
        <f t="shared" si="16"/>
        <v>40</v>
      </c>
      <c r="M113" s="68">
        <f t="shared" si="17"/>
        <v>83.333333333333343</v>
      </c>
      <c r="N113" s="96">
        <v>280</v>
      </c>
      <c r="O113" s="97" t="str">
        <f t="shared" si="18"/>
        <v>June</v>
      </c>
      <c r="P113" s="96">
        <f t="shared" si="19"/>
        <v>280</v>
      </c>
      <c r="Q113" s="98">
        <f t="shared" si="20"/>
        <v>-80</v>
      </c>
      <c r="R113" s="97" t="b">
        <f t="shared" si="21"/>
        <v>0</v>
      </c>
      <c r="S113" s="99" t="str">
        <f t="shared" si="22"/>
        <v>GROWTH</v>
      </c>
      <c r="T113" s="68">
        <v>240</v>
      </c>
      <c r="U113" s="100" t="str">
        <f t="shared" si="23"/>
        <v>May</v>
      </c>
      <c r="V113" s="68">
        <f t="shared" si="24"/>
        <v>240</v>
      </c>
      <c r="W113" s="101">
        <f t="shared" si="25"/>
        <v>-40</v>
      </c>
      <c r="X113" s="102" t="b">
        <f t="shared" si="26"/>
        <v>0</v>
      </c>
      <c r="Y113" s="103" t="str">
        <f t="shared" si="27"/>
        <v>GROWTH</v>
      </c>
      <c r="Z113" s="74">
        <v>0</v>
      </c>
      <c r="AA113" s="69"/>
      <c r="AB113" s="69" t="s">
        <v>133</v>
      </c>
      <c r="AC113" s="74" t="s">
        <v>133</v>
      </c>
      <c r="AD113" s="3"/>
      <c r="AE113" s="118">
        <f>IFERROR(INDEX(Last6M_AvgSales_Ref!$B$2:$B$12659,MATCH(D113,Last6M_AvgSales_Ref!$A$2:$A$12659,0)),"")</f>
        <v>275</v>
      </c>
    </row>
    <row r="114" spans="1:31" ht="14.25" customHeight="1">
      <c r="A114" s="74" t="s">
        <v>133</v>
      </c>
      <c r="B114" s="70" t="s">
        <v>27</v>
      </c>
      <c r="C114" s="78" t="s">
        <v>851</v>
      </c>
      <c r="D114" s="78">
        <v>1000003900</v>
      </c>
      <c r="E114" s="78" t="s">
        <v>852</v>
      </c>
      <c r="F114" s="73">
        <v>45381</v>
      </c>
      <c r="G114" s="66" t="str">
        <f t="shared" si="14"/>
        <v>Targeted Dealer</v>
      </c>
      <c r="H114" s="66"/>
      <c r="I114" s="67">
        <v>90</v>
      </c>
      <c r="J114" s="67">
        <f t="shared" si="15"/>
        <v>90</v>
      </c>
      <c r="K114" s="68">
        <v>120</v>
      </c>
      <c r="L114" s="68">
        <f t="shared" si="16"/>
        <v>-30</v>
      </c>
      <c r="M114" s="68">
        <f t="shared" si="17"/>
        <v>133.33333333333334</v>
      </c>
      <c r="N114" s="96">
        <v>135.5</v>
      </c>
      <c r="O114" s="97" t="str">
        <f t="shared" si="18"/>
        <v>June</v>
      </c>
      <c r="P114" s="96">
        <f t="shared" si="19"/>
        <v>135.5</v>
      </c>
      <c r="Q114" s="98">
        <f t="shared" si="20"/>
        <v>-15.5</v>
      </c>
      <c r="R114" s="97" t="b">
        <f t="shared" si="21"/>
        <v>0</v>
      </c>
      <c r="S114" s="99" t="str">
        <f t="shared" si="22"/>
        <v>GROWTH</v>
      </c>
      <c r="T114" s="68">
        <v>88</v>
      </c>
      <c r="U114" s="100" t="str">
        <f t="shared" si="23"/>
        <v>May</v>
      </c>
      <c r="V114" s="68">
        <f t="shared" si="24"/>
        <v>88</v>
      </c>
      <c r="W114" s="101">
        <f t="shared" si="25"/>
        <v>32</v>
      </c>
      <c r="X114" s="102" t="b">
        <f t="shared" si="26"/>
        <v>0</v>
      </c>
      <c r="Y114" s="103" t="str">
        <f t="shared" si="27"/>
        <v>GROWTH</v>
      </c>
      <c r="Z114" s="74">
        <v>0</v>
      </c>
      <c r="AA114" s="69"/>
      <c r="AB114" s="69" t="s">
        <v>133</v>
      </c>
      <c r="AC114" s="74" t="s">
        <v>133</v>
      </c>
      <c r="AD114" s="3"/>
      <c r="AE114" s="118">
        <f>IFERROR(INDEX(Last6M_AvgSales_Ref!$B$2:$B$12659,MATCH(D114,Last6M_AvgSales_Ref!$A$2:$A$12659,0)),"")</f>
        <v>114</v>
      </c>
    </row>
    <row r="115" spans="1:31" ht="14.25" customHeight="1">
      <c r="A115" s="74" t="s">
        <v>133</v>
      </c>
      <c r="B115" s="70" t="s">
        <v>27</v>
      </c>
      <c r="C115" s="78" t="s">
        <v>853</v>
      </c>
      <c r="D115" s="78">
        <v>1000003910</v>
      </c>
      <c r="E115" s="78" t="s">
        <v>854</v>
      </c>
      <c r="F115" s="73">
        <v>45400</v>
      </c>
      <c r="G115" s="66" t="str">
        <f t="shared" si="14"/>
        <v>Targeted Dealer</v>
      </c>
      <c r="H115" s="66"/>
      <c r="I115" s="67">
        <v>30</v>
      </c>
      <c r="J115" s="67">
        <f t="shared" si="15"/>
        <v>30</v>
      </c>
      <c r="K115" s="68">
        <v>28.5</v>
      </c>
      <c r="L115" s="68">
        <f t="shared" si="16"/>
        <v>1.5</v>
      </c>
      <c r="M115" s="68">
        <f t="shared" si="17"/>
        <v>95</v>
      </c>
      <c r="N115" s="96">
        <v>20.75</v>
      </c>
      <c r="O115" s="97" t="str">
        <f t="shared" si="18"/>
        <v>June</v>
      </c>
      <c r="P115" s="96">
        <f t="shared" si="19"/>
        <v>20.75</v>
      </c>
      <c r="Q115" s="98">
        <f t="shared" si="20"/>
        <v>7.75</v>
      </c>
      <c r="R115" s="97" t="b">
        <f t="shared" si="21"/>
        <v>0</v>
      </c>
      <c r="S115" s="99" t="str">
        <f t="shared" si="22"/>
        <v>GROWTH</v>
      </c>
      <c r="T115" s="68">
        <v>15.25</v>
      </c>
      <c r="U115" s="100" t="str">
        <f t="shared" si="23"/>
        <v>May</v>
      </c>
      <c r="V115" s="68">
        <f t="shared" si="24"/>
        <v>15.25</v>
      </c>
      <c r="W115" s="101">
        <f t="shared" si="25"/>
        <v>13.25</v>
      </c>
      <c r="X115" s="102" t="b">
        <f t="shared" si="26"/>
        <v>0</v>
      </c>
      <c r="Y115" s="103" t="str">
        <f t="shared" si="27"/>
        <v>GROWTH</v>
      </c>
      <c r="Z115" s="74">
        <v>0</v>
      </c>
      <c r="AA115" s="69"/>
      <c r="AB115" s="69" t="s">
        <v>133</v>
      </c>
      <c r="AC115" s="74" t="s">
        <v>133</v>
      </c>
      <c r="AD115" s="3"/>
      <c r="AE115" s="118">
        <f>IFERROR(INDEX(Last6M_AvgSales_Ref!$B$2:$B$12659,MATCH(D115,Last6M_AvgSales_Ref!$A$2:$A$12659,0)),"")</f>
        <v>24.25</v>
      </c>
    </row>
    <row r="116" spans="1:31" ht="14.25" customHeight="1">
      <c r="A116" s="74" t="s">
        <v>133</v>
      </c>
      <c r="B116" s="70" t="s">
        <v>27</v>
      </c>
      <c r="C116" s="78" t="s">
        <v>855</v>
      </c>
      <c r="D116" s="78">
        <v>1000003932</v>
      </c>
      <c r="E116" s="78" t="s">
        <v>856</v>
      </c>
      <c r="F116" s="73">
        <v>45412</v>
      </c>
      <c r="G116" s="66" t="str">
        <f t="shared" si="14"/>
        <v>Targeted Dealer</v>
      </c>
      <c r="H116" s="66"/>
      <c r="I116" s="67">
        <v>90</v>
      </c>
      <c r="J116" s="67">
        <f t="shared" si="15"/>
        <v>90</v>
      </c>
      <c r="K116" s="68">
        <v>126.25</v>
      </c>
      <c r="L116" s="68">
        <f t="shared" si="16"/>
        <v>-36.25</v>
      </c>
      <c r="M116" s="68">
        <f t="shared" si="17"/>
        <v>140.27777777777777</v>
      </c>
      <c r="N116" s="96">
        <v>90.15</v>
      </c>
      <c r="O116" s="97" t="str">
        <f t="shared" si="18"/>
        <v>June</v>
      </c>
      <c r="P116" s="96">
        <f t="shared" si="19"/>
        <v>90.15</v>
      </c>
      <c r="Q116" s="98">
        <f t="shared" si="20"/>
        <v>36.099999999999994</v>
      </c>
      <c r="R116" s="97" t="b">
        <f t="shared" si="21"/>
        <v>0</v>
      </c>
      <c r="S116" s="99" t="str">
        <f t="shared" si="22"/>
        <v>GROWTH</v>
      </c>
      <c r="T116" s="68">
        <v>66.5</v>
      </c>
      <c r="U116" s="100" t="str">
        <f t="shared" si="23"/>
        <v>May</v>
      </c>
      <c r="V116" s="68">
        <f t="shared" si="24"/>
        <v>66.5</v>
      </c>
      <c r="W116" s="101">
        <f t="shared" si="25"/>
        <v>59.75</v>
      </c>
      <c r="X116" s="102" t="b">
        <f t="shared" si="26"/>
        <v>0</v>
      </c>
      <c r="Y116" s="103" t="str">
        <f t="shared" si="27"/>
        <v>GROWTH</v>
      </c>
      <c r="Z116" s="74">
        <v>0</v>
      </c>
      <c r="AA116" s="69"/>
      <c r="AB116" s="69" t="s">
        <v>133</v>
      </c>
      <c r="AC116" s="74" t="s">
        <v>133</v>
      </c>
      <c r="AD116" s="3"/>
      <c r="AE116" s="118">
        <f>IFERROR(INDEX(Last6M_AvgSales_Ref!$B$2:$B$12659,MATCH(D116,Last6M_AvgSales_Ref!$A$2:$A$12659,0)),"")</f>
        <v>88.4583333333333</v>
      </c>
    </row>
    <row r="117" spans="1:31" ht="14.25" customHeight="1">
      <c r="A117" s="74" t="s">
        <v>133</v>
      </c>
      <c r="B117" s="70" t="s">
        <v>29</v>
      </c>
      <c r="C117" s="78" t="s">
        <v>857</v>
      </c>
      <c r="D117" s="78">
        <v>1000003995</v>
      </c>
      <c r="E117" s="78" t="s">
        <v>858</v>
      </c>
      <c r="F117" s="73">
        <v>45446</v>
      </c>
      <c r="G117" s="66" t="str">
        <f t="shared" si="14"/>
        <v>Targeted Dealer</v>
      </c>
      <c r="H117" s="66"/>
      <c r="I117" s="67">
        <v>140</v>
      </c>
      <c r="J117" s="67">
        <f t="shared" si="15"/>
        <v>140</v>
      </c>
      <c r="K117" s="68">
        <v>115</v>
      </c>
      <c r="L117" s="68">
        <f t="shared" si="16"/>
        <v>25</v>
      </c>
      <c r="M117" s="68">
        <f t="shared" si="17"/>
        <v>82.142857142857153</v>
      </c>
      <c r="N117" s="96">
        <v>160</v>
      </c>
      <c r="O117" s="97" t="str">
        <f t="shared" si="18"/>
        <v>June</v>
      </c>
      <c r="P117" s="96">
        <f t="shared" si="19"/>
        <v>160</v>
      </c>
      <c r="Q117" s="98">
        <f t="shared" si="20"/>
        <v>-45</v>
      </c>
      <c r="R117" s="97" t="b">
        <f t="shared" si="21"/>
        <v>0</v>
      </c>
      <c r="S117" s="99" t="str">
        <f t="shared" si="22"/>
        <v>GROWTH</v>
      </c>
      <c r="T117" s="68">
        <v>80</v>
      </c>
      <c r="U117" s="100" t="str">
        <f t="shared" si="23"/>
        <v>May</v>
      </c>
      <c r="V117" s="68">
        <f t="shared" si="24"/>
        <v>80</v>
      </c>
      <c r="W117" s="101">
        <f t="shared" si="25"/>
        <v>35</v>
      </c>
      <c r="X117" s="102" t="b">
        <f t="shared" si="26"/>
        <v>0</v>
      </c>
      <c r="Y117" s="103" t="str">
        <f t="shared" si="27"/>
        <v>GROWTH</v>
      </c>
      <c r="Z117" s="74">
        <v>0</v>
      </c>
      <c r="AA117" s="69"/>
      <c r="AB117" s="69" t="s">
        <v>133</v>
      </c>
      <c r="AC117" s="74" t="s">
        <v>133</v>
      </c>
      <c r="AD117" s="3"/>
      <c r="AE117" s="118">
        <f>IFERROR(INDEX(Last6M_AvgSales_Ref!$B$2:$B$12659,MATCH(D117,Last6M_AvgSales_Ref!$A$2:$A$12659,0)),"")</f>
        <v>178.666666666667</v>
      </c>
    </row>
    <row r="118" spans="1:31" ht="14.25" customHeight="1">
      <c r="A118" s="74" t="s">
        <v>133</v>
      </c>
      <c r="B118" s="70" t="s">
        <v>27</v>
      </c>
      <c r="C118" s="78" t="s">
        <v>859</v>
      </c>
      <c r="D118" s="78">
        <v>1000004005</v>
      </c>
      <c r="E118" s="78" t="s">
        <v>860</v>
      </c>
      <c r="F118" s="73">
        <v>45454</v>
      </c>
      <c r="G118" s="66" t="str">
        <f t="shared" si="14"/>
        <v>Targeted Dealer</v>
      </c>
      <c r="H118" s="66"/>
      <c r="I118" s="67">
        <v>80</v>
      </c>
      <c r="J118" s="67">
        <f t="shared" si="15"/>
        <v>80</v>
      </c>
      <c r="K118" s="68">
        <v>83.5</v>
      </c>
      <c r="L118" s="68">
        <f t="shared" si="16"/>
        <v>-3.5</v>
      </c>
      <c r="M118" s="68">
        <f t="shared" si="17"/>
        <v>104.375</v>
      </c>
      <c r="N118" s="96">
        <v>78.5</v>
      </c>
      <c r="O118" s="97" t="str">
        <f t="shared" si="18"/>
        <v>June</v>
      </c>
      <c r="P118" s="96">
        <f t="shared" si="19"/>
        <v>78.5</v>
      </c>
      <c r="Q118" s="98">
        <f t="shared" si="20"/>
        <v>5</v>
      </c>
      <c r="R118" s="97" t="b">
        <f t="shared" si="21"/>
        <v>0</v>
      </c>
      <c r="S118" s="99" t="str">
        <f t="shared" si="22"/>
        <v>GROWTH</v>
      </c>
      <c r="T118" s="68">
        <v>48.5</v>
      </c>
      <c r="U118" s="100" t="str">
        <f t="shared" si="23"/>
        <v>May</v>
      </c>
      <c r="V118" s="68">
        <f t="shared" si="24"/>
        <v>48.5</v>
      </c>
      <c r="W118" s="101">
        <f t="shared" si="25"/>
        <v>35</v>
      </c>
      <c r="X118" s="102" t="b">
        <f t="shared" si="26"/>
        <v>0</v>
      </c>
      <c r="Y118" s="103" t="str">
        <f t="shared" si="27"/>
        <v>GROWTH</v>
      </c>
      <c r="Z118" s="74">
        <v>0</v>
      </c>
      <c r="AA118" s="69"/>
      <c r="AB118" s="69" t="s">
        <v>133</v>
      </c>
      <c r="AC118" s="74" t="s">
        <v>133</v>
      </c>
      <c r="AD118" s="3"/>
      <c r="AE118" s="118">
        <f>IFERROR(INDEX(Last6M_AvgSales_Ref!$B$2:$B$12659,MATCH(D118,Last6M_AvgSales_Ref!$A$2:$A$12659,0)),"")</f>
        <v>101.916666666667</v>
      </c>
    </row>
    <row r="119" spans="1:31" ht="14.25" customHeight="1">
      <c r="A119" s="69" t="s">
        <v>133</v>
      </c>
      <c r="B119" s="70" t="s">
        <v>30</v>
      </c>
      <c r="C119" s="71" t="s">
        <v>861</v>
      </c>
      <c r="D119" s="71">
        <v>1000000476</v>
      </c>
      <c r="E119" s="72" t="s">
        <v>862</v>
      </c>
      <c r="F119" s="73">
        <v>38768</v>
      </c>
      <c r="G119" s="66" t="str">
        <f t="shared" si="14"/>
        <v>Targeted Dealer</v>
      </c>
      <c r="H119" s="66"/>
      <c r="I119" s="67">
        <v>4660</v>
      </c>
      <c r="J119" s="67">
        <f t="shared" si="15"/>
        <v>4660</v>
      </c>
      <c r="K119" s="68">
        <v>5496.25</v>
      </c>
      <c r="L119" s="68">
        <f t="shared" si="16"/>
        <v>-836.25</v>
      </c>
      <c r="M119" s="68">
        <f t="shared" si="17"/>
        <v>117.94527896995707</v>
      </c>
      <c r="N119" s="96">
        <v>4527</v>
      </c>
      <c r="O119" s="97" t="str">
        <f t="shared" si="18"/>
        <v>June</v>
      </c>
      <c r="P119" s="96">
        <f t="shared" si="19"/>
        <v>4527</v>
      </c>
      <c r="Q119" s="98">
        <f t="shared" si="20"/>
        <v>969.25</v>
      </c>
      <c r="R119" s="97" t="b">
        <f t="shared" si="21"/>
        <v>0</v>
      </c>
      <c r="S119" s="99" t="str">
        <f t="shared" si="22"/>
        <v>GROWTH</v>
      </c>
      <c r="T119" s="68">
        <v>4375.45</v>
      </c>
      <c r="U119" s="100" t="str">
        <f t="shared" si="23"/>
        <v>May</v>
      </c>
      <c r="V119" s="68">
        <f t="shared" si="24"/>
        <v>4375.45</v>
      </c>
      <c r="W119" s="101">
        <f t="shared" si="25"/>
        <v>1120.8000000000002</v>
      </c>
      <c r="X119" s="102" t="b">
        <f t="shared" si="26"/>
        <v>0</v>
      </c>
      <c r="Y119" s="103" t="str">
        <f t="shared" si="27"/>
        <v>GROWTH</v>
      </c>
      <c r="Z119" s="74">
        <v>0</v>
      </c>
      <c r="AA119" s="69"/>
      <c r="AB119" s="69" t="s">
        <v>133</v>
      </c>
      <c r="AC119" s="69" t="s">
        <v>133</v>
      </c>
      <c r="AD119" s="3"/>
      <c r="AE119" s="118">
        <f>IFERROR(INDEX(Last6M_AvgSales_Ref!$B$2:$B$12659,MATCH(D119,Last6M_AvgSales_Ref!$A$2:$A$12659,0)),"")</f>
        <v>6347.0749999999998</v>
      </c>
    </row>
    <row r="120" spans="1:31" ht="14.25" customHeight="1">
      <c r="A120" s="69" t="s">
        <v>133</v>
      </c>
      <c r="B120" s="70" t="s">
        <v>30</v>
      </c>
      <c r="C120" s="71" t="s">
        <v>863</v>
      </c>
      <c r="D120" s="71">
        <v>1000000468</v>
      </c>
      <c r="E120" s="72" t="s">
        <v>864</v>
      </c>
      <c r="F120" s="73">
        <v>38904</v>
      </c>
      <c r="G120" s="66" t="str">
        <f t="shared" si="14"/>
        <v>Targeted Dealer</v>
      </c>
      <c r="H120" s="66"/>
      <c r="I120" s="67">
        <v>30</v>
      </c>
      <c r="J120" s="67">
        <f t="shared" si="15"/>
        <v>30</v>
      </c>
      <c r="K120" s="68">
        <v>0</v>
      </c>
      <c r="L120" s="68">
        <f t="shared" si="16"/>
        <v>30</v>
      </c>
      <c r="M120" s="68">
        <f t="shared" si="17"/>
        <v>0</v>
      </c>
      <c r="N120" s="96">
        <v>17.649999999999999</v>
      </c>
      <c r="O120" s="97" t="str">
        <f t="shared" si="18"/>
        <v>June</v>
      </c>
      <c r="P120" s="96">
        <f t="shared" si="19"/>
        <v>17.649999999999999</v>
      </c>
      <c r="Q120" s="98">
        <f t="shared" si="20"/>
        <v>-17.649999999999999</v>
      </c>
      <c r="R120" s="97" t="b">
        <f t="shared" si="21"/>
        <v>0</v>
      </c>
      <c r="S120" s="99" t="str">
        <f t="shared" si="22"/>
        <v>GROWTH</v>
      </c>
      <c r="T120" s="68">
        <v>30</v>
      </c>
      <c r="U120" s="100" t="str">
        <f t="shared" si="23"/>
        <v>May</v>
      </c>
      <c r="V120" s="68">
        <f t="shared" si="24"/>
        <v>30</v>
      </c>
      <c r="W120" s="101">
        <f t="shared" si="25"/>
        <v>-30</v>
      </c>
      <c r="X120" s="102" t="b">
        <f t="shared" si="26"/>
        <v>0</v>
      </c>
      <c r="Y120" s="103" t="str">
        <f t="shared" si="27"/>
        <v>GROWTH</v>
      </c>
      <c r="Z120" s="74">
        <v>0</v>
      </c>
      <c r="AA120" s="69"/>
      <c r="AB120" s="69" t="s">
        <v>133</v>
      </c>
      <c r="AC120" s="69" t="s">
        <v>133</v>
      </c>
      <c r="AD120" s="3"/>
      <c r="AE120" s="118">
        <f>IFERROR(INDEX(Last6M_AvgSales_Ref!$B$2:$B$12659,MATCH(D120,Last6M_AvgSales_Ref!$A$2:$A$12659,0)),"")</f>
        <v>33.3333333333333</v>
      </c>
    </row>
    <row r="121" spans="1:31" ht="14.25" customHeight="1">
      <c r="A121" s="69" t="s">
        <v>133</v>
      </c>
      <c r="B121" s="70" t="s">
        <v>32</v>
      </c>
      <c r="C121" s="71" t="s">
        <v>865</v>
      </c>
      <c r="D121" s="71">
        <v>1000000445</v>
      </c>
      <c r="E121" s="72" t="s">
        <v>866</v>
      </c>
      <c r="F121" s="73">
        <v>38923</v>
      </c>
      <c r="G121" s="66" t="str">
        <f t="shared" si="14"/>
        <v>Targeted Dealer</v>
      </c>
      <c r="H121" s="66"/>
      <c r="I121" s="67">
        <v>60</v>
      </c>
      <c r="J121" s="67">
        <f t="shared" si="15"/>
        <v>60</v>
      </c>
      <c r="K121" s="68">
        <v>45</v>
      </c>
      <c r="L121" s="68">
        <f t="shared" si="16"/>
        <v>15</v>
      </c>
      <c r="M121" s="68">
        <f t="shared" si="17"/>
        <v>75</v>
      </c>
      <c r="N121" s="96">
        <v>50</v>
      </c>
      <c r="O121" s="97" t="str">
        <f t="shared" si="18"/>
        <v>June</v>
      </c>
      <c r="P121" s="96">
        <f t="shared" si="19"/>
        <v>50</v>
      </c>
      <c r="Q121" s="98">
        <f t="shared" si="20"/>
        <v>-5</v>
      </c>
      <c r="R121" s="97" t="b">
        <f t="shared" si="21"/>
        <v>0</v>
      </c>
      <c r="S121" s="99" t="str">
        <f t="shared" si="22"/>
        <v>GROWTH</v>
      </c>
      <c r="T121" s="68">
        <v>70</v>
      </c>
      <c r="U121" s="100" t="str">
        <f t="shared" si="23"/>
        <v>May</v>
      </c>
      <c r="V121" s="68">
        <f t="shared" si="24"/>
        <v>70</v>
      </c>
      <c r="W121" s="101">
        <f t="shared" si="25"/>
        <v>-25</v>
      </c>
      <c r="X121" s="102" t="b">
        <f t="shared" si="26"/>
        <v>0</v>
      </c>
      <c r="Y121" s="103" t="str">
        <f t="shared" si="27"/>
        <v>GROWTH</v>
      </c>
      <c r="Z121" s="74">
        <v>0</v>
      </c>
      <c r="AA121" s="69"/>
      <c r="AB121" s="69" t="s">
        <v>133</v>
      </c>
      <c r="AC121" s="69" t="s">
        <v>133</v>
      </c>
      <c r="AD121" s="3"/>
      <c r="AE121" s="118">
        <f>IFERROR(INDEX(Last6M_AvgSales_Ref!$B$2:$B$12659,MATCH(D121,Last6M_AvgSales_Ref!$A$2:$A$12659,0)),"")</f>
        <v>59.825000000000003</v>
      </c>
    </row>
    <row r="122" spans="1:31" ht="14.25" customHeight="1">
      <c r="A122" s="69" t="s">
        <v>133</v>
      </c>
      <c r="B122" s="70" t="s">
        <v>32</v>
      </c>
      <c r="C122" s="71" t="s">
        <v>867</v>
      </c>
      <c r="D122" s="71">
        <v>1000000443</v>
      </c>
      <c r="E122" s="72" t="s">
        <v>868</v>
      </c>
      <c r="F122" s="73">
        <v>40054</v>
      </c>
      <c r="G122" s="66" t="str">
        <f t="shared" si="14"/>
        <v>Targeted Dealer</v>
      </c>
      <c r="H122" s="66"/>
      <c r="I122" s="67">
        <v>2670</v>
      </c>
      <c r="J122" s="67">
        <f t="shared" si="15"/>
        <v>2670</v>
      </c>
      <c r="K122" s="68">
        <v>3281.85</v>
      </c>
      <c r="L122" s="68">
        <f t="shared" si="16"/>
        <v>-611.84999999999991</v>
      </c>
      <c r="M122" s="68">
        <f t="shared" si="17"/>
        <v>122.91573033707866</v>
      </c>
      <c r="N122" s="96">
        <v>2727.75</v>
      </c>
      <c r="O122" s="97" t="str">
        <f t="shared" si="18"/>
        <v>June</v>
      </c>
      <c r="P122" s="96">
        <f t="shared" si="19"/>
        <v>2727.75</v>
      </c>
      <c r="Q122" s="98">
        <f t="shared" si="20"/>
        <v>554.09999999999991</v>
      </c>
      <c r="R122" s="97" t="b">
        <f t="shared" si="21"/>
        <v>0</v>
      </c>
      <c r="S122" s="99" t="str">
        <f t="shared" si="22"/>
        <v>GROWTH</v>
      </c>
      <c r="T122" s="68">
        <v>2513.25</v>
      </c>
      <c r="U122" s="100" t="str">
        <f t="shared" si="23"/>
        <v>May</v>
      </c>
      <c r="V122" s="68">
        <f t="shared" si="24"/>
        <v>2513.25</v>
      </c>
      <c r="W122" s="101">
        <f t="shared" si="25"/>
        <v>768.59999999999991</v>
      </c>
      <c r="X122" s="102" t="b">
        <f t="shared" si="26"/>
        <v>0</v>
      </c>
      <c r="Y122" s="103" t="str">
        <f t="shared" si="27"/>
        <v>GROWTH</v>
      </c>
      <c r="Z122" s="74">
        <v>0</v>
      </c>
      <c r="AA122" s="69"/>
      <c r="AB122" s="69" t="s">
        <v>133</v>
      </c>
      <c r="AC122" s="69" t="s">
        <v>133</v>
      </c>
      <c r="AD122" s="3"/>
      <c r="AE122" s="118">
        <f>IFERROR(INDEX(Last6M_AvgSales_Ref!$B$2:$B$12659,MATCH(D122,Last6M_AvgSales_Ref!$A$2:$A$12659,0)),"")</f>
        <v>3328.5583333333302</v>
      </c>
    </row>
    <row r="123" spans="1:31" ht="14.25" customHeight="1">
      <c r="A123" s="69" t="s">
        <v>133</v>
      </c>
      <c r="B123" s="70" t="s">
        <v>30</v>
      </c>
      <c r="C123" s="71" t="s">
        <v>869</v>
      </c>
      <c r="D123" s="71">
        <v>1000000462</v>
      </c>
      <c r="E123" s="72" t="s">
        <v>870</v>
      </c>
      <c r="F123" s="73">
        <v>40054</v>
      </c>
      <c r="G123" s="66" t="str">
        <f t="shared" si="14"/>
        <v>Targeted Dealer</v>
      </c>
      <c r="H123" s="66"/>
      <c r="I123" s="67">
        <v>450</v>
      </c>
      <c r="J123" s="67">
        <f t="shared" si="15"/>
        <v>450</v>
      </c>
      <c r="K123" s="68">
        <v>360</v>
      </c>
      <c r="L123" s="68">
        <f t="shared" si="16"/>
        <v>90</v>
      </c>
      <c r="M123" s="68">
        <f t="shared" si="17"/>
        <v>80</v>
      </c>
      <c r="N123" s="96">
        <v>234</v>
      </c>
      <c r="O123" s="97" t="str">
        <f t="shared" si="18"/>
        <v>June</v>
      </c>
      <c r="P123" s="96">
        <f t="shared" si="19"/>
        <v>234</v>
      </c>
      <c r="Q123" s="98">
        <f t="shared" si="20"/>
        <v>126</v>
      </c>
      <c r="R123" s="97" t="b">
        <f t="shared" si="21"/>
        <v>0</v>
      </c>
      <c r="S123" s="99" t="str">
        <f t="shared" si="22"/>
        <v>GROWTH</v>
      </c>
      <c r="T123" s="68">
        <v>445</v>
      </c>
      <c r="U123" s="100" t="str">
        <f t="shared" si="23"/>
        <v>May</v>
      </c>
      <c r="V123" s="68">
        <f t="shared" si="24"/>
        <v>445</v>
      </c>
      <c r="W123" s="101">
        <f t="shared" si="25"/>
        <v>-85</v>
      </c>
      <c r="X123" s="102" t="b">
        <f t="shared" si="26"/>
        <v>0</v>
      </c>
      <c r="Y123" s="103" t="str">
        <f t="shared" si="27"/>
        <v>GROWTH</v>
      </c>
      <c r="Z123" s="74">
        <v>0</v>
      </c>
      <c r="AA123" s="69"/>
      <c r="AB123" s="69" t="s">
        <v>133</v>
      </c>
      <c r="AC123" s="69" t="s">
        <v>133</v>
      </c>
      <c r="AD123" s="3"/>
      <c r="AE123" s="118">
        <f>IFERROR(INDEX(Last6M_AvgSales_Ref!$B$2:$B$12659,MATCH(D123,Last6M_AvgSales_Ref!$A$2:$A$12659,0)),"")</f>
        <v>375.83333333333297</v>
      </c>
    </row>
    <row r="124" spans="1:31" ht="14.25" customHeight="1">
      <c r="A124" s="69" t="s">
        <v>133</v>
      </c>
      <c r="B124" s="70" t="s">
        <v>32</v>
      </c>
      <c r="C124" s="71" t="s">
        <v>871</v>
      </c>
      <c r="D124" s="71">
        <v>1000000461</v>
      </c>
      <c r="E124" s="72" t="s">
        <v>872</v>
      </c>
      <c r="F124" s="73">
        <v>40814</v>
      </c>
      <c r="G124" s="66" t="str">
        <f t="shared" si="14"/>
        <v>Targeted Dealer</v>
      </c>
      <c r="H124" s="66"/>
      <c r="I124" s="67">
        <v>115</v>
      </c>
      <c r="J124" s="67">
        <f t="shared" si="15"/>
        <v>115</v>
      </c>
      <c r="K124" s="68">
        <v>80</v>
      </c>
      <c r="L124" s="68">
        <f t="shared" si="16"/>
        <v>35</v>
      </c>
      <c r="M124" s="68">
        <f t="shared" si="17"/>
        <v>69.565217391304358</v>
      </c>
      <c r="N124" s="96">
        <v>40</v>
      </c>
      <c r="O124" s="97" t="str">
        <f t="shared" si="18"/>
        <v>June</v>
      </c>
      <c r="P124" s="96">
        <f t="shared" si="19"/>
        <v>40</v>
      </c>
      <c r="Q124" s="98">
        <f t="shared" si="20"/>
        <v>40</v>
      </c>
      <c r="R124" s="97" t="b">
        <f t="shared" si="21"/>
        <v>0</v>
      </c>
      <c r="S124" s="99" t="str">
        <f t="shared" si="22"/>
        <v>GROWTH</v>
      </c>
      <c r="T124" s="68">
        <v>160</v>
      </c>
      <c r="U124" s="100" t="str">
        <f t="shared" si="23"/>
        <v>May</v>
      </c>
      <c r="V124" s="68">
        <f t="shared" si="24"/>
        <v>160</v>
      </c>
      <c r="W124" s="101">
        <f t="shared" si="25"/>
        <v>-80</v>
      </c>
      <c r="X124" s="102" t="b">
        <f t="shared" si="26"/>
        <v>0</v>
      </c>
      <c r="Y124" s="103" t="str">
        <f t="shared" si="27"/>
        <v>GROWTH</v>
      </c>
      <c r="Z124" s="74">
        <v>0</v>
      </c>
      <c r="AA124" s="69"/>
      <c r="AB124" s="69" t="s">
        <v>133</v>
      </c>
      <c r="AC124" s="69" t="s">
        <v>133</v>
      </c>
      <c r="AD124" s="3"/>
      <c r="AE124" s="118">
        <f>IFERROR(INDEX(Last6M_AvgSales_Ref!$B$2:$B$12659,MATCH(D124,Last6M_AvgSales_Ref!$A$2:$A$12659,0)),"")</f>
        <v>130</v>
      </c>
    </row>
    <row r="125" spans="1:31" ht="14.25" customHeight="1">
      <c r="A125" s="69" t="s">
        <v>133</v>
      </c>
      <c r="B125" s="70" t="s">
        <v>30</v>
      </c>
      <c r="C125" s="71" t="s">
        <v>873</v>
      </c>
      <c r="D125" s="71">
        <v>1000000477</v>
      </c>
      <c r="E125" s="72" t="s">
        <v>874</v>
      </c>
      <c r="F125" s="73">
        <v>40906</v>
      </c>
      <c r="G125" s="66" t="str">
        <f t="shared" si="14"/>
        <v>Targeted Dealer</v>
      </c>
      <c r="H125" s="66"/>
      <c r="I125" s="67">
        <v>20</v>
      </c>
      <c r="J125" s="67">
        <f t="shared" si="15"/>
        <v>20</v>
      </c>
      <c r="K125" s="68">
        <v>0</v>
      </c>
      <c r="L125" s="68">
        <f t="shared" si="16"/>
        <v>20</v>
      </c>
      <c r="M125" s="68">
        <f t="shared" si="17"/>
        <v>0</v>
      </c>
      <c r="N125" s="96">
        <v>20</v>
      </c>
      <c r="O125" s="97" t="str">
        <f t="shared" si="18"/>
        <v>June</v>
      </c>
      <c r="P125" s="96">
        <f t="shared" si="19"/>
        <v>20</v>
      </c>
      <c r="Q125" s="98">
        <f t="shared" si="20"/>
        <v>-20</v>
      </c>
      <c r="R125" s="97" t="b">
        <f t="shared" si="21"/>
        <v>0</v>
      </c>
      <c r="S125" s="99" t="str">
        <f t="shared" si="22"/>
        <v>GROWTH</v>
      </c>
      <c r="T125" s="68">
        <v>10</v>
      </c>
      <c r="U125" s="100" t="str">
        <f t="shared" si="23"/>
        <v>May</v>
      </c>
      <c r="V125" s="68">
        <f t="shared" si="24"/>
        <v>10</v>
      </c>
      <c r="W125" s="101">
        <f t="shared" si="25"/>
        <v>-10</v>
      </c>
      <c r="X125" s="102" t="b">
        <f t="shared" si="26"/>
        <v>0</v>
      </c>
      <c r="Y125" s="103" t="str">
        <f t="shared" si="27"/>
        <v>GROWTH</v>
      </c>
      <c r="Z125" s="74">
        <v>0</v>
      </c>
      <c r="AA125" s="69"/>
      <c r="AB125" s="69" t="s">
        <v>133</v>
      </c>
      <c r="AC125" s="69" t="s">
        <v>133</v>
      </c>
      <c r="AD125" s="3"/>
      <c r="AE125" s="118">
        <f>IFERROR(INDEX(Last6M_AvgSales_Ref!$B$2:$B$12659,MATCH(D125,Last6M_AvgSales_Ref!$A$2:$A$12659,0)),"")</f>
        <v>15.8333333333333</v>
      </c>
    </row>
    <row r="126" spans="1:31" ht="14.25" customHeight="1">
      <c r="A126" s="69" t="s">
        <v>133</v>
      </c>
      <c r="B126" s="70" t="s">
        <v>30</v>
      </c>
      <c r="C126" s="71" t="s">
        <v>875</v>
      </c>
      <c r="D126" s="71">
        <v>1000000448</v>
      </c>
      <c r="E126" s="72" t="s">
        <v>876</v>
      </c>
      <c r="F126" s="73">
        <v>41212</v>
      </c>
      <c r="G126" s="66" t="str">
        <f t="shared" si="14"/>
        <v>Targeted Dealer</v>
      </c>
      <c r="H126" s="66"/>
      <c r="I126" s="67">
        <v>115</v>
      </c>
      <c r="J126" s="67">
        <f t="shared" si="15"/>
        <v>115</v>
      </c>
      <c r="K126" s="68">
        <v>100</v>
      </c>
      <c r="L126" s="68">
        <f t="shared" si="16"/>
        <v>15</v>
      </c>
      <c r="M126" s="68">
        <f t="shared" si="17"/>
        <v>86.956521739130437</v>
      </c>
      <c r="N126" s="96">
        <v>135</v>
      </c>
      <c r="O126" s="97" t="str">
        <f t="shared" si="18"/>
        <v>June</v>
      </c>
      <c r="P126" s="96">
        <f t="shared" si="19"/>
        <v>135</v>
      </c>
      <c r="Q126" s="98">
        <f t="shared" si="20"/>
        <v>-35</v>
      </c>
      <c r="R126" s="97" t="b">
        <f t="shared" si="21"/>
        <v>0</v>
      </c>
      <c r="S126" s="99" t="str">
        <f t="shared" si="22"/>
        <v>GROWTH</v>
      </c>
      <c r="T126" s="68">
        <v>90</v>
      </c>
      <c r="U126" s="100" t="str">
        <f t="shared" si="23"/>
        <v>May</v>
      </c>
      <c r="V126" s="68">
        <f t="shared" si="24"/>
        <v>90</v>
      </c>
      <c r="W126" s="101">
        <f t="shared" si="25"/>
        <v>10</v>
      </c>
      <c r="X126" s="102" t="b">
        <f t="shared" si="26"/>
        <v>0</v>
      </c>
      <c r="Y126" s="103" t="str">
        <f t="shared" si="27"/>
        <v>GROWTH</v>
      </c>
      <c r="Z126" s="74">
        <v>0</v>
      </c>
      <c r="AA126" s="69"/>
      <c r="AB126" s="69" t="s">
        <v>133</v>
      </c>
      <c r="AC126" s="69" t="s">
        <v>133</v>
      </c>
      <c r="AD126" s="3"/>
      <c r="AE126" s="118">
        <f>IFERROR(INDEX(Last6M_AvgSales_Ref!$B$2:$B$12659,MATCH(D126,Last6M_AvgSales_Ref!$A$2:$A$12659,0)),"")</f>
        <v>205.7</v>
      </c>
    </row>
    <row r="127" spans="1:31" ht="14.25" customHeight="1">
      <c r="A127" s="69" t="s">
        <v>133</v>
      </c>
      <c r="B127" s="70" t="s">
        <v>30</v>
      </c>
      <c r="C127" s="71" t="s">
        <v>877</v>
      </c>
      <c r="D127" s="71">
        <v>1000000446</v>
      </c>
      <c r="E127" s="72" t="s">
        <v>878</v>
      </c>
      <c r="F127" s="73">
        <v>41438</v>
      </c>
      <c r="G127" s="66" t="str">
        <f t="shared" si="14"/>
        <v>Targeted Dealer</v>
      </c>
      <c r="H127" s="66"/>
      <c r="I127" s="67">
        <v>440</v>
      </c>
      <c r="J127" s="67">
        <f t="shared" si="15"/>
        <v>440</v>
      </c>
      <c r="K127" s="68">
        <v>500</v>
      </c>
      <c r="L127" s="68">
        <f t="shared" si="16"/>
        <v>-60</v>
      </c>
      <c r="M127" s="68">
        <f t="shared" si="17"/>
        <v>113.63636363636363</v>
      </c>
      <c r="N127" s="96">
        <v>496.4</v>
      </c>
      <c r="O127" s="97" t="str">
        <f t="shared" si="18"/>
        <v>June</v>
      </c>
      <c r="P127" s="96">
        <f t="shared" si="19"/>
        <v>496.4</v>
      </c>
      <c r="Q127" s="98">
        <f t="shared" si="20"/>
        <v>3.6000000000000227</v>
      </c>
      <c r="R127" s="97" t="b">
        <f t="shared" si="21"/>
        <v>0</v>
      </c>
      <c r="S127" s="99" t="str">
        <f t="shared" si="22"/>
        <v>GROWTH</v>
      </c>
      <c r="T127" s="68">
        <v>400</v>
      </c>
      <c r="U127" s="100" t="str">
        <f t="shared" si="23"/>
        <v>May</v>
      </c>
      <c r="V127" s="68">
        <f t="shared" si="24"/>
        <v>400</v>
      </c>
      <c r="W127" s="101">
        <f t="shared" si="25"/>
        <v>100</v>
      </c>
      <c r="X127" s="102" t="b">
        <f t="shared" si="26"/>
        <v>0</v>
      </c>
      <c r="Y127" s="103" t="str">
        <f t="shared" si="27"/>
        <v>GROWTH</v>
      </c>
      <c r="Z127" s="74">
        <v>0</v>
      </c>
      <c r="AA127" s="69"/>
      <c r="AB127" s="69" t="s">
        <v>133</v>
      </c>
      <c r="AC127" s="69" t="s">
        <v>133</v>
      </c>
      <c r="AD127" s="3"/>
      <c r="AE127" s="118">
        <f>IFERROR(INDEX(Last6M_AvgSales_Ref!$B$2:$B$12659,MATCH(D127,Last6M_AvgSales_Ref!$A$2:$A$12659,0)),"")</f>
        <v>521.74166666666702</v>
      </c>
    </row>
    <row r="128" spans="1:31" ht="14.25" customHeight="1">
      <c r="A128" s="69" t="s">
        <v>133</v>
      </c>
      <c r="B128" s="70" t="s">
        <v>30</v>
      </c>
      <c r="C128" s="71" t="s">
        <v>879</v>
      </c>
      <c r="D128" s="71">
        <v>1000000465</v>
      </c>
      <c r="E128" s="72" t="s">
        <v>880</v>
      </c>
      <c r="F128" s="73">
        <v>41934</v>
      </c>
      <c r="G128" s="66" t="str">
        <f t="shared" si="14"/>
        <v>Targeted Dealer</v>
      </c>
      <c r="H128" s="66"/>
      <c r="I128" s="67">
        <v>80</v>
      </c>
      <c r="J128" s="67">
        <f t="shared" si="15"/>
        <v>80</v>
      </c>
      <c r="K128" s="68">
        <v>40</v>
      </c>
      <c r="L128" s="68">
        <f t="shared" si="16"/>
        <v>40</v>
      </c>
      <c r="M128" s="68">
        <f t="shared" si="17"/>
        <v>50</v>
      </c>
      <c r="N128" s="96">
        <v>40</v>
      </c>
      <c r="O128" s="97" t="str">
        <f t="shared" si="18"/>
        <v>June</v>
      </c>
      <c r="P128" s="96">
        <f t="shared" si="19"/>
        <v>40</v>
      </c>
      <c r="Q128" s="98">
        <f t="shared" si="20"/>
        <v>0</v>
      </c>
      <c r="R128" s="97" t="b">
        <f t="shared" si="21"/>
        <v>0</v>
      </c>
      <c r="S128" s="99" t="str">
        <f t="shared" si="22"/>
        <v>GROWTH</v>
      </c>
      <c r="T128" s="68">
        <v>80</v>
      </c>
      <c r="U128" s="100" t="str">
        <f t="shared" si="23"/>
        <v>May</v>
      </c>
      <c r="V128" s="68">
        <f t="shared" si="24"/>
        <v>80</v>
      </c>
      <c r="W128" s="101">
        <f t="shared" si="25"/>
        <v>-40</v>
      </c>
      <c r="X128" s="102" t="b">
        <f t="shared" si="26"/>
        <v>0</v>
      </c>
      <c r="Y128" s="103" t="str">
        <f t="shared" si="27"/>
        <v>GROWTH</v>
      </c>
      <c r="Z128" s="74">
        <v>0</v>
      </c>
      <c r="AA128" s="69"/>
      <c r="AB128" s="69" t="s">
        <v>133</v>
      </c>
      <c r="AC128" s="69" t="s">
        <v>133</v>
      </c>
      <c r="AD128" s="3"/>
      <c r="AE128" s="118">
        <f>IFERROR(INDEX(Last6M_AvgSales_Ref!$B$2:$B$12659,MATCH(D128,Last6M_AvgSales_Ref!$A$2:$A$12659,0)),"")</f>
        <v>45.8333333333333</v>
      </c>
    </row>
    <row r="129" spans="1:31" ht="14.25" customHeight="1">
      <c r="A129" s="69" t="s">
        <v>133</v>
      </c>
      <c r="B129" s="70" t="s">
        <v>32</v>
      </c>
      <c r="C129" s="71" t="s">
        <v>881</v>
      </c>
      <c r="D129" s="71">
        <v>1000000455</v>
      </c>
      <c r="E129" s="72" t="s">
        <v>882</v>
      </c>
      <c r="F129" s="73">
        <v>42573</v>
      </c>
      <c r="G129" s="66" t="str">
        <f t="shared" si="14"/>
        <v>Targeted Dealer</v>
      </c>
      <c r="H129" s="66"/>
      <c r="I129" s="67">
        <v>120</v>
      </c>
      <c r="J129" s="67">
        <f t="shared" si="15"/>
        <v>120</v>
      </c>
      <c r="K129" s="68">
        <v>50</v>
      </c>
      <c r="L129" s="68">
        <f t="shared" si="16"/>
        <v>70</v>
      </c>
      <c r="M129" s="68">
        <f t="shared" si="17"/>
        <v>41.666666666666671</v>
      </c>
      <c r="N129" s="96">
        <v>15</v>
      </c>
      <c r="O129" s="97" t="str">
        <f t="shared" si="18"/>
        <v>June</v>
      </c>
      <c r="P129" s="96">
        <f t="shared" si="19"/>
        <v>15</v>
      </c>
      <c r="Q129" s="98">
        <f t="shared" si="20"/>
        <v>35</v>
      </c>
      <c r="R129" s="97" t="b">
        <f t="shared" si="21"/>
        <v>0</v>
      </c>
      <c r="S129" s="99" t="str">
        <f t="shared" si="22"/>
        <v>GROWTH</v>
      </c>
      <c r="T129" s="68">
        <v>80</v>
      </c>
      <c r="U129" s="100" t="str">
        <f t="shared" si="23"/>
        <v>May</v>
      </c>
      <c r="V129" s="68">
        <f t="shared" si="24"/>
        <v>80</v>
      </c>
      <c r="W129" s="101">
        <f t="shared" si="25"/>
        <v>-30</v>
      </c>
      <c r="X129" s="102" t="b">
        <f t="shared" si="26"/>
        <v>0</v>
      </c>
      <c r="Y129" s="103" t="str">
        <f t="shared" si="27"/>
        <v>GROWTH</v>
      </c>
      <c r="Z129" s="74">
        <v>0</v>
      </c>
      <c r="AA129" s="69"/>
      <c r="AB129" s="69" t="s">
        <v>133</v>
      </c>
      <c r="AC129" s="69" t="s">
        <v>133</v>
      </c>
      <c r="AD129" s="3"/>
      <c r="AE129" s="118">
        <f>IFERROR(INDEX(Last6M_AvgSales_Ref!$B$2:$B$12659,MATCH(D129,Last6M_AvgSales_Ref!$A$2:$A$12659,0)),"")</f>
        <v>82.9166666666667</v>
      </c>
    </row>
    <row r="130" spans="1:31" ht="14.25" customHeight="1">
      <c r="A130" s="69" t="s">
        <v>133</v>
      </c>
      <c r="B130" s="70" t="s">
        <v>30</v>
      </c>
      <c r="C130" s="71" t="s">
        <v>883</v>
      </c>
      <c r="D130" s="71">
        <v>1000000457</v>
      </c>
      <c r="E130" s="72" t="s">
        <v>884</v>
      </c>
      <c r="F130" s="73">
        <v>42814</v>
      </c>
      <c r="G130" s="66" t="str">
        <f t="shared" si="14"/>
        <v>Targeted Dealer</v>
      </c>
      <c r="H130" s="66"/>
      <c r="I130" s="67">
        <v>80</v>
      </c>
      <c r="J130" s="67">
        <f t="shared" si="15"/>
        <v>80</v>
      </c>
      <c r="K130" s="68">
        <v>80</v>
      </c>
      <c r="L130" s="68">
        <f t="shared" si="16"/>
        <v>0</v>
      </c>
      <c r="M130" s="68">
        <f t="shared" si="17"/>
        <v>100</v>
      </c>
      <c r="N130" s="96">
        <v>40</v>
      </c>
      <c r="O130" s="97" t="str">
        <f t="shared" si="18"/>
        <v>June</v>
      </c>
      <c r="P130" s="96">
        <f t="shared" si="19"/>
        <v>40</v>
      </c>
      <c r="Q130" s="98">
        <f t="shared" si="20"/>
        <v>40</v>
      </c>
      <c r="R130" s="97" t="b">
        <f t="shared" si="21"/>
        <v>0</v>
      </c>
      <c r="S130" s="99" t="str">
        <f t="shared" si="22"/>
        <v>GROWTH</v>
      </c>
      <c r="T130" s="68">
        <v>80</v>
      </c>
      <c r="U130" s="100" t="str">
        <f t="shared" si="23"/>
        <v>May</v>
      </c>
      <c r="V130" s="68">
        <f t="shared" si="24"/>
        <v>80</v>
      </c>
      <c r="W130" s="101">
        <f t="shared" si="25"/>
        <v>0</v>
      </c>
      <c r="X130" s="102" t="b">
        <f t="shared" si="26"/>
        <v>0</v>
      </c>
      <c r="Y130" s="103" t="str">
        <f t="shared" si="27"/>
        <v>GROWTH</v>
      </c>
      <c r="Z130" s="74">
        <v>0</v>
      </c>
      <c r="AA130" s="69"/>
      <c r="AB130" s="69" t="s">
        <v>133</v>
      </c>
      <c r="AC130" s="69" t="s">
        <v>133</v>
      </c>
      <c r="AD130" s="3"/>
      <c r="AE130" s="118">
        <f>IFERROR(INDEX(Last6M_AvgSales_Ref!$B$2:$B$12659,MATCH(D130,Last6M_AvgSales_Ref!$A$2:$A$12659,0)),"")</f>
        <v>100.833333333333</v>
      </c>
    </row>
    <row r="131" spans="1:31" ht="14.25" customHeight="1">
      <c r="A131" s="69" t="s">
        <v>133</v>
      </c>
      <c r="B131" s="70" t="s">
        <v>30</v>
      </c>
      <c r="C131" s="71" t="s">
        <v>885</v>
      </c>
      <c r="D131" s="71">
        <v>1000000473</v>
      </c>
      <c r="E131" s="72" t="s">
        <v>886</v>
      </c>
      <c r="F131" s="73">
        <v>42844</v>
      </c>
      <c r="G131" s="66" t="str">
        <f t="shared" ref="G131:G194" si="28">IF(I131&gt;0,"Targeted Dealer","-")</f>
        <v>Targeted Dealer</v>
      </c>
      <c r="H131" s="66"/>
      <c r="I131" s="67">
        <v>120</v>
      </c>
      <c r="J131" s="67">
        <f t="shared" ref="J131:J194" si="29">I131/$J$1*($J$1-$E$1)</f>
        <v>120</v>
      </c>
      <c r="K131" s="68">
        <v>105</v>
      </c>
      <c r="L131" s="68">
        <f t="shared" ref="L131:L194" si="30">I131-K131</f>
        <v>15</v>
      </c>
      <c r="M131" s="68">
        <f t="shared" ref="M131:M194" si="31">IFERROR((K131/J131%),"-")</f>
        <v>87.5</v>
      </c>
      <c r="N131" s="96">
        <v>145</v>
      </c>
      <c r="O131" s="97" t="str">
        <f t="shared" ref="O131:O194" si="32">IF(F131&lt;=$P$2,"June","")</f>
        <v>June</v>
      </c>
      <c r="P131" s="96">
        <f t="shared" ref="P131:P194" si="33">N131</f>
        <v>145</v>
      </c>
      <c r="Q131" s="98">
        <f t="shared" ref="Q131:Q194" si="34">K131-P131</f>
        <v>-40</v>
      </c>
      <c r="R131" s="97" t="b">
        <f t="shared" ref="R131:R194" si="35">IFERROR(IF(O131="May",(K131/P131-1))," ")</f>
        <v>0</v>
      </c>
      <c r="S131" s="99" t="str">
        <f t="shared" ref="S131:S194" si="36">IF(N131&gt;0,IF(O131="","-",IF(R131&lt;0%,"DEGROWTH","GROWTH")))</f>
        <v>GROWTH</v>
      </c>
      <c r="T131" s="68">
        <v>180</v>
      </c>
      <c r="U131" s="100" t="str">
        <f t="shared" ref="U131:U194" si="37">IF(F131&lt;=$V$2,"May","")</f>
        <v>May</v>
      </c>
      <c r="V131" s="68">
        <f t="shared" ref="V131:V194" si="38">T131</f>
        <v>180</v>
      </c>
      <c r="W131" s="101">
        <f t="shared" ref="W131:W194" si="39">K131-V131</f>
        <v>-75</v>
      </c>
      <c r="X131" s="102" t="b">
        <f t="shared" ref="X131:X194" si="40">IFERROR(IF(U131="June",(K131/V131-1)),0)</f>
        <v>0</v>
      </c>
      <c r="Y131" s="103" t="str">
        <f t="shared" ref="Y131:Y194" si="41">IF(T131&gt;0,IF(U131="","-",IF(X131&lt;0%,"DEGROWTH","GROWTH")))</f>
        <v>GROWTH</v>
      </c>
      <c r="Z131" s="74">
        <v>0</v>
      </c>
      <c r="AA131" s="69"/>
      <c r="AB131" s="69" t="s">
        <v>133</v>
      </c>
      <c r="AC131" s="69" t="s">
        <v>133</v>
      </c>
      <c r="AD131" s="3"/>
      <c r="AE131" s="118">
        <f>IFERROR(INDEX(Last6M_AvgSales_Ref!$B$2:$B$12659,MATCH(D131,Last6M_AvgSales_Ref!$A$2:$A$12659,0)),"")</f>
        <v>145</v>
      </c>
    </row>
    <row r="132" spans="1:31" ht="14.25" customHeight="1">
      <c r="A132" s="69" t="s">
        <v>133</v>
      </c>
      <c r="B132" s="70" t="s">
        <v>32</v>
      </c>
      <c r="C132" s="71" t="s">
        <v>887</v>
      </c>
      <c r="D132" s="71">
        <v>1000000470</v>
      </c>
      <c r="E132" s="72" t="s">
        <v>888</v>
      </c>
      <c r="F132" s="73">
        <v>42845</v>
      </c>
      <c r="G132" s="66" t="str">
        <f t="shared" si="28"/>
        <v>Targeted Dealer</v>
      </c>
      <c r="H132" s="66"/>
      <c r="I132" s="67">
        <v>1070</v>
      </c>
      <c r="J132" s="67">
        <f t="shared" si="29"/>
        <v>1070</v>
      </c>
      <c r="K132" s="68">
        <v>1282.6500000000001</v>
      </c>
      <c r="L132" s="68">
        <f t="shared" si="30"/>
        <v>-212.65000000000009</v>
      </c>
      <c r="M132" s="68">
        <f t="shared" si="31"/>
        <v>119.87383177570095</v>
      </c>
      <c r="N132" s="96">
        <v>988.3</v>
      </c>
      <c r="O132" s="97" t="str">
        <f t="shared" si="32"/>
        <v>June</v>
      </c>
      <c r="P132" s="96">
        <f t="shared" si="33"/>
        <v>988.3</v>
      </c>
      <c r="Q132" s="98">
        <f t="shared" si="34"/>
        <v>294.35000000000014</v>
      </c>
      <c r="R132" s="97" t="b">
        <f t="shared" si="35"/>
        <v>0</v>
      </c>
      <c r="S132" s="99" t="str">
        <f t="shared" si="36"/>
        <v>GROWTH</v>
      </c>
      <c r="T132" s="68">
        <v>994</v>
      </c>
      <c r="U132" s="100" t="str">
        <f t="shared" si="37"/>
        <v>May</v>
      </c>
      <c r="V132" s="68">
        <f t="shared" si="38"/>
        <v>994</v>
      </c>
      <c r="W132" s="101">
        <f t="shared" si="39"/>
        <v>288.65000000000009</v>
      </c>
      <c r="X132" s="102" t="b">
        <f t="shared" si="40"/>
        <v>0</v>
      </c>
      <c r="Y132" s="103" t="str">
        <f t="shared" si="41"/>
        <v>GROWTH</v>
      </c>
      <c r="Z132" s="74">
        <v>0</v>
      </c>
      <c r="AA132" s="69"/>
      <c r="AB132" s="69" t="s">
        <v>133</v>
      </c>
      <c r="AC132" s="69" t="s">
        <v>133</v>
      </c>
      <c r="AD132" s="3"/>
      <c r="AE132" s="118">
        <f>IFERROR(INDEX(Last6M_AvgSales_Ref!$B$2:$B$12659,MATCH(D132,Last6M_AvgSales_Ref!$A$2:$A$12659,0)),"")</f>
        <v>1223.7166666666701</v>
      </c>
    </row>
    <row r="133" spans="1:31" ht="14.25" customHeight="1">
      <c r="A133" s="69" t="s">
        <v>133</v>
      </c>
      <c r="B133" s="70" t="s">
        <v>32</v>
      </c>
      <c r="C133" s="71" t="s">
        <v>889</v>
      </c>
      <c r="D133" s="71">
        <v>1000000478</v>
      </c>
      <c r="E133" s="72" t="s">
        <v>890</v>
      </c>
      <c r="F133" s="73">
        <v>42970</v>
      </c>
      <c r="G133" s="66" t="str">
        <f t="shared" si="28"/>
        <v>Targeted Dealer</v>
      </c>
      <c r="H133" s="66"/>
      <c r="I133" s="67">
        <v>120</v>
      </c>
      <c r="J133" s="67">
        <f t="shared" si="29"/>
        <v>120</v>
      </c>
      <c r="K133" s="68">
        <v>108.7</v>
      </c>
      <c r="L133" s="68">
        <f t="shared" si="30"/>
        <v>11.299999999999997</v>
      </c>
      <c r="M133" s="68">
        <f t="shared" si="31"/>
        <v>90.583333333333343</v>
      </c>
      <c r="N133" s="96">
        <v>50</v>
      </c>
      <c r="O133" s="97" t="str">
        <f t="shared" si="32"/>
        <v>June</v>
      </c>
      <c r="P133" s="96">
        <f t="shared" si="33"/>
        <v>50</v>
      </c>
      <c r="Q133" s="98">
        <f t="shared" si="34"/>
        <v>58.7</v>
      </c>
      <c r="R133" s="97" t="b">
        <f t="shared" si="35"/>
        <v>0</v>
      </c>
      <c r="S133" s="99" t="str">
        <f t="shared" si="36"/>
        <v>GROWTH</v>
      </c>
      <c r="T133" s="68">
        <v>122.6</v>
      </c>
      <c r="U133" s="100" t="str">
        <f t="shared" si="37"/>
        <v>May</v>
      </c>
      <c r="V133" s="68">
        <f t="shared" si="38"/>
        <v>122.6</v>
      </c>
      <c r="W133" s="101">
        <f t="shared" si="39"/>
        <v>-13.899999999999991</v>
      </c>
      <c r="X133" s="102" t="b">
        <f t="shared" si="40"/>
        <v>0</v>
      </c>
      <c r="Y133" s="103" t="str">
        <f t="shared" si="41"/>
        <v>GROWTH</v>
      </c>
      <c r="Z133" s="74">
        <v>0</v>
      </c>
      <c r="AA133" s="69"/>
      <c r="AB133" s="69" t="s">
        <v>133</v>
      </c>
      <c r="AC133" s="69" t="s">
        <v>133</v>
      </c>
      <c r="AD133" s="3"/>
      <c r="AE133" s="118">
        <f>IFERROR(INDEX(Last6M_AvgSales_Ref!$B$2:$B$12659,MATCH(D133,Last6M_AvgSales_Ref!$A$2:$A$12659,0)),"")</f>
        <v>104.166666666667</v>
      </c>
    </row>
    <row r="134" spans="1:31" ht="14.25" customHeight="1">
      <c r="A134" s="69" t="s">
        <v>133</v>
      </c>
      <c r="B134" s="70" t="s">
        <v>32</v>
      </c>
      <c r="C134" s="71" t="s">
        <v>891</v>
      </c>
      <c r="D134" s="71">
        <v>1000000444</v>
      </c>
      <c r="E134" s="72" t="s">
        <v>892</v>
      </c>
      <c r="F134" s="73">
        <v>43061</v>
      </c>
      <c r="G134" s="66" t="str">
        <f t="shared" si="28"/>
        <v>Targeted Dealer</v>
      </c>
      <c r="H134" s="66"/>
      <c r="I134" s="67">
        <v>320</v>
      </c>
      <c r="J134" s="67">
        <f t="shared" si="29"/>
        <v>320</v>
      </c>
      <c r="K134" s="68">
        <v>55</v>
      </c>
      <c r="L134" s="68">
        <f t="shared" si="30"/>
        <v>265</v>
      </c>
      <c r="M134" s="68">
        <f t="shared" si="31"/>
        <v>17.1875</v>
      </c>
      <c r="N134" s="96">
        <v>297.45</v>
      </c>
      <c r="O134" s="97" t="str">
        <f t="shared" si="32"/>
        <v>June</v>
      </c>
      <c r="P134" s="96">
        <f t="shared" si="33"/>
        <v>297.45</v>
      </c>
      <c r="Q134" s="98">
        <f t="shared" si="34"/>
        <v>-242.45</v>
      </c>
      <c r="R134" s="97" t="b">
        <f t="shared" si="35"/>
        <v>0</v>
      </c>
      <c r="S134" s="99" t="str">
        <f t="shared" si="36"/>
        <v>GROWTH</v>
      </c>
      <c r="T134" s="68">
        <v>420</v>
      </c>
      <c r="U134" s="100" t="str">
        <f t="shared" si="37"/>
        <v>May</v>
      </c>
      <c r="V134" s="68">
        <f t="shared" si="38"/>
        <v>420</v>
      </c>
      <c r="W134" s="101">
        <f t="shared" si="39"/>
        <v>-365</v>
      </c>
      <c r="X134" s="102" t="b">
        <f t="shared" si="40"/>
        <v>0</v>
      </c>
      <c r="Y134" s="103" t="str">
        <f t="shared" si="41"/>
        <v>GROWTH</v>
      </c>
      <c r="Z134" s="74">
        <v>0</v>
      </c>
      <c r="AA134" s="69"/>
      <c r="AB134" s="69" t="s">
        <v>133</v>
      </c>
      <c r="AC134" s="69" t="s">
        <v>133</v>
      </c>
      <c r="AD134" s="3"/>
      <c r="AE134" s="118">
        <f>IFERROR(INDEX(Last6M_AvgSales_Ref!$B$2:$B$12659,MATCH(D134,Last6M_AvgSales_Ref!$A$2:$A$12659,0)),"")</f>
        <v>408.85</v>
      </c>
    </row>
    <row r="135" spans="1:31" ht="14.25" customHeight="1">
      <c r="A135" s="69" t="s">
        <v>133</v>
      </c>
      <c r="B135" s="70" t="s">
        <v>32</v>
      </c>
      <c r="C135" s="71" t="s">
        <v>893</v>
      </c>
      <c r="D135" s="71">
        <v>1000000458</v>
      </c>
      <c r="E135" s="72" t="s">
        <v>894</v>
      </c>
      <c r="F135" s="73">
        <v>43061</v>
      </c>
      <c r="G135" s="66" t="str">
        <f t="shared" si="28"/>
        <v>Targeted Dealer</v>
      </c>
      <c r="H135" s="66"/>
      <c r="I135" s="67">
        <v>130</v>
      </c>
      <c r="J135" s="67">
        <f t="shared" si="29"/>
        <v>130</v>
      </c>
      <c r="K135" s="68">
        <v>160</v>
      </c>
      <c r="L135" s="68">
        <f t="shared" si="30"/>
        <v>-30</v>
      </c>
      <c r="M135" s="68">
        <f t="shared" si="31"/>
        <v>123.07692307692307</v>
      </c>
      <c r="N135" s="96">
        <v>100</v>
      </c>
      <c r="O135" s="97" t="str">
        <f t="shared" si="32"/>
        <v>June</v>
      </c>
      <c r="P135" s="96">
        <f t="shared" si="33"/>
        <v>100</v>
      </c>
      <c r="Q135" s="98">
        <f t="shared" si="34"/>
        <v>60</v>
      </c>
      <c r="R135" s="97" t="b">
        <f t="shared" si="35"/>
        <v>0</v>
      </c>
      <c r="S135" s="99" t="str">
        <f t="shared" si="36"/>
        <v>GROWTH</v>
      </c>
      <c r="T135" s="68">
        <v>50</v>
      </c>
      <c r="U135" s="100" t="str">
        <f t="shared" si="37"/>
        <v>May</v>
      </c>
      <c r="V135" s="68">
        <f t="shared" si="38"/>
        <v>50</v>
      </c>
      <c r="W135" s="101">
        <f t="shared" si="39"/>
        <v>110</v>
      </c>
      <c r="X135" s="102" t="b">
        <f t="shared" si="40"/>
        <v>0</v>
      </c>
      <c r="Y135" s="103" t="str">
        <f t="shared" si="41"/>
        <v>GROWTH</v>
      </c>
      <c r="Z135" s="74">
        <v>0</v>
      </c>
      <c r="AA135" s="69"/>
      <c r="AB135" s="69" t="s">
        <v>133</v>
      </c>
      <c r="AC135" s="69" t="s">
        <v>133</v>
      </c>
      <c r="AD135" s="3"/>
      <c r="AE135" s="118">
        <f>IFERROR(INDEX(Last6M_AvgSales_Ref!$B$2:$B$12659,MATCH(D135,Last6M_AvgSales_Ref!$A$2:$A$12659,0)),"")</f>
        <v>144.34166666666701</v>
      </c>
    </row>
    <row r="136" spans="1:31" ht="14.25" customHeight="1">
      <c r="A136" s="69" t="s">
        <v>133</v>
      </c>
      <c r="B136" s="70" t="s">
        <v>32</v>
      </c>
      <c r="C136" s="71" t="s">
        <v>895</v>
      </c>
      <c r="D136" s="71">
        <v>1000000471</v>
      </c>
      <c r="E136" s="72" t="s">
        <v>896</v>
      </c>
      <c r="F136" s="73">
        <v>43061</v>
      </c>
      <c r="G136" s="66" t="str">
        <f t="shared" si="28"/>
        <v>Targeted Dealer</v>
      </c>
      <c r="H136" s="66"/>
      <c r="I136" s="67">
        <v>100</v>
      </c>
      <c r="J136" s="67">
        <f t="shared" si="29"/>
        <v>100</v>
      </c>
      <c r="K136" s="68">
        <v>100</v>
      </c>
      <c r="L136" s="68">
        <f t="shared" si="30"/>
        <v>0</v>
      </c>
      <c r="M136" s="68">
        <f t="shared" si="31"/>
        <v>100</v>
      </c>
      <c r="N136" s="96">
        <v>40</v>
      </c>
      <c r="O136" s="97" t="str">
        <f t="shared" si="32"/>
        <v>June</v>
      </c>
      <c r="P136" s="96">
        <f t="shared" si="33"/>
        <v>40</v>
      </c>
      <c r="Q136" s="98">
        <f t="shared" si="34"/>
        <v>60</v>
      </c>
      <c r="R136" s="97" t="b">
        <f t="shared" si="35"/>
        <v>0</v>
      </c>
      <c r="S136" s="99" t="str">
        <f t="shared" si="36"/>
        <v>GROWTH</v>
      </c>
      <c r="T136" s="68">
        <v>80</v>
      </c>
      <c r="U136" s="100" t="str">
        <f t="shared" si="37"/>
        <v>May</v>
      </c>
      <c r="V136" s="68">
        <f t="shared" si="38"/>
        <v>80</v>
      </c>
      <c r="W136" s="101">
        <f t="shared" si="39"/>
        <v>20</v>
      </c>
      <c r="X136" s="102" t="b">
        <f t="shared" si="40"/>
        <v>0</v>
      </c>
      <c r="Y136" s="103" t="str">
        <f t="shared" si="41"/>
        <v>GROWTH</v>
      </c>
      <c r="Z136" s="74">
        <v>0</v>
      </c>
      <c r="AA136" s="69"/>
      <c r="AB136" s="69" t="s">
        <v>133</v>
      </c>
      <c r="AC136" s="69" t="s">
        <v>133</v>
      </c>
      <c r="AD136" s="3"/>
      <c r="AE136" s="118">
        <f>IFERROR(INDEX(Last6M_AvgSales_Ref!$B$2:$B$12659,MATCH(D136,Last6M_AvgSales_Ref!$A$2:$A$12659,0)),"")</f>
        <v>105</v>
      </c>
    </row>
    <row r="137" spans="1:31" ht="14.25" customHeight="1">
      <c r="A137" s="69" t="s">
        <v>133</v>
      </c>
      <c r="B137" s="70" t="s">
        <v>32</v>
      </c>
      <c r="C137" s="71" t="s">
        <v>897</v>
      </c>
      <c r="D137" s="71">
        <v>1000000474</v>
      </c>
      <c r="E137" s="72" t="s">
        <v>898</v>
      </c>
      <c r="F137" s="73">
        <v>43241</v>
      </c>
      <c r="G137" s="66" t="str">
        <f t="shared" si="28"/>
        <v>Targeted Dealer</v>
      </c>
      <c r="H137" s="66"/>
      <c r="I137" s="67">
        <v>40</v>
      </c>
      <c r="J137" s="67">
        <f t="shared" si="29"/>
        <v>40</v>
      </c>
      <c r="K137" s="68">
        <v>50</v>
      </c>
      <c r="L137" s="68">
        <f t="shared" si="30"/>
        <v>-10</v>
      </c>
      <c r="M137" s="68">
        <f t="shared" si="31"/>
        <v>125</v>
      </c>
      <c r="N137" s="96">
        <v>40</v>
      </c>
      <c r="O137" s="97" t="str">
        <f t="shared" si="32"/>
        <v>June</v>
      </c>
      <c r="P137" s="96">
        <f t="shared" si="33"/>
        <v>40</v>
      </c>
      <c r="Q137" s="98">
        <f t="shared" si="34"/>
        <v>10</v>
      </c>
      <c r="R137" s="97" t="b">
        <f t="shared" si="35"/>
        <v>0</v>
      </c>
      <c r="S137" s="99" t="str">
        <f t="shared" si="36"/>
        <v>GROWTH</v>
      </c>
      <c r="T137" s="68">
        <v>0</v>
      </c>
      <c r="U137" s="100" t="str">
        <f t="shared" si="37"/>
        <v>May</v>
      </c>
      <c r="V137" s="68">
        <f t="shared" si="38"/>
        <v>0</v>
      </c>
      <c r="W137" s="101">
        <f t="shared" si="39"/>
        <v>50</v>
      </c>
      <c r="X137" s="102" t="b">
        <f t="shared" si="40"/>
        <v>0</v>
      </c>
      <c r="Y137" s="103" t="b">
        <f t="shared" si="41"/>
        <v>0</v>
      </c>
      <c r="Z137" s="74">
        <v>0</v>
      </c>
      <c r="AA137" s="69"/>
      <c r="AB137" s="69" t="s">
        <v>133</v>
      </c>
      <c r="AC137" s="69" t="s">
        <v>133</v>
      </c>
      <c r="AD137" s="3"/>
      <c r="AE137" s="118">
        <f>IFERROR(INDEX(Last6M_AvgSales_Ref!$B$2:$B$12659,MATCH(D137,Last6M_AvgSales_Ref!$A$2:$A$12659,0)),"")</f>
        <v>56.6666666666667</v>
      </c>
    </row>
    <row r="138" spans="1:31" ht="14.25" customHeight="1">
      <c r="A138" s="69" t="s">
        <v>133</v>
      </c>
      <c r="B138" s="70" t="s">
        <v>30</v>
      </c>
      <c r="C138" s="71" t="s">
        <v>899</v>
      </c>
      <c r="D138" s="71">
        <v>1000000464</v>
      </c>
      <c r="E138" s="72" t="s">
        <v>900</v>
      </c>
      <c r="F138" s="73">
        <v>43333</v>
      </c>
      <c r="G138" s="66" t="str">
        <f t="shared" si="28"/>
        <v>Targeted Dealer</v>
      </c>
      <c r="H138" s="66"/>
      <c r="I138" s="67">
        <v>40</v>
      </c>
      <c r="J138" s="67">
        <f t="shared" si="29"/>
        <v>40</v>
      </c>
      <c r="K138" s="68">
        <v>40</v>
      </c>
      <c r="L138" s="68">
        <f t="shared" si="30"/>
        <v>0</v>
      </c>
      <c r="M138" s="68">
        <f t="shared" si="31"/>
        <v>100</v>
      </c>
      <c r="N138" s="96">
        <v>0</v>
      </c>
      <c r="O138" s="97" t="str">
        <f t="shared" si="32"/>
        <v>June</v>
      </c>
      <c r="P138" s="96">
        <f t="shared" si="33"/>
        <v>0</v>
      </c>
      <c r="Q138" s="98">
        <f t="shared" si="34"/>
        <v>40</v>
      </c>
      <c r="R138" s="97" t="b">
        <f t="shared" si="35"/>
        <v>0</v>
      </c>
      <c r="S138" s="99" t="b">
        <f t="shared" si="36"/>
        <v>0</v>
      </c>
      <c r="T138" s="68">
        <v>35</v>
      </c>
      <c r="U138" s="100" t="str">
        <f t="shared" si="37"/>
        <v>May</v>
      </c>
      <c r="V138" s="68">
        <f t="shared" si="38"/>
        <v>35</v>
      </c>
      <c r="W138" s="101">
        <f t="shared" si="39"/>
        <v>5</v>
      </c>
      <c r="X138" s="102" t="b">
        <f t="shared" si="40"/>
        <v>0</v>
      </c>
      <c r="Y138" s="103" t="str">
        <f t="shared" si="41"/>
        <v>GROWTH</v>
      </c>
      <c r="Z138" s="74">
        <v>0</v>
      </c>
      <c r="AA138" s="69"/>
      <c r="AB138" s="69" t="s">
        <v>133</v>
      </c>
      <c r="AC138" s="69" t="s">
        <v>133</v>
      </c>
      <c r="AD138" s="3"/>
      <c r="AE138" s="118">
        <f>IFERROR(INDEX(Last6M_AvgSales_Ref!$B$2:$B$12659,MATCH(D138,Last6M_AvgSales_Ref!$A$2:$A$12659,0)),"")</f>
        <v>20</v>
      </c>
    </row>
    <row r="139" spans="1:31" ht="14.25" customHeight="1">
      <c r="A139" s="69" t="s">
        <v>133</v>
      </c>
      <c r="B139" s="70" t="s">
        <v>30</v>
      </c>
      <c r="C139" s="71" t="s">
        <v>901</v>
      </c>
      <c r="D139" s="71">
        <v>1000000467</v>
      </c>
      <c r="E139" s="72" t="s">
        <v>902</v>
      </c>
      <c r="F139" s="73">
        <v>43360</v>
      </c>
      <c r="G139" s="66" t="str">
        <f t="shared" si="28"/>
        <v>Targeted Dealer</v>
      </c>
      <c r="H139" s="66"/>
      <c r="I139" s="67">
        <v>40</v>
      </c>
      <c r="J139" s="67">
        <f t="shared" si="29"/>
        <v>40</v>
      </c>
      <c r="K139" s="68">
        <v>40</v>
      </c>
      <c r="L139" s="68">
        <f t="shared" si="30"/>
        <v>0</v>
      </c>
      <c r="M139" s="68">
        <f t="shared" si="31"/>
        <v>100</v>
      </c>
      <c r="N139" s="96">
        <v>40</v>
      </c>
      <c r="O139" s="97" t="str">
        <f t="shared" si="32"/>
        <v>June</v>
      </c>
      <c r="P139" s="96">
        <f t="shared" si="33"/>
        <v>40</v>
      </c>
      <c r="Q139" s="98">
        <f t="shared" si="34"/>
        <v>0</v>
      </c>
      <c r="R139" s="97" t="b">
        <f t="shared" si="35"/>
        <v>0</v>
      </c>
      <c r="S139" s="99" t="str">
        <f t="shared" si="36"/>
        <v>GROWTH</v>
      </c>
      <c r="T139" s="68">
        <v>0</v>
      </c>
      <c r="U139" s="100" t="str">
        <f t="shared" si="37"/>
        <v>May</v>
      </c>
      <c r="V139" s="68">
        <f t="shared" si="38"/>
        <v>0</v>
      </c>
      <c r="W139" s="101">
        <f t="shared" si="39"/>
        <v>40</v>
      </c>
      <c r="X139" s="102" t="b">
        <f t="shared" si="40"/>
        <v>0</v>
      </c>
      <c r="Y139" s="103" t="b">
        <f t="shared" si="41"/>
        <v>0</v>
      </c>
      <c r="Z139" s="74">
        <v>0</v>
      </c>
      <c r="AA139" s="69"/>
      <c r="AB139" s="69" t="s">
        <v>133</v>
      </c>
      <c r="AC139" s="69" t="s">
        <v>133</v>
      </c>
      <c r="AD139" s="3"/>
      <c r="AE139" s="118">
        <f>IFERROR(INDEX(Last6M_AvgSales_Ref!$B$2:$B$12659,MATCH(D139,Last6M_AvgSales_Ref!$A$2:$A$12659,0)),"")</f>
        <v>34.1666666666667</v>
      </c>
    </row>
    <row r="140" spans="1:31" ht="14.25" customHeight="1">
      <c r="A140" s="69" t="s">
        <v>133</v>
      </c>
      <c r="B140" s="70" t="s">
        <v>32</v>
      </c>
      <c r="C140" s="71" t="s">
        <v>903</v>
      </c>
      <c r="D140" s="71">
        <v>1000000472</v>
      </c>
      <c r="E140" s="72" t="s">
        <v>904</v>
      </c>
      <c r="F140" s="73">
        <v>43514</v>
      </c>
      <c r="G140" s="66" t="str">
        <f t="shared" si="28"/>
        <v>Targeted Dealer</v>
      </c>
      <c r="H140" s="66"/>
      <c r="I140" s="67">
        <v>100</v>
      </c>
      <c r="J140" s="67">
        <f t="shared" si="29"/>
        <v>100</v>
      </c>
      <c r="K140" s="68">
        <v>80</v>
      </c>
      <c r="L140" s="68">
        <f t="shared" si="30"/>
        <v>20</v>
      </c>
      <c r="M140" s="68">
        <f t="shared" si="31"/>
        <v>80</v>
      </c>
      <c r="N140" s="96">
        <v>50</v>
      </c>
      <c r="O140" s="97" t="str">
        <f t="shared" si="32"/>
        <v>June</v>
      </c>
      <c r="P140" s="96">
        <f t="shared" si="33"/>
        <v>50</v>
      </c>
      <c r="Q140" s="98">
        <f t="shared" si="34"/>
        <v>30</v>
      </c>
      <c r="R140" s="97" t="b">
        <f t="shared" si="35"/>
        <v>0</v>
      </c>
      <c r="S140" s="99" t="str">
        <f t="shared" si="36"/>
        <v>GROWTH</v>
      </c>
      <c r="T140" s="68">
        <v>80</v>
      </c>
      <c r="U140" s="100" t="str">
        <f t="shared" si="37"/>
        <v>May</v>
      </c>
      <c r="V140" s="68">
        <f t="shared" si="38"/>
        <v>80</v>
      </c>
      <c r="W140" s="101">
        <f t="shared" si="39"/>
        <v>0</v>
      </c>
      <c r="X140" s="102" t="b">
        <f t="shared" si="40"/>
        <v>0</v>
      </c>
      <c r="Y140" s="103" t="str">
        <f t="shared" si="41"/>
        <v>GROWTH</v>
      </c>
      <c r="Z140" s="74">
        <v>0</v>
      </c>
      <c r="AA140" s="69"/>
      <c r="AB140" s="69" t="s">
        <v>133</v>
      </c>
      <c r="AC140" s="69" t="s">
        <v>133</v>
      </c>
      <c r="AD140" s="3"/>
      <c r="AE140" s="118">
        <f>IFERROR(INDEX(Last6M_AvgSales_Ref!$B$2:$B$12659,MATCH(D140,Last6M_AvgSales_Ref!$A$2:$A$12659,0)),"")</f>
        <v>106.666666666667</v>
      </c>
    </row>
    <row r="141" spans="1:31" ht="14.25" customHeight="1">
      <c r="A141" s="69" t="s">
        <v>133</v>
      </c>
      <c r="B141" s="70" t="s">
        <v>32</v>
      </c>
      <c r="C141" s="71" t="s">
        <v>905</v>
      </c>
      <c r="D141" s="71">
        <v>1000000915</v>
      </c>
      <c r="E141" s="72" t="s">
        <v>906</v>
      </c>
      <c r="F141" s="73">
        <v>43561</v>
      </c>
      <c r="G141" s="66" t="str">
        <f t="shared" si="28"/>
        <v>Targeted Dealer</v>
      </c>
      <c r="H141" s="66"/>
      <c r="I141" s="67">
        <v>70</v>
      </c>
      <c r="J141" s="67">
        <f t="shared" si="29"/>
        <v>70</v>
      </c>
      <c r="K141" s="68">
        <v>90</v>
      </c>
      <c r="L141" s="68">
        <f t="shared" si="30"/>
        <v>-20</v>
      </c>
      <c r="M141" s="68">
        <f t="shared" si="31"/>
        <v>128.57142857142858</v>
      </c>
      <c r="N141" s="96">
        <v>75</v>
      </c>
      <c r="O141" s="97" t="str">
        <f t="shared" si="32"/>
        <v>June</v>
      </c>
      <c r="P141" s="96">
        <f t="shared" si="33"/>
        <v>75</v>
      </c>
      <c r="Q141" s="98">
        <f t="shared" si="34"/>
        <v>15</v>
      </c>
      <c r="R141" s="97" t="b">
        <f t="shared" si="35"/>
        <v>0</v>
      </c>
      <c r="S141" s="99" t="str">
        <f t="shared" si="36"/>
        <v>GROWTH</v>
      </c>
      <c r="T141" s="68">
        <v>85</v>
      </c>
      <c r="U141" s="100" t="str">
        <f t="shared" si="37"/>
        <v>May</v>
      </c>
      <c r="V141" s="68">
        <f t="shared" si="38"/>
        <v>85</v>
      </c>
      <c r="W141" s="101">
        <f t="shared" si="39"/>
        <v>5</v>
      </c>
      <c r="X141" s="102" t="b">
        <f t="shared" si="40"/>
        <v>0</v>
      </c>
      <c r="Y141" s="103" t="str">
        <f t="shared" si="41"/>
        <v>GROWTH</v>
      </c>
      <c r="Z141" s="74">
        <v>0</v>
      </c>
      <c r="AA141" s="69"/>
      <c r="AB141" s="69" t="s">
        <v>133</v>
      </c>
      <c r="AC141" s="69" t="s">
        <v>133</v>
      </c>
      <c r="AD141" s="3"/>
      <c r="AE141" s="118">
        <f>IFERROR(INDEX(Last6M_AvgSales_Ref!$B$2:$B$12659,MATCH(D141,Last6M_AvgSales_Ref!$A$2:$A$12659,0)),"")</f>
        <v>81.6666666666667</v>
      </c>
    </row>
    <row r="142" spans="1:31" ht="14.25" customHeight="1">
      <c r="A142" s="69" t="s">
        <v>133</v>
      </c>
      <c r="B142" s="70" t="s">
        <v>30</v>
      </c>
      <c r="C142" s="71" t="s">
        <v>907</v>
      </c>
      <c r="D142" s="71">
        <v>1000000931</v>
      </c>
      <c r="E142" s="72" t="s">
        <v>908</v>
      </c>
      <c r="F142" s="73">
        <v>43612</v>
      </c>
      <c r="G142" s="66" t="str">
        <f t="shared" si="28"/>
        <v>Targeted Dealer</v>
      </c>
      <c r="H142" s="66"/>
      <c r="I142" s="67">
        <v>20</v>
      </c>
      <c r="J142" s="67">
        <f t="shared" si="29"/>
        <v>20</v>
      </c>
      <c r="K142" s="68">
        <v>0</v>
      </c>
      <c r="L142" s="68">
        <f t="shared" si="30"/>
        <v>20</v>
      </c>
      <c r="M142" s="68">
        <f t="shared" si="31"/>
        <v>0</v>
      </c>
      <c r="N142" s="96">
        <v>0</v>
      </c>
      <c r="O142" s="97" t="str">
        <f t="shared" si="32"/>
        <v>June</v>
      </c>
      <c r="P142" s="96">
        <f t="shared" si="33"/>
        <v>0</v>
      </c>
      <c r="Q142" s="98">
        <f t="shared" si="34"/>
        <v>0</v>
      </c>
      <c r="R142" s="97" t="b">
        <f t="shared" si="35"/>
        <v>0</v>
      </c>
      <c r="S142" s="99" t="b">
        <f t="shared" si="36"/>
        <v>0</v>
      </c>
      <c r="T142" s="68">
        <v>0</v>
      </c>
      <c r="U142" s="100" t="str">
        <f t="shared" si="37"/>
        <v>May</v>
      </c>
      <c r="V142" s="68">
        <f t="shared" si="38"/>
        <v>0</v>
      </c>
      <c r="W142" s="101">
        <f t="shared" si="39"/>
        <v>0</v>
      </c>
      <c r="X142" s="102" t="b">
        <f t="shared" si="40"/>
        <v>0</v>
      </c>
      <c r="Y142" s="103" t="b">
        <f t="shared" si="41"/>
        <v>0</v>
      </c>
      <c r="Z142" s="74">
        <v>0</v>
      </c>
      <c r="AA142" s="69"/>
      <c r="AB142" s="69" t="s">
        <v>133</v>
      </c>
      <c r="AC142" s="69" t="s">
        <v>133</v>
      </c>
      <c r="AD142" s="3"/>
      <c r="AE142" s="118">
        <f>IFERROR(INDEX(Last6M_AvgSales_Ref!$B$2:$B$12659,MATCH(D142,Last6M_AvgSales_Ref!$A$2:$A$12659,0)),"")</f>
        <v>20</v>
      </c>
    </row>
    <row r="143" spans="1:31" ht="14.25" customHeight="1">
      <c r="A143" s="69" t="s">
        <v>133</v>
      </c>
      <c r="B143" s="70" t="s">
        <v>30</v>
      </c>
      <c r="C143" s="71" t="s">
        <v>909</v>
      </c>
      <c r="D143" s="71">
        <v>1000000934</v>
      </c>
      <c r="E143" s="72" t="s">
        <v>910</v>
      </c>
      <c r="F143" s="73">
        <v>43638</v>
      </c>
      <c r="G143" s="66" t="str">
        <f t="shared" si="28"/>
        <v>Targeted Dealer</v>
      </c>
      <c r="H143" s="66"/>
      <c r="I143" s="67">
        <v>20</v>
      </c>
      <c r="J143" s="67">
        <f t="shared" si="29"/>
        <v>20</v>
      </c>
      <c r="K143" s="68">
        <v>0</v>
      </c>
      <c r="L143" s="68">
        <f t="shared" si="30"/>
        <v>20</v>
      </c>
      <c r="M143" s="68">
        <f t="shared" si="31"/>
        <v>0</v>
      </c>
      <c r="N143" s="96">
        <v>0</v>
      </c>
      <c r="O143" s="97" t="str">
        <f t="shared" si="32"/>
        <v>June</v>
      </c>
      <c r="P143" s="96">
        <f t="shared" si="33"/>
        <v>0</v>
      </c>
      <c r="Q143" s="98">
        <f t="shared" si="34"/>
        <v>0</v>
      </c>
      <c r="R143" s="97" t="b">
        <f t="shared" si="35"/>
        <v>0</v>
      </c>
      <c r="S143" s="99" t="b">
        <f t="shared" si="36"/>
        <v>0</v>
      </c>
      <c r="T143" s="68">
        <v>0</v>
      </c>
      <c r="U143" s="100" t="str">
        <f t="shared" si="37"/>
        <v>May</v>
      </c>
      <c r="V143" s="68">
        <f t="shared" si="38"/>
        <v>0</v>
      </c>
      <c r="W143" s="101">
        <f t="shared" si="39"/>
        <v>0</v>
      </c>
      <c r="X143" s="102" t="b">
        <f t="shared" si="40"/>
        <v>0</v>
      </c>
      <c r="Y143" s="103" t="b">
        <f t="shared" si="41"/>
        <v>0</v>
      </c>
      <c r="Z143" s="74">
        <v>0</v>
      </c>
      <c r="AA143" s="69"/>
      <c r="AB143" s="69" t="s">
        <v>133</v>
      </c>
      <c r="AC143" s="69" t="s">
        <v>133</v>
      </c>
      <c r="AD143" s="3"/>
      <c r="AE143" s="118">
        <f>IFERROR(INDEX(Last6M_AvgSales_Ref!$B$2:$B$12659,MATCH(D143,Last6M_AvgSales_Ref!$A$2:$A$12659,0)),"")</f>
        <v>22.5</v>
      </c>
    </row>
    <row r="144" spans="1:31" ht="14.25" customHeight="1">
      <c r="A144" s="69" t="s">
        <v>133</v>
      </c>
      <c r="B144" s="70" t="s">
        <v>30</v>
      </c>
      <c r="C144" s="71" t="s">
        <v>911</v>
      </c>
      <c r="D144" s="71">
        <v>1000000914</v>
      </c>
      <c r="E144" s="72" t="s">
        <v>912</v>
      </c>
      <c r="F144" s="73">
        <v>44060</v>
      </c>
      <c r="G144" s="66" t="str">
        <f t="shared" si="28"/>
        <v>Targeted Dealer</v>
      </c>
      <c r="H144" s="66"/>
      <c r="I144" s="67">
        <v>200</v>
      </c>
      <c r="J144" s="67">
        <f t="shared" si="29"/>
        <v>200</v>
      </c>
      <c r="K144" s="68">
        <v>160</v>
      </c>
      <c r="L144" s="68">
        <f t="shared" si="30"/>
        <v>40</v>
      </c>
      <c r="M144" s="68">
        <f t="shared" si="31"/>
        <v>80</v>
      </c>
      <c r="N144" s="96">
        <v>207.25</v>
      </c>
      <c r="O144" s="97" t="str">
        <f t="shared" si="32"/>
        <v>June</v>
      </c>
      <c r="P144" s="96">
        <f t="shared" si="33"/>
        <v>207.25</v>
      </c>
      <c r="Q144" s="98">
        <f t="shared" si="34"/>
        <v>-47.25</v>
      </c>
      <c r="R144" s="97" t="b">
        <f t="shared" si="35"/>
        <v>0</v>
      </c>
      <c r="S144" s="99" t="str">
        <f t="shared" si="36"/>
        <v>GROWTH</v>
      </c>
      <c r="T144" s="68">
        <v>200</v>
      </c>
      <c r="U144" s="100" t="str">
        <f t="shared" si="37"/>
        <v>May</v>
      </c>
      <c r="V144" s="68">
        <f t="shared" si="38"/>
        <v>200</v>
      </c>
      <c r="W144" s="101">
        <f t="shared" si="39"/>
        <v>-40</v>
      </c>
      <c r="X144" s="102" t="b">
        <f t="shared" si="40"/>
        <v>0</v>
      </c>
      <c r="Y144" s="103" t="str">
        <f t="shared" si="41"/>
        <v>GROWTH</v>
      </c>
      <c r="Z144" s="74">
        <v>0</v>
      </c>
      <c r="AA144" s="69"/>
      <c r="AB144" s="69" t="s">
        <v>133</v>
      </c>
      <c r="AC144" s="69" t="s">
        <v>133</v>
      </c>
      <c r="AD144" s="3"/>
      <c r="AE144" s="118">
        <f>IFERROR(INDEX(Last6M_AvgSales_Ref!$B$2:$B$12659,MATCH(D144,Last6M_AvgSales_Ref!$A$2:$A$12659,0)),"")</f>
        <v>167.5</v>
      </c>
    </row>
    <row r="145" spans="1:31" ht="14.25" customHeight="1">
      <c r="A145" s="69" t="s">
        <v>133</v>
      </c>
      <c r="B145" s="70" t="s">
        <v>30</v>
      </c>
      <c r="C145" s="71" t="s">
        <v>913</v>
      </c>
      <c r="D145" s="71">
        <v>1000000930</v>
      </c>
      <c r="E145" s="72" t="s">
        <v>914</v>
      </c>
      <c r="F145" s="73">
        <v>44067</v>
      </c>
      <c r="G145" s="66" t="str">
        <f t="shared" si="28"/>
        <v>Targeted Dealer</v>
      </c>
      <c r="H145" s="66"/>
      <c r="I145" s="67">
        <v>100</v>
      </c>
      <c r="J145" s="67">
        <f t="shared" si="29"/>
        <v>100</v>
      </c>
      <c r="K145" s="68">
        <v>105</v>
      </c>
      <c r="L145" s="68">
        <f t="shared" si="30"/>
        <v>-5</v>
      </c>
      <c r="M145" s="68">
        <f t="shared" si="31"/>
        <v>105</v>
      </c>
      <c r="N145" s="96">
        <v>0</v>
      </c>
      <c r="O145" s="97" t="str">
        <f t="shared" si="32"/>
        <v>June</v>
      </c>
      <c r="P145" s="96">
        <f t="shared" si="33"/>
        <v>0</v>
      </c>
      <c r="Q145" s="98">
        <f t="shared" si="34"/>
        <v>105</v>
      </c>
      <c r="R145" s="97" t="b">
        <f t="shared" si="35"/>
        <v>0</v>
      </c>
      <c r="S145" s="99" t="b">
        <f t="shared" si="36"/>
        <v>0</v>
      </c>
      <c r="T145" s="68">
        <v>40</v>
      </c>
      <c r="U145" s="100" t="str">
        <f t="shared" si="37"/>
        <v>May</v>
      </c>
      <c r="V145" s="68">
        <f t="shared" si="38"/>
        <v>40</v>
      </c>
      <c r="W145" s="101">
        <f t="shared" si="39"/>
        <v>65</v>
      </c>
      <c r="X145" s="102" t="b">
        <f t="shared" si="40"/>
        <v>0</v>
      </c>
      <c r="Y145" s="103" t="str">
        <f t="shared" si="41"/>
        <v>GROWTH</v>
      </c>
      <c r="Z145" s="74">
        <v>0</v>
      </c>
      <c r="AA145" s="69"/>
      <c r="AB145" s="69" t="s">
        <v>133</v>
      </c>
      <c r="AC145" s="69" t="s">
        <v>133</v>
      </c>
      <c r="AD145" s="3"/>
      <c r="AE145" s="118">
        <f>IFERROR(INDEX(Last6M_AvgSales_Ref!$B$2:$B$12659,MATCH(D145,Last6M_AvgSales_Ref!$A$2:$A$12659,0)),"")</f>
        <v>93.3333333333333</v>
      </c>
    </row>
    <row r="146" spans="1:31" ht="14.25" customHeight="1">
      <c r="A146" s="69" t="s">
        <v>133</v>
      </c>
      <c r="B146" s="70" t="s">
        <v>30</v>
      </c>
      <c r="C146" s="71" t="s">
        <v>915</v>
      </c>
      <c r="D146" s="71">
        <v>1000000922</v>
      </c>
      <c r="E146" s="72" t="s">
        <v>916</v>
      </c>
      <c r="F146" s="73">
        <v>44107</v>
      </c>
      <c r="G146" s="66" t="str">
        <f t="shared" si="28"/>
        <v>Targeted Dealer</v>
      </c>
      <c r="H146" s="66"/>
      <c r="I146" s="67">
        <v>80</v>
      </c>
      <c r="J146" s="67">
        <f t="shared" si="29"/>
        <v>80</v>
      </c>
      <c r="K146" s="68">
        <v>90</v>
      </c>
      <c r="L146" s="68">
        <f t="shared" si="30"/>
        <v>-10</v>
      </c>
      <c r="M146" s="68">
        <f t="shared" si="31"/>
        <v>112.5</v>
      </c>
      <c r="N146" s="96">
        <v>78</v>
      </c>
      <c r="O146" s="97" t="str">
        <f t="shared" si="32"/>
        <v>June</v>
      </c>
      <c r="P146" s="96">
        <f t="shared" si="33"/>
        <v>78</v>
      </c>
      <c r="Q146" s="98">
        <f t="shared" si="34"/>
        <v>12</v>
      </c>
      <c r="R146" s="97" t="b">
        <f t="shared" si="35"/>
        <v>0</v>
      </c>
      <c r="S146" s="99" t="str">
        <f t="shared" si="36"/>
        <v>GROWTH</v>
      </c>
      <c r="T146" s="68">
        <v>20</v>
      </c>
      <c r="U146" s="100" t="str">
        <f t="shared" si="37"/>
        <v>May</v>
      </c>
      <c r="V146" s="68">
        <f t="shared" si="38"/>
        <v>20</v>
      </c>
      <c r="W146" s="101">
        <f t="shared" si="39"/>
        <v>70</v>
      </c>
      <c r="X146" s="102" t="b">
        <f t="shared" si="40"/>
        <v>0</v>
      </c>
      <c r="Y146" s="103" t="str">
        <f t="shared" si="41"/>
        <v>GROWTH</v>
      </c>
      <c r="Z146" s="74">
        <v>0</v>
      </c>
      <c r="AA146" s="69"/>
      <c r="AB146" s="69" t="s">
        <v>133</v>
      </c>
      <c r="AC146" s="69" t="s">
        <v>133</v>
      </c>
      <c r="AD146" s="3"/>
      <c r="AE146" s="118">
        <f>IFERROR(INDEX(Last6M_AvgSales_Ref!$B$2:$B$12659,MATCH(D146,Last6M_AvgSales_Ref!$A$2:$A$12659,0)),"")</f>
        <v>118.02500000000001</v>
      </c>
    </row>
    <row r="147" spans="1:31" ht="14.25" customHeight="1">
      <c r="A147" s="69" t="s">
        <v>133</v>
      </c>
      <c r="B147" s="70" t="s">
        <v>32</v>
      </c>
      <c r="C147" s="71" t="s">
        <v>917</v>
      </c>
      <c r="D147" s="71">
        <v>1000000918</v>
      </c>
      <c r="E147" s="72" t="s">
        <v>918</v>
      </c>
      <c r="F147" s="73">
        <v>44144</v>
      </c>
      <c r="G147" s="66" t="str">
        <f t="shared" si="28"/>
        <v>Targeted Dealer</v>
      </c>
      <c r="H147" s="66"/>
      <c r="I147" s="67">
        <v>200</v>
      </c>
      <c r="J147" s="67">
        <f t="shared" si="29"/>
        <v>200</v>
      </c>
      <c r="K147" s="68">
        <v>100</v>
      </c>
      <c r="L147" s="68">
        <f t="shared" si="30"/>
        <v>100</v>
      </c>
      <c r="M147" s="68">
        <f t="shared" si="31"/>
        <v>50</v>
      </c>
      <c r="N147" s="96">
        <v>200</v>
      </c>
      <c r="O147" s="97" t="str">
        <f t="shared" si="32"/>
        <v>June</v>
      </c>
      <c r="P147" s="96">
        <f t="shared" si="33"/>
        <v>200</v>
      </c>
      <c r="Q147" s="98">
        <f t="shared" si="34"/>
        <v>-100</v>
      </c>
      <c r="R147" s="97" t="b">
        <f t="shared" si="35"/>
        <v>0</v>
      </c>
      <c r="S147" s="99" t="str">
        <f t="shared" si="36"/>
        <v>GROWTH</v>
      </c>
      <c r="T147" s="68">
        <v>200</v>
      </c>
      <c r="U147" s="100" t="str">
        <f t="shared" si="37"/>
        <v>May</v>
      </c>
      <c r="V147" s="68">
        <f t="shared" si="38"/>
        <v>200</v>
      </c>
      <c r="W147" s="101">
        <f t="shared" si="39"/>
        <v>-100</v>
      </c>
      <c r="X147" s="102" t="b">
        <f t="shared" si="40"/>
        <v>0</v>
      </c>
      <c r="Y147" s="103" t="str">
        <f t="shared" si="41"/>
        <v>GROWTH</v>
      </c>
      <c r="Z147" s="74">
        <v>0</v>
      </c>
      <c r="AA147" s="69"/>
      <c r="AB147" s="69" t="s">
        <v>133</v>
      </c>
      <c r="AC147" s="69" t="s">
        <v>133</v>
      </c>
      <c r="AD147" s="3"/>
      <c r="AE147" s="118">
        <f>IFERROR(INDEX(Last6M_AvgSales_Ref!$B$2:$B$12659,MATCH(D147,Last6M_AvgSales_Ref!$A$2:$A$12659,0)),"")</f>
        <v>262.48333333333301</v>
      </c>
    </row>
    <row r="148" spans="1:31" ht="14.25" customHeight="1">
      <c r="A148" s="69" t="s">
        <v>133</v>
      </c>
      <c r="B148" s="70" t="s">
        <v>30</v>
      </c>
      <c r="C148" s="71" t="s">
        <v>919</v>
      </c>
      <c r="D148" s="71">
        <v>1000000916</v>
      </c>
      <c r="E148" s="72" t="s">
        <v>920</v>
      </c>
      <c r="F148" s="73">
        <v>44270</v>
      </c>
      <c r="G148" s="66" t="str">
        <f t="shared" si="28"/>
        <v>Targeted Dealer</v>
      </c>
      <c r="H148" s="66"/>
      <c r="I148" s="67">
        <v>105</v>
      </c>
      <c r="J148" s="67">
        <f t="shared" si="29"/>
        <v>105</v>
      </c>
      <c r="K148" s="68">
        <v>140</v>
      </c>
      <c r="L148" s="68">
        <f t="shared" si="30"/>
        <v>-35</v>
      </c>
      <c r="M148" s="68">
        <f t="shared" si="31"/>
        <v>133.33333333333331</v>
      </c>
      <c r="N148" s="96">
        <v>114</v>
      </c>
      <c r="O148" s="97" t="str">
        <f t="shared" si="32"/>
        <v>June</v>
      </c>
      <c r="P148" s="96">
        <f t="shared" si="33"/>
        <v>114</v>
      </c>
      <c r="Q148" s="98">
        <f t="shared" si="34"/>
        <v>26</v>
      </c>
      <c r="R148" s="97" t="b">
        <f t="shared" si="35"/>
        <v>0</v>
      </c>
      <c r="S148" s="99" t="str">
        <f t="shared" si="36"/>
        <v>GROWTH</v>
      </c>
      <c r="T148" s="68">
        <v>70</v>
      </c>
      <c r="U148" s="100" t="str">
        <f t="shared" si="37"/>
        <v>May</v>
      </c>
      <c r="V148" s="68">
        <f t="shared" si="38"/>
        <v>70</v>
      </c>
      <c r="W148" s="101">
        <f t="shared" si="39"/>
        <v>70</v>
      </c>
      <c r="X148" s="102" t="b">
        <f t="shared" si="40"/>
        <v>0</v>
      </c>
      <c r="Y148" s="103" t="str">
        <f t="shared" si="41"/>
        <v>GROWTH</v>
      </c>
      <c r="Z148" s="74">
        <v>0</v>
      </c>
      <c r="AA148" s="69"/>
      <c r="AB148" s="69" t="s">
        <v>133</v>
      </c>
      <c r="AC148" s="69" t="s">
        <v>133</v>
      </c>
      <c r="AD148" s="3"/>
      <c r="AE148" s="118">
        <f>IFERROR(INDEX(Last6M_AvgSales_Ref!$B$2:$B$12659,MATCH(D148,Last6M_AvgSales_Ref!$A$2:$A$12659,0)),"")</f>
        <v>170</v>
      </c>
    </row>
    <row r="149" spans="1:31" ht="14.25" customHeight="1">
      <c r="A149" s="69" t="s">
        <v>133</v>
      </c>
      <c r="B149" s="70" t="s">
        <v>32</v>
      </c>
      <c r="C149" s="71" t="s">
        <v>921</v>
      </c>
      <c r="D149" s="71">
        <v>1000000929</v>
      </c>
      <c r="E149" s="72" t="s">
        <v>922</v>
      </c>
      <c r="F149" s="73">
        <v>44387</v>
      </c>
      <c r="G149" s="66" t="str">
        <f t="shared" si="28"/>
        <v>Targeted Dealer</v>
      </c>
      <c r="H149" s="66"/>
      <c r="I149" s="67">
        <v>60</v>
      </c>
      <c r="J149" s="67">
        <f t="shared" si="29"/>
        <v>60</v>
      </c>
      <c r="K149" s="68">
        <v>167.7</v>
      </c>
      <c r="L149" s="68">
        <f t="shared" si="30"/>
        <v>-107.69999999999999</v>
      </c>
      <c r="M149" s="68">
        <f t="shared" si="31"/>
        <v>279.5</v>
      </c>
      <c r="N149" s="96">
        <v>40</v>
      </c>
      <c r="O149" s="97" t="str">
        <f t="shared" si="32"/>
        <v>June</v>
      </c>
      <c r="P149" s="96">
        <f t="shared" si="33"/>
        <v>40</v>
      </c>
      <c r="Q149" s="98">
        <f t="shared" si="34"/>
        <v>127.69999999999999</v>
      </c>
      <c r="R149" s="97" t="b">
        <f t="shared" si="35"/>
        <v>0</v>
      </c>
      <c r="S149" s="99" t="str">
        <f t="shared" si="36"/>
        <v>GROWTH</v>
      </c>
      <c r="T149" s="68">
        <v>40</v>
      </c>
      <c r="U149" s="100" t="str">
        <f t="shared" si="37"/>
        <v>May</v>
      </c>
      <c r="V149" s="68">
        <f t="shared" si="38"/>
        <v>40</v>
      </c>
      <c r="W149" s="101">
        <f t="shared" si="39"/>
        <v>127.69999999999999</v>
      </c>
      <c r="X149" s="102" t="b">
        <f t="shared" si="40"/>
        <v>0</v>
      </c>
      <c r="Y149" s="103" t="str">
        <f t="shared" si="41"/>
        <v>GROWTH</v>
      </c>
      <c r="Z149" s="74">
        <v>0</v>
      </c>
      <c r="AA149" s="69"/>
      <c r="AB149" s="69" t="s">
        <v>133</v>
      </c>
      <c r="AC149" s="69" t="s">
        <v>133</v>
      </c>
      <c r="AD149" s="3"/>
      <c r="AE149" s="118">
        <f>IFERROR(INDEX(Last6M_AvgSales_Ref!$B$2:$B$12659,MATCH(D149,Last6M_AvgSales_Ref!$A$2:$A$12659,0)),"")</f>
        <v>160.666666666667</v>
      </c>
    </row>
    <row r="150" spans="1:31" ht="14.25" customHeight="1">
      <c r="A150" s="69" t="s">
        <v>133</v>
      </c>
      <c r="B150" s="70" t="s">
        <v>30</v>
      </c>
      <c r="C150" s="71" t="s">
        <v>923</v>
      </c>
      <c r="D150" s="71">
        <v>1000000919</v>
      </c>
      <c r="E150" s="72" t="s">
        <v>924</v>
      </c>
      <c r="F150" s="73">
        <v>44459</v>
      </c>
      <c r="G150" s="66" t="str">
        <f t="shared" si="28"/>
        <v>Targeted Dealer</v>
      </c>
      <c r="H150" s="66"/>
      <c r="I150" s="67">
        <v>50</v>
      </c>
      <c r="J150" s="67">
        <f t="shared" si="29"/>
        <v>50</v>
      </c>
      <c r="K150" s="68">
        <v>50</v>
      </c>
      <c r="L150" s="68">
        <f t="shared" si="30"/>
        <v>0</v>
      </c>
      <c r="M150" s="68">
        <f t="shared" si="31"/>
        <v>100</v>
      </c>
      <c r="N150" s="96">
        <v>50</v>
      </c>
      <c r="O150" s="97" t="str">
        <f t="shared" si="32"/>
        <v>June</v>
      </c>
      <c r="P150" s="96">
        <f t="shared" si="33"/>
        <v>50</v>
      </c>
      <c r="Q150" s="98">
        <f t="shared" si="34"/>
        <v>0</v>
      </c>
      <c r="R150" s="97" t="b">
        <f t="shared" si="35"/>
        <v>0</v>
      </c>
      <c r="S150" s="99" t="str">
        <f t="shared" si="36"/>
        <v>GROWTH</v>
      </c>
      <c r="T150" s="68">
        <v>35</v>
      </c>
      <c r="U150" s="100" t="str">
        <f t="shared" si="37"/>
        <v>May</v>
      </c>
      <c r="V150" s="68">
        <f t="shared" si="38"/>
        <v>35</v>
      </c>
      <c r="W150" s="101">
        <f t="shared" si="39"/>
        <v>15</v>
      </c>
      <c r="X150" s="102" t="b">
        <f t="shared" si="40"/>
        <v>0</v>
      </c>
      <c r="Y150" s="103" t="str">
        <f t="shared" si="41"/>
        <v>GROWTH</v>
      </c>
      <c r="Z150" s="74">
        <v>0</v>
      </c>
      <c r="AA150" s="69"/>
      <c r="AB150" s="69" t="s">
        <v>133</v>
      </c>
      <c r="AC150" s="69" t="s">
        <v>133</v>
      </c>
      <c r="AD150" s="3"/>
      <c r="AE150" s="118">
        <f>IFERROR(INDEX(Last6M_AvgSales_Ref!$B$2:$B$12659,MATCH(D150,Last6M_AvgSales_Ref!$A$2:$A$12659,0)),"")</f>
        <v>33.3333333333333</v>
      </c>
    </row>
    <row r="151" spans="1:31" ht="14.25" customHeight="1">
      <c r="A151" s="69" t="s">
        <v>133</v>
      </c>
      <c r="B151" s="70" t="s">
        <v>32</v>
      </c>
      <c r="C151" s="71" t="s">
        <v>925</v>
      </c>
      <c r="D151" s="71">
        <v>1000000925</v>
      </c>
      <c r="E151" s="72" t="s">
        <v>926</v>
      </c>
      <c r="F151" s="73">
        <v>44533</v>
      </c>
      <c r="G151" s="66" t="str">
        <f t="shared" si="28"/>
        <v>Targeted Dealer</v>
      </c>
      <c r="H151" s="66"/>
      <c r="I151" s="67">
        <v>160</v>
      </c>
      <c r="J151" s="67">
        <f t="shared" si="29"/>
        <v>160</v>
      </c>
      <c r="K151" s="68">
        <v>175.8</v>
      </c>
      <c r="L151" s="68">
        <f t="shared" si="30"/>
        <v>-15.800000000000011</v>
      </c>
      <c r="M151" s="68">
        <f t="shared" si="31"/>
        <v>109.875</v>
      </c>
      <c r="N151" s="96">
        <v>84.75</v>
      </c>
      <c r="O151" s="97" t="str">
        <f t="shared" si="32"/>
        <v>June</v>
      </c>
      <c r="P151" s="96">
        <f t="shared" si="33"/>
        <v>84.75</v>
      </c>
      <c r="Q151" s="98">
        <f t="shared" si="34"/>
        <v>91.050000000000011</v>
      </c>
      <c r="R151" s="97" t="b">
        <f t="shared" si="35"/>
        <v>0</v>
      </c>
      <c r="S151" s="99" t="str">
        <f t="shared" si="36"/>
        <v>GROWTH</v>
      </c>
      <c r="T151" s="68">
        <v>140</v>
      </c>
      <c r="U151" s="100" t="str">
        <f t="shared" si="37"/>
        <v>May</v>
      </c>
      <c r="V151" s="68">
        <f t="shared" si="38"/>
        <v>140</v>
      </c>
      <c r="W151" s="101">
        <f t="shared" si="39"/>
        <v>35.800000000000011</v>
      </c>
      <c r="X151" s="102" t="b">
        <f t="shared" si="40"/>
        <v>0</v>
      </c>
      <c r="Y151" s="103" t="str">
        <f t="shared" si="41"/>
        <v>GROWTH</v>
      </c>
      <c r="Z151" s="74">
        <v>0</v>
      </c>
      <c r="AA151" s="69"/>
      <c r="AB151" s="69" t="s">
        <v>133</v>
      </c>
      <c r="AC151" s="69" t="s">
        <v>133</v>
      </c>
      <c r="AD151" s="3"/>
      <c r="AE151" s="118">
        <f>IFERROR(INDEX(Last6M_AvgSales_Ref!$B$2:$B$12659,MATCH(D151,Last6M_AvgSales_Ref!$A$2:$A$12659,0)),"")</f>
        <v>123.333333333333</v>
      </c>
    </row>
    <row r="152" spans="1:31" ht="14.25" customHeight="1">
      <c r="A152" s="69" t="s">
        <v>133</v>
      </c>
      <c r="B152" s="70" t="s">
        <v>32</v>
      </c>
      <c r="C152" s="71" t="s">
        <v>927</v>
      </c>
      <c r="D152" s="71">
        <v>1000000927</v>
      </c>
      <c r="E152" s="72" t="s">
        <v>928</v>
      </c>
      <c r="F152" s="73">
        <v>44537</v>
      </c>
      <c r="G152" s="66" t="str">
        <f t="shared" si="28"/>
        <v>Targeted Dealer</v>
      </c>
      <c r="H152" s="66"/>
      <c r="I152" s="67">
        <v>40</v>
      </c>
      <c r="J152" s="67">
        <f t="shared" si="29"/>
        <v>40</v>
      </c>
      <c r="K152" s="68">
        <v>20</v>
      </c>
      <c r="L152" s="68">
        <f t="shared" si="30"/>
        <v>20</v>
      </c>
      <c r="M152" s="68">
        <f t="shared" si="31"/>
        <v>50</v>
      </c>
      <c r="N152" s="96">
        <v>40</v>
      </c>
      <c r="O152" s="97" t="str">
        <f t="shared" si="32"/>
        <v>June</v>
      </c>
      <c r="P152" s="96">
        <f t="shared" si="33"/>
        <v>40</v>
      </c>
      <c r="Q152" s="98">
        <f t="shared" si="34"/>
        <v>-20</v>
      </c>
      <c r="R152" s="97" t="b">
        <f t="shared" si="35"/>
        <v>0</v>
      </c>
      <c r="S152" s="99" t="str">
        <f t="shared" si="36"/>
        <v>GROWTH</v>
      </c>
      <c r="T152" s="68">
        <v>20</v>
      </c>
      <c r="U152" s="100" t="str">
        <f t="shared" si="37"/>
        <v>May</v>
      </c>
      <c r="V152" s="68">
        <f t="shared" si="38"/>
        <v>20</v>
      </c>
      <c r="W152" s="101">
        <f t="shared" si="39"/>
        <v>0</v>
      </c>
      <c r="X152" s="102" t="b">
        <f t="shared" si="40"/>
        <v>0</v>
      </c>
      <c r="Y152" s="103" t="str">
        <f t="shared" si="41"/>
        <v>GROWTH</v>
      </c>
      <c r="Z152" s="74">
        <v>0</v>
      </c>
      <c r="AA152" s="69"/>
      <c r="AB152" s="69" t="s">
        <v>133</v>
      </c>
      <c r="AC152" s="69" t="s">
        <v>133</v>
      </c>
      <c r="AD152" s="3"/>
      <c r="AE152" s="118">
        <f>IFERROR(INDEX(Last6M_AvgSales_Ref!$B$2:$B$12659,MATCH(D152,Last6M_AvgSales_Ref!$A$2:$A$12659,0)),"")</f>
        <v>34.1666666666667</v>
      </c>
    </row>
    <row r="153" spans="1:31" ht="14.25" customHeight="1">
      <c r="A153" s="69" t="s">
        <v>133</v>
      </c>
      <c r="B153" s="70" t="s">
        <v>30</v>
      </c>
      <c r="C153" s="71" t="s">
        <v>929</v>
      </c>
      <c r="D153" s="71">
        <v>1000002404</v>
      </c>
      <c r="E153" s="72" t="s">
        <v>930</v>
      </c>
      <c r="F153" s="73">
        <v>44565</v>
      </c>
      <c r="G153" s="66" t="str">
        <f t="shared" si="28"/>
        <v>Targeted Dealer</v>
      </c>
      <c r="H153" s="66"/>
      <c r="I153" s="67">
        <v>10</v>
      </c>
      <c r="J153" s="67">
        <f t="shared" si="29"/>
        <v>10</v>
      </c>
      <c r="K153" s="68">
        <v>0</v>
      </c>
      <c r="L153" s="68">
        <f t="shared" si="30"/>
        <v>10</v>
      </c>
      <c r="M153" s="68">
        <f t="shared" si="31"/>
        <v>0</v>
      </c>
      <c r="N153" s="96">
        <v>20</v>
      </c>
      <c r="O153" s="97" t="str">
        <f t="shared" si="32"/>
        <v>June</v>
      </c>
      <c r="P153" s="96">
        <f t="shared" si="33"/>
        <v>20</v>
      </c>
      <c r="Q153" s="98">
        <f t="shared" si="34"/>
        <v>-20</v>
      </c>
      <c r="R153" s="97" t="b">
        <f t="shared" si="35"/>
        <v>0</v>
      </c>
      <c r="S153" s="99" t="str">
        <f t="shared" si="36"/>
        <v>GROWTH</v>
      </c>
      <c r="T153" s="68">
        <v>0</v>
      </c>
      <c r="U153" s="100" t="str">
        <f t="shared" si="37"/>
        <v>May</v>
      </c>
      <c r="V153" s="68">
        <f t="shared" si="38"/>
        <v>0</v>
      </c>
      <c r="W153" s="101">
        <f t="shared" si="39"/>
        <v>0</v>
      </c>
      <c r="X153" s="102" t="b">
        <f t="shared" si="40"/>
        <v>0</v>
      </c>
      <c r="Y153" s="103" t="b">
        <f t="shared" si="41"/>
        <v>0</v>
      </c>
      <c r="Z153" s="74">
        <v>0</v>
      </c>
      <c r="AA153" s="69"/>
      <c r="AB153" s="69" t="s">
        <v>133</v>
      </c>
      <c r="AC153" s="69" t="s">
        <v>133</v>
      </c>
      <c r="AD153" s="3"/>
      <c r="AE153" s="118">
        <f>IFERROR(INDEX(Last6M_AvgSales_Ref!$B$2:$B$12659,MATCH(D153,Last6M_AvgSales_Ref!$A$2:$A$12659,0)),"")</f>
        <v>6.6666666666666696</v>
      </c>
    </row>
    <row r="154" spans="1:31" ht="14.25" customHeight="1">
      <c r="A154" s="69" t="s">
        <v>133</v>
      </c>
      <c r="B154" s="70" t="s">
        <v>30</v>
      </c>
      <c r="C154" s="71" t="s">
        <v>931</v>
      </c>
      <c r="D154" s="71">
        <v>1000002409</v>
      </c>
      <c r="E154" s="72" t="s">
        <v>932</v>
      </c>
      <c r="F154" s="73">
        <v>44579</v>
      </c>
      <c r="G154" s="66" t="str">
        <f t="shared" si="28"/>
        <v>Targeted Dealer</v>
      </c>
      <c r="H154" s="66"/>
      <c r="I154" s="67">
        <v>80</v>
      </c>
      <c r="J154" s="67">
        <f t="shared" si="29"/>
        <v>80</v>
      </c>
      <c r="K154" s="68">
        <v>100</v>
      </c>
      <c r="L154" s="68">
        <f t="shared" si="30"/>
        <v>-20</v>
      </c>
      <c r="M154" s="68">
        <f t="shared" si="31"/>
        <v>125</v>
      </c>
      <c r="N154" s="96">
        <v>50</v>
      </c>
      <c r="O154" s="97" t="str">
        <f t="shared" si="32"/>
        <v>June</v>
      </c>
      <c r="P154" s="96">
        <f t="shared" si="33"/>
        <v>50</v>
      </c>
      <c r="Q154" s="98">
        <f t="shared" si="34"/>
        <v>50</v>
      </c>
      <c r="R154" s="97" t="b">
        <f t="shared" si="35"/>
        <v>0</v>
      </c>
      <c r="S154" s="99" t="str">
        <f t="shared" si="36"/>
        <v>GROWTH</v>
      </c>
      <c r="T154" s="68">
        <v>70</v>
      </c>
      <c r="U154" s="100" t="str">
        <f t="shared" si="37"/>
        <v>May</v>
      </c>
      <c r="V154" s="68">
        <f t="shared" si="38"/>
        <v>70</v>
      </c>
      <c r="W154" s="101">
        <f t="shared" si="39"/>
        <v>30</v>
      </c>
      <c r="X154" s="102" t="b">
        <f t="shared" si="40"/>
        <v>0</v>
      </c>
      <c r="Y154" s="103" t="str">
        <f t="shared" si="41"/>
        <v>GROWTH</v>
      </c>
      <c r="Z154" s="74">
        <v>0</v>
      </c>
      <c r="AA154" s="69"/>
      <c r="AB154" s="69" t="s">
        <v>133</v>
      </c>
      <c r="AC154" s="69" t="s">
        <v>133</v>
      </c>
      <c r="AD154" s="3"/>
      <c r="AE154" s="118">
        <f>IFERROR(INDEX(Last6M_AvgSales_Ref!$B$2:$B$12659,MATCH(D154,Last6M_AvgSales_Ref!$A$2:$A$12659,0)),"")</f>
        <v>91.6666666666667</v>
      </c>
    </row>
    <row r="155" spans="1:31" ht="14.25" customHeight="1">
      <c r="A155" s="69" t="s">
        <v>133</v>
      </c>
      <c r="B155" s="70" t="s">
        <v>32</v>
      </c>
      <c r="C155" s="71" t="s">
        <v>933</v>
      </c>
      <c r="D155" s="71">
        <v>1000002727</v>
      </c>
      <c r="E155" s="71" t="s">
        <v>934</v>
      </c>
      <c r="F155" s="73">
        <v>44671</v>
      </c>
      <c r="G155" s="66" t="str">
        <f t="shared" si="28"/>
        <v>Targeted Dealer</v>
      </c>
      <c r="H155" s="66"/>
      <c r="I155" s="67">
        <v>40</v>
      </c>
      <c r="J155" s="67">
        <f t="shared" si="29"/>
        <v>40</v>
      </c>
      <c r="K155" s="68">
        <v>80</v>
      </c>
      <c r="L155" s="68">
        <f t="shared" si="30"/>
        <v>-40</v>
      </c>
      <c r="M155" s="68">
        <f t="shared" si="31"/>
        <v>200</v>
      </c>
      <c r="N155" s="96">
        <v>80</v>
      </c>
      <c r="O155" s="97" t="str">
        <f t="shared" si="32"/>
        <v>June</v>
      </c>
      <c r="P155" s="96">
        <f t="shared" si="33"/>
        <v>80</v>
      </c>
      <c r="Q155" s="98">
        <f t="shared" si="34"/>
        <v>0</v>
      </c>
      <c r="R155" s="97" t="b">
        <f t="shared" si="35"/>
        <v>0</v>
      </c>
      <c r="S155" s="99" t="str">
        <f t="shared" si="36"/>
        <v>GROWTH</v>
      </c>
      <c r="T155" s="68">
        <v>55</v>
      </c>
      <c r="U155" s="100" t="str">
        <f t="shared" si="37"/>
        <v>May</v>
      </c>
      <c r="V155" s="68">
        <f t="shared" si="38"/>
        <v>55</v>
      </c>
      <c r="W155" s="101">
        <f t="shared" si="39"/>
        <v>25</v>
      </c>
      <c r="X155" s="102" t="b">
        <f t="shared" si="40"/>
        <v>0</v>
      </c>
      <c r="Y155" s="103" t="str">
        <f t="shared" si="41"/>
        <v>GROWTH</v>
      </c>
      <c r="Z155" s="74">
        <v>0</v>
      </c>
      <c r="AA155" s="69"/>
      <c r="AB155" s="69" t="s">
        <v>133</v>
      </c>
      <c r="AC155" s="69" t="s">
        <v>133</v>
      </c>
      <c r="AD155" s="3"/>
      <c r="AE155" s="118">
        <f>IFERROR(INDEX(Last6M_AvgSales_Ref!$B$2:$B$12659,MATCH(D155,Last6M_AvgSales_Ref!$A$2:$A$12659,0)),"")</f>
        <v>66.6666666666667</v>
      </c>
    </row>
    <row r="156" spans="1:31" ht="14.25" customHeight="1">
      <c r="A156" s="69" t="s">
        <v>133</v>
      </c>
      <c r="B156" s="70" t="s">
        <v>32</v>
      </c>
      <c r="C156" s="71" t="s">
        <v>935</v>
      </c>
      <c r="D156" s="71">
        <v>1000003010</v>
      </c>
      <c r="E156" s="71" t="s">
        <v>936</v>
      </c>
      <c r="F156" s="73">
        <v>44834</v>
      </c>
      <c r="G156" s="66" t="str">
        <f t="shared" si="28"/>
        <v>Targeted Dealer</v>
      </c>
      <c r="H156" s="66"/>
      <c r="I156" s="67">
        <v>685</v>
      </c>
      <c r="J156" s="67">
        <f t="shared" si="29"/>
        <v>685</v>
      </c>
      <c r="K156" s="68">
        <v>805</v>
      </c>
      <c r="L156" s="68">
        <f t="shared" si="30"/>
        <v>-120</v>
      </c>
      <c r="M156" s="68">
        <f t="shared" si="31"/>
        <v>117.51824817518249</v>
      </c>
      <c r="N156" s="96">
        <v>820</v>
      </c>
      <c r="O156" s="97" t="str">
        <f t="shared" si="32"/>
        <v>June</v>
      </c>
      <c r="P156" s="96">
        <f t="shared" si="33"/>
        <v>820</v>
      </c>
      <c r="Q156" s="98">
        <f t="shared" si="34"/>
        <v>-15</v>
      </c>
      <c r="R156" s="97" t="b">
        <f t="shared" si="35"/>
        <v>0</v>
      </c>
      <c r="S156" s="99" t="str">
        <f t="shared" si="36"/>
        <v>GROWTH</v>
      </c>
      <c r="T156" s="68">
        <v>640</v>
      </c>
      <c r="U156" s="100" t="str">
        <f t="shared" si="37"/>
        <v>May</v>
      </c>
      <c r="V156" s="68">
        <f t="shared" si="38"/>
        <v>640</v>
      </c>
      <c r="W156" s="101">
        <f t="shared" si="39"/>
        <v>165</v>
      </c>
      <c r="X156" s="102" t="b">
        <f t="shared" si="40"/>
        <v>0</v>
      </c>
      <c r="Y156" s="103" t="str">
        <f t="shared" si="41"/>
        <v>GROWTH</v>
      </c>
      <c r="Z156" s="74">
        <v>0</v>
      </c>
      <c r="AA156" s="69"/>
      <c r="AB156" s="69" t="s">
        <v>133</v>
      </c>
      <c r="AC156" s="69" t="s">
        <v>133</v>
      </c>
      <c r="AD156" s="3"/>
      <c r="AE156" s="118">
        <f>IFERROR(INDEX(Last6M_AvgSales_Ref!$B$2:$B$12659,MATCH(D156,Last6M_AvgSales_Ref!$A$2:$A$12659,0)),"")</f>
        <v>741.30833333333305</v>
      </c>
    </row>
    <row r="157" spans="1:31" ht="14.25" customHeight="1">
      <c r="A157" s="69" t="s">
        <v>133</v>
      </c>
      <c r="B157" s="70" t="s">
        <v>30</v>
      </c>
      <c r="C157" s="71" t="s">
        <v>937</v>
      </c>
      <c r="D157" s="71">
        <v>1000003122</v>
      </c>
      <c r="E157" s="71" t="s">
        <v>938</v>
      </c>
      <c r="F157" s="73">
        <v>44903</v>
      </c>
      <c r="G157" s="66" t="str">
        <f t="shared" si="28"/>
        <v>Targeted Dealer</v>
      </c>
      <c r="H157" s="66"/>
      <c r="I157" s="67">
        <v>600</v>
      </c>
      <c r="J157" s="67">
        <f t="shared" si="29"/>
        <v>600</v>
      </c>
      <c r="K157" s="68">
        <v>600.85</v>
      </c>
      <c r="L157" s="68">
        <f t="shared" si="30"/>
        <v>-0.85000000000002274</v>
      </c>
      <c r="M157" s="68">
        <f t="shared" si="31"/>
        <v>100.14166666666667</v>
      </c>
      <c r="N157" s="96">
        <v>609.9</v>
      </c>
      <c r="O157" s="97" t="str">
        <f t="shared" si="32"/>
        <v>June</v>
      </c>
      <c r="P157" s="96">
        <f t="shared" si="33"/>
        <v>609.9</v>
      </c>
      <c r="Q157" s="98">
        <f t="shared" si="34"/>
        <v>-9.0499999999999545</v>
      </c>
      <c r="R157" s="97" t="b">
        <f t="shared" si="35"/>
        <v>0</v>
      </c>
      <c r="S157" s="99" t="str">
        <f t="shared" si="36"/>
        <v>GROWTH</v>
      </c>
      <c r="T157" s="68">
        <v>592.5</v>
      </c>
      <c r="U157" s="100" t="str">
        <f t="shared" si="37"/>
        <v>May</v>
      </c>
      <c r="V157" s="68">
        <f t="shared" si="38"/>
        <v>592.5</v>
      </c>
      <c r="W157" s="101">
        <f t="shared" si="39"/>
        <v>8.3500000000000227</v>
      </c>
      <c r="X157" s="102" t="b">
        <f t="shared" si="40"/>
        <v>0</v>
      </c>
      <c r="Y157" s="103" t="str">
        <f t="shared" si="41"/>
        <v>GROWTH</v>
      </c>
      <c r="Z157" s="74">
        <v>0</v>
      </c>
      <c r="AA157" s="69"/>
      <c r="AB157" s="69" t="s">
        <v>133</v>
      </c>
      <c r="AC157" s="69" t="s">
        <v>133</v>
      </c>
      <c r="AD157" s="3"/>
      <c r="AE157" s="118">
        <f>IFERROR(INDEX(Last6M_AvgSales_Ref!$B$2:$B$12659,MATCH(D157,Last6M_AvgSales_Ref!$A$2:$A$12659,0)),"")</f>
        <v>555.99166666666702</v>
      </c>
    </row>
    <row r="158" spans="1:31" ht="14.25" customHeight="1">
      <c r="A158" s="69" t="s">
        <v>133</v>
      </c>
      <c r="B158" s="70" t="s">
        <v>30</v>
      </c>
      <c r="C158" s="71" t="s">
        <v>939</v>
      </c>
      <c r="D158" s="71">
        <v>1000003332</v>
      </c>
      <c r="E158" s="71" t="s">
        <v>940</v>
      </c>
      <c r="F158" s="73">
        <v>44961</v>
      </c>
      <c r="G158" s="66" t="str">
        <f t="shared" si="28"/>
        <v>Targeted Dealer</v>
      </c>
      <c r="H158" s="66"/>
      <c r="I158" s="67">
        <v>125</v>
      </c>
      <c r="J158" s="67">
        <f t="shared" si="29"/>
        <v>125.00000000000001</v>
      </c>
      <c r="K158" s="68">
        <v>165</v>
      </c>
      <c r="L158" s="68">
        <f t="shared" si="30"/>
        <v>-40</v>
      </c>
      <c r="M158" s="68">
        <f t="shared" si="31"/>
        <v>131.99999999999997</v>
      </c>
      <c r="N158" s="96">
        <v>119</v>
      </c>
      <c r="O158" s="97" t="str">
        <f t="shared" si="32"/>
        <v>June</v>
      </c>
      <c r="P158" s="96">
        <f t="shared" si="33"/>
        <v>119</v>
      </c>
      <c r="Q158" s="98">
        <f t="shared" si="34"/>
        <v>46</v>
      </c>
      <c r="R158" s="97" t="b">
        <f t="shared" si="35"/>
        <v>0</v>
      </c>
      <c r="S158" s="99" t="str">
        <f t="shared" si="36"/>
        <v>GROWTH</v>
      </c>
      <c r="T158" s="68">
        <v>150</v>
      </c>
      <c r="U158" s="100" t="str">
        <f t="shared" si="37"/>
        <v>May</v>
      </c>
      <c r="V158" s="68">
        <f t="shared" si="38"/>
        <v>150</v>
      </c>
      <c r="W158" s="101">
        <f t="shared" si="39"/>
        <v>15</v>
      </c>
      <c r="X158" s="102" t="b">
        <f t="shared" si="40"/>
        <v>0</v>
      </c>
      <c r="Y158" s="103" t="str">
        <f t="shared" si="41"/>
        <v>GROWTH</v>
      </c>
      <c r="Z158" s="74">
        <v>0</v>
      </c>
      <c r="AA158" s="69"/>
      <c r="AB158" s="69" t="s">
        <v>133</v>
      </c>
      <c r="AC158" s="69" t="s">
        <v>133</v>
      </c>
      <c r="AD158" s="3"/>
      <c r="AE158" s="118">
        <f>IFERROR(INDEX(Last6M_AvgSales_Ref!$B$2:$B$12659,MATCH(D158,Last6M_AvgSales_Ref!$A$2:$A$12659,0)),"")</f>
        <v>97.5</v>
      </c>
    </row>
    <row r="159" spans="1:31" ht="14.25" customHeight="1">
      <c r="A159" s="69" t="s">
        <v>133</v>
      </c>
      <c r="B159" s="70" t="s">
        <v>30</v>
      </c>
      <c r="C159" s="71" t="s">
        <v>941</v>
      </c>
      <c r="D159" s="71">
        <v>1000003479</v>
      </c>
      <c r="E159" s="71" t="s">
        <v>942</v>
      </c>
      <c r="F159" s="73">
        <v>45036</v>
      </c>
      <c r="G159" s="66" t="str">
        <f t="shared" si="28"/>
        <v>-</v>
      </c>
      <c r="H159" s="66"/>
      <c r="I159" s="67">
        <v>0</v>
      </c>
      <c r="J159" s="67">
        <f t="shared" si="29"/>
        <v>0</v>
      </c>
      <c r="K159" s="68">
        <v>0</v>
      </c>
      <c r="L159" s="68">
        <f t="shared" si="30"/>
        <v>0</v>
      </c>
      <c r="M159" s="68" t="str">
        <f t="shared" si="31"/>
        <v>-</v>
      </c>
      <c r="N159" s="96">
        <v>0</v>
      </c>
      <c r="O159" s="97" t="str">
        <f t="shared" si="32"/>
        <v>June</v>
      </c>
      <c r="P159" s="96">
        <f t="shared" si="33"/>
        <v>0</v>
      </c>
      <c r="Q159" s="98">
        <f t="shared" si="34"/>
        <v>0</v>
      </c>
      <c r="R159" s="97" t="b">
        <f t="shared" si="35"/>
        <v>0</v>
      </c>
      <c r="S159" s="99" t="b">
        <f t="shared" si="36"/>
        <v>0</v>
      </c>
      <c r="T159" s="68">
        <v>80</v>
      </c>
      <c r="U159" s="100" t="str">
        <f t="shared" si="37"/>
        <v>May</v>
      </c>
      <c r="V159" s="68">
        <f t="shared" si="38"/>
        <v>80</v>
      </c>
      <c r="W159" s="101">
        <f t="shared" si="39"/>
        <v>-80</v>
      </c>
      <c r="X159" s="102" t="b">
        <f t="shared" si="40"/>
        <v>0</v>
      </c>
      <c r="Y159" s="103" t="str">
        <f t="shared" si="41"/>
        <v>GROWTH</v>
      </c>
      <c r="Z159" s="74">
        <v>0</v>
      </c>
      <c r="AA159" s="69"/>
      <c r="AB159" s="69" t="s">
        <v>133</v>
      </c>
      <c r="AC159" s="69" t="s">
        <v>133</v>
      </c>
      <c r="AD159" s="3"/>
      <c r="AE159" s="118">
        <f>IFERROR(INDEX(Last6M_AvgSales_Ref!$B$2:$B$12659,MATCH(D159,Last6M_AvgSales_Ref!$A$2:$A$12659,0)),"")</f>
        <v>45.8333333333333</v>
      </c>
    </row>
    <row r="160" spans="1:31" ht="14.25" customHeight="1">
      <c r="A160" s="69" t="s">
        <v>133</v>
      </c>
      <c r="B160" s="70" t="s">
        <v>30</v>
      </c>
      <c r="C160" s="71" t="s">
        <v>943</v>
      </c>
      <c r="D160" s="71">
        <v>1000003553</v>
      </c>
      <c r="E160" s="71" t="s">
        <v>944</v>
      </c>
      <c r="F160" s="73">
        <v>45072</v>
      </c>
      <c r="G160" s="66" t="str">
        <f t="shared" si="28"/>
        <v>Targeted Dealer</v>
      </c>
      <c r="H160" s="66"/>
      <c r="I160" s="67">
        <v>125</v>
      </c>
      <c r="J160" s="67">
        <f t="shared" si="29"/>
        <v>125.00000000000001</v>
      </c>
      <c r="K160" s="68">
        <v>190</v>
      </c>
      <c r="L160" s="68">
        <f t="shared" si="30"/>
        <v>-65</v>
      </c>
      <c r="M160" s="68">
        <f t="shared" si="31"/>
        <v>151.99999999999997</v>
      </c>
      <c r="N160" s="96">
        <v>150</v>
      </c>
      <c r="O160" s="97" t="str">
        <f t="shared" si="32"/>
        <v>June</v>
      </c>
      <c r="P160" s="96">
        <f t="shared" si="33"/>
        <v>150</v>
      </c>
      <c r="Q160" s="98">
        <f t="shared" si="34"/>
        <v>40</v>
      </c>
      <c r="R160" s="97" t="b">
        <f t="shared" si="35"/>
        <v>0</v>
      </c>
      <c r="S160" s="99" t="str">
        <f t="shared" si="36"/>
        <v>GROWTH</v>
      </c>
      <c r="T160" s="68">
        <v>105</v>
      </c>
      <c r="U160" s="100" t="str">
        <f t="shared" si="37"/>
        <v>May</v>
      </c>
      <c r="V160" s="68">
        <f t="shared" si="38"/>
        <v>105</v>
      </c>
      <c r="W160" s="101">
        <f t="shared" si="39"/>
        <v>85</v>
      </c>
      <c r="X160" s="102" t="b">
        <f t="shared" si="40"/>
        <v>0</v>
      </c>
      <c r="Y160" s="103" t="str">
        <f t="shared" si="41"/>
        <v>GROWTH</v>
      </c>
      <c r="Z160" s="74">
        <v>0</v>
      </c>
      <c r="AA160" s="69"/>
      <c r="AB160" s="69" t="s">
        <v>133</v>
      </c>
      <c r="AC160" s="69" t="s">
        <v>133</v>
      </c>
      <c r="AD160" s="3"/>
      <c r="AE160" s="118">
        <f>IFERROR(INDEX(Last6M_AvgSales_Ref!$B$2:$B$12659,MATCH(D160,Last6M_AvgSales_Ref!$A$2:$A$12659,0)),"")</f>
        <v>182.433333333333</v>
      </c>
    </row>
    <row r="161" spans="1:31" ht="14.25" customHeight="1">
      <c r="A161" s="69" t="s">
        <v>133</v>
      </c>
      <c r="B161" s="70" t="s">
        <v>32</v>
      </c>
      <c r="C161" s="71" t="s">
        <v>945</v>
      </c>
      <c r="D161" s="71">
        <v>1000003763</v>
      </c>
      <c r="E161" s="71" t="s">
        <v>946</v>
      </c>
      <c r="F161" s="73">
        <v>45252</v>
      </c>
      <c r="G161" s="66" t="str">
        <f t="shared" si="28"/>
        <v>Targeted Dealer</v>
      </c>
      <c r="H161" s="66"/>
      <c r="I161" s="67">
        <v>120</v>
      </c>
      <c r="J161" s="67">
        <f t="shared" si="29"/>
        <v>120</v>
      </c>
      <c r="K161" s="68">
        <v>169.25</v>
      </c>
      <c r="L161" s="68">
        <f t="shared" si="30"/>
        <v>-49.25</v>
      </c>
      <c r="M161" s="68">
        <f t="shared" si="31"/>
        <v>141.04166666666669</v>
      </c>
      <c r="N161" s="96">
        <v>39.85</v>
      </c>
      <c r="O161" s="97" t="str">
        <f t="shared" si="32"/>
        <v>June</v>
      </c>
      <c r="P161" s="96">
        <f t="shared" si="33"/>
        <v>39.85</v>
      </c>
      <c r="Q161" s="98">
        <f t="shared" si="34"/>
        <v>129.4</v>
      </c>
      <c r="R161" s="97" t="b">
        <f t="shared" si="35"/>
        <v>0</v>
      </c>
      <c r="S161" s="99" t="str">
        <f t="shared" si="36"/>
        <v>GROWTH</v>
      </c>
      <c r="T161" s="68">
        <v>120</v>
      </c>
      <c r="U161" s="100" t="str">
        <f t="shared" si="37"/>
        <v>May</v>
      </c>
      <c r="V161" s="68">
        <f t="shared" si="38"/>
        <v>120</v>
      </c>
      <c r="W161" s="101">
        <f t="shared" si="39"/>
        <v>49.25</v>
      </c>
      <c r="X161" s="102" t="b">
        <f t="shared" si="40"/>
        <v>0</v>
      </c>
      <c r="Y161" s="103" t="str">
        <f t="shared" si="41"/>
        <v>GROWTH</v>
      </c>
      <c r="Z161" s="74">
        <v>0</v>
      </c>
      <c r="AA161" s="69"/>
      <c r="AB161" s="69" t="s">
        <v>133</v>
      </c>
      <c r="AC161" s="69" t="s">
        <v>133</v>
      </c>
      <c r="AD161" s="3"/>
      <c r="AE161" s="118">
        <f>IFERROR(INDEX(Last6M_AvgSales_Ref!$B$2:$B$12659,MATCH(D161,Last6M_AvgSales_Ref!$A$2:$A$12659,0)),"")</f>
        <v>131.13333333333301</v>
      </c>
    </row>
    <row r="162" spans="1:31" ht="14.25" customHeight="1">
      <c r="A162" s="74" t="s">
        <v>133</v>
      </c>
      <c r="B162" s="70" t="s">
        <v>32</v>
      </c>
      <c r="C162" s="78" t="s">
        <v>947</v>
      </c>
      <c r="D162" s="78">
        <v>1000003844</v>
      </c>
      <c r="E162" s="78" t="s">
        <v>948</v>
      </c>
      <c r="F162" s="104">
        <v>45322</v>
      </c>
      <c r="G162" s="66" t="str">
        <f t="shared" si="28"/>
        <v>Targeted Dealer</v>
      </c>
      <c r="H162" s="66"/>
      <c r="I162" s="67">
        <v>300</v>
      </c>
      <c r="J162" s="67">
        <f t="shared" si="29"/>
        <v>300</v>
      </c>
      <c r="K162" s="68">
        <v>590</v>
      </c>
      <c r="L162" s="68">
        <f t="shared" si="30"/>
        <v>-290</v>
      </c>
      <c r="M162" s="68">
        <f t="shared" si="31"/>
        <v>196.66666666666666</v>
      </c>
      <c r="N162" s="96">
        <v>450</v>
      </c>
      <c r="O162" s="97" t="str">
        <f t="shared" si="32"/>
        <v>June</v>
      </c>
      <c r="P162" s="96">
        <f t="shared" si="33"/>
        <v>450</v>
      </c>
      <c r="Q162" s="98">
        <f t="shared" si="34"/>
        <v>140</v>
      </c>
      <c r="R162" s="97" t="b">
        <f t="shared" si="35"/>
        <v>0</v>
      </c>
      <c r="S162" s="99" t="str">
        <f t="shared" si="36"/>
        <v>GROWTH</v>
      </c>
      <c r="T162" s="68">
        <v>260</v>
      </c>
      <c r="U162" s="100" t="str">
        <f t="shared" si="37"/>
        <v>May</v>
      </c>
      <c r="V162" s="68">
        <f t="shared" si="38"/>
        <v>260</v>
      </c>
      <c r="W162" s="101">
        <f t="shared" si="39"/>
        <v>330</v>
      </c>
      <c r="X162" s="102" t="b">
        <f t="shared" si="40"/>
        <v>0</v>
      </c>
      <c r="Y162" s="103" t="str">
        <f t="shared" si="41"/>
        <v>GROWTH</v>
      </c>
      <c r="Z162" s="74">
        <v>0</v>
      </c>
      <c r="AA162" s="69"/>
      <c r="AB162" s="69" t="s">
        <v>133</v>
      </c>
      <c r="AC162" s="74" t="s">
        <v>133</v>
      </c>
      <c r="AD162" s="3"/>
      <c r="AE162" s="118">
        <f>IFERROR(INDEX(Last6M_AvgSales_Ref!$B$2:$B$12659,MATCH(D162,Last6M_AvgSales_Ref!$A$2:$A$12659,0)),"")</f>
        <v>699.07500000000005</v>
      </c>
    </row>
    <row r="163" spans="1:31" ht="14.25" customHeight="1">
      <c r="A163" s="74" t="s">
        <v>133</v>
      </c>
      <c r="B163" s="70" t="s">
        <v>32</v>
      </c>
      <c r="C163" s="78" t="s">
        <v>949</v>
      </c>
      <c r="D163" s="78">
        <v>1000004014</v>
      </c>
      <c r="E163" s="78" t="s">
        <v>950</v>
      </c>
      <c r="F163" s="73">
        <v>45464</v>
      </c>
      <c r="G163" s="66" t="str">
        <f t="shared" si="28"/>
        <v>-</v>
      </c>
      <c r="H163" s="66"/>
      <c r="I163" s="67">
        <v>0</v>
      </c>
      <c r="J163" s="67">
        <f t="shared" si="29"/>
        <v>0</v>
      </c>
      <c r="K163" s="68">
        <v>0</v>
      </c>
      <c r="L163" s="68">
        <f t="shared" si="30"/>
        <v>0</v>
      </c>
      <c r="M163" s="68" t="str">
        <f t="shared" si="31"/>
        <v>-</v>
      </c>
      <c r="N163" s="96">
        <v>10</v>
      </c>
      <c r="O163" s="97" t="str">
        <f t="shared" si="32"/>
        <v>June</v>
      </c>
      <c r="P163" s="96">
        <f t="shared" si="33"/>
        <v>10</v>
      </c>
      <c r="Q163" s="98">
        <f t="shared" si="34"/>
        <v>-10</v>
      </c>
      <c r="R163" s="97" t="b">
        <f t="shared" si="35"/>
        <v>0</v>
      </c>
      <c r="S163" s="99" t="str">
        <f t="shared" si="36"/>
        <v>GROWTH</v>
      </c>
      <c r="T163" s="68">
        <v>50</v>
      </c>
      <c r="U163" s="100" t="str">
        <f t="shared" si="37"/>
        <v>May</v>
      </c>
      <c r="V163" s="68">
        <f t="shared" si="38"/>
        <v>50</v>
      </c>
      <c r="W163" s="101">
        <f t="shared" si="39"/>
        <v>-50</v>
      </c>
      <c r="X163" s="102" t="b">
        <f t="shared" si="40"/>
        <v>0</v>
      </c>
      <c r="Y163" s="103" t="str">
        <f t="shared" si="41"/>
        <v>GROWTH</v>
      </c>
      <c r="Z163" s="74">
        <v>0</v>
      </c>
      <c r="AA163" s="69"/>
      <c r="AB163" s="69" t="s">
        <v>133</v>
      </c>
      <c r="AC163" s="74" t="s">
        <v>133</v>
      </c>
      <c r="AD163" s="3"/>
      <c r="AE163" s="118">
        <f>IFERROR(INDEX(Last6M_AvgSales_Ref!$B$2:$B$12659,MATCH(D163,Last6M_AvgSales_Ref!$A$2:$A$12659,0)),"")</f>
        <v>1.6666666666666701</v>
      </c>
    </row>
    <row r="164" spans="1:31" ht="14.25" customHeight="1">
      <c r="A164" s="74" t="s">
        <v>133</v>
      </c>
      <c r="B164" s="70" t="s">
        <v>32</v>
      </c>
      <c r="C164" s="78" t="s">
        <v>951</v>
      </c>
      <c r="D164" s="78">
        <v>1000004083</v>
      </c>
      <c r="E164" s="78" t="s">
        <v>952</v>
      </c>
      <c r="F164" s="73">
        <v>45516</v>
      </c>
      <c r="G164" s="66" t="str">
        <f t="shared" si="28"/>
        <v>Targeted Dealer</v>
      </c>
      <c r="H164" s="66"/>
      <c r="I164" s="67">
        <v>140</v>
      </c>
      <c r="J164" s="67">
        <f t="shared" si="29"/>
        <v>140</v>
      </c>
      <c r="K164" s="68">
        <v>126.35</v>
      </c>
      <c r="L164" s="68">
        <f t="shared" si="30"/>
        <v>13.650000000000006</v>
      </c>
      <c r="M164" s="68">
        <f t="shared" si="31"/>
        <v>90.25</v>
      </c>
      <c r="N164" s="96">
        <v>80</v>
      </c>
      <c r="O164" s="97" t="str">
        <f t="shared" si="32"/>
        <v>June</v>
      </c>
      <c r="P164" s="96">
        <f t="shared" si="33"/>
        <v>80</v>
      </c>
      <c r="Q164" s="98">
        <f t="shared" si="34"/>
        <v>46.349999999999994</v>
      </c>
      <c r="R164" s="97" t="b">
        <f t="shared" si="35"/>
        <v>0</v>
      </c>
      <c r="S164" s="99" t="str">
        <f t="shared" si="36"/>
        <v>GROWTH</v>
      </c>
      <c r="T164" s="68">
        <v>130</v>
      </c>
      <c r="U164" s="100" t="str">
        <f t="shared" si="37"/>
        <v>May</v>
      </c>
      <c r="V164" s="68">
        <f t="shared" si="38"/>
        <v>130</v>
      </c>
      <c r="W164" s="101">
        <f t="shared" si="39"/>
        <v>-3.6500000000000057</v>
      </c>
      <c r="X164" s="102" t="b">
        <f t="shared" si="40"/>
        <v>0</v>
      </c>
      <c r="Y164" s="103" t="str">
        <f t="shared" si="41"/>
        <v>GROWTH</v>
      </c>
      <c r="Z164" s="74">
        <v>0</v>
      </c>
      <c r="AA164" s="69"/>
      <c r="AB164" s="69" t="s">
        <v>133</v>
      </c>
      <c r="AC164" s="74" t="s">
        <v>133</v>
      </c>
      <c r="AD164" s="3"/>
      <c r="AE164" s="118">
        <f>IFERROR(INDEX(Last6M_AvgSales_Ref!$B$2:$B$12659,MATCH(D164,Last6M_AvgSales_Ref!$A$2:$A$12659,0)),"")</f>
        <v>219.46666666666701</v>
      </c>
    </row>
    <row r="165" spans="1:31" ht="14.25" customHeight="1">
      <c r="A165" s="69" t="s">
        <v>133</v>
      </c>
      <c r="B165" s="71" t="s">
        <v>141</v>
      </c>
      <c r="C165" s="71" t="s">
        <v>953</v>
      </c>
      <c r="D165" s="71">
        <v>1000000086</v>
      </c>
      <c r="E165" s="72" t="s">
        <v>954</v>
      </c>
      <c r="F165" s="73">
        <v>42431</v>
      </c>
      <c r="G165" s="66" t="str">
        <f t="shared" si="28"/>
        <v>Targeted Dealer</v>
      </c>
      <c r="H165" s="66"/>
      <c r="I165" s="67">
        <v>20</v>
      </c>
      <c r="J165" s="67">
        <f t="shared" si="29"/>
        <v>20</v>
      </c>
      <c r="K165" s="68">
        <v>47.5</v>
      </c>
      <c r="L165" s="68">
        <f t="shared" si="30"/>
        <v>-27.5</v>
      </c>
      <c r="M165" s="68">
        <f t="shared" si="31"/>
        <v>237.5</v>
      </c>
      <c r="N165" s="96">
        <v>0</v>
      </c>
      <c r="O165" s="97" t="str">
        <f t="shared" si="32"/>
        <v>June</v>
      </c>
      <c r="P165" s="96">
        <f t="shared" si="33"/>
        <v>0</v>
      </c>
      <c r="Q165" s="98">
        <f t="shared" si="34"/>
        <v>47.5</v>
      </c>
      <c r="R165" s="97" t="b">
        <f t="shared" si="35"/>
        <v>0</v>
      </c>
      <c r="S165" s="99" t="b">
        <f t="shared" si="36"/>
        <v>0</v>
      </c>
      <c r="T165" s="68">
        <v>13</v>
      </c>
      <c r="U165" s="100" t="str">
        <f t="shared" si="37"/>
        <v>May</v>
      </c>
      <c r="V165" s="68">
        <f t="shared" si="38"/>
        <v>13</v>
      </c>
      <c r="W165" s="101">
        <f t="shared" si="39"/>
        <v>34.5</v>
      </c>
      <c r="X165" s="102" t="b">
        <f t="shared" si="40"/>
        <v>0</v>
      </c>
      <c r="Y165" s="103" t="str">
        <f t="shared" si="41"/>
        <v>GROWTH</v>
      </c>
      <c r="Z165" s="74">
        <v>0</v>
      </c>
      <c r="AA165" s="69"/>
      <c r="AB165" s="69" t="s">
        <v>133</v>
      </c>
      <c r="AC165" s="69" t="s">
        <v>133</v>
      </c>
      <c r="AD165" s="3"/>
      <c r="AE165" s="118">
        <f>IFERROR(INDEX(Last6M_AvgSales_Ref!$B$2:$B$12659,MATCH(D165,Last6M_AvgSales_Ref!$A$2:$A$12659,0)),"")</f>
        <v>43.3333333333333</v>
      </c>
    </row>
    <row r="166" spans="1:31" ht="14.25" customHeight="1">
      <c r="A166" s="69" t="s">
        <v>133</v>
      </c>
      <c r="B166" s="71" t="s">
        <v>141</v>
      </c>
      <c r="C166" s="71" t="s">
        <v>955</v>
      </c>
      <c r="D166" s="71">
        <v>1000000067</v>
      </c>
      <c r="E166" s="72" t="s">
        <v>956</v>
      </c>
      <c r="F166" s="73">
        <v>42739</v>
      </c>
      <c r="G166" s="66" t="str">
        <f t="shared" si="28"/>
        <v>Targeted Dealer</v>
      </c>
      <c r="H166" s="66"/>
      <c r="I166" s="67">
        <v>120</v>
      </c>
      <c r="J166" s="67">
        <f t="shared" si="29"/>
        <v>120</v>
      </c>
      <c r="K166" s="68">
        <v>40</v>
      </c>
      <c r="L166" s="68">
        <f t="shared" si="30"/>
        <v>80</v>
      </c>
      <c r="M166" s="68">
        <f t="shared" si="31"/>
        <v>33.333333333333336</v>
      </c>
      <c r="N166" s="96">
        <v>80</v>
      </c>
      <c r="O166" s="97" t="str">
        <f t="shared" si="32"/>
        <v>June</v>
      </c>
      <c r="P166" s="96">
        <f t="shared" si="33"/>
        <v>80</v>
      </c>
      <c r="Q166" s="98">
        <f t="shared" si="34"/>
        <v>-40</v>
      </c>
      <c r="R166" s="97" t="b">
        <f t="shared" si="35"/>
        <v>0</v>
      </c>
      <c r="S166" s="99" t="str">
        <f t="shared" si="36"/>
        <v>GROWTH</v>
      </c>
      <c r="T166" s="68">
        <v>137.5</v>
      </c>
      <c r="U166" s="100" t="str">
        <f t="shared" si="37"/>
        <v>May</v>
      </c>
      <c r="V166" s="68">
        <f t="shared" si="38"/>
        <v>137.5</v>
      </c>
      <c r="W166" s="101">
        <f t="shared" si="39"/>
        <v>-97.5</v>
      </c>
      <c r="X166" s="102" t="b">
        <f t="shared" si="40"/>
        <v>0</v>
      </c>
      <c r="Y166" s="103" t="str">
        <f t="shared" si="41"/>
        <v>GROWTH</v>
      </c>
      <c r="Z166" s="74">
        <v>0</v>
      </c>
      <c r="AA166" s="69"/>
      <c r="AB166" s="69" t="s">
        <v>133</v>
      </c>
      <c r="AC166" s="69" t="s">
        <v>133</v>
      </c>
      <c r="AD166" s="3"/>
      <c r="AE166" s="118">
        <f>IFERROR(INDEX(Last6M_AvgSales_Ref!$B$2:$B$12659,MATCH(D166,Last6M_AvgSales_Ref!$A$2:$A$12659,0)),"")</f>
        <v>82.8333333333333</v>
      </c>
    </row>
    <row r="167" spans="1:31" ht="14.25" customHeight="1">
      <c r="A167" s="69" t="s">
        <v>133</v>
      </c>
      <c r="B167" s="71" t="s">
        <v>141</v>
      </c>
      <c r="C167" s="71" t="s">
        <v>176</v>
      </c>
      <c r="D167" s="71">
        <v>1000000074</v>
      </c>
      <c r="E167" s="72" t="s">
        <v>177</v>
      </c>
      <c r="F167" s="73">
        <v>43171</v>
      </c>
      <c r="G167" s="66" t="str">
        <f t="shared" si="28"/>
        <v>Targeted Dealer</v>
      </c>
      <c r="H167" s="66"/>
      <c r="I167" s="67">
        <v>40</v>
      </c>
      <c r="J167" s="67">
        <f t="shared" si="29"/>
        <v>40</v>
      </c>
      <c r="K167" s="68">
        <v>0</v>
      </c>
      <c r="L167" s="68">
        <f t="shared" si="30"/>
        <v>40</v>
      </c>
      <c r="M167" s="68">
        <f t="shared" si="31"/>
        <v>0</v>
      </c>
      <c r="N167" s="96">
        <v>0</v>
      </c>
      <c r="O167" s="97" t="str">
        <f t="shared" si="32"/>
        <v>June</v>
      </c>
      <c r="P167" s="96">
        <f t="shared" si="33"/>
        <v>0</v>
      </c>
      <c r="Q167" s="98">
        <f t="shared" si="34"/>
        <v>0</v>
      </c>
      <c r="R167" s="97" t="b">
        <f t="shared" si="35"/>
        <v>0</v>
      </c>
      <c r="S167" s="99" t="b">
        <f t="shared" si="36"/>
        <v>0</v>
      </c>
      <c r="T167" s="68">
        <v>40</v>
      </c>
      <c r="U167" s="100" t="str">
        <f t="shared" si="37"/>
        <v>May</v>
      </c>
      <c r="V167" s="68">
        <f t="shared" si="38"/>
        <v>40</v>
      </c>
      <c r="W167" s="101">
        <f t="shared" si="39"/>
        <v>-40</v>
      </c>
      <c r="X167" s="102" t="b">
        <f t="shared" si="40"/>
        <v>0</v>
      </c>
      <c r="Y167" s="103" t="str">
        <f t="shared" si="41"/>
        <v>GROWTH</v>
      </c>
      <c r="Z167" s="74">
        <v>0</v>
      </c>
      <c r="AA167" s="69"/>
      <c r="AB167" s="69" t="s">
        <v>133</v>
      </c>
      <c r="AC167" s="69" t="s">
        <v>133</v>
      </c>
      <c r="AD167" s="3"/>
      <c r="AE167" s="118">
        <f>IFERROR(INDEX(Last6M_AvgSales_Ref!$B$2:$B$12659,MATCH(D167,Last6M_AvgSales_Ref!$A$2:$A$12659,0)),"")</f>
        <v>20</v>
      </c>
    </row>
    <row r="168" spans="1:31" ht="14.25" customHeight="1">
      <c r="A168" s="69" t="s">
        <v>133</v>
      </c>
      <c r="B168" s="71" t="s">
        <v>141</v>
      </c>
      <c r="C168" s="71" t="s">
        <v>957</v>
      </c>
      <c r="D168" s="71">
        <v>1000000070</v>
      </c>
      <c r="E168" s="72" t="s">
        <v>958</v>
      </c>
      <c r="F168" s="73">
        <v>43703</v>
      </c>
      <c r="G168" s="66" t="str">
        <f t="shared" si="28"/>
        <v>Targeted Dealer</v>
      </c>
      <c r="H168" s="66"/>
      <c r="I168" s="67">
        <v>120</v>
      </c>
      <c r="J168" s="67">
        <f t="shared" si="29"/>
        <v>120</v>
      </c>
      <c r="K168" s="68">
        <v>75</v>
      </c>
      <c r="L168" s="68">
        <f t="shared" si="30"/>
        <v>45</v>
      </c>
      <c r="M168" s="68">
        <f t="shared" si="31"/>
        <v>62.5</v>
      </c>
      <c r="N168" s="96">
        <v>30</v>
      </c>
      <c r="O168" s="97" t="str">
        <f t="shared" si="32"/>
        <v>June</v>
      </c>
      <c r="P168" s="96">
        <f t="shared" si="33"/>
        <v>30</v>
      </c>
      <c r="Q168" s="98">
        <f t="shared" si="34"/>
        <v>45</v>
      </c>
      <c r="R168" s="97" t="b">
        <f t="shared" si="35"/>
        <v>0</v>
      </c>
      <c r="S168" s="99" t="str">
        <f t="shared" si="36"/>
        <v>GROWTH</v>
      </c>
      <c r="T168" s="68">
        <v>165</v>
      </c>
      <c r="U168" s="100" t="str">
        <f t="shared" si="37"/>
        <v>May</v>
      </c>
      <c r="V168" s="68">
        <f t="shared" si="38"/>
        <v>165</v>
      </c>
      <c r="W168" s="101">
        <f t="shared" si="39"/>
        <v>-90</v>
      </c>
      <c r="X168" s="102" t="b">
        <f t="shared" si="40"/>
        <v>0</v>
      </c>
      <c r="Y168" s="103" t="str">
        <f t="shared" si="41"/>
        <v>GROWTH</v>
      </c>
      <c r="Z168" s="74">
        <v>0</v>
      </c>
      <c r="AA168" s="69"/>
      <c r="AB168" s="69" t="s">
        <v>133</v>
      </c>
      <c r="AC168" s="69" t="s">
        <v>133</v>
      </c>
      <c r="AD168" s="3"/>
      <c r="AE168" s="118">
        <f>IFERROR(INDEX(Last6M_AvgSales_Ref!$B$2:$B$12659,MATCH(D168,Last6M_AvgSales_Ref!$A$2:$A$12659,0)),"")</f>
        <v>87.0833333333333</v>
      </c>
    </row>
    <row r="169" spans="1:31" ht="14.25" customHeight="1">
      <c r="A169" s="69" t="s">
        <v>133</v>
      </c>
      <c r="B169" s="71" t="s">
        <v>141</v>
      </c>
      <c r="C169" s="71" t="s">
        <v>959</v>
      </c>
      <c r="D169" s="71">
        <v>1000000087</v>
      </c>
      <c r="E169" s="72" t="s">
        <v>960</v>
      </c>
      <c r="F169" s="73">
        <v>43960</v>
      </c>
      <c r="G169" s="66" t="str">
        <f t="shared" si="28"/>
        <v>Targeted Dealer</v>
      </c>
      <c r="H169" s="66"/>
      <c r="I169" s="67">
        <v>120</v>
      </c>
      <c r="J169" s="67">
        <f t="shared" si="29"/>
        <v>120</v>
      </c>
      <c r="K169" s="68">
        <v>115</v>
      </c>
      <c r="L169" s="68">
        <f t="shared" si="30"/>
        <v>5</v>
      </c>
      <c r="M169" s="68">
        <f t="shared" si="31"/>
        <v>95.833333333333343</v>
      </c>
      <c r="N169" s="96">
        <v>120</v>
      </c>
      <c r="O169" s="97" t="str">
        <f t="shared" si="32"/>
        <v>June</v>
      </c>
      <c r="P169" s="96">
        <f t="shared" si="33"/>
        <v>120</v>
      </c>
      <c r="Q169" s="98">
        <f t="shared" si="34"/>
        <v>-5</v>
      </c>
      <c r="R169" s="97" t="b">
        <f t="shared" si="35"/>
        <v>0</v>
      </c>
      <c r="S169" s="99" t="str">
        <f t="shared" si="36"/>
        <v>GROWTH</v>
      </c>
      <c r="T169" s="68">
        <v>107</v>
      </c>
      <c r="U169" s="100" t="str">
        <f t="shared" si="37"/>
        <v>May</v>
      </c>
      <c r="V169" s="68">
        <f t="shared" si="38"/>
        <v>107</v>
      </c>
      <c r="W169" s="101">
        <f t="shared" si="39"/>
        <v>8</v>
      </c>
      <c r="X169" s="102" t="b">
        <f t="shared" si="40"/>
        <v>0</v>
      </c>
      <c r="Y169" s="103" t="str">
        <f t="shared" si="41"/>
        <v>GROWTH</v>
      </c>
      <c r="Z169" s="74">
        <v>0</v>
      </c>
      <c r="AA169" s="69"/>
      <c r="AB169" s="69" t="s">
        <v>133</v>
      </c>
      <c r="AC169" s="69" t="s">
        <v>133</v>
      </c>
      <c r="AD169" s="3"/>
      <c r="AE169" s="118">
        <f>IFERROR(INDEX(Last6M_AvgSales_Ref!$B$2:$B$12659,MATCH(D169,Last6M_AvgSales_Ref!$A$2:$A$12659,0)),"")</f>
        <v>87.5</v>
      </c>
    </row>
    <row r="170" spans="1:31" ht="14.25" customHeight="1">
      <c r="A170" s="69" t="s">
        <v>133</v>
      </c>
      <c r="B170" s="71" t="s">
        <v>141</v>
      </c>
      <c r="C170" s="71" t="s">
        <v>961</v>
      </c>
      <c r="D170" s="71">
        <v>1000000076</v>
      </c>
      <c r="E170" s="72" t="s">
        <v>962</v>
      </c>
      <c r="F170" s="73">
        <v>44308</v>
      </c>
      <c r="G170" s="66" t="str">
        <f t="shared" si="28"/>
        <v>Targeted Dealer</v>
      </c>
      <c r="H170" s="66"/>
      <c r="I170" s="67">
        <v>80</v>
      </c>
      <c r="J170" s="67">
        <f t="shared" si="29"/>
        <v>80</v>
      </c>
      <c r="K170" s="68">
        <v>-32.549999999999997</v>
      </c>
      <c r="L170" s="68">
        <f t="shared" si="30"/>
        <v>112.55</v>
      </c>
      <c r="M170" s="68">
        <f t="shared" si="31"/>
        <v>-40.687499999999993</v>
      </c>
      <c r="N170" s="96">
        <v>40</v>
      </c>
      <c r="O170" s="97" t="str">
        <f t="shared" si="32"/>
        <v>June</v>
      </c>
      <c r="P170" s="96">
        <f t="shared" si="33"/>
        <v>40</v>
      </c>
      <c r="Q170" s="98">
        <f t="shared" si="34"/>
        <v>-72.55</v>
      </c>
      <c r="R170" s="97" t="b">
        <f t="shared" si="35"/>
        <v>0</v>
      </c>
      <c r="S170" s="99" t="str">
        <f t="shared" si="36"/>
        <v>GROWTH</v>
      </c>
      <c r="T170" s="68">
        <v>40</v>
      </c>
      <c r="U170" s="100" t="str">
        <f t="shared" si="37"/>
        <v>May</v>
      </c>
      <c r="V170" s="68">
        <f t="shared" si="38"/>
        <v>40</v>
      </c>
      <c r="W170" s="101">
        <f t="shared" si="39"/>
        <v>-72.55</v>
      </c>
      <c r="X170" s="102" t="b">
        <f t="shared" si="40"/>
        <v>0</v>
      </c>
      <c r="Y170" s="103" t="str">
        <f t="shared" si="41"/>
        <v>GROWTH</v>
      </c>
      <c r="Z170" s="74">
        <v>0</v>
      </c>
      <c r="AA170" s="69"/>
      <c r="AB170" s="69" t="s">
        <v>133</v>
      </c>
      <c r="AC170" s="69" t="s">
        <v>133</v>
      </c>
      <c r="AD170" s="3"/>
      <c r="AE170" s="118">
        <f>IFERROR(INDEX(Last6M_AvgSales_Ref!$B$2:$B$12659,MATCH(D170,Last6M_AvgSales_Ref!$A$2:$A$12659,0)),"")</f>
        <v>112.5</v>
      </c>
    </row>
    <row r="171" spans="1:31" ht="14.25" customHeight="1">
      <c r="A171" s="69" t="s">
        <v>133</v>
      </c>
      <c r="B171" s="71" t="s">
        <v>141</v>
      </c>
      <c r="C171" s="71" t="s">
        <v>963</v>
      </c>
      <c r="D171" s="71">
        <v>1000000075</v>
      </c>
      <c r="E171" s="72" t="s">
        <v>964</v>
      </c>
      <c r="F171" s="73">
        <v>44376</v>
      </c>
      <c r="G171" s="66" t="str">
        <f t="shared" si="28"/>
        <v>Targeted Dealer</v>
      </c>
      <c r="H171" s="66"/>
      <c r="I171" s="67">
        <v>200</v>
      </c>
      <c r="J171" s="67">
        <f t="shared" si="29"/>
        <v>200</v>
      </c>
      <c r="K171" s="68">
        <v>155</v>
      </c>
      <c r="L171" s="68">
        <f t="shared" si="30"/>
        <v>45</v>
      </c>
      <c r="M171" s="68">
        <f t="shared" si="31"/>
        <v>77.5</v>
      </c>
      <c r="N171" s="96">
        <v>195</v>
      </c>
      <c r="O171" s="97" t="str">
        <f t="shared" si="32"/>
        <v>June</v>
      </c>
      <c r="P171" s="96">
        <f t="shared" si="33"/>
        <v>195</v>
      </c>
      <c r="Q171" s="98">
        <f t="shared" si="34"/>
        <v>-40</v>
      </c>
      <c r="R171" s="97" t="b">
        <f t="shared" si="35"/>
        <v>0</v>
      </c>
      <c r="S171" s="99" t="str">
        <f t="shared" si="36"/>
        <v>GROWTH</v>
      </c>
      <c r="T171" s="68">
        <v>160</v>
      </c>
      <c r="U171" s="100" t="str">
        <f t="shared" si="37"/>
        <v>May</v>
      </c>
      <c r="V171" s="68">
        <f t="shared" si="38"/>
        <v>160</v>
      </c>
      <c r="W171" s="101">
        <f t="shared" si="39"/>
        <v>-5</v>
      </c>
      <c r="X171" s="102" t="b">
        <f t="shared" si="40"/>
        <v>0</v>
      </c>
      <c r="Y171" s="103" t="str">
        <f t="shared" si="41"/>
        <v>GROWTH</v>
      </c>
      <c r="Z171" s="74">
        <v>0</v>
      </c>
      <c r="AA171" s="69"/>
      <c r="AB171" s="69" t="s">
        <v>133</v>
      </c>
      <c r="AC171" s="69" t="s">
        <v>133</v>
      </c>
      <c r="AD171" s="3"/>
      <c r="AE171" s="118">
        <f>IFERROR(INDEX(Last6M_AvgSales_Ref!$B$2:$B$12659,MATCH(D171,Last6M_AvgSales_Ref!$A$2:$A$12659,0)),"")</f>
        <v>233.333333333333</v>
      </c>
    </row>
    <row r="172" spans="1:31" ht="14.25" customHeight="1">
      <c r="A172" s="69" t="s">
        <v>133</v>
      </c>
      <c r="B172" s="71" t="s">
        <v>141</v>
      </c>
      <c r="C172" s="71" t="s">
        <v>965</v>
      </c>
      <c r="D172" s="71">
        <v>1000000088</v>
      </c>
      <c r="E172" s="72" t="s">
        <v>966</v>
      </c>
      <c r="F172" s="73">
        <v>44452</v>
      </c>
      <c r="G172" s="66" t="str">
        <f t="shared" si="28"/>
        <v>Targeted Dealer</v>
      </c>
      <c r="H172" s="66"/>
      <c r="I172" s="67">
        <v>200</v>
      </c>
      <c r="J172" s="67">
        <f t="shared" si="29"/>
        <v>200</v>
      </c>
      <c r="K172" s="68">
        <v>200</v>
      </c>
      <c r="L172" s="68">
        <f t="shared" si="30"/>
        <v>0</v>
      </c>
      <c r="M172" s="68">
        <f t="shared" si="31"/>
        <v>100</v>
      </c>
      <c r="N172" s="96">
        <v>205</v>
      </c>
      <c r="O172" s="97" t="str">
        <f t="shared" si="32"/>
        <v>June</v>
      </c>
      <c r="P172" s="96">
        <f t="shared" si="33"/>
        <v>205</v>
      </c>
      <c r="Q172" s="98">
        <f t="shared" si="34"/>
        <v>-5</v>
      </c>
      <c r="R172" s="97" t="b">
        <f t="shared" si="35"/>
        <v>0</v>
      </c>
      <c r="S172" s="99" t="str">
        <f t="shared" si="36"/>
        <v>GROWTH</v>
      </c>
      <c r="T172" s="68">
        <v>160</v>
      </c>
      <c r="U172" s="100" t="str">
        <f t="shared" si="37"/>
        <v>May</v>
      </c>
      <c r="V172" s="68">
        <f t="shared" si="38"/>
        <v>160</v>
      </c>
      <c r="W172" s="101">
        <f t="shared" si="39"/>
        <v>40</v>
      </c>
      <c r="X172" s="102" t="b">
        <f t="shared" si="40"/>
        <v>0</v>
      </c>
      <c r="Y172" s="103" t="str">
        <f t="shared" si="41"/>
        <v>GROWTH</v>
      </c>
      <c r="Z172" s="74">
        <v>0</v>
      </c>
      <c r="AA172" s="69"/>
      <c r="AB172" s="69" t="s">
        <v>133</v>
      </c>
      <c r="AC172" s="69" t="s">
        <v>133</v>
      </c>
      <c r="AD172" s="3"/>
      <c r="AE172" s="118">
        <f>IFERROR(INDEX(Last6M_AvgSales_Ref!$B$2:$B$12659,MATCH(D172,Last6M_AvgSales_Ref!$A$2:$A$12659,0)),"")</f>
        <v>304.16666666666703</v>
      </c>
    </row>
    <row r="173" spans="1:31" ht="14.25" customHeight="1">
      <c r="A173" s="69" t="s">
        <v>133</v>
      </c>
      <c r="B173" s="71" t="s">
        <v>141</v>
      </c>
      <c r="C173" s="71" t="s">
        <v>967</v>
      </c>
      <c r="D173" s="71">
        <v>1000002392</v>
      </c>
      <c r="E173" s="72" t="s">
        <v>968</v>
      </c>
      <c r="F173" s="73">
        <v>44539</v>
      </c>
      <c r="G173" s="66" t="str">
        <f t="shared" si="28"/>
        <v>Targeted Dealer</v>
      </c>
      <c r="H173" s="66"/>
      <c r="I173" s="67">
        <v>160</v>
      </c>
      <c r="J173" s="67">
        <f t="shared" si="29"/>
        <v>160</v>
      </c>
      <c r="K173" s="68">
        <v>262.85000000000002</v>
      </c>
      <c r="L173" s="68">
        <f t="shared" si="30"/>
        <v>-102.85000000000002</v>
      </c>
      <c r="M173" s="68">
        <f t="shared" si="31"/>
        <v>164.28125</v>
      </c>
      <c r="N173" s="96">
        <v>268</v>
      </c>
      <c r="O173" s="97" t="str">
        <f t="shared" si="32"/>
        <v>June</v>
      </c>
      <c r="P173" s="96">
        <f t="shared" si="33"/>
        <v>268</v>
      </c>
      <c r="Q173" s="98">
        <f t="shared" si="34"/>
        <v>-5.1499999999999773</v>
      </c>
      <c r="R173" s="97" t="b">
        <f t="shared" si="35"/>
        <v>0</v>
      </c>
      <c r="S173" s="99" t="str">
        <f t="shared" si="36"/>
        <v>GROWTH</v>
      </c>
      <c r="T173" s="68">
        <v>80</v>
      </c>
      <c r="U173" s="100" t="str">
        <f t="shared" si="37"/>
        <v>May</v>
      </c>
      <c r="V173" s="68">
        <f t="shared" si="38"/>
        <v>80</v>
      </c>
      <c r="W173" s="101">
        <f t="shared" si="39"/>
        <v>182.85000000000002</v>
      </c>
      <c r="X173" s="102" t="b">
        <f t="shared" si="40"/>
        <v>0</v>
      </c>
      <c r="Y173" s="103" t="str">
        <f t="shared" si="41"/>
        <v>GROWTH</v>
      </c>
      <c r="Z173" s="74">
        <v>0</v>
      </c>
      <c r="AA173" s="69"/>
      <c r="AB173" s="69" t="s">
        <v>133</v>
      </c>
      <c r="AC173" s="69" t="s">
        <v>133</v>
      </c>
      <c r="AD173" s="3"/>
      <c r="AE173" s="118">
        <f>IFERROR(INDEX(Last6M_AvgSales_Ref!$B$2:$B$12659,MATCH(D173,Last6M_AvgSales_Ref!$A$2:$A$12659,0)),"")</f>
        <v>126.666666666667</v>
      </c>
    </row>
    <row r="174" spans="1:31" ht="14.25" customHeight="1">
      <c r="A174" s="69" t="s">
        <v>133</v>
      </c>
      <c r="B174" s="71" t="s">
        <v>141</v>
      </c>
      <c r="C174" s="71" t="s">
        <v>969</v>
      </c>
      <c r="D174" s="71">
        <v>1000003166</v>
      </c>
      <c r="E174" s="72" t="s">
        <v>970</v>
      </c>
      <c r="F174" s="73">
        <v>44916</v>
      </c>
      <c r="G174" s="66" t="str">
        <f t="shared" si="28"/>
        <v>Targeted Dealer</v>
      </c>
      <c r="H174" s="66"/>
      <c r="I174" s="67">
        <v>120</v>
      </c>
      <c r="J174" s="67">
        <f t="shared" si="29"/>
        <v>120</v>
      </c>
      <c r="K174" s="68">
        <v>120</v>
      </c>
      <c r="L174" s="68">
        <f t="shared" si="30"/>
        <v>0</v>
      </c>
      <c r="M174" s="68">
        <f t="shared" si="31"/>
        <v>100</v>
      </c>
      <c r="N174" s="96">
        <v>80</v>
      </c>
      <c r="O174" s="97" t="str">
        <f t="shared" si="32"/>
        <v>June</v>
      </c>
      <c r="P174" s="96">
        <f t="shared" si="33"/>
        <v>80</v>
      </c>
      <c r="Q174" s="98">
        <f t="shared" si="34"/>
        <v>40</v>
      </c>
      <c r="R174" s="97" t="b">
        <f t="shared" si="35"/>
        <v>0</v>
      </c>
      <c r="S174" s="99" t="str">
        <f t="shared" si="36"/>
        <v>GROWTH</v>
      </c>
      <c r="T174" s="68">
        <v>200</v>
      </c>
      <c r="U174" s="100" t="str">
        <f t="shared" si="37"/>
        <v>May</v>
      </c>
      <c r="V174" s="68">
        <f t="shared" si="38"/>
        <v>200</v>
      </c>
      <c r="W174" s="101">
        <f t="shared" si="39"/>
        <v>-80</v>
      </c>
      <c r="X174" s="102" t="b">
        <f t="shared" si="40"/>
        <v>0</v>
      </c>
      <c r="Y174" s="103" t="str">
        <f t="shared" si="41"/>
        <v>GROWTH</v>
      </c>
      <c r="Z174" s="74">
        <v>0</v>
      </c>
      <c r="AA174" s="69"/>
      <c r="AB174" s="69" t="s">
        <v>133</v>
      </c>
      <c r="AC174" s="69" t="s">
        <v>133</v>
      </c>
      <c r="AD174" s="3"/>
      <c r="AE174" s="118">
        <f>IFERROR(INDEX(Last6M_AvgSales_Ref!$B$2:$B$12659,MATCH(D174,Last6M_AvgSales_Ref!$A$2:$A$12659,0)),"")</f>
        <v>106.666666666667</v>
      </c>
    </row>
    <row r="175" spans="1:31" ht="14.25" customHeight="1">
      <c r="A175" s="69" t="s">
        <v>133</v>
      </c>
      <c r="B175" s="71" t="s">
        <v>141</v>
      </c>
      <c r="C175" s="71" t="s">
        <v>971</v>
      </c>
      <c r="D175" s="71">
        <v>1000003273</v>
      </c>
      <c r="E175" s="71" t="s">
        <v>972</v>
      </c>
      <c r="F175" s="73">
        <v>44949</v>
      </c>
      <c r="G175" s="66" t="str">
        <f t="shared" si="28"/>
        <v>Targeted Dealer</v>
      </c>
      <c r="H175" s="66"/>
      <c r="I175" s="67">
        <v>120</v>
      </c>
      <c r="J175" s="67">
        <f t="shared" si="29"/>
        <v>120</v>
      </c>
      <c r="K175" s="68">
        <v>100</v>
      </c>
      <c r="L175" s="68">
        <f t="shared" si="30"/>
        <v>20</v>
      </c>
      <c r="M175" s="68">
        <f t="shared" si="31"/>
        <v>83.333333333333343</v>
      </c>
      <c r="N175" s="96">
        <v>129</v>
      </c>
      <c r="O175" s="97" t="str">
        <f t="shared" si="32"/>
        <v>June</v>
      </c>
      <c r="P175" s="96">
        <f t="shared" si="33"/>
        <v>129</v>
      </c>
      <c r="Q175" s="98">
        <f t="shared" si="34"/>
        <v>-29</v>
      </c>
      <c r="R175" s="97" t="b">
        <f t="shared" si="35"/>
        <v>0</v>
      </c>
      <c r="S175" s="99" t="str">
        <f t="shared" si="36"/>
        <v>GROWTH</v>
      </c>
      <c r="T175" s="68">
        <v>120</v>
      </c>
      <c r="U175" s="100" t="str">
        <f t="shared" si="37"/>
        <v>May</v>
      </c>
      <c r="V175" s="68">
        <f t="shared" si="38"/>
        <v>120</v>
      </c>
      <c r="W175" s="101">
        <f t="shared" si="39"/>
        <v>-20</v>
      </c>
      <c r="X175" s="102" t="b">
        <f t="shared" si="40"/>
        <v>0</v>
      </c>
      <c r="Y175" s="103" t="str">
        <f t="shared" si="41"/>
        <v>GROWTH</v>
      </c>
      <c r="Z175" s="74">
        <v>0</v>
      </c>
      <c r="AA175" s="69"/>
      <c r="AB175" s="69" t="s">
        <v>133</v>
      </c>
      <c r="AC175" s="69" t="s">
        <v>133</v>
      </c>
      <c r="AD175" s="3"/>
      <c r="AE175" s="118">
        <f>IFERROR(INDEX(Last6M_AvgSales_Ref!$B$2:$B$12659,MATCH(D175,Last6M_AvgSales_Ref!$A$2:$A$12659,0)),"")</f>
        <v>93.3333333333333</v>
      </c>
    </row>
    <row r="176" spans="1:31" ht="14.25" customHeight="1">
      <c r="A176" s="69" t="s">
        <v>133</v>
      </c>
      <c r="B176" s="71" t="s">
        <v>141</v>
      </c>
      <c r="C176" s="71" t="s">
        <v>973</v>
      </c>
      <c r="D176" s="71">
        <v>1000003424</v>
      </c>
      <c r="E176" s="71" t="s">
        <v>974</v>
      </c>
      <c r="F176" s="73">
        <v>44999</v>
      </c>
      <c r="G176" s="66" t="str">
        <f t="shared" si="28"/>
        <v>Targeted Dealer</v>
      </c>
      <c r="H176" s="66"/>
      <c r="I176" s="67">
        <v>240</v>
      </c>
      <c r="J176" s="67">
        <f t="shared" si="29"/>
        <v>240</v>
      </c>
      <c r="K176" s="68">
        <v>490</v>
      </c>
      <c r="L176" s="68">
        <f t="shared" si="30"/>
        <v>-250</v>
      </c>
      <c r="M176" s="68">
        <f t="shared" si="31"/>
        <v>204.16666666666669</v>
      </c>
      <c r="N176" s="96">
        <v>240</v>
      </c>
      <c r="O176" s="97" t="str">
        <f t="shared" si="32"/>
        <v>June</v>
      </c>
      <c r="P176" s="96">
        <f t="shared" si="33"/>
        <v>240</v>
      </c>
      <c r="Q176" s="98">
        <f t="shared" si="34"/>
        <v>250</v>
      </c>
      <c r="R176" s="97" t="b">
        <f t="shared" si="35"/>
        <v>0</v>
      </c>
      <c r="S176" s="99" t="str">
        <f t="shared" si="36"/>
        <v>GROWTH</v>
      </c>
      <c r="T176" s="68">
        <v>80</v>
      </c>
      <c r="U176" s="100" t="str">
        <f t="shared" si="37"/>
        <v>May</v>
      </c>
      <c r="V176" s="68">
        <f t="shared" si="38"/>
        <v>80</v>
      </c>
      <c r="W176" s="101">
        <f t="shared" si="39"/>
        <v>410</v>
      </c>
      <c r="X176" s="102" t="b">
        <f t="shared" si="40"/>
        <v>0</v>
      </c>
      <c r="Y176" s="103" t="str">
        <f t="shared" si="41"/>
        <v>GROWTH</v>
      </c>
      <c r="Z176" s="74">
        <v>0</v>
      </c>
      <c r="AA176" s="69"/>
      <c r="AB176" s="69" t="s">
        <v>133</v>
      </c>
      <c r="AC176" s="69" t="s">
        <v>133</v>
      </c>
      <c r="AD176" s="3"/>
      <c r="AE176" s="118">
        <f>IFERROR(INDEX(Last6M_AvgSales_Ref!$B$2:$B$12659,MATCH(D176,Last6M_AvgSales_Ref!$A$2:$A$12659,0)),"")</f>
        <v>273.33333333333297</v>
      </c>
    </row>
    <row r="177" spans="1:31" ht="14.25" customHeight="1">
      <c r="A177" s="69" t="s">
        <v>133</v>
      </c>
      <c r="B177" s="71" t="s">
        <v>141</v>
      </c>
      <c r="C177" s="71" t="s">
        <v>975</v>
      </c>
      <c r="D177" s="71">
        <v>1000003452</v>
      </c>
      <c r="E177" s="71" t="s">
        <v>976</v>
      </c>
      <c r="F177" s="73">
        <v>45012</v>
      </c>
      <c r="G177" s="66" t="str">
        <f t="shared" si="28"/>
        <v>Targeted Dealer</v>
      </c>
      <c r="H177" s="66"/>
      <c r="I177" s="67">
        <v>320</v>
      </c>
      <c r="J177" s="67">
        <f t="shared" si="29"/>
        <v>320</v>
      </c>
      <c r="K177" s="68">
        <v>522.04999999999995</v>
      </c>
      <c r="L177" s="68">
        <f t="shared" si="30"/>
        <v>-202.04999999999995</v>
      </c>
      <c r="M177" s="68">
        <f t="shared" si="31"/>
        <v>163.14062499999997</v>
      </c>
      <c r="N177" s="96">
        <v>353.75</v>
      </c>
      <c r="O177" s="97" t="str">
        <f t="shared" si="32"/>
        <v>June</v>
      </c>
      <c r="P177" s="96">
        <f t="shared" si="33"/>
        <v>353.75</v>
      </c>
      <c r="Q177" s="98">
        <f t="shared" si="34"/>
        <v>168.29999999999995</v>
      </c>
      <c r="R177" s="97" t="b">
        <f t="shared" si="35"/>
        <v>0</v>
      </c>
      <c r="S177" s="99" t="str">
        <f t="shared" si="36"/>
        <v>GROWTH</v>
      </c>
      <c r="T177" s="68">
        <v>506.5</v>
      </c>
      <c r="U177" s="100" t="str">
        <f t="shared" si="37"/>
        <v>May</v>
      </c>
      <c r="V177" s="68">
        <f t="shared" si="38"/>
        <v>506.5</v>
      </c>
      <c r="W177" s="101">
        <f t="shared" si="39"/>
        <v>15.549999999999955</v>
      </c>
      <c r="X177" s="102" t="b">
        <f t="shared" si="40"/>
        <v>0</v>
      </c>
      <c r="Y177" s="103" t="str">
        <f t="shared" si="41"/>
        <v>GROWTH</v>
      </c>
      <c r="Z177" s="74">
        <v>0</v>
      </c>
      <c r="AA177" s="69"/>
      <c r="AB177" s="69" t="s">
        <v>133</v>
      </c>
      <c r="AC177" s="69" t="s">
        <v>133</v>
      </c>
      <c r="AD177" s="3"/>
      <c r="AE177" s="118">
        <f>IFERROR(INDEX(Last6M_AvgSales_Ref!$B$2:$B$12659,MATCH(D177,Last6M_AvgSales_Ref!$A$2:$A$12659,0)),"")</f>
        <v>360.83333333333297</v>
      </c>
    </row>
    <row r="178" spans="1:31" ht="14.25" customHeight="1">
      <c r="A178" s="69" t="s">
        <v>133</v>
      </c>
      <c r="B178" s="71" t="s">
        <v>141</v>
      </c>
      <c r="C178" s="71" t="s">
        <v>184</v>
      </c>
      <c r="D178" s="71">
        <v>1000003533</v>
      </c>
      <c r="E178" s="71" t="s">
        <v>185</v>
      </c>
      <c r="F178" s="73">
        <v>45064</v>
      </c>
      <c r="G178" s="66" t="str">
        <f t="shared" si="28"/>
        <v>Targeted Dealer</v>
      </c>
      <c r="H178" s="66"/>
      <c r="I178" s="67">
        <v>80</v>
      </c>
      <c r="J178" s="67">
        <f t="shared" si="29"/>
        <v>80</v>
      </c>
      <c r="K178" s="68">
        <v>40</v>
      </c>
      <c r="L178" s="68">
        <f t="shared" si="30"/>
        <v>40</v>
      </c>
      <c r="M178" s="68">
        <f t="shared" si="31"/>
        <v>50</v>
      </c>
      <c r="N178" s="96">
        <v>0</v>
      </c>
      <c r="O178" s="97" t="str">
        <f t="shared" si="32"/>
        <v>June</v>
      </c>
      <c r="P178" s="96">
        <f t="shared" si="33"/>
        <v>0</v>
      </c>
      <c r="Q178" s="98">
        <f t="shared" si="34"/>
        <v>40</v>
      </c>
      <c r="R178" s="97" t="b">
        <f t="shared" si="35"/>
        <v>0</v>
      </c>
      <c r="S178" s="99" t="b">
        <f t="shared" si="36"/>
        <v>0</v>
      </c>
      <c r="T178" s="68">
        <v>40</v>
      </c>
      <c r="U178" s="100" t="str">
        <f t="shared" si="37"/>
        <v>May</v>
      </c>
      <c r="V178" s="68">
        <f t="shared" si="38"/>
        <v>40</v>
      </c>
      <c r="W178" s="101">
        <f t="shared" si="39"/>
        <v>0</v>
      </c>
      <c r="X178" s="102" t="b">
        <f t="shared" si="40"/>
        <v>0</v>
      </c>
      <c r="Y178" s="103" t="str">
        <f t="shared" si="41"/>
        <v>GROWTH</v>
      </c>
      <c r="Z178" s="74">
        <v>0</v>
      </c>
      <c r="AA178" s="69"/>
      <c r="AB178" s="69" t="s">
        <v>133</v>
      </c>
      <c r="AC178" s="69" t="s">
        <v>133</v>
      </c>
      <c r="AD178" s="3"/>
      <c r="AE178" s="118">
        <f>IFERROR(INDEX(Last6M_AvgSales_Ref!$B$2:$B$12659,MATCH(D178,Last6M_AvgSales_Ref!$A$2:$A$12659,0)),"")</f>
        <v>46.6666666666667</v>
      </c>
    </row>
    <row r="179" spans="1:31" ht="14.25" customHeight="1">
      <c r="A179" s="69" t="s">
        <v>133</v>
      </c>
      <c r="B179" s="71" t="s">
        <v>141</v>
      </c>
      <c r="C179" s="71" t="s">
        <v>977</v>
      </c>
      <c r="D179" s="71">
        <v>1000003653</v>
      </c>
      <c r="E179" s="71" t="s">
        <v>187</v>
      </c>
      <c r="F179" s="73">
        <v>45134</v>
      </c>
      <c r="G179" s="66" t="str">
        <f t="shared" si="28"/>
        <v>Targeted Dealer</v>
      </c>
      <c r="H179" s="66"/>
      <c r="I179" s="67">
        <v>20</v>
      </c>
      <c r="J179" s="67">
        <f t="shared" si="29"/>
        <v>20</v>
      </c>
      <c r="K179" s="68">
        <v>17.5</v>
      </c>
      <c r="L179" s="68">
        <f t="shared" si="30"/>
        <v>2.5</v>
      </c>
      <c r="M179" s="68">
        <f t="shared" si="31"/>
        <v>87.5</v>
      </c>
      <c r="N179" s="96">
        <v>12</v>
      </c>
      <c r="O179" s="97" t="str">
        <f t="shared" si="32"/>
        <v>June</v>
      </c>
      <c r="P179" s="96">
        <f t="shared" si="33"/>
        <v>12</v>
      </c>
      <c r="Q179" s="98">
        <f t="shared" si="34"/>
        <v>5.5</v>
      </c>
      <c r="R179" s="97" t="b">
        <f t="shared" si="35"/>
        <v>0</v>
      </c>
      <c r="S179" s="99" t="str">
        <f t="shared" si="36"/>
        <v>GROWTH</v>
      </c>
      <c r="T179" s="68">
        <v>25</v>
      </c>
      <c r="U179" s="100" t="str">
        <f t="shared" si="37"/>
        <v>May</v>
      </c>
      <c r="V179" s="68">
        <f t="shared" si="38"/>
        <v>25</v>
      </c>
      <c r="W179" s="101">
        <f t="shared" si="39"/>
        <v>-7.5</v>
      </c>
      <c r="X179" s="102" t="b">
        <f t="shared" si="40"/>
        <v>0</v>
      </c>
      <c r="Y179" s="103" t="str">
        <f t="shared" si="41"/>
        <v>GROWTH</v>
      </c>
      <c r="Z179" s="74">
        <v>0</v>
      </c>
      <c r="AA179" s="69"/>
      <c r="AB179" s="69" t="s">
        <v>133</v>
      </c>
      <c r="AC179" s="69" t="s">
        <v>133</v>
      </c>
      <c r="AD179" s="3"/>
      <c r="AE179" s="118">
        <f>IFERROR(INDEX(Last6M_AvgSales_Ref!$B$2:$B$12659,MATCH(D179,Last6M_AvgSales_Ref!$A$2:$A$12659,0)),"")</f>
        <v>48</v>
      </c>
    </row>
    <row r="180" spans="1:31" ht="14.25" customHeight="1">
      <c r="A180" s="69" t="s">
        <v>133</v>
      </c>
      <c r="B180" s="71" t="s">
        <v>141</v>
      </c>
      <c r="C180" s="71" t="s">
        <v>978</v>
      </c>
      <c r="D180" s="71">
        <v>1000003727</v>
      </c>
      <c r="E180" s="71" t="s">
        <v>979</v>
      </c>
      <c r="F180" s="73">
        <v>45215</v>
      </c>
      <c r="G180" s="66" t="str">
        <f t="shared" si="28"/>
        <v>Targeted Dealer</v>
      </c>
      <c r="H180" s="66"/>
      <c r="I180" s="67">
        <v>120</v>
      </c>
      <c r="J180" s="67">
        <f t="shared" si="29"/>
        <v>120</v>
      </c>
      <c r="K180" s="68">
        <v>117.5</v>
      </c>
      <c r="L180" s="68">
        <f t="shared" si="30"/>
        <v>2.5</v>
      </c>
      <c r="M180" s="68">
        <f t="shared" si="31"/>
        <v>97.916666666666671</v>
      </c>
      <c r="N180" s="96">
        <v>120</v>
      </c>
      <c r="O180" s="97" t="str">
        <f t="shared" si="32"/>
        <v>June</v>
      </c>
      <c r="P180" s="96">
        <f t="shared" si="33"/>
        <v>120</v>
      </c>
      <c r="Q180" s="98">
        <f t="shared" si="34"/>
        <v>-2.5</v>
      </c>
      <c r="R180" s="97" t="b">
        <f t="shared" si="35"/>
        <v>0</v>
      </c>
      <c r="S180" s="99" t="str">
        <f t="shared" si="36"/>
        <v>GROWTH</v>
      </c>
      <c r="T180" s="68">
        <v>120</v>
      </c>
      <c r="U180" s="100" t="str">
        <f t="shared" si="37"/>
        <v>May</v>
      </c>
      <c r="V180" s="68">
        <f t="shared" si="38"/>
        <v>120</v>
      </c>
      <c r="W180" s="101">
        <f t="shared" si="39"/>
        <v>-2.5</v>
      </c>
      <c r="X180" s="102" t="b">
        <f t="shared" si="40"/>
        <v>0</v>
      </c>
      <c r="Y180" s="103" t="str">
        <f t="shared" si="41"/>
        <v>GROWTH</v>
      </c>
      <c r="Z180" s="74">
        <v>0</v>
      </c>
      <c r="AA180" s="69"/>
      <c r="AB180" s="69" t="s">
        <v>133</v>
      </c>
      <c r="AC180" s="69" t="s">
        <v>133</v>
      </c>
      <c r="AD180" s="3"/>
      <c r="AE180" s="118">
        <f>IFERROR(INDEX(Last6M_AvgSales_Ref!$B$2:$B$12659,MATCH(D180,Last6M_AvgSales_Ref!$A$2:$A$12659,0)),"")</f>
        <v>126.666666666667</v>
      </c>
    </row>
    <row r="181" spans="1:31" ht="14.25" customHeight="1">
      <c r="A181" s="69" t="s">
        <v>133</v>
      </c>
      <c r="B181" s="71" t="s">
        <v>141</v>
      </c>
      <c r="C181" s="71" t="s">
        <v>980</v>
      </c>
      <c r="D181" s="71">
        <v>1000003782</v>
      </c>
      <c r="E181" s="71" t="s">
        <v>981</v>
      </c>
      <c r="F181" s="73">
        <v>45271</v>
      </c>
      <c r="G181" s="66" t="str">
        <f t="shared" si="28"/>
        <v>Targeted Dealer</v>
      </c>
      <c r="H181" s="66"/>
      <c r="I181" s="67">
        <v>30</v>
      </c>
      <c r="J181" s="67">
        <f t="shared" si="29"/>
        <v>30</v>
      </c>
      <c r="K181" s="68">
        <v>13</v>
      </c>
      <c r="L181" s="68">
        <f t="shared" si="30"/>
        <v>17</v>
      </c>
      <c r="M181" s="68">
        <f t="shared" si="31"/>
        <v>43.333333333333336</v>
      </c>
      <c r="N181" s="96">
        <v>13</v>
      </c>
      <c r="O181" s="97" t="str">
        <f t="shared" si="32"/>
        <v>June</v>
      </c>
      <c r="P181" s="96">
        <f t="shared" si="33"/>
        <v>13</v>
      </c>
      <c r="Q181" s="98">
        <f t="shared" si="34"/>
        <v>0</v>
      </c>
      <c r="R181" s="97" t="b">
        <f t="shared" si="35"/>
        <v>0</v>
      </c>
      <c r="S181" s="99" t="str">
        <f t="shared" si="36"/>
        <v>GROWTH</v>
      </c>
      <c r="T181" s="68">
        <v>7.5</v>
      </c>
      <c r="U181" s="100" t="str">
        <f t="shared" si="37"/>
        <v>May</v>
      </c>
      <c r="V181" s="68">
        <f t="shared" si="38"/>
        <v>7.5</v>
      </c>
      <c r="W181" s="101">
        <f t="shared" si="39"/>
        <v>5.5</v>
      </c>
      <c r="X181" s="102" t="b">
        <f t="shared" si="40"/>
        <v>0</v>
      </c>
      <c r="Y181" s="103" t="str">
        <f t="shared" si="41"/>
        <v>GROWTH</v>
      </c>
      <c r="Z181" s="74">
        <v>0</v>
      </c>
      <c r="AA181" s="69"/>
      <c r="AB181" s="69" t="s">
        <v>133</v>
      </c>
      <c r="AC181" s="69" t="s">
        <v>133</v>
      </c>
      <c r="AD181" s="3"/>
      <c r="AE181" s="118">
        <f>IFERROR(INDEX(Last6M_AvgSales_Ref!$B$2:$B$12659,MATCH(D181,Last6M_AvgSales_Ref!$A$2:$A$12659,0)),"")</f>
        <v>25.4166666666667</v>
      </c>
    </row>
    <row r="182" spans="1:31" ht="14.25" customHeight="1">
      <c r="A182" s="69" t="s">
        <v>133</v>
      </c>
      <c r="B182" s="71" t="s">
        <v>141</v>
      </c>
      <c r="C182" s="71" t="s">
        <v>982</v>
      </c>
      <c r="D182" s="71">
        <v>1000003816</v>
      </c>
      <c r="E182" s="71" t="s">
        <v>983</v>
      </c>
      <c r="F182" s="77">
        <v>45301</v>
      </c>
      <c r="G182" s="66" t="str">
        <f t="shared" si="28"/>
        <v>Targeted Dealer</v>
      </c>
      <c r="H182" s="66"/>
      <c r="I182" s="67">
        <v>20</v>
      </c>
      <c r="J182" s="67">
        <f t="shared" si="29"/>
        <v>20</v>
      </c>
      <c r="K182" s="68">
        <v>15</v>
      </c>
      <c r="L182" s="68">
        <f t="shared" si="30"/>
        <v>5</v>
      </c>
      <c r="M182" s="68">
        <f t="shared" si="31"/>
        <v>75</v>
      </c>
      <c r="N182" s="96">
        <v>15</v>
      </c>
      <c r="O182" s="97" t="str">
        <f t="shared" si="32"/>
        <v>June</v>
      </c>
      <c r="P182" s="96">
        <f t="shared" si="33"/>
        <v>15</v>
      </c>
      <c r="Q182" s="98">
        <f t="shared" si="34"/>
        <v>0</v>
      </c>
      <c r="R182" s="97" t="b">
        <f t="shared" si="35"/>
        <v>0</v>
      </c>
      <c r="S182" s="99" t="str">
        <f t="shared" si="36"/>
        <v>GROWTH</v>
      </c>
      <c r="T182" s="68">
        <v>20</v>
      </c>
      <c r="U182" s="100" t="str">
        <f t="shared" si="37"/>
        <v>May</v>
      </c>
      <c r="V182" s="68">
        <f t="shared" si="38"/>
        <v>20</v>
      </c>
      <c r="W182" s="101">
        <f t="shared" si="39"/>
        <v>-5</v>
      </c>
      <c r="X182" s="102" t="b">
        <f t="shared" si="40"/>
        <v>0</v>
      </c>
      <c r="Y182" s="103" t="str">
        <f t="shared" si="41"/>
        <v>GROWTH</v>
      </c>
      <c r="Z182" s="74">
        <v>0</v>
      </c>
      <c r="AA182" s="69"/>
      <c r="AB182" s="69" t="s">
        <v>133</v>
      </c>
      <c r="AC182" s="69" t="s">
        <v>133</v>
      </c>
      <c r="AD182" s="3"/>
      <c r="AE182" s="118">
        <f>IFERROR(INDEX(Last6M_AvgSales_Ref!$B$2:$B$12659,MATCH(D182,Last6M_AvgSales_Ref!$A$2:$A$12659,0)),"")</f>
        <v>12.5</v>
      </c>
    </row>
    <row r="183" spans="1:31" ht="14.25" customHeight="1">
      <c r="A183" s="74" t="s">
        <v>133</v>
      </c>
      <c r="B183" s="78" t="s">
        <v>141</v>
      </c>
      <c r="C183" s="78" t="s">
        <v>984</v>
      </c>
      <c r="D183" s="78">
        <v>1000004010</v>
      </c>
      <c r="E183" s="78" t="s">
        <v>985</v>
      </c>
      <c r="F183" s="73">
        <v>45458</v>
      </c>
      <c r="G183" s="66" t="str">
        <f t="shared" si="28"/>
        <v>Targeted Dealer</v>
      </c>
      <c r="H183" s="66"/>
      <c r="I183" s="67">
        <v>120</v>
      </c>
      <c r="J183" s="67">
        <f t="shared" si="29"/>
        <v>120</v>
      </c>
      <c r="K183" s="68">
        <v>120</v>
      </c>
      <c r="L183" s="68">
        <f t="shared" si="30"/>
        <v>0</v>
      </c>
      <c r="M183" s="68">
        <f t="shared" si="31"/>
        <v>100</v>
      </c>
      <c r="N183" s="96">
        <v>0</v>
      </c>
      <c r="O183" s="97" t="str">
        <f t="shared" si="32"/>
        <v>June</v>
      </c>
      <c r="P183" s="96">
        <f t="shared" si="33"/>
        <v>0</v>
      </c>
      <c r="Q183" s="98">
        <f t="shared" si="34"/>
        <v>120</v>
      </c>
      <c r="R183" s="97" t="b">
        <f t="shared" si="35"/>
        <v>0</v>
      </c>
      <c r="S183" s="99" t="b">
        <f t="shared" si="36"/>
        <v>0</v>
      </c>
      <c r="T183" s="68">
        <v>200</v>
      </c>
      <c r="U183" s="100" t="str">
        <f t="shared" si="37"/>
        <v>May</v>
      </c>
      <c r="V183" s="68">
        <f t="shared" si="38"/>
        <v>200</v>
      </c>
      <c r="W183" s="101">
        <f t="shared" si="39"/>
        <v>-80</v>
      </c>
      <c r="X183" s="102" t="b">
        <f t="shared" si="40"/>
        <v>0</v>
      </c>
      <c r="Y183" s="103" t="str">
        <f t="shared" si="41"/>
        <v>GROWTH</v>
      </c>
      <c r="Z183" s="74">
        <v>0</v>
      </c>
      <c r="AA183" s="69"/>
      <c r="AB183" s="69" t="s">
        <v>133</v>
      </c>
      <c r="AC183" s="74" t="s">
        <v>133</v>
      </c>
      <c r="AD183" s="3"/>
      <c r="AE183" s="118">
        <f>IFERROR(INDEX(Last6M_AvgSales_Ref!$B$2:$B$12659,MATCH(D183,Last6M_AvgSales_Ref!$A$2:$A$12659,0)),"")</f>
        <v>80</v>
      </c>
    </row>
    <row r="184" spans="1:31" ht="14.25" customHeight="1">
      <c r="A184" s="74" t="s">
        <v>133</v>
      </c>
      <c r="B184" s="78" t="s">
        <v>141</v>
      </c>
      <c r="C184" s="78" t="s">
        <v>986</v>
      </c>
      <c r="D184" s="78">
        <v>1000004084</v>
      </c>
      <c r="E184" s="78" t="s">
        <v>987</v>
      </c>
      <c r="F184" s="73">
        <v>45518</v>
      </c>
      <c r="G184" s="66" t="str">
        <f t="shared" si="28"/>
        <v>Targeted Dealer</v>
      </c>
      <c r="H184" s="66"/>
      <c r="I184" s="67">
        <v>260</v>
      </c>
      <c r="J184" s="67">
        <f t="shared" si="29"/>
        <v>260</v>
      </c>
      <c r="K184" s="68">
        <v>320</v>
      </c>
      <c r="L184" s="68">
        <f t="shared" si="30"/>
        <v>-60</v>
      </c>
      <c r="M184" s="68">
        <f t="shared" si="31"/>
        <v>123.07692307692307</v>
      </c>
      <c r="N184" s="96">
        <v>213</v>
      </c>
      <c r="O184" s="97" t="str">
        <f t="shared" si="32"/>
        <v>June</v>
      </c>
      <c r="P184" s="96">
        <f t="shared" si="33"/>
        <v>213</v>
      </c>
      <c r="Q184" s="98">
        <f t="shared" si="34"/>
        <v>107</v>
      </c>
      <c r="R184" s="97" t="b">
        <f t="shared" si="35"/>
        <v>0</v>
      </c>
      <c r="S184" s="99" t="str">
        <f t="shared" si="36"/>
        <v>GROWTH</v>
      </c>
      <c r="T184" s="68">
        <v>240</v>
      </c>
      <c r="U184" s="100" t="str">
        <f t="shared" si="37"/>
        <v>May</v>
      </c>
      <c r="V184" s="68">
        <f t="shared" si="38"/>
        <v>240</v>
      </c>
      <c r="W184" s="101">
        <f t="shared" si="39"/>
        <v>80</v>
      </c>
      <c r="X184" s="102" t="b">
        <f t="shared" si="40"/>
        <v>0</v>
      </c>
      <c r="Y184" s="103" t="str">
        <f t="shared" si="41"/>
        <v>GROWTH</v>
      </c>
      <c r="Z184" s="74">
        <v>0</v>
      </c>
      <c r="AA184" s="69"/>
      <c r="AB184" s="69" t="s">
        <v>133</v>
      </c>
      <c r="AC184" s="74" t="s">
        <v>133</v>
      </c>
      <c r="AD184" s="3"/>
      <c r="AE184" s="118">
        <f>IFERROR(INDEX(Last6M_AvgSales_Ref!$B$2:$B$12659,MATCH(D184,Last6M_AvgSales_Ref!$A$2:$A$12659,0)),"")</f>
        <v>351.83333333333297</v>
      </c>
    </row>
    <row r="185" spans="1:31" ht="14.25" customHeight="1">
      <c r="A185" s="69" t="s">
        <v>133</v>
      </c>
      <c r="B185" s="71" t="s">
        <v>142</v>
      </c>
      <c r="C185" s="71" t="s">
        <v>988</v>
      </c>
      <c r="D185" s="71">
        <v>1000000103</v>
      </c>
      <c r="E185" s="72" t="s">
        <v>989</v>
      </c>
      <c r="F185" s="73">
        <v>41870</v>
      </c>
      <c r="G185" s="66" t="str">
        <f t="shared" si="28"/>
        <v>Targeted Dealer</v>
      </c>
      <c r="H185" s="66"/>
      <c r="I185" s="67">
        <v>180</v>
      </c>
      <c r="J185" s="67">
        <f t="shared" si="29"/>
        <v>180</v>
      </c>
      <c r="K185" s="68">
        <v>217.5</v>
      </c>
      <c r="L185" s="68">
        <f t="shared" si="30"/>
        <v>-37.5</v>
      </c>
      <c r="M185" s="68">
        <f t="shared" si="31"/>
        <v>120.83333333333333</v>
      </c>
      <c r="N185" s="96">
        <v>274.5</v>
      </c>
      <c r="O185" s="97" t="str">
        <f t="shared" si="32"/>
        <v>June</v>
      </c>
      <c r="P185" s="96">
        <f t="shared" si="33"/>
        <v>274.5</v>
      </c>
      <c r="Q185" s="98">
        <f t="shared" si="34"/>
        <v>-57</v>
      </c>
      <c r="R185" s="97" t="b">
        <f t="shared" si="35"/>
        <v>0</v>
      </c>
      <c r="S185" s="99" t="str">
        <f t="shared" si="36"/>
        <v>GROWTH</v>
      </c>
      <c r="T185" s="68">
        <v>167</v>
      </c>
      <c r="U185" s="100" t="str">
        <f t="shared" si="37"/>
        <v>May</v>
      </c>
      <c r="V185" s="68">
        <f t="shared" si="38"/>
        <v>167</v>
      </c>
      <c r="W185" s="101">
        <f t="shared" si="39"/>
        <v>50.5</v>
      </c>
      <c r="X185" s="102" t="b">
        <f t="shared" si="40"/>
        <v>0</v>
      </c>
      <c r="Y185" s="103" t="str">
        <f t="shared" si="41"/>
        <v>GROWTH</v>
      </c>
      <c r="Z185" s="74">
        <v>0</v>
      </c>
      <c r="AA185" s="69"/>
      <c r="AB185" s="69" t="s">
        <v>133</v>
      </c>
      <c r="AC185" s="69" t="s">
        <v>133</v>
      </c>
      <c r="AD185" s="3"/>
      <c r="AE185" s="118">
        <f>IFERROR(INDEX(Last6M_AvgSales_Ref!$B$2:$B$12659,MATCH(D185,Last6M_AvgSales_Ref!$A$2:$A$12659,0)),"")</f>
        <v>268.691666666667</v>
      </c>
    </row>
    <row r="186" spans="1:31" ht="14.25" customHeight="1">
      <c r="A186" s="69" t="s">
        <v>133</v>
      </c>
      <c r="B186" s="71" t="s">
        <v>142</v>
      </c>
      <c r="C186" s="71" t="s">
        <v>186</v>
      </c>
      <c r="D186" s="71">
        <v>1000000094</v>
      </c>
      <c r="E186" s="72" t="s">
        <v>187</v>
      </c>
      <c r="F186" s="73">
        <v>41880</v>
      </c>
      <c r="G186" s="66" t="str">
        <f t="shared" si="28"/>
        <v>Targeted Dealer</v>
      </c>
      <c r="H186" s="66"/>
      <c r="I186" s="67">
        <v>50</v>
      </c>
      <c r="J186" s="67">
        <f t="shared" si="29"/>
        <v>50</v>
      </c>
      <c r="K186" s="68">
        <v>60.5</v>
      </c>
      <c r="L186" s="68">
        <f t="shared" si="30"/>
        <v>-10.5</v>
      </c>
      <c r="M186" s="68">
        <f t="shared" si="31"/>
        <v>121</v>
      </c>
      <c r="N186" s="96">
        <v>65</v>
      </c>
      <c r="O186" s="97" t="str">
        <f t="shared" si="32"/>
        <v>June</v>
      </c>
      <c r="P186" s="96">
        <f t="shared" si="33"/>
        <v>65</v>
      </c>
      <c r="Q186" s="98">
        <f t="shared" si="34"/>
        <v>-4.5</v>
      </c>
      <c r="R186" s="97" t="b">
        <f t="shared" si="35"/>
        <v>0</v>
      </c>
      <c r="S186" s="99" t="str">
        <f t="shared" si="36"/>
        <v>GROWTH</v>
      </c>
      <c r="T186" s="68">
        <v>55.5</v>
      </c>
      <c r="U186" s="100" t="str">
        <f t="shared" si="37"/>
        <v>May</v>
      </c>
      <c r="V186" s="68">
        <f t="shared" si="38"/>
        <v>55.5</v>
      </c>
      <c r="W186" s="101">
        <f t="shared" si="39"/>
        <v>5</v>
      </c>
      <c r="X186" s="102" t="b">
        <f t="shared" si="40"/>
        <v>0</v>
      </c>
      <c r="Y186" s="103" t="str">
        <f t="shared" si="41"/>
        <v>GROWTH</v>
      </c>
      <c r="Z186" s="74">
        <v>0</v>
      </c>
      <c r="AA186" s="69"/>
      <c r="AB186" s="69" t="s">
        <v>133</v>
      </c>
      <c r="AC186" s="69" t="s">
        <v>133</v>
      </c>
      <c r="AD186" s="3"/>
      <c r="AE186" s="118">
        <f>IFERROR(INDEX(Last6M_AvgSales_Ref!$B$2:$B$12659,MATCH(D186,Last6M_AvgSales_Ref!$A$2:$A$12659,0)),"")</f>
        <v>45.9166666666667</v>
      </c>
    </row>
    <row r="187" spans="1:31" ht="14.25" customHeight="1">
      <c r="A187" s="69" t="s">
        <v>133</v>
      </c>
      <c r="B187" s="71" t="s">
        <v>142</v>
      </c>
      <c r="C187" s="71" t="s">
        <v>990</v>
      </c>
      <c r="D187" s="71">
        <v>1000000096</v>
      </c>
      <c r="E187" s="72" t="s">
        <v>991</v>
      </c>
      <c r="F187" s="73">
        <v>43052</v>
      </c>
      <c r="G187" s="66" t="str">
        <f t="shared" si="28"/>
        <v>Targeted Dealer</v>
      </c>
      <c r="H187" s="66"/>
      <c r="I187" s="67">
        <v>60</v>
      </c>
      <c r="J187" s="67">
        <f t="shared" si="29"/>
        <v>60</v>
      </c>
      <c r="K187" s="68">
        <v>105</v>
      </c>
      <c r="L187" s="68">
        <f t="shared" si="30"/>
        <v>-45</v>
      </c>
      <c r="M187" s="68">
        <f t="shared" si="31"/>
        <v>175</v>
      </c>
      <c r="N187" s="96">
        <v>60</v>
      </c>
      <c r="O187" s="97" t="str">
        <f t="shared" si="32"/>
        <v>June</v>
      </c>
      <c r="P187" s="96">
        <f t="shared" si="33"/>
        <v>60</v>
      </c>
      <c r="Q187" s="98">
        <f t="shared" si="34"/>
        <v>45</v>
      </c>
      <c r="R187" s="97" t="b">
        <f t="shared" si="35"/>
        <v>0</v>
      </c>
      <c r="S187" s="99" t="str">
        <f t="shared" si="36"/>
        <v>GROWTH</v>
      </c>
      <c r="T187" s="68">
        <v>39</v>
      </c>
      <c r="U187" s="100" t="str">
        <f t="shared" si="37"/>
        <v>May</v>
      </c>
      <c r="V187" s="68">
        <f t="shared" si="38"/>
        <v>39</v>
      </c>
      <c r="W187" s="101">
        <f t="shared" si="39"/>
        <v>66</v>
      </c>
      <c r="X187" s="102" t="b">
        <f t="shared" si="40"/>
        <v>0</v>
      </c>
      <c r="Y187" s="103" t="str">
        <f t="shared" si="41"/>
        <v>GROWTH</v>
      </c>
      <c r="Z187" s="74">
        <v>0</v>
      </c>
      <c r="AA187" s="69"/>
      <c r="AB187" s="69" t="s">
        <v>133</v>
      </c>
      <c r="AC187" s="69" t="s">
        <v>133</v>
      </c>
      <c r="AD187" s="3"/>
      <c r="AE187" s="118">
        <f>IFERROR(INDEX(Last6M_AvgSales_Ref!$B$2:$B$12659,MATCH(D187,Last6M_AvgSales_Ref!$A$2:$A$12659,0)),"")</f>
        <v>103.583333333333</v>
      </c>
    </row>
    <row r="188" spans="1:31" ht="14.25" customHeight="1">
      <c r="A188" s="69" t="s">
        <v>133</v>
      </c>
      <c r="B188" s="71" t="s">
        <v>142</v>
      </c>
      <c r="C188" s="71" t="s">
        <v>992</v>
      </c>
      <c r="D188" s="71">
        <v>1000000110</v>
      </c>
      <c r="E188" s="72" t="s">
        <v>993</v>
      </c>
      <c r="F188" s="73">
        <v>43068</v>
      </c>
      <c r="G188" s="66" t="str">
        <f t="shared" si="28"/>
        <v>Targeted Dealer</v>
      </c>
      <c r="H188" s="66"/>
      <c r="I188" s="67">
        <v>40</v>
      </c>
      <c r="J188" s="67">
        <f t="shared" si="29"/>
        <v>40</v>
      </c>
      <c r="K188" s="68">
        <v>0</v>
      </c>
      <c r="L188" s="68">
        <f t="shared" si="30"/>
        <v>40</v>
      </c>
      <c r="M188" s="68">
        <f t="shared" si="31"/>
        <v>0</v>
      </c>
      <c r="N188" s="96">
        <v>0</v>
      </c>
      <c r="O188" s="97" t="str">
        <f t="shared" si="32"/>
        <v>June</v>
      </c>
      <c r="P188" s="96">
        <f t="shared" si="33"/>
        <v>0</v>
      </c>
      <c r="Q188" s="98">
        <f t="shared" si="34"/>
        <v>0</v>
      </c>
      <c r="R188" s="97" t="b">
        <f t="shared" si="35"/>
        <v>0</v>
      </c>
      <c r="S188" s="99" t="b">
        <f t="shared" si="36"/>
        <v>0</v>
      </c>
      <c r="T188" s="68">
        <v>40</v>
      </c>
      <c r="U188" s="100" t="str">
        <f t="shared" si="37"/>
        <v>May</v>
      </c>
      <c r="V188" s="68">
        <f t="shared" si="38"/>
        <v>40</v>
      </c>
      <c r="W188" s="101">
        <f t="shared" si="39"/>
        <v>-40</v>
      </c>
      <c r="X188" s="102" t="b">
        <f t="shared" si="40"/>
        <v>0</v>
      </c>
      <c r="Y188" s="103" t="str">
        <f t="shared" si="41"/>
        <v>GROWTH</v>
      </c>
      <c r="Z188" s="74">
        <v>0</v>
      </c>
      <c r="AA188" s="69"/>
      <c r="AB188" s="69" t="s">
        <v>133</v>
      </c>
      <c r="AC188" s="69" t="s">
        <v>133</v>
      </c>
      <c r="AD188" s="3"/>
      <c r="AE188" s="118">
        <f>IFERROR(INDEX(Last6M_AvgSales_Ref!$B$2:$B$12659,MATCH(D188,Last6M_AvgSales_Ref!$A$2:$A$12659,0)),"")</f>
        <v>24.1666666666667</v>
      </c>
    </row>
    <row r="189" spans="1:31" ht="14.25" customHeight="1">
      <c r="A189" s="69" t="s">
        <v>133</v>
      </c>
      <c r="B189" s="71" t="s">
        <v>142</v>
      </c>
      <c r="C189" s="71" t="s">
        <v>994</v>
      </c>
      <c r="D189" s="71">
        <v>1000000104</v>
      </c>
      <c r="E189" s="72" t="s">
        <v>995</v>
      </c>
      <c r="F189" s="73">
        <v>43235</v>
      </c>
      <c r="G189" s="66" t="str">
        <f t="shared" si="28"/>
        <v>Targeted Dealer</v>
      </c>
      <c r="H189" s="66"/>
      <c r="I189" s="67">
        <v>40</v>
      </c>
      <c r="J189" s="67">
        <f t="shared" si="29"/>
        <v>40</v>
      </c>
      <c r="K189" s="68">
        <v>47.5</v>
      </c>
      <c r="L189" s="68">
        <f t="shared" si="30"/>
        <v>-7.5</v>
      </c>
      <c r="M189" s="68">
        <f t="shared" si="31"/>
        <v>118.75</v>
      </c>
      <c r="N189" s="96">
        <v>36.5</v>
      </c>
      <c r="O189" s="97" t="str">
        <f t="shared" si="32"/>
        <v>June</v>
      </c>
      <c r="P189" s="96">
        <f t="shared" si="33"/>
        <v>36.5</v>
      </c>
      <c r="Q189" s="98">
        <f t="shared" si="34"/>
        <v>11</v>
      </c>
      <c r="R189" s="97" t="b">
        <f t="shared" si="35"/>
        <v>0</v>
      </c>
      <c r="S189" s="99" t="str">
        <f t="shared" si="36"/>
        <v>GROWTH</v>
      </c>
      <c r="T189" s="68">
        <v>28.5</v>
      </c>
      <c r="U189" s="100" t="str">
        <f t="shared" si="37"/>
        <v>May</v>
      </c>
      <c r="V189" s="68">
        <f t="shared" si="38"/>
        <v>28.5</v>
      </c>
      <c r="W189" s="101">
        <f t="shared" si="39"/>
        <v>19</v>
      </c>
      <c r="X189" s="102" t="b">
        <f t="shared" si="40"/>
        <v>0</v>
      </c>
      <c r="Y189" s="103" t="str">
        <f t="shared" si="41"/>
        <v>GROWTH</v>
      </c>
      <c r="Z189" s="74">
        <v>0</v>
      </c>
      <c r="AA189" s="69"/>
      <c r="AB189" s="69" t="s">
        <v>133</v>
      </c>
      <c r="AC189" s="69" t="s">
        <v>133</v>
      </c>
      <c r="AD189" s="3"/>
      <c r="AE189" s="118">
        <f>IFERROR(INDEX(Last6M_AvgSales_Ref!$B$2:$B$12659,MATCH(D189,Last6M_AvgSales_Ref!$A$2:$A$12659,0)),"")</f>
        <v>52.3333333333333</v>
      </c>
    </row>
    <row r="190" spans="1:31" ht="14.25" customHeight="1">
      <c r="A190" s="69" t="s">
        <v>133</v>
      </c>
      <c r="B190" s="71" t="s">
        <v>142</v>
      </c>
      <c r="C190" s="71" t="s">
        <v>996</v>
      </c>
      <c r="D190" s="71">
        <v>1000000113</v>
      </c>
      <c r="E190" s="72" t="s">
        <v>997</v>
      </c>
      <c r="F190" s="73">
        <v>43397</v>
      </c>
      <c r="G190" s="66" t="str">
        <f t="shared" si="28"/>
        <v>Targeted Dealer</v>
      </c>
      <c r="H190" s="66"/>
      <c r="I190" s="67">
        <v>110</v>
      </c>
      <c r="J190" s="67">
        <f t="shared" si="29"/>
        <v>110</v>
      </c>
      <c r="K190" s="68">
        <v>112.5</v>
      </c>
      <c r="L190" s="68">
        <f t="shared" si="30"/>
        <v>-2.5</v>
      </c>
      <c r="M190" s="68">
        <f t="shared" si="31"/>
        <v>102.27272727272727</v>
      </c>
      <c r="N190" s="96">
        <v>141.1</v>
      </c>
      <c r="O190" s="97" t="str">
        <f t="shared" si="32"/>
        <v>June</v>
      </c>
      <c r="P190" s="96">
        <f t="shared" si="33"/>
        <v>141.1</v>
      </c>
      <c r="Q190" s="98">
        <f t="shared" si="34"/>
        <v>-28.599999999999994</v>
      </c>
      <c r="R190" s="97" t="b">
        <f t="shared" si="35"/>
        <v>0</v>
      </c>
      <c r="S190" s="99" t="str">
        <f t="shared" si="36"/>
        <v>GROWTH</v>
      </c>
      <c r="T190" s="68">
        <v>119</v>
      </c>
      <c r="U190" s="100" t="str">
        <f t="shared" si="37"/>
        <v>May</v>
      </c>
      <c r="V190" s="68">
        <f t="shared" si="38"/>
        <v>119</v>
      </c>
      <c r="W190" s="101">
        <f t="shared" si="39"/>
        <v>-6.5</v>
      </c>
      <c r="X190" s="102" t="b">
        <f t="shared" si="40"/>
        <v>0</v>
      </c>
      <c r="Y190" s="103" t="str">
        <f t="shared" si="41"/>
        <v>GROWTH</v>
      </c>
      <c r="Z190" s="74">
        <v>0</v>
      </c>
      <c r="AA190" s="69"/>
      <c r="AB190" s="69" t="s">
        <v>133</v>
      </c>
      <c r="AC190" s="69" t="s">
        <v>133</v>
      </c>
      <c r="AD190" s="3"/>
      <c r="AE190" s="118">
        <f>IFERROR(INDEX(Last6M_AvgSales_Ref!$B$2:$B$12659,MATCH(D190,Last6M_AvgSales_Ref!$A$2:$A$12659,0)),"")</f>
        <v>161.125</v>
      </c>
    </row>
    <row r="191" spans="1:31" ht="14.25" customHeight="1">
      <c r="A191" s="69" t="s">
        <v>133</v>
      </c>
      <c r="B191" s="71" t="s">
        <v>142</v>
      </c>
      <c r="C191" s="71" t="s">
        <v>998</v>
      </c>
      <c r="D191" s="71">
        <v>1000000834</v>
      </c>
      <c r="E191" s="72" t="s">
        <v>999</v>
      </c>
      <c r="F191" s="73">
        <v>43687</v>
      </c>
      <c r="G191" s="66" t="str">
        <f t="shared" si="28"/>
        <v>Targeted Dealer</v>
      </c>
      <c r="H191" s="66"/>
      <c r="I191" s="67">
        <v>180</v>
      </c>
      <c r="J191" s="67">
        <f t="shared" si="29"/>
        <v>180</v>
      </c>
      <c r="K191" s="68">
        <v>264</v>
      </c>
      <c r="L191" s="68">
        <f t="shared" si="30"/>
        <v>-84</v>
      </c>
      <c r="M191" s="68">
        <f t="shared" si="31"/>
        <v>146.66666666666666</v>
      </c>
      <c r="N191" s="96">
        <v>178</v>
      </c>
      <c r="O191" s="97" t="str">
        <f t="shared" si="32"/>
        <v>June</v>
      </c>
      <c r="P191" s="96">
        <f t="shared" si="33"/>
        <v>178</v>
      </c>
      <c r="Q191" s="98">
        <f t="shared" si="34"/>
        <v>86</v>
      </c>
      <c r="R191" s="97" t="b">
        <f t="shared" si="35"/>
        <v>0</v>
      </c>
      <c r="S191" s="99" t="str">
        <f t="shared" si="36"/>
        <v>GROWTH</v>
      </c>
      <c r="T191" s="68">
        <v>161</v>
      </c>
      <c r="U191" s="100" t="str">
        <f t="shared" si="37"/>
        <v>May</v>
      </c>
      <c r="V191" s="68">
        <f t="shared" si="38"/>
        <v>161</v>
      </c>
      <c r="W191" s="101">
        <f t="shared" si="39"/>
        <v>103</v>
      </c>
      <c r="X191" s="102" t="b">
        <f t="shared" si="40"/>
        <v>0</v>
      </c>
      <c r="Y191" s="103" t="str">
        <f t="shared" si="41"/>
        <v>GROWTH</v>
      </c>
      <c r="Z191" s="74">
        <v>0</v>
      </c>
      <c r="AA191" s="69"/>
      <c r="AB191" s="69" t="s">
        <v>133</v>
      </c>
      <c r="AC191" s="69" t="s">
        <v>133</v>
      </c>
      <c r="AD191" s="3"/>
      <c r="AE191" s="118">
        <f>IFERROR(INDEX(Last6M_AvgSales_Ref!$B$2:$B$12659,MATCH(D191,Last6M_AvgSales_Ref!$A$2:$A$12659,0)),"")</f>
        <v>204.71666666666701</v>
      </c>
    </row>
    <row r="192" spans="1:31" ht="14.25" customHeight="1">
      <c r="A192" s="69" t="s">
        <v>133</v>
      </c>
      <c r="B192" s="71" t="s">
        <v>142</v>
      </c>
      <c r="C192" s="71" t="s">
        <v>1000</v>
      </c>
      <c r="D192" s="71">
        <v>1000000100</v>
      </c>
      <c r="E192" s="72" t="s">
        <v>1001</v>
      </c>
      <c r="F192" s="73">
        <v>43886</v>
      </c>
      <c r="G192" s="66" t="str">
        <f t="shared" si="28"/>
        <v>Targeted Dealer</v>
      </c>
      <c r="H192" s="66"/>
      <c r="I192" s="67">
        <v>30</v>
      </c>
      <c r="J192" s="67">
        <f t="shared" si="29"/>
        <v>30</v>
      </c>
      <c r="K192" s="68">
        <v>59</v>
      </c>
      <c r="L192" s="68">
        <f t="shared" si="30"/>
        <v>-29</v>
      </c>
      <c r="M192" s="68">
        <f t="shared" si="31"/>
        <v>196.66666666666669</v>
      </c>
      <c r="N192" s="96">
        <v>43.5</v>
      </c>
      <c r="O192" s="97" t="str">
        <f t="shared" si="32"/>
        <v>June</v>
      </c>
      <c r="P192" s="96">
        <f t="shared" si="33"/>
        <v>43.5</v>
      </c>
      <c r="Q192" s="98">
        <f t="shared" si="34"/>
        <v>15.5</v>
      </c>
      <c r="R192" s="97" t="b">
        <f t="shared" si="35"/>
        <v>0</v>
      </c>
      <c r="S192" s="99" t="str">
        <f t="shared" si="36"/>
        <v>GROWTH</v>
      </c>
      <c r="T192" s="68">
        <v>20</v>
      </c>
      <c r="U192" s="100" t="str">
        <f t="shared" si="37"/>
        <v>May</v>
      </c>
      <c r="V192" s="68">
        <f t="shared" si="38"/>
        <v>20</v>
      </c>
      <c r="W192" s="101">
        <f t="shared" si="39"/>
        <v>39</v>
      </c>
      <c r="X192" s="102" t="b">
        <f t="shared" si="40"/>
        <v>0</v>
      </c>
      <c r="Y192" s="103" t="str">
        <f t="shared" si="41"/>
        <v>GROWTH</v>
      </c>
      <c r="Z192" s="74">
        <v>0</v>
      </c>
      <c r="AA192" s="69"/>
      <c r="AB192" s="69" t="s">
        <v>133</v>
      </c>
      <c r="AC192" s="69" t="s">
        <v>133</v>
      </c>
      <c r="AD192" s="3"/>
      <c r="AE192" s="118">
        <f>IFERROR(INDEX(Last6M_AvgSales_Ref!$B$2:$B$12659,MATCH(D192,Last6M_AvgSales_Ref!$A$2:$A$12659,0)),"")</f>
        <v>51.266666666666701</v>
      </c>
    </row>
    <row r="193" spans="1:31" ht="14.25" customHeight="1">
      <c r="A193" s="69" t="s">
        <v>133</v>
      </c>
      <c r="B193" s="71" t="s">
        <v>142</v>
      </c>
      <c r="C193" s="71" t="s">
        <v>1002</v>
      </c>
      <c r="D193" s="71">
        <v>1000002610</v>
      </c>
      <c r="E193" s="72" t="s">
        <v>1003</v>
      </c>
      <c r="F193" s="73">
        <v>44616</v>
      </c>
      <c r="G193" s="66" t="str">
        <f t="shared" si="28"/>
        <v>Targeted Dealer</v>
      </c>
      <c r="H193" s="66"/>
      <c r="I193" s="67">
        <v>50</v>
      </c>
      <c r="J193" s="67">
        <f t="shared" si="29"/>
        <v>50</v>
      </c>
      <c r="K193" s="68">
        <v>14</v>
      </c>
      <c r="L193" s="68">
        <f t="shared" si="30"/>
        <v>36</v>
      </c>
      <c r="M193" s="68">
        <f t="shared" si="31"/>
        <v>28</v>
      </c>
      <c r="N193" s="96">
        <v>0</v>
      </c>
      <c r="O193" s="97" t="str">
        <f t="shared" si="32"/>
        <v>June</v>
      </c>
      <c r="P193" s="96">
        <f t="shared" si="33"/>
        <v>0</v>
      </c>
      <c r="Q193" s="98">
        <f t="shared" si="34"/>
        <v>14</v>
      </c>
      <c r="R193" s="97" t="b">
        <f t="shared" si="35"/>
        <v>0</v>
      </c>
      <c r="S193" s="99" t="b">
        <f t="shared" si="36"/>
        <v>0</v>
      </c>
      <c r="T193" s="68">
        <v>10</v>
      </c>
      <c r="U193" s="100" t="str">
        <f t="shared" si="37"/>
        <v>May</v>
      </c>
      <c r="V193" s="68">
        <f t="shared" si="38"/>
        <v>10</v>
      </c>
      <c r="W193" s="101">
        <f t="shared" si="39"/>
        <v>4</v>
      </c>
      <c r="X193" s="102" t="b">
        <f t="shared" si="40"/>
        <v>0</v>
      </c>
      <c r="Y193" s="103" t="str">
        <f t="shared" si="41"/>
        <v>GROWTH</v>
      </c>
      <c r="Z193" s="74">
        <v>0</v>
      </c>
      <c r="AA193" s="69"/>
      <c r="AB193" s="69" t="s">
        <v>133</v>
      </c>
      <c r="AC193" s="69" t="s">
        <v>133</v>
      </c>
      <c r="AD193" s="3"/>
      <c r="AE193" s="118">
        <f>IFERROR(INDEX(Last6M_AvgSales_Ref!$B$2:$B$12659,MATCH(D193,Last6M_AvgSales_Ref!$A$2:$A$12659,0)),"")</f>
        <v>10.8333333333333</v>
      </c>
    </row>
    <row r="194" spans="1:31" ht="14.25" customHeight="1">
      <c r="A194" s="69" t="s">
        <v>133</v>
      </c>
      <c r="B194" s="71" t="s">
        <v>142</v>
      </c>
      <c r="C194" s="71" t="s">
        <v>1004</v>
      </c>
      <c r="D194" s="71">
        <v>1000002747</v>
      </c>
      <c r="E194" s="72" t="s">
        <v>1005</v>
      </c>
      <c r="F194" s="73">
        <v>44692</v>
      </c>
      <c r="G194" s="66" t="str">
        <f t="shared" si="28"/>
        <v>Targeted Dealer</v>
      </c>
      <c r="H194" s="66"/>
      <c r="I194" s="67">
        <v>60</v>
      </c>
      <c r="J194" s="67">
        <f t="shared" si="29"/>
        <v>60</v>
      </c>
      <c r="K194" s="68">
        <v>60</v>
      </c>
      <c r="L194" s="68">
        <f t="shared" si="30"/>
        <v>0</v>
      </c>
      <c r="M194" s="68">
        <f t="shared" si="31"/>
        <v>100</v>
      </c>
      <c r="N194" s="96">
        <v>40</v>
      </c>
      <c r="O194" s="97" t="str">
        <f t="shared" si="32"/>
        <v>June</v>
      </c>
      <c r="P194" s="96">
        <f t="shared" si="33"/>
        <v>40</v>
      </c>
      <c r="Q194" s="98">
        <f t="shared" si="34"/>
        <v>20</v>
      </c>
      <c r="R194" s="97" t="b">
        <f t="shared" si="35"/>
        <v>0</v>
      </c>
      <c r="S194" s="99" t="str">
        <f t="shared" si="36"/>
        <v>GROWTH</v>
      </c>
      <c r="T194" s="68">
        <v>80</v>
      </c>
      <c r="U194" s="100" t="str">
        <f t="shared" si="37"/>
        <v>May</v>
      </c>
      <c r="V194" s="68">
        <f t="shared" si="38"/>
        <v>80</v>
      </c>
      <c r="W194" s="101">
        <f t="shared" si="39"/>
        <v>-20</v>
      </c>
      <c r="X194" s="102" t="b">
        <f t="shared" si="40"/>
        <v>0</v>
      </c>
      <c r="Y194" s="103" t="str">
        <f t="shared" si="41"/>
        <v>GROWTH</v>
      </c>
      <c r="Z194" s="74">
        <v>0</v>
      </c>
      <c r="AA194" s="69"/>
      <c r="AB194" s="69" t="s">
        <v>133</v>
      </c>
      <c r="AC194" s="69" t="s">
        <v>133</v>
      </c>
      <c r="AD194" s="3"/>
      <c r="AE194" s="118">
        <f>IFERROR(INDEX(Last6M_AvgSales_Ref!$B$2:$B$12659,MATCH(D194,Last6M_AvgSales_Ref!$A$2:$A$12659,0)),"")</f>
        <v>64.941666666666706</v>
      </c>
    </row>
    <row r="195" spans="1:31" ht="14.25" customHeight="1">
      <c r="A195" s="69" t="s">
        <v>133</v>
      </c>
      <c r="B195" s="71" t="s">
        <v>142</v>
      </c>
      <c r="C195" s="71" t="s">
        <v>1006</v>
      </c>
      <c r="D195" s="71">
        <v>1000002757</v>
      </c>
      <c r="E195" s="72" t="s">
        <v>1007</v>
      </c>
      <c r="F195" s="73">
        <v>44704</v>
      </c>
      <c r="G195" s="66" t="str">
        <f t="shared" ref="G195:G258" si="42">IF(I195&gt;0,"Targeted Dealer","-")</f>
        <v>Targeted Dealer</v>
      </c>
      <c r="H195" s="66"/>
      <c r="I195" s="67">
        <v>100</v>
      </c>
      <c r="J195" s="67">
        <f t="shared" ref="J195:J258" si="43">I195/$J$1*($J$1-$E$1)</f>
        <v>100</v>
      </c>
      <c r="K195" s="68">
        <v>66.5</v>
      </c>
      <c r="L195" s="68">
        <f t="shared" ref="L195:L258" si="44">I195-K195</f>
        <v>33.5</v>
      </c>
      <c r="M195" s="68">
        <f t="shared" ref="M195:M258" si="45">IFERROR((K195/J195%),"-")</f>
        <v>66.5</v>
      </c>
      <c r="N195" s="96">
        <v>43.5</v>
      </c>
      <c r="O195" s="97" t="str">
        <f t="shared" ref="O195:O258" si="46">IF(F195&lt;=$P$2,"June","")</f>
        <v>June</v>
      </c>
      <c r="P195" s="96">
        <f t="shared" ref="P195:P258" si="47">N195</f>
        <v>43.5</v>
      </c>
      <c r="Q195" s="98">
        <f t="shared" ref="Q195:Q258" si="48">K195-P195</f>
        <v>23</v>
      </c>
      <c r="R195" s="97" t="b">
        <f t="shared" ref="R195:R258" si="49">IFERROR(IF(O195="May",(K195/P195-1))," ")</f>
        <v>0</v>
      </c>
      <c r="S195" s="99" t="str">
        <f t="shared" ref="S195:S258" si="50">IF(N195&gt;0,IF(O195="","-",IF(R195&lt;0%,"DEGROWTH","GROWTH")))</f>
        <v>GROWTH</v>
      </c>
      <c r="T195" s="68">
        <v>218.5</v>
      </c>
      <c r="U195" s="100" t="str">
        <f t="shared" ref="U195:U258" si="51">IF(F195&lt;=$V$2,"May","")</f>
        <v>May</v>
      </c>
      <c r="V195" s="68">
        <f t="shared" ref="V195:V258" si="52">T195</f>
        <v>218.5</v>
      </c>
      <c r="W195" s="101">
        <f t="shared" ref="W195:W258" si="53">K195-V195</f>
        <v>-152</v>
      </c>
      <c r="X195" s="102" t="b">
        <f t="shared" ref="X195:X258" si="54">IFERROR(IF(U195="June",(K195/V195-1)),0)</f>
        <v>0</v>
      </c>
      <c r="Y195" s="103" t="str">
        <f t="shared" ref="Y195:Y258" si="55">IF(T195&gt;0,IF(U195="","-",IF(X195&lt;0%,"DEGROWTH","GROWTH")))</f>
        <v>GROWTH</v>
      </c>
      <c r="Z195" s="74">
        <v>0</v>
      </c>
      <c r="AA195" s="69"/>
      <c r="AB195" s="69" t="s">
        <v>133</v>
      </c>
      <c r="AC195" s="69" t="s">
        <v>133</v>
      </c>
      <c r="AD195" s="3"/>
      <c r="AE195" s="118">
        <f>IFERROR(INDEX(Last6M_AvgSales_Ref!$B$2:$B$12659,MATCH(D195,Last6M_AvgSales_Ref!$A$2:$A$12659,0)),"")</f>
        <v>115.333333333333</v>
      </c>
    </row>
    <row r="196" spans="1:31" ht="14.25" customHeight="1">
      <c r="A196" s="69" t="s">
        <v>133</v>
      </c>
      <c r="B196" s="71" t="s">
        <v>142</v>
      </c>
      <c r="C196" s="71" t="s">
        <v>1008</v>
      </c>
      <c r="D196" s="71">
        <v>1000002835</v>
      </c>
      <c r="E196" s="72" t="s">
        <v>1009</v>
      </c>
      <c r="F196" s="73">
        <v>44758</v>
      </c>
      <c r="G196" s="66" t="str">
        <f t="shared" si="42"/>
        <v>Targeted Dealer</v>
      </c>
      <c r="H196" s="66"/>
      <c r="I196" s="67">
        <v>200</v>
      </c>
      <c r="J196" s="67">
        <f t="shared" si="43"/>
        <v>200</v>
      </c>
      <c r="K196" s="68">
        <v>200.3</v>
      </c>
      <c r="L196" s="68">
        <f t="shared" si="44"/>
        <v>-0.30000000000001137</v>
      </c>
      <c r="M196" s="68">
        <f t="shared" si="45"/>
        <v>100.15</v>
      </c>
      <c r="N196" s="96">
        <v>142.85</v>
      </c>
      <c r="O196" s="97" t="str">
        <f t="shared" si="46"/>
        <v>June</v>
      </c>
      <c r="P196" s="96">
        <f t="shared" si="47"/>
        <v>142.85</v>
      </c>
      <c r="Q196" s="98">
        <f t="shared" si="48"/>
        <v>57.450000000000017</v>
      </c>
      <c r="R196" s="97" t="b">
        <f t="shared" si="49"/>
        <v>0</v>
      </c>
      <c r="S196" s="99" t="str">
        <f t="shared" si="50"/>
        <v>GROWTH</v>
      </c>
      <c r="T196" s="68">
        <v>110.5</v>
      </c>
      <c r="U196" s="100" t="str">
        <f t="shared" si="51"/>
        <v>May</v>
      </c>
      <c r="V196" s="68">
        <f t="shared" si="52"/>
        <v>110.5</v>
      </c>
      <c r="W196" s="101">
        <f t="shared" si="53"/>
        <v>89.800000000000011</v>
      </c>
      <c r="X196" s="102" t="b">
        <f t="shared" si="54"/>
        <v>0</v>
      </c>
      <c r="Y196" s="103" t="str">
        <f t="shared" si="55"/>
        <v>GROWTH</v>
      </c>
      <c r="Z196" s="74">
        <v>0</v>
      </c>
      <c r="AA196" s="69"/>
      <c r="AB196" s="69" t="s">
        <v>133</v>
      </c>
      <c r="AC196" s="69" t="s">
        <v>133</v>
      </c>
      <c r="AD196" s="3"/>
      <c r="AE196" s="118">
        <f>IFERROR(INDEX(Last6M_AvgSales_Ref!$B$2:$B$12659,MATCH(D196,Last6M_AvgSales_Ref!$A$2:$A$12659,0)),"")</f>
        <v>243.22499999999999</v>
      </c>
    </row>
    <row r="197" spans="1:31" ht="14.25" customHeight="1">
      <c r="A197" s="69" t="s">
        <v>133</v>
      </c>
      <c r="B197" s="71" t="s">
        <v>142</v>
      </c>
      <c r="C197" s="71" t="s">
        <v>1010</v>
      </c>
      <c r="D197" s="71">
        <v>1000003161</v>
      </c>
      <c r="E197" s="72" t="s">
        <v>1011</v>
      </c>
      <c r="F197" s="73">
        <v>44915</v>
      </c>
      <c r="G197" s="66" t="str">
        <f t="shared" si="42"/>
        <v>Targeted Dealer</v>
      </c>
      <c r="H197" s="66"/>
      <c r="I197" s="67">
        <v>40</v>
      </c>
      <c r="J197" s="67">
        <f t="shared" si="43"/>
        <v>40</v>
      </c>
      <c r="K197" s="68">
        <v>40</v>
      </c>
      <c r="L197" s="68">
        <f t="shared" si="44"/>
        <v>0</v>
      </c>
      <c r="M197" s="68">
        <f t="shared" si="45"/>
        <v>100</v>
      </c>
      <c r="N197" s="96">
        <v>0</v>
      </c>
      <c r="O197" s="97" t="str">
        <f t="shared" si="46"/>
        <v>June</v>
      </c>
      <c r="P197" s="96">
        <f t="shared" si="47"/>
        <v>0</v>
      </c>
      <c r="Q197" s="98">
        <f t="shared" si="48"/>
        <v>40</v>
      </c>
      <c r="R197" s="97" t="b">
        <f t="shared" si="49"/>
        <v>0</v>
      </c>
      <c r="S197" s="99" t="b">
        <f t="shared" si="50"/>
        <v>0</v>
      </c>
      <c r="T197" s="68">
        <v>64</v>
      </c>
      <c r="U197" s="100" t="str">
        <f t="shared" si="51"/>
        <v>May</v>
      </c>
      <c r="V197" s="68">
        <f t="shared" si="52"/>
        <v>64</v>
      </c>
      <c r="W197" s="101">
        <f t="shared" si="53"/>
        <v>-24</v>
      </c>
      <c r="X197" s="102" t="b">
        <f t="shared" si="54"/>
        <v>0</v>
      </c>
      <c r="Y197" s="103" t="str">
        <f t="shared" si="55"/>
        <v>GROWTH</v>
      </c>
      <c r="Z197" s="74">
        <v>0</v>
      </c>
      <c r="AA197" s="69"/>
      <c r="AB197" s="69" t="s">
        <v>133</v>
      </c>
      <c r="AC197" s="69" t="s">
        <v>133</v>
      </c>
      <c r="AD197" s="3"/>
      <c r="AE197" s="118">
        <f>IFERROR(INDEX(Last6M_AvgSales_Ref!$B$2:$B$12659,MATCH(D197,Last6M_AvgSales_Ref!$A$2:$A$12659,0)),"")</f>
        <v>25</v>
      </c>
    </row>
    <row r="198" spans="1:31" ht="14.25" customHeight="1">
      <c r="A198" s="69" t="s">
        <v>133</v>
      </c>
      <c r="B198" s="71" t="s">
        <v>142</v>
      </c>
      <c r="C198" s="71" t="s">
        <v>192</v>
      </c>
      <c r="D198" s="71">
        <v>1000003500</v>
      </c>
      <c r="E198" s="71" t="s">
        <v>193</v>
      </c>
      <c r="F198" s="73">
        <v>45045</v>
      </c>
      <c r="G198" s="66" t="str">
        <f t="shared" si="42"/>
        <v>Targeted Dealer</v>
      </c>
      <c r="H198" s="66"/>
      <c r="I198" s="67">
        <v>15</v>
      </c>
      <c r="J198" s="67">
        <f t="shared" si="43"/>
        <v>15</v>
      </c>
      <c r="K198" s="68">
        <v>0</v>
      </c>
      <c r="L198" s="68">
        <f t="shared" si="44"/>
        <v>15</v>
      </c>
      <c r="M198" s="68">
        <f t="shared" si="45"/>
        <v>0</v>
      </c>
      <c r="N198" s="96">
        <v>0</v>
      </c>
      <c r="O198" s="97" t="str">
        <f t="shared" si="46"/>
        <v>June</v>
      </c>
      <c r="P198" s="96">
        <f t="shared" si="47"/>
        <v>0</v>
      </c>
      <c r="Q198" s="98">
        <f t="shared" si="48"/>
        <v>0</v>
      </c>
      <c r="R198" s="97" t="b">
        <f t="shared" si="49"/>
        <v>0</v>
      </c>
      <c r="S198" s="99" t="b">
        <f t="shared" si="50"/>
        <v>0</v>
      </c>
      <c r="T198" s="68">
        <v>14</v>
      </c>
      <c r="U198" s="100" t="str">
        <f t="shared" si="51"/>
        <v>May</v>
      </c>
      <c r="V198" s="68">
        <f t="shared" si="52"/>
        <v>14</v>
      </c>
      <c r="W198" s="101">
        <f t="shared" si="53"/>
        <v>-14</v>
      </c>
      <c r="X198" s="102" t="b">
        <f t="shared" si="54"/>
        <v>0</v>
      </c>
      <c r="Y198" s="103" t="str">
        <f t="shared" si="55"/>
        <v>GROWTH</v>
      </c>
      <c r="Z198" s="74">
        <v>0</v>
      </c>
      <c r="AA198" s="69"/>
      <c r="AB198" s="69" t="s">
        <v>133</v>
      </c>
      <c r="AC198" s="69" t="s">
        <v>133</v>
      </c>
      <c r="AD198" s="3"/>
      <c r="AE198" s="118">
        <f>IFERROR(INDEX(Last6M_AvgSales_Ref!$B$2:$B$12659,MATCH(D198,Last6M_AvgSales_Ref!$A$2:$A$12659,0)),"")</f>
        <v>13.1666666666667</v>
      </c>
    </row>
    <row r="199" spans="1:31" ht="14.25" customHeight="1">
      <c r="A199" s="69" t="s">
        <v>133</v>
      </c>
      <c r="B199" s="71" t="s">
        <v>142</v>
      </c>
      <c r="C199" s="71" t="s">
        <v>1012</v>
      </c>
      <c r="D199" s="71">
        <v>1000003513</v>
      </c>
      <c r="E199" s="71" t="s">
        <v>1013</v>
      </c>
      <c r="F199" s="73">
        <v>45054</v>
      </c>
      <c r="G199" s="66" t="str">
        <f t="shared" si="42"/>
        <v>Targeted Dealer</v>
      </c>
      <c r="H199" s="66"/>
      <c r="I199" s="67">
        <v>280</v>
      </c>
      <c r="J199" s="67">
        <f t="shared" si="43"/>
        <v>280</v>
      </c>
      <c r="K199" s="68">
        <v>425.6</v>
      </c>
      <c r="L199" s="68">
        <f t="shared" si="44"/>
        <v>-145.60000000000002</v>
      </c>
      <c r="M199" s="68">
        <f t="shared" si="45"/>
        <v>152.00000000000003</v>
      </c>
      <c r="N199" s="96">
        <v>311.25</v>
      </c>
      <c r="O199" s="97" t="str">
        <f t="shared" si="46"/>
        <v>June</v>
      </c>
      <c r="P199" s="96">
        <f t="shared" si="47"/>
        <v>311.25</v>
      </c>
      <c r="Q199" s="98">
        <f t="shared" si="48"/>
        <v>114.35000000000002</v>
      </c>
      <c r="R199" s="97" t="b">
        <f t="shared" si="49"/>
        <v>0</v>
      </c>
      <c r="S199" s="99" t="str">
        <f t="shared" si="50"/>
        <v>GROWTH</v>
      </c>
      <c r="T199" s="68">
        <v>236.25</v>
      </c>
      <c r="U199" s="100" t="str">
        <f t="shared" si="51"/>
        <v>May</v>
      </c>
      <c r="V199" s="68">
        <f t="shared" si="52"/>
        <v>236.25</v>
      </c>
      <c r="W199" s="101">
        <f t="shared" si="53"/>
        <v>189.35000000000002</v>
      </c>
      <c r="X199" s="102" t="b">
        <f t="shared" si="54"/>
        <v>0</v>
      </c>
      <c r="Y199" s="103" t="str">
        <f t="shared" si="55"/>
        <v>GROWTH</v>
      </c>
      <c r="Z199" s="74">
        <v>0</v>
      </c>
      <c r="AA199" s="69"/>
      <c r="AB199" s="69" t="s">
        <v>133</v>
      </c>
      <c r="AC199" s="69" t="s">
        <v>133</v>
      </c>
      <c r="AD199" s="3"/>
      <c r="AE199" s="118">
        <f>IFERROR(INDEX(Last6M_AvgSales_Ref!$B$2:$B$12659,MATCH(D199,Last6M_AvgSales_Ref!$A$2:$A$12659,0)),"")</f>
        <v>377.41666666666703</v>
      </c>
    </row>
    <row r="200" spans="1:31" ht="14.25" customHeight="1">
      <c r="A200" s="69" t="s">
        <v>133</v>
      </c>
      <c r="B200" s="71" t="s">
        <v>142</v>
      </c>
      <c r="C200" s="71" t="s">
        <v>1014</v>
      </c>
      <c r="D200" s="71">
        <v>1000003544</v>
      </c>
      <c r="E200" s="71" t="s">
        <v>1015</v>
      </c>
      <c r="F200" s="73">
        <v>45069</v>
      </c>
      <c r="G200" s="66" t="str">
        <f t="shared" si="42"/>
        <v>Targeted Dealer</v>
      </c>
      <c r="H200" s="66"/>
      <c r="I200" s="67">
        <v>40</v>
      </c>
      <c r="J200" s="67">
        <f t="shared" si="43"/>
        <v>40</v>
      </c>
      <c r="K200" s="68">
        <v>20</v>
      </c>
      <c r="L200" s="68">
        <f t="shared" si="44"/>
        <v>20</v>
      </c>
      <c r="M200" s="68">
        <f t="shared" si="45"/>
        <v>50</v>
      </c>
      <c r="N200" s="96">
        <v>40</v>
      </c>
      <c r="O200" s="97" t="str">
        <f t="shared" si="46"/>
        <v>June</v>
      </c>
      <c r="P200" s="96">
        <f t="shared" si="47"/>
        <v>40</v>
      </c>
      <c r="Q200" s="98">
        <f t="shared" si="48"/>
        <v>-20</v>
      </c>
      <c r="R200" s="97" t="b">
        <f t="shared" si="49"/>
        <v>0</v>
      </c>
      <c r="S200" s="99" t="str">
        <f t="shared" si="50"/>
        <v>GROWTH</v>
      </c>
      <c r="T200" s="68">
        <v>100</v>
      </c>
      <c r="U200" s="100" t="str">
        <f t="shared" si="51"/>
        <v>May</v>
      </c>
      <c r="V200" s="68">
        <f t="shared" si="52"/>
        <v>100</v>
      </c>
      <c r="W200" s="101">
        <f t="shared" si="53"/>
        <v>-80</v>
      </c>
      <c r="X200" s="102" t="b">
        <f t="shared" si="54"/>
        <v>0</v>
      </c>
      <c r="Y200" s="103" t="str">
        <f t="shared" si="55"/>
        <v>GROWTH</v>
      </c>
      <c r="Z200" s="74">
        <v>0</v>
      </c>
      <c r="AA200" s="69"/>
      <c r="AB200" s="69" t="s">
        <v>133</v>
      </c>
      <c r="AC200" s="69" t="s">
        <v>133</v>
      </c>
      <c r="AD200" s="3"/>
      <c r="AE200" s="118">
        <f>IFERROR(INDEX(Last6M_AvgSales_Ref!$B$2:$B$12659,MATCH(D200,Last6M_AvgSales_Ref!$A$2:$A$12659,0)),"")</f>
        <v>45</v>
      </c>
    </row>
    <row r="201" spans="1:31" ht="14.25" customHeight="1">
      <c r="A201" s="69" t="s">
        <v>133</v>
      </c>
      <c r="B201" s="71" t="s">
        <v>142</v>
      </c>
      <c r="C201" s="71" t="s">
        <v>1016</v>
      </c>
      <c r="D201" s="71">
        <v>1000003616</v>
      </c>
      <c r="E201" s="71" t="s">
        <v>1017</v>
      </c>
      <c r="F201" s="73">
        <v>45110</v>
      </c>
      <c r="G201" s="66" t="str">
        <f t="shared" si="42"/>
        <v>Targeted Dealer</v>
      </c>
      <c r="H201" s="66"/>
      <c r="I201" s="67">
        <v>20</v>
      </c>
      <c r="J201" s="67">
        <f t="shared" si="43"/>
        <v>20</v>
      </c>
      <c r="K201" s="68">
        <v>60</v>
      </c>
      <c r="L201" s="68">
        <f t="shared" si="44"/>
        <v>-40</v>
      </c>
      <c r="M201" s="68">
        <f t="shared" si="45"/>
        <v>300</v>
      </c>
      <c r="N201" s="96">
        <v>20</v>
      </c>
      <c r="O201" s="97" t="str">
        <f t="shared" si="46"/>
        <v>June</v>
      </c>
      <c r="P201" s="96">
        <f t="shared" si="47"/>
        <v>20</v>
      </c>
      <c r="Q201" s="98">
        <f t="shared" si="48"/>
        <v>40</v>
      </c>
      <c r="R201" s="97" t="b">
        <f t="shared" si="49"/>
        <v>0</v>
      </c>
      <c r="S201" s="99" t="str">
        <f t="shared" si="50"/>
        <v>GROWTH</v>
      </c>
      <c r="T201" s="68">
        <v>16</v>
      </c>
      <c r="U201" s="100" t="str">
        <f t="shared" si="51"/>
        <v>May</v>
      </c>
      <c r="V201" s="68">
        <f t="shared" si="52"/>
        <v>16</v>
      </c>
      <c r="W201" s="101">
        <f t="shared" si="53"/>
        <v>44</v>
      </c>
      <c r="X201" s="102" t="b">
        <f t="shared" si="54"/>
        <v>0</v>
      </c>
      <c r="Y201" s="103" t="str">
        <f t="shared" si="55"/>
        <v>GROWTH</v>
      </c>
      <c r="Z201" s="74">
        <v>0</v>
      </c>
      <c r="AA201" s="69"/>
      <c r="AB201" s="69" t="s">
        <v>133</v>
      </c>
      <c r="AC201" s="69" t="s">
        <v>133</v>
      </c>
      <c r="AD201" s="3"/>
      <c r="AE201" s="118">
        <f>IFERROR(INDEX(Last6M_AvgSales_Ref!$B$2:$B$12659,MATCH(D201,Last6M_AvgSales_Ref!$A$2:$A$12659,0)),"")</f>
        <v>39.933333333333302</v>
      </c>
    </row>
    <row r="202" spans="1:31" ht="14.25" customHeight="1">
      <c r="A202" s="69" t="s">
        <v>133</v>
      </c>
      <c r="B202" s="71" t="s">
        <v>142</v>
      </c>
      <c r="C202" s="71" t="s">
        <v>1018</v>
      </c>
      <c r="D202" s="71">
        <v>1000003655</v>
      </c>
      <c r="E202" s="71" t="s">
        <v>1019</v>
      </c>
      <c r="F202" s="73">
        <v>45136</v>
      </c>
      <c r="G202" s="66" t="str">
        <f t="shared" si="42"/>
        <v>Targeted Dealer</v>
      </c>
      <c r="H202" s="66"/>
      <c r="I202" s="67">
        <v>50</v>
      </c>
      <c r="J202" s="67">
        <f t="shared" si="43"/>
        <v>50</v>
      </c>
      <c r="K202" s="68">
        <v>66</v>
      </c>
      <c r="L202" s="68">
        <f t="shared" si="44"/>
        <v>-16</v>
      </c>
      <c r="M202" s="68">
        <f t="shared" si="45"/>
        <v>132</v>
      </c>
      <c r="N202" s="96">
        <v>51</v>
      </c>
      <c r="O202" s="97" t="str">
        <f t="shared" si="46"/>
        <v>June</v>
      </c>
      <c r="P202" s="96">
        <f t="shared" si="47"/>
        <v>51</v>
      </c>
      <c r="Q202" s="98">
        <f t="shared" si="48"/>
        <v>15</v>
      </c>
      <c r="R202" s="97" t="b">
        <f t="shared" si="49"/>
        <v>0</v>
      </c>
      <c r="S202" s="99" t="str">
        <f t="shared" si="50"/>
        <v>GROWTH</v>
      </c>
      <c r="T202" s="68">
        <v>15</v>
      </c>
      <c r="U202" s="100" t="str">
        <f t="shared" si="51"/>
        <v>May</v>
      </c>
      <c r="V202" s="68">
        <f t="shared" si="52"/>
        <v>15</v>
      </c>
      <c r="W202" s="101">
        <f t="shared" si="53"/>
        <v>51</v>
      </c>
      <c r="X202" s="102" t="b">
        <f t="shared" si="54"/>
        <v>0</v>
      </c>
      <c r="Y202" s="103" t="str">
        <f t="shared" si="55"/>
        <v>GROWTH</v>
      </c>
      <c r="Z202" s="74">
        <v>0</v>
      </c>
      <c r="AA202" s="69"/>
      <c r="AB202" s="69" t="s">
        <v>133</v>
      </c>
      <c r="AC202" s="69" t="s">
        <v>133</v>
      </c>
      <c r="AD202" s="3"/>
      <c r="AE202" s="118">
        <f>IFERROR(INDEX(Last6M_AvgSales_Ref!$B$2:$B$12659,MATCH(D202,Last6M_AvgSales_Ref!$A$2:$A$12659,0)),"")</f>
        <v>53.5833333333333</v>
      </c>
    </row>
    <row r="203" spans="1:31" ht="14.25" customHeight="1">
      <c r="A203" s="69" t="s">
        <v>133</v>
      </c>
      <c r="B203" s="71" t="s">
        <v>142</v>
      </c>
      <c r="C203" s="71" t="s">
        <v>1020</v>
      </c>
      <c r="D203" s="71">
        <v>1000003676</v>
      </c>
      <c r="E203" s="71" t="s">
        <v>1021</v>
      </c>
      <c r="F203" s="73">
        <v>45142</v>
      </c>
      <c r="G203" s="66" t="str">
        <f t="shared" si="42"/>
        <v>Targeted Dealer</v>
      </c>
      <c r="H203" s="66"/>
      <c r="I203" s="67">
        <v>40</v>
      </c>
      <c r="J203" s="67">
        <f t="shared" si="43"/>
        <v>40</v>
      </c>
      <c r="K203" s="68">
        <v>60</v>
      </c>
      <c r="L203" s="68">
        <f t="shared" si="44"/>
        <v>-20</v>
      </c>
      <c r="M203" s="68">
        <f t="shared" si="45"/>
        <v>150</v>
      </c>
      <c r="N203" s="96">
        <v>50</v>
      </c>
      <c r="O203" s="97" t="str">
        <f t="shared" si="46"/>
        <v>June</v>
      </c>
      <c r="P203" s="96">
        <f t="shared" si="47"/>
        <v>50</v>
      </c>
      <c r="Q203" s="98">
        <f t="shared" si="48"/>
        <v>10</v>
      </c>
      <c r="R203" s="97" t="b">
        <f t="shared" si="49"/>
        <v>0</v>
      </c>
      <c r="S203" s="99" t="str">
        <f t="shared" si="50"/>
        <v>GROWTH</v>
      </c>
      <c r="T203" s="68">
        <v>50</v>
      </c>
      <c r="U203" s="100" t="str">
        <f t="shared" si="51"/>
        <v>May</v>
      </c>
      <c r="V203" s="68">
        <f t="shared" si="52"/>
        <v>50</v>
      </c>
      <c r="W203" s="101">
        <f t="shared" si="53"/>
        <v>10</v>
      </c>
      <c r="X203" s="102" t="b">
        <f t="shared" si="54"/>
        <v>0</v>
      </c>
      <c r="Y203" s="103" t="str">
        <f t="shared" si="55"/>
        <v>GROWTH</v>
      </c>
      <c r="Z203" s="74">
        <v>0</v>
      </c>
      <c r="AA203" s="69"/>
      <c r="AB203" s="69" t="s">
        <v>133</v>
      </c>
      <c r="AC203" s="69" t="s">
        <v>133</v>
      </c>
      <c r="AD203" s="3"/>
      <c r="AE203" s="118">
        <f>IFERROR(INDEX(Last6M_AvgSales_Ref!$B$2:$B$12659,MATCH(D203,Last6M_AvgSales_Ref!$A$2:$A$12659,0)),"")</f>
        <v>45</v>
      </c>
    </row>
    <row r="204" spans="1:31" ht="14.25" customHeight="1">
      <c r="A204" s="69" t="s">
        <v>133</v>
      </c>
      <c r="B204" s="71" t="s">
        <v>142</v>
      </c>
      <c r="C204" s="71" t="s">
        <v>1022</v>
      </c>
      <c r="D204" s="71">
        <v>1000003726</v>
      </c>
      <c r="E204" s="71" t="s">
        <v>1023</v>
      </c>
      <c r="F204" s="73">
        <v>45210</v>
      </c>
      <c r="G204" s="66" t="str">
        <f t="shared" si="42"/>
        <v>Targeted Dealer</v>
      </c>
      <c r="H204" s="66"/>
      <c r="I204" s="67">
        <v>100</v>
      </c>
      <c r="J204" s="67">
        <f t="shared" si="43"/>
        <v>100</v>
      </c>
      <c r="K204" s="68">
        <v>30</v>
      </c>
      <c r="L204" s="68">
        <f t="shared" si="44"/>
        <v>70</v>
      </c>
      <c r="M204" s="68">
        <f t="shared" si="45"/>
        <v>30</v>
      </c>
      <c r="N204" s="96">
        <v>36</v>
      </c>
      <c r="O204" s="97" t="str">
        <f t="shared" si="46"/>
        <v>June</v>
      </c>
      <c r="P204" s="96">
        <f t="shared" si="47"/>
        <v>36</v>
      </c>
      <c r="Q204" s="98">
        <f t="shared" si="48"/>
        <v>-6</v>
      </c>
      <c r="R204" s="97" t="b">
        <f t="shared" si="49"/>
        <v>0</v>
      </c>
      <c r="S204" s="99" t="str">
        <f t="shared" si="50"/>
        <v>GROWTH</v>
      </c>
      <c r="T204" s="68">
        <v>40</v>
      </c>
      <c r="U204" s="100" t="str">
        <f t="shared" si="51"/>
        <v>May</v>
      </c>
      <c r="V204" s="68">
        <f t="shared" si="52"/>
        <v>40</v>
      </c>
      <c r="W204" s="101">
        <f t="shared" si="53"/>
        <v>-10</v>
      </c>
      <c r="X204" s="102" t="b">
        <f t="shared" si="54"/>
        <v>0</v>
      </c>
      <c r="Y204" s="103" t="str">
        <f t="shared" si="55"/>
        <v>GROWTH</v>
      </c>
      <c r="Z204" s="74">
        <v>0</v>
      </c>
      <c r="AA204" s="69"/>
      <c r="AB204" s="69" t="s">
        <v>133</v>
      </c>
      <c r="AC204" s="69" t="s">
        <v>133</v>
      </c>
      <c r="AD204" s="3"/>
      <c r="AE204" s="118">
        <f>IFERROR(INDEX(Last6M_AvgSales_Ref!$B$2:$B$12659,MATCH(D204,Last6M_AvgSales_Ref!$A$2:$A$12659,0)),"")</f>
        <v>91.741666666666703</v>
      </c>
    </row>
    <row r="205" spans="1:31" ht="14.25" customHeight="1">
      <c r="A205" s="69" t="s">
        <v>133</v>
      </c>
      <c r="B205" s="71" t="s">
        <v>142</v>
      </c>
      <c r="C205" s="71" t="s">
        <v>1024</v>
      </c>
      <c r="D205" s="71">
        <v>1000003728</v>
      </c>
      <c r="E205" s="71" t="s">
        <v>1025</v>
      </c>
      <c r="F205" s="73">
        <v>45215</v>
      </c>
      <c r="G205" s="66" t="str">
        <f t="shared" si="42"/>
        <v>Targeted Dealer</v>
      </c>
      <c r="H205" s="66"/>
      <c r="I205" s="67">
        <v>250</v>
      </c>
      <c r="J205" s="67">
        <f t="shared" si="43"/>
        <v>250.00000000000003</v>
      </c>
      <c r="K205" s="68">
        <v>354.5</v>
      </c>
      <c r="L205" s="68">
        <f t="shared" si="44"/>
        <v>-104.5</v>
      </c>
      <c r="M205" s="68">
        <f t="shared" si="45"/>
        <v>141.79999999999998</v>
      </c>
      <c r="N205" s="96">
        <v>100</v>
      </c>
      <c r="O205" s="97" t="str">
        <f t="shared" si="46"/>
        <v>June</v>
      </c>
      <c r="P205" s="96">
        <f t="shared" si="47"/>
        <v>100</v>
      </c>
      <c r="Q205" s="98">
        <f t="shared" si="48"/>
        <v>254.5</v>
      </c>
      <c r="R205" s="97" t="b">
        <f t="shared" si="49"/>
        <v>0</v>
      </c>
      <c r="S205" s="99" t="str">
        <f t="shared" si="50"/>
        <v>GROWTH</v>
      </c>
      <c r="T205" s="68">
        <v>354.25</v>
      </c>
      <c r="U205" s="100" t="str">
        <f t="shared" si="51"/>
        <v>May</v>
      </c>
      <c r="V205" s="68">
        <f t="shared" si="52"/>
        <v>354.25</v>
      </c>
      <c r="W205" s="101">
        <f t="shared" si="53"/>
        <v>0.25</v>
      </c>
      <c r="X205" s="102" t="b">
        <f t="shared" si="54"/>
        <v>0</v>
      </c>
      <c r="Y205" s="103" t="str">
        <f t="shared" si="55"/>
        <v>GROWTH</v>
      </c>
      <c r="Z205" s="74">
        <v>0</v>
      </c>
      <c r="AA205" s="69"/>
      <c r="AB205" s="69" t="s">
        <v>133</v>
      </c>
      <c r="AC205" s="69" t="s">
        <v>133</v>
      </c>
      <c r="AD205" s="3"/>
      <c r="AE205" s="118">
        <f>IFERROR(INDEX(Last6M_AvgSales_Ref!$B$2:$B$12659,MATCH(D205,Last6M_AvgSales_Ref!$A$2:$A$12659,0)),"")</f>
        <v>358.38333333333298</v>
      </c>
    </row>
    <row r="206" spans="1:31" ht="14.25" customHeight="1">
      <c r="A206" s="74" t="s">
        <v>133</v>
      </c>
      <c r="B206" s="78" t="s">
        <v>142</v>
      </c>
      <c r="C206" s="78" t="s">
        <v>1026</v>
      </c>
      <c r="D206" s="78">
        <v>1000003873</v>
      </c>
      <c r="E206" s="78" t="s">
        <v>1027</v>
      </c>
      <c r="F206" s="73">
        <v>45350</v>
      </c>
      <c r="G206" s="66" t="str">
        <f t="shared" si="42"/>
        <v>Targeted Dealer</v>
      </c>
      <c r="H206" s="66"/>
      <c r="I206" s="67">
        <v>40</v>
      </c>
      <c r="J206" s="67">
        <f t="shared" si="43"/>
        <v>40</v>
      </c>
      <c r="K206" s="68">
        <v>70</v>
      </c>
      <c r="L206" s="68">
        <f t="shared" si="44"/>
        <v>-30</v>
      </c>
      <c r="M206" s="68">
        <f t="shared" si="45"/>
        <v>175</v>
      </c>
      <c r="N206" s="96">
        <v>70</v>
      </c>
      <c r="O206" s="97" t="str">
        <f t="shared" si="46"/>
        <v>June</v>
      </c>
      <c r="P206" s="96">
        <f t="shared" si="47"/>
        <v>70</v>
      </c>
      <c r="Q206" s="98">
        <f t="shared" si="48"/>
        <v>0</v>
      </c>
      <c r="R206" s="97" t="b">
        <f t="shared" si="49"/>
        <v>0</v>
      </c>
      <c r="S206" s="99" t="str">
        <f t="shared" si="50"/>
        <v>GROWTH</v>
      </c>
      <c r="T206" s="68">
        <v>20</v>
      </c>
      <c r="U206" s="100" t="str">
        <f t="shared" si="51"/>
        <v>May</v>
      </c>
      <c r="V206" s="68">
        <f t="shared" si="52"/>
        <v>20</v>
      </c>
      <c r="W206" s="101">
        <f t="shared" si="53"/>
        <v>50</v>
      </c>
      <c r="X206" s="102" t="b">
        <f t="shared" si="54"/>
        <v>0</v>
      </c>
      <c r="Y206" s="103" t="str">
        <f t="shared" si="55"/>
        <v>GROWTH</v>
      </c>
      <c r="Z206" s="74">
        <v>0</v>
      </c>
      <c r="AA206" s="69"/>
      <c r="AB206" s="69" t="s">
        <v>133</v>
      </c>
      <c r="AC206" s="74" t="s">
        <v>133</v>
      </c>
      <c r="AD206" s="3"/>
      <c r="AE206" s="118">
        <f>IFERROR(INDEX(Last6M_AvgSales_Ref!$B$2:$B$12659,MATCH(D206,Last6M_AvgSales_Ref!$A$2:$A$12659,0)),"")</f>
        <v>16.75</v>
      </c>
    </row>
    <row r="207" spans="1:31" ht="14.25" customHeight="1">
      <c r="A207" s="74" t="s">
        <v>133</v>
      </c>
      <c r="B207" s="78" t="s">
        <v>142</v>
      </c>
      <c r="C207" s="78" t="s">
        <v>1028</v>
      </c>
      <c r="D207" s="78">
        <v>1000003926</v>
      </c>
      <c r="E207" s="78" t="s">
        <v>1029</v>
      </c>
      <c r="F207" s="73">
        <v>45412</v>
      </c>
      <c r="G207" s="66" t="str">
        <f t="shared" si="42"/>
        <v>Targeted Dealer</v>
      </c>
      <c r="H207" s="66"/>
      <c r="I207" s="67">
        <v>100</v>
      </c>
      <c r="J207" s="67">
        <f t="shared" si="43"/>
        <v>100</v>
      </c>
      <c r="K207" s="68">
        <v>197</v>
      </c>
      <c r="L207" s="68">
        <f t="shared" si="44"/>
        <v>-97</v>
      </c>
      <c r="M207" s="68">
        <f t="shared" si="45"/>
        <v>197</v>
      </c>
      <c r="N207" s="96">
        <v>143.5</v>
      </c>
      <c r="O207" s="97" t="str">
        <f t="shared" si="46"/>
        <v>June</v>
      </c>
      <c r="P207" s="96">
        <f t="shared" si="47"/>
        <v>143.5</v>
      </c>
      <c r="Q207" s="98">
        <f t="shared" si="48"/>
        <v>53.5</v>
      </c>
      <c r="R207" s="97" t="b">
        <f t="shared" si="49"/>
        <v>0</v>
      </c>
      <c r="S207" s="99" t="str">
        <f t="shared" si="50"/>
        <v>GROWTH</v>
      </c>
      <c r="T207" s="68">
        <v>134</v>
      </c>
      <c r="U207" s="100" t="str">
        <f t="shared" si="51"/>
        <v>May</v>
      </c>
      <c r="V207" s="68">
        <f t="shared" si="52"/>
        <v>134</v>
      </c>
      <c r="W207" s="101">
        <f t="shared" si="53"/>
        <v>63</v>
      </c>
      <c r="X207" s="102" t="b">
        <f t="shared" si="54"/>
        <v>0</v>
      </c>
      <c r="Y207" s="103" t="str">
        <f t="shared" si="55"/>
        <v>GROWTH</v>
      </c>
      <c r="Z207" s="74">
        <v>0</v>
      </c>
      <c r="AA207" s="69"/>
      <c r="AB207" s="69" t="s">
        <v>133</v>
      </c>
      <c r="AC207" s="74" t="s">
        <v>133</v>
      </c>
      <c r="AD207" s="3"/>
      <c r="AE207" s="118">
        <f>IFERROR(INDEX(Last6M_AvgSales_Ref!$B$2:$B$12659,MATCH(D207,Last6M_AvgSales_Ref!$A$2:$A$12659,0)),"")</f>
        <v>177.5</v>
      </c>
    </row>
    <row r="208" spans="1:31" ht="14.25" customHeight="1">
      <c r="A208" s="74" t="s">
        <v>133</v>
      </c>
      <c r="B208" s="78" t="s">
        <v>142</v>
      </c>
      <c r="C208" s="78" t="s">
        <v>1030</v>
      </c>
      <c r="D208" s="78">
        <v>1000004063</v>
      </c>
      <c r="E208" s="78" t="s">
        <v>1031</v>
      </c>
      <c r="F208" s="73">
        <v>45498</v>
      </c>
      <c r="G208" s="66" t="str">
        <f t="shared" si="42"/>
        <v>Targeted Dealer</v>
      </c>
      <c r="H208" s="66"/>
      <c r="I208" s="67">
        <v>280</v>
      </c>
      <c r="J208" s="67">
        <f t="shared" si="43"/>
        <v>280</v>
      </c>
      <c r="K208" s="68">
        <v>394.95</v>
      </c>
      <c r="L208" s="68">
        <f t="shared" si="44"/>
        <v>-114.94999999999999</v>
      </c>
      <c r="M208" s="68">
        <f t="shared" si="45"/>
        <v>141.05357142857144</v>
      </c>
      <c r="N208" s="96">
        <v>326</v>
      </c>
      <c r="O208" s="97" t="str">
        <f t="shared" si="46"/>
        <v>June</v>
      </c>
      <c r="P208" s="96">
        <f t="shared" si="47"/>
        <v>326</v>
      </c>
      <c r="Q208" s="98">
        <f t="shared" si="48"/>
        <v>68.949999999999989</v>
      </c>
      <c r="R208" s="97" t="b">
        <f t="shared" si="49"/>
        <v>0</v>
      </c>
      <c r="S208" s="99" t="str">
        <f t="shared" si="50"/>
        <v>GROWTH</v>
      </c>
      <c r="T208" s="68">
        <v>228.05</v>
      </c>
      <c r="U208" s="100" t="str">
        <f t="shared" si="51"/>
        <v>May</v>
      </c>
      <c r="V208" s="68">
        <f t="shared" si="52"/>
        <v>228.05</v>
      </c>
      <c r="W208" s="101">
        <f t="shared" si="53"/>
        <v>166.89999999999998</v>
      </c>
      <c r="X208" s="102" t="b">
        <f t="shared" si="54"/>
        <v>0</v>
      </c>
      <c r="Y208" s="103" t="str">
        <f t="shared" si="55"/>
        <v>GROWTH</v>
      </c>
      <c r="Z208" s="74">
        <v>0</v>
      </c>
      <c r="AA208" s="69"/>
      <c r="AB208" s="69" t="s">
        <v>133</v>
      </c>
      <c r="AC208" s="74" t="s">
        <v>133</v>
      </c>
      <c r="AD208" s="3"/>
      <c r="AE208" s="118">
        <f>IFERROR(INDEX(Last6M_AvgSales_Ref!$B$2:$B$12659,MATCH(D208,Last6M_AvgSales_Ref!$A$2:$A$12659,0)),"")</f>
        <v>442.04166666666703</v>
      </c>
    </row>
    <row r="209" spans="1:31" ht="14.25" customHeight="1">
      <c r="A209" s="74" t="s">
        <v>133</v>
      </c>
      <c r="B209" s="78" t="s">
        <v>142</v>
      </c>
      <c r="C209" s="78" t="s">
        <v>1032</v>
      </c>
      <c r="D209" s="78">
        <v>1000004075</v>
      </c>
      <c r="E209" s="78" t="s">
        <v>1033</v>
      </c>
      <c r="F209" s="73">
        <v>45506</v>
      </c>
      <c r="G209" s="66" t="str">
        <f t="shared" si="42"/>
        <v>Targeted Dealer</v>
      </c>
      <c r="H209" s="66"/>
      <c r="I209" s="67">
        <v>20</v>
      </c>
      <c r="J209" s="67">
        <f t="shared" si="43"/>
        <v>20</v>
      </c>
      <c r="K209" s="68">
        <v>30</v>
      </c>
      <c r="L209" s="68">
        <f t="shared" si="44"/>
        <v>-10</v>
      </c>
      <c r="M209" s="68">
        <f t="shared" si="45"/>
        <v>150</v>
      </c>
      <c r="N209" s="96">
        <v>40</v>
      </c>
      <c r="O209" s="97" t="str">
        <f t="shared" si="46"/>
        <v>June</v>
      </c>
      <c r="P209" s="96">
        <f t="shared" si="47"/>
        <v>40</v>
      </c>
      <c r="Q209" s="98">
        <f t="shared" si="48"/>
        <v>-10</v>
      </c>
      <c r="R209" s="97" t="b">
        <f t="shared" si="49"/>
        <v>0</v>
      </c>
      <c r="S209" s="99" t="str">
        <f t="shared" si="50"/>
        <v>GROWTH</v>
      </c>
      <c r="T209" s="68">
        <v>30</v>
      </c>
      <c r="U209" s="100" t="str">
        <f t="shared" si="51"/>
        <v>May</v>
      </c>
      <c r="V209" s="68">
        <f t="shared" si="52"/>
        <v>30</v>
      </c>
      <c r="W209" s="101">
        <f t="shared" si="53"/>
        <v>0</v>
      </c>
      <c r="X209" s="102" t="b">
        <f t="shared" si="54"/>
        <v>0</v>
      </c>
      <c r="Y209" s="103" t="str">
        <f t="shared" si="55"/>
        <v>GROWTH</v>
      </c>
      <c r="Z209" s="74">
        <v>0</v>
      </c>
      <c r="AA209" s="69"/>
      <c r="AB209" s="69" t="s">
        <v>133</v>
      </c>
      <c r="AC209" s="74" t="s">
        <v>133</v>
      </c>
      <c r="AD209" s="3"/>
      <c r="AE209" s="118">
        <f>IFERROR(INDEX(Last6M_AvgSales_Ref!$B$2:$B$12659,MATCH(D209,Last6M_AvgSales_Ref!$A$2:$A$12659,0)),"")</f>
        <v>26.6666666666667</v>
      </c>
    </row>
    <row r="210" spans="1:31" ht="14.25" customHeight="1">
      <c r="A210" s="69" t="s">
        <v>133</v>
      </c>
      <c r="B210" s="71" t="s">
        <v>37</v>
      </c>
      <c r="C210" s="71" t="s">
        <v>1034</v>
      </c>
      <c r="D210" s="71">
        <v>1000000418</v>
      </c>
      <c r="E210" s="72" t="s">
        <v>1035</v>
      </c>
      <c r="F210" s="73">
        <v>39958</v>
      </c>
      <c r="G210" s="66" t="str">
        <f t="shared" si="42"/>
        <v>Targeted Dealer</v>
      </c>
      <c r="H210" s="66"/>
      <c r="I210" s="67">
        <v>200</v>
      </c>
      <c r="J210" s="67">
        <f t="shared" si="43"/>
        <v>200</v>
      </c>
      <c r="K210" s="68">
        <v>274</v>
      </c>
      <c r="L210" s="68">
        <f t="shared" si="44"/>
        <v>-74</v>
      </c>
      <c r="M210" s="68">
        <f t="shared" si="45"/>
        <v>137</v>
      </c>
      <c r="N210" s="96">
        <v>218.25</v>
      </c>
      <c r="O210" s="97" t="str">
        <f t="shared" si="46"/>
        <v>June</v>
      </c>
      <c r="P210" s="96">
        <f t="shared" si="47"/>
        <v>218.25</v>
      </c>
      <c r="Q210" s="98">
        <f t="shared" si="48"/>
        <v>55.75</v>
      </c>
      <c r="R210" s="97" t="b">
        <f t="shared" si="49"/>
        <v>0</v>
      </c>
      <c r="S210" s="99" t="str">
        <f t="shared" si="50"/>
        <v>GROWTH</v>
      </c>
      <c r="T210" s="68">
        <v>145</v>
      </c>
      <c r="U210" s="100" t="str">
        <f t="shared" si="51"/>
        <v>May</v>
      </c>
      <c r="V210" s="68">
        <f t="shared" si="52"/>
        <v>145</v>
      </c>
      <c r="W210" s="101">
        <f t="shared" si="53"/>
        <v>129</v>
      </c>
      <c r="X210" s="102" t="b">
        <f t="shared" si="54"/>
        <v>0</v>
      </c>
      <c r="Y210" s="103" t="str">
        <f t="shared" si="55"/>
        <v>GROWTH</v>
      </c>
      <c r="Z210" s="74">
        <v>0</v>
      </c>
      <c r="AA210" s="69"/>
      <c r="AB210" s="69" t="s">
        <v>133</v>
      </c>
      <c r="AC210" s="69" t="s">
        <v>133</v>
      </c>
      <c r="AD210" s="3"/>
      <c r="AE210" s="118">
        <f>IFERROR(INDEX(Last6M_AvgSales_Ref!$B$2:$B$12659,MATCH(D210,Last6M_AvgSales_Ref!$A$2:$A$12659,0)),"")</f>
        <v>236.333333333333</v>
      </c>
    </row>
    <row r="211" spans="1:31" ht="14.25" customHeight="1">
      <c r="A211" s="69" t="s">
        <v>133</v>
      </c>
      <c r="B211" s="71" t="s">
        <v>37</v>
      </c>
      <c r="C211" s="71" t="s">
        <v>1036</v>
      </c>
      <c r="D211" s="71">
        <v>1000000404</v>
      </c>
      <c r="E211" s="72" t="s">
        <v>1037</v>
      </c>
      <c r="F211" s="73">
        <v>39963</v>
      </c>
      <c r="G211" s="66" t="str">
        <f t="shared" si="42"/>
        <v>Targeted Dealer</v>
      </c>
      <c r="H211" s="66"/>
      <c r="I211" s="67">
        <v>30</v>
      </c>
      <c r="J211" s="67">
        <f t="shared" si="43"/>
        <v>30</v>
      </c>
      <c r="K211" s="68">
        <v>22.5</v>
      </c>
      <c r="L211" s="68">
        <f t="shared" si="44"/>
        <v>7.5</v>
      </c>
      <c r="M211" s="68">
        <f t="shared" si="45"/>
        <v>75</v>
      </c>
      <c r="N211" s="96">
        <v>0</v>
      </c>
      <c r="O211" s="97" t="str">
        <f t="shared" si="46"/>
        <v>June</v>
      </c>
      <c r="P211" s="96">
        <f t="shared" si="47"/>
        <v>0</v>
      </c>
      <c r="Q211" s="98">
        <f t="shared" si="48"/>
        <v>22.5</v>
      </c>
      <c r="R211" s="97" t="b">
        <f t="shared" si="49"/>
        <v>0</v>
      </c>
      <c r="S211" s="99" t="b">
        <f t="shared" si="50"/>
        <v>0</v>
      </c>
      <c r="T211" s="68">
        <v>20</v>
      </c>
      <c r="U211" s="100" t="str">
        <f t="shared" si="51"/>
        <v>May</v>
      </c>
      <c r="V211" s="68">
        <f t="shared" si="52"/>
        <v>20</v>
      </c>
      <c r="W211" s="101">
        <f t="shared" si="53"/>
        <v>2.5</v>
      </c>
      <c r="X211" s="102" t="b">
        <f t="shared" si="54"/>
        <v>0</v>
      </c>
      <c r="Y211" s="103" t="str">
        <f t="shared" si="55"/>
        <v>GROWTH</v>
      </c>
      <c r="Z211" s="74">
        <v>0</v>
      </c>
      <c r="AA211" s="69"/>
      <c r="AB211" s="69" t="s">
        <v>133</v>
      </c>
      <c r="AC211" s="69" t="s">
        <v>133</v>
      </c>
      <c r="AD211" s="3"/>
      <c r="AE211" s="118">
        <f>IFERROR(INDEX(Last6M_AvgSales_Ref!$B$2:$B$12659,MATCH(D211,Last6M_AvgSales_Ref!$A$2:$A$12659,0)),"")</f>
        <v>91.75</v>
      </c>
    </row>
    <row r="212" spans="1:31" ht="14.25" customHeight="1">
      <c r="A212" s="69" t="s">
        <v>133</v>
      </c>
      <c r="B212" s="71" t="s">
        <v>37</v>
      </c>
      <c r="C212" s="71" t="s">
        <v>1038</v>
      </c>
      <c r="D212" s="71">
        <v>1000000401</v>
      </c>
      <c r="E212" s="72" t="s">
        <v>1039</v>
      </c>
      <c r="F212" s="73">
        <v>40011</v>
      </c>
      <c r="G212" s="66" t="str">
        <f t="shared" si="42"/>
        <v>Targeted Dealer</v>
      </c>
      <c r="H212" s="66"/>
      <c r="I212" s="67">
        <v>330</v>
      </c>
      <c r="J212" s="67">
        <f t="shared" si="43"/>
        <v>330</v>
      </c>
      <c r="K212" s="68">
        <v>330</v>
      </c>
      <c r="L212" s="68">
        <f t="shared" si="44"/>
        <v>0</v>
      </c>
      <c r="M212" s="68">
        <f t="shared" si="45"/>
        <v>100</v>
      </c>
      <c r="N212" s="96">
        <v>223</v>
      </c>
      <c r="O212" s="97" t="str">
        <f t="shared" si="46"/>
        <v>June</v>
      </c>
      <c r="P212" s="96">
        <f t="shared" si="47"/>
        <v>223</v>
      </c>
      <c r="Q212" s="98">
        <f t="shared" si="48"/>
        <v>107</v>
      </c>
      <c r="R212" s="97" t="b">
        <f t="shared" si="49"/>
        <v>0</v>
      </c>
      <c r="S212" s="99" t="str">
        <f t="shared" si="50"/>
        <v>GROWTH</v>
      </c>
      <c r="T212" s="68">
        <v>307.25</v>
      </c>
      <c r="U212" s="100" t="str">
        <f t="shared" si="51"/>
        <v>May</v>
      </c>
      <c r="V212" s="68">
        <f t="shared" si="52"/>
        <v>307.25</v>
      </c>
      <c r="W212" s="101">
        <f t="shared" si="53"/>
        <v>22.75</v>
      </c>
      <c r="X212" s="102" t="b">
        <f t="shared" si="54"/>
        <v>0</v>
      </c>
      <c r="Y212" s="103" t="str">
        <f t="shared" si="55"/>
        <v>GROWTH</v>
      </c>
      <c r="Z212" s="74">
        <v>0</v>
      </c>
      <c r="AA212" s="69"/>
      <c r="AB212" s="69" t="s">
        <v>133</v>
      </c>
      <c r="AC212" s="69" t="s">
        <v>133</v>
      </c>
      <c r="AD212" s="3"/>
      <c r="AE212" s="118">
        <f>IFERROR(INDEX(Last6M_AvgSales_Ref!$B$2:$B$12659,MATCH(D212,Last6M_AvgSales_Ref!$A$2:$A$12659,0)),"")</f>
        <v>293.16666666666703</v>
      </c>
    </row>
    <row r="213" spans="1:31" ht="14.25" customHeight="1">
      <c r="A213" s="69" t="s">
        <v>133</v>
      </c>
      <c r="B213" s="71" t="s">
        <v>37</v>
      </c>
      <c r="C213" s="71" t="s">
        <v>1040</v>
      </c>
      <c r="D213" s="71">
        <v>1000000407</v>
      </c>
      <c r="E213" s="72" t="s">
        <v>1041</v>
      </c>
      <c r="F213" s="73">
        <v>40176</v>
      </c>
      <c r="G213" s="66" t="str">
        <f t="shared" si="42"/>
        <v>Targeted Dealer</v>
      </c>
      <c r="H213" s="66"/>
      <c r="I213" s="67">
        <v>200</v>
      </c>
      <c r="J213" s="67">
        <f t="shared" si="43"/>
        <v>200</v>
      </c>
      <c r="K213" s="68">
        <v>232</v>
      </c>
      <c r="L213" s="68">
        <f t="shared" si="44"/>
        <v>-32</v>
      </c>
      <c r="M213" s="68">
        <f t="shared" si="45"/>
        <v>116</v>
      </c>
      <c r="N213" s="96">
        <v>167.5</v>
      </c>
      <c r="O213" s="97" t="str">
        <f t="shared" si="46"/>
        <v>June</v>
      </c>
      <c r="P213" s="96">
        <f t="shared" si="47"/>
        <v>167.5</v>
      </c>
      <c r="Q213" s="98">
        <f t="shared" si="48"/>
        <v>64.5</v>
      </c>
      <c r="R213" s="97" t="b">
        <f t="shared" si="49"/>
        <v>0</v>
      </c>
      <c r="S213" s="99" t="str">
        <f t="shared" si="50"/>
        <v>GROWTH</v>
      </c>
      <c r="T213" s="68">
        <v>60.5</v>
      </c>
      <c r="U213" s="100" t="str">
        <f t="shared" si="51"/>
        <v>May</v>
      </c>
      <c r="V213" s="68">
        <f t="shared" si="52"/>
        <v>60.5</v>
      </c>
      <c r="W213" s="101">
        <f t="shared" si="53"/>
        <v>171.5</v>
      </c>
      <c r="X213" s="102" t="b">
        <f t="shared" si="54"/>
        <v>0</v>
      </c>
      <c r="Y213" s="103" t="str">
        <f t="shared" si="55"/>
        <v>GROWTH</v>
      </c>
      <c r="Z213" s="74">
        <v>0</v>
      </c>
      <c r="AA213" s="69"/>
      <c r="AB213" s="69" t="s">
        <v>133</v>
      </c>
      <c r="AC213" s="69" t="s">
        <v>133</v>
      </c>
      <c r="AD213" s="3"/>
      <c r="AE213" s="118">
        <f>IFERROR(INDEX(Last6M_AvgSales_Ref!$B$2:$B$12659,MATCH(D213,Last6M_AvgSales_Ref!$A$2:$A$12659,0)),"")</f>
        <v>149.166666666667</v>
      </c>
    </row>
    <row r="214" spans="1:31" ht="14.25" customHeight="1">
      <c r="A214" s="69" t="s">
        <v>133</v>
      </c>
      <c r="B214" s="71" t="s">
        <v>37</v>
      </c>
      <c r="C214" s="71" t="s">
        <v>1042</v>
      </c>
      <c r="D214" s="71">
        <v>1000000423</v>
      </c>
      <c r="E214" s="72" t="s">
        <v>1043</v>
      </c>
      <c r="F214" s="73">
        <v>40411</v>
      </c>
      <c r="G214" s="66" t="str">
        <f t="shared" si="42"/>
        <v>Targeted Dealer</v>
      </c>
      <c r="H214" s="66"/>
      <c r="I214" s="67">
        <v>150</v>
      </c>
      <c r="J214" s="67">
        <f t="shared" si="43"/>
        <v>150</v>
      </c>
      <c r="K214" s="68">
        <v>120</v>
      </c>
      <c r="L214" s="68">
        <f t="shared" si="44"/>
        <v>30</v>
      </c>
      <c r="M214" s="68">
        <f t="shared" si="45"/>
        <v>80</v>
      </c>
      <c r="N214" s="96">
        <v>130</v>
      </c>
      <c r="O214" s="97" t="str">
        <f t="shared" si="46"/>
        <v>June</v>
      </c>
      <c r="P214" s="96">
        <f t="shared" si="47"/>
        <v>130</v>
      </c>
      <c r="Q214" s="98">
        <f t="shared" si="48"/>
        <v>-10</v>
      </c>
      <c r="R214" s="97" t="b">
        <f t="shared" si="49"/>
        <v>0</v>
      </c>
      <c r="S214" s="99" t="str">
        <f t="shared" si="50"/>
        <v>GROWTH</v>
      </c>
      <c r="T214" s="68">
        <v>90</v>
      </c>
      <c r="U214" s="100" t="str">
        <f t="shared" si="51"/>
        <v>May</v>
      </c>
      <c r="V214" s="68">
        <f t="shared" si="52"/>
        <v>90</v>
      </c>
      <c r="W214" s="101">
        <f t="shared" si="53"/>
        <v>30</v>
      </c>
      <c r="X214" s="102" t="b">
        <f t="shared" si="54"/>
        <v>0</v>
      </c>
      <c r="Y214" s="103" t="str">
        <f t="shared" si="55"/>
        <v>GROWTH</v>
      </c>
      <c r="Z214" s="74">
        <v>0</v>
      </c>
      <c r="AA214" s="69"/>
      <c r="AB214" s="69" t="s">
        <v>133</v>
      </c>
      <c r="AC214" s="69" t="s">
        <v>133</v>
      </c>
      <c r="AD214" s="3"/>
      <c r="AE214" s="118">
        <f>IFERROR(INDEX(Last6M_AvgSales_Ref!$B$2:$B$12659,MATCH(D214,Last6M_AvgSales_Ref!$A$2:$A$12659,0)),"")</f>
        <v>92.6666666666667</v>
      </c>
    </row>
    <row r="215" spans="1:31" ht="14.25" customHeight="1">
      <c r="A215" s="69" t="s">
        <v>133</v>
      </c>
      <c r="B215" s="71" t="s">
        <v>37</v>
      </c>
      <c r="C215" s="71" t="s">
        <v>1044</v>
      </c>
      <c r="D215" s="71">
        <v>1000000417</v>
      </c>
      <c r="E215" s="72" t="s">
        <v>1045</v>
      </c>
      <c r="F215" s="73">
        <v>41687</v>
      </c>
      <c r="G215" s="66" t="str">
        <f t="shared" si="42"/>
        <v>Targeted Dealer</v>
      </c>
      <c r="H215" s="66"/>
      <c r="I215" s="67">
        <v>680</v>
      </c>
      <c r="J215" s="67">
        <f t="shared" si="43"/>
        <v>680</v>
      </c>
      <c r="K215" s="68">
        <v>745.5</v>
      </c>
      <c r="L215" s="68">
        <f t="shared" si="44"/>
        <v>-65.5</v>
      </c>
      <c r="M215" s="68">
        <f t="shared" si="45"/>
        <v>109.63235294117648</v>
      </c>
      <c r="N215" s="96">
        <v>735.5</v>
      </c>
      <c r="O215" s="97" t="str">
        <f t="shared" si="46"/>
        <v>June</v>
      </c>
      <c r="P215" s="96">
        <f t="shared" si="47"/>
        <v>735.5</v>
      </c>
      <c r="Q215" s="98">
        <f t="shared" si="48"/>
        <v>10</v>
      </c>
      <c r="R215" s="97" t="b">
        <f t="shared" si="49"/>
        <v>0</v>
      </c>
      <c r="S215" s="99" t="str">
        <f t="shared" si="50"/>
        <v>GROWTH</v>
      </c>
      <c r="T215" s="68">
        <v>580</v>
      </c>
      <c r="U215" s="100" t="str">
        <f t="shared" si="51"/>
        <v>May</v>
      </c>
      <c r="V215" s="68">
        <f t="shared" si="52"/>
        <v>580</v>
      </c>
      <c r="W215" s="101">
        <f t="shared" si="53"/>
        <v>165.5</v>
      </c>
      <c r="X215" s="102" t="b">
        <f t="shared" si="54"/>
        <v>0</v>
      </c>
      <c r="Y215" s="103" t="str">
        <f t="shared" si="55"/>
        <v>GROWTH</v>
      </c>
      <c r="Z215" s="74">
        <v>0</v>
      </c>
      <c r="AA215" s="69"/>
      <c r="AB215" s="69" t="s">
        <v>133</v>
      </c>
      <c r="AC215" s="69" t="s">
        <v>133</v>
      </c>
      <c r="AD215" s="3"/>
      <c r="AE215" s="118">
        <f>IFERROR(INDEX(Last6M_AvgSales_Ref!$B$2:$B$12659,MATCH(D215,Last6M_AvgSales_Ref!$A$2:$A$12659,0)),"")</f>
        <v>748.83333333333303</v>
      </c>
    </row>
    <row r="216" spans="1:31" ht="14.25" customHeight="1">
      <c r="A216" s="69" t="s">
        <v>133</v>
      </c>
      <c r="B216" s="71" t="s">
        <v>37</v>
      </c>
      <c r="C216" s="71" t="s">
        <v>1046</v>
      </c>
      <c r="D216" s="71">
        <v>1000000397</v>
      </c>
      <c r="E216" s="72" t="s">
        <v>1047</v>
      </c>
      <c r="F216" s="73">
        <v>42081</v>
      </c>
      <c r="G216" s="66" t="str">
        <f t="shared" si="42"/>
        <v>Targeted Dealer</v>
      </c>
      <c r="H216" s="66"/>
      <c r="I216" s="67">
        <v>80</v>
      </c>
      <c r="J216" s="67">
        <f t="shared" si="43"/>
        <v>80</v>
      </c>
      <c r="K216" s="68">
        <v>85</v>
      </c>
      <c r="L216" s="68">
        <f t="shared" si="44"/>
        <v>-5</v>
      </c>
      <c r="M216" s="68">
        <f t="shared" si="45"/>
        <v>106.25</v>
      </c>
      <c r="N216" s="96">
        <v>50</v>
      </c>
      <c r="O216" s="97" t="str">
        <f t="shared" si="46"/>
        <v>June</v>
      </c>
      <c r="P216" s="96">
        <f t="shared" si="47"/>
        <v>50</v>
      </c>
      <c r="Q216" s="98">
        <f t="shared" si="48"/>
        <v>35</v>
      </c>
      <c r="R216" s="97" t="b">
        <f t="shared" si="49"/>
        <v>0</v>
      </c>
      <c r="S216" s="99" t="str">
        <f t="shared" si="50"/>
        <v>GROWTH</v>
      </c>
      <c r="T216" s="68">
        <v>50</v>
      </c>
      <c r="U216" s="100" t="str">
        <f t="shared" si="51"/>
        <v>May</v>
      </c>
      <c r="V216" s="68">
        <f t="shared" si="52"/>
        <v>50</v>
      </c>
      <c r="W216" s="101">
        <f t="shared" si="53"/>
        <v>35</v>
      </c>
      <c r="X216" s="102" t="b">
        <f t="shared" si="54"/>
        <v>0</v>
      </c>
      <c r="Y216" s="103" t="str">
        <f t="shared" si="55"/>
        <v>GROWTH</v>
      </c>
      <c r="Z216" s="74">
        <v>0</v>
      </c>
      <c r="AA216" s="69"/>
      <c r="AB216" s="69" t="s">
        <v>133</v>
      </c>
      <c r="AC216" s="69" t="s">
        <v>133</v>
      </c>
      <c r="AD216" s="3"/>
      <c r="AE216" s="118">
        <f>IFERROR(INDEX(Last6M_AvgSales_Ref!$B$2:$B$12659,MATCH(D216,Last6M_AvgSales_Ref!$A$2:$A$12659,0)),"")</f>
        <v>62.625</v>
      </c>
    </row>
    <row r="217" spans="1:31" ht="14.25" customHeight="1">
      <c r="A217" s="69" t="s">
        <v>133</v>
      </c>
      <c r="B217" s="71" t="s">
        <v>37</v>
      </c>
      <c r="C217" s="71" t="s">
        <v>1048</v>
      </c>
      <c r="D217" s="71">
        <v>1000000395</v>
      </c>
      <c r="E217" s="72" t="s">
        <v>1049</v>
      </c>
      <c r="F217" s="73">
        <v>42405</v>
      </c>
      <c r="G217" s="66" t="str">
        <f t="shared" si="42"/>
        <v>Targeted Dealer</v>
      </c>
      <c r="H217" s="66"/>
      <c r="I217" s="67">
        <v>380</v>
      </c>
      <c r="J217" s="67">
        <f t="shared" si="43"/>
        <v>380</v>
      </c>
      <c r="K217" s="68">
        <v>380</v>
      </c>
      <c r="L217" s="68">
        <f t="shared" si="44"/>
        <v>0</v>
      </c>
      <c r="M217" s="68">
        <f t="shared" si="45"/>
        <v>100</v>
      </c>
      <c r="N217" s="96">
        <v>386</v>
      </c>
      <c r="O217" s="97" t="str">
        <f t="shared" si="46"/>
        <v>June</v>
      </c>
      <c r="P217" s="96">
        <f t="shared" si="47"/>
        <v>386</v>
      </c>
      <c r="Q217" s="98">
        <f t="shared" si="48"/>
        <v>-6</v>
      </c>
      <c r="R217" s="97" t="b">
        <f t="shared" si="49"/>
        <v>0</v>
      </c>
      <c r="S217" s="99" t="str">
        <f t="shared" si="50"/>
        <v>GROWTH</v>
      </c>
      <c r="T217" s="68">
        <v>281.75</v>
      </c>
      <c r="U217" s="100" t="str">
        <f t="shared" si="51"/>
        <v>May</v>
      </c>
      <c r="V217" s="68">
        <f t="shared" si="52"/>
        <v>281.75</v>
      </c>
      <c r="W217" s="101">
        <f t="shared" si="53"/>
        <v>98.25</v>
      </c>
      <c r="X217" s="102" t="b">
        <f t="shared" si="54"/>
        <v>0</v>
      </c>
      <c r="Y217" s="103" t="str">
        <f t="shared" si="55"/>
        <v>GROWTH</v>
      </c>
      <c r="Z217" s="74">
        <v>0</v>
      </c>
      <c r="AA217" s="69"/>
      <c r="AB217" s="69" t="s">
        <v>133</v>
      </c>
      <c r="AC217" s="69" t="s">
        <v>133</v>
      </c>
      <c r="AD217" s="3"/>
      <c r="AE217" s="118">
        <f>IFERROR(INDEX(Last6M_AvgSales_Ref!$B$2:$B$12659,MATCH(D217,Last6M_AvgSales_Ref!$A$2:$A$12659,0)),"")</f>
        <v>362.83333333333297</v>
      </c>
    </row>
    <row r="218" spans="1:31" ht="14.25" customHeight="1">
      <c r="A218" s="69" t="s">
        <v>133</v>
      </c>
      <c r="B218" s="71" t="s">
        <v>37</v>
      </c>
      <c r="C218" s="71" t="s">
        <v>1050</v>
      </c>
      <c r="D218" s="71">
        <v>1000000416</v>
      </c>
      <c r="E218" s="72" t="s">
        <v>1051</v>
      </c>
      <c r="F218" s="73">
        <v>42445</v>
      </c>
      <c r="G218" s="66" t="str">
        <f t="shared" si="42"/>
        <v>Targeted Dealer</v>
      </c>
      <c r="H218" s="66"/>
      <c r="I218" s="67">
        <v>120</v>
      </c>
      <c r="J218" s="67">
        <f t="shared" si="43"/>
        <v>120</v>
      </c>
      <c r="K218" s="68">
        <v>231.2</v>
      </c>
      <c r="L218" s="68">
        <f t="shared" si="44"/>
        <v>-111.19999999999999</v>
      </c>
      <c r="M218" s="68">
        <f t="shared" si="45"/>
        <v>192.66666666666666</v>
      </c>
      <c r="N218" s="96">
        <v>169</v>
      </c>
      <c r="O218" s="97" t="str">
        <f t="shared" si="46"/>
        <v>June</v>
      </c>
      <c r="P218" s="96">
        <f t="shared" si="47"/>
        <v>169</v>
      </c>
      <c r="Q218" s="98">
        <f t="shared" si="48"/>
        <v>62.199999999999989</v>
      </c>
      <c r="R218" s="97" t="b">
        <f t="shared" si="49"/>
        <v>0</v>
      </c>
      <c r="S218" s="99" t="str">
        <f t="shared" si="50"/>
        <v>GROWTH</v>
      </c>
      <c r="T218" s="68">
        <v>99</v>
      </c>
      <c r="U218" s="100" t="str">
        <f t="shared" si="51"/>
        <v>May</v>
      </c>
      <c r="V218" s="68">
        <f t="shared" si="52"/>
        <v>99</v>
      </c>
      <c r="W218" s="101">
        <f t="shared" si="53"/>
        <v>132.19999999999999</v>
      </c>
      <c r="X218" s="102" t="b">
        <f t="shared" si="54"/>
        <v>0</v>
      </c>
      <c r="Y218" s="103" t="str">
        <f t="shared" si="55"/>
        <v>GROWTH</v>
      </c>
      <c r="Z218" s="74">
        <v>0</v>
      </c>
      <c r="AA218" s="69"/>
      <c r="AB218" s="69" t="s">
        <v>133</v>
      </c>
      <c r="AC218" s="69" t="s">
        <v>133</v>
      </c>
      <c r="AD218" s="3"/>
      <c r="AE218" s="118">
        <f>IFERROR(INDEX(Last6M_AvgSales_Ref!$B$2:$B$12659,MATCH(D218,Last6M_AvgSales_Ref!$A$2:$A$12659,0)),"")</f>
        <v>145.25</v>
      </c>
    </row>
    <row r="219" spans="1:31" ht="14.25" customHeight="1">
      <c r="A219" s="69" t="s">
        <v>133</v>
      </c>
      <c r="B219" s="71" t="s">
        <v>37</v>
      </c>
      <c r="C219" s="71" t="s">
        <v>1052</v>
      </c>
      <c r="D219" s="71">
        <v>1000000415</v>
      </c>
      <c r="E219" s="72" t="s">
        <v>1053</v>
      </c>
      <c r="F219" s="73">
        <v>42465</v>
      </c>
      <c r="G219" s="66" t="str">
        <f t="shared" si="42"/>
        <v>Targeted Dealer</v>
      </c>
      <c r="H219" s="66"/>
      <c r="I219" s="67">
        <v>500</v>
      </c>
      <c r="J219" s="67">
        <f t="shared" si="43"/>
        <v>500.00000000000006</v>
      </c>
      <c r="K219" s="68">
        <v>515.5</v>
      </c>
      <c r="L219" s="68">
        <f t="shared" si="44"/>
        <v>-15.5</v>
      </c>
      <c r="M219" s="68">
        <f t="shared" si="45"/>
        <v>103.09999999999998</v>
      </c>
      <c r="N219" s="96">
        <v>465.5</v>
      </c>
      <c r="O219" s="97" t="str">
        <f t="shared" si="46"/>
        <v>June</v>
      </c>
      <c r="P219" s="96">
        <f t="shared" si="47"/>
        <v>465.5</v>
      </c>
      <c r="Q219" s="98">
        <f t="shared" si="48"/>
        <v>50</v>
      </c>
      <c r="R219" s="97" t="b">
        <f t="shared" si="49"/>
        <v>0</v>
      </c>
      <c r="S219" s="99" t="str">
        <f t="shared" si="50"/>
        <v>GROWTH</v>
      </c>
      <c r="T219" s="68">
        <v>450</v>
      </c>
      <c r="U219" s="100" t="str">
        <f t="shared" si="51"/>
        <v>May</v>
      </c>
      <c r="V219" s="68">
        <f t="shared" si="52"/>
        <v>450</v>
      </c>
      <c r="W219" s="101">
        <f t="shared" si="53"/>
        <v>65.5</v>
      </c>
      <c r="X219" s="102" t="b">
        <f t="shared" si="54"/>
        <v>0</v>
      </c>
      <c r="Y219" s="103" t="str">
        <f t="shared" si="55"/>
        <v>GROWTH</v>
      </c>
      <c r="Z219" s="74">
        <v>0</v>
      </c>
      <c r="AA219" s="69"/>
      <c r="AB219" s="69" t="s">
        <v>133</v>
      </c>
      <c r="AC219" s="69" t="s">
        <v>133</v>
      </c>
      <c r="AD219" s="3"/>
      <c r="AE219" s="118">
        <f>IFERROR(INDEX(Last6M_AvgSales_Ref!$B$2:$B$12659,MATCH(D219,Last6M_AvgSales_Ref!$A$2:$A$12659,0)),"")</f>
        <v>587.625</v>
      </c>
    </row>
    <row r="220" spans="1:31" ht="14.25" customHeight="1">
      <c r="A220" s="69" t="s">
        <v>133</v>
      </c>
      <c r="B220" s="71" t="s">
        <v>37</v>
      </c>
      <c r="C220" s="71" t="s">
        <v>1054</v>
      </c>
      <c r="D220" s="71">
        <v>1000000393</v>
      </c>
      <c r="E220" s="72" t="s">
        <v>1055</v>
      </c>
      <c r="F220" s="73">
        <v>42528</v>
      </c>
      <c r="G220" s="66" t="str">
        <f t="shared" si="42"/>
        <v>Targeted Dealer</v>
      </c>
      <c r="H220" s="66"/>
      <c r="I220" s="67">
        <v>150</v>
      </c>
      <c r="J220" s="67">
        <f t="shared" si="43"/>
        <v>150</v>
      </c>
      <c r="K220" s="68">
        <v>80</v>
      </c>
      <c r="L220" s="68">
        <f t="shared" si="44"/>
        <v>70</v>
      </c>
      <c r="M220" s="68">
        <f t="shared" si="45"/>
        <v>53.333333333333336</v>
      </c>
      <c r="N220" s="96">
        <v>40</v>
      </c>
      <c r="O220" s="97" t="str">
        <f t="shared" si="46"/>
        <v>June</v>
      </c>
      <c r="P220" s="96">
        <f t="shared" si="47"/>
        <v>40</v>
      </c>
      <c r="Q220" s="98">
        <f t="shared" si="48"/>
        <v>40</v>
      </c>
      <c r="R220" s="97" t="b">
        <f t="shared" si="49"/>
        <v>0</v>
      </c>
      <c r="S220" s="99" t="str">
        <f t="shared" si="50"/>
        <v>GROWTH</v>
      </c>
      <c r="T220" s="68">
        <v>115</v>
      </c>
      <c r="U220" s="100" t="str">
        <f t="shared" si="51"/>
        <v>May</v>
      </c>
      <c r="V220" s="68">
        <f t="shared" si="52"/>
        <v>115</v>
      </c>
      <c r="W220" s="101">
        <f t="shared" si="53"/>
        <v>-35</v>
      </c>
      <c r="X220" s="102" t="b">
        <f t="shared" si="54"/>
        <v>0</v>
      </c>
      <c r="Y220" s="103" t="str">
        <f t="shared" si="55"/>
        <v>GROWTH</v>
      </c>
      <c r="Z220" s="74">
        <v>0</v>
      </c>
      <c r="AA220" s="69"/>
      <c r="AB220" s="69" t="s">
        <v>133</v>
      </c>
      <c r="AC220" s="69" t="s">
        <v>133</v>
      </c>
      <c r="AD220" s="3"/>
      <c r="AE220" s="118">
        <f>IFERROR(INDEX(Last6M_AvgSales_Ref!$B$2:$B$12659,MATCH(D220,Last6M_AvgSales_Ref!$A$2:$A$12659,0)),"")</f>
        <v>103.333333333333</v>
      </c>
    </row>
    <row r="221" spans="1:31" ht="14.25" customHeight="1">
      <c r="A221" s="69" t="s">
        <v>133</v>
      </c>
      <c r="B221" s="71" t="s">
        <v>37</v>
      </c>
      <c r="C221" s="71" t="s">
        <v>1056</v>
      </c>
      <c r="D221" s="71">
        <v>1000000414</v>
      </c>
      <c r="E221" s="72" t="s">
        <v>1057</v>
      </c>
      <c r="F221" s="73">
        <v>42606</v>
      </c>
      <c r="G221" s="66" t="str">
        <f t="shared" si="42"/>
        <v>-</v>
      </c>
      <c r="H221" s="66"/>
      <c r="I221" s="67">
        <v>0</v>
      </c>
      <c r="J221" s="67">
        <f t="shared" si="43"/>
        <v>0</v>
      </c>
      <c r="K221" s="68">
        <v>0</v>
      </c>
      <c r="L221" s="68">
        <f t="shared" si="44"/>
        <v>0</v>
      </c>
      <c r="M221" s="68" t="str">
        <f t="shared" si="45"/>
        <v>-</v>
      </c>
      <c r="N221" s="96">
        <v>0</v>
      </c>
      <c r="O221" s="97" t="str">
        <f t="shared" si="46"/>
        <v>June</v>
      </c>
      <c r="P221" s="96">
        <f t="shared" si="47"/>
        <v>0</v>
      </c>
      <c r="Q221" s="98">
        <f t="shared" si="48"/>
        <v>0</v>
      </c>
      <c r="R221" s="97" t="b">
        <f t="shared" si="49"/>
        <v>0</v>
      </c>
      <c r="S221" s="99" t="b">
        <f t="shared" si="50"/>
        <v>0</v>
      </c>
      <c r="T221" s="68">
        <v>25</v>
      </c>
      <c r="U221" s="100" t="str">
        <f t="shared" si="51"/>
        <v>May</v>
      </c>
      <c r="V221" s="68">
        <f t="shared" si="52"/>
        <v>25</v>
      </c>
      <c r="W221" s="101">
        <f t="shared" si="53"/>
        <v>-25</v>
      </c>
      <c r="X221" s="102" t="b">
        <f t="shared" si="54"/>
        <v>0</v>
      </c>
      <c r="Y221" s="103" t="str">
        <f t="shared" si="55"/>
        <v>GROWTH</v>
      </c>
      <c r="Z221" s="74">
        <v>0</v>
      </c>
      <c r="AA221" s="69"/>
      <c r="AB221" s="69" t="s">
        <v>133</v>
      </c>
      <c r="AC221" s="69" t="s">
        <v>133</v>
      </c>
      <c r="AD221" s="3"/>
      <c r="AE221" s="118">
        <f>IFERROR(INDEX(Last6M_AvgSales_Ref!$B$2:$B$12659,MATCH(D221,Last6M_AvgSales_Ref!$A$2:$A$12659,0)),"")</f>
        <v>8.3333333333333304</v>
      </c>
    </row>
    <row r="222" spans="1:31" ht="14.25" customHeight="1">
      <c r="A222" s="69" t="s">
        <v>133</v>
      </c>
      <c r="B222" s="71" t="s">
        <v>37</v>
      </c>
      <c r="C222" s="71" t="s">
        <v>1058</v>
      </c>
      <c r="D222" s="71">
        <v>1000000422</v>
      </c>
      <c r="E222" s="72" t="s">
        <v>1059</v>
      </c>
      <c r="F222" s="73">
        <v>42725</v>
      </c>
      <c r="G222" s="66" t="str">
        <f t="shared" si="42"/>
        <v>Targeted Dealer</v>
      </c>
      <c r="H222" s="66"/>
      <c r="I222" s="67">
        <v>400</v>
      </c>
      <c r="J222" s="67">
        <f t="shared" si="43"/>
        <v>400</v>
      </c>
      <c r="K222" s="68">
        <v>449.5</v>
      </c>
      <c r="L222" s="68">
        <f t="shared" si="44"/>
        <v>-49.5</v>
      </c>
      <c r="M222" s="68">
        <f t="shared" si="45"/>
        <v>112.375</v>
      </c>
      <c r="N222" s="96">
        <v>511.9</v>
      </c>
      <c r="O222" s="97" t="str">
        <f t="shared" si="46"/>
        <v>June</v>
      </c>
      <c r="P222" s="96">
        <f t="shared" si="47"/>
        <v>511.9</v>
      </c>
      <c r="Q222" s="98">
        <f t="shared" si="48"/>
        <v>-62.399999999999977</v>
      </c>
      <c r="R222" s="97" t="b">
        <f t="shared" si="49"/>
        <v>0</v>
      </c>
      <c r="S222" s="99" t="str">
        <f t="shared" si="50"/>
        <v>GROWTH</v>
      </c>
      <c r="T222" s="68">
        <v>213.5</v>
      </c>
      <c r="U222" s="100" t="str">
        <f t="shared" si="51"/>
        <v>May</v>
      </c>
      <c r="V222" s="68">
        <f t="shared" si="52"/>
        <v>213.5</v>
      </c>
      <c r="W222" s="101">
        <f t="shared" si="53"/>
        <v>236</v>
      </c>
      <c r="X222" s="102" t="b">
        <f t="shared" si="54"/>
        <v>0</v>
      </c>
      <c r="Y222" s="103" t="str">
        <f t="shared" si="55"/>
        <v>GROWTH</v>
      </c>
      <c r="Z222" s="74">
        <v>0</v>
      </c>
      <c r="AA222" s="69"/>
      <c r="AB222" s="69" t="s">
        <v>133</v>
      </c>
      <c r="AC222" s="69" t="s">
        <v>133</v>
      </c>
      <c r="AD222" s="3"/>
      <c r="AE222" s="118">
        <f>IFERROR(INDEX(Last6M_AvgSales_Ref!$B$2:$B$12659,MATCH(D222,Last6M_AvgSales_Ref!$A$2:$A$12659,0)),"")</f>
        <v>504.79166666666703</v>
      </c>
    </row>
    <row r="223" spans="1:31" ht="14.25" customHeight="1">
      <c r="A223" s="69" t="s">
        <v>133</v>
      </c>
      <c r="B223" s="71" t="s">
        <v>37</v>
      </c>
      <c r="C223" s="71" t="s">
        <v>1060</v>
      </c>
      <c r="D223" s="71">
        <v>1000000400</v>
      </c>
      <c r="E223" s="72" t="s">
        <v>1061</v>
      </c>
      <c r="F223" s="73">
        <v>43216</v>
      </c>
      <c r="G223" s="66" t="str">
        <f t="shared" si="42"/>
        <v>Targeted Dealer</v>
      </c>
      <c r="H223" s="66"/>
      <c r="I223" s="67">
        <v>40</v>
      </c>
      <c r="J223" s="67">
        <f t="shared" si="43"/>
        <v>40</v>
      </c>
      <c r="K223" s="68">
        <v>10</v>
      </c>
      <c r="L223" s="68">
        <f t="shared" si="44"/>
        <v>30</v>
      </c>
      <c r="M223" s="68">
        <f t="shared" si="45"/>
        <v>25</v>
      </c>
      <c r="N223" s="96">
        <v>30</v>
      </c>
      <c r="O223" s="97" t="str">
        <f t="shared" si="46"/>
        <v>June</v>
      </c>
      <c r="P223" s="96">
        <f t="shared" si="47"/>
        <v>30</v>
      </c>
      <c r="Q223" s="98">
        <f t="shared" si="48"/>
        <v>-20</v>
      </c>
      <c r="R223" s="97" t="b">
        <f t="shared" si="49"/>
        <v>0</v>
      </c>
      <c r="S223" s="99" t="str">
        <f t="shared" si="50"/>
        <v>GROWTH</v>
      </c>
      <c r="T223" s="68">
        <v>40</v>
      </c>
      <c r="U223" s="100" t="str">
        <f t="shared" si="51"/>
        <v>May</v>
      </c>
      <c r="V223" s="68">
        <f t="shared" si="52"/>
        <v>40</v>
      </c>
      <c r="W223" s="101">
        <f t="shared" si="53"/>
        <v>-30</v>
      </c>
      <c r="X223" s="102" t="b">
        <f t="shared" si="54"/>
        <v>0</v>
      </c>
      <c r="Y223" s="103" t="str">
        <f t="shared" si="55"/>
        <v>GROWTH</v>
      </c>
      <c r="Z223" s="74">
        <v>0</v>
      </c>
      <c r="AA223" s="69"/>
      <c r="AB223" s="69" t="s">
        <v>133</v>
      </c>
      <c r="AC223" s="69" t="s">
        <v>133</v>
      </c>
      <c r="AD223" s="3"/>
      <c r="AE223" s="118">
        <f>IFERROR(INDEX(Last6M_AvgSales_Ref!$B$2:$B$12659,MATCH(D223,Last6M_AvgSales_Ref!$A$2:$A$12659,0)),"")</f>
        <v>35</v>
      </c>
    </row>
    <row r="224" spans="1:31" ht="14.25" customHeight="1">
      <c r="A224" s="69" t="s">
        <v>133</v>
      </c>
      <c r="B224" s="71" t="s">
        <v>37</v>
      </c>
      <c r="C224" s="71" t="s">
        <v>1062</v>
      </c>
      <c r="D224" s="71">
        <v>1000000398</v>
      </c>
      <c r="E224" s="72" t="s">
        <v>1063</v>
      </c>
      <c r="F224" s="73">
        <v>43389</v>
      </c>
      <c r="G224" s="66" t="str">
        <f t="shared" si="42"/>
        <v>Targeted Dealer</v>
      </c>
      <c r="H224" s="66"/>
      <c r="I224" s="67">
        <v>580</v>
      </c>
      <c r="J224" s="67">
        <f t="shared" si="43"/>
        <v>580</v>
      </c>
      <c r="K224" s="68">
        <v>595</v>
      </c>
      <c r="L224" s="68">
        <f t="shared" si="44"/>
        <v>-15</v>
      </c>
      <c r="M224" s="68">
        <f t="shared" si="45"/>
        <v>102.58620689655173</v>
      </c>
      <c r="N224" s="96">
        <v>520</v>
      </c>
      <c r="O224" s="97" t="str">
        <f t="shared" si="46"/>
        <v>June</v>
      </c>
      <c r="P224" s="96">
        <f t="shared" si="47"/>
        <v>520</v>
      </c>
      <c r="Q224" s="98">
        <f t="shared" si="48"/>
        <v>75</v>
      </c>
      <c r="R224" s="97" t="b">
        <f t="shared" si="49"/>
        <v>0</v>
      </c>
      <c r="S224" s="99" t="str">
        <f t="shared" si="50"/>
        <v>GROWTH</v>
      </c>
      <c r="T224" s="68">
        <v>477.5</v>
      </c>
      <c r="U224" s="100" t="str">
        <f t="shared" si="51"/>
        <v>May</v>
      </c>
      <c r="V224" s="68">
        <f t="shared" si="52"/>
        <v>477.5</v>
      </c>
      <c r="W224" s="101">
        <f t="shared" si="53"/>
        <v>117.5</v>
      </c>
      <c r="X224" s="102" t="b">
        <f t="shared" si="54"/>
        <v>0</v>
      </c>
      <c r="Y224" s="103" t="str">
        <f t="shared" si="55"/>
        <v>GROWTH</v>
      </c>
      <c r="Z224" s="74">
        <v>0</v>
      </c>
      <c r="AA224" s="69"/>
      <c r="AB224" s="69" t="s">
        <v>133</v>
      </c>
      <c r="AC224" s="69" t="s">
        <v>133</v>
      </c>
      <c r="AD224" s="3"/>
      <c r="AE224" s="118">
        <f>IFERROR(INDEX(Last6M_AvgSales_Ref!$B$2:$B$12659,MATCH(D224,Last6M_AvgSales_Ref!$A$2:$A$12659,0)),"")</f>
        <v>472.5</v>
      </c>
    </row>
    <row r="225" spans="1:31" ht="14.25" customHeight="1">
      <c r="A225" s="69" t="s">
        <v>133</v>
      </c>
      <c r="B225" s="71" t="s">
        <v>37</v>
      </c>
      <c r="C225" s="71" t="s">
        <v>1064</v>
      </c>
      <c r="D225" s="71">
        <v>1000000901</v>
      </c>
      <c r="E225" s="72" t="s">
        <v>1065</v>
      </c>
      <c r="F225" s="73">
        <v>43776</v>
      </c>
      <c r="G225" s="66" t="str">
        <f t="shared" si="42"/>
        <v>Targeted Dealer</v>
      </c>
      <c r="H225" s="66"/>
      <c r="I225" s="67">
        <v>700</v>
      </c>
      <c r="J225" s="67">
        <f t="shared" si="43"/>
        <v>700</v>
      </c>
      <c r="K225" s="68">
        <v>764</v>
      </c>
      <c r="L225" s="68">
        <f t="shared" si="44"/>
        <v>-64</v>
      </c>
      <c r="M225" s="68">
        <f t="shared" si="45"/>
        <v>109.14285714285714</v>
      </c>
      <c r="N225" s="96">
        <v>653.5</v>
      </c>
      <c r="O225" s="97" t="str">
        <f t="shared" si="46"/>
        <v>June</v>
      </c>
      <c r="P225" s="96">
        <f t="shared" si="47"/>
        <v>653.5</v>
      </c>
      <c r="Q225" s="98">
        <f t="shared" si="48"/>
        <v>110.5</v>
      </c>
      <c r="R225" s="97" t="b">
        <f t="shared" si="49"/>
        <v>0</v>
      </c>
      <c r="S225" s="99" t="str">
        <f t="shared" si="50"/>
        <v>GROWTH</v>
      </c>
      <c r="T225" s="68">
        <v>478.5</v>
      </c>
      <c r="U225" s="100" t="str">
        <f t="shared" si="51"/>
        <v>May</v>
      </c>
      <c r="V225" s="68">
        <f t="shared" si="52"/>
        <v>478.5</v>
      </c>
      <c r="W225" s="101">
        <f t="shared" si="53"/>
        <v>285.5</v>
      </c>
      <c r="X225" s="102" t="b">
        <f t="shared" si="54"/>
        <v>0</v>
      </c>
      <c r="Y225" s="103" t="str">
        <f t="shared" si="55"/>
        <v>GROWTH</v>
      </c>
      <c r="Z225" s="74">
        <v>0</v>
      </c>
      <c r="AA225" s="69"/>
      <c r="AB225" s="69" t="s">
        <v>133</v>
      </c>
      <c r="AC225" s="69" t="s">
        <v>133</v>
      </c>
      <c r="AD225" s="3"/>
      <c r="AE225" s="118">
        <f>IFERROR(INDEX(Last6M_AvgSales_Ref!$B$2:$B$12659,MATCH(D225,Last6M_AvgSales_Ref!$A$2:$A$12659,0)),"")</f>
        <v>657.45833333333303</v>
      </c>
    </row>
    <row r="226" spans="1:31" ht="14.25" customHeight="1">
      <c r="A226" s="69" t="s">
        <v>133</v>
      </c>
      <c r="B226" s="71" t="s">
        <v>37</v>
      </c>
      <c r="C226" s="71" t="s">
        <v>1066</v>
      </c>
      <c r="D226" s="71">
        <v>1000000894</v>
      </c>
      <c r="E226" s="72" t="s">
        <v>1067</v>
      </c>
      <c r="F226" s="73">
        <v>43788</v>
      </c>
      <c r="G226" s="66" t="str">
        <f t="shared" si="42"/>
        <v>Targeted Dealer</v>
      </c>
      <c r="H226" s="66"/>
      <c r="I226" s="67">
        <v>50</v>
      </c>
      <c r="J226" s="67">
        <f t="shared" si="43"/>
        <v>50</v>
      </c>
      <c r="K226" s="68">
        <v>55</v>
      </c>
      <c r="L226" s="68">
        <f t="shared" si="44"/>
        <v>-5</v>
      </c>
      <c r="M226" s="68">
        <f t="shared" si="45"/>
        <v>110</v>
      </c>
      <c r="N226" s="96">
        <v>31</v>
      </c>
      <c r="O226" s="97" t="str">
        <f t="shared" si="46"/>
        <v>June</v>
      </c>
      <c r="P226" s="96">
        <f t="shared" si="47"/>
        <v>31</v>
      </c>
      <c r="Q226" s="98">
        <f t="shared" si="48"/>
        <v>24</v>
      </c>
      <c r="R226" s="97" t="b">
        <f t="shared" si="49"/>
        <v>0</v>
      </c>
      <c r="S226" s="99" t="str">
        <f t="shared" si="50"/>
        <v>GROWTH</v>
      </c>
      <c r="T226" s="68">
        <v>35</v>
      </c>
      <c r="U226" s="100" t="str">
        <f t="shared" si="51"/>
        <v>May</v>
      </c>
      <c r="V226" s="68">
        <f t="shared" si="52"/>
        <v>35</v>
      </c>
      <c r="W226" s="101">
        <f t="shared" si="53"/>
        <v>20</v>
      </c>
      <c r="X226" s="102" t="b">
        <f t="shared" si="54"/>
        <v>0</v>
      </c>
      <c r="Y226" s="103" t="str">
        <f t="shared" si="55"/>
        <v>GROWTH</v>
      </c>
      <c r="Z226" s="74">
        <v>0</v>
      </c>
      <c r="AA226" s="69"/>
      <c r="AB226" s="69" t="s">
        <v>133</v>
      </c>
      <c r="AC226" s="69" t="s">
        <v>133</v>
      </c>
      <c r="AD226" s="3"/>
      <c r="AE226" s="118">
        <f>IFERROR(INDEX(Last6M_AvgSales_Ref!$B$2:$B$12659,MATCH(D226,Last6M_AvgSales_Ref!$A$2:$A$12659,0)),"")</f>
        <v>28.5</v>
      </c>
    </row>
    <row r="227" spans="1:31" ht="14.25" customHeight="1">
      <c r="A227" s="69" t="s">
        <v>133</v>
      </c>
      <c r="B227" s="71" t="s">
        <v>37</v>
      </c>
      <c r="C227" s="71" t="s">
        <v>1068</v>
      </c>
      <c r="D227" s="71">
        <v>1000000893</v>
      </c>
      <c r="E227" s="72" t="s">
        <v>1069</v>
      </c>
      <c r="F227" s="73">
        <v>43987</v>
      </c>
      <c r="G227" s="66" t="str">
        <f t="shared" si="42"/>
        <v>Targeted Dealer</v>
      </c>
      <c r="H227" s="66"/>
      <c r="I227" s="67">
        <v>50</v>
      </c>
      <c r="J227" s="67">
        <f t="shared" si="43"/>
        <v>50</v>
      </c>
      <c r="K227" s="68">
        <v>40</v>
      </c>
      <c r="L227" s="68">
        <f t="shared" si="44"/>
        <v>10</v>
      </c>
      <c r="M227" s="68">
        <f t="shared" si="45"/>
        <v>80</v>
      </c>
      <c r="N227" s="96">
        <v>10</v>
      </c>
      <c r="O227" s="97" t="str">
        <f t="shared" si="46"/>
        <v>June</v>
      </c>
      <c r="P227" s="96">
        <f t="shared" si="47"/>
        <v>10</v>
      </c>
      <c r="Q227" s="98">
        <f t="shared" si="48"/>
        <v>30</v>
      </c>
      <c r="R227" s="97" t="b">
        <f t="shared" si="49"/>
        <v>0</v>
      </c>
      <c r="S227" s="99" t="str">
        <f t="shared" si="50"/>
        <v>GROWTH</v>
      </c>
      <c r="T227" s="68">
        <v>30</v>
      </c>
      <c r="U227" s="100" t="str">
        <f t="shared" si="51"/>
        <v>May</v>
      </c>
      <c r="V227" s="68">
        <f t="shared" si="52"/>
        <v>30</v>
      </c>
      <c r="W227" s="101">
        <f t="shared" si="53"/>
        <v>10</v>
      </c>
      <c r="X227" s="102" t="b">
        <f t="shared" si="54"/>
        <v>0</v>
      </c>
      <c r="Y227" s="103" t="str">
        <f t="shared" si="55"/>
        <v>GROWTH</v>
      </c>
      <c r="Z227" s="74">
        <v>0</v>
      </c>
      <c r="AA227" s="69"/>
      <c r="AB227" s="69" t="s">
        <v>133</v>
      </c>
      <c r="AC227" s="69" t="s">
        <v>133</v>
      </c>
      <c r="AD227" s="3"/>
      <c r="AE227" s="118">
        <f>IFERROR(INDEX(Last6M_AvgSales_Ref!$B$2:$B$12659,MATCH(D227,Last6M_AvgSales_Ref!$A$2:$A$12659,0)),"")</f>
        <v>36.0833333333333</v>
      </c>
    </row>
    <row r="228" spans="1:31" ht="14.25" customHeight="1">
      <c r="A228" s="69" t="s">
        <v>133</v>
      </c>
      <c r="B228" s="71" t="s">
        <v>37</v>
      </c>
      <c r="C228" s="71" t="s">
        <v>1070</v>
      </c>
      <c r="D228" s="71">
        <v>1000000890</v>
      </c>
      <c r="E228" s="72" t="s">
        <v>1071</v>
      </c>
      <c r="F228" s="73">
        <v>44068</v>
      </c>
      <c r="G228" s="66" t="str">
        <f t="shared" si="42"/>
        <v>Targeted Dealer</v>
      </c>
      <c r="H228" s="66"/>
      <c r="I228" s="67">
        <v>60</v>
      </c>
      <c r="J228" s="67">
        <f t="shared" si="43"/>
        <v>60</v>
      </c>
      <c r="K228" s="68">
        <v>19</v>
      </c>
      <c r="L228" s="68">
        <f t="shared" si="44"/>
        <v>41</v>
      </c>
      <c r="M228" s="68">
        <f t="shared" si="45"/>
        <v>31.666666666666668</v>
      </c>
      <c r="N228" s="96">
        <v>32</v>
      </c>
      <c r="O228" s="97" t="str">
        <f t="shared" si="46"/>
        <v>June</v>
      </c>
      <c r="P228" s="96">
        <f t="shared" si="47"/>
        <v>32</v>
      </c>
      <c r="Q228" s="98">
        <f t="shared" si="48"/>
        <v>-13</v>
      </c>
      <c r="R228" s="97" t="b">
        <f t="shared" si="49"/>
        <v>0</v>
      </c>
      <c r="S228" s="99" t="str">
        <f t="shared" si="50"/>
        <v>GROWTH</v>
      </c>
      <c r="T228" s="68">
        <v>50</v>
      </c>
      <c r="U228" s="100" t="str">
        <f t="shared" si="51"/>
        <v>May</v>
      </c>
      <c r="V228" s="68">
        <f t="shared" si="52"/>
        <v>50</v>
      </c>
      <c r="W228" s="101">
        <f t="shared" si="53"/>
        <v>-31</v>
      </c>
      <c r="X228" s="102" t="b">
        <f t="shared" si="54"/>
        <v>0</v>
      </c>
      <c r="Y228" s="103" t="str">
        <f t="shared" si="55"/>
        <v>GROWTH</v>
      </c>
      <c r="Z228" s="74">
        <v>0</v>
      </c>
      <c r="AA228" s="69"/>
      <c r="AB228" s="69" t="s">
        <v>133</v>
      </c>
      <c r="AC228" s="69" t="s">
        <v>133</v>
      </c>
      <c r="AD228" s="3"/>
      <c r="AE228" s="118">
        <f>IFERROR(INDEX(Last6M_AvgSales_Ref!$B$2:$B$12659,MATCH(D228,Last6M_AvgSales_Ref!$A$2:$A$12659,0)),"")</f>
        <v>31.0833333333333</v>
      </c>
    </row>
    <row r="229" spans="1:31" ht="14.25" customHeight="1">
      <c r="A229" s="69" t="s">
        <v>133</v>
      </c>
      <c r="B229" s="71" t="s">
        <v>37</v>
      </c>
      <c r="C229" s="71" t="s">
        <v>1072</v>
      </c>
      <c r="D229" s="71">
        <v>1000000895</v>
      </c>
      <c r="E229" s="72" t="s">
        <v>1073</v>
      </c>
      <c r="F229" s="73">
        <v>44110</v>
      </c>
      <c r="G229" s="66" t="str">
        <f t="shared" si="42"/>
        <v>Targeted Dealer</v>
      </c>
      <c r="H229" s="66"/>
      <c r="I229" s="67">
        <v>20</v>
      </c>
      <c r="J229" s="67">
        <f t="shared" si="43"/>
        <v>20</v>
      </c>
      <c r="K229" s="68">
        <v>12.5</v>
      </c>
      <c r="L229" s="68">
        <f t="shared" si="44"/>
        <v>7.5</v>
      </c>
      <c r="M229" s="68">
        <f t="shared" si="45"/>
        <v>62.5</v>
      </c>
      <c r="N229" s="96">
        <v>20</v>
      </c>
      <c r="O229" s="97" t="str">
        <f t="shared" si="46"/>
        <v>June</v>
      </c>
      <c r="P229" s="96">
        <f t="shared" si="47"/>
        <v>20</v>
      </c>
      <c r="Q229" s="98">
        <f t="shared" si="48"/>
        <v>-7.5</v>
      </c>
      <c r="R229" s="97" t="b">
        <f t="shared" si="49"/>
        <v>0</v>
      </c>
      <c r="S229" s="99" t="str">
        <f t="shared" si="50"/>
        <v>GROWTH</v>
      </c>
      <c r="T229" s="68">
        <v>0</v>
      </c>
      <c r="U229" s="100" t="str">
        <f t="shared" si="51"/>
        <v>May</v>
      </c>
      <c r="V229" s="68">
        <f t="shared" si="52"/>
        <v>0</v>
      </c>
      <c r="W229" s="101">
        <f t="shared" si="53"/>
        <v>12.5</v>
      </c>
      <c r="X229" s="102" t="b">
        <f t="shared" si="54"/>
        <v>0</v>
      </c>
      <c r="Y229" s="103" t="b">
        <f t="shared" si="55"/>
        <v>0</v>
      </c>
      <c r="Z229" s="74">
        <v>0</v>
      </c>
      <c r="AA229" s="69"/>
      <c r="AB229" s="69" t="s">
        <v>133</v>
      </c>
      <c r="AC229" s="69" t="s">
        <v>133</v>
      </c>
      <c r="AD229" s="3"/>
      <c r="AE229" s="118">
        <f>IFERROR(INDEX(Last6M_AvgSales_Ref!$B$2:$B$12659,MATCH(D229,Last6M_AvgSales_Ref!$A$2:$A$12659,0)),"")</f>
        <v>25.25</v>
      </c>
    </row>
    <row r="230" spans="1:31" ht="14.25" customHeight="1">
      <c r="A230" s="69" t="s">
        <v>133</v>
      </c>
      <c r="B230" s="71" t="s">
        <v>37</v>
      </c>
      <c r="C230" s="71" t="s">
        <v>1074</v>
      </c>
      <c r="D230" s="71">
        <v>1000002846</v>
      </c>
      <c r="E230" s="71" t="s">
        <v>1075</v>
      </c>
      <c r="F230" s="73">
        <v>44767</v>
      </c>
      <c r="G230" s="66" t="str">
        <f t="shared" si="42"/>
        <v>Targeted Dealer</v>
      </c>
      <c r="H230" s="66"/>
      <c r="I230" s="67">
        <v>50</v>
      </c>
      <c r="J230" s="67">
        <f t="shared" si="43"/>
        <v>50</v>
      </c>
      <c r="K230" s="68">
        <v>25</v>
      </c>
      <c r="L230" s="68">
        <f t="shared" si="44"/>
        <v>25</v>
      </c>
      <c r="M230" s="68">
        <f t="shared" si="45"/>
        <v>50</v>
      </c>
      <c r="N230" s="96">
        <v>33</v>
      </c>
      <c r="O230" s="97" t="str">
        <f t="shared" si="46"/>
        <v>June</v>
      </c>
      <c r="P230" s="96">
        <f t="shared" si="47"/>
        <v>33</v>
      </c>
      <c r="Q230" s="98">
        <f t="shared" si="48"/>
        <v>-8</v>
      </c>
      <c r="R230" s="97" t="b">
        <f t="shared" si="49"/>
        <v>0</v>
      </c>
      <c r="S230" s="99" t="str">
        <f t="shared" si="50"/>
        <v>GROWTH</v>
      </c>
      <c r="T230" s="68">
        <v>30</v>
      </c>
      <c r="U230" s="100" t="str">
        <f t="shared" si="51"/>
        <v>May</v>
      </c>
      <c r="V230" s="68">
        <f t="shared" si="52"/>
        <v>30</v>
      </c>
      <c r="W230" s="101">
        <f t="shared" si="53"/>
        <v>-5</v>
      </c>
      <c r="X230" s="102" t="b">
        <f t="shared" si="54"/>
        <v>0</v>
      </c>
      <c r="Y230" s="103" t="str">
        <f t="shared" si="55"/>
        <v>GROWTH</v>
      </c>
      <c r="Z230" s="74">
        <v>0</v>
      </c>
      <c r="AA230" s="69"/>
      <c r="AB230" s="69" t="s">
        <v>133</v>
      </c>
      <c r="AC230" s="69" t="s">
        <v>133</v>
      </c>
      <c r="AD230" s="3"/>
      <c r="AE230" s="118">
        <f>IFERROR(INDEX(Last6M_AvgSales_Ref!$B$2:$B$12659,MATCH(D230,Last6M_AvgSales_Ref!$A$2:$A$12659,0)),"")</f>
        <v>30.5</v>
      </c>
    </row>
    <row r="231" spans="1:31" ht="14.25" customHeight="1">
      <c r="A231" s="69" t="s">
        <v>133</v>
      </c>
      <c r="B231" s="71" t="s">
        <v>37</v>
      </c>
      <c r="C231" s="71" t="s">
        <v>1076</v>
      </c>
      <c r="D231" s="71">
        <v>1000002980</v>
      </c>
      <c r="E231" s="71" t="s">
        <v>1077</v>
      </c>
      <c r="F231" s="73">
        <v>44830</v>
      </c>
      <c r="G231" s="66" t="str">
        <f t="shared" si="42"/>
        <v>Targeted Dealer</v>
      </c>
      <c r="H231" s="66"/>
      <c r="I231" s="67">
        <v>60</v>
      </c>
      <c r="J231" s="67">
        <f t="shared" si="43"/>
        <v>60</v>
      </c>
      <c r="K231" s="68">
        <v>50</v>
      </c>
      <c r="L231" s="68">
        <f t="shared" si="44"/>
        <v>10</v>
      </c>
      <c r="M231" s="68">
        <f t="shared" si="45"/>
        <v>83.333333333333343</v>
      </c>
      <c r="N231" s="96">
        <v>84</v>
      </c>
      <c r="O231" s="97" t="str">
        <f t="shared" si="46"/>
        <v>June</v>
      </c>
      <c r="P231" s="96">
        <f t="shared" si="47"/>
        <v>84</v>
      </c>
      <c r="Q231" s="98">
        <f t="shared" si="48"/>
        <v>-34</v>
      </c>
      <c r="R231" s="97" t="b">
        <f t="shared" si="49"/>
        <v>0</v>
      </c>
      <c r="S231" s="99" t="str">
        <f t="shared" si="50"/>
        <v>GROWTH</v>
      </c>
      <c r="T231" s="68">
        <v>11.5</v>
      </c>
      <c r="U231" s="100" t="str">
        <f t="shared" si="51"/>
        <v>May</v>
      </c>
      <c r="V231" s="68">
        <f t="shared" si="52"/>
        <v>11.5</v>
      </c>
      <c r="W231" s="101">
        <f t="shared" si="53"/>
        <v>38.5</v>
      </c>
      <c r="X231" s="102" t="b">
        <f t="shared" si="54"/>
        <v>0</v>
      </c>
      <c r="Y231" s="103" t="str">
        <f t="shared" si="55"/>
        <v>GROWTH</v>
      </c>
      <c r="Z231" s="74">
        <v>0</v>
      </c>
      <c r="AA231" s="69"/>
      <c r="AB231" s="69" t="s">
        <v>133</v>
      </c>
      <c r="AC231" s="69" t="s">
        <v>133</v>
      </c>
      <c r="AD231" s="3"/>
      <c r="AE231" s="118">
        <f>IFERROR(INDEX(Last6M_AvgSales_Ref!$B$2:$B$12659,MATCH(D231,Last6M_AvgSales_Ref!$A$2:$A$12659,0)),"")</f>
        <v>50.625</v>
      </c>
    </row>
    <row r="232" spans="1:31" ht="14.25" customHeight="1">
      <c r="A232" s="69" t="s">
        <v>133</v>
      </c>
      <c r="B232" s="71" t="s">
        <v>37</v>
      </c>
      <c r="C232" s="71" t="s">
        <v>1078</v>
      </c>
      <c r="D232" s="71">
        <v>1000003186</v>
      </c>
      <c r="E232" s="71" t="s">
        <v>1079</v>
      </c>
      <c r="F232" s="73">
        <v>44923</v>
      </c>
      <c r="G232" s="66" t="str">
        <f t="shared" si="42"/>
        <v>Targeted Dealer</v>
      </c>
      <c r="H232" s="66"/>
      <c r="I232" s="67">
        <v>140</v>
      </c>
      <c r="J232" s="67">
        <f t="shared" si="43"/>
        <v>140</v>
      </c>
      <c r="K232" s="68">
        <v>75.5</v>
      </c>
      <c r="L232" s="68">
        <f t="shared" si="44"/>
        <v>64.5</v>
      </c>
      <c r="M232" s="68">
        <f t="shared" si="45"/>
        <v>53.928571428571431</v>
      </c>
      <c r="N232" s="96">
        <v>47</v>
      </c>
      <c r="O232" s="97" t="str">
        <f t="shared" si="46"/>
        <v>June</v>
      </c>
      <c r="P232" s="96">
        <f t="shared" si="47"/>
        <v>47</v>
      </c>
      <c r="Q232" s="98">
        <f t="shared" si="48"/>
        <v>28.5</v>
      </c>
      <c r="R232" s="97" t="b">
        <f t="shared" si="49"/>
        <v>0</v>
      </c>
      <c r="S232" s="99" t="str">
        <f t="shared" si="50"/>
        <v>GROWTH</v>
      </c>
      <c r="T232" s="68">
        <v>130</v>
      </c>
      <c r="U232" s="100" t="str">
        <f t="shared" si="51"/>
        <v>May</v>
      </c>
      <c r="V232" s="68">
        <f t="shared" si="52"/>
        <v>130</v>
      </c>
      <c r="W232" s="101">
        <f t="shared" si="53"/>
        <v>-54.5</v>
      </c>
      <c r="X232" s="102" t="b">
        <f t="shared" si="54"/>
        <v>0</v>
      </c>
      <c r="Y232" s="103" t="str">
        <f t="shared" si="55"/>
        <v>GROWTH</v>
      </c>
      <c r="Z232" s="74">
        <v>0</v>
      </c>
      <c r="AA232" s="69"/>
      <c r="AB232" s="69" t="s">
        <v>133</v>
      </c>
      <c r="AC232" s="69" t="s">
        <v>133</v>
      </c>
      <c r="AD232" s="3"/>
      <c r="AE232" s="118">
        <f>IFERROR(INDEX(Last6M_AvgSales_Ref!$B$2:$B$12659,MATCH(D232,Last6M_AvgSales_Ref!$A$2:$A$12659,0)),"")</f>
        <v>74.5</v>
      </c>
    </row>
    <row r="233" spans="1:31" ht="14.25" customHeight="1">
      <c r="A233" s="69" t="s">
        <v>133</v>
      </c>
      <c r="B233" s="71" t="s">
        <v>37</v>
      </c>
      <c r="C233" s="71" t="s">
        <v>200</v>
      </c>
      <c r="D233" s="71">
        <v>1000003398</v>
      </c>
      <c r="E233" s="71" t="s">
        <v>201</v>
      </c>
      <c r="F233" s="73">
        <v>44985</v>
      </c>
      <c r="G233" s="66" t="str">
        <f t="shared" si="42"/>
        <v>Targeted Dealer</v>
      </c>
      <c r="H233" s="66"/>
      <c r="I233" s="67">
        <v>25</v>
      </c>
      <c r="J233" s="67">
        <f t="shared" si="43"/>
        <v>25</v>
      </c>
      <c r="K233" s="68">
        <v>0</v>
      </c>
      <c r="L233" s="68">
        <f t="shared" si="44"/>
        <v>25</v>
      </c>
      <c r="M233" s="68">
        <f t="shared" si="45"/>
        <v>0</v>
      </c>
      <c r="N233" s="96">
        <v>0</v>
      </c>
      <c r="O233" s="97" t="str">
        <f t="shared" si="46"/>
        <v>June</v>
      </c>
      <c r="P233" s="96">
        <f t="shared" si="47"/>
        <v>0</v>
      </c>
      <c r="Q233" s="98">
        <f t="shared" si="48"/>
        <v>0</v>
      </c>
      <c r="R233" s="97" t="b">
        <f t="shared" si="49"/>
        <v>0</v>
      </c>
      <c r="S233" s="99" t="b">
        <f t="shared" si="50"/>
        <v>0</v>
      </c>
      <c r="T233" s="68">
        <v>80</v>
      </c>
      <c r="U233" s="100" t="str">
        <f t="shared" si="51"/>
        <v>May</v>
      </c>
      <c r="V233" s="68">
        <f t="shared" si="52"/>
        <v>80</v>
      </c>
      <c r="W233" s="101">
        <f t="shared" si="53"/>
        <v>-80</v>
      </c>
      <c r="X233" s="102" t="b">
        <f t="shared" si="54"/>
        <v>0</v>
      </c>
      <c r="Y233" s="103" t="str">
        <f t="shared" si="55"/>
        <v>GROWTH</v>
      </c>
      <c r="Z233" s="74">
        <v>0</v>
      </c>
      <c r="AA233" s="69"/>
      <c r="AB233" s="69" t="s">
        <v>133</v>
      </c>
      <c r="AC233" s="69" t="s">
        <v>133</v>
      </c>
      <c r="AD233" s="3"/>
      <c r="AE233" s="118">
        <f>IFERROR(INDEX(Last6M_AvgSales_Ref!$B$2:$B$12659,MATCH(D233,Last6M_AvgSales_Ref!$A$2:$A$12659,0)),"")</f>
        <v>12.5</v>
      </c>
    </row>
    <row r="234" spans="1:31" ht="14.25" customHeight="1">
      <c r="A234" s="69" t="s">
        <v>133</v>
      </c>
      <c r="B234" s="71" t="s">
        <v>37</v>
      </c>
      <c r="C234" s="71" t="s">
        <v>1080</v>
      </c>
      <c r="D234" s="71">
        <v>1000003447</v>
      </c>
      <c r="E234" s="71" t="s">
        <v>1081</v>
      </c>
      <c r="F234" s="73">
        <v>45008</v>
      </c>
      <c r="G234" s="66" t="str">
        <f t="shared" si="42"/>
        <v>Targeted Dealer</v>
      </c>
      <c r="H234" s="66"/>
      <c r="I234" s="67">
        <v>25</v>
      </c>
      <c r="J234" s="67">
        <f t="shared" si="43"/>
        <v>25</v>
      </c>
      <c r="K234" s="68">
        <v>0</v>
      </c>
      <c r="L234" s="68">
        <f t="shared" si="44"/>
        <v>25</v>
      </c>
      <c r="M234" s="68">
        <f t="shared" si="45"/>
        <v>0</v>
      </c>
      <c r="N234" s="96">
        <v>25</v>
      </c>
      <c r="O234" s="97" t="str">
        <f t="shared" si="46"/>
        <v>June</v>
      </c>
      <c r="P234" s="96">
        <f t="shared" si="47"/>
        <v>25</v>
      </c>
      <c r="Q234" s="98">
        <f t="shared" si="48"/>
        <v>-25</v>
      </c>
      <c r="R234" s="97" t="b">
        <f t="shared" si="49"/>
        <v>0</v>
      </c>
      <c r="S234" s="99" t="str">
        <f t="shared" si="50"/>
        <v>GROWTH</v>
      </c>
      <c r="T234" s="68">
        <v>40</v>
      </c>
      <c r="U234" s="100" t="str">
        <f t="shared" si="51"/>
        <v>May</v>
      </c>
      <c r="V234" s="68">
        <f t="shared" si="52"/>
        <v>40</v>
      </c>
      <c r="W234" s="101">
        <f t="shared" si="53"/>
        <v>-40</v>
      </c>
      <c r="X234" s="102" t="b">
        <f t="shared" si="54"/>
        <v>0</v>
      </c>
      <c r="Y234" s="103" t="str">
        <f t="shared" si="55"/>
        <v>GROWTH</v>
      </c>
      <c r="Z234" s="74">
        <v>0</v>
      </c>
      <c r="AA234" s="69"/>
      <c r="AB234" s="69" t="s">
        <v>133</v>
      </c>
      <c r="AC234" s="69" t="s">
        <v>133</v>
      </c>
      <c r="AD234" s="3"/>
      <c r="AE234" s="118">
        <f>IFERROR(INDEX(Last6M_AvgSales_Ref!$B$2:$B$12659,MATCH(D234,Last6M_AvgSales_Ref!$A$2:$A$12659,0)),"")</f>
        <v>20.8333333333333</v>
      </c>
    </row>
    <row r="235" spans="1:31" ht="14.25" customHeight="1">
      <c r="A235" s="69" t="s">
        <v>133</v>
      </c>
      <c r="B235" s="71" t="s">
        <v>37</v>
      </c>
      <c r="C235" s="71" t="s">
        <v>202</v>
      </c>
      <c r="D235" s="71">
        <v>1000003493</v>
      </c>
      <c r="E235" s="71" t="s">
        <v>203</v>
      </c>
      <c r="F235" s="73">
        <v>45039</v>
      </c>
      <c r="G235" s="66" t="str">
        <f t="shared" si="42"/>
        <v>-</v>
      </c>
      <c r="H235" s="66"/>
      <c r="I235" s="67">
        <v>0</v>
      </c>
      <c r="J235" s="67">
        <f t="shared" si="43"/>
        <v>0</v>
      </c>
      <c r="K235" s="68">
        <v>16.5</v>
      </c>
      <c r="L235" s="68">
        <f t="shared" si="44"/>
        <v>-16.5</v>
      </c>
      <c r="M235" s="68" t="str">
        <f t="shared" si="45"/>
        <v>-</v>
      </c>
      <c r="N235" s="96">
        <v>1</v>
      </c>
      <c r="O235" s="97" t="str">
        <f t="shared" si="46"/>
        <v>June</v>
      </c>
      <c r="P235" s="96">
        <f t="shared" si="47"/>
        <v>1</v>
      </c>
      <c r="Q235" s="98">
        <f t="shared" si="48"/>
        <v>15.5</v>
      </c>
      <c r="R235" s="97" t="b">
        <f t="shared" si="49"/>
        <v>0</v>
      </c>
      <c r="S235" s="99" t="str">
        <f t="shared" si="50"/>
        <v>GROWTH</v>
      </c>
      <c r="T235" s="68">
        <v>0</v>
      </c>
      <c r="U235" s="100" t="str">
        <f t="shared" si="51"/>
        <v>May</v>
      </c>
      <c r="V235" s="68">
        <f t="shared" si="52"/>
        <v>0</v>
      </c>
      <c r="W235" s="101">
        <f t="shared" si="53"/>
        <v>16.5</v>
      </c>
      <c r="X235" s="102" t="b">
        <f t="shared" si="54"/>
        <v>0</v>
      </c>
      <c r="Y235" s="103" t="b">
        <f t="shared" si="55"/>
        <v>0</v>
      </c>
      <c r="Z235" s="74">
        <v>0</v>
      </c>
      <c r="AA235" s="69"/>
      <c r="AB235" s="69" t="s">
        <v>133</v>
      </c>
      <c r="AC235" s="69" t="s">
        <v>133</v>
      </c>
      <c r="AD235" s="3"/>
      <c r="AE235" s="118">
        <f>IFERROR(INDEX(Last6M_AvgSales_Ref!$B$2:$B$12659,MATCH(D235,Last6M_AvgSales_Ref!$A$2:$A$12659,0)),"")</f>
        <v>2.0833333333333299</v>
      </c>
    </row>
    <row r="236" spans="1:31" ht="14.25" customHeight="1">
      <c r="A236" s="74" t="s">
        <v>133</v>
      </c>
      <c r="B236" s="78" t="s">
        <v>37</v>
      </c>
      <c r="C236" s="78" t="s">
        <v>204</v>
      </c>
      <c r="D236" s="78">
        <v>1000004034</v>
      </c>
      <c r="E236" s="78" t="s">
        <v>205</v>
      </c>
      <c r="F236" s="73">
        <v>45478</v>
      </c>
      <c r="G236" s="66" t="str">
        <f t="shared" si="42"/>
        <v>Targeted Dealer</v>
      </c>
      <c r="H236" s="66"/>
      <c r="I236" s="67">
        <v>20</v>
      </c>
      <c r="J236" s="67">
        <f t="shared" si="43"/>
        <v>20</v>
      </c>
      <c r="K236" s="68">
        <v>0</v>
      </c>
      <c r="L236" s="68">
        <f t="shared" si="44"/>
        <v>20</v>
      </c>
      <c r="M236" s="68">
        <f t="shared" si="45"/>
        <v>0</v>
      </c>
      <c r="N236" s="96">
        <v>2.5</v>
      </c>
      <c r="O236" s="97" t="str">
        <f t="shared" si="46"/>
        <v>June</v>
      </c>
      <c r="P236" s="96">
        <f t="shared" si="47"/>
        <v>2.5</v>
      </c>
      <c r="Q236" s="98">
        <f t="shared" si="48"/>
        <v>-2.5</v>
      </c>
      <c r="R236" s="97" t="b">
        <f t="shared" si="49"/>
        <v>0</v>
      </c>
      <c r="S236" s="99" t="str">
        <f t="shared" si="50"/>
        <v>GROWTH</v>
      </c>
      <c r="T236" s="68">
        <v>25</v>
      </c>
      <c r="U236" s="100" t="str">
        <f t="shared" si="51"/>
        <v>May</v>
      </c>
      <c r="V236" s="68">
        <f t="shared" si="52"/>
        <v>25</v>
      </c>
      <c r="W236" s="101">
        <f t="shared" si="53"/>
        <v>-25</v>
      </c>
      <c r="X236" s="102" t="b">
        <f t="shared" si="54"/>
        <v>0</v>
      </c>
      <c r="Y236" s="103" t="str">
        <f t="shared" si="55"/>
        <v>GROWTH</v>
      </c>
      <c r="Z236" s="74">
        <v>0</v>
      </c>
      <c r="AA236" s="69"/>
      <c r="AB236" s="69" t="s">
        <v>133</v>
      </c>
      <c r="AC236" s="74" t="s">
        <v>133</v>
      </c>
      <c r="AD236" s="3"/>
      <c r="AE236" s="118">
        <f>IFERROR(INDEX(Last6M_AvgSales_Ref!$B$2:$B$12659,MATCH(D236,Last6M_AvgSales_Ref!$A$2:$A$12659,0)),"")</f>
        <v>5.5</v>
      </c>
    </row>
    <row r="237" spans="1:31" ht="14.25" customHeight="1">
      <c r="A237" s="69" t="s">
        <v>133</v>
      </c>
      <c r="B237" s="71" t="s">
        <v>40</v>
      </c>
      <c r="C237" s="71" t="s">
        <v>1082</v>
      </c>
      <c r="D237" s="71">
        <v>1000000268</v>
      </c>
      <c r="E237" s="72" t="s">
        <v>1083</v>
      </c>
      <c r="F237" s="73">
        <v>38384</v>
      </c>
      <c r="G237" s="66" t="str">
        <f t="shared" si="42"/>
        <v>Targeted Dealer</v>
      </c>
      <c r="H237" s="66"/>
      <c r="I237" s="67">
        <v>20</v>
      </c>
      <c r="J237" s="67">
        <f t="shared" si="43"/>
        <v>20</v>
      </c>
      <c r="K237" s="68">
        <v>0</v>
      </c>
      <c r="L237" s="68">
        <f t="shared" si="44"/>
        <v>20</v>
      </c>
      <c r="M237" s="68">
        <f t="shared" si="45"/>
        <v>0</v>
      </c>
      <c r="N237" s="96">
        <v>15</v>
      </c>
      <c r="O237" s="97" t="str">
        <f t="shared" si="46"/>
        <v>June</v>
      </c>
      <c r="P237" s="96">
        <f t="shared" si="47"/>
        <v>15</v>
      </c>
      <c r="Q237" s="98">
        <f t="shared" si="48"/>
        <v>-15</v>
      </c>
      <c r="R237" s="97" t="b">
        <f t="shared" si="49"/>
        <v>0</v>
      </c>
      <c r="S237" s="99" t="str">
        <f t="shared" si="50"/>
        <v>GROWTH</v>
      </c>
      <c r="T237" s="68">
        <v>0</v>
      </c>
      <c r="U237" s="100" t="str">
        <f t="shared" si="51"/>
        <v>May</v>
      </c>
      <c r="V237" s="68">
        <f t="shared" si="52"/>
        <v>0</v>
      </c>
      <c r="W237" s="101">
        <f t="shared" si="53"/>
        <v>0</v>
      </c>
      <c r="X237" s="102" t="b">
        <f t="shared" si="54"/>
        <v>0</v>
      </c>
      <c r="Y237" s="103" t="b">
        <f t="shared" si="55"/>
        <v>0</v>
      </c>
      <c r="Z237" s="74">
        <v>0</v>
      </c>
      <c r="AA237" s="69"/>
      <c r="AB237" s="69" t="s">
        <v>133</v>
      </c>
      <c r="AC237" s="69" t="s">
        <v>133</v>
      </c>
      <c r="AD237" s="3"/>
      <c r="AE237" s="118">
        <f>IFERROR(INDEX(Last6M_AvgSales_Ref!$B$2:$B$12659,MATCH(D237,Last6M_AvgSales_Ref!$A$2:$A$12659,0)),"")</f>
        <v>17.5</v>
      </c>
    </row>
    <row r="238" spans="1:31" ht="14.25" customHeight="1">
      <c r="A238" s="69" t="s">
        <v>133</v>
      </c>
      <c r="B238" s="71" t="s">
        <v>40</v>
      </c>
      <c r="C238" s="71" t="s">
        <v>1084</v>
      </c>
      <c r="D238" s="71">
        <v>1000000263</v>
      </c>
      <c r="E238" s="72" t="s">
        <v>1085</v>
      </c>
      <c r="F238" s="73">
        <v>39562</v>
      </c>
      <c r="G238" s="66" t="str">
        <f t="shared" si="42"/>
        <v>Targeted Dealer</v>
      </c>
      <c r="H238" s="66"/>
      <c r="I238" s="67">
        <v>20</v>
      </c>
      <c r="J238" s="67">
        <f t="shared" si="43"/>
        <v>20</v>
      </c>
      <c r="K238" s="68">
        <v>0</v>
      </c>
      <c r="L238" s="68">
        <f t="shared" si="44"/>
        <v>20</v>
      </c>
      <c r="M238" s="68">
        <f t="shared" si="45"/>
        <v>0</v>
      </c>
      <c r="N238" s="96">
        <v>20</v>
      </c>
      <c r="O238" s="97" t="str">
        <f t="shared" si="46"/>
        <v>June</v>
      </c>
      <c r="P238" s="96">
        <f t="shared" si="47"/>
        <v>20</v>
      </c>
      <c r="Q238" s="98">
        <f t="shared" si="48"/>
        <v>-20</v>
      </c>
      <c r="R238" s="97" t="b">
        <f t="shared" si="49"/>
        <v>0</v>
      </c>
      <c r="S238" s="99" t="str">
        <f t="shared" si="50"/>
        <v>GROWTH</v>
      </c>
      <c r="T238" s="68">
        <v>20</v>
      </c>
      <c r="U238" s="100" t="str">
        <f t="shared" si="51"/>
        <v>May</v>
      </c>
      <c r="V238" s="68">
        <f t="shared" si="52"/>
        <v>20</v>
      </c>
      <c r="W238" s="101">
        <f t="shared" si="53"/>
        <v>-20</v>
      </c>
      <c r="X238" s="102" t="b">
        <f t="shared" si="54"/>
        <v>0</v>
      </c>
      <c r="Y238" s="103" t="str">
        <f t="shared" si="55"/>
        <v>GROWTH</v>
      </c>
      <c r="Z238" s="74">
        <v>0</v>
      </c>
      <c r="AA238" s="69"/>
      <c r="AB238" s="69" t="s">
        <v>133</v>
      </c>
      <c r="AC238" s="69" t="s">
        <v>133</v>
      </c>
      <c r="AD238" s="3"/>
      <c r="AE238" s="118">
        <f>IFERROR(INDEX(Last6M_AvgSales_Ref!$B$2:$B$12659,MATCH(D238,Last6M_AvgSales_Ref!$A$2:$A$12659,0)),"")</f>
        <v>19.1666666666667</v>
      </c>
    </row>
    <row r="239" spans="1:31" ht="14.25" customHeight="1">
      <c r="A239" s="69" t="s">
        <v>133</v>
      </c>
      <c r="B239" s="71" t="s">
        <v>40</v>
      </c>
      <c r="C239" s="71" t="s">
        <v>1086</v>
      </c>
      <c r="D239" s="71">
        <v>1000000277</v>
      </c>
      <c r="E239" s="72" t="s">
        <v>1087</v>
      </c>
      <c r="F239" s="73">
        <v>40101</v>
      </c>
      <c r="G239" s="66" t="str">
        <f t="shared" si="42"/>
        <v>Targeted Dealer</v>
      </c>
      <c r="H239" s="66"/>
      <c r="I239" s="67">
        <v>920</v>
      </c>
      <c r="J239" s="67">
        <f t="shared" si="43"/>
        <v>920</v>
      </c>
      <c r="K239" s="68">
        <v>1064</v>
      </c>
      <c r="L239" s="68">
        <f t="shared" si="44"/>
        <v>-144</v>
      </c>
      <c r="M239" s="68">
        <f t="shared" si="45"/>
        <v>115.65217391304348</v>
      </c>
      <c r="N239" s="96">
        <v>923</v>
      </c>
      <c r="O239" s="97" t="str">
        <f t="shared" si="46"/>
        <v>June</v>
      </c>
      <c r="P239" s="96">
        <f t="shared" si="47"/>
        <v>923</v>
      </c>
      <c r="Q239" s="98">
        <f t="shared" si="48"/>
        <v>141</v>
      </c>
      <c r="R239" s="97" t="b">
        <f t="shared" si="49"/>
        <v>0</v>
      </c>
      <c r="S239" s="99" t="str">
        <f t="shared" si="50"/>
        <v>GROWTH</v>
      </c>
      <c r="T239" s="68">
        <v>820</v>
      </c>
      <c r="U239" s="100" t="str">
        <f t="shared" si="51"/>
        <v>May</v>
      </c>
      <c r="V239" s="68">
        <f t="shared" si="52"/>
        <v>820</v>
      </c>
      <c r="W239" s="101">
        <f t="shared" si="53"/>
        <v>244</v>
      </c>
      <c r="X239" s="102" t="b">
        <f t="shared" si="54"/>
        <v>0</v>
      </c>
      <c r="Y239" s="103" t="str">
        <f t="shared" si="55"/>
        <v>GROWTH</v>
      </c>
      <c r="Z239" s="74">
        <v>0</v>
      </c>
      <c r="AA239" s="69"/>
      <c r="AB239" s="69" t="s">
        <v>133</v>
      </c>
      <c r="AC239" s="69" t="s">
        <v>133</v>
      </c>
      <c r="AD239" s="3"/>
      <c r="AE239" s="118">
        <f>IFERROR(INDEX(Last6M_AvgSales_Ref!$B$2:$B$12659,MATCH(D239,Last6M_AvgSales_Ref!$A$2:$A$12659,0)),"")</f>
        <v>917</v>
      </c>
    </row>
    <row r="240" spans="1:31" ht="14.25" customHeight="1">
      <c r="A240" s="69" t="s">
        <v>133</v>
      </c>
      <c r="B240" s="71" t="s">
        <v>40</v>
      </c>
      <c r="C240" s="71" t="s">
        <v>1088</v>
      </c>
      <c r="D240" s="71">
        <v>1000000261</v>
      </c>
      <c r="E240" s="72" t="s">
        <v>1089</v>
      </c>
      <c r="F240" s="73">
        <v>41482</v>
      </c>
      <c r="G240" s="66" t="str">
        <f t="shared" si="42"/>
        <v>-</v>
      </c>
      <c r="H240" s="66"/>
      <c r="I240" s="67">
        <v>0</v>
      </c>
      <c r="J240" s="67">
        <f t="shared" si="43"/>
        <v>0</v>
      </c>
      <c r="K240" s="68">
        <v>0</v>
      </c>
      <c r="L240" s="68">
        <f t="shared" si="44"/>
        <v>0</v>
      </c>
      <c r="M240" s="68" t="str">
        <f t="shared" si="45"/>
        <v>-</v>
      </c>
      <c r="N240" s="96">
        <v>0</v>
      </c>
      <c r="O240" s="97" t="str">
        <f t="shared" si="46"/>
        <v>June</v>
      </c>
      <c r="P240" s="96">
        <f t="shared" si="47"/>
        <v>0</v>
      </c>
      <c r="Q240" s="98">
        <f t="shared" si="48"/>
        <v>0</v>
      </c>
      <c r="R240" s="97" t="b">
        <f t="shared" si="49"/>
        <v>0</v>
      </c>
      <c r="S240" s="99" t="b">
        <f t="shared" si="50"/>
        <v>0</v>
      </c>
      <c r="T240" s="68">
        <v>0</v>
      </c>
      <c r="U240" s="100" t="str">
        <f t="shared" si="51"/>
        <v>May</v>
      </c>
      <c r="V240" s="68">
        <f t="shared" si="52"/>
        <v>0</v>
      </c>
      <c r="W240" s="101">
        <f t="shared" si="53"/>
        <v>0</v>
      </c>
      <c r="X240" s="102" t="b">
        <f t="shared" si="54"/>
        <v>0</v>
      </c>
      <c r="Y240" s="103" t="b">
        <f t="shared" si="55"/>
        <v>0</v>
      </c>
      <c r="Z240" s="74">
        <v>0</v>
      </c>
      <c r="AA240" s="69"/>
      <c r="AB240" s="69" t="s">
        <v>133</v>
      </c>
      <c r="AC240" s="69" t="s">
        <v>133</v>
      </c>
      <c r="AD240" s="3"/>
      <c r="AE240" s="118">
        <f>IFERROR(INDEX(Last6M_AvgSales_Ref!$B$2:$B$12659,MATCH(D240,Last6M_AvgSales_Ref!$A$2:$A$12659,0)),"")</f>
        <v>1.6666666666666701</v>
      </c>
    </row>
    <row r="241" spans="1:31" ht="14.25" customHeight="1">
      <c r="A241" s="69" t="s">
        <v>133</v>
      </c>
      <c r="B241" s="71" t="s">
        <v>40</v>
      </c>
      <c r="C241" s="71" t="s">
        <v>206</v>
      </c>
      <c r="D241" s="71">
        <v>1000000262</v>
      </c>
      <c r="E241" s="72" t="s">
        <v>207</v>
      </c>
      <c r="F241" s="73">
        <v>41971</v>
      </c>
      <c r="G241" s="66" t="str">
        <f t="shared" si="42"/>
        <v>-</v>
      </c>
      <c r="H241" s="66"/>
      <c r="I241" s="67">
        <v>0</v>
      </c>
      <c r="J241" s="67">
        <f t="shared" si="43"/>
        <v>0</v>
      </c>
      <c r="K241" s="68">
        <v>0</v>
      </c>
      <c r="L241" s="68">
        <f t="shared" si="44"/>
        <v>0</v>
      </c>
      <c r="M241" s="68" t="str">
        <f t="shared" si="45"/>
        <v>-</v>
      </c>
      <c r="N241" s="96">
        <v>0</v>
      </c>
      <c r="O241" s="97" t="str">
        <f t="shared" si="46"/>
        <v>June</v>
      </c>
      <c r="P241" s="96">
        <f t="shared" si="47"/>
        <v>0</v>
      </c>
      <c r="Q241" s="98">
        <f t="shared" si="48"/>
        <v>0</v>
      </c>
      <c r="R241" s="97" t="b">
        <f t="shared" si="49"/>
        <v>0</v>
      </c>
      <c r="S241" s="99" t="b">
        <f t="shared" si="50"/>
        <v>0</v>
      </c>
      <c r="T241" s="68">
        <v>0</v>
      </c>
      <c r="U241" s="100" t="str">
        <f t="shared" si="51"/>
        <v>May</v>
      </c>
      <c r="V241" s="68">
        <f t="shared" si="52"/>
        <v>0</v>
      </c>
      <c r="W241" s="101">
        <f t="shared" si="53"/>
        <v>0</v>
      </c>
      <c r="X241" s="102" t="b">
        <f t="shared" si="54"/>
        <v>0</v>
      </c>
      <c r="Y241" s="103" t="b">
        <f t="shared" si="55"/>
        <v>0</v>
      </c>
      <c r="Z241" s="74">
        <v>0</v>
      </c>
      <c r="AA241" s="69"/>
      <c r="AB241" s="69" t="s">
        <v>133</v>
      </c>
      <c r="AC241" s="69" t="s">
        <v>133</v>
      </c>
      <c r="AD241" s="3"/>
      <c r="AE241" s="118">
        <f>IFERROR(INDEX(Last6M_AvgSales_Ref!$B$2:$B$12659,MATCH(D241,Last6M_AvgSales_Ref!$A$2:$A$12659,0)),"")</f>
        <v>6.6666666666666696</v>
      </c>
    </row>
    <row r="242" spans="1:31" ht="14.25" customHeight="1">
      <c r="A242" s="69" t="s">
        <v>133</v>
      </c>
      <c r="B242" s="71" t="s">
        <v>40</v>
      </c>
      <c r="C242" s="71" t="s">
        <v>1090</v>
      </c>
      <c r="D242" s="71">
        <v>1000000266</v>
      </c>
      <c r="E242" s="72" t="s">
        <v>1091</v>
      </c>
      <c r="F242" s="73">
        <v>42522</v>
      </c>
      <c r="G242" s="66" t="str">
        <f t="shared" si="42"/>
        <v>Targeted Dealer</v>
      </c>
      <c r="H242" s="66"/>
      <c r="I242" s="67">
        <v>370</v>
      </c>
      <c r="J242" s="67">
        <f t="shared" si="43"/>
        <v>370</v>
      </c>
      <c r="K242" s="68">
        <v>462</v>
      </c>
      <c r="L242" s="68">
        <f t="shared" si="44"/>
        <v>-92</v>
      </c>
      <c r="M242" s="68">
        <f t="shared" si="45"/>
        <v>124.86486486486486</v>
      </c>
      <c r="N242" s="96">
        <v>448</v>
      </c>
      <c r="O242" s="97" t="str">
        <f t="shared" si="46"/>
        <v>June</v>
      </c>
      <c r="P242" s="96">
        <f t="shared" si="47"/>
        <v>448</v>
      </c>
      <c r="Q242" s="98">
        <f t="shared" si="48"/>
        <v>14</v>
      </c>
      <c r="R242" s="97" t="b">
        <f t="shared" si="49"/>
        <v>0</v>
      </c>
      <c r="S242" s="99" t="str">
        <f t="shared" si="50"/>
        <v>GROWTH</v>
      </c>
      <c r="T242" s="68">
        <v>225</v>
      </c>
      <c r="U242" s="100" t="str">
        <f t="shared" si="51"/>
        <v>May</v>
      </c>
      <c r="V242" s="68">
        <f t="shared" si="52"/>
        <v>225</v>
      </c>
      <c r="W242" s="101">
        <f t="shared" si="53"/>
        <v>237</v>
      </c>
      <c r="X242" s="102" t="b">
        <f t="shared" si="54"/>
        <v>0</v>
      </c>
      <c r="Y242" s="103" t="str">
        <f t="shared" si="55"/>
        <v>GROWTH</v>
      </c>
      <c r="Z242" s="74">
        <v>0</v>
      </c>
      <c r="AA242" s="69"/>
      <c r="AB242" s="69" t="s">
        <v>133</v>
      </c>
      <c r="AC242" s="69" t="s">
        <v>133</v>
      </c>
      <c r="AD242" s="3"/>
      <c r="AE242" s="118">
        <f>IFERROR(INDEX(Last6M_AvgSales_Ref!$B$2:$B$12659,MATCH(D242,Last6M_AvgSales_Ref!$A$2:$A$12659,0)),"")</f>
        <v>463.66666666666703</v>
      </c>
    </row>
    <row r="243" spans="1:31" ht="14.25" customHeight="1">
      <c r="A243" s="69" t="s">
        <v>133</v>
      </c>
      <c r="B243" s="71" t="s">
        <v>40</v>
      </c>
      <c r="C243" s="71" t="s">
        <v>1092</v>
      </c>
      <c r="D243" s="71">
        <v>1000000260</v>
      </c>
      <c r="E243" s="72" t="s">
        <v>1093</v>
      </c>
      <c r="F243" s="73">
        <v>43021</v>
      </c>
      <c r="G243" s="66" t="str">
        <f t="shared" si="42"/>
        <v>Targeted Dealer</v>
      </c>
      <c r="H243" s="66"/>
      <c r="I243" s="67">
        <v>80</v>
      </c>
      <c r="J243" s="67">
        <f t="shared" si="43"/>
        <v>80</v>
      </c>
      <c r="K243" s="68">
        <v>90</v>
      </c>
      <c r="L243" s="68">
        <f t="shared" si="44"/>
        <v>-10</v>
      </c>
      <c r="M243" s="68">
        <f t="shared" si="45"/>
        <v>112.5</v>
      </c>
      <c r="N243" s="96">
        <v>62</v>
      </c>
      <c r="O243" s="97" t="str">
        <f t="shared" si="46"/>
        <v>June</v>
      </c>
      <c r="P243" s="96">
        <f t="shared" si="47"/>
        <v>62</v>
      </c>
      <c r="Q243" s="98">
        <f t="shared" si="48"/>
        <v>28</v>
      </c>
      <c r="R243" s="97" t="b">
        <f t="shared" si="49"/>
        <v>0</v>
      </c>
      <c r="S243" s="99" t="str">
        <f t="shared" si="50"/>
        <v>GROWTH</v>
      </c>
      <c r="T243" s="68">
        <v>70</v>
      </c>
      <c r="U243" s="100" t="str">
        <f t="shared" si="51"/>
        <v>May</v>
      </c>
      <c r="V243" s="68">
        <f t="shared" si="52"/>
        <v>70</v>
      </c>
      <c r="W243" s="101">
        <f t="shared" si="53"/>
        <v>20</v>
      </c>
      <c r="X243" s="102" t="b">
        <f t="shared" si="54"/>
        <v>0</v>
      </c>
      <c r="Y243" s="103" t="str">
        <f t="shared" si="55"/>
        <v>GROWTH</v>
      </c>
      <c r="Z243" s="74">
        <v>0</v>
      </c>
      <c r="AA243" s="69"/>
      <c r="AB243" s="69" t="s">
        <v>133</v>
      </c>
      <c r="AC243" s="69" t="s">
        <v>133</v>
      </c>
      <c r="AD243" s="3"/>
      <c r="AE243" s="118">
        <f>IFERROR(INDEX(Last6M_AvgSales_Ref!$B$2:$B$12659,MATCH(D243,Last6M_AvgSales_Ref!$A$2:$A$12659,0)),"")</f>
        <v>85.5</v>
      </c>
    </row>
    <row r="244" spans="1:31" ht="14.25" customHeight="1">
      <c r="A244" s="69" t="s">
        <v>133</v>
      </c>
      <c r="B244" s="71" t="s">
        <v>40</v>
      </c>
      <c r="C244" s="71" t="s">
        <v>1094</v>
      </c>
      <c r="D244" s="71">
        <v>1000000839</v>
      </c>
      <c r="E244" s="72" t="s">
        <v>1095</v>
      </c>
      <c r="F244" s="73">
        <v>43623</v>
      </c>
      <c r="G244" s="66" t="str">
        <f t="shared" si="42"/>
        <v>Targeted Dealer</v>
      </c>
      <c r="H244" s="66"/>
      <c r="I244" s="67">
        <v>50</v>
      </c>
      <c r="J244" s="67">
        <f t="shared" si="43"/>
        <v>50</v>
      </c>
      <c r="K244" s="68">
        <v>50</v>
      </c>
      <c r="L244" s="68">
        <f t="shared" si="44"/>
        <v>0</v>
      </c>
      <c r="M244" s="68">
        <f t="shared" si="45"/>
        <v>100</v>
      </c>
      <c r="N244" s="96">
        <v>30</v>
      </c>
      <c r="O244" s="97" t="str">
        <f t="shared" si="46"/>
        <v>June</v>
      </c>
      <c r="P244" s="96">
        <f t="shared" si="47"/>
        <v>30</v>
      </c>
      <c r="Q244" s="98">
        <f t="shared" si="48"/>
        <v>20</v>
      </c>
      <c r="R244" s="97" t="b">
        <f t="shared" si="49"/>
        <v>0</v>
      </c>
      <c r="S244" s="99" t="str">
        <f t="shared" si="50"/>
        <v>GROWTH</v>
      </c>
      <c r="T244" s="68">
        <v>70</v>
      </c>
      <c r="U244" s="100" t="str">
        <f t="shared" si="51"/>
        <v>May</v>
      </c>
      <c r="V244" s="68">
        <f t="shared" si="52"/>
        <v>70</v>
      </c>
      <c r="W244" s="101">
        <f t="shared" si="53"/>
        <v>-20</v>
      </c>
      <c r="X244" s="102" t="b">
        <f t="shared" si="54"/>
        <v>0</v>
      </c>
      <c r="Y244" s="103" t="str">
        <f t="shared" si="55"/>
        <v>GROWTH</v>
      </c>
      <c r="Z244" s="74">
        <v>0</v>
      </c>
      <c r="AA244" s="69"/>
      <c r="AB244" s="69" t="s">
        <v>133</v>
      </c>
      <c r="AC244" s="69" t="s">
        <v>133</v>
      </c>
      <c r="AD244" s="3"/>
      <c r="AE244" s="118">
        <f>IFERROR(INDEX(Last6M_AvgSales_Ref!$B$2:$B$12659,MATCH(D244,Last6M_AvgSales_Ref!$A$2:$A$12659,0)),"")</f>
        <v>35.8333333333333</v>
      </c>
    </row>
    <row r="245" spans="1:31" ht="14.25" customHeight="1">
      <c r="A245" s="69" t="s">
        <v>133</v>
      </c>
      <c r="B245" s="71" t="s">
        <v>40</v>
      </c>
      <c r="C245" s="71" t="s">
        <v>1096</v>
      </c>
      <c r="D245" s="71">
        <v>1000000256</v>
      </c>
      <c r="E245" s="72" t="s">
        <v>1097</v>
      </c>
      <c r="F245" s="73">
        <v>43754</v>
      </c>
      <c r="G245" s="66" t="str">
        <f t="shared" si="42"/>
        <v>Targeted Dealer</v>
      </c>
      <c r="H245" s="66"/>
      <c r="I245" s="67">
        <v>30</v>
      </c>
      <c r="J245" s="67">
        <f t="shared" si="43"/>
        <v>30</v>
      </c>
      <c r="K245" s="68">
        <v>30</v>
      </c>
      <c r="L245" s="68">
        <f t="shared" si="44"/>
        <v>0</v>
      </c>
      <c r="M245" s="68">
        <f t="shared" si="45"/>
        <v>100</v>
      </c>
      <c r="N245" s="96">
        <v>0</v>
      </c>
      <c r="O245" s="97" t="str">
        <f t="shared" si="46"/>
        <v>June</v>
      </c>
      <c r="P245" s="96">
        <f t="shared" si="47"/>
        <v>0</v>
      </c>
      <c r="Q245" s="98">
        <f t="shared" si="48"/>
        <v>30</v>
      </c>
      <c r="R245" s="97" t="b">
        <f t="shared" si="49"/>
        <v>0</v>
      </c>
      <c r="S245" s="99" t="b">
        <f t="shared" si="50"/>
        <v>0</v>
      </c>
      <c r="T245" s="68">
        <v>50</v>
      </c>
      <c r="U245" s="100" t="str">
        <f t="shared" si="51"/>
        <v>May</v>
      </c>
      <c r="V245" s="68">
        <f t="shared" si="52"/>
        <v>50</v>
      </c>
      <c r="W245" s="101">
        <f t="shared" si="53"/>
        <v>-20</v>
      </c>
      <c r="X245" s="102" t="b">
        <f t="shared" si="54"/>
        <v>0</v>
      </c>
      <c r="Y245" s="103" t="str">
        <f t="shared" si="55"/>
        <v>GROWTH</v>
      </c>
      <c r="Z245" s="74">
        <v>0</v>
      </c>
      <c r="AA245" s="69"/>
      <c r="AB245" s="69" t="s">
        <v>133</v>
      </c>
      <c r="AC245" s="69" t="s">
        <v>133</v>
      </c>
      <c r="AD245" s="3"/>
      <c r="AE245" s="118">
        <f>IFERROR(INDEX(Last6M_AvgSales_Ref!$B$2:$B$12659,MATCH(D245,Last6M_AvgSales_Ref!$A$2:$A$12659,0)),"")</f>
        <v>27.5</v>
      </c>
    </row>
    <row r="246" spans="1:31" ht="14.25" customHeight="1">
      <c r="A246" s="69" t="s">
        <v>133</v>
      </c>
      <c r="B246" s="71" t="s">
        <v>40</v>
      </c>
      <c r="C246" s="71" t="s">
        <v>1098</v>
      </c>
      <c r="D246" s="71">
        <v>1000000265</v>
      </c>
      <c r="E246" s="72" t="s">
        <v>1099</v>
      </c>
      <c r="F246" s="73">
        <v>43893</v>
      </c>
      <c r="G246" s="66" t="str">
        <f t="shared" si="42"/>
        <v>Targeted Dealer</v>
      </c>
      <c r="H246" s="66"/>
      <c r="I246" s="67">
        <v>20</v>
      </c>
      <c r="J246" s="67">
        <f t="shared" si="43"/>
        <v>20</v>
      </c>
      <c r="K246" s="68">
        <v>0</v>
      </c>
      <c r="L246" s="68">
        <f t="shared" si="44"/>
        <v>20</v>
      </c>
      <c r="M246" s="68">
        <f t="shared" si="45"/>
        <v>0</v>
      </c>
      <c r="N246" s="96">
        <v>20</v>
      </c>
      <c r="O246" s="97" t="str">
        <f t="shared" si="46"/>
        <v>June</v>
      </c>
      <c r="P246" s="96">
        <f t="shared" si="47"/>
        <v>20</v>
      </c>
      <c r="Q246" s="98">
        <f t="shared" si="48"/>
        <v>-20</v>
      </c>
      <c r="R246" s="97" t="b">
        <f t="shared" si="49"/>
        <v>0</v>
      </c>
      <c r="S246" s="99" t="str">
        <f t="shared" si="50"/>
        <v>GROWTH</v>
      </c>
      <c r="T246" s="68">
        <v>20</v>
      </c>
      <c r="U246" s="100" t="str">
        <f t="shared" si="51"/>
        <v>May</v>
      </c>
      <c r="V246" s="68">
        <f t="shared" si="52"/>
        <v>20</v>
      </c>
      <c r="W246" s="101">
        <f t="shared" si="53"/>
        <v>-20</v>
      </c>
      <c r="X246" s="102" t="b">
        <f t="shared" si="54"/>
        <v>0</v>
      </c>
      <c r="Y246" s="103" t="str">
        <f t="shared" si="55"/>
        <v>GROWTH</v>
      </c>
      <c r="Z246" s="74">
        <v>0</v>
      </c>
      <c r="AA246" s="69"/>
      <c r="AB246" s="69" t="s">
        <v>133</v>
      </c>
      <c r="AC246" s="69" t="s">
        <v>133</v>
      </c>
      <c r="AD246" s="3"/>
      <c r="AE246" s="118">
        <f>IFERROR(INDEX(Last6M_AvgSales_Ref!$B$2:$B$12659,MATCH(D246,Last6M_AvgSales_Ref!$A$2:$A$12659,0)),"")</f>
        <v>20</v>
      </c>
    </row>
    <row r="247" spans="1:31" ht="14.25" customHeight="1">
      <c r="A247" s="69" t="s">
        <v>133</v>
      </c>
      <c r="B247" s="71" t="s">
        <v>40</v>
      </c>
      <c r="C247" s="71" t="s">
        <v>1100</v>
      </c>
      <c r="D247" s="71">
        <v>1000000258</v>
      </c>
      <c r="E247" s="72" t="s">
        <v>1101</v>
      </c>
      <c r="F247" s="73">
        <v>44001</v>
      </c>
      <c r="G247" s="66" t="str">
        <f t="shared" si="42"/>
        <v>Targeted Dealer</v>
      </c>
      <c r="H247" s="66"/>
      <c r="I247" s="67">
        <v>80</v>
      </c>
      <c r="J247" s="67">
        <f t="shared" si="43"/>
        <v>80</v>
      </c>
      <c r="K247" s="68">
        <v>90</v>
      </c>
      <c r="L247" s="68">
        <f t="shared" si="44"/>
        <v>-10</v>
      </c>
      <c r="M247" s="68">
        <f t="shared" si="45"/>
        <v>112.5</v>
      </c>
      <c r="N247" s="96">
        <v>90</v>
      </c>
      <c r="O247" s="97" t="str">
        <f t="shared" si="46"/>
        <v>June</v>
      </c>
      <c r="P247" s="96">
        <f t="shared" si="47"/>
        <v>90</v>
      </c>
      <c r="Q247" s="98">
        <f t="shared" si="48"/>
        <v>0</v>
      </c>
      <c r="R247" s="97" t="b">
        <f t="shared" si="49"/>
        <v>0</v>
      </c>
      <c r="S247" s="99" t="str">
        <f t="shared" si="50"/>
        <v>GROWTH</v>
      </c>
      <c r="T247" s="68">
        <v>74</v>
      </c>
      <c r="U247" s="100" t="str">
        <f t="shared" si="51"/>
        <v>May</v>
      </c>
      <c r="V247" s="68">
        <f t="shared" si="52"/>
        <v>74</v>
      </c>
      <c r="W247" s="101">
        <f t="shared" si="53"/>
        <v>16</v>
      </c>
      <c r="X247" s="102" t="b">
        <f t="shared" si="54"/>
        <v>0</v>
      </c>
      <c r="Y247" s="103" t="str">
        <f t="shared" si="55"/>
        <v>GROWTH</v>
      </c>
      <c r="Z247" s="74">
        <v>0</v>
      </c>
      <c r="AA247" s="69"/>
      <c r="AB247" s="69" t="s">
        <v>133</v>
      </c>
      <c r="AC247" s="69" t="s">
        <v>133</v>
      </c>
      <c r="AD247" s="3"/>
      <c r="AE247" s="118">
        <f>IFERROR(INDEX(Last6M_AvgSales_Ref!$B$2:$B$12659,MATCH(D247,Last6M_AvgSales_Ref!$A$2:$A$12659,0)),"")</f>
        <v>83.3333333333333</v>
      </c>
    </row>
    <row r="248" spans="1:31" ht="14.25" customHeight="1">
      <c r="A248" s="69" t="s">
        <v>133</v>
      </c>
      <c r="B248" s="71" t="s">
        <v>40</v>
      </c>
      <c r="C248" s="71" t="s">
        <v>1102</v>
      </c>
      <c r="D248" s="71">
        <v>1000000279</v>
      </c>
      <c r="E248" s="72" t="s">
        <v>1103</v>
      </c>
      <c r="F248" s="73">
        <v>44144</v>
      </c>
      <c r="G248" s="66" t="str">
        <f t="shared" si="42"/>
        <v>Targeted Dealer</v>
      </c>
      <c r="H248" s="66"/>
      <c r="I248" s="67">
        <v>20</v>
      </c>
      <c r="J248" s="67">
        <f t="shared" si="43"/>
        <v>20</v>
      </c>
      <c r="K248" s="68">
        <v>20</v>
      </c>
      <c r="L248" s="68">
        <f t="shared" si="44"/>
        <v>0</v>
      </c>
      <c r="M248" s="68">
        <f t="shared" si="45"/>
        <v>100</v>
      </c>
      <c r="N248" s="96">
        <v>40</v>
      </c>
      <c r="O248" s="97" t="str">
        <f t="shared" si="46"/>
        <v>June</v>
      </c>
      <c r="P248" s="96">
        <f t="shared" si="47"/>
        <v>40</v>
      </c>
      <c r="Q248" s="98">
        <f t="shared" si="48"/>
        <v>-20</v>
      </c>
      <c r="R248" s="97" t="b">
        <f t="shared" si="49"/>
        <v>0</v>
      </c>
      <c r="S248" s="99" t="str">
        <f t="shared" si="50"/>
        <v>GROWTH</v>
      </c>
      <c r="T248" s="68">
        <v>40</v>
      </c>
      <c r="U248" s="100" t="str">
        <f t="shared" si="51"/>
        <v>May</v>
      </c>
      <c r="V248" s="68">
        <f t="shared" si="52"/>
        <v>40</v>
      </c>
      <c r="W248" s="101">
        <f t="shared" si="53"/>
        <v>-20</v>
      </c>
      <c r="X248" s="102" t="b">
        <f t="shared" si="54"/>
        <v>0</v>
      </c>
      <c r="Y248" s="103" t="str">
        <f t="shared" si="55"/>
        <v>GROWTH</v>
      </c>
      <c r="Z248" s="74">
        <v>0</v>
      </c>
      <c r="AA248" s="69"/>
      <c r="AB248" s="69" t="s">
        <v>133</v>
      </c>
      <c r="AC248" s="69" t="s">
        <v>133</v>
      </c>
      <c r="AD248" s="3"/>
      <c r="AE248" s="118">
        <f>IFERROR(INDEX(Last6M_AvgSales_Ref!$B$2:$B$12659,MATCH(D248,Last6M_AvgSales_Ref!$A$2:$A$12659,0)),"")</f>
        <v>33.1666666666667</v>
      </c>
    </row>
    <row r="249" spans="1:31" ht="14.25" customHeight="1">
      <c r="A249" s="69" t="s">
        <v>133</v>
      </c>
      <c r="B249" s="71" t="s">
        <v>40</v>
      </c>
      <c r="C249" s="71" t="s">
        <v>1104</v>
      </c>
      <c r="D249" s="71">
        <v>1000000272</v>
      </c>
      <c r="E249" s="72" t="s">
        <v>1105</v>
      </c>
      <c r="F249" s="73">
        <v>44321</v>
      </c>
      <c r="G249" s="66" t="str">
        <f t="shared" si="42"/>
        <v>Targeted Dealer</v>
      </c>
      <c r="H249" s="66"/>
      <c r="I249" s="67">
        <v>130</v>
      </c>
      <c r="J249" s="67">
        <f t="shared" si="43"/>
        <v>130</v>
      </c>
      <c r="K249" s="68">
        <v>170</v>
      </c>
      <c r="L249" s="68">
        <f t="shared" si="44"/>
        <v>-40</v>
      </c>
      <c r="M249" s="68">
        <f t="shared" si="45"/>
        <v>130.76923076923077</v>
      </c>
      <c r="N249" s="96">
        <v>75</v>
      </c>
      <c r="O249" s="97" t="str">
        <f t="shared" si="46"/>
        <v>June</v>
      </c>
      <c r="P249" s="96">
        <f t="shared" si="47"/>
        <v>75</v>
      </c>
      <c r="Q249" s="98">
        <f t="shared" si="48"/>
        <v>95</v>
      </c>
      <c r="R249" s="97" t="b">
        <f t="shared" si="49"/>
        <v>0</v>
      </c>
      <c r="S249" s="99" t="str">
        <f t="shared" si="50"/>
        <v>GROWTH</v>
      </c>
      <c r="T249" s="68">
        <v>120</v>
      </c>
      <c r="U249" s="100" t="str">
        <f t="shared" si="51"/>
        <v>May</v>
      </c>
      <c r="V249" s="68">
        <f t="shared" si="52"/>
        <v>120</v>
      </c>
      <c r="W249" s="101">
        <f t="shared" si="53"/>
        <v>50</v>
      </c>
      <c r="X249" s="102" t="b">
        <f t="shared" si="54"/>
        <v>0</v>
      </c>
      <c r="Y249" s="103" t="str">
        <f t="shared" si="55"/>
        <v>GROWTH</v>
      </c>
      <c r="Z249" s="74">
        <v>0</v>
      </c>
      <c r="AA249" s="69"/>
      <c r="AB249" s="69" t="s">
        <v>133</v>
      </c>
      <c r="AC249" s="69" t="s">
        <v>133</v>
      </c>
      <c r="AD249" s="3"/>
      <c r="AE249" s="118">
        <f>IFERROR(INDEX(Last6M_AvgSales_Ref!$B$2:$B$12659,MATCH(D249,Last6M_AvgSales_Ref!$A$2:$A$12659,0)),"")</f>
        <v>123.833333333333</v>
      </c>
    </row>
    <row r="250" spans="1:31" ht="14.25" customHeight="1">
      <c r="A250" s="69" t="s">
        <v>133</v>
      </c>
      <c r="B250" s="71" t="s">
        <v>40</v>
      </c>
      <c r="C250" s="71" t="s">
        <v>208</v>
      </c>
      <c r="D250" s="71">
        <v>1000000278</v>
      </c>
      <c r="E250" s="72" t="s">
        <v>209</v>
      </c>
      <c r="F250" s="73">
        <v>44468</v>
      </c>
      <c r="G250" s="66" t="str">
        <f t="shared" si="42"/>
        <v>Targeted Dealer</v>
      </c>
      <c r="H250" s="66"/>
      <c r="I250" s="67">
        <v>20</v>
      </c>
      <c r="J250" s="67">
        <f t="shared" si="43"/>
        <v>20</v>
      </c>
      <c r="K250" s="68">
        <v>15</v>
      </c>
      <c r="L250" s="68">
        <f t="shared" si="44"/>
        <v>5</v>
      </c>
      <c r="M250" s="68">
        <f t="shared" si="45"/>
        <v>75</v>
      </c>
      <c r="N250" s="96">
        <v>0</v>
      </c>
      <c r="O250" s="97" t="str">
        <f t="shared" si="46"/>
        <v>June</v>
      </c>
      <c r="P250" s="96">
        <f t="shared" si="47"/>
        <v>0</v>
      </c>
      <c r="Q250" s="98">
        <f t="shared" si="48"/>
        <v>15</v>
      </c>
      <c r="R250" s="97" t="b">
        <f t="shared" si="49"/>
        <v>0</v>
      </c>
      <c r="S250" s="99" t="b">
        <f t="shared" si="50"/>
        <v>0</v>
      </c>
      <c r="T250" s="68">
        <v>15</v>
      </c>
      <c r="U250" s="100" t="str">
        <f t="shared" si="51"/>
        <v>May</v>
      </c>
      <c r="V250" s="68">
        <f t="shared" si="52"/>
        <v>15</v>
      </c>
      <c r="W250" s="101">
        <f t="shared" si="53"/>
        <v>0</v>
      </c>
      <c r="X250" s="102" t="b">
        <f t="shared" si="54"/>
        <v>0</v>
      </c>
      <c r="Y250" s="103" t="str">
        <f t="shared" si="55"/>
        <v>GROWTH</v>
      </c>
      <c r="Z250" s="74">
        <v>0</v>
      </c>
      <c r="AA250" s="69"/>
      <c r="AB250" s="69" t="s">
        <v>133</v>
      </c>
      <c r="AC250" s="69" t="s">
        <v>133</v>
      </c>
      <c r="AD250" s="3"/>
      <c r="AE250" s="118">
        <f>IFERROR(INDEX(Last6M_AvgSales_Ref!$B$2:$B$12659,MATCH(D250,Last6M_AvgSales_Ref!$A$2:$A$12659,0)),"")</f>
        <v>6.6666666666666696</v>
      </c>
    </row>
    <row r="251" spans="1:31" ht="14.25" customHeight="1">
      <c r="A251" s="69" t="s">
        <v>133</v>
      </c>
      <c r="B251" s="71" t="s">
        <v>40</v>
      </c>
      <c r="C251" s="71" t="s">
        <v>1106</v>
      </c>
      <c r="D251" s="71">
        <v>1000000270</v>
      </c>
      <c r="E251" s="72" t="s">
        <v>1107</v>
      </c>
      <c r="F251" s="73">
        <v>44494</v>
      </c>
      <c r="G251" s="66" t="str">
        <f t="shared" si="42"/>
        <v>Targeted Dealer</v>
      </c>
      <c r="H251" s="66"/>
      <c r="I251" s="67">
        <v>150</v>
      </c>
      <c r="J251" s="67">
        <f t="shared" si="43"/>
        <v>150</v>
      </c>
      <c r="K251" s="68">
        <v>160</v>
      </c>
      <c r="L251" s="68">
        <f t="shared" si="44"/>
        <v>-10</v>
      </c>
      <c r="M251" s="68">
        <f t="shared" si="45"/>
        <v>106.66666666666667</v>
      </c>
      <c r="N251" s="96">
        <v>190</v>
      </c>
      <c r="O251" s="97" t="str">
        <f t="shared" si="46"/>
        <v>June</v>
      </c>
      <c r="P251" s="96">
        <f t="shared" si="47"/>
        <v>190</v>
      </c>
      <c r="Q251" s="98">
        <f t="shared" si="48"/>
        <v>-30</v>
      </c>
      <c r="R251" s="97" t="b">
        <f t="shared" si="49"/>
        <v>0</v>
      </c>
      <c r="S251" s="99" t="str">
        <f t="shared" si="50"/>
        <v>GROWTH</v>
      </c>
      <c r="T251" s="68">
        <v>131</v>
      </c>
      <c r="U251" s="100" t="str">
        <f t="shared" si="51"/>
        <v>May</v>
      </c>
      <c r="V251" s="68">
        <f t="shared" si="52"/>
        <v>131</v>
      </c>
      <c r="W251" s="101">
        <f t="shared" si="53"/>
        <v>29</v>
      </c>
      <c r="X251" s="102" t="b">
        <f t="shared" si="54"/>
        <v>0</v>
      </c>
      <c r="Y251" s="103" t="str">
        <f t="shared" si="55"/>
        <v>GROWTH</v>
      </c>
      <c r="Z251" s="74">
        <v>0</v>
      </c>
      <c r="AA251" s="69"/>
      <c r="AB251" s="69" t="s">
        <v>133</v>
      </c>
      <c r="AC251" s="69" t="s">
        <v>133</v>
      </c>
      <c r="AD251" s="3"/>
      <c r="AE251" s="118">
        <f>IFERROR(INDEX(Last6M_AvgSales_Ref!$B$2:$B$12659,MATCH(D251,Last6M_AvgSales_Ref!$A$2:$A$12659,0)),"")</f>
        <v>192.5</v>
      </c>
    </row>
    <row r="252" spans="1:31" ht="14.25" customHeight="1">
      <c r="A252" s="69" t="s">
        <v>133</v>
      </c>
      <c r="B252" s="71" t="s">
        <v>145</v>
      </c>
      <c r="C252" s="71" t="s">
        <v>1108</v>
      </c>
      <c r="D252" s="71">
        <v>1000000718</v>
      </c>
      <c r="E252" s="72" t="s">
        <v>1109</v>
      </c>
      <c r="F252" s="73">
        <v>38642</v>
      </c>
      <c r="G252" s="66" t="str">
        <f t="shared" si="42"/>
        <v>Targeted Dealer</v>
      </c>
      <c r="H252" s="66"/>
      <c r="I252" s="67">
        <v>1095</v>
      </c>
      <c r="J252" s="67">
        <f t="shared" si="43"/>
        <v>1095</v>
      </c>
      <c r="K252" s="68">
        <v>1019.5</v>
      </c>
      <c r="L252" s="68">
        <f t="shared" si="44"/>
        <v>75.5</v>
      </c>
      <c r="M252" s="68">
        <f t="shared" si="45"/>
        <v>93.105022831050235</v>
      </c>
      <c r="N252" s="96">
        <v>951.5</v>
      </c>
      <c r="O252" s="97" t="str">
        <f t="shared" si="46"/>
        <v>June</v>
      </c>
      <c r="P252" s="96">
        <f t="shared" si="47"/>
        <v>951.5</v>
      </c>
      <c r="Q252" s="98">
        <f t="shared" si="48"/>
        <v>68</v>
      </c>
      <c r="R252" s="97" t="b">
        <f t="shared" si="49"/>
        <v>0</v>
      </c>
      <c r="S252" s="99" t="str">
        <f t="shared" si="50"/>
        <v>GROWTH</v>
      </c>
      <c r="T252" s="68">
        <v>1005</v>
      </c>
      <c r="U252" s="100" t="str">
        <f t="shared" si="51"/>
        <v>May</v>
      </c>
      <c r="V252" s="68">
        <f t="shared" si="52"/>
        <v>1005</v>
      </c>
      <c r="W252" s="101">
        <f t="shared" si="53"/>
        <v>14.5</v>
      </c>
      <c r="X252" s="102" t="b">
        <f t="shared" si="54"/>
        <v>0</v>
      </c>
      <c r="Y252" s="103" t="str">
        <f t="shared" si="55"/>
        <v>GROWTH</v>
      </c>
      <c r="Z252" s="74">
        <v>0</v>
      </c>
      <c r="AA252" s="69"/>
      <c r="AB252" s="69" t="s">
        <v>133</v>
      </c>
      <c r="AC252" s="69" t="s">
        <v>133</v>
      </c>
      <c r="AD252" s="3"/>
      <c r="AE252" s="118">
        <f>IFERROR(INDEX(Last6M_AvgSales_Ref!$B$2:$B$12659,MATCH(D252,Last6M_AvgSales_Ref!$A$2:$A$12659,0)),"")</f>
        <v>1094.5833333333301</v>
      </c>
    </row>
    <row r="253" spans="1:31" ht="14.25" customHeight="1">
      <c r="A253" s="69" t="s">
        <v>133</v>
      </c>
      <c r="B253" s="71" t="s">
        <v>145</v>
      </c>
      <c r="C253" s="71" t="s">
        <v>1110</v>
      </c>
      <c r="D253" s="71">
        <v>1000000707</v>
      </c>
      <c r="E253" s="72" t="s">
        <v>1111</v>
      </c>
      <c r="F253" s="73">
        <v>38687</v>
      </c>
      <c r="G253" s="66" t="str">
        <f t="shared" si="42"/>
        <v>Targeted Dealer</v>
      </c>
      <c r="H253" s="66"/>
      <c r="I253" s="67">
        <v>1085</v>
      </c>
      <c r="J253" s="67">
        <f t="shared" si="43"/>
        <v>1085</v>
      </c>
      <c r="K253" s="68">
        <v>2026.75</v>
      </c>
      <c r="L253" s="68">
        <f t="shared" si="44"/>
        <v>-941.75</v>
      </c>
      <c r="M253" s="68">
        <f t="shared" si="45"/>
        <v>186.79723502304148</v>
      </c>
      <c r="N253" s="96">
        <v>1871.55</v>
      </c>
      <c r="O253" s="97" t="str">
        <f t="shared" si="46"/>
        <v>June</v>
      </c>
      <c r="P253" s="96">
        <f t="shared" si="47"/>
        <v>1871.55</v>
      </c>
      <c r="Q253" s="98">
        <f t="shared" si="48"/>
        <v>155.20000000000005</v>
      </c>
      <c r="R253" s="97" t="b">
        <f t="shared" si="49"/>
        <v>0</v>
      </c>
      <c r="S253" s="99" t="str">
        <f t="shared" si="50"/>
        <v>GROWTH</v>
      </c>
      <c r="T253" s="68">
        <v>1029</v>
      </c>
      <c r="U253" s="100" t="str">
        <f t="shared" si="51"/>
        <v>May</v>
      </c>
      <c r="V253" s="68">
        <f t="shared" si="52"/>
        <v>1029</v>
      </c>
      <c r="W253" s="101">
        <f t="shared" si="53"/>
        <v>997.75</v>
      </c>
      <c r="X253" s="102" t="b">
        <f t="shared" si="54"/>
        <v>0</v>
      </c>
      <c r="Y253" s="103" t="str">
        <f t="shared" si="55"/>
        <v>GROWTH</v>
      </c>
      <c r="Z253" s="74">
        <v>0</v>
      </c>
      <c r="AA253" s="69"/>
      <c r="AB253" s="69" t="s">
        <v>133</v>
      </c>
      <c r="AC253" s="69" t="s">
        <v>133</v>
      </c>
      <c r="AD253" s="3"/>
      <c r="AE253" s="118">
        <f>IFERROR(INDEX(Last6M_AvgSales_Ref!$B$2:$B$12659,MATCH(D253,Last6M_AvgSales_Ref!$A$2:$A$12659,0)),"")</f>
        <v>2003.7750000000001</v>
      </c>
    </row>
    <row r="254" spans="1:31" ht="14.25" customHeight="1">
      <c r="A254" s="69" t="s">
        <v>133</v>
      </c>
      <c r="B254" s="71" t="s">
        <v>145</v>
      </c>
      <c r="C254" s="71" t="s">
        <v>212</v>
      </c>
      <c r="D254" s="71">
        <v>1000000719</v>
      </c>
      <c r="E254" s="72" t="s">
        <v>213</v>
      </c>
      <c r="F254" s="73">
        <v>40081</v>
      </c>
      <c r="G254" s="66" t="str">
        <f t="shared" si="42"/>
        <v>Targeted Dealer</v>
      </c>
      <c r="H254" s="66"/>
      <c r="I254" s="67">
        <v>105</v>
      </c>
      <c r="J254" s="67">
        <f t="shared" si="43"/>
        <v>105</v>
      </c>
      <c r="K254" s="68">
        <v>0</v>
      </c>
      <c r="L254" s="68">
        <f t="shared" si="44"/>
        <v>105</v>
      </c>
      <c r="M254" s="68">
        <f t="shared" si="45"/>
        <v>0</v>
      </c>
      <c r="N254" s="96">
        <v>0</v>
      </c>
      <c r="O254" s="97" t="str">
        <f t="shared" si="46"/>
        <v>June</v>
      </c>
      <c r="P254" s="96">
        <f t="shared" si="47"/>
        <v>0</v>
      </c>
      <c r="Q254" s="98">
        <f t="shared" si="48"/>
        <v>0</v>
      </c>
      <c r="R254" s="97" t="b">
        <f t="shared" si="49"/>
        <v>0</v>
      </c>
      <c r="S254" s="99" t="b">
        <f t="shared" si="50"/>
        <v>0</v>
      </c>
      <c r="T254" s="68">
        <v>0</v>
      </c>
      <c r="U254" s="100" t="str">
        <f t="shared" si="51"/>
        <v>May</v>
      </c>
      <c r="V254" s="68">
        <f t="shared" si="52"/>
        <v>0</v>
      </c>
      <c r="W254" s="101">
        <f t="shared" si="53"/>
        <v>0</v>
      </c>
      <c r="X254" s="102" t="b">
        <f t="shared" si="54"/>
        <v>0</v>
      </c>
      <c r="Y254" s="103" t="b">
        <f t="shared" si="55"/>
        <v>0</v>
      </c>
      <c r="Z254" s="74">
        <v>0</v>
      </c>
      <c r="AA254" s="69"/>
      <c r="AB254" s="69" t="s">
        <v>133</v>
      </c>
      <c r="AC254" s="69" t="s">
        <v>133</v>
      </c>
      <c r="AD254" s="3"/>
      <c r="AE254" s="118">
        <f>IFERROR(INDEX(Last6M_AvgSales_Ref!$B$2:$B$12659,MATCH(D254,Last6M_AvgSales_Ref!$A$2:$A$12659,0)),"")</f>
        <v>16.3333333333333</v>
      </c>
    </row>
    <row r="255" spans="1:31" ht="14.25" customHeight="1">
      <c r="A255" s="69" t="s">
        <v>133</v>
      </c>
      <c r="B255" s="71" t="s">
        <v>145</v>
      </c>
      <c r="C255" s="71" t="s">
        <v>1112</v>
      </c>
      <c r="D255" s="71">
        <v>1000000720</v>
      </c>
      <c r="E255" s="72" t="s">
        <v>1113</v>
      </c>
      <c r="F255" s="73">
        <v>41537</v>
      </c>
      <c r="G255" s="66" t="str">
        <f t="shared" si="42"/>
        <v>Targeted Dealer</v>
      </c>
      <c r="H255" s="66"/>
      <c r="I255" s="67">
        <v>175</v>
      </c>
      <c r="J255" s="67">
        <f t="shared" si="43"/>
        <v>175</v>
      </c>
      <c r="K255" s="68">
        <v>210</v>
      </c>
      <c r="L255" s="68">
        <f t="shared" si="44"/>
        <v>-35</v>
      </c>
      <c r="M255" s="68">
        <f t="shared" si="45"/>
        <v>120</v>
      </c>
      <c r="N255" s="96">
        <v>95</v>
      </c>
      <c r="O255" s="97" t="str">
        <f t="shared" si="46"/>
        <v>June</v>
      </c>
      <c r="P255" s="96">
        <f t="shared" si="47"/>
        <v>95</v>
      </c>
      <c r="Q255" s="98">
        <f t="shared" si="48"/>
        <v>115</v>
      </c>
      <c r="R255" s="97" t="b">
        <f t="shared" si="49"/>
        <v>0</v>
      </c>
      <c r="S255" s="99" t="str">
        <f t="shared" si="50"/>
        <v>GROWTH</v>
      </c>
      <c r="T255" s="68">
        <v>172.5</v>
      </c>
      <c r="U255" s="100" t="str">
        <f t="shared" si="51"/>
        <v>May</v>
      </c>
      <c r="V255" s="68">
        <f t="shared" si="52"/>
        <v>172.5</v>
      </c>
      <c r="W255" s="101">
        <f t="shared" si="53"/>
        <v>37.5</v>
      </c>
      <c r="X255" s="102" t="b">
        <f t="shared" si="54"/>
        <v>0</v>
      </c>
      <c r="Y255" s="103" t="str">
        <f t="shared" si="55"/>
        <v>GROWTH</v>
      </c>
      <c r="Z255" s="74">
        <v>0</v>
      </c>
      <c r="AA255" s="69"/>
      <c r="AB255" s="69" t="s">
        <v>133</v>
      </c>
      <c r="AC255" s="69" t="s">
        <v>133</v>
      </c>
      <c r="AD255" s="3"/>
      <c r="AE255" s="118">
        <f>IFERROR(INDEX(Last6M_AvgSales_Ref!$B$2:$B$12659,MATCH(D255,Last6M_AvgSales_Ref!$A$2:$A$12659,0)),"")</f>
        <v>151.166666666667</v>
      </c>
    </row>
    <row r="256" spans="1:31" ht="14.25" customHeight="1">
      <c r="A256" s="69" t="s">
        <v>133</v>
      </c>
      <c r="B256" s="71" t="s">
        <v>145</v>
      </c>
      <c r="C256" s="71" t="s">
        <v>1114</v>
      </c>
      <c r="D256" s="71">
        <v>1000000716</v>
      </c>
      <c r="E256" s="72" t="s">
        <v>1115</v>
      </c>
      <c r="F256" s="73">
        <v>42580</v>
      </c>
      <c r="G256" s="66" t="str">
        <f t="shared" si="42"/>
        <v>Targeted Dealer</v>
      </c>
      <c r="H256" s="66"/>
      <c r="I256" s="67">
        <v>900</v>
      </c>
      <c r="J256" s="67">
        <f t="shared" si="43"/>
        <v>900</v>
      </c>
      <c r="K256" s="68">
        <v>1129.5</v>
      </c>
      <c r="L256" s="68">
        <f t="shared" si="44"/>
        <v>-229.5</v>
      </c>
      <c r="M256" s="68">
        <f t="shared" si="45"/>
        <v>125.5</v>
      </c>
      <c r="N256" s="96">
        <v>1014.5</v>
      </c>
      <c r="O256" s="97" t="str">
        <f t="shared" si="46"/>
        <v>June</v>
      </c>
      <c r="P256" s="96">
        <f t="shared" si="47"/>
        <v>1014.5</v>
      </c>
      <c r="Q256" s="98">
        <f t="shared" si="48"/>
        <v>115</v>
      </c>
      <c r="R256" s="97" t="b">
        <f t="shared" si="49"/>
        <v>0</v>
      </c>
      <c r="S256" s="99" t="str">
        <f t="shared" si="50"/>
        <v>GROWTH</v>
      </c>
      <c r="T256" s="68">
        <v>890</v>
      </c>
      <c r="U256" s="100" t="str">
        <f t="shared" si="51"/>
        <v>May</v>
      </c>
      <c r="V256" s="68">
        <f t="shared" si="52"/>
        <v>890</v>
      </c>
      <c r="W256" s="101">
        <f t="shared" si="53"/>
        <v>239.5</v>
      </c>
      <c r="X256" s="102" t="b">
        <f t="shared" si="54"/>
        <v>0</v>
      </c>
      <c r="Y256" s="103" t="str">
        <f t="shared" si="55"/>
        <v>GROWTH</v>
      </c>
      <c r="Z256" s="74">
        <v>0</v>
      </c>
      <c r="AA256" s="69"/>
      <c r="AB256" s="69" t="s">
        <v>133</v>
      </c>
      <c r="AC256" s="69" t="s">
        <v>133</v>
      </c>
      <c r="AD256" s="3"/>
      <c r="AE256" s="118">
        <f>IFERROR(INDEX(Last6M_AvgSales_Ref!$B$2:$B$12659,MATCH(D256,Last6M_AvgSales_Ref!$A$2:$A$12659,0)),"")</f>
        <v>993.625</v>
      </c>
    </row>
    <row r="257" spans="1:31" ht="14.25" customHeight="1">
      <c r="A257" s="69" t="s">
        <v>133</v>
      </c>
      <c r="B257" s="71" t="s">
        <v>145</v>
      </c>
      <c r="C257" s="71" t="s">
        <v>214</v>
      </c>
      <c r="D257" s="71">
        <v>1000000717</v>
      </c>
      <c r="E257" s="72" t="s">
        <v>215</v>
      </c>
      <c r="F257" s="73">
        <v>42648</v>
      </c>
      <c r="G257" s="66" t="str">
        <f t="shared" si="42"/>
        <v>Targeted Dealer</v>
      </c>
      <c r="H257" s="66"/>
      <c r="I257" s="67">
        <v>160</v>
      </c>
      <c r="J257" s="67">
        <f t="shared" si="43"/>
        <v>160</v>
      </c>
      <c r="K257" s="68">
        <v>30</v>
      </c>
      <c r="L257" s="68">
        <f t="shared" si="44"/>
        <v>130</v>
      </c>
      <c r="M257" s="68">
        <f t="shared" si="45"/>
        <v>18.75</v>
      </c>
      <c r="N257" s="96">
        <v>0</v>
      </c>
      <c r="O257" s="97" t="str">
        <f t="shared" si="46"/>
        <v>June</v>
      </c>
      <c r="P257" s="96">
        <f t="shared" si="47"/>
        <v>0</v>
      </c>
      <c r="Q257" s="98">
        <f t="shared" si="48"/>
        <v>30</v>
      </c>
      <c r="R257" s="97" t="b">
        <f t="shared" si="49"/>
        <v>0</v>
      </c>
      <c r="S257" s="99" t="b">
        <f t="shared" si="50"/>
        <v>0</v>
      </c>
      <c r="T257" s="68">
        <v>120</v>
      </c>
      <c r="U257" s="100" t="str">
        <f t="shared" si="51"/>
        <v>May</v>
      </c>
      <c r="V257" s="68">
        <f t="shared" si="52"/>
        <v>120</v>
      </c>
      <c r="W257" s="101">
        <f t="shared" si="53"/>
        <v>-90</v>
      </c>
      <c r="X257" s="102" t="b">
        <f t="shared" si="54"/>
        <v>0</v>
      </c>
      <c r="Y257" s="103" t="str">
        <f t="shared" si="55"/>
        <v>GROWTH</v>
      </c>
      <c r="Z257" s="74">
        <v>0</v>
      </c>
      <c r="AA257" s="69"/>
      <c r="AB257" s="69" t="s">
        <v>133</v>
      </c>
      <c r="AC257" s="69" t="s">
        <v>133</v>
      </c>
      <c r="AD257" s="3"/>
      <c r="AE257" s="118">
        <f>IFERROR(INDEX(Last6M_AvgSales_Ref!$B$2:$B$12659,MATCH(D257,Last6M_AvgSales_Ref!$A$2:$A$12659,0)),"")</f>
        <v>20.8333333333333</v>
      </c>
    </row>
    <row r="258" spans="1:31" ht="14.25" customHeight="1">
      <c r="A258" s="69" t="s">
        <v>133</v>
      </c>
      <c r="B258" s="71" t="s">
        <v>145</v>
      </c>
      <c r="C258" s="71" t="s">
        <v>1116</v>
      </c>
      <c r="D258" s="71">
        <v>1000001057</v>
      </c>
      <c r="E258" s="72" t="s">
        <v>1117</v>
      </c>
      <c r="F258" s="73">
        <v>43848</v>
      </c>
      <c r="G258" s="66" t="str">
        <f t="shared" si="42"/>
        <v>Targeted Dealer</v>
      </c>
      <c r="H258" s="66"/>
      <c r="I258" s="67">
        <v>100</v>
      </c>
      <c r="J258" s="67">
        <f t="shared" si="43"/>
        <v>100</v>
      </c>
      <c r="K258" s="68">
        <v>70.5</v>
      </c>
      <c r="L258" s="68">
        <f t="shared" si="44"/>
        <v>29.5</v>
      </c>
      <c r="M258" s="68">
        <f t="shared" si="45"/>
        <v>70.5</v>
      </c>
      <c r="N258" s="96">
        <v>106.5</v>
      </c>
      <c r="O258" s="97" t="str">
        <f t="shared" si="46"/>
        <v>June</v>
      </c>
      <c r="P258" s="96">
        <f t="shared" si="47"/>
        <v>106.5</v>
      </c>
      <c r="Q258" s="98">
        <f t="shared" si="48"/>
        <v>-36</v>
      </c>
      <c r="R258" s="97" t="b">
        <f t="shared" si="49"/>
        <v>0</v>
      </c>
      <c r="S258" s="99" t="str">
        <f t="shared" si="50"/>
        <v>GROWTH</v>
      </c>
      <c r="T258" s="68">
        <v>105</v>
      </c>
      <c r="U258" s="100" t="str">
        <f t="shared" si="51"/>
        <v>May</v>
      </c>
      <c r="V258" s="68">
        <f t="shared" si="52"/>
        <v>105</v>
      </c>
      <c r="W258" s="101">
        <f t="shared" si="53"/>
        <v>-34.5</v>
      </c>
      <c r="X258" s="102" t="b">
        <f t="shared" si="54"/>
        <v>0</v>
      </c>
      <c r="Y258" s="103" t="str">
        <f t="shared" si="55"/>
        <v>GROWTH</v>
      </c>
      <c r="Z258" s="74">
        <v>0</v>
      </c>
      <c r="AA258" s="69"/>
      <c r="AB258" s="69" t="s">
        <v>133</v>
      </c>
      <c r="AC258" s="69" t="s">
        <v>133</v>
      </c>
      <c r="AD258" s="3"/>
      <c r="AE258" s="118">
        <f>IFERROR(INDEX(Last6M_AvgSales_Ref!$B$2:$B$12659,MATCH(D258,Last6M_AvgSales_Ref!$A$2:$A$12659,0)),"")</f>
        <v>97.9166666666667</v>
      </c>
    </row>
    <row r="259" spans="1:31" ht="14.25" customHeight="1">
      <c r="A259" s="69" t="s">
        <v>133</v>
      </c>
      <c r="B259" s="71" t="s">
        <v>145</v>
      </c>
      <c r="C259" s="71" t="s">
        <v>1118</v>
      </c>
      <c r="D259" s="71">
        <v>1000001062</v>
      </c>
      <c r="E259" s="72" t="s">
        <v>1119</v>
      </c>
      <c r="F259" s="73">
        <v>44001</v>
      </c>
      <c r="G259" s="66" t="str">
        <f t="shared" ref="G259:G322" si="56">IF(I259&gt;0,"Targeted Dealer","-")</f>
        <v>Targeted Dealer</v>
      </c>
      <c r="H259" s="66"/>
      <c r="I259" s="67">
        <v>180</v>
      </c>
      <c r="J259" s="67">
        <f t="shared" ref="J259:J322" si="57">I259/$J$1*($J$1-$E$1)</f>
        <v>180</v>
      </c>
      <c r="K259" s="68">
        <v>179</v>
      </c>
      <c r="L259" s="68">
        <f t="shared" ref="L259:L322" si="58">I259-K259</f>
        <v>1</v>
      </c>
      <c r="M259" s="68">
        <f t="shared" ref="M259:M322" si="59">IFERROR((K259/J259%),"-")</f>
        <v>99.444444444444443</v>
      </c>
      <c r="N259" s="96">
        <v>192.5</v>
      </c>
      <c r="O259" s="97" t="str">
        <f t="shared" ref="O259:O322" si="60">IF(F259&lt;=$P$2,"June","")</f>
        <v>June</v>
      </c>
      <c r="P259" s="96">
        <f t="shared" ref="P259:P322" si="61">N259</f>
        <v>192.5</v>
      </c>
      <c r="Q259" s="98">
        <f t="shared" ref="Q259:Q322" si="62">K259-P259</f>
        <v>-13.5</v>
      </c>
      <c r="R259" s="97" t="b">
        <f t="shared" ref="R259:R322" si="63">IFERROR(IF(O259="May",(K259/P259-1))," ")</f>
        <v>0</v>
      </c>
      <c r="S259" s="99" t="str">
        <f t="shared" ref="S259:S322" si="64">IF(N259&gt;0,IF(O259="","-",IF(R259&lt;0%,"DEGROWTH","GROWTH")))</f>
        <v>GROWTH</v>
      </c>
      <c r="T259" s="68">
        <v>140</v>
      </c>
      <c r="U259" s="100" t="str">
        <f t="shared" ref="U259:U322" si="65">IF(F259&lt;=$V$2,"May","")</f>
        <v>May</v>
      </c>
      <c r="V259" s="68">
        <f t="shared" ref="V259:V322" si="66">T259</f>
        <v>140</v>
      </c>
      <c r="W259" s="101">
        <f t="shared" ref="W259:W322" si="67">K259-V259</f>
        <v>39</v>
      </c>
      <c r="X259" s="102" t="b">
        <f t="shared" ref="X259:X322" si="68">IFERROR(IF(U259="June",(K259/V259-1)),0)</f>
        <v>0</v>
      </c>
      <c r="Y259" s="103" t="str">
        <f t="shared" ref="Y259:Y322" si="69">IF(T259&gt;0,IF(U259="","-",IF(X259&lt;0%,"DEGROWTH","GROWTH")))</f>
        <v>GROWTH</v>
      </c>
      <c r="Z259" s="74">
        <v>0</v>
      </c>
      <c r="AA259" s="69"/>
      <c r="AB259" s="69" t="s">
        <v>133</v>
      </c>
      <c r="AC259" s="69" t="s">
        <v>133</v>
      </c>
      <c r="AD259" s="3"/>
      <c r="AE259" s="118">
        <f>IFERROR(INDEX(Last6M_AvgSales_Ref!$B$2:$B$12659,MATCH(D259,Last6M_AvgSales_Ref!$A$2:$A$12659,0)),"")</f>
        <v>212.42500000000001</v>
      </c>
    </row>
    <row r="260" spans="1:31" ht="14.25" customHeight="1">
      <c r="A260" s="69" t="s">
        <v>133</v>
      </c>
      <c r="B260" s="71" t="s">
        <v>145</v>
      </c>
      <c r="C260" s="71" t="s">
        <v>1120</v>
      </c>
      <c r="D260" s="71">
        <v>1000002618</v>
      </c>
      <c r="E260" s="72" t="s">
        <v>1121</v>
      </c>
      <c r="F260" s="73">
        <v>44627</v>
      </c>
      <c r="G260" s="66" t="str">
        <f t="shared" si="56"/>
        <v>Targeted Dealer</v>
      </c>
      <c r="H260" s="66"/>
      <c r="I260" s="67">
        <v>120</v>
      </c>
      <c r="J260" s="67">
        <f t="shared" si="57"/>
        <v>120</v>
      </c>
      <c r="K260" s="68">
        <v>105</v>
      </c>
      <c r="L260" s="68">
        <f t="shared" si="58"/>
        <v>15</v>
      </c>
      <c r="M260" s="68">
        <f t="shared" si="59"/>
        <v>87.5</v>
      </c>
      <c r="N260" s="96">
        <v>80</v>
      </c>
      <c r="O260" s="97" t="str">
        <f t="shared" si="60"/>
        <v>June</v>
      </c>
      <c r="P260" s="96">
        <f t="shared" si="61"/>
        <v>80</v>
      </c>
      <c r="Q260" s="98">
        <f t="shared" si="62"/>
        <v>25</v>
      </c>
      <c r="R260" s="97" t="b">
        <f t="shared" si="63"/>
        <v>0</v>
      </c>
      <c r="S260" s="99" t="str">
        <f t="shared" si="64"/>
        <v>GROWTH</v>
      </c>
      <c r="T260" s="68">
        <v>60</v>
      </c>
      <c r="U260" s="100" t="str">
        <f t="shared" si="65"/>
        <v>May</v>
      </c>
      <c r="V260" s="68">
        <f t="shared" si="66"/>
        <v>60</v>
      </c>
      <c r="W260" s="101">
        <f t="shared" si="67"/>
        <v>45</v>
      </c>
      <c r="X260" s="102" t="b">
        <f t="shared" si="68"/>
        <v>0</v>
      </c>
      <c r="Y260" s="103" t="str">
        <f t="shared" si="69"/>
        <v>GROWTH</v>
      </c>
      <c r="Z260" s="74">
        <v>0</v>
      </c>
      <c r="AA260" s="69"/>
      <c r="AB260" s="69" t="s">
        <v>133</v>
      </c>
      <c r="AC260" s="69" t="s">
        <v>133</v>
      </c>
      <c r="AD260" s="3"/>
      <c r="AE260" s="118">
        <f>IFERROR(INDEX(Last6M_AvgSales_Ref!$B$2:$B$12659,MATCH(D260,Last6M_AvgSales_Ref!$A$2:$A$12659,0)),"")</f>
        <v>153.166666666667</v>
      </c>
    </row>
    <row r="261" spans="1:31" ht="14.25" customHeight="1">
      <c r="A261" s="69" t="s">
        <v>133</v>
      </c>
      <c r="B261" s="71" t="s">
        <v>145</v>
      </c>
      <c r="C261" s="71" t="s">
        <v>1122</v>
      </c>
      <c r="D261" s="71">
        <v>1000002758</v>
      </c>
      <c r="E261" s="72" t="s">
        <v>1123</v>
      </c>
      <c r="F261" s="73">
        <v>44704</v>
      </c>
      <c r="G261" s="66" t="str">
        <f t="shared" si="56"/>
        <v>Targeted Dealer</v>
      </c>
      <c r="H261" s="66"/>
      <c r="I261" s="67">
        <v>40</v>
      </c>
      <c r="J261" s="67">
        <f t="shared" si="57"/>
        <v>40</v>
      </c>
      <c r="K261" s="68">
        <v>15</v>
      </c>
      <c r="L261" s="68">
        <f t="shared" si="58"/>
        <v>25</v>
      </c>
      <c r="M261" s="68">
        <f t="shared" si="59"/>
        <v>37.5</v>
      </c>
      <c r="N261" s="96">
        <v>25</v>
      </c>
      <c r="O261" s="97" t="str">
        <f t="shared" si="60"/>
        <v>June</v>
      </c>
      <c r="P261" s="96">
        <f t="shared" si="61"/>
        <v>25</v>
      </c>
      <c r="Q261" s="98">
        <f t="shared" si="62"/>
        <v>-10</v>
      </c>
      <c r="R261" s="97" t="b">
        <f t="shared" si="63"/>
        <v>0</v>
      </c>
      <c r="S261" s="99" t="str">
        <f t="shared" si="64"/>
        <v>GROWTH</v>
      </c>
      <c r="T261" s="68">
        <v>0</v>
      </c>
      <c r="U261" s="100" t="str">
        <f t="shared" si="65"/>
        <v>May</v>
      </c>
      <c r="V261" s="68">
        <f t="shared" si="66"/>
        <v>0</v>
      </c>
      <c r="W261" s="101">
        <f t="shared" si="67"/>
        <v>15</v>
      </c>
      <c r="X261" s="102" t="b">
        <f t="shared" si="68"/>
        <v>0</v>
      </c>
      <c r="Y261" s="103" t="b">
        <f t="shared" si="69"/>
        <v>0</v>
      </c>
      <c r="Z261" s="74">
        <v>0</v>
      </c>
      <c r="AA261" s="69"/>
      <c r="AB261" s="69" t="s">
        <v>133</v>
      </c>
      <c r="AC261" s="69" t="s">
        <v>133</v>
      </c>
      <c r="AD261" s="3"/>
      <c r="AE261" s="118">
        <f>IFERROR(INDEX(Last6M_AvgSales_Ref!$B$2:$B$12659,MATCH(D261,Last6M_AvgSales_Ref!$A$2:$A$12659,0)),"")</f>
        <v>13.1666666666667</v>
      </c>
    </row>
    <row r="262" spans="1:31" ht="14.25" customHeight="1">
      <c r="A262" s="69" t="s">
        <v>133</v>
      </c>
      <c r="B262" s="71" t="s">
        <v>145</v>
      </c>
      <c r="C262" s="71" t="s">
        <v>1124</v>
      </c>
      <c r="D262" s="71">
        <v>1000002759</v>
      </c>
      <c r="E262" s="72" t="s">
        <v>1125</v>
      </c>
      <c r="F262" s="73">
        <v>44704</v>
      </c>
      <c r="G262" s="66" t="str">
        <f t="shared" si="56"/>
        <v>Targeted Dealer</v>
      </c>
      <c r="H262" s="66"/>
      <c r="I262" s="67">
        <v>160</v>
      </c>
      <c r="J262" s="67">
        <f t="shared" si="57"/>
        <v>160</v>
      </c>
      <c r="K262" s="68">
        <v>120</v>
      </c>
      <c r="L262" s="68">
        <f t="shared" si="58"/>
        <v>40</v>
      </c>
      <c r="M262" s="68">
        <f t="shared" si="59"/>
        <v>75</v>
      </c>
      <c r="N262" s="96">
        <v>80</v>
      </c>
      <c r="O262" s="97" t="str">
        <f t="shared" si="60"/>
        <v>June</v>
      </c>
      <c r="P262" s="96">
        <f t="shared" si="61"/>
        <v>80</v>
      </c>
      <c r="Q262" s="98">
        <f t="shared" si="62"/>
        <v>40</v>
      </c>
      <c r="R262" s="97" t="b">
        <f t="shared" si="63"/>
        <v>0</v>
      </c>
      <c r="S262" s="99" t="str">
        <f t="shared" si="64"/>
        <v>GROWTH</v>
      </c>
      <c r="T262" s="68">
        <v>80</v>
      </c>
      <c r="U262" s="100" t="str">
        <f t="shared" si="65"/>
        <v>May</v>
      </c>
      <c r="V262" s="68">
        <f t="shared" si="66"/>
        <v>80</v>
      </c>
      <c r="W262" s="101">
        <f t="shared" si="67"/>
        <v>40</v>
      </c>
      <c r="X262" s="102" t="b">
        <f t="shared" si="68"/>
        <v>0</v>
      </c>
      <c r="Y262" s="103" t="str">
        <f t="shared" si="69"/>
        <v>GROWTH</v>
      </c>
      <c r="Z262" s="74">
        <v>0</v>
      </c>
      <c r="AA262" s="69"/>
      <c r="AB262" s="69" t="s">
        <v>133</v>
      </c>
      <c r="AC262" s="69" t="s">
        <v>133</v>
      </c>
      <c r="AD262" s="3"/>
      <c r="AE262" s="118">
        <f>IFERROR(INDEX(Last6M_AvgSales_Ref!$B$2:$B$12659,MATCH(D262,Last6M_AvgSales_Ref!$A$2:$A$12659,0)),"")</f>
        <v>109.583333333333</v>
      </c>
    </row>
    <row r="263" spans="1:31" ht="14.25" customHeight="1">
      <c r="A263" s="69" t="s">
        <v>133</v>
      </c>
      <c r="B263" s="71" t="s">
        <v>145</v>
      </c>
      <c r="C263" s="71" t="s">
        <v>1126</v>
      </c>
      <c r="D263" s="71">
        <v>1000002760</v>
      </c>
      <c r="E263" s="72" t="s">
        <v>1127</v>
      </c>
      <c r="F263" s="73">
        <v>44704</v>
      </c>
      <c r="G263" s="66" t="str">
        <f t="shared" si="56"/>
        <v>Targeted Dealer</v>
      </c>
      <c r="H263" s="66"/>
      <c r="I263" s="67">
        <v>40</v>
      </c>
      <c r="J263" s="67">
        <f t="shared" si="57"/>
        <v>40</v>
      </c>
      <c r="K263" s="68">
        <v>23.5</v>
      </c>
      <c r="L263" s="68">
        <f t="shared" si="58"/>
        <v>16.5</v>
      </c>
      <c r="M263" s="68">
        <f t="shared" si="59"/>
        <v>58.75</v>
      </c>
      <c r="N263" s="96">
        <v>22</v>
      </c>
      <c r="O263" s="97" t="str">
        <f t="shared" si="60"/>
        <v>June</v>
      </c>
      <c r="P263" s="96">
        <f t="shared" si="61"/>
        <v>22</v>
      </c>
      <c r="Q263" s="98">
        <f t="shared" si="62"/>
        <v>1.5</v>
      </c>
      <c r="R263" s="97" t="b">
        <f t="shared" si="63"/>
        <v>0</v>
      </c>
      <c r="S263" s="99" t="str">
        <f t="shared" si="64"/>
        <v>GROWTH</v>
      </c>
      <c r="T263" s="68">
        <v>0</v>
      </c>
      <c r="U263" s="100" t="str">
        <f t="shared" si="65"/>
        <v>May</v>
      </c>
      <c r="V263" s="68">
        <f t="shared" si="66"/>
        <v>0</v>
      </c>
      <c r="W263" s="101">
        <f t="shared" si="67"/>
        <v>23.5</v>
      </c>
      <c r="X263" s="102" t="b">
        <f t="shared" si="68"/>
        <v>0</v>
      </c>
      <c r="Y263" s="103" t="b">
        <f t="shared" si="69"/>
        <v>0</v>
      </c>
      <c r="Z263" s="74">
        <v>0</v>
      </c>
      <c r="AA263" s="69"/>
      <c r="AB263" s="69" t="s">
        <v>133</v>
      </c>
      <c r="AC263" s="69" t="s">
        <v>133</v>
      </c>
      <c r="AD263" s="3"/>
      <c r="AE263" s="118">
        <f>IFERROR(INDEX(Last6M_AvgSales_Ref!$B$2:$B$12659,MATCH(D263,Last6M_AvgSales_Ref!$A$2:$A$12659,0)),"")</f>
        <v>29.6666666666667</v>
      </c>
    </row>
    <row r="264" spans="1:31" ht="14.25" customHeight="1">
      <c r="A264" s="69" t="s">
        <v>133</v>
      </c>
      <c r="B264" s="71" t="s">
        <v>145</v>
      </c>
      <c r="C264" s="71" t="s">
        <v>1128</v>
      </c>
      <c r="D264" s="71">
        <v>1000002764</v>
      </c>
      <c r="E264" s="72" t="s">
        <v>1129</v>
      </c>
      <c r="F264" s="73">
        <v>44711</v>
      </c>
      <c r="G264" s="66" t="str">
        <f t="shared" si="56"/>
        <v>Targeted Dealer</v>
      </c>
      <c r="H264" s="66"/>
      <c r="I264" s="67">
        <v>45</v>
      </c>
      <c r="J264" s="67">
        <f t="shared" si="57"/>
        <v>45</v>
      </c>
      <c r="K264" s="68">
        <v>53.5</v>
      </c>
      <c r="L264" s="68">
        <f t="shared" si="58"/>
        <v>-8.5</v>
      </c>
      <c r="M264" s="68">
        <f t="shared" si="59"/>
        <v>118.88888888888889</v>
      </c>
      <c r="N264" s="96">
        <v>0</v>
      </c>
      <c r="O264" s="97" t="str">
        <f t="shared" si="60"/>
        <v>June</v>
      </c>
      <c r="P264" s="96">
        <f t="shared" si="61"/>
        <v>0</v>
      </c>
      <c r="Q264" s="98">
        <f t="shared" si="62"/>
        <v>53.5</v>
      </c>
      <c r="R264" s="97" t="b">
        <f t="shared" si="63"/>
        <v>0</v>
      </c>
      <c r="S264" s="99" t="b">
        <f t="shared" si="64"/>
        <v>0</v>
      </c>
      <c r="T264" s="68">
        <v>20</v>
      </c>
      <c r="U264" s="100" t="str">
        <f t="shared" si="65"/>
        <v>May</v>
      </c>
      <c r="V264" s="68">
        <f t="shared" si="66"/>
        <v>20</v>
      </c>
      <c r="W264" s="101">
        <f t="shared" si="67"/>
        <v>33.5</v>
      </c>
      <c r="X264" s="102" t="b">
        <f t="shared" si="68"/>
        <v>0</v>
      </c>
      <c r="Y264" s="103" t="str">
        <f t="shared" si="69"/>
        <v>GROWTH</v>
      </c>
      <c r="Z264" s="74">
        <v>0</v>
      </c>
      <c r="AA264" s="69"/>
      <c r="AB264" s="69" t="s">
        <v>133</v>
      </c>
      <c r="AC264" s="69" t="s">
        <v>133</v>
      </c>
      <c r="AD264" s="3"/>
      <c r="AE264" s="118">
        <f>IFERROR(INDEX(Last6M_AvgSales_Ref!$B$2:$B$12659,MATCH(D264,Last6M_AvgSales_Ref!$A$2:$A$12659,0)),"")</f>
        <v>28.3333333333333</v>
      </c>
    </row>
    <row r="265" spans="1:31" ht="14.25" customHeight="1">
      <c r="A265" s="69" t="s">
        <v>133</v>
      </c>
      <c r="B265" s="71" t="s">
        <v>145</v>
      </c>
      <c r="C265" s="71" t="s">
        <v>1130</v>
      </c>
      <c r="D265" s="71">
        <v>1000003503</v>
      </c>
      <c r="E265" s="71" t="s">
        <v>1131</v>
      </c>
      <c r="F265" s="73">
        <v>45042</v>
      </c>
      <c r="G265" s="66" t="str">
        <f t="shared" si="56"/>
        <v>Targeted Dealer</v>
      </c>
      <c r="H265" s="66"/>
      <c r="I265" s="67">
        <v>20</v>
      </c>
      <c r="J265" s="67">
        <f t="shared" si="57"/>
        <v>20</v>
      </c>
      <c r="K265" s="68">
        <v>17.5</v>
      </c>
      <c r="L265" s="68">
        <f t="shared" si="58"/>
        <v>2.5</v>
      </c>
      <c r="M265" s="68">
        <f t="shared" si="59"/>
        <v>87.5</v>
      </c>
      <c r="N265" s="96">
        <v>15</v>
      </c>
      <c r="O265" s="97" t="str">
        <f t="shared" si="60"/>
        <v>June</v>
      </c>
      <c r="P265" s="96">
        <f t="shared" si="61"/>
        <v>15</v>
      </c>
      <c r="Q265" s="98">
        <f t="shared" si="62"/>
        <v>2.5</v>
      </c>
      <c r="R265" s="97" t="b">
        <f t="shared" si="63"/>
        <v>0</v>
      </c>
      <c r="S265" s="99" t="str">
        <f t="shared" si="64"/>
        <v>GROWTH</v>
      </c>
      <c r="T265" s="68">
        <v>36.5</v>
      </c>
      <c r="U265" s="100" t="str">
        <f t="shared" si="65"/>
        <v>May</v>
      </c>
      <c r="V265" s="68">
        <f t="shared" si="66"/>
        <v>36.5</v>
      </c>
      <c r="W265" s="101">
        <f t="shared" si="67"/>
        <v>-19</v>
      </c>
      <c r="X265" s="102" t="b">
        <f t="shared" si="68"/>
        <v>0</v>
      </c>
      <c r="Y265" s="103" t="str">
        <f t="shared" si="69"/>
        <v>GROWTH</v>
      </c>
      <c r="Z265" s="74">
        <v>0</v>
      </c>
      <c r="AA265" s="69"/>
      <c r="AB265" s="69" t="s">
        <v>133</v>
      </c>
      <c r="AC265" s="69" t="s">
        <v>133</v>
      </c>
      <c r="AD265" s="3"/>
      <c r="AE265" s="118">
        <f>IFERROR(INDEX(Last6M_AvgSales_Ref!$B$2:$B$12659,MATCH(D265,Last6M_AvgSales_Ref!$A$2:$A$12659,0)),"")</f>
        <v>27.5</v>
      </c>
    </row>
    <row r="266" spans="1:31" ht="14.25" customHeight="1">
      <c r="A266" s="69" t="s">
        <v>133</v>
      </c>
      <c r="B266" s="71" t="s">
        <v>145</v>
      </c>
      <c r="C266" s="71" t="s">
        <v>1132</v>
      </c>
      <c r="D266" s="71">
        <v>1000003511</v>
      </c>
      <c r="E266" s="71" t="s">
        <v>1133</v>
      </c>
      <c r="F266" s="73">
        <v>45056</v>
      </c>
      <c r="G266" s="66" t="str">
        <f t="shared" si="56"/>
        <v>Targeted Dealer</v>
      </c>
      <c r="H266" s="66"/>
      <c r="I266" s="67">
        <v>50</v>
      </c>
      <c r="J266" s="67">
        <f t="shared" si="57"/>
        <v>50</v>
      </c>
      <c r="K266" s="68">
        <v>40</v>
      </c>
      <c r="L266" s="68">
        <f t="shared" si="58"/>
        <v>10</v>
      </c>
      <c r="M266" s="68">
        <f t="shared" si="59"/>
        <v>80</v>
      </c>
      <c r="N266" s="96">
        <v>55</v>
      </c>
      <c r="O266" s="97" t="str">
        <f t="shared" si="60"/>
        <v>June</v>
      </c>
      <c r="P266" s="96">
        <f t="shared" si="61"/>
        <v>55</v>
      </c>
      <c r="Q266" s="98">
        <f t="shared" si="62"/>
        <v>-15</v>
      </c>
      <c r="R266" s="97" t="b">
        <f t="shared" si="63"/>
        <v>0</v>
      </c>
      <c r="S266" s="99" t="str">
        <f t="shared" si="64"/>
        <v>GROWTH</v>
      </c>
      <c r="T266" s="68">
        <v>40</v>
      </c>
      <c r="U266" s="100" t="str">
        <f t="shared" si="65"/>
        <v>May</v>
      </c>
      <c r="V266" s="68">
        <f t="shared" si="66"/>
        <v>40</v>
      </c>
      <c r="W266" s="101">
        <f t="shared" si="67"/>
        <v>0</v>
      </c>
      <c r="X266" s="102" t="b">
        <f t="shared" si="68"/>
        <v>0</v>
      </c>
      <c r="Y266" s="103" t="str">
        <f t="shared" si="69"/>
        <v>GROWTH</v>
      </c>
      <c r="Z266" s="74">
        <v>0</v>
      </c>
      <c r="AA266" s="69"/>
      <c r="AB266" s="69" t="s">
        <v>133</v>
      </c>
      <c r="AC266" s="69" t="s">
        <v>133</v>
      </c>
      <c r="AD266" s="3"/>
      <c r="AE266" s="118">
        <f>IFERROR(INDEX(Last6M_AvgSales_Ref!$B$2:$B$12659,MATCH(D266,Last6M_AvgSales_Ref!$A$2:$A$12659,0)),"")</f>
        <v>61.25</v>
      </c>
    </row>
    <row r="267" spans="1:31" ht="14.25" customHeight="1">
      <c r="A267" s="69" t="s">
        <v>133</v>
      </c>
      <c r="B267" s="71" t="s">
        <v>145</v>
      </c>
      <c r="C267" s="71" t="s">
        <v>1134</v>
      </c>
      <c r="D267" s="71">
        <v>1000003519</v>
      </c>
      <c r="E267" s="71" t="s">
        <v>1135</v>
      </c>
      <c r="F267" s="73">
        <v>45058</v>
      </c>
      <c r="G267" s="66" t="str">
        <f t="shared" si="56"/>
        <v>Targeted Dealer</v>
      </c>
      <c r="H267" s="66"/>
      <c r="I267" s="67">
        <v>180</v>
      </c>
      <c r="J267" s="67">
        <f t="shared" si="57"/>
        <v>180</v>
      </c>
      <c r="K267" s="68">
        <v>407.5</v>
      </c>
      <c r="L267" s="68">
        <f t="shared" si="58"/>
        <v>-227.5</v>
      </c>
      <c r="M267" s="68">
        <f t="shared" si="59"/>
        <v>226.38888888888889</v>
      </c>
      <c r="N267" s="96">
        <v>207.6</v>
      </c>
      <c r="O267" s="97" t="str">
        <f t="shared" si="60"/>
        <v>June</v>
      </c>
      <c r="P267" s="96">
        <f t="shared" si="61"/>
        <v>207.6</v>
      </c>
      <c r="Q267" s="98">
        <f t="shared" si="62"/>
        <v>199.9</v>
      </c>
      <c r="R267" s="97" t="b">
        <f t="shared" si="63"/>
        <v>0</v>
      </c>
      <c r="S267" s="99" t="str">
        <f t="shared" si="64"/>
        <v>GROWTH</v>
      </c>
      <c r="T267" s="68">
        <v>66.25</v>
      </c>
      <c r="U267" s="100" t="str">
        <f t="shared" si="65"/>
        <v>May</v>
      </c>
      <c r="V267" s="68">
        <f t="shared" si="66"/>
        <v>66.25</v>
      </c>
      <c r="W267" s="101">
        <f t="shared" si="67"/>
        <v>341.25</v>
      </c>
      <c r="X267" s="102" t="b">
        <f t="shared" si="68"/>
        <v>0</v>
      </c>
      <c r="Y267" s="103" t="str">
        <f t="shared" si="69"/>
        <v>GROWTH</v>
      </c>
      <c r="Z267" s="74">
        <v>0</v>
      </c>
      <c r="AA267" s="69"/>
      <c r="AB267" s="69" t="s">
        <v>133</v>
      </c>
      <c r="AC267" s="69" t="s">
        <v>133</v>
      </c>
      <c r="AD267" s="3"/>
      <c r="AE267" s="118">
        <f>IFERROR(INDEX(Last6M_AvgSales_Ref!$B$2:$B$12659,MATCH(D267,Last6M_AvgSales_Ref!$A$2:$A$12659,0)),"")</f>
        <v>229.041666666667</v>
      </c>
    </row>
    <row r="268" spans="1:31" ht="14.25" customHeight="1">
      <c r="A268" s="69" t="s">
        <v>133</v>
      </c>
      <c r="B268" s="71" t="s">
        <v>145</v>
      </c>
      <c r="C268" s="71" t="s">
        <v>1136</v>
      </c>
      <c r="D268" s="71">
        <v>1000003809</v>
      </c>
      <c r="E268" s="71" t="s">
        <v>1137</v>
      </c>
      <c r="F268" s="73">
        <v>45289</v>
      </c>
      <c r="G268" s="66" t="str">
        <f t="shared" si="56"/>
        <v>Targeted Dealer</v>
      </c>
      <c r="H268" s="66"/>
      <c r="I268" s="67">
        <v>40</v>
      </c>
      <c r="J268" s="67">
        <f t="shared" si="57"/>
        <v>40</v>
      </c>
      <c r="K268" s="68">
        <v>54</v>
      </c>
      <c r="L268" s="68">
        <f t="shared" si="58"/>
        <v>-14</v>
      </c>
      <c r="M268" s="68">
        <f t="shared" si="59"/>
        <v>135</v>
      </c>
      <c r="N268" s="96">
        <v>0</v>
      </c>
      <c r="O268" s="97" t="str">
        <f t="shared" si="60"/>
        <v>June</v>
      </c>
      <c r="P268" s="96">
        <f t="shared" si="61"/>
        <v>0</v>
      </c>
      <c r="Q268" s="98">
        <f t="shared" si="62"/>
        <v>54</v>
      </c>
      <c r="R268" s="97" t="b">
        <f t="shared" si="63"/>
        <v>0</v>
      </c>
      <c r="S268" s="99" t="b">
        <f t="shared" si="64"/>
        <v>0</v>
      </c>
      <c r="T268" s="68">
        <v>20</v>
      </c>
      <c r="U268" s="100" t="str">
        <f t="shared" si="65"/>
        <v>May</v>
      </c>
      <c r="V268" s="68">
        <f t="shared" si="66"/>
        <v>20</v>
      </c>
      <c r="W268" s="101">
        <f t="shared" si="67"/>
        <v>34</v>
      </c>
      <c r="X268" s="102" t="b">
        <f t="shared" si="68"/>
        <v>0</v>
      </c>
      <c r="Y268" s="103" t="str">
        <f t="shared" si="69"/>
        <v>GROWTH</v>
      </c>
      <c r="Z268" s="74">
        <v>0</v>
      </c>
      <c r="AA268" s="69"/>
      <c r="AB268" s="69" t="s">
        <v>133</v>
      </c>
      <c r="AC268" s="69" t="s">
        <v>133</v>
      </c>
      <c r="AD268" s="3"/>
      <c r="AE268" s="118">
        <f>IFERROR(INDEX(Last6M_AvgSales_Ref!$B$2:$B$12659,MATCH(D268,Last6M_AvgSales_Ref!$A$2:$A$12659,0)),"")</f>
        <v>45.8333333333333</v>
      </c>
    </row>
    <row r="269" spans="1:31" ht="14.25" customHeight="1">
      <c r="A269" s="69" t="s">
        <v>133</v>
      </c>
      <c r="B269" s="71" t="s">
        <v>43</v>
      </c>
      <c r="C269" s="71" t="s">
        <v>216</v>
      </c>
      <c r="D269" s="71">
        <v>1000000237</v>
      </c>
      <c r="E269" s="72" t="s">
        <v>217</v>
      </c>
      <c r="F269" s="73">
        <v>38385</v>
      </c>
      <c r="G269" s="66" t="str">
        <f t="shared" si="56"/>
        <v>-</v>
      </c>
      <c r="H269" s="66"/>
      <c r="I269" s="67">
        <v>0</v>
      </c>
      <c r="J269" s="67">
        <f t="shared" si="57"/>
        <v>0</v>
      </c>
      <c r="K269" s="68">
        <v>0</v>
      </c>
      <c r="L269" s="68">
        <f t="shared" si="58"/>
        <v>0</v>
      </c>
      <c r="M269" s="68" t="str">
        <f t="shared" si="59"/>
        <v>-</v>
      </c>
      <c r="N269" s="96">
        <v>0</v>
      </c>
      <c r="O269" s="97" t="str">
        <f t="shared" si="60"/>
        <v>June</v>
      </c>
      <c r="P269" s="96">
        <f t="shared" si="61"/>
        <v>0</v>
      </c>
      <c r="Q269" s="98">
        <f t="shared" si="62"/>
        <v>0</v>
      </c>
      <c r="R269" s="97" t="b">
        <f t="shared" si="63"/>
        <v>0</v>
      </c>
      <c r="S269" s="99" t="b">
        <f t="shared" si="64"/>
        <v>0</v>
      </c>
      <c r="T269" s="68">
        <v>1.5</v>
      </c>
      <c r="U269" s="100" t="str">
        <f t="shared" si="65"/>
        <v>May</v>
      </c>
      <c r="V269" s="68">
        <f t="shared" si="66"/>
        <v>1.5</v>
      </c>
      <c r="W269" s="101">
        <f t="shared" si="67"/>
        <v>-1.5</v>
      </c>
      <c r="X269" s="102" t="b">
        <f t="shared" si="68"/>
        <v>0</v>
      </c>
      <c r="Y269" s="103" t="str">
        <f t="shared" si="69"/>
        <v>GROWTH</v>
      </c>
      <c r="Z269" s="74">
        <v>0</v>
      </c>
      <c r="AA269" s="69"/>
      <c r="AB269" s="69" t="s">
        <v>133</v>
      </c>
      <c r="AC269" s="69" t="s">
        <v>133</v>
      </c>
      <c r="AD269" s="3"/>
      <c r="AE269" s="118">
        <f>IFERROR(INDEX(Last6M_AvgSales_Ref!$B$2:$B$12659,MATCH(D269,Last6M_AvgSales_Ref!$A$2:$A$12659,0)),"")</f>
        <v>5.5833333333333304</v>
      </c>
    </row>
    <row r="270" spans="1:31" ht="14.25" customHeight="1">
      <c r="A270" s="69" t="s">
        <v>133</v>
      </c>
      <c r="B270" s="71" t="s">
        <v>43</v>
      </c>
      <c r="C270" s="71" t="s">
        <v>1138</v>
      </c>
      <c r="D270" s="71">
        <v>1000000810</v>
      </c>
      <c r="E270" s="72" t="s">
        <v>1139</v>
      </c>
      <c r="F270" s="73">
        <v>38385</v>
      </c>
      <c r="G270" s="66" t="str">
        <f t="shared" si="56"/>
        <v>Targeted Dealer</v>
      </c>
      <c r="H270" s="66"/>
      <c r="I270" s="67">
        <v>40</v>
      </c>
      <c r="J270" s="67">
        <f t="shared" si="57"/>
        <v>40</v>
      </c>
      <c r="K270" s="68">
        <v>0</v>
      </c>
      <c r="L270" s="68">
        <f t="shared" si="58"/>
        <v>40</v>
      </c>
      <c r="M270" s="68">
        <f t="shared" si="59"/>
        <v>0</v>
      </c>
      <c r="N270" s="96">
        <v>40</v>
      </c>
      <c r="O270" s="97" t="str">
        <f t="shared" si="60"/>
        <v>June</v>
      </c>
      <c r="P270" s="96">
        <f t="shared" si="61"/>
        <v>40</v>
      </c>
      <c r="Q270" s="98">
        <f t="shared" si="62"/>
        <v>-40</v>
      </c>
      <c r="R270" s="97" t="b">
        <f t="shared" si="63"/>
        <v>0</v>
      </c>
      <c r="S270" s="99" t="str">
        <f t="shared" si="64"/>
        <v>GROWTH</v>
      </c>
      <c r="T270" s="68">
        <v>40</v>
      </c>
      <c r="U270" s="100" t="str">
        <f t="shared" si="65"/>
        <v>May</v>
      </c>
      <c r="V270" s="68">
        <f t="shared" si="66"/>
        <v>40</v>
      </c>
      <c r="W270" s="101">
        <f t="shared" si="67"/>
        <v>-40</v>
      </c>
      <c r="X270" s="102" t="b">
        <f t="shared" si="68"/>
        <v>0</v>
      </c>
      <c r="Y270" s="103" t="str">
        <f t="shared" si="69"/>
        <v>GROWTH</v>
      </c>
      <c r="Z270" s="74">
        <v>0</v>
      </c>
      <c r="AA270" s="69"/>
      <c r="AB270" s="69" t="s">
        <v>133</v>
      </c>
      <c r="AC270" s="69" t="s">
        <v>133</v>
      </c>
      <c r="AD270" s="3"/>
      <c r="AE270" s="118">
        <f>IFERROR(INDEX(Last6M_AvgSales_Ref!$B$2:$B$12659,MATCH(D270,Last6M_AvgSales_Ref!$A$2:$A$12659,0)),"")</f>
        <v>38.3333333333333</v>
      </c>
    </row>
    <row r="271" spans="1:31" ht="14.25" customHeight="1">
      <c r="A271" s="69" t="s">
        <v>133</v>
      </c>
      <c r="B271" s="71" t="s">
        <v>43</v>
      </c>
      <c r="C271" s="71" t="s">
        <v>1140</v>
      </c>
      <c r="D271" s="71">
        <v>1000000816</v>
      </c>
      <c r="E271" s="72" t="s">
        <v>1141</v>
      </c>
      <c r="F271" s="73">
        <v>38385</v>
      </c>
      <c r="G271" s="66" t="str">
        <f t="shared" si="56"/>
        <v>Targeted Dealer</v>
      </c>
      <c r="H271" s="66"/>
      <c r="I271" s="67">
        <v>600</v>
      </c>
      <c r="J271" s="67">
        <f t="shared" si="57"/>
        <v>600</v>
      </c>
      <c r="K271" s="68">
        <v>314.5</v>
      </c>
      <c r="L271" s="68">
        <f t="shared" si="58"/>
        <v>285.5</v>
      </c>
      <c r="M271" s="68">
        <f t="shared" si="59"/>
        <v>52.416666666666664</v>
      </c>
      <c r="N271" s="96">
        <v>453</v>
      </c>
      <c r="O271" s="97" t="str">
        <f t="shared" si="60"/>
        <v>June</v>
      </c>
      <c r="P271" s="96">
        <f t="shared" si="61"/>
        <v>453</v>
      </c>
      <c r="Q271" s="98">
        <f t="shared" si="62"/>
        <v>-138.5</v>
      </c>
      <c r="R271" s="97" t="b">
        <f t="shared" si="63"/>
        <v>0</v>
      </c>
      <c r="S271" s="99" t="str">
        <f t="shared" si="64"/>
        <v>GROWTH</v>
      </c>
      <c r="T271" s="68">
        <v>561.54999999999995</v>
      </c>
      <c r="U271" s="100" t="str">
        <f t="shared" si="65"/>
        <v>May</v>
      </c>
      <c r="V271" s="68">
        <f t="shared" si="66"/>
        <v>561.54999999999995</v>
      </c>
      <c r="W271" s="101">
        <f t="shared" si="67"/>
        <v>-247.04999999999995</v>
      </c>
      <c r="X271" s="102" t="b">
        <f t="shared" si="68"/>
        <v>0</v>
      </c>
      <c r="Y271" s="103" t="str">
        <f t="shared" si="69"/>
        <v>GROWTH</v>
      </c>
      <c r="Z271" s="74">
        <v>0</v>
      </c>
      <c r="AA271" s="69"/>
      <c r="AB271" s="69" t="s">
        <v>133</v>
      </c>
      <c r="AC271" s="69" t="s">
        <v>133</v>
      </c>
      <c r="AD271" s="3"/>
      <c r="AE271" s="118">
        <f>IFERROR(INDEX(Last6M_AvgSales_Ref!$B$2:$B$12659,MATCH(D271,Last6M_AvgSales_Ref!$A$2:$A$12659,0)),"")</f>
        <v>689.08333333333303</v>
      </c>
    </row>
    <row r="272" spans="1:31" ht="14.25" customHeight="1">
      <c r="A272" s="69" t="s">
        <v>133</v>
      </c>
      <c r="B272" s="71" t="s">
        <v>43</v>
      </c>
      <c r="C272" s="71" t="s">
        <v>1142</v>
      </c>
      <c r="D272" s="71">
        <v>1000000235</v>
      </c>
      <c r="E272" s="72" t="s">
        <v>1143</v>
      </c>
      <c r="F272" s="73">
        <v>39212</v>
      </c>
      <c r="G272" s="66" t="str">
        <f t="shared" si="56"/>
        <v>Targeted Dealer</v>
      </c>
      <c r="H272" s="66"/>
      <c r="I272" s="67">
        <v>850</v>
      </c>
      <c r="J272" s="67">
        <f t="shared" si="57"/>
        <v>850</v>
      </c>
      <c r="K272" s="68">
        <v>1068.1500000000001</v>
      </c>
      <c r="L272" s="68">
        <f t="shared" si="58"/>
        <v>-218.15000000000009</v>
      </c>
      <c r="M272" s="68">
        <f t="shared" si="59"/>
        <v>125.66470588235295</v>
      </c>
      <c r="N272" s="96">
        <v>908.25</v>
      </c>
      <c r="O272" s="97" t="str">
        <f t="shared" si="60"/>
        <v>June</v>
      </c>
      <c r="P272" s="96">
        <f t="shared" si="61"/>
        <v>908.25</v>
      </c>
      <c r="Q272" s="98">
        <f t="shared" si="62"/>
        <v>159.90000000000009</v>
      </c>
      <c r="R272" s="97" t="b">
        <f t="shared" si="63"/>
        <v>0</v>
      </c>
      <c r="S272" s="99" t="str">
        <f t="shared" si="64"/>
        <v>GROWTH</v>
      </c>
      <c r="T272" s="68">
        <v>833.25</v>
      </c>
      <c r="U272" s="100" t="str">
        <f t="shared" si="65"/>
        <v>May</v>
      </c>
      <c r="V272" s="68">
        <f t="shared" si="66"/>
        <v>833.25</v>
      </c>
      <c r="W272" s="101">
        <f t="shared" si="67"/>
        <v>234.90000000000009</v>
      </c>
      <c r="X272" s="102" t="b">
        <f t="shared" si="68"/>
        <v>0</v>
      </c>
      <c r="Y272" s="103" t="str">
        <f t="shared" si="69"/>
        <v>GROWTH</v>
      </c>
      <c r="Z272" s="74">
        <v>0</v>
      </c>
      <c r="AA272" s="69"/>
      <c r="AB272" s="69" t="s">
        <v>133</v>
      </c>
      <c r="AC272" s="69" t="s">
        <v>133</v>
      </c>
      <c r="AD272" s="3"/>
      <c r="AE272" s="118">
        <f>IFERROR(INDEX(Last6M_AvgSales_Ref!$B$2:$B$12659,MATCH(D272,Last6M_AvgSales_Ref!$A$2:$A$12659,0)),"")</f>
        <v>1187.11666666667</v>
      </c>
    </row>
    <row r="273" spans="1:31" ht="14.25" customHeight="1">
      <c r="A273" s="69" t="s">
        <v>133</v>
      </c>
      <c r="B273" s="71" t="s">
        <v>43</v>
      </c>
      <c r="C273" s="71" t="s">
        <v>218</v>
      </c>
      <c r="D273" s="71">
        <v>1000000245</v>
      </c>
      <c r="E273" s="72" t="s">
        <v>219</v>
      </c>
      <c r="F273" s="73">
        <v>39958</v>
      </c>
      <c r="G273" s="66" t="str">
        <f t="shared" si="56"/>
        <v>-</v>
      </c>
      <c r="H273" s="66"/>
      <c r="I273" s="67">
        <v>0</v>
      </c>
      <c r="J273" s="67">
        <f t="shared" si="57"/>
        <v>0</v>
      </c>
      <c r="K273" s="68">
        <v>0</v>
      </c>
      <c r="L273" s="68">
        <f t="shared" si="58"/>
        <v>0</v>
      </c>
      <c r="M273" s="68" t="str">
        <f t="shared" si="59"/>
        <v>-</v>
      </c>
      <c r="N273" s="96">
        <v>0</v>
      </c>
      <c r="O273" s="97" t="str">
        <f t="shared" si="60"/>
        <v>June</v>
      </c>
      <c r="P273" s="96">
        <f t="shared" si="61"/>
        <v>0</v>
      </c>
      <c r="Q273" s="98">
        <f t="shared" si="62"/>
        <v>0</v>
      </c>
      <c r="R273" s="97" t="b">
        <f t="shared" si="63"/>
        <v>0</v>
      </c>
      <c r="S273" s="99" t="b">
        <f t="shared" si="64"/>
        <v>0</v>
      </c>
      <c r="T273" s="68">
        <v>15</v>
      </c>
      <c r="U273" s="100" t="str">
        <f t="shared" si="65"/>
        <v>May</v>
      </c>
      <c r="V273" s="68">
        <f t="shared" si="66"/>
        <v>15</v>
      </c>
      <c r="W273" s="101">
        <f t="shared" si="67"/>
        <v>-15</v>
      </c>
      <c r="X273" s="102" t="b">
        <f t="shared" si="68"/>
        <v>0</v>
      </c>
      <c r="Y273" s="103" t="str">
        <f t="shared" si="69"/>
        <v>GROWTH</v>
      </c>
      <c r="Z273" s="74">
        <v>0</v>
      </c>
      <c r="AA273" s="69"/>
      <c r="AB273" s="69" t="s">
        <v>133</v>
      </c>
      <c r="AC273" s="69" t="s">
        <v>133</v>
      </c>
      <c r="AD273" s="3"/>
      <c r="AE273" s="118">
        <f>IFERROR(INDEX(Last6M_AvgSales_Ref!$B$2:$B$12659,MATCH(D273,Last6M_AvgSales_Ref!$A$2:$A$12659,0)),"")</f>
        <v>3.4166666666666701</v>
      </c>
    </row>
    <row r="274" spans="1:31" ht="14.25" customHeight="1">
      <c r="A274" s="69" t="s">
        <v>133</v>
      </c>
      <c r="B274" s="71" t="s">
        <v>43</v>
      </c>
      <c r="C274" s="71" t="s">
        <v>1144</v>
      </c>
      <c r="D274" s="71">
        <v>1000000248</v>
      </c>
      <c r="E274" s="72" t="s">
        <v>1145</v>
      </c>
      <c r="F274" s="73">
        <v>39958</v>
      </c>
      <c r="G274" s="66" t="str">
        <f t="shared" si="56"/>
        <v>Targeted Dealer</v>
      </c>
      <c r="H274" s="66"/>
      <c r="I274" s="67">
        <v>200</v>
      </c>
      <c r="J274" s="67">
        <f t="shared" si="57"/>
        <v>200</v>
      </c>
      <c r="K274" s="68">
        <v>267.75</v>
      </c>
      <c r="L274" s="68">
        <f t="shared" si="58"/>
        <v>-67.75</v>
      </c>
      <c r="M274" s="68">
        <f t="shared" si="59"/>
        <v>133.875</v>
      </c>
      <c r="N274" s="96">
        <v>215.75</v>
      </c>
      <c r="O274" s="97" t="str">
        <f t="shared" si="60"/>
        <v>June</v>
      </c>
      <c r="P274" s="96">
        <f t="shared" si="61"/>
        <v>215.75</v>
      </c>
      <c r="Q274" s="98">
        <f t="shared" si="62"/>
        <v>52</v>
      </c>
      <c r="R274" s="97" t="b">
        <f t="shared" si="63"/>
        <v>0</v>
      </c>
      <c r="S274" s="99" t="str">
        <f t="shared" si="64"/>
        <v>GROWTH</v>
      </c>
      <c r="T274" s="68">
        <v>190.25</v>
      </c>
      <c r="U274" s="100" t="str">
        <f t="shared" si="65"/>
        <v>May</v>
      </c>
      <c r="V274" s="68">
        <f t="shared" si="66"/>
        <v>190.25</v>
      </c>
      <c r="W274" s="101">
        <f t="shared" si="67"/>
        <v>77.5</v>
      </c>
      <c r="X274" s="102" t="b">
        <f t="shared" si="68"/>
        <v>0</v>
      </c>
      <c r="Y274" s="103" t="str">
        <f t="shared" si="69"/>
        <v>GROWTH</v>
      </c>
      <c r="Z274" s="74">
        <v>0</v>
      </c>
      <c r="AA274" s="69"/>
      <c r="AB274" s="69" t="s">
        <v>133</v>
      </c>
      <c r="AC274" s="69" t="s">
        <v>133</v>
      </c>
      <c r="AD274" s="3"/>
      <c r="AE274" s="118">
        <f>IFERROR(INDEX(Last6M_AvgSales_Ref!$B$2:$B$12659,MATCH(D274,Last6M_AvgSales_Ref!$A$2:$A$12659,0)),"")</f>
        <v>235.21666666666701</v>
      </c>
    </row>
    <row r="275" spans="1:31" ht="14.25" customHeight="1">
      <c r="A275" s="69" t="s">
        <v>133</v>
      </c>
      <c r="B275" s="71" t="s">
        <v>43</v>
      </c>
      <c r="C275" s="71" t="s">
        <v>1146</v>
      </c>
      <c r="D275" s="71">
        <v>1000000341</v>
      </c>
      <c r="E275" s="72" t="s">
        <v>1147</v>
      </c>
      <c r="F275" s="73">
        <v>40030</v>
      </c>
      <c r="G275" s="66" t="str">
        <f t="shared" si="56"/>
        <v>Targeted Dealer</v>
      </c>
      <c r="H275" s="66"/>
      <c r="I275" s="67">
        <v>350</v>
      </c>
      <c r="J275" s="67">
        <f t="shared" si="57"/>
        <v>350</v>
      </c>
      <c r="K275" s="68">
        <v>440.5</v>
      </c>
      <c r="L275" s="68">
        <f t="shared" si="58"/>
        <v>-90.5</v>
      </c>
      <c r="M275" s="68">
        <f t="shared" si="59"/>
        <v>125.85714285714286</v>
      </c>
      <c r="N275" s="96">
        <v>136.5</v>
      </c>
      <c r="O275" s="97" t="str">
        <f t="shared" si="60"/>
        <v>June</v>
      </c>
      <c r="P275" s="96">
        <f t="shared" si="61"/>
        <v>136.5</v>
      </c>
      <c r="Q275" s="98">
        <f t="shared" si="62"/>
        <v>304</v>
      </c>
      <c r="R275" s="97" t="b">
        <f t="shared" si="63"/>
        <v>0</v>
      </c>
      <c r="S275" s="99" t="str">
        <f t="shared" si="64"/>
        <v>GROWTH</v>
      </c>
      <c r="T275" s="68">
        <v>436.7</v>
      </c>
      <c r="U275" s="100" t="str">
        <f t="shared" si="65"/>
        <v>May</v>
      </c>
      <c r="V275" s="68">
        <f t="shared" si="66"/>
        <v>436.7</v>
      </c>
      <c r="W275" s="101">
        <f t="shared" si="67"/>
        <v>3.8000000000000114</v>
      </c>
      <c r="X275" s="102" t="b">
        <f t="shared" si="68"/>
        <v>0</v>
      </c>
      <c r="Y275" s="103" t="str">
        <f t="shared" si="69"/>
        <v>GROWTH</v>
      </c>
      <c r="Z275" s="74">
        <v>0</v>
      </c>
      <c r="AA275" s="69"/>
      <c r="AB275" s="69" t="s">
        <v>133</v>
      </c>
      <c r="AC275" s="69" t="s">
        <v>133</v>
      </c>
      <c r="AD275" s="3"/>
      <c r="AE275" s="118">
        <f>IFERROR(INDEX(Last6M_AvgSales_Ref!$B$2:$B$12659,MATCH(D275,Last6M_AvgSales_Ref!$A$2:$A$12659,0)),"")</f>
        <v>502.98333333333301</v>
      </c>
    </row>
    <row r="276" spans="1:31" ht="14.25" customHeight="1">
      <c r="A276" s="69" t="s">
        <v>133</v>
      </c>
      <c r="B276" s="71" t="s">
        <v>43</v>
      </c>
      <c r="C276" s="71" t="s">
        <v>1148</v>
      </c>
      <c r="D276" s="71">
        <v>1000000236</v>
      </c>
      <c r="E276" s="72" t="s">
        <v>1149</v>
      </c>
      <c r="F276" s="73">
        <v>41146</v>
      </c>
      <c r="G276" s="66" t="str">
        <f t="shared" si="56"/>
        <v>Targeted Dealer</v>
      </c>
      <c r="H276" s="66"/>
      <c r="I276" s="67">
        <v>40</v>
      </c>
      <c r="J276" s="67">
        <f t="shared" si="57"/>
        <v>40</v>
      </c>
      <c r="K276" s="68">
        <v>20</v>
      </c>
      <c r="L276" s="68">
        <f t="shared" si="58"/>
        <v>20</v>
      </c>
      <c r="M276" s="68">
        <f t="shared" si="59"/>
        <v>50</v>
      </c>
      <c r="N276" s="96">
        <v>0</v>
      </c>
      <c r="O276" s="97" t="str">
        <f t="shared" si="60"/>
        <v>June</v>
      </c>
      <c r="P276" s="96">
        <f t="shared" si="61"/>
        <v>0</v>
      </c>
      <c r="Q276" s="98">
        <f t="shared" si="62"/>
        <v>20</v>
      </c>
      <c r="R276" s="97" t="b">
        <f t="shared" si="63"/>
        <v>0</v>
      </c>
      <c r="S276" s="99" t="b">
        <f t="shared" si="64"/>
        <v>0</v>
      </c>
      <c r="T276" s="68">
        <v>20</v>
      </c>
      <c r="U276" s="100" t="str">
        <f t="shared" si="65"/>
        <v>May</v>
      </c>
      <c r="V276" s="68">
        <f t="shared" si="66"/>
        <v>20</v>
      </c>
      <c r="W276" s="101">
        <f t="shared" si="67"/>
        <v>0</v>
      </c>
      <c r="X276" s="102" t="b">
        <f t="shared" si="68"/>
        <v>0</v>
      </c>
      <c r="Y276" s="103" t="str">
        <f t="shared" si="69"/>
        <v>GROWTH</v>
      </c>
      <c r="Z276" s="74">
        <v>0</v>
      </c>
      <c r="AA276" s="69"/>
      <c r="AB276" s="69" t="s">
        <v>133</v>
      </c>
      <c r="AC276" s="69" t="s">
        <v>133</v>
      </c>
      <c r="AD276" s="3"/>
      <c r="AE276" s="118">
        <f>IFERROR(INDEX(Last6M_AvgSales_Ref!$B$2:$B$12659,MATCH(D276,Last6M_AvgSales_Ref!$A$2:$A$12659,0)),"")</f>
        <v>20</v>
      </c>
    </row>
    <row r="277" spans="1:31" ht="14.25" customHeight="1">
      <c r="A277" s="69" t="s">
        <v>133</v>
      </c>
      <c r="B277" s="71" t="s">
        <v>43</v>
      </c>
      <c r="C277" s="71" t="s">
        <v>1150</v>
      </c>
      <c r="D277" s="71">
        <v>1000000233</v>
      </c>
      <c r="E277" s="72" t="s">
        <v>1151</v>
      </c>
      <c r="F277" s="73">
        <v>41243</v>
      </c>
      <c r="G277" s="66" t="str">
        <f t="shared" si="56"/>
        <v>Targeted Dealer</v>
      </c>
      <c r="H277" s="66"/>
      <c r="I277" s="67">
        <v>310</v>
      </c>
      <c r="J277" s="67">
        <f t="shared" si="57"/>
        <v>310</v>
      </c>
      <c r="K277" s="68">
        <v>355</v>
      </c>
      <c r="L277" s="68">
        <f t="shared" si="58"/>
        <v>-45</v>
      </c>
      <c r="M277" s="68">
        <f t="shared" si="59"/>
        <v>114.51612903225806</v>
      </c>
      <c r="N277" s="96">
        <v>422.5</v>
      </c>
      <c r="O277" s="97" t="str">
        <f t="shared" si="60"/>
        <v>June</v>
      </c>
      <c r="P277" s="96">
        <f t="shared" si="61"/>
        <v>422.5</v>
      </c>
      <c r="Q277" s="98">
        <f t="shared" si="62"/>
        <v>-67.5</v>
      </c>
      <c r="R277" s="97" t="b">
        <f t="shared" si="63"/>
        <v>0</v>
      </c>
      <c r="S277" s="99" t="str">
        <f t="shared" si="64"/>
        <v>GROWTH</v>
      </c>
      <c r="T277" s="68">
        <v>502.5</v>
      </c>
      <c r="U277" s="100" t="str">
        <f t="shared" si="65"/>
        <v>May</v>
      </c>
      <c r="V277" s="68">
        <f t="shared" si="66"/>
        <v>502.5</v>
      </c>
      <c r="W277" s="101">
        <f t="shared" si="67"/>
        <v>-147.5</v>
      </c>
      <c r="X277" s="102" t="b">
        <f t="shared" si="68"/>
        <v>0</v>
      </c>
      <c r="Y277" s="103" t="str">
        <f t="shared" si="69"/>
        <v>GROWTH</v>
      </c>
      <c r="Z277" s="74">
        <v>0</v>
      </c>
      <c r="AA277" s="69"/>
      <c r="AB277" s="69" t="s">
        <v>133</v>
      </c>
      <c r="AC277" s="69" t="s">
        <v>133</v>
      </c>
      <c r="AD277" s="3"/>
      <c r="AE277" s="118">
        <f>IFERROR(INDEX(Last6M_AvgSales_Ref!$B$2:$B$12659,MATCH(D277,Last6M_AvgSales_Ref!$A$2:$A$12659,0)),"")</f>
        <v>542.66666666666697</v>
      </c>
    </row>
    <row r="278" spans="1:31" ht="14.25" customHeight="1">
      <c r="A278" s="69" t="s">
        <v>133</v>
      </c>
      <c r="B278" s="71" t="s">
        <v>43</v>
      </c>
      <c r="C278" s="71" t="s">
        <v>1152</v>
      </c>
      <c r="D278" s="71">
        <v>1000000247</v>
      </c>
      <c r="E278" s="72" t="s">
        <v>1153</v>
      </c>
      <c r="F278" s="73">
        <v>41243</v>
      </c>
      <c r="G278" s="66" t="str">
        <f t="shared" si="56"/>
        <v>Targeted Dealer</v>
      </c>
      <c r="H278" s="66"/>
      <c r="I278" s="67">
        <v>60</v>
      </c>
      <c r="J278" s="67">
        <f t="shared" si="57"/>
        <v>60</v>
      </c>
      <c r="K278" s="68">
        <v>75</v>
      </c>
      <c r="L278" s="68">
        <f t="shared" si="58"/>
        <v>-15</v>
      </c>
      <c r="M278" s="68">
        <f t="shared" si="59"/>
        <v>125</v>
      </c>
      <c r="N278" s="96">
        <v>62.5</v>
      </c>
      <c r="O278" s="97" t="str">
        <f t="shared" si="60"/>
        <v>June</v>
      </c>
      <c r="P278" s="96">
        <f t="shared" si="61"/>
        <v>62.5</v>
      </c>
      <c r="Q278" s="98">
        <f t="shared" si="62"/>
        <v>12.5</v>
      </c>
      <c r="R278" s="97" t="b">
        <f t="shared" si="63"/>
        <v>0</v>
      </c>
      <c r="S278" s="99" t="str">
        <f t="shared" si="64"/>
        <v>GROWTH</v>
      </c>
      <c r="T278" s="68">
        <v>137.5</v>
      </c>
      <c r="U278" s="100" t="str">
        <f t="shared" si="65"/>
        <v>May</v>
      </c>
      <c r="V278" s="68">
        <f t="shared" si="66"/>
        <v>137.5</v>
      </c>
      <c r="W278" s="101">
        <f t="shared" si="67"/>
        <v>-62.5</v>
      </c>
      <c r="X278" s="102" t="b">
        <f t="shared" si="68"/>
        <v>0</v>
      </c>
      <c r="Y278" s="103" t="str">
        <f t="shared" si="69"/>
        <v>GROWTH</v>
      </c>
      <c r="Z278" s="74">
        <v>0</v>
      </c>
      <c r="AA278" s="69"/>
      <c r="AB278" s="69" t="s">
        <v>133</v>
      </c>
      <c r="AC278" s="69" t="s">
        <v>133</v>
      </c>
      <c r="AD278" s="3"/>
      <c r="AE278" s="118">
        <f>IFERROR(INDEX(Last6M_AvgSales_Ref!$B$2:$B$12659,MATCH(D278,Last6M_AvgSales_Ref!$A$2:$A$12659,0)),"")</f>
        <v>73.75</v>
      </c>
    </row>
    <row r="279" spans="1:31" ht="14.25" customHeight="1">
      <c r="A279" s="69" t="s">
        <v>133</v>
      </c>
      <c r="B279" s="71" t="s">
        <v>43</v>
      </c>
      <c r="C279" s="71" t="s">
        <v>1154</v>
      </c>
      <c r="D279" s="71">
        <v>1000000246</v>
      </c>
      <c r="E279" s="72" t="s">
        <v>1155</v>
      </c>
      <c r="F279" s="73">
        <v>41386</v>
      </c>
      <c r="G279" s="66" t="str">
        <f t="shared" si="56"/>
        <v>Targeted Dealer</v>
      </c>
      <c r="H279" s="66"/>
      <c r="I279" s="67">
        <v>20</v>
      </c>
      <c r="J279" s="67">
        <f t="shared" si="57"/>
        <v>20</v>
      </c>
      <c r="K279" s="68">
        <v>63.5</v>
      </c>
      <c r="L279" s="68">
        <f t="shared" si="58"/>
        <v>-43.5</v>
      </c>
      <c r="M279" s="68">
        <f t="shared" si="59"/>
        <v>317.5</v>
      </c>
      <c r="N279" s="96">
        <v>3</v>
      </c>
      <c r="O279" s="97" t="str">
        <f t="shared" si="60"/>
        <v>June</v>
      </c>
      <c r="P279" s="96">
        <f t="shared" si="61"/>
        <v>3</v>
      </c>
      <c r="Q279" s="98">
        <f t="shared" si="62"/>
        <v>60.5</v>
      </c>
      <c r="R279" s="97" t="b">
        <f t="shared" si="63"/>
        <v>0</v>
      </c>
      <c r="S279" s="99" t="str">
        <f t="shared" si="64"/>
        <v>GROWTH</v>
      </c>
      <c r="T279" s="68">
        <v>9</v>
      </c>
      <c r="U279" s="100" t="str">
        <f t="shared" si="65"/>
        <v>May</v>
      </c>
      <c r="V279" s="68">
        <f t="shared" si="66"/>
        <v>9</v>
      </c>
      <c r="W279" s="101">
        <f t="shared" si="67"/>
        <v>54.5</v>
      </c>
      <c r="X279" s="102" t="b">
        <f t="shared" si="68"/>
        <v>0</v>
      </c>
      <c r="Y279" s="103" t="str">
        <f t="shared" si="69"/>
        <v>GROWTH</v>
      </c>
      <c r="Z279" s="74">
        <v>0</v>
      </c>
      <c r="AA279" s="69"/>
      <c r="AB279" s="69" t="s">
        <v>133</v>
      </c>
      <c r="AC279" s="69" t="s">
        <v>133</v>
      </c>
      <c r="AD279" s="3"/>
      <c r="AE279" s="118">
        <f>IFERROR(INDEX(Last6M_AvgSales_Ref!$B$2:$B$12659,MATCH(D279,Last6M_AvgSales_Ref!$A$2:$A$12659,0)),"")</f>
        <v>31.25</v>
      </c>
    </row>
    <row r="280" spans="1:31" ht="14.25" customHeight="1">
      <c r="A280" s="69" t="s">
        <v>133</v>
      </c>
      <c r="B280" s="71" t="s">
        <v>43</v>
      </c>
      <c r="C280" s="71" t="s">
        <v>1156</v>
      </c>
      <c r="D280" s="71">
        <v>1000000811</v>
      </c>
      <c r="E280" s="72" t="s">
        <v>1157</v>
      </c>
      <c r="F280" s="73">
        <v>42097</v>
      </c>
      <c r="G280" s="66" t="str">
        <f t="shared" si="56"/>
        <v>Targeted Dealer</v>
      </c>
      <c r="H280" s="66"/>
      <c r="I280" s="67">
        <v>20</v>
      </c>
      <c r="J280" s="67">
        <f t="shared" si="57"/>
        <v>20</v>
      </c>
      <c r="K280" s="68">
        <v>20</v>
      </c>
      <c r="L280" s="68">
        <f t="shared" si="58"/>
        <v>0</v>
      </c>
      <c r="M280" s="68">
        <f t="shared" si="59"/>
        <v>100</v>
      </c>
      <c r="N280" s="96">
        <v>20</v>
      </c>
      <c r="O280" s="97" t="str">
        <f t="shared" si="60"/>
        <v>June</v>
      </c>
      <c r="P280" s="96">
        <f t="shared" si="61"/>
        <v>20</v>
      </c>
      <c r="Q280" s="98">
        <f t="shared" si="62"/>
        <v>0</v>
      </c>
      <c r="R280" s="97" t="b">
        <f t="shared" si="63"/>
        <v>0</v>
      </c>
      <c r="S280" s="99" t="str">
        <f t="shared" si="64"/>
        <v>GROWTH</v>
      </c>
      <c r="T280" s="68">
        <v>20</v>
      </c>
      <c r="U280" s="100" t="str">
        <f t="shared" si="65"/>
        <v>May</v>
      </c>
      <c r="V280" s="68">
        <f t="shared" si="66"/>
        <v>20</v>
      </c>
      <c r="W280" s="101">
        <f t="shared" si="67"/>
        <v>0</v>
      </c>
      <c r="X280" s="102" t="b">
        <f t="shared" si="68"/>
        <v>0</v>
      </c>
      <c r="Y280" s="103" t="str">
        <f t="shared" si="69"/>
        <v>GROWTH</v>
      </c>
      <c r="Z280" s="74">
        <v>0</v>
      </c>
      <c r="AA280" s="69"/>
      <c r="AB280" s="69" t="s">
        <v>133</v>
      </c>
      <c r="AC280" s="69" t="s">
        <v>133</v>
      </c>
      <c r="AD280" s="3"/>
      <c r="AE280" s="118">
        <f>IFERROR(INDEX(Last6M_AvgSales_Ref!$B$2:$B$12659,MATCH(D280,Last6M_AvgSales_Ref!$A$2:$A$12659,0)),"")</f>
        <v>29.1666666666667</v>
      </c>
    </row>
    <row r="281" spans="1:31" ht="14.25" customHeight="1">
      <c r="A281" s="69" t="s">
        <v>133</v>
      </c>
      <c r="B281" s="71" t="s">
        <v>43</v>
      </c>
      <c r="C281" s="71" t="s">
        <v>1158</v>
      </c>
      <c r="D281" s="71">
        <v>1000000239</v>
      </c>
      <c r="E281" s="72" t="s">
        <v>1159</v>
      </c>
      <c r="F281" s="73">
        <v>42123</v>
      </c>
      <c r="G281" s="66" t="str">
        <f t="shared" si="56"/>
        <v>Targeted Dealer</v>
      </c>
      <c r="H281" s="66"/>
      <c r="I281" s="67">
        <v>90</v>
      </c>
      <c r="J281" s="67">
        <f t="shared" si="57"/>
        <v>90</v>
      </c>
      <c r="K281" s="68">
        <v>31.5</v>
      </c>
      <c r="L281" s="68">
        <f t="shared" si="58"/>
        <v>58.5</v>
      </c>
      <c r="M281" s="68">
        <f t="shared" si="59"/>
        <v>35</v>
      </c>
      <c r="N281" s="96">
        <v>113.5</v>
      </c>
      <c r="O281" s="97" t="str">
        <f t="shared" si="60"/>
        <v>June</v>
      </c>
      <c r="P281" s="96">
        <f t="shared" si="61"/>
        <v>113.5</v>
      </c>
      <c r="Q281" s="98">
        <f t="shared" si="62"/>
        <v>-82</v>
      </c>
      <c r="R281" s="97" t="b">
        <f t="shared" si="63"/>
        <v>0</v>
      </c>
      <c r="S281" s="99" t="str">
        <f t="shared" si="64"/>
        <v>GROWTH</v>
      </c>
      <c r="T281" s="68">
        <v>74</v>
      </c>
      <c r="U281" s="100" t="str">
        <f t="shared" si="65"/>
        <v>May</v>
      </c>
      <c r="V281" s="68">
        <f t="shared" si="66"/>
        <v>74</v>
      </c>
      <c r="W281" s="101">
        <f t="shared" si="67"/>
        <v>-42.5</v>
      </c>
      <c r="X281" s="102" t="b">
        <f t="shared" si="68"/>
        <v>0</v>
      </c>
      <c r="Y281" s="103" t="str">
        <f t="shared" si="69"/>
        <v>GROWTH</v>
      </c>
      <c r="Z281" s="74">
        <v>0</v>
      </c>
      <c r="AA281" s="69"/>
      <c r="AB281" s="69" t="s">
        <v>133</v>
      </c>
      <c r="AC281" s="69" t="s">
        <v>133</v>
      </c>
      <c r="AD281" s="3"/>
      <c r="AE281" s="118">
        <f>IFERROR(INDEX(Last6M_AvgSales_Ref!$B$2:$B$12659,MATCH(D281,Last6M_AvgSales_Ref!$A$2:$A$12659,0)),"")</f>
        <v>121.041666666667</v>
      </c>
    </row>
    <row r="282" spans="1:31" ht="14.25" customHeight="1">
      <c r="A282" s="69" t="s">
        <v>133</v>
      </c>
      <c r="B282" s="71" t="s">
        <v>43</v>
      </c>
      <c r="C282" s="71" t="s">
        <v>1160</v>
      </c>
      <c r="D282" s="71">
        <v>1000000820</v>
      </c>
      <c r="E282" s="72" t="s">
        <v>1161</v>
      </c>
      <c r="F282" s="73">
        <v>42634</v>
      </c>
      <c r="G282" s="66" t="str">
        <f t="shared" si="56"/>
        <v>Targeted Dealer</v>
      </c>
      <c r="H282" s="66"/>
      <c r="I282" s="67">
        <v>120</v>
      </c>
      <c r="J282" s="67">
        <f t="shared" si="57"/>
        <v>120</v>
      </c>
      <c r="K282" s="68">
        <v>142.75</v>
      </c>
      <c r="L282" s="68">
        <f t="shared" si="58"/>
        <v>-22.75</v>
      </c>
      <c r="M282" s="68">
        <f t="shared" si="59"/>
        <v>118.95833333333334</v>
      </c>
      <c r="N282" s="96">
        <v>79</v>
      </c>
      <c r="O282" s="97" t="str">
        <f t="shared" si="60"/>
        <v>June</v>
      </c>
      <c r="P282" s="96">
        <f t="shared" si="61"/>
        <v>79</v>
      </c>
      <c r="Q282" s="98">
        <f t="shared" si="62"/>
        <v>63.75</v>
      </c>
      <c r="R282" s="97" t="b">
        <f t="shared" si="63"/>
        <v>0</v>
      </c>
      <c r="S282" s="99" t="str">
        <f t="shared" si="64"/>
        <v>GROWTH</v>
      </c>
      <c r="T282" s="68">
        <v>105.75</v>
      </c>
      <c r="U282" s="100" t="str">
        <f t="shared" si="65"/>
        <v>May</v>
      </c>
      <c r="V282" s="68">
        <f t="shared" si="66"/>
        <v>105.75</v>
      </c>
      <c r="W282" s="101">
        <f t="shared" si="67"/>
        <v>37</v>
      </c>
      <c r="X282" s="102" t="b">
        <f t="shared" si="68"/>
        <v>0</v>
      </c>
      <c r="Y282" s="103" t="str">
        <f t="shared" si="69"/>
        <v>GROWTH</v>
      </c>
      <c r="Z282" s="74">
        <v>0</v>
      </c>
      <c r="AA282" s="69"/>
      <c r="AB282" s="69" t="s">
        <v>133</v>
      </c>
      <c r="AC282" s="69" t="s">
        <v>133</v>
      </c>
      <c r="AD282" s="3"/>
      <c r="AE282" s="118">
        <f>IFERROR(INDEX(Last6M_AvgSales_Ref!$B$2:$B$12659,MATCH(D282,Last6M_AvgSales_Ref!$A$2:$A$12659,0)),"")</f>
        <v>119.65</v>
      </c>
    </row>
    <row r="283" spans="1:31" ht="14.25" customHeight="1">
      <c r="A283" s="69" t="s">
        <v>133</v>
      </c>
      <c r="B283" s="71" t="s">
        <v>43</v>
      </c>
      <c r="C283" s="71" t="s">
        <v>1162</v>
      </c>
      <c r="D283" s="71">
        <v>1000000821</v>
      </c>
      <c r="E283" s="72" t="s">
        <v>1163</v>
      </c>
      <c r="F283" s="73">
        <v>42731</v>
      </c>
      <c r="G283" s="66" t="str">
        <f t="shared" si="56"/>
        <v>Targeted Dealer</v>
      </c>
      <c r="H283" s="66"/>
      <c r="I283" s="67">
        <v>20</v>
      </c>
      <c r="J283" s="67">
        <f t="shared" si="57"/>
        <v>20</v>
      </c>
      <c r="K283" s="68">
        <v>0</v>
      </c>
      <c r="L283" s="68">
        <f t="shared" si="58"/>
        <v>20</v>
      </c>
      <c r="M283" s="68">
        <f t="shared" si="59"/>
        <v>0</v>
      </c>
      <c r="N283" s="96">
        <v>0</v>
      </c>
      <c r="O283" s="97" t="str">
        <f t="shared" si="60"/>
        <v>June</v>
      </c>
      <c r="P283" s="96">
        <f t="shared" si="61"/>
        <v>0</v>
      </c>
      <c r="Q283" s="98">
        <f t="shared" si="62"/>
        <v>0</v>
      </c>
      <c r="R283" s="97" t="b">
        <f t="shared" si="63"/>
        <v>0</v>
      </c>
      <c r="S283" s="99" t="b">
        <f t="shared" si="64"/>
        <v>0</v>
      </c>
      <c r="T283" s="68">
        <v>5</v>
      </c>
      <c r="U283" s="100" t="str">
        <f t="shared" si="65"/>
        <v>May</v>
      </c>
      <c r="V283" s="68">
        <f t="shared" si="66"/>
        <v>5</v>
      </c>
      <c r="W283" s="101">
        <f t="shared" si="67"/>
        <v>-5</v>
      </c>
      <c r="X283" s="102" t="b">
        <f t="shared" si="68"/>
        <v>0</v>
      </c>
      <c r="Y283" s="103" t="str">
        <f t="shared" si="69"/>
        <v>GROWTH</v>
      </c>
      <c r="Z283" s="74">
        <v>0</v>
      </c>
      <c r="AA283" s="69"/>
      <c r="AB283" s="69" t="s">
        <v>133</v>
      </c>
      <c r="AC283" s="69" t="s">
        <v>133</v>
      </c>
      <c r="AD283" s="3"/>
      <c r="AE283" s="118">
        <f>IFERROR(INDEX(Last6M_AvgSales_Ref!$B$2:$B$12659,MATCH(D283,Last6M_AvgSales_Ref!$A$2:$A$12659,0)),"")</f>
        <v>1.4166666666666701</v>
      </c>
    </row>
    <row r="284" spans="1:31" ht="14.25" customHeight="1">
      <c r="A284" s="69" t="s">
        <v>133</v>
      </c>
      <c r="B284" s="71" t="s">
        <v>43</v>
      </c>
      <c r="C284" s="71" t="s">
        <v>1164</v>
      </c>
      <c r="D284" s="71">
        <v>1000000249</v>
      </c>
      <c r="E284" s="72" t="s">
        <v>1165</v>
      </c>
      <c r="F284" s="73">
        <v>43217</v>
      </c>
      <c r="G284" s="66" t="str">
        <f t="shared" si="56"/>
        <v>Targeted Dealer</v>
      </c>
      <c r="H284" s="66"/>
      <c r="I284" s="67">
        <v>20</v>
      </c>
      <c r="J284" s="67">
        <f t="shared" si="57"/>
        <v>20</v>
      </c>
      <c r="K284" s="68">
        <v>19</v>
      </c>
      <c r="L284" s="68">
        <f t="shared" si="58"/>
        <v>1</v>
      </c>
      <c r="M284" s="68">
        <f t="shared" si="59"/>
        <v>95</v>
      </c>
      <c r="N284" s="96">
        <v>32</v>
      </c>
      <c r="O284" s="97" t="str">
        <f t="shared" si="60"/>
        <v>June</v>
      </c>
      <c r="P284" s="96">
        <f t="shared" si="61"/>
        <v>32</v>
      </c>
      <c r="Q284" s="98">
        <f t="shared" si="62"/>
        <v>-13</v>
      </c>
      <c r="R284" s="97" t="b">
        <f t="shared" si="63"/>
        <v>0</v>
      </c>
      <c r="S284" s="99" t="str">
        <f t="shared" si="64"/>
        <v>GROWTH</v>
      </c>
      <c r="T284" s="68">
        <v>11.95</v>
      </c>
      <c r="U284" s="100" t="str">
        <f t="shared" si="65"/>
        <v>May</v>
      </c>
      <c r="V284" s="68">
        <f t="shared" si="66"/>
        <v>11.95</v>
      </c>
      <c r="W284" s="101">
        <f t="shared" si="67"/>
        <v>7.0500000000000007</v>
      </c>
      <c r="X284" s="102" t="b">
        <f t="shared" si="68"/>
        <v>0</v>
      </c>
      <c r="Y284" s="103" t="str">
        <f t="shared" si="69"/>
        <v>GROWTH</v>
      </c>
      <c r="Z284" s="74">
        <v>0</v>
      </c>
      <c r="AA284" s="69"/>
      <c r="AB284" s="69" t="s">
        <v>133</v>
      </c>
      <c r="AC284" s="69" t="s">
        <v>133</v>
      </c>
      <c r="AD284" s="3"/>
      <c r="AE284" s="118">
        <f>IFERROR(INDEX(Last6M_AvgSales_Ref!$B$2:$B$12659,MATCH(D284,Last6M_AvgSales_Ref!$A$2:$A$12659,0)),"")</f>
        <v>36.725000000000001</v>
      </c>
    </row>
    <row r="285" spans="1:31" ht="14.25" customHeight="1">
      <c r="A285" s="69" t="s">
        <v>133</v>
      </c>
      <c r="B285" s="71" t="s">
        <v>43</v>
      </c>
      <c r="C285" s="71" t="s">
        <v>1166</v>
      </c>
      <c r="D285" s="71">
        <v>1000000238</v>
      </c>
      <c r="E285" s="72" t="s">
        <v>1167</v>
      </c>
      <c r="F285" s="73">
        <v>43315</v>
      </c>
      <c r="G285" s="66" t="str">
        <f t="shared" si="56"/>
        <v>Targeted Dealer</v>
      </c>
      <c r="H285" s="66"/>
      <c r="I285" s="67">
        <v>20</v>
      </c>
      <c r="J285" s="67">
        <f t="shared" si="57"/>
        <v>20</v>
      </c>
      <c r="K285" s="68">
        <v>4</v>
      </c>
      <c r="L285" s="68">
        <f t="shared" si="58"/>
        <v>16</v>
      </c>
      <c r="M285" s="68">
        <f t="shared" si="59"/>
        <v>20</v>
      </c>
      <c r="N285" s="96">
        <v>21.5</v>
      </c>
      <c r="O285" s="97" t="str">
        <f t="shared" si="60"/>
        <v>June</v>
      </c>
      <c r="P285" s="96">
        <f t="shared" si="61"/>
        <v>21.5</v>
      </c>
      <c r="Q285" s="98">
        <f t="shared" si="62"/>
        <v>-17.5</v>
      </c>
      <c r="R285" s="97" t="b">
        <f t="shared" si="63"/>
        <v>0</v>
      </c>
      <c r="S285" s="99" t="str">
        <f t="shared" si="64"/>
        <v>GROWTH</v>
      </c>
      <c r="T285" s="68">
        <v>10</v>
      </c>
      <c r="U285" s="100" t="str">
        <f t="shared" si="65"/>
        <v>May</v>
      </c>
      <c r="V285" s="68">
        <f t="shared" si="66"/>
        <v>10</v>
      </c>
      <c r="W285" s="101">
        <f t="shared" si="67"/>
        <v>-6</v>
      </c>
      <c r="X285" s="102" t="b">
        <f t="shared" si="68"/>
        <v>0</v>
      </c>
      <c r="Y285" s="103" t="str">
        <f t="shared" si="69"/>
        <v>GROWTH</v>
      </c>
      <c r="Z285" s="74">
        <v>0</v>
      </c>
      <c r="AA285" s="69"/>
      <c r="AB285" s="69" t="s">
        <v>133</v>
      </c>
      <c r="AC285" s="69" t="s">
        <v>133</v>
      </c>
      <c r="AD285" s="3"/>
      <c r="AE285" s="118">
        <f>IFERROR(INDEX(Last6M_AvgSales_Ref!$B$2:$B$12659,MATCH(D285,Last6M_AvgSales_Ref!$A$2:$A$12659,0)),"")</f>
        <v>25.7083333333333</v>
      </c>
    </row>
    <row r="286" spans="1:31" ht="14.25" customHeight="1">
      <c r="A286" s="69" t="s">
        <v>133</v>
      </c>
      <c r="B286" s="71" t="s">
        <v>43</v>
      </c>
      <c r="C286" s="71" t="s">
        <v>1168</v>
      </c>
      <c r="D286" s="71">
        <v>1000000250</v>
      </c>
      <c r="E286" s="72" t="s">
        <v>1169</v>
      </c>
      <c r="F286" s="73">
        <v>43525</v>
      </c>
      <c r="G286" s="66" t="str">
        <f t="shared" si="56"/>
        <v>Targeted Dealer</v>
      </c>
      <c r="H286" s="66"/>
      <c r="I286" s="67">
        <v>20</v>
      </c>
      <c r="J286" s="67">
        <f t="shared" si="57"/>
        <v>20</v>
      </c>
      <c r="K286" s="68">
        <v>15</v>
      </c>
      <c r="L286" s="68">
        <f t="shared" si="58"/>
        <v>5</v>
      </c>
      <c r="M286" s="68">
        <f t="shared" si="59"/>
        <v>75</v>
      </c>
      <c r="N286" s="96">
        <v>0</v>
      </c>
      <c r="O286" s="97" t="str">
        <f t="shared" si="60"/>
        <v>June</v>
      </c>
      <c r="P286" s="96">
        <f t="shared" si="61"/>
        <v>0</v>
      </c>
      <c r="Q286" s="98">
        <f t="shared" si="62"/>
        <v>15</v>
      </c>
      <c r="R286" s="97" t="b">
        <f t="shared" si="63"/>
        <v>0</v>
      </c>
      <c r="S286" s="99" t="b">
        <f t="shared" si="64"/>
        <v>0</v>
      </c>
      <c r="T286" s="68">
        <v>20</v>
      </c>
      <c r="U286" s="100" t="str">
        <f t="shared" si="65"/>
        <v>May</v>
      </c>
      <c r="V286" s="68">
        <f t="shared" si="66"/>
        <v>20</v>
      </c>
      <c r="W286" s="101">
        <f t="shared" si="67"/>
        <v>-5</v>
      </c>
      <c r="X286" s="102" t="b">
        <f t="shared" si="68"/>
        <v>0</v>
      </c>
      <c r="Y286" s="103" t="str">
        <f t="shared" si="69"/>
        <v>GROWTH</v>
      </c>
      <c r="Z286" s="74">
        <v>0</v>
      </c>
      <c r="AA286" s="69"/>
      <c r="AB286" s="69" t="s">
        <v>133</v>
      </c>
      <c r="AC286" s="69" t="s">
        <v>133</v>
      </c>
      <c r="AD286" s="3"/>
      <c r="AE286" s="118">
        <f>IFERROR(INDEX(Last6M_AvgSales_Ref!$B$2:$B$12659,MATCH(D286,Last6M_AvgSales_Ref!$A$2:$A$12659,0)),"")</f>
        <v>25</v>
      </c>
    </row>
    <row r="287" spans="1:31" ht="14.25" customHeight="1">
      <c r="A287" s="69" t="s">
        <v>133</v>
      </c>
      <c r="B287" s="71" t="s">
        <v>43</v>
      </c>
      <c r="C287" s="71" t="s">
        <v>1170</v>
      </c>
      <c r="D287" s="71">
        <v>1000000339</v>
      </c>
      <c r="E287" s="72" t="s">
        <v>1171</v>
      </c>
      <c r="F287" s="73">
        <v>43648</v>
      </c>
      <c r="G287" s="66" t="str">
        <f t="shared" si="56"/>
        <v>Targeted Dealer</v>
      </c>
      <c r="H287" s="66"/>
      <c r="I287" s="67">
        <v>100</v>
      </c>
      <c r="J287" s="67">
        <f t="shared" si="57"/>
        <v>100</v>
      </c>
      <c r="K287" s="68">
        <v>25</v>
      </c>
      <c r="L287" s="68">
        <f t="shared" si="58"/>
        <v>75</v>
      </c>
      <c r="M287" s="68">
        <f t="shared" si="59"/>
        <v>25</v>
      </c>
      <c r="N287" s="96">
        <v>50</v>
      </c>
      <c r="O287" s="97" t="str">
        <f t="shared" si="60"/>
        <v>June</v>
      </c>
      <c r="P287" s="96">
        <f t="shared" si="61"/>
        <v>50</v>
      </c>
      <c r="Q287" s="98">
        <f t="shared" si="62"/>
        <v>-25</v>
      </c>
      <c r="R287" s="97" t="b">
        <f t="shared" si="63"/>
        <v>0</v>
      </c>
      <c r="S287" s="99" t="str">
        <f t="shared" si="64"/>
        <v>GROWTH</v>
      </c>
      <c r="T287" s="68">
        <v>150</v>
      </c>
      <c r="U287" s="100" t="str">
        <f t="shared" si="65"/>
        <v>May</v>
      </c>
      <c r="V287" s="68">
        <f t="shared" si="66"/>
        <v>150</v>
      </c>
      <c r="W287" s="101">
        <f t="shared" si="67"/>
        <v>-125</v>
      </c>
      <c r="X287" s="102" t="b">
        <f t="shared" si="68"/>
        <v>0</v>
      </c>
      <c r="Y287" s="103" t="str">
        <f t="shared" si="69"/>
        <v>GROWTH</v>
      </c>
      <c r="Z287" s="74">
        <v>0</v>
      </c>
      <c r="AA287" s="69"/>
      <c r="AB287" s="69" t="s">
        <v>133</v>
      </c>
      <c r="AC287" s="69" t="s">
        <v>133</v>
      </c>
      <c r="AD287" s="3"/>
      <c r="AE287" s="118">
        <f>IFERROR(INDEX(Last6M_AvgSales_Ref!$B$2:$B$12659,MATCH(D287,Last6M_AvgSales_Ref!$A$2:$A$12659,0)),"")</f>
        <v>95.3333333333333</v>
      </c>
    </row>
    <row r="288" spans="1:31" ht="14.25" customHeight="1">
      <c r="A288" s="69" t="s">
        <v>133</v>
      </c>
      <c r="B288" s="71" t="s">
        <v>43</v>
      </c>
      <c r="C288" s="71" t="s">
        <v>1172</v>
      </c>
      <c r="D288" s="71">
        <v>1000000815</v>
      </c>
      <c r="E288" s="72" t="s">
        <v>1173</v>
      </c>
      <c r="F288" s="73">
        <v>43700</v>
      </c>
      <c r="G288" s="66" t="str">
        <f t="shared" si="56"/>
        <v>Targeted Dealer</v>
      </c>
      <c r="H288" s="66"/>
      <c r="I288" s="67">
        <v>430</v>
      </c>
      <c r="J288" s="67">
        <f t="shared" si="57"/>
        <v>430</v>
      </c>
      <c r="K288" s="68">
        <v>534.75</v>
      </c>
      <c r="L288" s="68">
        <f t="shared" si="58"/>
        <v>-104.75</v>
      </c>
      <c r="M288" s="68">
        <f t="shared" si="59"/>
        <v>124.36046511627907</v>
      </c>
      <c r="N288" s="96">
        <v>405.25</v>
      </c>
      <c r="O288" s="97" t="str">
        <f t="shared" si="60"/>
        <v>June</v>
      </c>
      <c r="P288" s="96">
        <f t="shared" si="61"/>
        <v>405.25</v>
      </c>
      <c r="Q288" s="98">
        <f t="shared" si="62"/>
        <v>129.5</v>
      </c>
      <c r="R288" s="97" t="b">
        <f t="shared" si="63"/>
        <v>0</v>
      </c>
      <c r="S288" s="99" t="str">
        <f t="shared" si="64"/>
        <v>GROWTH</v>
      </c>
      <c r="T288" s="68">
        <v>405.75</v>
      </c>
      <c r="U288" s="100" t="str">
        <f t="shared" si="65"/>
        <v>May</v>
      </c>
      <c r="V288" s="68">
        <f t="shared" si="66"/>
        <v>405.75</v>
      </c>
      <c r="W288" s="101">
        <f t="shared" si="67"/>
        <v>129</v>
      </c>
      <c r="X288" s="102" t="b">
        <f t="shared" si="68"/>
        <v>0</v>
      </c>
      <c r="Y288" s="103" t="str">
        <f t="shared" si="69"/>
        <v>GROWTH</v>
      </c>
      <c r="Z288" s="74">
        <v>0</v>
      </c>
      <c r="AA288" s="69"/>
      <c r="AB288" s="69" t="s">
        <v>133</v>
      </c>
      <c r="AC288" s="69" t="s">
        <v>133</v>
      </c>
      <c r="AD288" s="3"/>
      <c r="AE288" s="118">
        <f>IFERROR(INDEX(Last6M_AvgSales_Ref!$B$2:$B$12659,MATCH(D288,Last6M_AvgSales_Ref!$A$2:$A$12659,0)),"")</f>
        <v>608.48333333333301</v>
      </c>
    </row>
    <row r="289" spans="1:31" ht="14.25" customHeight="1">
      <c r="A289" s="69" t="s">
        <v>133</v>
      </c>
      <c r="B289" s="71" t="s">
        <v>43</v>
      </c>
      <c r="C289" s="71" t="s">
        <v>1174</v>
      </c>
      <c r="D289" s="71">
        <v>1000000340</v>
      </c>
      <c r="E289" s="72" t="s">
        <v>1175</v>
      </c>
      <c r="F289" s="73">
        <v>44006</v>
      </c>
      <c r="G289" s="66" t="str">
        <f t="shared" si="56"/>
        <v>Targeted Dealer</v>
      </c>
      <c r="H289" s="66"/>
      <c r="I289" s="67">
        <v>65</v>
      </c>
      <c r="J289" s="67">
        <f t="shared" si="57"/>
        <v>65</v>
      </c>
      <c r="K289" s="68">
        <v>22.5</v>
      </c>
      <c r="L289" s="68">
        <f t="shared" si="58"/>
        <v>42.5</v>
      </c>
      <c r="M289" s="68">
        <f t="shared" si="59"/>
        <v>34.615384615384613</v>
      </c>
      <c r="N289" s="96">
        <v>15</v>
      </c>
      <c r="O289" s="97" t="str">
        <f t="shared" si="60"/>
        <v>June</v>
      </c>
      <c r="P289" s="96">
        <f t="shared" si="61"/>
        <v>15</v>
      </c>
      <c r="Q289" s="98">
        <f t="shared" si="62"/>
        <v>7.5</v>
      </c>
      <c r="R289" s="97" t="b">
        <f t="shared" si="63"/>
        <v>0</v>
      </c>
      <c r="S289" s="99" t="str">
        <f t="shared" si="64"/>
        <v>GROWTH</v>
      </c>
      <c r="T289" s="68">
        <v>62.45</v>
      </c>
      <c r="U289" s="100" t="str">
        <f t="shared" si="65"/>
        <v>May</v>
      </c>
      <c r="V289" s="68">
        <f t="shared" si="66"/>
        <v>62.45</v>
      </c>
      <c r="W289" s="101">
        <f t="shared" si="67"/>
        <v>-39.950000000000003</v>
      </c>
      <c r="X289" s="102" t="b">
        <f t="shared" si="68"/>
        <v>0</v>
      </c>
      <c r="Y289" s="103" t="str">
        <f t="shared" si="69"/>
        <v>GROWTH</v>
      </c>
      <c r="Z289" s="74">
        <v>0</v>
      </c>
      <c r="AA289" s="69"/>
      <c r="AB289" s="69" t="s">
        <v>133</v>
      </c>
      <c r="AC289" s="69" t="s">
        <v>133</v>
      </c>
      <c r="AD289" s="3"/>
      <c r="AE289" s="118">
        <f>IFERROR(INDEX(Last6M_AvgSales_Ref!$B$2:$B$12659,MATCH(D289,Last6M_AvgSales_Ref!$A$2:$A$12659,0)),"")</f>
        <v>36.0833333333333</v>
      </c>
    </row>
    <row r="290" spans="1:31" ht="14.25" customHeight="1">
      <c r="A290" s="69" t="s">
        <v>133</v>
      </c>
      <c r="B290" s="71" t="s">
        <v>43</v>
      </c>
      <c r="C290" s="71" t="s">
        <v>1176</v>
      </c>
      <c r="D290" s="71">
        <v>1000000817</v>
      </c>
      <c r="E290" s="72" t="s">
        <v>1177</v>
      </c>
      <c r="F290" s="73">
        <v>44134</v>
      </c>
      <c r="G290" s="66" t="str">
        <f t="shared" si="56"/>
        <v>Targeted Dealer</v>
      </c>
      <c r="H290" s="66"/>
      <c r="I290" s="67">
        <v>80</v>
      </c>
      <c r="J290" s="67">
        <f t="shared" si="57"/>
        <v>80</v>
      </c>
      <c r="K290" s="68">
        <v>107.5</v>
      </c>
      <c r="L290" s="68">
        <f t="shared" si="58"/>
        <v>-27.5</v>
      </c>
      <c r="M290" s="68">
        <f t="shared" si="59"/>
        <v>134.375</v>
      </c>
      <c r="N290" s="96">
        <v>59</v>
      </c>
      <c r="O290" s="97" t="str">
        <f t="shared" si="60"/>
        <v>June</v>
      </c>
      <c r="P290" s="96">
        <f t="shared" si="61"/>
        <v>59</v>
      </c>
      <c r="Q290" s="98">
        <f t="shared" si="62"/>
        <v>48.5</v>
      </c>
      <c r="R290" s="97" t="b">
        <f t="shared" si="63"/>
        <v>0</v>
      </c>
      <c r="S290" s="99" t="str">
        <f t="shared" si="64"/>
        <v>GROWTH</v>
      </c>
      <c r="T290" s="68">
        <v>57.5</v>
      </c>
      <c r="U290" s="100" t="str">
        <f t="shared" si="65"/>
        <v>May</v>
      </c>
      <c r="V290" s="68">
        <f t="shared" si="66"/>
        <v>57.5</v>
      </c>
      <c r="W290" s="101">
        <f t="shared" si="67"/>
        <v>50</v>
      </c>
      <c r="X290" s="102" t="b">
        <f t="shared" si="68"/>
        <v>0</v>
      </c>
      <c r="Y290" s="103" t="str">
        <f t="shared" si="69"/>
        <v>GROWTH</v>
      </c>
      <c r="Z290" s="74">
        <v>0</v>
      </c>
      <c r="AA290" s="69"/>
      <c r="AB290" s="69" t="s">
        <v>133</v>
      </c>
      <c r="AC290" s="69" t="s">
        <v>133</v>
      </c>
      <c r="AD290" s="3"/>
      <c r="AE290" s="118">
        <f>IFERROR(INDEX(Last6M_AvgSales_Ref!$B$2:$B$12659,MATCH(D290,Last6M_AvgSales_Ref!$A$2:$A$12659,0)),"")</f>
        <v>82.1666666666667</v>
      </c>
    </row>
    <row r="291" spans="1:31" ht="14.25" customHeight="1">
      <c r="A291" s="69" t="s">
        <v>133</v>
      </c>
      <c r="B291" s="71" t="s">
        <v>43</v>
      </c>
      <c r="C291" s="71" t="s">
        <v>1178</v>
      </c>
      <c r="D291" s="71">
        <v>1000000818</v>
      </c>
      <c r="E291" s="72" t="s">
        <v>1179</v>
      </c>
      <c r="F291" s="73">
        <v>44139</v>
      </c>
      <c r="G291" s="66" t="str">
        <f t="shared" si="56"/>
        <v>Targeted Dealer</v>
      </c>
      <c r="H291" s="66"/>
      <c r="I291" s="67">
        <v>80</v>
      </c>
      <c r="J291" s="67">
        <f t="shared" si="57"/>
        <v>80</v>
      </c>
      <c r="K291" s="68">
        <v>96</v>
      </c>
      <c r="L291" s="68">
        <f t="shared" si="58"/>
        <v>-16</v>
      </c>
      <c r="M291" s="68">
        <f t="shared" si="59"/>
        <v>120</v>
      </c>
      <c r="N291" s="96">
        <v>89.35</v>
      </c>
      <c r="O291" s="97" t="str">
        <f t="shared" si="60"/>
        <v>June</v>
      </c>
      <c r="P291" s="96">
        <f t="shared" si="61"/>
        <v>89.35</v>
      </c>
      <c r="Q291" s="98">
        <f t="shared" si="62"/>
        <v>6.6500000000000057</v>
      </c>
      <c r="R291" s="97" t="b">
        <f t="shared" si="63"/>
        <v>0</v>
      </c>
      <c r="S291" s="99" t="str">
        <f t="shared" si="64"/>
        <v>GROWTH</v>
      </c>
      <c r="T291" s="68">
        <v>60.75</v>
      </c>
      <c r="U291" s="100" t="str">
        <f t="shared" si="65"/>
        <v>May</v>
      </c>
      <c r="V291" s="68">
        <f t="shared" si="66"/>
        <v>60.75</v>
      </c>
      <c r="W291" s="101">
        <f t="shared" si="67"/>
        <v>35.25</v>
      </c>
      <c r="X291" s="102" t="b">
        <f t="shared" si="68"/>
        <v>0</v>
      </c>
      <c r="Y291" s="103" t="str">
        <f t="shared" si="69"/>
        <v>GROWTH</v>
      </c>
      <c r="Z291" s="74">
        <v>0</v>
      </c>
      <c r="AA291" s="69"/>
      <c r="AB291" s="69" t="s">
        <v>133</v>
      </c>
      <c r="AC291" s="69" t="s">
        <v>133</v>
      </c>
      <c r="AD291" s="3"/>
      <c r="AE291" s="118">
        <f>IFERROR(INDEX(Last6M_AvgSales_Ref!$B$2:$B$12659,MATCH(D291,Last6M_AvgSales_Ref!$A$2:$A$12659,0)),"")</f>
        <v>116.408333333333</v>
      </c>
    </row>
    <row r="292" spans="1:31" ht="14.25" customHeight="1">
      <c r="A292" s="69" t="s">
        <v>133</v>
      </c>
      <c r="B292" s="71" t="s">
        <v>43</v>
      </c>
      <c r="C292" s="71" t="s">
        <v>1180</v>
      </c>
      <c r="D292" s="71">
        <v>1000000812</v>
      </c>
      <c r="E292" s="72" t="s">
        <v>1181</v>
      </c>
      <c r="F292" s="73">
        <v>44291</v>
      </c>
      <c r="G292" s="66" t="str">
        <f t="shared" si="56"/>
        <v>Targeted Dealer</v>
      </c>
      <c r="H292" s="66"/>
      <c r="I292" s="67">
        <v>930</v>
      </c>
      <c r="J292" s="67">
        <f t="shared" si="57"/>
        <v>930</v>
      </c>
      <c r="K292" s="68">
        <v>767</v>
      </c>
      <c r="L292" s="68">
        <f t="shared" si="58"/>
        <v>163</v>
      </c>
      <c r="M292" s="68">
        <f t="shared" si="59"/>
        <v>82.473118279569889</v>
      </c>
      <c r="N292" s="96">
        <v>723.25</v>
      </c>
      <c r="O292" s="97" t="str">
        <f t="shared" si="60"/>
        <v>June</v>
      </c>
      <c r="P292" s="96">
        <f t="shared" si="61"/>
        <v>723.25</v>
      </c>
      <c r="Q292" s="98">
        <f t="shared" si="62"/>
        <v>43.75</v>
      </c>
      <c r="R292" s="97" t="b">
        <f t="shared" si="63"/>
        <v>0</v>
      </c>
      <c r="S292" s="99" t="str">
        <f t="shared" si="64"/>
        <v>GROWTH</v>
      </c>
      <c r="T292" s="68">
        <v>855</v>
      </c>
      <c r="U292" s="100" t="str">
        <f t="shared" si="65"/>
        <v>May</v>
      </c>
      <c r="V292" s="68">
        <f t="shared" si="66"/>
        <v>855</v>
      </c>
      <c r="W292" s="101">
        <f t="shared" si="67"/>
        <v>-88</v>
      </c>
      <c r="X292" s="102" t="b">
        <f t="shared" si="68"/>
        <v>0</v>
      </c>
      <c r="Y292" s="103" t="str">
        <f t="shared" si="69"/>
        <v>GROWTH</v>
      </c>
      <c r="Z292" s="74">
        <v>0</v>
      </c>
      <c r="AA292" s="69"/>
      <c r="AB292" s="69" t="s">
        <v>133</v>
      </c>
      <c r="AC292" s="69" t="s">
        <v>133</v>
      </c>
      <c r="AD292" s="3"/>
      <c r="AE292" s="118">
        <f>IFERROR(INDEX(Last6M_AvgSales_Ref!$B$2:$B$12659,MATCH(D292,Last6M_AvgSales_Ref!$A$2:$A$12659,0)),"")</f>
        <v>1417.4166666666699</v>
      </c>
    </row>
    <row r="293" spans="1:31" ht="14.25" customHeight="1">
      <c r="A293" s="69" t="s">
        <v>133</v>
      </c>
      <c r="B293" s="71" t="s">
        <v>43</v>
      </c>
      <c r="C293" s="71" t="s">
        <v>1182</v>
      </c>
      <c r="D293" s="71">
        <v>1000000819</v>
      </c>
      <c r="E293" s="72" t="s">
        <v>1183</v>
      </c>
      <c r="F293" s="73">
        <v>44321</v>
      </c>
      <c r="G293" s="66" t="str">
        <f t="shared" si="56"/>
        <v>Targeted Dealer</v>
      </c>
      <c r="H293" s="66"/>
      <c r="I293" s="67">
        <v>220</v>
      </c>
      <c r="J293" s="67">
        <f t="shared" si="57"/>
        <v>220</v>
      </c>
      <c r="K293" s="68">
        <v>233.75</v>
      </c>
      <c r="L293" s="68">
        <f t="shared" si="58"/>
        <v>-13.75</v>
      </c>
      <c r="M293" s="68">
        <f t="shared" si="59"/>
        <v>106.24999999999999</v>
      </c>
      <c r="N293" s="96">
        <v>280</v>
      </c>
      <c r="O293" s="97" t="str">
        <f t="shared" si="60"/>
        <v>June</v>
      </c>
      <c r="P293" s="96">
        <f t="shared" si="61"/>
        <v>280</v>
      </c>
      <c r="Q293" s="98">
        <f t="shared" si="62"/>
        <v>-46.25</v>
      </c>
      <c r="R293" s="97" t="b">
        <f t="shared" si="63"/>
        <v>0</v>
      </c>
      <c r="S293" s="99" t="str">
        <f t="shared" si="64"/>
        <v>GROWTH</v>
      </c>
      <c r="T293" s="68">
        <v>205</v>
      </c>
      <c r="U293" s="100" t="str">
        <f t="shared" si="65"/>
        <v>May</v>
      </c>
      <c r="V293" s="68">
        <f t="shared" si="66"/>
        <v>205</v>
      </c>
      <c r="W293" s="101">
        <f t="shared" si="67"/>
        <v>28.75</v>
      </c>
      <c r="X293" s="102" t="b">
        <f t="shared" si="68"/>
        <v>0</v>
      </c>
      <c r="Y293" s="103" t="str">
        <f t="shared" si="69"/>
        <v>GROWTH</v>
      </c>
      <c r="Z293" s="74">
        <v>0</v>
      </c>
      <c r="AA293" s="69"/>
      <c r="AB293" s="69" t="s">
        <v>133</v>
      </c>
      <c r="AC293" s="69" t="s">
        <v>133</v>
      </c>
      <c r="AD293" s="3"/>
      <c r="AE293" s="118">
        <f>IFERROR(INDEX(Last6M_AvgSales_Ref!$B$2:$B$12659,MATCH(D293,Last6M_AvgSales_Ref!$A$2:$A$12659,0)),"")</f>
        <v>190.058333333333</v>
      </c>
    </row>
    <row r="294" spans="1:31" ht="14.25" customHeight="1">
      <c r="A294" s="69" t="s">
        <v>133</v>
      </c>
      <c r="B294" s="71" t="s">
        <v>43</v>
      </c>
      <c r="C294" s="71" t="s">
        <v>224</v>
      </c>
      <c r="D294" s="71">
        <v>1000003134</v>
      </c>
      <c r="E294" s="71" t="s">
        <v>225</v>
      </c>
      <c r="F294" s="73">
        <v>44911</v>
      </c>
      <c r="G294" s="66" t="str">
        <f t="shared" si="56"/>
        <v>Targeted Dealer</v>
      </c>
      <c r="H294" s="66"/>
      <c r="I294" s="67">
        <v>70</v>
      </c>
      <c r="J294" s="67">
        <f t="shared" si="57"/>
        <v>70</v>
      </c>
      <c r="K294" s="68">
        <v>108.25</v>
      </c>
      <c r="L294" s="68">
        <f t="shared" si="58"/>
        <v>-38.25</v>
      </c>
      <c r="M294" s="68">
        <f t="shared" si="59"/>
        <v>154.64285714285714</v>
      </c>
      <c r="N294" s="96">
        <v>20.5</v>
      </c>
      <c r="O294" s="97" t="str">
        <f t="shared" si="60"/>
        <v>June</v>
      </c>
      <c r="P294" s="96">
        <f t="shared" si="61"/>
        <v>20.5</v>
      </c>
      <c r="Q294" s="98">
        <f t="shared" si="62"/>
        <v>87.75</v>
      </c>
      <c r="R294" s="97" t="b">
        <f t="shared" si="63"/>
        <v>0</v>
      </c>
      <c r="S294" s="99" t="str">
        <f t="shared" si="64"/>
        <v>GROWTH</v>
      </c>
      <c r="T294" s="68">
        <v>67</v>
      </c>
      <c r="U294" s="100" t="str">
        <f t="shared" si="65"/>
        <v>May</v>
      </c>
      <c r="V294" s="68">
        <f t="shared" si="66"/>
        <v>67</v>
      </c>
      <c r="W294" s="101">
        <f t="shared" si="67"/>
        <v>41.25</v>
      </c>
      <c r="X294" s="102" t="b">
        <f t="shared" si="68"/>
        <v>0</v>
      </c>
      <c r="Y294" s="103" t="str">
        <f t="shared" si="69"/>
        <v>GROWTH</v>
      </c>
      <c r="Z294" s="74">
        <v>0</v>
      </c>
      <c r="AA294" s="69"/>
      <c r="AB294" s="69" t="s">
        <v>133</v>
      </c>
      <c r="AC294" s="69" t="s">
        <v>133</v>
      </c>
      <c r="AD294" s="3"/>
      <c r="AE294" s="118">
        <f>IFERROR(INDEX(Last6M_AvgSales_Ref!$B$2:$B$12659,MATCH(D294,Last6M_AvgSales_Ref!$A$2:$A$12659,0)),"")</f>
        <v>46.875</v>
      </c>
    </row>
    <row r="295" spans="1:31" ht="14.25" customHeight="1">
      <c r="A295" s="69" t="s">
        <v>133</v>
      </c>
      <c r="B295" s="71" t="s">
        <v>43</v>
      </c>
      <c r="C295" s="71" t="s">
        <v>1184</v>
      </c>
      <c r="D295" s="71">
        <v>1000003473</v>
      </c>
      <c r="E295" s="71" t="s">
        <v>1185</v>
      </c>
      <c r="F295" s="73">
        <v>45021</v>
      </c>
      <c r="G295" s="66" t="str">
        <f t="shared" si="56"/>
        <v>Targeted Dealer</v>
      </c>
      <c r="H295" s="66"/>
      <c r="I295" s="67">
        <v>40</v>
      </c>
      <c r="J295" s="67">
        <f t="shared" si="57"/>
        <v>40</v>
      </c>
      <c r="K295" s="68">
        <v>35</v>
      </c>
      <c r="L295" s="68">
        <f t="shared" si="58"/>
        <v>5</v>
      </c>
      <c r="M295" s="68">
        <f t="shared" si="59"/>
        <v>87.5</v>
      </c>
      <c r="N295" s="96">
        <v>40</v>
      </c>
      <c r="O295" s="97" t="str">
        <f t="shared" si="60"/>
        <v>June</v>
      </c>
      <c r="P295" s="96">
        <f t="shared" si="61"/>
        <v>40</v>
      </c>
      <c r="Q295" s="98">
        <f t="shared" si="62"/>
        <v>-5</v>
      </c>
      <c r="R295" s="97" t="b">
        <f t="shared" si="63"/>
        <v>0</v>
      </c>
      <c r="S295" s="99" t="str">
        <f t="shared" si="64"/>
        <v>GROWTH</v>
      </c>
      <c r="T295" s="68">
        <v>100</v>
      </c>
      <c r="U295" s="100" t="str">
        <f t="shared" si="65"/>
        <v>May</v>
      </c>
      <c r="V295" s="68">
        <f t="shared" si="66"/>
        <v>100</v>
      </c>
      <c r="W295" s="101">
        <f t="shared" si="67"/>
        <v>-65</v>
      </c>
      <c r="X295" s="102" t="b">
        <f t="shared" si="68"/>
        <v>0</v>
      </c>
      <c r="Y295" s="103" t="str">
        <f t="shared" si="69"/>
        <v>GROWTH</v>
      </c>
      <c r="Z295" s="74">
        <v>0</v>
      </c>
      <c r="AA295" s="69"/>
      <c r="AB295" s="69" t="s">
        <v>133</v>
      </c>
      <c r="AC295" s="69" t="s">
        <v>133</v>
      </c>
      <c r="AD295" s="3"/>
      <c r="AE295" s="118">
        <f>IFERROR(INDEX(Last6M_AvgSales_Ref!$B$2:$B$12659,MATCH(D295,Last6M_AvgSales_Ref!$A$2:$A$12659,0)),"")</f>
        <v>50.4166666666667</v>
      </c>
    </row>
    <row r="296" spans="1:31" ht="14.25" customHeight="1">
      <c r="A296" s="69" t="s">
        <v>133</v>
      </c>
      <c r="B296" s="71" t="s">
        <v>43</v>
      </c>
      <c r="C296" s="71" t="s">
        <v>1186</v>
      </c>
      <c r="D296" s="71">
        <v>1000003502</v>
      </c>
      <c r="E296" s="71" t="s">
        <v>1187</v>
      </c>
      <c r="F296" s="73">
        <v>45042</v>
      </c>
      <c r="G296" s="66" t="str">
        <f t="shared" si="56"/>
        <v>Targeted Dealer</v>
      </c>
      <c r="H296" s="66"/>
      <c r="I296" s="67">
        <v>140</v>
      </c>
      <c r="J296" s="67">
        <f t="shared" si="57"/>
        <v>140</v>
      </c>
      <c r="K296" s="68">
        <v>264.25</v>
      </c>
      <c r="L296" s="68">
        <f t="shared" si="58"/>
        <v>-124.25</v>
      </c>
      <c r="M296" s="68">
        <f t="shared" si="59"/>
        <v>188.75</v>
      </c>
      <c r="N296" s="96">
        <v>167.75</v>
      </c>
      <c r="O296" s="97" t="str">
        <f t="shared" si="60"/>
        <v>June</v>
      </c>
      <c r="P296" s="96">
        <f t="shared" si="61"/>
        <v>167.75</v>
      </c>
      <c r="Q296" s="98">
        <f t="shared" si="62"/>
        <v>96.5</v>
      </c>
      <c r="R296" s="97" t="b">
        <f t="shared" si="63"/>
        <v>0</v>
      </c>
      <c r="S296" s="99" t="str">
        <f t="shared" si="64"/>
        <v>GROWTH</v>
      </c>
      <c r="T296" s="68">
        <v>81</v>
      </c>
      <c r="U296" s="100" t="str">
        <f t="shared" si="65"/>
        <v>May</v>
      </c>
      <c r="V296" s="68">
        <f t="shared" si="66"/>
        <v>81</v>
      </c>
      <c r="W296" s="101">
        <f t="shared" si="67"/>
        <v>183.25</v>
      </c>
      <c r="X296" s="102" t="b">
        <f t="shared" si="68"/>
        <v>0</v>
      </c>
      <c r="Y296" s="103" t="str">
        <f t="shared" si="69"/>
        <v>GROWTH</v>
      </c>
      <c r="Z296" s="74">
        <v>0</v>
      </c>
      <c r="AA296" s="69"/>
      <c r="AB296" s="69" t="s">
        <v>133</v>
      </c>
      <c r="AC296" s="69" t="s">
        <v>133</v>
      </c>
      <c r="AD296" s="3"/>
      <c r="AE296" s="118">
        <f>IFERROR(INDEX(Last6M_AvgSales_Ref!$B$2:$B$12659,MATCH(D296,Last6M_AvgSales_Ref!$A$2:$A$12659,0)),"")</f>
        <v>242.308333333333</v>
      </c>
    </row>
    <row r="297" spans="1:31" ht="14.25" customHeight="1">
      <c r="A297" s="69" t="s">
        <v>133</v>
      </c>
      <c r="B297" s="71" t="s">
        <v>43</v>
      </c>
      <c r="C297" s="71" t="s">
        <v>1188</v>
      </c>
      <c r="D297" s="71">
        <v>1000003566</v>
      </c>
      <c r="E297" s="71" t="s">
        <v>1189</v>
      </c>
      <c r="F297" s="73">
        <v>45078</v>
      </c>
      <c r="G297" s="66" t="str">
        <f t="shared" si="56"/>
        <v>Targeted Dealer</v>
      </c>
      <c r="H297" s="66"/>
      <c r="I297" s="67">
        <v>50</v>
      </c>
      <c r="J297" s="67">
        <f t="shared" si="57"/>
        <v>50</v>
      </c>
      <c r="K297" s="68">
        <v>20</v>
      </c>
      <c r="L297" s="68">
        <f t="shared" si="58"/>
        <v>30</v>
      </c>
      <c r="M297" s="68">
        <f t="shared" si="59"/>
        <v>40</v>
      </c>
      <c r="N297" s="96">
        <v>0</v>
      </c>
      <c r="O297" s="97" t="str">
        <f t="shared" si="60"/>
        <v>June</v>
      </c>
      <c r="P297" s="96">
        <f t="shared" si="61"/>
        <v>0</v>
      </c>
      <c r="Q297" s="98">
        <f t="shared" si="62"/>
        <v>20</v>
      </c>
      <c r="R297" s="97" t="b">
        <f t="shared" si="63"/>
        <v>0</v>
      </c>
      <c r="S297" s="99" t="b">
        <f t="shared" si="64"/>
        <v>0</v>
      </c>
      <c r="T297" s="68">
        <v>35</v>
      </c>
      <c r="U297" s="100" t="str">
        <f t="shared" si="65"/>
        <v>May</v>
      </c>
      <c r="V297" s="68">
        <f t="shared" si="66"/>
        <v>35</v>
      </c>
      <c r="W297" s="101">
        <f t="shared" si="67"/>
        <v>-15</v>
      </c>
      <c r="X297" s="102" t="b">
        <f t="shared" si="68"/>
        <v>0</v>
      </c>
      <c r="Y297" s="103" t="str">
        <f t="shared" si="69"/>
        <v>GROWTH</v>
      </c>
      <c r="Z297" s="74">
        <v>0</v>
      </c>
      <c r="AA297" s="69"/>
      <c r="AB297" s="69" t="s">
        <v>133</v>
      </c>
      <c r="AC297" s="69" t="s">
        <v>133</v>
      </c>
      <c r="AD297" s="3"/>
      <c r="AE297" s="118">
        <f>IFERROR(INDEX(Last6M_AvgSales_Ref!$B$2:$B$12659,MATCH(D297,Last6M_AvgSales_Ref!$A$2:$A$12659,0)),"")</f>
        <v>51</v>
      </c>
    </row>
    <row r="298" spans="1:31" ht="14.25" customHeight="1">
      <c r="A298" s="69" t="s">
        <v>133</v>
      </c>
      <c r="B298" s="71" t="s">
        <v>43</v>
      </c>
      <c r="C298" s="71" t="s">
        <v>1190</v>
      </c>
      <c r="D298" s="71">
        <v>1000003732</v>
      </c>
      <c r="E298" s="71" t="s">
        <v>1191</v>
      </c>
      <c r="F298" s="73">
        <v>45219</v>
      </c>
      <c r="G298" s="66" t="str">
        <f t="shared" si="56"/>
        <v>Targeted Dealer</v>
      </c>
      <c r="H298" s="66"/>
      <c r="I298" s="67">
        <v>620</v>
      </c>
      <c r="J298" s="67">
        <f t="shared" si="57"/>
        <v>620</v>
      </c>
      <c r="K298" s="68">
        <v>702.3</v>
      </c>
      <c r="L298" s="68">
        <f t="shared" si="58"/>
        <v>-82.299999999999955</v>
      </c>
      <c r="M298" s="68">
        <f t="shared" si="59"/>
        <v>113.27419354838709</v>
      </c>
      <c r="N298" s="96">
        <v>606.25</v>
      </c>
      <c r="O298" s="97" t="str">
        <f t="shared" si="60"/>
        <v>June</v>
      </c>
      <c r="P298" s="96">
        <f t="shared" si="61"/>
        <v>606.25</v>
      </c>
      <c r="Q298" s="98">
        <f t="shared" si="62"/>
        <v>96.049999999999955</v>
      </c>
      <c r="R298" s="97" t="b">
        <f t="shared" si="63"/>
        <v>0</v>
      </c>
      <c r="S298" s="99" t="str">
        <f t="shared" si="64"/>
        <v>GROWTH</v>
      </c>
      <c r="T298" s="68">
        <v>549.54999999999995</v>
      </c>
      <c r="U298" s="100" t="str">
        <f t="shared" si="65"/>
        <v>May</v>
      </c>
      <c r="V298" s="68">
        <f t="shared" si="66"/>
        <v>549.54999999999995</v>
      </c>
      <c r="W298" s="101">
        <f t="shared" si="67"/>
        <v>152.75</v>
      </c>
      <c r="X298" s="102" t="b">
        <f t="shared" si="68"/>
        <v>0</v>
      </c>
      <c r="Y298" s="103" t="str">
        <f t="shared" si="69"/>
        <v>GROWTH</v>
      </c>
      <c r="Z298" s="74">
        <v>0</v>
      </c>
      <c r="AA298" s="69"/>
      <c r="AB298" s="69" t="s">
        <v>133</v>
      </c>
      <c r="AC298" s="69" t="s">
        <v>133</v>
      </c>
      <c r="AD298" s="3"/>
      <c r="AE298" s="118">
        <f>IFERROR(INDEX(Last6M_AvgSales_Ref!$B$2:$B$12659,MATCH(D298,Last6M_AvgSales_Ref!$A$2:$A$12659,0)),"")</f>
        <v>1091.25833333333</v>
      </c>
    </row>
    <row r="299" spans="1:31" ht="14.25" customHeight="1">
      <c r="A299" s="69" t="s">
        <v>133</v>
      </c>
      <c r="B299" s="71" t="s">
        <v>43</v>
      </c>
      <c r="C299" s="71" t="s">
        <v>1192</v>
      </c>
      <c r="D299" s="71">
        <v>1000003794</v>
      </c>
      <c r="E299" s="71" t="s">
        <v>1193</v>
      </c>
      <c r="F299" s="73">
        <v>45281</v>
      </c>
      <c r="G299" s="66" t="str">
        <f t="shared" si="56"/>
        <v>Targeted Dealer</v>
      </c>
      <c r="H299" s="66"/>
      <c r="I299" s="67">
        <v>100</v>
      </c>
      <c r="J299" s="67">
        <f t="shared" si="57"/>
        <v>100</v>
      </c>
      <c r="K299" s="68">
        <v>75</v>
      </c>
      <c r="L299" s="68">
        <f t="shared" si="58"/>
        <v>25</v>
      </c>
      <c r="M299" s="68">
        <f t="shared" si="59"/>
        <v>75</v>
      </c>
      <c r="N299" s="96">
        <v>70</v>
      </c>
      <c r="O299" s="97" t="str">
        <f t="shared" si="60"/>
        <v>June</v>
      </c>
      <c r="P299" s="96">
        <f t="shared" si="61"/>
        <v>70</v>
      </c>
      <c r="Q299" s="98">
        <f t="shared" si="62"/>
        <v>5</v>
      </c>
      <c r="R299" s="97" t="b">
        <f t="shared" si="63"/>
        <v>0</v>
      </c>
      <c r="S299" s="99" t="str">
        <f t="shared" si="64"/>
        <v>GROWTH</v>
      </c>
      <c r="T299" s="68">
        <v>92.5</v>
      </c>
      <c r="U299" s="100" t="str">
        <f t="shared" si="65"/>
        <v>May</v>
      </c>
      <c r="V299" s="68">
        <f t="shared" si="66"/>
        <v>92.5</v>
      </c>
      <c r="W299" s="101">
        <f t="shared" si="67"/>
        <v>-17.5</v>
      </c>
      <c r="X299" s="102" t="b">
        <f t="shared" si="68"/>
        <v>0</v>
      </c>
      <c r="Y299" s="103" t="str">
        <f t="shared" si="69"/>
        <v>GROWTH</v>
      </c>
      <c r="Z299" s="74">
        <v>0</v>
      </c>
      <c r="AA299" s="69"/>
      <c r="AB299" s="69" t="s">
        <v>133</v>
      </c>
      <c r="AC299" s="69" t="s">
        <v>133</v>
      </c>
      <c r="AD299" s="3"/>
      <c r="AE299" s="118">
        <f>IFERROR(INDEX(Last6M_AvgSales_Ref!$B$2:$B$12659,MATCH(D299,Last6M_AvgSales_Ref!$A$2:$A$12659,0)),"")</f>
        <v>135</v>
      </c>
    </row>
    <row r="300" spans="1:31" ht="14.25" customHeight="1">
      <c r="A300" s="69" t="s">
        <v>133</v>
      </c>
      <c r="B300" s="71" t="s">
        <v>43</v>
      </c>
      <c r="C300" s="71" t="s">
        <v>1194</v>
      </c>
      <c r="D300" s="71">
        <v>1000003817</v>
      </c>
      <c r="E300" s="71" t="s">
        <v>1195</v>
      </c>
      <c r="F300" s="77">
        <v>45301</v>
      </c>
      <c r="G300" s="66" t="str">
        <f t="shared" si="56"/>
        <v>Targeted Dealer</v>
      </c>
      <c r="H300" s="66"/>
      <c r="I300" s="67">
        <v>85</v>
      </c>
      <c r="J300" s="67">
        <f t="shared" si="57"/>
        <v>85</v>
      </c>
      <c r="K300" s="68">
        <v>50</v>
      </c>
      <c r="L300" s="68">
        <f t="shared" si="58"/>
        <v>35</v>
      </c>
      <c r="M300" s="68">
        <f t="shared" si="59"/>
        <v>58.82352941176471</v>
      </c>
      <c r="N300" s="96">
        <v>90</v>
      </c>
      <c r="O300" s="97" t="str">
        <f t="shared" si="60"/>
        <v>June</v>
      </c>
      <c r="P300" s="96">
        <f t="shared" si="61"/>
        <v>90</v>
      </c>
      <c r="Q300" s="98">
        <f t="shared" si="62"/>
        <v>-40</v>
      </c>
      <c r="R300" s="97" t="b">
        <f t="shared" si="63"/>
        <v>0</v>
      </c>
      <c r="S300" s="99" t="str">
        <f t="shared" si="64"/>
        <v>GROWTH</v>
      </c>
      <c r="T300" s="68">
        <v>80</v>
      </c>
      <c r="U300" s="100" t="str">
        <f t="shared" si="65"/>
        <v>May</v>
      </c>
      <c r="V300" s="68">
        <f t="shared" si="66"/>
        <v>80</v>
      </c>
      <c r="W300" s="101">
        <f t="shared" si="67"/>
        <v>-30</v>
      </c>
      <c r="X300" s="102" t="b">
        <f t="shared" si="68"/>
        <v>0</v>
      </c>
      <c r="Y300" s="103" t="str">
        <f t="shared" si="69"/>
        <v>GROWTH</v>
      </c>
      <c r="Z300" s="74">
        <v>0</v>
      </c>
      <c r="AA300" s="69"/>
      <c r="AB300" s="69" t="s">
        <v>133</v>
      </c>
      <c r="AC300" s="69" t="s">
        <v>133</v>
      </c>
      <c r="AD300" s="3"/>
      <c r="AE300" s="118">
        <f>IFERROR(INDEX(Last6M_AvgSales_Ref!$B$2:$B$12659,MATCH(D300,Last6M_AvgSales_Ref!$A$2:$A$12659,0)),"")</f>
        <v>94.1666666666667</v>
      </c>
    </row>
    <row r="301" spans="1:31" ht="14.25" customHeight="1">
      <c r="A301" s="74" t="s">
        <v>133</v>
      </c>
      <c r="B301" s="78" t="s">
        <v>43</v>
      </c>
      <c r="C301" s="78" t="s">
        <v>1196</v>
      </c>
      <c r="D301" s="78">
        <v>1000003953</v>
      </c>
      <c r="E301" s="78" t="s">
        <v>1197</v>
      </c>
      <c r="F301" s="73">
        <v>45427</v>
      </c>
      <c r="G301" s="66" t="str">
        <f t="shared" si="56"/>
        <v>Targeted Dealer</v>
      </c>
      <c r="H301" s="66"/>
      <c r="I301" s="67">
        <v>330</v>
      </c>
      <c r="J301" s="67">
        <f t="shared" si="57"/>
        <v>330</v>
      </c>
      <c r="K301" s="68">
        <v>635.75</v>
      </c>
      <c r="L301" s="68">
        <f t="shared" si="58"/>
        <v>-305.75</v>
      </c>
      <c r="M301" s="68">
        <f t="shared" si="59"/>
        <v>192.65151515151516</v>
      </c>
      <c r="N301" s="96">
        <v>440</v>
      </c>
      <c r="O301" s="97" t="str">
        <f t="shared" si="60"/>
        <v>June</v>
      </c>
      <c r="P301" s="96">
        <f t="shared" si="61"/>
        <v>440</v>
      </c>
      <c r="Q301" s="98">
        <f t="shared" si="62"/>
        <v>195.75</v>
      </c>
      <c r="R301" s="97" t="b">
        <f t="shared" si="63"/>
        <v>0</v>
      </c>
      <c r="S301" s="99" t="str">
        <f t="shared" si="64"/>
        <v>GROWTH</v>
      </c>
      <c r="T301" s="68">
        <v>305.5</v>
      </c>
      <c r="U301" s="100" t="str">
        <f t="shared" si="65"/>
        <v>May</v>
      </c>
      <c r="V301" s="68">
        <f t="shared" si="66"/>
        <v>305.5</v>
      </c>
      <c r="W301" s="101">
        <f t="shared" si="67"/>
        <v>330.25</v>
      </c>
      <c r="X301" s="102" t="b">
        <f t="shared" si="68"/>
        <v>0</v>
      </c>
      <c r="Y301" s="103" t="str">
        <f t="shared" si="69"/>
        <v>GROWTH</v>
      </c>
      <c r="Z301" s="74">
        <v>0</v>
      </c>
      <c r="AA301" s="69"/>
      <c r="AB301" s="69" t="s">
        <v>133</v>
      </c>
      <c r="AC301" s="74" t="s">
        <v>133</v>
      </c>
      <c r="AD301" s="3"/>
      <c r="AE301" s="118">
        <f>IFERROR(INDEX(Last6M_AvgSales_Ref!$B$2:$B$12659,MATCH(D301,Last6M_AvgSales_Ref!$A$2:$A$12659,0)),"")</f>
        <v>490.90833333333302</v>
      </c>
    </row>
    <row r="302" spans="1:31" ht="14.25" customHeight="1">
      <c r="A302" s="74" t="s">
        <v>133</v>
      </c>
      <c r="B302" s="78" t="s">
        <v>43</v>
      </c>
      <c r="C302" s="78" t="s">
        <v>1198</v>
      </c>
      <c r="D302" s="78">
        <v>1000003996</v>
      </c>
      <c r="E302" s="78" t="s">
        <v>1199</v>
      </c>
      <c r="F302" s="73">
        <v>45446</v>
      </c>
      <c r="G302" s="66" t="str">
        <f t="shared" si="56"/>
        <v>Targeted Dealer</v>
      </c>
      <c r="H302" s="66"/>
      <c r="I302" s="67">
        <v>80</v>
      </c>
      <c r="J302" s="67">
        <f t="shared" si="57"/>
        <v>80</v>
      </c>
      <c r="K302" s="68">
        <v>107.5</v>
      </c>
      <c r="L302" s="68">
        <f t="shared" si="58"/>
        <v>-27.5</v>
      </c>
      <c r="M302" s="68">
        <f t="shared" si="59"/>
        <v>134.375</v>
      </c>
      <c r="N302" s="96">
        <v>65</v>
      </c>
      <c r="O302" s="97" t="str">
        <f t="shared" si="60"/>
        <v>June</v>
      </c>
      <c r="P302" s="96">
        <f t="shared" si="61"/>
        <v>65</v>
      </c>
      <c r="Q302" s="98">
        <f t="shared" si="62"/>
        <v>42.5</v>
      </c>
      <c r="R302" s="97" t="b">
        <f t="shared" si="63"/>
        <v>0</v>
      </c>
      <c r="S302" s="99" t="str">
        <f t="shared" si="64"/>
        <v>GROWTH</v>
      </c>
      <c r="T302" s="68">
        <v>62.5</v>
      </c>
      <c r="U302" s="100" t="str">
        <f t="shared" si="65"/>
        <v>May</v>
      </c>
      <c r="V302" s="68">
        <f t="shared" si="66"/>
        <v>62.5</v>
      </c>
      <c r="W302" s="101">
        <f t="shared" si="67"/>
        <v>45</v>
      </c>
      <c r="X302" s="102" t="b">
        <f t="shared" si="68"/>
        <v>0</v>
      </c>
      <c r="Y302" s="103" t="str">
        <f t="shared" si="69"/>
        <v>GROWTH</v>
      </c>
      <c r="Z302" s="74">
        <v>0</v>
      </c>
      <c r="AA302" s="69"/>
      <c r="AB302" s="69" t="s">
        <v>133</v>
      </c>
      <c r="AC302" s="74" t="s">
        <v>133</v>
      </c>
      <c r="AD302" s="3"/>
      <c r="AE302" s="118">
        <f>IFERROR(INDEX(Last6M_AvgSales_Ref!$B$2:$B$12659,MATCH(D302,Last6M_AvgSales_Ref!$A$2:$A$12659,0)),"")</f>
        <v>91.875</v>
      </c>
    </row>
    <row r="303" spans="1:31" ht="14.25" customHeight="1">
      <c r="A303" s="74" t="s">
        <v>133</v>
      </c>
      <c r="B303" s="78" t="s">
        <v>43</v>
      </c>
      <c r="C303" s="78" t="s">
        <v>1200</v>
      </c>
      <c r="D303" s="78">
        <v>1000004000</v>
      </c>
      <c r="E303" s="78" t="s">
        <v>1201</v>
      </c>
      <c r="F303" s="73">
        <v>45449</v>
      </c>
      <c r="G303" s="66" t="str">
        <f t="shared" si="56"/>
        <v>Targeted Dealer</v>
      </c>
      <c r="H303" s="66"/>
      <c r="I303" s="67">
        <v>70</v>
      </c>
      <c r="J303" s="67">
        <f t="shared" si="57"/>
        <v>70</v>
      </c>
      <c r="K303" s="68">
        <v>40</v>
      </c>
      <c r="L303" s="68">
        <f t="shared" si="58"/>
        <v>30</v>
      </c>
      <c r="M303" s="68">
        <f t="shared" si="59"/>
        <v>57.142857142857146</v>
      </c>
      <c r="N303" s="96">
        <v>65</v>
      </c>
      <c r="O303" s="97" t="str">
        <f t="shared" si="60"/>
        <v>June</v>
      </c>
      <c r="P303" s="96">
        <f t="shared" si="61"/>
        <v>65</v>
      </c>
      <c r="Q303" s="98">
        <f t="shared" si="62"/>
        <v>-25</v>
      </c>
      <c r="R303" s="97" t="b">
        <f t="shared" si="63"/>
        <v>0</v>
      </c>
      <c r="S303" s="99" t="str">
        <f t="shared" si="64"/>
        <v>GROWTH</v>
      </c>
      <c r="T303" s="68">
        <v>60</v>
      </c>
      <c r="U303" s="100" t="str">
        <f t="shared" si="65"/>
        <v>May</v>
      </c>
      <c r="V303" s="68">
        <f t="shared" si="66"/>
        <v>60</v>
      </c>
      <c r="W303" s="101">
        <f t="shared" si="67"/>
        <v>-20</v>
      </c>
      <c r="X303" s="102" t="b">
        <f t="shared" si="68"/>
        <v>0</v>
      </c>
      <c r="Y303" s="103" t="str">
        <f t="shared" si="69"/>
        <v>GROWTH</v>
      </c>
      <c r="Z303" s="74">
        <v>0</v>
      </c>
      <c r="AA303" s="69"/>
      <c r="AB303" s="69" t="s">
        <v>133</v>
      </c>
      <c r="AC303" s="74" t="s">
        <v>133</v>
      </c>
      <c r="AD303" s="3"/>
      <c r="AE303" s="118">
        <f>IFERROR(INDEX(Last6M_AvgSales_Ref!$B$2:$B$12659,MATCH(D303,Last6M_AvgSales_Ref!$A$2:$A$12659,0)),"")</f>
        <v>67.5</v>
      </c>
    </row>
    <row r="304" spans="1:31" ht="14.25" customHeight="1">
      <c r="A304" s="74" t="s">
        <v>133</v>
      </c>
      <c r="B304" s="78" t="s">
        <v>43</v>
      </c>
      <c r="C304" s="78" t="s">
        <v>1202</v>
      </c>
      <c r="D304" s="78">
        <v>1000004008</v>
      </c>
      <c r="E304" s="78" t="s">
        <v>1203</v>
      </c>
      <c r="F304" s="73">
        <v>45457</v>
      </c>
      <c r="G304" s="66" t="str">
        <f t="shared" si="56"/>
        <v>Targeted Dealer</v>
      </c>
      <c r="H304" s="66"/>
      <c r="I304" s="67">
        <v>60</v>
      </c>
      <c r="J304" s="67">
        <f t="shared" si="57"/>
        <v>60</v>
      </c>
      <c r="K304" s="68">
        <v>40</v>
      </c>
      <c r="L304" s="68">
        <f t="shared" si="58"/>
        <v>20</v>
      </c>
      <c r="M304" s="68">
        <f t="shared" si="59"/>
        <v>66.666666666666671</v>
      </c>
      <c r="N304" s="96">
        <v>30</v>
      </c>
      <c r="O304" s="97" t="str">
        <f t="shared" si="60"/>
        <v>June</v>
      </c>
      <c r="P304" s="96">
        <f t="shared" si="61"/>
        <v>30</v>
      </c>
      <c r="Q304" s="98">
        <f t="shared" si="62"/>
        <v>10</v>
      </c>
      <c r="R304" s="97" t="b">
        <f t="shared" si="63"/>
        <v>0</v>
      </c>
      <c r="S304" s="99" t="str">
        <f t="shared" si="64"/>
        <v>GROWTH</v>
      </c>
      <c r="T304" s="68">
        <v>75</v>
      </c>
      <c r="U304" s="100" t="str">
        <f t="shared" si="65"/>
        <v>May</v>
      </c>
      <c r="V304" s="68">
        <f t="shared" si="66"/>
        <v>75</v>
      </c>
      <c r="W304" s="101">
        <f t="shared" si="67"/>
        <v>-35</v>
      </c>
      <c r="X304" s="102" t="b">
        <f t="shared" si="68"/>
        <v>0</v>
      </c>
      <c r="Y304" s="103" t="str">
        <f t="shared" si="69"/>
        <v>GROWTH</v>
      </c>
      <c r="Z304" s="74">
        <v>0</v>
      </c>
      <c r="AA304" s="69"/>
      <c r="AB304" s="69" t="s">
        <v>133</v>
      </c>
      <c r="AC304" s="74" t="s">
        <v>133</v>
      </c>
      <c r="AD304" s="3"/>
      <c r="AE304" s="118">
        <f>IFERROR(INDEX(Last6M_AvgSales_Ref!$B$2:$B$12659,MATCH(D304,Last6M_AvgSales_Ref!$A$2:$A$12659,0)),"")</f>
        <v>63.75</v>
      </c>
    </row>
    <row r="305" spans="1:31" ht="14.25" customHeight="1">
      <c r="A305" s="74" t="s">
        <v>133</v>
      </c>
      <c r="B305" s="78" t="s">
        <v>43</v>
      </c>
      <c r="C305" s="78" t="s">
        <v>1204</v>
      </c>
      <c r="D305" s="78">
        <v>1000004074</v>
      </c>
      <c r="E305" s="78" t="s">
        <v>1205</v>
      </c>
      <c r="F305" s="73">
        <v>45506</v>
      </c>
      <c r="G305" s="66" t="str">
        <f t="shared" si="56"/>
        <v>Targeted Dealer</v>
      </c>
      <c r="H305" s="66"/>
      <c r="I305" s="67">
        <v>70</v>
      </c>
      <c r="J305" s="67">
        <f t="shared" si="57"/>
        <v>70</v>
      </c>
      <c r="K305" s="68">
        <v>70</v>
      </c>
      <c r="L305" s="68">
        <f t="shared" si="58"/>
        <v>0</v>
      </c>
      <c r="M305" s="68">
        <f t="shared" si="59"/>
        <v>100</v>
      </c>
      <c r="N305" s="96">
        <v>0</v>
      </c>
      <c r="O305" s="97" t="str">
        <f t="shared" si="60"/>
        <v>June</v>
      </c>
      <c r="P305" s="96">
        <f t="shared" si="61"/>
        <v>0</v>
      </c>
      <c r="Q305" s="98">
        <f t="shared" si="62"/>
        <v>70</v>
      </c>
      <c r="R305" s="97" t="b">
        <f t="shared" si="63"/>
        <v>0</v>
      </c>
      <c r="S305" s="99" t="b">
        <f t="shared" si="64"/>
        <v>0</v>
      </c>
      <c r="T305" s="68">
        <v>62.5</v>
      </c>
      <c r="U305" s="100" t="str">
        <f t="shared" si="65"/>
        <v>May</v>
      </c>
      <c r="V305" s="68">
        <f t="shared" si="66"/>
        <v>62.5</v>
      </c>
      <c r="W305" s="101">
        <f t="shared" si="67"/>
        <v>7.5</v>
      </c>
      <c r="X305" s="102" t="b">
        <f t="shared" si="68"/>
        <v>0</v>
      </c>
      <c r="Y305" s="103" t="str">
        <f t="shared" si="69"/>
        <v>GROWTH</v>
      </c>
      <c r="Z305" s="74">
        <v>0</v>
      </c>
      <c r="AA305" s="69"/>
      <c r="AB305" s="69" t="s">
        <v>133</v>
      </c>
      <c r="AC305" s="74" t="s">
        <v>133</v>
      </c>
      <c r="AD305" s="3"/>
      <c r="AE305" s="118">
        <f>IFERROR(INDEX(Last6M_AvgSales_Ref!$B$2:$B$12659,MATCH(D305,Last6M_AvgSales_Ref!$A$2:$A$12659,0)),"")</f>
        <v>73.375</v>
      </c>
    </row>
    <row r="306" spans="1:31" ht="14.25" customHeight="1">
      <c r="A306" s="69" t="s">
        <v>133</v>
      </c>
      <c r="B306" s="71" t="s">
        <v>143</v>
      </c>
      <c r="C306" s="71" t="s">
        <v>1206</v>
      </c>
      <c r="D306" s="71">
        <v>1000000119</v>
      </c>
      <c r="E306" s="72" t="s">
        <v>1207</v>
      </c>
      <c r="F306" s="73">
        <v>40826</v>
      </c>
      <c r="G306" s="66" t="str">
        <f t="shared" si="56"/>
        <v>Targeted Dealer</v>
      </c>
      <c r="H306" s="66"/>
      <c r="I306" s="67">
        <v>170</v>
      </c>
      <c r="J306" s="67">
        <f t="shared" si="57"/>
        <v>170</v>
      </c>
      <c r="K306" s="68">
        <v>150</v>
      </c>
      <c r="L306" s="68">
        <f t="shared" si="58"/>
        <v>20</v>
      </c>
      <c r="M306" s="68">
        <f t="shared" si="59"/>
        <v>88.235294117647058</v>
      </c>
      <c r="N306" s="96">
        <v>70</v>
      </c>
      <c r="O306" s="97" t="str">
        <f t="shared" si="60"/>
        <v>June</v>
      </c>
      <c r="P306" s="96">
        <f t="shared" si="61"/>
        <v>70</v>
      </c>
      <c r="Q306" s="98">
        <f t="shared" si="62"/>
        <v>80</v>
      </c>
      <c r="R306" s="97" t="b">
        <f t="shared" si="63"/>
        <v>0</v>
      </c>
      <c r="S306" s="99" t="str">
        <f t="shared" si="64"/>
        <v>GROWTH</v>
      </c>
      <c r="T306" s="68">
        <v>167.75</v>
      </c>
      <c r="U306" s="100" t="str">
        <f t="shared" si="65"/>
        <v>May</v>
      </c>
      <c r="V306" s="68">
        <f t="shared" si="66"/>
        <v>167.75</v>
      </c>
      <c r="W306" s="101">
        <f t="shared" si="67"/>
        <v>-17.75</v>
      </c>
      <c r="X306" s="102" t="b">
        <f t="shared" si="68"/>
        <v>0</v>
      </c>
      <c r="Y306" s="103" t="str">
        <f t="shared" si="69"/>
        <v>GROWTH</v>
      </c>
      <c r="Z306" s="74">
        <v>0</v>
      </c>
      <c r="AA306" s="69"/>
      <c r="AB306" s="69" t="s">
        <v>133</v>
      </c>
      <c r="AC306" s="69" t="s">
        <v>133</v>
      </c>
      <c r="AD306" s="3"/>
      <c r="AE306" s="118">
        <f>IFERROR(INDEX(Last6M_AvgSales_Ref!$B$2:$B$12659,MATCH(D306,Last6M_AvgSales_Ref!$A$2:$A$12659,0)),"")</f>
        <v>145.666666666667</v>
      </c>
    </row>
    <row r="307" spans="1:31" ht="14.25" customHeight="1">
      <c r="A307" s="69" t="s">
        <v>133</v>
      </c>
      <c r="B307" s="71" t="s">
        <v>143</v>
      </c>
      <c r="C307" s="71" t="s">
        <v>1208</v>
      </c>
      <c r="D307" s="71">
        <v>1000000114</v>
      </c>
      <c r="E307" s="72" t="s">
        <v>1209</v>
      </c>
      <c r="F307" s="73">
        <v>41289</v>
      </c>
      <c r="G307" s="66" t="str">
        <f t="shared" si="56"/>
        <v>Targeted Dealer</v>
      </c>
      <c r="H307" s="66"/>
      <c r="I307" s="67">
        <v>250</v>
      </c>
      <c r="J307" s="67">
        <f t="shared" si="57"/>
        <v>250.00000000000003</v>
      </c>
      <c r="K307" s="68">
        <v>470</v>
      </c>
      <c r="L307" s="68">
        <f t="shared" si="58"/>
        <v>-220</v>
      </c>
      <c r="M307" s="68">
        <f t="shared" si="59"/>
        <v>187.99999999999997</v>
      </c>
      <c r="N307" s="96">
        <v>205</v>
      </c>
      <c r="O307" s="97" t="str">
        <f t="shared" si="60"/>
        <v>June</v>
      </c>
      <c r="P307" s="96">
        <f t="shared" si="61"/>
        <v>205</v>
      </c>
      <c r="Q307" s="98">
        <f t="shared" si="62"/>
        <v>265</v>
      </c>
      <c r="R307" s="97" t="b">
        <f t="shared" si="63"/>
        <v>0</v>
      </c>
      <c r="S307" s="99" t="str">
        <f t="shared" si="64"/>
        <v>GROWTH</v>
      </c>
      <c r="T307" s="68">
        <v>100</v>
      </c>
      <c r="U307" s="100" t="str">
        <f t="shared" si="65"/>
        <v>May</v>
      </c>
      <c r="V307" s="68">
        <f t="shared" si="66"/>
        <v>100</v>
      </c>
      <c r="W307" s="101">
        <f t="shared" si="67"/>
        <v>370</v>
      </c>
      <c r="X307" s="102" t="b">
        <f t="shared" si="68"/>
        <v>0</v>
      </c>
      <c r="Y307" s="103" t="str">
        <f t="shared" si="69"/>
        <v>GROWTH</v>
      </c>
      <c r="Z307" s="74">
        <v>0</v>
      </c>
      <c r="AA307" s="69"/>
      <c r="AB307" s="69" t="s">
        <v>133</v>
      </c>
      <c r="AC307" s="69" t="s">
        <v>133</v>
      </c>
      <c r="AD307" s="3"/>
      <c r="AE307" s="118">
        <f>IFERROR(INDEX(Last6M_AvgSales_Ref!$B$2:$B$12659,MATCH(D307,Last6M_AvgSales_Ref!$A$2:$A$12659,0)),"")</f>
        <v>311.5</v>
      </c>
    </row>
    <row r="308" spans="1:31" ht="14.25" customHeight="1">
      <c r="A308" s="69" t="s">
        <v>133</v>
      </c>
      <c r="B308" s="71" t="s">
        <v>143</v>
      </c>
      <c r="C308" s="71" t="s">
        <v>1210</v>
      </c>
      <c r="D308" s="71">
        <v>1000003611</v>
      </c>
      <c r="E308" s="71" t="s">
        <v>1211</v>
      </c>
      <c r="F308" s="73">
        <v>45103</v>
      </c>
      <c r="G308" s="66" t="str">
        <f t="shared" si="56"/>
        <v>-</v>
      </c>
      <c r="H308" s="66"/>
      <c r="I308" s="67">
        <v>0</v>
      </c>
      <c r="J308" s="67">
        <f t="shared" si="57"/>
        <v>0</v>
      </c>
      <c r="K308" s="68">
        <v>0</v>
      </c>
      <c r="L308" s="68">
        <f t="shared" si="58"/>
        <v>0</v>
      </c>
      <c r="M308" s="68" t="str">
        <f t="shared" si="59"/>
        <v>-</v>
      </c>
      <c r="N308" s="96">
        <v>0</v>
      </c>
      <c r="O308" s="97" t="str">
        <f t="shared" si="60"/>
        <v>June</v>
      </c>
      <c r="P308" s="96">
        <f t="shared" si="61"/>
        <v>0</v>
      </c>
      <c r="Q308" s="98">
        <f t="shared" si="62"/>
        <v>0</v>
      </c>
      <c r="R308" s="97" t="b">
        <f t="shared" si="63"/>
        <v>0</v>
      </c>
      <c r="S308" s="99" t="b">
        <f t="shared" si="64"/>
        <v>0</v>
      </c>
      <c r="T308" s="68">
        <v>15</v>
      </c>
      <c r="U308" s="100" t="str">
        <f t="shared" si="65"/>
        <v>May</v>
      </c>
      <c r="V308" s="68">
        <f t="shared" si="66"/>
        <v>15</v>
      </c>
      <c r="W308" s="101">
        <f t="shared" si="67"/>
        <v>-15</v>
      </c>
      <c r="X308" s="102" t="b">
        <f t="shared" si="68"/>
        <v>0</v>
      </c>
      <c r="Y308" s="103" t="str">
        <f t="shared" si="69"/>
        <v>GROWTH</v>
      </c>
      <c r="Z308" s="74">
        <v>0</v>
      </c>
      <c r="AA308" s="69"/>
      <c r="AB308" s="69" t="s">
        <v>133</v>
      </c>
      <c r="AC308" s="69" t="s">
        <v>133</v>
      </c>
      <c r="AD308" s="3"/>
      <c r="AE308" s="118">
        <f>IFERROR(INDEX(Last6M_AvgSales_Ref!$B$2:$B$12659,MATCH(D308,Last6M_AvgSales_Ref!$A$2:$A$12659,0)),"")</f>
        <v>5</v>
      </c>
    </row>
    <row r="309" spans="1:31" ht="14.25" customHeight="1">
      <c r="A309" s="74" t="s">
        <v>133</v>
      </c>
      <c r="B309" s="78" t="s">
        <v>143</v>
      </c>
      <c r="C309" s="78" t="s">
        <v>1212</v>
      </c>
      <c r="D309" s="78">
        <v>1000003876</v>
      </c>
      <c r="E309" s="78" t="s">
        <v>1213</v>
      </c>
      <c r="F309" s="73">
        <v>45351</v>
      </c>
      <c r="G309" s="66" t="str">
        <f t="shared" si="56"/>
        <v>Targeted Dealer</v>
      </c>
      <c r="H309" s="66"/>
      <c r="I309" s="67">
        <v>175</v>
      </c>
      <c r="J309" s="67">
        <f t="shared" si="57"/>
        <v>175</v>
      </c>
      <c r="K309" s="68">
        <v>196</v>
      </c>
      <c r="L309" s="68">
        <f t="shared" si="58"/>
        <v>-21</v>
      </c>
      <c r="M309" s="68">
        <f t="shared" si="59"/>
        <v>112</v>
      </c>
      <c r="N309" s="96">
        <v>233</v>
      </c>
      <c r="O309" s="97" t="str">
        <f t="shared" si="60"/>
        <v>June</v>
      </c>
      <c r="P309" s="96">
        <f t="shared" si="61"/>
        <v>233</v>
      </c>
      <c r="Q309" s="98">
        <f t="shared" si="62"/>
        <v>-37</v>
      </c>
      <c r="R309" s="97" t="b">
        <f t="shared" si="63"/>
        <v>0</v>
      </c>
      <c r="S309" s="99" t="str">
        <f t="shared" si="64"/>
        <v>GROWTH</v>
      </c>
      <c r="T309" s="68">
        <v>95</v>
      </c>
      <c r="U309" s="100" t="str">
        <f t="shared" si="65"/>
        <v>May</v>
      </c>
      <c r="V309" s="68">
        <f t="shared" si="66"/>
        <v>95</v>
      </c>
      <c r="W309" s="101">
        <f t="shared" si="67"/>
        <v>101</v>
      </c>
      <c r="X309" s="102" t="b">
        <f t="shared" si="68"/>
        <v>0</v>
      </c>
      <c r="Y309" s="103" t="str">
        <f t="shared" si="69"/>
        <v>GROWTH</v>
      </c>
      <c r="Z309" s="74">
        <v>0</v>
      </c>
      <c r="AA309" s="69"/>
      <c r="AB309" s="69" t="s">
        <v>133</v>
      </c>
      <c r="AC309" s="74" t="s">
        <v>133</v>
      </c>
      <c r="AD309" s="3"/>
      <c r="AE309" s="118">
        <f>IFERROR(INDEX(Last6M_AvgSales_Ref!$B$2:$B$12659,MATCH(D309,Last6M_AvgSales_Ref!$A$2:$A$12659,0)),"")</f>
        <v>177.916666666667</v>
      </c>
    </row>
    <row r="310" spans="1:31" ht="14.25" customHeight="1">
      <c r="A310" s="74" t="s">
        <v>133</v>
      </c>
      <c r="B310" s="78" t="s">
        <v>143</v>
      </c>
      <c r="C310" s="78" t="s">
        <v>1214</v>
      </c>
      <c r="D310" s="78">
        <v>1000004016</v>
      </c>
      <c r="E310" s="78" t="s">
        <v>1215</v>
      </c>
      <c r="F310" s="73">
        <v>45468</v>
      </c>
      <c r="G310" s="66" t="str">
        <f t="shared" si="56"/>
        <v>Targeted Dealer</v>
      </c>
      <c r="H310" s="66"/>
      <c r="I310" s="67">
        <v>100</v>
      </c>
      <c r="J310" s="67">
        <f t="shared" si="57"/>
        <v>100</v>
      </c>
      <c r="K310" s="68">
        <v>120</v>
      </c>
      <c r="L310" s="68">
        <f t="shared" si="58"/>
        <v>-20</v>
      </c>
      <c r="M310" s="68">
        <f t="shared" si="59"/>
        <v>120</v>
      </c>
      <c r="N310" s="96">
        <v>120</v>
      </c>
      <c r="O310" s="97" t="str">
        <f t="shared" si="60"/>
        <v>June</v>
      </c>
      <c r="P310" s="96">
        <f t="shared" si="61"/>
        <v>120</v>
      </c>
      <c r="Q310" s="98">
        <f t="shared" si="62"/>
        <v>0</v>
      </c>
      <c r="R310" s="97" t="b">
        <f t="shared" si="63"/>
        <v>0</v>
      </c>
      <c r="S310" s="99" t="str">
        <f t="shared" si="64"/>
        <v>GROWTH</v>
      </c>
      <c r="T310" s="68">
        <v>45</v>
      </c>
      <c r="U310" s="100" t="str">
        <f t="shared" si="65"/>
        <v>May</v>
      </c>
      <c r="V310" s="68">
        <f t="shared" si="66"/>
        <v>45</v>
      </c>
      <c r="W310" s="101">
        <f t="shared" si="67"/>
        <v>75</v>
      </c>
      <c r="X310" s="102" t="b">
        <f t="shared" si="68"/>
        <v>0</v>
      </c>
      <c r="Y310" s="103" t="str">
        <f t="shared" si="69"/>
        <v>GROWTH</v>
      </c>
      <c r="Z310" s="74">
        <v>0</v>
      </c>
      <c r="AA310" s="69"/>
      <c r="AB310" s="69" t="s">
        <v>133</v>
      </c>
      <c r="AC310" s="74" t="s">
        <v>133</v>
      </c>
      <c r="AD310" s="3"/>
      <c r="AE310" s="118">
        <f>IFERROR(INDEX(Last6M_AvgSales_Ref!$B$2:$B$12659,MATCH(D310,Last6M_AvgSales_Ref!$A$2:$A$12659,0)),"")</f>
        <v>74.883333333333297</v>
      </c>
    </row>
    <row r="311" spans="1:31" ht="14.25" customHeight="1">
      <c r="A311" s="69" t="s">
        <v>133</v>
      </c>
      <c r="B311" s="71" t="s">
        <v>47</v>
      </c>
      <c r="C311" s="71" t="s">
        <v>1216</v>
      </c>
      <c r="D311" s="71">
        <v>1000000751</v>
      </c>
      <c r="E311" s="72" t="s">
        <v>1217</v>
      </c>
      <c r="F311" s="73">
        <v>38387</v>
      </c>
      <c r="G311" s="66" t="str">
        <f t="shared" si="56"/>
        <v>Targeted Dealer</v>
      </c>
      <c r="H311" s="66"/>
      <c r="I311" s="67">
        <v>30</v>
      </c>
      <c r="J311" s="67">
        <f t="shared" si="57"/>
        <v>30</v>
      </c>
      <c r="K311" s="68">
        <v>0</v>
      </c>
      <c r="L311" s="68">
        <f t="shared" si="58"/>
        <v>30</v>
      </c>
      <c r="M311" s="68">
        <f t="shared" si="59"/>
        <v>0</v>
      </c>
      <c r="N311" s="96">
        <v>0</v>
      </c>
      <c r="O311" s="97" t="str">
        <f t="shared" si="60"/>
        <v>June</v>
      </c>
      <c r="P311" s="96">
        <f t="shared" si="61"/>
        <v>0</v>
      </c>
      <c r="Q311" s="98">
        <f t="shared" si="62"/>
        <v>0</v>
      </c>
      <c r="R311" s="97" t="b">
        <f t="shared" si="63"/>
        <v>0</v>
      </c>
      <c r="S311" s="99" t="b">
        <f t="shared" si="64"/>
        <v>0</v>
      </c>
      <c r="T311" s="68">
        <v>41.5</v>
      </c>
      <c r="U311" s="100" t="str">
        <f t="shared" si="65"/>
        <v>May</v>
      </c>
      <c r="V311" s="68">
        <f t="shared" si="66"/>
        <v>41.5</v>
      </c>
      <c r="W311" s="101">
        <f t="shared" si="67"/>
        <v>-41.5</v>
      </c>
      <c r="X311" s="102" t="b">
        <f t="shared" si="68"/>
        <v>0</v>
      </c>
      <c r="Y311" s="103" t="str">
        <f t="shared" si="69"/>
        <v>GROWTH</v>
      </c>
      <c r="Z311" s="74">
        <v>0</v>
      </c>
      <c r="AA311" s="69"/>
      <c r="AB311" s="69" t="s">
        <v>133</v>
      </c>
      <c r="AC311" s="69" t="s">
        <v>133</v>
      </c>
      <c r="AD311" s="3"/>
      <c r="AE311" s="118">
        <f>IFERROR(INDEX(Last6M_AvgSales_Ref!$B$2:$B$12659,MATCH(D311,Last6M_AvgSales_Ref!$A$2:$A$12659,0)),"")</f>
        <v>31.25</v>
      </c>
    </row>
    <row r="312" spans="1:31" ht="14.25" customHeight="1">
      <c r="A312" s="69" t="s">
        <v>133</v>
      </c>
      <c r="B312" s="71" t="s">
        <v>47</v>
      </c>
      <c r="C312" s="71" t="s">
        <v>1218</v>
      </c>
      <c r="D312" s="71">
        <v>1000000752</v>
      </c>
      <c r="E312" s="72" t="s">
        <v>1219</v>
      </c>
      <c r="F312" s="73">
        <v>38416</v>
      </c>
      <c r="G312" s="66" t="str">
        <f t="shared" si="56"/>
        <v>Targeted Dealer</v>
      </c>
      <c r="H312" s="66"/>
      <c r="I312" s="67">
        <v>875</v>
      </c>
      <c r="J312" s="67">
        <f t="shared" si="57"/>
        <v>875</v>
      </c>
      <c r="K312" s="68">
        <v>756.5</v>
      </c>
      <c r="L312" s="68">
        <f t="shared" si="58"/>
        <v>118.5</v>
      </c>
      <c r="M312" s="68">
        <f t="shared" si="59"/>
        <v>86.457142857142856</v>
      </c>
      <c r="N312" s="96">
        <v>566.5</v>
      </c>
      <c r="O312" s="97" t="str">
        <f t="shared" si="60"/>
        <v>June</v>
      </c>
      <c r="P312" s="96">
        <f t="shared" si="61"/>
        <v>566.5</v>
      </c>
      <c r="Q312" s="98">
        <f t="shared" si="62"/>
        <v>190</v>
      </c>
      <c r="R312" s="97" t="b">
        <f t="shared" si="63"/>
        <v>0</v>
      </c>
      <c r="S312" s="99" t="str">
        <f t="shared" si="64"/>
        <v>GROWTH</v>
      </c>
      <c r="T312" s="68">
        <v>844.75</v>
      </c>
      <c r="U312" s="100" t="str">
        <f t="shared" si="65"/>
        <v>May</v>
      </c>
      <c r="V312" s="68">
        <f t="shared" si="66"/>
        <v>844.75</v>
      </c>
      <c r="W312" s="101">
        <f t="shared" si="67"/>
        <v>-88.25</v>
      </c>
      <c r="X312" s="102" t="b">
        <f t="shared" si="68"/>
        <v>0</v>
      </c>
      <c r="Y312" s="103" t="str">
        <f t="shared" si="69"/>
        <v>GROWTH</v>
      </c>
      <c r="Z312" s="74">
        <v>0</v>
      </c>
      <c r="AA312" s="69"/>
      <c r="AB312" s="69" t="s">
        <v>133</v>
      </c>
      <c r="AC312" s="69" t="s">
        <v>133</v>
      </c>
      <c r="AD312" s="3"/>
      <c r="AE312" s="118">
        <f>IFERROR(INDEX(Last6M_AvgSales_Ref!$B$2:$B$12659,MATCH(D312,Last6M_AvgSales_Ref!$A$2:$A$12659,0)),"")</f>
        <v>1056.81666666667</v>
      </c>
    </row>
    <row r="313" spans="1:31" ht="14.25" customHeight="1">
      <c r="A313" s="69" t="s">
        <v>133</v>
      </c>
      <c r="B313" s="71" t="s">
        <v>47</v>
      </c>
      <c r="C313" s="71" t="s">
        <v>1220</v>
      </c>
      <c r="D313" s="71">
        <v>1000000761</v>
      </c>
      <c r="E313" s="72" t="s">
        <v>1221</v>
      </c>
      <c r="F313" s="73">
        <v>39324</v>
      </c>
      <c r="G313" s="66" t="str">
        <f t="shared" si="56"/>
        <v>Targeted Dealer</v>
      </c>
      <c r="H313" s="66"/>
      <c r="I313" s="67">
        <v>100</v>
      </c>
      <c r="J313" s="67">
        <f t="shared" si="57"/>
        <v>100</v>
      </c>
      <c r="K313" s="68">
        <v>50</v>
      </c>
      <c r="L313" s="68">
        <f t="shared" si="58"/>
        <v>50</v>
      </c>
      <c r="M313" s="68">
        <f t="shared" si="59"/>
        <v>50</v>
      </c>
      <c r="N313" s="96">
        <v>100</v>
      </c>
      <c r="O313" s="97" t="str">
        <f t="shared" si="60"/>
        <v>June</v>
      </c>
      <c r="P313" s="96">
        <f t="shared" si="61"/>
        <v>100</v>
      </c>
      <c r="Q313" s="98">
        <f t="shared" si="62"/>
        <v>-50</v>
      </c>
      <c r="R313" s="97" t="b">
        <f t="shared" si="63"/>
        <v>0</v>
      </c>
      <c r="S313" s="99" t="str">
        <f t="shared" si="64"/>
        <v>GROWTH</v>
      </c>
      <c r="T313" s="68">
        <v>120</v>
      </c>
      <c r="U313" s="100" t="str">
        <f t="shared" si="65"/>
        <v>May</v>
      </c>
      <c r="V313" s="68">
        <f t="shared" si="66"/>
        <v>120</v>
      </c>
      <c r="W313" s="101">
        <f t="shared" si="67"/>
        <v>-70</v>
      </c>
      <c r="X313" s="102" t="b">
        <f t="shared" si="68"/>
        <v>0</v>
      </c>
      <c r="Y313" s="103" t="str">
        <f t="shared" si="69"/>
        <v>GROWTH</v>
      </c>
      <c r="Z313" s="74">
        <v>0</v>
      </c>
      <c r="AA313" s="69"/>
      <c r="AB313" s="69" t="s">
        <v>133</v>
      </c>
      <c r="AC313" s="69" t="s">
        <v>133</v>
      </c>
      <c r="AD313" s="3"/>
      <c r="AE313" s="118">
        <f>IFERROR(INDEX(Last6M_AvgSales_Ref!$B$2:$B$12659,MATCH(D313,Last6M_AvgSales_Ref!$A$2:$A$12659,0)),"")</f>
        <v>111.666666666667</v>
      </c>
    </row>
    <row r="314" spans="1:31" ht="14.25" customHeight="1">
      <c r="A314" s="69" t="s">
        <v>133</v>
      </c>
      <c r="B314" s="71" t="s">
        <v>47</v>
      </c>
      <c r="C314" s="71" t="s">
        <v>1222</v>
      </c>
      <c r="D314" s="71">
        <v>1000000753</v>
      </c>
      <c r="E314" s="72" t="s">
        <v>1075</v>
      </c>
      <c r="F314" s="73">
        <v>40807</v>
      </c>
      <c r="G314" s="66" t="str">
        <f t="shared" si="56"/>
        <v>Targeted Dealer</v>
      </c>
      <c r="H314" s="66"/>
      <c r="I314" s="67">
        <v>25</v>
      </c>
      <c r="J314" s="67">
        <f t="shared" si="57"/>
        <v>25</v>
      </c>
      <c r="K314" s="68">
        <v>0</v>
      </c>
      <c r="L314" s="68">
        <f t="shared" si="58"/>
        <v>25</v>
      </c>
      <c r="M314" s="68">
        <f t="shared" si="59"/>
        <v>0</v>
      </c>
      <c r="N314" s="96">
        <v>0</v>
      </c>
      <c r="O314" s="97" t="str">
        <f t="shared" si="60"/>
        <v>June</v>
      </c>
      <c r="P314" s="96">
        <f t="shared" si="61"/>
        <v>0</v>
      </c>
      <c r="Q314" s="98">
        <f t="shared" si="62"/>
        <v>0</v>
      </c>
      <c r="R314" s="97" t="b">
        <f t="shared" si="63"/>
        <v>0</v>
      </c>
      <c r="S314" s="99" t="b">
        <f t="shared" si="64"/>
        <v>0</v>
      </c>
      <c r="T314" s="68">
        <v>0</v>
      </c>
      <c r="U314" s="100" t="str">
        <f t="shared" si="65"/>
        <v>May</v>
      </c>
      <c r="V314" s="68">
        <f t="shared" si="66"/>
        <v>0</v>
      </c>
      <c r="W314" s="101">
        <f t="shared" si="67"/>
        <v>0</v>
      </c>
      <c r="X314" s="102" t="b">
        <f t="shared" si="68"/>
        <v>0</v>
      </c>
      <c r="Y314" s="103" t="b">
        <f t="shared" si="69"/>
        <v>0</v>
      </c>
      <c r="Z314" s="74">
        <v>0</v>
      </c>
      <c r="AA314" s="69"/>
      <c r="AB314" s="69" t="s">
        <v>133</v>
      </c>
      <c r="AC314" s="69" t="s">
        <v>133</v>
      </c>
      <c r="AD314" s="3"/>
      <c r="AE314" s="118">
        <f>IFERROR(INDEX(Last6M_AvgSales_Ref!$B$2:$B$12659,MATCH(D314,Last6M_AvgSales_Ref!$A$2:$A$12659,0)),"")</f>
        <v>23.3333333333333</v>
      </c>
    </row>
    <row r="315" spans="1:31" ht="14.25" customHeight="1">
      <c r="A315" s="69" t="s">
        <v>133</v>
      </c>
      <c r="B315" s="71" t="s">
        <v>47</v>
      </c>
      <c r="C315" s="71" t="s">
        <v>1223</v>
      </c>
      <c r="D315" s="71">
        <v>1000000760</v>
      </c>
      <c r="E315" s="72" t="s">
        <v>1224</v>
      </c>
      <c r="F315" s="73">
        <v>42866</v>
      </c>
      <c r="G315" s="66" t="str">
        <f t="shared" si="56"/>
        <v>Targeted Dealer</v>
      </c>
      <c r="H315" s="66"/>
      <c r="I315" s="67">
        <v>30</v>
      </c>
      <c r="J315" s="67">
        <f t="shared" si="57"/>
        <v>30</v>
      </c>
      <c r="K315" s="68">
        <v>20</v>
      </c>
      <c r="L315" s="68">
        <f t="shared" si="58"/>
        <v>10</v>
      </c>
      <c r="M315" s="68">
        <f t="shared" si="59"/>
        <v>66.666666666666671</v>
      </c>
      <c r="N315" s="96">
        <v>20</v>
      </c>
      <c r="O315" s="97" t="str">
        <f t="shared" si="60"/>
        <v>June</v>
      </c>
      <c r="P315" s="96">
        <f t="shared" si="61"/>
        <v>20</v>
      </c>
      <c r="Q315" s="98">
        <f t="shared" si="62"/>
        <v>0</v>
      </c>
      <c r="R315" s="97" t="b">
        <f t="shared" si="63"/>
        <v>0</v>
      </c>
      <c r="S315" s="99" t="str">
        <f t="shared" si="64"/>
        <v>GROWTH</v>
      </c>
      <c r="T315" s="68">
        <v>25</v>
      </c>
      <c r="U315" s="100" t="str">
        <f t="shared" si="65"/>
        <v>May</v>
      </c>
      <c r="V315" s="68">
        <f t="shared" si="66"/>
        <v>25</v>
      </c>
      <c r="W315" s="101">
        <f t="shared" si="67"/>
        <v>-5</v>
      </c>
      <c r="X315" s="102" t="b">
        <f t="shared" si="68"/>
        <v>0</v>
      </c>
      <c r="Y315" s="103" t="str">
        <f t="shared" si="69"/>
        <v>GROWTH</v>
      </c>
      <c r="Z315" s="74">
        <v>0</v>
      </c>
      <c r="AA315" s="69"/>
      <c r="AB315" s="69" t="s">
        <v>133</v>
      </c>
      <c r="AC315" s="69" t="s">
        <v>133</v>
      </c>
      <c r="AD315" s="3"/>
      <c r="AE315" s="118">
        <f>IFERROR(INDEX(Last6M_AvgSales_Ref!$B$2:$B$12659,MATCH(D315,Last6M_AvgSales_Ref!$A$2:$A$12659,0)),"")</f>
        <v>30</v>
      </c>
    </row>
    <row r="316" spans="1:31" ht="14.25" customHeight="1">
      <c r="A316" s="69" t="s">
        <v>133</v>
      </c>
      <c r="B316" s="71" t="s">
        <v>47</v>
      </c>
      <c r="C316" s="71" t="s">
        <v>228</v>
      </c>
      <c r="D316" s="71">
        <v>1000000749</v>
      </c>
      <c r="E316" s="72" t="s">
        <v>229</v>
      </c>
      <c r="F316" s="73">
        <v>42993</v>
      </c>
      <c r="G316" s="66" t="str">
        <f t="shared" si="56"/>
        <v>Targeted Dealer</v>
      </c>
      <c r="H316" s="66"/>
      <c r="I316" s="67">
        <v>30</v>
      </c>
      <c r="J316" s="67">
        <f t="shared" si="57"/>
        <v>30</v>
      </c>
      <c r="K316" s="68">
        <v>30</v>
      </c>
      <c r="L316" s="68">
        <f t="shared" si="58"/>
        <v>0</v>
      </c>
      <c r="M316" s="68">
        <f t="shared" si="59"/>
        <v>100</v>
      </c>
      <c r="N316" s="96">
        <v>30</v>
      </c>
      <c r="O316" s="97" t="str">
        <f t="shared" si="60"/>
        <v>June</v>
      </c>
      <c r="P316" s="96">
        <f t="shared" si="61"/>
        <v>30</v>
      </c>
      <c r="Q316" s="98">
        <f t="shared" si="62"/>
        <v>0</v>
      </c>
      <c r="R316" s="97" t="b">
        <f t="shared" si="63"/>
        <v>0</v>
      </c>
      <c r="S316" s="99" t="str">
        <f t="shared" si="64"/>
        <v>GROWTH</v>
      </c>
      <c r="T316" s="68">
        <v>41.5</v>
      </c>
      <c r="U316" s="100" t="str">
        <f t="shared" si="65"/>
        <v>May</v>
      </c>
      <c r="V316" s="68">
        <f t="shared" si="66"/>
        <v>41.5</v>
      </c>
      <c r="W316" s="101">
        <f t="shared" si="67"/>
        <v>-11.5</v>
      </c>
      <c r="X316" s="102" t="b">
        <f t="shared" si="68"/>
        <v>0</v>
      </c>
      <c r="Y316" s="103" t="str">
        <f t="shared" si="69"/>
        <v>GROWTH</v>
      </c>
      <c r="Z316" s="74">
        <v>0</v>
      </c>
      <c r="AA316" s="69"/>
      <c r="AB316" s="69" t="s">
        <v>133</v>
      </c>
      <c r="AC316" s="69" t="s">
        <v>133</v>
      </c>
      <c r="AD316" s="3"/>
      <c r="AE316" s="118">
        <f>IFERROR(INDEX(Last6M_AvgSales_Ref!$B$2:$B$12659,MATCH(D316,Last6M_AvgSales_Ref!$A$2:$A$12659,0)),"")</f>
        <v>10.8333333333333</v>
      </c>
    </row>
    <row r="317" spans="1:31" ht="14.25" customHeight="1">
      <c r="A317" s="69" t="s">
        <v>133</v>
      </c>
      <c r="B317" s="71" t="s">
        <v>47</v>
      </c>
      <c r="C317" s="71" t="s">
        <v>1225</v>
      </c>
      <c r="D317" s="71">
        <v>1000000757</v>
      </c>
      <c r="E317" s="72" t="s">
        <v>1226</v>
      </c>
      <c r="F317" s="73">
        <v>43169</v>
      </c>
      <c r="G317" s="66" t="str">
        <f t="shared" si="56"/>
        <v>Targeted Dealer</v>
      </c>
      <c r="H317" s="66"/>
      <c r="I317" s="67">
        <v>200</v>
      </c>
      <c r="J317" s="67">
        <f t="shared" si="57"/>
        <v>200</v>
      </c>
      <c r="K317" s="68">
        <v>215</v>
      </c>
      <c r="L317" s="68">
        <f t="shared" si="58"/>
        <v>-15</v>
      </c>
      <c r="M317" s="68">
        <f t="shared" si="59"/>
        <v>107.5</v>
      </c>
      <c r="N317" s="96">
        <v>50</v>
      </c>
      <c r="O317" s="97" t="str">
        <f t="shared" si="60"/>
        <v>June</v>
      </c>
      <c r="P317" s="96">
        <f t="shared" si="61"/>
        <v>50</v>
      </c>
      <c r="Q317" s="98">
        <f t="shared" si="62"/>
        <v>165</v>
      </c>
      <c r="R317" s="97" t="b">
        <f t="shared" si="63"/>
        <v>0</v>
      </c>
      <c r="S317" s="99" t="str">
        <f t="shared" si="64"/>
        <v>GROWTH</v>
      </c>
      <c r="T317" s="68">
        <v>50</v>
      </c>
      <c r="U317" s="100" t="str">
        <f t="shared" si="65"/>
        <v>May</v>
      </c>
      <c r="V317" s="68">
        <f t="shared" si="66"/>
        <v>50</v>
      </c>
      <c r="W317" s="101">
        <f t="shared" si="67"/>
        <v>165</v>
      </c>
      <c r="X317" s="102" t="b">
        <f t="shared" si="68"/>
        <v>0</v>
      </c>
      <c r="Y317" s="103" t="str">
        <f t="shared" si="69"/>
        <v>GROWTH</v>
      </c>
      <c r="Z317" s="74">
        <v>0</v>
      </c>
      <c r="AA317" s="69"/>
      <c r="AB317" s="69" t="s">
        <v>133</v>
      </c>
      <c r="AC317" s="69" t="s">
        <v>133</v>
      </c>
      <c r="AD317" s="3"/>
      <c r="AE317" s="118">
        <f>IFERROR(INDEX(Last6M_AvgSales_Ref!$B$2:$B$12659,MATCH(D317,Last6M_AvgSales_Ref!$A$2:$A$12659,0)),"")</f>
        <v>200</v>
      </c>
    </row>
    <row r="318" spans="1:31" ht="14.25" customHeight="1">
      <c r="A318" s="69" t="s">
        <v>133</v>
      </c>
      <c r="B318" s="71" t="s">
        <v>47</v>
      </c>
      <c r="C318" s="71" t="s">
        <v>230</v>
      </c>
      <c r="D318" s="71">
        <v>1000001082</v>
      </c>
      <c r="E318" s="72" t="s">
        <v>231</v>
      </c>
      <c r="F318" s="73">
        <v>43791</v>
      </c>
      <c r="G318" s="66" t="str">
        <f t="shared" si="56"/>
        <v>Targeted Dealer</v>
      </c>
      <c r="H318" s="66"/>
      <c r="I318" s="67">
        <v>30</v>
      </c>
      <c r="J318" s="67">
        <f t="shared" si="57"/>
        <v>30</v>
      </c>
      <c r="K318" s="68">
        <v>0</v>
      </c>
      <c r="L318" s="68">
        <f t="shared" si="58"/>
        <v>30</v>
      </c>
      <c r="M318" s="68">
        <f t="shared" si="59"/>
        <v>0</v>
      </c>
      <c r="N318" s="96">
        <v>30</v>
      </c>
      <c r="O318" s="97" t="str">
        <f t="shared" si="60"/>
        <v>June</v>
      </c>
      <c r="P318" s="96">
        <f t="shared" si="61"/>
        <v>30</v>
      </c>
      <c r="Q318" s="98">
        <f t="shared" si="62"/>
        <v>-30</v>
      </c>
      <c r="R318" s="97" t="b">
        <f t="shared" si="63"/>
        <v>0</v>
      </c>
      <c r="S318" s="99" t="str">
        <f t="shared" si="64"/>
        <v>GROWTH</v>
      </c>
      <c r="T318" s="68">
        <v>20</v>
      </c>
      <c r="U318" s="100" t="str">
        <f t="shared" si="65"/>
        <v>May</v>
      </c>
      <c r="V318" s="68">
        <f t="shared" si="66"/>
        <v>20</v>
      </c>
      <c r="W318" s="101">
        <f t="shared" si="67"/>
        <v>-20</v>
      </c>
      <c r="X318" s="102" t="b">
        <f t="shared" si="68"/>
        <v>0</v>
      </c>
      <c r="Y318" s="103" t="str">
        <f t="shared" si="69"/>
        <v>GROWTH</v>
      </c>
      <c r="Z318" s="74">
        <v>0</v>
      </c>
      <c r="AA318" s="69"/>
      <c r="AB318" s="69" t="s">
        <v>133</v>
      </c>
      <c r="AC318" s="69" t="s">
        <v>133</v>
      </c>
      <c r="AD318" s="3"/>
      <c r="AE318" s="118">
        <f>IFERROR(INDEX(Last6M_AvgSales_Ref!$B$2:$B$12659,MATCH(D318,Last6M_AvgSales_Ref!$A$2:$A$12659,0)),"")</f>
        <v>12.5</v>
      </c>
    </row>
    <row r="319" spans="1:31" ht="14.25" customHeight="1">
      <c r="A319" s="69" t="s">
        <v>133</v>
      </c>
      <c r="B319" s="71" t="s">
        <v>47</v>
      </c>
      <c r="C319" s="71" t="s">
        <v>1227</v>
      </c>
      <c r="D319" s="71">
        <v>1000000763</v>
      </c>
      <c r="E319" s="72" t="s">
        <v>1228</v>
      </c>
      <c r="F319" s="73">
        <v>43894</v>
      </c>
      <c r="G319" s="66" t="str">
        <f t="shared" si="56"/>
        <v>Targeted Dealer</v>
      </c>
      <c r="H319" s="66"/>
      <c r="I319" s="67">
        <v>400</v>
      </c>
      <c r="J319" s="67">
        <f t="shared" si="57"/>
        <v>400</v>
      </c>
      <c r="K319" s="68">
        <v>634.25</v>
      </c>
      <c r="L319" s="68">
        <f t="shared" si="58"/>
        <v>-234.25</v>
      </c>
      <c r="M319" s="68">
        <f t="shared" si="59"/>
        <v>158.5625</v>
      </c>
      <c r="N319" s="96">
        <v>620</v>
      </c>
      <c r="O319" s="97" t="str">
        <f t="shared" si="60"/>
        <v>June</v>
      </c>
      <c r="P319" s="96">
        <f t="shared" si="61"/>
        <v>620</v>
      </c>
      <c r="Q319" s="98">
        <f t="shared" si="62"/>
        <v>14.25</v>
      </c>
      <c r="R319" s="97" t="b">
        <f t="shared" si="63"/>
        <v>0</v>
      </c>
      <c r="S319" s="99" t="str">
        <f t="shared" si="64"/>
        <v>GROWTH</v>
      </c>
      <c r="T319" s="68">
        <v>370</v>
      </c>
      <c r="U319" s="100" t="str">
        <f t="shared" si="65"/>
        <v>May</v>
      </c>
      <c r="V319" s="68">
        <f t="shared" si="66"/>
        <v>370</v>
      </c>
      <c r="W319" s="101">
        <f t="shared" si="67"/>
        <v>264.25</v>
      </c>
      <c r="X319" s="102" t="b">
        <f t="shared" si="68"/>
        <v>0</v>
      </c>
      <c r="Y319" s="103" t="str">
        <f t="shared" si="69"/>
        <v>GROWTH</v>
      </c>
      <c r="Z319" s="74">
        <v>0</v>
      </c>
      <c r="AA319" s="69"/>
      <c r="AB319" s="69" t="s">
        <v>133</v>
      </c>
      <c r="AC319" s="69" t="s">
        <v>133</v>
      </c>
      <c r="AD319" s="3"/>
      <c r="AE319" s="118">
        <f>IFERROR(INDEX(Last6M_AvgSales_Ref!$B$2:$B$12659,MATCH(D319,Last6M_AvgSales_Ref!$A$2:$A$12659,0)),"")</f>
        <v>551</v>
      </c>
    </row>
    <row r="320" spans="1:31" ht="14.25" customHeight="1">
      <c r="A320" s="69" t="s">
        <v>133</v>
      </c>
      <c r="B320" s="71" t="s">
        <v>47</v>
      </c>
      <c r="C320" s="71" t="s">
        <v>1229</v>
      </c>
      <c r="D320" s="71">
        <v>1000001077</v>
      </c>
      <c r="E320" s="72" t="s">
        <v>1230</v>
      </c>
      <c r="F320" s="73">
        <v>43959</v>
      </c>
      <c r="G320" s="66" t="str">
        <f t="shared" si="56"/>
        <v>Targeted Dealer</v>
      </c>
      <c r="H320" s="66"/>
      <c r="I320" s="67">
        <v>30</v>
      </c>
      <c r="J320" s="67">
        <f t="shared" si="57"/>
        <v>30</v>
      </c>
      <c r="K320" s="68">
        <v>0</v>
      </c>
      <c r="L320" s="68">
        <f t="shared" si="58"/>
        <v>30</v>
      </c>
      <c r="M320" s="68">
        <f t="shared" si="59"/>
        <v>0</v>
      </c>
      <c r="N320" s="96">
        <v>30</v>
      </c>
      <c r="O320" s="97" t="str">
        <f t="shared" si="60"/>
        <v>June</v>
      </c>
      <c r="P320" s="96">
        <f t="shared" si="61"/>
        <v>30</v>
      </c>
      <c r="Q320" s="98">
        <f t="shared" si="62"/>
        <v>-30</v>
      </c>
      <c r="R320" s="97" t="b">
        <f t="shared" si="63"/>
        <v>0</v>
      </c>
      <c r="S320" s="99" t="str">
        <f t="shared" si="64"/>
        <v>GROWTH</v>
      </c>
      <c r="T320" s="68">
        <v>25</v>
      </c>
      <c r="U320" s="100" t="str">
        <f t="shared" si="65"/>
        <v>May</v>
      </c>
      <c r="V320" s="68">
        <f t="shared" si="66"/>
        <v>25</v>
      </c>
      <c r="W320" s="101">
        <f t="shared" si="67"/>
        <v>-25</v>
      </c>
      <c r="X320" s="102" t="b">
        <f t="shared" si="68"/>
        <v>0</v>
      </c>
      <c r="Y320" s="103" t="str">
        <f t="shared" si="69"/>
        <v>GROWTH</v>
      </c>
      <c r="Z320" s="74">
        <v>0</v>
      </c>
      <c r="AA320" s="69"/>
      <c r="AB320" s="69" t="s">
        <v>133</v>
      </c>
      <c r="AC320" s="69" t="s">
        <v>133</v>
      </c>
      <c r="AD320" s="3"/>
      <c r="AE320" s="118">
        <f>IFERROR(INDEX(Last6M_AvgSales_Ref!$B$2:$B$12659,MATCH(D320,Last6M_AvgSales_Ref!$A$2:$A$12659,0)),"")</f>
        <v>25.8333333333333</v>
      </c>
    </row>
    <row r="321" spans="1:31" ht="14.25" customHeight="1">
      <c r="A321" s="69" t="s">
        <v>133</v>
      </c>
      <c r="B321" s="71" t="s">
        <v>47</v>
      </c>
      <c r="C321" s="71" t="s">
        <v>1231</v>
      </c>
      <c r="D321" s="71">
        <v>1000001070</v>
      </c>
      <c r="E321" s="72" t="s">
        <v>1232</v>
      </c>
      <c r="F321" s="73">
        <v>44405</v>
      </c>
      <c r="G321" s="66" t="str">
        <f t="shared" si="56"/>
        <v>Targeted Dealer</v>
      </c>
      <c r="H321" s="66"/>
      <c r="I321" s="67">
        <v>40</v>
      </c>
      <c r="J321" s="67">
        <f t="shared" si="57"/>
        <v>40</v>
      </c>
      <c r="K321" s="68">
        <v>32</v>
      </c>
      <c r="L321" s="68">
        <f t="shared" si="58"/>
        <v>8</v>
      </c>
      <c r="M321" s="68">
        <f t="shared" si="59"/>
        <v>80</v>
      </c>
      <c r="N321" s="96">
        <v>0</v>
      </c>
      <c r="O321" s="97" t="str">
        <f t="shared" si="60"/>
        <v>June</v>
      </c>
      <c r="P321" s="96">
        <f t="shared" si="61"/>
        <v>0</v>
      </c>
      <c r="Q321" s="98">
        <f t="shared" si="62"/>
        <v>32</v>
      </c>
      <c r="R321" s="97" t="b">
        <f t="shared" si="63"/>
        <v>0</v>
      </c>
      <c r="S321" s="99" t="b">
        <f t="shared" si="64"/>
        <v>0</v>
      </c>
      <c r="T321" s="68">
        <v>35</v>
      </c>
      <c r="U321" s="100" t="str">
        <f t="shared" si="65"/>
        <v>May</v>
      </c>
      <c r="V321" s="68">
        <f t="shared" si="66"/>
        <v>35</v>
      </c>
      <c r="W321" s="101">
        <f t="shared" si="67"/>
        <v>-3</v>
      </c>
      <c r="X321" s="102" t="b">
        <f t="shared" si="68"/>
        <v>0</v>
      </c>
      <c r="Y321" s="103" t="str">
        <f t="shared" si="69"/>
        <v>GROWTH</v>
      </c>
      <c r="Z321" s="74">
        <v>0</v>
      </c>
      <c r="AA321" s="69"/>
      <c r="AB321" s="69" t="s">
        <v>133</v>
      </c>
      <c r="AC321" s="69" t="s">
        <v>133</v>
      </c>
      <c r="AD321" s="3"/>
      <c r="AE321" s="118">
        <f>IFERROR(INDEX(Last6M_AvgSales_Ref!$B$2:$B$12659,MATCH(D321,Last6M_AvgSales_Ref!$A$2:$A$12659,0)),"")</f>
        <v>31.25</v>
      </c>
    </row>
    <row r="322" spans="1:31" ht="14.25" customHeight="1">
      <c r="A322" s="69" t="s">
        <v>133</v>
      </c>
      <c r="B322" s="71" t="s">
        <v>47</v>
      </c>
      <c r="C322" s="71" t="s">
        <v>1233</v>
      </c>
      <c r="D322" s="71">
        <v>1000002605</v>
      </c>
      <c r="E322" s="72" t="s">
        <v>1234</v>
      </c>
      <c r="F322" s="73">
        <v>44601</v>
      </c>
      <c r="G322" s="66" t="str">
        <f t="shared" si="56"/>
        <v>Targeted Dealer</v>
      </c>
      <c r="H322" s="66"/>
      <c r="I322" s="67">
        <v>60</v>
      </c>
      <c r="J322" s="67">
        <f t="shared" si="57"/>
        <v>60</v>
      </c>
      <c r="K322" s="68">
        <v>60</v>
      </c>
      <c r="L322" s="68">
        <f t="shared" si="58"/>
        <v>0</v>
      </c>
      <c r="M322" s="68">
        <f t="shared" si="59"/>
        <v>100</v>
      </c>
      <c r="N322" s="96">
        <v>15</v>
      </c>
      <c r="O322" s="97" t="str">
        <f t="shared" si="60"/>
        <v>June</v>
      </c>
      <c r="P322" s="96">
        <f t="shared" si="61"/>
        <v>15</v>
      </c>
      <c r="Q322" s="98">
        <f t="shared" si="62"/>
        <v>45</v>
      </c>
      <c r="R322" s="97" t="b">
        <f t="shared" si="63"/>
        <v>0</v>
      </c>
      <c r="S322" s="99" t="str">
        <f t="shared" si="64"/>
        <v>GROWTH</v>
      </c>
      <c r="T322" s="68">
        <v>65</v>
      </c>
      <c r="U322" s="100" t="str">
        <f t="shared" si="65"/>
        <v>May</v>
      </c>
      <c r="V322" s="68">
        <f t="shared" si="66"/>
        <v>65</v>
      </c>
      <c r="W322" s="101">
        <f t="shared" si="67"/>
        <v>-5</v>
      </c>
      <c r="X322" s="102" t="b">
        <f t="shared" si="68"/>
        <v>0</v>
      </c>
      <c r="Y322" s="103" t="str">
        <f t="shared" si="69"/>
        <v>GROWTH</v>
      </c>
      <c r="Z322" s="74">
        <v>0</v>
      </c>
      <c r="AA322" s="69"/>
      <c r="AB322" s="69" t="s">
        <v>133</v>
      </c>
      <c r="AC322" s="69" t="s">
        <v>133</v>
      </c>
      <c r="AD322" s="3"/>
      <c r="AE322" s="118">
        <f>IFERROR(INDEX(Last6M_AvgSales_Ref!$B$2:$B$12659,MATCH(D322,Last6M_AvgSales_Ref!$A$2:$A$12659,0)),"")</f>
        <v>60.4166666666667</v>
      </c>
    </row>
    <row r="323" spans="1:31" ht="14.25" customHeight="1">
      <c r="A323" s="69" t="s">
        <v>133</v>
      </c>
      <c r="B323" s="71" t="s">
        <v>47</v>
      </c>
      <c r="C323" s="71" t="s">
        <v>1235</v>
      </c>
      <c r="D323" s="71">
        <v>1000002617</v>
      </c>
      <c r="E323" s="72" t="s">
        <v>1236</v>
      </c>
      <c r="F323" s="73">
        <v>44625</v>
      </c>
      <c r="G323" s="66" t="str">
        <f t="shared" ref="G323:G386" si="70">IF(I323&gt;0,"Targeted Dealer","-")</f>
        <v>Targeted Dealer</v>
      </c>
      <c r="H323" s="66"/>
      <c r="I323" s="67">
        <v>40</v>
      </c>
      <c r="J323" s="67">
        <f t="shared" ref="J323:J386" si="71">I323/$J$1*($J$1-$E$1)</f>
        <v>40</v>
      </c>
      <c r="K323" s="68">
        <v>9</v>
      </c>
      <c r="L323" s="68">
        <f t="shared" ref="L323:L386" si="72">I323-K323</f>
        <v>31</v>
      </c>
      <c r="M323" s="68">
        <f t="shared" ref="M323:M386" si="73">IFERROR((K323/J323%),"-")</f>
        <v>22.5</v>
      </c>
      <c r="N323" s="96">
        <v>11.5</v>
      </c>
      <c r="O323" s="97" t="str">
        <f t="shared" ref="O323:O386" si="74">IF(F323&lt;=$P$2,"June","")</f>
        <v>June</v>
      </c>
      <c r="P323" s="96">
        <f t="shared" ref="P323:P386" si="75">N323</f>
        <v>11.5</v>
      </c>
      <c r="Q323" s="98">
        <f t="shared" ref="Q323:Q386" si="76">K323-P323</f>
        <v>-2.5</v>
      </c>
      <c r="R323" s="97" t="b">
        <f t="shared" ref="R323:R386" si="77">IFERROR(IF(O323="May",(K323/P323-1))," ")</f>
        <v>0</v>
      </c>
      <c r="S323" s="99" t="str">
        <f t="shared" ref="S323:S386" si="78">IF(N323&gt;0,IF(O323="","-",IF(R323&lt;0%,"DEGROWTH","GROWTH")))</f>
        <v>GROWTH</v>
      </c>
      <c r="T323" s="68">
        <v>80</v>
      </c>
      <c r="U323" s="100" t="str">
        <f t="shared" ref="U323:U386" si="79">IF(F323&lt;=$V$2,"May","")</f>
        <v>May</v>
      </c>
      <c r="V323" s="68">
        <f t="shared" ref="V323:V386" si="80">T323</f>
        <v>80</v>
      </c>
      <c r="W323" s="101">
        <f t="shared" ref="W323:W386" si="81">K323-V323</f>
        <v>-71</v>
      </c>
      <c r="X323" s="102" t="b">
        <f t="shared" ref="X323:X386" si="82">IFERROR(IF(U323="June",(K323/V323-1)),0)</f>
        <v>0</v>
      </c>
      <c r="Y323" s="103" t="str">
        <f t="shared" ref="Y323:Y386" si="83">IF(T323&gt;0,IF(U323="","-",IF(X323&lt;0%,"DEGROWTH","GROWTH")))</f>
        <v>GROWTH</v>
      </c>
      <c r="Z323" s="74">
        <v>0</v>
      </c>
      <c r="AA323" s="69"/>
      <c r="AB323" s="69" t="s">
        <v>133</v>
      </c>
      <c r="AC323" s="69" t="s">
        <v>133</v>
      </c>
      <c r="AD323" s="3"/>
      <c r="AE323" s="118">
        <f>IFERROR(INDEX(Last6M_AvgSales_Ref!$B$2:$B$12659,MATCH(D323,Last6M_AvgSales_Ref!$A$2:$A$12659,0)),"")</f>
        <v>46.9166666666667</v>
      </c>
    </row>
    <row r="324" spans="1:31" ht="14.25" customHeight="1">
      <c r="A324" s="69" t="s">
        <v>133</v>
      </c>
      <c r="B324" s="71" t="s">
        <v>47</v>
      </c>
      <c r="C324" s="71" t="s">
        <v>1237</v>
      </c>
      <c r="D324" s="71">
        <v>1000002726</v>
      </c>
      <c r="E324" s="71" t="s">
        <v>1238</v>
      </c>
      <c r="F324" s="73">
        <v>44671</v>
      </c>
      <c r="G324" s="66" t="str">
        <f t="shared" si="70"/>
        <v>Targeted Dealer</v>
      </c>
      <c r="H324" s="66"/>
      <c r="I324" s="67">
        <v>20</v>
      </c>
      <c r="J324" s="67">
        <f t="shared" si="71"/>
        <v>20</v>
      </c>
      <c r="K324" s="68">
        <v>20</v>
      </c>
      <c r="L324" s="68">
        <f t="shared" si="72"/>
        <v>0</v>
      </c>
      <c r="M324" s="68">
        <f t="shared" si="73"/>
        <v>100</v>
      </c>
      <c r="N324" s="96">
        <v>15</v>
      </c>
      <c r="O324" s="97" t="str">
        <f t="shared" si="74"/>
        <v>June</v>
      </c>
      <c r="P324" s="96">
        <f t="shared" si="75"/>
        <v>15</v>
      </c>
      <c r="Q324" s="98">
        <f t="shared" si="76"/>
        <v>5</v>
      </c>
      <c r="R324" s="97" t="b">
        <f t="shared" si="77"/>
        <v>0</v>
      </c>
      <c r="S324" s="99" t="str">
        <f t="shared" si="78"/>
        <v>GROWTH</v>
      </c>
      <c r="T324" s="68">
        <v>0</v>
      </c>
      <c r="U324" s="100" t="str">
        <f t="shared" si="79"/>
        <v>May</v>
      </c>
      <c r="V324" s="68">
        <f t="shared" si="80"/>
        <v>0</v>
      </c>
      <c r="W324" s="101">
        <f t="shared" si="81"/>
        <v>20</v>
      </c>
      <c r="X324" s="102" t="b">
        <f t="shared" si="82"/>
        <v>0</v>
      </c>
      <c r="Y324" s="103" t="b">
        <f t="shared" si="83"/>
        <v>0</v>
      </c>
      <c r="Z324" s="74">
        <v>0</v>
      </c>
      <c r="AA324" s="69"/>
      <c r="AB324" s="69" t="s">
        <v>133</v>
      </c>
      <c r="AC324" s="69" t="s">
        <v>133</v>
      </c>
      <c r="AD324" s="3"/>
      <c r="AE324" s="118">
        <f>IFERROR(INDEX(Last6M_AvgSales_Ref!$B$2:$B$12659,MATCH(D324,Last6M_AvgSales_Ref!$A$2:$A$12659,0)),"")</f>
        <v>28.3333333333333</v>
      </c>
    </row>
    <row r="325" spans="1:31" ht="14.25" customHeight="1">
      <c r="A325" s="69" t="s">
        <v>133</v>
      </c>
      <c r="B325" s="71" t="s">
        <v>47</v>
      </c>
      <c r="C325" s="71" t="s">
        <v>1239</v>
      </c>
      <c r="D325" s="71">
        <v>1000002748</v>
      </c>
      <c r="E325" s="71" t="s">
        <v>1240</v>
      </c>
      <c r="F325" s="73">
        <v>44694</v>
      </c>
      <c r="G325" s="66" t="str">
        <f t="shared" si="70"/>
        <v>Targeted Dealer</v>
      </c>
      <c r="H325" s="66"/>
      <c r="I325" s="67">
        <v>150</v>
      </c>
      <c r="J325" s="67">
        <f t="shared" si="71"/>
        <v>150</v>
      </c>
      <c r="K325" s="68">
        <v>140</v>
      </c>
      <c r="L325" s="68">
        <f t="shared" si="72"/>
        <v>10</v>
      </c>
      <c r="M325" s="68">
        <f t="shared" si="73"/>
        <v>93.333333333333329</v>
      </c>
      <c r="N325" s="96">
        <v>110</v>
      </c>
      <c r="O325" s="97" t="str">
        <f t="shared" si="74"/>
        <v>June</v>
      </c>
      <c r="P325" s="96">
        <f t="shared" si="75"/>
        <v>110</v>
      </c>
      <c r="Q325" s="98">
        <f t="shared" si="76"/>
        <v>30</v>
      </c>
      <c r="R325" s="97" t="b">
        <f t="shared" si="77"/>
        <v>0</v>
      </c>
      <c r="S325" s="99" t="str">
        <f t="shared" si="78"/>
        <v>GROWTH</v>
      </c>
      <c r="T325" s="68">
        <v>81</v>
      </c>
      <c r="U325" s="100" t="str">
        <f t="shared" si="79"/>
        <v>May</v>
      </c>
      <c r="V325" s="68">
        <f t="shared" si="80"/>
        <v>81</v>
      </c>
      <c r="W325" s="101">
        <f t="shared" si="81"/>
        <v>59</v>
      </c>
      <c r="X325" s="102" t="b">
        <f t="shared" si="82"/>
        <v>0</v>
      </c>
      <c r="Y325" s="103" t="str">
        <f t="shared" si="83"/>
        <v>GROWTH</v>
      </c>
      <c r="Z325" s="74">
        <v>0</v>
      </c>
      <c r="AA325" s="69"/>
      <c r="AB325" s="69" t="s">
        <v>133</v>
      </c>
      <c r="AC325" s="69" t="s">
        <v>133</v>
      </c>
      <c r="AD325" s="3"/>
      <c r="AE325" s="118">
        <f>IFERROR(INDEX(Last6M_AvgSales_Ref!$B$2:$B$12659,MATCH(D325,Last6M_AvgSales_Ref!$A$2:$A$12659,0)),"")</f>
        <v>154.583333333333</v>
      </c>
    </row>
    <row r="326" spans="1:31" ht="14.25" customHeight="1">
      <c r="A326" s="69" t="s">
        <v>133</v>
      </c>
      <c r="B326" s="71" t="s">
        <v>47</v>
      </c>
      <c r="C326" s="71" t="s">
        <v>1241</v>
      </c>
      <c r="D326" s="71">
        <v>1000002811</v>
      </c>
      <c r="E326" s="71" t="s">
        <v>1242</v>
      </c>
      <c r="F326" s="73">
        <v>44719</v>
      </c>
      <c r="G326" s="66" t="str">
        <f t="shared" si="70"/>
        <v>Targeted Dealer</v>
      </c>
      <c r="H326" s="66"/>
      <c r="I326" s="67">
        <v>70</v>
      </c>
      <c r="J326" s="67">
        <f t="shared" si="71"/>
        <v>70</v>
      </c>
      <c r="K326" s="68">
        <v>106.5</v>
      </c>
      <c r="L326" s="68">
        <f t="shared" si="72"/>
        <v>-36.5</v>
      </c>
      <c r="M326" s="68">
        <f t="shared" si="73"/>
        <v>152.14285714285714</v>
      </c>
      <c r="N326" s="96">
        <v>25</v>
      </c>
      <c r="O326" s="97" t="str">
        <f t="shared" si="74"/>
        <v>June</v>
      </c>
      <c r="P326" s="96">
        <f t="shared" si="75"/>
        <v>25</v>
      </c>
      <c r="Q326" s="98">
        <f t="shared" si="76"/>
        <v>81.5</v>
      </c>
      <c r="R326" s="97" t="b">
        <f t="shared" si="77"/>
        <v>0</v>
      </c>
      <c r="S326" s="99" t="str">
        <f t="shared" si="78"/>
        <v>GROWTH</v>
      </c>
      <c r="T326" s="68">
        <v>15</v>
      </c>
      <c r="U326" s="100" t="str">
        <f t="shared" si="79"/>
        <v>May</v>
      </c>
      <c r="V326" s="68">
        <f t="shared" si="80"/>
        <v>15</v>
      </c>
      <c r="W326" s="101">
        <f t="shared" si="81"/>
        <v>91.5</v>
      </c>
      <c r="X326" s="102" t="b">
        <f t="shared" si="82"/>
        <v>0</v>
      </c>
      <c r="Y326" s="103" t="str">
        <f t="shared" si="83"/>
        <v>GROWTH</v>
      </c>
      <c r="Z326" s="74">
        <v>0</v>
      </c>
      <c r="AA326" s="69"/>
      <c r="AB326" s="69" t="s">
        <v>133</v>
      </c>
      <c r="AC326" s="69" t="s">
        <v>133</v>
      </c>
      <c r="AD326" s="3"/>
      <c r="AE326" s="118">
        <f>IFERROR(INDEX(Last6M_AvgSales_Ref!$B$2:$B$12659,MATCH(D326,Last6M_AvgSales_Ref!$A$2:$A$12659,0)),"")</f>
        <v>20.5</v>
      </c>
    </row>
    <row r="327" spans="1:31" ht="14.25" customHeight="1">
      <c r="A327" s="69" t="s">
        <v>133</v>
      </c>
      <c r="B327" s="71" t="s">
        <v>47</v>
      </c>
      <c r="C327" s="71" t="s">
        <v>234</v>
      </c>
      <c r="D327" s="71">
        <v>1000003477</v>
      </c>
      <c r="E327" s="71" t="s">
        <v>235</v>
      </c>
      <c r="F327" s="73">
        <v>45036</v>
      </c>
      <c r="G327" s="66" t="str">
        <f t="shared" si="70"/>
        <v>Targeted Dealer</v>
      </c>
      <c r="H327" s="66"/>
      <c r="I327" s="67">
        <v>20</v>
      </c>
      <c r="J327" s="67">
        <f t="shared" si="71"/>
        <v>20</v>
      </c>
      <c r="K327" s="68">
        <v>0</v>
      </c>
      <c r="L327" s="68">
        <f t="shared" si="72"/>
        <v>20</v>
      </c>
      <c r="M327" s="68">
        <f t="shared" si="73"/>
        <v>0</v>
      </c>
      <c r="N327" s="96">
        <v>0</v>
      </c>
      <c r="O327" s="97" t="str">
        <f t="shared" si="74"/>
        <v>June</v>
      </c>
      <c r="P327" s="96">
        <f t="shared" si="75"/>
        <v>0</v>
      </c>
      <c r="Q327" s="98">
        <f t="shared" si="76"/>
        <v>0</v>
      </c>
      <c r="R327" s="97" t="b">
        <f t="shared" si="77"/>
        <v>0</v>
      </c>
      <c r="S327" s="99" t="b">
        <f t="shared" si="78"/>
        <v>0</v>
      </c>
      <c r="T327" s="68">
        <v>22.5</v>
      </c>
      <c r="U327" s="100" t="str">
        <f t="shared" si="79"/>
        <v>May</v>
      </c>
      <c r="V327" s="68">
        <f t="shared" si="80"/>
        <v>22.5</v>
      </c>
      <c r="W327" s="101">
        <f t="shared" si="81"/>
        <v>-22.5</v>
      </c>
      <c r="X327" s="102" t="b">
        <f t="shared" si="82"/>
        <v>0</v>
      </c>
      <c r="Y327" s="103" t="str">
        <f t="shared" si="83"/>
        <v>GROWTH</v>
      </c>
      <c r="Z327" s="74">
        <v>0</v>
      </c>
      <c r="AA327" s="69"/>
      <c r="AB327" s="69" t="s">
        <v>133</v>
      </c>
      <c r="AC327" s="69" t="s">
        <v>133</v>
      </c>
      <c r="AD327" s="3"/>
      <c r="AE327" s="118">
        <f>IFERROR(INDEX(Last6M_AvgSales_Ref!$B$2:$B$12659,MATCH(D327,Last6M_AvgSales_Ref!$A$2:$A$12659,0)),"")</f>
        <v>8.3333333333333304</v>
      </c>
    </row>
    <row r="328" spans="1:31" ht="14.25" customHeight="1">
      <c r="A328" s="69" t="s">
        <v>133</v>
      </c>
      <c r="B328" s="71" t="s">
        <v>47</v>
      </c>
      <c r="C328" s="71" t="s">
        <v>1243</v>
      </c>
      <c r="D328" s="71">
        <v>1000003521</v>
      </c>
      <c r="E328" s="71" t="s">
        <v>1244</v>
      </c>
      <c r="F328" s="73">
        <v>45062</v>
      </c>
      <c r="G328" s="66" t="str">
        <f t="shared" si="70"/>
        <v>Targeted Dealer</v>
      </c>
      <c r="H328" s="66"/>
      <c r="I328" s="67">
        <v>80</v>
      </c>
      <c r="J328" s="67">
        <f t="shared" si="71"/>
        <v>80</v>
      </c>
      <c r="K328" s="68">
        <v>62.5</v>
      </c>
      <c r="L328" s="68">
        <f t="shared" si="72"/>
        <v>17.5</v>
      </c>
      <c r="M328" s="68">
        <f t="shared" si="73"/>
        <v>78.125</v>
      </c>
      <c r="N328" s="96">
        <v>10</v>
      </c>
      <c r="O328" s="97" t="str">
        <f t="shared" si="74"/>
        <v>June</v>
      </c>
      <c r="P328" s="96">
        <f t="shared" si="75"/>
        <v>10</v>
      </c>
      <c r="Q328" s="98">
        <f t="shared" si="76"/>
        <v>52.5</v>
      </c>
      <c r="R328" s="97" t="b">
        <f t="shared" si="77"/>
        <v>0</v>
      </c>
      <c r="S328" s="99" t="str">
        <f t="shared" si="78"/>
        <v>GROWTH</v>
      </c>
      <c r="T328" s="68">
        <v>120</v>
      </c>
      <c r="U328" s="100" t="str">
        <f t="shared" si="79"/>
        <v>May</v>
      </c>
      <c r="V328" s="68">
        <f t="shared" si="80"/>
        <v>120</v>
      </c>
      <c r="W328" s="101">
        <f t="shared" si="81"/>
        <v>-57.5</v>
      </c>
      <c r="X328" s="102" t="b">
        <f t="shared" si="82"/>
        <v>0</v>
      </c>
      <c r="Y328" s="103" t="str">
        <f t="shared" si="83"/>
        <v>GROWTH</v>
      </c>
      <c r="Z328" s="74">
        <v>0</v>
      </c>
      <c r="AA328" s="69"/>
      <c r="AB328" s="69" t="s">
        <v>133</v>
      </c>
      <c r="AC328" s="69" t="s">
        <v>133</v>
      </c>
      <c r="AD328" s="3"/>
      <c r="AE328" s="118">
        <f>IFERROR(INDEX(Last6M_AvgSales_Ref!$B$2:$B$12659,MATCH(D328,Last6M_AvgSales_Ref!$A$2:$A$12659,0)),"")</f>
        <v>48.75</v>
      </c>
    </row>
    <row r="329" spans="1:31" ht="14.25" customHeight="1">
      <c r="A329" s="74" t="s">
        <v>133</v>
      </c>
      <c r="B329" s="78" t="s">
        <v>47</v>
      </c>
      <c r="C329" s="78" t="s">
        <v>1245</v>
      </c>
      <c r="D329" s="78">
        <v>1000003931</v>
      </c>
      <c r="E329" s="78" t="s">
        <v>1246</v>
      </c>
      <c r="F329" s="73">
        <v>45412</v>
      </c>
      <c r="G329" s="66" t="str">
        <f t="shared" si="70"/>
        <v>Targeted Dealer</v>
      </c>
      <c r="H329" s="66"/>
      <c r="I329" s="67">
        <v>40</v>
      </c>
      <c r="J329" s="67">
        <f t="shared" si="71"/>
        <v>40</v>
      </c>
      <c r="K329" s="68">
        <v>30</v>
      </c>
      <c r="L329" s="68">
        <f t="shared" si="72"/>
        <v>10</v>
      </c>
      <c r="M329" s="68">
        <f t="shared" si="73"/>
        <v>75</v>
      </c>
      <c r="N329" s="96">
        <v>15</v>
      </c>
      <c r="O329" s="97" t="str">
        <f t="shared" si="74"/>
        <v>June</v>
      </c>
      <c r="P329" s="96">
        <f t="shared" si="75"/>
        <v>15</v>
      </c>
      <c r="Q329" s="98">
        <f t="shared" si="76"/>
        <v>15</v>
      </c>
      <c r="R329" s="97" t="b">
        <f t="shared" si="77"/>
        <v>0</v>
      </c>
      <c r="S329" s="99" t="str">
        <f t="shared" si="78"/>
        <v>GROWTH</v>
      </c>
      <c r="T329" s="68">
        <v>30</v>
      </c>
      <c r="U329" s="100" t="str">
        <f t="shared" si="79"/>
        <v>May</v>
      </c>
      <c r="V329" s="68">
        <f t="shared" si="80"/>
        <v>30</v>
      </c>
      <c r="W329" s="101">
        <f t="shared" si="81"/>
        <v>0</v>
      </c>
      <c r="X329" s="102" t="b">
        <f t="shared" si="82"/>
        <v>0</v>
      </c>
      <c r="Y329" s="103" t="str">
        <f t="shared" si="83"/>
        <v>GROWTH</v>
      </c>
      <c r="Z329" s="74">
        <v>0</v>
      </c>
      <c r="AA329" s="69"/>
      <c r="AB329" s="69" t="s">
        <v>133</v>
      </c>
      <c r="AC329" s="74" t="s">
        <v>133</v>
      </c>
      <c r="AD329" s="3"/>
      <c r="AE329" s="118">
        <f>IFERROR(INDEX(Last6M_AvgSales_Ref!$B$2:$B$12659,MATCH(D329,Last6M_AvgSales_Ref!$A$2:$A$12659,0)),"")</f>
        <v>15.8333333333333</v>
      </c>
    </row>
    <row r="330" spans="1:31" ht="14.25" customHeight="1">
      <c r="A330" s="74" t="s">
        <v>133</v>
      </c>
      <c r="B330" s="78" t="s">
        <v>47</v>
      </c>
      <c r="C330" s="78" t="s">
        <v>1247</v>
      </c>
      <c r="D330" s="78">
        <v>1000004065</v>
      </c>
      <c r="E330" s="78" t="s">
        <v>1248</v>
      </c>
      <c r="F330" s="73">
        <v>45503</v>
      </c>
      <c r="G330" s="66" t="str">
        <f t="shared" si="70"/>
        <v>-</v>
      </c>
      <c r="H330" s="66"/>
      <c r="I330" s="67">
        <v>0</v>
      </c>
      <c r="J330" s="67">
        <f t="shared" si="71"/>
        <v>0</v>
      </c>
      <c r="K330" s="68">
        <v>0</v>
      </c>
      <c r="L330" s="68">
        <f t="shared" si="72"/>
        <v>0</v>
      </c>
      <c r="M330" s="68" t="str">
        <f t="shared" si="73"/>
        <v>-</v>
      </c>
      <c r="N330" s="96">
        <v>0</v>
      </c>
      <c r="O330" s="97" t="str">
        <f t="shared" si="74"/>
        <v>June</v>
      </c>
      <c r="P330" s="96">
        <f t="shared" si="75"/>
        <v>0</v>
      </c>
      <c r="Q330" s="98">
        <f t="shared" si="76"/>
        <v>0</v>
      </c>
      <c r="R330" s="97" t="b">
        <f t="shared" si="77"/>
        <v>0</v>
      </c>
      <c r="S330" s="99" t="b">
        <f t="shared" si="78"/>
        <v>0</v>
      </c>
      <c r="T330" s="68">
        <v>47.25</v>
      </c>
      <c r="U330" s="100" t="str">
        <f t="shared" si="79"/>
        <v>May</v>
      </c>
      <c r="V330" s="68">
        <f t="shared" si="80"/>
        <v>47.25</v>
      </c>
      <c r="W330" s="101">
        <f t="shared" si="81"/>
        <v>-47.25</v>
      </c>
      <c r="X330" s="102" t="b">
        <f t="shared" si="82"/>
        <v>0</v>
      </c>
      <c r="Y330" s="103" t="str">
        <f t="shared" si="83"/>
        <v>GROWTH</v>
      </c>
      <c r="Z330" s="74">
        <v>0</v>
      </c>
      <c r="AA330" s="69"/>
      <c r="AB330" s="69" t="s">
        <v>133</v>
      </c>
      <c r="AC330" s="74" t="s">
        <v>133</v>
      </c>
      <c r="AD330" s="3"/>
      <c r="AE330" s="118">
        <f>IFERROR(INDEX(Last6M_AvgSales_Ref!$B$2:$B$12659,MATCH(D330,Last6M_AvgSales_Ref!$A$2:$A$12659,0)),"")</f>
        <v>40.2916666666667</v>
      </c>
    </row>
    <row r="331" spans="1:31" ht="14.25" customHeight="1">
      <c r="A331" s="74" t="s">
        <v>133</v>
      </c>
      <c r="B331" s="78" t="s">
        <v>47</v>
      </c>
      <c r="C331" s="78" t="s">
        <v>1249</v>
      </c>
      <c r="D331" s="78">
        <v>1000004097</v>
      </c>
      <c r="E331" s="78" t="s">
        <v>1250</v>
      </c>
      <c r="F331" s="73">
        <v>45532</v>
      </c>
      <c r="G331" s="66" t="str">
        <f t="shared" si="70"/>
        <v>Targeted Dealer</v>
      </c>
      <c r="H331" s="66"/>
      <c r="I331" s="67">
        <v>40</v>
      </c>
      <c r="J331" s="67">
        <f t="shared" si="71"/>
        <v>40</v>
      </c>
      <c r="K331" s="68">
        <v>50</v>
      </c>
      <c r="L331" s="68">
        <f t="shared" si="72"/>
        <v>-10</v>
      </c>
      <c r="M331" s="68">
        <f t="shared" si="73"/>
        <v>125</v>
      </c>
      <c r="N331" s="96">
        <v>40</v>
      </c>
      <c r="O331" s="97" t="str">
        <f t="shared" si="74"/>
        <v>June</v>
      </c>
      <c r="P331" s="96">
        <f t="shared" si="75"/>
        <v>40</v>
      </c>
      <c r="Q331" s="98">
        <f t="shared" si="76"/>
        <v>10</v>
      </c>
      <c r="R331" s="97" t="b">
        <f t="shared" si="77"/>
        <v>0</v>
      </c>
      <c r="S331" s="99" t="str">
        <f t="shared" si="78"/>
        <v>GROWTH</v>
      </c>
      <c r="T331" s="68">
        <v>30.5</v>
      </c>
      <c r="U331" s="100" t="str">
        <f t="shared" si="79"/>
        <v>May</v>
      </c>
      <c r="V331" s="68">
        <f t="shared" si="80"/>
        <v>30.5</v>
      </c>
      <c r="W331" s="101">
        <f t="shared" si="81"/>
        <v>19.5</v>
      </c>
      <c r="X331" s="102" t="b">
        <f t="shared" si="82"/>
        <v>0</v>
      </c>
      <c r="Y331" s="103" t="str">
        <f t="shared" si="83"/>
        <v>GROWTH</v>
      </c>
      <c r="Z331" s="74">
        <v>0</v>
      </c>
      <c r="AA331" s="69"/>
      <c r="AB331" s="69" t="s">
        <v>133</v>
      </c>
      <c r="AC331" s="74" t="s">
        <v>133</v>
      </c>
      <c r="AD331" s="3"/>
      <c r="AE331" s="118">
        <f>IFERROR(INDEX(Last6M_AvgSales_Ref!$B$2:$B$12659,MATCH(D331,Last6M_AvgSales_Ref!$A$2:$A$12659,0)),"")</f>
        <v>79.6666666666667</v>
      </c>
    </row>
    <row r="332" spans="1:31" ht="14.25" customHeight="1">
      <c r="A332" s="69" t="s">
        <v>133</v>
      </c>
      <c r="B332" s="71" t="s">
        <v>48</v>
      </c>
      <c r="C332" s="71" t="s">
        <v>1251</v>
      </c>
      <c r="D332" s="71">
        <v>1000000702</v>
      </c>
      <c r="E332" s="72" t="s">
        <v>1252</v>
      </c>
      <c r="F332" s="73">
        <v>39855</v>
      </c>
      <c r="G332" s="66" t="str">
        <f t="shared" si="70"/>
        <v>Targeted Dealer</v>
      </c>
      <c r="H332" s="66"/>
      <c r="I332" s="67">
        <v>200</v>
      </c>
      <c r="J332" s="67">
        <f t="shared" si="71"/>
        <v>200</v>
      </c>
      <c r="K332" s="68">
        <v>268</v>
      </c>
      <c r="L332" s="68">
        <f t="shared" si="72"/>
        <v>-68</v>
      </c>
      <c r="M332" s="68">
        <f t="shared" si="73"/>
        <v>134</v>
      </c>
      <c r="N332" s="96">
        <v>93</v>
      </c>
      <c r="O332" s="97" t="str">
        <f t="shared" si="74"/>
        <v>June</v>
      </c>
      <c r="P332" s="96">
        <f t="shared" si="75"/>
        <v>93</v>
      </c>
      <c r="Q332" s="98">
        <f t="shared" si="76"/>
        <v>175</v>
      </c>
      <c r="R332" s="97" t="b">
        <f t="shared" si="77"/>
        <v>0</v>
      </c>
      <c r="S332" s="99" t="str">
        <f t="shared" si="78"/>
        <v>GROWTH</v>
      </c>
      <c r="T332" s="68">
        <v>261</v>
      </c>
      <c r="U332" s="100" t="str">
        <f t="shared" si="79"/>
        <v>May</v>
      </c>
      <c r="V332" s="68">
        <f t="shared" si="80"/>
        <v>261</v>
      </c>
      <c r="W332" s="101">
        <f t="shared" si="81"/>
        <v>7</v>
      </c>
      <c r="X332" s="102" t="b">
        <f t="shared" si="82"/>
        <v>0</v>
      </c>
      <c r="Y332" s="103" t="str">
        <f t="shared" si="83"/>
        <v>GROWTH</v>
      </c>
      <c r="Z332" s="74">
        <v>0</v>
      </c>
      <c r="AA332" s="69"/>
      <c r="AB332" s="69" t="s">
        <v>133</v>
      </c>
      <c r="AC332" s="69" t="s">
        <v>133</v>
      </c>
      <c r="AD332" s="3"/>
      <c r="AE332" s="118">
        <f>IFERROR(INDEX(Last6M_AvgSales_Ref!$B$2:$B$12659,MATCH(D332,Last6M_AvgSales_Ref!$A$2:$A$12659,0)),"")</f>
        <v>197.833333333333</v>
      </c>
    </row>
    <row r="333" spans="1:31" ht="14.25" customHeight="1">
      <c r="A333" s="69" t="s">
        <v>133</v>
      </c>
      <c r="B333" s="71" t="s">
        <v>48</v>
      </c>
      <c r="C333" s="71" t="s">
        <v>1253</v>
      </c>
      <c r="D333" s="71">
        <v>1000000694</v>
      </c>
      <c r="E333" s="72" t="s">
        <v>1254</v>
      </c>
      <c r="F333" s="73">
        <v>40275</v>
      </c>
      <c r="G333" s="66" t="str">
        <f t="shared" si="70"/>
        <v>Targeted Dealer</v>
      </c>
      <c r="H333" s="66"/>
      <c r="I333" s="67">
        <v>23</v>
      </c>
      <c r="J333" s="67">
        <f t="shared" si="71"/>
        <v>23</v>
      </c>
      <c r="K333" s="68">
        <v>25</v>
      </c>
      <c r="L333" s="68">
        <f t="shared" si="72"/>
        <v>-2</v>
      </c>
      <c r="M333" s="68">
        <f t="shared" si="73"/>
        <v>108.69565217391303</v>
      </c>
      <c r="N333" s="96">
        <v>24</v>
      </c>
      <c r="O333" s="97" t="str">
        <f t="shared" si="74"/>
        <v>June</v>
      </c>
      <c r="P333" s="96">
        <f t="shared" si="75"/>
        <v>24</v>
      </c>
      <c r="Q333" s="98">
        <f t="shared" si="76"/>
        <v>1</v>
      </c>
      <c r="R333" s="97" t="b">
        <f t="shared" si="77"/>
        <v>0</v>
      </c>
      <c r="S333" s="99" t="str">
        <f t="shared" si="78"/>
        <v>GROWTH</v>
      </c>
      <c r="T333" s="68">
        <v>48</v>
      </c>
      <c r="U333" s="100" t="str">
        <f t="shared" si="79"/>
        <v>May</v>
      </c>
      <c r="V333" s="68">
        <f t="shared" si="80"/>
        <v>48</v>
      </c>
      <c r="W333" s="101">
        <f t="shared" si="81"/>
        <v>-23</v>
      </c>
      <c r="X333" s="102" t="b">
        <f t="shared" si="82"/>
        <v>0</v>
      </c>
      <c r="Y333" s="103" t="str">
        <f t="shared" si="83"/>
        <v>GROWTH</v>
      </c>
      <c r="Z333" s="74">
        <v>0</v>
      </c>
      <c r="AA333" s="69"/>
      <c r="AB333" s="69" t="s">
        <v>133</v>
      </c>
      <c r="AC333" s="69" t="s">
        <v>133</v>
      </c>
      <c r="AD333" s="3"/>
      <c r="AE333" s="118">
        <f>IFERROR(INDEX(Last6M_AvgSales_Ref!$B$2:$B$12659,MATCH(D333,Last6M_AvgSales_Ref!$A$2:$A$12659,0)),"")</f>
        <v>47.5416666666667</v>
      </c>
    </row>
    <row r="334" spans="1:31" ht="14.25" customHeight="1">
      <c r="A334" s="69" t="s">
        <v>133</v>
      </c>
      <c r="B334" s="71" t="s">
        <v>48</v>
      </c>
      <c r="C334" s="71" t="s">
        <v>1255</v>
      </c>
      <c r="D334" s="71">
        <v>1000000697</v>
      </c>
      <c r="E334" s="72" t="s">
        <v>1256</v>
      </c>
      <c r="F334" s="73">
        <v>40388</v>
      </c>
      <c r="G334" s="66" t="str">
        <f t="shared" si="70"/>
        <v>Targeted Dealer</v>
      </c>
      <c r="H334" s="66"/>
      <c r="I334" s="67">
        <v>100</v>
      </c>
      <c r="J334" s="67">
        <f t="shared" si="71"/>
        <v>100</v>
      </c>
      <c r="K334" s="68">
        <v>60</v>
      </c>
      <c r="L334" s="68">
        <f t="shared" si="72"/>
        <v>40</v>
      </c>
      <c r="M334" s="68">
        <f t="shared" si="73"/>
        <v>60</v>
      </c>
      <c r="N334" s="96">
        <v>30</v>
      </c>
      <c r="O334" s="97" t="str">
        <f t="shared" si="74"/>
        <v>June</v>
      </c>
      <c r="P334" s="96">
        <f t="shared" si="75"/>
        <v>30</v>
      </c>
      <c r="Q334" s="98">
        <f t="shared" si="76"/>
        <v>30</v>
      </c>
      <c r="R334" s="97" t="b">
        <f t="shared" si="77"/>
        <v>0</v>
      </c>
      <c r="S334" s="99" t="str">
        <f t="shared" si="78"/>
        <v>GROWTH</v>
      </c>
      <c r="T334" s="68">
        <v>127</v>
      </c>
      <c r="U334" s="100" t="str">
        <f t="shared" si="79"/>
        <v>May</v>
      </c>
      <c r="V334" s="68">
        <f t="shared" si="80"/>
        <v>127</v>
      </c>
      <c r="W334" s="101">
        <f t="shared" si="81"/>
        <v>-67</v>
      </c>
      <c r="X334" s="102" t="b">
        <f t="shared" si="82"/>
        <v>0</v>
      </c>
      <c r="Y334" s="103" t="str">
        <f t="shared" si="83"/>
        <v>GROWTH</v>
      </c>
      <c r="Z334" s="74">
        <v>0</v>
      </c>
      <c r="AA334" s="69"/>
      <c r="AB334" s="69" t="s">
        <v>133</v>
      </c>
      <c r="AC334" s="69" t="s">
        <v>133</v>
      </c>
      <c r="AD334" s="3"/>
      <c r="AE334" s="118">
        <f>IFERROR(INDEX(Last6M_AvgSales_Ref!$B$2:$B$12659,MATCH(D334,Last6M_AvgSales_Ref!$A$2:$A$12659,0)),"")</f>
        <v>132.833333333333</v>
      </c>
    </row>
    <row r="335" spans="1:31" ht="14.25" customHeight="1">
      <c r="A335" s="69" t="s">
        <v>133</v>
      </c>
      <c r="B335" s="71" t="s">
        <v>48</v>
      </c>
      <c r="C335" s="71" t="s">
        <v>236</v>
      </c>
      <c r="D335" s="71">
        <v>1000000696</v>
      </c>
      <c r="E335" s="72" t="s">
        <v>237</v>
      </c>
      <c r="F335" s="73">
        <v>40666</v>
      </c>
      <c r="G335" s="66" t="str">
        <f t="shared" si="70"/>
        <v>Targeted Dealer</v>
      </c>
      <c r="H335" s="66"/>
      <c r="I335" s="67">
        <v>50</v>
      </c>
      <c r="J335" s="67">
        <f t="shared" si="71"/>
        <v>50</v>
      </c>
      <c r="K335" s="68">
        <v>0</v>
      </c>
      <c r="L335" s="68">
        <f t="shared" si="72"/>
        <v>50</v>
      </c>
      <c r="M335" s="68">
        <f t="shared" si="73"/>
        <v>0</v>
      </c>
      <c r="N335" s="96">
        <v>35</v>
      </c>
      <c r="O335" s="97" t="str">
        <f t="shared" si="74"/>
        <v>June</v>
      </c>
      <c r="P335" s="96">
        <f t="shared" si="75"/>
        <v>35</v>
      </c>
      <c r="Q335" s="98">
        <f t="shared" si="76"/>
        <v>-35</v>
      </c>
      <c r="R335" s="97" t="b">
        <f t="shared" si="77"/>
        <v>0</v>
      </c>
      <c r="S335" s="99" t="str">
        <f t="shared" si="78"/>
        <v>GROWTH</v>
      </c>
      <c r="T335" s="68">
        <v>35</v>
      </c>
      <c r="U335" s="100" t="str">
        <f t="shared" si="79"/>
        <v>May</v>
      </c>
      <c r="V335" s="68">
        <f t="shared" si="80"/>
        <v>35</v>
      </c>
      <c r="W335" s="101">
        <f t="shared" si="81"/>
        <v>-35</v>
      </c>
      <c r="X335" s="102" t="b">
        <f t="shared" si="82"/>
        <v>0</v>
      </c>
      <c r="Y335" s="103" t="str">
        <f t="shared" si="83"/>
        <v>GROWTH</v>
      </c>
      <c r="Z335" s="74">
        <v>0</v>
      </c>
      <c r="AA335" s="69"/>
      <c r="AB335" s="69" t="s">
        <v>133</v>
      </c>
      <c r="AC335" s="69" t="s">
        <v>133</v>
      </c>
      <c r="AD335" s="3"/>
      <c r="AE335" s="118">
        <f>IFERROR(INDEX(Last6M_AvgSales_Ref!$B$2:$B$12659,MATCH(D335,Last6M_AvgSales_Ref!$A$2:$A$12659,0)),"")</f>
        <v>23.3333333333333</v>
      </c>
    </row>
    <row r="336" spans="1:31" ht="14.25" customHeight="1">
      <c r="A336" s="69" t="s">
        <v>133</v>
      </c>
      <c r="B336" s="71" t="s">
        <v>48</v>
      </c>
      <c r="C336" s="71" t="s">
        <v>1257</v>
      </c>
      <c r="D336" s="71">
        <v>1000000692</v>
      </c>
      <c r="E336" s="72" t="s">
        <v>1258</v>
      </c>
      <c r="F336" s="73">
        <v>40732</v>
      </c>
      <c r="G336" s="66" t="str">
        <f t="shared" si="70"/>
        <v>Targeted Dealer</v>
      </c>
      <c r="H336" s="66"/>
      <c r="I336" s="67">
        <v>75</v>
      </c>
      <c r="J336" s="67">
        <f t="shared" si="71"/>
        <v>75</v>
      </c>
      <c r="K336" s="68">
        <v>105</v>
      </c>
      <c r="L336" s="68">
        <f t="shared" si="72"/>
        <v>-30</v>
      </c>
      <c r="M336" s="68">
        <f t="shared" si="73"/>
        <v>140</v>
      </c>
      <c r="N336" s="96">
        <v>78</v>
      </c>
      <c r="O336" s="97" t="str">
        <f t="shared" si="74"/>
        <v>June</v>
      </c>
      <c r="P336" s="96">
        <f t="shared" si="75"/>
        <v>78</v>
      </c>
      <c r="Q336" s="98">
        <f t="shared" si="76"/>
        <v>27</v>
      </c>
      <c r="R336" s="97" t="b">
        <f t="shared" si="77"/>
        <v>0</v>
      </c>
      <c r="S336" s="99" t="str">
        <f t="shared" si="78"/>
        <v>GROWTH</v>
      </c>
      <c r="T336" s="68">
        <v>78</v>
      </c>
      <c r="U336" s="100" t="str">
        <f t="shared" si="79"/>
        <v>May</v>
      </c>
      <c r="V336" s="68">
        <f t="shared" si="80"/>
        <v>78</v>
      </c>
      <c r="W336" s="101">
        <f t="shared" si="81"/>
        <v>27</v>
      </c>
      <c r="X336" s="102" t="b">
        <f t="shared" si="82"/>
        <v>0</v>
      </c>
      <c r="Y336" s="103" t="str">
        <f t="shared" si="83"/>
        <v>GROWTH</v>
      </c>
      <c r="Z336" s="74">
        <v>0</v>
      </c>
      <c r="AA336" s="69"/>
      <c r="AB336" s="69" t="s">
        <v>133</v>
      </c>
      <c r="AC336" s="69" t="s">
        <v>133</v>
      </c>
      <c r="AD336" s="3"/>
      <c r="AE336" s="118">
        <f>IFERROR(INDEX(Last6M_AvgSales_Ref!$B$2:$B$12659,MATCH(D336,Last6M_AvgSales_Ref!$A$2:$A$12659,0)),"")</f>
        <v>90</v>
      </c>
    </row>
    <row r="337" spans="1:31" ht="14.25" customHeight="1">
      <c r="A337" s="69" t="s">
        <v>133</v>
      </c>
      <c r="B337" s="71" t="s">
        <v>48</v>
      </c>
      <c r="C337" s="71" t="s">
        <v>1259</v>
      </c>
      <c r="D337" s="71">
        <v>1000000699</v>
      </c>
      <c r="E337" s="72" t="s">
        <v>1260</v>
      </c>
      <c r="F337" s="73">
        <v>40799</v>
      </c>
      <c r="G337" s="66" t="str">
        <f t="shared" si="70"/>
        <v>Targeted Dealer</v>
      </c>
      <c r="H337" s="66"/>
      <c r="I337" s="67">
        <v>125</v>
      </c>
      <c r="J337" s="67">
        <f t="shared" si="71"/>
        <v>125.00000000000001</v>
      </c>
      <c r="K337" s="68">
        <v>132</v>
      </c>
      <c r="L337" s="68">
        <f t="shared" si="72"/>
        <v>-7</v>
      </c>
      <c r="M337" s="68">
        <f t="shared" si="73"/>
        <v>105.59999999999998</v>
      </c>
      <c r="N337" s="96">
        <v>132</v>
      </c>
      <c r="O337" s="97" t="str">
        <f t="shared" si="74"/>
        <v>June</v>
      </c>
      <c r="P337" s="96">
        <f t="shared" si="75"/>
        <v>132</v>
      </c>
      <c r="Q337" s="98">
        <f t="shared" si="76"/>
        <v>0</v>
      </c>
      <c r="R337" s="97" t="b">
        <f t="shared" si="77"/>
        <v>0</v>
      </c>
      <c r="S337" s="99" t="str">
        <f t="shared" si="78"/>
        <v>GROWTH</v>
      </c>
      <c r="T337" s="68">
        <v>154</v>
      </c>
      <c r="U337" s="100" t="str">
        <f t="shared" si="79"/>
        <v>May</v>
      </c>
      <c r="V337" s="68">
        <f t="shared" si="80"/>
        <v>154</v>
      </c>
      <c r="W337" s="101">
        <f t="shared" si="81"/>
        <v>-22</v>
      </c>
      <c r="X337" s="102" t="b">
        <f t="shared" si="82"/>
        <v>0</v>
      </c>
      <c r="Y337" s="103" t="str">
        <f t="shared" si="83"/>
        <v>GROWTH</v>
      </c>
      <c r="Z337" s="74">
        <v>0</v>
      </c>
      <c r="AA337" s="69"/>
      <c r="AB337" s="69" t="s">
        <v>133</v>
      </c>
      <c r="AC337" s="69" t="s">
        <v>133</v>
      </c>
      <c r="AD337" s="3"/>
      <c r="AE337" s="118">
        <f>IFERROR(INDEX(Last6M_AvgSales_Ref!$B$2:$B$12659,MATCH(D337,Last6M_AvgSales_Ref!$A$2:$A$12659,0)),"")</f>
        <v>148.333333333333</v>
      </c>
    </row>
    <row r="338" spans="1:31" ht="14.25" customHeight="1">
      <c r="A338" s="69" t="s">
        <v>133</v>
      </c>
      <c r="B338" s="71" t="s">
        <v>48</v>
      </c>
      <c r="C338" s="71" t="s">
        <v>1261</v>
      </c>
      <c r="D338" s="71">
        <v>1000000683</v>
      </c>
      <c r="E338" s="72" t="s">
        <v>1262</v>
      </c>
      <c r="F338" s="73">
        <v>40982</v>
      </c>
      <c r="G338" s="66" t="str">
        <f t="shared" si="70"/>
        <v>Targeted Dealer</v>
      </c>
      <c r="H338" s="66"/>
      <c r="I338" s="67">
        <v>350</v>
      </c>
      <c r="J338" s="67">
        <f t="shared" si="71"/>
        <v>350</v>
      </c>
      <c r="K338" s="68">
        <v>402</v>
      </c>
      <c r="L338" s="68">
        <f t="shared" si="72"/>
        <v>-52</v>
      </c>
      <c r="M338" s="68">
        <f t="shared" si="73"/>
        <v>114.85714285714286</v>
      </c>
      <c r="N338" s="96">
        <v>353</v>
      </c>
      <c r="O338" s="97" t="str">
        <f t="shared" si="74"/>
        <v>June</v>
      </c>
      <c r="P338" s="96">
        <f t="shared" si="75"/>
        <v>353</v>
      </c>
      <c r="Q338" s="98">
        <f t="shared" si="76"/>
        <v>49</v>
      </c>
      <c r="R338" s="97" t="b">
        <f t="shared" si="77"/>
        <v>0</v>
      </c>
      <c r="S338" s="99" t="str">
        <f t="shared" si="78"/>
        <v>GROWTH</v>
      </c>
      <c r="T338" s="68">
        <v>483</v>
      </c>
      <c r="U338" s="100" t="str">
        <f t="shared" si="79"/>
        <v>May</v>
      </c>
      <c r="V338" s="68">
        <f t="shared" si="80"/>
        <v>483</v>
      </c>
      <c r="W338" s="101">
        <f t="shared" si="81"/>
        <v>-81</v>
      </c>
      <c r="X338" s="102" t="b">
        <f t="shared" si="82"/>
        <v>0</v>
      </c>
      <c r="Y338" s="103" t="str">
        <f t="shared" si="83"/>
        <v>GROWTH</v>
      </c>
      <c r="Z338" s="74">
        <v>0</v>
      </c>
      <c r="AA338" s="69"/>
      <c r="AB338" s="69" t="s">
        <v>133</v>
      </c>
      <c r="AC338" s="69" t="s">
        <v>133</v>
      </c>
      <c r="AD338" s="3"/>
      <c r="AE338" s="118">
        <f>IFERROR(INDEX(Last6M_AvgSales_Ref!$B$2:$B$12659,MATCH(D338,Last6M_AvgSales_Ref!$A$2:$A$12659,0)),"")</f>
        <v>431.5</v>
      </c>
    </row>
    <row r="339" spans="1:31" ht="14.25" customHeight="1">
      <c r="A339" s="69" t="s">
        <v>133</v>
      </c>
      <c r="B339" s="71" t="s">
        <v>48</v>
      </c>
      <c r="C339" s="71" t="s">
        <v>1263</v>
      </c>
      <c r="D339" s="71">
        <v>1000000679</v>
      </c>
      <c r="E339" s="72" t="s">
        <v>1264</v>
      </c>
      <c r="F339" s="73">
        <v>42857</v>
      </c>
      <c r="G339" s="66" t="str">
        <f t="shared" si="70"/>
        <v>Targeted Dealer</v>
      </c>
      <c r="H339" s="66"/>
      <c r="I339" s="67">
        <v>150</v>
      </c>
      <c r="J339" s="67">
        <f t="shared" si="71"/>
        <v>150</v>
      </c>
      <c r="K339" s="68">
        <v>135</v>
      </c>
      <c r="L339" s="68">
        <f t="shared" si="72"/>
        <v>15</v>
      </c>
      <c r="M339" s="68">
        <f t="shared" si="73"/>
        <v>90</v>
      </c>
      <c r="N339" s="96">
        <v>161</v>
      </c>
      <c r="O339" s="97" t="str">
        <f t="shared" si="74"/>
        <v>June</v>
      </c>
      <c r="P339" s="96">
        <f t="shared" si="75"/>
        <v>161</v>
      </c>
      <c r="Q339" s="98">
        <f t="shared" si="76"/>
        <v>-26</v>
      </c>
      <c r="R339" s="97" t="b">
        <f t="shared" si="77"/>
        <v>0</v>
      </c>
      <c r="S339" s="99" t="str">
        <f t="shared" si="78"/>
        <v>GROWTH</v>
      </c>
      <c r="T339" s="68">
        <v>135</v>
      </c>
      <c r="U339" s="100" t="str">
        <f t="shared" si="79"/>
        <v>May</v>
      </c>
      <c r="V339" s="68">
        <f t="shared" si="80"/>
        <v>135</v>
      </c>
      <c r="W339" s="101">
        <f t="shared" si="81"/>
        <v>0</v>
      </c>
      <c r="X339" s="102" t="b">
        <f t="shared" si="82"/>
        <v>0</v>
      </c>
      <c r="Y339" s="103" t="str">
        <f t="shared" si="83"/>
        <v>GROWTH</v>
      </c>
      <c r="Z339" s="74">
        <v>0</v>
      </c>
      <c r="AA339" s="69"/>
      <c r="AB339" s="69" t="s">
        <v>133</v>
      </c>
      <c r="AC339" s="69" t="s">
        <v>133</v>
      </c>
      <c r="AD339" s="3"/>
      <c r="AE339" s="118">
        <f>IFERROR(INDEX(Last6M_AvgSales_Ref!$B$2:$B$12659,MATCH(D339,Last6M_AvgSales_Ref!$A$2:$A$12659,0)),"")</f>
        <v>194.5</v>
      </c>
    </row>
    <row r="340" spans="1:31" ht="14.25" customHeight="1">
      <c r="A340" s="69" t="s">
        <v>133</v>
      </c>
      <c r="B340" s="71" t="s">
        <v>48</v>
      </c>
      <c r="C340" s="71" t="s">
        <v>1265</v>
      </c>
      <c r="D340" s="71">
        <v>1000000695</v>
      </c>
      <c r="E340" s="72" t="s">
        <v>1266</v>
      </c>
      <c r="F340" s="73">
        <v>42928</v>
      </c>
      <c r="G340" s="66" t="str">
        <f t="shared" si="70"/>
        <v>Targeted Dealer</v>
      </c>
      <c r="H340" s="66"/>
      <c r="I340" s="67">
        <v>100</v>
      </c>
      <c r="J340" s="67">
        <f t="shared" si="71"/>
        <v>100</v>
      </c>
      <c r="K340" s="68">
        <v>82</v>
      </c>
      <c r="L340" s="68">
        <f t="shared" si="72"/>
        <v>18</v>
      </c>
      <c r="M340" s="68">
        <f t="shared" si="73"/>
        <v>82</v>
      </c>
      <c r="N340" s="96">
        <v>52</v>
      </c>
      <c r="O340" s="97" t="str">
        <f t="shared" si="74"/>
        <v>June</v>
      </c>
      <c r="P340" s="96">
        <f t="shared" si="75"/>
        <v>52</v>
      </c>
      <c r="Q340" s="98">
        <f t="shared" si="76"/>
        <v>30</v>
      </c>
      <c r="R340" s="97" t="b">
        <f t="shared" si="77"/>
        <v>0</v>
      </c>
      <c r="S340" s="99" t="str">
        <f t="shared" si="78"/>
        <v>GROWTH</v>
      </c>
      <c r="T340" s="68">
        <v>90</v>
      </c>
      <c r="U340" s="100" t="str">
        <f t="shared" si="79"/>
        <v>May</v>
      </c>
      <c r="V340" s="68">
        <f t="shared" si="80"/>
        <v>90</v>
      </c>
      <c r="W340" s="101">
        <f t="shared" si="81"/>
        <v>-8</v>
      </c>
      <c r="X340" s="102" t="b">
        <f t="shared" si="82"/>
        <v>0</v>
      </c>
      <c r="Y340" s="103" t="str">
        <f t="shared" si="83"/>
        <v>GROWTH</v>
      </c>
      <c r="Z340" s="74">
        <v>0</v>
      </c>
      <c r="AA340" s="69"/>
      <c r="AB340" s="69" t="s">
        <v>133</v>
      </c>
      <c r="AC340" s="69" t="s">
        <v>133</v>
      </c>
      <c r="AD340" s="3"/>
      <c r="AE340" s="118">
        <f>IFERROR(INDEX(Last6M_AvgSales_Ref!$B$2:$B$12659,MATCH(D340,Last6M_AvgSales_Ref!$A$2:$A$12659,0)),"")</f>
        <v>107</v>
      </c>
    </row>
    <row r="341" spans="1:31" ht="14.25" customHeight="1">
      <c r="A341" s="69" t="s">
        <v>133</v>
      </c>
      <c r="B341" s="71" t="s">
        <v>48</v>
      </c>
      <c r="C341" s="71" t="s">
        <v>1267</v>
      </c>
      <c r="D341" s="71">
        <v>1000000701</v>
      </c>
      <c r="E341" s="72" t="s">
        <v>1268</v>
      </c>
      <c r="F341" s="73">
        <v>43334</v>
      </c>
      <c r="G341" s="66" t="str">
        <f t="shared" si="70"/>
        <v>Targeted Dealer</v>
      </c>
      <c r="H341" s="66"/>
      <c r="I341" s="67">
        <v>2471</v>
      </c>
      <c r="J341" s="67">
        <f t="shared" si="71"/>
        <v>2471</v>
      </c>
      <c r="K341" s="68">
        <v>2833</v>
      </c>
      <c r="L341" s="68">
        <f t="shared" si="72"/>
        <v>-362</v>
      </c>
      <c r="M341" s="68">
        <f t="shared" si="73"/>
        <v>114.64993929583164</v>
      </c>
      <c r="N341" s="96">
        <v>2762.5</v>
      </c>
      <c r="O341" s="97" t="str">
        <f t="shared" si="74"/>
        <v>June</v>
      </c>
      <c r="P341" s="96">
        <f t="shared" si="75"/>
        <v>2762.5</v>
      </c>
      <c r="Q341" s="98">
        <f t="shared" si="76"/>
        <v>70.5</v>
      </c>
      <c r="R341" s="97" t="b">
        <f t="shared" si="77"/>
        <v>0</v>
      </c>
      <c r="S341" s="99" t="str">
        <f t="shared" si="78"/>
        <v>GROWTH</v>
      </c>
      <c r="T341" s="68">
        <v>2283</v>
      </c>
      <c r="U341" s="100" t="str">
        <f t="shared" si="79"/>
        <v>May</v>
      </c>
      <c r="V341" s="68">
        <f t="shared" si="80"/>
        <v>2283</v>
      </c>
      <c r="W341" s="101">
        <f t="shared" si="81"/>
        <v>550</v>
      </c>
      <c r="X341" s="102" t="b">
        <f t="shared" si="82"/>
        <v>0</v>
      </c>
      <c r="Y341" s="103" t="str">
        <f t="shared" si="83"/>
        <v>GROWTH</v>
      </c>
      <c r="Z341" s="74">
        <v>0</v>
      </c>
      <c r="AA341" s="69"/>
      <c r="AB341" s="69" t="s">
        <v>133</v>
      </c>
      <c r="AC341" s="69" t="s">
        <v>133</v>
      </c>
      <c r="AD341" s="3"/>
      <c r="AE341" s="118">
        <f>IFERROR(INDEX(Last6M_AvgSales_Ref!$B$2:$B$12659,MATCH(D341,Last6M_AvgSales_Ref!$A$2:$A$12659,0)),"")</f>
        <v>3764.3249999999998</v>
      </c>
    </row>
    <row r="342" spans="1:31" ht="14.25" customHeight="1">
      <c r="A342" s="69" t="s">
        <v>133</v>
      </c>
      <c r="B342" s="71" t="s">
        <v>48</v>
      </c>
      <c r="C342" s="71" t="s">
        <v>1269</v>
      </c>
      <c r="D342" s="71">
        <v>1000001055</v>
      </c>
      <c r="E342" s="72" t="s">
        <v>1270</v>
      </c>
      <c r="F342" s="73">
        <v>43734</v>
      </c>
      <c r="G342" s="66" t="str">
        <f t="shared" si="70"/>
        <v>Targeted Dealer</v>
      </c>
      <c r="H342" s="66"/>
      <c r="I342" s="67">
        <v>50</v>
      </c>
      <c r="J342" s="67">
        <f t="shared" si="71"/>
        <v>50</v>
      </c>
      <c r="K342" s="68">
        <v>29</v>
      </c>
      <c r="L342" s="68">
        <f t="shared" si="72"/>
        <v>21</v>
      </c>
      <c r="M342" s="68">
        <f t="shared" si="73"/>
        <v>58</v>
      </c>
      <c r="N342" s="96">
        <v>0</v>
      </c>
      <c r="O342" s="97" t="str">
        <f t="shared" si="74"/>
        <v>June</v>
      </c>
      <c r="P342" s="96">
        <f t="shared" si="75"/>
        <v>0</v>
      </c>
      <c r="Q342" s="98">
        <f t="shared" si="76"/>
        <v>29</v>
      </c>
      <c r="R342" s="97" t="b">
        <f t="shared" si="77"/>
        <v>0</v>
      </c>
      <c r="S342" s="99" t="b">
        <f t="shared" si="78"/>
        <v>0</v>
      </c>
      <c r="T342" s="68">
        <v>35</v>
      </c>
      <c r="U342" s="100" t="str">
        <f t="shared" si="79"/>
        <v>May</v>
      </c>
      <c r="V342" s="68">
        <f t="shared" si="80"/>
        <v>35</v>
      </c>
      <c r="W342" s="101">
        <f t="shared" si="81"/>
        <v>-6</v>
      </c>
      <c r="X342" s="102" t="b">
        <f t="shared" si="82"/>
        <v>0</v>
      </c>
      <c r="Y342" s="103" t="str">
        <f t="shared" si="83"/>
        <v>GROWTH</v>
      </c>
      <c r="Z342" s="74">
        <v>0</v>
      </c>
      <c r="AA342" s="69"/>
      <c r="AB342" s="69" t="s">
        <v>133</v>
      </c>
      <c r="AC342" s="69" t="s">
        <v>133</v>
      </c>
      <c r="AD342" s="3"/>
      <c r="AE342" s="118">
        <f>IFERROR(INDEX(Last6M_AvgSales_Ref!$B$2:$B$12659,MATCH(D342,Last6M_AvgSales_Ref!$A$2:$A$12659,0)),"")</f>
        <v>66</v>
      </c>
    </row>
    <row r="343" spans="1:31" ht="14.25" customHeight="1">
      <c r="A343" s="69" t="s">
        <v>133</v>
      </c>
      <c r="B343" s="71" t="s">
        <v>48</v>
      </c>
      <c r="C343" s="71" t="s">
        <v>1271</v>
      </c>
      <c r="D343" s="71">
        <v>1000001052</v>
      </c>
      <c r="E343" s="72" t="s">
        <v>1272</v>
      </c>
      <c r="F343" s="73">
        <v>44004</v>
      </c>
      <c r="G343" s="66" t="str">
        <f t="shared" si="70"/>
        <v>Targeted Dealer</v>
      </c>
      <c r="H343" s="66"/>
      <c r="I343" s="67">
        <v>360</v>
      </c>
      <c r="J343" s="67">
        <f t="shared" si="71"/>
        <v>360</v>
      </c>
      <c r="K343" s="68">
        <v>451</v>
      </c>
      <c r="L343" s="68">
        <f t="shared" si="72"/>
        <v>-91</v>
      </c>
      <c r="M343" s="68">
        <f t="shared" si="73"/>
        <v>125.27777777777777</v>
      </c>
      <c r="N343" s="96">
        <v>623</v>
      </c>
      <c r="O343" s="97" t="str">
        <f t="shared" si="74"/>
        <v>June</v>
      </c>
      <c r="P343" s="96">
        <f t="shared" si="75"/>
        <v>623</v>
      </c>
      <c r="Q343" s="98">
        <f t="shared" si="76"/>
        <v>-172</v>
      </c>
      <c r="R343" s="97" t="b">
        <f t="shared" si="77"/>
        <v>0</v>
      </c>
      <c r="S343" s="99" t="str">
        <f t="shared" si="78"/>
        <v>GROWTH</v>
      </c>
      <c r="T343" s="68">
        <v>318</v>
      </c>
      <c r="U343" s="100" t="str">
        <f t="shared" si="79"/>
        <v>May</v>
      </c>
      <c r="V343" s="68">
        <f t="shared" si="80"/>
        <v>318</v>
      </c>
      <c r="W343" s="101">
        <f t="shared" si="81"/>
        <v>133</v>
      </c>
      <c r="X343" s="102" t="b">
        <f t="shared" si="82"/>
        <v>0</v>
      </c>
      <c r="Y343" s="103" t="str">
        <f t="shared" si="83"/>
        <v>GROWTH</v>
      </c>
      <c r="Z343" s="74">
        <v>0</v>
      </c>
      <c r="AA343" s="69"/>
      <c r="AB343" s="69" t="s">
        <v>133</v>
      </c>
      <c r="AC343" s="69" t="s">
        <v>133</v>
      </c>
      <c r="AD343" s="3"/>
      <c r="AE343" s="118">
        <f>IFERROR(INDEX(Last6M_AvgSales_Ref!$B$2:$B$12659,MATCH(D343,Last6M_AvgSales_Ref!$A$2:$A$12659,0)),"")</f>
        <v>768</v>
      </c>
    </row>
    <row r="344" spans="1:31" ht="14.25" customHeight="1">
      <c r="A344" s="69" t="s">
        <v>133</v>
      </c>
      <c r="B344" s="71" t="s">
        <v>48</v>
      </c>
      <c r="C344" s="71" t="s">
        <v>1273</v>
      </c>
      <c r="D344" s="71">
        <v>1000001051</v>
      </c>
      <c r="E344" s="72" t="s">
        <v>1274</v>
      </c>
      <c r="F344" s="73">
        <v>44413</v>
      </c>
      <c r="G344" s="66" t="str">
        <f t="shared" si="70"/>
        <v>Targeted Dealer</v>
      </c>
      <c r="H344" s="66"/>
      <c r="I344" s="67">
        <v>175</v>
      </c>
      <c r="J344" s="67">
        <f t="shared" si="71"/>
        <v>175</v>
      </c>
      <c r="K344" s="68">
        <v>205</v>
      </c>
      <c r="L344" s="68">
        <f t="shared" si="72"/>
        <v>-30</v>
      </c>
      <c r="M344" s="68">
        <f t="shared" si="73"/>
        <v>117.14285714285714</v>
      </c>
      <c r="N344" s="96">
        <v>276</v>
      </c>
      <c r="O344" s="97" t="str">
        <f t="shared" si="74"/>
        <v>June</v>
      </c>
      <c r="P344" s="96">
        <f t="shared" si="75"/>
        <v>276</v>
      </c>
      <c r="Q344" s="98">
        <f t="shared" si="76"/>
        <v>-71</v>
      </c>
      <c r="R344" s="97" t="b">
        <f t="shared" si="77"/>
        <v>0</v>
      </c>
      <c r="S344" s="99" t="str">
        <f t="shared" si="78"/>
        <v>GROWTH</v>
      </c>
      <c r="T344" s="68">
        <v>162</v>
      </c>
      <c r="U344" s="100" t="str">
        <f t="shared" si="79"/>
        <v>May</v>
      </c>
      <c r="V344" s="68">
        <f t="shared" si="80"/>
        <v>162</v>
      </c>
      <c r="W344" s="101">
        <f t="shared" si="81"/>
        <v>43</v>
      </c>
      <c r="X344" s="102" t="b">
        <f t="shared" si="82"/>
        <v>0</v>
      </c>
      <c r="Y344" s="103" t="str">
        <f t="shared" si="83"/>
        <v>GROWTH</v>
      </c>
      <c r="Z344" s="74">
        <v>0</v>
      </c>
      <c r="AA344" s="69"/>
      <c r="AB344" s="69" t="s">
        <v>133</v>
      </c>
      <c r="AC344" s="69" t="s">
        <v>133</v>
      </c>
      <c r="AD344" s="3"/>
      <c r="AE344" s="118">
        <f>IFERROR(INDEX(Last6M_AvgSales_Ref!$B$2:$B$12659,MATCH(D344,Last6M_AvgSales_Ref!$A$2:$A$12659,0)),"")</f>
        <v>277.5</v>
      </c>
    </row>
    <row r="345" spans="1:31" ht="14.25" customHeight="1">
      <c r="A345" s="69" t="s">
        <v>133</v>
      </c>
      <c r="B345" s="71" t="s">
        <v>48</v>
      </c>
      <c r="C345" s="71" t="s">
        <v>1275</v>
      </c>
      <c r="D345" s="71">
        <v>1000001047</v>
      </c>
      <c r="E345" s="72" t="s">
        <v>1276</v>
      </c>
      <c r="F345" s="73">
        <v>44415</v>
      </c>
      <c r="G345" s="66" t="str">
        <f t="shared" si="70"/>
        <v>Targeted Dealer</v>
      </c>
      <c r="H345" s="66"/>
      <c r="I345" s="67">
        <v>100</v>
      </c>
      <c r="J345" s="67">
        <f t="shared" si="71"/>
        <v>100</v>
      </c>
      <c r="K345" s="68">
        <v>83</v>
      </c>
      <c r="L345" s="68">
        <f t="shared" si="72"/>
        <v>17</v>
      </c>
      <c r="M345" s="68">
        <f t="shared" si="73"/>
        <v>83</v>
      </c>
      <c r="N345" s="96">
        <v>60</v>
      </c>
      <c r="O345" s="97" t="str">
        <f t="shared" si="74"/>
        <v>June</v>
      </c>
      <c r="P345" s="96">
        <f t="shared" si="75"/>
        <v>60</v>
      </c>
      <c r="Q345" s="98">
        <f t="shared" si="76"/>
        <v>23</v>
      </c>
      <c r="R345" s="97" t="b">
        <f t="shared" si="77"/>
        <v>0</v>
      </c>
      <c r="S345" s="99" t="str">
        <f t="shared" si="78"/>
        <v>GROWTH</v>
      </c>
      <c r="T345" s="68">
        <v>60</v>
      </c>
      <c r="U345" s="100" t="str">
        <f t="shared" si="79"/>
        <v>May</v>
      </c>
      <c r="V345" s="68">
        <f t="shared" si="80"/>
        <v>60</v>
      </c>
      <c r="W345" s="101">
        <f t="shared" si="81"/>
        <v>23</v>
      </c>
      <c r="X345" s="102" t="b">
        <f t="shared" si="82"/>
        <v>0</v>
      </c>
      <c r="Y345" s="103" t="str">
        <f t="shared" si="83"/>
        <v>GROWTH</v>
      </c>
      <c r="Z345" s="74">
        <v>0</v>
      </c>
      <c r="AA345" s="69"/>
      <c r="AB345" s="69" t="s">
        <v>133</v>
      </c>
      <c r="AC345" s="69" t="s">
        <v>133</v>
      </c>
      <c r="AD345" s="3"/>
      <c r="AE345" s="118">
        <f>IFERROR(INDEX(Last6M_AvgSales_Ref!$B$2:$B$12659,MATCH(D345,Last6M_AvgSales_Ref!$A$2:$A$12659,0)),"")</f>
        <v>96.5</v>
      </c>
    </row>
    <row r="346" spans="1:31" ht="14.25" customHeight="1">
      <c r="A346" s="69" t="s">
        <v>133</v>
      </c>
      <c r="B346" s="71" t="s">
        <v>48</v>
      </c>
      <c r="C346" s="71" t="s">
        <v>238</v>
      </c>
      <c r="D346" s="71">
        <v>1000002613</v>
      </c>
      <c r="E346" s="72" t="s">
        <v>239</v>
      </c>
      <c r="F346" s="73">
        <v>44623</v>
      </c>
      <c r="G346" s="66" t="str">
        <f t="shared" si="70"/>
        <v>Targeted Dealer</v>
      </c>
      <c r="H346" s="66"/>
      <c r="I346" s="67">
        <v>23</v>
      </c>
      <c r="J346" s="67">
        <f t="shared" si="71"/>
        <v>23</v>
      </c>
      <c r="K346" s="68">
        <v>0</v>
      </c>
      <c r="L346" s="68">
        <f t="shared" si="72"/>
        <v>23</v>
      </c>
      <c r="M346" s="68">
        <f t="shared" si="73"/>
        <v>0</v>
      </c>
      <c r="N346" s="96">
        <v>45</v>
      </c>
      <c r="O346" s="97" t="str">
        <f t="shared" si="74"/>
        <v>June</v>
      </c>
      <c r="P346" s="96">
        <f t="shared" si="75"/>
        <v>45</v>
      </c>
      <c r="Q346" s="98">
        <f t="shared" si="76"/>
        <v>-45</v>
      </c>
      <c r="R346" s="97" t="b">
        <f t="shared" si="77"/>
        <v>0</v>
      </c>
      <c r="S346" s="99" t="str">
        <f t="shared" si="78"/>
        <v>GROWTH</v>
      </c>
      <c r="T346" s="68">
        <v>44</v>
      </c>
      <c r="U346" s="100" t="str">
        <f t="shared" si="79"/>
        <v>May</v>
      </c>
      <c r="V346" s="68">
        <f t="shared" si="80"/>
        <v>44</v>
      </c>
      <c r="W346" s="101">
        <f t="shared" si="81"/>
        <v>-44</v>
      </c>
      <c r="X346" s="102" t="b">
        <f t="shared" si="82"/>
        <v>0</v>
      </c>
      <c r="Y346" s="103" t="str">
        <f t="shared" si="83"/>
        <v>GROWTH</v>
      </c>
      <c r="Z346" s="74">
        <v>0</v>
      </c>
      <c r="AA346" s="69"/>
      <c r="AB346" s="69" t="s">
        <v>133</v>
      </c>
      <c r="AC346" s="69" t="s">
        <v>133</v>
      </c>
      <c r="AD346" s="3"/>
      <c r="AE346" s="118">
        <f>IFERROR(INDEX(Last6M_AvgSales_Ref!$B$2:$B$12659,MATCH(D346,Last6M_AvgSales_Ref!$A$2:$A$12659,0)),"")</f>
        <v>27.3333333333333</v>
      </c>
    </row>
    <row r="347" spans="1:31" ht="14.25" customHeight="1">
      <c r="A347" s="69" t="s">
        <v>133</v>
      </c>
      <c r="B347" s="71" t="s">
        <v>48</v>
      </c>
      <c r="C347" s="71" t="s">
        <v>1277</v>
      </c>
      <c r="D347" s="71">
        <v>1000002812</v>
      </c>
      <c r="E347" s="72" t="s">
        <v>1278</v>
      </c>
      <c r="F347" s="73">
        <v>44719</v>
      </c>
      <c r="G347" s="66" t="str">
        <f t="shared" si="70"/>
        <v>Targeted Dealer</v>
      </c>
      <c r="H347" s="66"/>
      <c r="I347" s="67">
        <v>50</v>
      </c>
      <c r="J347" s="67">
        <f t="shared" si="71"/>
        <v>50</v>
      </c>
      <c r="K347" s="68">
        <v>4</v>
      </c>
      <c r="L347" s="68">
        <f t="shared" si="72"/>
        <v>46</v>
      </c>
      <c r="M347" s="68">
        <f t="shared" si="73"/>
        <v>8</v>
      </c>
      <c r="N347" s="96">
        <v>52</v>
      </c>
      <c r="O347" s="97" t="str">
        <f t="shared" si="74"/>
        <v>June</v>
      </c>
      <c r="P347" s="96">
        <f t="shared" si="75"/>
        <v>52</v>
      </c>
      <c r="Q347" s="98">
        <f t="shared" si="76"/>
        <v>-48</v>
      </c>
      <c r="R347" s="97" t="b">
        <f t="shared" si="77"/>
        <v>0</v>
      </c>
      <c r="S347" s="99" t="str">
        <f t="shared" si="78"/>
        <v>GROWTH</v>
      </c>
      <c r="T347" s="68">
        <v>52</v>
      </c>
      <c r="U347" s="100" t="str">
        <f t="shared" si="79"/>
        <v>May</v>
      </c>
      <c r="V347" s="68">
        <f t="shared" si="80"/>
        <v>52</v>
      </c>
      <c r="W347" s="101">
        <f t="shared" si="81"/>
        <v>-48</v>
      </c>
      <c r="X347" s="102" t="b">
        <f t="shared" si="82"/>
        <v>0</v>
      </c>
      <c r="Y347" s="103" t="str">
        <f t="shared" si="83"/>
        <v>GROWTH</v>
      </c>
      <c r="Z347" s="74">
        <v>0</v>
      </c>
      <c r="AA347" s="69"/>
      <c r="AB347" s="69" t="s">
        <v>133</v>
      </c>
      <c r="AC347" s="69" t="s">
        <v>133</v>
      </c>
      <c r="AD347" s="3"/>
      <c r="AE347" s="118">
        <f>IFERROR(INDEX(Last6M_AvgSales_Ref!$B$2:$B$12659,MATCH(D347,Last6M_AvgSales_Ref!$A$2:$A$12659,0)),"")</f>
        <v>52.8333333333333</v>
      </c>
    </row>
    <row r="348" spans="1:31" ht="14.25" customHeight="1">
      <c r="A348" s="69" t="s">
        <v>133</v>
      </c>
      <c r="B348" s="71" t="s">
        <v>48</v>
      </c>
      <c r="C348" s="71" t="s">
        <v>1279</v>
      </c>
      <c r="D348" s="71">
        <v>1000002844</v>
      </c>
      <c r="E348" s="72" t="s">
        <v>1280</v>
      </c>
      <c r="F348" s="73">
        <v>44763</v>
      </c>
      <c r="G348" s="66" t="str">
        <f t="shared" si="70"/>
        <v>Targeted Dealer</v>
      </c>
      <c r="H348" s="66"/>
      <c r="I348" s="67">
        <v>1700</v>
      </c>
      <c r="J348" s="67">
        <f t="shared" si="71"/>
        <v>1700</v>
      </c>
      <c r="K348" s="68">
        <v>1627</v>
      </c>
      <c r="L348" s="68">
        <f t="shared" si="72"/>
        <v>73</v>
      </c>
      <c r="M348" s="68">
        <f t="shared" si="73"/>
        <v>95.705882352941174</v>
      </c>
      <c r="N348" s="96">
        <v>1401.75</v>
      </c>
      <c r="O348" s="97" t="str">
        <f t="shared" si="74"/>
        <v>June</v>
      </c>
      <c r="P348" s="96">
        <f t="shared" si="75"/>
        <v>1401.75</v>
      </c>
      <c r="Q348" s="98">
        <f t="shared" si="76"/>
        <v>225.25</v>
      </c>
      <c r="R348" s="97" t="b">
        <f t="shared" si="77"/>
        <v>0</v>
      </c>
      <c r="S348" s="99" t="str">
        <f t="shared" si="78"/>
        <v>GROWTH</v>
      </c>
      <c r="T348" s="68">
        <v>1499</v>
      </c>
      <c r="U348" s="100" t="str">
        <f t="shared" si="79"/>
        <v>May</v>
      </c>
      <c r="V348" s="68">
        <f t="shared" si="80"/>
        <v>1499</v>
      </c>
      <c r="W348" s="101">
        <f t="shared" si="81"/>
        <v>128</v>
      </c>
      <c r="X348" s="102" t="b">
        <f t="shared" si="82"/>
        <v>0</v>
      </c>
      <c r="Y348" s="103" t="str">
        <f t="shared" si="83"/>
        <v>GROWTH</v>
      </c>
      <c r="Z348" s="74">
        <v>0</v>
      </c>
      <c r="AA348" s="69"/>
      <c r="AB348" s="69" t="s">
        <v>133</v>
      </c>
      <c r="AC348" s="69" t="s">
        <v>133</v>
      </c>
      <c r="AD348" s="3"/>
      <c r="AE348" s="118">
        <f>IFERROR(INDEX(Last6M_AvgSales_Ref!$B$2:$B$12659,MATCH(D348,Last6M_AvgSales_Ref!$A$2:$A$12659,0)),"")</f>
        <v>1692.6666666666699</v>
      </c>
    </row>
    <row r="349" spans="1:31" ht="14.25" customHeight="1">
      <c r="A349" s="69" t="s">
        <v>133</v>
      </c>
      <c r="B349" s="71" t="s">
        <v>48</v>
      </c>
      <c r="C349" s="71" t="s">
        <v>240</v>
      </c>
      <c r="D349" s="71">
        <v>1000003136</v>
      </c>
      <c r="E349" s="72" t="s">
        <v>241</v>
      </c>
      <c r="F349" s="73">
        <v>44914</v>
      </c>
      <c r="G349" s="66" t="str">
        <f t="shared" si="70"/>
        <v>Targeted Dealer</v>
      </c>
      <c r="H349" s="66"/>
      <c r="I349" s="67">
        <v>23</v>
      </c>
      <c r="J349" s="67">
        <f t="shared" si="71"/>
        <v>23</v>
      </c>
      <c r="K349" s="68">
        <v>0</v>
      </c>
      <c r="L349" s="68">
        <f t="shared" si="72"/>
        <v>23</v>
      </c>
      <c r="M349" s="68">
        <f t="shared" si="73"/>
        <v>0</v>
      </c>
      <c r="N349" s="96">
        <v>0</v>
      </c>
      <c r="O349" s="97" t="str">
        <f t="shared" si="74"/>
        <v>June</v>
      </c>
      <c r="P349" s="96">
        <f t="shared" si="75"/>
        <v>0</v>
      </c>
      <c r="Q349" s="98">
        <f t="shared" si="76"/>
        <v>0</v>
      </c>
      <c r="R349" s="97" t="b">
        <f t="shared" si="77"/>
        <v>0</v>
      </c>
      <c r="S349" s="99" t="b">
        <f t="shared" si="78"/>
        <v>0</v>
      </c>
      <c r="T349" s="68">
        <v>0</v>
      </c>
      <c r="U349" s="100" t="str">
        <f t="shared" si="79"/>
        <v>May</v>
      </c>
      <c r="V349" s="68">
        <f t="shared" si="80"/>
        <v>0</v>
      </c>
      <c r="W349" s="101">
        <f t="shared" si="81"/>
        <v>0</v>
      </c>
      <c r="X349" s="102" t="b">
        <f t="shared" si="82"/>
        <v>0</v>
      </c>
      <c r="Y349" s="103" t="b">
        <f t="shared" si="83"/>
        <v>0</v>
      </c>
      <c r="Z349" s="74">
        <v>0</v>
      </c>
      <c r="AA349" s="69"/>
      <c r="AB349" s="69" t="s">
        <v>133</v>
      </c>
      <c r="AC349" s="69" t="s">
        <v>133</v>
      </c>
      <c r="AD349" s="3"/>
      <c r="AE349" s="118">
        <f>IFERROR(INDEX(Last6M_AvgSales_Ref!$B$2:$B$12659,MATCH(D349,Last6M_AvgSales_Ref!$A$2:$A$12659,0)),"")</f>
        <v>8.3333333333333304</v>
      </c>
    </row>
    <row r="350" spans="1:31" ht="14.25" customHeight="1">
      <c r="A350" s="69" t="s">
        <v>133</v>
      </c>
      <c r="B350" s="71" t="s">
        <v>48</v>
      </c>
      <c r="C350" s="71" t="s">
        <v>1281</v>
      </c>
      <c r="D350" s="71">
        <v>1000003612</v>
      </c>
      <c r="E350" s="72" t="s">
        <v>1282</v>
      </c>
      <c r="F350" s="73">
        <v>45106</v>
      </c>
      <c r="G350" s="66" t="str">
        <f t="shared" si="70"/>
        <v>Targeted Dealer</v>
      </c>
      <c r="H350" s="66"/>
      <c r="I350" s="67">
        <v>250</v>
      </c>
      <c r="J350" s="67">
        <f t="shared" si="71"/>
        <v>250.00000000000003</v>
      </c>
      <c r="K350" s="68">
        <v>300.5</v>
      </c>
      <c r="L350" s="68">
        <f t="shared" si="72"/>
        <v>-50.5</v>
      </c>
      <c r="M350" s="68">
        <f t="shared" si="73"/>
        <v>120.19999999999997</v>
      </c>
      <c r="N350" s="96">
        <v>303</v>
      </c>
      <c r="O350" s="97" t="str">
        <f t="shared" si="74"/>
        <v>June</v>
      </c>
      <c r="P350" s="96">
        <f t="shared" si="75"/>
        <v>303</v>
      </c>
      <c r="Q350" s="98">
        <f t="shared" si="76"/>
        <v>-2.5</v>
      </c>
      <c r="R350" s="97" t="b">
        <f t="shared" si="77"/>
        <v>0</v>
      </c>
      <c r="S350" s="99" t="str">
        <f t="shared" si="78"/>
        <v>GROWTH</v>
      </c>
      <c r="T350" s="68">
        <v>216</v>
      </c>
      <c r="U350" s="100" t="str">
        <f t="shared" si="79"/>
        <v>May</v>
      </c>
      <c r="V350" s="68">
        <f t="shared" si="80"/>
        <v>216</v>
      </c>
      <c r="W350" s="101">
        <f t="shared" si="81"/>
        <v>84.5</v>
      </c>
      <c r="X350" s="102" t="b">
        <f t="shared" si="82"/>
        <v>0</v>
      </c>
      <c r="Y350" s="103" t="str">
        <f t="shared" si="83"/>
        <v>GROWTH</v>
      </c>
      <c r="Z350" s="74">
        <v>0</v>
      </c>
      <c r="AA350" s="69"/>
      <c r="AB350" s="69" t="s">
        <v>133</v>
      </c>
      <c r="AC350" s="69" t="s">
        <v>133</v>
      </c>
      <c r="AD350" s="3"/>
      <c r="AE350" s="118">
        <f>IFERROR(INDEX(Last6M_AvgSales_Ref!$B$2:$B$12659,MATCH(D350,Last6M_AvgSales_Ref!$A$2:$A$12659,0)),"")</f>
        <v>327.16666666666703</v>
      </c>
    </row>
    <row r="351" spans="1:31" ht="14.25" customHeight="1">
      <c r="A351" s="69" t="s">
        <v>133</v>
      </c>
      <c r="B351" s="71" t="s">
        <v>48</v>
      </c>
      <c r="C351" s="71" t="s">
        <v>1283</v>
      </c>
      <c r="D351" s="71">
        <v>1000003675</v>
      </c>
      <c r="E351" s="72" t="s">
        <v>1284</v>
      </c>
      <c r="F351" s="73">
        <v>45142</v>
      </c>
      <c r="G351" s="66" t="str">
        <f t="shared" si="70"/>
        <v>Targeted Dealer</v>
      </c>
      <c r="H351" s="66"/>
      <c r="I351" s="67">
        <v>23</v>
      </c>
      <c r="J351" s="67">
        <f t="shared" si="71"/>
        <v>23</v>
      </c>
      <c r="K351" s="68">
        <v>21</v>
      </c>
      <c r="L351" s="68">
        <f t="shared" si="72"/>
        <v>2</v>
      </c>
      <c r="M351" s="68">
        <f t="shared" si="73"/>
        <v>91.304347826086953</v>
      </c>
      <c r="N351" s="96">
        <v>0</v>
      </c>
      <c r="O351" s="97" t="str">
        <f t="shared" si="74"/>
        <v>June</v>
      </c>
      <c r="P351" s="96">
        <f t="shared" si="75"/>
        <v>0</v>
      </c>
      <c r="Q351" s="98">
        <f t="shared" si="76"/>
        <v>21</v>
      </c>
      <c r="R351" s="97" t="b">
        <f t="shared" si="77"/>
        <v>0</v>
      </c>
      <c r="S351" s="99" t="b">
        <f t="shared" si="78"/>
        <v>0</v>
      </c>
      <c r="T351" s="68">
        <v>26</v>
      </c>
      <c r="U351" s="100" t="str">
        <f t="shared" si="79"/>
        <v>May</v>
      </c>
      <c r="V351" s="68">
        <f t="shared" si="80"/>
        <v>26</v>
      </c>
      <c r="W351" s="101">
        <f t="shared" si="81"/>
        <v>-5</v>
      </c>
      <c r="X351" s="102" t="b">
        <f t="shared" si="82"/>
        <v>0</v>
      </c>
      <c r="Y351" s="103" t="str">
        <f t="shared" si="83"/>
        <v>GROWTH</v>
      </c>
      <c r="Z351" s="74">
        <v>0</v>
      </c>
      <c r="AA351" s="69"/>
      <c r="AB351" s="69" t="s">
        <v>133</v>
      </c>
      <c r="AC351" s="69" t="s">
        <v>133</v>
      </c>
      <c r="AD351" s="3"/>
      <c r="AE351" s="118">
        <f>IFERROR(INDEX(Last6M_AvgSales_Ref!$B$2:$B$12659,MATCH(D351,Last6M_AvgSales_Ref!$A$2:$A$12659,0)),"")</f>
        <v>22.5</v>
      </c>
    </row>
    <row r="352" spans="1:31" ht="14.25" customHeight="1">
      <c r="A352" s="74" t="s">
        <v>133</v>
      </c>
      <c r="B352" s="78" t="s">
        <v>48</v>
      </c>
      <c r="C352" s="78" t="s">
        <v>1285</v>
      </c>
      <c r="D352" s="78">
        <v>1000004038</v>
      </c>
      <c r="E352" s="78" t="s">
        <v>1286</v>
      </c>
      <c r="F352" s="73">
        <v>45484</v>
      </c>
      <c r="G352" s="66" t="str">
        <f t="shared" si="70"/>
        <v>Targeted Dealer</v>
      </c>
      <c r="H352" s="66"/>
      <c r="I352" s="67">
        <v>23</v>
      </c>
      <c r="J352" s="67">
        <f t="shared" si="71"/>
        <v>23</v>
      </c>
      <c r="K352" s="68">
        <v>49</v>
      </c>
      <c r="L352" s="68">
        <f t="shared" si="72"/>
        <v>-26</v>
      </c>
      <c r="M352" s="68">
        <f t="shared" si="73"/>
        <v>213.04347826086956</v>
      </c>
      <c r="N352" s="96">
        <v>48</v>
      </c>
      <c r="O352" s="97" t="str">
        <f t="shared" si="74"/>
        <v>June</v>
      </c>
      <c r="P352" s="96">
        <f t="shared" si="75"/>
        <v>48</v>
      </c>
      <c r="Q352" s="98">
        <f t="shared" si="76"/>
        <v>1</v>
      </c>
      <c r="R352" s="97" t="b">
        <f t="shared" si="77"/>
        <v>0</v>
      </c>
      <c r="S352" s="99" t="str">
        <f t="shared" si="78"/>
        <v>GROWTH</v>
      </c>
      <c r="T352" s="68">
        <v>69</v>
      </c>
      <c r="U352" s="100" t="str">
        <f t="shared" si="79"/>
        <v>May</v>
      </c>
      <c r="V352" s="68">
        <f t="shared" si="80"/>
        <v>69</v>
      </c>
      <c r="W352" s="101">
        <f t="shared" si="81"/>
        <v>-20</v>
      </c>
      <c r="X352" s="102" t="b">
        <f t="shared" si="82"/>
        <v>0</v>
      </c>
      <c r="Y352" s="103" t="str">
        <f t="shared" si="83"/>
        <v>GROWTH</v>
      </c>
      <c r="Z352" s="74">
        <v>0</v>
      </c>
      <c r="AA352" s="69"/>
      <c r="AB352" s="69" t="s">
        <v>133</v>
      </c>
      <c r="AC352" s="74" t="s">
        <v>133</v>
      </c>
      <c r="AD352" s="3"/>
      <c r="AE352" s="118">
        <f>IFERROR(INDEX(Last6M_AvgSales_Ref!$B$2:$B$12659,MATCH(D352,Last6M_AvgSales_Ref!$A$2:$A$12659,0)),"")</f>
        <v>42.1666666666667</v>
      </c>
    </row>
    <row r="353" spans="1:31" ht="14.25" customHeight="1">
      <c r="A353" s="69" t="s">
        <v>133</v>
      </c>
      <c r="B353" s="71" t="s">
        <v>51</v>
      </c>
      <c r="C353" s="71" t="s">
        <v>1287</v>
      </c>
      <c r="D353" s="71">
        <v>1000000385</v>
      </c>
      <c r="E353" s="72" t="s">
        <v>1288</v>
      </c>
      <c r="F353" s="73">
        <v>40115</v>
      </c>
      <c r="G353" s="66" t="str">
        <f t="shared" si="70"/>
        <v>Targeted Dealer</v>
      </c>
      <c r="H353" s="66"/>
      <c r="I353" s="67">
        <v>23</v>
      </c>
      <c r="J353" s="67">
        <f t="shared" si="71"/>
        <v>23</v>
      </c>
      <c r="K353" s="68">
        <v>23</v>
      </c>
      <c r="L353" s="68">
        <f t="shared" si="72"/>
        <v>0</v>
      </c>
      <c r="M353" s="68">
        <f t="shared" si="73"/>
        <v>100</v>
      </c>
      <c r="N353" s="96">
        <v>23</v>
      </c>
      <c r="O353" s="97" t="str">
        <f t="shared" si="74"/>
        <v>June</v>
      </c>
      <c r="P353" s="96">
        <f t="shared" si="75"/>
        <v>23</v>
      </c>
      <c r="Q353" s="98">
        <f t="shared" si="76"/>
        <v>0</v>
      </c>
      <c r="R353" s="97" t="b">
        <f t="shared" si="77"/>
        <v>0</v>
      </c>
      <c r="S353" s="99" t="str">
        <f t="shared" si="78"/>
        <v>GROWTH</v>
      </c>
      <c r="T353" s="68">
        <v>0</v>
      </c>
      <c r="U353" s="100" t="str">
        <f t="shared" si="79"/>
        <v>May</v>
      </c>
      <c r="V353" s="68">
        <f t="shared" si="80"/>
        <v>0</v>
      </c>
      <c r="W353" s="101">
        <f t="shared" si="81"/>
        <v>23</v>
      </c>
      <c r="X353" s="102" t="b">
        <f t="shared" si="82"/>
        <v>0</v>
      </c>
      <c r="Y353" s="103" t="b">
        <f t="shared" si="83"/>
        <v>0</v>
      </c>
      <c r="Z353" s="74">
        <v>0</v>
      </c>
      <c r="AA353" s="69"/>
      <c r="AB353" s="69" t="s">
        <v>133</v>
      </c>
      <c r="AC353" s="69" t="s">
        <v>133</v>
      </c>
      <c r="AD353" s="3"/>
      <c r="AE353" s="118">
        <f>IFERROR(INDEX(Last6M_AvgSales_Ref!$B$2:$B$12659,MATCH(D353,Last6M_AvgSales_Ref!$A$2:$A$12659,0)),"")</f>
        <v>27.6666666666667</v>
      </c>
    </row>
    <row r="354" spans="1:31" ht="14.25" customHeight="1">
      <c r="A354" s="69" t="s">
        <v>133</v>
      </c>
      <c r="B354" s="71" t="s">
        <v>51</v>
      </c>
      <c r="C354" s="71" t="s">
        <v>1289</v>
      </c>
      <c r="D354" s="71">
        <v>1000000383</v>
      </c>
      <c r="E354" s="72" t="s">
        <v>1290</v>
      </c>
      <c r="F354" s="73">
        <v>43061</v>
      </c>
      <c r="G354" s="66" t="str">
        <f t="shared" si="70"/>
        <v>Targeted Dealer</v>
      </c>
      <c r="H354" s="66"/>
      <c r="I354" s="67">
        <v>185</v>
      </c>
      <c r="J354" s="67">
        <f t="shared" si="71"/>
        <v>185</v>
      </c>
      <c r="K354" s="68">
        <v>180</v>
      </c>
      <c r="L354" s="68">
        <f t="shared" si="72"/>
        <v>5</v>
      </c>
      <c r="M354" s="68">
        <f t="shared" si="73"/>
        <v>97.297297297297291</v>
      </c>
      <c r="N354" s="96">
        <v>175</v>
      </c>
      <c r="O354" s="97" t="str">
        <f t="shared" si="74"/>
        <v>June</v>
      </c>
      <c r="P354" s="96">
        <f t="shared" si="75"/>
        <v>175</v>
      </c>
      <c r="Q354" s="98">
        <f t="shared" si="76"/>
        <v>5</v>
      </c>
      <c r="R354" s="97" t="b">
        <f t="shared" si="77"/>
        <v>0</v>
      </c>
      <c r="S354" s="99" t="str">
        <f t="shared" si="78"/>
        <v>GROWTH</v>
      </c>
      <c r="T354" s="68">
        <v>40</v>
      </c>
      <c r="U354" s="100" t="str">
        <f t="shared" si="79"/>
        <v>May</v>
      </c>
      <c r="V354" s="68">
        <f t="shared" si="80"/>
        <v>40</v>
      </c>
      <c r="W354" s="101">
        <f t="shared" si="81"/>
        <v>140</v>
      </c>
      <c r="X354" s="102" t="b">
        <f t="shared" si="82"/>
        <v>0</v>
      </c>
      <c r="Y354" s="103" t="str">
        <f t="shared" si="83"/>
        <v>GROWTH</v>
      </c>
      <c r="Z354" s="74">
        <v>0</v>
      </c>
      <c r="AA354" s="69"/>
      <c r="AB354" s="69" t="s">
        <v>133</v>
      </c>
      <c r="AC354" s="69" t="s">
        <v>133</v>
      </c>
      <c r="AD354" s="3"/>
      <c r="AE354" s="118">
        <f>IFERROR(INDEX(Last6M_AvgSales_Ref!$B$2:$B$12659,MATCH(D354,Last6M_AvgSales_Ref!$A$2:$A$12659,0)),"")</f>
        <v>247.333333333333</v>
      </c>
    </row>
    <row r="355" spans="1:31" ht="14.25" customHeight="1">
      <c r="A355" s="69" t="s">
        <v>133</v>
      </c>
      <c r="B355" s="71" t="s">
        <v>51</v>
      </c>
      <c r="C355" s="71" t="s">
        <v>244</v>
      </c>
      <c r="D355" s="71">
        <v>1000000380</v>
      </c>
      <c r="E355" s="72" t="s">
        <v>245</v>
      </c>
      <c r="F355" s="73">
        <v>43587</v>
      </c>
      <c r="G355" s="66" t="str">
        <f t="shared" si="70"/>
        <v>Targeted Dealer</v>
      </c>
      <c r="H355" s="66"/>
      <c r="I355" s="67">
        <v>23</v>
      </c>
      <c r="J355" s="67">
        <f t="shared" si="71"/>
        <v>23</v>
      </c>
      <c r="K355" s="68">
        <v>23</v>
      </c>
      <c r="L355" s="68">
        <f t="shared" si="72"/>
        <v>0</v>
      </c>
      <c r="M355" s="68">
        <f t="shared" si="73"/>
        <v>100</v>
      </c>
      <c r="N355" s="96">
        <v>0</v>
      </c>
      <c r="O355" s="97" t="str">
        <f t="shared" si="74"/>
        <v>June</v>
      </c>
      <c r="P355" s="96">
        <f t="shared" si="75"/>
        <v>0</v>
      </c>
      <c r="Q355" s="98">
        <f t="shared" si="76"/>
        <v>23</v>
      </c>
      <c r="R355" s="97" t="b">
        <f t="shared" si="77"/>
        <v>0</v>
      </c>
      <c r="S355" s="99" t="b">
        <f t="shared" si="78"/>
        <v>0</v>
      </c>
      <c r="T355" s="68">
        <v>23</v>
      </c>
      <c r="U355" s="100" t="str">
        <f t="shared" si="79"/>
        <v>May</v>
      </c>
      <c r="V355" s="68">
        <f t="shared" si="80"/>
        <v>23</v>
      </c>
      <c r="W355" s="101">
        <f t="shared" si="81"/>
        <v>0</v>
      </c>
      <c r="X355" s="102" t="b">
        <f t="shared" si="82"/>
        <v>0</v>
      </c>
      <c r="Y355" s="103" t="str">
        <f t="shared" si="83"/>
        <v>GROWTH</v>
      </c>
      <c r="Z355" s="74">
        <v>0</v>
      </c>
      <c r="AA355" s="69"/>
      <c r="AB355" s="69" t="s">
        <v>133</v>
      </c>
      <c r="AC355" s="69" t="s">
        <v>133</v>
      </c>
      <c r="AD355" s="3"/>
      <c r="AE355" s="118">
        <f>IFERROR(INDEX(Last6M_AvgSales_Ref!$B$2:$B$12659,MATCH(D355,Last6M_AvgSales_Ref!$A$2:$A$12659,0)),"")</f>
        <v>11.5</v>
      </c>
    </row>
    <row r="356" spans="1:31" ht="14.25" customHeight="1">
      <c r="A356" s="69" t="s">
        <v>133</v>
      </c>
      <c r="B356" s="71" t="s">
        <v>51</v>
      </c>
      <c r="C356" s="71" t="s">
        <v>1291</v>
      </c>
      <c r="D356" s="71">
        <v>1000000384</v>
      </c>
      <c r="E356" s="72" t="s">
        <v>1292</v>
      </c>
      <c r="F356" s="73">
        <v>44392</v>
      </c>
      <c r="G356" s="66" t="str">
        <f t="shared" si="70"/>
        <v>Targeted Dealer</v>
      </c>
      <c r="H356" s="66"/>
      <c r="I356" s="67">
        <v>1050</v>
      </c>
      <c r="J356" s="67">
        <f t="shared" si="71"/>
        <v>1050</v>
      </c>
      <c r="K356" s="68">
        <v>876</v>
      </c>
      <c r="L356" s="68">
        <f t="shared" si="72"/>
        <v>174</v>
      </c>
      <c r="M356" s="68">
        <f t="shared" si="73"/>
        <v>83.428571428571431</v>
      </c>
      <c r="N356" s="96">
        <v>635</v>
      </c>
      <c r="O356" s="97" t="str">
        <f t="shared" si="74"/>
        <v>June</v>
      </c>
      <c r="P356" s="96">
        <f t="shared" si="75"/>
        <v>635</v>
      </c>
      <c r="Q356" s="98">
        <f t="shared" si="76"/>
        <v>241</v>
      </c>
      <c r="R356" s="97" t="b">
        <f t="shared" si="77"/>
        <v>0</v>
      </c>
      <c r="S356" s="99" t="str">
        <f t="shared" si="78"/>
        <v>GROWTH</v>
      </c>
      <c r="T356" s="68">
        <v>819</v>
      </c>
      <c r="U356" s="100" t="str">
        <f t="shared" si="79"/>
        <v>May</v>
      </c>
      <c r="V356" s="68">
        <f t="shared" si="80"/>
        <v>819</v>
      </c>
      <c r="W356" s="101">
        <f t="shared" si="81"/>
        <v>57</v>
      </c>
      <c r="X356" s="102" t="b">
        <f t="shared" si="82"/>
        <v>0</v>
      </c>
      <c r="Y356" s="103" t="str">
        <f t="shared" si="83"/>
        <v>GROWTH</v>
      </c>
      <c r="Z356" s="74">
        <v>0</v>
      </c>
      <c r="AA356" s="69"/>
      <c r="AB356" s="69" t="s">
        <v>133</v>
      </c>
      <c r="AC356" s="69" t="s">
        <v>133</v>
      </c>
      <c r="AD356" s="3"/>
      <c r="AE356" s="118">
        <f>IFERROR(INDEX(Last6M_AvgSales_Ref!$B$2:$B$12659,MATCH(D356,Last6M_AvgSales_Ref!$A$2:$A$12659,0)),"")</f>
        <v>1096.5</v>
      </c>
    </row>
    <row r="357" spans="1:31" ht="14.25" customHeight="1">
      <c r="A357" s="69" t="s">
        <v>133</v>
      </c>
      <c r="B357" s="71" t="s">
        <v>51</v>
      </c>
      <c r="C357" s="71" t="s">
        <v>1293</v>
      </c>
      <c r="D357" s="71">
        <v>1000003773</v>
      </c>
      <c r="E357" s="71" t="s">
        <v>1294</v>
      </c>
      <c r="F357" s="73">
        <v>45267</v>
      </c>
      <c r="G357" s="66" t="str">
        <f t="shared" si="70"/>
        <v>Targeted Dealer</v>
      </c>
      <c r="H357" s="66"/>
      <c r="I357" s="67">
        <v>70</v>
      </c>
      <c r="J357" s="67">
        <f t="shared" si="71"/>
        <v>70</v>
      </c>
      <c r="K357" s="68">
        <v>30</v>
      </c>
      <c r="L357" s="68">
        <f t="shared" si="72"/>
        <v>40</v>
      </c>
      <c r="M357" s="68">
        <f t="shared" si="73"/>
        <v>42.857142857142861</v>
      </c>
      <c r="N357" s="96">
        <v>30</v>
      </c>
      <c r="O357" s="97" t="str">
        <f t="shared" si="74"/>
        <v>June</v>
      </c>
      <c r="P357" s="96">
        <f t="shared" si="75"/>
        <v>30</v>
      </c>
      <c r="Q357" s="98">
        <f t="shared" si="76"/>
        <v>0</v>
      </c>
      <c r="R357" s="97" t="b">
        <f t="shared" si="77"/>
        <v>0</v>
      </c>
      <c r="S357" s="99" t="str">
        <f t="shared" si="78"/>
        <v>GROWTH</v>
      </c>
      <c r="T357" s="68">
        <v>0</v>
      </c>
      <c r="U357" s="100" t="str">
        <f t="shared" si="79"/>
        <v>May</v>
      </c>
      <c r="V357" s="68">
        <f t="shared" si="80"/>
        <v>0</v>
      </c>
      <c r="W357" s="101">
        <f t="shared" si="81"/>
        <v>30</v>
      </c>
      <c r="X357" s="102" t="b">
        <f t="shared" si="82"/>
        <v>0</v>
      </c>
      <c r="Y357" s="103" t="b">
        <f t="shared" si="83"/>
        <v>0</v>
      </c>
      <c r="Z357" s="74">
        <v>0</v>
      </c>
      <c r="AA357" s="69"/>
      <c r="AB357" s="69" t="s">
        <v>133</v>
      </c>
      <c r="AC357" s="69" t="s">
        <v>133</v>
      </c>
      <c r="AD357" s="3"/>
      <c r="AE357" s="118">
        <f>IFERROR(INDEX(Last6M_AvgSales_Ref!$B$2:$B$12659,MATCH(D357,Last6M_AvgSales_Ref!$A$2:$A$12659,0)),"")</f>
        <v>124.333333333333</v>
      </c>
    </row>
    <row r="358" spans="1:31" ht="14.25" customHeight="1">
      <c r="A358" s="69" t="s">
        <v>133</v>
      </c>
      <c r="B358" s="71" t="s">
        <v>52</v>
      </c>
      <c r="C358" s="71" t="s">
        <v>246</v>
      </c>
      <c r="D358" s="71">
        <v>1000000577</v>
      </c>
      <c r="E358" s="72" t="s">
        <v>247</v>
      </c>
      <c r="F358" s="73">
        <v>41486</v>
      </c>
      <c r="G358" s="66" t="str">
        <f t="shared" si="70"/>
        <v>Targeted Dealer</v>
      </c>
      <c r="H358" s="66"/>
      <c r="I358" s="67">
        <v>105</v>
      </c>
      <c r="J358" s="67">
        <f t="shared" si="71"/>
        <v>105</v>
      </c>
      <c r="K358" s="68">
        <v>140</v>
      </c>
      <c r="L358" s="68">
        <f t="shared" si="72"/>
        <v>-35</v>
      </c>
      <c r="M358" s="68">
        <f t="shared" si="73"/>
        <v>133.33333333333331</v>
      </c>
      <c r="N358" s="96">
        <v>78</v>
      </c>
      <c r="O358" s="97" t="str">
        <f t="shared" si="74"/>
        <v>June</v>
      </c>
      <c r="P358" s="96">
        <f t="shared" si="75"/>
        <v>78</v>
      </c>
      <c r="Q358" s="98">
        <f t="shared" si="76"/>
        <v>62</v>
      </c>
      <c r="R358" s="97" t="b">
        <f t="shared" si="77"/>
        <v>0</v>
      </c>
      <c r="S358" s="99" t="str">
        <f t="shared" si="78"/>
        <v>GROWTH</v>
      </c>
      <c r="T358" s="68">
        <v>177.5</v>
      </c>
      <c r="U358" s="100" t="str">
        <f t="shared" si="79"/>
        <v>May</v>
      </c>
      <c r="V358" s="68">
        <f t="shared" si="80"/>
        <v>177.5</v>
      </c>
      <c r="W358" s="101">
        <f t="shared" si="81"/>
        <v>-37.5</v>
      </c>
      <c r="X358" s="102" t="b">
        <f t="shared" si="82"/>
        <v>0</v>
      </c>
      <c r="Y358" s="103" t="str">
        <f t="shared" si="83"/>
        <v>GROWTH</v>
      </c>
      <c r="Z358" s="74">
        <v>0</v>
      </c>
      <c r="AA358" s="69"/>
      <c r="AB358" s="69" t="s">
        <v>133</v>
      </c>
      <c r="AC358" s="69" t="s">
        <v>133</v>
      </c>
      <c r="AD358" s="3"/>
      <c r="AE358" s="118">
        <f>IFERROR(INDEX(Last6M_AvgSales_Ref!$B$2:$B$12659,MATCH(D358,Last6M_AvgSales_Ref!$A$2:$A$12659,0)),"")</f>
        <v>144.166666666667</v>
      </c>
    </row>
    <row r="359" spans="1:31" ht="14.25" customHeight="1">
      <c r="A359" s="69" t="s">
        <v>133</v>
      </c>
      <c r="B359" s="71" t="s">
        <v>52</v>
      </c>
      <c r="C359" s="71" t="s">
        <v>1295</v>
      </c>
      <c r="D359" s="71">
        <v>1000000562</v>
      </c>
      <c r="E359" s="72" t="s">
        <v>1296</v>
      </c>
      <c r="F359" s="73">
        <v>41556</v>
      </c>
      <c r="G359" s="66" t="str">
        <f t="shared" si="70"/>
        <v>Targeted Dealer</v>
      </c>
      <c r="H359" s="66"/>
      <c r="I359" s="67">
        <v>30</v>
      </c>
      <c r="J359" s="67">
        <f t="shared" si="71"/>
        <v>30</v>
      </c>
      <c r="K359" s="68">
        <v>0</v>
      </c>
      <c r="L359" s="68">
        <f t="shared" si="72"/>
        <v>30</v>
      </c>
      <c r="M359" s="68">
        <f t="shared" si="73"/>
        <v>0</v>
      </c>
      <c r="N359" s="96">
        <v>0</v>
      </c>
      <c r="O359" s="97" t="str">
        <f t="shared" si="74"/>
        <v>June</v>
      </c>
      <c r="P359" s="96">
        <f t="shared" si="75"/>
        <v>0</v>
      </c>
      <c r="Q359" s="98">
        <f t="shared" si="76"/>
        <v>0</v>
      </c>
      <c r="R359" s="97" t="b">
        <f t="shared" si="77"/>
        <v>0</v>
      </c>
      <c r="S359" s="99" t="b">
        <f t="shared" si="78"/>
        <v>0</v>
      </c>
      <c r="T359" s="68">
        <v>27</v>
      </c>
      <c r="U359" s="100" t="str">
        <f t="shared" si="79"/>
        <v>May</v>
      </c>
      <c r="V359" s="68">
        <f t="shared" si="80"/>
        <v>27</v>
      </c>
      <c r="W359" s="101">
        <f t="shared" si="81"/>
        <v>-27</v>
      </c>
      <c r="X359" s="102" t="b">
        <f t="shared" si="82"/>
        <v>0</v>
      </c>
      <c r="Y359" s="103" t="str">
        <f t="shared" si="83"/>
        <v>GROWTH</v>
      </c>
      <c r="Z359" s="74">
        <v>0</v>
      </c>
      <c r="AA359" s="69"/>
      <c r="AB359" s="69" t="s">
        <v>133</v>
      </c>
      <c r="AC359" s="69" t="s">
        <v>133</v>
      </c>
      <c r="AD359" s="3"/>
      <c r="AE359" s="118">
        <f>IFERROR(INDEX(Last6M_AvgSales_Ref!$B$2:$B$12659,MATCH(D359,Last6M_AvgSales_Ref!$A$2:$A$12659,0)),"")</f>
        <v>31.5</v>
      </c>
    </row>
    <row r="360" spans="1:31" ht="14.25" customHeight="1">
      <c r="A360" s="69" t="s">
        <v>133</v>
      </c>
      <c r="B360" s="71" t="s">
        <v>52</v>
      </c>
      <c r="C360" s="71" t="s">
        <v>1297</v>
      </c>
      <c r="D360" s="71">
        <v>1000000579</v>
      </c>
      <c r="E360" s="72" t="s">
        <v>1298</v>
      </c>
      <c r="F360" s="73">
        <v>41899</v>
      </c>
      <c r="G360" s="66" t="str">
        <f t="shared" si="70"/>
        <v>Targeted Dealer</v>
      </c>
      <c r="H360" s="66"/>
      <c r="I360" s="67">
        <v>4760</v>
      </c>
      <c r="J360" s="67">
        <f t="shared" si="71"/>
        <v>4760</v>
      </c>
      <c r="K360" s="68">
        <v>3592.75</v>
      </c>
      <c r="L360" s="68">
        <f t="shared" si="72"/>
        <v>1167.25</v>
      </c>
      <c r="M360" s="68">
        <f t="shared" si="73"/>
        <v>75.47794117647058</v>
      </c>
      <c r="N360" s="96">
        <v>2503.1</v>
      </c>
      <c r="O360" s="97" t="str">
        <f t="shared" si="74"/>
        <v>June</v>
      </c>
      <c r="P360" s="96">
        <f t="shared" si="75"/>
        <v>2503.1</v>
      </c>
      <c r="Q360" s="98">
        <f t="shared" si="76"/>
        <v>1089.6500000000001</v>
      </c>
      <c r="R360" s="97" t="b">
        <f t="shared" si="77"/>
        <v>0</v>
      </c>
      <c r="S360" s="99" t="str">
        <f t="shared" si="78"/>
        <v>GROWTH</v>
      </c>
      <c r="T360" s="68">
        <v>1470.65</v>
      </c>
      <c r="U360" s="100" t="str">
        <f t="shared" si="79"/>
        <v>May</v>
      </c>
      <c r="V360" s="68">
        <f t="shared" si="80"/>
        <v>1470.65</v>
      </c>
      <c r="W360" s="101">
        <f t="shared" si="81"/>
        <v>2122.1</v>
      </c>
      <c r="X360" s="102" t="b">
        <f t="shared" si="82"/>
        <v>0</v>
      </c>
      <c r="Y360" s="103" t="str">
        <f t="shared" si="83"/>
        <v>GROWTH</v>
      </c>
      <c r="Z360" s="74">
        <v>0</v>
      </c>
      <c r="AA360" s="69"/>
      <c r="AB360" s="69" t="s">
        <v>133</v>
      </c>
      <c r="AC360" s="69" t="s">
        <v>133</v>
      </c>
      <c r="AD360" s="3"/>
      <c r="AE360" s="118">
        <f>IFERROR(INDEX(Last6M_AvgSales_Ref!$B$2:$B$12659,MATCH(D360,Last6M_AvgSales_Ref!$A$2:$A$12659,0)),"")</f>
        <v>6630.8166666666702</v>
      </c>
    </row>
    <row r="361" spans="1:31" ht="14.25" customHeight="1">
      <c r="A361" s="69" t="s">
        <v>133</v>
      </c>
      <c r="B361" s="71" t="s">
        <v>52</v>
      </c>
      <c r="C361" s="71" t="s">
        <v>1299</v>
      </c>
      <c r="D361" s="71">
        <v>1000000558</v>
      </c>
      <c r="E361" s="72" t="s">
        <v>1300</v>
      </c>
      <c r="F361" s="73">
        <v>42966</v>
      </c>
      <c r="G361" s="66" t="str">
        <f t="shared" si="70"/>
        <v>Targeted Dealer</v>
      </c>
      <c r="H361" s="66"/>
      <c r="I361" s="67">
        <v>780</v>
      </c>
      <c r="J361" s="67">
        <f t="shared" si="71"/>
        <v>780</v>
      </c>
      <c r="K361" s="68">
        <v>946</v>
      </c>
      <c r="L361" s="68">
        <f t="shared" si="72"/>
        <v>-166</v>
      </c>
      <c r="M361" s="68">
        <f t="shared" si="73"/>
        <v>121.28205128205128</v>
      </c>
      <c r="N361" s="96">
        <v>469</v>
      </c>
      <c r="O361" s="97" t="str">
        <f t="shared" si="74"/>
        <v>June</v>
      </c>
      <c r="P361" s="96">
        <f t="shared" si="75"/>
        <v>469</v>
      </c>
      <c r="Q361" s="98">
        <f t="shared" si="76"/>
        <v>477</v>
      </c>
      <c r="R361" s="97" t="b">
        <f t="shared" si="77"/>
        <v>0</v>
      </c>
      <c r="S361" s="99" t="str">
        <f t="shared" si="78"/>
        <v>GROWTH</v>
      </c>
      <c r="T361" s="68">
        <v>281</v>
      </c>
      <c r="U361" s="100" t="str">
        <f t="shared" si="79"/>
        <v>May</v>
      </c>
      <c r="V361" s="68">
        <f t="shared" si="80"/>
        <v>281</v>
      </c>
      <c r="W361" s="101">
        <f t="shared" si="81"/>
        <v>665</v>
      </c>
      <c r="X361" s="102" t="b">
        <f t="shared" si="82"/>
        <v>0</v>
      </c>
      <c r="Y361" s="103" t="str">
        <f t="shared" si="83"/>
        <v>GROWTH</v>
      </c>
      <c r="Z361" s="74">
        <v>0</v>
      </c>
      <c r="AA361" s="69"/>
      <c r="AB361" s="69" t="s">
        <v>133</v>
      </c>
      <c r="AC361" s="69" t="s">
        <v>133</v>
      </c>
      <c r="AD361" s="3"/>
      <c r="AE361" s="118">
        <f>IFERROR(INDEX(Last6M_AvgSales_Ref!$B$2:$B$12659,MATCH(D361,Last6M_AvgSales_Ref!$A$2:$A$12659,0)),"")</f>
        <v>906.65833333333296</v>
      </c>
    </row>
    <row r="362" spans="1:31" ht="14.25" customHeight="1">
      <c r="A362" s="69" t="s">
        <v>133</v>
      </c>
      <c r="B362" s="71" t="s">
        <v>52</v>
      </c>
      <c r="C362" s="71" t="s">
        <v>1301</v>
      </c>
      <c r="D362" s="71">
        <v>1000000569</v>
      </c>
      <c r="E362" s="72" t="s">
        <v>1302</v>
      </c>
      <c r="F362" s="73">
        <v>43208</v>
      </c>
      <c r="G362" s="66" t="str">
        <f t="shared" si="70"/>
        <v>Targeted Dealer</v>
      </c>
      <c r="H362" s="66"/>
      <c r="I362" s="67">
        <v>155</v>
      </c>
      <c r="J362" s="67">
        <f t="shared" si="71"/>
        <v>155</v>
      </c>
      <c r="K362" s="68">
        <v>30</v>
      </c>
      <c r="L362" s="68">
        <f t="shared" si="72"/>
        <v>125</v>
      </c>
      <c r="M362" s="68">
        <f t="shared" si="73"/>
        <v>19.35483870967742</v>
      </c>
      <c r="N362" s="96">
        <v>145</v>
      </c>
      <c r="O362" s="97" t="str">
        <f t="shared" si="74"/>
        <v>June</v>
      </c>
      <c r="P362" s="96">
        <f t="shared" si="75"/>
        <v>145</v>
      </c>
      <c r="Q362" s="98">
        <f t="shared" si="76"/>
        <v>-115</v>
      </c>
      <c r="R362" s="97" t="b">
        <f t="shared" si="77"/>
        <v>0</v>
      </c>
      <c r="S362" s="99" t="str">
        <f t="shared" si="78"/>
        <v>GROWTH</v>
      </c>
      <c r="T362" s="68">
        <v>0</v>
      </c>
      <c r="U362" s="100" t="str">
        <f t="shared" si="79"/>
        <v>May</v>
      </c>
      <c r="V362" s="68">
        <f t="shared" si="80"/>
        <v>0</v>
      </c>
      <c r="W362" s="101">
        <f t="shared" si="81"/>
        <v>30</v>
      </c>
      <c r="X362" s="102" t="b">
        <f t="shared" si="82"/>
        <v>0</v>
      </c>
      <c r="Y362" s="103" t="b">
        <f t="shared" si="83"/>
        <v>0</v>
      </c>
      <c r="Z362" s="74">
        <v>0</v>
      </c>
      <c r="AA362" s="69"/>
      <c r="AB362" s="69" t="s">
        <v>133</v>
      </c>
      <c r="AC362" s="69" t="s">
        <v>133</v>
      </c>
      <c r="AD362" s="3"/>
      <c r="AE362" s="118">
        <f>IFERROR(INDEX(Last6M_AvgSales_Ref!$B$2:$B$12659,MATCH(D362,Last6M_AvgSales_Ref!$A$2:$A$12659,0)),"")</f>
        <v>161.5</v>
      </c>
    </row>
    <row r="363" spans="1:31" ht="14.25" customHeight="1">
      <c r="A363" s="69" t="s">
        <v>133</v>
      </c>
      <c r="B363" s="71" t="s">
        <v>52</v>
      </c>
      <c r="C363" s="71" t="s">
        <v>1303</v>
      </c>
      <c r="D363" s="71">
        <v>1000000578</v>
      </c>
      <c r="E363" s="72" t="s">
        <v>1304</v>
      </c>
      <c r="F363" s="73">
        <v>43263</v>
      </c>
      <c r="G363" s="66" t="str">
        <f t="shared" si="70"/>
        <v>Targeted Dealer</v>
      </c>
      <c r="H363" s="66"/>
      <c r="I363" s="67">
        <v>185</v>
      </c>
      <c r="J363" s="67">
        <f t="shared" si="71"/>
        <v>185</v>
      </c>
      <c r="K363" s="68">
        <v>305</v>
      </c>
      <c r="L363" s="68">
        <f t="shared" si="72"/>
        <v>-120</v>
      </c>
      <c r="M363" s="68">
        <f t="shared" si="73"/>
        <v>164.86486486486487</v>
      </c>
      <c r="N363" s="96">
        <v>88</v>
      </c>
      <c r="O363" s="97" t="str">
        <f t="shared" si="74"/>
        <v>June</v>
      </c>
      <c r="P363" s="96">
        <f t="shared" si="75"/>
        <v>88</v>
      </c>
      <c r="Q363" s="98">
        <f t="shared" si="76"/>
        <v>217</v>
      </c>
      <c r="R363" s="97" t="b">
        <f t="shared" si="77"/>
        <v>0</v>
      </c>
      <c r="S363" s="99" t="str">
        <f t="shared" si="78"/>
        <v>GROWTH</v>
      </c>
      <c r="T363" s="68">
        <v>52</v>
      </c>
      <c r="U363" s="100" t="str">
        <f t="shared" si="79"/>
        <v>May</v>
      </c>
      <c r="V363" s="68">
        <f t="shared" si="80"/>
        <v>52</v>
      </c>
      <c r="W363" s="101">
        <f t="shared" si="81"/>
        <v>253</v>
      </c>
      <c r="X363" s="102" t="b">
        <f t="shared" si="82"/>
        <v>0</v>
      </c>
      <c r="Y363" s="103" t="str">
        <f t="shared" si="83"/>
        <v>GROWTH</v>
      </c>
      <c r="Z363" s="74">
        <v>0</v>
      </c>
      <c r="AA363" s="69"/>
      <c r="AB363" s="69" t="s">
        <v>133</v>
      </c>
      <c r="AC363" s="69" t="s">
        <v>133</v>
      </c>
      <c r="AD363" s="3"/>
      <c r="AE363" s="118">
        <f>IFERROR(INDEX(Last6M_AvgSales_Ref!$B$2:$B$12659,MATCH(D363,Last6M_AvgSales_Ref!$A$2:$A$12659,0)),"")</f>
        <v>278.83333333333297</v>
      </c>
    </row>
    <row r="364" spans="1:31" ht="14.25" customHeight="1">
      <c r="A364" s="69" t="s">
        <v>133</v>
      </c>
      <c r="B364" s="71" t="s">
        <v>52</v>
      </c>
      <c r="C364" s="71" t="s">
        <v>1305</v>
      </c>
      <c r="D364" s="71">
        <v>1000000561</v>
      </c>
      <c r="E364" s="72" t="s">
        <v>1306</v>
      </c>
      <c r="F364" s="73">
        <v>43357</v>
      </c>
      <c r="G364" s="66" t="str">
        <f t="shared" si="70"/>
        <v>Targeted Dealer</v>
      </c>
      <c r="H364" s="66"/>
      <c r="I364" s="67">
        <v>125</v>
      </c>
      <c r="J364" s="67">
        <f t="shared" si="71"/>
        <v>125.00000000000001</v>
      </c>
      <c r="K364" s="68">
        <v>155</v>
      </c>
      <c r="L364" s="68">
        <f t="shared" si="72"/>
        <v>-30</v>
      </c>
      <c r="M364" s="68">
        <f t="shared" si="73"/>
        <v>123.99999999999997</v>
      </c>
      <c r="N364" s="96">
        <v>472.2</v>
      </c>
      <c r="O364" s="97" t="str">
        <f t="shared" si="74"/>
        <v>June</v>
      </c>
      <c r="P364" s="96">
        <f t="shared" si="75"/>
        <v>472.2</v>
      </c>
      <c r="Q364" s="98">
        <f t="shared" si="76"/>
        <v>-317.2</v>
      </c>
      <c r="R364" s="97" t="b">
        <f t="shared" si="77"/>
        <v>0</v>
      </c>
      <c r="S364" s="99" t="str">
        <f t="shared" si="78"/>
        <v>GROWTH</v>
      </c>
      <c r="T364" s="68">
        <v>20</v>
      </c>
      <c r="U364" s="100" t="str">
        <f t="shared" si="79"/>
        <v>May</v>
      </c>
      <c r="V364" s="68">
        <f t="shared" si="80"/>
        <v>20</v>
      </c>
      <c r="W364" s="101">
        <f t="shared" si="81"/>
        <v>135</v>
      </c>
      <c r="X364" s="102" t="b">
        <f t="shared" si="82"/>
        <v>0</v>
      </c>
      <c r="Y364" s="103" t="str">
        <f t="shared" si="83"/>
        <v>GROWTH</v>
      </c>
      <c r="Z364" s="74">
        <v>0</v>
      </c>
      <c r="AA364" s="69"/>
      <c r="AB364" s="69" t="s">
        <v>133</v>
      </c>
      <c r="AC364" s="69" t="s">
        <v>133</v>
      </c>
      <c r="AD364" s="3"/>
      <c r="AE364" s="118">
        <f>IFERROR(INDEX(Last6M_AvgSales_Ref!$B$2:$B$12659,MATCH(D364,Last6M_AvgSales_Ref!$A$2:$A$12659,0)),"")</f>
        <v>120.833333333333</v>
      </c>
    </row>
    <row r="365" spans="1:31" ht="14.25" customHeight="1">
      <c r="A365" s="69" t="s">
        <v>133</v>
      </c>
      <c r="B365" s="71" t="s">
        <v>52</v>
      </c>
      <c r="C365" s="71" t="s">
        <v>1307</v>
      </c>
      <c r="D365" s="71">
        <v>1000000573</v>
      </c>
      <c r="E365" s="72" t="s">
        <v>1308</v>
      </c>
      <c r="F365" s="73">
        <v>43357</v>
      </c>
      <c r="G365" s="66" t="str">
        <f t="shared" si="70"/>
        <v>Targeted Dealer</v>
      </c>
      <c r="H365" s="66"/>
      <c r="I365" s="67">
        <v>3380</v>
      </c>
      <c r="J365" s="67">
        <f t="shared" si="71"/>
        <v>3380</v>
      </c>
      <c r="K365" s="68">
        <v>2639.45</v>
      </c>
      <c r="L365" s="68">
        <f t="shared" si="72"/>
        <v>740.55000000000018</v>
      </c>
      <c r="M365" s="68">
        <f t="shared" si="73"/>
        <v>78.09023668639054</v>
      </c>
      <c r="N365" s="96">
        <v>3764.3</v>
      </c>
      <c r="O365" s="97" t="str">
        <f t="shared" si="74"/>
        <v>June</v>
      </c>
      <c r="P365" s="96">
        <f t="shared" si="75"/>
        <v>3764.3</v>
      </c>
      <c r="Q365" s="98">
        <f t="shared" si="76"/>
        <v>-1124.8500000000004</v>
      </c>
      <c r="R365" s="97" t="b">
        <f t="shared" si="77"/>
        <v>0</v>
      </c>
      <c r="S365" s="99" t="str">
        <f t="shared" si="78"/>
        <v>GROWTH</v>
      </c>
      <c r="T365" s="68">
        <v>2384</v>
      </c>
      <c r="U365" s="100" t="str">
        <f t="shared" si="79"/>
        <v>May</v>
      </c>
      <c r="V365" s="68">
        <f t="shared" si="80"/>
        <v>2384</v>
      </c>
      <c r="W365" s="101">
        <f t="shared" si="81"/>
        <v>255.44999999999982</v>
      </c>
      <c r="X365" s="102" t="b">
        <f t="shared" si="82"/>
        <v>0</v>
      </c>
      <c r="Y365" s="103" t="str">
        <f t="shared" si="83"/>
        <v>GROWTH</v>
      </c>
      <c r="Z365" s="74">
        <v>0</v>
      </c>
      <c r="AA365" s="69"/>
      <c r="AB365" s="69" t="s">
        <v>133</v>
      </c>
      <c r="AC365" s="69" t="s">
        <v>133</v>
      </c>
      <c r="AD365" s="3"/>
      <c r="AE365" s="118">
        <f>IFERROR(INDEX(Last6M_AvgSales_Ref!$B$2:$B$12659,MATCH(D365,Last6M_AvgSales_Ref!$A$2:$A$12659,0)),"")</f>
        <v>4298.8333333333303</v>
      </c>
    </row>
    <row r="366" spans="1:31" ht="14.25" customHeight="1">
      <c r="A366" s="69" t="s">
        <v>133</v>
      </c>
      <c r="B366" s="71" t="s">
        <v>52</v>
      </c>
      <c r="C366" s="71" t="s">
        <v>1309</v>
      </c>
      <c r="D366" s="71">
        <v>1000000983</v>
      </c>
      <c r="E366" s="72" t="s">
        <v>1310</v>
      </c>
      <c r="F366" s="73">
        <v>43711</v>
      </c>
      <c r="G366" s="66" t="str">
        <f t="shared" si="70"/>
        <v>Targeted Dealer</v>
      </c>
      <c r="H366" s="66"/>
      <c r="I366" s="67">
        <v>215</v>
      </c>
      <c r="J366" s="67">
        <f t="shared" si="71"/>
        <v>215</v>
      </c>
      <c r="K366" s="68">
        <v>230</v>
      </c>
      <c r="L366" s="68">
        <f t="shared" si="72"/>
        <v>-15</v>
      </c>
      <c r="M366" s="68">
        <f t="shared" si="73"/>
        <v>106.97674418604652</v>
      </c>
      <c r="N366" s="96">
        <v>305.45</v>
      </c>
      <c r="O366" s="97" t="str">
        <f t="shared" si="74"/>
        <v>June</v>
      </c>
      <c r="P366" s="96">
        <f t="shared" si="75"/>
        <v>305.45</v>
      </c>
      <c r="Q366" s="98">
        <f t="shared" si="76"/>
        <v>-75.449999999999989</v>
      </c>
      <c r="R366" s="97" t="b">
        <f t="shared" si="77"/>
        <v>0</v>
      </c>
      <c r="S366" s="99" t="str">
        <f t="shared" si="78"/>
        <v>GROWTH</v>
      </c>
      <c r="T366" s="68">
        <v>80</v>
      </c>
      <c r="U366" s="100" t="str">
        <f t="shared" si="79"/>
        <v>May</v>
      </c>
      <c r="V366" s="68">
        <f t="shared" si="80"/>
        <v>80</v>
      </c>
      <c r="W366" s="101">
        <f t="shared" si="81"/>
        <v>150</v>
      </c>
      <c r="X366" s="102" t="b">
        <f t="shared" si="82"/>
        <v>0</v>
      </c>
      <c r="Y366" s="103" t="str">
        <f t="shared" si="83"/>
        <v>GROWTH</v>
      </c>
      <c r="Z366" s="74">
        <v>0</v>
      </c>
      <c r="AA366" s="69"/>
      <c r="AB366" s="69" t="s">
        <v>133</v>
      </c>
      <c r="AC366" s="69" t="s">
        <v>133</v>
      </c>
      <c r="AD366" s="3"/>
      <c r="AE366" s="118">
        <f>IFERROR(INDEX(Last6M_AvgSales_Ref!$B$2:$B$12659,MATCH(D366,Last6M_AvgSales_Ref!$A$2:$A$12659,0)),"")</f>
        <v>457.96666666666698</v>
      </c>
    </row>
    <row r="367" spans="1:31" ht="14.25" customHeight="1">
      <c r="A367" s="69" t="s">
        <v>133</v>
      </c>
      <c r="B367" s="71" t="s">
        <v>52</v>
      </c>
      <c r="C367" s="71" t="s">
        <v>1311</v>
      </c>
      <c r="D367" s="71">
        <v>1000000969</v>
      </c>
      <c r="E367" s="72" t="s">
        <v>1312</v>
      </c>
      <c r="F367" s="73">
        <v>43819</v>
      </c>
      <c r="G367" s="66" t="str">
        <f t="shared" si="70"/>
        <v>Targeted Dealer</v>
      </c>
      <c r="H367" s="66"/>
      <c r="I367" s="67">
        <v>90</v>
      </c>
      <c r="J367" s="67">
        <f t="shared" si="71"/>
        <v>90</v>
      </c>
      <c r="K367" s="68">
        <v>52</v>
      </c>
      <c r="L367" s="68">
        <f t="shared" si="72"/>
        <v>38</v>
      </c>
      <c r="M367" s="68">
        <f t="shared" si="73"/>
        <v>57.777777777777779</v>
      </c>
      <c r="N367" s="96">
        <v>283</v>
      </c>
      <c r="O367" s="97" t="str">
        <f t="shared" si="74"/>
        <v>June</v>
      </c>
      <c r="P367" s="96">
        <f t="shared" si="75"/>
        <v>283</v>
      </c>
      <c r="Q367" s="98">
        <f t="shared" si="76"/>
        <v>-231</v>
      </c>
      <c r="R367" s="97" t="b">
        <f t="shared" si="77"/>
        <v>0</v>
      </c>
      <c r="S367" s="99" t="str">
        <f t="shared" si="78"/>
        <v>GROWTH</v>
      </c>
      <c r="T367" s="68">
        <v>0</v>
      </c>
      <c r="U367" s="100" t="str">
        <f t="shared" si="79"/>
        <v>May</v>
      </c>
      <c r="V367" s="68">
        <f t="shared" si="80"/>
        <v>0</v>
      </c>
      <c r="W367" s="101">
        <f t="shared" si="81"/>
        <v>52</v>
      </c>
      <c r="X367" s="102" t="b">
        <f t="shared" si="82"/>
        <v>0</v>
      </c>
      <c r="Y367" s="103" t="b">
        <f t="shared" si="83"/>
        <v>0</v>
      </c>
      <c r="Z367" s="74">
        <v>0</v>
      </c>
      <c r="AA367" s="69"/>
      <c r="AB367" s="69" t="s">
        <v>133</v>
      </c>
      <c r="AC367" s="69" t="s">
        <v>133</v>
      </c>
      <c r="AD367" s="3"/>
      <c r="AE367" s="118">
        <f>IFERROR(INDEX(Last6M_AvgSales_Ref!$B$2:$B$12659,MATCH(D367,Last6M_AvgSales_Ref!$A$2:$A$12659,0)),"")</f>
        <v>111</v>
      </c>
    </row>
    <row r="368" spans="1:31" ht="14.25" customHeight="1">
      <c r="A368" s="69" t="s">
        <v>133</v>
      </c>
      <c r="B368" s="71" t="s">
        <v>52</v>
      </c>
      <c r="C368" s="71" t="s">
        <v>1313</v>
      </c>
      <c r="D368" s="71">
        <v>1000000976</v>
      </c>
      <c r="E368" s="72" t="s">
        <v>1314</v>
      </c>
      <c r="F368" s="73">
        <v>44002</v>
      </c>
      <c r="G368" s="66" t="str">
        <f t="shared" si="70"/>
        <v>Targeted Dealer</v>
      </c>
      <c r="H368" s="66"/>
      <c r="I368" s="67">
        <v>110</v>
      </c>
      <c r="J368" s="67">
        <f t="shared" si="71"/>
        <v>110</v>
      </c>
      <c r="K368" s="68">
        <v>0</v>
      </c>
      <c r="L368" s="68">
        <f t="shared" si="72"/>
        <v>110</v>
      </c>
      <c r="M368" s="68">
        <f t="shared" si="73"/>
        <v>0</v>
      </c>
      <c r="N368" s="96">
        <v>0</v>
      </c>
      <c r="O368" s="97" t="str">
        <f t="shared" si="74"/>
        <v>June</v>
      </c>
      <c r="P368" s="96">
        <f t="shared" si="75"/>
        <v>0</v>
      </c>
      <c r="Q368" s="98">
        <f t="shared" si="76"/>
        <v>0</v>
      </c>
      <c r="R368" s="97" t="b">
        <f t="shared" si="77"/>
        <v>0</v>
      </c>
      <c r="S368" s="99" t="b">
        <f t="shared" si="78"/>
        <v>0</v>
      </c>
      <c r="T368" s="68">
        <v>104</v>
      </c>
      <c r="U368" s="100" t="str">
        <f t="shared" si="79"/>
        <v>May</v>
      </c>
      <c r="V368" s="68">
        <f t="shared" si="80"/>
        <v>104</v>
      </c>
      <c r="W368" s="101">
        <f t="shared" si="81"/>
        <v>-104</v>
      </c>
      <c r="X368" s="102" t="b">
        <f t="shared" si="82"/>
        <v>0</v>
      </c>
      <c r="Y368" s="103" t="str">
        <f t="shared" si="83"/>
        <v>GROWTH</v>
      </c>
      <c r="Z368" s="74">
        <v>0</v>
      </c>
      <c r="AA368" s="69"/>
      <c r="AB368" s="69" t="s">
        <v>133</v>
      </c>
      <c r="AC368" s="69" t="s">
        <v>133</v>
      </c>
      <c r="AD368" s="3"/>
      <c r="AE368" s="118">
        <f>IFERROR(INDEX(Last6M_AvgSales_Ref!$B$2:$B$12659,MATCH(D368,Last6M_AvgSales_Ref!$A$2:$A$12659,0)),"")</f>
        <v>76.908333333333303</v>
      </c>
    </row>
    <row r="369" spans="1:31" ht="14.25" customHeight="1">
      <c r="A369" s="69" t="s">
        <v>133</v>
      </c>
      <c r="B369" s="71" t="s">
        <v>52</v>
      </c>
      <c r="C369" s="71" t="s">
        <v>1315</v>
      </c>
      <c r="D369" s="71">
        <v>1000000972</v>
      </c>
      <c r="E369" s="72" t="s">
        <v>1316</v>
      </c>
      <c r="F369" s="73">
        <v>44008</v>
      </c>
      <c r="G369" s="66" t="str">
        <f t="shared" si="70"/>
        <v>Targeted Dealer</v>
      </c>
      <c r="H369" s="66"/>
      <c r="I369" s="67">
        <v>50</v>
      </c>
      <c r="J369" s="67">
        <f t="shared" si="71"/>
        <v>50</v>
      </c>
      <c r="K369" s="68">
        <v>52</v>
      </c>
      <c r="L369" s="68">
        <f t="shared" si="72"/>
        <v>-2</v>
      </c>
      <c r="M369" s="68">
        <f t="shared" si="73"/>
        <v>104</v>
      </c>
      <c r="N369" s="96">
        <v>42</v>
      </c>
      <c r="O369" s="97" t="str">
        <f t="shared" si="74"/>
        <v>June</v>
      </c>
      <c r="P369" s="96">
        <f t="shared" si="75"/>
        <v>42</v>
      </c>
      <c r="Q369" s="98">
        <f t="shared" si="76"/>
        <v>10</v>
      </c>
      <c r="R369" s="97" t="b">
        <f t="shared" si="77"/>
        <v>0</v>
      </c>
      <c r="S369" s="99" t="str">
        <f t="shared" si="78"/>
        <v>GROWTH</v>
      </c>
      <c r="T369" s="68">
        <v>0</v>
      </c>
      <c r="U369" s="100" t="str">
        <f t="shared" si="79"/>
        <v>May</v>
      </c>
      <c r="V369" s="68">
        <f t="shared" si="80"/>
        <v>0</v>
      </c>
      <c r="W369" s="101">
        <f t="shared" si="81"/>
        <v>52</v>
      </c>
      <c r="X369" s="102" t="b">
        <f t="shared" si="82"/>
        <v>0</v>
      </c>
      <c r="Y369" s="103" t="b">
        <f t="shared" si="83"/>
        <v>0</v>
      </c>
      <c r="Z369" s="74">
        <v>0</v>
      </c>
      <c r="AA369" s="69"/>
      <c r="AB369" s="69" t="s">
        <v>133</v>
      </c>
      <c r="AC369" s="69" t="s">
        <v>133</v>
      </c>
      <c r="AD369" s="3"/>
      <c r="AE369" s="118">
        <f>IFERROR(INDEX(Last6M_AvgSales_Ref!$B$2:$B$12659,MATCH(D369,Last6M_AvgSales_Ref!$A$2:$A$12659,0)),"")</f>
        <v>73.55</v>
      </c>
    </row>
    <row r="370" spans="1:31" ht="14.25" customHeight="1">
      <c r="A370" s="69" t="s">
        <v>133</v>
      </c>
      <c r="B370" s="71" t="s">
        <v>52</v>
      </c>
      <c r="C370" s="71" t="s">
        <v>1317</v>
      </c>
      <c r="D370" s="71">
        <v>1000000970</v>
      </c>
      <c r="E370" s="72" t="s">
        <v>1318</v>
      </c>
      <c r="F370" s="73">
        <v>44309</v>
      </c>
      <c r="G370" s="66" t="str">
        <f t="shared" si="70"/>
        <v>Targeted Dealer</v>
      </c>
      <c r="H370" s="66"/>
      <c r="I370" s="67">
        <v>1660</v>
      </c>
      <c r="J370" s="67">
        <f t="shared" si="71"/>
        <v>1660</v>
      </c>
      <c r="K370" s="68">
        <v>1360</v>
      </c>
      <c r="L370" s="68">
        <f t="shared" si="72"/>
        <v>300</v>
      </c>
      <c r="M370" s="68">
        <f t="shared" si="73"/>
        <v>81.92771084337349</v>
      </c>
      <c r="N370" s="96">
        <v>1215.8499999999999</v>
      </c>
      <c r="O370" s="97" t="str">
        <f t="shared" si="74"/>
        <v>June</v>
      </c>
      <c r="P370" s="96">
        <f t="shared" si="75"/>
        <v>1215.8499999999999</v>
      </c>
      <c r="Q370" s="98">
        <f t="shared" si="76"/>
        <v>144.15000000000009</v>
      </c>
      <c r="R370" s="97" t="b">
        <f t="shared" si="77"/>
        <v>0</v>
      </c>
      <c r="S370" s="99" t="str">
        <f t="shared" si="78"/>
        <v>GROWTH</v>
      </c>
      <c r="T370" s="68">
        <v>85</v>
      </c>
      <c r="U370" s="100" t="str">
        <f t="shared" si="79"/>
        <v>May</v>
      </c>
      <c r="V370" s="68">
        <f t="shared" si="80"/>
        <v>85</v>
      </c>
      <c r="W370" s="101">
        <f t="shared" si="81"/>
        <v>1275</v>
      </c>
      <c r="X370" s="102" t="b">
        <f t="shared" si="82"/>
        <v>0</v>
      </c>
      <c r="Y370" s="103" t="str">
        <f t="shared" si="83"/>
        <v>GROWTH</v>
      </c>
      <c r="Z370" s="74">
        <v>0</v>
      </c>
      <c r="AA370" s="69"/>
      <c r="AB370" s="69" t="s">
        <v>133</v>
      </c>
      <c r="AC370" s="69" t="s">
        <v>133</v>
      </c>
      <c r="AD370" s="3"/>
      <c r="AE370" s="118">
        <f>IFERROR(INDEX(Last6M_AvgSales_Ref!$B$2:$B$12659,MATCH(D370,Last6M_AvgSales_Ref!$A$2:$A$12659,0)),"")</f>
        <v>1996.56666666667</v>
      </c>
    </row>
    <row r="371" spans="1:31" ht="14.25" customHeight="1">
      <c r="A371" s="69" t="s">
        <v>133</v>
      </c>
      <c r="B371" s="71" t="s">
        <v>52</v>
      </c>
      <c r="C371" s="71" t="s">
        <v>1319</v>
      </c>
      <c r="D371" s="71">
        <v>1000000975</v>
      </c>
      <c r="E371" s="72" t="s">
        <v>1320</v>
      </c>
      <c r="F371" s="73">
        <v>44474</v>
      </c>
      <c r="G371" s="66" t="str">
        <f t="shared" si="70"/>
        <v>Targeted Dealer</v>
      </c>
      <c r="H371" s="66"/>
      <c r="I371" s="67">
        <v>135</v>
      </c>
      <c r="J371" s="67">
        <f t="shared" si="71"/>
        <v>135</v>
      </c>
      <c r="K371" s="68">
        <v>0</v>
      </c>
      <c r="L371" s="68">
        <f t="shared" si="72"/>
        <v>135</v>
      </c>
      <c r="M371" s="68">
        <f t="shared" si="73"/>
        <v>0</v>
      </c>
      <c r="N371" s="96">
        <v>0</v>
      </c>
      <c r="O371" s="97" t="str">
        <f t="shared" si="74"/>
        <v>June</v>
      </c>
      <c r="P371" s="96">
        <f t="shared" si="75"/>
        <v>0</v>
      </c>
      <c r="Q371" s="98">
        <f t="shared" si="76"/>
        <v>0</v>
      </c>
      <c r="R371" s="97" t="b">
        <f t="shared" si="77"/>
        <v>0</v>
      </c>
      <c r="S371" s="99" t="b">
        <f t="shared" si="78"/>
        <v>0</v>
      </c>
      <c r="T371" s="68">
        <v>60</v>
      </c>
      <c r="U371" s="100" t="str">
        <f t="shared" si="79"/>
        <v>May</v>
      </c>
      <c r="V371" s="68">
        <f t="shared" si="80"/>
        <v>60</v>
      </c>
      <c r="W371" s="101">
        <f t="shared" si="81"/>
        <v>-60</v>
      </c>
      <c r="X371" s="102" t="b">
        <f t="shared" si="82"/>
        <v>0</v>
      </c>
      <c r="Y371" s="103" t="str">
        <f t="shared" si="83"/>
        <v>GROWTH</v>
      </c>
      <c r="Z371" s="74">
        <v>0</v>
      </c>
      <c r="AA371" s="69"/>
      <c r="AB371" s="69" t="s">
        <v>133</v>
      </c>
      <c r="AC371" s="69" t="s">
        <v>133</v>
      </c>
      <c r="AD371" s="3"/>
      <c r="AE371" s="118">
        <f>IFERROR(INDEX(Last6M_AvgSales_Ref!$B$2:$B$12659,MATCH(D371,Last6M_AvgSales_Ref!$A$2:$A$12659,0)),"")</f>
        <v>182.125</v>
      </c>
    </row>
    <row r="372" spans="1:31" ht="14.25" customHeight="1">
      <c r="A372" s="69" t="s">
        <v>133</v>
      </c>
      <c r="B372" s="71" t="s">
        <v>52</v>
      </c>
      <c r="C372" s="71" t="s">
        <v>1321</v>
      </c>
      <c r="D372" s="71">
        <v>1000002823</v>
      </c>
      <c r="E372" s="72" t="s">
        <v>1322</v>
      </c>
      <c r="F372" s="73">
        <v>44740</v>
      </c>
      <c r="G372" s="66" t="str">
        <f t="shared" si="70"/>
        <v>Targeted Dealer</v>
      </c>
      <c r="H372" s="66"/>
      <c r="I372" s="67">
        <v>50</v>
      </c>
      <c r="J372" s="67">
        <f t="shared" si="71"/>
        <v>50</v>
      </c>
      <c r="K372" s="68">
        <v>0</v>
      </c>
      <c r="L372" s="68">
        <f t="shared" si="72"/>
        <v>50</v>
      </c>
      <c r="M372" s="68">
        <f t="shared" si="73"/>
        <v>0</v>
      </c>
      <c r="N372" s="96">
        <v>0</v>
      </c>
      <c r="O372" s="97" t="str">
        <f t="shared" si="74"/>
        <v>June</v>
      </c>
      <c r="P372" s="96">
        <f t="shared" si="75"/>
        <v>0</v>
      </c>
      <c r="Q372" s="98">
        <f t="shared" si="76"/>
        <v>0</v>
      </c>
      <c r="R372" s="97" t="b">
        <f t="shared" si="77"/>
        <v>0</v>
      </c>
      <c r="S372" s="99" t="b">
        <f t="shared" si="78"/>
        <v>0</v>
      </c>
      <c r="T372" s="68">
        <v>0</v>
      </c>
      <c r="U372" s="100" t="str">
        <f t="shared" si="79"/>
        <v>May</v>
      </c>
      <c r="V372" s="68">
        <f t="shared" si="80"/>
        <v>0</v>
      </c>
      <c r="W372" s="101">
        <f t="shared" si="81"/>
        <v>0</v>
      </c>
      <c r="X372" s="102" t="b">
        <f t="shared" si="82"/>
        <v>0</v>
      </c>
      <c r="Y372" s="103" t="b">
        <f t="shared" si="83"/>
        <v>0</v>
      </c>
      <c r="Z372" s="74">
        <v>0</v>
      </c>
      <c r="AA372" s="69"/>
      <c r="AB372" s="69" t="s">
        <v>133</v>
      </c>
      <c r="AC372" s="69" t="s">
        <v>133</v>
      </c>
      <c r="AD372" s="3"/>
      <c r="AE372" s="118">
        <f>IFERROR(INDEX(Last6M_AvgSales_Ref!$B$2:$B$12659,MATCH(D372,Last6M_AvgSales_Ref!$A$2:$A$12659,0)),"")</f>
        <v>102.583333333333</v>
      </c>
    </row>
    <row r="373" spans="1:31" ht="14.25" customHeight="1">
      <c r="A373" s="69" t="s">
        <v>133</v>
      </c>
      <c r="B373" s="71" t="s">
        <v>52</v>
      </c>
      <c r="C373" s="71" t="s">
        <v>1323</v>
      </c>
      <c r="D373" s="71">
        <v>1000003188</v>
      </c>
      <c r="E373" s="71" t="s">
        <v>1324</v>
      </c>
      <c r="F373" s="73">
        <v>44923</v>
      </c>
      <c r="G373" s="66" t="str">
        <f t="shared" si="70"/>
        <v>Targeted Dealer</v>
      </c>
      <c r="H373" s="66"/>
      <c r="I373" s="67">
        <v>30</v>
      </c>
      <c r="J373" s="67">
        <f t="shared" si="71"/>
        <v>30</v>
      </c>
      <c r="K373" s="68">
        <v>20</v>
      </c>
      <c r="L373" s="68">
        <f t="shared" si="72"/>
        <v>10</v>
      </c>
      <c r="M373" s="68">
        <f t="shared" si="73"/>
        <v>66.666666666666671</v>
      </c>
      <c r="N373" s="96">
        <v>0</v>
      </c>
      <c r="O373" s="97" t="str">
        <f t="shared" si="74"/>
        <v>June</v>
      </c>
      <c r="P373" s="96">
        <f t="shared" si="75"/>
        <v>0</v>
      </c>
      <c r="Q373" s="98">
        <f t="shared" si="76"/>
        <v>20</v>
      </c>
      <c r="R373" s="97" t="b">
        <f t="shared" si="77"/>
        <v>0</v>
      </c>
      <c r="S373" s="99" t="b">
        <f t="shared" si="78"/>
        <v>0</v>
      </c>
      <c r="T373" s="68">
        <v>25</v>
      </c>
      <c r="U373" s="100" t="str">
        <f t="shared" si="79"/>
        <v>May</v>
      </c>
      <c r="V373" s="68">
        <f t="shared" si="80"/>
        <v>25</v>
      </c>
      <c r="W373" s="101">
        <f t="shared" si="81"/>
        <v>-5</v>
      </c>
      <c r="X373" s="102" t="b">
        <f t="shared" si="82"/>
        <v>0</v>
      </c>
      <c r="Y373" s="103" t="str">
        <f t="shared" si="83"/>
        <v>GROWTH</v>
      </c>
      <c r="Z373" s="74">
        <v>0</v>
      </c>
      <c r="AA373" s="69"/>
      <c r="AB373" s="69" t="s">
        <v>133</v>
      </c>
      <c r="AC373" s="69" t="s">
        <v>133</v>
      </c>
      <c r="AD373" s="3"/>
      <c r="AE373" s="118">
        <f>IFERROR(INDEX(Last6M_AvgSales_Ref!$B$2:$B$12659,MATCH(D373,Last6M_AvgSales_Ref!$A$2:$A$12659,0)),"")</f>
        <v>10.5</v>
      </c>
    </row>
    <row r="374" spans="1:31" ht="14.25" customHeight="1">
      <c r="A374" s="69" t="s">
        <v>133</v>
      </c>
      <c r="B374" s="71" t="s">
        <v>52</v>
      </c>
      <c r="C374" s="71" t="s">
        <v>1325</v>
      </c>
      <c r="D374" s="71">
        <v>1000003192</v>
      </c>
      <c r="E374" s="71" t="s">
        <v>1326</v>
      </c>
      <c r="F374" s="73">
        <v>44924</v>
      </c>
      <c r="G374" s="66" t="str">
        <f t="shared" si="70"/>
        <v>Targeted Dealer</v>
      </c>
      <c r="H374" s="66"/>
      <c r="I374" s="67">
        <v>105</v>
      </c>
      <c r="J374" s="67">
        <f t="shared" si="71"/>
        <v>105</v>
      </c>
      <c r="K374" s="68">
        <v>73</v>
      </c>
      <c r="L374" s="68">
        <f t="shared" si="72"/>
        <v>32</v>
      </c>
      <c r="M374" s="68">
        <f t="shared" si="73"/>
        <v>69.523809523809518</v>
      </c>
      <c r="N374" s="96">
        <v>35</v>
      </c>
      <c r="O374" s="97" t="str">
        <f t="shared" si="74"/>
        <v>June</v>
      </c>
      <c r="P374" s="96">
        <f t="shared" si="75"/>
        <v>35</v>
      </c>
      <c r="Q374" s="98">
        <f t="shared" si="76"/>
        <v>38</v>
      </c>
      <c r="R374" s="97" t="b">
        <f t="shared" si="77"/>
        <v>0</v>
      </c>
      <c r="S374" s="99" t="str">
        <f t="shared" si="78"/>
        <v>GROWTH</v>
      </c>
      <c r="T374" s="68">
        <v>70</v>
      </c>
      <c r="U374" s="100" t="str">
        <f t="shared" si="79"/>
        <v>May</v>
      </c>
      <c r="V374" s="68">
        <f t="shared" si="80"/>
        <v>70</v>
      </c>
      <c r="W374" s="101">
        <f t="shared" si="81"/>
        <v>3</v>
      </c>
      <c r="X374" s="102" t="b">
        <f t="shared" si="82"/>
        <v>0</v>
      </c>
      <c r="Y374" s="103" t="str">
        <f t="shared" si="83"/>
        <v>GROWTH</v>
      </c>
      <c r="Z374" s="74">
        <v>0</v>
      </c>
      <c r="AA374" s="69"/>
      <c r="AB374" s="69" t="s">
        <v>133</v>
      </c>
      <c r="AC374" s="69" t="s">
        <v>133</v>
      </c>
      <c r="AD374" s="3"/>
      <c r="AE374" s="118">
        <f>IFERROR(INDEX(Last6M_AvgSales_Ref!$B$2:$B$12659,MATCH(D374,Last6M_AvgSales_Ref!$A$2:$A$12659,0)),"")</f>
        <v>152.583333333333</v>
      </c>
    </row>
    <row r="375" spans="1:31" ht="14.25" customHeight="1">
      <c r="A375" s="69" t="s">
        <v>133</v>
      </c>
      <c r="B375" s="71" t="s">
        <v>52</v>
      </c>
      <c r="C375" s="71" t="s">
        <v>1327</v>
      </c>
      <c r="D375" s="71">
        <v>1000003203</v>
      </c>
      <c r="E375" s="71" t="s">
        <v>1328</v>
      </c>
      <c r="F375" s="73">
        <v>44926</v>
      </c>
      <c r="G375" s="66" t="str">
        <f t="shared" si="70"/>
        <v>Targeted Dealer</v>
      </c>
      <c r="H375" s="66"/>
      <c r="I375" s="67">
        <v>155</v>
      </c>
      <c r="J375" s="67">
        <f t="shared" si="71"/>
        <v>155</v>
      </c>
      <c r="K375" s="68">
        <v>22</v>
      </c>
      <c r="L375" s="68">
        <f t="shared" si="72"/>
        <v>133</v>
      </c>
      <c r="M375" s="68">
        <f t="shared" si="73"/>
        <v>14.193548387096774</v>
      </c>
      <c r="N375" s="96">
        <v>0</v>
      </c>
      <c r="O375" s="97" t="str">
        <f t="shared" si="74"/>
        <v>June</v>
      </c>
      <c r="P375" s="96">
        <f t="shared" si="75"/>
        <v>0</v>
      </c>
      <c r="Q375" s="98">
        <f t="shared" si="76"/>
        <v>22</v>
      </c>
      <c r="R375" s="97" t="b">
        <f t="shared" si="77"/>
        <v>0</v>
      </c>
      <c r="S375" s="99" t="b">
        <f t="shared" si="78"/>
        <v>0</v>
      </c>
      <c r="T375" s="68">
        <v>120</v>
      </c>
      <c r="U375" s="100" t="str">
        <f t="shared" si="79"/>
        <v>May</v>
      </c>
      <c r="V375" s="68">
        <f t="shared" si="80"/>
        <v>120</v>
      </c>
      <c r="W375" s="101">
        <f t="shared" si="81"/>
        <v>-98</v>
      </c>
      <c r="X375" s="102" t="b">
        <f t="shared" si="82"/>
        <v>0</v>
      </c>
      <c r="Y375" s="103" t="str">
        <f t="shared" si="83"/>
        <v>GROWTH</v>
      </c>
      <c r="Z375" s="74">
        <v>0</v>
      </c>
      <c r="AA375" s="69"/>
      <c r="AB375" s="69" t="s">
        <v>133</v>
      </c>
      <c r="AC375" s="69" t="s">
        <v>133</v>
      </c>
      <c r="AD375" s="3"/>
      <c r="AE375" s="118">
        <f>IFERROR(INDEX(Last6M_AvgSales_Ref!$B$2:$B$12659,MATCH(D375,Last6M_AvgSales_Ref!$A$2:$A$12659,0)),"")</f>
        <v>241.666666666667</v>
      </c>
    </row>
    <row r="376" spans="1:31" ht="14.25" customHeight="1">
      <c r="A376" s="69" t="s">
        <v>133</v>
      </c>
      <c r="B376" s="71" t="s">
        <v>52</v>
      </c>
      <c r="C376" s="71" t="s">
        <v>1329</v>
      </c>
      <c r="D376" s="71">
        <v>1000003386</v>
      </c>
      <c r="E376" s="71" t="s">
        <v>1330</v>
      </c>
      <c r="F376" s="73">
        <v>44983</v>
      </c>
      <c r="G376" s="66" t="str">
        <f t="shared" si="70"/>
        <v>Targeted Dealer</v>
      </c>
      <c r="H376" s="66"/>
      <c r="I376" s="67">
        <v>60</v>
      </c>
      <c r="J376" s="67">
        <f t="shared" si="71"/>
        <v>60</v>
      </c>
      <c r="K376" s="68">
        <v>35</v>
      </c>
      <c r="L376" s="68">
        <f t="shared" si="72"/>
        <v>25</v>
      </c>
      <c r="M376" s="68">
        <f t="shared" si="73"/>
        <v>58.333333333333336</v>
      </c>
      <c r="N376" s="96">
        <v>45</v>
      </c>
      <c r="O376" s="97" t="str">
        <f t="shared" si="74"/>
        <v>June</v>
      </c>
      <c r="P376" s="96">
        <f t="shared" si="75"/>
        <v>45</v>
      </c>
      <c r="Q376" s="98">
        <f t="shared" si="76"/>
        <v>-10</v>
      </c>
      <c r="R376" s="97" t="b">
        <f t="shared" si="77"/>
        <v>0</v>
      </c>
      <c r="S376" s="99" t="str">
        <f t="shared" si="78"/>
        <v>GROWTH</v>
      </c>
      <c r="T376" s="68">
        <v>56</v>
      </c>
      <c r="U376" s="100" t="str">
        <f t="shared" si="79"/>
        <v>May</v>
      </c>
      <c r="V376" s="68">
        <f t="shared" si="80"/>
        <v>56</v>
      </c>
      <c r="W376" s="101">
        <f t="shared" si="81"/>
        <v>-21</v>
      </c>
      <c r="X376" s="102" t="b">
        <f t="shared" si="82"/>
        <v>0</v>
      </c>
      <c r="Y376" s="103" t="str">
        <f t="shared" si="83"/>
        <v>GROWTH</v>
      </c>
      <c r="Z376" s="74">
        <v>0</v>
      </c>
      <c r="AA376" s="69"/>
      <c r="AB376" s="69" t="s">
        <v>133</v>
      </c>
      <c r="AC376" s="69" t="s">
        <v>133</v>
      </c>
      <c r="AD376" s="3"/>
      <c r="AE376" s="118">
        <f>IFERROR(INDEX(Last6M_AvgSales_Ref!$B$2:$B$12659,MATCH(D376,Last6M_AvgSales_Ref!$A$2:$A$12659,0)),"")</f>
        <v>87</v>
      </c>
    </row>
    <row r="377" spans="1:31" ht="14.25" customHeight="1">
      <c r="A377" s="69" t="s">
        <v>133</v>
      </c>
      <c r="B377" s="71" t="s">
        <v>52</v>
      </c>
      <c r="C377" s="71" t="s">
        <v>1331</v>
      </c>
      <c r="D377" s="71">
        <v>1000003785</v>
      </c>
      <c r="E377" s="71" t="s">
        <v>1332</v>
      </c>
      <c r="F377" s="73">
        <v>45273</v>
      </c>
      <c r="G377" s="66" t="str">
        <f t="shared" si="70"/>
        <v>Targeted Dealer</v>
      </c>
      <c r="H377" s="66"/>
      <c r="I377" s="67">
        <v>850</v>
      </c>
      <c r="J377" s="67">
        <f t="shared" si="71"/>
        <v>850</v>
      </c>
      <c r="K377" s="68">
        <v>1274</v>
      </c>
      <c r="L377" s="68">
        <f t="shared" si="72"/>
        <v>-424</v>
      </c>
      <c r="M377" s="68">
        <f t="shared" si="73"/>
        <v>149.88235294117646</v>
      </c>
      <c r="N377" s="96">
        <v>707.75</v>
      </c>
      <c r="O377" s="97" t="str">
        <f t="shared" si="74"/>
        <v>June</v>
      </c>
      <c r="P377" s="96">
        <f t="shared" si="75"/>
        <v>707.75</v>
      </c>
      <c r="Q377" s="98">
        <f t="shared" si="76"/>
        <v>566.25</v>
      </c>
      <c r="R377" s="97" t="b">
        <f t="shared" si="77"/>
        <v>0</v>
      </c>
      <c r="S377" s="99" t="str">
        <f t="shared" si="78"/>
        <v>GROWTH</v>
      </c>
      <c r="T377" s="68">
        <v>518</v>
      </c>
      <c r="U377" s="100" t="str">
        <f t="shared" si="79"/>
        <v>May</v>
      </c>
      <c r="V377" s="68">
        <f t="shared" si="80"/>
        <v>518</v>
      </c>
      <c r="W377" s="101">
        <f t="shared" si="81"/>
        <v>756</v>
      </c>
      <c r="X377" s="102" t="b">
        <f t="shared" si="82"/>
        <v>0</v>
      </c>
      <c r="Y377" s="103" t="str">
        <f t="shared" si="83"/>
        <v>GROWTH</v>
      </c>
      <c r="Z377" s="74">
        <v>0</v>
      </c>
      <c r="AA377" s="69"/>
      <c r="AB377" s="69" t="s">
        <v>133</v>
      </c>
      <c r="AC377" s="69" t="s">
        <v>133</v>
      </c>
      <c r="AD377" s="3"/>
      <c r="AE377" s="118">
        <f>IFERROR(INDEX(Last6M_AvgSales_Ref!$B$2:$B$12659,MATCH(D377,Last6M_AvgSales_Ref!$A$2:$A$12659,0)),"")</f>
        <v>1520.7750000000001</v>
      </c>
    </row>
    <row r="378" spans="1:31" ht="14.25" customHeight="1">
      <c r="A378" s="69" t="s">
        <v>133</v>
      </c>
      <c r="B378" s="71" t="s">
        <v>52</v>
      </c>
      <c r="C378" s="71" t="s">
        <v>1333</v>
      </c>
      <c r="D378" s="76">
        <v>1000003822</v>
      </c>
      <c r="E378" s="76" t="s">
        <v>1334</v>
      </c>
      <c r="F378" s="77">
        <v>45310</v>
      </c>
      <c r="G378" s="66" t="str">
        <f t="shared" si="70"/>
        <v>Targeted Dealer</v>
      </c>
      <c r="H378" s="66"/>
      <c r="I378" s="67">
        <v>185</v>
      </c>
      <c r="J378" s="67">
        <f t="shared" si="71"/>
        <v>185</v>
      </c>
      <c r="K378" s="68">
        <v>63</v>
      </c>
      <c r="L378" s="68">
        <f t="shared" si="72"/>
        <v>122</v>
      </c>
      <c r="M378" s="68">
        <f t="shared" si="73"/>
        <v>34.054054054054049</v>
      </c>
      <c r="N378" s="96">
        <v>30</v>
      </c>
      <c r="O378" s="97" t="str">
        <f t="shared" si="74"/>
        <v>June</v>
      </c>
      <c r="P378" s="96">
        <f t="shared" si="75"/>
        <v>30</v>
      </c>
      <c r="Q378" s="98">
        <f t="shared" si="76"/>
        <v>33</v>
      </c>
      <c r="R378" s="97" t="b">
        <f t="shared" si="77"/>
        <v>0</v>
      </c>
      <c r="S378" s="99" t="str">
        <f t="shared" si="78"/>
        <v>GROWTH</v>
      </c>
      <c r="T378" s="68">
        <v>172</v>
      </c>
      <c r="U378" s="100" t="str">
        <f t="shared" si="79"/>
        <v>May</v>
      </c>
      <c r="V378" s="68">
        <f t="shared" si="80"/>
        <v>172</v>
      </c>
      <c r="W378" s="101">
        <f t="shared" si="81"/>
        <v>-109</v>
      </c>
      <c r="X378" s="102" t="b">
        <f t="shared" si="82"/>
        <v>0</v>
      </c>
      <c r="Y378" s="103" t="str">
        <f t="shared" si="83"/>
        <v>GROWTH</v>
      </c>
      <c r="Z378" s="74">
        <v>0</v>
      </c>
      <c r="AA378" s="69"/>
      <c r="AB378" s="69" t="s">
        <v>133</v>
      </c>
      <c r="AC378" s="69" t="s">
        <v>133</v>
      </c>
      <c r="AD378" s="3"/>
      <c r="AE378" s="118">
        <f>IFERROR(INDEX(Last6M_AvgSales_Ref!$B$2:$B$12659,MATCH(D378,Last6M_AvgSales_Ref!$A$2:$A$12659,0)),"")</f>
        <v>74</v>
      </c>
    </row>
    <row r="379" spans="1:31" ht="14.25" customHeight="1">
      <c r="A379" s="74" t="s">
        <v>133</v>
      </c>
      <c r="B379" s="78" t="s">
        <v>52</v>
      </c>
      <c r="C379" s="78" t="s">
        <v>1335</v>
      </c>
      <c r="D379" s="78">
        <v>1000003908</v>
      </c>
      <c r="E379" s="78" t="s">
        <v>1336</v>
      </c>
      <c r="F379" s="73">
        <v>45392</v>
      </c>
      <c r="G379" s="66" t="str">
        <f t="shared" si="70"/>
        <v>Targeted Dealer</v>
      </c>
      <c r="H379" s="66"/>
      <c r="I379" s="67">
        <v>110</v>
      </c>
      <c r="J379" s="67">
        <f t="shared" si="71"/>
        <v>110</v>
      </c>
      <c r="K379" s="68">
        <v>208</v>
      </c>
      <c r="L379" s="68">
        <f t="shared" si="72"/>
        <v>-98</v>
      </c>
      <c r="M379" s="68">
        <f t="shared" si="73"/>
        <v>189.09090909090907</v>
      </c>
      <c r="N379" s="96">
        <v>0</v>
      </c>
      <c r="O379" s="97" t="str">
        <f t="shared" si="74"/>
        <v>June</v>
      </c>
      <c r="P379" s="96">
        <f t="shared" si="75"/>
        <v>0</v>
      </c>
      <c r="Q379" s="98">
        <f t="shared" si="76"/>
        <v>208</v>
      </c>
      <c r="R379" s="97" t="b">
        <f t="shared" si="77"/>
        <v>0</v>
      </c>
      <c r="S379" s="99" t="b">
        <f t="shared" si="78"/>
        <v>0</v>
      </c>
      <c r="T379" s="68">
        <v>110</v>
      </c>
      <c r="U379" s="100" t="str">
        <f t="shared" si="79"/>
        <v>May</v>
      </c>
      <c r="V379" s="68">
        <f t="shared" si="80"/>
        <v>110</v>
      </c>
      <c r="W379" s="101">
        <f t="shared" si="81"/>
        <v>98</v>
      </c>
      <c r="X379" s="102" t="b">
        <f t="shared" si="82"/>
        <v>0</v>
      </c>
      <c r="Y379" s="103" t="str">
        <f t="shared" si="83"/>
        <v>GROWTH</v>
      </c>
      <c r="Z379" s="74">
        <v>0</v>
      </c>
      <c r="AA379" s="69"/>
      <c r="AB379" s="69" t="s">
        <v>133</v>
      </c>
      <c r="AC379" s="74" t="s">
        <v>133</v>
      </c>
      <c r="AD379" s="3"/>
      <c r="AE379" s="118">
        <f>IFERROR(INDEX(Last6M_AvgSales_Ref!$B$2:$B$12659,MATCH(D379,Last6M_AvgSales_Ref!$A$2:$A$12659,0)),"")</f>
        <v>422.566666666667</v>
      </c>
    </row>
    <row r="380" spans="1:31" ht="14.25" customHeight="1">
      <c r="A380" s="74" t="s">
        <v>133</v>
      </c>
      <c r="B380" s="78" t="s">
        <v>52</v>
      </c>
      <c r="C380" s="78" t="s">
        <v>1337</v>
      </c>
      <c r="D380" s="78">
        <v>1000003935</v>
      </c>
      <c r="E380" s="78" t="s">
        <v>1338</v>
      </c>
      <c r="F380" s="73">
        <v>45412</v>
      </c>
      <c r="G380" s="66" t="str">
        <f t="shared" si="70"/>
        <v>Targeted Dealer</v>
      </c>
      <c r="H380" s="66"/>
      <c r="I380" s="67">
        <v>240</v>
      </c>
      <c r="J380" s="67">
        <f t="shared" si="71"/>
        <v>240</v>
      </c>
      <c r="K380" s="68">
        <v>104</v>
      </c>
      <c r="L380" s="68">
        <f t="shared" si="72"/>
        <v>136</v>
      </c>
      <c r="M380" s="68">
        <f t="shared" si="73"/>
        <v>43.333333333333336</v>
      </c>
      <c r="N380" s="96">
        <v>73</v>
      </c>
      <c r="O380" s="97" t="str">
        <f t="shared" si="74"/>
        <v>June</v>
      </c>
      <c r="P380" s="96">
        <f t="shared" si="75"/>
        <v>73</v>
      </c>
      <c r="Q380" s="98">
        <f t="shared" si="76"/>
        <v>31</v>
      </c>
      <c r="R380" s="97" t="b">
        <f t="shared" si="77"/>
        <v>0</v>
      </c>
      <c r="S380" s="99" t="str">
        <f t="shared" si="78"/>
        <v>GROWTH</v>
      </c>
      <c r="T380" s="68">
        <v>219</v>
      </c>
      <c r="U380" s="100" t="str">
        <f t="shared" si="79"/>
        <v>May</v>
      </c>
      <c r="V380" s="68">
        <f t="shared" si="80"/>
        <v>219</v>
      </c>
      <c r="W380" s="101">
        <f t="shared" si="81"/>
        <v>-115</v>
      </c>
      <c r="X380" s="102" t="b">
        <f t="shared" si="82"/>
        <v>0</v>
      </c>
      <c r="Y380" s="103" t="str">
        <f t="shared" si="83"/>
        <v>GROWTH</v>
      </c>
      <c r="Z380" s="74">
        <v>0</v>
      </c>
      <c r="AA380" s="69"/>
      <c r="AB380" s="69" t="s">
        <v>133</v>
      </c>
      <c r="AC380" s="74" t="s">
        <v>133</v>
      </c>
      <c r="AD380" s="3"/>
      <c r="AE380" s="118">
        <f>IFERROR(INDEX(Last6M_AvgSales_Ref!$B$2:$B$12659,MATCH(D380,Last6M_AvgSales_Ref!$A$2:$A$12659,0)),"")</f>
        <v>174.1</v>
      </c>
    </row>
    <row r="381" spans="1:31" ht="14.25" customHeight="1">
      <c r="A381" s="74" t="s">
        <v>133</v>
      </c>
      <c r="B381" s="78" t="s">
        <v>52</v>
      </c>
      <c r="C381" s="78" t="s">
        <v>1339</v>
      </c>
      <c r="D381" s="78">
        <v>1000004104</v>
      </c>
      <c r="E381" s="78" t="s">
        <v>1340</v>
      </c>
      <c r="F381" s="73">
        <v>45534</v>
      </c>
      <c r="G381" s="66" t="str">
        <f t="shared" si="70"/>
        <v>-</v>
      </c>
      <c r="H381" s="66"/>
      <c r="I381" s="67">
        <v>0</v>
      </c>
      <c r="J381" s="67">
        <f t="shared" si="71"/>
        <v>0</v>
      </c>
      <c r="K381" s="68">
        <v>0</v>
      </c>
      <c r="L381" s="68">
        <f t="shared" si="72"/>
        <v>0</v>
      </c>
      <c r="M381" s="68" t="str">
        <f t="shared" si="73"/>
        <v>-</v>
      </c>
      <c r="N381" s="96">
        <v>0</v>
      </c>
      <c r="O381" s="97" t="str">
        <f t="shared" si="74"/>
        <v>June</v>
      </c>
      <c r="P381" s="96">
        <f t="shared" si="75"/>
        <v>0</v>
      </c>
      <c r="Q381" s="98">
        <f t="shared" si="76"/>
        <v>0</v>
      </c>
      <c r="R381" s="97" t="b">
        <f t="shared" si="77"/>
        <v>0</v>
      </c>
      <c r="S381" s="99" t="b">
        <f t="shared" si="78"/>
        <v>0</v>
      </c>
      <c r="T381" s="68">
        <v>0</v>
      </c>
      <c r="U381" s="100" t="str">
        <f t="shared" si="79"/>
        <v>May</v>
      </c>
      <c r="V381" s="68">
        <f t="shared" si="80"/>
        <v>0</v>
      </c>
      <c r="W381" s="101">
        <f t="shared" si="81"/>
        <v>0</v>
      </c>
      <c r="X381" s="102" t="b">
        <f t="shared" si="82"/>
        <v>0</v>
      </c>
      <c r="Y381" s="103" t="b">
        <f t="shared" si="83"/>
        <v>0</v>
      </c>
      <c r="Z381" s="74">
        <v>0</v>
      </c>
      <c r="AA381" s="69"/>
      <c r="AB381" s="69" t="s">
        <v>133</v>
      </c>
      <c r="AC381" s="74" t="s">
        <v>133</v>
      </c>
      <c r="AD381" s="3"/>
      <c r="AE381" s="118">
        <f>IFERROR(INDEX(Last6M_AvgSales_Ref!$B$2:$B$12659,MATCH(D381,Last6M_AvgSales_Ref!$A$2:$A$12659,0)),"")</f>
        <v>23.3333333333333</v>
      </c>
    </row>
    <row r="382" spans="1:31" ht="14.25" customHeight="1">
      <c r="A382" s="69" t="s">
        <v>133</v>
      </c>
      <c r="B382" s="71" t="s">
        <v>55</v>
      </c>
      <c r="C382" s="71" t="s">
        <v>1341</v>
      </c>
      <c r="D382" s="71">
        <v>1000000630</v>
      </c>
      <c r="E382" s="72" t="s">
        <v>1342</v>
      </c>
      <c r="F382" s="73">
        <v>41479</v>
      </c>
      <c r="G382" s="66" t="str">
        <f t="shared" si="70"/>
        <v>Targeted Dealer</v>
      </c>
      <c r="H382" s="66"/>
      <c r="I382" s="67">
        <v>35</v>
      </c>
      <c r="J382" s="67">
        <f t="shared" si="71"/>
        <v>35</v>
      </c>
      <c r="K382" s="68">
        <v>35</v>
      </c>
      <c r="L382" s="68">
        <f t="shared" si="72"/>
        <v>0</v>
      </c>
      <c r="M382" s="68">
        <f t="shared" si="73"/>
        <v>100</v>
      </c>
      <c r="N382" s="96">
        <v>0</v>
      </c>
      <c r="O382" s="97" t="str">
        <f t="shared" si="74"/>
        <v>June</v>
      </c>
      <c r="P382" s="96">
        <f t="shared" si="75"/>
        <v>0</v>
      </c>
      <c r="Q382" s="98">
        <f t="shared" si="76"/>
        <v>35</v>
      </c>
      <c r="R382" s="97" t="b">
        <f t="shared" si="77"/>
        <v>0</v>
      </c>
      <c r="S382" s="99" t="b">
        <f t="shared" si="78"/>
        <v>0</v>
      </c>
      <c r="T382" s="68">
        <v>0</v>
      </c>
      <c r="U382" s="100" t="str">
        <f t="shared" si="79"/>
        <v>May</v>
      </c>
      <c r="V382" s="68">
        <f t="shared" si="80"/>
        <v>0</v>
      </c>
      <c r="W382" s="101">
        <f t="shared" si="81"/>
        <v>35</v>
      </c>
      <c r="X382" s="102" t="b">
        <f t="shared" si="82"/>
        <v>0</v>
      </c>
      <c r="Y382" s="103" t="b">
        <f t="shared" si="83"/>
        <v>0</v>
      </c>
      <c r="Z382" s="74">
        <v>0</v>
      </c>
      <c r="AA382" s="69"/>
      <c r="AB382" s="69" t="s">
        <v>133</v>
      </c>
      <c r="AC382" s="69" t="s">
        <v>133</v>
      </c>
      <c r="AD382" s="3"/>
      <c r="AE382" s="118">
        <f>IFERROR(INDEX(Last6M_AvgSales_Ref!$B$2:$B$12659,MATCH(D382,Last6M_AvgSales_Ref!$A$2:$A$12659,0)),"")</f>
        <v>29.1666666666667</v>
      </c>
    </row>
    <row r="383" spans="1:31" ht="14.25" customHeight="1">
      <c r="A383" s="69" t="s">
        <v>133</v>
      </c>
      <c r="B383" s="71" t="s">
        <v>55</v>
      </c>
      <c r="C383" s="71" t="s">
        <v>1343</v>
      </c>
      <c r="D383" s="71">
        <v>1000000620</v>
      </c>
      <c r="E383" s="72" t="s">
        <v>1344</v>
      </c>
      <c r="F383" s="73">
        <v>41645</v>
      </c>
      <c r="G383" s="66" t="str">
        <f t="shared" si="70"/>
        <v>Targeted Dealer</v>
      </c>
      <c r="H383" s="66"/>
      <c r="I383" s="67">
        <v>315</v>
      </c>
      <c r="J383" s="67">
        <f t="shared" si="71"/>
        <v>315</v>
      </c>
      <c r="K383" s="68">
        <v>648</v>
      </c>
      <c r="L383" s="68">
        <f t="shared" si="72"/>
        <v>-333</v>
      </c>
      <c r="M383" s="68">
        <f t="shared" si="73"/>
        <v>205.71428571428572</v>
      </c>
      <c r="N383" s="96">
        <v>240</v>
      </c>
      <c r="O383" s="97" t="str">
        <f t="shared" si="74"/>
        <v>June</v>
      </c>
      <c r="P383" s="96">
        <f t="shared" si="75"/>
        <v>240</v>
      </c>
      <c r="Q383" s="98">
        <f t="shared" si="76"/>
        <v>408</v>
      </c>
      <c r="R383" s="97" t="b">
        <f t="shared" si="77"/>
        <v>0</v>
      </c>
      <c r="S383" s="99" t="str">
        <f t="shared" si="78"/>
        <v>GROWTH</v>
      </c>
      <c r="T383" s="68">
        <v>320</v>
      </c>
      <c r="U383" s="100" t="str">
        <f t="shared" si="79"/>
        <v>May</v>
      </c>
      <c r="V383" s="68">
        <f t="shared" si="80"/>
        <v>320</v>
      </c>
      <c r="W383" s="101">
        <f t="shared" si="81"/>
        <v>328</v>
      </c>
      <c r="X383" s="102" t="b">
        <f t="shared" si="82"/>
        <v>0</v>
      </c>
      <c r="Y383" s="103" t="str">
        <f t="shared" si="83"/>
        <v>GROWTH</v>
      </c>
      <c r="Z383" s="74">
        <v>0</v>
      </c>
      <c r="AA383" s="69"/>
      <c r="AB383" s="69" t="s">
        <v>133</v>
      </c>
      <c r="AC383" s="69" t="s">
        <v>133</v>
      </c>
      <c r="AD383" s="3"/>
      <c r="AE383" s="118">
        <f>IFERROR(INDEX(Last6M_AvgSales_Ref!$B$2:$B$12659,MATCH(D383,Last6M_AvgSales_Ref!$A$2:$A$12659,0)),"")</f>
        <v>351.66666666666703</v>
      </c>
    </row>
    <row r="384" spans="1:31" ht="14.25" customHeight="1">
      <c r="A384" s="69" t="s">
        <v>133</v>
      </c>
      <c r="B384" s="71" t="s">
        <v>55</v>
      </c>
      <c r="C384" s="71" t="s">
        <v>1345</v>
      </c>
      <c r="D384" s="71">
        <v>1000000624</v>
      </c>
      <c r="E384" s="72" t="s">
        <v>1346</v>
      </c>
      <c r="F384" s="73">
        <v>41766</v>
      </c>
      <c r="G384" s="66" t="str">
        <f t="shared" si="70"/>
        <v>-</v>
      </c>
      <c r="H384" s="66"/>
      <c r="I384" s="67">
        <v>0</v>
      </c>
      <c r="J384" s="67">
        <f t="shared" si="71"/>
        <v>0</v>
      </c>
      <c r="K384" s="68">
        <v>0</v>
      </c>
      <c r="L384" s="68">
        <f t="shared" si="72"/>
        <v>0</v>
      </c>
      <c r="M384" s="68" t="str">
        <f t="shared" si="73"/>
        <v>-</v>
      </c>
      <c r="N384" s="96">
        <v>0</v>
      </c>
      <c r="O384" s="97" t="str">
        <f t="shared" si="74"/>
        <v>June</v>
      </c>
      <c r="P384" s="96">
        <f t="shared" si="75"/>
        <v>0</v>
      </c>
      <c r="Q384" s="98">
        <f t="shared" si="76"/>
        <v>0</v>
      </c>
      <c r="R384" s="97" t="b">
        <f t="shared" si="77"/>
        <v>0</v>
      </c>
      <c r="S384" s="99" t="b">
        <f t="shared" si="78"/>
        <v>0</v>
      </c>
      <c r="T384" s="68">
        <v>595</v>
      </c>
      <c r="U384" s="100" t="str">
        <f t="shared" si="79"/>
        <v>May</v>
      </c>
      <c r="V384" s="68">
        <f t="shared" si="80"/>
        <v>595</v>
      </c>
      <c r="W384" s="101">
        <f t="shared" si="81"/>
        <v>-595</v>
      </c>
      <c r="X384" s="102" t="b">
        <f t="shared" si="82"/>
        <v>0</v>
      </c>
      <c r="Y384" s="103" t="str">
        <f t="shared" si="83"/>
        <v>GROWTH</v>
      </c>
      <c r="Z384" s="74">
        <v>0</v>
      </c>
      <c r="AA384" s="69"/>
      <c r="AB384" s="69" t="s">
        <v>133</v>
      </c>
      <c r="AC384" s="69" t="s">
        <v>133</v>
      </c>
      <c r="AD384" s="3"/>
      <c r="AE384" s="118">
        <f>IFERROR(INDEX(Last6M_AvgSales_Ref!$B$2:$B$12659,MATCH(D384,Last6M_AvgSales_Ref!$A$2:$A$12659,0)),"")</f>
        <v>627.42499999999995</v>
      </c>
    </row>
    <row r="385" spans="1:31" ht="14.25" customHeight="1">
      <c r="A385" s="69" t="s">
        <v>133</v>
      </c>
      <c r="B385" s="71" t="s">
        <v>55</v>
      </c>
      <c r="C385" s="71" t="s">
        <v>1347</v>
      </c>
      <c r="D385" s="71">
        <v>1000000631</v>
      </c>
      <c r="E385" s="72" t="s">
        <v>1348</v>
      </c>
      <c r="F385" s="73">
        <v>41892</v>
      </c>
      <c r="G385" s="66" t="str">
        <f t="shared" si="70"/>
        <v>Targeted Dealer</v>
      </c>
      <c r="H385" s="66"/>
      <c r="I385" s="67">
        <v>900</v>
      </c>
      <c r="J385" s="67">
        <f t="shared" si="71"/>
        <v>900</v>
      </c>
      <c r="K385" s="68">
        <v>1010</v>
      </c>
      <c r="L385" s="68">
        <f t="shared" si="72"/>
        <v>-110</v>
      </c>
      <c r="M385" s="68">
        <f t="shared" si="73"/>
        <v>112.22222222222223</v>
      </c>
      <c r="N385" s="96">
        <v>625</v>
      </c>
      <c r="O385" s="97" t="str">
        <f t="shared" si="74"/>
        <v>June</v>
      </c>
      <c r="P385" s="96">
        <f t="shared" si="75"/>
        <v>625</v>
      </c>
      <c r="Q385" s="98">
        <f t="shared" si="76"/>
        <v>385</v>
      </c>
      <c r="R385" s="97" t="b">
        <f t="shared" si="77"/>
        <v>0</v>
      </c>
      <c r="S385" s="99" t="str">
        <f t="shared" si="78"/>
        <v>GROWTH</v>
      </c>
      <c r="T385" s="68">
        <v>840</v>
      </c>
      <c r="U385" s="100" t="str">
        <f t="shared" si="79"/>
        <v>May</v>
      </c>
      <c r="V385" s="68">
        <f t="shared" si="80"/>
        <v>840</v>
      </c>
      <c r="W385" s="101">
        <f t="shared" si="81"/>
        <v>170</v>
      </c>
      <c r="X385" s="102" t="b">
        <f t="shared" si="82"/>
        <v>0</v>
      </c>
      <c r="Y385" s="103" t="str">
        <f t="shared" si="83"/>
        <v>GROWTH</v>
      </c>
      <c r="Z385" s="74">
        <v>0</v>
      </c>
      <c r="AA385" s="69"/>
      <c r="AB385" s="69" t="s">
        <v>133</v>
      </c>
      <c r="AC385" s="69" t="s">
        <v>133</v>
      </c>
      <c r="AD385" s="3"/>
      <c r="AE385" s="118">
        <f>IFERROR(INDEX(Last6M_AvgSales_Ref!$B$2:$B$12659,MATCH(D385,Last6M_AvgSales_Ref!$A$2:$A$12659,0)),"")</f>
        <v>866.5</v>
      </c>
    </row>
    <row r="386" spans="1:31" ht="14.25" customHeight="1">
      <c r="A386" s="69" t="s">
        <v>133</v>
      </c>
      <c r="B386" s="71" t="s">
        <v>55</v>
      </c>
      <c r="C386" s="71" t="s">
        <v>1349</v>
      </c>
      <c r="D386" s="71">
        <v>1000000621</v>
      </c>
      <c r="E386" s="72" t="s">
        <v>1350</v>
      </c>
      <c r="F386" s="73">
        <v>41913</v>
      </c>
      <c r="G386" s="66" t="str">
        <f t="shared" si="70"/>
        <v>Targeted Dealer</v>
      </c>
      <c r="H386" s="66"/>
      <c r="I386" s="67">
        <v>2105</v>
      </c>
      <c r="J386" s="67">
        <f t="shared" si="71"/>
        <v>2105</v>
      </c>
      <c r="K386" s="68">
        <v>1685.95</v>
      </c>
      <c r="L386" s="68">
        <f t="shared" si="72"/>
        <v>419.04999999999995</v>
      </c>
      <c r="M386" s="68">
        <f t="shared" si="73"/>
        <v>80.092636579572442</v>
      </c>
      <c r="N386" s="96">
        <v>1840</v>
      </c>
      <c r="O386" s="97" t="str">
        <f t="shared" si="74"/>
        <v>June</v>
      </c>
      <c r="P386" s="96">
        <f t="shared" si="75"/>
        <v>1840</v>
      </c>
      <c r="Q386" s="98">
        <f t="shared" si="76"/>
        <v>-154.04999999999995</v>
      </c>
      <c r="R386" s="97" t="b">
        <f t="shared" si="77"/>
        <v>0</v>
      </c>
      <c r="S386" s="99" t="str">
        <f t="shared" si="78"/>
        <v>GROWTH</v>
      </c>
      <c r="T386" s="68">
        <v>2477.3000000000002</v>
      </c>
      <c r="U386" s="100" t="str">
        <f t="shared" si="79"/>
        <v>May</v>
      </c>
      <c r="V386" s="68">
        <f t="shared" si="80"/>
        <v>2477.3000000000002</v>
      </c>
      <c r="W386" s="101">
        <f t="shared" si="81"/>
        <v>-791.35000000000014</v>
      </c>
      <c r="X386" s="102" t="b">
        <f t="shared" si="82"/>
        <v>0</v>
      </c>
      <c r="Y386" s="103" t="str">
        <f t="shared" si="83"/>
        <v>GROWTH</v>
      </c>
      <c r="Z386" s="74">
        <v>0</v>
      </c>
      <c r="AA386" s="69"/>
      <c r="AB386" s="69" t="s">
        <v>133</v>
      </c>
      <c r="AC386" s="69" t="s">
        <v>133</v>
      </c>
      <c r="AD386" s="3"/>
      <c r="AE386" s="118">
        <f>IFERROR(INDEX(Last6M_AvgSales_Ref!$B$2:$B$12659,MATCH(D386,Last6M_AvgSales_Ref!$A$2:$A$12659,0)),"")</f>
        <v>3244.45</v>
      </c>
    </row>
    <row r="387" spans="1:31" ht="14.25" customHeight="1">
      <c r="A387" s="69" t="s">
        <v>133</v>
      </c>
      <c r="B387" s="71" t="s">
        <v>55</v>
      </c>
      <c r="C387" s="71" t="s">
        <v>1351</v>
      </c>
      <c r="D387" s="71">
        <v>1000000629</v>
      </c>
      <c r="E387" s="72" t="s">
        <v>1352</v>
      </c>
      <c r="F387" s="73">
        <v>42487</v>
      </c>
      <c r="G387" s="66" t="str">
        <f t="shared" ref="G387:G450" si="84">IF(I387&gt;0,"Targeted Dealer","-")</f>
        <v>Targeted Dealer</v>
      </c>
      <c r="H387" s="66"/>
      <c r="I387" s="67">
        <v>1000</v>
      </c>
      <c r="J387" s="67">
        <f t="shared" ref="J387:J450" si="85">I387/$J$1*($J$1-$E$1)</f>
        <v>1000.0000000000001</v>
      </c>
      <c r="K387" s="68">
        <v>1260</v>
      </c>
      <c r="L387" s="68">
        <f t="shared" ref="L387:L450" si="86">I387-K387</f>
        <v>-260</v>
      </c>
      <c r="M387" s="68">
        <f t="shared" ref="M387:M450" si="87">IFERROR((K387/J387%),"-")</f>
        <v>125.99999999999997</v>
      </c>
      <c r="N387" s="96">
        <v>825</v>
      </c>
      <c r="O387" s="97" t="str">
        <f t="shared" ref="O387:O450" si="88">IF(F387&lt;=$P$2,"June","")</f>
        <v>June</v>
      </c>
      <c r="P387" s="96">
        <f t="shared" ref="P387:P450" si="89">N387</f>
        <v>825</v>
      </c>
      <c r="Q387" s="98">
        <f t="shared" ref="Q387:Q450" si="90">K387-P387</f>
        <v>435</v>
      </c>
      <c r="R387" s="97" t="b">
        <f t="shared" ref="R387:R450" si="91">IFERROR(IF(O387="May",(K387/P387-1))," ")</f>
        <v>0</v>
      </c>
      <c r="S387" s="99" t="str">
        <f t="shared" ref="S387:S450" si="92">IF(N387&gt;0,IF(O387="","-",IF(R387&lt;0%,"DEGROWTH","GROWTH")))</f>
        <v>GROWTH</v>
      </c>
      <c r="T387" s="68">
        <v>889.45</v>
      </c>
      <c r="U387" s="100" t="str">
        <f t="shared" ref="U387:U450" si="93">IF(F387&lt;=$V$2,"May","")</f>
        <v>May</v>
      </c>
      <c r="V387" s="68">
        <f t="shared" ref="V387:V450" si="94">T387</f>
        <v>889.45</v>
      </c>
      <c r="W387" s="101">
        <f t="shared" ref="W387:W450" si="95">K387-V387</f>
        <v>370.54999999999995</v>
      </c>
      <c r="X387" s="102" t="b">
        <f t="shared" ref="X387:X450" si="96">IFERROR(IF(U387="June",(K387/V387-1)),0)</f>
        <v>0</v>
      </c>
      <c r="Y387" s="103" t="str">
        <f t="shared" ref="Y387:Y450" si="97">IF(T387&gt;0,IF(U387="","-",IF(X387&lt;0%,"DEGROWTH","GROWTH")))</f>
        <v>GROWTH</v>
      </c>
      <c r="Z387" s="74">
        <v>0</v>
      </c>
      <c r="AA387" s="69"/>
      <c r="AB387" s="69" t="s">
        <v>133</v>
      </c>
      <c r="AC387" s="69" t="s">
        <v>133</v>
      </c>
      <c r="AD387" s="3"/>
      <c r="AE387" s="118">
        <f>IFERROR(INDEX(Last6M_AvgSales_Ref!$B$2:$B$12659,MATCH(D387,Last6M_AvgSales_Ref!$A$2:$A$12659,0)),"")</f>
        <v>986</v>
      </c>
    </row>
    <row r="388" spans="1:31" ht="14.25" customHeight="1">
      <c r="A388" s="69" t="s">
        <v>133</v>
      </c>
      <c r="B388" s="71" t="s">
        <v>55</v>
      </c>
      <c r="C388" s="71" t="s">
        <v>1353</v>
      </c>
      <c r="D388" s="71">
        <v>1000000627</v>
      </c>
      <c r="E388" s="72" t="s">
        <v>1354</v>
      </c>
      <c r="F388" s="73">
        <v>43294</v>
      </c>
      <c r="G388" s="66" t="str">
        <f t="shared" si="84"/>
        <v>Targeted Dealer</v>
      </c>
      <c r="H388" s="66"/>
      <c r="I388" s="67">
        <v>1150</v>
      </c>
      <c r="J388" s="67">
        <f t="shared" si="85"/>
        <v>1150</v>
      </c>
      <c r="K388" s="68">
        <v>1565</v>
      </c>
      <c r="L388" s="68">
        <f t="shared" si="86"/>
        <v>-415</v>
      </c>
      <c r="M388" s="68">
        <f t="shared" si="87"/>
        <v>136.08695652173913</v>
      </c>
      <c r="N388" s="96">
        <v>1165</v>
      </c>
      <c r="O388" s="97" t="str">
        <f t="shared" si="88"/>
        <v>June</v>
      </c>
      <c r="P388" s="96">
        <f t="shared" si="89"/>
        <v>1165</v>
      </c>
      <c r="Q388" s="98">
        <f t="shared" si="90"/>
        <v>400</v>
      </c>
      <c r="R388" s="97" t="b">
        <f t="shared" si="91"/>
        <v>0</v>
      </c>
      <c r="S388" s="99" t="str">
        <f t="shared" si="92"/>
        <v>GROWTH</v>
      </c>
      <c r="T388" s="68">
        <v>1133.5999999999999</v>
      </c>
      <c r="U388" s="100" t="str">
        <f t="shared" si="93"/>
        <v>May</v>
      </c>
      <c r="V388" s="68">
        <f t="shared" si="94"/>
        <v>1133.5999999999999</v>
      </c>
      <c r="W388" s="101">
        <f t="shared" si="95"/>
        <v>431.40000000000009</v>
      </c>
      <c r="X388" s="102" t="b">
        <f t="shared" si="96"/>
        <v>0</v>
      </c>
      <c r="Y388" s="103" t="str">
        <f t="shared" si="97"/>
        <v>GROWTH</v>
      </c>
      <c r="Z388" s="74">
        <v>0</v>
      </c>
      <c r="AA388" s="69"/>
      <c r="AB388" s="69" t="s">
        <v>133</v>
      </c>
      <c r="AC388" s="69" t="s">
        <v>133</v>
      </c>
      <c r="AD388" s="3"/>
      <c r="AE388" s="118">
        <f>IFERROR(INDEX(Last6M_AvgSales_Ref!$B$2:$B$12659,MATCH(D388,Last6M_AvgSales_Ref!$A$2:$A$12659,0)),"")</f>
        <v>1326.9166666666699</v>
      </c>
    </row>
    <row r="389" spans="1:31" ht="14.25" customHeight="1">
      <c r="A389" s="69" t="s">
        <v>133</v>
      </c>
      <c r="B389" s="71" t="s">
        <v>55</v>
      </c>
      <c r="C389" s="71" t="s">
        <v>254</v>
      </c>
      <c r="D389" s="71">
        <v>1000001020</v>
      </c>
      <c r="E389" s="72" t="s">
        <v>255</v>
      </c>
      <c r="F389" s="73">
        <v>43601</v>
      </c>
      <c r="G389" s="66" t="str">
        <f t="shared" si="84"/>
        <v>-</v>
      </c>
      <c r="H389" s="66"/>
      <c r="I389" s="67">
        <v>0</v>
      </c>
      <c r="J389" s="67">
        <f t="shared" si="85"/>
        <v>0</v>
      </c>
      <c r="K389" s="68">
        <v>0</v>
      </c>
      <c r="L389" s="68">
        <f t="shared" si="86"/>
        <v>0</v>
      </c>
      <c r="M389" s="68" t="str">
        <f t="shared" si="87"/>
        <v>-</v>
      </c>
      <c r="N389" s="96">
        <v>0</v>
      </c>
      <c r="O389" s="97" t="str">
        <f t="shared" si="88"/>
        <v>June</v>
      </c>
      <c r="P389" s="96">
        <f t="shared" si="89"/>
        <v>0</v>
      </c>
      <c r="Q389" s="98">
        <f t="shared" si="90"/>
        <v>0</v>
      </c>
      <c r="R389" s="97" t="b">
        <f t="shared" si="91"/>
        <v>0</v>
      </c>
      <c r="S389" s="99" t="b">
        <f t="shared" si="92"/>
        <v>0</v>
      </c>
      <c r="T389" s="68">
        <v>70</v>
      </c>
      <c r="U389" s="100" t="str">
        <f t="shared" si="93"/>
        <v>May</v>
      </c>
      <c r="V389" s="68">
        <f t="shared" si="94"/>
        <v>70</v>
      </c>
      <c r="W389" s="101">
        <f t="shared" si="95"/>
        <v>-70</v>
      </c>
      <c r="X389" s="102" t="b">
        <f t="shared" si="96"/>
        <v>0</v>
      </c>
      <c r="Y389" s="103" t="str">
        <f t="shared" si="97"/>
        <v>GROWTH</v>
      </c>
      <c r="Z389" s="74">
        <v>0</v>
      </c>
      <c r="AA389" s="69"/>
      <c r="AB389" s="69" t="s">
        <v>133</v>
      </c>
      <c r="AC389" s="69" t="s">
        <v>133</v>
      </c>
      <c r="AD389" s="3"/>
      <c r="AE389" s="118">
        <f>IFERROR(INDEX(Last6M_AvgSales_Ref!$B$2:$B$12659,MATCH(D389,Last6M_AvgSales_Ref!$A$2:$A$12659,0)),"")</f>
        <v>15</v>
      </c>
    </row>
    <row r="390" spans="1:31" ht="14.25" customHeight="1">
      <c r="A390" s="69" t="s">
        <v>133</v>
      </c>
      <c r="B390" s="71" t="s">
        <v>55</v>
      </c>
      <c r="C390" s="71" t="s">
        <v>1355</v>
      </c>
      <c r="D390" s="71">
        <v>1000001017</v>
      </c>
      <c r="E390" s="72" t="s">
        <v>1356</v>
      </c>
      <c r="F390" s="73">
        <v>43629</v>
      </c>
      <c r="G390" s="66" t="str">
        <f t="shared" si="84"/>
        <v>Targeted Dealer</v>
      </c>
      <c r="H390" s="66"/>
      <c r="I390" s="67">
        <v>1300</v>
      </c>
      <c r="J390" s="67">
        <f t="shared" si="85"/>
        <v>1300</v>
      </c>
      <c r="K390" s="68">
        <v>715.05</v>
      </c>
      <c r="L390" s="68">
        <f t="shared" si="86"/>
        <v>584.95000000000005</v>
      </c>
      <c r="M390" s="68">
        <f t="shared" si="87"/>
        <v>55.003846153846148</v>
      </c>
      <c r="N390" s="96">
        <v>335</v>
      </c>
      <c r="O390" s="97" t="str">
        <f t="shared" si="88"/>
        <v>June</v>
      </c>
      <c r="P390" s="96">
        <f t="shared" si="89"/>
        <v>335</v>
      </c>
      <c r="Q390" s="98">
        <f t="shared" si="90"/>
        <v>380.04999999999995</v>
      </c>
      <c r="R390" s="97" t="b">
        <f t="shared" si="91"/>
        <v>0</v>
      </c>
      <c r="S390" s="99" t="str">
        <f t="shared" si="92"/>
        <v>GROWTH</v>
      </c>
      <c r="T390" s="68">
        <v>1047.9000000000001</v>
      </c>
      <c r="U390" s="100" t="str">
        <f t="shared" si="93"/>
        <v>May</v>
      </c>
      <c r="V390" s="68">
        <f t="shared" si="94"/>
        <v>1047.9000000000001</v>
      </c>
      <c r="W390" s="101">
        <f t="shared" si="95"/>
        <v>-332.85000000000014</v>
      </c>
      <c r="X390" s="102" t="b">
        <f t="shared" si="96"/>
        <v>0</v>
      </c>
      <c r="Y390" s="103" t="str">
        <f t="shared" si="97"/>
        <v>GROWTH</v>
      </c>
      <c r="Z390" s="74">
        <v>0</v>
      </c>
      <c r="AA390" s="69"/>
      <c r="AB390" s="69" t="s">
        <v>133</v>
      </c>
      <c r="AC390" s="69" t="s">
        <v>133</v>
      </c>
      <c r="AD390" s="3"/>
      <c r="AE390" s="118">
        <f>IFERROR(INDEX(Last6M_AvgSales_Ref!$B$2:$B$12659,MATCH(D390,Last6M_AvgSales_Ref!$A$2:$A$12659,0)),"")</f>
        <v>1948.375</v>
      </c>
    </row>
    <row r="391" spans="1:31" ht="14.25" customHeight="1">
      <c r="A391" s="69" t="s">
        <v>133</v>
      </c>
      <c r="B391" s="71" t="s">
        <v>55</v>
      </c>
      <c r="C391" s="71" t="s">
        <v>1357</v>
      </c>
      <c r="D391" s="71">
        <v>1000001016</v>
      </c>
      <c r="E391" s="72" t="s">
        <v>1358</v>
      </c>
      <c r="F391" s="73">
        <v>43715</v>
      </c>
      <c r="G391" s="66" t="str">
        <f t="shared" si="84"/>
        <v>Targeted Dealer</v>
      </c>
      <c r="H391" s="66"/>
      <c r="I391" s="67">
        <v>300</v>
      </c>
      <c r="J391" s="67">
        <f t="shared" si="85"/>
        <v>300</v>
      </c>
      <c r="K391" s="68">
        <v>200</v>
      </c>
      <c r="L391" s="68">
        <f t="shared" si="86"/>
        <v>100</v>
      </c>
      <c r="M391" s="68">
        <f t="shared" si="87"/>
        <v>66.666666666666671</v>
      </c>
      <c r="N391" s="96">
        <v>240</v>
      </c>
      <c r="O391" s="97" t="str">
        <f t="shared" si="88"/>
        <v>June</v>
      </c>
      <c r="P391" s="96">
        <f t="shared" si="89"/>
        <v>240</v>
      </c>
      <c r="Q391" s="98">
        <f t="shared" si="90"/>
        <v>-40</v>
      </c>
      <c r="R391" s="97" t="b">
        <f t="shared" si="91"/>
        <v>0</v>
      </c>
      <c r="S391" s="99" t="str">
        <f t="shared" si="92"/>
        <v>GROWTH</v>
      </c>
      <c r="T391" s="68">
        <v>640</v>
      </c>
      <c r="U391" s="100" t="str">
        <f t="shared" si="93"/>
        <v>May</v>
      </c>
      <c r="V391" s="68">
        <f t="shared" si="94"/>
        <v>640</v>
      </c>
      <c r="W391" s="101">
        <f t="shared" si="95"/>
        <v>-440</v>
      </c>
      <c r="X391" s="102" t="b">
        <f t="shared" si="96"/>
        <v>0</v>
      </c>
      <c r="Y391" s="103" t="str">
        <f t="shared" si="97"/>
        <v>GROWTH</v>
      </c>
      <c r="Z391" s="74">
        <v>0</v>
      </c>
      <c r="AA391" s="69"/>
      <c r="AB391" s="69" t="s">
        <v>133</v>
      </c>
      <c r="AC391" s="69" t="s">
        <v>133</v>
      </c>
      <c r="AD391" s="3"/>
      <c r="AE391" s="118">
        <f>IFERROR(INDEX(Last6M_AvgSales_Ref!$B$2:$B$12659,MATCH(D391,Last6M_AvgSales_Ref!$A$2:$A$12659,0)),"")</f>
        <v>245</v>
      </c>
    </row>
    <row r="392" spans="1:31" ht="14.25" customHeight="1">
      <c r="A392" s="69" t="s">
        <v>133</v>
      </c>
      <c r="B392" s="71" t="s">
        <v>55</v>
      </c>
      <c r="C392" s="71" t="s">
        <v>1359</v>
      </c>
      <c r="D392" s="71">
        <v>1000001014</v>
      </c>
      <c r="E392" s="72" t="s">
        <v>1360</v>
      </c>
      <c r="F392" s="73">
        <v>43806</v>
      </c>
      <c r="G392" s="66" t="str">
        <f t="shared" si="84"/>
        <v>Targeted Dealer</v>
      </c>
      <c r="H392" s="66"/>
      <c r="I392" s="67">
        <v>1350</v>
      </c>
      <c r="J392" s="67">
        <f t="shared" si="85"/>
        <v>1350</v>
      </c>
      <c r="K392" s="68">
        <v>1812.5</v>
      </c>
      <c r="L392" s="68">
        <f t="shared" si="86"/>
        <v>-462.5</v>
      </c>
      <c r="M392" s="68">
        <f t="shared" si="87"/>
        <v>134.25925925925927</v>
      </c>
      <c r="N392" s="96">
        <v>560</v>
      </c>
      <c r="O392" s="97" t="str">
        <f t="shared" si="88"/>
        <v>June</v>
      </c>
      <c r="P392" s="96">
        <f t="shared" si="89"/>
        <v>560</v>
      </c>
      <c r="Q392" s="98">
        <f t="shared" si="90"/>
        <v>1252.5</v>
      </c>
      <c r="R392" s="97" t="b">
        <f t="shared" si="91"/>
        <v>0</v>
      </c>
      <c r="S392" s="99" t="str">
        <f t="shared" si="92"/>
        <v>GROWTH</v>
      </c>
      <c r="T392" s="68">
        <v>1610</v>
      </c>
      <c r="U392" s="100" t="str">
        <f t="shared" si="93"/>
        <v>May</v>
      </c>
      <c r="V392" s="68">
        <f t="shared" si="94"/>
        <v>1610</v>
      </c>
      <c r="W392" s="101">
        <f t="shared" si="95"/>
        <v>202.5</v>
      </c>
      <c r="X392" s="102" t="b">
        <f t="shared" si="96"/>
        <v>0</v>
      </c>
      <c r="Y392" s="103" t="str">
        <f t="shared" si="97"/>
        <v>GROWTH</v>
      </c>
      <c r="Z392" s="74">
        <v>0</v>
      </c>
      <c r="AA392" s="69"/>
      <c r="AB392" s="69" t="s">
        <v>133</v>
      </c>
      <c r="AC392" s="69" t="s">
        <v>133</v>
      </c>
      <c r="AD392" s="3"/>
      <c r="AE392" s="118">
        <f>IFERROR(INDEX(Last6M_AvgSales_Ref!$B$2:$B$12659,MATCH(D392,Last6M_AvgSales_Ref!$A$2:$A$12659,0)),"")</f>
        <v>1606.24166666667</v>
      </c>
    </row>
    <row r="393" spans="1:31" ht="14.25" customHeight="1">
      <c r="A393" s="69" t="s">
        <v>133</v>
      </c>
      <c r="B393" s="71" t="s">
        <v>55</v>
      </c>
      <c r="C393" s="71" t="s">
        <v>1361</v>
      </c>
      <c r="D393" s="71">
        <v>1000001025</v>
      </c>
      <c r="E393" s="72" t="s">
        <v>1362</v>
      </c>
      <c r="F393" s="73">
        <v>44092</v>
      </c>
      <c r="G393" s="66" t="str">
        <f t="shared" si="84"/>
        <v>Targeted Dealer</v>
      </c>
      <c r="H393" s="66"/>
      <c r="I393" s="67">
        <v>1350</v>
      </c>
      <c r="J393" s="67">
        <f t="shared" si="85"/>
        <v>1350</v>
      </c>
      <c r="K393" s="68">
        <v>1810</v>
      </c>
      <c r="L393" s="68">
        <f t="shared" si="86"/>
        <v>-460</v>
      </c>
      <c r="M393" s="68">
        <f t="shared" si="87"/>
        <v>134.07407407407408</v>
      </c>
      <c r="N393" s="96">
        <v>1400</v>
      </c>
      <c r="O393" s="97" t="str">
        <f t="shared" si="88"/>
        <v>June</v>
      </c>
      <c r="P393" s="96">
        <f t="shared" si="89"/>
        <v>1400</v>
      </c>
      <c r="Q393" s="98">
        <f t="shared" si="90"/>
        <v>410</v>
      </c>
      <c r="R393" s="97" t="b">
        <f t="shared" si="91"/>
        <v>0</v>
      </c>
      <c r="S393" s="99" t="str">
        <f t="shared" si="92"/>
        <v>GROWTH</v>
      </c>
      <c r="T393" s="68">
        <v>937</v>
      </c>
      <c r="U393" s="100" t="str">
        <f t="shared" si="93"/>
        <v>May</v>
      </c>
      <c r="V393" s="68">
        <f t="shared" si="94"/>
        <v>937</v>
      </c>
      <c r="W393" s="101">
        <f t="shared" si="95"/>
        <v>873</v>
      </c>
      <c r="X393" s="102" t="b">
        <f t="shared" si="96"/>
        <v>0</v>
      </c>
      <c r="Y393" s="103" t="str">
        <f t="shared" si="97"/>
        <v>GROWTH</v>
      </c>
      <c r="Z393" s="74">
        <v>0</v>
      </c>
      <c r="AA393" s="69"/>
      <c r="AB393" s="69" t="s">
        <v>133</v>
      </c>
      <c r="AC393" s="69" t="s">
        <v>133</v>
      </c>
      <c r="AD393" s="3"/>
      <c r="AE393" s="118">
        <f>IFERROR(INDEX(Last6M_AvgSales_Ref!$B$2:$B$12659,MATCH(D393,Last6M_AvgSales_Ref!$A$2:$A$12659,0)),"")</f>
        <v>1225.8416666666701</v>
      </c>
    </row>
    <row r="394" spans="1:31" ht="14.25" customHeight="1">
      <c r="A394" s="69" t="s">
        <v>133</v>
      </c>
      <c r="B394" s="71" t="s">
        <v>55</v>
      </c>
      <c r="C394" s="71" t="s">
        <v>1363</v>
      </c>
      <c r="D394" s="71">
        <v>1000001027</v>
      </c>
      <c r="E394" s="72" t="s">
        <v>1364</v>
      </c>
      <c r="F394" s="73">
        <v>44459</v>
      </c>
      <c r="G394" s="66" t="str">
        <f t="shared" si="84"/>
        <v>Targeted Dealer</v>
      </c>
      <c r="H394" s="66"/>
      <c r="I394" s="67">
        <v>175</v>
      </c>
      <c r="J394" s="67">
        <f t="shared" si="85"/>
        <v>175</v>
      </c>
      <c r="K394" s="68">
        <v>175</v>
      </c>
      <c r="L394" s="68">
        <f t="shared" si="86"/>
        <v>0</v>
      </c>
      <c r="M394" s="68">
        <f t="shared" si="87"/>
        <v>100</v>
      </c>
      <c r="N394" s="96">
        <v>140</v>
      </c>
      <c r="O394" s="97" t="str">
        <f t="shared" si="88"/>
        <v>June</v>
      </c>
      <c r="P394" s="96">
        <f t="shared" si="89"/>
        <v>140</v>
      </c>
      <c r="Q394" s="98">
        <f t="shared" si="90"/>
        <v>35</v>
      </c>
      <c r="R394" s="97" t="b">
        <f t="shared" si="91"/>
        <v>0</v>
      </c>
      <c r="S394" s="99" t="str">
        <f t="shared" si="92"/>
        <v>GROWTH</v>
      </c>
      <c r="T394" s="68">
        <v>210</v>
      </c>
      <c r="U394" s="100" t="str">
        <f t="shared" si="93"/>
        <v>May</v>
      </c>
      <c r="V394" s="68">
        <f t="shared" si="94"/>
        <v>210</v>
      </c>
      <c r="W394" s="101">
        <f t="shared" si="95"/>
        <v>-35</v>
      </c>
      <c r="X394" s="102" t="b">
        <f t="shared" si="96"/>
        <v>0</v>
      </c>
      <c r="Y394" s="103" t="str">
        <f t="shared" si="97"/>
        <v>GROWTH</v>
      </c>
      <c r="Z394" s="74">
        <v>0</v>
      </c>
      <c r="AA394" s="69"/>
      <c r="AB394" s="69" t="s">
        <v>133</v>
      </c>
      <c r="AC394" s="69" t="s">
        <v>133</v>
      </c>
      <c r="AD394" s="3"/>
      <c r="AE394" s="118">
        <f>IFERROR(INDEX(Last6M_AvgSales_Ref!$B$2:$B$12659,MATCH(D394,Last6M_AvgSales_Ref!$A$2:$A$12659,0)),"")</f>
        <v>134.166666666667</v>
      </c>
    </row>
    <row r="395" spans="1:31" ht="14.25" customHeight="1">
      <c r="A395" s="69" t="s">
        <v>133</v>
      </c>
      <c r="B395" s="71" t="s">
        <v>55</v>
      </c>
      <c r="C395" s="71" t="s">
        <v>258</v>
      </c>
      <c r="D395" s="71">
        <v>1000001018</v>
      </c>
      <c r="E395" s="72" t="s">
        <v>259</v>
      </c>
      <c r="F395" s="73">
        <v>44464</v>
      </c>
      <c r="G395" s="66" t="str">
        <f t="shared" si="84"/>
        <v>-</v>
      </c>
      <c r="H395" s="66"/>
      <c r="I395" s="67">
        <v>0</v>
      </c>
      <c r="J395" s="67">
        <f t="shared" si="85"/>
        <v>0</v>
      </c>
      <c r="K395" s="68">
        <v>0</v>
      </c>
      <c r="L395" s="68">
        <f t="shared" si="86"/>
        <v>0</v>
      </c>
      <c r="M395" s="68" t="str">
        <f t="shared" si="87"/>
        <v>-</v>
      </c>
      <c r="N395" s="96">
        <v>0</v>
      </c>
      <c r="O395" s="97" t="str">
        <f t="shared" si="88"/>
        <v>June</v>
      </c>
      <c r="P395" s="96">
        <f t="shared" si="89"/>
        <v>0</v>
      </c>
      <c r="Q395" s="98">
        <f t="shared" si="90"/>
        <v>0</v>
      </c>
      <c r="R395" s="97" t="b">
        <f t="shared" si="91"/>
        <v>0</v>
      </c>
      <c r="S395" s="99" t="b">
        <f t="shared" si="92"/>
        <v>0</v>
      </c>
      <c r="T395" s="68">
        <v>85</v>
      </c>
      <c r="U395" s="100" t="str">
        <f t="shared" si="93"/>
        <v>May</v>
      </c>
      <c r="V395" s="68">
        <f t="shared" si="94"/>
        <v>85</v>
      </c>
      <c r="W395" s="101">
        <f t="shared" si="95"/>
        <v>-85</v>
      </c>
      <c r="X395" s="102" t="b">
        <f t="shared" si="96"/>
        <v>0</v>
      </c>
      <c r="Y395" s="103" t="str">
        <f t="shared" si="97"/>
        <v>GROWTH</v>
      </c>
      <c r="Z395" s="74">
        <v>0</v>
      </c>
      <c r="AA395" s="69"/>
      <c r="AB395" s="69" t="s">
        <v>133</v>
      </c>
      <c r="AC395" s="69" t="s">
        <v>133</v>
      </c>
      <c r="AD395" s="3"/>
      <c r="AE395" s="118">
        <f>IFERROR(INDEX(Last6M_AvgSales_Ref!$B$2:$B$12659,MATCH(D395,Last6M_AvgSales_Ref!$A$2:$A$12659,0)),"")</f>
        <v>56.6666666666667</v>
      </c>
    </row>
    <row r="396" spans="1:31" ht="14.25" customHeight="1">
      <c r="A396" s="69" t="s">
        <v>133</v>
      </c>
      <c r="B396" s="71" t="s">
        <v>55</v>
      </c>
      <c r="C396" s="71" t="s">
        <v>1365</v>
      </c>
      <c r="D396" s="71">
        <v>1000001024</v>
      </c>
      <c r="E396" s="72" t="s">
        <v>1366</v>
      </c>
      <c r="F396" s="73">
        <v>44467</v>
      </c>
      <c r="G396" s="66" t="str">
        <f t="shared" si="84"/>
        <v>Targeted Dealer</v>
      </c>
      <c r="H396" s="66"/>
      <c r="I396" s="67">
        <v>70</v>
      </c>
      <c r="J396" s="67">
        <f t="shared" si="85"/>
        <v>70</v>
      </c>
      <c r="K396" s="68">
        <v>0</v>
      </c>
      <c r="L396" s="68">
        <f t="shared" si="86"/>
        <v>70</v>
      </c>
      <c r="M396" s="68">
        <f t="shared" si="87"/>
        <v>0</v>
      </c>
      <c r="N396" s="96">
        <v>0</v>
      </c>
      <c r="O396" s="97" t="str">
        <f t="shared" si="88"/>
        <v>June</v>
      </c>
      <c r="P396" s="96">
        <f t="shared" si="89"/>
        <v>0</v>
      </c>
      <c r="Q396" s="98">
        <f t="shared" si="90"/>
        <v>0</v>
      </c>
      <c r="R396" s="97" t="b">
        <f t="shared" si="91"/>
        <v>0</v>
      </c>
      <c r="S396" s="99" t="b">
        <f t="shared" si="92"/>
        <v>0</v>
      </c>
      <c r="T396" s="68">
        <v>245</v>
      </c>
      <c r="U396" s="100" t="str">
        <f t="shared" si="93"/>
        <v>May</v>
      </c>
      <c r="V396" s="68">
        <f t="shared" si="94"/>
        <v>245</v>
      </c>
      <c r="W396" s="101">
        <f t="shared" si="95"/>
        <v>-245</v>
      </c>
      <c r="X396" s="102" t="b">
        <f t="shared" si="96"/>
        <v>0</v>
      </c>
      <c r="Y396" s="103" t="str">
        <f t="shared" si="97"/>
        <v>GROWTH</v>
      </c>
      <c r="Z396" s="74">
        <v>0</v>
      </c>
      <c r="AA396" s="69"/>
      <c r="AB396" s="69" t="s">
        <v>133</v>
      </c>
      <c r="AC396" s="69" t="s">
        <v>133</v>
      </c>
      <c r="AD396" s="3"/>
      <c r="AE396" s="118">
        <f>IFERROR(INDEX(Last6M_AvgSales_Ref!$B$2:$B$12659,MATCH(D396,Last6M_AvgSales_Ref!$A$2:$A$12659,0)),"")</f>
        <v>125.833333333333</v>
      </c>
    </row>
    <row r="397" spans="1:31" ht="14.25" customHeight="1">
      <c r="A397" s="69" t="s">
        <v>133</v>
      </c>
      <c r="B397" s="71" t="s">
        <v>55</v>
      </c>
      <c r="C397" s="71" t="s">
        <v>1367</v>
      </c>
      <c r="D397" s="71">
        <v>1000003100</v>
      </c>
      <c r="E397" s="71" t="s">
        <v>1368</v>
      </c>
      <c r="F397" s="73">
        <v>44873</v>
      </c>
      <c r="G397" s="66" t="str">
        <f t="shared" si="84"/>
        <v>Targeted Dealer</v>
      </c>
      <c r="H397" s="66"/>
      <c r="I397" s="67">
        <v>815</v>
      </c>
      <c r="J397" s="67">
        <f t="shared" si="85"/>
        <v>815</v>
      </c>
      <c r="K397" s="68">
        <v>1255.05</v>
      </c>
      <c r="L397" s="68">
        <f t="shared" si="86"/>
        <v>-440.04999999999995</v>
      </c>
      <c r="M397" s="68">
        <f t="shared" si="87"/>
        <v>153.99386503067484</v>
      </c>
      <c r="N397" s="96">
        <v>490</v>
      </c>
      <c r="O397" s="97" t="str">
        <f t="shared" si="88"/>
        <v>June</v>
      </c>
      <c r="P397" s="96">
        <f t="shared" si="89"/>
        <v>490</v>
      </c>
      <c r="Q397" s="98">
        <f t="shared" si="90"/>
        <v>765.05</v>
      </c>
      <c r="R397" s="97" t="b">
        <f t="shared" si="91"/>
        <v>0</v>
      </c>
      <c r="S397" s="99" t="str">
        <f t="shared" si="92"/>
        <v>GROWTH</v>
      </c>
      <c r="T397" s="68">
        <v>611</v>
      </c>
      <c r="U397" s="100" t="str">
        <f t="shared" si="93"/>
        <v>May</v>
      </c>
      <c r="V397" s="68">
        <f t="shared" si="94"/>
        <v>611</v>
      </c>
      <c r="W397" s="101">
        <f t="shared" si="95"/>
        <v>644.04999999999995</v>
      </c>
      <c r="X397" s="102" t="b">
        <f t="shared" si="96"/>
        <v>0</v>
      </c>
      <c r="Y397" s="103" t="str">
        <f t="shared" si="97"/>
        <v>GROWTH</v>
      </c>
      <c r="Z397" s="74">
        <v>0</v>
      </c>
      <c r="AA397" s="69"/>
      <c r="AB397" s="69" t="s">
        <v>133</v>
      </c>
      <c r="AC397" s="69" t="s">
        <v>133</v>
      </c>
      <c r="AD397" s="3"/>
      <c r="AE397" s="118">
        <f>IFERROR(INDEX(Last6M_AvgSales_Ref!$B$2:$B$12659,MATCH(D397,Last6M_AvgSales_Ref!$A$2:$A$12659,0)),"")</f>
        <v>792.88333333333298</v>
      </c>
    </row>
    <row r="398" spans="1:31" ht="14.25" customHeight="1">
      <c r="A398" s="69" t="s">
        <v>133</v>
      </c>
      <c r="B398" s="71" t="s">
        <v>55</v>
      </c>
      <c r="C398" s="71" t="s">
        <v>1369</v>
      </c>
      <c r="D398" s="71">
        <v>1000003445</v>
      </c>
      <c r="E398" s="71" t="s">
        <v>1370</v>
      </c>
      <c r="F398" s="73">
        <v>45008</v>
      </c>
      <c r="G398" s="66" t="str">
        <f t="shared" si="84"/>
        <v>Targeted Dealer</v>
      </c>
      <c r="H398" s="66"/>
      <c r="I398" s="67">
        <v>650</v>
      </c>
      <c r="J398" s="67">
        <f t="shared" si="85"/>
        <v>650</v>
      </c>
      <c r="K398" s="68">
        <v>1050</v>
      </c>
      <c r="L398" s="68">
        <f t="shared" si="86"/>
        <v>-400</v>
      </c>
      <c r="M398" s="68">
        <f t="shared" si="87"/>
        <v>161.53846153846155</v>
      </c>
      <c r="N398" s="96">
        <v>665</v>
      </c>
      <c r="O398" s="97" t="str">
        <f t="shared" si="88"/>
        <v>June</v>
      </c>
      <c r="P398" s="96">
        <f t="shared" si="89"/>
        <v>665</v>
      </c>
      <c r="Q398" s="98">
        <f t="shared" si="90"/>
        <v>385</v>
      </c>
      <c r="R398" s="97" t="b">
        <f t="shared" si="91"/>
        <v>0</v>
      </c>
      <c r="S398" s="99" t="str">
        <f t="shared" si="92"/>
        <v>GROWTH</v>
      </c>
      <c r="T398" s="68">
        <v>630</v>
      </c>
      <c r="U398" s="100" t="str">
        <f t="shared" si="93"/>
        <v>May</v>
      </c>
      <c r="V398" s="68">
        <f t="shared" si="94"/>
        <v>630</v>
      </c>
      <c r="W398" s="101">
        <f t="shared" si="95"/>
        <v>420</v>
      </c>
      <c r="X398" s="102" t="b">
        <f t="shared" si="96"/>
        <v>0</v>
      </c>
      <c r="Y398" s="103" t="str">
        <f t="shared" si="97"/>
        <v>GROWTH</v>
      </c>
      <c r="Z398" s="74">
        <v>0</v>
      </c>
      <c r="AA398" s="69"/>
      <c r="AB398" s="69" t="s">
        <v>133</v>
      </c>
      <c r="AC398" s="69" t="s">
        <v>133</v>
      </c>
      <c r="AD398" s="3"/>
      <c r="AE398" s="118">
        <f>IFERROR(INDEX(Last6M_AvgSales_Ref!$B$2:$B$12659,MATCH(D398,Last6M_AvgSales_Ref!$A$2:$A$12659,0)),"")</f>
        <v>549.16666666666697</v>
      </c>
    </row>
    <row r="399" spans="1:31" ht="14.25" customHeight="1">
      <c r="A399" s="69" t="s">
        <v>133</v>
      </c>
      <c r="B399" s="71" t="s">
        <v>55</v>
      </c>
      <c r="C399" s="71" t="s">
        <v>1371</v>
      </c>
      <c r="D399" s="71">
        <v>1000003489</v>
      </c>
      <c r="E399" s="71" t="s">
        <v>1372</v>
      </c>
      <c r="F399" s="73">
        <v>45042</v>
      </c>
      <c r="G399" s="66" t="str">
        <f t="shared" si="84"/>
        <v>Targeted Dealer</v>
      </c>
      <c r="H399" s="66"/>
      <c r="I399" s="67">
        <v>140</v>
      </c>
      <c r="J399" s="67">
        <f t="shared" si="85"/>
        <v>140</v>
      </c>
      <c r="K399" s="68">
        <v>182.75</v>
      </c>
      <c r="L399" s="68">
        <f t="shared" si="86"/>
        <v>-42.75</v>
      </c>
      <c r="M399" s="68">
        <f t="shared" si="87"/>
        <v>130.53571428571431</v>
      </c>
      <c r="N399" s="96">
        <v>140</v>
      </c>
      <c r="O399" s="97" t="str">
        <f t="shared" si="88"/>
        <v>June</v>
      </c>
      <c r="P399" s="96">
        <f t="shared" si="89"/>
        <v>140</v>
      </c>
      <c r="Q399" s="98">
        <f t="shared" si="90"/>
        <v>42.75</v>
      </c>
      <c r="R399" s="97" t="b">
        <f t="shared" si="91"/>
        <v>0</v>
      </c>
      <c r="S399" s="99" t="str">
        <f t="shared" si="92"/>
        <v>GROWTH</v>
      </c>
      <c r="T399" s="68">
        <v>105</v>
      </c>
      <c r="U399" s="100" t="str">
        <f t="shared" si="93"/>
        <v>May</v>
      </c>
      <c r="V399" s="68">
        <f t="shared" si="94"/>
        <v>105</v>
      </c>
      <c r="W399" s="101">
        <f t="shared" si="95"/>
        <v>77.75</v>
      </c>
      <c r="X399" s="102" t="b">
        <f t="shared" si="96"/>
        <v>0</v>
      </c>
      <c r="Y399" s="103" t="str">
        <f t="shared" si="97"/>
        <v>GROWTH</v>
      </c>
      <c r="Z399" s="74">
        <v>0</v>
      </c>
      <c r="AA399" s="69"/>
      <c r="AB399" s="69" t="s">
        <v>133</v>
      </c>
      <c r="AC399" s="69" t="s">
        <v>133</v>
      </c>
      <c r="AD399" s="3"/>
      <c r="AE399" s="118">
        <f>IFERROR(INDEX(Last6M_AvgSales_Ref!$B$2:$B$12659,MATCH(D399,Last6M_AvgSales_Ref!$A$2:$A$12659,0)),"")</f>
        <v>129.166666666667</v>
      </c>
    </row>
    <row r="400" spans="1:31" ht="14.25" customHeight="1">
      <c r="A400" s="69" t="s">
        <v>133</v>
      </c>
      <c r="B400" s="71" t="s">
        <v>55</v>
      </c>
      <c r="C400" s="71" t="s">
        <v>1373</v>
      </c>
      <c r="D400" s="71">
        <v>1000003698</v>
      </c>
      <c r="E400" s="71" t="s">
        <v>1374</v>
      </c>
      <c r="F400" s="73">
        <v>45162</v>
      </c>
      <c r="G400" s="66" t="str">
        <f t="shared" si="84"/>
        <v>Targeted Dealer</v>
      </c>
      <c r="H400" s="66"/>
      <c r="I400" s="67">
        <v>255</v>
      </c>
      <c r="J400" s="67">
        <f t="shared" si="85"/>
        <v>255</v>
      </c>
      <c r="K400" s="68">
        <v>137.5</v>
      </c>
      <c r="L400" s="68">
        <f t="shared" si="86"/>
        <v>117.5</v>
      </c>
      <c r="M400" s="68">
        <f t="shared" si="87"/>
        <v>53.921568627450981</v>
      </c>
      <c r="N400" s="96">
        <v>105</v>
      </c>
      <c r="O400" s="97" t="str">
        <f t="shared" si="88"/>
        <v>June</v>
      </c>
      <c r="P400" s="96">
        <f t="shared" si="89"/>
        <v>105</v>
      </c>
      <c r="Q400" s="98">
        <f t="shared" si="90"/>
        <v>32.5</v>
      </c>
      <c r="R400" s="97" t="b">
        <f t="shared" si="91"/>
        <v>0</v>
      </c>
      <c r="S400" s="99" t="str">
        <f t="shared" si="92"/>
        <v>GROWTH</v>
      </c>
      <c r="T400" s="68">
        <v>262.39999999999998</v>
      </c>
      <c r="U400" s="100" t="str">
        <f t="shared" si="93"/>
        <v>May</v>
      </c>
      <c r="V400" s="68">
        <f t="shared" si="94"/>
        <v>262.39999999999998</v>
      </c>
      <c r="W400" s="101">
        <f t="shared" si="95"/>
        <v>-124.89999999999998</v>
      </c>
      <c r="X400" s="102" t="b">
        <f t="shared" si="96"/>
        <v>0</v>
      </c>
      <c r="Y400" s="103" t="str">
        <f t="shared" si="97"/>
        <v>GROWTH</v>
      </c>
      <c r="Z400" s="74">
        <v>0</v>
      </c>
      <c r="AA400" s="69"/>
      <c r="AB400" s="69" t="s">
        <v>133</v>
      </c>
      <c r="AC400" s="69" t="s">
        <v>133</v>
      </c>
      <c r="AD400" s="3"/>
      <c r="AE400" s="118">
        <f>IFERROR(INDEX(Last6M_AvgSales_Ref!$B$2:$B$12659,MATCH(D400,Last6M_AvgSales_Ref!$A$2:$A$12659,0)),"")</f>
        <v>296.86666666666702</v>
      </c>
    </row>
    <row r="401" spans="1:31" ht="14.25" customHeight="1">
      <c r="A401" s="69" t="s">
        <v>133</v>
      </c>
      <c r="B401" s="71" t="s">
        <v>55</v>
      </c>
      <c r="C401" s="71" t="s">
        <v>1375</v>
      </c>
      <c r="D401" s="71">
        <v>1000003762</v>
      </c>
      <c r="E401" s="71" t="s">
        <v>1376</v>
      </c>
      <c r="F401" s="73">
        <v>45252</v>
      </c>
      <c r="G401" s="66" t="str">
        <f t="shared" si="84"/>
        <v>Targeted Dealer</v>
      </c>
      <c r="H401" s="66"/>
      <c r="I401" s="67">
        <v>35</v>
      </c>
      <c r="J401" s="67">
        <f t="shared" si="85"/>
        <v>35</v>
      </c>
      <c r="K401" s="68">
        <v>0</v>
      </c>
      <c r="L401" s="68">
        <f t="shared" si="86"/>
        <v>35</v>
      </c>
      <c r="M401" s="68">
        <f t="shared" si="87"/>
        <v>0</v>
      </c>
      <c r="N401" s="96">
        <v>0</v>
      </c>
      <c r="O401" s="97" t="str">
        <f t="shared" si="88"/>
        <v>June</v>
      </c>
      <c r="P401" s="96">
        <f t="shared" si="89"/>
        <v>0</v>
      </c>
      <c r="Q401" s="98">
        <f t="shared" si="90"/>
        <v>0</v>
      </c>
      <c r="R401" s="97" t="b">
        <f t="shared" si="91"/>
        <v>0</v>
      </c>
      <c r="S401" s="99" t="b">
        <f t="shared" si="92"/>
        <v>0</v>
      </c>
      <c r="T401" s="68">
        <v>70</v>
      </c>
      <c r="U401" s="100" t="str">
        <f t="shared" si="93"/>
        <v>May</v>
      </c>
      <c r="V401" s="68">
        <f t="shared" si="94"/>
        <v>70</v>
      </c>
      <c r="W401" s="101">
        <f t="shared" si="95"/>
        <v>-70</v>
      </c>
      <c r="X401" s="102" t="b">
        <f t="shared" si="96"/>
        <v>0</v>
      </c>
      <c r="Y401" s="103" t="str">
        <f t="shared" si="97"/>
        <v>GROWTH</v>
      </c>
      <c r="Z401" s="74">
        <v>0</v>
      </c>
      <c r="AA401" s="69"/>
      <c r="AB401" s="69" t="s">
        <v>133</v>
      </c>
      <c r="AC401" s="69" t="s">
        <v>133</v>
      </c>
      <c r="AD401" s="3"/>
      <c r="AE401" s="118">
        <f>IFERROR(INDEX(Last6M_AvgSales_Ref!$B$2:$B$12659,MATCH(D401,Last6M_AvgSales_Ref!$A$2:$A$12659,0)),"")</f>
        <v>41.674999999999997</v>
      </c>
    </row>
    <row r="402" spans="1:31" ht="14.25" customHeight="1">
      <c r="A402" s="74" t="s">
        <v>133</v>
      </c>
      <c r="B402" s="78" t="s">
        <v>55</v>
      </c>
      <c r="C402" s="78" t="s">
        <v>1377</v>
      </c>
      <c r="D402" s="78">
        <v>1000003924</v>
      </c>
      <c r="E402" s="78" t="s">
        <v>1378</v>
      </c>
      <c r="F402" s="73">
        <v>45412</v>
      </c>
      <c r="G402" s="66" t="str">
        <f t="shared" si="84"/>
        <v>Targeted Dealer</v>
      </c>
      <c r="H402" s="66"/>
      <c r="I402" s="67">
        <v>795</v>
      </c>
      <c r="J402" s="67">
        <f t="shared" si="85"/>
        <v>795</v>
      </c>
      <c r="K402" s="68">
        <v>1021.8</v>
      </c>
      <c r="L402" s="68">
        <f t="shared" si="86"/>
        <v>-226.79999999999995</v>
      </c>
      <c r="M402" s="68">
        <f t="shared" si="87"/>
        <v>128.52830188679243</v>
      </c>
      <c r="N402" s="96">
        <v>745.3</v>
      </c>
      <c r="O402" s="97" t="str">
        <f t="shared" si="88"/>
        <v>June</v>
      </c>
      <c r="P402" s="96">
        <f t="shared" si="89"/>
        <v>745.3</v>
      </c>
      <c r="Q402" s="98">
        <f t="shared" si="90"/>
        <v>276.5</v>
      </c>
      <c r="R402" s="97" t="b">
        <f t="shared" si="91"/>
        <v>0</v>
      </c>
      <c r="S402" s="99" t="str">
        <f t="shared" si="92"/>
        <v>GROWTH</v>
      </c>
      <c r="T402" s="68">
        <v>772</v>
      </c>
      <c r="U402" s="100" t="str">
        <f t="shared" si="93"/>
        <v>May</v>
      </c>
      <c r="V402" s="68">
        <f t="shared" si="94"/>
        <v>772</v>
      </c>
      <c r="W402" s="101">
        <f t="shared" si="95"/>
        <v>249.79999999999995</v>
      </c>
      <c r="X402" s="102" t="b">
        <f t="shared" si="96"/>
        <v>0</v>
      </c>
      <c r="Y402" s="103" t="str">
        <f t="shared" si="97"/>
        <v>GROWTH</v>
      </c>
      <c r="Z402" s="74">
        <v>0</v>
      </c>
      <c r="AA402" s="69"/>
      <c r="AB402" s="69" t="s">
        <v>133</v>
      </c>
      <c r="AC402" s="74" t="s">
        <v>133</v>
      </c>
      <c r="AD402" s="3"/>
      <c r="AE402" s="118">
        <f>IFERROR(INDEX(Last6M_AvgSales_Ref!$B$2:$B$12659,MATCH(D402,Last6M_AvgSales_Ref!$A$2:$A$12659,0)),"")</f>
        <v>943.97500000000002</v>
      </c>
    </row>
    <row r="403" spans="1:31" ht="14.25" customHeight="1">
      <c r="A403" s="74" t="s">
        <v>133</v>
      </c>
      <c r="B403" s="78" t="s">
        <v>55</v>
      </c>
      <c r="C403" s="78" t="s">
        <v>1379</v>
      </c>
      <c r="D403" s="78">
        <v>1000003997</v>
      </c>
      <c r="E403" s="78" t="s">
        <v>1380</v>
      </c>
      <c r="F403" s="73">
        <v>45448</v>
      </c>
      <c r="G403" s="66" t="str">
        <f t="shared" si="84"/>
        <v>Targeted Dealer</v>
      </c>
      <c r="H403" s="66"/>
      <c r="I403" s="67">
        <v>35</v>
      </c>
      <c r="J403" s="67">
        <f t="shared" si="85"/>
        <v>35</v>
      </c>
      <c r="K403" s="68">
        <v>35</v>
      </c>
      <c r="L403" s="68">
        <f t="shared" si="86"/>
        <v>0</v>
      </c>
      <c r="M403" s="68">
        <f t="shared" si="87"/>
        <v>100</v>
      </c>
      <c r="N403" s="96">
        <v>50</v>
      </c>
      <c r="O403" s="97" t="str">
        <f t="shared" si="88"/>
        <v>June</v>
      </c>
      <c r="P403" s="96">
        <f t="shared" si="89"/>
        <v>50</v>
      </c>
      <c r="Q403" s="98">
        <f t="shared" si="90"/>
        <v>-15</v>
      </c>
      <c r="R403" s="97" t="b">
        <f t="shared" si="91"/>
        <v>0</v>
      </c>
      <c r="S403" s="99" t="str">
        <f t="shared" si="92"/>
        <v>GROWTH</v>
      </c>
      <c r="T403" s="68">
        <v>606.5</v>
      </c>
      <c r="U403" s="100" t="str">
        <f t="shared" si="93"/>
        <v>May</v>
      </c>
      <c r="V403" s="68">
        <f t="shared" si="94"/>
        <v>606.5</v>
      </c>
      <c r="W403" s="101">
        <f t="shared" si="95"/>
        <v>-571.5</v>
      </c>
      <c r="X403" s="102" t="b">
        <f t="shared" si="96"/>
        <v>0</v>
      </c>
      <c r="Y403" s="103" t="str">
        <f t="shared" si="97"/>
        <v>GROWTH</v>
      </c>
      <c r="Z403" s="74">
        <v>0</v>
      </c>
      <c r="AA403" s="69"/>
      <c r="AB403" s="69" t="s">
        <v>133</v>
      </c>
      <c r="AC403" s="74" t="s">
        <v>133</v>
      </c>
      <c r="AD403" s="3"/>
      <c r="AE403" s="118">
        <f>IFERROR(INDEX(Last6M_AvgSales_Ref!$B$2:$B$12659,MATCH(D403,Last6M_AvgSales_Ref!$A$2:$A$12659,0)),"")</f>
        <v>437.86666666666702</v>
      </c>
    </row>
    <row r="404" spans="1:31" ht="14.25" customHeight="1">
      <c r="A404" s="74" t="s">
        <v>133</v>
      </c>
      <c r="B404" s="78" t="s">
        <v>55</v>
      </c>
      <c r="C404" s="78" t="s">
        <v>1381</v>
      </c>
      <c r="D404" s="78">
        <v>1000004020</v>
      </c>
      <c r="E404" s="78" t="s">
        <v>1382</v>
      </c>
      <c r="F404" s="73">
        <v>45469</v>
      </c>
      <c r="G404" s="66" t="str">
        <f t="shared" si="84"/>
        <v>Targeted Dealer</v>
      </c>
      <c r="H404" s="66"/>
      <c r="I404" s="67">
        <v>1555</v>
      </c>
      <c r="J404" s="67">
        <f t="shared" si="85"/>
        <v>1555</v>
      </c>
      <c r="K404" s="68">
        <v>3005</v>
      </c>
      <c r="L404" s="68">
        <f t="shared" si="86"/>
        <v>-1450</v>
      </c>
      <c r="M404" s="68">
        <f t="shared" si="87"/>
        <v>193.24758842443728</v>
      </c>
      <c r="N404" s="96">
        <v>1580.45</v>
      </c>
      <c r="O404" s="97" t="str">
        <f t="shared" si="88"/>
        <v>June</v>
      </c>
      <c r="P404" s="96">
        <f t="shared" si="89"/>
        <v>1580.45</v>
      </c>
      <c r="Q404" s="98">
        <f t="shared" si="90"/>
        <v>1424.55</v>
      </c>
      <c r="R404" s="97" t="b">
        <f t="shared" si="91"/>
        <v>0</v>
      </c>
      <c r="S404" s="99" t="str">
        <f t="shared" si="92"/>
        <v>GROWTH</v>
      </c>
      <c r="T404" s="68">
        <v>1163</v>
      </c>
      <c r="U404" s="100" t="str">
        <f t="shared" si="93"/>
        <v>May</v>
      </c>
      <c r="V404" s="68">
        <f t="shared" si="94"/>
        <v>1163</v>
      </c>
      <c r="W404" s="101">
        <f t="shared" si="95"/>
        <v>1842</v>
      </c>
      <c r="X404" s="102" t="b">
        <f t="shared" si="96"/>
        <v>0</v>
      </c>
      <c r="Y404" s="103" t="str">
        <f t="shared" si="97"/>
        <v>GROWTH</v>
      </c>
      <c r="Z404" s="74">
        <v>0</v>
      </c>
      <c r="AA404" s="69"/>
      <c r="AB404" s="69" t="s">
        <v>133</v>
      </c>
      <c r="AC404" s="74" t="s">
        <v>133</v>
      </c>
      <c r="AD404" s="3"/>
      <c r="AE404" s="118">
        <f>IFERROR(INDEX(Last6M_AvgSales_Ref!$B$2:$B$12659,MATCH(D404,Last6M_AvgSales_Ref!$A$2:$A$12659,0)),"")</f>
        <v>2003.45</v>
      </c>
    </row>
    <row r="405" spans="1:31" ht="14.25" customHeight="1">
      <c r="A405" s="69" t="s">
        <v>134</v>
      </c>
      <c r="B405" s="71" t="s">
        <v>58</v>
      </c>
      <c r="C405" s="71" t="s">
        <v>1383</v>
      </c>
      <c r="D405" s="71">
        <v>1000000281</v>
      </c>
      <c r="E405" s="72" t="s">
        <v>1384</v>
      </c>
      <c r="F405" s="73">
        <v>38435</v>
      </c>
      <c r="G405" s="66" t="str">
        <f t="shared" si="84"/>
        <v>Targeted Dealer</v>
      </c>
      <c r="H405" s="66"/>
      <c r="I405" s="67">
        <v>4760</v>
      </c>
      <c r="J405" s="67">
        <f t="shared" si="85"/>
        <v>4760</v>
      </c>
      <c r="K405" s="68">
        <v>3612.5</v>
      </c>
      <c r="L405" s="68">
        <f t="shared" si="86"/>
        <v>1147.5</v>
      </c>
      <c r="M405" s="68">
        <f t="shared" si="87"/>
        <v>75.892857142857139</v>
      </c>
      <c r="N405" s="96">
        <v>2849</v>
      </c>
      <c r="O405" s="97" t="str">
        <f t="shared" si="88"/>
        <v>June</v>
      </c>
      <c r="P405" s="96">
        <f t="shared" si="89"/>
        <v>2849</v>
      </c>
      <c r="Q405" s="98">
        <f t="shared" si="90"/>
        <v>763.5</v>
      </c>
      <c r="R405" s="97" t="b">
        <f t="shared" si="91"/>
        <v>0</v>
      </c>
      <c r="S405" s="99" t="str">
        <f t="shared" si="92"/>
        <v>GROWTH</v>
      </c>
      <c r="T405" s="68">
        <v>2368</v>
      </c>
      <c r="U405" s="100" t="str">
        <f t="shared" si="93"/>
        <v>May</v>
      </c>
      <c r="V405" s="68">
        <f t="shared" si="94"/>
        <v>2368</v>
      </c>
      <c r="W405" s="101">
        <f t="shared" si="95"/>
        <v>1244.5</v>
      </c>
      <c r="X405" s="102" t="b">
        <f t="shared" si="96"/>
        <v>0</v>
      </c>
      <c r="Y405" s="103" t="str">
        <f t="shared" si="97"/>
        <v>GROWTH</v>
      </c>
      <c r="Z405" s="74">
        <v>0</v>
      </c>
      <c r="AA405" s="69"/>
      <c r="AB405" s="69" t="s">
        <v>133</v>
      </c>
      <c r="AC405" s="69" t="s">
        <v>134</v>
      </c>
      <c r="AD405" s="3"/>
      <c r="AE405" s="118">
        <f>IFERROR(INDEX(Last6M_AvgSales_Ref!$B$2:$B$12659,MATCH(D405,Last6M_AvgSales_Ref!$A$2:$A$12659,0)),"")</f>
        <v>3064.4166666666702</v>
      </c>
    </row>
    <row r="406" spans="1:31" ht="14.25" customHeight="1">
      <c r="A406" s="74" t="s">
        <v>134</v>
      </c>
      <c r="B406" s="78" t="s">
        <v>58</v>
      </c>
      <c r="C406" s="78" t="s">
        <v>1385</v>
      </c>
      <c r="D406" s="78">
        <v>1000003989</v>
      </c>
      <c r="E406" s="78" t="s">
        <v>1386</v>
      </c>
      <c r="F406" s="73">
        <v>45443</v>
      </c>
      <c r="G406" s="66" t="str">
        <f t="shared" si="84"/>
        <v>Targeted Dealer</v>
      </c>
      <c r="H406" s="66"/>
      <c r="I406" s="67">
        <v>60</v>
      </c>
      <c r="J406" s="67">
        <f t="shared" si="85"/>
        <v>60</v>
      </c>
      <c r="K406" s="68">
        <v>23.5</v>
      </c>
      <c r="L406" s="68">
        <f t="shared" si="86"/>
        <v>36.5</v>
      </c>
      <c r="M406" s="68">
        <f t="shared" si="87"/>
        <v>39.166666666666671</v>
      </c>
      <c r="N406" s="96">
        <v>25</v>
      </c>
      <c r="O406" s="97" t="str">
        <f t="shared" si="88"/>
        <v>June</v>
      </c>
      <c r="P406" s="96">
        <f t="shared" si="89"/>
        <v>25</v>
      </c>
      <c r="Q406" s="98">
        <f t="shared" si="90"/>
        <v>-1.5</v>
      </c>
      <c r="R406" s="97" t="b">
        <f t="shared" si="91"/>
        <v>0</v>
      </c>
      <c r="S406" s="99" t="str">
        <f t="shared" si="92"/>
        <v>GROWTH</v>
      </c>
      <c r="T406" s="68">
        <v>30</v>
      </c>
      <c r="U406" s="100" t="str">
        <f t="shared" si="93"/>
        <v>May</v>
      </c>
      <c r="V406" s="68">
        <f t="shared" si="94"/>
        <v>30</v>
      </c>
      <c r="W406" s="101">
        <f t="shared" si="95"/>
        <v>-6.5</v>
      </c>
      <c r="X406" s="102" t="b">
        <f t="shared" si="96"/>
        <v>0</v>
      </c>
      <c r="Y406" s="103" t="str">
        <f t="shared" si="97"/>
        <v>GROWTH</v>
      </c>
      <c r="Z406" s="74">
        <v>0</v>
      </c>
      <c r="AA406" s="69"/>
      <c r="AB406" s="69" t="s">
        <v>133</v>
      </c>
      <c r="AC406" s="74" t="s">
        <v>134</v>
      </c>
      <c r="AD406" s="3"/>
      <c r="AE406" s="118">
        <f>IFERROR(INDEX(Last6M_AvgSales_Ref!$B$2:$B$12659,MATCH(D406,Last6M_AvgSales_Ref!$A$2:$A$12659,0)),"")</f>
        <v>35.3333333333333</v>
      </c>
    </row>
    <row r="407" spans="1:31" ht="14.25" customHeight="1">
      <c r="A407" s="69" t="s">
        <v>134</v>
      </c>
      <c r="B407" s="71" t="s">
        <v>58</v>
      </c>
      <c r="C407" s="71" t="s">
        <v>1387</v>
      </c>
      <c r="D407" s="71">
        <v>1000000283</v>
      </c>
      <c r="E407" s="72" t="s">
        <v>1388</v>
      </c>
      <c r="F407" s="73">
        <v>41541</v>
      </c>
      <c r="G407" s="66" t="str">
        <f t="shared" si="84"/>
        <v>Targeted Dealer</v>
      </c>
      <c r="H407" s="66"/>
      <c r="I407" s="67">
        <v>1520</v>
      </c>
      <c r="J407" s="67">
        <f t="shared" si="85"/>
        <v>1520</v>
      </c>
      <c r="K407" s="68">
        <v>995</v>
      </c>
      <c r="L407" s="68">
        <f t="shared" si="86"/>
        <v>525</v>
      </c>
      <c r="M407" s="68">
        <f t="shared" si="87"/>
        <v>65.46052631578948</v>
      </c>
      <c r="N407" s="96">
        <v>875.5</v>
      </c>
      <c r="O407" s="97" t="str">
        <f t="shared" si="88"/>
        <v>June</v>
      </c>
      <c r="P407" s="96">
        <f t="shared" si="89"/>
        <v>875.5</v>
      </c>
      <c r="Q407" s="98">
        <f t="shared" si="90"/>
        <v>119.5</v>
      </c>
      <c r="R407" s="97" t="b">
        <f t="shared" si="91"/>
        <v>0</v>
      </c>
      <c r="S407" s="99" t="str">
        <f t="shared" si="92"/>
        <v>GROWTH</v>
      </c>
      <c r="T407" s="68">
        <v>748.5</v>
      </c>
      <c r="U407" s="100" t="str">
        <f t="shared" si="93"/>
        <v>May</v>
      </c>
      <c r="V407" s="68">
        <f t="shared" si="94"/>
        <v>748.5</v>
      </c>
      <c r="W407" s="101">
        <f t="shared" si="95"/>
        <v>246.5</v>
      </c>
      <c r="X407" s="102" t="b">
        <f t="shared" si="96"/>
        <v>0</v>
      </c>
      <c r="Y407" s="103" t="str">
        <f t="shared" si="97"/>
        <v>GROWTH</v>
      </c>
      <c r="Z407" s="74">
        <v>0</v>
      </c>
      <c r="AA407" s="69"/>
      <c r="AB407" s="69" t="s">
        <v>133</v>
      </c>
      <c r="AC407" s="69" t="s">
        <v>134</v>
      </c>
      <c r="AD407" s="3"/>
      <c r="AE407" s="118">
        <f>IFERROR(INDEX(Last6M_AvgSales_Ref!$B$2:$B$12659,MATCH(D407,Last6M_AvgSales_Ref!$A$2:$A$12659,0)),"")</f>
        <v>1038.2166666666701</v>
      </c>
    </row>
    <row r="408" spans="1:31" ht="14.25" customHeight="1">
      <c r="A408" s="69" t="s">
        <v>134</v>
      </c>
      <c r="B408" s="71" t="s">
        <v>58</v>
      </c>
      <c r="C408" s="71" t="s">
        <v>1389</v>
      </c>
      <c r="D408" s="71">
        <v>1000000284</v>
      </c>
      <c r="E408" s="72" t="s">
        <v>1390</v>
      </c>
      <c r="F408" s="73">
        <v>42795</v>
      </c>
      <c r="G408" s="66" t="str">
        <f t="shared" si="84"/>
        <v>Targeted Dealer</v>
      </c>
      <c r="H408" s="66"/>
      <c r="I408" s="67">
        <v>190</v>
      </c>
      <c r="J408" s="67">
        <f t="shared" si="85"/>
        <v>190</v>
      </c>
      <c r="K408" s="68">
        <v>96.5</v>
      </c>
      <c r="L408" s="68">
        <f t="shared" si="86"/>
        <v>93.5</v>
      </c>
      <c r="M408" s="68">
        <f t="shared" si="87"/>
        <v>50.789473684210527</v>
      </c>
      <c r="N408" s="96">
        <v>103.5</v>
      </c>
      <c r="O408" s="97" t="str">
        <f t="shared" si="88"/>
        <v>June</v>
      </c>
      <c r="P408" s="96">
        <f t="shared" si="89"/>
        <v>103.5</v>
      </c>
      <c r="Q408" s="98">
        <f t="shared" si="90"/>
        <v>-7</v>
      </c>
      <c r="R408" s="97" t="b">
        <f t="shared" si="91"/>
        <v>0</v>
      </c>
      <c r="S408" s="99" t="str">
        <f t="shared" si="92"/>
        <v>GROWTH</v>
      </c>
      <c r="T408" s="68">
        <v>84</v>
      </c>
      <c r="U408" s="100" t="str">
        <f t="shared" si="93"/>
        <v>May</v>
      </c>
      <c r="V408" s="68">
        <f t="shared" si="94"/>
        <v>84</v>
      </c>
      <c r="W408" s="101">
        <f t="shared" si="95"/>
        <v>12.5</v>
      </c>
      <c r="X408" s="102" t="b">
        <f t="shared" si="96"/>
        <v>0</v>
      </c>
      <c r="Y408" s="103" t="str">
        <f t="shared" si="97"/>
        <v>GROWTH</v>
      </c>
      <c r="Z408" s="74">
        <v>0</v>
      </c>
      <c r="AA408" s="69"/>
      <c r="AB408" s="69" t="s">
        <v>133</v>
      </c>
      <c r="AC408" s="69" t="s">
        <v>134</v>
      </c>
      <c r="AD408" s="3"/>
      <c r="AE408" s="118">
        <f>IFERROR(INDEX(Last6M_AvgSales_Ref!$B$2:$B$12659,MATCH(D408,Last6M_AvgSales_Ref!$A$2:$A$12659,0)),"")</f>
        <v>118.75</v>
      </c>
    </row>
    <row r="409" spans="1:31" ht="14.25" customHeight="1">
      <c r="A409" s="69" t="s">
        <v>134</v>
      </c>
      <c r="B409" s="71" t="s">
        <v>58</v>
      </c>
      <c r="C409" s="71" t="s">
        <v>1391</v>
      </c>
      <c r="D409" s="71">
        <v>1000000285</v>
      </c>
      <c r="E409" s="72" t="s">
        <v>1392</v>
      </c>
      <c r="F409" s="73">
        <v>39226</v>
      </c>
      <c r="G409" s="66" t="str">
        <f t="shared" si="84"/>
        <v>Targeted Dealer</v>
      </c>
      <c r="H409" s="66"/>
      <c r="I409" s="67">
        <v>320</v>
      </c>
      <c r="J409" s="67">
        <f t="shared" si="85"/>
        <v>320</v>
      </c>
      <c r="K409" s="68">
        <v>143.5</v>
      </c>
      <c r="L409" s="68">
        <f t="shared" si="86"/>
        <v>176.5</v>
      </c>
      <c r="M409" s="68">
        <f t="shared" si="87"/>
        <v>44.84375</v>
      </c>
      <c r="N409" s="96">
        <v>160.5</v>
      </c>
      <c r="O409" s="97" t="str">
        <f t="shared" si="88"/>
        <v>June</v>
      </c>
      <c r="P409" s="96">
        <f t="shared" si="89"/>
        <v>160.5</v>
      </c>
      <c r="Q409" s="98">
        <f t="shared" si="90"/>
        <v>-17</v>
      </c>
      <c r="R409" s="97" t="b">
        <f t="shared" si="91"/>
        <v>0</v>
      </c>
      <c r="S409" s="99" t="str">
        <f t="shared" si="92"/>
        <v>GROWTH</v>
      </c>
      <c r="T409" s="68">
        <v>200</v>
      </c>
      <c r="U409" s="100" t="str">
        <f t="shared" si="93"/>
        <v>May</v>
      </c>
      <c r="V409" s="68">
        <f t="shared" si="94"/>
        <v>200</v>
      </c>
      <c r="W409" s="101">
        <f t="shared" si="95"/>
        <v>-56.5</v>
      </c>
      <c r="X409" s="102" t="b">
        <f t="shared" si="96"/>
        <v>0</v>
      </c>
      <c r="Y409" s="103" t="str">
        <f t="shared" si="97"/>
        <v>GROWTH</v>
      </c>
      <c r="Z409" s="74">
        <v>0</v>
      </c>
      <c r="AA409" s="69"/>
      <c r="AB409" s="69" t="s">
        <v>133</v>
      </c>
      <c r="AC409" s="69" t="s">
        <v>134</v>
      </c>
      <c r="AD409" s="3"/>
      <c r="AE409" s="118">
        <f>IFERROR(INDEX(Last6M_AvgSales_Ref!$B$2:$B$12659,MATCH(D409,Last6M_AvgSales_Ref!$A$2:$A$12659,0)),"")</f>
        <v>151.583333333333</v>
      </c>
    </row>
    <row r="410" spans="1:31" ht="14.25" customHeight="1">
      <c r="A410" s="69" t="s">
        <v>134</v>
      </c>
      <c r="B410" s="71" t="s">
        <v>58</v>
      </c>
      <c r="C410" s="71" t="s">
        <v>1393</v>
      </c>
      <c r="D410" s="71">
        <v>1000003402</v>
      </c>
      <c r="E410" s="71" t="s">
        <v>1394</v>
      </c>
      <c r="F410" s="73">
        <v>44985</v>
      </c>
      <c r="G410" s="66" t="str">
        <f t="shared" si="84"/>
        <v>Targeted Dealer</v>
      </c>
      <c r="H410" s="66"/>
      <c r="I410" s="67">
        <v>62</v>
      </c>
      <c r="J410" s="67">
        <f t="shared" si="85"/>
        <v>62.000000000000007</v>
      </c>
      <c r="K410" s="68">
        <v>52</v>
      </c>
      <c r="L410" s="68">
        <f t="shared" si="86"/>
        <v>10</v>
      </c>
      <c r="M410" s="68">
        <f t="shared" si="87"/>
        <v>83.870967741935473</v>
      </c>
      <c r="N410" s="96">
        <v>39</v>
      </c>
      <c r="O410" s="97" t="str">
        <f t="shared" si="88"/>
        <v>June</v>
      </c>
      <c r="P410" s="96">
        <f t="shared" si="89"/>
        <v>39</v>
      </c>
      <c r="Q410" s="98">
        <f t="shared" si="90"/>
        <v>13</v>
      </c>
      <c r="R410" s="97" t="b">
        <f t="shared" si="91"/>
        <v>0</v>
      </c>
      <c r="S410" s="99" t="str">
        <f t="shared" si="92"/>
        <v>GROWTH</v>
      </c>
      <c r="T410" s="68">
        <v>0</v>
      </c>
      <c r="U410" s="100" t="str">
        <f t="shared" si="93"/>
        <v>May</v>
      </c>
      <c r="V410" s="68">
        <f t="shared" si="94"/>
        <v>0</v>
      </c>
      <c r="W410" s="101">
        <f t="shared" si="95"/>
        <v>52</v>
      </c>
      <c r="X410" s="102" t="b">
        <f t="shared" si="96"/>
        <v>0</v>
      </c>
      <c r="Y410" s="103" t="b">
        <f t="shared" si="97"/>
        <v>0</v>
      </c>
      <c r="Z410" s="74">
        <v>0</v>
      </c>
      <c r="AA410" s="69"/>
      <c r="AB410" s="69" t="s">
        <v>133</v>
      </c>
      <c r="AC410" s="69" t="s">
        <v>134</v>
      </c>
      <c r="AD410" s="3"/>
      <c r="AE410" s="118">
        <f>IFERROR(INDEX(Last6M_AvgSales_Ref!$B$2:$B$12659,MATCH(D410,Last6M_AvgSales_Ref!$A$2:$A$12659,0)),"")</f>
        <v>10.75</v>
      </c>
    </row>
    <row r="411" spans="1:31" ht="14.25" customHeight="1">
      <c r="A411" s="69" t="s">
        <v>134</v>
      </c>
      <c r="B411" s="71" t="s">
        <v>58</v>
      </c>
      <c r="C411" s="71" t="s">
        <v>1395</v>
      </c>
      <c r="D411" s="71">
        <v>1000003805</v>
      </c>
      <c r="E411" s="71" t="s">
        <v>1394</v>
      </c>
      <c r="F411" s="73">
        <v>45288</v>
      </c>
      <c r="G411" s="66" t="str">
        <f t="shared" si="84"/>
        <v>Targeted Dealer</v>
      </c>
      <c r="H411" s="66"/>
      <c r="I411" s="67">
        <v>52</v>
      </c>
      <c r="J411" s="67">
        <f t="shared" si="85"/>
        <v>52</v>
      </c>
      <c r="K411" s="68">
        <v>13</v>
      </c>
      <c r="L411" s="68">
        <f t="shared" si="86"/>
        <v>39</v>
      </c>
      <c r="M411" s="68">
        <f t="shared" si="87"/>
        <v>25</v>
      </c>
      <c r="N411" s="96">
        <v>12.5</v>
      </c>
      <c r="O411" s="97" t="str">
        <f t="shared" si="88"/>
        <v>June</v>
      </c>
      <c r="P411" s="96">
        <f t="shared" si="89"/>
        <v>12.5</v>
      </c>
      <c r="Q411" s="98">
        <f t="shared" si="90"/>
        <v>0.5</v>
      </c>
      <c r="R411" s="97" t="b">
        <f t="shared" si="91"/>
        <v>0</v>
      </c>
      <c r="S411" s="99" t="str">
        <f t="shared" si="92"/>
        <v>GROWTH</v>
      </c>
      <c r="T411" s="68">
        <v>26</v>
      </c>
      <c r="U411" s="100" t="str">
        <f t="shared" si="93"/>
        <v>May</v>
      </c>
      <c r="V411" s="68">
        <f t="shared" si="94"/>
        <v>26</v>
      </c>
      <c r="W411" s="101">
        <f t="shared" si="95"/>
        <v>-13</v>
      </c>
      <c r="X411" s="102" t="b">
        <f t="shared" si="96"/>
        <v>0</v>
      </c>
      <c r="Y411" s="103" t="str">
        <f t="shared" si="97"/>
        <v>GROWTH</v>
      </c>
      <c r="Z411" s="74">
        <v>0</v>
      </c>
      <c r="AA411" s="69"/>
      <c r="AB411" s="69" t="s">
        <v>133</v>
      </c>
      <c r="AC411" s="69" t="s">
        <v>134</v>
      </c>
      <c r="AD411" s="3"/>
      <c r="AE411" s="118">
        <f>IFERROR(INDEX(Last6M_AvgSales_Ref!$B$2:$B$12659,MATCH(D411,Last6M_AvgSales_Ref!$A$2:$A$12659,0)),"")</f>
        <v>16.8333333333333</v>
      </c>
    </row>
    <row r="412" spans="1:31" ht="14.25" customHeight="1">
      <c r="A412" s="69" t="s">
        <v>134</v>
      </c>
      <c r="B412" s="71" t="s">
        <v>58</v>
      </c>
      <c r="C412" s="71" t="s">
        <v>1396</v>
      </c>
      <c r="D412" s="71">
        <v>1000000286</v>
      </c>
      <c r="E412" s="72" t="s">
        <v>1397</v>
      </c>
      <c r="F412" s="73">
        <v>43173</v>
      </c>
      <c r="G412" s="66" t="str">
        <f t="shared" si="84"/>
        <v>Targeted Dealer</v>
      </c>
      <c r="H412" s="66"/>
      <c r="I412" s="67">
        <v>300</v>
      </c>
      <c r="J412" s="67">
        <f t="shared" si="85"/>
        <v>300</v>
      </c>
      <c r="K412" s="68">
        <v>186</v>
      </c>
      <c r="L412" s="68">
        <f t="shared" si="86"/>
        <v>114</v>
      </c>
      <c r="M412" s="68">
        <f t="shared" si="87"/>
        <v>62</v>
      </c>
      <c r="N412" s="96">
        <v>185.5</v>
      </c>
      <c r="O412" s="97" t="str">
        <f t="shared" si="88"/>
        <v>June</v>
      </c>
      <c r="P412" s="96">
        <f t="shared" si="89"/>
        <v>185.5</v>
      </c>
      <c r="Q412" s="98">
        <f t="shared" si="90"/>
        <v>0.5</v>
      </c>
      <c r="R412" s="97" t="b">
        <f t="shared" si="91"/>
        <v>0</v>
      </c>
      <c r="S412" s="99" t="str">
        <f t="shared" si="92"/>
        <v>GROWTH</v>
      </c>
      <c r="T412" s="68">
        <v>146.5</v>
      </c>
      <c r="U412" s="100" t="str">
        <f t="shared" si="93"/>
        <v>May</v>
      </c>
      <c r="V412" s="68">
        <f t="shared" si="94"/>
        <v>146.5</v>
      </c>
      <c r="W412" s="101">
        <f t="shared" si="95"/>
        <v>39.5</v>
      </c>
      <c r="X412" s="102" t="b">
        <f t="shared" si="96"/>
        <v>0</v>
      </c>
      <c r="Y412" s="103" t="str">
        <f t="shared" si="97"/>
        <v>GROWTH</v>
      </c>
      <c r="Z412" s="74">
        <v>0</v>
      </c>
      <c r="AA412" s="69"/>
      <c r="AB412" s="69" t="s">
        <v>133</v>
      </c>
      <c r="AC412" s="69" t="s">
        <v>134</v>
      </c>
      <c r="AD412" s="3"/>
      <c r="AE412" s="118">
        <f>IFERROR(INDEX(Last6M_AvgSales_Ref!$B$2:$B$12659,MATCH(D412,Last6M_AvgSales_Ref!$A$2:$A$12659,0)),"")</f>
        <v>163.36666666666699</v>
      </c>
    </row>
    <row r="413" spans="1:31" ht="14.25" customHeight="1">
      <c r="A413" s="69" t="s">
        <v>134</v>
      </c>
      <c r="B413" s="71" t="s">
        <v>58</v>
      </c>
      <c r="C413" s="71" t="s">
        <v>1398</v>
      </c>
      <c r="D413" s="71">
        <v>1000000287</v>
      </c>
      <c r="E413" s="72" t="s">
        <v>1399</v>
      </c>
      <c r="F413" s="73">
        <v>41802</v>
      </c>
      <c r="G413" s="66" t="str">
        <f t="shared" si="84"/>
        <v>Targeted Dealer</v>
      </c>
      <c r="H413" s="66"/>
      <c r="I413" s="67">
        <v>420</v>
      </c>
      <c r="J413" s="67">
        <f t="shared" si="85"/>
        <v>420</v>
      </c>
      <c r="K413" s="68">
        <v>208</v>
      </c>
      <c r="L413" s="68">
        <f t="shared" si="86"/>
        <v>212</v>
      </c>
      <c r="M413" s="68">
        <f t="shared" si="87"/>
        <v>49.523809523809518</v>
      </c>
      <c r="N413" s="96">
        <v>182</v>
      </c>
      <c r="O413" s="97" t="str">
        <f t="shared" si="88"/>
        <v>June</v>
      </c>
      <c r="P413" s="96">
        <f t="shared" si="89"/>
        <v>182</v>
      </c>
      <c r="Q413" s="98">
        <f t="shared" si="90"/>
        <v>26</v>
      </c>
      <c r="R413" s="97" t="b">
        <f t="shared" si="91"/>
        <v>0</v>
      </c>
      <c r="S413" s="99" t="str">
        <f t="shared" si="92"/>
        <v>GROWTH</v>
      </c>
      <c r="T413" s="68">
        <v>206</v>
      </c>
      <c r="U413" s="100" t="str">
        <f t="shared" si="93"/>
        <v>May</v>
      </c>
      <c r="V413" s="68">
        <f t="shared" si="94"/>
        <v>206</v>
      </c>
      <c r="W413" s="101">
        <f t="shared" si="95"/>
        <v>2</v>
      </c>
      <c r="X413" s="102" t="b">
        <f t="shared" si="96"/>
        <v>0</v>
      </c>
      <c r="Y413" s="103" t="str">
        <f t="shared" si="97"/>
        <v>GROWTH</v>
      </c>
      <c r="Z413" s="74">
        <v>0</v>
      </c>
      <c r="AA413" s="69"/>
      <c r="AB413" s="69" t="s">
        <v>133</v>
      </c>
      <c r="AC413" s="69" t="s">
        <v>134</v>
      </c>
      <c r="AD413" s="3"/>
      <c r="AE413" s="118">
        <f>IFERROR(INDEX(Last6M_AvgSales_Ref!$B$2:$B$12659,MATCH(D413,Last6M_AvgSales_Ref!$A$2:$A$12659,0)),"")</f>
        <v>232.083333333333</v>
      </c>
    </row>
    <row r="414" spans="1:31" ht="14.25" customHeight="1">
      <c r="A414" s="69" t="s">
        <v>134</v>
      </c>
      <c r="B414" s="71" t="s">
        <v>58</v>
      </c>
      <c r="C414" s="71" t="s">
        <v>1400</v>
      </c>
      <c r="D414" s="71">
        <v>1000003483</v>
      </c>
      <c r="E414" s="71" t="s">
        <v>1401</v>
      </c>
      <c r="F414" s="73">
        <v>45021</v>
      </c>
      <c r="G414" s="66" t="str">
        <f t="shared" si="84"/>
        <v>Targeted Dealer</v>
      </c>
      <c r="H414" s="66"/>
      <c r="I414" s="67">
        <v>90</v>
      </c>
      <c r="J414" s="67">
        <f t="shared" si="85"/>
        <v>90</v>
      </c>
      <c r="K414" s="68">
        <v>7</v>
      </c>
      <c r="L414" s="68">
        <f t="shared" si="86"/>
        <v>83</v>
      </c>
      <c r="M414" s="68">
        <f t="shared" si="87"/>
        <v>7.7777777777777777</v>
      </c>
      <c r="N414" s="96">
        <v>7</v>
      </c>
      <c r="O414" s="97" t="str">
        <f t="shared" si="88"/>
        <v>June</v>
      </c>
      <c r="P414" s="96">
        <f t="shared" si="89"/>
        <v>7</v>
      </c>
      <c r="Q414" s="98">
        <f t="shared" si="90"/>
        <v>0</v>
      </c>
      <c r="R414" s="97" t="b">
        <f t="shared" si="91"/>
        <v>0</v>
      </c>
      <c r="S414" s="99" t="str">
        <f t="shared" si="92"/>
        <v>GROWTH</v>
      </c>
      <c r="T414" s="68">
        <v>10</v>
      </c>
      <c r="U414" s="100" t="str">
        <f t="shared" si="93"/>
        <v>May</v>
      </c>
      <c r="V414" s="68">
        <f t="shared" si="94"/>
        <v>10</v>
      </c>
      <c r="W414" s="101">
        <f t="shared" si="95"/>
        <v>-3</v>
      </c>
      <c r="X414" s="102" t="b">
        <f t="shared" si="96"/>
        <v>0</v>
      </c>
      <c r="Y414" s="103" t="str">
        <f t="shared" si="97"/>
        <v>GROWTH</v>
      </c>
      <c r="Z414" s="74">
        <v>0</v>
      </c>
      <c r="AA414" s="69"/>
      <c r="AB414" s="69" t="s">
        <v>133</v>
      </c>
      <c r="AC414" s="69" t="s">
        <v>134</v>
      </c>
      <c r="AD414" s="3"/>
      <c r="AE414" s="118">
        <f>IFERROR(INDEX(Last6M_AvgSales_Ref!$B$2:$B$12659,MATCH(D414,Last6M_AvgSales_Ref!$A$2:$A$12659,0)),"")</f>
        <v>21</v>
      </c>
    </row>
    <row r="415" spans="1:31" ht="14.25" customHeight="1">
      <c r="A415" s="69" t="s">
        <v>134</v>
      </c>
      <c r="B415" s="71" t="s">
        <v>58</v>
      </c>
      <c r="C415" s="71" t="s">
        <v>1402</v>
      </c>
      <c r="D415" s="71">
        <v>1000002621</v>
      </c>
      <c r="E415" s="72" t="s">
        <v>1403</v>
      </c>
      <c r="F415" s="73">
        <v>44628</v>
      </c>
      <c r="G415" s="66" t="str">
        <f t="shared" si="84"/>
        <v>Targeted Dealer</v>
      </c>
      <c r="H415" s="66"/>
      <c r="I415" s="67">
        <v>240</v>
      </c>
      <c r="J415" s="67">
        <f t="shared" si="85"/>
        <v>240</v>
      </c>
      <c r="K415" s="68">
        <v>181.5</v>
      </c>
      <c r="L415" s="68">
        <f t="shared" si="86"/>
        <v>58.5</v>
      </c>
      <c r="M415" s="68">
        <f t="shared" si="87"/>
        <v>75.625</v>
      </c>
      <c r="N415" s="96">
        <v>169</v>
      </c>
      <c r="O415" s="97" t="str">
        <f t="shared" si="88"/>
        <v>June</v>
      </c>
      <c r="P415" s="96">
        <f t="shared" si="89"/>
        <v>169</v>
      </c>
      <c r="Q415" s="98">
        <f t="shared" si="90"/>
        <v>12.5</v>
      </c>
      <c r="R415" s="97" t="b">
        <f t="shared" si="91"/>
        <v>0</v>
      </c>
      <c r="S415" s="99" t="str">
        <f t="shared" si="92"/>
        <v>GROWTH</v>
      </c>
      <c r="T415" s="68">
        <v>117</v>
      </c>
      <c r="U415" s="100" t="str">
        <f t="shared" si="93"/>
        <v>May</v>
      </c>
      <c r="V415" s="68">
        <f t="shared" si="94"/>
        <v>117</v>
      </c>
      <c r="W415" s="101">
        <f t="shared" si="95"/>
        <v>64.5</v>
      </c>
      <c r="X415" s="102" t="b">
        <f t="shared" si="96"/>
        <v>0</v>
      </c>
      <c r="Y415" s="103" t="str">
        <f t="shared" si="97"/>
        <v>GROWTH</v>
      </c>
      <c r="Z415" s="74">
        <v>0</v>
      </c>
      <c r="AA415" s="69"/>
      <c r="AB415" s="69" t="s">
        <v>133</v>
      </c>
      <c r="AC415" s="69" t="s">
        <v>134</v>
      </c>
      <c r="AD415" s="3"/>
      <c r="AE415" s="118">
        <f>IFERROR(INDEX(Last6M_AvgSales_Ref!$B$2:$B$12659,MATCH(D415,Last6M_AvgSales_Ref!$A$2:$A$12659,0)),"")</f>
        <v>155.433333333333</v>
      </c>
    </row>
    <row r="416" spans="1:31" ht="14.25" customHeight="1">
      <c r="A416" s="69" t="s">
        <v>134</v>
      </c>
      <c r="B416" s="71" t="s">
        <v>58</v>
      </c>
      <c r="C416" s="71" t="s">
        <v>1404</v>
      </c>
      <c r="D416" s="71">
        <v>1000003615</v>
      </c>
      <c r="E416" s="71" t="s">
        <v>1405</v>
      </c>
      <c r="F416" s="73">
        <v>45107</v>
      </c>
      <c r="G416" s="66" t="str">
        <f t="shared" si="84"/>
        <v>Targeted Dealer</v>
      </c>
      <c r="H416" s="66"/>
      <c r="I416" s="67">
        <v>78</v>
      </c>
      <c r="J416" s="67">
        <f t="shared" si="85"/>
        <v>78</v>
      </c>
      <c r="K416" s="68">
        <v>13</v>
      </c>
      <c r="L416" s="68">
        <f t="shared" si="86"/>
        <v>65</v>
      </c>
      <c r="M416" s="68">
        <f t="shared" si="87"/>
        <v>16.666666666666668</v>
      </c>
      <c r="N416" s="96">
        <v>26</v>
      </c>
      <c r="O416" s="97" t="str">
        <f t="shared" si="88"/>
        <v>June</v>
      </c>
      <c r="P416" s="96">
        <f t="shared" si="89"/>
        <v>26</v>
      </c>
      <c r="Q416" s="98">
        <f t="shared" si="90"/>
        <v>-13</v>
      </c>
      <c r="R416" s="97" t="b">
        <f t="shared" si="91"/>
        <v>0</v>
      </c>
      <c r="S416" s="99" t="str">
        <f t="shared" si="92"/>
        <v>GROWTH</v>
      </c>
      <c r="T416" s="68">
        <v>39</v>
      </c>
      <c r="U416" s="100" t="str">
        <f t="shared" si="93"/>
        <v>May</v>
      </c>
      <c r="V416" s="68">
        <f t="shared" si="94"/>
        <v>39</v>
      </c>
      <c r="W416" s="101">
        <f t="shared" si="95"/>
        <v>-26</v>
      </c>
      <c r="X416" s="102" t="b">
        <f t="shared" si="96"/>
        <v>0</v>
      </c>
      <c r="Y416" s="103" t="str">
        <f t="shared" si="97"/>
        <v>GROWTH</v>
      </c>
      <c r="Z416" s="74">
        <v>0</v>
      </c>
      <c r="AA416" s="69"/>
      <c r="AB416" s="69" t="s">
        <v>133</v>
      </c>
      <c r="AC416" s="69" t="s">
        <v>134</v>
      </c>
      <c r="AD416" s="3"/>
      <c r="AE416" s="118">
        <f>IFERROR(INDEX(Last6M_AvgSales_Ref!$B$2:$B$12659,MATCH(D416,Last6M_AvgSales_Ref!$A$2:$A$12659,0)),"")</f>
        <v>29.9166666666667</v>
      </c>
    </row>
    <row r="417" spans="1:31" ht="14.25" customHeight="1">
      <c r="A417" s="69" t="s">
        <v>134</v>
      </c>
      <c r="B417" s="71" t="s">
        <v>58</v>
      </c>
      <c r="C417" s="71" t="s">
        <v>1406</v>
      </c>
      <c r="D417" s="71">
        <v>1000003799</v>
      </c>
      <c r="E417" s="71" t="s">
        <v>1407</v>
      </c>
      <c r="F417" s="73">
        <v>45283</v>
      </c>
      <c r="G417" s="66" t="str">
        <f t="shared" si="84"/>
        <v>Targeted Dealer</v>
      </c>
      <c r="H417" s="66"/>
      <c r="I417" s="67">
        <v>160</v>
      </c>
      <c r="J417" s="67">
        <f t="shared" si="85"/>
        <v>160</v>
      </c>
      <c r="K417" s="68">
        <v>74</v>
      </c>
      <c r="L417" s="68">
        <f t="shared" si="86"/>
        <v>86</v>
      </c>
      <c r="M417" s="68">
        <f t="shared" si="87"/>
        <v>46.25</v>
      </c>
      <c r="N417" s="96">
        <v>100</v>
      </c>
      <c r="O417" s="97" t="str">
        <f t="shared" si="88"/>
        <v>June</v>
      </c>
      <c r="P417" s="96">
        <f t="shared" si="89"/>
        <v>100</v>
      </c>
      <c r="Q417" s="98">
        <f t="shared" si="90"/>
        <v>-26</v>
      </c>
      <c r="R417" s="97" t="b">
        <f t="shared" si="91"/>
        <v>0</v>
      </c>
      <c r="S417" s="99" t="str">
        <f t="shared" si="92"/>
        <v>GROWTH</v>
      </c>
      <c r="T417" s="68">
        <v>78</v>
      </c>
      <c r="U417" s="100" t="str">
        <f t="shared" si="93"/>
        <v>May</v>
      </c>
      <c r="V417" s="68">
        <f t="shared" si="94"/>
        <v>78</v>
      </c>
      <c r="W417" s="101">
        <f t="shared" si="95"/>
        <v>-4</v>
      </c>
      <c r="X417" s="102" t="b">
        <f t="shared" si="96"/>
        <v>0</v>
      </c>
      <c r="Y417" s="103" t="str">
        <f t="shared" si="97"/>
        <v>GROWTH</v>
      </c>
      <c r="Z417" s="74">
        <v>0</v>
      </c>
      <c r="AA417" s="69"/>
      <c r="AB417" s="69" t="s">
        <v>133</v>
      </c>
      <c r="AC417" s="69" t="s">
        <v>134</v>
      </c>
      <c r="AD417" s="3"/>
      <c r="AE417" s="118">
        <f>IFERROR(INDEX(Last6M_AvgSales_Ref!$B$2:$B$12659,MATCH(D417,Last6M_AvgSales_Ref!$A$2:$A$12659,0)),"")</f>
        <v>55.4166666666667</v>
      </c>
    </row>
    <row r="418" spans="1:31" ht="14.25" customHeight="1">
      <c r="A418" s="74" t="s">
        <v>134</v>
      </c>
      <c r="B418" s="78" t="s">
        <v>58</v>
      </c>
      <c r="C418" s="78" t="s">
        <v>1408</v>
      </c>
      <c r="D418" s="78">
        <v>1000003846</v>
      </c>
      <c r="E418" s="78" t="s">
        <v>1409</v>
      </c>
      <c r="F418" s="104">
        <v>45322</v>
      </c>
      <c r="G418" s="66" t="str">
        <f t="shared" si="84"/>
        <v>Targeted Dealer</v>
      </c>
      <c r="H418" s="66"/>
      <c r="I418" s="67">
        <v>320</v>
      </c>
      <c r="J418" s="67">
        <f t="shared" si="85"/>
        <v>320</v>
      </c>
      <c r="K418" s="68">
        <v>311</v>
      </c>
      <c r="L418" s="68">
        <f t="shared" si="86"/>
        <v>9</v>
      </c>
      <c r="M418" s="68">
        <f t="shared" si="87"/>
        <v>97.1875</v>
      </c>
      <c r="N418" s="96">
        <v>208</v>
      </c>
      <c r="O418" s="97" t="str">
        <f t="shared" si="88"/>
        <v>June</v>
      </c>
      <c r="P418" s="96">
        <f t="shared" si="89"/>
        <v>208</v>
      </c>
      <c r="Q418" s="98">
        <f t="shared" si="90"/>
        <v>103</v>
      </c>
      <c r="R418" s="97" t="b">
        <f t="shared" si="91"/>
        <v>0</v>
      </c>
      <c r="S418" s="99" t="str">
        <f t="shared" si="92"/>
        <v>GROWTH</v>
      </c>
      <c r="T418" s="68">
        <v>142.5</v>
      </c>
      <c r="U418" s="100" t="str">
        <f t="shared" si="93"/>
        <v>May</v>
      </c>
      <c r="V418" s="68">
        <f t="shared" si="94"/>
        <v>142.5</v>
      </c>
      <c r="W418" s="101">
        <f t="shared" si="95"/>
        <v>168.5</v>
      </c>
      <c r="X418" s="102" t="b">
        <f t="shared" si="96"/>
        <v>0</v>
      </c>
      <c r="Y418" s="103" t="str">
        <f t="shared" si="97"/>
        <v>GROWTH</v>
      </c>
      <c r="Z418" s="74">
        <v>0</v>
      </c>
      <c r="AA418" s="69"/>
      <c r="AB418" s="69" t="s">
        <v>133</v>
      </c>
      <c r="AC418" s="74" t="s">
        <v>134</v>
      </c>
      <c r="AD418" s="3"/>
      <c r="AE418" s="118">
        <f>IFERROR(INDEX(Last6M_AvgSales_Ref!$B$2:$B$12659,MATCH(D418,Last6M_AvgSales_Ref!$A$2:$A$12659,0)),"")</f>
        <v>316.33333333333297</v>
      </c>
    </row>
    <row r="419" spans="1:31" ht="14.25" customHeight="1">
      <c r="A419" s="69" t="s">
        <v>134</v>
      </c>
      <c r="B419" s="71" t="s">
        <v>58</v>
      </c>
      <c r="C419" s="71" t="s">
        <v>1410</v>
      </c>
      <c r="D419" s="71">
        <v>1000000288</v>
      </c>
      <c r="E419" s="72" t="s">
        <v>1411</v>
      </c>
      <c r="F419" s="73">
        <v>39398</v>
      </c>
      <c r="G419" s="66" t="str">
        <f t="shared" si="84"/>
        <v>Targeted Dealer</v>
      </c>
      <c r="H419" s="66"/>
      <c r="I419" s="67">
        <v>208</v>
      </c>
      <c r="J419" s="67">
        <f t="shared" si="85"/>
        <v>208</v>
      </c>
      <c r="K419" s="68">
        <v>91</v>
      </c>
      <c r="L419" s="68">
        <f t="shared" si="86"/>
        <v>117</v>
      </c>
      <c r="M419" s="68">
        <f t="shared" si="87"/>
        <v>43.75</v>
      </c>
      <c r="N419" s="96">
        <v>130</v>
      </c>
      <c r="O419" s="97" t="str">
        <f t="shared" si="88"/>
        <v>June</v>
      </c>
      <c r="P419" s="96">
        <f t="shared" si="89"/>
        <v>130</v>
      </c>
      <c r="Q419" s="98">
        <f t="shared" si="90"/>
        <v>-39</v>
      </c>
      <c r="R419" s="97" t="b">
        <f t="shared" si="91"/>
        <v>0</v>
      </c>
      <c r="S419" s="99" t="str">
        <f t="shared" si="92"/>
        <v>GROWTH</v>
      </c>
      <c r="T419" s="68">
        <v>104</v>
      </c>
      <c r="U419" s="100" t="str">
        <f t="shared" si="93"/>
        <v>May</v>
      </c>
      <c r="V419" s="68">
        <f t="shared" si="94"/>
        <v>104</v>
      </c>
      <c r="W419" s="101">
        <f t="shared" si="95"/>
        <v>-13</v>
      </c>
      <c r="X419" s="102" t="b">
        <f t="shared" si="96"/>
        <v>0</v>
      </c>
      <c r="Y419" s="103" t="str">
        <f t="shared" si="97"/>
        <v>GROWTH</v>
      </c>
      <c r="Z419" s="74">
        <v>0</v>
      </c>
      <c r="AA419" s="69"/>
      <c r="AB419" s="69" t="s">
        <v>133</v>
      </c>
      <c r="AC419" s="69" t="s">
        <v>134</v>
      </c>
      <c r="AD419" s="3"/>
      <c r="AE419" s="118">
        <f>IFERROR(INDEX(Last6M_AvgSales_Ref!$B$2:$B$12659,MATCH(D419,Last6M_AvgSales_Ref!$A$2:$A$12659,0)),"")</f>
        <v>116.083333333333</v>
      </c>
    </row>
    <row r="420" spans="1:31" ht="14.25" customHeight="1">
      <c r="A420" s="69" t="s">
        <v>134</v>
      </c>
      <c r="B420" s="71" t="s">
        <v>58</v>
      </c>
      <c r="C420" s="71" t="s">
        <v>1412</v>
      </c>
      <c r="D420" s="71">
        <v>1000000290</v>
      </c>
      <c r="E420" s="72" t="s">
        <v>1413</v>
      </c>
      <c r="F420" s="73">
        <v>43540</v>
      </c>
      <c r="G420" s="66" t="str">
        <f t="shared" si="84"/>
        <v>Targeted Dealer</v>
      </c>
      <c r="H420" s="66"/>
      <c r="I420" s="67">
        <v>40</v>
      </c>
      <c r="J420" s="67">
        <f t="shared" si="85"/>
        <v>40</v>
      </c>
      <c r="K420" s="68">
        <v>3.5</v>
      </c>
      <c r="L420" s="68">
        <f t="shared" si="86"/>
        <v>36.5</v>
      </c>
      <c r="M420" s="68">
        <f t="shared" si="87"/>
        <v>8.75</v>
      </c>
      <c r="N420" s="96">
        <v>14</v>
      </c>
      <c r="O420" s="97" t="str">
        <f t="shared" si="88"/>
        <v>June</v>
      </c>
      <c r="P420" s="96">
        <f t="shared" si="89"/>
        <v>14</v>
      </c>
      <c r="Q420" s="98">
        <f t="shared" si="90"/>
        <v>-10.5</v>
      </c>
      <c r="R420" s="97" t="b">
        <f t="shared" si="91"/>
        <v>0</v>
      </c>
      <c r="S420" s="99" t="str">
        <f t="shared" si="92"/>
        <v>GROWTH</v>
      </c>
      <c r="T420" s="68">
        <v>16.5</v>
      </c>
      <c r="U420" s="100" t="str">
        <f t="shared" si="93"/>
        <v>May</v>
      </c>
      <c r="V420" s="68">
        <f t="shared" si="94"/>
        <v>16.5</v>
      </c>
      <c r="W420" s="101">
        <f t="shared" si="95"/>
        <v>-13</v>
      </c>
      <c r="X420" s="102" t="b">
        <f t="shared" si="96"/>
        <v>0</v>
      </c>
      <c r="Y420" s="103" t="str">
        <f t="shared" si="97"/>
        <v>GROWTH</v>
      </c>
      <c r="Z420" s="74">
        <v>0</v>
      </c>
      <c r="AA420" s="69"/>
      <c r="AB420" s="69" t="s">
        <v>133</v>
      </c>
      <c r="AC420" s="69" t="s">
        <v>134</v>
      </c>
      <c r="AD420" s="3"/>
      <c r="AE420" s="118">
        <f>IFERROR(INDEX(Last6M_AvgSales_Ref!$B$2:$B$12659,MATCH(D420,Last6M_AvgSales_Ref!$A$2:$A$12659,0)),"")</f>
        <v>5.0833333333333304</v>
      </c>
    </row>
    <row r="421" spans="1:31" ht="14.25" customHeight="1">
      <c r="A421" s="69" t="s">
        <v>134</v>
      </c>
      <c r="B421" s="71" t="s">
        <v>58</v>
      </c>
      <c r="C421" s="71" t="s">
        <v>1414</v>
      </c>
      <c r="D421" s="71">
        <v>1000003815</v>
      </c>
      <c r="E421" s="71" t="s">
        <v>1415</v>
      </c>
      <c r="F421" s="77">
        <v>45291</v>
      </c>
      <c r="G421" s="66" t="str">
        <f t="shared" si="84"/>
        <v>Targeted Dealer</v>
      </c>
      <c r="H421" s="66"/>
      <c r="I421" s="67">
        <v>800</v>
      </c>
      <c r="J421" s="67">
        <f t="shared" si="85"/>
        <v>800</v>
      </c>
      <c r="K421" s="68">
        <v>428.5</v>
      </c>
      <c r="L421" s="68">
        <f t="shared" si="86"/>
        <v>371.5</v>
      </c>
      <c r="M421" s="68">
        <f t="shared" si="87"/>
        <v>53.5625</v>
      </c>
      <c r="N421" s="96">
        <v>299</v>
      </c>
      <c r="O421" s="97" t="str">
        <f t="shared" si="88"/>
        <v>June</v>
      </c>
      <c r="P421" s="96">
        <f t="shared" si="89"/>
        <v>299</v>
      </c>
      <c r="Q421" s="98">
        <f t="shared" si="90"/>
        <v>129.5</v>
      </c>
      <c r="R421" s="97" t="b">
        <f t="shared" si="91"/>
        <v>0</v>
      </c>
      <c r="S421" s="99" t="str">
        <f t="shared" si="92"/>
        <v>GROWTH</v>
      </c>
      <c r="T421" s="68">
        <v>450.25</v>
      </c>
      <c r="U421" s="100" t="str">
        <f t="shared" si="93"/>
        <v>May</v>
      </c>
      <c r="V421" s="68">
        <f t="shared" si="94"/>
        <v>450.25</v>
      </c>
      <c r="W421" s="101">
        <f t="shared" si="95"/>
        <v>-21.75</v>
      </c>
      <c r="X421" s="102" t="b">
        <f t="shared" si="96"/>
        <v>0</v>
      </c>
      <c r="Y421" s="103" t="str">
        <f t="shared" si="97"/>
        <v>GROWTH</v>
      </c>
      <c r="Z421" s="74">
        <v>0</v>
      </c>
      <c r="AA421" s="69"/>
      <c r="AB421" s="69" t="s">
        <v>133</v>
      </c>
      <c r="AC421" s="69" t="s">
        <v>134</v>
      </c>
      <c r="AD421" s="3"/>
      <c r="AE421" s="118">
        <f>IFERROR(INDEX(Last6M_AvgSales_Ref!$B$2:$B$12659,MATCH(D421,Last6M_AvgSales_Ref!$A$2:$A$12659,0)),"")</f>
        <v>437.5</v>
      </c>
    </row>
    <row r="422" spans="1:31" ht="14.25" customHeight="1">
      <c r="A422" s="69" t="s">
        <v>134</v>
      </c>
      <c r="B422" s="71" t="s">
        <v>58</v>
      </c>
      <c r="C422" s="71" t="s">
        <v>1416</v>
      </c>
      <c r="D422" s="71">
        <v>1000000291</v>
      </c>
      <c r="E422" s="72" t="s">
        <v>1417</v>
      </c>
      <c r="F422" s="73">
        <v>41097</v>
      </c>
      <c r="G422" s="66" t="str">
        <f t="shared" si="84"/>
        <v>Targeted Dealer</v>
      </c>
      <c r="H422" s="66"/>
      <c r="I422" s="67">
        <v>26</v>
      </c>
      <c r="J422" s="67">
        <f t="shared" si="85"/>
        <v>26</v>
      </c>
      <c r="K422" s="68">
        <v>0</v>
      </c>
      <c r="L422" s="68">
        <f t="shared" si="86"/>
        <v>26</v>
      </c>
      <c r="M422" s="68">
        <f t="shared" si="87"/>
        <v>0</v>
      </c>
      <c r="N422" s="96">
        <v>3.5</v>
      </c>
      <c r="O422" s="97" t="str">
        <f t="shared" si="88"/>
        <v>June</v>
      </c>
      <c r="P422" s="96">
        <f t="shared" si="89"/>
        <v>3.5</v>
      </c>
      <c r="Q422" s="98">
        <f t="shared" si="90"/>
        <v>-3.5</v>
      </c>
      <c r="R422" s="97" t="b">
        <f t="shared" si="91"/>
        <v>0</v>
      </c>
      <c r="S422" s="99" t="str">
        <f t="shared" si="92"/>
        <v>GROWTH</v>
      </c>
      <c r="T422" s="68">
        <v>12.5</v>
      </c>
      <c r="U422" s="100" t="str">
        <f t="shared" si="93"/>
        <v>May</v>
      </c>
      <c r="V422" s="68">
        <f t="shared" si="94"/>
        <v>12.5</v>
      </c>
      <c r="W422" s="101">
        <f t="shared" si="95"/>
        <v>-12.5</v>
      </c>
      <c r="X422" s="102" t="b">
        <f t="shared" si="96"/>
        <v>0</v>
      </c>
      <c r="Y422" s="103" t="str">
        <f t="shared" si="97"/>
        <v>GROWTH</v>
      </c>
      <c r="Z422" s="74">
        <v>0</v>
      </c>
      <c r="AA422" s="69"/>
      <c r="AB422" s="69" t="s">
        <v>133</v>
      </c>
      <c r="AC422" s="69" t="s">
        <v>134</v>
      </c>
      <c r="AD422" s="3"/>
      <c r="AE422" s="118">
        <f>IFERROR(INDEX(Last6M_AvgSales_Ref!$B$2:$B$12659,MATCH(D422,Last6M_AvgSales_Ref!$A$2:$A$12659,0)),"")</f>
        <v>17.25</v>
      </c>
    </row>
    <row r="423" spans="1:31" ht="14.25" customHeight="1">
      <c r="A423" s="69" t="s">
        <v>134</v>
      </c>
      <c r="B423" s="71" t="s">
        <v>58</v>
      </c>
      <c r="C423" s="71" t="s">
        <v>1418</v>
      </c>
      <c r="D423" s="71">
        <v>1000002763</v>
      </c>
      <c r="E423" s="72" t="s">
        <v>1419</v>
      </c>
      <c r="F423" s="73">
        <v>44711</v>
      </c>
      <c r="G423" s="66" t="str">
        <f t="shared" si="84"/>
        <v>Targeted Dealer</v>
      </c>
      <c r="H423" s="66"/>
      <c r="I423" s="67">
        <v>78</v>
      </c>
      <c r="J423" s="67">
        <f t="shared" si="85"/>
        <v>78</v>
      </c>
      <c r="K423" s="68">
        <v>15.5</v>
      </c>
      <c r="L423" s="68">
        <f t="shared" si="86"/>
        <v>62.5</v>
      </c>
      <c r="M423" s="68">
        <f t="shared" si="87"/>
        <v>19.871794871794872</v>
      </c>
      <c r="N423" s="96">
        <v>8.5</v>
      </c>
      <c r="O423" s="97" t="str">
        <f t="shared" si="88"/>
        <v>June</v>
      </c>
      <c r="P423" s="96">
        <f t="shared" si="89"/>
        <v>8.5</v>
      </c>
      <c r="Q423" s="98">
        <f t="shared" si="90"/>
        <v>7</v>
      </c>
      <c r="R423" s="97" t="b">
        <f t="shared" si="91"/>
        <v>0</v>
      </c>
      <c r="S423" s="99" t="str">
        <f t="shared" si="92"/>
        <v>GROWTH</v>
      </c>
      <c r="T423" s="68">
        <v>53.75</v>
      </c>
      <c r="U423" s="100" t="str">
        <f t="shared" si="93"/>
        <v>May</v>
      </c>
      <c r="V423" s="68">
        <f t="shared" si="94"/>
        <v>53.75</v>
      </c>
      <c r="W423" s="101">
        <f t="shared" si="95"/>
        <v>-38.25</v>
      </c>
      <c r="X423" s="102" t="b">
        <f t="shared" si="96"/>
        <v>0</v>
      </c>
      <c r="Y423" s="103" t="str">
        <f t="shared" si="97"/>
        <v>GROWTH</v>
      </c>
      <c r="Z423" s="74">
        <v>0</v>
      </c>
      <c r="AA423" s="69"/>
      <c r="AB423" s="69" t="s">
        <v>133</v>
      </c>
      <c r="AC423" s="69" t="s">
        <v>134</v>
      </c>
      <c r="AD423" s="3"/>
      <c r="AE423" s="118">
        <f>IFERROR(INDEX(Last6M_AvgSales_Ref!$B$2:$B$12659,MATCH(D423,Last6M_AvgSales_Ref!$A$2:$A$12659,0)),"")</f>
        <v>37.4166666666667</v>
      </c>
    </row>
    <row r="424" spans="1:31" ht="14.25" customHeight="1">
      <c r="A424" s="74" t="s">
        <v>134</v>
      </c>
      <c r="B424" s="78" t="s">
        <v>58</v>
      </c>
      <c r="C424" s="78" t="s">
        <v>1420</v>
      </c>
      <c r="D424" s="78">
        <v>1000003975</v>
      </c>
      <c r="E424" s="78" t="s">
        <v>1421</v>
      </c>
      <c r="F424" s="73">
        <v>45430</v>
      </c>
      <c r="G424" s="66" t="str">
        <f t="shared" si="84"/>
        <v>Targeted Dealer</v>
      </c>
      <c r="H424" s="66"/>
      <c r="I424" s="67">
        <v>60</v>
      </c>
      <c r="J424" s="67">
        <f t="shared" si="85"/>
        <v>60</v>
      </c>
      <c r="K424" s="68">
        <v>85</v>
      </c>
      <c r="L424" s="68">
        <f t="shared" si="86"/>
        <v>-25</v>
      </c>
      <c r="M424" s="68">
        <f t="shared" si="87"/>
        <v>141.66666666666669</v>
      </c>
      <c r="N424" s="96">
        <v>65</v>
      </c>
      <c r="O424" s="97" t="str">
        <f t="shared" si="88"/>
        <v>June</v>
      </c>
      <c r="P424" s="96">
        <f t="shared" si="89"/>
        <v>65</v>
      </c>
      <c r="Q424" s="98">
        <f t="shared" si="90"/>
        <v>20</v>
      </c>
      <c r="R424" s="97" t="b">
        <f t="shared" si="91"/>
        <v>0</v>
      </c>
      <c r="S424" s="99" t="str">
        <f t="shared" si="92"/>
        <v>GROWTH</v>
      </c>
      <c r="T424" s="68">
        <v>26</v>
      </c>
      <c r="U424" s="100" t="str">
        <f t="shared" si="93"/>
        <v>May</v>
      </c>
      <c r="V424" s="68">
        <f t="shared" si="94"/>
        <v>26</v>
      </c>
      <c r="W424" s="101">
        <f t="shared" si="95"/>
        <v>59</v>
      </c>
      <c r="X424" s="102" t="b">
        <f t="shared" si="96"/>
        <v>0</v>
      </c>
      <c r="Y424" s="103" t="str">
        <f t="shared" si="97"/>
        <v>GROWTH</v>
      </c>
      <c r="Z424" s="74">
        <v>0</v>
      </c>
      <c r="AA424" s="69"/>
      <c r="AB424" s="69" t="s">
        <v>133</v>
      </c>
      <c r="AC424" s="74" t="s">
        <v>134</v>
      </c>
      <c r="AD424" s="3"/>
      <c r="AE424" s="118">
        <f>IFERROR(INDEX(Last6M_AvgSales_Ref!$B$2:$B$12659,MATCH(D424,Last6M_AvgSales_Ref!$A$2:$A$12659,0)),"")</f>
        <v>47.4166666666667</v>
      </c>
    </row>
    <row r="425" spans="1:31" ht="14.25" customHeight="1">
      <c r="A425" s="69" t="s">
        <v>134</v>
      </c>
      <c r="B425" s="71" t="s">
        <v>58</v>
      </c>
      <c r="C425" s="71" t="s">
        <v>1422</v>
      </c>
      <c r="D425" s="71">
        <v>1000003642</v>
      </c>
      <c r="E425" s="71" t="s">
        <v>1423</v>
      </c>
      <c r="F425" s="73">
        <v>45118</v>
      </c>
      <c r="G425" s="66" t="str">
        <f t="shared" si="84"/>
        <v>Targeted Dealer</v>
      </c>
      <c r="H425" s="66"/>
      <c r="I425" s="67">
        <v>360</v>
      </c>
      <c r="J425" s="67">
        <f t="shared" si="85"/>
        <v>360</v>
      </c>
      <c r="K425" s="68">
        <v>272.5</v>
      </c>
      <c r="L425" s="68">
        <f t="shared" si="86"/>
        <v>87.5</v>
      </c>
      <c r="M425" s="68">
        <f t="shared" si="87"/>
        <v>75.694444444444443</v>
      </c>
      <c r="N425" s="96">
        <v>221</v>
      </c>
      <c r="O425" s="97" t="str">
        <f t="shared" si="88"/>
        <v>June</v>
      </c>
      <c r="P425" s="96">
        <f t="shared" si="89"/>
        <v>221</v>
      </c>
      <c r="Q425" s="98">
        <f t="shared" si="90"/>
        <v>51.5</v>
      </c>
      <c r="R425" s="97" t="b">
        <f t="shared" si="91"/>
        <v>0</v>
      </c>
      <c r="S425" s="99" t="str">
        <f t="shared" si="92"/>
        <v>GROWTH</v>
      </c>
      <c r="T425" s="68">
        <v>162.5</v>
      </c>
      <c r="U425" s="100" t="str">
        <f t="shared" si="93"/>
        <v>May</v>
      </c>
      <c r="V425" s="68">
        <f t="shared" si="94"/>
        <v>162.5</v>
      </c>
      <c r="W425" s="101">
        <f t="shared" si="95"/>
        <v>110</v>
      </c>
      <c r="X425" s="102" t="b">
        <f t="shared" si="96"/>
        <v>0</v>
      </c>
      <c r="Y425" s="103" t="str">
        <f t="shared" si="97"/>
        <v>GROWTH</v>
      </c>
      <c r="Z425" s="74">
        <v>0</v>
      </c>
      <c r="AA425" s="69"/>
      <c r="AB425" s="69" t="s">
        <v>133</v>
      </c>
      <c r="AC425" s="69" t="s">
        <v>134</v>
      </c>
      <c r="AD425" s="3"/>
      <c r="AE425" s="118">
        <f>IFERROR(INDEX(Last6M_AvgSales_Ref!$B$2:$B$12659,MATCH(D425,Last6M_AvgSales_Ref!$A$2:$A$12659,0)),"")</f>
        <v>238.5</v>
      </c>
    </row>
    <row r="426" spans="1:31" ht="14.25" customHeight="1">
      <c r="A426" s="69" t="s">
        <v>134</v>
      </c>
      <c r="B426" s="71" t="s">
        <v>58</v>
      </c>
      <c r="C426" s="71" t="s">
        <v>1424</v>
      </c>
      <c r="D426" s="71">
        <v>1000000292</v>
      </c>
      <c r="E426" s="72" t="s">
        <v>1425</v>
      </c>
      <c r="F426" s="73">
        <v>38941</v>
      </c>
      <c r="G426" s="66" t="str">
        <f t="shared" si="84"/>
        <v>Targeted Dealer</v>
      </c>
      <c r="H426" s="66"/>
      <c r="I426" s="67">
        <v>1460</v>
      </c>
      <c r="J426" s="67">
        <f t="shared" si="85"/>
        <v>1460</v>
      </c>
      <c r="K426" s="68">
        <v>796</v>
      </c>
      <c r="L426" s="68">
        <f t="shared" si="86"/>
        <v>664</v>
      </c>
      <c r="M426" s="68">
        <f t="shared" si="87"/>
        <v>54.520547945205479</v>
      </c>
      <c r="N426" s="96">
        <v>648.5</v>
      </c>
      <c r="O426" s="97" t="str">
        <f t="shared" si="88"/>
        <v>June</v>
      </c>
      <c r="P426" s="96">
        <f t="shared" si="89"/>
        <v>648.5</v>
      </c>
      <c r="Q426" s="98">
        <f t="shared" si="90"/>
        <v>147.5</v>
      </c>
      <c r="R426" s="97" t="b">
        <f t="shared" si="91"/>
        <v>0</v>
      </c>
      <c r="S426" s="99" t="str">
        <f t="shared" si="92"/>
        <v>GROWTH</v>
      </c>
      <c r="T426" s="68">
        <v>689.5</v>
      </c>
      <c r="U426" s="100" t="str">
        <f t="shared" si="93"/>
        <v>May</v>
      </c>
      <c r="V426" s="68">
        <f t="shared" si="94"/>
        <v>689.5</v>
      </c>
      <c r="W426" s="101">
        <f t="shared" si="95"/>
        <v>106.5</v>
      </c>
      <c r="X426" s="102" t="b">
        <f t="shared" si="96"/>
        <v>0</v>
      </c>
      <c r="Y426" s="103" t="str">
        <f t="shared" si="97"/>
        <v>GROWTH</v>
      </c>
      <c r="Z426" s="74">
        <v>0</v>
      </c>
      <c r="AA426" s="69"/>
      <c r="AB426" s="69" t="s">
        <v>133</v>
      </c>
      <c r="AC426" s="69" t="s">
        <v>134</v>
      </c>
      <c r="AD426" s="3"/>
      <c r="AE426" s="118">
        <f>IFERROR(INDEX(Last6M_AvgSales_Ref!$B$2:$B$12659,MATCH(D426,Last6M_AvgSales_Ref!$A$2:$A$12659,0)),"")</f>
        <v>861.91666666666697</v>
      </c>
    </row>
    <row r="427" spans="1:31" ht="14.25" customHeight="1">
      <c r="A427" s="69" t="s">
        <v>134</v>
      </c>
      <c r="B427" s="71" t="s">
        <v>58</v>
      </c>
      <c r="C427" s="71" t="s">
        <v>1426</v>
      </c>
      <c r="D427" s="71">
        <v>1000003294</v>
      </c>
      <c r="E427" s="71" t="s">
        <v>1427</v>
      </c>
      <c r="F427" s="73">
        <v>44953</v>
      </c>
      <c r="G427" s="66" t="str">
        <f t="shared" si="84"/>
        <v>Targeted Dealer</v>
      </c>
      <c r="H427" s="66"/>
      <c r="I427" s="67">
        <v>340</v>
      </c>
      <c r="J427" s="67">
        <f t="shared" si="85"/>
        <v>340</v>
      </c>
      <c r="K427" s="68">
        <v>214</v>
      </c>
      <c r="L427" s="68">
        <f t="shared" si="86"/>
        <v>126</v>
      </c>
      <c r="M427" s="68">
        <f t="shared" si="87"/>
        <v>62.941176470588239</v>
      </c>
      <c r="N427" s="96">
        <v>194.5</v>
      </c>
      <c r="O427" s="97" t="str">
        <f t="shared" si="88"/>
        <v>June</v>
      </c>
      <c r="P427" s="96">
        <f t="shared" si="89"/>
        <v>194.5</v>
      </c>
      <c r="Q427" s="98">
        <f t="shared" si="90"/>
        <v>19.5</v>
      </c>
      <c r="R427" s="97" t="b">
        <f t="shared" si="91"/>
        <v>0</v>
      </c>
      <c r="S427" s="99" t="str">
        <f t="shared" si="92"/>
        <v>GROWTH</v>
      </c>
      <c r="T427" s="68">
        <v>154.5</v>
      </c>
      <c r="U427" s="100" t="str">
        <f t="shared" si="93"/>
        <v>May</v>
      </c>
      <c r="V427" s="68">
        <f t="shared" si="94"/>
        <v>154.5</v>
      </c>
      <c r="W427" s="101">
        <f t="shared" si="95"/>
        <v>59.5</v>
      </c>
      <c r="X427" s="102" t="b">
        <f t="shared" si="96"/>
        <v>0</v>
      </c>
      <c r="Y427" s="103" t="str">
        <f t="shared" si="97"/>
        <v>GROWTH</v>
      </c>
      <c r="Z427" s="74">
        <v>0</v>
      </c>
      <c r="AA427" s="69"/>
      <c r="AB427" s="69" t="s">
        <v>133</v>
      </c>
      <c r="AC427" s="69" t="s">
        <v>134</v>
      </c>
      <c r="AD427" s="3"/>
      <c r="AE427" s="118">
        <f>IFERROR(INDEX(Last6M_AvgSales_Ref!$B$2:$B$12659,MATCH(D427,Last6M_AvgSales_Ref!$A$2:$A$12659,0)),"")</f>
        <v>178</v>
      </c>
    </row>
    <row r="428" spans="1:31" ht="14.25" customHeight="1">
      <c r="A428" s="69" t="s">
        <v>134</v>
      </c>
      <c r="B428" s="71" t="s">
        <v>58</v>
      </c>
      <c r="C428" s="71" t="s">
        <v>3722</v>
      </c>
      <c r="D428" s="71">
        <v>1000000294</v>
      </c>
      <c r="E428" s="72" t="s">
        <v>3723</v>
      </c>
      <c r="F428" s="73">
        <v>42762</v>
      </c>
      <c r="G428" s="66" t="str">
        <f t="shared" si="84"/>
        <v>-</v>
      </c>
      <c r="H428" s="66"/>
      <c r="I428" s="67">
        <v>0</v>
      </c>
      <c r="J428" s="67">
        <f t="shared" si="85"/>
        <v>0</v>
      </c>
      <c r="K428" s="68">
        <v>0</v>
      </c>
      <c r="L428" s="68">
        <f t="shared" si="86"/>
        <v>0</v>
      </c>
      <c r="M428" s="68" t="str">
        <f t="shared" si="87"/>
        <v>-</v>
      </c>
      <c r="N428" s="96">
        <v>0</v>
      </c>
      <c r="O428" s="97" t="str">
        <f t="shared" si="88"/>
        <v>June</v>
      </c>
      <c r="P428" s="96">
        <f t="shared" si="89"/>
        <v>0</v>
      </c>
      <c r="Q428" s="98">
        <f t="shared" si="90"/>
        <v>0</v>
      </c>
      <c r="R428" s="97" t="b">
        <f t="shared" si="91"/>
        <v>0</v>
      </c>
      <c r="S428" s="99" t="b">
        <f t="shared" si="92"/>
        <v>0</v>
      </c>
      <c r="T428" s="68">
        <v>585</v>
      </c>
      <c r="U428" s="100" t="str">
        <f t="shared" si="93"/>
        <v>May</v>
      </c>
      <c r="V428" s="68">
        <f t="shared" si="94"/>
        <v>585</v>
      </c>
      <c r="W428" s="101">
        <f t="shared" si="95"/>
        <v>-585</v>
      </c>
      <c r="X428" s="102" t="b">
        <f t="shared" si="96"/>
        <v>0</v>
      </c>
      <c r="Y428" s="103" t="str">
        <f t="shared" si="97"/>
        <v>GROWTH</v>
      </c>
      <c r="Z428" s="74">
        <v>0</v>
      </c>
      <c r="AA428" s="69"/>
      <c r="AB428" s="69" t="s">
        <v>133</v>
      </c>
      <c r="AC428" s="69" t="s">
        <v>134</v>
      </c>
      <c r="AD428" s="3"/>
      <c r="AE428" s="118">
        <f>IFERROR(INDEX(Last6M_AvgSales_Ref!$B$2:$B$12659,MATCH(D428,Last6M_AvgSales_Ref!$A$2:$A$12659,0)),"")</f>
        <v>169.65833333333299</v>
      </c>
    </row>
    <row r="429" spans="1:31" ht="14.25" customHeight="1">
      <c r="A429" s="69" t="s">
        <v>134</v>
      </c>
      <c r="B429" s="71" t="s">
        <v>58</v>
      </c>
      <c r="C429" s="71" t="s">
        <v>1428</v>
      </c>
      <c r="D429" s="71">
        <v>1000003802</v>
      </c>
      <c r="E429" s="71" t="s">
        <v>1429</v>
      </c>
      <c r="F429" s="73">
        <v>45283</v>
      </c>
      <c r="G429" s="66" t="str">
        <f t="shared" si="84"/>
        <v>Targeted Dealer</v>
      </c>
      <c r="H429" s="66"/>
      <c r="I429" s="67">
        <v>240</v>
      </c>
      <c r="J429" s="67">
        <f t="shared" si="85"/>
        <v>240</v>
      </c>
      <c r="K429" s="68">
        <v>182</v>
      </c>
      <c r="L429" s="68">
        <f t="shared" si="86"/>
        <v>58</v>
      </c>
      <c r="M429" s="68">
        <f t="shared" si="87"/>
        <v>75.833333333333343</v>
      </c>
      <c r="N429" s="96">
        <v>195</v>
      </c>
      <c r="O429" s="97" t="str">
        <f t="shared" si="88"/>
        <v>June</v>
      </c>
      <c r="P429" s="96">
        <f t="shared" si="89"/>
        <v>195</v>
      </c>
      <c r="Q429" s="98">
        <f t="shared" si="90"/>
        <v>-13</v>
      </c>
      <c r="R429" s="97" t="b">
        <f t="shared" si="91"/>
        <v>0</v>
      </c>
      <c r="S429" s="99" t="str">
        <f t="shared" si="92"/>
        <v>GROWTH</v>
      </c>
      <c r="T429" s="68">
        <v>91</v>
      </c>
      <c r="U429" s="100" t="str">
        <f t="shared" si="93"/>
        <v>May</v>
      </c>
      <c r="V429" s="68">
        <f t="shared" si="94"/>
        <v>91</v>
      </c>
      <c r="W429" s="101">
        <f t="shared" si="95"/>
        <v>91</v>
      </c>
      <c r="X429" s="102" t="b">
        <f t="shared" si="96"/>
        <v>0</v>
      </c>
      <c r="Y429" s="103" t="str">
        <f t="shared" si="97"/>
        <v>GROWTH</v>
      </c>
      <c r="Z429" s="74">
        <v>0</v>
      </c>
      <c r="AA429" s="69"/>
      <c r="AB429" s="69" t="s">
        <v>133</v>
      </c>
      <c r="AC429" s="69" t="s">
        <v>134</v>
      </c>
      <c r="AD429" s="3"/>
      <c r="AE429" s="118">
        <f>IFERROR(INDEX(Last6M_AvgSales_Ref!$B$2:$B$12659,MATCH(D429,Last6M_AvgSales_Ref!$A$2:$A$12659,0)),"")</f>
        <v>266.375</v>
      </c>
    </row>
    <row r="430" spans="1:31" ht="14.25" customHeight="1">
      <c r="A430" s="69" t="s">
        <v>134</v>
      </c>
      <c r="B430" s="71" t="s">
        <v>58</v>
      </c>
      <c r="C430" s="71" t="s">
        <v>1430</v>
      </c>
      <c r="D430" s="71">
        <v>1000000295</v>
      </c>
      <c r="E430" s="72" t="s">
        <v>1431</v>
      </c>
      <c r="F430" s="73">
        <v>41092</v>
      </c>
      <c r="G430" s="66" t="str">
        <f t="shared" si="84"/>
        <v>Targeted Dealer</v>
      </c>
      <c r="H430" s="66"/>
      <c r="I430" s="67">
        <v>80</v>
      </c>
      <c r="J430" s="67">
        <f t="shared" si="85"/>
        <v>80</v>
      </c>
      <c r="K430" s="68">
        <v>51.5</v>
      </c>
      <c r="L430" s="68">
        <f t="shared" si="86"/>
        <v>28.5</v>
      </c>
      <c r="M430" s="68">
        <f t="shared" si="87"/>
        <v>64.375</v>
      </c>
      <c r="N430" s="96">
        <v>12</v>
      </c>
      <c r="O430" s="97" t="str">
        <f t="shared" si="88"/>
        <v>June</v>
      </c>
      <c r="P430" s="96">
        <f t="shared" si="89"/>
        <v>12</v>
      </c>
      <c r="Q430" s="98">
        <f t="shared" si="90"/>
        <v>39.5</v>
      </c>
      <c r="R430" s="97" t="b">
        <f t="shared" si="91"/>
        <v>0</v>
      </c>
      <c r="S430" s="99" t="str">
        <f t="shared" si="92"/>
        <v>GROWTH</v>
      </c>
      <c r="T430" s="68">
        <v>36</v>
      </c>
      <c r="U430" s="100" t="str">
        <f t="shared" si="93"/>
        <v>May</v>
      </c>
      <c r="V430" s="68">
        <f t="shared" si="94"/>
        <v>36</v>
      </c>
      <c r="W430" s="101">
        <f t="shared" si="95"/>
        <v>15.5</v>
      </c>
      <c r="X430" s="102" t="b">
        <f t="shared" si="96"/>
        <v>0</v>
      </c>
      <c r="Y430" s="103" t="str">
        <f t="shared" si="97"/>
        <v>GROWTH</v>
      </c>
      <c r="Z430" s="74">
        <v>0</v>
      </c>
      <c r="AA430" s="69"/>
      <c r="AB430" s="69" t="s">
        <v>133</v>
      </c>
      <c r="AC430" s="69" t="s">
        <v>134</v>
      </c>
      <c r="AD430" s="3"/>
      <c r="AE430" s="118">
        <f>IFERROR(INDEX(Last6M_AvgSales_Ref!$B$2:$B$12659,MATCH(D430,Last6M_AvgSales_Ref!$A$2:$A$12659,0)),"")</f>
        <v>53.3333333333333</v>
      </c>
    </row>
    <row r="431" spans="1:31" ht="14.25" customHeight="1">
      <c r="A431" s="69" t="s">
        <v>134</v>
      </c>
      <c r="B431" s="71" t="s">
        <v>58</v>
      </c>
      <c r="C431" s="71" t="s">
        <v>1432</v>
      </c>
      <c r="D431" s="71">
        <v>1000000297</v>
      </c>
      <c r="E431" s="72" t="s">
        <v>1433</v>
      </c>
      <c r="F431" s="73">
        <v>43805</v>
      </c>
      <c r="G431" s="66" t="str">
        <f t="shared" si="84"/>
        <v>Targeted Dealer</v>
      </c>
      <c r="H431" s="66"/>
      <c r="I431" s="67">
        <v>80</v>
      </c>
      <c r="J431" s="67">
        <f t="shared" si="85"/>
        <v>80</v>
      </c>
      <c r="K431" s="68">
        <v>68</v>
      </c>
      <c r="L431" s="68">
        <f t="shared" si="86"/>
        <v>12</v>
      </c>
      <c r="M431" s="68">
        <f t="shared" si="87"/>
        <v>85</v>
      </c>
      <c r="N431" s="96">
        <v>44.5</v>
      </c>
      <c r="O431" s="97" t="str">
        <f t="shared" si="88"/>
        <v>June</v>
      </c>
      <c r="P431" s="96">
        <f t="shared" si="89"/>
        <v>44.5</v>
      </c>
      <c r="Q431" s="98">
        <f t="shared" si="90"/>
        <v>23.5</v>
      </c>
      <c r="R431" s="97" t="b">
        <f t="shared" si="91"/>
        <v>0</v>
      </c>
      <c r="S431" s="99" t="str">
        <f t="shared" si="92"/>
        <v>GROWTH</v>
      </c>
      <c r="T431" s="68">
        <v>26</v>
      </c>
      <c r="U431" s="100" t="str">
        <f t="shared" si="93"/>
        <v>May</v>
      </c>
      <c r="V431" s="68">
        <f t="shared" si="94"/>
        <v>26</v>
      </c>
      <c r="W431" s="101">
        <f t="shared" si="95"/>
        <v>42</v>
      </c>
      <c r="X431" s="102" t="b">
        <f t="shared" si="96"/>
        <v>0</v>
      </c>
      <c r="Y431" s="103" t="str">
        <f t="shared" si="97"/>
        <v>GROWTH</v>
      </c>
      <c r="Z431" s="74">
        <v>0</v>
      </c>
      <c r="AA431" s="69"/>
      <c r="AB431" s="69" t="s">
        <v>133</v>
      </c>
      <c r="AC431" s="69" t="s">
        <v>134</v>
      </c>
      <c r="AD431" s="3"/>
      <c r="AE431" s="118">
        <f>IFERROR(INDEX(Last6M_AvgSales_Ref!$B$2:$B$12659,MATCH(D431,Last6M_AvgSales_Ref!$A$2:$A$12659,0)),"")</f>
        <v>101.083333333333</v>
      </c>
    </row>
    <row r="432" spans="1:31" ht="14.25" customHeight="1">
      <c r="A432" s="69" t="s">
        <v>134</v>
      </c>
      <c r="B432" s="71" t="s">
        <v>58</v>
      </c>
      <c r="C432" s="71" t="s">
        <v>1434</v>
      </c>
      <c r="D432" s="71">
        <v>1000000298</v>
      </c>
      <c r="E432" s="72" t="s">
        <v>1435</v>
      </c>
      <c r="F432" s="73">
        <v>42826</v>
      </c>
      <c r="G432" s="66" t="str">
        <f t="shared" si="84"/>
        <v>Targeted Dealer</v>
      </c>
      <c r="H432" s="66"/>
      <c r="I432" s="67">
        <v>1820</v>
      </c>
      <c r="J432" s="67">
        <f t="shared" si="85"/>
        <v>1820</v>
      </c>
      <c r="K432" s="68">
        <v>1181</v>
      </c>
      <c r="L432" s="68">
        <f t="shared" si="86"/>
        <v>639</v>
      </c>
      <c r="M432" s="68">
        <f t="shared" si="87"/>
        <v>64.890109890109898</v>
      </c>
      <c r="N432" s="96">
        <v>1052.5</v>
      </c>
      <c r="O432" s="97" t="str">
        <f t="shared" si="88"/>
        <v>June</v>
      </c>
      <c r="P432" s="96">
        <f t="shared" si="89"/>
        <v>1052.5</v>
      </c>
      <c r="Q432" s="98">
        <f t="shared" si="90"/>
        <v>128.5</v>
      </c>
      <c r="R432" s="97" t="b">
        <f t="shared" si="91"/>
        <v>0</v>
      </c>
      <c r="S432" s="99" t="str">
        <f t="shared" si="92"/>
        <v>GROWTH</v>
      </c>
      <c r="T432" s="68">
        <v>1007</v>
      </c>
      <c r="U432" s="100" t="str">
        <f t="shared" si="93"/>
        <v>May</v>
      </c>
      <c r="V432" s="68">
        <f t="shared" si="94"/>
        <v>1007</v>
      </c>
      <c r="W432" s="101">
        <f t="shared" si="95"/>
        <v>174</v>
      </c>
      <c r="X432" s="102" t="b">
        <f t="shared" si="96"/>
        <v>0</v>
      </c>
      <c r="Y432" s="103" t="str">
        <f t="shared" si="97"/>
        <v>GROWTH</v>
      </c>
      <c r="Z432" s="74">
        <v>0</v>
      </c>
      <c r="AA432" s="69"/>
      <c r="AB432" s="69" t="s">
        <v>133</v>
      </c>
      <c r="AC432" s="69" t="s">
        <v>134</v>
      </c>
      <c r="AD432" s="3"/>
      <c r="AE432" s="118">
        <f>IFERROR(INDEX(Last6M_AvgSales_Ref!$B$2:$B$12659,MATCH(D432,Last6M_AvgSales_Ref!$A$2:$A$12659,0)),"")</f>
        <v>1127.4166666666699</v>
      </c>
    </row>
    <row r="433" spans="1:31" ht="14.25" customHeight="1">
      <c r="A433" s="69" t="s">
        <v>134</v>
      </c>
      <c r="B433" s="71" t="s">
        <v>58</v>
      </c>
      <c r="C433" s="71" t="s">
        <v>1436</v>
      </c>
      <c r="D433" s="71">
        <v>1000000299</v>
      </c>
      <c r="E433" s="72" t="s">
        <v>1437</v>
      </c>
      <c r="F433" s="73">
        <v>42693</v>
      </c>
      <c r="G433" s="66" t="str">
        <f t="shared" si="84"/>
        <v>Targeted Dealer</v>
      </c>
      <c r="H433" s="66"/>
      <c r="I433" s="67">
        <v>766</v>
      </c>
      <c r="J433" s="67">
        <f t="shared" si="85"/>
        <v>766</v>
      </c>
      <c r="K433" s="68">
        <v>481.2</v>
      </c>
      <c r="L433" s="68">
        <f t="shared" si="86"/>
        <v>284.8</v>
      </c>
      <c r="M433" s="68">
        <f t="shared" si="87"/>
        <v>62.819843342036549</v>
      </c>
      <c r="N433" s="96">
        <v>444</v>
      </c>
      <c r="O433" s="97" t="str">
        <f t="shared" si="88"/>
        <v>June</v>
      </c>
      <c r="P433" s="96">
        <f t="shared" si="89"/>
        <v>444</v>
      </c>
      <c r="Q433" s="98">
        <f t="shared" si="90"/>
        <v>37.199999999999989</v>
      </c>
      <c r="R433" s="97" t="b">
        <f t="shared" si="91"/>
        <v>0</v>
      </c>
      <c r="S433" s="99" t="str">
        <f t="shared" si="92"/>
        <v>GROWTH</v>
      </c>
      <c r="T433" s="68">
        <v>402.5</v>
      </c>
      <c r="U433" s="100" t="str">
        <f t="shared" si="93"/>
        <v>May</v>
      </c>
      <c r="V433" s="68">
        <f t="shared" si="94"/>
        <v>402.5</v>
      </c>
      <c r="W433" s="101">
        <f t="shared" si="95"/>
        <v>78.699999999999989</v>
      </c>
      <c r="X433" s="102" t="b">
        <f t="shared" si="96"/>
        <v>0</v>
      </c>
      <c r="Y433" s="103" t="str">
        <f t="shared" si="97"/>
        <v>GROWTH</v>
      </c>
      <c r="Z433" s="74">
        <v>0</v>
      </c>
      <c r="AA433" s="69"/>
      <c r="AB433" s="69" t="s">
        <v>133</v>
      </c>
      <c r="AC433" s="69" t="s">
        <v>134</v>
      </c>
      <c r="AD433" s="3"/>
      <c r="AE433" s="118">
        <f>IFERROR(INDEX(Last6M_AvgSales_Ref!$B$2:$B$12659,MATCH(D433,Last6M_AvgSales_Ref!$A$2:$A$12659,0)),"")</f>
        <v>449.16666666666703</v>
      </c>
    </row>
    <row r="434" spans="1:31" ht="14.25" customHeight="1">
      <c r="A434" s="69" t="s">
        <v>134</v>
      </c>
      <c r="B434" s="71" t="s">
        <v>58</v>
      </c>
      <c r="C434" s="71" t="s">
        <v>1438</v>
      </c>
      <c r="D434" s="71">
        <v>1000003162</v>
      </c>
      <c r="E434" s="71" t="s">
        <v>1439</v>
      </c>
      <c r="F434" s="73">
        <v>44916</v>
      </c>
      <c r="G434" s="66" t="str">
        <f t="shared" si="84"/>
        <v>Targeted Dealer</v>
      </c>
      <c r="H434" s="66"/>
      <c r="I434" s="67">
        <v>200</v>
      </c>
      <c r="J434" s="67">
        <f t="shared" si="85"/>
        <v>200</v>
      </c>
      <c r="K434" s="68">
        <v>142.5</v>
      </c>
      <c r="L434" s="68">
        <f t="shared" si="86"/>
        <v>57.5</v>
      </c>
      <c r="M434" s="68">
        <f t="shared" si="87"/>
        <v>71.25</v>
      </c>
      <c r="N434" s="96">
        <v>103.5</v>
      </c>
      <c r="O434" s="97" t="str">
        <f t="shared" si="88"/>
        <v>June</v>
      </c>
      <c r="P434" s="96">
        <f t="shared" si="89"/>
        <v>103.5</v>
      </c>
      <c r="Q434" s="98">
        <f t="shared" si="90"/>
        <v>39</v>
      </c>
      <c r="R434" s="97" t="b">
        <f t="shared" si="91"/>
        <v>0</v>
      </c>
      <c r="S434" s="99" t="str">
        <f t="shared" si="92"/>
        <v>GROWTH</v>
      </c>
      <c r="T434" s="68">
        <v>91</v>
      </c>
      <c r="U434" s="100" t="str">
        <f t="shared" si="93"/>
        <v>May</v>
      </c>
      <c r="V434" s="68">
        <f t="shared" si="94"/>
        <v>91</v>
      </c>
      <c r="W434" s="101">
        <f t="shared" si="95"/>
        <v>51.5</v>
      </c>
      <c r="X434" s="102" t="b">
        <f t="shared" si="96"/>
        <v>0</v>
      </c>
      <c r="Y434" s="103" t="str">
        <f t="shared" si="97"/>
        <v>GROWTH</v>
      </c>
      <c r="Z434" s="74">
        <v>0</v>
      </c>
      <c r="AA434" s="69"/>
      <c r="AB434" s="69" t="s">
        <v>133</v>
      </c>
      <c r="AC434" s="69" t="s">
        <v>134</v>
      </c>
      <c r="AD434" s="3"/>
      <c r="AE434" s="118">
        <f>IFERROR(INDEX(Last6M_AvgSales_Ref!$B$2:$B$12659,MATCH(D434,Last6M_AvgSales_Ref!$A$2:$A$12659,0)),"")</f>
        <v>127</v>
      </c>
    </row>
    <row r="435" spans="1:31" ht="14.25" customHeight="1">
      <c r="A435" s="69" t="s">
        <v>134</v>
      </c>
      <c r="B435" s="71" t="s">
        <v>58</v>
      </c>
      <c r="C435" s="71" t="s">
        <v>1440</v>
      </c>
      <c r="D435" s="71">
        <v>1000000301</v>
      </c>
      <c r="E435" s="72" t="s">
        <v>1441</v>
      </c>
      <c r="F435" s="73">
        <v>41248</v>
      </c>
      <c r="G435" s="66" t="str">
        <f t="shared" si="84"/>
        <v>Targeted Dealer</v>
      </c>
      <c r="H435" s="66"/>
      <c r="I435" s="67">
        <v>3260</v>
      </c>
      <c r="J435" s="67">
        <f t="shared" si="85"/>
        <v>3260</v>
      </c>
      <c r="K435" s="68">
        <v>1838</v>
      </c>
      <c r="L435" s="68">
        <f t="shared" si="86"/>
        <v>1422</v>
      </c>
      <c r="M435" s="68">
        <f t="shared" si="87"/>
        <v>56.380368098159508</v>
      </c>
      <c r="N435" s="96">
        <v>1851.5</v>
      </c>
      <c r="O435" s="97" t="str">
        <f t="shared" si="88"/>
        <v>June</v>
      </c>
      <c r="P435" s="96">
        <f t="shared" si="89"/>
        <v>1851.5</v>
      </c>
      <c r="Q435" s="98">
        <f t="shared" si="90"/>
        <v>-13.5</v>
      </c>
      <c r="R435" s="97" t="b">
        <f t="shared" si="91"/>
        <v>0</v>
      </c>
      <c r="S435" s="99" t="str">
        <f t="shared" si="92"/>
        <v>GROWTH</v>
      </c>
      <c r="T435" s="68">
        <v>1597</v>
      </c>
      <c r="U435" s="100" t="str">
        <f t="shared" si="93"/>
        <v>May</v>
      </c>
      <c r="V435" s="68">
        <f t="shared" si="94"/>
        <v>1597</v>
      </c>
      <c r="W435" s="101">
        <f t="shared" si="95"/>
        <v>241</v>
      </c>
      <c r="X435" s="102" t="b">
        <f t="shared" si="96"/>
        <v>0</v>
      </c>
      <c r="Y435" s="103" t="str">
        <f t="shared" si="97"/>
        <v>GROWTH</v>
      </c>
      <c r="Z435" s="74">
        <v>0</v>
      </c>
      <c r="AA435" s="69"/>
      <c r="AB435" s="69" t="s">
        <v>133</v>
      </c>
      <c r="AC435" s="69" t="s">
        <v>134</v>
      </c>
      <c r="AD435" s="3"/>
      <c r="AE435" s="118">
        <f>IFERROR(INDEX(Last6M_AvgSales_Ref!$B$2:$B$12659,MATCH(D435,Last6M_AvgSales_Ref!$A$2:$A$12659,0)),"")</f>
        <v>2090.0833333333298</v>
      </c>
    </row>
    <row r="436" spans="1:31" ht="14.25" customHeight="1">
      <c r="A436" s="69" t="s">
        <v>134</v>
      </c>
      <c r="B436" s="71" t="s">
        <v>58</v>
      </c>
      <c r="C436" s="71" t="s">
        <v>1442</v>
      </c>
      <c r="D436" s="71">
        <v>1000000302</v>
      </c>
      <c r="E436" s="72" t="s">
        <v>1443</v>
      </c>
      <c r="F436" s="73">
        <v>41488</v>
      </c>
      <c r="G436" s="66" t="str">
        <f t="shared" si="84"/>
        <v>Targeted Dealer</v>
      </c>
      <c r="H436" s="66"/>
      <c r="I436" s="67">
        <v>1010</v>
      </c>
      <c r="J436" s="67">
        <f t="shared" si="85"/>
        <v>1009.9999999999999</v>
      </c>
      <c r="K436" s="68">
        <v>487</v>
      </c>
      <c r="L436" s="68">
        <f t="shared" si="86"/>
        <v>523</v>
      </c>
      <c r="M436" s="68">
        <f t="shared" si="87"/>
        <v>48.21782178217822</v>
      </c>
      <c r="N436" s="96">
        <v>401</v>
      </c>
      <c r="O436" s="97" t="str">
        <f t="shared" si="88"/>
        <v>June</v>
      </c>
      <c r="P436" s="96">
        <f t="shared" si="89"/>
        <v>401</v>
      </c>
      <c r="Q436" s="98">
        <f t="shared" si="90"/>
        <v>86</v>
      </c>
      <c r="R436" s="97" t="b">
        <f t="shared" si="91"/>
        <v>0</v>
      </c>
      <c r="S436" s="99" t="str">
        <f t="shared" si="92"/>
        <v>GROWTH</v>
      </c>
      <c r="T436" s="68">
        <v>502.5</v>
      </c>
      <c r="U436" s="100" t="str">
        <f t="shared" si="93"/>
        <v>May</v>
      </c>
      <c r="V436" s="68">
        <f t="shared" si="94"/>
        <v>502.5</v>
      </c>
      <c r="W436" s="101">
        <f t="shared" si="95"/>
        <v>-15.5</v>
      </c>
      <c r="X436" s="102" t="b">
        <f t="shared" si="96"/>
        <v>0</v>
      </c>
      <c r="Y436" s="103" t="str">
        <f t="shared" si="97"/>
        <v>GROWTH</v>
      </c>
      <c r="Z436" s="74">
        <v>0</v>
      </c>
      <c r="AA436" s="69"/>
      <c r="AB436" s="69" t="s">
        <v>133</v>
      </c>
      <c r="AC436" s="69" t="s">
        <v>134</v>
      </c>
      <c r="AD436" s="3"/>
      <c r="AE436" s="118">
        <f>IFERROR(INDEX(Last6M_AvgSales_Ref!$B$2:$B$12659,MATCH(D436,Last6M_AvgSales_Ref!$A$2:$A$12659,0)),"")</f>
        <v>444.5</v>
      </c>
    </row>
    <row r="437" spans="1:31" ht="14.25" customHeight="1">
      <c r="A437" s="69" t="s">
        <v>134</v>
      </c>
      <c r="B437" s="71" t="s">
        <v>58</v>
      </c>
      <c r="C437" s="71" t="s">
        <v>1444</v>
      </c>
      <c r="D437" s="71">
        <v>1000000303</v>
      </c>
      <c r="E437" s="72" t="s">
        <v>1445</v>
      </c>
      <c r="F437" s="73">
        <v>38465</v>
      </c>
      <c r="G437" s="66" t="str">
        <f t="shared" si="84"/>
        <v>Targeted Dealer</v>
      </c>
      <c r="H437" s="66"/>
      <c r="I437" s="67">
        <v>22</v>
      </c>
      <c r="J437" s="67">
        <f t="shared" si="85"/>
        <v>22</v>
      </c>
      <c r="K437" s="68">
        <v>3.5</v>
      </c>
      <c r="L437" s="68">
        <f t="shared" si="86"/>
        <v>18.5</v>
      </c>
      <c r="M437" s="68">
        <f t="shared" si="87"/>
        <v>15.909090909090908</v>
      </c>
      <c r="N437" s="96">
        <v>3.5</v>
      </c>
      <c r="O437" s="97" t="str">
        <f t="shared" si="88"/>
        <v>June</v>
      </c>
      <c r="P437" s="96">
        <f t="shared" si="89"/>
        <v>3.5</v>
      </c>
      <c r="Q437" s="98">
        <f t="shared" si="90"/>
        <v>0</v>
      </c>
      <c r="R437" s="97" t="b">
        <f t="shared" si="91"/>
        <v>0</v>
      </c>
      <c r="S437" s="99" t="str">
        <f t="shared" si="92"/>
        <v>GROWTH</v>
      </c>
      <c r="T437" s="68">
        <v>7</v>
      </c>
      <c r="U437" s="100" t="str">
        <f t="shared" si="93"/>
        <v>May</v>
      </c>
      <c r="V437" s="68">
        <f t="shared" si="94"/>
        <v>7</v>
      </c>
      <c r="W437" s="101">
        <f t="shared" si="95"/>
        <v>-3.5</v>
      </c>
      <c r="X437" s="102" t="b">
        <f t="shared" si="96"/>
        <v>0</v>
      </c>
      <c r="Y437" s="103" t="str">
        <f t="shared" si="97"/>
        <v>GROWTH</v>
      </c>
      <c r="Z437" s="74">
        <v>0</v>
      </c>
      <c r="AA437" s="69"/>
      <c r="AB437" s="69" t="s">
        <v>133</v>
      </c>
      <c r="AC437" s="69" t="s">
        <v>134</v>
      </c>
      <c r="AD437" s="3"/>
      <c r="AE437" s="118">
        <f>IFERROR(INDEX(Last6M_AvgSales_Ref!$B$2:$B$12659,MATCH(D437,Last6M_AvgSales_Ref!$A$2:$A$12659,0)),"")</f>
        <v>8.1666666666666696</v>
      </c>
    </row>
    <row r="438" spans="1:31" ht="14.25" customHeight="1">
      <c r="A438" s="69" t="s">
        <v>134</v>
      </c>
      <c r="B438" s="71" t="s">
        <v>58</v>
      </c>
      <c r="C438" s="71" t="s">
        <v>1446</v>
      </c>
      <c r="D438" s="71">
        <v>1000000305</v>
      </c>
      <c r="E438" s="72" t="s">
        <v>1447</v>
      </c>
      <c r="F438" s="73">
        <v>41870</v>
      </c>
      <c r="G438" s="66" t="str">
        <f t="shared" si="84"/>
        <v>Targeted Dealer</v>
      </c>
      <c r="H438" s="66"/>
      <c r="I438" s="67">
        <v>800</v>
      </c>
      <c r="J438" s="67">
        <f t="shared" si="85"/>
        <v>800</v>
      </c>
      <c r="K438" s="68">
        <v>504</v>
      </c>
      <c r="L438" s="68">
        <f t="shared" si="86"/>
        <v>296</v>
      </c>
      <c r="M438" s="68">
        <f t="shared" si="87"/>
        <v>63</v>
      </c>
      <c r="N438" s="96">
        <v>436.95</v>
      </c>
      <c r="O438" s="97" t="str">
        <f t="shared" si="88"/>
        <v>June</v>
      </c>
      <c r="P438" s="96">
        <f t="shared" si="89"/>
        <v>436.95</v>
      </c>
      <c r="Q438" s="98">
        <f t="shared" si="90"/>
        <v>67.050000000000011</v>
      </c>
      <c r="R438" s="97" t="b">
        <f t="shared" si="91"/>
        <v>0</v>
      </c>
      <c r="S438" s="99" t="str">
        <f t="shared" si="92"/>
        <v>GROWTH</v>
      </c>
      <c r="T438" s="68">
        <v>400.75</v>
      </c>
      <c r="U438" s="100" t="str">
        <f t="shared" si="93"/>
        <v>May</v>
      </c>
      <c r="V438" s="68">
        <f t="shared" si="94"/>
        <v>400.75</v>
      </c>
      <c r="W438" s="101">
        <f t="shared" si="95"/>
        <v>103.25</v>
      </c>
      <c r="X438" s="102" t="b">
        <f t="shared" si="96"/>
        <v>0</v>
      </c>
      <c r="Y438" s="103" t="str">
        <f t="shared" si="97"/>
        <v>GROWTH</v>
      </c>
      <c r="Z438" s="74">
        <v>0</v>
      </c>
      <c r="AA438" s="69"/>
      <c r="AB438" s="69" t="s">
        <v>133</v>
      </c>
      <c r="AC438" s="69" t="s">
        <v>134</v>
      </c>
      <c r="AD438" s="3"/>
      <c r="AE438" s="118">
        <f>IFERROR(INDEX(Last6M_AvgSales_Ref!$B$2:$B$12659,MATCH(D438,Last6M_AvgSales_Ref!$A$2:$A$12659,0)),"")</f>
        <v>431</v>
      </c>
    </row>
    <row r="439" spans="1:31" ht="14.25" customHeight="1">
      <c r="A439" s="69" t="s">
        <v>134</v>
      </c>
      <c r="B439" s="71" t="s">
        <v>61</v>
      </c>
      <c r="C439" s="71" t="s">
        <v>1448</v>
      </c>
      <c r="D439" s="71">
        <v>1000000182</v>
      </c>
      <c r="E439" s="72" t="s">
        <v>1449</v>
      </c>
      <c r="F439" s="73">
        <v>38408</v>
      </c>
      <c r="G439" s="66" t="str">
        <f t="shared" si="84"/>
        <v>Targeted Dealer</v>
      </c>
      <c r="H439" s="66"/>
      <c r="I439" s="67">
        <v>40</v>
      </c>
      <c r="J439" s="67">
        <f t="shared" si="85"/>
        <v>40</v>
      </c>
      <c r="K439" s="68">
        <v>80</v>
      </c>
      <c r="L439" s="68">
        <f t="shared" si="86"/>
        <v>-40</v>
      </c>
      <c r="M439" s="68">
        <f t="shared" si="87"/>
        <v>200</v>
      </c>
      <c r="N439" s="96">
        <v>45</v>
      </c>
      <c r="O439" s="97" t="str">
        <f t="shared" si="88"/>
        <v>June</v>
      </c>
      <c r="P439" s="96">
        <f t="shared" si="89"/>
        <v>45</v>
      </c>
      <c r="Q439" s="98">
        <f t="shared" si="90"/>
        <v>35</v>
      </c>
      <c r="R439" s="97" t="b">
        <f t="shared" si="91"/>
        <v>0</v>
      </c>
      <c r="S439" s="99" t="str">
        <f t="shared" si="92"/>
        <v>GROWTH</v>
      </c>
      <c r="T439" s="68">
        <v>20</v>
      </c>
      <c r="U439" s="100" t="str">
        <f t="shared" si="93"/>
        <v>May</v>
      </c>
      <c r="V439" s="68">
        <f t="shared" si="94"/>
        <v>20</v>
      </c>
      <c r="W439" s="101">
        <f t="shared" si="95"/>
        <v>60</v>
      </c>
      <c r="X439" s="102" t="b">
        <f t="shared" si="96"/>
        <v>0</v>
      </c>
      <c r="Y439" s="103" t="str">
        <f t="shared" si="97"/>
        <v>GROWTH</v>
      </c>
      <c r="Z439" s="74">
        <v>0</v>
      </c>
      <c r="AA439" s="69"/>
      <c r="AB439" s="69" t="s">
        <v>133</v>
      </c>
      <c r="AC439" s="69" t="s">
        <v>134</v>
      </c>
      <c r="AD439" s="3"/>
      <c r="AE439" s="118">
        <f>IFERROR(INDEX(Last6M_AvgSales_Ref!$B$2:$B$12659,MATCH(D439,Last6M_AvgSales_Ref!$A$2:$A$12659,0)),"")</f>
        <v>67.5</v>
      </c>
    </row>
    <row r="440" spans="1:31" ht="14.25" customHeight="1">
      <c r="A440" s="69" t="s">
        <v>134</v>
      </c>
      <c r="B440" s="71" t="s">
        <v>61</v>
      </c>
      <c r="C440" s="71" t="s">
        <v>1450</v>
      </c>
      <c r="D440" s="71">
        <v>1000000184</v>
      </c>
      <c r="E440" s="72" t="s">
        <v>1451</v>
      </c>
      <c r="F440" s="73">
        <v>38408</v>
      </c>
      <c r="G440" s="66" t="str">
        <f t="shared" si="84"/>
        <v>Targeted Dealer</v>
      </c>
      <c r="H440" s="66"/>
      <c r="I440" s="67">
        <v>2040</v>
      </c>
      <c r="J440" s="67">
        <f t="shared" si="85"/>
        <v>2040</v>
      </c>
      <c r="K440" s="68">
        <v>1181.5</v>
      </c>
      <c r="L440" s="68">
        <f t="shared" si="86"/>
        <v>858.5</v>
      </c>
      <c r="M440" s="68">
        <f t="shared" si="87"/>
        <v>57.916666666666671</v>
      </c>
      <c r="N440" s="96">
        <v>1016.5</v>
      </c>
      <c r="O440" s="97" t="str">
        <f t="shared" si="88"/>
        <v>June</v>
      </c>
      <c r="P440" s="96">
        <f t="shared" si="89"/>
        <v>1016.5</v>
      </c>
      <c r="Q440" s="98">
        <f t="shared" si="90"/>
        <v>165</v>
      </c>
      <c r="R440" s="97" t="b">
        <f t="shared" si="91"/>
        <v>0</v>
      </c>
      <c r="S440" s="99" t="str">
        <f t="shared" si="92"/>
        <v>GROWTH</v>
      </c>
      <c r="T440" s="68">
        <v>999</v>
      </c>
      <c r="U440" s="100" t="str">
        <f t="shared" si="93"/>
        <v>May</v>
      </c>
      <c r="V440" s="68">
        <f t="shared" si="94"/>
        <v>999</v>
      </c>
      <c r="W440" s="101">
        <f t="shared" si="95"/>
        <v>182.5</v>
      </c>
      <c r="X440" s="102" t="b">
        <f t="shared" si="96"/>
        <v>0</v>
      </c>
      <c r="Y440" s="103" t="str">
        <f t="shared" si="97"/>
        <v>GROWTH</v>
      </c>
      <c r="Z440" s="74">
        <v>0</v>
      </c>
      <c r="AA440" s="69"/>
      <c r="AB440" s="69" t="s">
        <v>133</v>
      </c>
      <c r="AC440" s="69" t="s">
        <v>134</v>
      </c>
      <c r="AD440" s="3"/>
      <c r="AE440" s="118">
        <f>IFERROR(INDEX(Last6M_AvgSales_Ref!$B$2:$B$12659,MATCH(D440,Last6M_AvgSales_Ref!$A$2:$A$12659,0)),"")</f>
        <v>1195.1666666666699</v>
      </c>
    </row>
    <row r="441" spans="1:31" ht="14.25" customHeight="1">
      <c r="A441" s="69" t="s">
        <v>134</v>
      </c>
      <c r="B441" s="71" t="s">
        <v>61</v>
      </c>
      <c r="C441" s="71" t="s">
        <v>1452</v>
      </c>
      <c r="D441" s="71">
        <v>1000000171</v>
      </c>
      <c r="E441" s="72" t="s">
        <v>1453</v>
      </c>
      <c r="F441" s="73">
        <v>38750</v>
      </c>
      <c r="G441" s="66" t="str">
        <f t="shared" si="84"/>
        <v>Targeted Dealer</v>
      </c>
      <c r="H441" s="66"/>
      <c r="I441" s="67">
        <v>200</v>
      </c>
      <c r="J441" s="67">
        <f t="shared" si="85"/>
        <v>200</v>
      </c>
      <c r="K441" s="68">
        <v>93</v>
      </c>
      <c r="L441" s="68">
        <f t="shared" si="86"/>
        <v>107</v>
      </c>
      <c r="M441" s="68">
        <f t="shared" si="87"/>
        <v>46.5</v>
      </c>
      <c r="N441" s="96">
        <v>95.5</v>
      </c>
      <c r="O441" s="97" t="str">
        <f t="shared" si="88"/>
        <v>June</v>
      </c>
      <c r="P441" s="96">
        <f t="shared" si="89"/>
        <v>95.5</v>
      </c>
      <c r="Q441" s="98">
        <f t="shared" si="90"/>
        <v>-2.5</v>
      </c>
      <c r="R441" s="97" t="b">
        <f t="shared" si="91"/>
        <v>0</v>
      </c>
      <c r="S441" s="99" t="str">
        <f t="shared" si="92"/>
        <v>GROWTH</v>
      </c>
      <c r="T441" s="68">
        <v>88</v>
      </c>
      <c r="U441" s="100" t="str">
        <f t="shared" si="93"/>
        <v>May</v>
      </c>
      <c r="V441" s="68">
        <f t="shared" si="94"/>
        <v>88</v>
      </c>
      <c r="W441" s="101">
        <f t="shared" si="95"/>
        <v>5</v>
      </c>
      <c r="X441" s="102" t="b">
        <f t="shared" si="96"/>
        <v>0</v>
      </c>
      <c r="Y441" s="103" t="str">
        <f t="shared" si="97"/>
        <v>GROWTH</v>
      </c>
      <c r="Z441" s="74">
        <v>0</v>
      </c>
      <c r="AA441" s="69"/>
      <c r="AB441" s="69" t="s">
        <v>133</v>
      </c>
      <c r="AC441" s="69" t="s">
        <v>134</v>
      </c>
      <c r="AD441" s="3"/>
      <c r="AE441" s="118">
        <f>IFERROR(INDEX(Last6M_AvgSales_Ref!$B$2:$B$12659,MATCH(D441,Last6M_AvgSales_Ref!$A$2:$A$12659,0)),"")</f>
        <v>96</v>
      </c>
    </row>
    <row r="442" spans="1:31" ht="14.25" customHeight="1">
      <c r="A442" s="69" t="s">
        <v>134</v>
      </c>
      <c r="B442" s="71" t="s">
        <v>61</v>
      </c>
      <c r="C442" s="71" t="s">
        <v>1454</v>
      </c>
      <c r="D442" s="71">
        <v>1000000176</v>
      </c>
      <c r="E442" s="72" t="s">
        <v>1455</v>
      </c>
      <c r="F442" s="73">
        <v>38750</v>
      </c>
      <c r="G442" s="66" t="str">
        <f t="shared" si="84"/>
        <v>Targeted Dealer</v>
      </c>
      <c r="H442" s="66"/>
      <c r="I442" s="67">
        <v>24</v>
      </c>
      <c r="J442" s="67">
        <f t="shared" si="85"/>
        <v>24</v>
      </c>
      <c r="K442" s="68">
        <v>0</v>
      </c>
      <c r="L442" s="68">
        <f t="shared" si="86"/>
        <v>24</v>
      </c>
      <c r="M442" s="68">
        <f t="shared" si="87"/>
        <v>0</v>
      </c>
      <c r="N442" s="96">
        <v>0</v>
      </c>
      <c r="O442" s="97" t="str">
        <f t="shared" si="88"/>
        <v>June</v>
      </c>
      <c r="P442" s="96">
        <f t="shared" si="89"/>
        <v>0</v>
      </c>
      <c r="Q442" s="98">
        <f t="shared" si="90"/>
        <v>0</v>
      </c>
      <c r="R442" s="97" t="b">
        <f t="shared" si="91"/>
        <v>0</v>
      </c>
      <c r="S442" s="99" t="b">
        <f t="shared" si="92"/>
        <v>0</v>
      </c>
      <c r="T442" s="68">
        <v>0</v>
      </c>
      <c r="U442" s="100" t="str">
        <f t="shared" si="93"/>
        <v>May</v>
      </c>
      <c r="V442" s="68">
        <f t="shared" si="94"/>
        <v>0</v>
      </c>
      <c r="W442" s="101">
        <f t="shared" si="95"/>
        <v>0</v>
      </c>
      <c r="X442" s="102" t="b">
        <f t="shared" si="96"/>
        <v>0</v>
      </c>
      <c r="Y442" s="103" t="b">
        <f t="shared" si="97"/>
        <v>0</v>
      </c>
      <c r="Z442" s="74">
        <v>0</v>
      </c>
      <c r="AA442" s="69"/>
      <c r="AB442" s="69" t="s">
        <v>133</v>
      </c>
      <c r="AC442" s="69" t="s">
        <v>134</v>
      </c>
      <c r="AD442" s="3"/>
      <c r="AE442" s="118">
        <f>IFERROR(INDEX(Last6M_AvgSales_Ref!$B$2:$B$12659,MATCH(D442,Last6M_AvgSales_Ref!$A$2:$A$12659,0)),"")</f>
        <v>13.6666666666667</v>
      </c>
    </row>
    <row r="443" spans="1:31" ht="14.25" customHeight="1">
      <c r="A443" s="69" t="s">
        <v>134</v>
      </c>
      <c r="B443" s="71" t="s">
        <v>61</v>
      </c>
      <c r="C443" s="71" t="s">
        <v>1456</v>
      </c>
      <c r="D443" s="71">
        <v>1000000185</v>
      </c>
      <c r="E443" s="72" t="s">
        <v>1457</v>
      </c>
      <c r="F443" s="73">
        <v>41758</v>
      </c>
      <c r="G443" s="66" t="str">
        <f t="shared" si="84"/>
        <v>Targeted Dealer</v>
      </c>
      <c r="H443" s="66"/>
      <c r="I443" s="67">
        <v>50</v>
      </c>
      <c r="J443" s="67">
        <f t="shared" si="85"/>
        <v>50</v>
      </c>
      <c r="K443" s="68">
        <v>13</v>
      </c>
      <c r="L443" s="68">
        <f t="shared" si="86"/>
        <v>37</v>
      </c>
      <c r="M443" s="68">
        <f t="shared" si="87"/>
        <v>26</v>
      </c>
      <c r="N443" s="96">
        <v>25.5</v>
      </c>
      <c r="O443" s="97" t="str">
        <f t="shared" si="88"/>
        <v>June</v>
      </c>
      <c r="P443" s="96">
        <f t="shared" si="89"/>
        <v>25.5</v>
      </c>
      <c r="Q443" s="98">
        <f t="shared" si="90"/>
        <v>-12.5</v>
      </c>
      <c r="R443" s="97" t="b">
        <f t="shared" si="91"/>
        <v>0</v>
      </c>
      <c r="S443" s="99" t="str">
        <f t="shared" si="92"/>
        <v>GROWTH</v>
      </c>
      <c r="T443" s="68">
        <v>25</v>
      </c>
      <c r="U443" s="100" t="str">
        <f t="shared" si="93"/>
        <v>May</v>
      </c>
      <c r="V443" s="68">
        <f t="shared" si="94"/>
        <v>25</v>
      </c>
      <c r="W443" s="101">
        <f t="shared" si="95"/>
        <v>-12</v>
      </c>
      <c r="X443" s="102" t="b">
        <f t="shared" si="96"/>
        <v>0</v>
      </c>
      <c r="Y443" s="103" t="str">
        <f t="shared" si="97"/>
        <v>GROWTH</v>
      </c>
      <c r="Z443" s="74">
        <v>0</v>
      </c>
      <c r="AA443" s="69"/>
      <c r="AB443" s="69" t="s">
        <v>133</v>
      </c>
      <c r="AC443" s="69" t="s">
        <v>134</v>
      </c>
      <c r="AD443" s="3"/>
      <c r="AE443" s="118">
        <f>IFERROR(INDEX(Last6M_AvgSales_Ref!$B$2:$B$12659,MATCH(D443,Last6M_AvgSales_Ref!$A$2:$A$12659,0)),"")</f>
        <v>27.5833333333333</v>
      </c>
    </row>
    <row r="444" spans="1:31" ht="14.25" customHeight="1">
      <c r="A444" s="69" t="s">
        <v>134</v>
      </c>
      <c r="B444" s="71" t="s">
        <v>61</v>
      </c>
      <c r="C444" s="71" t="s">
        <v>1458</v>
      </c>
      <c r="D444" s="71">
        <v>1000000196</v>
      </c>
      <c r="E444" s="72" t="s">
        <v>1459</v>
      </c>
      <c r="F444" s="73">
        <v>41768</v>
      </c>
      <c r="G444" s="66" t="str">
        <f t="shared" si="84"/>
        <v>Targeted Dealer</v>
      </c>
      <c r="H444" s="66"/>
      <c r="I444" s="67">
        <v>50</v>
      </c>
      <c r="J444" s="67">
        <f t="shared" si="85"/>
        <v>50</v>
      </c>
      <c r="K444" s="68">
        <v>25</v>
      </c>
      <c r="L444" s="68">
        <f t="shared" si="86"/>
        <v>25</v>
      </c>
      <c r="M444" s="68">
        <f t="shared" si="87"/>
        <v>50</v>
      </c>
      <c r="N444" s="96">
        <v>12.5</v>
      </c>
      <c r="O444" s="97" t="str">
        <f t="shared" si="88"/>
        <v>June</v>
      </c>
      <c r="P444" s="96">
        <f t="shared" si="89"/>
        <v>12.5</v>
      </c>
      <c r="Q444" s="98">
        <f t="shared" si="90"/>
        <v>12.5</v>
      </c>
      <c r="R444" s="97" t="b">
        <f t="shared" si="91"/>
        <v>0</v>
      </c>
      <c r="S444" s="99" t="str">
        <f t="shared" si="92"/>
        <v>GROWTH</v>
      </c>
      <c r="T444" s="68">
        <v>25</v>
      </c>
      <c r="U444" s="100" t="str">
        <f t="shared" si="93"/>
        <v>May</v>
      </c>
      <c r="V444" s="68">
        <f t="shared" si="94"/>
        <v>25</v>
      </c>
      <c r="W444" s="101">
        <f t="shared" si="95"/>
        <v>0</v>
      </c>
      <c r="X444" s="102" t="b">
        <f t="shared" si="96"/>
        <v>0</v>
      </c>
      <c r="Y444" s="103" t="str">
        <f t="shared" si="97"/>
        <v>GROWTH</v>
      </c>
      <c r="Z444" s="74">
        <v>0</v>
      </c>
      <c r="AA444" s="69"/>
      <c r="AB444" s="69" t="s">
        <v>133</v>
      </c>
      <c r="AC444" s="69" t="s">
        <v>134</v>
      </c>
      <c r="AD444" s="3"/>
      <c r="AE444" s="118">
        <f>IFERROR(INDEX(Last6M_AvgSales_Ref!$B$2:$B$12659,MATCH(D444,Last6M_AvgSales_Ref!$A$2:$A$12659,0)),"")</f>
        <v>23.1666666666667</v>
      </c>
    </row>
    <row r="445" spans="1:31" ht="14.25" customHeight="1">
      <c r="A445" s="69" t="s">
        <v>134</v>
      </c>
      <c r="B445" s="71" t="s">
        <v>61</v>
      </c>
      <c r="C445" s="71" t="s">
        <v>1460</v>
      </c>
      <c r="D445" s="71">
        <v>1000000177</v>
      </c>
      <c r="E445" s="72" t="s">
        <v>1461</v>
      </c>
      <c r="F445" s="73">
        <v>41912</v>
      </c>
      <c r="G445" s="66" t="str">
        <f t="shared" si="84"/>
        <v>Targeted Dealer</v>
      </c>
      <c r="H445" s="66"/>
      <c r="I445" s="67">
        <v>800</v>
      </c>
      <c r="J445" s="67">
        <f t="shared" si="85"/>
        <v>800</v>
      </c>
      <c r="K445" s="68">
        <v>375.5</v>
      </c>
      <c r="L445" s="68">
        <f t="shared" si="86"/>
        <v>424.5</v>
      </c>
      <c r="M445" s="68">
        <f t="shared" si="87"/>
        <v>46.9375</v>
      </c>
      <c r="N445" s="96">
        <v>352.5</v>
      </c>
      <c r="O445" s="97" t="str">
        <f t="shared" si="88"/>
        <v>June</v>
      </c>
      <c r="P445" s="96">
        <f t="shared" si="89"/>
        <v>352.5</v>
      </c>
      <c r="Q445" s="98">
        <f t="shared" si="90"/>
        <v>23</v>
      </c>
      <c r="R445" s="97" t="b">
        <f t="shared" si="91"/>
        <v>0</v>
      </c>
      <c r="S445" s="99" t="str">
        <f t="shared" si="92"/>
        <v>GROWTH</v>
      </c>
      <c r="T445" s="68">
        <v>452</v>
      </c>
      <c r="U445" s="100" t="str">
        <f t="shared" si="93"/>
        <v>May</v>
      </c>
      <c r="V445" s="68">
        <f t="shared" si="94"/>
        <v>452</v>
      </c>
      <c r="W445" s="101">
        <f t="shared" si="95"/>
        <v>-76.5</v>
      </c>
      <c r="X445" s="102" t="b">
        <f t="shared" si="96"/>
        <v>0</v>
      </c>
      <c r="Y445" s="103" t="str">
        <f t="shared" si="97"/>
        <v>GROWTH</v>
      </c>
      <c r="Z445" s="74">
        <v>0</v>
      </c>
      <c r="AA445" s="69"/>
      <c r="AB445" s="69" t="s">
        <v>133</v>
      </c>
      <c r="AC445" s="69" t="s">
        <v>134</v>
      </c>
      <c r="AD445" s="3"/>
      <c r="AE445" s="118">
        <f>IFERROR(INDEX(Last6M_AvgSales_Ref!$B$2:$B$12659,MATCH(D445,Last6M_AvgSales_Ref!$A$2:$A$12659,0)),"")</f>
        <v>390.53333333333302</v>
      </c>
    </row>
    <row r="446" spans="1:31" ht="14.25" customHeight="1">
      <c r="A446" s="69" t="s">
        <v>134</v>
      </c>
      <c r="B446" s="71" t="s">
        <v>61</v>
      </c>
      <c r="C446" s="71" t="s">
        <v>1462</v>
      </c>
      <c r="D446" s="71">
        <v>1000000194</v>
      </c>
      <c r="E446" s="72" t="s">
        <v>1463</v>
      </c>
      <c r="F446" s="73">
        <v>42228</v>
      </c>
      <c r="G446" s="66" t="str">
        <f t="shared" si="84"/>
        <v>Targeted Dealer</v>
      </c>
      <c r="H446" s="66"/>
      <c r="I446" s="67">
        <v>530</v>
      </c>
      <c r="J446" s="67">
        <f t="shared" si="85"/>
        <v>530</v>
      </c>
      <c r="K446" s="68">
        <v>215</v>
      </c>
      <c r="L446" s="68">
        <f t="shared" si="86"/>
        <v>315</v>
      </c>
      <c r="M446" s="68">
        <f t="shared" si="87"/>
        <v>40.566037735849058</v>
      </c>
      <c r="N446" s="96">
        <v>229</v>
      </c>
      <c r="O446" s="97" t="str">
        <f t="shared" si="88"/>
        <v>June</v>
      </c>
      <c r="P446" s="96">
        <f t="shared" si="89"/>
        <v>229</v>
      </c>
      <c r="Q446" s="98">
        <f t="shared" si="90"/>
        <v>-14</v>
      </c>
      <c r="R446" s="97" t="b">
        <f t="shared" si="91"/>
        <v>0</v>
      </c>
      <c r="S446" s="99" t="str">
        <f t="shared" si="92"/>
        <v>GROWTH</v>
      </c>
      <c r="T446" s="68">
        <v>260.5</v>
      </c>
      <c r="U446" s="100" t="str">
        <f t="shared" si="93"/>
        <v>May</v>
      </c>
      <c r="V446" s="68">
        <f t="shared" si="94"/>
        <v>260.5</v>
      </c>
      <c r="W446" s="101">
        <f t="shared" si="95"/>
        <v>-45.5</v>
      </c>
      <c r="X446" s="102" t="b">
        <f t="shared" si="96"/>
        <v>0</v>
      </c>
      <c r="Y446" s="103" t="str">
        <f t="shared" si="97"/>
        <v>GROWTH</v>
      </c>
      <c r="Z446" s="74">
        <v>0</v>
      </c>
      <c r="AA446" s="69"/>
      <c r="AB446" s="69" t="s">
        <v>133</v>
      </c>
      <c r="AC446" s="69" t="s">
        <v>134</v>
      </c>
      <c r="AD446" s="3"/>
      <c r="AE446" s="118">
        <f>IFERROR(INDEX(Last6M_AvgSales_Ref!$B$2:$B$12659,MATCH(D446,Last6M_AvgSales_Ref!$A$2:$A$12659,0)),"")</f>
        <v>312</v>
      </c>
    </row>
    <row r="447" spans="1:31" ht="14.25" customHeight="1">
      <c r="A447" s="69" t="s">
        <v>134</v>
      </c>
      <c r="B447" s="71" t="s">
        <v>61</v>
      </c>
      <c r="C447" s="71" t="s">
        <v>1464</v>
      </c>
      <c r="D447" s="71">
        <v>1000000189</v>
      </c>
      <c r="E447" s="72" t="s">
        <v>1465</v>
      </c>
      <c r="F447" s="73">
        <v>42280</v>
      </c>
      <c r="G447" s="66" t="str">
        <f t="shared" si="84"/>
        <v>Targeted Dealer</v>
      </c>
      <c r="H447" s="66"/>
      <c r="I447" s="67">
        <v>26</v>
      </c>
      <c r="J447" s="67">
        <f t="shared" si="85"/>
        <v>26</v>
      </c>
      <c r="K447" s="68">
        <v>40</v>
      </c>
      <c r="L447" s="68">
        <f t="shared" si="86"/>
        <v>-14</v>
      </c>
      <c r="M447" s="68">
        <f t="shared" si="87"/>
        <v>153.84615384615384</v>
      </c>
      <c r="N447" s="96">
        <v>7.5</v>
      </c>
      <c r="O447" s="97" t="str">
        <f t="shared" si="88"/>
        <v>June</v>
      </c>
      <c r="P447" s="96">
        <f t="shared" si="89"/>
        <v>7.5</v>
      </c>
      <c r="Q447" s="98">
        <f t="shared" si="90"/>
        <v>32.5</v>
      </c>
      <c r="R447" s="97" t="b">
        <f t="shared" si="91"/>
        <v>0</v>
      </c>
      <c r="S447" s="99" t="str">
        <f t="shared" si="92"/>
        <v>GROWTH</v>
      </c>
      <c r="T447" s="68">
        <v>12.5</v>
      </c>
      <c r="U447" s="100" t="str">
        <f t="shared" si="93"/>
        <v>May</v>
      </c>
      <c r="V447" s="68">
        <f t="shared" si="94"/>
        <v>12.5</v>
      </c>
      <c r="W447" s="101">
        <f t="shared" si="95"/>
        <v>27.5</v>
      </c>
      <c r="X447" s="102" t="b">
        <f t="shared" si="96"/>
        <v>0</v>
      </c>
      <c r="Y447" s="103" t="str">
        <f t="shared" si="97"/>
        <v>GROWTH</v>
      </c>
      <c r="Z447" s="74">
        <v>0</v>
      </c>
      <c r="AA447" s="69"/>
      <c r="AB447" s="69" t="s">
        <v>133</v>
      </c>
      <c r="AC447" s="69" t="s">
        <v>134</v>
      </c>
      <c r="AD447" s="3"/>
      <c r="AE447" s="118">
        <f>IFERROR(INDEX(Last6M_AvgSales_Ref!$B$2:$B$12659,MATCH(D447,Last6M_AvgSales_Ref!$A$2:$A$12659,0)),"")</f>
        <v>20.8333333333333</v>
      </c>
    </row>
    <row r="448" spans="1:31" ht="14.25" customHeight="1">
      <c r="A448" s="69" t="s">
        <v>134</v>
      </c>
      <c r="B448" s="71" t="s">
        <v>61</v>
      </c>
      <c r="C448" s="71" t="s">
        <v>1466</v>
      </c>
      <c r="D448" s="71">
        <v>1000000181</v>
      </c>
      <c r="E448" s="72" t="s">
        <v>1467</v>
      </c>
      <c r="F448" s="73">
        <v>42889</v>
      </c>
      <c r="G448" s="66" t="str">
        <f t="shared" si="84"/>
        <v>Targeted Dealer</v>
      </c>
      <c r="H448" s="66"/>
      <c r="I448" s="67">
        <v>130</v>
      </c>
      <c r="J448" s="67">
        <f t="shared" si="85"/>
        <v>130</v>
      </c>
      <c r="K448" s="68">
        <v>97.5</v>
      </c>
      <c r="L448" s="68">
        <f t="shared" si="86"/>
        <v>32.5</v>
      </c>
      <c r="M448" s="68">
        <f t="shared" si="87"/>
        <v>75</v>
      </c>
      <c r="N448" s="96">
        <v>65</v>
      </c>
      <c r="O448" s="97" t="str">
        <f t="shared" si="88"/>
        <v>June</v>
      </c>
      <c r="P448" s="96">
        <f t="shared" si="89"/>
        <v>65</v>
      </c>
      <c r="Q448" s="98">
        <f t="shared" si="90"/>
        <v>32.5</v>
      </c>
      <c r="R448" s="97" t="b">
        <f t="shared" si="91"/>
        <v>0</v>
      </c>
      <c r="S448" s="99" t="str">
        <f t="shared" si="92"/>
        <v>GROWTH</v>
      </c>
      <c r="T448" s="68">
        <v>64</v>
      </c>
      <c r="U448" s="100" t="str">
        <f t="shared" si="93"/>
        <v>May</v>
      </c>
      <c r="V448" s="68">
        <f t="shared" si="94"/>
        <v>64</v>
      </c>
      <c r="W448" s="101">
        <f t="shared" si="95"/>
        <v>33.5</v>
      </c>
      <c r="X448" s="102" t="b">
        <f t="shared" si="96"/>
        <v>0</v>
      </c>
      <c r="Y448" s="103" t="str">
        <f t="shared" si="97"/>
        <v>GROWTH</v>
      </c>
      <c r="Z448" s="74">
        <v>0</v>
      </c>
      <c r="AA448" s="69"/>
      <c r="AB448" s="69" t="s">
        <v>133</v>
      </c>
      <c r="AC448" s="69" t="s">
        <v>134</v>
      </c>
      <c r="AD448" s="3"/>
      <c r="AE448" s="118">
        <f>IFERROR(INDEX(Last6M_AvgSales_Ref!$B$2:$B$12659,MATCH(D448,Last6M_AvgSales_Ref!$A$2:$A$12659,0)),"")</f>
        <v>69.3333333333333</v>
      </c>
    </row>
    <row r="449" spans="1:31" ht="14.25" customHeight="1">
      <c r="A449" s="69" t="s">
        <v>134</v>
      </c>
      <c r="B449" s="71" t="s">
        <v>61</v>
      </c>
      <c r="C449" s="71" t="s">
        <v>1468</v>
      </c>
      <c r="D449" s="71">
        <v>1000000178</v>
      </c>
      <c r="E449" s="72" t="s">
        <v>1469</v>
      </c>
      <c r="F449" s="73">
        <v>42921</v>
      </c>
      <c r="G449" s="66" t="str">
        <f t="shared" si="84"/>
        <v>-</v>
      </c>
      <c r="H449" s="66"/>
      <c r="I449" s="67">
        <v>0</v>
      </c>
      <c r="J449" s="67">
        <f t="shared" si="85"/>
        <v>0</v>
      </c>
      <c r="K449" s="68">
        <v>0</v>
      </c>
      <c r="L449" s="68">
        <f t="shared" si="86"/>
        <v>0</v>
      </c>
      <c r="M449" s="68" t="str">
        <f t="shared" si="87"/>
        <v>-</v>
      </c>
      <c r="N449" s="96">
        <v>26</v>
      </c>
      <c r="O449" s="97" t="str">
        <f t="shared" si="88"/>
        <v>June</v>
      </c>
      <c r="P449" s="96">
        <f t="shared" si="89"/>
        <v>26</v>
      </c>
      <c r="Q449" s="98">
        <f t="shared" si="90"/>
        <v>-26</v>
      </c>
      <c r="R449" s="97" t="b">
        <f t="shared" si="91"/>
        <v>0</v>
      </c>
      <c r="S449" s="99" t="str">
        <f t="shared" si="92"/>
        <v>GROWTH</v>
      </c>
      <c r="T449" s="68">
        <v>0</v>
      </c>
      <c r="U449" s="100" t="str">
        <f t="shared" si="93"/>
        <v>May</v>
      </c>
      <c r="V449" s="68">
        <f t="shared" si="94"/>
        <v>0</v>
      </c>
      <c r="W449" s="101">
        <f t="shared" si="95"/>
        <v>0</v>
      </c>
      <c r="X449" s="102" t="b">
        <f t="shared" si="96"/>
        <v>0</v>
      </c>
      <c r="Y449" s="103" t="b">
        <f t="shared" si="97"/>
        <v>0</v>
      </c>
      <c r="Z449" s="74">
        <v>0</v>
      </c>
      <c r="AA449" s="69"/>
      <c r="AB449" s="69" t="s">
        <v>133</v>
      </c>
      <c r="AC449" s="69" t="s">
        <v>134</v>
      </c>
      <c r="AD449" s="3"/>
      <c r="AE449" s="118">
        <f>IFERROR(INDEX(Last6M_AvgSales_Ref!$B$2:$B$12659,MATCH(D449,Last6M_AvgSales_Ref!$A$2:$A$12659,0)),"")</f>
        <v>16.9166666666667</v>
      </c>
    </row>
    <row r="450" spans="1:31" ht="14.25" customHeight="1">
      <c r="A450" s="69" t="s">
        <v>134</v>
      </c>
      <c r="B450" s="71" t="s">
        <v>61</v>
      </c>
      <c r="C450" s="71" t="s">
        <v>1470</v>
      </c>
      <c r="D450" s="71">
        <v>1000000190</v>
      </c>
      <c r="E450" s="72" t="s">
        <v>1471</v>
      </c>
      <c r="F450" s="73">
        <v>43066</v>
      </c>
      <c r="G450" s="66" t="str">
        <f t="shared" si="84"/>
        <v>Targeted Dealer</v>
      </c>
      <c r="H450" s="66"/>
      <c r="I450" s="67">
        <v>104</v>
      </c>
      <c r="J450" s="67">
        <f t="shared" si="85"/>
        <v>104</v>
      </c>
      <c r="K450" s="68">
        <v>152</v>
      </c>
      <c r="L450" s="68">
        <f t="shared" si="86"/>
        <v>-48</v>
      </c>
      <c r="M450" s="68">
        <f t="shared" si="87"/>
        <v>146.15384615384616</v>
      </c>
      <c r="N450" s="96">
        <v>72</v>
      </c>
      <c r="O450" s="97" t="str">
        <f t="shared" si="88"/>
        <v>June</v>
      </c>
      <c r="P450" s="96">
        <f t="shared" si="89"/>
        <v>72</v>
      </c>
      <c r="Q450" s="98">
        <f t="shared" si="90"/>
        <v>80</v>
      </c>
      <c r="R450" s="97" t="b">
        <f t="shared" si="91"/>
        <v>0</v>
      </c>
      <c r="S450" s="99" t="str">
        <f t="shared" si="92"/>
        <v>GROWTH</v>
      </c>
      <c r="T450" s="68">
        <v>50</v>
      </c>
      <c r="U450" s="100" t="str">
        <f t="shared" si="93"/>
        <v>May</v>
      </c>
      <c r="V450" s="68">
        <f t="shared" si="94"/>
        <v>50</v>
      </c>
      <c r="W450" s="101">
        <f t="shared" si="95"/>
        <v>102</v>
      </c>
      <c r="X450" s="102" t="b">
        <f t="shared" si="96"/>
        <v>0</v>
      </c>
      <c r="Y450" s="103" t="str">
        <f t="shared" si="97"/>
        <v>GROWTH</v>
      </c>
      <c r="Z450" s="74">
        <v>0</v>
      </c>
      <c r="AA450" s="69"/>
      <c r="AB450" s="69" t="s">
        <v>133</v>
      </c>
      <c r="AC450" s="69" t="s">
        <v>134</v>
      </c>
      <c r="AD450" s="3"/>
      <c r="AE450" s="118">
        <f>IFERROR(INDEX(Last6M_AvgSales_Ref!$B$2:$B$12659,MATCH(D450,Last6M_AvgSales_Ref!$A$2:$A$12659,0)),"")</f>
        <v>110.5</v>
      </c>
    </row>
    <row r="451" spans="1:31" ht="14.25" customHeight="1">
      <c r="A451" s="69" t="s">
        <v>134</v>
      </c>
      <c r="B451" s="71" t="s">
        <v>61</v>
      </c>
      <c r="C451" s="71" t="s">
        <v>1472</v>
      </c>
      <c r="D451" s="71">
        <v>1000000168</v>
      </c>
      <c r="E451" s="72" t="s">
        <v>1473</v>
      </c>
      <c r="F451" s="73">
        <v>43147</v>
      </c>
      <c r="G451" s="66" t="str">
        <f t="shared" ref="G451:G514" si="98">IF(I451&gt;0,"Targeted Dealer","-")</f>
        <v>Targeted Dealer</v>
      </c>
      <c r="H451" s="66"/>
      <c r="I451" s="67">
        <v>300</v>
      </c>
      <c r="J451" s="67">
        <f t="shared" ref="J451:J514" si="99">I451/$J$1*($J$1-$E$1)</f>
        <v>300</v>
      </c>
      <c r="K451" s="68">
        <v>206.5</v>
      </c>
      <c r="L451" s="68">
        <f t="shared" ref="L451:L514" si="100">I451-K451</f>
        <v>93.5</v>
      </c>
      <c r="M451" s="68">
        <f t="shared" ref="M451:M514" si="101">IFERROR((K451/J451%),"-")</f>
        <v>68.833333333333329</v>
      </c>
      <c r="N451" s="96">
        <v>263</v>
      </c>
      <c r="O451" s="97" t="str">
        <f t="shared" ref="O451:O514" si="102">IF(F451&lt;=$P$2,"June","")</f>
        <v>June</v>
      </c>
      <c r="P451" s="96">
        <f t="shared" ref="P451:P514" si="103">N451</f>
        <v>263</v>
      </c>
      <c r="Q451" s="98">
        <f t="shared" ref="Q451:Q514" si="104">K451-P451</f>
        <v>-56.5</v>
      </c>
      <c r="R451" s="97" t="b">
        <f t="shared" ref="R451:R514" si="105">IFERROR(IF(O451="May",(K451/P451-1))," ")</f>
        <v>0</v>
      </c>
      <c r="S451" s="99" t="str">
        <f t="shared" ref="S451:S514" si="106">IF(N451&gt;0,IF(O451="","-",IF(R451&lt;0%,"DEGROWTH","GROWTH")))</f>
        <v>GROWTH</v>
      </c>
      <c r="T451" s="68">
        <v>200</v>
      </c>
      <c r="U451" s="100" t="str">
        <f t="shared" ref="U451:U514" si="107">IF(F451&lt;=$V$2,"May","")</f>
        <v>May</v>
      </c>
      <c r="V451" s="68">
        <f t="shared" ref="V451:V514" si="108">T451</f>
        <v>200</v>
      </c>
      <c r="W451" s="101">
        <f t="shared" ref="W451:W514" si="109">K451-V451</f>
        <v>6.5</v>
      </c>
      <c r="X451" s="102" t="b">
        <f t="shared" ref="X451:X514" si="110">IFERROR(IF(U451="June",(K451/V451-1)),0)</f>
        <v>0</v>
      </c>
      <c r="Y451" s="103" t="str">
        <f t="shared" ref="Y451:Y514" si="111">IF(T451&gt;0,IF(U451="","-",IF(X451&lt;0%,"DEGROWTH","GROWTH")))</f>
        <v>GROWTH</v>
      </c>
      <c r="Z451" s="74">
        <v>0</v>
      </c>
      <c r="AA451" s="69"/>
      <c r="AB451" s="69" t="s">
        <v>133</v>
      </c>
      <c r="AC451" s="69" t="s">
        <v>134</v>
      </c>
      <c r="AD451" s="3"/>
      <c r="AE451" s="118">
        <f>IFERROR(INDEX(Last6M_AvgSales_Ref!$B$2:$B$12659,MATCH(D451,Last6M_AvgSales_Ref!$A$2:$A$12659,0)),"")</f>
        <v>182.833333333333</v>
      </c>
    </row>
    <row r="452" spans="1:31" ht="14.25" customHeight="1">
      <c r="A452" s="69" t="s">
        <v>134</v>
      </c>
      <c r="B452" s="71" t="s">
        <v>61</v>
      </c>
      <c r="C452" s="71" t="s">
        <v>1474</v>
      </c>
      <c r="D452" s="71">
        <v>1000000172</v>
      </c>
      <c r="E452" s="72" t="s">
        <v>1475</v>
      </c>
      <c r="F452" s="73">
        <v>43282</v>
      </c>
      <c r="G452" s="66" t="str">
        <f t="shared" si="98"/>
        <v>Targeted Dealer</v>
      </c>
      <c r="H452" s="66"/>
      <c r="I452" s="67">
        <v>1150</v>
      </c>
      <c r="J452" s="67">
        <f t="shared" si="99"/>
        <v>1150</v>
      </c>
      <c r="K452" s="68">
        <v>650</v>
      </c>
      <c r="L452" s="68">
        <f t="shared" si="100"/>
        <v>500</v>
      </c>
      <c r="M452" s="68">
        <f t="shared" si="101"/>
        <v>56.521739130434781</v>
      </c>
      <c r="N452" s="96">
        <v>520.5</v>
      </c>
      <c r="O452" s="97" t="str">
        <f t="shared" si="102"/>
        <v>June</v>
      </c>
      <c r="P452" s="96">
        <f t="shared" si="103"/>
        <v>520.5</v>
      </c>
      <c r="Q452" s="98">
        <f t="shared" si="104"/>
        <v>129.5</v>
      </c>
      <c r="R452" s="97" t="b">
        <f t="shared" si="105"/>
        <v>0</v>
      </c>
      <c r="S452" s="99" t="str">
        <f t="shared" si="106"/>
        <v>GROWTH</v>
      </c>
      <c r="T452" s="68">
        <v>571.75</v>
      </c>
      <c r="U452" s="100" t="str">
        <f t="shared" si="107"/>
        <v>May</v>
      </c>
      <c r="V452" s="68">
        <f t="shared" si="108"/>
        <v>571.75</v>
      </c>
      <c r="W452" s="101">
        <f t="shared" si="109"/>
        <v>78.25</v>
      </c>
      <c r="X452" s="102" t="b">
        <f t="shared" si="110"/>
        <v>0</v>
      </c>
      <c r="Y452" s="103" t="str">
        <f t="shared" si="111"/>
        <v>GROWTH</v>
      </c>
      <c r="Z452" s="74">
        <v>0</v>
      </c>
      <c r="AA452" s="69"/>
      <c r="AB452" s="69" t="s">
        <v>133</v>
      </c>
      <c r="AC452" s="69" t="s">
        <v>134</v>
      </c>
      <c r="AD452" s="3"/>
      <c r="AE452" s="118">
        <f>IFERROR(INDEX(Last6M_AvgSales_Ref!$B$2:$B$12659,MATCH(D452,Last6M_AvgSales_Ref!$A$2:$A$12659,0)),"")</f>
        <v>647.88333333333298</v>
      </c>
    </row>
    <row r="453" spans="1:31" ht="14.25" customHeight="1">
      <c r="A453" s="69" t="s">
        <v>134</v>
      </c>
      <c r="B453" s="71" t="s">
        <v>61</v>
      </c>
      <c r="C453" s="71" t="s">
        <v>1476</v>
      </c>
      <c r="D453" s="71">
        <v>1000000195</v>
      </c>
      <c r="E453" s="72" t="s">
        <v>1477</v>
      </c>
      <c r="F453" s="73">
        <v>43282</v>
      </c>
      <c r="G453" s="66" t="str">
        <f t="shared" si="98"/>
        <v>Targeted Dealer</v>
      </c>
      <c r="H453" s="66"/>
      <c r="I453" s="67">
        <v>250</v>
      </c>
      <c r="J453" s="67">
        <f t="shared" si="99"/>
        <v>250.00000000000003</v>
      </c>
      <c r="K453" s="68">
        <v>171.5</v>
      </c>
      <c r="L453" s="68">
        <f t="shared" si="100"/>
        <v>78.5</v>
      </c>
      <c r="M453" s="68">
        <f t="shared" si="101"/>
        <v>68.599999999999994</v>
      </c>
      <c r="N453" s="96">
        <v>143</v>
      </c>
      <c r="O453" s="97" t="str">
        <f t="shared" si="102"/>
        <v>June</v>
      </c>
      <c r="P453" s="96">
        <f t="shared" si="103"/>
        <v>143</v>
      </c>
      <c r="Q453" s="98">
        <f t="shared" si="104"/>
        <v>28.5</v>
      </c>
      <c r="R453" s="97" t="b">
        <f t="shared" si="105"/>
        <v>0</v>
      </c>
      <c r="S453" s="99" t="str">
        <f t="shared" si="106"/>
        <v>GROWTH</v>
      </c>
      <c r="T453" s="68">
        <v>123.5</v>
      </c>
      <c r="U453" s="100" t="str">
        <f t="shared" si="107"/>
        <v>May</v>
      </c>
      <c r="V453" s="68">
        <f t="shared" si="108"/>
        <v>123.5</v>
      </c>
      <c r="W453" s="101">
        <f t="shared" si="109"/>
        <v>48</v>
      </c>
      <c r="X453" s="102" t="b">
        <f t="shared" si="110"/>
        <v>0</v>
      </c>
      <c r="Y453" s="103" t="str">
        <f t="shared" si="111"/>
        <v>GROWTH</v>
      </c>
      <c r="Z453" s="74">
        <v>0</v>
      </c>
      <c r="AA453" s="69"/>
      <c r="AB453" s="69" t="s">
        <v>133</v>
      </c>
      <c r="AC453" s="69" t="s">
        <v>134</v>
      </c>
      <c r="AD453" s="3"/>
      <c r="AE453" s="118">
        <f>IFERROR(INDEX(Last6M_AvgSales_Ref!$B$2:$B$12659,MATCH(D453,Last6M_AvgSales_Ref!$A$2:$A$12659,0)),"")</f>
        <v>154.166666666667</v>
      </c>
    </row>
    <row r="454" spans="1:31" ht="14.25" customHeight="1">
      <c r="A454" s="69" t="s">
        <v>134</v>
      </c>
      <c r="B454" s="71" t="s">
        <v>61</v>
      </c>
      <c r="C454" s="71" t="s">
        <v>1478</v>
      </c>
      <c r="D454" s="71">
        <v>1000000170</v>
      </c>
      <c r="E454" s="72" t="s">
        <v>1479</v>
      </c>
      <c r="F454" s="73">
        <v>43295</v>
      </c>
      <c r="G454" s="66" t="str">
        <f t="shared" si="98"/>
        <v>Targeted Dealer</v>
      </c>
      <c r="H454" s="66"/>
      <c r="I454" s="67">
        <v>360</v>
      </c>
      <c r="J454" s="67">
        <f t="shared" si="99"/>
        <v>360</v>
      </c>
      <c r="K454" s="68">
        <v>202.5</v>
      </c>
      <c r="L454" s="68">
        <f t="shared" si="100"/>
        <v>157.5</v>
      </c>
      <c r="M454" s="68">
        <f t="shared" si="101"/>
        <v>56.25</v>
      </c>
      <c r="N454" s="96">
        <v>192.5</v>
      </c>
      <c r="O454" s="97" t="str">
        <f t="shared" si="102"/>
        <v>June</v>
      </c>
      <c r="P454" s="96">
        <f t="shared" si="103"/>
        <v>192.5</v>
      </c>
      <c r="Q454" s="98">
        <f t="shared" si="104"/>
        <v>10</v>
      </c>
      <c r="R454" s="97" t="b">
        <f t="shared" si="105"/>
        <v>0</v>
      </c>
      <c r="S454" s="99" t="str">
        <f t="shared" si="106"/>
        <v>GROWTH</v>
      </c>
      <c r="T454" s="68">
        <v>177</v>
      </c>
      <c r="U454" s="100" t="str">
        <f t="shared" si="107"/>
        <v>May</v>
      </c>
      <c r="V454" s="68">
        <f t="shared" si="108"/>
        <v>177</v>
      </c>
      <c r="W454" s="101">
        <f t="shared" si="109"/>
        <v>25.5</v>
      </c>
      <c r="X454" s="102" t="b">
        <f t="shared" si="110"/>
        <v>0</v>
      </c>
      <c r="Y454" s="103" t="str">
        <f t="shared" si="111"/>
        <v>GROWTH</v>
      </c>
      <c r="Z454" s="74">
        <v>0</v>
      </c>
      <c r="AA454" s="69"/>
      <c r="AB454" s="69" t="s">
        <v>133</v>
      </c>
      <c r="AC454" s="69" t="s">
        <v>134</v>
      </c>
      <c r="AD454" s="3"/>
      <c r="AE454" s="118">
        <f>IFERROR(INDEX(Last6M_AvgSales_Ref!$B$2:$B$12659,MATCH(D454,Last6M_AvgSales_Ref!$A$2:$A$12659,0)),"")</f>
        <v>224.5</v>
      </c>
    </row>
    <row r="455" spans="1:31" ht="14.25" customHeight="1">
      <c r="A455" s="69" t="s">
        <v>134</v>
      </c>
      <c r="B455" s="71" t="s">
        <v>61</v>
      </c>
      <c r="C455" s="71" t="s">
        <v>1480</v>
      </c>
      <c r="D455" s="71">
        <v>1000000179</v>
      </c>
      <c r="E455" s="72" t="s">
        <v>1481</v>
      </c>
      <c r="F455" s="73">
        <v>44208</v>
      </c>
      <c r="G455" s="66" t="str">
        <f t="shared" si="98"/>
        <v>Targeted Dealer</v>
      </c>
      <c r="H455" s="66"/>
      <c r="I455" s="67">
        <v>50</v>
      </c>
      <c r="J455" s="67">
        <f t="shared" si="99"/>
        <v>50</v>
      </c>
      <c r="K455" s="68">
        <v>131.5</v>
      </c>
      <c r="L455" s="68">
        <f t="shared" si="100"/>
        <v>-81.5</v>
      </c>
      <c r="M455" s="68">
        <f t="shared" si="101"/>
        <v>263</v>
      </c>
      <c r="N455" s="96">
        <v>88</v>
      </c>
      <c r="O455" s="97" t="str">
        <f t="shared" si="102"/>
        <v>June</v>
      </c>
      <c r="P455" s="96">
        <f t="shared" si="103"/>
        <v>88</v>
      </c>
      <c r="Q455" s="98">
        <f t="shared" si="104"/>
        <v>43.5</v>
      </c>
      <c r="R455" s="97" t="b">
        <f t="shared" si="105"/>
        <v>0</v>
      </c>
      <c r="S455" s="99" t="str">
        <f t="shared" si="106"/>
        <v>GROWTH</v>
      </c>
      <c r="T455" s="68">
        <v>20</v>
      </c>
      <c r="U455" s="100" t="str">
        <f t="shared" si="107"/>
        <v>May</v>
      </c>
      <c r="V455" s="68">
        <f t="shared" si="108"/>
        <v>20</v>
      </c>
      <c r="W455" s="101">
        <f t="shared" si="109"/>
        <v>111.5</v>
      </c>
      <c r="X455" s="102" t="b">
        <f t="shared" si="110"/>
        <v>0</v>
      </c>
      <c r="Y455" s="103" t="str">
        <f t="shared" si="111"/>
        <v>GROWTH</v>
      </c>
      <c r="Z455" s="74">
        <v>0</v>
      </c>
      <c r="AA455" s="69"/>
      <c r="AB455" s="69" t="s">
        <v>133</v>
      </c>
      <c r="AC455" s="69" t="s">
        <v>134</v>
      </c>
      <c r="AD455" s="3"/>
      <c r="AE455" s="118">
        <f>IFERROR(INDEX(Last6M_AvgSales_Ref!$B$2:$B$12659,MATCH(D455,Last6M_AvgSales_Ref!$A$2:$A$12659,0)),"")</f>
        <v>157.25</v>
      </c>
    </row>
    <row r="456" spans="1:31" ht="14.25" customHeight="1">
      <c r="A456" s="69" t="s">
        <v>134</v>
      </c>
      <c r="B456" s="71" t="s">
        <v>61</v>
      </c>
      <c r="C456" s="71" t="s">
        <v>1482</v>
      </c>
      <c r="D456" s="71">
        <v>1000000183</v>
      </c>
      <c r="E456" s="72" t="s">
        <v>1483</v>
      </c>
      <c r="F456" s="73">
        <v>44240</v>
      </c>
      <c r="G456" s="66" t="str">
        <f t="shared" si="98"/>
        <v>-</v>
      </c>
      <c r="H456" s="66"/>
      <c r="I456" s="67">
        <v>0</v>
      </c>
      <c r="J456" s="67">
        <f t="shared" si="99"/>
        <v>0</v>
      </c>
      <c r="K456" s="68">
        <v>0</v>
      </c>
      <c r="L456" s="68">
        <f t="shared" si="100"/>
        <v>0</v>
      </c>
      <c r="M456" s="68" t="str">
        <f t="shared" si="101"/>
        <v>-</v>
      </c>
      <c r="N456" s="96">
        <v>0</v>
      </c>
      <c r="O456" s="97" t="str">
        <f t="shared" si="102"/>
        <v>June</v>
      </c>
      <c r="P456" s="96">
        <f t="shared" si="103"/>
        <v>0</v>
      </c>
      <c r="Q456" s="98">
        <f t="shared" si="104"/>
        <v>0</v>
      </c>
      <c r="R456" s="97" t="b">
        <f t="shared" si="105"/>
        <v>0</v>
      </c>
      <c r="S456" s="99" t="b">
        <f t="shared" si="106"/>
        <v>0</v>
      </c>
      <c r="T456" s="68">
        <v>9</v>
      </c>
      <c r="U456" s="100" t="str">
        <f t="shared" si="107"/>
        <v>May</v>
      </c>
      <c r="V456" s="68">
        <f t="shared" si="108"/>
        <v>9</v>
      </c>
      <c r="W456" s="101">
        <f t="shared" si="109"/>
        <v>-9</v>
      </c>
      <c r="X456" s="102" t="b">
        <f t="shared" si="110"/>
        <v>0</v>
      </c>
      <c r="Y456" s="103" t="str">
        <f t="shared" si="111"/>
        <v>GROWTH</v>
      </c>
      <c r="Z456" s="74">
        <v>0</v>
      </c>
      <c r="AA456" s="69"/>
      <c r="AB456" s="69" t="s">
        <v>133</v>
      </c>
      <c r="AC456" s="69" t="s">
        <v>134</v>
      </c>
      <c r="AD456" s="3"/>
      <c r="AE456" s="118">
        <f>IFERROR(INDEX(Last6M_AvgSales_Ref!$B$2:$B$12659,MATCH(D456,Last6M_AvgSales_Ref!$A$2:$A$12659,0)),"")</f>
        <v>7.1666666666666696</v>
      </c>
    </row>
    <row r="457" spans="1:31" ht="14.25" customHeight="1">
      <c r="A457" s="69" t="s">
        <v>134</v>
      </c>
      <c r="B457" s="71" t="s">
        <v>61</v>
      </c>
      <c r="C457" s="71" t="s">
        <v>1484</v>
      </c>
      <c r="D457" s="71">
        <v>1000000174</v>
      </c>
      <c r="E457" s="72" t="s">
        <v>1485</v>
      </c>
      <c r="F457" s="73">
        <v>44441</v>
      </c>
      <c r="G457" s="66" t="str">
        <f t="shared" si="98"/>
        <v>Targeted Dealer</v>
      </c>
      <c r="H457" s="66"/>
      <c r="I457" s="67">
        <v>104</v>
      </c>
      <c r="J457" s="67">
        <f t="shared" si="99"/>
        <v>104</v>
      </c>
      <c r="K457" s="68">
        <v>85</v>
      </c>
      <c r="L457" s="68">
        <f t="shared" si="100"/>
        <v>19</v>
      </c>
      <c r="M457" s="68">
        <f t="shared" si="101"/>
        <v>81.730769230769226</v>
      </c>
      <c r="N457" s="96">
        <v>26</v>
      </c>
      <c r="O457" s="97" t="str">
        <f t="shared" si="102"/>
        <v>June</v>
      </c>
      <c r="P457" s="96">
        <f t="shared" si="103"/>
        <v>26</v>
      </c>
      <c r="Q457" s="98">
        <f t="shared" si="104"/>
        <v>59</v>
      </c>
      <c r="R457" s="97" t="b">
        <f t="shared" si="105"/>
        <v>0</v>
      </c>
      <c r="S457" s="99" t="str">
        <f t="shared" si="106"/>
        <v>GROWTH</v>
      </c>
      <c r="T457" s="68">
        <v>51</v>
      </c>
      <c r="U457" s="100" t="str">
        <f t="shared" si="107"/>
        <v>May</v>
      </c>
      <c r="V457" s="68">
        <f t="shared" si="108"/>
        <v>51</v>
      </c>
      <c r="W457" s="101">
        <f t="shared" si="109"/>
        <v>34</v>
      </c>
      <c r="X457" s="102" t="b">
        <f t="shared" si="110"/>
        <v>0</v>
      </c>
      <c r="Y457" s="103" t="str">
        <f t="shared" si="111"/>
        <v>GROWTH</v>
      </c>
      <c r="Z457" s="74">
        <v>0</v>
      </c>
      <c r="AA457" s="69"/>
      <c r="AB457" s="69" t="s">
        <v>133</v>
      </c>
      <c r="AC457" s="69" t="s">
        <v>134</v>
      </c>
      <c r="AD457" s="3"/>
      <c r="AE457" s="118">
        <f>IFERROR(INDEX(Last6M_AvgSales_Ref!$B$2:$B$12659,MATCH(D457,Last6M_AvgSales_Ref!$A$2:$A$12659,0)),"")</f>
        <v>62.3333333333333</v>
      </c>
    </row>
    <row r="458" spans="1:31" ht="14.25" customHeight="1">
      <c r="A458" s="69" t="s">
        <v>134</v>
      </c>
      <c r="B458" s="71" t="s">
        <v>61</v>
      </c>
      <c r="C458" s="71" t="s">
        <v>1486</v>
      </c>
      <c r="D458" s="71">
        <v>1000002402</v>
      </c>
      <c r="E458" s="72" t="s">
        <v>1487</v>
      </c>
      <c r="F458" s="73">
        <v>44559</v>
      </c>
      <c r="G458" s="66" t="str">
        <f t="shared" si="98"/>
        <v>Targeted Dealer</v>
      </c>
      <c r="H458" s="66"/>
      <c r="I458" s="67">
        <v>100</v>
      </c>
      <c r="J458" s="67">
        <f t="shared" si="99"/>
        <v>100</v>
      </c>
      <c r="K458" s="68">
        <v>62</v>
      </c>
      <c r="L458" s="68">
        <f t="shared" si="100"/>
        <v>38</v>
      </c>
      <c r="M458" s="68">
        <f t="shared" si="101"/>
        <v>62</v>
      </c>
      <c r="N458" s="96">
        <v>20</v>
      </c>
      <c r="O458" s="97" t="str">
        <f t="shared" si="102"/>
        <v>June</v>
      </c>
      <c r="P458" s="96">
        <f t="shared" si="103"/>
        <v>20</v>
      </c>
      <c r="Q458" s="98">
        <f t="shared" si="104"/>
        <v>42</v>
      </c>
      <c r="R458" s="97" t="b">
        <f t="shared" si="105"/>
        <v>0</v>
      </c>
      <c r="S458" s="99" t="str">
        <f t="shared" si="106"/>
        <v>GROWTH</v>
      </c>
      <c r="T458" s="68">
        <v>50</v>
      </c>
      <c r="U458" s="100" t="str">
        <f t="shared" si="107"/>
        <v>May</v>
      </c>
      <c r="V458" s="68">
        <f t="shared" si="108"/>
        <v>50</v>
      </c>
      <c r="W458" s="101">
        <f t="shared" si="109"/>
        <v>12</v>
      </c>
      <c r="X458" s="102" t="b">
        <f t="shared" si="110"/>
        <v>0</v>
      </c>
      <c r="Y458" s="103" t="str">
        <f t="shared" si="111"/>
        <v>GROWTH</v>
      </c>
      <c r="Z458" s="74">
        <v>0</v>
      </c>
      <c r="AA458" s="69"/>
      <c r="AB458" s="69" t="s">
        <v>133</v>
      </c>
      <c r="AC458" s="69" t="s">
        <v>134</v>
      </c>
      <c r="AD458" s="3"/>
      <c r="AE458" s="118">
        <f>IFERROR(INDEX(Last6M_AvgSales_Ref!$B$2:$B$12659,MATCH(D458,Last6M_AvgSales_Ref!$A$2:$A$12659,0)),"")</f>
        <v>72.5</v>
      </c>
    </row>
    <row r="459" spans="1:31" ht="14.25" customHeight="1">
      <c r="A459" s="69" t="s">
        <v>134</v>
      </c>
      <c r="B459" s="71" t="s">
        <v>61</v>
      </c>
      <c r="C459" s="71" t="s">
        <v>1488</v>
      </c>
      <c r="D459" s="71">
        <v>1000002740</v>
      </c>
      <c r="E459" s="72" t="s">
        <v>1489</v>
      </c>
      <c r="F459" s="73">
        <v>44685</v>
      </c>
      <c r="G459" s="66" t="str">
        <f t="shared" si="98"/>
        <v>Targeted Dealer</v>
      </c>
      <c r="H459" s="66"/>
      <c r="I459" s="67">
        <v>420</v>
      </c>
      <c r="J459" s="67">
        <f t="shared" si="99"/>
        <v>420</v>
      </c>
      <c r="K459" s="68">
        <v>228.5</v>
      </c>
      <c r="L459" s="68">
        <f t="shared" si="100"/>
        <v>191.5</v>
      </c>
      <c r="M459" s="68">
        <f t="shared" si="101"/>
        <v>54.404761904761905</v>
      </c>
      <c r="N459" s="96">
        <v>211.5</v>
      </c>
      <c r="O459" s="97" t="str">
        <f t="shared" si="102"/>
        <v>June</v>
      </c>
      <c r="P459" s="96">
        <f t="shared" si="103"/>
        <v>211.5</v>
      </c>
      <c r="Q459" s="98">
        <f t="shared" si="104"/>
        <v>17</v>
      </c>
      <c r="R459" s="97" t="b">
        <f t="shared" si="105"/>
        <v>0</v>
      </c>
      <c r="S459" s="99" t="str">
        <f t="shared" si="106"/>
        <v>GROWTH</v>
      </c>
      <c r="T459" s="68">
        <v>207.5</v>
      </c>
      <c r="U459" s="100" t="str">
        <f t="shared" si="107"/>
        <v>May</v>
      </c>
      <c r="V459" s="68">
        <f t="shared" si="108"/>
        <v>207.5</v>
      </c>
      <c r="W459" s="101">
        <f t="shared" si="109"/>
        <v>21</v>
      </c>
      <c r="X459" s="102" t="b">
        <f t="shared" si="110"/>
        <v>0</v>
      </c>
      <c r="Y459" s="103" t="str">
        <f t="shared" si="111"/>
        <v>GROWTH</v>
      </c>
      <c r="Z459" s="74">
        <v>0</v>
      </c>
      <c r="AA459" s="69"/>
      <c r="AB459" s="69" t="s">
        <v>133</v>
      </c>
      <c r="AC459" s="69" t="s">
        <v>134</v>
      </c>
      <c r="AD459" s="3"/>
      <c r="AE459" s="118">
        <f>IFERROR(INDEX(Last6M_AvgSales_Ref!$B$2:$B$12659,MATCH(D459,Last6M_AvgSales_Ref!$A$2:$A$12659,0)),"")</f>
        <v>244.75</v>
      </c>
    </row>
    <row r="460" spans="1:31" ht="14.25" customHeight="1">
      <c r="A460" s="69" t="s">
        <v>134</v>
      </c>
      <c r="B460" s="71" t="s">
        <v>61</v>
      </c>
      <c r="C460" s="71" t="s">
        <v>1490</v>
      </c>
      <c r="D460" s="71">
        <v>1000002820</v>
      </c>
      <c r="E460" s="72" t="s">
        <v>1491</v>
      </c>
      <c r="F460" s="73">
        <v>44737</v>
      </c>
      <c r="G460" s="66" t="str">
        <f t="shared" si="98"/>
        <v>Targeted Dealer</v>
      </c>
      <c r="H460" s="66"/>
      <c r="I460" s="67">
        <v>280</v>
      </c>
      <c r="J460" s="67">
        <f t="shared" si="99"/>
        <v>280</v>
      </c>
      <c r="K460" s="68">
        <v>112</v>
      </c>
      <c r="L460" s="68">
        <f t="shared" si="100"/>
        <v>168</v>
      </c>
      <c r="M460" s="68">
        <f t="shared" si="101"/>
        <v>40</v>
      </c>
      <c r="N460" s="96">
        <v>100</v>
      </c>
      <c r="O460" s="97" t="str">
        <f t="shared" si="102"/>
        <v>June</v>
      </c>
      <c r="P460" s="96">
        <f t="shared" si="103"/>
        <v>100</v>
      </c>
      <c r="Q460" s="98">
        <f t="shared" si="104"/>
        <v>12</v>
      </c>
      <c r="R460" s="97" t="b">
        <f t="shared" si="105"/>
        <v>0</v>
      </c>
      <c r="S460" s="99" t="str">
        <f t="shared" si="106"/>
        <v>GROWTH</v>
      </c>
      <c r="T460" s="68">
        <v>132.5</v>
      </c>
      <c r="U460" s="100" t="str">
        <f t="shared" si="107"/>
        <v>May</v>
      </c>
      <c r="V460" s="68">
        <f t="shared" si="108"/>
        <v>132.5</v>
      </c>
      <c r="W460" s="101">
        <f t="shared" si="109"/>
        <v>-20.5</v>
      </c>
      <c r="X460" s="102" t="b">
        <f t="shared" si="110"/>
        <v>0</v>
      </c>
      <c r="Y460" s="103" t="str">
        <f t="shared" si="111"/>
        <v>GROWTH</v>
      </c>
      <c r="Z460" s="74">
        <v>0</v>
      </c>
      <c r="AA460" s="69"/>
      <c r="AB460" s="69" t="s">
        <v>133</v>
      </c>
      <c r="AC460" s="69" t="s">
        <v>134</v>
      </c>
      <c r="AD460" s="3"/>
      <c r="AE460" s="118">
        <f>IFERROR(INDEX(Last6M_AvgSales_Ref!$B$2:$B$12659,MATCH(D460,Last6M_AvgSales_Ref!$A$2:$A$12659,0)),"")</f>
        <v>127.416666666667</v>
      </c>
    </row>
    <row r="461" spans="1:31" ht="14.25" customHeight="1">
      <c r="A461" s="69" t="s">
        <v>134</v>
      </c>
      <c r="B461" s="71" t="s">
        <v>61</v>
      </c>
      <c r="C461" s="71" t="s">
        <v>1492</v>
      </c>
      <c r="D461" s="71">
        <v>1000003497</v>
      </c>
      <c r="E461" s="71" t="s">
        <v>1493</v>
      </c>
      <c r="F461" s="73">
        <v>44804</v>
      </c>
      <c r="G461" s="66" t="str">
        <f t="shared" si="98"/>
        <v>Targeted Dealer</v>
      </c>
      <c r="H461" s="66"/>
      <c r="I461" s="67">
        <v>26</v>
      </c>
      <c r="J461" s="67">
        <f t="shared" si="99"/>
        <v>26</v>
      </c>
      <c r="K461" s="68">
        <v>26</v>
      </c>
      <c r="L461" s="68">
        <f t="shared" si="100"/>
        <v>0</v>
      </c>
      <c r="M461" s="68">
        <f t="shared" si="101"/>
        <v>100</v>
      </c>
      <c r="N461" s="96">
        <v>13</v>
      </c>
      <c r="O461" s="97" t="str">
        <f t="shared" si="102"/>
        <v>June</v>
      </c>
      <c r="P461" s="96">
        <f t="shared" si="103"/>
        <v>13</v>
      </c>
      <c r="Q461" s="98">
        <f t="shared" si="104"/>
        <v>13</v>
      </c>
      <c r="R461" s="97" t="b">
        <f t="shared" si="105"/>
        <v>0</v>
      </c>
      <c r="S461" s="99" t="str">
        <f t="shared" si="106"/>
        <v>GROWTH</v>
      </c>
      <c r="T461" s="68">
        <v>12.5</v>
      </c>
      <c r="U461" s="100" t="str">
        <f t="shared" si="107"/>
        <v>May</v>
      </c>
      <c r="V461" s="68">
        <f t="shared" si="108"/>
        <v>12.5</v>
      </c>
      <c r="W461" s="101">
        <f t="shared" si="109"/>
        <v>13.5</v>
      </c>
      <c r="X461" s="102" t="b">
        <f t="shared" si="110"/>
        <v>0</v>
      </c>
      <c r="Y461" s="103" t="str">
        <f t="shared" si="111"/>
        <v>GROWTH</v>
      </c>
      <c r="Z461" s="74">
        <v>0</v>
      </c>
      <c r="AA461" s="69"/>
      <c r="AB461" s="69" t="s">
        <v>133</v>
      </c>
      <c r="AC461" s="69" t="s">
        <v>134</v>
      </c>
      <c r="AD461" s="3"/>
      <c r="AE461" s="118">
        <f>IFERROR(INDEX(Last6M_AvgSales_Ref!$B$2:$B$12659,MATCH(D461,Last6M_AvgSales_Ref!$A$2:$A$12659,0)),"")</f>
        <v>19.3333333333333</v>
      </c>
    </row>
    <row r="462" spans="1:31" ht="14.25" customHeight="1">
      <c r="A462" s="69" t="s">
        <v>134</v>
      </c>
      <c r="B462" s="71" t="s">
        <v>61</v>
      </c>
      <c r="C462" s="71" t="s">
        <v>1494</v>
      </c>
      <c r="D462" s="71">
        <v>1000003116</v>
      </c>
      <c r="E462" s="71" t="s">
        <v>1495</v>
      </c>
      <c r="F462" s="73">
        <v>44893</v>
      </c>
      <c r="G462" s="66" t="str">
        <f t="shared" si="98"/>
        <v>Targeted Dealer</v>
      </c>
      <c r="H462" s="66"/>
      <c r="I462" s="67">
        <v>30</v>
      </c>
      <c r="J462" s="67">
        <f t="shared" si="99"/>
        <v>30</v>
      </c>
      <c r="K462" s="68">
        <v>13</v>
      </c>
      <c r="L462" s="68">
        <f t="shared" si="100"/>
        <v>17</v>
      </c>
      <c r="M462" s="68">
        <f t="shared" si="101"/>
        <v>43.333333333333336</v>
      </c>
      <c r="N462" s="96">
        <v>0</v>
      </c>
      <c r="O462" s="97" t="str">
        <f t="shared" si="102"/>
        <v>June</v>
      </c>
      <c r="P462" s="96">
        <f t="shared" si="103"/>
        <v>0</v>
      </c>
      <c r="Q462" s="98">
        <f t="shared" si="104"/>
        <v>13</v>
      </c>
      <c r="R462" s="97" t="b">
        <f t="shared" si="105"/>
        <v>0</v>
      </c>
      <c r="S462" s="99" t="b">
        <f t="shared" si="106"/>
        <v>0</v>
      </c>
      <c r="T462" s="68">
        <v>10</v>
      </c>
      <c r="U462" s="100" t="str">
        <f t="shared" si="107"/>
        <v>May</v>
      </c>
      <c r="V462" s="68">
        <f t="shared" si="108"/>
        <v>10</v>
      </c>
      <c r="W462" s="101">
        <f t="shared" si="109"/>
        <v>3</v>
      </c>
      <c r="X462" s="102" t="b">
        <f t="shared" si="110"/>
        <v>0</v>
      </c>
      <c r="Y462" s="103" t="str">
        <f t="shared" si="111"/>
        <v>GROWTH</v>
      </c>
      <c r="Z462" s="74">
        <v>0</v>
      </c>
      <c r="AA462" s="69"/>
      <c r="AB462" s="69" t="s">
        <v>133</v>
      </c>
      <c r="AC462" s="69" t="s">
        <v>134</v>
      </c>
      <c r="AD462" s="3"/>
      <c r="AE462" s="118">
        <f>IFERROR(INDEX(Last6M_AvgSales_Ref!$B$2:$B$12659,MATCH(D462,Last6M_AvgSales_Ref!$A$2:$A$12659,0)),"")</f>
        <v>13.8333333333333</v>
      </c>
    </row>
    <row r="463" spans="1:31" ht="14.25" customHeight="1">
      <c r="A463" s="69" t="s">
        <v>134</v>
      </c>
      <c r="B463" s="71" t="s">
        <v>61</v>
      </c>
      <c r="C463" s="71" t="s">
        <v>1496</v>
      </c>
      <c r="D463" s="71">
        <v>1000003191</v>
      </c>
      <c r="E463" s="71" t="s">
        <v>1497</v>
      </c>
      <c r="F463" s="73">
        <v>44924</v>
      </c>
      <c r="G463" s="66" t="str">
        <f t="shared" si="98"/>
        <v>Targeted Dealer</v>
      </c>
      <c r="H463" s="66"/>
      <c r="I463" s="67">
        <v>50</v>
      </c>
      <c r="J463" s="67">
        <f t="shared" si="99"/>
        <v>50</v>
      </c>
      <c r="K463" s="68">
        <v>13</v>
      </c>
      <c r="L463" s="68">
        <f t="shared" si="100"/>
        <v>37</v>
      </c>
      <c r="M463" s="68">
        <f t="shared" si="101"/>
        <v>26</v>
      </c>
      <c r="N463" s="96">
        <v>0</v>
      </c>
      <c r="O463" s="97" t="str">
        <f t="shared" si="102"/>
        <v>June</v>
      </c>
      <c r="P463" s="96">
        <f t="shared" si="103"/>
        <v>0</v>
      </c>
      <c r="Q463" s="98">
        <f t="shared" si="104"/>
        <v>13</v>
      </c>
      <c r="R463" s="97" t="b">
        <f t="shared" si="105"/>
        <v>0</v>
      </c>
      <c r="S463" s="99" t="b">
        <f t="shared" si="106"/>
        <v>0</v>
      </c>
      <c r="T463" s="68">
        <v>24.5</v>
      </c>
      <c r="U463" s="100" t="str">
        <f t="shared" si="107"/>
        <v>May</v>
      </c>
      <c r="V463" s="68">
        <f t="shared" si="108"/>
        <v>24.5</v>
      </c>
      <c r="W463" s="101">
        <f t="shared" si="109"/>
        <v>-11.5</v>
      </c>
      <c r="X463" s="102" t="b">
        <f t="shared" si="110"/>
        <v>0</v>
      </c>
      <c r="Y463" s="103" t="str">
        <f t="shared" si="111"/>
        <v>GROWTH</v>
      </c>
      <c r="Z463" s="74">
        <v>0</v>
      </c>
      <c r="AA463" s="69"/>
      <c r="AB463" s="69" t="s">
        <v>133</v>
      </c>
      <c r="AC463" s="69" t="s">
        <v>134</v>
      </c>
      <c r="AD463" s="3"/>
      <c r="AE463" s="118">
        <f>IFERROR(INDEX(Last6M_AvgSales_Ref!$B$2:$B$12659,MATCH(D463,Last6M_AvgSales_Ref!$A$2:$A$12659,0)),"")</f>
        <v>14.9166666666667</v>
      </c>
    </row>
    <row r="464" spans="1:31" ht="14.25" customHeight="1">
      <c r="A464" s="69" t="s">
        <v>134</v>
      </c>
      <c r="B464" s="71" t="s">
        <v>61</v>
      </c>
      <c r="C464" s="71" t="s">
        <v>1498</v>
      </c>
      <c r="D464" s="71">
        <v>1000003325</v>
      </c>
      <c r="E464" s="71" t="s">
        <v>1499</v>
      </c>
      <c r="F464" s="73">
        <v>44966</v>
      </c>
      <c r="G464" s="66" t="str">
        <f t="shared" si="98"/>
        <v>Targeted Dealer</v>
      </c>
      <c r="H464" s="66"/>
      <c r="I464" s="67">
        <v>180</v>
      </c>
      <c r="J464" s="67">
        <f t="shared" si="99"/>
        <v>180</v>
      </c>
      <c r="K464" s="68">
        <v>120</v>
      </c>
      <c r="L464" s="68">
        <f t="shared" si="100"/>
        <v>60</v>
      </c>
      <c r="M464" s="68">
        <f t="shared" si="101"/>
        <v>66.666666666666671</v>
      </c>
      <c r="N464" s="96">
        <v>95</v>
      </c>
      <c r="O464" s="97" t="str">
        <f t="shared" si="102"/>
        <v>June</v>
      </c>
      <c r="P464" s="96">
        <f t="shared" si="103"/>
        <v>95</v>
      </c>
      <c r="Q464" s="98">
        <f t="shared" si="104"/>
        <v>25</v>
      </c>
      <c r="R464" s="97" t="b">
        <f t="shared" si="105"/>
        <v>0</v>
      </c>
      <c r="S464" s="99" t="str">
        <f t="shared" si="106"/>
        <v>GROWTH</v>
      </c>
      <c r="T464" s="68">
        <v>90</v>
      </c>
      <c r="U464" s="100" t="str">
        <f t="shared" si="107"/>
        <v>May</v>
      </c>
      <c r="V464" s="68">
        <f t="shared" si="108"/>
        <v>90</v>
      </c>
      <c r="W464" s="101">
        <f t="shared" si="109"/>
        <v>30</v>
      </c>
      <c r="X464" s="102" t="b">
        <f t="shared" si="110"/>
        <v>0</v>
      </c>
      <c r="Y464" s="103" t="str">
        <f t="shared" si="111"/>
        <v>GROWTH</v>
      </c>
      <c r="Z464" s="74">
        <v>0</v>
      </c>
      <c r="AA464" s="69"/>
      <c r="AB464" s="69" t="s">
        <v>133</v>
      </c>
      <c r="AC464" s="69" t="s">
        <v>134</v>
      </c>
      <c r="AD464" s="3"/>
      <c r="AE464" s="118">
        <f>IFERROR(INDEX(Last6M_AvgSales_Ref!$B$2:$B$12659,MATCH(D464,Last6M_AvgSales_Ref!$A$2:$A$12659,0)),"")</f>
        <v>126.666666666667</v>
      </c>
    </row>
    <row r="465" spans="1:31" ht="14.25" customHeight="1">
      <c r="A465" s="69" t="s">
        <v>134</v>
      </c>
      <c r="B465" s="71" t="s">
        <v>61</v>
      </c>
      <c r="C465" s="71" t="s">
        <v>1500</v>
      </c>
      <c r="D465" s="71">
        <v>1000003407</v>
      </c>
      <c r="E465" s="71" t="s">
        <v>1501</v>
      </c>
      <c r="F465" s="73">
        <v>44991</v>
      </c>
      <c r="G465" s="66" t="str">
        <f t="shared" si="98"/>
        <v>Targeted Dealer</v>
      </c>
      <c r="H465" s="66"/>
      <c r="I465" s="67">
        <v>284</v>
      </c>
      <c r="J465" s="67">
        <f t="shared" si="99"/>
        <v>284</v>
      </c>
      <c r="K465" s="68">
        <v>128</v>
      </c>
      <c r="L465" s="68">
        <f t="shared" si="100"/>
        <v>156</v>
      </c>
      <c r="M465" s="68">
        <f t="shared" si="101"/>
        <v>45.070422535211272</v>
      </c>
      <c r="N465" s="96">
        <v>75.5</v>
      </c>
      <c r="O465" s="97" t="str">
        <f t="shared" si="102"/>
        <v>June</v>
      </c>
      <c r="P465" s="96">
        <f t="shared" si="103"/>
        <v>75.5</v>
      </c>
      <c r="Q465" s="98">
        <f t="shared" si="104"/>
        <v>52.5</v>
      </c>
      <c r="R465" s="97" t="b">
        <f t="shared" si="105"/>
        <v>0</v>
      </c>
      <c r="S465" s="99" t="str">
        <f t="shared" si="106"/>
        <v>GROWTH</v>
      </c>
      <c r="T465" s="68">
        <v>141</v>
      </c>
      <c r="U465" s="100" t="str">
        <f t="shared" si="107"/>
        <v>May</v>
      </c>
      <c r="V465" s="68">
        <f t="shared" si="108"/>
        <v>141</v>
      </c>
      <c r="W465" s="101">
        <f t="shared" si="109"/>
        <v>-13</v>
      </c>
      <c r="X465" s="102" t="b">
        <f t="shared" si="110"/>
        <v>0</v>
      </c>
      <c r="Y465" s="103" t="str">
        <f t="shared" si="111"/>
        <v>GROWTH</v>
      </c>
      <c r="Z465" s="74">
        <v>0</v>
      </c>
      <c r="AA465" s="69"/>
      <c r="AB465" s="69" t="s">
        <v>133</v>
      </c>
      <c r="AC465" s="69" t="s">
        <v>134</v>
      </c>
      <c r="AD465" s="3"/>
      <c r="AE465" s="118">
        <f>IFERROR(INDEX(Last6M_AvgSales_Ref!$B$2:$B$12659,MATCH(D465,Last6M_AvgSales_Ref!$A$2:$A$12659,0)),"")</f>
        <v>108.5</v>
      </c>
    </row>
    <row r="466" spans="1:31" ht="14.25" customHeight="1">
      <c r="A466" s="69" t="s">
        <v>134</v>
      </c>
      <c r="B466" s="71" t="s">
        <v>61</v>
      </c>
      <c r="C466" s="71" t="s">
        <v>1502</v>
      </c>
      <c r="D466" s="71">
        <v>1000003598</v>
      </c>
      <c r="E466" s="71" t="s">
        <v>1503</v>
      </c>
      <c r="F466" s="73">
        <v>45100</v>
      </c>
      <c r="G466" s="66" t="str">
        <f t="shared" si="98"/>
        <v>Targeted Dealer</v>
      </c>
      <c r="H466" s="66"/>
      <c r="I466" s="67">
        <v>210</v>
      </c>
      <c r="J466" s="67">
        <f t="shared" si="99"/>
        <v>210</v>
      </c>
      <c r="K466" s="68">
        <v>113</v>
      </c>
      <c r="L466" s="68">
        <f t="shared" si="100"/>
        <v>97</v>
      </c>
      <c r="M466" s="68">
        <f t="shared" si="101"/>
        <v>53.80952380952381</v>
      </c>
      <c r="N466" s="96">
        <v>105</v>
      </c>
      <c r="O466" s="97" t="str">
        <f t="shared" si="102"/>
        <v>June</v>
      </c>
      <c r="P466" s="96">
        <f t="shared" si="103"/>
        <v>105</v>
      </c>
      <c r="Q466" s="98">
        <f t="shared" si="104"/>
        <v>8</v>
      </c>
      <c r="R466" s="97" t="b">
        <f t="shared" si="105"/>
        <v>0</v>
      </c>
      <c r="S466" s="99" t="str">
        <f t="shared" si="106"/>
        <v>GROWTH</v>
      </c>
      <c r="T466" s="68">
        <v>103</v>
      </c>
      <c r="U466" s="100" t="str">
        <f t="shared" si="107"/>
        <v>May</v>
      </c>
      <c r="V466" s="68">
        <f t="shared" si="108"/>
        <v>103</v>
      </c>
      <c r="W466" s="101">
        <f t="shared" si="109"/>
        <v>10</v>
      </c>
      <c r="X466" s="102" t="b">
        <f t="shared" si="110"/>
        <v>0</v>
      </c>
      <c r="Y466" s="103" t="str">
        <f t="shared" si="111"/>
        <v>GROWTH</v>
      </c>
      <c r="Z466" s="74">
        <v>0</v>
      </c>
      <c r="AA466" s="69"/>
      <c r="AB466" s="69" t="s">
        <v>133</v>
      </c>
      <c r="AC466" s="69" t="s">
        <v>134</v>
      </c>
      <c r="AD466" s="3"/>
      <c r="AE466" s="118">
        <f>IFERROR(INDEX(Last6M_AvgSales_Ref!$B$2:$B$12659,MATCH(D466,Last6M_AvgSales_Ref!$A$2:$A$12659,0)),"")</f>
        <v>145.583333333333</v>
      </c>
    </row>
    <row r="467" spans="1:31" ht="14.25" customHeight="1">
      <c r="A467" s="69" t="s">
        <v>134</v>
      </c>
      <c r="B467" s="71" t="s">
        <v>61</v>
      </c>
      <c r="C467" s="71" t="s">
        <v>1504</v>
      </c>
      <c r="D467" s="71">
        <v>1000003806</v>
      </c>
      <c r="E467" s="71" t="s">
        <v>1429</v>
      </c>
      <c r="F467" s="73">
        <v>45288</v>
      </c>
      <c r="G467" s="66" t="str">
        <f t="shared" si="98"/>
        <v>Targeted Dealer</v>
      </c>
      <c r="H467" s="66"/>
      <c r="I467" s="67">
        <v>100</v>
      </c>
      <c r="J467" s="67">
        <f t="shared" si="99"/>
        <v>100</v>
      </c>
      <c r="K467" s="68">
        <v>62</v>
      </c>
      <c r="L467" s="68">
        <f t="shared" si="100"/>
        <v>38</v>
      </c>
      <c r="M467" s="68">
        <f t="shared" si="101"/>
        <v>62</v>
      </c>
      <c r="N467" s="96">
        <v>37.5</v>
      </c>
      <c r="O467" s="97" t="str">
        <f t="shared" si="102"/>
        <v>June</v>
      </c>
      <c r="P467" s="96">
        <f t="shared" si="103"/>
        <v>37.5</v>
      </c>
      <c r="Q467" s="98">
        <f t="shared" si="104"/>
        <v>24.5</v>
      </c>
      <c r="R467" s="97" t="b">
        <f t="shared" si="105"/>
        <v>0</v>
      </c>
      <c r="S467" s="99" t="str">
        <f t="shared" si="106"/>
        <v>GROWTH</v>
      </c>
      <c r="T467" s="68">
        <v>50</v>
      </c>
      <c r="U467" s="100" t="str">
        <f t="shared" si="107"/>
        <v>May</v>
      </c>
      <c r="V467" s="68">
        <f t="shared" si="108"/>
        <v>50</v>
      </c>
      <c r="W467" s="101">
        <f t="shared" si="109"/>
        <v>12</v>
      </c>
      <c r="X467" s="102" t="b">
        <f t="shared" si="110"/>
        <v>0</v>
      </c>
      <c r="Y467" s="103" t="str">
        <f t="shared" si="111"/>
        <v>GROWTH</v>
      </c>
      <c r="Z467" s="74">
        <v>0</v>
      </c>
      <c r="AA467" s="69"/>
      <c r="AB467" s="69" t="s">
        <v>133</v>
      </c>
      <c r="AC467" s="69" t="s">
        <v>134</v>
      </c>
      <c r="AD467" s="3"/>
      <c r="AE467" s="118">
        <f>IFERROR(INDEX(Last6M_AvgSales_Ref!$B$2:$B$12659,MATCH(D467,Last6M_AvgSales_Ref!$A$2:$A$12659,0)),"")</f>
        <v>41.8333333333333</v>
      </c>
    </row>
    <row r="468" spans="1:31" ht="14.25" customHeight="1">
      <c r="A468" s="74" t="s">
        <v>134</v>
      </c>
      <c r="B468" s="78" t="s">
        <v>61</v>
      </c>
      <c r="C468" s="78" t="s">
        <v>1505</v>
      </c>
      <c r="D468" s="78">
        <v>1000003845</v>
      </c>
      <c r="E468" s="78" t="s">
        <v>1506</v>
      </c>
      <c r="F468" s="104">
        <v>45322</v>
      </c>
      <c r="G468" s="66" t="str">
        <f t="shared" si="98"/>
        <v>Targeted Dealer</v>
      </c>
      <c r="H468" s="66"/>
      <c r="I468" s="67">
        <v>150</v>
      </c>
      <c r="J468" s="67">
        <f t="shared" si="99"/>
        <v>150</v>
      </c>
      <c r="K468" s="68">
        <v>175</v>
      </c>
      <c r="L468" s="68">
        <f t="shared" si="100"/>
        <v>-25</v>
      </c>
      <c r="M468" s="68">
        <f t="shared" si="101"/>
        <v>116.66666666666667</v>
      </c>
      <c r="N468" s="96">
        <v>125</v>
      </c>
      <c r="O468" s="97" t="str">
        <f t="shared" si="102"/>
        <v>June</v>
      </c>
      <c r="P468" s="96">
        <f t="shared" si="103"/>
        <v>125</v>
      </c>
      <c r="Q468" s="98">
        <f t="shared" si="104"/>
        <v>50</v>
      </c>
      <c r="R468" s="97" t="b">
        <f t="shared" si="105"/>
        <v>0</v>
      </c>
      <c r="S468" s="99" t="str">
        <f t="shared" si="106"/>
        <v>GROWTH</v>
      </c>
      <c r="T468" s="68">
        <v>71.5</v>
      </c>
      <c r="U468" s="100" t="str">
        <f t="shared" si="107"/>
        <v>May</v>
      </c>
      <c r="V468" s="68">
        <f t="shared" si="108"/>
        <v>71.5</v>
      </c>
      <c r="W468" s="101">
        <f t="shared" si="109"/>
        <v>103.5</v>
      </c>
      <c r="X468" s="102" t="b">
        <f t="shared" si="110"/>
        <v>0</v>
      </c>
      <c r="Y468" s="103" t="str">
        <f t="shared" si="111"/>
        <v>GROWTH</v>
      </c>
      <c r="Z468" s="74">
        <v>0</v>
      </c>
      <c r="AA468" s="69"/>
      <c r="AB468" s="69" t="s">
        <v>133</v>
      </c>
      <c r="AC468" s="74" t="s">
        <v>134</v>
      </c>
      <c r="AD468" s="3"/>
      <c r="AE468" s="118">
        <f>IFERROR(INDEX(Last6M_AvgSales_Ref!$B$2:$B$12659,MATCH(D468,Last6M_AvgSales_Ref!$A$2:$A$12659,0)),"")</f>
        <v>133.416666666667</v>
      </c>
    </row>
    <row r="469" spans="1:31" ht="14.25" customHeight="1">
      <c r="A469" s="74" t="s">
        <v>134</v>
      </c>
      <c r="B469" s="78" t="s">
        <v>61</v>
      </c>
      <c r="C469" s="78" t="s">
        <v>1507</v>
      </c>
      <c r="D469" s="78">
        <v>1000003852</v>
      </c>
      <c r="E469" s="78" t="s">
        <v>1508</v>
      </c>
      <c r="F469" s="73">
        <v>45335</v>
      </c>
      <c r="G469" s="66" t="str">
        <f t="shared" si="98"/>
        <v>Targeted Dealer</v>
      </c>
      <c r="H469" s="66"/>
      <c r="I469" s="67">
        <v>420</v>
      </c>
      <c r="J469" s="67">
        <f t="shared" si="99"/>
        <v>420</v>
      </c>
      <c r="K469" s="68">
        <v>189.5</v>
      </c>
      <c r="L469" s="68">
        <f t="shared" si="100"/>
        <v>230.5</v>
      </c>
      <c r="M469" s="68">
        <f t="shared" si="101"/>
        <v>45.11904761904762</v>
      </c>
      <c r="N469" s="96">
        <v>182</v>
      </c>
      <c r="O469" s="97" t="str">
        <f t="shared" si="102"/>
        <v>June</v>
      </c>
      <c r="P469" s="96">
        <f t="shared" si="103"/>
        <v>182</v>
      </c>
      <c r="Q469" s="98">
        <f t="shared" si="104"/>
        <v>7.5</v>
      </c>
      <c r="R469" s="97" t="b">
        <f t="shared" si="105"/>
        <v>0</v>
      </c>
      <c r="S469" s="99" t="str">
        <f t="shared" si="106"/>
        <v>GROWTH</v>
      </c>
      <c r="T469" s="68">
        <v>201</v>
      </c>
      <c r="U469" s="100" t="str">
        <f t="shared" si="107"/>
        <v>May</v>
      </c>
      <c r="V469" s="68">
        <f t="shared" si="108"/>
        <v>201</v>
      </c>
      <c r="W469" s="101">
        <f t="shared" si="109"/>
        <v>-11.5</v>
      </c>
      <c r="X469" s="102" t="b">
        <f t="shared" si="110"/>
        <v>0</v>
      </c>
      <c r="Y469" s="103" t="str">
        <f t="shared" si="111"/>
        <v>GROWTH</v>
      </c>
      <c r="Z469" s="74">
        <v>0</v>
      </c>
      <c r="AA469" s="69"/>
      <c r="AB469" s="69" t="s">
        <v>133</v>
      </c>
      <c r="AC469" s="74" t="s">
        <v>134</v>
      </c>
      <c r="AD469" s="3"/>
      <c r="AE469" s="118">
        <f>IFERROR(INDEX(Last6M_AvgSales_Ref!$B$2:$B$12659,MATCH(D469,Last6M_AvgSales_Ref!$A$2:$A$12659,0)),"")</f>
        <v>217.166666666667</v>
      </c>
    </row>
    <row r="470" spans="1:31" ht="14.25" customHeight="1">
      <c r="A470" s="74" t="s">
        <v>134</v>
      </c>
      <c r="B470" s="78" t="s">
        <v>61</v>
      </c>
      <c r="C470" s="78" t="s">
        <v>1509</v>
      </c>
      <c r="D470" s="78">
        <v>1000003854</v>
      </c>
      <c r="E470" s="78" t="s">
        <v>1510</v>
      </c>
      <c r="F470" s="73">
        <v>45339</v>
      </c>
      <c r="G470" s="66" t="str">
        <f t="shared" si="98"/>
        <v>Targeted Dealer</v>
      </c>
      <c r="H470" s="66"/>
      <c r="I470" s="67">
        <v>200</v>
      </c>
      <c r="J470" s="67">
        <f t="shared" si="99"/>
        <v>200</v>
      </c>
      <c r="K470" s="68">
        <v>259</v>
      </c>
      <c r="L470" s="68">
        <f t="shared" si="100"/>
        <v>-59</v>
      </c>
      <c r="M470" s="68">
        <f t="shared" si="101"/>
        <v>129.5</v>
      </c>
      <c r="N470" s="96">
        <v>205.5</v>
      </c>
      <c r="O470" s="97" t="str">
        <f t="shared" si="102"/>
        <v>June</v>
      </c>
      <c r="P470" s="96">
        <f t="shared" si="103"/>
        <v>205.5</v>
      </c>
      <c r="Q470" s="98">
        <f t="shared" si="104"/>
        <v>53.5</v>
      </c>
      <c r="R470" s="97" t="b">
        <f t="shared" si="105"/>
        <v>0</v>
      </c>
      <c r="S470" s="99" t="str">
        <f t="shared" si="106"/>
        <v>GROWTH</v>
      </c>
      <c r="T470" s="68">
        <v>75</v>
      </c>
      <c r="U470" s="100" t="str">
        <f t="shared" si="107"/>
        <v>May</v>
      </c>
      <c r="V470" s="68">
        <f t="shared" si="108"/>
        <v>75</v>
      </c>
      <c r="W470" s="101">
        <f t="shared" si="109"/>
        <v>184</v>
      </c>
      <c r="X470" s="102" t="b">
        <f t="shared" si="110"/>
        <v>0</v>
      </c>
      <c r="Y470" s="103" t="str">
        <f t="shared" si="111"/>
        <v>GROWTH</v>
      </c>
      <c r="Z470" s="74">
        <v>0</v>
      </c>
      <c r="AA470" s="69"/>
      <c r="AB470" s="69" t="s">
        <v>133</v>
      </c>
      <c r="AC470" s="74" t="s">
        <v>134</v>
      </c>
      <c r="AD470" s="3"/>
      <c r="AE470" s="118">
        <f>IFERROR(INDEX(Last6M_AvgSales_Ref!$B$2:$B$12659,MATCH(D470,Last6M_AvgSales_Ref!$A$2:$A$12659,0)),"")</f>
        <v>203.083333333333</v>
      </c>
    </row>
    <row r="471" spans="1:31" ht="14.25" customHeight="1">
      <c r="A471" s="74" t="s">
        <v>134</v>
      </c>
      <c r="B471" s="78" t="s">
        <v>61</v>
      </c>
      <c r="C471" s="78" t="s">
        <v>1511</v>
      </c>
      <c r="D471" s="78">
        <v>1000003855</v>
      </c>
      <c r="E471" s="78" t="s">
        <v>1512</v>
      </c>
      <c r="F471" s="73">
        <v>45339</v>
      </c>
      <c r="G471" s="66" t="str">
        <f t="shared" si="98"/>
        <v>Targeted Dealer</v>
      </c>
      <c r="H471" s="66"/>
      <c r="I471" s="67">
        <v>230</v>
      </c>
      <c r="J471" s="67">
        <f t="shared" si="99"/>
        <v>230</v>
      </c>
      <c r="K471" s="68">
        <v>83</v>
      </c>
      <c r="L471" s="68">
        <f t="shared" si="100"/>
        <v>147</v>
      </c>
      <c r="M471" s="68">
        <f t="shared" si="101"/>
        <v>36.086956521739133</v>
      </c>
      <c r="N471" s="96">
        <v>110</v>
      </c>
      <c r="O471" s="97" t="str">
        <f t="shared" si="102"/>
        <v>June</v>
      </c>
      <c r="P471" s="96">
        <f t="shared" si="103"/>
        <v>110</v>
      </c>
      <c r="Q471" s="98">
        <f t="shared" si="104"/>
        <v>-27</v>
      </c>
      <c r="R471" s="97" t="b">
        <f t="shared" si="105"/>
        <v>0</v>
      </c>
      <c r="S471" s="99" t="str">
        <f t="shared" si="106"/>
        <v>GROWTH</v>
      </c>
      <c r="T471" s="68">
        <v>111.5</v>
      </c>
      <c r="U471" s="100" t="str">
        <f t="shared" si="107"/>
        <v>May</v>
      </c>
      <c r="V471" s="68">
        <f t="shared" si="108"/>
        <v>111.5</v>
      </c>
      <c r="W471" s="101">
        <f t="shared" si="109"/>
        <v>-28.5</v>
      </c>
      <c r="X471" s="102" t="b">
        <f t="shared" si="110"/>
        <v>0</v>
      </c>
      <c r="Y471" s="103" t="str">
        <f t="shared" si="111"/>
        <v>GROWTH</v>
      </c>
      <c r="Z471" s="74">
        <v>0</v>
      </c>
      <c r="AA471" s="69"/>
      <c r="AB471" s="69" t="s">
        <v>133</v>
      </c>
      <c r="AC471" s="74" t="s">
        <v>134</v>
      </c>
      <c r="AD471" s="3"/>
      <c r="AE471" s="118">
        <f>IFERROR(INDEX(Last6M_AvgSales_Ref!$B$2:$B$12659,MATCH(D471,Last6M_AvgSales_Ref!$A$2:$A$12659,0)),"")</f>
        <v>93.75</v>
      </c>
    </row>
    <row r="472" spans="1:31" ht="14.25" customHeight="1">
      <c r="A472" s="74" t="s">
        <v>134</v>
      </c>
      <c r="B472" s="78" t="s">
        <v>61</v>
      </c>
      <c r="C472" s="78" t="s">
        <v>1513</v>
      </c>
      <c r="D472" s="78">
        <v>1000003890</v>
      </c>
      <c r="E472" s="78" t="s">
        <v>1514</v>
      </c>
      <c r="F472" s="73">
        <v>45371</v>
      </c>
      <c r="G472" s="66" t="str">
        <f t="shared" si="98"/>
        <v>Targeted Dealer</v>
      </c>
      <c r="H472" s="66"/>
      <c r="I472" s="67">
        <v>2060</v>
      </c>
      <c r="J472" s="67">
        <f t="shared" si="99"/>
        <v>2060</v>
      </c>
      <c r="K472" s="68">
        <v>1076.4000000000001</v>
      </c>
      <c r="L472" s="68">
        <f t="shared" si="100"/>
        <v>983.59999999999991</v>
      </c>
      <c r="M472" s="68">
        <f t="shared" si="101"/>
        <v>52.252427184466022</v>
      </c>
      <c r="N472" s="96">
        <v>1025.05</v>
      </c>
      <c r="O472" s="97" t="str">
        <f t="shared" si="102"/>
        <v>June</v>
      </c>
      <c r="P472" s="96">
        <f t="shared" si="103"/>
        <v>1025.05</v>
      </c>
      <c r="Q472" s="98">
        <f t="shared" si="104"/>
        <v>51.350000000000136</v>
      </c>
      <c r="R472" s="97" t="b">
        <f t="shared" si="105"/>
        <v>0</v>
      </c>
      <c r="S472" s="99" t="str">
        <f t="shared" si="106"/>
        <v>GROWTH</v>
      </c>
      <c r="T472" s="68">
        <v>1023.7</v>
      </c>
      <c r="U472" s="100" t="str">
        <f t="shared" si="107"/>
        <v>May</v>
      </c>
      <c r="V472" s="68">
        <f t="shared" si="108"/>
        <v>1023.7</v>
      </c>
      <c r="W472" s="101">
        <f t="shared" si="109"/>
        <v>52.700000000000045</v>
      </c>
      <c r="X472" s="102" t="b">
        <f t="shared" si="110"/>
        <v>0</v>
      </c>
      <c r="Y472" s="103" t="str">
        <f t="shared" si="111"/>
        <v>GROWTH</v>
      </c>
      <c r="Z472" s="74">
        <v>0</v>
      </c>
      <c r="AA472" s="69"/>
      <c r="AB472" s="69" t="s">
        <v>133</v>
      </c>
      <c r="AC472" s="74" t="s">
        <v>134</v>
      </c>
      <c r="AD472" s="3"/>
      <c r="AE472" s="118">
        <f>IFERROR(INDEX(Last6M_AvgSales_Ref!$B$2:$B$12659,MATCH(D472,Last6M_AvgSales_Ref!$A$2:$A$12659,0)),"")</f>
        <v>1171.4166666666699</v>
      </c>
    </row>
    <row r="473" spans="1:31" ht="14.25" customHeight="1">
      <c r="A473" s="74" t="s">
        <v>134</v>
      </c>
      <c r="B473" s="78" t="s">
        <v>61</v>
      </c>
      <c r="C473" s="78" t="s">
        <v>1515</v>
      </c>
      <c r="D473" s="78">
        <v>1000003968</v>
      </c>
      <c r="E473" s="78" t="s">
        <v>1516</v>
      </c>
      <c r="F473" s="73">
        <v>45439</v>
      </c>
      <c r="G473" s="66" t="str">
        <f t="shared" si="98"/>
        <v>Targeted Dealer</v>
      </c>
      <c r="H473" s="66"/>
      <c r="I473" s="67">
        <v>80</v>
      </c>
      <c r="J473" s="67">
        <f t="shared" si="99"/>
        <v>80</v>
      </c>
      <c r="K473" s="68">
        <v>87.5</v>
      </c>
      <c r="L473" s="68">
        <f t="shared" si="100"/>
        <v>-7.5</v>
      </c>
      <c r="M473" s="68">
        <f t="shared" si="101"/>
        <v>109.375</v>
      </c>
      <c r="N473" s="96">
        <v>87.5</v>
      </c>
      <c r="O473" s="97" t="str">
        <f t="shared" si="102"/>
        <v>June</v>
      </c>
      <c r="P473" s="96">
        <f t="shared" si="103"/>
        <v>87.5</v>
      </c>
      <c r="Q473" s="98">
        <f t="shared" si="104"/>
        <v>0</v>
      </c>
      <c r="R473" s="97" t="b">
        <f t="shared" si="105"/>
        <v>0</v>
      </c>
      <c r="S473" s="99" t="str">
        <f t="shared" si="106"/>
        <v>GROWTH</v>
      </c>
      <c r="T473" s="68">
        <v>37.5</v>
      </c>
      <c r="U473" s="100" t="str">
        <f t="shared" si="107"/>
        <v>May</v>
      </c>
      <c r="V473" s="68">
        <f t="shared" si="108"/>
        <v>37.5</v>
      </c>
      <c r="W473" s="101">
        <f t="shared" si="109"/>
        <v>50</v>
      </c>
      <c r="X473" s="102" t="b">
        <f t="shared" si="110"/>
        <v>0</v>
      </c>
      <c r="Y473" s="103" t="str">
        <f t="shared" si="111"/>
        <v>GROWTH</v>
      </c>
      <c r="Z473" s="74">
        <v>0</v>
      </c>
      <c r="AA473" s="69"/>
      <c r="AB473" s="69" t="s">
        <v>133</v>
      </c>
      <c r="AC473" s="74" t="s">
        <v>134</v>
      </c>
      <c r="AD473" s="3"/>
      <c r="AE473" s="118">
        <f>IFERROR(INDEX(Last6M_AvgSales_Ref!$B$2:$B$12659,MATCH(D473,Last6M_AvgSales_Ref!$A$2:$A$12659,0)),"")</f>
        <v>82.75</v>
      </c>
    </row>
    <row r="474" spans="1:31" ht="14.25" customHeight="1">
      <c r="A474" s="74" t="s">
        <v>134</v>
      </c>
      <c r="B474" s="78" t="s">
        <v>61</v>
      </c>
      <c r="C474" s="78" t="s">
        <v>1517</v>
      </c>
      <c r="D474" s="78">
        <v>1000003969</v>
      </c>
      <c r="E474" s="78" t="s">
        <v>1501</v>
      </c>
      <c r="F474" s="73">
        <v>45439</v>
      </c>
      <c r="G474" s="66" t="str">
        <f t="shared" si="98"/>
        <v>Targeted Dealer</v>
      </c>
      <c r="H474" s="66"/>
      <c r="I474" s="67">
        <v>80</v>
      </c>
      <c r="J474" s="67">
        <f t="shared" si="99"/>
        <v>80</v>
      </c>
      <c r="K474" s="68">
        <v>62.5</v>
      </c>
      <c r="L474" s="68">
        <f t="shared" si="100"/>
        <v>17.5</v>
      </c>
      <c r="M474" s="68">
        <f t="shared" si="101"/>
        <v>78.125</v>
      </c>
      <c r="N474" s="96">
        <v>37.5</v>
      </c>
      <c r="O474" s="97" t="str">
        <f t="shared" si="102"/>
        <v>June</v>
      </c>
      <c r="P474" s="96">
        <f t="shared" si="103"/>
        <v>37.5</v>
      </c>
      <c r="Q474" s="98">
        <f t="shared" si="104"/>
        <v>25</v>
      </c>
      <c r="R474" s="97" t="b">
        <f t="shared" si="105"/>
        <v>0</v>
      </c>
      <c r="S474" s="99" t="str">
        <f t="shared" si="106"/>
        <v>GROWTH</v>
      </c>
      <c r="T474" s="68">
        <v>37.5</v>
      </c>
      <c r="U474" s="100" t="str">
        <f t="shared" si="107"/>
        <v>May</v>
      </c>
      <c r="V474" s="68">
        <f t="shared" si="108"/>
        <v>37.5</v>
      </c>
      <c r="W474" s="101">
        <f t="shared" si="109"/>
        <v>25</v>
      </c>
      <c r="X474" s="102" t="b">
        <f t="shared" si="110"/>
        <v>0</v>
      </c>
      <c r="Y474" s="103" t="str">
        <f t="shared" si="111"/>
        <v>GROWTH</v>
      </c>
      <c r="Z474" s="74">
        <v>0</v>
      </c>
      <c r="AA474" s="69"/>
      <c r="AB474" s="69" t="s">
        <v>133</v>
      </c>
      <c r="AC474" s="74" t="s">
        <v>134</v>
      </c>
      <c r="AD474" s="3"/>
      <c r="AE474" s="118">
        <f>IFERROR(INDEX(Last6M_AvgSales_Ref!$B$2:$B$12659,MATCH(D474,Last6M_AvgSales_Ref!$A$2:$A$12659,0)),"")</f>
        <v>66.75</v>
      </c>
    </row>
    <row r="475" spans="1:31" ht="14.25" customHeight="1">
      <c r="A475" s="74" t="s">
        <v>134</v>
      </c>
      <c r="B475" s="78" t="s">
        <v>61</v>
      </c>
      <c r="C475" s="78" t="s">
        <v>1518</v>
      </c>
      <c r="D475" s="78">
        <v>1000003999</v>
      </c>
      <c r="E475" s="78" t="s">
        <v>1519</v>
      </c>
      <c r="F475" s="73">
        <v>45449</v>
      </c>
      <c r="G475" s="66" t="str">
        <f t="shared" si="98"/>
        <v>Targeted Dealer</v>
      </c>
      <c r="H475" s="66"/>
      <c r="I475" s="67">
        <v>50</v>
      </c>
      <c r="J475" s="67">
        <f t="shared" si="99"/>
        <v>50</v>
      </c>
      <c r="K475" s="68">
        <v>32.5</v>
      </c>
      <c r="L475" s="68">
        <f t="shared" si="100"/>
        <v>17.5</v>
      </c>
      <c r="M475" s="68">
        <f t="shared" si="101"/>
        <v>65</v>
      </c>
      <c r="N475" s="96">
        <v>25.5</v>
      </c>
      <c r="O475" s="97" t="str">
        <f t="shared" si="102"/>
        <v>June</v>
      </c>
      <c r="P475" s="96">
        <f t="shared" si="103"/>
        <v>25.5</v>
      </c>
      <c r="Q475" s="98">
        <f t="shared" si="104"/>
        <v>7</v>
      </c>
      <c r="R475" s="97" t="b">
        <f t="shared" si="105"/>
        <v>0</v>
      </c>
      <c r="S475" s="99" t="str">
        <f t="shared" si="106"/>
        <v>GROWTH</v>
      </c>
      <c r="T475" s="68">
        <v>25</v>
      </c>
      <c r="U475" s="100" t="str">
        <f t="shared" si="107"/>
        <v>May</v>
      </c>
      <c r="V475" s="68">
        <f t="shared" si="108"/>
        <v>25</v>
      </c>
      <c r="W475" s="101">
        <f t="shared" si="109"/>
        <v>7.5</v>
      </c>
      <c r="X475" s="102" t="b">
        <f t="shared" si="110"/>
        <v>0</v>
      </c>
      <c r="Y475" s="103" t="str">
        <f t="shared" si="111"/>
        <v>GROWTH</v>
      </c>
      <c r="Z475" s="74">
        <v>0</v>
      </c>
      <c r="AA475" s="69"/>
      <c r="AB475" s="69" t="s">
        <v>133</v>
      </c>
      <c r="AC475" s="74" t="s">
        <v>134</v>
      </c>
      <c r="AD475" s="3"/>
      <c r="AE475" s="118">
        <f>IFERROR(INDEX(Last6M_AvgSales_Ref!$B$2:$B$12659,MATCH(D475,Last6M_AvgSales_Ref!$A$2:$A$12659,0)),"")</f>
        <v>26.5833333333333</v>
      </c>
    </row>
    <row r="476" spans="1:31" ht="14.25" customHeight="1">
      <c r="A476" s="74" t="s">
        <v>134</v>
      </c>
      <c r="B476" s="78" t="s">
        <v>61</v>
      </c>
      <c r="C476" s="78" t="s">
        <v>1520</v>
      </c>
      <c r="D476" s="78">
        <v>1000004022</v>
      </c>
      <c r="E476" s="78" t="s">
        <v>1521</v>
      </c>
      <c r="F476" s="73">
        <v>45472</v>
      </c>
      <c r="G476" s="66" t="str">
        <f t="shared" si="98"/>
        <v>Targeted Dealer</v>
      </c>
      <c r="H476" s="66"/>
      <c r="I476" s="67">
        <v>20</v>
      </c>
      <c r="J476" s="67">
        <f t="shared" si="99"/>
        <v>20</v>
      </c>
      <c r="K476" s="68">
        <v>0</v>
      </c>
      <c r="L476" s="68">
        <f t="shared" si="100"/>
        <v>20</v>
      </c>
      <c r="M476" s="68">
        <f t="shared" si="101"/>
        <v>0</v>
      </c>
      <c r="N476" s="96">
        <v>0</v>
      </c>
      <c r="O476" s="97" t="str">
        <f t="shared" si="102"/>
        <v>June</v>
      </c>
      <c r="P476" s="96">
        <f t="shared" si="103"/>
        <v>0</v>
      </c>
      <c r="Q476" s="98">
        <f t="shared" si="104"/>
        <v>0</v>
      </c>
      <c r="R476" s="97" t="b">
        <f t="shared" si="105"/>
        <v>0</v>
      </c>
      <c r="S476" s="99" t="b">
        <f t="shared" si="106"/>
        <v>0</v>
      </c>
      <c r="T476" s="68">
        <v>32</v>
      </c>
      <c r="U476" s="100" t="str">
        <f t="shared" si="107"/>
        <v>May</v>
      </c>
      <c r="V476" s="68">
        <f t="shared" si="108"/>
        <v>32</v>
      </c>
      <c r="W476" s="101">
        <f t="shared" si="109"/>
        <v>-32</v>
      </c>
      <c r="X476" s="102" t="b">
        <f t="shared" si="110"/>
        <v>0</v>
      </c>
      <c r="Y476" s="103" t="str">
        <f t="shared" si="111"/>
        <v>GROWTH</v>
      </c>
      <c r="Z476" s="74">
        <v>0</v>
      </c>
      <c r="AA476" s="69"/>
      <c r="AB476" s="69" t="s">
        <v>133</v>
      </c>
      <c r="AC476" s="74" t="s">
        <v>134</v>
      </c>
      <c r="AD476" s="3"/>
      <c r="AE476" s="118">
        <f>IFERROR(INDEX(Last6M_AvgSales_Ref!$B$2:$B$12659,MATCH(D476,Last6M_AvgSales_Ref!$A$2:$A$12659,0)),"")</f>
        <v>10.4166666666667</v>
      </c>
    </row>
    <row r="477" spans="1:31" ht="14.25" customHeight="1">
      <c r="A477" s="74" t="s">
        <v>134</v>
      </c>
      <c r="B477" s="78" t="s">
        <v>61</v>
      </c>
      <c r="C477" s="78" t="s">
        <v>1522</v>
      </c>
      <c r="D477" s="78">
        <v>1000004052</v>
      </c>
      <c r="E477" s="78" t="s">
        <v>1523</v>
      </c>
      <c r="F477" s="73">
        <v>45497</v>
      </c>
      <c r="G477" s="66" t="str">
        <f t="shared" si="98"/>
        <v>Targeted Dealer</v>
      </c>
      <c r="H477" s="66"/>
      <c r="I477" s="67">
        <v>80</v>
      </c>
      <c r="J477" s="67">
        <f t="shared" si="99"/>
        <v>80</v>
      </c>
      <c r="K477" s="68">
        <v>79</v>
      </c>
      <c r="L477" s="68">
        <f t="shared" si="100"/>
        <v>1</v>
      </c>
      <c r="M477" s="68">
        <f t="shared" si="101"/>
        <v>98.75</v>
      </c>
      <c r="N477" s="96">
        <v>58.5</v>
      </c>
      <c r="O477" s="97" t="str">
        <f t="shared" si="102"/>
        <v>June</v>
      </c>
      <c r="P477" s="96">
        <f t="shared" si="103"/>
        <v>58.5</v>
      </c>
      <c r="Q477" s="98">
        <f t="shared" si="104"/>
        <v>20.5</v>
      </c>
      <c r="R477" s="97" t="b">
        <f t="shared" si="105"/>
        <v>0</v>
      </c>
      <c r="S477" s="99" t="str">
        <f t="shared" si="106"/>
        <v>GROWTH</v>
      </c>
      <c r="T477" s="68">
        <v>37.5</v>
      </c>
      <c r="U477" s="100" t="str">
        <f t="shared" si="107"/>
        <v>May</v>
      </c>
      <c r="V477" s="68">
        <f t="shared" si="108"/>
        <v>37.5</v>
      </c>
      <c r="W477" s="101">
        <f t="shared" si="109"/>
        <v>41.5</v>
      </c>
      <c r="X477" s="102" t="b">
        <f t="shared" si="110"/>
        <v>0</v>
      </c>
      <c r="Y477" s="103" t="str">
        <f t="shared" si="111"/>
        <v>GROWTH</v>
      </c>
      <c r="Z477" s="74">
        <v>0</v>
      </c>
      <c r="AA477" s="69"/>
      <c r="AB477" s="69" t="s">
        <v>133</v>
      </c>
      <c r="AC477" s="74" t="s">
        <v>134</v>
      </c>
      <c r="AD477" s="3"/>
      <c r="AE477" s="118">
        <f>IFERROR(INDEX(Last6M_AvgSales_Ref!$B$2:$B$12659,MATCH(D477,Last6M_AvgSales_Ref!$A$2:$A$12659,0)),"")</f>
        <v>61.0833333333333</v>
      </c>
    </row>
    <row r="478" spans="1:31" ht="14.25" customHeight="1">
      <c r="A478" s="74" t="s">
        <v>134</v>
      </c>
      <c r="B478" s="78" t="s">
        <v>61</v>
      </c>
      <c r="C478" s="78" t="s">
        <v>1524</v>
      </c>
      <c r="D478" s="78">
        <v>1000004105</v>
      </c>
      <c r="E478" s="78" t="s">
        <v>1525</v>
      </c>
      <c r="F478" s="106">
        <v>45535</v>
      </c>
      <c r="G478" s="66" t="str">
        <f t="shared" si="98"/>
        <v>Targeted Dealer</v>
      </c>
      <c r="H478" s="66"/>
      <c r="I478" s="67">
        <v>50</v>
      </c>
      <c r="J478" s="67">
        <f t="shared" si="99"/>
        <v>50</v>
      </c>
      <c r="K478" s="68">
        <v>37.5</v>
      </c>
      <c r="L478" s="68">
        <f t="shared" si="100"/>
        <v>12.5</v>
      </c>
      <c r="M478" s="68">
        <f t="shared" si="101"/>
        <v>75</v>
      </c>
      <c r="N478" s="96">
        <v>12.5</v>
      </c>
      <c r="O478" s="97" t="str">
        <f t="shared" si="102"/>
        <v>June</v>
      </c>
      <c r="P478" s="96">
        <f t="shared" si="103"/>
        <v>12.5</v>
      </c>
      <c r="Q478" s="98">
        <f t="shared" si="104"/>
        <v>25</v>
      </c>
      <c r="R478" s="97" t="b">
        <f t="shared" si="105"/>
        <v>0</v>
      </c>
      <c r="S478" s="99" t="str">
        <f t="shared" si="106"/>
        <v>GROWTH</v>
      </c>
      <c r="T478" s="68">
        <v>25</v>
      </c>
      <c r="U478" s="100" t="str">
        <f t="shared" si="107"/>
        <v>May</v>
      </c>
      <c r="V478" s="68">
        <f t="shared" si="108"/>
        <v>25</v>
      </c>
      <c r="W478" s="101">
        <f t="shared" si="109"/>
        <v>12.5</v>
      </c>
      <c r="X478" s="102" t="b">
        <f t="shared" si="110"/>
        <v>0</v>
      </c>
      <c r="Y478" s="103" t="str">
        <f t="shared" si="111"/>
        <v>GROWTH</v>
      </c>
      <c r="Z478" s="74">
        <v>0</v>
      </c>
      <c r="AA478" s="69"/>
      <c r="AB478" s="69" t="s">
        <v>133</v>
      </c>
      <c r="AC478" s="74" t="s">
        <v>134</v>
      </c>
      <c r="AD478" s="3"/>
      <c r="AE478" s="118">
        <f>IFERROR(INDEX(Last6M_AvgSales_Ref!$B$2:$B$12659,MATCH(D478,Last6M_AvgSales_Ref!$A$2:$A$12659,0)),"")</f>
        <v>24.3333333333333</v>
      </c>
    </row>
    <row r="479" spans="1:31" ht="14.25" customHeight="1">
      <c r="A479" s="69" t="s">
        <v>134</v>
      </c>
      <c r="B479" s="71" t="s">
        <v>62</v>
      </c>
      <c r="C479" s="71" t="s">
        <v>1526</v>
      </c>
      <c r="D479" s="71">
        <v>1000000368</v>
      </c>
      <c r="E479" s="72" t="s">
        <v>1527</v>
      </c>
      <c r="F479" s="73">
        <v>38386</v>
      </c>
      <c r="G479" s="66" t="str">
        <f t="shared" si="98"/>
        <v>Targeted Dealer</v>
      </c>
      <c r="H479" s="66"/>
      <c r="I479" s="67">
        <v>200</v>
      </c>
      <c r="J479" s="67">
        <f t="shared" si="99"/>
        <v>200</v>
      </c>
      <c r="K479" s="68">
        <v>221.5</v>
      </c>
      <c r="L479" s="68">
        <f t="shared" si="100"/>
        <v>-21.5</v>
      </c>
      <c r="M479" s="68">
        <f t="shared" si="101"/>
        <v>110.75</v>
      </c>
      <c r="N479" s="96">
        <v>151.5</v>
      </c>
      <c r="O479" s="97" t="str">
        <f t="shared" si="102"/>
        <v>June</v>
      </c>
      <c r="P479" s="96">
        <f t="shared" si="103"/>
        <v>151.5</v>
      </c>
      <c r="Q479" s="98">
        <f t="shared" si="104"/>
        <v>70</v>
      </c>
      <c r="R479" s="97" t="b">
        <f t="shared" si="105"/>
        <v>0</v>
      </c>
      <c r="S479" s="99" t="str">
        <f t="shared" si="106"/>
        <v>GROWTH</v>
      </c>
      <c r="T479" s="68">
        <v>157</v>
      </c>
      <c r="U479" s="100" t="str">
        <f t="shared" si="107"/>
        <v>May</v>
      </c>
      <c r="V479" s="68">
        <f t="shared" si="108"/>
        <v>157</v>
      </c>
      <c r="W479" s="101">
        <f t="shared" si="109"/>
        <v>64.5</v>
      </c>
      <c r="X479" s="102" t="b">
        <f t="shared" si="110"/>
        <v>0</v>
      </c>
      <c r="Y479" s="103" t="str">
        <f t="shared" si="111"/>
        <v>GROWTH</v>
      </c>
      <c r="Z479" s="74">
        <v>0</v>
      </c>
      <c r="AA479" s="69"/>
      <c r="AB479" s="69" t="s">
        <v>133</v>
      </c>
      <c r="AC479" s="69" t="s">
        <v>134</v>
      </c>
      <c r="AD479" s="3"/>
      <c r="AE479" s="118">
        <f>IFERROR(INDEX(Last6M_AvgSales_Ref!$B$2:$B$12659,MATCH(D479,Last6M_AvgSales_Ref!$A$2:$A$12659,0)),"")</f>
        <v>250.666666666667</v>
      </c>
    </row>
    <row r="480" spans="1:31" ht="14.25" customHeight="1">
      <c r="A480" s="69" t="s">
        <v>134</v>
      </c>
      <c r="B480" s="71" t="s">
        <v>62</v>
      </c>
      <c r="C480" s="71" t="s">
        <v>1528</v>
      </c>
      <c r="D480" s="71">
        <v>1000000370</v>
      </c>
      <c r="E480" s="72" t="s">
        <v>1529</v>
      </c>
      <c r="F480" s="73">
        <v>39073</v>
      </c>
      <c r="G480" s="66" t="str">
        <f t="shared" si="98"/>
        <v>Targeted Dealer</v>
      </c>
      <c r="H480" s="66"/>
      <c r="I480" s="67">
        <v>40</v>
      </c>
      <c r="J480" s="67">
        <f t="shared" si="99"/>
        <v>40</v>
      </c>
      <c r="K480" s="68">
        <v>35</v>
      </c>
      <c r="L480" s="68">
        <f t="shared" si="100"/>
        <v>5</v>
      </c>
      <c r="M480" s="68">
        <f t="shared" si="101"/>
        <v>87.5</v>
      </c>
      <c r="N480" s="96">
        <v>18.5</v>
      </c>
      <c r="O480" s="97" t="str">
        <f t="shared" si="102"/>
        <v>June</v>
      </c>
      <c r="P480" s="96">
        <f t="shared" si="103"/>
        <v>18.5</v>
      </c>
      <c r="Q480" s="98">
        <f t="shared" si="104"/>
        <v>16.5</v>
      </c>
      <c r="R480" s="97" t="b">
        <f t="shared" si="105"/>
        <v>0</v>
      </c>
      <c r="S480" s="99" t="str">
        <f t="shared" si="106"/>
        <v>GROWTH</v>
      </c>
      <c r="T480" s="68">
        <v>10.5</v>
      </c>
      <c r="U480" s="100" t="str">
        <f t="shared" si="107"/>
        <v>May</v>
      </c>
      <c r="V480" s="68">
        <f t="shared" si="108"/>
        <v>10.5</v>
      </c>
      <c r="W480" s="101">
        <f t="shared" si="109"/>
        <v>24.5</v>
      </c>
      <c r="X480" s="102" t="b">
        <f t="shared" si="110"/>
        <v>0</v>
      </c>
      <c r="Y480" s="103" t="str">
        <f t="shared" si="111"/>
        <v>GROWTH</v>
      </c>
      <c r="Z480" s="74">
        <v>0</v>
      </c>
      <c r="AA480" s="69"/>
      <c r="AB480" s="69" t="s">
        <v>133</v>
      </c>
      <c r="AC480" s="69" t="s">
        <v>134</v>
      </c>
      <c r="AD480" s="3"/>
      <c r="AE480" s="118">
        <f>IFERROR(INDEX(Last6M_AvgSales_Ref!$B$2:$B$12659,MATCH(D480,Last6M_AvgSales_Ref!$A$2:$A$12659,0)),"")</f>
        <v>16.75</v>
      </c>
    </row>
    <row r="481" spans="1:31" ht="14.25" customHeight="1">
      <c r="A481" s="69" t="s">
        <v>134</v>
      </c>
      <c r="B481" s="71" t="s">
        <v>62</v>
      </c>
      <c r="C481" s="71" t="s">
        <v>1530</v>
      </c>
      <c r="D481" s="71">
        <v>1000000364</v>
      </c>
      <c r="E481" s="72" t="s">
        <v>1531</v>
      </c>
      <c r="F481" s="73">
        <v>39312</v>
      </c>
      <c r="G481" s="66" t="str">
        <f t="shared" si="98"/>
        <v>-</v>
      </c>
      <c r="H481" s="66"/>
      <c r="I481" s="67">
        <v>0</v>
      </c>
      <c r="J481" s="67">
        <f t="shared" si="99"/>
        <v>0</v>
      </c>
      <c r="K481" s="68">
        <v>0</v>
      </c>
      <c r="L481" s="68">
        <f t="shared" si="100"/>
        <v>0</v>
      </c>
      <c r="M481" s="68" t="str">
        <f t="shared" si="101"/>
        <v>-</v>
      </c>
      <c r="N481" s="96">
        <v>0</v>
      </c>
      <c r="O481" s="97" t="str">
        <f t="shared" si="102"/>
        <v>June</v>
      </c>
      <c r="P481" s="96">
        <f t="shared" si="103"/>
        <v>0</v>
      </c>
      <c r="Q481" s="98">
        <f t="shared" si="104"/>
        <v>0</v>
      </c>
      <c r="R481" s="97" t="b">
        <f t="shared" si="105"/>
        <v>0</v>
      </c>
      <c r="S481" s="99" t="b">
        <f t="shared" si="106"/>
        <v>0</v>
      </c>
      <c r="T481" s="68">
        <v>0</v>
      </c>
      <c r="U481" s="100" t="str">
        <f t="shared" si="107"/>
        <v>May</v>
      </c>
      <c r="V481" s="68">
        <f t="shared" si="108"/>
        <v>0</v>
      </c>
      <c r="W481" s="101">
        <f t="shared" si="109"/>
        <v>0</v>
      </c>
      <c r="X481" s="102" t="b">
        <f t="shared" si="110"/>
        <v>0</v>
      </c>
      <c r="Y481" s="103" t="b">
        <f t="shared" si="111"/>
        <v>0</v>
      </c>
      <c r="Z481" s="74">
        <v>0</v>
      </c>
      <c r="AA481" s="69"/>
      <c r="AB481" s="69" t="s">
        <v>133</v>
      </c>
      <c r="AC481" s="69" t="s">
        <v>134</v>
      </c>
      <c r="AD481" s="3"/>
      <c r="AE481" s="118">
        <f>IFERROR(INDEX(Last6M_AvgSales_Ref!$B$2:$B$12659,MATCH(D481,Last6M_AvgSales_Ref!$A$2:$A$12659,0)),"")</f>
        <v>1.75</v>
      </c>
    </row>
    <row r="482" spans="1:31" ht="14.25" customHeight="1">
      <c r="A482" s="69" t="s">
        <v>134</v>
      </c>
      <c r="B482" s="71" t="s">
        <v>62</v>
      </c>
      <c r="C482" s="71" t="s">
        <v>1532</v>
      </c>
      <c r="D482" s="71">
        <v>1000000337</v>
      </c>
      <c r="E482" s="72" t="s">
        <v>1533</v>
      </c>
      <c r="F482" s="73">
        <v>39402</v>
      </c>
      <c r="G482" s="66" t="str">
        <f t="shared" si="98"/>
        <v>Targeted Dealer</v>
      </c>
      <c r="H482" s="66"/>
      <c r="I482" s="67">
        <v>100</v>
      </c>
      <c r="J482" s="67">
        <f t="shared" si="99"/>
        <v>100</v>
      </c>
      <c r="K482" s="68">
        <v>80</v>
      </c>
      <c r="L482" s="68">
        <f t="shared" si="100"/>
        <v>20</v>
      </c>
      <c r="M482" s="68">
        <f t="shared" si="101"/>
        <v>80</v>
      </c>
      <c r="N482" s="96">
        <v>36.5</v>
      </c>
      <c r="O482" s="97" t="str">
        <f t="shared" si="102"/>
        <v>June</v>
      </c>
      <c r="P482" s="96">
        <f t="shared" si="103"/>
        <v>36.5</v>
      </c>
      <c r="Q482" s="98">
        <f t="shared" si="104"/>
        <v>43.5</v>
      </c>
      <c r="R482" s="97" t="b">
        <f t="shared" si="105"/>
        <v>0</v>
      </c>
      <c r="S482" s="99" t="str">
        <f t="shared" si="106"/>
        <v>GROWTH</v>
      </c>
      <c r="T482" s="68">
        <v>23</v>
      </c>
      <c r="U482" s="100" t="str">
        <f t="shared" si="107"/>
        <v>May</v>
      </c>
      <c r="V482" s="68">
        <f t="shared" si="108"/>
        <v>23</v>
      </c>
      <c r="W482" s="101">
        <f t="shared" si="109"/>
        <v>57</v>
      </c>
      <c r="X482" s="102" t="b">
        <f t="shared" si="110"/>
        <v>0</v>
      </c>
      <c r="Y482" s="103" t="str">
        <f t="shared" si="111"/>
        <v>GROWTH</v>
      </c>
      <c r="Z482" s="74">
        <v>0</v>
      </c>
      <c r="AA482" s="69"/>
      <c r="AB482" s="69" t="s">
        <v>133</v>
      </c>
      <c r="AC482" s="69" t="s">
        <v>134</v>
      </c>
      <c r="AD482" s="3"/>
      <c r="AE482" s="118">
        <f>IFERROR(INDEX(Last6M_AvgSales_Ref!$B$2:$B$12659,MATCH(D482,Last6M_AvgSales_Ref!$A$2:$A$12659,0)),"")</f>
        <v>66.3333333333333</v>
      </c>
    </row>
    <row r="483" spans="1:31" ht="14.25" customHeight="1">
      <c r="A483" s="69" t="s">
        <v>134</v>
      </c>
      <c r="B483" s="71" t="s">
        <v>62</v>
      </c>
      <c r="C483" s="71" t="s">
        <v>1534</v>
      </c>
      <c r="D483" s="71">
        <v>1000000360</v>
      </c>
      <c r="E483" s="72" t="s">
        <v>1535</v>
      </c>
      <c r="F483" s="73">
        <v>39743</v>
      </c>
      <c r="G483" s="66" t="str">
        <f t="shared" si="98"/>
        <v>Targeted Dealer</v>
      </c>
      <c r="H483" s="66"/>
      <c r="I483" s="67">
        <v>2500</v>
      </c>
      <c r="J483" s="67">
        <f t="shared" si="99"/>
        <v>2500</v>
      </c>
      <c r="K483" s="68">
        <v>1816.25</v>
      </c>
      <c r="L483" s="68">
        <f t="shared" si="100"/>
        <v>683.75</v>
      </c>
      <c r="M483" s="68">
        <f t="shared" si="101"/>
        <v>72.650000000000006</v>
      </c>
      <c r="N483" s="96">
        <v>1578.5</v>
      </c>
      <c r="O483" s="97" t="str">
        <f t="shared" si="102"/>
        <v>June</v>
      </c>
      <c r="P483" s="96">
        <f t="shared" si="103"/>
        <v>1578.5</v>
      </c>
      <c r="Q483" s="98">
        <f t="shared" si="104"/>
        <v>237.75</v>
      </c>
      <c r="R483" s="97" t="b">
        <f t="shared" si="105"/>
        <v>0</v>
      </c>
      <c r="S483" s="99" t="str">
        <f t="shared" si="106"/>
        <v>GROWTH</v>
      </c>
      <c r="T483" s="68">
        <v>1026.75</v>
      </c>
      <c r="U483" s="100" t="str">
        <f t="shared" si="107"/>
        <v>May</v>
      </c>
      <c r="V483" s="68">
        <f t="shared" si="108"/>
        <v>1026.75</v>
      </c>
      <c r="W483" s="101">
        <f t="shared" si="109"/>
        <v>789.5</v>
      </c>
      <c r="X483" s="102" t="b">
        <f t="shared" si="110"/>
        <v>0</v>
      </c>
      <c r="Y483" s="103" t="str">
        <f t="shared" si="111"/>
        <v>GROWTH</v>
      </c>
      <c r="Z483" s="74">
        <v>0</v>
      </c>
      <c r="AA483" s="69"/>
      <c r="AB483" s="69" t="s">
        <v>133</v>
      </c>
      <c r="AC483" s="69" t="s">
        <v>134</v>
      </c>
      <c r="AD483" s="3"/>
      <c r="AE483" s="118">
        <f>IFERROR(INDEX(Last6M_AvgSales_Ref!$B$2:$B$12659,MATCH(D483,Last6M_AvgSales_Ref!$A$2:$A$12659,0)),"")</f>
        <v>1560.2916666666699</v>
      </c>
    </row>
    <row r="484" spans="1:31" ht="14.25" customHeight="1">
      <c r="A484" s="69" t="s">
        <v>134</v>
      </c>
      <c r="B484" s="71" t="s">
        <v>62</v>
      </c>
      <c r="C484" s="71" t="s">
        <v>1536</v>
      </c>
      <c r="D484" s="71">
        <v>1000000358</v>
      </c>
      <c r="E484" s="72" t="s">
        <v>1537</v>
      </c>
      <c r="F484" s="73">
        <v>39933</v>
      </c>
      <c r="G484" s="66" t="str">
        <f t="shared" si="98"/>
        <v>Targeted Dealer</v>
      </c>
      <c r="H484" s="66"/>
      <c r="I484" s="67">
        <v>240</v>
      </c>
      <c r="J484" s="67">
        <f t="shared" si="99"/>
        <v>240</v>
      </c>
      <c r="K484" s="68">
        <v>87.25</v>
      </c>
      <c r="L484" s="68">
        <f t="shared" si="100"/>
        <v>152.75</v>
      </c>
      <c r="M484" s="68">
        <f t="shared" si="101"/>
        <v>36.354166666666671</v>
      </c>
      <c r="N484" s="96">
        <v>58</v>
      </c>
      <c r="O484" s="97" t="str">
        <f t="shared" si="102"/>
        <v>June</v>
      </c>
      <c r="P484" s="96">
        <f t="shared" si="103"/>
        <v>58</v>
      </c>
      <c r="Q484" s="98">
        <f t="shared" si="104"/>
        <v>29.25</v>
      </c>
      <c r="R484" s="97" t="b">
        <f t="shared" si="105"/>
        <v>0</v>
      </c>
      <c r="S484" s="99" t="str">
        <f t="shared" si="106"/>
        <v>GROWTH</v>
      </c>
      <c r="T484" s="68">
        <v>107</v>
      </c>
      <c r="U484" s="100" t="str">
        <f t="shared" si="107"/>
        <v>May</v>
      </c>
      <c r="V484" s="68">
        <f t="shared" si="108"/>
        <v>107</v>
      </c>
      <c r="W484" s="101">
        <f t="shared" si="109"/>
        <v>-19.75</v>
      </c>
      <c r="X484" s="102" t="b">
        <f t="shared" si="110"/>
        <v>0</v>
      </c>
      <c r="Y484" s="103" t="str">
        <f t="shared" si="111"/>
        <v>GROWTH</v>
      </c>
      <c r="Z484" s="74">
        <v>0</v>
      </c>
      <c r="AA484" s="69"/>
      <c r="AB484" s="69" t="s">
        <v>133</v>
      </c>
      <c r="AC484" s="69" t="s">
        <v>134</v>
      </c>
      <c r="AD484" s="3"/>
      <c r="AE484" s="118">
        <f>IFERROR(INDEX(Last6M_AvgSales_Ref!$B$2:$B$12659,MATCH(D484,Last6M_AvgSales_Ref!$A$2:$A$12659,0)),"")</f>
        <v>151.71666666666701</v>
      </c>
    </row>
    <row r="485" spans="1:31" ht="14.25" customHeight="1">
      <c r="A485" s="69" t="s">
        <v>134</v>
      </c>
      <c r="B485" s="71" t="s">
        <v>62</v>
      </c>
      <c r="C485" s="71" t="s">
        <v>1538</v>
      </c>
      <c r="D485" s="71">
        <v>1000000351</v>
      </c>
      <c r="E485" s="72" t="s">
        <v>1539</v>
      </c>
      <c r="F485" s="73">
        <v>40371</v>
      </c>
      <c r="G485" s="66" t="str">
        <f t="shared" si="98"/>
        <v>Targeted Dealer</v>
      </c>
      <c r="H485" s="66"/>
      <c r="I485" s="67">
        <v>20</v>
      </c>
      <c r="J485" s="67">
        <f t="shared" si="99"/>
        <v>20</v>
      </c>
      <c r="K485" s="68">
        <v>25.5</v>
      </c>
      <c r="L485" s="68">
        <f t="shared" si="100"/>
        <v>-5.5</v>
      </c>
      <c r="M485" s="68">
        <f t="shared" si="101"/>
        <v>127.5</v>
      </c>
      <c r="N485" s="96">
        <v>21</v>
      </c>
      <c r="O485" s="97" t="str">
        <f t="shared" si="102"/>
        <v>June</v>
      </c>
      <c r="P485" s="96">
        <f t="shared" si="103"/>
        <v>21</v>
      </c>
      <c r="Q485" s="98">
        <f t="shared" si="104"/>
        <v>4.5</v>
      </c>
      <c r="R485" s="97" t="b">
        <f t="shared" si="105"/>
        <v>0</v>
      </c>
      <c r="S485" s="99" t="str">
        <f t="shared" si="106"/>
        <v>GROWTH</v>
      </c>
      <c r="T485" s="68">
        <v>0</v>
      </c>
      <c r="U485" s="100" t="str">
        <f t="shared" si="107"/>
        <v>May</v>
      </c>
      <c r="V485" s="68">
        <f t="shared" si="108"/>
        <v>0</v>
      </c>
      <c r="W485" s="101">
        <f t="shared" si="109"/>
        <v>25.5</v>
      </c>
      <c r="X485" s="102" t="b">
        <f t="shared" si="110"/>
        <v>0</v>
      </c>
      <c r="Y485" s="103" t="b">
        <f t="shared" si="111"/>
        <v>0</v>
      </c>
      <c r="Z485" s="74">
        <v>0</v>
      </c>
      <c r="AA485" s="69"/>
      <c r="AB485" s="69" t="s">
        <v>133</v>
      </c>
      <c r="AC485" s="69" t="s">
        <v>134</v>
      </c>
      <c r="AD485" s="3"/>
      <c r="AE485" s="118">
        <f>IFERROR(INDEX(Last6M_AvgSales_Ref!$B$2:$B$12659,MATCH(D485,Last6M_AvgSales_Ref!$A$2:$A$12659,0)),"")</f>
        <v>19.9166666666667</v>
      </c>
    </row>
    <row r="486" spans="1:31" ht="14.25" customHeight="1">
      <c r="A486" s="69" t="s">
        <v>134</v>
      </c>
      <c r="B486" s="71" t="s">
        <v>62</v>
      </c>
      <c r="C486" s="71" t="s">
        <v>1540</v>
      </c>
      <c r="D486" s="71">
        <v>1000000328</v>
      </c>
      <c r="E486" s="72" t="s">
        <v>1541</v>
      </c>
      <c r="F486" s="73">
        <v>40408</v>
      </c>
      <c r="G486" s="66" t="str">
        <f t="shared" si="98"/>
        <v>Targeted Dealer</v>
      </c>
      <c r="H486" s="66"/>
      <c r="I486" s="67">
        <v>40</v>
      </c>
      <c r="J486" s="67">
        <f t="shared" si="99"/>
        <v>40</v>
      </c>
      <c r="K486" s="68">
        <v>0</v>
      </c>
      <c r="L486" s="68">
        <f t="shared" si="100"/>
        <v>40</v>
      </c>
      <c r="M486" s="68">
        <f t="shared" si="101"/>
        <v>0</v>
      </c>
      <c r="N486" s="96">
        <v>6</v>
      </c>
      <c r="O486" s="97" t="str">
        <f t="shared" si="102"/>
        <v>June</v>
      </c>
      <c r="P486" s="96">
        <f t="shared" si="103"/>
        <v>6</v>
      </c>
      <c r="Q486" s="98">
        <f t="shared" si="104"/>
        <v>-6</v>
      </c>
      <c r="R486" s="97" t="b">
        <f t="shared" si="105"/>
        <v>0</v>
      </c>
      <c r="S486" s="99" t="str">
        <f t="shared" si="106"/>
        <v>GROWTH</v>
      </c>
      <c r="T486" s="68">
        <v>2</v>
      </c>
      <c r="U486" s="100" t="str">
        <f t="shared" si="107"/>
        <v>May</v>
      </c>
      <c r="V486" s="68">
        <f t="shared" si="108"/>
        <v>2</v>
      </c>
      <c r="W486" s="101">
        <f t="shared" si="109"/>
        <v>-2</v>
      </c>
      <c r="X486" s="102" t="b">
        <f t="shared" si="110"/>
        <v>0</v>
      </c>
      <c r="Y486" s="103" t="str">
        <f t="shared" si="111"/>
        <v>GROWTH</v>
      </c>
      <c r="Z486" s="74">
        <v>0</v>
      </c>
      <c r="AA486" s="69"/>
      <c r="AB486" s="69" t="s">
        <v>133</v>
      </c>
      <c r="AC486" s="69" t="s">
        <v>134</v>
      </c>
      <c r="AD486" s="3"/>
      <c r="AE486" s="118">
        <f>IFERROR(INDEX(Last6M_AvgSales_Ref!$B$2:$B$12659,MATCH(D486,Last6M_AvgSales_Ref!$A$2:$A$12659,0)),"")</f>
        <v>19.6666666666667</v>
      </c>
    </row>
    <row r="487" spans="1:31" ht="14.25" customHeight="1">
      <c r="A487" s="69" t="s">
        <v>134</v>
      </c>
      <c r="B487" s="71" t="s">
        <v>62</v>
      </c>
      <c r="C487" s="71" t="s">
        <v>1542</v>
      </c>
      <c r="D487" s="71">
        <v>1000000312</v>
      </c>
      <c r="E487" s="72" t="s">
        <v>1543</v>
      </c>
      <c r="F487" s="73">
        <v>40560</v>
      </c>
      <c r="G487" s="66" t="str">
        <f t="shared" si="98"/>
        <v>Targeted Dealer</v>
      </c>
      <c r="H487" s="66"/>
      <c r="I487" s="67">
        <v>80</v>
      </c>
      <c r="J487" s="67">
        <f t="shared" si="99"/>
        <v>80</v>
      </c>
      <c r="K487" s="68">
        <v>40</v>
      </c>
      <c r="L487" s="68">
        <f t="shared" si="100"/>
        <v>40</v>
      </c>
      <c r="M487" s="68">
        <f t="shared" si="101"/>
        <v>50</v>
      </c>
      <c r="N487" s="96">
        <v>40</v>
      </c>
      <c r="O487" s="97" t="str">
        <f t="shared" si="102"/>
        <v>June</v>
      </c>
      <c r="P487" s="96">
        <f t="shared" si="103"/>
        <v>40</v>
      </c>
      <c r="Q487" s="98">
        <f t="shared" si="104"/>
        <v>0</v>
      </c>
      <c r="R487" s="97" t="b">
        <f t="shared" si="105"/>
        <v>0</v>
      </c>
      <c r="S487" s="99" t="str">
        <f t="shared" si="106"/>
        <v>GROWTH</v>
      </c>
      <c r="T487" s="68">
        <v>51.5</v>
      </c>
      <c r="U487" s="100" t="str">
        <f t="shared" si="107"/>
        <v>May</v>
      </c>
      <c r="V487" s="68">
        <f t="shared" si="108"/>
        <v>51.5</v>
      </c>
      <c r="W487" s="101">
        <f t="shared" si="109"/>
        <v>-11.5</v>
      </c>
      <c r="X487" s="102" t="b">
        <f t="shared" si="110"/>
        <v>0</v>
      </c>
      <c r="Y487" s="103" t="str">
        <f t="shared" si="111"/>
        <v>GROWTH</v>
      </c>
      <c r="Z487" s="74">
        <v>0</v>
      </c>
      <c r="AA487" s="69"/>
      <c r="AB487" s="69" t="s">
        <v>133</v>
      </c>
      <c r="AC487" s="69" t="s">
        <v>134</v>
      </c>
      <c r="AD487" s="3"/>
      <c r="AE487" s="118">
        <f>IFERROR(INDEX(Last6M_AvgSales_Ref!$B$2:$B$12659,MATCH(D487,Last6M_AvgSales_Ref!$A$2:$A$12659,0)),"")</f>
        <v>40.75</v>
      </c>
    </row>
    <row r="488" spans="1:31" ht="14.25" customHeight="1">
      <c r="A488" s="69" t="s">
        <v>134</v>
      </c>
      <c r="B488" s="71" t="s">
        <v>62</v>
      </c>
      <c r="C488" s="71" t="s">
        <v>1544</v>
      </c>
      <c r="D488" s="71">
        <v>1000000359</v>
      </c>
      <c r="E488" s="72" t="s">
        <v>1545</v>
      </c>
      <c r="F488" s="73">
        <v>40740</v>
      </c>
      <c r="G488" s="66" t="str">
        <f t="shared" si="98"/>
        <v>Targeted Dealer</v>
      </c>
      <c r="H488" s="66"/>
      <c r="I488" s="67">
        <v>120</v>
      </c>
      <c r="J488" s="67">
        <f t="shared" si="99"/>
        <v>120</v>
      </c>
      <c r="K488" s="68">
        <v>78.5</v>
      </c>
      <c r="L488" s="68">
        <f t="shared" si="100"/>
        <v>41.5</v>
      </c>
      <c r="M488" s="68">
        <f t="shared" si="101"/>
        <v>65.416666666666671</v>
      </c>
      <c r="N488" s="96">
        <v>34</v>
      </c>
      <c r="O488" s="97" t="str">
        <f t="shared" si="102"/>
        <v>June</v>
      </c>
      <c r="P488" s="96">
        <f t="shared" si="103"/>
        <v>34</v>
      </c>
      <c r="Q488" s="98">
        <f t="shared" si="104"/>
        <v>44.5</v>
      </c>
      <c r="R488" s="97" t="b">
        <f t="shared" si="105"/>
        <v>0</v>
      </c>
      <c r="S488" s="99" t="str">
        <f t="shared" si="106"/>
        <v>GROWTH</v>
      </c>
      <c r="T488" s="68">
        <v>83.5</v>
      </c>
      <c r="U488" s="100" t="str">
        <f t="shared" si="107"/>
        <v>May</v>
      </c>
      <c r="V488" s="68">
        <f t="shared" si="108"/>
        <v>83.5</v>
      </c>
      <c r="W488" s="101">
        <f t="shared" si="109"/>
        <v>-5</v>
      </c>
      <c r="X488" s="102" t="b">
        <f t="shared" si="110"/>
        <v>0</v>
      </c>
      <c r="Y488" s="103" t="str">
        <f t="shared" si="111"/>
        <v>GROWTH</v>
      </c>
      <c r="Z488" s="74">
        <v>0</v>
      </c>
      <c r="AA488" s="69"/>
      <c r="AB488" s="69" t="s">
        <v>133</v>
      </c>
      <c r="AC488" s="69" t="s">
        <v>134</v>
      </c>
      <c r="AD488" s="3"/>
      <c r="AE488" s="118">
        <f>IFERROR(INDEX(Last6M_AvgSales_Ref!$B$2:$B$12659,MATCH(D488,Last6M_AvgSales_Ref!$A$2:$A$12659,0)),"")</f>
        <v>83.4166666666667</v>
      </c>
    </row>
    <row r="489" spans="1:31" ht="14.25" customHeight="1">
      <c r="A489" s="69" t="s">
        <v>134</v>
      </c>
      <c r="B489" s="71" t="s">
        <v>62</v>
      </c>
      <c r="C489" s="71" t="s">
        <v>1546</v>
      </c>
      <c r="D489" s="71">
        <v>1000000336</v>
      </c>
      <c r="E489" s="72" t="s">
        <v>1547</v>
      </c>
      <c r="F489" s="73">
        <v>41018</v>
      </c>
      <c r="G489" s="66" t="str">
        <f t="shared" si="98"/>
        <v>-</v>
      </c>
      <c r="H489" s="66"/>
      <c r="I489" s="67">
        <v>0</v>
      </c>
      <c r="J489" s="67">
        <f t="shared" si="99"/>
        <v>0</v>
      </c>
      <c r="K489" s="68">
        <v>3.5</v>
      </c>
      <c r="L489" s="68">
        <f t="shared" si="100"/>
        <v>-3.5</v>
      </c>
      <c r="M489" s="68" t="str">
        <f t="shared" si="101"/>
        <v>-</v>
      </c>
      <c r="N489" s="96">
        <v>3.5</v>
      </c>
      <c r="O489" s="97" t="str">
        <f t="shared" si="102"/>
        <v>June</v>
      </c>
      <c r="P489" s="96">
        <f t="shared" si="103"/>
        <v>3.5</v>
      </c>
      <c r="Q489" s="98">
        <f t="shared" si="104"/>
        <v>0</v>
      </c>
      <c r="R489" s="97" t="b">
        <f t="shared" si="105"/>
        <v>0</v>
      </c>
      <c r="S489" s="99" t="str">
        <f t="shared" si="106"/>
        <v>GROWTH</v>
      </c>
      <c r="T489" s="68">
        <v>0</v>
      </c>
      <c r="U489" s="100" t="str">
        <f t="shared" si="107"/>
        <v>May</v>
      </c>
      <c r="V489" s="68">
        <f t="shared" si="108"/>
        <v>0</v>
      </c>
      <c r="W489" s="101">
        <f t="shared" si="109"/>
        <v>3.5</v>
      </c>
      <c r="X489" s="102" t="b">
        <f t="shared" si="110"/>
        <v>0</v>
      </c>
      <c r="Y489" s="103" t="b">
        <f t="shared" si="111"/>
        <v>0</v>
      </c>
      <c r="Z489" s="74">
        <v>0</v>
      </c>
      <c r="AA489" s="69"/>
      <c r="AB489" s="69" t="s">
        <v>133</v>
      </c>
      <c r="AC489" s="69" t="s">
        <v>134</v>
      </c>
      <c r="AD489" s="3"/>
      <c r="AE489" s="118">
        <f>IFERROR(INDEX(Last6M_AvgSales_Ref!$B$2:$B$12659,MATCH(D489,Last6M_AvgSales_Ref!$A$2:$A$12659,0)),"")</f>
        <v>9.3333333333333304</v>
      </c>
    </row>
    <row r="490" spans="1:31" ht="14.25" customHeight="1">
      <c r="A490" s="69" t="s">
        <v>134</v>
      </c>
      <c r="B490" s="71" t="s">
        <v>62</v>
      </c>
      <c r="C490" s="71" t="s">
        <v>266</v>
      </c>
      <c r="D490" s="71">
        <v>1000000326</v>
      </c>
      <c r="E490" s="72" t="s">
        <v>267</v>
      </c>
      <c r="F490" s="73">
        <v>42032</v>
      </c>
      <c r="G490" s="66" t="str">
        <f t="shared" si="98"/>
        <v>-</v>
      </c>
      <c r="H490" s="66"/>
      <c r="I490" s="67">
        <v>0</v>
      </c>
      <c r="J490" s="67">
        <f t="shared" si="99"/>
        <v>0</v>
      </c>
      <c r="K490" s="68">
        <v>0</v>
      </c>
      <c r="L490" s="68">
        <f t="shared" si="100"/>
        <v>0</v>
      </c>
      <c r="M490" s="68" t="str">
        <f t="shared" si="101"/>
        <v>-</v>
      </c>
      <c r="N490" s="96">
        <v>0</v>
      </c>
      <c r="O490" s="97" t="str">
        <f t="shared" si="102"/>
        <v>June</v>
      </c>
      <c r="P490" s="96">
        <f t="shared" si="103"/>
        <v>0</v>
      </c>
      <c r="Q490" s="98">
        <f t="shared" si="104"/>
        <v>0</v>
      </c>
      <c r="R490" s="97" t="b">
        <f t="shared" si="105"/>
        <v>0</v>
      </c>
      <c r="S490" s="99" t="b">
        <f t="shared" si="106"/>
        <v>0</v>
      </c>
      <c r="T490" s="68">
        <v>0</v>
      </c>
      <c r="U490" s="100" t="str">
        <f t="shared" si="107"/>
        <v>May</v>
      </c>
      <c r="V490" s="68">
        <f t="shared" si="108"/>
        <v>0</v>
      </c>
      <c r="W490" s="101">
        <f t="shared" si="109"/>
        <v>0</v>
      </c>
      <c r="X490" s="102" t="b">
        <f t="shared" si="110"/>
        <v>0</v>
      </c>
      <c r="Y490" s="103" t="b">
        <f t="shared" si="111"/>
        <v>0</v>
      </c>
      <c r="Z490" s="74">
        <v>0</v>
      </c>
      <c r="AA490" s="69"/>
      <c r="AB490" s="69" t="s">
        <v>133</v>
      </c>
      <c r="AC490" s="69" t="s">
        <v>134</v>
      </c>
      <c r="AD490" s="3"/>
      <c r="AE490" s="118">
        <f>IFERROR(INDEX(Last6M_AvgSales_Ref!$B$2:$B$12659,MATCH(D490,Last6M_AvgSales_Ref!$A$2:$A$12659,0)),"")</f>
        <v>3.5</v>
      </c>
    </row>
    <row r="491" spans="1:31" ht="14.25" customHeight="1">
      <c r="A491" s="69" t="s">
        <v>134</v>
      </c>
      <c r="B491" s="71" t="s">
        <v>62</v>
      </c>
      <c r="C491" s="71" t="s">
        <v>1548</v>
      </c>
      <c r="D491" s="71">
        <v>1000000311</v>
      </c>
      <c r="E491" s="72" t="s">
        <v>1549</v>
      </c>
      <c r="F491" s="73">
        <v>42135</v>
      </c>
      <c r="G491" s="66" t="str">
        <f t="shared" si="98"/>
        <v>Targeted Dealer</v>
      </c>
      <c r="H491" s="66"/>
      <c r="I491" s="67">
        <v>1320</v>
      </c>
      <c r="J491" s="67">
        <f t="shared" si="99"/>
        <v>1320</v>
      </c>
      <c r="K491" s="68">
        <v>1029.25</v>
      </c>
      <c r="L491" s="68">
        <f t="shared" si="100"/>
        <v>290.75</v>
      </c>
      <c r="M491" s="68">
        <f t="shared" si="101"/>
        <v>77.973484848484858</v>
      </c>
      <c r="N491" s="96">
        <v>870.5</v>
      </c>
      <c r="O491" s="97" t="str">
        <f t="shared" si="102"/>
        <v>June</v>
      </c>
      <c r="P491" s="96">
        <f t="shared" si="103"/>
        <v>870.5</v>
      </c>
      <c r="Q491" s="98">
        <f t="shared" si="104"/>
        <v>158.75</v>
      </c>
      <c r="R491" s="97" t="b">
        <f t="shared" si="105"/>
        <v>0</v>
      </c>
      <c r="S491" s="99" t="str">
        <f t="shared" si="106"/>
        <v>GROWTH</v>
      </c>
      <c r="T491" s="68">
        <v>594.75</v>
      </c>
      <c r="U491" s="100" t="str">
        <f t="shared" si="107"/>
        <v>May</v>
      </c>
      <c r="V491" s="68">
        <f t="shared" si="108"/>
        <v>594.75</v>
      </c>
      <c r="W491" s="101">
        <f t="shared" si="109"/>
        <v>434.5</v>
      </c>
      <c r="X491" s="102" t="b">
        <f t="shared" si="110"/>
        <v>0</v>
      </c>
      <c r="Y491" s="103" t="str">
        <f t="shared" si="111"/>
        <v>GROWTH</v>
      </c>
      <c r="Z491" s="74">
        <v>0</v>
      </c>
      <c r="AA491" s="69"/>
      <c r="AB491" s="69" t="s">
        <v>133</v>
      </c>
      <c r="AC491" s="69" t="s">
        <v>134</v>
      </c>
      <c r="AD491" s="3"/>
      <c r="AE491" s="118">
        <f>IFERROR(INDEX(Last6M_AvgSales_Ref!$B$2:$B$12659,MATCH(D491,Last6M_AvgSales_Ref!$A$2:$A$12659,0)),"")</f>
        <v>786.58333333333303</v>
      </c>
    </row>
    <row r="492" spans="1:31" ht="14.25" customHeight="1">
      <c r="A492" s="69" t="s">
        <v>134</v>
      </c>
      <c r="B492" s="71" t="s">
        <v>62</v>
      </c>
      <c r="C492" s="71" t="s">
        <v>1550</v>
      </c>
      <c r="D492" s="71">
        <v>1000000313</v>
      </c>
      <c r="E492" s="72" t="s">
        <v>1551</v>
      </c>
      <c r="F492" s="73">
        <v>42759</v>
      </c>
      <c r="G492" s="66" t="str">
        <f t="shared" si="98"/>
        <v>Targeted Dealer</v>
      </c>
      <c r="H492" s="66"/>
      <c r="I492" s="67">
        <v>180</v>
      </c>
      <c r="J492" s="67">
        <f t="shared" si="99"/>
        <v>180</v>
      </c>
      <c r="K492" s="68">
        <v>111</v>
      </c>
      <c r="L492" s="68">
        <f t="shared" si="100"/>
        <v>69</v>
      </c>
      <c r="M492" s="68">
        <f t="shared" si="101"/>
        <v>61.666666666666664</v>
      </c>
      <c r="N492" s="96">
        <v>131.5</v>
      </c>
      <c r="O492" s="97" t="str">
        <f t="shared" si="102"/>
        <v>June</v>
      </c>
      <c r="P492" s="96">
        <f t="shared" si="103"/>
        <v>131.5</v>
      </c>
      <c r="Q492" s="98">
        <f t="shared" si="104"/>
        <v>-20.5</v>
      </c>
      <c r="R492" s="97" t="b">
        <f t="shared" si="105"/>
        <v>0</v>
      </c>
      <c r="S492" s="99" t="str">
        <f t="shared" si="106"/>
        <v>GROWTH</v>
      </c>
      <c r="T492" s="68">
        <v>87.25</v>
      </c>
      <c r="U492" s="100" t="str">
        <f t="shared" si="107"/>
        <v>May</v>
      </c>
      <c r="V492" s="68">
        <f t="shared" si="108"/>
        <v>87.25</v>
      </c>
      <c r="W492" s="101">
        <f t="shared" si="109"/>
        <v>23.75</v>
      </c>
      <c r="X492" s="102" t="b">
        <f t="shared" si="110"/>
        <v>0</v>
      </c>
      <c r="Y492" s="103" t="str">
        <f t="shared" si="111"/>
        <v>GROWTH</v>
      </c>
      <c r="Z492" s="74">
        <v>0</v>
      </c>
      <c r="AA492" s="69"/>
      <c r="AB492" s="69" t="s">
        <v>133</v>
      </c>
      <c r="AC492" s="69" t="s">
        <v>134</v>
      </c>
      <c r="AD492" s="3"/>
      <c r="AE492" s="118">
        <f>IFERROR(INDEX(Last6M_AvgSales_Ref!$B$2:$B$12659,MATCH(D492,Last6M_AvgSales_Ref!$A$2:$A$12659,0)),"")</f>
        <v>111</v>
      </c>
    </row>
    <row r="493" spans="1:31" ht="14.25" customHeight="1">
      <c r="A493" s="69" t="s">
        <v>134</v>
      </c>
      <c r="B493" s="71" t="s">
        <v>62</v>
      </c>
      <c r="C493" s="71" t="s">
        <v>1552</v>
      </c>
      <c r="D493" s="71">
        <v>1000000355</v>
      </c>
      <c r="E493" s="72" t="s">
        <v>1553</v>
      </c>
      <c r="F493" s="73">
        <v>42908</v>
      </c>
      <c r="G493" s="66" t="str">
        <f t="shared" si="98"/>
        <v>Targeted Dealer</v>
      </c>
      <c r="H493" s="66"/>
      <c r="I493" s="67">
        <v>240</v>
      </c>
      <c r="J493" s="67">
        <f t="shared" si="99"/>
        <v>240</v>
      </c>
      <c r="K493" s="68">
        <v>117</v>
      </c>
      <c r="L493" s="68">
        <f t="shared" si="100"/>
        <v>123</v>
      </c>
      <c r="M493" s="68">
        <f t="shared" si="101"/>
        <v>48.75</v>
      </c>
      <c r="N493" s="96">
        <v>98.5</v>
      </c>
      <c r="O493" s="97" t="str">
        <f t="shared" si="102"/>
        <v>June</v>
      </c>
      <c r="P493" s="96">
        <f t="shared" si="103"/>
        <v>98.5</v>
      </c>
      <c r="Q493" s="98">
        <f t="shared" si="104"/>
        <v>18.5</v>
      </c>
      <c r="R493" s="97" t="b">
        <f t="shared" si="105"/>
        <v>0</v>
      </c>
      <c r="S493" s="99" t="str">
        <f t="shared" si="106"/>
        <v>GROWTH</v>
      </c>
      <c r="T493" s="68">
        <v>44</v>
      </c>
      <c r="U493" s="100" t="str">
        <f t="shared" si="107"/>
        <v>May</v>
      </c>
      <c r="V493" s="68">
        <f t="shared" si="108"/>
        <v>44</v>
      </c>
      <c r="W493" s="101">
        <f t="shared" si="109"/>
        <v>73</v>
      </c>
      <c r="X493" s="102" t="b">
        <f t="shared" si="110"/>
        <v>0</v>
      </c>
      <c r="Y493" s="103" t="str">
        <f t="shared" si="111"/>
        <v>GROWTH</v>
      </c>
      <c r="Z493" s="74">
        <v>0</v>
      </c>
      <c r="AA493" s="69"/>
      <c r="AB493" s="69" t="s">
        <v>133</v>
      </c>
      <c r="AC493" s="69" t="s">
        <v>134</v>
      </c>
      <c r="AD493" s="3"/>
      <c r="AE493" s="118">
        <f>IFERROR(INDEX(Last6M_AvgSales_Ref!$B$2:$B$12659,MATCH(D493,Last6M_AvgSales_Ref!$A$2:$A$12659,0)),"")</f>
        <v>112.791666666667</v>
      </c>
    </row>
    <row r="494" spans="1:31" ht="14.25" customHeight="1">
      <c r="A494" s="69" t="s">
        <v>134</v>
      </c>
      <c r="B494" s="71" t="s">
        <v>62</v>
      </c>
      <c r="C494" s="71" t="s">
        <v>268</v>
      </c>
      <c r="D494" s="71">
        <v>1000000315</v>
      </c>
      <c r="E494" s="72" t="s">
        <v>269</v>
      </c>
      <c r="F494" s="73">
        <v>43112</v>
      </c>
      <c r="G494" s="66" t="str">
        <f t="shared" si="98"/>
        <v>Targeted Dealer</v>
      </c>
      <c r="H494" s="66"/>
      <c r="I494" s="67">
        <v>80</v>
      </c>
      <c r="J494" s="67">
        <f t="shared" si="99"/>
        <v>80</v>
      </c>
      <c r="K494" s="68">
        <v>45</v>
      </c>
      <c r="L494" s="68">
        <f t="shared" si="100"/>
        <v>35</v>
      </c>
      <c r="M494" s="68">
        <f t="shared" si="101"/>
        <v>56.25</v>
      </c>
      <c r="N494" s="96">
        <v>0</v>
      </c>
      <c r="O494" s="97" t="str">
        <f t="shared" si="102"/>
        <v>June</v>
      </c>
      <c r="P494" s="96">
        <f t="shared" si="103"/>
        <v>0</v>
      </c>
      <c r="Q494" s="98">
        <f t="shared" si="104"/>
        <v>45</v>
      </c>
      <c r="R494" s="97" t="b">
        <f t="shared" si="105"/>
        <v>0</v>
      </c>
      <c r="S494" s="99" t="b">
        <f t="shared" si="106"/>
        <v>0</v>
      </c>
      <c r="T494" s="68">
        <v>22</v>
      </c>
      <c r="U494" s="100" t="str">
        <f t="shared" si="107"/>
        <v>May</v>
      </c>
      <c r="V494" s="68">
        <f t="shared" si="108"/>
        <v>22</v>
      </c>
      <c r="W494" s="101">
        <f t="shared" si="109"/>
        <v>23</v>
      </c>
      <c r="X494" s="102" t="b">
        <f t="shared" si="110"/>
        <v>0</v>
      </c>
      <c r="Y494" s="103" t="str">
        <f t="shared" si="111"/>
        <v>GROWTH</v>
      </c>
      <c r="Z494" s="74">
        <v>0</v>
      </c>
      <c r="AA494" s="69"/>
      <c r="AB494" s="69" t="s">
        <v>133</v>
      </c>
      <c r="AC494" s="69" t="s">
        <v>134</v>
      </c>
      <c r="AD494" s="3"/>
      <c r="AE494" s="118">
        <f>IFERROR(INDEX(Last6M_AvgSales_Ref!$B$2:$B$12659,MATCH(D494,Last6M_AvgSales_Ref!$A$2:$A$12659,0)),"")</f>
        <v>34.5</v>
      </c>
    </row>
    <row r="495" spans="1:31" ht="14.25" customHeight="1">
      <c r="A495" s="69" t="s">
        <v>134</v>
      </c>
      <c r="B495" s="71" t="s">
        <v>62</v>
      </c>
      <c r="C495" s="71" t="s">
        <v>1554</v>
      </c>
      <c r="D495" s="71">
        <v>1000000346</v>
      </c>
      <c r="E495" s="72" t="s">
        <v>1555</v>
      </c>
      <c r="F495" s="73">
        <v>43237</v>
      </c>
      <c r="G495" s="66" t="str">
        <f t="shared" si="98"/>
        <v>Targeted Dealer</v>
      </c>
      <c r="H495" s="66"/>
      <c r="I495" s="67">
        <v>20</v>
      </c>
      <c r="J495" s="67">
        <f t="shared" si="99"/>
        <v>20</v>
      </c>
      <c r="K495" s="68">
        <v>7</v>
      </c>
      <c r="L495" s="68">
        <f t="shared" si="100"/>
        <v>13</v>
      </c>
      <c r="M495" s="68">
        <f t="shared" si="101"/>
        <v>35</v>
      </c>
      <c r="N495" s="96">
        <v>28</v>
      </c>
      <c r="O495" s="97" t="str">
        <f t="shared" si="102"/>
        <v>June</v>
      </c>
      <c r="P495" s="96">
        <f t="shared" si="103"/>
        <v>28</v>
      </c>
      <c r="Q495" s="98">
        <f t="shared" si="104"/>
        <v>-21</v>
      </c>
      <c r="R495" s="97" t="b">
        <f t="shared" si="105"/>
        <v>0</v>
      </c>
      <c r="S495" s="99" t="str">
        <f t="shared" si="106"/>
        <v>GROWTH</v>
      </c>
      <c r="T495" s="68">
        <v>3.5</v>
      </c>
      <c r="U495" s="100" t="str">
        <f t="shared" si="107"/>
        <v>May</v>
      </c>
      <c r="V495" s="68">
        <f t="shared" si="108"/>
        <v>3.5</v>
      </c>
      <c r="W495" s="101">
        <f t="shared" si="109"/>
        <v>3.5</v>
      </c>
      <c r="X495" s="102" t="b">
        <f t="shared" si="110"/>
        <v>0</v>
      </c>
      <c r="Y495" s="103" t="str">
        <f t="shared" si="111"/>
        <v>GROWTH</v>
      </c>
      <c r="Z495" s="74">
        <v>0</v>
      </c>
      <c r="AA495" s="69"/>
      <c r="AB495" s="69" t="s">
        <v>133</v>
      </c>
      <c r="AC495" s="69" t="s">
        <v>134</v>
      </c>
      <c r="AD495" s="3"/>
      <c r="AE495" s="118">
        <f>IFERROR(INDEX(Last6M_AvgSales_Ref!$B$2:$B$12659,MATCH(D495,Last6M_AvgSales_Ref!$A$2:$A$12659,0)),"")</f>
        <v>15.4166666666667</v>
      </c>
    </row>
    <row r="496" spans="1:31" ht="14.25" customHeight="1">
      <c r="A496" s="69" t="s">
        <v>134</v>
      </c>
      <c r="B496" s="71" t="s">
        <v>62</v>
      </c>
      <c r="C496" s="71" t="s">
        <v>272</v>
      </c>
      <c r="D496" s="71">
        <v>1000000365</v>
      </c>
      <c r="E496" s="72" t="s">
        <v>273</v>
      </c>
      <c r="F496" s="73">
        <v>43256</v>
      </c>
      <c r="G496" s="66" t="str">
        <f t="shared" si="98"/>
        <v>Targeted Dealer</v>
      </c>
      <c r="H496" s="66"/>
      <c r="I496" s="67">
        <v>100</v>
      </c>
      <c r="J496" s="67">
        <f t="shared" si="99"/>
        <v>100</v>
      </c>
      <c r="K496" s="68">
        <v>111.5</v>
      </c>
      <c r="L496" s="68">
        <f t="shared" si="100"/>
        <v>-11.5</v>
      </c>
      <c r="M496" s="68">
        <f t="shared" si="101"/>
        <v>111.5</v>
      </c>
      <c r="N496" s="96">
        <v>63</v>
      </c>
      <c r="O496" s="97" t="str">
        <f t="shared" si="102"/>
        <v>June</v>
      </c>
      <c r="P496" s="96">
        <f t="shared" si="103"/>
        <v>63</v>
      </c>
      <c r="Q496" s="98">
        <f t="shared" si="104"/>
        <v>48.5</v>
      </c>
      <c r="R496" s="97" t="b">
        <f t="shared" si="105"/>
        <v>0</v>
      </c>
      <c r="S496" s="99" t="str">
        <f t="shared" si="106"/>
        <v>GROWTH</v>
      </c>
      <c r="T496" s="68">
        <v>3.5</v>
      </c>
      <c r="U496" s="100" t="str">
        <f t="shared" si="107"/>
        <v>May</v>
      </c>
      <c r="V496" s="68">
        <f t="shared" si="108"/>
        <v>3.5</v>
      </c>
      <c r="W496" s="101">
        <f t="shared" si="109"/>
        <v>108</v>
      </c>
      <c r="X496" s="102" t="b">
        <f t="shared" si="110"/>
        <v>0</v>
      </c>
      <c r="Y496" s="103" t="str">
        <f t="shared" si="111"/>
        <v>GROWTH</v>
      </c>
      <c r="Z496" s="74">
        <v>0</v>
      </c>
      <c r="AA496" s="69"/>
      <c r="AB496" s="69" t="s">
        <v>133</v>
      </c>
      <c r="AC496" s="69" t="s">
        <v>134</v>
      </c>
      <c r="AD496" s="3"/>
      <c r="AE496" s="118">
        <f>IFERROR(INDEX(Last6M_AvgSales_Ref!$B$2:$B$12659,MATCH(D496,Last6M_AvgSales_Ref!$A$2:$A$12659,0)),"")</f>
        <v>6.5833333333333304</v>
      </c>
    </row>
    <row r="497" spans="1:31" ht="14.25" customHeight="1">
      <c r="A497" s="69" t="s">
        <v>134</v>
      </c>
      <c r="B497" s="71" t="s">
        <v>62</v>
      </c>
      <c r="C497" s="71" t="s">
        <v>1556</v>
      </c>
      <c r="D497" s="71">
        <v>1000000331</v>
      </c>
      <c r="E497" s="72" t="s">
        <v>1557</v>
      </c>
      <c r="F497" s="73">
        <v>43333</v>
      </c>
      <c r="G497" s="66" t="str">
        <f t="shared" si="98"/>
        <v>Targeted Dealer</v>
      </c>
      <c r="H497" s="66"/>
      <c r="I497" s="67">
        <v>40</v>
      </c>
      <c r="J497" s="67">
        <f t="shared" si="99"/>
        <v>40</v>
      </c>
      <c r="K497" s="68">
        <v>28</v>
      </c>
      <c r="L497" s="68">
        <f t="shared" si="100"/>
        <v>12</v>
      </c>
      <c r="M497" s="68">
        <f t="shared" si="101"/>
        <v>70</v>
      </c>
      <c r="N497" s="96">
        <v>36</v>
      </c>
      <c r="O497" s="97" t="str">
        <f t="shared" si="102"/>
        <v>June</v>
      </c>
      <c r="P497" s="96">
        <f t="shared" si="103"/>
        <v>36</v>
      </c>
      <c r="Q497" s="98">
        <f t="shared" si="104"/>
        <v>-8</v>
      </c>
      <c r="R497" s="97" t="b">
        <f t="shared" si="105"/>
        <v>0</v>
      </c>
      <c r="S497" s="99" t="str">
        <f t="shared" si="106"/>
        <v>GROWTH</v>
      </c>
      <c r="T497" s="68">
        <v>35</v>
      </c>
      <c r="U497" s="100" t="str">
        <f t="shared" si="107"/>
        <v>May</v>
      </c>
      <c r="V497" s="68">
        <f t="shared" si="108"/>
        <v>35</v>
      </c>
      <c r="W497" s="101">
        <f t="shared" si="109"/>
        <v>-7</v>
      </c>
      <c r="X497" s="102" t="b">
        <f t="shared" si="110"/>
        <v>0</v>
      </c>
      <c r="Y497" s="103" t="str">
        <f t="shared" si="111"/>
        <v>GROWTH</v>
      </c>
      <c r="Z497" s="74">
        <v>0</v>
      </c>
      <c r="AA497" s="69"/>
      <c r="AB497" s="69" t="s">
        <v>133</v>
      </c>
      <c r="AC497" s="69" t="s">
        <v>134</v>
      </c>
      <c r="AD497" s="3"/>
      <c r="AE497" s="118">
        <f>IFERROR(INDEX(Last6M_AvgSales_Ref!$B$2:$B$12659,MATCH(D497,Last6M_AvgSales_Ref!$A$2:$A$12659,0)),"")</f>
        <v>22.3333333333333</v>
      </c>
    </row>
    <row r="498" spans="1:31" ht="14.25" customHeight="1">
      <c r="A498" s="69" t="s">
        <v>134</v>
      </c>
      <c r="B498" s="71" t="s">
        <v>62</v>
      </c>
      <c r="C498" s="71" t="s">
        <v>1558</v>
      </c>
      <c r="D498" s="71">
        <v>1000000338</v>
      </c>
      <c r="E498" s="72" t="s">
        <v>1559</v>
      </c>
      <c r="F498" s="73">
        <v>43556</v>
      </c>
      <c r="G498" s="66" t="str">
        <f t="shared" si="98"/>
        <v>Targeted Dealer</v>
      </c>
      <c r="H498" s="66"/>
      <c r="I498" s="67">
        <v>860</v>
      </c>
      <c r="J498" s="67">
        <f t="shared" si="99"/>
        <v>860</v>
      </c>
      <c r="K498" s="68">
        <v>512.5</v>
      </c>
      <c r="L498" s="68">
        <f t="shared" si="100"/>
        <v>347.5</v>
      </c>
      <c r="M498" s="68">
        <f t="shared" si="101"/>
        <v>59.593023255813954</v>
      </c>
      <c r="N498" s="96">
        <v>504.5</v>
      </c>
      <c r="O498" s="97" t="str">
        <f t="shared" si="102"/>
        <v>June</v>
      </c>
      <c r="P498" s="96">
        <f t="shared" si="103"/>
        <v>504.5</v>
      </c>
      <c r="Q498" s="98">
        <f t="shared" si="104"/>
        <v>8</v>
      </c>
      <c r="R498" s="97" t="b">
        <f t="shared" si="105"/>
        <v>0</v>
      </c>
      <c r="S498" s="99" t="str">
        <f t="shared" si="106"/>
        <v>GROWTH</v>
      </c>
      <c r="T498" s="68">
        <v>408</v>
      </c>
      <c r="U498" s="100" t="str">
        <f t="shared" si="107"/>
        <v>May</v>
      </c>
      <c r="V498" s="68">
        <f t="shared" si="108"/>
        <v>408</v>
      </c>
      <c r="W498" s="101">
        <f t="shared" si="109"/>
        <v>104.5</v>
      </c>
      <c r="X498" s="102" t="b">
        <f t="shared" si="110"/>
        <v>0</v>
      </c>
      <c r="Y498" s="103" t="str">
        <f t="shared" si="111"/>
        <v>GROWTH</v>
      </c>
      <c r="Z498" s="74">
        <v>0</v>
      </c>
      <c r="AA498" s="69"/>
      <c r="AB498" s="69" t="s">
        <v>133</v>
      </c>
      <c r="AC498" s="69" t="s">
        <v>134</v>
      </c>
      <c r="AD498" s="3"/>
      <c r="AE498" s="118">
        <f>IFERROR(INDEX(Last6M_AvgSales_Ref!$B$2:$B$12659,MATCH(D498,Last6M_AvgSales_Ref!$A$2:$A$12659,0)),"")</f>
        <v>555.875</v>
      </c>
    </row>
    <row r="499" spans="1:31" ht="14.25" customHeight="1">
      <c r="A499" s="69" t="s">
        <v>134</v>
      </c>
      <c r="B499" s="71" t="s">
        <v>62</v>
      </c>
      <c r="C499" s="71" t="s">
        <v>1560</v>
      </c>
      <c r="D499" s="71">
        <v>1000000843</v>
      </c>
      <c r="E499" s="72" t="s">
        <v>1561</v>
      </c>
      <c r="F499" s="73">
        <v>43586</v>
      </c>
      <c r="G499" s="66" t="str">
        <f t="shared" si="98"/>
        <v>Targeted Dealer</v>
      </c>
      <c r="H499" s="66"/>
      <c r="I499" s="67">
        <v>1200</v>
      </c>
      <c r="J499" s="67">
        <f t="shared" si="99"/>
        <v>1200</v>
      </c>
      <c r="K499" s="68">
        <v>791</v>
      </c>
      <c r="L499" s="68">
        <f t="shared" si="100"/>
        <v>409</v>
      </c>
      <c r="M499" s="68">
        <f t="shared" si="101"/>
        <v>65.916666666666671</v>
      </c>
      <c r="N499" s="96">
        <v>576.5</v>
      </c>
      <c r="O499" s="97" t="str">
        <f t="shared" si="102"/>
        <v>June</v>
      </c>
      <c r="P499" s="96">
        <f t="shared" si="103"/>
        <v>576.5</v>
      </c>
      <c r="Q499" s="98">
        <f t="shared" si="104"/>
        <v>214.5</v>
      </c>
      <c r="R499" s="97" t="b">
        <f t="shared" si="105"/>
        <v>0</v>
      </c>
      <c r="S499" s="99" t="str">
        <f t="shared" si="106"/>
        <v>GROWTH</v>
      </c>
      <c r="T499" s="68">
        <v>513.6</v>
      </c>
      <c r="U499" s="100" t="str">
        <f t="shared" si="107"/>
        <v>May</v>
      </c>
      <c r="V499" s="68">
        <f t="shared" si="108"/>
        <v>513.6</v>
      </c>
      <c r="W499" s="101">
        <f t="shared" si="109"/>
        <v>277.39999999999998</v>
      </c>
      <c r="X499" s="102" t="b">
        <f t="shared" si="110"/>
        <v>0</v>
      </c>
      <c r="Y499" s="103" t="str">
        <f t="shared" si="111"/>
        <v>GROWTH</v>
      </c>
      <c r="Z499" s="74">
        <v>0</v>
      </c>
      <c r="AA499" s="69"/>
      <c r="AB499" s="69" t="s">
        <v>133</v>
      </c>
      <c r="AC499" s="69" t="s">
        <v>134</v>
      </c>
      <c r="AD499" s="3"/>
      <c r="AE499" s="118">
        <f>IFERROR(INDEX(Last6M_AvgSales_Ref!$B$2:$B$12659,MATCH(D499,Last6M_AvgSales_Ref!$A$2:$A$12659,0)),"")</f>
        <v>1047.5250000000001</v>
      </c>
    </row>
    <row r="500" spans="1:31" ht="14.25" customHeight="1">
      <c r="A500" s="69" t="s">
        <v>134</v>
      </c>
      <c r="B500" s="71" t="s">
        <v>62</v>
      </c>
      <c r="C500" s="71" t="s">
        <v>1562</v>
      </c>
      <c r="D500" s="71">
        <v>1000000333</v>
      </c>
      <c r="E500" s="72" t="s">
        <v>1563</v>
      </c>
      <c r="F500" s="73">
        <v>43654</v>
      </c>
      <c r="G500" s="66" t="str">
        <f t="shared" si="98"/>
        <v>Targeted Dealer</v>
      </c>
      <c r="H500" s="66"/>
      <c r="I500" s="67">
        <v>280</v>
      </c>
      <c r="J500" s="67">
        <f t="shared" si="99"/>
        <v>280</v>
      </c>
      <c r="K500" s="68">
        <v>140.5</v>
      </c>
      <c r="L500" s="68">
        <f t="shared" si="100"/>
        <v>139.5</v>
      </c>
      <c r="M500" s="68">
        <f t="shared" si="101"/>
        <v>50.178571428571431</v>
      </c>
      <c r="N500" s="96">
        <v>160</v>
      </c>
      <c r="O500" s="97" t="str">
        <f t="shared" si="102"/>
        <v>June</v>
      </c>
      <c r="P500" s="96">
        <f t="shared" si="103"/>
        <v>160</v>
      </c>
      <c r="Q500" s="98">
        <f t="shared" si="104"/>
        <v>-19.5</v>
      </c>
      <c r="R500" s="97" t="b">
        <f t="shared" si="105"/>
        <v>0</v>
      </c>
      <c r="S500" s="99" t="str">
        <f t="shared" si="106"/>
        <v>GROWTH</v>
      </c>
      <c r="T500" s="68">
        <v>158</v>
      </c>
      <c r="U500" s="100" t="str">
        <f t="shared" si="107"/>
        <v>May</v>
      </c>
      <c r="V500" s="68">
        <f t="shared" si="108"/>
        <v>158</v>
      </c>
      <c r="W500" s="101">
        <f t="shared" si="109"/>
        <v>-17.5</v>
      </c>
      <c r="X500" s="102" t="b">
        <f t="shared" si="110"/>
        <v>0</v>
      </c>
      <c r="Y500" s="103" t="str">
        <f t="shared" si="111"/>
        <v>GROWTH</v>
      </c>
      <c r="Z500" s="74">
        <v>0</v>
      </c>
      <c r="AA500" s="69"/>
      <c r="AB500" s="69" t="s">
        <v>133</v>
      </c>
      <c r="AC500" s="69" t="s">
        <v>134</v>
      </c>
      <c r="AD500" s="3"/>
      <c r="AE500" s="118">
        <f>IFERROR(INDEX(Last6M_AvgSales_Ref!$B$2:$B$12659,MATCH(D500,Last6M_AvgSales_Ref!$A$2:$A$12659,0)),"")</f>
        <v>198.666666666667</v>
      </c>
    </row>
    <row r="501" spans="1:31" ht="14.25" customHeight="1">
      <c r="A501" s="69" t="s">
        <v>134</v>
      </c>
      <c r="B501" s="71" t="s">
        <v>62</v>
      </c>
      <c r="C501" s="71" t="s">
        <v>1564</v>
      </c>
      <c r="D501" s="71">
        <v>1000000332</v>
      </c>
      <c r="E501" s="72" t="s">
        <v>1565</v>
      </c>
      <c r="F501" s="73">
        <v>44271</v>
      </c>
      <c r="G501" s="66" t="str">
        <f t="shared" si="98"/>
        <v>Targeted Dealer</v>
      </c>
      <c r="H501" s="66"/>
      <c r="I501" s="67">
        <v>200</v>
      </c>
      <c r="J501" s="67">
        <f t="shared" si="99"/>
        <v>200</v>
      </c>
      <c r="K501" s="68">
        <v>110</v>
      </c>
      <c r="L501" s="68">
        <f t="shared" si="100"/>
        <v>90</v>
      </c>
      <c r="M501" s="68">
        <f t="shared" si="101"/>
        <v>55</v>
      </c>
      <c r="N501" s="96">
        <v>112.5</v>
      </c>
      <c r="O501" s="97" t="str">
        <f t="shared" si="102"/>
        <v>June</v>
      </c>
      <c r="P501" s="96">
        <f t="shared" si="103"/>
        <v>112.5</v>
      </c>
      <c r="Q501" s="98">
        <f t="shared" si="104"/>
        <v>-2.5</v>
      </c>
      <c r="R501" s="97" t="b">
        <f t="shared" si="105"/>
        <v>0</v>
      </c>
      <c r="S501" s="99" t="str">
        <f t="shared" si="106"/>
        <v>GROWTH</v>
      </c>
      <c r="T501" s="68">
        <v>85.5</v>
      </c>
      <c r="U501" s="100" t="str">
        <f t="shared" si="107"/>
        <v>May</v>
      </c>
      <c r="V501" s="68">
        <f t="shared" si="108"/>
        <v>85.5</v>
      </c>
      <c r="W501" s="101">
        <f t="shared" si="109"/>
        <v>24.5</v>
      </c>
      <c r="X501" s="102" t="b">
        <f t="shared" si="110"/>
        <v>0</v>
      </c>
      <c r="Y501" s="103" t="str">
        <f t="shared" si="111"/>
        <v>GROWTH</v>
      </c>
      <c r="Z501" s="74">
        <v>0</v>
      </c>
      <c r="AA501" s="69"/>
      <c r="AB501" s="69" t="s">
        <v>133</v>
      </c>
      <c r="AC501" s="69" t="s">
        <v>134</v>
      </c>
      <c r="AD501" s="3"/>
      <c r="AE501" s="118">
        <f>IFERROR(INDEX(Last6M_AvgSales_Ref!$B$2:$B$12659,MATCH(D501,Last6M_AvgSales_Ref!$A$2:$A$12659,0)),"")</f>
        <v>132.25</v>
      </c>
    </row>
    <row r="502" spans="1:31" ht="14.25" customHeight="1">
      <c r="A502" s="69" t="s">
        <v>134</v>
      </c>
      <c r="B502" s="71" t="s">
        <v>62</v>
      </c>
      <c r="C502" s="71" t="s">
        <v>1566</v>
      </c>
      <c r="D502" s="71">
        <v>1000000842</v>
      </c>
      <c r="E502" s="72" t="s">
        <v>1567</v>
      </c>
      <c r="F502" s="73">
        <v>44419</v>
      </c>
      <c r="G502" s="66" t="str">
        <f t="shared" si="98"/>
        <v>Targeted Dealer</v>
      </c>
      <c r="H502" s="66"/>
      <c r="I502" s="67">
        <v>220</v>
      </c>
      <c r="J502" s="67">
        <f t="shared" si="99"/>
        <v>220</v>
      </c>
      <c r="K502" s="68">
        <v>122.5</v>
      </c>
      <c r="L502" s="68">
        <f t="shared" si="100"/>
        <v>97.5</v>
      </c>
      <c r="M502" s="68">
        <f t="shared" si="101"/>
        <v>55.68181818181818</v>
      </c>
      <c r="N502" s="96">
        <v>145.5</v>
      </c>
      <c r="O502" s="97" t="str">
        <f t="shared" si="102"/>
        <v>June</v>
      </c>
      <c r="P502" s="96">
        <f t="shared" si="103"/>
        <v>145.5</v>
      </c>
      <c r="Q502" s="98">
        <f t="shared" si="104"/>
        <v>-23</v>
      </c>
      <c r="R502" s="97" t="b">
        <f t="shared" si="105"/>
        <v>0</v>
      </c>
      <c r="S502" s="99" t="str">
        <f t="shared" si="106"/>
        <v>GROWTH</v>
      </c>
      <c r="T502" s="68">
        <v>93.5</v>
      </c>
      <c r="U502" s="100" t="str">
        <f t="shared" si="107"/>
        <v>May</v>
      </c>
      <c r="V502" s="68">
        <f t="shared" si="108"/>
        <v>93.5</v>
      </c>
      <c r="W502" s="101">
        <f t="shared" si="109"/>
        <v>29</v>
      </c>
      <c r="X502" s="102" t="b">
        <f t="shared" si="110"/>
        <v>0</v>
      </c>
      <c r="Y502" s="103" t="str">
        <f t="shared" si="111"/>
        <v>GROWTH</v>
      </c>
      <c r="Z502" s="74">
        <v>0</v>
      </c>
      <c r="AA502" s="69"/>
      <c r="AB502" s="69" t="s">
        <v>133</v>
      </c>
      <c r="AC502" s="69" t="s">
        <v>134</v>
      </c>
      <c r="AD502" s="3"/>
      <c r="AE502" s="118">
        <f>IFERROR(INDEX(Last6M_AvgSales_Ref!$B$2:$B$12659,MATCH(D502,Last6M_AvgSales_Ref!$A$2:$A$12659,0)),"")</f>
        <v>131</v>
      </c>
    </row>
    <row r="503" spans="1:31" ht="14.25" customHeight="1">
      <c r="A503" s="69" t="s">
        <v>134</v>
      </c>
      <c r="B503" s="71" t="s">
        <v>62</v>
      </c>
      <c r="C503" s="71" t="s">
        <v>1568</v>
      </c>
      <c r="D503" s="71">
        <v>1000002847</v>
      </c>
      <c r="E503" s="72" t="s">
        <v>1569</v>
      </c>
      <c r="F503" s="73">
        <v>44772</v>
      </c>
      <c r="G503" s="66" t="str">
        <f t="shared" si="98"/>
        <v>Targeted Dealer</v>
      </c>
      <c r="H503" s="66"/>
      <c r="I503" s="67">
        <v>1840</v>
      </c>
      <c r="J503" s="67">
        <f t="shared" si="99"/>
        <v>1840</v>
      </c>
      <c r="K503" s="68">
        <v>1554.25</v>
      </c>
      <c r="L503" s="68">
        <f t="shared" si="100"/>
        <v>285.75</v>
      </c>
      <c r="M503" s="68">
        <f t="shared" si="101"/>
        <v>84.470108695652186</v>
      </c>
      <c r="N503" s="96">
        <v>1065.3499999999999</v>
      </c>
      <c r="O503" s="97" t="str">
        <f t="shared" si="102"/>
        <v>June</v>
      </c>
      <c r="P503" s="96">
        <f t="shared" si="103"/>
        <v>1065.3499999999999</v>
      </c>
      <c r="Q503" s="98">
        <f t="shared" si="104"/>
        <v>488.90000000000009</v>
      </c>
      <c r="R503" s="97" t="b">
        <f t="shared" si="105"/>
        <v>0</v>
      </c>
      <c r="S503" s="99" t="str">
        <f t="shared" si="106"/>
        <v>GROWTH</v>
      </c>
      <c r="T503" s="68">
        <v>830</v>
      </c>
      <c r="U503" s="100" t="str">
        <f t="shared" si="107"/>
        <v>May</v>
      </c>
      <c r="V503" s="68">
        <f t="shared" si="108"/>
        <v>830</v>
      </c>
      <c r="W503" s="101">
        <f t="shared" si="109"/>
        <v>724.25</v>
      </c>
      <c r="X503" s="102" t="b">
        <f t="shared" si="110"/>
        <v>0</v>
      </c>
      <c r="Y503" s="103" t="str">
        <f t="shared" si="111"/>
        <v>GROWTH</v>
      </c>
      <c r="Z503" s="74">
        <v>0</v>
      </c>
      <c r="AA503" s="69"/>
      <c r="AB503" s="69" t="s">
        <v>133</v>
      </c>
      <c r="AC503" s="69" t="s">
        <v>134</v>
      </c>
      <c r="AD503" s="3"/>
      <c r="AE503" s="118">
        <f>IFERROR(INDEX(Last6M_AvgSales_Ref!$B$2:$B$12659,MATCH(D503,Last6M_AvgSales_Ref!$A$2:$A$12659,0)),"")</f>
        <v>1219.3916666666701</v>
      </c>
    </row>
    <row r="504" spans="1:31" ht="14.25" customHeight="1">
      <c r="A504" s="69" t="s">
        <v>134</v>
      </c>
      <c r="B504" s="71" t="s">
        <v>62</v>
      </c>
      <c r="C504" s="71" t="s">
        <v>1570</v>
      </c>
      <c r="D504" s="71">
        <v>1000002990</v>
      </c>
      <c r="E504" s="71" t="s">
        <v>1571</v>
      </c>
      <c r="F504" s="73">
        <v>44832</v>
      </c>
      <c r="G504" s="66" t="str">
        <f t="shared" si="98"/>
        <v>Targeted Dealer</v>
      </c>
      <c r="H504" s="66"/>
      <c r="I504" s="67">
        <v>100</v>
      </c>
      <c r="J504" s="67">
        <f t="shared" si="99"/>
        <v>100</v>
      </c>
      <c r="K504" s="68">
        <v>94.5</v>
      </c>
      <c r="L504" s="68">
        <f t="shared" si="100"/>
        <v>5.5</v>
      </c>
      <c r="M504" s="68">
        <f t="shared" si="101"/>
        <v>94.5</v>
      </c>
      <c r="N504" s="96">
        <v>94.5</v>
      </c>
      <c r="O504" s="97" t="str">
        <f t="shared" si="102"/>
        <v>June</v>
      </c>
      <c r="P504" s="96">
        <f t="shared" si="103"/>
        <v>94.5</v>
      </c>
      <c r="Q504" s="98">
        <f t="shared" si="104"/>
        <v>0</v>
      </c>
      <c r="R504" s="97" t="b">
        <f t="shared" si="105"/>
        <v>0</v>
      </c>
      <c r="S504" s="99" t="str">
        <f t="shared" si="106"/>
        <v>GROWTH</v>
      </c>
      <c r="T504" s="68">
        <v>27.5</v>
      </c>
      <c r="U504" s="100" t="str">
        <f t="shared" si="107"/>
        <v>May</v>
      </c>
      <c r="V504" s="68">
        <f t="shared" si="108"/>
        <v>27.5</v>
      </c>
      <c r="W504" s="101">
        <f t="shared" si="109"/>
        <v>67</v>
      </c>
      <c r="X504" s="102" t="b">
        <f t="shared" si="110"/>
        <v>0</v>
      </c>
      <c r="Y504" s="103" t="str">
        <f t="shared" si="111"/>
        <v>GROWTH</v>
      </c>
      <c r="Z504" s="74">
        <v>0</v>
      </c>
      <c r="AA504" s="69"/>
      <c r="AB504" s="69" t="s">
        <v>133</v>
      </c>
      <c r="AC504" s="69" t="s">
        <v>134</v>
      </c>
      <c r="AD504" s="3"/>
      <c r="AE504" s="118">
        <f>IFERROR(INDEX(Last6M_AvgSales_Ref!$B$2:$B$12659,MATCH(D504,Last6M_AvgSales_Ref!$A$2:$A$12659,0)),"")</f>
        <v>47.3333333333333</v>
      </c>
    </row>
    <row r="505" spans="1:31" ht="14.25" customHeight="1">
      <c r="A505" s="69" t="s">
        <v>134</v>
      </c>
      <c r="B505" s="71" t="s">
        <v>62</v>
      </c>
      <c r="C505" s="71" t="s">
        <v>1572</v>
      </c>
      <c r="D505" s="71">
        <v>1000003250</v>
      </c>
      <c r="E505" s="71" t="s">
        <v>1573</v>
      </c>
      <c r="F505" s="73">
        <v>44945</v>
      </c>
      <c r="G505" s="66" t="str">
        <f t="shared" si="98"/>
        <v>Targeted Dealer</v>
      </c>
      <c r="H505" s="66"/>
      <c r="I505" s="67">
        <v>80</v>
      </c>
      <c r="J505" s="67">
        <f t="shared" si="99"/>
        <v>80</v>
      </c>
      <c r="K505" s="68">
        <v>27</v>
      </c>
      <c r="L505" s="68">
        <f t="shared" si="100"/>
        <v>53</v>
      </c>
      <c r="M505" s="68">
        <f t="shared" si="101"/>
        <v>33.75</v>
      </c>
      <c r="N505" s="96">
        <v>3.5</v>
      </c>
      <c r="O505" s="97" t="str">
        <f t="shared" si="102"/>
        <v>June</v>
      </c>
      <c r="P505" s="96">
        <f t="shared" si="103"/>
        <v>3.5</v>
      </c>
      <c r="Q505" s="98">
        <f t="shared" si="104"/>
        <v>23.5</v>
      </c>
      <c r="R505" s="97" t="b">
        <f t="shared" si="105"/>
        <v>0</v>
      </c>
      <c r="S505" s="99" t="str">
        <f t="shared" si="106"/>
        <v>GROWTH</v>
      </c>
      <c r="T505" s="68">
        <v>13</v>
      </c>
      <c r="U505" s="100" t="str">
        <f t="shared" si="107"/>
        <v>May</v>
      </c>
      <c r="V505" s="68">
        <f t="shared" si="108"/>
        <v>13</v>
      </c>
      <c r="W505" s="101">
        <f t="shared" si="109"/>
        <v>14</v>
      </c>
      <c r="X505" s="102" t="b">
        <f t="shared" si="110"/>
        <v>0</v>
      </c>
      <c r="Y505" s="103" t="str">
        <f t="shared" si="111"/>
        <v>GROWTH</v>
      </c>
      <c r="Z505" s="74">
        <v>0</v>
      </c>
      <c r="AA505" s="69"/>
      <c r="AB505" s="69" t="s">
        <v>133</v>
      </c>
      <c r="AC505" s="69" t="s">
        <v>134</v>
      </c>
      <c r="AD505" s="3"/>
      <c r="AE505" s="118">
        <f>IFERROR(INDEX(Last6M_AvgSales_Ref!$B$2:$B$12659,MATCH(D505,Last6M_AvgSales_Ref!$A$2:$A$12659,0)),"")</f>
        <v>7.25</v>
      </c>
    </row>
    <row r="506" spans="1:31" ht="14.25" customHeight="1">
      <c r="A506" s="69" t="s">
        <v>134</v>
      </c>
      <c r="B506" s="71" t="s">
        <v>62</v>
      </c>
      <c r="C506" s="71" t="s">
        <v>1574</v>
      </c>
      <c r="D506" s="71">
        <v>1000003515</v>
      </c>
      <c r="E506" s="71" t="s">
        <v>1575</v>
      </c>
      <c r="F506" s="73">
        <v>45054</v>
      </c>
      <c r="G506" s="66" t="str">
        <f t="shared" si="98"/>
        <v>Targeted Dealer</v>
      </c>
      <c r="H506" s="66"/>
      <c r="I506" s="67">
        <v>200</v>
      </c>
      <c r="J506" s="67">
        <f t="shared" si="99"/>
        <v>200</v>
      </c>
      <c r="K506" s="68">
        <v>140.5</v>
      </c>
      <c r="L506" s="68">
        <f t="shared" si="100"/>
        <v>59.5</v>
      </c>
      <c r="M506" s="68">
        <f t="shared" si="101"/>
        <v>70.25</v>
      </c>
      <c r="N506" s="96">
        <v>133</v>
      </c>
      <c r="O506" s="97" t="str">
        <f t="shared" si="102"/>
        <v>June</v>
      </c>
      <c r="P506" s="96">
        <f t="shared" si="103"/>
        <v>133</v>
      </c>
      <c r="Q506" s="98">
        <f t="shared" si="104"/>
        <v>7.5</v>
      </c>
      <c r="R506" s="97" t="b">
        <f t="shared" si="105"/>
        <v>0</v>
      </c>
      <c r="S506" s="99" t="str">
        <f t="shared" si="106"/>
        <v>GROWTH</v>
      </c>
      <c r="T506" s="68">
        <v>71</v>
      </c>
      <c r="U506" s="100" t="str">
        <f t="shared" si="107"/>
        <v>May</v>
      </c>
      <c r="V506" s="68">
        <f t="shared" si="108"/>
        <v>71</v>
      </c>
      <c r="W506" s="101">
        <f t="shared" si="109"/>
        <v>69.5</v>
      </c>
      <c r="X506" s="102" t="b">
        <f t="shared" si="110"/>
        <v>0</v>
      </c>
      <c r="Y506" s="103" t="str">
        <f t="shared" si="111"/>
        <v>GROWTH</v>
      </c>
      <c r="Z506" s="74">
        <v>0</v>
      </c>
      <c r="AA506" s="69"/>
      <c r="AB506" s="69" t="s">
        <v>133</v>
      </c>
      <c r="AC506" s="69" t="s">
        <v>134</v>
      </c>
      <c r="AD506" s="3"/>
      <c r="AE506" s="118">
        <f>IFERROR(INDEX(Last6M_AvgSales_Ref!$B$2:$B$12659,MATCH(D506,Last6M_AvgSales_Ref!$A$2:$A$12659,0)),"")</f>
        <v>139.166666666667</v>
      </c>
    </row>
    <row r="507" spans="1:31" ht="14.25" customHeight="1">
      <c r="A507" s="69" t="s">
        <v>134</v>
      </c>
      <c r="B507" s="71" t="s">
        <v>62</v>
      </c>
      <c r="C507" s="71" t="s">
        <v>1576</v>
      </c>
      <c r="D507" s="71">
        <v>1000003592</v>
      </c>
      <c r="E507" s="71" t="s">
        <v>1577</v>
      </c>
      <c r="F507" s="73">
        <v>45080</v>
      </c>
      <c r="G507" s="66" t="str">
        <f t="shared" si="98"/>
        <v>Targeted Dealer</v>
      </c>
      <c r="H507" s="66"/>
      <c r="I507" s="67">
        <v>40</v>
      </c>
      <c r="J507" s="67">
        <f t="shared" si="99"/>
        <v>40</v>
      </c>
      <c r="K507" s="68">
        <v>0</v>
      </c>
      <c r="L507" s="68">
        <f t="shared" si="100"/>
        <v>40</v>
      </c>
      <c r="M507" s="68">
        <f t="shared" si="101"/>
        <v>0</v>
      </c>
      <c r="N507" s="96">
        <v>20.5</v>
      </c>
      <c r="O507" s="97" t="str">
        <f t="shared" si="102"/>
        <v>June</v>
      </c>
      <c r="P507" s="96">
        <f t="shared" si="103"/>
        <v>20.5</v>
      </c>
      <c r="Q507" s="98">
        <f t="shared" si="104"/>
        <v>-20.5</v>
      </c>
      <c r="R507" s="97" t="b">
        <f t="shared" si="105"/>
        <v>0</v>
      </c>
      <c r="S507" s="99" t="str">
        <f t="shared" si="106"/>
        <v>GROWTH</v>
      </c>
      <c r="T507" s="68">
        <v>3.5</v>
      </c>
      <c r="U507" s="100" t="str">
        <f t="shared" si="107"/>
        <v>May</v>
      </c>
      <c r="V507" s="68">
        <f t="shared" si="108"/>
        <v>3.5</v>
      </c>
      <c r="W507" s="101">
        <f t="shared" si="109"/>
        <v>-3.5</v>
      </c>
      <c r="X507" s="102" t="b">
        <f t="shared" si="110"/>
        <v>0</v>
      </c>
      <c r="Y507" s="103" t="str">
        <f t="shared" si="111"/>
        <v>GROWTH</v>
      </c>
      <c r="Z507" s="74">
        <v>0</v>
      </c>
      <c r="AA507" s="69"/>
      <c r="AB507" s="69" t="s">
        <v>133</v>
      </c>
      <c r="AC507" s="69" t="s">
        <v>134</v>
      </c>
      <c r="AD507" s="3"/>
      <c r="AE507" s="118">
        <f>IFERROR(INDEX(Last6M_AvgSales_Ref!$B$2:$B$12659,MATCH(D507,Last6M_AvgSales_Ref!$A$2:$A$12659,0)),"")</f>
        <v>11.7083333333333</v>
      </c>
    </row>
    <row r="508" spans="1:31" ht="14.25" customHeight="1">
      <c r="A508" s="69" t="s">
        <v>134</v>
      </c>
      <c r="B508" s="71" t="s">
        <v>62</v>
      </c>
      <c r="C508" s="71" t="s">
        <v>1578</v>
      </c>
      <c r="D508" s="71">
        <v>1000003744</v>
      </c>
      <c r="E508" s="71" t="s">
        <v>1579</v>
      </c>
      <c r="F508" s="73">
        <v>45233</v>
      </c>
      <c r="G508" s="66" t="str">
        <f t="shared" si="98"/>
        <v>Targeted Dealer</v>
      </c>
      <c r="H508" s="66"/>
      <c r="I508" s="67">
        <v>80</v>
      </c>
      <c r="J508" s="67">
        <f t="shared" si="99"/>
        <v>80</v>
      </c>
      <c r="K508" s="68">
        <v>0</v>
      </c>
      <c r="L508" s="68">
        <f t="shared" si="100"/>
        <v>80</v>
      </c>
      <c r="M508" s="68">
        <f t="shared" si="101"/>
        <v>0</v>
      </c>
      <c r="N508" s="96">
        <v>0</v>
      </c>
      <c r="O508" s="97" t="str">
        <f t="shared" si="102"/>
        <v>June</v>
      </c>
      <c r="P508" s="96">
        <f t="shared" si="103"/>
        <v>0</v>
      </c>
      <c r="Q508" s="98">
        <f t="shared" si="104"/>
        <v>0</v>
      </c>
      <c r="R508" s="97" t="b">
        <f t="shared" si="105"/>
        <v>0</v>
      </c>
      <c r="S508" s="99" t="b">
        <f t="shared" si="106"/>
        <v>0</v>
      </c>
      <c r="T508" s="68">
        <v>0</v>
      </c>
      <c r="U508" s="100" t="str">
        <f t="shared" si="107"/>
        <v>May</v>
      </c>
      <c r="V508" s="68">
        <f t="shared" si="108"/>
        <v>0</v>
      </c>
      <c r="W508" s="101">
        <f t="shared" si="109"/>
        <v>0</v>
      </c>
      <c r="X508" s="102" t="b">
        <f t="shared" si="110"/>
        <v>0</v>
      </c>
      <c r="Y508" s="103" t="b">
        <f t="shared" si="111"/>
        <v>0</v>
      </c>
      <c r="Z508" s="74">
        <v>0</v>
      </c>
      <c r="AA508" s="69"/>
      <c r="AB508" s="69" t="s">
        <v>133</v>
      </c>
      <c r="AC508" s="69" t="s">
        <v>134</v>
      </c>
      <c r="AD508" s="3"/>
      <c r="AE508" s="118">
        <f>IFERROR(INDEX(Last6M_AvgSales_Ref!$B$2:$B$12659,MATCH(D508,Last6M_AvgSales_Ref!$A$2:$A$12659,0)),"")</f>
        <v>50</v>
      </c>
    </row>
    <row r="509" spans="1:31" ht="14.25" customHeight="1">
      <c r="A509" s="74" t="s">
        <v>134</v>
      </c>
      <c r="B509" s="78" t="s">
        <v>62</v>
      </c>
      <c r="C509" s="78" t="s">
        <v>1580</v>
      </c>
      <c r="D509" s="78">
        <v>1000003901</v>
      </c>
      <c r="E509" s="78" t="s">
        <v>1581</v>
      </c>
      <c r="F509" s="73">
        <v>45382</v>
      </c>
      <c r="G509" s="66" t="str">
        <f t="shared" si="98"/>
        <v>Targeted Dealer</v>
      </c>
      <c r="H509" s="66"/>
      <c r="I509" s="67">
        <v>80</v>
      </c>
      <c r="J509" s="67">
        <f t="shared" si="99"/>
        <v>80</v>
      </c>
      <c r="K509" s="68">
        <v>170.5</v>
      </c>
      <c r="L509" s="68">
        <f t="shared" si="100"/>
        <v>-90.5</v>
      </c>
      <c r="M509" s="68">
        <f t="shared" si="101"/>
        <v>213.125</v>
      </c>
      <c r="N509" s="96">
        <v>68</v>
      </c>
      <c r="O509" s="97" t="str">
        <f t="shared" si="102"/>
        <v>June</v>
      </c>
      <c r="P509" s="96">
        <f t="shared" si="103"/>
        <v>68</v>
      </c>
      <c r="Q509" s="98">
        <f t="shared" si="104"/>
        <v>102.5</v>
      </c>
      <c r="R509" s="97" t="b">
        <f t="shared" si="105"/>
        <v>0</v>
      </c>
      <c r="S509" s="99" t="str">
        <f t="shared" si="106"/>
        <v>GROWTH</v>
      </c>
      <c r="T509" s="68">
        <v>13</v>
      </c>
      <c r="U509" s="100" t="str">
        <f t="shared" si="107"/>
        <v>May</v>
      </c>
      <c r="V509" s="68">
        <f t="shared" si="108"/>
        <v>13</v>
      </c>
      <c r="W509" s="101">
        <f t="shared" si="109"/>
        <v>157.5</v>
      </c>
      <c r="X509" s="102" t="b">
        <f t="shared" si="110"/>
        <v>0</v>
      </c>
      <c r="Y509" s="103" t="str">
        <f t="shared" si="111"/>
        <v>GROWTH</v>
      </c>
      <c r="Z509" s="74">
        <v>0</v>
      </c>
      <c r="AA509" s="69"/>
      <c r="AB509" s="69" t="s">
        <v>133</v>
      </c>
      <c r="AC509" s="74" t="s">
        <v>134</v>
      </c>
      <c r="AD509" s="3"/>
      <c r="AE509" s="118">
        <f>IFERROR(INDEX(Last6M_AvgSales_Ref!$B$2:$B$12659,MATCH(D509,Last6M_AvgSales_Ref!$A$2:$A$12659,0)),"")</f>
        <v>55.9166666666667</v>
      </c>
    </row>
    <row r="510" spans="1:31" ht="14.25" customHeight="1">
      <c r="A510" s="74" t="s">
        <v>134</v>
      </c>
      <c r="B510" s="78" t="s">
        <v>62</v>
      </c>
      <c r="C510" s="78" t="s">
        <v>1582</v>
      </c>
      <c r="D510" s="78">
        <v>1000003983</v>
      </c>
      <c r="E510" s="78" t="s">
        <v>1583</v>
      </c>
      <c r="F510" s="73">
        <v>45440</v>
      </c>
      <c r="G510" s="66" t="str">
        <f t="shared" si="98"/>
        <v>Targeted Dealer</v>
      </c>
      <c r="H510" s="66"/>
      <c r="I510" s="67">
        <v>260</v>
      </c>
      <c r="J510" s="67">
        <f t="shared" si="99"/>
        <v>260</v>
      </c>
      <c r="K510" s="68">
        <v>128.5</v>
      </c>
      <c r="L510" s="68">
        <f t="shared" si="100"/>
        <v>131.5</v>
      </c>
      <c r="M510" s="68">
        <f t="shared" si="101"/>
        <v>49.42307692307692</v>
      </c>
      <c r="N510" s="96">
        <v>177.5</v>
      </c>
      <c r="O510" s="97" t="str">
        <f t="shared" si="102"/>
        <v>June</v>
      </c>
      <c r="P510" s="96">
        <f t="shared" si="103"/>
        <v>177.5</v>
      </c>
      <c r="Q510" s="98">
        <f t="shared" si="104"/>
        <v>-49</v>
      </c>
      <c r="R510" s="97" t="b">
        <f t="shared" si="105"/>
        <v>0</v>
      </c>
      <c r="S510" s="99" t="str">
        <f t="shared" si="106"/>
        <v>GROWTH</v>
      </c>
      <c r="T510" s="68">
        <v>120.75</v>
      </c>
      <c r="U510" s="100" t="str">
        <f t="shared" si="107"/>
        <v>May</v>
      </c>
      <c r="V510" s="68">
        <f t="shared" si="108"/>
        <v>120.75</v>
      </c>
      <c r="W510" s="101">
        <f t="shared" si="109"/>
        <v>7.75</v>
      </c>
      <c r="X510" s="102" t="b">
        <f t="shared" si="110"/>
        <v>0</v>
      </c>
      <c r="Y510" s="103" t="str">
        <f t="shared" si="111"/>
        <v>GROWTH</v>
      </c>
      <c r="Z510" s="74">
        <v>0</v>
      </c>
      <c r="AA510" s="69"/>
      <c r="AB510" s="69" t="s">
        <v>133</v>
      </c>
      <c r="AC510" s="74" t="s">
        <v>134</v>
      </c>
      <c r="AD510" s="3"/>
      <c r="AE510" s="118">
        <f>IFERROR(INDEX(Last6M_AvgSales_Ref!$B$2:$B$12659,MATCH(D510,Last6M_AvgSales_Ref!$A$2:$A$12659,0)),"")</f>
        <v>185.625</v>
      </c>
    </row>
    <row r="511" spans="1:31" ht="14.25" customHeight="1">
      <c r="A511" s="74" t="s">
        <v>134</v>
      </c>
      <c r="B511" s="78" t="s">
        <v>62</v>
      </c>
      <c r="C511" s="78" t="s">
        <v>1584</v>
      </c>
      <c r="D511" s="78">
        <v>1000004023</v>
      </c>
      <c r="E511" s="78" t="s">
        <v>1585</v>
      </c>
      <c r="F511" s="73">
        <v>45472</v>
      </c>
      <c r="G511" s="66" t="str">
        <f t="shared" si="98"/>
        <v>Targeted Dealer</v>
      </c>
      <c r="H511" s="66"/>
      <c r="I511" s="67">
        <v>40</v>
      </c>
      <c r="J511" s="67">
        <f t="shared" si="99"/>
        <v>40</v>
      </c>
      <c r="K511" s="68">
        <v>31.5</v>
      </c>
      <c r="L511" s="68">
        <f t="shared" si="100"/>
        <v>8.5</v>
      </c>
      <c r="M511" s="68">
        <f t="shared" si="101"/>
        <v>78.75</v>
      </c>
      <c r="N511" s="96">
        <v>22.5</v>
      </c>
      <c r="O511" s="97" t="str">
        <f t="shared" si="102"/>
        <v>June</v>
      </c>
      <c r="P511" s="96">
        <f t="shared" si="103"/>
        <v>22.5</v>
      </c>
      <c r="Q511" s="98">
        <f t="shared" si="104"/>
        <v>9</v>
      </c>
      <c r="R511" s="97" t="b">
        <f t="shared" si="105"/>
        <v>0</v>
      </c>
      <c r="S511" s="99" t="str">
        <f t="shared" si="106"/>
        <v>GROWTH</v>
      </c>
      <c r="T511" s="68">
        <v>0</v>
      </c>
      <c r="U511" s="100" t="str">
        <f t="shared" si="107"/>
        <v>May</v>
      </c>
      <c r="V511" s="68">
        <f t="shared" si="108"/>
        <v>0</v>
      </c>
      <c r="W511" s="101">
        <f t="shared" si="109"/>
        <v>31.5</v>
      </c>
      <c r="X511" s="102" t="b">
        <f t="shared" si="110"/>
        <v>0</v>
      </c>
      <c r="Y511" s="103" t="b">
        <f t="shared" si="111"/>
        <v>0</v>
      </c>
      <c r="Z511" s="74">
        <v>0</v>
      </c>
      <c r="AA511" s="69"/>
      <c r="AB511" s="69" t="s">
        <v>133</v>
      </c>
      <c r="AC511" s="74" t="s">
        <v>134</v>
      </c>
      <c r="AD511" s="3"/>
      <c r="AE511" s="118">
        <f>IFERROR(INDEX(Last6M_AvgSales_Ref!$B$2:$B$12659,MATCH(D511,Last6M_AvgSales_Ref!$A$2:$A$12659,0)),"")</f>
        <v>26.75</v>
      </c>
    </row>
    <row r="512" spans="1:31" ht="14.25" customHeight="1">
      <c r="A512" s="74" t="s">
        <v>134</v>
      </c>
      <c r="B512" s="78" t="s">
        <v>62</v>
      </c>
      <c r="C512" s="78" t="s">
        <v>1586</v>
      </c>
      <c r="D512" s="78">
        <v>1000004085</v>
      </c>
      <c r="E512" s="78" t="s">
        <v>1587</v>
      </c>
      <c r="F512" s="73">
        <v>45518</v>
      </c>
      <c r="G512" s="66" t="str">
        <f t="shared" si="98"/>
        <v>Targeted Dealer</v>
      </c>
      <c r="H512" s="66"/>
      <c r="I512" s="67">
        <v>140</v>
      </c>
      <c r="J512" s="67">
        <f t="shared" si="99"/>
        <v>140</v>
      </c>
      <c r="K512" s="68">
        <v>134.5</v>
      </c>
      <c r="L512" s="68">
        <f t="shared" si="100"/>
        <v>5.5</v>
      </c>
      <c r="M512" s="68">
        <f t="shared" si="101"/>
        <v>96.071428571428584</v>
      </c>
      <c r="N512" s="96">
        <v>102</v>
      </c>
      <c r="O512" s="97" t="str">
        <f t="shared" si="102"/>
        <v>June</v>
      </c>
      <c r="P512" s="96">
        <f t="shared" si="103"/>
        <v>102</v>
      </c>
      <c r="Q512" s="98">
        <f t="shared" si="104"/>
        <v>32.5</v>
      </c>
      <c r="R512" s="97" t="b">
        <f t="shared" si="105"/>
        <v>0</v>
      </c>
      <c r="S512" s="99" t="str">
        <f t="shared" si="106"/>
        <v>GROWTH</v>
      </c>
      <c r="T512" s="68">
        <v>52.5</v>
      </c>
      <c r="U512" s="100" t="str">
        <f t="shared" si="107"/>
        <v>May</v>
      </c>
      <c r="V512" s="68">
        <f t="shared" si="108"/>
        <v>52.5</v>
      </c>
      <c r="W512" s="101">
        <f t="shared" si="109"/>
        <v>82</v>
      </c>
      <c r="X512" s="102" t="b">
        <f t="shared" si="110"/>
        <v>0</v>
      </c>
      <c r="Y512" s="103" t="str">
        <f t="shared" si="111"/>
        <v>GROWTH</v>
      </c>
      <c r="Z512" s="74">
        <v>0</v>
      </c>
      <c r="AA512" s="69"/>
      <c r="AB512" s="69" t="s">
        <v>133</v>
      </c>
      <c r="AC512" s="74" t="s">
        <v>134</v>
      </c>
      <c r="AD512" s="3"/>
      <c r="AE512" s="118">
        <f>IFERROR(INDEX(Last6M_AvgSales_Ref!$B$2:$B$12659,MATCH(D512,Last6M_AvgSales_Ref!$A$2:$A$12659,0)),"")</f>
        <v>93.3333333333333</v>
      </c>
    </row>
    <row r="513" spans="1:31" ht="14.25" customHeight="1">
      <c r="A513" s="69" t="s">
        <v>134</v>
      </c>
      <c r="B513" s="71" t="s">
        <v>64</v>
      </c>
      <c r="C513" s="71" t="s">
        <v>1588</v>
      </c>
      <c r="D513" s="71">
        <v>1000000609</v>
      </c>
      <c r="E513" s="72" t="s">
        <v>1589</v>
      </c>
      <c r="F513" s="73">
        <v>38395</v>
      </c>
      <c r="G513" s="66" t="str">
        <f t="shared" si="98"/>
        <v>Targeted Dealer</v>
      </c>
      <c r="H513" s="66"/>
      <c r="I513" s="67">
        <v>40</v>
      </c>
      <c r="J513" s="67">
        <f t="shared" si="99"/>
        <v>40</v>
      </c>
      <c r="K513" s="68">
        <v>0</v>
      </c>
      <c r="L513" s="68">
        <f t="shared" si="100"/>
        <v>40</v>
      </c>
      <c r="M513" s="68">
        <f t="shared" si="101"/>
        <v>0</v>
      </c>
      <c r="N513" s="96">
        <v>0</v>
      </c>
      <c r="O513" s="97" t="str">
        <f t="shared" si="102"/>
        <v>June</v>
      </c>
      <c r="P513" s="96">
        <f t="shared" si="103"/>
        <v>0</v>
      </c>
      <c r="Q513" s="98">
        <f t="shared" si="104"/>
        <v>0</v>
      </c>
      <c r="R513" s="97" t="b">
        <f t="shared" si="105"/>
        <v>0</v>
      </c>
      <c r="S513" s="99" t="b">
        <f t="shared" si="106"/>
        <v>0</v>
      </c>
      <c r="T513" s="68">
        <v>0</v>
      </c>
      <c r="U513" s="100" t="str">
        <f t="shared" si="107"/>
        <v>May</v>
      </c>
      <c r="V513" s="68">
        <f t="shared" si="108"/>
        <v>0</v>
      </c>
      <c r="W513" s="101">
        <f t="shared" si="109"/>
        <v>0</v>
      </c>
      <c r="X513" s="102" t="b">
        <f t="shared" si="110"/>
        <v>0</v>
      </c>
      <c r="Y513" s="103" t="b">
        <f t="shared" si="111"/>
        <v>0</v>
      </c>
      <c r="Z513" s="74">
        <v>0</v>
      </c>
      <c r="AA513" s="69"/>
      <c r="AB513" s="69" t="s">
        <v>133</v>
      </c>
      <c r="AC513" s="69" t="s">
        <v>134</v>
      </c>
      <c r="AD513" s="3"/>
      <c r="AE513" s="118">
        <f>IFERROR(INDEX(Last6M_AvgSales_Ref!$B$2:$B$12659,MATCH(D513,Last6M_AvgSales_Ref!$A$2:$A$12659,0)),"")</f>
        <v>6.6666666666666696</v>
      </c>
    </row>
    <row r="514" spans="1:31" ht="14.25" customHeight="1">
      <c r="A514" s="69" t="s">
        <v>134</v>
      </c>
      <c r="B514" s="71" t="s">
        <v>64</v>
      </c>
      <c r="C514" s="71" t="s">
        <v>1590</v>
      </c>
      <c r="D514" s="71">
        <v>1000000607</v>
      </c>
      <c r="E514" s="72" t="s">
        <v>1591</v>
      </c>
      <c r="F514" s="73">
        <v>41215</v>
      </c>
      <c r="G514" s="66" t="str">
        <f t="shared" si="98"/>
        <v>Targeted Dealer</v>
      </c>
      <c r="H514" s="66"/>
      <c r="I514" s="67">
        <v>2220</v>
      </c>
      <c r="J514" s="67">
        <f t="shared" si="99"/>
        <v>2220</v>
      </c>
      <c r="K514" s="68">
        <v>1495</v>
      </c>
      <c r="L514" s="68">
        <f t="shared" si="100"/>
        <v>725</v>
      </c>
      <c r="M514" s="68">
        <f t="shared" si="101"/>
        <v>67.342342342342349</v>
      </c>
      <c r="N514" s="96">
        <v>765</v>
      </c>
      <c r="O514" s="97" t="str">
        <f t="shared" si="102"/>
        <v>June</v>
      </c>
      <c r="P514" s="96">
        <f t="shared" si="103"/>
        <v>765</v>
      </c>
      <c r="Q514" s="98">
        <f t="shared" si="104"/>
        <v>730</v>
      </c>
      <c r="R514" s="97" t="b">
        <f t="shared" si="105"/>
        <v>0</v>
      </c>
      <c r="S514" s="99" t="str">
        <f t="shared" si="106"/>
        <v>GROWTH</v>
      </c>
      <c r="T514" s="68">
        <v>1105</v>
      </c>
      <c r="U514" s="100" t="str">
        <f t="shared" si="107"/>
        <v>May</v>
      </c>
      <c r="V514" s="68">
        <f t="shared" si="108"/>
        <v>1105</v>
      </c>
      <c r="W514" s="101">
        <f t="shared" si="109"/>
        <v>390</v>
      </c>
      <c r="X514" s="102" t="b">
        <f t="shared" si="110"/>
        <v>0</v>
      </c>
      <c r="Y514" s="103" t="str">
        <f t="shared" si="111"/>
        <v>GROWTH</v>
      </c>
      <c r="Z514" s="74">
        <v>0</v>
      </c>
      <c r="AA514" s="69"/>
      <c r="AB514" s="69" t="s">
        <v>133</v>
      </c>
      <c r="AC514" s="69" t="s">
        <v>134</v>
      </c>
      <c r="AD514" s="3"/>
      <c r="AE514" s="118">
        <f>IFERROR(INDEX(Last6M_AvgSales_Ref!$B$2:$B$12659,MATCH(D514,Last6M_AvgSales_Ref!$A$2:$A$12659,0)),"")</f>
        <v>1141.6666666666699</v>
      </c>
    </row>
    <row r="515" spans="1:31" ht="14.25" customHeight="1">
      <c r="A515" s="69" t="s">
        <v>134</v>
      </c>
      <c r="B515" s="71" t="s">
        <v>64</v>
      </c>
      <c r="C515" s="71" t="s">
        <v>1592</v>
      </c>
      <c r="D515" s="71">
        <v>1000000611</v>
      </c>
      <c r="E515" s="72" t="s">
        <v>1593</v>
      </c>
      <c r="F515" s="73">
        <v>41261</v>
      </c>
      <c r="G515" s="66" t="str">
        <f t="shared" ref="G515:G578" si="112">IF(I515&gt;0,"Targeted Dealer","-")</f>
        <v>Targeted Dealer</v>
      </c>
      <c r="H515" s="66"/>
      <c r="I515" s="67">
        <v>370</v>
      </c>
      <c r="J515" s="67">
        <f t="shared" ref="J515:J578" si="113">I515/$J$1*($J$1-$E$1)</f>
        <v>370</v>
      </c>
      <c r="K515" s="68">
        <v>240</v>
      </c>
      <c r="L515" s="68">
        <f t="shared" ref="L515:L578" si="114">I515-K515</f>
        <v>130</v>
      </c>
      <c r="M515" s="68">
        <f t="shared" ref="M515:M578" si="115">IFERROR((K515/J515%),"-")</f>
        <v>64.864864864864856</v>
      </c>
      <c r="N515" s="96">
        <v>220</v>
      </c>
      <c r="O515" s="97" t="str">
        <f t="shared" ref="O515:O578" si="116">IF(F515&lt;=$P$2,"June","")</f>
        <v>June</v>
      </c>
      <c r="P515" s="96">
        <f t="shared" ref="P515:P578" si="117">N515</f>
        <v>220</v>
      </c>
      <c r="Q515" s="98">
        <f t="shared" ref="Q515:Q578" si="118">K515-P515</f>
        <v>20</v>
      </c>
      <c r="R515" s="97" t="b">
        <f t="shared" ref="R515:R578" si="119">IFERROR(IF(O515="May",(K515/P515-1))," ")</f>
        <v>0</v>
      </c>
      <c r="S515" s="99" t="str">
        <f t="shared" ref="S515:S578" si="120">IF(N515&gt;0,IF(O515="","-",IF(R515&lt;0%,"DEGROWTH","GROWTH")))</f>
        <v>GROWTH</v>
      </c>
      <c r="T515" s="68">
        <v>180</v>
      </c>
      <c r="U515" s="100" t="str">
        <f t="shared" ref="U515:U578" si="121">IF(F515&lt;=$V$2,"May","")</f>
        <v>May</v>
      </c>
      <c r="V515" s="68">
        <f t="shared" ref="V515:V578" si="122">T515</f>
        <v>180</v>
      </c>
      <c r="W515" s="101">
        <f t="shared" ref="W515:W578" si="123">K515-V515</f>
        <v>60</v>
      </c>
      <c r="X515" s="102" t="b">
        <f t="shared" ref="X515:X578" si="124">IFERROR(IF(U515="June",(K515/V515-1)),0)</f>
        <v>0</v>
      </c>
      <c r="Y515" s="103" t="str">
        <f t="shared" ref="Y515:Y578" si="125">IF(T515&gt;0,IF(U515="","-",IF(X515&lt;0%,"DEGROWTH","GROWTH")))</f>
        <v>GROWTH</v>
      </c>
      <c r="Z515" s="74">
        <v>0</v>
      </c>
      <c r="AA515" s="69"/>
      <c r="AB515" s="69" t="s">
        <v>133</v>
      </c>
      <c r="AC515" s="69" t="s">
        <v>134</v>
      </c>
      <c r="AD515" s="3"/>
      <c r="AE515" s="118">
        <f>IFERROR(INDEX(Last6M_AvgSales_Ref!$B$2:$B$12659,MATCH(D515,Last6M_AvgSales_Ref!$A$2:$A$12659,0)),"")</f>
        <v>258.33333333333297</v>
      </c>
    </row>
    <row r="516" spans="1:31" ht="14.25" customHeight="1">
      <c r="A516" s="69" t="s">
        <v>134</v>
      </c>
      <c r="B516" s="71" t="s">
        <v>64</v>
      </c>
      <c r="C516" s="71" t="s">
        <v>1594</v>
      </c>
      <c r="D516" s="71">
        <v>1000000614</v>
      </c>
      <c r="E516" s="72" t="s">
        <v>1595</v>
      </c>
      <c r="F516" s="73">
        <v>41527</v>
      </c>
      <c r="G516" s="66" t="str">
        <f t="shared" si="112"/>
        <v>Targeted Dealer</v>
      </c>
      <c r="H516" s="66"/>
      <c r="I516" s="67">
        <v>1740</v>
      </c>
      <c r="J516" s="67">
        <f t="shared" si="113"/>
        <v>1740</v>
      </c>
      <c r="K516" s="68">
        <v>1240</v>
      </c>
      <c r="L516" s="68">
        <f t="shared" si="114"/>
        <v>500</v>
      </c>
      <c r="M516" s="68">
        <f t="shared" si="115"/>
        <v>71.264367816091962</v>
      </c>
      <c r="N516" s="96">
        <v>1140</v>
      </c>
      <c r="O516" s="97" t="str">
        <f t="shared" si="116"/>
        <v>June</v>
      </c>
      <c r="P516" s="96">
        <f t="shared" si="117"/>
        <v>1140</v>
      </c>
      <c r="Q516" s="98">
        <f t="shared" si="118"/>
        <v>100</v>
      </c>
      <c r="R516" s="97" t="b">
        <f t="shared" si="119"/>
        <v>0</v>
      </c>
      <c r="S516" s="99" t="str">
        <f t="shared" si="120"/>
        <v>GROWTH</v>
      </c>
      <c r="T516" s="68">
        <v>860</v>
      </c>
      <c r="U516" s="100" t="str">
        <f t="shared" si="121"/>
        <v>May</v>
      </c>
      <c r="V516" s="68">
        <f t="shared" si="122"/>
        <v>860</v>
      </c>
      <c r="W516" s="101">
        <f t="shared" si="123"/>
        <v>380</v>
      </c>
      <c r="X516" s="102" t="b">
        <f t="shared" si="124"/>
        <v>0</v>
      </c>
      <c r="Y516" s="103" t="str">
        <f t="shared" si="125"/>
        <v>GROWTH</v>
      </c>
      <c r="Z516" s="74">
        <v>0</v>
      </c>
      <c r="AA516" s="69"/>
      <c r="AB516" s="69" t="s">
        <v>133</v>
      </c>
      <c r="AC516" s="69" t="s">
        <v>134</v>
      </c>
      <c r="AD516" s="3"/>
      <c r="AE516" s="118">
        <f>IFERROR(INDEX(Last6M_AvgSales_Ref!$B$2:$B$12659,MATCH(D516,Last6M_AvgSales_Ref!$A$2:$A$12659,0)),"")</f>
        <v>1045</v>
      </c>
    </row>
    <row r="517" spans="1:31" ht="14.25" customHeight="1">
      <c r="A517" s="69" t="s">
        <v>134</v>
      </c>
      <c r="B517" s="71" t="s">
        <v>64</v>
      </c>
      <c r="C517" s="71" t="s">
        <v>1596</v>
      </c>
      <c r="D517" s="71">
        <v>1000000605</v>
      </c>
      <c r="E517" s="72" t="s">
        <v>1597</v>
      </c>
      <c r="F517" s="73">
        <v>42627</v>
      </c>
      <c r="G517" s="66" t="str">
        <f t="shared" si="112"/>
        <v>Targeted Dealer</v>
      </c>
      <c r="H517" s="66"/>
      <c r="I517" s="67">
        <v>180</v>
      </c>
      <c r="J517" s="67">
        <f t="shared" si="113"/>
        <v>180</v>
      </c>
      <c r="K517" s="68">
        <v>100</v>
      </c>
      <c r="L517" s="68">
        <f t="shared" si="114"/>
        <v>80</v>
      </c>
      <c r="M517" s="68">
        <f t="shared" si="115"/>
        <v>55.555555555555557</v>
      </c>
      <c r="N517" s="96">
        <v>220</v>
      </c>
      <c r="O517" s="97" t="str">
        <f t="shared" si="116"/>
        <v>June</v>
      </c>
      <c r="P517" s="96">
        <f t="shared" si="117"/>
        <v>220</v>
      </c>
      <c r="Q517" s="98">
        <f t="shared" si="118"/>
        <v>-120</v>
      </c>
      <c r="R517" s="97" t="b">
        <f t="shared" si="119"/>
        <v>0</v>
      </c>
      <c r="S517" s="99" t="str">
        <f t="shared" si="120"/>
        <v>GROWTH</v>
      </c>
      <c r="T517" s="68">
        <v>80</v>
      </c>
      <c r="U517" s="100" t="str">
        <f t="shared" si="121"/>
        <v>May</v>
      </c>
      <c r="V517" s="68">
        <f t="shared" si="122"/>
        <v>80</v>
      </c>
      <c r="W517" s="101">
        <f t="shared" si="123"/>
        <v>20</v>
      </c>
      <c r="X517" s="102" t="b">
        <f t="shared" si="124"/>
        <v>0</v>
      </c>
      <c r="Y517" s="103" t="str">
        <f t="shared" si="125"/>
        <v>GROWTH</v>
      </c>
      <c r="Z517" s="74">
        <v>0</v>
      </c>
      <c r="AA517" s="69"/>
      <c r="AB517" s="69" t="s">
        <v>133</v>
      </c>
      <c r="AC517" s="69" t="s">
        <v>134</v>
      </c>
      <c r="AD517" s="3"/>
      <c r="AE517" s="118">
        <f>IFERROR(INDEX(Last6M_AvgSales_Ref!$B$2:$B$12659,MATCH(D517,Last6M_AvgSales_Ref!$A$2:$A$12659,0)),"")</f>
        <v>133.333333333333</v>
      </c>
    </row>
    <row r="518" spans="1:31" ht="14.25" customHeight="1">
      <c r="A518" s="69" t="s">
        <v>134</v>
      </c>
      <c r="B518" s="71" t="s">
        <v>64</v>
      </c>
      <c r="C518" s="71" t="s">
        <v>1598</v>
      </c>
      <c r="D518" s="71">
        <v>1000000604</v>
      </c>
      <c r="E518" s="72" t="s">
        <v>1599</v>
      </c>
      <c r="F518" s="73">
        <v>42703</v>
      </c>
      <c r="G518" s="66" t="str">
        <f t="shared" si="112"/>
        <v>Targeted Dealer</v>
      </c>
      <c r="H518" s="66"/>
      <c r="I518" s="67">
        <v>420</v>
      </c>
      <c r="J518" s="67">
        <f t="shared" si="113"/>
        <v>420</v>
      </c>
      <c r="K518" s="68">
        <v>142.5</v>
      </c>
      <c r="L518" s="68">
        <f t="shared" si="114"/>
        <v>277.5</v>
      </c>
      <c r="M518" s="68">
        <f t="shared" si="115"/>
        <v>33.928571428571431</v>
      </c>
      <c r="N518" s="96">
        <v>180</v>
      </c>
      <c r="O518" s="97" t="str">
        <f t="shared" si="116"/>
        <v>June</v>
      </c>
      <c r="P518" s="96">
        <f t="shared" si="117"/>
        <v>180</v>
      </c>
      <c r="Q518" s="98">
        <f t="shared" si="118"/>
        <v>-37.5</v>
      </c>
      <c r="R518" s="97" t="b">
        <f t="shared" si="119"/>
        <v>0</v>
      </c>
      <c r="S518" s="99" t="str">
        <f t="shared" si="120"/>
        <v>GROWTH</v>
      </c>
      <c r="T518" s="68">
        <v>200</v>
      </c>
      <c r="U518" s="100" t="str">
        <f t="shared" si="121"/>
        <v>May</v>
      </c>
      <c r="V518" s="68">
        <f t="shared" si="122"/>
        <v>200</v>
      </c>
      <c r="W518" s="101">
        <f t="shared" si="123"/>
        <v>-57.5</v>
      </c>
      <c r="X518" s="102" t="b">
        <f t="shared" si="124"/>
        <v>0</v>
      </c>
      <c r="Y518" s="103" t="str">
        <f t="shared" si="125"/>
        <v>GROWTH</v>
      </c>
      <c r="Z518" s="74">
        <v>0</v>
      </c>
      <c r="AA518" s="69"/>
      <c r="AB518" s="69" t="s">
        <v>133</v>
      </c>
      <c r="AC518" s="69" t="s">
        <v>134</v>
      </c>
      <c r="AD518" s="3"/>
      <c r="AE518" s="118">
        <f>IFERROR(INDEX(Last6M_AvgSales_Ref!$B$2:$B$12659,MATCH(D518,Last6M_AvgSales_Ref!$A$2:$A$12659,0)),"")</f>
        <v>140.833333333333</v>
      </c>
    </row>
    <row r="519" spans="1:31" ht="14.25" customHeight="1">
      <c r="A519" s="69" t="s">
        <v>134</v>
      </c>
      <c r="B519" s="71" t="s">
        <v>64</v>
      </c>
      <c r="C519" s="71" t="s">
        <v>1600</v>
      </c>
      <c r="D519" s="71">
        <v>1000000613</v>
      </c>
      <c r="E519" s="72" t="s">
        <v>1601</v>
      </c>
      <c r="F519" s="73">
        <v>43259</v>
      </c>
      <c r="G519" s="66" t="str">
        <f t="shared" si="112"/>
        <v>Targeted Dealer</v>
      </c>
      <c r="H519" s="66"/>
      <c r="I519" s="67">
        <v>50</v>
      </c>
      <c r="J519" s="67">
        <f t="shared" si="113"/>
        <v>50</v>
      </c>
      <c r="K519" s="68">
        <v>40</v>
      </c>
      <c r="L519" s="68">
        <f t="shared" si="114"/>
        <v>10</v>
      </c>
      <c r="M519" s="68">
        <f t="shared" si="115"/>
        <v>80</v>
      </c>
      <c r="N519" s="96">
        <v>40</v>
      </c>
      <c r="O519" s="97" t="str">
        <f t="shared" si="116"/>
        <v>June</v>
      </c>
      <c r="P519" s="96">
        <f t="shared" si="117"/>
        <v>40</v>
      </c>
      <c r="Q519" s="98">
        <f t="shared" si="118"/>
        <v>0</v>
      </c>
      <c r="R519" s="97" t="b">
        <f t="shared" si="119"/>
        <v>0</v>
      </c>
      <c r="S519" s="99" t="str">
        <f t="shared" si="120"/>
        <v>GROWTH</v>
      </c>
      <c r="T519" s="68">
        <v>40</v>
      </c>
      <c r="U519" s="100" t="str">
        <f t="shared" si="121"/>
        <v>May</v>
      </c>
      <c r="V519" s="68">
        <f t="shared" si="122"/>
        <v>40</v>
      </c>
      <c r="W519" s="101">
        <f t="shared" si="123"/>
        <v>0</v>
      </c>
      <c r="X519" s="102" t="b">
        <f t="shared" si="124"/>
        <v>0</v>
      </c>
      <c r="Y519" s="103" t="str">
        <f t="shared" si="125"/>
        <v>GROWTH</v>
      </c>
      <c r="Z519" s="74">
        <v>0</v>
      </c>
      <c r="AA519" s="69"/>
      <c r="AB519" s="69" t="s">
        <v>133</v>
      </c>
      <c r="AC519" s="69" t="s">
        <v>134</v>
      </c>
      <c r="AD519" s="3"/>
      <c r="AE519" s="118">
        <f>IFERROR(INDEX(Last6M_AvgSales_Ref!$B$2:$B$12659,MATCH(D519,Last6M_AvgSales_Ref!$A$2:$A$12659,0)),"")</f>
        <v>33.3333333333333</v>
      </c>
    </row>
    <row r="520" spans="1:31" ht="14.25" customHeight="1">
      <c r="A520" s="69" t="s">
        <v>134</v>
      </c>
      <c r="B520" s="71" t="s">
        <v>64</v>
      </c>
      <c r="C520" s="71" t="s">
        <v>1602</v>
      </c>
      <c r="D520" s="71">
        <v>1000002753</v>
      </c>
      <c r="E520" s="72" t="s">
        <v>1603</v>
      </c>
      <c r="F520" s="73">
        <v>44700</v>
      </c>
      <c r="G520" s="66" t="str">
        <f t="shared" si="112"/>
        <v>Targeted Dealer</v>
      </c>
      <c r="H520" s="66"/>
      <c r="I520" s="67">
        <v>90</v>
      </c>
      <c r="J520" s="67">
        <f t="shared" si="113"/>
        <v>90</v>
      </c>
      <c r="K520" s="68">
        <v>110</v>
      </c>
      <c r="L520" s="68">
        <f t="shared" si="114"/>
        <v>-20</v>
      </c>
      <c r="M520" s="68">
        <f t="shared" si="115"/>
        <v>122.22222222222221</v>
      </c>
      <c r="N520" s="96">
        <v>100</v>
      </c>
      <c r="O520" s="97" t="str">
        <f t="shared" si="116"/>
        <v>June</v>
      </c>
      <c r="P520" s="96">
        <f t="shared" si="117"/>
        <v>100</v>
      </c>
      <c r="Q520" s="98">
        <f t="shared" si="118"/>
        <v>10</v>
      </c>
      <c r="R520" s="97" t="b">
        <f t="shared" si="119"/>
        <v>0</v>
      </c>
      <c r="S520" s="99" t="str">
        <f t="shared" si="120"/>
        <v>GROWTH</v>
      </c>
      <c r="T520" s="68">
        <v>40</v>
      </c>
      <c r="U520" s="100" t="str">
        <f t="shared" si="121"/>
        <v>May</v>
      </c>
      <c r="V520" s="68">
        <f t="shared" si="122"/>
        <v>40</v>
      </c>
      <c r="W520" s="101">
        <f t="shared" si="123"/>
        <v>70</v>
      </c>
      <c r="X520" s="102" t="b">
        <f t="shared" si="124"/>
        <v>0</v>
      </c>
      <c r="Y520" s="103" t="str">
        <f t="shared" si="125"/>
        <v>GROWTH</v>
      </c>
      <c r="Z520" s="74">
        <v>0</v>
      </c>
      <c r="AA520" s="69"/>
      <c r="AB520" s="69" t="s">
        <v>133</v>
      </c>
      <c r="AC520" s="69" t="s">
        <v>134</v>
      </c>
      <c r="AD520" s="3"/>
      <c r="AE520" s="118">
        <f>IFERROR(INDEX(Last6M_AvgSales_Ref!$B$2:$B$12659,MATCH(D520,Last6M_AvgSales_Ref!$A$2:$A$12659,0)),"")</f>
        <v>95</v>
      </c>
    </row>
    <row r="521" spans="1:31" ht="14.25" customHeight="1">
      <c r="A521" s="69" t="s">
        <v>134</v>
      </c>
      <c r="B521" s="71" t="s">
        <v>64</v>
      </c>
      <c r="C521" s="71" t="s">
        <v>1604</v>
      </c>
      <c r="D521" s="71">
        <v>1000003246</v>
      </c>
      <c r="E521" s="72" t="s">
        <v>1605</v>
      </c>
      <c r="F521" s="73">
        <v>44939</v>
      </c>
      <c r="G521" s="66" t="str">
        <f t="shared" si="112"/>
        <v>Targeted Dealer</v>
      </c>
      <c r="H521" s="66"/>
      <c r="I521" s="67">
        <v>170</v>
      </c>
      <c r="J521" s="67">
        <f t="shared" si="113"/>
        <v>170</v>
      </c>
      <c r="K521" s="68">
        <v>140</v>
      </c>
      <c r="L521" s="68">
        <f t="shared" si="114"/>
        <v>30</v>
      </c>
      <c r="M521" s="68">
        <f t="shared" si="115"/>
        <v>82.352941176470594</v>
      </c>
      <c r="N521" s="96">
        <v>440</v>
      </c>
      <c r="O521" s="97" t="str">
        <f t="shared" si="116"/>
        <v>June</v>
      </c>
      <c r="P521" s="96">
        <f t="shared" si="117"/>
        <v>440</v>
      </c>
      <c r="Q521" s="98">
        <f t="shared" si="118"/>
        <v>-300</v>
      </c>
      <c r="R521" s="97" t="b">
        <f t="shared" si="119"/>
        <v>0</v>
      </c>
      <c r="S521" s="99" t="str">
        <f t="shared" si="120"/>
        <v>GROWTH</v>
      </c>
      <c r="T521" s="68">
        <v>80</v>
      </c>
      <c r="U521" s="100" t="str">
        <f t="shared" si="121"/>
        <v>May</v>
      </c>
      <c r="V521" s="68">
        <f t="shared" si="122"/>
        <v>80</v>
      </c>
      <c r="W521" s="101">
        <f t="shared" si="123"/>
        <v>60</v>
      </c>
      <c r="X521" s="102" t="b">
        <f t="shared" si="124"/>
        <v>0</v>
      </c>
      <c r="Y521" s="103" t="str">
        <f t="shared" si="125"/>
        <v>GROWTH</v>
      </c>
      <c r="Z521" s="74">
        <v>0</v>
      </c>
      <c r="AA521" s="69"/>
      <c r="AB521" s="69" t="s">
        <v>133</v>
      </c>
      <c r="AC521" s="69" t="s">
        <v>134</v>
      </c>
      <c r="AD521" s="3"/>
      <c r="AE521" s="118">
        <f>IFERROR(INDEX(Last6M_AvgSales_Ref!$B$2:$B$12659,MATCH(D521,Last6M_AvgSales_Ref!$A$2:$A$12659,0)),"")</f>
        <v>83.3333333333333</v>
      </c>
    </row>
    <row r="522" spans="1:31" ht="14.25" customHeight="1">
      <c r="A522" s="69" t="s">
        <v>134</v>
      </c>
      <c r="B522" s="71" t="s">
        <v>64</v>
      </c>
      <c r="C522" s="71" t="s">
        <v>1606</v>
      </c>
      <c r="D522" s="71">
        <v>1000003274</v>
      </c>
      <c r="E522" s="72" t="s">
        <v>1607</v>
      </c>
      <c r="F522" s="73">
        <v>44950</v>
      </c>
      <c r="G522" s="66" t="str">
        <f t="shared" si="112"/>
        <v>Targeted Dealer</v>
      </c>
      <c r="H522" s="66"/>
      <c r="I522" s="67">
        <v>210</v>
      </c>
      <c r="J522" s="67">
        <f t="shared" si="113"/>
        <v>210</v>
      </c>
      <c r="K522" s="68">
        <v>120</v>
      </c>
      <c r="L522" s="68">
        <f t="shared" si="114"/>
        <v>90</v>
      </c>
      <c r="M522" s="68">
        <f t="shared" si="115"/>
        <v>57.142857142857139</v>
      </c>
      <c r="N522" s="96">
        <v>140</v>
      </c>
      <c r="O522" s="97" t="str">
        <f t="shared" si="116"/>
        <v>June</v>
      </c>
      <c r="P522" s="96">
        <f t="shared" si="117"/>
        <v>140</v>
      </c>
      <c r="Q522" s="98">
        <f t="shared" si="118"/>
        <v>-20</v>
      </c>
      <c r="R522" s="97" t="b">
        <f t="shared" si="119"/>
        <v>0</v>
      </c>
      <c r="S522" s="99" t="str">
        <f t="shared" si="120"/>
        <v>GROWTH</v>
      </c>
      <c r="T522" s="68">
        <v>100</v>
      </c>
      <c r="U522" s="100" t="str">
        <f t="shared" si="121"/>
        <v>May</v>
      </c>
      <c r="V522" s="68">
        <f t="shared" si="122"/>
        <v>100</v>
      </c>
      <c r="W522" s="101">
        <f t="shared" si="123"/>
        <v>20</v>
      </c>
      <c r="X522" s="102" t="b">
        <f t="shared" si="124"/>
        <v>0</v>
      </c>
      <c r="Y522" s="103" t="str">
        <f t="shared" si="125"/>
        <v>GROWTH</v>
      </c>
      <c r="Z522" s="74">
        <v>0</v>
      </c>
      <c r="AA522" s="69"/>
      <c r="AB522" s="69" t="s">
        <v>133</v>
      </c>
      <c r="AC522" s="69" t="s">
        <v>134</v>
      </c>
      <c r="AD522" s="3"/>
      <c r="AE522" s="118">
        <f>IFERROR(INDEX(Last6M_AvgSales_Ref!$B$2:$B$12659,MATCH(D522,Last6M_AvgSales_Ref!$A$2:$A$12659,0)),"")</f>
        <v>126.666666666667</v>
      </c>
    </row>
    <row r="523" spans="1:31" ht="14.25" customHeight="1">
      <c r="A523" s="69" t="s">
        <v>134</v>
      </c>
      <c r="B523" s="71" t="s">
        <v>64</v>
      </c>
      <c r="C523" s="71" t="s">
        <v>1608</v>
      </c>
      <c r="D523" s="71">
        <v>1000003278</v>
      </c>
      <c r="E523" s="72" t="s">
        <v>1609</v>
      </c>
      <c r="F523" s="73">
        <v>44951</v>
      </c>
      <c r="G523" s="66" t="str">
        <f t="shared" si="112"/>
        <v>Targeted Dealer</v>
      </c>
      <c r="H523" s="66"/>
      <c r="I523" s="67">
        <v>300</v>
      </c>
      <c r="J523" s="67">
        <f t="shared" si="113"/>
        <v>300</v>
      </c>
      <c r="K523" s="68">
        <v>235</v>
      </c>
      <c r="L523" s="68">
        <f t="shared" si="114"/>
        <v>65</v>
      </c>
      <c r="M523" s="68">
        <f t="shared" si="115"/>
        <v>78.333333333333329</v>
      </c>
      <c r="N523" s="96">
        <v>245</v>
      </c>
      <c r="O523" s="97" t="str">
        <f t="shared" si="116"/>
        <v>June</v>
      </c>
      <c r="P523" s="96">
        <f t="shared" si="117"/>
        <v>245</v>
      </c>
      <c r="Q523" s="98">
        <f t="shared" si="118"/>
        <v>-10</v>
      </c>
      <c r="R523" s="97" t="b">
        <f t="shared" si="119"/>
        <v>0</v>
      </c>
      <c r="S523" s="99" t="str">
        <f t="shared" si="120"/>
        <v>GROWTH</v>
      </c>
      <c r="T523" s="68">
        <v>0</v>
      </c>
      <c r="U523" s="100" t="str">
        <f t="shared" si="121"/>
        <v>May</v>
      </c>
      <c r="V523" s="68">
        <f t="shared" si="122"/>
        <v>0</v>
      </c>
      <c r="W523" s="101">
        <f t="shared" si="123"/>
        <v>235</v>
      </c>
      <c r="X523" s="102" t="b">
        <f t="shared" si="124"/>
        <v>0</v>
      </c>
      <c r="Y523" s="103" t="b">
        <f t="shared" si="125"/>
        <v>0</v>
      </c>
      <c r="Z523" s="74">
        <v>0</v>
      </c>
      <c r="AA523" s="69"/>
      <c r="AB523" s="69" t="s">
        <v>133</v>
      </c>
      <c r="AC523" s="69" t="s">
        <v>134</v>
      </c>
      <c r="AD523" s="3"/>
      <c r="AE523" s="118">
        <f>IFERROR(INDEX(Last6M_AvgSales_Ref!$B$2:$B$12659,MATCH(D523,Last6M_AvgSales_Ref!$A$2:$A$12659,0)),"")</f>
        <v>282.5</v>
      </c>
    </row>
    <row r="524" spans="1:31" ht="14.25" customHeight="1">
      <c r="A524" s="69" t="s">
        <v>134</v>
      </c>
      <c r="B524" s="71" t="s">
        <v>64</v>
      </c>
      <c r="C524" s="71" t="s">
        <v>1610</v>
      </c>
      <c r="D524" s="71">
        <v>1000003324</v>
      </c>
      <c r="E524" s="72" t="s">
        <v>1611</v>
      </c>
      <c r="F524" s="73">
        <v>44965</v>
      </c>
      <c r="G524" s="66" t="str">
        <f t="shared" si="112"/>
        <v>Targeted Dealer</v>
      </c>
      <c r="H524" s="66"/>
      <c r="I524" s="67">
        <v>460</v>
      </c>
      <c r="J524" s="67">
        <f t="shared" si="113"/>
        <v>460</v>
      </c>
      <c r="K524" s="68">
        <v>260</v>
      </c>
      <c r="L524" s="68">
        <f t="shared" si="114"/>
        <v>200</v>
      </c>
      <c r="M524" s="68">
        <f t="shared" si="115"/>
        <v>56.521739130434788</v>
      </c>
      <c r="N524" s="96">
        <v>200</v>
      </c>
      <c r="O524" s="97" t="str">
        <f t="shared" si="116"/>
        <v>June</v>
      </c>
      <c r="P524" s="96">
        <f t="shared" si="117"/>
        <v>200</v>
      </c>
      <c r="Q524" s="98">
        <f t="shared" si="118"/>
        <v>60</v>
      </c>
      <c r="R524" s="97" t="b">
        <f t="shared" si="119"/>
        <v>0</v>
      </c>
      <c r="S524" s="99" t="str">
        <f t="shared" si="120"/>
        <v>GROWTH</v>
      </c>
      <c r="T524" s="68">
        <v>220</v>
      </c>
      <c r="U524" s="100" t="str">
        <f t="shared" si="121"/>
        <v>May</v>
      </c>
      <c r="V524" s="68">
        <f t="shared" si="122"/>
        <v>220</v>
      </c>
      <c r="W524" s="101">
        <f t="shared" si="123"/>
        <v>40</v>
      </c>
      <c r="X524" s="102" t="b">
        <f t="shared" si="124"/>
        <v>0</v>
      </c>
      <c r="Y524" s="103" t="str">
        <f t="shared" si="125"/>
        <v>GROWTH</v>
      </c>
      <c r="Z524" s="74">
        <v>0</v>
      </c>
      <c r="AA524" s="69"/>
      <c r="AB524" s="69" t="s">
        <v>133</v>
      </c>
      <c r="AC524" s="69" t="s">
        <v>134</v>
      </c>
      <c r="AD524" s="3"/>
      <c r="AE524" s="118">
        <f>IFERROR(INDEX(Last6M_AvgSales_Ref!$B$2:$B$12659,MATCH(D524,Last6M_AvgSales_Ref!$A$2:$A$12659,0)),"")</f>
        <v>276.66666666666703</v>
      </c>
    </row>
    <row r="525" spans="1:31" ht="14.25" customHeight="1">
      <c r="A525" s="74" t="s">
        <v>134</v>
      </c>
      <c r="B525" s="78" t="s">
        <v>64</v>
      </c>
      <c r="C525" s="78" t="s">
        <v>1612</v>
      </c>
      <c r="D525" s="78">
        <v>1000003907</v>
      </c>
      <c r="E525" s="78" t="s">
        <v>1613</v>
      </c>
      <c r="F525" s="73">
        <v>45392</v>
      </c>
      <c r="G525" s="66" t="str">
        <f t="shared" si="112"/>
        <v>Targeted Dealer</v>
      </c>
      <c r="H525" s="66"/>
      <c r="I525" s="67">
        <v>1080</v>
      </c>
      <c r="J525" s="67">
        <f t="shared" si="113"/>
        <v>1080</v>
      </c>
      <c r="K525" s="68">
        <v>665</v>
      </c>
      <c r="L525" s="68">
        <f t="shared" si="114"/>
        <v>415</v>
      </c>
      <c r="M525" s="68">
        <f t="shared" si="115"/>
        <v>61.574074074074069</v>
      </c>
      <c r="N525" s="96">
        <v>169</v>
      </c>
      <c r="O525" s="97" t="str">
        <f t="shared" si="116"/>
        <v>June</v>
      </c>
      <c r="P525" s="96">
        <f t="shared" si="117"/>
        <v>169</v>
      </c>
      <c r="Q525" s="98">
        <f t="shared" si="118"/>
        <v>496</v>
      </c>
      <c r="R525" s="97" t="b">
        <f t="shared" si="119"/>
        <v>0</v>
      </c>
      <c r="S525" s="99" t="str">
        <f t="shared" si="120"/>
        <v>GROWTH</v>
      </c>
      <c r="T525" s="68">
        <v>530</v>
      </c>
      <c r="U525" s="100" t="str">
        <f t="shared" si="121"/>
        <v>May</v>
      </c>
      <c r="V525" s="68">
        <f t="shared" si="122"/>
        <v>530</v>
      </c>
      <c r="W525" s="101">
        <f t="shared" si="123"/>
        <v>135</v>
      </c>
      <c r="X525" s="102" t="b">
        <f t="shared" si="124"/>
        <v>0</v>
      </c>
      <c r="Y525" s="103" t="str">
        <f t="shared" si="125"/>
        <v>GROWTH</v>
      </c>
      <c r="Z525" s="74">
        <v>0</v>
      </c>
      <c r="AA525" s="69"/>
      <c r="AB525" s="69" t="s">
        <v>133</v>
      </c>
      <c r="AC525" s="74" t="s">
        <v>134</v>
      </c>
      <c r="AD525" s="3"/>
      <c r="AE525" s="118">
        <f>IFERROR(INDEX(Last6M_AvgSales_Ref!$B$2:$B$12659,MATCH(D525,Last6M_AvgSales_Ref!$A$2:$A$12659,0)),"")</f>
        <v>625.83333333333303</v>
      </c>
    </row>
    <row r="526" spans="1:31" ht="14.25" customHeight="1">
      <c r="A526" s="74" t="s">
        <v>134</v>
      </c>
      <c r="B526" s="78" t="s">
        <v>64</v>
      </c>
      <c r="C526" s="78" t="s">
        <v>1614</v>
      </c>
      <c r="D526" s="78">
        <v>1000004062</v>
      </c>
      <c r="E526" s="78" t="s">
        <v>1615</v>
      </c>
      <c r="F526" s="73">
        <v>45498</v>
      </c>
      <c r="G526" s="66" t="str">
        <f t="shared" si="112"/>
        <v>Targeted Dealer</v>
      </c>
      <c r="H526" s="66"/>
      <c r="I526" s="67">
        <v>40</v>
      </c>
      <c r="J526" s="67">
        <f t="shared" si="113"/>
        <v>40</v>
      </c>
      <c r="K526" s="68">
        <v>20</v>
      </c>
      <c r="L526" s="68">
        <f t="shared" si="114"/>
        <v>20</v>
      </c>
      <c r="M526" s="68">
        <f t="shared" si="115"/>
        <v>50</v>
      </c>
      <c r="N526" s="96">
        <v>20</v>
      </c>
      <c r="O526" s="97" t="str">
        <f t="shared" si="116"/>
        <v>June</v>
      </c>
      <c r="P526" s="96">
        <f t="shared" si="117"/>
        <v>20</v>
      </c>
      <c r="Q526" s="98">
        <f t="shared" si="118"/>
        <v>0</v>
      </c>
      <c r="R526" s="97" t="b">
        <f t="shared" si="119"/>
        <v>0</v>
      </c>
      <c r="S526" s="99" t="str">
        <f t="shared" si="120"/>
        <v>GROWTH</v>
      </c>
      <c r="T526" s="68">
        <v>0</v>
      </c>
      <c r="U526" s="100" t="str">
        <f t="shared" si="121"/>
        <v>May</v>
      </c>
      <c r="V526" s="68">
        <f t="shared" si="122"/>
        <v>0</v>
      </c>
      <c r="W526" s="101">
        <f t="shared" si="123"/>
        <v>20</v>
      </c>
      <c r="X526" s="102" t="b">
        <f t="shared" si="124"/>
        <v>0</v>
      </c>
      <c r="Y526" s="103" t="b">
        <f t="shared" si="125"/>
        <v>0</v>
      </c>
      <c r="Z526" s="74">
        <v>0</v>
      </c>
      <c r="AA526" s="69"/>
      <c r="AB526" s="69" t="s">
        <v>133</v>
      </c>
      <c r="AC526" s="74" t="s">
        <v>134</v>
      </c>
      <c r="AD526" s="3"/>
      <c r="AE526" s="118">
        <f>IFERROR(INDEX(Last6M_AvgSales_Ref!$B$2:$B$12659,MATCH(D526,Last6M_AvgSales_Ref!$A$2:$A$12659,0)),"")</f>
        <v>33.3333333333333</v>
      </c>
    </row>
    <row r="527" spans="1:31" ht="14.25" customHeight="1">
      <c r="A527" s="74" t="s">
        <v>134</v>
      </c>
      <c r="B527" s="78" t="s">
        <v>64</v>
      </c>
      <c r="C527" s="78" t="s">
        <v>1616</v>
      </c>
      <c r="D527" s="78">
        <v>1000004082</v>
      </c>
      <c r="E527" s="78" t="s">
        <v>1617</v>
      </c>
      <c r="F527" s="73">
        <v>45516</v>
      </c>
      <c r="G527" s="66" t="str">
        <f t="shared" si="112"/>
        <v>Targeted Dealer</v>
      </c>
      <c r="H527" s="66"/>
      <c r="I527" s="67">
        <v>130</v>
      </c>
      <c r="J527" s="67">
        <f t="shared" si="113"/>
        <v>130</v>
      </c>
      <c r="K527" s="68">
        <v>65</v>
      </c>
      <c r="L527" s="68">
        <f t="shared" si="114"/>
        <v>65</v>
      </c>
      <c r="M527" s="68">
        <f t="shared" si="115"/>
        <v>50</v>
      </c>
      <c r="N527" s="96">
        <v>60</v>
      </c>
      <c r="O527" s="97" t="str">
        <f t="shared" si="116"/>
        <v>June</v>
      </c>
      <c r="P527" s="96">
        <f t="shared" si="117"/>
        <v>60</v>
      </c>
      <c r="Q527" s="98">
        <f t="shared" si="118"/>
        <v>5</v>
      </c>
      <c r="R527" s="97" t="b">
        <f t="shared" si="119"/>
        <v>0</v>
      </c>
      <c r="S527" s="99" t="str">
        <f t="shared" si="120"/>
        <v>GROWTH</v>
      </c>
      <c r="T527" s="68">
        <v>60</v>
      </c>
      <c r="U527" s="100" t="str">
        <f t="shared" si="121"/>
        <v>May</v>
      </c>
      <c r="V527" s="68">
        <f t="shared" si="122"/>
        <v>60</v>
      </c>
      <c r="W527" s="101">
        <f t="shared" si="123"/>
        <v>5</v>
      </c>
      <c r="X527" s="102" t="b">
        <f t="shared" si="124"/>
        <v>0</v>
      </c>
      <c r="Y527" s="103" t="str">
        <f t="shared" si="125"/>
        <v>GROWTH</v>
      </c>
      <c r="Z527" s="74">
        <v>0</v>
      </c>
      <c r="AA527" s="69"/>
      <c r="AB527" s="69" t="s">
        <v>133</v>
      </c>
      <c r="AC527" s="74" t="s">
        <v>134</v>
      </c>
      <c r="AD527" s="3"/>
      <c r="AE527" s="118">
        <f>IFERROR(INDEX(Last6M_AvgSales_Ref!$B$2:$B$12659,MATCH(D527,Last6M_AvgSales_Ref!$A$2:$A$12659,0)),"")</f>
        <v>66.6666666666667</v>
      </c>
    </row>
    <row r="528" spans="1:31" ht="14.25" customHeight="1">
      <c r="A528" s="74" t="s">
        <v>134</v>
      </c>
      <c r="B528" s="78" t="s">
        <v>64</v>
      </c>
      <c r="C528" s="78" t="s">
        <v>1618</v>
      </c>
      <c r="D528" s="78">
        <v>1000004086</v>
      </c>
      <c r="E528" s="78" t="s">
        <v>1619</v>
      </c>
      <c r="F528" s="73">
        <v>45518</v>
      </c>
      <c r="G528" s="66" t="str">
        <f t="shared" si="112"/>
        <v>Targeted Dealer</v>
      </c>
      <c r="H528" s="66"/>
      <c r="I528" s="67">
        <v>80</v>
      </c>
      <c r="J528" s="67">
        <f t="shared" si="113"/>
        <v>80</v>
      </c>
      <c r="K528" s="68">
        <v>60</v>
      </c>
      <c r="L528" s="68">
        <f t="shared" si="114"/>
        <v>20</v>
      </c>
      <c r="M528" s="68">
        <f t="shared" si="115"/>
        <v>75</v>
      </c>
      <c r="N528" s="96">
        <v>60</v>
      </c>
      <c r="O528" s="97" t="str">
        <f t="shared" si="116"/>
        <v>June</v>
      </c>
      <c r="P528" s="96">
        <f t="shared" si="117"/>
        <v>60</v>
      </c>
      <c r="Q528" s="98">
        <f t="shared" si="118"/>
        <v>0</v>
      </c>
      <c r="R528" s="97" t="b">
        <f t="shared" si="119"/>
        <v>0</v>
      </c>
      <c r="S528" s="99" t="str">
        <f t="shared" si="120"/>
        <v>GROWTH</v>
      </c>
      <c r="T528" s="68">
        <v>76.2</v>
      </c>
      <c r="U528" s="100" t="str">
        <f t="shared" si="121"/>
        <v>May</v>
      </c>
      <c r="V528" s="68">
        <f t="shared" si="122"/>
        <v>76.2</v>
      </c>
      <c r="W528" s="101">
        <f t="shared" si="123"/>
        <v>-16.200000000000003</v>
      </c>
      <c r="X528" s="102" t="b">
        <f t="shared" si="124"/>
        <v>0</v>
      </c>
      <c r="Y528" s="103" t="str">
        <f t="shared" si="125"/>
        <v>GROWTH</v>
      </c>
      <c r="Z528" s="74">
        <v>0</v>
      </c>
      <c r="AA528" s="69"/>
      <c r="AB528" s="69" t="s">
        <v>133</v>
      </c>
      <c r="AC528" s="74" t="s">
        <v>134</v>
      </c>
      <c r="AD528" s="3"/>
      <c r="AE528" s="118">
        <f>IFERROR(INDEX(Last6M_AvgSales_Ref!$B$2:$B$12659,MATCH(D528,Last6M_AvgSales_Ref!$A$2:$A$12659,0)),"")</f>
        <v>53.3333333333333</v>
      </c>
    </row>
    <row r="529" spans="1:31" ht="14.25" customHeight="1">
      <c r="A529" s="69" t="s">
        <v>134</v>
      </c>
      <c r="B529" s="70" t="s">
        <v>65</v>
      </c>
      <c r="C529" s="71" t="s">
        <v>1620</v>
      </c>
      <c r="D529" s="71">
        <v>1000000481</v>
      </c>
      <c r="E529" s="72" t="s">
        <v>1621</v>
      </c>
      <c r="F529" s="73">
        <v>38789</v>
      </c>
      <c r="G529" s="66" t="str">
        <f t="shared" si="112"/>
        <v>Targeted Dealer</v>
      </c>
      <c r="H529" s="66"/>
      <c r="I529" s="67">
        <v>5000</v>
      </c>
      <c r="J529" s="67">
        <f t="shared" si="113"/>
        <v>5000</v>
      </c>
      <c r="K529" s="68">
        <v>2707.3</v>
      </c>
      <c r="L529" s="68">
        <f t="shared" si="114"/>
        <v>2292.6999999999998</v>
      </c>
      <c r="M529" s="68">
        <f t="shared" si="115"/>
        <v>54.146000000000001</v>
      </c>
      <c r="N529" s="96">
        <v>1944</v>
      </c>
      <c r="O529" s="97" t="str">
        <f t="shared" si="116"/>
        <v>June</v>
      </c>
      <c r="P529" s="96">
        <f t="shared" si="117"/>
        <v>1944</v>
      </c>
      <c r="Q529" s="98">
        <f t="shared" si="118"/>
        <v>763.30000000000018</v>
      </c>
      <c r="R529" s="97" t="b">
        <f t="shared" si="119"/>
        <v>0</v>
      </c>
      <c r="S529" s="99" t="str">
        <f t="shared" si="120"/>
        <v>GROWTH</v>
      </c>
      <c r="T529" s="68">
        <v>2640</v>
      </c>
      <c r="U529" s="100" t="str">
        <f t="shared" si="121"/>
        <v>May</v>
      </c>
      <c r="V529" s="68">
        <f t="shared" si="122"/>
        <v>2640</v>
      </c>
      <c r="W529" s="101">
        <f t="shared" si="123"/>
        <v>67.300000000000182</v>
      </c>
      <c r="X529" s="102" t="b">
        <f t="shared" si="124"/>
        <v>0</v>
      </c>
      <c r="Y529" s="103" t="str">
        <f t="shared" si="125"/>
        <v>GROWTH</v>
      </c>
      <c r="Z529" s="74">
        <v>0</v>
      </c>
      <c r="AA529" s="69"/>
      <c r="AB529" s="69" t="s">
        <v>133</v>
      </c>
      <c r="AC529" s="69" t="s">
        <v>134</v>
      </c>
      <c r="AD529" s="3"/>
      <c r="AE529" s="118">
        <f>IFERROR(INDEX(Last6M_AvgSales_Ref!$B$2:$B$12659,MATCH(D529,Last6M_AvgSales_Ref!$A$2:$A$12659,0)),"")</f>
        <v>2484.5833333333298</v>
      </c>
    </row>
    <row r="530" spans="1:31" ht="14.25" customHeight="1">
      <c r="A530" s="69" t="s">
        <v>134</v>
      </c>
      <c r="B530" s="70" t="s">
        <v>69</v>
      </c>
      <c r="C530" s="71" t="s">
        <v>1622</v>
      </c>
      <c r="D530" s="71">
        <v>1000000512</v>
      </c>
      <c r="E530" s="72" t="s">
        <v>1623</v>
      </c>
      <c r="F530" s="73">
        <v>38841</v>
      </c>
      <c r="G530" s="66" t="str">
        <f t="shared" si="112"/>
        <v>Targeted Dealer</v>
      </c>
      <c r="H530" s="66"/>
      <c r="I530" s="67">
        <v>4000</v>
      </c>
      <c r="J530" s="67">
        <f t="shared" si="113"/>
        <v>4000.0000000000005</v>
      </c>
      <c r="K530" s="68">
        <v>1999</v>
      </c>
      <c r="L530" s="68">
        <f t="shared" si="114"/>
        <v>2001</v>
      </c>
      <c r="M530" s="68">
        <f t="shared" si="115"/>
        <v>49.974999999999994</v>
      </c>
      <c r="N530" s="96">
        <v>1799</v>
      </c>
      <c r="O530" s="97" t="str">
        <f t="shared" si="116"/>
        <v>June</v>
      </c>
      <c r="P530" s="96">
        <f t="shared" si="117"/>
        <v>1799</v>
      </c>
      <c r="Q530" s="98">
        <f t="shared" si="118"/>
        <v>200</v>
      </c>
      <c r="R530" s="97" t="b">
        <f t="shared" si="119"/>
        <v>0</v>
      </c>
      <c r="S530" s="99" t="str">
        <f t="shared" si="120"/>
        <v>GROWTH</v>
      </c>
      <c r="T530" s="68">
        <v>1988</v>
      </c>
      <c r="U530" s="100" t="str">
        <f t="shared" si="121"/>
        <v>May</v>
      </c>
      <c r="V530" s="68">
        <f t="shared" si="122"/>
        <v>1988</v>
      </c>
      <c r="W530" s="101">
        <f t="shared" si="123"/>
        <v>11</v>
      </c>
      <c r="X530" s="102" t="b">
        <f t="shared" si="124"/>
        <v>0</v>
      </c>
      <c r="Y530" s="103" t="str">
        <f t="shared" si="125"/>
        <v>GROWTH</v>
      </c>
      <c r="Z530" s="74">
        <v>0</v>
      </c>
      <c r="AA530" s="69"/>
      <c r="AB530" s="69" t="s">
        <v>133</v>
      </c>
      <c r="AC530" s="69" t="s">
        <v>134</v>
      </c>
      <c r="AD530" s="3"/>
      <c r="AE530" s="118">
        <f>IFERROR(INDEX(Last6M_AvgSales_Ref!$B$2:$B$12659,MATCH(D530,Last6M_AvgSales_Ref!$A$2:$A$12659,0)),"")</f>
        <v>2214</v>
      </c>
    </row>
    <row r="531" spans="1:31" ht="14.25" customHeight="1">
      <c r="A531" s="69" t="s">
        <v>134</v>
      </c>
      <c r="B531" s="70" t="s">
        <v>65</v>
      </c>
      <c r="C531" s="71" t="s">
        <v>1624</v>
      </c>
      <c r="D531" s="71">
        <v>1000000514</v>
      </c>
      <c r="E531" s="72" t="s">
        <v>1625</v>
      </c>
      <c r="F531" s="73">
        <v>38856</v>
      </c>
      <c r="G531" s="66" t="str">
        <f t="shared" si="112"/>
        <v>Targeted Dealer</v>
      </c>
      <c r="H531" s="66"/>
      <c r="I531" s="67">
        <v>2500</v>
      </c>
      <c r="J531" s="67">
        <f t="shared" si="113"/>
        <v>2500</v>
      </c>
      <c r="K531" s="68">
        <v>1004.6</v>
      </c>
      <c r="L531" s="68">
        <f t="shared" si="114"/>
        <v>1495.4</v>
      </c>
      <c r="M531" s="68">
        <f t="shared" si="115"/>
        <v>40.183999999999997</v>
      </c>
      <c r="N531" s="96">
        <v>945.35</v>
      </c>
      <c r="O531" s="97" t="str">
        <f t="shared" si="116"/>
        <v>June</v>
      </c>
      <c r="P531" s="96">
        <f t="shared" si="117"/>
        <v>945.35</v>
      </c>
      <c r="Q531" s="98">
        <f t="shared" si="118"/>
        <v>59.25</v>
      </c>
      <c r="R531" s="97" t="b">
        <f t="shared" si="119"/>
        <v>0</v>
      </c>
      <c r="S531" s="99" t="str">
        <f t="shared" si="120"/>
        <v>GROWTH</v>
      </c>
      <c r="T531" s="68">
        <v>1216</v>
      </c>
      <c r="U531" s="100" t="str">
        <f t="shared" si="121"/>
        <v>May</v>
      </c>
      <c r="V531" s="68">
        <f t="shared" si="122"/>
        <v>1216</v>
      </c>
      <c r="W531" s="101">
        <f t="shared" si="123"/>
        <v>-211.39999999999998</v>
      </c>
      <c r="X531" s="102" t="b">
        <f t="shared" si="124"/>
        <v>0</v>
      </c>
      <c r="Y531" s="103" t="str">
        <f t="shared" si="125"/>
        <v>GROWTH</v>
      </c>
      <c r="Z531" s="74">
        <v>0</v>
      </c>
      <c r="AA531" s="69"/>
      <c r="AB531" s="69" t="s">
        <v>133</v>
      </c>
      <c r="AC531" s="69" t="s">
        <v>134</v>
      </c>
      <c r="AD531" s="3"/>
      <c r="AE531" s="118">
        <f>IFERROR(INDEX(Last6M_AvgSales_Ref!$B$2:$B$12659,MATCH(D531,Last6M_AvgSales_Ref!$A$2:$A$12659,0)),"")</f>
        <v>1232</v>
      </c>
    </row>
    <row r="532" spans="1:31" ht="14.25" customHeight="1">
      <c r="A532" s="69" t="s">
        <v>134</v>
      </c>
      <c r="B532" s="70" t="s">
        <v>65</v>
      </c>
      <c r="C532" s="71" t="s">
        <v>1626</v>
      </c>
      <c r="D532" s="71">
        <v>1000000515</v>
      </c>
      <c r="E532" s="72" t="s">
        <v>1627</v>
      </c>
      <c r="F532" s="73">
        <v>39972</v>
      </c>
      <c r="G532" s="66" t="str">
        <f t="shared" si="112"/>
        <v>Targeted Dealer</v>
      </c>
      <c r="H532" s="66"/>
      <c r="I532" s="67">
        <v>500</v>
      </c>
      <c r="J532" s="67">
        <f t="shared" si="113"/>
        <v>500.00000000000006</v>
      </c>
      <c r="K532" s="68">
        <v>255</v>
      </c>
      <c r="L532" s="68">
        <f t="shared" si="114"/>
        <v>245</v>
      </c>
      <c r="M532" s="68">
        <f t="shared" si="115"/>
        <v>50.999999999999993</v>
      </c>
      <c r="N532" s="96">
        <v>176</v>
      </c>
      <c r="O532" s="97" t="str">
        <f t="shared" si="116"/>
        <v>June</v>
      </c>
      <c r="P532" s="96">
        <f t="shared" si="117"/>
        <v>176</v>
      </c>
      <c r="Q532" s="98">
        <f t="shared" si="118"/>
        <v>79</v>
      </c>
      <c r="R532" s="97" t="b">
        <f t="shared" si="119"/>
        <v>0</v>
      </c>
      <c r="S532" s="99" t="str">
        <f t="shared" si="120"/>
        <v>GROWTH</v>
      </c>
      <c r="T532" s="68">
        <v>271</v>
      </c>
      <c r="U532" s="100" t="str">
        <f t="shared" si="121"/>
        <v>May</v>
      </c>
      <c r="V532" s="68">
        <f t="shared" si="122"/>
        <v>271</v>
      </c>
      <c r="W532" s="101">
        <f t="shared" si="123"/>
        <v>-16</v>
      </c>
      <c r="X532" s="102" t="b">
        <f t="shared" si="124"/>
        <v>0</v>
      </c>
      <c r="Y532" s="103" t="str">
        <f t="shared" si="125"/>
        <v>GROWTH</v>
      </c>
      <c r="Z532" s="74">
        <v>0</v>
      </c>
      <c r="AA532" s="69"/>
      <c r="AB532" s="69" t="s">
        <v>133</v>
      </c>
      <c r="AC532" s="69" t="s">
        <v>134</v>
      </c>
      <c r="AD532" s="3"/>
      <c r="AE532" s="118">
        <f>IFERROR(INDEX(Last6M_AvgSales_Ref!$B$2:$B$12659,MATCH(D532,Last6M_AvgSales_Ref!$A$2:$A$12659,0)),"")</f>
        <v>226.57499999999999</v>
      </c>
    </row>
    <row r="533" spans="1:31" ht="14.25" customHeight="1">
      <c r="A533" s="69" t="s">
        <v>134</v>
      </c>
      <c r="B533" s="70" t="s">
        <v>65</v>
      </c>
      <c r="C533" s="71" t="s">
        <v>1628</v>
      </c>
      <c r="D533" s="71">
        <v>1000000519</v>
      </c>
      <c r="E533" s="72" t="s">
        <v>1629</v>
      </c>
      <c r="F533" s="73">
        <v>40275</v>
      </c>
      <c r="G533" s="66" t="str">
        <f t="shared" si="112"/>
        <v>Targeted Dealer</v>
      </c>
      <c r="H533" s="66"/>
      <c r="I533" s="67">
        <v>100</v>
      </c>
      <c r="J533" s="67">
        <f t="shared" si="113"/>
        <v>100</v>
      </c>
      <c r="K533" s="68">
        <v>180</v>
      </c>
      <c r="L533" s="68">
        <f t="shared" si="114"/>
        <v>-80</v>
      </c>
      <c r="M533" s="68">
        <f t="shared" si="115"/>
        <v>180</v>
      </c>
      <c r="N533" s="96">
        <v>80</v>
      </c>
      <c r="O533" s="97" t="str">
        <f t="shared" si="116"/>
        <v>June</v>
      </c>
      <c r="P533" s="96">
        <f t="shared" si="117"/>
        <v>80</v>
      </c>
      <c r="Q533" s="98">
        <f t="shared" si="118"/>
        <v>100</v>
      </c>
      <c r="R533" s="97" t="b">
        <f t="shared" si="119"/>
        <v>0</v>
      </c>
      <c r="S533" s="99" t="str">
        <f t="shared" si="120"/>
        <v>GROWTH</v>
      </c>
      <c r="T533" s="68">
        <v>25</v>
      </c>
      <c r="U533" s="100" t="str">
        <f t="shared" si="121"/>
        <v>May</v>
      </c>
      <c r="V533" s="68">
        <f t="shared" si="122"/>
        <v>25</v>
      </c>
      <c r="W533" s="101">
        <f t="shared" si="123"/>
        <v>155</v>
      </c>
      <c r="X533" s="102" t="b">
        <f t="shared" si="124"/>
        <v>0</v>
      </c>
      <c r="Y533" s="103" t="str">
        <f t="shared" si="125"/>
        <v>GROWTH</v>
      </c>
      <c r="Z533" s="74">
        <v>0</v>
      </c>
      <c r="AA533" s="69"/>
      <c r="AB533" s="69" t="s">
        <v>133</v>
      </c>
      <c r="AC533" s="69" t="s">
        <v>134</v>
      </c>
      <c r="AD533" s="3"/>
      <c r="AE533" s="118">
        <f>IFERROR(INDEX(Last6M_AvgSales_Ref!$B$2:$B$12659,MATCH(D533,Last6M_AvgSales_Ref!$A$2:$A$12659,0)),"")</f>
        <v>76.116666666666703</v>
      </c>
    </row>
    <row r="534" spans="1:31" ht="14.25" customHeight="1">
      <c r="A534" s="69" t="s">
        <v>134</v>
      </c>
      <c r="B534" s="70" t="s">
        <v>65</v>
      </c>
      <c r="C534" s="71" t="s">
        <v>1630</v>
      </c>
      <c r="D534" s="71">
        <v>1000000527</v>
      </c>
      <c r="E534" s="72" t="s">
        <v>1631</v>
      </c>
      <c r="F534" s="73">
        <v>40597</v>
      </c>
      <c r="G534" s="66" t="str">
        <f t="shared" si="112"/>
        <v>Targeted Dealer</v>
      </c>
      <c r="H534" s="66"/>
      <c r="I534" s="67">
        <v>2100</v>
      </c>
      <c r="J534" s="67">
        <f t="shared" si="113"/>
        <v>2100</v>
      </c>
      <c r="K534" s="68">
        <v>1058</v>
      </c>
      <c r="L534" s="68">
        <f t="shared" si="114"/>
        <v>1042</v>
      </c>
      <c r="M534" s="68">
        <f t="shared" si="115"/>
        <v>50.38095238095238</v>
      </c>
      <c r="N534" s="96">
        <v>609</v>
      </c>
      <c r="O534" s="97" t="str">
        <f t="shared" si="116"/>
        <v>June</v>
      </c>
      <c r="P534" s="96">
        <f t="shared" si="117"/>
        <v>609</v>
      </c>
      <c r="Q534" s="98">
        <f t="shared" si="118"/>
        <v>449</v>
      </c>
      <c r="R534" s="97" t="b">
        <f t="shared" si="119"/>
        <v>0</v>
      </c>
      <c r="S534" s="99" t="str">
        <f t="shared" si="120"/>
        <v>GROWTH</v>
      </c>
      <c r="T534" s="68">
        <v>1027</v>
      </c>
      <c r="U534" s="100" t="str">
        <f t="shared" si="121"/>
        <v>May</v>
      </c>
      <c r="V534" s="68">
        <f t="shared" si="122"/>
        <v>1027</v>
      </c>
      <c r="W534" s="101">
        <f t="shared" si="123"/>
        <v>31</v>
      </c>
      <c r="X534" s="102" t="b">
        <f t="shared" si="124"/>
        <v>0</v>
      </c>
      <c r="Y534" s="103" t="str">
        <f t="shared" si="125"/>
        <v>GROWTH</v>
      </c>
      <c r="Z534" s="74">
        <v>0</v>
      </c>
      <c r="AA534" s="69"/>
      <c r="AB534" s="69" t="s">
        <v>133</v>
      </c>
      <c r="AC534" s="69" t="s">
        <v>134</v>
      </c>
      <c r="AD534" s="3"/>
      <c r="AE534" s="118">
        <f>IFERROR(INDEX(Last6M_AvgSales_Ref!$B$2:$B$12659,MATCH(D534,Last6M_AvgSales_Ref!$A$2:$A$12659,0)),"")</f>
        <v>878.91666666666697</v>
      </c>
    </row>
    <row r="535" spans="1:31" ht="14.25" customHeight="1">
      <c r="A535" s="69" t="s">
        <v>134</v>
      </c>
      <c r="B535" s="70" t="s">
        <v>65</v>
      </c>
      <c r="C535" s="71" t="s">
        <v>1632</v>
      </c>
      <c r="D535" s="71">
        <v>1000000495</v>
      </c>
      <c r="E535" s="72" t="s">
        <v>1633</v>
      </c>
      <c r="F535" s="73">
        <v>40637</v>
      </c>
      <c r="G535" s="66" t="str">
        <f t="shared" si="112"/>
        <v>Targeted Dealer</v>
      </c>
      <c r="H535" s="66"/>
      <c r="I535" s="67">
        <v>2500</v>
      </c>
      <c r="J535" s="67">
        <f t="shared" si="113"/>
        <v>2500</v>
      </c>
      <c r="K535" s="68">
        <v>929</v>
      </c>
      <c r="L535" s="68">
        <f t="shared" si="114"/>
        <v>1571</v>
      </c>
      <c r="M535" s="68">
        <f t="shared" si="115"/>
        <v>37.159999999999997</v>
      </c>
      <c r="N535" s="96">
        <v>881</v>
      </c>
      <c r="O535" s="97" t="str">
        <f t="shared" si="116"/>
        <v>June</v>
      </c>
      <c r="P535" s="96">
        <f t="shared" si="117"/>
        <v>881</v>
      </c>
      <c r="Q535" s="98">
        <f t="shared" si="118"/>
        <v>48</v>
      </c>
      <c r="R535" s="97" t="b">
        <f t="shared" si="119"/>
        <v>0</v>
      </c>
      <c r="S535" s="99" t="str">
        <f t="shared" si="120"/>
        <v>GROWTH</v>
      </c>
      <c r="T535" s="68">
        <v>1223</v>
      </c>
      <c r="U535" s="100" t="str">
        <f t="shared" si="121"/>
        <v>May</v>
      </c>
      <c r="V535" s="68">
        <f t="shared" si="122"/>
        <v>1223</v>
      </c>
      <c r="W535" s="101">
        <f t="shared" si="123"/>
        <v>-294</v>
      </c>
      <c r="X535" s="102" t="b">
        <f t="shared" si="124"/>
        <v>0</v>
      </c>
      <c r="Y535" s="103" t="str">
        <f t="shared" si="125"/>
        <v>GROWTH</v>
      </c>
      <c r="Z535" s="74">
        <v>0</v>
      </c>
      <c r="AA535" s="69"/>
      <c r="AB535" s="69" t="s">
        <v>133</v>
      </c>
      <c r="AC535" s="69" t="s">
        <v>134</v>
      </c>
      <c r="AD535" s="3"/>
      <c r="AE535" s="118">
        <f>IFERROR(INDEX(Last6M_AvgSales_Ref!$B$2:$B$12659,MATCH(D535,Last6M_AvgSales_Ref!$A$2:$A$12659,0)),"")</f>
        <v>1033.6666666666699</v>
      </c>
    </row>
    <row r="536" spans="1:31" ht="14.25" customHeight="1">
      <c r="A536" s="69" t="s">
        <v>134</v>
      </c>
      <c r="B536" s="70" t="s">
        <v>69</v>
      </c>
      <c r="C536" s="71" t="s">
        <v>1634</v>
      </c>
      <c r="D536" s="71">
        <v>1000000487</v>
      </c>
      <c r="E536" s="72" t="s">
        <v>1635</v>
      </c>
      <c r="F536" s="73">
        <v>40836</v>
      </c>
      <c r="G536" s="66" t="str">
        <f t="shared" si="112"/>
        <v>Targeted Dealer</v>
      </c>
      <c r="H536" s="66"/>
      <c r="I536" s="67">
        <v>50</v>
      </c>
      <c r="J536" s="67">
        <f t="shared" si="113"/>
        <v>50</v>
      </c>
      <c r="K536" s="68">
        <v>13.5</v>
      </c>
      <c r="L536" s="68">
        <f t="shared" si="114"/>
        <v>36.5</v>
      </c>
      <c r="M536" s="68">
        <f t="shared" si="115"/>
        <v>27</v>
      </c>
      <c r="N536" s="96">
        <v>0</v>
      </c>
      <c r="O536" s="97" t="str">
        <f t="shared" si="116"/>
        <v>June</v>
      </c>
      <c r="P536" s="96">
        <f t="shared" si="117"/>
        <v>0</v>
      </c>
      <c r="Q536" s="98">
        <f t="shared" si="118"/>
        <v>13.5</v>
      </c>
      <c r="R536" s="97" t="b">
        <f t="shared" si="119"/>
        <v>0</v>
      </c>
      <c r="S536" s="99" t="b">
        <f t="shared" si="120"/>
        <v>0</v>
      </c>
      <c r="T536" s="68">
        <v>0</v>
      </c>
      <c r="U536" s="100" t="str">
        <f t="shared" si="121"/>
        <v>May</v>
      </c>
      <c r="V536" s="68">
        <f t="shared" si="122"/>
        <v>0</v>
      </c>
      <c r="W536" s="101">
        <f t="shared" si="123"/>
        <v>13.5</v>
      </c>
      <c r="X536" s="102" t="b">
        <f t="shared" si="124"/>
        <v>0</v>
      </c>
      <c r="Y536" s="103" t="b">
        <f t="shared" si="125"/>
        <v>0</v>
      </c>
      <c r="Z536" s="74">
        <v>0</v>
      </c>
      <c r="AA536" s="69"/>
      <c r="AB536" s="69" t="s">
        <v>133</v>
      </c>
      <c r="AC536" s="69" t="s">
        <v>134</v>
      </c>
      <c r="AD536" s="3"/>
      <c r="AE536" s="118">
        <f>IFERROR(INDEX(Last6M_AvgSales_Ref!$B$2:$B$12659,MATCH(D536,Last6M_AvgSales_Ref!$A$2:$A$12659,0)),"")</f>
        <v>6.5</v>
      </c>
    </row>
    <row r="537" spans="1:31" ht="14.25" customHeight="1">
      <c r="A537" s="69" t="s">
        <v>134</v>
      </c>
      <c r="B537" s="70" t="s">
        <v>65</v>
      </c>
      <c r="C537" s="71" t="s">
        <v>1636</v>
      </c>
      <c r="D537" s="71">
        <v>1000000488</v>
      </c>
      <c r="E537" s="72" t="s">
        <v>1637</v>
      </c>
      <c r="F537" s="73">
        <v>40875</v>
      </c>
      <c r="G537" s="66" t="str">
        <f t="shared" si="112"/>
        <v>Targeted Dealer</v>
      </c>
      <c r="H537" s="66"/>
      <c r="I537" s="67">
        <v>1600</v>
      </c>
      <c r="J537" s="67">
        <f t="shared" si="113"/>
        <v>1600</v>
      </c>
      <c r="K537" s="68">
        <v>710</v>
      </c>
      <c r="L537" s="68">
        <f t="shared" si="114"/>
        <v>890</v>
      </c>
      <c r="M537" s="68">
        <f t="shared" si="115"/>
        <v>44.375</v>
      </c>
      <c r="N537" s="96">
        <v>650</v>
      </c>
      <c r="O537" s="97" t="str">
        <f t="shared" si="116"/>
        <v>June</v>
      </c>
      <c r="P537" s="96">
        <f t="shared" si="117"/>
        <v>650</v>
      </c>
      <c r="Q537" s="98">
        <f t="shared" si="118"/>
        <v>60</v>
      </c>
      <c r="R537" s="97" t="b">
        <f t="shared" si="119"/>
        <v>0</v>
      </c>
      <c r="S537" s="99" t="str">
        <f t="shared" si="120"/>
        <v>GROWTH</v>
      </c>
      <c r="T537" s="68">
        <v>1050</v>
      </c>
      <c r="U537" s="100" t="str">
        <f t="shared" si="121"/>
        <v>May</v>
      </c>
      <c r="V537" s="68">
        <f t="shared" si="122"/>
        <v>1050</v>
      </c>
      <c r="W537" s="101">
        <f t="shared" si="123"/>
        <v>-340</v>
      </c>
      <c r="X537" s="102" t="b">
        <f t="shared" si="124"/>
        <v>0</v>
      </c>
      <c r="Y537" s="103" t="str">
        <f t="shared" si="125"/>
        <v>GROWTH</v>
      </c>
      <c r="Z537" s="74">
        <v>0</v>
      </c>
      <c r="AA537" s="69"/>
      <c r="AB537" s="69" t="s">
        <v>133</v>
      </c>
      <c r="AC537" s="69" t="s">
        <v>134</v>
      </c>
      <c r="AD537" s="3"/>
      <c r="AE537" s="118">
        <f>IFERROR(INDEX(Last6M_AvgSales_Ref!$B$2:$B$12659,MATCH(D537,Last6M_AvgSales_Ref!$A$2:$A$12659,0)),"")</f>
        <v>781.25</v>
      </c>
    </row>
    <row r="538" spans="1:31" ht="14.25" customHeight="1">
      <c r="A538" s="69" t="s">
        <v>134</v>
      </c>
      <c r="B538" s="70" t="s">
        <v>65</v>
      </c>
      <c r="C538" s="71" t="s">
        <v>1638</v>
      </c>
      <c r="D538" s="71">
        <v>1000000522</v>
      </c>
      <c r="E538" s="72" t="s">
        <v>1639</v>
      </c>
      <c r="F538" s="73">
        <v>40885</v>
      </c>
      <c r="G538" s="66" t="str">
        <f t="shared" si="112"/>
        <v>Targeted Dealer</v>
      </c>
      <c r="H538" s="66"/>
      <c r="I538" s="67">
        <v>3300</v>
      </c>
      <c r="J538" s="67">
        <f t="shared" si="113"/>
        <v>3300</v>
      </c>
      <c r="K538" s="68">
        <v>852</v>
      </c>
      <c r="L538" s="68">
        <f t="shared" si="114"/>
        <v>2448</v>
      </c>
      <c r="M538" s="68">
        <f t="shared" si="115"/>
        <v>25.818181818181817</v>
      </c>
      <c r="N538" s="96">
        <v>741</v>
      </c>
      <c r="O538" s="97" t="str">
        <f t="shared" si="116"/>
        <v>June</v>
      </c>
      <c r="P538" s="96">
        <f t="shared" si="117"/>
        <v>741</v>
      </c>
      <c r="Q538" s="98">
        <f t="shared" si="118"/>
        <v>111</v>
      </c>
      <c r="R538" s="97" t="b">
        <f t="shared" si="119"/>
        <v>0</v>
      </c>
      <c r="S538" s="99" t="str">
        <f t="shared" si="120"/>
        <v>GROWTH</v>
      </c>
      <c r="T538" s="68">
        <v>1613</v>
      </c>
      <c r="U538" s="100" t="str">
        <f t="shared" si="121"/>
        <v>May</v>
      </c>
      <c r="V538" s="68">
        <f t="shared" si="122"/>
        <v>1613</v>
      </c>
      <c r="W538" s="101">
        <f t="shared" si="123"/>
        <v>-761</v>
      </c>
      <c r="X538" s="102" t="b">
        <f t="shared" si="124"/>
        <v>0</v>
      </c>
      <c r="Y538" s="103" t="str">
        <f t="shared" si="125"/>
        <v>GROWTH</v>
      </c>
      <c r="Z538" s="74">
        <v>0</v>
      </c>
      <c r="AA538" s="69"/>
      <c r="AB538" s="69" t="s">
        <v>133</v>
      </c>
      <c r="AC538" s="69" t="s">
        <v>134</v>
      </c>
      <c r="AD538" s="3"/>
      <c r="AE538" s="118">
        <f>IFERROR(INDEX(Last6M_AvgSales_Ref!$B$2:$B$12659,MATCH(D538,Last6M_AvgSales_Ref!$A$2:$A$12659,0)),"")</f>
        <v>1122.9166666666699</v>
      </c>
    </row>
    <row r="539" spans="1:31" ht="14.25" customHeight="1">
      <c r="A539" s="69" t="s">
        <v>134</v>
      </c>
      <c r="B539" s="70" t="s">
        <v>65</v>
      </c>
      <c r="C539" s="71" t="s">
        <v>1640</v>
      </c>
      <c r="D539" s="71">
        <v>1000000491</v>
      </c>
      <c r="E539" s="72" t="s">
        <v>1641</v>
      </c>
      <c r="F539" s="73">
        <v>41080</v>
      </c>
      <c r="G539" s="66" t="str">
        <f t="shared" si="112"/>
        <v>Targeted Dealer</v>
      </c>
      <c r="H539" s="66"/>
      <c r="I539" s="67">
        <v>100</v>
      </c>
      <c r="J539" s="67">
        <f t="shared" si="113"/>
        <v>100</v>
      </c>
      <c r="K539" s="68">
        <v>20</v>
      </c>
      <c r="L539" s="68">
        <f t="shared" si="114"/>
        <v>80</v>
      </c>
      <c r="M539" s="68">
        <f t="shared" si="115"/>
        <v>20</v>
      </c>
      <c r="N539" s="96">
        <v>40</v>
      </c>
      <c r="O539" s="97" t="str">
        <f t="shared" si="116"/>
        <v>June</v>
      </c>
      <c r="P539" s="96">
        <f t="shared" si="117"/>
        <v>40</v>
      </c>
      <c r="Q539" s="98">
        <f t="shared" si="118"/>
        <v>-20</v>
      </c>
      <c r="R539" s="97" t="b">
        <f t="shared" si="119"/>
        <v>0</v>
      </c>
      <c r="S539" s="99" t="str">
        <f t="shared" si="120"/>
        <v>GROWTH</v>
      </c>
      <c r="T539" s="68">
        <v>50</v>
      </c>
      <c r="U539" s="100" t="str">
        <f t="shared" si="121"/>
        <v>May</v>
      </c>
      <c r="V539" s="68">
        <f t="shared" si="122"/>
        <v>50</v>
      </c>
      <c r="W539" s="101">
        <f t="shared" si="123"/>
        <v>-30</v>
      </c>
      <c r="X539" s="102" t="b">
        <f t="shared" si="124"/>
        <v>0</v>
      </c>
      <c r="Y539" s="103" t="str">
        <f t="shared" si="125"/>
        <v>GROWTH</v>
      </c>
      <c r="Z539" s="74">
        <v>0</v>
      </c>
      <c r="AA539" s="69"/>
      <c r="AB539" s="69" t="s">
        <v>133</v>
      </c>
      <c r="AC539" s="69" t="s">
        <v>134</v>
      </c>
      <c r="AD539" s="3"/>
      <c r="AE539" s="118">
        <f>IFERROR(INDEX(Last6M_AvgSales_Ref!$B$2:$B$12659,MATCH(D539,Last6M_AvgSales_Ref!$A$2:$A$12659,0)),"")</f>
        <v>40</v>
      </c>
    </row>
    <row r="540" spans="1:31" ht="14.25" customHeight="1">
      <c r="A540" s="69" t="s">
        <v>134</v>
      </c>
      <c r="B540" s="70" t="s">
        <v>69</v>
      </c>
      <c r="C540" s="71" t="s">
        <v>1642</v>
      </c>
      <c r="D540" s="71">
        <v>1000000499</v>
      </c>
      <c r="E540" s="72" t="s">
        <v>1643</v>
      </c>
      <c r="F540" s="73">
        <v>41109</v>
      </c>
      <c r="G540" s="66" t="str">
        <f t="shared" si="112"/>
        <v>Targeted Dealer</v>
      </c>
      <c r="H540" s="66"/>
      <c r="I540" s="67">
        <v>3200</v>
      </c>
      <c r="J540" s="67">
        <f t="shared" si="113"/>
        <v>3200</v>
      </c>
      <c r="K540" s="68">
        <v>1078</v>
      </c>
      <c r="L540" s="68">
        <f t="shared" si="114"/>
        <v>2122</v>
      </c>
      <c r="M540" s="68">
        <f t="shared" si="115"/>
        <v>33.6875</v>
      </c>
      <c r="N540" s="96">
        <v>1373.5</v>
      </c>
      <c r="O540" s="97" t="str">
        <f t="shared" si="116"/>
        <v>June</v>
      </c>
      <c r="P540" s="96">
        <f t="shared" si="117"/>
        <v>1373.5</v>
      </c>
      <c r="Q540" s="98">
        <f t="shared" si="118"/>
        <v>-295.5</v>
      </c>
      <c r="R540" s="97" t="b">
        <f t="shared" si="119"/>
        <v>0</v>
      </c>
      <c r="S540" s="99" t="str">
        <f t="shared" si="120"/>
        <v>GROWTH</v>
      </c>
      <c r="T540" s="68">
        <v>1553</v>
      </c>
      <c r="U540" s="100" t="str">
        <f t="shared" si="121"/>
        <v>May</v>
      </c>
      <c r="V540" s="68">
        <f t="shared" si="122"/>
        <v>1553</v>
      </c>
      <c r="W540" s="101">
        <f t="shared" si="123"/>
        <v>-475</v>
      </c>
      <c r="X540" s="102" t="b">
        <f t="shared" si="124"/>
        <v>0</v>
      </c>
      <c r="Y540" s="103" t="str">
        <f t="shared" si="125"/>
        <v>GROWTH</v>
      </c>
      <c r="Z540" s="74">
        <v>0</v>
      </c>
      <c r="AA540" s="69"/>
      <c r="AB540" s="69" t="s">
        <v>133</v>
      </c>
      <c r="AC540" s="69" t="s">
        <v>134</v>
      </c>
      <c r="AD540" s="3"/>
      <c r="AE540" s="118">
        <f>IFERROR(INDEX(Last6M_AvgSales_Ref!$B$2:$B$12659,MATCH(D540,Last6M_AvgSales_Ref!$A$2:$A$12659,0)),"")</f>
        <v>1565.74166666667</v>
      </c>
    </row>
    <row r="541" spans="1:31" ht="14.25" customHeight="1">
      <c r="A541" s="69" t="s">
        <v>134</v>
      </c>
      <c r="B541" s="70" t="s">
        <v>65</v>
      </c>
      <c r="C541" s="71" t="s">
        <v>1644</v>
      </c>
      <c r="D541" s="71">
        <v>1000000490</v>
      </c>
      <c r="E541" s="72" t="s">
        <v>1645</v>
      </c>
      <c r="F541" s="73">
        <v>41234</v>
      </c>
      <c r="G541" s="66" t="str">
        <f t="shared" si="112"/>
        <v>Targeted Dealer</v>
      </c>
      <c r="H541" s="66"/>
      <c r="I541" s="67">
        <v>1150</v>
      </c>
      <c r="J541" s="67">
        <f t="shared" si="113"/>
        <v>1150</v>
      </c>
      <c r="K541" s="68">
        <v>621</v>
      </c>
      <c r="L541" s="68">
        <f t="shared" si="114"/>
        <v>529</v>
      </c>
      <c r="M541" s="68">
        <f t="shared" si="115"/>
        <v>54</v>
      </c>
      <c r="N541" s="96">
        <v>352</v>
      </c>
      <c r="O541" s="97" t="str">
        <f t="shared" si="116"/>
        <v>June</v>
      </c>
      <c r="P541" s="96">
        <f t="shared" si="117"/>
        <v>352</v>
      </c>
      <c r="Q541" s="98">
        <f t="shared" si="118"/>
        <v>269</v>
      </c>
      <c r="R541" s="97" t="b">
        <f t="shared" si="119"/>
        <v>0</v>
      </c>
      <c r="S541" s="99" t="str">
        <f t="shared" si="120"/>
        <v>GROWTH</v>
      </c>
      <c r="T541" s="68">
        <v>556.70000000000005</v>
      </c>
      <c r="U541" s="100" t="str">
        <f t="shared" si="121"/>
        <v>May</v>
      </c>
      <c r="V541" s="68">
        <f t="shared" si="122"/>
        <v>556.70000000000005</v>
      </c>
      <c r="W541" s="101">
        <f t="shared" si="123"/>
        <v>64.299999999999955</v>
      </c>
      <c r="X541" s="102" t="b">
        <f t="shared" si="124"/>
        <v>0</v>
      </c>
      <c r="Y541" s="103" t="str">
        <f t="shared" si="125"/>
        <v>GROWTH</v>
      </c>
      <c r="Z541" s="74">
        <v>0</v>
      </c>
      <c r="AA541" s="69"/>
      <c r="AB541" s="69" t="s">
        <v>133</v>
      </c>
      <c r="AC541" s="69" t="s">
        <v>134</v>
      </c>
      <c r="AD541" s="3"/>
      <c r="AE541" s="118">
        <f>IFERROR(INDEX(Last6M_AvgSales_Ref!$B$2:$B$12659,MATCH(D541,Last6M_AvgSales_Ref!$A$2:$A$12659,0)),"")</f>
        <v>669.33333333333303</v>
      </c>
    </row>
    <row r="542" spans="1:31" ht="14.25" customHeight="1">
      <c r="A542" s="69" t="s">
        <v>134</v>
      </c>
      <c r="B542" s="70" t="s">
        <v>69</v>
      </c>
      <c r="C542" s="71" t="s">
        <v>1646</v>
      </c>
      <c r="D542" s="71">
        <v>1000000523</v>
      </c>
      <c r="E542" s="72" t="s">
        <v>1647</v>
      </c>
      <c r="F542" s="73">
        <v>41256</v>
      </c>
      <c r="G542" s="66" t="str">
        <f t="shared" si="112"/>
        <v>Targeted Dealer</v>
      </c>
      <c r="H542" s="66"/>
      <c r="I542" s="67">
        <v>40</v>
      </c>
      <c r="J542" s="67">
        <f t="shared" si="113"/>
        <v>40</v>
      </c>
      <c r="K542" s="68">
        <v>13</v>
      </c>
      <c r="L542" s="68">
        <f t="shared" si="114"/>
        <v>27</v>
      </c>
      <c r="M542" s="68">
        <f t="shared" si="115"/>
        <v>32.5</v>
      </c>
      <c r="N542" s="96">
        <v>0</v>
      </c>
      <c r="O542" s="97" t="str">
        <f t="shared" si="116"/>
        <v>June</v>
      </c>
      <c r="P542" s="96">
        <f t="shared" si="117"/>
        <v>0</v>
      </c>
      <c r="Q542" s="98">
        <f t="shared" si="118"/>
        <v>13</v>
      </c>
      <c r="R542" s="97" t="b">
        <f t="shared" si="119"/>
        <v>0</v>
      </c>
      <c r="S542" s="99" t="b">
        <f t="shared" si="120"/>
        <v>0</v>
      </c>
      <c r="T542" s="68">
        <v>12.5</v>
      </c>
      <c r="U542" s="100" t="str">
        <f t="shared" si="121"/>
        <v>May</v>
      </c>
      <c r="V542" s="68">
        <f t="shared" si="122"/>
        <v>12.5</v>
      </c>
      <c r="W542" s="101">
        <f t="shared" si="123"/>
        <v>0.5</v>
      </c>
      <c r="X542" s="102" t="b">
        <f t="shared" si="124"/>
        <v>0</v>
      </c>
      <c r="Y542" s="103" t="str">
        <f t="shared" si="125"/>
        <v>GROWTH</v>
      </c>
      <c r="Z542" s="74">
        <v>0</v>
      </c>
      <c r="AA542" s="69"/>
      <c r="AB542" s="69" t="s">
        <v>133</v>
      </c>
      <c r="AC542" s="69" t="s">
        <v>134</v>
      </c>
      <c r="AD542" s="3"/>
      <c r="AE542" s="118">
        <f>IFERROR(INDEX(Last6M_AvgSales_Ref!$B$2:$B$12659,MATCH(D542,Last6M_AvgSales_Ref!$A$2:$A$12659,0)),"")</f>
        <v>11</v>
      </c>
    </row>
    <row r="543" spans="1:31" ht="14.25" customHeight="1">
      <c r="A543" s="69" t="s">
        <v>134</v>
      </c>
      <c r="B543" s="70" t="s">
        <v>65</v>
      </c>
      <c r="C543" s="71" t="s">
        <v>1648</v>
      </c>
      <c r="D543" s="71">
        <v>1000000497</v>
      </c>
      <c r="E543" s="72" t="s">
        <v>1649</v>
      </c>
      <c r="F543" s="73">
        <v>41297</v>
      </c>
      <c r="G543" s="66" t="str">
        <f t="shared" si="112"/>
        <v>Targeted Dealer</v>
      </c>
      <c r="H543" s="66"/>
      <c r="I543" s="67">
        <v>250</v>
      </c>
      <c r="J543" s="67">
        <f t="shared" si="113"/>
        <v>250.00000000000003</v>
      </c>
      <c r="K543" s="68">
        <v>130</v>
      </c>
      <c r="L543" s="68">
        <f t="shared" si="114"/>
        <v>120</v>
      </c>
      <c r="M543" s="68">
        <f t="shared" si="115"/>
        <v>51.999999999999993</v>
      </c>
      <c r="N543" s="96">
        <v>50</v>
      </c>
      <c r="O543" s="97" t="str">
        <f t="shared" si="116"/>
        <v>June</v>
      </c>
      <c r="P543" s="96">
        <f t="shared" si="117"/>
        <v>50</v>
      </c>
      <c r="Q543" s="98">
        <f t="shared" si="118"/>
        <v>80</v>
      </c>
      <c r="R543" s="97" t="b">
        <f t="shared" si="119"/>
        <v>0</v>
      </c>
      <c r="S543" s="99" t="str">
        <f t="shared" si="120"/>
        <v>GROWTH</v>
      </c>
      <c r="T543" s="68">
        <v>105</v>
      </c>
      <c r="U543" s="100" t="str">
        <f t="shared" si="121"/>
        <v>May</v>
      </c>
      <c r="V543" s="68">
        <f t="shared" si="122"/>
        <v>105</v>
      </c>
      <c r="W543" s="101">
        <f t="shared" si="123"/>
        <v>25</v>
      </c>
      <c r="X543" s="102" t="b">
        <f t="shared" si="124"/>
        <v>0</v>
      </c>
      <c r="Y543" s="103" t="str">
        <f t="shared" si="125"/>
        <v>GROWTH</v>
      </c>
      <c r="Z543" s="74">
        <v>0</v>
      </c>
      <c r="AA543" s="69"/>
      <c r="AB543" s="69" t="s">
        <v>133</v>
      </c>
      <c r="AC543" s="69" t="s">
        <v>134</v>
      </c>
      <c r="AD543" s="3"/>
      <c r="AE543" s="118">
        <f>IFERROR(INDEX(Last6M_AvgSales_Ref!$B$2:$B$12659,MATCH(D543,Last6M_AvgSales_Ref!$A$2:$A$12659,0)),"")</f>
        <v>92.5833333333333</v>
      </c>
    </row>
    <row r="544" spans="1:31" ht="14.25" customHeight="1">
      <c r="A544" s="69" t="s">
        <v>134</v>
      </c>
      <c r="B544" s="70" t="s">
        <v>69</v>
      </c>
      <c r="C544" s="71" t="s">
        <v>1650</v>
      </c>
      <c r="D544" s="71">
        <v>1000000511</v>
      </c>
      <c r="E544" s="72" t="s">
        <v>1651</v>
      </c>
      <c r="F544" s="73">
        <v>41401</v>
      </c>
      <c r="G544" s="66" t="str">
        <f t="shared" si="112"/>
        <v>Targeted Dealer</v>
      </c>
      <c r="H544" s="66"/>
      <c r="I544" s="67">
        <v>290</v>
      </c>
      <c r="J544" s="67">
        <f t="shared" si="113"/>
        <v>290</v>
      </c>
      <c r="K544" s="68">
        <v>276.5</v>
      </c>
      <c r="L544" s="68">
        <f t="shared" si="114"/>
        <v>13.5</v>
      </c>
      <c r="M544" s="68">
        <f t="shared" si="115"/>
        <v>95.344827586206904</v>
      </c>
      <c r="N544" s="96">
        <v>105</v>
      </c>
      <c r="O544" s="97" t="str">
        <f t="shared" si="116"/>
        <v>June</v>
      </c>
      <c r="P544" s="96">
        <f t="shared" si="117"/>
        <v>105</v>
      </c>
      <c r="Q544" s="98">
        <f t="shared" si="118"/>
        <v>171.5</v>
      </c>
      <c r="R544" s="97" t="b">
        <f t="shared" si="119"/>
        <v>0</v>
      </c>
      <c r="S544" s="99" t="str">
        <f t="shared" si="120"/>
        <v>GROWTH</v>
      </c>
      <c r="T544" s="68">
        <v>140</v>
      </c>
      <c r="U544" s="100" t="str">
        <f t="shared" si="121"/>
        <v>May</v>
      </c>
      <c r="V544" s="68">
        <f t="shared" si="122"/>
        <v>140</v>
      </c>
      <c r="W544" s="101">
        <f t="shared" si="123"/>
        <v>136.5</v>
      </c>
      <c r="X544" s="102" t="b">
        <f t="shared" si="124"/>
        <v>0</v>
      </c>
      <c r="Y544" s="103" t="str">
        <f t="shared" si="125"/>
        <v>GROWTH</v>
      </c>
      <c r="Z544" s="74">
        <v>0</v>
      </c>
      <c r="AA544" s="69"/>
      <c r="AB544" s="69" t="s">
        <v>133</v>
      </c>
      <c r="AC544" s="69" t="s">
        <v>134</v>
      </c>
      <c r="AD544" s="3"/>
      <c r="AE544" s="118">
        <f>IFERROR(INDEX(Last6M_AvgSales_Ref!$B$2:$B$12659,MATCH(D544,Last6M_AvgSales_Ref!$A$2:$A$12659,0)),"")</f>
        <v>214</v>
      </c>
    </row>
    <row r="545" spans="1:31" ht="14.25" customHeight="1">
      <c r="A545" s="69" t="s">
        <v>134</v>
      </c>
      <c r="B545" s="70" t="s">
        <v>65</v>
      </c>
      <c r="C545" s="71" t="s">
        <v>1652</v>
      </c>
      <c r="D545" s="71">
        <v>1000000493</v>
      </c>
      <c r="E545" s="72" t="s">
        <v>1653</v>
      </c>
      <c r="F545" s="73">
        <v>41408</v>
      </c>
      <c r="G545" s="66" t="str">
        <f t="shared" si="112"/>
        <v>Targeted Dealer</v>
      </c>
      <c r="H545" s="66"/>
      <c r="I545" s="67">
        <v>200</v>
      </c>
      <c r="J545" s="67">
        <f t="shared" si="113"/>
        <v>200</v>
      </c>
      <c r="K545" s="68">
        <v>85</v>
      </c>
      <c r="L545" s="68">
        <f t="shared" si="114"/>
        <v>115</v>
      </c>
      <c r="M545" s="68">
        <f t="shared" si="115"/>
        <v>42.5</v>
      </c>
      <c r="N545" s="96">
        <v>100</v>
      </c>
      <c r="O545" s="97" t="str">
        <f t="shared" si="116"/>
        <v>June</v>
      </c>
      <c r="P545" s="96">
        <f t="shared" si="117"/>
        <v>100</v>
      </c>
      <c r="Q545" s="98">
        <f t="shared" si="118"/>
        <v>-15</v>
      </c>
      <c r="R545" s="97" t="b">
        <f t="shared" si="119"/>
        <v>0</v>
      </c>
      <c r="S545" s="99" t="str">
        <f t="shared" si="120"/>
        <v>GROWTH</v>
      </c>
      <c r="T545" s="68">
        <v>300</v>
      </c>
      <c r="U545" s="100" t="str">
        <f t="shared" si="121"/>
        <v>May</v>
      </c>
      <c r="V545" s="68">
        <f t="shared" si="122"/>
        <v>300</v>
      </c>
      <c r="W545" s="101">
        <f t="shared" si="123"/>
        <v>-215</v>
      </c>
      <c r="X545" s="102" t="b">
        <f t="shared" si="124"/>
        <v>0</v>
      </c>
      <c r="Y545" s="103" t="str">
        <f t="shared" si="125"/>
        <v>GROWTH</v>
      </c>
      <c r="Z545" s="74">
        <v>0</v>
      </c>
      <c r="AA545" s="69"/>
      <c r="AB545" s="69" t="s">
        <v>133</v>
      </c>
      <c r="AC545" s="69" t="s">
        <v>134</v>
      </c>
      <c r="AD545" s="3"/>
      <c r="AE545" s="118">
        <f>IFERROR(INDEX(Last6M_AvgSales_Ref!$B$2:$B$12659,MATCH(D545,Last6M_AvgSales_Ref!$A$2:$A$12659,0)),"")</f>
        <v>160</v>
      </c>
    </row>
    <row r="546" spans="1:31" ht="14.25" customHeight="1">
      <c r="A546" s="69" t="s">
        <v>134</v>
      </c>
      <c r="B546" s="70" t="s">
        <v>69</v>
      </c>
      <c r="C546" s="71" t="s">
        <v>1654</v>
      </c>
      <c r="D546" s="71">
        <v>1000000492</v>
      </c>
      <c r="E546" s="72" t="s">
        <v>1655</v>
      </c>
      <c r="F546" s="73">
        <v>41562</v>
      </c>
      <c r="G546" s="66" t="str">
        <f t="shared" si="112"/>
        <v>Targeted Dealer</v>
      </c>
      <c r="H546" s="66"/>
      <c r="I546" s="67">
        <v>200</v>
      </c>
      <c r="J546" s="67">
        <f t="shared" si="113"/>
        <v>200</v>
      </c>
      <c r="K546" s="68">
        <v>195</v>
      </c>
      <c r="L546" s="68">
        <f t="shared" si="114"/>
        <v>5</v>
      </c>
      <c r="M546" s="68">
        <f t="shared" si="115"/>
        <v>97.5</v>
      </c>
      <c r="N546" s="96">
        <v>140</v>
      </c>
      <c r="O546" s="97" t="str">
        <f t="shared" si="116"/>
        <v>June</v>
      </c>
      <c r="P546" s="96">
        <f t="shared" si="117"/>
        <v>140</v>
      </c>
      <c r="Q546" s="98">
        <f t="shared" si="118"/>
        <v>55</v>
      </c>
      <c r="R546" s="97" t="b">
        <f t="shared" si="119"/>
        <v>0</v>
      </c>
      <c r="S546" s="99" t="str">
        <f t="shared" si="120"/>
        <v>GROWTH</v>
      </c>
      <c r="T546" s="68">
        <v>95</v>
      </c>
      <c r="U546" s="100" t="str">
        <f t="shared" si="121"/>
        <v>May</v>
      </c>
      <c r="V546" s="68">
        <f t="shared" si="122"/>
        <v>95</v>
      </c>
      <c r="W546" s="101">
        <f t="shared" si="123"/>
        <v>100</v>
      </c>
      <c r="X546" s="102" t="b">
        <f t="shared" si="124"/>
        <v>0</v>
      </c>
      <c r="Y546" s="103" t="str">
        <f t="shared" si="125"/>
        <v>GROWTH</v>
      </c>
      <c r="Z546" s="74">
        <v>0</v>
      </c>
      <c r="AA546" s="69"/>
      <c r="AB546" s="69" t="s">
        <v>133</v>
      </c>
      <c r="AC546" s="69" t="s">
        <v>134</v>
      </c>
      <c r="AD546" s="3"/>
      <c r="AE546" s="118">
        <f>IFERROR(INDEX(Last6M_AvgSales_Ref!$B$2:$B$12659,MATCH(D546,Last6M_AvgSales_Ref!$A$2:$A$12659,0)),"")</f>
        <v>147.5</v>
      </c>
    </row>
    <row r="547" spans="1:31" ht="14.25" customHeight="1">
      <c r="A547" s="69" t="s">
        <v>134</v>
      </c>
      <c r="B547" s="70" t="s">
        <v>65</v>
      </c>
      <c r="C547" s="71" t="s">
        <v>1656</v>
      </c>
      <c r="D547" s="71">
        <v>1000000501</v>
      </c>
      <c r="E547" s="72" t="s">
        <v>1657</v>
      </c>
      <c r="F547" s="73">
        <v>41648</v>
      </c>
      <c r="G547" s="66" t="str">
        <f t="shared" si="112"/>
        <v>Targeted Dealer</v>
      </c>
      <c r="H547" s="66"/>
      <c r="I547" s="67">
        <v>50</v>
      </c>
      <c r="J547" s="67">
        <f t="shared" si="113"/>
        <v>50</v>
      </c>
      <c r="K547" s="68">
        <v>25</v>
      </c>
      <c r="L547" s="68">
        <f t="shared" si="114"/>
        <v>25</v>
      </c>
      <c r="M547" s="68">
        <f t="shared" si="115"/>
        <v>50</v>
      </c>
      <c r="N547" s="96">
        <v>0</v>
      </c>
      <c r="O547" s="97" t="str">
        <f t="shared" si="116"/>
        <v>June</v>
      </c>
      <c r="P547" s="96">
        <f t="shared" si="117"/>
        <v>0</v>
      </c>
      <c r="Q547" s="98">
        <f t="shared" si="118"/>
        <v>25</v>
      </c>
      <c r="R547" s="97" t="b">
        <f t="shared" si="119"/>
        <v>0</v>
      </c>
      <c r="S547" s="99" t="b">
        <f t="shared" si="120"/>
        <v>0</v>
      </c>
      <c r="T547" s="68">
        <v>25</v>
      </c>
      <c r="U547" s="100" t="str">
        <f t="shared" si="121"/>
        <v>May</v>
      </c>
      <c r="V547" s="68">
        <f t="shared" si="122"/>
        <v>25</v>
      </c>
      <c r="W547" s="101">
        <f t="shared" si="123"/>
        <v>0</v>
      </c>
      <c r="X547" s="102" t="b">
        <f t="shared" si="124"/>
        <v>0</v>
      </c>
      <c r="Y547" s="103" t="str">
        <f t="shared" si="125"/>
        <v>GROWTH</v>
      </c>
      <c r="Z547" s="74">
        <v>0</v>
      </c>
      <c r="AA547" s="69"/>
      <c r="AB547" s="69" t="s">
        <v>133</v>
      </c>
      <c r="AC547" s="69" t="s">
        <v>134</v>
      </c>
      <c r="AD547" s="3"/>
      <c r="AE547" s="118">
        <f>IFERROR(INDEX(Last6M_AvgSales_Ref!$B$2:$B$12659,MATCH(D547,Last6M_AvgSales_Ref!$A$2:$A$12659,0)),"")</f>
        <v>29.1666666666667</v>
      </c>
    </row>
    <row r="548" spans="1:31" ht="14.25" customHeight="1">
      <c r="A548" s="69" t="s">
        <v>134</v>
      </c>
      <c r="B548" s="70" t="s">
        <v>69</v>
      </c>
      <c r="C548" s="71" t="s">
        <v>1658</v>
      </c>
      <c r="D548" s="71">
        <v>1000000513</v>
      </c>
      <c r="E548" s="72" t="s">
        <v>1659</v>
      </c>
      <c r="F548" s="73">
        <v>41837</v>
      </c>
      <c r="G548" s="66" t="str">
        <f t="shared" si="112"/>
        <v>Targeted Dealer</v>
      </c>
      <c r="H548" s="66"/>
      <c r="I548" s="67">
        <v>40</v>
      </c>
      <c r="J548" s="67">
        <f t="shared" si="113"/>
        <v>40</v>
      </c>
      <c r="K548" s="68">
        <v>26.5</v>
      </c>
      <c r="L548" s="68">
        <f t="shared" si="114"/>
        <v>13.5</v>
      </c>
      <c r="M548" s="68">
        <f t="shared" si="115"/>
        <v>66.25</v>
      </c>
      <c r="N548" s="96">
        <v>13.5</v>
      </c>
      <c r="O548" s="97" t="str">
        <f t="shared" si="116"/>
        <v>June</v>
      </c>
      <c r="P548" s="96">
        <f t="shared" si="117"/>
        <v>13.5</v>
      </c>
      <c r="Q548" s="98">
        <f t="shared" si="118"/>
        <v>13</v>
      </c>
      <c r="R548" s="97" t="b">
        <f t="shared" si="119"/>
        <v>0</v>
      </c>
      <c r="S548" s="99" t="str">
        <f t="shared" si="120"/>
        <v>GROWTH</v>
      </c>
      <c r="T548" s="68">
        <v>0</v>
      </c>
      <c r="U548" s="100" t="str">
        <f t="shared" si="121"/>
        <v>May</v>
      </c>
      <c r="V548" s="68">
        <f t="shared" si="122"/>
        <v>0</v>
      </c>
      <c r="W548" s="101">
        <f t="shared" si="123"/>
        <v>26.5</v>
      </c>
      <c r="X548" s="102" t="b">
        <f t="shared" si="124"/>
        <v>0</v>
      </c>
      <c r="Y548" s="103" t="b">
        <f t="shared" si="125"/>
        <v>0</v>
      </c>
      <c r="Z548" s="74">
        <v>0</v>
      </c>
      <c r="AA548" s="69"/>
      <c r="AB548" s="69" t="s">
        <v>133</v>
      </c>
      <c r="AC548" s="69" t="s">
        <v>134</v>
      </c>
      <c r="AD548" s="3"/>
      <c r="AE548" s="118">
        <f>IFERROR(INDEX(Last6M_AvgSales_Ref!$B$2:$B$12659,MATCH(D548,Last6M_AvgSales_Ref!$A$2:$A$12659,0)),"")</f>
        <v>8.8333333333333304</v>
      </c>
    </row>
    <row r="549" spans="1:31" ht="14.25" customHeight="1">
      <c r="A549" s="69" t="s">
        <v>134</v>
      </c>
      <c r="B549" s="70" t="s">
        <v>65</v>
      </c>
      <c r="C549" s="71" t="s">
        <v>1660</v>
      </c>
      <c r="D549" s="71">
        <v>1000000509</v>
      </c>
      <c r="E549" s="72" t="s">
        <v>1661</v>
      </c>
      <c r="F549" s="73">
        <v>42096</v>
      </c>
      <c r="G549" s="66" t="str">
        <f t="shared" si="112"/>
        <v>Targeted Dealer</v>
      </c>
      <c r="H549" s="66"/>
      <c r="I549" s="67">
        <v>2100</v>
      </c>
      <c r="J549" s="67">
        <f t="shared" si="113"/>
        <v>2100</v>
      </c>
      <c r="K549" s="68">
        <v>1171.5</v>
      </c>
      <c r="L549" s="68">
        <f t="shared" si="114"/>
        <v>928.5</v>
      </c>
      <c r="M549" s="68">
        <f t="shared" si="115"/>
        <v>55.785714285714285</v>
      </c>
      <c r="N549" s="96">
        <v>864</v>
      </c>
      <c r="O549" s="97" t="str">
        <f t="shared" si="116"/>
        <v>June</v>
      </c>
      <c r="P549" s="96">
        <f t="shared" si="117"/>
        <v>864</v>
      </c>
      <c r="Q549" s="98">
        <f t="shared" si="118"/>
        <v>307.5</v>
      </c>
      <c r="R549" s="97" t="b">
        <f t="shared" si="119"/>
        <v>0</v>
      </c>
      <c r="S549" s="99" t="str">
        <f t="shared" si="120"/>
        <v>GROWTH</v>
      </c>
      <c r="T549" s="68">
        <v>1030</v>
      </c>
      <c r="U549" s="100" t="str">
        <f t="shared" si="121"/>
        <v>May</v>
      </c>
      <c r="V549" s="68">
        <f t="shared" si="122"/>
        <v>1030</v>
      </c>
      <c r="W549" s="101">
        <f t="shared" si="123"/>
        <v>141.5</v>
      </c>
      <c r="X549" s="102" t="b">
        <f t="shared" si="124"/>
        <v>0</v>
      </c>
      <c r="Y549" s="103" t="str">
        <f t="shared" si="125"/>
        <v>GROWTH</v>
      </c>
      <c r="Z549" s="74">
        <v>0</v>
      </c>
      <c r="AA549" s="69"/>
      <c r="AB549" s="69" t="s">
        <v>133</v>
      </c>
      <c r="AC549" s="69" t="s">
        <v>134</v>
      </c>
      <c r="AD549" s="3"/>
      <c r="AE549" s="118">
        <f>IFERROR(INDEX(Last6M_AvgSales_Ref!$B$2:$B$12659,MATCH(D549,Last6M_AvgSales_Ref!$A$2:$A$12659,0)),"")</f>
        <v>1293.5999999999999</v>
      </c>
    </row>
    <row r="550" spans="1:31" ht="14.25" customHeight="1">
      <c r="A550" s="69" t="s">
        <v>134</v>
      </c>
      <c r="B550" s="70" t="s">
        <v>69</v>
      </c>
      <c r="C550" s="71" t="s">
        <v>1662</v>
      </c>
      <c r="D550" s="71">
        <v>1000000486</v>
      </c>
      <c r="E550" s="72" t="s">
        <v>1663</v>
      </c>
      <c r="F550" s="73">
        <v>42102</v>
      </c>
      <c r="G550" s="66" t="str">
        <f t="shared" si="112"/>
        <v>Targeted Dealer</v>
      </c>
      <c r="H550" s="66"/>
      <c r="I550" s="67">
        <v>100</v>
      </c>
      <c r="J550" s="67">
        <f t="shared" si="113"/>
        <v>100</v>
      </c>
      <c r="K550" s="68">
        <v>39</v>
      </c>
      <c r="L550" s="68">
        <f t="shared" si="114"/>
        <v>61</v>
      </c>
      <c r="M550" s="68">
        <f t="shared" si="115"/>
        <v>39</v>
      </c>
      <c r="N550" s="96">
        <v>26</v>
      </c>
      <c r="O550" s="97" t="str">
        <f t="shared" si="116"/>
        <v>June</v>
      </c>
      <c r="P550" s="96">
        <f t="shared" si="117"/>
        <v>26</v>
      </c>
      <c r="Q550" s="98">
        <f t="shared" si="118"/>
        <v>13</v>
      </c>
      <c r="R550" s="97" t="b">
        <f t="shared" si="119"/>
        <v>0</v>
      </c>
      <c r="S550" s="99" t="str">
        <f t="shared" si="120"/>
        <v>GROWTH</v>
      </c>
      <c r="T550" s="68">
        <v>39</v>
      </c>
      <c r="U550" s="100" t="str">
        <f t="shared" si="121"/>
        <v>May</v>
      </c>
      <c r="V550" s="68">
        <f t="shared" si="122"/>
        <v>39</v>
      </c>
      <c r="W550" s="101">
        <f t="shared" si="123"/>
        <v>0</v>
      </c>
      <c r="X550" s="102" t="b">
        <f t="shared" si="124"/>
        <v>0</v>
      </c>
      <c r="Y550" s="103" t="str">
        <f t="shared" si="125"/>
        <v>GROWTH</v>
      </c>
      <c r="Z550" s="74">
        <v>0</v>
      </c>
      <c r="AA550" s="69"/>
      <c r="AB550" s="69" t="s">
        <v>133</v>
      </c>
      <c r="AC550" s="69" t="s">
        <v>134</v>
      </c>
      <c r="AD550" s="3"/>
      <c r="AE550" s="118">
        <f>IFERROR(INDEX(Last6M_AvgSales_Ref!$B$2:$B$12659,MATCH(D550,Last6M_AvgSales_Ref!$A$2:$A$12659,0)),"")</f>
        <v>36.5833333333333</v>
      </c>
    </row>
    <row r="551" spans="1:31" ht="14.25" customHeight="1">
      <c r="A551" s="69" t="s">
        <v>134</v>
      </c>
      <c r="B551" s="70" t="s">
        <v>65</v>
      </c>
      <c r="C551" s="71" t="s">
        <v>1664</v>
      </c>
      <c r="D551" s="71">
        <v>1000000503</v>
      </c>
      <c r="E551" s="72" t="s">
        <v>1665</v>
      </c>
      <c r="F551" s="73">
        <v>42174</v>
      </c>
      <c r="G551" s="66" t="str">
        <f t="shared" si="112"/>
        <v>Targeted Dealer</v>
      </c>
      <c r="H551" s="66"/>
      <c r="I551" s="67">
        <v>260</v>
      </c>
      <c r="J551" s="67">
        <f t="shared" si="113"/>
        <v>260</v>
      </c>
      <c r="K551" s="68">
        <v>160</v>
      </c>
      <c r="L551" s="68">
        <f t="shared" si="114"/>
        <v>100</v>
      </c>
      <c r="M551" s="68">
        <f t="shared" si="115"/>
        <v>61.538461538461533</v>
      </c>
      <c r="N551" s="96">
        <v>55</v>
      </c>
      <c r="O551" s="97" t="str">
        <f t="shared" si="116"/>
        <v>June</v>
      </c>
      <c r="P551" s="96">
        <f t="shared" si="117"/>
        <v>55</v>
      </c>
      <c r="Q551" s="98">
        <f t="shared" si="118"/>
        <v>105</v>
      </c>
      <c r="R551" s="97" t="b">
        <f t="shared" si="119"/>
        <v>0</v>
      </c>
      <c r="S551" s="99" t="str">
        <f t="shared" si="120"/>
        <v>GROWTH</v>
      </c>
      <c r="T551" s="68">
        <v>130</v>
      </c>
      <c r="U551" s="100" t="str">
        <f t="shared" si="121"/>
        <v>May</v>
      </c>
      <c r="V551" s="68">
        <f t="shared" si="122"/>
        <v>130</v>
      </c>
      <c r="W551" s="101">
        <f t="shared" si="123"/>
        <v>30</v>
      </c>
      <c r="X551" s="102" t="b">
        <f t="shared" si="124"/>
        <v>0</v>
      </c>
      <c r="Y551" s="103" t="str">
        <f t="shared" si="125"/>
        <v>GROWTH</v>
      </c>
      <c r="Z551" s="74">
        <v>0</v>
      </c>
      <c r="AA551" s="69"/>
      <c r="AB551" s="69" t="s">
        <v>133</v>
      </c>
      <c r="AC551" s="69" t="s">
        <v>134</v>
      </c>
      <c r="AD551" s="3"/>
      <c r="AE551" s="118">
        <f>IFERROR(INDEX(Last6M_AvgSales_Ref!$B$2:$B$12659,MATCH(D551,Last6M_AvgSales_Ref!$A$2:$A$12659,0)),"")</f>
        <v>104.75</v>
      </c>
    </row>
    <row r="552" spans="1:31" ht="14.25" customHeight="1">
      <c r="A552" s="69" t="s">
        <v>134</v>
      </c>
      <c r="B552" s="70" t="s">
        <v>65</v>
      </c>
      <c r="C552" s="71" t="s">
        <v>1666</v>
      </c>
      <c r="D552" s="71">
        <v>1000000498</v>
      </c>
      <c r="E552" s="72" t="s">
        <v>1667</v>
      </c>
      <c r="F552" s="73">
        <v>42195</v>
      </c>
      <c r="G552" s="66" t="str">
        <f t="shared" si="112"/>
        <v>Targeted Dealer</v>
      </c>
      <c r="H552" s="66"/>
      <c r="I552" s="67">
        <v>60</v>
      </c>
      <c r="J552" s="67">
        <f t="shared" si="113"/>
        <v>60</v>
      </c>
      <c r="K552" s="68">
        <v>30</v>
      </c>
      <c r="L552" s="68">
        <f t="shared" si="114"/>
        <v>30</v>
      </c>
      <c r="M552" s="68">
        <f t="shared" si="115"/>
        <v>50</v>
      </c>
      <c r="N552" s="96">
        <v>30</v>
      </c>
      <c r="O552" s="97" t="str">
        <f t="shared" si="116"/>
        <v>June</v>
      </c>
      <c r="P552" s="96">
        <f t="shared" si="117"/>
        <v>30</v>
      </c>
      <c r="Q552" s="98">
        <f t="shared" si="118"/>
        <v>0</v>
      </c>
      <c r="R552" s="97" t="b">
        <f t="shared" si="119"/>
        <v>0</v>
      </c>
      <c r="S552" s="99" t="str">
        <f t="shared" si="120"/>
        <v>GROWTH</v>
      </c>
      <c r="T552" s="68">
        <v>25</v>
      </c>
      <c r="U552" s="100" t="str">
        <f t="shared" si="121"/>
        <v>May</v>
      </c>
      <c r="V552" s="68">
        <f t="shared" si="122"/>
        <v>25</v>
      </c>
      <c r="W552" s="101">
        <f t="shared" si="123"/>
        <v>5</v>
      </c>
      <c r="X552" s="102" t="b">
        <f t="shared" si="124"/>
        <v>0</v>
      </c>
      <c r="Y552" s="103" t="str">
        <f t="shared" si="125"/>
        <v>GROWTH</v>
      </c>
      <c r="Z552" s="74">
        <v>0</v>
      </c>
      <c r="AA552" s="69"/>
      <c r="AB552" s="69" t="s">
        <v>133</v>
      </c>
      <c r="AC552" s="69" t="s">
        <v>134</v>
      </c>
      <c r="AD552" s="3"/>
      <c r="AE552" s="118">
        <f>IFERROR(INDEX(Last6M_AvgSales_Ref!$B$2:$B$12659,MATCH(D552,Last6M_AvgSales_Ref!$A$2:$A$12659,0)),"")</f>
        <v>37.5</v>
      </c>
    </row>
    <row r="553" spans="1:31" ht="14.25" customHeight="1">
      <c r="A553" s="69" t="s">
        <v>134</v>
      </c>
      <c r="B553" s="70" t="s">
        <v>69</v>
      </c>
      <c r="C553" s="71" t="s">
        <v>1668</v>
      </c>
      <c r="D553" s="71">
        <v>1000000496</v>
      </c>
      <c r="E553" s="72" t="s">
        <v>1669</v>
      </c>
      <c r="F553" s="73">
        <v>42286</v>
      </c>
      <c r="G553" s="66" t="str">
        <f t="shared" si="112"/>
        <v>Targeted Dealer</v>
      </c>
      <c r="H553" s="66"/>
      <c r="I553" s="67">
        <v>320</v>
      </c>
      <c r="J553" s="67">
        <f t="shared" si="113"/>
        <v>320</v>
      </c>
      <c r="K553" s="68">
        <v>70</v>
      </c>
      <c r="L553" s="68">
        <f t="shared" si="114"/>
        <v>250</v>
      </c>
      <c r="M553" s="68">
        <f t="shared" si="115"/>
        <v>21.875</v>
      </c>
      <c r="N553" s="96">
        <v>100</v>
      </c>
      <c r="O553" s="97" t="str">
        <f t="shared" si="116"/>
        <v>June</v>
      </c>
      <c r="P553" s="96">
        <f t="shared" si="117"/>
        <v>100</v>
      </c>
      <c r="Q553" s="98">
        <f t="shared" si="118"/>
        <v>-30</v>
      </c>
      <c r="R553" s="97" t="b">
        <f t="shared" si="119"/>
        <v>0</v>
      </c>
      <c r="S553" s="99" t="str">
        <f t="shared" si="120"/>
        <v>GROWTH</v>
      </c>
      <c r="T553" s="68">
        <v>154</v>
      </c>
      <c r="U553" s="100" t="str">
        <f t="shared" si="121"/>
        <v>May</v>
      </c>
      <c r="V553" s="68">
        <f t="shared" si="122"/>
        <v>154</v>
      </c>
      <c r="W553" s="101">
        <f t="shared" si="123"/>
        <v>-84</v>
      </c>
      <c r="X553" s="102" t="b">
        <f t="shared" si="124"/>
        <v>0</v>
      </c>
      <c r="Y553" s="103" t="str">
        <f t="shared" si="125"/>
        <v>GROWTH</v>
      </c>
      <c r="Z553" s="74">
        <v>0</v>
      </c>
      <c r="AA553" s="69"/>
      <c r="AB553" s="69" t="s">
        <v>133</v>
      </c>
      <c r="AC553" s="69" t="s">
        <v>134</v>
      </c>
      <c r="AD553" s="3"/>
      <c r="AE553" s="118">
        <f>IFERROR(INDEX(Last6M_AvgSales_Ref!$B$2:$B$12659,MATCH(D553,Last6M_AvgSales_Ref!$A$2:$A$12659,0)),"")</f>
        <v>117.5</v>
      </c>
    </row>
    <row r="554" spans="1:31" ht="14.25" customHeight="1">
      <c r="A554" s="69" t="s">
        <v>134</v>
      </c>
      <c r="B554" s="70" t="s">
        <v>69</v>
      </c>
      <c r="C554" s="71" t="s">
        <v>1670</v>
      </c>
      <c r="D554" s="71">
        <v>1000000508</v>
      </c>
      <c r="E554" s="72" t="s">
        <v>1671</v>
      </c>
      <c r="F554" s="73">
        <v>42373</v>
      </c>
      <c r="G554" s="66" t="str">
        <f t="shared" si="112"/>
        <v>Targeted Dealer</v>
      </c>
      <c r="H554" s="66"/>
      <c r="I554" s="67">
        <v>300</v>
      </c>
      <c r="J554" s="67">
        <f t="shared" si="113"/>
        <v>300</v>
      </c>
      <c r="K554" s="68">
        <v>129.5</v>
      </c>
      <c r="L554" s="68">
        <f t="shared" si="114"/>
        <v>170.5</v>
      </c>
      <c r="M554" s="68">
        <f t="shared" si="115"/>
        <v>43.166666666666664</v>
      </c>
      <c r="N554" s="96">
        <v>145</v>
      </c>
      <c r="O554" s="97" t="str">
        <f t="shared" si="116"/>
        <v>June</v>
      </c>
      <c r="P554" s="96">
        <f t="shared" si="117"/>
        <v>145</v>
      </c>
      <c r="Q554" s="98">
        <f t="shared" si="118"/>
        <v>-15.5</v>
      </c>
      <c r="R554" s="97" t="b">
        <f t="shared" si="119"/>
        <v>0</v>
      </c>
      <c r="S554" s="99" t="str">
        <f t="shared" si="120"/>
        <v>GROWTH</v>
      </c>
      <c r="T554" s="68">
        <v>91</v>
      </c>
      <c r="U554" s="100" t="str">
        <f t="shared" si="121"/>
        <v>May</v>
      </c>
      <c r="V554" s="68">
        <f t="shared" si="122"/>
        <v>91</v>
      </c>
      <c r="W554" s="101">
        <f t="shared" si="123"/>
        <v>38.5</v>
      </c>
      <c r="X554" s="102" t="b">
        <f t="shared" si="124"/>
        <v>0</v>
      </c>
      <c r="Y554" s="103" t="str">
        <f t="shared" si="125"/>
        <v>GROWTH</v>
      </c>
      <c r="Z554" s="74">
        <v>0</v>
      </c>
      <c r="AA554" s="69"/>
      <c r="AB554" s="69" t="s">
        <v>133</v>
      </c>
      <c r="AC554" s="69" t="s">
        <v>134</v>
      </c>
      <c r="AD554" s="3"/>
      <c r="AE554" s="118">
        <f>IFERROR(INDEX(Last6M_AvgSales_Ref!$B$2:$B$12659,MATCH(D554,Last6M_AvgSales_Ref!$A$2:$A$12659,0)),"")</f>
        <v>141.666666666667</v>
      </c>
    </row>
    <row r="555" spans="1:31" ht="14.25" customHeight="1">
      <c r="A555" s="69" t="s">
        <v>134</v>
      </c>
      <c r="B555" s="70" t="s">
        <v>65</v>
      </c>
      <c r="C555" s="71" t="s">
        <v>1672</v>
      </c>
      <c r="D555" s="71">
        <v>1000000504</v>
      </c>
      <c r="E555" s="72" t="s">
        <v>1673</v>
      </c>
      <c r="F555" s="73">
        <v>42725</v>
      </c>
      <c r="G555" s="66" t="str">
        <f t="shared" si="112"/>
        <v>Targeted Dealer</v>
      </c>
      <c r="H555" s="66"/>
      <c r="I555" s="67">
        <v>450</v>
      </c>
      <c r="J555" s="67">
        <f t="shared" si="113"/>
        <v>450</v>
      </c>
      <c r="K555" s="68">
        <v>270</v>
      </c>
      <c r="L555" s="68">
        <f t="shared" si="114"/>
        <v>180</v>
      </c>
      <c r="M555" s="68">
        <f t="shared" si="115"/>
        <v>60</v>
      </c>
      <c r="N555" s="96">
        <v>210</v>
      </c>
      <c r="O555" s="97" t="str">
        <f t="shared" si="116"/>
        <v>June</v>
      </c>
      <c r="P555" s="96">
        <f t="shared" si="117"/>
        <v>210</v>
      </c>
      <c r="Q555" s="98">
        <f t="shared" si="118"/>
        <v>60</v>
      </c>
      <c r="R555" s="97" t="b">
        <f t="shared" si="119"/>
        <v>0</v>
      </c>
      <c r="S555" s="99" t="str">
        <f t="shared" si="120"/>
        <v>GROWTH</v>
      </c>
      <c r="T555" s="68">
        <v>205</v>
      </c>
      <c r="U555" s="100" t="str">
        <f t="shared" si="121"/>
        <v>May</v>
      </c>
      <c r="V555" s="68">
        <f t="shared" si="122"/>
        <v>205</v>
      </c>
      <c r="W555" s="101">
        <f t="shared" si="123"/>
        <v>65</v>
      </c>
      <c r="X555" s="102" t="b">
        <f t="shared" si="124"/>
        <v>0</v>
      </c>
      <c r="Y555" s="103" t="str">
        <f t="shared" si="125"/>
        <v>GROWTH</v>
      </c>
      <c r="Z555" s="74">
        <v>0</v>
      </c>
      <c r="AA555" s="69"/>
      <c r="AB555" s="69" t="s">
        <v>133</v>
      </c>
      <c r="AC555" s="69" t="s">
        <v>134</v>
      </c>
      <c r="AD555" s="3"/>
      <c r="AE555" s="118">
        <f>IFERROR(INDEX(Last6M_AvgSales_Ref!$B$2:$B$12659,MATCH(D555,Last6M_AvgSales_Ref!$A$2:$A$12659,0)),"")</f>
        <v>236.5</v>
      </c>
    </row>
    <row r="556" spans="1:31" ht="14.25" customHeight="1">
      <c r="A556" s="69" t="s">
        <v>134</v>
      </c>
      <c r="B556" s="70" t="s">
        <v>69</v>
      </c>
      <c r="C556" s="71" t="s">
        <v>1674</v>
      </c>
      <c r="D556" s="71">
        <v>1000000510</v>
      </c>
      <c r="E556" s="72" t="s">
        <v>1675</v>
      </c>
      <c r="F556" s="73">
        <v>42732</v>
      </c>
      <c r="G556" s="66" t="str">
        <f t="shared" si="112"/>
        <v>Targeted Dealer</v>
      </c>
      <c r="H556" s="66"/>
      <c r="I556" s="67">
        <v>2500</v>
      </c>
      <c r="J556" s="67">
        <f t="shared" si="113"/>
        <v>2500</v>
      </c>
      <c r="K556" s="68">
        <v>910</v>
      </c>
      <c r="L556" s="68">
        <f t="shared" si="114"/>
        <v>1590</v>
      </c>
      <c r="M556" s="68">
        <f t="shared" si="115"/>
        <v>36.4</v>
      </c>
      <c r="N556" s="96">
        <v>1015</v>
      </c>
      <c r="O556" s="97" t="str">
        <f t="shared" si="116"/>
        <v>June</v>
      </c>
      <c r="P556" s="96">
        <f t="shared" si="117"/>
        <v>1015</v>
      </c>
      <c r="Q556" s="98">
        <f t="shared" si="118"/>
        <v>-105</v>
      </c>
      <c r="R556" s="97" t="b">
        <f t="shared" si="119"/>
        <v>0</v>
      </c>
      <c r="S556" s="99" t="str">
        <f t="shared" si="120"/>
        <v>GROWTH</v>
      </c>
      <c r="T556" s="68">
        <v>1205</v>
      </c>
      <c r="U556" s="100" t="str">
        <f t="shared" si="121"/>
        <v>May</v>
      </c>
      <c r="V556" s="68">
        <f t="shared" si="122"/>
        <v>1205</v>
      </c>
      <c r="W556" s="101">
        <f t="shared" si="123"/>
        <v>-295</v>
      </c>
      <c r="X556" s="102" t="b">
        <f t="shared" si="124"/>
        <v>0</v>
      </c>
      <c r="Y556" s="103" t="str">
        <f t="shared" si="125"/>
        <v>GROWTH</v>
      </c>
      <c r="Z556" s="74">
        <v>0</v>
      </c>
      <c r="AA556" s="69"/>
      <c r="AB556" s="69" t="s">
        <v>133</v>
      </c>
      <c r="AC556" s="69" t="s">
        <v>134</v>
      </c>
      <c r="AD556" s="3"/>
      <c r="AE556" s="118">
        <f>IFERROR(INDEX(Last6M_AvgSales_Ref!$B$2:$B$12659,MATCH(D556,Last6M_AvgSales_Ref!$A$2:$A$12659,0)),"")</f>
        <v>1197.5</v>
      </c>
    </row>
    <row r="557" spans="1:31" ht="14.25" customHeight="1">
      <c r="A557" s="69" t="s">
        <v>134</v>
      </c>
      <c r="B557" s="70" t="s">
        <v>69</v>
      </c>
      <c r="C557" s="71" t="s">
        <v>1676</v>
      </c>
      <c r="D557" s="71">
        <v>1000000528</v>
      </c>
      <c r="E557" s="72" t="s">
        <v>1677</v>
      </c>
      <c r="F557" s="73">
        <v>42745</v>
      </c>
      <c r="G557" s="66" t="str">
        <f t="shared" si="112"/>
        <v>Targeted Dealer</v>
      </c>
      <c r="H557" s="66"/>
      <c r="I557" s="67">
        <v>50</v>
      </c>
      <c r="J557" s="67">
        <f t="shared" si="113"/>
        <v>50</v>
      </c>
      <c r="K557" s="68">
        <v>0</v>
      </c>
      <c r="L557" s="68">
        <f t="shared" si="114"/>
        <v>50</v>
      </c>
      <c r="M557" s="68">
        <f t="shared" si="115"/>
        <v>0</v>
      </c>
      <c r="N557" s="96">
        <v>10</v>
      </c>
      <c r="O557" s="97" t="str">
        <f t="shared" si="116"/>
        <v>June</v>
      </c>
      <c r="P557" s="96">
        <f t="shared" si="117"/>
        <v>10</v>
      </c>
      <c r="Q557" s="98">
        <f t="shared" si="118"/>
        <v>-10</v>
      </c>
      <c r="R557" s="97" t="b">
        <f t="shared" si="119"/>
        <v>0</v>
      </c>
      <c r="S557" s="99" t="str">
        <f t="shared" si="120"/>
        <v>GROWTH</v>
      </c>
      <c r="T557" s="68">
        <v>10</v>
      </c>
      <c r="U557" s="100" t="str">
        <f t="shared" si="121"/>
        <v>May</v>
      </c>
      <c r="V557" s="68">
        <f t="shared" si="122"/>
        <v>10</v>
      </c>
      <c r="W557" s="101">
        <f t="shared" si="123"/>
        <v>-10</v>
      </c>
      <c r="X557" s="102" t="b">
        <f t="shared" si="124"/>
        <v>0</v>
      </c>
      <c r="Y557" s="103" t="str">
        <f t="shared" si="125"/>
        <v>GROWTH</v>
      </c>
      <c r="Z557" s="74">
        <v>0</v>
      </c>
      <c r="AA557" s="69"/>
      <c r="AB557" s="69" t="s">
        <v>133</v>
      </c>
      <c r="AC557" s="69" t="s">
        <v>134</v>
      </c>
      <c r="AD557" s="3"/>
      <c r="AE557" s="118">
        <f>IFERROR(INDEX(Last6M_AvgSales_Ref!$B$2:$B$12659,MATCH(D557,Last6M_AvgSales_Ref!$A$2:$A$12659,0)),"")</f>
        <v>29.1666666666667</v>
      </c>
    </row>
    <row r="558" spans="1:31" ht="14.25" customHeight="1">
      <c r="A558" s="69" t="s">
        <v>134</v>
      </c>
      <c r="B558" s="70" t="s">
        <v>69</v>
      </c>
      <c r="C558" s="71" t="s">
        <v>1678</v>
      </c>
      <c r="D558" s="71">
        <v>1000000485</v>
      </c>
      <c r="E558" s="72" t="s">
        <v>1679</v>
      </c>
      <c r="F558" s="73">
        <v>42842</v>
      </c>
      <c r="G558" s="66" t="str">
        <f t="shared" si="112"/>
        <v>Targeted Dealer</v>
      </c>
      <c r="H558" s="66"/>
      <c r="I558" s="67">
        <v>50</v>
      </c>
      <c r="J558" s="67">
        <f t="shared" si="113"/>
        <v>50</v>
      </c>
      <c r="K558" s="68">
        <v>45</v>
      </c>
      <c r="L558" s="68">
        <f t="shared" si="114"/>
        <v>5</v>
      </c>
      <c r="M558" s="68">
        <f t="shared" si="115"/>
        <v>90</v>
      </c>
      <c r="N558" s="96">
        <v>30</v>
      </c>
      <c r="O558" s="97" t="str">
        <f t="shared" si="116"/>
        <v>June</v>
      </c>
      <c r="P558" s="96">
        <f t="shared" si="117"/>
        <v>30</v>
      </c>
      <c r="Q558" s="98">
        <f t="shared" si="118"/>
        <v>15</v>
      </c>
      <c r="R558" s="97" t="b">
        <f t="shared" si="119"/>
        <v>0</v>
      </c>
      <c r="S558" s="99" t="str">
        <f t="shared" si="120"/>
        <v>GROWTH</v>
      </c>
      <c r="T558" s="68">
        <v>0</v>
      </c>
      <c r="U558" s="100" t="str">
        <f t="shared" si="121"/>
        <v>May</v>
      </c>
      <c r="V558" s="68">
        <f t="shared" si="122"/>
        <v>0</v>
      </c>
      <c r="W558" s="101">
        <f t="shared" si="123"/>
        <v>45</v>
      </c>
      <c r="X558" s="102" t="b">
        <f t="shared" si="124"/>
        <v>0</v>
      </c>
      <c r="Y558" s="103" t="b">
        <f t="shared" si="125"/>
        <v>0</v>
      </c>
      <c r="Z558" s="74">
        <v>0</v>
      </c>
      <c r="AA558" s="69"/>
      <c r="AB558" s="69" t="s">
        <v>133</v>
      </c>
      <c r="AC558" s="69" t="s">
        <v>134</v>
      </c>
      <c r="AD558" s="3"/>
      <c r="AE558" s="118">
        <f>IFERROR(INDEX(Last6M_AvgSales_Ref!$B$2:$B$12659,MATCH(D558,Last6M_AvgSales_Ref!$A$2:$A$12659,0)),"")</f>
        <v>37.5</v>
      </c>
    </row>
    <row r="559" spans="1:31" ht="14.25" customHeight="1">
      <c r="A559" s="69" t="s">
        <v>134</v>
      </c>
      <c r="B559" s="70" t="s">
        <v>65</v>
      </c>
      <c r="C559" s="71" t="s">
        <v>1680</v>
      </c>
      <c r="D559" s="71">
        <v>1000000494</v>
      </c>
      <c r="E559" s="72" t="s">
        <v>1681</v>
      </c>
      <c r="F559" s="73">
        <v>42870</v>
      </c>
      <c r="G559" s="66" t="str">
        <f t="shared" si="112"/>
        <v>Targeted Dealer</v>
      </c>
      <c r="H559" s="66"/>
      <c r="I559" s="67">
        <v>50</v>
      </c>
      <c r="J559" s="67">
        <f t="shared" si="113"/>
        <v>50</v>
      </c>
      <c r="K559" s="68">
        <v>30</v>
      </c>
      <c r="L559" s="68">
        <f t="shared" si="114"/>
        <v>20</v>
      </c>
      <c r="M559" s="68">
        <f t="shared" si="115"/>
        <v>60</v>
      </c>
      <c r="N559" s="96">
        <v>25</v>
      </c>
      <c r="O559" s="97" t="str">
        <f t="shared" si="116"/>
        <v>June</v>
      </c>
      <c r="P559" s="96">
        <f t="shared" si="117"/>
        <v>25</v>
      </c>
      <c r="Q559" s="98">
        <f t="shared" si="118"/>
        <v>5</v>
      </c>
      <c r="R559" s="97" t="b">
        <f t="shared" si="119"/>
        <v>0</v>
      </c>
      <c r="S559" s="99" t="str">
        <f t="shared" si="120"/>
        <v>GROWTH</v>
      </c>
      <c r="T559" s="68">
        <v>25</v>
      </c>
      <c r="U559" s="100" t="str">
        <f t="shared" si="121"/>
        <v>May</v>
      </c>
      <c r="V559" s="68">
        <f t="shared" si="122"/>
        <v>25</v>
      </c>
      <c r="W559" s="101">
        <f t="shared" si="123"/>
        <v>5</v>
      </c>
      <c r="X559" s="102" t="b">
        <f t="shared" si="124"/>
        <v>0</v>
      </c>
      <c r="Y559" s="103" t="str">
        <f t="shared" si="125"/>
        <v>GROWTH</v>
      </c>
      <c r="Z559" s="74">
        <v>0</v>
      </c>
      <c r="AA559" s="69"/>
      <c r="AB559" s="69" t="s">
        <v>133</v>
      </c>
      <c r="AC559" s="69" t="s">
        <v>134</v>
      </c>
      <c r="AD559" s="3"/>
      <c r="AE559" s="118">
        <f>IFERROR(INDEX(Last6M_AvgSales_Ref!$B$2:$B$12659,MATCH(D559,Last6M_AvgSales_Ref!$A$2:$A$12659,0)),"")</f>
        <v>38.241666666666703</v>
      </c>
    </row>
    <row r="560" spans="1:31" ht="14.25" customHeight="1">
      <c r="A560" s="69" t="s">
        <v>134</v>
      </c>
      <c r="B560" s="70" t="s">
        <v>65</v>
      </c>
      <c r="C560" s="71" t="s">
        <v>1682</v>
      </c>
      <c r="D560" s="71">
        <v>1000000506</v>
      </c>
      <c r="E560" s="72" t="s">
        <v>1683</v>
      </c>
      <c r="F560" s="73">
        <v>42980</v>
      </c>
      <c r="G560" s="66" t="str">
        <f t="shared" si="112"/>
        <v>Targeted Dealer</v>
      </c>
      <c r="H560" s="66"/>
      <c r="I560" s="67">
        <v>3150</v>
      </c>
      <c r="J560" s="67">
        <f t="shared" si="113"/>
        <v>3150</v>
      </c>
      <c r="K560" s="68">
        <v>2157</v>
      </c>
      <c r="L560" s="68">
        <f t="shared" si="114"/>
        <v>993</v>
      </c>
      <c r="M560" s="68">
        <f t="shared" si="115"/>
        <v>68.476190476190482</v>
      </c>
      <c r="N560" s="96">
        <v>1559.8</v>
      </c>
      <c r="O560" s="97" t="str">
        <f t="shared" si="116"/>
        <v>June</v>
      </c>
      <c r="P560" s="96">
        <f t="shared" si="117"/>
        <v>1559.8</v>
      </c>
      <c r="Q560" s="98">
        <f t="shared" si="118"/>
        <v>597.20000000000005</v>
      </c>
      <c r="R560" s="97" t="b">
        <f t="shared" si="119"/>
        <v>0</v>
      </c>
      <c r="S560" s="99" t="str">
        <f t="shared" si="120"/>
        <v>GROWTH</v>
      </c>
      <c r="T560" s="68">
        <v>1555</v>
      </c>
      <c r="U560" s="100" t="str">
        <f t="shared" si="121"/>
        <v>May</v>
      </c>
      <c r="V560" s="68">
        <f t="shared" si="122"/>
        <v>1555</v>
      </c>
      <c r="W560" s="101">
        <f t="shared" si="123"/>
        <v>602</v>
      </c>
      <c r="X560" s="102" t="b">
        <f t="shared" si="124"/>
        <v>0</v>
      </c>
      <c r="Y560" s="103" t="str">
        <f t="shared" si="125"/>
        <v>GROWTH</v>
      </c>
      <c r="Z560" s="74">
        <v>0</v>
      </c>
      <c r="AA560" s="69"/>
      <c r="AB560" s="69" t="s">
        <v>133</v>
      </c>
      <c r="AC560" s="69" t="s">
        <v>134</v>
      </c>
      <c r="AD560" s="3"/>
      <c r="AE560" s="118">
        <f>IFERROR(INDEX(Last6M_AvgSales_Ref!$B$2:$B$12659,MATCH(D560,Last6M_AvgSales_Ref!$A$2:$A$12659,0)),"")</f>
        <v>2056.4166666666702</v>
      </c>
    </row>
    <row r="561" spans="1:31" ht="14.25" customHeight="1">
      <c r="A561" s="69" t="s">
        <v>134</v>
      </c>
      <c r="B561" s="70" t="s">
        <v>65</v>
      </c>
      <c r="C561" s="71" t="s">
        <v>1684</v>
      </c>
      <c r="D561" s="71">
        <v>1000000525</v>
      </c>
      <c r="E561" s="72" t="s">
        <v>1685</v>
      </c>
      <c r="F561" s="73">
        <v>43109</v>
      </c>
      <c r="G561" s="66" t="str">
        <f t="shared" si="112"/>
        <v>-</v>
      </c>
      <c r="H561" s="66"/>
      <c r="I561" s="67">
        <v>0</v>
      </c>
      <c r="J561" s="67">
        <f t="shared" si="113"/>
        <v>0</v>
      </c>
      <c r="K561" s="68">
        <v>0</v>
      </c>
      <c r="L561" s="68">
        <f t="shared" si="114"/>
        <v>0</v>
      </c>
      <c r="M561" s="68" t="str">
        <f t="shared" si="115"/>
        <v>-</v>
      </c>
      <c r="N561" s="96">
        <v>0</v>
      </c>
      <c r="O561" s="97" t="str">
        <f t="shared" si="116"/>
        <v>June</v>
      </c>
      <c r="P561" s="96">
        <f t="shared" si="117"/>
        <v>0</v>
      </c>
      <c r="Q561" s="98">
        <f t="shared" si="118"/>
        <v>0</v>
      </c>
      <c r="R561" s="97" t="b">
        <f t="shared" si="119"/>
        <v>0</v>
      </c>
      <c r="S561" s="99" t="b">
        <f t="shared" si="120"/>
        <v>0</v>
      </c>
      <c r="T561" s="68">
        <v>25</v>
      </c>
      <c r="U561" s="100" t="str">
        <f t="shared" si="121"/>
        <v>May</v>
      </c>
      <c r="V561" s="68">
        <f t="shared" si="122"/>
        <v>25</v>
      </c>
      <c r="W561" s="101">
        <f t="shared" si="123"/>
        <v>-25</v>
      </c>
      <c r="X561" s="102" t="b">
        <f t="shared" si="124"/>
        <v>0</v>
      </c>
      <c r="Y561" s="103" t="str">
        <f t="shared" si="125"/>
        <v>GROWTH</v>
      </c>
      <c r="Z561" s="74">
        <v>0</v>
      </c>
      <c r="AA561" s="69"/>
      <c r="AB561" s="69" t="s">
        <v>133</v>
      </c>
      <c r="AC561" s="69" t="s">
        <v>134</v>
      </c>
      <c r="AD561" s="3"/>
      <c r="AE561" s="118">
        <f>IFERROR(INDEX(Last6M_AvgSales_Ref!$B$2:$B$12659,MATCH(D561,Last6M_AvgSales_Ref!$A$2:$A$12659,0)),"")</f>
        <v>11.6666666666667</v>
      </c>
    </row>
    <row r="562" spans="1:31" ht="14.25" customHeight="1">
      <c r="A562" s="69" t="s">
        <v>134</v>
      </c>
      <c r="B562" s="70" t="s">
        <v>65</v>
      </c>
      <c r="C562" s="71" t="s">
        <v>1686</v>
      </c>
      <c r="D562" s="71">
        <v>1000000502</v>
      </c>
      <c r="E562" s="72" t="s">
        <v>1687</v>
      </c>
      <c r="F562" s="73">
        <v>43117</v>
      </c>
      <c r="G562" s="66" t="str">
        <f t="shared" si="112"/>
        <v>Targeted Dealer</v>
      </c>
      <c r="H562" s="66"/>
      <c r="I562" s="67">
        <v>150</v>
      </c>
      <c r="J562" s="67">
        <f t="shared" si="113"/>
        <v>150</v>
      </c>
      <c r="K562" s="68">
        <v>68</v>
      </c>
      <c r="L562" s="68">
        <f t="shared" si="114"/>
        <v>82</v>
      </c>
      <c r="M562" s="68">
        <f t="shared" si="115"/>
        <v>45.333333333333336</v>
      </c>
      <c r="N562" s="96">
        <v>133</v>
      </c>
      <c r="O562" s="97" t="str">
        <f t="shared" si="116"/>
        <v>June</v>
      </c>
      <c r="P562" s="96">
        <f t="shared" si="117"/>
        <v>133</v>
      </c>
      <c r="Q562" s="98">
        <f t="shared" si="118"/>
        <v>-65</v>
      </c>
      <c r="R562" s="97" t="b">
        <f t="shared" si="119"/>
        <v>0</v>
      </c>
      <c r="S562" s="99" t="str">
        <f t="shared" si="120"/>
        <v>GROWTH</v>
      </c>
      <c r="T562" s="68">
        <v>140</v>
      </c>
      <c r="U562" s="100" t="str">
        <f t="shared" si="121"/>
        <v>May</v>
      </c>
      <c r="V562" s="68">
        <f t="shared" si="122"/>
        <v>140</v>
      </c>
      <c r="W562" s="101">
        <f t="shared" si="123"/>
        <v>-72</v>
      </c>
      <c r="X562" s="102" t="b">
        <f t="shared" si="124"/>
        <v>0</v>
      </c>
      <c r="Y562" s="103" t="str">
        <f t="shared" si="125"/>
        <v>GROWTH</v>
      </c>
      <c r="Z562" s="74">
        <v>0</v>
      </c>
      <c r="AA562" s="69"/>
      <c r="AB562" s="69" t="s">
        <v>133</v>
      </c>
      <c r="AC562" s="69" t="s">
        <v>134</v>
      </c>
      <c r="AD562" s="3"/>
      <c r="AE562" s="118">
        <f>IFERROR(INDEX(Last6M_AvgSales_Ref!$B$2:$B$12659,MATCH(D562,Last6M_AvgSales_Ref!$A$2:$A$12659,0)),"")</f>
        <v>46.5</v>
      </c>
    </row>
    <row r="563" spans="1:31" ht="14.25" customHeight="1">
      <c r="A563" s="69" t="s">
        <v>134</v>
      </c>
      <c r="B563" s="70" t="s">
        <v>65</v>
      </c>
      <c r="C563" s="71" t="s">
        <v>1688</v>
      </c>
      <c r="D563" s="71">
        <v>1000000521</v>
      </c>
      <c r="E563" s="72" t="s">
        <v>1689</v>
      </c>
      <c r="F563" s="73">
        <v>43193</v>
      </c>
      <c r="G563" s="66" t="str">
        <f t="shared" si="112"/>
        <v>Targeted Dealer</v>
      </c>
      <c r="H563" s="66"/>
      <c r="I563" s="67">
        <v>2000</v>
      </c>
      <c r="J563" s="67">
        <f t="shared" si="113"/>
        <v>2000.0000000000002</v>
      </c>
      <c r="K563" s="68">
        <v>739</v>
      </c>
      <c r="L563" s="68">
        <f t="shared" si="114"/>
        <v>1261</v>
      </c>
      <c r="M563" s="68">
        <f t="shared" si="115"/>
        <v>36.949999999999996</v>
      </c>
      <c r="N563" s="96">
        <v>760.9</v>
      </c>
      <c r="O563" s="97" t="str">
        <f t="shared" si="116"/>
        <v>June</v>
      </c>
      <c r="P563" s="96">
        <f t="shared" si="117"/>
        <v>760.9</v>
      </c>
      <c r="Q563" s="98">
        <f t="shared" si="118"/>
        <v>-21.899999999999977</v>
      </c>
      <c r="R563" s="97" t="b">
        <f t="shared" si="119"/>
        <v>0</v>
      </c>
      <c r="S563" s="99" t="str">
        <f t="shared" si="120"/>
        <v>GROWTH</v>
      </c>
      <c r="T563" s="68">
        <v>983</v>
      </c>
      <c r="U563" s="100" t="str">
        <f t="shared" si="121"/>
        <v>May</v>
      </c>
      <c r="V563" s="68">
        <f t="shared" si="122"/>
        <v>983</v>
      </c>
      <c r="W563" s="101">
        <f t="shared" si="123"/>
        <v>-244</v>
      </c>
      <c r="X563" s="102" t="b">
        <f t="shared" si="124"/>
        <v>0</v>
      </c>
      <c r="Y563" s="103" t="str">
        <f t="shared" si="125"/>
        <v>GROWTH</v>
      </c>
      <c r="Z563" s="74">
        <v>0</v>
      </c>
      <c r="AA563" s="69"/>
      <c r="AB563" s="69" t="s">
        <v>133</v>
      </c>
      <c r="AC563" s="69" t="s">
        <v>134</v>
      </c>
      <c r="AD563" s="3"/>
      <c r="AE563" s="118">
        <f>IFERROR(INDEX(Last6M_AvgSales_Ref!$B$2:$B$12659,MATCH(D563,Last6M_AvgSales_Ref!$A$2:$A$12659,0)),"")</f>
        <v>965.35</v>
      </c>
    </row>
    <row r="564" spans="1:31" ht="14.25" customHeight="1">
      <c r="A564" s="69" t="s">
        <v>134</v>
      </c>
      <c r="B564" s="70" t="s">
        <v>65</v>
      </c>
      <c r="C564" s="71" t="s">
        <v>1690</v>
      </c>
      <c r="D564" s="71">
        <v>1000000524</v>
      </c>
      <c r="E564" s="72" t="s">
        <v>1691</v>
      </c>
      <c r="F564" s="73">
        <v>43230</v>
      </c>
      <c r="G564" s="66" t="str">
        <f t="shared" si="112"/>
        <v>Targeted Dealer</v>
      </c>
      <c r="H564" s="66"/>
      <c r="I564" s="67">
        <v>1850</v>
      </c>
      <c r="J564" s="67">
        <f t="shared" si="113"/>
        <v>1850</v>
      </c>
      <c r="K564" s="68">
        <v>836</v>
      </c>
      <c r="L564" s="68">
        <f t="shared" si="114"/>
        <v>1014</v>
      </c>
      <c r="M564" s="68">
        <f t="shared" si="115"/>
        <v>45.189189189189186</v>
      </c>
      <c r="N564" s="96">
        <v>567</v>
      </c>
      <c r="O564" s="97" t="str">
        <f t="shared" si="116"/>
        <v>June</v>
      </c>
      <c r="P564" s="96">
        <f t="shared" si="117"/>
        <v>567</v>
      </c>
      <c r="Q564" s="98">
        <f t="shared" si="118"/>
        <v>269</v>
      </c>
      <c r="R564" s="97" t="b">
        <f t="shared" si="119"/>
        <v>0</v>
      </c>
      <c r="S564" s="99" t="str">
        <f t="shared" si="120"/>
        <v>GROWTH</v>
      </c>
      <c r="T564" s="68">
        <v>1008</v>
      </c>
      <c r="U564" s="100" t="str">
        <f t="shared" si="121"/>
        <v>May</v>
      </c>
      <c r="V564" s="68">
        <f t="shared" si="122"/>
        <v>1008</v>
      </c>
      <c r="W564" s="101">
        <f t="shared" si="123"/>
        <v>-172</v>
      </c>
      <c r="X564" s="102" t="b">
        <f t="shared" si="124"/>
        <v>0</v>
      </c>
      <c r="Y564" s="103" t="str">
        <f t="shared" si="125"/>
        <v>GROWTH</v>
      </c>
      <c r="Z564" s="74">
        <v>0</v>
      </c>
      <c r="AA564" s="69"/>
      <c r="AB564" s="69" t="s">
        <v>133</v>
      </c>
      <c r="AC564" s="69" t="s">
        <v>134</v>
      </c>
      <c r="AD564" s="3"/>
      <c r="AE564" s="118">
        <f>IFERROR(INDEX(Last6M_AvgSales_Ref!$B$2:$B$12659,MATCH(D564,Last6M_AvgSales_Ref!$A$2:$A$12659,0)),"")</f>
        <v>879.83333333333303</v>
      </c>
    </row>
    <row r="565" spans="1:31" ht="14.25" customHeight="1">
      <c r="A565" s="69" t="s">
        <v>134</v>
      </c>
      <c r="B565" s="70" t="s">
        <v>69</v>
      </c>
      <c r="C565" s="71" t="s">
        <v>1692</v>
      </c>
      <c r="D565" s="71">
        <v>1000000484</v>
      </c>
      <c r="E565" s="72" t="s">
        <v>1693</v>
      </c>
      <c r="F565" s="73">
        <v>43255</v>
      </c>
      <c r="G565" s="66" t="str">
        <f t="shared" si="112"/>
        <v>Targeted Dealer</v>
      </c>
      <c r="H565" s="66"/>
      <c r="I565" s="67">
        <v>300</v>
      </c>
      <c r="J565" s="67">
        <f t="shared" si="113"/>
        <v>300</v>
      </c>
      <c r="K565" s="68">
        <v>25</v>
      </c>
      <c r="L565" s="68">
        <f t="shared" si="114"/>
        <v>275</v>
      </c>
      <c r="M565" s="68">
        <f t="shared" si="115"/>
        <v>8.3333333333333339</v>
      </c>
      <c r="N565" s="96">
        <v>27</v>
      </c>
      <c r="O565" s="97" t="str">
        <f t="shared" si="116"/>
        <v>June</v>
      </c>
      <c r="P565" s="96">
        <f t="shared" si="117"/>
        <v>27</v>
      </c>
      <c r="Q565" s="98">
        <f t="shared" si="118"/>
        <v>-2</v>
      </c>
      <c r="R565" s="97" t="b">
        <f t="shared" si="119"/>
        <v>0</v>
      </c>
      <c r="S565" s="99" t="str">
        <f t="shared" si="120"/>
        <v>GROWTH</v>
      </c>
      <c r="T565" s="68">
        <v>617.5</v>
      </c>
      <c r="U565" s="100" t="str">
        <f t="shared" si="121"/>
        <v>May</v>
      </c>
      <c r="V565" s="68">
        <f t="shared" si="122"/>
        <v>617.5</v>
      </c>
      <c r="W565" s="101">
        <f t="shared" si="123"/>
        <v>-592.5</v>
      </c>
      <c r="X565" s="102" t="b">
        <f t="shared" si="124"/>
        <v>0</v>
      </c>
      <c r="Y565" s="103" t="str">
        <f t="shared" si="125"/>
        <v>GROWTH</v>
      </c>
      <c r="Z565" s="74">
        <v>0</v>
      </c>
      <c r="AA565" s="69"/>
      <c r="AB565" s="69" t="s">
        <v>133</v>
      </c>
      <c r="AC565" s="69" t="s">
        <v>134</v>
      </c>
      <c r="AD565" s="3"/>
      <c r="AE565" s="118">
        <f>IFERROR(INDEX(Last6M_AvgSales_Ref!$B$2:$B$12659,MATCH(D565,Last6M_AvgSales_Ref!$A$2:$A$12659,0)),"")</f>
        <v>371.16666666666703</v>
      </c>
    </row>
    <row r="566" spans="1:31" ht="14.25" customHeight="1">
      <c r="A566" s="69" t="s">
        <v>134</v>
      </c>
      <c r="B566" s="70" t="s">
        <v>69</v>
      </c>
      <c r="C566" s="71" t="s">
        <v>1694</v>
      </c>
      <c r="D566" s="71">
        <v>1000000483</v>
      </c>
      <c r="E566" s="72" t="s">
        <v>1695</v>
      </c>
      <c r="F566" s="73">
        <v>43467</v>
      </c>
      <c r="G566" s="66" t="str">
        <f t="shared" si="112"/>
        <v>Targeted Dealer</v>
      </c>
      <c r="H566" s="66"/>
      <c r="I566" s="67">
        <v>1300</v>
      </c>
      <c r="J566" s="67">
        <f t="shared" si="113"/>
        <v>1300</v>
      </c>
      <c r="K566" s="68">
        <v>502.5</v>
      </c>
      <c r="L566" s="68">
        <f t="shared" si="114"/>
        <v>797.5</v>
      </c>
      <c r="M566" s="68">
        <f t="shared" si="115"/>
        <v>38.653846153846153</v>
      </c>
      <c r="N566" s="96">
        <v>631.5</v>
      </c>
      <c r="O566" s="97" t="str">
        <f t="shared" si="116"/>
        <v>June</v>
      </c>
      <c r="P566" s="96">
        <f t="shared" si="117"/>
        <v>631.5</v>
      </c>
      <c r="Q566" s="98">
        <f t="shared" si="118"/>
        <v>-129</v>
      </c>
      <c r="R566" s="97" t="b">
        <f t="shared" si="119"/>
        <v>0</v>
      </c>
      <c r="S566" s="99" t="str">
        <f t="shared" si="120"/>
        <v>GROWTH</v>
      </c>
      <c r="T566" s="68">
        <v>623</v>
      </c>
      <c r="U566" s="100" t="str">
        <f t="shared" si="121"/>
        <v>May</v>
      </c>
      <c r="V566" s="68">
        <f t="shared" si="122"/>
        <v>623</v>
      </c>
      <c r="W566" s="101">
        <f t="shared" si="123"/>
        <v>-120.5</v>
      </c>
      <c r="X566" s="102" t="b">
        <f t="shared" si="124"/>
        <v>0</v>
      </c>
      <c r="Y566" s="103" t="str">
        <f t="shared" si="125"/>
        <v>GROWTH</v>
      </c>
      <c r="Z566" s="74">
        <v>0</v>
      </c>
      <c r="AA566" s="69"/>
      <c r="AB566" s="69" t="s">
        <v>133</v>
      </c>
      <c r="AC566" s="69" t="s">
        <v>134</v>
      </c>
      <c r="AD566" s="3"/>
      <c r="AE566" s="118">
        <f>IFERROR(INDEX(Last6M_AvgSales_Ref!$B$2:$B$12659,MATCH(D566,Last6M_AvgSales_Ref!$A$2:$A$12659,0)),"")</f>
        <v>811.25</v>
      </c>
    </row>
    <row r="567" spans="1:31" ht="14.25" customHeight="1">
      <c r="A567" s="69" t="s">
        <v>134</v>
      </c>
      <c r="B567" s="70" t="s">
        <v>65</v>
      </c>
      <c r="C567" s="71" t="s">
        <v>1696</v>
      </c>
      <c r="D567" s="71">
        <v>1000000948</v>
      </c>
      <c r="E567" s="72" t="s">
        <v>1697</v>
      </c>
      <c r="F567" s="73">
        <v>43556</v>
      </c>
      <c r="G567" s="66" t="str">
        <f t="shared" si="112"/>
        <v>Targeted Dealer</v>
      </c>
      <c r="H567" s="66"/>
      <c r="I567" s="67">
        <v>2600</v>
      </c>
      <c r="J567" s="67">
        <f t="shared" si="113"/>
        <v>2600</v>
      </c>
      <c r="K567" s="68">
        <v>1511</v>
      </c>
      <c r="L567" s="68">
        <f t="shared" si="114"/>
        <v>1089</v>
      </c>
      <c r="M567" s="68">
        <f t="shared" si="115"/>
        <v>58.115384615384613</v>
      </c>
      <c r="N567" s="96">
        <v>989.9</v>
      </c>
      <c r="O567" s="97" t="str">
        <f t="shared" si="116"/>
        <v>June</v>
      </c>
      <c r="P567" s="96">
        <f t="shared" si="117"/>
        <v>989.9</v>
      </c>
      <c r="Q567" s="98">
        <f t="shared" si="118"/>
        <v>521.1</v>
      </c>
      <c r="R567" s="97" t="b">
        <f t="shared" si="119"/>
        <v>0</v>
      </c>
      <c r="S567" s="99" t="str">
        <f t="shared" si="120"/>
        <v>GROWTH</v>
      </c>
      <c r="T567" s="68">
        <v>1305</v>
      </c>
      <c r="U567" s="100" t="str">
        <f t="shared" si="121"/>
        <v>May</v>
      </c>
      <c r="V567" s="68">
        <f t="shared" si="122"/>
        <v>1305</v>
      </c>
      <c r="W567" s="101">
        <f t="shared" si="123"/>
        <v>206</v>
      </c>
      <c r="X567" s="102" t="b">
        <f t="shared" si="124"/>
        <v>0</v>
      </c>
      <c r="Y567" s="103" t="str">
        <f t="shared" si="125"/>
        <v>GROWTH</v>
      </c>
      <c r="Z567" s="74">
        <v>0</v>
      </c>
      <c r="AA567" s="69"/>
      <c r="AB567" s="69" t="s">
        <v>133</v>
      </c>
      <c r="AC567" s="69" t="s">
        <v>134</v>
      </c>
      <c r="AD567" s="3"/>
      <c r="AE567" s="118">
        <f>IFERROR(INDEX(Last6M_AvgSales_Ref!$B$2:$B$12659,MATCH(D567,Last6M_AvgSales_Ref!$A$2:$A$12659,0)),"")</f>
        <v>1664.7833333333299</v>
      </c>
    </row>
    <row r="568" spans="1:31" ht="14.25" customHeight="1">
      <c r="A568" s="69" t="s">
        <v>134</v>
      </c>
      <c r="B568" s="70" t="s">
        <v>65</v>
      </c>
      <c r="C568" s="71" t="s">
        <v>1698</v>
      </c>
      <c r="D568" s="71">
        <v>1000000942</v>
      </c>
      <c r="E568" s="72" t="s">
        <v>1699</v>
      </c>
      <c r="F568" s="73">
        <v>43606</v>
      </c>
      <c r="G568" s="66" t="str">
        <f t="shared" si="112"/>
        <v>Targeted Dealer</v>
      </c>
      <c r="H568" s="66"/>
      <c r="I568" s="67">
        <v>100</v>
      </c>
      <c r="J568" s="67">
        <f t="shared" si="113"/>
        <v>100</v>
      </c>
      <c r="K568" s="68">
        <v>59.5</v>
      </c>
      <c r="L568" s="68">
        <f t="shared" si="114"/>
        <v>40.5</v>
      </c>
      <c r="M568" s="68">
        <f t="shared" si="115"/>
        <v>59.5</v>
      </c>
      <c r="N568" s="96">
        <v>30</v>
      </c>
      <c r="O568" s="97" t="str">
        <f t="shared" si="116"/>
        <v>June</v>
      </c>
      <c r="P568" s="96">
        <f t="shared" si="117"/>
        <v>30</v>
      </c>
      <c r="Q568" s="98">
        <f t="shared" si="118"/>
        <v>29.5</v>
      </c>
      <c r="R568" s="97" t="b">
        <f t="shared" si="119"/>
        <v>0</v>
      </c>
      <c r="S568" s="99" t="str">
        <f t="shared" si="120"/>
        <v>GROWTH</v>
      </c>
      <c r="T568" s="68">
        <v>25</v>
      </c>
      <c r="U568" s="100" t="str">
        <f t="shared" si="121"/>
        <v>May</v>
      </c>
      <c r="V568" s="68">
        <f t="shared" si="122"/>
        <v>25</v>
      </c>
      <c r="W568" s="101">
        <f t="shared" si="123"/>
        <v>34.5</v>
      </c>
      <c r="X568" s="102" t="b">
        <f t="shared" si="124"/>
        <v>0</v>
      </c>
      <c r="Y568" s="103" t="str">
        <f t="shared" si="125"/>
        <v>GROWTH</v>
      </c>
      <c r="Z568" s="74">
        <v>0</v>
      </c>
      <c r="AA568" s="69"/>
      <c r="AB568" s="69" t="s">
        <v>133</v>
      </c>
      <c r="AC568" s="69" t="s">
        <v>134</v>
      </c>
      <c r="AD568" s="3"/>
      <c r="AE568" s="118">
        <f>IFERROR(INDEX(Last6M_AvgSales_Ref!$B$2:$B$12659,MATCH(D568,Last6M_AvgSales_Ref!$A$2:$A$12659,0)),"")</f>
        <v>46.6666666666667</v>
      </c>
    </row>
    <row r="569" spans="1:31" ht="14.25" customHeight="1">
      <c r="A569" s="69" t="s">
        <v>134</v>
      </c>
      <c r="B569" s="70" t="s">
        <v>65</v>
      </c>
      <c r="C569" s="71" t="s">
        <v>1700</v>
      </c>
      <c r="D569" s="71">
        <v>1000000935</v>
      </c>
      <c r="E569" s="72" t="s">
        <v>1701</v>
      </c>
      <c r="F569" s="73">
        <v>43715</v>
      </c>
      <c r="G569" s="66" t="str">
        <f t="shared" si="112"/>
        <v>Targeted Dealer</v>
      </c>
      <c r="H569" s="66"/>
      <c r="I569" s="67">
        <v>100</v>
      </c>
      <c r="J569" s="67">
        <f t="shared" si="113"/>
        <v>100</v>
      </c>
      <c r="K569" s="68">
        <v>25</v>
      </c>
      <c r="L569" s="68">
        <f t="shared" si="114"/>
        <v>75</v>
      </c>
      <c r="M569" s="68">
        <f t="shared" si="115"/>
        <v>25</v>
      </c>
      <c r="N569" s="96">
        <v>25</v>
      </c>
      <c r="O569" s="97" t="str">
        <f t="shared" si="116"/>
        <v>June</v>
      </c>
      <c r="P569" s="96">
        <f t="shared" si="117"/>
        <v>25</v>
      </c>
      <c r="Q569" s="98">
        <f t="shared" si="118"/>
        <v>0</v>
      </c>
      <c r="R569" s="97" t="b">
        <f t="shared" si="119"/>
        <v>0</v>
      </c>
      <c r="S569" s="99" t="str">
        <f t="shared" si="120"/>
        <v>GROWTH</v>
      </c>
      <c r="T569" s="68">
        <v>50</v>
      </c>
      <c r="U569" s="100" t="str">
        <f t="shared" si="121"/>
        <v>May</v>
      </c>
      <c r="V569" s="68">
        <f t="shared" si="122"/>
        <v>50</v>
      </c>
      <c r="W569" s="101">
        <f t="shared" si="123"/>
        <v>-25</v>
      </c>
      <c r="X569" s="102" t="b">
        <f t="shared" si="124"/>
        <v>0</v>
      </c>
      <c r="Y569" s="103" t="str">
        <f t="shared" si="125"/>
        <v>GROWTH</v>
      </c>
      <c r="Z569" s="74">
        <v>0</v>
      </c>
      <c r="AA569" s="69"/>
      <c r="AB569" s="69" t="s">
        <v>133</v>
      </c>
      <c r="AC569" s="69" t="s">
        <v>134</v>
      </c>
      <c r="AD569" s="3"/>
      <c r="AE569" s="118">
        <f>IFERROR(INDEX(Last6M_AvgSales_Ref!$B$2:$B$12659,MATCH(D569,Last6M_AvgSales_Ref!$A$2:$A$12659,0)),"")</f>
        <v>25</v>
      </c>
    </row>
    <row r="570" spans="1:31" ht="14.25" customHeight="1">
      <c r="A570" s="69" t="s">
        <v>134</v>
      </c>
      <c r="B570" s="70" t="s">
        <v>69</v>
      </c>
      <c r="C570" s="71" t="s">
        <v>1702</v>
      </c>
      <c r="D570" s="71">
        <v>1000000953</v>
      </c>
      <c r="E570" s="72" t="s">
        <v>1703</v>
      </c>
      <c r="F570" s="73">
        <v>43715</v>
      </c>
      <c r="G570" s="66" t="str">
        <f t="shared" si="112"/>
        <v>Targeted Dealer</v>
      </c>
      <c r="H570" s="66"/>
      <c r="I570" s="67">
        <v>1300</v>
      </c>
      <c r="J570" s="67">
        <f t="shared" si="113"/>
        <v>1300</v>
      </c>
      <c r="K570" s="68">
        <v>735.85</v>
      </c>
      <c r="L570" s="68">
        <f t="shared" si="114"/>
        <v>564.15</v>
      </c>
      <c r="M570" s="68">
        <f t="shared" si="115"/>
        <v>56.603846153846156</v>
      </c>
      <c r="N570" s="96">
        <v>459.5</v>
      </c>
      <c r="O570" s="97" t="str">
        <f t="shared" si="116"/>
        <v>June</v>
      </c>
      <c r="P570" s="96">
        <f t="shared" si="117"/>
        <v>459.5</v>
      </c>
      <c r="Q570" s="98">
        <f t="shared" si="118"/>
        <v>276.35000000000002</v>
      </c>
      <c r="R570" s="97" t="b">
        <f t="shared" si="119"/>
        <v>0</v>
      </c>
      <c r="S570" s="99" t="str">
        <f t="shared" si="120"/>
        <v>GROWTH</v>
      </c>
      <c r="T570" s="68">
        <v>629</v>
      </c>
      <c r="U570" s="100" t="str">
        <f t="shared" si="121"/>
        <v>May</v>
      </c>
      <c r="V570" s="68">
        <f t="shared" si="122"/>
        <v>629</v>
      </c>
      <c r="W570" s="101">
        <f t="shared" si="123"/>
        <v>106.85000000000002</v>
      </c>
      <c r="X570" s="102" t="b">
        <f t="shared" si="124"/>
        <v>0</v>
      </c>
      <c r="Y570" s="103" t="str">
        <f t="shared" si="125"/>
        <v>GROWTH</v>
      </c>
      <c r="Z570" s="74">
        <v>0</v>
      </c>
      <c r="AA570" s="69"/>
      <c r="AB570" s="69" t="s">
        <v>133</v>
      </c>
      <c r="AC570" s="69" t="s">
        <v>134</v>
      </c>
      <c r="AD570" s="3"/>
      <c r="AE570" s="118">
        <f>IFERROR(INDEX(Last6M_AvgSales_Ref!$B$2:$B$12659,MATCH(D570,Last6M_AvgSales_Ref!$A$2:$A$12659,0)),"")</f>
        <v>819.25</v>
      </c>
    </row>
    <row r="571" spans="1:31" ht="14.25" customHeight="1">
      <c r="A571" s="69" t="s">
        <v>134</v>
      </c>
      <c r="B571" s="70" t="s">
        <v>69</v>
      </c>
      <c r="C571" s="71" t="s">
        <v>1704</v>
      </c>
      <c r="D571" s="71">
        <v>1000000943</v>
      </c>
      <c r="E571" s="72" t="s">
        <v>1705</v>
      </c>
      <c r="F571" s="73">
        <v>43717</v>
      </c>
      <c r="G571" s="66" t="str">
        <f t="shared" si="112"/>
        <v>Targeted Dealer</v>
      </c>
      <c r="H571" s="66"/>
      <c r="I571" s="67">
        <v>40</v>
      </c>
      <c r="J571" s="67">
        <f t="shared" si="113"/>
        <v>40</v>
      </c>
      <c r="K571" s="68">
        <v>0</v>
      </c>
      <c r="L571" s="68">
        <f t="shared" si="114"/>
        <v>40</v>
      </c>
      <c r="M571" s="68">
        <f t="shared" si="115"/>
        <v>0</v>
      </c>
      <c r="N571" s="96">
        <v>12</v>
      </c>
      <c r="O571" s="97" t="str">
        <f t="shared" si="116"/>
        <v>June</v>
      </c>
      <c r="P571" s="96">
        <f t="shared" si="117"/>
        <v>12</v>
      </c>
      <c r="Q571" s="98">
        <f t="shared" si="118"/>
        <v>-12</v>
      </c>
      <c r="R571" s="97" t="b">
        <f t="shared" si="119"/>
        <v>0</v>
      </c>
      <c r="S571" s="99" t="str">
        <f t="shared" si="120"/>
        <v>GROWTH</v>
      </c>
      <c r="T571" s="68">
        <v>22.5</v>
      </c>
      <c r="U571" s="100" t="str">
        <f t="shared" si="121"/>
        <v>May</v>
      </c>
      <c r="V571" s="68">
        <f t="shared" si="122"/>
        <v>22.5</v>
      </c>
      <c r="W571" s="101">
        <f t="shared" si="123"/>
        <v>-22.5</v>
      </c>
      <c r="X571" s="102" t="b">
        <f t="shared" si="124"/>
        <v>0</v>
      </c>
      <c r="Y571" s="103" t="str">
        <f t="shared" si="125"/>
        <v>GROWTH</v>
      </c>
      <c r="Z571" s="74">
        <v>0</v>
      </c>
      <c r="AA571" s="69"/>
      <c r="AB571" s="69" t="s">
        <v>133</v>
      </c>
      <c r="AC571" s="69" t="s">
        <v>134</v>
      </c>
      <c r="AD571" s="3"/>
      <c r="AE571" s="118">
        <f>IFERROR(INDEX(Last6M_AvgSales_Ref!$B$2:$B$12659,MATCH(D571,Last6M_AvgSales_Ref!$A$2:$A$12659,0)),"")</f>
        <v>10.9166666666667</v>
      </c>
    </row>
    <row r="572" spans="1:31" ht="14.25" customHeight="1">
      <c r="A572" s="69" t="s">
        <v>134</v>
      </c>
      <c r="B572" s="70" t="s">
        <v>65</v>
      </c>
      <c r="C572" s="71" t="s">
        <v>1706</v>
      </c>
      <c r="D572" s="71">
        <v>1000000946</v>
      </c>
      <c r="E572" s="72" t="s">
        <v>1707</v>
      </c>
      <c r="F572" s="73">
        <v>43755</v>
      </c>
      <c r="G572" s="66" t="str">
        <f t="shared" si="112"/>
        <v>Targeted Dealer</v>
      </c>
      <c r="H572" s="66"/>
      <c r="I572" s="67">
        <v>50</v>
      </c>
      <c r="J572" s="67">
        <f t="shared" si="113"/>
        <v>50</v>
      </c>
      <c r="K572" s="68">
        <v>30</v>
      </c>
      <c r="L572" s="68">
        <f t="shared" si="114"/>
        <v>20</v>
      </c>
      <c r="M572" s="68">
        <f t="shared" si="115"/>
        <v>60</v>
      </c>
      <c r="N572" s="96">
        <v>0</v>
      </c>
      <c r="O572" s="97" t="str">
        <f t="shared" si="116"/>
        <v>June</v>
      </c>
      <c r="P572" s="96">
        <f t="shared" si="117"/>
        <v>0</v>
      </c>
      <c r="Q572" s="98">
        <f t="shared" si="118"/>
        <v>30</v>
      </c>
      <c r="R572" s="97" t="b">
        <f t="shared" si="119"/>
        <v>0</v>
      </c>
      <c r="S572" s="99" t="b">
        <f t="shared" si="120"/>
        <v>0</v>
      </c>
      <c r="T572" s="68">
        <v>50</v>
      </c>
      <c r="U572" s="100" t="str">
        <f t="shared" si="121"/>
        <v>May</v>
      </c>
      <c r="V572" s="68">
        <f t="shared" si="122"/>
        <v>50</v>
      </c>
      <c r="W572" s="101">
        <f t="shared" si="123"/>
        <v>-20</v>
      </c>
      <c r="X572" s="102" t="b">
        <f t="shared" si="124"/>
        <v>0</v>
      </c>
      <c r="Y572" s="103" t="str">
        <f t="shared" si="125"/>
        <v>GROWTH</v>
      </c>
      <c r="Z572" s="74">
        <v>0</v>
      </c>
      <c r="AA572" s="69"/>
      <c r="AB572" s="69" t="s">
        <v>133</v>
      </c>
      <c r="AC572" s="69" t="s">
        <v>134</v>
      </c>
      <c r="AD572" s="3"/>
      <c r="AE572" s="118">
        <f>IFERROR(INDEX(Last6M_AvgSales_Ref!$B$2:$B$12659,MATCH(D572,Last6M_AvgSales_Ref!$A$2:$A$12659,0)),"")</f>
        <v>26.6666666666667</v>
      </c>
    </row>
    <row r="573" spans="1:31" ht="14.25" customHeight="1">
      <c r="A573" s="69" t="s">
        <v>134</v>
      </c>
      <c r="B573" s="70" t="s">
        <v>69</v>
      </c>
      <c r="C573" s="71" t="s">
        <v>1708</v>
      </c>
      <c r="D573" s="71">
        <v>1000000940</v>
      </c>
      <c r="E573" s="72" t="s">
        <v>1709</v>
      </c>
      <c r="F573" s="73">
        <v>43777</v>
      </c>
      <c r="G573" s="66" t="str">
        <f t="shared" si="112"/>
        <v>Targeted Dealer</v>
      </c>
      <c r="H573" s="66"/>
      <c r="I573" s="67">
        <v>1200</v>
      </c>
      <c r="J573" s="67">
        <f t="shared" si="113"/>
        <v>1200</v>
      </c>
      <c r="K573" s="68">
        <v>437</v>
      </c>
      <c r="L573" s="68">
        <f t="shared" si="114"/>
        <v>763</v>
      </c>
      <c r="M573" s="68">
        <f t="shared" si="115"/>
        <v>36.416666666666664</v>
      </c>
      <c r="N573" s="96">
        <v>603.5</v>
      </c>
      <c r="O573" s="97" t="str">
        <f t="shared" si="116"/>
        <v>June</v>
      </c>
      <c r="P573" s="96">
        <f t="shared" si="117"/>
        <v>603.5</v>
      </c>
      <c r="Q573" s="98">
        <f t="shared" si="118"/>
        <v>-166.5</v>
      </c>
      <c r="R573" s="97" t="b">
        <f t="shared" si="119"/>
        <v>0</v>
      </c>
      <c r="S573" s="99" t="str">
        <f t="shared" si="120"/>
        <v>GROWTH</v>
      </c>
      <c r="T573" s="68">
        <v>882.5</v>
      </c>
      <c r="U573" s="100" t="str">
        <f t="shared" si="121"/>
        <v>May</v>
      </c>
      <c r="V573" s="68">
        <f t="shared" si="122"/>
        <v>882.5</v>
      </c>
      <c r="W573" s="101">
        <f t="shared" si="123"/>
        <v>-445.5</v>
      </c>
      <c r="X573" s="102" t="b">
        <f t="shared" si="124"/>
        <v>0</v>
      </c>
      <c r="Y573" s="103" t="str">
        <f t="shared" si="125"/>
        <v>GROWTH</v>
      </c>
      <c r="Z573" s="74">
        <v>0</v>
      </c>
      <c r="AA573" s="69"/>
      <c r="AB573" s="69" t="s">
        <v>133</v>
      </c>
      <c r="AC573" s="69" t="s">
        <v>134</v>
      </c>
      <c r="AD573" s="3"/>
      <c r="AE573" s="118">
        <f>IFERROR(INDEX(Last6M_AvgSales_Ref!$B$2:$B$12659,MATCH(D573,Last6M_AvgSales_Ref!$A$2:$A$12659,0)),"")</f>
        <v>581</v>
      </c>
    </row>
    <row r="574" spans="1:31" ht="14.25" customHeight="1">
      <c r="A574" s="69" t="s">
        <v>134</v>
      </c>
      <c r="B574" s="70" t="s">
        <v>69</v>
      </c>
      <c r="C574" s="71" t="s">
        <v>1710</v>
      </c>
      <c r="D574" s="71">
        <v>1000000936</v>
      </c>
      <c r="E574" s="72" t="s">
        <v>1711</v>
      </c>
      <c r="F574" s="73">
        <v>43862</v>
      </c>
      <c r="G574" s="66" t="str">
        <f t="shared" si="112"/>
        <v>Targeted Dealer</v>
      </c>
      <c r="H574" s="66"/>
      <c r="I574" s="67">
        <v>50</v>
      </c>
      <c r="J574" s="67">
        <f t="shared" si="113"/>
        <v>50</v>
      </c>
      <c r="K574" s="68">
        <v>13.5</v>
      </c>
      <c r="L574" s="68">
        <f t="shared" si="114"/>
        <v>36.5</v>
      </c>
      <c r="M574" s="68">
        <f t="shared" si="115"/>
        <v>27</v>
      </c>
      <c r="N574" s="96">
        <v>25</v>
      </c>
      <c r="O574" s="97" t="str">
        <f t="shared" si="116"/>
        <v>June</v>
      </c>
      <c r="P574" s="96">
        <f t="shared" si="117"/>
        <v>25</v>
      </c>
      <c r="Q574" s="98">
        <f t="shared" si="118"/>
        <v>-11.5</v>
      </c>
      <c r="R574" s="97" t="b">
        <f t="shared" si="119"/>
        <v>0</v>
      </c>
      <c r="S574" s="99" t="str">
        <f t="shared" si="120"/>
        <v>GROWTH</v>
      </c>
      <c r="T574" s="68">
        <v>13</v>
      </c>
      <c r="U574" s="100" t="str">
        <f t="shared" si="121"/>
        <v>May</v>
      </c>
      <c r="V574" s="68">
        <f t="shared" si="122"/>
        <v>13</v>
      </c>
      <c r="W574" s="101">
        <f t="shared" si="123"/>
        <v>0.5</v>
      </c>
      <c r="X574" s="102" t="b">
        <f t="shared" si="124"/>
        <v>0</v>
      </c>
      <c r="Y574" s="103" t="str">
        <f t="shared" si="125"/>
        <v>GROWTH</v>
      </c>
      <c r="Z574" s="74">
        <v>0</v>
      </c>
      <c r="AA574" s="69"/>
      <c r="AB574" s="69" t="s">
        <v>133</v>
      </c>
      <c r="AC574" s="69" t="s">
        <v>134</v>
      </c>
      <c r="AD574" s="3"/>
      <c r="AE574" s="118">
        <f>IFERROR(INDEX(Last6M_AvgSales_Ref!$B$2:$B$12659,MATCH(D574,Last6M_AvgSales_Ref!$A$2:$A$12659,0)),"")</f>
        <v>19.25</v>
      </c>
    </row>
    <row r="575" spans="1:31" ht="14.25" customHeight="1">
      <c r="A575" s="69" t="s">
        <v>134</v>
      </c>
      <c r="B575" s="70" t="s">
        <v>65</v>
      </c>
      <c r="C575" s="71" t="s">
        <v>1712</v>
      </c>
      <c r="D575" s="71">
        <v>1000000945</v>
      </c>
      <c r="E575" s="72" t="s">
        <v>1713</v>
      </c>
      <c r="F575" s="73">
        <v>44153</v>
      </c>
      <c r="G575" s="66" t="str">
        <f t="shared" si="112"/>
        <v>Targeted Dealer</v>
      </c>
      <c r="H575" s="66"/>
      <c r="I575" s="67">
        <v>60</v>
      </c>
      <c r="J575" s="67">
        <f t="shared" si="113"/>
        <v>60</v>
      </c>
      <c r="K575" s="68">
        <v>25</v>
      </c>
      <c r="L575" s="68">
        <f t="shared" si="114"/>
        <v>35</v>
      </c>
      <c r="M575" s="68">
        <f t="shared" si="115"/>
        <v>41.666666666666671</v>
      </c>
      <c r="N575" s="96">
        <v>25</v>
      </c>
      <c r="O575" s="97" t="str">
        <f t="shared" si="116"/>
        <v>June</v>
      </c>
      <c r="P575" s="96">
        <f t="shared" si="117"/>
        <v>25</v>
      </c>
      <c r="Q575" s="98">
        <f t="shared" si="118"/>
        <v>0</v>
      </c>
      <c r="R575" s="97" t="b">
        <f t="shared" si="119"/>
        <v>0</v>
      </c>
      <c r="S575" s="99" t="str">
        <f t="shared" si="120"/>
        <v>GROWTH</v>
      </c>
      <c r="T575" s="68">
        <v>25</v>
      </c>
      <c r="U575" s="100" t="str">
        <f t="shared" si="121"/>
        <v>May</v>
      </c>
      <c r="V575" s="68">
        <f t="shared" si="122"/>
        <v>25</v>
      </c>
      <c r="W575" s="101">
        <f t="shared" si="123"/>
        <v>0</v>
      </c>
      <c r="X575" s="102" t="b">
        <f t="shared" si="124"/>
        <v>0</v>
      </c>
      <c r="Y575" s="103" t="str">
        <f t="shared" si="125"/>
        <v>GROWTH</v>
      </c>
      <c r="Z575" s="74">
        <v>0</v>
      </c>
      <c r="AA575" s="69"/>
      <c r="AB575" s="69" t="s">
        <v>133</v>
      </c>
      <c r="AC575" s="69" t="s">
        <v>134</v>
      </c>
      <c r="AD575" s="3"/>
      <c r="AE575" s="118">
        <f>IFERROR(INDEX(Last6M_AvgSales_Ref!$B$2:$B$12659,MATCH(D575,Last6M_AvgSales_Ref!$A$2:$A$12659,0)),"")</f>
        <v>20.8333333333333</v>
      </c>
    </row>
    <row r="576" spans="1:31" ht="14.25" customHeight="1">
      <c r="A576" s="69" t="s">
        <v>134</v>
      </c>
      <c r="B576" s="70" t="s">
        <v>69</v>
      </c>
      <c r="C576" s="71" t="s">
        <v>1714</v>
      </c>
      <c r="D576" s="71">
        <v>1000000962</v>
      </c>
      <c r="E576" s="72" t="s">
        <v>1715</v>
      </c>
      <c r="F576" s="73">
        <v>44201</v>
      </c>
      <c r="G576" s="66" t="str">
        <f t="shared" si="112"/>
        <v>Targeted Dealer</v>
      </c>
      <c r="H576" s="66"/>
      <c r="I576" s="67">
        <v>1400</v>
      </c>
      <c r="J576" s="67">
        <f t="shared" si="113"/>
        <v>1400</v>
      </c>
      <c r="K576" s="68">
        <v>542.29999999999995</v>
      </c>
      <c r="L576" s="68">
        <f t="shared" si="114"/>
        <v>857.7</v>
      </c>
      <c r="M576" s="68">
        <f t="shared" si="115"/>
        <v>38.73571428571428</v>
      </c>
      <c r="N576" s="96">
        <v>460</v>
      </c>
      <c r="O576" s="97" t="str">
        <f t="shared" si="116"/>
        <v>June</v>
      </c>
      <c r="P576" s="96">
        <f t="shared" si="117"/>
        <v>460</v>
      </c>
      <c r="Q576" s="98">
        <f t="shared" si="118"/>
        <v>82.299999999999955</v>
      </c>
      <c r="R576" s="97" t="b">
        <f t="shared" si="119"/>
        <v>0</v>
      </c>
      <c r="S576" s="99" t="str">
        <f t="shared" si="120"/>
        <v>GROWTH</v>
      </c>
      <c r="T576" s="68">
        <v>670</v>
      </c>
      <c r="U576" s="100" t="str">
        <f t="shared" si="121"/>
        <v>May</v>
      </c>
      <c r="V576" s="68">
        <f t="shared" si="122"/>
        <v>670</v>
      </c>
      <c r="W576" s="101">
        <f t="shared" si="123"/>
        <v>-127.70000000000005</v>
      </c>
      <c r="X576" s="102" t="b">
        <f t="shared" si="124"/>
        <v>0</v>
      </c>
      <c r="Y576" s="103" t="str">
        <f t="shared" si="125"/>
        <v>GROWTH</v>
      </c>
      <c r="Z576" s="74">
        <v>0</v>
      </c>
      <c r="AA576" s="69"/>
      <c r="AB576" s="69" t="s">
        <v>133</v>
      </c>
      <c r="AC576" s="69" t="s">
        <v>134</v>
      </c>
      <c r="AD576" s="3"/>
      <c r="AE576" s="118">
        <f>IFERROR(INDEX(Last6M_AvgSales_Ref!$B$2:$B$12659,MATCH(D576,Last6M_AvgSales_Ref!$A$2:$A$12659,0)),"")</f>
        <v>587.08333333333303</v>
      </c>
    </row>
    <row r="577" spans="1:31" ht="14.25" customHeight="1">
      <c r="A577" s="69" t="s">
        <v>134</v>
      </c>
      <c r="B577" s="70" t="s">
        <v>65</v>
      </c>
      <c r="C577" s="71" t="s">
        <v>1716</v>
      </c>
      <c r="D577" s="71">
        <v>1000000944</v>
      </c>
      <c r="E577" s="72" t="s">
        <v>1717</v>
      </c>
      <c r="F577" s="73">
        <v>44380</v>
      </c>
      <c r="G577" s="66" t="str">
        <f t="shared" si="112"/>
        <v>Targeted Dealer</v>
      </c>
      <c r="H577" s="66"/>
      <c r="I577" s="67">
        <v>150</v>
      </c>
      <c r="J577" s="67">
        <f t="shared" si="113"/>
        <v>150</v>
      </c>
      <c r="K577" s="68">
        <v>25</v>
      </c>
      <c r="L577" s="68">
        <f t="shared" si="114"/>
        <v>125</v>
      </c>
      <c r="M577" s="68">
        <f t="shared" si="115"/>
        <v>16.666666666666668</v>
      </c>
      <c r="N577" s="96">
        <v>74.5</v>
      </c>
      <c r="O577" s="97" t="str">
        <f t="shared" si="116"/>
        <v>June</v>
      </c>
      <c r="P577" s="96">
        <f t="shared" si="117"/>
        <v>74.5</v>
      </c>
      <c r="Q577" s="98">
        <f t="shared" si="118"/>
        <v>-49.5</v>
      </c>
      <c r="R577" s="97" t="b">
        <f t="shared" si="119"/>
        <v>0</v>
      </c>
      <c r="S577" s="99" t="str">
        <f t="shared" si="120"/>
        <v>GROWTH</v>
      </c>
      <c r="T577" s="68">
        <v>50</v>
      </c>
      <c r="U577" s="100" t="str">
        <f t="shared" si="121"/>
        <v>May</v>
      </c>
      <c r="V577" s="68">
        <f t="shared" si="122"/>
        <v>50</v>
      </c>
      <c r="W577" s="101">
        <f t="shared" si="123"/>
        <v>-25</v>
      </c>
      <c r="X577" s="102" t="b">
        <f t="shared" si="124"/>
        <v>0</v>
      </c>
      <c r="Y577" s="103" t="str">
        <f t="shared" si="125"/>
        <v>GROWTH</v>
      </c>
      <c r="Z577" s="74">
        <v>0</v>
      </c>
      <c r="AA577" s="69"/>
      <c r="AB577" s="69" t="s">
        <v>133</v>
      </c>
      <c r="AC577" s="69" t="s">
        <v>134</v>
      </c>
      <c r="AD577" s="3"/>
      <c r="AE577" s="118">
        <f>IFERROR(INDEX(Last6M_AvgSales_Ref!$B$2:$B$12659,MATCH(D577,Last6M_AvgSales_Ref!$A$2:$A$12659,0)),"")</f>
        <v>25.75</v>
      </c>
    </row>
    <row r="578" spans="1:31" ht="14.25" customHeight="1">
      <c r="A578" s="69" t="s">
        <v>134</v>
      </c>
      <c r="B578" s="70" t="s">
        <v>69</v>
      </c>
      <c r="C578" s="71" t="s">
        <v>1718</v>
      </c>
      <c r="D578" s="71">
        <v>1000000950</v>
      </c>
      <c r="E578" s="72" t="s">
        <v>1719</v>
      </c>
      <c r="F578" s="73">
        <v>44481</v>
      </c>
      <c r="G578" s="66" t="str">
        <f t="shared" si="112"/>
        <v>-</v>
      </c>
      <c r="H578" s="66"/>
      <c r="I578" s="67">
        <v>0</v>
      </c>
      <c r="J578" s="67">
        <f t="shared" si="113"/>
        <v>0</v>
      </c>
      <c r="K578" s="68">
        <v>0</v>
      </c>
      <c r="L578" s="68">
        <f t="shared" si="114"/>
        <v>0</v>
      </c>
      <c r="M578" s="68" t="str">
        <f t="shared" si="115"/>
        <v>-</v>
      </c>
      <c r="N578" s="96">
        <v>0</v>
      </c>
      <c r="O578" s="97" t="str">
        <f t="shared" si="116"/>
        <v>June</v>
      </c>
      <c r="P578" s="96">
        <f t="shared" si="117"/>
        <v>0</v>
      </c>
      <c r="Q578" s="98">
        <f t="shared" si="118"/>
        <v>0</v>
      </c>
      <c r="R578" s="97" t="b">
        <f t="shared" si="119"/>
        <v>0</v>
      </c>
      <c r="S578" s="99" t="b">
        <f t="shared" si="120"/>
        <v>0</v>
      </c>
      <c r="T578" s="68">
        <v>25</v>
      </c>
      <c r="U578" s="100" t="str">
        <f t="shared" si="121"/>
        <v>May</v>
      </c>
      <c r="V578" s="68">
        <f t="shared" si="122"/>
        <v>25</v>
      </c>
      <c r="W578" s="101">
        <f t="shared" si="123"/>
        <v>-25</v>
      </c>
      <c r="X578" s="102" t="b">
        <f t="shared" si="124"/>
        <v>0</v>
      </c>
      <c r="Y578" s="103" t="str">
        <f t="shared" si="125"/>
        <v>GROWTH</v>
      </c>
      <c r="Z578" s="74">
        <v>0</v>
      </c>
      <c r="AA578" s="69"/>
      <c r="AB578" s="69" t="s">
        <v>133</v>
      </c>
      <c r="AC578" s="69" t="s">
        <v>134</v>
      </c>
      <c r="AD578" s="3"/>
      <c r="AE578" s="118">
        <f>IFERROR(INDEX(Last6M_AvgSales_Ref!$B$2:$B$12659,MATCH(D578,Last6M_AvgSales_Ref!$A$2:$A$12659,0)),"")</f>
        <v>29.1666666666667</v>
      </c>
    </row>
    <row r="579" spans="1:31" ht="14.25" customHeight="1">
      <c r="A579" s="69" t="s">
        <v>134</v>
      </c>
      <c r="B579" s="70" t="s">
        <v>69</v>
      </c>
      <c r="C579" s="71" t="s">
        <v>1720</v>
      </c>
      <c r="D579" s="71">
        <v>1000002627</v>
      </c>
      <c r="E579" s="72" t="s">
        <v>1721</v>
      </c>
      <c r="F579" s="73">
        <v>44643</v>
      </c>
      <c r="G579" s="66" t="str">
        <f t="shared" ref="G579:G642" si="126">IF(I579&gt;0,"Targeted Dealer","-")</f>
        <v>Targeted Dealer</v>
      </c>
      <c r="H579" s="66"/>
      <c r="I579" s="67">
        <v>240</v>
      </c>
      <c r="J579" s="67">
        <f t="shared" ref="J579:J642" si="127">I579/$J$1*($J$1-$E$1)</f>
        <v>240</v>
      </c>
      <c r="K579" s="68">
        <v>140</v>
      </c>
      <c r="L579" s="68">
        <f t="shared" ref="L579:L642" si="128">I579-K579</f>
        <v>100</v>
      </c>
      <c r="M579" s="68">
        <f t="shared" ref="M579:M642" si="129">IFERROR((K579/J579%),"-")</f>
        <v>58.333333333333336</v>
      </c>
      <c r="N579" s="96">
        <v>140</v>
      </c>
      <c r="O579" s="97" t="str">
        <f t="shared" ref="O579:O642" si="130">IF(F579&lt;=$P$2,"June","")</f>
        <v>June</v>
      </c>
      <c r="P579" s="96">
        <f t="shared" ref="P579:P642" si="131">N579</f>
        <v>140</v>
      </c>
      <c r="Q579" s="98">
        <f t="shared" ref="Q579:Q642" si="132">K579-P579</f>
        <v>0</v>
      </c>
      <c r="R579" s="97" t="b">
        <f t="shared" ref="R579:R642" si="133">IFERROR(IF(O579="May",(K579/P579-1))," ")</f>
        <v>0</v>
      </c>
      <c r="S579" s="99" t="str">
        <f t="shared" ref="S579:S642" si="134">IF(N579&gt;0,IF(O579="","-",IF(R579&lt;0%,"DEGROWTH","GROWTH")))</f>
        <v>GROWTH</v>
      </c>
      <c r="T579" s="68">
        <v>90</v>
      </c>
      <c r="U579" s="100" t="str">
        <f t="shared" ref="U579:U642" si="135">IF(F579&lt;=$V$2,"May","")</f>
        <v>May</v>
      </c>
      <c r="V579" s="68">
        <f t="shared" ref="V579:V642" si="136">T579</f>
        <v>90</v>
      </c>
      <c r="W579" s="101">
        <f t="shared" ref="W579:W642" si="137">K579-V579</f>
        <v>50</v>
      </c>
      <c r="X579" s="102" t="b">
        <f t="shared" ref="X579:X642" si="138">IFERROR(IF(U579="June",(K579/V579-1)),0)</f>
        <v>0</v>
      </c>
      <c r="Y579" s="103" t="str">
        <f t="shared" ref="Y579:Y642" si="139">IF(T579&gt;0,IF(U579="","-",IF(X579&lt;0%,"DEGROWTH","GROWTH")))</f>
        <v>GROWTH</v>
      </c>
      <c r="Z579" s="74">
        <v>0</v>
      </c>
      <c r="AA579" s="69"/>
      <c r="AB579" s="69" t="s">
        <v>133</v>
      </c>
      <c r="AC579" s="69" t="s">
        <v>134</v>
      </c>
      <c r="AD579" s="3"/>
      <c r="AE579" s="118">
        <f>IFERROR(INDEX(Last6M_AvgSales_Ref!$B$2:$B$12659,MATCH(D579,Last6M_AvgSales_Ref!$A$2:$A$12659,0)),"")</f>
        <v>200.333333333333</v>
      </c>
    </row>
    <row r="580" spans="1:31" ht="14.25" customHeight="1">
      <c r="A580" s="69" t="s">
        <v>134</v>
      </c>
      <c r="B580" s="70" t="s">
        <v>69</v>
      </c>
      <c r="C580" s="71" t="s">
        <v>1722</v>
      </c>
      <c r="D580" s="71">
        <v>1000002762</v>
      </c>
      <c r="E580" s="71" t="s">
        <v>1723</v>
      </c>
      <c r="F580" s="73">
        <v>44707</v>
      </c>
      <c r="G580" s="66" t="str">
        <f t="shared" si="126"/>
        <v>Targeted Dealer</v>
      </c>
      <c r="H580" s="66"/>
      <c r="I580" s="67">
        <v>70</v>
      </c>
      <c r="J580" s="67">
        <f t="shared" si="127"/>
        <v>70</v>
      </c>
      <c r="K580" s="68">
        <v>0</v>
      </c>
      <c r="L580" s="68">
        <f t="shared" si="128"/>
        <v>70</v>
      </c>
      <c r="M580" s="68">
        <f t="shared" si="129"/>
        <v>0</v>
      </c>
      <c r="N580" s="96">
        <v>25</v>
      </c>
      <c r="O580" s="97" t="str">
        <f t="shared" si="130"/>
        <v>June</v>
      </c>
      <c r="P580" s="96">
        <f t="shared" si="131"/>
        <v>25</v>
      </c>
      <c r="Q580" s="98">
        <f t="shared" si="132"/>
        <v>-25</v>
      </c>
      <c r="R580" s="97" t="b">
        <f t="shared" si="133"/>
        <v>0</v>
      </c>
      <c r="S580" s="99" t="str">
        <f t="shared" si="134"/>
        <v>GROWTH</v>
      </c>
      <c r="T580" s="68">
        <v>30</v>
      </c>
      <c r="U580" s="100" t="str">
        <f t="shared" si="135"/>
        <v>May</v>
      </c>
      <c r="V580" s="68">
        <f t="shared" si="136"/>
        <v>30</v>
      </c>
      <c r="W580" s="101">
        <f t="shared" si="137"/>
        <v>-30</v>
      </c>
      <c r="X580" s="102" t="b">
        <f t="shared" si="138"/>
        <v>0</v>
      </c>
      <c r="Y580" s="103" t="str">
        <f t="shared" si="139"/>
        <v>GROWTH</v>
      </c>
      <c r="Z580" s="74">
        <v>0</v>
      </c>
      <c r="AA580" s="69"/>
      <c r="AB580" s="69" t="s">
        <v>133</v>
      </c>
      <c r="AC580" s="69" t="s">
        <v>134</v>
      </c>
      <c r="AD580" s="3"/>
      <c r="AE580" s="118">
        <f>IFERROR(INDEX(Last6M_AvgSales_Ref!$B$2:$B$12659,MATCH(D580,Last6M_AvgSales_Ref!$A$2:$A$12659,0)),"")</f>
        <v>12.5</v>
      </c>
    </row>
    <row r="581" spans="1:31" ht="14.25" customHeight="1">
      <c r="A581" s="69" t="s">
        <v>134</v>
      </c>
      <c r="B581" s="70" t="s">
        <v>65</v>
      </c>
      <c r="C581" s="71" t="s">
        <v>1724</v>
      </c>
      <c r="D581" s="71">
        <v>1000002813</v>
      </c>
      <c r="E581" s="71" t="s">
        <v>1725</v>
      </c>
      <c r="F581" s="73">
        <v>44721</v>
      </c>
      <c r="G581" s="66" t="str">
        <f t="shared" si="126"/>
        <v>Targeted Dealer</v>
      </c>
      <c r="H581" s="66"/>
      <c r="I581" s="67">
        <v>330</v>
      </c>
      <c r="J581" s="67">
        <f t="shared" si="127"/>
        <v>330</v>
      </c>
      <c r="K581" s="68">
        <v>100</v>
      </c>
      <c r="L581" s="68">
        <f t="shared" si="128"/>
        <v>230</v>
      </c>
      <c r="M581" s="68">
        <f t="shared" si="129"/>
        <v>30.303030303030305</v>
      </c>
      <c r="N581" s="96">
        <v>90</v>
      </c>
      <c r="O581" s="97" t="str">
        <f t="shared" si="130"/>
        <v>June</v>
      </c>
      <c r="P581" s="96">
        <f t="shared" si="131"/>
        <v>90</v>
      </c>
      <c r="Q581" s="98">
        <f t="shared" si="132"/>
        <v>10</v>
      </c>
      <c r="R581" s="97" t="b">
        <f t="shared" si="133"/>
        <v>0</v>
      </c>
      <c r="S581" s="99" t="str">
        <f t="shared" si="134"/>
        <v>GROWTH</v>
      </c>
      <c r="T581" s="68">
        <v>155</v>
      </c>
      <c r="U581" s="100" t="str">
        <f t="shared" si="135"/>
        <v>May</v>
      </c>
      <c r="V581" s="68">
        <f t="shared" si="136"/>
        <v>155</v>
      </c>
      <c r="W581" s="101">
        <f t="shared" si="137"/>
        <v>-55</v>
      </c>
      <c r="X581" s="102" t="b">
        <f t="shared" si="138"/>
        <v>0</v>
      </c>
      <c r="Y581" s="103" t="str">
        <f t="shared" si="139"/>
        <v>GROWTH</v>
      </c>
      <c r="Z581" s="74">
        <v>0</v>
      </c>
      <c r="AA581" s="69"/>
      <c r="AB581" s="69" t="s">
        <v>133</v>
      </c>
      <c r="AC581" s="69" t="s">
        <v>134</v>
      </c>
      <c r="AD581" s="3"/>
      <c r="AE581" s="118">
        <f>IFERROR(INDEX(Last6M_AvgSales_Ref!$B$2:$B$12659,MATCH(D581,Last6M_AvgSales_Ref!$A$2:$A$12659,0)),"")</f>
        <v>215.74166666666699</v>
      </c>
    </row>
    <row r="582" spans="1:31" ht="14.25" customHeight="1">
      <c r="A582" s="69" t="s">
        <v>134</v>
      </c>
      <c r="B582" s="70" t="s">
        <v>65</v>
      </c>
      <c r="C582" s="71" t="s">
        <v>1726</v>
      </c>
      <c r="D582" s="71">
        <v>1000002833</v>
      </c>
      <c r="E582" s="71" t="s">
        <v>1727</v>
      </c>
      <c r="F582" s="73">
        <v>44755</v>
      </c>
      <c r="G582" s="66" t="str">
        <f t="shared" si="126"/>
        <v>Targeted Dealer</v>
      </c>
      <c r="H582" s="66"/>
      <c r="I582" s="67">
        <v>700</v>
      </c>
      <c r="J582" s="67">
        <f t="shared" si="127"/>
        <v>700</v>
      </c>
      <c r="K582" s="68">
        <v>564</v>
      </c>
      <c r="L582" s="68">
        <f t="shared" si="128"/>
        <v>136</v>
      </c>
      <c r="M582" s="68">
        <f t="shared" si="129"/>
        <v>80.571428571428569</v>
      </c>
      <c r="N582" s="96">
        <v>428</v>
      </c>
      <c r="O582" s="97" t="str">
        <f t="shared" si="130"/>
        <v>June</v>
      </c>
      <c r="P582" s="96">
        <f t="shared" si="131"/>
        <v>428</v>
      </c>
      <c r="Q582" s="98">
        <f t="shared" si="132"/>
        <v>136</v>
      </c>
      <c r="R582" s="97" t="b">
        <f t="shared" si="133"/>
        <v>0</v>
      </c>
      <c r="S582" s="99" t="str">
        <f t="shared" si="134"/>
        <v>GROWTH</v>
      </c>
      <c r="T582" s="68">
        <v>340</v>
      </c>
      <c r="U582" s="100" t="str">
        <f t="shared" si="135"/>
        <v>May</v>
      </c>
      <c r="V582" s="68">
        <f t="shared" si="136"/>
        <v>340</v>
      </c>
      <c r="W582" s="101">
        <f t="shared" si="137"/>
        <v>224</v>
      </c>
      <c r="X582" s="102" t="b">
        <f t="shared" si="138"/>
        <v>0</v>
      </c>
      <c r="Y582" s="103" t="str">
        <f t="shared" si="139"/>
        <v>GROWTH</v>
      </c>
      <c r="Z582" s="74">
        <v>0</v>
      </c>
      <c r="AA582" s="69"/>
      <c r="AB582" s="69" t="s">
        <v>133</v>
      </c>
      <c r="AC582" s="69" t="s">
        <v>134</v>
      </c>
      <c r="AD582" s="3"/>
      <c r="AE582" s="118">
        <f>IFERROR(INDEX(Last6M_AvgSales_Ref!$B$2:$B$12659,MATCH(D582,Last6M_AvgSales_Ref!$A$2:$A$12659,0)),"")</f>
        <v>582.91666666666697</v>
      </c>
    </row>
    <row r="583" spans="1:31" ht="14.25" customHeight="1">
      <c r="A583" s="69" t="s">
        <v>134</v>
      </c>
      <c r="B583" s="70" t="s">
        <v>69</v>
      </c>
      <c r="C583" s="71" t="s">
        <v>1728</v>
      </c>
      <c r="D583" s="71">
        <v>1000003282</v>
      </c>
      <c r="E583" s="71" t="s">
        <v>1729</v>
      </c>
      <c r="F583" s="73">
        <v>44951</v>
      </c>
      <c r="G583" s="66" t="str">
        <f t="shared" si="126"/>
        <v>Targeted Dealer</v>
      </c>
      <c r="H583" s="66"/>
      <c r="I583" s="67">
        <v>330</v>
      </c>
      <c r="J583" s="67">
        <f t="shared" si="127"/>
        <v>330</v>
      </c>
      <c r="K583" s="68">
        <v>75</v>
      </c>
      <c r="L583" s="68">
        <f t="shared" si="128"/>
        <v>255</v>
      </c>
      <c r="M583" s="68">
        <f t="shared" si="129"/>
        <v>22.72727272727273</v>
      </c>
      <c r="N583" s="96">
        <v>57.5</v>
      </c>
      <c r="O583" s="97" t="str">
        <f t="shared" si="130"/>
        <v>June</v>
      </c>
      <c r="P583" s="96">
        <f t="shared" si="131"/>
        <v>57.5</v>
      </c>
      <c r="Q583" s="98">
        <f t="shared" si="132"/>
        <v>17.5</v>
      </c>
      <c r="R583" s="97" t="b">
        <f t="shared" si="133"/>
        <v>0</v>
      </c>
      <c r="S583" s="99" t="str">
        <f t="shared" si="134"/>
        <v>GROWTH</v>
      </c>
      <c r="T583" s="68">
        <v>165</v>
      </c>
      <c r="U583" s="100" t="str">
        <f t="shared" si="135"/>
        <v>May</v>
      </c>
      <c r="V583" s="68">
        <f t="shared" si="136"/>
        <v>165</v>
      </c>
      <c r="W583" s="101">
        <f t="shared" si="137"/>
        <v>-90</v>
      </c>
      <c r="X583" s="102" t="b">
        <f t="shared" si="138"/>
        <v>0</v>
      </c>
      <c r="Y583" s="103" t="str">
        <f t="shared" si="139"/>
        <v>GROWTH</v>
      </c>
      <c r="Z583" s="74">
        <v>0</v>
      </c>
      <c r="AA583" s="69"/>
      <c r="AB583" s="69" t="s">
        <v>133</v>
      </c>
      <c r="AC583" s="69" t="s">
        <v>134</v>
      </c>
      <c r="AD583" s="3"/>
      <c r="AE583" s="118">
        <f>IFERROR(INDEX(Last6M_AvgSales_Ref!$B$2:$B$12659,MATCH(D583,Last6M_AvgSales_Ref!$A$2:$A$12659,0)),"")</f>
        <v>111.666666666667</v>
      </c>
    </row>
    <row r="584" spans="1:31" ht="14.25" customHeight="1">
      <c r="A584" s="69" t="s">
        <v>134</v>
      </c>
      <c r="B584" s="70" t="s">
        <v>69</v>
      </c>
      <c r="C584" s="71" t="s">
        <v>1730</v>
      </c>
      <c r="D584" s="71">
        <v>1000003292</v>
      </c>
      <c r="E584" s="71" t="s">
        <v>1731</v>
      </c>
      <c r="F584" s="73">
        <v>44953</v>
      </c>
      <c r="G584" s="66" t="str">
        <f t="shared" si="126"/>
        <v>Targeted Dealer</v>
      </c>
      <c r="H584" s="66"/>
      <c r="I584" s="67">
        <v>500</v>
      </c>
      <c r="J584" s="67">
        <f t="shared" si="127"/>
        <v>500.00000000000006</v>
      </c>
      <c r="K584" s="68">
        <v>315.5</v>
      </c>
      <c r="L584" s="68">
        <f t="shared" si="128"/>
        <v>184.5</v>
      </c>
      <c r="M584" s="68">
        <f t="shared" si="129"/>
        <v>63.099999999999987</v>
      </c>
      <c r="N584" s="96">
        <v>257.5</v>
      </c>
      <c r="O584" s="97" t="str">
        <f t="shared" si="130"/>
        <v>June</v>
      </c>
      <c r="P584" s="96">
        <f t="shared" si="131"/>
        <v>257.5</v>
      </c>
      <c r="Q584" s="98">
        <f t="shared" si="132"/>
        <v>58</v>
      </c>
      <c r="R584" s="97" t="b">
        <f t="shared" si="133"/>
        <v>0</v>
      </c>
      <c r="S584" s="99" t="str">
        <f t="shared" si="134"/>
        <v>GROWTH</v>
      </c>
      <c r="T584" s="68">
        <v>168.5</v>
      </c>
      <c r="U584" s="100" t="str">
        <f t="shared" si="135"/>
        <v>May</v>
      </c>
      <c r="V584" s="68">
        <f t="shared" si="136"/>
        <v>168.5</v>
      </c>
      <c r="W584" s="101">
        <f t="shared" si="137"/>
        <v>147</v>
      </c>
      <c r="X584" s="102" t="b">
        <f t="shared" si="138"/>
        <v>0</v>
      </c>
      <c r="Y584" s="103" t="str">
        <f t="shared" si="139"/>
        <v>GROWTH</v>
      </c>
      <c r="Z584" s="74">
        <v>0</v>
      </c>
      <c r="AA584" s="69"/>
      <c r="AB584" s="69" t="s">
        <v>133</v>
      </c>
      <c r="AC584" s="69" t="s">
        <v>134</v>
      </c>
      <c r="AD584" s="3"/>
      <c r="AE584" s="118">
        <f>IFERROR(INDEX(Last6M_AvgSales_Ref!$B$2:$B$12659,MATCH(D584,Last6M_AvgSales_Ref!$A$2:$A$12659,0)),"")</f>
        <v>375.25</v>
      </c>
    </row>
    <row r="585" spans="1:31" ht="14.25" customHeight="1">
      <c r="A585" s="69" t="s">
        <v>134</v>
      </c>
      <c r="B585" s="70" t="s">
        <v>65</v>
      </c>
      <c r="C585" s="71" t="s">
        <v>1732</v>
      </c>
      <c r="D585" s="71">
        <v>1000003344</v>
      </c>
      <c r="E585" s="71" t="s">
        <v>738</v>
      </c>
      <c r="F585" s="73">
        <v>44971</v>
      </c>
      <c r="G585" s="66" t="str">
        <f t="shared" si="126"/>
        <v>Targeted Dealer</v>
      </c>
      <c r="H585" s="66"/>
      <c r="I585" s="67">
        <v>100</v>
      </c>
      <c r="J585" s="67">
        <f t="shared" si="127"/>
        <v>100</v>
      </c>
      <c r="K585" s="68">
        <v>42.5</v>
      </c>
      <c r="L585" s="68">
        <f t="shared" si="128"/>
        <v>57.5</v>
      </c>
      <c r="M585" s="68">
        <f t="shared" si="129"/>
        <v>42.5</v>
      </c>
      <c r="N585" s="96">
        <v>25</v>
      </c>
      <c r="O585" s="97" t="str">
        <f t="shared" si="130"/>
        <v>June</v>
      </c>
      <c r="P585" s="96">
        <f t="shared" si="131"/>
        <v>25</v>
      </c>
      <c r="Q585" s="98">
        <f t="shared" si="132"/>
        <v>17.5</v>
      </c>
      <c r="R585" s="97" t="b">
        <f t="shared" si="133"/>
        <v>0</v>
      </c>
      <c r="S585" s="99" t="str">
        <f t="shared" si="134"/>
        <v>GROWTH</v>
      </c>
      <c r="T585" s="68">
        <v>50</v>
      </c>
      <c r="U585" s="100" t="str">
        <f t="shared" si="135"/>
        <v>May</v>
      </c>
      <c r="V585" s="68">
        <f t="shared" si="136"/>
        <v>50</v>
      </c>
      <c r="W585" s="101">
        <f t="shared" si="137"/>
        <v>-7.5</v>
      </c>
      <c r="X585" s="102" t="b">
        <f t="shared" si="138"/>
        <v>0</v>
      </c>
      <c r="Y585" s="103" t="str">
        <f t="shared" si="139"/>
        <v>GROWTH</v>
      </c>
      <c r="Z585" s="74">
        <v>0</v>
      </c>
      <c r="AA585" s="69"/>
      <c r="AB585" s="69" t="s">
        <v>133</v>
      </c>
      <c r="AC585" s="69" t="s">
        <v>134</v>
      </c>
      <c r="AD585" s="3"/>
      <c r="AE585" s="118">
        <f>IFERROR(INDEX(Last6M_AvgSales_Ref!$B$2:$B$12659,MATCH(D585,Last6M_AvgSales_Ref!$A$2:$A$12659,0)),"")</f>
        <v>39.1666666666667</v>
      </c>
    </row>
    <row r="586" spans="1:31" ht="14.25" customHeight="1">
      <c r="A586" s="69" t="s">
        <v>134</v>
      </c>
      <c r="B586" s="70" t="s">
        <v>65</v>
      </c>
      <c r="C586" s="71" t="s">
        <v>1733</v>
      </c>
      <c r="D586" s="71">
        <v>1000003366</v>
      </c>
      <c r="E586" s="71" t="s">
        <v>1734</v>
      </c>
      <c r="F586" s="73">
        <v>44975</v>
      </c>
      <c r="G586" s="66" t="str">
        <f t="shared" si="126"/>
        <v>Targeted Dealer</v>
      </c>
      <c r="H586" s="66"/>
      <c r="I586" s="67">
        <v>800</v>
      </c>
      <c r="J586" s="67">
        <f t="shared" si="127"/>
        <v>800</v>
      </c>
      <c r="K586" s="68">
        <v>225</v>
      </c>
      <c r="L586" s="68">
        <f t="shared" si="128"/>
        <v>575</v>
      </c>
      <c r="M586" s="68">
        <f t="shared" si="129"/>
        <v>28.125</v>
      </c>
      <c r="N586" s="96">
        <v>285</v>
      </c>
      <c r="O586" s="97" t="str">
        <f t="shared" si="130"/>
        <v>June</v>
      </c>
      <c r="P586" s="96">
        <f t="shared" si="131"/>
        <v>285</v>
      </c>
      <c r="Q586" s="98">
        <f t="shared" si="132"/>
        <v>-60</v>
      </c>
      <c r="R586" s="97" t="b">
        <f t="shared" si="133"/>
        <v>0</v>
      </c>
      <c r="S586" s="99" t="str">
        <f t="shared" si="134"/>
        <v>GROWTH</v>
      </c>
      <c r="T586" s="68">
        <v>535</v>
      </c>
      <c r="U586" s="100" t="str">
        <f t="shared" si="135"/>
        <v>May</v>
      </c>
      <c r="V586" s="68">
        <f t="shared" si="136"/>
        <v>535</v>
      </c>
      <c r="W586" s="101">
        <f t="shared" si="137"/>
        <v>-310</v>
      </c>
      <c r="X586" s="102" t="b">
        <f t="shared" si="138"/>
        <v>0</v>
      </c>
      <c r="Y586" s="103" t="str">
        <f t="shared" si="139"/>
        <v>GROWTH</v>
      </c>
      <c r="Z586" s="74">
        <v>0</v>
      </c>
      <c r="AA586" s="69"/>
      <c r="AB586" s="69" t="s">
        <v>133</v>
      </c>
      <c r="AC586" s="69" t="s">
        <v>134</v>
      </c>
      <c r="AD586" s="3"/>
      <c r="AE586" s="118">
        <f>IFERROR(INDEX(Last6M_AvgSales_Ref!$B$2:$B$12659,MATCH(D586,Last6M_AvgSales_Ref!$A$2:$A$12659,0)),"")</f>
        <v>388.5</v>
      </c>
    </row>
    <row r="587" spans="1:31" ht="14.25" customHeight="1">
      <c r="A587" s="69" t="s">
        <v>134</v>
      </c>
      <c r="B587" s="70" t="s">
        <v>65</v>
      </c>
      <c r="C587" s="71" t="s">
        <v>1735</v>
      </c>
      <c r="D587" s="71">
        <v>1000003393</v>
      </c>
      <c r="E587" s="71" t="s">
        <v>1736</v>
      </c>
      <c r="F587" s="73">
        <v>44985</v>
      </c>
      <c r="G587" s="66" t="str">
        <f t="shared" si="126"/>
        <v>Targeted Dealer</v>
      </c>
      <c r="H587" s="66"/>
      <c r="I587" s="67">
        <v>600</v>
      </c>
      <c r="J587" s="67">
        <f t="shared" si="127"/>
        <v>600</v>
      </c>
      <c r="K587" s="68">
        <v>50</v>
      </c>
      <c r="L587" s="68">
        <f t="shared" si="128"/>
        <v>550</v>
      </c>
      <c r="M587" s="68">
        <f t="shared" si="129"/>
        <v>8.3333333333333339</v>
      </c>
      <c r="N587" s="96">
        <v>205</v>
      </c>
      <c r="O587" s="97" t="str">
        <f t="shared" si="130"/>
        <v>June</v>
      </c>
      <c r="P587" s="96">
        <f t="shared" si="131"/>
        <v>205</v>
      </c>
      <c r="Q587" s="98">
        <f t="shared" si="132"/>
        <v>-155</v>
      </c>
      <c r="R587" s="97" t="b">
        <f t="shared" si="133"/>
        <v>0</v>
      </c>
      <c r="S587" s="99" t="str">
        <f t="shared" si="134"/>
        <v>GROWTH</v>
      </c>
      <c r="T587" s="68">
        <v>282</v>
      </c>
      <c r="U587" s="100" t="str">
        <f t="shared" si="135"/>
        <v>May</v>
      </c>
      <c r="V587" s="68">
        <f t="shared" si="136"/>
        <v>282</v>
      </c>
      <c r="W587" s="101">
        <f t="shared" si="137"/>
        <v>-232</v>
      </c>
      <c r="X587" s="102" t="b">
        <f t="shared" si="138"/>
        <v>0</v>
      </c>
      <c r="Y587" s="103" t="str">
        <f t="shared" si="139"/>
        <v>GROWTH</v>
      </c>
      <c r="Z587" s="74">
        <v>0</v>
      </c>
      <c r="AA587" s="69"/>
      <c r="AB587" s="69" t="s">
        <v>133</v>
      </c>
      <c r="AC587" s="69" t="s">
        <v>134</v>
      </c>
      <c r="AD587" s="3"/>
      <c r="AE587" s="118">
        <f>IFERROR(INDEX(Last6M_AvgSales_Ref!$B$2:$B$12659,MATCH(D587,Last6M_AvgSales_Ref!$A$2:$A$12659,0)),"")</f>
        <v>189.916666666667</v>
      </c>
    </row>
    <row r="588" spans="1:31" ht="14.25" customHeight="1">
      <c r="A588" s="69" t="s">
        <v>134</v>
      </c>
      <c r="B588" s="70" t="s">
        <v>65</v>
      </c>
      <c r="C588" s="71" t="s">
        <v>1737</v>
      </c>
      <c r="D588" s="71">
        <v>1000003399</v>
      </c>
      <c r="E588" s="71" t="s">
        <v>1738</v>
      </c>
      <c r="F588" s="73">
        <v>44985</v>
      </c>
      <c r="G588" s="66" t="str">
        <f t="shared" si="126"/>
        <v>Targeted Dealer</v>
      </c>
      <c r="H588" s="66"/>
      <c r="I588" s="67">
        <v>500</v>
      </c>
      <c r="J588" s="67">
        <f t="shared" si="127"/>
        <v>500.00000000000006</v>
      </c>
      <c r="K588" s="68">
        <v>195</v>
      </c>
      <c r="L588" s="68">
        <f t="shared" si="128"/>
        <v>305</v>
      </c>
      <c r="M588" s="68">
        <f t="shared" si="129"/>
        <v>38.999999999999993</v>
      </c>
      <c r="N588" s="96">
        <v>195</v>
      </c>
      <c r="O588" s="97" t="str">
        <f t="shared" si="130"/>
        <v>June</v>
      </c>
      <c r="P588" s="96">
        <f t="shared" si="131"/>
        <v>195</v>
      </c>
      <c r="Q588" s="98">
        <f t="shared" si="132"/>
        <v>0</v>
      </c>
      <c r="R588" s="97" t="b">
        <f t="shared" si="133"/>
        <v>0</v>
      </c>
      <c r="S588" s="99" t="str">
        <f t="shared" si="134"/>
        <v>GROWTH</v>
      </c>
      <c r="T588" s="68">
        <v>302</v>
      </c>
      <c r="U588" s="100" t="str">
        <f t="shared" si="135"/>
        <v>May</v>
      </c>
      <c r="V588" s="68">
        <f t="shared" si="136"/>
        <v>302</v>
      </c>
      <c r="W588" s="101">
        <f t="shared" si="137"/>
        <v>-107</v>
      </c>
      <c r="X588" s="102" t="b">
        <f t="shared" si="138"/>
        <v>0</v>
      </c>
      <c r="Y588" s="103" t="str">
        <f t="shared" si="139"/>
        <v>GROWTH</v>
      </c>
      <c r="Z588" s="74">
        <v>0</v>
      </c>
      <c r="AA588" s="69"/>
      <c r="AB588" s="69" t="s">
        <v>133</v>
      </c>
      <c r="AC588" s="69" t="s">
        <v>134</v>
      </c>
      <c r="AD588" s="3"/>
      <c r="AE588" s="118">
        <f>IFERROR(INDEX(Last6M_AvgSales_Ref!$B$2:$B$12659,MATCH(D588,Last6M_AvgSales_Ref!$A$2:$A$12659,0)),"")</f>
        <v>258.5</v>
      </c>
    </row>
    <row r="589" spans="1:31" ht="14.25" customHeight="1">
      <c r="A589" s="69" t="s">
        <v>134</v>
      </c>
      <c r="B589" s="70" t="s">
        <v>65</v>
      </c>
      <c r="C589" s="71" t="s">
        <v>1739</v>
      </c>
      <c r="D589" s="71">
        <v>1000003415</v>
      </c>
      <c r="E589" s="71" t="s">
        <v>1740</v>
      </c>
      <c r="F589" s="73">
        <v>44989</v>
      </c>
      <c r="G589" s="66" t="str">
        <f t="shared" si="126"/>
        <v>Targeted Dealer</v>
      </c>
      <c r="H589" s="66"/>
      <c r="I589" s="67">
        <v>250</v>
      </c>
      <c r="J589" s="67">
        <f t="shared" si="127"/>
        <v>250.00000000000003</v>
      </c>
      <c r="K589" s="68">
        <v>99</v>
      </c>
      <c r="L589" s="68">
        <f t="shared" si="128"/>
        <v>151</v>
      </c>
      <c r="M589" s="68">
        <f t="shared" si="129"/>
        <v>39.599999999999994</v>
      </c>
      <c r="N589" s="96">
        <v>50</v>
      </c>
      <c r="O589" s="97" t="str">
        <f t="shared" si="130"/>
        <v>June</v>
      </c>
      <c r="P589" s="96">
        <f t="shared" si="131"/>
        <v>50</v>
      </c>
      <c r="Q589" s="98">
        <f t="shared" si="132"/>
        <v>49</v>
      </c>
      <c r="R589" s="97" t="b">
        <f t="shared" si="133"/>
        <v>0</v>
      </c>
      <c r="S589" s="99" t="str">
        <f t="shared" si="134"/>
        <v>GROWTH</v>
      </c>
      <c r="T589" s="68">
        <v>100</v>
      </c>
      <c r="U589" s="100" t="str">
        <f t="shared" si="135"/>
        <v>May</v>
      </c>
      <c r="V589" s="68">
        <f t="shared" si="136"/>
        <v>100</v>
      </c>
      <c r="W589" s="101">
        <f t="shared" si="137"/>
        <v>-1</v>
      </c>
      <c r="X589" s="102" t="b">
        <f t="shared" si="138"/>
        <v>0</v>
      </c>
      <c r="Y589" s="103" t="str">
        <f t="shared" si="139"/>
        <v>GROWTH</v>
      </c>
      <c r="Z589" s="74">
        <v>0</v>
      </c>
      <c r="AA589" s="69"/>
      <c r="AB589" s="69" t="s">
        <v>133</v>
      </c>
      <c r="AC589" s="69" t="s">
        <v>134</v>
      </c>
      <c r="AD589" s="3"/>
      <c r="AE589" s="118">
        <f>IFERROR(INDEX(Last6M_AvgSales_Ref!$B$2:$B$12659,MATCH(D589,Last6M_AvgSales_Ref!$A$2:$A$12659,0)),"")</f>
        <v>103.333333333333</v>
      </c>
    </row>
    <row r="590" spans="1:31" ht="14.25" customHeight="1">
      <c r="A590" s="69" t="s">
        <v>134</v>
      </c>
      <c r="B590" s="70" t="s">
        <v>69</v>
      </c>
      <c r="C590" s="71" t="s">
        <v>1741</v>
      </c>
      <c r="D590" s="71">
        <v>1000003454</v>
      </c>
      <c r="E590" s="71" t="s">
        <v>1742</v>
      </c>
      <c r="F590" s="73">
        <v>45012</v>
      </c>
      <c r="G590" s="66" t="str">
        <f t="shared" si="126"/>
        <v>Targeted Dealer</v>
      </c>
      <c r="H590" s="66"/>
      <c r="I590" s="67">
        <v>200</v>
      </c>
      <c r="J590" s="67">
        <f t="shared" si="127"/>
        <v>200</v>
      </c>
      <c r="K590" s="68">
        <v>145.5</v>
      </c>
      <c r="L590" s="68">
        <f t="shared" si="128"/>
        <v>54.5</v>
      </c>
      <c r="M590" s="68">
        <f t="shared" si="129"/>
        <v>72.75</v>
      </c>
      <c r="N590" s="96">
        <v>115.5</v>
      </c>
      <c r="O590" s="97" t="str">
        <f t="shared" si="130"/>
        <v>June</v>
      </c>
      <c r="P590" s="96">
        <f t="shared" si="131"/>
        <v>115.5</v>
      </c>
      <c r="Q590" s="98">
        <f t="shared" si="132"/>
        <v>30</v>
      </c>
      <c r="R590" s="97" t="b">
        <f t="shared" si="133"/>
        <v>0</v>
      </c>
      <c r="S590" s="99" t="str">
        <f t="shared" si="134"/>
        <v>GROWTH</v>
      </c>
      <c r="T590" s="68">
        <v>90</v>
      </c>
      <c r="U590" s="100" t="str">
        <f t="shared" si="135"/>
        <v>May</v>
      </c>
      <c r="V590" s="68">
        <f t="shared" si="136"/>
        <v>90</v>
      </c>
      <c r="W590" s="101">
        <f t="shared" si="137"/>
        <v>55.5</v>
      </c>
      <c r="X590" s="102" t="b">
        <f t="shared" si="138"/>
        <v>0</v>
      </c>
      <c r="Y590" s="103" t="str">
        <f t="shared" si="139"/>
        <v>GROWTH</v>
      </c>
      <c r="Z590" s="74">
        <v>0</v>
      </c>
      <c r="AA590" s="69"/>
      <c r="AB590" s="69" t="s">
        <v>133</v>
      </c>
      <c r="AC590" s="69" t="s">
        <v>134</v>
      </c>
      <c r="AD590" s="3"/>
      <c r="AE590" s="118">
        <f>IFERROR(INDEX(Last6M_AvgSales_Ref!$B$2:$B$12659,MATCH(D590,Last6M_AvgSales_Ref!$A$2:$A$12659,0)),"")</f>
        <v>98.8333333333333</v>
      </c>
    </row>
    <row r="591" spans="1:31" ht="14.25" customHeight="1">
      <c r="A591" s="69" t="s">
        <v>134</v>
      </c>
      <c r="B591" s="70" t="s">
        <v>65</v>
      </c>
      <c r="C591" s="71" t="s">
        <v>1743</v>
      </c>
      <c r="D591" s="71">
        <v>1000003586</v>
      </c>
      <c r="E591" s="71" t="s">
        <v>1744</v>
      </c>
      <c r="F591" s="73">
        <v>45084</v>
      </c>
      <c r="G591" s="66" t="str">
        <f t="shared" si="126"/>
        <v>Targeted Dealer</v>
      </c>
      <c r="H591" s="66"/>
      <c r="I591" s="67">
        <v>200</v>
      </c>
      <c r="J591" s="67">
        <f t="shared" si="127"/>
        <v>200</v>
      </c>
      <c r="K591" s="68">
        <v>122.9</v>
      </c>
      <c r="L591" s="68">
        <f t="shared" si="128"/>
        <v>77.099999999999994</v>
      </c>
      <c r="M591" s="68">
        <f t="shared" si="129"/>
        <v>61.45</v>
      </c>
      <c r="N591" s="96">
        <v>0</v>
      </c>
      <c r="O591" s="97" t="str">
        <f t="shared" si="130"/>
        <v>June</v>
      </c>
      <c r="P591" s="96">
        <f t="shared" si="131"/>
        <v>0</v>
      </c>
      <c r="Q591" s="98">
        <f t="shared" si="132"/>
        <v>122.9</v>
      </c>
      <c r="R591" s="97" t="b">
        <f t="shared" si="133"/>
        <v>0</v>
      </c>
      <c r="S591" s="99" t="b">
        <f t="shared" si="134"/>
        <v>0</v>
      </c>
      <c r="T591" s="68">
        <v>100</v>
      </c>
      <c r="U591" s="100" t="str">
        <f t="shared" si="135"/>
        <v>May</v>
      </c>
      <c r="V591" s="68">
        <f t="shared" si="136"/>
        <v>100</v>
      </c>
      <c r="W591" s="101">
        <f t="shared" si="137"/>
        <v>22.900000000000006</v>
      </c>
      <c r="X591" s="102" t="b">
        <f t="shared" si="138"/>
        <v>0</v>
      </c>
      <c r="Y591" s="103" t="str">
        <f t="shared" si="139"/>
        <v>GROWTH</v>
      </c>
      <c r="Z591" s="74">
        <v>0</v>
      </c>
      <c r="AA591" s="69"/>
      <c r="AB591" s="69" t="s">
        <v>133</v>
      </c>
      <c r="AC591" s="69" t="s">
        <v>134</v>
      </c>
      <c r="AD591" s="3"/>
      <c r="AE591" s="118">
        <f>IFERROR(INDEX(Last6M_AvgSales_Ref!$B$2:$B$12659,MATCH(D591,Last6M_AvgSales_Ref!$A$2:$A$12659,0)),"")</f>
        <v>105</v>
      </c>
    </row>
    <row r="592" spans="1:31" ht="14.25" customHeight="1">
      <c r="A592" s="69" t="s">
        <v>134</v>
      </c>
      <c r="B592" s="70" t="s">
        <v>69</v>
      </c>
      <c r="C592" s="71" t="s">
        <v>1745</v>
      </c>
      <c r="D592" s="71">
        <v>1000003597</v>
      </c>
      <c r="E592" s="71" t="s">
        <v>1746</v>
      </c>
      <c r="F592" s="73">
        <v>45093</v>
      </c>
      <c r="G592" s="66" t="str">
        <f t="shared" si="126"/>
        <v>Targeted Dealer</v>
      </c>
      <c r="H592" s="66"/>
      <c r="I592" s="67">
        <v>200</v>
      </c>
      <c r="J592" s="67">
        <f t="shared" si="127"/>
        <v>200</v>
      </c>
      <c r="K592" s="68">
        <v>155</v>
      </c>
      <c r="L592" s="68">
        <f t="shared" si="128"/>
        <v>45</v>
      </c>
      <c r="M592" s="68">
        <f t="shared" si="129"/>
        <v>77.5</v>
      </c>
      <c r="N592" s="96">
        <v>55</v>
      </c>
      <c r="O592" s="97" t="str">
        <f t="shared" si="130"/>
        <v>June</v>
      </c>
      <c r="P592" s="96">
        <f t="shared" si="131"/>
        <v>55</v>
      </c>
      <c r="Q592" s="98">
        <f t="shared" si="132"/>
        <v>100</v>
      </c>
      <c r="R592" s="97" t="b">
        <f t="shared" si="133"/>
        <v>0</v>
      </c>
      <c r="S592" s="99" t="str">
        <f t="shared" si="134"/>
        <v>GROWTH</v>
      </c>
      <c r="T592" s="68">
        <v>64</v>
      </c>
      <c r="U592" s="100" t="str">
        <f t="shared" si="135"/>
        <v>May</v>
      </c>
      <c r="V592" s="68">
        <f t="shared" si="136"/>
        <v>64</v>
      </c>
      <c r="W592" s="101">
        <f t="shared" si="137"/>
        <v>91</v>
      </c>
      <c r="X592" s="102" t="b">
        <f t="shared" si="138"/>
        <v>0</v>
      </c>
      <c r="Y592" s="103" t="str">
        <f t="shared" si="139"/>
        <v>GROWTH</v>
      </c>
      <c r="Z592" s="74">
        <v>0</v>
      </c>
      <c r="AA592" s="69"/>
      <c r="AB592" s="69" t="s">
        <v>133</v>
      </c>
      <c r="AC592" s="69" t="s">
        <v>134</v>
      </c>
      <c r="AD592" s="3"/>
      <c r="AE592" s="118">
        <f>IFERROR(INDEX(Last6M_AvgSales_Ref!$B$2:$B$12659,MATCH(D592,Last6M_AvgSales_Ref!$A$2:$A$12659,0)),"")</f>
        <v>100.166666666667</v>
      </c>
    </row>
    <row r="593" spans="1:31" ht="14.25" customHeight="1">
      <c r="A593" s="69" t="s">
        <v>134</v>
      </c>
      <c r="B593" s="70" t="s">
        <v>69</v>
      </c>
      <c r="C593" s="71" t="s">
        <v>282</v>
      </c>
      <c r="D593" s="71">
        <v>1000003637</v>
      </c>
      <c r="E593" s="71" t="s">
        <v>283</v>
      </c>
      <c r="F593" s="73">
        <v>45133</v>
      </c>
      <c r="G593" s="66" t="str">
        <f t="shared" si="126"/>
        <v>Targeted Dealer</v>
      </c>
      <c r="H593" s="66"/>
      <c r="I593" s="67">
        <v>200</v>
      </c>
      <c r="J593" s="67">
        <f t="shared" si="127"/>
        <v>200</v>
      </c>
      <c r="K593" s="68">
        <v>101</v>
      </c>
      <c r="L593" s="68">
        <f t="shared" si="128"/>
        <v>99</v>
      </c>
      <c r="M593" s="68">
        <f t="shared" si="129"/>
        <v>50.5</v>
      </c>
      <c r="N593" s="96">
        <v>105</v>
      </c>
      <c r="O593" s="97" t="str">
        <f t="shared" si="130"/>
        <v>June</v>
      </c>
      <c r="P593" s="96">
        <f t="shared" si="131"/>
        <v>105</v>
      </c>
      <c r="Q593" s="98">
        <f t="shared" si="132"/>
        <v>-4</v>
      </c>
      <c r="R593" s="97" t="b">
        <f t="shared" si="133"/>
        <v>0</v>
      </c>
      <c r="S593" s="99" t="str">
        <f t="shared" si="134"/>
        <v>GROWTH</v>
      </c>
      <c r="T593" s="68">
        <v>25</v>
      </c>
      <c r="U593" s="100" t="str">
        <f t="shared" si="135"/>
        <v>May</v>
      </c>
      <c r="V593" s="68">
        <f t="shared" si="136"/>
        <v>25</v>
      </c>
      <c r="W593" s="101">
        <f t="shared" si="137"/>
        <v>76</v>
      </c>
      <c r="X593" s="102" t="b">
        <f t="shared" si="138"/>
        <v>0</v>
      </c>
      <c r="Y593" s="103" t="str">
        <f t="shared" si="139"/>
        <v>GROWTH</v>
      </c>
      <c r="Z593" s="74">
        <v>0</v>
      </c>
      <c r="AA593" s="69"/>
      <c r="AB593" s="69" t="s">
        <v>133</v>
      </c>
      <c r="AC593" s="69" t="s">
        <v>134</v>
      </c>
      <c r="AD593" s="3"/>
      <c r="AE593" s="118">
        <f>IFERROR(INDEX(Last6M_AvgSales_Ref!$B$2:$B$12659,MATCH(D593,Last6M_AvgSales_Ref!$A$2:$A$12659,0)),"")</f>
        <v>35.5833333333333</v>
      </c>
    </row>
    <row r="594" spans="1:31" ht="14.25" customHeight="1">
      <c r="A594" s="69" t="s">
        <v>134</v>
      </c>
      <c r="B594" s="70" t="s">
        <v>65</v>
      </c>
      <c r="C594" s="71" t="s">
        <v>1747</v>
      </c>
      <c r="D594" s="71">
        <v>1000003713</v>
      </c>
      <c r="E594" s="71" t="s">
        <v>1748</v>
      </c>
      <c r="F594" s="73">
        <v>45177</v>
      </c>
      <c r="G594" s="66" t="str">
        <f t="shared" si="126"/>
        <v>Targeted Dealer</v>
      </c>
      <c r="H594" s="66"/>
      <c r="I594" s="67">
        <v>100</v>
      </c>
      <c r="J594" s="67">
        <f t="shared" si="127"/>
        <v>100</v>
      </c>
      <c r="K594" s="68">
        <v>50</v>
      </c>
      <c r="L594" s="68">
        <f t="shared" si="128"/>
        <v>50</v>
      </c>
      <c r="M594" s="68">
        <f t="shared" si="129"/>
        <v>50</v>
      </c>
      <c r="N594" s="96">
        <v>50</v>
      </c>
      <c r="O594" s="97" t="str">
        <f t="shared" si="130"/>
        <v>June</v>
      </c>
      <c r="P594" s="96">
        <f t="shared" si="131"/>
        <v>50</v>
      </c>
      <c r="Q594" s="98">
        <f t="shared" si="132"/>
        <v>0</v>
      </c>
      <c r="R594" s="97" t="b">
        <f t="shared" si="133"/>
        <v>0</v>
      </c>
      <c r="S594" s="99" t="str">
        <f t="shared" si="134"/>
        <v>GROWTH</v>
      </c>
      <c r="T594" s="68">
        <v>50</v>
      </c>
      <c r="U594" s="100" t="str">
        <f t="shared" si="135"/>
        <v>May</v>
      </c>
      <c r="V594" s="68">
        <f t="shared" si="136"/>
        <v>50</v>
      </c>
      <c r="W594" s="101">
        <f t="shared" si="137"/>
        <v>0</v>
      </c>
      <c r="X594" s="102" t="b">
        <f t="shared" si="138"/>
        <v>0</v>
      </c>
      <c r="Y594" s="103" t="str">
        <f t="shared" si="139"/>
        <v>GROWTH</v>
      </c>
      <c r="Z594" s="74">
        <v>0</v>
      </c>
      <c r="AA594" s="69"/>
      <c r="AB594" s="69" t="s">
        <v>133</v>
      </c>
      <c r="AC594" s="69" t="s">
        <v>134</v>
      </c>
      <c r="AD594" s="3"/>
      <c r="AE594" s="118">
        <f>IFERROR(INDEX(Last6M_AvgSales_Ref!$B$2:$B$12659,MATCH(D594,Last6M_AvgSales_Ref!$A$2:$A$12659,0)),"")</f>
        <v>75.8333333333333</v>
      </c>
    </row>
    <row r="595" spans="1:31" ht="14.25" customHeight="1">
      <c r="A595" s="69" t="s">
        <v>134</v>
      </c>
      <c r="B595" s="70" t="s">
        <v>65</v>
      </c>
      <c r="C595" s="71" t="s">
        <v>1749</v>
      </c>
      <c r="D595" s="71">
        <v>1000003725</v>
      </c>
      <c r="E595" s="71" t="s">
        <v>1750</v>
      </c>
      <c r="F595" s="73">
        <v>45209</v>
      </c>
      <c r="G595" s="66" t="str">
        <f t="shared" si="126"/>
        <v>Targeted Dealer</v>
      </c>
      <c r="H595" s="66"/>
      <c r="I595" s="67">
        <v>2000</v>
      </c>
      <c r="J595" s="67">
        <f t="shared" si="127"/>
        <v>2000.0000000000002</v>
      </c>
      <c r="K595" s="68">
        <v>976.5</v>
      </c>
      <c r="L595" s="68">
        <f t="shared" si="128"/>
        <v>1023.5</v>
      </c>
      <c r="M595" s="68">
        <f t="shared" si="129"/>
        <v>48.824999999999989</v>
      </c>
      <c r="N595" s="96">
        <v>598.5</v>
      </c>
      <c r="O595" s="97" t="str">
        <f t="shared" si="130"/>
        <v>June</v>
      </c>
      <c r="P595" s="96">
        <f t="shared" si="131"/>
        <v>598.5</v>
      </c>
      <c r="Q595" s="98">
        <f t="shared" si="132"/>
        <v>378</v>
      </c>
      <c r="R595" s="97" t="b">
        <f t="shared" si="133"/>
        <v>0</v>
      </c>
      <c r="S595" s="99" t="str">
        <f t="shared" si="134"/>
        <v>GROWTH</v>
      </c>
      <c r="T595" s="68">
        <v>725</v>
      </c>
      <c r="U595" s="100" t="str">
        <f t="shared" si="135"/>
        <v>May</v>
      </c>
      <c r="V595" s="68">
        <f t="shared" si="136"/>
        <v>725</v>
      </c>
      <c r="W595" s="101">
        <f t="shared" si="137"/>
        <v>251.5</v>
      </c>
      <c r="X595" s="102" t="b">
        <f t="shared" si="138"/>
        <v>0</v>
      </c>
      <c r="Y595" s="103" t="str">
        <f t="shared" si="139"/>
        <v>GROWTH</v>
      </c>
      <c r="Z595" s="74">
        <v>0</v>
      </c>
      <c r="AA595" s="69"/>
      <c r="AB595" s="69" t="s">
        <v>133</v>
      </c>
      <c r="AC595" s="69" t="s">
        <v>134</v>
      </c>
      <c r="AD595" s="3"/>
      <c r="AE595" s="118">
        <f>IFERROR(INDEX(Last6M_AvgSales_Ref!$B$2:$B$12659,MATCH(D595,Last6M_AvgSales_Ref!$A$2:$A$12659,0)),"")</f>
        <v>851.58333333333303</v>
      </c>
    </row>
    <row r="596" spans="1:31" ht="14.25" customHeight="1">
      <c r="A596" s="69" t="s">
        <v>134</v>
      </c>
      <c r="B596" s="70" t="s">
        <v>65</v>
      </c>
      <c r="C596" s="71" t="s">
        <v>1751</v>
      </c>
      <c r="D596" s="71">
        <v>1000003747</v>
      </c>
      <c r="E596" s="71" t="s">
        <v>1752</v>
      </c>
      <c r="F596" s="73">
        <v>45238</v>
      </c>
      <c r="G596" s="66" t="str">
        <f t="shared" si="126"/>
        <v>Targeted Dealer</v>
      </c>
      <c r="H596" s="66"/>
      <c r="I596" s="67">
        <v>150</v>
      </c>
      <c r="J596" s="67">
        <f t="shared" si="127"/>
        <v>150</v>
      </c>
      <c r="K596" s="68">
        <v>100</v>
      </c>
      <c r="L596" s="68">
        <f t="shared" si="128"/>
        <v>50</v>
      </c>
      <c r="M596" s="68">
        <f t="shared" si="129"/>
        <v>66.666666666666671</v>
      </c>
      <c r="N596" s="96">
        <v>75</v>
      </c>
      <c r="O596" s="97" t="str">
        <f t="shared" si="130"/>
        <v>June</v>
      </c>
      <c r="P596" s="96">
        <f t="shared" si="131"/>
        <v>75</v>
      </c>
      <c r="Q596" s="98">
        <f t="shared" si="132"/>
        <v>25</v>
      </c>
      <c r="R596" s="97" t="b">
        <f t="shared" si="133"/>
        <v>0</v>
      </c>
      <c r="S596" s="99" t="str">
        <f t="shared" si="134"/>
        <v>GROWTH</v>
      </c>
      <c r="T596" s="68">
        <v>50</v>
      </c>
      <c r="U596" s="100" t="str">
        <f t="shared" si="135"/>
        <v>May</v>
      </c>
      <c r="V596" s="68">
        <f t="shared" si="136"/>
        <v>50</v>
      </c>
      <c r="W596" s="101">
        <f t="shared" si="137"/>
        <v>50</v>
      </c>
      <c r="X596" s="102" t="b">
        <f t="shared" si="138"/>
        <v>0</v>
      </c>
      <c r="Y596" s="103" t="str">
        <f t="shared" si="139"/>
        <v>GROWTH</v>
      </c>
      <c r="Z596" s="74">
        <v>0</v>
      </c>
      <c r="AA596" s="69"/>
      <c r="AB596" s="69" t="s">
        <v>133</v>
      </c>
      <c r="AC596" s="69" t="s">
        <v>134</v>
      </c>
      <c r="AD596" s="3"/>
      <c r="AE596" s="118">
        <f>IFERROR(INDEX(Last6M_AvgSales_Ref!$B$2:$B$12659,MATCH(D596,Last6M_AvgSales_Ref!$A$2:$A$12659,0)),"")</f>
        <v>55.3333333333333</v>
      </c>
    </row>
    <row r="597" spans="1:31" ht="14.25" customHeight="1">
      <c r="A597" s="69" t="s">
        <v>134</v>
      </c>
      <c r="B597" s="70" t="s">
        <v>65</v>
      </c>
      <c r="C597" s="71" t="s">
        <v>1753</v>
      </c>
      <c r="D597" s="71">
        <v>1000003767</v>
      </c>
      <c r="E597" s="71" t="s">
        <v>1754</v>
      </c>
      <c r="F597" s="73">
        <v>45257</v>
      </c>
      <c r="G597" s="66" t="str">
        <f t="shared" si="126"/>
        <v>Targeted Dealer</v>
      </c>
      <c r="H597" s="66"/>
      <c r="I597" s="67">
        <v>50</v>
      </c>
      <c r="J597" s="67">
        <f t="shared" si="127"/>
        <v>50</v>
      </c>
      <c r="K597" s="68">
        <v>0</v>
      </c>
      <c r="L597" s="68">
        <f t="shared" si="128"/>
        <v>50</v>
      </c>
      <c r="M597" s="68">
        <f t="shared" si="129"/>
        <v>0</v>
      </c>
      <c r="N597" s="96">
        <v>25</v>
      </c>
      <c r="O597" s="97" t="str">
        <f t="shared" si="130"/>
        <v>June</v>
      </c>
      <c r="P597" s="96">
        <f t="shared" si="131"/>
        <v>25</v>
      </c>
      <c r="Q597" s="98">
        <f t="shared" si="132"/>
        <v>-25</v>
      </c>
      <c r="R597" s="97" t="b">
        <f t="shared" si="133"/>
        <v>0</v>
      </c>
      <c r="S597" s="99" t="str">
        <f t="shared" si="134"/>
        <v>GROWTH</v>
      </c>
      <c r="T597" s="68">
        <v>25</v>
      </c>
      <c r="U597" s="100" t="str">
        <f t="shared" si="135"/>
        <v>May</v>
      </c>
      <c r="V597" s="68">
        <f t="shared" si="136"/>
        <v>25</v>
      </c>
      <c r="W597" s="101">
        <f t="shared" si="137"/>
        <v>-25</v>
      </c>
      <c r="X597" s="102" t="b">
        <f t="shared" si="138"/>
        <v>0</v>
      </c>
      <c r="Y597" s="103" t="str">
        <f t="shared" si="139"/>
        <v>GROWTH</v>
      </c>
      <c r="Z597" s="74">
        <v>0</v>
      </c>
      <c r="AA597" s="69"/>
      <c r="AB597" s="69" t="s">
        <v>133</v>
      </c>
      <c r="AC597" s="69" t="s">
        <v>134</v>
      </c>
      <c r="AD597" s="3"/>
      <c r="AE597" s="118">
        <f>IFERROR(INDEX(Last6M_AvgSales_Ref!$B$2:$B$12659,MATCH(D597,Last6M_AvgSales_Ref!$A$2:$A$12659,0)),"")</f>
        <v>43.3333333333333</v>
      </c>
    </row>
    <row r="598" spans="1:31" ht="14.25" customHeight="1">
      <c r="A598" s="69" t="s">
        <v>134</v>
      </c>
      <c r="B598" s="70" t="s">
        <v>69</v>
      </c>
      <c r="C598" s="71" t="s">
        <v>1755</v>
      </c>
      <c r="D598" s="71">
        <v>1000003810</v>
      </c>
      <c r="E598" s="71" t="s">
        <v>1756</v>
      </c>
      <c r="F598" s="77">
        <v>45291</v>
      </c>
      <c r="G598" s="66" t="str">
        <f t="shared" si="126"/>
        <v>Targeted Dealer</v>
      </c>
      <c r="H598" s="66"/>
      <c r="I598" s="67">
        <v>50</v>
      </c>
      <c r="J598" s="67">
        <f t="shared" si="127"/>
        <v>50</v>
      </c>
      <c r="K598" s="68">
        <v>39</v>
      </c>
      <c r="L598" s="68">
        <f t="shared" si="128"/>
        <v>11</v>
      </c>
      <c r="M598" s="68">
        <f t="shared" si="129"/>
        <v>78</v>
      </c>
      <c r="N598" s="96">
        <v>52.5</v>
      </c>
      <c r="O598" s="97" t="str">
        <f t="shared" si="130"/>
        <v>June</v>
      </c>
      <c r="P598" s="96">
        <f t="shared" si="131"/>
        <v>52.5</v>
      </c>
      <c r="Q598" s="98">
        <f t="shared" si="132"/>
        <v>-13.5</v>
      </c>
      <c r="R598" s="97" t="b">
        <f t="shared" si="133"/>
        <v>0</v>
      </c>
      <c r="S598" s="99" t="str">
        <f t="shared" si="134"/>
        <v>GROWTH</v>
      </c>
      <c r="T598" s="68">
        <v>39</v>
      </c>
      <c r="U598" s="100" t="str">
        <f t="shared" si="135"/>
        <v>May</v>
      </c>
      <c r="V598" s="68">
        <f t="shared" si="136"/>
        <v>39</v>
      </c>
      <c r="W598" s="101">
        <f t="shared" si="137"/>
        <v>0</v>
      </c>
      <c r="X598" s="102" t="b">
        <f t="shared" si="138"/>
        <v>0</v>
      </c>
      <c r="Y598" s="103" t="str">
        <f t="shared" si="139"/>
        <v>GROWTH</v>
      </c>
      <c r="Z598" s="74">
        <v>0</v>
      </c>
      <c r="AA598" s="69"/>
      <c r="AB598" s="69" t="s">
        <v>133</v>
      </c>
      <c r="AC598" s="69" t="s">
        <v>134</v>
      </c>
      <c r="AD598" s="3"/>
      <c r="AE598" s="118">
        <f>IFERROR(INDEX(Last6M_AvgSales_Ref!$B$2:$B$12659,MATCH(D598,Last6M_AvgSales_Ref!$A$2:$A$12659,0)),"")</f>
        <v>23.5833333333333</v>
      </c>
    </row>
    <row r="599" spans="1:31" ht="14.25" customHeight="1">
      <c r="A599" s="74" t="s">
        <v>134</v>
      </c>
      <c r="B599" s="70" t="s">
        <v>65</v>
      </c>
      <c r="C599" s="78" t="s">
        <v>1757</v>
      </c>
      <c r="D599" s="78">
        <v>1000003874</v>
      </c>
      <c r="E599" s="78" t="s">
        <v>1758</v>
      </c>
      <c r="F599" s="73">
        <v>45350</v>
      </c>
      <c r="G599" s="66" t="str">
        <f t="shared" si="126"/>
        <v>Targeted Dealer</v>
      </c>
      <c r="H599" s="66"/>
      <c r="I599" s="67">
        <v>50</v>
      </c>
      <c r="J599" s="67">
        <f t="shared" si="127"/>
        <v>50</v>
      </c>
      <c r="K599" s="68">
        <v>25</v>
      </c>
      <c r="L599" s="68">
        <f t="shared" si="128"/>
        <v>25</v>
      </c>
      <c r="M599" s="68">
        <f t="shared" si="129"/>
        <v>50</v>
      </c>
      <c r="N599" s="96">
        <v>20</v>
      </c>
      <c r="O599" s="97" t="str">
        <f t="shared" si="130"/>
        <v>June</v>
      </c>
      <c r="P599" s="96">
        <f t="shared" si="131"/>
        <v>20</v>
      </c>
      <c r="Q599" s="98">
        <f t="shared" si="132"/>
        <v>5</v>
      </c>
      <c r="R599" s="97" t="b">
        <f t="shared" si="133"/>
        <v>0</v>
      </c>
      <c r="S599" s="99" t="str">
        <f t="shared" si="134"/>
        <v>GROWTH</v>
      </c>
      <c r="T599" s="68">
        <v>50</v>
      </c>
      <c r="U599" s="100" t="str">
        <f t="shared" si="135"/>
        <v>May</v>
      </c>
      <c r="V599" s="68">
        <f t="shared" si="136"/>
        <v>50</v>
      </c>
      <c r="W599" s="101">
        <f t="shared" si="137"/>
        <v>-25</v>
      </c>
      <c r="X599" s="102" t="b">
        <f t="shared" si="138"/>
        <v>0</v>
      </c>
      <c r="Y599" s="103" t="str">
        <f t="shared" si="139"/>
        <v>GROWTH</v>
      </c>
      <c r="Z599" s="74">
        <v>0</v>
      </c>
      <c r="AA599" s="69"/>
      <c r="AB599" s="69" t="s">
        <v>133</v>
      </c>
      <c r="AC599" s="74" t="s">
        <v>134</v>
      </c>
      <c r="AD599" s="3"/>
      <c r="AE599" s="118">
        <f>IFERROR(INDEX(Last6M_AvgSales_Ref!$B$2:$B$12659,MATCH(D599,Last6M_AvgSales_Ref!$A$2:$A$12659,0)),"")</f>
        <v>24.1666666666667</v>
      </c>
    </row>
    <row r="600" spans="1:31" ht="14.25" customHeight="1">
      <c r="A600" s="74" t="s">
        <v>134</v>
      </c>
      <c r="B600" s="70" t="s">
        <v>69</v>
      </c>
      <c r="C600" s="78" t="s">
        <v>1759</v>
      </c>
      <c r="D600" s="78">
        <v>1000003912</v>
      </c>
      <c r="E600" s="78" t="s">
        <v>1760</v>
      </c>
      <c r="F600" s="73">
        <v>45401</v>
      </c>
      <c r="G600" s="66" t="str">
        <f t="shared" si="126"/>
        <v>Targeted Dealer</v>
      </c>
      <c r="H600" s="66"/>
      <c r="I600" s="67">
        <v>140</v>
      </c>
      <c r="J600" s="67">
        <f t="shared" si="127"/>
        <v>140</v>
      </c>
      <c r="K600" s="68">
        <v>77.5</v>
      </c>
      <c r="L600" s="68">
        <f t="shared" si="128"/>
        <v>62.5</v>
      </c>
      <c r="M600" s="68">
        <f t="shared" si="129"/>
        <v>55.357142857142861</v>
      </c>
      <c r="N600" s="96">
        <v>91</v>
      </c>
      <c r="O600" s="97" t="str">
        <f t="shared" si="130"/>
        <v>June</v>
      </c>
      <c r="P600" s="96">
        <f t="shared" si="131"/>
        <v>91</v>
      </c>
      <c r="Q600" s="98">
        <f t="shared" si="132"/>
        <v>-13.5</v>
      </c>
      <c r="R600" s="97" t="b">
        <f t="shared" si="133"/>
        <v>0</v>
      </c>
      <c r="S600" s="99" t="str">
        <f t="shared" si="134"/>
        <v>GROWTH</v>
      </c>
      <c r="T600" s="68">
        <v>77</v>
      </c>
      <c r="U600" s="100" t="str">
        <f t="shared" si="135"/>
        <v>May</v>
      </c>
      <c r="V600" s="68">
        <f t="shared" si="136"/>
        <v>77</v>
      </c>
      <c r="W600" s="101">
        <f t="shared" si="137"/>
        <v>0.5</v>
      </c>
      <c r="X600" s="102" t="b">
        <f t="shared" si="138"/>
        <v>0</v>
      </c>
      <c r="Y600" s="103" t="str">
        <f t="shared" si="139"/>
        <v>GROWTH</v>
      </c>
      <c r="Z600" s="74">
        <v>0</v>
      </c>
      <c r="AA600" s="69"/>
      <c r="AB600" s="69" t="s">
        <v>133</v>
      </c>
      <c r="AC600" s="74" t="s">
        <v>134</v>
      </c>
      <c r="AD600" s="3"/>
      <c r="AE600" s="118">
        <f>IFERROR(INDEX(Last6M_AvgSales_Ref!$B$2:$B$12659,MATCH(D600,Last6M_AvgSales_Ref!$A$2:$A$12659,0)),"")</f>
        <v>56.5833333333333</v>
      </c>
    </row>
    <row r="601" spans="1:31" ht="14.25" customHeight="1">
      <c r="A601" s="74" t="s">
        <v>134</v>
      </c>
      <c r="B601" s="70" t="s">
        <v>69</v>
      </c>
      <c r="C601" s="78" t="s">
        <v>1761</v>
      </c>
      <c r="D601" s="78">
        <v>1000003916</v>
      </c>
      <c r="E601" s="78" t="s">
        <v>1762</v>
      </c>
      <c r="F601" s="73">
        <v>45404</v>
      </c>
      <c r="G601" s="66" t="str">
        <f t="shared" si="126"/>
        <v>Targeted Dealer</v>
      </c>
      <c r="H601" s="66"/>
      <c r="I601" s="67">
        <v>250</v>
      </c>
      <c r="J601" s="67">
        <f t="shared" si="127"/>
        <v>250.00000000000003</v>
      </c>
      <c r="K601" s="68">
        <v>117</v>
      </c>
      <c r="L601" s="68">
        <f t="shared" si="128"/>
        <v>133</v>
      </c>
      <c r="M601" s="68">
        <f t="shared" si="129"/>
        <v>46.79999999999999</v>
      </c>
      <c r="N601" s="96">
        <v>117.5</v>
      </c>
      <c r="O601" s="97" t="str">
        <f t="shared" si="130"/>
        <v>June</v>
      </c>
      <c r="P601" s="96">
        <f t="shared" si="131"/>
        <v>117.5</v>
      </c>
      <c r="Q601" s="98">
        <f t="shared" si="132"/>
        <v>-0.5</v>
      </c>
      <c r="R601" s="97" t="b">
        <f t="shared" si="133"/>
        <v>0</v>
      </c>
      <c r="S601" s="99" t="str">
        <f t="shared" si="134"/>
        <v>GROWTH</v>
      </c>
      <c r="T601" s="68">
        <v>117</v>
      </c>
      <c r="U601" s="100" t="str">
        <f t="shared" si="135"/>
        <v>May</v>
      </c>
      <c r="V601" s="68">
        <f t="shared" si="136"/>
        <v>117</v>
      </c>
      <c r="W601" s="101">
        <f t="shared" si="137"/>
        <v>0</v>
      </c>
      <c r="X601" s="102" t="b">
        <f t="shared" si="138"/>
        <v>0</v>
      </c>
      <c r="Y601" s="103" t="str">
        <f t="shared" si="139"/>
        <v>GROWTH</v>
      </c>
      <c r="Z601" s="74">
        <v>0</v>
      </c>
      <c r="AA601" s="69"/>
      <c r="AB601" s="69" t="s">
        <v>133</v>
      </c>
      <c r="AC601" s="74" t="s">
        <v>134</v>
      </c>
      <c r="AD601" s="3"/>
      <c r="AE601" s="118">
        <f>IFERROR(INDEX(Last6M_AvgSales_Ref!$B$2:$B$12659,MATCH(D601,Last6M_AvgSales_Ref!$A$2:$A$12659,0)),"")</f>
        <v>173.166666666667</v>
      </c>
    </row>
    <row r="602" spans="1:31" ht="14.25" customHeight="1">
      <c r="A602" s="74" t="s">
        <v>134</v>
      </c>
      <c r="B602" s="70" t="s">
        <v>65</v>
      </c>
      <c r="C602" s="78" t="s">
        <v>1763</v>
      </c>
      <c r="D602" s="78">
        <v>1000003927</v>
      </c>
      <c r="E602" s="78" t="s">
        <v>1764</v>
      </c>
      <c r="F602" s="73">
        <v>45412</v>
      </c>
      <c r="G602" s="66" t="str">
        <f t="shared" si="126"/>
        <v>-</v>
      </c>
      <c r="H602" s="66"/>
      <c r="I602" s="67">
        <v>0</v>
      </c>
      <c r="J602" s="67">
        <f t="shared" si="127"/>
        <v>0</v>
      </c>
      <c r="K602" s="68">
        <v>0</v>
      </c>
      <c r="L602" s="68">
        <f t="shared" si="128"/>
        <v>0</v>
      </c>
      <c r="M602" s="68" t="str">
        <f t="shared" si="129"/>
        <v>-</v>
      </c>
      <c r="N602" s="96">
        <v>0</v>
      </c>
      <c r="O602" s="97" t="str">
        <f t="shared" si="130"/>
        <v>June</v>
      </c>
      <c r="P602" s="96">
        <f t="shared" si="131"/>
        <v>0</v>
      </c>
      <c r="Q602" s="98">
        <f t="shared" si="132"/>
        <v>0</v>
      </c>
      <c r="R602" s="97" t="b">
        <f t="shared" si="133"/>
        <v>0</v>
      </c>
      <c r="S602" s="99" t="b">
        <f t="shared" si="134"/>
        <v>0</v>
      </c>
      <c r="T602" s="68">
        <v>50</v>
      </c>
      <c r="U602" s="100" t="str">
        <f t="shared" si="135"/>
        <v>May</v>
      </c>
      <c r="V602" s="68">
        <f t="shared" si="136"/>
        <v>50</v>
      </c>
      <c r="W602" s="101">
        <f t="shared" si="137"/>
        <v>-50</v>
      </c>
      <c r="X602" s="102" t="b">
        <f t="shared" si="138"/>
        <v>0</v>
      </c>
      <c r="Y602" s="103" t="str">
        <f t="shared" si="139"/>
        <v>GROWTH</v>
      </c>
      <c r="Z602" s="74">
        <v>0</v>
      </c>
      <c r="AA602" s="69"/>
      <c r="AB602" s="69" t="s">
        <v>133</v>
      </c>
      <c r="AC602" s="74" t="s">
        <v>134</v>
      </c>
      <c r="AD602" s="3"/>
      <c r="AE602" s="118">
        <f>IFERROR(INDEX(Last6M_AvgSales_Ref!$B$2:$B$12659,MATCH(D602,Last6M_AvgSales_Ref!$A$2:$A$12659,0)),"")</f>
        <v>24.9166666666667</v>
      </c>
    </row>
    <row r="603" spans="1:31" ht="14.25" customHeight="1">
      <c r="A603" s="74" t="s">
        <v>134</v>
      </c>
      <c r="B603" s="70" t="s">
        <v>69</v>
      </c>
      <c r="C603" s="78" t="s">
        <v>1765</v>
      </c>
      <c r="D603" s="78">
        <v>1000003962</v>
      </c>
      <c r="E603" s="78" t="s">
        <v>1766</v>
      </c>
      <c r="F603" s="73">
        <v>45429</v>
      </c>
      <c r="G603" s="66" t="str">
        <f t="shared" si="126"/>
        <v>Targeted Dealer</v>
      </c>
      <c r="H603" s="66"/>
      <c r="I603" s="67">
        <v>100</v>
      </c>
      <c r="J603" s="67">
        <f t="shared" si="127"/>
        <v>100</v>
      </c>
      <c r="K603" s="68">
        <v>0</v>
      </c>
      <c r="L603" s="68">
        <f t="shared" si="128"/>
        <v>100</v>
      </c>
      <c r="M603" s="68">
        <f t="shared" si="129"/>
        <v>0</v>
      </c>
      <c r="N603" s="96">
        <v>25</v>
      </c>
      <c r="O603" s="97" t="str">
        <f t="shared" si="130"/>
        <v>June</v>
      </c>
      <c r="P603" s="96">
        <f t="shared" si="131"/>
        <v>25</v>
      </c>
      <c r="Q603" s="98">
        <f t="shared" si="132"/>
        <v>-25</v>
      </c>
      <c r="R603" s="97" t="b">
        <f t="shared" si="133"/>
        <v>0</v>
      </c>
      <c r="S603" s="99" t="str">
        <f t="shared" si="134"/>
        <v>GROWTH</v>
      </c>
      <c r="T603" s="68">
        <v>50</v>
      </c>
      <c r="U603" s="100" t="str">
        <f t="shared" si="135"/>
        <v>May</v>
      </c>
      <c r="V603" s="68">
        <f t="shared" si="136"/>
        <v>50</v>
      </c>
      <c r="W603" s="101">
        <f t="shared" si="137"/>
        <v>-50</v>
      </c>
      <c r="X603" s="102" t="b">
        <f t="shared" si="138"/>
        <v>0</v>
      </c>
      <c r="Y603" s="103" t="str">
        <f t="shared" si="139"/>
        <v>GROWTH</v>
      </c>
      <c r="Z603" s="74">
        <v>0</v>
      </c>
      <c r="AA603" s="69"/>
      <c r="AB603" s="69" t="s">
        <v>133</v>
      </c>
      <c r="AC603" s="74" t="s">
        <v>134</v>
      </c>
      <c r="AD603" s="3"/>
      <c r="AE603" s="118">
        <f>IFERROR(INDEX(Last6M_AvgSales_Ref!$B$2:$B$12659,MATCH(D603,Last6M_AvgSales_Ref!$A$2:$A$12659,0)),"")</f>
        <v>21.6666666666667</v>
      </c>
    </row>
    <row r="604" spans="1:31" ht="14.25" customHeight="1">
      <c r="A604" s="74" t="s">
        <v>134</v>
      </c>
      <c r="B604" s="70" t="s">
        <v>69</v>
      </c>
      <c r="C604" s="78" t="s">
        <v>1767</v>
      </c>
      <c r="D604" s="78">
        <v>1000003984</v>
      </c>
      <c r="E604" s="78" t="s">
        <v>1768</v>
      </c>
      <c r="F604" s="73">
        <v>45440</v>
      </c>
      <c r="G604" s="66" t="str">
        <f t="shared" si="126"/>
        <v>Targeted Dealer</v>
      </c>
      <c r="H604" s="66"/>
      <c r="I604" s="67">
        <v>50</v>
      </c>
      <c r="J604" s="67">
        <f t="shared" si="127"/>
        <v>50</v>
      </c>
      <c r="K604" s="68">
        <v>0</v>
      </c>
      <c r="L604" s="68">
        <f t="shared" si="128"/>
        <v>50</v>
      </c>
      <c r="M604" s="68">
        <f t="shared" si="129"/>
        <v>0</v>
      </c>
      <c r="N604" s="96">
        <v>5</v>
      </c>
      <c r="O604" s="97" t="str">
        <f t="shared" si="130"/>
        <v>June</v>
      </c>
      <c r="P604" s="96">
        <f t="shared" si="131"/>
        <v>5</v>
      </c>
      <c r="Q604" s="98">
        <f t="shared" si="132"/>
        <v>-5</v>
      </c>
      <c r="R604" s="97" t="b">
        <f t="shared" si="133"/>
        <v>0</v>
      </c>
      <c r="S604" s="99" t="str">
        <f t="shared" si="134"/>
        <v>GROWTH</v>
      </c>
      <c r="T604" s="68">
        <v>0</v>
      </c>
      <c r="U604" s="100" t="str">
        <f t="shared" si="135"/>
        <v>May</v>
      </c>
      <c r="V604" s="68">
        <f t="shared" si="136"/>
        <v>0</v>
      </c>
      <c r="W604" s="101">
        <f t="shared" si="137"/>
        <v>0</v>
      </c>
      <c r="X604" s="102" t="b">
        <f t="shared" si="138"/>
        <v>0</v>
      </c>
      <c r="Y604" s="103" t="b">
        <f t="shared" si="139"/>
        <v>0</v>
      </c>
      <c r="Z604" s="74">
        <v>0</v>
      </c>
      <c r="AA604" s="69"/>
      <c r="AB604" s="69" t="s">
        <v>133</v>
      </c>
      <c r="AC604" s="74" t="s">
        <v>134</v>
      </c>
      <c r="AD604" s="3"/>
      <c r="AE604" s="118">
        <f>IFERROR(INDEX(Last6M_AvgSales_Ref!$B$2:$B$12659,MATCH(D604,Last6M_AvgSales_Ref!$A$2:$A$12659,0)),"")</f>
        <v>61.6666666666667</v>
      </c>
    </row>
    <row r="605" spans="1:31" ht="14.25" customHeight="1">
      <c r="A605" s="74" t="s">
        <v>134</v>
      </c>
      <c r="B605" s="70" t="s">
        <v>65</v>
      </c>
      <c r="C605" s="78" t="s">
        <v>1769</v>
      </c>
      <c r="D605" s="78">
        <v>1000004046</v>
      </c>
      <c r="E605" s="78" t="s">
        <v>1770</v>
      </c>
      <c r="F605" s="73">
        <v>45490</v>
      </c>
      <c r="G605" s="66" t="str">
        <f t="shared" si="126"/>
        <v>Targeted Dealer</v>
      </c>
      <c r="H605" s="66"/>
      <c r="I605" s="67">
        <v>370</v>
      </c>
      <c r="J605" s="67">
        <f t="shared" si="127"/>
        <v>370</v>
      </c>
      <c r="K605" s="68">
        <v>135</v>
      </c>
      <c r="L605" s="68">
        <f t="shared" si="128"/>
        <v>235</v>
      </c>
      <c r="M605" s="68">
        <f t="shared" si="129"/>
        <v>36.486486486486484</v>
      </c>
      <c r="N605" s="96">
        <v>115</v>
      </c>
      <c r="O605" s="97" t="str">
        <f t="shared" si="130"/>
        <v>June</v>
      </c>
      <c r="P605" s="96">
        <f t="shared" si="131"/>
        <v>115</v>
      </c>
      <c r="Q605" s="98">
        <f t="shared" si="132"/>
        <v>20</v>
      </c>
      <c r="R605" s="97" t="b">
        <f t="shared" si="133"/>
        <v>0</v>
      </c>
      <c r="S605" s="99" t="str">
        <f t="shared" si="134"/>
        <v>GROWTH</v>
      </c>
      <c r="T605" s="68">
        <v>204</v>
      </c>
      <c r="U605" s="100" t="str">
        <f t="shared" si="135"/>
        <v>May</v>
      </c>
      <c r="V605" s="68">
        <f t="shared" si="136"/>
        <v>204</v>
      </c>
      <c r="W605" s="101">
        <f t="shared" si="137"/>
        <v>-69</v>
      </c>
      <c r="X605" s="102" t="b">
        <f t="shared" si="138"/>
        <v>0</v>
      </c>
      <c r="Y605" s="103" t="str">
        <f t="shared" si="139"/>
        <v>GROWTH</v>
      </c>
      <c r="Z605" s="74">
        <v>0</v>
      </c>
      <c r="AA605" s="69"/>
      <c r="AB605" s="69" t="s">
        <v>133</v>
      </c>
      <c r="AC605" s="74" t="s">
        <v>134</v>
      </c>
      <c r="AD605" s="3"/>
      <c r="AE605" s="118">
        <f>IFERROR(INDEX(Last6M_AvgSales_Ref!$B$2:$B$12659,MATCH(D605,Last6M_AvgSales_Ref!$A$2:$A$12659,0)),"")</f>
        <v>160.166666666667</v>
      </c>
    </row>
    <row r="606" spans="1:31" ht="14.25" customHeight="1">
      <c r="A606" s="74" t="s">
        <v>134</v>
      </c>
      <c r="B606" s="70" t="s">
        <v>65</v>
      </c>
      <c r="C606" s="78" t="s">
        <v>1771</v>
      </c>
      <c r="D606" s="78">
        <v>1000004076</v>
      </c>
      <c r="E606" s="78" t="s">
        <v>1772</v>
      </c>
      <c r="F606" s="73">
        <v>45506</v>
      </c>
      <c r="G606" s="66" t="str">
        <f t="shared" si="126"/>
        <v>Targeted Dealer</v>
      </c>
      <c r="H606" s="66"/>
      <c r="I606" s="67">
        <v>70</v>
      </c>
      <c r="J606" s="67">
        <f t="shared" si="127"/>
        <v>70</v>
      </c>
      <c r="K606" s="68">
        <v>24.5</v>
      </c>
      <c r="L606" s="68">
        <f t="shared" si="128"/>
        <v>45.5</v>
      </c>
      <c r="M606" s="68">
        <f t="shared" si="129"/>
        <v>35</v>
      </c>
      <c r="N606" s="96">
        <v>31.5</v>
      </c>
      <c r="O606" s="97" t="str">
        <f t="shared" si="130"/>
        <v>June</v>
      </c>
      <c r="P606" s="96">
        <f t="shared" si="131"/>
        <v>31.5</v>
      </c>
      <c r="Q606" s="98">
        <f t="shared" si="132"/>
        <v>-7</v>
      </c>
      <c r="R606" s="97" t="b">
        <f t="shared" si="133"/>
        <v>0</v>
      </c>
      <c r="S606" s="99" t="str">
        <f t="shared" si="134"/>
        <v>GROWTH</v>
      </c>
      <c r="T606" s="68">
        <v>0</v>
      </c>
      <c r="U606" s="100" t="str">
        <f t="shared" si="135"/>
        <v>May</v>
      </c>
      <c r="V606" s="68">
        <f t="shared" si="136"/>
        <v>0</v>
      </c>
      <c r="W606" s="101">
        <f t="shared" si="137"/>
        <v>24.5</v>
      </c>
      <c r="X606" s="102" t="b">
        <f t="shared" si="138"/>
        <v>0</v>
      </c>
      <c r="Y606" s="103" t="b">
        <f t="shared" si="139"/>
        <v>0</v>
      </c>
      <c r="Z606" s="74">
        <v>0</v>
      </c>
      <c r="AA606" s="69"/>
      <c r="AB606" s="69" t="s">
        <v>133</v>
      </c>
      <c r="AC606" s="74" t="s">
        <v>134</v>
      </c>
      <c r="AD606" s="3"/>
      <c r="AE606" s="118">
        <f>IFERROR(INDEX(Last6M_AvgSales_Ref!$B$2:$B$12659,MATCH(D606,Last6M_AvgSales_Ref!$A$2:$A$12659,0)),"")</f>
        <v>21.375</v>
      </c>
    </row>
    <row r="607" spans="1:31" ht="14.25" customHeight="1">
      <c r="A607" s="74" t="s">
        <v>134</v>
      </c>
      <c r="B607" s="70" t="s">
        <v>65</v>
      </c>
      <c r="C607" s="78" t="s">
        <v>1773</v>
      </c>
      <c r="D607" s="78">
        <v>1000004094</v>
      </c>
      <c r="E607" s="78" t="s">
        <v>1774</v>
      </c>
      <c r="F607" s="73">
        <v>45526</v>
      </c>
      <c r="G607" s="66" t="str">
        <f t="shared" si="126"/>
        <v>Targeted Dealer</v>
      </c>
      <c r="H607" s="66"/>
      <c r="I607" s="67">
        <v>100</v>
      </c>
      <c r="J607" s="67">
        <f t="shared" si="127"/>
        <v>100</v>
      </c>
      <c r="K607" s="68">
        <v>50</v>
      </c>
      <c r="L607" s="68">
        <f t="shared" si="128"/>
        <v>50</v>
      </c>
      <c r="M607" s="68">
        <f t="shared" si="129"/>
        <v>50</v>
      </c>
      <c r="N607" s="96">
        <v>20</v>
      </c>
      <c r="O607" s="97" t="str">
        <f t="shared" si="130"/>
        <v>June</v>
      </c>
      <c r="P607" s="96">
        <f t="shared" si="131"/>
        <v>20</v>
      </c>
      <c r="Q607" s="98">
        <f t="shared" si="132"/>
        <v>30</v>
      </c>
      <c r="R607" s="97" t="b">
        <f t="shared" si="133"/>
        <v>0</v>
      </c>
      <c r="S607" s="99" t="str">
        <f t="shared" si="134"/>
        <v>GROWTH</v>
      </c>
      <c r="T607" s="68">
        <v>25</v>
      </c>
      <c r="U607" s="100" t="str">
        <f t="shared" si="135"/>
        <v>May</v>
      </c>
      <c r="V607" s="68">
        <f t="shared" si="136"/>
        <v>25</v>
      </c>
      <c r="W607" s="101">
        <f t="shared" si="137"/>
        <v>25</v>
      </c>
      <c r="X607" s="102" t="b">
        <f t="shared" si="138"/>
        <v>0</v>
      </c>
      <c r="Y607" s="103" t="str">
        <f t="shared" si="139"/>
        <v>GROWTH</v>
      </c>
      <c r="Z607" s="74">
        <v>0</v>
      </c>
      <c r="AA607" s="69"/>
      <c r="AB607" s="69" t="s">
        <v>133</v>
      </c>
      <c r="AC607" s="74" t="s">
        <v>134</v>
      </c>
      <c r="AD607" s="3"/>
      <c r="AE607" s="118">
        <f>IFERROR(INDEX(Last6M_AvgSales_Ref!$B$2:$B$12659,MATCH(D607,Last6M_AvgSales_Ref!$A$2:$A$12659,0)),"")</f>
        <v>31.6666666666667</v>
      </c>
    </row>
    <row r="608" spans="1:31" ht="14.25" customHeight="1">
      <c r="A608" s="69" t="s">
        <v>134</v>
      </c>
      <c r="B608" s="71" t="s">
        <v>67</v>
      </c>
      <c r="C608" s="71" t="s">
        <v>1775</v>
      </c>
      <c r="D608" s="71">
        <v>1000000534</v>
      </c>
      <c r="E608" s="72" t="s">
        <v>1776</v>
      </c>
      <c r="F608" s="73">
        <v>38535</v>
      </c>
      <c r="G608" s="66" t="str">
        <f t="shared" si="126"/>
        <v>Targeted Dealer</v>
      </c>
      <c r="H608" s="66"/>
      <c r="I608" s="67">
        <v>440</v>
      </c>
      <c r="J608" s="67">
        <f t="shared" si="127"/>
        <v>440</v>
      </c>
      <c r="K608" s="68">
        <v>432.5</v>
      </c>
      <c r="L608" s="68">
        <f t="shared" si="128"/>
        <v>7.5</v>
      </c>
      <c r="M608" s="68">
        <f t="shared" si="129"/>
        <v>98.295454545454533</v>
      </c>
      <c r="N608" s="96">
        <v>233</v>
      </c>
      <c r="O608" s="97" t="str">
        <f t="shared" si="130"/>
        <v>June</v>
      </c>
      <c r="P608" s="96">
        <f t="shared" si="131"/>
        <v>233</v>
      </c>
      <c r="Q608" s="98">
        <f t="shared" si="132"/>
        <v>199.5</v>
      </c>
      <c r="R608" s="97" t="b">
        <f t="shared" si="133"/>
        <v>0</v>
      </c>
      <c r="S608" s="99" t="str">
        <f t="shared" si="134"/>
        <v>GROWTH</v>
      </c>
      <c r="T608" s="68">
        <v>220</v>
      </c>
      <c r="U608" s="100" t="str">
        <f t="shared" si="135"/>
        <v>May</v>
      </c>
      <c r="V608" s="68">
        <f t="shared" si="136"/>
        <v>220</v>
      </c>
      <c r="W608" s="101">
        <f t="shared" si="137"/>
        <v>212.5</v>
      </c>
      <c r="X608" s="102" t="b">
        <f t="shared" si="138"/>
        <v>0</v>
      </c>
      <c r="Y608" s="103" t="str">
        <f t="shared" si="139"/>
        <v>GROWTH</v>
      </c>
      <c r="Z608" s="74">
        <v>0</v>
      </c>
      <c r="AA608" s="69"/>
      <c r="AB608" s="69" t="s">
        <v>133</v>
      </c>
      <c r="AC608" s="69" t="s">
        <v>134</v>
      </c>
      <c r="AD608" s="3"/>
      <c r="AE608" s="118">
        <f>IFERROR(INDEX(Last6M_AvgSales_Ref!$B$2:$B$12659,MATCH(D608,Last6M_AvgSales_Ref!$A$2:$A$12659,0)),"")</f>
        <v>368</v>
      </c>
    </row>
    <row r="609" spans="1:31" ht="14.25" customHeight="1">
      <c r="A609" s="69" t="s">
        <v>134</v>
      </c>
      <c r="B609" s="71" t="s">
        <v>67</v>
      </c>
      <c r="C609" s="71" t="s">
        <v>1777</v>
      </c>
      <c r="D609" s="71">
        <v>1000000539</v>
      </c>
      <c r="E609" s="72" t="s">
        <v>1778</v>
      </c>
      <c r="F609" s="73">
        <v>38563</v>
      </c>
      <c r="G609" s="66" t="str">
        <f t="shared" si="126"/>
        <v>Targeted Dealer</v>
      </c>
      <c r="H609" s="66"/>
      <c r="I609" s="67">
        <v>2200</v>
      </c>
      <c r="J609" s="67">
        <f t="shared" si="127"/>
        <v>2200</v>
      </c>
      <c r="K609" s="68">
        <v>1361</v>
      </c>
      <c r="L609" s="68">
        <f t="shared" si="128"/>
        <v>839</v>
      </c>
      <c r="M609" s="68">
        <f t="shared" si="129"/>
        <v>61.863636363636367</v>
      </c>
      <c r="N609" s="96">
        <v>1113.5</v>
      </c>
      <c r="O609" s="97" t="str">
        <f t="shared" si="130"/>
        <v>June</v>
      </c>
      <c r="P609" s="96">
        <f t="shared" si="131"/>
        <v>1113.5</v>
      </c>
      <c r="Q609" s="98">
        <f t="shared" si="132"/>
        <v>247.5</v>
      </c>
      <c r="R609" s="97" t="b">
        <f t="shared" si="133"/>
        <v>0</v>
      </c>
      <c r="S609" s="99" t="str">
        <f t="shared" si="134"/>
        <v>GROWTH</v>
      </c>
      <c r="T609" s="68">
        <v>1091.5</v>
      </c>
      <c r="U609" s="100" t="str">
        <f t="shared" si="135"/>
        <v>May</v>
      </c>
      <c r="V609" s="68">
        <f t="shared" si="136"/>
        <v>1091.5</v>
      </c>
      <c r="W609" s="101">
        <f t="shared" si="137"/>
        <v>269.5</v>
      </c>
      <c r="X609" s="102" t="b">
        <f t="shared" si="138"/>
        <v>0</v>
      </c>
      <c r="Y609" s="103" t="str">
        <f t="shared" si="139"/>
        <v>GROWTH</v>
      </c>
      <c r="Z609" s="74">
        <v>0</v>
      </c>
      <c r="AA609" s="69"/>
      <c r="AB609" s="69" t="s">
        <v>133</v>
      </c>
      <c r="AC609" s="69" t="s">
        <v>134</v>
      </c>
      <c r="AD609" s="3"/>
      <c r="AE609" s="118">
        <f>IFERROR(INDEX(Last6M_AvgSales_Ref!$B$2:$B$12659,MATCH(D609,Last6M_AvgSales_Ref!$A$2:$A$12659,0)),"")</f>
        <v>1341.8333333333301</v>
      </c>
    </row>
    <row r="610" spans="1:31" ht="14.25" customHeight="1">
      <c r="A610" s="69" t="s">
        <v>134</v>
      </c>
      <c r="B610" s="71" t="s">
        <v>67</v>
      </c>
      <c r="C610" s="71" t="s">
        <v>1779</v>
      </c>
      <c r="D610" s="71">
        <v>1000000557</v>
      </c>
      <c r="E610" s="72" t="s">
        <v>1780</v>
      </c>
      <c r="F610" s="73">
        <v>39067</v>
      </c>
      <c r="G610" s="66" t="str">
        <f t="shared" si="126"/>
        <v>Targeted Dealer</v>
      </c>
      <c r="H610" s="66"/>
      <c r="I610" s="67">
        <v>26</v>
      </c>
      <c r="J610" s="67">
        <f t="shared" si="127"/>
        <v>26</v>
      </c>
      <c r="K610" s="68">
        <v>13</v>
      </c>
      <c r="L610" s="68">
        <f t="shared" si="128"/>
        <v>13</v>
      </c>
      <c r="M610" s="68">
        <f t="shared" si="129"/>
        <v>50</v>
      </c>
      <c r="N610" s="96">
        <v>0</v>
      </c>
      <c r="O610" s="97" t="str">
        <f t="shared" si="130"/>
        <v>June</v>
      </c>
      <c r="P610" s="96">
        <f t="shared" si="131"/>
        <v>0</v>
      </c>
      <c r="Q610" s="98">
        <f t="shared" si="132"/>
        <v>13</v>
      </c>
      <c r="R610" s="97" t="b">
        <f t="shared" si="133"/>
        <v>0</v>
      </c>
      <c r="S610" s="99" t="b">
        <f t="shared" si="134"/>
        <v>0</v>
      </c>
      <c r="T610" s="68">
        <v>0</v>
      </c>
      <c r="U610" s="100" t="str">
        <f t="shared" si="135"/>
        <v>May</v>
      </c>
      <c r="V610" s="68">
        <f t="shared" si="136"/>
        <v>0</v>
      </c>
      <c r="W610" s="101">
        <f t="shared" si="137"/>
        <v>13</v>
      </c>
      <c r="X610" s="102" t="b">
        <f t="shared" si="138"/>
        <v>0</v>
      </c>
      <c r="Y610" s="103" t="b">
        <f t="shared" si="139"/>
        <v>0</v>
      </c>
      <c r="Z610" s="74">
        <v>0</v>
      </c>
      <c r="AA610" s="69"/>
      <c r="AB610" s="69" t="s">
        <v>133</v>
      </c>
      <c r="AC610" s="69" t="s">
        <v>134</v>
      </c>
      <c r="AD610" s="3"/>
      <c r="AE610" s="118">
        <f>IFERROR(INDEX(Last6M_AvgSales_Ref!$B$2:$B$12659,MATCH(D610,Last6M_AvgSales_Ref!$A$2:$A$12659,0)),"")</f>
        <v>7.5</v>
      </c>
    </row>
    <row r="611" spans="1:31" ht="14.25" customHeight="1">
      <c r="A611" s="69" t="s">
        <v>134</v>
      </c>
      <c r="B611" s="71" t="s">
        <v>67</v>
      </c>
      <c r="C611" s="71" t="s">
        <v>1781</v>
      </c>
      <c r="D611" s="71">
        <v>1000000529</v>
      </c>
      <c r="E611" s="72" t="s">
        <v>1782</v>
      </c>
      <c r="F611" s="73">
        <v>39073</v>
      </c>
      <c r="G611" s="66" t="str">
        <f t="shared" si="126"/>
        <v>Targeted Dealer</v>
      </c>
      <c r="H611" s="66"/>
      <c r="I611" s="67">
        <v>880</v>
      </c>
      <c r="J611" s="67">
        <f t="shared" si="127"/>
        <v>880</v>
      </c>
      <c r="K611" s="68">
        <v>575.5</v>
      </c>
      <c r="L611" s="68">
        <f t="shared" si="128"/>
        <v>304.5</v>
      </c>
      <c r="M611" s="68">
        <f t="shared" si="129"/>
        <v>65.397727272727266</v>
      </c>
      <c r="N611" s="96">
        <v>515.5</v>
      </c>
      <c r="O611" s="97" t="str">
        <f t="shared" si="130"/>
        <v>June</v>
      </c>
      <c r="P611" s="96">
        <f t="shared" si="131"/>
        <v>515.5</v>
      </c>
      <c r="Q611" s="98">
        <f t="shared" si="132"/>
        <v>60</v>
      </c>
      <c r="R611" s="97" t="b">
        <f t="shared" si="133"/>
        <v>0</v>
      </c>
      <c r="S611" s="99" t="str">
        <f t="shared" si="134"/>
        <v>GROWTH</v>
      </c>
      <c r="T611" s="68">
        <v>432</v>
      </c>
      <c r="U611" s="100" t="str">
        <f t="shared" si="135"/>
        <v>May</v>
      </c>
      <c r="V611" s="68">
        <f t="shared" si="136"/>
        <v>432</v>
      </c>
      <c r="W611" s="101">
        <f t="shared" si="137"/>
        <v>143.5</v>
      </c>
      <c r="X611" s="102" t="b">
        <f t="shared" si="138"/>
        <v>0</v>
      </c>
      <c r="Y611" s="103" t="str">
        <f t="shared" si="139"/>
        <v>GROWTH</v>
      </c>
      <c r="Z611" s="74">
        <v>0</v>
      </c>
      <c r="AA611" s="69"/>
      <c r="AB611" s="69" t="s">
        <v>133</v>
      </c>
      <c r="AC611" s="69" t="s">
        <v>134</v>
      </c>
      <c r="AD611" s="3"/>
      <c r="AE611" s="118">
        <f>IFERROR(INDEX(Last6M_AvgSales_Ref!$B$2:$B$12659,MATCH(D611,Last6M_AvgSales_Ref!$A$2:$A$12659,0)),"")</f>
        <v>542.16666666666697</v>
      </c>
    </row>
    <row r="612" spans="1:31" ht="14.25" customHeight="1">
      <c r="A612" s="69" t="s">
        <v>134</v>
      </c>
      <c r="B612" s="71" t="s">
        <v>67</v>
      </c>
      <c r="C612" s="71" t="s">
        <v>1783</v>
      </c>
      <c r="D612" s="71">
        <v>1000000544</v>
      </c>
      <c r="E612" s="72" t="s">
        <v>1784</v>
      </c>
      <c r="F612" s="73">
        <v>39171</v>
      </c>
      <c r="G612" s="66" t="str">
        <f t="shared" si="126"/>
        <v>Targeted Dealer</v>
      </c>
      <c r="H612" s="66"/>
      <c r="I612" s="67">
        <v>900</v>
      </c>
      <c r="J612" s="67">
        <f t="shared" si="127"/>
        <v>900</v>
      </c>
      <c r="K612" s="68">
        <v>632</v>
      </c>
      <c r="L612" s="68">
        <f t="shared" si="128"/>
        <v>268</v>
      </c>
      <c r="M612" s="68">
        <f t="shared" si="129"/>
        <v>70.222222222222229</v>
      </c>
      <c r="N612" s="96">
        <v>568.5</v>
      </c>
      <c r="O612" s="97" t="str">
        <f t="shared" si="130"/>
        <v>June</v>
      </c>
      <c r="P612" s="96">
        <f t="shared" si="131"/>
        <v>568.5</v>
      </c>
      <c r="Q612" s="98">
        <f t="shared" si="132"/>
        <v>63.5</v>
      </c>
      <c r="R612" s="97" t="b">
        <f t="shared" si="133"/>
        <v>0</v>
      </c>
      <c r="S612" s="99" t="str">
        <f t="shared" si="134"/>
        <v>GROWTH</v>
      </c>
      <c r="T612" s="68">
        <v>468</v>
      </c>
      <c r="U612" s="100" t="str">
        <f t="shared" si="135"/>
        <v>May</v>
      </c>
      <c r="V612" s="68">
        <f t="shared" si="136"/>
        <v>468</v>
      </c>
      <c r="W612" s="101">
        <f t="shared" si="137"/>
        <v>164</v>
      </c>
      <c r="X612" s="102" t="b">
        <f t="shared" si="138"/>
        <v>0</v>
      </c>
      <c r="Y612" s="103" t="str">
        <f t="shared" si="139"/>
        <v>GROWTH</v>
      </c>
      <c r="Z612" s="74">
        <v>0</v>
      </c>
      <c r="AA612" s="69"/>
      <c r="AB612" s="69" t="s">
        <v>133</v>
      </c>
      <c r="AC612" s="69" t="s">
        <v>134</v>
      </c>
      <c r="AD612" s="3"/>
      <c r="AE612" s="118">
        <f>IFERROR(INDEX(Last6M_AvgSales_Ref!$B$2:$B$12659,MATCH(D612,Last6M_AvgSales_Ref!$A$2:$A$12659,0)),"")</f>
        <v>577.33333333333303</v>
      </c>
    </row>
    <row r="613" spans="1:31" ht="14.25" customHeight="1">
      <c r="A613" s="69" t="s">
        <v>134</v>
      </c>
      <c r="B613" s="71" t="s">
        <v>67</v>
      </c>
      <c r="C613" s="71" t="s">
        <v>1785</v>
      </c>
      <c r="D613" s="71">
        <v>1000000541</v>
      </c>
      <c r="E613" s="72" t="s">
        <v>1786</v>
      </c>
      <c r="F613" s="73">
        <v>39184</v>
      </c>
      <c r="G613" s="66" t="str">
        <f t="shared" si="126"/>
        <v>Targeted Dealer</v>
      </c>
      <c r="H613" s="66"/>
      <c r="I613" s="67">
        <v>26</v>
      </c>
      <c r="J613" s="67">
        <f t="shared" si="127"/>
        <v>26</v>
      </c>
      <c r="K613" s="68">
        <v>13</v>
      </c>
      <c r="L613" s="68">
        <f t="shared" si="128"/>
        <v>13</v>
      </c>
      <c r="M613" s="68">
        <f t="shared" si="129"/>
        <v>50</v>
      </c>
      <c r="N613" s="96">
        <v>0</v>
      </c>
      <c r="O613" s="97" t="str">
        <f t="shared" si="130"/>
        <v>June</v>
      </c>
      <c r="P613" s="96">
        <f t="shared" si="131"/>
        <v>0</v>
      </c>
      <c r="Q613" s="98">
        <f t="shared" si="132"/>
        <v>13</v>
      </c>
      <c r="R613" s="97" t="b">
        <f t="shared" si="133"/>
        <v>0</v>
      </c>
      <c r="S613" s="99" t="b">
        <f t="shared" si="134"/>
        <v>0</v>
      </c>
      <c r="T613" s="68">
        <v>13</v>
      </c>
      <c r="U613" s="100" t="str">
        <f t="shared" si="135"/>
        <v>May</v>
      </c>
      <c r="V613" s="68">
        <f t="shared" si="136"/>
        <v>13</v>
      </c>
      <c r="W613" s="101">
        <f t="shared" si="137"/>
        <v>0</v>
      </c>
      <c r="X613" s="102" t="b">
        <f t="shared" si="138"/>
        <v>0</v>
      </c>
      <c r="Y613" s="103" t="str">
        <f t="shared" si="139"/>
        <v>GROWTH</v>
      </c>
      <c r="Z613" s="74">
        <v>0</v>
      </c>
      <c r="AA613" s="69"/>
      <c r="AB613" s="69" t="s">
        <v>133</v>
      </c>
      <c r="AC613" s="69" t="s">
        <v>134</v>
      </c>
      <c r="AD613" s="3"/>
      <c r="AE613" s="118">
        <f>IFERROR(INDEX(Last6M_AvgSales_Ref!$B$2:$B$12659,MATCH(D613,Last6M_AvgSales_Ref!$A$2:$A$12659,0)),"")</f>
        <v>12.75</v>
      </c>
    </row>
    <row r="614" spans="1:31" ht="14.25" customHeight="1">
      <c r="A614" s="69" t="s">
        <v>134</v>
      </c>
      <c r="B614" s="71" t="s">
        <v>67</v>
      </c>
      <c r="C614" s="71" t="s">
        <v>1787</v>
      </c>
      <c r="D614" s="71">
        <v>1000000530</v>
      </c>
      <c r="E614" s="72" t="s">
        <v>1788</v>
      </c>
      <c r="F614" s="73">
        <v>39547</v>
      </c>
      <c r="G614" s="66" t="str">
        <f t="shared" si="126"/>
        <v>Targeted Dealer</v>
      </c>
      <c r="H614" s="66"/>
      <c r="I614" s="67">
        <v>160</v>
      </c>
      <c r="J614" s="67">
        <f t="shared" si="127"/>
        <v>160</v>
      </c>
      <c r="K614" s="68">
        <v>96</v>
      </c>
      <c r="L614" s="68">
        <f t="shared" si="128"/>
        <v>64</v>
      </c>
      <c r="M614" s="68">
        <f t="shared" si="129"/>
        <v>60</v>
      </c>
      <c r="N614" s="96">
        <v>68</v>
      </c>
      <c r="O614" s="97" t="str">
        <f t="shared" si="130"/>
        <v>June</v>
      </c>
      <c r="P614" s="96">
        <f t="shared" si="131"/>
        <v>68</v>
      </c>
      <c r="Q614" s="98">
        <f t="shared" si="132"/>
        <v>28</v>
      </c>
      <c r="R614" s="97" t="b">
        <f t="shared" si="133"/>
        <v>0</v>
      </c>
      <c r="S614" s="99" t="str">
        <f t="shared" si="134"/>
        <v>GROWTH</v>
      </c>
      <c r="T614" s="68">
        <v>74.5</v>
      </c>
      <c r="U614" s="100" t="str">
        <f t="shared" si="135"/>
        <v>May</v>
      </c>
      <c r="V614" s="68">
        <f t="shared" si="136"/>
        <v>74.5</v>
      </c>
      <c r="W614" s="101">
        <f t="shared" si="137"/>
        <v>21.5</v>
      </c>
      <c r="X614" s="102" t="b">
        <f t="shared" si="138"/>
        <v>0</v>
      </c>
      <c r="Y614" s="103" t="str">
        <f t="shared" si="139"/>
        <v>GROWTH</v>
      </c>
      <c r="Z614" s="74">
        <v>0</v>
      </c>
      <c r="AA614" s="69"/>
      <c r="AB614" s="69" t="s">
        <v>133</v>
      </c>
      <c r="AC614" s="69" t="s">
        <v>134</v>
      </c>
      <c r="AD614" s="3"/>
      <c r="AE614" s="118">
        <f>IFERROR(INDEX(Last6M_AvgSales_Ref!$B$2:$B$12659,MATCH(D614,Last6M_AvgSales_Ref!$A$2:$A$12659,0)),"")</f>
        <v>119.083333333333</v>
      </c>
    </row>
    <row r="615" spans="1:31" ht="14.25" customHeight="1">
      <c r="A615" s="69" t="s">
        <v>134</v>
      </c>
      <c r="B615" s="71" t="s">
        <v>67</v>
      </c>
      <c r="C615" s="71" t="s">
        <v>1789</v>
      </c>
      <c r="D615" s="71">
        <v>1000000549</v>
      </c>
      <c r="E615" s="72" t="s">
        <v>1790</v>
      </c>
      <c r="F615" s="73">
        <v>39961</v>
      </c>
      <c r="G615" s="66" t="str">
        <f t="shared" si="126"/>
        <v>Targeted Dealer</v>
      </c>
      <c r="H615" s="66"/>
      <c r="I615" s="67">
        <v>40</v>
      </c>
      <c r="J615" s="67">
        <f t="shared" si="127"/>
        <v>40</v>
      </c>
      <c r="K615" s="68">
        <v>51</v>
      </c>
      <c r="L615" s="68">
        <f t="shared" si="128"/>
        <v>-11</v>
      </c>
      <c r="M615" s="68">
        <f t="shared" si="129"/>
        <v>127.5</v>
      </c>
      <c r="N615" s="96">
        <v>13</v>
      </c>
      <c r="O615" s="97" t="str">
        <f t="shared" si="130"/>
        <v>June</v>
      </c>
      <c r="P615" s="96">
        <f t="shared" si="131"/>
        <v>13</v>
      </c>
      <c r="Q615" s="98">
        <f t="shared" si="132"/>
        <v>38</v>
      </c>
      <c r="R615" s="97" t="b">
        <f t="shared" si="133"/>
        <v>0</v>
      </c>
      <c r="S615" s="99" t="str">
        <f t="shared" si="134"/>
        <v>GROWTH</v>
      </c>
      <c r="T615" s="68">
        <v>0</v>
      </c>
      <c r="U615" s="100" t="str">
        <f t="shared" si="135"/>
        <v>May</v>
      </c>
      <c r="V615" s="68">
        <f t="shared" si="136"/>
        <v>0</v>
      </c>
      <c r="W615" s="101">
        <f t="shared" si="137"/>
        <v>51</v>
      </c>
      <c r="X615" s="102" t="b">
        <f t="shared" si="138"/>
        <v>0</v>
      </c>
      <c r="Y615" s="103" t="b">
        <f t="shared" si="139"/>
        <v>0</v>
      </c>
      <c r="Z615" s="74">
        <v>0</v>
      </c>
      <c r="AA615" s="69"/>
      <c r="AB615" s="69" t="s">
        <v>133</v>
      </c>
      <c r="AC615" s="69" t="s">
        <v>134</v>
      </c>
      <c r="AD615" s="3"/>
      <c r="AE615" s="118">
        <f>IFERROR(INDEX(Last6M_AvgSales_Ref!$B$2:$B$12659,MATCH(D615,Last6M_AvgSales_Ref!$A$2:$A$12659,0)),"")</f>
        <v>14.9166666666667</v>
      </c>
    </row>
    <row r="616" spans="1:31" ht="14.25" customHeight="1">
      <c r="A616" s="69" t="s">
        <v>134</v>
      </c>
      <c r="B616" s="71" t="s">
        <v>67</v>
      </c>
      <c r="C616" s="71" t="s">
        <v>1791</v>
      </c>
      <c r="D616" s="71">
        <v>1000000554</v>
      </c>
      <c r="E616" s="72" t="s">
        <v>1792</v>
      </c>
      <c r="F616" s="73">
        <v>40583</v>
      </c>
      <c r="G616" s="66" t="str">
        <f t="shared" si="126"/>
        <v>Targeted Dealer</v>
      </c>
      <c r="H616" s="66"/>
      <c r="I616" s="67">
        <v>470</v>
      </c>
      <c r="J616" s="67">
        <f t="shared" si="127"/>
        <v>470</v>
      </c>
      <c r="K616" s="68">
        <v>219</v>
      </c>
      <c r="L616" s="68">
        <f t="shared" si="128"/>
        <v>251</v>
      </c>
      <c r="M616" s="68">
        <f t="shared" si="129"/>
        <v>46.595744680851062</v>
      </c>
      <c r="N616" s="96">
        <v>260</v>
      </c>
      <c r="O616" s="97" t="str">
        <f t="shared" si="130"/>
        <v>June</v>
      </c>
      <c r="P616" s="96">
        <f t="shared" si="131"/>
        <v>260</v>
      </c>
      <c r="Q616" s="98">
        <f t="shared" si="132"/>
        <v>-41</v>
      </c>
      <c r="R616" s="97" t="b">
        <f t="shared" si="133"/>
        <v>0</v>
      </c>
      <c r="S616" s="99" t="str">
        <f t="shared" si="134"/>
        <v>GROWTH</v>
      </c>
      <c r="T616" s="68">
        <v>289.5</v>
      </c>
      <c r="U616" s="100" t="str">
        <f t="shared" si="135"/>
        <v>May</v>
      </c>
      <c r="V616" s="68">
        <f t="shared" si="136"/>
        <v>289.5</v>
      </c>
      <c r="W616" s="101">
        <f t="shared" si="137"/>
        <v>-70.5</v>
      </c>
      <c r="X616" s="102" t="b">
        <f t="shared" si="138"/>
        <v>0</v>
      </c>
      <c r="Y616" s="103" t="str">
        <f t="shared" si="139"/>
        <v>GROWTH</v>
      </c>
      <c r="Z616" s="74">
        <v>0</v>
      </c>
      <c r="AA616" s="69"/>
      <c r="AB616" s="69" t="s">
        <v>133</v>
      </c>
      <c r="AC616" s="69" t="s">
        <v>134</v>
      </c>
      <c r="AD616" s="3"/>
      <c r="AE616" s="118">
        <f>IFERROR(INDEX(Last6M_AvgSales_Ref!$B$2:$B$12659,MATCH(D616,Last6M_AvgSales_Ref!$A$2:$A$12659,0)),"")</f>
        <v>260.91666666666703</v>
      </c>
    </row>
    <row r="617" spans="1:31" ht="14.25" customHeight="1">
      <c r="A617" s="69" t="s">
        <v>134</v>
      </c>
      <c r="B617" s="71" t="s">
        <v>67</v>
      </c>
      <c r="C617" s="71" t="s">
        <v>1793</v>
      </c>
      <c r="D617" s="71">
        <v>1000000555</v>
      </c>
      <c r="E617" s="72" t="s">
        <v>1794</v>
      </c>
      <c r="F617" s="73">
        <v>40986</v>
      </c>
      <c r="G617" s="66" t="str">
        <f t="shared" si="126"/>
        <v>Targeted Dealer</v>
      </c>
      <c r="H617" s="66"/>
      <c r="I617" s="67">
        <v>100</v>
      </c>
      <c r="J617" s="67">
        <f t="shared" si="127"/>
        <v>100</v>
      </c>
      <c r="K617" s="68">
        <v>65</v>
      </c>
      <c r="L617" s="68">
        <f t="shared" si="128"/>
        <v>35</v>
      </c>
      <c r="M617" s="68">
        <f t="shared" si="129"/>
        <v>65</v>
      </c>
      <c r="N617" s="96">
        <v>52</v>
      </c>
      <c r="O617" s="97" t="str">
        <f t="shared" si="130"/>
        <v>June</v>
      </c>
      <c r="P617" s="96">
        <f t="shared" si="131"/>
        <v>52</v>
      </c>
      <c r="Q617" s="98">
        <f t="shared" si="132"/>
        <v>13</v>
      </c>
      <c r="R617" s="97" t="b">
        <f t="shared" si="133"/>
        <v>0</v>
      </c>
      <c r="S617" s="99" t="str">
        <f t="shared" si="134"/>
        <v>GROWTH</v>
      </c>
      <c r="T617" s="68">
        <v>52</v>
      </c>
      <c r="U617" s="100" t="str">
        <f t="shared" si="135"/>
        <v>May</v>
      </c>
      <c r="V617" s="68">
        <f t="shared" si="136"/>
        <v>52</v>
      </c>
      <c r="W617" s="101">
        <f t="shared" si="137"/>
        <v>13</v>
      </c>
      <c r="X617" s="102" t="b">
        <f t="shared" si="138"/>
        <v>0</v>
      </c>
      <c r="Y617" s="103" t="str">
        <f t="shared" si="139"/>
        <v>GROWTH</v>
      </c>
      <c r="Z617" s="74">
        <v>0</v>
      </c>
      <c r="AA617" s="69"/>
      <c r="AB617" s="69" t="s">
        <v>133</v>
      </c>
      <c r="AC617" s="69" t="s">
        <v>134</v>
      </c>
      <c r="AD617" s="3"/>
      <c r="AE617" s="118">
        <f>IFERROR(INDEX(Last6M_AvgSales_Ref!$B$2:$B$12659,MATCH(D617,Last6M_AvgSales_Ref!$A$2:$A$12659,0)),"")</f>
        <v>62.75</v>
      </c>
    </row>
    <row r="618" spans="1:31" ht="14.25" customHeight="1">
      <c r="A618" s="69" t="s">
        <v>134</v>
      </c>
      <c r="B618" s="71" t="s">
        <v>67</v>
      </c>
      <c r="C618" s="71" t="s">
        <v>1795</v>
      </c>
      <c r="D618" s="71">
        <v>1000000532</v>
      </c>
      <c r="E618" s="72" t="s">
        <v>1796</v>
      </c>
      <c r="F618" s="73">
        <v>41071</v>
      </c>
      <c r="G618" s="66" t="str">
        <f t="shared" si="126"/>
        <v>Targeted Dealer</v>
      </c>
      <c r="H618" s="66"/>
      <c r="I618" s="67">
        <v>280</v>
      </c>
      <c r="J618" s="67">
        <f t="shared" si="127"/>
        <v>280</v>
      </c>
      <c r="K618" s="68">
        <v>155.5</v>
      </c>
      <c r="L618" s="68">
        <f t="shared" si="128"/>
        <v>124.5</v>
      </c>
      <c r="M618" s="68">
        <f t="shared" si="129"/>
        <v>55.535714285714292</v>
      </c>
      <c r="N618" s="96">
        <v>116.5</v>
      </c>
      <c r="O618" s="97" t="str">
        <f t="shared" si="130"/>
        <v>June</v>
      </c>
      <c r="P618" s="96">
        <f t="shared" si="131"/>
        <v>116.5</v>
      </c>
      <c r="Q618" s="98">
        <f t="shared" si="132"/>
        <v>39</v>
      </c>
      <c r="R618" s="97" t="b">
        <f t="shared" si="133"/>
        <v>0</v>
      </c>
      <c r="S618" s="99" t="str">
        <f t="shared" si="134"/>
        <v>GROWTH</v>
      </c>
      <c r="T618" s="68">
        <v>130</v>
      </c>
      <c r="U618" s="100" t="str">
        <f t="shared" si="135"/>
        <v>May</v>
      </c>
      <c r="V618" s="68">
        <f t="shared" si="136"/>
        <v>130</v>
      </c>
      <c r="W618" s="101">
        <f t="shared" si="137"/>
        <v>25.5</v>
      </c>
      <c r="X618" s="102" t="b">
        <f t="shared" si="138"/>
        <v>0</v>
      </c>
      <c r="Y618" s="103" t="str">
        <f t="shared" si="139"/>
        <v>GROWTH</v>
      </c>
      <c r="Z618" s="74">
        <v>0</v>
      </c>
      <c r="AA618" s="69"/>
      <c r="AB618" s="69" t="s">
        <v>133</v>
      </c>
      <c r="AC618" s="69" t="s">
        <v>134</v>
      </c>
      <c r="AD618" s="3"/>
      <c r="AE618" s="118">
        <f>IFERROR(INDEX(Last6M_AvgSales_Ref!$B$2:$B$12659,MATCH(D618,Last6M_AvgSales_Ref!$A$2:$A$12659,0)),"")</f>
        <v>149.25</v>
      </c>
    </row>
    <row r="619" spans="1:31" ht="14.25" customHeight="1">
      <c r="A619" s="69" t="s">
        <v>134</v>
      </c>
      <c r="B619" s="71" t="s">
        <v>67</v>
      </c>
      <c r="C619" s="71" t="s">
        <v>1797</v>
      </c>
      <c r="D619" s="71">
        <v>1000000552</v>
      </c>
      <c r="E619" s="72" t="s">
        <v>1798</v>
      </c>
      <c r="F619" s="73">
        <v>41157</v>
      </c>
      <c r="G619" s="66" t="str">
        <f t="shared" si="126"/>
        <v>Targeted Dealer</v>
      </c>
      <c r="H619" s="66"/>
      <c r="I619" s="67">
        <v>300</v>
      </c>
      <c r="J619" s="67">
        <f t="shared" si="127"/>
        <v>300</v>
      </c>
      <c r="K619" s="68">
        <v>313.5</v>
      </c>
      <c r="L619" s="68">
        <f t="shared" si="128"/>
        <v>-13.5</v>
      </c>
      <c r="M619" s="68">
        <f t="shared" si="129"/>
        <v>104.5</v>
      </c>
      <c r="N619" s="96">
        <v>225</v>
      </c>
      <c r="O619" s="97" t="str">
        <f t="shared" si="130"/>
        <v>June</v>
      </c>
      <c r="P619" s="96">
        <f t="shared" si="131"/>
        <v>225</v>
      </c>
      <c r="Q619" s="98">
        <f t="shared" si="132"/>
        <v>88.5</v>
      </c>
      <c r="R619" s="97" t="b">
        <f t="shared" si="133"/>
        <v>0</v>
      </c>
      <c r="S619" s="99" t="str">
        <f t="shared" si="134"/>
        <v>GROWTH</v>
      </c>
      <c r="T619" s="68">
        <v>151</v>
      </c>
      <c r="U619" s="100" t="str">
        <f t="shared" si="135"/>
        <v>May</v>
      </c>
      <c r="V619" s="68">
        <f t="shared" si="136"/>
        <v>151</v>
      </c>
      <c r="W619" s="101">
        <f t="shared" si="137"/>
        <v>162.5</v>
      </c>
      <c r="X619" s="102" t="b">
        <f t="shared" si="138"/>
        <v>0</v>
      </c>
      <c r="Y619" s="103" t="str">
        <f t="shared" si="139"/>
        <v>GROWTH</v>
      </c>
      <c r="Z619" s="74">
        <v>0</v>
      </c>
      <c r="AA619" s="69"/>
      <c r="AB619" s="69" t="s">
        <v>133</v>
      </c>
      <c r="AC619" s="69" t="s">
        <v>134</v>
      </c>
      <c r="AD619" s="3"/>
      <c r="AE619" s="118">
        <f>IFERROR(INDEX(Last6M_AvgSales_Ref!$B$2:$B$12659,MATCH(D619,Last6M_AvgSales_Ref!$A$2:$A$12659,0)),"")</f>
        <v>241</v>
      </c>
    </row>
    <row r="620" spans="1:31" ht="14.25" customHeight="1">
      <c r="A620" s="69" t="s">
        <v>134</v>
      </c>
      <c r="B620" s="71" t="s">
        <v>67</v>
      </c>
      <c r="C620" s="71" t="s">
        <v>1799</v>
      </c>
      <c r="D620" s="71">
        <v>1000000538</v>
      </c>
      <c r="E620" s="72" t="s">
        <v>1800</v>
      </c>
      <c r="F620" s="73">
        <v>41258</v>
      </c>
      <c r="G620" s="66" t="str">
        <f t="shared" si="126"/>
        <v>Targeted Dealer</v>
      </c>
      <c r="H620" s="66"/>
      <c r="I620" s="67">
        <v>40</v>
      </c>
      <c r="J620" s="67">
        <f t="shared" si="127"/>
        <v>40</v>
      </c>
      <c r="K620" s="68">
        <v>13</v>
      </c>
      <c r="L620" s="68">
        <f t="shared" si="128"/>
        <v>27</v>
      </c>
      <c r="M620" s="68">
        <f t="shared" si="129"/>
        <v>32.5</v>
      </c>
      <c r="N620" s="96">
        <v>13</v>
      </c>
      <c r="O620" s="97" t="str">
        <f t="shared" si="130"/>
        <v>June</v>
      </c>
      <c r="P620" s="96">
        <f t="shared" si="131"/>
        <v>13</v>
      </c>
      <c r="Q620" s="98">
        <f t="shared" si="132"/>
        <v>0</v>
      </c>
      <c r="R620" s="97" t="b">
        <f t="shared" si="133"/>
        <v>0</v>
      </c>
      <c r="S620" s="99" t="str">
        <f t="shared" si="134"/>
        <v>GROWTH</v>
      </c>
      <c r="T620" s="68">
        <v>26</v>
      </c>
      <c r="U620" s="100" t="str">
        <f t="shared" si="135"/>
        <v>May</v>
      </c>
      <c r="V620" s="68">
        <f t="shared" si="136"/>
        <v>26</v>
      </c>
      <c r="W620" s="101">
        <f t="shared" si="137"/>
        <v>-13</v>
      </c>
      <c r="X620" s="102" t="b">
        <f t="shared" si="138"/>
        <v>0</v>
      </c>
      <c r="Y620" s="103" t="str">
        <f t="shared" si="139"/>
        <v>GROWTH</v>
      </c>
      <c r="Z620" s="74">
        <v>0</v>
      </c>
      <c r="AA620" s="69"/>
      <c r="AB620" s="69" t="s">
        <v>133</v>
      </c>
      <c r="AC620" s="69" t="s">
        <v>134</v>
      </c>
      <c r="AD620" s="3"/>
      <c r="AE620" s="118">
        <f>IFERROR(INDEX(Last6M_AvgSales_Ref!$B$2:$B$12659,MATCH(D620,Last6M_AvgSales_Ref!$A$2:$A$12659,0)),"")</f>
        <v>17.1666666666667</v>
      </c>
    </row>
    <row r="621" spans="1:31" ht="14.25" customHeight="1">
      <c r="A621" s="69" t="s">
        <v>134</v>
      </c>
      <c r="B621" s="71" t="s">
        <v>67</v>
      </c>
      <c r="C621" s="71" t="s">
        <v>1801</v>
      </c>
      <c r="D621" s="71">
        <v>1000000535</v>
      </c>
      <c r="E621" s="72" t="s">
        <v>1802</v>
      </c>
      <c r="F621" s="73">
        <v>41464</v>
      </c>
      <c r="G621" s="66" t="str">
        <f t="shared" si="126"/>
        <v>Targeted Dealer</v>
      </c>
      <c r="H621" s="66"/>
      <c r="I621" s="67">
        <v>78</v>
      </c>
      <c r="J621" s="67">
        <f t="shared" si="127"/>
        <v>78</v>
      </c>
      <c r="K621" s="68">
        <v>62.5</v>
      </c>
      <c r="L621" s="68">
        <f t="shared" si="128"/>
        <v>15.5</v>
      </c>
      <c r="M621" s="68">
        <f t="shared" si="129"/>
        <v>80.128205128205124</v>
      </c>
      <c r="N621" s="96">
        <v>38</v>
      </c>
      <c r="O621" s="97" t="str">
        <f t="shared" si="130"/>
        <v>June</v>
      </c>
      <c r="P621" s="96">
        <f t="shared" si="131"/>
        <v>38</v>
      </c>
      <c r="Q621" s="98">
        <f t="shared" si="132"/>
        <v>24.5</v>
      </c>
      <c r="R621" s="97" t="b">
        <f t="shared" si="133"/>
        <v>0</v>
      </c>
      <c r="S621" s="99" t="str">
        <f t="shared" si="134"/>
        <v>GROWTH</v>
      </c>
      <c r="T621" s="68">
        <v>37.5</v>
      </c>
      <c r="U621" s="100" t="str">
        <f t="shared" si="135"/>
        <v>May</v>
      </c>
      <c r="V621" s="68">
        <f t="shared" si="136"/>
        <v>37.5</v>
      </c>
      <c r="W621" s="101">
        <f t="shared" si="137"/>
        <v>25</v>
      </c>
      <c r="X621" s="102" t="b">
        <f t="shared" si="138"/>
        <v>0</v>
      </c>
      <c r="Y621" s="103" t="str">
        <f t="shared" si="139"/>
        <v>GROWTH</v>
      </c>
      <c r="Z621" s="74">
        <v>0</v>
      </c>
      <c r="AA621" s="69"/>
      <c r="AB621" s="69" t="s">
        <v>133</v>
      </c>
      <c r="AC621" s="69" t="s">
        <v>134</v>
      </c>
      <c r="AD621" s="3"/>
      <c r="AE621" s="118">
        <f>IFERROR(INDEX(Last6M_AvgSales_Ref!$B$2:$B$12659,MATCH(D621,Last6M_AvgSales_Ref!$A$2:$A$12659,0)),"")</f>
        <v>56.8333333333333</v>
      </c>
    </row>
    <row r="622" spans="1:31" ht="14.25" customHeight="1">
      <c r="A622" s="69" t="s">
        <v>134</v>
      </c>
      <c r="B622" s="71" t="s">
        <v>67</v>
      </c>
      <c r="C622" s="71" t="s">
        <v>1803</v>
      </c>
      <c r="D622" s="71">
        <v>1000000551</v>
      </c>
      <c r="E622" s="72" t="s">
        <v>1804</v>
      </c>
      <c r="F622" s="73">
        <v>41638</v>
      </c>
      <c r="G622" s="66" t="str">
        <f t="shared" si="126"/>
        <v>Targeted Dealer</v>
      </c>
      <c r="H622" s="66"/>
      <c r="I622" s="67">
        <v>80</v>
      </c>
      <c r="J622" s="67">
        <f t="shared" si="127"/>
        <v>80</v>
      </c>
      <c r="K622" s="68">
        <v>86.5</v>
      </c>
      <c r="L622" s="68">
        <f t="shared" si="128"/>
        <v>-6.5</v>
      </c>
      <c r="M622" s="68">
        <f t="shared" si="129"/>
        <v>108.125</v>
      </c>
      <c r="N622" s="96">
        <v>56</v>
      </c>
      <c r="O622" s="97" t="str">
        <f t="shared" si="130"/>
        <v>June</v>
      </c>
      <c r="P622" s="96">
        <f t="shared" si="131"/>
        <v>56</v>
      </c>
      <c r="Q622" s="98">
        <f t="shared" si="132"/>
        <v>30.5</v>
      </c>
      <c r="R622" s="97" t="b">
        <f t="shared" si="133"/>
        <v>0</v>
      </c>
      <c r="S622" s="99" t="str">
        <f t="shared" si="134"/>
        <v>GROWTH</v>
      </c>
      <c r="T622" s="68">
        <v>18.5</v>
      </c>
      <c r="U622" s="100" t="str">
        <f t="shared" si="135"/>
        <v>May</v>
      </c>
      <c r="V622" s="68">
        <f t="shared" si="136"/>
        <v>18.5</v>
      </c>
      <c r="W622" s="101">
        <f t="shared" si="137"/>
        <v>68</v>
      </c>
      <c r="X622" s="102" t="b">
        <f t="shared" si="138"/>
        <v>0</v>
      </c>
      <c r="Y622" s="103" t="str">
        <f t="shared" si="139"/>
        <v>GROWTH</v>
      </c>
      <c r="Z622" s="74">
        <v>0</v>
      </c>
      <c r="AA622" s="69"/>
      <c r="AB622" s="69" t="s">
        <v>133</v>
      </c>
      <c r="AC622" s="69" t="s">
        <v>134</v>
      </c>
      <c r="AD622" s="3"/>
      <c r="AE622" s="118">
        <f>IFERROR(INDEX(Last6M_AvgSales_Ref!$B$2:$B$12659,MATCH(D622,Last6M_AvgSales_Ref!$A$2:$A$12659,0)),"")</f>
        <v>39.25</v>
      </c>
    </row>
    <row r="623" spans="1:31" ht="14.25" customHeight="1">
      <c r="A623" s="69" t="s">
        <v>134</v>
      </c>
      <c r="B623" s="71" t="s">
        <v>67</v>
      </c>
      <c r="C623" s="71" t="s">
        <v>1805</v>
      </c>
      <c r="D623" s="71">
        <v>1000000542</v>
      </c>
      <c r="E623" s="72" t="s">
        <v>1806</v>
      </c>
      <c r="F623" s="73">
        <v>42909</v>
      </c>
      <c r="G623" s="66" t="str">
        <f t="shared" si="126"/>
        <v>Targeted Dealer</v>
      </c>
      <c r="H623" s="66"/>
      <c r="I623" s="67">
        <v>370</v>
      </c>
      <c r="J623" s="67">
        <f t="shared" si="127"/>
        <v>370</v>
      </c>
      <c r="K623" s="68">
        <v>126</v>
      </c>
      <c r="L623" s="68">
        <f t="shared" si="128"/>
        <v>244</v>
      </c>
      <c r="M623" s="68">
        <f t="shared" si="129"/>
        <v>34.054054054054049</v>
      </c>
      <c r="N623" s="96">
        <v>144</v>
      </c>
      <c r="O623" s="97" t="str">
        <f t="shared" si="130"/>
        <v>June</v>
      </c>
      <c r="P623" s="96">
        <f t="shared" si="131"/>
        <v>144</v>
      </c>
      <c r="Q623" s="98">
        <f t="shared" si="132"/>
        <v>-18</v>
      </c>
      <c r="R623" s="97" t="b">
        <f t="shared" si="133"/>
        <v>0</v>
      </c>
      <c r="S623" s="99" t="str">
        <f t="shared" si="134"/>
        <v>GROWTH</v>
      </c>
      <c r="T623" s="68">
        <v>197.5</v>
      </c>
      <c r="U623" s="100" t="str">
        <f t="shared" si="135"/>
        <v>May</v>
      </c>
      <c r="V623" s="68">
        <f t="shared" si="136"/>
        <v>197.5</v>
      </c>
      <c r="W623" s="101">
        <f t="shared" si="137"/>
        <v>-71.5</v>
      </c>
      <c r="X623" s="102" t="b">
        <f t="shared" si="138"/>
        <v>0</v>
      </c>
      <c r="Y623" s="103" t="str">
        <f t="shared" si="139"/>
        <v>GROWTH</v>
      </c>
      <c r="Z623" s="74">
        <v>0</v>
      </c>
      <c r="AA623" s="69"/>
      <c r="AB623" s="69" t="s">
        <v>133</v>
      </c>
      <c r="AC623" s="69" t="s">
        <v>134</v>
      </c>
      <c r="AD623" s="3"/>
      <c r="AE623" s="118">
        <f>IFERROR(INDEX(Last6M_AvgSales_Ref!$B$2:$B$12659,MATCH(D623,Last6M_AvgSales_Ref!$A$2:$A$12659,0)),"")</f>
        <v>156</v>
      </c>
    </row>
    <row r="624" spans="1:31" ht="14.25" customHeight="1">
      <c r="A624" s="69" t="s">
        <v>134</v>
      </c>
      <c r="B624" s="71" t="s">
        <v>67</v>
      </c>
      <c r="C624" s="71" t="s">
        <v>1807</v>
      </c>
      <c r="D624" s="71">
        <v>1000000553</v>
      </c>
      <c r="E624" s="72" t="s">
        <v>1808</v>
      </c>
      <c r="F624" s="73">
        <v>42980</v>
      </c>
      <c r="G624" s="66" t="str">
        <f t="shared" si="126"/>
        <v>Targeted Dealer</v>
      </c>
      <c r="H624" s="66"/>
      <c r="I624" s="67">
        <v>360</v>
      </c>
      <c r="J624" s="67">
        <f t="shared" si="127"/>
        <v>360</v>
      </c>
      <c r="K624" s="68">
        <v>150</v>
      </c>
      <c r="L624" s="68">
        <f t="shared" si="128"/>
        <v>210</v>
      </c>
      <c r="M624" s="68">
        <f t="shared" si="129"/>
        <v>41.666666666666664</v>
      </c>
      <c r="N624" s="96">
        <v>132</v>
      </c>
      <c r="O624" s="97" t="str">
        <f t="shared" si="130"/>
        <v>June</v>
      </c>
      <c r="P624" s="96">
        <f t="shared" si="131"/>
        <v>132</v>
      </c>
      <c r="Q624" s="98">
        <f t="shared" si="132"/>
        <v>18</v>
      </c>
      <c r="R624" s="97" t="b">
        <f t="shared" si="133"/>
        <v>0</v>
      </c>
      <c r="S624" s="99" t="str">
        <f t="shared" si="134"/>
        <v>GROWTH</v>
      </c>
      <c r="T624" s="68">
        <v>292.5</v>
      </c>
      <c r="U624" s="100" t="str">
        <f t="shared" si="135"/>
        <v>May</v>
      </c>
      <c r="V624" s="68">
        <f t="shared" si="136"/>
        <v>292.5</v>
      </c>
      <c r="W624" s="101">
        <f t="shared" si="137"/>
        <v>-142.5</v>
      </c>
      <c r="X624" s="102" t="b">
        <f t="shared" si="138"/>
        <v>0</v>
      </c>
      <c r="Y624" s="103" t="str">
        <f t="shared" si="139"/>
        <v>GROWTH</v>
      </c>
      <c r="Z624" s="74">
        <v>0</v>
      </c>
      <c r="AA624" s="69"/>
      <c r="AB624" s="69" t="s">
        <v>133</v>
      </c>
      <c r="AC624" s="69" t="s">
        <v>134</v>
      </c>
      <c r="AD624" s="3"/>
      <c r="AE624" s="118">
        <f>IFERROR(INDEX(Last6M_AvgSales_Ref!$B$2:$B$12659,MATCH(D624,Last6M_AvgSales_Ref!$A$2:$A$12659,0)),"")</f>
        <v>188.583333333333</v>
      </c>
    </row>
    <row r="625" spans="1:31" ht="14.25" customHeight="1">
      <c r="A625" s="69" t="s">
        <v>134</v>
      </c>
      <c r="B625" s="71" t="s">
        <v>67</v>
      </c>
      <c r="C625" s="71" t="s">
        <v>1809</v>
      </c>
      <c r="D625" s="71">
        <v>1000000548</v>
      </c>
      <c r="E625" s="72" t="s">
        <v>1810</v>
      </c>
      <c r="F625" s="73">
        <v>43031</v>
      </c>
      <c r="G625" s="66" t="str">
        <f t="shared" si="126"/>
        <v>Targeted Dealer</v>
      </c>
      <c r="H625" s="66"/>
      <c r="I625" s="67">
        <v>1500</v>
      </c>
      <c r="J625" s="67">
        <f t="shared" si="127"/>
        <v>1500</v>
      </c>
      <c r="K625" s="68">
        <v>1184</v>
      </c>
      <c r="L625" s="68">
        <f t="shared" si="128"/>
        <v>316</v>
      </c>
      <c r="M625" s="68">
        <f t="shared" si="129"/>
        <v>78.933333333333337</v>
      </c>
      <c r="N625" s="96">
        <v>1012.5</v>
      </c>
      <c r="O625" s="97" t="str">
        <f t="shared" si="130"/>
        <v>June</v>
      </c>
      <c r="P625" s="96">
        <f t="shared" si="131"/>
        <v>1012.5</v>
      </c>
      <c r="Q625" s="98">
        <f t="shared" si="132"/>
        <v>171.5</v>
      </c>
      <c r="R625" s="97" t="b">
        <f t="shared" si="133"/>
        <v>0</v>
      </c>
      <c r="S625" s="99" t="str">
        <f t="shared" si="134"/>
        <v>GROWTH</v>
      </c>
      <c r="T625" s="68">
        <v>751.5</v>
      </c>
      <c r="U625" s="100" t="str">
        <f t="shared" si="135"/>
        <v>May</v>
      </c>
      <c r="V625" s="68">
        <f t="shared" si="136"/>
        <v>751.5</v>
      </c>
      <c r="W625" s="101">
        <f t="shared" si="137"/>
        <v>432.5</v>
      </c>
      <c r="X625" s="102" t="b">
        <f t="shared" si="138"/>
        <v>0</v>
      </c>
      <c r="Y625" s="103" t="str">
        <f t="shared" si="139"/>
        <v>GROWTH</v>
      </c>
      <c r="Z625" s="74">
        <v>0</v>
      </c>
      <c r="AA625" s="69"/>
      <c r="AB625" s="69" t="s">
        <v>133</v>
      </c>
      <c r="AC625" s="69" t="s">
        <v>134</v>
      </c>
      <c r="AD625" s="3"/>
      <c r="AE625" s="118">
        <f>IFERROR(INDEX(Last6M_AvgSales_Ref!$B$2:$B$12659,MATCH(D625,Last6M_AvgSales_Ref!$A$2:$A$12659,0)),"")</f>
        <v>912.75</v>
      </c>
    </row>
    <row r="626" spans="1:31" ht="14.25" customHeight="1">
      <c r="A626" s="69" t="s">
        <v>134</v>
      </c>
      <c r="B626" s="71" t="s">
        <v>67</v>
      </c>
      <c r="C626" s="71" t="s">
        <v>1811</v>
      </c>
      <c r="D626" s="71">
        <v>1000000546</v>
      </c>
      <c r="E626" s="72" t="s">
        <v>1812</v>
      </c>
      <c r="F626" s="73">
        <v>43344</v>
      </c>
      <c r="G626" s="66" t="str">
        <f t="shared" si="126"/>
        <v>Targeted Dealer</v>
      </c>
      <c r="H626" s="66"/>
      <c r="I626" s="67">
        <v>100</v>
      </c>
      <c r="J626" s="67">
        <f t="shared" si="127"/>
        <v>100</v>
      </c>
      <c r="K626" s="68">
        <v>52</v>
      </c>
      <c r="L626" s="68">
        <f t="shared" si="128"/>
        <v>48</v>
      </c>
      <c r="M626" s="68">
        <f t="shared" si="129"/>
        <v>52</v>
      </c>
      <c r="N626" s="96">
        <v>52</v>
      </c>
      <c r="O626" s="97" t="str">
        <f t="shared" si="130"/>
        <v>June</v>
      </c>
      <c r="P626" s="96">
        <f t="shared" si="131"/>
        <v>52</v>
      </c>
      <c r="Q626" s="98">
        <f t="shared" si="132"/>
        <v>0</v>
      </c>
      <c r="R626" s="97" t="b">
        <f t="shared" si="133"/>
        <v>0</v>
      </c>
      <c r="S626" s="99" t="str">
        <f t="shared" si="134"/>
        <v>GROWTH</v>
      </c>
      <c r="T626" s="68">
        <v>52</v>
      </c>
      <c r="U626" s="100" t="str">
        <f t="shared" si="135"/>
        <v>May</v>
      </c>
      <c r="V626" s="68">
        <f t="shared" si="136"/>
        <v>52</v>
      </c>
      <c r="W626" s="101">
        <f t="shared" si="137"/>
        <v>0</v>
      </c>
      <c r="X626" s="102" t="b">
        <f t="shared" si="138"/>
        <v>0</v>
      </c>
      <c r="Y626" s="103" t="str">
        <f t="shared" si="139"/>
        <v>GROWTH</v>
      </c>
      <c r="Z626" s="74">
        <v>0</v>
      </c>
      <c r="AA626" s="69"/>
      <c r="AB626" s="69" t="s">
        <v>133</v>
      </c>
      <c r="AC626" s="69" t="s">
        <v>134</v>
      </c>
      <c r="AD626" s="3"/>
      <c r="AE626" s="118">
        <f>IFERROR(INDEX(Last6M_AvgSales_Ref!$B$2:$B$12659,MATCH(D626,Last6M_AvgSales_Ref!$A$2:$A$12659,0)),"")</f>
        <v>49.75</v>
      </c>
    </row>
    <row r="627" spans="1:31" ht="14.25" customHeight="1">
      <c r="A627" s="69" t="s">
        <v>134</v>
      </c>
      <c r="B627" s="71" t="s">
        <v>67</v>
      </c>
      <c r="C627" s="71" t="s">
        <v>1813</v>
      </c>
      <c r="D627" s="71">
        <v>1000000958</v>
      </c>
      <c r="E627" s="72" t="s">
        <v>1814</v>
      </c>
      <c r="F627" s="73">
        <v>43584</v>
      </c>
      <c r="G627" s="66" t="str">
        <f t="shared" si="126"/>
        <v>Targeted Dealer</v>
      </c>
      <c r="H627" s="66"/>
      <c r="I627" s="67">
        <v>52</v>
      </c>
      <c r="J627" s="67">
        <f t="shared" si="127"/>
        <v>52</v>
      </c>
      <c r="K627" s="68">
        <v>26</v>
      </c>
      <c r="L627" s="68">
        <f t="shared" si="128"/>
        <v>26</v>
      </c>
      <c r="M627" s="68">
        <f t="shared" si="129"/>
        <v>50</v>
      </c>
      <c r="N627" s="96">
        <v>13</v>
      </c>
      <c r="O627" s="97" t="str">
        <f t="shared" si="130"/>
        <v>June</v>
      </c>
      <c r="P627" s="96">
        <f t="shared" si="131"/>
        <v>13</v>
      </c>
      <c r="Q627" s="98">
        <f t="shared" si="132"/>
        <v>13</v>
      </c>
      <c r="R627" s="97" t="b">
        <f t="shared" si="133"/>
        <v>0</v>
      </c>
      <c r="S627" s="99" t="str">
        <f t="shared" si="134"/>
        <v>GROWTH</v>
      </c>
      <c r="T627" s="68">
        <v>13</v>
      </c>
      <c r="U627" s="100" t="str">
        <f t="shared" si="135"/>
        <v>May</v>
      </c>
      <c r="V627" s="68">
        <f t="shared" si="136"/>
        <v>13</v>
      </c>
      <c r="W627" s="101">
        <f t="shared" si="137"/>
        <v>13</v>
      </c>
      <c r="X627" s="102" t="b">
        <f t="shared" si="138"/>
        <v>0</v>
      </c>
      <c r="Y627" s="103" t="str">
        <f t="shared" si="139"/>
        <v>GROWTH</v>
      </c>
      <c r="Z627" s="74">
        <v>0</v>
      </c>
      <c r="AA627" s="69"/>
      <c r="AB627" s="69" t="s">
        <v>133</v>
      </c>
      <c r="AC627" s="69" t="s">
        <v>134</v>
      </c>
      <c r="AD627" s="3"/>
      <c r="AE627" s="118">
        <f>IFERROR(INDEX(Last6M_AvgSales_Ref!$B$2:$B$12659,MATCH(D627,Last6M_AvgSales_Ref!$A$2:$A$12659,0)),"")</f>
        <v>28.9166666666667</v>
      </c>
    </row>
    <row r="628" spans="1:31" ht="14.25" customHeight="1">
      <c r="A628" s="69" t="s">
        <v>134</v>
      </c>
      <c r="B628" s="71" t="s">
        <v>67</v>
      </c>
      <c r="C628" s="71" t="s">
        <v>1815</v>
      </c>
      <c r="D628" s="71">
        <v>1000000963</v>
      </c>
      <c r="E628" s="72" t="s">
        <v>1816</v>
      </c>
      <c r="F628" s="73">
        <v>43609</v>
      </c>
      <c r="G628" s="66" t="str">
        <f t="shared" si="126"/>
        <v>Targeted Dealer</v>
      </c>
      <c r="H628" s="66"/>
      <c r="I628" s="67">
        <v>40</v>
      </c>
      <c r="J628" s="67">
        <f t="shared" si="127"/>
        <v>40</v>
      </c>
      <c r="K628" s="68">
        <v>13</v>
      </c>
      <c r="L628" s="68">
        <f t="shared" si="128"/>
        <v>27</v>
      </c>
      <c r="M628" s="68">
        <f t="shared" si="129"/>
        <v>32.5</v>
      </c>
      <c r="N628" s="96">
        <v>26</v>
      </c>
      <c r="O628" s="97" t="str">
        <f t="shared" si="130"/>
        <v>June</v>
      </c>
      <c r="P628" s="96">
        <f t="shared" si="131"/>
        <v>26</v>
      </c>
      <c r="Q628" s="98">
        <f t="shared" si="132"/>
        <v>-13</v>
      </c>
      <c r="R628" s="97" t="b">
        <f t="shared" si="133"/>
        <v>0</v>
      </c>
      <c r="S628" s="99" t="str">
        <f t="shared" si="134"/>
        <v>GROWTH</v>
      </c>
      <c r="T628" s="68">
        <v>26</v>
      </c>
      <c r="U628" s="100" t="str">
        <f t="shared" si="135"/>
        <v>May</v>
      </c>
      <c r="V628" s="68">
        <f t="shared" si="136"/>
        <v>26</v>
      </c>
      <c r="W628" s="101">
        <f t="shared" si="137"/>
        <v>-13</v>
      </c>
      <c r="X628" s="102" t="b">
        <f t="shared" si="138"/>
        <v>0</v>
      </c>
      <c r="Y628" s="103" t="str">
        <f t="shared" si="139"/>
        <v>GROWTH</v>
      </c>
      <c r="Z628" s="74">
        <v>0</v>
      </c>
      <c r="AA628" s="69"/>
      <c r="AB628" s="69" t="s">
        <v>133</v>
      </c>
      <c r="AC628" s="69" t="s">
        <v>134</v>
      </c>
      <c r="AD628" s="3"/>
      <c r="AE628" s="118">
        <f>IFERROR(INDEX(Last6M_AvgSales_Ref!$B$2:$B$12659,MATCH(D628,Last6M_AvgSales_Ref!$A$2:$A$12659,0)),"")</f>
        <v>23.6666666666667</v>
      </c>
    </row>
    <row r="629" spans="1:31" ht="14.25" customHeight="1">
      <c r="A629" s="69" t="s">
        <v>134</v>
      </c>
      <c r="B629" s="71" t="s">
        <v>67</v>
      </c>
      <c r="C629" s="71" t="s">
        <v>1817</v>
      </c>
      <c r="D629" s="71">
        <v>1000000965</v>
      </c>
      <c r="E629" s="72" t="s">
        <v>1818</v>
      </c>
      <c r="F629" s="73">
        <v>43825</v>
      </c>
      <c r="G629" s="66" t="str">
        <f t="shared" si="126"/>
        <v>Targeted Dealer</v>
      </c>
      <c r="H629" s="66"/>
      <c r="I629" s="67">
        <v>60</v>
      </c>
      <c r="J629" s="67">
        <f t="shared" si="127"/>
        <v>60</v>
      </c>
      <c r="K629" s="68">
        <v>90.5</v>
      </c>
      <c r="L629" s="68">
        <f t="shared" si="128"/>
        <v>-30.5</v>
      </c>
      <c r="M629" s="68">
        <f t="shared" si="129"/>
        <v>150.83333333333334</v>
      </c>
      <c r="N629" s="96">
        <v>39</v>
      </c>
      <c r="O629" s="97" t="str">
        <f t="shared" si="130"/>
        <v>June</v>
      </c>
      <c r="P629" s="96">
        <f t="shared" si="131"/>
        <v>39</v>
      </c>
      <c r="Q629" s="98">
        <f t="shared" si="132"/>
        <v>51.5</v>
      </c>
      <c r="R629" s="97" t="b">
        <f t="shared" si="133"/>
        <v>0</v>
      </c>
      <c r="S629" s="99" t="str">
        <f t="shared" si="134"/>
        <v>GROWTH</v>
      </c>
      <c r="T629" s="68">
        <v>22</v>
      </c>
      <c r="U629" s="100" t="str">
        <f t="shared" si="135"/>
        <v>May</v>
      </c>
      <c r="V629" s="68">
        <f t="shared" si="136"/>
        <v>22</v>
      </c>
      <c r="W629" s="101">
        <f t="shared" si="137"/>
        <v>68.5</v>
      </c>
      <c r="X629" s="102" t="b">
        <f t="shared" si="138"/>
        <v>0</v>
      </c>
      <c r="Y629" s="103" t="str">
        <f t="shared" si="139"/>
        <v>GROWTH</v>
      </c>
      <c r="Z629" s="74">
        <v>0</v>
      </c>
      <c r="AA629" s="69"/>
      <c r="AB629" s="69" t="s">
        <v>133</v>
      </c>
      <c r="AC629" s="69" t="s">
        <v>134</v>
      </c>
      <c r="AD629" s="3"/>
      <c r="AE629" s="118">
        <f>IFERROR(INDEX(Last6M_AvgSales_Ref!$B$2:$B$12659,MATCH(D629,Last6M_AvgSales_Ref!$A$2:$A$12659,0)),"")</f>
        <v>38.75</v>
      </c>
    </row>
    <row r="630" spans="1:31" ht="14.25" customHeight="1">
      <c r="A630" s="69" t="s">
        <v>134</v>
      </c>
      <c r="B630" s="71" t="s">
        <v>67</v>
      </c>
      <c r="C630" s="71" t="s">
        <v>1819</v>
      </c>
      <c r="D630" s="71">
        <v>1000000959</v>
      </c>
      <c r="E630" s="72" t="s">
        <v>1820</v>
      </c>
      <c r="F630" s="73">
        <v>44202</v>
      </c>
      <c r="G630" s="66" t="str">
        <f t="shared" si="126"/>
        <v>-</v>
      </c>
      <c r="H630" s="66"/>
      <c r="I630" s="67">
        <v>0</v>
      </c>
      <c r="J630" s="67">
        <f t="shared" si="127"/>
        <v>0</v>
      </c>
      <c r="K630" s="68">
        <v>0</v>
      </c>
      <c r="L630" s="68">
        <f t="shared" si="128"/>
        <v>0</v>
      </c>
      <c r="M630" s="68" t="str">
        <f t="shared" si="129"/>
        <v>-</v>
      </c>
      <c r="N630" s="96">
        <v>0</v>
      </c>
      <c r="O630" s="97" t="str">
        <f t="shared" si="130"/>
        <v>June</v>
      </c>
      <c r="P630" s="96">
        <f t="shared" si="131"/>
        <v>0</v>
      </c>
      <c r="Q630" s="98">
        <f t="shared" si="132"/>
        <v>0</v>
      </c>
      <c r="R630" s="97" t="b">
        <f t="shared" si="133"/>
        <v>0</v>
      </c>
      <c r="S630" s="99" t="b">
        <f t="shared" si="134"/>
        <v>0</v>
      </c>
      <c r="T630" s="68">
        <v>12</v>
      </c>
      <c r="U630" s="100" t="str">
        <f t="shared" si="135"/>
        <v>May</v>
      </c>
      <c r="V630" s="68">
        <f t="shared" si="136"/>
        <v>12</v>
      </c>
      <c r="W630" s="101">
        <f t="shared" si="137"/>
        <v>-12</v>
      </c>
      <c r="X630" s="102" t="b">
        <f t="shared" si="138"/>
        <v>0</v>
      </c>
      <c r="Y630" s="103" t="str">
        <f t="shared" si="139"/>
        <v>GROWTH</v>
      </c>
      <c r="Z630" s="74">
        <v>0</v>
      </c>
      <c r="AA630" s="69"/>
      <c r="AB630" s="69" t="s">
        <v>133</v>
      </c>
      <c r="AC630" s="69" t="s">
        <v>134</v>
      </c>
      <c r="AD630" s="3"/>
      <c r="AE630" s="118">
        <f>IFERROR(INDEX(Last6M_AvgSales_Ref!$B$2:$B$12659,MATCH(D630,Last6M_AvgSales_Ref!$A$2:$A$12659,0)),"")</f>
        <v>15.9166666666667</v>
      </c>
    </row>
    <row r="631" spans="1:31" ht="14.25" customHeight="1">
      <c r="A631" s="69" t="s">
        <v>134</v>
      </c>
      <c r="B631" s="71" t="s">
        <v>67</v>
      </c>
      <c r="C631" s="71" t="s">
        <v>1821</v>
      </c>
      <c r="D631" s="71">
        <v>1000002405</v>
      </c>
      <c r="E631" s="72" t="s">
        <v>1822</v>
      </c>
      <c r="F631" s="73">
        <v>44565</v>
      </c>
      <c r="G631" s="66" t="str">
        <f t="shared" si="126"/>
        <v>Targeted Dealer</v>
      </c>
      <c r="H631" s="66"/>
      <c r="I631" s="67">
        <v>80</v>
      </c>
      <c r="J631" s="67">
        <f t="shared" si="127"/>
        <v>80</v>
      </c>
      <c r="K631" s="68">
        <v>51.5</v>
      </c>
      <c r="L631" s="68">
        <f t="shared" si="128"/>
        <v>28.5</v>
      </c>
      <c r="M631" s="68">
        <f t="shared" si="129"/>
        <v>64.375</v>
      </c>
      <c r="N631" s="96">
        <v>13</v>
      </c>
      <c r="O631" s="97" t="str">
        <f t="shared" si="130"/>
        <v>June</v>
      </c>
      <c r="P631" s="96">
        <f t="shared" si="131"/>
        <v>13</v>
      </c>
      <c r="Q631" s="98">
        <f t="shared" si="132"/>
        <v>38.5</v>
      </c>
      <c r="R631" s="97" t="b">
        <f t="shared" si="133"/>
        <v>0</v>
      </c>
      <c r="S631" s="99" t="str">
        <f t="shared" si="134"/>
        <v>GROWTH</v>
      </c>
      <c r="T631" s="68">
        <v>52</v>
      </c>
      <c r="U631" s="100" t="str">
        <f t="shared" si="135"/>
        <v>May</v>
      </c>
      <c r="V631" s="68">
        <f t="shared" si="136"/>
        <v>52</v>
      </c>
      <c r="W631" s="101">
        <f t="shared" si="137"/>
        <v>-0.5</v>
      </c>
      <c r="X631" s="102" t="b">
        <f t="shared" si="138"/>
        <v>0</v>
      </c>
      <c r="Y631" s="103" t="str">
        <f t="shared" si="139"/>
        <v>GROWTH</v>
      </c>
      <c r="Z631" s="74">
        <v>0</v>
      </c>
      <c r="AA631" s="69"/>
      <c r="AB631" s="69" t="s">
        <v>133</v>
      </c>
      <c r="AC631" s="69" t="s">
        <v>134</v>
      </c>
      <c r="AD631" s="3"/>
      <c r="AE631" s="118">
        <f>IFERROR(INDEX(Last6M_AvgSales_Ref!$B$2:$B$12659,MATCH(D631,Last6M_AvgSales_Ref!$A$2:$A$12659,0)),"")</f>
        <v>43</v>
      </c>
    </row>
    <row r="632" spans="1:31" ht="14.25" customHeight="1">
      <c r="A632" s="69" t="s">
        <v>134</v>
      </c>
      <c r="B632" s="71" t="s">
        <v>67</v>
      </c>
      <c r="C632" s="71" t="s">
        <v>1823</v>
      </c>
      <c r="D632" s="71">
        <v>1000002607</v>
      </c>
      <c r="E632" s="72" t="s">
        <v>1824</v>
      </c>
      <c r="F632" s="73">
        <v>44614</v>
      </c>
      <c r="G632" s="66" t="str">
        <f t="shared" si="126"/>
        <v>Targeted Dealer</v>
      </c>
      <c r="H632" s="66"/>
      <c r="I632" s="67">
        <v>40</v>
      </c>
      <c r="J632" s="67">
        <f t="shared" si="127"/>
        <v>40</v>
      </c>
      <c r="K632" s="68">
        <v>13</v>
      </c>
      <c r="L632" s="68">
        <f t="shared" si="128"/>
        <v>27</v>
      </c>
      <c r="M632" s="68">
        <f t="shared" si="129"/>
        <v>32.5</v>
      </c>
      <c r="N632" s="96">
        <v>13</v>
      </c>
      <c r="O632" s="97" t="str">
        <f t="shared" si="130"/>
        <v>June</v>
      </c>
      <c r="P632" s="96">
        <f t="shared" si="131"/>
        <v>13</v>
      </c>
      <c r="Q632" s="98">
        <f t="shared" si="132"/>
        <v>0</v>
      </c>
      <c r="R632" s="97" t="b">
        <f t="shared" si="133"/>
        <v>0</v>
      </c>
      <c r="S632" s="99" t="str">
        <f t="shared" si="134"/>
        <v>GROWTH</v>
      </c>
      <c r="T632" s="68">
        <v>0</v>
      </c>
      <c r="U632" s="100" t="str">
        <f t="shared" si="135"/>
        <v>May</v>
      </c>
      <c r="V632" s="68">
        <f t="shared" si="136"/>
        <v>0</v>
      </c>
      <c r="W632" s="101">
        <f t="shared" si="137"/>
        <v>13</v>
      </c>
      <c r="X632" s="102" t="b">
        <f t="shared" si="138"/>
        <v>0</v>
      </c>
      <c r="Y632" s="103" t="b">
        <f t="shared" si="139"/>
        <v>0</v>
      </c>
      <c r="Z632" s="74">
        <v>0</v>
      </c>
      <c r="AA632" s="69"/>
      <c r="AB632" s="69" t="s">
        <v>133</v>
      </c>
      <c r="AC632" s="69" t="s">
        <v>134</v>
      </c>
      <c r="AD632" s="3"/>
      <c r="AE632" s="118">
        <f>IFERROR(INDEX(Last6M_AvgSales_Ref!$B$2:$B$12659,MATCH(D632,Last6M_AvgSales_Ref!$A$2:$A$12659,0)),"")</f>
        <v>21.5833333333333</v>
      </c>
    </row>
    <row r="633" spans="1:31" ht="14.25" customHeight="1">
      <c r="A633" s="69" t="s">
        <v>134</v>
      </c>
      <c r="B633" s="71" t="s">
        <v>67</v>
      </c>
      <c r="C633" s="71" t="s">
        <v>1825</v>
      </c>
      <c r="D633" s="71">
        <v>1000002723</v>
      </c>
      <c r="E633" s="71" t="s">
        <v>1826</v>
      </c>
      <c r="F633" s="73">
        <v>44664</v>
      </c>
      <c r="G633" s="66" t="str">
        <f t="shared" si="126"/>
        <v>Targeted Dealer</v>
      </c>
      <c r="H633" s="66"/>
      <c r="I633" s="67">
        <v>464</v>
      </c>
      <c r="J633" s="67">
        <f t="shared" si="127"/>
        <v>464</v>
      </c>
      <c r="K633" s="68">
        <v>273</v>
      </c>
      <c r="L633" s="68">
        <f t="shared" si="128"/>
        <v>191</v>
      </c>
      <c r="M633" s="68">
        <f t="shared" si="129"/>
        <v>58.83620689655173</v>
      </c>
      <c r="N633" s="96">
        <v>195</v>
      </c>
      <c r="O633" s="97" t="str">
        <f t="shared" si="130"/>
        <v>June</v>
      </c>
      <c r="P633" s="96">
        <f t="shared" si="131"/>
        <v>195</v>
      </c>
      <c r="Q633" s="98">
        <f t="shared" si="132"/>
        <v>78</v>
      </c>
      <c r="R633" s="97" t="b">
        <f t="shared" si="133"/>
        <v>0</v>
      </c>
      <c r="S633" s="99" t="str">
        <f t="shared" si="134"/>
        <v>GROWTH</v>
      </c>
      <c r="T633" s="68">
        <v>221</v>
      </c>
      <c r="U633" s="100" t="str">
        <f t="shared" si="135"/>
        <v>May</v>
      </c>
      <c r="V633" s="68">
        <f t="shared" si="136"/>
        <v>221</v>
      </c>
      <c r="W633" s="101">
        <f t="shared" si="137"/>
        <v>52</v>
      </c>
      <c r="X633" s="102" t="b">
        <f t="shared" si="138"/>
        <v>0</v>
      </c>
      <c r="Y633" s="103" t="str">
        <f t="shared" si="139"/>
        <v>GROWTH</v>
      </c>
      <c r="Z633" s="74">
        <v>0</v>
      </c>
      <c r="AA633" s="69"/>
      <c r="AB633" s="69" t="s">
        <v>133</v>
      </c>
      <c r="AC633" s="69" t="s">
        <v>134</v>
      </c>
      <c r="AD633" s="3"/>
      <c r="AE633" s="118">
        <f>IFERROR(INDEX(Last6M_AvgSales_Ref!$B$2:$B$12659,MATCH(D633,Last6M_AvgSales_Ref!$A$2:$A$12659,0)),"")</f>
        <v>241.666666666667</v>
      </c>
    </row>
    <row r="634" spans="1:31" ht="14.25" customHeight="1">
      <c r="A634" s="69" t="s">
        <v>134</v>
      </c>
      <c r="B634" s="71" t="s">
        <v>67</v>
      </c>
      <c r="C634" s="71" t="s">
        <v>1827</v>
      </c>
      <c r="D634" s="71">
        <v>1000003189</v>
      </c>
      <c r="E634" s="71" t="s">
        <v>1828</v>
      </c>
      <c r="F634" s="73">
        <v>44923</v>
      </c>
      <c r="G634" s="66" t="str">
        <f t="shared" si="126"/>
        <v>Targeted Dealer</v>
      </c>
      <c r="H634" s="66"/>
      <c r="I634" s="67">
        <v>130</v>
      </c>
      <c r="J634" s="67">
        <f t="shared" si="127"/>
        <v>130</v>
      </c>
      <c r="K634" s="68">
        <v>127.5</v>
      </c>
      <c r="L634" s="68">
        <f t="shared" si="128"/>
        <v>2.5</v>
      </c>
      <c r="M634" s="68">
        <f t="shared" si="129"/>
        <v>98.07692307692308</v>
      </c>
      <c r="N634" s="96">
        <v>88</v>
      </c>
      <c r="O634" s="97" t="str">
        <f t="shared" si="130"/>
        <v>June</v>
      </c>
      <c r="P634" s="96">
        <f t="shared" si="131"/>
        <v>88</v>
      </c>
      <c r="Q634" s="98">
        <f t="shared" si="132"/>
        <v>39.5</v>
      </c>
      <c r="R634" s="97" t="b">
        <f t="shared" si="133"/>
        <v>0</v>
      </c>
      <c r="S634" s="99" t="str">
        <f t="shared" si="134"/>
        <v>GROWTH</v>
      </c>
      <c r="T634" s="68">
        <v>60.5</v>
      </c>
      <c r="U634" s="100" t="str">
        <f t="shared" si="135"/>
        <v>May</v>
      </c>
      <c r="V634" s="68">
        <f t="shared" si="136"/>
        <v>60.5</v>
      </c>
      <c r="W634" s="101">
        <f t="shared" si="137"/>
        <v>67</v>
      </c>
      <c r="X634" s="102" t="b">
        <f t="shared" si="138"/>
        <v>0</v>
      </c>
      <c r="Y634" s="103" t="str">
        <f t="shared" si="139"/>
        <v>GROWTH</v>
      </c>
      <c r="Z634" s="74">
        <v>0</v>
      </c>
      <c r="AA634" s="69"/>
      <c r="AB634" s="69" t="s">
        <v>133</v>
      </c>
      <c r="AC634" s="69" t="s">
        <v>134</v>
      </c>
      <c r="AD634" s="3"/>
      <c r="AE634" s="118">
        <f>IFERROR(INDEX(Last6M_AvgSales_Ref!$B$2:$B$12659,MATCH(D634,Last6M_AvgSales_Ref!$A$2:$A$12659,0)),"")</f>
        <v>69</v>
      </c>
    </row>
    <row r="635" spans="1:31" ht="14.25" customHeight="1">
      <c r="A635" s="69" t="s">
        <v>134</v>
      </c>
      <c r="B635" s="71" t="s">
        <v>67</v>
      </c>
      <c r="C635" s="71" t="s">
        <v>1829</v>
      </c>
      <c r="D635" s="71">
        <v>1000003304</v>
      </c>
      <c r="E635" s="71" t="s">
        <v>1501</v>
      </c>
      <c r="F635" s="73">
        <v>44957</v>
      </c>
      <c r="G635" s="66" t="str">
        <f t="shared" si="126"/>
        <v>Targeted Dealer</v>
      </c>
      <c r="H635" s="66"/>
      <c r="I635" s="67">
        <v>78</v>
      </c>
      <c r="J635" s="67">
        <f t="shared" si="127"/>
        <v>78</v>
      </c>
      <c r="K635" s="68">
        <v>25.5</v>
      </c>
      <c r="L635" s="68">
        <f t="shared" si="128"/>
        <v>52.5</v>
      </c>
      <c r="M635" s="68">
        <f t="shared" si="129"/>
        <v>32.692307692307693</v>
      </c>
      <c r="N635" s="96">
        <v>0</v>
      </c>
      <c r="O635" s="97" t="str">
        <f t="shared" si="130"/>
        <v>June</v>
      </c>
      <c r="P635" s="96">
        <f t="shared" si="131"/>
        <v>0</v>
      </c>
      <c r="Q635" s="98">
        <f t="shared" si="132"/>
        <v>25.5</v>
      </c>
      <c r="R635" s="97" t="b">
        <f t="shared" si="133"/>
        <v>0</v>
      </c>
      <c r="S635" s="99" t="b">
        <f t="shared" si="134"/>
        <v>0</v>
      </c>
      <c r="T635" s="68">
        <v>39</v>
      </c>
      <c r="U635" s="100" t="str">
        <f t="shared" si="135"/>
        <v>May</v>
      </c>
      <c r="V635" s="68">
        <f t="shared" si="136"/>
        <v>39</v>
      </c>
      <c r="W635" s="101">
        <f t="shared" si="137"/>
        <v>-13.5</v>
      </c>
      <c r="X635" s="102" t="b">
        <f t="shared" si="138"/>
        <v>0</v>
      </c>
      <c r="Y635" s="103" t="str">
        <f t="shared" si="139"/>
        <v>GROWTH</v>
      </c>
      <c r="Z635" s="74">
        <v>0</v>
      </c>
      <c r="AA635" s="69"/>
      <c r="AB635" s="69" t="s">
        <v>133</v>
      </c>
      <c r="AC635" s="69" t="s">
        <v>134</v>
      </c>
      <c r="AD635" s="3"/>
      <c r="AE635" s="118">
        <f>IFERROR(INDEX(Last6M_AvgSales_Ref!$B$2:$B$12659,MATCH(D635,Last6M_AvgSales_Ref!$A$2:$A$12659,0)),"")</f>
        <v>34</v>
      </c>
    </row>
    <row r="636" spans="1:31" ht="14.25" customHeight="1">
      <c r="A636" s="69" t="s">
        <v>134</v>
      </c>
      <c r="B636" s="71" t="s">
        <v>67</v>
      </c>
      <c r="C636" s="71" t="s">
        <v>1830</v>
      </c>
      <c r="D636" s="71">
        <v>1000003385</v>
      </c>
      <c r="E636" s="71" t="s">
        <v>1831</v>
      </c>
      <c r="F636" s="73">
        <v>44983</v>
      </c>
      <c r="G636" s="66" t="str">
        <f t="shared" si="126"/>
        <v>-</v>
      </c>
      <c r="H636" s="66"/>
      <c r="I636" s="67">
        <v>0</v>
      </c>
      <c r="J636" s="67">
        <f t="shared" si="127"/>
        <v>0</v>
      </c>
      <c r="K636" s="68">
        <v>0</v>
      </c>
      <c r="L636" s="68">
        <f t="shared" si="128"/>
        <v>0</v>
      </c>
      <c r="M636" s="68" t="str">
        <f t="shared" si="129"/>
        <v>-</v>
      </c>
      <c r="N636" s="96">
        <v>0</v>
      </c>
      <c r="O636" s="97" t="str">
        <f t="shared" si="130"/>
        <v>June</v>
      </c>
      <c r="P636" s="96">
        <f t="shared" si="131"/>
        <v>0</v>
      </c>
      <c r="Q636" s="98">
        <f t="shared" si="132"/>
        <v>0</v>
      </c>
      <c r="R636" s="97" t="b">
        <f t="shared" si="133"/>
        <v>0</v>
      </c>
      <c r="S636" s="99" t="b">
        <f t="shared" si="134"/>
        <v>0</v>
      </c>
      <c r="T636" s="68">
        <v>169</v>
      </c>
      <c r="U636" s="100" t="str">
        <f t="shared" si="135"/>
        <v>May</v>
      </c>
      <c r="V636" s="68">
        <f t="shared" si="136"/>
        <v>169</v>
      </c>
      <c r="W636" s="101">
        <f t="shared" si="137"/>
        <v>-169</v>
      </c>
      <c r="X636" s="102" t="b">
        <f t="shared" si="138"/>
        <v>0</v>
      </c>
      <c r="Y636" s="103" t="str">
        <f t="shared" si="139"/>
        <v>GROWTH</v>
      </c>
      <c r="Z636" s="74">
        <v>0</v>
      </c>
      <c r="AA636" s="69"/>
      <c r="AB636" s="69" t="s">
        <v>133</v>
      </c>
      <c r="AC636" s="69" t="s">
        <v>134</v>
      </c>
      <c r="AD636" s="3"/>
      <c r="AE636" s="118">
        <f>IFERROR(INDEX(Last6M_AvgSales_Ref!$B$2:$B$12659,MATCH(D636,Last6M_AvgSales_Ref!$A$2:$A$12659,0)),"")</f>
        <v>107.75</v>
      </c>
    </row>
    <row r="637" spans="1:31" ht="14.25" customHeight="1">
      <c r="A637" s="69" t="s">
        <v>134</v>
      </c>
      <c r="B637" s="71" t="s">
        <v>67</v>
      </c>
      <c r="C637" s="71" t="s">
        <v>1832</v>
      </c>
      <c r="D637" s="71">
        <v>1000003429</v>
      </c>
      <c r="E637" s="71" t="s">
        <v>1833</v>
      </c>
      <c r="F637" s="73">
        <v>45001</v>
      </c>
      <c r="G637" s="66" t="str">
        <f t="shared" si="126"/>
        <v>Targeted Dealer</v>
      </c>
      <c r="H637" s="66"/>
      <c r="I637" s="67">
        <v>40</v>
      </c>
      <c r="J637" s="67">
        <f t="shared" si="127"/>
        <v>40</v>
      </c>
      <c r="K637" s="68">
        <v>13</v>
      </c>
      <c r="L637" s="68">
        <f t="shared" si="128"/>
        <v>27</v>
      </c>
      <c r="M637" s="68">
        <f t="shared" si="129"/>
        <v>32.5</v>
      </c>
      <c r="N637" s="96">
        <v>13</v>
      </c>
      <c r="O637" s="97" t="str">
        <f t="shared" si="130"/>
        <v>June</v>
      </c>
      <c r="P637" s="96">
        <f t="shared" si="131"/>
        <v>13</v>
      </c>
      <c r="Q637" s="98">
        <f t="shared" si="132"/>
        <v>0</v>
      </c>
      <c r="R637" s="97" t="b">
        <f t="shared" si="133"/>
        <v>0</v>
      </c>
      <c r="S637" s="99" t="str">
        <f t="shared" si="134"/>
        <v>GROWTH</v>
      </c>
      <c r="T637" s="68">
        <v>39</v>
      </c>
      <c r="U637" s="100" t="str">
        <f t="shared" si="135"/>
        <v>May</v>
      </c>
      <c r="V637" s="68">
        <f t="shared" si="136"/>
        <v>39</v>
      </c>
      <c r="W637" s="101">
        <f t="shared" si="137"/>
        <v>-26</v>
      </c>
      <c r="X637" s="102" t="b">
        <f t="shared" si="138"/>
        <v>0</v>
      </c>
      <c r="Y637" s="103" t="str">
        <f t="shared" si="139"/>
        <v>GROWTH</v>
      </c>
      <c r="Z637" s="74">
        <v>0</v>
      </c>
      <c r="AA637" s="69"/>
      <c r="AB637" s="69" t="s">
        <v>133</v>
      </c>
      <c r="AC637" s="69" t="s">
        <v>134</v>
      </c>
      <c r="AD637" s="3"/>
      <c r="AE637" s="118">
        <f>IFERROR(INDEX(Last6M_AvgSales_Ref!$B$2:$B$12659,MATCH(D637,Last6M_AvgSales_Ref!$A$2:$A$12659,0)),"")</f>
        <v>10.8333333333333</v>
      </c>
    </row>
    <row r="638" spans="1:31" ht="14.25" customHeight="1">
      <c r="A638" s="69" t="s">
        <v>134</v>
      </c>
      <c r="B638" s="71" t="s">
        <v>67</v>
      </c>
      <c r="C638" s="71" t="s">
        <v>1834</v>
      </c>
      <c r="D638" s="71">
        <v>1000003443</v>
      </c>
      <c r="E638" s="71" t="s">
        <v>1835</v>
      </c>
      <c r="F638" s="73">
        <v>45008</v>
      </c>
      <c r="G638" s="66" t="str">
        <f t="shared" si="126"/>
        <v>Targeted Dealer</v>
      </c>
      <c r="H638" s="66"/>
      <c r="I638" s="67">
        <v>130</v>
      </c>
      <c r="J638" s="67">
        <f t="shared" si="127"/>
        <v>130</v>
      </c>
      <c r="K638" s="68">
        <v>82.5</v>
      </c>
      <c r="L638" s="68">
        <f t="shared" si="128"/>
        <v>47.5</v>
      </c>
      <c r="M638" s="68">
        <f t="shared" si="129"/>
        <v>63.46153846153846</v>
      </c>
      <c r="N638" s="96">
        <v>101.5</v>
      </c>
      <c r="O638" s="97" t="str">
        <f t="shared" si="130"/>
        <v>June</v>
      </c>
      <c r="P638" s="96">
        <f t="shared" si="131"/>
        <v>101.5</v>
      </c>
      <c r="Q638" s="98">
        <f t="shared" si="132"/>
        <v>-19</v>
      </c>
      <c r="R638" s="97" t="b">
        <f t="shared" si="133"/>
        <v>0</v>
      </c>
      <c r="S638" s="99" t="str">
        <f t="shared" si="134"/>
        <v>GROWTH</v>
      </c>
      <c r="T638" s="68">
        <v>65</v>
      </c>
      <c r="U638" s="100" t="str">
        <f t="shared" si="135"/>
        <v>May</v>
      </c>
      <c r="V638" s="68">
        <f t="shared" si="136"/>
        <v>65</v>
      </c>
      <c r="W638" s="101">
        <f t="shared" si="137"/>
        <v>17.5</v>
      </c>
      <c r="X638" s="102" t="b">
        <f t="shared" si="138"/>
        <v>0</v>
      </c>
      <c r="Y638" s="103" t="str">
        <f t="shared" si="139"/>
        <v>GROWTH</v>
      </c>
      <c r="Z638" s="74">
        <v>0</v>
      </c>
      <c r="AA638" s="69"/>
      <c r="AB638" s="69" t="s">
        <v>133</v>
      </c>
      <c r="AC638" s="69" t="s">
        <v>134</v>
      </c>
      <c r="AD638" s="3"/>
      <c r="AE638" s="118">
        <f>IFERROR(INDEX(Last6M_AvgSales_Ref!$B$2:$B$12659,MATCH(D638,Last6M_AvgSales_Ref!$A$2:$A$12659,0)),"")</f>
        <v>111.416666666667</v>
      </c>
    </row>
    <row r="639" spans="1:31" ht="14.25" customHeight="1">
      <c r="A639" s="69" t="s">
        <v>134</v>
      </c>
      <c r="B639" s="71" t="s">
        <v>67</v>
      </c>
      <c r="C639" s="71" t="s">
        <v>1836</v>
      </c>
      <c r="D639" s="71">
        <v>1000003745</v>
      </c>
      <c r="E639" s="71" t="s">
        <v>1837</v>
      </c>
      <c r="F639" s="73">
        <v>45234</v>
      </c>
      <c r="G639" s="66" t="str">
        <f t="shared" si="126"/>
        <v>Targeted Dealer</v>
      </c>
      <c r="H639" s="66"/>
      <c r="I639" s="67">
        <v>340</v>
      </c>
      <c r="J639" s="67">
        <f t="shared" si="127"/>
        <v>340</v>
      </c>
      <c r="K639" s="68">
        <v>169</v>
      </c>
      <c r="L639" s="68">
        <f t="shared" si="128"/>
        <v>171</v>
      </c>
      <c r="M639" s="68">
        <f t="shared" si="129"/>
        <v>49.705882352941181</v>
      </c>
      <c r="N639" s="96">
        <v>117</v>
      </c>
      <c r="O639" s="97" t="str">
        <f t="shared" si="130"/>
        <v>June</v>
      </c>
      <c r="P639" s="96">
        <f t="shared" si="131"/>
        <v>117</v>
      </c>
      <c r="Q639" s="98">
        <f t="shared" si="132"/>
        <v>52</v>
      </c>
      <c r="R639" s="97" t="b">
        <f t="shared" si="133"/>
        <v>0</v>
      </c>
      <c r="S639" s="99" t="str">
        <f t="shared" si="134"/>
        <v>GROWTH</v>
      </c>
      <c r="T639" s="68">
        <v>168</v>
      </c>
      <c r="U639" s="100" t="str">
        <f t="shared" si="135"/>
        <v>May</v>
      </c>
      <c r="V639" s="68">
        <f t="shared" si="136"/>
        <v>168</v>
      </c>
      <c r="W639" s="101">
        <f t="shared" si="137"/>
        <v>1</v>
      </c>
      <c r="X639" s="102" t="b">
        <f t="shared" si="138"/>
        <v>0</v>
      </c>
      <c r="Y639" s="103" t="str">
        <f t="shared" si="139"/>
        <v>GROWTH</v>
      </c>
      <c r="Z639" s="74">
        <v>0</v>
      </c>
      <c r="AA639" s="69"/>
      <c r="AB639" s="69" t="s">
        <v>133</v>
      </c>
      <c r="AC639" s="69" t="s">
        <v>134</v>
      </c>
      <c r="AD639" s="3"/>
      <c r="AE639" s="118">
        <f>IFERROR(INDEX(Last6M_AvgSales_Ref!$B$2:$B$12659,MATCH(D639,Last6M_AvgSales_Ref!$A$2:$A$12659,0)),"")</f>
        <v>177.416666666667</v>
      </c>
    </row>
    <row r="640" spans="1:31" ht="14.25" customHeight="1">
      <c r="A640" s="74" t="s">
        <v>134</v>
      </c>
      <c r="B640" s="78" t="s">
        <v>67</v>
      </c>
      <c r="C640" s="78" t="s">
        <v>1838</v>
      </c>
      <c r="D640" s="78">
        <v>1000003842</v>
      </c>
      <c r="E640" s="78" t="s">
        <v>1839</v>
      </c>
      <c r="F640" s="104">
        <v>45322</v>
      </c>
      <c r="G640" s="66" t="str">
        <f t="shared" si="126"/>
        <v>Targeted Dealer</v>
      </c>
      <c r="H640" s="66"/>
      <c r="I640" s="67">
        <v>300</v>
      </c>
      <c r="J640" s="67">
        <f t="shared" si="127"/>
        <v>300</v>
      </c>
      <c r="K640" s="68">
        <v>203</v>
      </c>
      <c r="L640" s="68">
        <f t="shared" si="128"/>
        <v>97</v>
      </c>
      <c r="M640" s="68">
        <f t="shared" si="129"/>
        <v>67.666666666666671</v>
      </c>
      <c r="N640" s="96">
        <v>149</v>
      </c>
      <c r="O640" s="97" t="str">
        <f t="shared" si="130"/>
        <v>June</v>
      </c>
      <c r="P640" s="96">
        <f t="shared" si="131"/>
        <v>149</v>
      </c>
      <c r="Q640" s="98">
        <f t="shared" si="132"/>
        <v>54</v>
      </c>
      <c r="R640" s="97" t="b">
        <f t="shared" si="133"/>
        <v>0</v>
      </c>
      <c r="S640" s="99" t="str">
        <f t="shared" si="134"/>
        <v>GROWTH</v>
      </c>
      <c r="T640" s="68">
        <v>186</v>
      </c>
      <c r="U640" s="100" t="str">
        <f t="shared" si="135"/>
        <v>May</v>
      </c>
      <c r="V640" s="68">
        <f t="shared" si="136"/>
        <v>186</v>
      </c>
      <c r="W640" s="101">
        <f t="shared" si="137"/>
        <v>17</v>
      </c>
      <c r="X640" s="102" t="b">
        <f t="shared" si="138"/>
        <v>0</v>
      </c>
      <c r="Y640" s="103" t="str">
        <f t="shared" si="139"/>
        <v>GROWTH</v>
      </c>
      <c r="Z640" s="74">
        <v>0</v>
      </c>
      <c r="AA640" s="69"/>
      <c r="AB640" s="69" t="s">
        <v>133</v>
      </c>
      <c r="AC640" s="74" t="s">
        <v>134</v>
      </c>
      <c r="AD640" s="3"/>
      <c r="AE640" s="118">
        <f>IFERROR(INDEX(Last6M_AvgSales_Ref!$B$2:$B$12659,MATCH(D640,Last6M_AvgSales_Ref!$A$2:$A$12659,0)),"")</f>
        <v>186.816666666667</v>
      </c>
    </row>
    <row r="641" spans="1:31" ht="14.25" customHeight="1">
      <c r="A641" s="74" t="s">
        <v>134</v>
      </c>
      <c r="B641" s="78" t="s">
        <v>67</v>
      </c>
      <c r="C641" s="78" t="s">
        <v>1840</v>
      </c>
      <c r="D641" s="78">
        <v>1000003843</v>
      </c>
      <c r="E641" s="78" t="s">
        <v>1841</v>
      </c>
      <c r="F641" s="104">
        <v>45322</v>
      </c>
      <c r="G641" s="66" t="str">
        <f t="shared" si="126"/>
        <v>Targeted Dealer</v>
      </c>
      <c r="H641" s="66"/>
      <c r="I641" s="67">
        <v>800</v>
      </c>
      <c r="J641" s="67">
        <f t="shared" si="127"/>
        <v>800</v>
      </c>
      <c r="K641" s="68">
        <v>813</v>
      </c>
      <c r="L641" s="68">
        <f t="shared" si="128"/>
        <v>-13</v>
      </c>
      <c r="M641" s="68">
        <f t="shared" si="129"/>
        <v>101.625</v>
      </c>
      <c r="N641" s="96">
        <v>494</v>
      </c>
      <c r="O641" s="97" t="str">
        <f t="shared" si="130"/>
        <v>June</v>
      </c>
      <c r="P641" s="96">
        <f t="shared" si="131"/>
        <v>494</v>
      </c>
      <c r="Q641" s="98">
        <f t="shared" si="132"/>
        <v>319</v>
      </c>
      <c r="R641" s="97" t="b">
        <f t="shared" si="133"/>
        <v>0</v>
      </c>
      <c r="S641" s="99" t="str">
        <f t="shared" si="134"/>
        <v>GROWTH</v>
      </c>
      <c r="T641" s="68">
        <v>397</v>
      </c>
      <c r="U641" s="100" t="str">
        <f t="shared" si="135"/>
        <v>May</v>
      </c>
      <c r="V641" s="68">
        <f t="shared" si="136"/>
        <v>397</v>
      </c>
      <c r="W641" s="101">
        <f t="shared" si="137"/>
        <v>416</v>
      </c>
      <c r="X641" s="102" t="b">
        <f t="shared" si="138"/>
        <v>0</v>
      </c>
      <c r="Y641" s="103" t="str">
        <f t="shared" si="139"/>
        <v>GROWTH</v>
      </c>
      <c r="Z641" s="74">
        <v>0</v>
      </c>
      <c r="AA641" s="69"/>
      <c r="AB641" s="69" t="s">
        <v>133</v>
      </c>
      <c r="AC641" s="74" t="s">
        <v>134</v>
      </c>
      <c r="AD641" s="3"/>
      <c r="AE641" s="118">
        <f>IFERROR(INDEX(Last6M_AvgSales_Ref!$B$2:$B$12659,MATCH(D641,Last6M_AvgSales_Ref!$A$2:$A$12659,0)),"")</f>
        <v>537.97500000000002</v>
      </c>
    </row>
    <row r="642" spans="1:31" ht="14.25" customHeight="1">
      <c r="A642" s="74" t="s">
        <v>134</v>
      </c>
      <c r="B642" s="78" t="s">
        <v>67</v>
      </c>
      <c r="C642" s="78" t="s">
        <v>1842</v>
      </c>
      <c r="D642" s="78">
        <v>1000003896</v>
      </c>
      <c r="E642" s="78" t="s">
        <v>1843</v>
      </c>
      <c r="F642" s="73">
        <v>45379</v>
      </c>
      <c r="G642" s="66" t="str">
        <f t="shared" si="126"/>
        <v>Targeted Dealer</v>
      </c>
      <c r="H642" s="66"/>
      <c r="I642" s="67">
        <v>90</v>
      </c>
      <c r="J642" s="67">
        <f t="shared" si="127"/>
        <v>90</v>
      </c>
      <c r="K642" s="68">
        <v>45</v>
      </c>
      <c r="L642" s="68">
        <f t="shared" si="128"/>
        <v>45</v>
      </c>
      <c r="M642" s="68">
        <f t="shared" si="129"/>
        <v>50</v>
      </c>
      <c r="N642" s="96">
        <v>50</v>
      </c>
      <c r="O642" s="97" t="str">
        <f t="shared" si="130"/>
        <v>June</v>
      </c>
      <c r="P642" s="96">
        <f t="shared" si="131"/>
        <v>50</v>
      </c>
      <c r="Q642" s="98">
        <f t="shared" si="132"/>
        <v>-5</v>
      </c>
      <c r="R642" s="97" t="b">
        <f t="shared" si="133"/>
        <v>0</v>
      </c>
      <c r="S642" s="99" t="str">
        <f t="shared" si="134"/>
        <v>GROWTH</v>
      </c>
      <c r="T642" s="68">
        <v>0</v>
      </c>
      <c r="U642" s="100" t="str">
        <f t="shared" si="135"/>
        <v>May</v>
      </c>
      <c r="V642" s="68">
        <f t="shared" si="136"/>
        <v>0</v>
      </c>
      <c r="W642" s="101">
        <f t="shared" si="137"/>
        <v>45</v>
      </c>
      <c r="X642" s="102" t="b">
        <f t="shared" si="138"/>
        <v>0</v>
      </c>
      <c r="Y642" s="103" t="b">
        <f t="shared" si="139"/>
        <v>0</v>
      </c>
      <c r="Z642" s="74">
        <v>0</v>
      </c>
      <c r="AA642" s="69"/>
      <c r="AB642" s="69" t="s">
        <v>133</v>
      </c>
      <c r="AC642" s="74" t="s">
        <v>134</v>
      </c>
      <c r="AD642" s="3"/>
      <c r="AE642" s="118">
        <f>IFERROR(INDEX(Last6M_AvgSales_Ref!$B$2:$B$12659,MATCH(D642,Last6M_AvgSales_Ref!$A$2:$A$12659,0)),"")</f>
        <v>53.25</v>
      </c>
    </row>
    <row r="643" spans="1:31" ht="14.25" customHeight="1">
      <c r="A643" s="74" t="s">
        <v>134</v>
      </c>
      <c r="B643" s="78" t="s">
        <v>67</v>
      </c>
      <c r="C643" s="78" t="s">
        <v>1844</v>
      </c>
      <c r="D643" s="78">
        <v>1000004047</v>
      </c>
      <c r="E643" s="78" t="s">
        <v>1845</v>
      </c>
      <c r="F643" s="73">
        <v>45493</v>
      </c>
      <c r="G643" s="66" t="str">
        <f t="shared" ref="G643:G706" si="140">IF(I643&gt;0,"Targeted Dealer","-")</f>
        <v>Targeted Dealer</v>
      </c>
      <c r="H643" s="66"/>
      <c r="I643" s="67">
        <v>78</v>
      </c>
      <c r="J643" s="67">
        <f t="shared" ref="J643:J706" si="141">I643/$J$1*($J$1-$E$1)</f>
        <v>78</v>
      </c>
      <c r="K643" s="68">
        <v>38.5</v>
      </c>
      <c r="L643" s="68">
        <f t="shared" ref="L643:L706" si="142">I643-K643</f>
        <v>39.5</v>
      </c>
      <c r="M643" s="68">
        <f t="shared" ref="M643:M706" si="143">IFERROR((K643/J643%),"-")</f>
        <v>49.358974358974358</v>
      </c>
      <c r="N643" s="96">
        <v>13</v>
      </c>
      <c r="O643" s="97" t="str">
        <f t="shared" ref="O643:O706" si="144">IF(F643&lt;=$P$2,"June","")</f>
        <v>June</v>
      </c>
      <c r="P643" s="96">
        <f t="shared" ref="P643:P706" si="145">N643</f>
        <v>13</v>
      </c>
      <c r="Q643" s="98">
        <f t="shared" ref="Q643:Q706" si="146">K643-P643</f>
        <v>25.5</v>
      </c>
      <c r="R643" s="97" t="b">
        <f t="shared" ref="R643:R706" si="147">IFERROR(IF(O643="May",(K643/P643-1))," ")</f>
        <v>0</v>
      </c>
      <c r="S643" s="99" t="str">
        <f t="shared" ref="S643:S706" si="148">IF(N643&gt;0,IF(O643="","-",IF(R643&lt;0%,"DEGROWTH","GROWTH")))</f>
        <v>GROWTH</v>
      </c>
      <c r="T643" s="68">
        <v>38.5</v>
      </c>
      <c r="U643" s="100" t="str">
        <f t="shared" ref="U643:U706" si="149">IF(F643&lt;=$V$2,"May","")</f>
        <v>May</v>
      </c>
      <c r="V643" s="68">
        <f t="shared" ref="V643:V706" si="150">T643</f>
        <v>38.5</v>
      </c>
      <c r="W643" s="101">
        <f t="shared" ref="W643:W706" si="151">K643-V643</f>
        <v>0</v>
      </c>
      <c r="X643" s="102" t="b">
        <f t="shared" ref="X643:X706" si="152">IFERROR(IF(U643="June",(K643/V643-1)),0)</f>
        <v>0</v>
      </c>
      <c r="Y643" s="103" t="str">
        <f t="shared" ref="Y643:Y706" si="153">IF(T643&gt;0,IF(U643="","-",IF(X643&lt;0%,"DEGROWTH","GROWTH")))</f>
        <v>GROWTH</v>
      </c>
      <c r="Z643" s="74">
        <v>0</v>
      </c>
      <c r="AA643" s="69"/>
      <c r="AB643" s="69" t="s">
        <v>133</v>
      </c>
      <c r="AC643" s="74" t="s">
        <v>134</v>
      </c>
      <c r="AD643" s="3"/>
      <c r="AE643" s="118">
        <f>IFERROR(INDEX(Last6M_AvgSales_Ref!$B$2:$B$12659,MATCH(D643,Last6M_AvgSales_Ref!$A$2:$A$12659,0)),"")</f>
        <v>29.25</v>
      </c>
    </row>
    <row r="644" spans="1:31" ht="14.25" customHeight="1">
      <c r="A644" s="69" t="s">
        <v>134</v>
      </c>
      <c r="B644" s="71" t="s">
        <v>74</v>
      </c>
      <c r="C644" s="71" t="s">
        <v>1846</v>
      </c>
      <c r="D644" s="71">
        <v>1000000043</v>
      </c>
      <c r="E644" s="72" t="s">
        <v>1847</v>
      </c>
      <c r="F644" s="73">
        <v>38383</v>
      </c>
      <c r="G644" s="66" t="str">
        <f t="shared" si="140"/>
        <v>Targeted Dealer</v>
      </c>
      <c r="H644" s="66"/>
      <c r="I644" s="67">
        <v>300</v>
      </c>
      <c r="J644" s="67">
        <f t="shared" si="141"/>
        <v>300</v>
      </c>
      <c r="K644" s="68">
        <v>150</v>
      </c>
      <c r="L644" s="68">
        <f t="shared" si="142"/>
        <v>150</v>
      </c>
      <c r="M644" s="68">
        <f t="shared" si="143"/>
        <v>50</v>
      </c>
      <c r="N644" s="96">
        <v>121</v>
      </c>
      <c r="O644" s="97" t="str">
        <f t="shared" si="144"/>
        <v>June</v>
      </c>
      <c r="P644" s="96">
        <f t="shared" si="145"/>
        <v>121</v>
      </c>
      <c r="Q644" s="98">
        <f t="shared" si="146"/>
        <v>29</v>
      </c>
      <c r="R644" s="97" t="b">
        <f t="shared" si="147"/>
        <v>0</v>
      </c>
      <c r="S644" s="99" t="str">
        <f t="shared" si="148"/>
        <v>GROWTH</v>
      </c>
      <c r="T644" s="68">
        <v>125</v>
      </c>
      <c r="U644" s="100" t="str">
        <f t="shared" si="149"/>
        <v>May</v>
      </c>
      <c r="V644" s="68">
        <f t="shared" si="150"/>
        <v>125</v>
      </c>
      <c r="W644" s="101">
        <f t="shared" si="151"/>
        <v>25</v>
      </c>
      <c r="X644" s="102" t="b">
        <f t="shared" si="152"/>
        <v>0</v>
      </c>
      <c r="Y644" s="103" t="str">
        <f t="shared" si="153"/>
        <v>GROWTH</v>
      </c>
      <c r="Z644" s="74">
        <v>0</v>
      </c>
      <c r="AA644" s="69"/>
      <c r="AB644" s="69" t="s">
        <v>133</v>
      </c>
      <c r="AC644" s="69" t="s">
        <v>134</v>
      </c>
      <c r="AD644" s="3"/>
      <c r="AE644" s="118">
        <f>IFERROR(INDEX(Last6M_AvgSales_Ref!$B$2:$B$12659,MATCH(D644,Last6M_AvgSales_Ref!$A$2:$A$12659,0)),"")</f>
        <v>127.5</v>
      </c>
    </row>
    <row r="645" spans="1:31" ht="14.25" customHeight="1">
      <c r="A645" s="69" t="s">
        <v>134</v>
      </c>
      <c r="B645" s="71" t="s">
        <v>74</v>
      </c>
      <c r="C645" s="71" t="s">
        <v>1848</v>
      </c>
      <c r="D645" s="71">
        <v>1000000036</v>
      </c>
      <c r="E645" s="72" t="s">
        <v>1849</v>
      </c>
      <c r="F645" s="73">
        <v>39077</v>
      </c>
      <c r="G645" s="66" t="str">
        <f t="shared" si="140"/>
        <v>-</v>
      </c>
      <c r="H645" s="66"/>
      <c r="I645" s="67">
        <v>0</v>
      </c>
      <c r="J645" s="67">
        <f t="shared" si="141"/>
        <v>0</v>
      </c>
      <c r="K645" s="68">
        <v>0</v>
      </c>
      <c r="L645" s="68">
        <f t="shared" si="142"/>
        <v>0</v>
      </c>
      <c r="M645" s="68" t="str">
        <f t="shared" si="143"/>
        <v>-</v>
      </c>
      <c r="N645" s="96">
        <v>0</v>
      </c>
      <c r="O645" s="97" t="str">
        <f t="shared" si="144"/>
        <v>June</v>
      </c>
      <c r="P645" s="96">
        <f t="shared" si="145"/>
        <v>0</v>
      </c>
      <c r="Q645" s="98">
        <f t="shared" si="146"/>
        <v>0</v>
      </c>
      <c r="R645" s="97" t="b">
        <f t="shared" si="147"/>
        <v>0</v>
      </c>
      <c r="S645" s="99" t="b">
        <f t="shared" si="148"/>
        <v>0</v>
      </c>
      <c r="T645" s="68">
        <v>240</v>
      </c>
      <c r="U645" s="100" t="str">
        <f t="shared" si="149"/>
        <v>May</v>
      </c>
      <c r="V645" s="68">
        <f t="shared" si="150"/>
        <v>240</v>
      </c>
      <c r="W645" s="101">
        <f t="shared" si="151"/>
        <v>-240</v>
      </c>
      <c r="X645" s="102" t="b">
        <f t="shared" si="152"/>
        <v>0</v>
      </c>
      <c r="Y645" s="103" t="str">
        <f t="shared" si="153"/>
        <v>GROWTH</v>
      </c>
      <c r="Z645" s="74">
        <v>0</v>
      </c>
      <c r="AA645" s="69"/>
      <c r="AB645" s="69" t="s">
        <v>133</v>
      </c>
      <c r="AC645" s="69" t="s">
        <v>134</v>
      </c>
      <c r="AD645" s="3"/>
      <c r="AE645" s="118">
        <f>IFERROR(INDEX(Last6M_AvgSales_Ref!$B$2:$B$12659,MATCH(D645,Last6M_AvgSales_Ref!$A$2:$A$12659,0)),"")</f>
        <v>358.33333333333297</v>
      </c>
    </row>
    <row r="646" spans="1:31" ht="14.25" customHeight="1">
      <c r="A646" s="69" t="s">
        <v>134</v>
      </c>
      <c r="B646" s="71" t="s">
        <v>74</v>
      </c>
      <c r="C646" s="71" t="s">
        <v>1850</v>
      </c>
      <c r="D646" s="71">
        <v>1000000040</v>
      </c>
      <c r="E646" s="72" t="s">
        <v>1851</v>
      </c>
      <c r="F646" s="73">
        <v>40505</v>
      </c>
      <c r="G646" s="66" t="str">
        <f t="shared" si="140"/>
        <v>Targeted Dealer</v>
      </c>
      <c r="H646" s="66"/>
      <c r="I646" s="67">
        <v>860</v>
      </c>
      <c r="J646" s="67">
        <f t="shared" si="141"/>
        <v>860</v>
      </c>
      <c r="K646" s="68">
        <v>273</v>
      </c>
      <c r="L646" s="68">
        <f t="shared" si="142"/>
        <v>587</v>
      </c>
      <c r="M646" s="68">
        <f t="shared" si="143"/>
        <v>31.744186046511629</v>
      </c>
      <c r="N646" s="96">
        <v>284.5</v>
      </c>
      <c r="O646" s="97" t="str">
        <f t="shared" si="144"/>
        <v>June</v>
      </c>
      <c r="P646" s="96">
        <f t="shared" si="145"/>
        <v>284.5</v>
      </c>
      <c r="Q646" s="98">
        <f t="shared" si="146"/>
        <v>-11.5</v>
      </c>
      <c r="R646" s="97" t="b">
        <f t="shared" si="147"/>
        <v>0</v>
      </c>
      <c r="S646" s="99" t="str">
        <f t="shared" si="148"/>
        <v>GROWTH</v>
      </c>
      <c r="T646" s="68">
        <v>392</v>
      </c>
      <c r="U646" s="100" t="str">
        <f t="shared" si="149"/>
        <v>May</v>
      </c>
      <c r="V646" s="68">
        <f t="shared" si="150"/>
        <v>392</v>
      </c>
      <c r="W646" s="101">
        <f t="shared" si="151"/>
        <v>-119</v>
      </c>
      <c r="X646" s="102" t="b">
        <f t="shared" si="152"/>
        <v>0</v>
      </c>
      <c r="Y646" s="103" t="str">
        <f t="shared" si="153"/>
        <v>GROWTH</v>
      </c>
      <c r="Z646" s="74">
        <v>0</v>
      </c>
      <c r="AA646" s="69"/>
      <c r="AB646" s="69" t="s">
        <v>133</v>
      </c>
      <c r="AC646" s="69" t="s">
        <v>134</v>
      </c>
      <c r="AD646" s="3"/>
      <c r="AE646" s="118">
        <f>IFERROR(INDEX(Last6M_AvgSales_Ref!$B$2:$B$12659,MATCH(D646,Last6M_AvgSales_Ref!$A$2:$A$12659,0)),"")</f>
        <v>448.61666666666702</v>
      </c>
    </row>
    <row r="647" spans="1:31" ht="14.25" customHeight="1">
      <c r="A647" s="69" t="s">
        <v>134</v>
      </c>
      <c r="B647" s="71" t="s">
        <v>74</v>
      </c>
      <c r="C647" s="71" t="s">
        <v>1852</v>
      </c>
      <c r="D647" s="71">
        <v>1000000059</v>
      </c>
      <c r="E647" s="72" t="s">
        <v>1853</v>
      </c>
      <c r="F647" s="73">
        <v>41037</v>
      </c>
      <c r="G647" s="66" t="str">
        <f t="shared" si="140"/>
        <v>-</v>
      </c>
      <c r="H647" s="66"/>
      <c r="I647" s="67">
        <v>0</v>
      </c>
      <c r="J647" s="67">
        <f t="shared" si="141"/>
        <v>0</v>
      </c>
      <c r="K647" s="68">
        <v>0</v>
      </c>
      <c r="L647" s="68">
        <f t="shared" si="142"/>
        <v>0</v>
      </c>
      <c r="M647" s="68" t="str">
        <f t="shared" si="143"/>
        <v>-</v>
      </c>
      <c r="N647" s="96">
        <v>0</v>
      </c>
      <c r="O647" s="97" t="str">
        <f t="shared" si="144"/>
        <v>June</v>
      </c>
      <c r="P647" s="96">
        <f t="shared" si="145"/>
        <v>0</v>
      </c>
      <c r="Q647" s="98">
        <f t="shared" si="146"/>
        <v>0</v>
      </c>
      <c r="R647" s="97" t="b">
        <f t="shared" si="147"/>
        <v>0</v>
      </c>
      <c r="S647" s="99" t="b">
        <f t="shared" si="148"/>
        <v>0</v>
      </c>
      <c r="T647" s="68">
        <v>5</v>
      </c>
      <c r="U647" s="100" t="str">
        <f t="shared" si="149"/>
        <v>May</v>
      </c>
      <c r="V647" s="68">
        <f t="shared" si="150"/>
        <v>5</v>
      </c>
      <c r="W647" s="101">
        <f t="shared" si="151"/>
        <v>-5</v>
      </c>
      <c r="X647" s="102" t="b">
        <f t="shared" si="152"/>
        <v>0</v>
      </c>
      <c r="Y647" s="103" t="str">
        <f t="shared" si="153"/>
        <v>GROWTH</v>
      </c>
      <c r="Z647" s="74">
        <v>0</v>
      </c>
      <c r="AA647" s="69"/>
      <c r="AB647" s="69" t="s">
        <v>133</v>
      </c>
      <c r="AC647" s="69" t="s">
        <v>134</v>
      </c>
      <c r="AD647" s="3"/>
      <c r="AE647" s="118">
        <f>IFERROR(INDEX(Last6M_AvgSales_Ref!$B$2:$B$12659,MATCH(D647,Last6M_AvgSales_Ref!$A$2:$A$12659,0)),"")</f>
        <v>1.6666666666666701</v>
      </c>
    </row>
    <row r="648" spans="1:31" ht="14.25" customHeight="1">
      <c r="A648" s="69" t="s">
        <v>134</v>
      </c>
      <c r="B648" s="71" t="s">
        <v>74</v>
      </c>
      <c r="C648" s="71" t="s">
        <v>1854</v>
      </c>
      <c r="D648" s="71">
        <v>1000000013</v>
      </c>
      <c r="E648" s="72" t="s">
        <v>1855</v>
      </c>
      <c r="F648" s="73">
        <v>41038</v>
      </c>
      <c r="G648" s="66" t="str">
        <f t="shared" si="140"/>
        <v>Targeted Dealer</v>
      </c>
      <c r="H648" s="66"/>
      <c r="I648" s="67">
        <v>240</v>
      </c>
      <c r="J648" s="67">
        <f t="shared" si="141"/>
        <v>240</v>
      </c>
      <c r="K648" s="68">
        <v>140</v>
      </c>
      <c r="L648" s="68">
        <f t="shared" si="142"/>
        <v>100</v>
      </c>
      <c r="M648" s="68">
        <f t="shared" si="143"/>
        <v>58.333333333333336</v>
      </c>
      <c r="N648" s="96">
        <v>107.5</v>
      </c>
      <c r="O648" s="97" t="str">
        <f t="shared" si="144"/>
        <v>June</v>
      </c>
      <c r="P648" s="96">
        <f t="shared" si="145"/>
        <v>107.5</v>
      </c>
      <c r="Q648" s="98">
        <f t="shared" si="146"/>
        <v>32.5</v>
      </c>
      <c r="R648" s="97" t="b">
        <f t="shared" si="147"/>
        <v>0</v>
      </c>
      <c r="S648" s="99" t="str">
        <f t="shared" si="148"/>
        <v>GROWTH</v>
      </c>
      <c r="T648" s="68">
        <v>50</v>
      </c>
      <c r="U648" s="100" t="str">
        <f t="shared" si="149"/>
        <v>May</v>
      </c>
      <c r="V648" s="68">
        <f t="shared" si="150"/>
        <v>50</v>
      </c>
      <c r="W648" s="101">
        <f t="shared" si="151"/>
        <v>90</v>
      </c>
      <c r="X648" s="102" t="b">
        <f t="shared" si="152"/>
        <v>0</v>
      </c>
      <c r="Y648" s="103" t="str">
        <f t="shared" si="153"/>
        <v>GROWTH</v>
      </c>
      <c r="Z648" s="74">
        <v>0</v>
      </c>
      <c r="AA648" s="69"/>
      <c r="AB648" s="69" t="s">
        <v>133</v>
      </c>
      <c r="AC648" s="69" t="s">
        <v>134</v>
      </c>
      <c r="AD648" s="3"/>
      <c r="AE648" s="118">
        <f>IFERROR(INDEX(Last6M_AvgSales_Ref!$B$2:$B$12659,MATCH(D648,Last6M_AvgSales_Ref!$A$2:$A$12659,0)),"")</f>
        <v>108.625</v>
      </c>
    </row>
    <row r="649" spans="1:31" ht="14.25" customHeight="1">
      <c r="A649" s="69" t="s">
        <v>134</v>
      </c>
      <c r="B649" s="71" t="s">
        <v>74</v>
      </c>
      <c r="C649" s="71" t="s">
        <v>1856</v>
      </c>
      <c r="D649" s="71">
        <v>1000000825</v>
      </c>
      <c r="E649" s="72" t="s">
        <v>1857</v>
      </c>
      <c r="F649" s="73">
        <v>41297</v>
      </c>
      <c r="G649" s="66" t="str">
        <f t="shared" si="140"/>
        <v>Targeted Dealer</v>
      </c>
      <c r="H649" s="66"/>
      <c r="I649" s="67">
        <v>160</v>
      </c>
      <c r="J649" s="67">
        <f t="shared" si="141"/>
        <v>160</v>
      </c>
      <c r="K649" s="68">
        <v>104</v>
      </c>
      <c r="L649" s="68">
        <f t="shared" si="142"/>
        <v>56</v>
      </c>
      <c r="M649" s="68">
        <f t="shared" si="143"/>
        <v>65</v>
      </c>
      <c r="N649" s="96">
        <v>80</v>
      </c>
      <c r="O649" s="97" t="str">
        <f t="shared" si="144"/>
        <v>June</v>
      </c>
      <c r="P649" s="96">
        <f t="shared" si="145"/>
        <v>80</v>
      </c>
      <c r="Q649" s="98">
        <f t="shared" si="146"/>
        <v>24</v>
      </c>
      <c r="R649" s="97" t="b">
        <f t="shared" si="147"/>
        <v>0</v>
      </c>
      <c r="S649" s="99" t="str">
        <f t="shared" si="148"/>
        <v>GROWTH</v>
      </c>
      <c r="T649" s="68">
        <v>45</v>
      </c>
      <c r="U649" s="100" t="str">
        <f t="shared" si="149"/>
        <v>May</v>
      </c>
      <c r="V649" s="68">
        <f t="shared" si="150"/>
        <v>45</v>
      </c>
      <c r="W649" s="101">
        <f t="shared" si="151"/>
        <v>59</v>
      </c>
      <c r="X649" s="102" t="b">
        <f t="shared" si="152"/>
        <v>0</v>
      </c>
      <c r="Y649" s="103" t="str">
        <f t="shared" si="153"/>
        <v>GROWTH</v>
      </c>
      <c r="Z649" s="74">
        <v>0</v>
      </c>
      <c r="AA649" s="69"/>
      <c r="AB649" s="69" t="s">
        <v>133</v>
      </c>
      <c r="AC649" s="69" t="s">
        <v>134</v>
      </c>
      <c r="AD649" s="3"/>
      <c r="AE649" s="118">
        <f>IFERROR(INDEX(Last6M_AvgSales_Ref!$B$2:$B$12659,MATCH(D649,Last6M_AvgSales_Ref!$A$2:$A$12659,0)),"")</f>
        <v>93.5833333333333</v>
      </c>
    </row>
    <row r="650" spans="1:31" ht="14.25" customHeight="1">
      <c r="A650" s="69" t="s">
        <v>134</v>
      </c>
      <c r="B650" s="71" t="s">
        <v>74</v>
      </c>
      <c r="C650" s="71" t="s">
        <v>1858</v>
      </c>
      <c r="D650" s="71">
        <v>1000000021</v>
      </c>
      <c r="E650" s="72" t="s">
        <v>1859</v>
      </c>
      <c r="F650" s="73">
        <v>41398</v>
      </c>
      <c r="G650" s="66" t="str">
        <f t="shared" si="140"/>
        <v>Targeted Dealer</v>
      </c>
      <c r="H650" s="66"/>
      <c r="I650" s="67">
        <v>80</v>
      </c>
      <c r="J650" s="67">
        <f t="shared" si="141"/>
        <v>80</v>
      </c>
      <c r="K650" s="68">
        <v>50</v>
      </c>
      <c r="L650" s="68">
        <f t="shared" si="142"/>
        <v>30</v>
      </c>
      <c r="M650" s="68">
        <f t="shared" si="143"/>
        <v>62.5</v>
      </c>
      <c r="N650" s="96">
        <v>17.5</v>
      </c>
      <c r="O650" s="97" t="str">
        <f t="shared" si="144"/>
        <v>June</v>
      </c>
      <c r="P650" s="96">
        <f t="shared" si="145"/>
        <v>17.5</v>
      </c>
      <c r="Q650" s="98">
        <f t="shared" si="146"/>
        <v>32.5</v>
      </c>
      <c r="R650" s="97" t="b">
        <f t="shared" si="147"/>
        <v>0</v>
      </c>
      <c r="S650" s="99" t="str">
        <f t="shared" si="148"/>
        <v>GROWTH</v>
      </c>
      <c r="T650" s="68">
        <v>15</v>
      </c>
      <c r="U650" s="100" t="str">
        <f t="shared" si="149"/>
        <v>May</v>
      </c>
      <c r="V650" s="68">
        <f t="shared" si="150"/>
        <v>15</v>
      </c>
      <c r="W650" s="101">
        <f t="shared" si="151"/>
        <v>35</v>
      </c>
      <c r="X650" s="102" t="b">
        <f t="shared" si="152"/>
        <v>0</v>
      </c>
      <c r="Y650" s="103" t="str">
        <f t="shared" si="153"/>
        <v>GROWTH</v>
      </c>
      <c r="Z650" s="74">
        <v>0</v>
      </c>
      <c r="AA650" s="69"/>
      <c r="AB650" s="69" t="s">
        <v>133</v>
      </c>
      <c r="AC650" s="69" t="s">
        <v>134</v>
      </c>
      <c r="AD650" s="3"/>
      <c r="AE650" s="118">
        <f>IFERROR(INDEX(Last6M_AvgSales_Ref!$B$2:$B$12659,MATCH(D650,Last6M_AvgSales_Ref!$A$2:$A$12659,0)),"")</f>
        <v>31.6666666666667</v>
      </c>
    </row>
    <row r="651" spans="1:31" ht="14.25" customHeight="1">
      <c r="A651" s="69" t="s">
        <v>134</v>
      </c>
      <c r="B651" s="71" t="s">
        <v>74</v>
      </c>
      <c r="C651" s="71" t="s">
        <v>1860</v>
      </c>
      <c r="D651" s="71">
        <v>1000000022</v>
      </c>
      <c r="E651" s="72" t="s">
        <v>1861</v>
      </c>
      <c r="F651" s="73">
        <v>41398</v>
      </c>
      <c r="G651" s="66" t="str">
        <f t="shared" si="140"/>
        <v>Targeted Dealer</v>
      </c>
      <c r="H651" s="66"/>
      <c r="I651" s="67">
        <v>3800</v>
      </c>
      <c r="J651" s="67">
        <f t="shared" si="141"/>
        <v>3800</v>
      </c>
      <c r="K651" s="68">
        <v>2005.85</v>
      </c>
      <c r="L651" s="68">
        <f t="shared" si="142"/>
        <v>1794.15</v>
      </c>
      <c r="M651" s="68">
        <f t="shared" si="143"/>
        <v>52.785526315789468</v>
      </c>
      <c r="N651" s="96">
        <v>1767</v>
      </c>
      <c r="O651" s="97" t="str">
        <f t="shared" si="144"/>
        <v>June</v>
      </c>
      <c r="P651" s="96">
        <f t="shared" si="145"/>
        <v>1767</v>
      </c>
      <c r="Q651" s="98">
        <f t="shared" si="146"/>
        <v>238.84999999999991</v>
      </c>
      <c r="R651" s="97" t="b">
        <f t="shared" si="147"/>
        <v>0</v>
      </c>
      <c r="S651" s="99" t="str">
        <f t="shared" si="148"/>
        <v>GROWTH</v>
      </c>
      <c r="T651" s="68">
        <v>1692.2</v>
      </c>
      <c r="U651" s="100" t="str">
        <f t="shared" si="149"/>
        <v>May</v>
      </c>
      <c r="V651" s="68">
        <f t="shared" si="150"/>
        <v>1692.2</v>
      </c>
      <c r="W651" s="101">
        <f t="shared" si="151"/>
        <v>313.64999999999986</v>
      </c>
      <c r="X651" s="102" t="b">
        <f t="shared" si="152"/>
        <v>0</v>
      </c>
      <c r="Y651" s="103" t="str">
        <f t="shared" si="153"/>
        <v>GROWTH</v>
      </c>
      <c r="Z651" s="74">
        <v>0</v>
      </c>
      <c r="AA651" s="69"/>
      <c r="AB651" s="69" t="s">
        <v>133</v>
      </c>
      <c r="AC651" s="69" t="s">
        <v>134</v>
      </c>
      <c r="AD651" s="3"/>
      <c r="AE651" s="118">
        <f>IFERROR(INDEX(Last6M_AvgSales_Ref!$B$2:$B$12659,MATCH(D651,Last6M_AvgSales_Ref!$A$2:$A$12659,0)),"")</f>
        <v>1856.2083333333301</v>
      </c>
    </row>
    <row r="652" spans="1:31" ht="14.25" customHeight="1">
      <c r="A652" s="69" t="s">
        <v>134</v>
      </c>
      <c r="B652" s="71" t="s">
        <v>74</v>
      </c>
      <c r="C652" s="71" t="s">
        <v>1862</v>
      </c>
      <c r="D652" s="71">
        <v>1000000041</v>
      </c>
      <c r="E652" s="72" t="s">
        <v>1774</v>
      </c>
      <c r="F652" s="73">
        <v>41536</v>
      </c>
      <c r="G652" s="66" t="str">
        <f t="shared" si="140"/>
        <v>Targeted Dealer</v>
      </c>
      <c r="H652" s="66"/>
      <c r="I652" s="67">
        <v>120</v>
      </c>
      <c r="J652" s="67">
        <f t="shared" si="141"/>
        <v>120</v>
      </c>
      <c r="K652" s="68">
        <v>64.5</v>
      </c>
      <c r="L652" s="68">
        <f t="shared" si="142"/>
        <v>55.5</v>
      </c>
      <c r="M652" s="68">
        <f t="shared" si="143"/>
        <v>53.75</v>
      </c>
      <c r="N652" s="96">
        <v>76.5</v>
      </c>
      <c r="O652" s="97" t="str">
        <f t="shared" si="144"/>
        <v>June</v>
      </c>
      <c r="P652" s="96">
        <f t="shared" si="145"/>
        <v>76.5</v>
      </c>
      <c r="Q652" s="98">
        <f t="shared" si="146"/>
        <v>-12</v>
      </c>
      <c r="R652" s="97" t="b">
        <f t="shared" si="147"/>
        <v>0</v>
      </c>
      <c r="S652" s="99" t="str">
        <f t="shared" si="148"/>
        <v>GROWTH</v>
      </c>
      <c r="T652" s="68">
        <v>50</v>
      </c>
      <c r="U652" s="100" t="str">
        <f t="shared" si="149"/>
        <v>May</v>
      </c>
      <c r="V652" s="68">
        <f t="shared" si="150"/>
        <v>50</v>
      </c>
      <c r="W652" s="101">
        <f t="shared" si="151"/>
        <v>14.5</v>
      </c>
      <c r="X652" s="102" t="b">
        <f t="shared" si="152"/>
        <v>0</v>
      </c>
      <c r="Y652" s="103" t="str">
        <f t="shared" si="153"/>
        <v>GROWTH</v>
      </c>
      <c r="Z652" s="74">
        <v>0</v>
      </c>
      <c r="AA652" s="69"/>
      <c r="AB652" s="69" t="s">
        <v>133</v>
      </c>
      <c r="AC652" s="69" t="s">
        <v>134</v>
      </c>
      <c r="AD652" s="3"/>
      <c r="AE652" s="118">
        <f>IFERROR(INDEX(Last6M_AvgSales_Ref!$B$2:$B$12659,MATCH(D652,Last6M_AvgSales_Ref!$A$2:$A$12659,0)),"")</f>
        <v>65</v>
      </c>
    </row>
    <row r="653" spans="1:31" ht="14.25" customHeight="1">
      <c r="A653" s="69" t="s">
        <v>134</v>
      </c>
      <c r="B653" s="71" t="s">
        <v>74</v>
      </c>
      <c r="C653" s="71" t="s">
        <v>1863</v>
      </c>
      <c r="D653" s="71">
        <v>1000000048</v>
      </c>
      <c r="E653" s="72" t="s">
        <v>1864</v>
      </c>
      <c r="F653" s="73">
        <v>41645</v>
      </c>
      <c r="G653" s="66" t="str">
        <f t="shared" si="140"/>
        <v>Targeted Dealer</v>
      </c>
      <c r="H653" s="66"/>
      <c r="I653" s="67">
        <v>240</v>
      </c>
      <c r="J653" s="67">
        <f t="shared" si="141"/>
        <v>240</v>
      </c>
      <c r="K653" s="68">
        <v>145</v>
      </c>
      <c r="L653" s="68">
        <f t="shared" si="142"/>
        <v>95</v>
      </c>
      <c r="M653" s="68">
        <f t="shared" si="143"/>
        <v>60.416666666666671</v>
      </c>
      <c r="N653" s="96">
        <v>153.55000000000001</v>
      </c>
      <c r="O653" s="97" t="str">
        <f t="shared" si="144"/>
        <v>June</v>
      </c>
      <c r="P653" s="96">
        <f t="shared" si="145"/>
        <v>153.55000000000001</v>
      </c>
      <c r="Q653" s="98">
        <f t="shared" si="146"/>
        <v>-8.5500000000000114</v>
      </c>
      <c r="R653" s="97" t="b">
        <f t="shared" si="147"/>
        <v>0</v>
      </c>
      <c r="S653" s="99" t="str">
        <f t="shared" si="148"/>
        <v>GROWTH</v>
      </c>
      <c r="T653" s="68">
        <v>82.5</v>
      </c>
      <c r="U653" s="100" t="str">
        <f t="shared" si="149"/>
        <v>May</v>
      </c>
      <c r="V653" s="68">
        <f t="shared" si="150"/>
        <v>82.5</v>
      </c>
      <c r="W653" s="101">
        <f t="shared" si="151"/>
        <v>62.5</v>
      </c>
      <c r="X653" s="102" t="b">
        <f t="shared" si="152"/>
        <v>0</v>
      </c>
      <c r="Y653" s="103" t="str">
        <f t="shared" si="153"/>
        <v>GROWTH</v>
      </c>
      <c r="Z653" s="74">
        <v>0</v>
      </c>
      <c r="AA653" s="69"/>
      <c r="AB653" s="69" t="s">
        <v>133</v>
      </c>
      <c r="AC653" s="69" t="s">
        <v>134</v>
      </c>
      <c r="AD653" s="3"/>
      <c r="AE653" s="118">
        <f>IFERROR(INDEX(Last6M_AvgSales_Ref!$B$2:$B$12659,MATCH(D653,Last6M_AvgSales_Ref!$A$2:$A$12659,0)),"")</f>
        <v>145.666666666667</v>
      </c>
    </row>
    <row r="654" spans="1:31" ht="14.25" customHeight="1">
      <c r="A654" s="69" t="s">
        <v>134</v>
      </c>
      <c r="B654" s="71" t="s">
        <v>74</v>
      </c>
      <c r="C654" s="71" t="s">
        <v>1865</v>
      </c>
      <c r="D654" s="71">
        <v>1000000047</v>
      </c>
      <c r="E654" s="72" t="s">
        <v>1866</v>
      </c>
      <c r="F654" s="73">
        <v>41817</v>
      </c>
      <c r="G654" s="66" t="str">
        <f t="shared" si="140"/>
        <v>Targeted Dealer</v>
      </c>
      <c r="H654" s="66"/>
      <c r="I654" s="67">
        <v>100</v>
      </c>
      <c r="J654" s="67">
        <f t="shared" si="141"/>
        <v>100</v>
      </c>
      <c r="K654" s="68">
        <v>48.9</v>
      </c>
      <c r="L654" s="68">
        <f t="shared" si="142"/>
        <v>51.1</v>
      </c>
      <c r="M654" s="68">
        <f t="shared" si="143"/>
        <v>48.9</v>
      </c>
      <c r="N654" s="96">
        <v>15</v>
      </c>
      <c r="O654" s="97" t="str">
        <f t="shared" si="144"/>
        <v>June</v>
      </c>
      <c r="P654" s="96">
        <f t="shared" si="145"/>
        <v>15</v>
      </c>
      <c r="Q654" s="98">
        <f t="shared" si="146"/>
        <v>33.9</v>
      </c>
      <c r="R654" s="97" t="b">
        <f t="shared" si="147"/>
        <v>0</v>
      </c>
      <c r="S654" s="99" t="str">
        <f t="shared" si="148"/>
        <v>GROWTH</v>
      </c>
      <c r="T654" s="68">
        <v>25</v>
      </c>
      <c r="U654" s="100" t="str">
        <f t="shared" si="149"/>
        <v>May</v>
      </c>
      <c r="V654" s="68">
        <f t="shared" si="150"/>
        <v>25</v>
      </c>
      <c r="W654" s="101">
        <f t="shared" si="151"/>
        <v>23.9</v>
      </c>
      <c r="X654" s="102" t="b">
        <f t="shared" si="152"/>
        <v>0</v>
      </c>
      <c r="Y654" s="103" t="str">
        <f t="shared" si="153"/>
        <v>GROWTH</v>
      </c>
      <c r="Z654" s="74">
        <v>0</v>
      </c>
      <c r="AA654" s="69"/>
      <c r="AB654" s="69" t="s">
        <v>133</v>
      </c>
      <c r="AC654" s="69" t="s">
        <v>134</v>
      </c>
      <c r="AD654" s="3"/>
      <c r="AE654" s="118">
        <f>IFERROR(INDEX(Last6M_AvgSales_Ref!$B$2:$B$12659,MATCH(D654,Last6M_AvgSales_Ref!$A$2:$A$12659,0)),"")</f>
        <v>35.0833333333333</v>
      </c>
    </row>
    <row r="655" spans="1:31" ht="14.25" customHeight="1">
      <c r="A655" s="69" t="s">
        <v>134</v>
      </c>
      <c r="B655" s="71" t="s">
        <v>74</v>
      </c>
      <c r="C655" s="71" t="s">
        <v>1867</v>
      </c>
      <c r="D655" s="71">
        <v>1000000039</v>
      </c>
      <c r="E655" s="72" t="s">
        <v>1868</v>
      </c>
      <c r="F655" s="73">
        <v>42135</v>
      </c>
      <c r="G655" s="66" t="str">
        <f t="shared" si="140"/>
        <v>Targeted Dealer</v>
      </c>
      <c r="H655" s="66"/>
      <c r="I655" s="67">
        <v>140</v>
      </c>
      <c r="J655" s="67">
        <f t="shared" si="141"/>
        <v>140</v>
      </c>
      <c r="K655" s="68">
        <v>70</v>
      </c>
      <c r="L655" s="68">
        <f t="shared" si="142"/>
        <v>70</v>
      </c>
      <c r="M655" s="68">
        <f t="shared" si="143"/>
        <v>50</v>
      </c>
      <c r="N655" s="96">
        <v>75</v>
      </c>
      <c r="O655" s="97" t="str">
        <f t="shared" si="144"/>
        <v>June</v>
      </c>
      <c r="P655" s="96">
        <f t="shared" si="145"/>
        <v>75</v>
      </c>
      <c r="Q655" s="98">
        <f t="shared" si="146"/>
        <v>-5</v>
      </c>
      <c r="R655" s="97" t="b">
        <f t="shared" si="147"/>
        <v>0</v>
      </c>
      <c r="S655" s="99" t="str">
        <f t="shared" si="148"/>
        <v>GROWTH</v>
      </c>
      <c r="T655" s="68">
        <v>30</v>
      </c>
      <c r="U655" s="100" t="str">
        <f t="shared" si="149"/>
        <v>May</v>
      </c>
      <c r="V655" s="68">
        <f t="shared" si="150"/>
        <v>30</v>
      </c>
      <c r="W655" s="101">
        <f t="shared" si="151"/>
        <v>40</v>
      </c>
      <c r="X655" s="102" t="b">
        <f t="shared" si="152"/>
        <v>0</v>
      </c>
      <c r="Y655" s="103" t="str">
        <f t="shared" si="153"/>
        <v>GROWTH</v>
      </c>
      <c r="Z655" s="74">
        <v>0</v>
      </c>
      <c r="AA655" s="69"/>
      <c r="AB655" s="69" t="s">
        <v>133</v>
      </c>
      <c r="AC655" s="69" t="s">
        <v>134</v>
      </c>
      <c r="AD655" s="3"/>
      <c r="AE655" s="118">
        <f>IFERROR(INDEX(Last6M_AvgSales_Ref!$B$2:$B$12659,MATCH(D655,Last6M_AvgSales_Ref!$A$2:$A$12659,0)),"")</f>
        <v>73.3333333333333</v>
      </c>
    </row>
    <row r="656" spans="1:31" ht="14.25" customHeight="1">
      <c r="A656" s="69" t="s">
        <v>134</v>
      </c>
      <c r="B656" s="71" t="s">
        <v>74</v>
      </c>
      <c r="C656" s="71" t="s">
        <v>1869</v>
      </c>
      <c r="D656" s="71">
        <v>1000000050</v>
      </c>
      <c r="E656" s="72" t="s">
        <v>1870</v>
      </c>
      <c r="F656" s="73">
        <v>42397</v>
      </c>
      <c r="G656" s="66" t="str">
        <f t="shared" si="140"/>
        <v>Targeted Dealer</v>
      </c>
      <c r="H656" s="66"/>
      <c r="I656" s="67">
        <v>540</v>
      </c>
      <c r="J656" s="67">
        <f t="shared" si="141"/>
        <v>540</v>
      </c>
      <c r="K656" s="68">
        <v>329</v>
      </c>
      <c r="L656" s="68">
        <f t="shared" si="142"/>
        <v>211</v>
      </c>
      <c r="M656" s="68">
        <f t="shared" si="143"/>
        <v>60.925925925925924</v>
      </c>
      <c r="N656" s="96">
        <v>255</v>
      </c>
      <c r="O656" s="97" t="str">
        <f t="shared" si="144"/>
        <v>June</v>
      </c>
      <c r="P656" s="96">
        <f t="shared" si="145"/>
        <v>255</v>
      </c>
      <c r="Q656" s="98">
        <f t="shared" si="146"/>
        <v>74</v>
      </c>
      <c r="R656" s="97" t="b">
        <f t="shared" si="147"/>
        <v>0</v>
      </c>
      <c r="S656" s="99" t="str">
        <f t="shared" si="148"/>
        <v>GROWTH</v>
      </c>
      <c r="T656" s="68">
        <v>292</v>
      </c>
      <c r="U656" s="100" t="str">
        <f t="shared" si="149"/>
        <v>May</v>
      </c>
      <c r="V656" s="68">
        <f t="shared" si="150"/>
        <v>292</v>
      </c>
      <c r="W656" s="101">
        <f t="shared" si="151"/>
        <v>37</v>
      </c>
      <c r="X656" s="102" t="b">
        <f t="shared" si="152"/>
        <v>0</v>
      </c>
      <c r="Y656" s="103" t="str">
        <f t="shared" si="153"/>
        <v>GROWTH</v>
      </c>
      <c r="Z656" s="74">
        <v>0</v>
      </c>
      <c r="AA656" s="69"/>
      <c r="AB656" s="69" t="s">
        <v>133</v>
      </c>
      <c r="AC656" s="69" t="s">
        <v>134</v>
      </c>
      <c r="AD656" s="3"/>
      <c r="AE656" s="118">
        <f>IFERROR(INDEX(Last6M_AvgSales_Ref!$B$2:$B$12659,MATCH(D656,Last6M_AvgSales_Ref!$A$2:$A$12659,0)),"")</f>
        <v>405.07499999999999</v>
      </c>
    </row>
    <row r="657" spans="1:31" ht="14.25" customHeight="1">
      <c r="A657" s="69" t="s">
        <v>134</v>
      </c>
      <c r="B657" s="71" t="s">
        <v>74</v>
      </c>
      <c r="C657" s="71" t="s">
        <v>1871</v>
      </c>
      <c r="D657" s="71">
        <v>1000000822</v>
      </c>
      <c r="E657" s="72" t="s">
        <v>1872</v>
      </c>
      <c r="F657" s="73">
        <v>42472</v>
      </c>
      <c r="G657" s="66" t="str">
        <f t="shared" si="140"/>
        <v>Targeted Dealer</v>
      </c>
      <c r="H657" s="66"/>
      <c r="I657" s="67">
        <v>8200</v>
      </c>
      <c r="J657" s="67">
        <f t="shared" si="141"/>
        <v>8200</v>
      </c>
      <c r="K657" s="68">
        <v>5732.35</v>
      </c>
      <c r="L657" s="68">
        <f t="shared" si="142"/>
        <v>2467.6499999999996</v>
      </c>
      <c r="M657" s="68">
        <f t="shared" si="143"/>
        <v>69.90670731707317</v>
      </c>
      <c r="N657" s="96">
        <v>4269.5</v>
      </c>
      <c r="O657" s="97" t="str">
        <f t="shared" si="144"/>
        <v>June</v>
      </c>
      <c r="P657" s="96">
        <f t="shared" si="145"/>
        <v>4269.5</v>
      </c>
      <c r="Q657" s="98">
        <f t="shared" si="146"/>
        <v>1462.8500000000004</v>
      </c>
      <c r="R657" s="97" t="b">
        <f t="shared" si="147"/>
        <v>0</v>
      </c>
      <c r="S657" s="99" t="str">
        <f t="shared" si="148"/>
        <v>GROWTH</v>
      </c>
      <c r="T657" s="68">
        <v>3258.85</v>
      </c>
      <c r="U657" s="100" t="str">
        <f t="shared" si="149"/>
        <v>May</v>
      </c>
      <c r="V657" s="68">
        <f t="shared" si="150"/>
        <v>3258.85</v>
      </c>
      <c r="W657" s="101">
        <f t="shared" si="151"/>
        <v>2473.5000000000005</v>
      </c>
      <c r="X657" s="102" t="b">
        <f t="shared" si="152"/>
        <v>0</v>
      </c>
      <c r="Y657" s="103" t="str">
        <f t="shared" si="153"/>
        <v>GROWTH</v>
      </c>
      <c r="Z657" s="74">
        <v>0</v>
      </c>
      <c r="AA657" s="69"/>
      <c r="AB657" s="69" t="s">
        <v>133</v>
      </c>
      <c r="AC657" s="69" t="s">
        <v>134</v>
      </c>
      <c r="AD657" s="3"/>
      <c r="AE657" s="118">
        <f>IFERROR(INDEX(Last6M_AvgSales_Ref!$B$2:$B$12659,MATCH(D657,Last6M_AvgSales_Ref!$A$2:$A$12659,0)),"")</f>
        <v>5693.4750000000004</v>
      </c>
    </row>
    <row r="658" spans="1:31" ht="14.25" customHeight="1">
      <c r="A658" s="69" t="s">
        <v>134</v>
      </c>
      <c r="B658" s="71" t="s">
        <v>74</v>
      </c>
      <c r="C658" s="71" t="s">
        <v>1873</v>
      </c>
      <c r="D658" s="71">
        <v>1000000044</v>
      </c>
      <c r="E658" s="72" t="s">
        <v>1874</v>
      </c>
      <c r="F658" s="73">
        <v>42472</v>
      </c>
      <c r="G658" s="66" t="str">
        <f t="shared" si="140"/>
        <v>Targeted Dealer</v>
      </c>
      <c r="H658" s="66"/>
      <c r="I658" s="67">
        <v>400</v>
      </c>
      <c r="J658" s="67">
        <f t="shared" si="141"/>
        <v>400</v>
      </c>
      <c r="K658" s="68">
        <v>177</v>
      </c>
      <c r="L658" s="68">
        <f t="shared" si="142"/>
        <v>223</v>
      </c>
      <c r="M658" s="68">
        <f t="shared" si="143"/>
        <v>44.25</v>
      </c>
      <c r="N658" s="96">
        <v>231</v>
      </c>
      <c r="O658" s="97" t="str">
        <f t="shared" si="144"/>
        <v>June</v>
      </c>
      <c r="P658" s="96">
        <f t="shared" si="145"/>
        <v>231</v>
      </c>
      <c r="Q658" s="98">
        <f t="shared" si="146"/>
        <v>-54</v>
      </c>
      <c r="R658" s="97" t="b">
        <f t="shared" si="147"/>
        <v>0</v>
      </c>
      <c r="S658" s="99" t="str">
        <f t="shared" si="148"/>
        <v>GROWTH</v>
      </c>
      <c r="T658" s="68">
        <v>227.5</v>
      </c>
      <c r="U658" s="100" t="str">
        <f t="shared" si="149"/>
        <v>May</v>
      </c>
      <c r="V658" s="68">
        <f t="shared" si="150"/>
        <v>227.5</v>
      </c>
      <c r="W658" s="101">
        <f t="shared" si="151"/>
        <v>-50.5</v>
      </c>
      <c r="X658" s="102" t="b">
        <f t="shared" si="152"/>
        <v>0</v>
      </c>
      <c r="Y658" s="103" t="str">
        <f t="shared" si="153"/>
        <v>GROWTH</v>
      </c>
      <c r="Z658" s="74">
        <v>0</v>
      </c>
      <c r="AA658" s="69"/>
      <c r="AB658" s="69" t="s">
        <v>133</v>
      </c>
      <c r="AC658" s="69" t="s">
        <v>134</v>
      </c>
      <c r="AD658" s="3"/>
      <c r="AE658" s="118">
        <f>IFERROR(INDEX(Last6M_AvgSales_Ref!$B$2:$B$12659,MATCH(D658,Last6M_AvgSales_Ref!$A$2:$A$12659,0)),"")</f>
        <v>206.583333333333</v>
      </c>
    </row>
    <row r="659" spans="1:31" ht="14.25" customHeight="1">
      <c r="A659" s="69" t="s">
        <v>134</v>
      </c>
      <c r="B659" s="71" t="s">
        <v>74</v>
      </c>
      <c r="C659" s="71" t="s">
        <v>1875</v>
      </c>
      <c r="D659" s="71">
        <v>1000000051</v>
      </c>
      <c r="E659" s="72" t="s">
        <v>1876</v>
      </c>
      <c r="F659" s="73">
        <v>42472</v>
      </c>
      <c r="G659" s="66" t="str">
        <f t="shared" si="140"/>
        <v>Targeted Dealer</v>
      </c>
      <c r="H659" s="66"/>
      <c r="I659" s="67">
        <v>120</v>
      </c>
      <c r="J659" s="67">
        <f t="shared" si="141"/>
        <v>120</v>
      </c>
      <c r="K659" s="68">
        <v>66.099999999999994</v>
      </c>
      <c r="L659" s="68">
        <f t="shared" si="142"/>
        <v>53.900000000000006</v>
      </c>
      <c r="M659" s="68">
        <f t="shared" si="143"/>
        <v>55.083333333333329</v>
      </c>
      <c r="N659" s="96">
        <v>60</v>
      </c>
      <c r="O659" s="97" t="str">
        <f t="shared" si="144"/>
        <v>June</v>
      </c>
      <c r="P659" s="96">
        <f t="shared" si="145"/>
        <v>60</v>
      </c>
      <c r="Q659" s="98">
        <f t="shared" si="146"/>
        <v>6.0999999999999943</v>
      </c>
      <c r="R659" s="97" t="b">
        <f t="shared" si="147"/>
        <v>0</v>
      </c>
      <c r="S659" s="99" t="str">
        <f t="shared" si="148"/>
        <v>GROWTH</v>
      </c>
      <c r="T659" s="68">
        <v>50</v>
      </c>
      <c r="U659" s="100" t="str">
        <f t="shared" si="149"/>
        <v>May</v>
      </c>
      <c r="V659" s="68">
        <f t="shared" si="150"/>
        <v>50</v>
      </c>
      <c r="W659" s="101">
        <f t="shared" si="151"/>
        <v>16.099999999999994</v>
      </c>
      <c r="X659" s="102" t="b">
        <f t="shared" si="152"/>
        <v>0</v>
      </c>
      <c r="Y659" s="103" t="str">
        <f t="shared" si="153"/>
        <v>GROWTH</v>
      </c>
      <c r="Z659" s="74">
        <v>0</v>
      </c>
      <c r="AA659" s="69"/>
      <c r="AB659" s="69" t="s">
        <v>133</v>
      </c>
      <c r="AC659" s="69" t="s">
        <v>134</v>
      </c>
      <c r="AD659" s="3"/>
      <c r="AE659" s="118">
        <f>IFERROR(INDEX(Last6M_AvgSales_Ref!$B$2:$B$12659,MATCH(D659,Last6M_AvgSales_Ref!$A$2:$A$12659,0)),"")</f>
        <v>100.666666666667</v>
      </c>
    </row>
    <row r="660" spans="1:31" ht="14.25" customHeight="1">
      <c r="A660" s="69" t="s">
        <v>134</v>
      </c>
      <c r="B660" s="71" t="s">
        <v>74</v>
      </c>
      <c r="C660" s="71" t="s">
        <v>1877</v>
      </c>
      <c r="D660" s="71">
        <v>1000000027</v>
      </c>
      <c r="E660" s="72" t="s">
        <v>1878</v>
      </c>
      <c r="F660" s="73">
        <v>42485</v>
      </c>
      <c r="G660" s="66" t="str">
        <f t="shared" si="140"/>
        <v>Targeted Dealer</v>
      </c>
      <c r="H660" s="66"/>
      <c r="I660" s="67">
        <v>120</v>
      </c>
      <c r="J660" s="67">
        <f t="shared" si="141"/>
        <v>120</v>
      </c>
      <c r="K660" s="68">
        <v>40</v>
      </c>
      <c r="L660" s="68">
        <f t="shared" si="142"/>
        <v>80</v>
      </c>
      <c r="M660" s="68">
        <f t="shared" si="143"/>
        <v>33.333333333333336</v>
      </c>
      <c r="N660" s="96">
        <v>35</v>
      </c>
      <c r="O660" s="97" t="str">
        <f t="shared" si="144"/>
        <v>June</v>
      </c>
      <c r="P660" s="96">
        <f t="shared" si="145"/>
        <v>35</v>
      </c>
      <c r="Q660" s="98">
        <f t="shared" si="146"/>
        <v>5</v>
      </c>
      <c r="R660" s="97" t="b">
        <f t="shared" si="147"/>
        <v>0</v>
      </c>
      <c r="S660" s="99" t="str">
        <f t="shared" si="148"/>
        <v>GROWTH</v>
      </c>
      <c r="T660" s="68">
        <v>60</v>
      </c>
      <c r="U660" s="100" t="str">
        <f t="shared" si="149"/>
        <v>May</v>
      </c>
      <c r="V660" s="68">
        <f t="shared" si="150"/>
        <v>60</v>
      </c>
      <c r="W660" s="101">
        <f t="shared" si="151"/>
        <v>-20</v>
      </c>
      <c r="X660" s="102" t="b">
        <f t="shared" si="152"/>
        <v>0</v>
      </c>
      <c r="Y660" s="103" t="str">
        <f t="shared" si="153"/>
        <v>GROWTH</v>
      </c>
      <c r="Z660" s="74">
        <v>0</v>
      </c>
      <c r="AA660" s="69"/>
      <c r="AB660" s="69" t="s">
        <v>133</v>
      </c>
      <c r="AC660" s="69" t="s">
        <v>134</v>
      </c>
      <c r="AD660" s="3"/>
      <c r="AE660" s="118">
        <f>IFERROR(INDEX(Last6M_AvgSales_Ref!$B$2:$B$12659,MATCH(D660,Last6M_AvgSales_Ref!$A$2:$A$12659,0)),"")</f>
        <v>69.25</v>
      </c>
    </row>
    <row r="661" spans="1:31" ht="14.25" customHeight="1">
      <c r="A661" s="69" t="s">
        <v>134</v>
      </c>
      <c r="B661" s="71" t="s">
        <v>74</v>
      </c>
      <c r="C661" s="71" t="s">
        <v>1879</v>
      </c>
      <c r="D661" s="71">
        <v>1000000827</v>
      </c>
      <c r="E661" s="72" t="s">
        <v>1880</v>
      </c>
      <c r="F661" s="73">
        <v>42713</v>
      </c>
      <c r="G661" s="66" t="str">
        <f t="shared" si="140"/>
        <v>Targeted Dealer</v>
      </c>
      <c r="H661" s="66"/>
      <c r="I661" s="67">
        <v>340</v>
      </c>
      <c r="J661" s="67">
        <f t="shared" si="141"/>
        <v>340</v>
      </c>
      <c r="K661" s="68">
        <v>211.9</v>
      </c>
      <c r="L661" s="68">
        <f t="shared" si="142"/>
        <v>128.1</v>
      </c>
      <c r="M661" s="68">
        <f t="shared" si="143"/>
        <v>62.32352941176471</v>
      </c>
      <c r="N661" s="96">
        <v>166</v>
      </c>
      <c r="O661" s="97" t="str">
        <f t="shared" si="144"/>
        <v>June</v>
      </c>
      <c r="P661" s="96">
        <f t="shared" si="145"/>
        <v>166</v>
      </c>
      <c r="Q661" s="98">
        <f t="shared" si="146"/>
        <v>45.900000000000006</v>
      </c>
      <c r="R661" s="97" t="b">
        <f t="shared" si="147"/>
        <v>0</v>
      </c>
      <c r="S661" s="99" t="str">
        <f t="shared" si="148"/>
        <v>GROWTH</v>
      </c>
      <c r="T661" s="68">
        <v>149</v>
      </c>
      <c r="U661" s="100" t="str">
        <f t="shared" si="149"/>
        <v>May</v>
      </c>
      <c r="V661" s="68">
        <f t="shared" si="150"/>
        <v>149</v>
      </c>
      <c r="W661" s="101">
        <f t="shared" si="151"/>
        <v>62.900000000000006</v>
      </c>
      <c r="X661" s="102" t="b">
        <f t="shared" si="152"/>
        <v>0</v>
      </c>
      <c r="Y661" s="103" t="str">
        <f t="shared" si="153"/>
        <v>GROWTH</v>
      </c>
      <c r="Z661" s="74">
        <v>0</v>
      </c>
      <c r="AA661" s="69"/>
      <c r="AB661" s="69" t="s">
        <v>133</v>
      </c>
      <c r="AC661" s="69" t="s">
        <v>134</v>
      </c>
      <c r="AD661" s="3"/>
      <c r="AE661" s="118">
        <f>IFERROR(INDEX(Last6M_AvgSales_Ref!$B$2:$B$12659,MATCH(D661,Last6M_AvgSales_Ref!$A$2:$A$12659,0)),"")</f>
        <v>193.27500000000001</v>
      </c>
    </row>
    <row r="662" spans="1:31" ht="14.25" customHeight="1">
      <c r="A662" s="69" t="s">
        <v>134</v>
      </c>
      <c r="B662" s="71" t="s">
        <v>74</v>
      </c>
      <c r="C662" s="71" t="s">
        <v>1881</v>
      </c>
      <c r="D662" s="71">
        <v>1000000064</v>
      </c>
      <c r="E662" s="72" t="s">
        <v>1882</v>
      </c>
      <c r="F662" s="73">
        <v>42830</v>
      </c>
      <c r="G662" s="66" t="str">
        <f t="shared" si="140"/>
        <v>Targeted Dealer</v>
      </c>
      <c r="H662" s="66"/>
      <c r="I662" s="67">
        <v>60</v>
      </c>
      <c r="J662" s="67">
        <f t="shared" si="141"/>
        <v>60</v>
      </c>
      <c r="K662" s="68">
        <v>25</v>
      </c>
      <c r="L662" s="68">
        <f t="shared" si="142"/>
        <v>35</v>
      </c>
      <c r="M662" s="68">
        <f t="shared" si="143"/>
        <v>41.666666666666671</v>
      </c>
      <c r="N662" s="96">
        <v>25</v>
      </c>
      <c r="O662" s="97" t="str">
        <f t="shared" si="144"/>
        <v>June</v>
      </c>
      <c r="P662" s="96">
        <f t="shared" si="145"/>
        <v>25</v>
      </c>
      <c r="Q662" s="98">
        <f t="shared" si="146"/>
        <v>0</v>
      </c>
      <c r="R662" s="97" t="b">
        <f t="shared" si="147"/>
        <v>0</v>
      </c>
      <c r="S662" s="99" t="str">
        <f t="shared" si="148"/>
        <v>GROWTH</v>
      </c>
      <c r="T662" s="68">
        <v>50</v>
      </c>
      <c r="U662" s="100" t="str">
        <f t="shared" si="149"/>
        <v>May</v>
      </c>
      <c r="V662" s="68">
        <f t="shared" si="150"/>
        <v>50</v>
      </c>
      <c r="W662" s="101">
        <f t="shared" si="151"/>
        <v>-25</v>
      </c>
      <c r="X662" s="102" t="b">
        <f t="shared" si="152"/>
        <v>0</v>
      </c>
      <c r="Y662" s="103" t="str">
        <f t="shared" si="153"/>
        <v>GROWTH</v>
      </c>
      <c r="Z662" s="74">
        <v>0</v>
      </c>
      <c r="AA662" s="69"/>
      <c r="AB662" s="69" t="s">
        <v>133</v>
      </c>
      <c r="AC662" s="69" t="s">
        <v>134</v>
      </c>
      <c r="AD662" s="3"/>
      <c r="AE662" s="118">
        <f>IFERROR(INDEX(Last6M_AvgSales_Ref!$B$2:$B$12659,MATCH(D662,Last6M_AvgSales_Ref!$A$2:$A$12659,0)),"")</f>
        <v>21.5</v>
      </c>
    </row>
    <row r="663" spans="1:31" ht="14.25" customHeight="1">
      <c r="A663" s="69" t="s">
        <v>134</v>
      </c>
      <c r="B663" s="71" t="s">
        <v>74</v>
      </c>
      <c r="C663" s="71" t="s">
        <v>1883</v>
      </c>
      <c r="D663" s="71">
        <v>1000000028</v>
      </c>
      <c r="E663" s="72" t="s">
        <v>1884</v>
      </c>
      <c r="F663" s="73">
        <v>42935</v>
      </c>
      <c r="G663" s="66" t="str">
        <f t="shared" si="140"/>
        <v>Targeted Dealer</v>
      </c>
      <c r="H663" s="66"/>
      <c r="I663" s="67">
        <v>340</v>
      </c>
      <c r="J663" s="67">
        <f t="shared" si="141"/>
        <v>340</v>
      </c>
      <c r="K663" s="68">
        <v>151</v>
      </c>
      <c r="L663" s="68">
        <f t="shared" si="142"/>
        <v>189</v>
      </c>
      <c r="M663" s="68">
        <f t="shared" si="143"/>
        <v>44.411764705882355</v>
      </c>
      <c r="N663" s="96">
        <v>150</v>
      </c>
      <c r="O663" s="97" t="str">
        <f t="shared" si="144"/>
        <v>June</v>
      </c>
      <c r="P663" s="96">
        <f t="shared" si="145"/>
        <v>150</v>
      </c>
      <c r="Q663" s="98">
        <f t="shared" si="146"/>
        <v>1</v>
      </c>
      <c r="R663" s="97" t="b">
        <f t="shared" si="147"/>
        <v>0</v>
      </c>
      <c r="S663" s="99" t="str">
        <f t="shared" si="148"/>
        <v>GROWTH</v>
      </c>
      <c r="T663" s="68">
        <v>147.5</v>
      </c>
      <c r="U663" s="100" t="str">
        <f t="shared" si="149"/>
        <v>May</v>
      </c>
      <c r="V663" s="68">
        <f t="shared" si="150"/>
        <v>147.5</v>
      </c>
      <c r="W663" s="101">
        <f t="shared" si="151"/>
        <v>3.5</v>
      </c>
      <c r="X663" s="102" t="b">
        <f t="shared" si="152"/>
        <v>0</v>
      </c>
      <c r="Y663" s="103" t="str">
        <f t="shared" si="153"/>
        <v>GROWTH</v>
      </c>
      <c r="Z663" s="74">
        <v>0</v>
      </c>
      <c r="AA663" s="69"/>
      <c r="AB663" s="69" t="s">
        <v>133</v>
      </c>
      <c r="AC663" s="69" t="s">
        <v>134</v>
      </c>
      <c r="AD663" s="3"/>
      <c r="AE663" s="118">
        <f>IFERROR(INDEX(Last6M_AvgSales_Ref!$B$2:$B$12659,MATCH(D663,Last6M_AvgSales_Ref!$A$2:$A$12659,0)),"")</f>
        <v>187.666666666667</v>
      </c>
    </row>
    <row r="664" spans="1:31" ht="14.25" customHeight="1">
      <c r="A664" s="69" t="s">
        <v>134</v>
      </c>
      <c r="B664" s="71" t="s">
        <v>74</v>
      </c>
      <c r="C664" s="71" t="s">
        <v>1885</v>
      </c>
      <c r="D664" s="71">
        <v>1000000060</v>
      </c>
      <c r="E664" s="72" t="s">
        <v>1886</v>
      </c>
      <c r="F664" s="73">
        <v>43131</v>
      </c>
      <c r="G664" s="66" t="str">
        <f t="shared" si="140"/>
        <v>Targeted Dealer</v>
      </c>
      <c r="H664" s="66"/>
      <c r="I664" s="67">
        <v>180</v>
      </c>
      <c r="J664" s="67">
        <f t="shared" si="141"/>
        <v>180</v>
      </c>
      <c r="K664" s="68">
        <v>91.5</v>
      </c>
      <c r="L664" s="68">
        <f t="shared" si="142"/>
        <v>88.5</v>
      </c>
      <c r="M664" s="68">
        <f t="shared" si="143"/>
        <v>50.833333333333329</v>
      </c>
      <c r="N664" s="96">
        <v>65</v>
      </c>
      <c r="O664" s="97" t="str">
        <f t="shared" si="144"/>
        <v>June</v>
      </c>
      <c r="P664" s="96">
        <f t="shared" si="145"/>
        <v>65</v>
      </c>
      <c r="Q664" s="98">
        <f t="shared" si="146"/>
        <v>26.5</v>
      </c>
      <c r="R664" s="97" t="b">
        <f t="shared" si="147"/>
        <v>0</v>
      </c>
      <c r="S664" s="99" t="str">
        <f t="shared" si="148"/>
        <v>GROWTH</v>
      </c>
      <c r="T664" s="68">
        <v>92.5</v>
      </c>
      <c r="U664" s="100" t="str">
        <f t="shared" si="149"/>
        <v>May</v>
      </c>
      <c r="V664" s="68">
        <f t="shared" si="150"/>
        <v>92.5</v>
      </c>
      <c r="W664" s="101">
        <f t="shared" si="151"/>
        <v>-1</v>
      </c>
      <c r="X664" s="102" t="b">
        <f t="shared" si="152"/>
        <v>0</v>
      </c>
      <c r="Y664" s="103" t="str">
        <f t="shared" si="153"/>
        <v>GROWTH</v>
      </c>
      <c r="Z664" s="74">
        <v>0</v>
      </c>
      <c r="AA664" s="69"/>
      <c r="AB664" s="69" t="s">
        <v>133</v>
      </c>
      <c r="AC664" s="69" t="s">
        <v>134</v>
      </c>
      <c r="AD664" s="3"/>
      <c r="AE664" s="118">
        <f>IFERROR(INDEX(Last6M_AvgSales_Ref!$B$2:$B$12659,MATCH(D664,Last6M_AvgSales_Ref!$A$2:$A$12659,0)),"")</f>
        <v>72.3333333333333</v>
      </c>
    </row>
    <row r="665" spans="1:31" ht="14.25" customHeight="1">
      <c r="A665" s="69" t="s">
        <v>134</v>
      </c>
      <c r="B665" s="71" t="s">
        <v>74</v>
      </c>
      <c r="C665" s="71" t="s">
        <v>1887</v>
      </c>
      <c r="D665" s="71">
        <v>1000000024</v>
      </c>
      <c r="E665" s="72" t="s">
        <v>1888</v>
      </c>
      <c r="F665" s="73">
        <v>43134</v>
      </c>
      <c r="G665" s="66" t="str">
        <f t="shared" si="140"/>
        <v>Targeted Dealer</v>
      </c>
      <c r="H665" s="66"/>
      <c r="I665" s="67">
        <v>2800</v>
      </c>
      <c r="J665" s="67">
        <f t="shared" si="141"/>
        <v>2800</v>
      </c>
      <c r="K665" s="68">
        <v>1618.5</v>
      </c>
      <c r="L665" s="68">
        <f t="shared" si="142"/>
        <v>1181.5</v>
      </c>
      <c r="M665" s="68">
        <f t="shared" si="143"/>
        <v>57.803571428571431</v>
      </c>
      <c r="N665" s="96">
        <v>1571.5</v>
      </c>
      <c r="O665" s="97" t="str">
        <f t="shared" si="144"/>
        <v>June</v>
      </c>
      <c r="P665" s="96">
        <f t="shared" si="145"/>
        <v>1571.5</v>
      </c>
      <c r="Q665" s="98">
        <f t="shared" si="146"/>
        <v>47</v>
      </c>
      <c r="R665" s="97" t="b">
        <f t="shared" si="147"/>
        <v>0</v>
      </c>
      <c r="S665" s="99" t="str">
        <f t="shared" si="148"/>
        <v>GROWTH</v>
      </c>
      <c r="T665" s="68">
        <v>1342.15</v>
      </c>
      <c r="U665" s="100" t="str">
        <f t="shared" si="149"/>
        <v>May</v>
      </c>
      <c r="V665" s="68">
        <f t="shared" si="150"/>
        <v>1342.15</v>
      </c>
      <c r="W665" s="101">
        <f t="shared" si="151"/>
        <v>276.34999999999991</v>
      </c>
      <c r="X665" s="102" t="b">
        <f t="shared" si="152"/>
        <v>0</v>
      </c>
      <c r="Y665" s="103" t="str">
        <f t="shared" si="153"/>
        <v>GROWTH</v>
      </c>
      <c r="Z665" s="74">
        <v>0</v>
      </c>
      <c r="AA665" s="69"/>
      <c r="AB665" s="69" t="s">
        <v>133</v>
      </c>
      <c r="AC665" s="69" t="s">
        <v>134</v>
      </c>
      <c r="AD665" s="3"/>
      <c r="AE665" s="118">
        <f>IFERROR(INDEX(Last6M_AvgSales_Ref!$B$2:$B$12659,MATCH(D665,Last6M_AvgSales_Ref!$A$2:$A$12659,0)),"")</f>
        <v>1671.88333333333</v>
      </c>
    </row>
    <row r="666" spans="1:31" ht="14.25" customHeight="1">
      <c r="A666" s="69" t="s">
        <v>134</v>
      </c>
      <c r="B666" s="71" t="s">
        <v>74</v>
      </c>
      <c r="C666" s="71" t="s">
        <v>1889</v>
      </c>
      <c r="D666" s="71">
        <v>1000000058</v>
      </c>
      <c r="E666" s="72" t="s">
        <v>1890</v>
      </c>
      <c r="F666" s="73">
        <v>43313</v>
      </c>
      <c r="G666" s="66" t="str">
        <f t="shared" si="140"/>
        <v>Targeted Dealer</v>
      </c>
      <c r="H666" s="66"/>
      <c r="I666" s="67">
        <v>80</v>
      </c>
      <c r="J666" s="67">
        <f t="shared" si="141"/>
        <v>80</v>
      </c>
      <c r="K666" s="68">
        <v>5</v>
      </c>
      <c r="L666" s="68">
        <f t="shared" si="142"/>
        <v>75</v>
      </c>
      <c r="M666" s="68">
        <f t="shared" si="143"/>
        <v>6.25</v>
      </c>
      <c r="N666" s="96">
        <v>15</v>
      </c>
      <c r="O666" s="97" t="str">
        <f t="shared" si="144"/>
        <v>June</v>
      </c>
      <c r="P666" s="96">
        <f t="shared" si="145"/>
        <v>15</v>
      </c>
      <c r="Q666" s="98">
        <f t="shared" si="146"/>
        <v>-10</v>
      </c>
      <c r="R666" s="97" t="b">
        <f t="shared" si="147"/>
        <v>0</v>
      </c>
      <c r="S666" s="99" t="str">
        <f t="shared" si="148"/>
        <v>GROWTH</v>
      </c>
      <c r="T666" s="68">
        <v>20</v>
      </c>
      <c r="U666" s="100" t="str">
        <f t="shared" si="149"/>
        <v>May</v>
      </c>
      <c r="V666" s="68">
        <f t="shared" si="150"/>
        <v>20</v>
      </c>
      <c r="W666" s="101">
        <f t="shared" si="151"/>
        <v>-15</v>
      </c>
      <c r="X666" s="102" t="b">
        <f t="shared" si="152"/>
        <v>0</v>
      </c>
      <c r="Y666" s="103" t="str">
        <f t="shared" si="153"/>
        <v>GROWTH</v>
      </c>
      <c r="Z666" s="74">
        <v>0</v>
      </c>
      <c r="AA666" s="69"/>
      <c r="AB666" s="69" t="s">
        <v>133</v>
      </c>
      <c r="AC666" s="69" t="s">
        <v>134</v>
      </c>
      <c r="AD666" s="3"/>
      <c r="AE666" s="118">
        <f>IFERROR(INDEX(Last6M_AvgSales_Ref!$B$2:$B$12659,MATCH(D666,Last6M_AvgSales_Ref!$A$2:$A$12659,0)),"")</f>
        <v>30</v>
      </c>
    </row>
    <row r="667" spans="1:31" ht="14.25" customHeight="1">
      <c r="A667" s="69" t="s">
        <v>134</v>
      </c>
      <c r="B667" s="71" t="s">
        <v>74</v>
      </c>
      <c r="C667" s="71" t="s">
        <v>1891</v>
      </c>
      <c r="D667" s="71">
        <v>1000000052</v>
      </c>
      <c r="E667" s="72" t="s">
        <v>1892</v>
      </c>
      <c r="F667" s="73">
        <v>43533</v>
      </c>
      <c r="G667" s="66" t="str">
        <f t="shared" si="140"/>
        <v>Targeted Dealer</v>
      </c>
      <c r="H667" s="66"/>
      <c r="I667" s="67">
        <v>260</v>
      </c>
      <c r="J667" s="67">
        <f t="shared" si="141"/>
        <v>260</v>
      </c>
      <c r="K667" s="68">
        <v>110</v>
      </c>
      <c r="L667" s="68">
        <f t="shared" si="142"/>
        <v>150</v>
      </c>
      <c r="M667" s="68">
        <f t="shared" si="143"/>
        <v>42.307692307692307</v>
      </c>
      <c r="N667" s="96">
        <v>100</v>
      </c>
      <c r="O667" s="97" t="str">
        <f t="shared" si="144"/>
        <v>June</v>
      </c>
      <c r="P667" s="96">
        <f t="shared" si="145"/>
        <v>100</v>
      </c>
      <c r="Q667" s="98">
        <f t="shared" si="146"/>
        <v>10</v>
      </c>
      <c r="R667" s="97" t="b">
        <f t="shared" si="147"/>
        <v>0</v>
      </c>
      <c r="S667" s="99" t="str">
        <f t="shared" si="148"/>
        <v>GROWTH</v>
      </c>
      <c r="T667" s="68">
        <v>75.5</v>
      </c>
      <c r="U667" s="100" t="str">
        <f t="shared" si="149"/>
        <v>May</v>
      </c>
      <c r="V667" s="68">
        <f t="shared" si="150"/>
        <v>75.5</v>
      </c>
      <c r="W667" s="101">
        <f t="shared" si="151"/>
        <v>34.5</v>
      </c>
      <c r="X667" s="102" t="b">
        <f t="shared" si="152"/>
        <v>0</v>
      </c>
      <c r="Y667" s="103" t="str">
        <f t="shared" si="153"/>
        <v>GROWTH</v>
      </c>
      <c r="Z667" s="74">
        <v>0</v>
      </c>
      <c r="AA667" s="69"/>
      <c r="AB667" s="69" t="s">
        <v>133</v>
      </c>
      <c r="AC667" s="69" t="s">
        <v>134</v>
      </c>
      <c r="AD667" s="3"/>
      <c r="AE667" s="118">
        <f>IFERROR(INDEX(Last6M_AvgSales_Ref!$B$2:$B$12659,MATCH(D667,Last6M_AvgSales_Ref!$A$2:$A$12659,0)),"")</f>
        <v>176.07499999999999</v>
      </c>
    </row>
    <row r="668" spans="1:31" ht="14.25" customHeight="1">
      <c r="A668" s="69" t="s">
        <v>134</v>
      </c>
      <c r="B668" s="71" t="s">
        <v>74</v>
      </c>
      <c r="C668" s="71" t="s">
        <v>1893</v>
      </c>
      <c r="D668" s="71">
        <v>1000000023</v>
      </c>
      <c r="E668" s="72" t="s">
        <v>1894</v>
      </c>
      <c r="F668" s="73">
        <v>43549</v>
      </c>
      <c r="G668" s="66" t="str">
        <f t="shared" si="140"/>
        <v>Targeted Dealer</v>
      </c>
      <c r="H668" s="66"/>
      <c r="I668" s="67">
        <v>40</v>
      </c>
      <c r="J668" s="67">
        <f t="shared" si="141"/>
        <v>40</v>
      </c>
      <c r="K668" s="68">
        <v>5</v>
      </c>
      <c r="L668" s="68">
        <f t="shared" si="142"/>
        <v>35</v>
      </c>
      <c r="M668" s="68">
        <f t="shared" si="143"/>
        <v>12.5</v>
      </c>
      <c r="N668" s="96">
        <v>5</v>
      </c>
      <c r="O668" s="97" t="str">
        <f t="shared" si="144"/>
        <v>June</v>
      </c>
      <c r="P668" s="96">
        <f t="shared" si="145"/>
        <v>5</v>
      </c>
      <c r="Q668" s="98">
        <f t="shared" si="146"/>
        <v>0</v>
      </c>
      <c r="R668" s="97" t="b">
        <f t="shared" si="147"/>
        <v>0</v>
      </c>
      <c r="S668" s="99" t="str">
        <f t="shared" si="148"/>
        <v>GROWTH</v>
      </c>
      <c r="T668" s="68">
        <v>5</v>
      </c>
      <c r="U668" s="100" t="str">
        <f t="shared" si="149"/>
        <v>May</v>
      </c>
      <c r="V668" s="68">
        <f t="shared" si="150"/>
        <v>5</v>
      </c>
      <c r="W668" s="101">
        <f t="shared" si="151"/>
        <v>0</v>
      </c>
      <c r="X668" s="102" t="b">
        <f t="shared" si="152"/>
        <v>0</v>
      </c>
      <c r="Y668" s="103" t="str">
        <f t="shared" si="153"/>
        <v>GROWTH</v>
      </c>
      <c r="Z668" s="74">
        <v>0</v>
      </c>
      <c r="AA668" s="69"/>
      <c r="AB668" s="69" t="s">
        <v>133</v>
      </c>
      <c r="AC668" s="69" t="s">
        <v>134</v>
      </c>
      <c r="AD668" s="3"/>
      <c r="AE668" s="118">
        <f>IFERROR(INDEX(Last6M_AvgSales_Ref!$B$2:$B$12659,MATCH(D668,Last6M_AvgSales_Ref!$A$2:$A$12659,0)),"")</f>
        <v>3.3333333333333299</v>
      </c>
    </row>
    <row r="669" spans="1:31" ht="14.25" customHeight="1">
      <c r="A669" s="69" t="s">
        <v>134</v>
      </c>
      <c r="B669" s="71" t="s">
        <v>74</v>
      </c>
      <c r="C669" s="71" t="s">
        <v>1895</v>
      </c>
      <c r="D669" s="71">
        <v>1000000829</v>
      </c>
      <c r="E669" s="72" t="s">
        <v>1896</v>
      </c>
      <c r="F669" s="73">
        <v>43566</v>
      </c>
      <c r="G669" s="66" t="str">
        <f t="shared" si="140"/>
        <v>Targeted Dealer</v>
      </c>
      <c r="H669" s="66"/>
      <c r="I669" s="67">
        <v>200</v>
      </c>
      <c r="J669" s="67">
        <f t="shared" si="141"/>
        <v>200</v>
      </c>
      <c r="K669" s="68">
        <v>48.75</v>
      </c>
      <c r="L669" s="68">
        <f t="shared" si="142"/>
        <v>151.25</v>
      </c>
      <c r="M669" s="68">
        <f t="shared" si="143"/>
        <v>24.375</v>
      </c>
      <c r="N669" s="96">
        <v>40</v>
      </c>
      <c r="O669" s="97" t="str">
        <f t="shared" si="144"/>
        <v>June</v>
      </c>
      <c r="P669" s="96">
        <f t="shared" si="145"/>
        <v>40</v>
      </c>
      <c r="Q669" s="98">
        <f t="shared" si="146"/>
        <v>8.75</v>
      </c>
      <c r="R669" s="97" t="b">
        <f t="shared" si="147"/>
        <v>0</v>
      </c>
      <c r="S669" s="99" t="str">
        <f t="shared" si="148"/>
        <v>GROWTH</v>
      </c>
      <c r="T669" s="68">
        <v>83.3</v>
      </c>
      <c r="U669" s="100" t="str">
        <f t="shared" si="149"/>
        <v>May</v>
      </c>
      <c r="V669" s="68">
        <f t="shared" si="150"/>
        <v>83.3</v>
      </c>
      <c r="W669" s="101">
        <f t="shared" si="151"/>
        <v>-34.549999999999997</v>
      </c>
      <c r="X669" s="102" t="b">
        <f t="shared" si="152"/>
        <v>0</v>
      </c>
      <c r="Y669" s="103" t="str">
        <f t="shared" si="153"/>
        <v>GROWTH</v>
      </c>
      <c r="Z669" s="74">
        <v>0</v>
      </c>
      <c r="AA669" s="69"/>
      <c r="AB669" s="69" t="s">
        <v>133</v>
      </c>
      <c r="AC669" s="69" t="s">
        <v>134</v>
      </c>
      <c r="AD669" s="3"/>
      <c r="AE669" s="118">
        <f>IFERROR(INDEX(Last6M_AvgSales_Ref!$B$2:$B$12659,MATCH(D669,Last6M_AvgSales_Ref!$A$2:$A$12659,0)),"")</f>
        <v>111.033333333333</v>
      </c>
    </row>
    <row r="670" spans="1:31" ht="14.25" customHeight="1">
      <c r="A670" s="69" t="s">
        <v>134</v>
      </c>
      <c r="B670" s="71" t="s">
        <v>74</v>
      </c>
      <c r="C670" s="71" t="s">
        <v>1897</v>
      </c>
      <c r="D670" s="71">
        <v>1000000828</v>
      </c>
      <c r="E670" s="72" t="s">
        <v>1898</v>
      </c>
      <c r="F670" s="73">
        <v>43587</v>
      </c>
      <c r="G670" s="66" t="str">
        <f t="shared" si="140"/>
        <v>Targeted Dealer</v>
      </c>
      <c r="H670" s="66"/>
      <c r="I670" s="67">
        <v>80</v>
      </c>
      <c r="J670" s="67">
        <f t="shared" si="141"/>
        <v>80</v>
      </c>
      <c r="K670" s="68">
        <v>15</v>
      </c>
      <c r="L670" s="68">
        <f t="shared" si="142"/>
        <v>65</v>
      </c>
      <c r="M670" s="68">
        <f t="shared" si="143"/>
        <v>18.75</v>
      </c>
      <c r="N670" s="96">
        <v>40</v>
      </c>
      <c r="O670" s="97" t="str">
        <f t="shared" si="144"/>
        <v>June</v>
      </c>
      <c r="P670" s="96">
        <f t="shared" si="145"/>
        <v>40</v>
      </c>
      <c r="Q670" s="98">
        <f t="shared" si="146"/>
        <v>-25</v>
      </c>
      <c r="R670" s="97" t="b">
        <f t="shared" si="147"/>
        <v>0</v>
      </c>
      <c r="S670" s="99" t="str">
        <f t="shared" si="148"/>
        <v>GROWTH</v>
      </c>
      <c r="T670" s="68">
        <v>0</v>
      </c>
      <c r="U670" s="100" t="str">
        <f t="shared" si="149"/>
        <v>May</v>
      </c>
      <c r="V670" s="68">
        <f t="shared" si="150"/>
        <v>0</v>
      </c>
      <c r="W670" s="101">
        <f t="shared" si="151"/>
        <v>15</v>
      </c>
      <c r="X670" s="102" t="b">
        <f t="shared" si="152"/>
        <v>0</v>
      </c>
      <c r="Y670" s="103" t="b">
        <f t="shared" si="153"/>
        <v>0</v>
      </c>
      <c r="Z670" s="74">
        <v>0</v>
      </c>
      <c r="AA670" s="69"/>
      <c r="AB670" s="69" t="s">
        <v>133</v>
      </c>
      <c r="AC670" s="69" t="s">
        <v>134</v>
      </c>
      <c r="AD670" s="3"/>
      <c r="AE670" s="118">
        <f>IFERROR(INDEX(Last6M_AvgSales_Ref!$B$2:$B$12659,MATCH(D670,Last6M_AvgSales_Ref!$A$2:$A$12659,0)),"")</f>
        <v>30</v>
      </c>
    </row>
    <row r="671" spans="1:31" ht="14.25" customHeight="1">
      <c r="A671" s="69" t="s">
        <v>134</v>
      </c>
      <c r="B671" s="71" t="s">
        <v>74</v>
      </c>
      <c r="C671" s="71" t="s">
        <v>284</v>
      </c>
      <c r="D671" s="71">
        <v>1000000053</v>
      </c>
      <c r="E671" s="72" t="s">
        <v>285</v>
      </c>
      <c r="F671" s="73">
        <v>43642</v>
      </c>
      <c r="G671" s="66" t="str">
        <f t="shared" si="140"/>
        <v>Targeted Dealer</v>
      </c>
      <c r="H671" s="66"/>
      <c r="I671" s="67">
        <v>40</v>
      </c>
      <c r="J671" s="67">
        <f t="shared" si="141"/>
        <v>40</v>
      </c>
      <c r="K671" s="68">
        <v>0</v>
      </c>
      <c r="L671" s="68">
        <f t="shared" si="142"/>
        <v>40</v>
      </c>
      <c r="M671" s="68">
        <f t="shared" si="143"/>
        <v>0</v>
      </c>
      <c r="N671" s="96">
        <v>4.5</v>
      </c>
      <c r="O671" s="97" t="str">
        <f t="shared" si="144"/>
        <v>June</v>
      </c>
      <c r="P671" s="96">
        <f t="shared" si="145"/>
        <v>4.5</v>
      </c>
      <c r="Q671" s="98">
        <f t="shared" si="146"/>
        <v>-4.5</v>
      </c>
      <c r="R671" s="97" t="b">
        <f t="shared" si="147"/>
        <v>0</v>
      </c>
      <c r="S671" s="99" t="str">
        <f t="shared" si="148"/>
        <v>GROWTH</v>
      </c>
      <c r="T671" s="68">
        <v>3.5</v>
      </c>
      <c r="U671" s="100" t="str">
        <f t="shared" si="149"/>
        <v>May</v>
      </c>
      <c r="V671" s="68">
        <f t="shared" si="150"/>
        <v>3.5</v>
      </c>
      <c r="W671" s="101">
        <f t="shared" si="151"/>
        <v>-3.5</v>
      </c>
      <c r="X671" s="102" t="b">
        <f t="shared" si="152"/>
        <v>0</v>
      </c>
      <c r="Y671" s="103" t="str">
        <f t="shared" si="153"/>
        <v>GROWTH</v>
      </c>
      <c r="Z671" s="74">
        <v>0</v>
      </c>
      <c r="AA671" s="69"/>
      <c r="AB671" s="69" t="s">
        <v>133</v>
      </c>
      <c r="AC671" s="69" t="s">
        <v>134</v>
      </c>
      <c r="AD671" s="3"/>
      <c r="AE671" s="118">
        <f>IFERROR(INDEX(Last6M_AvgSales_Ref!$B$2:$B$12659,MATCH(D671,Last6M_AvgSales_Ref!$A$2:$A$12659,0)),"")</f>
        <v>14.1666666666667</v>
      </c>
    </row>
    <row r="672" spans="1:31" ht="14.25" customHeight="1">
      <c r="A672" s="69" t="s">
        <v>134</v>
      </c>
      <c r="B672" s="71" t="s">
        <v>74</v>
      </c>
      <c r="C672" s="71" t="s">
        <v>1899</v>
      </c>
      <c r="D672" s="71">
        <v>1000000030</v>
      </c>
      <c r="E672" s="72" t="s">
        <v>1900</v>
      </c>
      <c r="F672" s="73">
        <v>43703</v>
      </c>
      <c r="G672" s="66" t="str">
        <f t="shared" si="140"/>
        <v>Targeted Dealer</v>
      </c>
      <c r="H672" s="66"/>
      <c r="I672" s="67">
        <v>40</v>
      </c>
      <c r="J672" s="67">
        <f t="shared" si="141"/>
        <v>40</v>
      </c>
      <c r="K672" s="68">
        <v>0</v>
      </c>
      <c r="L672" s="68">
        <f t="shared" si="142"/>
        <v>40</v>
      </c>
      <c r="M672" s="68">
        <f t="shared" si="143"/>
        <v>0</v>
      </c>
      <c r="N672" s="96">
        <v>0</v>
      </c>
      <c r="O672" s="97" t="str">
        <f t="shared" si="144"/>
        <v>June</v>
      </c>
      <c r="P672" s="96">
        <f t="shared" si="145"/>
        <v>0</v>
      </c>
      <c r="Q672" s="98">
        <f t="shared" si="146"/>
        <v>0</v>
      </c>
      <c r="R672" s="97" t="b">
        <f t="shared" si="147"/>
        <v>0</v>
      </c>
      <c r="S672" s="99" t="b">
        <f t="shared" si="148"/>
        <v>0</v>
      </c>
      <c r="T672" s="68">
        <v>0</v>
      </c>
      <c r="U672" s="100" t="str">
        <f t="shared" si="149"/>
        <v>May</v>
      </c>
      <c r="V672" s="68">
        <f t="shared" si="150"/>
        <v>0</v>
      </c>
      <c r="W672" s="101">
        <f t="shared" si="151"/>
        <v>0</v>
      </c>
      <c r="X672" s="102" t="b">
        <f t="shared" si="152"/>
        <v>0</v>
      </c>
      <c r="Y672" s="103" t="b">
        <f t="shared" si="153"/>
        <v>0</v>
      </c>
      <c r="Z672" s="74">
        <v>0</v>
      </c>
      <c r="AA672" s="69"/>
      <c r="AB672" s="69" t="s">
        <v>133</v>
      </c>
      <c r="AC672" s="69" t="s">
        <v>134</v>
      </c>
      <c r="AD672" s="3"/>
      <c r="AE672" s="118">
        <f>IFERROR(INDEX(Last6M_AvgSales_Ref!$B$2:$B$12659,MATCH(D672,Last6M_AvgSales_Ref!$A$2:$A$12659,0)),"")</f>
        <v>6.25</v>
      </c>
    </row>
    <row r="673" spans="1:31" ht="14.25" customHeight="1">
      <c r="A673" s="69" t="s">
        <v>134</v>
      </c>
      <c r="B673" s="71" t="s">
        <v>74</v>
      </c>
      <c r="C673" s="71" t="s">
        <v>1901</v>
      </c>
      <c r="D673" s="71">
        <v>1000002391</v>
      </c>
      <c r="E673" s="72" t="s">
        <v>1902</v>
      </c>
      <c r="F673" s="73">
        <v>43876</v>
      </c>
      <c r="G673" s="66" t="str">
        <f t="shared" si="140"/>
        <v>Targeted Dealer</v>
      </c>
      <c r="H673" s="66"/>
      <c r="I673" s="67">
        <v>100</v>
      </c>
      <c r="J673" s="67">
        <f t="shared" si="141"/>
        <v>100</v>
      </c>
      <c r="K673" s="68">
        <v>63.75</v>
      </c>
      <c r="L673" s="68">
        <f t="shared" si="142"/>
        <v>36.25</v>
      </c>
      <c r="M673" s="68">
        <f t="shared" si="143"/>
        <v>63.75</v>
      </c>
      <c r="N673" s="96">
        <v>92.5</v>
      </c>
      <c r="O673" s="97" t="str">
        <f t="shared" si="144"/>
        <v>June</v>
      </c>
      <c r="P673" s="96">
        <f t="shared" si="145"/>
        <v>92.5</v>
      </c>
      <c r="Q673" s="98">
        <f t="shared" si="146"/>
        <v>-28.75</v>
      </c>
      <c r="R673" s="97" t="b">
        <f t="shared" si="147"/>
        <v>0</v>
      </c>
      <c r="S673" s="99" t="str">
        <f t="shared" si="148"/>
        <v>GROWTH</v>
      </c>
      <c r="T673" s="68">
        <v>103.75</v>
      </c>
      <c r="U673" s="100" t="str">
        <f t="shared" si="149"/>
        <v>May</v>
      </c>
      <c r="V673" s="68">
        <f t="shared" si="150"/>
        <v>103.75</v>
      </c>
      <c r="W673" s="101">
        <f t="shared" si="151"/>
        <v>-40</v>
      </c>
      <c r="X673" s="102" t="b">
        <f t="shared" si="152"/>
        <v>0</v>
      </c>
      <c r="Y673" s="103" t="str">
        <f t="shared" si="153"/>
        <v>GROWTH</v>
      </c>
      <c r="Z673" s="74">
        <v>0</v>
      </c>
      <c r="AA673" s="69"/>
      <c r="AB673" s="69" t="s">
        <v>133</v>
      </c>
      <c r="AC673" s="69" t="s">
        <v>134</v>
      </c>
      <c r="AD673" s="3"/>
      <c r="AE673" s="118">
        <f>IFERROR(INDEX(Last6M_AvgSales_Ref!$B$2:$B$12659,MATCH(D673,Last6M_AvgSales_Ref!$A$2:$A$12659,0)),"")</f>
        <v>71.125</v>
      </c>
    </row>
    <row r="674" spans="1:31" ht="14.25" customHeight="1">
      <c r="A674" s="69" t="s">
        <v>134</v>
      </c>
      <c r="B674" s="71" t="s">
        <v>74</v>
      </c>
      <c r="C674" s="71" t="s">
        <v>1903</v>
      </c>
      <c r="D674" s="71">
        <v>1000000049</v>
      </c>
      <c r="E674" s="72" t="s">
        <v>1904</v>
      </c>
      <c r="F674" s="73">
        <v>43887</v>
      </c>
      <c r="G674" s="66" t="str">
        <f t="shared" si="140"/>
        <v>Targeted Dealer</v>
      </c>
      <c r="H674" s="66"/>
      <c r="I674" s="67">
        <v>40</v>
      </c>
      <c r="J674" s="67">
        <f t="shared" si="141"/>
        <v>40</v>
      </c>
      <c r="K674" s="68">
        <v>0</v>
      </c>
      <c r="L674" s="68">
        <f t="shared" si="142"/>
        <v>40</v>
      </c>
      <c r="M674" s="68">
        <f t="shared" si="143"/>
        <v>0</v>
      </c>
      <c r="N674" s="96">
        <v>5</v>
      </c>
      <c r="O674" s="97" t="str">
        <f t="shared" si="144"/>
        <v>June</v>
      </c>
      <c r="P674" s="96">
        <f t="shared" si="145"/>
        <v>5</v>
      </c>
      <c r="Q674" s="98">
        <f t="shared" si="146"/>
        <v>-5</v>
      </c>
      <c r="R674" s="97" t="b">
        <f t="shared" si="147"/>
        <v>0</v>
      </c>
      <c r="S674" s="99" t="str">
        <f t="shared" si="148"/>
        <v>GROWTH</v>
      </c>
      <c r="T674" s="68">
        <v>20</v>
      </c>
      <c r="U674" s="100" t="str">
        <f t="shared" si="149"/>
        <v>May</v>
      </c>
      <c r="V674" s="68">
        <f t="shared" si="150"/>
        <v>20</v>
      </c>
      <c r="W674" s="101">
        <f t="shared" si="151"/>
        <v>-20</v>
      </c>
      <c r="X674" s="102" t="b">
        <f t="shared" si="152"/>
        <v>0</v>
      </c>
      <c r="Y674" s="103" t="str">
        <f t="shared" si="153"/>
        <v>GROWTH</v>
      </c>
      <c r="Z674" s="74">
        <v>0</v>
      </c>
      <c r="AA674" s="69"/>
      <c r="AB674" s="69" t="s">
        <v>133</v>
      </c>
      <c r="AC674" s="69" t="s">
        <v>134</v>
      </c>
      <c r="AD674" s="3"/>
      <c r="AE674" s="118">
        <f>IFERROR(INDEX(Last6M_AvgSales_Ref!$B$2:$B$12659,MATCH(D674,Last6M_AvgSales_Ref!$A$2:$A$12659,0)),"")</f>
        <v>6.6666666666666696</v>
      </c>
    </row>
    <row r="675" spans="1:31" ht="14.25" customHeight="1">
      <c r="A675" s="69" t="s">
        <v>134</v>
      </c>
      <c r="B675" s="71" t="s">
        <v>74</v>
      </c>
      <c r="C675" s="71" t="s">
        <v>1905</v>
      </c>
      <c r="D675" s="71">
        <v>1000000042</v>
      </c>
      <c r="E675" s="72" t="s">
        <v>1906</v>
      </c>
      <c r="F675" s="73">
        <v>43894</v>
      </c>
      <c r="G675" s="66" t="str">
        <f t="shared" si="140"/>
        <v>Targeted Dealer</v>
      </c>
      <c r="H675" s="66"/>
      <c r="I675" s="67">
        <v>220</v>
      </c>
      <c r="J675" s="67">
        <f t="shared" si="141"/>
        <v>220</v>
      </c>
      <c r="K675" s="68">
        <v>81</v>
      </c>
      <c r="L675" s="68">
        <f t="shared" si="142"/>
        <v>139</v>
      </c>
      <c r="M675" s="68">
        <f t="shared" si="143"/>
        <v>36.818181818181813</v>
      </c>
      <c r="N675" s="96">
        <v>40</v>
      </c>
      <c r="O675" s="97" t="str">
        <f t="shared" si="144"/>
        <v>June</v>
      </c>
      <c r="P675" s="96">
        <f t="shared" si="145"/>
        <v>40</v>
      </c>
      <c r="Q675" s="98">
        <f t="shared" si="146"/>
        <v>41</v>
      </c>
      <c r="R675" s="97" t="b">
        <f t="shared" si="147"/>
        <v>0</v>
      </c>
      <c r="S675" s="99" t="str">
        <f t="shared" si="148"/>
        <v>GROWTH</v>
      </c>
      <c r="T675" s="68">
        <v>80</v>
      </c>
      <c r="U675" s="100" t="str">
        <f t="shared" si="149"/>
        <v>May</v>
      </c>
      <c r="V675" s="68">
        <f t="shared" si="150"/>
        <v>80</v>
      </c>
      <c r="W675" s="101">
        <f t="shared" si="151"/>
        <v>1</v>
      </c>
      <c r="X675" s="102" t="b">
        <f t="shared" si="152"/>
        <v>0</v>
      </c>
      <c r="Y675" s="103" t="str">
        <f t="shared" si="153"/>
        <v>GROWTH</v>
      </c>
      <c r="Z675" s="74">
        <v>0</v>
      </c>
      <c r="AA675" s="69"/>
      <c r="AB675" s="69" t="s">
        <v>133</v>
      </c>
      <c r="AC675" s="69" t="s">
        <v>134</v>
      </c>
      <c r="AD675" s="3"/>
      <c r="AE675" s="118">
        <f>IFERROR(INDEX(Last6M_AvgSales_Ref!$B$2:$B$12659,MATCH(D675,Last6M_AvgSales_Ref!$A$2:$A$12659,0)),"")</f>
        <v>85.7</v>
      </c>
    </row>
    <row r="676" spans="1:31" ht="14.25" customHeight="1">
      <c r="A676" s="69" t="s">
        <v>134</v>
      </c>
      <c r="B676" s="71" t="s">
        <v>74</v>
      </c>
      <c r="C676" s="71" t="s">
        <v>1907</v>
      </c>
      <c r="D676" s="71">
        <v>1000000038</v>
      </c>
      <c r="E676" s="72" t="s">
        <v>1908</v>
      </c>
      <c r="F676" s="73">
        <v>43969</v>
      </c>
      <c r="G676" s="66" t="str">
        <f t="shared" si="140"/>
        <v>Targeted Dealer</v>
      </c>
      <c r="H676" s="66"/>
      <c r="I676" s="67">
        <v>1100</v>
      </c>
      <c r="J676" s="67">
        <f t="shared" si="141"/>
        <v>1100</v>
      </c>
      <c r="K676" s="68">
        <v>697.5</v>
      </c>
      <c r="L676" s="68">
        <f t="shared" si="142"/>
        <v>402.5</v>
      </c>
      <c r="M676" s="68">
        <f t="shared" si="143"/>
        <v>63.409090909090907</v>
      </c>
      <c r="N676" s="96">
        <v>616.54999999999995</v>
      </c>
      <c r="O676" s="97" t="str">
        <f t="shared" si="144"/>
        <v>June</v>
      </c>
      <c r="P676" s="96">
        <f t="shared" si="145"/>
        <v>616.54999999999995</v>
      </c>
      <c r="Q676" s="98">
        <f t="shared" si="146"/>
        <v>80.950000000000045</v>
      </c>
      <c r="R676" s="97" t="b">
        <f t="shared" si="147"/>
        <v>0</v>
      </c>
      <c r="S676" s="99" t="str">
        <f t="shared" si="148"/>
        <v>GROWTH</v>
      </c>
      <c r="T676" s="68">
        <v>533</v>
      </c>
      <c r="U676" s="100" t="str">
        <f t="shared" si="149"/>
        <v>May</v>
      </c>
      <c r="V676" s="68">
        <f t="shared" si="150"/>
        <v>533</v>
      </c>
      <c r="W676" s="101">
        <f t="shared" si="151"/>
        <v>164.5</v>
      </c>
      <c r="X676" s="102" t="b">
        <f t="shared" si="152"/>
        <v>0</v>
      </c>
      <c r="Y676" s="103" t="str">
        <f t="shared" si="153"/>
        <v>GROWTH</v>
      </c>
      <c r="Z676" s="74">
        <v>0</v>
      </c>
      <c r="AA676" s="69"/>
      <c r="AB676" s="69" t="s">
        <v>133</v>
      </c>
      <c r="AC676" s="69" t="s">
        <v>134</v>
      </c>
      <c r="AD676" s="3"/>
      <c r="AE676" s="118">
        <f>IFERROR(INDEX(Last6M_AvgSales_Ref!$B$2:$B$12659,MATCH(D676,Last6M_AvgSales_Ref!$A$2:$A$12659,0)),"")</f>
        <v>708.5</v>
      </c>
    </row>
    <row r="677" spans="1:31" ht="14.25" customHeight="1">
      <c r="A677" s="69" t="s">
        <v>134</v>
      </c>
      <c r="B677" s="71" t="s">
        <v>74</v>
      </c>
      <c r="C677" s="71" t="s">
        <v>1909</v>
      </c>
      <c r="D677" s="71">
        <v>1000000062</v>
      </c>
      <c r="E677" s="72" t="s">
        <v>1910</v>
      </c>
      <c r="F677" s="73">
        <v>44197</v>
      </c>
      <c r="G677" s="66" t="str">
        <f t="shared" si="140"/>
        <v>Targeted Dealer</v>
      </c>
      <c r="H677" s="66"/>
      <c r="I677" s="67">
        <v>100</v>
      </c>
      <c r="J677" s="67">
        <f t="shared" si="141"/>
        <v>100</v>
      </c>
      <c r="K677" s="68">
        <v>5</v>
      </c>
      <c r="L677" s="68">
        <f t="shared" si="142"/>
        <v>95</v>
      </c>
      <c r="M677" s="68">
        <f t="shared" si="143"/>
        <v>5</v>
      </c>
      <c r="N677" s="96">
        <v>0</v>
      </c>
      <c r="O677" s="97" t="str">
        <f t="shared" si="144"/>
        <v>June</v>
      </c>
      <c r="P677" s="96">
        <f t="shared" si="145"/>
        <v>0</v>
      </c>
      <c r="Q677" s="98">
        <f t="shared" si="146"/>
        <v>5</v>
      </c>
      <c r="R677" s="97" t="b">
        <f t="shared" si="147"/>
        <v>0</v>
      </c>
      <c r="S677" s="99" t="b">
        <f t="shared" si="148"/>
        <v>0</v>
      </c>
      <c r="T677" s="68">
        <v>25.5</v>
      </c>
      <c r="U677" s="100" t="str">
        <f t="shared" si="149"/>
        <v>May</v>
      </c>
      <c r="V677" s="68">
        <f t="shared" si="150"/>
        <v>25.5</v>
      </c>
      <c r="W677" s="101">
        <f t="shared" si="151"/>
        <v>-20.5</v>
      </c>
      <c r="X677" s="102" t="b">
        <f t="shared" si="152"/>
        <v>0</v>
      </c>
      <c r="Y677" s="103" t="str">
        <f t="shared" si="153"/>
        <v>GROWTH</v>
      </c>
      <c r="Z677" s="74">
        <v>0</v>
      </c>
      <c r="AA677" s="69"/>
      <c r="AB677" s="69" t="s">
        <v>133</v>
      </c>
      <c r="AC677" s="69" t="s">
        <v>134</v>
      </c>
      <c r="AD677" s="3"/>
      <c r="AE677" s="118">
        <f>IFERROR(INDEX(Last6M_AvgSales_Ref!$B$2:$B$12659,MATCH(D677,Last6M_AvgSales_Ref!$A$2:$A$12659,0)),"")</f>
        <v>40.8333333333333</v>
      </c>
    </row>
    <row r="678" spans="1:31" ht="14.25" customHeight="1">
      <c r="A678" s="69" t="s">
        <v>134</v>
      </c>
      <c r="B678" s="71" t="s">
        <v>74</v>
      </c>
      <c r="C678" s="71" t="s">
        <v>286</v>
      </c>
      <c r="D678" s="71">
        <v>1000000823</v>
      </c>
      <c r="E678" s="72" t="s">
        <v>287</v>
      </c>
      <c r="F678" s="73">
        <v>44202</v>
      </c>
      <c r="G678" s="66" t="str">
        <f t="shared" si="140"/>
        <v>Targeted Dealer</v>
      </c>
      <c r="H678" s="66"/>
      <c r="I678" s="67">
        <v>60</v>
      </c>
      <c r="J678" s="67">
        <f t="shared" si="141"/>
        <v>60</v>
      </c>
      <c r="K678" s="68">
        <v>30</v>
      </c>
      <c r="L678" s="68">
        <f t="shared" si="142"/>
        <v>30</v>
      </c>
      <c r="M678" s="68">
        <f t="shared" si="143"/>
        <v>50</v>
      </c>
      <c r="N678" s="96">
        <v>45</v>
      </c>
      <c r="O678" s="97" t="str">
        <f t="shared" si="144"/>
        <v>June</v>
      </c>
      <c r="P678" s="96">
        <f t="shared" si="145"/>
        <v>45</v>
      </c>
      <c r="Q678" s="98">
        <f t="shared" si="146"/>
        <v>-15</v>
      </c>
      <c r="R678" s="97" t="b">
        <f t="shared" si="147"/>
        <v>0</v>
      </c>
      <c r="S678" s="99" t="str">
        <f t="shared" si="148"/>
        <v>GROWTH</v>
      </c>
      <c r="T678" s="68">
        <v>0</v>
      </c>
      <c r="U678" s="100" t="str">
        <f t="shared" si="149"/>
        <v>May</v>
      </c>
      <c r="V678" s="68">
        <f t="shared" si="150"/>
        <v>0</v>
      </c>
      <c r="W678" s="101">
        <f t="shared" si="151"/>
        <v>30</v>
      </c>
      <c r="X678" s="102" t="b">
        <f t="shared" si="152"/>
        <v>0</v>
      </c>
      <c r="Y678" s="103" t="b">
        <f t="shared" si="153"/>
        <v>0</v>
      </c>
      <c r="Z678" s="74">
        <v>0</v>
      </c>
      <c r="AA678" s="69"/>
      <c r="AB678" s="69" t="s">
        <v>133</v>
      </c>
      <c r="AC678" s="69" t="s">
        <v>134</v>
      </c>
      <c r="AD678" s="3"/>
      <c r="AE678" s="118">
        <f>IFERROR(INDEX(Last6M_AvgSales_Ref!$B$2:$B$12659,MATCH(D678,Last6M_AvgSales_Ref!$A$2:$A$12659,0)),"")</f>
        <v>14.1666666666667</v>
      </c>
    </row>
    <row r="679" spans="1:31" ht="14.25" customHeight="1">
      <c r="A679" s="69" t="s">
        <v>134</v>
      </c>
      <c r="B679" s="71" t="s">
        <v>74</v>
      </c>
      <c r="C679" s="71" t="s">
        <v>1911</v>
      </c>
      <c r="D679" s="71">
        <v>1000000056</v>
      </c>
      <c r="E679" s="72" t="s">
        <v>1912</v>
      </c>
      <c r="F679" s="73">
        <v>44422</v>
      </c>
      <c r="G679" s="66" t="str">
        <f t="shared" si="140"/>
        <v>Targeted Dealer</v>
      </c>
      <c r="H679" s="66"/>
      <c r="I679" s="67">
        <v>700</v>
      </c>
      <c r="J679" s="67">
        <f t="shared" si="141"/>
        <v>700</v>
      </c>
      <c r="K679" s="68">
        <v>311</v>
      </c>
      <c r="L679" s="68">
        <f t="shared" si="142"/>
        <v>389</v>
      </c>
      <c r="M679" s="68">
        <f t="shared" si="143"/>
        <v>44.428571428571431</v>
      </c>
      <c r="N679" s="96">
        <v>369</v>
      </c>
      <c r="O679" s="97" t="str">
        <f t="shared" si="144"/>
        <v>June</v>
      </c>
      <c r="P679" s="96">
        <f t="shared" si="145"/>
        <v>369</v>
      </c>
      <c r="Q679" s="98">
        <f t="shared" si="146"/>
        <v>-58</v>
      </c>
      <c r="R679" s="97" t="b">
        <f t="shared" si="147"/>
        <v>0</v>
      </c>
      <c r="S679" s="99" t="str">
        <f t="shared" si="148"/>
        <v>GROWTH</v>
      </c>
      <c r="T679" s="68">
        <v>15</v>
      </c>
      <c r="U679" s="100" t="str">
        <f t="shared" si="149"/>
        <v>May</v>
      </c>
      <c r="V679" s="68">
        <f t="shared" si="150"/>
        <v>15</v>
      </c>
      <c r="W679" s="101">
        <f t="shared" si="151"/>
        <v>296</v>
      </c>
      <c r="X679" s="102" t="b">
        <f t="shared" si="152"/>
        <v>0</v>
      </c>
      <c r="Y679" s="103" t="str">
        <f t="shared" si="153"/>
        <v>GROWTH</v>
      </c>
      <c r="Z679" s="74">
        <v>0</v>
      </c>
      <c r="AA679" s="69"/>
      <c r="AB679" s="69" t="s">
        <v>133</v>
      </c>
      <c r="AC679" s="69" t="s">
        <v>134</v>
      </c>
      <c r="AD679" s="3"/>
      <c r="AE679" s="118">
        <f>IFERROR(INDEX(Last6M_AvgSales_Ref!$B$2:$B$12659,MATCH(D679,Last6M_AvgSales_Ref!$A$2:$A$12659,0)),"")</f>
        <v>516.1</v>
      </c>
    </row>
    <row r="680" spans="1:31" ht="14.25" customHeight="1">
      <c r="A680" s="69" t="s">
        <v>134</v>
      </c>
      <c r="B680" s="71" t="s">
        <v>74</v>
      </c>
      <c r="C680" s="71" t="s">
        <v>1913</v>
      </c>
      <c r="D680" s="71">
        <v>1000000033</v>
      </c>
      <c r="E680" s="72" t="s">
        <v>1914</v>
      </c>
      <c r="F680" s="73">
        <v>44462</v>
      </c>
      <c r="G680" s="66" t="str">
        <f t="shared" si="140"/>
        <v>Targeted Dealer</v>
      </c>
      <c r="H680" s="66"/>
      <c r="I680" s="67">
        <v>200</v>
      </c>
      <c r="J680" s="67">
        <f t="shared" si="141"/>
        <v>200</v>
      </c>
      <c r="K680" s="68">
        <v>242.5</v>
      </c>
      <c r="L680" s="68">
        <f t="shared" si="142"/>
        <v>-42.5</v>
      </c>
      <c r="M680" s="68">
        <f t="shared" si="143"/>
        <v>121.25</v>
      </c>
      <c r="N680" s="96">
        <v>146</v>
      </c>
      <c r="O680" s="97" t="str">
        <f t="shared" si="144"/>
        <v>June</v>
      </c>
      <c r="P680" s="96">
        <f t="shared" si="145"/>
        <v>146</v>
      </c>
      <c r="Q680" s="98">
        <f t="shared" si="146"/>
        <v>96.5</v>
      </c>
      <c r="R680" s="97" t="b">
        <f t="shared" si="147"/>
        <v>0</v>
      </c>
      <c r="S680" s="99" t="str">
        <f t="shared" si="148"/>
        <v>GROWTH</v>
      </c>
      <c r="T680" s="68">
        <v>43.75</v>
      </c>
      <c r="U680" s="100" t="str">
        <f t="shared" si="149"/>
        <v>May</v>
      </c>
      <c r="V680" s="68">
        <f t="shared" si="150"/>
        <v>43.75</v>
      </c>
      <c r="W680" s="101">
        <f t="shared" si="151"/>
        <v>198.75</v>
      </c>
      <c r="X680" s="102" t="b">
        <f t="shared" si="152"/>
        <v>0</v>
      </c>
      <c r="Y680" s="103" t="str">
        <f t="shared" si="153"/>
        <v>GROWTH</v>
      </c>
      <c r="Z680" s="74">
        <v>0</v>
      </c>
      <c r="AA680" s="69"/>
      <c r="AB680" s="69" t="s">
        <v>133</v>
      </c>
      <c r="AC680" s="69" t="s">
        <v>134</v>
      </c>
      <c r="AD680" s="3"/>
      <c r="AE680" s="118">
        <f>IFERROR(INDEX(Last6M_AvgSales_Ref!$B$2:$B$12659,MATCH(D680,Last6M_AvgSales_Ref!$A$2:$A$12659,0)),"")</f>
        <v>199.208333333333</v>
      </c>
    </row>
    <row r="681" spans="1:31" ht="14.25" customHeight="1">
      <c r="A681" s="69" t="s">
        <v>134</v>
      </c>
      <c r="B681" s="71" t="s">
        <v>74</v>
      </c>
      <c r="C681" s="71" t="s">
        <v>1915</v>
      </c>
      <c r="D681" s="71">
        <v>1000000826</v>
      </c>
      <c r="E681" s="72" t="s">
        <v>1916</v>
      </c>
      <c r="F681" s="73">
        <v>44462</v>
      </c>
      <c r="G681" s="66" t="str">
        <f t="shared" si="140"/>
        <v>Targeted Dealer</v>
      </c>
      <c r="H681" s="66"/>
      <c r="I681" s="67">
        <v>100</v>
      </c>
      <c r="J681" s="67">
        <f t="shared" si="141"/>
        <v>100</v>
      </c>
      <c r="K681" s="68">
        <v>19</v>
      </c>
      <c r="L681" s="68">
        <f t="shared" si="142"/>
        <v>81</v>
      </c>
      <c r="M681" s="68">
        <f t="shared" si="143"/>
        <v>19</v>
      </c>
      <c r="N681" s="96">
        <v>17.5</v>
      </c>
      <c r="O681" s="97" t="str">
        <f t="shared" si="144"/>
        <v>June</v>
      </c>
      <c r="P681" s="96">
        <f t="shared" si="145"/>
        <v>17.5</v>
      </c>
      <c r="Q681" s="98">
        <f t="shared" si="146"/>
        <v>1.5</v>
      </c>
      <c r="R681" s="97" t="b">
        <f t="shared" si="147"/>
        <v>0</v>
      </c>
      <c r="S681" s="99" t="str">
        <f t="shared" si="148"/>
        <v>GROWTH</v>
      </c>
      <c r="T681" s="68">
        <v>7.5</v>
      </c>
      <c r="U681" s="100" t="str">
        <f t="shared" si="149"/>
        <v>May</v>
      </c>
      <c r="V681" s="68">
        <f t="shared" si="150"/>
        <v>7.5</v>
      </c>
      <c r="W681" s="101">
        <f t="shared" si="151"/>
        <v>11.5</v>
      </c>
      <c r="X681" s="102" t="b">
        <f t="shared" si="152"/>
        <v>0</v>
      </c>
      <c r="Y681" s="103" t="str">
        <f t="shared" si="153"/>
        <v>GROWTH</v>
      </c>
      <c r="Z681" s="74">
        <v>0</v>
      </c>
      <c r="AA681" s="69"/>
      <c r="AB681" s="69" t="s">
        <v>133</v>
      </c>
      <c r="AC681" s="69" t="s">
        <v>134</v>
      </c>
      <c r="AD681" s="3"/>
      <c r="AE681" s="118">
        <f>IFERROR(INDEX(Last6M_AvgSales_Ref!$B$2:$B$12659,MATCH(D681,Last6M_AvgSales_Ref!$A$2:$A$12659,0)),"")</f>
        <v>42.766666666666701</v>
      </c>
    </row>
    <row r="682" spans="1:31" ht="14.25" customHeight="1">
      <c r="A682" s="69" t="s">
        <v>134</v>
      </c>
      <c r="B682" s="71" t="s">
        <v>74</v>
      </c>
      <c r="C682" s="71" t="s">
        <v>1917</v>
      </c>
      <c r="D682" s="71">
        <v>1000000029</v>
      </c>
      <c r="E682" s="72" t="s">
        <v>1918</v>
      </c>
      <c r="F682" s="73">
        <v>44522</v>
      </c>
      <c r="G682" s="66" t="str">
        <f t="shared" si="140"/>
        <v>Targeted Dealer</v>
      </c>
      <c r="H682" s="66"/>
      <c r="I682" s="67">
        <v>80</v>
      </c>
      <c r="J682" s="67">
        <f t="shared" si="141"/>
        <v>80</v>
      </c>
      <c r="K682" s="68">
        <v>55.5</v>
      </c>
      <c r="L682" s="68">
        <f t="shared" si="142"/>
        <v>24.5</v>
      </c>
      <c r="M682" s="68">
        <f t="shared" si="143"/>
        <v>69.375</v>
      </c>
      <c r="N682" s="96">
        <v>51</v>
      </c>
      <c r="O682" s="97" t="str">
        <f t="shared" si="144"/>
        <v>June</v>
      </c>
      <c r="P682" s="96">
        <f t="shared" si="145"/>
        <v>51</v>
      </c>
      <c r="Q682" s="98">
        <f t="shared" si="146"/>
        <v>4.5</v>
      </c>
      <c r="R682" s="97" t="b">
        <f t="shared" si="147"/>
        <v>0</v>
      </c>
      <c r="S682" s="99" t="str">
        <f t="shared" si="148"/>
        <v>GROWTH</v>
      </c>
      <c r="T682" s="68">
        <v>36</v>
      </c>
      <c r="U682" s="100" t="str">
        <f t="shared" si="149"/>
        <v>May</v>
      </c>
      <c r="V682" s="68">
        <f t="shared" si="150"/>
        <v>36</v>
      </c>
      <c r="W682" s="101">
        <f t="shared" si="151"/>
        <v>19.5</v>
      </c>
      <c r="X682" s="102" t="b">
        <f t="shared" si="152"/>
        <v>0</v>
      </c>
      <c r="Y682" s="103" t="str">
        <f t="shared" si="153"/>
        <v>GROWTH</v>
      </c>
      <c r="Z682" s="74">
        <v>0</v>
      </c>
      <c r="AA682" s="69"/>
      <c r="AB682" s="69" t="s">
        <v>133</v>
      </c>
      <c r="AC682" s="69" t="s">
        <v>134</v>
      </c>
      <c r="AD682" s="3"/>
      <c r="AE682" s="118">
        <f>IFERROR(INDEX(Last6M_AvgSales_Ref!$B$2:$B$12659,MATCH(D682,Last6M_AvgSales_Ref!$A$2:$A$12659,0)),"")</f>
        <v>38.0833333333333</v>
      </c>
    </row>
    <row r="683" spans="1:31" ht="14.25" customHeight="1">
      <c r="A683" s="69" t="s">
        <v>134</v>
      </c>
      <c r="B683" s="71" t="s">
        <v>74</v>
      </c>
      <c r="C683" s="71" t="s">
        <v>1919</v>
      </c>
      <c r="D683" s="71">
        <v>1000002744</v>
      </c>
      <c r="E683" s="72" t="s">
        <v>1920</v>
      </c>
      <c r="F683" s="73">
        <v>44691</v>
      </c>
      <c r="G683" s="66" t="str">
        <f t="shared" si="140"/>
        <v>Targeted Dealer</v>
      </c>
      <c r="H683" s="66"/>
      <c r="I683" s="67">
        <v>50</v>
      </c>
      <c r="J683" s="67">
        <f t="shared" si="141"/>
        <v>50</v>
      </c>
      <c r="K683" s="68">
        <v>25</v>
      </c>
      <c r="L683" s="68">
        <f t="shared" si="142"/>
        <v>25</v>
      </c>
      <c r="M683" s="68">
        <f t="shared" si="143"/>
        <v>50</v>
      </c>
      <c r="N683" s="96">
        <v>31</v>
      </c>
      <c r="O683" s="97" t="str">
        <f t="shared" si="144"/>
        <v>June</v>
      </c>
      <c r="P683" s="96">
        <f t="shared" si="145"/>
        <v>31</v>
      </c>
      <c r="Q683" s="98">
        <f t="shared" si="146"/>
        <v>-6</v>
      </c>
      <c r="R683" s="97" t="b">
        <f t="shared" si="147"/>
        <v>0</v>
      </c>
      <c r="S683" s="99" t="str">
        <f t="shared" si="148"/>
        <v>GROWTH</v>
      </c>
      <c r="T683" s="68">
        <v>15</v>
      </c>
      <c r="U683" s="100" t="str">
        <f t="shared" si="149"/>
        <v>May</v>
      </c>
      <c r="V683" s="68">
        <f t="shared" si="150"/>
        <v>15</v>
      </c>
      <c r="W683" s="101">
        <f t="shared" si="151"/>
        <v>10</v>
      </c>
      <c r="X683" s="102" t="b">
        <f t="shared" si="152"/>
        <v>0</v>
      </c>
      <c r="Y683" s="103" t="str">
        <f t="shared" si="153"/>
        <v>GROWTH</v>
      </c>
      <c r="Z683" s="74">
        <v>0</v>
      </c>
      <c r="AA683" s="69"/>
      <c r="AB683" s="69" t="s">
        <v>133</v>
      </c>
      <c r="AC683" s="69" t="s">
        <v>134</v>
      </c>
      <c r="AD683" s="3"/>
      <c r="AE683" s="118">
        <f>IFERROR(INDEX(Last6M_AvgSales_Ref!$B$2:$B$12659,MATCH(D683,Last6M_AvgSales_Ref!$A$2:$A$12659,0)),"")</f>
        <v>35</v>
      </c>
    </row>
    <row r="684" spans="1:31" ht="14.25" customHeight="1">
      <c r="A684" s="69" t="s">
        <v>134</v>
      </c>
      <c r="B684" s="71" t="s">
        <v>74</v>
      </c>
      <c r="C684" s="71" t="s">
        <v>1921</v>
      </c>
      <c r="D684" s="71">
        <v>1000002845</v>
      </c>
      <c r="E684" s="72" t="s">
        <v>1922</v>
      </c>
      <c r="F684" s="73">
        <v>44764</v>
      </c>
      <c r="G684" s="66" t="str">
        <f t="shared" si="140"/>
        <v>Targeted Dealer</v>
      </c>
      <c r="H684" s="66"/>
      <c r="I684" s="67">
        <v>80</v>
      </c>
      <c r="J684" s="67">
        <f t="shared" si="141"/>
        <v>80</v>
      </c>
      <c r="K684" s="68">
        <v>25</v>
      </c>
      <c r="L684" s="68">
        <f t="shared" si="142"/>
        <v>55</v>
      </c>
      <c r="M684" s="68">
        <f t="shared" si="143"/>
        <v>31.25</v>
      </c>
      <c r="N684" s="96">
        <v>14.75</v>
      </c>
      <c r="O684" s="97" t="str">
        <f t="shared" si="144"/>
        <v>June</v>
      </c>
      <c r="P684" s="96">
        <f t="shared" si="145"/>
        <v>14.75</v>
      </c>
      <c r="Q684" s="98">
        <f t="shared" si="146"/>
        <v>10.25</v>
      </c>
      <c r="R684" s="97" t="b">
        <f t="shared" si="147"/>
        <v>0</v>
      </c>
      <c r="S684" s="99" t="str">
        <f t="shared" si="148"/>
        <v>GROWTH</v>
      </c>
      <c r="T684" s="68">
        <v>15</v>
      </c>
      <c r="U684" s="100" t="str">
        <f t="shared" si="149"/>
        <v>May</v>
      </c>
      <c r="V684" s="68">
        <f t="shared" si="150"/>
        <v>15</v>
      </c>
      <c r="W684" s="101">
        <f t="shared" si="151"/>
        <v>10</v>
      </c>
      <c r="X684" s="102" t="b">
        <f t="shared" si="152"/>
        <v>0</v>
      </c>
      <c r="Y684" s="103" t="str">
        <f t="shared" si="153"/>
        <v>GROWTH</v>
      </c>
      <c r="Z684" s="74">
        <v>0</v>
      </c>
      <c r="AA684" s="69"/>
      <c r="AB684" s="69" t="s">
        <v>133</v>
      </c>
      <c r="AC684" s="69" t="s">
        <v>134</v>
      </c>
      <c r="AD684" s="3"/>
      <c r="AE684" s="118">
        <f>IFERROR(INDEX(Last6M_AvgSales_Ref!$B$2:$B$12659,MATCH(D684,Last6M_AvgSales_Ref!$A$2:$A$12659,0)),"")</f>
        <v>46.6666666666667</v>
      </c>
    </row>
    <row r="685" spans="1:31" ht="14.25" customHeight="1">
      <c r="A685" s="69" t="s">
        <v>134</v>
      </c>
      <c r="B685" s="71" t="s">
        <v>74</v>
      </c>
      <c r="C685" s="71" t="s">
        <v>1923</v>
      </c>
      <c r="D685" s="71">
        <v>1000002891</v>
      </c>
      <c r="E685" s="71" t="s">
        <v>1764</v>
      </c>
      <c r="F685" s="73">
        <v>44798</v>
      </c>
      <c r="G685" s="66" t="str">
        <f t="shared" si="140"/>
        <v>Targeted Dealer</v>
      </c>
      <c r="H685" s="66"/>
      <c r="I685" s="67">
        <v>280</v>
      </c>
      <c r="J685" s="67">
        <f t="shared" si="141"/>
        <v>280</v>
      </c>
      <c r="K685" s="68">
        <v>100</v>
      </c>
      <c r="L685" s="68">
        <f t="shared" si="142"/>
        <v>180</v>
      </c>
      <c r="M685" s="68">
        <f t="shared" si="143"/>
        <v>35.714285714285715</v>
      </c>
      <c r="N685" s="96">
        <v>105</v>
      </c>
      <c r="O685" s="97" t="str">
        <f t="shared" si="144"/>
        <v>June</v>
      </c>
      <c r="P685" s="96">
        <f t="shared" si="145"/>
        <v>105</v>
      </c>
      <c r="Q685" s="98">
        <f t="shared" si="146"/>
        <v>-5</v>
      </c>
      <c r="R685" s="97" t="b">
        <f t="shared" si="147"/>
        <v>0</v>
      </c>
      <c r="S685" s="99" t="str">
        <f t="shared" si="148"/>
        <v>GROWTH</v>
      </c>
      <c r="T685" s="68">
        <v>110.5</v>
      </c>
      <c r="U685" s="100" t="str">
        <f t="shared" si="149"/>
        <v>May</v>
      </c>
      <c r="V685" s="68">
        <f t="shared" si="150"/>
        <v>110.5</v>
      </c>
      <c r="W685" s="101">
        <f t="shared" si="151"/>
        <v>-10.5</v>
      </c>
      <c r="X685" s="102" t="b">
        <f t="shared" si="152"/>
        <v>0</v>
      </c>
      <c r="Y685" s="103" t="str">
        <f t="shared" si="153"/>
        <v>GROWTH</v>
      </c>
      <c r="Z685" s="74">
        <v>0</v>
      </c>
      <c r="AA685" s="69"/>
      <c r="AB685" s="69" t="s">
        <v>133</v>
      </c>
      <c r="AC685" s="69" t="s">
        <v>134</v>
      </c>
      <c r="AD685" s="3"/>
      <c r="AE685" s="118">
        <f>IFERROR(INDEX(Last6M_AvgSales_Ref!$B$2:$B$12659,MATCH(D685,Last6M_AvgSales_Ref!$A$2:$A$12659,0)),"")</f>
        <v>160.28333333333299</v>
      </c>
    </row>
    <row r="686" spans="1:31" ht="14.25" customHeight="1">
      <c r="A686" s="69" t="s">
        <v>134</v>
      </c>
      <c r="B686" s="71" t="s">
        <v>74</v>
      </c>
      <c r="C686" s="71" t="s">
        <v>1924</v>
      </c>
      <c r="D686" s="71">
        <v>1000003249</v>
      </c>
      <c r="E686" s="71" t="s">
        <v>1925</v>
      </c>
      <c r="F686" s="73">
        <v>44944</v>
      </c>
      <c r="G686" s="66" t="str">
        <f t="shared" si="140"/>
        <v>Targeted Dealer</v>
      </c>
      <c r="H686" s="66"/>
      <c r="I686" s="67">
        <v>180</v>
      </c>
      <c r="J686" s="67">
        <f t="shared" si="141"/>
        <v>180</v>
      </c>
      <c r="K686" s="68">
        <v>206.7</v>
      </c>
      <c r="L686" s="68">
        <f t="shared" si="142"/>
        <v>-26.699999999999989</v>
      </c>
      <c r="M686" s="68">
        <f t="shared" si="143"/>
        <v>114.83333333333333</v>
      </c>
      <c r="N686" s="96">
        <v>151</v>
      </c>
      <c r="O686" s="97" t="str">
        <f t="shared" si="144"/>
        <v>June</v>
      </c>
      <c r="P686" s="96">
        <f t="shared" si="145"/>
        <v>151</v>
      </c>
      <c r="Q686" s="98">
        <f t="shared" si="146"/>
        <v>55.699999999999989</v>
      </c>
      <c r="R686" s="97" t="b">
        <f t="shared" si="147"/>
        <v>0</v>
      </c>
      <c r="S686" s="99" t="str">
        <f t="shared" si="148"/>
        <v>GROWTH</v>
      </c>
      <c r="T686" s="68">
        <v>60</v>
      </c>
      <c r="U686" s="100" t="str">
        <f t="shared" si="149"/>
        <v>May</v>
      </c>
      <c r="V686" s="68">
        <f t="shared" si="150"/>
        <v>60</v>
      </c>
      <c r="W686" s="101">
        <f t="shared" si="151"/>
        <v>146.69999999999999</v>
      </c>
      <c r="X686" s="102" t="b">
        <f t="shared" si="152"/>
        <v>0</v>
      </c>
      <c r="Y686" s="103" t="str">
        <f t="shared" si="153"/>
        <v>GROWTH</v>
      </c>
      <c r="Z686" s="74">
        <v>0</v>
      </c>
      <c r="AA686" s="69"/>
      <c r="AB686" s="69" t="s">
        <v>133</v>
      </c>
      <c r="AC686" s="69" t="s">
        <v>134</v>
      </c>
      <c r="AD686" s="3"/>
      <c r="AE686" s="118">
        <f>IFERROR(INDEX(Last6M_AvgSales_Ref!$B$2:$B$12659,MATCH(D686,Last6M_AvgSales_Ref!$A$2:$A$12659,0)),"")</f>
        <v>176</v>
      </c>
    </row>
    <row r="687" spans="1:31" ht="14.25" customHeight="1">
      <c r="A687" s="69" t="s">
        <v>134</v>
      </c>
      <c r="B687" s="71" t="s">
        <v>74</v>
      </c>
      <c r="C687" s="71" t="s">
        <v>1926</v>
      </c>
      <c r="D687" s="71">
        <v>1000003783</v>
      </c>
      <c r="E687" s="71" t="s">
        <v>1927</v>
      </c>
      <c r="F687" s="73">
        <v>45271</v>
      </c>
      <c r="G687" s="66" t="str">
        <f t="shared" si="140"/>
        <v>Targeted Dealer</v>
      </c>
      <c r="H687" s="66"/>
      <c r="I687" s="67">
        <v>40</v>
      </c>
      <c r="J687" s="67">
        <f t="shared" si="141"/>
        <v>40</v>
      </c>
      <c r="K687" s="68">
        <v>0</v>
      </c>
      <c r="L687" s="68">
        <f t="shared" si="142"/>
        <v>40</v>
      </c>
      <c r="M687" s="68">
        <f t="shared" si="143"/>
        <v>0</v>
      </c>
      <c r="N687" s="96">
        <v>22.5</v>
      </c>
      <c r="O687" s="97" t="str">
        <f t="shared" si="144"/>
        <v>June</v>
      </c>
      <c r="P687" s="96">
        <f t="shared" si="145"/>
        <v>22.5</v>
      </c>
      <c r="Q687" s="98">
        <f t="shared" si="146"/>
        <v>-22.5</v>
      </c>
      <c r="R687" s="97" t="b">
        <f t="shared" si="147"/>
        <v>0</v>
      </c>
      <c r="S687" s="99" t="str">
        <f t="shared" si="148"/>
        <v>GROWTH</v>
      </c>
      <c r="T687" s="68">
        <v>7.5</v>
      </c>
      <c r="U687" s="100" t="str">
        <f t="shared" si="149"/>
        <v>May</v>
      </c>
      <c r="V687" s="68">
        <f t="shared" si="150"/>
        <v>7.5</v>
      </c>
      <c r="W687" s="101">
        <f t="shared" si="151"/>
        <v>-7.5</v>
      </c>
      <c r="X687" s="102" t="b">
        <f t="shared" si="152"/>
        <v>0</v>
      </c>
      <c r="Y687" s="103" t="str">
        <f t="shared" si="153"/>
        <v>GROWTH</v>
      </c>
      <c r="Z687" s="74">
        <v>0</v>
      </c>
      <c r="AA687" s="69"/>
      <c r="AB687" s="69" t="s">
        <v>133</v>
      </c>
      <c r="AC687" s="69" t="s">
        <v>134</v>
      </c>
      <c r="AD687" s="3"/>
      <c r="AE687" s="118">
        <f>IFERROR(INDEX(Last6M_AvgSales_Ref!$B$2:$B$12659,MATCH(D687,Last6M_AvgSales_Ref!$A$2:$A$12659,0)),"")</f>
        <v>7.9166666666666696</v>
      </c>
    </row>
    <row r="688" spans="1:31" ht="14.25" customHeight="1">
      <c r="A688" s="74" t="s">
        <v>134</v>
      </c>
      <c r="B688" s="78" t="s">
        <v>74</v>
      </c>
      <c r="C688" s="78" t="s">
        <v>1928</v>
      </c>
      <c r="D688" s="78">
        <v>1000003963</v>
      </c>
      <c r="E688" s="78" t="s">
        <v>1929</v>
      </c>
      <c r="F688" s="73">
        <v>45429</v>
      </c>
      <c r="G688" s="66" t="str">
        <f t="shared" si="140"/>
        <v>Targeted Dealer</v>
      </c>
      <c r="H688" s="66"/>
      <c r="I688" s="67">
        <v>100</v>
      </c>
      <c r="J688" s="67">
        <f t="shared" si="141"/>
        <v>100</v>
      </c>
      <c r="K688" s="68">
        <v>7.5</v>
      </c>
      <c r="L688" s="68">
        <f t="shared" si="142"/>
        <v>92.5</v>
      </c>
      <c r="M688" s="68">
        <f t="shared" si="143"/>
        <v>7.5</v>
      </c>
      <c r="N688" s="96">
        <v>35</v>
      </c>
      <c r="O688" s="97" t="str">
        <f t="shared" si="144"/>
        <v>June</v>
      </c>
      <c r="P688" s="96">
        <f t="shared" si="145"/>
        <v>35</v>
      </c>
      <c r="Q688" s="98">
        <f t="shared" si="146"/>
        <v>-27.5</v>
      </c>
      <c r="R688" s="97" t="b">
        <f t="shared" si="147"/>
        <v>0</v>
      </c>
      <c r="S688" s="99" t="str">
        <f t="shared" si="148"/>
        <v>GROWTH</v>
      </c>
      <c r="T688" s="68">
        <v>25.5</v>
      </c>
      <c r="U688" s="100" t="str">
        <f t="shared" si="149"/>
        <v>May</v>
      </c>
      <c r="V688" s="68">
        <f t="shared" si="150"/>
        <v>25.5</v>
      </c>
      <c r="W688" s="101">
        <f t="shared" si="151"/>
        <v>-18</v>
      </c>
      <c r="X688" s="102" t="b">
        <f t="shared" si="152"/>
        <v>0</v>
      </c>
      <c r="Y688" s="103" t="str">
        <f t="shared" si="153"/>
        <v>GROWTH</v>
      </c>
      <c r="Z688" s="74">
        <v>0</v>
      </c>
      <c r="AA688" s="69"/>
      <c r="AB688" s="69" t="s">
        <v>133</v>
      </c>
      <c r="AC688" s="74" t="s">
        <v>134</v>
      </c>
      <c r="AD688" s="3"/>
      <c r="AE688" s="118">
        <f>IFERROR(INDEX(Last6M_AvgSales_Ref!$B$2:$B$12659,MATCH(D688,Last6M_AvgSales_Ref!$A$2:$A$12659,0)),"")</f>
        <v>37.0833333333333</v>
      </c>
    </row>
    <row r="689" spans="1:31" ht="14.25" customHeight="1">
      <c r="A689" s="74" t="s">
        <v>134</v>
      </c>
      <c r="B689" s="78" t="s">
        <v>74</v>
      </c>
      <c r="C689" s="78" t="s">
        <v>1930</v>
      </c>
      <c r="D689" s="78">
        <v>1000003964</v>
      </c>
      <c r="E689" s="78" t="s">
        <v>1931</v>
      </c>
      <c r="F689" s="73">
        <v>45429</v>
      </c>
      <c r="G689" s="66" t="str">
        <f t="shared" si="140"/>
        <v>Targeted Dealer</v>
      </c>
      <c r="H689" s="66"/>
      <c r="I689" s="67">
        <v>100</v>
      </c>
      <c r="J689" s="67">
        <f t="shared" si="141"/>
        <v>100</v>
      </c>
      <c r="K689" s="68">
        <v>26</v>
      </c>
      <c r="L689" s="68">
        <f t="shared" si="142"/>
        <v>74</v>
      </c>
      <c r="M689" s="68">
        <f t="shared" si="143"/>
        <v>26</v>
      </c>
      <c r="N689" s="96">
        <v>25</v>
      </c>
      <c r="O689" s="97" t="str">
        <f t="shared" si="144"/>
        <v>June</v>
      </c>
      <c r="P689" s="96">
        <f t="shared" si="145"/>
        <v>25</v>
      </c>
      <c r="Q689" s="98">
        <f t="shared" si="146"/>
        <v>1</v>
      </c>
      <c r="R689" s="97" t="b">
        <f t="shared" si="147"/>
        <v>0</v>
      </c>
      <c r="S689" s="99" t="str">
        <f t="shared" si="148"/>
        <v>GROWTH</v>
      </c>
      <c r="T689" s="68">
        <v>33.5</v>
      </c>
      <c r="U689" s="100" t="str">
        <f t="shared" si="149"/>
        <v>May</v>
      </c>
      <c r="V689" s="68">
        <f t="shared" si="150"/>
        <v>33.5</v>
      </c>
      <c r="W689" s="101">
        <f t="shared" si="151"/>
        <v>-7.5</v>
      </c>
      <c r="X689" s="102" t="b">
        <f t="shared" si="152"/>
        <v>0</v>
      </c>
      <c r="Y689" s="103" t="str">
        <f t="shared" si="153"/>
        <v>GROWTH</v>
      </c>
      <c r="Z689" s="74">
        <v>0</v>
      </c>
      <c r="AA689" s="69"/>
      <c r="AB689" s="69" t="s">
        <v>133</v>
      </c>
      <c r="AC689" s="74" t="s">
        <v>134</v>
      </c>
      <c r="AD689" s="3"/>
      <c r="AE689" s="118">
        <f>IFERROR(INDEX(Last6M_AvgSales_Ref!$B$2:$B$12659,MATCH(D689,Last6M_AvgSales_Ref!$A$2:$A$12659,0)),"")</f>
        <v>59.0833333333333</v>
      </c>
    </row>
    <row r="690" spans="1:31" ht="14.25" customHeight="1">
      <c r="A690" s="69" t="s">
        <v>134</v>
      </c>
      <c r="B690" s="71" t="s">
        <v>77</v>
      </c>
      <c r="C690" s="71" t="s">
        <v>1932</v>
      </c>
      <c r="D690" s="71">
        <v>1000000790</v>
      </c>
      <c r="E690" s="72" t="s">
        <v>1933</v>
      </c>
      <c r="F690" s="73">
        <v>38565</v>
      </c>
      <c r="G690" s="66" t="str">
        <f t="shared" si="140"/>
        <v>Targeted Dealer</v>
      </c>
      <c r="H690" s="66"/>
      <c r="I690" s="67">
        <v>1600</v>
      </c>
      <c r="J690" s="67">
        <f t="shared" si="141"/>
        <v>1600</v>
      </c>
      <c r="K690" s="68">
        <v>866.5</v>
      </c>
      <c r="L690" s="68">
        <f t="shared" si="142"/>
        <v>733.5</v>
      </c>
      <c r="M690" s="68">
        <f t="shared" si="143"/>
        <v>54.15625</v>
      </c>
      <c r="N690" s="96">
        <v>800</v>
      </c>
      <c r="O690" s="97" t="str">
        <f t="shared" si="144"/>
        <v>June</v>
      </c>
      <c r="P690" s="96">
        <f t="shared" si="145"/>
        <v>800</v>
      </c>
      <c r="Q690" s="98">
        <f t="shared" si="146"/>
        <v>66.5</v>
      </c>
      <c r="R690" s="97" t="b">
        <f t="shared" si="147"/>
        <v>0</v>
      </c>
      <c r="S690" s="99" t="str">
        <f t="shared" si="148"/>
        <v>GROWTH</v>
      </c>
      <c r="T690" s="68">
        <v>747.5</v>
      </c>
      <c r="U690" s="100" t="str">
        <f t="shared" si="149"/>
        <v>May</v>
      </c>
      <c r="V690" s="68">
        <f t="shared" si="150"/>
        <v>747.5</v>
      </c>
      <c r="W690" s="101">
        <f t="shared" si="151"/>
        <v>119</v>
      </c>
      <c r="X690" s="102" t="b">
        <f t="shared" si="152"/>
        <v>0</v>
      </c>
      <c r="Y690" s="103" t="str">
        <f t="shared" si="153"/>
        <v>GROWTH</v>
      </c>
      <c r="Z690" s="74">
        <v>0</v>
      </c>
      <c r="AA690" s="69"/>
      <c r="AB690" s="69" t="s">
        <v>133</v>
      </c>
      <c r="AC690" s="69" t="s">
        <v>134</v>
      </c>
      <c r="AD690" s="3"/>
      <c r="AE690" s="118">
        <f>IFERROR(INDEX(Last6M_AvgSales_Ref!$B$2:$B$12659,MATCH(D690,Last6M_AvgSales_Ref!$A$2:$A$12659,0)),"")</f>
        <v>1164.50833333333</v>
      </c>
    </row>
    <row r="691" spans="1:31" ht="14.25" customHeight="1">
      <c r="A691" s="69" t="s">
        <v>134</v>
      </c>
      <c r="B691" s="71" t="s">
        <v>77</v>
      </c>
      <c r="C691" s="71" t="s">
        <v>1934</v>
      </c>
      <c r="D691" s="71">
        <v>1000000804</v>
      </c>
      <c r="E691" s="72" t="s">
        <v>1935</v>
      </c>
      <c r="F691" s="73">
        <v>38565</v>
      </c>
      <c r="G691" s="66" t="str">
        <f t="shared" si="140"/>
        <v>Targeted Dealer</v>
      </c>
      <c r="H691" s="66"/>
      <c r="I691" s="67">
        <v>70</v>
      </c>
      <c r="J691" s="67">
        <f t="shared" si="141"/>
        <v>70</v>
      </c>
      <c r="K691" s="68">
        <v>40</v>
      </c>
      <c r="L691" s="68">
        <f t="shared" si="142"/>
        <v>30</v>
      </c>
      <c r="M691" s="68">
        <f t="shared" si="143"/>
        <v>57.142857142857146</v>
      </c>
      <c r="N691" s="96">
        <v>15</v>
      </c>
      <c r="O691" s="97" t="str">
        <f t="shared" si="144"/>
        <v>June</v>
      </c>
      <c r="P691" s="96">
        <f t="shared" si="145"/>
        <v>15</v>
      </c>
      <c r="Q691" s="98">
        <f t="shared" si="146"/>
        <v>25</v>
      </c>
      <c r="R691" s="97" t="b">
        <f t="shared" si="147"/>
        <v>0</v>
      </c>
      <c r="S691" s="99" t="str">
        <f t="shared" si="148"/>
        <v>GROWTH</v>
      </c>
      <c r="T691" s="68">
        <v>15</v>
      </c>
      <c r="U691" s="100" t="str">
        <f t="shared" si="149"/>
        <v>May</v>
      </c>
      <c r="V691" s="68">
        <f t="shared" si="150"/>
        <v>15</v>
      </c>
      <c r="W691" s="101">
        <f t="shared" si="151"/>
        <v>25</v>
      </c>
      <c r="X691" s="102" t="b">
        <f t="shared" si="152"/>
        <v>0</v>
      </c>
      <c r="Y691" s="103" t="str">
        <f t="shared" si="153"/>
        <v>GROWTH</v>
      </c>
      <c r="Z691" s="74">
        <v>0</v>
      </c>
      <c r="AA691" s="69"/>
      <c r="AB691" s="69" t="s">
        <v>133</v>
      </c>
      <c r="AC691" s="69" t="s">
        <v>134</v>
      </c>
      <c r="AD691" s="3"/>
      <c r="AE691" s="118">
        <f>IFERROR(INDEX(Last6M_AvgSales_Ref!$B$2:$B$12659,MATCH(D691,Last6M_AvgSales_Ref!$A$2:$A$12659,0)),"")</f>
        <v>23.75</v>
      </c>
    </row>
    <row r="692" spans="1:31" ht="14.25" customHeight="1">
      <c r="A692" s="69" t="s">
        <v>134</v>
      </c>
      <c r="B692" s="71" t="s">
        <v>77</v>
      </c>
      <c r="C692" s="71" t="s">
        <v>1936</v>
      </c>
      <c r="D692" s="71">
        <v>1000000794</v>
      </c>
      <c r="E692" s="72" t="s">
        <v>1937</v>
      </c>
      <c r="F692" s="73">
        <v>38654</v>
      </c>
      <c r="G692" s="66" t="str">
        <f t="shared" si="140"/>
        <v>Targeted Dealer</v>
      </c>
      <c r="H692" s="66"/>
      <c r="I692" s="67">
        <v>100</v>
      </c>
      <c r="J692" s="67">
        <f t="shared" si="141"/>
        <v>100</v>
      </c>
      <c r="K692" s="68">
        <v>65.5</v>
      </c>
      <c r="L692" s="68">
        <f t="shared" si="142"/>
        <v>34.5</v>
      </c>
      <c r="M692" s="68">
        <f t="shared" si="143"/>
        <v>65.5</v>
      </c>
      <c r="N692" s="96">
        <v>40</v>
      </c>
      <c r="O692" s="97" t="str">
        <f t="shared" si="144"/>
        <v>June</v>
      </c>
      <c r="P692" s="96">
        <f t="shared" si="145"/>
        <v>40</v>
      </c>
      <c r="Q692" s="98">
        <f t="shared" si="146"/>
        <v>25.5</v>
      </c>
      <c r="R692" s="97" t="b">
        <f t="shared" si="147"/>
        <v>0</v>
      </c>
      <c r="S692" s="99" t="str">
        <f t="shared" si="148"/>
        <v>GROWTH</v>
      </c>
      <c r="T692" s="68">
        <v>15</v>
      </c>
      <c r="U692" s="100" t="str">
        <f t="shared" si="149"/>
        <v>May</v>
      </c>
      <c r="V692" s="68">
        <f t="shared" si="150"/>
        <v>15</v>
      </c>
      <c r="W692" s="101">
        <f t="shared" si="151"/>
        <v>50.5</v>
      </c>
      <c r="X692" s="102" t="b">
        <f t="shared" si="152"/>
        <v>0</v>
      </c>
      <c r="Y692" s="103" t="str">
        <f t="shared" si="153"/>
        <v>GROWTH</v>
      </c>
      <c r="Z692" s="74">
        <v>0</v>
      </c>
      <c r="AA692" s="69"/>
      <c r="AB692" s="69" t="s">
        <v>133</v>
      </c>
      <c r="AC692" s="69" t="s">
        <v>134</v>
      </c>
      <c r="AD692" s="3"/>
      <c r="AE692" s="118">
        <f>IFERROR(INDEX(Last6M_AvgSales_Ref!$B$2:$B$12659,MATCH(D692,Last6M_AvgSales_Ref!$A$2:$A$12659,0)),"")</f>
        <v>49.358333333333299</v>
      </c>
    </row>
    <row r="693" spans="1:31" ht="14.25" customHeight="1">
      <c r="A693" s="69" t="s">
        <v>134</v>
      </c>
      <c r="B693" s="71" t="s">
        <v>77</v>
      </c>
      <c r="C693" s="71" t="s">
        <v>1938</v>
      </c>
      <c r="D693" s="71">
        <v>1000000806</v>
      </c>
      <c r="E693" s="72" t="s">
        <v>1939</v>
      </c>
      <c r="F693" s="73">
        <v>40794</v>
      </c>
      <c r="G693" s="66" t="str">
        <f t="shared" si="140"/>
        <v>Targeted Dealer</v>
      </c>
      <c r="H693" s="66"/>
      <c r="I693" s="67">
        <v>510</v>
      </c>
      <c r="J693" s="67">
        <f t="shared" si="141"/>
        <v>510</v>
      </c>
      <c r="K693" s="68">
        <v>262.5</v>
      </c>
      <c r="L693" s="68">
        <f t="shared" si="142"/>
        <v>247.5</v>
      </c>
      <c r="M693" s="68">
        <f t="shared" si="143"/>
        <v>51.470588235294123</v>
      </c>
      <c r="N693" s="96">
        <v>276.7</v>
      </c>
      <c r="O693" s="97" t="str">
        <f t="shared" si="144"/>
        <v>June</v>
      </c>
      <c r="P693" s="96">
        <f t="shared" si="145"/>
        <v>276.7</v>
      </c>
      <c r="Q693" s="98">
        <f t="shared" si="146"/>
        <v>-14.199999999999989</v>
      </c>
      <c r="R693" s="97" t="b">
        <f t="shared" si="147"/>
        <v>0</v>
      </c>
      <c r="S693" s="99" t="str">
        <f t="shared" si="148"/>
        <v>GROWTH</v>
      </c>
      <c r="T693" s="68">
        <v>225.5</v>
      </c>
      <c r="U693" s="100" t="str">
        <f t="shared" si="149"/>
        <v>May</v>
      </c>
      <c r="V693" s="68">
        <f t="shared" si="150"/>
        <v>225.5</v>
      </c>
      <c r="W693" s="101">
        <f t="shared" si="151"/>
        <v>37</v>
      </c>
      <c r="X693" s="102" t="b">
        <f t="shared" si="152"/>
        <v>0</v>
      </c>
      <c r="Y693" s="103" t="str">
        <f t="shared" si="153"/>
        <v>GROWTH</v>
      </c>
      <c r="Z693" s="74">
        <v>0</v>
      </c>
      <c r="AA693" s="69"/>
      <c r="AB693" s="69" t="s">
        <v>133</v>
      </c>
      <c r="AC693" s="69" t="s">
        <v>134</v>
      </c>
      <c r="AD693" s="3"/>
      <c r="AE693" s="118">
        <f>IFERROR(INDEX(Last6M_AvgSales_Ref!$B$2:$B$12659,MATCH(D693,Last6M_AvgSales_Ref!$A$2:$A$12659,0)),"")</f>
        <v>296.04166666666703</v>
      </c>
    </row>
    <row r="694" spans="1:31" ht="14.25" customHeight="1">
      <c r="A694" s="69" t="s">
        <v>134</v>
      </c>
      <c r="B694" s="71" t="s">
        <v>77</v>
      </c>
      <c r="C694" s="71" t="s">
        <v>1940</v>
      </c>
      <c r="D694" s="71">
        <v>1000000789</v>
      </c>
      <c r="E694" s="72" t="s">
        <v>1941</v>
      </c>
      <c r="F694" s="73">
        <v>41398</v>
      </c>
      <c r="G694" s="66" t="str">
        <f t="shared" si="140"/>
        <v>Targeted Dealer</v>
      </c>
      <c r="H694" s="66"/>
      <c r="I694" s="67">
        <v>130</v>
      </c>
      <c r="J694" s="67">
        <f t="shared" si="141"/>
        <v>130</v>
      </c>
      <c r="K694" s="68">
        <v>20</v>
      </c>
      <c r="L694" s="68">
        <f t="shared" si="142"/>
        <v>110</v>
      </c>
      <c r="M694" s="68">
        <f t="shared" si="143"/>
        <v>15.384615384615383</v>
      </c>
      <c r="N694" s="96">
        <v>52.5</v>
      </c>
      <c r="O694" s="97" t="str">
        <f t="shared" si="144"/>
        <v>June</v>
      </c>
      <c r="P694" s="96">
        <f t="shared" si="145"/>
        <v>52.5</v>
      </c>
      <c r="Q694" s="98">
        <f t="shared" si="146"/>
        <v>-32.5</v>
      </c>
      <c r="R694" s="97" t="b">
        <f t="shared" si="147"/>
        <v>0</v>
      </c>
      <c r="S694" s="99" t="str">
        <f t="shared" si="148"/>
        <v>GROWTH</v>
      </c>
      <c r="T694" s="68">
        <v>82.5</v>
      </c>
      <c r="U694" s="100" t="str">
        <f t="shared" si="149"/>
        <v>May</v>
      </c>
      <c r="V694" s="68">
        <f t="shared" si="150"/>
        <v>82.5</v>
      </c>
      <c r="W694" s="101">
        <f t="shared" si="151"/>
        <v>-62.5</v>
      </c>
      <c r="X694" s="102" t="b">
        <f t="shared" si="152"/>
        <v>0</v>
      </c>
      <c r="Y694" s="103" t="str">
        <f t="shared" si="153"/>
        <v>GROWTH</v>
      </c>
      <c r="Z694" s="74">
        <v>0</v>
      </c>
      <c r="AA694" s="69"/>
      <c r="AB694" s="69" t="s">
        <v>133</v>
      </c>
      <c r="AC694" s="69" t="s">
        <v>134</v>
      </c>
      <c r="AD694" s="3"/>
      <c r="AE694" s="118">
        <f>IFERROR(INDEX(Last6M_AvgSales_Ref!$B$2:$B$12659,MATCH(D694,Last6M_AvgSales_Ref!$A$2:$A$12659,0)),"")</f>
        <v>61</v>
      </c>
    </row>
    <row r="695" spans="1:31" ht="14.25" customHeight="1">
      <c r="A695" s="69" t="s">
        <v>134</v>
      </c>
      <c r="B695" s="71" t="s">
        <v>77</v>
      </c>
      <c r="C695" s="71" t="s">
        <v>1942</v>
      </c>
      <c r="D695" s="71">
        <v>1000000805</v>
      </c>
      <c r="E695" s="72" t="s">
        <v>1943</v>
      </c>
      <c r="F695" s="73">
        <v>41403</v>
      </c>
      <c r="G695" s="66" t="str">
        <f t="shared" si="140"/>
        <v>Targeted Dealer</v>
      </c>
      <c r="H695" s="66"/>
      <c r="I695" s="67">
        <v>200</v>
      </c>
      <c r="J695" s="67">
        <f t="shared" si="141"/>
        <v>200</v>
      </c>
      <c r="K695" s="68">
        <v>97.5</v>
      </c>
      <c r="L695" s="68">
        <f t="shared" si="142"/>
        <v>102.5</v>
      </c>
      <c r="M695" s="68">
        <f t="shared" si="143"/>
        <v>48.75</v>
      </c>
      <c r="N695" s="96">
        <v>145</v>
      </c>
      <c r="O695" s="97" t="str">
        <f t="shared" si="144"/>
        <v>June</v>
      </c>
      <c r="P695" s="96">
        <f t="shared" si="145"/>
        <v>145</v>
      </c>
      <c r="Q695" s="98">
        <f t="shared" si="146"/>
        <v>-47.5</v>
      </c>
      <c r="R695" s="97" t="b">
        <f t="shared" si="147"/>
        <v>0</v>
      </c>
      <c r="S695" s="99" t="str">
        <f t="shared" si="148"/>
        <v>GROWTH</v>
      </c>
      <c r="T695" s="68">
        <v>98.5</v>
      </c>
      <c r="U695" s="100" t="str">
        <f t="shared" si="149"/>
        <v>May</v>
      </c>
      <c r="V695" s="68">
        <f t="shared" si="150"/>
        <v>98.5</v>
      </c>
      <c r="W695" s="101">
        <f t="shared" si="151"/>
        <v>-1</v>
      </c>
      <c r="X695" s="102" t="b">
        <f t="shared" si="152"/>
        <v>0</v>
      </c>
      <c r="Y695" s="103" t="str">
        <f t="shared" si="153"/>
        <v>GROWTH</v>
      </c>
      <c r="Z695" s="74">
        <v>0</v>
      </c>
      <c r="AA695" s="69"/>
      <c r="AB695" s="69" t="s">
        <v>133</v>
      </c>
      <c r="AC695" s="69" t="s">
        <v>134</v>
      </c>
      <c r="AD695" s="3"/>
      <c r="AE695" s="118">
        <f>IFERROR(INDEX(Last6M_AvgSales_Ref!$B$2:$B$12659,MATCH(D695,Last6M_AvgSales_Ref!$A$2:$A$12659,0)),"")</f>
        <v>155.9</v>
      </c>
    </row>
    <row r="696" spans="1:31" ht="14.25" customHeight="1">
      <c r="A696" s="69" t="s">
        <v>134</v>
      </c>
      <c r="B696" s="71" t="s">
        <v>77</v>
      </c>
      <c r="C696" s="71" t="s">
        <v>1944</v>
      </c>
      <c r="D696" s="71">
        <v>1000000808</v>
      </c>
      <c r="E696" s="72" t="s">
        <v>1945</v>
      </c>
      <c r="F696" s="73">
        <v>41411</v>
      </c>
      <c r="G696" s="66" t="str">
        <f t="shared" si="140"/>
        <v>Targeted Dealer</v>
      </c>
      <c r="H696" s="66"/>
      <c r="I696" s="67">
        <v>600</v>
      </c>
      <c r="J696" s="67">
        <f t="shared" si="141"/>
        <v>600</v>
      </c>
      <c r="K696" s="68">
        <v>281</v>
      </c>
      <c r="L696" s="68">
        <f t="shared" si="142"/>
        <v>319</v>
      </c>
      <c r="M696" s="68">
        <f t="shared" si="143"/>
        <v>46.833333333333336</v>
      </c>
      <c r="N696" s="96">
        <v>241</v>
      </c>
      <c r="O696" s="97" t="str">
        <f t="shared" si="144"/>
        <v>June</v>
      </c>
      <c r="P696" s="96">
        <f t="shared" si="145"/>
        <v>241</v>
      </c>
      <c r="Q696" s="98">
        <f t="shared" si="146"/>
        <v>40</v>
      </c>
      <c r="R696" s="97" t="b">
        <f t="shared" si="147"/>
        <v>0</v>
      </c>
      <c r="S696" s="99" t="str">
        <f t="shared" si="148"/>
        <v>GROWTH</v>
      </c>
      <c r="T696" s="68">
        <v>322.5</v>
      </c>
      <c r="U696" s="100" t="str">
        <f t="shared" si="149"/>
        <v>May</v>
      </c>
      <c r="V696" s="68">
        <f t="shared" si="150"/>
        <v>322.5</v>
      </c>
      <c r="W696" s="101">
        <f t="shared" si="151"/>
        <v>-41.5</v>
      </c>
      <c r="X696" s="102" t="b">
        <f t="shared" si="152"/>
        <v>0</v>
      </c>
      <c r="Y696" s="103" t="str">
        <f t="shared" si="153"/>
        <v>GROWTH</v>
      </c>
      <c r="Z696" s="74">
        <v>0</v>
      </c>
      <c r="AA696" s="69"/>
      <c r="AB696" s="69" t="s">
        <v>133</v>
      </c>
      <c r="AC696" s="69" t="s">
        <v>134</v>
      </c>
      <c r="AD696" s="3"/>
      <c r="AE696" s="118">
        <f>IFERROR(INDEX(Last6M_AvgSales_Ref!$B$2:$B$12659,MATCH(D696,Last6M_AvgSales_Ref!$A$2:$A$12659,0)),"")</f>
        <v>283.691666666667</v>
      </c>
    </row>
    <row r="697" spans="1:31" ht="14.25" customHeight="1">
      <c r="A697" s="69" t="s">
        <v>134</v>
      </c>
      <c r="B697" s="71" t="s">
        <v>77</v>
      </c>
      <c r="C697" s="71" t="s">
        <v>1946</v>
      </c>
      <c r="D697" s="71">
        <v>1000000798</v>
      </c>
      <c r="E697" s="72" t="s">
        <v>1947</v>
      </c>
      <c r="F697" s="73">
        <v>41416</v>
      </c>
      <c r="G697" s="66" t="str">
        <f t="shared" si="140"/>
        <v>Targeted Dealer</v>
      </c>
      <c r="H697" s="66"/>
      <c r="I697" s="67">
        <v>130</v>
      </c>
      <c r="J697" s="67">
        <f t="shared" si="141"/>
        <v>130</v>
      </c>
      <c r="K697" s="68">
        <v>65.5</v>
      </c>
      <c r="L697" s="68">
        <f t="shared" si="142"/>
        <v>64.5</v>
      </c>
      <c r="M697" s="68">
        <f t="shared" si="143"/>
        <v>50.38461538461538</v>
      </c>
      <c r="N697" s="96">
        <v>60</v>
      </c>
      <c r="O697" s="97" t="str">
        <f t="shared" si="144"/>
        <v>June</v>
      </c>
      <c r="P697" s="96">
        <f t="shared" si="145"/>
        <v>60</v>
      </c>
      <c r="Q697" s="98">
        <f t="shared" si="146"/>
        <v>5.5</v>
      </c>
      <c r="R697" s="97" t="b">
        <f t="shared" si="147"/>
        <v>0</v>
      </c>
      <c r="S697" s="99" t="str">
        <f t="shared" si="148"/>
        <v>GROWTH</v>
      </c>
      <c r="T697" s="68">
        <v>75</v>
      </c>
      <c r="U697" s="100" t="str">
        <f t="shared" si="149"/>
        <v>May</v>
      </c>
      <c r="V697" s="68">
        <f t="shared" si="150"/>
        <v>75</v>
      </c>
      <c r="W697" s="101">
        <f t="shared" si="151"/>
        <v>-9.5</v>
      </c>
      <c r="X697" s="102" t="b">
        <f t="shared" si="152"/>
        <v>0</v>
      </c>
      <c r="Y697" s="103" t="str">
        <f t="shared" si="153"/>
        <v>GROWTH</v>
      </c>
      <c r="Z697" s="74">
        <v>0</v>
      </c>
      <c r="AA697" s="69"/>
      <c r="AB697" s="69" t="s">
        <v>133</v>
      </c>
      <c r="AC697" s="69" t="s">
        <v>134</v>
      </c>
      <c r="AD697" s="3"/>
      <c r="AE697" s="118">
        <f>IFERROR(INDEX(Last6M_AvgSales_Ref!$B$2:$B$12659,MATCH(D697,Last6M_AvgSales_Ref!$A$2:$A$12659,0)),"")</f>
        <v>62.6666666666667</v>
      </c>
    </row>
    <row r="698" spans="1:31" ht="14.25" customHeight="1">
      <c r="A698" s="69" t="s">
        <v>134</v>
      </c>
      <c r="B698" s="71" t="s">
        <v>77</v>
      </c>
      <c r="C698" s="71" t="s">
        <v>1948</v>
      </c>
      <c r="D698" s="71">
        <v>1000000797</v>
      </c>
      <c r="E698" s="72" t="s">
        <v>1949</v>
      </c>
      <c r="F698" s="73">
        <v>41422</v>
      </c>
      <c r="G698" s="66" t="str">
        <f t="shared" si="140"/>
        <v>Targeted Dealer</v>
      </c>
      <c r="H698" s="66"/>
      <c r="I698" s="67">
        <v>320</v>
      </c>
      <c r="J698" s="67">
        <f t="shared" si="141"/>
        <v>320</v>
      </c>
      <c r="K698" s="68">
        <v>180</v>
      </c>
      <c r="L698" s="68">
        <f t="shared" si="142"/>
        <v>140</v>
      </c>
      <c r="M698" s="68">
        <f t="shared" si="143"/>
        <v>56.25</v>
      </c>
      <c r="N698" s="96">
        <v>201</v>
      </c>
      <c r="O698" s="97" t="str">
        <f t="shared" si="144"/>
        <v>June</v>
      </c>
      <c r="P698" s="96">
        <f t="shared" si="145"/>
        <v>201</v>
      </c>
      <c r="Q698" s="98">
        <f t="shared" si="146"/>
        <v>-21</v>
      </c>
      <c r="R698" s="97" t="b">
        <f t="shared" si="147"/>
        <v>0</v>
      </c>
      <c r="S698" s="99" t="str">
        <f t="shared" si="148"/>
        <v>GROWTH</v>
      </c>
      <c r="T698" s="68">
        <v>163.5</v>
      </c>
      <c r="U698" s="100" t="str">
        <f t="shared" si="149"/>
        <v>May</v>
      </c>
      <c r="V698" s="68">
        <f t="shared" si="150"/>
        <v>163.5</v>
      </c>
      <c r="W698" s="101">
        <f t="shared" si="151"/>
        <v>16.5</v>
      </c>
      <c r="X698" s="102" t="b">
        <f t="shared" si="152"/>
        <v>0</v>
      </c>
      <c r="Y698" s="103" t="str">
        <f t="shared" si="153"/>
        <v>GROWTH</v>
      </c>
      <c r="Z698" s="74">
        <v>0</v>
      </c>
      <c r="AA698" s="69"/>
      <c r="AB698" s="69" t="s">
        <v>133</v>
      </c>
      <c r="AC698" s="69" t="s">
        <v>134</v>
      </c>
      <c r="AD698" s="3"/>
      <c r="AE698" s="118">
        <f>IFERROR(INDEX(Last6M_AvgSales_Ref!$B$2:$B$12659,MATCH(D698,Last6M_AvgSales_Ref!$A$2:$A$12659,0)),"")</f>
        <v>250.875</v>
      </c>
    </row>
    <row r="699" spans="1:31" ht="14.25" customHeight="1">
      <c r="A699" s="69" t="s">
        <v>134</v>
      </c>
      <c r="B699" s="71" t="s">
        <v>77</v>
      </c>
      <c r="C699" s="71" t="s">
        <v>1950</v>
      </c>
      <c r="D699" s="71">
        <v>1000000803</v>
      </c>
      <c r="E699" s="72" t="s">
        <v>1951</v>
      </c>
      <c r="F699" s="73">
        <v>41523</v>
      </c>
      <c r="G699" s="66" t="str">
        <f t="shared" si="140"/>
        <v>Targeted Dealer</v>
      </c>
      <c r="H699" s="66"/>
      <c r="I699" s="67">
        <v>140</v>
      </c>
      <c r="J699" s="67">
        <f t="shared" si="141"/>
        <v>140</v>
      </c>
      <c r="K699" s="68">
        <v>39.5</v>
      </c>
      <c r="L699" s="68">
        <f t="shared" si="142"/>
        <v>100.5</v>
      </c>
      <c r="M699" s="68">
        <f t="shared" si="143"/>
        <v>28.214285714285715</v>
      </c>
      <c r="N699" s="96">
        <v>33.5</v>
      </c>
      <c r="O699" s="97" t="str">
        <f t="shared" si="144"/>
        <v>June</v>
      </c>
      <c r="P699" s="96">
        <f t="shared" si="145"/>
        <v>33.5</v>
      </c>
      <c r="Q699" s="98">
        <f t="shared" si="146"/>
        <v>6</v>
      </c>
      <c r="R699" s="97" t="b">
        <f t="shared" si="147"/>
        <v>0</v>
      </c>
      <c r="S699" s="99" t="str">
        <f t="shared" si="148"/>
        <v>GROWTH</v>
      </c>
      <c r="T699" s="68">
        <v>65.8</v>
      </c>
      <c r="U699" s="100" t="str">
        <f t="shared" si="149"/>
        <v>May</v>
      </c>
      <c r="V699" s="68">
        <f t="shared" si="150"/>
        <v>65.8</v>
      </c>
      <c r="W699" s="101">
        <f t="shared" si="151"/>
        <v>-26.299999999999997</v>
      </c>
      <c r="X699" s="102" t="b">
        <f t="shared" si="152"/>
        <v>0</v>
      </c>
      <c r="Y699" s="103" t="str">
        <f t="shared" si="153"/>
        <v>GROWTH</v>
      </c>
      <c r="Z699" s="74">
        <v>0</v>
      </c>
      <c r="AA699" s="69"/>
      <c r="AB699" s="69" t="s">
        <v>133</v>
      </c>
      <c r="AC699" s="69" t="s">
        <v>134</v>
      </c>
      <c r="AD699" s="3"/>
      <c r="AE699" s="118">
        <f>IFERROR(INDEX(Last6M_AvgSales_Ref!$B$2:$B$12659,MATCH(D699,Last6M_AvgSales_Ref!$A$2:$A$12659,0)),"")</f>
        <v>75.174999999999997</v>
      </c>
    </row>
    <row r="700" spans="1:31" ht="14.25" customHeight="1">
      <c r="A700" s="69" t="s">
        <v>134</v>
      </c>
      <c r="B700" s="71" t="s">
        <v>77</v>
      </c>
      <c r="C700" s="71" t="s">
        <v>1952</v>
      </c>
      <c r="D700" s="71">
        <v>1000000802</v>
      </c>
      <c r="E700" s="72" t="s">
        <v>1953</v>
      </c>
      <c r="F700" s="73">
        <v>41823</v>
      </c>
      <c r="G700" s="66" t="str">
        <f t="shared" si="140"/>
        <v>Targeted Dealer</v>
      </c>
      <c r="H700" s="66"/>
      <c r="I700" s="67">
        <v>80</v>
      </c>
      <c r="J700" s="67">
        <f t="shared" si="141"/>
        <v>80</v>
      </c>
      <c r="K700" s="68">
        <v>20.95</v>
      </c>
      <c r="L700" s="68">
        <f t="shared" si="142"/>
        <v>59.05</v>
      </c>
      <c r="M700" s="68">
        <f t="shared" si="143"/>
        <v>26.187499999999996</v>
      </c>
      <c r="N700" s="96">
        <v>20</v>
      </c>
      <c r="O700" s="97" t="str">
        <f t="shared" si="144"/>
        <v>June</v>
      </c>
      <c r="P700" s="96">
        <f t="shared" si="145"/>
        <v>20</v>
      </c>
      <c r="Q700" s="98">
        <f t="shared" si="146"/>
        <v>0.94999999999999929</v>
      </c>
      <c r="R700" s="97" t="b">
        <f t="shared" si="147"/>
        <v>0</v>
      </c>
      <c r="S700" s="99" t="str">
        <f t="shared" si="148"/>
        <v>GROWTH</v>
      </c>
      <c r="T700" s="68">
        <v>16</v>
      </c>
      <c r="U700" s="100" t="str">
        <f t="shared" si="149"/>
        <v>May</v>
      </c>
      <c r="V700" s="68">
        <f t="shared" si="150"/>
        <v>16</v>
      </c>
      <c r="W700" s="101">
        <f t="shared" si="151"/>
        <v>4.9499999999999993</v>
      </c>
      <c r="X700" s="102" t="b">
        <f t="shared" si="152"/>
        <v>0</v>
      </c>
      <c r="Y700" s="103" t="str">
        <f t="shared" si="153"/>
        <v>GROWTH</v>
      </c>
      <c r="Z700" s="74">
        <v>0</v>
      </c>
      <c r="AA700" s="69"/>
      <c r="AB700" s="69" t="s">
        <v>133</v>
      </c>
      <c r="AC700" s="69" t="s">
        <v>134</v>
      </c>
      <c r="AD700" s="3"/>
      <c r="AE700" s="118">
        <f>IFERROR(INDEX(Last6M_AvgSales_Ref!$B$2:$B$12659,MATCH(D700,Last6M_AvgSales_Ref!$A$2:$A$12659,0)),"")</f>
        <v>42.866666666666703</v>
      </c>
    </row>
    <row r="701" spans="1:31" ht="14.25" customHeight="1">
      <c r="A701" s="69" t="s">
        <v>134</v>
      </c>
      <c r="B701" s="71" t="s">
        <v>77</v>
      </c>
      <c r="C701" s="71" t="s">
        <v>1954</v>
      </c>
      <c r="D701" s="71">
        <v>1000000801</v>
      </c>
      <c r="E701" s="72" t="s">
        <v>1955</v>
      </c>
      <c r="F701" s="73">
        <v>42563</v>
      </c>
      <c r="G701" s="66" t="str">
        <f t="shared" si="140"/>
        <v>Targeted Dealer</v>
      </c>
      <c r="H701" s="66"/>
      <c r="I701" s="67">
        <v>200</v>
      </c>
      <c r="J701" s="67">
        <f t="shared" si="141"/>
        <v>200</v>
      </c>
      <c r="K701" s="68">
        <v>140</v>
      </c>
      <c r="L701" s="68">
        <f t="shared" si="142"/>
        <v>60</v>
      </c>
      <c r="M701" s="68">
        <f t="shared" si="143"/>
        <v>70</v>
      </c>
      <c r="N701" s="96">
        <v>160</v>
      </c>
      <c r="O701" s="97" t="str">
        <f t="shared" si="144"/>
        <v>June</v>
      </c>
      <c r="P701" s="96">
        <f t="shared" si="145"/>
        <v>160</v>
      </c>
      <c r="Q701" s="98">
        <f t="shared" si="146"/>
        <v>-20</v>
      </c>
      <c r="R701" s="97" t="b">
        <f t="shared" si="147"/>
        <v>0</v>
      </c>
      <c r="S701" s="99" t="str">
        <f t="shared" si="148"/>
        <v>GROWTH</v>
      </c>
      <c r="T701" s="68">
        <v>94.8</v>
      </c>
      <c r="U701" s="100" t="str">
        <f t="shared" si="149"/>
        <v>May</v>
      </c>
      <c r="V701" s="68">
        <f t="shared" si="150"/>
        <v>94.8</v>
      </c>
      <c r="W701" s="101">
        <f t="shared" si="151"/>
        <v>45.2</v>
      </c>
      <c r="X701" s="102" t="b">
        <f t="shared" si="152"/>
        <v>0</v>
      </c>
      <c r="Y701" s="103" t="str">
        <f t="shared" si="153"/>
        <v>GROWTH</v>
      </c>
      <c r="Z701" s="74">
        <v>0</v>
      </c>
      <c r="AA701" s="69"/>
      <c r="AB701" s="69" t="s">
        <v>133</v>
      </c>
      <c r="AC701" s="69" t="s">
        <v>134</v>
      </c>
      <c r="AD701" s="3"/>
      <c r="AE701" s="118">
        <f>IFERROR(INDEX(Last6M_AvgSales_Ref!$B$2:$B$12659,MATCH(D701,Last6M_AvgSales_Ref!$A$2:$A$12659,0)),"")</f>
        <v>103.7</v>
      </c>
    </row>
    <row r="702" spans="1:31" ht="14.25" customHeight="1">
      <c r="A702" s="69" t="s">
        <v>134</v>
      </c>
      <c r="B702" s="71" t="s">
        <v>77</v>
      </c>
      <c r="C702" s="71" t="s">
        <v>1956</v>
      </c>
      <c r="D702" s="71">
        <v>1000000809</v>
      </c>
      <c r="E702" s="72" t="s">
        <v>1957</v>
      </c>
      <c r="F702" s="73">
        <v>42878</v>
      </c>
      <c r="G702" s="66" t="str">
        <f t="shared" si="140"/>
        <v>Targeted Dealer</v>
      </c>
      <c r="H702" s="66"/>
      <c r="I702" s="67">
        <v>360</v>
      </c>
      <c r="J702" s="67">
        <f t="shared" si="141"/>
        <v>360</v>
      </c>
      <c r="K702" s="68">
        <v>270.7</v>
      </c>
      <c r="L702" s="68">
        <f t="shared" si="142"/>
        <v>89.300000000000011</v>
      </c>
      <c r="M702" s="68">
        <f t="shared" si="143"/>
        <v>75.194444444444443</v>
      </c>
      <c r="N702" s="96">
        <v>200</v>
      </c>
      <c r="O702" s="97" t="str">
        <f t="shared" si="144"/>
        <v>June</v>
      </c>
      <c r="P702" s="96">
        <f t="shared" si="145"/>
        <v>200</v>
      </c>
      <c r="Q702" s="98">
        <f t="shared" si="146"/>
        <v>70.699999999999989</v>
      </c>
      <c r="R702" s="97" t="b">
        <f t="shared" si="147"/>
        <v>0</v>
      </c>
      <c r="S702" s="99" t="str">
        <f t="shared" si="148"/>
        <v>GROWTH</v>
      </c>
      <c r="T702" s="68">
        <v>133</v>
      </c>
      <c r="U702" s="100" t="str">
        <f t="shared" si="149"/>
        <v>May</v>
      </c>
      <c r="V702" s="68">
        <f t="shared" si="150"/>
        <v>133</v>
      </c>
      <c r="W702" s="101">
        <f t="shared" si="151"/>
        <v>137.69999999999999</v>
      </c>
      <c r="X702" s="102" t="b">
        <f t="shared" si="152"/>
        <v>0</v>
      </c>
      <c r="Y702" s="103" t="str">
        <f t="shared" si="153"/>
        <v>GROWTH</v>
      </c>
      <c r="Z702" s="74">
        <v>0</v>
      </c>
      <c r="AA702" s="69"/>
      <c r="AB702" s="69" t="s">
        <v>133</v>
      </c>
      <c r="AC702" s="69" t="s">
        <v>134</v>
      </c>
      <c r="AD702" s="3"/>
      <c r="AE702" s="118">
        <f>IFERROR(INDEX(Last6M_AvgSales_Ref!$B$2:$B$12659,MATCH(D702,Last6M_AvgSales_Ref!$A$2:$A$12659,0)),"")</f>
        <v>316.32499999999999</v>
      </c>
    </row>
    <row r="703" spans="1:31" ht="14.25" customHeight="1">
      <c r="A703" s="69" t="s">
        <v>134</v>
      </c>
      <c r="B703" s="71" t="s">
        <v>77</v>
      </c>
      <c r="C703" s="71" t="s">
        <v>1958</v>
      </c>
      <c r="D703" s="71">
        <v>1000000807</v>
      </c>
      <c r="E703" s="72" t="s">
        <v>1959</v>
      </c>
      <c r="F703" s="73">
        <v>43414</v>
      </c>
      <c r="G703" s="66" t="str">
        <f t="shared" si="140"/>
        <v>Targeted Dealer</v>
      </c>
      <c r="H703" s="66"/>
      <c r="I703" s="67">
        <v>100</v>
      </c>
      <c r="J703" s="67">
        <f t="shared" si="141"/>
        <v>100</v>
      </c>
      <c r="K703" s="68">
        <v>42.5</v>
      </c>
      <c r="L703" s="68">
        <f t="shared" si="142"/>
        <v>57.5</v>
      </c>
      <c r="M703" s="68">
        <f t="shared" si="143"/>
        <v>42.5</v>
      </c>
      <c r="N703" s="96">
        <v>31</v>
      </c>
      <c r="O703" s="97" t="str">
        <f t="shared" si="144"/>
        <v>June</v>
      </c>
      <c r="P703" s="96">
        <f t="shared" si="145"/>
        <v>31</v>
      </c>
      <c r="Q703" s="98">
        <f t="shared" si="146"/>
        <v>11.5</v>
      </c>
      <c r="R703" s="97" t="b">
        <f t="shared" si="147"/>
        <v>0</v>
      </c>
      <c r="S703" s="99" t="str">
        <f t="shared" si="148"/>
        <v>GROWTH</v>
      </c>
      <c r="T703" s="68">
        <v>43.5</v>
      </c>
      <c r="U703" s="100" t="str">
        <f t="shared" si="149"/>
        <v>May</v>
      </c>
      <c r="V703" s="68">
        <f t="shared" si="150"/>
        <v>43.5</v>
      </c>
      <c r="W703" s="101">
        <f t="shared" si="151"/>
        <v>-1</v>
      </c>
      <c r="X703" s="102" t="b">
        <f t="shared" si="152"/>
        <v>0</v>
      </c>
      <c r="Y703" s="103" t="str">
        <f t="shared" si="153"/>
        <v>GROWTH</v>
      </c>
      <c r="Z703" s="74">
        <v>0</v>
      </c>
      <c r="AA703" s="69"/>
      <c r="AB703" s="69" t="s">
        <v>133</v>
      </c>
      <c r="AC703" s="69" t="s">
        <v>134</v>
      </c>
      <c r="AD703" s="3"/>
      <c r="AE703" s="118">
        <f>IFERROR(INDEX(Last6M_AvgSales_Ref!$B$2:$B$12659,MATCH(D703,Last6M_AvgSales_Ref!$A$2:$A$12659,0)),"")</f>
        <v>93.3333333333333</v>
      </c>
    </row>
    <row r="704" spans="1:31" ht="14.25" customHeight="1">
      <c r="A704" s="69" t="s">
        <v>134</v>
      </c>
      <c r="B704" s="71" t="s">
        <v>77</v>
      </c>
      <c r="C704" s="71" t="s">
        <v>1960</v>
      </c>
      <c r="D704" s="71">
        <v>1000000799</v>
      </c>
      <c r="E704" s="72" t="s">
        <v>1961</v>
      </c>
      <c r="F704" s="73">
        <v>43419</v>
      </c>
      <c r="G704" s="66" t="str">
        <f t="shared" si="140"/>
        <v>Targeted Dealer</v>
      </c>
      <c r="H704" s="66"/>
      <c r="I704" s="67">
        <v>60</v>
      </c>
      <c r="J704" s="67">
        <f t="shared" si="141"/>
        <v>60</v>
      </c>
      <c r="K704" s="68">
        <v>20</v>
      </c>
      <c r="L704" s="68">
        <f t="shared" si="142"/>
        <v>40</v>
      </c>
      <c r="M704" s="68">
        <f t="shared" si="143"/>
        <v>33.333333333333336</v>
      </c>
      <c r="N704" s="96">
        <v>20</v>
      </c>
      <c r="O704" s="97" t="str">
        <f t="shared" si="144"/>
        <v>June</v>
      </c>
      <c r="P704" s="96">
        <f t="shared" si="145"/>
        <v>20</v>
      </c>
      <c r="Q704" s="98">
        <f t="shared" si="146"/>
        <v>0</v>
      </c>
      <c r="R704" s="97" t="b">
        <f t="shared" si="147"/>
        <v>0</v>
      </c>
      <c r="S704" s="99" t="str">
        <f t="shared" si="148"/>
        <v>GROWTH</v>
      </c>
      <c r="T704" s="68">
        <v>25.5</v>
      </c>
      <c r="U704" s="100" t="str">
        <f t="shared" si="149"/>
        <v>May</v>
      </c>
      <c r="V704" s="68">
        <f t="shared" si="150"/>
        <v>25.5</v>
      </c>
      <c r="W704" s="101">
        <f t="shared" si="151"/>
        <v>-5.5</v>
      </c>
      <c r="X704" s="102" t="b">
        <f t="shared" si="152"/>
        <v>0</v>
      </c>
      <c r="Y704" s="103" t="str">
        <f t="shared" si="153"/>
        <v>GROWTH</v>
      </c>
      <c r="Z704" s="74">
        <v>0</v>
      </c>
      <c r="AA704" s="69"/>
      <c r="AB704" s="69" t="s">
        <v>133</v>
      </c>
      <c r="AC704" s="69" t="s">
        <v>134</v>
      </c>
      <c r="AD704" s="3"/>
      <c r="AE704" s="118">
        <f>IFERROR(INDEX(Last6M_AvgSales_Ref!$B$2:$B$12659,MATCH(D704,Last6M_AvgSales_Ref!$A$2:$A$12659,0)),"")</f>
        <v>36.75</v>
      </c>
    </row>
    <row r="705" spans="1:31" ht="14.25" customHeight="1">
      <c r="A705" s="69" t="s">
        <v>134</v>
      </c>
      <c r="B705" s="71" t="s">
        <v>77</v>
      </c>
      <c r="C705" s="71" t="s">
        <v>1962</v>
      </c>
      <c r="D705" s="71">
        <v>1000000792</v>
      </c>
      <c r="E705" s="72" t="s">
        <v>1963</v>
      </c>
      <c r="F705" s="73">
        <v>43430</v>
      </c>
      <c r="G705" s="66" t="str">
        <f t="shared" si="140"/>
        <v>Targeted Dealer</v>
      </c>
      <c r="H705" s="66"/>
      <c r="I705" s="67">
        <v>50</v>
      </c>
      <c r="J705" s="67">
        <f t="shared" si="141"/>
        <v>50</v>
      </c>
      <c r="K705" s="68">
        <v>20</v>
      </c>
      <c r="L705" s="68">
        <f t="shared" si="142"/>
        <v>30</v>
      </c>
      <c r="M705" s="68">
        <f t="shared" si="143"/>
        <v>40</v>
      </c>
      <c r="N705" s="96">
        <v>10</v>
      </c>
      <c r="O705" s="97" t="str">
        <f t="shared" si="144"/>
        <v>June</v>
      </c>
      <c r="P705" s="96">
        <f t="shared" si="145"/>
        <v>10</v>
      </c>
      <c r="Q705" s="98">
        <f t="shared" si="146"/>
        <v>10</v>
      </c>
      <c r="R705" s="97" t="b">
        <f t="shared" si="147"/>
        <v>0</v>
      </c>
      <c r="S705" s="99" t="str">
        <f t="shared" si="148"/>
        <v>GROWTH</v>
      </c>
      <c r="T705" s="68">
        <v>10</v>
      </c>
      <c r="U705" s="100" t="str">
        <f t="shared" si="149"/>
        <v>May</v>
      </c>
      <c r="V705" s="68">
        <f t="shared" si="150"/>
        <v>10</v>
      </c>
      <c r="W705" s="101">
        <f t="shared" si="151"/>
        <v>10</v>
      </c>
      <c r="X705" s="102" t="b">
        <f t="shared" si="152"/>
        <v>0</v>
      </c>
      <c r="Y705" s="103" t="str">
        <f t="shared" si="153"/>
        <v>GROWTH</v>
      </c>
      <c r="Z705" s="74">
        <v>0</v>
      </c>
      <c r="AA705" s="69"/>
      <c r="AB705" s="69" t="s">
        <v>133</v>
      </c>
      <c r="AC705" s="69" t="s">
        <v>134</v>
      </c>
      <c r="AD705" s="3"/>
      <c r="AE705" s="118">
        <f>IFERROR(INDEX(Last6M_AvgSales_Ref!$B$2:$B$12659,MATCH(D705,Last6M_AvgSales_Ref!$A$2:$A$12659,0)),"")</f>
        <v>10.8333333333333</v>
      </c>
    </row>
    <row r="706" spans="1:31" ht="14.25" customHeight="1">
      <c r="A706" s="69" t="s">
        <v>134</v>
      </c>
      <c r="B706" s="71" t="s">
        <v>77</v>
      </c>
      <c r="C706" s="71" t="s">
        <v>1964</v>
      </c>
      <c r="D706" s="71">
        <v>1000000800</v>
      </c>
      <c r="E706" s="72" t="s">
        <v>1965</v>
      </c>
      <c r="F706" s="73">
        <v>43470</v>
      </c>
      <c r="G706" s="66" t="str">
        <f t="shared" si="140"/>
        <v>Targeted Dealer</v>
      </c>
      <c r="H706" s="66"/>
      <c r="I706" s="67">
        <v>80</v>
      </c>
      <c r="J706" s="67">
        <f t="shared" si="141"/>
        <v>80</v>
      </c>
      <c r="K706" s="68">
        <v>33.5</v>
      </c>
      <c r="L706" s="68">
        <f t="shared" si="142"/>
        <v>46.5</v>
      </c>
      <c r="M706" s="68">
        <f t="shared" si="143"/>
        <v>41.875</v>
      </c>
      <c r="N706" s="96">
        <v>53.5</v>
      </c>
      <c r="O706" s="97" t="str">
        <f t="shared" si="144"/>
        <v>June</v>
      </c>
      <c r="P706" s="96">
        <f t="shared" si="145"/>
        <v>53.5</v>
      </c>
      <c r="Q706" s="98">
        <f t="shared" si="146"/>
        <v>-20</v>
      </c>
      <c r="R706" s="97" t="b">
        <f t="shared" si="147"/>
        <v>0</v>
      </c>
      <c r="S706" s="99" t="str">
        <f t="shared" si="148"/>
        <v>GROWTH</v>
      </c>
      <c r="T706" s="68">
        <v>37.5</v>
      </c>
      <c r="U706" s="100" t="str">
        <f t="shared" si="149"/>
        <v>May</v>
      </c>
      <c r="V706" s="68">
        <f t="shared" si="150"/>
        <v>37.5</v>
      </c>
      <c r="W706" s="101">
        <f t="shared" si="151"/>
        <v>-4</v>
      </c>
      <c r="X706" s="102" t="b">
        <f t="shared" si="152"/>
        <v>0</v>
      </c>
      <c r="Y706" s="103" t="str">
        <f t="shared" si="153"/>
        <v>GROWTH</v>
      </c>
      <c r="Z706" s="74">
        <v>0</v>
      </c>
      <c r="AA706" s="69"/>
      <c r="AB706" s="69" t="s">
        <v>133</v>
      </c>
      <c r="AC706" s="69" t="s">
        <v>134</v>
      </c>
      <c r="AD706" s="3"/>
      <c r="AE706" s="118">
        <f>IFERROR(INDEX(Last6M_AvgSales_Ref!$B$2:$B$12659,MATCH(D706,Last6M_AvgSales_Ref!$A$2:$A$12659,0)),"")</f>
        <v>73.4166666666667</v>
      </c>
    </row>
    <row r="707" spans="1:31" ht="14.25" customHeight="1">
      <c r="A707" s="69" t="s">
        <v>134</v>
      </c>
      <c r="B707" s="71" t="s">
        <v>77</v>
      </c>
      <c r="C707" s="71" t="s">
        <v>1966</v>
      </c>
      <c r="D707" s="71">
        <v>1000001102</v>
      </c>
      <c r="E707" s="72" t="s">
        <v>1967</v>
      </c>
      <c r="F707" s="73">
        <v>43568</v>
      </c>
      <c r="G707" s="66" t="str">
        <f t="shared" ref="G707:G770" si="154">IF(I707&gt;0,"Targeted Dealer","-")</f>
        <v>Targeted Dealer</v>
      </c>
      <c r="H707" s="66"/>
      <c r="I707" s="67">
        <v>270</v>
      </c>
      <c r="J707" s="67">
        <f t="shared" ref="J707:J770" si="155">I707/$J$1*($J$1-$E$1)</f>
        <v>270</v>
      </c>
      <c r="K707" s="68">
        <v>140</v>
      </c>
      <c r="L707" s="68">
        <f t="shared" ref="L707:L770" si="156">I707-K707</f>
        <v>130</v>
      </c>
      <c r="M707" s="68">
        <f t="shared" ref="M707:M770" si="157">IFERROR((K707/J707%),"-")</f>
        <v>51.851851851851848</v>
      </c>
      <c r="N707" s="96">
        <v>80</v>
      </c>
      <c r="O707" s="97" t="str">
        <f t="shared" ref="O707:O770" si="158">IF(F707&lt;=$P$2,"June","")</f>
        <v>June</v>
      </c>
      <c r="P707" s="96">
        <f t="shared" ref="P707:P770" si="159">N707</f>
        <v>80</v>
      </c>
      <c r="Q707" s="98">
        <f t="shared" ref="Q707:Q770" si="160">K707-P707</f>
        <v>60</v>
      </c>
      <c r="R707" s="97" t="b">
        <f t="shared" ref="R707:R770" si="161">IFERROR(IF(O707="May",(K707/P707-1))," ")</f>
        <v>0</v>
      </c>
      <c r="S707" s="99" t="str">
        <f t="shared" ref="S707:S770" si="162">IF(N707&gt;0,IF(O707="","-",IF(R707&lt;0%,"DEGROWTH","GROWTH")))</f>
        <v>GROWTH</v>
      </c>
      <c r="T707" s="68">
        <v>105.5</v>
      </c>
      <c r="U707" s="100" t="str">
        <f t="shared" ref="U707:U770" si="163">IF(F707&lt;=$V$2,"May","")</f>
        <v>May</v>
      </c>
      <c r="V707" s="68">
        <f t="shared" ref="V707:V770" si="164">T707</f>
        <v>105.5</v>
      </c>
      <c r="W707" s="101">
        <f t="shared" ref="W707:W770" si="165">K707-V707</f>
        <v>34.5</v>
      </c>
      <c r="X707" s="102" t="b">
        <f t="shared" ref="X707:X770" si="166">IFERROR(IF(U707="June",(K707/V707-1)),0)</f>
        <v>0</v>
      </c>
      <c r="Y707" s="103" t="str">
        <f t="shared" ref="Y707:Y770" si="167">IF(T707&gt;0,IF(U707="","-",IF(X707&lt;0%,"DEGROWTH","GROWTH")))</f>
        <v>GROWTH</v>
      </c>
      <c r="Z707" s="74">
        <v>0</v>
      </c>
      <c r="AA707" s="69"/>
      <c r="AB707" s="69" t="s">
        <v>133</v>
      </c>
      <c r="AC707" s="69" t="s">
        <v>134</v>
      </c>
      <c r="AD707" s="3"/>
      <c r="AE707" s="118">
        <f>IFERROR(INDEX(Last6M_AvgSales_Ref!$B$2:$B$12659,MATCH(D707,Last6M_AvgSales_Ref!$A$2:$A$12659,0)),"")</f>
        <v>149.75</v>
      </c>
    </row>
    <row r="708" spans="1:31" ht="14.25" customHeight="1">
      <c r="A708" s="69" t="s">
        <v>134</v>
      </c>
      <c r="B708" s="71" t="s">
        <v>77</v>
      </c>
      <c r="C708" s="71" t="s">
        <v>1968</v>
      </c>
      <c r="D708" s="71">
        <v>1000001099</v>
      </c>
      <c r="E708" s="72" t="s">
        <v>1969</v>
      </c>
      <c r="F708" s="73">
        <v>43790</v>
      </c>
      <c r="G708" s="66" t="str">
        <f t="shared" si="154"/>
        <v>Targeted Dealer</v>
      </c>
      <c r="H708" s="66"/>
      <c r="I708" s="67">
        <v>240</v>
      </c>
      <c r="J708" s="67">
        <f t="shared" si="155"/>
        <v>240</v>
      </c>
      <c r="K708" s="68">
        <v>152.5</v>
      </c>
      <c r="L708" s="68">
        <f t="shared" si="156"/>
        <v>87.5</v>
      </c>
      <c r="M708" s="68">
        <f t="shared" si="157"/>
        <v>63.541666666666671</v>
      </c>
      <c r="N708" s="96">
        <v>175</v>
      </c>
      <c r="O708" s="97" t="str">
        <f t="shared" si="158"/>
        <v>June</v>
      </c>
      <c r="P708" s="96">
        <f t="shared" si="159"/>
        <v>175</v>
      </c>
      <c r="Q708" s="98">
        <f t="shared" si="160"/>
        <v>-22.5</v>
      </c>
      <c r="R708" s="97" t="b">
        <f t="shared" si="161"/>
        <v>0</v>
      </c>
      <c r="S708" s="99" t="str">
        <f t="shared" si="162"/>
        <v>GROWTH</v>
      </c>
      <c r="T708" s="68">
        <v>111.75</v>
      </c>
      <c r="U708" s="100" t="str">
        <f t="shared" si="163"/>
        <v>May</v>
      </c>
      <c r="V708" s="68">
        <f t="shared" si="164"/>
        <v>111.75</v>
      </c>
      <c r="W708" s="101">
        <f t="shared" si="165"/>
        <v>40.75</v>
      </c>
      <c r="X708" s="102" t="b">
        <f t="shared" si="166"/>
        <v>0</v>
      </c>
      <c r="Y708" s="103" t="str">
        <f t="shared" si="167"/>
        <v>GROWTH</v>
      </c>
      <c r="Z708" s="74">
        <v>0</v>
      </c>
      <c r="AA708" s="69"/>
      <c r="AB708" s="69" t="s">
        <v>133</v>
      </c>
      <c r="AC708" s="69" t="s">
        <v>134</v>
      </c>
      <c r="AD708" s="3"/>
      <c r="AE708" s="118">
        <f>IFERROR(INDEX(Last6M_AvgSales_Ref!$B$2:$B$12659,MATCH(D708,Last6M_AvgSales_Ref!$A$2:$A$12659,0)),"")</f>
        <v>154.57499999999999</v>
      </c>
    </row>
    <row r="709" spans="1:31" ht="14.25" customHeight="1">
      <c r="A709" s="69" t="s">
        <v>134</v>
      </c>
      <c r="B709" s="71" t="s">
        <v>77</v>
      </c>
      <c r="C709" s="71" t="s">
        <v>1970</v>
      </c>
      <c r="D709" s="71">
        <v>1000001103</v>
      </c>
      <c r="E709" s="72" t="s">
        <v>1971</v>
      </c>
      <c r="F709" s="73">
        <v>43883</v>
      </c>
      <c r="G709" s="66" t="str">
        <f t="shared" si="154"/>
        <v>Targeted Dealer</v>
      </c>
      <c r="H709" s="66"/>
      <c r="I709" s="67">
        <v>90</v>
      </c>
      <c r="J709" s="67">
        <f t="shared" si="155"/>
        <v>90</v>
      </c>
      <c r="K709" s="68">
        <v>5</v>
      </c>
      <c r="L709" s="68">
        <f t="shared" si="156"/>
        <v>85</v>
      </c>
      <c r="M709" s="68">
        <f t="shared" si="157"/>
        <v>5.5555555555555554</v>
      </c>
      <c r="N709" s="96">
        <v>10</v>
      </c>
      <c r="O709" s="97" t="str">
        <f t="shared" si="158"/>
        <v>June</v>
      </c>
      <c r="P709" s="96">
        <f t="shared" si="159"/>
        <v>10</v>
      </c>
      <c r="Q709" s="98">
        <f t="shared" si="160"/>
        <v>-5</v>
      </c>
      <c r="R709" s="97" t="b">
        <f t="shared" si="161"/>
        <v>0</v>
      </c>
      <c r="S709" s="99" t="str">
        <f t="shared" si="162"/>
        <v>GROWTH</v>
      </c>
      <c r="T709" s="68">
        <v>90</v>
      </c>
      <c r="U709" s="100" t="str">
        <f t="shared" si="163"/>
        <v>May</v>
      </c>
      <c r="V709" s="68">
        <f t="shared" si="164"/>
        <v>90</v>
      </c>
      <c r="W709" s="101">
        <f t="shared" si="165"/>
        <v>-85</v>
      </c>
      <c r="X709" s="102" t="b">
        <f t="shared" si="166"/>
        <v>0</v>
      </c>
      <c r="Y709" s="103" t="str">
        <f t="shared" si="167"/>
        <v>GROWTH</v>
      </c>
      <c r="Z709" s="74">
        <v>0</v>
      </c>
      <c r="AA709" s="69"/>
      <c r="AB709" s="69" t="s">
        <v>133</v>
      </c>
      <c r="AC709" s="69" t="s">
        <v>134</v>
      </c>
      <c r="AD709" s="3"/>
      <c r="AE709" s="118">
        <f>IFERROR(INDEX(Last6M_AvgSales_Ref!$B$2:$B$12659,MATCH(D709,Last6M_AvgSales_Ref!$A$2:$A$12659,0)),"")</f>
        <v>80.6666666666667</v>
      </c>
    </row>
    <row r="710" spans="1:31" ht="14.25" customHeight="1">
      <c r="A710" s="69" t="s">
        <v>134</v>
      </c>
      <c r="B710" s="71" t="s">
        <v>77</v>
      </c>
      <c r="C710" s="71" t="s">
        <v>1972</v>
      </c>
      <c r="D710" s="71">
        <v>1000001109</v>
      </c>
      <c r="E710" s="72" t="s">
        <v>1973</v>
      </c>
      <c r="F710" s="73">
        <v>43982</v>
      </c>
      <c r="G710" s="66" t="str">
        <f t="shared" si="154"/>
        <v>Targeted Dealer</v>
      </c>
      <c r="H710" s="66"/>
      <c r="I710" s="67">
        <v>150</v>
      </c>
      <c r="J710" s="67">
        <f t="shared" si="155"/>
        <v>150</v>
      </c>
      <c r="K710" s="68">
        <v>69.5</v>
      </c>
      <c r="L710" s="68">
        <f t="shared" si="156"/>
        <v>80.5</v>
      </c>
      <c r="M710" s="68">
        <f t="shared" si="157"/>
        <v>46.333333333333336</v>
      </c>
      <c r="N710" s="96">
        <v>62</v>
      </c>
      <c r="O710" s="97" t="str">
        <f t="shared" si="158"/>
        <v>June</v>
      </c>
      <c r="P710" s="96">
        <f t="shared" si="159"/>
        <v>62</v>
      </c>
      <c r="Q710" s="98">
        <f t="shared" si="160"/>
        <v>7.5</v>
      </c>
      <c r="R710" s="97" t="b">
        <f t="shared" si="161"/>
        <v>0</v>
      </c>
      <c r="S710" s="99" t="str">
        <f t="shared" si="162"/>
        <v>GROWTH</v>
      </c>
      <c r="T710" s="68">
        <v>80</v>
      </c>
      <c r="U710" s="100" t="str">
        <f t="shared" si="163"/>
        <v>May</v>
      </c>
      <c r="V710" s="68">
        <f t="shared" si="164"/>
        <v>80</v>
      </c>
      <c r="W710" s="101">
        <f t="shared" si="165"/>
        <v>-10.5</v>
      </c>
      <c r="X710" s="102" t="b">
        <f t="shared" si="166"/>
        <v>0</v>
      </c>
      <c r="Y710" s="103" t="str">
        <f t="shared" si="167"/>
        <v>GROWTH</v>
      </c>
      <c r="Z710" s="74">
        <v>0</v>
      </c>
      <c r="AA710" s="69"/>
      <c r="AB710" s="69" t="s">
        <v>133</v>
      </c>
      <c r="AC710" s="69" t="s">
        <v>134</v>
      </c>
      <c r="AD710" s="3"/>
      <c r="AE710" s="118">
        <f>IFERROR(INDEX(Last6M_AvgSales_Ref!$B$2:$B$12659,MATCH(D710,Last6M_AvgSales_Ref!$A$2:$A$12659,0)),"")</f>
        <v>99.883333333333297</v>
      </c>
    </row>
    <row r="711" spans="1:31" ht="14.25" customHeight="1">
      <c r="A711" s="69" t="s">
        <v>134</v>
      </c>
      <c r="B711" s="71" t="s">
        <v>77</v>
      </c>
      <c r="C711" s="71" t="s">
        <v>1974</v>
      </c>
      <c r="D711" s="71">
        <v>1000001105</v>
      </c>
      <c r="E711" s="72" t="s">
        <v>1975</v>
      </c>
      <c r="F711" s="73">
        <v>43984</v>
      </c>
      <c r="G711" s="66" t="str">
        <f t="shared" si="154"/>
        <v>Targeted Dealer</v>
      </c>
      <c r="H711" s="66"/>
      <c r="I711" s="67">
        <v>100</v>
      </c>
      <c r="J711" s="67">
        <f t="shared" si="155"/>
        <v>100</v>
      </c>
      <c r="K711" s="68">
        <v>48</v>
      </c>
      <c r="L711" s="68">
        <f t="shared" si="156"/>
        <v>52</v>
      </c>
      <c r="M711" s="68">
        <f t="shared" si="157"/>
        <v>48</v>
      </c>
      <c r="N711" s="96">
        <v>75</v>
      </c>
      <c r="O711" s="97" t="str">
        <f t="shared" si="158"/>
        <v>June</v>
      </c>
      <c r="P711" s="96">
        <f t="shared" si="159"/>
        <v>75</v>
      </c>
      <c r="Q711" s="98">
        <f t="shared" si="160"/>
        <v>-27</v>
      </c>
      <c r="R711" s="97" t="b">
        <f t="shared" si="161"/>
        <v>0</v>
      </c>
      <c r="S711" s="99" t="str">
        <f t="shared" si="162"/>
        <v>GROWTH</v>
      </c>
      <c r="T711" s="68">
        <v>20</v>
      </c>
      <c r="U711" s="100" t="str">
        <f t="shared" si="163"/>
        <v>May</v>
      </c>
      <c r="V711" s="68">
        <f t="shared" si="164"/>
        <v>20</v>
      </c>
      <c r="W711" s="101">
        <f t="shared" si="165"/>
        <v>28</v>
      </c>
      <c r="X711" s="102" t="b">
        <f t="shared" si="166"/>
        <v>0</v>
      </c>
      <c r="Y711" s="103" t="str">
        <f t="shared" si="167"/>
        <v>GROWTH</v>
      </c>
      <c r="Z711" s="74">
        <v>0</v>
      </c>
      <c r="AA711" s="69"/>
      <c r="AB711" s="69" t="s">
        <v>133</v>
      </c>
      <c r="AC711" s="69" t="s">
        <v>134</v>
      </c>
      <c r="AD711" s="3"/>
      <c r="AE711" s="118">
        <f>IFERROR(INDEX(Last6M_AvgSales_Ref!$B$2:$B$12659,MATCH(D711,Last6M_AvgSales_Ref!$A$2:$A$12659,0)),"")</f>
        <v>62.5</v>
      </c>
    </row>
    <row r="712" spans="1:31" ht="14.25" customHeight="1">
      <c r="A712" s="69" t="s">
        <v>134</v>
      </c>
      <c r="B712" s="71" t="s">
        <v>77</v>
      </c>
      <c r="C712" s="71" t="s">
        <v>1976</v>
      </c>
      <c r="D712" s="71">
        <v>1000001107</v>
      </c>
      <c r="E712" s="72" t="s">
        <v>1977</v>
      </c>
      <c r="F712" s="73">
        <v>44002</v>
      </c>
      <c r="G712" s="66" t="str">
        <f t="shared" si="154"/>
        <v>Targeted Dealer</v>
      </c>
      <c r="H712" s="66"/>
      <c r="I712" s="67">
        <v>1700</v>
      </c>
      <c r="J712" s="67">
        <f t="shared" si="155"/>
        <v>1700</v>
      </c>
      <c r="K712" s="68">
        <v>1029.75</v>
      </c>
      <c r="L712" s="68">
        <f t="shared" si="156"/>
        <v>670.25</v>
      </c>
      <c r="M712" s="68">
        <f t="shared" si="157"/>
        <v>60.573529411764703</v>
      </c>
      <c r="N712" s="96">
        <v>930.9</v>
      </c>
      <c r="O712" s="97" t="str">
        <f t="shared" si="158"/>
        <v>June</v>
      </c>
      <c r="P712" s="96">
        <f t="shared" si="159"/>
        <v>930.9</v>
      </c>
      <c r="Q712" s="98">
        <f t="shared" si="160"/>
        <v>98.850000000000023</v>
      </c>
      <c r="R712" s="97" t="b">
        <f t="shared" si="161"/>
        <v>0</v>
      </c>
      <c r="S712" s="99" t="str">
        <f t="shared" si="162"/>
        <v>GROWTH</v>
      </c>
      <c r="T712" s="68">
        <v>702.4</v>
      </c>
      <c r="U712" s="100" t="str">
        <f t="shared" si="163"/>
        <v>May</v>
      </c>
      <c r="V712" s="68">
        <f t="shared" si="164"/>
        <v>702.4</v>
      </c>
      <c r="W712" s="101">
        <f t="shared" si="165"/>
        <v>327.35000000000002</v>
      </c>
      <c r="X712" s="102" t="b">
        <f t="shared" si="166"/>
        <v>0</v>
      </c>
      <c r="Y712" s="103" t="str">
        <f t="shared" si="167"/>
        <v>GROWTH</v>
      </c>
      <c r="Z712" s="74">
        <v>0</v>
      </c>
      <c r="AA712" s="69"/>
      <c r="AB712" s="69" t="s">
        <v>133</v>
      </c>
      <c r="AC712" s="69" t="s">
        <v>134</v>
      </c>
      <c r="AD712" s="3"/>
      <c r="AE712" s="118">
        <f>IFERROR(INDEX(Last6M_AvgSales_Ref!$B$2:$B$12659,MATCH(D712,Last6M_AvgSales_Ref!$A$2:$A$12659,0)),"")</f>
        <v>1273.4166666666699</v>
      </c>
    </row>
    <row r="713" spans="1:31" ht="14.25" customHeight="1">
      <c r="A713" s="69" t="s">
        <v>134</v>
      </c>
      <c r="B713" s="71" t="s">
        <v>77</v>
      </c>
      <c r="C713" s="71" t="s">
        <v>1978</v>
      </c>
      <c r="D713" s="71">
        <v>1000001108</v>
      </c>
      <c r="E713" s="72" t="s">
        <v>1979</v>
      </c>
      <c r="F713" s="73">
        <v>44147</v>
      </c>
      <c r="G713" s="66" t="str">
        <f t="shared" si="154"/>
        <v>Targeted Dealer</v>
      </c>
      <c r="H713" s="66"/>
      <c r="I713" s="67">
        <v>70</v>
      </c>
      <c r="J713" s="67">
        <f t="shared" si="155"/>
        <v>70</v>
      </c>
      <c r="K713" s="68">
        <v>25</v>
      </c>
      <c r="L713" s="68">
        <f t="shared" si="156"/>
        <v>45</v>
      </c>
      <c r="M713" s="68">
        <f t="shared" si="157"/>
        <v>35.714285714285715</v>
      </c>
      <c r="N713" s="96">
        <v>40</v>
      </c>
      <c r="O713" s="97" t="str">
        <f t="shared" si="158"/>
        <v>June</v>
      </c>
      <c r="P713" s="96">
        <f t="shared" si="159"/>
        <v>40</v>
      </c>
      <c r="Q713" s="98">
        <f t="shared" si="160"/>
        <v>-15</v>
      </c>
      <c r="R713" s="97" t="b">
        <f t="shared" si="161"/>
        <v>0</v>
      </c>
      <c r="S713" s="99" t="str">
        <f t="shared" si="162"/>
        <v>GROWTH</v>
      </c>
      <c r="T713" s="68">
        <v>0</v>
      </c>
      <c r="U713" s="100" t="str">
        <f t="shared" si="163"/>
        <v>May</v>
      </c>
      <c r="V713" s="68">
        <f t="shared" si="164"/>
        <v>0</v>
      </c>
      <c r="W713" s="101">
        <f t="shared" si="165"/>
        <v>25</v>
      </c>
      <c r="X713" s="102" t="b">
        <f t="shared" si="166"/>
        <v>0</v>
      </c>
      <c r="Y713" s="103" t="b">
        <f t="shared" si="167"/>
        <v>0</v>
      </c>
      <c r="Z713" s="74">
        <v>0</v>
      </c>
      <c r="AA713" s="69"/>
      <c r="AB713" s="69" t="s">
        <v>133</v>
      </c>
      <c r="AC713" s="69" t="s">
        <v>134</v>
      </c>
      <c r="AD713" s="3"/>
      <c r="AE713" s="118">
        <f>IFERROR(INDEX(Last6M_AvgSales_Ref!$B$2:$B$12659,MATCH(D713,Last6M_AvgSales_Ref!$A$2:$A$12659,0)),"")</f>
        <v>21.6666666666667</v>
      </c>
    </row>
    <row r="714" spans="1:31" ht="14.25" customHeight="1">
      <c r="A714" s="69" t="s">
        <v>134</v>
      </c>
      <c r="B714" s="71" t="s">
        <v>77</v>
      </c>
      <c r="C714" s="71" t="s">
        <v>1980</v>
      </c>
      <c r="D714" s="71">
        <v>1000001098</v>
      </c>
      <c r="E714" s="72" t="s">
        <v>1981</v>
      </c>
      <c r="F714" s="73">
        <v>44366</v>
      </c>
      <c r="G714" s="66" t="str">
        <f t="shared" si="154"/>
        <v>Targeted Dealer</v>
      </c>
      <c r="H714" s="66"/>
      <c r="I714" s="67">
        <v>140</v>
      </c>
      <c r="J714" s="67">
        <f t="shared" si="155"/>
        <v>140</v>
      </c>
      <c r="K714" s="68">
        <v>25</v>
      </c>
      <c r="L714" s="68">
        <f t="shared" si="156"/>
        <v>115</v>
      </c>
      <c r="M714" s="68">
        <f t="shared" si="157"/>
        <v>17.857142857142858</v>
      </c>
      <c r="N714" s="96">
        <v>35</v>
      </c>
      <c r="O714" s="97" t="str">
        <f t="shared" si="158"/>
        <v>June</v>
      </c>
      <c r="P714" s="96">
        <f t="shared" si="159"/>
        <v>35</v>
      </c>
      <c r="Q714" s="98">
        <f t="shared" si="160"/>
        <v>-10</v>
      </c>
      <c r="R714" s="97" t="b">
        <f t="shared" si="161"/>
        <v>0</v>
      </c>
      <c r="S714" s="99" t="str">
        <f t="shared" si="162"/>
        <v>GROWTH</v>
      </c>
      <c r="T714" s="68">
        <v>30</v>
      </c>
      <c r="U714" s="100" t="str">
        <f t="shared" si="163"/>
        <v>May</v>
      </c>
      <c r="V714" s="68">
        <f t="shared" si="164"/>
        <v>30</v>
      </c>
      <c r="W714" s="101">
        <f t="shared" si="165"/>
        <v>-5</v>
      </c>
      <c r="X714" s="102" t="b">
        <f t="shared" si="166"/>
        <v>0</v>
      </c>
      <c r="Y714" s="103" t="str">
        <f t="shared" si="167"/>
        <v>GROWTH</v>
      </c>
      <c r="Z714" s="74">
        <v>0</v>
      </c>
      <c r="AA714" s="69"/>
      <c r="AB714" s="69" t="s">
        <v>133</v>
      </c>
      <c r="AC714" s="69" t="s">
        <v>134</v>
      </c>
      <c r="AD714" s="3"/>
      <c r="AE714" s="118">
        <f>IFERROR(INDEX(Last6M_AvgSales_Ref!$B$2:$B$12659,MATCH(D714,Last6M_AvgSales_Ref!$A$2:$A$12659,0)),"")</f>
        <v>56.0833333333333</v>
      </c>
    </row>
    <row r="715" spans="1:31" ht="14.25" customHeight="1">
      <c r="A715" s="69" t="s">
        <v>134</v>
      </c>
      <c r="B715" s="71" t="s">
        <v>77</v>
      </c>
      <c r="C715" s="71" t="s">
        <v>1982</v>
      </c>
      <c r="D715" s="71">
        <v>1000002595</v>
      </c>
      <c r="E715" s="72" t="s">
        <v>1983</v>
      </c>
      <c r="F715" s="73">
        <v>44597</v>
      </c>
      <c r="G715" s="66" t="str">
        <f t="shared" si="154"/>
        <v>Targeted Dealer</v>
      </c>
      <c r="H715" s="66"/>
      <c r="I715" s="67">
        <v>80</v>
      </c>
      <c r="J715" s="67">
        <f t="shared" si="155"/>
        <v>80</v>
      </c>
      <c r="K715" s="68">
        <v>45</v>
      </c>
      <c r="L715" s="68">
        <f t="shared" si="156"/>
        <v>35</v>
      </c>
      <c r="M715" s="68">
        <f t="shared" si="157"/>
        <v>56.25</v>
      </c>
      <c r="N715" s="96">
        <v>69.25</v>
      </c>
      <c r="O715" s="97" t="str">
        <f t="shared" si="158"/>
        <v>June</v>
      </c>
      <c r="P715" s="96">
        <f t="shared" si="159"/>
        <v>69.25</v>
      </c>
      <c r="Q715" s="98">
        <f t="shared" si="160"/>
        <v>-24.25</v>
      </c>
      <c r="R715" s="97" t="b">
        <f t="shared" si="161"/>
        <v>0</v>
      </c>
      <c r="S715" s="99" t="str">
        <f t="shared" si="162"/>
        <v>GROWTH</v>
      </c>
      <c r="T715" s="68">
        <v>12</v>
      </c>
      <c r="U715" s="100" t="str">
        <f t="shared" si="163"/>
        <v>May</v>
      </c>
      <c r="V715" s="68">
        <f t="shared" si="164"/>
        <v>12</v>
      </c>
      <c r="W715" s="101">
        <f t="shared" si="165"/>
        <v>33</v>
      </c>
      <c r="X715" s="102" t="b">
        <f t="shared" si="166"/>
        <v>0</v>
      </c>
      <c r="Y715" s="103" t="str">
        <f t="shared" si="167"/>
        <v>GROWTH</v>
      </c>
      <c r="Z715" s="74">
        <v>0</v>
      </c>
      <c r="AA715" s="69"/>
      <c r="AB715" s="69" t="s">
        <v>133</v>
      </c>
      <c r="AC715" s="69" t="s">
        <v>134</v>
      </c>
      <c r="AD715" s="3"/>
      <c r="AE715" s="118">
        <f>IFERROR(INDEX(Last6M_AvgSales_Ref!$B$2:$B$12659,MATCH(D715,Last6M_AvgSales_Ref!$A$2:$A$12659,0)),"")</f>
        <v>42.5</v>
      </c>
    </row>
    <row r="716" spans="1:31" ht="14.25" customHeight="1">
      <c r="A716" s="69" t="s">
        <v>134</v>
      </c>
      <c r="B716" s="71" t="s">
        <v>77</v>
      </c>
      <c r="C716" s="71" t="s">
        <v>1984</v>
      </c>
      <c r="D716" s="71">
        <v>1000003490</v>
      </c>
      <c r="E716" s="72" t="s">
        <v>1985</v>
      </c>
      <c r="F716" s="73">
        <v>45042</v>
      </c>
      <c r="G716" s="66" t="str">
        <f t="shared" si="154"/>
        <v>-</v>
      </c>
      <c r="H716" s="66"/>
      <c r="I716" s="67">
        <v>0</v>
      </c>
      <c r="J716" s="67">
        <f t="shared" si="155"/>
        <v>0</v>
      </c>
      <c r="K716" s="68">
        <v>0</v>
      </c>
      <c r="L716" s="68">
        <f t="shared" si="156"/>
        <v>0</v>
      </c>
      <c r="M716" s="68" t="str">
        <f t="shared" si="157"/>
        <v>-</v>
      </c>
      <c r="N716" s="96">
        <v>0</v>
      </c>
      <c r="O716" s="97" t="str">
        <f t="shared" si="158"/>
        <v>June</v>
      </c>
      <c r="P716" s="96">
        <f t="shared" si="159"/>
        <v>0</v>
      </c>
      <c r="Q716" s="98">
        <f t="shared" si="160"/>
        <v>0</v>
      </c>
      <c r="R716" s="97" t="b">
        <f t="shared" si="161"/>
        <v>0</v>
      </c>
      <c r="S716" s="99" t="b">
        <f t="shared" si="162"/>
        <v>0</v>
      </c>
      <c r="T716" s="68">
        <v>10</v>
      </c>
      <c r="U716" s="100" t="str">
        <f t="shared" si="163"/>
        <v>May</v>
      </c>
      <c r="V716" s="68">
        <f t="shared" si="164"/>
        <v>10</v>
      </c>
      <c r="W716" s="101">
        <f t="shared" si="165"/>
        <v>-10</v>
      </c>
      <c r="X716" s="102" t="b">
        <f t="shared" si="166"/>
        <v>0</v>
      </c>
      <c r="Y716" s="103" t="str">
        <f t="shared" si="167"/>
        <v>GROWTH</v>
      </c>
      <c r="Z716" s="74">
        <v>0</v>
      </c>
      <c r="AA716" s="69"/>
      <c r="AB716" s="69" t="s">
        <v>133</v>
      </c>
      <c r="AC716" s="69" t="s">
        <v>134</v>
      </c>
      <c r="AD716" s="3"/>
      <c r="AE716" s="118">
        <f>IFERROR(INDEX(Last6M_AvgSales_Ref!$B$2:$B$12659,MATCH(D716,Last6M_AvgSales_Ref!$A$2:$A$12659,0)),"")</f>
        <v>9.1666666666666696</v>
      </c>
    </row>
    <row r="717" spans="1:31" ht="14.25" customHeight="1">
      <c r="A717" s="69" t="s">
        <v>134</v>
      </c>
      <c r="B717" s="71" t="s">
        <v>77</v>
      </c>
      <c r="C717" s="71" t="s">
        <v>1986</v>
      </c>
      <c r="D717" s="71">
        <v>1000003496</v>
      </c>
      <c r="E717" s="72" t="s">
        <v>1987</v>
      </c>
      <c r="F717" s="73">
        <v>45044</v>
      </c>
      <c r="G717" s="66" t="str">
        <f t="shared" si="154"/>
        <v>Targeted Dealer</v>
      </c>
      <c r="H717" s="66"/>
      <c r="I717" s="67">
        <v>150</v>
      </c>
      <c r="J717" s="67">
        <f t="shared" si="155"/>
        <v>150</v>
      </c>
      <c r="K717" s="68">
        <v>130.85</v>
      </c>
      <c r="L717" s="68">
        <f t="shared" si="156"/>
        <v>19.150000000000006</v>
      </c>
      <c r="M717" s="68">
        <f t="shared" si="157"/>
        <v>87.233333333333334</v>
      </c>
      <c r="N717" s="96">
        <v>150.1</v>
      </c>
      <c r="O717" s="97" t="str">
        <f t="shared" si="158"/>
        <v>June</v>
      </c>
      <c r="P717" s="96">
        <f t="shared" si="159"/>
        <v>150.1</v>
      </c>
      <c r="Q717" s="98">
        <f t="shared" si="160"/>
        <v>-19.25</v>
      </c>
      <c r="R717" s="97" t="b">
        <f t="shared" si="161"/>
        <v>0</v>
      </c>
      <c r="S717" s="99" t="str">
        <f t="shared" si="162"/>
        <v>GROWTH</v>
      </c>
      <c r="T717" s="68">
        <v>40.5</v>
      </c>
      <c r="U717" s="100" t="str">
        <f t="shared" si="163"/>
        <v>May</v>
      </c>
      <c r="V717" s="68">
        <f t="shared" si="164"/>
        <v>40.5</v>
      </c>
      <c r="W717" s="101">
        <f t="shared" si="165"/>
        <v>90.35</v>
      </c>
      <c r="X717" s="102" t="b">
        <f t="shared" si="166"/>
        <v>0</v>
      </c>
      <c r="Y717" s="103" t="str">
        <f t="shared" si="167"/>
        <v>GROWTH</v>
      </c>
      <c r="Z717" s="74">
        <v>0</v>
      </c>
      <c r="AA717" s="69"/>
      <c r="AB717" s="69" t="s">
        <v>133</v>
      </c>
      <c r="AC717" s="69" t="s">
        <v>134</v>
      </c>
      <c r="AD717" s="3"/>
      <c r="AE717" s="118">
        <f>IFERROR(INDEX(Last6M_AvgSales_Ref!$B$2:$B$12659,MATCH(D717,Last6M_AvgSales_Ref!$A$2:$A$12659,0)),"")</f>
        <v>91.016666666666694</v>
      </c>
    </row>
    <row r="718" spans="1:31" ht="14.25" customHeight="1">
      <c r="A718" s="69" t="s">
        <v>134</v>
      </c>
      <c r="B718" s="71" t="s">
        <v>77</v>
      </c>
      <c r="C718" s="71" t="s">
        <v>1988</v>
      </c>
      <c r="D718" s="71">
        <v>1000003595</v>
      </c>
      <c r="E718" s="72" t="s">
        <v>1989</v>
      </c>
      <c r="F718" s="73">
        <v>45093</v>
      </c>
      <c r="G718" s="66" t="str">
        <f t="shared" si="154"/>
        <v>Targeted Dealer</v>
      </c>
      <c r="H718" s="66"/>
      <c r="I718" s="67">
        <v>100</v>
      </c>
      <c r="J718" s="67">
        <f t="shared" si="155"/>
        <v>100</v>
      </c>
      <c r="K718" s="68">
        <v>52</v>
      </c>
      <c r="L718" s="68">
        <f t="shared" si="156"/>
        <v>48</v>
      </c>
      <c r="M718" s="68">
        <f t="shared" si="157"/>
        <v>52</v>
      </c>
      <c r="N718" s="96">
        <v>46</v>
      </c>
      <c r="O718" s="97" t="str">
        <f t="shared" si="158"/>
        <v>June</v>
      </c>
      <c r="P718" s="96">
        <f t="shared" si="159"/>
        <v>46</v>
      </c>
      <c r="Q718" s="98">
        <f t="shared" si="160"/>
        <v>6</v>
      </c>
      <c r="R718" s="97" t="b">
        <f t="shared" si="161"/>
        <v>0</v>
      </c>
      <c r="S718" s="99" t="str">
        <f t="shared" si="162"/>
        <v>GROWTH</v>
      </c>
      <c r="T718" s="68">
        <v>34.5</v>
      </c>
      <c r="U718" s="100" t="str">
        <f t="shared" si="163"/>
        <v>May</v>
      </c>
      <c r="V718" s="68">
        <f t="shared" si="164"/>
        <v>34.5</v>
      </c>
      <c r="W718" s="101">
        <f t="shared" si="165"/>
        <v>17.5</v>
      </c>
      <c r="X718" s="102" t="b">
        <f t="shared" si="166"/>
        <v>0</v>
      </c>
      <c r="Y718" s="103" t="str">
        <f t="shared" si="167"/>
        <v>GROWTH</v>
      </c>
      <c r="Z718" s="74">
        <v>0</v>
      </c>
      <c r="AA718" s="69"/>
      <c r="AB718" s="69" t="s">
        <v>133</v>
      </c>
      <c r="AC718" s="69" t="s">
        <v>134</v>
      </c>
      <c r="AD718" s="3"/>
      <c r="AE718" s="118">
        <f>IFERROR(INDEX(Last6M_AvgSales_Ref!$B$2:$B$12659,MATCH(D718,Last6M_AvgSales_Ref!$A$2:$A$12659,0)),"")</f>
        <v>32.5833333333333</v>
      </c>
    </row>
    <row r="719" spans="1:31" ht="14.25" customHeight="1">
      <c r="A719" s="69" t="s">
        <v>134</v>
      </c>
      <c r="B719" s="71" t="s">
        <v>77</v>
      </c>
      <c r="C719" s="71" t="s">
        <v>1990</v>
      </c>
      <c r="D719" s="71">
        <v>1000003692</v>
      </c>
      <c r="E719" s="72" t="s">
        <v>1991</v>
      </c>
      <c r="F719" s="73">
        <v>45150</v>
      </c>
      <c r="G719" s="66" t="str">
        <f t="shared" si="154"/>
        <v>Targeted Dealer</v>
      </c>
      <c r="H719" s="66"/>
      <c r="I719" s="67">
        <v>50</v>
      </c>
      <c r="J719" s="67">
        <f t="shared" si="155"/>
        <v>50</v>
      </c>
      <c r="K719" s="68">
        <v>30</v>
      </c>
      <c r="L719" s="68">
        <f t="shared" si="156"/>
        <v>20</v>
      </c>
      <c r="M719" s="68">
        <f t="shared" si="157"/>
        <v>60</v>
      </c>
      <c r="N719" s="96">
        <v>29.75</v>
      </c>
      <c r="O719" s="97" t="str">
        <f t="shared" si="158"/>
        <v>June</v>
      </c>
      <c r="P719" s="96">
        <f t="shared" si="159"/>
        <v>29.75</v>
      </c>
      <c r="Q719" s="98">
        <f t="shared" si="160"/>
        <v>0.25</v>
      </c>
      <c r="R719" s="97" t="b">
        <f t="shared" si="161"/>
        <v>0</v>
      </c>
      <c r="S719" s="99" t="str">
        <f t="shared" si="162"/>
        <v>GROWTH</v>
      </c>
      <c r="T719" s="68">
        <v>20</v>
      </c>
      <c r="U719" s="100" t="str">
        <f t="shared" si="163"/>
        <v>May</v>
      </c>
      <c r="V719" s="68">
        <f t="shared" si="164"/>
        <v>20</v>
      </c>
      <c r="W719" s="101">
        <f t="shared" si="165"/>
        <v>10</v>
      </c>
      <c r="X719" s="102" t="b">
        <f t="shared" si="166"/>
        <v>0</v>
      </c>
      <c r="Y719" s="103" t="str">
        <f t="shared" si="167"/>
        <v>GROWTH</v>
      </c>
      <c r="Z719" s="74">
        <v>0</v>
      </c>
      <c r="AA719" s="69"/>
      <c r="AB719" s="69" t="s">
        <v>133</v>
      </c>
      <c r="AC719" s="69" t="s">
        <v>134</v>
      </c>
      <c r="AD719" s="3"/>
      <c r="AE719" s="118">
        <f>IFERROR(INDEX(Last6M_AvgSales_Ref!$B$2:$B$12659,MATCH(D719,Last6M_AvgSales_Ref!$A$2:$A$12659,0)),"")</f>
        <v>23.6666666666667</v>
      </c>
    </row>
    <row r="720" spans="1:31" ht="14.25" customHeight="1">
      <c r="A720" s="74" t="s">
        <v>134</v>
      </c>
      <c r="B720" s="78" t="s">
        <v>77</v>
      </c>
      <c r="C720" s="78" t="s">
        <v>1992</v>
      </c>
      <c r="D720" s="78">
        <v>1000003934</v>
      </c>
      <c r="E720" s="78" t="s">
        <v>1993</v>
      </c>
      <c r="F720" s="73">
        <v>45412</v>
      </c>
      <c r="G720" s="66" t="str">
        <f t="shared" si="154"/>
        <v>Targeted Dealer</v>
      </c>
      <c r="H720" s="66"/>
      <c r="I720" s="67">
        <v>60</v>
      </c>
      <c r="J720" s="67">
        <f t="shared" si="155"/>
        <v>60</v>
      </c>
      <c r="K720" s="68">
        <v>53</v>
      </c>
      <c r="L720" s="68">
        <f t="shared" si="156"/>
        <v>7</v>
      </c>
      <c r="M720" s="68">
        <f t="shared" si="157"/>
        <v>88.333333333333343</v>
      </c>
      <c r="N720" s="96">
        <v>25</v>
      </c>
      <c r="O720" s="97" t="str">
        <f t="shared" si="158"/>
        <v>June</v>
      </c>
      <c r="P720" s="96">
        <f t="shared" si="159"/>
        <v>25</v>
      </c>
      <c r="Q720" s="98">
        <f t="shared" si="160"/>
        <v>28</v>
      </c>
      <c r="R720" s="97" t="b">
        <f t="shared" si="161"/>
        <v>0</v>
      </c>
      <c r="S720" s="99" t="str">
        <f t="shared" si="162"/>
        <v>GROWTH</v>
      </c>
      <c r="T720" s="68">
        <v>10</v>
      </c>
      <c r="U720" s="100" t="str">
        <f t="shared" si="163"/>
        <v>May</v>
      </c>
      <c r="V720" s="68">
        <f t="shared" si="164"/>
        <v>10</v>
      </c>
      <c r="W720" s="101">
        <f t="shared" si="165"/>
        <v>43</v>
      </c>
      <c r="X720" s="102" t="b">
        <f t="shared" si="166"/>
        <v>0</v>
      </c>
      <c r="Y720" s="103" t="str">
        <f t="shared" si="167"/>
        <v>GROWTH</v>
      </c>
      <c r="Z720" s="74">
        <v>0</v>
      </c>
      <c r="AA720" s="69"/>
      <c r="AB720" s="69" t="s">
        <v>133</v>
      </c>
      <c r="AC720" s="74" t="s">
        <v>134</v>
      </c>
      <c r="AD720" s="3"/>
      <c r="AE720" s="118">
        <f>IFERROR(INDEX(Last6M_AvgSales_Ref!$B$2:$B$12659,MATCH(D720,Last6M_AvgSales_Ref!$A$2:$A$12659,0)),"")</f>
        <v>19.883333333333301</v>
      </c>
    </row>
    <row r="721" spans="1:31" ht="14.25" customHeight="1">
      <c r="A721" s="74" t="s">
        <v>134</v>
      </c>
      <c r="B721" s="78" t="s">
        <v>77</v>
      </c>
      <c r="C721" s="78" t="s">
        <v>1994</v>
      </c>
      <c r="D721" s="78">
        <v>1000004039</v>
      </c>
      <c r="E721" s="78" t="s">
        <v>1995</v>
      </c>
      <c r="F721" s="73">
        <v>45484</v>
      </c>
      <c r="G721" s="66" t="str">
        <f t="shared" si="154"/>
        <v>Targeted Dealer</v>
      </c>
      <c r="H721" s="66"/>
      <c r="I721" s="67">
        <v>100</v>
      </c>
      <c r="J721" s="67">
        <f t="shared" si="155"/>
        <v>100</v>
      </c>
      <c r="K721" s="68">
        <v>49</v>
      </c>
      <c r="L721" s="68">
        <f t="shared" si="156"/>
        <v>51</v>
      </c>
      <c r="M721" s="68">
        <f t="shared" si="157"/>
        <v>49</v>
      </c>
      <c r="N721" s="96">
        <v>65.5</v>
      </c>
      <c r="O721" s="97" t="str">
        <f t="shared" si="158"/>
        <v>June</v>
      </c>
      <c r="P721" s="96">
        <f t="shared" si="159"/>
        <v>65.5</v>
      </c>
      <c r="Q721" s="98">
        <f t="shared" si="160"/>
        <v>-16.5</v>
      </c>
      <c r="R721" s="97" t="b">
        <f t="shared" si="161"/>
        <v>0</v>
      </c>
      <c r="S721" s="99" t="str">
        <f t="shared" si="162"/>
        <v>GROWTH</v>
      </c>
      <c r="T721" s="68">
        <v>24</v>
      </c>
      <c r="U721" s="100" t="str">
        <f t="shared" si="163"/>
        <v>May</v>
      </c>
      <c r="V721" s="68">
        <f t="shared" si="164"/>
        <v>24</v>
      </c>
      <c r="W721" s="101">
        <f t="shared" si="165"/>
        <v>25</v>
      </c>
      <c r="X721" s="102" t="b">
        <f t="shared" si="166"/>
        <v>0</v>
      </c>
      <c r="Y721" s="103" t="str">
        <f t="shared" si="167"/>
        <v>GROWTH</v>
      </c>
      <c r="Z721" s="74">
        <v>0</v>
      </c>
      <c r="AA721" s="69"/>
      <c r="AB721" s="69" t="s">
        <v>133</v>
      </c>
      <c r="AC721" s="74" t="s">
        <v>134</v>
      </c>
      <c r="AD721" s="3"/>
      <c r="AE721" s="118">
        <f>IFERROR(INDEX(Last6M_AvgSales_Ref!$B$2:$B$12659,MATCH(D721,Last6M_AvgSales_Ref!$A$2:$A$12659,0)),"")</f>
        <v>51.0416666666667</v>
      </c>
    </row>
    <row r="722" spans="1:31" ht="14.25" customHeight="1">
      <c r="A722" s="74" t="s">
        <v>134</v>
      </c>
      <c r="B722" s="78" t="s">
        <v>77</v>
      </c>
      <c r="C722" s="78" t="s">
        <v>1996</v>
      </c>
      <c r="D722" s="78">
        <v>1000004042</v>
      </c>
      <c r="E722" s="78" t="s">
        <v>1997</v>
      </c>
      <c r="F722" s="73">
        <v>45488</v>
      </c>
      <c r="G722" s="66" t="str">
        <f t="shared" si="154"/>
        <v>Targeted Dealer</v>
      </c>
      <c r="H722" s="66"/>
      <c r="I722" s="67">
        <v>100</v>
      </c>
      <c r="J722" s="67">
        <f t="shared" si="155"/>
        <v>100</v>
      </c>
      <c r="K722" s="68">
        <v>31.5</v>
      </c>
      <c r="L722" s="68">
        <f t="shared" si="156"/>
        <v>68.5</v>
      </c>
      <c r="M722" s="68">
        <f t="shared" si="157"/>
        <v>31.5</v>
      </c>
      <c r="N722" s="96">
        <v>17.5</v>
      </c>
      <c r="O722" s="97" t="str">
        <f t="shared" si="158"/>
        <v>June</v>
      </c>
      <c r="P722" s="96">
        <f t="shared" si="159"/>
        <v>17.5</v>
      </c>
      <c r="Q722" s="98">
        <f t="shared" si="160"/>
        <v>14</v>
      </c>
      <c r="R722" s="97" t="b">
        <f t="shared" si="161"/>
        <v>0</v>
      </c>
      <c r="S722" s="99" t="str">
        <f t="shared" si="162"/>
        <v>GROWTH</v>
      </c>
      <c r="T722" s="68">
        <v>9.5</v>
      </c>
      <c r="U722" s="100" t="str">
        <f t="shared" si="163"/>
        <v>May</v>
      </c>
      <c r="V722" s="68">
        <f t="shared" si="164"/>
        <v>9.5</v>
      </c>
      <c r="W722" s="101">
        <f t="shared" si="165"/>
        <v>22</v>
      </c>
      <c r="X722" s="102" t="b">
        <f t="shared" si="166"/>
        <v>0</v>
      </c>
      <c r="Y722" s="103" t="str">
        <f t="shared" si="167"/>
        <v>GROWTH</v>
      </c>
      <c r="Z722" s="74">
        <v>0</v>
      </c>
      <c r="AA722" s="69"/>
      <c r="AB722" s="69" t="s">
        <v>133</v>
      </c>
      <c r="AC722" s="74" t="s">
        <v>134</v>
      </c>
      <c r="AD722" s="3"/>
      <c r="AE722" s="118">
        <f>IFERROR(INDEX(Last6M_AvgSales_Ref!$B$2:$B$12659,MATCH(D722,Last6M_AvgSales_Ref!$A$2:$A$12659,0)),"")</f>
        <v>36.9583333333333</v>
      </c>
    </row>
    <row r="723" spans="1:31" ht="14.25" customHeight="1">
      <c r="A723" s="69" t="s">
        <v>134</v>
      </c>
      <c r="B723" s="71" t="s">
        <v>78</v>
      </c>
      <c r="C723" s="71" t="s">
        <v>1998</v>
      </c>
      <c r="D723" s="71">
        <v>1000000199</v>
      </c>
      <c r="E723" s="72" t="s">
        <v>1999</v>
      </c>
      <c r="F723" s="73">
        <v>38609</v>
      </c>
      <c r="G723" s="66" t="str">
        <f t="shared" si="154"/>
        <v>Targeted Dealer</v>
      </c>
      <c r="H723" s="66"/>
      <c r="I723" s="67">
        <v>280</v>
      </c>
      <c r="J723" s="67">
        <f t="shared" si="155"/>
        <v>280</v>
      </c>
      <c r="K723" s="68">
        <v>94.5</v>
      </c>
      <c r="L723" s="68">
        <f t="shared" si="156"/>
        <v>185.5</v>
      </c>
      <c r="M723" s="68">
        <f t="shared" si="157"/>
        <v>33.75</v>
      </c>
      <c r="N723" s="96">
        <v>120</v>
      </c>
      <c r="O723" s="97" t="str">
        <f t="shared" si="158"/>
        <v>June</v>
      </c>
      <c r="P723" s="96">
        <f t="shared" si="159"/>
        <v>120</v>
      </c>
      <c r="Q723" s="98">
        <f t="shared" si="160"/>
        <v>-25.5</v>
      </c>
      <c r="R723" s="97" t="b">
        <f t="shared" si="161"/>
        <v>0</v>
      </c>
      <c r="S723" s="99" t="str">
        <f t="shared" si="162"/>
        <v>GROWTH</v>
      </c>
      <c r="T723" s="68">
        <v>146</v>
      </c>
      <c r="U723" s="100" t="str">
        <f t="shared" si="163"/>
        <v>May</v>
      </c>
      <c r="V723" s="68">
        <f t="shared" si="164"/>
        <v>146</v>
      </c>
      <c r="W723" s="101">
        <f t="shared" si="165"/>
        <v>-51.5</v>
      </c>
      <c r="X723" s="102" t="b">
        <f t="shared" si="166"/>
        <v>0</v>
      </c>
      <c r="Y723" s="103" t="str">
        <f t="shared" si="167"/>
        <v>GROWTH</v>
      </c>
      <c r="Z723" s="74">
        <v>0</v>
      </c>
      <c r="AA723" s="69"/>
      <c r="AB723" s="69" t="s">
        <v>133</v>
      </c>
      <c r="AC723" s="69" t="s">
        <v>134</v>
      </c>
      <c r="AD723" s="3"/>
      <c r="AE723" s="118">
        <f>IFERROR(INDEX(Last6M_AvgSales_Ref!$B$2:$B$12659,MATCH(D723,Last6M_AvgSales_Ref!$A$2:$A$12659,0)),"")</f>
        <v>133.583333333333</v>
      </c>
    </row>
    <row r="724" spans="1:31" ht="14.25" customHeight="1">
      <c r="A724" s="69" t="s">
        <v>134</v>
      </c>
      <c r="B724" s="71" t="s">
        <v>78</v>
      </c>
      <c r="C724" s="71" t="s">
        <v>2000</v>
      </c>
      <c r="D724" s="71">
        <v>1000000213</v>
      </c>
      <c r="E724" s="72" t="s">
        <v>2001</v>
      </c>
      <c r="F724" s="73">
        <v>38644</v>
      </c>
      <c r="G724" s="66" t="str">
        <f t="shared" si="154"/>
        <v>Targeted Dealer</v>
      </c>
      <c r="H724" s="66"/>
      <c r="I724" s="67">
        <v>80</v>
      </c>
      <c r="J724" s="67">
        <f t="shared" si="155"/>
        <v>80</v>
      </c>
      <c r="K724" s="68">
        <v>45</v>
      </c>
      <c r="L724" s="68">
        <f t="shared" si="156"/>
        <v>35</v>
      </c>
      <c r="M724" s="68">
        <f t="shared" si="157"/>
        <v>56.25</v>
      </c>
      <c r="N724" s="96">
        <v>31</v>
      </c>
      <c r="O724" s="97" t="str">
        <f t="shared" si="158"/>
        <v>June</v>
      </c>
      <c r="P724" s="96">
        <f t="shared" si="159"/>
        <v>31</v>
      </c>
      <c r="Q724" s="98">
        <f t="shared" si="160"/>
        <v>14</v>
      </c>
      <c r="R724" s="97" t="b">
        <f t="shared" si="161"/>
        <v>0</v>
      </c>
      <c r="S724" s="99" t="str">
        <f t="shared" si="162"/>
        <v>GROWTH</v>
      </c>
      <c r="T724" s="68">
        <v>22.5</v>
      </c>
      <c r="U724" s="100" t="str">
        <f t="shared" si="163"/>
        <v>May</v>
      </c>
      <c r="V724" s="68">
        <f t="shared" si="164"/>
        <v>22.5</v>
      </c>
      <c r="W724" s="101">
        <f t="shared" si="165"/>
        <v>22.5</v>
      </c>
      <c r="X724" s="102" t="b">
        <f t="shared" si="166"/>
        <v>0</v>
      </c>
      <c r="Y724" s="103" t="str">
        <f t="shared" si="167"/>
        <v>GROWTH</v>
      </c>
      <c r="Z724" s="74">
        <v>0</v>
      </c>
      <c r="AA724" s="69"/>
      <c r="AB724" s="69" t="s">
        <v>133</v>
      </c>
      <c r="AC724" s="69" t="s">
        <v>134</v>
      </c>
      <c r="AD724" s="3"/>
      <c r="AE724" s="118">
        <f>IFERROR(INDEX(Last6M_AvgSales_Ref!$B$2:$B$12659,MATCH(D724,Last6M_AvgSales_Ref!$A$2:$A$12659,0)),"")</f>
        <v>36.3333333333333</v>
      </c>
    </row>
    <row r="725" spans="1:31" ht="14.25" customHeight="1">
      <c r="A725" s="69" t="s">
        <v>134</v>
      </c>
      <c r="B725" s="71" t="s">
        <v>78</v>
      </c>
      <c r="C725" s="71" t="s">
        <v>2002</v>
      </c>
      <c r="D725" s="71">
        <v>1000000222</v>
      </c>
      <c r="E725" s="72" t="s">
        <v>2003</v>
      </c>
      <c r="F725" s="73">
        <v>38647</v>
      </c>
      <c r="G725" s="66" t="str">
        <f t="shared" si="154"/>
        <v>Targeted Dealer</v>
      </c>
      <c r="H725" s="66"/>
      <c r="I725" s="67">
        <v>40</v>
      </c>
      <c r="J725" s="67">
        <f t="shared" si="155"/>
        <v>40</v>
      </c>
      <c r="K725" s="68">
        <v>7.5</v>
      </c>
      <c r="L725" s="68">
        <f t="shared" si="156"/>
        <v>32.5</v>
      </c>
      <c r="M725" s="68">
        <f t="shared" si="157"/>
        <v>18.75</v>
      </c>
      <c r="N725" s="96">
        <v>15</v>
      </c>
      <c r="O725" s="97" t="str">
        <f t="shared" si="158"/>
        <v>June</v>
      </c>
      <c r="P725" s="96">
        <f t="shared" si="159"/>
        <v>15</v>
      </c>
      <c r="Q725" s="98">
        <f t="shared" si="160"/>
        <v>-7.5</v>
      </c>
      <c r="R725" s="97" t="b">
        <f t="shared" si="161"/>
        <v>0</v>
      </c>
      <c r="S725" s="99" t="str">
        <f t="shared" si="162"/>
        <v>GROWTH</v>
      </c>
      <c r="T725" s="68">
        <v>10</v>
      </c>
      <c r="U725" s="100" t="str">
        <f t="shared" si="163"/>
        <v>May</v>
      </c>
      <c r="V725" s="68">
        <f t="shared" si="164"/>
        <v>10</v>
      </c>
      <c r="W725" s="101">
        <f t="shared" si="165"/>
        <v>-2.5</v>
      </c>
      <c r="X725" s="102" t="b">
        <f t="shared" si="166"/>
        <v>0</v>
      </c>
      <c r="Y725" s="103" t="str">
        <f t="shared" si="167"/>
        <v>GROWTH</v>
      </c>
      <c r="Z725" s="74">
        <v>0</v>
      </c>
      <c r="AA725" s="69"/>
      <c r="AB725" s="69" t="s">
        <v>133</v>
      </c>
      <c r="AC725" s="69" t="s">
        <v>134</v>
      </c>
      <c r="AD725" s="3"/>
      <c r="AE725" s="118">
        <f>IFERROR(INDEX(Last6M_AvgSales_Ref!$B$2:$B$12659,MATCH(D725,Last6M_AvgSales_Ref!$A$2:$A$12659,0)),"")</f>
        <v>20.0833333333333</v>
      </c>
    </row>
    <row r="726" spans="1:31" ht="14.25" customHeight="1">
      <c r="A726" s="69" t="s">
        <v>134</v>
      </c>
      <c r="B726" s="71" t="s">
        <v>78</v>
      </c>
      <c r="C726" s="71" t="s">
        <v>2004</v>
      </c>
      <c r="D726" s="71">
        <v>1000000202</v>
      </c>
      <c r="E726" s="72" t="s">
        <v>2005</v>
      </c>
      <c r="F726" s="73">
        <v>39612</v>
      </c>
      <c r="G726" s="66" t="str">
        <f t="shared" si="154"/>
        <v>Targeted Dealer</v>
      </c>
      <c r="H726" s="66"/>
      <c r="I726" s="67">
        <v>200</v>
      </c>
      <c r="J726" s="67">
        <f t="shared" si="155"/>
        <v>200</v>
      </c>
      <c r="K726" s="68">
        <v>125</v>
      </c>
      <c r="L726" s="68">
        <f t="shared" si="156"/>
        <v>75</v>
      </c>
      <c r="M726" s="68">
        <f t="shared" si="157"/>
        <v>62.5</v>
      </c>
      <c r="N726" s="96">
        <v>75</v>
      </c>
      <c r="O726" s="97" t="str">
        <f t="shared" si="158"/>
        <v>June</v>
      </c>
      <c r="P726" s="96">
        <f t="shared" si="159"/>
        <v>75</v>
      </c>
      <c r="Q726" s="98">
        <f t="shared" si="160"/>
        <v>50</v>
      </c>
      <c r="R726" s="97" t="b">
        <f t="shared" si="161"/>
        <v>0</v>
      </c>
      <c r="S726" s="99" t="str">
        <f t="shared" si="162"/>
        <v>GROWTH</v>
      </c>
      <c r="T726" s="68">
        <v>60</v>
      </c>
      <c r="U726" s="100" t="str">
        <f t="shared" si="163"/>
        <v>May</v>
      </c>
      <c r="V726" s="68">
        <f t="shared" si="164"/>
        <v>60</v>
      </c>
      <c r="W726" s="101">
        <f t="shared" si="165"/>
        <v>65</v>
      </c>
      <c r="X726" s="102" t="b">
        <f t="shared" si="166"/>
        <v>0</v>
      </c>
      <c r="Y726" s="103" t="str">
        <f t="shared" si="167"/>
        <v>GROWTH</v>
      </c>
      <c r="Z726" s="74">
        <v>0</v>
      </c>
      <c r="AA726" s="69"/>
      <c r="AB726" s="69" t="s">
        <v>133</v>
      </c>
      <c r="AC726" s="69" t="s">
        <v>134</v>
      </c>
      <c r="AD726" s="3"/>
      <c r="AE726" s="118">
        <f>IFERROR(INDEX(Last6M_AvgSales_Ref!$B$2:$B$12659,MATCH(D726,Last6M_AvgSales_Ref!$A$2:$A$12659,0)),"")</f>
        <v>125.75</v>
      </c>
    </row>
    <row r="727" spans="1:31" ht="14.25" customHeight="1">
      <c r="A727" s="69" t="s">
        <v>134</v>
      </c>
      <c r="B727" s="71" t="s">
        <v>78</v>
      </c>
      <c r="C727" s="71" t="s">
        <v>2006</v>
      </c>
      <c r="D727" s="71">
        <v>1000000224</v>
      </c>
      <c r="E727" s="72" t="s">
        <v>2007</v>
      </c>
      <c r="F727" s="73">
        <v>40816</v>
      </c>
      <c r="G727" s="66" t="str">
        <f t="shared" si="154"/>
        <v>Targeted Dealer</v>
      </c>
      <c r="H727" s="66"/>
      <c r="I727" s="67">
        <v>50</v>
      </c>
      <c r="J727" s="67">
        <f t="shared" si="155"/>
        <v>50</v>
      </c>
      <c r="K727" s="68">
        <v>30</v>
      </c>
      <c r="L727" s="68">
        <f t="shared" si="156"/>
        <v>20</v>
      </c>
      <c r="M727" s="68">
        <f t="shared" si="157"/>
        <v>60</v>
      </c>
      <c r="N727" s="96">
        <v>35</v>
      </c>
      <c r="O727" s="97" t="str">
        <f t="shared" si="158"/>
        <v>June</v>
      </c>
      <c r="P727" s="96">
        <f t="shared" si="159"/>
        <v>35</v>
      </c>
      <c r="Q727" s="98">
        <f t="shared" si="160"/>
        <v>-5</v>
      </c>
      <c r="R727" s="97" t="b">
        <f t="shared" si="161"/>
        <v>0</v>
      </c>
      <c r="S727" s="99" t="str">
        <f t="shared" si="162"/>
        <v>GROWTH</v>
      </c>
      <c r="T727" s="68">
        <v>50</v>
      </c>
      <c r="U727" s="100" t="str">
        <f t="shared" si="163"/>
        <v>May</v>
      </c>
      <c r="V727" s="68">
        <f t="shared" si="164"/>
        <v>50</v>
      </c>
      <c r="W727" s="101">
        <f t="shared" si="165"/>
        <v>-20</v>
      </c>
      <c r="X727" s="102" t="b">
        <f t="shared" si="166"/>
        <v>0</v>
      </c>
      <c r="Y727" s="103" t="str">
        <f t="shared" si="167"/>
        <v>GROWTH</v>
      </c>
      <c r="Z727" s="74">
        <v>0</v>
      </c>
      <c r="AA727" s="69"/>
      <c r="AB727" s="69" t="s">
        <v>133</v>
      </c>
      <c r="AC727" s="69" t="s">
        <v>134</v>
      </c>
      <c r="AD727" s="3"/>
      <c r="AE727" s="118">
        <f>IFERROR(INDEX(Last6M_AvgSales_Ref!$B$2:$B$12659,MATCH(D727,Last6M_AvgSales_Ref!$A$2:$A$12659,0)),"")</f>
        <v>20.8333333333333</v>
      </c>
    </row>
    <row r="728" spans="1:31" ht="14.25" customHeight="1">
      <c r="A728" s="69" t="s">
        <v>134</v>
      </c>
      <c r="B728" s="71" t="s">
        <v>78</v>
      </c>
      <c r="C728" s="71" t="s">
        <v>2008</v>
      </c>
      <c r="D728" s="71">
        <v>1000000216</v>
      </c>
      <c r="E728" s="72" t="s">
        <v>2009</v>
      </c>
      <c r="F728" s="73">
        <v>40943</v>
      </c>
      <c r="G728" s="66" t="str">
        <f t="shared" si="154"/>
        <v>Targeted Dealer</v>
      </c>
      <c r="H728" s="66"/>
      <c r="I728" s="67">
        <v>550</v>
      </c>
      <c r="J728" s="67">
        <f t="shared" si="155"/>
        <v>550</v>
      </c>
      <c r="K728" s="68">
        <v>175</v>
      </c>
      <c r="L728" s="68">
        <f t="shared" si="156"/>
        <v>375</v>
      </c>
      <c r="M728" s="68">
        <f t="shared" si="157"/>
        <v>31.818181818181817</v>
      </c>
      <c r="N728" s="96">
        <v>117.5</v>
      </c>
      <c r="O728" s="97" t="str">
        <f t="shared" si="158"/>
        <v>June</v>
      </c>
      <c r="P728" s="96">
        <f t="shared" si="159"/>
        <v>117.5</v>
      </c>
      <c r="Q728" s="98">
        <f t="shared" si="160"/>
        <v>57.5</v>
      </c>
      <c r="R728" s="97" t="b">
        <f t="shared" si="161"/>
        <v>0</v>
      </c>
      <c r="S728" s="99" t="str">
        <f t="shared" si="162"/>
        <v>GROWTH</v>
      </c>
      <c r="T728" s="68">
        <v>250</v>
      </c>
      <c r="U728" s="100" t="str">
        <f t="shared" si="163"/>
        <v>May</v>
      </c>
      <c r="V728" s="68">
        <f t="shared" si="164"/>
        <v>250</v>
      </c>
      <c r="W728" s="101">
        <f t="shared" si="165"/>
        <v>-75</v>
      </c>
      <c r="X728" s="102" t="b">
        <f t="shared" si="166"/>
        <v>0</v>
      </c>
      <c r="Y728" s="103" t="str">
        <f t="shared" si="167"/>
        <v>GROWTH</v>
      </c>
      <c r="Z728" s="74">
        <v>0</v>
      </c>
      <c r="AA728" s="69"/>
      <c r="AB728" s="69" t="s">
        <v>133</v>
      </c>
      <c r="AC728" s="69" t="s">
        <v>134</v>
      </c>
      <c r="AD728" s="3"/>
      <c r="AE728" s="118">
        <f>IFERROR(INDEX(Last6M_AvgSales_Ref!$B$2:$B$12659,MATCH(D728,Last6M_AvgSales_Ref!$A$2:$A$12659,0)),"")</f>
        <v>304.33333333333297</v>
      </c>
    </row>
    <row r="729" spans="1:31" ht="14.25" customHeight="1">
      <c r="A729" s="69" t="s">
        <v>134</v>
      </c>
      <c r="B729" s="71" t="s">
        <v>78</v>
      </c>
      <c r="C729" s="71" t="s">
        <v>2010</v>
      </c>
      <c r="D729" s="71">
        <v>1000000231</v>
      </c>
      <c r="E729" s="72" t="s">
        <v>2011</v>
      </c>
      <c r="F729" s="73">
        <v>41054</v>
      </c>
      <c r="G729" s="66" t="str">
        <f t="shared" si="154"/>
        <v>Targeted Dealer</v>
      </c>
      <c r="H729" s="66"/>
      <c r="I729" s="67">
        <v>100</v>
      </c>
      <c r="J729" s="67">
        <f t="shared" si="155"/>
        <v>100</v>
      </c>
      <c r="K729" s="68">
        <v>50</v>
      </c>
      <c r="L729" s="68">
        <f t="shared" si="156"/>
        <v>50</v>
      </c>
      <c r="M729" s="68">
        <f t="shared" si="157"/>
        <v>50</v>
      </c>
      <c r="N729" s="96">
        <v>75</v>
      </c>
      <c r="O729" s="97" t="str">
        <f t="shared" si="158"/>
        <v>June</v>
      </c>
      <c r="P729" s="96">
        <f t="shared" si="159"/>
        <v>75</v>
      </c>
      <c r="Q729" s="98">
        <f t="shared" si="160"/>
        <v>-25</v>
      </c>
      <c r="R729" s="97" t="b">
        <f t="shared" si="161"/>
        <v>0</v>
      </c>
      <c r="S729" s="99" t="str">
        <f t="shared" si="162"/>
        <v>GROWTH</v>
      </c>
      <c r="T729" s="68">
        <v>42.5</v>
      </c>
      <c r="U729" s="100" t="str">
        <f t="shared" si="163"/>
        <v>May</v>
      </c>
      <c r="V729" s="68">
        <f t="shared" si="164"/>
        <v>42.5</v>
      </c>
      <c r="W729" s="101">
        <f t="shared" si="165"/>
        <v>7.5</v>
      </c>
      <c r="X729" s="102" t="b">
        <f t="shared" si="166"/>
        <v>0</v>
      </c>
      <c r="Y729" s="103" t="str">
        <f t="shared" si="167"/>
        <v>GROWTH</v>
      </c>
      <c r="Z729" s="74">
        <v>0</v>
      </c>
      <c r="AA729" s="69"/>
      <c r="AB729" s="69" t="s">
        <v>133</v>
      </c>
      <c r="AC729" s="69" t="s">
        <v>134</v>
      </c>
      <c r="AD729" s="3"/>
      <c r="AE729" s="118">
        <f>IFERROR(INDEX(Last6M_AvgSales_Ref!$B$2:$B$12659,MATCH(D729,Last6M_AvgSales_Ref!$A$2:$A$12659,0)),"")</f>
        <v>75</v>
      </c>
    </row>
    <row r="730" spans="1:31" ht="14.25" customHeight="1">
      <c r="A730" s="69" t="s">
        <v>134</v>
      </c>
      <c r="B730" s="71" t="s">
        <v>78</v>
      </c>
      <c r="C730" s="71" t="s">
        <v>2012</v>
      </c>
      <c r="D730" s="71">
        <v>1000000208</v>
      </c>
      <c r="E730" s="72" t="s">
        <v>2013</v>
      </c>
      <c r="F730" s="73">
        <v>41207</v>
      </c>
      <c r="G730" s="66" t="str">
        <f t="shared" si="154"/>
        <v>Targeted Dealer</v>
      </c>
      <c r="H730" s="66"/>
      <c r="I730" s="67">
        <v>340</v>
      </c>
      <c r="J730" s="67">
        <f t="shared" si="155"/>
        <v>340</v>
      </c>
      <c r="K730" s="68">
        <v>62.5</v>
      </c>
      <c r="L730" s="68">
        <f t="shared" si="156"/>
        <v>277.5</v>
      </c>
      <c r="M730" s="68">
        <f t="shared" si="157"/>
        <v>18.382352941176471</v>
      </c>
      <c r="N730" s="96">
        <v>75</v>
      </c>
      <c r="O730" s="97" t="str">
        <f t="shared" si="158"/>
        <v>June</v>
      </c>
      <c r="P730" s="96">
        <f t="shared" si="159"/>
        <v>75</v>
      </c>
      <c r="Q730" s="98">
        <f t="shared" si="160"/>
        <v>-12.5</v>
      </c>
      <c r="R730" s="97" t="b">
        <f t="shared" si="161"/>
        <v>0</v>
      </c>
      <c r="S730" s="99" t="str">
        <f t="shared" si="162"/>
        <v>GROWTH</v>
      </c>
      <c r="T730" s="68">
        <v>179</v>
      </c>
      <c r="U730" s="100" t="str">
        <f t="shared" si="163"/>
        <v>May</v>
      </c>
      <c r="V730" s="68">
        <f t="shared" si="164"/>
        <v>179</v>
      </c>
      <c r="W730" s="101">
        <f t="shared" si="165"/>
        <v>-116.5</v>
      </c>
      <c r="X730" s="102" t="b">
        <f t="shared" si="166"/>
        <v>0</v>
      </c>
      <c r="Y730" s="103" t="str">
        <f t="shared" si="167"/>
        <v>GROWTH</v>
      </c>
      <c r="Z730" s="74">
        <v>0</v>
      </c>
      <c r="AA730" s="69"/>
      <c r="AB730" s="69" t="s">
        <v>133</v>
      </c>
      <c r="AC730" s="69" t="s">
        <v>134</v>
      </c>
      <c r="AD730" s="3"/>
      <c r="AE730" s="118">
        <f>IFERROR(INDEX(Last6M_AvgSales_Ref!$B$2:$B$12659,MATCH(D730,Last6M_AvgSales_Ref!$A$2:$A$12659,0)),"")</f>
        <v>179</v>
      </c>
    </row>
    <row r="731" spans="1:31" ht="14.25" customHeight="1">
      <c r="A731" s="69" t="s">
        <v>134</v>
      </c>
      <c r="B731" s="71" t="s">
        <v>78</v>
      </c>
      <c r="C731" s="71" t="s">
        <v>2014</v>
      </c>
      <c r="D731" s="71">
        <v>1000000210</v>
      </c>
      <c r="E731" s="72" t="s">
        <v>2015</v>
      </c>
      <c r="F731" s="73">
        <v>41352</v>
      </c>
      <c r="G731" s="66" t="str">
        <f t="shared" si="154"/>
        <v>Targeted Dealer</v>
      </c>
      <c r="H731" s="66"/>
      <c r="I731" s="67">
        <v>120</v>
      </c>
      <c r="J731" s="67">
        <f t="shared" si="155"/>
        <v>120</v>
      </c>
      <c r="K731" s="68">
        <v>54</v>
      </c>
      <c r="L731" s="68">
        <f t="shared" si="156"/>
        <v>66</v>
      </c>
      <c r="M731" s="68">
        <f t="shared" si="157"/>
        <v>45</v>
      </c>
      <c r="N731" s="96">
        <v>77.5</v>
      </c>
      <c r="O731" s="97" t="str">
        <f t="shared" si="158"/>
        <v>June</v>
      </c>
      <c r="P731" s="96">
        <f t="shared" si="159"/>
        <v>77.5</v>
      </c>
      <c r="Q731" s="98">
        <f t="shared" si="160"/>
        <v>-23.5</v>
      </c>
      <c r="R731" s="97" t="b">
        <f t="shared" si="161"/>
        <v>0</v>
      </c>
      <c r="S731" s="99" t="str">
        <f t="shared" si="162"/>
        <v>GROWTH</v>
      </c>
      <c r="T731" s="68">
        <v>55</v>
      </c>
      <c r="U731" s="100" t="str">
        <f t="shared" si="163"/>
        <v>May</v>
      </c>
      <c r="V731" s="68">
        <f t="shared" si="164"/>
        <v>55</v>
      </c>
      <c r="W731" s="101">
        <f t="shared" si="165"/>
        <v>-1</v>
      </c>
      <c r="X731" s="102" t="b">
        <f t="shared" si="166"/>
        <v>0</v>
      </c>
      <c r="Y731" s="103" t="str">
        <f t="shared" si="167"/>
        <v>GROWTH</v>
      </c>
      <c r="Z731" s="74">
        <v>0</v>
      </c>
      <c r="AA731" s="69"/>
      <c r="AB731" s="69" t="s">
        <v>133</v>
      </c>
      <c r="AC731" s="69" t="s">
        <v>134</v>
      </c>
      <c r="AD731" s="3"/>
      <c r="AE731" s="118">
        <f>IFERROR(INDEX(Last6M_AvgSales_Ref!$B$2:$B$12659,MATCH(D731,Last6M_AvgSales_Ref!$A$2:$A$12659,0)),"")</f>
        <v>85.9166666666667</v>
      </c>
    </row>
    <row r="732" spans="1:31" ht="14.25" customHeight="1">
      <c r="A732" s="69" t="s">
        <v>134</v>
      </c>
      <c r="B732" s="71" t="s">
        <v>78</v>
      </c>
      <c r="C732" s="71" t="s">
        <v>2016</v>
      </c>
      <c r="D732" s="71">
        <v>1000000219</v>
      </c>
      <c r="E732" s="72" t="s">
        <v>2017</v>
      </c>
      <c r="F732" s="73">
        <v>41436</v>
      </c>
      <c r="G732" s="66" t="str">
        <f t="shared" si="154"/>
        <v>Targeted Dealer</v>
      </c>
      <c r="H732" s="66"/>
      <c r="I732" s="67">
        <v>140</v>
      </c>
      <c r="J732" s="67">
        <f t="shared" si="155"/>
        <v>140</v>
      </c>
      <c r="K732" s="68">
        <v>75</v>
      </c>
      <c r="L732" s="68">
        <f t="shared" si="156"/>
        <v>65</v>
      </c>
      <c r="M732" s="68">
        <f t="shared" si="157"/>
        <v>53.571428571428577</v>
      </c>
      <c r="N732" s="96">
        <v>75</v>
      </c>
      <c r="O732" s="97" t="str">
        <f t="shared" si="158"/>
        <v>June</v>
      </c>
      <c r="P732" s="96">
        <f t="shared" si="159"/>
        <v>75</v>
      </c>
      <c r="Q732" s="98">
        <f t="shared" si="160"/>
        <v>0</v>
      </c>
      <c r="R732" s="97" t="b">
        <f t="shared" si="161"/>
        <v>0</v>
      </c>
      <c r="S732" s="99" t="str">
        <f t="shared" si="162"/>
        <v>GROWTH</v>
      </c>
      <c r="T732" s="68">
        <v>50</v>
      </c>
      <c r="U732" s="100" t="str">
        <f t="shared" si="163"/>
        <v>May</v>
      </c>
      <c r="V732" s="68">
        <f t="shared" si="164"/>
        <v>50</v>
      </c>
      <c r="W732" s="101">
        <f t="shared" si="165"/>
        <v>25</v>
      </c>
      <c r="X732" s="102" t="b">
        <f t="shared" si="166"/>
        <v>0</v>
      </c>
      <c r="Y732" s="103" t="str">
        <f t="shared" si="167"/>
        <v>GROWTH</v>
      </c>
      <c r="Z732" s="74">
        <v>0</v>
      </c>
      <c r="AA732" s="69"/>
      <c r="AB732" s="69" t="s">
        <v>133</v>
      </c>
      <c r="AC732" s="69" t="s">
        <v>134</v>
      </c>
      <c r="AD732" s="3"/>
      <c r="AE732" s="118">
        <f>IFERROR(INDEX(Last6M_AvgSales_Ref!$B$2:$B$12659,MATCH(D732,Last6M_AvgSales_Ref!$A$2:$A$12659,0)),"")</f>
        <v>130.833333333333</v>
      </c>
    </row>
    <row r="733" spans="1:31" ht="14.25" customHeight="1">
      <c r="A733" s="69" t="s">
        <v>134</v>
      </c>
      <c r="B733" s="71" t="s">
        <v>78</v>
      </c>
      <c r="C733" s="71" t="s">
        <v>2018</v>
      </c>
      <c r="D733" s="71">
        <v>1000000207</v>
      </c>
      <c r="E733" s="72" t="s">
        <v>2019</v>
      </c>
      <c r="F733" s="73">
        <v>41848</v>
      </c>
      <c r="G733" s="66" t="str">
        <f t="shared" si="154"/>
        <v>Targeted Dealer</v>
      </c>
      <c r="H733" s="66"/>
      <c r="I733" s="67">
        <v>340</v>
      </c>
      <c r="J733" s="67">
        <f t="shared" si="155"/>
        <v>340</v>
      </c>
      <c r="K733" s="68">
        <v>126</v>
      </c>
      <c r="L733" s="68">
        <f t="shared" si="156"/>
        <v>214</v>
      </c>
      <c r="M733" s="68">
        <f t="shared" si="157"/>
        <v>37.058823529411768</v>
      </c>
      <c r="N733" s="96">
        <v>100</v>
      </c>
      <c r="O733" s="97" t="str">
        <f t="shared" si="158"/>
        <v>June</v>
      </c>
      <c r="P733" s="96">
        <f t="shared" si="159"/>
        <v>100</v>
      </c>
      <c r="Q733" s="98">
        <f t="shared" si="160"/>
        <v>26</v>
      </c>
      <c r="R733" s="97" t="b">
        <f t="shared" si="161"/>
        <v>0</v>
      </c>
      <c r="S733" s="99" t="str">
        <f t="shared" si="162"/>
        <v>GROWTH</v>
      </c>
      <c r="T733" s="68">
        <v>152.5</v>
      </c>
      <c r="U733" s="100" t="str">
        <f t="shared" si="163"/>
        <v>May</v>
      </c>
      <c r="V733" s="68">
        <f t="shared" si="164"/>
        <v>152.5</v>
      </c>
      <c r="W733" s="101">
        <f t="shared" si="165"/>
        <v>-26.5</v>
      </c>
      <c r="X733" s="102" t="b">
        <f t="shared" si="166"/>
        <v>0</v>
      </c>
      <c r="Y733" s="103" t="str">
        <f t="shared" si="167"/>
        <v>GROWTH</v>
      </c>
      <c r="Z733" s="74">
        <v>0</v>
      </c>
      <c r="AA733" s="69"/>
      <c r="AB733" s="69" t="s">
        <v>133</v>
      </c>
      <c r="AC733" s="69" t="s">
        <v>134</v>
      </c>
      <c r="AD733" s="3"/>
      <c r="AE733" s="118">
        <f>IFERROR(INDEX(Last6M_AvgSales_Ref!$B$2:$B$12659,MATCH(D733,Last6M_AvgSales_Ref!$A$2:$A$12659,0)),"")</f>
        <v>186.083333333333</v>
      </c>
    </row>
    <row r="734" spans="1:31" ht="14.25" customHeight="1">
      <c r="A734" s="69" t="s">
        <v>134</v>
      </c>
      <c r="B734" s="71" t="s">
        <v>78</v>
      </c>
      <c r="C734" s="71" t="s">
        <v>2020</v>
      </c>
      <c r="D734" s="71">
        <v>1000000209</v>
      </c>
      <c r="E734" s="72" t="s">
        <v>2021</v>
      </c>
      <c r="F734" s="73">
        <v>41880</v>
      </c>
      <c r="G734" s="66" t="str">
        <f t="shared" si="154"/>
        <v>Targeted Dealer</v>
      </c>
      <c r="H734" s="66"/>
      <c r="I734" s="67">
        <v>60</v>
      </c>
      <c r="J734" s="67">
        <f t="shared" si="155"/>
        <v>60</v>
      </c>
      <c r="K734" s="68">
        <v>10</v>
      </c>
      <c r="L734" s="68">
        <f t="shared" si="156"/>
        <v>50</v>
      </c>
      <c r="M734" s="68">
        <f t="shared" si="157"/>
        <v>16.666666666666668</v>
      </c>
      <c r="N734" s="96">
        <v>0</v>
      </c>
      <c r="O734" s="97" t="str">
        <f t="shared" si="158"/>
        <v>June</v>
      </c>
      <c r="P734" s="96">
        <f t="shared" si="159"/>
        <v>0</v>
      </c>
      <c r="Q734" s="98">
        <f t="shared" si="160"/>
        <v>10</v>
      </c>
      <c r="R734" s="97" t="b">
        <f t="shared" si="161"/>
        <v>0</v>
      </c>
      <c r="S734" s="99" t="b">
        <f t="shared" si="162"/>
        <v>0</v>
      </c>
      <c r="T734" s="68">
        <v>30</v>
      </c>
      <c r="U734" s="100" t="str">
        <f t="shared" si="163"/>
        <v>May</v>
      </c>
      <c r="V734" s="68">
        <f t="shared" si="164"/>
        <v>30</v>
      </c>
      <c r="W734" s="101">
        <f t="shared" si="165"/>
        <v>-20</v>
      </c>
      <c r="X734" s="102" t="b">
        <f t="shared" si="166"/>
        <v>0</v>
      </c>
      <c r="Y734" s="103" t="str">
        <f t="shared" si="167"/>
        <v>GROWTH</v>
      </c>
      <c r="Z734" s="74">
        <v>0</v>
      </c>
      <c r="AA734" s="69"/>
      <c r="AB734" s="69" t="s">
        <v>133</v>
      </c>
      <c r="AC734" s="69" t="s">
        <v>134</v>
      </c>
      <c r="AD734" s="3"/>
      <c r="AE734" s="118">
        <f>IFERROR(INDEX(Last6M_AvgSales_Ref!$B$2:$B$12659,MATCH(D734,Last6M_AvgSales_Ref!$A$2:$A$12659,0)),"")</f>
        <v>29.6666666666667</v>
      </c>
    </row>
    <row r="735" spans="1:31" ht="14.25" customHeight="1">
      <c r="A735" s="69" t="s">
        <v>134</v>
      </c>
      <c r="B735" s="71" t="s">
        <v>78</v>
      </c>
      <c r="C735" s="71" t="s">
        <v>2022</v>
      </c>
      <c r="D735" s="71">
        <v>1000000198</v>
      </c>
      <c r="E735" s="72" t="s">
        <v>2023</v>
      </c>
      <c r="F735" s="73">
        <v>42257</v>
      </c>
      <c r="G735" s="66" t="str">
        <f t="shared" si="154"/>
        <v>Targeted Dealer</v>
      </c>
      <c r="H735" s="66"/>
      <c r="I735" s="67">
        <v>620</v>
      </c>
      <c r="J735" s="67">
        <f t="shared" si="155"/>
        <v>620</v>
      </c>
      <c r="K735" s="68">
        <v>487</v>
      </c>
      <c r="L735" s="68">
        <f t="shared" si="156"/>
        <v>133</v>
      </c>
      <c r="M735" s="68">
        <f t="shared" si="157"/>
        <v>78.548387096774192</v>
      </c>
      <c r="N735" s="96">
        <v>250</v>
      </c>
      <c r="O735" s="97" t="str">
        <f t="shared" si="158"/>
        <v>June</v>
      </c>
      <c r="P735" s="96">
        <f t="shared" si="159"/>
        <v>250</v>
      </c>
      <c r="Q735" s="98">
        <f t="shared" si="160"/>
        <v>237</v>
      </c>
      <c r="R735" s="97" t="b">
        <f t="shared" si="161"/>
        <v>0</v>
      </c>
      <c r="S735" s="99" t="str">
        <f t="shared" si="162"/>
        <v>GROWTH</v>
      </c>
      <c r="T735" s="68">
        <v>254</v>
      </c>
      <c r="U735" s="100" t="str">
        <f t="shared" si="163"/>
        <v>May</v>
      </c>
      <c r="V735" s="68">
        <f t="shared" si="164"/>
        <v>254</v>
      </c>
      <c r="W735" s="101">
        <f t="shared" si="165"/>
        <v>233</v>
      </c>
      <c r="X735" s="102" t="b">
        <f t="shared" si="166"/>
        <v>0</v>
      </c>
      <c r="Y735" s="103" t="str">
        <f t="shared" si="167"/>
        <v>GROWTH</v>
      </c>
      <c r="Z735" s="74">
        <v>0</v>
      </c>
      <c r="AA735" s="69"/>
      <c r="AB735" s="69" t="s">
        <v>133</v>
      </c>
      <c r="AC735" s="69" t="s">
        <v>134</v>
      </c>
      <c r="AD735" s="3"/>
      <c r="AE735" s="118">
        <f>IFERROR(INDEX(Last6M_AvgSales_Ref!$B$2:$B$12659,MATCH(D735,Last6M_AvgSales_Ref!$A$2:$A$12659,0)),"")</f>
        <v>558.41666666666697</v>
      </c>
    </row>
    <row r="736" spans="1:31" ht="14.25" customHeight="1">
      <c r="A736" s="69" t="s">
        <v>134</v>
      </c>
      <c r="B736" s="71" t="s">
        <v>78</v>
      </c>
      <c r="C736" s="71" t="s">
        <v>2024</v>
      </c>
      <c r="D736" s="71">
        <v>1000000221</v>
      </c>
      <c r="E736" s="72" t="s">
        <v>2025</v>
      </c>
      <c r="F736" s="73">
        <v>42388</v>
      </c>
      <c r="G736" s="66" t="str">
        <f t="shared" si="154"/>
        <v>Targeted Dealer</v>
      </c>
      <c r="H736" s="66"/>
      <c r="I736" s="67">
        <v>350</v>
      </c>
      <c r="J736" s="67">
        <f t="shared" si="155"/>
        <v>350</v>
      </c>
      <c r="K736" s="68">
        <v>125</v>
      </c>
      <c r="L736" s="68">
        <f t="shared" si="156"/>
        <v>225</v>
      </c>
      <c r="M736" s="68">
        <f t="shared" si="157"/>
        <v>35.714285714285715</v>
      </c>
      <c r="N736" s="96">
        <v>160</v>
      </c>
      <c r="O736" s="97" t="str">
        <f t="shared" si="158"/>
        <v>June</v>
      </c>
      <c r="P736" s="96">
        <f t="shared" si="159"/>
        <v>160</v>
      </c>
      <c r="Q736" s="98">
        <f t="shared" si="160"/>
        <v>-35</v>
      </c>
      <c r="R736" s="97" t="b">
        <f t="shared" si="161"/>
        <v>0</v>
      </c>
      <c r="S736" s="99" t="str">
        <f t="shared" si="162"/>
        <v>GROWTH</v>
      </c>
      <c r="T736" s="68">
        <v>132.5</v>
      </c>
      <c r="U736" s="100" t="str">
        <f t="shared" si="163"/>
        <v>May</v>
      </c>
      <c r="V736" s="68">
        <f t="shared" si="164"/>
        <v>132.5</v>
      </c>
      <c r="W736" s="101">
        <f t="shared" si="165"/>
        <v>-7.5</v>
      </c>
      <c r="X736" s="102" t="b">
        <f t="shared" si="166"/>
        <v>0</v>
      </c>
      <c r="Y736" s="103" t="str">
        <f t="shared" si="167"/>
        <v>GROWTH</v>
      </c>
      <c r="Z736" s="74">
        <v>0</v>
      </c>
      <c r="AA736" s="69"/>
      <c r="AB736" s="69" t="s">
        <v>133</v>
      </c>
      <c r="AC736" s="69" t="s">
        <v>134</v>
      </c>
      <c r="AD736" s="3"/>
      <c r="AE736" s="118">
        <f>IFERROR(INDEX(Last6M_AvgSales_Ref!$B$2:$B$12659,MATCH(D736,Last6M_AvgSales_Ref!$A$2:$A$12659,0)),"")</f>
        <v>295.83333333333297</v>
      </c>
    </row>
    <row r="737" spans="1:31" ht="14.25" customHeight="1">
      <c r="A737" s="69" t="s">
        <v>134</v>
      </c>
      <c r="B737" s="71" t="s">
        <v>78</v>
      </c>
      <c r="C737" s="71" t="s">
        <v>2026</v>
      </c>
      <c r="D737" s="71">
        <v>1000000218</v>
      </c>
      <c r="E737" s="72" t="s">
        <v>2027</v>
      </c>
      <c r="F737" s="73">
        <v>42522</v>
      </c>
      <c r="G737" s="66" t="str">
        <f t="shared" si="154"/>
        <v>Targeted Dealer</v>
      </c>
      <c r="H737" s="66"/>
      <c r="I737" s="67">
        <v>300</v>
      </c>
      <c r="J737" s="67">
        <f t="shared" si="155"/>
        <v>300</v>
      </c>
      <c r="K737" s="68">
        <v>176</v>
      </c>
      <c r="L737" s="68">
        <f t="shared" si="156"/>
        <v>124</v>
      </c>
      <c r="M737" s="68">
        <f t="shared" si="157"/>
        <v>58.666666666666664</v>
      </c>
      <c r="N737" s="96">
        <v>125</v>
      </c>
      <c r="O737" s="97" t="str">
        <f t="shared" si="158"/>
        <v>June</v>
      </c>
      <c r="P737" s="96">
        <f t="shared" si="159"/>
        <v>125</v>
      </c>
      <c r="Q737" s="98">
        <f t="shared" si="160"/>
        <v>51</v>
      </c>
      <c r="R737" s="97" t="b">
        <f t="shared" si="161"/>
        <v>0</v>
      </c>
      <c r="S737" s="99" t="str">
        <f t="shared" si="162"/>
        <v>GROWTH</v>
      </c>
      <c r="T737" s="68">
        <v>130</v>
      </c>
      <c r="U737" s="100" t="str">
        <f t="shared" si="163"/>
        <v>May</v>
      </c>
      <c r="V737" s="68">
        <f t="shared" si="164"/>
        <v>130</v>
      </c>
      <c r="W737" s="101">
        <f t="shared" si="165"/>
        <v>46</v>
      </c>
      <c r="X737" s="102" t="b">
        <f t="shared" si="166"/>
        <v>0</v>
      </c>
      <c r="Y737" s="103" t="str">
        <f t="shared" si="167"/>
        <v>GROWTH</v>
      </c>
      <c r="Z737" s="74">
        <v>0</v>
      </c>
      <c r="AA737" s="69"/>
      <c r="AB737" s="69" t="s">
        <v>133</v>
      </c>
      <c r="AC737" s="69" t="s">
        <v>134</v>
      </c>
      <c r="AD737" s="3"/>
      <c r="AE737" s="118">
        <f>IFERROR(INDEX(Last6M_AvgSales_Ref!$B$2:$B$12659,MATCH(D737,Last6M_AvgSales_Ref!$A$2:$A$12659,0)),"")</f>
        <v>174.166666666667</v>
      </c>
    </row>
    <row r="738" spans="1:31" ht="14.25" customHeight="1">
      <c r="A738" s="69" t="s">
        <v>134</v>
      </c>
      <c r="B738" s="71" t="s">
        <v>78</v>
      </c>
      <c r="C738" s="71" t="s">
        <v>2028</v>
      </c>
      <c r="D738" s="71">
        <v>1000000200</v>
      </c>
      <c r="E738" s="72" t="s">
        <v>2029</v>
      </c>
      <c r="F738" s="73">
        <v>42991</v>
      </c>
      <c r="G738" s="66" t="str">
        <f t="shared" si="154"/>
        <v>Targeted Dealer</v>
      </c>
      <c r="H738" s="66"/>
      <c r="I738" s="67">
        <v>60</v>
      </c>
      <c r="J738" s="67">
        <f t="shared" si="155"/>
        <v>60</v>
      </c>
      <c r="K738" s="68">
        <v>47.5</v>
      </c>
      <c r="L738" s="68">
        <f t="shared" si="156"/>
        <v>12.5</v>
      </c>
      <c r="M738" s="68">
        <f t="shared" si="157"/>
        <v>79.166666666666671</v>
      </c>
      <c r="N738" s="96">
        <v>27.5</v>
      </c>
      <c r="O738" s="97" t="str">
        <f t="shared" si="158"/>
        <v>June</v>
      </c>
      <c r="P738" s="96">
        <f t="shared" si="159"/>
        <v>27.5</v>
      </c>
      <c r="Q738" s="98">
        <f t="shared" si="160"/>
        <v>20</v>
      </c>
      <c r="R738" s="97" t="b">
        <f t="shared" si="161"/>
        <v>0</v>
      </c>
      <c r="S738" s="99" t="str">
        <f t="shared" si="162"/>
        <v>GROWTH</v>
      </c>
      <c r="T738" s="68">
        <v>12</v>
      </c>
      <c r="U738" s="100" t="str">
        <f t="shared" si="163"/>
        <v>May</v>
      </c>
      <c r="V738" s="68">
        <f t="shared" si="164"/>
        <v>12</v>
      </c>
      <c r="W738" s="101">
        <f t="shared" si="165"/>
        <v>35.5</v>
      </c>
      <c r="X738" s="102" t="b">
        <f t="shared" si="166"/>
        <v>0</v>
      </c>
      <c r="Y738" s="103" t="str">
        <f t="shared" si="167"/>
        <v>GROWTH</v>
      </c>
      <c r="Z738" s="74">
        <v>0</v>
      </c>
      <c r="AA738" s="69"/>
      <c r="AB738" s="69" t="s">
        <v>133</v>
      </c>
      <c r="AC738" s="69" t="s">
        <v>134</v>
      </c>
      <c r="AD738" s="3"/>
      <c r="AE738" s="118">
        <f>IFERROR(INDEX(Last6M_AvgSales_Ref!$B$2:$B$12659,MATCH(D738,Last6M_AvgSales_Ref!$A$2:$A$12659,0)),"")</f>
        <v>61.5833333333333</v>
      </c>
    </row>
    <row r="739" spans="1:31" ht="14.25" customHeight="1">
      <c r="A739" s="69" t="s">
        <v>134</v>
      </c>
      <c r="B739" s="71" t="s">
        <v>78</v>
      </c>
      <c r="C739" s="71" t="s">
        <v>2030</v>
      </c>
      <c r="D739" s="71">
        <v>1000000204</v>
      </c>
      <c r="E739" s="72" t="s">
        <v>2031</v>
      </c>
      <c r="F739" s="73">
        <v>43054</v>
      </c>
      <c r="G739" s="66" t="str">
        <f t="shared" si="154"/>
        <v>Targeted Dealer</v>
      </c>
      <c r="H739" s="66"/>
      <c r="I739" s="67">
        <v>440</v>
      </c>
      <c r="J739" s="67">
        <f t="shared" si="155"/>
        <v>440</v>
      </c>
      <c r="K739" s="68">
        <v>288.5</v>
      </c>
      <c r="L739" s="68">
        <f t="shared" si="156"/>
        <v>151.5</v>
      </c>
      <c r="M739" s="68">
        <f t="shared" si="157"/>
        <v>65.568181818181813</v>
      </c>
      <c r="N739" s="96">
        <v>311.5</v>
      </c>
      <c r="O739" s="97" t="str">
        <f t="shared" si="158"/>
        <v>June</v>
      </c>
      <c r="P739" s="96">
        <f t="shared" si="159"/>
        <v>311.5</v>
      </c>
      <c r="Q739" s="98">
        <f t="shared" si="160"/>
        <v>-23</v>
      </c>
      <c r="R739" s="97" t="b">
        <f t="shared" si="161"/>
        <v>0</v>
      </c>
      <c r="S739" s="99" t="str">
        <f t="shared" si="162"/>
        <v>GROWTH</v>
      </c>
      <c r="T739" s="68">
        <v>221.85</v>
      </c>
      <c r="U739" s="100" t="str">
        <f t="shared" si="163"/>
        <v>May</v>
      </c>
      <c r="V739" s="68">
        <f t="shared" si="164"/>
        <v>221.85</v>
      </c>
      <c r="W739" s="101">
        <f t="shared" si="165"/>
        <v>66.650000000000006</v>
      </c>
      <c r="X739" s="102" t="b">
        <f t="shared" si="166"/>
        <v>0</v>
      </c>
      <c r="Y739" s="103" t="str">
        <f t="shared" si="167"/>
        <v>GROWTH</v>
      </c>
      <c r="Z739" s="74">
        <v>0</v>
      </c>
      <c r="AA739" s="69"/>
      <c r="AB739" s="69" t="s">
        <v>133</v>
      </c>
      <c r="AC739" s="69" t="s">
        <v>134</v>
      </c>
      <c r="AD739" s="3"/>
      <c r="AE739" s="118">
        <f>IFERROR(INDEX(Last6M_AvgSales_Ref!$B$2:$B$12659,MATCH(D739,Last6M_AvgSales_Ref!$A$2:$A$12659,0)),"")</f>
        <v>292.70833333333297</v>
      </c>
    </row>
    <row r="740" spans="1:31" ht="14.25" customHeight="1">
      <c r="A740" s="69" t="s">
        <v>134</v>
      </c>
      <c r="B740" s="71" t="s">
        <v>78</v>
      </c>
      <c r="C740" s="71" t="s">
        <v>2032</v>
      </c>
      <c r="D740" s="71">
        <v>1000000211</v>
      </c>
      <c r="E740" s="72" t="s">
        <v>2033</v>
      </c>
      <c r="F740" s="73">
        <v>43263</v>
      </c>
      <c r="G740" s="66" t="str">
        <f t="shared" si="154"/>
        <v>Targeted Dealer</v>
      </c>
      <c r="H740" s="66"/>
      <c r="I740" s="67">
        <v>250</v>
      </c>
      <c r="J740" s="67">
        <f t="shared" si="155"/>
        <v>250.00000000000003</v>
      </c>
      <c r="K740" s="68">
        <v>125</v>
      </c>
      <c r="L740" s="68">
        <f t="shared" si="156"/>
        <v>125</v>
      </c>
      <c r="M740" s="68">
        <f t="shared" si="157"/>
        <v>49.999999999999993</v>
      </c>
      <c r="N740" s="96">
        <v>100</v>
      </c>
      <c r="O740" s="97" t="str">
        <f t="shared" si="158"/>
        <v>June</v>
      </c>
      <c r="P740" s="96">
        <f t="shared" si="159"/>
        <v>100</v>
      </c>
      <c r="Q740" s="98">
        <f t="shared" si="160"/>
        <v>25</v>
      </c>
      <c r="R740" s="97" t="b">
        <f t="shared" si="161"/>
        <v>0</v>
      </c>
      <c r="S740" s="99" t="str">
        <f t="shared" si="162"/>
        <v>GROWTH</v>
      </c>
      <c r="T740" s="68">
        <v>100</v>
      </c>
      <c r="U740" s="100" t="str">
        <f t="shared" si="163"/>
        <v>May</v>
      </c>
      <c r="V740" s="68">
        <f t="shared" si="164"/>
        <v>100</v>
      </c>
      <c r="W740" s="101">
        <f t="shared" si="165"/>
        <v>25</v>
      </c>
      <c r="X740" s="102" t="b">
        <f t="shared" si="166"/>
        <v>0</v>
      </c>
      <c r="Y740" s="103" t="str">
        <f t="shared" si="167"/>
        <v>GROWTH</v>
      </c>
      <c r="Z740" s="74">
        <v>0</v>
      </c>
      <c r="AA740" s="69"/>
      <c r="AB740" s="69" t="s">
        <v>133</v>
      </c>
      <c r="AC740" s="69" t="s">
        <v>134</v>
      </c>
      <c r="AD740" s="3"/>
      <c r="AE740" s="118">
        <f>IFERROR(INDEX(Last6M_AvgSales_Ref!$B$2:$B$12659,MATCH(D740,Last6M_AvgSales_Ref!$A$2:$A$12659,0)),"")</f>
        <v>154.083333333333</v>
      </c>
    </row>
    <row r="741" spans="1:31" ht="14.25" customHeight="1">
      <c r="A741" s="69" t="s">
        <v>134</v>
      </c>
      <c r="B741" s="71" t="s">
        <v>78</v>
      </c>
      <c r="C741" s="71" t="s">
        <v>2034</v>
      </c>
      <c r="D741" s="71">
        <v>1000000223</v>
      </c>
      <c r="E741" s="72" t="s">
        <v>2035</v>
      </c>
      <c r="F741" s="73">
        <v>43379</v>
      </c>
      <c r="G741" s="66" t="str">
        <f t="shared" si="154"/>
        <v>Targeted Dealer</v>
      </c>
      <c r="H741" s="66"/>
      <c r="I741" s="67">
        <v>300</v>
      </c>
      <c r="J741" s="67">
        <f t="shared" si="155"/>
        <v>300</v>
      </c>
      <c r="K741" s="68">
        <v>117</v>
      </c>
      <c r="L741" s="68">
        <f t="shared" si="156"/>
        <v>183</v>
      </c>
      <c r="M741" s="68">
        <f t="shared" si="157"/>
        <v>39</v>
      </c>
      <c r="N741" s="96">
        <v>107.5</v>
      </c>
      <c r="O741" s="97" t="str">
        <f t="shared" si="158"/>
        <v>June</v>
      </c>
      <c r="P741" s="96">
        <f t="shared" si="159"/>
        <v>107.5</v>
      </c>
      <c r="Q741" s="98">
        <f t="shared" si="160"/>
        <v>9.5</v>
      </c>
      <c r="R741" s="97" t="b">
        <f t="shared" si="161"/>
        <v>0</v>
      </c>
      <c r="S741" s="99" t="str">
        <f t="shared" si="162"/>
        <v>GROWTH</v>
      </c>
      <c r="T741" s="68">
        <v>139</v>
      </c>
      <c r="U741" s="100" t="str">
        <f t="shared" si="163"/>
        <v>May</v>
      </c>
      <c r="V741" s="68">
        <f t="shared" si="164"/>
        <v>139</v>
      </c>
      <c r="W741" s="101">
        <f t="shared" si="165"/>
        <v>-22</v>
      </c>
      <c r="X741" s="102" t="b">
        <f t="shared" si="166"/>
        <v>0</v>
      </c>
      <c r="Y741" s="103" t="str">
        <f t="shared" si="167"/>
        <v>GROWTH</v>
      </c>
      <c r="Z741" s="74">
        <v>0</v>
      </c>
      <c r="AA741" s="69"/>
      <c r="AB741" s="69" t="s">
        <v>133</v>
      </c>
      <c r="AC741" s="69" t="s">
        <v>134</v>
      </c>
      <c r="AD741" s="3"/>
      <c r="AE741" s="118">
        <f>IFERROR(INDEX(Last6M_AvgSales_Ref!$B$2:$B$12659,MATCH(D741,Last6M_AvgSales_Ref!$A$2:$A$12659,0)),"")</f>
        <v>219</v>
      </c>
    </row>
    <row r="742" spans="1:31" ht="14.25" customHeight="1">
      <c r="A742" s="69" t="s">
        <v>134</v>
      </c>
      <c r="B742" s="71" t="s">
        <v>78</v>
      </c>
      <c r="C742" s="71" t="s">
        <v>2036</v>
      </c>
      <c r="D742" s="71">
        <v>1000000206</v>
      </c>
      <c r="E742" s="72" t="s">
        <v>2037</v>
      </c>
      <c r="F742" s="73">
        <v>43452</v>
      </c>
      <c r="G742" s="66" t="str">
        <f t="shared" si="154"/>
        <v>Targeted Dealer</v>
      </c>
      <c r="H742" s="66"/>
      <c r="I742" s="67">
        <v>250</v>
      </c>
      <c r="J742" s="67">
        <f t="shared" si="155"/>
        <v>250.00000000000003</v>
      </c>
      <c r="K742" s="68">
        <v>75</v>
      </c>
      <c r="L742" s="68">
        <f t="shared" si="156"/>
        <v>175</v>
      </c>
      <c r="M742" s="68">
        <f t="shared" si="157"/>
        <v>29.999999999999993</v>
      </c>
      <c r="N742" s="96">
        <v>125</v>
      </c>
      <c r="O742" s="97" t="str">
        <f t="shared" si="158"/>
        <v>June</v>
      </c>
      <c r="P742" s="96">
        <f t="shared" si="159"/>
        <v>125</v>
      </c>
      <c r="Q742" s="98">
        <f t="shared" si="160"/>
        <v>-50</v>
      </c>
      <c r="R742" s="97" t="b">
        <f t="shared" si="161"/>
        <v>0</v>
      </c>
      <c r="S742" s="99" t="str">
        <f t="shared" si="162"/>
        <v>GROWTH</v>
      </c>
      <c r="T742" s="68">
        <v>100</v>
      </c>
      <c r="U742" s="100" t="str">
        <f t="shared" si="163"/>
        <v>May</v>
      </c>
      <c r="V742" s="68">
        <f t="shared" si="164"/>
        <v>100</v>
      </c>
      <c r="W742" s="101">
        <f t="shared" si="165"/>
        <v>-25</v>
      </c>
      <c r="X742" s="102" t="b">
        <f t="shared" si="166"/>
        <v>0</v>
      </c>
      <c r="Y742" s="103" t="str">
        <f t="shared" si="167"/>
        <v>GROWTH</v>
      </c>
      <c r="Z742" s="74">
        <v>0</v>
      </c>
      <c r="AA742" s="69"/>
      <c r="AB742" s="69" t="s">
        <v>133</v>
      </c>
      <c r="AC742" s="69" t="s">
        <v>134</v>
      </c>
      <c r="AD742" s="3"/>
      <c r="AE742" s="118">
        <f>IFERROR(INDEX(Last6M_AvgSales_Ref!$B$2:$B$12659,MATCH(D742,Last6M_AvgSales_Ref!$A$2:$A$12659,0)),"")</f>
        <v>162.5</v>
      </c>
    </row>
    <row r="743" spans="1:31" ht="14.25" customHeight="1">
      <c r="A743" s="69" t="s">
        <v>134</v>
      </c>
      <c r="B743" s="71" t="s">
        <v>78</v>
      </c>
      <c r="C743" s="71" t="s">
        <v>2038</v>
      </c>
      <c r="D743" s="71">
        <v>1000000229</v>
      </c>
      <c r="E743" s="72" t="s">
        <v>2039</v>
      </c>
      <c r="F743" s="73">
        <v>43817</v>
      </c>
      <c r="G743" s="66" t="str">
        <f t="shared" si="154"/>
        <v>Targeted Dealer</v>
      </c>
      <c r="H743" s="66"/>
      <c r="I743" s="67">
        <v>80</v>
      </c>
      <c r="J743" s="67">
        <f t="shared" si="155"/>
        <v>80</v>
      </c>
      <c r="K743" s="68">
        <v>14</v>
      </c>
      <c r="L743" s="68">
        <f t="shared" si="156"/>
        <v>66</v>
      </c>
      <c r="M743" s="68">
        <f t="shared" si="157"/>
        <v>17.5</v>
      </c>
      <c r="N743" s="96">
        <v>17.5</v>
      </c>
      <c r="O743" s="97" t="str">
        <f t="shared" si="158"/>
        <v>June</v>
      </c>
      <c r="P743" s="96">
        <f t="shared" si="159"/>
        <v>17.5</v>
      </c>
      <c r="Q743" s="98">
        <f t="shared" si="160"/>
        <v>-3.5</v>
      </c>
      <c r="R743" s="97" t="b">
        <f t="shared" si="161"/>
        <v>0</v>
      </c>
      <c r="S743" s="99" t="str">
        <f t="shared" si="162"/>
        <v>GROWTH</v>
      </c>
      <c r="T743" s="68">
        <v>17.5</v>
      </c>
      <c r="U743" s="100" t="str">
        <f t="shared" si="163"/>
        <v>May</v>
      </c>
      <c r="V743" s="68">
        <f t="shared" si="164"/>
        <v>17.5</v>
      </c>
      <c r="W743" s="101">
        <f t="shared" si="165"/>
        <v>-3.5</v>
      </c>
      <c r="X743" s="102" t="b">
        <f t="shared" si="166"/>
        <v>0</v>
      </c>
      <c r="Y743" s="103" t="str">
        <f t="shared" si="167"/>
        <v>GROWTH</v>
      </c>
      <c r="Z743" s="74">
        <v>0</v>
      </c>
      <c r="AA743" s="69"/>
      <c r="AB743" s="69" t="s">
        <v>133</v>
      </c>
      <c r="AC743" s="69" t="s">
        <v>134</v>
      </c>
      <c r="AD743" s="3"/>
      <c r="AE743" s="118">
        <f>IFERROR(INDEX(Last6M_AvgSales_Ref!$B$2:$B$12659,MATCH(D743,Last6M_AvgSales_Ref!$A$2:$A$12659,0)),"")</f>
        <v>18.3333333333333</v>
      </c>
    </row>
    <row r="744" spans="1:31" ht="14.25" customHeight="1">
      <c r="A744" s="69" t="s">
        <v>134</v>
      </c>
      <c r="B744" s="71" t="s">
        <v>78</v>
      </c>
      <c r="C744" s="71" t="s">
        <v>2040</v>
      </c>
      <c r="D744" s="71">
        <v>1000000214</v>
      </c>
      <c r="E744" s="72" t="s">
        <v>2041</v>
      </c>
      <c r="F744" s="73">
        <v>43992</v>
      </c>
      <c r="G744" s="66" t="str">
        <f t="shared" si="154"/>
        <v>Targeted Dealer</v>
      </c>
      <c r="H744" s="66"/>
      <c r="I744" s="67">
        <v>60</v>
      </c>
      <c r="J744" s="67">
        <f t="shared" si="155"/>
        <v>60</v>
      </c>
      <c r="K744" s="68">
        <v>36</v>
      </c>
      <c r="L744" s="68">
        <f t="shared" si="156"/>
        <v>24</v>
      </c>
      <c r="M744" s="68">
        <f t="shared" si="157"/>
        <v>60</v>
      </c>
      <c r="N744" s="96">
        <v>34</v>
      </c>
      <c r="O744" s="97" t="str">
        <f t="shared" si="158"/>
        <v>June</v>
      </c>
      <c r="P744" s="96">
        <f t="shared" si="159"/>
        <v>34</v>
      </c>
      <c r="Q744" s="98">
        <f t="shared" si="160"/>
        <v>2</v>
      </c>
      <c r="R744" s="97" t="b">
        <f t="shared" si="161"/>
        <v>0</v>
      </c>
      <c r="S744" s="99" t="str">
        <f t="shared" si="162"/>
        <v>GROWTH</v>
      </c>
      <c r="T744" s="68">
        <v>15</v>
      </c>
      <c r="U744" s="100" t="str">
        <f t="shared" si="163"/>
        <v>May</v>
      </c>
      <c r="V744" s="68">
        <f t="shared" si="164"/>
        <v>15</v>
      </c>
      <c r="W744" s="101">
        <f t="shared" si="165"/>
        <v>21</v>
      </c>
      <c r="X744" s="102" t="b">
        <f t="shared" si="166"/>
        <v>0</v>
      </c>
      <c r="Y744" s="103" t="str">
        <f t="shared" si="167"/>
        <v>GROWTH</v>
      </c>
      <c r="Z744" s="74">
        <v>0</v>
      </c>
      <c r="AA744" s="69"/>
      <c r="AB744" s="69" t="s">
        <v>133</v>
      </c>
      <c r="AC744" s="69" t="s">
        <v>134</v>
      </c>
      <c r="AD744" s="3"/>
      <c r="AE744" s="118">
        <f>IFERROR(INDEX(Last6M_AvgSales_Ref!$B$2:$B$12659,MATCH(D744,Last6M_AvgSales_Ref!$A$2:$A$12659,0)),"")</f>
        <v>26.25</v>
      </c>
    </row>
    <row r="745" spans="1:31" ht="14.25" customHeight="1">
      <c r="A745" s="69" t="s">
        <v>134</v>
      </c>
      <c r="B745" s="71" t="s">
        <v>78</v>
      </c>
      <c r="C745" s="71" t="s">
        <v>2042</v>
      </c>
      <c r="D745" s="71">
        <v>1000000205</v>
      </c>
      <c r="E745" s="72" t="s">
        <v>2043</v>
      </c>
      <c r="F745" s="73">
        <v>44068</v>
      </c>
      <c r="G745" s="66" t="str">
        <f t="shared" si="154"/>
        <v>Targeted Dealer</v>
      </c>
      <c r="H745" s="66"/>
      <c r="I745" s="67">
        <v>100</v>
      </c>
      <c r="J745" s="67">
        <f t="shared" si="155"/>
        <v>100</v>
      </c>
      <c r="K745" s="68">
        <v>15</v>
      </c>
      <c r="L745" s="68">
        <f t="shared" si="156"/>
        <v>85</v>
      </c>
      <c r="M745" s="68">
        <f t="shared" si="157"/>
        <v>15</v>
      </c>
      <c r="N745" s="96">
        <v>12.5</v>
      </c>
      <c r="O745" s="97" t="str">
        <f t="shared" si="158"/>
        <v>June</v>
      </c>
      <c r="P745" s="96">
        <f t="shared" si="159"/>
        <v>12.5</v>
      </c>
      <c r="Q745" s="98">
        <f t="shared" si="160"/>
        <v>2.5</v>
      </c>
      <c r="R745" s="97" t="b">
        <f t="shared" si="161"/>
        <v>0</v>
      </c>
      <c r="S745" s="99" t="str">
        <f t="shared" si="162"/>
        <v>GROWTH</v>
      </c>
      <c r="T745" s="68">
        <v>25</v>
      </c>
      <c r="U745" s="100" t="str">
        <f t="shared" si="163"/>
        <v>May</v>
      </c>
      <c r="V745" s="68">
        <f t="shared" si="164"/>
        <v>25</v>
      </c>
      <c r="W745" s="101">
        <f t="shared" si="165"/>
        <v>-10</v>
      </c>
      <c r="X745" s="102" t="b">
        <f t="shared" si="166"/>
        <v>0</v>
      </c>
      <c r="Y745" s="103" t="str">
        <f t="shared" si="167"/>
        <v>GROWTH</v>
      </c>
      <c r="Z745" s="74">
        <v>0</v>
      </c>
      <c r="AA745" s="69"/>
      <c r="AB745" s="69" t="s">
        <v>133</v>
      </c>
      <c r="AC745" s="69" t="s">
        <v>134</v>
      </c>
      <c r="AD745" s="3"/>
      <c r="AE745" s="118">
        <f>IFERROR(INDEX(Last6M_AvgSales_Ref!$B$2:$B$12659,MATCH(D745,Last6M_AvgSales_Ref!$A$2:$A$12659,0)),"")</f>
        <v>7.0833333333333304</v>
      </c>
    </row>
    <row r="746" spans="1:31" ht="14.25" customHeight="1">
      <c r="A746" s="69" t="s">
        <v>134</v>
      </c>
      <c r="B746" s="71" t="s">
        <v>78</v>
      </c>
      <c r="C746" s="71" t="s">
        <v>2044</v>
      </c>
      <c r="D746" s="71">
        <v>1000000215</v>
      </c>
      <c r="E746" s="72" t="s">
        <v>2045</v>
      </c>
      <c r="F746" s="73">
        <v>44145</v>
      </c>
      <c r="G746" s="66" t="str">
        <f t="shared" si="154"/>
        <v>Targeted Dealer</v>
      </c>
      <c r="H746" s="66"/>
      <c r="I746" s="67">
        <v>140</v>
      </c>
      <c r="J746" s="67">
        <f t="shared" si="155"/>
        <v>140</v>
      </c>
      <c r="K746" s="68">
        <v>95</v>
      </c>
      <c r="L746" s="68">
        <f t="shared" si="156"/>
        <v>45</v>
      </c>
      <c r="M746" s="68">
        <f t="shared" si="157"/>
        <v>67.857142857142861</v>
      </c>
      <c r="N746" s="96">
        <v>84</v>
      </c>
      <c r="O746" s="97" t="str">
        <f t="shared" si="158"/>
        <v>June</v>
      </c>
      <c r="P746" s="96">
        <f t="shared" si="159"/>
        <v>84</v>
      </c>
      <c r="Q746" s="98">
        <f t="shared" si="160"/>
        <v>11</v>
      </c>
      <c r="R746" s="97" t="b">
        <f t="shared" si="161"/>
        <v>0</v>
      </c>
      <c r="S746" s="99" t="str">
        <f t="shared" si="162"/>
        <v>GROWTH</v>
      </c>
      <c r="T746" s="68">
        <v>57.5</v>
      </c>
      <c r="U746" s="100" t="str">
        <f t="shared" si="163"/>
        <v>May</v>
      </c>
      <c r="V746" s="68">
        <f t="shared" si="164"/>
        <v>57.5</v>
      </c>
      <c r="W746" s="101">
        <f t="shared" si="165"/>
        <v>37.5</v>
      </c>
      <c r="X746" s="102" t="b">
        <f t="shared" si="166"/>
        <v>0</v>
      </c>
      <c r="Y746" s="103" t="str">
        <f t="shared" si="167"/>
        <v>GROWTH</v>
      </c>
      <c r="Z746" s="74">
        <v>0</v>
      </c>
      <c r="AA746" s="69"/>
      <c r="AB746" s="69" t="s">
        <v>133</v>
      </c>
      <c r="AC746" s="69" t="s">
        <v>134</v>
      </c>
      <c r="AD746" s="3"/>
      <c r="AE746" s="118">
        <f>IFERROR(INDEX(Last6M_AvgSales_Ref!$B$2:$B$12659,MATCH(D746,Last6M_AvgSales_Ref!$A$2:$A$12659,0)),"")</f>
        <v>95.5</v>
      </c>
    </row>
    <row r="747" spans="1:31" ht="14.25" customHeight="1">
      <c r="A747" s="69" t="s">
        <v>134</v>
      </c>
      <c r="B747" s="71" t="s">
        <v>78</v>
      </c>
      <c r="C747" s="71" t="s">
        <v>2046</v>
      </c>
      <c r="D747" s="71">
        <v>1000000226</v>
      </c>
      <c r="E747" s="72" t="s">
        <v>2047</v>
      </c>
      <c r="F747" s="73">
        <v>44179</v>
      </c>
      <c r="G747" s="66" t="str">
        <f t="shared" si="154"/>
        <v>Targeted Dealer</v>
      </c>
      <c r="H747" s="66"/>
      <c r="I747" s="67">
        <v>200</v>
      </c>
      <c r="J747" s="67">
        <f t="shared" si="155"/>
        <v>200</v>
      </c>
      <c r="K747" s="68">
        <v>25</v>
      </c>
      <c r="L747" s="68">
        <f t="shared" si="156"/>
        <v>175</v>
      </c>
      <c r="M747" s="68">
        <f t="shared" si="157"/>
        <v>12.5</v>
      </c>
      <c r="N747" s="96">
        <v>75</v>
      </c>
      <c r="O747" s="97" t="str">
        <f t="shared" si="158"/>
        <v>June</v>
      </c>
      <c r="P747" s="96">
        <f t="shared" si="159"/>
        <v>75</v>
      </c>
      <c r="Q747" s="98">
        <f t="shared" si="160"/>
        <v>-50</v>
      </c>
      <c r="R747" s="97" t="b">
        <f t="shared" si="161"/>
        <v>0</v>
      </c>
      <c r="S747" s="99" t="str">
        <f t="shared" si="162"/>
        <v>GROWTH</v>
      </c>
      <c r="T747" s="68">
        <v>125</v>
      </c>
      <c r="U747" s="100" t="str">
        <f t="shared" si="163"/>
        <v>May</v>
      </c>
      <c r="V747" s="68">
        <f t="shared" si="164"/>
        <v>125</v>
      </c>
      <c r="W747" s="101">
        <f t="shared" si="165"/>
        <v>-100</v>
      </c>
      <c r="X747" s="102" t="b">
        <f t="shared" si="166"/>
        <v>0</v>
      </c>
      <c r="Y747" s="103" t="str">
        <f t="shared" si="167"/>
        <v>GROWTH</v>
      </c>
      <c r="Z747" s="74">
        <v>0</v>
      </c>
      <c r="AA747" s="69"/>
      <c r="AB747" s="69" t="s">
        <v>133</v>
      </c>
      <c r="AC747" s="69" t="s">
        <v>134</v>
      </c>
      <c r="AD747" s="3"/>
      <c r="AE747" s="118">
        <f>IFERROR(INDEX(Last6M_AvgSales_Ref!$B$2:$B$12659,MATCH(D747,Last6M_AvgSales_Ref!$A$2:$A$12659,0)),"")</f>
        <v>127.366666666667</v>
      </c>
    </row>
    <row r="748" spans="1:31" ht="14.25" customHeight="1">
      <c r="A748" s="69" t="s">
        <v>134</v>
      </c>
      <c r="B748" s="71" t="s">
        <v>78</v>
      </c>
      <c r="C748" s="71" t="s">
        <v>2048</v>
      </c>
      <c r="D748" s="71">
        <v>1000000225</v>
      </c>
      <c r="E748" s="72" t="s">
        <v>2049</v>
      </c>
      <c r="F748" s="73">
        <v>44335</v>
      </c>
      <c r="G748" s="66" t="str">
        <f t="shared" si="154"/>
        <v>Targeted Dealer</v>
      </c>
      <c r="H748" s="66"/>
      <c r="I748" s="67">
        <v>60</v>
      </c>
      <c r="J748" s="67">
        <f t="shared" si="155"/>
        <v>60</v>
      </c>
      <c r="K748" s="68">
        <v>0</v>
      </c>
      <c r="L748" s="68">
        <f t="shared" si="156"/>
        <v>60</v>
      </c>
      <c r="M748" s="68">
        <f t="shared" si="157"/>
        <v>0</v>
      </c>
      <c r="N748" s="96">
        <v>10</v>
      </c>
      <c r="O748" s="97" t="str">
        <f t="shared" si="158"/>
        <v>June</v>
      </c>
      <c r="P748" s="96">
        <f t="shared" si="159"/>
        <v>10</v>
      </c>
      <c r="Q748" s="98">
        <f t="shared" si="160"/>
        <v>-10</v>
      </c>
      <c r="R748" s="97" t="b">
        <f t="shared" si="161"/>
        <v>0</v>
      </c>
      <c r="S748" s="99" t="str">
        <f t="shared" si="162"/>
        <v>GROWTH</v>
      </c>
      <c r="T748" s="68">
        <v>25</v>
      </c>
      <c r="U748" s="100" t="str">
        <f t="shared" si="163"/>
        <v>May</v>
      </c>
      <c r="V748" s="68">
        <f t="shared" si="164"/>
        <v>25</v>
      </c>
      <c r="W748" s="101">
        <f t="shared" si="165"/>
        <v>-25</v>
      </c>
      <c r="X748" s="102" t="b">
        <f t="shared" si="166"/>
        <v>0</v>
      </c>
      <c r="Y748" s="103" t="str">
        <f t="shared" si="167"/>
        <v>GROWTH</v>
      </c>
      <c r="Z748" s="74">
        <v>0</v>
      </c>
      <c r="AA748" s="69"/>
      <c r="AB748" s="69" t="s">
        <v>133</v>
      </c>
      <c r="AC748" s="69" t="s">
        <v>134</v>
      </c>
      <c r="AD748" s="3"/>
      <c r="AE748" s="118">
        <f>IFERROR(INDEX(Last6M_AvgSales_Ref!$B$2:$B$12659,MATCH(D748,Last6M_AvgSales_Ref!$A$2:$A$12659,0)),"")</f>
        <v>24.0833333333333</v>
      </c>
    </row>
    <row r="749" spans="1:31" ht="14.25" customHeight="1">
      <c r="A749" s="69" t="s">
        <v>134</v>
      </c>
      <c r="B749" s="71" t="s">
        <v>78</v>
      </c>
      <c r="C749" s="71" t="s">
        <v>2050</v>
      </c>
      <c r="D749" s="71">
        <v>1000002612</v>
      </c>
      <c r="E749" s="72" t="s">
        <v>2051</v>
      </c>
      <c r="F749" s="73">
        <v>44623</v>
      </c>
      <c r="G749" s="66" t="str">
        <f t="shared" si="154"/>
        <v>Targeted Dealer</v>
      </c>
      <c r="H749" s="66"/>
      <c r="I749" s="67">
        <v>350</v>
      </c>
      <c r="J749" s="67">
        <f t="shared" si="155"/>
        <v>350</v>
      </c>
      <c r="K749" s="68">
        <v>125</v>
      </c>
      <c r="L749" s="68">
        <f t="shared" si="156"/>
        <v>225</v>
      </c>
      <c r="M749" s="68">
        <f t="shared" si="157"/>
        <v>35.714285714285715</v>
      </c>
      <c r="N749" s="96">
        <v>100</v>
      </c>
      <c r="O749" s="97" t="str">
        <f t="shared" si="158"/>
        <v>June</v>
      </c>
      <c r="P749" s="96">
        <f t="shared" si="159"/>
        <v>100</v>
      </c>
      <c r="Q749" s="98">
        <f t="shared" si="160"/>
        <v>25</v>
      </c>
      <c r="R749" s="97" t="b">
        <f t="shared" si="161"/>
        <v>0</v>
      </c>
      <c r="S749" s="99" t="str">
        <f t="shared" si="162"/>
        <v>GROWTH</v>
      </c>
      <c r="T749" s="68">
        <v>125</v>
      </c>
      <c r="U749" s="100" t="str">
        <f t="shared" si="163"/>
        <v>May</v>
      </c>
      <c r="V749" s="68">
        <f t="shared" si="164"/>
        <v>125</v>
      </c>
      <c r="W749" s="101">
        <f t="shared" si="165"/>
        <v>0</v>
      </c>
      <c r="X749" s="102" t="b">
        <f t="shared" si="166"/>
        <v>0</v>
      </c>
      <c r="Y749" s="103" t="str">
        <f t="shared" si="167"/>
        <v>GROWTH</v>
      </c>
      <c r="Z749" s="74">
        <v>0</v>
      </c>
      <c r="AA749" s="69"/>
      <c r="AB749" s="69" t="s">
        <v>133</v>
      </c>
      <c r="AC749" s="69" t="s">
        <v>134</v>
      </c>
      <c r="AD749" s="3"/>
      <c r="AE749" s="118">
        <f>IFERROR(INDEX(Last6M_AvgSales_Ref!$B$2:$B$12659,MATCH(D749,Last6M_AvgSales_Ref!$A$2:$A$12659,0)),"")</f>
        <v>141.5</v>
      </c>
    </row>
    <row r="750" spans="1:31" ht="14.25" customHeight="1">
      <c r="A750" s="69" t="s">
        <v>134</v>
      </c>
      <c r="B750" s="71" t="s">
        <v>78</v>
      </c>
      <c r="C750" s="71" t="s">
        <v>2052</v>
      </c>
      <c r="D750" s="71">
        <v>1000002751</v>
      </c>
      <c r="E750" s="72" t="s">
        <v>2053</v>
      </c>
      <c r="F750" s="73">
        <v>44700</v>
      </c>
      <c r="G750" s="66" t="str">
        <f t="shared" si="154"/>
        <v>Targeted Dealer</v>
      </c>
      <c r="H750" s="66"/>
      <c r="I750" s="67">
        <v>150</v>
      </c>
      <c r="J750" s="67">
        <f t="shared" si="155"/>
        <v>150</v>
      </c>
      <c r="K750" s="68">
        <v>56</v>
      </c>
      <c r="L750" s="68">
        <f t="shared" si="156"/>
        <v>94</v>
      </c>
      <c r="M750" s="68">
        <f t="shared" si="157"/>
        <v>37.333333333333336</v>
      </c>
      <c r="N750" s="96">
        <v>50</v>
      </c>
      <c r="O750" s="97" t="str">
        <f t="shared" si="158"/>
        <v>June</v>
      </c>
      <c r="P750" s="96">
        <f t="shared" si="159"/>
        <v>50</v>
      </c>
      <c r="Q750" s="98">
        <f t="shared" si="160"/>
        <v>6</v>
      </c>
      <c r="R750" s="97" t="b">
        <f t="shared" si="161"/>
        <v>0</v>
      </c>
      <c r="S750" s="99" t="str">
        <f t="shared" si="162"/>
        <v>GROWTH</v>
      </c>
      <c r="T750" s="68">
        <v>50</v>
      </c>
      <c r="U750" s="100" t="str">
        <f t="shared" si="163"/>
        <v>May</v>
      </c>
      <c r="V750" s="68">
        <f t="shared" si="164"/>
        <v>50</v>
      </c>
      <c r="W750" s="101">
        <f t="shared" si="165"/>
        <v>6</v>
      </c>
      <c r="X750" s="102" t="b">
        <f t="shared" si="166"/>
        <v>0</v>
      </c>
      <c r="Y750" s="103" t="str">
        <f t="shared" si="167"/>
        <v>GROWTH</v>
      </c>
      <c r="Z750" s="74">
        <v>0</v>
      </c>
      <c r="AA750" s="69"/>
      <c r="AB750" s="69" t="s">
        <v>133</v>
      </c>
      <c r="AC750" s="69" t="s">
        <v>134</v>
      </c>
      <c r="AD750" s="3"/>
      <c r="AE750" s="118">
        <f>IFERROR(INDEX(Last6M_AvgSales_Ref!$B$2:$B$12659,MATCH(D750,Last6M_AvgSales_Ref!$A$2:$A$12659,0)),"")</f>
        <v>73.3333333333333</v>
      </c>
    </row>
    <row r="751" spans="1:31" ht="14.25" customHeight="1">
      <c r="A751" s="69" t="s">
        <v>134</v>
      </c>
      <c r="B751" s="71" t="s">
        <v>78</v>
      </c>
      <c r="C751" s="71" t="s">
        <v>2054</v>
      </c>
      <c r="D751" s="71">
        <v>1000002837</v>
      </c>
      <c r="E751" s="72" t="s">
        <v>2055</v>
      </c>
      <c r="F751" s="73">
        <v>44760</v>
      </c>
      <c r="G751" s="66" t="str">
        <f t="shared" si="154"/>
        <v>Targeted Dealer</v>
      </c>
      <c r="H751" s="66"/>
      <c r="I751" s="67">
        <v>200</v>
      </c>
      <c r="J751" s="67">
        <f t="shared" si="155"/>
        <v>200</v>
      </c>
      <c r="K751" s="68">
        <v>124.5</v>
      </c>
      <c r="L751" s="68">
        <f t="shared" si="156"/>
        <v>75.5</v>
      </c>
      <c r="M751" s="68">
        <f t="shared" si="157"/>
        <v>62.25</v>
      </c>
      <c r="N751" s="96">
        <v>61.5</v>
      </c>
      <c r="O751" s="97" t="str">
        <f t="shared" si="158"/>
        <v>June</v>
      </c>
      <c r="P751" s="96">
        <f t="shared" si="159"/>
        <v>61.5</v>
      </c>
      <c r="Q751" s="98">
        <f t="shared" si="160"/>
        <v>63</v>
      </c>
      <c r="R751" s="97" t="b">
        <f t="shared" si="161"/>
        <v>0</v>
      </c>
      <c r="S751" s="99" t="str">
        <f t="shared" si="162"/>
        <v>GROWTH</v>
      </c>
      <c r="T751" s="68">
        <v>83</v>
      </c>
      <c r="U751" s="100" t="str">
        <f t="shared" si="163"/>
        <v>May</v>
      </c>
      <c r="V751" s="68">
        <f t="shared" si="164"/>
        <v>83</v>
      </c>
      <c r="W751" s="101">
        <f t="shared" si="165"/>
        <v>41.5</v>
      </c>
      <c r="X751" s="102" t="b">
        <f t="shared" si="166"/>
        <v>0</v>
      </c>
      <c r="Y751" s="103" t="str">
        <f t="shared" si="167"/>
        <v>GROWTH</v>
      </c>
      <c r="Z751" s="74">
        <v>0</v>
      </c>
      <c r="AA751" s="69"/>
      <c r="AB751" s="69" t="s">
        <v>133</v>
      </c>
      <c r="AC751" s="69" t="s">
        <v>134</v>
      </c>
      <c r="AD751" s="3"/>
      <c r="AE751" s="118">
        <f>IFERROR(INDEX(Last6M_AvgSales_Ref!$B$2:$B$12659,MATCH(D751,Last6M_AvgSales_Ref!$A$2:$A$12659,0)),"")</f>
        <v>151.333333333333</v>
      </c>
    </row>
    <row r="752" spans="1:31" ht="14.25" customHeight="1">
      <c r="A752" s="69" t="s">
        <v>134</v>
      </c>
      <c r="B752" s="71" t="s">
        <v>78</v>
      </c>
      <c r="C752" s="71" t="s">
        <v>2056</v>
      </c>
      <c r="D752" s="71">
        <v>1000002903</v>
      </c>
      <c r="E752" s="72" t="s">
        <v>2057</v>
      </c>
      <c r="F752" s="73">
        <v>44799</v>
      </c>
      <c r="G752" s="66" t="str">
        <f t="shared" si="154"/>
        <v>Targeted Dealer</v>
      </c>
      <c r="H752" s="66"/>
      <c r="I752" s="67">
        <v>200</v>
      </c>
      <c r="J752" s="67">
        <f t="shared" si="155"/>
        <v>200</v>
      </c>
      <c r="K752" s="68">
        <v>138</v>
      </c>
      <c r="L752" s="68">
        <f t="shared" si="156"/>
        <v>62</v>
      </c>
      <c r="M752" s="68">
        <f t="shared" si="157"/>
        <v>69</v>
      </c>
      <c r="N752" s="96">
        <v>100</v>
      </c>
      <c r="O752" s="97" t="str">
        <f t="shared" si="158"/>
        <v>June</v>
      </c>
      <c r="P752" s="96">
        <f t="shared" si="159"/>
        <v>100</v>
      </c>
      <c r="Q752" s="98">
        <f t="shared" si="160"/>
        <v>38</v>
      </c>
      <c r="R752" s="97" t="b">
        <f t="shared" si="161"/>
        <v>0</v>
      </c>
      <c r="S752" s="99" t="str">
        <f t="shared" si="162"/>
        <v>GROWTH</v>
      </c>
      <c r="T752" s="68">
        <v>100</v>
      </c>
      <c r="U752" s="100" t="str">
        <f t="shared" si="163"/>
        <v>May</v>
      </c>
      <c r="V752" s="68">
        <f t="shared" si="164"/>
        <v>100</v>
      </c>
      <c r="W752" s="101">
        <f t="shared" si="165"/>
        <v>38</v>
      </c>
      <c r="X752" s="102" t="b">
        <f t="shared" si="166"/>
        <v>0</v>
      </c>
      <c r="Y752" s="103" t="str">
        <f t="shared" si="167"/>
        <v>GROWTH</v>
      </c>
      <c r="Z752" s="74">
        <v>0</v>
      </c>
      <c r="AA752" s="69"/>
      <c r="AB752" s="69" t="s">
        <v>133</v>
      </c>
      <c r="AC752" s="69" t="s">
        <v>134</v>
      </c>
      <c r="AD752" s="3"/>
      <c r="AE752" s="118">
        <f>IFERROR(INDEX(Last6M_AvgSales_Ref!$B$2:$B$12659,MATCH(D752,Last6M_AvgSales_Ref!$A$2:$A$12659,0)),"")</f>
        <v>167.25</v>
      </c>
    </row>
    <row r="753" spans="1:31" ht="14.25" customHeight="1">
      <c r="A753" s="69" t="s">
        <v>134</v>
      </c>
      <c r="B753" s="71" t="s">
        <v>78</v>
      </c>
      <c r="C753" s="71" t="s">
        <v>2058</v>
      </c>
      <c r="D753" s="71">
        <v>1000003120</v>
      </c>
      <c r="E753" s="72" t="s">
        <v>2059</v>
      </c>
      <c r="F753" s="73">
        <v>44895</v>
      </c>
      <c r="G753" s="66" t="str">
        <f t="shared" si="154"/>
        <v>Targeted Dealer</v>
      </c>
      <c r="H753" s="66"/>
      <c r="I753" s="67">
        <v>180</v>
      </c>
      <c r="J753" s="67">
        <f t="shared" si="155"/>
        <v>180</v>
      </c>
      <c r="K753" s="68">
        <v>95</v>
      </c>
      <c r="L753" s="68">
        <f t="shared" si="156"/>
        <v>85</v>
      </c>
      <c r="M753" s="68">
        <f t="shared" si="157"/>
        <v>52.777777777777779</v>
      </c>
      <c r="N753" s="96">
        <v>98.5</v>
      </c>
      <c r="O753" s="97" t="str">
        <f t="shared" si="158"/>
        <v>June</v>
      </c>
      <c r="P753" s="96">
        <f t="shared" si="159"/>
        <v>98.5</v>
      </c>
      <c r="Q753" s="98">
        <f t="shared" si="160"/>
        <v>-3.5</v>
      </c>
      <c r="R753" s="97" t="b">
        <f t="shared" si="161"/>
        <v>0</v>
      </c>
      <c r="S753" s="99" t="str">
        <f t="shared" si="162"/>
        <v>GROWTH</v>
      </c>
      <c r="T753" s="68">
        <v>78.5</v>
      </c>
      <c r="U753" s="100" t="str">
        <f t="shared" si="163"/>
        <v>May</v>
      </c>
      <c r="V753" s="68">
        <f t="shared" si="164"/>
        <v>78.5</v>
      </c>
      <c r="W753" s="101">
        <f t="shared" si="165"/>
        <v>16.5</v>
      </c>
      <c r="X753" s="102" t="b">
        <f t="shared" si="166"/>
        <v>0</v>
      </c>
      <c r="Y753" s="103" t="str">
        <f t="shared" si="167"/>
        <v>GROWTH</v>
      </c>
      <c r="Z753" s="74">
        <v>0</v>
      </c>
      <c r="AA753" s="69"/>
      <c r="AB753" s="69" t="s">
        <v>133</v>
      </c>
      <c r="AC753" s="69" t="s">
        <v>134</v>
      </c>
      <c r="AD753" s="3"/>
      <c r="AE753" s="118">
        <f>IFERROR(INDEX(Last6M_AvgSales_Ref!$B$2:$B$12659,MATCH(D753,Last6M_AvgSales_Ref!$A$2:$A$12659,0)),"")</f>
        <v>91.8333333333333</v>
      </c>
    </row>
    <row r="754" spans="1:31" ht="14.25" customHeight="1">
      <c r="A754" s="69" t="s">
        <v>134</v>
      </c>
      <c r="B754" s="71" t="s">
        <v>78</v>
      </c>
      <c r="C754" s="71" t="s">
        <v>294</v>
      </c>
      <c r="D754" s="71">
        <v>1000003125</v>
      </c>
      <c r="E754" s="72" t="s">
        <v>295</v>
      </c>
      <c r="F754" s="73">
        <v>44907</v>
      </c>
      <c r="G754" s="66" t="str">
        <f t="shared" si="154"/>
        <v>-</v>
      </c>
      <c r="H754" s="66"/>
      <c r="I754" s="67">
        <v>0</v>
      </c>
      <c r="J754" s="67">
        <f t="shared" si="155"/>
        <v>0</v>
      </c>
      <c r="K754" s="68">
        <v>31.5</v>
      </c>
      <c r="L754" s="68">
        <f t="shared" si="156"/>
        <v>-31.5</v>
      </c>
      <c r="M754" s="68" t="str">
        <f t="shared" si="157"/>
        <v>-</v>
      </c>
      <c r="N754" s="96">
        <v>25</v>
      </c>
      <c r="O754" s="97" t="str">
        <f t="shared" si="158"/>
        <v>June</v>
      </c>
      <c r="P754" s="96">
        <f t="shared" si="159"/>
        <v>25</v>
      </c>
      <c r="Q754" s="98">
        <f t="shared" si="160"/>
        <v>6.5</v>
      </c>
      <c r="R754" s="97" t="b">
        <f t="shared" si="161"/>
        <v>0</v>
      </c>
      <c r="S754" s="99" t="str">
        <f t="shared" si="162"/>
        <v>GROWTH</v>
      </c>
      <c r="T754" s="68">
        <v>0</v>
      </c>
      <c r="U754" s="100" t="str">
        <f t="shared" si="163"/>
        <v>May</v>
      </c>
      <c r="V754" s="68">
        <f t="shared" si="164"/>
        <v>0</v>
      </c>
      <c r="W754" s="101">
        <f t="shared" si="165"/>
        <v>31.5</v>
      </c>
      <c r="X754" s="102" t="b">
        <f t="shared" si="166"/>
        <v>0</v>
      </c>
      <c r="Y754" s="103" t="b">
        <f t="shared" si="167"/>
        <v>0</v>
      </c>
      <c r="Z754" s="74">
        <v>0</v>
      </c>
      <c r="AA754" s="69"/>
      <c r="AB754" s="69" t="s">
        <v>133</v>
      </c>
      <c r="AC754" s="69" t="s">
        <v>134</v>
      </c>
      <c r="AD754" s="3"/>
      <c r="AE754" s="118">
        <f>IFERROR(INDEX(Last6M_AvgSales_Ref!$B$2:$B$12659,MATCH(D754,Last6M_AvgSales_Ref!$A$2:$A$12659,0)),"")</f>
        <v>12.5</v>
      </c>
    </row>
    <row r="755" spans="1:31" ht="14.25" customHeight="1">
      <c r="A755" s="69" t="s">
        <v>134</v>
      </c>
      <c r="B755" s="71" t="s">
        <v>78</v>
      </c>
      <c r="C755" s="71" t="s">
        <v>2060</v>
      </c>
      <c r="D755" s="71">
        <v>1000003768</v>
      </c>
      <c r="E755" s="72" t="s">
        <v>2061</v>
      </c>
      <c r="F755" s="73">
        <v>45259</v>
      </c>
      <c r="G755" s="66" t="str">
        <f t="shared" si="154"/>
        <v>Targeted Dealer</v>
      </c>
      <c r="H755" s="66"/>
      <c r="I755" s="67">
        <v>90</v>
      </c>
      <c r="J755" s="67">
        <f t="shared" si="155"/>
        <v>90</v>
      </c>
      <c r="K755" s="68">
        <v>50</v>
      </c>
      <c r="L755" s="68">
        <f t="shared" si="156"/>
        <v>40</v>
      </c>
      <c r="M755" s="68">
        <f t="shared" si="157"/>
        <v>55.555555555555557</v>
      </c>
      <c r="N755" s="96">
        <v>25</v>
      </c>
      <c r="O755" s="97" t="str">
        <f t="shared" si="158"/>
        <v>June</v>
      </c>
      <c r="P755" s="96">
        <f t="shared" si="159"/>
        <v>25</v>
      </c>
      <c r="Q755" s="98">
        <f t="shared" si="160"/>
        <v>25</v>
      </c>
      <c r="R755" s="97" t="b">
        <f t="shared" si="161"/>
        <v>0</v>
      </c>
      <c r="S755" s="99" t="str">
        <f t="shared" si="162"/>
        <v>GROWTH</v>
      </c>
      <c r="T755" s="68">
        <v>50</v>
      </c>
      <c r="U755" s="100" t="str">
        <f t="shared" si="163"/>
        <v>May</v>
      </c>
      <c r="V755" s="68">
        <f t="shared" si="164"/>
        <v>50</v>
      </c>
      <c r="W755" s="101">
        <f t="shared" si="165"/>
        <v>0</v>
      </c>
      <c r="X755" s="102" t="b">
        <f t="shared" si="166"/>
        <v>0</v>
      </c>
      <c r="Y755" s="103" t="str">
        <f t="shared" si="167"/>
        <v>GROWTH</v>
      </c>
      <c r="Z755" s="74">
        <v>0</v>
      </c>
      <c r="AA755" s="69"/>
      <c r="AB755" s="69" t="s">
        <v>133</v>
      </c>
      <c r="AC755" s="69" t="s">
        <v>134</v>
      </c>
      <c r="AD755" s="3"/>
      <c r="AE755" s="118">
        <f>IFERROR(INDEX(Last6M_AvgSales_Ref!$B$2:$B$12659,MATCH(D755,Last6M_AvgSales_Ref!$A$2:$A$12659,0)),"")</f>
        <v>52</v>
      </c>
    </row>
    <row r="756" spans="1:31" ht="14.25" customHeight="1">
      <c r="A756" s="69" t="s">
        <v>134</v>
      </c>
      <c r="B756" s="71" t="s">
        <v>78</v>
      </c>
      <c r="C756" s="71" t="s">
        <v>2062</v>
      </c>
      <c r="D756" s="71">
        <v>1000003803</v>
      </c>
      <c r="E756" s="71" t="s">
        <v>2063</v>
      </c>
      <c r="F756" s="73">
        <v>45283</v>
      </c>
      <c r="G756" s="66" t="str">
        <f t="shared" si="154"/>
        <v>Targeted Dealer</v>
      </c>
      <c r="H756" s="66"/>
      <c r="I756" s="67">
        <v>160</v>
      </c>
      <c r="J756" s="67">
        <f t="shared" si="155"/>
        <v>160</v>
      </c>
      <c r="K756" s="68">
        <v>50.5</v>
      </c>
      <c r="L756" s="68">
        <f t="shared" si="156"/>
        <v>109.5</v>
      </c>
      <c r="M756" s="68">
        <f t="shared" si="157"/>
        <v>31.5625</v>
      </c>
      <c r="N756" s="96">
        <v>76.5</v>
      </c>
      <c r="O756" s="97" t="str">
        <f t="shared" si="158"/>
        <v>June</v>
      </c>
      <c r="P756" s="96">
        <f t="shared" si="159"/>
        <v>76.5</v>
      </c>
      <c r="Q756" s="98">
        <f t="shared" si="160"/>
        <v>-26</v>
      </c>
      <c r="R756" s="97" t="b">
        <f t="shared" si="161"/>
        <v>0</v>
      </c>
      <c r="S756" s="99" t="str">
        <f t="shared" si="162"/>
        <v>GROWTH</v>
      </c>
      <c r="T756" s="68">
        <v>76.75</v>
      </c>
      <c r="U756" s="100" t="str">
        <f t="shared" si="163"/>
        <v>May</v>
      </c>
      <c r="V756" s="68">
        <f t="shared" si="164"/>
        <v>76.75</v>
      </c>
      <c r="W756" s="101">
        <f t="shared" si="165"/>
        <v>-26.25</v>
      </c>
      <c r="X756" s="102" t="b">
        <f t="shared" si="166"/>
        <v>0</v>
      </c>
      <c r="Y756" s="103" t="str">
        <f t="shared" si="167"/>
        <v>GROWTH</v>
      </c>
      <c r="Z756" s="74">
        <v>0</v>
      </c>
      <c r="AA756" s="69"/>
      <c r="AB756" s="69" t="s">
        <v>133</v>
      </c>
      <c r="AC756" s="69" t="s">
        <v>134</v>
      </c>
      <c r="AD756" s="3"/>
      <c r="AE756" s="118">
        <f>IFERROR(INDEX(Last6M_AvgSales_Ref!$B$2:$B$12659,MATCH(D756,Last6M_AvgSales_Ref!$A$2:$A$12659,0)),"")</f>
        <v>68.75</v>
      </c>
    </row>
    <row r="757" spans="1:31" ht="14.25" customHeight="1">
      <c r="A757" s="74" t="s">
        <v>134</v>
      </c>
      <c r="B757" s="78" t="s">
        <v>78</v>
      </c>
      <c r="C757" s="78" t="s">
        <v>2064</v>
      </c>
      <c r="D757" s="78">
        <v>1000004026</v>
      </c>
      <c r="E757" s="78" t="s">
        <v>2065</v>
      </c>
      <c r="F757" s="73">
        <v>45473</v>
      </c>
      <c r="G757" s="66" t="str">
        <f t="shared" si="154"/>
        <v>Targeted Dealer</v>
      </c>
      <c r="H757" s="66"/>
      <c r="I757" s="67">
        <v>40</v>
      </c>
      <c r="J757" s="67">
        <f t="shared" si="155"/>
        <v>40</v>
      </c>
      <c r="K757" s="68">
        <v>10</v>
      </c>
      <c r="L757" s="68">
        <f t="shared" si="156"/>
        <v>30</v>
      </c>
      <c r="M757" s="68">
        <f t="shared" si="157"/>
        <v>25</v>
      </c>
      <c r="N757" s="96">
        <v>15.5</v>
      </c>
      <c r="O757" s="97" t="str">
        <f t="shared" si="158"/>
        <v>June</v>
      </c>
      <c r="P757" s="96">
        <f t="shared" si="159"/>
        <v>15.5</v>
      </c>
      <c r="Q757" s="98">
        <f t="shared" si="160"/>
        <v>-5.5</v>
      </c>
      <c r="R757" s="97" t="b">
        <f t="shared" si="161"/>
        <v>0</v>
      </c>
      <c r="S757" s="99" t="str">
        <f t="shared" si="162"/>
        <v>GROWTH</v>
      </c>
      <c r="T757" s="68">
        <v>12.5</v>
      </c>
      <c r="U757" s="100" t="str">
        <f t="shared" si="163"/>
        <v>May</v>
      </c>
      <c r="V757" s="68">
        <f t="shared" si="164"/>
        <v>12.5</v>
      </c>
      <c r="W757" s="101">
        <f t="shared" si="165"/>
        <v>-2.5</v>
      </c>
      <c r="X757" s="102" t="b">
        <f t="shared" si="166"/>
        <v>0</v>
      </c>
      <c r="Y757" s="103" t="str">
        <f t="shared" si="167"/>
        <v>GROWTH</v>
      </c>
      <c r="Z757" s="74">
        <v>0</v>
      </c>
      <c r="AA757" s="69"/>
      <c r="AB757" s="69" t="s">
        <v>133</v>
      </c>
      <c r="AC757" s="74" t="s">
        <v>134</v>
      </c>
      <c r="AD757" s="3"/>
      <c r="AE757" s="118">
        <f>IFERROR(INDEX(Last6M_AvgSales_Ref!$B$2:$B$12659,MATCH(D757,Last6M_AvgSales_Ref!$A$2:$A$12659,0)),"")</f>
        <v>15.75</v>
      </c>
    </row>
    <row r="758" spans="1:31" ht="14.25" customHeight="1">
      <c r="A758" s="69" t="s">
        <v>134</v>
      </c>
      <c r="B758" s="71" t="s">
        <v>81</v>
      </c>
      <c r="C758" s="71" t="s">
        <v>2066</v>
      </c>
      <c r="D758" s="71">
        <v>1000000137</v>
      </c>
      <c r="E758" s="72" t="s">
        <v>2067</v>
      </c>
      <c r="F758" s="73">
        <v>38385</v>
      </c>
      <c r="G758" s="66" t="str">
        <f t="shared" si="154"/>
        <v>Targeted Dealer</v>
      </c>
      <c r="H758" s="66"/>
      <c r="I758" s="67">
        <v>40</v>
      </c>
      <c r="J758" s="67">
        <f t="shared" si="155"/>
        <v>40</v>
      </c>
      <c r="K758" s="68">
        <v>32.5</v>
      </c>
      <c r="L758" s="68">
        <f t="shared" si="156"/>
        <v>7.5</v>
      </c>
      <c r="M758" s="68">
        <f t="shared" si="157"/>
        <v>81.25</v>
      </c>
      <c r="N758" s="96">
        <v>25</v>
      </c>
      <c r="O758" s="97" t="str">
        <f t="shared" si="158"/>
        <v>June</v>
      </c>
      <c r="P758" s="96">
        <f t="shared" si="159"/>
        <v>25</v>
      </c>
      <c r="Q758" s="98">
        <f t="shared" si="160"/>
        <v>7.5</v>
      </c>
      <c r="R758" s="97" t="b">
        <f t="shared" si="161"/>
        <v>0</v>
      </c>
      <c r="S758" s="99" t="str">
        <f t="shared" si="162"/>
        <v>GROWTH</v>
      </c>
      <c r="T758" s="68">
        <v>5</v>
      </c>
      <c r="U758" s="100" t="str">
        <f t="shared" si="163"/>
        <v>May</v>
      </c>
      <c r="V758" s="68">
        <f t="shared" si="164"/>
        <v>5</v>
      </c>
      <c r="W758" s="101">
        <f t="shared" si="165"/>
        <v>27.5</v>
      </c>
      <c r="X758" s="102" t="b">
        <f t="shared" si="166"/>
        <v>0</v>
      </c>
      <c r="Y758" s="103" t="str">
        <f t="shared" si="167"/>
        <v>GROWTH</v>
      </c>
      <c r="Z758" s="74">
        <v>0</v>
      </c>
      <c r="AA758" s="69"/>
      <c r="AB758" s="69" t="s">
        <v>133</v>
      </c>
      <c r="AC758" s="69" t="s">
        <v>134</v>
      </c>
      <c r="AD758" s="3"/>
      <c r="AE758" s="118">
        <f>IFERROR(INDEX(Last6M_AvgSales_Ref!$B$2:$B$12659,MATCH(D758,Last6M_AvgSales_Ref!$A$2:$A$12659,0)),"")</f>
        <v>24.3333333333333</v>
      </c>
    </row>
    <row r="759" spans="1:31" ht="14.25" customHeight="1">
      <c r="A759" s="69" t="s">
        <v>134</v>
      </c>
      <c r="B759" s="71" t="s">
        <v>81</v>
      </c>
      <c r="C759" s="71" t="s">
        <v>2068</v>
      </c>
      <c r="D759" s="71">
        <v>1000000144</v>
      </c>
      <c r="E759" s="72" t="s">
        <v>2069</v>
      </c>
      <c r="F759" s="73">
        <v>38385</v>
      </c>
      <c r="G759" s="66" t="str">
        <f t="shared" si="154"/>
        <v>Targeted Dealer</v>
      </c>
      <c r="H759" s="66"/>
      <c r="I759" s="67">
        <v>480</v>
      </c>
      <c r="J759" s="67">
        <f t="shared" si="155"/>
        <v>480</v>
      </c>
      <c r="K759" s="68">
        <v>192</v>
      </c>
      <c r="L759" s="68">
        <f t="shared" si="156"/>
        <v>288</v>
      </c>
      <c r="M759" s="68">
        <f t="shared" si="157"/>
        <v>40</v>
      </c>
      <c r="N759" s="96">
        <v>122.5</v>
      </c>
      <c r="O759" s="97" t="str">
        <f t="shared" si="158"/>
        <v>June</v>
      </c>
      <c r="P759" s="96">
        <f t="shared" si="159"/>
        <v>122.5</v>
      </c>
      <c r="Q759" s="98">
        <f t="shared" si="160"/>
        <v>69.5</v>
      </c>
      <c r="R759" s="97" t="b">
        <f t="shared" si="161"/>
        <v>0</v>
      </c>
      <c r="S759" s="99" t="str">
        <f t="shared" si="162"/>
        <v>GROWTH</v>
      </c>
      <c r="T759" s="68">
        <v>236.85</v>
      </c>
      <c r="U759" s="100" t="str">
        <f t="shared" si="163"/>
        <v>May</v>
      </c>
      <c r="V759" s="68">
        <f t="shared" si="164"/>
        <v>236.85</v>
      </c>
      <c r="W759" s="101">
        <f t="shared" si="165"/>
        <v>-44.849999999999994</v>
      </c>
      <c r="X759" s="102" t="b">
        <f t="shared" si="166"/>
        <v>0</v>
      </c>
      <c r="Y759" s="103" t="str">
        <f t="shared" si="167"/>
        <v>GROWTH</v>
      </c>
      <c r="Z759" s="74">
        <v>0</v>
      </c>
      <c r="AA759" s="69"/>
      <c r="AB759" s="69" t="s">
        <v>133</v>
      </c>
      <c r="AC759" s="69" t="s">
        <v>134</v>
      </c>
      <c r="AD759" s="3"/>
      <c r="AE759" s="118">
        <f>IFERROR(INDEX(Last6M_AvgSales_Ref!$B$2:$B$12659,MATCH(D759,Last6M_AvgSales_Ref!$A$2:$A$12659,0)),"")</f>
        <v>225.59166666666701</v>
      </c>
    </row>
    <row r="760" spans="1:31" ht="14.25" customHeight="1">
      <c r="A760" s="69" t="s">
        <v>134</v>
      </c>
      <c r="B760" s="71" t="s">
        <v>81</v>
      </c>
      <c r="C760" s="71" t="s">
        <v>2070</v>
      </c>
      <c r="D760" s="71">
        <v>1000000129</v>
      </c>
      <c r="E760" s="72" t="s">
        <v>2071</v>
      </c>
      <c r="F760" s="73">
        <v>38560</v>
      </c>
      <c r="G760" s="66" t="str">
        <f t="shared" si="154"/>
        <v>Targeted Dealer</v>
      </c>
      <c r="H760" s="66"/>
      <c r="I760" s="67">
        <v>2500</v>
      </c>
      <c r="J760" s="67">
        <f t="shared" si="155"/>
        <v>2500</v>
      </c>
      <c r="K760" s="68">
        <v>1185</v>
      </c>
      <c r="L760" s="68">
        <f t="shared" si="156"/>
        <v>1315</v>
      </c>
      <c r="M760" s="68">
        <f t="shared" si="157"/>
        <v>47.4</v>
      </c>
      <c r="N760" s="96">
        <v>78</v>
      </c>
      <c r="O760" s="97" t="str">
        <f t="shared" si="158"/>
        <v>June</v>
      </c>
      <c r="P760" s="96">
        <f t="shared" si="159"/>
        <v>78</v>
      </c>
      <c r="Q760" s="98">
        <f t="shared" si="160"/>
        <v>1107</v>
      </c>
      <c r="R760" s="97" t="b">
        <f t="shared" si="161"/>
        <v>0</v>
      </c>
      <c r="S760" s="99" t="str">
        <f t="shared" si="162"/>
        <v>GROWTH</v>
      </c>
      <c r="T760" s="68">
        <v>2.5</v>
      </c>
      <c r="U760" s="100" t="str">
        <f t="shared" si="163"/>
        <v>May</v>
      </c>
      <c r="V760" s="68">
        <f t="shared" si="164"/>
        <v>2.5</v>
      </c>
      <c r="W760" s="101">
        <f t="shared" si="165"/>
        <v>1182.5</v>
      </c>
      <c r="X760" s="102" t="b">
        <f t="shared" si="166"/>
        <v>0</v>
      </c>
      <c r="Y760" s="103" t="str">
        <f t="shared" si="167"/>
        <v>GROWTH</v>
      </c>
      <c r="Z760" s="74">
        <v>0</v>
      </c>
      <c r="AA760" s="69"/>
      <c r="AB760" s="69" t="s">
        <v>133</v>
      </c>
      <c r="AC760" s="69" t="s">
        <v>134</v>
      </c>
      <c r="AD760" s="3"/>
      <c r="AE760" s="118">
        <f>IFERROR(INDEX(Last6M_AvgSales_Ref!$B$2:$B$12659,MATCH(D760,Last6M_AvgSales_Ref!$A$2:$A$12659,0)),"")</f>
        <v>1642.6583333333299</v>
      </c>
    </row>
    <row r="761" spans="1:31" ht="14.25" customHeight="1">
      <c r="A761" s="69" t="s">
        <v>134</v>
      </c>
      <c r="B761" s="71" t="s">
        <v>81</v>
      </c>
      <c r="C761" s="71" t="s">
        <v>2072</v>
      </c>
      <c r="D761" s="71">
        <v>1000000158</v>
      </c>
      <c r="E761" s="72" t="s">
        <v>2073</v>
      </c>
      <c r="F761" s="73">
        <v>38590</v>
      </c>
      <c r="G761" s="66" t="str">
        <f t="shared" si="154"/>
        <v>Targeted Dealer</v>
      </c>
      <c r="H761" s="66"/>
      <c r="I761" s="67">
        <v>720</v>
      </c>
      <c r="J761" s="67">
        <f t="shared" si="155"/>
        <v>720</v>
      </c>
      <c r="K761" s="68">
        <v>283.05</v>
      </c>
      <c r="L761" s="68">
        <f t="shared" si="156"/>
        <v>436.95</v>
      </c>
      <c r="M761" s="68">
        <f t="shared" si="157"/>
        <v>39.3125</v>
      </c>
      <c r="N761" s="96">
        <v>183.5</v>
      </c>
      <c r="O761" s="97" t="str">
        <f t="shared" si="158"/>
        <v>June</v>
      </c>
      <c r="P761" s="96">
        <f t="shared" si="159"/>
        <v>183.5</v>
      </c>
      <c r="Q761" s="98">
        <f t="shared" si="160"/>
        <v>99.550000000000011</v>
      </c>
      <c r="R761" s="97" t="b">
        <f t="shared" si="161"/>
        <v>0</v>
      </c>
      <c r="S761" s="99" t="str">
        <f t="shared" si="162"/>
        <v>GROWTH</v>
      </c>
      <c r="T761" s="68">
        <v>354.5</v>
      </c>
      <c r="U761" s="100" t="str">
        <f t="shared" si="163"/>
        <v>May</v>
      </c>
      <c r="V761" s="68">
        <f t="shared" si="164"/>
        <v>354.5</v>
      </c>
      <c r="W761" s="101">
        <f t="shared" si="165"/>
        <v>-71.449999999999989</v>
      </c>
      <c r="X761" s="102" t="b">
        <f t="shared" si="166"/>
        <v>0</v>
      </c>
      <c r="Y761" s="103" t="str">
        <f t="shared" si="167"/>
        <v>GROWTH</v>
      </c>
      <c r="Z761" s="74">
        <v>0</v>
      </c>
      <c r="AA761" s="69"/>
      <c r="AB761" s="69" t="s">
        <v>133</v>
      </c>
      <c r="AC761" s="69" t="s">
        <v>134</v>
      </c>
      <c r="AD761" s="3"/>
      <c r="AE761" s="118">
        <f>IFERROR(INDEX(Last6M_AvgSales_Ref!$B$2:$B$12659,MATCH(D761,Last6M_AvgSales_Ref!$A$2:$A$12659,0)),"")</f>
        <v>291.375</v>
      </c>
    </row>
    <row r="762" spans="1:31" ht="14.25" customHeight="1">
      <c r="A762" s="69" t="s">
        <v>134</v>
      </c>
      <c r="B762" s="71" t="s">
        <v>81</v>
      </c>
      <c r="C762" s="71" t="s">
        <v>2074</v>
      </c>
      <c r="D762" s="71">
        <v>1000000120</v>
      </c>
      <c r="E762" s="72" t="s">
        <v>2075</v>
      </c>
      <c r="F762" s="73">
        <v>39000</v>
      </c>
      <c r="G762" s="66" t="str">
        <f t="shared" si="154"/>
        <v>Targeted Dealer</v>
      </c>
      <c r="H762" s="66"/>
      <c r="I762" s="67">
        <v>300</v>
      </c>
      <c r="J762" s="67">
        <f t="shared" si="155"/>
        <v>300</v>
      </c>
      <c r="K762" s="68">
        <v>152</v>
      </c>
      <c r="L762" s="68">
        <f t="shared" si="156"/>
        <v>148</v>
      </c>
      <c r="M762" s="68">
        <f t="shared" si="157"/>
        <v>50.666666666666664</v>
      </c>
      <c r="N762" s="96">
        <v>100</v>
      </c>
      <c r="O762" s="97" t="str">
        <f t="shared" si="158"/>
        <v>June</v>
      </c>
      <c r="P762" s="96">
        <f t="shared" si="159"/>
        <v>100</v>
      </c>
      <c r="Q762" s="98">
        <f t="shared" si="160"/>
        <v>52</v>
      </c>
      <c r="R762" s="97" t="b">
        <f t="shared" si="161"/>
        <v>0</v>
      </c>
      <c r="S762" s="99" t="str">
        <f t="shared" si="162"/>
        <v>GROWTH</v>
      </c>
      <c r="T762" s="68">
        <v>302.5</v>
      </c>
      <c r="U762" s="100" t="str">
        <f t="shared" si="163"/>
        <v>May</v>
      </c>
      <c r="V762" s="68">
        <f t="shared" si="164"/>
        <v>302.5</v>
      </c>
      <c r="W762" s="101">
        <f t="shared" si="165"/>
        <v>-150.5</v>
      </c>
      <c r="X762" s="102" t="b">
        <f t="shared" si="166"/>
        <v>0</v>
      </c>
      <c r="Y762" s="103" t="str">
        <f t="shared" si="167"/>
        <v>GROWTH</v>
      </c>
      <c r="Z762" s="74">
        <v>0</v>
      </c>
      <c r="AA762" s="69"/>
      <c r="AB762" s="69" t="s">
        <v>133</v>
      </c>
      <c r="AC762" s="69" t="s">
        <v>134</v>
      </c>
      <c r="AD762" s="3"/>
      <c r="AE762" s="118">
        <f>IFERROR(INDEX(Last6M_AvgSales_Ref!$B$2:$B$12659,MATCH(D762,Last6M_AvgSales_Ref!$A$2:$A$12659,0)),"")</f>
        <v>222.25</v>
      </c>
    </row>
    <row r="763" spans="1:31" ht="14.25" customHeight="1">
      <c r="A763" s="69" t="s">
        <v>134</v>
      </c>
      <c r="B763" s="71" t="s">
        <v>81</v>
      </c>
      <c r="C763" s="71" t="s">
        <v>2076</v>
      </c>
      <c r="D763" s="71">
        <v>1000000126</v>
      </c>
      <c r="E763" s="72" t="s">
        <v>2077</v>
      </c>
      <c r="F763" s="73">
        <v>39001</v>
      </c>
      <c r="G763" s="66" t="str">
        <f t="shared" si="154"/>
        <v>Targeted Dealer</v>
      </c>
      <c r="H763" s="66"/>
      <c r="I763" s="67">
        <v>320</v>
      </c>
      <c r="J763" s="67">
        <f t="shared" si="155"/>
        <v>320</v>
      </c>
      <c r="K763" s="68">
        <v>142.5</v>
      </c>
      <c r="L763" s="68">
        <f t="shared" si="156"/>
        <v>177.5</v>
      </c>
      <c r="M763" s="68">
        <f t="shared" si="157"/>
        <v>44.53125</v>
      </c>
      <c r="N763" s="96">
        <v>113.5</v>
      </c>
      <c r="O763" s="97" t="str">
        <f t="shared" si="158"/>
        <v>June</v>
      </c>
      <c r="P763" s="96">
        <f t="shared" si="159"/>
        <v>113.5</v>
      </c>
      <c r="Q763" s="98">
        <f t="shared" si="160"/>
        <v>29</v>
      </c>
      <c r="R763" s="97" t="b">
        <f t="shared" si="161"/>
        <v>0</v>
      </c>
      <c r="S763" s="99" t="str">
        <f t="shared" si="162"/>
        <v>GROWTH</v>
      </c>
      <c r="T763" s="68">
        <v>156</v>
      </c>
      <c r="U763" s="100" t="str">
        <f t="shared" si="163"/>
        <v>May</v>
      </c>
      <c r="V763" s="68">
        <f t="shared" si="164"/>
        <v>156</v>
      </c>
      <c r="W763" s="101">
        <f t="shared" si="165"/>
        <v>-13.5</v>
      </c>
      <c r="X763" s="102" t="b">
        <f t="shared" si="166"/>
        <v>0</v>
      </c>
      <c r="Y763" s="103" t="str">
        <f t="shared" si="167"/>
        <v>GROWTH</v>
      </c>
      <c r="Z763" s="74">
        <v>0</v>
      </c>
      <c r="AA763" s="69"/>
      <c r="AB763" s="69" t="s">
        <v>133</v>
      </c>
      <c r="AC763" s="69" t="s">
        <v>134</v>
      </c>
      <c r="AD763" s="3"/>
      <c r="AE763" s="118">
        <f>IFERROR(INDEX(Last6M_AvgSales_Ref!$B$2:$B$12659,MATCH(D763,Last6M_AvgSales_Ref!$A$2:$A$12659,0)),"")</f>
        <v>196.25</v>
      </c>
    </row>
    <row r="764" spans="1:31" ht="14.25" customHeight="1">
      <c r="A764" s="69" t="s">
        <v>134</v>
      </c>
      <c r="B764" s="71" t="s">
        <v>81</v>
      </c>
      <c r="C764" s="71" t="s">
        <v>2078</v>
      </c>
      <c r="D764" s="71">
        <v>1000000155</v>
      </c>
      <c r="E764" s="72" t="s">
        <v>2079</v>
      </c>
      <c r="F764" s="73">
        <v>40361</v>
      </c>
      <c r="G764" s="66" t="str">
        <f t="shared" si="154"/>
        <v>Targeted Dealer</v>
      </c>
      <c r="H764" s="66"/>
      <c r="I764" s="67">
        <v>450</v>
      </c>
      <c r="J764" s="67">
        <f t="shared" si="155"/>
        <v>450</v>
      </c>
      <c r="K764" s="68">
        <v>364.75</v>
      </c>
      <c r="L764" s="68">
        <f t="shared" si="156"/>
        <v>85.25</v>
      </c>
      <c r="M764" s="68">
        <f t="shared" si="157"/>
        <v>81.055555555555557</v>
      </c>
      <c r="N764" s="96">
        <v>311.8</v>
      </c>
      <c r="O764" s="97" t="str">
        <f t="shared" si="158"/>
        <v>June</v>
      </c>
      <c r="P764" s="96">
        <f t="shared" si="159"/>
        <v>311.8</v>
      </c>
      <c r="Q764" s="98">
        <f t="shared" si="160"/>
        <v>52.949999999999989</v>
      </c>
      <c r="R764" s="97" t="b">
        <f t="shared" si="161"/>
        <v>0</v>
      </c>
      <c r="S764" s="99" t="str">
        <f t="shared" si="162"/>
        <v>GROWTH</v>
      </c>
      <c r="T764" s="68">
        <v>405</v>
      </c>
      <c r="U764" s="100" t="str">
        <f t="shared" si="163"/>
        <v>May</v>
      </c>
      <c r="V764" s="68">
        <f t="shared" si="164"/>
        <v>405</v>
      </c>
      <c r="W764" s="101">
        <f t="shared" si="165"/>
        <v>-40.25</v>
      </c>
      <c r="X764" s="102" t="b">
        <f t="shared" si="166"/>
        <v>0</v>
      </c>
      <c r="Y764" s="103" t="str">
        <f t="shared" si="167"/>
        <v>GROWTH</v>
      </c>
      <c r="Z764" s="74">
        <v>0</v>
      </c>
      <c r="AA764" s="69"/>
      <c r="AB764" s="69" t="s">
        <v>133</v>
      </c>
      <c r="AC764" s="69" t="s">
        <v>134</v>
      </c>
      <c r="AD764" s="3"/>
      <c r="AE764" s="118">
        <f>IFERROR(INDEX(Last6M_AvgSales_Ref!$B$2:$B$12659,MATCH(D764,Last6M_AvgSales_Ref!$A$2:$A$12659,0)),"")</f>
        <v>449.20833333333297</v>
      </c>
    </row>
    <row r="765" spans="1:31" ht="14.25" customHeight="1">
      <c r="A765" s="69" t="s">
        <v>134</v>
      </c>
      <c r="B765" s="71" t="s">
        <v>81</v>
      </c>
      <c r="C765" s="71" t="s">
        <v>2080</v>
      </c>
      <c r="D765" s="71">
        <v>1000000150</v>
      </c>
      <c r="E765" s="72" t="s">
        <v>2081</v>
      </c>
      <c r="F765" s="73">
        <v>40373</v>
      </c>
      <c r="G765" s="66" t="str">
        <f t="shared" si="154"/>
        <v>Targeted Dealer</v>
      </c>
      <c r="H765" s="66"/>
      <c r="I765" s="67">
        <v>400</v>
      </c>
      <c r="J765" s="67">
        <f t="shared" si="155"/>
        <v>400</v>
      </c>
      <c r="K765" s="68">
        <v>169</v>
      </c>
      <c r="L765" s="68">
        <f t="shared" si="156"/>
        <v>231</v>
      </c>
      <c r="M765" s="68">
        <f t="shared" si="157"/>
        <v>42.25</v>
      </c>
      <c r="N765" s="96">
        <v>184</v>
      </c>
      <c r="O765" s="97" t="str">
        <f t="shared" si="158"/>
        <v>June</v>
      </c>
      <c r="P765" s="96">
        <f t="shared" si="159"/>
        <v>184</v>
      </c>
      <c r="Q765" s="98">
        <f t="shared" si="160"/>
        <v>-15</v>
      </c>
      <c r="R765" s="97" t="b">
        <f t="shared" si="161"/>
        <v>0</v>
      </c>
      <c r="S765" s="99" t="str">
        <f t="shared" si="162"/>
        <v>GROWTH</v>
      </c>
      <c r="T765" s="68">
        <v>178.25</v>
      </c>
      <c r="U765" s="100" t="str">
        <f t="shared" si="163"/>
        <v>May</v>
      </c>
      <c r="V765" s="68">
        <f t="shared" si="164"/>
        <v>178.25</v>
      </c>
      <c r="W765" s="101">
        <f t="shared" si="165"/>
        <v>-9.25</v>
      </c>
      <c r="X765" s="102" t="b">
        <f t="shared" si="166"/>
        <v>0</v>
      </c>
      <c r="Y765" s="103" t="str">
        <f t="shared" si="167"/>
        <v>GROWTH</v>
      </c>
      <c r="Z765" s="74">
        <v>0</v>
      </c>
      <c r="AA765" s="69"/>
      <c r="AB765" s="69" t="s">
        <v>133</v>
      </c>
      <c r="AC765" s="69" t="s">
        <v>134</v>
      </c>
      <c r="AD765" s="3"/>
      <c r="AE765" s="118">
        <f>IFERROR(INDEX(Last6M_AvgSales_Ref!$B$2:$B$12659,MATCH(D765,Last6M_AvgSales_Ref!$A$2:$A$12659,0)),"")</f>
        <v>231.541666666667</v>
      </c>
    </row>
    <row r="766" spans="1:31" ht="14.25" customHeight="1">
      <c r="A766" s="69" t="s">
        <v>134</v>
      </c>
      <c r="B766" s="71" t="s">
        <v>81</v>
      </c>
      <c r="C766" s="71" t="s">
        <v>2082</v>
      </c>
      <c r="D766" s="71">
        <v>1000000154</v>
      </c>
      <c r="E766" s="72" t="s">
        <v>2083</v>
      </c>
      <c r="F766" s="73">
        <v>40655</v>
      </c>
      <c r="G766" s="66" t="str">
        <f t="shared" si="154"/>
        <v>Targeted Dealer</v>
      </c>
      <c r="H766" s="66"/>
      <c r="I766" s="67">
        <v>40</v>
      </c>
      <c r="J766" s="67">
        <f t="shared" si="155"/>
        <v>40</v>
      </c>
      <c r="K766" s="68">
        <v>25.5</v>
      </c>
      <c r="L766" s="68">
        <f t="shared" si="156"/>
        <v>14.5</v>
      </c>
      <c r="M766" s="68">
        <f t="shared" si="157"/>
        <v>63.75</v>
      </c>
      <c r="N766" s="96">
        <v>22.5</v>
      </c>
      <c r="O766" s="97" t="str">
        <f t="shared" si="158"/>
        <v>June</v>
      </c>
      <c r="P766" s="96">
        <f t="shared" si="159"/>
        <v>22.5</v>
      </c>
      <c r="Q766" s="98">
        <f t="shared" si="160"/>
        <v>3</v>
      </c>
      <c r="R766" s="97" t="b">
        <f t="shared" si="161"/>
        <v>0</v>
      </c>
      <c r="S766" s="99" t="str">
        <f t="shared" si="162"/>
        <v>GROWTH</v>
      </c>
      <c r="T766" s="68">
        <v>0</v>
      </c>
      <c r="U766" s="100" t="str">
        <f t="shared" si="163"/>
        <v>May</v>
      </c>
      <c r="V766" s="68">
        <f t="shared" si="164"/>
        <v>0</v>
      </c>
      <c r="W766" s="101">
        <f t="shared" si="165"/>
        <v>25.5</v>
      </c>
      <c r="X766" s="102" t="b">
        <f t="shared" si="166"/>
        <v>0</v>
      </c>
      <c r="Y766" s="103" t="b">
        <f t="shared" si="167"/>
        <v>0</v>
      </c>
      <c r="Z766" s="74">
        <v>0</v>
      </c>
      <c r="AA766" s="69"/>
      <c r="AB766" s="69" t="s">
        <v>133</v>
      </c>
      <c r="AC766" s="69" t="s">
        <v>134</v>
      </c>
      <c r="AD766" s="3"/>
      <c r="AE766" s="118">
        <f>IFERROR(INDEX(Last6M_AvgSales_Ref!$B$2:$B$12659,MATCH(D766,Last6M_AvgSales_Ref!$A$2:$A$12659,0)),"")</f>
        <v>28.375</v>
      </c>
    </row>
    <row r="767" spans="1:31" ht="14.25" customHeight="1">
      <c r="A767" s="69" t="s">
        <v>134</v>
      </c>
      <c r="B767" s="71" t="s">
        <v>81</v>
      </c>
      <c r="C767" s="71" t="s">
        <v>2084</v>
      </c>
      <c r="D767" s="71">
        <v>1000000147</v>
      </c>
      <c r="E767" s="72" t="s">
        <v>2085</v>
      </c>
      <c r="F767" s="73">
        <v>42107</v>
      </c>
      <c r="G767" s="66" t="str">
        <f t="shared" si="154"/>
        <v>Targeted Dealer</v>
      </c>
      <c r="H767" s="66"/>
      <c r="I767" s="67">
        <v>40</v>
      </c>
      <c r="J767" s="67">
        <f t="shared" si="155"/>
        <v>40</v>
      </c>
      <c r="K767" s="68">
        <v>42.5</v>
      </c>
      <c r="L767" s="68">
        <f t="shared" si="156"/>
        <v>-2.5</v>
      </c>
      <c r="M767" s="68">
        <f t="shared" si="157"/>
        <v>106.25</v>
      </c>
      <c r="N767" s="96">
        <v>37.5</v>
      </c>
      <c r="O767" s="97" t="str">
        <f t="shared" si="158"/>
        <v>June</v>
      </c>
      <c r="P767" s="96">
        <f t="shared" si="159"/>
        <v>37.5</v>
      </c>
      <c r="Q767" s="98">
        <f t="shared" si="160"/>
        <v>5</v>
      </c>
      <c r="R767" s="97" t="b">
        <f t="shared" si="161"/>
        <v>0</v>
      </c>
      <c r="S767" s="99" t="str">
        <f t="shared" si="162"/>
        <v>GROWTH</v>
      </c>
      <c r="T767" s="68">
        <v>15</v>
      </c>
      <c r="U767" s="100" t="str">
        <f t="shared" si="163"/>
        <v>May</v>
      </c>
      <c r="V767" s="68">
        <f t="shared" si="164"/>
        <v>15</v>
      </c>
      <c r="W767" s="101">
        <f t="shared" si="165"/>
        <v>27.5</v>
      </c>
      <c r="X767" s="102" t="b">
        <f t="shared" si="166"/>
        <v>0</v>
      </c>
      <c r="Y767" s="103" t="str">
        <f t="shared" si="167"/>
        <v>GROWTH</v>
      </c>
      <c r="Z767" s="74">
        <v>0</v>
      </c>
      <c r="AA767" s="69"/>
      <c r="AB767" s="69" t="s">
        <v>133</v>
      </c>
      <c r="AC767" s="69" t="s">
        <v>134</v>
      </c>
      <c r="AD767" s="3"/>
      <c r="AE767" s="118">
        <f>IFERROR(INDEX(Last6M_AvgSales_Ref!$B$2:$B$12659,MATCH(D767,Last6M_AvgSales_Ref!$A$2:$A$12659,0)),"")</f>
        <v>4.1666666666666696</v>
      </c>
    </row>
    <row r="768" spans="1:31" ht="14.25" customHeight="1">
      <c r="A768" s="69" t="s">
        <v>134</v>
      </c>
      <c r="B768" s="71" t="s">
        <v>81</v>
      </c>
      <c r="C768" s="71" t="s">
        <v>2086</v>
      </c>
      <c r="D768" s="71">
        <v>1000000125</v>
      </c>
      <c r="E768" s="72" t="s">
        <v>2087</v>
      </c>
      <c r="F768" s="73">
        <v>42139</v>
      </c>
      <c r="G768" s="66" t="str">
        <f t="shared" si="154"/>
        <v>Targeted Dealer</v>
      </c>
      <c r="H768" s="66"/>
      <c r="I768" s="67">
        <v>10</v>
      </c>
      <c r="J768" s="67">
        <f t="shared" si="155"/>
        <v>10</v>
      </c>
      <c r="K768" s="68">
        <v>5</v>
      </c>
      <c r="L768" s="68">
        <f t="shared" si="156"/>
        <v>5</v>
      </c>
      <c r="M768" s="68">
        <f t="shared" si="157"/>
        <v>50</v>
      </c>
      <c r="N768" s="96">
        <v>5</v>
      </c>
      <c r="O768" s="97" t="str">
        <f t="shared" si="158"/>
        <v>June</v>
      </c>
      <c r="P768" s="96">
        <f t="shared" si="159"/>
        <v>5</v>
      </c>
      <c r="Q768" s="98">
        <f t="shared" si="160"/>
        <v>0</v>
      </c>
      <c r="R768" s="97" t="b">
        <f t="shared" si="161"/>
        <v>0</v>
      </c>
      <c r="S768" s="99" t="str">
        <f t="shared" si="162"/>
        <v>GROWTH</v>
      </c>
      <c r="T768" s="68">
        <v>0</v>
      </c>
      <c r="U768" s="100" t="str">
        <f t="shared" si="163"/>
        <v>May</v>
      </c>
      <c r="V768" s="68">
        <f t="shared" si="164"/>
        <v>0</v>
      </c>
      <c r="W768" s="101">
        <f t="shared" si="165"/>
        <v>5</v>
      </c>
      <c r="X768" s="102" t="b">
        <f t="shared" si="166"/>
        <v>0</v>
      </c>
      <c r="Y768" s="103" t="b">
        <f t="shared" si="167"/>
        <v>0</v>
      </c>
      <c r="Z768" s="74">
        <v>0</v>
      </c>
      <c r="AA768" s="69"/>
      <c r="AB768" s="69" t="s">
        <v>133</v>
      </c>
      <c r="AC768" s="69" t="s">
        <v>134</v>
      </c>
      <c r="AD768" s="3"/>
      <c r="AE768" s="118">
        <f>IFERROR(INDEX(Last6M_AvgSales_Ref!$B$2:$B$12659,MATCH(D768,Last6M_AvgSales_Ref!$A$2:$A$12659,0)),"")</f>
        <v>8.1666666666666696</v>
      </c>
    </row>
    <row r="769" spans="1:31" ht="14.25" customHeight="1">
      <c r="A769" s="69" t="s">
        <v>134</v>
      </c>
      <c r="B769" s="71" t="s">
        <v>81</v>
      </c>
      <c r="C769" s="71" t="s">
        <v>2088</v>
      </c>
      <c r="D769" s="71">
        <v>1000000142</v>
      </c>
      <c r="E769" s="72" t="s">
        <v>2089</v>
      </c>
      <c r="F769" s="73">
        <v>42864</v>
      </c>
      <c r="G769" s="66" t="str">
        <f t="shared" si="154"/>
        <v>Targeted Dealer</v>
      </c>
      <c r="H769" s="66"/>
      <c r="I769" s="67">
        <v>70</v>
      </c>
      <c r="J769" s="67">
        <f t="shared" si="155"/>
        <v>70</v>
      </c>
      <c r="K769" s="68">
        <v>52.5</v>
      </c>
      <c r="L769" s="68">
        <f t="shared" si="156"/>
        <v>17.5</v>
      </c>
      <c r="M769" s="68">
        <f t="shared" si="157"/>
        <v>75</v>
      </c>
      <c r="N769" s="96">
        <v>42.5</v>
      </c>
      <c r="O769" s="97" t="str">
        <f t="shared" si="158"/>
        <v>June</v>
      </c>
      <c r="P769" s="96">
        <f t="shared" si="159"/>
        <v>42.5</v>
      </c>
      <c r="Q769" s="98">
        <f t="shared" si="160"/>
        <v>10</v>
      </c>
      <c r="R769" s="97" t="b">
        <f t="shared" si="161"/>
        <v>0</v>
      </c>
      <c r="S769" s="99" t="str">
        <f t="shared" si="162"/>
        <v>GROWTH</v>
      </c>
      <c r="T769" s="68">
        <v>30</v>
      </c>
      <c r="U769" s="100" t="str">
        <f t="shared" si="163"/>
        <v>May</v>
      </c>
      <c r="V769" s="68">
        <f t="shared" si="164"/>
        <v>30</v>
      </c>
      <c r="W769" s="101">
        <f t="shared" si="165"/>
        <v>22.5</v>
      </c>
      <c r="X769" s="102" t="b">
        <f t="shared" si="166"/>
        <v>0</v>
      </c>
      <c r="Y769" s="103" t="str">
        <f t="shared" si="167"/>
        <v>GROWTH</v>
      </c>
      <c r="Z769" s="74">
        <v>0</v>
      </c>
      <c r="AA769" s="69"/>
      <c r="AB769" s="69" t="s">
        <v>133</v>
      </c>
      <c r="AC769" s="69" t="s">
        <v>134</v>
      </c>
      <c r="AD769" s="3"/>
      <c r="AE769" s="118">
        <f>IFERROR(INDEX(Last6M_AvgSales_Ref!$B$2:$B$12659,MATCH(D769,Last6M_AvgSales_Ref!$A$2:$A$12659,0)),"")</f>
        <v>35.6666666666667</v>
      </c>
    </row>
    <row r="770" spans="1:31" ht="14.25" customHeight="1">
      <c r="A770" s="69" t="s">
        <v>134</v>
      </c>
      <c r="B770" s="71" t="s">
        <v>81</v>
      </c>
      <c r="C770" s="71" t="s">
        <v>2090</v>
      </c>
      <c r="D770" s="71">
        <v>1000000157</v>
      </c>
      <c r="E770" s="72" t="s">
        <v>2091</v>
      </c>
      <c r="F770" s="73">
        <v>42970</v>
      </c>
      <c r="G770" s="66" t="str">
        <f t="shared" si="154"/>
        <v>Targeted Dealer</v>
      </c>
      <c r="H770" s="66"/>
      <c r="I770" s="67">
        <v>2650</v>
      </c>
      <c r="J770" s="67">
        <f t="shared" si="155"/>
        <v>2650</v>
      </c>
      <c r="K770" s="68">
        <v>1587.5</v>
      </c>
      <c r="L770" s="68">
        <f t="shared" si="156"/>
        <v>1062.5</v>
      </c>
      <c r="M770" s="68">
        <f t="shared" si="157"/>
        <v>59.905660377358494</v>
      </c>
      <c r="N770" s="96">
        <v>1341.7</v>
      </c>
      <c r="O770" s="97" t="str">
        <f t="shared" si="158"/>
        <v>June</v>
      </c>
      <c r="P770" s="96">
        <f t="shared" si="159"/>
        <v>1341.7</v>
      </c>
      <c r="Q770" s="98">
        <f t="shared" si="160"/>
        <v>245.79999999999995</v>
      </c>
      <c r="R770" s="97" t="b">
        <f t="shared" si="161"/>
        <v>0</v>
      </c>
      <c r="S770" s="99" t="str">
        <f t="shared" si="162"/>
        <v>GROWTH</v>
      </c>
      <c r="T770" s="68">
        <v>1284.75</v>
      </c>
      <c r="U770" s="100" t="str">
        <f t="shared" si="163"/>
        <v>May</v>
      </c>
      <c r="V770" s="68">
        <f t="shared" si="164"/>
        <v>1284.75</v>
      </c>
      <c r="W770" s="101">
        <f t="shared" si="165"/>
        <v>302.75</v>
      </c>
      <c r="X770" s="102" t="b">
        <f t="shared" si="166"/>
        <v>0</v>
      </c>
      <c r="Y770" s="103" t="str">
        <f t="shared" si="167"/>
        <v>GROWTH</v>
      </c>
      <c r="Z770" s="74">
        <v>0</v>
      </c>
      <c r="AA770" s="69"/>
      <c r="AB770" s="69" t="s">
        <v>133</v>
      </c>
      <c r="AC770" s="69" t="s">
        <v>134</v>
      </c>
      <c r="AD770" s="3"/>
      <c r="AE770" s="118">
        <f>IFERROR(INDEX(Last6M_AvgSales_Ref!$B$2:$B$12659,MATCH(D770,Last6M_AvgSales_Ref!$A$2:$A$12659,0)),"")</f>
        <v>1635.7</v>
      </c>
    </row>
    <row r="771" spans="1:31" ht="14.25" customHeight="1">
      <c r="A771" s="69" t="s">
        <v>134</v>
      </c>
      <c r="B771" s="71" t="s">
        <v>81</v>
      </c>
      <c r="C771" s="71" t="s">
        <v>2092</v>
      </c>
      <c r="D771" s="71">
        <v>1000000138</v>
      </c>
      <c r="E771" s="72" t="s">
        <v>2093</v>
      </c>
      <c r="F771" s="73">
        <v>43232</v>
      </c>
      <c r="G771" s="66" t="str">
        <f t="shared" ref="G771:G834" si="168">IF(I771&gt;0,"Targeted Dealer","-")</f>
        <v>Targeted Dealer</v>
      </c>
      <c r="H771" s="66"/>
      <c r="I771" s="67">
        <v>350</v>
      </c>
      <c r="J771" s="67">
        <f t="shared" ref="J771:J834" si="169">I771/$J$1*($J$1-$E$1)</f>
        <v>350</v>
      </c>
      <c r="K771" s="68">
        <v>416.75</v>
      </c>
      <c r="L771" s="68">
        <f t="shared" ref="L771:L834" si="170">I771-K771</f>
        <v>-66.75</v>
      </c>
      <c r="M771" s="68">
        <f t="shared" ref="M771:M834" si="171">IFERROR((K771/J771%),"-")</f>
        <v>119.07142857142857</v>
      </c>
      <c r="N771" s="96">
        <v>602.75</v>
      </c>
      <c r="O771" s="97" t="str">
        <f t="shared" ref="O771:O834" si="172">IF(F771&lt;=$P$2,"June","")</f>
        <v>June</v>
      </c>
      <c r="P771" s="96">
        <f t="shared" ref="P771:P834" si="173">N771</f>
        <v>602.75</v>
      </c>
      <c r="Q771" s="98">
        <f t="shared" ref="Q771:Q834" si="174">K771-P771</f>
        <v>-186</v>
      </c>
      <c r="R771" s="97" t="b">
        <f t="shared" ref="R771:R834" si="175">IFERROR(IF(O771="May",(K771/P771-1))," ")</f>
        <v>0</v>
      </c>
      <c r="S771" s="99" t="str">
        <f t="shared" ref="S771:S834" si="176">IF(N771&gt;0,IF(O771="","-",IF(R771&lt;0%,"DEGROWTH","GROWTH")))</f>
        <v>GROWTH</v>
      </c>
      <c r="T771" s="68">
        <v>126</v>
      </c>
      <c r="U771" s="100" t="str">
        <f t="shared" ref="U771:U834" si="177">IF(F771&lt;=$V$2,"May","")</f>
        <v>May</v>
      </c>
      <c r="V771" s="68">
        <f t="shared" ref="V771:V834" si="178">T771</f>
        <v>126</v>
      </c>
      <c r="W771" s="101">
        <f t="shared" ref="W771:W834" si="179">K771-V771</f>
        <v>290.75</v>
      </c>
      <c r="X771" s="102" t="b">
        <f t="shared" ref="X771:X834" si="180">IFERROR(IF(U771="June",(K771/V771-1)),0)</f>
        <v>0</v>
      </c>
      <c r="Y771" s="103" t="str">
        <f t="shared" ref="Y771:Y834" si="181">IF(T771&gt;0,IF(U771="","-",IF(X771&lt;0%,"DEGROWTH","GROWTH")))</f>
        <v>GROWTH</v>
      </c>
      <c r="Z771" s="74">
        <v>0</v>
      </c>
      <c r="AA771" s="69"/>
      <c r="AB771" s="69" t="s">
        <v>133</v>
      </c>
      <c r="AC771" s="69" t="s">
        <v>134</v>
      </c>
      <c r="AD771" s="3"/>
      <c r="AE771" s="118">
        <f>IFERROR(INDEX(Last6M_AvgSales_Ref!$B$2:$B$12659,MATCH(D771,Last6M_AvgSales_Ref!$A$2:$A$12659,0)),"")</f>
        <v>327.63333333333298</v>
      </c>
    </row>
    <row r="772" spans="1:31" ht="14.25" customHeight="1">
      <c r="A772" s="69" t="s">
        <v>134</v>
      </c>
      <c r="B772" s="71" t="s">
        <v>81</v>
      </c>
      <c r="C772" s="71" t="s">
        <v>2094</v>
      </c>
      <c r="D772" s="71">
        <v>1000000148</v>
      </c>
      <c r="E772" s="72" t="s">
        <v>2095</v>
      </c>
      <c r="F772" s="73">
        <v>43232</v>
      </c>
      <c r="G772" s="66" t="str">
        <f t="shared" si="168"/>
        <v>Targeted Dealer</v>
      </c>
      <c r="H772" s="66"/>
      <c r="I772" s="67">
        <v>140</v>
      </c>
      <c r="J772" s="67">
        <f t="shared" si="169"/>
        <v>140</v>
      </c>
      <c r="K772" s="68">
        <v>50</v>
      </c>
      <c r="L772" s="68">
        <f t="shared" si="170"/>
        <v>90</v>
      </c>
      <c r="M772" s="68">
        <f t="shared" si="171"/>
        <v>35.714285714285715</v>
      </c>
      <c r="N772" s="96">
        <v>57</v>
      </c>
      <c r="O772" s="97" t="str">
        <f t="shared" si="172"/>
        <v>June</v>
      </c>
      <c r="P772" s="96">
        <f t="shared" si="173"/>
        <v>57</v>
      </c>
      <c r="Q772" s="98">
        <f t="shared" si="174"/>
        <v>-7</v>
      </c>
      <c r="R772" s="97" t="b">
        <f t="shared" si="175"/>
        <v>0</v>
      </c>
      <c r="S772" s="99" t="str">
        <f t="shared" si="176"/>
        <v>GROWTH</v>
      </c>
      <c r="T772" s="68">
        <v>66</v>
      </c>
      <c r="U772" s="100" t="str">
        <f t="shared" si="177"/>
        <v>May</v>
      </c>
      <c r="V772" s="68">
        <f t="shared" si="178"/>
        <v>66</v>
      </c>
      <c r="W772" s="101">
        <f t="shared" si="179"/>
        <v>-16</v>
      </c>
      <c r="X772" s="102" t="b">
        <f t="shared" si="180"/>
        <v>0</v>
      </c>
      <c r="Y772" s="103" t="str">
        <f t="shared" si="181"/>
        <v>GROWTH</v>
      </c>
      <c r="Z772" s="74">
        <v>0</v>
      </c>
      <c r="AA772" s="69"/>
      <c r="AB772" s="69" t="s">
        <v>133</v>
      </c>
      <c r="AC772" s="69" t="s">
        <v>134</v>
      </c>
      <c r="AD772" s="3"/>
      <c r="AE772" s="118">
        <f>IFERROR(INDEX(Last6M_AvgSales_Ref!$B$2:$B$12659,MATCH(D772,Last6M_AvgSales_Ref!$A$2:$A$12659,0)),"")</f>
        <v>99.3333333333333</v>
      </c>
    </row>
    <row r="773" spans="1:31" ht="14.25" customHeight="1">
      <c r="A773" s="69" t="s">
        <v>134</v>
      </c>
      <c r="B773" s="71" t="s">
        <v>81</v>
      </c>
      <c r="C773" s="71" t="s">
        <v>2096</v>
      </c>
      <c r="D773" s="71">
        <v>1000000152</v>
      </c>
      <c r="E773" s="72" t="s">
        <v>2097</v>
      </c>
      <c r="F773" s="73">
        <v>43246</v>
      </c>
      <c r="G773" s="66" t="str">
        <f t="shared" si="168"/>
        <v>Targeted Dealer</v>
      </c>
      <c r="H773" s="66"/>
      <c r="I773" s="67">
        <v>320</v>
      </c>
      <c r="J773" s="67">
        <f t="shared" si="169"/>
        <v>320</v>
      </c>
      <c r="K773" s="68">
        <v>176.5</v>
      </c>
      <c r="L773" s="68">
        <f t="shared" si="170"/>
        <v>143.5</v>
      </c>
      <c r="M773" s="68">
        <f t="shared" si="171"/>
        <v>55.15625</v>
      </c>
      <c r="N773" s="96">
        <v>75</v>
      </c>
      <c r="O773" s="97" t="str">
        <f t="shared" si="172"/>
        <v>June</v>
      </c>
      <c r="P773" s="96">
        <f t="shared" si="173"/>
        <v>75</v>
      </c>
      <c r="Q773" s="98">
        <f t="shared" si="174"/>
        <v>101.5</v>
      </c>
      <c r="R773" s="97" t="b">
        <f t="shared" si="175"/>
        <v>0</v>
      </c>
      <c r="S773" s="99" t="str">
        <f t="shared" si="176"/>
        <v>GROWTH</v>
      </c>
      <c r="T773" s="68">
        <v>207.5</v>
      </c>
      <c r="U773" s="100" t="str">
        <f t="shared" si="177"/>
        <v>May</v>
      </c>
      <c r="V773" s="68">
        <f t="shared" si="178"/>
        <v>207.5</v>
      </c>
      <c r="W773" s="101">
        <f t="shared" si="179"/>
        <v>-31</v>
      </c>
      <c r="X773" s="102" t="b">
        <f t="shared" si="180"/>
        <v>0</v>
      </c>
      <c r="Y773" s="103" t="str">
        <f t="shared" si="181"/>
        <v>GROWTH</v>
      </c>
      <c r="Z773" s="74">
        <v>0</v>
      </c>
      <c r="AA773" s="69"/>
      <c r="AB773" s="69" t="s">
        <v>133</v>
      </c>
      <c r="AC773" s="69" t="s">
        <v>134</v>
      </c>
      <c r="AD773" s="3"/>
      <c r="AE773" s="118">
        <f>IFERROR(INDEX(Last6M_AvgSales_Ref!$B$2:$B$12659,MATCH(D773,Last6M_AvgSales_Ref!$A$2:$A$12659,0)),"")</f>
        <v>186.916666666667</v>
      </c>
    </row>
    <row r="774" spans="1:31" ht="14.25" customHeight="1">
      <c r="A774" s="69" t="s">
        <v>134</v>
      </c>
      <c r="B774" s="71" t="s">
        <v>81</v>
      </c>
      <c r="C774" s="71" t="s">
        <v>2098</v>
      </c>
      <c r="D774" s="71">
        <v>1000000145</v>
      </c>
      <c r="E774" s="72" t="s">
        <v>2099</v>
      </c>
      <c r="F774" s="73">
        <v>43337</v>
      </c>
      <c r="G774" s="66" t="str">
        <f t="shared" si="168"/>
        <v>Targeted Dealer</v>
      </c>
      <c r="H774" s="66"/>
      <c r="I774" s="67">
        <v>100</v>
      </c>
      <c r="J774" s="67">
        <f t="shared" si="169"/>
        <v>100</v>
      </c>
      <c r="K774" s="68">
        <v>78.5</v>
      </c>
      <c r="L774" s="68">
        <f t="shared" si="170"/>
        <v>21.5</v>
      </c>
      <c r="M774" s="68">
        <f t="shared" si="171"/>
        <v>78.5</v>
      </c>
      <c r="N774" s="96">
        <v>56.5</v>
      </c>
      <c r="O774" s="97" t="str">
        <f t="shared" si="172"/>
        <v>June</v>
      </c>
      <c r="P774" s="96">
        <f t="shared" si="173"/>
        <v>56.5</v>
      </c>
      <c r="Q774" s="98">
        <f t="shared" si="174"/>
        <v>22</v>
      </c>
      <c r="R774" s="97" t="b">
        <f t="shared" si="175"/>
        <v>0</v>
      </c>
      <c r="S774" s="99" t="str">
        <f t="shared" si="176"/>
        <v>GROWTH</v>
      </c>
      <c r="T774" s="68">
        <v>37.450000000000003</v>
      </c>
      <c r="U774" s="100" t="str">
        <f t="shared" si="177"/>
        <v>May</v>
      </c>
      <c r="V774" s="68">
        <f t="shared" si="178"/>
        <v>37.450000000000003</v>
      </c>
      <c r="W774" s="101">
        <f t="shared" si="179"/>
        <v>41.05</v>
      </c>
      <c r="X774" s="102" t="b">
        <f t="shared" si="180"/>
        <v>0</v>
      </c>
      <c r="Y774" s="103" t="str">
        <f t="shared" si="181"/>
        <v>GROWTH</v>
      </c>
      <c r="Z774" s="74">
        <v>0</v>
      </c>
      <c r="AA774" s="69"/>
      <c r="AB774" s="69" t="s">
        <v>133</v>
      </c>
      <c r="AC774" s="69" t="s">
        <v>134</v>
      </c>
      <c r="AD774" s="3"/>
      <c r="AE774" s="118">
        <f>IFERROR(INDEX(Last6M_AvgSales_Ref!$B$2:$B$12659,MATCH(D774,Last6M_AvgSales_Ref!$A$2:$A$12659,0)),"")</f>
        <v>83.4166666666667</v>
      </c>
    </row>
    <row r="775" spans="1:31" ht="14.25" customHeight="1">
      <c r="A775" s="69" t="s">
        <v>134</v>
      </c>
      <c r="B775" s="71" t="s">
        <v>81</v>
      </c>
      <c r="C775" s="71" t="s">
        <v>2100</v>
      </c>
      <c r="D775" s="71">
        <v>1000000162</v>
      </c>
      <c r="E775" s="72" t="s">
        <v>2101</v>
      </c>
      <c r="F775" s="73">
        <v>43337</v>
      </c>
      <c r="G775" s="66" t="str">
        <f t="shared" si="168"/>
        <v>Targeted Dealer</v>
      </c>
      <c r="H775" s="66"/>
      <c r="I775" s="67">
        <v>60</v>
      </c>
      <c r="J775" s="67">
        <f t="shared" si="169"/>
        <v>60</v>
      </c>
      <c r="K775" s="68">
        <v>35</v>
      </c>
      <c r="L775" s="68">
        <f t="shared" si="170"/>
        <v>25</v>
      </c>
      <c r="M775" s="68">
        <f t="shared" si="171"/>
        <v>58.333333333333336</v>
      </c>
      <c r="N775" s="96">
        <v>30</v>
      </c>
      <c r="O775" s="97" t="str">
        <f t="shared" si="172"/>
        <v>June</v>
      </c>
      <c r="P775" s="96">
        <f t="shared" si="173"/>
        <v>30</v>
      </c>
      <c r="Q775" s="98">
        <f t="shared" si="174"/>
        <v>5</v>
      </c>
      <c r="R775" s="97" t="b">
        <f t="shared" si="175"/>
        <v>0</v>
      </c>
      <c r="S775" s="99" t="str">
        <f t="shared" si="176"/>
        <v>GROWTH</v>
      </c>
      <c r="T775" s="68">
        <v>25</v>
      </c>
      <c r="U775" s="100" t="str">
        <f t="shared" si="177"/>
        <v>May</v>
      </c>
      <c r="V775" s="68">
        <f t="shared" si="178"/>
        <v>25</v>
      </c>
      <c r="W775" s="101">
        <f t="shared" si="179"/>
        <v>10</v>
      </c>
      <c r="X775" s="102" t="b">
        <f t="shared" si="180"/>
        <v>0</v>
      </c>
      <c r="Y775" s="103" t="str">
        <f t="shared" si="181"/>
        <v>GROWTH</v>
      </c>
      <c r="Z775" s="74">
        <v>0</v>
      </c>
      <c r="AA775" s="69"/>
      <c r="AB775" s="69" t="s">
        <v>133</v>
      </c>
      <c r="AC775" s="69" t="s">
        <v>134</v>
      </c>
      <c r="AD775" s="3"/>
      <c r="AE775" s="118">
        <f>IFERROR(INDEX(Last6M_AvgSales_Ref!$B$2:$B$12659,MATCH(D775,Last6M_AvgSales_Ref!$A$2:$A$12659,0)),"")</f>
        <v>28.55</v>
      </c>
    </row>
    <row r="776" spans="1:31" ht="14.25" customHeight="1">
      <c r="A776" s="69" t="s">
        <v>134</v>
      </c>
      <c r="B776" s="71" t="s">
        <v>81</v>
      </c>
      <c r="C776" s="71" t="s">
        <v>2102</v>
      </c>
      <c r="D776" s="71">
        <v>1000000122</v>
      </c>
      <c r="E776" s="72" t="s">
        <v>2103</v>
      </c>
      <c r="F776" s="73">
        <v>43430</v>
      </c>
      <c r="G776" s="66" t="str">
        <f t="shared" si="168"/>
        <v>Targeted Dealer</v>
      </c>
      <c r="H776" s="66"/>
      <c r="I776" s="67">
        <v>30</v>
      </c>
      <c r="J776" s="67">
        <f t="shared" si="169"/>
        <v>30</v>
      </c>
      <c r="K776" s="68">
        <v>4</v>
      </c>
      <c r="L776" s="68">
        <f t="shared" si="170"/>
        <v>26</v>
      </c>
      <c r="M776" s="68">
        <f t="shared" si="171"/>
        <v>13.333333333333334</v>
      </c>
      <c r="N776" s="96">
        <v>11.5</v>
      </c>
      <c r="O776" s="97" t="str">
        <f t="shared" si="172"/>
        <v>June</v>
      </c>
      <c r="P776" s="96">
        <f t="shared" si="173"/>
        <v>11.5</v>
      </c>
      <c r="Q776" s="98">
        <f t="shared" si="174"/>
        <v>-7.5</v>
      </c>
      <c r="R776" s="97" t="b">
        <f t="shared" si="175"/>
        <v>0</v>
      </c>
      <c r="S776" s="99" t="str">
        <f t="shared" si="176"/>
        <v>GROWTH</v>
      </c>
      <c r="T776" s="68">
        <v>2.5</v>
      </c>
      <c r="U776" s="100" t="str">
        <f t="shared" si="177"/>
        <v>May</v>
      </c>
      <c r="V776" s="68">
        <f t="shared" si="178"/>
        <v>2.5</v>
      </c>
      <c r="W776" s="101">
        <f t="shared" si="179"/>
        <v>1.5</v>
      </c>
      <c r="X776" s="102" t="b">
        <f t="shared" si="180"/>
        <v>0</v>
      </c>
      <c r="Y776" s="103" t="str">
        <f t="shared" si="181"/>
        <v>GROWTH</v>
      </c>
      <c r="Z776" s="74">
        <v>0</v>
      </c>
      <c r="AA776" s="69"/>
      <c r="AB776" s="69" t="s">
        <v>133</v>
      </c>
      <c r="AC776" s="69" t="s">
        <v>134</v>
      </c>
      <c r="AD776" s="3"/>
      <c r="AE776" s="118">
        <f>IFERROR(INDEX(Last6M_AvgSales_Ref!$B$2:$B$12659,MATCH(D776,Last6M_AvgSales_Ref!$A$2:$A$12659,0)),"")</f>
        <v>17.0833333333333</v>
      </c>
    </row>
    <row r="777" spans="1:31" ht="14.25" customHeight="1">
      <c r="A777" s="69" t="s">
        <v>134</v>
      </c>
      <c r="B777" s="71" t="s">
        <v>81</v>
      </c>
      <c r="C777" s="71" t="s">
        <v>2104</v>
      </c>
      <c r="D777" s="71">
        <v>1000000136</v>
      </c>
      <c r="E777" s="72" t="s">
        <v>2105</v>
      </c>
      <c r="F777" s="73">
        <v>43439</v>
      </c>
      <c r="G777" s="66" t="str">
        <f t="shared" si="168"/>
        <v>Targeted Dealer</v>
      </c>
      <c r="H777" s="66"/>
      <c r="I777" s="67">
        <v>80</v>
      </c>
      <c r="J777" s="67">
        <f t="shared" si="169"/>
        <v>80</v>
      </c>
      <c r="K777" s="68">
        <v>65.5</v>
      </c>
      <c r="L777" s="68">
        <f t="shared" si="170"/>
        <v>14.5</v>
      </c>
      <c r="M777" s="68">
        <f t="shared" si="171"/>
        <v>81.875</v>
      </c>
      <c r="N777" s="96">
        <v>40</v>
      </c>
      <c r="O777" s="97" t="str">
        <f t="shared" si="172"/>
        <v>June</v>
      </c>
      <c r="P777" s="96">
        <f t="shared" si="173"/>
        <v>40</v>
      </c>
      <c r="Q777" s="98">
        <f t="shared" si="174"/>
        <v>25.5</v>
      </c>
      <c r="R777" s="97" t="b">
        <f t="shared" si="175"/>
        <v>0</v>
      </c>
      <c r="S777" s="99" t="str">
        <f t="shared" si="176"/>
        <v>GROWTH</v>
      </c>
      <c r="T777" s="68">
        <v>37.5</v>
      </c>
      <c r="U777" s="100" t="str">
        <f t="shared" si="177"/>
        <v>May</v>
      </c>
      <c r="V777" s="68">
        <f t="shared" si="178"/>
        <v>37.5</v>
      </c>
      <c r="W777" s="101">
        <f t="shared" si="179"/>
        <v>28</v>
      </c>
      <c r="X777" s="102" t="b">
        <f t="shared" si="180"/>
        <v>0</v>
      </c>
      <c r="Y777" s="103" t="str">
        <f t="shared" si="181"/>
        <v>GROWTH</v>
      </c>
      <c r="Z777" s="74">
        <v>0</v>
      </c>
      <c r="AA777" s="69"/>
      <c r="AB777" s="69" t="s">
        <v>133</v>
      </c>
      <c r="AC777" s="69" t="s">
        <v>134</v>
      </c>
      <c r="AD777" s="3"/>
      <c r="AE777" s="118">
        <f>IFERROR(INDEX(Last6M_AvgSales_Ref!$B$2:$B$12659,MATCH(D777,Last6M_AvgSales_Ref!$A$2:$A$12659,0)),"")</f>
        <v>34</v>
      </c>
    </row>
    <row r="778" spans="1:31" ht="14.25" customHeight="1">
      <c r="A778" s="69" t="s">
        <v>134</v>
      </c>
      <c r="B778" s="71" t="s">
        <v>81</v>
      </c>
      <c r="C778" s="71" t="s">
        <v>2106</v>
      </c>
      <c r="D778" s="71">
        <v>1000000160</v>
      </c>
      <c r="E778" s="72" t="s">
        <v>2107</v>
      </c>
      <c r="F778" s="73">
        <v>43566</v>
      </c>
      <c r="G778" s="66" t="str">
        <f t="shared" si="168"/>
        <v>Targeted Dealer</v>
      </c>
      <c r="H778" s="66"/>
      <c r="I778" s="67">
        <v>60</v>
      </c>
      <c r="J778" s="67">
        <f t="shared" si="169"/>
        <v>60</v>
      </c>
      <c r="K778" s="68">
        <v>37.5</v>
      </c>
      <c r="L778" s="68">
        <f t="shared" si="170"/>
        <v>22.5</v>
      </c>
      <c r="M778" s="68">
        <f t="shared" si="171"/>
        <v>62.5</v>
      </c>
      <c r="N778" s="96">
        <v>5</v>
      </c>
      <c r="O778" s="97" t="str">
        <f t="shared" si="172"/>
        <v>June</v>
      </c>
      <c r="P778" s="96">
        <f t="shared" si="173"/>
        <v>5</v>
      </c>
      <c r="Q778" s="98">
        <f t="shared" si="174"/>
        <v>32.5</v>
      </c>
      <c r="R778" s="97" t="b">
        <f t="shared" si="175"/>
        <v>0</v>
      </c>
      <c r="S778" s="99" t="str">
        <f t="shared" si="176"/>
        <v>GROWTH</v>
      </c>
      <c r="T778" s="68">
        <v>25</v>
      </c>
      <c r="U778" s="100" t="str">
        <f t="shared" si="177"/>
        <v>May</v>
      </c>
      <c r="V778" s="68">
        <f t="shared" si="178"/>
        <v>25</v>
      </c>
      <c r="W778" s="101">
        <f t="shared" si="179"/>
        <v>12.5</v>
      </c>
      <c r="X778" s="102" t="b">
        <f t="shared" si="180"/>
        <v>0</v>
      </c>
      <c r="Y778" s="103" t="str">
        <f t="shared" si="181"/>
        <v>GROWTH</v>
      </c>
      <c r="Z778" s="74">
        <v>0</v>
      </c>
      <c r="AA778" s="69"/>
      <c r="AB778" s="69" t="s">
        <v>133</v>
      </c>
      <c r="AC778" s="69" t="s">
        <v>134</v>
      </c>
      <c r="AD778" s="3"/>
      <c r="AE778" s="118">
        <f>IFERROR(INDEX(Last6M_AvgSales_Ref!$B$2:$B$12659,MATCH(D778,Last6M_AvgSales_Ref!$A$2:$A$12659,0)),"")</f>
        <v>28.7916666666667</v>
      </c>
    </row>
    <row r="779" spans="1:31" ht="14.25" customHeight="1">
      <c r="A779" s="69" t="s">
        <v>134</v>
      </c>
      <c r="B779" s="71" t="s">
        <v>81</v>
      </c>
      <c r="C779" s="71" t="s">
        <v>2108</v>
      </c>
      <c r="D779" s="71">
        <v>1000000141</v>
      </c>
      <c r="E779" s="72" t="s">
        <v>2109</v>
      </c>
      <c r="F779" s="73">
        <v>43647</v>
      </c>
      <c r="G779" s="66" t="str">
        <f t="shared" si="168"/>
        <v>Targeted Dealer</v>
      </c>
      <c r="H779" s="66"/>
      <c r="I779" s="67">
        <v>70</v>
      </c>
      <c r="J779" s="67">
        <f t="shared" si="169"/>
        <v>70</v>
      </c>
      <c r="K779" s="68">
        <v>0</v>
      </c>
      <c r="L779" s="68">
        <f t="shared" si="170"/>
        <v>70</v>
      </c>
      <c r="M779" s="68">
        <f t="shared" si="171"/>
        <v>0</v>
      </c>
      <c r="N779" s="96">
        <v>0</v>
      </c>
      <c r="O779" s="97" t="str">
        <f t="shared" si="172"/>
        <v>June</v>
      </c>
      <c r="P779" s="96">
        <f t="shared" si="173"/>
        <v>0</v>
      </c>
      <c r="Q779" s="98">
        <f t="shared" si="174"/>
        <v>0</v>
      </c>
      <c r="R779" s="97" t="b">
        <f t="shared" si="175"/>
        <v>0</v>
      </c>
      <c r="S779" s="99" t="b">
        <f t="shared" si="176"/>
        <v>0</v>
      </c>
      <c r="T779" s="68">
        <v>32.5</v>
      </c>
      <c r="U779" s="100" t="str">
        <f t="shared" si="177"/>
        <v>May</v>
      </c>
      <c r="V779" s="68">
        <f t="shared" si="178"/>
        <v>32.5</v>
      </c>
      <c r="W779" s="101">
        <f t="shared" si="179"/>
        <v>-32.5</v>
      </c>
      <c r="X779" s="102" t="b">
        <f t="shared" si="180"/>
        <v>0</v>
      </c>
      <c r="Y779" s="103" t="str">
        <f t="shared" si="181"/>
        <v>GROWTH</v>
      </c>
      <c r="Z779" s="74">
        <v>0</v>
      </c>
      <c r="AA779" s="69"/>
      <c r="AB779" s="69" t="s">
        <v>133</v>
      </c>
      <c r="AC779" s="69" t="s">
        <v>134</v>
      </c>
      <c r="AD779" s="3"/>
      <c r="AE779" s="118">
        <f>IFERROR(INDEX(Last6M_AvgSales_Ref!$B$2:$B$12659,MATCH(D779,Last6M_AvgSales_Ref!$A$2:$A$12659,0)),"")</f>
        <v>36</v>
      </c>
    </row>
    <row r="780" spans="1:31" ht="14.25" customHeight="1">
      <c r="A780" s="69" t="s">
        <v>134</v>
      </c>
      <c r="B780" s="71" t="s">
        <v>81</v>
      </c>
      <c r="C780" s="71" t="s">
        <v>2110</v>
      </c>
      <c r="D780" s="71">
        <v>1000000143</v>
      </c>
      <c r="E780" s="72" t="s">
        <v>2111</v>
      </c>
      <c r="F780" s="73">
        <v>43675</v>
      </c>
      <c r="G780" s="66" t="str">
        <f t="shared" si="168"/>
        <v>Targeted Dealer</v>
      </c>
      <c r="H780" s="66"/>
      <c r="I780" s="67">
        <v>110</v>
      </c>
      <c r="J780" s="67">
        <f t="shared" si="169"/>
        <v>110</v>
      </c>
      <c r="K780" s="68">
        <v>40</v>
      </c>
      <c r="L780" s="68">
        <f t="shared" si="170"/>
        <v>70</v>
      </c>
      <c r="M780" s="68">
        <f t="shared" si="171"/>
        <v>36.36363636363636</v>
      </c>
      <c r="N780" s="96">
        <v>20</v>
      </c>
      <c r="O780" s="97" t="str">
        <f t="shared" si="172"/>
        <v>June</v>
      </c>
      <c r="P780" s="96">
        <f t="shared" si="173"/>
        <v>20</v>
      </c>
      <c r="Q780" s="98">
        <f t="shared" si="174"/>
        <v>20</v>
      </c>
      <c r="R780" s="97" t="b">
        <f t="shared" si="175"/>
        <v>0</v>
      </c>
      <c r="S780" s="99" t="str">
        <f t="shared" si="176"/>
        <v>GROWTH</v>
      </c>
      <c r="T780" s="68">
        <v>50</v>
      </c>
      <c r="U780" s="100" t="str">
        <f t="shared" si="177"/>
        <v>May</v>
      </c>
      <c r="V780" s="68">
        <f t="shared" si="178"/>
        <v>50</v>
      </c>
      <c r="W780" s="101">
        <f t="shared" si="179"/>
        <v>-10</v>
      </c>
      <c r="X780" s="102" t="b">
        <f t="shared" si="180"/>
        <v>0</v>
      </c>
      <c r="Y780" s="103" t="str">
        <f t="shared" si="181"/>
        <v>GROWTH</v>
      </c>
      <c r="Z780" s="74">
        <v>0</v>
      </c>
      <c r="AA780" s="69"/>
      <c r="AB780" s="69" t="s">
        <v>133</v>
      </c>
      <c r="AC780" s="69" t="s">
        <v>134</v>
      </c>
      <c r="AD780" s="3"/>
      <c r="AE780" s="118">
        <f>IFERROR(INDEX(Last6M_AvgSales_Ref!$B$2:$B$12659,MATCH(D780,Last6M_AvgSales_Ref!$A$2:$A$12659,0)),"")</f>
        <v>44.1666666666667</v>
      </c>
    </row>
    <row r="781" spans="1:31" ht="14.25" customHeight="1">
      <c r="A781" s="69" t="s">
        <v>134</v>
      </c>
      <c r="B781" s="71" t="s">
        <v>81</v>
      </c>
      <c r="C781" s="71" t="s">
        <v>2112</v>
      </c>
      <c r="D781" s="71">
        <v>1000000153</v>
      </c>
      <c r="E781" s="72" t="s">
        <v>2113</v>
      </c>
      <c r="F781" s="73">
        <v>44041</v>
      </c>
      <c r="G781" s="66" t="str">
        <f t="shared" si="168"/>
        <v>Targeted Dealer</v>
      </c>
      <c r="H781" s="66"/>
      <c r="I781" s="67">
        <v>300</v>
      </c>
      <c r="J781" s="67">
        <f t="shared" si="169"/>
        <v>300</v>
      </c>
      <c r="K781" s="68">
        <v>149</v>
      </c>
      <c r="L781" s="68">
        <f t="shared" si="170"/>
        <v>151</v>
      </c>
      <c r="M781" s="68">
        <f t="shared" si="171"/>
        <v>49.666666666666664</v>
      </c>
      <c r="N781" s="96">
        <v>200.5</v>
      </c>
      <c r="O781" s="97" t="str">
        <f t="shared" si="172"/>
        <v>June</v>
      </c>
      <c r="P781" s="96">
        <f t="shared" si="173"/>
        <v>200.5</v>
      </c>
      <c r="Q781" s="98">
        <f t="shared" si="174"/>
        <v>-51.5</v>
      </c>
      <c r="R781" s="97" t="b">
        <f t="shared" si="175"/>
        <v>0</v>
      </c>
      <c r="S781" s="99" t="str">
        <f t="shared" si="176"/>
        <v>GROWTH</v>
      </c>
      <c r="T781" s="68">
        <v>130</v>
      </c>
      <c r="U781" s="100" t="str">
        <f t="shared" si="177"/>
        <v>May</v>
      </c>
      <c r="V781" s="68">
        <f t="shared" si="178"/>
        <v>130</v>
      </c>
      <c r="W781" s="101">
        <f t="shared" si="179"/>
        <v>19</v>
      </c>
      <c r="X781" s="102" t="b">
        <f t="shared" si="180"/>
        <v>0</v>
      </c>
      <c r="Y781" s="103" t="str">
        <f t="shared" si="181"/>
        <v>GROWTH</v>
      </c>
      <c r="Z781" s="74">
        <v>0</v>
      </c>
      <c r="AA781" s="69"/>
      <c r="AB781" s="69" t="s">
        <v>133</v>
      </c>
      <c r="AC781" s="69" t="s">
        <v>134</v>
      </c>
      <c r="AD781" s="3"/>
      <c r="AE781" s="118">
        <f>IFERROR(INDEX(Last6M_AvgSales_Ref!$B$2:$B$12659,MATCH(D781,Last6M_AvgSales_Ref!$A$2:$A$12659,0)),"")</f>
        <v>189.72499999999999</v>
      </c>
    </row>
    <row r="782" spans="1:31" ht="14.25" customHeight="1">
      <c r="A782" s="69" t="s">
        <v>134</v>
      </c>
      <c r="B782" s="71" t="s">
        <v>81</v>
      </c>
      <c r="C782" s="71" t="s">
        <v>2114</v>
      </c>
      <c r="D782" s="71">
        <v>1000000836</v>
      </c>
      <c r="E782" s="72" t="s">
        <v>2115</v>
      </c>
      <c r="F782" s="73">
        <v>44123</v>
      </c>
      <c r="G782" s="66" t="str">
        <f t="shared" si="168"/>
        <v>Targeted Dealer</v>
      </c>
      <c r="H782" s="66"/>
      <c r="I782" s="67">
        <v>300</v>
      </c>
      <c r="J782" s="67">
        <f t="shared" si="169"/>
        <v>300</v>
      </c>
      <c r="K782" s="68">
        <v>166.75</v>
      </c>
      <c r="L782" s="68">
        <f t="shared" si="170"/>
        <v>133.25</v>
      </c>
      <c r="M782" s="68">
        <f t="shared" si="171"/>
        <v>55.583333333333336</v>
      </c>
      <c r="N782" s="96">
        <v>102.25</v>
      </c>
      <c r="O782" s="97" t="str">
        <f t="shared" si="172"/>
        <v>June</v>
      </c>
      <c r="P782" s="96">
        <f t="shared" si="173"/>
        <v>102.25</v>
      </c>
      <c r="Q782" s="98">
        <f t="shared" si="174"/>
        <v>64.5</v>
      </c>
      <c r="R782" s="97" t="b">
        <f t="shared" si="175"/>
        <v>0</v>
      </c>
      <c r="S782" s="99" t="str">
        <f t="shared" si="176"/>
        <v>GROWTH</v>
      </c>
      <c r="T782" s="68">
        <v>90.25</v>
      </c>
      <c r="U782" s="100" t="str">
        <f t="shared" si="177"/>
        <v>May</v>
      </c>
      <c r="V782" s="68">
        <f t="shared" si="178"/>
        <v>90.25</v>
      </c>
      <c r="W782" s="101">
        <f t="shared" si="179"/>
        <v>76.5</v>
      </c>
      <c r="X782" s="102" t="b">
        <f t="shared" si="180"/>
        <v>0</v>
      </c>
      <c r="Y782" s="103" t="str">
        <f t="shared" si="181"/>
        <v>GROWTH</v>
      </c>
      <c r="Z782" s="74">
        <v>0</v>
      </c>
      <c r="AA782" s="69"/>
      <c r="AB782" s="69" t="s">
        <v>133</v>
      </c>
      <c r="AC782" s="69" t="s">
        <v>134</v>
      </c>
      <c r="AD782" s="3"/>
      <c r="AE782" s="118">
        <f>IFERROR(INDEX(Last6M_AvgSales_Ref!$B$2:$B$12659,MATCH(D782,Last6M_AvgSales_Ref!$A$2:$A$12659,0)),"")</f>
        <v>135.24166666666699</v>
      </c>
    </row>
    <row r="783" spans="1:31" ht="14.25" customHeight="1">
      <c r="A783" s="69" t="s">
        <v>134</v>
      </c>
      <c r="B783" s="71" t="s">
        <v>81</v>
      </c>
      <c r="C783" s="71" t="s">
        <v>2116</v>
      </c>
      <c r="D783" s="71">
        <v>1000000159</v>
      </c>
      <c r="E783" s="72" t="s">
        <v>2117</v>
      </c>
      <c r="F783" s="73">
        <v>44140</v>
      </c>
      <c r="G783" s="66" t="str">
        <f t="shared" si="168"/>
        <v>Targeted Dealer</v>
      </c>
      <c r="H783" s="66"/>
      <c r="I783" s="67">
        <v>50</v>
      </c>
      <c r="J783" s="67">
        <f t="shared" si="169"/>
        <v>50</v>
      </c>
      <c r="K783" s="68">
        <v>20</v>
      </c>
      <c r="L783" s="68">
        <f t="shared" si="170"/>
        <v>30</v>
      </c>
      <c r="M783" s="68">
        <f t="shared" si="171"/>
        <v>40</v>
      </c>
      <c r="N783" s="96">
        <v>5</v>
      </c>
      <c r="O783" s="97" t="str">
        <f t="shared" si="172"/>
        <v>June</v>
      </c>
      <c r="P783" s="96">
        <f t="shared" si="173"/>
        <v>5</v>
      </c>
      <c r="Q783" s="98">
        <f t="shared" si="174"/>
        <v>15</v>
      </c>
      <c r="R783" s="97" t="b">
        <f t="shared" si="175"/>
        <v>0</v>
      </c>
      <c r="S783" s="99" t="str">
        <f t="shared" si="176"/>
        <v>GROWTH</v>
      </c>
      <c r="T783" s="68">
        <v>16</v>
      </c>
      <c r="U783" s="100" t="str">
        <f t="shared" si="177"/>
        <v>May</v>
      </c>
      <c r="V783" s="68">
        <f t="shared" si="178"/>
        <v>16</v>
      </c>
      <c r="W783" s="101">
        <f t="shared" si="179"/>
        <v>4</v>
      </c>
      <c r="X783" s="102" t="b">
        <f t="shared" si="180"/>
        <v>0</v>
      </c>
      <c r="Y783" s="103" t="str">
        <f t="shared" si="181"/>
        <v>GROWTH</v>
      </c>
      <c r="Z783" s="74">
        <v>0</v>
      </c>
      <c r="AA783" s="69"/>
      <c r="AB783" s="69" t="s">
        <v>133</v>
      </c>
      <c r="AC783" s="69" t="s">
        <v>134</v>
      </c>
      <c r="AD783" s="3"/>
      <c r="AE783" s="118">
        <f>IFERROR(INDEX(Last6M_AvgSales_Ref!$B$2:$B$12659,MATCH(D783,Last6M_AvgSales_Ref!$A$2:$A$12659,0)),"")</f>
        <v>17.966666666666701</v>
      </c>
    </row>
    <row r="784" spans="1:31" ht="14.25" customHeight="1">
      <c r="A784" s="69" t="s">
        <v>134</v>
      </c>
      <c r="B784" s="71" t="s">
        <v>81</v>
      </c>
      <c r="C784" s="71" t="s">
        <v>2118</v>
      </c>
      <c r="D784" s="71">
        <v>1000000133</v>
      </c>
      <c r="E784" s="72" t="s">
        <v>2119</v>
      </c>
      <c r="F784" s="73">
        <v>44215</v>
      </c>
      <c r="G784" s="66" t="str">
        <f t="shared" si="168"/>
        <v>Targeted Dealer</v>
      </c>
      <c r="H784" s="66"/>
      <c r="I784" s="67">
        <v>180</v>
      </c>
      <c r="J784" s="67">
        <f t="shared" si="169"/>
        <v>180</v>
      </c>
      <c r="K784" s="68">
        <v>64.75</v>
      </c>
      <c r="L784" s="68">
        <f t="shared" si="170"/>
        <v>115.25</v>
      </c>
      <c r="M784" s="68">
        <f t="shared" si="171"/>
        <v>35.972222222222221</v>
      </c>
      <c r="N784" s="96">
        <v>69.5</v>
      </c>
      <c r="O784" s="97" t="str">
        <f t="shared" si="172"/>
        <v>June</v>
      </c>
      <c r="P784" s="96">
        <f t="shared" si="173"/>
        <v>69.5</v>
      </c>
      <c r="Q784" s="98">
        <f t="shared" si="174"/>
        <v>-4.75</v>
      </c>
      <c r="R784" s="97" t="b">
        <f t="shared" si="175"/>
        <v>0</v>
      </c>
      <c r="S784" s="99" t="str">
        <f t="shared" si="176"/>
        <v>GROWTH</v>
      </c>
      <c r="T784" s="68">
        <v>77</v>
      </c>
      <c r="U784" s="100" t="str">
        <f t="shared" si="177"/>
        <v>May</v>
      </c>
      <c r="V784" s="68">
        <f t="shared" si="178"/>
        <v>77</v>
      </c>
      <c r="W784" s="101">
        <f t="shared" si="179"/>
        <v>-12.25</v>
      </c>
      <c r="X784" s="102" t="b">
        <f t="shared" si="180"/>
        <v>0</v>
      </c>
      <c r="Y784" s="103" t="str">
        <f t="shared" si="181"/>
        <v>GROWTH</v>
      </c>
      <c r="Z784" s="74">
        <v>0</v>
      </c>
      <c r="AA784" s="69"/>
      <c r="AB784" s="69" t="s">
        <v>133</v>
      </c>
      <c r="AC784" s="69" t="s">
        <v>134</v>
      </c>
      <c r="AD784" s="3"/>
      <c r="AE784" s="118">
        <f>IFERROR(INDEX(Last6M_AvgSales_Ref!$B$2:$B$12659,MATCH(D784,Last6M_AvgSales_Ref!$A$2:$A$12659,0)),"")</f>
        <v>77.4583333333333</v>
      </c>
    </row>
    <row r="785" spans="1:31" ht="14.25" customHeight="1">
      <c r="A785" s="69" t="s">
        <v>134</v>
      </c>
      <c r="B785" s="71" t="s">
        <v>81</v>
      </c>
      <c r="C785" s="71" t="s">
        <v>2120</v>
      </c>
      <c r="D785" s="71">
        <v>1000000135</v>
      </c>
      <c r="E785" s="72" t="s">
        <v>2121</v>
      </c>
      <c r="F785" s="73">
        <v>44452</v>
      </c>
      <c r="G785" s="66" t="str">
        <f t="shared" si="168"/>
        <v>Targeted Dealer</v>
      </c>
      <c r="H785" s="66"/>
      <c r="I785" s="67">
        <v>80</v>
      </c>
      <c r="J785" s="67">
        <f t="shared" si="169"/>
        <v>80</v>
      </c>
      <c r="K785" s="68">
        <v>10</v>
      </c>
      <c r="L785" s="68">
        <f t="shared" si="170"/>
        <v>70</v>
      </c>
      <c r="M785" s="68">
        <f t="shared" si="171"/>
        <v>12.5</v>
      </c>
      <c r="N785" s="96">
        <v>20</v>
      </c>
      <c r="O785" s="97" t="str">
        <f t="shared" si="172"/>
        <v>June</v>
      </c>
      <c r="P785" s="96">
        <f t="shared" si="173"/>
        <v>20</v>
      </c>
      <c r="Q785" s="98">
        <f t="shared" si="174"/>
        <v>-10</v>
      </c>
      <c r="R785" s="97" t="b">
        <f t="shared" si="175"/>
        <v>0</v>
      </c>
      <c r="S785" s="99" t="str">
        <f t="shared" si="176"/>
        <v>GROWTH</v>
      </c>
      <c r="T785" s="68">
        <v>35</v>
      </c>
      <c r="U785" s="100" t="str">
        <f t="shared" si="177"/>
        <v>May</v>
      </c>
      <c r="V785" s="68">
        <f t="shared" si="178"/>
        <v>35</v>
      </c>
      <c r="W785" s="101">
        <f t="shared" si="179"/>
        <v>-25</v>
      </c>
      <c r="X785" s="102" t="b">
        <f t="shared" si="180"/>
        <v>0</v>
      </c>
      <c r="Y785" s="103" t="str">
        <f t="shared" si="181"/>
        <v>GROWTH</v>
      </c>
      <c r="Z785" s="74">
        <v>0</v>
      </c>
      <c r="AA785" s="69"/>
      <c r="AB785" s="69" t="s">
        <v>133</v>
      </c>
      <c r="AC785" s="69" t="s">
        <v>134</v>
      </c>
      <c r="AD785" s="3"/>
      <c r="AE785" s="118">
        <f>IFERROR(INDEX(Last6M_AvgSales_Ref!$B$2:$B$12659,MATCH(D785,Last6M_AvgSales_Ref!$A$2:$A$12659,0)),"")</f>
        <v>24.125</v>
      </c>
    </row>
    <row r="786" spans="1:31" ht="14.25" customHeight="1">
      <c r="A786" s="69" t="s">
        <v>134</v>
      </c>
      <c r="B786" s="71" t="s">
        <v>81</v>
      </c>
      <c r="C786" s="71" t="s">
        <v>2122</v>
      </c>
      <c r="D786" s="71">
        <v>1000002609</v>
      </c>
      <c r="E786" s="72" t="s">
        <v>2123</v>
      </c>
      <c r="F786" s="73">
        <v>44616</v>
      </c>
      <c r="G786" s="66" t="str">
        <f t="shared" si="168"/>
        <v>Targeted Dealer</v>
      </c>
      <c r="H786" s="66"/>
      <c r="I786" s="67">
        <v>40</v>
      </c>
      <c r="J786" s="67">
        <f t="shared" si="169"/>
        <v>40</v>
      </c>
      <c r="K786" s="68">
        <v>2.5</v>
      </c>
      <c r="L786" s="68">
        <f t="shared" si="170"/>
        <v>37.5</v>
      </c>
      <c r="M786" s="68">
        <f t="shared" si="171"/>
        <v>6.25</v>
      </c>
      <c r="N786" s="96">
        <v>2.5</v>
      </c>
      <c r="O786" s="97" t="str">
        <f t="shared" si="172"/>
        <v>June</v>
      </c>
      <c r="P786" s="96">
        <f t="shared" si="173"/>
        <v>2.5</v>
      </c>
      <c r="Q786" s="98">
        <f t="shared" si="174"/>
        <v>0</v>
      </c>
      <c r="R786" s="97" t="b">
        <f t="shared" si="175"/>
        <v>0</v>
      </c>
      <c r="S786" s="99" t="str">
        <f t="shared" si="176"/>
        <v>GROWTH</v>
      </c>
      <c r="T786" s="68">
        <v>28</v>
      </c>
      <c r="U786" s="100" t="str">
        <f t="shared" si="177"/>
        <v>May</v>
      </c>
      <c r="V786" s="68">
        <f t="shared" si="178"/>
        <v>28</v>
      </c>
      <c r="W786" s="101">
        <f t="shared" si="179"/>
        <v>-25.5</v>
      </c>
      <c r="X786" s="102" t="b">
        <f t="shared" si="180"/>
        <v>0</v>
      </c>
      <c r="Y786" s="103" t="str">
        <f t="shared" si="181"/>
        <v>GROWTH</v>
      </c>
      <c r="Z786" s="74">
        <v>0</v>
      </c>
      <c r="AA786" s="69"/>
      <c r="AB786" s="69" t="s">
        <v>133</v>
      </c>
      <c r="AC786" s="69" t="s">
        <v>134</v>
      </c>
      <c r="AD786" s="3"/>
      <c r="AE786" s="118">
        <f>IFERROR(INDEX(Last6M_AvgSales_Ref!$B$2:$B$12659,MATCH(D786,Last6M_AvgSales_Ref!$A$2:$A$12659,0)),"")</f>
        <v>19.625</v>
      </c>
    </row>
    <row r="787" spans="1:31" ht="14.25" customHeight="1">
      <c r="A787" s="69" t="s">
        <v>134</v>
      </c>
      <c r="B787" s="71" t="s">
        <v>81</v>
      </c>
      <c r="C787" s="71" t="s">
        <v>2124</v>
      </c>
      <c r="D787" s="71">
        <v>1000003168</v>
      </c>
      <c r="E787" s="71" t="s">
        <v>2125</v>
      </c>
      <c r="F787" s="73">
        <v>44918</v>
      </c>
      <c r="G787" s="66" t="str">
        <f t="shared" si="168"/>
        <v>Targeted Dealer</v>
      </c>
      <c r="H787" s="66"/>
      <c r="I787" s="67">
        <v>120</v>
      </c>
      <c r="J787" s="67">
        <f t="shared" si="169"/>
        <v>120</v>
      </c>
      <c r="K787" s="68">
        <v>70.5</v>
      </c>
      <c r="L787" s="68">
        <f t="shared" si="170"/>
        <v>49.5</v>
      </c>
      <c r="M787" s="68">
        <f t="shared" si="171"/>
        <v>58.75</v>
      </c>
      <c r="N787" s="96">
        <v>60</v>
      </c>
      <c r="O787" s="97" t="str">
        <f t="shared" si="172"/>
        <v>June</v>
      </c>
      <c r="P787" s="96">
        <f t="shared" si="173"/>
        <v>60</v>
      </c>
      <c r="Q787" s="98">
        <f t="shared" si="174"/>
        <v>10.5</v>
      </c>
      <c r="R787" s="97" t="b">
        <f t="shared" si="175"/>
        <v>0</v>
      </c>
      <c r="S787" s="99" t="str">
        <f t="shared" si="176"/>
        <v>GROWTH</v>
      </c>
      <c r="T787" s="68">
        <v>50</v>
      </c>
      <c r="U787" s="100" t="str">
        <f t="shared" si="177"/>
        <v>May</v>
      </c>
      <c r="V787" s="68">
        <f t="shared" si="178"/>
        <v>50</v>
      </c>
      <c r="W787" s="101">
        <f t="shared" si="179"/>
        <v>20.5</v>
      </c>
      <c r="X787" s="102" t="b">
        <f t="shared" si="180"/>
        <v>0</v>
      </c>
      <c r="Y787" s="103" t="str">
        <f t="shared" si="181"/>
        <v>GROWTH</v>
      </c>
      <c r="Z787" s="74">
        <v>0</v>
      </c>
      <c r="AA787" s="69"/>
      <c r="AB787" s="69" t="s">
        <v>133</v>
      </c>
      <c r="AC787" s="69" t="s">
        <v>134</v>
      </c>
      <c r="AD787" s="3"/>
      <c r="AE787" s="118">
        <f>IFERROR(INDEX(Last6M_AvgSales_Ref!$B$2:$B$12659,MATCH(D787,Last6M_AvgSales_Ref!$A$2:$A$12659,0)),"")</f>
        <v>59.5</v>
      </c>
    </row>
    <row r="788" spans="1:31" ht="14.25" customHeight="1">
      <c r="A788" s="69" t="s">
        <v>134</v>
      </c>
      <c r="B788" s="71" t="s">
        <v>81</v>
      </c>
      <c r="C788" s="71" t="s">
        <v>2126</v>
      </c>
      <c r="D788" s="71">
        <v>1000003182</v>
      </c>
      <c r="E788" s="71" t="s">
        <v>2127</v>
      </c>
      <c r="F788" s="73">
        <v>44922</v>
      </c>
      <c r="G788" s="66" t="str">
        <f t="shared" si="168"/>
        <v>Targeted Dealer</v>
      </c>
      <c r="H788" s="66"/>
      <c r="I788" s="67">
        <v>10</v>
      </c>
      <c r="J788" s="67">
        <f t="shared" si="169"/>
        <v>10</v>
      </c>
      <c r="K788" s="68">
        <v>5</v>
      </c>
      <c r="L788" s="68">
        <f t="shared" si="170"/>
        <v>5</v>
      </c>
      <c r="M788" s="68">
        <f t="shared" si="171"/>
        <v>50</v>
      </c>
      <c r="N788" s="96">
        <v>5</v>
      </c>
      <c r="O788" s="97" t="str">
        <f t="shared" si="172"/>
        <v>June</v>
      </c>
      <c r="P788" s="96">
        <f t="shared" si="173"/>
        <v>5</v>
      </c>
      <c r="Q788" s="98">
        <f t="shared" si="174"/>
        <v>0</v>
      </c>
      <c r="R788" s="97" t="b">
        <f t="shared" si="175"/>
        <v>0</v>
      </c>
      <c r="S788" s="99" t="str">
        <f t="shared" si="176"/>
        <v>GROWTH</v>
      </c>
      <c r="T788" s="68">
        <v>0</v>
      </c>
      <c r="U788" s="100" t="str">
        <f t="shared" si="177"/>
        <v>May</v>
      </c>
      <c r="V788" s="68">
        <f t="shared" si="178"/>
        <v>0</v>
      </c>
      <c r="W788" s="101">
        <f t="shared" si="179"/>
        <v>5</v>
      </c>
      <c r="X788" s="102" t="b">
        <f t="shared" si="180"/>
        <v>0</v>
      </c>
      <c r="Y788" s="103" t="b">
        <f t="shared" si="181"/>
        <v>0</v>
      </c>
      <c r="Z788" s="74">
        <v>0</v>
      </c>
      <c r="AA788" s="69"/>
      <c r="AB788" s="69" t="s">
        <v>133</v>
      </c>
      <c r="AC788" s="69" t="s">
        <v>134</v>
      </c>
      <c r="AD788" s="3"/>
      <c r="AE788" s="118">
        <f>IFERROR(INDEX(Last6M_AvgSales_Ref!$B$2:$B$12659,MATCH(D788,Last6M_AvgSales_Ref!$A$2:$A$12659,0)),"")</f>
        <v>10.8333333333333</v>
      </c>
    </row>
    <row r="789" spans="1:31" ht="14.25" customHeight="1">
      <c r="A789" s="69" t="s">
        <v>134</v>
      </c>
      <c r="B789" s="71" t="s">
        <v>81</v>
      </c>
      <c r="C789" s="71" t="s">
        <v>2128</v>
      </c>
      <c r="D789" s="71">
        <v>1000003184</v>
      </c>
      <c r="E789" s="71" t="s">
        <v>2129</v>
      </c>
      <c r="F789" s="73">
        <v>44923</v>
      </c>
      <c r="G789" s="66" t="str">
        <f t="shared" si="168"/>
        <v>Targeted Dealer</v>
      </c>
      <c r="H789" s="66"/>
      <c r="I789" s="67">
        <v>20</v>
      </c>
      <c r="J789" s="67">
        <f t="shared" si="169"/>
        <v>20</v>
      </c>
      <c r="K789" s="68">
        <v>15</v>
      </c>
      <c r="L789" s="68">
        <f t="shared" si="170"/>
        <v>5</v>
      </c>
      <c r="M789" s="68">
        <f t="shared" si="171"/>
        <v>75</v>
      </c>
      <c r="N789" s="96">
        <v>7.5</v>
      </c>
      <c r="O789" s="97" t="str">
        <f t="shared" si="172"/>
        <v>June</v>
      </c>
      <c r="P789" s="96">
        <f t="shared" si="173"/>
        <v>7.5</v>
      </c>
      <c r="Q789" s="98">
        <f t="shared" si="174"/>
        <v>7.5</v>
      </c>
      <c r="R789" s="97" t="b">
        <f t="shared" si="175"/>
        <v>0</v>
      </c>
      <c r="S789" s="99" t="str">
        <f t="shared" si="176"/>
        <v>GROWTH</v>
      </c>
      <c r="T789" s="68">
        <v>0</v>
      </c>
      <c r="U789" s="100" t="str">
        <f t="shared" si="177"/>
        <v>May</v>
      </c>
      <c r="V789" s="68">
        <f t="shared" si="178"/>
        <v>0</v>
      </c>
      <c r="W789" s="101">
        <f t="shared" si="179"/>
        <v>15</v>
      </c>
      <c r="X789" s="102" t="b">
        <f t="shared" si="180"/>
        <v>0</v>
      </c>
      <c r="Y789" s="103" t="b">
        <f t="shared" si="181"/>
        <v>0</v>
      </c>
      <c r="Z789" s="74">
        <v>0</v>
      </c>
      <c r="AA789" s="69"/>
      <c r="AB789" s="69" t="s">
        <v>133</v>
      </c>
      <c r="AC789" s="69" t="s">
        <v>134</v>
      </c>
      <c r="AD789" s="3"/>
      <c r="AE789" s="118">
        <f>IFERROR(INDEX(Last6M_AvgSales_Ref!$B$2:$B$12659,MATCH(D789,Last6M_AvgSales_Ref!$A$2:$A$12659,0)),"")</f>
        <v>5</v>
      </c>
    </row>
    <row r="790" spans="1:31" ht="14.25" customHeight="1">
      <c r="A790" s="69" t="s">
        <v>134</v>
      </c>
      <c r="B790" s="71" t="s">
        <v>81</v>
      </c>
      <c r="C790" s="71" t="s">
        <v>2130</v>
      </c>
      <c r="D790" s="71">
        <v>1000003208</v>
      </c>
      <c r="E790" s="71" t="s">
        <v>2131</v>
      </c>
      <c r="F790" s="73">
        <v>44926</v>
      </c>
      <c r="G790" s="66" t="str">
        <f t="shared" si="168"/>
        <v>Targeted Dealer</v>
      </c>
      <c r="H790" s="66"/>
      <c r="I790" s="67">
        <v>800</v>
      </c>
      <c r="J790" s="67">
        <f t="shared" si="169"/>
        <v>800</v>
      </c>
      <c r="K790" s="68">
        <v>433.45</v>
      </c>
      <c r="L790" s="68">
        <f t="shared" si="170"/>
        <v>366.55</v>
      </c>
      <c r="M790" s="68">
        <f t="shared" si="171"/>
        <v>54.181249999999999</v>
      </c>
      <c r="N790" s="96">
        <v>185</v>
      </c>
      <c r="O790" s="97" t="str">
        <f t="shared" si="172"/>
        <v>June</v>
      </c>
      <c r="P790" s="96">
        <f t="shared" si="173"/>
        <v>185</v>
      </c>
      <c r="Q790" s="98">
        <f t="shared" si="174"/>
        <v>248.45</v>
      </c>
      <c r="R790" s="97" t="b">
        <f t="shared" si="175"/>
        <v>0</v>
      </c>
      <c r="S790" s="99" t="str">
        <f t="shared" si="176"/>
        <v>GROWTH</v>
      </c>
      <c r="T790" s="68">
        <v>338.5</v>
      </c>
      <c r="U790" s="100" t="str">
        <f t="shared" si="177"/>
        <v>May</v>
      </c>
      <c r="V790" s="68">
        <f t="shared" si="178"/>
        <v>338.5</v>
      </c>
      <c r="W790" s="101">
        <f t="shared" si="179"/>
        <v>94.949999999999989</v>
      </c>
      <c r="X790" s="102" t="b">
        <f t="shared" si="180"/>
        <v>0</v>
      </c>
      <c r="Y790" s="103" t="str">
        <f t="shared" si="181"/>
        <v>GROWTH</v>
      </c>
      <c r="Z790" s="74">
        <v>0</v>
      </c>
      <c r="AA790" s="69"/>
      <c r="AB790" s="69" t="s">
        <v>133</v>
      </c>
      <c r="AC790" s="69" t="s">
        <v>134</v>
      </c>
      <c r="AD790" s="3"/>
      <c r="AE790" s="118">
        <f>IFERROR(INDEX(Last6M_AvgSales_Ref!$B$2:$B$12659,MATCH(D790,Last6M_AvgSales_Ref!$A$2:$A$12659,0)),"")</f>
        <v>464.20833333333297</v>
      </c>
    </row>
    <row r="791" spans="1:31" ht="14.25" customHeight="1">
      <c r="A791" s="69" t="s">
        <v>134</v>
      </c>
      <c r="B791" s="71" t="s">
        <v>81</v>
      </c>
      <c r="C791" s="71" t="s">
        <v>2132</v>
      </c>
      <c r="D791" s="71">
        <v>1000003382</v>
      </c>
      <c r="E791" s="71" t="s">
        <v>2133</v>
      </c>
      <c r="F791" s="73">
        <v>44978</v>
      </c>
      <c r="G791" s="66" t="str">
        <f t="shared" si="168"/>
        <v>Targeted Dealer</v>
      </c>
      <c r="H791" s="66"/>
      <c r="I791" s="67">
        <v>60</v>
      </c>
      <c r="J791" s="67">
        <f t="shared" si="169"/>
        <v>60</v>
      </c>
      <c r="K791" s="68">
        <v>0</v>
      </c>
      <c r="L791" s="68">
        <f t="shared" si="170"/>
        <v>60</v>
      </c>
      <c r="M791" s="68">
        <f t="shared" si="171"/>
        <v>0</v>
      </c>
      <c r="N791" s="96">
        <v>40</v>
      </c>
      <c r="O791" s="97" t="str">
        <f t="shared" si="172"/>
        <v>June</v>
      </c>
      <c r="P791" s="96">
        <f t="shared" si="173"/>
        <v>40</v>
      </c>
      <c r="Q791" s="98">
        <f t="shared" si="174"/>
        <v>-40</v>
      </c>
      <c r="R791" s="97" t="b">
        <f t="shared" si="175"/>
        <v>0</v>
      </c>
      <c r="S791" s="99" t="str">
        <f t="shared" si="176"/>
        <v>GROWTH</v>
      </c>
      <c r="T791" s="68">
        <v>10</v>
      </c>
      <c r="U791" s="100" t="str">
        <f t="shared" si="177"/>
        <v>May</v>
      </c>
      <c r="V791" s="68">
        <f t="shared" si="178"/>
        <v>10</v>
      </c>
      <c r="W791" s="101">
        <f t="shared" si="179"/>
        <v>-10</v>
      </c>
      <c r="X791" s="102" t="b">
        <f t="shared" si="180"/>
        <v>0</v>
      </c>
      <c r="Y791" s="103" t="str">
        <f t="shared" si="181"/>
        <v>GROWTH</v>
      </c>
      <c r="Z791" s="74">
        <v>0</v>
      </c>
      <c r="AA791" s="69"/>
      <c r="AB791" s="69" t="s">
        <v>133</v>
      </c>
      <c r="AC791" s="69" t="s">
        <v>134</v>
      </c>
      <c r="AD791" s="3"/>
      <c r="AE791" s="118">
        <f>IFERROR(INDEX(Last6M_AvgSales_Ref!$B$2:$B$12659,MATCH(D791,Last6M_AvgSales_Ref!$A$2:$A$12659,0)),"")</f>
        <v>65.1666666666667</v>
      </c>
    </row>
    <row r="792" spans="1:31" ht="14.25" customHeight="1">
      <c r="A792" s="69" t="s">
        <v>134</v>
      </c>
      <c r="B792" s="71" t="s">
        <v>81</v>
      </c>
      <c r="C792" s="71" t="s">
        <v>2134</v>
      </c>
      <c r="D792" s="71">
        <v>1000003501</v>
      </c>
      <c r="E792" s="71" t="s">
        <v>2135</v>
      </c>
      <c r="F792" s="73">
        <v>45045</v>
      </c>
      <c r="G792" s="66" t="str">
        <f t="shared" si="168"/>
        <v>Targeted Dealer</v>
      </c>
      <c r="H792" s="66"/>
      <c r="I792" s="67">
        <v>50</v>
      </c>
      <c r="J792" s="67">
        <f t="shared" si="169"/>
        <v>50</v>
      </c>
      <c r="K792" s="68">
        <v>10</v>
      </c>
      <c r="L792" s="68">
        <f t="shared" si="170"/>
        <v>40</v>
      </c>
      <c r="M792" s="68">
        <f t="shared" si="171"/>
        <v>20</v>
      </c>
      <c r="N792" s="96">
        <v>3.25</v>
      </c>
      <c r="O792" s="97" t="str">
        <f t="shared" si="172"/>
        <v>June</v>
      </c>
      <c r="P792" s="96">
        <f t="shared" si="173"/>
        <v>3.25</v>
      </c>
      <c r="Q792" s="98">
        <f t="shared" si="174"/>
        <v>6.75</v>
      </c>
      <c r="R792" s="97" t="b">
        <f t="shared" si="175"/>
        <v>0</v>
      </c>
      <c r="S792" s="99" t="str">
        <f t="shared" si="176"/>
        <v>GROWTH</v>
      </c>
      <c r="T792" s="68">
        <v>16</v>
      </c>
      <c r="U792" s="100" t="str">
        <f t="shared" si="177"/>
        <v>May</v>
      </c>
      <c r="V792" s="68">
        <f t="shared" si="178"/>
        <v>16</v>
      </c>
      <c r="W792" s="101">
        <f t="shared" si="179"/>
        <v>-6</v>
      </c>
      <c r="X792" s="102" t="b">
        <f t="shared" si="180"/>
        <v>0</v>
      </c>
      <c r="Y792" s="103" t="str">
        <f t="shared" si="181"/>
        <v>GROWTH</v>
      </c>
      <c r="Z792" s="74">
        <v>0</v>
      </c>
      <c r="AA792" s="69"/>
      <c r="AB792" s="69" t="s">
        <v>133</v>
      </c>
      <c r="AC792" s="69" t="s">
        <v>134</v>
      </c>
      <c r="AD792" s="3"/>
      <c r="AE792" s="118">
        <f>IFERROR(INDEX(Last6M_AvgSales_Ref!$B$2:$B$12659,MATCH(D792,Last6M_AvgSales_Ref!$A$2:$A$12659,0)),"")</f>
        <v>27.4166666666667</v>
      </c>
    </row>
    <row r="793" spans="1:31" ht="14.25" customHeight="1">
      <c r="A793" s="69" t="s">
        <v>134</v>
      </c>
      <c r="B793" s="71" t="s">
        <v>81</v>
      </c>
      <c r="C793" s="71" t="s">
        <v>2136</v>
      </c>
      <c r="D793" s="71">
        <v>1000003751</v>
      </c>
      <c r="E793" s="71" t="s">
        <v>2137</v>
      </c>
      <c r="F793" s="73">
        <v>45245</v>
      </c>
      <c r="G793" s="66" t="str">
        <f t="shared" si="168"/>
        <v>Targeted Dealer</v>
      </c>
      <c r="H793" s="66"/>
      <c r="I793" s="67">
        <v>60</v>
      </c>
      <c r="J793" s="67">
        <f t="shared" si="169"/>
        <v>60</v>
      </c>
      <c r="K793" s="68">
        <v>0</v>
      </c>
      <c r="L793" s="68">
        <f t="shared" si="170"/>
        <v>60</v>
      </c>
      <c r="M793" s="68">
        <f t="shared" si="171"/>
        <v>0</v>
      </c>
      <c r="N793" s="96">
        <v>0</v>
      </c>
      <c r="O793" s="97" t="str">
        <f t="shared" si="172"/>
        <v>June</v>
      </c>
      <c r="P793" s="96">
        <f t="shared" si="173"/>
        <v>0</v>
      </c>
      <c r="Q793" s="98">
        <f t="shared" si="174"/>
        <v>0</v>
      </c>
      <c r="R793" s="97" t="b">
        <f t="shared" si="175"/>
        <v>0</v>
      </c>
      <c r="S793" s="99" t="b">
        <f t="shared" si="176"/>
        <v>0</v>
      </c>
      <c r="T793" s="68">
        <v>20</v>
      </c>
      <c r="U793" s="100" t="str">
        <f t="shared" si="177"/>
        <v>May</v>
      </c>
      <c r="V793" s="68">
        <f t="shared" si="178"/>
        <v>20</v>
      </c>
      <c r="W793" s="101">
        <f t="shared" si="179"/>
        <v>-20</v>
      </c>
      <c r="X793" s="102" t="b">
        <f t="shared" si="180"/>
        <v>0</v>
      </c>
      <c r="Y793" s="103" t="str">
        <f t="shared" si="181"/>
        <v>GROWTH</v>
      </c>
      <c r="Z793" s="74">
        <v>0</v>
      </c>
      <c r="AA793" s="69"/>
      <c r="AB793" s="69" t="s">
        <v>133</v>
      </c>
      <c r="AC793" s="69" t="s">
        <v>134</v>
      </c>
      <c r="AD793" s="3"/>
      <c r="AE793" s="118">
        <f>IFERROR(INDEX(Last6M_AvgSales_Ref!$B$2:$B$12659,MATCH(D793,Last6M_AvgSales_Ref!$A$2:$A$12659,0)),"")</f>
        <v>36.3333333333333</v>
      </c>
    </row>
    <row r="794" spans="1:31" ht="14.25" customHeight="1">
      <c r="A794" s="69" t="s">
        <v>134</v>
      </c>
      <c r="B794" s="71" t="s">
        <v>81</v>
      </c>
      <c r="C794" s="71" t="s">
        <v>2138</v>
      </c>
      <c r="D794" s="71">
        <v>1000003795</v>
      </c>
      <c r="E794" s="71" t="s">
        <v>2139</v>
      </c>
      <c r="F794" s="73">
        <v>45283</v>
      </c>
      <c r="G794" s="66" t="str">
        <f t="shared" si="168"/>
        <v>Targeted Dealer</v>
      </c>
      <c r="H794" s="66"/>
      <c r="I794" s="67">
        <v>120</v>
      </c>
      <c r="J794" s="67">
        <f t="shared" si="169"/>
        <v>120</v>
      </c>
      <c r="K794" s="68">
        <v>45</v>
      </c>
      <c r="L794" s="68">
        <f t="shared" si="170"/>
        <v>75</v>
      </c>
      <c r="M794" s="68">
        <f t="shared" si="171"/>
        <v>37.5</v>
      </c>
      <c r="N794" s="96">
        <v>21.25</v>
      </c>
      <c r="O794" s="97" t="str">
        <f t="shared" si="172"/>
        <v>June</v>
      </c>
      <c r="P794" s="96">
        <f t="shared" si="173"/>
        <v>21.25</v>
      </c>
      <c r="Q794" s="98">
        <f t="shared" si="174"/>
        <v>23.75</v>
      </c>
      <c r="R794" s="97" t="b">
        <f t="shared" si="175"/>
        <v>0</v>
      </c>
      <c r="S794" s="99" t="str">
        <f t="shared" si="176"/>
        <v>GROWTH</v>
      </c>
      <c r="T794" s="68">
        <v>55.5</v>
      </c>
      <c r="U794" s="100" t="str">
        <f t="shared" si="177"/>
        <v>May</v>
      </c>
      <c r="V794" s="68">
        <f t="shared" si="178"/>
        <v>55.5</v>
      </c>
      <c r="W794" s="101">
        <f t="shared" si="179"/>
        <v>-10.5</v>
      </c>
      <c r="X794" s="102" t="b">
        <f t="shared" si="180"/>
        <v>0</v>
      </c>
      <c r="Y794" s="103" t="str">
        <f t="shared" si="181"/>
        <v>GROWTH</v>
      </c>
      <c r="Z794" s="74">
        <v>0</v>
      </c>
      <c r="AA794" s="69"/>
      <c r="AB794" s="69" t="s">
        <v>133</v>
      </c>
      <c r="AC794" s="69" t="s">
        <v>134</v>
      </c>
      <c r="AD794" s="3"/>
      <c r="AE794" s="118">
        <f>IFERROR(INDEX(Last6M_AvgSales_Ref!$B$2:$B$12659,MATCH(D794,Last6M_AvgSales_Ref!$A$2:$A$12659,0)),"")</f>
        <v>48.816666666666698</v>
      </c>
    </row>
    <row r="795" spans="1:31" ht="14.25" customHeight="1">
      <c r="A795" s="69" t="s">
        <v>134</v>
      </c>
      <c r="B795" s="71" t="s">
        <v>81</v>
      </c>
      <c r="C795" s="71" t="s">
        <v>2140</v>
      </c>
      <c r="D795" s="71">
        <v>1000003796</v>
      </c>
      <c r="E795" s="71" t="s">
        <v>2141</v>
      </c>
      <c r="F795" s="73">
        <v>45283</v>
      </c>
      <c r="G795" s="66" t="str">
        <f t="shared" si="168"/>
        <v>Targeted Dealer</v>
      </c>
      <c r="H795" s="66"/>
      <c r="I795" s="67">
        <v>40</v>
      </c>
      <c r="J795" s="67">
        <f t="shared" si="169"/>
        <v>40</v>
      </c>
      <c r="K795" s="68">
        <v>10.5</v>
      </c>
      <c r="L795" s="68">
        <f t="shared" si="170"/>
        <v>29.5</v>
      </c>
      <c r="M795" s="68">
        <f t="shared" si="171"/>
        <v>26.25</v>
      </c>
      <c r="N795" s="96">
        <v>2.5</v>
      </c>
      <c r="O795" s="97" t="str">
        <f t="shared" si="172"/>
        <v>June</v>
      </c>
      <c r="P795" s="96">
        <f t="shared" si="173"/>
        <v>2.5</v>
      </c>
      <c r="Q795" s="98">
        <f t="shared" si="174"/>
        <v>8</v>
      </c>
      <c r="R795" s="97" t="b">
        <f t="shared" si="175"/>
        <v>0</v>
      </c>
      <c r="S795" s="99" t="str">
        <f t="shared" si="176"/>
        <v>GROWTH</v>
      </c>
      <c r="T795" s="68">
        <v>10</v>
      </c>
      <c r="U795" s="100" t="str">
        <f t="shared" si="177"/>
        <v>May</v>
      </c>
      <c r="V795" s="68">
        <f t="shared" si="178"/>
        <v>10</v>
      </c>
      <c r="W795" s="101">
        <f t="shared" si="179"/>
        <v>0.5</v>
      </c>
      <c r="X795" s="102" t="b">
        <f t="shared" si="180"/>
        <v>0</v>
      </c>
      <c r="Y795" s="103" t="str">
        <f t="shared" si="181"/>
        <v>GROWTH</v>
      </c>
      <c r="Z795" s="74">
        <v>0</v>
      </c>
      <c r="AA795" s="69"/>
      <c r="AB795" s="69" t="s">
        <v>133</v>
      </c>
      <c r="AC795" s="69" t="s">
        <v>134</v>
      </c>
      <c r="AD795" s="3"/>
      <c r="AE795" s="118">
        <f>IFERROR(INDEX(Last6M_AvgSales_Ref!$B$2:$B$12659,MATCH(D795,Last6M_AvgSales_Ref!$A$2:$A$12659,0)),"")</f>
        <v>2.75</v>
      </c>
    </row>
    <row r="796" spans="1:31" ht="14.25" customHeight="1">
      <c r="A796" s="69" t="s">
        <v>134</v>
      </c>
      <c r="B796" s="71" t="s">
        <v>81</v>
      </c>
      <c r="C796" s="71" t="s">
        <v>2142</v>
      </c>
      <c r="D796" s="71">
        <v>1000003807</v>
      </c>
      <c r="E796" s="71" t="s">
        <v>2143</v>
      </c>
      <c r="F796" s="73">
        <v>45289</v>
      </c>
      <c r="G796" s="66" t="str">
        <f t="shared" si="168"/>
        <v>Targeted Dealer</v>
      </c>
      <c r="H796" s="66"/>
      <c r="I796" s="67">
        <v>120</v>
      </c>
      <c r="J796" s="67">
        <f t="shared" si="169"/>
        <v>120</v>
      </c>
      <c r="K796" s="68">
        <v>35</v>
      </c>
      <c r="L796" s="68">
        <f t="shared" si="170"/>
        <v>85</v>
      </c>
      <c r="M796" s="68">
        <f t="shared" si="171"/>
        <v>29.166666666666668</v>
      </c>
      <c r="N796" s="96">
        <v>32</v>
      </c>
      <c r="O796" s="97" t="str">
        <f t="shared" si="172"/>
        <v>June</v>
      </c>
      <c r="P796" s="96">
        <f t="shared" si="173"/>
        <v>32</v>
      </c>
      <c r="Q796" s="98">
        <f t="shared" si="174"/>
        <v>3</v>
      </c>
      <c r="R796" s="97" t="b">
        <f t="shared" si="175"/>
        <v>0</v>
      </c>
      <c r="S796" s="99" t="str">
        <f t="shared" si="176"/>
        <v>GROWTH</v>
      </c>
      <c r="T796" s="68">
        <v>55</v>
      </c>
      <c r="U796" s="100" t="str">
        <f t="shared" si="177"/>
        <v>May</v>
      </c>
      <c r="V796" s="68">
        <f t="shared" si="178"/>
        <v>55</v>
      </c>
      <c r="W796" s="101">
        <f t="shared" si="179"/>
        <v>-20</v>
      </c>
      <c r="X796" s="102" t="b">
        <f t="shared" si="180"/>
        <v>0</v>
      </c>
      <c r="Y796" s="103" t="str">
        <f t="shared" si="181"/>
        <v>GROWTH</v>
      </c>
      <c r="Z796" s="74">
        <v>0</v>
      </c>
      <c r="AA796" s="69"/>
      <c r="AB796" s="69" t="s">
        <v>133</v>
      </c>
      <c r="AC796" s="69" t="s">
        <v>134</v>
      </c>
      <c r="AD796" s="3"/>
      <c r="AE796" s="118">
        <f>IFERROR(INDEX(Last6M_AvgSales_Ref!$B$2:$B$12659,MATCH(D796,Last6M_AvgSales_Ref!$A$2:$A$12659,0)),"")</f>
        <v>51.6666666666667</v>
      </c>
    </row>
    <row r="797" spans="1:31" ht="14.25" customHeight="1">
      <c r="A797" s="74" t="s">
        <v>134</v>
      </c>
      <c r="B797" s="78" t="s">
        <v>81</v>
      </c>
      <c r="C797" s="78" t="s">
        <v>2144</v>
      </c>
      <c r="D797" s="78">
        <v>1000003881</v>
      </c>
      <c r="E797" s="78" t="s">
        <v>2145</v>
      </c>
      <c r="F797" s="73">
        <v>45355</v>
      </c>
      <c r="G797" s="66" t="str">
        <f t="shared" si="168"/>
        <v>Targeted Dealer</v>
      </c>
      <c r="H797" s="66"/>
      <c r="I797" s="67">
        <v>300</v>
      </c>
      <c r="J797" s="67">
        <f t="shared" si="169"/>
        <v>300</v>
      </c>
      <c r="K797" s="68">
        <v>169.5</v>
      </c>
      <c r="L797" s="68">
        <f t="shared" si="170"/>
        <v>130.5</v>
      </c>
      <c r="M797" s="68">
        <f t="shared" si="171"/>
        <v>56.5</v>
      </c>
      <c r="N797" s="96">
        <v>157.5</v>
      </c>
      <c r="O797" s="97" t="str">
        <f t="shared" si="172"/>
        <v>June</v>
      </c>
      <c r="P797" s="96">
        <f t="shared" si="173"/>
        <v>157.5</v>
      </c>
      <c r="Q797" s="98">
        <f t="shared" si="174"/>
        <v>12</v>
      </c>
      <c r="R797" s="97" t="b">
        <f t="shared" si="175"/>
        <v>0</v>
      </c>
      <c r="S797" s="99" t="str">
        <f t="shared" si="176"/>
        <v>GROWTH</v>
      </c>
      <c r="T797" s="68">
        <v>84.5</v>
      </c>
      <c r="U797" s="100" t="str">
        <f t="shared" si="177"/>
        <v>May</v>
      </c>
      <c r="V797" s="68">
        <f t="shared" si="178"/>
        <v>84.5</v>
      </c>
      <c r="W797" s="101">
        <f t="shared" si="179"/>
        <v>85</v>
      </c>
      <c r="X797" s="102" t="b">
        <f t="shared" si="180"/>
        <v>0</v>
      </c>
      <c r="Y797" s="103" t="str">
        <f t="shared" si="181"/>
        <v>GROWTH</v>
      </c>
      <c r="Z797" s="74">
        <v>0</v>
      </c>
      <c r="AA797" s="69"/>
      <c r="AB797" s="69" t="s">
        <v>133</v>
      </c>
      <c r="AC797" s="74" t="s">
        <v>134</v>
      </c>
      <c r="AD797" s="3"/>
      <c r="AE797" s="118">
        <f>IFERROR(INDEX(Last6M_AvgSales_Ref!$B$2:$B$12659,MATCH(D797,Last6M_AvgSales_Ref!$A$2:$A$12659,0)),"")</f>
        <v>138.67500000000001</v>
      </c>
    </row>
    <row r="798" spans="1:31" ht="14.25" customHeight="1">
      <c r="A798" s="74" t="s">
        <v>134</v>
      </c>
      <c r="B798" s="78" t="s">
        <v>81</v>
      </c>
      <c r="C798" s="78" t="s">
        <v>2146</v>
      </c>
      <c r="D798" s="78">
        <v>1000003904</v>
      </c>
      <c r="E798" s="78" t="s">
        <v>2147</v>
      </c>
      <c r="F798" s="73">
        <v>45388</v>
      </c>
      <c r="G798" s="66" t="str">
        <f t="shared" si="168"/>
        <v>Targeted Dealer</v>
      </c>
      <c r="H798" s="66"/>
      <c r="I798" s="67">
        <v>70</v>
      </c>
      <c r="J798" s="67">
        <f t="shared" si="169"/>
        <v>70</v>
      </c>
      <c r="K798" s="68">
        <v>18</v>
      </c>
      <c r="L798" s="68">
        <f t="shared" si="170"/>
        <v>52</v>
      </c>
      <c r="M798" s="68">
        <f t="shared" si="171"/>
        <v>25.714285714285715</v>
      </c>
      <c r="N798" s="96">
        <v>36.5</v>
      </c>
      <c r="O798" s="97" t="str">
        <f t="shared" si="172"/>
        <v>June</v>
      </c>
      <c r="P798" s="96">
        <f t="shared" si="173"/>
        <v>36.5</v>
      </c>
      <c r="Q798" s="98">
        <f t="shared" si="174"/>
        <v>-18.5</v>
      </c>
      <c r="R798" s="97" t="b">
        <f t="shared" si="175"/>
        <v>0</v>
      </c>
      <c r="S798" s="99" t="str">
        <f t="shared" si="176"/>
        <v>GROWTH</v>
      </c>
      <c r="T798" s="68">
        <v>51.25</v>
      </c>
      <c r="U798" s="100" t="str">
        <f t="shared" si="177"/>
        <v>May</v>
      </c>
      <c r="V798" s="68">
        <f t="shared" si="178"/>
        <v>51.25</v>
      </c>
      <c r="W798" s="101">
        <f t="shared" si="179"/>
        <v>-33.25</v>
      </c>
      <c r="X798" s="102" t="b">
        <f t="shared" si="180"/>
        <v>0</v>
      </c>
      <c r="Y798" s="103" t="str">
        <f t="shared" si="181"/>
        <v>GROWTH</v>
      </c>
      <c r="Z798" s="74">
        <v>0</v>
      </c>
      <c r="AA798" s="69"/>
      <c r="AB798" s="69" t="s">
        <v>133</v>
      </c>
      <c r="AC798" s="74" t="s">
        <v>134</v>
      </c>
      <c r="AD798" s="3"/>
      <c r="AE798" s="118">
        <f>IFERROR(INDEX(Last6M_AvgSales_Ref!$B$2:$B$12659,MATCH(D798,Last6M_AvgSales_Ref!$A$2:$A$12659,0)),"")</f>
        <v>22.875</v>
      </c>
    </row>
    <row r="799" spans="1:31" ht="14.25" customHeight="1">
      <c r="A799" s="74" t="s">
        <v>134</v>
      </c>
      <c r="B799" s="78" t="s">
        <v>81</v>
      </c>
      <c r="C799" s="78" t="s">
        <v>2148</v>
      </c>
      <c r="D799" s="78">
        <v>1000003920</v>
      </c>
      <c r="E799" s="78" t="s">
        <v>2149</v>
      </c>
      <c r="F799" s="73">
        <v>45409</v>
      </c>
      <c r="G799" s="66" t="str">
        <f t="shared" si="168"/>
        <v>Targeted Dealer</v>
      </c>
      <c r="H799" s="66"/>
      <c r="I799" s="67">
        <v>80</v>
      </c>
      <c r="J799" s="67">
        <f t="shared" si="169"/>
        <v>80</v>
      </c>
      <c r="K799" s="68">
        <v>105</v>
      </c>
      <c r="L799" s="68">
        <f t="shared" si="170"/>
        <v>-25</v>
      </c>
      <c r="M799" s="68">
        <f t="shared" si="171"/>
        <v>131.25</v>
      </c>
      <c r="N799" s="96">
        <v>62</v>
      </c>
      <c r="O799" s="97" t="str">
        <f t="shared" si="172"/>
        <v>June</v>
      </c>
      <c r="P799" s="96">
        <f t="shared" si="173"/>
        <v>62</v>
      </c>
      <c r="Q799" s="98">
        <f t="shared" si="174"/>
        <v>43</v>
      </c>
      <c r="R799" s="97" t="b">
        <f t="shared" si="175"/>
        <v>0</v>
      </c>
      <c r="S799" s="99" t="str">
        <f t="shared" si="176"/>
        <v>GROWTH</v>
      </c>
      <c r="T799" s="68">
        <v>10</v>
      </c>
      <c r="U799" s="100" t="str">
        <f t="shared" si="177"/>
        <v>May</v>
      </c>
      <c r="V799" s="68">
        <f t="shared" si="178"/>
        <v>10</v>
      </c>
      <c r="W799" s="101">
        <f t="shared" si="179"/>
        <v>95</v>
      </c>
      <c r="X799" s="102" t="b">
        <f t="shared" si="180"/>
        <v>0</v>
      </c>
      <c r="Y799" s="103" t="str">
        <f t="shared" si="181"/>
        <v>GROWTH</v>
      </c>
      <c r="Z799" s="74">
        <v>0</v>
      </c>
      <c r="AA799" s="69"/>
      <c r="AB799" s="69" t="s">
        <v>133</v>
      </c>
      <c r="AC799" s="74" t="s">
        <v>134</v>
      </c>
      <c r="AD799" s="3"/>
      <c r="AE799" s="118">
        <f>IFERROR(INDEX(Last6M_AvgSales_Ref!$B$2:$B$12659,MATCH(D799,Last6M_AvgSales_Ref!$A$2:$A$12659,0)),"")</f>
        <v>60.4166666666667</v>
      </c>
    </row>
    <row r="800" spans="1:31" ht="14.25" customHeight="1">
      <c r="A800" s="74" t="s">
        <v>134</v>
      </c>
      <c r="B800" s="78" t="s">
        <v>81</v>
      </c>
      <c r="C800" s="78" t="s">
        <v>2150</v>
      </c>
      <c r="D800" s="78">
        <v>1000003936</v>
      </c>
      <c r="E800" s="78" t="s">
        <v>2151</v>
      </c>
      <c r="F800" s="73">
        <v>45412</v>
      </c>
      <c r="G800" s="66" t="str">
        <f t="shared" si="168"/>
        <v>Targeted Dealer</v>
      </c>
      <c r="H800" s="66"/>
      <c r="I800" s="67">
        <v>30</v>
      </c>
      <c r="J800" s="67">
        <f t="shared" si="169"/>
        <v>30</v>
      </c>
      <c r="K800" s="68">
        <v>3</v>
      </c>
      <c r="L800" s="68">
        <f t="shared" si="170"/>
        <v>27</v>
      </c>
      <c r="M800" s="68">
        <f t="shared" si="171"/>
        <v>10</v>
      </c>
      <c r="N800" s="96">
        <v>0</v>
      </c>
      <c r="O800" s="97" t="str">
        <f t="shared" si="172"/>
        <v>June</v>
      </c>
      <c r="P800" s="96">
        <f t="shared" si="173"/>
        <v>0</v>
      </c>
      <c r="Q800" s="98">
        <f t="shared" si="174"/>
        <v>3</v>
      </c>
      <c r="R800" s="97" t="b">
        <f t="shared" si="175"/>
        <v>0</v>
      </c>
      <c r="S800" s="99" t="b">
        <f t="shared" si="176"/>
        <v>0</v>
      </c>
      <c r="T800" s="68">
        <v>20</v>
      </c>
      <c r="U800" s="100" t="str">
        <f t="shared" si="177"/>
        <v>May</v>
      </c>
      <c r="V800" s="68">
        <f t="shared" si="178"/>
        <v>20</v>
      </c>
      <c r="W800" s="101">
        <f t="shared" si="179"/>
        <v>-17</v>
      </c>
      <c r="X800" s="102" t="b">
        <f t="shared" si="180"/>
        <v>0</v>
      </c>
      <c r="Y800" s="103" t="str">
        <f t="shared" si="181"/>
        <v>GROWTH</v>
      </c>
      <c r="Z800" s="74">
        <v>0</v>
      </c>
      <c r="AA800" s="69"/>
      <c r="AB800" s="69" t="s">
        <v>133</v>
      </c>
      <c r="AC800" s="74" t="s">
        <v>134</v>
      </c>
      <c r="AD800" s="3"/>
      <c r="AE800" s="118">
        <f>IFERROR(INDEX(Last6M_AvgSales_Ref!$B$2:$B$12659,MATCH(D800,Last6M_AvgSales_Ref!$A$2:$A$12659,0)),"")</f>
        <v>5.4166666666666696</v>
      </c>
    </row>
    <row r="801" spans="1:31" ht="14.25" customHeight="1">
      <c r="A801" s="74" t="s">
        <v>134</v>
      </c>
      <c r="B801" s="78" t="s">
        <v>81</v>
      </c>
      <c r="C801" s="78" t="s">
        <v>2152</v>
      </c>
      <c r="D801" s="78">
        <v>1000004067</v>
      </c>
      <c r="E801" s="78" t="s">
        <v>2153</v>
      </c>
      <c r="F801" s="73">
        <v>45503</v>
      </c>
      <c r="G801" s="66" t="str">
        <f t="shared" si="168"/>
        <v>Targeted Dealer</v>
      </c>
      <c r="H801" s="66"/>
      <c r="I801" s="67">
        <v>80</v>
      </c>
      <c r="J801" s="67">
        <f t="shared" si="169"/>
        <v>80</v>
      </c>
      <c r="K801" s="68">
        <v>20</v>
      </c>
      <c r="L801" s="68">
        <f t="shared" si="170"/>
        <v>60</v>
      </c>
      <c r="M801" s="68">
        <f t="shared" si="171"/>
        <v>25</v>
      </c>
      <c r="N801" s="96">
        <v>0</v>
      </c>
      <c r="O801" s="97" t="str">
        <f t="shared" si="172"/>
        <v>June</v>
      </c>
      <c r="P801" s="96">
        <f t="shared" si="173"/>
        <v>0</v>
      </c>
      <c r="Q801" s="98">
        <f t="shared" si="174"/>
        <v>20</v>
      </c>
      <c r="R801" s="97" t="b">
        <f t="shared" si="175"/>
        <v>0</v>
      </c>
      <c r="S801" s="99" t="b">
        <f t="shared" si="176"/>
        <v>0</v>
      </c>
      <c r="T801" s="68">
        <v>37.5</v>
      </c>
      <c r="U801" s="100" t="str">
        <f t="shared" si="177"/>
        <v>May</v>
      </c>
      <c r="V801" s="68">
        <f t="shared" si="178"/>
        <v>37.5</v>
      </c>
      <c r="W801" s="101">
        <f t="shared" si="179"/>
        <v>-17.5</v>
      </c>
      <c r="X801" s="102" t="b">
        <f t="shared" si="180"/>
        <v>0</v>
      </c>
      <c r="Y801" s="103" t="str">
        <f t="shared" si="181"/>
        <v>GROWTH</v>
      </c>
      <c r="Z801" s="74">
        <v>0</v>
      </c>
      <c r="AA801" s="69"/>
      <c r="AB801" s="69" t="s">
        <v>133</v>
      </c>
      <c r="AC801" s="74" t="s">
        <v>134</v>
      </c>
      <c r="AD801" s="3"/>
      <c r="AE801" s="118">
        <f>IFERROR(INDEX(Last6M_AvgSales_Ref!$B$2:$B$12659,MATCH(D801,Last6M_AvgSales_Ref!$A$2:$A$12659,0)),"")</f>
        <v>34.1666666666667</v>
      </c>
    </row>
    <row r="802" spans="1:31" ht="14.25" customHeight="1">
      <c r="A802" s="69" t="s">
        <v>134</v>
      </c>
      <c r="B802" s="71" t="s">
        <v>83</v>
      </c>
      <c r="C802" s="71" t="s">
        <v>2154</v>
      </c>
      <c r="D802" s="71">
        <v>1000000377</v>
      </c>
      <c r="E802" s="72" t="s">
        <v>2155</v>
      </c>
      <c r="F802" s="73">
        <v>38385</v>
      </c>
      <c r="G802" s="66" t="str">
        <f t="shared" si="168"/>
        <v>Targeted Dealer</v>
      </c>
      <c r="H802" s="66"/>
      <c r="I802" s="67">
        <v>100</v>
      </c>
      <c r="J802" s="67">
        <f t="shared" si="169"/>
        <v>100</v>
      </c>
      <c r="K802" s="68">
        <v>31.5</v>
      </c>
      <c r="L802" s="68">
        <f t="shared" si="170"/>
        <v>68.5</v>
      </c>
      <c r="M802" s="68">
        <f t="shared" si="171"/>
        <v>31.5</v>
      </c>
      <c r="N802" s="96">
        <v>14</v>
      </c>
      <c r="O802" s="97" t="str">
        <f t="shared" si="172"/>
        <v>June</v>
      </c>
      <c r="P802" s="96">
        <f t="shared" si="173"/>
        <v>14</v>
      </c>
      <c r="Q802" s="98">
        <f t="shared" si="174"/>
        <v>17.5</v>
      </c>
      <c r="R802" s="97" t="b">
        <f t="shared" si="175"/>
        <v>0</v>
      </c>
      <c r="S802" s="99" t="str">
        <f t="shared" si="176"/>
        <v>GROWTH</v>
      </c>
      <c r="T802" s="68">
        <v>62</v>
      </c>
      <c r="U802" s="100" t="str">
        <f t="shared" si="177"/>
        <v>May</v>
      </c>
      <c r="V802" s="68">
        <f t="shared" si="178"/>
        <v>62</v>
      </c>
      <c r="W802" s="101">
        <f t="shared" si="179"/>
        <v>-30.5</v>
      </c>
      <c r="X802" s="102" t="b">
        <f t="shared" si="180"/>
        <v>0</v>
      </c>
      <c r="Y802" s="103" t="str">
        <f t="shared" si="181"/>
        <v>GROWTH</v>
      </c>
      <c r="Z802" s="74">
        <v>0</v>
      </c>
      <c r="AA802" s="69"/>
      <c r="AB802" s="69" t="s">
        <v>133</v>
      </c>
      <c r="AC802" s="69" t="s">
        <v>134</v>
      </c>
      <c r="AD802" s="3"/>
      <c r="AE802" s="118">
        <f>IFERROR(INDEX(Last6M_AvgSales_Ref!$B$2:$B$12659,MATCH(D802,Last6M_AvgSales_Ref!$A$2:$A$12659,0)),"")</f>
        <v>56.933333333333302</v>
      </c>
    </row>
    <row r="803" spans="1:31" ht="14.25" customHeight="1">
      <c r="A803" s="69" t="s">
        <v>134</v>
      </c>
      <c r="B803" s="71" t="s">
        <v>83</v>
      </c>
      <c r="C803" s="71" t="s">
        <v>2156</v>
      </c>
      <c r="D803" s="71">
        <v>1000000130</v>
      </c>
      <c r="E803" s="72" t="s">
        <v>2157</v>
      </c>
      <c r="F803" s="73">
        <v>38443</v>
      </c>
      <c r="G803" s="66" t="str">
        <f t="shared" si="168"/>
        <v>Targeted Dealer</v>
      </c>
      <c r="H803" s="66"/>
      <c r="I803" s="67">
        <v>1000</v>
      </c>
      <c r="J803" s="67">
        <f t="shared" si="169"/>
        <v>1000.0000000000001</v>
      </c>
      <c r="K803" s="68">
        <v>966.75</v>
      </c>
      <c r="L803" s="68">
        <f t="shared" si="170"/>
        <v>33.25</v>
      </c>
      <c r="M803" s="68">
        <f t="shared" si="171"/>
        <v>96.674999999999983</v>
      </c>
      <c r="N803" s="96">
        <v>926.25</v>
      </c>
      <c r="O803" s="97" t="str">
        <f t="shared" si="172"/>
        <v>June</v>
      </c>
      <c r="P803" s="96">
        <f t="shared" si="173"/>
        <v>926.25</v>
      </c>
      <c r="Q803" s="98">
        <f t="shared" si="174"/>
        <v>40.5</v>
      </c>
      <c r="R803" s="97" t="b">
        <f t="shared" si="175"/>
        <v>0</v>
      </c>
      <c r="S803" s="99" t="str">
        <f t="shared" si="176"/>
        <v>GROWTH</v>
      </c>
      <c r="T803" s="68">
        <v>0</v>
      </c>
      <c r="U803" s="100" t="str">
        <f t="shared" si="177"/>
        <v>May</v>
      </c>
      <c r="V803" s="68">
        <f t="shared" si="178"/>
        <v>0</v>
      </c>
      <c r="W803" s="101">
        <f t="shared" si="179"/>
        <v>966.75</v>
      </c>
      <c r="X803" s="102" t="b">
        <f t="shared" si="180"/>
        <v>0</v>
      </c>
      <c r="Y803" s="103" t="b">
        <f t="shared" si="181"/>
        <v>0</v>
      </c>
      <c r="Z803" s="74">
        <v>0</v>
      </c>
      <c r="AA803" s="69"/>
      <c r="AB803" s="69" t="s">
        <v>133</v>
      </c>
      <c r="AC803" s="69" t="s">
        <v>134</v>
      </c>
      <c r="AD803" s="3"/>
      <c r="AE803" s="118">
        <f>IFERROR(INDEX(Last6M_AvgSales_Ref!$B$2:$B$12659,MATCH(D803,Last6M_AvgSales_Ref!$A$2:$A$12659,0)),"")</f>
        <v>512.95833333333303</v>
      </c>
    </row>
    <row r="804" spans="1:31" ht="14.25" customHeight="1">
      <c r="A804" s="69" t="s">
        <v>134</v>
      </c>
      <c r="B804" s="71" t="s">
        <v>83</v>
      </c>
      <c r="C804" s="71" t="s">
        <v>2158</v>
      </c>
      <c r="D804" s="71">
        <v>1000000375</v>
      </c>
      <c r="E804" s="72" t="s">
        <v>2159</v>
      </c>
      <c r="F804" s="73">
        <v>40196</v>
      </c>
      <c r="G804" s="66" t="str">
        <f t="shared" si="168"/>
        <v>Targeted Dealer</v>
      </c>
      <c r="H804" s="66"/>
      <c r="I804" s="67">
        <v>250</v>
      </c>
      <c r="J804" s="67">
        <f t="shared" si="169"/>
        <v>250.00000000000003</v>
      </c>
      <c r="K804" s="68">
        <v>157</v>
      </c>
      <c r="L804" s="68">
        <f t="shared" si="170"/>
        <v>93</v>
      </c>
      <c r="M804" s="68">
        <f t="shared" si="171"/>
        <v>62.79999999999999</v>
      </c>
      <c r="N804" s="96">
        <v>141</v>
      </c>
      <c r="O804" s="97" t="str">
        <f t="shared" si="172"/>
        <v>June</v>
      </c>
      <c r="P804" s="96">
        <f t="shared" si="173"/>
        <v>141</v>
      </c>
      <c r="Q804" s="98">
        <f t="shared" si="174"/>
        <v>16</v>
      </c>
      <c r="R804" s="97" t="b">
        <f t="shared" si="175"/>
        <v>0</v>
      </c>
      <c r="S804" s="99" t="str">
        <f t="shared" si="176"/>
        <v>GROWTH</v>
      </c>
      <c r="T804" s="68">
        <v>87.5</v>
      </c>
      <c r="U804" s="100" t="str">
        <f t="shared" si="177"/>
        <v>May</v>
      </c>
      <c r="V804" s="68">
        <f t="shared" si="178"/>
        <v>87.5</v>
      </c>
      <c r="W804" s="101">
        <f t="shared" si="179"/>
        <v>69.5</v>
      </c>
      <c r="X804" s="102" t="b">
        <f t="shared" si="180"/>
        <v>0</v>
      </c>
      <c r="Y804" s="103" t="str">
        <f t="shared" si="181"/>
        <v>GROWTH</v>
      </c>
      <c r="Z804" s="74">
        <v>0</v>
      </c>
      <c r="AA804" s="69"/>
      <c r="AB804" s="69" t="s">
        <v>133</v>
      </c>
      <c r="AC804" s="69" t="s">
        <v>134</v>
      </c>
      <c r="AD804" s="3"/>
      <c r="AE804" s="118">
        <f>IFERROR(INDEX(Last6M_AvgSales_Ref!$B$2:$B$12659,MATCH(D804,Last6M_AvgSales_Ref!$A$2:$A$12659,0)),"")</f>
        <v>134.333333333333</v>
      </c>
    </row>
    <row r="805" spans="1:31" ht="14.25" customHeight="1">
      <c r="A805" s="69" t="s">
        <v>134</v>
      </c>
      <c r="B805" s="71" t="s">
        <v>83</v>
      </c>
      <c r="C805" s="71" t="s">
        <v>2160</v>
      </c>
      <c r="D805" s="71">
        <v>1000000373</v>
      </c>
      <c r="E805" s="72" t="s">
        <v>2161</v>
      </c>
      <c r="F805" s="73">
        <v>40711</v>
      </c>
      <c r="G805" s="66" t="str">
        <f t="shared" si="168"/>
        <v>Targeted Dealer</v>
      </c>
      <c r="H805" s="66"/>
      <c r="I805" s="67">
        <v>1100</v>
      </c>
      <c r="J805" s="67">
        <f t="shared" si="169"/>
        <v>1100</v>
      </c>
      <c r="K805" s="68">
        <v>678.6</v>
      </c>
      <c r="L805" s="68">
        <f t="shared" si="170"/>
        <v>421.4</v>
      </c>
      <c r="M805" s="68">
        <f t="shared" si="171"/>
        <v>61.690909090909095</v>
      </c>
      <c r="N805" s="96">
        <v>843.4</v>
      </c>
      <c r="O805" s="97" t="str">
        <f t="shared" si="172"/>
        <v>June</v>
      </c>
      <c r="P805" s="96">
        <f t="shared" si="173"/>
        <v>843.4</v>
      </c>
      <c r="Q805" s="98">
        <f t="shared" si="174"/>
        <v>-164.79999999999995</v>
      </c>
      <c r="R805" s="97" t="b">
        <f t="shared" si="175"/>
        <v>0</v>
      </c>
      <c r="S805" s="99" t="str">
        <f t="shared" si="176"/>
        <v>GROWTH</v>
      </c>
      <c r="T805" s="68">
        <v>503.3</v>
      </c>
      <c r="U805" s="100" t="str">
        <f t="shared" si="177"/>
        <v>May</v>
      </c>
      <c r="V805" s="68">
        <f t="shared" si="178"/>
        <v>503.3</v>
      </c>
      <c r="W805" s="101">
        <f t="shared" si="179"/>
        <v>175.3</v>
      </c>
      <c r="X805" s="102" t="b">
        <f t="shared" si="180"/>
        <v>0</v>
      </c>
      <c r="Y805" s="103" t="str">
        <f t="shared" si="181"/>
        <v>GROWTH</v>
      </c>
      <c r="Z805" s="74">
        <v>0</v>
      </c>
      <c r="AA805" s="69"/>
      <c r="AB805" s="69" t="s">
        <v>133</v>
      </c>
      <c r="AC805" s="69" t="s">
        <v>134</v>
      </c>
      <c r="AD805" s="3"/>
      <c r="AE805" s="118">
        <f>IFERROR(INDEX(Last6M_AvgSales_Ref!$B$2:$B$12659,MATCH(D805,Last6M_AvgSales_Ref!$A$2:$A$12659,0)),"")</f>
        <v>766.8</v>
      </c>
    </row>
    <row r="806" spans="1:31" ht="14.25" customHeight="1">
      <c r="A806" s="69" t="s">
        <v>134</v>
      </c>
      <c r="B806" s="71" t="s">
        <v>83</v>
      </c>
      <c r="C806" s="71" t="s">
        <v>2162</v>
      </c>
      <c r="D806" s="71">
        <v>1000000372</v>
      </c>
      <c r="E806" s="72" t="s">
        <v>2163</v>
      </c>
      <c r="F806" s="73">
        <v>43237</v>
      </c>
      <c r="G806" s="66" t="str">
        <f t="shared" si="168"/>
        <v>Targeted Dealer</v>
      </c>
      <c r="H806" s="66"/>
      <c r="I806" s="67">
        <v>200</v>
      </c>
      <c r="J806" s="67">
        <f t="shared" si="169"/>
        <v>200</v>
      </c>
      <c r="K806" s="68">
        <v>47.9</v>
      </c>
      <c r="L806" s="68">
        <f t="shared" si="170"/>
        <v>152.1</v>
      </c>
      <c r="M806" s="68">
        <f t="shared" si="171"/>
        <v>23.95</v>
      </c>
      <c r="N806" s="96">
        <v>67.5</v>
      </c>
      <c r="O806" s="97" t="str">
        <f t="shared" si="172"/>
        <v>June</v>
      </c>
      <c r="P806" s="96">
        <f t="shared" si="173"/>
        <v>67.5</v>
      </c>
      <c r="Q806" s="98">
        <f t="shared" si="174"/>
        <v>-19.600000000000001</v>
      </c>
      <c r="R806" s="97" t="b">
        <f t="shared" si="175"/>
        <v>0</v>
      </c>
      <c r="S806" s="99" t="str">
        <f t="shared" si="176"/>
        <v>GROWTH</v>
      </c>
      <c r="T806" s="68">
        <v>100.75</v>
      </c>
      <c r="U806" s="100" t="str">
        <f t="shared" si="177"/>
        <v>May</v>
      </c>
      <c r="V806" s="68">
        <f t="shared" si="178"/>
        <v>100.75</v>
      </c>
      <c r="W806" s="101">
        <f t="shared" si="179"/>
        <v>-52.85</v>
      </c>
      <c r="X806" s="102" t="b">
        <f t="shared" si="180"/>
        <v>0</v>
      </c>
      <c r="Y806" s="103" t="str">
        <f t="shared" si="181"/>
        <v>GROWTH</v>
      </c>
      <c r="Z806" s="74">
        <v>0</v>
      </c>
      <c r="AA806" s="69"/>
      <c r="AB806" s="69" t="s">
        <v>133</v>
      </c>
      <c r="AC806" s="69" t="s">
        <v>134</v>
      </c>
      <c r="AD806" s="3"/>
      <c r="AE806" s="118">
        <f>IFERROR(INDEX(Last6M_AvgSales_Ref!$B$2:$B$12659,MATCH(D806,Last6M_AvgSales_Ref!$A$2:$A$12659,0)),"")</f>
        <v>87.625</v>
      </c>
    </row>
    <row r="807" spans="1:31" ht="14.25" customHeight="1">
      <c r="A807" s="69" t="s">
        <v>134</v>
      </c>
      <c r="B807" s="71" t="s">
        <v>83</v>
      </c>
      <c r="C807" s="71" t="s">
        <v>2164</v>
      </c>
      <c r="D807" s="71">
        <v>1000001111</v>
      </c>
      <c r="E807" s="72" t="s">
        <v>2165</v>
      </c>
      <c r="F807" s="73">
        <v>44501</v>
      </c>
      <c r="G807" s="66" t="str">
        <f t="shared" si="168"/>
        <v>Targeted Dealer</v>
      </c>
      <c r="H807" s="66"/>
      <c r="I807" s="67">
        <v>40</v>
      </c>
      <c r="J807" s="67">
        <f t="shared" si="169"/>
        <v>40</v>
      </c>
      <c r="K807" s="68">
        <v>0</v>
      </c>
      <c r="L807" s="68">
        <f t="shared" si="170"/>
        <v>40</v>
      </c>
      <c r="M807" s="68">
        <f t="shared" si="171"/>
        <v>0</v>
      </c>
      <c r="N807" s="96">
        <v>0</v>
      </c>
      <c r="O807" s="97" t="str">
        <f t="shared" si="172"/>
        <v>June</v>
      </c>
      <c r="P807" s="96">
        <f t="shared" si="173"/>
        <v>0</v>
      </c>
      <c r="Q807" s="98">
        <f t="shared" si="174"/>
        <v>0</v>
      </c>
      <c r="R807" s="97" t="b">
        <f t="shared" si="175"/>
        <v>0</v>
      </c>
      <c r="S807" s="99" t="b">
        <f t="shared" si="176"/>
        <v>0</v>
      </c>
      <c r="T807" s="68">
        <v>5</v>
      </c>
      <c r="U807" s="100" t="str">
        <f t="shared" si="177"/>
        <v>May</v>
      </c>
      <c r="V807" s="68">
        <f t="shared" si="178"/>
        <v>5</v>
      </c>
      <c r="W807" s="101">
        <f t="shared" si="179"/>
        <v>-5</v>
      </c>
      <c r="X807" s="102" t="b">
        <f t="shared" si="180"/>
        <v>0</v>
      </c>
      <c r="Y807" s="103" t="str">
        <f t="shared" si="181"/>
        <v>GROWTH</v>
      </c>
      <c r="Z807" s="74">
        <v>0</v>
      </c>
      <c r="AA807" s="69"/>
      <c r="AB807" s="69" t="s">
        <v>133</v>
      </c>
      <c r="AC807" s="69" t="s">
        <v>134</v>
      </c>
      <c r="AD807" s="3"/>
      <c r="AE807" s="118">
        <f>IFERROR(INDEX(Last6M_AvgSales_Ref!$B$2:$B$12659,MATCH(D807,Last6M_AvgSales_Ref!$A$2:$A$12659,0)),"")</f>
        <v>9.5833333333333304</v>
      </c>
    </row>
    <row r="808" spans="1:31" ht="14.25" customHeight="1">
      <c r="A808" s="69" t="s">
        <v>134</v>
      </c>
      <c r="B808" s="71" t="s">
        <v>83</v>
      </c>
      <c r="C808" s="71" t="s">
        <v>296</v>
      </c>
      <c r="D808" s="71">
        <v>1000003211</v>
      </c>
      <c r="E808" s="71" t="s">
        <v>297</v>
      </c>
      <c r="F808" s="73">
        <v>44930</v>
      </c>
      <c r="G808" s="66" t="str">
        <f t="shared" si="168"/>
        <v>-</v>
      </c>
      <c r="H808" s="66"/>
      <c r="I808" s="67">
        <v>0</v>
      </c>
      <c r="J808" s="67">
        <f t="shared" si="169"/>
        <v>0</v>
      </c>
      <c r="K808" s="68">
        <v>0</v>
      </c>
      <c r="L808" s="68">
        <f t="shared" si="170"/>
        <v>0</v>
      </c>
      <c r="M808" s="68" t="str">
        <f t="shared" si="171"/>
        <v>-</v>
      </c>
      <c r="N808" s="96">
        <v>0</v>
      </c>
      <c r="O808" s="97" t="str">
        <f t="shared" si="172"/>
        <v>June</v>
      </c>
      <c r="P808" s="96">
        <f t="shared" si="173"/>
        <v>0</v>
      </c>
      <c r="Q808" s="98">
        <f t="shared" si="174"/>
        <v>0</v>
      </c>
      <c r="R808" s="97" t="b">
        <f t="shared" si="175"/>
        <v>0</v>
      </c>
      <c r="S808" s="99" t="b">
        <f t="shared" si="176"/>
        <v>0</v>
      </c>
      <c r="T808" s="68">
        <v>0</v>
      </c>
      <c r="U808" s="100" t="str">
        <f t="shared" si="177"/>
        <v>May</v>
      </c>
      <c r="V808" s="68">
        <f t="shared" si="178"/>
        <v>0</v>
      </c>
      <c r="W808" s="101">
        <f t="shared" si="179"/>
        <v>0</v>
      </c>
      <c r="X808" s="102" t="b">
        <f t="shared" si="180"/>
        <v>0</v>
      </c>
      <c r="Y808" s="103" t="b">
        <f t="shared" si="181"/>
        <v>0</v>
      </c>
      <c r="Z808" s="74">
        <v>0</v>
      </c>
      <c r="AA808" s="69"/>
      <c r="AB808" s="69" t="s">
        <v>133</v>
      </c>
      <c r="AC808" s="69" t="s">
        <v>134</v>
      </c>
      <c r="AD808" s="3"/>
      <c r="AE808" s="118">
        <f>IFERROR(INDEX(Last6M_AvgSales_Ref!$B$2:$B$12659,MATCH(D808,Last6M_AvgSales_Ref!$A$2:$A$12659,0)),"")</f>
        <v>16.0833333333333</v>
      </c>
    </row>
    <row r="809" spans="1:31" ht="14.25" customHeight="1">
      <c r="A809" s="74" t="s">
        <v>134</v>
      </c>
      <c r="B809" s="78" t="s">
        <v>83</v>
      </c>
      <c r="C809" s="78" t="s">
        <v>2166</v>
      </c>
      <c r="D809" s="78">
        <v>1000003863</v>
      </c>
      <c r="E809" s="78" t="s">
        <v>2167</v>
      </c>
      <c r="F809" s="73">
        <v>45338</v>
      </c>
      <c r="G809" s="66" t="str">
        <f t="shared" si="168"/>
        <v>Targeted Dealer</v>
      </c>
      <c r="H809" s="66"/>
      <c r="I809" s="67">
        <v>50</v>
      </c>
      <c r="J809" s="67">
        <f t="shared" si="169"/>
        <v>50</v>
      </c>
      <c r="K809" s="68">
        <v>10</v>
      </c>
      <c r="L809" s="68">
        <f t="shared" si="170"/>
        <v>40</v>
      </c>
      <c r="M809" s="68">
        <f t="shared" si="171"/>
        <v>20</v>
      </c>
      <c r="N809" s="96">
        <v>0</v>
      </c>
      <c r="O809" s="97" t="str">
        <f t="shared" si="172"/>
        <v>June</v>
      </c>
      <c r="P809" s="96">
        <f t="shared" si="173"/>
        <v>0</v>
      </c>
      <c r="Q809" s="98">
        <f t="shared" si="174"/>
        <v>10</v>
      </c>
      <c r="R809" s="97" t="b">
        <f t="shared" si="175"/>
        <v>0</v>
      </c>
      <c r="S809" s="99" t="b">
        <f t="shared" si="176"/>
        <v>0</v>
      </c>
      <c r="T809" s="68">
        <v>15</v>
      </c>
      <c r="U809" s="100" t="str">
        <f t="shared" si="177"/>
        <v>May</v>
      </c>
      <c r="V809" s="68">
        <f t="shared" si="178"/>
        <v>15</v>
      </c>
      <c r="W809" s="101">
        <f t="shared" si="179"/>
        <v>-5</v>
      </c>
      <c r="X809" s="102" t="b">
        <f t="shared" si="180"/>
        <v>0</v>
      </c>
      <c r="Y809" s="103" t="str">
        <f t="shared" si="181"/>
        <v>GROWTH</v>
      </c>
      <c r="Z809" s="74">
        <v>0</v>
      </c>
      <c r="AA809" s="69"/>
      <c r="AB809" s="69" t="s">
        <v>133</v>
      </c>
      <c r="AC809" s="74" t="s">
        <v>134</v>
      </c>
      <c r="AD809" s="3"/>
      <c r="AE809" s="118">
        <f>IFERROR(INDEX(Last6M_AvgSales_Ref!$B$2:$B$12659,MATCH(D809,Last6M_AvgSales_Ref!$A$2:$A$12659,0)),"")</f>
        <v>18.3333333333333</v>
      </c>
    </row>
    <row r="810" spans="1:31" ht="14.25" customHeight="1">
      <c r="A810" s="74" t="s">
        <v>134</v>
      </c>
      <c r="B810" s="78" t="s">
        <v>83</v>
      </c>
      <c r="C810" s="78" t="s">
        <v>298</v>
      </c>
      <c r="D810" s="78">
        <v>1000003895</v>
      </c>
      <c r="E810" s="78" t="s">
        <v>299</v>
      </c>
      <c r="F810" s="73">
        <v>45377</v>
      </c>
      <c r="G810" s="66" t="str">
        <f t="shared" si="168"/>
        <v>-</v>
      </c>
      <c r="H810" s="66"/>
      <c r="I810" s="67">
        <v>0</v>
      </c>
      <c r="J810" s="67">
        <f t="shared" si="169"/>
        <v>0</v>
      </c>
      <c r="K810" s="68">
        <v>0</v>
      </c>
      <c r="L810" s="68">
        <f t="shared" si="170"/>
        <v>0</v>
      </c>
      <c r="M810" s="68" t="str">
        <f t="shared" si="171"/>
        <v>-</v>
      </c>
      <c r="N810" s="96">
        <v>0</v>
      </c>
      <c r="O810" s="97" t="str">
        <f t="shared" si="172"/>
        <v>June</v>
      </c>
      <c r="P810" s="96">
        <f t="shared" si="173"/>
        <v>0</v>
      </c>
      <c r="Q810" s="98">
        <f t="shared" si="174"/>
        <v>0</v>
      </c>
      <c r="R810" s="97" t="b">
        <f t="shared" si="175"/>
        <v>0</v>
      </c>
      <c r="S810" s="99" t="b">
        <f t="shared" si="176"/>
        <v>0</v>
      </c>
      <c r="T810" s="68">
        <v>21</v>
      </c>
      <c r="U810" s="100" t="str">
        <f t="shared" si="177"/>
        <v>May</v>
      </c>
      <c r="V810" s="68">
        <f t="shared" si="178"/>
        <v>21</v>
      </c>
      <c r="W810" s="101">
        <f t="shared" si="179"/>
        <v>-21</v>
      </c>
      <c r="X810" s="102" t="b">
        <f t="shared" si="180"/>
        <v>0</v>
      </c>
      <c r="Y810" s="103" t="str">
        <f t="shared" si="181"/>
        <v>GROWTH</v>
      </c>
      <c r="Z810" s="74">
        <v>0</v>
      </c>
      <c r="AA810" s="69"/>
      <c r="AB810" s="69" t="s">
        <v>133</v>
      </c>
      <c r="AC810" s="74" t="s">
        <v>134</v>
      </c>
      <c r="AD810" s="3"/>
      <c r="AE810" s="118">
        <f>IFERROR(INDEX(Last6M_AvgSales_Ref!$B$2:$B$12659,MATCH(D810,Last6M_AvgSales_Ref!$A$2:$A$12659,0)),"")</f>
        <v>0.83333333333333304</v>
      </c>
    </row>
    <row r="811" spans="1:31" ht="14.25" customHeight="1">
      <c r="A811" s="69" t="s">
        <v>134</v>
      </c>
      <c r="B811" s="71" t="s">
        <v>84</v>
      </c>
      <c r="C811" s="71" t="s">
        <v>2168</v>
      </c>
      <c r="D811" s="71">
        <v>1000000437</v>
      </c>
      <c r="E811" s="72" t="s">
        <v>2169</v>
      </c>
      <c r="F811" s="73">
        <v>38385</v>
      </c>
      <c r="G811" s="66" t="str">
        <f t="shared" si="168"/>
        <v>Targeted Dealer</v>
      </c>
      <c r="H811" s="66"/>
      <c r="I811" s="67">
        <v>40</v>
      </c>
      <c r="J811" s="67">
        <f t="shared" si="169"/>
        <v>40</v>
      </c>
      <c r="K811" s="68">
        <v>34.5</v>
      </c>
      <c r="L811" s="68">
        <f t="shared" si="170"/>
        <v>5.5</v>
      </c>
      <c r="M811" s="68">
        <f t="shared" si="171"/>
        <v>86.25</v>
      </c>
      <c r="N811" s="96">
        <v>15</v>
      </c>
      <c r="O811" s="97" t="str">
        <f t="shared" si="172"/>
        <v>June</v>
      </c>
      <c r="P811" s="96">
        <f t="shared" si="173"/>
        <v>15</v>
      </c>
      <c r="Q811" s="98">
        <f t="shared" si="174"/>
        <v>19.5</v>
      </c>
      <c r="R811" s="97" t="b">
        <f t="shared" si="175"/>
        <v>0</v>
      </c>
      <c r="S811" s="99" t="str">
        <f t="shared" si="176"/>
        <v>GROWTH</v>
      </c>
      <c r="T811" s="68">
        <v>0</v>
      </c>
      <c r="U811" s="100" t="str">
        <f t="shared" si="177"/>
        <v>May</v>
      </c>
      <c r="V811" s="68">
        <f t="shared" si="178"/>
        <v>0</v>
      </c>
      <c r="W811" s="101">
        <f t="shared" si="179"/>
        <v>34.5</v>
      </c>
      <c r="X811" s="102" t="b">
        <f t="shared" si="180"/>
        <v>0</v>
      </c>
      <c r="Y811" s="103" t="b">
        <f t="shared" si="181"/>
        <v>0</v>
      </c>
      <c r="Z811" s="74">
        <v>0</v>
      </c>
      <c r="AA811" s="69"/>
      <c r="AB811" s="69" t="s">
        <v>133</v>
      </c>
      <c r="AC811" s="69" t="s">
        <v>134</v>
      </c>
      <c r="AD811" s="3"/>
      <c r="AE811" s="118">
        <f>IFERROR(INDEX(Last6M_AvgSales_Ref!$B$2:$B$12659,MATCH(D811,Last6M_AvgSales_Ref!$A$2:$A$12659,0)),"")</f>
        <v>11.8333333333333</v>
      </c>
    </row>
    <row r="812" spans="1:31" ht="14.25" customHeight="1">
      <c r="A812" s="69" t="s">
        <v>134</v>
      </c>
      <c r="B812" s="71" t="s">
        <v>84</v>
      </c>
      <c r="C812" s="71" t="s">
        <v>2170</v>
      </c>
      <c r="D812" s="71">
        <v>1000000140</v>
      </c>
      <c r="E812" s="72" t="s">
        <v>2171</v>
      </c>
      <c r="F812" s="73">
        <v>38443</v>
      </c>
      <c r="G812" s="66" t="str">
        <f t="shared" si="168"/>
        <v>Targeted Dealer</v>
      </c>
      <c r="H812" s="66"/>
      <c r="I812" s="67">
        <v>1920</v>
      </c>
      <c r="J812" s="67">
        <f t="shared" si="169"/>
        <v>1920</v>
      </c>
      <c r="K812" s="68">
        <v>678.45</v>
      </c>
      <c r="L812" s="68">
        <f t="shared" si="170"/>
        <v>1241.55</v>
      </c>
      <c r="M812" s="68">
        <f t="shared" si="171"/>
        <v>35.335937500000007</v>
      </c>
      <c r="N812" s="96">
        <v>0</v>
      </c>
      <c r="O812" s="97" t="str">
        <f t="shared" si="172"/>
        <v>June</v>
      </c>
      <c r="P812" s="96">
        <f t="shared" si="173"/>
        <v>0</v>
      </c>
      <c r="Q812" s="98">
        <f t="shared" si="174"/>
        <v>678.45</v>
      </c>
      <c r="R812" s="97" t="b">
        <f t="shared" si="175"/>
        <v>0</v>
      </c>
      <c r="S812" s="99" t="b">
        <f t="shared" si="176"/>
        <v>0</v>
      </c>
      <c r="T812" s="68">
        <v>1205.95</v>
      </c>
      <c r="U812" s="100" t="str">
        <f t="shared" si="177"/>
        <v>May</v>
      </c>
      <c r="V812" s="68">
        <f t="shared" si="178"/>
        <v>1205.95</v>
      </c>
      <c r="W812" s="101">
        <f t="shared" si="179"/>
        <v>-527.5</v>
      </c>
      <c r="X812" s="102" t="b">
        <f t="shared" si="180"/>
        <v>0</v>
      </c>
      <c r="Y812" s="103" t="str">
        <f t="shared" si="181"/>
        <v>GROWTH</v>
      </c>
      <c r="Z812" s="74">
        <v>0</v>
      </c>
      <c r="AA812" s="69"/>
      <c r="AB812" s="69" t="s">
        <v>133</v>
      </c>
      <c r="AC812" s="69" t="s">
        <v>134</v>
      </c>
      <c r="AD812" s="3"/>
      <c r="AE812" s="118">
        <f>IFERROR(INDEX(Last6M_AvgSales_Ref!$B$2:$B$12659,MATCH(D812,Last6M_AvgSales_Ref!$A$2:$A$12659,0)),"")</f>
        <v>553.67499999999995</v>
      </c>
    </row>
    <row r="813" spans="1:31" ht="14.25" customHeight="1">
      <c r="A813" s="69" t="s">
        <v>134</v>
      </c>
      <c r="B813" s="71" t="s">
        <v>84</v>
      </c>
      <c r="C813" s="71" t="s">
        <v>2172</v>
      </c>
      <c r="D813" s="71">
        <v>1000000434</v>
      </c>
      <c r="E813" s="72" t="s">
        <v>2173</v>
      </c>
      <c r="F813" s="73">
        <v>39220</v>
      </c>
      <c r="G813" s="66" t="str">
        <f t="shared" si="168"/>
        <v>Targeted Dealer</v>
      </c>
      <c r="H813" s="66"/>
      <c r="I813" s="67">
        <v>80</v>
      </c>
      <c r="J813" s="67">
        <f t="shared" si="169"/>
        <v>80</v>
      </c>
      <c r="K813" s="68">
        <v>50</v>
      </c>
      <c r="L813" s="68">
        <f t="shared" si="170"/>
        <v>30</v>
      </c>
      <c r="M813" s="68">
        <f t="shared" si="171"/>
        <v>62.5</v>
      </c>
      <c r="N813" s="96">
        <v>60</v>
      </c>
      <c r="O813" s="97" t="str">
        <f t="shared" si="172"/>
        <v>June</v>
      </c>
      <c r="P813" s="96">
        <f t="shared" si="173"/>
        <v>60</v>
      </c>
      <c r="Q813" s="98">
        <f t="shared" si="174"/>
        <v>-10</v>
      </c>
      <c r="R813" s="97" t="b">
        <f t="shared" si="175"/>
        <v>0</v>
      </c>
      <c r="S813" s="99" t="str">
        <f t="shared" si="176"/>
        <v>GROWTH</v>
      </c>
      <c r="T813" s="68">
        <v>37</v>
      </c>
      <c r="U813" s="100" t="str">
        <f t="shared" si="177"/>
        <v>May</v>
      </c>
      <c r="V813" s="68">
        <f t="shared" si="178"/>
        <v>37</v>
      </c>
      <c r="W813" s="101">
        <f t="shared" si="179"/>
        <v>13</v>
      </c>
      <c r="X813" s="102" t="b">
        <f t="shared" si="180"/>
        <v>0</v>
      </c>
      <c r="Y813" s="103" t="str">
        <f t="shared" si="181"/>
        <v>GROWTH</v>
      </c>
      <c r="Z813" s="74">
        <v>0</v>
      </c>
      <c r="AA813" s="69"/>
      <c r="AB813" s="69" t="s">
        <v>133</v>
      </c>
      <c r="AC813" s="69" t="s">
        <v>134</v>
      </c>
      <c r="AD813" s="3"/>
      <c r="AE813" s="118">
        <f>IFERROR(INDEX(Last6M_AvgSales_Ref!$B$2:$B$12659,MATCH(D813,Last6M_AvgSales_Ref!$A$2:$A$12659,0)),"")</f>
        <v>41.6666666666667</v>
      </c>
    </row>
    <row r="814" spans="1:31" ht="14.25" customHeight="1">
      <c r="A814" s="69" t="s">
        <v>134</v>
      </c>
      <c r="B814" s="71" t="s">
        <v>84</v>
      </c>
      <c r="C814" s="71" t="s">
        <v>2174</v>
      </c>
      <c r="D814" s="71">
        <v>1000000432</v>
      </c>
      <c r="E814" s="72" t="s">
        <v>2175</v>
      </c>
      <c r="F814" s="73">
        <v>39316</v>
      </c>
      <c r="G814" s="66" t="str">
        <f t="shared" si="168"/>
        <v>Targeted Dealer</v>
      </c>
      <c r="H814" s="66"/>
      <c r="I814" s="67">
        <v>320</v>
      </c>
      <c r="J814" s="67">
        <f t="shared" si="169"/>
        <v>320</v>
      </c>
      <c r="K814" s="68">
        <v>77.5</v>
      </c>
      <c r="L814" s="68">
        <f t="shared" si="170"/>
        <v>242.5</v>
      </c>
      <c r="M814" s="68">
        <f t="shared" si="171"/>
        <v>24.21875</v>
      </c>
      <c r="N814" s="96">
        <v>113.95</v>
      </c>
      <c r="O814" s="97" t="str">
        <f t="shared" si="172"/>
        <v>June</v>
      </c>
      <c r="P814" s="96">
        <f t="shared" si="173"/>
        <v>113.95</v>
      </c>
      <c r="Q814" s="98">
        <f t="shared" si="174"/>
        <v>-36.450000000000003</v>
      </c>
      <c r="R814" s="97" t="b">
        <f t="shared" si="175"/>
        <v>0</v>
      </c>
      <c r="S814" s="99" t="str">
        <f t="shared" si="176"/>
        <v>GROWTH</v>
      </c>
      <c r="T814" s="68">
        <v>160</v>
      </c>
      <c r="U814" s="100" t="str">
        <f t="shared" si="177"/>
        <v>May</v>
      </c>
      <c r="V814" s="68">
        <f t="shared" si="178"/>
        <v>160</v>
      </c>
      <c r="W814" s="101">
        <f t="shared" si="179"/>
        <v>-82.5</v>
      </c>
      <c r="X814" s="102" t="b">
        <f t="shared" si="180"/>
        <v>0</v>
      </c>
      <c r="Y814" s="103" t="str">
        <f t="shared" si="181"/>
        <v>GROWTH</v>
      </c>
      <c r="Z814" s="74">
        <v>0</v>
      </c>
      <c r="AA814" s="69"/>
      <c r="AB814" s="69" t="s">
        <v>133</v>
      </c>
      <c r="AC814" s="69" t="s">
        <v>134</v>
      </c>
      <c r="AD814" s="3"/>
      <c r="AE814" s="118">
        <f>IFERROR(INDEX(Last6M_AvgSales_Ref!$B$2:$B$12659,MATCH(D814,Last6M_AvgSales_Ref!$A$2:$A$12659,0)),"")</f>
        <v>140.85833333333301</v>
      </c>
    </row>
    <row r="815" spans="1:31" ht="14.25" customHeight="1">
      <c r="A815" s="69" t="s">
        <v>134</v>
      </c>
      <c r="B815" s="71" t="s">
        <v>84</v>
      </c>
      <c r="C815" s="71" t="s">
        <v>2176</v>
      </c>
      <c r="D815" s="71">
        <v>1000000428</v>
      </c>
      <c r="E815" s="72" t="s">
        <v>2177</v>
      </c>
      <c r="F815" s="73">
        <v>39609</v>
      </c>
      <c r="G815" s="66" t="str">
        <f t="shared" si="168"/>
        <v>Targeted Dealer</v>
      </c>
      <c r="H815" s="66"/>
      <c r="I815" s="67">
        <v>100</v>
      </c>
      <c r="J815" s="67">
        <f t="shared" si="169"/>
        <v>100</v>
      </c>
      <c r="K815" s="68">
        <v>26</v>
      </c>
      <c r="L815" s="68">
        <f t="shared" si="170"/>
        <v>74</v>
      </c>
      <c r="M815" s="68">
        <f t="shared" si="171"/>
        <v>26</v>
      </c>
      <c r="N815" s="96">
        <v>26</v>
      </c>
      <c r="O815" s="97" t="str">
        <f t="shared" si="172"/>
        <v>June</v>
      </c>
      <c r="P815" s="96">
        <f t="shared" si="173"/>
        <v>26</v>
      </c>
      <c r="Q815" s="98">
        <f t="shared" si="174"/>
        <v>0</v>
      </c>
      <c r="R815" s="97" t="b">
        <f t="shared" si="175"/>
        <v>0</v>
      </c>
      <c r="S815" s="99" t="str">
        <f t="shared" si="176"/>
        <v>GROWTH</v>
      </c>
      <c r="T815" s="68">
        <v>26</v>
      </c>
      <c r="U815" s="100" t="str">
        <f t="shared" si="177"/>
        <v>May</v>
      </c>
      <c r="V815" s="68">
        <f t="shared" si="178"/>
        <v>26</v>
      </c>
      <c r="W815" s="101">
        <f t="shared" si="179"/>
        <v>0</v>
      </c>
      <c r="X815" s="102" t="b">
        <f t="shared" si="180"/>
        <v>0</v>
      </c>
      <c r="Y815" s="103" t="str">
        <f t="shared" si="181"/>
        <v>GROWTH</v>
      </c>
      <c r="Z815" s="74">
        <v>0</v>
      </c>
      <c r="AA815" s="69"/>
      <c r="AB815" s="69" t="s">
        <v>133</v>
      </c>
      <c r="AC815" s="69" t="s">
        <v>134</v>
      </c>
      <c r="AD815" s="3"/>
      <c r="AE815" s="118">
        <f>IFERROR(INDEX(Last6M_AvgSales_Ref!$B$2:$B$12659,MATCH(D815,Last6M_AvgSales_Ref!$A$2:$A$12659,0)),"")</f>
        <v>57.8333333333333</v>
      </c>
    </row>
    <row r="816" spans="1:31" ht="14.25" customHeight="1">
      <c r="A816" s="69" t="s">
        <v>134</v>
      </c>
      <c r="B816" s="71" t="s">
        <v>84</v>
      </c>
      <c r="C816" s="71" t="s">
        <v>2178</v>
      </c>
      <c r="D816" s="71">
        <v>1000000442</v>
      </c>
      <c r="E816" s="72" t="s">
        <v>2179</v>
      </c>
      <c r="F816" s="73">
        <v>40024</v>
      </c>
      <c r="G816" s="66" t="str">
        <f t="shared" si="168"/>
        <v>Targeted Dealer</v>
      </c>
      <c r="H816" s="66"/>
      <c r="I816" s="67">
        <v>490</v>
      </c>
      <c r="J816" s="67">
        <f t="shared" si="169"/>
        <v>489.99999999999994</v>
      </c>
      <c r="K816" s="68">
        <v>220</v>
      </c>
      <c r="L816" s="68">
        <f t="shared" si="170"/>
        <v>270</v>
      </c>
      <c r="M816" s="68">
        <f t="shared" si="171"/>
        <v>44.897959183673471</v>
      </c>
      <c r="N816" s="96">
        <v>205</v>
      </c>
      <c r="O816" s="97" t="str">
        <f t="shared" si="172"/>
        <v>June</v>
      </c>
      <c r="P816" s="96">
        <f t="shared" si="173"/>
        <v>205</v>
      </c>
      <c r="Q816" s="98">
        <f t="shared" si="174"/>
        <v>15</v>
      </c>
      <c r="R816" s="97" t="b">
        <f t="shared" si="175"/>
        <v>0</v>
      </c>
      <c r="S816" s="99" t="str">
        <f t="shared" si="176"/>
        <v>GROWTH</v>
      </c>
      <c r="T816" s="68">
        <v>222</v>
      </c>
      <c r="U816" s="100" t="str">
        <f t="shared" si="177"/>
        <v>May</v>
      </c>
      <c r="V816" s="68">
        <f t="shared" si="178"/>
        <v>222</v>
      </c>
      <c r="W816" s="101">
        <f t="shared" si="179"/>
        <v>-2</v>
      </c>
      <c r="X816" s="102" t="b">
        <f t="shared" si="180"/>
        <v>0</v>
      </c>
      <c r="Y816" s="103" t="str">
        <f t="shared" si="181"/>
        <v>GROWTH</v>
      </c>
      <c r="Z816" s="74">
        <v>0</v>
      </c>
      <c r="AA816" s="69"/>
      <c r="AB816" s="69" t="s">
        <v>133</v>
      </c>
      <c r="AC816" s="69" t="s">
        <v>134</v>
      </c>
      <c r="AD816" s="3"/>
      <c r="AE816" s="118">
        <f>IFERROR(INDEX(Last6M_AvgSales_Ref!$B$2:$B$12659,MATCH(D816,Last6M_AvgSales_Ref!$A$2:$A$12659,0)),"")</f>
        <v>294.433333333333</v>
      </c>
    </row>
    <row r="817" spans="1:31" ht="14.25" customHeight="1">
      <c r="A817" s="69" t="s">
        <v>134</v>
      </c>
      <c r="B817" s="71" t="s">
        <v>84</v>
      </c>
      <c r="C817" s="71" t="s">
        <v>2180</v>
      </c>
      <c r="D817" s="71">
        <v>1000000439</v>
      </c>
      <c r="E817" s="72" t="s">
        <v>2181</v>
      </c>
      <c r="F817" s="73">
        <v>42921</v>
      </c>
      <c r="G817" s="66" t="str">
        <f t="shared" si="168"/>
        <v>Targeted Dealer</v>
      </c>
      <c r="H817" s="66"/>
      <c r="I817" s="67">
        <v>300</v>
      </c>
      <c r="J817" s="67">
        <f t="shared" si="169"/>
        <v>300</v>
      </c>
      <c r="K817" s="68">
        <v>170.75</v>
      </c>
      <c r="L817" s="68">
        <f t="shared" si="170"/>
        <v>129.25</v>
      </c>
      <c r="M817" s="68">
        <f t="shared" si="171"/>
        <v>56.916666666666664</v>
      </c>
      <c r="N817" s="96">
        <v>100.4</v>
      </c>
      <c r="O817" s="97" t="str">
        <f t="shared" si="172"/>
        <v>June</v>
      </c>
      <c r="P817" s="96">
        <f t="shared" si="173"/>
        <v>100.4</v>
      </c>
      <c r="Q817" s="98">
        <f t="shared" si="174"/>
        <v>70.349999999999994</v>
      </c>
      <c r="R817" s="97" t="b">
        <f t="shared" si="175"/>
        <v>0</v>
      </c>
      <c r="S817" s="99" t="str">
        <f t="shared" si="176"/>
        <v>GROWTH</v>
      </c>
      <c r="T817" s="68">
        <v>120</v>
      </c>
      <c r="U817" s="100" t="str">
        <f t="shared" si="177"/>
        <v>May</v>
      </c>
      <c r="V817" s="68">
        <f t="shared" si="178"/>
        <v>120</v>
      </c>
      <c r="W817" s="101">
        <f t="shared" si="179"/>
        <v>50.75</v>
      </c>
      <c r="X817" s="102" t="b">
        <f t="shared" si="180"/>
        <v>0</v>
      </c>
      <c r="Y817" s="103" t="str">
        <f t="shared" si="181"/>
        <v>GROWTH</v>
      </c>
      <c r="Z817" s="74">
        <v>0</v>
      </c>
      <c r="AA817" s="69"/>
      <c r="AB817" s="69" t="s">
        <v>133</v>
      </c>
      <c r="AC817" s="69" t="s">
        <v>134</v>
      </c>
      <c r="AD817" s="3"/>
      <c r="AE817" s="118">
        <f>IFERROR(INDEX(Last6M_AvgSales_Ref!$B$2:$B$12659,MATCH(D817,Last6M_AvgSales_Ref!$A$2:$A$12659,0)),"")</f>
        <v>165.24166666666699</v>
      </c>
    </row>
    <row r="818" spans="1:31" ht="14.25" customHeight="1">
      <c r="A818" s="69" t="s">
        <v>134</v>
      </c>
      <c r="B818" s="71" t="s">
        <v>84</v>
      </c>
      <c r="C818" s="71" t="s">
        <v>2182</v>
      </c>
      <c r="D818" s="71">
        <v>1000000909</v>
      </c>
      <c r="E818" s="72" t="s">
        <v>2183</v>
      </c>
      <c r="F818" s="73">
        <v>43720</v>
      </c>
      <c r="G818" s="66" t="str">
        <f t="shared" si="168"/>
        <v>Targeted Dealer</v>
      </c>
      <c r="H818" s="66"/>
      <c r="I818" s="67">
        <v>80</v>
      </c>
      <c r="J818" s="67">
        <f t="shared" si="169"/>
        <v>80</v>
      </c>
      <c r="K818" s="68">
        <v>20</v>
      </c>
      <c r="L818" s="68">
        <f t="shared" si="170"/>
        <v>60</v>
      </c>
      <c r="M818" s="68">
        <f t="shared" si="171"/>
        <v>25</v>
      </c>
      <c r="N818" s="96">
        <v>25</v>
      </c>
      <c r="O818" s="97" t="str">
        <f t="shared" si="172"/>
        <v>June</v>
      </c>
      <c r="P818" s="96">
        <f t="shared" si="173"/>
        <v>25</v>
      </c>
      <c r="Q818" s="98">
        <f t="shared" si="174"/>
        <v>-5</v>
      </c>
      <c r="R818" s="97" t="b">
        <f t="shared" si="175"/>
        <v>0</v>
      </c>
      <c r="S818" s="99" t="str">
        <f t="shared" si="176"/>
        <v>GROWTH</v>
      </c>
      <c r="T818" s="68">
        <v>45</v>
      </c>
      <c r="U818" s="100" t="str">
        <f t="shared" si="177"/>
        <v>May</v>
      </c>
      <c r="V818" s="68">
        <f t="shared" si="178"/>
        <v>45</v>
      </c>
      <c r="W818" s="101">
        <f t="shared" si="179"/>
        <v>-25</v>
      </c>
      <c r="X818" s="102" t="b">
        <f t="shared" si="180"/>
        <v>0</v>
      </c>
      <c r="Y818" s="103" t="str">
        <f t="shared" si="181"/>
        <v>GROWTH</v>
      </c>
      <c r="Z818" s="74">
        <v>0</v>
      </c>
      <c r="AA818" s="69"/>
      <c r="AB818" s="69" t="s">
        <v>133</v>
      </c>
      <c r="AC818" s="69" t="s">
        <v>134</v>
      </c>
      <c r="AD818" s="3"/>
      <c r="AE818" s="118">
        <f>IFERROR(INDEX(Last6M_AvgSales_Ref!$B$2:$B$12659,MATCH(D818,Last6M_AvgSales_Ref!$A$2:$A$12659,0)),"")</f>
        <v>37.0833333333333</v>
      </c>
    </row>
    <row r="819" spans="1:31" ht="14.25" customHeight="1">
      <c r="A819" s="69" t="s">
        <v>134</v>
      </c>
      <c r="B819" s="71" t="s">
        <v>84</v>
      </c>
      <c r="C819" s="71" t="s">
        <v>2184</v>
      </c>
      <c r="D819" s="71">
        <v>1000000907</v>
      </c>
      <c r="E819" s="72" t="s">
        <v>2185</v>
      </c>
      <c r="F819" s="73">
        <v>44377</v>
      </c>
      <c r="G819" s="66" t="str">
        <f t="shared" si="168"/>
        <v>Targeted Dealer</v>
      </c>
      <c r="H819" s="66"/>
      <c r="I819" s="67">
        <v>480</v>
      </c>
      <c r="J819" s="67">
        <f t="shared" si="169"/>
        <v>480</v>
      </c>
      <c r="K819" s="68">
        <v>232.6</v>
      </c>
      <c r="L819" s="68">
        <f t="shared" si="170"/>
        <v>247.4</v>
      </c>
      <c r="M819" s="68">
        <f t="shared" si="171"/>
        <v>48.458333333333336</v>
      </c>
      <c r="N819" s="96">
        <v>175</v>
      </c>
      <c r="O819" s="97" t="str">
        <f t="shared" si="172"/>
        <v>June</v>
      </c>
      <c r="P819" s="96">
        <f t="shared" si="173"/>
        <v>175</v>
      </c>
      <c r="Q819" s="98">
        <f t="shared" si="174"/>
        <v>57.599999999999994</v>
      </c>
      <c r="R819" s="97" t="b">
        <f t="shared" si="175"/>
        <v>0</v>
      </c>
      <c r="S819" s="99" t="str">
        <f t="shared" si="176"/>
        <v>GROWTH</v>
      </c>
      <c r="T819" s="68">
        <v>241.75</v>
      </c>
      <c r="U819" s="100" t="str">
        <f t="shared" si="177"/>
        <v>May</v>
      </c>
      <c r="V819" s="68">
        <f t="shared" si="178"/>
        <v>241.75</v>
      </c>
      <c r="W819" s="101">
        <f t="shared" si="179"/>
        <v>-9.1500000000000057</v>
      </c>
      <c r="X819" s="102" t="b">
        <f t="shared" si="180"/>
        <v>0</v>
      </c>
      <c r="Y819" s="103" t="str">
        <f t="shared" si="181"/>
        <v>GROWTH</v>
      </c>
      <c r="Z819" s="74">
        <v>0</v>
      </c>
      <c r="AA819" s="69"/>
      <c r="AB819" s="69" t="s">
        <v>133</v>
      </c>
      <c r="AC819" s="69" t="s">
        <v>134</v>
      </c>
      <c r="AD819" s="3"/>
      <c r="AE819" s="118">
        <f>IFERROR(INDEX(Last6M_AvgSales_Ref!$B$2:$B$12659,MATCH(D819,Last6M_AvgSales_Ref!$A$2:$A$12659,0)),"")</f>
        <v>263.83333333333297</v>
      </c>
    </row>
    <row r="820" spans="1:31" ht="14.25" customHeight="1">
      <c r="A820" s="69" t="s">
        <v>134</v>
      </c>
      <c r="B820" s="71" t="s">
        <v>84</v>
      </c>
      <c r="C820" s="71" t="s">
        <v>2186</v>
      </c>
      <c r="D820" s="71">
        <v>1000000911</v>
      </c>
      <c r="E820" s="72" t="s">
        <v>2187</v>
      </c>
      <c r="F820" s="73">
        <v>44438</v>
      </c>
      <c r="G820" s="66" t="str">
        <f t="shared" si="168"/>
        <v>Targeted Dealer</v>
      </c>
      <c r="H820" s="66"/>
      <c r="I820" s="67">
        <v>50</v>
      </c>
      <c r="J820" s="67">
        <f t="shared" si="169"/>
        <v>50</v>
      </c>
      <c r="K820" s="68">
        <v>5</v>
      </c>
      <c r="L820" s="68">
        <f t="shared" si="170"/>
        <v>45</v>
      </c>
      <c r="M820" s="68">
        <f t="shared" si="171"/>
        <v>10</v>
      </c>
      <c r="N820" s="96">
        <v>20.5</v>
      </c>
      <c r="O820" s="97" t="str">
        <f t="shared" si="172"/>
        <v>June</v>
      </c>
      <c r="P820" s="96">
        <f t="shared" si="173"/>
        <v>20.5</v>
      </c>
      <c r="Q820" s="98">
        <f t="shared" si="174"/>
        <v>-15.5</v>
      </c>
      <c r="R820" s="97" t="b">
        <f t="shared" si="175"/>
        <v>0</v>
      </c>
      <c r="S820" s="99" t="str">
        <f t="shared" si="176"/>
        <v>GROWTH</v>
      </c>
      <c r="T820" s="68">
        <v>0</v>
      </c>
      <c r="U820" s="100" t="str">
        <f t="shared" si="177"/>
        <v>May</v>
      </c>
      <c r="V820" s="68">
        <f t="shared" si="178"/>
        <v>0</v>
      </c>
      <c r="W820" s="101">
        <f t="shared" si="179"/>
        <v>5</v>
      </c>
      <c r="X820" s="102" t="b">
        <f t="shared" si="180"/>
        <v>0</v>
      </c>
      <c r="Y820" s="103" t="b">
        <f t="shared" si="181"/>
        <v>0</v>
      </c>
      <c r="Z820" s="74">
        <v>0</v>
      </c>
      <c r="AA820" s="69"/>
      <c r="AB820" s="69" t="s">
        <v>133</v>
      </c>
      <c r="AC820" s="69" t="s">
        <v>134</v>
      </c>
      <c r="AD820" s="3"/>
      <c r="AE820" s="118">
        <f>IFERROR(INDEX(Last6M_AvgSales_Ref!$B$2:$B$12659,MATCH(D820,Last6M_AvgSales_Ref!$A$2:$A$12659,0)),"")</f>
        <v>24.5833333333333</v>
      </c>
    </row>
    <row r="821" spans="1:31" ht="14.25" customHeight="1">
      <c r="A821" s="69" t="s">
        <v>134</v>
      </c>
      <c r="B821" s="71" t="s">
        <v>84</v>
      </c>
      <c r="C821" s="71" t="s">
        <v>2188</v>
      </c>
      <c r="D821" s="71">
        <v>1000003171</v>
      </c>
      <c r="E821" s="71" t="s">
        <v>2189</v>
      </c>
      <c r="F821" s="73">
        <v>44918</v>
      </c>
      <c r="G821" s="66" t="str">
        <f t="shared" si="168"/>
        <v>Targeted Dealer</v>
      </c>
      <c r="H821" s="66"/>
      <c r="I821" s="67">
        <v>680</v>
      </c>
      <c r="J821" s="67">
        <f t="shared" si="169"/>
        <v>680</v>
      </c>
      <c r="K821" s="68">
        <v>289.39999999999998</v>
      </c>
      <c r="L821" s="68">
        <f t="shared" si="170"/>
        <v>390.6</v>
      </c>
      <c r="M821" s="68">
        <f t="shared" si="171"/>
        <v>42.558823529411761</v>
      </c>
      <c r="N821" s="96">
        <v>404.9</v>
      </c>
      <c r="O821" s="97" t="str">
        <f t="shared" si="172"/>
        <v>June</v>
      </c>
      <c r="P821" s="96">
        <f t="shared" si="173"/>
        <v>404.9</v>
      </c>
      <c r="Q821" s="98">
        <f t="shared" si="174"/>
        <v>-115.5</v>
      </c>
      <c r="R821" s="97" t="b">
        <f t="shared" si="175"/>
        <v>0</v>
      </c>
      <c r="S821" s="99" t="str">
        <f t="shared" si="176"/>
        <v>GROWTH</v>
      </c>
      <c r="T821" s="68">
        <v>205.75</v>
      </c>
      <c r="U821" s="100" t="str">
        <f t="shared" si="177"/>
        <v>May</v>
      </c>
      <c r="V821" s="68">
        <f t="shared" si="178"/>
        <v>205.75</v>
      </c>
      <c r="W821" s="101">
        <f t="shared" si="179"/>
        <v>83.649999999999977</v>
      </c>
      <c r="X821" s="102" t="b">
        <f t="shared" si="180"/>
        <v>0</v>
      </c>
      <c r="Y821" s="103" t="str">
        <f t="shared" si="181"/>
        <v>GROWTH</v>
      </c>
      <c r="Z821" s="74">
        <v>0</v>
      </c>
      <c r="AA821" s="69"/>
      <c r="AB821" s="69" t="s">
        <v>133</v>
      </c>
      <c r="AC821" s="69" t="s">
        <v>134</v>
      </c>
      <c r="AD821" s="3"/>
      <c r="AE821" s="118">
        <f>IFERROR(INDEX(Last6M_AvgSales_Ref!$B$2:$B$12659,MATCH(D821,Last6M_AvgSales_Ref!$A$2:$A$12659,0)),"")</f>
        <v>387.5</v>
      </c>
    </row>
    <row r="822" spans="1:31" ht="14.25" customHeight="1">
      <c r="A822" s="69" t="s">
        <v>134</v>
      </c>
      <c r="B822" s="71" t="s">
        <v>84</v>
      </c>
      <c r="C822" s="71" t="s">
        <v>2190</v>
      </c>
      <c r="D822" s="71">
        <v>1000003531</v>
      </c>
      <c r="E822" s="71" t="s">
        <v>2191</v>
      </c>
      <c r="F822" s="73">
        <v>45065</v>
      </c>
      <c r="G822" s="66" t="str">
        <f t="shared" si="168"/>
        <v>Targeted Dealer</v>
      </c>
      <c r="H822" s="66"/>
      <c r="I822" s="67">
        <v>100</v>
      </c>
      <c r="J822" s="67">
        <f t="shared" si="169"/>
        <v>100</v>
      </c>
      <c r="K822" s="68">
        <v>45</v>
      </c>
      <c r="L822" s="68">
        <f t="shared" si="170"/>
        <v>55</v>
      </c>
      <c r="M822" s="68">
        <f t="shared" si="171"/>
        <v>45</v>
      </c>
      <c r="N822" s="96">
        <v>30</v>
      </c>
      <c r="O822" s="97" t="str">
        <f t="shared" si="172"/>
        <v>June</v>
      </c>
      <c r="P822" s="96">
        <f t="shared" si="173"/>
        <v>30</v>
      </c>
      <c r="Q822" s="98">
        <f t="shared" si="174"/>
        <v>15</v>
      </c>
      <c r="R822" s="97" t="b">
        <f t="shared" si="175"/>
        <v>0</v>
      </c>
      <c r="S822" s="99" t="str">
        <f t="shared" si="176"/>
        <v>GROWTH</v>
      </c>
      <c r="T822" s="68">
        <v>51</v>
      </c>
      <c r="U822" s="100" t="str">
        <f t="shared" si="177"/>
        <v>May</v>
      </c>
      <c r="V822" s="68">
        <f t="shared" si="178"/>
        <v>51</v>
      </c>
      <c r="W822" s="101">
        <f t="shared" si="179"/>
        <v>-6</v>
      </c>
      <c r="X822" s="102" t="b">
        <f t="shared" si="180"/>
        <v>0</v>
      </c>
      <c r="Y822" s="103" t="str">
        <f t="shared" si="181"/>
        <v>GROWTH</v>
      </c>
      <c r="Z822" s="74">
        <v>0</v>
      </c>
      <c r="AA822" s="69"/>
      <c r="AB822" s="69" t="s">
        <v>133</v>
      </c>
      <c r="AC822" s="69" t="s">
        <v>134</v>
      </c>
      <c r="AD822" s="3"/>
      <c r="AE822" s="118">
        <f>IFERROR(INDEX(Last6M_AvgSales_Ref!$B$2:$B$12659,MATCH(D822,Last6M_AvgSales_Ref!$A$2:$A$12659,0)),"")</f>
        <v>52.4166666666667</v>
      </c>
    </row>
    <row r="823" spans="1:31" ht="14.25" customHeight="1">
      <c r="A823" s="69" t="s">
        <v>134</v>
      </c>
      <c r="B823" s="71" t="s">
        <v>84</v>
      </c>
      <c r="C823" s="71" t="s">
        <v>2192</v>
      </c>
      <c r="D823" s="71">
        <v>1000003590</v>
      </c>
      <c r="E823" s="71" t="s">
        <v>2193</v>
      </c>
      <c r="F823" s="73">
        <v>45084</v>
      </c>
      <c r="G823" s="66" t="str">
        <f t="shared" si="168"/>
        <v>Targeted Dealer</v>
      </c>
      <c r="H823" s="66"/>
      <c r="I823" s="67">
        <v>80</v>
      </c>
      <c r="J823" s="67">
        <f t="shared" si="169"/>
        <v>80</v>
      </c>
      <c r="K823" s="68">
        <v>20</v>
      </c>
      <c r="L823" s="68">
        <f t="shared" si="170"/>
        <v>60</v>
      </c>
      <c r="M823" s="68">
        <f t="shared" si="171"/>
        <v>25</v>
      </c>
      <c r="N823" s="96">
        <v>5</v>
      </c>
      <c r="O823" s="97" t="str">
        <f t="shared" si="172"/>
        <v>June</v>
      </c>
      <c r="P823" s="96">
        <f t="shared" si="173"/>
        <v>5</v>
      </c>
      <c r="Q823" s="98">
        <f t="shared" si="174"/>
        <v>15</v>
      </c>
      <c r="R823" s="97" t="b">
        <f t="shared" si="175"/>
        <v>0</v>
      </c>
      <c r="S823" s="99" t="str">
        <f t="shared" si="176"/>
        <v>GROWTH</v>
      </c>
      <c r="T823" s="68">
        <v>20</v>
      </c>
      <c r="U823" s="100" t="str">
        <f t="shared" si="177"/>
        <v>May</v>
      </c>
      <c r="V823" s="68">
        <f t="shared" si="178"/>
        <v>20</v>
      </c>
      <c r="W823" s="101">
        <f t="shared" si="179"/>
        <v>0</v>
      </c>
      <c r="X823" s="102" t="b">
        <f t="shared" si="180"/>
        <v>0</v>
      </c>
      <c r="Y823" s="103" t="str">
        <f t="shared" si="181"/>
        <v>GROWTH</v>
      </c>
      <c r="Z823" s="74">
        <v>0</v>
      </c>
      <c r="AA823" s="69"/>
      <c r="AB823" s="69" t="s">
        <v>133</v>
      </c>
      <c r="AC823" s="69" t="s">
        <v>134</v>
      </c>
      <c r="AD823" s="3"/>
      <c r="AE823" s="118">
        <f>IFERROR(INDEX(Last6M_AvgSales_Ref!$B$2:$B$12659,MATCH(D823,Last6M_AvgSales_Ref!$A$2:$A$12659,0)),"")</f>
        <v>17.1666666666667</v>
      </c>
    </row>
    <row r="824" spans="1:31" ht="14.25" customHeight="1">
      <c r="A824" s="69" t="s">
        <v>134</v>
      </c>
      <c r="B824" s="71" t="s">
        <v>84</v>
      </c>
      <c r="C824" s="71" t="s">
        <v>2194</v>
      </c>
      <c r="D824" s="71">
        <v>1000003818</v>
      </c>
      <c r="E824" s="71" t="s">
        <v>2195</v>
      </c>
      <c r="F824" s="77">
        <v>45301</v>
      </c>
      <c r="G824" s="66" t="str">
        <f t="shared" si="168"/>
        <v>Targeted Dealer</v>
      </c>
      <c r="H824" s="66"/>
      <c r="I824" s="67">
        <v>100</v>
      </c>
      <c r="J824" s="67">
        <f t="shared" si="169"/>
        <v>100</v>
      </c>
      <c r="K824" s="68">
        <v>7.5</v>
      </c>
      <c r="L824" s="68">
        <f t="shared" si="170"/>
        <v>92.5</v>
      </c>
      <c r="M824" s="68">
        <f t="shared" si="171"/>
        <v>7.5</v>
      </c>
      <c r="N824" s="96">
        <v>0</v>
      </c>
      <c r="O824" s="97" t="str">
        <f t="shared" si="172"/>
        <v>June</v>
      </c>
      <c r="P824" s="96">
        <f t="shared" si="173"/>
        <v>0</v>
      </c>
      <c r="Q824" s="98">
        <f t="shared" si="174"/>
        <v>7.5</v>
      </c>
      <c r="R824" s="97" t="b">
        <f t="shared" si="175"/>
        <v>0</v>
      </c>
      <c r="S824" s="99" t="b">
        <f t="shared" si="176"/>
        <v>0</v>
      </c>
      <c r="T824" s="68">
        <v>51.75</v>
      </c>
      <c r="U824" s="100" t="str">
        <f t="shared" si="177"/>
        <v>May</v>
      </c>
      <c r="V824" s="68">
        <f t="shared" si="178"/>
        <v>51.75</v>
      </c>
      <c r="W824" s="101">
        <f t="shared" si="179"/>
        <v>-44.25</v>
      </c>
      <c r="X824" s="102" t="b">
        <f t="shared" si="180"/>
        <v>0</v>
      </c>
      <c r="Y824" s="103" t="str">
        <f t="shared" si="181"/>
        <v>GROWTH</v>
      </c>
      <c r="Z824" s="74">
        <v>0</v>
      </c>
      <c r="AA824" s="69"/>
      <c r="AB824" s="69" t="s">
        <v>133</v>
      </c>
      <c r="AC824" s="69" t="s">
        <v>134</v>
      </c>
      <c r="AD824" s="3"/>
      <c r="AE824" s="118">
        <f>IFERROR(INDEX(Last6M_AvgSales_Ref!$B$2:$B$12659,MATCH(D824,Last6M_AvgSales_Ref!$A$2:$A$12659,0)),"")</f>
        <v>14.4</v>
      </c>
    </row>
    <row r="825" spans="1:31" ht="14.25" customHeight="1">
      <c r="A825" s="74" t="s">
        <v>134</v>
      </c>
      <c r="B825" s="78" t="s">
        <v>84</v>
      </c>
      <c r="C825" s="78" t="s">
        <v>302</v>
      </c>
      <c r="D825" s="78">
        <v>1000003871</v>
      </c>
      <c r="E825" s="78" t="s">
        <v>303</v>
      </c>
      <c r="F825" s="73">
        <v>45349</v>
      </c>
      <c r="G825" s="66" t="str">
        <f t="shared" si="168"/>
        <v>Targeted Dealer</v>
      </c>
      <c r="H825" s="66"/>
      <c r="I825" s="67">
        <v>40</v>
      </c>
      <c r="J825" s="67">
        <f t="shared" si="169"/>
        <v>40</v>
      </c>
      <c r="K825" s="68">
        <v>0</v>
      </c>
      <c r="L825" s="68">
        <f t="shared" si="170"/>
        <v>40</v>
      </c>
      <c r="M825" s="68">
        <f t="shared" si="171"/>
        <v>0</v>
      </c>
      <c r="N825" s="96">
        <v>0</v>
      </c>
      <c r="O825" s="97" t="str">
        <f t="shared" si="172"/>
        <v>June</v>
      </c>
      <c r="P825" s="96">
        <f t="shared" si="173"/>
        <v>0</v>
      </c>
      <c r="Q825" s="98">
        <f t="shared" si="174"/>
        <v>0</v>
      </c>
      <c r="R825" s="97" t="b">
        <f t="shared" si="175"/>
        <v>0</v>
      </c>
      <c r="S825" s="99" t="b">
        <f t="shared" si="176"/>
        <v>0</v>
      </c>
      <c r="T825" s="68">
        <v>14.25</v>
      </c>
      <c r="U825" s="100" t="str">
        <f t="shared" si="177"/>
        <v>May</v>
      </c>
      <c r="V825" s="68">
        <f t="shared" si="178"/>
        <v>14.25</v>
      </c>
      <c r="W825" s="101">
        <f t="shared" si="179"/>
        <v>-14.25</v>
      </c>
      <c r="X825" s="102" t="b">
        <f t="shared" si="180"/>
        <v>0</v>
      </c>
      <c r="Y825" s="103" t="str">
        <f t="shared" si="181"/>
        <v>GROWTH</v>
      </c>
      <c r="Z825" s="74">
        <v>0</v>
      </c>
      <c r="AA825" s="69"/>
      <c r="AB825" s="69" t="s">
        <v>133</v>
      </c>
      <c r="AC825" s="74" t="s">
        <v>134</v>
      </c>
      <c r="AD825" s="3"/>
      <c r="AE825" s="118">
        <f>IFERROR(INDEX(Last6M_AvgSales_Ref!$B$2:$B$12659,MATCH(D825,Last6M_AvgSales_Ref!$A$2:$A$12659,0)),"")</f>
        <v>3.4166666666666701</v>
      </c>
    </row>
    <row r="826" spans="1:31" ht="14.25" customHeight="1">
      <c r="A826" s="74" t="s">
        <v>134</v>
      </c>
      <c r="B826" s="78" t="s">
        <v>84</v>
      </c>
      <c r="C826" s="78" t="s">
        <v>2196</v>
      </c>
      <c r="D826" s="78">
        <v>1000003994</v>
      </c>
      <c r="E826" s="78" t="s">
        <v>2197</v>
      </c>
      <c r="F826" s="73">
        <v>45443</v>
      </c>
      <c r="G826" s="66" t="str">
        <f t="shared" si="168"/>
        <v>Targeted Dealer</v>
      </c>
      <c r="H826" s="66"/>
      <c r="I826" s="67">
        <v>90</v>
      </c>
      <c r="J826" s="67">
        <f t="shared" si="169"/>
        <v>90</v>
      </c>
      <c r="K826" s="68">
        <v>20</v>
      </c>
      <c r="L826" s="68">
        <f t="shared" si="170"/>
        <v>70</v>
      </c>
      <c r="M826" s="68">
        <f t="shared" si="171"/>
        <v>22.222222222222221</v>
      </c>
      <c r="N826" s="96">
        <v>20</v>
      </c>
      <c r="O826" s="97" t="str">
        <f t="shared" si="172"/>
        <v>June</v>
      </c>
      <c r="P826" s="96">
        <f t="shared" si="173"/>
        <v>20</v>
      </c>
      <c r="Q826" s="98">
        <f t="shared" si="174"/>
        <v>0</v>
      </c>
      <c r="R826" s="97" t="b">
        <f t="shared" si="175"/>
        <v>0</v>
      </c>
      <c r="S826" s="99" t="str">
        <f t="shared" si="176"/>
        <v>GROWTH</v>
      </c>
      <c r="T826" s="68">
        <v>30</v>
      </c>
      <c r="U826" s="100" t="str">
        <f t="shared" si="177"/>
        <v>May</v>
      </c>
      <c r="V826" s="68">
        <f t="shared" si="178"/>
        <v>30</v>
      </c>
      <c r="W826" s="101">
        <f t="shared" si="179"/>
        <v>-10</v>
      </c>
      <c r="X826" s="102" t="b">
        <f t="shared" si="180"/>
        <v>0</v>
      </c>
      <c r="Y826" s="103" t="str">
        <f t="shared" si="181"/>
        <v>GROWTH</v>
      </c>
      <c r="Z826" s="74">
        <v>0</v>
      </c>
      <c r="AA826" s="69"/>
      <c r="AB826" s="69" t="s">
        <v>133</v>
      </c>
      <c r="AC826" s="74" t="s">
        <v>134</v>
      </c>
      <c r="AD826" s="3"/>
      <c r="AE826" s="118">
        <f>IFERROR(INDEX(Last6M_AvgSales_Ref!$B$2:$B$12659,MATCH(D826,Last6M_AvgSales_Ref!$A$2:$A$12659,0)),"")</f>
        <v>27.0833333333333</v>
      </c>
    </row>
    <row r="827" spans="1:31" ht="14.25" customHeight="1">
      <c r="A827" s="74" t="s">
        <v>134</v>
      </c>
      <c r="B827" s="78" t="s">
        <v>84</v>
      </c>
      <c r="C827" s="78" t="s">
        <v>2198</v>
      </c>
      <c r="D827" s="78">
        <v>1000004004</v>
      </c>
      <c r="E827" s="78" t="s">
        <v>2199</v>
      </c>
      <c r="F827" s="73">
        <v>45450</v>
      </c>
      <c r="G827" s="66" t="str">
        <f t="shared" si="168"/>
        <v>Targeted Dealer</v>
      </c>
      <c r="H827" s="66"/>
      <c r="I827" s="67">
        <v>1420</v>
      </c>
      <c r="J827" s="67">
        <f t="shared" si="169"/>
        <v>1420</v>
      </c>
      <c r="K827" s="68">
        <v>648</v>
      </c>
      <c r="L827" s="68">
        <f t="shared" si="170"/>
        <v>772</v>
      </c>
      <c r="M827" s="68">
        <f t="shared" si="171"/>
        <v>45.633802816901408</v>
      </c>
      <c r="N827" s="96">
        <v>651.04999999999995</v>
      </c>
      <c r="O827" s="97" t="str">
        <f t="shared" si="172"/>
        <v>June</v>
      </c>
      <c r="P827" s="96">
        <f t="shared" si="173"/>
        <v>651.04999999999995</v>
      </c>
      <c r="Q827" s="98">
        <f t="shared" si="174"/>
        <v>-3.0499999999999545</v>
      </c>
      <c r="R827" s="97" t="b">
        <f t="shared" si="175"/>
        <v>0</v>
      </c>
      <c r="S827" s="99" t="str">
        <f t="shared" si="176"/>
        <v>GROWTH</v>
      </c>
      <c r="T827" s="68">
        <v>603</v>
      </c>
      <c r="U827" s="100" t="str">
        <f t="shared" si="177"/>
        <v>May</v>
      </c>
      <c r="V827" s="68">
        <f t="shared" si="178"/>
        <v>603</v>
      </c>
      <c r="W827" s="101">
        <f t="shared" si="179"/>
        <v>45</v>
      </c>
      <c r="X827" s="102" t="b">
        <f t="shared" si="180"/>
        <v>0</v>
      </c>
      <c r="Y827" s="103" t="str">
        <f t="shared" si="181"/>
        <v>GROWTH</v>
      </c>
      <c r="Z827" s="74">
        <v>0</v>
      </c>
      <c r="AA827" s="69"/>
      <c r="AB827" s="69" t="s">
        <v>133</v>
      </c>
      <c r="AC827" s="74" t="s">
        <v>134</v>
      </c>
      <c r="AD827" s="3"/>
      <c r="AE827" s="118">
        <f>IFERROR(INDEX(Last6M_AvgSales_Ref!$B$2:$B$12659,MATCH(D827,Last6M_AvgSales_Ref!$A$2:$A$12659,0)),"")</f>
        <v>744.3</v>
      </c>
    </row>
    <row r="828" spans="1:31" ht="14.25" customHeight="1">
      <c r="A828" s="74" t="s">
        <v>134</v>
      </c>
      <c r="B828" s="78" t="s">
        <v>84</v>
      </c>
      <c r="C828" s="78" t="s">
        <v>2200</v>
      </c>
      <c r="D828" s="78">
        <v>1000004068</v>
      </c>
      <c r="E828" s="78" t="s">
        <v>1603</v>
      </c>
      <c r="F828" s="73">
        <v>45503</v>
      </c>
      <c r="G828" s="66" t="str">
        <f t="shared" si="168"/>
        <v>Targeted Dealer</v>
      </c>
      <c r="H828" s="66"/>
      <c r="I828" s="67">
        <v>440</v>
      </c>
      <c r="J828" s="67">
        <f t="shared" si="169"/>
        <v>440</v>
      </c>
      <c r="K828" s="68">
        <v>150.25</v>
      </c>
      <c r="L828" s="68">
        <f t="shared" si="170"/>
        <v>289.75</v>
      </c>
      <c r="M828" s="68">
        <f t="shared" si="171"/>
        <v>34.147727272727273</v>
      </c>
      <c r="N828" s="96">
        <v>141.55000000000001</v>
      </c>
      <c r="O828" s="97" t="str">
        <f t="shared" si="172"/>
        <v>June</v>
      </c>
      <c r="P828" s="96">
        <f t="shared" si="173"/>
        <v>141.55000000000001</v>
      </c>
      <c r="Q828" s="98">
        <f t="shared" si="174"/>
        <v>8.6999999999999886</v>
      </c>
      <c r="R828" s="97" t="b">
        <f t="shared" si="175"/>
        <v>0</v>
      </c>
      <c r="S828" s="99" t="str">
        <f t="shared" si="176"/>
        <v>GROWTH</v>
      </c>
      <c r="T828" s="68">
        <v>126</v>
      </c>
      <c r="U828" s="100" t="str">
        <f t="shared" si="177"/>
        <v>May</v>
      </c>
      <c r="V828" s="68">
        <f t="shared" si="178"/>
        <v>126</v>
      </c>
      <c r="W828" s="101">
        <f t="shared" si="179"/>
        <v>24.25</v>
      </c>
      <c r="X828" s="102" t="b">
        <f t="shared" si="180"/>
        <v>0</v>
      </c>
      <c r="Y828" s="103" t="str">
        <f t="shared" si="181"/>
        <v>GROWTH</v>
      </c>
      <c r="Z828" s="74">
        <v>0</v>
      </c>
      <c r="AA828" s="69"/>
      <c r="AB828" s="69" t="s">
        <v>133</v>
      </c>
      <c r="AC828" s="74" t="s">
        <v>134</v>
      </c>
      <c r="AD828" s="3"/>
      <c r="AE828" s="118">
        <f>IFERROR(INDEX(Last6M_AvgSales_Ref!$B$2:$B$12659,MATCH(D828,Last6M_AvgSales_Ref!$A$2:$A$12659,0)),"")</f>
        <v>215.333333333333</v>
      </c>
    </row>
    <row r="829" spans="1:31" ht="14.25" customHeight="1">
      <c r="A829" s="69" t="s">
        <v>134</v>
      </c>
      <c r="B829" s="71" t="s">
        <v>79</v>
      </c>
      <c r="C829" s="71" t="s">
        <v>2201</v>
      </c>
      <c r="D829" s="71">
        <v>1000000598</v>
      </c>
      <c r="E829" s="72" t="s">
        <v>2202</v>
      </c>
      <c r="F829" s="73">
        <v>38976</v>
      </c>
      <c r="G829" s="66" t="str">
        <f t="shared" si="168"/>
        <v>Targeted Dealer</v>
      </c>
      <c r="H829" s="66"/>
      <c r="I829" s="67">
        <v>100</v>
      </c>
      <c r="J829" s="67">
        <f t="shared" si="169"/>
        <v>100</v>
      </c>
      <c r="K829" s="68">
        <v>0</v>
      </c>
      <c r="L829" s="68">
        <f t="shared" si="170"/>
        <v>100</v>
      </c>
      <c r="M829" s="68">
        <f t="shared" si="171"/>
        <v>0</v>
      </c>
      <c r="N829" s="96">
        <v>66.5</v>
      </c>
      <c r="O829" s="97" t="str">
        <f t="shared" si="172"/>
        <v>June</v>
      </c>
      <c r="P829" s="96">
        <f t="shared" si="173"/>
        <v>66.5</v>
      </c>
      <c r="Q829" s="98">
        <f t="shared" si="174"/>
        <v>-66.5</v>
      </c>
      <c r="R829" s="97" t="b">
        <f t="shared" si="175"/>
        <v>0</v>
      </c>
      <c r="S829" s="99" t="str">
        <f t="shared" si="176"/>
        <v>GROWTH</v>
      </c>
      <c r="T829" s="68">
        <v>42</v>
      </c>
      <c r="U829" s="100" t="str">
        <f t="shared" si="177"/>
        <v>May</v>
      </c>
      <c r="V829" s="68">
        <f t="shared" si="178"/>
        <v>42</v>
      </c>
      <c r="W829" s="101">
        <f t="shared" si="179"/>
        <v>-42</v>
      </c>
      <c r="X829" s="102" t="b">
        <f t="shared" si="180"/>
        <v>0</v>
      </c>
      <c r="Y829" s="103" t="str">
        <f t="shared" si="181"/>
        <v>GROWTH</v>
      </c>
      <c r="Z829" s="74">
        <v>0</v>
      </c>
      <c r="AA829" s="69"/>
      <c r="AB829" s="69" t="s">
        <v>133</v>
      </c>
      <c r="AC829" s="69" t="s">
        <v>134</v>
      </c>
      <c r="AD829" s="3"/>
      <c r="AE829" s="118">
        <f>IFERROR(INDEX(Last6M_AvgSales_Ref!$B$2:$B$12659,MATCH(D829,Last6M_AvgSales_Ref!$A$2:$A$12659,0)),"")</f>
        <v>38.75</v>
      </c>
    </row>
    <row r="830" spans="1:31" ht="14.25" customHeight="1">
      <c r="A830" s="69" t="s">
        <v>134</v>
      </c>
      <c r="B830" s="71" t="s">
        <v>79</v>
      </c>
      <c r="C830" s="71" t="s">
        <v>2203</v>
      </c>
      <c r="D830" s="71">
        <v>1000000587</v>
      </c>
      <c r="E830" s="72" t="s">
        <v>2204</v>
      </c>
      <c r="F830" s="73">
        <v>40024</v>
      </c>
      <c r="G830" s="66" t="str">
        <f t="shared" si="168"/>
        <v>Targeted Dealer</v>
      </c>
      <c r="H830" s="66"/>
      <c r="I830" s="67">
        <v>140</v>
      </c>
      <c r="J830" s="67">
        <f t="shared" si="169"/>
        <v>140</v>
      </c>
      <c r="K830" s="68">
        <v>70</v>
      </c>
      <c r="L830" s="68">
        <f t="shared" si="170"/>
        <v>70</v>
      </c>
      <c r="M830" s="68">
        <f t="shared" si="171"/>
        <v>50</v>
      </c>
      <c r="N830" s="96">
        <v>63</v>
      </c>
      <c r="O830" s="97" t="str">
        <f t="shared" si="172"/>
        <v>June</v>
      </c>
      <c r="P830" s="96">
        <f t="shared" si="173"/>
        <v>63</v>
      </c>
      <c r="Q830" s="98">
        <f t="shared" si="174"/>
        <v>7</v>
      </c>
      <c r="R830" s="97" t="b">
        <f t="shared" si="175"/>
        <v>0</v>
      </c>
      <c r="S830" s="99" t="str">
        <f t="shared" si="176"/>
        <v>GROWTH</v>
      </c>
      <c r="T830" s="68">
        <v>64</v>
      </c>
      <c r="U830" s="100" t="str">
        <f t="shared" si="177"/>
        <v>May</v>
      </c>
      <c r="V830" s="68">
        <f t="shared" si="178"/>
        <v>64</v>
      </c>
      <c r="W830" s="101">
        <f t="shared" si="179"/>
        <v>6</v>
      </c>
      <c r="X830" s="102" t="b">
        <f t="shared" si="180"/>
        <v>0</v>
      </c>
      <c r="Y830" s="103" t="str">
        <f t="shared" si="181"/>
        <v>GROWTH</v>
      </c>
      <c r="Z830" s="74">
        <v>0</v>
      </c>
      <c r="AA830" s="69"/>
      <c r="AB830" s="69" t="s">
        <v>133</v>
      </c>
      <c r="AC830" s="69" t="s">
        <v>134</v>
      </c>
      <c r="AD830" s="3"/>
      <c r="AE830" s="118">
        <f>IFERROR(INDEX(Last6M_AvgSales_Ref!$B$2:$B$12659,MATCH(D830,Last6M_AvgSales_Ref!$A$2:$A$12659,0)),"")</f>
        <v>62.5</v>
      </c>
    </row>
    <row r="831" spans="1:31" ht="14.25" customHeight="1">
      <c r="A831" s="69" t="s">
        <v>134</v>
      </c>
      <c r="B831" s="71" t="s">
        <v>79</v>
      </c>
      <c r="C831" s="71" t="s">
        <v>2205</v>
      </c>
      <c r="D831" s="71">
        <v>1000000591</v>
      </c>
      <c r="E831" s="72" t="s">
        <v>2206</v>
      </c>
      <c r="F831" s="73">
        <v>41132</v>
      </c>
      <c r="G831" s="66" t="str">
        <f t="shared" si="168"/>
        <v>Targeted Dealer</v>
      </c>
      <c r="H831" s="66"/>
      <c r="I831" s="67">
        <v>50</v>
      </c>
      <c r="J831" s="67">
        <f t="shared" si="169"/>
        <v>50</v>
      </c>
      <c r="K831" s="68">
        <v>19</v>
      </c>
      <c r="L831" s="68">
        <f t="shared" si="170"/>
        <v>31</v>
      </c>
      <c r="M831" s="68">
        <f t="shared" si="171"/>
        <v>38</v>
      </c>
      <c r="N831" s="96">
        <v>35</v>
      </c>
      <c r="O831" s="97" t="str">
        <f t="shared" si="172"/>
        <v>June</v>
      </c>
      <c r="P831" s="96">
        <f t="shared" si="173"/>
        <v>35</v>
      </c>
      <c r="Q831" s="98">
        <f t="shared" si="174"/>
        <v>-16</v>
      </c>
      <c r="R831" s="97" t="b">
        <f t="shared" si="175"/>
        <v>0</v>
      </c>
      <c r="S831" s="99" t="str">
        <f t="shared" si="176"/>
        <v>GROWTH</v>
      </c>
      <c r="T831" s="68">
        <v>24.5</v>
      </c>
      <c r="U831" s="100" t="str">
        <f t="shared" si="177"/>
        <v>May</v>
      </c>
      <c r="V831" s="68">
        <f t="shared" si="178"/>
        <v>24.5</v>
      </c>
      <c r="W831" s="101">
        <f t="shared" si="179"/>
        <v>-5.5</v>
      </c>
      <c r="X831" s="102" t="b">
        <f t="shared" si="180"/>
        <v>0</v>
      </c>
      <c r="Y831" s="103" t="str">
        <f t="shared" si="181"/>
        <v>GROWTH</v>
      </c>
      <c r="Z831" s="74">
        <v>0</v>
      </c>
      <c r="AA831" s="69"/>
      <c r="AB831" s="69" t="s">
        <v>133</v>
      </c>
      <c r="AC831" s="69" t="s">
        <v>134</v>
      </c>
      <c r="AD831" s="3"/>
      <c r="AE831" s="118">
        <f>IFERROR(INDEX(Last6M_AvgSales_Ref!$B$2:$B$12659,MATCH(D831,Last6M_AvgSales_Ref!$A$2:$A$12659,0)),"")</f>
        <v>53.3333333333333</v>
      </c>
    </row>
    <row r="832" spans="1:31" ht="14.25" customHeight="1">
      <c r="A832" s="69" t="s">
        <v>134</v>
      </c>
      <c r="B832" s="71" t="s">
        <v>79</v>
      </c>
      <c r="C832" s="71" t="s">
        <v>2207</v>
      </c>
      <c r="D832" s="71">
        <v>1000000589</v>
      </c>
      <c r="E832" s="72" t="s">
        <v>2208</v>
      </c>
      <c r="F832" s="73">
        <v>41499</v>
      </c>
      <c r="G832" s="66" t="str">
        <f t="shared" si="168"/>
        <v>Targeted Dealer</v>
      </c>
      <c r="H832" s="66"/>
      <c r="I832" s="67">
        <v>50</v>
      </c>
      <c r="J832" s="67">
        <f t="shared" si="169"/>
        <v>50</v>
      </c>
      <c r="K832" s="68">
        <v>4.5</v>
      </c>
      <c r="L832" s="68">
        <f t="shared" si="170"/>
        <v>45.5</v>
      </c>
      <c r="M832" s="68">
        <f t="shared" si="171"/>
        <v>9</v>
      </c>
      <c r="N832" s="96">
        <v>5</v>
      </c>
      <c r="O832" s="97" t="str">
        <f t="shared" si="172"/>
        <v>June</v>
      </c>
      <c r="P832" s="96">
        <f t="shared" si="173"/>
        <v>5</v>
      </c>
      <c r="Q832" s="98">
        <f t="shared" si="174"/>
        <v>-0.5</v>
      </c>
      <c r="R832" s="97" t="b">
        <f t="shared" si="175"/>
        <v>0</v>
      </c>
      <c r="S832" s="99" t="str">
        <f t="shared" si="176"/>
        <v>GROWTH</v>
      </c>
      <c r="T832" s="68">
        <v>25</v>
      </c>
      <c r="U832" s="100" t="str">
        <f t="shared" si="177"/>
        <v>May</v>
      </c>
      <c r="V832" s="68">
        <f t="shared" si="178"/>
        <v>25</v>
      </c>
      <c r="W832" s="101">
        <f t="shared" si="179"/>
        <v>-20.5</v>
      </c>
      <c r="X832" s="102" t="b">
        <f t="shared" si="180"/>
        <v>0</v>
      </c>
      <c r="Y832" s="103" t="str">
        <f t="shared" si="181"/>
        <v>GROWTH</v>
      </c>
      <c r="Z832" s="74">
        <v>0</v>
      </c>
      <c r="AA832" s="69"/>
      <c r="AB832" s="69" t="s">
        <v>133</v>
      </c>
      <c r="AC832" s="69" t="s">
        <v>134</v>
      </c>
      <c r="AD832" s="3"/>
      <c r="AE832" s="118">
        <f>IFERROR(INDEX(Last6M_AvgSales_Ref!$B$2:$B$12659,MATCH(D832,Last6M_AvgSales_Ref!$A$2:$A$12659,0)),"")</f>
        <v>29.0416666666667</v>
      </c>
    </row>
    <row r="833" spans="1:31" ht="14.25" customHeight="1">
      <c r="A833" s="69" t="s">
        <v>134</v>
      </c>
      <c r="B833" s="71" t="s">
        <v>79</v>
      </c>
      <c r="C833" s="71" t="s">
        <v>2209</v>
      </c>
      <c r="D833" s="71">
        <v>1000000597</v>
      </c>
      <c r="E833" s="72" t="s">
        <v>2210</v>
      </c>
      <c r="F833" s="73">
        <v>42558</v>
      </c>
      <c r="G833" s="66" t="str">
        <f t="shared" si="168"/>
        <v>Targeted Dealer</v>
      </c>
      <c r="H833" s="66"/>
      <c r="I833" s="67">
        <v>80</v>
      </c>
      <c r="J833" s="67">
        <f t="shared" si="169"/>
        <v>80</v>
      </c>
      <c r="K833" s="68">
        <v>58</v>
      </c>
      <c r="L833" s="68">
        <f t="shared" si="170"/>
        <v>22</v>
      </c>
      <c r="M833" s="68">
        <f t="shared" si="171"/>
        <v>72.5</v>
      </c>
      <c r="N833" s="96">
        <v>58</v>
      </c>
      <c r="O833" s="97" t="str">
        <f t="shared" si="172"/>
        <v>June</v>
      </c>
      <c r="P833" s="96">
        <f t="shared" si="173"/>
        <v>58</v>
      </c>
      <c r="Q833" s="98">
        <f t="shared" si="174"/>
        <v>0</v>
      </c>
      <c r="R833" s="97" t="b">
        <f t="shared" si="175"/>
        <v>0</v>
      </c>
      <c r="S833" s="99" t="str">
        <f t="shared" si="176"/>
        <v>GROWTH</v>
      </c>
      <c r="T833" s="68">
        <v>39</v>
      </c>
      <c r="U833" s="100" t="str">
        <f t="shared" si="177"/>
        <v>May</v>
      </c>
      <c r="V833" s="68">
        <f t="shared" si="178"/>
        <v>39</v>
      </c>
      <c r="W833" s="101">
        <f t="shared" si="179"/>
        <v>19</v>
      </c>
      <c r="X833" s="102" t="b">
        <f t="shared" si="180"/>
        <v>0</v>
      </c>
      <c r="Y833" s="103" t="str">
        <f t="shared" si="181"/>
        <v>GROWTH</v>
      </c>
      <c r="Z833" s="74">
        <v>0</v>
      </c>
      <c r="AA833" s="69"/>
      <c r="AB833" s="69" t="s">
        <v>133</v>
      </c>
      <c r="AC833" s="69" t="s">
        <v>134</v>
      </c>
      <c r="AD833" s="3"/>
      <c r="AE833" s="118">
        <f>IFERROR(INDEX(Last6M_AvgSales_Ref!$B$2:$B$12659,MATCH(D833,Last6M_AvgSales_Ref!$A$2:$A$12659,0)),"")</f>
        <v>36.6666666666667</v>
      </c>
    </row>
    <row r="834" spans="1:31" ht="14.25" customHeight="1">
      <c r="A834" s="69" t="s">
        <v>134</v>
      </c>
      <c r="B834" s="71" t="s">
        <v>79</v>
      </c>
      <c r="C834" s="71" t="s">
        <v>2211</v>
      </c>
      <c r="D834" s="71">
        <v>1000000593</v>
      </c>
      <c r="E834" s="72" t="s">
        <v>2212</v>
      </c>
      <c r="F834" s="73">
        <v>42746</v>
      </c>
      <c r="G834" s="66" t="str">
        <f t="shared" si="168"/>
        <v>Targeted Dealer</v>
      </c>
      <c r="H834" s="66"/>
      <c r="I834" s="67">
        <v>80</v>
      </c>
      <c r="J834" s="67">
        <f t="shared" si="169"/>
        <v>80</v>
      </c>
      <c r="K834" s="68">
        <v>76</v>
      </c>
      <c r="L834" s="68">
        <f t="shared" si="170"/>
        <v>4</v>
      </c>
      <c r="M834" s="68">
        <f t="shared" si="171"/>
        <v>95</v>
      </c>
      <c r="N834" s="96">
        <v>57</v>
      </c>
      <c r="O834" s="97" t="str">
        <f t="shared" si="172"/>
        <v>June</v>
      </c>
      <c r="P834" s="96">
        <f t="shared" si="173"/>
        <v>57</v>
      </c>
      <c r="Q834" s="98">
        <f t="shared" si="174"/>
        <v>19</v>
      </c>
      <c r="R834" s="97" t="b">
        <f t="shared" si="175"/>
        <v>0</v>
      </c>
      <c r="S834" s="99" t="str">
        <f t="shared" si="176"/>
        <v>GROWTH</v>
      </c>
      <c r="T834" s="68">
        <v>19</v>
      </c>
      <c r="U834" s="100" t="str">
        <f t="shared" si="177"/>
        <v>May</v>
      </c>
      <c r="V834" s="68">
        <f t="shared" si="178"/>
        <v>19</v>
      </c>
      <c r="W834" s="101">
        <f t="shared" si="179"/>
        <v>57</v>
      </c>
      <c r="X834" s="102" t="b">
        <f t="shared" si="180"/>
        <v>0</v>
      </c>
      <c r="Y834" s="103" t="str">
        <f t="shared" si="181"/>
        <v>GROWTH</v>
      </c>
      <c r="Z834" s="74">
        <v>0</v>
      </c>
      <c r="AA834" s="69"/>
      <c r="AB834" s="69" t="s">
        <v>133</v>
      </c>
      <c r="AC834" s="69" t="s">
        <v>134</v>
      </c>
      <c r="AD834" s="3"/>
      <c r="AE834" s="118">
        <f>IFERROR(INDEX(Last6M_AvgSales_Ref!$B$2:$B$12659,MATCH(D834,Last6M_AvgSales_Ref!$A$2:$A$12659,0)),"")</f>
        <v>76.3333333333333</v>
      </c>
    </row>
    <row r="835" spans="1:31" ht="14.25" customHeight="1">
      <c r="A835" s="69" t="s">
        <v>134</v>
      </c>
      <c r="B835" s="71" t="s">
        <v>79</v>
      </c>
      <c r="C835" s="71" t="s">
        <v>2213</v>
      </c>
      <c r="D835" s="71">
        <v>1000000594</v>
      </c>
      <c r="E835" s="72" t="s">
        <v>2214</v>
      </c>
      <c r="F835" s="73">
        <v>42945</v>
      </c>
      <c r="G835" s="66" t="str">
        <f t="shared" ref="G835:G898" si="182">IF(I835&gt;0,"Targeted Dealer","-")</f>
        <v>Targeted Dealer</v>
      </c>
      <c r="H835" s="66"/>
      <c r="I835" s="67">
        <v>370</v>
      </c>
      <c r="J835" s="67">
        <f t="shared" ref="J835:J898" si="183">I835/$J$1*($J$1-$E$1)</f>
        <v>370</v>
      </c>
      <c r="K835" s="68">
        <v>333</v>
      </c>
      <c r="L835" s="68">
        <f t="shared" ref="L835:L898" si="184">I835-K835</f>
        <v>37</v>
      </c>
      <c r="M835" s="68">
        <f t="shared" ref="M835:M898" si="185">IFERROR((K835/J835%),"-")</f>
        <v>90</v>
      </c>
      <c r="N835" s="96">
        <v>302</v>
      </c>
      <c r="O835" s="97" t="str">
        <f t="shared" ref="O835:O898" si="186">IF(F835&lt;=$P$2,"June","")</f>
        <v>June</v>
      </c>
      <c r="P835" s="96">
        <f t="shared" ref="P835:P898" si="187">N835</f>
        <v>302</v>
      </c>
      <c r="Q835" s="98">
        <f t="shared" ref="Q835:Q898" si="188">K835-P835</f>
        <v>31</v>
      </c>
      <c r="R835" s="97" t="b">
        <f t="shared" ref="R835:R898" si="189">IFERROR(IF(O835="May",(K835/P835-1))," ")</f>
        <v>0</v>
      </c>
      <c r="S835" s="99" t="str">
        <f t="shared" ref="S835:S898" si="190">IF(N835&gt;0,IF(O835="","-",IF(R835&lt;0%,"DEGROWTH","GROWTH")))</f>
        <v>GROWTH</v>
      </c>
      <c r="T835" s="68">
        <v>132</v>
      </c>
      <c r="U835" s="100" t="str">
        <f t="shared" ref="U835:U898" si="191">IF(F835&lt;=$V$2,"May","")</f>
        <v>May</v>
      </c>
      <c r="V835" s="68">
        <f t="shared" ref="V835:V898" si="192">T835</f>
        <v>132</v>
      </c>
      <c r="W835" s="101">
        <f t="shared" ref="W835:W898" si="193">K835-V835</f>
        <v>201</v>
      </c>
      <c r="X835" s="102" t="b">
        <f t="shared" ref="X835:X898" si="194">IFERROR(IF(U835="June",(K835/V835-1)),0)</f>
        <v>0</v>
      </c>
      <c r="Y835" s="103" t="str">
        <f t="shared" ref="Y835:Y898" si="195">IF(T835&gt;0,IF(U835="","-",IF(X835&lt;0%,"DEGROWTH","GROWTH")))</f>
        <v>GROWTH</v>
      </c>
      <c r="Z835" s="74">
        <v>0</v>
      </c>
      <c r="AA835" s="69"/>
      <c r="AB835" s="69" t="s">
        <v>133</v>
      </c>
      <c r="AC835" s="69" t="s">
        <v>134</v>
      </c>
      <c r="AD835" s="3"/>
      <c r="AE835" s="118">
        <f>IFERROR(INDEX(Last6M_AvgSales_Ref!$B$2:$B$12659,MATCH(D835,Last6M_AvgSales_Ref!$A$2:$A$12659,0)),"")</f>
        <v>178.49166666666699</v>
      </c>
    </row>
    <row r="836" spans="1:31" ht="14.25" customHeight="1">
      <c r="A836" s="69" t="s">
        <v>134</v>
      </c>
      <c r="B836" s="71" t="s">
        <v>79</v>
      </c>
      <c r="C836" s="71" t="s">
        <v>2215</v>
      </c>
      <c r="D836" s="71">
        <v>1000000582</v>
      </c>
      <c r="E836" s="72" t="s">
        <v>2216</v>
      </c>
      <c r="F836" s="73">
        <v>43014</v>
      </c>
      <c r="G836" s="66" t="str">
        <f t="shared" si="182"/>
        <v>Targeted Dealer</v>
      </c>
      <c r="H836" s="66"/>
      <c r="I836" s="67">
        <v>76</v>
      </c>
      <c r="J836" s="67">
        <f t="shared" si="183"/>
        <v>76</v>
      </c>
      <c r="K836" s="68">
        <v>19</v>
      </c>
      <c r="L836" s="68">
        <f t="shared" si="184"/>
        <v>57</v>
      </c>
      <c r="M836" s="68">
        <f t="shared" si="185"/>
        <v>25</v>
      </c>
      <c r="N836" s="96">
        <v>19</v>
      </c>
      <c r="O836" s="97" t="str">
        <f t="shared" si="186"/>
        <v>June</v>
      </c>
      <c r="P836" s="96">
        <f t="shared" si="187"/>
        <v>19</v>
      </c>
      <c r="Q836" s="98">
        <f t="shared" si="188"/>
        <v>0</v>
      </c>
      <c r="R836" s="97" t="b">
        <f t="shared" si="189"/>
        <v>0</v>
      </c>
      <c r="S836" s="99" t="str">
        <f t="shared" si="190"/>
        <v>GROWTH</v>
      </c>
      <c r="T836" s="68">
        <v>33</v>
      </c>
      <c r="U836" s="100" t="str">
        <f t="shared" si="191"/>
        <v>May</v>
      </c>
      <c r="V836" s="68">
        <f t="shared" si="192"/>
        <v>33</v>
      </c>
      <c r="W836" s="101">
        <f t="shared" si="193"/>
        <v>-14</v>
      </c>
      <c r="X836" s="102" t="b">
        <f t="shared" si="194"/>
        <v>0</v>
      </c>
      <c r="Y836" s="103" t="str">
        <f t="shared" si="195"/>
        <v>GROWTH</v>
      </c>
      <c r="Z836" s="74">
        <v>0</v>
      </c>
      <c r="AA836" s="69"/>
      <c r="AB836" s="69" t="s">
        <v>133</v>
      </c>
      <c r="AC836" s="69" t="s">
        <v>134</v>
      </c>
      <c r="AD836" s="3"/>
      <c r="AE836" s="118">
        <f>IFERROR(INDEX(Last6M_AvgSales_Ref!$B$2:$B$12659,MATCH(D836,Last6M_AvgSales_Ref!$A$2:$A$12659,0)),"")</f>
        <v>15.5833333333333</v>
      </c>
    </row>
    <row r="837" spans="1:31" ht="14.25" customHeight="1">
      <c r="A837" s="69" t="s">
        <v>134</v>
      </c>
      <c r="B837" s="71" t="s">
        <v>79</v>
      </c>
      <c r="C837" s="71" t="s">
        <v>308</v>
      </c>
      <c r="D837" s="71">
        <v>1000000583</v>
      </c>
      <c r="E837" s="72" t="s">
        <v>309</v>
      </c>
      <c r="F837" s="73">
        <v>43014</v>
      </c>
      <c r="G837" s="66" t="str">
        <f t="shared" si="182"/>
        <v>Targeted Dealer</v>
      </c>
      <c r="H837" s="66"/>
      <c r="I837" s="67">
        <v>40</v>
      </c>
      <c r="J837" s="67">
        <f t="shared" si="183"/>
        <v>40</v>
      </c>
      <c r="K837" s="68">
        <v>2</v>
      </c>
      <c r="L837" s="68">
        <f t="shared" si="184"/>
        <v>38</v>
      </c>
      <c r="M837" s="68">
        <f t="shared" si="185"/>
        <v>5</v>
      </c>
      <c r="N837" s="96">
        <v>0</v>
      </c>
      <c r="O837" s="97" t="str">
        <f t="shared" si="186"/>
        <v>June</v>
      </c>
      <c r="P837" s="96">
        <f t="shared" si="187"/>
        <v>0</v>
      </c>
      <c r="Q837" s="98">
        <f t="shared" si="188"/>
        <v>2</v>
      </c>
      <c r="R837" s="97" t="b">
        <f t="shared" si="189"/>
        <v>0</v>
      </c>
      <c r="S837" s="99" t="b">
        <f t="shared" si="190"/>
        <v>0</v>
      </c>
      <c r="T837" s="68">
        <v>0</v>
      </c>
      <c r="U837" s="100" t="str">
        <f t="shared" si="191"/>
        <v>May</v>
      </c>
      <c r="V837" s="68">
        <f t="shared" si="192"/>
        <v>0</v>
      </c>
      <c r="W837" s="101">
        <f t="shared" si="193"/>
        <v>2</v>
      </c>
      <c r="X837" s="102" t="b">
        <f t="shared" si="194"/>
        <v>0</v>
      </c>
      <c r="Y837" s="103" t="b">
        <f t="shared" si="195"/>
        <v>0</v>
      </c>
      <c r="Z837" s="74">
        <v>0</v>
      </c>
      <c r="AA837" s="69"/>
      <c r="AB837" s="69" t="s">
        <v>133</v>
      </c>
      <c r="AC837" s="69" t="s">
        <v>134</v>
      </c>
      <c r="AD837" s="3"/>
      <c r="AE837" s="118">
        <f>IFERROR(INDEX(Last6M_AvgSales_Ref!$B$2:$B$12659,MATCH(D837,Last6M_AvgSales_Ref!$A$2:$A$12659,0)),"")</f>
        <v>3.3333333333333299</v>
      </c>
    </row>
    <row r="838" spans="1:31" ht="14.25" customHeight="1">
      <c r="A838" s="69" t="s">
        <v>134</v>
      </c>
      <c r="B838" s="71" t="s">
        <v>79</v>
      </c>
      <c r="C838" s="71" t="s">
        <v>2217</v>
      </c>
      <c r="D838" s="71">
        <v>1000000584</v>
      </c>
      <c r="E838" s="72" t="s">
        <v>2218</v>
      </c>
      <c r="F838" s="73">
        <v>43089</v>
      </c>
      <c r="G838" s="66" t="str">
        <f t="shared" si="182"/>
        <v>Targeted Dealer</v>
      </c>
      <c r="H838" s="66"/>
      <c r="I838" s="67">
        <v>80</v>
      </c>
      <c r="J838" s="67">
        <f t="shared" si="183"/>
        <v>80</v>
      </c>
      <c r="K838" s="68">
        <v>50</v>
      </c>
      <c r="L838" s="68">
        <f t="shared" si="184"/>
        <v>30</v>
      </c>
      <c r="M838" s="68">
        <f t="shared" si="185"/>
        <v>62.5</v>
      </c>
      <c r="N838" s="96">
        <v>50</v>
      </c>
      <c r="O838" s="97" t="str">
        <f t="shared" si="186"/>
        <v>June</v>
      </c>
      <c r="P838" s="96">
        <f t="shared" si="187"/>
        <v>50</v>
      </c>
      <c r="Q838" s="98">
        <f t="shared" si="188"/>
        <v>0</v>
      </c>
      <c r="R838" s="97" t="b">
        <f t="shared" si="189"/>
        <v>0</v>
      </c>
      <c r="S838" s="99" t="str">
        <f t="shared" si="190"/>
        <v>GROWTH</v>
      </c>
      <c r="T838" s="68">
        <v>0</v>
      </c>
      <c r="U838" s="100" t="str">
        <f t="shared" si="191"/>
        <v>May</v>
      </c>
      <c r="V838" s="68">
        <f t="shared" si="192"/>
        <v>0</v>
      </c>
      <c r="W838" s="101">
        <f t="shared" si="193"/>
        <v>50</v>
      </c>
      <c r="X838" s="102" t="b">
        <f t="shared" si="194"/>
        <v>0</v>
      </c>
      <c r="Y838" s="103" t="b">
        <f t="shared" si="195"/>
        <v>0</v>
      </c>
      <c r="Z838" s="74">
        <v>0</v>
      </c>
      <c r="AA838" s="69"/>
      <c r="AB838" s="69" t="s">
        <v>133</v>
      </c>
      <c r="AC838" s="69" t="s">
        <v>134</v>
      </c>
      <c r="AD838" s="3"/>
      <c r="AE838" s="118">
        <f>IFERROR(INDEX(Last6M_AvgSales_Ref!$B$2:$B$12659,MATCH(D838,Last6M_AvgSales_Ref!$A$2:$A$12659,0)),"")</f>
        <v>52.6666666666667</v>
      </c>
    </row>
    <row r="839" spans="1:31" ht="14.25" customHeight="1">
      <c r="A839" s="69" t="s">
        <v>134</v>
      </c>
      <c r="B839" s="71" t="s">
        <v>79</v>
      </c>
      <c r="C839" s="71" t="s">
        <v>2219</v>
      </c>
      <c r="D839" s="71">
        <v>1000001002</v>
      </c>
      <c r="E839" s="72" t="s">
        <v>2220</v>
      </c>
      <c r="F839" s="73">
        <v>43721</v>
      </c>
      <c r="G839" s="66" t="str">
        <f t="shared" si="182"/>
        <v>Targeted Dealer</v>
      </c>
      <c r="H839" s="66"/>
      <c r="I839" s="67">
        <v>240</v>
      </c>
      <c r="J839" s="67">
        <f t="shared" si="183"/>
        <v>240</v>
      </c>
      <c r="K839" s="68">
        <v>280.35000000000002</v>
      </c>
      <c r="L839" s="68">
        <f t="shared" si="184"/>
        <v>-40.350000000000023</v>
      </c>
      <c r="M839" s="68">
        <f t="shared" si="185"/>
        <v>116.81250000000001</v>
      </c>
      <c r="N839" s="96">
        <v>177.25</v>
      </c>
      <c r="O839" s="97" t="str">
        <f t="shared" si="186"/>
        <v>June</v>
      </c>
      <c r="P839" s="96">
        <f t="shared" si="187"/>
        <v>177.25</v>
      </c>
      <c r="Q839" s="98">
        <f t="shared" si="188"/>
        <v>103.10000000000002</v>
      </c>
      <c r="R839" s="97" t="b">
        <f t="shared" si="189"/>
        <v>0</v>
      </c>
      <c r="S839" s="99" t="str">
        <f t="shared" si="190"/>
        <v>GROWTH</v>
      </c>
      <c r="T839" s="68">
        <v>99.75</v>
      </c>
      <c r="U839" s="100" t="str">
        <f t="shared" si="191"/>
        <v>May</v>
      </c>
      <c r="V839" s="68">
        <f t="shared" si="192"/>
        <v>99.75</v>
      </c>
      <c r="W839" s="101">
        <f t="shared" si="193"/>
        <v>180.60000000000002</v>
      </c>
      <c r="X839" s="102" t="b">
        <f t="shared" si="194"/>
        <v>0</v>
      </c>
      <c r="Y839" s="103" t="str">
        <f t="shared" si="195"/>
        <v>GROWTH</v>
      </c>
      <c r="Z839" s="74">
        <v>0</v>
      </c>
      <c r="AA839" s="69"/>
      <c r="AB839" s="69" t="s">
        <v>133</v>
      </c>
      <c r="AC839" s="69" t="s">
        <v>134</v>
      </c>
      <c r="AD839" s="3"/>
      <c r="AE839" s="118">
        <f>IFERROR(INDEX(Last6M_AvgSales_Ref!$B$2:$B$12659,MATCH(D839,Last6M_AvgSales_Ref!$A$2:$A$12659,0)),"")</f>
        <v>134.208333333333</v>
      </c>
    </row>
    <row r="840" spans="1:31" ht="14.25" customHeight="1">
      <c r="A840" s="69" t="s">
        <v>134</v>
      </c>
      <c r="B840" s="71" t="s">
        <v>79</v>
      </c>
      <c r="C840" s="71" t="s">
        <v>2221</v>
      </c>
      <c r="D840" s="71">
        <v>1000000999</v>
      </c>
      <c r="E840" s="72" t="s">
        <v>2222</v>
      </c>
      <c r="F840" s="73">
        <v>43883</v>
      </c>
      <c r="G840" s="66" t="str">
        <f t="shared" si="182"/>
        <v>Targeted Dealer</v>
      </c>
      <c r="H840" s="66"/>
      <c r="I840" s="67">
        <v>38</v>
      </c>
      <c r="J840" s="67">
        <f t="shared" si="183"/>
        <v>38</v>
      </c>
      <c r="K840" s="68">
        <v>38</v>
      </c>
      <c r="L840" s="68">
        <f t="shared" si="184"/>
        <v>0</v>
      </c>
      <c r="M840" s="68">
        <f t="shared" si="185"/>
        <v>100</v>
      </c>
      <c r="N840" s="96">
        <v>38</v>
      </c>
      <c r="O840" s="97" t="str">
        <f t="shared" si="186"/>
        <v>June</v>
      </c>
      <c r="P840" s="96">
        <f t="shared" si="187"/>
        <v>38</v>
      </c>
      <c r="Q840" s="98">
        <f t="shared" si="188"/>
        <v>0</v>
      </c>
      <c r="R840" s="97" t="b">
        <f t="shared" si="189"/>
        <v>0</v>
      </c>
      <c r="S840" s="99" t="str">
        <f t="shared" si="190"/>
        <v>GROWTH</v>
      </c>
      <c r="T840" s="68">
        <v>0</v>
      </c>
      <c r="U840" s="100" t="str">
        <f t="shared" si="191"/>
        <v>May</v>
      </c>
      <c r="V840" s="68">
        <f t="shared" si="192"/>
        <v>0</v>
      </c>
      <c r="W840" s="101">
        <f t="shared" si="193"/>
        <v>38</v>
      </c>
      <c r="X840" s="102" t="b">
        <f t="shared" si="194"/>
        <v>0</v>
      </c>
      <c r="Y840" s="103" t="b">
        <f t="shared" si="195"/>
        <v>0</v>
      </c>
      <c r="Z840" s="74">
        <v>0</v>
      </c>
      <c r="AA840" s="69"/>
      <c r="AB840" s="69" t="s">
        <v>133</v>
      </c>
      <c r="AC840" s="69" t="s">
        <v>134</v>
      </c>
      <c r="AD840" s="3"/>
      <c r="AE840" s="118">
        <f>IFERROR(INDEX(Last6M_AvgSales_Ref!$B$2:$B$12659,MATCH(D840,Last6M_AvgSales_Ref!$A$2:$A$12659,0)),"")</f>
        <v>22.3333333333333</v>
      </c>
    </row>
    <row r="841" spans="1:31" ht="14.25" customHeight="1">
      <c r="A841" s="69" t="s">
        <v>134</v>
      </c>
      <c r="B841" s="71" t="s">
        <v>79</v>
      </c>
      <c r="C841" s="71" t="s">
        <v>2223</v>
      </c>
      <c r="D841" s="71">
        <v>1000000996</v>
      </c>
      <c r="E841" s="72" t="s">
        <v>2224</v>
      </c>
      <c r="F841" s="73">
        <v>43960</v>
      </c>
      <c r="G841" s="66" t="str">
        <f t="shared" si="182"/>
        <v>Targeted Dealer</v>
      </c>
      <c r="H841" s="66"/>
      <c r="I841" s="67">
        <v>120</v>
      </c>
      <c r="J841" s="67">
        <f t="shared" si="183"/>
        <v>120</v>
      </c>
      <c r="K841" s="68">
        <v>73</v>
      </c>
      <c r="L841" s="68">
        <f t="shared" si="184"/>
        <v>47</v>
      </c>
      <c r="M841" s="68">
        <f t="shared" si="185"/>
        <v>60.833333333333336</v>
      </c>
      <c r="N841" s="96">
        <v>81</v>
      </c>
      <c r="O841" s="97" t="str">
        <f t="shared" si="186"/>
        <v>June</v>
      </c>
      <c r="P841" s="96">
        <f t="shared" si="187"/>
        <v>81</v>
      </c>
      <c r="Q841" s="98">
        <f t="shared" si="188"/>
        <v>-8</v>
      </c>
      <c r="R841" s="97" t="b">
        <f t="shared" si="189"/>
        <v>0</v>
      </c>
      <c r="S841" s="99" t="str">
        <f t="shared" si="190"/>
        <v>GROWTH</v>
      </c>
      <c r="T841" s="68">
        <v>40</v>
      </c>
      <c r="U841" s="100" t="str">
        <f t="shared" si="191"/>
        <v>May</v>
      </c>
      <c r="V841" s="68">
        <f t="shared" si="192"/>
        <v>40</v>
      </c>
      <c r="W841" s="101">
        <f t="shared" si="193"/>
        <v>33</v>
      </c>
      <c r="X841" s="102" t="b">
        <f t="shared" si="194"/>
        <v>0</v>
      </c>
      <c r="Y841" s="103" t="str">
        <f t="shared" si="195"/>
        <v>GROWTH</v>
      </c>
      <c r="Z841" s="74">
        <v>0</v>
      </c>
      <c r="AA841" s="69"/>
      <c r="AB841" s="69" t="s">
        <v>133</v>
      </c>
      <c r="AC841" s="69" t="s">
        <v>134</v>
      </c>
      <c r="AD841" s="3"/>
      <c r="AE841" s="118">
        <f>IFERROR(INDEX(Last6M_AvgSales_Ref!$B$2:$B$12659,MATCH(D841,Last6M_AvgSales_Ref!$A$2:$A$12659,0)),"")</f>
        <v>102.333333333333</v>
      </c>
    </row>
    <row r="842" spans="1:31" ht="14.25" customHeight="1">
      <c r="A842" s="69" t="s">
        <v>134</v>
      </c>
      <c r="B842" s="71" t="s">
        <v>79</v>
      </c>
      <c r="C842" s="71" t="s">
        <v>2225</v>
      </c>
      <c r="D842" s="71">
        <v>1000000990</v>
      </c>
      <c r="E842" s="72" t="s">
        <v>2226</v>
      </c>
      <c r="F842" s="73">
        <v>43971</v>
      </c>
      <c r="G842" s="66" t="str">
        <f t="shared" si="182"/>
        <v>Targeted Dealer</v>
      </c>
      <c r="H842" s="66"/>
      <c r="I842" s="67">
        <v>60</v>
      </c>
      <c r="J842" s="67">
        <f t="shared" si="183"/>
        <v>60</v>
      </c>
      <c r="K842" s="68">
        <v>44.5</v>
      </c>
      <c r="L842" s="68">
        <f t="shared" si="184"/>
        <v>15.5</v>
      </c>
      <c r="M842" s="68">
        <f t="shared" si="185"/>
        <v>74.166666666666671</v>
      </c>
      <c r="N842" s="96">
        <v>10</v>
      </c>
      <c r="O842" s="97" t="str">
        <f t="shared" si="186"/>
        <v>June</v>
      </c>
      <c r="P842" s="96">
        <f t="shared" si="187"/>
        <v>10</v>
      </c>
      <c r="Q842" s="98">
        <f t="shared" si="188"/>
        <v>34.5</v>
      </c>
      <c r="R842" s="97" t="b">
        <f t="shared" si="189"/>
        <v>0</v>
      </c>
      <c r="S842" s="99" t="str">
        <f t="shared" si="190"/>
        <v>GROWTH</v>
      </c>
      <c r="T842" s="68">
        <v>19</v>
      </c>
      <c r="U842" s="100" t="str">
        <f t="shared" si="191"/>
        <v>May</v>
      </c>
      <c r="V842" s="68">
        <f t="shared" si="192"/>
        <v>19</v>
      </c>
      <c r="W842" s="101">
        <f t="shared" si="193"/>
        <v>25.5</v>
      </c>
      <c r="X842" s="102" t="b">
        <f t="shared" si="194"/>
        <v>0</v>
      </c>
      <c r="Y842" s="103" t="str">
        <f t="shared" si="195"/>
        <v>GROWTH</v>
      </c>
      <c r="Z842" s="74">
        <v>0</v>
      </c>
      <c r="AA842" s="69"/>
      <c r="AB842" s="69" t="s">
        <v>133</v>
      </c>
      <c r="AC842" s="69" t="s">
        <v>134</v>
      </c>
      <c r="AD842" s="3"/>
      <c r="AE842" s="118">
        <f>IFERROR(INDEX(Last6M_AvgSales_Ref!$B$2:$B$12659,MATCH(D842,Last6M_AvgSales_Ref!$A$2:$A$12659,0)),"")</f>
        <v>48.524999999999999</v>
      </c>
    </row>
    <row r="843" spans="1:31" ht="14.25" customHeight="1">
      <c r="A843" s="69" t="s">
        <v>134</v>
      </c>
      <c r="B843" s="71" t="s">
        <v>79</v>
      </c>
      <c r="C843" s="71" t="s">
        <v>2227</v>
      </c>
      <c r="D843" s="71">
        <v>1000000985</v>
      </c>
      <c r="E843" s="72" t="s">
        <v>2228</v>
      </c>
      <c r="F843" s="73">
        <v>44064</v>
      </c>
      <c r="G843" s="66" t="str">
        <f t="shared" si="182"/>
        <v>Targeted Dealer</v>
      </c>
      <c r="H843" s="66"/>
      <c r="I843" s="67">
        <v>540</v>
      </c>
      <c r="J843" s="67">
        <f t="shared" si="183"/>
        <v>540</v>
      </c>
      <c r="K843" s="68">
        <v>176.25</v>
      </c>
      <c r="L843" s="68">
        <f t="shared" si="184"/>
        <v>363.75</v>
      </c>
      <c r="M843" s="68">
        <f t="shared" si="185"/>
        <v>32.638888888888886</v>
      </c>
      <c r="N843" s="96">
        <v>142.75</v>
      </c>
      <c r="O843" s="97" t="str">
        <f t="shared" si="186"/>
        <v>June</v>
      </c>
      <c r="P843" s="96">
        <f t="shared" si="187"/>
        <v>142.75</v>
      </c>
      <c r="Q843" s="98">
        <f t="shared" si="188"/>
        <v>33.5</v>
      </c>
      <c r="R843" s="97" t="b">
        <f t="shared" si="189"/>
        <v>0</v>
      </c>
      <c r="S843" s="99" t="str">
        <f t="shared" si="190"/>
        <v>GROWTH</v>
      </c>
      <c r="T843" s="68">
        <v>216.75</v>
      </c>
      <c r="U843" s="100" t="str">
        <f t="shared" si="191"/>
        <v>May</v>
      </c>
      <c r="V843" s="68">
        <f t="shared" si="192"/>
        <v>216.75</v>
      </c>
      <c r="W843" s="101">
        <f t="shared" si="193"/>
        <v>-40.5</v>
      </c>
      <c r="X843" s="102" t="b">
        <f t="shared" si="194"/>
        <v>0</v>
      </c>
      <c r="Y843" s="103" t="str">
        <f t="shared" si="195"/>
        <v>GROWTH</v>
      </c>
      <c r="Z843" s="74">
        <v>0</v>
      </c>
      <c r="AA843" s="69"/>
      <c r="AB843" s="69" t="s">
        <v>133</v>
      </c>
      <c r="AC843" s="69" t="s">
        <v>134</v>
      </c>
      <c r="AD843" s="3"/>
      <c r="AE843" s="118">
        <f>IFERROR(INDEX(Last6M_AvgSales_Ref!$B$2:$B$12659,MATCH(D843,Last6M_AvgSales_Ref!$A$2:$A$12659,0)),"")</f>
        <v>132.291666666667</v>
      </c>
    </row>
    <row r="844" spans="1:31" ht="14.25" customHeight="1">
      <c r="A844" s="69" t="s">
        <v>134</v>
      </c>
      <c r="B844" s="71" t="s">
        <v>79</v>
      </c>
      <c r="C844" s="71" t="s">
        <v>2229</v>
      </c>
      <c r="D844" s="71">
        <v>1000000991</v>
      </c>
      <c r="E844" s="72" t="s">
        <v>2230</v>
      </c>
      <c r="F844" s="73">
        <v>44070</v>
      </c>
      <c r="G844" s="66" t="str">
        <f t="shared" si="182"/>
        <v>Targeted Dealer</v>
      </c>
      <c r="H844" s="66"/>
      <c r="I844" s="67">
        <v>100</v>
      </c>
      <c r="J844" s="67">
        <f t="shared" si="183"/>
        <v>100</v>
      </c>
      <c r="K844" s="68">
        <v>75.8</v>
      </c>
      <c r="L844" s="68">
        <f t="shared" si="184"/>
        <v>24.200000000000003</v>
      </c>
      <c r="M844" s="68">
        <f t="shared" si="185"/>
        <v>75.8</v>
      </c>
      <c r="N844" s="96">
        <v>25.5</v>
      </c>
      <c r="O844" s="97" t="str">
        <f t="shared" si="186"/>
        <v>June</v>
      </c>
      <c r="P844" s="96">
        <f t="shared" si="187"/>
        <v>25.5</v>
      </c>
      <c r="Q844" s="98">
        <f t="shared" si="188"/>
        <v>50.3</v>
      </c>
      <c r="R844" s="97" t="b">
        <f t="shared" si="189"/>
        <v>0</v>
      </c>
      <c r="S844" s="99" t="str">
        <f t="shared" si="190"/>
        <v>GROWTH</v>
      </c>
      <c r="T844" s="68">
        <v>0</v>
      </c>
      <c r="U844" s="100" t="str">
        <f t="shared" si="191"/>
        <v>May</v>
      </c>
      <c r="V844" s="68">
        <f t="shared" si="192"/>
        <v>0</v>
      </c>
      <c r="W844" s="101">
        <f t="shared" si="193"/>
        <v>75.8</v>
      </c>
      <c r="X844" s="102" t="b">
        <f t="shared" si="194"/>
        <v>0</v>
      </c>
      <c r="Y844" s="103" t="b">
        <f t="shared" si="195"/>
        <v>0</v>
      </c>
      <c r="Z844" s="74">
        <v>0</v>
      </c>
      <c r="AA844" s="69"/>
      <c r="AB844" s="69" t="s">
        <v>133</v>
      </c>
      <c r="AC844" s="69" t="s">
        <v>134</v>
      </c>
      <c r="AD844" s="3"/>
      <c r="AE844" s="118">
        <f>IFERROR(INDEX(Last6M_AvgSales_Ref!$B$2:$B$12659,MATCH(D844,Last6M_AvgSales_Ref!$A$2:$A$12659,0)),"")</f>
        <v>74.858333333333306</v>
      </c>
    </row>
    <row r="845" spans="1:31" ht="14.25" customHeight="1">
      <c r="A845" s="69" t="s">
        <v>134</v>
      </c>
      <c r="B845" s="71" t="s">
        <v>79</v>
      </c>
      <c r="C845" s="71" t="s">
        <v>2231</v>
      </c>
      <c r="D845" s="71">
        <v>1000001001</v>
      </c>
      <c r="E845" s="72" t="s">
        <v>2232</v>
      </c>
      <c r="F845" s="73">
        <v>44503</v>
      </c>
      <c r="G845" s="66" t="str">
        <f t="shared" si="182"/>
        <v>Targeted Dealer</v>
      </c>
      <c r="H845" s="66"/>
      <c r="I845" s="67">
        <v>100</v>
      </c>
      <c r="J845" s="67">
        <f t="shared" si="183"/>
        <v>100</v>
      </c>
      <c r="K845" s="68">
        <v>92.75</v>
      </c>
      <c r="L845" s="68">
        <f t="shared" si="184"/>
        <v>7.25</v>
      </c>
      <c r="M845" s="68">
        <f t="shared" si="185"/>
        <v>92.75</v>
      </c>
      <c r="N845" s="96">
        <v>35.75</v>
      </c>
      <c r="O845" s="97" t="str">
        <f t="shared" si="186"/>
        <v>June</v>
      </c>
      <c r="P845" s="96">
        <f t="shared" si="187"/>
        <v>35.75</v>
      </c>
      <c r="Q845" s="98">
        <f t="shared" si="188"/>
        <v>57</v>
      </c>
      <c r="R845" s="97" t="b">
        <f t="shared" si="189"/>
        <v>0</v>
      </c>
      <c r="S845" s="99" t="str">
        <f t="shared" si="190"/>
        <v>GROWTH</v>
      </c>
      <c r="T845" s="68">
        <v>9.5</v>
      </c>
      <c r="U845" s="100" t="str">
        <f t="shared" si="191"/>
        <v>May</v>
      </c>
      <c r="V845" s="68">
        <f t="shared" si="192"/>
        <v>9.5</v>
      </c>
      <c r="W845" s="101">
        <f t="shared" si="193"/>
        <v>83.25</v>
      </c>
      <c r="X845" s="102" t="b">
        <f t="shared" si="194"/>
        <v>0</v>
      </c>
      <c r="Y845" s="103" t="str">
        <f t="shared" si="195"/>
        <v>GROWTH</v>
      </c>
      <c r="Z845" s="74">
        <v>0</v>
      </c>
      <c r="AA845" s="69"/>
      <c r="AB845" s="69" t="s">
        <v>133</v>
      </c>
      <c r="AC845" s="69" t="s">
        <v>134</v>
      </c>
      <c r="AD845" s="3"/>
      <c r="AE845" s="118">
        <f>IFERROR(INDEX(Last6M_AvgSales_Ref!$B$2:$B$12659,MATCH(D845,Last6M_AvgSales_Ref!$A$2:$A$12659,0)),"")</f>
        <v>50.316666666666698</v>
      </c>
    </row>
    <row r="846" spans="1:31" ht="14.25" customHeight="1">
      <c r="A846" s="69" t="s">
        <v>134</v>
      </c>
      <c r="B846" s="71" t="s">
        <v>79</v>
      </c>
      <c r="C846" s="71" t="s">
        <v>2233</v>
      </c>
      <c r="D846" s="71">
        <v>1000002754</v>
      </c>
      <c r="E846" s="71" t="s">
        <v>2234</v>
      </c>
      <c r="F846" s="73">
        <v>44701</v>
      </c>
      <c r="G846" s="66" t="str">
        <f t="shared" si="182"/>
        <v>Targeted Dealer</v>
      </c>
      <c r="H846" s="66"/>
      <c r="I846" s="67">
        <v>200</v>
      </c>
      <c r="J846" s="67">
        <f t="shared" si="183"/>
        <v>200</v>
      </c>
      <c r="K846" s="68">
        <v>237.5</v>
      </c>
      <c r="L846" s="68">
        <f t="shared" si="184"/>
        <v>-37.5</v>
      </c>
      <c r="M846" s="68">
        <f t="shared" si="185"/>
        <v>118.75</v>
      </c>
      <c r="N846" s="96">
        <v>130.5</v>
      </c>
      <c r="O846" s="97" t="str">
        <f t="shared" si="186"/>
        <v>June</v>
      </c>
      <c r="P846" s="96">
        <f t="shared" si="187"/>
        <v>130.5</v>
      </c>
      <c r="Q846" s="98">
        <f t="shared" si="188"/>
        <v>107</v>
      </c>
      <c r="R846" s="97" t="b">
        <f t="shared" si="189"/>
        <v>0</v>
      </c>
      <c r="S846" s="99" t="str">
        <f t="shared" si="190"/>
        <v>GROWTH</v>
      </c>
      <c r="T846" s="68">
        <v>87.5</v>
      </c>
      <c r="U846" s="100" t="str">
        <f t="shared" si="191"/>
        <v>May</v>
      </c>
      <c r="V846" s="68">
        <f t="shared" si="192"/>
        <v>87.5</v>
      </c>
      <c r="W846" s="101">
        <f t="shared" si="193"/>
        <v>150</v>
      </c>
      <c r="X846" s="102" t="b">
        <f t="shared" si="194"/>
        <v>0</v>
      </c>
      <c r="Y846" s="103" t="str">
        <f t="shared" si="195"/>
        <v>GROWTH</v>
      </c>
      <c r="Z846" s="74">
        <v>0</v>
      </c>
      <c r="AA846" s="69"/>
      <c r="AB846" s="69" t="s">
        <v>133</v>
      </c>
      <c r="AC846" s="69" t="s">
        <v>134</v>
      </c>
      <c r="AD846" s="3"/>
      <c r="AE846" s="118">
        <f>IFERROR(INDEX(Last6M_AvgSales_Ref!$B$2:$B$12659,MATCH(D846,Last6M_AvgSales_Ref!$A$2:$A$12659,0)),"")</f>
        <v>111.325</v>
      </c>
    </row>
    <row r="847" spans="1:31" ht="14.25" customHeight="1">
      <c r="A847" s="69" t="s">
        <v>134</v>
      </c>
      <c r="B847" s="71" t="s">
        <v>79</v>
      </c>
      <c r="C847" s="71" t="s">
        <v>2235</v>
      </c>
      <c r="D847" s="71">
        <v>1000003112</v>
      </c>
      <c r="E847" s="71" t="s">
        <v>2236</v>
      </c>
      <c r="F847" s="73">
        <v>44887</v>
      </c>
      <c r="G847" s="66" t="str">
        <f t="shared" si="182"/>
        <v>Targeted Dealer</v>
      </c>
      <c r="H847" s="66"/>
      <c r="I847" s="67">
        <v>240</v>
      </c>
      <c r="J847" s="67">
        <f t="shared" si="183"/>
        <v>240</v>
      </c>
      <c r="K847" s="68">
        <v>391</v>
      </c>
      <c r="L847" s="68">
        <f t="shared" si="184"/>
        <v>-151</v>
      </c>
      <c r="M847" s="68">
        <f t="shared" si="185"/>
        <v>162.91666666666669</v>
      </c>
      <c r="N847" s="96">
        <v>323.5</v>
      </c>
      <c r="O847" s="97" t="str">
        <f t="shared" si="186"/>
        <v>June</v>
      </c>
      <c r="P847" s="96">
        <f t="shared" si="187"/>
        <v>323.5</v>
      </c>
      <c r="Q847" s="98">
        <f t="shared" si="188"/>
        <v>67.5</v>
      </c>
      <c r="R847" s="97" t="b">
        <f t="shared" si="189"/>
        <v>0</v>
      </c>
      <c r="S847" s="99" t="str">
        <f t="shared" si="190"/>
        <v>GROWTH</v>
      </c>
      <c r="T847" s="68">
        <v>61</v>
      </c>
      <c r="U847" s="100" t="str">
        <f t="shared" si="191"/>
        <v>May</v>
      </c>
      <c r="V847" s="68">
        <f t="shared" si="192"/>
        <v>61</v>
      </c>
      <c r="W847" s="101">
        <f t="shared" si="193"/>
        <v>330</v>
      </c>
      <c r="X847" s="102" t="b">
        <f t="shared" si="194"/>
        <v>0</v>
      </c>
      <c r="Y847" s="103" t="str">
        <f t="shared" si="195"/>
        <v>GROWTH</v>
      </c>
      <c r="Z847" s="74">
        <v>0</v>
      </c>
      <c r="AA847" s="69"/>
      <c r="AB847" s="69" t="s">
        <v>133</v>
      </c>
      <c r="AC847" s="69" t="s">
        <v>134</v>
      </c>
      <c r="AD847" s="3"/>
      <c r="AE847" s="118">
        <f>IFERROR(INDEX(Last6M_AvgSales_Ref!$B$2:$B$12659,MATCH(D847,Last6M_AvgSales_Ref!$A$2:$A$12659,0)),"")</f>
        <v>193.40833333333299</v>
      </c>
    </row>
    <row r="848" spans="1:31" ht="14.25" customHeight="1">
      <c r="A848" s="69" t="s">
        <v>134</v>
      </c>
      <c r="B848" s="71" t="s">
        <v>79</v>
      </c>
      <c r="C848" s="71" t="s">
        <v>2237</v>
      </c>
      <c r="D848" s="71">
        <v>1000003126</v>
      </c>
      <c r="E848" s="71" t="s">
        <v>2238</v>
      </c>
      <c r="F848" s="73">
        <v>44907</v>
      </c>
      <c r="G848" s="66" t="str">
        <f t="shared" si="182"/>
        <v>Targeted Dealer</v>
      </c>
      <c r="H848" s="66"/>
      <c r="I848" s="67">
        <v>240</v>
      </c>
      <c r="J848" s="67">
        <f t="shared" si="183"/>
        <v>240</v>
      </c>
      <c r="K848" s="68">
        <v>266.5</v>
      </c>
      <c r="L848" s="68">
        <f t="shared" si="184"/>
        <v>-26.5</v>
      </c>
      <c r="M848" s="68">
        <f t="shared" si="185"/>
        <v>111.04166666666667</v>
      </c>
      <c r="N848" s="96">
        <v>153</v>
      </c>
      <c r="O848" s="97" t="str">
        <f t="shared" si="186"/>
        <v>June</v>
      </c>
      <c r="P848" s="96">
        <f t="shared" si="187"/>
        <v>153</v>
      </c>
      <c r="Q848" s="98">
        <f t="shared" si="188"/>
        <v>113.5</v>
      </c>
      <c r="R848" s="97" t="b">
        <f t="shared" si="189"/>
        <v>0</v>
      </c>
      <c r="S848" s="99" t="str">
        <f t="shared" si="190"/>
        <v>GROWTH</v>
      </c>
      <c r="T848" s="68">
        <v>118</v>
      </c>
      <c r="U848" s="100" t="str">
        <f t="shared" si="191"/>
        <v>May</v>
      </c>
      <c r="V848" s="68">
        <f t="shared" si="192"/>
        <v>118</v>
      </c>
      <c r="W848" s="101">
        <f t="shared" si="193"/>
        <v>148.5</v>
      </c>
      <c r="X848" s="102" t="b">
        <f t="shared" si="194"/>
        <v>0</v>
      </c>
      <c r="Y848" s="103" t="str">
        <f t="shared" si="195"/>
        <v>GROWTH</v>
      </c>
      <c r="Z848" s="74">
        <v>0</v>
      </c>
      <c r="AA848" s="69"/>
      <c r="AB848" s="69" t="s">
        <v>133</v>
      </c>
      <c r="AC848" s="69" t="s">
        <v>134</v>
      </c>
      <c r="AD848" s="3"/>
      <c r="AE848" s="118">
        <f>IFERROR(INDEX(Last6M_AvgSales_Ref!$B$2:$B$12659,MATCH(D848,Last6M_AvgSales_Ref!$A$2:$A$12659,0)),"")</f>
        <v>174.916666666667</v>
      </c>
    </row>
    <row r="849" spans="1:31" ht="14.25" customHeight="1">
      <c r="A849" s="69" t="s">
        <v>134</v>
      </c>
      <c r="B849" s="71" t="s">
        <v>79</v>
      </c>
      <c r="C849" s="71" t="s">
        <v>312</v>
      </c>
      <c r="D849" s="71">
        <v>1000003326</v>
      </c>
      <c r="E849" s="71" t="s">
        <v>313</v>
      </c>
      <c r="F849" s="73">
        <v>44966</v>
      </c>
      <c r="G849" s="66" t="str">
        <f t="shared" si="182"/>
        <v>-</v>
      </c>
      <c r="H849" s="66"/>
      <c r="I849" s="67">
        <v>0</v>
      </c>
      <c r="J849" s="67">
        <f t="shared" si="183"/>
        <v>0</v>
      </c>
      <c r="K849" s="68">
        <v>0</v>
      </c>
      <c r="L849" s="68">
        <f t="shared" si="184"/>
        <v>0</v>
      </c>
      <c r="M849" s="68" t="str">
        <f t="shared" si="185"/>
        <v>-</v>
      </c>
      <c r="N849" s="96">
        <v>0</v>
      </c>
      <c r="O849" s="97" t="str">
        <f t="shared" si="186"/>
        <v>June</v>
      </c>
      <c r="P849" s="96">
        <f t="shared" si="187"/>
        <v>0</v>
      </c>
      <c r="Q849" s="98">
        <f t="shared" si="188"/>
        <v>0</v>
      </c>
      <c r="R849" s="97" t="b">
        <f t="shared" si="189"/>
        <v>0</v>
      </c>
      <c r="S849" s="99" t="b">
        <f t="shared" si="190"/>
        <v>0</v>
      </c>
      <c r="T849" s="68">
        <v>19</v>
      </c>
      <c r="U849" s="100" t="str">
        <f t="shared" si="191"/>
        <v>May</v>
      </c>
      <c r="V849" s="68">
        <f t="shared" si="192"/>
        <v>19</v>
      </c>
      <c r="W849" s="101">
        <f t="shared" si="193"/>
        <v>-19</v>
      </c>
      <c r="X849" s="102" t="b">
        <f t="shared" si="194"/>
        <v>0</v>
      </c>
      <c r="Y849" s="103" t="str">
        <f t="shared" si="195"/>
        <v>GROWTH</v>
      </c>
      <c r="Z849" s="74">
        <v>0</v>
      </c>
      <c r="AA849" s="69"/>
      <c r="AB849" s="69" t="s">
        <v>133</v>
      </c>
      <c r="AC849" s="69" t="s">
        <v>134</v>
      </c>
      <c r="AD849" s="3"/>
      <c r="AE849" s="118">
        <f>IFERROR(INDEX(Last6M_AvgSales_Ref!$B$2:$B$12659,MATCH(D849,Last6M_AvgSales_Ref!$A$2:$A$12659,0)),"")</f>
        <v>10.3333333333333</v>
      </c>
    </row>
    <row r="850" spans="1:31" ht="14.25" customHeight="1">
      <c r="A850" s="69" t="s">
        <v>134</v>
      </c>
      <c r="B850" s="71" t="s">
        <v>79</v>
      </c>
      <c r="C850" s="71" t="s">
        <v>314</v>
      </c>
      <c r="D850" s="71">
        <v>1000003554</v>
      </c>
      <c r="E850" s="71" t="s">
        <v>315</v>
      </c>
      <c r="F850" s="73">
        <v>45072</v>
      </c>
      <c r="G850" s="66" t="str">
        <f t="shared" si="182"/>
        <v>-</v>
      </c>
      <c r="H850" s="66"/>
      <c r="I850" s="67">
        <v>0</v>
      </c>
      <c r="J850" s="67">
        <f t="shared" si="183"/>
        <v>0</v>
      </c>
      <c r="K850" s="68">
        <v>20</v>
      </c>
      <c r="L850" s="68">
        <f t="shared" si="184"/>
        <v>-20</v>
      </c>
      <c r="M850" s="68" t="str">
        <f t="shared" si="185"/>
        <v>-</v>
      </c>
      <c r="N850" s="96">
        <v>38</v>
      </c>
      <c r="O850" s="97" t="str">
        <f t="shared" si="186"/>
        <v>June</v>
      </c>
      <c r="P850" s="96">
        <f t="shared" si="187"/>
        <v>38</v>
      </c>
      <c r="Q850" s="98">
        <f t="shared" si="188"/>
        <v>-18</v>
      </c>
      <c r="R850" s="97" t="b">
        <f t="shared" si="189"/>
        <v>0</v>
      </c>
      <c r="S850" s="99" t="str">
        <f t="shared" si="190"/>
        <v>GROWTH</v>
      </c>
      <c r="T850" s="68">
        <v>39</v>
      </c>
      <c r="U850" s="100" t="str">
        <f t="shared" si="191"/>
        <v>May</v>
      </c>
      <c r="V850" s="68">
        <f t="shared" si="192"/>
        <v>39</v>
      </c>
      <c r="W850" s="101">
        <f t="shared" si="193"/>
        <v>-19</v>
      </c>
      <c r="X850" s="102" t="b">
        <f t="shared" si="194"/>
        <v>0</v>
      </c>
      <c r="Y850" s="103" t="str">
        <f t="shared" si="195"/>
        <v>GROWTH</v>
      </c>
      <c r="Z850" s="74">
        <v>0</v>
      </c>
      <c r="AA850" s="69"/>
      <c r="AB850" s="69" t="s">
        <v>133</v>
      </c>
      <c r="AC850" s="69" t="s">
        <v>134</v>
      </c>
      <c r="AD850" s="3"/>
      <c r="AE850" s="118">
        <f>IFERROR(INDEX(Last6M_AvgSales_Ref!$B$2:$B$12659,MATCH(D850,Last6M_AvgSales_Ref!$A$2:$A$12659,0)),"")</f>
        <v>6.3333333333333304</v>
      </c>
    </row>
    <row r="851" spans="1:31" ht="14.25" customHeight="1">
      <c r="A851" s="69" t="s">
        <v>134</v>
      </c>
      <c r="B851" s="71" t="s">
        <v>79</v>
      </c>
      <c r="C851" s="71" t="s">
        <v>2239</v>
      </c>
      <c r="D851" s="71">
        <v>1000003677</v>
      </c>
      <c r="E851" s="71" t="s">
        <v>2240</v>
      </c>
      <c r="F851" s="73">
        <v>45142</v>
      </c>
      <c r="G851" s="66" t="str">
        <f t="shared" si="182"/>
        <v>Targeted Dealer</v>
      </c>
      <c r="H851" s="66"/>
      <c r="I851" s="67">
        <v>40</v>
      </c>
      <c r="J851" s="67">
        <f t="shared" si="183"/>
        <v>40</v>
      </c>
      <c r="K851" s="68">
        <v>40</v>
      </c>
      <c r="L851" s="68">
        <f t="shared" si="184"/>
        <v>0</v>
      </c>
      <c r="M851" s="68">
        <f t="shared" si="185"/>
        <v>100</v>
      </c>
      <c r="N851" s="96">
        <v>31.9</v>
      </c>
      <c r="O851" s="97" t="str">
        <f t="shared" si="186"/>
        <v>June</v>
      </c>
      <c r="P851" s="96">
        <f t="shared" si="187"/>
        <v>31.9</v>
      </c>
      <c r="Q851" s="98">
        <f t="shared" si="188"/>
        <v>8.1000000000000014</v>
      </c>
      <c r="R851" s="97" t="b">
        <f t="shared" si="189"/>
        <v>0</v>
      </c>
      <c r="S851" s="99" t="str">
        <f t="shared" si="190"/>
        <v>GROWTH</v>
      </c>
      <c r="T851" s="68">
        <v>10.5</v>
      </c>
      <c r="U851" s="100" t="str">
        <f t="shared" si="191"/>
        <v>May</v>
      </c>
      <c r="V851" s="68">
        <f t="shared" si="192"/>
        <v>10.5</v>
      </c>
      <c r="W851" s="101">
        <f t="shared" si="193"/>
        <v>29.5</v>
      </c>
      <c r="X851" s="102" t="b">
        <f t="shared" si="194"/>
        <v>0</v>
      </c>
      <c r="Y851" s="103" t="str">
        <f t="shared" si="195"/>
        <v>GROWTH</v>
      </c>
      <c r="Z851" s="74">
        <v>0</v>
      </c>
      <c r="AA851" s="69"/>
      <c r="AB851" s="69" t="s">
        <v>133</v>
      </c>
      <c r="AC851" s="69" t="s">
        <v>134</v>
      </c>
      <c r="AD851" s="3"/>
      <c r="AE851" s="118">
        <f>IFERROR(INDEX(Last6M_AvgSales_Ref!$B$2:$B$12659,MATCH(D851,Last6M_AvgSales_Ref!$A$2:$A$12659,0)),"")</f>
        <v>24.116666666666699</v>
      </c>
    </row>
    <row r="852" spans="1:31" ht="14.25" customHeight="1">
      <c r="A852" s="69" t="s">
        <v>134</v>
      </c>
      <c r="B852" s="71" t="s">
        <v>79</v>
      </c>
      <c r="C852" s="71" t="s">
        <v>2241</v>
      </c>
      <c r="D852" s="71">
        <v>1000003714</v>
      </c>
      <c r="E852" s="71" t="s">
        <v>2242</v>
      </c>
      <c r="F852" s="73">
        <v>45181</v>
      </c>
      <c r="G852" s="66" t="str">
        <f t="shared" si="182"/>
        <v>Targeted Dealer</v>
      </c>
      <c r="H852" s="66"/>
      <c r="I852" s="67">
        <v>20</v>
      </c>
      <c r="J852" s="67">
        <f t="shared" si="183"/>
        <v>20</v>
      </c>
      <c r="K852" s="68">
        <v>2.25</v>
      </c>
      <c r="L852" s="68">
        <f t="shared" si="184"/>
        <v>17.75</v>
      </c>
      <c r="M852" s="68">
        <f t="shared" si="185"/>
        <v>11.25</v>
      </c>
      <c r="N852" s="96">
        <v>19</v>
      </c>
      <c r="O852" s="97" t="str">
        <f t="shared" si="186"/>
        <v>June</v>
      </c>
      <c r="P852" s="96">
        <f t="shared" si="187"/>
        <v>19</v>
      </c>
      <c r="Q852" s="98">
        <f t="shared" si="188"/>
        <v>-16.75</v>
      </c>
      <c r="R852" s="97" t="b">
        <f t="shared" si="189"/>
        <v>0</v>
      </c>
      <c r="S852" s="99" t="str">
        <f t="shared" si="190"/>
        <v>GROWTH</v>
      </c>
      <c r="T852" s="68">
        <v>2.25</v>
      </c>
      <c r="U852" s="100" t="str">
        <f t="shared" si="191"/>
        <v>May</v>
      </c>
      <c r="V852" s="68">
        <f t="shared" si="192"/>
        <v>2.25</v>
      </c>
      <c r="W852" s="101">
        <f t="shared" si="193"/>
        <v>0</v>
      </c>
      <c r="X852" s="102" t="b">
        <f t="shared" si="194"/>
        <v>0</v>
      </c>
      <c r="Y852" s="103" t="str">
        <f t="shared" si="195"/>
        <v>GROWTH</v>
      </c>
      <c r="Z852" s="74">
        <v>0</v>
      </c>
      <c r="AA852" s="69"/>
      <c r="AB852" s="69" t="s">
        <v>133</v>
      </c>
      <c r="AC852" s="69" t="s">
        <v>134</v>
      </c>
      <c r="AD852" s="3"/>
      <c r="AE852" s="118">
        <f>IFERROR(INDEX(Last6M_AvgSales_Ref!$B$2:$B$12659,MATCH(D852,Last6M_AvgSales_Ref!$A$2:$A$12659,0)),"")</f>
        <v>6.9666666666666703</v>
      </c>
    </row>
    <row r="853" spans="1:31" ht="14.25" customHeight="1">
      <c r="A853" s="74" t="s">
        <v>134</v>
      </c>
      <c r="B853" s="71" t="s">
        <v>79</v>
      </c>
      <c r="C853" s="78" t="s">
        <v>316</v>
      </c>
      <c r="D853" s="78">
        <v>1000003867</v>
      </c>
      <c r="E853" s="78" t="s">
        <v>317</v>
      </c>
      <c r="F853" s="73">
        <v>45342</v>
      </c>
      <c r="G853" s="66" t="str">
        <f t="shared" si="182"/>
        <v>Targeted Dealer</v>
      </c>
      <c r="H853" s="66"/>
      <c r="I853" s="67">
        <v>36</v>
      </c>
      <c r="J853" s="67">
        <f t="shared" si="183"/>
        <v>36</v>
      </c>
      <c r="K853" s="68">
        <v>0</v>
      </c>
      <c r="L853" s="68">
        <f t="shared" si="184"/>
        <v>36</v>
      </c>
      <c r="M853" s="68">
        <f t="shared" si="185"/>
        <v>0</v>
      </c>
      <c r="N853" s="96">
        <v>19</v>
      </c>
      <c r="O853" s="97" t="str">
        <f t="shared" si="186"/>
        <v>June</v>
      </c>
      <c r="P853" s="96">
        <f t="shared" si="187"/>
        <v>19</v>
      </c>
      <c r="Q853" s="98">
        <f t="shared" si="188"/>
        <v>-19</v>
      </c>
      <c r="R853" s="97" t="b">
        <f t="shared" si="189"/>
        <v>0</v>
      </c>
      <c r="S853" s="99" t="str">
        <f t="shared" si="190"/>
        <v>GROWTH</v>
      </c>
      <c r="T853" s="68">
        <v>0</v>
      </c>
      <c r="U853" s="100" t="str">
        <f t="shared" si="191"/>
        <v>May</v>
      </c>
      <c r="V853" s="68">
        <f t="shared" si="192"/>
        <v>0</v>
      </c>
      <c r="W853" s="101">
        <f t="shared" si="193"/>
        <v>0</v>
      </c>
      <c r="X853" s="102" t="b">
        <f t="shared" si="194"/>
        <v>0</v>
      </c>
      <c r="Y853" s="103" t="b">
        <f t="shared" si="195"/>
        <v>0</v>
      </c>
      <c r="Z853" s="74">
        <v>0</v>
      </c>
      <c r="AA853" s="69"/>
      <c r="AB853" s="69" t="s">
        <v>133</v>
      </c>
      <c r="AC853" s="74" t="s">
        <v>134</v>
      </c>
      <c r="AD853" s="3"/>
      <c r="AE853" s="118">
        <f>IFERROR(INDEX(Last6M_AvgSales_Ref!$B$2:$B$12659,MATCH(D853,Last6M_AvgSales_Ref!$A$2:$A$12659,0)),"")</f>
        <v>9.8333333333333304</v>
      </c>
    </row>
    <row r="854" spans="1:31" ht="14.25" customHeight="1">
      <c r="A854" s="74" t="s">
        <v>134</v>
      </c>
      <c r="B854" s="71" t="s">
        <v>79</v>
      </c>
      <c r="C854" s="78" t="s">
        <v>2245</v>
      </c>
      <c r="D854" s="78">
        <v>1000003870</v>
      </c>
      <c r="E854" s="78" t="s">
        <v>2246</v>
      </c>
      <c r="F854" s="73">
        <v>45349</v>
      </c>
      <c r="G854" s="66" t="str">
        <f t="shared" si="182"/>
        <v>Targeted Dealer</v>
      </c>
      <c r="H854" s="66"/>
      <c r="I854" s="67">
        <v>40</v>
      </c>
      <c r="J854" s="67">
        <f t="shared" si="183"/>
        <v>40</v>
      </c>
      <c r="K854" s="68">
        <v>20</v>
      </c>
      <c r="L854" s="68">
        <f t="shared" si="184"/>
        <v>20</v>
      </c>
      <c r="M854" s="68">
        <f t="shared" si="185"/>
        <v>50</v>
      </c>
      <c r="N854" s="96">
        <v>0</v>
      </c>
      <c r="O854" s="97" t="str">
        <f t="shared" si="186"/>
        <v>June</v>
      </c>
      <c r="P854" s="96">
        <f t="shared" si="187"/>
        <v>0</v>
      </c>
      <c r="Q854" s="98">
        <f t="shared" si="188"/>
        <v>20</v>
      </c>
      <c r="R854" s="97" t="b">
        <f t="shared" si="189"/>
        <v>0</v>
      </c>
      <c r="S854" s="99" t="b">
        <f t="shared" si="190"/>
        <v>0</v>
      </c>
      <c r="T854" s="68">
        <v>0</v>
      </c>
      <c r="U854" s="100" t="str">
        <f t="shared" si="191"/>
        <v>May</v>
      </c>
      <c r="V854" s="68">
        <f t="shared" si="192"/>
        <v>0</v>
      </c>
      <c r="W854" s="101">
        <f t="shared" si="193"/>
        <v>20</v>
      </c>
      <c r="X854" s="102" t="b">
        <f t="shared" si="194"/>
        <v>0</v>
      </c>
      <c r="Y854" s="103" t="b">
        <f t="shared" si="195"/>
        <v>0</v>
      </c>
      <c r="Z854" s="74">
        <v>0</v>
      </c>
      <c r="AA854" s="69"/>
      <c r="AB854" s="69" t="s">
        <v>133</v>
      </c>
      <c r="AC854" s="74" t="s">
        <v>134</v>
      </c>
      <c r="AD854" s="3"/>
      <c r="AE854" s="118">
        <f>IFERROR(INDEX(Last6M_AvgSales_Ref!$B$2:$B$12659,MATCH(D854,Last6M_AvgSales_Ref!$A$2:$A$12659,0)),"")</f>
        <v>23.1666666666667</v>
      </c>
    </row>
    <row r="855" spans="1:31" ht="14.25" customHeight="1">
      <c r="A855" s="74" t="s">
        <v>134</v>
      </c>
      <c r="B855" s="71" t="s">
        <v>79</v>
      </c>
      <c r="C855" s="78" t="s">
        <v>2247</v>
      </c>
      <c r="D855" s="78">
        <v>1000003889</v>
      </c>
      <c r="E855" s="78" t="s">
        <v>2248</v>
      </c>
      <c r="F855" s="73">
        <v>45369</v>
      </c>
      <c r="G855" s="66" t="str">
        <f t="shared" si="182"/>
        <v>Targeted Dealer</v>
      </c>
      <c r="H855" s="66"/>
      <c r="I855" s="67">
        <v>120</v>
      </c>
      <c r="J855" s="67">
        <f t="shared" si="183"/>
        <v>120</v>
      </c>
      <c r="K855" s="68">
        <v>53.1</v>
      </c>
      <c r="L855" s="68">
        <f t="shared" si="184"/>
        <v>66.900000000000006</v>
      </c>
      <c r="M855" s="68">
        <f t="shared" si="185"/>
        <v>44.25</v>
      </c>
      <c r="N855" s="96">
        <v>52.25</v>
      </c>
      <c r="O855" s="97" t="str">
        <f t="shared" si="186"/>
        <v>June</v>
      </c>
      <c r="P855" s="96">
        <f t="shared" si="187"/>
        <v>52.25</v>
      </c>
      <c r="Q855" s="98">
        <f t="shared" si="188"/>
        <v>0.85000000000000142</v>
      </c>
      <c r="R855" s="97" t="b">
        <f t="shared" si="189"/>
        <v>0</v>
      </c>
      <c r="S855" s="99" t="str">
        <f t="shared" si="190"/>
        <v>GROWTH</v>
      </c>
      <c r="T855" s="68">
        <v>52.85</v>
      </c>
      <c r="U855" s="100" t="str">
        <f t="shared" si="191"/>
        <v>May</v>
      </c>
      <c r="V855" s="68">
        <f t="shared" si="192"/>
        <v>52.85</v>
      </c>
      <c r="W855" s="101">
        <f t="shared" si="193"/>
        <v>0.25</v>
      </c>
      <c r="X855" s="102" t="b">
        <f t="shared" si="194"/>
        <v>0</v>
      </c>
      <c r="Y855" s="103" t="str">
        <f t="shared" si="195"/>
        <v>GROWTH</v>
      </c>
      <c r="Z855" s="74">
        <v>0</v>
      </c>
      <c r="AA855" s="69"/>
      <c r="AB855" s="69" t="s">
        <v>133</v>
      </c>
      <c r="AC855" s="74" t="s">
        <v>134</v>
      </c>
      <c r="AD855" s="3"/>
      <c r="AE855" s="118">
        <f>IFERROR(INDEX(Last6M_AvgSales_Ref!$B$2:$B$12659,MATCH(D855,Last6M_AvgSales_Ref!$A$2:$A$12659,0)),"")</f>
        <v>154.49166666666699</v>
      </c>
    </row>
    <row r="856" spans="1:31" ht="14.25" customHeight="1">
      <c r="A856" s="74" t="s">
        <v>134</v>
      </c>
      <c r="B856" s="71" t="s">
        <v>79</v>
      </c>
      <c r="C856" s="78" t="s">
        <v>2249</v>
      </c>
      <c r="D856" s="78">
        <v>1000003894</v>
      </c>
      <c r="E856" s="78" t="s">
        <v>2250</v>
      </c>
      <c r="F856" s="73">
        <v>45373</v>
      </c>
      <c r="G856" s="66" t="str">
        <f t="shared" si="182"/>
        <v>Targeted Dealer</v>
      </c>
      <c r="H856" s="66"/>
      <c r="I856" s="67">
        <v>20</v>
      </c>
      <c r="J856" s="67">
        <f t="shared" si="183"/>
        <v>20</v>
      </c>
      <c r="K856" s="68">
        <v>31.5</v>
      </c>
      <c r="L856" s="68">
        <f t="shared" si="184"/>
        <v>-11.5</v>
      </c>
      <c r="M856" s="68">
        <f t="shared" si="185"/>
        <v>157.5</v>
      </c>
      <c r="N856" s="96">
        <v>29.25</v>
      </c>
      <c r="O856" s="97" t="str">
        <f t="shared" si="186"/>
        <v>June</v>
      </c>
      <c r="P856" s="96">
        <f t="shared" si="187"/>
        <v>29.25</v>
      </c>
      <c r="Q856" s="98">
        <f t="shared" si="188"/>
        <v>2.25</v>
      </c>
      <c r="R856" s="97" t="b">
        <f t="shared" si="189"/>
        <v>0</v>
      </c>
      <c r="S856" s="99" t="str">
        <f t="shared" si="190"/>
        <v>GROWTH</v>
      </c>
      <c r="T856" s="68">
        <v>6.75</v>
      </c>
      <c r="U856" s="100" t="str">
        <f t="shared" si="191"/>
        <v>May</v>
      </c>
      <c r="V856" s="68">
        <f t="shared" si="192"/>
        <v>6.75</v>
      </c>
      <c r="W856" s="101">
        <f t="shared" si="193"/>
        <v>24.75</v>
      </c>
      <c r="X856" s="102" t="b">
        <f t="shared" si="194"/>
        <v>0</v>
      </c>
      <c r="Y856" s="103" t="str">
        <f t="shared" si="195"/>
        <v>GROWTH</v>
      </c>
      <c r="Z856" s="74">
        <v>0</v>
      </c>
      <c r="AA856" s="69"/>
      <c r="AB856" s="69" t="s">
        <v>133</v>
      </c>
      <c r="AC856" s="74" t="s">
        <v>134</v>
      </c>
      <c r="AD856" s="3"/>
      <c r="AE856" s="118">
        <f>IFERROR(INDEX(Last6M_AvgSales_Ref!$B$2:$B$12659,MATCH(D856,Last6M_AvgSales_Ref!$A$2:$A$12659,0)),"")</f>
        <v>21.625</v>
      </c>
    </row>
    <row r="857" spans="1:31" ht="14.25" customHeight="1">
      <c r="A857" s="74" t="s">
        <v>134</v>
      </c>
      <c r="B857" s="71" t="s">
        <v>79</v>
      </c>
      <c r="C857" s="78" t="s">
        <v>2251</v>
      </c>
      <c r="D857" s="78">
        <v>1000003897</v>
      </c>
      <c r="E857" s="78" t="s">
        <v>2252</v>
      </c>
      <c r="F857" s="73">
        <v>45380</v>
      </c>
      <c r="G857" s="66" t="str">
        <f t="shared" si="182"/>
        <v>Targeted Dealer</v>
      </c>
      <c r="H857" s="66"/>
      <c r="I857" s="67">
        <v>120</v>
      </c>
      <c r="J857" s="67">
        <f t="shared" si="183"/>
        <v>120</v>
      </c>
      <c r="K857" s="68">
        <v>75</v>
      </c>
      <c r="L857" s="68">
        <f t="shared" si="184"/>
        <v>45</v>
      </c>
      <c r="M857" s="68">
        <f t="shared" si="185"/>
        <v>62.5</v>
      </c>
      <c r="N857" s="96">
        <v>73</v>
      </c>
      <c r="O857" s="97" t="str">
        <f t="shared" si="186"/>
        <v>June</v>
      </c>
      <c r="P857" s="96">
        <f t="shared" si="187"/>
        <v>73</v>
      </c>
      <c r="Q857" s="98">
        <f t="shared" si="188"/>
        <v>2</v>
      </c>
      <c r="R857" s="97" t="b">
        <f t="shared" si="189"/>
        <v>0</v>
      </c>
      <c r="S857" s="99" t="str">
        <f t="shared" si="190"/>
        <v>GROWTH</v>
      </c>
      <c r="T857" s="68">
        <v>25</v>
      </c>
      <c r="U857" s="100" t="str">
        <f t="shared" si="191"/>
        <v>May</v>
      </c>
      <c r="V857" s="68">
        <f t="shared" si="192"/>
        <v>25</v>
      </c>
      <c r="W857" s="101">
        <f t="shared" si="193"/>
        <v>50</v>
      </c>
      <c r="X857" s="102" t="b">
        <f t="shared" si="194"/>
        <v>0</v>
      </c>
      <c r="Y857" s="103" t="str">
        <f t="shared" si="195"/>
        <v>GROWTH</v>
      </c>
      <c r="Z857" s="74">
        <v>0</v>
      </c>
      <c r="AA857" s="69"/>
      <c r="AB857" s="69" t="s">
        <v>133</v>
      </c>
      <c r="AC857" s="74" t="s">
        <v>134</v>
      </c>
      <c r="AD857" s="3"/>
      <c r="AE857" s="118">
        <f>IFERROR(INDEX(Last6M_AvgSales_Ref!$B$2:$B$12659,MATCH(D857,Last6M_AvgSales_Ref!$A$2:$A$12659,0)),"")</f>
        <v>88</v>
      </c>
    </row>
    <row r="858" spans="1:31" ht="14.25" customHeight="1">
      <c r="A858" s="74" t="s">
        <v>134</v>
      </c>
      <c r="B858" s="71" t="s">
        <v>79</v>
      </c>
      <c r="C858" s="78" t="s">
        <v>2253</v>
      </c>
      <c r="D858" s="78">
        <v>1000003990</v>
      </c>
      <c r="E858" s="78" t="s">
        <v>2254</v>
      </c>
      <c r="F858" s="73">
        <v>45443</v>
      </c>
      <c r="G858" s="66" t="str">
        <f t="shared" si="182"/>
        <v>Targeted Dealer</v>
      </c>
      <c r="H858" s="66"/>
      <c r="I858" s="67">
        <v>20</v>
      </c>
      <c r="J858" s="67">
        <f t="shared" si="183"/>
        <v>20</v>
      </c>
      <c r="K858" s="68">
        <v>8.5</v>
      </c>
      <c r="L858" s="68">
        <f t="shared" si="184"/>
        <v>11.5</v>
      </c>
      <c r="M858" s="68">
        <f t="shared" si="185"/>
        <v>42.5</v>
      </c>
      <c r="N858" s="96">
        <v>11</v>
      </c>
      <c r="O858" s="97" t="str">
        <f t="shared" si="186"/>
        <v>June</v>
      </c>
      <c r="P858" s="96">
        <f t="shared" si="187"/>
        <v>11</v>
      </c>
      <c r="Q858" s="98">
        <f t="shared" si="188"/>
        <v>-2.5</v>
      </c>
      <c r="R858" s="97" t="b">
        <f t="shared" si="189"/>
        <v>0</v>
      </c>
      <c r="S858" s="99" t="str">
        <f t="shared" si="190"/>
        <v>GROWTH</v>
      </c>
      <c r="T858" s="68">
        <v>6.75</v>
      </c>
      <c r="U858" s="100" t="str">
        <f t="shared" si="191"/>
        <v>May</v>
      </c>
      <c r="V858" s="68">
        <f t="shared" si="192"/>
        <v>6.75</v>
      </c>
      <c r="W858" s="101">
        <f t="shared" si="193"/>
        <v>1.75</v>
      </c>
      <c r="X858" s="102" t="b">
        <f t="shared" si="194"/>
        <v>0</v>
      </c>
      <c r="Y858" s="103" t="str">
        <f t="shared" si="195"/>
        <v>GROWTH</v>
      </c>
      <c r="Z858" s="74">
        <v>0</v>
      </c>
      <c r="AA858" s="69"/>
      <c r="AB858" s="69" t="s">
        <v>133</v>
      </c>
      <c r="AC858" s="74" t="s">
        <v>134</v>
      </c>
      <c r="AD858" s="3"/>
      <c r="AE858" s="118">
        <f>IFERROR(INDEX(Last6M_AvgSales_Ref!$B$2:$B$12659,MATCH(D858,Last6M_AvgSales_Ref!$A$2:$A$12659,0)),"")</f>
        <v>12</v>
      </c>
    </row>
    <row r="859" spans="1:31" ht="14.25" customHeight="1">
      <c r="A859" s="74" t="s">
        <v>134</v>
      </c>
      <c r="B859" s="71" t="s">
        <v>79</v>
      </c>
      <c r="C859" s="78" t="s">
        <v>2255</v>
      </c>
      <c r="D859" s="78">
        <v>1000004024</v>
      </c>
      <c r="E859" s="78" t="s">
        <v>2256</v>
      </c>
      <c r="F859" s="73">
        <v>45472</v>
      </c>
      <c r="G859" s="66" t="str">
        <f t="shared" si="182"/>
        <v>Targeted Dealer</v>
      </c>
      <c r="H859" s="66"/>
      <c r="I859" s="67">
        <v>120</v>
      </c>
      <c r="J859" s="67">
        <f t="shared" si="183"/>
        <v>120</v>
      </c>
      <c r="K859" s="68">
        <v>75</v>
      </c>
      <c r="L859" s="68">
        <f t="shared" si="184"/>
        <v>45</v>
      </c>
      <c r="M859" s="68">
        <f t="shared" si="185"/>
        <v>62.5</v>
      </c>
      <c r="N859" s="96">
        <v>70.5</v>
      </c>
      <c r="O859" s="97" t="str">
        <f t="shared" si="186"/>
        <v>June</v>
      </c>
      <c r="P859" s="96">
        <f t="shared" si="187"/>
        <v>70.5</v>
      </c>
      <c r="Q859" s="98">
        <f t="shared" si="188"/>
        <v>4.5</v>
      </c>
      <c r="R859" s="97" t="b">
        <f t="shared" si="189"/>
        <v>0</v>
      </c>
      <c r="S859" s="99" t="str">
        <f t="shared" si="190"/>
        <v>GROWTH</v>
      </c>
      <c r="T859" s="68">
        <v>49.5</v>
      </c>
      <c r="U859" s="100" t="str">
        <f t="shared" si="191"/>
        <v>May</v>
      </c>
      <c r="V859" s="68">
        <f t="shared" si="192"/>
        <v>49.5</v>
      </c>
      <c r="W859" s="101">
        <f t="shared" si="193"/>
        <v>25.5</v>
      </c>
      <c r="X859" s="102" t="b">
        <f t="shared" si="194"/>
        <v>0</v>
      </c>
      <c r="Y859" s="103" t="str">
        <f t="shared" si="195"/>
        <v>GROWTH</v>
      </c>
      <c r="Z859" s="74">
        <v>0</v>
      </c>
      <c r="AA859" s="69"/>
      <c r="AB859" s="69" t="s">
        <v>133</v>
      </c>
      <c r="AC859" s="74" t="s">
        <v>134</v>
      </c>
      <c r="AD859" s="3"/>
      <c r="AE859" s="118">
        <f>IFERROR(INDEX(Last6M_AvgSales_Ref!$B$2:$B$12659,MATCH(D859,Last6M_AvgSales_Ref!$A$2:$A$12659,0)),"")</f>
        <v>37.125</v>
      </c>
    </row>
    <row r="860" spans="1:31" ht="14.25" customHeight="1">
      <c r="A860" s="74" t="s">
        <v>134</v>
      </c>
      <c r="B860" s="78" t="s">
        <v>79</v>
      </c>
      <c r="C860" s="78" t="s">
        <v>2257</v>
      </c>
      <c r="D860" s="78">
        <v>1000004049</v>
      </c>
      <c r="E860" s="78" t="s">
        <v>2258</v>
      </c>
      <c r="F860" s="73">
        <v>45493</v>
      </c>
      <c r="G860" s="66" t="str">
        <f t="shared" si="182"/>
        <v>Targeted Dealer</v>
      </c>
      <c r="H860" s="66"/>
      <c r="I860" s="67">
        <v>100</v>
      </c>
      <c r="J860" s="67">
        <f t="shared" si="183"/>
        <v>100</v>
      </c>
      <c r="K860" s="68">
        <v>115</v>
      </c>
      <c r="L860" s="68">
        <f t="shared" si="184"/>
        <v>-15</v>
      </c>
      <c r="M860" s="68">
        <f t="shared" si="185"/>
        <v>115</v>
      </c>
      <c r="N860" s="96">
        <v>35</v>
      </c>
      <c r="O860" s="97" t="str">
        <f t="shared" si="186"/>
        <v>June</v>
      </c>
      <c r="P860" s="96">
        <f t="shared" si="187"/>
        <v>35</v>
      </c>
      <c r="Q860" s="98">
        <f t="shared" si="188"/>
        <v>80</v>
      </c>
      <c r="R860" s="97" t="b">
        <f t="shared" si="189"/>
        <v>0</v>
      </c>
      <c r="S860" s="99" t="str">
        <f t="shared" si="190"/>
        <v>GROWTH</v>
      </c>
      <c r="T860" s="68">
        <v>33</v>
      </c>
      <c r="U860" s="100" t="str">
        <f t="shared" si="191"/>
        <v>May</v>
      </c>
      <c r="V860" s="68">
        <f t="shared" si="192"/>
        <v>33</v>
      </c>
      <c r="W860" s="101">
        <f t="shared" si="193"/>
        <v>82</v>
      </c>
      <c r="X860" s="102" t="b">
        <f t="shared" si="194"/>
        <v>0</v>
      </c>
      <c r="Y860" s="103" t="str">
        <f t="shared" si="195"/>
        <v>GROWTH</v>
      </c>
      <c r="Z860" s="74">
        <v>0</v>
      </c>
      <c r="AA860" s="69"/>
      <c r="AB860" s="69" t="s">
        <v>133</v>
      </c>
      <c r="AC860" s="74" t="s">
        <v>134</v>
      </c>
      <c r="AD860" s="3"/>
      <c r="AE860" s="118">
        <f>IFERROR(INDEX(Last6M_AvgSales_Ref!$B$2:$B$12659,MATCH(D860,Last6M_AvgSales_Ref!$A$2:$A$12659,0)),"")</f>
        <v>84.3333333333333</v>
      </c>
    </row>
    <row r="861" spans="1:31" ht="14.25" customHeight="1">
      <c r="A861" s="74" t="s">
        <v>134</v>
      </c>
      <c r="B861" s="78" t="s">
        <v>79</v>
      </c>
      <c r="C861" s="78" t="s">
        <v>2259</v>
      </c>
      <c r="D861" s="78">
        <v>1000004106</v>
      </c>
      <c r="E861" s="78" t="s">
        <v>2260</v>
      </c>
      <c r="F861" s="106">
        <v>45535</v>
      </c>
      <c r="G861" s="66" t="str">
        <f t="shared" si="182"/>
        <v>Targeted Dealer</v>
      </c>
      <c r="H861" s="66"/>
      <c r="I861" s="67">
        <v>100</v>
      </c>
      <c r="J861" s="67">
        <f t="shared" si="183"/>
        <v>100</v>
      </c>
      <c r="K861" s="68">
        <v>40.75</v>
      </c>
      <c r="L861" s="68">
        <f t="shared" si="184"/>
        <v>59.25</v>
      </c>
      <c r="M861" s="68">
        <f t="shared" si="185"/>
        <v>40.75</v>
      </c>
      <c r="N861" s="96">
        <v>15.75</v>
      </c>
      <c r="O861" s="97" t="str">
        <f t="shared" si="186"/>
        <v>June</v>
      </c>
      <c r="P861" s="96">
        <f t="shared" si="187"/>
        <v>15.75</v>
      </c>
      <c r="Q861" s="98">
        <f t="shared" si="188"/>
        <v>25</v>
      </c>
      <c r="R861" s="97" t="b">
        <f t="shared" si="189"/>
        <v>0</v>
      </c>
      <c r="S861" s="99" t="str">
        <f t="shared" si="190"/>
        <v>GROWTH</v>
      </c>
      <c r="T861" s="68">
        <v>49.5</v>
      </c>
      <c r="U861" s="100" t="str">
        <f t="shared" si="191"/>
        <v>May</v>
      </c>
      <c r="V861" s="68">
        <f t="shared" si="192"/>
        <v>49.5</v>
      </c>
      <c r="W861" s="101">
        <f t="shared" si="193"/>
        <v>-8.75</v>
      </c>
      <c r="X861" s="102" t="b">
        <f t="shared" si="194"/>
        <v>0</v>
      </c>
      <c r="Y861" s="103" t="str">
        <f t="shared" si="195"/>
        <v>GROWTH</v>
      </c>
      <c r="Z861" s="74">
        <v>0</v>
      </c>
      <c r="AA861" s="69"/>
      <c r="AB861" s="69" t="s">
        <v>133</v>
      </c>
      <c r="AC861" s="74" t="s">
        <v>134</v>
      </c>
      <c r="AD861" s="3"/>
      <c r="AE861" s="118">
        <f>IFERROR(INDEX(Last6M_AvgSales_Ref!$B$2:$B$12659,MATCH(D861,Last6M_AvgSales_Ref!$A$2:$A$12659,0)),"")</f>
        <v>29.2916666666667</v>
      </c>
    </row>
    <row r="862" spans="1:31" ht="14.25" customHeight="1">
      <c r="A862" s="69" t="s">
        <v>134</v>
      </c>
      <c r="B862" s="71" t="s">
        <v>71</v>
      </c>
      <c r="C862" s="71" t="s">
        <v>2261</v>
      </c>
      <c r="D862" s="71">
        <v>1000000767</v>
      </c>
      <c r="E862" s="72" t="s">
        <v>2262</v>
      </c>
      <c r="F862" s="73">
        <v>38565</v>
      </c>
      <c r="G862" s="66" t="str">
        <f t="shared" si="182"/>
        <v>Targeted Dealer</v>
      </c>
      <c r="H862" s="66"/>
      <c r="I862" s="67">
        <v>1150</v>
      </c>
      <c r="J862" s="67">
        <f t="shared" si="183"/>
        <v>1150</v>
      </c>
      <c r="K862" s="68">
        <v>891</v>
      </c>
      <c r="L862" s="68">
        <f t="shared" si="184"/>
        <v>259</v>
      </c>
      <c r="M862" s="68">
        <f t="shared" si="185"/>
        <v>77.478260869565219</v>
      </c>
      <c r="N862" s="96">
        <v>985.5</v>
      </c>
      <c r="O862" s="97" t="str">
        <f t="shared" si="186"/>
        <v>June</v>
      </c>
      <c r="P862" s="96">
        <f t="shared" si="187"/>
        <v>985.5</v>
      </c>
      <c r="Q862" s="98">
        <f t="shared" si="188"/>
        <v>-94.5</v>
      </c>
      <c r="R862" s="97" t="b">
        <f t="shared" si="189"/>
        <v>0</v>
      </c>
      <c r="S862" s="99" t="str">
        <f t="shared" si="190"/>
        <v>GROWTH</v>
      </c>
      <c r="T862" s="68">
        <v>478</v>
      </c>
      <c r="U862" s="100" t="str">
        <f t="shared" si="191"/>
        <v>May</v>
      </c>
      <c r="V862" s="68">
        <f t="shared" si="192"/>
        <v>478</v>
      </c>
      <c r="W862" s="101">
        <f t="shared" si="193"/>
        <v>413</v>
      </c>
      <c r="X862" s="102" t="b">
        <f t="shared" si="194"/>
        <v>0</v>
      </c>
      <c r="Y862" s="103" t="str">
        <f t="shared" si="195"/>
        <v>GROWTH</v>
      </c>
      <c r="Z862" s="74">
        <v>0</v>
      </c>
      <c r="AA862" s="69"/>
      <c r="AB862" s="69" t="s">
        <v>133</v>
      </c>
      <c r="AC862" s="69" t="s">
        <v>134</v>
      </c>
      <c r="AD862" s="3"/>
      <c r="AE862" s="118">
        <f>IFERROR(INDEX(Last6M_AvgSales_Ref!$B$2:$B$12659,MATCH(D862,Last6M_AvgSales_Ref!$A$2:$A$12659,0)),"")</f>
        <v>930.65833333333296</v>
      </c>
    </row>
    <row r="863" spans="1:31" ht="14.25" customHeight="1">
      <c r="A863" s="69" t="s">
        <v>134</v>
      </c>
      <c r="B863" s="71" t="s">
        <v>71</v>
      </c>
      <c r="C863" s="71" t="s">
        <v>318</v>
      </c>
      <c r="D863" s="71">
        <v>1000000772</v>
      </c>
      <c r="E863" s="72" t="s">
        <v>319</v>
      </c>
      <c r="F863" s="73">
        <v>40640</v>
      </c>
      <c r="G863" s="66" t="str">
        <f t="shared" si="182"/>
        <v>Targeted Dealer</v>
      </c>
      <c r="H863" s="66"/>
      <c r="I863" s="67">
        <v>40</v>
      </c>
      <c r="J863" s="67">
        <f t="shared" si="183"/>
        <v>40</v>
      </c>
      <c r="K863" s="68">
        <v>34</v>
      </c>
      <c r="L863" s="68">
        <f t="shared" si="184"/>
        <v>6</v>
      </c>
      <c r="M863" s="68">
        <f t="shared" si="185"/>
        <v>85</v>
      </c>
      <c r="N863" s="96">
        <v>68</v>
      </c>
      <c r="O863" s="97" t="str">
        <f t="shared" si="186"/>
        <v>June</v>
      </c>
      <c r="P863" s="96">
        <f t="shared" si="187"/>
        <v>68</v>
      </c>
      <c r="Q863" s="98">
        <f t="shared" si="188"/>
        <v>-34</v>
      </c>
      <c r="R863" s="97" t="b">
        <f t="shared" si="189"/>
        <v>0</v>
      </c>
      <c r="S863" s="99" t="str">
        <f t="shared" si="190"/>
        <v>GROWTH</v>
      </c>
      <c r="T863" s="68">
        <v>32</v>
      </c>
      <c r="U863" s="100" t="str">
        <f t="shared" si="191"/>
        <v>May</v>
      </c>
      <c r="V863" s="68">
        <f t="shared" si="192"/>
        <v>32</v>
      </c>
      <c r="W863" s="101">
        <f t="shared" si="193"/>
        <v>2</v>
      </c>
      <c r="X863" s="102" t="b">
        <f t="shared" si="194"/>
        <v>0</v>
      </c>
      <c r="Y863" s="103" t="str">
        <f t="shared" si="195"/>
        <v>GROWTH</v>
      </c>
      <c r="Z863" s="74">
        <v>0</v>
      </c>
      <c r="AA863" s="69"/>
      <c r="AB863" s="69" t="s">
        <v>133</v>
      </c>
      <c r="AC863" s="69" t="s">
        <v>134</v>
      </c>
      <c r="AD863" s="3"/>
      <c r="AE863" s="118">
        <f>IFERROR(INDEX(Last6M_AvgSales_Ref!$B$2:$B$12659,MATCH(D863,Last6M_AvgSales_Ref!$A$2:$A$12659,0)),"")</f>
        <v>5.5</v>
      </c>
    </row>
    <row r="864" spans="1:31" ht="14.25" customHeight="1">
      <c r="A864" s="69" t="s">
        <v>134</v>
      </c>
      <c r="B864" s="71" t="s">
        <v>71</v>
      </c>
      <c r="C864" s="71" t="s">
        <v>2263</v>
      </c>
      <c r="D864" s="71">
        <v>1000000776</v>
      </c>
      <c r="E864" s="72" t="s">
        <v>2264</v>
      </c>
      <c r="F864" s="73">
        <v>41263</v>
      </c>
      <c r="G864" s="66" t="str">
        <f t="shared" si="182"/>
        <v>Targeted Dealer</v>
      </c>
      <c r="H864" s="66"/>
      <c r="I864" s="67">
        <v>60</v>
      </c>
      <c r="J864" s="67">
        <f t="shared" si="183"/>
        <v>60</v>
      </c>
      <c r="K864" s="68">
        <v>60</v>
      </c>
      <c r="L864" s="68">
        <f t="shared" si="184"/>
        <v>0</v>
      </c>
      <c r="M864" s="68">
        <f t="shared" si="185"/>
        <v>100</v>
      </c>
      <c r="N864" s="96">
        <v>90</v>
      </c>
      <c r="O864" s="97" t="str">
        <f t="shared" si="186"/>
        <v>June</v>
      </c>
      <c r="P864" s="96">
        <f t="shared" si="187"/>
        <v>90</v>
      </c>
      <c r="Q864" s="98">
        <f t="shared" si="188"/>
        <v>-30</v>
      </c>
      <c r="R864" s="97" t="b">
        <f t="shared" si="189"/>
        <v>0</v>
      </c>
      <c r="S864" s="99" t="str">
        <f t="shared" si="190"/>
        <v>GROWTH</v>
      </c>
      <c r="T864" s="68">
        <v>60</v>
      </c>
      <c r="U864" s="100" t="str">
        <f t="shared" si="191"/>
        <v>May</v>
      </c>
      <c r="V864" s="68">
        <f t="shared" si="192"/>
        <v>60</v>
      </c>
      <c r="W864" s="101">
        <f t="shared" si="193"/>
        <v>0</v>
      </c>
      <c r="X864" s="102" t="b">
        <f t="shared" si="194"/>
        <v>0</v>
      </c>
      <c r="Y864" s="103" t="str">
        <f t="shared" si="195"/>
        <v>GROWTH</v>
      </c>
      <c r="Z864" s="74">
        <v>0</v>
      </c>
      <c r="AA864" s="69"/>
      <c r="AB864" s="69" t="s">
        <v>133</v>
      </c>
      <c r="AC864" s="69" t="s">
        <v>134</v>
      </c>
      <c r="AD864" s="3"/>
      <c r="AE864" s="118">
        <f>IFERROR(INDEX(Last6M_AvgSales_Ref!$B$2:$B$12659,MATCH(D864,Last6M_AvgSales_Ref!$A$2:$A$12659,0)),"")</f>
        <v>58.3333333333333</v>
      </c>
    </row>
    <row r="865" spans="1:31" ht="14.25" customHeight="1">
      <c r="A865" s="69" t="s">
        <v>134</v>
      </c>
      <c r="B865" s="71" t="s">
        <v>71</v>
      </c>
      <c r="C865" s="71" t="s">
        <v>320</v>
      </c>
      <c r="D865" s="71">
        <v>1000000768</v>
      </c>
      <c r="E865" s="72" t="s">
        <v>321</v>
      </c>
      <c r="F865" s="73">
        <v>41816</v>
      </c>
      <c r="G865" s="66" t="str">
        <f t="shared" si="182"/>
        <v>Targeted Dealer</v>
      </c>
      <c r="H865" s="66"/>
      <c r="I865" s="67">
        <v>60</v>
      </c>
      <c r="J865" s="67">
        <f t="shared" si="183"/>
        <v>60</v>
      </c>
      <c r="K865" s="68">
        <v>25</v>
      </c>
      <c r="L865" s="68">
        <f t="shared" si="184"/>
        <v>35</v>
      </c>
      <c r="M865" s="68">
        <f t="shared" si="185"/>
        <v>41.666666666666671</v>
      </c>
      <c r="N865" s="96">
        <v>30</v>
      </c>
      <c r="O865" s="97" t="str">
        <f t="shared" si="186"/>
        <v>June</v>
      </c>
      <c r="P865" s="96">
        <f t="shared" si="187"/>
        <v>30</v>
      </c>
      <c r="Q865" s="98">
        <f t="shared" si="188"/>
        <v>-5</v>
      </c>
      <c r="R865" s="97" t="b">
        <f t="shared" si="189"/>
        <v>0</v>
      </c>
      <c r="S865" s="99" t="str">
        <f t="shared" si="190"/>
        <v>GROWTH</v>
      </c>
      <c r="T865" s="68">
        <v>25</v>
      </c>
      <c r="U865" s="100" t="str">
        <f t="shared" si="191"/>
        <v>May</v>
      </c>
      <c r="V865" s="68">
        <f t="shared" si="192"/>
        <v>25</v>
      </c>
      <c r="W865" s="101">
        <f t="shared" si="193"/>
        <v>0</v>
      </c>
      <c r="X865" s="102" t="b">
        <f t="shared" si="194"/>
        <v>0</v>
      </c>
      <c r="Y865" s="103" t="str">
        <f t="shared" si="195"/>
        <v>GROWTH</v>
      </c>
      <c r="Z865" s="74">
        <v>0</v>
      </c>
      <c r="AA865" s="69"/>
      <c r="AB865" s="69" t="s">
        <v>133</v>
      </c>
      <c r="AC865" s="69" t="s">
        <v>134</v>
      </c>
      <c r="AD865" s="3"/>
      <c r="AE865" s="118">
        <f>IFERROR(INDEX(Last6M_AvgSales_Ref!$B$2:$B$12659,MATCH(D865,Last6M_AvgSales_Ref!$A$2:$A$12659,0)),"")</f>
        <v>25</v>
      </c>
    </row>
    <row r="866" spans="1:31" ht="14.25" customHeight="1">
      <c r="A866" s="69" t="s">
        <v>134</v>
      </c>
      <c r="B866" s="71" t="s">
        <v>71</v>
      </c>
      <c r="C866" s="71" t="s">
        <v>2265</v>
      </c>
      <c r="D866" s="71">
        <v>1000000775</v>
      </c>
      <c r="E866" s="72" t="s">
        <v>2266</v>
      </c>
      <c r="F866" s="73">
        <v>42905</v>
      </c>
      <c r="G866" s="66" t="str">
        <f t="shared" si="182"/>
        <v>Targeted Dealer</v>
      </c>
      <c r="H866" s="66"/>
      <c r="I866" s="67">
        <v>280</v>
      </c>
      <c r="J866" s="67">
        <f t="shared" si="183"/>
        <v>280</v>
      </c>
      <c r="K866" s="68">
        <v>70</v>
      </c>
      <c r="L866" s="68">
        <f t="shared" si="184"/>
        <v>210</v>
      </c>
      <c r="M866" s="68">
        <f t="shared" si="185"/>
        <v>25</v>
      </c>
      <c r="N866" s="96">
        <v>105</v>
      </c>
      <c r="O866" s="97" t="str">
        <f t="shared" si="186"/>
        <v>June</v>
      </c>
      <c r="P866" s="96">
        <f t="shared" si="187"/>
        <v>105</v>
      </c>
      <c r="Q866" s="98">
        <f t="shared" si="188"/>
        <v>-35</v>
      </c>
      <c r="R866" s="97" t="b">
        <f t="shared" si="189"/>
        <v>0</v>
      </c>
      <c r="S866" s="99" t="str">
        <f t="shared" si="190"/>
        <v>GROWTH</v>
      </c>
      <c r="T866" s="68">
        <v>130</v>
      </c>
      <c r="U866" s="100" t="str">
        <f t="shared" si="191"/>
        <v>May</v>
      </c>
      <c r="V866" s="68">
        <f t="shared" si="192"/>
        <v>130</v>
      </c>
      <c r="W866" s="101">
        <f t="shared" si="193"/>
        <v>-60</v>
      </c>
      <c r="X866" s="102" t="b">
        <f t="shared" si="194"/>
        <v>0</v>
      </c>
      <c r="Y866" s="103" t="str">
        <f t="shared" si="195"/>
        <v>GROWTH</v>
      </c>
      <c r="Z866" s="74">
        <v>0</v>
      </c>
      <c r="AA866" s="69"/>
      <c r="AB866" s="69" t="s">
        <v>133</v>
      </c>
      <c r="AC866" s="69" t="s">
        <v>134</v>
      </c>
      <c r="AD866" s="3"/>
      <c r="AE866" s="118">
        <f>IFERROR(INDEX(Last6M_AvgSales_Ref!$B$2:$B$12659,MATCH(D866,Last6M_AvgSales_Ref!$A$2:$A$12659,0)),"")</f>
        <v>100.166666666667</v>
      </c>
    </row>
    <row r="867" spans="1:31" ht="14.25" customHeight="1">
      <c r="A867" s="69" t="s">
        <v>134</v>
      </c>
      <c r="B867" s="71" t="s">
        <v>71</v>
      </c>
      <c r="C867" s="71" t="s">
        <v>2269</v>
      </c>
      <c r="D867" s="71">
        <v>1000000773</v>
      </c>
      <c r="E867" s="72" t="s">
        <v>2270</v>
      </c>
      <c r="F867" s="73">
        <v>43066</v>
      </c>
      <c r="G867" s="66" t="str">
        <f t="shared" si="182"/>
        <v>Targeted Dealer</v>
      </c>
      <c r="H867" s="66"/>
      <c r="I867" s="67">
        <v>200</v>
      </c>
      <c r="J867" s="67">
        <f t="shared" si="183"/>
        <v>200</v>
      </c>
      <c r="K867" s="68">
        <v>120</v>
      </c>
      <c r="L867" s="68">
        <f t="shared" si="184"/>
        <v>80</v>
      </c>
      <c r="M867" s="68">
        <f t="shared" si="185"/>
        <v>60</v>
      </c>
      <c r="N867" s="96">
        <v>110</v>
      </c>
      <c r="O867" s="97" t="str">
        <f t="shared" si="186"/>
        <v>June</v>
      </c>
      <c r="P867" s="96">
        <f t="shared" si="187"/>
        <v>110</v>
      </c>
      <c r="Q867" s="98">
        <f t="shared" si="188"/>
        <v>10</v>
      </c>
      <c r="R867" s="97" t="b">
        <f t="shared" si="189"/>
        <v>0</v>
      </c>
      <c r="S867" s="99" t="str">
        <f t="shared" si="190"/>
        <v>GROWTH</v>
      </c>
      <c r="T867" s="68">
        <v>95</v>
      </c>
      <c r="U867" s="100" t="str">
        <f t="shared" si="191"/>
        <v>May</v>
      </c>
      <c r="V867" s="68">
        <f t="shared" si="192"/>
        <v>95</v>
      </c>
      <c r="W867" s="101">
        <f t="shared" si="193"/>
        <v>25</v>
      </c>
      <c r="X867" s="102" t="b">
        <f t="shared" si="194"/>
        <v>0</v>
      </c>
      <c r="Y867" s="103" t="str">
        <f t="shared" si="195"/>
        <v>GROWTH</v>
      </c>
      <c r="Z867" s="74">
        <v>0</v>
      </c>
      <c r="AA867" s="69"/>
      <c r="AB867" s="69" t="s">
        <v>133</v>
      </c>
      <c r="AC867" s="69" t="s">
        <v>134</v>
      </c>
      <c r="AD867" s="3"/>
      <c r="AE867" s="118">
        <f>IFERROR(INDEX(Last6M_AvgSales_Ref!$B$2:$B$12659,MATCH(D867,Last6M_AvgSales_Ref!$A$2:$A$12659,0)),"")</f>
        <v>85</v>
      </c>
    </row>
    <row r="868" spans="1:31" ht="14.25" customHeight="1">
      <c r="A868" s="69" t="s">
        <v>134</v>
      </c>
      <c r="B868" s="71" t="s">
        <v>71</v>
      </c>
      <c r="C868" s="71" t="s">
        <v>2271</v>
      </c>
      <c r="D868" s="71">
        <v>1000000769</v>
      </c>
      <c r="E868" s="72" t="s">
        <v>2272</v>
      </c>
      <c r="F868" s="73">
        <v>43305</v>
      </c>
      <c r="G868" s="66" t="str">
        <f t="shared" si="182"/>
        <v>Targeted Dealer</v>
      </c>
      <c r="H868" s="66"/>
      <c r="I868" s="67">
        <v>180</v>
      </c>
      <c r="J868" s="67">
        <f t="shared" si="183"/>
        <v>180</v>
      </c>
      <c r="K868" s="68">
        <v>68</v>
      </c>
      <c r="L868" s="68">
        <f t="shared" si="184"/>
        <v>112</v>
      </c>
      <c r="M868" s="68">
        <f t="shared" si="185"/>
        <v>37.777777777777779</v>
      </c>
      <c r="N868" s="96">
        <v>85</v>
      </c>
      <c r="O868" s="97" t="str">
        <f t="shared" si="186"/>
        <v>June</v>
      </c>
      <c r="P868" s="96">
        <f t="shared" si="187"/>
        <v>85</v>
      </c>
      <c r="Q868" s="98">
        <f t="shared" si="188"/>
        <v>-17</v>
      </c>
      <c r="R868" s="97" t="b">
        <f t="shared" si="189"/>
        <v>0</v>
      </c>
      <c r="S868" s="99" t="str">
        <f t="shared" si="190"/>
        <v>GROWTH</v>
      </c>
      <c r="T868" s="68">
        <v>85</v>
      </c>
      <c r="U868" s="100" t="str">
        <f t="shared" si="191"/>
        <v>May</v>
      </c>
      <c r="V868" s="68">
        <f t="shared" si="192"/>
        <v>85</v>
      </c>
      <c r="W868" s="101">
        <f t="shared" si="193"/>
        <v>-17</v>
      </c>
      <c r="X868" s="102" t="b">
        <f t="shared" si="194"/>
        <v>0</v>
      </c>
      <c r="Y868" s="103" t="str">
        <f t="shared" si="195"/>
        <v>GROWTH</v>
      </c>
      <c r="Z868" s="74">
        <v>0</v>
      </c>
      <c r="AA868" s="69"/>
      <c r="AB868" s="69" t="s">
        <v>133</v>
      </c>
      <c r="AC868" s="69" t="s">
        <v>134</v>
      </c>
      <c r="AD868" s="3"/>
      <c r="AE868" s="118">
        <f>IFERROR(INDEX(Last6M_AvgSales_Ref!$B$2:$B$12659,MATCH(D868,Last6M_AvgSales_Ref!$A$2:$A$12659,0)),"")</f>
        <v>68.6666666666667</v>
      </c>
    </row>
    <row r="869" spans="1:31" ht="14.25" customHeight="1">
      <c r="A869" s="69" t="s">
        <v>134</v>
      </c>
      <c r="B869" s="71" t="s">
        <v>71</v>
      </c>
      <c r="C869" s="71" t="s">
        <v>2273</v>
      </c>
      <c r="D869" s="71">
        <v>1000000774</v>
      </c>
      <c r="E869" s="72" t="s">
        <v>2274</v>
      </c>
      <c r="F869" s="73">
        <v>43319</v>
      </c>
      <c r="G869" s="66" t="str">
        <f t="shared" si="182"/>
        <v>Targeted Dealer</v>
      </c>
      <c r="H869" s="66"/>
      <c r="I869" s="67">
        <v>90</v>
      </c>
      <c r="J869" s="67">
        <f t="shared" si="183"/>
        <v>90</v>
      </c>
      <c r="K869" s="68">
        <v>55</v>
      </c>
      <c r="L869" s="68">
        <f t="shared" si="184"/>
        <v>35</v>
      </c>
      <c r="M869" s="68">
        <f t="shared" si="185"/>
        <v>61.111111111111107</v>
      </c>
      <c r="N869" s="96">
        <v>60</v>
      </c>
      <c r="O869" s="97" t="str">
        <f t="shared" si="186"/>
        <v>June</v>
      </c>
      <c r="P869" s="96">
        <f t="shared" si="187"/>
        <v>60</v>
      </c>
      <c r="Q869" s="98">
        <f t="shared" si="188"/>
        <v>-5</v>
      </c>
      <c r="R869" s="97" t="b">
        <f t="shared" si="189"/>
        <v>0</v>
      </c>
      <c r="S869" s="99" t="str">
        <f t="shared" si="190"/>
        <v>GROWTH</v>
      </c>
      <c r="T869" s="68">
        <v>90</v>
      </c>
      <c r="U869" s="100" t="str">
        <f t="shared" si="191"/>
        <v>May</v>
      </c>
      <c r="V869" s="68">
        <f t="shared" si="192"/>
        <v>90</v>
      </c>
      <c r="W869" s="101">
        <f t="shared" si="193"/>
        <v>-35</v>
      </c>
      <c r="X869" s="102" t="b">
        <f t="shared" si="194"/>
        <v>0</v>
      </c>
      <c r="Y869" s="103" t="str">
        <f t="shared" si="195"/>
        <v>GROWTH</v>
      </c>
      <c r="Z869" s="74">
        <v>0</v>
      </c>
      <c r="AA869" s="69"/>
      <c r="AB869" s="69" t="s">
        <v>133</v>
      </c>
      <c r="AC869" s="69" t="s">
        <v>134</v>
      </c>
      <c r="AD869" s="3"/>
      <c r="AE869" s="118">
        <f>IFERROR(INDEX(Last6M_AvgSales_Ref!$B$2:$B$12659,MATCH(D869,Last6M_AvgSales_Ref!$A$2:$A$12659,0)),"")</f>
        <v>50.8333333333333</v>
      </c>
    </row>
    <row r="870" spans="1:31" ht="14.25" customHeight="1">
      <c r="A870" s="69" t="s">
        <v>134</v>
      </c>
      <c r="B870" s="71" t="s">
        <v>71</v>
      </c>
      <c r="C870" s="71" t="s">
        <v>322</v>
      </c>
      <c r="D870" s="71">
        <v>1000001085</v>
      </c>
      <c r="E870" s="72" t="s">
        <v>323</v>
      </c>
      <c r="F870" s="73">
        <v>43582</v>
      </c>
      <c r="G870" s="66" t="str">
        <f t="shared" si="182"/>
        <v>Targeted Dealer</v>
      </c>
      <c r="H870" s="66"/>
      <c r="I870" s="67">
        <v>60</v>
      </c>
      <c r="J870" s="67">
        <f t="shared" si="183"/>
        <v>60</v>
      </c>
      <c r="K870" s="68">
        <v>0</v>
      </c>
      <c r="L870" s="68">
        <f t="shared" si="184"/>
        <v>60</v>
      </c>
      <c r="M870" s="68">
        <f t="shared" si="185"/>
        <v>0</v>
      </c>
      <c r="N870" s="96">
        <v>0</v>
      </c>
      <c r="O870" s="97" t="str">
        <f t="shared" si="186"/>
        <v>June</v>
      </c>
      <c r="P870" s="96">
        <f t="shared" si="187"/>
        <v>0</v>
      </c>
      <c r="Q870" s="98">
        <f t="shared" si="188"/>
        <v>0</v>
      </c>
      <c r="R870" s="97" t="b">
        <f t="shared" si="189"/>
        <v>0</v>
      </c>
      <c r="S870" s="99" t="b">
        <f t="shared" si="190"/>
        <v>0</v>
      </c>
      <c r="T870" s="68">
        <v>0</v>
      </c>
      <c r="U870" s="100" t="str">
        <f t="shared" si="191"/>
        <v>May</v>
      </c>
      <c r="V870" s="68">
        <f t="shared" si="192"/>
        <v>0</v>
      </c>
      <c r="W870" s="101">
        <f t="shared" si="193"/>
        <v>0</v>
      </c>
      <c r="X870" s="102" t="b">
        <f t="shared" si="194"/>
        <v>0</v>
      </c>
      <c r="Y870" s="103" t="b">
        <f t="shared" si="195"/>
        <v>0</v>
      </c>
      <c r="Z870" s="74">
        <v>0</v>
      </c>
      <c r="AA870" s="69"/>
      <c r="AB870" s="69" t="s">
        <v>133</v>
      </c>
      <c r="AC870" s="69" t="s">
        <v>134</v>
      </c>
      <c r="AD870" s="3"/>
      <c r="AE870" s="118">
        <f>IFERROR(INDEX(Last6M_AvgSales_Ref!$B$2:$B$12659,MATCH(D870,Last6M_AvgSales_Ref!$A$2:$A$12659,0)),"")</f>
        <v>14.1666666666667</v>
      </c>
    </row>
    <row r="871" spans="1:31" ht="14.25" customHeight="1">
      <c r="A871" s="69" t="s">
        <v>134</v>
      </c>
      <c r="B871" s="71" t="s">
        <v>71</v>
      </c>
      <c r="C871" s="71" t="s">
        <v>2275</v>
      </c>
      <c r="D871" s="71">
        <v>1000001090</v>
      </c>
      <c r="E871" s="72" t="s">
        <v>2276</v>
      </c>
      <c r="F871" s="73">
        <v>43801</v>
      </c>
      <c r="G871" s="66" t="str">
        <f t="shared" si="182"/>
        <v>Targeted Dealer</v>
      </c>
      <c r="H871" s="66"/>
      <c r="I871" s="67">
        <v>630</v>
      </c>
      <c r="J871" s="67">
        <f t="shared" si="183"/>
        <v>630</v>
      </c>
      <c r="K871" s="68">
        <v>193</v>
      </c>
      <c r="L871" s="68">
        <f t="shared" si="184"/>
        <v>437</v>
      </c>
      <c r="M871" s="68">
        <f t="shared" si="185"/>
        <v>30.634920634920636</v>
      </c>
      <c r="N871" s="96">
        <v>533</v>
      </c>
      <c r="O871" s="97" t="str">
        <f t="shared" si="186"/>
        <v>June</v>
      </c>
      <c r="P871" s="96">
        <f t="shared" si="187"/>
        <v>533</v>
      </c>
      <c r="Q871" s="98">
        <f t="shared" si="188"/>
        <v>-340</v>
      </c>
      <c r="R871" s="97" t="b">
        <f t="shared" si="189"/>
        <v>0</v>
      </c>
      <c r="S871" s="99" t="str">
        <f t="shared" si="190"/>
        <v>GROWTH</v>
      </c>
      <c r="T871" s="68">
        <v>305</v>
      </c>
      <c r="U871" s="100" t="str">
        <f t="shared" si="191"/>
        <v>May</v>
      </c>
      <c r="V871" s="68">
        <f t="shared" si="192"/>
        <v>305</v>
      </c>
      <c r="W871" s="101">
        <f t="shared" si="193"/>
        <v>-112</v>
      </c>
      <c r="X871" s="102" t="b">
        <f t="shared" si="194"/>
        <v>0</v>
      </c>
      <c r="Y871" s="103" t="str">
        <f t="shared" si="195"/>
        <v>GROWTH</v>
      </c>
      <c r="Z871" s="74">
        <v>0</v>
      </c>
      <c r="AA871" s="69"/>
      <c r="AB871" s="69" t="s">
        <v>133</v>
      </c>
      <c r="AC871" s="69" t="s">
        <v>134</v>
      </c>
      <c r="AD871" s="3"/>
      <c r="AE871" s="118">
        <f>IFERROR(INDEX(Last6M_AvgSales_Ref!$B$2:$B$12659,MATCH(D871,Last6M_AvgSales_Ref!$A$2:$A$12659,0)),"")</f>
        <v>323.14166666666699</v>
      </c>
    </row>
    <row r="872" spans="1:31" ht="14.25" customHeight="1">
      <c r="A872" s="69" t="s">
        <v>134</v>
      </c>
      <c r="B872" s="71" t="s">
        <v>71</v>
      </c>
      <c r="C872" s="71" t="s">
        <v>2277</v>
      </c>
      <c r="D872" s="71">
        <v>1000001083</v>
      </c>
      <c r="E872" s="72" t="s">
        <v>2278</v>
      </c>
      <c r="F872" s="73">
        <v>44126</v>
      </c>
      <c r="G872" s="66" t="str">
        <f t="shared" si="182"/>
        <v>Targeted Dealer</v>
      </c>
      <c r="H872" s="66"/>
      <c r="I872" s="67">
        <v>250</v>
      </c>
      <c r="J872" s="67">
        <f t="shared" si="183"/>
        <v>250.00000000000003</v>
      </c>
      <c r="K872" s="68">
        <v>125</v>
      </c>
      <c r="L872" s="68">
        <f t="shared" si="184"/>
        <v>125</v>
      </c>
      <c r="M872" s="68">
        <f t="shared" si="185"/>
        <v>49.999999999999993</v>
      </c>
      <c r="N872" s="96">
        <v>105</v>
      </c>
      <c r="O872" s="97" t="str">
        <f t="shared" si="186"/>
        <v>June</v>
      </c>
      <c r="P872" s="96">
        <f t="shared" si="187"/>
        <v>105</v>
      </c>
      <c r="Q872" s="98">
        <f t="shared" si="188"/>
        <v>20</v>
      </c>
      <c r="R872" s="97" t="b">
        <f t="shared" si="189"/>
        <v>0</v>
      </c>
      <c r="S872" s="99" t="str">
        <f t="shared" si="190"/>
        <v>GROWTH</v>
      </c>
      <c r="T872" s="68">
        <v>105</v>
      </c>
      <c r="U872" s="100" t="str">
        <f t="shared" si="191"/>
        <v>May</v>
      </c>
      <c r="V872" s="68">
        <f t="shared" si="192"/>
        <v>105</v>
      </c>
      <c r="W872" s="101">
        <f t="shared" si="193"/>
        <v>20</v>
      </c>
      <c r="X872" s="102" t="b">
        <f t="shared" si="194"/>
        <v>0</v>
      </c>
      <c r="Y872" s="103" t="str">
        <f t="shared" si="195"/>
        <v>GROWTH</v>
      </c>
      <c r="Z872" s="74">
        <v>0</v>
      </c>
      <c r="AA872" s="69"/>
      <c r="AB872" s="69" t="s">
        <v>133</v>
      </c>
      <c r="AC872" s="69" t="s">
        <v>134</v>
      </c>
      <c r="AD872" s="3"/>
      <c r="AE872" s="118">
        <f>IFERROR(INDEX(Last6M_AvgSales_Ref!$B$2:$B$12659,MATCH(D872,Last6M_AvgSales_Ref!$A$2:$A$12659,0)),"")</f>
        <v>115</v>
      </c>
    </row>
    <row r="873" spans="1:31" ht="14.25" customHeight="1">
      <c r="A873" s="69" t="s">
        <v>134</v>
      </c>
      <c r="B873" s="71" t="s">
        <v>71</v>
      </c>
      <c r="C873" s="71" t="s">
        <v>2279</v>
      </c>
      <c r="D873" s="71">
        <v>1000001089</v>
      </c>
      <c r="E873" s="72" t="s">
        <v>2280</v>
      </c>
      <c r="F873" s="73">
        <v>44197</v>
      </c>
      <c r="G873" s="66" t="str">
        <f t="shared" si="182"/>
        <v>Targeted Dealer</v>
      </c>
      <c r="H873" s="66"/>
      <c r="I873" s="67">
        <v>200</v>
      </c>
      <c r="J873" s="67">
        <f t="shared" si="183"/>
        <v>200</v>
      </c>
      <c r="K873" s="68">
        <v>143.5</v>
      </c>
      <c r="L873" s="68">
        <f t="shared" si="184"/>
        <v>56.5</v>
      </c>
      <c r="M873" s="68">
        <f t="shared" si="185"/>
        <v>71.75</v>
      </c>
      <c r="N873" s="96">
        <v>120</v>
      </c>
      <c r="O873" s="97" t="str">
        <f t="shared" si="186"/>
        <v>June</v>
      </c>
      <c r="P873" s="96">
        <f t="shared" si="187"/>
        <v>120</v>
      </c>
      <c r="Q873" s="98">
        <f t="shared" si="188"/>
        <v>23.5</v>
      </c>
      <c r="R873" s="97" t="b">
        <f t="shared" si="189"/>
        <v>0</v>
      </c>
      <c r="S873" s="99" t="str">
        <f t="shared" si="190"/>
        <v>GROWTH</v>
      </c>
      <c r="T873" s="68">
        <v>70</v>
      </c>
      <c r="U873" s="100" t="str">
        <f t="shared" si="191"/>
        <v>May</v>
      </c>
      <c r="V873" s="68">
        <f t="shared" si="192"/>
        <v>70</v>
      </c>
      <c r="W873" s="101">
        <f t="shared" si="193"/>
        <v>73.5</v>
      </c>
      <c r="X873" s="102" t="b">
        <f t="shared" si="194"/>
        <v>0</v>
      </c>
      <c r="Y873" s="103" t="str">
        <f t="shared" si="195"/>
        <v>GROWTH</v>
      </c>
      <c r="Z873" s="74">
        <v>0</v>
      </c>
      <c r="AA873" s="69"/>
      <c r="AB873" s="69" t="s">
        <v>133</v>
      </c>
      <c r="AC873" s="69" t="s">
        <v>134</v>
      </c>
      <c r="AD873" s="3"/>
      <c r="AE873" s="118">
        <f>IFERROR(INDEX(Last6M_AvgSales_Ref!$B$2:$B$12659,MATCH(D873,Last6M_AvgSales_Ref!$A$2:$A$12659,0)),"")</f>
        <v>120.583333333333</v>
      </c>
    </row>
    <row r="874" spans="1:31" ht="14.25" customHeight="1">
      <c r="A874" s="69" t="s">
        <v>134</v>
      </c>
      <c r="B874" s="71" t="s">
        <v>71</v>
      </c>
      <c r="C874" s="71" t="s">
        <v>2281</v>
      </c>
      <c r="D874" s="71">
        <v>1000001088</v>
      </c>
      <c r="E874" s="72" t="s">
        <v>2282</v>
      </c>
      <c r="F874" s="73">
        <v>44321</v>
      </c>
      <c r="G874" s="66" t="str">
        <f t="shared" si="182"/>
        <v>Targeted Dealer</v>
      </c>
      <c r="H874" s="66"/>
      <c r="I874" s="67">
        <v>50</v>
      </c>
      <c r="J874" s="67">
        <f t="shared" si="183"/>
        <v>50</v>
      </c>
      <c r="K874" s="68">
        <v>0</v>
      </c>
      <c r="L874" s="68">
        <f t="shared" si="184"/>
        <v>50</v>
      </c>
      <c r="M874" s="68">
        <f t="shared" si="185"/>
        <v>0</v>
      </c>
      <c r="N874" s="96">
        <v>0</v>
      </c>
      <c r="O874" s="97" t="str">
        <f t="shared" si="186"/>
        <v>June</v>
      </c>
      <c r="P874" s="96">
        <f t="shared" si="187"/>
        <v>0</v>
      </c>
      <c r="Q874" s="98">
        <f t="shared" si="188"/>
        <v>0</v>
      </c>
      <c r="R874" s="97" t="b">
        <f t="shared" si="189"/>
        <v>0</v>
      </c>
      <c r="S874" s="99" t="b">
        <f t="shared" si="190"/>
        <v>0</v>
      </c>
      <c r="T874" s="68">
        <v>25</v>
      </c>
      <c r="U874" s="100" t="str">
        <f t="shared" si="191"/>
        <v>May</v>
      </c>
      <c r="V874" s="68">
        <f t="shared" si="192"/>
        <v>25</v>
      </c>
      <c r="W874" s="101">
        <f t="shared" si="193"/>
        <v>-25</v>
      </c>
      <c r="X874" s="102" t="b">
        <f t="shared" si="194"/>
        <v>0</v>
      </c>
      <c r="Y874" s="103" t="str">
        <f t="shared" si="195"/>
        <v>GROWTH</v>
      </c>
      <c r="Z874" s="74">
        <v>0</v>
      </c>
      <c r="AA874" s="69"/>
      <c r="AB874" s="69" t="s">
        <v>133</v>
      </c>
      <c r="AC874" s="69" t="s">
        <v>134</v>
      </c>
      <c r="AD874" s="3"/>
      <c r="AE874" s="118">
        <f>IFERROR(INDEX(Last6M_AvgSales_Ref!$B$2:$B$12659,MATCH(D874,Last6M_AvgSales_Ref!$A$2:$A$12659,0)),"")</f>
        <v>20</v>
      </c>
    </row>
    <row r="875" spans="1:31" ht="14.25" customHeight="1">
      <c r="A875" s="69" t="s">
        <v>134</v>
      </c>
      <c r="B875" s="71" t="s">
        <v>71</v>
      </c>
      <c r="C875" s="71" t="s">
        <v>2283</v>
      </c>
      <c r="D875" s="71">
        <v>1000002756</v>
      </c>
      <c r="E875" s="71" t="s">
        <v>2284</v>
      </c>
      <c r="F875" s="73">
        <v>44704</v>
      </c>
      <c r="G875" s="66" t="str">
        <f t="shared" si="182"/>
        <v>Targeted Dealer</v>
      </c>
      <c r="H875" s="66"/>
      <c r="I875" s="67">
        <v>200</v>
      </c>
      <c r="J875" s="67">
        <f t="shared" si="183"/>
        <v>200</v>
      </c>
      <c r="K875" s="68">
        <v>30</v>
      </c>
      <c r="L875" s="68">
        <f t="shared" si="184"/>
        <v>170</v>
      </c>
      <c r="M875" s="68">
        <f t="shared" si="185"/>
        <v>15</v>
      </c>
      <c r="N875" s="96">
        <v>55</v>
      </c>
      <c r="O875" s="97" t="str">
        <f t="shared" si="186"/>
        <v>June</v>
      </c>
      <c r="P875" s="96">
        <f t="shared" si="187"/>
        <v>55</v>
      </c>
      <c r="Q875" s="98">
        <f t="shared" si="188"/>
        <v>-25</v>
      </c>
      <c r="R875" s="97" t="b">
        <f t="shared" si="189"/>
        <v>0</v>
      </c>
      <c r="S875" s="99" t="str">
        <f t="shared" si="190"/>
        <v>GROWTH</v>
      </c>
      <c r="T875" s="68">
        <v>90</v>
      </c>
      <c r="U875" s="100" t="str">
        <f t="shared" si="191"/>
        <v>May</v>
      </c>
      <c r="V875" s="68">
        <f t="shared" si="192"/>
        <v>90</v>
      </c>
      <c r="W875" s="101">
        <f t="shared" si="193"/>
        <v>-60</v>
      </c>
      <c r="X875" s="102" t="b">
        <f t="shared" si="194"/>
        <v>0</v>
      </c>
      <c r="Y875" s="103" t="str">
        <f t="shared" si="195"/>
        <v>GROWTH</v>
      </c>
      <c r="Z875" s="74">
        <v>0</v>
      </c>
      <c r="AA875" s="69"/>
      <c r="AB875" s="69" t="s">
        <v>133</v>
      </c>
      <c r="AC875" s="69" t="s">
        <v>134</v>
      </c>
      <c r="AD875" s="3"/>
      <c r="AE875" s="118">
        <f>IFERROR(INDEX(Last6M_AvgSales_Ref!$B$2:$B$12659,MATCH(D875,Last6M_AvgSales_Ref!$A$2:$A$12659,0)),"")</f>
        <v>64.1666666666667</v>
      </c>
    </row>
    <row r="876" spans="1:31" ht="14.25" customHeight="1">
      <c r="A876" s="69" t="s">
        <v>134</v>
      </c>
      <c r="B876" s="71" t="s">
        <v>71</v>
      </c>
      <c r="C876" s="71" t="s">
        <v>2287</v>
      </c>
      <c r="D876" s="71">
        <v>1000003565</v>
      </c>
      <c r="E876" s="71" t="s">
        <v>2288</v>
      </c>
      <c r="F876" s="73">
        <v>45078</v>
      </c>
      <c r="G876" s="66" t="str">
        <f t="shared" si="182"/>
        <v>Targeted Dealer</v>
      </c>
      <c r="H876" s="66"/>
      <c r="I876" s="67">
        <v>80</v>
      </c>
      <c r="J876" s="67">
        <f t="shared" si="183"/>
        <v>80</v>
      </c>
      <c r="K876" s="68">
        <v>48</v>
      </c>
      <c r="L876" s="68">
        <f t="shared" si="184"/>
        <v>32</v>
      </c>
      <c r="M876" s="68">
        <f t="shared" si="185"/>
        <v>60</v>
      </c>
      <c r="N876" s="96">
        <v>0</v>
      </c>
      <c r="O876" s="97" t="str">
        <f t="shared" si="186"/>
        <v>June</v>
      </c>
      <c r="P876" s="96">
        <f t="shared" si="187"/>
        <v>0</v>
      </c>
      <c r="Q876" s="98">
        <f t="shared" si="188"/>
        <v>48</v>
      </c>
      <c r="R876" s="97" t="b">
        <f t="shared" si="189"/>
        <v>0</v>
      </c>
      <c r="S876" s="99" t="b">
        <f t="shared" si="190"/>
        <v>0</v>
      </c>
      <c r="T876" s="68">
        <v>32</v>
      </c>
      <c r="U876" s="100" t="str">
        <f t="shared" si="191"/>
        <v>May</v>
      </c>
      <c r="V876" s="68">
        <f t="shared" si="192"/>
        <v>32</v>
      </c>
      <c r="W876" s="101">
        <f t="shared" si="193"/>
        <v>16</v>
      </c>
      <c r="X876" s="102" t="b">
        <f t="shared" si="194"/>
        <v>0</v>
      </c>
      <c r="Y876" s="103" t="str">
        <f t="shared" si="195"/>
        <v>GROWTH</v>
      </c>
      <c r="Z876" s="74">
        <v>0</v>
      </c>
      <c r="AA876" s="69"/>
      <c r="AB876" s="69" t="s">
        <v>133</v>
      </c>
      <c r="AC876" s="69" t="s">
        <v>134</v>
      </c>
      <c r="AD876" s="3"/>
      <c r="AE876" s="118">
        <f>IFERROR(INDEX(Last6M_AvgSales_Ref!$B$2:$B$12659,MATCH(D876,Last6M_AvgSales_Ref!$A$2:$A$12659,0)),"")</f>
        <v>34.6666666666667</v>
      </c>
    </row>
    <row r="877" spans="1:31" ht="14.25" customHeight="1">
      <c r="A877" s="69" t="s">
        <v>134</v>
      </c>
      <c r="B877" s="71" t="s">
        <v>71</v>
      </c>
      <c r="C877" s="71" t="s">
        <v>2289</v>
      </c>
      <c r="D877" s="71">
        <v>1000003716</v>
      </c>
      <c r="E877" s="71" t="s">
        <v>2290</v>
      </c>
      <c r="F877" s="73">
        <v>45181</v>
      </c>
      <c r="G877" s="66" t="str">
        <f t="shared" si="182"/>
        <v>Targeted Dealer</v>
      </c>
      <c r="H877" s="66"/>
      <c r="I877" s="67">
        <v>260</v>
      </c>
      <c r="J877" s="67">
        <f t="shared" si="183"/>
        <v>260</v>
      </c>
      <c r="K877" s="68">
        <v>90</v>
      </c>
      <c r="L877" s="68">
        <f t="shared" si="184"/>
        <v>170</v>
      </c>
      <c r="M877" s="68">
        <f t="shared" si="185"/>
        <v>34.615384615384613</v>
      </c>
      <c r="N877" s="96">
        <v>120</v>
      </c>
      <c r="O877" s="97" t="str">
        <f t="shared" si="186"/>
        <v>June</v>
      </c>
      <c r="P877" s="96">
        <f t="shared" si="187"/>
        <v>120</v>
      </c>
      <c r="Q877" s="98">
        <f t="shared" si="188"/>
        <v>-30</v>
      </c>
      <c r="R877" s="97" t="b">
        <f t="shared" si="189"/>
        <v>0</v>
      </c>
      <c r="S877" s="99" t="str">
        <f t="shared" si="190"/>
        <v>GROWTH</v>
      </c>
      <c r="T877" s="68">
        <v>125</v>
      </c>
      <c r="U877" s="100" t="str">
        <f t="shared" si="191"/>
        <v>May</v>
      </c>
      <c r="V877" s="68">
        <f t="shared" si="192"/>
        <v>125</v>
      </c>
      <c r="W877" s="101">
        <f t="shared" si="193"/>
        <v>-35</v>
      </c>
      <c r="X877" s="102" t="b">
        <f t="shared" si="194"/>
        <v>0</v>
      </c>
      <c r="Y877" s="103" t="str">
        <f t="shared" si="195"/>
        <v>GROWTH</v>
      </c>
      <c r="Z877" s="74">
        <v>0</v>
      </c>
      <c r="AA877" s="69"/>
      <c r="AB877" s="69" t="s">
        <v>133</v>
      </c>
      <c r="AC877" s="69" t="s">
        <v>134</v>
      </c>
      <c r="AD877" s="3"/>
      <c r="AE877" s="118">
        <f>IFERROR(INDEX(Last6M_AvgSales_Ref!$B$2:$B$12659,MATCH(D877,Last6M_AvgSales_Ref!$A$2:$A$12659,0)),"")</f>
        <v>127.5</v>
      </c>
    </row>
    <row r="878" spans="1:31" ht="14.25" customHeight="1">
      <c r="A878" s="74" t="s">
        <v>134</v>
      </c>
      <c r="B878" s="78" t="s">
        <v>71</v>
      </c>
      <c r="C878" s="78" t="s">
        <v>2291</v>
      </c>
      <c r="D878" s="78">
        <v>1000004025</v>
      </c>
      <c r="E878" s="78" t="s">
        <v>2292</v>
      </c>
      <c r="F878" s="73">
        <v>45473</v>
      </c>
      <c r="G878" s="66" t="str">
        <f t="shared" si="182"/>
        <v>Targeted Dealer</v>
      </c>
      <c r="H878" s="66"/>
      <c r="I878" s="67">
        <v>260</v>
      </c>
      <c r="J878" s="67">
        <f t="shared" si="183"/>
        <v>260</v>
      </c>
      <c r="K878" s="68">
        <v>70</v>
      </c>
      <c r="L878" s="68">
        <f t="shared" si="184"/>
        <v>190</v>
      </c>
      <c r="M878" s="68">
        <f t="shared" si="185"/>
        <v>26.923076923076923</v>
      </c>
      <c r="N878" s="96">
        <v>70</v>
      </c>
      <c r="O878" s="97" t="str">
        <f t="shared" si="186"/>
        <v>June</v>
      </c>
      <c r="P878" s="96">
        <f t="shared" si="187"/>
        <v>70</v>
      </c>
      <c r="Q878" s="98">
        <f t="shared" si="188"/>
        <v>0</v>
      </c>
      <c r="R878" s="97" t="b">
        <f t="shared" si="189"/>
        <v>0</v>
      </c>
      <c r="S878" s="99" t="str">
        <f t="shared" si="190"/>
        <v>GROWTH</v>
      </c>
      <c r="T878" s="68">
        <v>125</v>
      </c>
      <c r="U878" s="100" t="str">
        <f t="shared" si="191"/>
        <v>May</v>
      </c>
      <c r="V878" s="68">
        <f t="shared" si="192"/>
        <v>125</v>
      </c>
      <c r="W878" s="101">
        <f t="shared" si="193"/>
        <v>-55</v>
      </c>
      <c r="X878" s="102" t="b">
        <f t="shared" si="194"/>
        <v>0</v>
      </c>
      <c r="Y878" s="103" t="str">
        <f t="shared" si="195"/>
        <v>GROWTH</v>
      </c>
      <c r="Z878" s="74">
        <v>0</v>
      </c>
      <c r="AA878" s="69"/>
      <c r="AB878" s="69" t="s">
        <v>133</v>
      </c>
      <c r="AC878" s="74" t="s">
        <v>134</v>
      </c>
      <c r="AD878" s="3"/>
      <c r="AE878" s="118">
        <f>IFERROR(INDEX(Last6M_AvgSales_Ref!$B$2:$B$12659,MATCH(D878,Last6M_AvgSales_Ref!$A$2:$A$12659,0)),"")</f>
        <v>110.833333333333</v>
      </c>
    </row>
    <row r="879" spans="1:31" ht="14.25" customHeight="1">
      <c r="A879" s="74" t="s">
        <v>134</v>
      </c>
      <c r="B879" s="78" t="s">
        <v>71</v>
      </c>
      <c r="C879" s="78" t="s">
        <v>324</v>
      </c>
      <c r="D879" s="78">
        <v>1000004072</v>
      </c>
      <c r="E879" s="78" t="s">
        <v>325</v>
      </c>
      <c r="F879" s="73">
        <v>45504</v>
      </c>
      <c r="G879" s="66" t="str">
        <f t="shared" si="182"/>
        <v>Targeted Dealer</v>
      </c>
      <c r="H879" s="66"/>
      <c r="I879" s="67">
        <v>60</v>
      </c>
      <c r="J879" s="67">
        <f t="shared" si="183"/>
        <v>60</v>
      </c>
      <c r="K879" s="68">
        <v>0</v>
      </c>
      <c r="L879" s="68">
        <f t="shared" si="184"/>
        <v>60</v>
      </c>
      <c r="M879" s="68">
        <f t="shared" si="185"/>
        <v>0</v>
      </c>
      <c r="N879" s="96">
        <v>0</v>
      </c>
      <c r="O879" s="97" t="str">
        <f t="shared" si="186"/>
        <v>June</v>
      </c>
      <c r="P879" s="96">
        <f t="shared" si="187"/>
        <v>0</v>
      </c>
      <c r="Q879" s="98">
        <f t="shared" si="188"/>
        <v>0</v>
      </c>
      <c r="R879" s="97" t="b">
        <f t="shared" si="189"/>
        <v>0</v>
      </c>
      <c r="S879" s="99" t="b">
        <f t="shared" si="190"/>
        <v>0</v>
      </c>
      <c r="T879" s="68">
        <v>30</v>
      </c>
      <c r="U879" s="100" t="str">
        <f t="shared" si="191"/>
        <v>May</v>
      </c>
      <c r="V879" s="68">
        <f t="shared" si="192"/>
        <v>30</v>
      </c>
      <c r="W879" s="101">
        <f t="shared" si="193"/>
        <v>-30</v>
      </c>
      <c r="X879" s="102" t="b">
        <f t="shared" si="194"/>
        <v>0</v>
      </c>
      <c r="Y879" s="103" t="str">
        <f t="shared" si="195"/>
        <v>GROWTH</v>
      </c>
      <c r="Z879" s="74">
        <v>0</v>
      </c>
      <c r="AA879" s="69"/>
      <c r="AB879" s="69" t="s">
        <v>133</v>
      </c>
      <c r="AC879" s="74" t="s">
        <v>134</v>
      </c>
      <c r="AD879" s="3"/>
      <c r="AE879" s="118">
        <f>IFERROR(INDEX(Last6M_AvgSales_Ref!$B$2:$B$12659,MATCH(D879,Last6M_AvgSales_Ref!$A$2:$A$12659,0)),"")</f>
        <v>40</v>
      </c>
    </row>
    <row r="880" spans="1:31" ht="14.25" customHeight="1">
      <c r="A880" s="69" t="s">
        <v>134</v>
      </c>
      <c r="B880" s="71" t="s">
        <v>73</v>
      </c>
      <c r="C880" s="71" t="s">
        <v>2293</v>
      </c>
      <c r="D880" s="71">
        <v>1000000784</v>
      </c>
      <c r="E880" s="72" t="s">
        <v>2294</v>
      </c>
      <c r="F880" s="73">
        <v>40830</v>
      </c>
      <c r="G880" s="66" t="str">
        <f t="shared" si="182"/>
        <v>Targeted Dealer</v>
      </c>
      <c r="H880" s="66"/>
      <c r="I880" s="67">
        <v>50</v>
      </c>
      <c r="J880" s="67">
        <f t="shared" si="183"/>
        <v>50</v>
      </c>
      <c r="K880" s="68">
        <v>0</v>
      </c>
      <c r="L880" s="68">
        <f t="shared" si="184"/>
        <v>50</v>
      </c>
      <c r="M880" s="68">
        <f t="shared" si="185"/>
        <v>0</v>
      </c>
      <c r="N880" s="96">
        <v>25</v>
      </c>
      <c r="O880" s="97" t="str">
        <f t="shared" si="186"/>
        <v>June</v>
      </c>
      <c r="P880" s="96">
        <f t="shared" si="187"/>
        <v>25</v>
      </c>
      <c r="Q880" s="98">
        <f t="shared" si="188"/>
        <v>-25</v>
      </c>
      <c r="R880" s="97" t="b">
        <f t="shared" si="189"/>
        <v>0</v>
      </c>
      <c r="S880" s="99" t="str">
        <f t="shared" si="190"/>
        <v>GROWTH</v>
      </c>
      <c r="T880" s="68">
        <v>75</v>
      </c>
      <c r="U880" s="100" t="str">
        <f t="shared" si="191"/>
        <v>May</v>
      </c>
      <c r="V880" s="68">
        <f t="shared" si="192"/>
        <v>75</v>
      </c>
      <c r="W880" s="101">
        <f t="shared" si="193"/>
        <v>-75</v>
      </c>
      <c r="X880" s="102" t="b">
        <f t="shared" si="194"/>
        <v>0</v>
      </c>
      <c r="Y880" s="103" t="str">
        <f t="shared" si="195"/>
        <v>GROWTH</v>
      </c>
      <c r="Z880" s="74">
        <v>0</v>
      </c>
      <c r="AA880" s="69"/>
      <c r="AB880" s="69" t="s">
        <v>133</v>
      </c>
      <c r="AC880" s="69" t="s">
        <v>134</v>
      </c>
      <c r="AD880" s="3"/>
      <c r="AE880" s="118">
        <f>IFERROR(INDEX(Last6M_AvgSales_Ref!$B$2:$B$12659,MATCH(D880,Last6M_AvgSales_Ref!$A$2:$A$12659,0)),"")</f>
        <v>6.6666666666666696</v>
      </c>
    </row>
    <row r="881" spans="1:31" ht="14.25" customHeight="1">
      <c r="A881" s="69" t="s">
        <v>134</v>
      </c>
      <c r="B881" s="71" t="s">
        <v>73</v>
      </c>
      <c r="C881" s="71" t="s">
        <v>326</v>
      </c>
      <c r="D881" s="71">
        <v>1000000786</v>
      </c>
      <c r="E881" s="72" t="s">
        <v>327</v>
      </c>
      <c r="F881" s="73">
        <v>41233</v>
      </c>
      <c r="G881" s="66" t="str">
        <f t="shared" si="182"/>
        <v>-</v>
      </c>
      <c r="H881" s="66"/>
      <c r="I881" s="67">
        <v>0</v>
      </c>
      <c r="J881" s="67">
        <f t="shared" si="183"/>
        <v>0</v>
      </c>
      <c r="K881" s="68">
        <v>0</v>
      </c>
      <c r="L881" s="68">
        <f t="shared" si="184"/>
        <v>0</v>
      </c>
      <c r="M881" s="68" t="str">
        <f t="shared" si="185"/>
        <v>-</v>
      </c>
      <c r="N881" s="96">
        <v>0</v>
      </c>
      <c r="O881" s="97" t="str">
        <f t="shared" si="186"/>
        <v>June</v>
      </c>
      <c r="P881" s="96">
        <f t="shared" si="187"/>
        <v>0</v>
      </c>
      <c r="Q881" s="98">
        <f t="shared" si="188"/>
        <v>0</v>
      </c>
      <c r="R881" s="97" t="b">
        <f t="shared" si="189"/>
        <v>0</v>
      </c>
      <c r="S881" s="99" t="b">
        <f t="shared" si="190"/>
        <v>0</v>
      </c>
      <c r="T881" s="68">
        <v>0</v>
      </c>
      <c r="U881" s="100" t="str">
        <f t="shared" si="191"/>
        <v>May</v>
      </c>
      <c r="V881" s="68">
        <f t="shared" si="192"/>
        <v>0</v>
      </c>
      <c r="W881" s="101">
        <f t="shared" si="193"/>
        <v>0</v>
      </c>
      <c r="X881" s="102" t="b">
        <f t="shared" si="194"/>
        <v>0</v>
      </c>
      <c r="Y881" s="103" t="b">
        <f t="shared" si="195"/>
        <v>0</v>
      </c>
      <c r="Z881" s="74">
        <v>0</v>
      </c>
      <c r="AA881" s="69"/>
      <c r="AB881" s="69" t="s">
        <v>133</v>
      </c>
      <c r="AC881" s="69" t="s">
        <v>134</v>
      </c>
      <c r="AD881" s="3"/>
      <c r="AE881" s="118">
        <f>IFERROR(INDEX(Last6M_AvgSales_Ref!$B$2:$B$12659,MATCH(D881,Last6M_AvgSales_Ref!$A$2:$A$12659,0)),"")</f>
        <v>9.1666666666666696</v>
      </c>
    </row>
    <row r="882" spans="1:31" ht="14.25" customHeight="1">
      <c r="A882" s="69" t="s">
        <v>134</v>
      </c>
      <c r="B882" s="71" t="s">
        <v>73</v>
      </c>
      <c r="C882" s="71" t="s">
        <v>2295</v>
      </c>
      <c r="D882" s="71">
        <v>1000000788</v>
      </c>
      <c r="E882" s="72" t="s">
        <v>2296</v>
      </c>
      <c r="F882" s="73">
        <v>41323</v>
      </c>
      <c r="G882" s="66" t="str">
        <f t="shared" si="182"/>
        <v>Targeted Dealer</v>
      </c>
      <c r="H882" s="66"/>
      <c r="I882" s="67">
        <v>50</v>
      </c>
      <c r="J882" s="67">
        <f t="shared" si="183"/>
        <v>50</v>
      </c>
      <c r="K882" s="68">
        <v>25</v>
      </c>
      <c r="L882" s="68">
        <f t="shared" si="184"/>
        <v>25</v>
      </c>
      <c r="M882" s="68">
        <f t="shared" si="185"/>
        <v>50</v>
      </c>
      <c r="N882" s="96">
        <v>0</v>
      </c>
      <c r="O882" s="97" t="str">
        <f t="shared" si="186"/>
        <v>June</v>
      </c>
      <c r="P882" s="96">
        <f t="shared" si="187"/>
        <v>0</v>
      </c>
      <c r="Q882" s="98">
        <f t="shared" si="188"/>
        <v>25</v>
      </c>
      <c r="R882" s="97" t="b">
        <f t="shared" si="189"/>
        <v>0</v>
      </c>
      <c r="S882" s="99" t="b">
        <f t="shared" si="190"/>
        <v>0</v>
      </c>
      <c r="T882" s="68">
        <v>0</v>
      </c>
      <c r="U882" s="100" t="str">
        <f t="shared" si="191"/>
        <v>May</v>
      </c>
      <c r="V882" s="68">
        <f t="shared" si="192"/>
        <v>0</v>
      </c>
      <c r="W882" s="101">
        <f t="shared" si="193"/>
        <v>25</v>
      </c>
      <c r="X882" s="102" t="b">
        <f t="shared" si="194"/>
        <v>0</v>
      </c>
      <c r="Y882" s="103" t="b">
        <f t="shared" si="195"/>
        <v>0</v>
      </c>
      <c r="Z882" s="74">
        <v>0</v>
      </c>
      <c r="AA882" s="69"/>
      <c r="AB882" s="69" t="s">
        <v>133</v>
      </c>
      <c r="AC882" s="69" t="s">
        <v>134</v>
      </c>
      <c r="AD882" s="3"/>
      <c r="AE882" s="118">
        <f>IFERROR(INDEX(Last6M_AvgSales_Ref!$B$2:$B$12659,MATCH(D882,Last6M_AvgSales_Ref!$A$2:$A$12659,0)),"")</f>
        <v>20.8333333333333</v>
      </c>
    </row>
    <row r="883" spans="1:31" ht="14.25" customHeight="1">
      <c r="A883" s="69" t="s">
        <v>134</v>
      </c>
      <c r="B883" s="71" t="s">
        <v>73</v>
      </c>
      <c r="C883" s="71" t="s">
        <v>2297</v>
      </c>
      <c r="D883" s="71">
        <v>1000000780</v>
      </c>
      <c r="E883" s="72" t="s">
        <v>2298</v>
      </c>
      <c r="F883" s="73">
        <v>42017</v>
      </c>
      <c r="G883" s="66" t="str">
        <f t="shared" si="182"/>
        <v>Targeted Dealer</v>
      </c>
      <c r="H883" s="66"/>
      <c r="I883" s="67">
        <v>50</v>
      </c>
      <c r="J883" s="67">
        <f t="shared" si="183"/>
        <v>50</v>
      </c>
      <c r="K883" s="68">
        <v>25</v>
      </c>
      <c r="L883" s="68">
        <f t="shared" si="184"/>
        <v>25</v>
      </c>
      <c r="M883" s="68">
        <f t="shared" si="185"/>
        <v>50</v>
      </c>
      <c r="N883" s="96">
        <v>30</v>
      </c>
      <c r="O883" s="97" t="str">
        <f t="shared" si="186"/>
        <v>June</v>
      </c>
      <c r="P883" s="96">
        <f t="shared" si="187"/>
        <v>30</v>
      </c>
      <c r="Q883" s="98">
        <f t="shared" si="188"/>
        <v>-5</v>
      </c>
      <c r="R883" s="97" t="b">
        <f t="shared" si="189"/>
        <v>0</v>
      </c>
      <c r="S883" s="99" t="str">
        <f t="shared" si="190"/>
        <v>GROWTH</v>
      </c>
      <c r="T883" s="68">
        <v>30</v>
      </c>
      <c r="U883" s="100" t="str">
        <f t="shared" si="191"/>
        <v>May</v>
      </c>
      <c r="V883" s="68">
        <f t="shared" si="192"/>
        <v>30</v>
      </c>
      <c r="W883" s="101">
        <f t="shared" si="193"/>
        <v>-5</v>
      </c>
      <c r="X883" s="102" t="b">
        <f t="shared" si="194"/>
        <v>0</v>
      </c>
      <c r="Y883" s="103" t="str">
        <f t="shared" si="195"/>
        <v>GROWTH</v>
      </c>
      <c r="Z883" s="74">
        <v>0</v>
      </c>
      <c r="AA883" s="69"/>
      <c r="AB883" s="69" t="s">
        <v>133</v>
      </c>
      <c r="AC883" s="69" t="s">
        <v>134</v>
      </c>
      <c r="AD883" s="3"/>
      <c r="AE883" s="118">
        <f>IFERROR(INDEX(Last6M_AvgSales_Ref!$B$2:$B$12659,MATCH(D883,Last6M_AvgSales_Ref!$A$2:$A$12659,0)),"")</f>
        <v>12.5</v>
      </c>
    </row>
    <row r="884" spans="1:31" ht="14.25" customHeight="1">
      <c r="A884" s="69" t="s">
        <v>134</v>
      </c>
      <c r="B884" s="71" t="s">
        <v>73</v>
      </c>
      <c r="C884" s="71" t="s">
        <v>2299</v>
      </c>
      <c r="D884" s="71">
        <v>1000000782</v>
      </c>
      <c r="E884" s="72" t="s">
        <v>2300</v>
      </c>
      <c r="F884" s="73">
        <v>43054</v>
      </c>
      <c r="G884" s="66" t="str">
        <f t="shared" si="182"/>
        <v>Targeted Dealer</v>
      </c>
      <c r="H884" s="66"/>
      <c r="I884" s="67">
        <v>50</v>
      </c>
      <c r="J884" s="67">
        <f t="shared" si="183"/>
        <v>50</v>
      </c>
      <c r="K884" s="68">
        <v>25</v>
      </c>
      <c r="L884" s="68">
        <f t="shared" si="184"/>
        <v>25</v>
      </c>
      <c r="M884" s="68">
        <f t="shared" si="185"/>
        <v>50</v>
      </c>
      <c r="N884" s="96">
        <v>25</v>
      </c>
      <c r="O884" s="97" t="str">
        <f t="shared" si="186"/>
        <v>June</v>
      </c>
      <c r="P884" s="96">
        <f t="shared" si="187"/>
        <v>25</v>
      </c>
      <c r="Q884" s="98">
        <f t="shared" si="188"/>
        <v>0</v>
      </c>
      <c r="R884" s="97" t="b">
        <f t="shared" si="189"/>
        <v>0</v>
      </c>
      <c r="S884" s="99" t="str">
        <f t="shared" si="190"/>
        <v>GROWTH</v>
      </c>
      <c r="T884" s="68">
        <v>25</v>
      </c>
      <c r="U884" s="100" t="str">
        <f t="shared" si="191"/>
        <v>May</v>
      </c>
      <c r="V884" s="68">
        <f t="shared" si="192"/>
        <v>25</v>
      </c>
      <c r="W884" s="101">
        <f t="shared" si="193"/>
        <v>0</v>
      </c>
      <c r="X884" s="102" t="b">
        <f t="shared" si="194"/>
        <v>0</v>
      </c>
      <c r="Y884" s="103" t="str">
        <f t="shared" si="195"/>
        <v>GROWTH</v>
      </c>
      <c r="Z884" s="74">
        <v>0</v>
      </c>
      <c r="AA884" s="69"/>
      <c r="AB884" s="69" t="s">
        <v>133</v>
      </c>
      <c r="AC884" s="69" t="s">
        <v>134</v>
      </c>
      <c r="AD884" s="3"/>
      <c r="AE884" s="118">
        <f>IFERROR(INDEX(Last6M_AvgSales_Ref!$B$2:$B$12659,MATCH(D884,Last6M_AvgSales_Ref!$A$2:$A$12659,0)),"")</f>
        <v>25</v>
      </c>
    </row>
    <row r="885" spans="1:31" ht="14.25" customHeight="1">
      <c r="A885" s="69" t="s">
        <v>134</v>
      </c>
      <c r="B885" s="71" t="s">
        <v>73</v>
      </c>
      <c r="C885" s="71" t="s">
        <v>2301</v>
      </c>
      <c r="D885" s="71">
        <v>1000000781</v>
      </c>
      <c r="E885" s="72" t="s">
        <v>2302</v>
      </c>
      <c r="F885" s="73">
        <v>43063</v>
      </c>
      <c r="G885" s="66" t="str">
        <f t="shared" si="182"/>
        <v>Targeted Dealer</v>
      </c>
      <c r="H885" s="66"/>
      <c r="I885" s="67">
        <v>100</v>
      </c>
      <c r="J885" s="67">
        <f t="shared" si="183"/>
        <v>100</v>
      </c>
      <c r="K885" s="68">
        <v>25</v>
      </c>
      <c r="L885" s="68">
        <f t="shared" si="184"/>
        <v>75</v>
      </c>
      <c r="M885" s="68">
        <f t="shared" si="185"/>
        <v>25</v>
      </c>
      <c r="N885" s="96">
        <v>50</v>
      </c>
      <c r="O885" s="97" t="str">
        <f t="shared" si="186"/>
        <v>June</v>
      </c>
      <c r="P885" s="96">
        <f t="shared" si="187"/>
        <v>50</v>
      </c>
      <c r="Q885" s="98">
        <f t="shared" si="188"/>
        <v>-25</v>
      </c>
      <c r="R885" s="97" t="b">
        <f t="shared" si="189"/>
        <v>0</v>
      </c>
      <c r="S885" s="99" t="str">
        <f t="shared" si="190"/>
        <v>GROWTH</v>
      </c>
      <c r="T885" s="68">
        <v>110</v>
      </c>
      <c r="U885" s="100" t="str">
        <f t="shared" si="191"/>
        <v>May</v>
      </c>
      <c r="V885" s="68">
        <f t="shared" si="192"/>
        <v>110</v>
      </c>
      <c r="W885" s="101">
        <f t="shared" si="193"/>
        <v>-85</v>
      </c>
      <c r="X885" s="102" t="b">
        <f t="shared" si="194"/>
        <v>0</v>
      </c>
      <c r="Y885" s="103" t="str">
        <f t="shared" si="195"/>
        <v>GROWTH</v>
      </c>
      <c r="Z885" s="74">
        <v>0</v>
      </c>
      <c r="AA885" s="69"/>
      <c r="AB885" s="69" t="s">
        <v>133</v>
      </c>
      <c r="AC885" s="69" t="s">
        <v>134</v>
      </c>
      <c r="AD885" s="3"/>
      <c r="AE885" s="118">
        <f>IFERROR(INDEX(Last6M_AvgSales_Ref!$B$2:$B$12659,MATCH(D885,Last6M_AvgSales_Ref!$A$2:$A$12659,0)),"")</f>
        <v>67.5833333333333</v>
      </c>
    </row>
    <row r="886" spans="1:31" ht="14.25" customHeight="1">
      <c r="A886" s="69" t="s">
        <v>134</v>
      </c>
      <c r="B886" s="71" t="s">
        <v>73</v>
      </c>
      <c r="C886" s="71" t="s">
        <v>2303</v>
      </c>
      <c r="D886" s="71">
        <v>1000001095</v>
      </c>
      <c r="E886" s="72" t="s">
        <v>2304</v>
      </c>
      <c r="F886" s="73">
        <v>43777</v>
      </c>
      <c r="G886" s="66" t="str">
        <f t="shared" si="182"/>
        <v>Targeted Dealer</v>
      </c>
      <c r="H886" s="66"/>
      <c r="I886" s="67">
        <v>50</v>
      </c>
      <c r="J886" s="67">
        <f t="shared" si="183"/>
        <v>50</v>
      </c>
      <c r="K886" s="68">
        <v>75</v>
      </c>
      <c r="L886" s="68">
        <f t="shared" si="184"/>
        <v>-25</v>
      </c>
      <c r="M886" s="68">
        <f t="shared" si="185"/>
        <v>150</v>
      </c>
      <c r="N886" s="96">
        <v>70</v>
      </c>
      <c r="O886" s="97" t="str">
        <f t="shared" si="186"/>
        <v>June</v>
      </c>
      <c r="P886" s="96">
        <f t="shared" si="187"/>
        <v>70</v>
      </c>
      <c r="Q886" s="98">
        <f t="shared" si="188"/>
        <v>5</v>
      </c>
      <c r="R886" s="97" t="b">
        <f t="shared" si="189"/>
        <v>0</v>
      </c>
      <c r="S886" s="99" t="str">
        <f t="shared" si="190"/>
        <v>GROWTH</v>
      </c>
      <c r="T886" s="68">
        <v>25</v>
      </c>
      <c r="U886" s="100" t="str">
        <f t="shared" si="191"/>
        <v>May</v>
      </c>
      <c r="V886" s="68">
        <f t="shared" si="192"/>
        <v>25</v>
      </c>
      <c r="W886" s="101">
        <f t="shared" si="193"/>
        <v>50</v>
      </c>
      <c r="X886" s="102" t="b">
        <f t="shared" si="194"/>
        <v>0</v>
      </c>
      <c r="Y886" s="103" t="str">
        <f t="shared" si="195"/>
        <v>GROWTH</v>
      </c>
      <c r="Z886" s="74">
        <v>0</v>
      </c>
      <c r="AA886" s="69"/>
      <c r="AB886" s="69" t="s">
        <v>133</v>
      </c>
      <c r="AC886" s="69" t="s">
        <v>134</v>
      </c>
      <c r="AD886" s="3"/>
      <c r="AE886" s="118">
        <f>IFERROR(INDEX(Last6M_AvgSales_Ref!$B$2:$B$12659,MATCH(D886,Last6M_AvgSales_Ref!$A$2:$A$12659,0)),"")</f>
        <v>42.5</v>
      </c>
    </row>
    <row r="887" spans="1:31" ht="14.25" customHeight="1">
      <c r="A887" s="69" t="s">
        <v>134</v>
      </c>
      <c r="B887" s="71" t="s">
        <v>73</v>
      </c>
      <c r="C887" s="71" t="s">
        <v>2305</v>
      </c>
      <c r="D887" s="71">
        <v>1000001093</v>
      </c>
      <c r="E887" s="72" t="s">
        <v>2306</v>
      </c>
      <c r="F887" s="73">
        <v>44084</v>
      </c>
      <c r="G887" s="66" t="str">
        <f t="shared" si="182"/>
        <v>Targeted Dealer</v>
      </c>
      <c r="H887" s="66"/>
      <c r="I887" s="67">
        <v>240</v>
      </c>
      <c r="J887" s="67">
        <f t="shared" si="183"/>
        <v>240</v>
      </c>
      <c r="K887" s="68">
        <v>150</v>
      </c>
      <c r="L887" s="68">
        <f t="shared" si="184"/>
        <v>90</v>
      </c>
      <c r="M887" s="68">
        <f t="shared" si="185"/>
        <v>62.5</v>
      </c>
      <c r="N887" s="96">
        <v>90</v>
      </c>
      <c r="O887" s="97" t="str">
        <f t="shared" si="186"/>
        <v>June</v>
      </c>
      <c r="P887" s="96">
        <f t="shared" si="187"/>
        <v>90</v>
      </c>
      <c r="Q887" s="98">
        <f t="shared" si="188"/>
        <v>60</v>
      </c>
      <c r="R887" s="97" t="b">
        <f t="shared" si="189"/>
        <v>0</v>
      </c>
      <c r="S887" s="99" t="str">
        <f t="shared" si="190"/>
        <v>GROWTH</v>
      </c>
      <c r="T887" s="68">
        <v>120</v>
      </c>
      <c r="U887" s="100" t="str">
        <f t="shared" si="191"/>
        <v>May</v>
      </c>
      <c r="V887" s="68">
        <f t="shared" si="192"/>
        <v>120</v>
      </c>
      <c r="W887" s="101">
        <f t="shared" si="193"/>
        <v>30</v>
      </c>
      <c r="X887" s="102" t="b">
        <f t="shared" si="194"/>
        <v>0</v>
      </c>
      <c r="Y887" s="103" t="str">
        <f t="shared" si="195"/>
        <v>GROWTH</v>
      </c>
      <c r="Z887" s="74">
        <v>0</v>
      </c>
      <c r="AA887" s="69"/>
      <c r="AB887" s="69" t="s">
        <v>133</v>
      </c>
      <c r="AC887" s="69" t="s">
        <v>134</v>
      </c>
      <c r="AD887" s="3"/>
      <c r="AE887" s="118">
        <f>IFERROR(INDEX(Last6M_AvgSales_Ref!$B$2:$B$12659,MATCH(D887,Last6M_AvgSales_Ref!$A$2:$A$12659,0)),"")</f>
        <v>133.333333333333</v>
      </c>
    </row>
    <row r="888" spans="1:31" ht="14.25" customHeight="1">
      <c r="A888" s="69" t="s">
        <v>134</v>
      </c>
      <c r="B888" s="71" t="s">
        <v>73</v>
      </c>
      <c r="C888" s="71" t="s">
        <v>2307</v>
      </c>
      <c r="D888" s="71">
        <v>1000003061</v>
      </c>
      <c r="E888" s="71" t="s">
        <v>2308</v>
      </c>
      <c r="F888" s="73">
        <v>44865</v>
      </c>
      <c r="G888" s="66" t="str">
        <f t="shared" si="182"/>
        <v>Targeted Dealer</v>
      </c>
      <c r="H888" s="66"/>
      <c r="I888" s="67">
        <v>200</v>
      </c>
      <c r="J888" s="67">
        <f t="shared" si="183"/>
        <v>200</v>
      </c>
      <c r="K888" s="68">
        <v>185</v>
      </c>
      <c r="L888" s="68">
        <f t="shared" si="184"/>
        <v>15</v>
      </c>
      <c r="M888" s="68">
        <f t="shared" si="185"/>
        <v>92.5</v>
      </c>
      <c r="N888" s="96">
        <v>100</v>
      </c>
      <c r="O888" s="97" t="str">
        <f t="shared" si="186"/>
        <v>June</v>
      </c>
      <c r="P888" s="96">
        <f t="shared" si="187"/>
        <v>100</v>
      </c>
      <c r="Q888" s="98">
        <f t="shared" si="188"/>
        <v>85</v>
      </c>
      <c r="R888" s="97" t="b">
        <f t="shared" si="189"/>
        <v>0</v>
      </c>
      <c r="S888" s="99" t="str">
        <f t="shared" si="190"/>
        <v>GROWTH</v>
      </c>
      <c r="T888" s="68">
        <v>50</v>
      </c>
      <c r="U888" s="100" t="str">
        <f t="shared" si="191"/>
        <v>May</v>
      </c>
      <c r="V888" s="68">
        <f t="shared" si="192"/>
        <v>50</v>
      </c>
      <c r="W888" s="101">
        <f t="shared" si="193"/>
        <v>135</v>
      </c>
      <c r="X888" s="102" t="b">
        <f t="shared" si="194"/>
        <v>0</v>
      </c>
      <c r="Y888" s="103" t="str">
        <f t="shared" si="195"/>
        <v>GROWTH</v>
      </c>
      <c r="Z888" s="74">
        <v>0</v>
      </c>
      <c r="AA888" s="69"/>
      <c r="AB888" s="69" t="s">
        <v>133</v>
      </c>
      <c r="AC888" s="69" t="s">
        <v>134</v>
      </c>
      <c r="AD888" s="3"/>
      <c r="AE888" s="118">
        <f>IFERROR(INDEX(Last6M_AvgSales_Ref!$B$2:$B$12659,MATCH(D888,Last6M_AvgSales_Ref!$A$2:$A$12659,0)),"")</f>
        <v>140</v>
      </c>
    </row>
    <row r="889" spans="1:31" ht="14.25" customHeight="1">
      <c r="A889" s="69" t="s">
        <v>134</v>
      </c>
      <c r="B889" s="71" t="s">
        <v>73</v>
      </c>
      <c r="C889" s="71" t="s">
        <v>2309</v>
      </c>
      <c r="D889" s="71">
        <v>1000003306</v>
      </c>
      <c r="E889" s="71" t="s">
        <v>2310</v>
      </c>
      <c r="F889" s="73">
        <v>44957</v>
      </c>
      <c r="G889" s="66" t="str">
        <f t="shared" si="182"/>
        <v>Targeted Dealer</v>
      </c>
      <c r="H889" s="66"/>
      <c r="I889" s="67">
        <v>50</v>
      </c>
      <c r="J889" s="67">
        <f t="shared" si="183"/>
        <v>50</v>
      </c>
      <c r="K889" s="68">
        <v>0</v>
      </c>
      <c r="L889" s="68">
        <f t="shared" si="184"/>
        <v>50</v>
      </c>
      <c r="M889" s="68">
        <f t="shared" si="185"/>
        <v>0</v>
      </c>
      <c r="N889" s="96">
        <v>25</v>
      </c>
      <c r="O889" s="97" t="str">
        <f t="shared" si="186"/>
        <v>June</v>
      </c>
      <c r="P889" s="96">
        <f t="shared" si="187"/>
        <v>25</v>
      </c>
      <c r="Q889" s="98">
        <f t="shared" si="188"/>
        <v>-25</v>
      </c>
      <c r="R889" s="97" t="b">
        <f t="shared" si="189"/>
        <v>0</v>
      </c>
      <c r="S889" s="99" t="str">
        <f t="shared" si="190"/>
        <v>GROWTH</v>
      </c>
      <c r="T889" s="68">
        <v>25</v>
      </c>
      <c r="U889" s="100" t="str">
        <f t="shared" si="191"/>
        <v>May</v>
      </c>
      <c r="V889" s="68">
        <f t="shared" si="192"/>
        <v>25</v>
      </c>
      <c r="W889" s="101">
        <f t="shared" si="193"/>
        <v>-25</v>
      </c>
      <c r="X889" s="102" t="b">
        <f t="shared" si="194"/>
        <v>0</v>
      </c>
      <c r="Y889" s="103" t="str">
        <f t="shared" si="195"/>
        <v>GROWTH</v>
      </c>
      <c r="Z889" s="74">
        <v>0</v>
      </c>
      <c r="AA889" s="69"/>
      <c r="AB889" s="69" t="s">
        <v>133</v>
      </c>
      <c r="AC889" s="69" t="s">
        <v>134</v>
      </c>
      <c r="AD889" s="3"/>
      <c r="AE889" s="118">
        <f>IFERROR(INDEX(Last6M_AvgSales_Ref!$B$2:$B$12659,MATCH(D889,Last6M_AvgSales_Ref!$A$2:$A$12659,0)),"")</f>
        <v>34.1666666666667</v>
      </c>
    </row>
    <row r="890" spans="1:31" ht="14.25" customHeight="1">
      <c r="A890" s="69" t="s">
        <v>134</v>
      </c>
      <c r="B890" s="71" t="s">
        <v>73</v>
      </c>
      <c r="C890" s="71" t="s">
        <v>2311</v>
      </c>
      <c r="D890" s="71">
        <v>1000003396</v>
      </c>
      <c r="E890" s="71" t="s">
        <v>2312</v>
      </c>
      <c r="F890" s="73">
        <v>44985</v>
      </c>
      <c r="G890" s="66" t="str">
        <f t="shared" si="182"/>
        <v>Targeted Dealer</v>
      </c>
      <c r="H890" s="66"/>
      <c r="I890" s="67">
        <v>120</v>
      </c>
      <c r="J890" s="67">
        <f t="shared" si="183"/>
        <v>120</v>
      </c>
      <c r="K890" s="68">
        <v>60</v>
      </c>
      <c r="L890" s="68">
        <f t="shared" si="184"/>
        <v>60</v>
      </c>
      <c r="M890" s="68">
        <f t="shared" si="185"/>
        <v>50</v>
      </c>
      <c r="N890" s="96">
        <v>60</v>
      </c>
      <c r="O890" s="97" t="str">
        <f t="shared" si="186"/>
        <v>June</v>
      </c>
      <c r="P890" s="96">
        <f t="shared" si="187"/>
        <v>60</v>
      </c>
      <c r="Q890" s="98">
        <f t="shared" si="188"/>
        <v>0</v>
      </c>
      <c r="R890" s="97" t="b">
        <f t="shared" si="189"/>
        <v>0</v>
      </c>
      <c r="S890" s="99" t="str">
        <f t="shared" si="190"/>
        <v>GROWTH</v>
      </c>
      <c r="T890" s="68">
        <v>30</v>
      </c>
      <c r="U890" s="100" t="str">
        <f t="shared" si="191"/>
        <v>May</v>
      </c>
      <c r="V890" s="68">
        <f t="shared" si="192"/>
        <v>30</v>
      </c>
      <c r="W890" s="101">
        <f t="shared" si="193"/>
        <v>30</v>
      </c>
      <c r="X890" s="102" t="b">
        <f t="shared" si="194"/>
        <v>0</v>
      </c>
      <c r="Y890" s="103" t="str">
        <f t="shared" si="195"/>
        <v>GROWTH</v>
      </c>
      <c r="Z890" s="74">
        <v>0</v>
      </c>
      <c r="AA890" s="69"/>
      <c r="AB890" s="69" t="s">
        <v>133</v>
      </c>
      <c r="AC890" s="69" t="s">
        <v>134</v>
      </c>
      <c r="AD890" s="3"/>
      <c r="AE890" s="118">
        <f>IFERROR(INDEX(Last6M_AvgSales_Ref!$B$2:$B$12659,MATCH(D890,Last6M_AvgSales_Ref!$A$2:$A$12659,0)),"")</f>
        <v>101.666666666667</v>
      </c>
    </row>
    <row r="891" spans="1:31" ht="14.25" customHeight="1">
      <c r="A891" s="69" t="s">
        <v>134</v>
      </c>
      <c r="B891" s="71" t="s">
        <v>73</v>
      </c>
      <c r="C891" s="71" t="s">
        <v>2313</v>
      </c>
      <c r="D891" s="71">
        <v>1000003613</v>
      </c>
      <c r="E891" s="71" t="s">
        <v>2314</v>
      </c>
      <c r="F891" s="73">
        <v>45106</v>
      </c>
      <c r="G891" s="66" t="str">
        <f t="shared" si="182"/>
        <v>Targeted Dealer</v>
      </c>
      <c r="H891" s="66"/>
      <c r="I891" s="67">
        <v>50</v>
      </c>
      <c r="J891" s="67">
        <f t="shared" si="183"/>
        <v>50</v>
      </c>
      <c r="K891" s="68">
        <v>50</v>
      </c>
      <c r="L891" s="68">
        <f t="shared" si="184"/>
        <v>0</v>
      </c>
      <c r="M891" s="68">
        <f t="shared" si="185"/>
        <v>100</v>
      </c>
      <c r="N891" s="96">
        <v>30</v>
      </c>
      <c r="O891" s="97" t="str">
        <f t="shared" si="186"/>
        <v>June</v>
      </c>
      <c r="P891" s="96">
        <f t="shared" si="187"/>
        <v>30</v>
      </c>
      <c r="Q891" s="98">
        <f t="shared" si="188"/>
        <v>20</v>
      </c>
      <c r="R891" s="97" t="b">
        <f t="shared" si="189"/>
        <v>0</v>
      </c>
      <c r="S891" s="99" t="str">
        <f t="shared" si="190"/>
        <v>GROWTH</v>
      </c>
      <c r="T891" s="68">
        <v>0</v>
      </c>
      <c r="U891" s="100" t="str">
        <f t="shared" si="191"/>
        <v>May</v>
      </c>
      <c r="V891" s="68">
        <f t="shared" si="192"/>
        <v>0</v>
      </c>
      <c r="W891" s="101">
        <f t="shared" si="193"/>
        <v>50</v>
      </c>
      <c r="X891" s="102" t="b">
        <f t="shared" si="194"/>
        <v>0</v>
      </c>
      <c r="Y891" s="103" t="b">
        <f t="shared" si="195"/>
        <v>0</v>
      </c>
      <c r="Z891" s="74">
        <v>0</v>
      </c>
      <c r="AA891" s="69"/>
      <c r="AB891" s="69" t="s">
        <v>133</v>
      </c>
      <c r="AC891" s="69" t="s">
        <v>134</v>
      </c>
      <c r="AD891" s="3"/>
      <c r="AE891" s="118">
        <f>IFERROR(INDEX(Last6M_AvgSales_Ref!$B$2:$B$12659,MATCH(D891,Last6M_AvgSales_Ref!$A$2:$A$12659,0)),"")</f>
        <v>23.3333333333333</v>
      </c>
    </row>
    <row r="892" spans="1:31" ht="14.25" customHeight="1">
      <c r="A892" s="74" t="s">
        <v>134</v>
      </c>
      <c r="B892" s="78" t="s">
        <v>73</v>
      </c>
      <c r="C892" s="78" t="s">
        <v>2315</v>
      </c>
      <c r="D892" s="78">
        <v>1000003868</v>
      </c>
      <c r="E892" s="78" t="s">
        <v>2316</v>
      </c>
      <c r="F892" s="73">
        <v>45345</v>
      </c>
      <c r="G892" s="66" t="str">
        <f t="shared" si="182"/>
        <v>-</v>
      </c>
      <c r="H892" s="66"/>
      <c r="I892" s="67">
        <v>0</v>
      </c>
      <c r="J892" s="67">
        <f t="shared" si="183"/>
        <v>0</v>
      </c>
      <c r="K892" s="68">
        <v>0</v>
      </c>
      <c r="L892" s="68">
        <f t="shared" si="184"/>
        <v>0</v>
      </c>
      <c r="M892" s="68" t="str">
        <f t="shared" si="185"/>
        <v>-</v>
      </c>
      <c r="N892" s="96">
        <v>0</v>
      </c>
      <c r="O892" s="97" t="str">
        <f t="shared" si="186"/>
        <v>June</v>
      </c>
      <c r="P892" s="96">
        <f t="shared" si="187"/>
        <v>0</v>
      </c>
      <c r="Q892" s="98">
        <f t="shared" si="188"/>
        <v>0</v>
      </c>
      <c r="R892" s="97" t="b">
        <f t="shared" si="189"/>
        <v>0</v>
      </c>
      <c r="S892" s="99" t="b">
        <f t="shared" si="190"/>
        <v>0</v>
      </c>
      <c r="T892" s="68">
        <v>0</v>
      </c>
      <c r="U892" s="100" t="str">
        <f t="shared" si="191"/>
        <v>May</v>
      </c>
      <c r="V892" s="68">
        <f t="shared" si="192"/>
        <v>0</v>
      </c>
      <c r="W892" s="101">
        <f t="shared" si="193"/>
        <v>0</v>
      </c>
      <c r="X892" s="102" t="b">
        <f t="shared" si="194"/>
        <v>0</v>
      </c>
      <c r="Y892" s="103" t="b">
        <f t="shared" si="195"/>
        <v>0</v>
      </c>
      <c r="Z892" s="74">
        <v>0</v>
      </c>
      <c r="AA892" s="69"/>
      <c r="AB892" s="69" t="s">
        <v>133</v>
      </c>
      <c r="AC892" s="74" t="s">
        <v>134</v>
      </c>
      <c r="AD892" s="3"/>
      <c r="AE892" s="118">
        <f>IFERROR(INDEX(Last6M_AvgSales_Ref!$B$2:$B$12659,MATCH(D892,Last6M_AvgSales_Ref!$A$2:$A$12659,0)),"")</f>
        <v>8.3333333333333304</v>
      </c>
    </row>
    <row r="893" spans="1:31" ht="14.25" customHeight="1">
      <c r="A893" s="74" t="s">
        <v>134</v>
      </c>
      <c r="B893" s="78" t="s">
        <v>73</v>
      </c>
      <c r="C893" s="78" t="s">
        <v>2317</v>
      </c>
      <c r="D893" s="78">
        <v>1000003952</v>
      </c>
      <c r="E893" s="78" t="s">
        <v>2318</v>
      </c>
      <c r="F893" s="73">
        <v>45427</v>
      </c>
      <c r="G893" s="66" t="str">
        <f t="shared" si="182"/>
        <v>Targeted Dealer</v>
      </c>
      <c r="H893" s="66"/>
      <c r="I893" s="67">
        <v>220</v>
      </c>
      <c r="J893" s="67">
        <f t="shared" si="183"/>
        <v>220</v>
      </c>
      <c r="K893" s="68">
        <v>185</v>
      </c>
      <c r="L893" s="68">
        <f t="shared" si="184"/>
        <v>35</v>
      </c>
      <c r="M893" s="68">
        <f t="shared" si="185"/>
        <v>84.090909090909079</v>
      </c>
      <c r="N893" s="96">
        <v>110</v>
      </c>
      <c r="O893" s="97" t="str">
        <f t="shared" si="186"/>
        <v>June</v>
      </c>
      <c r="P893" s="96">
        <f t="shared" si="187"/>
        <v>110</v>
      </c>
      <c r="Q893" s="98">
        <f t="shared" si="188"/>
        <v>75</v>
      </c>
      <c r="R893" s="97" t="b">
        <f t="shared" si="189"/>
        <v>0</v>
      </c>
      <c r="S893" s="99" t="str">
        <f t="shared" si="190"/>
        <v>GROWTH</v>
      </c>
      <c r="T893" s="68">
        <v>105</v>
      </c>
      <c r="U893" s="100" t="str">
        <f t="shared" si="191"/>
        <v>May</v>
      </c>
      <c r="V893" s="68">
        <f t="shared" si="192"/>
        <v>105</v>
      </c>
      <c r="W893" s="101">
        <f t="shared" si="193"/>
        <v>80</v>
      </c>
      <c r="X893" s="102" t="b">
        <f t="shared" si="194"/>
        <v>0</v>
      </c>
      <c r="Y893" s="103" t="str">
        <f t="shared" si="195"/>
        <v>GROWTH</v>
      </c>
      <c r="Z893" s="74">
        <v>0</v>
      </c>
      <c r="AA893" s="69"/>
      <c r="AB893" s="69" t="s">
        <v>133</v>
      </c>
      <c r="AC893" s="74" t="s">
        <v>134</v>
      </c>
      <c r="AD893" s="3"/>
      <c r="AE893" s="118">
        <f>IFERROR(INDEX(Last6M_AvgSales_Ref!$B$2:$B$12659,MATCH(D893,Last6M_AvgSales_Ref!$A$2:$A$12659,0)),"")</f>
        <v>162.5</v>
      </c>
    </row>
    <row r="894" spans="1:31" ht="14.25" customHeight="1">
      <c r="A894" s="74" t="s">
        <v>134</v>
      </c>
      <c r="B894" s="78" t="s">
        <v>73</v>
      </c>
      <c r="C894" s="78" t="s">
        <v>2319</v>
      </c>
      <c r="D894" s="78">
        <v>1000003987</v>
      </c>
      <c r="E894" s="78" t="s">
        <v>1501</v>
      </c>
      <c r="F894" s="73">
        <v>45441</v>
      </c>
      <c r="G894" s="66" t="str">
        <f t="shared" si="182"/>
        <v>Targeted Dealer</v>
      </c>
      <c r="H894" s="66"/>
      <c r="I894" s="67">
        <v>240</v>
      </c>
      <c r="J894" s="67">
        <f t="shared" si="183"/>
        <v>240</v>
      </c>
      <c r="K894" s="68">
        <v>110</v>
      </c>
      <c r="L894" s="68">
        <f t="shared" si="184"/>
        <v>130</v>
      </c>
      <c r="M894" s="68">
        <f t="shared" si="185"/>
        <v>45.833333333333336</v>
      </c>
      <c r="N894" s="96">
        <v>150</v>
      </c>
      <c r="O894" s="97" t="str">
        <f t="shared" si="186"/>
        <v>June</v>
      </c>
      <c r="P894" s="96">
        <f t="shared" si="187"/>
        <v>150</v>
      </c>
      <c r="Q894" s="98">
        <f t="shared" si="188"/>
        <v>-40</v>
      </c>
      <c r="R894" s="97" t="b">
        <f t="shared" si="189"/>
        <v>0</v>
      </c>
      <c r="S894" s="99" t="str">
        <f t="shared" si="190"/>
        <v>GROWTH</v>
      </c>
      <c r="T894" s="68">
        <v>115</v>
      </c>
      <c r="U894" s="100" t="str">
        <f t="shared" si="191"/>
        <v>May</v>
      </c>
      <c r="V894" s="68">
        <f t="shared" si="192"/>
        <v>115</v>
      </c>
      <c r="W894" s="101">
        <f t="shared" si="193"/>
        <v>-5</v>
      </c>
      <c r="X894" s="102" t="b">
        <f t="shared" si="194"/>
        <v>0</v>
      </c>
      <c r="Y894" s="103" t="str">
        <f t="shared" si="195"/>
        <v>GROWTH</v>
      </c>
      <c r="Z894" s="74">
        <v>0</v>
      </c>
      <c r="AA894" s="69"/>
      <c r="AB894" s="69" t="s">
        <v>133</v>
      </c>
      <c r="AC894" s="74" t="s">
        <v>134</v>
      </c>
      <c r="AD894" s="3"/>
      <c r="AE894" s="118">
        <f>IFERROR(INDEX(Last6M_AvgSales_Ref!$B$2:$B$12659,MATCH(D894,Last6M_AvgSales_Ref!$A$2:$A$12659,0)),"")</f>
        <v>105</v>
      </c>
    </row>
    <row r="895" spans="1:31" ht="14.25" customHeight="1">
      <c r="A895" s="69" t="s">
        <v>131</v>
      </c>
      <c r="B895" s="71" t="s">
        <v>140</v>
      </c>
      <c r="C895" s="71" t="s">
        <v>2320</v>
      </c>
      <c r="D895" s="71">
        <v>1000001225</v>
      </c>
      <c r="E895" s="72" t="s">
        <v>2321</v>
      </c>
      <c r="F895" s="73">
        <v>39029</v>
      </c>
      <c r="G895" s="66" t="str">
        <f t="shared" si="182"/>
        <v>Targeted Dealer</v>
      </c>
      <c r="H895" s="66"/>
      <c r="I895" s="67">
        <v>1180</v>
      </c>
      <c r="J895" s="67">
        <f t="shared" si="183"/>
        <v>1180</v>
      </c>
      <c r="K895" s="68">
        <v>1199</v>
      </c>
      <c r="L895" s="68">
        <f t="shared" si="184"/>
        <v>-19</v>
      </c>
      <c r="M895" s="68">
        <f t="shared" si="185"/>
        <v>101.61016949152541</v>
      </c>
      <c r="N895" s="96">
        <v>961</v>
      </c>
      <c r="O895" s="97" t="str">
        <f t="shared" si="186"/>
        <v>June</v>
      </c>
      <c r="P895" s="96">
        <f t="shared" si="187"/>
        <v>961</v>
      </c>
      <c r="Q895" s="98">
        <f t="shared" si="188"/>
        <v>238</v>
      </c>
      <c r="R895" s="97" t="b">
        <f t="shared" si="189"/>
        <v>0</v>
      </c>
      <c r="S895" s="99" t="str">
        <f t="shared" si="190"/>
        <v>GROWTH</v>
      </c>
      <c r="T895" s="68">
        <v>1179</v>
      </c>
      <c r="U895" s="100" t="str">
        <f t="shared" si="191"/>
        <v>May</v>
      </c>
      <c r="V895" s="68">
        <f t="shared" si="192"/>
        <v>1179</v>
      </c>
      <c r="W895" s="101">
        <f t="shared" si="193"/>
        <v>20</v>
      </c>
      <c r="X895" s="102" t="b">
        <f t="shared" si="194"/>
        <v>0</v>
      </c>
      <c r="Y895" s="103" t="str">
        <f t="shared" si="195"/>
        <v>GROWTH</v>
      </c>
      <c r="Z895" s="74">
        <v>0</v>
      </c>
      <c r="AA895" s="69"/>
      <c r="AB895" s="69" t="s">
        <v>133</v>
      </c>
      <c r="AC895" s="69" t="s">
        <v>131</v>
      </c>
      <c r="AD895" s="3"/>
      <c r="AE895" s="118">
        <f>IFERROR(INDEX(Last6M_AvgSales_Ref!$B$2:$B$12659,MATCH(D895,Last6M_AvgSales_Ref!$A$2:$A$12659,0)),"")</f>
        <v>1481</v>
      </c>
    </row>
    <row r="896" spans="1:31" ht="14.25" customHeight="1">
      <c r="A896" s="69" t="s">
        <v>131</v>
      </c>
      <c r="B896" s="71" t="s">
        <v>140</v>
      </c>
      <c r="C896" s="71" t="s">
        <v>2322</v>
      </c>
      <c r="D896" s="71">
        <v>1000001234</v>
      </c>
      <c r="E896" s="72" t="s">
        <v>2323</v>
      </c>
      <c r="F896" s="73">
        <v>40676</v>
      </c>
      <c r="G896" s="66" t="str">
        <f t="shared" si="182"/>
        <v>Targeted Dealer</v>
      </c>
      <c r="H896" s="66"/>
      <c r="I896" s="67">
        <v>5710</v>
      </c>
      <c r="J896" s="67">
        <f t="shared" si="183"/>
        <v>5710</v>
      </c>
      <c r="K896" s="68">
        <v>5061</v>
      </c>
      <c r="L896" s="68">
        <f t="shared" si="184"/>
        <v>649</v>
      </c>
      <c r="M896" s="68">
        <f t="shared" si="185"/>
        <v>88.633975481611202</v>
      </c>
      <c r="N896" s="96">
        <v>3364</v>
      </c>
      <c r="O896" s="97" t="str">
        <f t="shared" si="186"/>
        <v>June</v>
      </c>
      <c r="P896" s="96">
        <f t="shared" si="187"/>
        <v>3364</v>
      </c>
      <c r="Q896" s="98">
        <f t="shared" si="188"/>
        <v>1697</v>
      </c>
      <c r="R896" s="97" t="b">
        <f t="shared" si="189"/>
        <v>0</v>
      </c>
      <c r="S896" s="99" t="str">
        <f t="shared" si="190"/>
        <v>GROWTH</v>
      </c>
      <c r="T896" s="68">
        <v>4909</v>
      </c>
      <c r="U896" s="100" t="str">
        <f t="shared" si="191"/>
        <v>May</v>
      </c>
      <c r="V896" s="68">
        <f t="shared" si="192"/>
        <v>4909</v>
      </c>
      <c r="W896" s="101">
        <f t="shared" si="193"/>
        <v>152</v>
      </c>
      <c r="X896" s="102" t="b">
        <f t="shared" si="194"/>
        <v>0</v>
      </c>
      <c r="Y896" s="103" t="str">
        <f t="shared" si="195"/>
        <v>GROWTH</v>
      </c>
      <c r="Z896" s="74">
        <v>0</v>
      </c>
      <c r="AA896" s="69"/>
      <c r="AB896" s="69" t="s">
        <v>133</v>
      </c>
      <c r="AC896" s="69" t="s">
        <v>131</v>
      </c>
      <c r="AD896" s="3"/>
      <c r="AE896" s="118">
        <f>IFERROR(INDEX(Last6M_AvgSales_Ref!$B$2:$B$12659,MATCH(D896,Last6M_AvgSales_Ref!$A$2:$A$12659,0)),"")</f>
        <v>5728.1666666666697</v>
      </c>
    </row>
    <row r="897" spans="1:31" ht="14.25" customHeight="1">
      <c r="A897" s="69" t="s">
        <v>131</v>
      </c>
      <c r="B897" s="71" t="s">
        <v>140</v>
      </c>
      <c r="C897" s="71" t="s">
        <v>2324</v>
      </c>
      <c r="D897" s="71">
        <v>1000001232</v>
      </c>
      <c r="E897" s="72" t="s">
        <v>2325</v>
      </c>
      <c r="F897" s="73">
        <v>41041</v>
      </c>
      <c r="G897" s="66" t="str">
        <f t="shared" si="182"/>
        <v>Targeted Dealer</v>
      </c>
      <c r="H897" s="66"/>
      <c r="I897" s="67">
        <v>480</v>
      </c>
      <c r="J897" s="67">
        <f t="shared" si="183"/>
        <v>480</v>
      </c>
      <c r="K897" s="68">
        <v>365</v>
      </c>
      <c r="L897" s="68">
        <f t="shared" si="184"/>
        <v>115</v>
      </c>
      <c r="M897" s="68">
        <f t="shared" si="185"/>
        <v>76.041666666666671</v>
      </c>
      <c r="N897" s="96">
        <v>215</v>
      </c>
      <c r="O897" s="97" t="str">
        <f t="shared" si="186"/>
        <v>June</v>
      </c>
      <c r="P897" s="96">
        <f t="shared" si="187"/>
        <v>215</v>
      </c>
      <c r="Q897" s="98">
        <f t="shared" si="188"/>
        <v>150</v>
      </c>
      <c r="R897" s="97" t="b">
        <f t="shared" si="189"/>
        <v>0</v>
      </c>
      <c r="S897" s="99" t="str">
        <f t="shared" si="190"/>
        <v>GROWTH</v>
      </c>
      <c r="T897" s="68">
        <v>478</v>
      </c>
      <c r="U897" s="100" t="str">
        <f t="shared" si="191"/>
        <v>May</v>
      </c>
      <c r="V897" s="68">
        <f t="shared" si="192"/>
        <v>478</v>
      </c>
      <c r="W897" s="101">
        <f t="shared" si="193"/>
        <v>-113</v>
      </c>
      <c r="X897" s="102" t="b">
        <f t="shared" si="194"/>
        <v>0</v>
      </c>
      <c r="Y897" s="103" t="str">
        <f t="shared" si="195"/>
        <v>GROWTH</v>
      </c>
      <c r="Z897" s="74">
        <v>0</v>
      </c>
      <c r="AA897" s="69"/>
      <c r="AB897" s="69" t="s">
        <v>133</v>
      </c>
      <c r="AC897" s="69" t="s">
        <v>131</v>
      </c>
      <c r="AD897" s="3"/>
      <c r="AE897" s="118">
        <f>IFERROR(INDEX(Last6M_AvgSales_Ref!$B$2:$B$12659,MATCH(D897,Last6M_AvgSales_Ref!$A$2:$A$12659,0)),"")</f>
        <v>445.5</v>
      </c>
    </row>
    <row r="898" spans="1:31" ht="14.25" customHeight="1">
      <c r="A898" s="69" t="s">
        <v>131</v>
      </c>
      <c r="B898" s="71" t="s">
        <v>140</v>
      </c>
      <c r="C898" s="71" t="s">
        <v>2326</v>
      </c>
      <c r="D898" s="71">
        <v>1000001229</v>
      </c>
      <c r="E898" s="72" t="s">
        <v>2327</v>
      </c>
      <c r="F898" s="73">
        <v>41168</v>
      </c>
      <c r="G898" s="66" t="str">
        <f t="shared" si="182"/>
        <v>Targeted Dealer</v>
      </c>
      <c r="H898" s="66"/>
      <c r="I898" s="67">
        <v>1590</v>
      </c>
      <c r="J898" s="67">
        <f t="shared" si="183"/>
        <v>1590</v>
      </c>
      <c r="K898" s="68">
        <v>1619</v>
      </c>
      <c r="L898" s="68">
        <f t="shared" si="184"/>
        <v>-29</v>
      </c>
      <c r="M898" s="68">
        <f t="shared" si="185"/>
        <v>101.82389937106917</v>
      </c>
      <c r="N898" s="96">
        <v>1311</v>
      </c>
      <c r="O898" s="97" t="str">
        <f t="shared" si="186"/>
        <v>June</v>
      </c>
      <c r="P898" s="96">
        <f t="shared" si="187"/>
        <v>1311</v>
      </c>
      <c r="Q898" s="98">
        <f t="shared" si="188"/>
        <v>308</v>
      </c>
      <c r="R898" s="97" t="b">
        <f t="shared" si="189"/>
        <v>0</v>
      </c>
      <c r="S898" s="99" t="str">
        <f t="shared" si="190"/>
        <v>GROWTH</v>
      </c>
      <c r="T898" s="68">
        <v>1601</v>
      </c>
      <c r="U898" s="100" t="str">
        <f t="shared" si="191"/>
        <v>May</v>
      </c>
      <c r="V898" s="68">
        <f t="shared" si="192"/>
        <v>1601</v>
      </c>
      <c r="W898" s="101">
        <f t="shared" si="193"/>
        <v>18</v>
      </c>
      <c r="X898" s="102" t="b">
        <f t="shared" si="194"/>
        <v>0</v>
      </c>
      <c r="Y898" s="103" t="str">
        <f t="shared" si="195"/>
        <v>GROWTH</v>
      </c>
      <c r="Z898" s="74">
        <v>0</v>
      </c>
      <c r="AA898" s="69"/>
      <c r="AB898" s="69" t="s">
        <v>133</v>
      </c>
      <c r="AC898" s="69" t="s">
        <v>131</v>
      </c>
      <c r="AD898" s="3"/>
      <c r="AE898" s="118">
        <f>IFERROR(INDEX(Last6M_AvgSales_Ref!$B$2:$B$12659,MATCH(D898,Last6M_AvgSales_Ref!$A$2:$A$12659,0)),"")</f>
        <v>2173.8333333333298</v>
      </c>
    </row>
    <row r="899" spans="1:31" ht="14.25" customHeight="1">
      <c r="A899" s="69" t="s">
        <v>131</v>
      </c>
      <c r="B899" s="71" t="s">
        <v>140</v>
      </c>
      <c r="C899" s="71" t="s">
        <v>2328</v>
      </c>
      <c r="D899" s="71">
        <v>1000001233</v>
      </c>
      <c r="E899" s="72" t="s">
        <v>2329</v>
      </c>
      <c r="F899" s="73">
        <v>41400</v>
      </c>
      <c r="G899" s="66" t="str">
        <f t="shared" ref="G899:G962" si="196">IF(I899&gt;0,"Targeted Dealer","-")</f>
        <v>Targeted Dealer</v>
      </c>
      <c r="H899" s="66"/>
      <c r="I899" s="67">
        <v>1880</v>
      </c>
      <c r="J899" s="67">
        <f t="shared" ref="J899:J962" si="197">I899/$J$1*($J$1-$E$1)</f>
        <v>1880</v>
      </c>
      <c r="K899" s="68">
        <v>1518</v>
      </c>
      <c r="L899" s="68">
        <f t="shared" ref="L899:L962" si="198">I899-K899</f>
        <v>362</v>
      </c>
      <c r="M899" s="68">
        <f t="shared" ref="M899:M962" si="199">IFERROR((K899/J899%),"-")</f>
        <v>80.744680851063833</v>
      </c>
      <c r="N899" s="96">
        <v>978</v>
      </c>
      <c r="O899" s="97" t="str">
        <f t="shared" ref="O899:O962" si="200">IF(F899&lt;=$P$2,"June","")</f>
        <v>June</v>
      </c>
      <c r="P899" s="96">
        <f t="shared" ref="P899:P962" si="201">N899</f>
        <v>978</v>
      </c>
      <c r="Q899" s="98">
        <f t="shared" ref="Q899:Q962" si="202">K899-P899</f>
        <v>540</v>
      </c>
      <c r="R899" s="97" t="b">
        <f t="shared" ref="R899:R962" si="203">IFERROR(IF(O899="May",(K899/P899-1))," ")</f>
        <v>0</v>
      </c>
      <c r="S899" s="99" t="str">
        <f t="shared" ref="S899:S962" si="204">IF(N899&gt;0,IF(O899="","-",IF(R899&lt;0%,"DEGROWTH","GROWTH")))</f>
        <v>GROWTH</v>
      </c>
      <c r="T899" s="68">
        <v>1815</v>
      </c>
      <c r="U899" s="100" t="str">
        <f t="shared" ref="U899:U962" si="205">IF(F899&lt;=$V$2,"May","")</f>
        <v>May</v>
      </c>
      <c r="V899" s="68">
        <f t="shared" ref="V899:V962" si="206">T899</f>
        <v>1815</v>
      </c>
      <c r="W899" s="101">
        <f t="shared" ref="W899:W962" si="207">K899-V899</f>
        <v>-297</v>
      </c>
      <c r="X899" s="102" t="b">
        <f t="shared" ref="X899:X962" si="208">IFERROR(IF(U899="June",(K899/V899-1)),0)</f>
        <v>0</v>
      </c>
      <c r="Y899" s="103" t="str">
        <f t="shared" ref="Y899:Y962" si="209">IF(T899&gt;0,IF(U899="","-",IF(X899&lt;0%,"DEGROWTH","GROWTH")))</f>
        <v>GROWTH</v>
      </c>
      <c r="Z899" s="74">
        <v>0</v>
      </c>
      <c r="AA899" s="69"/>
      <c r="AB899" s="69" t="s">
        <v>133</v>
      </c>
      <c r="AC899" s="69" t="s">
        <v>131</v>
      </c>
      <c r="AD899" s="3"/>
      <c r="AE899" s="118">
        <f>IFERROR(INDEX(Last6M_AvgSales_Ref!$B$2:$B$12659,MATCH(D899,Last6M_AvgSales_Ref!$A$2:$A$12659,0)),"")</f>
        <v>1938.8333333333301</v>
      </c>
    </row>
    <row r="900" spans="1:31" ht="14.25" customHeight="1">
      <c r="A900" s="69" t="s">
        <v>131</v>
      </c>
      <c r="B900" s="71" t="s">
        <v>140</v>
      </c>
      <c r="C900" s="71" t="s">
        <v>2330</v>
      </c>
      <c r="D900" s="71">
        <v>1000001224</v>
      </c>
      <c r="E900" s="72" t="s">
        <v>2331</v>
      </c>
      <c r="F900" s="73">
        <v>41486</v>
      </c>
      <c r="G900" s="66" t="str">
        <f t="shared" si="196"/>
        <v>Targeted Dealer</v>
      </c>
      <c r="H900" s="66"/>
      <c r="I900" s="67">
        <v>3390</v>
      </c>
      <c r="J900" s="67">
        <f t="shared" si="197"/>
        <v>3390</v>
      </c>
      <c r="K900" s="68">
        <v>2836</v>
      </c>
      <c r="L900" s="68">
        <f t="shared" si="198"/>
        <v>554</v>
      </c>
      <c r="M900" s="68">
        <f t="shared" si="199"/>
        <v>83.657817109144545</v>
      </c>
      <c r="N900" s="96">
        <v>2590</v>
      </c>
      <c r="O900" s="97" t="str">
        <f t="shared" si="200"/>
        <v>June</v>
      </c>
      <c r="P900" s="96">
        <f t="shared" si="201"/>
        <v>2590</v>
      </c>
      <c r="Q900" s="98">
        <f t="shared" si="202"/>
        <v>246</v>
      </c>
      <c r="R900" s="97" t="b">
        <f t="shared" si="203"/>
        <v>0</v>
      </c>
      <c r="S900" s="99" t="str">
        <f t="shared" si="204"/>
        <v>GROWTH</v>
      </c>
      <c r="T900" s="68">
        <v>3278</v>
      </c>
      <c r="U900" s="100" t="str">
        <f t="shared" si="205"/>
        <v>May</v>
      </c>
      <c r="V900" s="68">
        <f t="shared" si="206"/>
        <v>3278</v>
      </c>
      <c r="W900" s="101">
        <f t="shared" si="207"/>
        <v>-442</v>
      </c>
      <c r="X900" s="102" t="b">
        <f t="shared" si="208"/>
        <v>0</v>
      </c>
      <c r="Y900" s="103" t="str">
        <f t="shared" si="209"/>
        <v>GROWTH</v>
      </c>
      <c r="Z900" s="74">
        <v>0</v>
      </c>
      <c r="AA900" s="69"/>
      <c r="AB900" s="69" t="s">
        <v>133</v>
      </c>
      <c r="AC900" s="69" t="s">
        <v>131</v>
      </c>
      <c r="AD900" s="3"/>
      <c r="AE900" s="118">
        <f>IFERROR(INDEX(Last6M_AvgSales_Ref!$B$2:$B$12659,MATCH(D900,Last6M_AvgSales_Ref!$A$2:$A$12659,0)),"")</f>
        <v>3467.0833333333298</v>
      </c>
    </row>
    <row r="901" spans="1:31" ht="14.25" customHeight="1">
      <c r="A901" s="69" t="s">
        <v>131</v>
      </c>
      <c r="B901" s="71" t="s">
        <v>140</v>
      </c>
      <c r="C901" s="71" t="s">
        <v>2332</v>
      </c>
      <c r="D901" s="71">
        <v>1000001230</v>
      </c>
      <c r="E901" s="72" t="s">
        <v>2333</v>
      </c>
      <c r="F901" s="73">
        <v>41543</v>
      </c>
      <c r="G901" s="66" t="str">
        <f t="shared" si="196"/>
        <v>Targeted Dealer</v>
      </c>
      <c r="H901" s="66"/>
      <c r="I901" s="67">
        <v>25</v>
      </c>
      <c r="J901" s="67">
        <f t="shared" si="197"/>
        <v>25</v>
      </c>
      <c r="K901" s="68">
        <v>25</v>
      </c>
      <c r="L901" s="68">
        <f t="shared" si="198"/>
        <v>0</v>
      </c>
      <c r="M901" s="68">
        <f t="shared" si="199"/>
        <v>100</v>
      </c>
      <c r="N901" s="96">
        <v>25</v>
      </c>
      <c r="O901" s="97" t="str">
        <f t="shared" si="200"/>
        <v>June</v>
      </c>
      <c r="P901" s="96">
        <f t="shared" si="201"/>
        <v>25</v>
      </c>
      <c r="Q901" s="98">
        <f t="shared" si="202"/>
        <v>0</v>
      </c>
      <c r="R901" s="97" t="b">
        <f t="shared" si="203"/>
        <v>0</v>
      </c>
      <c r="S901" s="99" t="str">
        <f t="shared" si="204"/>
        <v>GROWTH</v>
      </c>
      <c r="T901" s="68">
        <v>18</v>
      </c>
      <c r="U901" s="100" t="str">
        <f t="shared" si="205"/>
        <v>May</v>
      </c>
      <c r="V901" s="68">
        <f t="shared" si="206"/>
        <v>18</v>
      </c>
      <c r="W901" s="101">
        <f t="shared" si="207"/>
        <v>7</v>
      </c>
      <c r="X901" s="102" t="b">
        <f t="shared" si="208"/>
        <v>0</v>
      </c>
      <c r="Y901" s="103" t="str">
        <f t="shared" si="209"/>
        <v>GROWTH</v>
      </c>
      <c r="Z901" s="74">
        <v>0</v>
      </c>
      <c r="AA901" s="69"/>
      <c r="AB901" s="69" t="s">
        <v>133</v>
      </c>
      <c r="AC901" s="69" t="s">
        <v>131</v>
      </c>
      <c r="AD901" s="3"/>
      <c r="AE901" s="118">
        <f>IFERROR(INDEX(Last6M_AvgSales_Ref!$B$2:$B$12659,MATCH(D901,Last6M_AvgSales_Ref!$A$2:$A$12659,0)),"")</f>
        <v>35.6666666666667</v>
      </c>
    </row>
    <row r="902" spans="1:31" ht="14.25" customHeight="1">
      <c r="A902" s="69" t="s">
        <v>131</v>
      </c>
      <c r="B902" s="71" t="s">
        <v>140</v>
      </c>
      <c r="C902" s="71" t="s">
        <v>2334</v>
      </c>
      <c r="D902" s="71">
        <v>1000001231</v>
      </c>
      <c r="E902" s="72" t="s">
        <v>2335</v>
      </c>
      <c r="F902" s="73">
        <v>41621</v>
      </c>
      <c r="G902" s="66" t="str">
        <f t="shared" si="196"/>
        <v>Targeted Dealer</v>
      </c>
      <c r="H902" s="66"/>
      <c r="I902" s="67">
        <v>970</v>
      </c>
      <c r="J902" s="67">
        <f t="shared" si="197"/>
        <v>970.00000000000011</v>
      </c>
      <c r="K902" s="68">
        <v>1282</v>
      </c>
      <c r="L902" s="68">
        <f t="shared" si="198"/>
        <v>-312</v>
      </c>
      <c r="M902" s="68">
        <f t="shared" si="199"/>
        <v>132.16494845360825</v>
      </c>
      <c r="N902" s="96">
        <v>1184</v>
      </c>
      <c r="O902" s="97" t="str">
        <f t="shared" si="200"/>
        <v>June</v>
      </c>
      <c r="P902" s="96">
        <f t="shared" si="201"/>
        <v>1184</v>
      </c>
      <c r="Q902" s="98">
        <f t="shared" si="202"/>
        <v>98</v>
      </c>
      <c r="R902" s="97" t="b">
        <f t="shared" si="203"/>
        <v>0</v>
      </c>
      <c r="S902" s="99" t="str">
        <f t="shared" si="204"/>
        <v>GROWTH</v>
      </c>
      <c r="T902" s="68">
        <v>962</v>
      </c>
      <c r="U902" s="100" t="str">
        <f t="shared" si="205"/>
        <v>May</v>
      </c>
      <c r="V902" s="68">
        <f t="shared" si="206"/>
        <v>962</v>
      </c>
      <c r="W902" s="101">
        <f t="shared" si="207"/>
        <v>320</v>
      </c>
      <c r="X902" s="102" t="b">
        <f t="shared" si="208"/>
        <v>0</v>
      </c>
      <c r="Y902" s="103" t="str">
        <f t="shared" si="209"/>
        <v>GROWTH</v>
      </c>
      <c r="Z902" s="74">
        <v>0</v>
      </c>
      <c r="AA902" s="69"/>
      <c r="AB902" s="69" t="s">
        <v>133</v>
      </c>
      <c r="AC902" s="69" t="s">
        <v>131</v>
      </c>
      <c r="AD902" s="3"/>
      <c r="AE902" s="118">
        <f>IFERROR(INDEX(Last6M_AvgSales_Ref!$B$2:$B$12659,MATCH(D902,Last6M_AvgSales_Ref!$A$2:$A$12659,0)),"")</f>
        <v>1430</v>
      </c>
    </row>
    <row r="903" spans="1:31" ht="14.25" customHeight="1">
      <c r="A903" s="69" t="s">
        <v>131</v>
      </c>
      <c r="B903" s="71" t="s">
        <v>140</v>
      </c>
      <c r="C903" s="71" t="s">
        <v>2336</v>
      </c>
      <c r="D903" s="71">
        <v>1000001236</v>
      </c>
      <c r="E903" s="72" t="s">
        <v>2337</v>
      </c>
      <c r="F903" s="73">
        <v>41692</v>
      </c>
      <c r="G903" s="66" t="str">
        <f t="shared" si="196"/>
        <v>Targeted Dealer</v>
      </c>
      <c r="H903" s="66"/>
      <c r="I903" s="67">
        <v>1040</v>
      </c>
      <c r="J903" s="67">
        <f t="shared" si="197"/>
        <v>1040</v>
      </c>
      <c r="K903" s="68">
        <v>902</v>
      </c>
      <c r="L903" s="68">
        <f t="shared" si="198"/>
        <v>138</v>
      </c>
      <c r="M903" s="68">
        <f t="shared" si="199"/>
        <v>86.730769230769226</v>
      </c>
      <c r="N903" s="96">
        <v>543</v>
      </c>
      <c r="O903" s="97" t="str">
        <f t="shared" si="200"/>
        <v>June</v>
      </c>
      <c r="P903" s="96">
        <f t="shared" si="201"/>
        <v>543</v>
      </c>
      <c r="Q903" s="98">
        <f t="shared" si="202"/>
        <v>359</v>
      </c>
      <c r="R903" s="97" t="b">
        <f t="shared" si="203"/>
        <v>0</v>
      </c>
      <c r="S903" s="99" t="str">
        <f t="shared" si="204"/>
        <v>GROWTH</v>
      </c>
      <c r="T903" s="68">
        <v>1070</v>
      </c>
      <c r="U903" s="100" t="str">
        <f t="shared" si="205"/>
        <v>May</v>
      </c>
      <c r="V903" s="68">
        <f t="shared" si="206"/>
        <v>1070</v>
      </c>
      <c r="W903" s="101">
        <f t="shared" si="207"/>
        <v>-168</v>
      </c>
      <c r="X903" s="102" t="b">
        <f t="shared" si="208"/>
        <v>0</v>
      </c>
      <c r="Y903" s="103" t="str">
        <f t="shared" si="209"/>
        <v>GROWTH</v>
      </c>
      <c r="Z903" s="74">
        <v>0</v>
      </c>
      <c r="AA903" s="69"/>
      <c r="AB903" s="69" t="s">
        <v>133</v>
      </c>
      <c r="AC903" s="69" t="s">
        <v>131</v>
      </c>
      <c r="AD903" s="3"/>
      <c r="AE903" s="118">
        <f>IFERROR(INDEX(Last6M_AvgSales_Ref!$B$2:$B$12659,MATCH(D903,Last6M_AvgSales_Ref!$A$2:$A$12659,0)),"")</f>
        <v>1125.8333333333301</v>
      </c>
    </row>
    <row r="904" spans="1:31" ht="14.25" customHeight="1">
      <c r="A904" s="69" t="s">
        <v>131</v>
      </c>
      <c r="B904" s="71" t="s">
        <v>140</v>
      </c>
      <c r="C904" s="71" t="s">
        <v>2338</v>
      </c>
      <c r="D904" s="71">
        <v>1000001228</v>
      </c>
      <c r="E904" s="72" t="s">
        <v>2339</v>
      </c>
      <c r="F904" s="73">
        <v>41698</v>
      </c>
      <c r="G904" s="66" t="str">
        <f t="shared" si="196"/>
        <v>Targeted Dealer</v>
      </c>
      <c r="H904" s="66"/>
      <c r="I904" s="67">
        <v>365</v>
      </c>
      <c r="J904" s="67">
        <f t="shared" si="197"/>
        <v>365</v>
      </c>
      <c r="K904" s="68">
        <v>312</v>
      </c>
      <c r="L904" s="68">
        <f t="shared" si="198"/>
        <v>53</v>
      </c>
      <c r="M904" s="68">
        <f t="shared" si="199"/>
        <v>85.479452054794521</v>
      </c>
      <c r="N904" s="96">
        <v>228</v>
      </c>
      <c r="O904" s="97" t="str">
        <f t="shared" si="200"/>
        <v>June</v>
      </c>
      <c r="P904" s="96">
        <f t="shared" si="201"/>
        <v>228</v>
      </c>
      <c r="Q904" s="98">
        <f t="shared" si="202"/>
        <v>84</v>
      </c>
      <c r="R904" s="97" t="b">
        <f t="shared" si="203"/>
        <v>0</v>
      </c>
      <c r="S904" s="99" t="str">
        <f t="shared" si="204"/>
        <v>GROWTH</v>
      </c>
      <c r="T904" s="68">
        <v>384</v>
      </c>
      <c r="U904" s="100" t="str">
        <f t="shared" si="205"/>
        <v>May</v>
      </c>
      <c r="V904" s="68">
        <f t="shared" si="206"/>
        <v>384</v>
      </c>
      <c r="W904" s="101">
        <f t="shared" si="207"/>
        <v>-72</v>
      </c>
      <c r="X904" s="102" t="b">
        <f t="shared" si="208"/>
        <v>0</v>
      </c>
      <c r="Y904" s="103" t="str">
        <f t="shared" si="209"/>
        <v>GROWTH</v>
      </c>
      <c r="Z904" s="74">
        <v>0</v>
      </c>
      <c r="AA904" s="69"/>
      <c r="AB904" s="69" t="s">
        <v>133</v>
      </c>
      <c r="AC904" s="69" t="s">
        <v>131</v>
      </c>
      <c r="AD904" s="3"/>
      <c r="AE904" s="118">
        <f>IFERROR(INDEX(Last6M_AvgSales_Ref!$B$2:$B$12659,MATCH(D904,Last6M_AvgSales_Ref!$A$2:$A$12659,0)),"")</f>
        <v>277.66666666666703</v>
      </c>
    </row>
    <row r="905" spans="1:31" ht="14.25" customHeight="1">
      <c r="A905" s="69" t="s">
        <v>131</v>
      </c>
      <c r="B905" s="71" t="s">
        <v>140</v>
      </c>
      <c r="C905" s="71" t="s">
        <v>2340</v>
      </c>
      <c r="D905" s="71">
        <v>1000001252</v>
      </c>
      <c r="E905" s="72" t="s">
        <v>2341</v>
      </c>
      <c r="F905" s="73">
        <v>42124</v>
      </c>
      <c r="G905" s="66" t="str">
        <f t="shared" si="196"/>
        <v>Targeted Dealer</v>
      </c>
      <c r="H905" s="66"/>
      <c r="I905" s="67">
        <v>975</v>
      </c>
      <c r="J905" s="67">
        <f t="shared" si="197"/>
        <v>975</v>
      </c>
      <c r="K905" s="68">
        <v>820</v>
      </c>
      <c r="L905" s="68">
        <f t="shared" si="198"/>
        <v>155</v>
      </c>
      <c r="M905" s="68">
        <f t="shared" si="199"/>
        <v>84.102564102564102</v>
      </c>
      <c r="N905" s="96">
        <v>600</v>
      </c>
      <c r="O905" s="97" t="str">
        <f t="shared" si="200"/>
        <v>June</v>
      </c>
      <c r="P905" s="96">
        <f t="shared" si="201"/>
        <v>600</v>
      </c>
      <c r="Q905" s="98">
        <f t="shared" si="202"/>
        <v>220</v>
      </c>
      <c r="R905" s="97" t="b">
        <f t="shared" si="203"/>
        <v>0</v>
      </c>
      <c r="S905" s="99" t="str">
        <f t="shared" si="204"/>
        <v>GROWTH</v>
      </c>
      <c r="T905" s="68">
        <v>1000</v>
      </c>
      <c r="U905" s="100" t="str">
        <f t="shared" si="205"/>
        <v>May</v>
      </c>
      <c r="V905" s="68">
        <f t="shared" si="206"/>
        <v>1000</v>
      </c>
      <c r="W905" s="101">
        <f t="shared" si="207"/>
        <v>-180</v>
      </c>
      <c r="X905" s="102" t="b">
        <f t="shared" si="208"/>
        <v>0</v>
      </c>
      <c r="Y905" s="103" t="str">
        <f t="shared" si="209"/>
        <v>GROWTH</v>
      </c>
      <c r="Z905" s="74">
        <v>0</v>
      </c>
      <c r="AA905" s="69"/>
      <c r="AB905" s="69" t="s">
        <v>133</v>
      </c>
      <c r="AC905" s="69" t="s">
        <v>131</v>
      </c>
      <c r="AD905" s="3"/>
      <c r="AE905" s="118">
        <f>IFERROR(INDEX(Last6M_AvgSales_Ref!$B$2:$B$12659,MATCH(D905,Last6M_AvgSales_Ref!$A$2:$A$12659,0)),"")</f>
        <v>1232.5</v>
      </c>
    </row>
    <row r="906" spans="1:31" ht="14.25" customHeight="1">
      <c r="A906" s="69" t="s">
        <v>131</v>
      </c>
      <c r="B906" s="71" t="s">
        <v>140</v>
      </c>
      <c r="C906" s="71" t="s">
        <v>2342</v>
      </c>
      <c r="D906" s="71">
        <v>1000001256</v>
      </c>
      <c r="E906" s="72" t="s">
        <v>2343</v>
      </c>
      <c r="F906" s="73">
        <v>42282</v>
      </c>
      <c r="G906" s="66" t="str">
        <f t="shared" si="196"/>
        <v>Targeted Dealer</v>
      </c>
      <c r="H906" s="66"/>
      <c r="I906" s="67">
        <v>335</v>
      </c>
      <c r="J906" s="67">
        <f t="shared" si="197"/>
        <v>335</v>
      </c>
      <c r="K906" s="68">
        <v>108</v>
      </c>
      <c r="L906" s="68">
        <f t="shared" si="198"/>
        <v>227</v>
      </c>
      <c r="M906" s="68">
        <f t="shared" si="199"/>
        <v>32.238805970149251</v>
      </c>
      <c r="N906" s="96">
        <v>48</v>
      </c>
      <c r="O906" s="97" t="str">
        <f t="shared" si="200"/>
        <v>June</v>
      </c>
      <c r="P906" s="96">
        <f t="shared" si="201"/>
        <v>48</v>
      </c>
      <c r="Q906" s="98">
        <f t="shared" si="202"/>
        <v>60</v>
      </c>
      <c r="R906" s="97" t="b">
        <f t="shared" si="203"/>
        <v>0</v>
      </c>
      <c r="S906" s="99" t="str">
        <f t="shared" si="204"/>
        <v>GROWTH</v>
      </c>
      <c r="T906" s="68">
        <v>367</v>
      </c>
      <c r="U906" s="100" t="str">
        <f t="shared" si="205"/>
        <v>May</v>
      </c>
      <c r="V906" s="68">
        <f t="shared" si="206"/>
        <v>367</v>
      </c>
      <c r="W906" s="101">
        <f t="shared" si="207"/>
        <v>-259</v>
      </c>
      <c r="X906" s="102" t="b">
        <f t="shared" si="208"/>
        <v>0</v>
      </c>
      <c r="Y906" s="103" t="str">
        <f t="shared" si="209"/>
        <v>GROWTH</v>
      </c>
      <c r="Z906" s="74">
        <v>0</v>
      </c>
      <c r="AA906" s="69"/>
      <c r="AB906" s="69" t="s">
        <v>133</v>
      </c>
      <c r="AC906" s="69" t="s">
        <v>131</v>
      </c>
      <c r="AD906" s="3"/>
      <c r="AE906" s="118">
        <f>IFERROR(INDEX(Last6M_AvgSales_Ref!$B$2:$B$12659,MATCH(D906,Last6M_AvgSales_Ref!$A$2:$A$12659,0)),"")</f>
        <v>243.666666666667</v>
      </c>
    </row>
    <row r="907" spans="1:31" ht="14.25" customHeight="1">
      <c r="A907" s="69" t="s">
        <v>131</v>
      </c>
      <c r="B907" s="71" t="s">
        <v>140</v>
      </c>
      <c r="C907" s="71" t="s">
        <v>2344</v>
      </c>
      <c r="D907" s="71">
        <v>1000001242</v>
      </c>
      <c r="E907" s="72" t="s">
        <v>2345</v>
      </c>
      <c r="F907" s="73">
        <v>42542</v>
      </c>
      <c r="G907" s="66" t="str">
        <f t="shared" si="196"/>
        <v>Targeted Dealer</v>
      </c>
      <c r="H907" s="66"/>
      <c r="I907" s="67">
        <v>1860</v>
      </c>
      <c r="J907" s="67">
        <f t="shared" si="197"/>
        <v>1860</v>
      </c>
      <c r="K907" s="68">
        <v>1925</v>
      </c>
      <c r="L907" s="68">
        <f t="shared" si="198"/>
        <v>-65</v>
      </c>
      <c r="M907" s="68">
        <f t="shared" si="199"/>
        <v>103.49462365591397</v>
      </c>
      <c r="N907" s="96">
        <v>1505</v>
      </c>
      <c r="O907" s="97" t="str">
        <f t="shared" si="200"/>
        <v>June</v>
      </c>
      <c r="P907" s="96">
        <f t="shared" si="201"/>
        <v>1505</v>
      </c>
      <c r="Q907" s="98">
        <f t="shared" si="202"/>
        <v>420</v>
      </c>
      <c r="R907" s="97" t="b">
        <f t="shared" si="203"/>
        <v>0</v>
      </c>
      <c r="S907" s="99" t="str">
        <f t="shared" si="204"/>
        <v>GROWTH</v>
      </c>
      <c r="T907" s="68">
        <v>1850</v>
      </c>
      <c r="U907" s="100" t="str">
        <f t="shared" si="205"/>
        <v>May</v>
      </c>
      <c r="V907" s="68">
        <f t="shared" si="206"/>
        <v>1850</v>
      </c>
      <c r="W907" s="101">
        <f t="shared" si="207"/>
        <v>75</v>
      </c>
      <c r="X907" s="102" t="b">
        <f t="shared" si="208"/>
        <v>0</v>
      </c>
      <c r="Y907" s="103" t="str">
        <f t="shared" si="209"/>
        <v>GROWTH</v>
      </c>
      <c r="Z907" s="74">
        <v>0</v>
      </c>
      <c r="AA907" s="69"/>
      <c r="AB907" s="69" t="s">
        <v>133</v>
      </c>
      <c r="AC907" s="69" t="s">
        <v>131</v>
      </c>
      <c r="AD907" s="3"/>
      <c r="AE907" s="118">
        <f>IFERROR(INDEX(Last6M_AvgSales_Ref!$B$2:$B$12659,MATCH(D907,Last6M_AvgSales_Ref!$A$2:$A$12659,0)),"")</f>
        <v>2818</v>
      </c>
    </row>
    <row r="908" spans="1:31" ht="14.25" customHeight="1">
      <c r="A908" s="69" t="s">
        <v>131</v>
      </c>
      <c r="B908" s="71" t="s">
        <v>140</v>
      </c>
      <c r="C908" s="71" t="s">
        <v>2346</v>
      </c>
      <c r="D908" s="71">
        <v>1000001244</v>
      </c>
      <c r="E908" s="72" t="s">
        <v>2347</v>
      </c>
      <c r="F908" s="73">
        <v>43207</v>
      </c>
      <c r="G908" s="66" t="str">
        <f t="shared" si="196"/>
        <v>Targeted Dealer</v>
      </c>
      <c r="H908" s="66"/>
      <c r="I908" s="67">
        <v>35</v>
      </c>
      <c r="J908" s="67">
        <f t="shared" si="197"/>
        <v>35</v>
      </c>
      <c r="K908" s="68">
        <v>24</v>
      </c>
      <c r="L908" s="68">
        <f t="shared" si="198"/>
        <v>11</v>
      </c>
      <c r="M908" s="68">
        <f t="shared" si="199"/>
        <v>68.571428571428569</v>
      </c>
      <c r="N908" s="96">
        <v>24</v>
      </c>
      <c r="O908" s="97" t="str">
        <f t="shared" si="200"/>
        <v>June</v>
      </c>
      <c r="P908" s="96">
        <f t="shared" si="201"/>
        <v>24</v>
      </c>
      <c r="Q908" s="98">
        <f t="shared" si="202"/>
        <v>0</v>
      </c>
      <c r="R908" s="97" t="b">
        <f t="shared" si="203"/>
        <v>0</v>
      </c>
      <c r="S908" s="99" t="str">
        <f t="shared" si="204"/>
        <v>GROWTH</v>
      </c>
      <c r="T908" s="68">
        <v>24</v>
      </c>
      <c r="U908" s="100" t="str">
        <f t="shared" si="205"/>
        <v>May</v>
      </c>
      <c r="V908" s="68">
        <f t="shared" si="206"/>
        <v>24</v>
      </c>
      <c r="W908" s="101">
        <f t="shared" si="207"/>
        <v>0</v>
      </c>
      <c r="X908" s="102" t="b">
        <f t="shared" si="208"/>
        <v>0</v>
      </c>
      <c r="Y908" s="103" t="str">
        <f t="shared" si="209"/>
        <v>GROWTH</v>
      </c>
      <c r="Z908" s="74">
        <v>0</v>
      </c>
      <c r="AA908" s="69"/>
      <c r="AB908" s="69" t="s">
        <v>133</v>
      </c>
      <c r="AC908" s="69" t="s">
        <v>131</v>
      </c>
      <c r="AD908" s="3"/>
      <c r="AE908" s="118">
        <f>IFERROR(INDEX(Last6M_AvgSales_Ref!$B$2:$B$12659,MATCH(D908,Last6M_AvgSales_Ref!$A$2:$A$12659,0)),"")</f>
        <v>53.1666666666667</v>
      </c>
    </row>
    <row r="909" spans="1:31" ht="14.25" customHeight="1">
      <c r="A909" s="69" t="s">
        <v>131</v>
      </c>
      <c r="B909" s="71" t="s">
        <v>140</v>
      </c>
      <c r="C909" s="71" t="s">
        <v>2348</v>
      </c>
      <c r="D909" s="71">
        <v>1000001238</v>
      </c>
      <c r="E909" s="72" t="s">
        <v>2349</v>
      </c>
      <c r="F909" s="73">
        <v>43454</v>
      </c>
      <c r="G909" s="66" t="str">
        <f t="shared" si="196"/>
        <v>Targeted Dealer</v>
      </c>
      <c r="H909" s="66"/>
      <c r="I909" s="67">
        <v>1600</v>
      </c>
      <c r="J909" s="67">
        <f t="shared" si="197"/>
        <v>1600</v>
      </c>
      <c r="K909" s="68">
        <v>1416</v>
      </c>
      <c r="L909" s="68">
        <f t="shared" si="198"/>
        <v>184</v>
      </c>
      <c r="M909" s="68">
        <f t="shared" si="199"/>
        <v>88.5</v>
      </c>
      <c r="N909" s="96">
        <v>1190</v>
      </c>
      <c r="O909" s="97" t="str">
        <f t="shared" si="200"/>
        <v>June</v>
      </c>
      <c r="P909" s="96">
        <f t="shared" si="201"/>
        <v>1190</v>
      </c>
      <c r="Q909" s="98">
        <f t="shared" si="202"/>
        <v>226</v>
      </c>
      <c r="R909" s="97" t="b">
        <f t="shared" si="203"/>
        <v>0</v>
      </c>
      <c r="S909" s="99" t="str">
        <f t="shared" si="204"/>
        <v>GROWTH</v>
      </c>
      <c r="T909" s="68">
        <v>1600</v>
      </c>
      <c r="U909" s="100" t="str">
        <f t="shared" si="205"/>
        <v>May</v>
      </c>
      <c r="V909" s="68">
        <f t="shared" si="206"/>
        <v>1600</v>
      </c>
      <c r="W909" s="101">
        <f t="shared" si="207"/>
        <v>-184</v>
      </c>
      <c r="X909" s="102" t="b">
        <f t="shared" si="208"/>
        <v>0</v>
      </c>
      <c r="Y909" s="103" t="str">
        <f t="shared" si="209"/>
        <v>GROWTH</v>
      </c>
      <c r="Z909" s="74">
        <v>0</v>
      </c>
      <c r="AA909" s="69"/>
      <c r="AB909" s="69" t="s">
        <v>133</v>
      </c>
      <c r="AC909" s="69" t="s">
        <v>131</v>
      </c>
      <c r="AD909" s="3"/>
      <c r="AE909" s="118">
        <f>IFERROR(INDEX(Last6M_AvgSales_Ref!$B$2:$B$12659,MATCH(D909,Last6M_AvgSales_Ref!$A$2:$A$12659,0)),"")</f>
        <v>1689.5</v>
      </c>
    </row>
    <row r="910" spans="1:31" ht="14.25" customHeight="1">
      <c r="A910" s="69" t="s">
        <v>131</v>
      </c>
      <c r="B910" s="71" t="s">
        <v>140</v>
      </c>
      <c r="C910" s="71" t="s">
        <v>2350</v>
      </c>
      <c r="D910" s="71">
        <v>1000001251</v>
      </c>
      <c r="E910" s="72" t="s">
        <v>2351</v>
      </c>
      <c r="F910" s="73">
        <v>43455</v>
      </c>
      <c r="G910" s="66" t="str">
        <f t="shared" si="196"/>
        <v>Targeted Dealer</v>
      </c>
      <c r="H910" s="66"/>
      <c r="I910" s="67">
        <v>1230</v>
      </c>
      <c r="J910" s="67">
        <f t="shared" si="197"/>
        <v>1230</v>
      </c>
      <c r="K910" s="68">
        <v>1112</v>
      </c>
      <c r="L910" s="68">
        <f t="shared" si="198"/>
        <v>118</v>
      </c>
      <c r="M910" s="68">
        <f t="shared" si="199"/>
        <v>90.40650406504065</v>
      </c>
      <c r="N910" s="96">
        <v>893</v>
      </c>
      <c r="O910" s="97" t="str">
        <f t="shared" si="200"/>
        <v>June</v>
      </c>
      <c r="P910" s="96">
        <f t="shared" si="201"/>
        <v>893</v>
      </c>
      <c r="Q910" s="98">
        <f t="shared" si="202"/>
        <v>219</v>
      </c>
      <c r="R910" s="97" t="b">
        <f t="shared" si="203"/>
        <v>0</v>
      </c>
      <c r="S910" s="99" t="str">
        <f t="shared" si="204"/>
        <v>GROWTH</v>
      </c>
      <c r="T910" s="68">
        <v>1251</v>
      </c>
      <c r="U910" s="100" t="str">
        <f t="shared" si="205"/>
        <v>May</v>
      </c>
      <c r="V910" s="68">
        <f t="shared" si="206"/>
        <v>1251</v>
      </c>
      <c r="W910" s="101">
        <f t="shared" si="207"/>
        <v>-139</v>
      </c>
      <c r="X910" s="102" t="b">
        <f t="shared" si="208"/>
        <v>0</v>
      </c>
      <c r="Y910" s="103" t="str">
        <f t="shared" si="209"/>
        <v>GROWTH</v>
      </c>
      <c r="Z910" s="74">
        <v>0</v>
      </c>
      <c r="AA910" s="69"/>
      <c r="AB910" s="69" t="s">
        <v>133</v>
      </c>
      <c r="AC910" s="69" t="s">
        <v>131</v>
      </c>
      <c r="AD910" s="3"/>
      <c r="AE910" s="118">
        <f>IFERROR(INDEX(Last6M_AvgSales_Ref!$B$2:$B$12659,MATCH(D910,Last6M_AvgSales_Ref!$A$2:$A$12659,0)),"")</f>
        <v>1272.3333333333301</v>
      </c>
    </row>
    <row r="911" spans="1:31" ht="14.25" customHeight="1">
      <c r="A911" s="69" t="s">
        <v>131</v>
      </c>
      <c r="B911" s="71" t="s">
        <v>140</v>
      </c>
      <c r="C911" s="71" t="s">
        <v>2352</v>
      </c>
      <c r="D911" s="71">
        <v>1000001254</v>
      </c>
      <c r="E911" s="72" t="s">
        <v>2353</v>
      </c>
      <c r="F911" s="73">
        <v>43493</v>
      </c>
      <c r="G911" s="66" t="str">
        <f t="shared" si="196"/>
        <v>Targeted Dealer</v>
      </c>
      <c r="H911" s="66"/>
      <c r="I911" s="67">
        <v>185</v>
      </c>
      <c r="J911" s="67">
        <f t="shared" si="197"/>
        <v>185</v>
      </c>
      <c r="K911" s="68">
        <v>386</v>
      </c>
      <c r="L911" s="68">
        <f t="shared" si="198"/>
        <v>-201</v>
      </c>
      <c r="M911" s="68">
        <f t="shared" si="199"/>
        <v>208.64864864864865</v>
      </c>
      <c r="N911" s="96">
        <v>216</v>
      </c>
      <c r="O911" s="97" t="str">
        <f t="shared" si="200"/>
        <v>June</v>
      </c>
      <c r="P911" s="96">
        <f t="shared" si="201"/>
        <v>216</v>
      </c>
      <c r="Q911" s="98">
        <f t="shared" si="202"/>
        <v>170</v>
      </c>
      <c r="R911" s="97" t="b">
        <f t="shared" si="203"/>
        <v>0</v>
      </c>
      <c r="S911" s="99" t="str">
        <f t="shared" si="204"/>
        <v>GROWTH</v>
      </c>
      <c r="T911" s="68">
        <v>219</v>
      </c>
      <c r="U911" s="100" t="str">
        <f t="shared" si="205"/>
        <v>May</v>
      </c>
      <c r="V911" s="68">
        <f t="shared" si="206"/>
        <v>219</v>
      </c>
      <c r="W911" s="101">
        <f t="shared" si="207"/>
        <v>167</v>
      </c>
      <c r="X911" s="102" t="b">
        <f t="shared" si="208"/>
        <v>0</v>
      </c>
      <c r="Y911" s="103" t="str">
        <f t="shared" si="209"/>
        <v>GROWTH</v>
      </c>
      <c r="Z911" s="74">
        <v>0</v>
      </c>
      <c r="AA911" s="69"/>
      <c r="AB911" s="69" t="s">
        <v>133</v>
      </c>
      <c r="AC911" s="69" t="s">
        <v>131</v>
      </c>
      <c r="AD911" s="3"/>
      <c r="AE911" s="118">
        <f>IFERROR(INDEX(Last6M_AvgSales_Ref!$B$2:$B$12659,MATCH(D911,Last6M_AvgSales_Ref!$A$2:$A$12659,0)),"")</f>
        <v>277.5</v>
      </c>
    </row>
    <row r="912" spans="1:31" ht="14.25" customHeight="1">
      <c r="A912" s="69" t="s">
        <v>131</v>
      </c>
      <c r="B912" s="71" t="s">
        <v>140</v>
      </c>
      <c r="C912" s="71" t="s">
        <v>2354</v>
      </c>
      <c r="D912" s="71">
        <v>1000001259</v>
      </c>
      <c r="E912" s="72" t="s">
        <v>1525</v>
      </c>
      <c r="F912" s="73">
        <v>43494</v>
      </c>
      <c r="G912" s="66" t="str">
        <f t="shared" si="196"/>
        <v>Targeted Dealer</v>
      </c>
      <c r="H912" s="66"/>
      <c r="I912" s="67">
        <v>140</v>
      </c>
      <c r="J912" s="67">
        <f t="shared" si="197"/>
        <v>140</v>
      </c>
      <c r="K912" s="68">
        <v>62</v>
      </c>
      <c r="L912" s="68">
        <f t="shared" si="198"/>
        <v>78</v>
      </c>
      <c r="M912" s="68">
        <f t="shared" si="199"/>
        <v>44.285714285714292</v>
      </c>
      <c r="N912" s="96">
        <v>113</v>
      </c>
      <c r="O912" s="97" t="str">
        <f t="shared" si="200"/>
        <v>June</v>
      </c>
      <c r="P912" s="96">
        <f t="shared" si="201"/>
        <v>113</v>
      </c>
      <c r="Q912" s="98">
        <f t="shared" si="202"/>
        <v>-51</v>
      </c>
      <c r="R912" s="97" t="b">
        <f t="shared" si="203"/>
        <v>0</v>
      </c>
      <c r="S912" s="99" t="str">
        <f t="shared" si="204"/>
        <v>GROWTH</v>
      </c>
      <c r="T912" s="68">
        <v>150</v>
      </c>
      <c r="U912" s="100" t="str">
        <f t="shared" si="205"/>
        <v>May</v>
      </c>
      <c r="V912" s="68">
        <f t="shared" si="206"/>
        <v>150</v>
      </c>
      <c r="W912" s="101">
        <f t="shared" si="207"/>
        <v>-88</v>
      </c>
      <c r="X912" s="102" t="b">
        <f t="shared" si="208"/>
        <v>0</v>
      </c>
      <c r="Y912" s="103" t="str">
        <f t="shared" si="209"/>
        <v>GROWTH</v>
      </c>
      <c r="Z912" s="74">
        <v>0</v>
      </c>
      <c r="AA912" s="69"/>
      <c r="AB912" s="69" t="s">
        <v>133</v>
      </c>
      <c r="AC912" s="69" t="s">
        <v>131</v>
      </c>
      <c r="AD912" s="3"/>
      <c r="AE912" s="118">
        <f>IFERROR(INDEX(Last6M_AvgSales_Ref!$B$2:$B$12659,MATCH(D912,Last6M_AvgSales_Ref!$A$2:$A$12659,0)),"")</f>
        <v>154</v>
      </c>
    </row>
    <row r="913" spans="1:31" ht="14.25" customHeight="1">
      <c r="A913" s="69" t="s">
        <v>131</v>
      </c>
      <c r="B913" s="71" t="s">
        <v>140</v>
      </c>
      <c r="C913" s="71" t="s">
        <v>2355</v>
      </c>
      <c r="D913" s="71">
        <v>1000001245</v>
      </c>
      <c r="E913" s="72" t="s">
        <v>2356</v>
      </c>
      <c r="F913" s="73">
        <v>43652</v>
      </c>
      <c r="G913" s="66" t="str">
        <f t="shared" si="196"/>
        <v>Targeted Dealer</v>
      </c>
      <c r="H913" s="66"/>
      <c r="I913" s="67">
        <v>160</v>
      </c>
      <c r="J913" s="67">
        <f t="shared" si="197"/>
        <v>160</v>
      </c>
      <c r="K913" s="68">
        <v>158</v>
      </c>
      <c r="L913" s="68">
        <f t="shared" si="198"/>
        <v>2</v>
      </c>
      <c r="M913" s="68">
        <f t="shared" si="199"/>
        <v>98.75</v>
      </c>
      <c r="N913" s="96">
        <v>72</v>
      </c>
      <c r="O913" s="97" t="str">
        <f t="shared" si="200"/>
        <v>June</v>
      </c>
      <c r="P913" s="96">
        <f t="shared" si="201"/>
        <v>72</v>
      </c>
      <c r="Q913" s="98">
        <f t="shared" si="202"/>
        <v>86</v>
      </c>
      <c r="R913" s="97" t="b">
        <f t="shared" si="203"/>
        <v>0</v>
      </c>
      <c r="S913" s="99" t="str">
        <f t="shared" si="204"/>
        <v>GROWTH</v>
      </c>
      <c r="T913" s="68">
        <v>159</v>
      </c>
      <c r="U913" s="100" t="str">
        <f t="shared" si="205"/>
        <v>May</v>
      </c>
      <c r="V913" s="68">
        <f t="shared" si="206"/>
        <v>159</v>
      </c>
      <c r="W913" s="101">
        <f t="shared" si="207"/>
        <v>-1</v>
      </c>
      <c r="X913" s="102" t="b">
        <f t="shared" si="208"/>
        <v>0</v>
      </c>
      <c r="Y913" s="103" t="str">
        <f t="shared" si="209"/>
        <v>GROWTH</v>
      </c>
      <c r="Z913" s="74">
        <v>0</v>
      </c>
      <c r="AA913" s="69"/>
      <c r="AB913" s="69" t="s">
        <v>133</v>
      </c>
      <c r="AC913" s="69" t="s">
        <v>131</v>
      </c>
      <c r="AD913" s="3"/>
      <c r="AE913" s="118">
        <f>IFERROR(INDEX(Last6M_AvgSales_Ref!$B$2:$B$12659,MATCH(D913,Last6M_AvgSales_Ref!$A$2:$A$12659,0)),"")</f>
        <v>245</v>
      </c>
    </row>
    <row r="914" spans="1:31" ht="14.25" customHeight="1">
      <c r="A914" s="69" t="s">
        <v>131</v>
      </c>
      <c r="B914" s="71" t="s">
        <v>140</v>
      </c>
      <c r="C914" s="71" t="s">
        <v>2357</v>
      </c>
      <c r="D914" s="71">
        <v>1000001264</v>
      </c>
      <c r="E914" s="72" t="s">
        <v>2358</v>
      </c>
      <c r="F914" s="73">
        <v>43975</v>
      </c>
      <c r="G914" s="66" t="str">
        <f t="shared" si="196"/>
        <v>Targeted Dealer</v>
      </c>
      <c r="H914" s="66"/>
      <c r="I914" s="67">
        <v>2035</v>
      </c>
      <c r="J914" s="67">
        <f t="shared" si="197"/>
        <v>2034.9999999999998</v>
      </c>
      <c r="K914" s="68">
        <v>1140</v>
      </c>
      <c r="L914" s="68">
        <f t="shared" si="198"/>
        <v>895</v>
      </c>
      <c r="M914" s="68">
        <f t="shared" si="199"/>
        <v>56.019656019656026</v>
      </c>
      <c r="N914" s="96">
        <v>815</v>
      </c>
      <c r="O914" s="97" t="str">
        <f t="shared" si="200"/>
        <v>June</v>
      </c>
      <c r="P914" s="96">
        <f t="shared" si="201"/>
        <v>815</v>
      </c>
      <c r="Q914" s="98">
        <f t="shared" si="202"/>
        <v>325</v>
      </c>
      <c r="R914" s="97" t="b">
        <f t="shared" si="203"/>
        <v>0</v>
      </c>
      <c r="S914" s="99" t="str">
        <f t="shared" si="204"/>
        <v>GROWTH</v>
      </c>
      <c r="T914" s="68">
        <v>2042</v>
      </c>
      <c r="U914" s="100" t="str">
        <f t="shared" si="205"/>
        <v>May</v>
      </c>
      <c r="V914" s="68">
        <f t="shared" si="206"/>
        <v>2042</v>
      </c>
      <c r="W914" s="101">
        <f t="shared" si="207"/>
        <v>-902</v>
      </c>
      <c r="X914" s="102" t="b">
        <f t="shared" si="208"/>
        <v>0</v>
      </c>
      <c r="Y914" s="103" t="str">
        <f t="shared" si="209"/>
        <v>GROWTH</v>
      </c>
      <c r="Z914" s="74">
        <v>0</v>
      </c>
      <c r="AA914" s="69"/>
      <c r="AB914" s="69" t="s">
        <v>133</v>
      </c>
      <c r="AC914" s="69" t="s">
        <v>131</v>
      </c>
      <c r="AD914" s="3"/>
      <c r="AE914" s="118">
        <f>IFERROR(INDEX(Last6M_AvgSales_Ref!$B$2:$B$12659,MATCH(D914,Last6M_AvgSales_Ref!$A$2:$A$12659,0)),"")</f>
        <v>2059.1666666666702</v>
      </c>
    </row>
    <row r="915" spans="1:31" ht="14.25" customHeight="1">
      <c r="A915" s="69" t="s">
        <v>131</v>
      </c>
      <c r="B915" s="71" t="s">
        <v>140</v>
      </c>
      <c r="C915" s="71" t="s">
        <v>2359</v>
      </c>
      <c r="D915" s="71">
        <v>1000001257</v>
      </c>
      <c r="E915" s="72" t="s">
        <v>2360</v>
      </c>
      <c r="F915" s="73">
        <v>44136</v>
      </c>
      <c r="G915" s="66" t="str">
        <f t="shared" si="196"/>
        <v>Targeted Dealer</v>
      </c>
      <c r="H915" s="66"/>
      <c r="I915" s="67">
        <v>30</v>
      </c>
      <c r="J915" s="67">
        <f t="shared" si="197"/>
        <v>30</v>
      </c>
      <c r="K915" s="68">
        <v>36</v>
      </c>
      <c r="L915" s="68">
        <f t="shared" si="198"/>
        <v>-6</v>
      </c>
      <c r="M915" s="68">
        <f t="shared" si="199"/>
        <v>120</v>
      </c>
      <c r="N915" s="96">
        <v>0</v>
      </c>
      <c r="O915" s="97" t="str">
        <f t="shared" si="200"/>
        <v>June</v>
      </c>
      <c r="P915" s="96">
        <f t="shared" si="201"/>
        <v>0</v>
      </c>
      <c r="Q915" s="98">
        <f t="shared" si="202"/>
        <v>36</v>
      </c>
      <c r="R915" s="97" t="b">
        <f t="shared" si="203"/>
        <v>0</v>
      </c>
      <c r="S915" s="99" t="b">
        <f t="shared" si="204"/>
        <v>0</v>
      </c>
      <c r="T915" s="68">
        <v>24</v>
      </c>
      <c r="U915" s="100" t="str">
        <f t="shared" si="205"/>
        <v>May</v>
      </c>
      <c r="V915" s="68">
        <f t="shared" si="206"/>
        <v>24</v>
      </c>
      <c r="W915" s="101">
        <f t="shared" si="207"/>
        <v>12</v>
      </c>
      <c r="X915" s="102" t="b">
        <f t="shared" si="208"/>
        <v>0</v>
      </c>
      <c r="Y915" s="103" t="str">
        <f t="shared" si="209"/>
        <v>GROWTH</v>
      </c>
      <c r="Z915" s="74">
        <v>0</v>
      </c>
      <c r="AA915" s="69"/>
      <c r="AB915" s="69" t="s">
        <v>133</v>
      </c>
      <c r="AC915" s="69" t="s">
        <v>131</v>
      </c>
      <c r="AD915" s="3"/>
      <c r="AE915" s="118">
        <f>IFERROR(INDEX(Last6M_AvgSales_Ref!$B$2:$B$12659,MATCH(D915,Last6M_AvgSales_Ref!$A$2:$A$12659,0)),"")</f>
        <v>6</v>
      </c>
    </row>
    <row r="916" spans="1:31" ht="14.25" customHeight="1">
      <c r="A916" s="69" t="s">
        <v>131</v>
      </c>
      <c r="B916" s="71" t="s">
        <v>140</v>
      </c>
      <c r="C916" s="71" t="s">
        <v>2361</v>
      </c>
      <c r="D916" s="71">
        <v>1000001265</v>
      </c>
      <c r="E916" s="72" t="s">
        <v>2362</v>
      </c>
      <c r="F916" s="73">
        <v>44188</v>
      </c>
      <c r="G916" s="66" t="str">
        <f t="shared" si="196"/>
        <v>Targeted Dealer</v>
      </c>
      <c r="H916" s="66"/>
      <c r="I916" s="67">
        <v>1220</v>
      </c>
      <c r="J916" s="67">
        <f t="shared" si="197"/>
        <v>1220</v>
      </c>
      <c r="K916" s="68">
        <v>1140</v>
      </c>
      <c r="L916" s="68">
        <f t="shared" si="198"/>
        <v>80</v>
      </c>
      <c r="M916" s="68">
        <f t="shared" si="199"/>
        <v>93.442622950819683</v>
      </c>
      <c r="N916" s="96">
        <v>660</v>
      </c>
      <c r="O916" s="97" t="str">
        <f t="shared" si="200"/>
        <v>June</v>
      </c>
      <c r="P916" s="96">
        <f t="shared" si="201"/>
        <v>660</v>
      </c>
      <c r="Q916" s="98">
        <f t="shared" si="202"/>
        <v>480</v>
      </c>
      <c r="R916" s="97" t="b">
        <f t="shared" si="203"/>
        <v>0</v>
      </c>
      <c r="S916" s="99" t="str">
        <f t="shared" si="204"/>
        <v>GROWTH</v>
      </c>
      <c r="T916" s="68">
        <v>1215</v>
      </c>
      <c r="U916" s="100" t="str">
        <f t="shared" si="205"/>
        <v>May</v>
      </c>
      <c r="V916" s="68">
        <f t="shared" si="206"/>
        <v>1215</v>
      </c>
      <c r="W916" s="101">
        <f t="shared" si="207"/>
        <v>-75</v>
      </c>
      <c r="X916" s="102" t="b">
        <f t="shared" si="208"/>
        <v>0</v>
      </c>
      <c r="Y916" s="103" t="str">
        <f t="shared" si="209"/>
        <v>GROWTH</v>
      </c>
      <c r="Z916" s="74">
        <v>0</v>
      </c>
      <c r="AA916" s="69"/>
      <c r="AB916" s="69" t="s">
        <v>133</v>
      </c>
      <c r="AC916" s="69" t="s">
        <v>131</v>
      </c>
      <c r="AD916" s="3"/>
      <c r="AE916" s="118">
        <f>IFERROR(INDEX(Last6M_AvgSales_Ref!$B$2:$B$12659,MATCH(D916,Last6M_AvgSales_Ref!$A$2:$A$12659,0)),"")</f>
        <v>1332.9166666666699</v>
      </c>
    </row>
    <row r="917" spans="1:31" ht="14.25" customHeight="1">
      <c r="A917" s="69" t="s">
        <v>131</v>
      </c>
      <c r="B917" s="71" t="s">
        <v>140</v>
      </c>
      <c r="C917" s="71" t="s">
        <v>2363</v>
      </c>
      <c r="D917" s="71">
        <v>1000001241</v>
      </c>
      <c r="E917" s="72" t="s">
        <v>2364</v>
      </c>
      <c r="F917" s="73">
        <v>44194</v>
      </c>
      <c r="G917" s="66" t="str">
        <f t="shared" si="196"/>
        <v>Targeted Dealer</v>
      </c>
      <c r="H917" s="66"/>
      <c r="I917" s="67">
        <v>135</v>
      </c>
      <c r="J917" s="67">
        <f t="shared" si="197"/>
        <v>135</v>
      </c>
      <c r="K917" s="68">
        <v>125</v>
      </c>
      <c r="L917" s="68">
        <f t="shared" si="198"/>
        <v>10</v>
      </c>
      <c r="M917" s="68">
        <f t="shared" si="199"/>
        <v>92.592592592592581</v>
      </c>
      <c r="N917" s="96">
        <v>125</v>
      </c>
      <c r="O917" s="97" t="str">
        <f t="shared" si="200"/>
        <v>June</v>
      </c>
      <c r="P917" s="96">
        <f t="shared" si="201"/>
        <v>125</v>
      </c>
      <c r="Q917" s="98">
        <f t="shared" si="202"/>
        <v>0</v>
      </c>
      <c r="R917" s="97" t="b">
        <f t="shared" si="203"/>
        <v>0</v>
      </c>
      <c r="S917" s="99" t="str">
        <f t="shared" si="204"/>
        <v>GROWTH</v>
      </c>
      <c r="T917" s="68">
        <v>146</v>
      </c>
      <c r="U917" s="100" t="str">
        <f t="shared" si="205"/>
        <v>May</v>
      </c>
      <c r="V917" s="68">
        <f t="shared" si="206"/>
        <v>146</v>
      </c>
      <c r="W917" s="101">
        <f t="shared" si="207"/>
        <v>-21</v>
      </c>
      <c r="X917" s="102" t="b">
        <f t="shared" si="208"/>
        <v>0</v>
      </c>
      <c r="Y917" s="103" t="str">
        <f t="shared" si="209"/>
        <v>GROWTH</v>
      </c>
      <c r="Z917" s="74">
        <v>0</v>
      </c>
      <c r="AA917" s="69"/>
      <c r="AB917" s="69" t="s">
        <v>133</v>
      </c>
      <c r="AC917" s="69" t="s">
        <v>131</v>
      </c>
      <c r="AD917" s="3"/>
      <c r="AE917" s="118">
        <f>IFERROR(INDEX(Last6M_AvgSales_Ref!$B$2:$B$12659,MATCH(D917,Last6M_AvgSales_Ref!$A$2:$A$12659,0)),"")</f>
        <v>155.333333333333</v>
      </c>
    </row>
    <row r="918" spans="1:31" ht="14.25" customHeight="1">
      <c r="A918" s="69" t="s">
        <v>131</v>
      </c>
      <c r="B918" s="71" t="s">
        <v>140</v>
      </c>
      <c r="C918" s="71" t="s">
        <v>2365</v>
      </c>
      <c r="D918" s="71">
        <v>1000001239</v>
      </c>
      <c r="E918" s="72" t="s">
        <v>2366</v>
      </c>
      <c r="F918" s="73">
        <v>44201</v>
      </c>
      <c r="G918" s="66" t="str">
        <f t="shared" si="196"/>
        <v>Targeted Dealer</v>
      </c>
      <c r="H918" s="66"/>
      <c r="I918" s="67">
        <v>180</v>
      </c>
      <c r="J918" s="67">
        <f t="shared" si="197"/>
        <v>180</v>
      </c>
      <c r="K918" s="68">
        <v>50</v>
      </c>
      <c r="L918" s="68">
        <f t="shared" si="198"/>
        <v>130</v>
      </c>
      <c r="M918" s="68">
        <f t="shared" si="199"/>
        <v>27.777777777777779</v>
      </c>
      <c r="N918" s="96">
        <v>50</v>
      </c>
      <c r="O918" s="97" t="str">
        <f t="shared" si="200"/>
        <v>June</v>
      </c>
      <c r="P918" s="96">
        <f t="shared" si="201"/>
        <v>50</v>
      </c>
      <c r="Q918" s="98">
        <f t="shared" si="202"/>
        <v>0</v>
      </c>
      <c r="R918" s="97" t="b">
        <f t="shared" si="203"/>
        <v>0</v>
      </c>
      <c r="S918" s="99" t="str">
        <f t="shared" si="204"/>
        <v>GROWTH</v>
      </c>
      <c r="T918" s="68">
        <v>175</v>
      </c>
      <c r="U918" s="100" t="str">
        <f t="shared" si="205"/>
        <v>May</v>
      </c>
      <c r="V918" s="68">
        <f t="shared" si="206"/>
        <v>175</v>
      </c>
      <c r="W918" s="101">
        <f t="shared" si="207"/>
        <v>-125</v>
      </c>
      <c r="X918" s="102" t="b">
        <f t="shared" si="208"/>
        <v>0</v>
      </c>
      <c r="Y918" s="103" t="str">
        <f t="shared" si="209"/>
        <v>GROWTH</v>
      </c>
      <c r="Z918" s="74">
        <v>0</v>
      </c>
      <c r="AA918" s="69"/>
      <c r="AB918" s="69" t="s">
        <v>133</v>
      </c>
      <c r="AC918" s="69" t="s">
        <v>131</v>
      </c>
      <c r="AD918" s="3"/>
      <c r="AE918" s="118">
        <f>IFERROR(INDEX(Last6M_AvgSales_Ref!$B$2:$B$12659,MATCH(D918,Last6M_AvgSales_Ref!$A$2:$A$12659,0)),"")</f>
        <v>180</v>
      </c>
    </row>
    <row r="919" spans="1:31" ht="14.25" customHeight="1">
      <c r="A919" s="69" t="s">
        <v>131</v>
      </c>
      <c r="B919" s="71" t="s">
        <v>140</v>
      </c>
      <c r="C919" s="71" t="s">
        <v>2367</v>
      </c>
      <c r="D919" s="71">
        <v>1000001261</v>
      </c>
      <c r="E919" s="72" t="s">
        <v>2368</v>
      </c>
      <c r="F919" s="73">
        <v>44264</v>
      </c>
      <c r="G919" s="66" t="str">
        <f t="shared" si="196"/>
        <v>Targeted Dealer</v>
      </c>
      <c r="H919" s="66"/>
      <c r="I919" s="67">
        <v>35</v>
      </c>
      <c r="J919" s="67">
        <f t="shared" si="197"/>
        <v>35</v>
      </c>
      <c r="K919" s="68">
        <v>48</v>
      </c>
      <c r="L919" s="68">
        <f t="shared" si="198"/>
        <v>-13</v>
      </c>
      <c r="M919" s="68">
        <f t="shared" si="199"/>
        <v>137.14285714285714</v>
      </c>
      <c r="N919" s="96">
        <v>24</v>
      </c>
      <c r="O919" s="97" t="str">
        <f t="shared" si="200"/>
        <v>June</v>
      </c>
      <c r="P919" s="96">
        <f t="shared" si="201"/>
        <v>24</v>
      </c>
      <c r="Q919" s="98">
        <f t="shared" si="202"/>
        <v>24</v>
      </c>
      <c r="R919" s="97" t="b">
        <f t="shared" si="203"/>
        <v>0</v>
      </c>
      <c r="S919" s="99" t="str">
        <f t="shared" si="204"/>
        <v>GROWTH</v>
      </c>
      <c r="T919" s="68">
        <v>24</v>
      </c>
      <c r="U919" s="100" t="str">
        <f t="shared" si="205"/>
        <v>May</v>
      </c>
      <c r="V919" s="68">
        <f t="shared" si="206"/>
        <v>24</v>
      </c>
      <c r="W919" s="101">
        <f t="shared" si="207"/>
        <v>24</v>
      </c>
      <c r="X919" s="102" t="b">
        <f t="shared" si="208"/>
        <v>0</v>
      </c>
      <c r="Y919" s="103" t="str">
        <f t="shared" si="209"/>
        <v>GROWTH</v>
      </c>
      <c r="Z919" s="74">
        <v>0</v>
      </c>
      <c r="AA919" s="69"/>
      <c r="AB919" s="69" t="s">
        <v>133</v>
      </c>
      <c r="AC919" s="69" t="s">
        <v>131</v>
      </c>
      <c r="AD919" s="3"/>
      <c r="AE919" s="118">
        <f>IFERROR(INDEX(Last6M_AvgSales_Ref!$B$2:$B$12659,MATCH(D919,Last6M_AvgSales_Ref!$A$2:$A$12659,0)),"")</f>
        <v>28</v>
      </c>
    </row>
    <row r="920" spans="1:31" ht="14.25" customHeight="1">
      <c r="A920" s="69" t="s">
        <v>131</v>
      </c>
      <c r="B920" s="71" t="s">
        <v>140</v>
      </c>
      <c r="C920" s="71" t="s">
        <v>2369</v>
      </c>
      <c r="D920" s="71">
        <v>1000001250</v>
      </c>
      <c r="E920" s="72" t="s">
        <v>2370</v>
      </c>
      <c r="F920" s="73">
        <v>44267</v>
      </c>
      <c r="G920" s="66" t="str">
        <f t="shared" si="196"/>
        <v>Targeted Dealer</v>
      </c>
      <c r="H920" s="66"/>
      <c r="I920" s="67">
        <v>45</v>
      </c>
      <c r="J920" s="67">
        <f t="shared" si="197"/>
        <v>45</v>
      </c>
      <c r="K920" s="68">
        <v>100</v>
      </c>
      <c r="L920" s="68">
        <f t="shared" si="198"/>
        <v>-55</v>
      </c>
      <c r="M920" s="68">
        <f t="shared" si="199"/>
        <v>222.22222222222223</v>
      </c>
      <c r="N920" s="96">
        <v>50</v>
      </c>
      <c r="O920" s="97" t="str">
        <f t="shared" si="200"/>
        <v>June</v>
      </c>
      <c r="P920" s="96">
        <f t="shared" si="201"/>
        <v>50</v>
      </c>
      <c r="Q920" s="98">
        <f t="shared" si="202"/>
        <v>50</v>
      </c>
      <c r="R920" s="97" t="b">
        <f t="shared" si="203"/>
        <v>0</v>
      </c>
      <c r="S920" s="99" t="str">
        <f t="shared" si="204"/>
        <v>GROWTH</v>
      </c>
      <c r="T920" s="68">
        <v>50</v>
      </c>
      <c r="U920" s="100" t="str">
        <f t="shared" si="205"/>
        <v>May</v>
      </c>
      <c r="V920" s="68">
        <f t="shared" si="206"/>
        <v>50</v>
      </c>
      <c r="W920" s="101">
        <f t="shared" si="207"/>
        <v>50</v>
      </c>
      <c r="X920" s="102" t="b">
        <f t="shared" si="208"/>
        <v>0</v>
      </c>
      <c r="Y920" s="103" t="str">
        <f t="shared" si="209"/>
        <v>GROWTH</v>
      </c>
      <c r="Z920" s="74">
        <v>0</v>
      </c>
      <c r="AA920" s="69"/>
      <c r="AB920" s="69" t="s">
        <v>133</v>
      </c>
      <c r="AC920" s="69" t="s">
        <v>131</v>
      </c>
      <c r="AD920" s="3"/>
      <c r="AE920" s="118">
        <f>IFERROR(INDEX(Last6M_AvgSales_Ref!$B$2:$B$12659,MATCH(D920,Last6M_AvgSales_Ref!$A$2:$A$12659,0)),"")</f>
        <v>106.166666666667</v>
      </c>
    </row>
    <row r="921" spans="1:31" ht="14.25" customHeight="1">
      <c r="A921" s="69" t="s">
        <v>131</v>
      </c>
      <c r="B921" s="71" t="s">
        <v>140</v>
      </c>
      <c r="C921" s="72" t="s">
        <v>2371</v>
      </c>
      <c r="D921" s="71">
        <v>1000002045</v>
      </c>
      <c r="E921" s="72" t="s">
        <v>2372</v>
      </c>
      <c r="F921" s="73">
        <v>44501</v>
      </c>
      <c r="G921" s="66" t="str">
        <f t="shared" si="196"/>
        <v>Targeted Dealer</v>
      </c>
      <c r="H921" s="66"/>
      <c r="I921" s="67">
        <v>390</v>
      </c>
      <c r="J921" s="67">
        <f t="shared" si="197"/>
        <v>390</v>
      </c>
      <c r="K921" s="68">
        <v>524</v>
      </c>
      <c r="L921" s="68">
        <f t="shared" si="198"/>
        <v>-134</v>
      </c>
      <c r="M921" s="68">
        <f t="shared" si="199"/>
        <v>134.35897435897436</v>
      </c>
      <c r="N921" s="96">
        <v>336</v>
      </c>
      <c r="O921" s="97" t="str">
        <f t="shared" si="200"/>
        <v>June</v>
      </c>
      <c r="P921" s="96">
        <f t="shared" si="201"/>
        <v>336</v>
      </c>
      <c r="Q921" s="98">
        <f t="shared" si="202"/>
        <v>188</v>
      </c>
      <c r="R921" s="97" t="b">
        <f t="shared" si="203"/>
        <v>0</v>
      </c>
      <c r="S921" s="99" t="str">
        <f t="shared" si="204"/>
        <v>GROWTH</v>
      </c>
      <c r="T921" s="68">
        <v>418</v>
      </c>
      <c r="U921" s="100" t="str">
        <f t="shared" si="205"/>
        <v>May</v>
      </c>
      <c r="V921" s="68">
        <f t="shared" si="206"/>
        <v>418</v>
      </c>
      <c r="W921" s="101">
        <f t="shared" si="207"/>
        <v>106</v>
      </c>
      <c r="X921" s="102" t="b">
        <f t="shared" si="208"/>
        <v>0</v>
      </c>
      <c r="Y921" s="103" t="str">
        <f t="shared" si="209"/>
        <v>GROWTH</v>
      </c>
      <c r="Z921" s="74">
        <v>0</v>
      </c>
      <c r="AA921" s="69"/>
      <c r="AB921" s="69" t="s">
        <v>133</v>
      </c>
      <c r="AC921" s="69" t="s">
        <v>131</v>
      </c>
      <c r="AD921" s="3"/>
      <c r="AE921" s="118">
        <f>IFERROR(INDEX(Last6M_AvgSales_Ref!$B$2:$B$12659,MATCH(D921,Last6M_AvgSales_Ref!$A$2:$A$12659,0)),"")</f>
        <v>583.66666666666697</v>
      </c>
    </row>
    <row r="922" spans="1:31" ht="14.25" customHeight="1">
      <c r="A922" s="69" t="s">
        <v>131</v>
      </c>
      <c r="B922" s="71" t="s">
        <v>140</v>
      </c>
      <c r="C922" s="71" t="s">
        <v>2373</v>
      </c>
      <c r="D922" s="71">
        <v>1000002982</v>
      </c>
      <c r="E922" s="72" t="s">
        <v>2374</v>
      </c>
      <c r="F922" s="73">
        <v>44830</v>
      </c>
      <c r="G922" s="66" t="str">
        <f t="shared" si="196"/>
        <v>Targeted Dealer</v>
      </c>
      <c r="H922" s="66"/>
      <c r="I922" s="67">
        <v>115</v>
      </c>
      <c r="J922" s="67">
        <f t="shared" si="197"/>
        <v>115</v>
      </c>
      <c r="K922" s="68">
        <v>100</v>
      </c>
      <c r="L922" s="68">
        <f t="shared" si="198"/>
        <v>15</v>
      </c>
      <c r="M922" s="68">
        <f t="shared" si="199"/>
        <v>86.956521739130437</v>
      </c>
      <c r="N922" s="96">
        <v>75</v>
      </c>
      <c r="O922" s="97" t="str">
        <f t="shared" si="200"/>
        <v>June</v>
      </c>
      <c r="P922" s="96">
        <f t="shared" si="201"/>
        <v>75</v>
      </c>
      <c r="Q922" s="98">
        <f t="shared" si="202"/>
        <v>25</v>
      </c>
      <c r="R922" s="97" t="b">
        <f t="shared" si="203"/>
        <v>0</v>
      </c>
      <c r="S922" s="99" t="str">
        <f t="shared" si="204"/>
        <v>GROWTH</v>
      </c>
      <c r="T922" s="68">
        <v>125</v>
      </c>
      <c r="U922" s="100" t="str">
        <f t="shared" si="205"/>
        <v>May</v>
      </c>
      <c r="V922" s="68">
        <f t="shared" si="206"/>
        <v>125</v>
      </c>
      <c r="W922" s="101">
        <f t="shared" si="207"/>
        <v>-25</v>
      </c>
      <c r="X922" s="102" t="b">
        <f t="shared" si="208"/>
        <v>0</v>
      </c>
      <c r="Y922" s="103" t="str">
        <f t="shared" si="209"/>
        <v>GROWTH</v>
      </c>
      <c r="Z922" s="74">
        <v>0</v>
      </c>
      <c r="AA922" s="69"/>
      <c r="AB922" s="69" t="s">
        <v>133</v>
      </c>
      <c r="AC922" s="69" t="s">
        <v>131</v>
      </c>
      <c r="AD922" s="3"/>
      <c r="AE922" s="118">
        <f>IFERROR(INDEX(Last6M_AvgSales_Ref!$B$2:$B$12659,MATCH(D922,Last6M_AvgSales_Ref!$A$2:$A$12659,0)),"")</f>
        <v>165.666666666667</v>
      </c>
    </row>
    <row r="923" spans="1:31" ht="14.25" customHeight="1">
      <c r="A923" s="69" t="s">
        <v>131</v>
      </c>
      <c r="B923" s="71" t="s">
        <v>140</v>
      </c>
      <c r="C923" s="71" t="s">
        <v>2375</v>
      </c>
      <c r="D923" s="71">
        <v>1000003247</v>
      </c>
      <c r="E923" s="72" t="s">
        <v>2376</v>
      </c>
      <c r="F923" s="73">
        <v>44942</v>
      </c>
      <c r="G923" s="66" t="str">
        <f t="shared" si="196"/>
        <v>Targeted Dealer</v>
      </c>
      <c r="H923" s="66"/>
      <c r="I923" s="67">
        <v>15</v>
      </c>
      <c r="J923" s="67">
        <f t="shared" si="197"/>
        <v>15</v>
      </c>
      <c r="K923" s="68">
        <v>125</v>
      </c>
      <c r="L923" s="68">
        <f t="shared" si="198"/>
        <v>-110</v>
      </c>
      <c r="M923" s="68">
        <f t="shared" si="199"/>
        <v>833.33333333333337</v>
      </c>
      <c r="N923" s="96">
        <v>100</v>
      </c>
      <c r="O923" s="97" t="str">
        <f t="shared" si="200"/>
        <v>June</v>
      </c>
      <c r="P923" s="96">
        <f t="shared" si="201"/>
        <v>100</v>
      </c>
      <c r="Q923" s="98">
        <f t="shared" si="202"/>
        <v>25</v>
      </c>
      <c r="R923" s="97" t="b">
        <f t="shared" si="203"/>
        <v>0</v>
      </c>
      <c r="S923" s="99" t="str">
        <f t="shared" si="204"/>
        <v>GROWTH</v>
      </c>
      <c r="T923" s="68">
        <v>10</v>
      </c>
      <c r="U923" s="100" t="str">
        <f t="shared" si="205"/>
        <v>May</v>
      </c>
      <c r="V923" s="68">
        <f t="shared" si="206"/>
        <v>10</v>
      </c>
      <c r="W923" s="101">
        <f t="shared" si="207"/>
        <v>115</v>
      </c>
      <c r="X923" s="102" t="b">
        <f t="shared" si="208"/>
        <v>0</v>
      </c>
      <c r="Y923" s="103" t="str">
        <f t="shared" si="209"/>
        <v>GROWTH</v>
      </c>
      <c r="Z923" s="74">
        <v>0</v>
      </c>
      <c r="AA923" s="69"/>
      <c r="AB923" s="69" t="s">
        <v>133</v>
      </c>
      <c r="AC923" s="69" t="s">
        <v>131</v>
      </c>
      <c r="AD923" s="3"/>
      <c r="AE923" s="118">
        <f>IFERROR(INDEX(Last6M_AvgSales_Ref!$B$2:$B$12659,MATCH(D923,Last6M_AvgSales_Ref!$A$2:$A$12659,0)),"")</f>
        <v>145.5</v>
      </c>
    </row>
    <row r="924" spans="1:31" ht="14.25" customHeight="1">
      <c r="A924" s="69" t="s">
        <v>131</v>
      </c>
      <c r="B924" s="71" t="s">
        <v>140</v>
      </c>
      <c r="C924" s="71" t="s">
        <v>2377</v>
      </c>
      <c r="D924" s="71">
        <v>1000003610</v>
      </c>
      <c r="E924" s="72" t="s">
        <v>2378</v>
      </c>
      <c r="F924" s="73">
        <v>45099</v>
      </c>
      <c r="G924" s="66" t="str">
        <f t="shared" si="196"/>
        <v>Targeted Dealer</v>
      </c>
      <c r="H924" s="66"/>
      <c r="I924" s="67">
        <v>20</v>
      </c>
      <c r="J924" s="67">
        <f t="shared" si="197"/>
        <v>20</v>
      </c>
      <c r="K924" s="68">
        <v>12</v>
      </c>
      <c r="L924" s="68">
        <f t="shared" si="198"/>
        <v>8</v>
      </c>
      <c r="M924" s="68">
        <f t="shared" si="199"/>
        <v>60</v>
      </c>
      <c r="N924" s="96">
        <v>12</v>
      </c>
      <c r="O924" s="97" t="str">
        <f t="shared" si="200"/>
        <v>June</v>
      </c>
      <c r="P924" s="96">
        <f t="shared" si="201"/>
        <v>12</v>
      </c>
      <c r="Q924" s="98">
        <f t="shared" si="202"/>
        <v>0</v>
      </c>
      <c r="R924" s="97" t="b">
        <f t="shared" si="203"/>
        <v>0</v>
      </c>
      <c r="S924" s="99" t="str">
        <f t="shared" si="204"/>
        <v>GROWTH</v>
      </c>
      <c r="T924" s="68">
        <v>12</v>
      </c>
      <c r="U924" s="100" t="str">
        <f t="shared" si="205"/>
        <v>May</v>
      </c>
      <c r="V924" s="68">
        <f t="shared" si="206"/>
        <v>12</v>
      </c>
      <c r="W924" s="101">
        <f t="shared" si="207"/>
        <v>0</v>
      </c>
      <c r="X924" s="102" t="b">
        <f t="shared" si="208"/>
        <v>0</v>
      </c>
      <c r="Y924" s="103" t="str">
        <f t="shared" si="209"/>
        <v>GROWTH</v>
      </c>
      <c r="Z924" s="74">
        <v>0</v>
      </c>
      <c r="AA924" s="69"/>
      <c r="AB924" s="69" t="s">
        <v>133</v>
      </c>
      <c r="AC924" s="69" t="s">
        <v>131</v>
      </c>
      <c r="AD924" s="3"/>
      <c r="AE924" s="118">
        <f>IFERROR(INDEX(Last6M_AvgSales_Ref!$B$2:$B$12659,MATCH(D924,Last6M_AvgSales_Ref!$A$2:$A$12659,0)),"")</f>
        <v>12</v>
      </c>
    </row>
    <row r="925" spans="1:31" ht="14.25" customHeight="1">
      <c r="A925" s="69" t="s">
        <v>131</v>
      </c>
      <c r="B925" s="71" t="s">
        <v>140</v>
      </c>
      <c r="C925" s="71" t="s">
        <v>2379</v>
      </c>
      <c r="D925" s="71">
        <v>1000003723</v>
      </c>
      <c r="E925" s="72" t="s">
        <v>2380</v>
      </c>
      <c r="F925" s="73">
        <v>45198</v>
      </c>
      <c r="G925" s="66" t="str">
        <f t="shared" si="196"/>
        <v>Targeted Dealer</v>
      </c>
      <c r="H925" s="66"/>
      <c r="I925" s="67">
        <v>125</v>
      </c>
      <c r="J925" s="67">
        <f t="shared" si="197"/>
        <v>125.00000000000001</v>
      </c>
      <c r="K925" s="68">
        <v>148</v>
      </c>
      <c r="L925" s="68">
        <f t="shared" si="198"/>
        <v>-23</v>
      </c>
      <c r="M925" s="68">
        <f t="shared" si="199"/>
        <v>118.39999999999998</v>
      </c>
      <c r="N925" s="96">
        <v>204</v>
      </c>
      <c r="O925" s="97" t="str">
        <f t="shared" si="200"/>
        <v>June</v>
      </c>
      <c r="P925" s="96">
        <f t="shared" si="201"/>
        <v>204</v>
      </c>
      <c r="Q925" s="98">
        <f t="shared" si="202"/>
        <v>-56</v>
      </c>
      <c r="R925" s="97" t="b">
        <f t="shared" si="203"/>
        <v>0</v>
      </c>
      <c r="S925" s="99" t="str">
        <f t="shared" si="204"/>
        <v>GROWTH</v>
      </c>
      <c r="T925" s="68">
        <v>60</v>
      </c>
      <c r="U925" s="100" t="str">
        <f t="shared" si="205"/>
        <v>May</v>
      </c>
      <c r="V925" s="68">
        <f t="shared" si="206"/>
        <v>60</v>
      </c>
      <c r="W925" s="101">
        <f t="shared" si="207"/>
        <v>88</v>
      </c>
      <c r="X925" s="102" t="b">
        <f t="shared" si="208"/>
        <v>0</v>
      </c>
      <c r="Y925" s="103" t="str">
        <f t="shared" si="209"/>
        <v>GROWTH</v>
      </c>
      <c r="Z925" s="74">
        <v>0</v>
      </c>
      <c r="AA925" s="69"/>
      <c r="AB925" s="69" t="s">
        <v>133</v>
      </c>
      <c r="AC925" s="69" t="s">
        <v>131</v>
      </c>
      <c r="AD925" s="3"/>
      <c r="AE925" s="118">
        <f>IFERROR(INDEX(Last6M_AvgSales_Ref!$B$2:$B$12659,MATCH(D925,Last6M_AvgSales_Ref!$A$2:$A$12659,0)),"")</f>
        <v>203.166666666667</v>
      </c>
    </row>
    <row r="926" spans="1:31" ht="14.25" customHeight="1">
      <c r="A926" s="69" t="s">
        <v>131</v>
      </c>
      <c r="B926" s="78" t="s">
        <v>140</v>
      </c>
      <c r="C926" s="78" t="s">
        <v>2381</v>
      </c>
      <c r="D926" s="105">
        <v>1000004091</v>
      </c>
      <c r="E926" s="105" t="s">
        <v>2382</v>
      </c>
      <c r="F926" s="73">
        <v>45525</v>
      </c>
      <c r="G926" s="66" t="str">
        <f t="shared" si="196"/>
        <v>Targeted Dealer</v>
      </c>
      <c r="H926" s="66"/>
      <c r="I926" s="67">
        <v>430</v>
      </c>
      <c r="J926" s="67">
        <f t="shared" si="197"/>
        <v>430</v>
      </c>
      <c r="K926" s="68">
        <v>264</v>
      </c>
      <c r="L926" s="68">
        <f t="shared" si="198"/>
        <v>166</v>
      </c>
      <c r="M926" s="68">
        <f t="shared" si="199"/>
        <v>61.395348837209305</v>
      </c>
      <c r="N926" s="96">
        <v>193</v>
      </c>
      <c r="O926" s="97" t="str">
        <f t="shared" si="200"/>
        <v>June</v>
      </c>
      <c r="P926" s="96">
        <f t="shared" si="201"/>
        <v>193</v>
      </c>
      <c r="Q926" s="98">
        <f t="shared" si="202"/>
        <v>71</v>
      </c>
      <c r="R926" s="97" t="b">
        <f t="shared" si="203"/>
        <v>0</v>
      </c>
      <c r="S926" s="99" t="str">
        <f t="shared" si="204"/>
        <v>GROWTH</v>
      </c>
      <c r="T926" s="68">
        <v>420</v>
      </c>
      <c r="U926" s="100" t="str">
        <f t="shared" si="205"/>
        <v>May</v>
      </c>
      <c r="V926" s="68">
        <f t="shared" si="206"/>
        <v>420</v>
      </c>
      <c r="W926" s="101">
        <f t="shared" si="207"/>
        <v>-156</v>
      </c>
      <c r="X926" s="102" t="b">
        <f t="shared" si="208"/>
        <v>0</v>
      </c>
      <c r="Y926" s="103" t="str">
        <f t="shared" si="209"/>
        <v>GROWTH</v>
      </c>
      <c r="Z926" s="74">
        <v>0</v>
      </c>
      <c r="AA926" s="69"/>
      <c r="AB926" s="69" t="s">
        <v>133</v>
      </c>
      <c r="AC926" s="69" t="s">
        <v>131</v>
      </c>
      <c r="AD926" s="3"/>
      <c r="AE926" s="118">
        <f>IFERROR(INDEX(Last6M_AvgSales_Ref!$B$2:$B$12659,MATCH(D926,Last6M_AvgSales_Ref!$A$2:$A$12659,0)),"")</f>
        <v>180.333333333333</v>
      </c>
    </row>
    <row r="927" spans="1:31" ht="14.25" customHeight="1">
      <c r="A927" s="69" t="s">
        <v>131</v>
      </c>
      <c r="B927" s="71" t="s">
        <v>91</v>
      </c>
      <c r="C927" s="71" t="s">
        <v>2383</v>
      </c>
      <c r="D927" s="71">
        <v>1000001141</v>
      </c>
      <c r="E927" s="72" t="s">
        <v>2384</v>
      </c>
      <c r="F927" s="73">
        <v>39566</v>
      </c>
      <c r="G927" s="66" t="str">
        <f t="shared" si="196"/>
        <v>Targeted Dealer</v>
      </c>
      <c r="H927" s="66"/>
      <c r="I927" s="67">
        <v>1050</v>
      </c>
      <c r="J927" s="67">
        <f t="shared" si="197"/>
        <v>1050</v>
      </c>
      <c r="K927" s="68">
        <v>1649</v>
      </c>
      <c r="L927" s="68">
        <f t="shared" si="198"/>
        <v>-599</v>
      </c>
      <c r="M927" s="68">
        <f t="shared" si="199"/>
        <v>157.04761904761904</v>
      </c>
      <c r="N927" s="96">
        <v>1050</v>
      </c>
      <c r="O927" s="97" t="str">
        <f t="shared" si="200"/>
        <v>June</v>
      </c>
      <c r="P927" s="96">
        <f t="shared" si="201"/>
        <v>1050</v>
      </c>
      <c r="Q927" s="98">
        <f t="shared" si="202"/>
        <v>599</v>
      </c>
      <c r="R927" s="97" t="b">
        <f t="shared" si="203"/>
        <v>0</v>
      </c>
      <c r="S927" s="99" t="str">
        <f t="shared" si="204"/>
        <v>GROWTH</v>
      </c>
      <c r="T927" s="68">
        <v>662</v>
      </c>
      <c r="U927" s="100" t="str">
        <f t="shared" si="205"/>
        <v>May</v>
      </c>
      <c r="V927" s="68">
        <f t="shared" si="206"/>
        <v>662</v>
      </c>
      <c r="W927" s="101">
        <f t="shared" si="207"/>
        <v>987</v>
      </c>
      <c r="X927" s="102" t="b">
        <f t="shared" si="208"/>
        <v>0</v>
      </c>
      <c r="Y927" s="103" t="str">
        <f t="shared" si="209"/>
        <v>GROWTH</v>
      </c>
      <c r="Z927" s="74">
        <v>0</v>
      </c>
      <c r="AA927" s="69"/>
      <c r="AB927" s="69" t="s">
        <v>133</v>
      </c>
      <c r="AC927" s="69" t="s">
        <v>131</v>
      </c>
      <c r="AD927" s="3"/>
      <c r="AE927" s="118">
        <f>IFERROR(INDEX(Last6M_AvgSales_Ref!$B$2:$B$12659,MATCH(D927,Last6M_AvgSales_Ref!$A$2:$A$12659,0)),"")</f>
        <v>1568</v>
      </c>
    </row>
    <row r="928" spans="1:31" ht="14.25" customHeight="1">
      <c r="A928" s="69" t="s">
        <v>131</v>
      </c>
      <c r="B928" s="71" t="s">
        <v>91</v>
      </c>
      <c r="C928" s="71" t="s">
        <v>2385</v>
      </c>
      <c r="D928" s="71">
        <v>1000001140</v>
      </c>
      <c r="E928" s="72" t="s">
        <v>2386</v>
      </c>
      <c r="F928" s="73">
        <v>41304</v>
      </c>
      <c r="G928" s="66" t="str">
        <f t="shared" si="196"/>
        <v>Targeted Dealer</v>
      </c>
      <c r="H928" s="66"/>
      <c r="I928" s="67">
        <v>1500</v>
      </c>
      <c r="J928" s="67">
        <f t="shared" si="197"/>
        <v>1500</v>
      </c>
      <c r="K928" s="68">
        <v>768</v>
      </c>
      <c r="L928" s="68">
        <f t="shared" si="198"/>
        <v>732</v>
      </c>
      <c r="M928" s="68">
        <f t="shared" si="199"/>
        <v>51.2</v>
      </c>
      <c r="N928" s="96">
        <v>522</v>
      </c>
      <c r="O928" s="97" t="str">
        <f t="shared" si="200"/>
        <v>June</v>
      </c>
      <c r="P928" s="96">
        <f t="shared" si="201"/>
        <v>522</v>
      </c>
      <c r="Q928" s="98">
        <f t="shared" si="202"/>
        <v>246</v>
      </c>
      <c r="R928" s="97" t="b">
        <f t="shared" si="203"/>
        <v>0</v>
      </c>
      <c r="S928" s="99" t="str">
        <f t="shared" si="204"/>
        <v>GROWTH</v>
      </c>
      <c r="T928" s="68">
        <v>1706</v>
      </c>
      <c r="U928" s="100" t="str">
        <f t="shared" si="205"/>
        <v>May</v>
      </c>
      <c r="V928" s="68">
        <f t="shared" si="206"/>
        <v>1706</v>
      </c>
      <c r="W928" s="101">
        <f t="shared" si="207"/>
        <v>-938</v>
      </c>
      <c r="X928" s="102" t="b">
        <f t="shared" si="208"/>
        <v>0</v>
      </c>
      <c r="Y928" s="103" t="str">
        <f t="shared" si="209"/>
        <v>GROWTH</v>
      </c>
      <c r="Z928" s="74">
        <v>0</v>
      </c>
      <c r="AA928" s="69"/>
      <c r="AB928" s="69" t="s">
        <v>133</v>
      </c>
      <c r="AC928" s="69" t="s">
        <v>131</v>
      </c>
      <c r="AD928" s="3"/>
      <c r="AE928" s="118">
        <f>IFERROR(INDEX(Last6M_AvgSales_Ref!$B$2:$B$12659,MATCH(D928,Last6M_AvgSales_Ref!$A$2:$A$12659,0)),"")</f>
        <v>1609.4166666666699</v>
      </c>
    </row>
    <row r="929" spans="1:31" ht="14.25" customHeight="1">
      <c r="A929" s="69" t="s">
        <v>131</v>
      </c>
      <c r="B929" s="71" t="s">
        <v>91</v>
      </c>
      <c r="C929" s="71" t="s">
        <v>2387</v>
      </c>
      <c r="D929" s="71">
        <v>1000001146</v>
      </c>
      <c r="E929" s="72" t="s">
        <v>2388</v>
      </c>
      <c r="F929" s="73">
        <v>42223</v>
      </c>
      <c r="G929" s="66" t="str">
        <f t="shared" si="196"/>
        <v>Targeted Dealer</v>
      </c>
      <c r="H929" s="66"/>
      <c r="I929" s="67">
        <v>650</v>
      </c>
      <c r="J929" s="67">
        <f t="shared" si="197"/>
        <v>650</v>
      </c>
      <c r="K929" s="68">
        <v>468</v>
      </c>
      <c r="L929" s="68">
        <f t="shared" si="198"/>
        <v>182</v>
      </c>
      <c r="M929" s="68">
        <f t="shared" si="199"/>
        <v>72</v>
      </c>
      <c r="N929" s="96">
        <v>216</v>
      </c>
      <c r="O929" s="97" t="str">
        <f t="shared" si="200"/>
        <v>June</v>
      </c>
      <c r="P929" s="96">
        <f t="shared" si="201"/>
        <v>216</v>
      </c>
      <c r="Q929" s="98">
        <f t="shared" si="202"/>
        <v>252</v>
      </c>
      <c r="R929" s="97" t="b">
        <f t="shared" si="203"/>
        <v>0</v>
      </c>
      <c r="S929" s="99" t="str">
        <f t="shared" si="204"/>
        <v>GROWTH</v>
      </c>
      <c r="T929" s="68">
        <v>877</v>
      </c>
      <c r="U929" s="100" t="str">
        <f t="shared" si="205"/>
        <v>May</v>
      </c>
      <c r="V929" s="68">
        <f t="shared" si="206"/>
        <v>877</v>
      </c>
      <c r="W929" s="101">
        <f t="shared" si="207"/>
        <v>-409</v>
      </c>
      <c r="X929" s="102" t="b">
        <f t="shared" si="208"/>
        <v>0</v>
      </c>
      <c r="Y929" s="103" t="str">
        <f t="shared" si="209"/>
        <v>GROWTH</v>
      </c>
      <c r="Z929" s="74">
        <v>0</v>
      </c>
      <c r="AA929" s="69"/>
      <c r="AB929" s="69" t="s">
        <v>133</v>
      </c>
      <c r="AC929" s="69" t="s">
        <v>131</v>
      </c>
      <c r="AD929" s="3"/>
      <c r="AE929" s="118">
        <f>IFERROR(INDEX(Last6M_AvgSales_Ref!$B$2:$B$12659,MATCH(D929,Last6M_AvgSales_Ref!$A$2:$A$12659,0)),"")</f>
        <v>1015</v>
      </c>
    </row>
    <row r="930" spans="1:31" ht="14.25" customHeight="1">
      <c r="A930" s="69" t="s">
        <v>131</v>
      </c>
      <c r="B930" s="71" t="s">
        <v>91</v>
      </c>
      <c r="C930" s="71" t="s">
        <v>2389</v>
      </c>
      <c r="D930" s="71">
        <v>1000001150</v>
      </c>
      <c r="E930" s="72" t="s">
        <v>2390</v>
      </c>
      <c r="F930" s="73">
        <v>42524</v>
      </c>
      <c r="G930" s="66" t="str">
        <f t="shared" si="196"/>
        <v>-</v>
      </c>
      <c r="H930" s="66"/>
      <c r="I930" s="67">
        <v>0</v>
      </c>
      <c r="J930" s="67">
        <f t="shared" si="197"/>
        <v>0</v>
      </c>
      <c r="K930" s="68">
        <v>0</v>
      </c>
      <c r="L930" s="68">
        <f t="shared" si="198"/>
        <v>0</v>
      </c>
      <c r="M930" s="68" t="str">
        <f t="shared" si="199"/>
        <v>-</v>
      </c>
      <c r="N930" s="96">
        <v>0</v>
      </c>
      <c r="O930" s="97" t="str">
        <f t="shared" si="200"/>
        <v>June</v>
      </c>
      <c r="P930" s="96">
        <f t="shared" si="201"/>
        <v>0</v>
      </c>
      <c r="Q930" s="98">
        <f t="shared" si="202"/>
        <v>0</v>
      </c>
      <c r="R930" s="97" t="b">
        <f t="shared" si="203"/>
        <v>0</v>
      </c>
      <c r="S930" s="99" t="b">
        <f t="shared" si="204"/>
        <v>0</v>
      </c>
      <c r="T930" s="68">
        <v>425</v>
      </c>
      <c r="U930" s="100" t="str">
        <f t="shared" si="205"/>
        <v>May</v>
      </c>
      <c r="V930" s="68">
        <f t="shared" si="206"/>
        <v>425</v>
      </c>
      <c r="W930" s="101">
        <f t="shared" si="207"/>
        <v>-425</v>
      </c>
      <c r="X930" s="102" t="b">
        <f t="shared" si="208"/>
        <v>0</v>
      </c>
      <c r="Y930" s="103" t="str">
        <f t="shared" si="209"/>
        <v>GROWTH</v>
      </c>
      <c r="Z930" s="74">
        <v>0</v>
      </c>
      <c r="AA930" s="69"/>
      <c r="AB930" s="69" t="s">
        <v>133</v>
      </c>
      <c r="AC930" s="69" t="s">
        <v>131</v>
      </c>
      <c r="AD930" s="3"/>
      <c r="AE930" s="118">
        <f>IFERROR(INDEX(Last6M_AvgSales_Ref!$B$2:$B$12659,MATCH(D930,Last6M_AvgSales_Ref!$A$2:$A$12659,0)),"")</f>
        <v>547.66666666666697</v>
      </c>
    </row>
    <row r="931" spans="1:31" ht="14.25" customHeight="1">
      <c r="A931" s="69" t="s">
        <v>131</v>
      </c>
      <c r="B931" s="71" t="s">
        <v>91</v>
      </c>
      <c r="C931" s="71" t="s">
        <v>2391</v>
      </c>
      <c r="D931" s="71">
        <v>1000001144</v>
      </c>
      <c r="E931" s="72" t="s">
        <v>2392</v>
      </c>
      <c r="F931" s="73">
        <v>43589</v>
      </c>
      <c r="G931" s="66" t="str">
        <f t="shared" si="196"/>
        <v>Targeted Dealer</v>
      </c>
      <c r="H931" s="66"/>
      <c r="I931" s="67">
        <v>2374</v>
      </c>
      <c r="J931" s="67">
        <f t="shared" si="197"/>
        <v>2374</v>
      </c>
      <c r="K931" s="68">
        <v>2174</v>
      </c>
      <c r="L931" s="68">
        <f t="shared" si="198"/>
        <v>200</v>
      </c>
      <c r="M931" s="68">
        <f t="shared" si="199"/>
        <v>91.575400168491996</v>
      </c>
      <c r="N931" s="96">
        <v>1316</v>
      </c>
      <c r="O931" s="97" t="str">
        <f t="shared" si="200"/>
        <v>June</v>
      </c>
      <c r="P931" s="96">
        <f t="shared" si="201"/>
        <v>1316</v>
      </c>
      <c r="Q931" s="98">
        <f t="shared" si="202"/>
        <v>858</v>
      </c>
      <c r="R931" s="97" t="b">
        <f t="shared" si="203"/>
        <v>0</v>
      </c>
      <c r="S931" s="99" t="str">
        <f t="shared" si="204"/>
        <v>GROWTH</v>
      </c>
      <c r="T931" s="68">
        <v>2329</v>
      </c>
      <c r="U931" s="100" t="str">
        <f t="shared" si="205"/>
        <v>May</v>
      </c>
      <c r="V931" s="68">
        <f t="shared" si="206"/>
        <v>2329</v>
      </c>
      <c r="W931" s="101">
        <f t="shared" si="207"/>
        <v>-155</v>
      </c>
      <c r="X931" s="102" t="b">
        <f t="shared" si="208"/>
        <v>0</v>
      </c>
      <c r="Y931" s="103" t="str">
        <f t="shared" si="209"/>
        <v>GROWTH</v>
      </c>
      <c r="Z931" s="74">
        <v>0</v>
      </c>
      <c r="AA931" s="69"/>
      <c r="AB931" s="69" t="s">
        <v>133</v>
      </c>
      <c r="AC931" s="69" t="s">
        <v>131</v>
      </c>
      <c r="AD931" s="3"/>
      <c r="AE931" s="118">
        <f>IFERROR(INDEX(Last6M_AvgSales_Ref!$B$2:$B$12659,MATCH(D931,Last6M_AvgSales_Ref!$A$2:$A$12659,0)),"")</f>
        <v>2879.25</v>
      </c>
    </row>
    <row r="932" spans="1:31" ht="14.25" customHeight="1">
      <c r="A932" s="69" t="s">
        <v>131</v>
      </c>
      <c r="B932" s="71" t="s">
        <v>91</v>
      </c>
      <c r="C932" s="71" t="s">
        <v>2393</v>
      </c>
      <c r="D932" s="71">
        <v>1000001154</v>
      </c>
      <c r="E932" s="72" t="s">
        <v>2394</v>
      </c>
      <c r="F932" s="73">
        <v>43749</v>
      </c>
      <c r="G932" s="66" t="str">
        <f t="shared" si="196"/>
        <v>Targeted Dealer</v>
      </c>
      <c r="H932" s="66"/>
      <c r="I932" s="67">
        <v>200</v>
      </c>
      <c r="J932" s="67">
        <f t="shared" si="197"/>
        <v>200</v>
      </c>
      <c r="K932" s="68">
        <v>124</v>
      </c>
      <c r="L932" s="68">
        <f t="shared" si="198"/>
        <v>76</v>
      </c>
      <c r="M932" s="68">
        <f t="shared" si="199"/>
        <v>62</v>
      </c>
      <c r="N932" s="96">
        <v>56</v>
      </c>
      <c r="O932" s="97" t="str">
        <f t="shared" si="200"/>
        <v>June</v>
      </c>
      <c r="P932" s="96">
        <f t="shared" si="201"/>
        <v>56</v>
      </c>
      <c r="Q932" s="98">
        <f t="shared" si="202"/>
        <v>68</v>
      </c>
      <c r="R932" s="97" t="b">
        <f t="shared" si="203"/>
        <v>0</v>
      </c>
      <c r="S932" s="99" t="str">
        <f t="shared" si="204"/>
        <v>GROWTH</v>
      </c>
      <c r="T932" s="68">
        <v>169</v>
      </c>
      <c r="U932" s="100" t="str">
        <f t="shared" si="205"/>
        <v>May</v>
      </c>
      <c r="V932" s="68">
        <f t="shared" si="206"/>
        <v>169</v>
      </c>
      <c r="W932" s="101">
        <f t="shared" si="207"/>
        <v>-45</v>
      </c>
      <c r="X932" s="102" t="b">
        <f t="shared" si="208"/>
        <v>0</v>
      </c>
      <c r="Y932" s="103" t="str">
        <f t="shared" si="209"/>
        <v>GROWTH</v>
      </c>
      <c r="Z932" s="74">
        <v>0</v>
      </c>
      <c r="AA932" s="69"/>
      <c r="AB932" s="69" t="s">
        <v>133</v>
      </c>
      <c r="AC932" s="69" t="s">
        <v>131</v>
      </c>
      <c r="AD932" s="3"/>
      <c r="AE932" s="118">
        <f>IFERROR(INDEX(Last6M_AvgSales_Ref!$B$2:$B$12659,MATCH(D932,Last6M_AvgSales_Ref!$A$2:$A$12659,0)),"")</f>
        <v>158.833333333333</v>
      </c>
    </row>
    <row r="933" spans="1:31" ht="14.25" customHeight="1">
      <c r="A933" s="69" t="s">
        <v>131</v>
      </c>
      <c r="B933" s="71" t="s">
        <v>91</v>
      </c>
      <c r="C933" s="71" t="s">
        <v>2395</v>
      </c>
      <c r="D933" s="71">
        <v>1000001147</v>
      </c>
      <c r="E933" s="72" t="s">
        <v>2396</v>
      </c>
      <c r="F933" s="73">
        <v>44228</v>
      </c>
      <c r="G933" s="66" t="str">
        <f t="shared" si="196"/>
        <v>Targeted Dealer</v>
      </c>
      <c r="H933" s="66"/>
      <c r="I933" s="67">
        <v>140</v>
      </c>
      <c r="J933" s="67">
        <f t="shared" si="197"/>
        <v>140</v>
      </c>
      <c r="K933" s="68">
        <v>36</v>
      </c>
      <c r="L933" s="68">
        <f t="shared" si="198"/>
        <v>104</v>
      </c>
      <c r="M933" s="68">
        <f t="shared" si="199"/>
        <v>25.714285714285715</v>
      </c>
      <c r="N933" s="96">
        <v>12</v>
      </c>
      <c r="O933" s="97" t="str">
        <f t="shared" si="200"/>
        <v>June</v>
      </c>
      <c r="P933" s="96">
        <f t="shared" si="201"/>
        <v>12</v>
      </c>
      <c r="Q933" s="98">
        <f t="shared" si="202"/>
        <v>24</v>
      </c>
      <c r="R933" s="97" t="b">
        <f t="shared" si="203"/>
        <v>0</v>
      </c>
      <c r="S933" s="99" t="str">
        <f t="shared" si="204"/>
        <v>GROWTH</v>
      </c>
      <c r="T933" s="68">
        <v>126</v>
      </c>
      <c r="U933" s="100" t="str">
        <f t="shared" si="205"/>
        <v>May</v>
      </c>
      <c r="V933" s="68">
        <f t="shared" si="206"/>
        <v>126</v>
      </c>
      <c r="W933" s="101">
        <f t="shared" si="207"/>
        <v>-90</v>
      </c>
      <c r="X933" s="102" t="b">
        <f t="shared" si="208"/>
        <v>0</v>
      </c>
      <c r="Y933" s="103" t="str">
        <f t="shared" si="209"/>
        <v>GROWTH</v>
      </c>
      <c r="Z933" s="74">
        <v>0</v>
      </c>
      <c r="AA933" s="69"/>
      <c r="AB933" s="69" t="s">
        <v>133</v>
      </c>
      <c r="AC933" s="69" t="s">
        <v>131</v>
      </c>
      <c r="AD933" s="3"/>
      <c r="AE933" s="118">
        <f>IFERROR(INDEX(Last6M_AvgSales_Ref!$B$2:$B$12659,MATCH(D933,Last6M_AvgSales_Ref!$A$2:$A$12659,0)),"")</f>
        <v>103</v>
      </c>
    </row>
    <row r="934" spans="1:31" ht="14.25" customHeight="1">
      <c r="A934" s="69" t="s">
        <v>131</v>
      </c>
      <c r="B934" s="71" t="s">
        <v>91</v>
      </c>
      <c r="C934" s="71" t="s">
        <v>2397</v>
      </c>
      <c r="D934" s="71">
        <v>1000001153</v>
      </c>
      <c r="E934" s="72" t="s">
        <v>2398</v>
      </c>
      <c r="F934" s="73">
        <v>44230</v>
      </c>
      <c r="G934" s="66" t="str">
        <f t="shared" si="196"/>
        <v>Targeted Dealer</v>
      </c>
      <c r="H934" s="66"/>
      <c r="I934" s="67">
        <v>2300</v>
      </c>
      <c r="J934" s="67">
        <f t="shared" si="197"/>
        <v>2300</v>
      </c>
      <c r="K934" s="68">
        <v>2528</v>
      </c>
      <c r="L934" s="68">
        <f t="shared" si="198"/>
        <v>-228</v>
      </c>
      <c r="M934" s="68">
        <f t="shared" si="199"/>
        <v>109.91304347826087</v>
      </c>
      <c r="N934" s="96">
        <v>1519</v>
      </c>
      <c r="O934" s="97" t="str">
        <f t="shared" si="200"/>
        <v>June</v>
      </c>
      <c r="P934" s="96">
        <f t="shared" si="201"/>
        <v>1519</v>
      </c>
      <c r="Q934" s="98">
        <f t="shared" si="202"/>
        <v>1009</v>
      </c>
      <c r="R934" s="97" t="b">
        <f t="shared" si="203"/>
        <v>0</v>
      </c>
      <c r="S934" s="99" t="str">
        <f t="shared" si="204"/>
        <v>GROWTH</v>
      </c>
      <c r="T934" s="68">
        <v>2050</v>
      </c>
      <c r="U934" s="100" t="str">
        <f t="shared" si="205"/>
        <v>May</v>
      </c>
      <c r="V934" s="68">
        <f t="shared" si="206"/>
        <v>2050</v>
      </c>
      <c r="W934" s="101">
        <f t="shared" si="207"/>
        <v>478</v>
      </c>
      <c r="X934" s="102" t="b">
        <f t="shared" si="208"/>
        <v>0</v>
      </c>
      <c r="Y934" s="103" t="str">
        <f t="shared" si="209"/>
        <v>GROWTH</v>
      </c>
      <c r="Z934" s="74">
        <v>0</v>
      </c>
      <c r="AA934" s="69"/>
      <c r="AB934" s="69" t="s">
        <v>133</v>
      </c>
      <c r="AC934" s="69" t="s">
        <v>131</v>
      </c>
      <c r="AD934" s="3"/>
      <c r="AE934" s="118">
        <f>IFERROR(INDEX(Last6M_AvgSales_Ref!$B$2:$B$12659,MATCH(D934,Last6M_AvgSales_Ref!$A$2:$A$12659,0)),"")</f>
        <v>3123.6666666666702</v>
      </c>
    </row>
    <row r="935" spans="1:31" ht="14.25" customHeight="1">
      <c r="A935" s="69" t="s">
        <v>131</v>
      </c>
      <c r="B935" s="71" t="s">
        <v>91</v>
      </c>
      <c r="C935" s="71" t="s">
        <v>2399</v>
      </c>
      <c r="D935" s="71">
        <v>1000001143</v>
      </c>
      <c r="E935" s="72" t="s">
        <v>2400</v>
      </c>
      <c r="F935" s="73">
        <v>44257</v>
      </c>
      <c r="G935" s="66" t="str">
        <f t="shared" si="196"/>
        <v>-</v>
      </c>
      <c r="H935" s="66"/>
      <c r="I935" s="67">
        <v>0</v>
      </c>
      <c r="J935" s="67">
        <f t="shared" si="197"/>
        <v>0</v>
      </c>
      <c r="K935" s="68">
        <v>0</v>
      </c>
      <c r="L935" s="68">
        <f t="shared" si="198"/>
        <v>0</v>
      </c>
      <c r="M935" s="68" t="str">
        <f t="shared" si="199"/>
        <v>-</v>
      </c>
      <c r="N935" s="96">
        <v>0</v>
      </c>
      <c r="O935" s="97" t="str">
        <f t="shared" si="200"/>
        <v>June</v>
      </c>
      <c r="P935" s="96">
        <f t="shared" si="201"/>
        <v>0</v>
      </c>
      <c r="Q935" s="98">
        <f t="shared" si="202"/>
        <v>0</v>
      </c>
      <c r="R935" s="97" t="b">
        <f t="shared" si="203"/>
        <v>0</v>
      </c>
      <c r="S935" s="99" t="b">
        <f t="shared" si="204"/>
        <v>0</v>
      </c>
      <c r="T935" s="68">
        <v>36</v>
      </c>
      <c r="U935" s="100" t="str">
        <f t="shared" si="205"/>
        <v>May</v>
      </c>
      <c r="V935" s="68">
        <f t="shared" si="206"/>
        <v>36</v>
      </c>
      <c r="W935" s="101">
        <f t="shared" si="207"/>
        <v>-36</v>
      </c>
      <c r="X935" s="102" t="b">
        <f t="shared" si="208"/>
        <v>0</v>
      </c>
      <c r="Y935" s="103" t="str">
        <f t="shared" si="209"/>
        <v>GROWTH</v>
      </c>
      <c r="Z935" s="74">
        <v>0</v>
      </c>
      <c r="AA935" s="69"/>
      <c r="AB935" s="69" t="s">
        <v>133</v>
      </c>
      <c r="AC935" s="69" t="s">
        <v>131</v>
      </c>
      <c r="AD935" s="3"/>
      <c r="AE935" s="118">
        <f>IFERROR(INDEX(Last6M_AvgSales_Ref!$B$2:$B$12659,MATCH(D935,Last6M_AvgSales_Ref!$A$2:$A$12659,0)),"")</f>
        <v>24</v>
      </c>
    </row>
    <row r="936" spans="1:31" ht="14.25" customHeight="1">
      <c r="A936" s="69" t="s">
        <v>131</v>
      </c>
      <c r="B936" s="71" t="s">
        <v>91</v>
      </c>
      <c r="C936" s="71" t="s">
        <v>2401</v>
      </c>
      <c r="D936" s="71">
        <v>1000001148</v>
      </c>
      <c r="E936" s="72" t="s">
        <v>2402</v>
      </c>
      <c r="F936" s="73">
        <v>44337</v>
      </c>
      <c r="G936" s="66" t="str">
        <f t="shared" si="196"/>
        <v>Targeted Dealer</v>
      </c>
      <c r="H936" s="66"/>
      <c r="I936" s="67">
        <v>150</v>
      </c>
      <c r="J936" s="67">
        <f t="shared" si="197"/>
        <v>150</v>
      </c>
      <c r="K936" s="68">
        <v>105</v>
      </c>
      <c r="L936" s="68">
        <f t="shared" si="198"/>
        <v>45</v>
      </c>
      <c r="M936" s="68">
        <f t="shared" si="199"/>
        <v>70</v>
      </c>
      <c r="N936" s="96">
        <v>108</v>
      </c>
      <c r="O936" s="97" t="str">
        <f t="shared" si="200"/>
        <v>June</v>
      </c>
      <c r="P936" s="96">
        <f t="shared" si="201"/>
        <v>108</v>
      </c>
      <c r="Q936" s="98">
        <f t="shared" si="202"/>
        <v>-3</v>
      </c>
      <c r="R936" s="97" t="b">
        <f t="shared" si="203"/>
        <v>0</v>
      </c>
      <c r="S936" s="99" t="str">
        <f t="shared" si="204"/>
        <v>GROWTH</v>
      </c>
      <c r="T936" s="68">
        <v>158</v>
      </c>
      <c r="U936" s="100" t="str">
        <f t="shared" si="205"/>
        <v>May</v>
      </c>
      <c r="V936" s="68">
        <f t="shared" si="206"/>
        <v>158</v>
      </c>
      <c r="W936" s="101">
        <f t="shared" si="207"/>
        <v>-53</v>
      </c>
      <c r="X936" s="102" t="b">
        <f t="shared" si="208"/>
        <v>0</v>
      </c>
      <c r="Y936" s="103" t="str">
        <f t="shared" si="209"/>
        <v>GROWTH</v>
      </c>
      <c r="Z936" s="74">
        <v>0</v>
      </c>
      <c r="AA936" s="69"/>
      <c r="AB936" s="69" t="s">
        <v>133</v>
      </c>
      <c r="AC936" s="69" t="s">
        <v>131</v>
      </c>
      <c r="AD936" s="3"/>
      <c r="AE936" s="118">
        <f>IFERROR(INDEX(Last6M_AvgSales_Ref!$B$2:$B$12659,MATCH(D936,Last6M_AvgSales_Ref!$A$2:$A$12659,0)),"")</f>
        <v>363.5</v>
      </c>
    </row>
    <row r="937" spans="1:31" ht="14.25" customHeight="1">
      <c r="A937" s="69" t="s">
        <v>131</v>
      </c>
      <c r="B937" s="71" t="s">
        <v>91</v>
      </c>
      <c r="C937" s="71" t="s">
        <v>2403</v>
      </c>
      <c r="D937" s="71">
        <v>1000002535</v>
      </c>
      <c r="E937" s="72" t="s">
        <v>2404</v>
      </c>
      <c r="F937" s="73">
        <v>44602</v>
      </c>
      <c r="G937" s="66" t="str">
        <f t="shared" si="196"/>
        <v>Targeted Dealer</v>
      </c>
      <c r="H937" s="66"/>
      <c r="I937" s="67">
        <v>150</v>
      </c>
      <c r="J937" s="67">
        <f t="shared" si="197"/>
        <v>150</v>
      </c>
      <c r="K937" s="68">
        <v>350</v>
      </c>
      <c r="L937" s="68">
        <f t="shared" si="198"/>
        <v>-200</v>
      </c>
      <c r="M937" s="68">
        <f t="shared" si="199"/>
        <v>233.33333333333334</v>
      </c>
      <c r="N937" s="96">
        <v>0</v>
      </c>
      <c r="O937" s="97" t="str">
        <f t="shared" si="200"/>
        <v>June</v>
      </c>
      <c r="P937" s="96">
        <f t="shared" si="201"/>
        <v>0</v>
      </c>
      <c r="Q937" s="98">
        <f t="shared" si="202"/>
        <v>350</v>
      </c>
      <c r="R937" s="97" t="b">
        <f t="shared" si="203"/>
        <v>0</v>
      </c>
      <c r="S937" s="99" t="b">
        <f t="shared" si="204"/>
        <v>0</v>
      </c>
      <c r="T937" s="68">
        <v>75</v>
      </c>
      <c r="U937" s="100" t="str">
        <f t="shared" si="205"/>
        <v>May</v>
      </c>
      <c r="V937" s="68">
        <f t="shared" si="206"/>
        <v>75</v>
      </c>
      <c r="W937" s="101">
        <f t="shared" si="207"/>
        <v>275</v>
      </c>
      <c r="X937" s="102" t="b">
        <f t="shared" si="208"/>
        <v>0</v>
      </c>
      <c r="Y937" s="103" t="str">
        <f t="shared" si="209"/>
        <v>GROWTH</v>
      </c>
      <c r="Z937" s="74">
        <v>0</v>
      </c>
      <c r="AA937" s="69"/>
      <c r="AB937" s="69" t="s">
        <v>133</v>
      </c>
      <c r="AC937" s="69" t="s">
        <v>131</v>
      </c>
      <c r="AD937" s="3"/>
      <c r="AE937" s="118">
        <f>IFERROR(INDEX(Last6M_AvgSales_Ref!$B$2:$B$12659,MATCH(D937,Last6M_AvgSales_Ref!$A$2:$A$12659,0)),"")</f>
        <v>209.416666666667</v>
      </c>
    </row>
    <row r="938" spans="1:31" ht="14.25" customHeight="1">
      <c r="A938" s="69" t="s">
        <v>131</v>
      </c>
      <c r="B938" s="71" t="s">
        <v>91</v>
      </c>
      <c r="C938" s="71" t="s">
        <v>2405</v>
      </c>
      <c r="D938" s="71">
        <v>1000003700</v>
      </c>
      <c r="E938" s="71" t="s">
        <v>2406</v>
      </c>
      <c r="F938" s="73">
        <v>45167</v>
      </c>
      <c r="G938" s="66" t="str">
        <f t="shared" si="196"/>
        <v>Targeted Dealer</v>
      </c>
      <c r="H938" s="66"/>
      <c r="I938" s="67">
        <v>100</v>
      </c>
      <c r="J938" s="67">
        <f t="shared" si="197"/>
        <v>100</v>
      </c>
      <c r="K938" s="68">
        <v>30</v>
      </c>
      <c r="L938" s="68">
        <f t="shared" si="198"/>
        <v>70</v>
      </c>
      <c r="M938" s="68">
        <f t="shared" si="199"/>
        <v>30</v>
      </c>
      <c r="N938" s="96">
        <v>72</v>
      </c>
      <c r="O938" s="97" t="str">
        <f t="shared" si="200"/>
        <v>June</v>
      </c>
      <c r="P938" s="96">
        <f t="shared" si="201"/>
        <v>72</v>
      </c>
      <c r="Q938" s="98">
        <f t="shared" si="202"/>
        <v>-42</v>
      </c>
      <c r="R938" s="97" t="b">
        <f t="shared" si="203"/>
        <v>0</v>
      </c>
      <c r="S938" s="99" t="str">
        <f t="shared" si="204"/>
        <v>GROWTH</v>
      </c>
      <c r="T938" s="68">
        <v>72</v>
      </c>
      <c r="U938" s="100" t="str">
        <f t="shared" si="205"/>
        <v>May</v>
      </c>
      <c r="V938" s="68">
        <f t="shared" si="206"/>
        <v>72</v>
      </c>
      <c r="W938" s="101">
        <f t="shared" si="207"/>
        <v>-42</v>
      </c>
      <c r="X938" s="102" t="b">
        <f t="shared" si="208"/>
        <v>0</v>
      </c>
      <c r="Y938" s="103" t="str">
        <f t="shared" si="209"/>
        <v>GROWTH</v>
      </c>
      <c r="Z938" s="74">
        <v>0</v>
      </c>
      <c r="AA938" s="69"/>
      <c r="AB938" s="69" t="s">
        <v>133</v>
      </c>
      <c r="AC938" s="69" t="s">
        <v>131</v>
      </c>
      <c r="AD938" s="3"/>
      <c r="AE938" s="118">
        <f>IFERROR(INDEX(Last6M_AvgSales_Ref!$B$2:$B$12659,MATCH(D938,Last6M_AvgSales_Ref!$A$2:$A$12659,0)),"")</f>
        <v>139.833333333333</v>
      </c>
    </row>
    <row r="939" spans="1:31" ht="14.25" customHeight="1">
      <c r="A939" s="69" t="s">
        <v>131</v>
      </c>
      <c r="B939" s="71" t="s">
        <v>91</v>
      </c>
      <c r="C939" s="71" t="s">
        <v>2407</v>
      </c>
      <c r="D939" s="71">
        <v>1000003743</v>
      </c>
      <c r="E939" s="71" t="s">
        <v>2408</v>
      </c>
      <c r="F939" s="73">
        <v>45230</v>
      </c>
      <c r="G939" s="66" t="str">
        <f t="shared" si="196"/>
        <v>Targeted Dealer</v>
      </c>
      <c r="H939" s="66"/>
      <c r="I939" s="67">
        <v>36</v>
      </c>
      <c r="J939" s="67">
        <f t="shared" si="197"/>
        <v>36</v>
      </c>
      <c r="K939" s="68">
        <v>24</v>
      </c>
      <c r="L939" s="68">
        <f t="shared" si="198"/>
        <v>12</v>
      </c>
      <c r="M939" s="68">
        <f t="shared" si="199"/>
        <v>66.666666666666671</v>
      </c>
      <c r="N939" s="96">
        <v>24</v>
      </c>
      <c r="O939" s="97" t="str">
        <f t="shared" si="200"/>
        <v>June</v>
      </c>
      <c r="P939" s="96">
        <f t="shared" si="201"/>
        <v>24</v>
      </c>
      <c r="Q939" s="98">
        <f t="shared" si="202"/>
        <v>0</v>
      </c>
      <c r="R939" s="97" t="b">
        <f t="shared" si="203"/>
        <v>0</v>
      </c>
      <c r="S939" s="99" t="str">
        <f t="shared" si="204"/>
        <v>GROWTH</v>
      </c>
      <c r="T939" s="68">
        <v>24</v>
      </c>
      <c r="U939" s="100" t="str">
        <f t="shared" si="205"/>
        <v>May</v>
      </c>
      <c r="V939" s="68">
        <f t="shared" si="206"/>
        <v>24</v>
      </c>
      <c r="W939" s="101">
        <f t="shared" si="207"/>
        <v>0</v>
      </c>
      <c r="X939" s="102" t="b">
        <f t="shared" si="208"/>
        <v>0</v>
      </c>
      <c r="Y939" s="103" t="str">
        <f t="shared" si="209"/>
        <v>GROWTH</v>
      </c>
      <c r="Z939" s="74">
        <v>0</v>
      </c>
      <c r="AA939" s="69"/>
      <c r="AB939" s="69" t="s">
        <v>133</v>
      </c>
      <c r="AC939" s="69" t="s">
        <v>131</v>
      </c>
      <c r="AD939" s="3"/>
      <c r="AE939" s="118">
        <f>IFERROR(INDEX(Last6M_AvgSales_Ref!$B$2:$B$12659,MATCH(D939,Last6M_AvgSales_Ref!$A$2:$A$12659,0)),"")</f>
        <v>41.1666666666667</v>
      </c>
    </row>
    <row r="940" spans="1:31" ht="14.25" customHeight="1">
      <c r="A940" s="69" t="s">
        <v>131</v>
      </c>
      <c r="B940" s="78" t="s">
        <v>91</v>
      </c>
      <c r="C940" s="78" t="s">
        <v>2409</v>
      </c>
      <c r="D940" s="78">
        <v>1000004007</v>
      </c>
      <c r="E940" s="78" t="s">
        <v>2410</v>
      </c>
      <c r="F940" s="73">
        <v>45457</v>
      </c>
      <c r="G940" s="66" t="str">
        <f t="shared" si="196"/>
        <v>Targeted Dealer</v>
      </c>
      <c r="H940" s="66"/>
      <c r="I940" s="67">
        <v>150</v>
      </c>
      <c r="J940" s="67">
        <f t="shared" si="197"/>
        <v>150</v>
      </c>
      <c r="K940" s="68">
        <v>60</v>
      </c>
      <c r="L940" s="68">
        <f t="shared" si="198"/>
        <v>90</v>
      </c>
      <c r="M940" s="68">
        <f t="shared" si="199"/>
        <v>40</v>
      </c>
      <c r="N940" s="96">
        <v>76</v>
      </c>
      <c r="O940" s="97" t="str">
        <f t="shared" si="200"/>
        <v>June</v>
      </c>
      <c r="P940" s="96">
        <f t="shared" si="201"/>
        <v>76</v>
      </c>
      <c r="Q940" s="98">
        <f t="shared" si="202"/>
        <v>-16</v>
      </c>
      <c r="R940" s="97" t="b">
        <f t="shared" si="203"/>
        <v>0</v>
      </c>
      <c r="S940" s="99" t="str">
        <f t="shared" si="204"/>
        <v>GROWTH</v>
      </c>
      <c r="T940" s="68">
        <v>133</v>
      </c>
      <c r="U940" s="100" t="str">
        <f t="shared" si="205"/>
        <v>May</v>
      </c>
      <c r="V940" s="68">
        <f t="shared" si="206"/>
        <v>133</v>
      </c>
      <c r="W940" s="101">
        <f t="shared" si="207"/>
        <v>-73</v>
      </c>
      <c r="X940" s="102" t="b">
        <f t="shared" si="208"/>
        <v>0</v>
      </c>
      <c r="Y940" s="103" t="str">
        <f t="shared" si="209"/>
        <v>GROWTH</v>
      </c>
      <c r="Z940" s="74">
        <v>0</v>
      </c>
      <c r="AA940" s="69"/>
      <c r="AB940" s="69" t="s">
        <v>133</v>
      </c>
      <c r="AC940" s="69" t="s">
        <v>131</v>
      </c>
      <c r="AD940" s="3"/>
      <c r="AE940" s="118">
        <f>IFERROR(INDEX(Last6M_AvgSales_Ref!$B$2:$B$12659,MATCH(D940,Last6M_AvgSales_Ref!$A$2:$A$12659,0)),"")</f>
        <v>121.5</v>
      </c>
    </row>
    <row r="941" spans="1:31" ht="14.25" customHeight="1">
      <c r="A941" s="69" t="s">
        <v>131</v>
      </c>
      <c r="B941" s="78" t="s">
        <v>91</v>
      </c>
      <c r="C941" s="78" t="s">
        <v>2411</v>
      </c>
      <c r="D941" s="78">
        <v>1000004069</v>
      </c>
      <c r="E941" s="78" t="s">
        <v>2412</v>
      </c>
      <c r="F941" s="73">
        <v>45504</v>
      </c>
      <c r="G941" s="66" t="str">
        <f t="shared" si="196"/>
        <v>Targeted Dealer</v>
      </c>
      <c r="H941" s="66"/>
      <c r="I941" s="67">
        <v>100</v>
      </c>
      <c r="J941" s="67">
        <f t="shared" si="197"/>
        <v>100</v>
      </c>
      <c r="K941" s="68">
        <v>78</v>
      </c>
      <c r="L941" s="68">
        <f t="shared" si="198"/>
        <v>22</v>
      </c>
      <c r="M941" s="68">
        <f t="shared" si="199"/>
        <v>78</v>
      </c>
      <c r="N941" s="96">
        <v>102</v>
      </c>
      <c r="O941" s="97" t="str">
        <f t="shared" si="200"/>
        <v>June</v>
      </c>
      <c r="P941" s="96">
        <f t="shared" si="201"/>
        <v>102</v>
      </c>
      <c r="Q941" s="98">
        <f t="shared" si="202"/>
        <v>-24</v>
      </c>
      <c r="R941" s="97" t="b">
        <f t="shared" si="203"/>
        <v>0</v>
      </c>
      <c r="S941" s="99" t="str">
        <f t="shared" si="204"/>
        <v>GROWTH</v>
      </c>
      <c r="T941" s="68">
        <v>90</v>
      </c>
      <c r="U941" s="100" t="str">
        <f t="shared" si="205"/>
        <v>May</v>
      </c>
      <c r="V941" s="68">
        <f t="shared" si="206"/>
        <v>90</v>
      </c>
      <c r="W941" s="101">
        <f t="shared" si="207"/>
        <v>-12</v>
      </c>
      <c r="X941" s="102" t="b">
        <f t="shared" si="208"/>
        <v>0</v>
      </c>
      <c r="Y941" s="103" t="str">
        <f t="shared" si="209"/>
        <v>GROWTH</v>
      </c>
      <c r="Z941" s="74">
        <v>0</v>
      </c>
      <c r="AA941" s="69"/>
      <c r="AB941" s="69" t="s">
        <v>133</v>
      </c>
      <c r="AC941" s="69" t="s">
        <v>131</v>
      </c>
      <c r="AD941" s="3"/>
      <c r="AE941" s="118">
        <f>IFERROR(INDEX(Last6M_AvgSales_Ref!$B$2:$B$12659,MATCH(D941,Last6M_AvgSales_Ref!$A$2:$A$12659,0)),"")</f>
        <v>169.333333333333</v>
      </c>
    </row>
    <row r="942" spans="1:31" ht="14.25" customHeight="1">
      <c r="A942" s="69" t="s">
        <v>131</v>
      </c>
      <c r="B942" s="71" t="s">
        <v>93</v>
      </c>
      <c r="C942" s="71" t="s">
        <v>2413</v>
      </c>
      <c r="D942" s="71">
        <v>1000001408</v>
      </c>
      <c r="E942" s="72" t="s">
        <v>2414</v>
      </c>
      <c r="F942" s="73">
        <v>40614</v>
      </c>
      <c r="G942" s="66" t="str">
        <f t="shared" si="196"/>
        <v>Targeted Dealer</v>
      </c>
      <c r="H942" s="66"/>
      <c r="I942" s="67">
        <v>500</v>
      </c>
      <c r="J942" s="67">
        <f t="shared" si="197"/>
        <v>500.00000000000006</v>
      </c>
      <c r="K942" s="68">
        <v>282</v>
      </c>
      <c r="L942" s="68">
        <f t="shared" si="198"/>
        <v>218</v>
      </c>
      <c r="M942" s="68">
        <f t="shared" si="199"/>
        <v>56.399999999999991</v>
      </c>
      <c r="N942" s="96">
        <v>20</v>
      </c>
      <c r="O942" s="97" t="str">
        <f t="shared" si="200"/>
        <v>June</v>
      </c>
      <c r="P942" s="96">
        <f t="shared" si="201"/>
        <v>20</v>
      </c>
      <c r="Q942" s="98">
        <f t="shared" si="202"/>
        <v>262</v>
      </c>
      <c r="R942" s="97" t="b">
        <f t="shared" si="203"/>
        <v>0</v>
      </c>
      <c r="S942" s="99" t="str">
        <f t="shared" si="204"/>
        <v>GROWTH</v>
      </c>
      <c r="T942" s="68">
        <v>503</v>
      </c>
      <c r="U942" s="100" t="str">
        <f t="shared" si="205"/>
        <v>May</v>
      </c>
      <c r="V942" s="68">
        <f t="shared" si="206"/>
        <v>503</v>
      </c>
      <c r="W942" s="101">
        <f t="shared" si="207"/>
        <v>-221</v>
      </c>
      <c r="X942" s="102" t="b">
        <f t="shared" si="208"/>
        <v>0</v>
      </c>
      <c r="Y942" s="103" t="str">
        <f t="shared" si="209"/>
        <v>GROWTH</v>
      </c>
      <c r="Z942" s="74">
        <v>0</v>
      </c>
      <c r="AA942" s="69"/>
      <c r="AB942" s="69" t="s">
        <v>133</v>
      </c>
      <c r="AC942" s="69" t="s">
        <v>131</v>
      </c>
      <c r="AD942" s="3"/>
      <c r="AE942" s="118">
        <f>IFERROR(INDEX(Last6M_AvgSales_Ref!$B$2:$B$12659,MATCH(D942,Last6M_AvgSales_Ref!$A$2:$A$12659,0)),"")</f>
        <v>404.79166666666703</v>
      </c>
    </row>
    <row r="943" spans="1:31" ht="14.25" customHeight="1">
      <c r="A943" s="69" t="s">
        <v>131</v>
      </c>
      <c r="B943" s="71" t="s">
        <v>93</v>
      </c>
      <c r="C943" s="71" t="s">
        <v>2415</v>
      </c>
      <c r="D943" s="71">
        <v>1000001405</v>
      </c>
      <c r="E943" s="72" t="s">
        <v>2416</v>
      </c>
      <c r="F943" s="73">
        <v>40876</v>
      </c>
      <c r="G943" s="66" t="str">
        <f t="shared" si="196"/>
        <v>Targeted Dealer</v>
      </c>
      <c r="H943" s="66"/>
      <c r="I943" s="67">
        <v>210</v>
      </c>
      <c r="J943" s="67">
        <f t="shared" si="197"/>
        <v>210</v>
      </c>
      <c r="K943" s="68">
        <v>116</v>
      </c>
      <c r="L943" s="68">
        <f t="shared" si="198"/>
        <v>94</v>
      </c>
      <c r="M943" s="68">
        <f t="shared" si="199"/>
        <v>55.238095238095234</v>
      </c>
      <c r="N943" s="96">
        <v>132</v>
      </c>
      <c r="O943" s="97" t="str">
        <f t="shared" si="200"/>
        <v>June</v>
      </c>
      <c r="P943" s="96">
        <f t="shared" si="201"/>
        <v>132</v>
      </c>
      <c r="Q943" s="98">
        <f t="shared" si="202"/>
        <v>-16</v>
      </c>
      <c r="R943" s="97" t="b">
        <f t="shared" si="203"/>
        <v>0</v>
      </c>
      <c r="S943" s="99" t="str">
        <f t="shared" si="204"/>
        <v>GROWTH</v>
      </c>
      <c r="T943" s="68">
        <v>201</v>
      </c>
      <c r="U943" s="100" t="str">
        <f t="shared" si="205"/>
        <v>May</v>
      </c>
      <c r="V943" s="68">
        <f t="shared" si="206"/>
        <v>201</v>
      </c>
      <c r="W943" s="101">
        <f t="shared" si="207"/>
        <v>-85</v>
      </c>
      <c r="X943" s="102" t="b">
        <f t="shared" si="208"/>
        <v>0</v>
      </c>
      <c r="Y943" s="103" t="str">
        <f t="shared" si="209"/>
        <v>GROWTH</v>
      </c>
      <c r="Z943" s="74">
        <v>0</v>
      </c>
      <c r="AA943" s="69"/>
      <c r="AB943" s="69" t="s">
        <v>133</v>
      </c>
      <c r="AC943" s="69" t="s">
        <v>131</v>
      </c>
      <c r="AD943" s="3"/>
      <c r="AE943" s="118">
        <f>IFERROR(INDEX(Last6M_AvgSales_Ref!$B$2:$B$12659,MATCH(D943,Last6M_AvgSales_Ref!$A$2:$A$12659,0)),"")</f>
        <v>197.166666666667</v>
      </c>
    </row>
    <row r="944" spans="1:31" ht="14.25" customHeight="1">
      <c r="A944" s="69" t="s">
        <v>131</v>
      </c>
      <c r="B944" s="71" t="s">
        <v>93</v>
      </c>
      <c r="C944" s="71" t="s">
        <v>2417</v>
      </c>
      <c r="D944" s="71">
        <v>1000001418</v>
      </c>
      <c r="E944" s="72" t="s">
        <v>2418</v>
      </c>
      <c r="F944" s="73">
        <v>40925</v>
      </c>
      <c r="G944" s="66" t="str">
        <f t="shared" si="196"/>
        <v>Targeted Dealer</v>
      </c>
      <c r="H944" s="66"/>
      <c r="I944" s="67">
        <v>230</v>
      </c>
      <c r="J944" s="67">
        <f t="shared" si="197"/>
        <v>230</v>
      </c>
      <c r="K944" s="68">
        <v>175</v>
      </c>
      <c r="L944" s="68">
        <f t="shared" si="198"/>
        <v>55</v>
      </c>
      <c r="M944" s="68">
        <f t="shared" si="199"/>
        <v>76.08695652173914</v>
      </c>
      <c r="N944" s="96">
        <v>256</v>
      </c>
      <c r="O944" s="97" t="str">
        <f t="shared" si="200"/>
        <v>June</v>
      </c>
      <c r="P944" s="96">
        <f t="shared" si="201"/>
        <v>256</v>
      </c>
      <c r="Q944" s="98">
        <f t="shared" si="202"/>
        <v>-81</v>
      </c>
      <c r="R944" s="97" t="b">
        <f t="shared" si="203"/>
        <v>0</v>
      </c>
      <c r="S944" s="99" t="str">
        <f t="shared" si="204"/>
        <v>GROWTH</v>
      </c>
      <c r="T944" s="68">
        <v>228</v>
      </c>
      <c r="U944" s="100" t="str">
        <f t="shared" si="205"/>
        <v>May</v>
      </c>
      <c r="V944" s="68">
        <f t="shared" si="206"/>
        <v>228</v>
      </c>
      <c r="W944" s="101">
        <f t="shared" si="207"/>
        <v>-53</v>
      </c>
      <c r="X944" s="102" t="b">
        <f t="shared" si="208"/>
        <v>0</v>
      </c>
      <c r="Y944" s="103" t="str">
        <f t="shared" si="209"/>
        <v>GROWTH</v>
      </c>
      <c r="Z944" s="74">
        <v>0</v>
      </c>
      <c r="AA944" s="69"/>
      <c r="AB944" s="69" t="s">
        <v>133</v>
      </c>
      <c r="AC944" s="69" t="s">
        <v>131</v>
      </c>
      <c r="AD944" s="3"/>
      <c r="AE944" s="118">
        <f>IFERROR(INDEX(Last6M_AvgSales_Ref!$B$2:$B$12659,MATCH(D944,Last6M_AvgSales_Ref!$A$2:$A$12659,0)),"")</f>
        <v>313.5</v>
      </c>
    </row>
    <row r="945" spans="1:31" ht="14.25" customHeight="1">
      <c r="A945" s="69" t="s">
        <v>131</v>
      </c>
      <c r="B945" s="71" t="s">
        <v>93</v>
      </c>
      <c r="C945" s="71" t="s">
        <v>2419</v>
      </c>
      <c r="D945" s="71">
        <v>1000002808</v>
      </c>
      <c r="E945" s="72" t="s">
        <v>2420</v>
      </c>
      <c r="F945" s="73">
        <v>40942</v>
      </c>
      <c r="G945" s="66" t="str">
        <f t="shared" si="196"/>
        <v>Targeted Dealer</v>
      </c>
      <c r="H945" s="66"/>
      <c r="I945" s="67">
        <v>2450</v>
      </c>
      <c r="J945" s="67">
        <f t="shared" si="197"/>
        <v>2450</v>
      </c>
      <c r="K945" s="68">
        <v>1691.85</v>
      </c>
      <c r="L945" s="68">
        <f t="shared" si="198"/>
        <v>758.15000000000009</v>
      </c>
      <c r="M945" s="68">
        <f t="shared" si="199"/>
        <v>69.055102040816323</v>
      </c>
      <c r="N945" s="96">
        <v>1768.85</v>
      </c>
      <c r="O945" s="97" t="str">
        <f t="shared" si="200"/>
        <v>June</v>
      </c>
      <c r="P945" s="96">
        <f t="shared" si="201"/>
        <v>1768.85</v>
      </c>
      <c r="Q945" s="98">
        <f t="shared" si="202"/>
        <v>-77</v>
      </c>
      <c r="R945" s="97" t="b">
        <f t="shared" si="203"/>
        <v>0</v>
      </c>
      <c r="S945" s="99" t="str">
        <f t="shared" si="204"/>
        <v>GROWTH</v>
      </c>
      <c r="T945" s="68">
        <v>2319.5500000000002</v>
      </c>
      <c r="U945" s="100" t="str">
        <f t="shared" si="205"/>
        <v>May</v>
      </c>
      <c r="V945" s="68">
        <f t="shared" si="206"/>
        <v>2319.5500000000002</v>
      </c>
      <c r="W945" s="101">
        <f t="shared" si="207"/>
        <v>-627.70000000000027</v>
      </c>
      <c r="X945" s="102" t="b">
        <f t="shared" si="208"/>
        <v>0</v>
      </c>
      <c r="Y945" s="103" t="str">
        <f t="shared" si="209"/>
        <v>GROWTH</v>
      </c>
      <c r="Z945" s="74">
        <v>0</v>
      </c>
      <c r="AA945" s="69"/>
      <c r="AB945" s="69" t="s">
        <v>133</v>
      </c>
      <c r="AC945" s="69" t="s">
        <v>131</v>
      </c>
      <c r="AD945" s="3"/>
      <c r="AE945" s="118">
        <f>IFERROR(INDEX(Last6M_AvgSales_Ref!$B$2:$B$12659,MATCH(D945,Last6M_AvgSales_Ref!$A$2:$A$12659,0)),"")</f>
        <v>2380.8416666666699</v>
      </c>
    </row>
    <row r="946" spans="1:31" ht="14.25" customHeight="1">
      <c r="A946" s="69" t="s">
        <v>131</v>
      </c>
      <c r="B946" s="71" t="s">
        <v>93</v>
      </c>
      <c r="C946" s="71" t="s">
        <v>2421</v>
      </c>
      <c r="D946" s="71">
        <v>1000001411</v>
      </c>
      <c r="E946" s="72" t="s">
        <v>2422</v>
      </c>
      <c r="F946" s="73">
        <v>41102</v>
      </c>
      <c r="G946" s="66" t="str">
        <f t="shared" si="196"/>
        <v>Targeted Dealer</v>
      </c>
      <c r="H946" s="66"/>
      <c r="I946" s="67">
        <v>100</v>
      </c>
      <c r="J946" s="67">
        <f t="shared" si="197"/>
        <v>100</v>
      </c>
      <c r="K946" s="68">
        <v>60</v>
      </c>
      <c r="L946" s="68">
        <f t="shared" si="198"/>
        <v>40</v>
      </c>
      <c r="M946" s="68">
        <f t="shared" si="199"/>
        <v>60</v>
      </c>
      <c r="N946" s="96">
        <v>68</v>
      </c>
      <c r="O946" s="97" t="str">
        <f t="shared" si="200"/>
        <v>June</v>
      </c>
      <c r="P946" s="96">
        <f t="shared" si="201"/>
        <v>68</v>
      </c>
      <c r="Q946" s="98">
        <f t="shared" si="202"/>
        <v>-8</v>
      </c>
      <c r="R946" s="97" t="b">
        <f t="shared" si="203"/>
        <v>0</v>
      </c>
      <c r="S946" s="99" t="str">
        <f t="shared" si="204"/>
        <v>GROWTH</v>
      </c>
      <c r="T946" s="68">
        <v>86</v>
      </c>
      <c r="U946" s="100" t="str">
        <f t="shared" si="205"/>
        <v>May</v>
      </c>
      <c r="V946" s="68">
        <f t="shared" si="206"/>
        <v>86</v>
      </c>
      <c r="W946" s="101">
        <f t="shared" si="207"/>
        <v>-26</v>
      </c>
      <c r="X946" s="102" t="b">
        <f t="shared" si="208"/>
        <v>0</v>
      </c>
      <c r="Y946" s="103" t="str">
        <f t="shared" si="209"/>
        <v>GROWTH</v>
      </c>
      <c r="Z946" s="74">
        <v>0</v>
      </c>
      <c r="AA946" s="69"/>
      <c r="AB946" s="69" t="s">
        <v>133</v>
      </c>
      <c r="AC946" s="69" t="s">
        <v>131</v>
      </c>
      <c r="AD946" s="3"/>
      <c r="AE946" s="118">
        <f>IFERROR(INDEX(Last6M_AvgSales_Ref!$B$2:$B$12659,MATCH(D946,Last6M_AvgSales_Ref!$A$2:$A$12659,0)),"")</f>
        <v>91.6666666666667</v>
      </c>
    </row>
    <row r="947" spans="1:31" ht="14.25" customHeight="1">
      <c r="A947" s="69" t="s">
        <v>131</v>
      </c>
      <c r="B947" s="71" t="s">
        <v>93</v>
      </c>
      <c r="C947" s="71" t="s">
        <v>2423</v>
      </c>
      <c r="D947" s="71">
        <v>1000001413</v>
      </c>
      <c r="E947" s="72" t="s">
        <v>2424</v>
      </c>
      <c r="F947" s="73">
        <v>41234</v>
      </c>
      <c r="G947" s="66" t="str">
        <f t="shared" si="196"/>
        <v>Targeted Dealer</v>
      </c>
      <c r="H947" s="66"/>
      <c r="I947" s="67">
        <v>150</v>
      </c>
      <c r="J947" s="67">
        <f t="shared" si="197"/>
        <v>150</v>
      </c>
      <c r="K947" s="68">
        <v>145.5</v>
      </c>
      <c r="L947" s="68">
        <f t="shared" si="198"/>
        <v>4.5</v>
      </c>
      <c r="M947" s="68">
        <f t="shared" si="199"/>
        <v>97</v>
      </c>
      <c r="N947" s="96">
        <v>124.5</v>
      </c>
      <c r="O947" s="97" t="str">
        <f t="shared" si="200"/>
        <v>June</v>
      </c>
      <c r="P947" s="96">
        <f t="shared" si="201"/>
        <v>124.5</v>
      </c>
      <c r="Q947" s="98">
        <f t="shared" si="202"/>
        <v>21</v>
      </c>
      <c r="R947" s="97" t="b">
        <f t="shared" si="203"/>
        <v>0</v>
      </c>
      <c r="S947" s="99" t="str">
        <f t="shared" si="204"/>
        <v>GROWTH</v>
      </c>
      <c r="T947" s="68">
        <v>142.5</v>
      </c>
      <c r="U947" s="100" t="str">
        <f t="shared" si="205"/>
        <v>May</v>
      </c>
      <c r="V947" s="68">
        <f t="shared" si="206"/>
        <v>142.5</v>
      </c>
      <c r="W947" s="101">
        <f t="shared" si="207"/>
        <v>3</v>
      </c>
      <c r="X947" s="102" t="b">
        <f t="shared" si="208"/>
        <v>0</v>
      </c>
      <c r="Y947" s="103" t="str">
        <f t="shared" si="209"/>
        <v>GROWTH</v>
      </c>
      <c r="Z947" s="74">
        <v>0</v>
      </c>
      <c r="AA947" s="69"/>
      <c r="AB947" s="69" t="s">
        <v>133</v>
      </c>
      <c r="AC947" s="69" t="s">
        <v>131</v>
      </c>
      <c r="AD947" s="3"/>
      <c r="AE947" s="118">
        <f>IFERROR(INDEX(Last6M_AvgSales_Ref!$B$2:$B$12659,MATCH(D947,Last6M_AvgSales_Ref!$A$2:$A$12659,0)),"")</f>
        <v>171.708333333333</v>
      </c>
    </row>
    <row r="948" spans="1:31" ht="14.25" customHeight="1">
      <c r="A948" s="69" t="s">
        <v>131</v>
      </c>
      <c r="B948" s="71" t="s">
        <v>93</v>
      </c>
      <c r="C948" s="71" t="s">
        <v>332</v>
      </c>
      <c r="D948" s="71">
        <v>1000001406</v>
      </c>
      <c r="E948" s="72" t="s">
        <v>333</v>
      </c>
      <c r="F948" s="73">
        <v>41479</v>
      </c>
      <c r="G948" s="66" t="str">
        <f t="shared" si="196"/>
        <v>Targeted Dealer</v>
      </c>
      <c r="H948" s="66"/>
      <c r="I948" s="67">
        <v>100</v>
      </c>
      <c r="J948" s="67">
        <f t="shared" si="197"/>
        <v>100</v>
      </c>
      <c r="K948" s="68">
        <v>85</v>
      </c>
      <c r="L948" s="68">
        <f t="shared" si="198"/>
        <v>15</v>
      </c>
      <c r="M948" s="68">
        <f t="shared" si="199"/>
        <v>85</v>
      </c>
      <c r="N948" s="96">
        <v>79.5</v>
      </c>
      <c r="O948" s="97" t="str">
        <f t="shared" si="200"/>
        <v>June</v>
      </c>
      <c r="P948" s="96">
        <f t="shared" si="201"/>
        <v>79.5</v>
      </c>
      <c r="Q948" s="98">
        <f t="shared" si="202"/>
        <v>5.5</v>
      </c>
      <c r="R948" s="97" t="b">
        <f t="shared" si="203"/>
        <v>0</v>
      </c>
      <c r="S948" s="99" t="str">
        <f t="shared" si="204"/>
        <v>GROWTH</v>
      </c>
      <c r="T948" s="68">
        <v>52</v>
      </c>
      <c r="U948" s="100" t="str">
        <f t="shared" si="205"/>
        <v>May</v>
      </c>
      <c r="V948" s="68">
        <f t="shared" si="206"/>
        <v>52</v>
      </c>
      <c r="W948" s="101">
        <f t="shared" si="207"/>
        <v>33</v>
      </c>
      <c r="X948" s="102" t="b">
        <f t="shared" si="208"/>
        <v>0</v>
      </c>
      <c r="Y948" s="103" t="str">
        <f t="shared" si="209"/>
        <v>GROWTH</v>
      </c>
      <c r="Z948" s="74">
        <v>0</v>
      </c>
      <c r="AA948" s="69"/>
      <c r="AB948" s="69" t="s">
        <v>133</v>
      </c>
      <c r="AC948" s="69" t="s">
        <v>131</v>
      </c>
      <c r="AD948" s="3"/>
      <c r="AE948" s="118">
        <f>IFERROR(INDEX(Last6M_AvgSales_Ref!$B$2:$B$12659,MATCH(D948,Last6M_AvgSales_Ref!$A$2:$A$12659,0)),"")</f>
        <v>68.6666666666667</v>
      </c>
    </row>
    <row r="949" spans="1:31" ht="14.25" customHeight="1">
      <c r="A949" s="69" t="s">
        <v>131</v>
      </c>
      <c r="B949" s="71" t="s">
        <v>93</v>
      </c>
      <c r="C949" s="71" t="s">
        <v>2425</v>
      </c>
      <c r="D949" s="71">
        <v>1000001416</v>
      </c>
      <c r="E949" s="72" t="s">
        <v>2426</v>
      </c>
      <c r="F949" s="73">
        <v>41578</v>
      </c>
      <c r="G949" s="66" t="str">
        <f t="shared" si="196"/>
        <v>Targeted Dealer</v>
      </c>
      <c r="H949" s="66"/>
      <c r="I949" s="67">
        <v>200</v>
      </c>
      <c r="J949" s="67">
        <f t="shared" si="197"/>
        <v>200</v>
      </c>
      <c r="K949" s="68">
        <v>181</v>
      </c>
      <c r="L949" s="68">
        <f t="shared" si="198"/>
        <v>19</v>
      </c>
      <c r="M949" s="68">
        <f t="shared" si="199"/>
        <v>90.5</v>
      </c>
      <c r="N949" s="96">
        <v>92</v>
      </c>
      <c r="O949" s="97" t="str">
        <f t="shared" si="200"/>
        <v>June</v>
      </c>
      <c r="P949" s="96">
        <f t="shared" si="201"/>
        <v>92</v>
      </c>
      <c r="Q949" s="98">
        <f t="shared" si="202"/>
        <v>89</v>
      </c>
      <c r="R949" s="97" t="b">
        <f t="shared" si="203"/>
        <v>0</v>
      </c>
      <c r="S949" s="99" t="str">
        <f t="shared" si="204"/>
        <v>GROWTH</v>
      </c>
      <c r="T949" s="68">
        <v>234</v>
      </c>
      <c r="U949" s="100" t="str">
        <f t="shared" si="205"/>
        <v>May</v>
      </c>
      <c r="V949" s="68">
        <f t="shared" si="206"/>
        <v>234</v>
      </c>
      <c r="W949" s="101">
        <f t="shared" si="207"/>
        <v>-53</v>
      </c>
      <c r="X949" s="102" t="b">
        <f t="shared" si="208"/>
        <v>0</v>
      </c>
      <c r="Y949" s="103" t="str">
        <f t="shared" si="209"/>
        <v>GROWTH</v>
      </c>
      <c r="Z949" s="74">
        <v>0</v>
      </c>
      <c r="AA949" s="69"/>
      <c r="AB949" s="69" t="s">
        <v>133</v>
      </c>
      <c r="AC949" s="69" t="s">
        <v>131</v>
      </c>
      <c r="AD949" s="3"/>
      <c r="AE949" s="118">
        <f>IFERROR(INDEX(Last6M_AvgSales_Ref!$B$2:$B$12659,MATCH(D949,Last6M_AvgSales_Ref!$A$2:$A$12659,0)),"")</f>
        <v>232.333333333333</v>
      </c>
    </row>
    <row r="950" spans="1:31" ht="14.25" customHeight="1">
      <c r="A950" s="69" t="s">
        <v>131</v>
      </c>
      <c r="B950" s="71" t="s">
        <v>93</v>
      </c>
      <c r="C950" s="71" t="s">
        <v>2427</v>
      </c>
      <c r="D950" s="71">
        <v>1000001435</v>
      </c>
      <c r="E950" s="72" t="s">
        <v>2428</v>
      </c>
      <c r="F950" s="73">
        <v>41965</v>
      </c>
      <c r="G950" s="66" t="str">
        <f t="shared" si="196"/>
        <v>Targeted Dealer</v>
      </c>
      <c r="H950" s="66"/>
      <c r="I950" s="67">
        <v>300</v>
      </c>
      <c r="J950" s="67">
        <f t="shared" si="197"/>
        <v>300</v>
      </c>
      <c r="K950" s="68">
        <v>116</v>
      </c>
      <c r="L950" s="68">
        <f t="shared" si="198"/>
        <v>184</v>
      </c>
      <c r="M950" s="68">
        <f t="shared" si="199"/>
        <v>38.666666666666664</v>
      </c>
      <c r="N950" s="96">
        <v>84</v>
      </c>
      <c r="O950" s="97" t="str">
        <f t="shared" si="200"/>
        <v>June</v>
      </c>
      <c r="P950" s="96">
        <f t="shared" si="201"/>
        <v>84</v>
      </c>
      <c r="Q950" s="98">
        <f t="shared" si="202"/>
        <v>32</v>
      </c>
      <c r="R950" s="97" t="b">
        <f t="shared" si="203"/>
        <v>0</v>
      </c>
      <c r="S950" s="99" t="str">
        <f t="shared" si="204"/>
        <v>GROWTH</v>
      </c>
      <c r="T950" s="68">
        <v>370</v>
      </c>
      <c r="U950" s="100" t="str">
        <f t="shared" si="205"/>
        <v>May</v>
      </c>
      <c r="V950" s="68">
        <f t="shared" si="206"/>
        <v>370</v>
      </c>
      <c r="W950" s="101">
        <f t="shared" si="207"/>
        <v>-254</v>
      </c>
      <c r="X950" s="102" t="b">
        <f t="shared" si="208"/>
        <v>0</v>
      </c>
      <c r="Y950" s="103" t="str">
        <f t="shared" si="209"/>
        <v>GROWTH</v>
      </c>
      <c r="Z950" s="74">
        <v>0</v>
      </c>
      <c r="AA950" s="69"/>
      <c r="AB950" s="69" t="s">
        <v>133</v>
      </c>
      <c r="AC950" s="69" t="s">
        <v>131</v>
      </c>
      <c r="AD950" s="3"/>
      <c r="AE950" s="118">
        <f>IFERROR(INDEX(Last6M_AvgSales_Ref!$B$2:$B$12659,MATCH(D950,Last6M_AvgSales_Ref!$A$2:$A$12659,0)),"")</f>
        <v>204.5</v>
      </c>
    </row>
    <row r="951" spans="1:31" ht="14.25" customHeight="1">
      <c r="A951" s="69" t="s">
        <v>131</v>
      </c>
      <c r="B951" s="71" t="s">
        <v>93</v>
      </c>
      <c r="C951" s="71" t="s">
        <v>2429</v>
      </c>
      <c r="D951" s="71">
        <v>1000001439</v>
      </c>
      <c r="E951" s="72" t="s">
        <v>2430</v>
      </c>
      <c r="F951" s="73">
        <v>42116</v>
      </c>
      <c r="G951" s="66" t="str">
        <f t="shared" si="196"/>
        <v>Targeted Dealer</v>
      </c>
      <c r="H951" s="66"/>
      <c r="I951" s="67">
        <v>920</v>
      </c>
      <c r="J951" s="67">
        <f t="shared" si="197"/>
        <v>920</v>
      </c>
      <c r="K951" s="68">
        <v>693</v>
      </c>
      <c r="L951" s="68">
        <f t="shared" si="198"/>
        <v>227</v>
      </c>
      <c r="M951" s="68">
        <f t="shared" si="199"/>
        <v>75.326086956521749</v>
      </c>
      <c r="N951" s="96">
        <v>480</v>
      </c>
      <c r="O951" s="97" t="str">
        <f t="shared" si="200"/>
        <v>June</v>
      </c>
      <c r="P951" s="96">
        <f t="shared" si="201"/>
        <v>480</v>
      </c>
      <c r="Q951" s="98">
        <f t="shared" si="202"/>
        <v>213</v>
      </c>
      <c r="R951" s="97" t="b">
        <f t="shared" si="203"/>
        <v>0</v>
      </c>
      <c r="S951" s="99" t="str">
        <f t="shared" si="204"/>
        <v>GROWTH</v>
      </c>
      <c r="T951" s="68">
        <v>912</v>
      </c>
      <c r="U951" s="100" t="str">
        <f t="shared" si="205"/>
        <v>May</v>
      </c>
      <c r="V951" s="68">
        <f t="shared" si="206"/>
        <v>912</v>
      </c>
      <c r="W951" s="101">
        <f t="shared" si="207"/>
        <v>-219</v>
      </c>
      <c r="X951" s="102" t="b">
        <f t="shared" si="208"/>
        <v>0</v>
      </c>
      <c r="Y951" s="103" t="str">
        <f t="shared" si="209"/>
        <v>GROWTH</v>
      </c>
      <c r="Z951" s="74">
        <v>0</v>
      </c>
      <c r="AA951" s="69"/>
      <c r="AB951" s="69" t="s">
        <v>133</v>
      </c>
      <c r="AC951" s="69" t="s">
        <v>131</v>
      </c>
      <c r="AD951" s="3"/>
      <c r="AE951" s="118">
        <f>IFERROR(INDEX(Last6M_AvgSales_Ref!$B$2:$B$12659,MATCH(D951,Last6M_AvgSales_Ref!$A$2:$A$12659,0)),"")</f>
        <v>1120.0416666666699</v>
      </c>
    </row>
    <row r="952" spans="1:31" ht="14.25" customHeight="1">
      <c r="A952" s="69" t="s">
        <v>131</v>
      </c>
      <c r="B952" s="71" t="s">
        <v>93</v>
      </c>
      <c r="C952" s="71" t="s">
        <v>2431</v>
      </c>
      <c r="D952" s="71">
        <v>1000001433</v>
      </c>
      <c r="E952" s="72" t="s">
        <v>2432</v>
      </c>
      <c r="F952" s="73">
        <v>42282</v>
      </c>
      <c r="G952" s="66" t="str">
        <f t="shared" si="196"/>
        <v>Targeted Dealer</v>
      </c>
      <c r="H952" s="66"/>
      <c r="I952" s="67">
        <v>350</v>
      </c>
      <c r="J952" s="67">
        <f t="shared" si="197"/>
        <v>350</v>
      </c>
      <c r="K952" s="68">
        <v>270</v>
      </c>
      <c r="L952" s="68">
        <f t="shared" si="198"/>
        <v>80</v>
      </c>
      <c r="M952" s="68">
        <f t="shared" si="199"/>
        <v>77.142857142857139</v>
      </c>
      <c r="N952" s="96">
        <v>180</v>
      </c>
      <c r="O952" s="97" t="str">
        <f t="shared" si="200"/>
        <v>June</v>
      </c>
      <c r="P952" s="96">
        <f t="shared" si="201"/>
        <v>180</v>
      </c>
      <c r="Q952" s="98">
        <f t="shared" si="202"/>
        <v>90</v>
      </c>
      <c r="R952" s="97" t="b">
        <f t="shared" si="203"/>
        <v>0</v>
      </c>
      <c r="S952" s="99" t="str">
        <f t="shared" si="204"/>
        <v>GROWTH</v>
      </c>
      <c r="T952" s="68">
        <v>312</v>
      </c>
      <c r="U952" s="100" t="str">
        <f t="shared" si="205"/>
        <v>May</v>
      </c>
      <c r="V952" s="68">
        <f t="shared" si="206"/>
        <v>312</v>
      </c>
      <c r="W952" s="101">
        <f t="shared" si="207"/>
        <v>-42</v>
      </c>
      <c r="X952" s="102" t="b">
        <f t="shared" si="208"/>
        <v>0</v>
      </c>
      <c r="Y952" s="103" t="str">
        <f t="shared" si="209"/>
        <v>GROWTH</v>
      </c>
      <c r="Z952" s="74">
        <v>0</v>
      </c>
      <c r="AA952" s="69"/>
      <c r="AB952" s="69" t="s">
        <v>133</v>
      </c>
      <c r="AC952" s="69" t="s">
        <v>131</v>
      </c>
      <c r="AD952" s="3"/>
      <c r="AE952" s="118">
        <f>IFERROR(INDEX(Last6M_AvgSales_Ref!$B$2:$B$12659,MATCH(D952,Last6M_AvgSales_Ref!$A$2:$A$12659,0)),"")</f>
        <v>350</v>
      </c>
    </row>
    <row r="953" spans="1:31" ht="14.25" customHeight="1">
      <c r="A953" s="69" t="s">
        <v>131</v>
      </c>
      <c r="B953" s="71" t="s">
        <v>93</v>
      </c>
      <c r="C953" s="71" t="s">
        <v>2433</v>
      </c>
      <c r="D953" s="71">
        <v>1000001445</v>
      </c>
      <c r="E953" s="72" t="s">
        <v>2434</v>
      </c>
      <c r="F953" s="73">
        <v>42325</v>
      </c>
      <c r="G953" s="66" t="str">
        <f t="shared" si="196"/>
        <v>Targeted Dealer</v>
      </c>
      <c r="H953" s="66"/>
      <c r="I953" s="67">
        <v>568</v>
      </c>
      <c r="J953" s="67">
        <f t="shared" si="197"/>
        <v>568</v>
      </c>
      <c r="K953" s="68">
        <v>446</v>
      </c>
      <c r="L953" s="68">
        <f t="shared" si="198"/>
        <v>122</v>
      </c>
      <c r="M953" s="68">
        <f t="shared" si="199"/>
        <v>78.521126760563391</v>
      </c>
      <c r="N953" s="96">
        <v>144</v>
      </c>
      <c r="O953" s="97" t="str">
        <f t="shared" si="200"/>
        <v>June</v>
      </c>
      <c r="P953" s="96">
        <f t="shared" si="201"/>
        <v>144</v>
      </c>
      <c r="Q953" s="98">
        <f t="shared" si="202"/>
        <v>302</v>
      </c>
      <c r="R953" s="97" t="b">
        <f t="shared" si="203"/>
        <v>0</v>
      </c>
      <c r="S953" s="99" t="str">
        <f t="shared" si="204"/>
        <v>GROWTH</v>
      </c>
      <c r="T953" s="68">
        <v>568</v>
      </c>
      <c r="U953" s="100" t="str">
        <f t="shared" si="205"/>
        <v>May</v>
      </c>
      <c r="V953" s="68">
        <f t="shared" si="206"/>
        <v>568</v>
      </c>
      <c r="W953" s="101">
        <f t="shared" si="207"/>
        <v>-122</v>
      </c>
      <c r="X953" s="102" t="b">
        <f t="shared" si="208"/>
        <v>0</v>
      </c>
      <c r="Y953" s="103" t="str">
        <f t="shared" si="209"/>
        <v>GROWTH</v>
      </c>
      <c r="Z953" s="74">
        <v>0</v>
      </c>
      <c r="AA953" s="69"/>
      <c r="AB953" s="69" t="s">
        <v>133</v>
      </c>
      <c r="AC953" s="69" t="s">
        <v>131</v>
      </c>
      <c r="AD953" s="3"/>
      <c r="AE953" s="118">
        <f>IFERROR(INDEX(Last6M_AvgSales_Ref!$B$2:$B$12659,MATCH(D953,Last6M_AvgSales_Ref!$A$2:$A$12659,0)),"")</f>
        <v>494.33333333333297</v>
      </c>
    </row>
    <row r="954" spans="1:31" ht="14.25" customHeight="1">
      <c r="A954" s="69" t="s">
        <v>131</v>
      </c>
      <c r="B954" s="71" t="s">
        <v>93</v>
      </c>
      <c r="C954" s="71" t="s">
        <v>2435</v>
      </c>
      <c r="D954" s="71">
        <v>1000001429</v>
      </c>
      <c r="E954" s="72" t="s">
        <v>2436</v>
      </c>
      <c r="F954" s="73">
        <v>42483</v>
      </c>
      <c r="G954" s="66" t="str">
        <f t="shared" si="196"/>
        <v>Targeted Dealer</v>
      </c>
      <c r="H954" s="66"/>
      <c r="I954" s="67">
        <v>500</v>
      </c>
      <c r="J954" s="67">
        <f t="shared" si="197"/>
        <v>500.00000000000006</v>
      </c>
      <c r="K954" s="68">
        <v>309</v>
      </c>
      <c r="L954" s="68">
        <f t="shared" si="198"/>
        <v>191</v>
      </c>
      <c r="M954" s="68">
        <f t="shared" si="199"/>
        <v>61.79999999999999</v>
      </c>
      <c r="N954" s="96">
        <v>165</v>
      </c>
      <c r="O954" s="97" t="str">
        <f t="shared" si="200"/>
        <v>June</v>
      </c>
      <c r="P954" s="96">
        <f t="shared" si="201"/>
        <v>165</v>
      </c>
      <c r="Q954" s="98">
        <f t="shared" si="202"/>
        <v>144</v>
      </c>
      <c r="R954" s="97" t="b">
        <f t="shared" si="203"/>
        <v>0</v>
      </c>
      <c r="S954" s="99" t="str">
        <f t="shared" si="204"/>
        <v>GROWTH</v>
      </c>
      <c r="T954" s="68">
        <v>450</v>
      </c>
      <c r="U954" s="100" t="str">
        <f t="shared" si="205"/>
        <v>May</v>
      </c>
      <c r="V954" s="68">
        <f t="shared" si="206"/>
        <v>450</v>
      </c>
      <c r="W954" s="101">
        <f t="shared" si="207"/>
        <v>-141</v>
      </c>
      <c r="X954" s="102" t="b">
        <f t="shared" si="208"/>
        <v>0</v>
      </c>
      <c r="Y954" s="103" t="str">
        <f t="shared" si="209"/>
        <v>GROWTH</v>
      </c>
      <c r="Z954" s="74">
        <v>0</v>
      </c>
      <c r="AA954" s="69"/>
      <c r="AB954" s="69" t="s">
        <v>133</v>
      </c>
      <c r="AC954" s="69" t="s">
        <v>131</v>
      </c>
      <c r="AD954" s="3"/>
      <c r="AE954" s="118">
        <f>IFERROR(INDEX(Last6M_AvgSales_Ref!$B$2:$B$12659,MATCH(D954,Last6M_AvgSales_Ref!$A$2:$A$12659,0)),"")</f>
        <v>576.43333333333305</v>
      </c>
    </row>
    <row r="955" spans="1:31" ht="14.25" customHeight="1">
      <c r="A955" s="69" t="s">
        <v>131</v>
      </c>
      <c r="B955" s="71" t="s">
        <v>93</v>
      </c>
      <c r="C955" s="71" t="s">
        <v>2437</v>
      </c>
      <c r="D955" s="71">
        <v>1000001437</v>
      </c>
      <c r="E955" s="72" t="s">
        <v>2438</v>
      </c>
      <c r="F955" s="73">
        <v>42724</v>
      </c>
      <c r="G955" s="66" t="str">
        <f t="shared" si="196"/>
        <v>Targeted Dealer</v>
      </c>
      <c r="H955" s="66"/>
      <c r="I955" s="67">
        <v>1000</v>
      </c>
      <c r="J955" s="67">
        <f t="shared" si="197"/>
        <v>1000.0000000000001</v>
      </c>
      <c r="K955" s="68">
        <v>749</v>
      </c>
      <c r="L955" s="68">
        <f t="shared" si="198"/>
        <v>251</v>
      </c>
      <c r="M955" s="68">
        <f t="shared" si="199"/>
        <v>74.899999999999991</v>
      </c>
      <c r="N955" s="96">
        <v>810</v>
      </c>
      <c r="O955" s="97" t="str">
        <f t="shared" si="200"/>
        <v>June</v>
      </c>
      <c r="P955" s="96">
        <f t="shared" si="201"/>
        <v>810</v>
      </c>
      <c r="Q955" s="98">
        <f t="shared" si="202"/>
        <v>-61</v>
      </c>
      <c r="R955" s="97" t="b">
        <f t="shared" si="203"/>
        <v>0</v>
      </c>
      <c r="S955" s="99" t="str">
        <f t="shared" si="204"/>
        <v>GROWTH</v>
      </c>
      <c r="T955" s="68">
        <v>1255</v>
      </c>
      <c r="U955" s="100" t="str">
        <f t="shared" si="205"/>
        <v>May</v>
      </c>
      <c r="V955" s="68">
        <f t="shared" si="206"/>
        <v>1255</v>
      </c>
      <c r="W955" s="101">
        <f t="shared" si="207"/>
        <v>-506</v>
      </c>
      <c r="X955" s="102" t="b">
        <f t="shared" si="208"/>
        <v>0</v>
      </c>
      <c r="Y955" s="103" t="str">
        <f t="shared" si="209"/>
        <v>GROWTH</v>
      </c>
      <c r="Z955" s="74">
        <v>0</v>
      </c>
      <c r="AA955" s="69"/>
      <c r="AB955" s="69" t="s">
        <v>133</v>
      </c>
      <c r="AC955" s="69" t="s">
        <v>131</v>
      </c>
      <c r="AD955" s="3"/>
      <c r="AE955" s="118">
        <f>IFERROR(INDEX(Last6M_AvgSales_Ref!$B$2:$B$12659,MATCH(D955,Last6M_AvgSales_Ref!$A$2:$A$12659,0)),"")</f>
        <v>1176.5</v>
      </c>
    </row>
    <row r="956" spans="1:31" ht="14.25" customHeight="1">
      <c r="A956" s="69" t="s">
        <v>131</v>
      </c>
      <c r="B956" s="71" t="s">
        <v>93</v>
      </c>
      <c r="C956" s="71" t="s">
        <v>338</v>
      </c>
      <c r="D956" s="71">
        <v>1000001446</v>
      </c>
      <c r="E956" s="72" t="s">
        <v>339</v>
      </c>
      <c r="F956" s="73">
        <v>43239</v>
      </c>
      <c r="G956" s="66" t="str">
        <f t="shared" si="196"/>
        <v>Targeted Dealer</v>
      </c>
      <c r="H956" s="66"/>
      <c r="I956" s="67">
        <v>50</v>
      </c>
      <c r="J956" s="67">
        <f t="shared" si="197"/>
        <v>50</v>
      </c>
      <c r="K956" s="68">
        <v>0</v>
      </c>
      <c r="L956" s="68">
        <f t="shared" si="198"/>
        <v>50</v>
      </c>
      <c r="M956" s="68">
        <f t="shared" si="199"/>
        <v>0</v>
      </c>
      <c r="N956" s="96">
        <v>0</v>
      </c>
      <c r="O956" s="97" t="str">
        <f t="shared" si="200"/>
        <v>June</v>
      </c>
      <c r="P956" s="96">
        <f t="shared" si="201"/>
        <v>0</v>
      </c>
      <c r="Q956" s="98">
        <f t="shared" si="202"/>
        <v>0</v>
      </c>
      <c r="R956" s="97" t="b">
        <f t="shared" si="203"/>
        <v>0</v>
      </c>
      <c r="S956" s="99" t="b">
        <f t="shared" si="204"/>
        <v>0</v>
      </c>
      <c r="T956" s="68">
        <v>69</v>
      </c>
      <c r="U956" s="100" t="str">
        <f t="shared" si="205"/>
        <v>May</v>
      </c>
      <c r="V956" s="68">
        <f t="shared" si="206"/>
        <v>69</v>
      </c>
      <c r="W956" s="101">
        <f t="shared" si="207"/>
        <v>-69</v>
      </c>
      <c r="X956" s="102" t="b">
        <f t="shared" si="208"/>
        <v>0</v>
      </c>
      <c r="Y956" s="103" t="str">
        <f t="shared" si="209"/>
        <v>GROWTH</v>
      </c>
      <c r="Z956" s="74">
        <v>0</v>
      </c>
      <c r="AA956" s="69"/>
      <c r="AB956" s="69" t="s">
        <v>133</v>
      </c>
      <c r="AC956" s="69" t="s">
        <v>131</v>
      </c>
      <c r="AD956" s="3"/>
      <c r="AE956" s="118">
        <f>IFERROR(INDEX(Last6M_AvgSales_Ref!$B$2:$B$12659,MATCH(D956,Last6M_AvgSales_Ref!$A$2:$A$12659,0)),"")</f>
        <v>24.5833333333333</v>
      </c>
    </row>
    <row r="957" spans="1:31" ht="14.25" customHeight="1">
      <c r="A957" s="69" t="s">
        <v>131</v>
      </c>
      <c r="B957" s="71" t="s">
        <v>93</v>
      </c>
      <c r="C957" s="71" t="s">
        <v>2439</v>
      </c>
      <c r="D957" s="71">
        <v>1000001443</v>
      </c>
      <c r="E957" s="72" t="s">
        <v>2440</v>
      </c>
      <c r="F957" s="73">
        <v>43616</v>
      </c>
      <c r="G957" s="66" t="str">
        <f t="shared" si="196"/>
        <v>Targeted Dealer</v>
      </c>
      <c r="H957" s="66"/>
      <c r="I957" s="67">
        <v>50</v>
      </c>
      <c r="J957" s="67">
        <f t="shared" si="197"/>
        <v>50</v>
      </c>
      <c r="K957" s="68">
        <v>0</v>
      </c>
      <c r="L957" s="68">
        <f t="shared" si="198"/>
        <v>50</v>
      </c>
      <c r="M957" s="68">
        <f t="shared" si="199"/>
        <v>0</v>
      </c>
      <c r="N957" s="96">
        <v>0</v>
      </c>
      <c r="O957" s="97" t="str">
        <f t="shared" si="200"/>
        <v>June</v>
      </c>
      <c r="P957" s="96">
        <f t="shared" si="201"/>
        <v>0</v>
      </c>
      <c r="Q957" s="98">
        <f t="shared" si="202"/>
        <v>0</v>
      </c>
      <c r="R957" s="97" t="b">
        <f t="shared" si="203"/>
        <v>0</v>
      </c>
      <c r="S957" s="99" t="b">
        <f t="shared" si="204"/>
        <v>0</v>
      </c>
      <c r="T957" s="68">
        <v>12</v>
      </c>
      <c r="U957" s="100" t="str">
        <f t="shared" si="205"/>
        <v>May</v>
      </c>
      <c r="V957" s="68">
        <f t="shared" si="206"/>
        <v>12</v>
      </c>
      <c r="W957" s="101">
        <f t="shared" si="207"/>
        <v>-12</v>
      </c>
      <c r="X957" s="102" t="b">
        <f t="shared" si="208"/>
        <v>0</v>
      </c>
      <c r="Y957" s="103" t="str">
        <f t="shared" si="209"/>
        <v>GROWTH</v>
      </c>
      <c r="Z957" s="74">
        <v>0</v>
      </c>
      <c r="AA957" s="69"/>
      <c r="AB957" s="69" t="s">
        <v>133</v>
      </c>
      <c r="AC957" s="69" t="s">
        <v>131</v>
      </c>
      <c r="AD957" s="3"/>
      <c r="AE957" s="118">
        <f>IFERROR(INDEX(Last6M_AvgSales_Ref!$B$2:$B$12659,MATCH(D957,Last6M_AvgSales_Ref!$A$2:$A$12659,0)),"")</f>
        <v>4</v>
      </c>
    </row>
    <row r="958" spans="1:31" ht="14.25" customHeight="1">
      <c r="A958" s="69" t="s">
        <v>131</v>
      </c>
      <c r="B958" s="71" t="s">
        <v>93</v>
      </c>
      <c r="C958" s="71" t="s">
        <v>2441</v>
      </c>
      <c r="D958" s="71">
        <v>1000001421</v>
      </c>
      <c r="E958" s="72" t="s">
        <v>2442</v>
      </c>
      <c r="F958" s="73">
        <v>43622</v>
      </c>
      <c r="G958" s="66" t="str">
        <f t="shared" si="196"/>
        <v>Targeted Dealer</v>
      </c>
      <c r="H958" s="66"/>
      <c r="I958" s="67">
        <v>150</v>
      </c>
      <c r="J958" s="67">
        <f t="shared" si="197"/>
        <v>150</v>
      </c>
      <c r="K958" s="68">
        <v>84</v>
      </c>
      <c r="L958" s="68">
        <f t="shared" si="198"/>
        <v>66</v>
      </c>
      <c r="M958" s="68">
        <f t="shared" si="199"/>
        <v>56</v>
      </c>
      <c r="N958" s="96">
        <v>12</v>
      </c>
      <c r="O958" s="97" t="str">
        <f t="shared" si="200"/>
        <v>June</v>
      </c>
      <c r="P958" s="96">
        <f t="shared" si="201"/>
        <v>12</v>
      </c>
      <c r="Q958" s="98">
        <f t="shared" si="202"/>
        <v>72</v>
      </c>
      <c r="R958" s="97" t="b">
        <f t="shared" si="203"/>
        <v>0</v>
      </c>
      <c r="S958" s="99" t="str">
        <f t="shared" si="204"/>
        <v>GROWTH</v>
      </c>
      <c r="T958" s="68">
        <v>192</v>
      </c>
      <c r="U958" s="100" t="str">
        <f t="shared" si="205"/>
        <v>May</v>
      </c>
      <c r="V958" s="68">
        <f t="shared" si="206"/>
        <v>192</v>
      </c>
      <c r="W958" s="101">
        <f t="shared" si="207"/>
        <v>-108</v>
      </c>
      <c r="X958" s="102" t="b">
        <f t="shared" si="208"/>
        <v>0</v>
      </c>
      <c r="Y958" s="103" t="str">
        <f t="shared" si="209"/>
        <v>GROWTH</v>
      </c>
      <c r="Z958" s="74">
        <v>0</v>
      </c>
      <c r="AA958" s="69"/>
      <c r="AB958" s="69" t="s">
        <v>133</v>
      </c>
      <c r="AC958" s="69" t="s">
        <v>131</v>
      </c>
      <c r="AD958" s="3"/>
      <c r="AE958" s="118">
        <f>IFERROR(INDEX(Last6M_AvgSales_Ref!$B$2:$B$12659,MATCH(D958,Last6M_AvgSales_Ref!$A$2:$A$12659,0)),"")</f>
        <v>110.166666666667</v>
      </c>
    </row>
    <row r="959" spans="1:31" ht="14.25" customHeight="1">
      <c r="A959" s="69" t="s">
        <v>131</v>
      </c>
      <c r="B959" s="71" t="s">
        <v>93</v>
      </c>
      <c r="C959" s="71" t="s">
        <v>2443</v>
      </c>
      <c r="D959" s="71">
        <v>1000001423</v>
      </c>
      <c r="E959" s="72" t="s">
        <v>2444</v>
      </c>
      <c r="F959" s="73">
        <v>43735</v>
      </c>
      <c r="G959" s="66" t="str">
        <f t="shared" si="196"/>
        <v>Targeted Dealer</v>
      </c>
      <c r="H959" s="66"/>
      <c r="I959" s="67">
        <v>150</v>
      </c>
      <c r="J959" s="67">
        <f t="shared" si="197"/>
        <v>150</v>
      </c>
      <c r="K959" s="68">
        <v>98</v>
      </c>
      <c r="L959" s="68">
        <f t="shared" si="198"/>
        <v>52</v>
      </c>
      <c r="M959" s="68">
        <f t="shared" si="199"/>
        <v>65.333333333333329</v>
      </c>
      <c r="N959" s="96">
        <v>51</v>
      </c>
      <c r="O959" s="97" t="str">
        <f t="shared" si="200"/>
        <v>June</v>
      </c>
      <c r="P959" s="96">
        <f t="shared" si="201"/>
        <v>51</v>
      </c>
      <c r="Q959" s="98">
        <f t="shared" si="202"/>
        <v>47</v>
      </c>
      <c r="R959" s="97" t="b">
        <f t="shared" si="203"/>
        <v>0</v>
      </c>
      <c r="S959" s="99" t="str">
        <f t="shared" si="204"/>
        <v>GROWTH</v>
      </c>
      <c r="T959" s="68">
        <v>207</v>
      </c>
      <c r="U959" s="100" t="str">
        <f t="shared" si="205"/>
        <v>May</v>
      </c>
      <c r="V959" s="68">
        <f t="shared" si="206"/>
        <v>207</v>
      </c>
      <c r="W959" s="101">
        <f t="shared" si="207"/>
        <v>-109</v>
      </c>
      <c r="X959" s="102" t="b">
        <f t="shared" si="208"/>
        <v>0</v>
      </c>
      <c r="Y959" s="103" t="str">
        <f t="shared" si="209"/>
        <v>GROWTH</v>
      </c>
      <c r="Z959" s="74">
        <v>0</v>
      </c>
      <c r="AA959" s="69"/>
      <c r="AB959" s="69" t="s">
        <v>133</v>
      </c>
      <c r="AC959" s="69" t="s">
        <v>131</v>
      </c>
      <c r="AD959" s="3"/>
      <c r="AE959" s="118">
        <f>IFERROR(INDEX(Last6M_AvgSales_Ref!$B$2:$B$12659,MATCH(D959,Last6M_AvgSales_Ref!$A$2:$A$12659,0)),"")</f>
        <v>201.833333333333</v>
      </c>
    </row>
    <row r="960" spans="1:31" ht="14.25" customHeight="1">
      <c r="A960" s="69" t="s">
        <v>131</v>
      </c>
      <c r="B960" s="71" t="s">
        <v>93</v>
      </c>
      <c r="C960" s="71" t="s">
        <v>2445</v>
      </c>
      <c r="D960" s="71">
        <v>1000001425</v>
      </c>
      <c r="E960" s="72" t="s">
        <v>2446</v>
      </c>
      <c r="F960" s="73">
        <v>43742</v>
      </c>
      <c r="G960" s="66" t="str">
        <f t="shared" si="196"/>
        <v>Targeted Dealer</v>
      </c>
      <c r="H960" s="66"/>
      <c r="I960" s="67">
        <v>12</v>
      </c>
      <c r="J960" s="67">
        <f t="shared" si="197"/>
        <v>12</v>
      </c>
      <c r="K960" s="68">
        <v>18</v>
      </c>
      <c r="L960" s="68">
        <f t="shared" si="198"/>
        <v>-6</v>
      </c>
      <c r="M960" s="68">
        <f t="shared" si="199"/>
        <v>150</v>
      </c>
      <c r="N960" s="96">
        <v>0</v>
      </c>
      <c r="O960" s="97" t="str">
        <f t="shared" si="200"/>
        <v>June</v>
      </c>
      <c r="P960" s="96">
        <f t="shared" si="201"/>
        <v>0</v>
      </c>
      <c r="Q960" s="98">
        <f t="shared" si="202"/>
        <v>18</v>
      </c>
      <c r="R960" s="97" t="b">
        <f t="shared" si="203"/>
        <v>0</v>
      </c>
      <c r="S960" s="99" t="b">
        <f t="shared" si="204"/>
        <v>0</v>
      </c>
      <c r="T960" s="68">
        <v>12</v>
      </c>
      <c r="U960" s="100" t="str">
        <f t="shared" si="205"/>
        <v>May</v>
      </c>
      <c r="V960" s="68">
        <f t="shared" si="206"/>
        <v>12</v>
      </c>
      <c r="W960" s="101">
        <f t="shared" si="207"/>
        <v>6</v>
      </c>
      <c r="X960" s="102" t="b">
        <f t="shared" si="208"/>
        <v>0</v>
      </c>
      <c r="Y960" s="103" t="str">
        <f t="shared" si="209"/>
        <v>GROWTH</v>
      </c>
      <c r="Z960" s="74">
        <v>0</v>
      </c>
      <c r="AA960" s="69"/>
      <c r="AB960" s="69" t="s">
        <v>133</v>
      </c>
      <c r="AC960" s="69" t="s">
        <v>131</v>
      </c>
      <c r="AD960" s="3"/>
      <c r="AE960" s="118">
        <f>IFERROR(INDEX(Last6M_AvgSales_Ref!$B$2:$B$12659,MATCH(D960,Last6M_AvgSales_Ref!$A$2:$A$12659,0)),"")</f>
        <v>15</v>
      </c>
    </row>
    <row r="961" spans="1:31" ht="14.25" customHeight="1">
      <c r="A961" s="69" t="s">
        <v>131</v>
      </c>
      <c r="B961" s="71" t="s">
        <v>93</v>
      </c>
      <c r="C961" s="71" t="s">
        <v>2447</v>
      </c>
      <c r="D961" s="71">
        <v>1000001451</v>
      </c>
      <c r="E961" s="72" t="s">
        <v>2448</v>
      </c>
      <c r="F961" s="73">
        <v>43952</v>
      </c>
      <c r="G961" s="66" t="str">
        <f t="shared" si="196"/>
        <v>Targeted Dealer</v>
      </c>
      <c r="H961" s="66"/>
      <c r="I961" s="67">
        <v>250</v>
      </c>
      <c r="J961" s="67">
        <f t="shared" si="197"/>
        <v>250.00000000000003</v>
      </c>
      <c r="K961" s="68">
        <v>12</v>
      </c>
      <c r="L961" s="68">
        <f t="shared" si="198"/>
        <v>238</v>
      </c>
      <c r="M961" s="68">
        <f t="shared" si="199"/>
        <v>4.7999999999999989</v>
      </c>
      <c r="N961" s="96">
        <v>0</v>
      </c>
      <c r="O961" s="97" t="str">
        <f t="shared" si="200"/>
        <v>June</v>
      </c>
      <c r="P961" s="96">
        <f t="shared" si="201"/>
        <v>0</v>
      </c>
      <c r="Q961" s="98">
        <f t="shared" si="202"/>
        <v>12</v>
      </c>
      <c r="R961" s="97" t="b">
        <f t="shared" si="203"/>
        <v>0</v>
      </c>
      <c r="S961" s="99" t="b">
        <f t="shared" si="204"/>
        <v>0</v>
      </c>
      <c r="T961" s="68">
        <v>544</v>
      </c>
      <c r="U961" s="100" t="str">
        <f t="shared" si="205"/>
        <v>May</v>
      </c>
      <c r="V961" s="68">
        <f t="shared" si="206"/>
        <v>544</v>
      </c>
      <c r="W961" s="101">
        <f t="shared" si="207"/>
        <v>-532</v>
      </c>
      <c r="X961" s="102" t="b">
        <f t="shared" si="208"/>
        <v>0</v>
      </c>
      <c r="Y961" s="103" t="str">
        <f t="shared" si="209"/>
        <v>GROWTH</v>
      </c>
      <c r="Z961" s="74">
        <v>0</v>
      </c>
      <c r="AA961" s="69"/>
      <c r="AB961" s="69" t="s">
        <v>133</v>
      </c>
      <c r="AC961" s="69" t="s">
        <v>131</v>
      </c>
      <c r="AD961" s="3"/>
      <c r="AE961" s="118">
        <f>IFERROR(INDEX(Last6M_AvgSales_Ref!$B$2:$B$12659,MATCH(D961,Last6M_AvgSales_Ref!$A$2:$A$12659,0)),"")</f>
        <v>249.9</v>
      </c>
    </row>
    <row r="962" spans="1:31" ht="14.25" customHeight="1">
      <c r="A962" s="69" t="s">
        <v>131</v>
      </c>
      <c r="B962" s="71" t="s">
        <v>93</v>
      </c>
      <c r="C962" s="71" t="s">
        <v>2449</v>
      </c>
      <c r="D962" s="71">
        <v>1000001428</v>
      </c>
      <c r="E962" s="72" t="s">
        <v>2450</v>
      </c>
      <c r="F962" s="73">
        <v>43981</v>
      </c>
      <c r="G962" s="66" t="str">
        <f t="shared" si="196"/>
        <v>Targeted Dealer</v>
      </c>
      <c r="H962" s="66"/>
      <c r="I962" s="67">
        <v>350</v>
      </c>
      <c r="J962" s="67">
        <f t="shared" si="197"/>
        <v>350</v>
      </c>
      <c r="K962" s="68">
        <v>285</v>
      </c>
      <c r="L962" s="68">
        <f t="shared" si="198"/>
        <v>65</v>
      </c>
      <c r="M962" s="68">
        <f t="shared" si="199"/>
        <v>81.428571428571431</v>
      </c>
      <c r="N962" s="96">
        <v>126</v>
      </c>
      <c r="O962" s="97" t="str">
        <f t="shared" si="200"/>
        <v>June</v>
      </c>
      <c r="P962" s="96">
        <f t="shared" si="201"/>
        <v>126</v>
      </c>
      <c r="Q962" s="98">
        <f t="shared" si="202"/>
        <v>159</v>
      </c>
      <c r="R962" s="97" t="b">
        <f t="shared" si="203"/>
        <v>0</v>
      </c>
      <c r="S962" s="99" t="str">
        <f t="shared" si="204"/>
        <v>GROWTH</v>
      </c>
      <c r="T962" s="68">
        <v>291</v>
      </c>
      <c r="U962" s="100" t="str">
        <f t="shared" si="205"/>
        <v>May</v>
      </c>
      <c r="V962" s="68">
        <f t="shared" si="206"/>
        <v>291</v>
      </c>
      <c r="W962" s="101">
        <f t="shared" si="207"/>
        <v>-6</v>
      </c>
      <c r="X962" s="102" t="b">
        <f t="shared" si="208"/>
        <v>0</v>
      </c>
      <c r="Y962" s="103" t="str">
        <f t="shared" si="209"/>
        <v>GROWTH</v>
      </c>
      <c r="Z962" s="74">
        <v>0</v>
      </c>
      <c r="AA962" s="69"/>
      <c r="AB962" s="69" t="s">
        <v>133</v>
      </c>
      <c r="AC962" s="69" t="s">
        <v>131</v>
      </c>
      <c r="AD962" s="3"/>
      <c r="AE962" s="118">
        <f>IFERROR(INDEX(Last6M_AvgSales_Ref!$B$2:$B$12659,MATCH(D962,Last6M_AvgSales_Ref!$A$2:$A$12659,0)),"")</f>
        <v>425.5</v>
      </c>
    </row>
    <row r="963" spans="1:31" ht="14.25" customHeight="1">
      <c r="A963" s="69" t="s">
        <v>131</v>
      </c>
      <c r="B963" s="71" t="s">
        <v>93</v>
      </c>
      <c r="C963" s="71" t="s">
        <v>2451</v>
      </c>
      <c r="D963" s="71">
        <v>1000001377</v>
      </c>
      <c r="E963" s="72" t="s">
        <v>2452</v>
      </c>
      <c r="F963" s="73">
        <v>44018</v>
      </c>
      <c r="G963" s="66" t="str">
        <f t="shared" ref="G963:G1026" si="210">IF(I963&gt;0,"Targeted Dealer","-")</f>
        <v>Targeted Dealer</v>
      </c>
      <c r="H963" s="66"/>
      <c r="I963" s="67">
        <v>2400</v>
      </c>
      <c r="J963" s="67">
        <f t="shared" ref="J963:J1026" si="211">I963/$J$1*($J$1-$E$1)</f>
        <v>2400</v>
      </c>
      <c r="K963" s="68">
        <v>2362.9499999999998</v>
      </c>
      <c r="L963" s="68">
        <f t="shared" ref="L963:L1026" si="212">I963-K963</f>
        <v>37.050000000000182</v>
      </c>
      <c r="M963" s="68">
        <f t="shared" ref="M963:M1026" si="213">IFERROR((K963/J963%),"-")</f>
        <v>98.456249999999997</v>
      </c>
      <c r="N963" s="96">
        <v>1830.05</v>
      </c>
      <c r="O963" s="97" t="str">
        <f t="shared" ref="O963:O1026" si="214">IF(F963&lt;=$P$2,"June","")</f>
        <v>June</v>
      </c>
      <c r="P963" s="96">
        <f t="shared" ref="P963:P1026" si="215">N963</f>
        <v>1830.05</v>
      </c>
      <c r="Q963" s="98">
        <f t="shared" ref="Q963:Q1026" si="216">K963-P963</f>
        <v>532.89999999999986</v>
      </c>
      <c r="R963" s="97" t="b">
        <f t="shared" ref="R963:R1026" si="217">IFERROR(IF(O963="May",(K963/P963-1))," ")</f>
        <v>0</v>
      </c>
      <c r="S963" s="99" t="str">
        <f t="shared" ref="S963:S1026" si="218">IF(N963&gt;0,IF(O963="","-",IF(R963&lt;0%,"DEGROWTH","GROWTH")))</f>
        <v>GROWTH</v>
      </c>
      <c r="T963" s="68">
        <v>2231.0500000000002</v>
      </c>
      <c r="U963" s="100" t="str">
        <f t="shared" ref="U963:U1026" si="219">IF(F963&lt;=$V$2,"May","")</f>
        <v>May</v>
      </c>
      <c r="V963" s="68">
        <f t="shared" ref="V963:V1026" si="220">T963</f>
        <v>2231.0500000000002</v>
      </c>
      <c r="W963" s="101">
        <f t="shared" ref="W963:W1026" si="221">K963-V963</f>
        <v>131.89999999999964</v>
      </c>
      <c r="X963" s="102" t="b">
        <f t="shared" ref="X963:X1026" si="222">IFERROR(IF(U963="June",(K963/V963-1)),0)</f>
        <v>0</v>
      </c>
      <c r="Y963" s="103" t="str">
        <f t="shared" ref="Y963:Y1026" si="223">IF(T963&gt;0,IF(U963="","-",IF(X963&lt;0%,"DEGROWTH","GROWTH")))</f>
        <v>GROWTH</v>
      </c>
      <c r="Z963" s="74">
        <v>0</v>
      </c>
      <c r="AA963" s="69"/>
      <c r="AB963" s="69" t="s">
        <v>133</v>
      </c>
      <c r="AC963" s="69" t="s">
        <v>131</v>
      </c>
      <c r="AD963" s="3"/>
      <c r="AE963" s="118">
        <f>IFERROR(INDEX(Last6M_AvgSales_Ref!$B$2:$B$12659,MATCH(D963,Last6M_AvgSales_Ref!$A$2:$A$12659,0)),"")</f>
        <v>2405.3083333333302</v>
      </c>
    </row>
    <row r="964" spans="1:31" ht="14.25" customHeight="1">
      <c r="A964" s="69" t="s">
        <v>131</v>
      </c>
      <c r="B964" s="71" t="s">
        <v>93</v>
      </c>
      <c r="C964" s="71" t="s">
        <v>2453</v>
      </c>
      <c r="D964" s="71">
        <v>1000001426</v>
      </c>
      <c r="E964" s="72" t="s">
        <v>2454</v>
      </c>
      <c r="F964" s="73">
        <v>44049</v>
      </c>
      <c r="G964" s="66" t="str">
        <f t="shared" si="210"/>
        <v>Targeted Dealer</v>
      </c>
      <c r="H964" s="66"/>
      <c r="I964" s="67">
        <v>165</v>
      </c>
      <c r="J964" s="67">
        <f t="shared" si="211"/>
        <v>165</v>
      </c>
      <c r="K964" s="68">
        <v>184</v>
      </c>
      <c r="L964" s="68">
        <f t="shared" si="212"/>
        <v>-19</v>
      </c>
      <c r="M964" s="68">
        <f t="shared" si="213"/>
        <v>111.51515151515152</v>
      </c>
      <c r="N964" s="96">
        <v>106.5</v>
      </c>
      <c r="O964" s="97" t="str">
        <f t="shared" si="214"/>
        <v>June</v>
      </c>
      <c r="P964" s="96">
        <f t="shared" si="215"/>
        <v>106.5</v>
      </c>
      <c r="Q964" s="98">
        <f t="shared" si="216"/>
        <v>77.5</v>
      </c>
      <c r="R964" s="97" t="b">
        <f t="shared" si="217"/>
        <v>0</v>
      </c>
      <c r="S964" s="99" t="str">
        <f t="shared" si="218"/>
        <v>GROWTH</v>
      </c>
      <c r="T964" s="68">
        <v>159</v>
      </c>
      <c r="U964" s="100" t="str">
        <f t="shared" si="219"/>
        <v>May</v>
      </c>
      <c r="V964" s="68">
        <f t="shared" si="220"/>
        <v>159</v>
      </c>
      <c r="W964" s="101">
        <f t="shared" si="221"/>
        <v>25</v>
      </c>
      <c r="X964" s="102" t="b">
        <f t="shared" si="222"/>
        <v>0</v>
      </c>
      <c r="Y964" s="103" t="str">
        <f t="shared" si="223"/>
        <v>GROWTH</v>
      </c>
      <c r="Z964" s="74">
        <v>0</v>
      </c>
      <c r="AA964" s="69"/>
      <c r="AB964" s="69" t="s">
        <v>133</v>
      </c>
      <c r="AC964" s="69" t="s">
        <v>131</v>
      </c>
      <c r="AD964" s="3"/>
      <c r="AE964" s="118">
        <f>IFERROR(INDEX(Last6M_AvgSales_Ref!$B$2:$B$12659,MATCH(D964,Last6M_AvgSales_Ref!$A$2:$A$12659,0)),"")</f>
        <v>237.666666666667</v>
      </c>
    </row>
    <row r="965" spans="1:31" ht="14.25" customHeight="1">
      <c r="A965" s="69" t="s">
        <v>131</v>
      </c>
      <c r="B965" s="71" t="s">
        <v>93</v>
      </c>
      <c r="C965" s="71" t="s">
        <v>2455</v>
      </c>
      <c r="D965" s="71">
        <v>1000001444</v>
      </c>
      <c r="E965" s="72" t="s">
        <v>2456</v>
      </c>
      <c r="F965" s="73">
        <v>44235</v>
      </c>
      <c r="G965" s="66" t="str">
        <f t="shared" si="210"/>
        <v>Targeted Dealer</v>
      </c>
      <c r="H965" s="66"/>
      <c r="I965" s="67">
        <v>294</v>
      </c>
      <c r="J965" s="67">
        <f t="shared" si="211"/>
        <v>294</v>
      </c>
      <c r="K965" s="68">
        <v>162</v>
      </c>
      <c r="L965" s="68">
        <f t="shared" si="212"/>
        <v>132</v>
      </c>
      <c r="M965" s="68">
        <f t="shared" si="213"/>
        <v>55.102040816326529</v>
      </c>
      <c r="N965" s="96">
        <v>137</v>
      </c>
      <c r="O965" s="97" t="str">
        <f t="shared" si="214"/>
        <v>June</v>
      </c>
      <c r="P965" s="96">
        <f t="shared" si="215"/>
        <v>137</v>
      </c>
      <c r="Q965" s="98">
        <f t="shared" si="216"/>
        <v>25</v>
      </c>
      <c r="R965" s="97" t="b">
        <f t="shared" si="217"/>
        <v>0</v>
      </c>
      <c r="S965" s="99" t="str">
        <f t="shared" si="218"/>
        <v>GROWTH</v>
      </c>
      <c r="T965" s="68">
        <v>399</v>
      </c>
      <c r="U965" s="100" t="str">
        <f t="shared" si="219"/>
        <v>May</v>
      </c>
      <c r="V965" s="68">
        <f t="shared" si="220"/>
        <v>399</v>
      </c>
      <c r="W965" s="101">
        <f t="shared" si="221"/>
        <v>-237</v>
      </c>
      <c r="X965" s="102" t="b">
        <f t="shared" si="222"/>
        <v>0</v>
      </c>
      <c r="Y965" s="103" t="str">
        <f t="shared" si="223"/>
        <v>GROWTH</v>
      </c>
      <c r="Z965" s="74">
        <v>0</v>
      </c>
      <c r="AA965" s="69"/>
      <c r="AB965" s="69" t="s">
        <v>133</v>
      </c>
      <c r="AC965" s="69" t="s">
        <v>131</v>
      </c>
      <c r="AD965" s="3"/>
      <c r="AE965" s="118">
        <f>IFERROR(INDEX(Last6M_AvgSales_Ref!$B$2:$B$12659,MATCH(D965,Last6M_AvgSales_Ref!$A$2:$A$12659,0)),"")</f>
        <v>334.66666666666703</v>
      </c>
    </row>
    <row r="966" spans="1:31" ht="14.25" customHeight="1">
      <c r="A966" s="69" t="s">
        <v>131</v>
      </c>
      <c r="B966" s="71" t="s">
        <v>93</v>
      </c>
      <c r="C966" s="71" t="s">
        <v>346</v>
      </c>
      <c r="D966" s="71">
        <v>1000002031</v>
      </c>
      <c r="E966" s="72" t="s">
        <v>347</v>
      </c>
      <c r="F966" s="73">
        <v>44501</v>
      </c>
      <c r="G966" s="66" t="str">
        <f t="shared" si="210"/>
        <v>-</v>
      </c>
      <c r="H966" s="66"/>
      <c r="I966" s="67">
        <v>0</v>
      </c>
      <c r="J966" s="67">
        <f t="shared" si="211"/>
        <v>0</v>
      </c>
      <c r="K966" s="68">
        <v>0</v>
      </c>
      <c r="L966" s="68">
        <f t="shared" si="212"/>
        <v>0</v>
      </c>
      <c r="M966" s="68" t="str">
        <f t="shared" si="213"/>
        <v>-</v>
      </c>
      <c r="N966" s="96">
        <v>0</v>
      </c>
      <c r="O966" s="97" t="str">
        <f t="shared" si="214"/>
        <v>June</v>
      </c>
      <c r="P966" s="96">
        <f t="shared" si="215"/>
        <v>0</v>
      </c>
      <c r="Q966" s="98">
        <f t="shared" si="216"/>
        <v>0</v>
      </c>
      <c r="R966" s="97" t="b">
        <f t="shared" si="217"/>
        <v>0</v>
      </c>
      <c r="S966" s="99" t="b">
        <f t="shared" si="218"/>
        <v>0</v>
      </c>
      <c r="T966" s="68">
        <v>25</v>
      </c>
      <c r="U966" s="100" t="str">
        <f t="shared" si="219"/>
        <v>May</v>
      </c>
      <c r="V966" s="68">
        <f t="shared" si="220"/>
        <v>25</v>
      </c>
      <c r="W966" s="101">
        <f t="shared" si="221"/>
        <v>-25</v>
      </c>
      <c r="X966" s="102" t="b">
        <f t="shared" si="222"/>
        <v>0</v>
      </c>
      <c r="Y966" s="103" t="str">
        <f t="shared" si="223"/>
        <v>GROWTH</v>
      </c>
      <c r="Z966" s="74">
        <v>0</v>
      </c>
      <c r="AA966" s="69"/>
      <c r="AB966" s="69" t="s">
        <v>133</v>
      </c>
      <c r="AC966" s="69" t="s">
        <v>131</v>
      </c>
      <c r="AD966" s="3"/>
      <c r="AE966" s="118">
        <f>IFERROR(INDEX(Last6M_AvgSales_Ref!$B$2:$B$12659,MATCH(D966,Last6M_AvgSales_Ref!$A$2:$A$12659,0)),"")</f>
        <v>6.1666666666666696</v>
      </c>
    </row>
    <row r="967" spans="1:31" ht="14.25" customHeight="1">
      <c r="A967" s="69" t="s">
        <v>131</v>
      </c>
      <c r="B967" s="71" t="s">
        <v>93</v>
      </c>
      <c r="C967" s="71" t="s">
        <v>2457</v>
      </c>
      <c r="D967" s="71">
        <v>1000002083</v>
      </c>
      <c r="E967" s="72" t="s">
        <v>2458</v>
      </c>
      <c r="F967" s="73">
        <v>44569</v>
      </c>
      <c r="G967" s="66" t="str">
        <f t="shared" si="210"/>
        <v>Targeted Dealer</v>
      </c>
      <c r="H967" s="66"/>
      <c r="I967" s="67">
        <v>50</v>
      </c>
      <c r="J967" s="67">
        <f t="shared" si="211"/>
        <v>50</v>
      </c>
      <c r="K967" s="68">
        <v>0</v>
      </c>
      <c r="L967" s="68">
        <f t="shared" si="212"/>
        <v>50</v>
      </c>
      <c r="M967" s="68">
        <f t="shared" si="213"/>
        <v>0</v>
      </c>
      <c r="N967" s="96">
        <v>0</v>
      </c>
      <c r="O967" s="97" t="str">
        <f t="shared" si="214"/>
        <v>June</v>
      </c>
      <c r="P967" s="96">
        <f t="shared" si="215"/>
        <v>0</v>
      </c>
      <c r="Q967" s="98">
        <f t="shared" si="216"/>
        <v>0</v>
      </c>
      <c r="R967" s="97" t="b">
        <f t="shared" si="217"/>
        <v>0</v>
      </c>
      <c r="S967" s="99" t="b">
        <f t="shared" si="218"/>
        <v>0</v>
      </c>
      <c r="T967" s="68">
        <v>0</v>
      </c>
      <c r="U967" s="100" t="str">
        <f t="shared" si="219"/>
        <v>May</v>
      </c>
      <c r="V967" s="68">
        <f t="shared" si="220"/>
        <v>0</v>
      </c>
      <c r="W967" s="101">
        <f t="shared" si="221"/>
        <v>0</v>
      </c>
      <c r="X967" s="102" t="b">
        <f t="shared" si="222"/>
        <v>0</v>
      </c>
      <c r="Y967" s="103" t="b">
        <f t="shared" si="223"/>
        <v>0</v>
      </c>
      <c r="Z967" s="74">
        <v>0</v>
      </c>
      <c r="AA967" s="69"/>
      <c r="AB967" s="69" t="s">
        <v>133</v>
      </c>
      <c r="AC967" s="69" t="s">
        <v>131</v>
      </c>
      <c r="AD967" s="3"/>
      <c r="AE967" s="118">
        <f>IFERROR(INDEX(Last6M_AvgSales_Ref!$B$2:$B$12659,MATCH(D967,Last6M_AvgSales_Ref!$A$2:$A$12659,0)),"")</f>
        <v>7.4166666666666696</v>
      </c>
    </row>
    <row r="968" spans="1:31" ht="14.25" customHeight="1">
      <c r="A968" s="69" t="s">
        <v>131</v>
      </c>
      <c r="B968" s="71" t="s">
        <v>93</v>
      </c>
      <c r="C968" s="71" t="s">
        <v>2459</v>
      </c>
      <c r="D968" s="71">
        <v>1000002522</v>
      </c>
      <c r="E968" s="72" t="s">
        <v>2460</v>
      </c>
      <c r="F968" s="73">
        <v>44592</v>
      </c>
      <c r="G968" s="66" t="str">
        <f t="shared" si="210"/>
        <v>Targeted Dealer</v>
      </c>
      <c r="H968" s="66"/>
      <c r="I968" s="67">
        <v>170</v>
      </c>
      <c r="J968" s="67">
        <f t="shared" si="211"/>
        <v>170</v>
      </c>
      <c r="K968" s="68">
        <v>123</v>
      </c>
      <c r="L968" s="68">
        <f t="shared" si="212"/>
        <v>47</v>
      </c>
      <c r="M968" s="68">
        <f t="shared" si="213"/>
        <v>72.352941176470594</v>
      </c>
      <c r="N968" s="96">
        <v>102</v>
      </c>
      <c r="O968" s="97" t="str">
        <f t="shared" si="214"/>
        <v>June</v>
      </c>
      <c r="P968" s="96">
        <f t="shared" si="215"/>
        <v>102</v>
      </c>
      <c r="Q968" s="98">
        <f t="shared" si="216"/>
        <v>21</v>
      </c>
      <c r="R968" s="97" t="b">
        <f t="shared" si="217"/>
        <v>0</v>
      </c>
      <c r="S968" s="99" t="str">
        <f t="shared" si="218"/>
        <v>GROWTH</v>
      </c>
      <c r="T968" s="68">
        <v>176</v>
      </c>
      <c r="U968" s="100" t="str">
        <f t="shared" si="219"/>
        <v>May</v>
      </c>
      <c r="V968" s="68">
        <f t="shared" si="220"/>
        <v>176</v>
      </c>
      <c r="W968" s="101">
        <f t="shared" si="221"/>
        <v>-53</v>
      </c>
      <c r="X968" s="102" t="b">
        <f t="shared" si="222"/>
        <v>0</v>
      </c>
      <c r="Y968" s="103" t="str">
        <f t="shared" si="223"/>
        <v>GROWTH</v>
      </c>
      <c r="Z968" s="74">
        <v>0</v>
      </c>
      <c r="AA968" s="69"/>
      <c r="AB968" s="69" t="s">
        <v>133</v>
      </c>
      <c r="AC968" s="69" t="s">
        <v>131</v>
      </c>
      <c r="AD968" s="3"/>
      <c r="AE968" s="118">
        <f>IFERROR(INDEX(Last6M_AvgSales_Ref!$B$2:$B$12659,MATCH(D968,Last6M_AvgSales_Ref!$A$2:$A$12659,0)),"")</f>
        <v>206.166666666667</v>
      </c>
    </row>
    <row r="969" spans="1:31" ht="14.25" customHeight="1">
      <c r="A969" s="69" t="s">
        <v>131</v>
      </c>
      <c r="B969" s="71" t="s">
        <v>93</v>
      </c>
      <c r="C969" s="71" t="s">
        <v>2461</v>
      </c>
      <c r="D969" s="71">
        <v>1000002795</v>
      </c>
      <c r="E969" s="71" t="s">
        <v>2462</v>
      </c>
      <c r="F969" s="73">
        <v>44719</v>
      </c>
      <c r="G969" s="66" t="str">
        <f t="shared" si="210"/>
        <v>Targeted Dealer</v>
      </c>
      <c r="H969" s="66"/>
      <c r="I969" s="67">
        <v>180</v>
      </c>
      <c r="J969" s="67">
        <f t="shared" si="211"/>
        <v>180</v>
      </c>
      <c r="K969" s="68">
        <v>84</v>
      </c>
      <c r="L969" s="68">
        <f t="shared" si="212"/>
        <v>96</v>
      </c>
      <c r="M969" s="68">
        <f t="shared" si="213"/>
        <v>46.666666666666664</v>
      </c>
      <c r="N969" s="96">
        <v>96</v>
      </c>
      <c r="O969" s="97" t="str">
        <f t="shared" si="214"/>
        <v>June</v>
      </c>
      <c r="P969" s="96">
        <f t="shared" si="215"/>
        <v>96</v>
      </c>
      <c r="Q969" s="98">
        <f t="shared" si="216"/>
        <v>-12</v>
      </c>
      <c r="R969" s="97" t="b">
        <f t="shared" si="217"/>
        <v>0</v>
      </c>
      <c r="S969" s="99" t="str">
        <f t="shared" si="218"/>
        <v>GROWTH</v>
      </c>
      <c r="T969" s="68">
        <v>169</v>
      </c>
      <c r="U969" s="100" t="str">
        <f t="shared" si="219"/>
        <v>May</v>
      </c>
      <c r="V969" s="68">
        <f t="shared" si="220"/>
        <v>169</v>
      </c>
      <c r="W969" s="101">
        <f t="shared" si="221"/>
        <v>-85</v>
      </c>
      <c r="X969" s="102" t="b">
        <f t="shared" si="222"/>
        <v>0</v>
      </c>
      <c r="Y969" s="103" t="str">
        <f t="shared" si="223"/>
        <v>GROWTH</v>
      </c>
      <c r="Z969" s="74">
        <v>0</v>
      </c>
      <c r="AA969" s="69"/>
      <c r="AB969" s="69" t="s">
        <v>133</v>
      </c>
      <c r="AC969" s="69" t="s">
        <v>131</v>
      </c>
      <c r="AD969" s="3"/>
      <c r="AE969" s="118">
        <f>IFERROR(INDEX(Last6M_AvgSales_Ref!$B$2:$B$12659,MATCH(D969,Last6M_AvgSales_Ref!$A$2:$A$12659,0)),"")</f>
        <v>191.5</v>
      </c>
    </row>
    <row r="970" spans="1:31" ht="14.25" customHeight="1">
      <c r="A970" s="69" t="s">
        <v>131</v>
      </c>
      <c r="B970" s="71" t="s">
        <v>93</v>
      </c>
      <c r="C970" s="71" t="s">
        <v>2463</v>
      </c>
      <c r="D970" s="71">
        <v>1000002673</v>
      </c>
      <c r="E970" s="71" t="s">
        <v>846</v>
      </c>
      <c r="F970" s="73">
        <v>44739</v>
      </c>
      <c r="G970" s="66" t="str">
        <f t="shared" si="210"/>
        <v>Targeted Dealer</v>
      </c>
      <c r="H970" s="66"/>
      <c r="I970" s="67">
        <v>225</v>
      </c>
      <c r="J970" s="67">
        <f t="shared" si="211"/>
        <v>225</v>
      </c>
      <c r="K970" s="68">
        <v>60</v>
      </c>
      <c r="L970" s="68">
        <f t="shared" si="212"/>
        <v>165</v>
      </c>
      <c r="M970" s="68">
        <f t="shared" si="213"/>
        <v>26.666666666666668</v>
      </c>
      <c r="N970" s="96">
        <v>84</v>
      </c>
      <c r="O970" s="97" t="str">
        <f t="shared" si="214"/>
        <v>June</v>
      </c>
      <c r="P970" s="96">
        <f t="shared" si="215"/>
        <v>84</v>
      </c>
      <c r="Q970" s="98">
        <f t="shared" si="216"/>
        <v>-24</v>
      </c>
      <c r="R970" s="97" t="b">
        <f t="shared" si="217"/>
        <v>0</v>
      </c>
      <c r="S970" s="99" t="str">
        <f t="shared" si="218"/>
        <v>GROWTH</v>
      </c>
      <c r="T970" s="68">
        <v>212</v>
      </c>
      <c r="U970" s="100" t="str">
        <f t="shared" si="219"/>
        <v>May</v>
      </c>
      <c r="V970" s="68">
        <f t="shared" si="220"/>
        <v>212</v>
      </c>
      <c r="W970" s="101">
        <f t="shared" si="221"/>
        <v>-152</v>
      </c>
      <c r="X970" s="102" t="b">
        <f t="shared" si="222"/>
        <v>0</v>
      </c>
      <c r="Y970" s="103" t="str">
        <f t="shared" si="223"/>
        <v>GROWTH</v>
      </c>
      <c r="Z970" s="74">
        <v>0</v>
      </c>
      <c r="AA970" s="69"/>
      <c r="AB970" s="69" t="s">
        <v>133</v>
      </c>
      <c r="AC970" s="69" t="s">
        <v>131</v>
      </c>
      <c r="AD970" s="3"/>
      <c r="AE970" s="118">
        <f>IFERROR(INDEX(Last6M_AvgSales_Ref!$B$2:$B$12659,MATCH(D970,Last6M_AvgSales_Ref!$A$2:$A$12659,0)),"")</f>
        <v>241.666666666667</v>
      </c>
    </row>
    <row r="971" spans="1:31" ht="14.25" customHeight="1">
      <c r="A971" s="69" t="s">
        <v>131</v>
      </c>
      <c r="B971" s="71" t="s">
        <v>93</v>
      </c>
      <c r="C971" s="71" t="s">
        <v>2464</v>
      </c>
      <c r="D971" s="71">
        <v>1000002889</v>
      </c>
      <c r="E971" s="71" t="s">
        <v>2465</v>
      </c>
      <c r="F971" s="73">
        <v>44793</v>
      </c>
      <c r="G971" s="66" t="str">
        <f t="shared" si="210"/>
        <v>Targeted Dealer</v>
      </c>
      <c r="H971" s="66"/>
      <c r="I971" s="67">
        <v>550</v>
      </c>
      <c r="J971" s="67">
        <f t="shared" si="211"/>
        <v>550</v>
      </c>
      <c r="K971" s="68">
        <v>54</v>
      </c>
      <c r="L971" s="68">
        <f t="shared" si="212"/>
        <v>496</v>
      </c>
      <c r="M971" s="68">
        <f t="shared" si="213"/>
        <v>9.8181818181818183</v>
      </c>
      <c r="N971" s="96">
        <v>42</v>
      </c>
      <c r="O971" s="97" t="str">
        <f t="shared" si="214"/>
        <v>June</v>
      </c>
      <c r="P971" s="96">
        <f t="shared" si="215"/>
        <v>42</v>
      </c>
      <c r="Q971" s="98">
        <f t="shared" si="216"/>
        <v>12</v>
      </c>
      <c r="R971" s="97" t="b">
        <f t="shared" si="217"/>
        <v>0</v>
      </c>
      <c r="S971" s="99" t="str">
        <f t="shared" si="218"/>
        <v>GROWTH</v>
      </c>
      <c r="T971" s="68">
        <v>531</v>
      </c>
      <c r="U971" s="100" t="str">
        <f t="shared" si="219"/>
        <v>May</v>
      </c>
      <c r="V971" s="68">
        <f t="shared" si="220"/>
        <v>531</v>
      </c>
      <c r="W971" s="101">
        <f t="shared" si="221"/>
        <v>-477</v>
      </c>
      <c r="X971" s="102" t="b">
        <f t="shared" si="222"/>
        <v>0</v>
      </c>
      <c r="Y971" s="103" t="str">
        <f t="shared" si="223"/>
        <v>GROWTH</v>
      </c>
      <c r="Z971" s="74">
        <v>0</v>
      </c>
      <c r="AA971" s="69"/>
      <c r="AB971" s="69" t="s">
        <v>133</v>
      </c>
      <c r="AC971" s="69" t="s">
        <v>131</v>
      </c>
      <c r="AD971" s="3"/>
      <c r="AE971" s="118">
        <f>IFERROR(INDEX(Last6M_AvgSales_Ref!$B$2:$B$12659,MATCH(D971,Last6M_AvgSales_Ref!$A$2:$A$12659,0)),"")</f>
        <v>218.5</v>
      </c>
    </row>
    <row r="972" spans="1:31" ht="14.25" customHeight="1">
      <c r="A972" s="69" t="s">
        <v>131</v>
      </c>
      <c r="B972" s="71" t="s">
        <v>93</v>
      </c>
      <c r="C972" s="71" t="s">
        <v>2466</v>
      </c>
      <c r="D972" s="71">
        <v>1000003232</v>
      </c>
      <c r="E972" s="71" t="s">
        <v>2467</v>
      </c>
      <c r="F972" s="73">
        <v>44935</v>
      </c>
      <c r="G972" s="66" t="str">
        <f t="shared" si="210"/>
        <v>Targeted Dealer</v>
      </c>
      <c r="H972" s="66"/>
      <c r="I972" s="67">
        <v>100</v>
      </c>
      <c r="J972" s="67">
        <f t="shared" si="211"/>
        <v>100</v>
      </c>
      <c r="K972" s="68">
        <v>24</v>
      </c>
      <c r="L972" s="68">
        <f t="shared" si="212"/>
        <v>76</v>
      </c>
      <c r="M972" s="68">
        <f t="shared" si="213"/>
        <v>24</v>
      </c>
      <c r="N972" s="96">
        <v>15.5</v>
      </c>
      <c r="O972" s="97" t="str">
        <f t="shared" si="214"/>
        <v>June</v>
      </c>
      <c r="P972" s="96">
        <f t="shared" si="215"/>
        <v>15.5</v>
      </c>
      <c r="Q972" s="98">
        <f t="shared" si="216"/>
        <v>8.5</v>
      </c>
      <c r="R972" s="97" t="b">
        <f t="shared" si="217"/>
        <v>0</v>
      </c>
      <c r="S972" s="99" t="str">
        <f t="shared" si="218"/>
        <v>GROWTH</v>
      </c>
      <c r="T972" s="68">
        <v>18</v>
      </c>
      <c r="U972" s="100" t="str">
        <f t="shared" si="219"/>
        <v>May</v>
      </c>
      <c r="V972" s="68">
        <f t="shared" si="220"/>
        <v>18</v>
      </c>
      <c r="W972" s="101">
        <f t="shared" si="221"/>
        <v>6</v>
      </c>
      <c r="X972" s="102" t="b">
        <f t="shared" si="222"/>
        <v>0</v>
      </c>
      <c r="Y972" s="103" t="str">
        <f t="shared" si="223"/>
        <v>GROWTH</v>
      </c>
      <c r="Z972" s="74">
        <v>0</v>
      </c>
      <c r="AA972" s="69"/>
      <c r="AB972" s="69" t="s">
        <v>133</v>
      </c>
      <c r="AC972" s="69" t="s">
        <v>131</v>
      </c>
      <c r="AD972" s="3"/>
      <c r="AE972" s="118">
        <f>IFERROR(INDEX(Last6M_AvgSales_Ref!$B$2:$B$12659,MATCH(D972,Last6M_AvgSales_Ref!$A$2:$A$12659,0)),"")</f>
        <v>28.6666666666667</v>
      </c>
    </row>
    <row r="973" spans="1:31" ht="14.25" customHeight="1">
      <c r="A973" s="69" t="s">
        <v>131</v>
      </c>
      <c r="B973" s="71" t="s">
        <v>93</v>
      </c>
      <c r="C973" s="71" t="s">
        <v>348</v>
      </c>
      <c r="D973" s="71">
        <v>1000003387</v>
      </c>
      <c r="E973" s="71" t="s">
        <v>349</v>
      </c>
      <c r="F973" s="73">
        <v>44984</v>
      </c>
      <c r="G973" s="66" t="str">
        <f t="shared" si="210"/>
        <v>Targeted Dealer</v>
      </c>
      <c r="H973" s="66"/>
      <c r="I973" s="67">
        <v>12</v>
      </c>
      <c r="J973" s="67">
        <f t="shared" si="211"/>
        <v>12</v>
      </c>
      <c r="K973" s="68">
        <v>12</v>
      </c>
      <c r="L973" s="68">
        <f t="shared" si="212"/>
        <v>0</v>
      </c>
      <c r="M973" s="68">
        <f t="shared" si="213"/>
        <v>100</v>
      </c>
      <c r="N973" s="96">
        <v>0</v>
      </c>
      <c r="O973" s="97" t="str">
        <f t="shared" si="214"/>
        <v>June</v>
      </c>
      <c r="P973" s="96">
        <f t="shared" si="215"/>
        <v>0</v>
      </c>
      <c r="Q973" s="98">
        <f t="shared" si="216"/>
        <v>12</v>
      </c>
      <c r="R973" s="97" t="b">
        <f t="shared" si="217"/>
        <v>0</v>
      </c>
      <c r="S973" s="99" t="b">
        <f t="shared" si="218"/>
        <v>0</v>
      </c>
      <c r="T973" s="68">
        <v>12</v>
      </c>
      <c r="U973" s="100" t="str">
        <f t="shared" si="219"/>
        <v>May</v>
      </c>
      <c r="V973" s="68">
        <f t="shared" si="220"/>
        <v>12</v>
      </c>
      <c r="W973" s="101">
        <f t="shared" si="221"/>
        <v>0</v>
      </c>
      <c r="X973" s="102" t="b">
        <f t="shared" si="222"/>
        <v>0</v>
      </c>
      <c r="Y973" s="103" t="str">
        <f t="shared" si="223"/>
        <v>GROWTH</v>
      </c>
      <c r="Z973" s="74">
        <v>0</v>
      </c>
      <c r="AA973" s="69"/>
      <c r="AB973" s="69" t="s">
        <v>133</v>
      </c>
      <c r="AC973" s="69" t="s">
        <v>131</v>
      </c>
      <c r="AD973" s="3"/>
      <c r="AE973" s="118">
        <f>IFERROR(INDEX(Last6M_AvgSales_Ref!$B$2:$B$12659,MATCH(D973,Last6M_AvgSales_Ref!$A$2:$A$12659,0)),"")</f>
        <v>8</v>
      </c>
    </row>
    <row r="974" spans="1:31" ht="14.25" customHeight="1">
      <c r="A974" s="69" t="s">
        <v>131</v>
      </c>
      <c r="B974" s="71" t="s">
        <v>93</v>
      </c>
      <c r="C974" s="71" t="s">
        <v>2468</v>
      </c>
      <c r="D974" s="71">
        <v>1000003529</v>
      </c>
      <c r="E974" s="71" t="s">
        <v>2469</v>
      </c>
      <c r="F974" s="73">
        <v>45065</v>
      </c>
      <c r="G974" s="66" t="str">
        <f t="shared" si="210"/>
        <v>Targeted Dealer</v>
      </c>
      <c r="H974" s="66"/>
      <c r="I974" s="67">
        <v>50</v>
      </c>
      <c r="J974" s="67">
        <f t="shared" si="211"/>
        <v>50</v>
      </c>
      <c r="K974" s="68">
        <v>11</v>
      </c>
      <c r="L974" s="68">
        <f t="shared" si="212"/>
        <v>39</v>
      </c>
      <c r="M974" s="68">
        <f t="shared" si="213"/>
        <v>22</v>
      </c>
      <c r="N974" s="96">
        <v>0</v>
      </c>
      <c r="O974" s="97" t="str">
        <f t="shared" si="214"/>
        <v>June</v>
      </c>
      <c r="P974" s="96">
        <f t="shared" si="215"/>
        <v>0</v>
      </c>
      <c r="Q974" s="98">
        <f t="shared" si="216"/>
        <v>11</v>
      </c>
      <c r="R974" s="97" t="b">
        <f t="shared" si="217"/>
        <v>0</v>
      </c>
      <c r="S974" s="99" t="b">
        <f t="shared" si="218"/>
        <v>0</v>
      </c>
      <c r="T974" s="68">
        <v>6</v>
      </c>
      <c r="U974" s="100" t="str">
        <f t="shared" si="219"/>
        <v>May</v>
      </c>
      <c r="V974" s="68">
        <f t="shared" si="220"/>
        <v>6</v>
      </c>
      <c r="W974" s="101">
        <f t="shared" si="221"/>
        <v>5</v>
      </c>
      <c r="X974" s="102" t="b">
        <f t="shared" si="222"/>
        <v>0</v>
      </c>
      <c r="Y974" s="103" t="str">
        <f t="shared" si="223"/>
        <v>GROWTH</v>
      </c>
      <c r="Z974" s="74">
        <v>0</v>
      </c>
      <c r="AA974" s="69"/>
      <c r="AB974" s="69" t="s">
        <v>133</v>
      </c>
      <c r="AC974" s="69" t="s">
        <v>131</v>
      </c>
      <c r="AD974" s="3"/>
      <c r="AE974" s="118">
        <f>IFERROR(INDEX(Last6M_AvgSales_Ref!$B$2:$B$12659,MATCH(D974,Last6M_AvgSales_Ref!$A$2:$A$12659,0)),"")</f>
        <v>8</v>
      </c>
    </row>
    <row r="975" spans="1:31" ht="14.25" customHeight="1">
      <c r="A975" s="69" t="s">
        <v>131</v>
      </c>
      <c r="B975" s="71" t="s">
        <v>93</v>
      </c>
      <c r="C975" s="71" t="s">
        <v>2470</v>
      </c>
      <c r="D975" s="71">
        <v>1000003730</v>
      </c>
      <c r="E975" s="71" t="s">
        <v>2471</v>
      </c>
      <c r="F975" s="73">
        <v>45217</v>
      </c>
      <c r="G975" s="66" t="str">
        <f t="shared" si="210"/>
        <v>Targeted Dealer</v>
      </c>
      <c r="H975" s="66"/>
      <c r="I975" s="67">
        <v>190</v>
      </c>
      <c r="J975" s="67">
        <f t="shared" si="211"/>
        <v>190</v>
      </c>
      <c r="K975" s="68">
        <v>192</v>
      </c>
      <c r="L975" s="68">
        <f t="shared" si="212"/>
        <v>-2</v>
      </c>
      <c r="M975" s="68">
        <f t="shared" si="213"/>
        <v>101.05263157894737</v>
      </c>
      <c r="N975" s="96">
        <v>168</v>
      </c>
      <c r="O975" s="97" t="str">
        <f t="shared" si="214"/>
        <v>June</v>
      </c>
      <c r="P975" s="96">
        <f t="shared" si="215"/>
        <v>168</v>
      </c>
      <c r="Q975" s="98">
        <f t="shared" si="216"/>
        <v>24</v>
      </c>
      <c r="R975" s="97" t="b">
        <f t="shared" si="217"/>
        <v>0</v>
      </c>
      <c r="S975" s="99" t="str">
        <f t="shared" si="218"/>
        <v>GROWTH</v>
      </c>
      <c r="T975" s="68">
        <v>183</v>
      </c>
      <c r="U975" s="100" t="str">
        <f t="shared" si="219"/>
        <v>May</v>
      </c>
      <c r="V975" s="68">
        <f t="shared" si="220"/>
        <v>183</v>
      </c>
      <c r="W975" s="101">
        <f t="shared" si="221"/>
        <v>9</v>
      </c>
      <c r="X975" s="102" t="b">
        <f t="shared" si="222"/>
        <v>0</v>
      </c>
      <c r="Y975" s="103" t="str">
        <f t="shared" si="223"/>
        <v>GROWTH</v>
      </c>
      <c r="Z975" s="74">
        <v>0</v>
      </c>
      <c r="AA975" s="69"/>
      <c r="AB975" s="69" t="s">
        <v>133</v>
      </c>
      <c r="AC975" s="69" t="s">
        <v>131</v>
      </c>
      <c r="AD975" s="3"/>
      <c r="AE975" s="118">
        <f>IFERROR(INDEX(Last6M_AvgSales_Ref!$B$2:$B$12659,MATCH(D975,Last6M_AvgSales_Ref!$A$2:$A$12659,0)),"")</f>
        <v>230</v>
      </c>
    </row>
    <row r="976" spans="1:31" ht="14.25" customHeight="1">
      <c r="A976" s="69" t="s">
        <v>131</v>
      </c>
      <c r="B976" s="71" t="s">
        <v>93</v>
      </c>
      <c r="C976" s="78" t="s">
        <v>2472</v>
      </c>
      <c r="D976" s="78">
        <v>1000003869</v>
      </c>
      <c r="E976" s="78" t="s">
        <v>2473</v>
      </c>
      <c r="F976" s="73">
        <v>45349</v>
      </c>
      <c r="G976" s="66" t="str">
        <f t="shared" si="210"/>
        <v>-</v>
      </c>
      <c r="H976" s="66"/>
      <c r="I976" s="67">
        <v>0</v>
      </c>
      <c r="J976" s="67">
        <f t="shared" si="211"/>
        <v>0</v>
      </c>
      <c r="K976" s="68">
        <v>0</v>
      </c>
      <c r="L976" s="68">
        <f t="shared" si="212"/>
        <v>0</v>
      </c>
      <c r="M976" s="68" t="str">
        <f t="shared" si="213"/>
        <v>-</v>
      </c>
      <c r="N976" s="96">
        <v>0</v>
      </c>
      <c r="O976" s="97" t="str">
        <f t="shared" si="214"/>
        <v>June</v>
      </c>
      <c r="P976" s="96">
        <f t="shared" si="215"/>
        <v>0</v>
      </c>
      <c r="Q976" s="98">
        <f t="shared" si="216"/>
        <v>0</v>
      </c>
      <c r="R976" s="97" t="b">
        <f t="shared" si="217"/>
        <v>0</v>
      </c>
      <c r="S976" s="99" t="b">
        <f t="shared" si="218"/>
        <v>0</v>
      </c>
      <c r="T976" s="68">
        <v>12</v>
      </c>
      <c r="U976" s="100" t="str">
        <f t="shared" si="219"/>
        <v>May</v>
      </c>
      <c r="V976" s="68">
        <f t="shared" si="220"/>
        <v>12</v>
      </c>
      <c r="W976" s="101">
        <f t="shared" si="221"/>
        <v>-12</v>
      </c>
      <c r="X976" s="102" t="b">
        <f t="shared" si="222"/>
        <v>0</v>
      </c>
      <c r="Y976" s="103" t="str">
        <f t="shared" si="223"/>
        <v>GROWTH</v>
      </c>
      <c r="Z976" s="74">
        <v>0</v>
      </c>
      <c r="AA976" s="69"/>
      <c r="AB976" s="69" t="s">
        <v>133</v>
      </c>
      <c r="AC976" s="69" t="s">
        <v>131</v>
      </c>
      <c r="AD976" s="3"/>
      <c r="AE976" s="118">
        <f>IFERROR(INDEX(Last6M_AvgSales_Ref!$B$2:$B$12659,MATCH(D976,Last6M_AvgSales_Ref!$A$2:$A$12659,0)),"")</f>
        <v>24.5833333333333</v>
      </c>
    </row>
    <row r="977" spans="1:31" ht="14.25" customHeight="1">
      <c r="A977" s="69" t="s">
        <v>131</v>
      </c>
      <c r="B977" s="78" t="s">
        <v>93</v>
      </c>
      <c r="C977" s="78" t="s">
        <v>2474</v>
      </c>
      <c r="D977" s="78">
        <v>1000003898</v>
      </c>
      <c r="E977" s="78" t="s">
        <v>2475</v>
      </c>
      <c r="F977" s="73">
        <v>45381</v>
      </c>
      <c r="G977" s="66" t="str">
        <f t="shared" si="210"/>
        <v>Targeted Dealer</v>
      </c>
      <c r="H977" s="66"/>
      <c r="I977" s="67">
        <v>1500</v>
      </c>
      <c r="J977" s="67">
        <f t="shared" si="211"/>
        <v>1500</v>
      </c>
      <c r="K977" s="68">
        <v>1505.5</v>
      </c>
      <c r="L977" s="68">
        <f t="shared" si="212"/>
        <v>-5.5</v>
      </c>
      <c r="M977" s="68">
        <f t="shared" si="213"/>
        <v>100.36666666666666</v>
      </c>
      <c r="N977" s="96">
        <v>1006.5</v>
      </c>
      <c r="O977" s="97" t="str">
        <f t="shared" si="214"/>
        <v>June</v>
      </c>
      <c r="P977" s="96">
        <f t="shared" si="215"/>
        <v>1006.5</v>
      </c>
      <c r="Q977" s="98">
        <f t="shared" si="216"/>
        <v>499</v>
      </c>
      <c r="R977" s="97" t="b">
        <f t="shared" si="217"/>
        <v>0</v>
      </c>
      <c r="S977" s="99" t="str">
        <f t="shared" si="218"/>
        <v>GROWTH</v>
      </c>
      <c r="T977" s="68">
        <v>1370.5</v>
      </c>
      <c r="U977" s="100" t="str">
        <f t="shared" si="219"/>
        <v>May</v>
      </c>
      <c r="V977" s="68">
        <f t="shared" si="220"/>
        <v>1370.5</v>
      </c>
      <c r="W977" s="101">
        <f t="shared" si="221"/>
        <v>135</v>
      </c>
      <c r="X977" s="102" t="b">
        <f t="shared" si="222"/>
        <v>0</v>
      </c>
      <c r="Y977" s="103" t="str">
        <f t="shared" si="223"/>
        <v>GROWTH</v>
      </c>
      <c r="Z977" s="74">
        <v>0</v>
      </c>
      <c r="AA977" s="69"/>
      <c r="AB977" s="69" t="s">
        <v>133</v>
      </c>
      <c r="AC977" s="69" t="s">
        <v>131</v>
      </c>
      <c r="AD977" s="3"/>
      <c r="AE977" s="118">
        <f>IFERROR(INDEX(Last6M_AvgSales_Ref!$B$2:$B$12659,MATCH(D977,Last6M_AvgSales_Ref!$A$2:$A$12659,0)),"")</f>
        <v>1814.31666666667</v>
      </c>
    </row>
    <row r="978" spans="1:31" ht="14.25" customHeight="1">
      <c r="A978" s="69" t="s">
        <v>131</v>
      </c>
      <c r="B978" s="71" t="s">
        <v>98</v>
      </c>
      <c r="C978" s="71" t="s">
        <v>2476</v>
      </c>
      <c r="D978" s="71">
        <v>1000002667</v>
      </c>
      <c r="E978" s="71" t="s">
        <v>2477</v>
      </c>
      <c r="F978" s="73">
        <v>44739</v>
      </c>
      <c r="G978" s="66" t="str">
        <f t="shared" si="210"/>
        <v>Targeted Dealer</v>
      </c>
      <c r="H978" s="66"/>
      <c r="I978" s="67">
        <v>70</v>
      </c>
      <c r="J978" s="67">
        <f t="shared" si="211"/>
        <v>70</v>
      </c>
      <c r="K978" s="68">
        <v>63</v>
      </c>
      <c r="L978" s="68">
        <f t="shared" si="212"/>
        <v>7</v>
      </c>
      <c r="M978" s="68">
        <f t="shared" si="213"/>
        <v>90</v>
      </c>
      <c r="N978" s="96">
        <v>68</v>
      </c>
      <c r="O978" s="97" t="str">
        <f t="shared" si="214"/>
        <v>June</v>
      </c>
      <c r="P978" s="96">
        <f t="shared" si="215"/>
        <v>68</v>
      </c>
      <c r="Q978" s="98">
        <f t="shared" si="216"/>
        <v>-5</v>
      </c>
      <c r="R978" s="97" t="b">
        <f t="shared" si="217"/>
        <v>0</v>
      </c>
      <c r="S978" s="99" t="str">
        <f t="shared" si="218"/>
        <v>GROWTH</v>
      </c>
      <c r="T978" s="68">
        <v>13</v>
      </c>
      <c r="U978" s="100" t="str">
        <f t="shared" si="219"/>
        <v>May</v>
      </c>
      <c r="V978" s="68">
        <f t="shared" si="220"/>
        <v>13</v>
      </c>
      <c r="W978" s="101">
        <f t="shared" si="221"/>
        <v>50</v>
      </c>
      <c r="X978" s="102" t="b">
        <f t="shared" si="222"/>
        <v>0</v>
      </c>
      <c r="Y978" s="103" t="str">
        <f t="shared" si="223"/>
        <v>GROWTH</v>
      </c>
      <c r="Z978" s="74">
        <v>0</v>
      </c>
      <c r="AA978" s="69"/>
      <c r="AB978" s="69" t="s">
        <v>133</v>
      </c>
      <c r="AC978" s="69" t="s">
        <v>131</v>
      </c>
      <c r="AD978" s="3"/>
      <c r="AE978" s="118">
        <f>IFERROR(INDEX(Last6M_AvgSales_Ref!$B$2:$B$12659,MATCH(D978,Last6M_AvgSales_Ref!$A$2:$A$12659,0)),"")</f>
        <v>26.1666666666667</v>
      </c>
    </row>
    <row r="979" spans="1:31" ht="14.25" customHeight="1">
      <c r="A979" s="69" t="s">
        <v>131</v>
      </c>
      <c r="B979" s="71" t="s">
        <v>98</v>
      </c>
      <c r="C979" s="71" t="s">
        <v>2478</v>
      </c>
      <c r="D979" s="71">
        <v>1000002659</v>
      </c>
      <c r="E979" s="71" t="s">
        <v>2479</v>
      </c>
      <c r="F979" s="73">
        <v>44739</v>
      </c>
      <c r="G979" s="66" t="str">
        <f t="shared" si="210"/>
        <v>Targeted Dealer</v>
      </c>
      <c r="H979" s="66"/>
      <c r="I979" s="67">
        <v>30</v>
      </c>
      <c r="J979" s="67">
        <f t="shared" si="211"/>
        <v>30</v>
      </c>
      <c r="K979" s="68">
        <v>24</v>
      </c>
      <c r="L979" s="68">
        <f t="shared" si="212"/>
        <v>6</v>
      </c>
      <c r="M979" s="68">
        <f t="shared" si="213"/>
        <v>80</v>
      </c>
      <c r="N979" s="96">
        <v>60</v>
      </c>
      <c r="O979" s="97" t="str">
        <f t="shared" si="214"/>
        <v>June</v>
      </c>
      <c r="P979" s="96">
        <f t="shared" si="215"/>
        <v>60</v>
      </c>
      <c r="Q979" s="98">
        <f t="shared" si="216"/>
        <v>-36</v>
      </c>
      <c r="R979" s="97" t="b">
        <f t="shared" si="217"/>
        <v>0</v>
      </c>
      <c r="S979" s="99" t="str">
        <f t="shared" si="218"/>
        <v>GROWTH</v>
      </c>
      <c r="T979" s="68">
        <v>23</v>
      </c>
      <c r="U979" s="100" t="str">
        <f t="shared" si="219"/>
        <v>May</v>
      </c>
      <c r="V979" s="68">
        <f t="shared" si="220"/>
        <v>23</v>
      </c>
      <c r="W979" s="101">
        <f t="shared" si="221"/>
        <v>1</v>
      </c>
      <c r="X979" s="102" t="b">
        <f t="shared" si="222"/>
        <v>0</v>
      </c>
      <c r="Y979" s="103" t="str">
        <f t="shared" si="223"/>
        <v>GROWTH</v>
      </c>
      <c r="Z979" s="74">
        <v>0</v>
      </c>
      <c r="AA979" s="69"/>
      <c r="AB979" s="69" t="s">
        <v>133</v>
      </c>
      <c r="AC979" s="69" t="s">
        <v>131</v>
      </c>
      <c r="AD979" s="3"/>
      <c r="AE979" s="118">
        <f>IFERROR(INDEX(Last6M_AvgSales_Ref!$B$2:$B$12659,MATCH(D979,Last6M_AvgSales_Ref!$A$2:$A$12659,0)),"")</f>
        <v>11.1666666666667</v>
      </c>
    </row>
    <row r="980" spans="1:31" ht="14.25" customHeight="1">
      <c r="A980" s="69" t="s">
        <v>131</v>
      </c>
      <c r="B980" s="71" t="s">
        <v>98</v>
      </c>
      <c r="C980" s="71" t="s">
        <v>2480</v>
      </c>
      <c r="D980" s="71">
        <v>1000001879</v>
      </c>
      <c r="E980" s="72" t="s">
        <v>2481</v>
      </c>
      <c r="F980" s="73">
        <v>42059</v>
      </c>
      <c r="G980" s="66" t="str">
        <f t="shared" si="210"/>
        <v>Targeted Dealer</v>
      </c>
      <c r="H980" s="66"/>
      <c r="I980" s="67">
        <v>100</v>
      </c>
      <c r="J980" s="67">
        <f t="shared" si="211"/>
        <v>100</v>
      </c>
      <c r="K980" s="68">
        <v>66</v>
      </c>
      <c r="L980" s="68">
        <f t="shared" si="212"/>
        <v>34</v>
      </c>
      <c r="M980" s="68">
        <f t="shared" si="213"/>
        <v>66</v>
      </c>
      <c r="N980" s="96">
        <v>83.5</v>
      </c>
      <c r="O980" s="97" t="str">
        <f t="shared" si="214"/>
        <v>June</v>
      </c>
      <c r="P980" s="96">
        <f t="shared" si="215"/>
        <v>83.5</v>
      </c>
      <c r="Q980" s="98">
        <f t="shared" si="216"/>
        <v>-17.5</v>
      </c>
      <c r="R980" s="97" t="b">
        <f t="shared" si="217"/>
        <v>0</v>
      </c>
      <c r="S980" s="99" t="str">
        <f t="shared" si="218"/>
        <v>GROWTH</v>
      </c>
      <c r="T980" s="68">
        <v>51</v>
      </c>
      <c r="U980" s="100" t="str">
        <f t="shared" si="219"/>
        <v>May</v>
      </c>
      <c r="V980" s="68">
        <f t="shared" si="220"/>
        <v>51</v>
      </c>
      <c r="W980" s="101">
        <f t="shared" si="221"/>
        <v>15</v>
      </c>
      <c r="X980" s="102" t="b">
        <f t="shared" si="222"/>
        <v>0</v>
      </c>
      <c r="Y980" s="103" t="str">
        <f t="shared" si="223"/>
        <v>GROWTH</v>
      </c>
      <c r="Z980" s="74">
        <v>0</v>
      </c>
      <c r="AA980" s="69"/>
      <c r="AB980" s="69" t="s">
        <v>133</v>
      </c>
      <c r="AC980" s="69" t="s">
        <v>131</v>
      </c>
      <c r="AD980" s="3"/>
      <c r="AE980" s="118">
        <f>IFERROR(INDEX(Last6M_AvgSales_Ref!$B$2:$B$12659,MATCH(D980,Last6M_AvgSales_Ref!$A$2:$A$12659,0)),"")</f>
        <v>40.75</v>
      </c>
    </row>
    <row r="981" spans="1:31" ht="14.25" customHeight="1">
      <c r="A981" s="69" t="s">
        <v>131</v>
      </c>
      <c r="B981" s="71" t="s">
        <v>98</v>
      </c>
      <c r="C981" s="71" t="s">
        <v>2482</v>
      </c>
      <c r="D981" s="71">
        <v>1000001887</v>
      </c>
      <c r="E981" s="72" t="s">
        <v>2483</v>
      </c>
      <c r="F981" s="73">
        <v>42116</v>
      </c>
      <c r="G981" s="66" t="str">
        <f t="shared" si="210"/>
        <v>Targeted Dealer</v>
      </c>
      <c r="H981" s="66"/>
      <c r="I981" s="67">
        <v>200</v>
      </c>
      <c r="J981" s="67">
        <f t="shared" si="211"/>
        <v>200</v>
      </c>
      <c r="K981" s="68">
        <v>117</v>
      </c>
      <c r="L981" s="68">
        <f t="shared" si="212"/>
        <v>83</v>
      </c>
      <c r="M981" s="68">
        <f t="shared" si="213"/>
        <v>58.5</v>
      </c>
      <c r="N981" s="96">
        <v>170.3</v>
      </c>
      <c r="O981" s="97" t="str">
        <f t="shared" si="214"/>
        <v>June</v>
      </c>
      <c r="P981" s="96">
        <f t="shared" si="215"/>
        <v>170.3</v>
      </c>
      <c r="Q981" s="98">
        <f t="shared" si="216"/>
        <v>-53.300000000000011</v>
      </c>
      <c r="R981" s="97" t="b">
        <f t="shared" si="217"/>
        <v>0</v>
      </c>
      <c r="S981" s="99" t="str">
        <f t="shared" si="218"/>
        <v>GROWTH</v>
      </c>
      <c r="T981" s="68">
        <v>143.5</v>
      </c>
      <c r="U981" s="100" t="str">
        <f t="shared" si="219"/>
        <v>May</v>
      </c>
      <c r="V981" s="68">
        <f t="shared" si="220"/>
        <v>143.5</v>
      </c>
      <c r="W981" s="101">
        <f t="shared" si="221"/>
        <v>-26.5</v>
      </c>
      <c r="X981" s="102" t="b">
        <f t="shared" si="222"/>
        <v>0</v>
      </c>
      <c r="Y981" s="103" t="str">
        <f t="shared" si="223"/>
        <v>GROWTH</v>
      </c>
      <c r="Z981" s="74">
        <v>0</v>
      </c>
      <c r="AA981" s="69"/>
      <c r="AB981" s="69" t="s">
        <v>133</v>
      </c>
      <c r="AC981" s="69" t="s">
        <v>131</v>
      </c>
      <c r="AD981" s="3"/>
      <c r="AE981" s="118">
        <f>IFERROR(INDEX(Last6M_AvgSales_Ref!$B$2:$B$12659,MATCH(D981,Last6M_AvgSales_Ref!$A$2:$A$12659,0)),"")</f>
        <v>153.99166666666699</v>
      </c>
    </row>
    <row r="982" spans="1:31" ht="14.25" customHeight="1">
      <c r="A982" s="69" t="s">
        <v>131</v>
      </c>
      <c r="B982" s="71" t="s">
        <v>98</v>
      </c>
      <c r="C982" s="71" t="s">
        <v>2484</v>
      </c>
      <c r="D982" s="71">
        <v>1000001892</v>
      </c>
      <c r="E982" s="72" t="s">
        <v>2485</v>
      </c>
      <c r="F982" s="73">
        <v>42214</v>
      </c>
      <c r="G982" s="66" t="str">
        <f t="shared" si="210"/>
        <v>Targeted Dealer</v>
      </c>
      <c r="H982" s="66"/>
      <c r="I982" s="67">
        <v>390</v>
      </c>
      <c r="J982" s="67">
        <f t="shared" si="211"/>
        <v>390</v>
      </c>
      <c r="K982" s="68">
        <v>314.5</v>
      </c>
      <c r="L982" s="68">
        <f t="shared" si="212"/>
        <v>75.5</v>
      </c>
      <c r="M982" s="68">
        <f t="shared" si="213"/>
        <v>80.641025641025649</v>
      </c>
      <c r="N982" s="96">
        <v>429.75</v>
      </c>
      <c r="O982" s="97" t="str">
        <f t="shared" si="214"/>
        <v>June</v>
      </c>
      <c r="P982" s="96">
        <f t="shared" si="215"/>
        <v>429.75</v>
      </c>
      <c r="Q982" s="98">
        <f t="shared" si="216"/>
        <v>-115.25</v>
      </c>
      <c r="R982" s="97" t="b">
        <f t="shared" si="217"/>
        <v>0</v>
      </c>
      <c r="S982" s="99" t="str">
        <f t="shared" si="218"/>
        <v>GROWTH</v>
      </c>
      <c r="T982" s="68">
        <v>246</v>
      </c>
      <c r="U982" s="100" t="str">
        <f t="shared" si="219"/>
        <v>May</v>
      </c>
      <c r="V982" s="68">
        <f t="shared" si="220"/>
        <v>246</v>
      </c>
      <c r="W982" s="101">
        <f t="shared" si="221"/>
        <v>68.5</v>
      </c>
      <c r="X982" s="102" t="b">
        <f t="shared" si="222"/>
        <v>0</v>
      </c>
      <c r="Y982" s="103" t="str">
        <f t="shared" si="223"/>
        <v>GROWTH</v>
      </c>
      <c r="Z982" s="74">
        <v>0</v>
      </c>
      <c r="AA982" s="69"/>
      <c r="AB982" s="69" t="s">
        <v>133</v>
      </c>
      <c r="AC982" s="69" t="s">
        <v>131</v>
      </c>
      <c r="AD982" s="3"/>
      <c r="AE982" s="118">
        <f>IFERROR(INDEX(Last6M_AvgSales_Ref!$B$2:$B$12659,MATCH(D982,Last6M_AvgSales_Ref!$A$2:$A$12659,0)),"")</f>
        <v>417.16666666666703</v>
      </c>
    </row>
    <row r="983" spans="1:31" ht="14.25" customHeight="1">
      <c r="A983" s="69" t="s">
        <v>131</v>
      </c>
      <c r="B983" s="71" t="s">
        <v>98</v>
      </c>
      <c r="C983" s="71" t="s">
        <v>2486</v>
      </c>
      <c r="D983" s="71">
        <v>1000001874</v>
      </c>
      <c r="E983" s="72" t="s">
        <v>2487</v>
      </c>
      <c r="F983" s="73">
        <v>42220</v>
      </c>
      <c r="G983" s="66" t="str">
        <f t="shared" si="210"/>
        <v>Targeted Dealer</v>
      </c>
      <c r="H983" s="66"/>
      <c r="I983" s="67">
        <v>200</v>
      </c>
      <c r="J983" s="67">
        <f t="shared" si="211"/>
        <v>200</v>
      </c>
      <c r="K983" s="68">
        <v>248</v>
      </c>
      <c r="L983" s="68">
        <f t="shared" si="212"/>
        <v>-48</v>
      </c>
      <c r="M983" s="68">
        <f t="shared" si="213"/>
        <v>124</v>
      </c>
      <c r="N983" s="96">
        <v>223</v>
      </c>
      <c r="O983" s="97" t="str">
        <f t="shared" si="214"/>
        <v>June</v>
      </c>
      <c r="P983" s="96">
        <f t="shared" si="215"/>
        <v>223</v>
      </c>
      <c r="Q983" s="98">
        <f t="shared" si="216"/>
        <v>25</v>
      </c>
      <c r="R983" s="97" t="b">
        <f t="shared" si="217"/>
        <v>0</v>
      </c>
      <c r="S983" s="99" t="str">
        <f t="shared" si="218"/>
        <v>GROWTH</v>
      </c>
      <c r="T983" s="68">
        <v>127.5</v>
      </c>
      <c r="U983" s="100" t="str">
        <f t="shared" si="219"/>
        <v>May</v>
      </c>
      <c r="V983" s="68">
        <f t="shared" si="220"/>
        <v>127.5</v>
      </c>
      <c r="W983" s="101">
        <f t="shared" si="221"/>
        <v>120.5</v>
      </c>
      <c r="X983" s="102" t="b">
        <f t="shared" si="222"/>
        <v>0</v>
      </c>
      <c r="Y983" s="103" t="str">
        <f t="shared" si="223"/>
        <v>GROWTH</v>
      </c>
      <c r="Z983" s="74">
        <v>0</v>
      </c>
      <c r="AA983" s="69"/>
      <c r="AB983" s="69" t="s">
        <v>133</v>
      </c>
      <c r="AC983" s="69" t="s">
        <v>131</v>
      </c>
      <c r="AD983" s="3"/>
      <c r="AE983" s="118">
        <f>IFERROR(INDEX(Last6M_AvgSales_Ref!$B$2:$B$12659,MATCH(D983,Last6M_AvgSales_Ref!$A$2:$A$12659,0)),"")</f>
        <v>129.583333333333</v>
      </c>
    </row>
    <row r="984" spans="1:31" ht="14.25" customHeight="1">
      <c r="A984" s="69" t="s">
        <v>131</v>
      </c>
      <c r="B984" s="71" t="s">
        <v>98</v>
      </c>
      <c r="C984" s="71" t="s">
        <v>2488</v>
      </c>
      <c r="D984" s="71">
        <v>1000001877</v>
      </c>
      <c r="E984" s="72" t="s">
        <v>2489</v>
      </c>
      <c r="F984" s="73">
        <v>42343</v>
      </c>
      <c r="G984" s="66" t="str">
        <f t="shared" si="210"/>
        <v>-</v>
      </c>
      <c r="H984" s="66"/>
      <c r="I984" s="67">
        <v>0</v>
      </c>
      <c r="J984" s="67">
        <f t="shared" si="211"/>
        <v>0</v>
      </c>
      <c r="K984" s="68">
        <v>0</v>
      </c>
      <c r="L984" s="68">
        <f t="shared" si="212"/>
        <v>0</v>
      </c>
      <c r="M984" s="68" t="str">
        <f t="shared" si="213"/>
        <v>-</v>
      </c>
      <c r="N984" s="96">
        <v>0</v>
      </c>
      <c r="O984" s="97" t="str">
        <f t="shared" si="214"/>
        <v>June</v>
      </c>
      <c r="P984" s="96">
        <f t="shared" si="215"/>
        <v>0</v>
      </c>
      <c r="Q984" s="98">
        <f t="shared" si="216"/>
        <v>0</v>
      </c>
      <c r="R984" s="97" t="b">
        <f t="shared" si="217"/>
        <v>0</v>
      </c>
      <c r="S984" s="99" t="b">
        <f t="shared" si="218"/>
        <v>0</v>
      </c>
      <c r="T984" s="68">
        <v>280.5</v>
      </c>
      <c r="U984" s="100" t="str">
        <f t="shared" si="219"/>
        <v>May</v>
      </c>
      <c r="V984" s="68">
        <f t="shared" si="220"/>
        <v>280.5</v>
      </c>
      <c r="W984" s="101">
        <f t="shared" si="221"/>
        <v>-280.5</v>
      </c>
      <c r="X984" s="102" t="b">
        <f t="shared" si="222"/>
        <v>0</v>
      </c>
      <c r="Y984" s="103" t="str">
        <f t="shared" si="223"/>
        <v>GROWTH</v>
      </c>
      <c r="Z984" s="74">
        <v>0</v>
      </c>
      <c r="AA984" s="69"/>
      <c r="AB984" s="69" t="s">
        <v>133</v>
      </c>
      <c r="AC984" s="69" t="s">
        <v>131</v>
      </c>
      <c r="AD984" s="3"/>
      <c r="AE984" s="118">
        <f>IFERROR(INDEX(Last6M_AvgSales_Ref!$B$2:$B$12659,MATCH(D984,Last6M_AvgSales_Ref!$A$2:$A$12659,0)),"")</f>
        <v>400.70833333333297</v>
      </c>
    </row>
    <row r="985" spans="1:31" ht="14.25" customHeight="1">
      <c r="A985" s="69" t="s">
        <v>131</v>
      </c>
      <c r="B985" s="71" t="s">
        <v>98</v>
      </c>
      <c r="C985" s="71" t="s">
        <v>2490</v>
      </c>
      <c r="D985" s="71">
        <v>1000001901</v>
      </c>
      <c r="E985" s="72" t="s">
        <v>2491</v>
      </c>
      <c r="F985" s="73">
        <v>43479</v>
      </c>
      <c r="G985" s="66" t="str">
        <f t="shared" si="210"/>
        <v>Targeted Dealer</v>
      </c>
      <c r="H985" s="66"/>
      <c r="I985" s="67">
        <v>480</v>
      </c>
      <c r="J985" s="67">
        <f t="shared" si="211"/>
        <v>480</v>
      </c>
      <c r="K985" s="68">
        <v>387</v>
      </c>
      <c r="L985" s="68">
        <f t="shared" si="212"/>
        <v>93</v>
      </c>
      <c r="M985" s="68">
        <f t="shared" si="213"/>
        <v>80.625</v>
      </c>
      <c r="N985" s="96">
        <v>318</v>
      </c>
      <c r="O985" s="97" t="str">
        <f t="shared" si="214"/>
        <v>June</v>
      </c>
      <c r="P985" s="96">
        <f t="shared" si="215"/>
        <v>318</v>
      </c>
      <c r="Q985" s="98">
        <f t="shared" si="216"/>
        <v>69</v>
      </c>
      <c r="R985" s="97" t="b">
        <f t="shared" si="217"/>
        <v>0</v>
      </c>
      <c r="S985" s="99" t="str">
        <f t="shared" si="218"/>
        <v>GROWTH</v>
      </c>
      <c r="T985" s="68">
        <v>224.45</v>
      </c>
      <c r="U985" s="100" t="str">
        <f t="shared" si="219"/>
        <v>May</v>
      </c>
      <c r="V985" s="68">
        <f t="shared" si="220"/>
        <v>224.45</v>
      </c>
      <c r="W985" s="101">
        <f t="shared" si="221"/>
        <v>162.55000000000001</v>
      </c>
      <c r="X985" s="102" t="b">
        <f t="shared" si="222"/>
        <v>0</v>
      </c>
      <c r="Y985" s="103" t="str">
        <f t="shared" si="223"/>
        <v>GROWTH</v>
      </c>
      <c r="Z985" s="74">
        <v>0</v>
      </c>
      <c r="AA985" s="69"/>
      <c r="AB985" s="69" t="s">
        <v>133</v>
      </c>
      <c r="AC985" s="69" t="s">
        <v>131</v>
      </c>
      <c r="AD985" s="3"/>
      <c r="AE985" s="118">
        <f>IFERROR(INDEX(Last6M_AvgSales_Ref!$B$2:$B$12659,MATCH(D985,Last6M_AvgSales_Ref!$A$2:$A$12659,0)),"")</f>
        <v>381.8</v>
      </c>
    </row>
    <row r="986" spans="1:31" ht="14.25" customHeight="1">
      <c r="A986" s="69" t="s">
        <v>131</v>
      </c>
      <c r="B986" s="71" t="s">
        <v>98</v>
      </c>
      <c r="C986" s="71" t="s">
        <v>2492</v>
      </c>
      <c r="D986" s="71">
        <v>1000002781</v>
      </c>
      <c r="E986" s="71" t="s">
        <v>2493</v>
      </c>
      <c r="F986" s="73">
        <v>44699</v>
      </c>
      <c r="G986" s="66" t="str">
        <f t="shared" si="210"/>
        <v>Targeted Dealer</v>
      </c>
      <c r="H986" s="66"/>
      <c r="I986" s="67">
        <v>60</v>
      </c>
      <c r="J986" s="67">
        <f t="shared" si="211"/>
        <v>60</v>
      </c>
      <c r="K986" s="68">
        <v>41</v>
      </c>
      <c r="L986" s="68">
        <f t="shared" si="212"/>
        <v>19</v>
      </c>
      <c r="M986" s="68">
        <f t="shared" si="213"/>
        <v>68.333333333333343</v>
      </c>
      <c r="N986" s="96">
        <v>71</v>
      </c>
      <c r="O986" s="97" t="str">
        <f t="shared" si="214"/>
        <v>June</v>
      </c>
      <c r="P986" s="96">
        <f t="shared" si="215"/>
        <v>71</v>
      </c>
      <c r="Q986" s="98">
        <f t="shared" si="216"/>
        <v>-30</v>
      </c>
      <c r="R986" s="97" t="b">
        <f t="shared" si="217"/>
        <v>0</v>
      </c>
      <c r="S986" s="99" t="str">
        <f t="shared" si="218"/>
        <v>GROWTH</v>
      </c>
      <c r="T986" s="68">
        <v>0</v>
      </c>
      <c r="U986" s="100" t="str">
        <f t="shared" si="219"/>
        <v>May</v>
      </c>
      <c r="V986" s="68">
        <f t="shared" si="220"/>
        <v>0</v>
      </c>
      <c r="W986" s="101">
        <f t="shared" si="221"/>
        <v>41</v>
      </c>
      <c r="X986" s="102" t="b">
        <f t="shared" si="222"/>
        <v>0</v>
      </c>
      <c r="Y986" s="103" t="b">
        <f t="shared" si="223"/>
        <v>0</v>
      </c>
      <c r="Z986" s="74">
        <v>0</v>
      </c>
      <c r="AA986" s="69"/>
      <c r="AB986" s="69" t="s">
        <v>133</v>
      </c>
      <c r="AC986" s="69" t="s">
        <v>131</v>
      </c>
      <c r="AD986" s="3"/>
      <c r="AE986" s="118">
        <f>IFERROR(INDEX(Last6M_AvgSales_Ref!$B$2:$B$12659,MATCH(D986,Last6M_AvgSales_Ref!$A$2:$A$12659,0)),"")</f>
        <v>35.1666666666667</v>
      </c>
    </row>
    <row r="987" spans="1:31" ht="14.25" customHeight="1">
      <c r="A987" s="69" t="s">
        <v>131</v>
      </c>
      <c r="B987" s="71" t="s">
        <v>98</v>
      </c>
      <c r="C987" s="71" t="s">
        <v>2494</v>
      </c>
      <c r="D987" s="71">
        <v>1000003495</v>
      </c>
      <c r="E987" s="71" t="s">
        <v>2495</v>
      </c>
      <c r="F987" s="73">
        <v>45041</v>
      </c>
      <c r="G987" s="66" t="str">
        <f t="shared" si="210"/>
        <v>Targeted Dealer</v>
      </c>
      <c r="H987" s="66"/>
      <c r="I987" s="67">
        <v>180</v>
      </c>
      <c r="J987" s="67">
        <f t="shared" si="211"/>
        <v>180</v>
      </c>
      <c r="K987" s="68">
        <v>154.5</v>
      </c>
      <c r="L987" s="68">
        <f t="shared" si="212"/>
        <v>25.5</v>
      </c>
      <c r="M987" s="68">
        <f t="shared" si="213"/>
        <v>85.833333333333329</v>
      </c>
      <c r="N987" s="96">
        <v>101</v>
      </c>
      <c r="O987" s="97" t="str">
        <f t="shared" si="214"/>
        <v>June</v>
      </c>
      <c r="P987" s="96">
        <f t="shared" si="215"/>
        <v>101</v>
      </c>
      <c r="Q987" s="98">
        <f t="shared" si="216"/>
        <v>53.5</v>
      </c>
      <c r="R987" s="97" t="b">
        <f t="shared" si="217"/>
        <v>0</v>
      </c>
      <c r="S987" s="99" t="str">
        <f t="shared" si="218"/>
        <v>GROWTH</v>
      </c>
      <c r="T987" s="68">
        <v>159.5</v>
      </c>
      <c r="U987" s="100" t="str">
        <f t="shared" si="219"/>
        <v>May</v>
      </c>
      <c r="V987" s="68">
        <f t="shared" si="220"/>
        <v>159.5</v>
      </c>
      <c r="W987" s="101">
        <f t="shared" si="221"/>
        <v>-5</v>
      </c>
      <c r="X987" s="102" t="b">
        <f t="shared" si="222"/>
        <v>0</v>
      </c>
      <c r="Y987" s="103" t="str">
        <f t="shared" si="223"/>
        <v>GROWTH</v>
      </c>
      <c r="Z987" s="74">
        <v>0</v>
      </c>
      <c r="AA987" s="69"/>
      <c r="AB987" s="69" t="s">
        <v>133</v>
      </c>
      <c r="AC987" s="69" t="s">
        <v>131</v>
      </c>
      <c r="AD987" s="3"/>
      <c r="AE987" s="118">
        <f>IFERROR(INDEX(Last6M_AvgSales_Ref!$B$2:$B$12659,MATCH(D987,Last6M_AvgSales_Ref!$A$2:$A$12659,0)),"")</f>
        <v>121.083333333333</v>
      </c>
    </row>
    <row r="988" spans="1:31" ht="14.25" customHeight="1">
      <c r="A988" s="69" t="s">
        <v>131</v>
      </c>
      <c r="B988" s="71" t="s">
        <v>98</v>
      </c>
      <c r="C988" s="71" t="s">
        <v>2496</v>
      </c>
      <c r="D988" s="71">
        <v>1000003658</v>
      </c>
      <c r="E988" s="71" t="s">
        <v>2497</v>
      </c>
      <c r="F988" s="73">
        <v>45136</v>
      </c>
      <c r="G988" s="66" t="str">
        <f t="shared" si="210"/>
        <v>Targeted Dealer</v>
      </c>
      <c r="H988" s="66"/>
      <c r="I988" s="67">
        <v>300</v>
      </c>
      <c r="J988" s="67">
        <f t="shared" si="211"/>
        <v>300</v>
      </c>
      <c r="K988" s="68">
        <v>426.75</v>
      </c>
      <c r="L988" s="68">
        <f t="shared" si="212"/>
        <v>-126.75</v>
      </c>
      <c r="M988" s="68">
        <f t="shared" si="213"/>
        <v>142.25</v>
      </c>
      <c r="N988" s="96">
        <v>303</v>
      </c>
      <c r="O988" s="97" t="str">
        <f t="shared" si="214"/>
        <v>June</v>
      </c>
      <c r="P988" s="96">
        <f t="shared" si="215"/>
        <v>303</v>
      </c>
      <c r="Q988" s="98">
        <f t="shared" si="216"/>
        <v>123.75</v>
      </c>
      <c r="R988" s="97" t="b">
        <f t="shared" si="217"/>
        <v>0</v>
      </c>
      <c r="S988" s="99" t="str">
        <f t="shared" si="218"/>
        <v>GROWTH</v>
      </c>
      <c r="T988" s="68">
        <v>71.5</v>
      </c>
      <c r="U988" s="100" t="str">
        <f t="shared" si="219"/>
        <v>May</v>
      </c>
      <c r="V988" s="68">
        <f t="shared" si="220"/>
        <v>71.5</v>
      </c>
      <c r="W988" s="101">
        <f t="shared" si="221"/>
        <v>355.25</v>
      </c>
      <c r="X988" s="102" t="b">
        <f t="shared" si="222"/>
        <v>0</v>
      </c>
      <c r="Y988" s="103" t="str">
        <f t="shared" si="223"/>
        <v>GROWTH</v>
      </c>
      <c r="Z988" s="74">
        <v>0</v>
      </c>
      <c r="AA988" s="69"/>
      <c r="AB988" s="69" t="s">
        <v>133</v>
      </c>
      <c r="AC988" s="69" t="s">
        <v>131</v>
      </c>
      <c r="AD988" s="3"/>
      <c r="AE988" s="118">
        <f>IFERROR(INDEX(Last6M_AvgSales_Ref!$B$2:$B$12659,MATCH(D988,Last6M_AvgSales_Ref!$A$2:$A$12659,0)),"")</f>
        <v>158.833333333333</v>
      </c>
    </row>
    <row r="989" spans="1:31" ht="14.25" customHeight="1">
      <c r="A989" s="74" t="s">
        <v>132</v>
      </c>
      <c r="B989" s="78" t="s">
        <v>101</v>
      </c>
      <c r="C989" s="71" t="s">
        <v>2498</v>
      </c>
      <c r="D989" s="71">
        <v>1000002670</v>
      </c>
      <c r="E989" s="71" t="s">
        <v>2499</v>
      </c>
      <c r="F989" s="73">
        <v>44739</v>
      </c>
      <c r="G989" s="66" t="str">
        <f t="shared" si="210"/>
        <v>Targeted Dealer</v>
      </c>
      <c r="H989" s="66"/>
      <c r="I989" s="67">
        <v>125</v>
      </c>
      <c r="J989" s="67">
        <f t="shared" si="211"/>
        <v>125.00000000000001</v>
      </c>
      <c r="K989" s="68">
        <v>164</v>
      </c>
      <c r="L989" s="68">
        <f t="shared" si="212"/>
        <v>-39</v>
      </c>
      <c r="M989" s="68">
        <f t="shared" si="213"/>
        <v>131.19999999999999</v>
      </c>
      <c r="N989" s="96">
        <v>130</v>
      </c>
      <c r="O989" s="97" t="str">
        <f t="shared" si="214"/>
        <v>June</v>
      </c>
      <c r="P989" s="96">
        <f t="shared" si="215"/>
        <v>130</v>
      </c>
      <c r="Q989" s="98">
        <f t="shared" si="216"/>
        <v>34</v>
      </c>
      <c r="R989" s="97" t="b">
        <f t="shared" si="217"/>
        <v>0</v>
      </c>
      <c r="S989" s="99" t="str">
        <f t="shared" si="218"/>
        <v>GROWTH</v>
      </c>
      <c r="T989" s="68">
        <v>157</v>
      </c>
      <c r="U989" s="100" t="str">
        <f t="shared" si="219"/>
        <v>May</v>
      </c>
      <c r="V989" s="68">
        <f t="shared" si="220"/>
        <v>157</v>
      </c>
      <c r="W989" s="101">
        <f t="shared" si="221"/>
        <v>7</v>
      </c>
      <c r="X989" s="102" t="b">
        <f t="shared" si="222"/>
        <v>0</v>
      </c>
      <c r="Y989" s="103" t="str">
        <f t="shared" si="223"/>
        <v>GROWTH</v>
      </c>
      <c r="Z989" s="74">
        <v>0</v>
      </c>
      <c r="AA989" s="69"/>
      <c r="AB989" s="69" t="s">
        <v>133</v>
      </c>
      <c r="AC989" s="74" t="s">
        <v>132</v>
      </c>
      <c r="AD989" s="3"/>
      <c r="AE989" s="118">
        <f>IFERROR(INDEX(Last6M_AvgSales_Ref!$B$2:$B$12659,MATCH(D989,Last6M_AvgSales_Ref!$A$2:$A$12659,0)),"")</f>
        <v>187.583333333333</v>
      </c>
    </row>
    <row r="990" spans="1:31" ht="14.25" customHeight="1">
      <c r="A990" s="74" t="s">
        <v>132</v>
      </c>
      <c r="B990" s="71" t="s">
        <v>101</v>
      </c>
      <c r="C990" s="71" t="s">
        <v>2500</v>
      </c>
      <c r="D990" s="71">
        <v>1000001910</v>
      </c>
      <c r="E990" s="72" t="s">
        <v>2501</v>
      </c>
      <c r="F990" s="73">
        <v>41341</v>
      </c>
      <c r="G990" s="66" t="str">
        <f t="shared" si="210"/>
        <v>Targeted Dealer</v>
      </c>
      <c r="H990" s="66"/>
      <c r="I990" s="67">
        <v>150</v>
      </c>
      <c r="J990" s="67">
        <f t="shared" si="211"/>
        <v>150</v>
      </c>
      <c r="K990" s="68">
        <v>160</v>
      </c>
      <c r="L990" s="68">
        <f t="shared" si="212"/>
        <v>-10</v>
      </c>
      <c r="M990" s="68">
        <f t="shared" si="213"/>
        <v>106.66666666666667</v>
      </c>
      <c r="N990" s="96">
        <v>135</v>
      </c>
      <c r="O990" s="97" t="str">
        <f t="shared" si="214"/>
        <v>June</v>
      </c>
      <c r="P990" s="96">
        <f t="shared" si="215"/>
        <v>135</v>
      </c>
      <c r="Q990" s="98">
        <f t="shared" si="216"/>
        <v>25</v>
      </c>
      <c r="R990" s="97" t="b">
        <f t="shared" si="217"/>
        <v>0</v>
      </c>
      <c r="S990" s="99" t="str">
        <f t="shared" si="218"/>
        <v>GROWTH</v>
      </c>
      <c r="T990" s="68">
        <v>135</v>
      </c>
      <c r="U990" s="100" t="str">
        <f t="shared" si="219"/>
        <v>May</v>
      </c>
      <c r="V990" s="68">
        <f t="shared" si="220"/>
        <v>135</v>
      </c>
      <c r="W990" s="101">
        <f t="shared" si="221"/>
        <v>25</v>
      </c>
      <c r="X990" s="102" t="b">
        <f t="shared" si="222"/>
        <v>0</v>
      </c>
      <c r="Y990" s="103" t="str">
        <f t="shared" si="223"/>
        <v>GROWTH</v>
      </c>
      <c r="Z990" s="74">
        <v>0</v>
      </c>
      <c r="AA990" s="69"/>
      <c r="AB990" s="69" t="s">
        <v>133</v>
      </c>
      <c r="AC990" s="74" t="s">
        <v>132</v>
      </c>
      <c r="AD990" s="3"/>
      <c r="AE990" s="118">
        <f>IFERROR(INDEX(Last6M_AvgSales_Ref!$B$2:$B$12659,MATCH(D990,Last6M_AvgSales_Ref!$A$2:$A$12659,0)),"")</f>
        <v>133.333333333333</v>
      </c>
    </row>
    <row r="991" spans="1:31" ht="14.25" customHeight="1">
      <c r="A991" s="74" t="s">
        <v>132</v>
      </c>
      <c r="B991" s="71" t="s">
        <v>101</v>
      </c>
      <c r="C991" s="71" t="s">
        <v>2502</v>
      </c>
      <c r="D991" s="71">
        <v>1000001952</v>
      </c>
      <c r="E991" s="72" t="s">
        <v>2503</v>
      </c>
      <c r="F991" s="73">
        <v>41900</v>
      </c>
      <c r="G991" s="66" t="str">
        <f t="shared" si="210"/>
        <v>Targeted Dealer</v>
      </c>
      <c r="H991" s="66"/>
      <c r="I991" s="67">
        <v>75</v>
      </c>
      <c r="J991" s="67">
        <f t="shared" si="211"/>
        <v>75</v>
      </c>
      <c r="K991" s="68">
        <v>75</v>
      </c>
      <c r="L991" s="68">
        <f t="shared" si="212"/>
        <v>0</v>
      </c>
      <c r="M991" s="68">
        <f t="shared" si="213"/>
        <v>100</v>
      </c>
      <c r="N991" s="96">
        <v>27.5</v>
      </c>
      <c r="O991" s="97" t="str">
        <f t="shared" si="214"/>
        <v>June</v>
      </c>
      <c r="P991" s="96">
        <f t="shared" si="215"/>
        <v>27.5</v>
      </c>
      <c r="Q991" s="98">
        <f t="shared" si="216"/>
        <v>47.5</v>
      </c>
      <c r="R991" s="97" t="b">
        <f t="shared" si="217"/>
        <v>0</v>
      </c>
      <c r="S991" s="99" t="str">
        <f t="shared" si="218"/>
        <v>GROWTH</v>
      </c>
      <c r="T991" s="68">
        <v>105.5</v>
      </c>
      <c r="U991" s="100" t="str">
        <f t="shared" si="219"/>
        <v>May</v>
      </c>
      <c r="V991" s="68">
        <f t="shared" si="220"/>
        <v>105.5</v>
      </c>
      <c r="W991" s="101">
        <f t="shared" si="221"/>
        <v>-30.5</v>
      </c>
      <c r="X991" s="102" t="b">
        <f t="shared" si="222"/>
        <v>0</v>
      </c>
      <c r="Y991" s="103" t="str">
        <f t="shared" si="223"/>
        <v>GROWTH</v>
      </c>
      <c r="Z991" s="74">
        <v>0</v>
      </c>
      <c r="AA991" s="69"/>
      <c r="AB991" s="69" t="s">
        <v>133</v>
      </c>
      <c r="AC991" s="74" t="s">
        <v>132</v>
      </c>
      <c r="AD991" s="3"/>
      <c r="AE991" s="118">
        <f>IFERROR(INDEX(Last6M_AvgSales_Ref!$B$2:$B$12659,MATCH(D991,Last6M_AvgSales_Ref!$A$2:$A$12659,0)),"")</f>
        <v>64.7083333333333</v>
      </c>
    </row>
    <row r="992" spans="1:31" ht="14.25" customHeight="1">
      <c r="A992" s="74" t="s">
        <v>132</v>
      </c>
      <c r="B992" s="71" t="s">
        <v>101</v>
      </c>
      <c r="C992" s="71" t="s">
        <v>2504</v>
      </c>
      <c r="D992" s="71">
        <v>1000001916</v>
      </c>
      <c r="E992" s="72" t="s">
        <v>2505</v>
      </c>
      <c r="F992" s="73">
        <v>42621</v>
      </c>
      <c r="G992" s="66" t="str">
        <f t="shared" si="210"/>
        <v>Targeted Dealer</v>
      </c>
      <c r="H992" s="66"/>
      <c r="I992" s="67">
        <v>225</v>
      </c>
      <c r="J992" s="67">
        <f t="shared" si="211"/>
        <v>225</v>
      </c>
      <c r="K992" s="68">
        <v>264.35000000000002</v>
      </c>
      <c r="L992" s="68">
        <f t="shared" si="212"/>
        <v>-39.350000000000023</v>
      </c>
      <c r="M992" s="68">
        <f t="shared" si="213"/>
        <v>117.48888888888889</v>
      </c>
      <c r="N992" s="96">
        <v>255</v>
      </c>
      <c r="O992" s="97" t="str">
        <f t="shared" si="214"/>
        <v>June</v>
      </c>
      <c r="P992" s="96">
        <f t="shared" si="215"/>
        <v>255</v>
      </c>
      <c r="Q992" s="98">
        <f t="shared" si="216"/>
        <v>9.3500000000000227</v>
      </c>
      <c r="R992" s="97" t="b">
        <f t="shared" si="217"/>
        <v>0</v>
      </c>
      <c r="S992" s="99" t="str">
        <f t="shared" si="218"/>
        <v>GROWTH</v>
      </c>
      <c r="T992" s="68">
        <v>240</v>
      </c>
      <c r="U992" s="100" t="str">
        <f t="shared" si="219"/>
        <v>May</v>
      </c>
      <c r="V992" s="68">
        <f t="shared" si="220"/>
        <v>240</v>
      </c>
      <c r="W992" s="101">
        <f t="shared" si="221"/>
        <v>24.350000000000023</v>
      </c>
      <c r="X992" s="102" t="b">
        <f t="shared" si="222"/>
        <v>0</v>
      </c>
      <c r="Y992" s="103" t="str">
        <f t="shared" si="223"/>
        <v>GROWTH</v>
      </c>
      <c r="Z992" s="74">
        <v>0</v>
      </c>
      <c r="AA992" s="69"/>
      <c r="AB992" s="69" t="s">
        <v>133</v>
      </c>
      <c r="AC992" s="74" t="s">
        <v>132</v>
      </c>
      <c r="AD992" s="3"/>
      <c r="AE992" s="118">
        <f>IFERROR(INDEX(Last6M_AvgSales_Ref!$B$2:$B$12659,MATCH(D992,Last6M_AvgSales_Ref!$A$2:$A$12659,0)),"")</f>
        <v>340.941666666667</v>
      </c>
    </row>
    <row r="993" spans="1:31" ht="14.25" customHeight="1">
      <c r="A993" s="74" t="s">
        <v>132</v>
      </c>
      <c r="B993" s="71" t="s">
        <v>101</v>
      </c>
      <c r="C993" s="71" t="s">
        <v>2506</v>
      </c>
      <c r="D993" s="71">
        <v>1000001914</v>
      </c>
      <c r="E993" s="72" t="s">
        <v>2507</v>
      </c>
      <c r="F993" s="73">
        <v>42803</v>
      </c>
      <c r="G993" s="66" t="str">
        <f t="shared" si="210"/>
        <v>Targeted Dealer</v>
      </c>
      <c r="H993" s="66"/>
      <c r="I993" s="67">
        <v>75</v>
      </c>
      <c r="J993" s="67">
        <f t="shared" si="211"/>
        <v>75</v>
      </c>
      <c r="K993" s="68">
        <v>35</v>
      </c>
      <c r="L993" s="68">
        <f t="shared" si="212"/>
        <v>40</v>
      </c>
      <c r="M993" s="68">
        <f t="shared" si="213"/>
        <v>46.666666666666664</v>
      </c>
      <c r="N993" s="96">
        <v>20</v>
      </c>
      <c r="O993" s="97" t="str">
        <f t="shared" si="214"/>
        <v>June</v>
      </c>
      <c r="P993" s="96">
        <f t="shared" si="215"/>
        <v>20</v>
      </c>
      <c r="Q993" s="98">
        <f t="shared" si="216"/>
        <v>15</v>
      </c>
      <c r="R993" s="97" t="b">
        <f t="shared" si="217"/>
        <v>0</v>
      </c>
      <c r="S993" s="99" t="str">
        <f t="shared" si="218"/>
        <v>GROWTH</v>
      </c>
      <c r="T993" s="68">
        <v>16</v>
      </c>
      <c r="U993" s="100" t="str">
        <f t="shared" si="219"/>
        <v>May</v>
      </c>
      <c r="V993" s="68">
        <f t="shared" si="220"/>
        <v>16</v>
      </c>
      <c r="W993" s="101">
        <f t="shared" si="221"/>
        <v>19</v>
      </c>
      <c r="X993" s="102" t="b">
        <f t="shared" si="222"/>
        <v>0</v>
      </c>
      <c r="Y993" s="103" t="str">
        <f t="shared" si="223"/>
        <v>GROWTH</v>
      </c>
      <c r="Z993" s="74">
        <v>0</v>
      </c>
      <c r="AA993" s="69"/>
      <c r="AB993" s="69" t="s">
        <v>133</v>
      </c>
      <c r="AC993" s="74" t="s">
        <v>132</v>
      </c>
      <c r="AD993" s="3"/>
      <c r="AE993" s="118">
        <f>IFERROR(INDEX(Last6M_AvgSales_Ref!$B$2:$B$12659,MATCH(D993,Last6M_AvgSales_Ref!$A$2:$A$12659,0)),"")</f>
        <v>23.3333333333333</v>
      </c>
    </row>
    <row r="994" spans="1:31" ht="14.25" customHeight="1">
      <c r="A994" s="74" t="s">
        <v>132</v>
      </c>
      <c r="B994" s="71" t="s">
        <v>101</v>
      </c>
      <c r="C994" s="71" t="s">
        <v>352</v>
      </c>
      <c r="D994" s="71">
        <v>1000001924</v>
      </c>
      <c r="E994" s="72" t="s">
        <v>353</v>
      </c>
      <c r="F994" s="73">
        <v>43088</v>
      </c>
      <c r="G994" s="66" t="str">
        <f t="shared" si="210"/>
        <v>-</v>
      </c>
      <c r="H994" s="66"/>
      <c r="I994" s="67">
        <v>0</v>
      </c>
      <c r="J994" s="67">
        <f t="shared" si="211"/>
        <v>0</v>
      </c>
      <c r="K994" s="68">
        <v>0</v>
      </c>
      <c r="L994" s="68">
        <f t="shared" si="212"/>
        <v>0</v>
      </c>
      <c r="M994" s="68" t="str">
        <f t="shared" si="213"/>
        <v>-</v>
      </c>
      <c r="N994" s="96">
        <v>0</v>
      </c>
      <c r="O994" s="97" t="str">
        <f t="shared" si="214"/>
        <v>June</v>
      </c>
      <c r="P994" s="96">
        <f t="shared" si="215"/>
        <v>0</v>
      </c>
      <c r="Q994" s="98">
        <f t="shared" si="216"/>
        <v>0</v>
      </c>
      <c r="R994" s="97" t="b">
        <f t="shared" si="217"/>
        <v>0</v>
      </c>
      <c r="S994" s="99" t="b">
        <f t="shared" si="218"/>
        <v>0</v>
      </c>
      <c r="T994" s="68">
        <v>20</v>
      </c>
      <c r="U994" s="100" t="str">
        <f t="shared" si="219"/>
        <v>May</v>
      </c>
      <c r="V994" s="68">
        <f t="shared" si="220"/>
        <v>20</v>
      </c>
      <c r="W994" s="101">
        <f t="shared" si="221"/>
        <v>-20</v>
      </c>
      <c r="X994" s="102" t="b">
        <f t="shared" si="222"/>
        <v>0</v>
      </c>
      <c r="Y994" s="103" t="str">
        <f t="shared" si="223"/>
        <v>GROWTH</v>
      </c>
      <c r="Z994" s="74">
        <v>0</v>
      </c>
      <c r="AA994" s="69"/>
      <c r="AB994" s="69" t="s">
        <v>133</v>
      </c>
      <c r="AC994" s="74" t="s">
        <v>132</v>
      </c>
      <c r="AD994" s="3"/>
      <c r="AE994" s="118">
        <f>IFERROR(INDEX(Last6M_AvgSales_Ref!$B$2:$B$12659,MATCH(D994,Last6M_AvgSales_Ref!$A$2:$A$12659,0)),"")</f>
        <v>9</v>
      </c>
    </row>
    <row r="995" spans="1:31" ht="14.25" customHeight="1">
      <c r="A995" s="74" t="s">
        <v>132</v>
      </c>
      <c r="B995" s="71" t="s">
        <v>101</v>
      </c>
      <c r="C995" s="71" t="s">
        <v>2508</v>
      </c>
      <c r="D995" s="71">
        <v>1000001938</v>
      </c>
      <c r="E995" s="72" t="s">
        <v>2509</v>
      </c>
      <c r="F995" s="73">
        <v>43091</v>
      </c>
      <c r="G995" s="66" t="str">
        <f t="shared" si="210"/>
        <v>Targeted Dealer</v>
      </c>
      <c r="H995" s="66"/>
      <c r="I995" s="67">
        <v>75</v>
      </c>
      <c r="J995" s="67">
        <f t="shared" si="211"/>
        <v>75</v>
      </c>
      <c r="K995" s="68">
        <v>100</v>
      </c>
      <c r="L995" s="68">
        <f t="shared" si="212"/>
        <v>-25</v>
      </c>
      <c r="M995" s="68">
        <f t="shared" si="213"/>
        <v>133.33333333333334</v>
      </c>
      <c r="N995" s="96">
        <v>125</v>
      </c>
      <c r="O995" s="97" t="str">
        <f t="shared" si="214"/>
        <v>June</v>
      </c>
      <c r="P995" s="96">
        <f t="shared" si="215"/>
        <v>125</v>
      </c>
      <c r="Q995" s="98">
        <f t="shared" si="216"/>
        <v>-25</v>
      </c>
      <c r="R995" s="97" t="b">
        <f t="shared" si="217"/>
        <v>0</v>
      </c>
      <c r="S995" s="99" t="str">
        <f t="shared" si="218"/>
        <v>GROWTH</v>
      </c>
      <c r="T995" s="68">
        <v>125</v>
      </c>
      <c r="U995" s="100" t="str">
        <f t="shared" si="219"/>
        <v>May</v>
      </c>
      <c r="V995" s="68">
        <f t="shared" si="220"/>
        <v>125</v>
      </c>
      <c r="W995" s="101">
        <f t="shared" si="221"/>
        <v>-25</v>
      </c>
      <c r="X995" s="102" t="b">
        <f t="shared" si="222"/>
        <v>0</v>
      </c>
      <c r="Y995" s="103" t="str">
        <f t="shared" si="223"/>
        <v>GROWTH</v>
      </c>
      <c r="Z995" s="74">
        <v>0</v>
      </c>
      <c r="AA995" s="69"/>
      <c r="AB995" s="69" t="s">
        <v>133</v>
      </c>
      <c r="AC995" s="74" t="s">
        <v>132</v>
      </c>
      <c r="AD995" s="3"/>
      <c r="AE995" s="118">
        <f>IFERROR(INDEX(Last6M_AvgSales_Ref!$B$2:$B$12659,MATCH(D995,Last6M_AvgSales_Ref!$A$2:$A$12659,0)),"")</f>
        <v>170.833333333333</v>
      </c>
    </row>
    <row r="996" spans="1:31" ht="14.25" customHeight="1">
      <c r="A996" s="74" t="s">
        <v>132</v>
      </c>
      <c r="B996" s="71" t="s">
        <v>101</v>
      </c>
      <c r="C996" s="71" t="s">
        <v>2510</v>
      </c>
      <c r="D996" s="71">
        <v>1000001928</v>
      </c>
      <c r="E996" s="72" t="s">
        <v>2511</v>
      </c>
      <c r="F996" s="73">
        <v>43315</v>
      </c>
      <c r="G996" s="66" t="str">
        <f t="shared" si="210"/>
        <v>Targeted Dealer</v>
      </c>
      <c r="H996" s="66"/>
      <c r="I996" s="67">
        <v>800</v>
      </c>
      <c r="J996" s="67">
        <f t="shared" si="211"/>
        <v>800</v>
      </c>
      <c r="K996" s="68">
        <v>710.95</v>
      </c>
      <c r="L996" s="68">
        <f t="shared" si="212"/>
        <v>89.049999999999955</v>
      </c>
      <c r="M996" s="68">
        <f t="shared" si="213"/>
        <v>88.868750000000006</v>
      </c>
      <c r="N996" s="96">
        <v>804.95</v>
      </c>
      <c r="O996" s="97" t="str">
        <f t="shared" si="214"/>
        <v>June</v>
      </c>
      <c r="P996" s="96">
        <f t="shared" si="215"/>
        <v>804.95</v>
      </c>
      <c r="Q996" s="98">
        <f t="shared" si="216"/>
        <v>-94</v>
      </c>
      <c r="R996" s="97" t="b">
        <f t="shared" si="217"/>
        <v>0</v>
      </c>
      <c r="S996" s="99" t="str">
        <f t="shared" si="218"/>
        <v>GROWTH</v>
      </c>
      <c r="T996" s="68">
        <v>388</v>
      </c>
      <c r="U996" s="100" t="str">
        <f t="shared" si="219"/>
        <v>May</v>
      </c>
      <c r="V996" s="68">
        <f t="shared" si="220"/>
        <v>388</v>
      </c>
      <c r="W996" s="101">
        <f t="shared" si="221"/>
        <v>322.95000000000005</v>
      </c>
      <c r="X996" s="102" t="b">
        <f t="shared" si="222"/>
        <v>0</v>
      </c>
      <c r="Y996" s="103" t="str">
        <f t="shared" si="223"/>
        <v>GROWTH</v>
      </c>
      <c r="Z996" s="74">
        <v>0</v>
      </c>
      <c r="AA996" s="69"/>
      <c r="AB996" s="69" t="s">
        <v>133</v>
      </c>
      <c r="AC996" s="74" t="s">
        <v>132</v>
      </c>
      <c r="AD996" s="3"/>
      <c r="AE996" s="118">
        <f>IFERROR(INDEX(Last6M_AvgSales_Ref!$B$2:$B$12659,MATCH(D996,Last6M_AvgSales_Ref!$A$2:$A$12659,0)),"")</f>
        <v>751.11666666666702</v>
      </c>
    </row>
    <row r="997" spans="1:31" ht="14.25" customHeight="1">
      <c r="A997" s="74" t="s">
        <v>132</v>
      </c>
      <c r="B997" s="71" t="s">
        <v>101</v>
      </c>
      <c r="C997" s="71" t="s">
        <v>2512</v>
      </c>
      <c r="D997" s="71">
        <v>1000001947</v>
      </c>
      <c r="E997" s="72" t="s">
        <v>2513</v>
      </c>
      <c r="F997" s="73">
        <v>43339</v>
      </c>
      <c r="G997" s="66" t="str">
        <f t="shared" si="210"/>
        <v>Targeted Dealer</v>
      </c>
      <c r="H997" s="66"/>
      <c r="I997" s="67">
        <v>300</v>
      </c>
      <c r="J997" s="67">
        <f t="shared" si="211"/>
        <v>300</v>
      </c>
      <c r="K997" s="68">
        <v>776.5</v>
      </c>
      <c r="L997" s="68">
        <f t="shared" si="212"/>
        <v>-476.5</v>
      </c>
      <c r="M997" s="68">
        <f t="shared" si="213"/>
        <v>258.83333333333331</v>
      </c>
      <c r="N997" s="96">
        <v>1015.25</v>
      </c>
      <c r="O997" s="97" t="str">
        <f t="shared" si="214"/>
        <v>June</v>
      </c>
      <c r="P997" s="96">
        <f t="shared" si="215"/>
        <v>1015.25</v>
      </c>
      <c r="Q997" s="98">
        <f t="shared" si="216"/>
        <v>-238.75</v>
      </c>
      <c r="R997" s="97" t="b">
        <f t="shared" si="217"/>
        <v>0</v>
      </c>
      <c r="S997" s="99" t="str">
        <f t="shared" si="218"/>
        <v>GROWTH</v>
      </c>
      <c r="T997" s="68">
        <v>752.5</v>
      </c>
      <c r="U997" s="100" t="str">
        <f t="shared" si="219"/>
        <v>May</v>
      </c>
      <c r="V997" s="68">
        <f t="shared" si="220"/>
        <v>752.5</v>
      </c>
      <c r="W997" s="101">
        <f t="shared" si="221"/>
        <v>24</v>
      </c>
      <c r="X997" s="102" t="b">
        <f t="shared" si="222"/>
        <v>0</v>
      </c>
      <c r="Y997" s="103" t="str">
        <f t="shared" si="223"/>
        <v>GROWTH</v>
      </c>
      <c r="Z997" s="74">
        <v>0</v>
      </c>
      <c r="AA997" s="69"/>
      <c r="AB997" s="69" t="s">
        <v>133</v>
      </c>
      <c r="AC997" s="74" t="s">
        <v>132</v>
      </c>
      <c r="AD997" s="3"/>
      <c r="AE997" s="118">
        <f>IFERROR(INDEX(Last6M_AvgSales_Ref!$B$2:$B$12659,MATCH(D997,Last6M_AvgSales_Ref!$A$2:$A$12659,0)),"")</f>
        <v>409.41666666666703</v>
      </c>
    </row>
    <row r="998" spans="1:31" ht="14.25" customHeight="1">
      <c r="A998" s="74" t="s">
        <v>132</v>
      </c>
      <c r="B998" s="71" t="s">
        <v>101</v>
      </c>
      <c r="C998" s="71" t="s">
        <v>2514</v>
      </c>
      <c r="D998" s="71">
        <v>1000001920</v>
      </c>
      <c r="E998" s="72" t="s">
        <v>2515</v>
      </c>
      <c r="F998" s="73">
        <v>43421</v>
      </c>
      <c r="G998" s="66" t="str">
        <f t="shared" si="210"/>
        <v>Targeted Dealer</v>
      </c>
      <c r="H998" s="66"/>
      <c r="I998" s="67">
        <v>100</v>
      </c>
      <c r="J998" s="67">
        <f t="shared" si="211"/>
        <v>100</v>
      </c>
      <c r="K998" s="68">
        <v>77.5</v>
      </c>
      <c r="L998" s="68">
        <f t="shared" si="212"/>
        <v>22.5</v>
      </c>
      <c r="M998" s="68">
        <f t="shared" si="213"/>
        <v>77.5</v>
      </c>
      <c r="N998" s="96">
        <v>117.5</v>
      </c>
      <c r="O998" s="97" t="str">
        <f t="shared" si="214"/>
        <v>June</v>
      </c>
      <c r="P998" s="96">
        <f t="shared" si="215"/>
        <v>117.5</v>
      </c>
      <c r="Q998" s="98">
        <f t="shared" si="216"/>
        <v>-40</v>
      </c>
      <c r="R998" s="97" t="b">
        <f t="shared" si="217"/>
        <v>0</v>
      </c>
      <c r="S998" s="99" t="str">
        <f t="shared" si="218"/>
        <v>GROWTH</v>
      </c>
      <c r="T998" s="68">
        <v>235</v>
      </c>
      <c r="U998" s="100" t="str">
        <f t="shared" si="219"/>
        <v>May</v>
      </c>
      <c r="V998" s="68">
        <f t="shared" si="220"/>
        <v>235</v>
      </c>
      <c r="W998" s="101">
        <f t="shared" si="221"/>
        <v>-157.5</v>
      </c>
      <c r="X998" s="102" t="b">
        <f t="shared" si="222"/>
        <v>0</v>
      </c>
      <c r="Y998" s="103" t="str">
        <f t="shared" si="223"/>
        <v>GROWTH</v>
      </c>
      <c r="Z998" s="74">
        <v>0</v>
      </c>
      <c r="AA998" s="69"/>
      <c r="AB998" s="69" t="s">
        <v>133</v>
      </c>
      <c r="AC998" s="74" t="s">
        <v>132</v>
      </c>
      <c r="AD998" s="3"/>
      <c r="AE998" s="118">
        <f>IFERROR(INDEX(Last6M_AvgSales_Ref!$B$2:$B$12659,MATCH(D998,Last6M_AvgSales_Ref!$A$2:$A$12659,0)),"")</f>
        <v>138.191666666667</v>
      </c>
    </row>
    <row r="999" spans="1:31" ht="14.25" customHeight="1">
      <c r="A999" s="74" t="s">
        <v>132</v>
      </c>
      <c r="B999" s="71" t="s">
        <v>101</v>
      </c>
      <c r="C999" s="71" t="s">
        <v>2516</v>
      </c>
      <c r="D999" s="71">
        <v>1000001918</v>
      </c>
      <c r="E999" s="72" t="s">
        <v>2517</v>
      </c>
      <c r="F999" s="73">
        <v>43424</v>
      </c>
      <c r="G999" s="66" t="str">
        <f t="shared" si="210"/>
        <v>Targeted Dealer</v>
      </c>
      <c r="H999" s="66"/>
      <c r="I999" s="67">
        <v>100</v>
      </c>
      <c r="J999" s="67">
        <f t="shared" si="211"/>
        <v>100</v>
      </c>
      <c r="K999" s="68">
        <v>82</v>
      </c>
      <c r="L999" s="68">
        <f t="shared" si="212"/>
        <v>18</v>
      </c>
      <c r="M999" s="68">
        <f t="shared" si="213"/>
        <v>82</v>
      </c>
      <c r="N999" s="96">
        <v>60</v>
      </c>
      <c r="O999" s="97" t="str">
        <f t="shared" si="214"/>
        <v>June</v>
      </c>
      <c r="P999" s="96">
        <f t="shared" si="215"/>
        <v>60</v>
      </c>
      <c r="Q999" s="98">
        <f t="shared" si="216"/>
        <v>22</v>
      </c>
      <c r="R999" s="97" t="b">
        <f t="shared" si="217"/>
        <v>0</v>
      </c>
      <c r="S999" s="99" t="str">
        <f t="shared" si="218"/>
        <v>GROWTH</v>
      </c>
      <c r="T999" s="68">
        <v>80</v>
      </c>
      <c r="U999" s="100" t="str">
        <f t="shared" si="219"/>
        <v>May</v>
      </c>
      <c r="V999" s="68">
        <f t="shared" si="220"/>
        <v>80</v>
      </c>
      <c r="W999" s="101">
        <f t="shared" si="221"/>
        <v>2</v>
      </c>
      <c r="X999" s="102" t="b">
        <f t="shared" si="222"/>
        <v>0</v>
      </c>
      <c r="Y999" s="103" t="str">
        <f t="shared" si="223"/>
        <v>GROWTH</v>
      </c>
      <c r="Z999" s="74">
        <v>0</v>
      </c>
      <c r="AA999" s="69"/>
      <c r="AB999" s="69" t="s">
        <v>133</v>
      </c>
      <c r="AC999" s="74" t="s">
        <v>132</v>
      </c>
      <c r="AD999" s="3"/>
      <c r="AE999" s="118">
        <f>IFERROR(INDEX(Last6M_AvgSales_Ref!$B$2:$B$12659,MATCH(D999,Last6M_AvgSales_Ref!$A$2:$A$12659,0)),"")</f>
        <v>113.833333333333</v>
      </c>
    </row>
    <row r="1000" spans="1:31" ht="14.25" customHeight="1">
      <c r="A1000" s="74" t="s">
        <v>132</v>
      </c>
      <c r="B1000" s="71" t="s">
        <v>101</v>
      </c>
      <c r="C1000" s="71" t="s">
        <v>2518</v>
      </c>
      <c r="D1000" s="71">
        <v>1000001931</v>
      </c>
      <c r="E1000" s="72" t="s">
        <v>2519</v>
      </c>
      <c r="F1000" s="73">
        <v>43690</v>
      </c>
      <c r="G1000" s="66" t="str">
        <f t="shared" si="210"/>
        <v>Targeted Dealer</v>
      </c>
      <c r="H1000" s="66"/>
      <c r="I1000" s="67">
        <v>100</v>
      </c>
      <c r="J1000" s="67">
        <f t="shared" si="211"/>
        <v>100</v>
      </c>
      <c r="K1000" s="68">
        <v>70</v>
      </c>
      <c r="L1000" s="68">
        <f t="shared" si="212"/>
        <v>30</v>
      </c>
      <c r="M1000" s="68">
        <f t="shared" si="213"/>
        <v>70</v>
      </c>
      <c r="N1000" s="96">
        <v>70</v>
      </c>
      <c r="O1000" s="97" t="str">
        <f t="shared" si="214"/>
        <v>June</v>
      </c>
      <c r="P1000" s="96">
        <f t="shared" si="215"/>
        <v>70</v>
      </c>
      <c r="Q1000" s="98">
        <f t="shared" si="216"/>
        <v>0</v>
      </c>
      <c r="R1000" s="97" t="b">
        <f t="shared" si="217"/>
        <v>0</v>
      </c>
      <c r="S1000" s="99" t="str">
        <f t="shared" si="218"/>
        <v>GROWTH</v>
      </c>
      <c r="T1000" s="68">
        <v>55</v>
      </c>
      <c r="U1000" s="100" t="str">
        <f t="shared" si="219"/>
        <v>May</v>
      </c>
      <c r="V1000" s="68">
        <f t="shared" si="220"/>
        <v>55</v>
      </c>
      <c r="W1000" s="101">
        <f t="shared" si="221"/>
        <v>15</v>
      </c>
      <c r="X1000" s="102" t="b">
        <f t="shared" si="222"/>
        <v>0</v>
      </c>
      <c r="Y1000" s="103" t="str">
        <f t="shared" si="223"/>
        <v>GROWTH</v>
      </c>
      <c r="Z1000" s="74">
        <v>0</v>
      </c>
      <c r="AA1000" s="69"/>
      <c r="AB1000" s="69" t="s">
        <v>133</v>
      </c>
      <c r="AC1000" s="74" t="s">
        <v>132</v>
      </c>
      <c r="AD1000" s="3"/>
      <c r="AE1000" s="118">
        <f>IFERROR(INDEX(Last6M_AvgSales_Ref!$B$2:$B$12659,MATCH(D1000,Last6M_AvgSales_Ref!$A$2:$A$12659,0)),"")</f>
        <v>136.666666666667</v>
      </c>
    </row>
    <row r="1001" spans="1:31" ht="14.25" customHeight="1">
      <c r="A1001" s="74" t="s">
        <v>132</v>
      </c>
      <c r="B1001" s="71" t="s">
        <v>101</v>
      </c>
      <c r="C1001" s="71" t="s">
        <v>2520</v>
      </c>
      <c r="D1001" s="71">
        <v>1000001932</v>
      </c>
      <c r="E1001" s="72" t="s">
        <v>2521</v>
      </c>
      <c r="F1001" s="73">
        <v>43698</v>
      </c>
      <c r="G1001" s="66" t="str">
        <f t="shared" si="210"/>
        <v>Targeted Dealer</v>
      </c>
      <c r="H1001" s="66"/>
      <c r="I1001" s="67">
        <v>4000</v>
      </c>
      <c r="J1001" s="67">
        <f t="shared" si="211"/>
        <v>4000.0000000000005</v>
      </c>
      <c r="K1001" s="68">
        <v>5227</v>
      </c>
      <c r="L1001" s="68">
        <f t="shared" si="212"/>
        <v>-1227</v>
      </c>
      <c r="M1001" s="68">
        <f t="shared" si="213"/>
        <v>130.67499999999998</v>
      </c>
      <c r="N1001" s="96">
        <v>4343.5</v>
      </c>
      <c r="O1001" s="97" t="str">
        <f t="shared" si="214"/>
        <v>June</v>
      </c>
      <c r="P1001" s="96">
        <f t="shared" si="215"/>
        <v>4343.5</v>
      </c>
      <c r="Q1001" s="98">
        <f t="shared" si="216"/>
        <v>883.5</v>
      </c>
      <c r="R1001" s="97" t="b">
        <f t="shared" si="217"/>
        <v>0</v>
      </c>
      <c r="S1001" s="99" t="str">
        <f t="shared" si="218"/>
        <v>GROWTH</v>
      </c>
      <c r="T1001" s="68">
        <v>2594.5</v>
      </c>
      <c r="U1001" s="100" t="str">
        <f t="shared" si="219"/>
        <v>May</v>
      </c>
      <c r="V1001" s="68">
        <f t="shared" si="220"/>
        <v>2594.5</v>
      </c>
      <c r="W1001" s="101">
        <f t="shared" si="221"/>
        <v>2632.5</v>
      </c>
      <c r="X1001" s="102" t="b">
        <f t="shared" si="222"/>
        <v>0</v>
      </c>
      <c r="Y1001" s="103" t="str">
        <f t="shared" si="223"/>
        <v>GROWTH</v>
      </c>
      <c r="Z1001" s="74">
        <v>0</v>
      </c>
      <c r="AA1001" s="69"/>
      <c r="AB1001" s="69" t="s">
        <v>133</v>
      </c>
      <c r="AC1001" s="74" t="s">
        <v>132</v>
      </c>
      <c r="AD1001" s="3"/>
      <c r="AE1001" s="118">
        <f>IFERROR(INDEX(Last6M_AvgSales_Ref!$B$2:$B$12659,MATCH(D1001,Last6M_AvgSales_Ref!$A$2:$A$12659,0)),"")</f>
        <v>5055.625</v>
      </c>
    </row>
    <row r="1002" spans="1:31" ht="14.25" customHeight="1">
      <c r="A1002" s="74" t="s">
        <v>132</v>
      </c>
      <c r="B1002" s="71" t="s">
        <v>101</v>
      </c>
      <c r="C1002" s="71" t="s">
        <v>354</v>
      </c>
      <c r="D1002" s="71">
        <v>1000001950</v>
      </c>
      <c r="E1002" s="72" t="s">
        <v>355</v>
      </c>
      <c r="F1002" s="73">
        <v>43774</v>
      </c>
      <c r="G1002" s="66" t="str">
        <f t="shared" si="210"/>
        <v>Targeted Dealer</v>
      </c>
      <c r="H1002" s="66"/>
      <c r="I1002" s="67">
        <v>65</v>
      </c>
      <c r="J1002" s="67">
        <f t="shared" si="211"/>
        <v>65</v>
      </c>
      <c r="K1002" s="68">
        <v>67</v>
      </c>
      <c r="L1002" s="68">
        <f t="shared" si="212"/>
        <v>-2</v>
      </c>
      <c r="M1002" s="68">
        <f t="shared" si="213"/>
        <v>103.07692307692308</v>
      </c>
      <c r="N1002" s="96">
        <v>65</v>
      </c>
      <c r="O1002" s="97" t="str">
        <f t="shared" si="214"/>
        <v>June</v>
      </c>
      <c r="P1002" s="96">
        <f t="shared" si="215"/>
        <v>65</v>
      </c>
      <c r="Q1002" s="98">
        <f t="shared" si="216"/>
        <v>2</v>
      </c>
      <c r="R1002" s="97" t="b">
        <f t="shared" si="217"/>
        <v>0</v>
      </c>
      <c r="S1002" s="99" t="str">
        <f t="shared" si="218"/>
        <v>GROWTH</v>
      </c>
      <c r="T1002" s="68">
        <v>55</v>
      </c>
      <c r="U1002" s="100" t="str">
        <f t="shared" si="219"/>
        <v>May</v>
      </c>
      <c r="V1002" s="68">
        <f t="shared" si="220"/>
        <v>55</v>
      </c>
      <c r="W1002" s="101">
        <f t="shared" si="221"/>
        <v>12</v>
      </c>
      <c r="X1002" s="102" t="b">
        <f t="shared" si="222"/>
        <v>0</v>
      </c>
      <c r="Y1002" s="103" t="str">
        <f t="shared" si="223"/>
        <v>GROWTH</v>
      </c>
      <c r="Z1002" s="74">
        <v>0</v>
      </c>
      <c r="AA1002" s="69"/>
      <c r="AB1002" s="69" t="s">
        <v>133</v>
      </c>
      <c r="AC1002" s="74" t="s">
        <v>132</v>
      </c>
      <c r="AD1002" s="3"/>
      <c r="AE1002" s="118">
        <f>IFERROR(INDEX(Last6M_AvgSales_Ref!$B$2:$B$12659,MATCH(D1002,Last6M_AvgSales_Ref!$A$2:$A$12659,0)),"")</f>
        <v>45.8333333333333</v>
      </c>
    </row>
    <row r="1003" spans="1:31" ht="14.25" customHeight="1">
      <c r="A1003" s="74" t="s">
        <v>132</v>
      </c>
      <c r="B1003" s="71" t="s">
        <v>101</v>
      </c>
      <c r="C1003" s="71" t="s">
        <v>2522</v>
      </c>
      <c r="D1003" s="71">
        <v>1000001942</v>
      </c>
      <c r="E1003" s="72" t="s">
        <v>2523</v>
      </c>
      <c r="F1003" s="73">
        <v>44096</v>
      </c>
      <c r="G1003" s="66" t="str">
        <f t="shared" si="210"/>
        <v>Targeted Dealer</v>
      </c>
      <c r="H1003" s="66"/>
      <c r="I1003" s="67">
        <v>500</v>
      </c>
      <c r="J1003" s="67">
        <f t="shared" si="211"/>
        <v>500.00000000000006</v>
      </c>
      <c r="K1003" s="68">
        <v>215</v>
      </c>
      <c r="L1003" s="68">
        <f t="shared" si="212"/>
        <v>285</v>
      </c>
      <c r="M1003" s="68">
        <f t="shared" si="213"/>
        <v>42.999999999999993</v>
      </c>
      <c r="N1003" s="96">
        <v>211</v>
      </c>
      <c r="O1003" s="97" t="str">
        <f t="shared" si="214"/>
        <v>June</v>
      </c>
      <c r="P1003" s="96">
        <f t="shared" si="215"/>
        <v>211</v>
      </c>
      <c r="Q1003" s="98">
        <f t="shared" si="216"/>
        <v>4</v>
      </c>
      <c r="R1003" s="97" t="b">
        <f t="shared" si="217"/>
        <v>0</v>
      </c>
      <c r="S1003" s="99" t="str">
        <f t="shared" si="218"/>
        <v>GROWTH</v>
      </c>
      <c r="T1003" s="68">
        <v>399.5</v>
      </c>
      <c r="U1003" s="100" t="str">
        <f t="shared" si="219"/>
        <v>May</v>
      </c>
      <c r="V1003" s="68">
        <f t="shared" si="220"/>
        <v>399.5</v>
      </c>
      <c r="W1003" s="101">
        <f t="shared" si="221"/>
        <v>-184.5</v>
      </c>
      <c r="X1003" s="102" t="b">
        <f t="shared" si="222"/>
        <v>0</v>
      </c>
      <c r="Y1003" s="103" t="str">
        <f t="shared" si="223"/>
        <v>GROWTH</v>
      </c>
      <c r="Z1003" s="74">
        <v>0</v>
      </c>
      <c r="AA1003" s="69"/>
      <c r="AB1003" s="69" t="s">
        <v>133</v>
      </c>
      <c r="AC1003" s="74" t="s">
        <v>132</v>
      </c>
      <c r="AD1003" s="3"/>
      <c r="AE1003" s="118">
        <f>IFERROR(INDEX(Last6M_AvgSales_Ref!$B$2:$B$12659,MATCH(D1003,Last6M_AvgSales_Ref!$A$2:$A$12659,0)),"")</f>
        <v>697.28333333333296</v>
      </c>
    </row>
    <row r="1004" spans="1:31" ht="14.25" customHeight="1">
      <c r="A1004" s="74" t="s">
        <v>132</v>
      </c>
      <c r="B1004" s="71" t="s">
        <v>101</v>
      </c>
      <c r="C1004" s="71" t="s">
        <v>2524</v>
      </c>
      <c r="D1004" s="71">
        <v>1000001951</v>
      </c>
      <c r="E1004" s="72" t="s">
        <v>2525</v>
      </c>
      <c r="F1004" s="73">
        <v>44181</v>
      </c>
      <c r="G1004" s="66" t="str">
        <f t="shared" si="210"/>
        <v>Targeted Dealer</v>
      </c>
      <c r="H1004" s="66"/>
      <c r="I1004" s="67">
        <v>400</v>
      </c>
      <c r="J1004" s="67">
        <f t="shared" si="211"/>
        <v>400</v>
      </c>
      <c r="K1004" s="68">
        <v>428</v>
      </c>
      <c r="L1004" s="68">
        <f t="shared" si="212"/>
        <v>-28</v>
      </c>
      <c r="M1004" s="68">
        <f t="shared" si="213"/>
        <v>107</v>
      </c>
      <c r="N1004" s="96">
        <v>401</v>
      </c>
      <c r="O1004" s="97" t="str">
        <f t="shared" si="214"/>
        <v>June</v>
      </c>
      <c r="P1004" s="96">
        <f t="shared" si="215"/>
        <v>401</v>
      </c>
      <c r="Q1004" s="98">
        <f t="shared" si="216"/>
        <v>27</v>
      </c>
      <c r="R1004" s="97" t="b">
        <f t="shared" si="217"/>
        <v>0</v>
      </c>
      <c r="S1004" s="99" t="str">
        <f t="shared" si="218"/>
        <v>GROWTH</v>
      </c>
      <c r="T1004" s="68">
        <v>550</v>
      </c>
      <c r="U1004" s="100" t="str">
        <f t="shared" si="219"/>
        <v>May</v>
      </c>
      <c r="V1004" s="68">
        <f t="shared" si="220"/>
        <v>550</v>
      </c>
      <c r="W1004" s="101">
        <f t="shared" si="221"/>
        <v>-122</v>
      </c>
      <c r="X1004" s="102" t="b">
        <f t="shared" si="222"/>
        <v>0</v>
      </c>
      <c r="Y1004" s="103" t="str">
        <f t="shared" si="223"/>
        <v>GROWTH</v>
      </c>
      <c r="Z1004" s="74">
        <v>0</v>
      </c>
      <c r="AA1004" s="69"/>
      <c r="AB1004" s="69" t="s">
        <v>133</v>
      </c>
      <c r="AC1004" s="74" t="s">
        <v>132</v>
      </c>
      <c r="AD1004" s="3"/>
      <c r="AE1004" s="118">
        <f>IFERROR(INDEX(Last6M_AvgSales_Ref!$B$2:$B$12659,MATCH(D1004,Last6M_AvgSales_Ref!$A$2:$A$12659,0)),"")</f>
        <v>773.66666666666697</v>
      </c>
    </row>
    <row r="1005" spans="1:31" ht="14.25" customHeight="1">
      <c r="A1005" s="74" t="s">
        <v>132</v>
      </c>
      <c r="B1005" s="71" t="s">
        <v>101</v>
      </c>
      <c r="C1005" s="71" t="s">
        <v>356</v>
      </c>
      <c r="D1005" s="71">
        <v>1000002024</v>
      </c>
      <c r="E1005" s="72" t="s">
        <v>357</v>
      </c>
      <c r="F1005" s="73">
        <v>44501</v>
      </c>
      <c r="G1005" s="66" t="str">
        <f t="shared" si="210"/>
        <v>Targeted Dealer</v>
      </c>
      <c r="H1005" s="66"/>
      <c r="I1005" s="67">
        <v>25</v>
      </c>
      <c r="J1005" s="67">
        <f t="shared" si="211"/>
        <v>25</v>
      </c>
      <c r="K1005" s="68">
        <v>10</v>
      </c>
      <c r="L1005" s="68">
        <f t="shared" si="212"/>
        <v>15</v>
      </c>
      <c r="M1005" s="68">
        <f t="shared" si="213"/>
        <v>40</v>
      </c>
      <c r="N1005" s="96">
        <v>0</v>
      </c>
      <c r="O1005" s="97" t="str">
        <f t="shared" si="214"/>
        <v>June</v>
      </c>
      <c r="P1005" s="96">
        <f t="shared" si="215"/>
        <v>0</v>
      </c>
      <c r="Q1005" s="98">
        <f t="shared" si="216"/>
        <v>10</v>
      </c>
      <c r="R1005" s="97" t="b">
        <f t="shared" si="217"/>
        <v>0</v>
      </c>
      <c r="S1005" s="99" t="b">
        <f t="shared" si="218"/>
        <v>0</v>
      </c>
      <c r="T1005" s="68">
        <v>0</v>
      </c>
      <c r="U1005" s="100" t="str">
        <f t="shared" si="219"/>
        <v>May</v>
      </c>
      <c r="V1005" s="68">
        <f t="shared" si="220"/>
        <v>0</v>
      </c>
      <c r="W1005" s="101">
        <f t="shared" si="221"/>
        <v>10</v>
      </c>
      <c r="X1005" s="102" t="b">
        <f t="shared" si="222"/>
        <v>0</v>
      </c>
      <c r="Y1005" s="103" t="b">
        <f t="shared" si="223"/>
        <v>0</v>
      </c>
      <c r="Z1005" s="74">
        <v>0</v>
      </c>
      <c r="AA1005" s="69"/>
      <c r="AB1005" s="69" t="s">
        <v>133</v>
      </c>
      <c r="AC1005" s="74" t="s">
        <v>132</v>
      </c>
      <c r="AD1005" s="3"/>
      <c r="AE1005" s="118">
        <f>IFERROR(INDEX(Last6M_AvgSales_Ref!$B$2:$B$12659,MATCH(D1005,Last6M_AvgSales_Ref!$A$2:$A$12659,0)),"")</f>
        <v>15</v>
      </c>
    </row>
    <row r="1006" spans="1:31" ht="14.25" customHeight="1">
      <c r="A1006" s="74" t="s">
        <v>132</v>
      </c>
      <c r="B1006" s="71" t="s">
        <v>101</v>
      </c>
      <c r="C1006" s="71" t="s">
        <v>2526</v>
      </c>
      <c r="D1006" s="71">
        <v>1000002036</v>
      </c>
      <c r="E1006" s="72" t="s">
        <v>2527</v>
      </c>
      <c r="F1006" s="73">
        <v>44501</v>
      </c>
      <c r="G1006" s="66" t="str">
        <f t="shared" si="210"/>
        <v>Targeted Dealer</v>
      </c>
      <c r="H1006" s="66"/>
      <c r="I1006" s="67">
        <v>100</v>
      </c>
      <c r="J1006" s="67">
        <f t="shared" si="211"/>
        <v>100</v>
      </c>
      <c r="K1006" s="68">
        <v>180</v>
      </c>
      <c r="L1006" s="68">
        <f t="shared" si="212"/>
        <v>-80</v>
      </c>
      <c r="M1006" s="68">
        <f t="shared" si="213"/>
        <v>180</v>
      </c>
      <c r="N1006" s="96">
        <v>215</v>
      </c>
      <c r="O1006" s="97" t="str">
        <f t="shared" si="214"/>
        <v>June</v>
      </c>
      <c r="P1006" s="96">
        <f t="shared" si="215"/>
        <v>215</v>
      </c>
      <c r="Q1006" s="98">
        <f t="shared" si="216"/>
        <v>-35</v>
      </c>
      <c r="R1006" s="97" t="b">
        <f t="shared" si="217"/>
        <v>0</v>
      </c>
      <c r="S1006" s="99" t="str">
        <f t="shared" si="218"/>
        <v>GROWTH</v>
      </c>
      <c r="T1006" s="68">
        <v>150</v>
      </c>
      <c r="U1006" s="100" t="str">
        <f t="shared" si="219"/>
        <v>May</v>
      </c>
      <c r="V1006" s="68">
        <f t="shared" si="220"/>
        <v>150</v>
      </c>
      <c r="W1006" s="101">
        <f t="shared" si="221"/>
        <v>30</v>
      </c>
      <c r="X1006" s="102" t="b">
        <f t="shared" si="222"/>
        <v>0</v>
      </c>
      <c r="Y1006" s="103" t="str">
        <f t="shared" si="223"/>
        <v>GROWTH</v>
      </c>
      <c r="Z1006" s="74">
        <v>0</v>
      </c>
      <c r="AA1006" s="69"/>
      <c r="AB1006" s="69" t="s">
        <v>133</v>
      </c>
      <c r="AC1006" s="74" t="s">
        <v>132</v>
      </c>
      <c r="AD1006" s="3"/>
      <c r="AE1006" s="118">
        <f>IFERROR(INDEX(Last6M_AvgSales_Ref!$B$2:$B$12659,MATCH(D1006,Last6M_AvgSales_Ref!$A$2:$A$12659,0)),"")</f>
        <v>237.5</v>
      </c>
    </row>
    <row r="1007" spans="1:31" ht="14.25" customHeight="1">
      <c r="A1007" s="74" t="s">
        <v>132</v>
      </c>
      <c r="B1007" s="71" t="s">
        <v>101</v>
      </c>
      <c r="C1007" s="71" t="s">
        <v>2528</v>
      </c>
      <c r="D1007" s="71">
        <v>1000002552</v>
      </c>
      <c r="E1007" s="72" t="s">
        <v>2529</v>
      </c>
      <c r="F1007" s="73">
        <v>44615</v>
      </c>
      <c r="G1007" s="66" t="str">
        <f t="shared" si="210"/>
        <v>Targeted Dealer</v>
      </c>
      <c r="H1007" s="66"/>
      <c r="I1007" s="67">
        <v>80</v>
      </c>
      <c r="J1007" s="67">
        <f t="shared" si="211"/>
        <v>80</v>
      </c>
      <c r="K1007" s="68">
        <v>82</v>
      </c>
      <c r="L1007" s="68">
        <f t="shared" si="212"/>
        <v>-2</v>
      </c>
      <c r="M1007" s="68">
        <f t="shared" si="213"/>
        <v>102.5</v>
      </c>
      <c r="N1007" s="96">
        <v>137</v>
      </c>
      <c r="O1007" s="97" t="str">
        <f t="shared" si="214"/>
        <v>June</v>
      </c>
      <c r="P1007" s="96">
        <f t="shared" si="215"/>
        <v>137</v>
      </c>
      <c r="Q1007" s="98">
        <f t="shared" si="216"/>
        <v>-55</v>
      </c>
      <c r="R1007" s="97" t="b">
        <f t="shared" si="217"/>
        <v>0</v>
      </c>
      <c r="S1007" s="99" t="str">
        <f t="shared" si="218"/>
        <v>GROWTH</v>
      </c>
      <c r="T1007" s="68">
        <v>164</v>
      </c>
      <c r="U1007" s="100" t="str">
        <f t="shared" si="219"/>
        <v>May</v>
      </c>
      <c r="V1007" s="68">
        <f t="shared" si="220"/>
        <v>164</v>
      </c>
      <c r="W1007" s="101">
        <f t="shared" si="221"/>
        <v>-82</v>
      </c>
      <c r="X1007" s="102" t="b">
        <f t="shared" si="222"/>
        <v>0</v>
      </c>
      <c r="Y1007" s="103" t="str">
        <f t="shared" si="223"/>
        <v>GROWTH</v>
      </c>
      <c r="Z1007" s="74">
        <v>0</v>
      </c>
      <c r="AA1007" s="69"/>
      <c r="AB1007" s="69" t="s">
        <v>133</v>
      </c>
      <c r="AC1007" s="74" t="s">
        <v>132</v>
      </c>
      <c r="AD1007" s="3"/>
      <c r="AE1007" s="118">
        <f>IFERROR(INDEX(Last6M_AvgSales_Ref!$B$2:$B$12659,MATCH(D1007,Last6M_AvgSales_Ref!$A$2:$A$12659,0)),"")</f>
        <v>188.53333333333299</v>
      </c>
    </row>
    <row r="1008" spans="1:31" ht="14.25" customHeight="1">
      <c r="A1008" s="74" t="s">
        <v>132</v>
      </c>
      <c r="B1008" s="71" t="s">
        <v>101</v>
      </c>
      <c r="C1008" s="71" t="s">
        <v>2530</v>
      </c>
      <c r="D1008" s="71">
        <v>1000002558</v>
      </c>
      <c r="E1008" s="72" t="s">
        <v>2531</v>
      </c>
      <c r="F1008" s="73">
        <v>44617</v>
      </c>
      <c r="G1008" s="66" t="str">
        <f t="shared" si="210"/>
        <v>Targeted Dealer</v>
      </c>
      <c r="H1008" s="66"/>
      <c r="I1008" s="67">
        <v>100</v>
      </c>
      <c r="J1008" s="67">
        <f t="shared" si="211"/>
        <v>100</v>
      </c>
      <c r="K1008" s="68">
        <v>169.25</v>
      </c>
      <c r="L1008" s="68">
        <f t="shared" si="212"/>
        <v>-69.25</v>
      </c>
      <c r="M1008" s="68">
        <f t="shared" si="213"/>
        <v>169.25</v>
      </c>
      <c r="N1008" s="96">
        <v>250.75</v>
      </c>
      <c r="O1008" s="97" t="str">
        <f t="shared" si="214"/>
        <v>June</v>
      </c>
      <c r="P1008" s="96">
        <f t="shared" si="215"/>
        <v>250.75</v>
      </c>
      <c r="Q1008" s="98">
        <f t="shared" si="216"/>
        <v>-81.5</v>
      </c>
      <c r="R1008" s="97" t="b">
        <f t="shared" si="217"/>
        <v>0</v>
      </c>
      <c r="S1008" s="99" t="str">
        <f t="shared" si="218"/>
        <v>GROWTH</v>
      </c>
      <c r="T1008" s="68">
        <v>200.25</v>
      </c>
      <c r="U1008" s="100" t="str">
        <f t="shared" si="219"/>
        <v>May</v>
      </c>
      <c r="V1008" s="68">
        <f t="shared" si="220"/>
        <v>200.25</v>
      </c>
      <c r="W1008" s="101">
        <f t="shared" si="221"/>
        <v>-31</v>
      </c>
      <c r="X1008" s="102" t="b">
        <f t="shared" si="222"/>
        <v>0</v>
      </c>
      <c r="Y1008" s="103" t="str">
        <f t="shared" si="223"/>
        <v>GROWTH</v>
      </c>
      <c r="Z1008" s="74">
        <v>0</v>
      </c>
      <c r="AA1008" s="69"/>
      <c r="AB1008" s="69" t="s">
        <v>133</v>
      </c>
      <c r="AC1008" s="74" t="s">
        <v>132</v>
      </c>
      <c r="AD1008" s="3"/>
      <c r="AE1008" s="118">
        <f>IFERROR(INDEX(Last6M_AvgSales_Ref!$B$2:$B$12659,MATCH(D1008,Last6M_AvgSales_Ref!$A$2:$A$12659,0)),"")</f>
        <v>199.083333333333</v>
      </c>
    </row>
    <row r="1009" spans="1:31" ht="14.25" customHeight="1">
      <c r="A1009" s="74" t="s">
        <v>132</v>
      </c>
      <c r="B1009" s="71" t="s">
        <v>101</v>
      </c>
      <c r="C1009" s="71" t="s">
        <v>2532</v>
      </c>
      <c r="D1009" s="71">
        <v>1000002632</v>
      </c>
      <c r="E1009" s="72" t="s">
        <v>2533</v>
      </c>
      <c r="F1009" s="73">
        <v>44621</v>
      </c>
      <c r="G1009" s="66" t="str">
        <f t="shared" si="210"/>
        <v>Targeted Dealer</v>
      </c>
      <c r="H1009" s="66"/>
      <c r="I1009" s="67">
        <v>50</v>
      </c>
      <c r="J1009" s="67">
        <f t="shared" si="211"/>
        <v>50</v>
      </c>
      <c r="K1009" s="68">
        <v>40</v>
      </c>
      <c r="L1009" s="68">
        <f t="shared" si="212"/>
        <v>10</v>
      </c>
      <c r="M1009" s="68">
        <f t="shared" si="213"/>
        <v>80</v>
      </c>
      <c r="N1009" s="96">
        <v>10</v>
      </c>
      <c r="O1009" s="97" t="str">
        <f t="shared" si="214"/>
        <v>June</v>
      </c>
      <c r="P1009" s="96">
        <f t="shared" si="215"/>
        <v>10</v>
      </c>
      <c r="Q1009" s="98">
        <f t="shared" si="216"/>
        <v>30</v>
      </c>
      <c r="R1009" s="97" t="b">
        <f t="shared" si="217"/>
        <v>0</v>
      </c>
      <c r="S1009" s="99" t="str">
        <f t="shared" si="218"/>
        <v>GROWTH</v>
      </c>
      <c r="T1009" s="68">
        <v>60</v>
      </c>
      <c r="U1009" s="100" t="str">
        <f t="shared" si="219"/>
        <v>May</v>
      </c>
      <c r="V1009" s="68">
        <f t="shared" si="220"/>
        <v>60</v>
      </c>
      <c r="W1009" s="101">
        <f t="shared" si="221"/>
        <v>-20</v>
      </c>
      <c r="X1009" s="102" t="b">
        <f t="shared" si="222"/>
        <v>0</v>
      </c>
      <c r="Y1009" s="103" t="str">
        <f t="shared" si="223"/>
        <v>GROWTH</v>
      </c>
      <c r="Z1009" s="74">
        <v>0</v>
      </c>
      <c r="AA1009" s="69"/>
      <c r="AB1009" s="69" t="s">
        <v>133</v>
      </c>
      <c r="AC1009" s="74" t="s">
        <v>132</v>
      </c>
      <c r="AD1009" s="3"/>
      <c r="AE1009" s="118">
        <f>IFERROR(INDEX(Last6M_AvgSales_Ref!$B$2:$B$12659,MATCH(D1009,Last6M_AvgSales_Ref!$A$2:$A$12659,0)),"")</f>
        <v>58.5</v>
      </c>
    </row>
    <row r="1010" spans="1:31" ht="14.25" customHeight="1">
      <c r="A1010" s="74" t="s">
        <v>132</v>
      </c>
      <c r="B1010" s="71" t="s">
        <v>101</v>
      </c>
      <c r="C1010" s="71" t="s">
        <v>2534</v>
      </c>
      <c r="D1010" s="71">
        <v>1000003020</v>
      </c>
      <c r="E1010" s="71" t="s">
        <v>2535</v>
      </c>
      <c r="F1010" s="73">
        <v>44845</v>
      </c>
      <c r="G1010" s="66" t="str">
        <f t="shared" si="210"/>
        <v>Targeted Dealer</v>
      </c>
      <c r="H1010" s="66"/>
      <c r="I1010" s="67">
        <v>200</v>
      </c>
      <c r="J1010" s="67">
        <f t="shared" si="211"/>
        <v>200</v>
      </c>
      <c r="K1010" s="68">
        <v>138</v>
      </c>
      <c r="L1010" s="68">
        <f t="shared" si="212"/>
        <v>62</v>
      </c>
      <c r="M1010" s="68">
        <f t="shared" si="213"/>
        <v>69</v>
      </c>
      <c r="N1010" s="96">
        <v>140</v>
      </c>
      <c r="O1010" s="97" t="str">
        <f t="shared" si="214"/>
        <v>June</v>
      </c>
      <c r="P1010" s="96">
        <f t="shared" si="215"/>
        <v>140</v>
      </c>
      <c r="Q1010" s="98">
        <f t="shared" si="216"/>
        <v>-2</v>
      </c>
      <c r="R1010" s="97" t="b">
        <f t="shared" si="217"/>
        <v>0</v>
      </c>
      <c r="S1010" s="99" t="str">
        <f t="shared" si="218"/>
        <v>GROWTH</v>
      </c>
      <c r="T1010" s="68">
        <v>218</v>
      </c>
      <c r="U1010" s="100" t="str">
        <f t="shared" si="219"/>
        <v>May</v>
      </c>
      <c r="V1010" s="68">
        <f t="shared" si="220"/>
        <v>218</v>
      </c>
      <c r="W1010" s="101">
        <f t="shared" si="221"/>
        <v>-80</v>
      </c>
      <c r="X1010" s="102" t="b">
        <f t="shared" si="222"/>
        <v>0</v>
      </c>
      <c r="Y1010" s="103" t="str">
        <f t="shared" si="223"/>
        <v>GROWTH</v>
      </c>
      <c r="Z1010" s="74">
        <v>0</v>
      </c>
      <c r="AA1010" s="69"/>
      <c r="AB1010" s="69" t="s">
        <v>133</v>
      </c>
      <c r="AC1010" s="74" t="s">
        <v>132</v>
      </c>
      <c r="AD1010" s="3"/>
      <c r="AE1010" s="118">
        <f>IFERROR(INDEX(Last6M_AvgSales_Ref!$B$2:$B$12659,MATCH(D1010,Last6M_AvgSales_Ref!$A$2:$A$12659,0)),"")</f>
        <v>287.51666666666699</v>
      </c>
    </row>
    <row r="1011" spans="1:31" ht="14.25" customHeight="1">
      <c r="A1011" s="74" t="s">
        <v>132</v>
      </c>
      <c r="B1011" s="71" t="s">
        <v>101</v>
      </c>
      <c r="C1011" s="71" t="s">
        <v>2536</v>
      </c>
      <c r="D1011" s="71">
        <v>1000003310</v>
      </c>
      <c r="E1011" s="71" t="s">
        <v>2537</v>
      </c>
      <c r="F1011" s="73">
        <v>44957</v>
      </c>
      <c r="G1011" s="66" t="str">
        <f t="shared" si="210"/>
        <v>Targeted Dealer</v>
      </c>
      <c r="H1011" s="66"/>
      <c r="I1011" s="67">
        <v>450</v>
      </c>
      <c r="J1011" s="67">
        <f t="shared" si="211"/>
        <v>450</v>
      </c>
      <c r="K1011" s="68">
        <v>541.5</v>
      </c>
      <c r="L1011" s="68">
        <f t="shared" si="212"/>
        <v>-91.5</v>
      </c>
      <c r="M1011" s="68">
        <f t="shared" si="213"/>
        <v>120.33333333333333</v>
      </c>
      <c r="N1011" s="96">
        <v>525.75</v>
      </c>
      <c r="O1011" s="97" t="str">
        <f t="shared" si="214"/>
        <v>June</v>
      </c>
      <c r="P1011" s="96">
        <f t="shared" si="215"/>
        <v>525.75</v>
      </c>
      <c r="Q1011" s="98">
        <f t="shared" si="216"/>
        <v>15.75</v>
      </c>
      <c r="R1011" s="97" t="b">
        <f t="shared" si="217"/>
        <v>0</v>
      </c>
      <c r="S1011" s="99" t="str">
        <f t="shared" si="218"/>
        <v>GROWTH</v>
      </c>
      <c r="T1011" s="68">
        <v>601</v>
      </c>
      <c r="U1011" s="100" t="str">
        <f t="shared" si="219"/>
        <v>May</v>
      </c>
      <c r="V1011" s="68">
        <f t="shared" si="220"/>
        <v>601</v>
      </c>
      <c r="W1011" s="101">
        <f t="shared" si="221"/>
        <v>-59.5</v>
      </c>
      <c r="X1011" s="102" t="b">
        <f t="shared" si="222"/>
        <v>0</v>
      </c>
      <c r="Y1011" s="103" t="str">
        <f t="shared" si="223"/>
        <v>GROWTH</v>
      </c>
      <c r="Z1011" s="74">
        <v>0</v>
      </c>
      <c r="AA1011" s="69"/>
      <c r="AB1011" s="69" t="s">
        <v>133</v>
      </c>
      <c r="AC1011" s="74" t="s">
        <v>132</v>
      </c>
      <c r="AD1011" s="3"/>
      <c r="AE1011" s="118">
        <f>IFERROR(INDEX(Last6M_AvgSales_Ref!$B$2:$B$12659,MATCH(D1011,Last6M_AvgSales_Ref!$A$2:$A$12659,0)),"")</f>
        <v>629.70833333333303</v>
      </c>
    </row>
    <row r="1012" spans="1:31" ht="14.25" customHeight="1">
      <c r="A1012" s="74" t="s">
        <v>132</v>
      </c>
      <c r="B1012" s="71" t="s">
        <v>101</v>
      </c>
      <c r="C1012" s="71" t="s">
        <v>2538</v>
      </c>
      <c r="D1012" s="71">
        <v>1000003516</v>
      </c>
      <c r="E1012" s="71" t="s">
        <v>2539</v>
      </c>
      <c r="F1012" s="73">
        <v>45057</v>
      </c>
      <c r="G1012" s="66" t="str">
        <f t="shared" si="210"/>
        <v>Targeted Dealer</v>
      </c>
      <c r="H1012" s="66"/>
      <c r="I1012" s="67">
        <v>150</v>
      </c>
      <c r="J1012" s="67">
        <f t="shared" si="211"/>
        <v>150</v>
      </c>
      <c r="K1012" s="68">
        <v>110</v>
      </c>
      <c r="L1012" s="68">
        <f t="shared" si="212"/>
        <v>40</v>
      </c>
      <c r="M1012" s="68">
        <f t="shared" si="213"/>
        <v>73.333333333333329</v>
      </c>
      <c r="N1012" s="96">
        <v>150</v>
      </c>
      <c r="O1012" s="97" t="str">
        <f t="shared" si="214"/>
        <v>June</v>
      </c>
      <c r="P1012" s="96">
        <f t="shared" si="215"/>
        <v>150</v>
      </c>
      <c r="Q1012" s="98">
        <f t="shared" si="216"/>
        <v>-40</v>
      </c>
      <c r="R1012" s="97" t="b">
        <f t="shared" si="217"/>
        <v>0</v>
      </c>
      <c r="S1012" s="99" t="str">
        <f t="shared" si="218"/>
        <v>GROWTH</v>
      </c>
      <c r="T1012" s="68">
        <v>110</v>
      </c>
      <c r="U1012" s="100" t="str">
        <f t="shared" si="219"/>
        <v>May</v>
      </c>
      <c r="V1012" s="68">
        <f t="shared" si="220"/>
        <v>110</v>
      </c>
      <c r="W1012" s="101">
        <f t="shared" si="221"/>
        <v>0</v>
      </c>
      <c r="X1012" s="102" t="b">
        <f t="shared" si="222"/>
        <v>0</v>
      </c>
      <c r="Y1012" s="103" t="str">
        <f t="shared" si="223"/>
        <v>GROWTH</v>
      </c>
      <c r="Z1012" s="74">
        <v>0</v>
      </c>
      <c r="AA1012" s="69"/>
      <c r="AB1012" s="69" t="s">
        <v>133</v>
      </c>
      <c r="AC1012" s="74" t="s">
        <v>132</v>
      </c>
      <c r="AD1012" s="3"/>
      <c r="AE1012" s="118">
        <f>IFERROR(INDEX(Last6M_AvgSales_Ref!$B$2:$B$12659,MATCH(D1012,Last6M_AvgSales_Ref!$A$2:$A$12659,0)),"")</f>
        <v>115.25</v>
      </c>
    </row>
    <row r="1013" spans="1:31" ht="14.25" customHeight="1">
      <c r="A1013" s="74" t="s">
        <v>132</v>
      </c>
      <c r="B1013" s="71" t="s">
        <v>101</v>
      </c>
      <c r="C1013" s="71" t="s">
        <v>2540</v>
      </c>
      <c r="D1013" s="71">
        <v>1000003517</v>
      </c>
      <c r="E1013" s="71" t="s">
        <v>2541</v>
      </c>
      <c r="F1013" s="73">
        <v>45058</v>
      </c>
      <c r="G1013" s="66" t="str">
        <f t="shared" si="210"/>
        <v>Targeted Dealer</v>
      </c>
      <c r="H1013" s="66"/>
      <c r="I1013" s="67">
        <v>550</v>
      </c>
      <c r="J1013" s="67">
        <f t="shared" si="211"/>
        <v>550</v>
      </c>
      <c r="K1013" s="68">
        <v>526</v>
      </c>
      <c r="L1013" s="68">
        <f t="shared" si="212"/>
        <v>24</v>
      </c>
      <c r="M1013" s="68">
        <f t="shared" si="213"/>
        <v>95.63636363636364</v>
      </c>
      <c r="N1013" s="96">
        <v>554</v>
      </c>
      <c r="O1013" s="97" t="str">
        <f t="shared" si="214"/>
        <v>June</v>
      </c>
      <c r="P1013" s="96">
        <f t="shared" si="215"/>
        <v>554</v>
      </c>
      <c r="Q1013" s="98">
        <f t="shared" si="216"/>
        <v>-28</v>
      </c>
      <c r="R1013" s="97" t="b">
        <f t="shared" si="217"/>
        <v>0</v>
      </c>
      <c r="S1013" s="99" t="str">
        <f t="shared" si="218"/>
        <v>GROWTH</v>
      </c>
      <c r="T1013" s="68">
        <v>315</v>
      </c>
      <c r="U1013" s="100" t="str">
        <f t="shared" si="219"/>
        <v>May</v>
      </c>
      <c r="V1013" s="68">
        <f t="shared" si="220"/>
        <v>315</v>
      </c>
      <c r="W1013" s="101">
        <f t="shared" si="221"/>
        <v>211</v>
      </c>
      <c r="X1013" s="102" t="b">
        <f t="shared" si="222"/>
        <v>0</v>
      </c>
      <c r="Y1013" s="103" t="str">
        <f t="shared" si="223"/>
        <v>GROWTH</v>
      </c>
      <c r="Z1013" s="74">
        <v>0</v>
      </c>
      <c r="AA1013" s="69"/>
      <c r="AB1013" s="69" t="s">
        <v>133</v>
      </c>
      <c r="AC1013" s="74" t="s">
        <v>132</v>
      </c>
      <c r="AD1013" s="3"/>
      <c r="AE1013" s="118">
        <f>IFERROR(INDEX(Last6M_AvgSales_Ref!$B$2:$B$12659,MATCH(D1013,Last6M_AvgSales_Ref!$A$2:$A$12659,0)),"")</f>
        <v>615.66666666666697</v>
      </c>
    </row>
    <row r="1014" spans="1:31" ht="14.25" customHeight="1">
      <c r="A1014" s="74" t="s">
        <v>132</v>
      </c>
      <c r="B1014" s="71" t="s">
        <v>101</v>
      </c>
      <c r="C1014" s="71" t="s">
        <v>2542</v>
      </c>
      <c r="D1014" s="71">
        <v>1000003614</v>
      </c>
      <c r="E1014" s="71" t="s">
        <v>2543</v>
      </c>
      <c r="F1014" s="73">
        <v>45106</v>
      </c>
      <c r="G1014" s="66" t="str">
        <f t="shared" si="210"/>
        <v>Targeted Dealer</v>
      </c>
      <c r="H1014" s="66"/>
      <c r="I1014" s="67">
        <v>450</v>
      </c>
      <c r="J1014" s="67">
        <f t="shared" si="211"/>
        <v>450</v>
      </c>
      <c r="K1014" s="68">
        <v>680.5</v>
      </c>
      <c r="L1014" s="68">
        <f t="shared" si="212"/>
        <v>-230.5</v>
      </c>
      <c r="M1014" s="68">
        <f t="shared" si="213"/>
        <v>151.22222222222223</v>
      </c>
      <c r="N1014" s="96">
        <v>460</v>
      </c>
      <c r="O1014" s="97" t="str">
        <f t="shared" si="214"/>
        <v>June</v>
      </c>
      <c r="P1014" s="96">
        <f t="shared" si="215"/>
        <v>460</v>
      </c>
      <c r="Q1014" s="98">
        <f t="shared" si="216"/>
        <v>220.5</v>
      </c>
      <c r="R1014" s="97" t="b">
        <f t="shared" si="217"/>
        <v>0</v>
      </c>
      <c r="S1014" s="99" t="str">
        <f t="shared" si="218"/>
        <v>GROWTH</v>
      </c>
      <c r="T1014" s="68">
        <v>105</v>
      </c>
      <c r="U1014" s="100" t="str">
        <f t="shared" si="219"/>
        <v>May</v>
      </c>
      <c r="V1014" s="68">
        <f t="shared" si="220"/>
        <v>105</v>
      </c>
      <c r="W1014" s="101">
        <f t="shared" si="221"/>
        <v>575.5</v>
      </c>
      <c r="X1014" s="102" t="b">
        <f t="shared" si="222"/>
        <v>0</v>
      </c>
      <c r="Y1014" s="103" t="str">
        <f t="shared" si="223"/>
        <v>GROWTH</v>
      </c>
      <c r="Z1014" s="74">
        <v>0</v>
      </c>
      <c r="AA1014" s="69"/>
      <c r="AB1014" s="69" t="s">
        <v>133</v>
      </c>
      <c r="AC1014" s="74" t="s">
        <v>132</v>
      </c>
      <c r="AD1014" s="3"/>
      <c r="AE1014" s="118">
        <f>IFERROR(INDEX(Last6M_AvgSales_Ref!$B$2:$B$12659,MATCH(D1014,Last6M_AvgSales_Ref!$A$2:$A$12659,0)),"")</f>
        <v>433.41666666666703</v>
      </c>
    </row>
    <row r="1015" spans="1:31" ht="14.25" customHeight="1">
      <c r="A1015" s="74" t="s">
        <v>132</v>
      </c>
      <c r="B1015" s="71" t="s">
        <v>101</v>
      </c>
      <c r="C1015" s="71" t="s">
        <v>2544</v>
      </c>
      <c r="D1015" s="71">
        <v>1000003721</v>
      </c>
      <c r="E1015" s="71" t="s">
        <v>2545</v>
      </c>
      <c r="F1015" s="73">
        <v>45185</v>
      </c>
      <c r="G1015" s="66" t="str">
        <f t="shared" si="210"/>
        <v>Targeted Dealer</v>
      </c>
      <c r="H1015" s="66"/>
      <c r="I1015" s="67">
        <v>170</v>
      </c>
      <c r="J1015" s="67">
        <f t="shared" si="211"/>
        <v>170</v>
      </c>
      <c r="K1015" s="68">
        <v>210</v>
      </c>
      <c r="L1015" s="68">
        <f t="shared" si="212"/>
        <v>-40</v>
      </c>
      <c r="M1015" s="68">
        <f t="shared" si="213"/>
        <v>123.52941176470588</v>
      </c>
      <c r="N1015" s="96">
        <v>225</v>
      </c>
      <c r="O1015" s="97" t="str">
        <f t="shared" si="214"/>
        <v>June</v>
      </c>
      <c r="P1015" s="96">
        <f t="shared" si="215"/>
        <v>225</v>
      </c>
      <c r="Q1015" s="98">
        <f t="shared" si="216"/>
        <v>-15</v>
      </c>
      <c r="R1015" s="97" t="b">
        <f t="shared" si="217"/>
        <v>0</v>
      </c>
      <c r="S1015" s="99" t="str">
        <f t="shared" si="218"/>
        <v>GROWTH</v>
      </c>
      <c r="T1015" s="68">
        <v>120</v>
      </c>
      <c r="U1015" s="100" t="str">
        <f t="shared" si="219"/>
        <v>May</v>
      </c>
      <c r="V1015" s="68">
        <f t="shared" si="220"/>
        <v>120</v>
      </c>
      <c r="W1015" s="101">
        <f t="shared" si="221"/>
        <v>90</v>
      </c>
      <c r="X1015" s="102" t="b">
        <f t="shared" si="222"/>
        <v>0</v>
      </c>
      <c r="Y1015" s="103" t="str">
        <f t="shared" si="223"/>
        <v>GROWTH</v>
      </c>
      <c r="Z1015" s="74">
        <v>0</v>
      </c>
      <c r="AA1015" s="69"/>
      <c r="AB1015" s="69" t="s">
        <v>133</v>
      </c>
      <c r="AC1015" s="74" t="s">
        <v>132</v>
      </c>
      <c r="AD1015" s="3"/>
      <c r="AE1015" s="118">
        <f>IFERROR(INDEX(Last6M_AvgSales_Ref!$B$2:$B$12659,MATCH(D1015,Last6M_AvgSales_Ref!$A$2:$A$12659,0)),"")</f>
        <v>233.666666666667</v>
      </c>
    </row>
    <row r="1016" spans="1:31" ht="14.25" customHeight="1">
      <c r="A1016" s="74" t="s">
        <v>132</v>
      </c>
      <c r="B1016" s="71" t="s">
        <v>101</v>
      </c>
      <c r="C1016" s="71" t="s">
        <v>2546</v>
      </c>
      <c r="D1016" s="71">
        <v>1000003756</v>
      </c>
      <c r="E1016" s="71" t="s">
        <v>2547</v>
      </c>
      <c r="F1016" s="73">
        <v>45247</v>
      </c>
      <c r="G1016" s="66" t="str">
        <f t="shared" si="210"/>
        <v>Targeted Dealer</v>
      </c>
      <c r="H1016" s="66"/>
      <c r="I1016" s="67">
        <v>75</v>
      </c>
      <c r="J1016" s="67">
        <f t="shared" si="211"/>
        <v>75</v>
      </c>
      <c r="K1016" s="68">
        <v>130</v>
      </c>
      <c r="L1016" s="68">
        <f t="shared" si="212"/>
        <v>-55</v>
      </c>
      <c r="M1016" s="68">
        <f t="shared" si="213"/>
        <v>173.33333333333334</v>
      </c>
      <c r="N1016" s="96">
        <v>14.5</v>
      </c>
      <c r="O1016" s="97" t="str">
        <f t="shared" si="214"/>
        <v>June</v>
      </c>
      <c r="P1016" s="96">
        <f t="shared" si="215"/>
        <v>14.5</v>
      </c>
      <c r="Q1016" s="98">
        <f t="shared" si="216"/>
        <v>115.5</v>
      </c>
      <c r="R1016" s="97" t="b">
        <f t="shared" si="217"/>
        <v>0</v>
      </c>
      <c r="S1016" s="99" t="str">
        <f t="shared" si="218"/>
        <v>GROWTH</v>
      </c>
      <c r="T1016" s="68">
        <v>126</v>
      </c>
      <c r="U1016" s="100" t="str">
        <f t="shared" si="219"/>
        <v>May</v>
      </c>
      <c r="V1016" s="68">
        <f t="shared" si="220"/>
        <v>126</v>
      </c>
      <c r="W1016" s="101">
        <f t="shared" si="221"/>
        <v>4</v>
      </c>
      <c r="X1016" s="102" t="b">
        <f t="shared" si="222"/>
        <v>0</v>
      </c>
      <c r="Y1016" s="103" t="str">
        <f t="shared" si="223"/>
        <v>GROWTH</v>
      </c>
      <c r="Z1016" s="74">
        <v>0</v>
      </c>
      <c r="AA1016" s="69"/>
      <c r="AB1016" s="69" t="s">
        <v>133</v>
      </c>
      <c r="AC1016" s="74" t="s">
        <v>132</v>
      </c>
      <c r="AD1016" s="3"/>
      <c r="AE1016" s="118">
        <f>IFERROR(INDEX(Last6M_AvgSales_Ref!$B$2:$B$12659,MATCH(D1016,Last6M_AvgSales_Ref!$A$2:$A$12659,0)),"")</f>
        <v>123.083333333333</v>
      </c>
    </row>
    <row r="1017" spans="1:31" ht="14.25" customHeight="1">
      <c r="A1017" s="74" t="s">
        <v>132</v>
      </c>
      <c r="B1017" s="78" t="s">
        <v>101</v>
      </c>
      <c r="C1017" s="78" t="s">
        <v>2548</v>
      </c>
      <c r="D1017" s="78">
        <v>1000003886</v>
      </c>
      <c r="E1017" s="78" t="s">
        <v>2549</v>
      </c>
      <c r="F1017" s="73">
        <v>45364</v>
      </c>
      <c r="G1017" s="66" t="str">
        <f t="shared" si="210"/>
        <v>Targeted Dealer</v>
      </c>
      <c r="H1017" s="66"/>
      <c r="I1017" s="67">
        <v>40</v>
      </c>
      <c r="J1017" s="67">
        <f t="shared" si="211"/>
        <v>40</v>
      </c>
      <c r="K1017" s="68">
        <v>10</v>
      </c>
      <c r="L1017" s="68">
        <f t="shared" si="212"/>
        <v>30</v>
      </c>
      <c r="M1017" s="68">
        <f t="shared" si="213"/>
        <v>25</v>
      </c>
      <c r="N1017" s="96">
        <v>0</v>
      </c>
      <c r="O1017" s="97" t="str">
        <f t="shared" si="214"/>
        <v>June</v>
      </c>
      <c r="P1017" s="96">
        <f t="shared" si="215"/>
        <v>0</v>
      </c>
      <c r="Q1017" s="98">
        <f t="shared" si="216"/>
        <v>10</v>
      </c>
      <c r="R1017" s="97" t="b">
        <f t="shared" si="217"/>
        <v>0</v>
      </c>
      <c r="S1017" s="99" t="b">
        <f t="shared" si="218"/>
        <v>0</v>
      </c>
      <c r="T1017" s="68">
        <v>35</v>
      </c>
      <c r="U1017" s="100" t="str">
        <f t="shared" si="219"/>
        <v>May</v>
      </c>
      <c r="V1017" s="68">
        <f t="shared" si="220"/>
        <v>35</v>
      </c>
      <c r="W1017" s="101">
        <f t="shared" si="221"/>
        <v>-25</v>
      </c>
      <c r="X1017" s="102" t="b">
        <f t="shared" si="222"/>
        <v>0</v>
      </c>
      <c r="Y1017" s="103" t="str">
        <f t="shared" si="223"/>
        <v>GROWTH</v>
      </c>
      <c r="Z1017" s="74">
        <v>0</v>
      </c>
      <c r="AA1017" s="69"/>
      <c r="AB1017" s="69" t="s">
        <v>133</v>
      </c>
      <c r="AC1017" s="74" t="s">
        <v>132</v>
      </c>
      <c r="AD1017" s="3"/>
      <c r="AE1017" s="118">
        <f>IFERROR(INDEX(Last6M_AvgSales_Ref!$B$2:$B$12659,MATCH(D1017,Last6M_AvgSales_Ref!$A$2:$A$12659,0)),"")</f>
        <v>11.6666666666667</v>
      </c>
    </row>
    <row r="1018" spans="1:31" ht="14.25" customHeight="1">
      <c r="A1018" s="74" t="s">
        <v>132</v>
      </c>
      <c r="B1018" s="78" t="s">
        <v>101</v>
      </c>
      <c r="C1018" s="78" t="s">
        <v>2550</v>
      </c>
      <c r="D1018" s="78">
        <v>1000003955</v>
      </c>
      <c r="E1018" s="78" t="s">
        <v>2551</v>
      </c>
      <c r="F1018" s="73">
        <v>45427</v>
      </c>
      <c r="G1018" s="66" t="str">
        <f t="shared" si="210"/>
        <v>Targeted Dealer</v>
      </c>
      <c r="H1018" s="66"/>
      <c r="I1018" s="67">
        <v>70</v>
      </c>
      <c r="J1018" s="67">
        <f t="shared" si="211"/>
        <v>70</v>
      </c>
      <c r="K1018" s="68">
        <v>95</v>
      </c>
      <c r="L1018" s="68">
        <f t="shared" si="212"/>
        <v>-25</v>
      </c>
      <c r="M1018" s="68">
        <f t="shared" si="213"/>
        <v>135.71428571428572</v>
      </c>
      <c r="N1018" s="96">
        <v>70</v>
      </c>
      <c r="O1018" s="97" t="str">
        <f t="shared" si="214"/>
        <v>June</v>
      </c>
      <c r="P1018" s="96">
        <f t="shared" si="215"/>
        <v>70</v>
      </c>
      <c r="Q1018" s="98">
        <f t="shared" si="216"/>
        <v>25</v>
      </c>
      <c r="R1018" s="97" t="b">
        <f t="shared" si="217"/>
        <v>0</v>
      </c>
      <c r="S1018" s="99" t="str">
        <f t="shared" si="218"/>
        <v>GROWTH</v>
      </c>
      <c r="T1018" s="68">
        <v>60</v>
      </c>
      <c r="U1018" s="100" t="str">
        <f t="shared" si="219"/>
        <v>May</v>
      </c>
      <c r="V1018" s="68">
        <f t="shared" si="220"/>
        <v>60</v>
      </c>
      <c r="W1018" s="101">
        <f t="shared" si="221"/>
        <v>35</v>
      </c>
      <c r="X1018" s="102" t="b">
        <f t="shared" si="222"/>
        <v>0</v>
      </c>
      <c r="Y1018" s="103" t="str">
        <f t="shared" si="223"/>
        <v>GROWTH</v>
      </c>
      <c r="Z1018" s="74">
        <v>0</v>
      </c>
      <c r="AA1018" s="69"/>
      <c r="AB1018" s="69" t="s">
        <v>133</v>
      </c>
      <c r="AC1018" s="74" t="s">
        <v>132</v>
      </c>
      <c r="AD1018" s="3"/>
      <c r="AE1018" s="118">
        <f>IFERROR(INDEX(Last6M_AvgSales_Ref!$B$2:$B$12659,MATCH(D1018,Last6M_AvgSales_Ref!$A$2:$A$12659,0)),"")</f>
        <v>98.466666666666697</v>
      </c>
    </row>
    <row r="1019" spans="1:31" ht="14.25" customHeight="1">
      <c r="A1019" s="74" t="s">
        <v>132</v>
      </c>
      <c r="B1019" s="78" t="s">
        <v>101</v>
      </c>
      <c r="C1019" s="78" t="s">
        <v>2552</v>
      </c>
      <c r="D1019" s="78">
        <v>1000003957</v>
      </c>
      <c r="E1019" s="78" t="s">
        <v>2553</v>
      </c>
      <c r="F1019" s="73">
        <v>45428</v>
      </c>
      <c r="G1019" s="66" t="str">
        <f t="shared" si="210"/>
        <v>Targeted Dealer</v>
      </c>
      <c r="H1019" s="66"/>
      <c r="I1019" s="67">
        <v>100</v>
      </c>
      <c r="J1019" s="67">
        <f t="shared" si="211"/>
        <v>100</v>
      </c>
      <c r="K1019" s="68">
        <v>150.9</v>
      </c>
      <c r="L1019" s="68">
        <f t="shared" si="212"/>
        <v>-50.900000000000006</v>
      </c>
      <c r="M1019" s="68">
        <f t="shared" si="213"/>
        <v>150.9</v>
      </c>
      <c r="N1019" s="96">
        <v>132.44999999999999</v>
      </c>
      <c r="O1019" s="97" t="str">
        <f t="shared" si="214"/>
        <v>June</v>
      </c>
      <c r="P1019" s="96">
        <f t="shared" si="215"/>
        <v>132.44999999999999</v>
      </c>
      <c r="Q1019" s="98">
        <f t="shared" si="216"/>
        <v>18.450000000000017</v>
      </c>
      <c r="R1019" s="97" t="b">
        <f t="shared" si="217"/>
        <v>0</v>
      </c>
      <c r="S1019" s="99" t="str">
        <f t="shared" si="218"/>
        <v>GROWTH</v>
      </c>
      <c r="T1019" s="68">
        <v>86</v>
      </c>
      <c r="U1019" s="100" t="str">
        <f t="shared" si="219"/>
        <v>May</v>
      </c>
      <c r="V1019" s="68">
        <f t="shared" si="220"/>
        <v>86</v>
      </c>
      <c r="W1019" s="101">
        <f t="shared" si="221"/>
        <v>64.900000000000006</v>
      </c>
      <c r="X1019" s="102" t="b">
        <f t="shared" si="222"/>
        <v>0</v>
      </c>
      <c r="Y1019" s="103" t="str">
        <f t="shared" si="223"/>
        <v>GROWTH</v>
      </c>
      <c r="Z1019" s="74">
        <v>0</v>
      </c>
      <c r="AA1019" s="69"/>
      <c r="AB1019" s="69" t="s">
        <v>133</v>
      </c>
      <c r="AC1019" s="74" t="s">
        <v>132</v>
      </c>
      <c r="AD1019" s="3"/>
      <c r="AE1019" s="118">
        <f>IFERROR(INDEX(Last6M_AvgSales_Ref!$B$2:$B$12659,MATCH(D1019,Last6M_AvgSales_Ref!$A$2:$A$12659,0)),"")</f>
        <v>134.308333333333</v>
      </c>
    </row>
    <row r="1020" spans="1:31" ht="14.25" customHeight="1">
      <c r="A1020" s="74" t="s">
        <v>132</v>
      </c>
      <c r="B1020" s="78" t="s">
        <v>101</v>
      </c>
      <c r="C1020" s="78" t="s">
        <v>358</v>
      </c>
      <c r="D1020" s="78">
        <v>1000004009</v>
      </c>
      <c r="E1020" s="78" t="s">
        <v>359</v>
      </c>
      <c r="F1020" s="73">
        <v>45457</v>
      </c>
      <c r="G1020" s="66" t="str">
        <f t="shared" si="210"/>
        <v>-</v>
      </c>
      <c r="H1020" s="66"/>
      <c r="I1020" s="67">
        <v>0</v>
      </c>
      <c r="J1020" s="67">
        <f t="shared" si="211"/>
        <v>0</v>
      </c>
      <c r="K1020" s="68">
        <v>0</v>
      </c>
      <c r="L1020" s="68">
        <f t="shared" si="212"/>
        <v>0</v>
      </c>
      <c r="M1020" s="68" t="str">
        <f t="shared" si="213"/>
        <v>-</v>
      </c>
      <c r="N1020" s="96">
        <v>10</v>
      </c>
      <c r="O1020" s="97" t="str">
        <f t="shared" si="214"/>
        <v>June</v>
      </c>
      <c r="P1020" s="96">
        <f t="shared" si="215"/>
        <v>10</v>
      </c>
      <c r="Q1020" s="98">
        <f t="shared" si="216"/>
        <v>-10</v>
      </c>
      <c r="R1020" s="97" t="b">
        <f t="shared" si="217"/>
        <v>0</v>
      </c>
      <c r="S1020" s="99" t="str">
        <f t="shared" si="218"/>
        <v>GROWTH</v>
      </c>
      <c r="T1020" s="68">
        <v>10</v>
      </c>
      <c r="U1020" s="100" t="str">
        <f t="shared" si="219"/>
        <v>May</v>
      </c>
      <c r="V1020" s="68">
        <f t="shared" si="220"/>
        <v>10</v>
      </c>
      <c r="W1020" s="101">
        <f t="shared" si="221"/>
        <v>-10</v>
      </c>
      <c r="X1020" s="102" t="b">
        <f t="shared" si="222"/>
        <v>0</v>
      </c>
      <c r="Y1020" s="103" t="str">
        <f t="shared" si="223"/>
        <v>GROWTH</v>
      </c>
      <c r="Z1020" s="74">
        <v>0</v>
      </c>
      <c r="AA1020" s="69"/>
      <c r="AB1020" s="69" t="s">
        <v>133</v>
      </c>
      <c r="AC1020" s="74" t="s">
        <v>132</v>
      </c>
      <c r="AD1020" s="3"/>
      <c r="AE1020" s="118">
        <f>IFERROR(INDEX(Last6M_AvgSales_Ref!$B$2:$B$12659,MATCH(D1020,Last6M_AvgSales_Ref!$A$2:$A$12659,0)),"")</f>
        <v>5</v>
      </c>
    </row>
    <row r="1021" spans="1:31" ht="14.25" customHeight="1">
      <c r="A1021" s="74" t="s">
        <v>132</v>
      </c>
      <c r="B1021" s="78" t="s">
        <v>101</v>
      </c>
      <c r="C1021" s="78" t="s">
        <v>2554</v>
      </c>
      <c r="D1021" s="78">
        <v>1000004036</v>
      </c>
      <c r="E1021" s="78" t="s">
        <v>2555</v>
      </c>
      <c r="F1021" s="73">
        <v>45483</v>
      </c>
      <c r="G1021" s="66" t="str">
        <f t="shared" si="210"/>
        <v>Targeted Dealer</v>
      </c>
      <c r="H1021" s="66"/>
      <c r="I1021" s="67">
        <v>50</v>
      </c>
      <c r="J1021" s="67">
        <f t="shared" si="211"/>
        <v>50</v>
      </c>
      <c r="K1021" s="68">
        <v>120</v>
      </c>
      <c r="L1021" s="68">
        <f t="shared" si="212"/>
        <v>-70</v>
      </c>
      <c r="M1021" s="68">
        <f t="shared" si="213"/>
        <v>240</v>
      </c>
      <c r="N1021" s="96">
        <v>50.2</v>
      </c>
      <c r="O1021" s="97" t="str">
        <f t="shared" si="214"/>
        <v>June</v>
      </c>
      <c r="P1021" s="96">
        <f t="shared" si="215"/>
        <v>50.2</v>
      </c>
      <c r="Q1021" s="98">
        <f t="shared" si="216"/>
        <v>69.8</v>
      </c>
      <c r="R1021" s="97" t="b">
        <f t="shared" si="217"/>
        <v>0</v>
      </c>
      <c r="S1021" s="99" t="str">
        <f t="shared" si="218"/>
        <v>GROWTH</v>
      </c>
      <c r="T1021" s="68">
        <v>90</v>
      </c>
      <c r="U1021" s="100" t="str">
        <f t="shared" si="219"/>
        <v>May</v>
      </c>
      <c r="V1021" s="68">
        <f t="shared" si="220"/>
        <v>90</v>
      </c>
      <c r="W1021" s="101">
        <f t="shared" si="221"/>
        <v>30</v>
      </c>
      <c r="X1021" s="102" t="b">
        <f t="shared" si="222"/>
        <v>0</v>
      </c>
      <c r="Y1021" s="103" t="str">
        <f t="shared" si="223"/>
        <v>GROWTH</v>
      </c>
      <c r="Z1021" s="74">
        <v>0</v>
      </c>
      <c r="AA1021" s="69"/>
      <c r="AB1021" s="69" t="s">
        <v>133</v>
      </c>
      <c r="AC1021" s="74" t="s">
        <v>132</v>
      </c>
      <c r="AD1021" s="3"/>
      <c r="AE1021" s="118">
        <f>IFERROR(INDEX(Last6M_AvgSales_Ref!$B$2:$B$12659,MATCH(D1021,Last6M_AvgSales_Ref!$A$2:$A$12659,0)),"")</f>
        <v>53.3333333333333</v>
      </c>
    </row>
    <row r="1022" spans="1:31" ht="14.25" customHeight="1">
      <c r="A1022" s="74" t="s">
        <v>132</v>
      </c>
      <c r="B1022" s="71" t="s">
        <v>103</v>
      </c>
      <c r="C1022" s="71" t="s">
        <v>2556</v>
      </c>
      <c r="D1022" s="71">
        <v>1000002702</v>
      </c>
      <c r="E1022" s="71" t="s">
        <v>2557</v>
      </c>
      <c r="F1022" s="73">
        <v>44739</v>
      </c>
      <c r="G1022" s="66" t="str">
        <f t="shared" si="210"/>
        <v>Targeted Dealer</v>
      </c>
      <c r="H1022" s="66"/>
      <c r="I1022" s="67">
        <v>300</v>
      </c>
      <c r="J1022" s="67">
        <f t="shared" si="211"/>
        <v>300</v>
      </c>
      <c r="K1022" s="68">
        <v>327</v>
      </c>
      <c r="L1022" s="68">
        <f t="shared" si="212"/>
        <v>-27</v>
      </c>
      <c r="M1022" s="68">
        <f t="shared" si="213"/>
        <v>109</v>
      </c>
      <c r="N1022" s="96">
        <v>136</v>
      </c>
      <c r="O1022" s="97" t="str">
        <f t="shared" si="214"/>
        <v>June</v>
      </c>
      <c r="P1022" s="96">
        <f t="shared" si="215"/>
        <v>136</v>
      </c>
      <c r="Q1022" s="98">
        <f t="shared" si="216"/>
        <v>191</v>
      </c>
      <c r="R1022" s="97" t="b">
        <f t="shared" si="217"/>
        <v>0</v>
      </c>
      <c r="S1022" s="99" t="str">
        <f t="shared" si="218"/>
        <v>GROWTH</v>
      </c>
      <c r="T1022" s="68">
        <v>146</v>
      </c>
      <c r="U1022" s="100" t="str">
        <f t="shared" si="219"/>
        <v>May</v>
      </c>
      <c r="V1022" s="68">
        <f t="shared" si="220"/>
        <v>146</v>
      </c>
      <c r="W1022" s="101">
        <f t="shared" si="221"/>
        <v>181</v>
      </c>
      <c r="X1022" s="102" t="b">
        <f t="shared" si="222"/>
        <v>0</v>
      </c>
      <c r="Y1022" s="103" t="str">
        <f t="shared" si="223"/>
        <v>GROWTH</v>
      </c>
      <c r="Z1022" s="74">
        <v>0</v>
      </c>
      <c r="AA1022" s="69"/>
      <c r="AB1022" s="69" t="s">
        <v>133</v>
      </c>
      <c r="AC1022" s="74" t="s">
        <v>132</v>
      </c>
      <c r="AD1022" s="3"/>
      <c r="AE1022" s="118">
        <f>IFERROR(INDEX(Last6M_AvgSales_Ref!$B$2:$B$12659,MATCH(D1022,Last6M_AvgSales_Ref!$A$2:$A$12659,0)),"")</f>
        <v>205.333333333333</v>
      </c>
    </row>
    <row r="1023" spans="1:31" ht="14.25" customHeight="1">
      <c r="A1023" s="74" t="s">
        <v>132</v>
      </c>
      <c r="B1023" s="71" t="s">
        <v>103</v>
      </c>
      <c r="C1023" s="71" t="s">
        <v>2558</v>
      </c>
      <c r="D1023" s="71">
        <v>1000001329</v>
      </c>
      <c r="E1023" s="72" t="s">
        <v>2559</v>
      </c>
      <c r="F1023" s="73">
        <v>41898</v>
      </c>
      <c r="G1023" s="66" t="str">
        <f t="shared" si="210"/>
        <v>Targeted Dealer</v>
      </c>
      <c r="H1023" s="66"/>
      <c r="I1023" s="67">
        <v>250</v>
      </c>
      <c r="J1023" s="67">
        <f t="shared" si="211"/>
        <v>250.00000000000003</v>
      </c>
      <c r="K1023" s="68">
        <v>261</v>
      </c>
      <c r="L1023" s="68">
        <f t="shared" si="212"/>
        <v>-11</v>
      </c>
      <c r="M1023" s="68">
        <f t="shared" si="213"/>
        <v>104.39999999999998</v>
      </c>
      <c r="N1023" s="96">
        <v>250</v>
      </c>
      <c r="O1023" s="97" t="str">
        <f t="shared" si="214"/>
        <v>June</v>
      </c>
      <c r="P1023" s="96">
        <f t="shared" si="215"/>
        <v>250</v>
      </c>
      <c r="Q1023" s="98">
        <f t="shared" si="216"/>
        <v>11</v>
      </c>
      <c r="R1023" s="97" t="b">
        <f t="shared" si="217"/>
        <v>0</v>
      </c>
      <c r="S1023" s="99" t="str">
        <f t="shared" si="218"/>
        <v>GROWTH</v>
      </c>
      <c r="T1023" s="68">
        <v>158</v>
      </c>
      <c r="U1023" s="100" t="str">
        <f t="shared" si="219"/>
        <v>May</v>
      </c>
      <c r="V1023" s="68">
        <f t="shared" si="220"/>
        <v>158</v>
      </c>
      <c r="W1023" s="101">
        <f t="shared" si="221"/>
        <v>103</v>
      </c>
      <c r="X1023" s="102" t="b">
        <f t="shared" si="222"/>
        <v>0</v>
      </c>
      <c r="Y1023" s="103" t="str">
        <f t="shared" si="223"/>
        <v>GROWTH</v>
      </c>
      <c r="Z1023" s="74">
        <v>0</v>
      </c>
      <c r="AA1023" s="69"/>
      <c r="AB1023" s="69" t="s">
        <v>133</v>
      </c>
      <c r="AC1023" s="74" t="s">
        <v>132</v>
      </c>
      <c r="AD1023" s="3"/>
      <c r="AE1023" s="118">
        <f>IFERROR(INDEX(Last6M_AvgSales_Ref!$B$2:$B$12659,MATCH(D1023,Last6M_AvgSales_Ref!$A$2:$A$12659,0)),"")</f>
        <v>342.5</v>
      </c>
    </row>
    <row r="1024" spans="1:31" ht="14.25" customHeight="1">
      <c r="A1024" s="74" t="s">
        <v>132</v>
      </c>
      <c r="B1024" s="71" t="s">
        <v>103</v>
      </c>
      <c r="C1024" s="71" t="s">
        <v>2560</v>
      </c>
      <c r="D1024" s="71">
        <v>1000001337</v>
      </c>
      <c r="E1024" s="72" t="s">
        <v>2561</v>
      </c>
      <c r="F1024" s="73">
        <v>42200</v>
      </c>
      <c r="G1024" s="66" t="str">
        <f t="shared" si="210"/>
        <v>Targeted Dealer</v>
      </c>
      <c r="H1024" s="66"/>
      <c r="I1024" s="67">
        <v>180</v>
      </c>
      <c r="J1024" s="67">
        <f t="shared" si="211"/>
        <v>180</v>
      </c>
      <c r="K1024" s="68">
        <v>184</v>
      </c>
      <c r="L1024" s="68">
        <f t="shared" si="212"/>
        <v>-4</v>
      </c>
      <c r="M1024" s="68">
        <f t="shared" si="213"/>
        <v>102.22222222222221</v>
      </c>
      <c r="N1024" s="96">
        <v>182</v>
      </c>
      <c r="O1024" s="97" t="str">
        <f t="shared" si="214"/>
        <v>June</v>
      </c>
      <c r="P1024" s="96">
        <f t="shared" si="215"/>
        <v>182</v>
      </c>
      <c r="Q1024" s="98">
        <f t="shared" si="216"/>
        <v>2</v>
      </c>
      <c r="R1024" s="97" t="b">
        <f t="shared" si="217"/>
        <v>0</v>
      </c>
      <c r="S1024" s="99" t="str">
        <f t="shared" si="218"/>
        <v>GROWTH</v>
      </c>
      <c r="T1024" s="68">
        <v>133</v>
      </c>
      <c r="U1024" s="100" t="str">
        <f t="shared" si="219"/>
        <v>May</v>
      </c>
      <c r="V1024" s="68">
        <f t="shared" si="220"/>
        <v>133</v>
      </c>
      <c r="W1024" s="101">
        <f t="shared" si="221"/>
        <v>51</v>
      </c>
      <c r="X1024" s="102" t="b">
        <f t="shared" si="222"/>
        <v>0</v>
      </c>
      <c r="Y1024" s="103" t="str">
        <f t="shared" si="223"/>
        <v>GROWTH</v>
      </c>
      <c r="Z1024" s="74">
        <v>0</v>
      </c>
      <c r="AA1024" s="69"/>
      <c r="AB1024" s="69" t="s">
        <v>133</v>
      </c>
      <c r="AC1024" s="74" t="s">
        <v>132</v>
      </c>
      <c r="AD1024" s="3"/>
      <c r="AE1024" s="118">
        <f>IFERROR(INDEX(Last6M_AvgSales_Ref!$B$2:$B$12659,MATCH(D1024,Last6M_AvgSales_Ref!$A$2:$A$12659,0)),"")</f>
        <v>200.916666666667</v>
      </c>
    </row>
    <row r="1025" spans="1:31" ht="14.25" customHeight="1">
      <c r="A1025" s="74" t="s">
        <v>132</v>
      </c>
      <c r="B1025" s="71" t="s">
        <v>103</v>
      </c>
      <c r="C1025" s="71" t="s">
        <v>2562</v>
      </c>
      <c r="D1025" s="71">
        <v>1000001336</v>
      </c>
      <c r="E1025" s="72" t="s">
        <v>2563</v>
      </c>
      <c r="F1025" s="73">
        <v>42367</v>
      </c>
      <c r="G1025" s="66" t="str">
        <f t="shared" si="210"/>
        <v>Targeted Dealer</v>
      </c>
      <c r="H1025" s="66"/>
      <c r="I1025" s="67">
        <v>200</v>
      </c>
      <c r="J1025" s="67">
        <f t="shared" si="211"/>
        <v>200</v>
      </c>
      <c r="K1025" s="68">
        <v>213</v>
      </c>
      <c r="L1025" s="68">
        <f t="shared" si="212"/>
        <v>-13</v>
      </c>
      <c r="M1025" s="68">
        <f t="shared" si="213"/>
        <v>106.5</v>
      </c>
      <c r="N1025" s="96">
        <v>200</v>
      </c>
      <c r="O1025" s="97" t="str">
        <f t="shared" si="214"/>
        <v>June</v>
      </c>
      <c r="P1025" s="96">
        <f t="shared" si="215"/>
        <v>200</v>
      </c>
      <c r="Q1025" s="98">
        <f t="shared" si="216"/>
        <v>13</v>
      </c>
      <c r="R1025" s="97" t="b">
        <f t="shared" si="217"/>
        <v>0</v>
      </c>
      <c r="S1025" s="99" t="str">
        <f t="shared" si="218"/>
        <v>GROWTH</v>
      </c>
      <c r="T1025" s="68">
        <v>205</v>
      </c>
      <c r="U1025" s="100" t="str">
        <f t="shared" si="219"/>
        <v>May</v>
      </c>
      <c r="V1025" s="68">
        <f t="shared" si="220"/>
        <v>205</v>
      </c>
      <c r="W1025" s="101">
        <f t="shared" si="221"/>
        <v>8</v>
      </c>
      <c r="X1025" s="102" t="b">
        <f t="shared" si="222"/>
        <v>0</v>
      </c>
      <c r="Y1025" s="103" t="str">
        <f t="shared" si="223"/>
        <v>GROWTH</v>
      </c>
      <c r="Z1025" s="74">
        <v>0</v>
      </c>
      <c r="AA1025" s="69"/>
      <c r="AB1025" s="69" t="s">
        <v>133</v>
      </c>
      <c r="AC1025" s="74" t="s">
        <v>132</v>
      </c>
      <c r="AD1025" s="3"/>
      <c r="AE1025" s="118">
        <f>IFERROR(INDEX(Last6M_AvgSales_Ref!$B$2:$B$12659,MATCH(D1025,Last6M_AvgSales_Ref!$A$2:$A$12659,0)),"")</f>
        <v>341.91666666666703</v>
      </c>
    </row>
    <row r="1026" spans="1:31" ht="14.25" customHeight="1">
      <c r="A1026" s="74" t="s">
        <v>132</v>
      </c>
      <c r="B1026" s="71" t="s">
        <v>103</v>
      </c>
      <c r="C1026" s="71" t="s">
        <v>2564</v>
      </c>
      <c r="D1026" s="71">
        <v>1000001330</v>
      </c>
      <c r="E1026" s="72" t="s">
        <v>2565</v>
      </c>
      <c r="F1026" s="73">
        <v>42766</v>
      </c>
      <c r="G1026" s="66" t="str">
        <f t="shared" si="210"/>
        <v>Targeted Dealer</v>
      </c>
      <c r="H1026" s="66"/>
      <c r="I1026" s="67">
        <v>50</v>
      </c>
      <c r="J1026" s="67">
        <f t="shared" si="211"/>
        <v>50</v>
      </c>
      <c r="K1026" s="68">
        <v>30</v>
      </c>
      <c r="L1026" s="68">
        <f t="shared" si="212"/>
        <v>20</v>
      </c>
      <c r="M1026" s="68">
        <f t="shared" si="213"/>
        <v>60</v>
      </c>
      <c r="N1026" s="96">
        <v>6</v>
      </c>
      <c r="O1026" s="97" t="str">
        <f t="shared" si="214"/>
        <v>June</v>
      </c>
      <c r="P1026" s="96">
        <f t="shared" si="215"/>
        <v>6</v>
      </c>
      <c r="Q1026" s="98">
        <f t="shared" si="216"/>
        <v>24</v>
      </c>
      <c r="R1026" s="97" t="b">
        <f t="shared" si="217"/>
        <v>0</v>
      </c>
      <c r="S1026" s="99" t="str">
        <f t="shared" si="218"/>
        <v>GROWTH</v>
      </c>
      <c r="T1026" s="68">
        <v>0</v>
      </c>
      <c r="U1026" s="100" t="str">
        <f t="shared" si="219"/>
        <v>May</v>
      </c>
      <c r="V1026" s="68">
        <f t="shared" si="220"/>
        <v>0</v>
      </c>
      <c r="W1026" s="101">
        <f t="shared" si="221"/>
        <v>30</v>
      </c>
      <c r="X1026" s="102" t="b">
        <f t="shared" si="222"/>
        <v>0</v>
      </c>
      <c r="Y1026" s="103" t="b">
        <f t="shared" si="223"/>
        <v>0</v>
      </c>
      <c r="Z1026" s="74">
        <v>0</v>
      </c>
      <c r="AA1026" s="69"/>
      <c r="AB1026" s="69" t="s">
        <v>133</v>
      </c>
      <c r="AC1026" s="74" t="s">
        <v>132</v>
      </c>
      <c r="AD1026" s="3"/>
      <c r="AE1026" s="118">
        <f>IFERROR(INDEX(Last6M_AvgSales_Ref!$B$2:$B$12659,MATCH(D1026,Last6M_AvgSales_Ref!$A$2:$A$12659,0)),"")</f>
        <v>16.8333333333333</v>
      </c>
    </row>
    <row r="1027" spans="1:31" ht="14.25" customHeight="1">
      <c r="A1027" s="74" t="s">
        <v>132</v>
      </c>
      <c r="B1027" s="71" t="s">
        <v>103</v>
      </c>
      <c r="C1027" s="71" t="s">
        <v>2566</v>
      </c>
      <c r="D1027" s="71">
        <v>1000001341</v>
      </c>
      <c r="E1027" s="72" t="s">
        <v>2567</v>
      </c>
      <c r="F1027" s="73">
        <v>42803</v>
      </c>
      <c r="G1027" s="66" t="str">
        <f t="shared" ref="G1027:G1090" si="224">IF(I1027&gt;0,"Targeted Dealer","-")</f>
        <v>-</v>
      </c>
      <c r="H1027" s="66"/>
      <c r="I1027" s="67">
        <v>0</v>
      </c>
      <c r="J1027" s="67">
        <f t="shared" ref="J1027:J1090" si="225">I1027/$J$1*($J$1-$E$1)</f>
        <v>0</v>
      </c>
      <c r="K1027" s="68">
        <v>0</v>
      </c>
      <c r="L1027" s="68">
        <f t="shared" ref="L1027:L1090" si="226">I1027-K1027</f>
        <v>0</v>
      </c>
      <c r="M1027" s="68" t="str">
        <f t="shared" ref="M1027:M1090" si="227">IFERROR((K1027/J1027%),"-")</f>
        <v>-</v>
      </c>
      <c r="N1027" s="96">
        <v>0</v>
      </c>
      <c r="O1027" s="97" t="str">
        <f t="shared" ref="O1027:O1090" si="228">IF(F1027&lt;=$P$2,"June","")</f>
        <v>June</v>
      </c>
      <c r="P1027" s="96">
        <f t="shared" ref="P1027:P1090" si="229">N1027</f>
        <v>0</v>
      </c>
      <c r="Q1027" s="98">
        <f t="shared" ref="Q1027:Q1090" si="230">K1027-P1027</f>
        <v>0</v>
      </c>
      <c r="R1027" s="97" t="b">
        <f t="shared" ref="R1027:R1090" si="231">IFERROR(IF(O1027="May",(K1027/P1027-1))," ")</f>
        <v>0</v>
      </c>
      <c r="S1027" s="99" t="b">
        <f t="shared" ref="S1027:S1090" si="232">IF(N1027&gt;0,IF(O1027="","-",IF(R1027&lt;0%,"DEGROWTH","GROWTH")))</f>
        <v>0</v>
      </c>
      <c r="T1027" s="68">
        <v>205</v>
      </c>
      <c r="U1027" s="100" t="str">
        <f t="shared" ref="U1027:U1090" si="233">IF(F1027&lt;=$V$2,"May","")</f>
        <v>May</v>
      </c>
      <c r="V1027" s="68">
        <f t="shared" ref="V1027:V1090" si="234">T1027</f>
        <v>205</v>
      </c>
      <c r="W1027" s="101">
        <f t="shared" ref="W1027:W1090" si="235">K1027-V1027</f>
        <v>-205</v>
      </c>
      <c r="X1027" s="102" t="b">
        <f t="shared" ref="X1027:X1090" si="236">IFERROR(IF(U1027="June",(K1027/V1027-1)),0)</f>
        <v>0</v>
      </c>
      <c r="Y1027" s="103" t="str">
        <f t="shared" ref="Y1027:Y1090" si="237">IF(T1027&gt;0,IF(U1027="","-",IF(X1027&lt;0%,"DEGROWTH","GROWTH")))</f>
        <v>GROWTH</v>
      </c>
      <c r="Z1027" s="74">
        <v>0</v>
      </c>
      <c r="AA1027" s="69"/>
      <c r="AB1027" s="69" t="s">
        <v>133</v>
      </c>
      <c r="AC1027" s="74" t="s">
        <v>132</v>
      </c>
      <c r="AD1027" s="3"/>
      <c r="AE1027" s="118">
        <f>IFERROR(INDEX(Last6M_AvgSales_Ref!$B$2:$B$12659,MATCH(D1027,Last6M_AvgSales_Ref!$A$2:$A$12659,0)),"")</f>
        <v>78.8333333333333</v>
      </c>
    </row>
    <row r="1028" spans="1:31" ht="14.25" customHeight="1">
      <c r="A1028" s="74" t="s">
        <v>132</v>
      </c>
      <c r="B1028" s="71" t="s">
        <v>103</v>
      </c>
      <c r="C1028" s="71" t="s">
        <v>2568</v>
      </c>
      <c r="D1028" s="71">
        <v>1000001334</v>
      </c>
      <c r="E1028" s="72" t="s">
        <v>2569</v>
      </c>
      <c r="F1028" s="73">
        <v>43089</v>
      </c>
      <c r="G1028" s="66" t="str">
        <f t="shared" si="224"/>
        <v>Targeted Dealer</v>
      </c>
      <c r="H1028" s="66"/>
      <c r="I1028" s="67">
        <v>50</v>
      </c>
      <c r="J1028" s="67">
        <f t="shared" si="225"/>
        <v>50</v>
      </c>
      <c r="K1028" s="68">
        <v>25</v>
      </c>
      <c r="L1028" s="68">
        <f t="shared" si="226"/>
        <v>25</v>
      </c>
      <c r="M1028" s="68">
        <f t="shared" si="227"/>
        <v>50</v>
      </c>
      <c r="N1028" s="96">
        <v>15</v>
      </c>
      <c r="O1028" s="97" t="str">
        <f t="shared" si="228"/>
        <v>June</v>
      </c>
      <c r="P1028" s="96">
        <f t="shared" si="229"/>
        <v>15</v>
      </c>
      <c r="Q1028" s="98">
        <f t="shared" si="230"/>
        <v>10</v>
      </c>
      <c r="R1028" s="97" t="b">
        <f t="shared" si="231"/>
        <v>0</v>
      </c>
      <c r="S1028" s="99" t="str">
        <f t="shared" si="232"/>
        <v>GROWTH</v>
      </c>
      <c r="T1028" s="68">
        <v>113</v>
      </c>
      <c r="U1028" s="100" t="str">
        <f t="shared" si="233"/>
        <v>May</v>
      </c>
      <c r="V1028" s="68">
        <f t="shared" si="234"/>
        <v>113</v>
      </c>
      <c r="W1028" s="101">
        <f t="shared" si="235"/>
        <v>-88</v>
      </c>
      <c r="X1028" s="102" t="b">
        <f t="shared" si="236"/>
        <v>0</v>
      </c>
      <c r="Y1028" s="103" t="str">
        <f t="shared" si="237"/>
        <v>GROWTH</v>
      </c>
      <c r="Z1028" s="74">
        <v>0</v>
      </c>
      <c r="AA1028" s="69"/>
      <c r="AB1028" s="69" t="s">
        <v>133</v>
      </c>
      <c r="AC1028" s="74" t="s">
        <v>132</v>
      </c>
      <c r="AD1028" s="3"/>
      <c r="AE1028" s="118">
        <f>IFERROR(INDEX(Last6M_AvgSales_Ref!$B$2:$B$12659,MATCH(D1028,Last6M_AvgSales_Ref!$A$2:$A$12659,0)),"")</f>
        <v>26.5</v>
      </c>
    </row>
    <row r="1029" spans="1:31" ht="14.25" customHeight="1">
      <c r="A1029" s="74" t="s">
        <v>132</v>
      </c>
      <c r="B1029" s="71" t="s">
        <v>103</v>
      </c>
      <c r="C1029" s="71" t="s">
        <v>2570</v>
      </c>
      <c r="D1029" s="71">
        <v>1000001335</v>
      </c>
      <c r="E1029" s="72" t="s">
        <v>2571</v>
      </c>
      <c r="F1029" s="73">
        <v>43111</v>
      </c>
      <c r="G1029" s="66" t="str">
        <f t="shared" si="224"/>
        <v>Targeted Dealer</v>
      </c>
      <c r="H1029" s="66"/>
      <c r="I1029" s="67">
        <v>240</v>
      </c>
      <c r="J1029" s="67">
        <f t="shared" si="225"/>
        <v>240</v>
      </c>
      <c r="K1029" s="68">
        <v>267</v>
      </c>
      <c r="L1029" s="68">
        <f t="shared" si="226"/>
        <v>-27</v>
      </c>
      <c r="M1029" s="68">
        <f t="shared" si="227"/>
        <v>111.25</v>
      </c>
      <c r="N1029" s="96">
        <v>211.5</v>
      </c>
      <c r="O1029" s="97" t="str">
        <f t="shared" si="228"/>
        <v>June</v>
      </c>
      <c r="P1029" s="96">
        <f t="shared" si="229"/>
        <v>211.5</v>
      </c>
      <c r="Q1029" s="98">
        <f t="shared" si="230"/>
        <v>55.5</v>
      </c>
      <c r="R1029" s="97" t="b">
        <f t="shared" si="231"/>
        <v>0</v>
      </c>
      <c r="S1029" s="99" t="str">
        <f t="shared" si="232"/>
        <v>GROWTH</v>
      </c>
      <c r="T1029" s="68">
        <v>193</v>
      </c>
      <c r="U1029" s="100" t="str">
        <f t="shared" si="233"/>
        <v>May</v>
      </c>
      <c r="V1029" s="68">
        <f t="shared" si="234"/>
        <v>193</v>
      </c>
      <c r="W1029" s="101">
        <f t="shared" si="235"/>
        <v>74</v>
      </c>
      <c r="X1029" s="102" t="b">
        <f t="shared" si="236"/>
        <v>0</v>
      </c>
      <c r="Y1029" s="103" t="str">
        <f t="shared" si="237"/>
        <v>GROWTH</v>
      </c>
      <c r="Z1029" s="74">
        <v>0</v>
      </c>
      <c r="AA1029" s="69"/>
      <c r="AB1029" s="69" t="s">
        <v>133</v>
      </c>
      <c r="AC1029" s="74" t="s">
        <v>132</v>
      </c>
      <c r="AD1029" s="3"/>
      <c r="AE1029" s="118">
        <f>IFERROR(INDEX(Last6M_AvgSales_Ref!$B$2:$B$12659,MATCH(D1029,Last6M_AvgSales_Ref!$A$2:$A$12659,0)),"")</f>
        <v>187.5</v>
      </c>
    </row>
    <row r="1030" spans="1:31" ht="14.25" customHeight="1">
      <c r="A1030" s="74" t="s">
        <v>132</v>
      </c>
      <c r="B1030" s="71" t="s">
        <v>103</v>
      </c>
      <c r="C1030" s="71" t="s">
        <v>2572</v>
      </c>
      <c r="D1030" s="71">
        <v>1000001930</v>
      </c>
      <c r="E1030" s="72" t="s">
        <v>2573</v>
      </c>
      <c r="F1030" s="73">
        <v>43652</v>
      </c>
      <c r="G1030" s="66" t="str">
        <f t="shared" si="224"/>
        <v>Targeted Dealer</v>
      </c>
      <c r="H1030" s="66"/>
      <c r="I1030" s="67">
        <v>100</v>
      </c>
      <c r="J1030" s="67">
        <f t="shared" si="225"/>
        <v>100</v>
      </c>
      <c r="K1030" s="68">
        <v>75</v>
      </c>
      <c r="L1030" s="68">
        <f t="shared" si="226"/>
        <v>25</v>
      </c>
      <c r="M1030" s="68">
        <f t="shared" si="227"/>
        <v>75</v>
      </c>
      <c r="N1030" s="96">
        <v>100</v>
      </c>
      <c r="O1030" s="97" t="str">
        <f t="shared" si="228"/>
        <v>June</v>
      </c>
      <c r="P1030" s="96">
        <f t="shared" si="229"/>
        <v>100</v>
      </c>
      <c r="Q1030" s="98">
        <f t="shared" si="230"/>
        <v>-25</v>
      </c>
      <c r="R1030" s="97" t="b">
        <f t="shared" si="231"/>
        <v>0</v>
      </c>
      <c r="S1030" s="99" t="str">
        <f t="shared" si="232"/>
        <v>GROWTH</v>
      </c>
      <c r="T1030" s="68">
        <v>0</v>
      </c>
      <c r="U1030" s="100" t="str">
        <f t="shared" si="233"/>
        <v>May</v>
      </c>
      <c r="V1030" s="68">
        <f t="shared" si="234"/>
        <v>0</v>
      </c>
      <c r="W1030" s="101">
        <f t="shared" si="235"/>
        <v>75</v>
      </c>
      <c r="X1030" s="102" t="b">
        <f t="shared" si="236"/>
        <v>0</v>
      </c>
      <c r="Y1030" s="103" t="b">
        <f t="shared" si="237"/>
        <v>0</v>
      </c>
      <c r="Z1030" s="74">
        <v>0</v>
      </c>
      <c r="AA1030" s="69"/>
      <c r="AB1030" s="69" t="s">
        <v>133</v>
      </c>
      <c r="AC1030" s="74" t="s">
        <v>132</v>
      </c>
      <c r="AD1030" s="3"/>
      <c r="AE1030" s="118">
        <f>IFERROR(INDEX(Last6M_AvgSales_Ref!$B$2:$B$12659,MATCH(D1030,Last6M_AvgSales_Ref!$A$2:$A$12659,0)),"")</f>
        <v>56.6666666666667</v>
      </c>
    </row>
    <row r="1031" spans="1:31" ht="14.25" customHeight="1">
      <c r="A1031" s="74" t="s">
        <v>132</v>
      </c>
      <c r="B1031" s="71" t="s">
        <v>103</v>
      </c>
      <c r="C1031" s="71" t="s">
        <v>2574</v>
      </c>
      <c r="D1031" s="71">
        <v>1000002868</v>
      </c>
      <c r="E1031" s="72" t="s">
        <v>2575</v>
      </c>
      <c r="F1031" s="73">
        <v>44764</v>
      </c>
      <c r="G1031" s="66" t="str">
        <f t="shared" si="224"/>
        <v>Targeted Dealer</v>
      </c>
      <c r="H1031" s="66"/>
      <c r="I1031" s="67">
        <v>50</v>
      </c>
      <c r="J1031" s="67">
        <f t="shared" si="225"/>
        <v>50</v>
      </c>
      <c r="K1031" s="68">
        <v>10</v>
      </c>
      <c r="L1031" s="68">
        <f t="shared" si="226"/>
        <v>40</v>
      </c>
      <c r="M1031" s="68">
        <f t="shared" si="227"/>
        <v>20</v>
      </c>
      <c r="N1031" s="96">
        <v>0</v>
      </c>
      <c r="O1031" s="97" t="str">
        <f t="shared" si="228"/>
        <v>June</v>
      </c>
      <c r="P1031" s="96">
        <f t="shared" si="229"/>
        <v>0</v>
      </c>
      <c r="Q1031" s="98">
        <f t="shared" si="230"/>
        <v>10</v>
      </c>
      <c r="R1031" s="97" t="b">
        <f t="shared" si="231"/>
        <v>0</v>
      </c>
      <c r="S1031" s="99" t="b">
        <f t="shared" si="232"/>
        <v>0</v>
      </c>
      <c r="T1031" s="68">
        <v>40</v>
      </c>
      <c r="U1031" s="100" t="str">
        <f t="shared" si="233"/>
        <v>May</v>
      </c>
      <c r="V1031" s="68">
        <f t="shared" si="234"/>
        <v>40</v>
      </c>
      <c r="W1031" s="101">
        <f t="shared" si="235"/>
        <v>-30</v>
      </c>
      <c r="X1031" s="102" t="b">
        <f t="shared" si="236"/>
        <v>0</v>
      </c>
      <c r="Y1031" s="103" t="str">
        <f t="shared" si="237"/>
        <v>GROWTH</v>
      </c>
      <c r="Z1031" s="74">
        <v>0</v>
      </c>
      <c r="AA1031" s="69"/>
      <c r="AB1031" s="69" t="s">
        <v>133</v>
      </c>
      <c r="AC1031" s="74" t="s">
        <v>132</v>
      </c>
      <c r="AD1031" s="3"/>
      <c r="AE1031" s="118">
        <f>IFERROR(INDEX(Last6M_AvgSales_Ref!$B$2:$B$12659,MATCH(D1031,Last6M_AvgSales_Ref!$A$2:$A$12659,0)),"")</f>
        <v>21.8333333333333</v>
      </c>
    </row>
    <row r="1032" spans="1:31" ht="14.25" customHeight="1">
      <c r="A1032" s="74" t="s">
        <v>132</v>
      </c>
      <c r="B1032" s="71" t="s">
        <v>103</v>
      </c>
      <c r="C1032" s="71" t="s">
        <v>2576</v>
      </c>
      <c r="D1032" s="71">
        <v>1000003632</v>
      </c>
      <c r="E1032" s="71" t="s">
        <v>2577</v>
      </c>
      <c r="F1032" s="73">
        <v>45118</v>
      </c>
      <c r="G1032" s="66" t="str">
        <f t="shared" si="224"/>
        <v>Targeted Dealer</v>
      </c>
      <c r="H1032" s="66"/>
      <c r="I1032" s="67">
        <v>80</v>
      </c>
      <c r="J1032" s="67">
        <f t="shared" si="225"/>
        <v>80</v>
      </c>
      <c r="K1032" s="68">
        <v>65</v>
      </c>
      <c r="L1032" s="68">
        <f t="shared" si="226"/>
        <v>15</v>
      </c>
      <c r="M1032" s="68">
        <f t="shared" si="227"/>
        <v>81.25</v>
      </c>
      <c r="N1032" s="96">
        <v>42.5</v>
      </c>
      <c r="O1032" s="97" t="str">
        <f t="shared" si="228"/>
        <v>June</v>
      </c>
      <c r="P1032" s="96">
        <f t="shared" si="229"/>
        <v>42.5</v>
      </c>
      <c r="Q1032" s="98">
        <f t="shared" si="230"/>
        <v>22.5</v>
      </c>
      <c r="R1032" s="97" t="b">
        <f t="shared" si="231"/>
        <v>0</v>
      </c>
      <c r="S1032" s="99" t="str">
        <f t="shared" si="232"/>
        <v>GROWTH</v>
      </c>
      <c r="T1032" s="68">
        <v>45</v>
      </c>
      <c r="U1032" s="100" t="str">
        <f t="shared" si="233"/>
        <v>May</v>
      </c>
      <c r="V1032" s="68">
        <f t="shared" si="234"/>
        <v>45</v>
      </c>
      <c r="W1032" s="101">
        <f t="shared" si="235"/>
        <v>20</v>
      </c>
      <c r="X1032" s="102" t="b">
        <f t="shared" si="236"/>
        <v>0</v>
      </c>
      <c r="Y1032" s="103" t="str">
        <f t="shared" si="237"/>
        <v>GROWTH</v>
      </c>
      <c r="Z1032" s="74">
        <v>0</v>
      </c>
      <c r="AA1032" s="69"/>
      <c r="AB1032" s="69" t="s">
        <v>133</v>
      </c>
      <c r="AC1032" s="74" t="s">
        <v>132</v>
      </c>
      <c r="AD1032" s="3"/>
      <c r="AE1032" s="118">
        <f>IFERROR(INDEX(Last6M_AvgSales_Ref!$B$2:$B$12659,MATCH(D1032,Last6M_AvgSales_Ref!$A$2:$A$12659,0)),"")</f>
        <v>52.1666666666667</v>
      </c>
    </row>
    <row r="1033" spans="1:31" ht="14.25" customHeight="1">
      <c r="A1033" s="74" t="s">
        <v>132</v>
      </c>
      <c r="B1033" s="71" t="s">
        <v>105</v>
      </c>
      <c r="C1033" s="71" t="s">
        <v>364</v>
      </c>
      <c r="D1033" s="71">
        <v>1000002679</v>
      </c>
      <c r="E1033" s="71" t="s">
        <v>365</v>
      </c>
      <c r="F1033" s="73">
        <v>44739</v>
      </c>
      <c r="G1033" s="66" t="str">
        <f t="shared" si="224"/>
        <v>-</v>
      </c>
      <c r="H1033" s="66"/>
      <c r="I1033" s="67">
        <v>0</v>
      </c>
      <c r="J1033" s="67">
        <f t="shared" si="225"/>
        <v>0</v>
      </c>
      <c r="K1033" s="68">
        <v>0</v>
      </c>
      <c r="L1033" s="68">
        <f t="shared" si="226"/>
        <v>0</v>
      </c>
      <c r="M1033" s="68" t="str">
        <f t="shared" si="227"/>
        <v>-</v>
      </c>
      <c r="N1033" s="96">
        <v>0</v>
      </c>
      <c r="O1033" s="97" t="str">
        <f t="shared" si="228"/>
        <v>June</v>
      </c>
      <c r="P1033" s="96">
        <f t="shared" si="229"/>
        <v>0</v>
      </c>
      <c r="Q1033" s="98">
        <f t="shared" si="230"/>
        <v>0</v>
      </c>
      <c r="R1033" s="97" t="b">
        <f t="shared" si="231"/>
        <v>0</v>
      </c>
      <c r="S1033" s="99" t="b">
        <f t="shared" si="232"/>
        <v>0</v>
      </c>
      <c r="T1033" s="68">
        <v>83</v>
      </c>
      <c r="U1033" s="100" t="str">
        <f t="shared" si="233"/>
        <v>May</v>
      </c>
      <c r="V1033" s="68">
        <f t="shared" si="234"/>
        <v>83</v>
      </c>
      <c r="W1033" s="101">
        <f t="shared" si="235"/>
        <v>-83</v>
      </c>
      <c r="X1033" s="102" t="b">
        <f t="shared" si="236"/>
        <v>0</v>
      </c>
      <c r="Y1033" s="103" t="str">
        <f t="shared" si="237"/>
        <v>GROWTH</v>
      </c>
      <c r="Z1033" s="74">
        <v>0</v>
      </c>
      <c r="AA1033" s="69"/>
      <c r="AB1033" s="69" t="s">
        <v>133</v>
      </c>
      <c r="AC1033" s="74" t="s">
        <v>132</v>
      </c>
      <c r="AD1033" s="3"/>
      <c r="AE1033" s="118">
        <f>IFERROR(INDEX(Last6M_AvgSales_Ref!$B$2:$B$12659,MATCH(D1033,Last6M_AvgSales_Ref!$A$2:$A$12659,0)),"")</f>
        <v>11.8333333333333</v>
      </c>
    </row>
    <row r="1034" spans="1:31" ht="14.25" customHeight="1">
      <c r="A1034" s="74" t="s">
        <v>132</v>
      </c>
      <c r="B1034" s="71" t="s">
        <v>105</v>
      </c>
      <c r="C1034" s="71" t="s">
        <v>2578</v>
      </c>
      <c r="D1034" s="71">
        <v>1000001583</v>
      </c>
      <c r="E1034" s="72" t="s">
        <v>2579</v>
      </c>
      <c r="F1034" s="73">
        <v>41340</v>
      </c>
      <c r="G1034" s="66" t="str">
        <f t="shared" si="224"/>
        <v>Targeted Dealer</v>
      </c>
      <c r="H1034" s="66"/>
      <c r="I1034" s="67">
        <v>50</v>
      </c>
      <c r="J1034" s="67">
        <f t="shared" si="225"/>
        <v>50</v>
      </c>
      <c r="K1034" s="68">
        <v>50</v>
      </c>
      <c r="L1034" s="68">
        <f t="shared" si="226"/>
        <v>0</v>
      </c>
      <c r="M1034" s="68">
        <f t="shared" si="227"/>
        <v>100</v>
      </c>
      <c r="N1034" s="96">
        <v>25</v>
      </c>
      <c r="O1034" s="97" t="str">
        <f t="shared" si="228"/>
        <v>June</v>
      </c>
      <c r="P1034" s="96">
        <f t="shared" si="229"/>
        <v>25</v>
      </c>
      <c r="Q1034" s="98">
        <f t="shared" si="230"/>
        <v>25</v>
      </c>
      <c r="R1034" s="97" t="b">
        <f t="shared" si="231"/>
        <v>0</v>
      </c>
      <c r="S1034" s="99" t="str">
        <f t="shared" si="232"/>
        <v>GROWTH</v>
      </c>
      <c r="T1034" s="68">
        <v>25</v>
      </c>
      <c r="U1034" s="100" t="str">
        <f t="shared" si="233"/>
        <v>May</v>
      </c>
      <c r="V1034" s="68">
        <f t="shared" si="234"/>
        <v>25</v>
      </c>
      <c r="W1034" s="101">
        <f t="shared" si="235"/>
        <v>25</v>
      </c>
      <c r="X1034" s="102" t="b">
        <f t="shared" si="236"/>
        <v>0</v>
      </c>
      <c r="Y1034" s="103" t="str">
        <f t="shared" si="237"/>
        <v>GROWTH</v>
      </c>
      <c r="Z1034" s="74">
        <v>0</v>
      </c>
      <c r="AA1034" s="69"/>
      <c r="AB1034" s="69" t="s">
        <v>133</v>
      </c>
      <c r="AC1034" s="74" t="s">
        <v>132</v>
      </c>
      <c r="AD1034" s="3"/>
      <c r="AE1034" s="118">
        <f>IFERROR(INDEX(Last6M_AvgSales_Ref!$B$2:$B$12659,MATCH(D1034,Last6M_AvgSales_Ref!$A$2:$A$12659,0)),"")</f>
        <v>32.5</v>
      </c>
    </row>
    <row r="1035" spans="1:31" ht="14.25" customHeight="1">
      <c r="A1035" s="74" t="s">
        <v>132</v>
      </c>
      <c r="B1035" s="71" t="s">
        <v>105</v>
      </c>
      <c r="C1035" s="71" t="s">
        <v>2580</v>
      </c>
      <c r="D1035" s="71">
        <v>1000001615</v>
      </c>
      <c r="E1035" s="72" t="s">
        <v>2581</v>
      </c>
      <c r="F1035" s="73">
        <v>41818</v>
      </c>
      <c r="G1035" s="66" t="str">
        <f t="shared" si="224"/>
        <v>Targeted Dealer</v>
      </c>
      <c r="H1035" s="66"/>
      <c r="I1035" s="67">
        <v>100</v>
      </c>
      <c r="J1035" s="67">
        <f t="shared" si="225"/>
        <v>100</v>
      </c>
      <c r="K1035" s="68">
        <v>146.5</v>
      </c>
      <c r="L1035" s="68">
        <f t="shared" si="226"/>
        <v>-46.5</v>
      </c>
      <c r="M1035" s="68">
        <f t="shared" si="227"/>
        <v>146.5</v>
      </c>
      <c r="N1035" s="96">
        <v>109</v>
      </c>
      <c r="O1035" s="97" t="str">
        <f t="shared" si="228"/>
        <v>June</v>
      </c>
      <c r="P1035" s="96">
        <f t="shared" si="229"/>
        <v>109</v>
      </c>
      <c r="Q1035" s="98">
        <f t="shared" si="230"/>
        <v>37.5</v>
      </c>
      <c r="R1035" s="97" t="b">
        <f t="shared" si="231"/>
        <v>0</v>
      </c>
      <c r="S1035" s="99" t="str">
        <f t="shared" si="232"/>
        <v>GROWTH</v>
      </c>
      <c r="T1035" s="68">
        <v>76</v>
      </c>
      <c r="U1035" s="100" t="str">
        <f t="shared" si="233"/>
        <v>May</v>
      </c>
      <c r="V1035" s="68">
        <f t="shared" si="234"/>
        <v>76</v>
      </c>
      <c r="W1035" s="101">
        <f t="shared" si="235"/>
        <v>70.5</v>
      </c>
      <c r="X1035" s="102" t="b">
        <f t="shared" si="236"/>
        <v>0</v>
      </c>
      <c r="Y1035" s="103" t="str">
        <f t="shared" si="237"/>
        <v>GROWTH</v>
      </c>
      <c r="Z1035" s="74">
        <v>0</v>
      </c>
      <c r="AA1035" s="69"/>
      <c r="AB1035" s="69" t="s">
        <v>133</v>
      </c>
      <c r="AC1035" s="74" t="s">
        <v>132</v>
      </c>
      <c r="AD1035" s="3"/>
      <c r="AE1035" s="118">
        <f>IFERROR(INDEX(Last6M_AvgSales_Ref!$B$2:$B$12659,MATCH(D1035,Last6M_AvgSales_Ref!$A$2:$A$12659,0)),"")</f>
        <v>103.75</v>
      </c>
    </row>
    <row r="1036" spans="1:31" ht="14.25" customHeight="1">
      <c r="A1036" s="74" t="s">
        <v>132</v>
      </c>
      <c r="B1036" s="71" t="s">
        <v>105</v>
      </c>
      <c r="C1036" s="71" t="s">
        <v>2582</v>
      </c>
      <c r="D1036" s="71">
        <v>1000001587</v>
      </c>
      <c r="E1036" s="72" t="s">
        <v>2583</v>
      </c>
      <c r="F1036" s="73">
        <v>42110</v>
      </c>
      <c r="G1036" s="66" t="str">
        <f t="shared" si="224"/>
        <v>Targeted Dealer</v>
      </c>
      <c r="H1036" s="66"/>
      <c r="I1036" s="67">
        <v>260</v>
      </c>
      <c r="J1036" s="67">
        <f t="shared" si="225"/>
        <v>260</v>
      </c>
      <c r="K1036" s="68">
        <v>307.7</v>
      </c>
      <c r="L1036" s="68">
        <f t="shared" si="226"/>
        <v>-47.699999999999989</v>
      </c>
      <c r="M1036" s="68">
        <f t="shared" si="227"/>
        <v>118.34615384615384</v>
      </c>
      <c r="N1036" s="96">
        <v>260</v>
      </c>
      <c r="O1036" s="97" t="str">
        <f t="shared" si="228"/>
        <v>June</v>
      </c>
      <c r="P1036" s="96">
        <f t="shared" si="229"/>
        <v>260</v>
      </c>
      <c r="Q1036" s="98">
        <f t="shared" si="230"/>
        <v>47.699999999999989</v>
      </c>
      <c r="R1036" s="97" t="b">
        <f t="shared" si="231"/>
        <v>0</v>
      </c>
      <c r="S1036" s="99" t="str">
        <f t="shared" si="232"/>
        <v>GROWTH</v>
      </c>
      <c r="T1036" s="68">
        <v>235</v>
      </c>
      <c r="U1036" s="100" t="str">
        <f t="shared" si="233"/>
        <v>May</v>
      </c>
      <c r="V1036" s="68">
        <f t="shared" si="234"/>
        <v>235</v>
      </c>
      <c r="W1036" s="101">
        <f t="shared" si="235"/>
        <v>72.699999999999989</v>
      </c>
      <c r="X1036" s="102" t="b">
        <f t="shared" si="236"/>
        <v>0</v>
      </c>
      <c r="Y1036" s="103" t="str">
        <f t="shared" si="237"/>
        <v>GROWTH</v>
      </c>
      <c r="Z1036" s="74">
        <v>0</v>
      </c>
      <c r="AA1036" s="69"/>
      <c r="AB1036" s="69" t="s">
        <v>133</v>
      </c>
      <c r="AC1036" s="74" t="s">
        <v>132</v>
      </c>
      <c r="AD1036" s="3"/>
      <c r="AE1036" s="118">
        <f>IFERROR(INDEX(Last6M_AvgSales_Ref!$B$2:$B$12659,MATCH(D1036,Last6M_AvgSales_Ref!$A$2:$A$12659,0)),"")</f>
        <v>284.75</v>
      </c>
    </row>
    <row r="1037" spans="1:31" ht="14.25" customHeight="1">
      <c r="A1037" s="74" t="s">
        <v>132</v>
      </c>
      <c r="B1037" s="71" t="s">
        <v>105</v>
      </c>
      <c r="C1037" s="71" t="s">
        <v>2584</v>
      </c>
      <c r="D1037" s="71">
        <v>1000001633</v>
      </c>
      <c r="E1037" s="72" t="s">
        <v>2585</v>
      </c>
      <c r="F1037" s="73">
        <v>43242</v>
      </c>
      <c r="G1037" s="66" t="str">
        <f t="shared" si="224"/>
        <v>Targeted Dealer</v>
      </c>
      <c r="H1037" s="66"/>
      <c r="I1037" s="67">
        <v>75</v>
      </c>
      <c r="J1037" s="67">
        <f t="shared" si="225"/>
        <v>75</v>
      </c>
      <c r="K1037" s="68">
        <v>75</v>
      </c>
      <c r="L1037" s="68">
        <f t="shared" si="226"/>
        <v>0</v>
      </c>
      <c r="M1037" s="68">
        <f t="shared" si="227"/>
        <v>100</v>
      </c>
      <c r="N1037" s="96">
        <v>75</v>
      </c>
      <c r="O1037" s="97" t="str">
        <f t="shared" si="228"/>
        <v>June</v>
      </c>
      <c r="P1037" s="96">
        <f t="shared" si="229"/>
        <v>75</v>
      </c>
      <c r="Q1037" s="98">
        <f t="shared" si="230"/>
        <v>0</v>
      </c>
      <c r="R1037" s="97" t="b">
        <f t="shared" si="231"/>
        <v>0</v>
      </c>
      <c r="S1037" s="99" t="str">
        <f t="shared" si="232"/>
        <v>GROWTH</v>
      </c>
      <c r="T1037" s="68">
        <v>45</v>
      </c>
      <c r="U1037" s="100" t="str">
        <f t="shared" si="233"/>
        <v>May</v>
      </c>
      <c r="V1037" s="68">
        <f t="shared" si="234"/>
        <v>45</v>
      </c>
      <c r="W1037" s="101">
        <f t="shared" si="235"/>
        <v>30</v>
      </c>
      <c r="X1037" s="102" t="b">
        <f t="shared" si="236"/>
        <v>0</v>
      </c>
      <c r="Y1037" s="103" t="str">
        <f t="shared" si="237"/>
        <v>GROWTH</v>
      </c>
      <c r="Z1037" s="74">
        <v>0</v>
      </c>
      <c r="AA1037" s="69"/>
      <c r="AB1037" s="69" t="s">
        <v>133</v>
      </c>
      <c r="AC1037" s="74" t="s">
        <v>132</v>
      </c>
      <c r="AD1037" s="3"/>
      <c r="AE1037" s="118">
        <f>IFERROR(INDEX(Last6M_AvgSales_Ref!$B$2:$B$12659,MATCH(D1037,Last6M_AvgSales_Ref!$A$2:$A$12659,0)),"")</f>
        <v>80.875</v>
      </c>
    </row>
    <row r="1038" spans="1:31" ht="14.25" customHeight="1">
      <c r="A1038" s="74" t="s">
        <v>132</v>
      </c>
      <c r="B1038" s="71" t="s">
        <v>105</v>
      </c>
      <c r="C1038" s="71" t="s">
        <v>2586</v>
      </c>
      <c r="D1038" s="71">
        <v>1000001609</v>
      </c>
      <c r="E1038" s="72" t="s">
        <v>2587</v>
      </c>
      <c r="F1038" s="73">
        <v>43337</v>
      </c>
      <c r="G1038" s="66" t="str">
        <f t="shared" si="224"/>
        <v>Targeted Dealer</v>
      </c>
      <c r="H1038" s="66"/>
      <c r="I1038" s="67">
        <v>300</v>
      </c>
      <c r="J1038" s="67">
        <f t="shared" si="225"/>
        <v>300</v>
      </c>
      <c r="K1038" s="68">
        <v>304.25</v>
      </c>
      <c r="L1038" s="68">
        <f t="shared" si="226"/>
        <v>-4.25</v>
      </c>
      <c r="M1038" s="68">
        <f t="shared" si="227"/>
        <v>101.41666666666667</v>
      </c>
      <c r="N1038" s="96">
        <v>303.5</v>
      </c>
      <c r="O1038" s="97" t="str">
        <f t="shared" si="228"/>
        <v>June</v>
      </c>
      <c r="P1038" s="96">
        <f t="shared" si="229"/>
        <v>303.5</v>
      </c>
      <c r="Q1038" s="98">
        <f t="shared" si="230"/>
        <v>0.75</v>
      </c>
      <c r="R1038" s="97" t="b">
        <f t="shared" si="231"/>
        <v>0</v>
      </c>
      <c r="S1038" s="99" t="str">
        <f t="shared" si="232"/>
        <v>GROWTH</v>
      </c>
      <c r="T1038" s="68">
        <v>75</v>
      </c>
      <c r="U1038" s="100" t="str">
        <f t="shared" si="233"/>
        <v>May</v>
      </c>
      <c r="V1038" s="68">
        <f t="shared" si="234"/>
        <v>75</v>
      </c>
      <c r="W1038" s="101">
        <f t="shared" si="235"/>
        <v>229.25</v>
      </c>
      <c r="X1038" s="102" t="b">
        <f t="shared" si="236"/>
        <v>0</v>
      </c>
      <c r="Y1038" s="103" t="str">
        <f t="shared" si="237"/>
        <v>GROWTH</v>
      </c>
      <c r="Z1038" s="74">
        <v>0</v>
      </c>
      <c r="AA1038" s="69"/>
      <c r="AB1038" s="69" t="s">
        <v>133</v>
      </c>
      <c r="AC1038" s="74" t="s">
        <v>132</v>
      </c>
      <c r="AD1038" s="3"/>
      <c r="AE1038" s="118">
        <f>IFERROR(INDEX(Last6M_AvgSales_Ref!$B$2:$B$12659,MATCH(D1038,Last6M_AvgSales_Ref!$A$2:$A$12659,0)),"")</f>
        <v>139.75</v>
      </c>
    </row>
    <row r="1039" spans="1:31" ht="14.25" customHeight="1">
      <c r="A1039" s="74" t="s">
        <v>132</v>
      </c>
      <c r="B1039" s="71" t="s">
        <v>105</v>
      </c>
      <c r="C1039" s="71" t="s">
        <v>2588</v>
      </c>
      <c r="D1039" s="71">
        <v>1000001611</v>
      </c>
      <c r="E1039" s="72" t="s">
        <v>2589</v>
      </c>
      <c r="F1039" s="73">
        <v>43601</v>
      </c>
      <c r="G1039" s="66" t="str">
        <f t="shared" si="224"/>
        <v>Targeted Dealer</v>
      </c>
      <c r="H1039" s="66"/>
      <c r="I1039" s="67">
        <v>75</v>
      </c>
      <c r="J1039" s="67">
        <f t="shared" si="225"/>
        <v>75</v>
      </c>
      <c r="K1039" s="68">
        <v>25</v>
      </c>
      <c r="L1039" s="68">
        <f t="shared" si="226"/>
        <v>50</v>
      </c>
      <c r="M1039" s="68">
        <f t="shared" si="227"/>
        <v>33.333333333333336</v>
      </c>
      <c r="N1039" s="96">
        <v>0</v>
      </c>
      <c r="O1039" s="97" t="str">
        <f t="shared" si="228"/>
        <v>June</v>
      </c>
      <c r="P1039" s="96">
        <f t="shared" si="229"/>
        <v>0</v>
      </c>
      <c r="Q1039" s="98">
        <f t="shared" si="230"/>
        <v>25</v>
      </c>
      <c r="R1039" s="97" t="b">
        <f t="shared" si="231"/>
        <v>0</v>
      </c>
      <c r="S1039" s="99" t="b">
        <f t="shared" si="232"/>
        <v>0</v>
      </c>
      <c r="T1039" s="68">
        <v>50</v>
      </c>
      <c r="U1039" s="100" t="str">
        <f t="shared" si="233"/>
        <v>May</v>
      </c>
      <c r="V1039" s="68">
        <f t="shared" si="234"/>
        <v>50</v>
      </c>
      <c r="W1039" s="101">
        <f t="shared" si="235"/>
        <v>-25</v>
      </c>
      <c r="X1039" s="102" t="b">
        <f t="shared" si="236"/>
        <v>0</v>
      </c>
      <c r="Y1039" s="103" t="str">
        <f t="shared" si="237"/>
        <v>GROWTH</v>
      </c>
      <c r="Z1039" s="74">
        <v>0</v>
      </c>
      <c r="AA1039" s="69"/>
      <c r="AB1039" s="69" t="s">
        <v>133</v>
      </c>
      <c r="AC1039" s="74" t="s">
        <v>132</v>
      </c>
      <c r="AD1039" s="3"/>
      <c r="AE1039" s="118">
        <f>IFERROR(INDEX(Last6M_AvgSales_Ref!$B$2:$B$12659,MATCH(D1039,Last6M_AvgSales_Ref!$A$2:$A$12659,0)),"")</f>
        <v>86.6666666666667</v>
      </c>
    </row>
    <row r="1040" spans="1:31" ht="14.25" customHeight="1">
      <c r="A1040" s="74" t="s">
        <v>132</v>
      </c>
      <c r="B1040" s="71" t="s">
        <v>105</v>
      </c>
      <c r="C1040" s="71" t="s">
        <v>2590</v>
      </c>
      <c r="D1040" s="71">
        <v>1000001590</v>
      </c>
      <c r="E1040" s="72" t="s">
        <v>2591</v>
      </c>
      <c r="F1040" s="73">
        <v>43718</v>
      </c>
      <c r="G1040" s="66" t="str">
        <f t="shared" si="224"/>
        <v>Targeted Dealer</v>
      </c>
      <c r="H1040" s="66"/>
      <c r="I1040" s="67">
        <v>100</v>
      </c>
      <c r="J1040" s="67">
        <f t="shared" si="225"/>
        <v>100</v>
      </c>
      <c r="K1040" s="68">
        <v>55</v>
      </c>
      <c r="L1040" s="68">
        <f t="shared" si="226"/>
        <v>45</v>
      </c>
      <c r="M1040" s="68">
        <f t="shared" si="227"/>
        <v>55</v>
      </c>
      <c r="N1040" s="96">
        <v>41.5</v>
      </c>
      <c r="O1040" s="97" t="str">
        <f t="shared" si="228"/>
        <v>June</v>
      </c>
      <c r="P1040" s="96">
        <f t="shared" si="229"/>
        <v>41.5</v>
      </c>
      <c r="Q1040" s="98">
        <f t="shared" si="230"/>
        <v>13.5</v>
      </c>
      <c r="R1040" s="97" t="b">
        <f t="shared" si="231"/>
        <v>0</v>
      </c>
      <c r="S1040" s="99" t="str">
        <f t="shared" si="232"/>
        <v>GROWTH</v>
      </c>
      <c r="T1040" s="68">
        <v>88.7</v>
      </c>
      <c r="U1040" s="100" t="str">
        <f t="shared" si="233"/>
        <v>May</v>
      </c>
      <c r="V1040" s="68">
        <f t="shared" si="234"/>
        <v>88.7</v>
      </c>
      <c r="W1040" s="101">
        <f t="shared" si="235"/>
        <v>-33.700000000000003</v>
      </c>
      <c r="X1040" s="102" t="b">
        <f t="shared" si="236"/>
        <v>0</v>
      </c>
      <c r="Y1040" s="103" t="str">
        <f t="shared" si="237"/>
        <v>GROWTH</v>
      </c>
      <c r="Z1040" s="74">
        <v>0</v>
      </c>
      <c r="AA1040" s="69"/>
      <c r="AB1040" s="69" t="s">
        <v>133</v>
      </c>
      <c r="AC1040" s="74" t="s">
        <v>132</v>
      </c>
      <c r="AD1040" s="3"/>
      <c r="AE1040" s="118">
        <f>IFERROR(INDEX(Last6M_AvgSales_Ref!$B$2:$B$12659,MATCH(D1040,Last6M_AvgSales_Ref!$A$2:$A$12659,0)),"")</f>
        <v>104.45</v>
      </c>
    </row>
    <row r="1041" spans="1:31" ht="14.25" customHeight="1">
      <c r="A1041" s="74" t="s">
        <v>132</v>
      </c>
      <c r="B1041" s="71" t="s">
        <v>105</v>
      </c>
      <c r="C1041" s="71" t="s">
        <v>2592</v>
      </c>
      <c r="D1041" s="71">
        <v>1000001600</v>
      </c>
      <c r="E1041" s="72" t="s">
        <v>2593</v>
      </c>
      <c r="F1041" s="73">
        <v>44302</v>
      </c>
      <c r="G1041" s="66" t="str">
        <f t="shared" si="224"/>
        <v>Targeted Dealer</v>
      </c>
      <c r="H1041" s="66"/>
      <c r="I1041" s="67">
        <v>450</v>
      </c>
      <c r="J1041" s="67">
        <f t="shared" si="225"/>
        <v>450</v>
      </c>
      <c r="K1041" s="68">
        <v>455.5</v>
      </c>
      <c r="L1041" s="68">
        <f t="shared" si="226"/>
        <v>-5.5</v>
      </c>
      <c r="M1041" s="68">
        <f t="shared" si="227"/>
        <v>101.22222222222223</v>
      </c>
      <c r="N1041" s="96">
        <v>450</v>
      </c>
      <c r="O1041" s="97" t="str">
        <f t="shared" si="228"/>
        <v>June</v>
      </c>
      <c r="P1041" s="96">
        <f t="shared" si="229"/>
        <v>450</v>
      </c>
      <c r="Q1041" s="98">
        <f t="shared" si="230"/>
        <v>5.5</v>
      </c>
      <c r="R1041" s="97" t="b">
        <f t="shared" si="231"/>
        <v>0</v>
      </c>
      <c r="S1041" s="99" t="str">
        <f t="shared" si="232"/>
        <v>GROWTH</v>
      </c>
      <c r="T1041" s="68">
        <v>300</v>
      </c>
      <c r="U1041" s="100" t="str">
        <f t="shared" si="233"/>
        <v>May</v>
      </c>
      <c r="V1041" s="68">
        <f t="shared" si="234"/>
        <v>300</v>
      </c>
      <c r="W1041" s="101">
        <f t="shared" si="235"/>
        <v>155.5</v>
      </c>
      <c r="X1041" s="102" t="b">
        <f t="shared" si="236"/>
        <v>0</v>
      </c>
      <c r="Y1041" s="103" t="str">
        <f t="shared" si="237"/>
        <v>GROWTH</v>
      </c>
      <c r="Z1041" s="74">
        <v>0</v>
      </c>
      <c r="AA1041" s="69"/>
      <c r="AB1041" s="69" t="s">
        <v>133</v>
      </c>
      <c r="AC1041" s="74" t="s">
        <v>132</v>
      </c>
      <c r="AD1041" s="3"/>
      <c r="AE1041" s="118">
        <f>IFERROR(INDEX(Last6M_AvgSales_Ref!$B$2:$B$12659,MATCH(D1041,Last6M_AvgSales_Ref!$A$2:$A$12659,0)),"")</f>
        <v>470.5</v>
      </c>
    </row>
    <row r="1042" spans="1:31" ht="14.25" customHeight="1">
      <c r="A1042" s="74" t="s">
        <v>132</v>
      </c>
      <c r="B1042" s="71" t="s">
        <v>105</v>
      </c>
      <c r="C1042" s="71" t="s">
        <v>2594</v>
      </c>
      <c r="D1042" s="71">
        <v>1000002043</v>
      </c>
      <c r="E1042" s="72" t="s">
        <v>2595</v>
      </c>
      <c r="F1042" s="73">
        <v>44501</v>
      </c>
      <c r="G1042" s="66" t="str">
        <f t="shared" si="224"/>
        <v>Targeted Dealer</v>
      </c>
      <c r="H1042" s="66"/>
      <c r="I1042" s="67">
        <v>400</v>
      </c>
      <c r="J1042" s="67">
        <f t="shared" si="225"/>
        <v>400</v>
      </c>
      <c r="K1042" s="68">
        <v>404.4</v>
      </c>
      <c r="L1042" s="68">
        <f t="shared" si="226"/>
        <v>-4.3999999999999773</v>
      </c>
      <c r="M1042" s="68">
        <f t="shared" si="227"/>
        <v>101.1</v>
      </c>
      <c r="N1042" s="96">
        <v>378.65</v>
      </c>
      <c r="O1042" s="97" t="str">
        <f t="shared" si="228"/>
        <v>June</v>
      </c>
      <c r="P1042" s="96">
        <f t="shared" si="229"/>
        <v>378.65</v>
      </c>
      <c r="Q1042" s="98">
        <f t="shared" si="230"/>
        <v>25.75</v>
      </c>
      <c r="R1042" s="97" t="b">
        <f t="shared" si="231"/>
        <v>0</v>
      </c>
      <c r="S1042" s="99" t="str">
        <f t="shared" si="232"/>
        <v>GROWTH</v>
      </c>
      <c r="T1042" s="68">
        <v>246</v>
      </c>
      <c r="U1042" s="100" t="str">
        <f t="shared" si="233"/>
        <v>May</v>
      </c>
      <c r="V1042" s="68">
        <f t="shared" si="234"/>
        <v>246</v>
      </c>
      <c r="W1042" s="101">
        <f t="shared" si="235"/>
        <v>158.39999999999998</v>
      </c>
      <c r="X1042" s="102" t="b">
        <f t="shared" si="236"/>
        <v>0</v>
      </c>
      <c r="Y1042" s="103" t="str">
        <f t="shared" si="237"/>
        <v>GROWTH</v>
      </c>
      <c r="Z1042" s="74">
        <v>0</v>
      </c>
      <c r="AA1042" s="69"/>
      <c r="AB1042" s="69" t="s">
        <v>133</v>
      </c>
      <c r="AC1042" s="74" t="s">
        <v>132</v>
      </c>
      <c r="AD1042" s="3"/>
      <c r="AE1042" s="118">
        <f>IFERROR(INDEX(Last6M_AvgSales_Ref!$B$2:$B$12659,MATCH(D1042,Last6M_AvgSales_Ref!$A$2:$A$12659,0)),"")</f>
        <v>359.50833333333298</v>
      </c>
    </row>
    <row r="1043" spans="1:31" ht="14.25" customHeight="1">
      <c r="A1043" s="74" t="s">
        <v>132</v>
      </c>
      <c r="B1043" s="71" t="s">
        <v>105</v>
      </c>
      <c r="C1043" s="71" t="s">
        <v>2596</v>
      </c>
      <c r="D1043" s="71">
        <v>1000002073</v>
      </c>
      <c r="E1043" s="72" t="s">
        <v>2597</v>
      </c>
      <c r="F1043" s="73">
        <v>44531</v>
      </c>
      <c r="G1043" s="66" t="str">
        <f t="shared" si="224"/>
        <v>Targeted Dealer</v>
      </c>
      <c r="H1043" s="66"/>
      <c r="I1043" s="67">
        <v>75</v>
      </c>
      <c r="J1043" s="67">
        <f t="shared" si="225"/>
        <v>75</v>
      </c>
      <c r="K1043" s="68">
        <v>84</v>
      </c>
      <c r="L1043" s="68">
        <f t="shared" si="226"/>
        <v>-9</v>
      </c>
      <c r="M1043" s="68">
        <f t="shared" si="227"/>
        <v>112</v>
      </c>
      <c r="N1043" s="96">
        <v>64</v>
      </c>
      <c r="O1043" s="97" t="str">
        <f t="shared" si="228"/>
        <v>June</v>
      </c>
      <c r="P1043" s="96">
        <f t="shared" si="229"/>
        <v>64</v>
      </c>
      <c r="Q1043" s="98">
        <f t="shared" si="230"/>
        <v>20</v>
      </c>
      <c r="R1043" s="97" t="b">
        <f t="shared" si="231"/>
        <v>0</v>
      </c>
      <c r="S1043" s="99" t="str">
        <f t="shared" si="232"/>
        <v>GROWTH</v>
      </c>
      <c r="T1043" s="68">
        <v>38</v>
      </c>
      <c r="U1043" s="100" t="str">
        <f t="shared" si="233"/>
        <v>May</v>
      </c>
      <c r="V1043" s="68">
        <f t="shared" si="234"/>
        <v>38</v>
      </c>
      <c r="W1043" s="101">
        <f t="shared" si="235"/>
        <v>46</v>
      </c>
      <c r="X1043" s="102" t="b">
        <f t="shared" si="236"/>
        <v>0</v>
      </c>
      <c r="Y1043" s="103" t="str">
        <f t="shared" si="237"/>
        <v>GROWTH</v>
      </c>
      <c r="Z1043" s="74">
        <v>0</v>
      </c>
      <c r="AA1043" s="69"/>
      <c r="AB1043" s="69" t="s">
        <v>133</v>
      </c>
      <c r="AC1043" s="74" t="s">
        <v>132</v>
      </c>
      <c r="AD1043" s="3"/>
      <c r="AE1043" s="118">
        <f>IFERROR(INDEX(Last6M_AvgSales_Ref!$B$2:$B$12659,MATCH(D1043,Last6M_AvgSales_Ref!$A$2:$A$12659,0)),"")</f>
        <v>66.5833333333333</v>
      </c>
    </row>
    <row r="1044" spans="1:31" ht="14.25" customHeight="1">
      <c r="A1044" s="74" t="s">
        <v>132</v>
      </c>
      <c r="B1044" s="71" t="s">
        <v>105</v>
      </c>
      <c r="C1044" s="71" t="s">
        <v>2598</v>
      </c>
      <c r="D1044" s="71">
        <v>1000002072</v>
      </c>
      <c r="E1044" s="72" t="s">
        <v>2599</v>
      </c>
      <c r="F1044" s="73">
        <v>44557</v>
      </c>
      <c r="G1044" s="66" t="str">
        <f t="shared" si="224"/>
        <v>Targeted Dealer</v>
      </c>
      <c r="H1044" s="66"/>
      <c r="I1044" s="67">
        <v>20</v>
      </c>
      <c r="J1044" s="67">
        <f t="shared" si="225"/>
        <v>20</v>
      </c>
      <c r="K1044" s="68">
        <v>20</v>
      </c>
      <c r="L1044" s="68">
        <f t="shared" si="226"/>
        <v>0</v>
      </c>
      <c r="M1044" s="68">
        <f t="shared" si="227"/>
        <v>100</v>
      </c>
      <c r="N1044" s="96">
        <v>10</v>
      </c>
      <c r="O1044" s="97" t="str">
        <f t="shared" si="228"/>
        <v>June</v>
      </c>
      <c r="P1044" s="96">
        <f t="shared" si="229"/>
        <v>10</v>
      </c>
      <c r="Q1044" s="98">
        <f t="shared" si="230"/>
        <v>10</v>
      </c>
      <c r="R1044" s="97" t="b">
        <f t="shared" si="231"/>
        <v>0</v>
      </c>
      <c r="S1044" s="99" t="str">
        <f t="shared" si="232"/>
        <v>GROWTH</v>
      </c>
      <c r="T1044" s="68">
        <v>20</v>
      </c>
      <c r="U1044" s="100" t="str">
        <f t="shared" si="233"/>
        <v>May</v>
      </c>
      <c r="V1044" s="68">
        <f t="shared" si="234"/>
        <v>20</v>
      </c>
      <c r="W1044" s="101">
        <f t="shared" si="235"/>
        <v>0</v>
      </c>
      <c r="X1044" s="102" t="b">
        <f t="shared" si="236"/>
        <v>0</v>
      </c>
      <c r="Y1044" s="103" t="str">
        <f t="shared" si="237"/>
        <v>GROWTH</v>
      </c>
      <c r="Z1044" s="74">
        <v>0</v>
      </c>
      <c r="AA1044" s="69"/>
      <c r="AB1044" s="69" t="s">
        <v>133</v>
      </c>
      <c r="AC1044" s="74" t="s">
        <v>132</v>
      </c>
      <c r="AD1044" s="3"/>
      <c r="AE1044" s="118">
        <f>IFERROR(INDEX(Last6M_AvgSales_Ref!$B$2:$B$12659,MATCH(D1044,Last6M_AvgSales_Ref!$A$2:$A$12659,0)),"")</f>
        <v>14.1666666666667</v>
      </c>
    </row>
    <row r="1045" spans="1:31" ht="14.25" customHeight="1">
      <c r="A1045" s="74" t="s">
        <v>132</v>
      </c>
      <c r="B1045" s="71" t="s">
        <v>105</v>
      </c>
      <c r="C1045" s="71" t="s">
        <v>2600</v>
      </c>
      <c r="D1045" s="71">
        <v>1000002803</v>
      </c>
      <c r="E1045" s="71" t="s">
        <v>2601</v>
      </c>
      <c r="F1045" s="73">
        <v>44736</v>
      </c>
      <c r="G1045" s="66" t="str">
        <f t="shared" si="224"/>
        <v>Targeted Dealer</v>
      </c>
      <c r="H1045" s="66"/>
      <c r="I1045" s="67">
        <v>50</v>
      </c>
      <c r="J1045" s="67">
        <f t="shared" si="225"/>
        <v>50</v>
      </c>
      <c r="K1045" s="68">
        <v>60</v>
      </c>
      <c r="L1045" s="68">
        <f t="shared" si="226"/>
        <v>-10</v>
      </c>
      <c r="M1045" s="68">
        <f t="shared" si="227"/>
        <v>120</v>
      </c>
      <c r="N1045" s="96">
        <v>25</v>
      </c>
      <c r="O1045" s="97" t="str">
        <f t="shared" si="228"/>
        <v>June</v>
      </c>
      <c r="P1045" s="96">
        <f t="shared" si="229"/>
        <v>25</v>
      </c>
      <c r="Q1045" s="98">
        <f t="shared" si="230"/>
        <v>35</v>
      </c>
      <c r="R1045" s="97" t="b">
        <f t="shared" si="231"/>
        <v>0</v>
      </c>
      <c r="S1045" s="99" t="str">
        <f t="shared" si="232"/>
        <v>GROWTH</v>
      </c>
      <c r="T1045" s="68">
        <v>0</v>
      </c>
      <c r="U1045" s="100" t="str">
        <f t="shared" si="233"/>
        <v>May</v>
      </c>
      <c r="V1045" s="68">
        <f t="shared" si="234"/>
        <v>0</v>
      </c>
      <c r="W1045" s="101">
        <f t="shared" si="235"/>
        <v>60</v>
      </c>
      <c r="X1045" s="102" t="b">
        <f t="shared" si="236"/>
        <v>0</v>
      </c>
      <c r="Y1045" s="103" t="b">
        <f t="shared" si="237"/>
        <v>0</v>
      </c>
      <c r="Z1045" s="74">
        <v>0</v>
      </c>
      <c r="AA1045" s="69"/>
      <c r="AB1045" s="69" t="s">
        <v>133</v>
      </c>
      <c r="AC1045" s="74" t="s">
        <v>132</v>
      </c>
      <c r="AD1045" s="3"/>
      <c r="AE1045" s="118">
        <f>IFERROR(INDEX(Last6M_AvgSales_Ref!$B$2:$B$12659,MATCH(D1045,Last6M_AvgSales_Ref!$A$2:$A$12659,0)),"")</f>
        <v>46.1666666666667</v>
      </c>
    </row>
    <row r="1046" spans="1:31" ht="14.25" customHeight="1">
      <c r="A1046" s="69" t="s">
        <v>131</v>
      </c>
      <c r="B1046" s="71" t="s">
        <v>95</v>
      </c>
      <c r="C1046" s="71" t="s">
        <v>370</v>
      </c>
      <c r="D1046" s="71">
        <v>1000001354</v>
      </c>
      <c r="E1046" s="72" t="s">
        <v>371</v>
      </c>
      <c r="F1046" s="73">
        <v>40802</v>
      </c>
      <c r="G1046" s="66" t="str">
        <f t="shared" si="224"/>
        <v>Targeted Dealer</v>
      </c>
      <c r="H1046" s="66"/>
      <c r="I1046" s="67">
        <v>110</v>
      </c>
      <c r="J1046" s="67">
        <f t="shared" si="225"/>
        <v>110</v>
      </c>
      <c r="K1046" s="68">
        <v>0</v>
      </c>
      <c r="L1046" s="68">
        <f t="shared" si="226"/>
        <v>110</v>
      </c>
      <c r="M1046" s="68">
        <f t="shared" si="227"/>
        <v>0</v>
      </c>
      <c r="N1046" s="96">
        <v>0</v>
      </c>
      <c r="O1046" s="97" t="str">
        <f t="shared" si="228"/>
        <v>June</v>
      </c>
      <c r="P1046" s="96">
        <f t="shared" si="229"/>
        <v>0</v>
      </c>
      <c r="Q1046" s="98">
        <f t="shared" si="230"/>
        <v>0</v>
      </c>
      <c r="R1046" s="97" t="b">
        <f t="shared" si="231"/>
        <v>0</v>
      </c>
      <c r="S1046" s="99" t="b">
        <f t="shared" si="232"/>
        <v>0</v>
      </c>
      <c r="T1046" s="68">
        <v>147.5</v>
      </c>
      <c r="U1046" s="100" t="str">
        <f t="shared" si="233"/>
        <v>May</v>
      </c>
      <c r="V1046" s="68">
        <f t="shared" si="234"/>
        <v>147.5</v>
      </c>
      <c r="W1046" s="101">
        <f t="shared" si="235"/>
        <v>-147.5</v>
      </c>
      <c r="X1046" s="102" t="b">
        <f t="shared" si="236"/>
        <v>0</v>
      </c>
      <c r="Y1046" s="103" t="str">
        <f t="shared" si="237"/>
        <v>GROWTH</v>
      </c>
      <c r="Z1046" s="74">
        <v>0</v>
      </c>
      <c r="AA1046" s="69"/>
      <c r="AB1046" s="69" t="s">
        <v>133</v>
      </c>
      <c r="AC1046" s="69" t="s">
        <v>131</v>
      </c>
      <c r="AD1046" s="3"/>
      <c r="AE1046" s="118">
        <f>IFERROR(INDEX(Last6M_AvgSales_Ref!$B$2:$B$12659,MATCH(D1046,Last6M_AvgSales_Ref!$A$2:$A$12659,0)),"")</f>
        <v>79.625</v>
      </c>
    </row>
    <row r="1047" spans="1:31" ht="14.25" customHeight="1">
      <c r="A1047" s="69" t="s">
        <v>131</v>
      </c>
      <c r="B1047" s="71" t="s">
        <v>95</v>
      </c>
      <c r="C1047" s="71" t="s">
        <v>2602</v>
      </c>
      <c r="D1047" s="71">
        <v>1000001351</v>
      </c>
      <c r="E1047" s="72" t="s">
        <v>2603</v>
      </c>
      <c r="F1047" s="73">
        <v>41234</v>
      </c>
      <c r="G1047" s="66" t="str">
        <f t="shared" si="224"/>
        <v>Targeted Dealer</v>
      </c>
      <c r="H1047" s="66"/>
      <c r="I1047" s="67">
        <v>385</v>
      </c>
      <c r="J1047" s="67">
        <f t="shared" si="225"/>
        <v>385</v>
      </c>
      <c r="K1047" s="68">
        <v>383.5</v>
      </c>
      <c r="L1047" s="68">
        <f t="shared" si="226"/>
        <v>1.5</v>
      </c>
      <c r="M1047" s="68">
        <f t="shared" si="227"/>
        <v>99.610389610389603</v>
      </c>
      <c r="N1047" s="96">
        <v>344</v>
      </c>
      <c r="O1047" s="97" t="str">
        <f t="shared" si="228"/>
        <v>June</v>
      </c>
      <c r="P1047" s="96">
        <f t="shared" si="229"/>
        <v>344</v>
      </c>
      <c r="Q1047" s="98">
        <f t="shared" si="230"/>
        <v>39.5</v>
      </c>
      <c r="R1047" s="97" t="b">
        <f t="shared" si="231"/>
        <v>0</v>
      </c>
      <c r="S1047" s="99" t="str">
        <f t="shared" si="232"/>
        <v>GROWTH</v>
      </c>
      <c r="T1047" s="68">
        <v>383.55</v>
      </c>
      <c r="U1047" s="100" t="str">
        <f t="shared" si="233"/>
        <v>May</v>
      </c>
      <c r="V1047" s="68">
        <f t="shared" si="234"/>
        <v>383.55</v>
      </c>
      <c r="W1047" s="101">
        <f t="shared" si="235"/>
        <v>-5.0000000000011369E-2</v>
      </c>
      <c r="X1047" s="102" t="b">
        <f t="shared" si="236"/>
        <v>0</v>
      </c>
      <c r="Y1047" s="103" t="str">
        <f t="shared" si="237"/>
        <v>GROWTH</v>
      </c>
      <c r="Z1047" s="74">
        <v>0</v>
      </c>
      <c r="AA1047" s="69"/>
      <c r="AB1047" s="69" t="s">
        <v>133</v>
      </c>
      <c r="AC1047" s="69" t="s">
        <v>131</v>
      </c>
      <c r="AD1047" s="3"/>
      <c r="AE1047" s="118">
        <f>IFERROR(INDEX(Last6M_AvgSales_Ref!$B$2:$B$12659,MATCH(D1047,Last6M_AvgSales_Ref!$A$2:$A$12659,0)),"")</f>
        <v>492.85</v>
      </c>
    </row>
    <row r="1048" spans="1:31" ht="14.25" customHeight="1">
      <c r="A1048" s="69" t="s">
        <v>131</v>
      </c>
      <c r="B1048" s="71" t="s">
        <v>95</v>
      </c>
      <c r="C1048" s="71" t="s">
        <v>2604</v>
      </c>
      <c r="D1048" s="71">
        <v>1000001417</v>
      </c>
      <c r="E1048" s="72" t="s">
        <v>2605</v>
      </c>
      <c r="F1048" s="73">
        <v>41720</v>
      </c>
      <c r="G1048" s="66" t="str">
        <f t="shared" si="224"/>
        <v>Targeted Dealer</v>
      </c>
      <c r="H1048" s="66"/>
      <c r="I1048" s="67">
        <v>350</v>
      </c>
      <c r="J1048" s="67">
        <f t="shared" si="225"/>
        <v>350</v>
      </c>
      <c r="K1048" s="68">
        <v>432.05</v>
      </c>
      <c r="L1048" s="68">
        <f t="shared" si="226"/>
        <v>-82.050000000000011</v>
      </c>
      <c r="M1048" s="68">
        <f t="shared" si="227"/>
        <v>123.44285714285715</v>
      </c>
      <c r="N1048" s="96">
        <v>328.25</v>
      </c>
      <c r="O1048" s="97" t="str">
        <f t="shared" si="228"/>
        <v>June</v>
      </c>
      <c r="P1048" s="96">
        <f t="shared" si="229"/>
        <v>328.25</v>
      </c>
      <c r="Q1048" s="98">
        <f t="shared" si="230"/>
        <v>103.80000000000001</v>
      </c>
      <c r="R1048" s="97" t="b">
        <f t="shared" si="231"/>
        <v>0</v>
      </c>
      <c r="S1048" s="99" t="str">
        <f t="shared" si="232"/>
        <v>GROWTH</v>
      </c>
      <c r="T1048" s="68">
        <v>480.2</v>
      </c>
      <c r="U1048" s="100" t="str">
        <f t="shared" si="233"/>
        <v>May</v>
      </c>
      <c r="V1048" s="68">
        <f t="shared" si="234"/>
        <v>480.2</v>
      </c>
      <c r="W1048" s="101">
        <f t="shared" si="235"/>
        <v>-48.149999999999977</v>
      </c>
      <c r="X1048" s="102" t="b">
        <f t="shared" si="236"/>
        <v>0</v>
      </c>
      <c r="Y1048" s="103" t="str">
        <f t="shared" si="237"/>
        <v>GROWTH</v>
      </c>
      <c r="Z1048" s="74">
        <v>0</v>
      </c>
      <c r="AA1048" s="69"/>
      <c r="AB1048" s="69" t="s">
        <v>133</v>
      </c>
      <c r="AC1048" s="69" t="s">
        <v>131</v>
      </c>
      <c r="AD1048" s="3"/>
      <c r="AE1048" s="118">
        <f>IFERROR(INDEX(Last6M_AvgSales_Ref!$B$2:$B$12659,MATCH(D1048,Last6M_AvgSales_Ref!$A$2:$A$12659,0)),"")</f>
        <v>463.25833333333298</v>
      </c>
    </row>
    <row r="1049" spans="1:31" ht="14.25" customHeight="1">
      <c r="A1049" s="69" t="s">
        <v>131</v>
      </c>
      <c r="B1049" s="71" t="s">
        <v>95</v>
      </c>
      <c r="C1049" s="71" t="s">
        <v>2606</v>
      </c>
      <c r="D1049" s="71">
        <v>1000001384</v>
      </c>
      <c r="E1049" s="72" t="s">
        <v>2607</v>
      </c>
      <c r="F1049" s="73">
        <v>42339</v>
      </c>
      <c r="G1049" s="66" t="str">
        <f t="shared" si="224"/>
        <v>Targeted Dealer</v>
      </c>
      <c r="H1049" s="66"/>
      <c r="I1049" s="67">
        <v>300</v>
      </c>
      <c r="J1049" s="67">
        <f t="shared" si="225"/>
        <v>300</v>
      </c>
      <c r="K1049" s="68">
        <v>366</v>
      </c>
      <c r="L1049" s="68">
        <f t="shared" si="226"/>
        <v>-66</v>
      </c>
      <c r="M1049" s="68">
        <f t="shared" si="227"/>
        <v>122</v>
      </c>
      <c r="N1049" s="96">
        <v>170.15</v>
      </c>
      <c r="O1049" s="97" t="str">
        <f t="shared" si="228"/>
        <v>June</v>
      </c>
      <c r="P1049" s="96">
        <f t="shared" si="229"/>
        <v>170.15</v>
      </c>
      <c r="Q1049" s="98">
        <f t="shared" si="230"/>
        <v>195.85</v>
      </c>
      <c r="R1049" s="97" t="b">
        <f t="shared" si="231"/>
        <v>0</v>
      </c>
      <c r="S1049" s="99" t="str">
        <f t="shared" si="232"/>
        <v>GROWTH</v>
      </c>
      <c r="T1049" s="68">
        <v>412.8</v>
      </c>
      <c r="U1049" s="100" t="str">
        <f t="shared" si="233"/>
        <v>May</v>
      </c>
      <c r="V1049" s="68">
        <f t="shared" si="234"/>
        <v>412.8</v>
      </c>
      <c r="W1049" s="101">
        <f t="shared" si="235"/>
        <v>-46.800000000000011</v>
      </c>
      <c r="X1049" s="102" t="b">
        <f t="shared" si="236"/>
        <v>0</v>
      </c>
      <c r="Y1049" s="103" t="str">
        <f t="shared" si="237"/>
        <v>GROWTH</v>
      </c>
      <c r="Z1049" s="74">
        <v>0</v>
      </c>
      <c r="AA1049" s="69"/>
      <c r="AB1049" s="69" t="s">
        <v>133</v>
      </c>
      <c r="AC1049" s="69" t="s">
        <v>131</v>
      </c>
      <c r="AD1049" s="3"/>
      <c r="AE1049" s="118">
        <f>IFERROR(INDEX(Last6M_AvgSales_Ref!$B$2:$B$12659,MATCH(D1049,Last6M_AvgSales_Ref!$A$2:$A$12659,0)),"")</f>
        <v>476.683333333333</v>
      </c>
    </row>
    <row r="1050" spans="1:31" ht="14.25" customHeight="1">
      <c r="A1050" s="69" t="s">
        <v>131</v>
      </c>
      <c r="B1050" s="71" t="s">
        <v>95</v>
      </c>
      <c r="C1050" s="71" t="s">
        <v>2608</v>
      </c>
      <c r="D1050" s="71">
        <v>1000001420</v>
      </c>
      <c r="E1050" s="72" t="s">
        <v>2609</v>
      </c>
      <c r="F1050" s="73">
        <v>43378</v>
      </c>
      <c r="G1050" s="66" t="str">
        <f t="shared" si="224"/>
        <v>Targeted Dealer</v>
      </c>
      <c r="H1050" s="66"/>
      <c r="I1050" s="67">
        <v>1100</v>
      </c>
      <c r="J1050" s="67">
        <f t="shared" si="225"/>
        <v>1100</v>
      </c>
      <c r="K1050" s="68">
        <v>1242.0999999999999</v>
      </c>
      <c r="L1050" s="68">
        <f t="shared" si="226"/>
        <v>-142.09999999999991</v>
      </c>
      <c r="M1050" s="68">
        <f t="shared" si="227"/>
        <v>112.91818181818181</v>
      </c>
      <c r="N1050" s="96">
        <v>1188.7</v>
      </c>
      <c r="O1050" s="97" t="str">
        <f t="shared" si="228"/>
        <v>June</v>
      </c>
      <c r="P1050" s="96">
        <f t="shared" si="229"/>
        <v>1188.7</v>
      </c>
      <c r="Q1050" s="98">
        <f t="shared" si="230"/>
        <v>53.399999999999864</v>
      </c>
      <c r="R1050" s="97" t="b">
        <f t="shared" si="231"/>
        <v>0</v>
      </c>
      <c r="S1050" s="99" t="str">
        <f t="shared" si="232"/>
        <v>GROWTH</v>
      </c>
      <c r="T1050" s="68">
        <v>1039.0999999999999</v>
      </c>
      <c r="U1050" s="100" t="str">
        <f t="shared" si="233"/>
        <v>May</v>
      </c>
      <c r="V1050" s="68">
        <f t="shared" si="234"/>
        <v>1039.0999999999999</v>
      </c>
      <c r="W1050" s="101">
        <f t="shared" si="235"/>
        <v>203</v>
      </c>
      <c r="X1050" s="102" t="b">
        <f t="shared" si="236"/>
        <v>0</v>
      </c>
      <c r="Y1050" s="103" t="str">
        <f t="shared" si="237"/>
        <v>GROWTH</v>
      </c>
      <c r="Z1050" s="74">
        <v>0</v>
      </c>
      <c r="AA1050" s="69"/>
      <c r="AB1050" s="69" t="s">
        <v>133</v>
      </c>
      <c r="AC1050" s="69" t="s">
        <v>131</v>
      </c>
      <c r="AD1050" s="3"/>
      <c r="AE1050" s="118">
        <f>IFERROR(INDEX(Last6M_AvgSales_Ref!$B$2:$B$12659,MATCH(D1050,Last6M_AvgSales_Ref!$A$2:$A$12659,0)),"")</f>
        <v>1296.6083333333299</v>
      </c>
    </row>
    <row r="1051" spans="1:31" ht="14.25" customHeight="1">
      <c r="A1051" s="69" t="s">
        <v>131</v>
      </c>
      <c r="B1051" s="71" t="s">
        <v>95</v>
      </c>
      <c r="C1051" s="71" t="s">
        <v>2610</v>
      </c>
      <c r="D1051" s="71">
        <v>1000001374</v>
      </c>
      <c r="E1051" s="72" t="s">
        <v>2611</v>
      </c>
      <c r="F1051" s="73">
        <v>43493</v>
      </c>
      <c r="G1051" s="66" t="str">
        <f t="shared" si="224"/>
        <v>Targeted Dealer</v>
      </c>
      <c r="H1051" s="66"/>
      <c r="I1051" s="67">
        <v>110</v>
      </c>
      <c r="J1051" s="67">
        <f t="shared" si="225"/>
        <v>110</v>
      </c>
      <c r="K1051" s="68">
        <v>122</v>
      </c>
      <c r="L1051" s="68">
        <f t="shared" si="226"/>
        <v>-12</v>
      </c>
      <c r="M1051" s="68">
        <f t="shared" si="227"/>
        <v>110.90909090909091</v>
      </c>
      <c r="N1051" s="96">
        <v>116</v>
      </c>
      <c r="O1051" s="97" t="str">
        <f t="shared" si="228"/>
        <v>June</v>
      </c>
      <c r="P1051" s="96">
        <f t="shared" si="229"/>
        <v>116</v>
      </c>
      <c r="Q1051" s="98">
        <f t="shared" si="230"/>
        <v>6</v>
      </c>
      <c r="R1051" s="97" t="b">
        <f t="shared" si="231"/>
        <v>0</v>
      </c>
      <c r="S1051" s="99" t="str">
        <f t="shared" si="232"/>
        <v>GROWTH</v>
      </c>
      <c r="T1051" s="68">
        <v>98.75</v>
      </c>
      <c r="U1051" s="100" t="str">
        <f t="shared" si="233"/>
        <v>May</v>
      </c>
      <c r="V1051" s="68">
        <f t="shared" si="234"/>
        <v>98.75</v>
      </c>
      <c r="W1051" s="101">
        <f t="shared" si="235"/>
        <v>23.25</v>
      </c>
      <c r="X1051" s="102" t="b">
        <f t="shared" si="236"/>
        <v>0</v>
      </c>
      <c r="Y1051" s="103" t="str">
        <f t="shared" si="237"/>
        <v>GROWTH</v>
      </c>
      <c r="Z1051" s="74">
        <v>0</v>
      </c>
      <c r="AA1051" s="69"/>
      <c r="AB1051" s="69" t="s">
        <v>133</v>
      </c>
      <c r="AC1051" s="69" t="s">
        <v>131</v>
      </c>
      <c r="AD1051" s="3"/>
      <c r="AE1051" s="118">
        <f>IFERROR(INDEX(Last6M_AvgSales_Ref!$B$2:$B$12659,MATCH(D1051,Last6M_AvgSales_Ref!$A$2:$A$12659,0)),"")</f>
        <v>143.458333333333</v>
      </c>
    </row>
    <row r="1052" spans="1:31" ht="14.25" customHeight="1">
      <c r="A1052" s="69" t="s">
        <v>131</v>
      </c>
      <c r="B1052" s="71" t="s">
        <v>95</v>
      </c>
      <c r="C1052" s="71" t="s">
        <v>2612</v>
      </c>
      <c r="D1052" s="71">
        <v>1000001361</v>
      </c>
      <c r="E1052" s="72" t="s">
        <v>2613</v>
      </c>
      <c r="F1052" s="73">
        <v>43787</v>
      </c>
      <c r="G1052" s="66" t="str">
        <f t="shared" si="224"/>
        <v>Targeted Dealer</v>
      </c>
      <c r="H1052" s="66"/>
      <c r="I1052" s="67">
        <v>1100</v>
      </c>
      <c r="J1052" s="67">
        <f t="shared" si="225"/>
        <v>1100</v>
      </c>
      <c r="K1052" s="68">
        <v>1956.4</v>
      </c>
      <c r="L1052" s="68">
        <f t="shared" si="226"/>
        <v>-856.40000000000009</v>
      </c>
      <c r="M1052" s="68">
        <f t="shared" si="227"/>
        <v>177.85454545454547</v>
      </c>
      <c r="N1052" s="96">
        <v>1403.55</v>
      </c>
      <c r="O1052" s="97" t="str">
        <f t="shared" si="228"/>
        <v>June</v>
      </c>
      <c r="P1052" s="96">
        <f t="shared" si="229"/>
        <v>1403.55</v>
      </c>
      <c r="Q1052" s="98">
        <f t="shared" si="230"/>
        <v>552.85000000000014</v>
      </c>
      <c r="R1052" s="97" t="b">
        <f t="shared" si="231"/>
        <v>0</v>
      </c>
      <c r="S1052" s="99" t="str">
        <f t="shared" si="232"/>
        <v>GROWTH</v>
      </c>
      <c r="T1052" s="68">
        <v>748.1</v>
      </c>
      <c r="U1052" s="100" t="str">
        <f t="shared" si="233"/>
        <v>May</v>
      </c>
      <c r="V1052" s="68">
        <f t="shared" si="234"/>
        <v>748.1</v>
      </c>
      <c r="W1052" s="101">
        <f t="shared" si="235"/>
        <v>1208.3000000000002</v>
      </c>
      <c r="X1052" s="102" t="b">
        <f t="shared" si="236"/>
        <v>0</v>
      </c>
      <c r="Y1052" s="103" t="str">
        <f t="shared" si="237"/>
        <v>GROWTH</v>
      </c>
      <c r="Z1052" s="74">
        <v>0</v>
      </c>
      <c r="AA1052" s="69"/>
      <c r="AB1052" s="69" t="s">
        <v>133</v>
      </c>
      <c r="AC1052" s="69" t="s">
        <v>131</v>
      </c>
      <c r="AD1052" s="3"/>
      <c r="AE1052" s="118">
        <f>IFERROR(INDEX(Last6M_AvgSales_Ref!$B$2:$B$12659,MATCH(D1052,Last6M_AvgSales_Ref!$A$2:$A$12659,0)),"")</f>
        <v>1293.1583333333299</v>
      </c>
    </row>
    <row r="1053" spans="1:31" ht="14.25" customHeight="1">
      <c r="A1053" s="69" t="s">
        <v>131</v>
      </c>
      <c r="B1053" s="71" t="s">
        <v>95</v>
      </c>
      <c r="C1053" s="71" t="s">
        <v>2614</v>
      </c>
      <c r="D1053" s="71">
        <v>1000001381</v>
      </c>
      <c r="E1053" s="72" t="s">
        <v>2615</v>
      </c>
      <c r="F1053" s="73">
        <v>43795</v>
      </c>
      <c r="G1053" s="66" t="str">
        <f t="shared" si="224"/>
        <v>Targeted Dealer</v>
      </c>
      <c r="H1053" s="66"/>
      <c r="I1053" s="67">
        <v>305</v>
      </c>
      <c r="J1053" s="67">
        <f t="shared" si="225"/>
        <v>305</v>
      </c>
      <c r="K1053" s="68">
        <v>592.29999999999995</v>
      </c>
      <c r="L1053" s="68">
        <f t="shared" si="226"/>
        <v>-287.29999999999995</v>
      </c>
      <c r="M1053" s="68">
        <f t="shared" si="227"/>
        <v>194.19672131147541</v>
      </c>
      <c r="N1053" s="96">
        <v>561.45000000000005</v>
      </c>
      <c r="O1053" s="97" t="str">
        <f t="shared" si="228"/>
        <v>June</v>
      </c>
      <c r="P1053" s="96">
        <f t="shared" si="229"/>
        <v>561.45000000000005</v>
      </c>
      <c r="Q1053" s="98">
        <f t="shared" si="230"/>
        <v>30.849999999999909</v>
      </c>
      <c r="R1053" s="97" t="b">
        <f t="shared" si="231"/>
        <v>0</v>
      </c>
      <c r="S1053" s="99" t="str">
        <f t="shared" si="232"/>
        <v>GROWTH</v>
      </c>
      <c r="T1053" s="68">
        <v>274.35000000000002</v>
      </c>
      <c r="U1053" s="100" t="str">
        <f t="shared" si="233"/>
        <v>May</v>
      </c>
      <c r="V1053" s="68">
        <f t="shared" si="234"/>
        <v>274.35000000000002</v>
      </c>
      <c r="W1053" s="101">
        <f t="shared" si="235"/>
        <v>317.94999999999993</v>
      </c>
      <c r="X1053" s="102" t="b">
        <f t="shared" si="236"/>
        <v>0</v>
      </c>
      <c r="Y1053" s="103" t="str">
        <f t="shared" si="237"/>
        <v>GROWTH</v>
      </c>
      <c r="Z1053" s="74">
        <v>0</v>
      </c>
      <c r="AA1053" s="69"/>
      <c r="AB1053" s="69" t="s">
        <v>133</v>
      </c>
      <c r="AC1053" s="69" t="s">
        <v>131</v>
      </c>
      <c r="AD1053" s="3"/>
      <c r="AE1053" s="118">
        <f>IFERROR(INDEX(Last6M_AvgSales_Ref!$B$2:$B$12659,MATCH(D1053,Last6M_AvgSales_Ref!$A$2:$A$12659,0)),"")</f>
        <v>547.24166666666702</v>
      </c>
    </row>
    <row r="1054" spans="1:31" ht="14.25" customHeight="1">
      <c r="A1054" s="69" t="s">
        <v>131</v>
      </c>
      <c r="B1054" s="71" t="s">
        <v>95</v>
      </c>
      <c r="C1054" s="71" t="s">
        <v>2616</v>
      </c>
      <c r="D1054" s="71">
        <v>1000002057</v>
      </c>
      <c r="E1054" s="72" t="s">
        <v>2617</v>
      </c>
      <c r="F1054" s="73">
        <v>44530</v>
      </c>
      <c r="G1054" s="66" t="str">
        <f t="shared" si="224"/>
        <v>Targeted Dealer</v>
      </c>
      <c r="H1054" s="66"/>
      <c r="I1054" s="67">
        <v>150</v>
      </c>
      <c r="J1054" s="67">
        <f t="shared" si="225"/>
        <v>150</v>
      </c>
      <c r="K1054" s="68">
        <v>296</v>
      </c>
      <c r="L1054" s="68">
        <f t="shared" si="226"/>
        <v>-146</v>
      </c>
      <c r="M1054" s="68">
        <f t="shared" si="227"/>
        <v>197.33333333333334</v>
      </c>
      <c r="N1054" s="96">
        <v>220.25</v>
      </c>
      <c r="O1054" s="97" t="str">
        <f t="shared" si="228"/>
        <v>June</v>
      </c>
      <c r="P1054" s="96">
        <f t="shared" si="229"/>
        <v>220.25</v>
      </c>
      <c r="Q1054" s="98">
        <f t="shared" si="230"/>
        <v>75.75</v>
      </c>
      <c r="R1054" s="97" t="b">
        <f t="shared" si="231"/>
        <v>0</v>
      </c>
      <c r="S1054" s="99" t="str">
        <f t="shared" si="232"/>
        <v>GROWTH</v>
      </c>
      <c r="T1054" s="68">
        <v>231.25</v>
      </c>
      <c r="U1054" s="100" t="str">
        <f t="shared" si="233"/>
        <v>May</v>
      </c>
      <c r="V1054" s="68">
        <f t="shared" si="234"/>
        <v>231.25</v>
      </c>
      <c r="W1054" s="101">
        <f t="shared" si="235"/>
        <v>64.75</v>
      </c>
      <c r="X1054" s="102" t="b">
        <f t="shared" si="236"/>
        <v>0</v>
      </c>
      <c r="Y1054" s="103" t="str">
        <f t="shared" si="237"/>
        <v>GROWTH</v>
      </c>
      <c r="Z1054" s="74">
        <v>0</v>
      </c>
      <c r="AA1054" s="69"/>
      <c r="AB1054" s="69" t="s">
        <v>133</v>
      </c>
      <c r="AC1054" s="69" t="s">
        <v>131</v>
      </c>
      <c r="AD1054" s="3"/>
      <c r="AE1054" s="118">
        <f>IFERROR(INDEX(Last6M_AvgSales_Ref!$B$2:$B$12659,MATCH(D1054,Last6M_AvgSales_Ref!$A$2:$A$12659,0)),"")</f>
        <v>89.2083333333333</v>
      </c>
    </row>
    <row r="1055" spans="1:31" ht="14.25" customHeight="1">
      <c r="A1055" s="69" t="s">
        <v>131</v>
      </c>
      <c r="B1055" s="71" t="s">
        <v>95</v>
      </c>
      <c r="C1055" s="71" t="s">
        <v>2618</v>
      </c>
      <c r="D1055" s="71">
        <v>1000003425</v>
      </c>
      <c r="E1055" s="71" t="s">
        <v>2619</v>
      </c>
      <c r="F1055" s="73">
        <v>44999</v>
      </c>
      <c r="G1055" s="66" t="str">
        <f t="shared" si="224"/>
        <v>Targeted Dealer</v>
      </c>
      <c r="H1055" s="66"/>
      <c r="I1055" s="67">
        <v>1475</v>
      </c>
      <c r="J1055" s="67">
        <f t="shared" si="225"/>
        <v>1475</v>
      </c>
      <c r="K1055" s="68">
        <v>900</v>
      </c>
      <c r="L1055" s="68">
        <f t="shared" si="226"/>
        <v>575</v>
      </c>
      <c r="M1055" s="68">
        <f t="shared" si="227"/>
        <v>61.016949152542374</v>
      </c>
      <c r="N1055" s="96">
        <v>1510</v>
      </c>
      <c r="O1055" s="97" t="str">
        <f t="shared" si="228"/>
        <v>June</v>
      </c>
      <c r="P1055" s="96">
        <f t="shared" si="229"/>
        <v>1510</v>
      </c>
      <c r="Q1055" s="98">
        <f t="shared" si="230"/>
        <v>-610</v>
      </c>
      <c r="R1055" s="97" t="b">
        <f t="shared" si="231"/>
        <v>0</v>
      </c>
      <c r="S1055" s="99" t="str">
        <f t="shared" si="232"/>
        <v>GROWTH</v>
      </c>
      <c r="T1055" s="68">
        <v>1950</v>
      </c>
      <c r="U1055" s="100" t="str">
        <f t="shared" si="233"/>
        <v>May</v>
      </c>
      <c r="V1055" s="68">
        <f t="shared" si="234"/>
        <v>1950</v>
      </c>
      <c r="W1055" s="101">
        <f t="shared" si="235"/>
        <v>-1050</v>
      </c>
      <c r="X1055" s="102" t="b">
        <f t="shared" si="236"/>
        <v>0</v>
      </c>
      <c r="Y1055" s="103" t="str">
        <f t="shared" si="237"/>
        <v>GROWTH</v>
      </c>
      <c r="Z1055" s="74">
        <v>0</v>
      </c>
      <c r="AA1055" s="69"/>
      <c r="AB1055" s="69" t="s">
        <v>133</v>
      </c>
      <c r="AC1055" s="69" t="s">
        <v>131</v>
      </c>
      <c r="AD1055" s="3"/>
      <c r="AE1055" s="118">
        <f>IFERROR(INDEX(Last6M_AvgSales_Ref!$B$2:$B$12659,MATCH(D1055,Last6M_AvgSales_Ref!$A$2:$A$12659,0)),"")</f>
        <v>1775.6666666666699</v>
      </c>
    </row>
    <row r="1056" spans="1:31" ht="14.25" customHeight="1">
      <c r="A1056" s="69" t="s">
        <v>131</v>
      </c>
      <c r="B1056" s="71" t="s">
        <v>97</v>
      </c>
      <c r="C1056" s="71" t="s">
        <v>2620</v>
      </c>
      <c r="D1056" s="71">
        <v>1000001355</v>
      </c>
      <c r="E1056" s="72" t="s">
        <v>2621</v>
      </c>
      <c r="F1056" s="73">
        <v>41208</v>
      </c>
      <c r="G1056" s="66" t="str">
        <f t="shared" si="224"/>
        <v>Targeted Dealer</v>
      </c>
      <c r="H1056" s="66"/>
      <c r="I1056" s="67">
        <v>50</v>
      </c>
      <c r="J1056" s="67">
        <f t="shared" si="225"/>
        <v>50</v>
      </c>
      <c r="K1056" s="68">
        <v>9</v>
      </c>
      <c r="L1056" s="68">
        <f t="shared" si="226"/>
        <v>41</v>
      </c>
      <c r="M1056" s="68">
        <f t="shared" si="227"/>
        <v>18</v>
      </c>
      <c r="N1056" s="96">
        <v>12</v>
      </c>
      <c r="O1056" s="97" t="str">
        <f t="shared" si="228"/>
        <v>June</v>
      </c>
      <c r="P1056" s="96">
        <f t="shared" si="229"/>
        <v>12</v>
      </c>
      <c r="Q1056" s="98">
        <f t="shared" si="230"/>
        <v>-3</v>
      </c>
      <c r="R1056" s="97" t="b">
        <f t="shared" si="231"/>
        <v>0</v>
      </c>
      <c r="S1056" s="99" t="str">
        <f t="shared" si="232"/>
        <v>GROWTH</v>
      </c>
      <c r="T1056" s="68">
        <v>24.25</v>
      </c>
      <c r="U1056" s="100" t="str">
        <f t="shared" si="233"/>
        <v>May</v>
      </c>
      <c r="V1056" s="68">
        <f t="shared" si="234"/>
        <v>24.25</v>
      </c>
      <c r="W1056" s="101">
        <f t="shared" si="235"/>
        <v>-15.25</v>
      </c>
      <c r="X1056" s="102" t="b">
        <f t="shared" si="236"/>
        <v>0</v>
      </c>
      <c r="Y1056" s="103" t="str">
        <f t="shared" si="237"/>
        <v>GROWTH</v>
      </c>
      <c r="Z1056" s="74">
        <v>0</v>
      </c>
      <c r="AA1056" s="69"/>
      <c r="AB1056" s="69" t="s">
        <v>133</v>
      </c>
      <c r="AC1056" s="69" t="s">
        <v>131</v>
      </c>
      <c r="AD1056" s="3"/>
      <c r="AE1056" s="118">
        <f>IFERROR(INDEX(Last6M_AvgSales_Ref!$B$2:$B$12659,MATCH(D1056,Last6M_AvgSales_Ref!$A$2:$A$12659,0)),"")</f>
        <v>14.7083333333333</v>
      </c>
    </row>
    <row r="1057" spans="1:31" ht="14.25" customHeight="1">
      <c r="A1057" s="69" t="s">
        <v>131</v>
      </c>
      <c r="B1057" s="71" t="s">
        <v>97</v>
      </c>
      <c r="C1057" s="71" t="s">
        <v>2622</v>
      </c>
      <c r="D1057" s="71">
        <v>1000001352</v>
      </c>
      <c r="E1057" s="72" t="s">
        <v>2623</v>
      </c>
      <c r="F1057" s="73">
        <v>41475</v>
      </c>
      <c r="G1057" s="66" t="str">
        <f t="shared" si="224"/>
        <v>Targeted Dealer</v>
      </c>
      <c r="H1057" s="66"/>
      <c r="I1057" s="67">
        <v>1600</v>
      </c>
      <c r="J1057" s="67">
        <f t="shared" si="225"/>
        <v>1600</v>
      </c>
      <c r="K1057" s="68">
        <v>1588.75</v>
      </c>
      <c r="L1057" s="68">
        <f t="shared" si="226"/>
        <v>11.25</v>
      </c>
      <c r="M1057" s="68">
        <f t="shared" si="227"/>
        <v>99.296875</v>
      </c>
      <c r="N1057" s="96">
        <v>1281.25</v>
      </c>
      <c r="O1057" s="97" t="str">
        <f t="shared" si="228"/>
        <v>June</v>
      </c>
      <c r="P1057" s="96">
        <f t="shared" si="229"/>
        <v>1281.25</v>
      </c>
      <c r="Q1057" s="98">
        <f t="shared" si="230"/>
        <v>307.5</v>
      </c>
      <c r="R1057" s="97" t="b">
        <f t="shared" si="231"/>
        <v>0</v>
      </c>
      <c r="S1057" s="99" t="str">
        <f t="shared" si="232"/>
        <v>GROWTH</v>
      </c>
      <c r="T1057" s="68">
        <v>1485.25</v>
      </c>
      <c r="U1057" s="100" t="str">
        <f t="shared" si="233"/>
        <v>May</v>
      </c>
      <c r="V1057" s="68">
        <f t="shared" si="234"/>
        <v>1485.25</v>
      </c>
      <c r="W1057" s="101">
        <f t="shared" si="235"/>
        <v>103.5</v>
      </c>
      <c r="X1057" s="102" t="b">
        <f t="shared" si="236"/>
        <v>0</v>
      </c>
      <c r="Y1057" s="103" t="str">
        <f t="shared" si="237"/>
        <v>GROWTH</v>
      </c>
      <c r="Z1057" s="74">
        <v>0</v>
      </c>
      <c r="AA1057" s="69"/>
      <c r="AB1057" s="69" t="s">
        <v>133</v>
      </c>
      <c r="AC1057" s="69" t="s">
        <v>131</v>
      </c>
      <c r="AD1057" s="3"/>
      <c r="AE1057" s="118">
        <f>IFERROR(INDEX(Last6M_AvgSales_Ref!$B$2:$B$12659,MATCH(D1057,Last6M_AvgSales_Ref!$A$2:$A$12659,0)),"")</f>
        <v>2238.0250000000001</v>
      </c>
    </row>
    <row r="1058" spans="1:31" ht="14.25" customHeight="1">
      <c r="A1058" s="69" t="s">
        <v>131</v>
      </c>
      <c r="B1058" s="71" t="s">
        <v>97</v>
      </c>
      <c r="C1058" s="71" t="s">
        <v>2624</v>
      </c>
      <c r="D1058" s="71">
        <v>1000001357</v>
      </c>
      <c r="E1058" s="72" t="s">
        <v>2625</v>
      </c>
      <c r="F1058" s="73">
        <v>41554</v>
      </c>
      <c r="G1058" s="66" t="str">
        <f t="shared" si="224"/>
        <v>Targeted Dealer</v>
      </c>
      <c r="H1058" s="66"/>
      <c r="I1058" s="67">
        <v>120</v>
      </c>
      <c r="J1058" s="67">
        <f t="shared" si="225"/>
        <v>120</v>
      </c>
      <c r="K1058" s="68">
        <v>151</v>
      </c>
      <c r="L1058" s="68">
        <f t="shared" si="226"/>
        <v>-31</v>
      </c>
      <c r="M1058" s="68">
        <f t="shared" si="227"/>
        <v>125.83333333333334</v>
      </c>
      <c r="N1058" s="96">
        <v>124</v>
      </c>
      <c r="O1058" s="97" t="str">
        <f t="shared" si="228"/>
        <v>June</v>
      </c>
      <c r="P1058" s="96">
        <f t="shared" si="229"/>
        <v>124</v>
      </c>
      <c r="Q1058" s="98">
        <f t="shared" si="230"/>
        <v>27</v>
      </c>
      <c r="R1058" s="97" t="b">
        <f t="shared" si="231"/>
        <v>0</v>
      </c>
      <c r="S1058" s="99" t="str">
        <f t="shared" si="232"/>
        <v>GROWTH</v>
      </c>
      <c r="T1058" s="68">
        <v>162</v>
      </c>
      <c r="U1058" s="100" t="str">
        <f t="shared" si="233"/>
        <v>May</v>
      </c>
      <c r="V1058" s="68">
        <f t="shared" si="234"/>
        <v>162</v>
      </c>
      <c r="W1058" s="101">
        <f t="shared" si="235"/>
        <v>-11</v>
      </c>
      <c r="X1058" s="102" t="b">
        <f t="shared" si="236"/>
        <v>0</v>
      </c>
      <c r="Y1058" s="103" t="str">
        <f t="shared" si="237"/>
        <v>GROWTH</v>
      </c>
      <c r="Z1058" s="74">
        <v>0</v>
      </c>
      <c r="AA1058" s="69"/>
      <c r="AB1058" s="69" t="s">
        <v>133</v>
      </c>
      <c r="AC1058" s="69" t="s">
        <v>131</v>
      </c>
      <c r="AD1058" s="3"/>
      <c r="AE1058" s="118">
        <f>IFERROR(INDEX(Last6M_AvgSales_Ref!$B$2:$B$12659,MATCH(D1058,Last6M_AvgSales_Ref!$A$2:$A$12659,0)),"")</f>
        <v>151.666666666667</v>
      </c>
    </row>
    <row r="1059" spans="1:31" ht="14.25" customHeight="1">
      <c r="A1059" s="69" t="s">
        <v>131</v>
      </c>
      <c r="B1059" s="71" t="s">
        <v>97</v>
      </c>
      <c r="C1059" s="71" t="s">
        <v>2626</v>
      </c>
      <c r="D1059" s="71">
        <v>1000001369</v>
      </c>
      <c r="E1059" s="72" t="s">
        <v>2627</v>
      </c>
      <c r="F1059" s="73">
        <v>42332</v>
      </c>
      <c r="G1059" s="66" t="str">
        <f t="shared" si="224"/>
        <v>Targeted Dealer</v>
      </c>
      <c r="H1059" s="66"/>
      <c r="I1059" s="67">
        <v>100</v>
      </c>
      <c r="J1059" s="67">
        <f t="shared" si="225"/>
        <v>100</v>
      </c>
      <c r="K1059" s="68">
        <v>101</v>
      </c>
      <c r="L1059" s="68">
        <f t="shared" si="226"/>
        <v>-1</v>
      </c>
      <c r="M1059" s="68">
        <f t="shared" si="227"/>
        <v>101</v>
      </c>
      <c r="N1059" s="96">
        <v>68</v>
      </c>
      <c r="O1059" s="97" t="str">
        <f t="shared" si="228"/>
        <v>June</v>
      </c>
      <c r="P1059" s="96">
        <f t="shared" si="229"/>
        <v>68</v>
      </c>
      <c r="Q1059" s="98">
        <f t="shared" si="230"/>
        <v>33</v>
      </c>
      <c r="R1059" s="97" t="b">
        <f t="shared" si="231"/>
        <v>0</v>
      </c>
      <c r="S1059" s="99" t="str">
        <f t="shared" si="232"/>
        <v>GROWTH</v>
      </c>
      <c r="T1059" s="68">
        <v>104</v>
      </c>
      <c r="U1059" s="100" t="str">
        <f t="shared" si="233"/>
        <v>May</v>
      </c>
      <c r="V1059" s="68">
        <f t="shared" si="234"/>
        <v>104</v>
      </c>
      <c r="W1059" s="101">
        <f t="shared" si="235"/>
        <v>-3</v>
      </c>
      <c r="X1059" s="102" t="b">
        <f t="shared" si="236"/>
        <v>0</v>
      </c>
      <c r="Y1059" s="103" t="str">
        <f t="shared" si="237"/>
        <v>GROWTH</v>
      </c>
      <c r="Z1059" s="74">
        <v>0</v>
      </c>
      <c r="AA1059" s="69"/>
      <c r="AB1059" s="69" t="s">
        <v>133</v>
      </c>
      <c r="AC1059" s="69" t="s">
        <v>131</v>
      </c>
      <c r="AD1059" s="3"/>
      <c r="AE1059" s="118">
        <f>IFERROR(INDEX(Last6M_AvgSales_Ref!$B$2:$B$12659,MATCH(D1059,Last6M_AvgSales_Ref!$A$2:$A$12659,0)),"")</f>
        <v>97</v>
      </c>
    </row>
    <row r="1060" spans="1:31" ht="14.25" customHeight="1">
      <c r="A1060" s="69" t="s">
        <v>131</v>
      </c>
      <c r="B1060" s="71" t="s">
        <v>97</v>
      </c>
      <c r="C1060" s="71" t="s">
        <v>2628</v>
      </c>
      <c r="D1060" s="71">
        <v>1000001365</v>
      </c>
      <c r="E1060" s="72" t="s">
        <v>2629</v>
      </c>
      <c r="F1060" s="73">
        <v>42739</v>
      </c>
      <c r="G1060" s="66" t="str">
        <f t="shared" si="224"/>
        <v>Targeted Dealer</v>
      </c>
      <c r="H1060" s="66"/>
      <c r="I1060" s="67">
        <v>550</v>
      </c>
      <c r="J1060" s="67">
        <f t="shared" si="225"/>
        <v>550</v>
      </c>
      <c r="K1060" s="68">
        <v>615.5</v>
      </c>
      <c r="L1060" s="68">
        <f t="shared" si="226"/>
        <v>-65.5</v>
      </c>
      <c r="M1060" s="68">
        <f t="shared" si="227"/>
        <v>111.90909090909091</v>
      </c>
      <c r="N1060" s="96">
        <v>442</v>
      </c>
      <c r="O1060" s="97" t="str">
        <f t="shared" si="228"/>
        <v>June</v>
      </c>
      <c r="P1060" s="96">
        <f t="shared" si="229"/>
        <v>442</v>
      </c>
      <c r="Q1060" s="98">
        <f t="shared" si="230"/>
        <v>173.5</v>
      </c>
      <c r="R1060" s="97" t="b">
        <f t="shared" si="231"/>
        <v>0</v>
      </c>
      <c r="S1060" s="99" t="str">
        <f t="shared" si="232"/>
        <v>GROWTH</v>
      </c>
      <c r="T1060" s="68">
        <v>658.5</v>
      </c>
      <c r="U1060" s="100" t="str">
        <f t="shared" si="233"/>
        <v>May</v>
      </c>
      <c r="V1060" s="68">
        <f t="shared" si="234"/>
        <v>658.5</v>
      </c>
      <c r="W1060" s="101">
        <f t="shared" si="235"/>
        <v>-43</v>
      </c>
      <c r="X1060" s="102" t="b">
        <f t="shared" si="236"/>
        <v>0</v>
      </c>
      <c r="Y1060" s="103" t="str">
        <f t="shared" si="237"/>
        <v>GROWTH</v>
      </c>
      <c r="Z1060" s="74">
        <v>0</v>
      </c>
      <c r="AA1060" s="69"/>
      <c r="AB1060" s="69" t="s">
        <v>133</v>
      </c>
      <c r="AC1060" s="69" t="s">
        <v>131</v>
      </c>
      <c r="AD1060" s="3"/>
      <c r="AE1060" s="118">
        <f>IFERROR(INDEX(Last6M_AvgSales_Ref!$B$2:$B$12659,MATCH(D1060,Last6M_AvgSales_Ref!$A$2:$A$12659,0)),"")</f>
        <v>694.20833333333303</v>
      </c>
    </row>
    <row r="1061" spans="1:31" ht="14.25" customHeight="1">
      <c r="A1061" s="69" t="s">
        <v>131</v>
      </c>
      <c r="B1061" s="71" t="s">
        <v>97</v>
      </c>
      <c r="C1061" s="71" t="s">
        <v>2630</v>
      </c>
      <c r="D1061" s="71">
        <v>1000001371</v>
      </c>
      <c r="E1061" s="72" t="s">
        <v>2631</v>
      </c>
      <c r="F1061" s="73">
        <v>43235</v>
      </c>
      <c r="G1061" s="66" t="str">
        <f t="shared" si="224"/>
        <v>Targeted Dealer</v>
      </c>
      <c r="H1061" s="66"/>
      <c r="I1061" s="67">
        <v>100</v>
      </c>
      <c r="J1061" s="67">
        <f t="shared" si="225"/>
        <v>100</v>
      </c>
      <c r="K1061" s="68">
        <v>102</v>
      </c>
      <c r="L1061" s="68">
        <f t="shared" si="226"/>
        <v>-2</v>
      </c>
      <c r="M1061" s="68">
        <f t="shared" si="227"/>
        <v>102</v>
      </c>
      <c r="N1061" s="96">
        <v>60</v>
      </c>
      <c r="O1061" s="97" t="str">
        <f t="shared" si="228"/>
        <v>June</v>
      </c>
      <c r="P1061" s="96">
        <f t="shared" si="229"/>
        <v>60</v>
      </c>
      <c r="Q1061" s="98">
        <f t="shared" si="230"/>
        <v>42</v>
      </c>
      <c r="R1061" s="97" t="b">
        <f t="shared" si="231"/>
        <v>0</v>
      </c>
      <c r="S1061" s="99" t="str">
        <f t="shared" si="232"/>
        <v>GROWTH</v>
      </c>
      <c r="T1061" s="68">
        <v>32</v>
      </c>
      <c r="U1061" s="100" t="str">
        <f t="shared" si="233"/>
        <v>May</v>
      </c>
      <c r="V1061" s="68">
        <f t="shared" si="234"/>
        <v>32</v>
      </c>
      <c r="W1061" s="101">
        <f t="shared" si="235"/>
        <v>70</v>
      </c>
      <c r="X1061" s="102" t="b">
        <f t="shared" si="236"/>
        <v>0</v>
      </c>
      <c r="Y1061" s="103" t="str">
        <f t="shared" si="237"/>
        <v>GROWTH</v>
      </c>
      <c r="Z1061" s="74">
        <v>0</v>
      </c>
      <c r="AA1061" s="69"/>
      <c r="AB1061" s="69" t="s">
        <v>133</v>
      </c>
      <c r="AC1061" s="69" t="s">
        <v>131</v>
      </c>
      <c r="AD1061" s="3"/>
      <c r="AE1061" s="118">
        <f>IFERROR(INDEX(Last6M_AvgSales_Ref!$B$2:$B$12659,MATCH(D1061,Last6M_AvgSales_Ref!$A$2:$A$12659,0)),"")</f>
        <v>63.8333333333333</v>
      </c>
    </row>
    <row r="1062" spans="1:31" ht="14.25" customHeight="1">
      <c r="A1062" s="69" t="s">
        <v>131</v>
      </c>
      <c r="B1062" s="71" t="s">
        <v>97</v>
      </c>
      <c r="C1062" s="71" t="s">
        <v>2632</v>
      </c>
      <c r="D1062" s="71">
        <v>1000002008</v>
      </c>
      <c r="E1062" s="72" t="s">
        <v>2633</v>
      </c>
      <c r="F1062" s="73">
        <v>44478</v>
      </c>
      <c r="G1062" s="66" t="str">
        <f t="shared" si="224"/>
        <v>Targeted Dealer</v>
      </c>
      <c r="H1062" s="66"/>
      <c r="I1062" s="67">
        <v>1300</v>
      </c>
      <c r="J1062" s="67">
        <f t="shared" si="225"/>
        <v>1300</v>
      </c>
      <c r="K1062" s="68">
        <v>1242.5</v>
      </c>
      <c r="L1062" s="68">
        <f t="shared" si="226"/>
        <v>57.5</v>
      </c>
      <c r="M1062" s="68">
        <f t="shared" si="227"/>
        <v>95.57692307692308</v>
      </c>
      <c r="N1062" s="96">
        <v>1040.75</v>
      </c>
      <c r="O1062" s="97" t="str">
        <f t="shared" si="228"/>
        <v>June</v>
      </c>
      <c r="P1062" s="96">
        <f t="shared" si="229"/>
        <v>1040.75</v>
      </c>
      <c r="Q1062" s="98">
        <f t="shared" si="230"/>
        <v>201.75</v>
      </c>
      <c r="R1062" s="97" t="b">
        <f t="shared" si="231"/>
        <v>0</v>
      </c>
      <c r="S1062" s="99" t="str">
        <f t="shared" si="232"/>
        <v>GROWTH</v>
      </c>
      <c r="T1062" s="68">
        <v>1194.5</v>
      </c>
      <c r="U1062" s="100" t="str">
        <f t="shared" si="233"/>
        <v>May</v>
      </c>
      <c r="V1062" s="68">
        <f t="shared" si="234"/>
        <v>1194.5</v>
      </c>
      <c r="W1062" s="101">
        <f t="shared" si="235"/>
        <v>48</v>
      </c>
      <c r="X1062" s="102" t="b">
        <f t="shared" si="236"/>
        <v>0</v>
      </c>
      <c r="Y1062" s="103" t="str">
        <f t="shared" si="237"/>
        <v>GROWTH</v>
      </c>
      <c r="Z1062" s="74">
        <v>0</v>
      </c>
      <c r="AA1062" s="69"/>
      <c r="AB1062" s="69" t="s">
        <v>133</v>
      </c>
      <c r="AC1062" s="69" t="s">
        <v>131</v>
      </c>
      <c r="AD1062" s="3"/>
      <c r="AE1062" s="118">
        <f>IFERROR(INDEX(Last6M_AvgSales_Ref!$B$2:$B$12659,MATCH(D1062,Last6M_AvgSales_Ref!$A$2:$A$12659,0)),"")</f>
        <v>1483.0416666666699</v>
      </c>
    </row>
    <row r="1063" spans="1:31" ht="14.25" customHeight="1">
      <c r="A1063" s="69" t="s">
        <v>131</v>
      </c>
      <c r="B1063" s="71" t="s">
        <v>97</v>
      </c>
      <c r="C1063" s="71" t="s">
        <v>2634</v>
      </c>
      <c r="D1063" s="71">
        <v>1000002054</v>
      </c>
      <c r="E1063" s="72" t="s">
        <v>2635</v>
      </c>
      <c r="F1063" s="73">
        <v>44527</v>
      </c>
      <c r="G1063" s="66" t="str">
        <f t="shared" si="224"/>
        <v>Targeted Dealer</v>
      </c>
      <c r="H1063" s="66"/>
      <c r="I1063" s="67">
        <v>1600</v>
      </c>
      <c r="J1063" s="67">
        <f t="shared" si="225"/>
        <v>1600</v>
      </c>
      <c r="K1063" s="68">
        <v>2341.6999999999998</v>
      </c>
      <c r="L1063" s="68">
        <f t="shared" si="226"/>
        <v>-741.69999999999982</v>
      </c>
      <c r="M1063" s="68">
        <f t="shared" si="227"/>
        <v>146.35624999999999</v>
      </c>
      <c r="N1063" s="96">
        <v>1450.05</v>
      </c>
      <c r="O1063" s="97" t="str">
        <f t="shared" si="228"/>
        <v>June</v>
      </c>
      <c r="P1063" s="96">
        <f t="shared" si="229"/>
        <v>1450.05</v>
      </c>
      <c r="Q1063" s="98">
        <f t="shared" si="230"/>
        <v>891.64999999999986</v>
      </c>
      <c r="R1063" s="97" t="b">
        <f t="shared" si="231"/>
        <v>0</v>
      </c>
      <c r="S1063" s="99" t="str">
        <f t="shared" si="232"/>
        <v>GROWTH</v>
      </c>
      <c r="T1063" s="68">
        <v>1267.95</v>
      </c>
      <c r="U1063" s="100" t="str">
        <f t="shared" si="233"/>
        <v>May</v>
      </c>
      <c r="V1063" s="68">
        <f t="shared" si="234"/>
        <v>1267.95</v>
      </c>
      <c r="W1063" s="101">
        <f t="shared" si="235"/>
        <v>1073.7499999999998</v>
      </c>
      <c r="X1063" s="102" t="b">
        <f t="shared" si="236"/>
        <v>0</v>
      </c>
      <c r="Y1063" s="103" t="str">
        <f t="shared" si="237"/>
        <v>GROWTH</v>
      </c>
      <c r="Z1063" s="74">
        <v>0</v>
      </c>
      <c r="AA1063" s="69"/>
      <c r="AB1063" s="69" t="s">
        <v>133</v>
      </c>
      <c r="AC1063" s="69" t="s">
        <v>131</v>
      </c>
      <c r="AD1063" s="3"/>
      <c r="AE1063" s="118">
        <f>IFERROR(INDEX(Last6M_AvgSales_Ref!$B$2:$B$12659,MATCH(D1063,Last6M_AvgSales_Ref!$A$2:$A$12659,0)),"")</f>
        <v>1854.825</v>
      </c>
    </row>
    <row r="1064" spans="1:31" ht="14.25" customHeight="1">
      <c r="A1064" s="69" t="s">
        <v>131</v>
      </c>
      <c r="B1064" s="78" t="s">
        <v>97</v>
      </c>
      <c r="C1064" s="78" t="s">
        <v>2636</v>
      </c>
      <c r="D1064" s="78">
        <v>1000004001</v>
      </c>
      <c r="E1064" s="78" t="s">
        <v>2637</v>
      </c>
      <c r="F1064" s="73">
        <v>45449</v>
      </c>
      <c r="G1064" s="66" t="str">
        <f t="shared" si="224"/>
        <v>Targeted Dealer</v>
      </c>
      <c r="H1064" s="66"/>
      <c r="I1064" s="67">
        <v>20</v>
      </c>
      <c r="J1064" s="67">
        <f t="shared" si="225"/>
        <v>20</v>
      </c>
      <c r="K1064" s="68">
        <v>0</v>
      </c>
      <c r="L1064" s="68">
        <f t="shared" si="226"/>
        <v>20</v>
      </c>
      <c r="M1064" s="68">
        <f t="shared" si="227"/>
        <v>0</v>
      </c>
      <c r="N1064" s="96">
        <v>0</v>
      </c>
      <c r="O1064" s="97" t="str">
        <f t="shared" si="228"/>
        <v>June</v>
      </c>
      <c r="P1064" s="96">
        <f t="shared" si="229"/>
        <v>0</v>
      </c>
      <c r="Q1064" s="98">
        <f t="shared" si="230"/>
        <v>0</v>
      </c>
      <c r="R1064" s="97" t="b">
        <f t="shared" si="231"/>
        <v>0</v>
      </c>
      <c r="S1064" s="99" t="b">
        <f t="shared" si="232"/>
        <v>0</v>
      </c>
      <c r="T1064" s="68">
        <v>3</v>
      </c>
      <c r="U1064" s="100" t="str">
        <f t="shared" si="233"/>
        <v>May</v>
      </c>
      <c r="V1064" s="68">
        <f t="shared" si="234"/>
        <v>3</v>
      </c>
      <c r="W1064" s="101">
        <f t="shared" si="235"/>
        <v>-3</v>
      </c>
      <c r="X1064" s="102" t="b">
        <f t="shared" si="236"/>
        <v>0</v>
      </c>
      <c r="Y1064" s="103" t="str">
        <f t="shared" si="237"/>
        <v>GROWTH</v>
      </c>
      <c r="Z1064" s="74">
        <v>0</v>
      </c>
      <c r="AA1064" s="69"/>
      <c r="AB1064" s="69" t="s">
        <v>133</v>
      </c>
      <c r="AC1064" s="69" t="s">
        <v>131</v>
      </c>
      <c r="AD1064" s="3"/>
      <c r="AE1064" s="118">
        <f>IFERROR(INDEX(Last6M_AvgSales_Ref!$B$2:$B$12659,MATCH(D1064,Last6M_AvgSales_Ref!$A$2:$A$12659,0)),"")</f>
        <v>6.3333333333333304</v>
      </c>
    </row>
    <row r="1065" spans="1:31" ht="14.25" customHeight="1">
      <c r="A1065" s="69" t="s">
        <v>130</v>
      </c>
      <c r="B1065" s="71" t="s">
        <v>108</v>
      </c>
      <c r="C1065" s="71" t="s">
        <v>2638</v>
      </c>
      <c r="D1065" s="71">
        <v>1000001479</v>
      </c>
      <c r="E1065" s="72" t="s">
        <v>2639</v>
      </c>
      <c r="F1065" s="73">
        <v>41457</v>
      </c>
      <c r="G1065" s="66" t="str">
        <f t="shared" si="224"/>
        <v>Targeted Dealer</v>
      </c>
      <c r="H1065" s="66"/>
      <c r="I1065" s="67">
        <v>500</v>
      </c>
      <c r="J1065" s="67">
        <f t="shared" si="225"/>
        <v>500.00000000000006</v>
      </c>
      <c r="K1065" s="68">
        <v>357</v>
      </c>
      <c r="L1065" s="68">
        <f t="shared" si="226"/>
        <v>143</v>
      </c>
      <c r="M1065" s="68">
        <f t="shared" si="227"/>
        <v>71.399999999999991</v>
      </c>
      <c r="N1065" s="96">
        <v>505</v>
      </c>
      <c r="O1065" s="97" t="str">
        <f t="shared" si="228"/>
        <v>June</v>
      </c>
      <c r="P1065" s="96">
        <f t="shared" si="229"/>
        <v>505</v>
      </c>
      <c r="Q1065" s="98">
        <f t="shared" si="230"/>
        <v>-148</v>
      </c>
      <c r="R1065" s="97" t="b">
        <f t="shared" si="231"/>
        <v>0</v>
      </c>
      <c r="S1065" s="99" t="str">
        <f t="shared" si="232"/>
        <v>GROWTH</v>
      </c>
      <c r="T1065" s="68">
        <v>417.5</v>
      </c>
      <c r="U1065" s="100" t="str">
        <f t="shared" si="233"/>
        <v>May</v>
      </c>
      <c r="V1065" s="68">
        <f t="shared" si="234"/>
        <v>417.5</v>
      </c>
      <c r="W1065" s="101">
        <f t="shared" si="235"/>
        <v>-60.5</v>
      </c>
      <c r="X1065" s="102" t="b">
        <f t="shared" si="236"/>
        <v>0</v>
      </c>
      <c r="Y1065" s="103" t="str">
        <f t="shared" si="237"/>
        <v>GROWTH</v>
      </c>
      <c r="Z1065" s="74">
        <v>0</v>
      </c>
      <c r="AA1065" s="69"/>
      <c r="AB1065" s="69" t="s">
        <v>133</v>
      </c>
      <c r="AC1065" s="69" t="s">
        <v>130</v>
      </c>
      <c r="AD1065" s="3"/>
      <c r="AE1065" s="118">
        <f>IFERROR(INDEX(Last6M_AvgSales_Ref!$B$2:$B$12659,MATCH(D1065,Last6M_AvgSales_Ref!$A$2:$A$12659,0)),"")</f>
        <v>333.26666666666699</v>
      </c>
    </row>
    <row r="1066" spans="1:31" ht="14.25" customHeight="1">
      <c r="A1066" s="69" t="s">
        <v>130</v>
      </c>
      <c r="B1066" s="71" t="s">
        <v>108</v>
      </c>
      <c r="C1066" s="71" t="s">
        <v>2640</v>
      </c>
      <c r="D1066" s="71">
        <v>1000001480</v>
      </c>
      <c r="E1066" s="72" t="s">
        <v>2641</v>
      </c>
      <c r="F1066" s="73">
        <v>41498</v>
      </c>
      <c r="G1066" s="66" t="str">
        <f t="shared" si="224"/>
        <v>Targeted Dealer</v>
      </c>
      <c r="H1066" s="66"/>
      <c r="I1066" s="67">
        <v>30</v>
      </c>
      <c r="J1066" s="67">
        <f t="shared" si="225"/>
        <v>30</v>
      </c>
      <c r="K1066" s="68">
        <v>0</v>
      </c>
      <c r="L1066" s="68">
        <f t="shared" si="226"/>
        <v>30</v>
      </c>
      <c r="M1066" s="68">
        <f t="shared" si="227"/>
        <v>0</v>
      </c>
      <c r="N1066" s="96">
        <v>16</v>
      </c>
      <c r="O1066" s="97" t="str">
        <f t="shared" si="228"/>
        <v>June</v>
      </c>
      <c r="P1066" s="96">
        <f t="shared" si="229"/>
        <v>16</v>
      </c>
      <c r="Q1066" s="98">
        <f t="shared" si="230"/>
        <v>-16</v>
      </c>
      <c r="R1066" s="97" t="b">
        <f t="shared" si="231"/>
        <v>0</v>
      </c>
      <c r="S1066" s="99" t="str">
        <f t="shared" si="232"/>
        <v>GROWTH</v>
      </c>
      <c r="T1066" s="68">
        <v>0</v>
      </c>
      <c r="U1066" s="100" t="str">
        <f t="shared" si="233"/>
        <v>May</v>
      </c>
      <c r="V1066" s="68">
        <f t="shared" si="234"/>
        <v>0</v>
      </c>
      <c r="W1066" s="101">
        <f t="shared" si="235"/>
        <v>0</v>
      </c>
      <c r="X1066" s="102" t="b">
        <f t="shared" si="236"/>
        <v>0</v>
      </c>
      <c r="Y1066" s="103" t="b">
        <f t="shared" si="237"/>
        <v>0</v>
      </c>
      <c r="Z1066" s="74">
        <v>0</v>
      </c>
      <c r="AA1066" s="69"/>
      <c r="AB1066" s="69" t="s">
        <v>133</v>
      </c>
      <c r="AC1066" s="69" t="s">
        <v>130</v>
      </c>
      <c r="AD1066" s="3"/>
      <c r="AE1066" s="118">
        <f>IFERROR(INDEX(Last6M_AvgSales_Ref!$B$2:$B$12659,MATCH(D1066,Last6M_AvgSales_Ref!$A$2:$A$12659,0)),"")</f>
        <v>12</v>
      </c>
    </row>
    <row r="1067" spans="1:31" ht="14.25" customHeight="1">
      <c r="A1067" s="69" t="s">
        <v>130</v>
      </c>
      <c r="B1067" s="71" t="s">
        <v>108</v>
      </c>
      <c r="C1067" s="71" t="s">
        <v>2642</v>
      </c>
      <c r="D1067" s="71">
        <v>1000001516</v>
      </c>
      <c r="E1067" s="72" t="s">
        <v>2643</v>
      </c>
      <c r="F1067" s="73">
        <v>41547</v>
      </c>
      <c r="G1067" s="66" t="str">
        <f t="shared" si="224"/>
        <v>Targeted Dealer</v>
      </c>
      <c r="H1067" s="66"/>
      <c r="I1067" s="67">
        <v>900</v>
      </c>
      <c r="J1067" s="67">
        <f t="shared" si="225"/>
        <v>900</v>
      </c>
      <c r="K1067" s="68">
        <v>399.75</v>
      </c>
      <c r="L1067" s="68">
        <f t="shared" si="226"/>
        <v>500.25</v>
      </c>
      <c r="M1067" s="68">
        <f t="shared" si="227"/>
        <v>44.416666666666664</v>
      </c>
      <c r="N1067" s="96">
        <v>738.5</v>
      </c>
      <c r="O1067" s="97" t="str">
        <f t="shared" si="228"/>
        <v>June</v>
      </c>
      <c r="P1067" s="96">
        <f t="shared" si="229"/>
        <v>738.5</v>
      </c>
      <c r="Q1067" s="98">
        <f t="shared" si="230"/>
        <v>-338.75</v>
      </c>
      <c r="R1067" s="97" t="b">
        <f t="shared" si="231"/>
        <v>0</v>
      </c>
      <c r="S1067" s="99" t="str">
        <f t="shared" si="232"/>
        <v>GROWTH</v>
      </c>
      <c r="T1067" s="68">
        <v>323</v>
      </c>
      <c r="U1067" s="100" t="str">
        <f t="shared" si="233"/>
        <v>May</v>
      </c>
      <c r="V1067" s="68">
        <f t="shared" si="234"/>
        <v>323</v>
      </c>
      <c r="W1067" s="101">
        <f t="shared" si="235"/>
        <v>76.75</v>
      </c>
      <c r="X1067" s="102" t="b">
        <f t="shared" si="236"/>
        <v>0</v>
      </c>
      <c r="Y1067" s="103" t="str">
        <f t="shared" si="237"/>
        <v>GROWTH</v>
      </c>
      <c r="Z1067" s="74">
        <v>0</v>
      </c>
      <c r="AA1067" s="69"/>
      <c r="AB1067" s="69" t="s">
        <v>133</v>
      </c>
      <c r="AC1067" s="69" t="s">
        <v>130</v>
      </c>
      <c r="AD1067" s="3"/>
      <c r="AE1067" s="118">
        <f>IFERROR(INDEX(Last6M_AvgSales_Ref!$B$2:$B$12659,MATCH(D1067,Last6M_AvgSales_Ref!$A$2:$A$12659,0)),"")</f>
        <v>344.13333333333298</v>
      </c>
    </row>
    <row r="1068" spans="1:31" ht="14.25" customHeight="1">
      <c r="A1068" s="69" t="s">
        <v>130</v>
      </c>
      <c r="B1068" s="71" t="s">
        <v>108</v>
      </c>
      <c r="C1068" s="71" t="s">
        <v>2644</v>
      </c>
      <c r="D1068" s="71">
        <v>1000001519</v>
      </c>
      <c r="E1068" s="72" t="s">
        <v>2645</v>
      </c>
      <c r="F1068" s="73">
        <v>41688</v>
      </c>
      <c r="G1068" s="66" t="str">
        <f t="shared" si="224"/>
        <v>Targeted Dealer</v>
      </c>
      <c r="H1068" s="66"/>
      <c r="I1068" s="67">
        <v>425</v>
      </c>
      <c r="J1068" s="67">
        <f t="shared" si="225"/>
        <v>425</v>
      </c>
      <c r="K1068" s="68">
        <v>295.5</v>
      </c>
      <c r="L1068" s="68">
        <f t="shared" si="226"/>
        <v>129.5</v>
      </c>
      <c r="M1068" s="68">
        <f t="shared" si="227"/>
        <v>69.529411764705884</v>
      </c>
      <c r="N1068" s="96">
        <v>272</v>
      </c>
      <c r="O1068" s="97" t="str">
        <f t="shared" si="228"/>
        <v>June</v>
      </c>
      <c r="P1068" s="96">
        <f t="shared" si="229"/>
        <v>272</v>
      </c>
      <c r="Q1068" s="98">
        <f t="shared" si="230"/>
        <v>23.5</v>
      </c>
      <c r="R1068" s="97" t="b">
        <f t="shared" si="231"/>
        <v>0</v>
      </c>
      <c r="S1068" s="99" t="str">
        <f t="shared" si="232"/>
        <v>GROWTH</v>
      </c>
      <c r="T1068" s="68">
        <v>357</v>
      </c>
      <c r="U1068" s="100" t="str">
        <f t="shared" si="233"/>
        <v>May</v>
      </c>
      <c r="V1068" s="68">
        <f t="shared" si="234"/>
        <v>357</v>
      </c>
      <c r="W1068" s="101">
        <f t="shared" si="235"/>
        <v>-61.5</v>
      </c>
      <c r="X1068" s="102" t="b">
        <f t="shared" si="236"/>
        <v>0</v>
      </c>
      <c r="Y1068" s="103" t="str">
        <f t="shared" si="237"/>
        <v>GROWTH</v>
      </c>
      <c r="Z1068" s="74">
        <v>0</v>
      </c>
      <c r="AA1068" s="69"/>
      <c r="AB1068" s="69" t="s">
        <v>133</v>
      </c>
      <c r="AC1068" s="69" t="s">
        <v>130</v>
      </c>
      <c r="AD1068" s="3"/>
      <c r="AE1068" s="118">
        <f>IFERROR(INDEX(Last6M_AvgSales_Ref!$B$2:$B$12659,MATCH(D1068,Last6M_AvgSales_Ref!$A$2:$A$12659,0)),"")</f>
        <v>289.79166666666703</v>
      </c>
    </row>
    <row r="1069" spans="1:31" ht="14.25" customHeight="1">
      <c r="A1069" s="69" t="s">
        <v>130</v>
      </c>
      <c r="B1069" s="71" t="s">
        <v>108</v>
      </c>
      <c r="C1069" s="71" t="s">
        <v>2646</v>
      </c>
      <c r="D1069" s="71">
        <v>1000001515</v>
      </c>
      <c r="E1069" s="72" t="s">
        <v>2647</v>
      </c>
      <c r="F1069" s="73">
        <v>41717</v>
      </c>
      <c r="G1069" s="66" t="str">
        <f t="shared" si="224"/>
        <v>Targeted Dealer</v>
      </c>
      <c r="H1069" s="66"/>
      <c r="I1069" s="67">
        <v>300</v>
      </c>
      <c r="J1069" s="67">
        <f t="shared" si="225"/>
        <v>300</v>
      </c>
      <c r="K1069" s="68">
        <v>176</v>
      </c>
      <c r="L1069" s="68">
        <f t="shared" si="226"/>
        <v>124</v>
      </c>
      <c r="M1069" s="68">
        <f t="shared" si="227"/>
        <v>58.666666666666664</v>
      </c>
      <c r="N1069" s="96">
        <v>240.5</v>
      </c>
      <c r="O1069" s="97" t="str">
        <f t="shared" si="228"/>
        <v>June</v>
      </c>
      <c r="P1069" s="96">
        <f t="shared" si="229"/>
        <v>240.5</v>
      </c>
      <c r="Q1069" s="98">
        <f t="shared" si="230"/>
        <v>-64.5</v>
      </c>
      <c r="R1069" s="97" t="b">
        <f t="shared" si="231"/>
        <v>0</v>
      </c>
      <c r="S1069" s="99" t="str">
        <f t="shared" si="232"/>
        <v>GROWTH</v>
      </c>
      <c r="T1069" s="68">
        <v>268.5</v>
      </c>
      <c r="U1069" s="100" t="str">
        <f t="shared" si="233"/>
        <v>May</v>
      </c>
      <c r="V1069" s="68">
        <f t="shared" si="234"/>
        <v>268.5</v>
      </c>
      <c r="W1069" s="101">
        <f t="shared" si="235"/>
        <v>-92.5</v>
      </c>
      <c r="X1069" s="102" t="b">
        <f t="shared" si="236"/>
        <v>0</v>
      </c>
      <c r="Y1069" s="103" t="str">
        <f t="shared" si="237"/>
        <v>GROWTH</v>
      </c>
      <c r="Z1069" s="74">
        <v>0</v>
      </c>
      <c r="AA1069" s="69"/>
      <c r="AB1069" s="69" t="s">
        <v>133</v>
      </c>
      <c r="AC1069" s="69" t="s">
        <v>130</v>
      </c>
      <c r="AD1069" s="3"/>
      <c r="AE1069" s="118">
        <f>IFERROR(INDEX(Last6M_AvgSales_Ref!$B$2:$B$12659,MATCH(D1069,Last6M_AvgSales_Ref!$A$2:$A$12659,0)),"")</f>
        <v>226.416666666667</v>
      </c>
    </row>
    <row r="1070" spans="1:31" ht="14.25" customHeight="1">
      <c r="A1070" s="69" t="s">
        <v>130</v>
      </c>
      <c r="B1070" s="71" t="s">
        <v>108</v>
      </c>
      <c r="C1070" s="71" t="s">
        <v>2648</v>
      </c>
      <c r="D1070" s="71">
        <v>1000001496</v>
      </c>
      <c r="E1070" s="72" t="s">
        <v>2649</v>
      </c>
      <c r="F1070" s="73">
        <v>41768</v>
      </c>
      <c r="G1070" s="66" t="str">
        <f t="shared" si="224"/>
        <v>Targeted Dealer</v>
      </c>
      <c r="H1070" s="66"/>
      <c r="I1070" s="67">
        <v>50</v>
      </c>
      <c r="J1070" s="67">
        <f t="shared" si="225"/>
        <v>50</v>
      </c>
      <c r="K1070" s="68">
        <v>11.5</v>
      </c>
      <c r="L1070" s="68">
        <f t="shared" si="226"/>
        <v>38.5</v>
      </c>
      <c r="M1070" s="68">
        <f t="shared" si="227"/>
        <v>23</v>
      </c>
      <c r="N1070" s="96">
        <v>40</v>
      </c>
      <c r="O1070" s="97" t="str">
        <f t="shared" si="228"/>
        <v>June</v>
      </c>
      <c r="P1070" s="96">
        <f t="shared" si="229"/>
        <v>40</v>
      </c>
      <c r="Q1070" s="98">
        <f t="shared" si="230"/>
        <v>-28.5</v>
      </c>
      <c r="R1070" s="97" t="b">
        <f t="shared" si="231"/>
        <v>0</v>
      </c>
      <c r="S1070" s="99" t="str">
        <f t="shared" si="232"/>
        <v>GROWTH</v>
      </c>
      <c r="T1070" s="68">
        <v>46</v>
      </c>
      <c r="U1070" s="100" t="str">
        <f t="shared" si="233"/>
        <v>May</v>
      </c>
      <c r="V1070" s="68">
        <f t="shared" si="234"/>
        <v>46</v>
      </c>
      <c r="W1070" s="101">
        <f t="shared" si="235"/>
        <v>-34.5</v>
      </c>
      <c r="X1070" s="102" t="b">
        <f t="shared" si="236"/>
        <v>0</v>
      </c>
      <c r="Y1070" s="103" t="str">
        <f t="shared" si="237"/>
        <v>GROWTH</v>
      </c>
      <c r="Z1070" s="74">
        <v>0</v>
      </c>
      <c r="AA1070" s="69"/>
      <c r="AB1070" s="69" t="s">
        <v>133</v>
      </c>
      <c r="AC1070" s="69" t="s">
        <v>130</v>
      </c>
      <c r="AD1070" s="3"/>
      <c r="AE1070" s="118">
        <f>IFERROR(INDEX(Last6M_AvgSales_Ref!$B$2:$B$12659,MATCH(D1070,Last6M_AvgSales_Ref!$A$2:$A$12659,0)),"")</f>
        <v>27</v>
      </c>
    </row>
    <row r="1071" spans="1:31" ht="14.25" customHeight="1">
      <c r="A1071" s="69" t="s">
        <v>130</v>
      </c>
      <c r="B1071" s="71" t="s">
        <v>108</v>
      </c>
      <c r="C1071" s="71" t="s">
        <v>2650</v>
      </c>
      <c r="D1071" s="71">
        <v>1000001482</v>
      </c>
      <c r="E1071" s="72" t="s">
        <v>2651</v>
      </c>
      <c r="F1071" s="73">
        <v>41817</v>
      </c>
      <c r="G1071" s="66" t="str">
        <f t="shared" si="224"/>
        <v>-</v>
      </c>
      <c r="H1071" s="66"/>
      <c r="I1071" s="67">
        <v>0</v>
      </c>
      <c r="J1071" s="67">
        <f t="shared" si="225"/>
        <v>0</v>
      </c>
      <c r="K1071" s="68">
        <v>0</v>
      </c>
      <c r="L1071" s="68">
        <f t="shared" si="226"/>
        <v>0</v>
      </c>
      <c r="M1071" s="68" t="str">
        <f t="shared" si="227"/>
        <v>-</v>
      </c>
      <c r="N1071" s="96">
        <v>0</v>
      </c>
      <c r="O1071" s="97" t="str">
        <f t="shared" si="228"/>
        <v>June</v>
      </c>
      <c r="P1071" s="96">
        <f t="shared" si="229"/>
        <v>0</v>
      </c>
      <c r="Q1071" s="98">
        <f t="shared" si="230"/>
        <v>0</v>
      </c>
      <c r="R1071" s="97" t="b">
        <f t="shared" si="231"/>
        <v>0</v>
      </c>
      <c r="S1071" s="99" t="b">
        <f t="shared" si="232"/>
        <v>0</v>
      </c>
      <c r="T1071" s="68">
        <v>129</v>
      </c>
      <c r="U1071" s="100" t="str">
        <f t="shared" si="233"/>
        <v>May</v>
      </c>
      <c r="V1071" s="68">
        <f t="shared" si="234"/>
        <v>129</v>
      </c>
      <c r="W1071" s="101">
        <f t="shared" si="235"/>
        <v>-129</v>
      </c>
      <c r="X1071" s="102" t="b">
        <f t="shared" si="236"/>
        <v>0</v>
      </c>
      <c r="Y1071" s="103" t="str">
        <f t="shared" si="237"/>
        <v>GROWTH</v>
      </c>
      <c r="Z1071" s="74">
        <v>0</v>
      </c>
      <c r="AA1071" s="69"/>
      <c r="AB1071" s="69" t="s">
        <v>133</v>
      </c>
      <c r="AC1071" s="69" t="s">
        <v>130</v>
      </c>
      <c r="AD1071" s="3"/>
      <c r="AE1071" s="118">
        <f>IFERROR(INDEX(Last6M_AvgSales_Ref!$B$2:$B$12659,MATCH(D1071,Last6M_AvgSales_Ref!$A$2:$A$12659,0)),"")</f>
        <v>57.4166666666667</v>
      </c>
    </row>
    <row r="1072" spans="1:31" ht="14.25" customHeight="1">
      <c r="A1072" s="69" t="s">
        <v>130</v>
      </c>
      <c r="B1072" s="71" t="s">
        <v>108</v>
      </c>
      <c r="C1072" s="71" t="s">
        <v>2652</v>
      </c>
      <c r="D1072" s="71">
        <v>1000001505</v>
      </c>
      <c r="E1072" s="72" t="s">
        <v>2653</v>
      </c>
      <c r="F1072" s="73">
        <v>41962</v>
      </c>
      <c r="G1072" s="66" t="str">
        <f t="shared" si="224"/>
        <v>Targeted Dealer</v>
      </c>
      <c r="H1072" s="66"/>
      <c r="I1072" s="67">
        <v>900</v>
      </c>
      <c r="J1072" s="67">
        <f t="shared" si="225"/>
        <v>900</v>
      </c>
      <c r="K1072" s="68">
        <v>458</v>
      </c>
      <c r="L1072" s="68">
        <f t="shared" si="226"/>
        <v>442</v>
      </c>
      <c r="M1072" s="68">
        <f t="shared" si="227"/>
        <v>50.888888888888886</v>
      </c>
      <c r="N1072" s="96">
        <v>496.5</v>
      </c>
      <c r="O1072" s="97" t="str">
        <f t="shared" si="228"/>
        <v>June</v>
      </c>
      <c r="P1072" s="96">
        <f t="shared" si="229"/>
        <v>496.5</v>
      </c>
      <c r="Q1072" s="98">
        <f t="shared" si="230"/>
        <v>-38.5</v>
      </c>
      <c r="R1072" s="97" t="b">
        <f t="shared" si="231"/>
        <v>0</v>
      </c>
      <c r="S1072" s="99" t="str">
        <f t="shared" si="232"/>
        <v>GROWTH</v>
      </c>
      <c r="T1072" s="68">
        <v>795</v>
      </c>
      <c r="U1072" s="100" t="str">
        <f t="shared" si="233"/>
        <v>May</v>
      </c>
      <c r="V1072" s="68">
        <f t="shared" si="234"/>
        <v>795</v>
      </c>
      <c r="W1072" s="101">
        <f t="shared" si="235"/>
        <v>-337</v>
      </c>
      <c r="X1072" s="102" t="b">
        <f t="shared" si="236"/>
        <v>0</v>
      </c>
      <c r="Y1072" s="103" t="str">
        <f t="shared" si="237"/>
        <v>GROWTH</v>
      </c>
      <c r="Z1072" s="74">
        <v>0</v>
      </c>
      <c r="AA1072" s="69"/>
      <c r="AB1072" s="69" t="s">
        <v>133</v>
      </c>
      <c r="AC1072" s="69" t="s">
        <v>130</v>
      </c>
      <c r="AD1072" s="3"/>
      <c r="AE1072" s="118">
        <f>IFERROR(INDEX(Last6M_AvgSales_Ref!$B$2:$B$12659,MATCH(D1072,Last6M_AvgSales_Ref!$A$2:$A$12659,0)),"")</f>
        <v>753.45833333333303</v>
      </c>
    </row>
    <row r="1073" spans="1:31" ht="14.25" customHeight="1">
      <c r="A1073" s="69" t="s">
        <v>130</v>
      </c>
      <c r="B1073" s="71" t="s">
        <v>108</v>
      </c>
      <c r="C1073" s="71" t="s">
        <v>2654</v>
      </c>
      <c r="D1073" s="71">
        <v>1000001497</v>
      </c>
      <c r="E1073" s="72" t="s">
        <v>2655</v>
      </c>
      <c r="F1073" s="73">
        <v>42188</v>
      </c>
      <c r="G1073" s="66" t="str">
        <f t="shared" si="224"/>
        <v>Targeted Dealer</v>
      </c>
      <c r="H1073" s="66"/>
      <c r="I1073" s="67">
        <v>3000</v>
      </c>
      <c r="J1073" s="67">
        <f t="shared" si="225"/>
        <v>3000</v>
      </c>
      <c r="K1073" s="68">
        <v>3125.45</v>
      </c>
      <c r="L1073" s="68">
        <f t="shared" si="226"/>
        <v>-125.44999999999982</v>
      </c>
      <c r="M1073" s="68">
        <f t="shared" si="227"/>
        <v>104.18166666666666</v>
      </c>
      <c r="N1073" s="96">
        <v>3394.5</v>
      </c>
      <c r="O1073" s="97" t="str">
        <f t="shared" si="228"/>
        <v>June</v>
      </c>
      <c r="P1073" s="96">
        <f t="shared" si="229"/>
        <v>3394.5</v>
      </c>
      <c r="Q1073" s="98">
        <f t="shared" si="230"/>
        <v>-269.05000000000018</v>
      </c>
      <c r="R1073" s="97" t="b">
        <f t="shared" si="231"/>
        <v>0</v>
      </c>
      <c r="S1073" s="99" t="str">
        <f t="shared" si="232"/>
        <v>GROWTH</v>
      </c>
      <c r="T1073" s="68">
        <v>2752.25</v>
      </c>
      <c r="U1073" s="100" t="str">
        <f t="shared" si="233"/>
        <v>May</v>
      </c>
      <c r="V1073" s="68">
        <f t="shared" si="234"/>
        <v>2752.25</v>
      </c>
      <c r="W1073" s="101">
        <f t="shared" si="235"/>
        <v>373.19999999999982</v>
      </c>
      <c r="X1073" s="102" t="b">
        <f t="shared" si="236"/>
        <v>0</v>
      </c>
      <c r="Y1073" s="103" t="str">
        <f t="shared" si="237"/>
        <v>GROWTH</v>
      </c>
      <c r="Z1073" s="74">
        <v>0</v>
      </c>
      <c r="AA1073" s="69"/>
      <c r="AB1073" s="69" t="s">
        <v>133</v>
      </c>
      <c r="AC1073" s="69" t="s">
        <v>130</v>
      </c>
      <c r="AD1073" s="3"/>
      <c r="AE1073" s="118">
        <f>IFERROR(INDEX(Last6M_AvgSales_Ref!$B$2:$B$12659,MATCH(D1073,Last6M_AvgSales_Ref!$A$2:$A$12659,0)),"")</f>
        <v>3477.5333333333301</v>
      </c>
    </row>
    <row r="1074" spans="1:31" ht="14.25" customHeight="1">
      <c r="A1074" s="69" t="s">
        <v>130</v>
      </c>
      <c r="B1074" s="71" t="s">
        <v>108</v>
      </c>
      <c r="C1074" s="71" t="s">
        <v>2656</v>
      </c>
      <c r="D1074" s="71">
        <v>1000001507</v>
      </c>
      <c r="E1074" s="72" t="s">
        <v>2657</v>
      </c>
      <c r="F1074" s="73">
        <v>42626</v>
      </c>
      <c r="G1074" s="66" t="str">
        <f t="shared" si="224"/>
        <v>Targeted Dealer</v>
      </c>
      <c r="H1074" s="66"/>
      <c r="I1074" s="67">
        <v>160</v>
      </c>
      <c r="J1074" s="67">
        <f t="shared" si="225"/>
        <v>160</v>
      </c>
      <c r="K1074" s="68">
        <v>142.5</v>
      </c>
      <c r="L1074" s="68">
        <f t="shared" si="226"/>
        <v>17.5</v>
      </c>
      <c r="M1074" s="68">
        <f t="shared" si="227"/>
        <v>89.0625</v>
      </c>
      <c r="N1074" s="96">
        <v>243.5</v>
      </c>
      <c r="O1074" s="97" t="str">
        <f t="shared" si="228"/>
        <v>June</v>
      </c>
      <c r="P1074" s="96">
        <f t="shared" si="229"/>
        <v>243.5</v>
      </c>
      <c r="Q1074" s="98">
        <f t="shared" si="230"/>
        <v>-101</v>
      </c>
      <c r="R1074" s="97" t="b">
        <f t="shared" si="231"/>
        <v>0</v>
      </c>
      <c r="S1074" s="99" t="str">
        <f t="shared" si="232"/>
        <v>GROWTH</v>
      </c>
      <c r="T1074" s="68">
        <v>160</v>
      </c>
      <c r="U1074" s="100" t="str">
        <f t="shared" si="233"/>
        <v>May</v>
      </c>
      <c r="V1074" s="68">
        <f t="shared" si="234"/>
        <v>160</v>
      </c>
      <c r="W1074" s="101">
        <f t="shared" si="235"/>
        <v>-17.5</v>
      </c>
      <c r="X1074" s="102" t="b">
        <f t="shared" si="236"/>
        <v>0</v>
      </c>
      <c r="Y1074" s="103" t="str">
        <f t="shared" si="237"/>
        <v>GROWTH</v>
      </c>
      <c r="Z1074" s="74">
        <v>0</v>
      </c>
      <c r="AA1074" s="69"/>
      <c r="AB1074" s="69" t="s">
        <v>133</v>
      </c>
      <c r="AC1074" s="69" t="s">
        <v>130</v>
      </c>
      <c r="AD1074" s="3"/>
      <c r="AE1074" s="118">
        <f>IFERROR(INDEX(Last6M_AvgSales_Ref!$B$2:$B$12659,MATCH(D1074,Last6M_AvgSales_Ref!$A$2:$A$12659,0)),"")</f>
        <v>186.416666666667</v>
      </c>
    </row>
    <row r="1075" spans="1:31" ht="14.25" customHeight="1">
      <c r="A1075" s="69" t="s">
        <v>130</v>
      </c>
      <c r="B1075" s="71" t="s">
        <v>108</v>
      </c>
      <c r="C1075" s="71" t="s">
        <v>2658</v>
      </c>
      <c r="D1075" s="71">
        <v>1000001492</v>
      </c>
      <c r="E1075" s="72" t="s">
        <v>2659</v>
      </c>
      <c r="F1075" s="73">
        <v>42688</v>
      </c>
      <c r="G1075" s="66" t="str">
        <f t="shared" si="224"/>
        <v>Targeted Dealer</v>
      </c>
      <c r="H1075" s="66"/>
      <c r="I1075" s="67">
        <v>520</v>
      </c>
      <c r="J1075" s="67">
        <f t="shared" si="225"/>
        <v>520</v>
      </c>
      <c r="K1075" s="68">
        <v>722.5</v>
      </c>
      <c r="L1075" s="68">
        <f t="shared" si="226"/>
        <v>-202.5</v>
      </c>
      <c r="M1075" s="68">
        <f t="shared" si="227"/>
        <v>138.94230769230768</v>
      </c>
      <c r="N1075" s="96">
        <v>521</v>
      </c>
      <c r="O1075" s="97" t="str">
        <f t="shared" si="228"/>
        <v>June</v>
      </c>
      <c r="P1075" s="96">
        <f t="shared" si="229"/>
        <v>521</v>
      </c>
      <c r="Q1075" s="98">
        <f t="shared" si="230"/>
        <v>201.5</v>
      </c>
      <c r="R1075" s="97" t="b">
        <f t="shared" si="231"/>
        <v>0</v>
      </c>
      <c r="S1075" s="99" t="str">
        <f t="shared" si="232"/>
        <v>GROWTH</v>
      </c>
      <c r="T1075" s="68">
        <v>213</v>
      </c>
      <c r="U1075" s="100" t="str">
        <f t="shared" si="233"/>
        <v>May</v>
      </c>
      <c r="V1075" s="68">
        <f t="shared" si="234"/>
        <v>213</v>
      </c>
      <c r="W1075" s="101">
        <f t="shared" si="235"/>
        <v>509.5</v>
      </c>
      <c r="X1075" s="102" t="b">
        <f t="shared" si="236"/>
        <v>0</v>
      </c>
      <c r="Y1075" s="103" t="str">
        <f t="shared" si="237"/>
        <v>GROWTH</v>
      </c>
      <c r="Z1075" s="74">
        <v>0</v>
      </c>
      <c r="AA1075" s="69"/>
      <c r="AB1075" s="69" t="s">
        <v>133</v>
      </c>
      <c r="AC1075" s="69" t="s">
        <v>130</v>
      </c>
      <c r="AD1075" s="3"/>
      <c r="AE1075" s="118">
        <f>IFERROR(INDEX(Last6M_AvgSales_Ref!$B$2:$B$12659,MATCH(D1075,Last6M_AvgSales_Ref!$A$2:$A$12659,0)),"")</f>
        <v>682.41666666666697</v>
      </c>
    </row>
    <row r="1076" spans="1:31" ht="14.25" customHeight="1">
      <c r="A1076" s="69" t="s">
        <v>130</v>
      </c>
      <c r="B1076" s="71" t="s">
        <v>108</v>
      </c>
      <c r="C1076" s="71" t="s">
        <v>2660</v>
      </c>
      <c r="D1076" s="71">
        <v>1000001499</v>
      </c>
      <c r="E1076" s="72" t="s">
        <v>2661</v>
      </c>
      <c r="F1076" s="73">
        <v>43033</v>
      </c>
      <c r="G1076" s="66" t="str">
        <f t="shared" si="224"/>
        <v>Targeted Dealer</v>
      </c>
      <c r="H1076" s="66"/>
      <c r="I1076" s="67">
        <v>150</v>
      </c>
      <c r="J1076" s="67">
        <f t="shared" si="225"/>
        <v>150</v>
      </c>
      <c r="K1076" s="68">
        <v>90</v>
      </c>
      <c r="L1076" s="68">
        <f t="shared" si="226"/>
        <v>60</v>
      </c>
      <c r="M1076" s="68">
        <f t="shared" si="227"/>
        <v>60</v>
      </c>
      <c r="N1076" s="96">
        <v>65</v>
      </c>
      <c r="O1076" s="97" t="str">
        <f t="shared" si="228"/>
        <v>June</v>
      </c>
      <c r="P1076" s="96">
        <f t="shared" si="229"/>
        <v>65</v>
      </c>
      <c r="Q1076" s="98">
        <f t="shared" si="230"/>
        <v>25</v>
      </c>
      <c r="R1076" s="97" t="b">
        <f t="shared" si="231"/>
        <v>0</v>
      </c>
      <c r="S1076" s="99" t="str">
        <f t="shared" si="232"/>
        <v>GROWTH</v>
      </c>
      <c r="T1076" s="68">
        <v>72</v>
      </c>
      <c r="U1076" s="100" t="str">
        <f t="shared" si="233"/>
        <v>May</v>
      </c>
      <c r="V1076" s="68">
        <f t="shared" si="234"/>
        <v>72</v>
      </c>
      <c r="W1076" s="101">
        <f t="shared" si="235"/>
        <v>18</v>
      </c>
      <c r="X1076" s="102" t="b">
        <f t="shared" si="236"/>
        <v>0</v>
      </c>
      <c r="Y1076" s="103" t="str">
        <f t="shared" si="237"/>
        <v>GROWTH</v>
      </c>
      <c r="Z1076" s="74">
        <v>0</v>
      </c>
      <c r="AA1076" s="69"/>
      <c r="AB1076" s="69" t="s">
        <v>133</v>
      </c>
      <c r="AC1076" s="69" t="s">
        <v>130</v>
      </c>
      <c r="AD1076" s="3"/>
      <c r="AE1076" s="118">
        <f>IFERROR(INDEX(Last6M_AvgSales_Ref!$B$2:$B$12659,MATCH(D1076,Last6M_AvgSales_Ref!$A$2:$A$12659,0)),"")</f>
        <v>52.75</v>
      </c>
    </row>
    <row r="1077" spans="1:31" ht="14.25" customHeight="1">
      <c r="A1077" s="69" t="s">
        <v>130</v>
      </c>
      <c r="B1077" s="71" t="s">
        <v>108</v>
      </c>
      <c r="C1077" s="71" t="s">
        <v>2662</v>
      </c>
      <c r="D1077" s="71">
        <v>1000001508</v>
      </c>
      <c r="E1077" s="72" t="s">
        <v>2663</v>
      </c>
      <c r="F1077" s="73">
        <v>43050</v>
      </c>
      <c r="G1077" s="66" t="str">
        <f t="shared" si="224"/>
        <v>Targeted Dealer</v>
      </c>
      <c r="H1077" s="66"/>
      <c r="I1077" s="67">
        <v>2250</v>
      </c>
      <c r="J1077" s="67">
        <f t="shared" si="225"/>
        <v>2250</v>
      </c>
      <c r="K1077" s="68">
        <v>2876.5</v>
      </c>
      <c r="L1077" s="68">
        <f t="shared" si="226"/>
        <v>-626.5</v>
      </c>
      <c r="M1077" s="68">
        <f t="shared" si="227"/>
        <v>127.84444444444445</v>
      </c>
      <c r="N1077" s="96">
        <v>2706.5</v>
      </c>
      <c r="O1077" s="97" t="str">
        <f t="shared" si="228"/>
        <v>June</v>
      </c>
      <c r="P1077" s="96">
        <f t="shared" si="229"/>
        <v>2706.5</v>
      </c>
      <c r="Q1077" s="98">
        <f t="shared" si="230"/>
        <v>170</v>
      </c>
      <c r="R1077" s="97" t="b">
        <f t="shared" si="231"/>
        <v>0</v>
      </c>
      <c r="S1077" s="99" t="str">
        <f t="shared" si="232"/>
        <v>GROWTH</v>
      </c>
      <c r="T1077" s="68">
        <v>1300.75</v>
      </c>
      <c r="U1077" s="100" t="str">
        <f t="shared" si="233"/>
        <v>May</v>
      </c>
      <c r="V1077" s="68">
        <f t="shared" si="234"/>
        <v>1300.75</v>
      </c>
      <c r="W1077" s="101">
        <f t="shared" si="235"/>
        <v>1575.75</v>
      </c>
      <c r="X1077" s="102" t="b">
        <f t="shared" si="236"/>
        <v>0</v>
      </c>
      <c r="Y1077" s="103" t="str">
        <f t="shared" si="237"/>
        <v>GROWTH</v>
      </c>
      <c r="Z1077" s="74">
        <v>0</v>
      </c>
      <c r="AA1077" s="69"/>
      <c r="AB1077" s="69" t="s">
        <v>133</v>
      </c>
      <c r="AC1077" s="69" t="s">
        <v>130</v>
      </c>
      <c r="AD1077" s="3"/>
      <c r="AE1077" s="118">
        <f>IFERROR(INDEX(Last6M_AvgSales_Ref!$B$2:$B$12659,MATCH(D1077,Last6M_AvgSales_Ref!$A$2:$A$12659,0)),"")</f>
        <v>2503.9166666666702</v>
      </c>
    </row>
    <row r="1078" spans="1:31" ht="14.25" customHeight="1">
      <c r="A1078" s="69" t="s">
        <v>130</v>
      </c>
      <c r="B1078" s="71" t="s">
        <v>108</v>
      </c>
      <c r="C1078" s="71" t="s">
        <v>2664</v>
      </c>
      <c r="D1078" s="71">
        <v>1000001500</v>
      </c>
      <c r="E1078" s="72" t="s">
        <v>2665</v>
      </c>
      <c r="F1078" s="73">
        <v>43208</v>
      </c>
      <c r="G1078" s="66" t="str">
        <f t="shared" si="224"/>
        <v>Targeted Dealer</v>
      </c>
      <c r="H1078" s="66"/>
      <c r="I1078" s="67">
        <v>100</v>
      </c>
      <c r="J1078" s="67">
        <f t="shared" si="225"/>
        <v>100</v>
      </c>
      <c r="K1078" s="68">
        <v>75</v>
      </c>
      <c r="L1078" s="68">
        <f t="shared" si="226"/>
        <v>25</v>
      </c>
      <c r="M1078" s="68">
        <f t="shared" si="227"/>
        <v>75</v>
      </c>
      <c r="N1078" s="96">
        <v>35</v>
      </c>
      <c r="O1078" s="97" t="str">
        <f t="shared" si="228"/>
        <v>June</v>
      </c>
      <c r="P1078" s="96">
        <f t="shared" si="229"/>
        <v>35</v>
      </c>
      <c r="Q1078" s="98">
        <f t="shared" si="230"/>
        <v>40</v>
      </c>
      <c r="R1078" s="97" t="b">
        <f t="shared" si="231"/>
        <v>0</v>
      </c>
      <c r="S1078" s="99" t="str">
        <f t="shared" si="232"/>
        <v>GROWTH</v>
      </c>
      <c r="T1078" s="68">
        <v>30</v>
      </c>
      <c r="U1078" s="100" t="str">
        <f t="shared" si="233"/>
        <v>May</v>
      </c>
      <c r="V1078" s="68">
        <f t="shared" si="234"/>
        <v>30</v>
      </c>
      <c r="W1078" s="101">
        <f t="shared" si="235"/>
        <v>45</v>
      </c>
      <c r="X1078" s="102" t="b">
        <f t="shared" si="236"/>
        <v>0</v>
      </c>
      <c r="Y1078" s="103" t="str">
        <f t="shared" si="237"/>
        <v>GROWTH</v>
      </c>
      <c r="Z1078" s="74">
        <v>0</v>
      </c>
      <c r="AA1078" s="69"/>
      <c r="AB1078" s="69" t="s">
        <v>133</v>
      </c>
      <c r="AC1078" s="69" t="s">
        <v>130</v>
      </c>
      <c r="AD1078" s="3"/>
      <c r="AE1078" s="118">
        <f>IFERROR(INDEX(Last6M_AvgSales_Ref!$B$2:$B$12659,MATCH(D1078,Last6M_AvgSales_Ref!$A$2:$A$12659,0)),"")</f>
        <v>84.8333333333333</v>
      </c>
    </row>
    <row r="1079" spans="1:31" ht="14.25" customHeight="1">
      <c r="A1079" s="69" t="s">
        <v>130</v>
      </c>
      <c r="B1079" s="71" t="s">
        <v>108</v>
      </c>
      <c r="C1079" s="71" t="s">
        <v>372</v>
      </c>
      <c r="D1079" s="71">
        <v>1000001509</v>
      </c>
      <c r="E1079" s="72" t="s">
        <v>373</v>
      </c>
      <c r="F1079" s="73">
        <v>43276</v>
      </c>
      <c r="G1079" s="66" t="str">
        <f t="shared" si="224"/>
        <v>Targeted Dealer</v>
      </c>
      <c r="H1079" s="66"/>
      <c r="I1079" s="67">
        <v>100</v>
      </c>
      <c r="J1079" s="67">
        <f t="shared" si="225"/>
        <v>100</v>
      </c>
      <c r="K1079" s="68">
        <v>0</v>
      </c>
      <c r="L1079" s="68">
        <f t="shared" si="226"/>
        <v>100</v>
      </c>
      <c r="M1079" s="68">
        <f t="shared" si="227"/>
        <v>0</v>
      </c>
      <c r="N1079" s="96">
        <v>0</v>
      </c>
      <c r="O1079" s="97" t="str">
        <f t="shared" si="228"/>
        <v>June</v>
      </c>
      <c r="P1079" s="96">
        <f t="shared" si="229"/>
        <v>0</v>
      </c>
      <c r="Q1079" s="98">
        <f t="shared" si="230"/>
        <v>0</v>
      </c>
      <c r="R1079" s="97" t="b">
        <f t="shared" si="231"/>
        <v>0</v>
      </c>
      <c r="S1079" s="99" t="b">
        <f t="shared" si="232"/>
        <v>0</v>
      </c>
      <c r="T1079" s="68">
        <v>110</v>
      </c>
      <c r="U1079" s="100" t="str">
        <f t="shared" si="233"/>
        <v>May</v>
      </c>
      <c r="V1079" s="68">
        <f t="shared" si="234"/>
        <v>110</v>
      </c>
      <c r="W1079" s="101">
        <f t="shared" si="235"/>
        <v>-110</v>
      </c>
      <c r="X1079" s="102" t="b">
        <f t="shared" si="236"/>
        <v>0</v>
      </c>
      <c r="Y1079" s="103" t="str">
        <f t="shared" si="237"/>
        <v>GROWTH</v>
      </c>
      <c r="Z1079" s="74">
        <v>0</v>
      </c>
      <c r="AA1079" s="69"/>
      <c r="AB1079" s="69" t="s">
        <v>133</v>
      </c>
      <c r="AC1079" s="69" t="s">
        <v>130</v>
      </c>
      <c r="AD1079" s="3"/>
      <c r="AE1079" s="118">
        <f>IFERROR(INDEX(Last6M_AvgSales_Ref!$B$2:$B$12659,MATCH(D1079,Last6M_AvgSales_Ref!$A$2:$A$12659,0)),"")</f>
        <v>81.8333333333333</v>
      </c>
    </row>
    <row r="1080" spans="1:31" ht="14.25" customHeight="1">
      <c r="A1080" s="69" t="s">
        <v>130</v>
      </c>
      <c r="B1080" s="71" t="s">
        <v>108</v>
      </c>
      <c r="C1080" s="71" t="s">
        <v>2666</v>
      </c>
      <c r="D1080" s="71">
        <v>1000001483</v>
      </c>
      <c r="E1080" s="72" t="s">
        <v>2667</v>
      </c>
      <c r="F1080" s="73">
        <v>43382</v>
      </c>
      <c r="G1080" s="66" t="str">
        <f t="shared" si="224"/>
        <v>Targeted Dealer</v>
      </c>
      <c r="H1080" s="66"/>
      <c r="I1080" s="67">
        <v>325</v>
      </c>
      <c r="J1080" s="67">
        <f t="shared" si="225"/>
        <v>325</v>
      </c>
      <c r="K1080" s="68">
        <v>270</v>
      </c>
      <c r="L1080" s="68">
        <f t="shared" si="226"/>
        <v>55</v>
      </c>
      <c r="M1080" s="68">
        <f t="shared" si="227"/>
        <v>83.07692307692308</v>
      </c>
      <c r="N1080" s="96">
        <v>324.5</v>
      </c>
      <c r="O1080" s="97" t="str">
        <f t="shared" si="228"/>
        <v>June</v>
      </c>
      <c r="P1080" s="96">
        <f t="shared" si="229"/>
        <v>324.5</v>
      </c>
      <c r="Q1080" s="98">
        <f t="shared" si="230"/>
        <v>-54.5</v>
      </c>
      <c r="R1080" s="97" t="b">
        <f t="shared" si="231"/>
        <v>0</v>
      </c>
      <c r="S1080" s="99" t="str">
        <f t="shared" si="232"/>
        <v>GROWTH</v>
      </c>
      <c r="T1080" s="68">
        <v>263</v>
      </c>
      <c r="U1080" s="100" t="str">
        <f t="shared" si="233"/>
        <v>May</v>
      </c>
      <c r="V1080" s="68">
        <f t="shared" si="234"/>
        <v>263</v>
      </c>
      <c r="W1080" s="101">
        <f t="shared" si="235"/>
        <v>7</v>
      </c>
      <c r="X1080" s="102" t="b">
        <f t="shared" si="236"/>
        <v>0</v>
      </c>
      <c r="Y1080" s="103" t="str">
        <f t="shared" si="237"/>
        <v>GROWTH</v>
      </c>
      <c r="Z1080" s="74">
        <v>0</v>
      </c>
      <c r="AA1080" s="69"/>
      <c r="AB1080" s="69" t="s">
        <v>133</v>
      </c>
      <c r="AC1080" s="69" t="s">
        <v>130</v>
      </c>
      <c r="AD1080" s="3"/>
      <c r="AE1080" s="118">
        <f>IFERROR(INDEX(Last6M_AvgSales_Ref!$B$2:$B$12659,MATCH(D1080,Last6M_AvgSales_Ref!$A$2:$A$12659,0)),"")</f>
        <v>296.33333333333297</v>
      </c>
    </row>
    <row r="1081" spans="1:31" ht="14.25" customHeight="1">
      <c r="A1081" s="69" t="s">
        <v>130</v>
      </c>
      <c r="B1081" s="71" t="s">
        <v>108</v>
      </c>
      <c r="C1081" s="71" t="s">
        <v>2668</v>
      </c>
      <c r="D1081" s="71">
        <v>1000001490</v>
      </c>
      <c r="E1081" s="72" t="s">
        <v>2669</v>
      </c>
      <c r="F1081" s="73">
        <v>43530</v>
      </c>
      <c r="G1081" s="66" t="str">
        <f t="shared" si="224"/>
        <v>Targeted Dealer</v>
      </c>
      <c r="H1081" s="66"/>
      <c r="I1081" s="67">
        <v>300</v>
      </c>
      <c r="J1081" s="67">
        <f t="shared" si="225"/>
        <v>300</v>
      </c>
      <c r="K1081" s="68">
        <v>220</v>
      </c>
      <c r="L1081" s="68">
        <f t="shared" si="226"/>
        <v>80</v>
      </c>
      <c r="M1081" s="68">
        <f t="shared" si="227"/>
        <v>73.333333333333329</v>
      </c>
      <c r="N1081" s="96">
        <v>310</v>
      </c>
      <c r="O1081" s="97" t="str">
        <f t="shared" si="228"/>
        <v>June</v>
      </c>
      <c r="P1081" s="96">
        <f t="shared" si="229"/>
        <v>310</v>
      </c>
      <c r="Q1081" s="98">
        <f t="shared" si="230"/>
        <v>-90</v>
      </c>
      <c r="R1081" s="97" t="b">
        <f t="shared" si="231"/>
        <v>0</v>
      </c>
      <c r="S1081" s="99" t="str">
        <f t="shared" si="232"/>
        <v>GROWTH</v>
      </c>
      <c r="T1081" s="68">
        <v>240</v>
      </c>
      <c r="U1081" s="100" t="str">
        <f t="shared" si="233"/>
        <v>May</v>
      </c>
      <c r="V1081" s="68">
        <f t="shared" si="234"/>
        <v>240</v>
      </c>
      <c r="W1081" s="101">
        <f t="shared" si="235"/>
        <v>-20</v>
      </c>
      <c r="X1081" s="102" t="b">
        <f t="shared" si="236"/>
        <v>0</v>
      </c>
      <c r="Y1081" s="103" t="str">
        <f t="shared" si="237"/>
        <v>GROWTH</v>
      </c>
      <c r="Z1081" s="74">
        <v>0</v>
      </c>
      <c r="AA1081" s="69"/>
      <c r="AB1081" s="69" t="s">
        <v>133</v>
      </c>
      <c r="AC1081" s="69" t="s">
        <v>130</v>
      </c>
      <c r="AD1081" s="3"/>
      <c r="AE1081" s="118">
        <f>IFERROR(INDEX(Last6M_AvgSales_Ref!$B$2:$B$12659,MATCH(D1081,Last6M_AvgSales_Ref!$A$2:$A$12659,0)),"")</f>
        <v>259</v>
      </c>
    </row>
    <row r="1082" spans="1:31" ht="14.25" customHeight="1">
      <c r="A1082" s="69" t="s">
        <v>130</v>
      </c>
      <c r="B1082" s="71" t="s">
        <v>108</v>
      </c>
      <c r="C1082" s="71" t="s">
        <v>374</v>
      </c>
      <c r="D1082" s="71">
        <v>1000001494</v>
      </c>
      <c r="E1082" s="72" t="s">
        <v>375</v>
      </c>
      <c r="F1082" s="73">
        <v>43875</v>
      </c>
      <c r="G1082" s="66" t="str">
        <f t="shared" si="224"/>
        <v>Targeted Dealer</v>
      </c>
      <c r="H1082" s="66"/>
      <c r="I1082" s="67">
        <v>200</v>
      </c>
      <c r="J1082" s="67">
        <f t="shared" si="225"/>
        <v>200</v>
      </c>
      <c r="K1082" s="68">
        <v>150</v>
      </c>
      <c r="L1082" s="68">
        <f t="shared" si="226"/>
        <v>50</v>
      </c>
      <c r="M1082" s="68">
        <f t="shared" si="227"/>
        <v>75</v>
      </c>
      <c r="N1082" s="96">
        <v>174</v>
      </c>
      <c r="O1082" s="97" t="str">
        <f t="shared" si="228"/>
        <v>June</v>
      </c>
      <c r="P1082" s="96">
        <f t="shared" si="229"/>
        <v>174</v>
      </c>
      <c r="Q1082" s="98">
        <f t="shared" si="230"/>
        <v>-24</v>
      </c>
      <c r="R1082" s="97" t="b">
        <f t="shared" si="231"/>
        <v>0</v>
      </c>
      <c r="S1082" s="99" t="str">
        <f t="shared" si="232"/>
        <v>GROWTH</v>
      </c>
      <c r="T1082" s="68">
        <v>115</v>
      </c>
      <c r="U1082" s="100" t="str">
        <f t="shared" si="233"/>
        <v>May</v>
      </c>
      <c r="V1082" s="68">
        <f t="shared" si="234"/>
        <v>115</v>
      </c>
      <c r="W1082" s="101">
        <f t="shared" si="235"/>
        <v>35</v>
      </c>
      <c r="X1082" s="102" t="b">
        <f t="shared" si="236"/>
        <v>0</v>
      </c>
      <c r="Y1082" s="103" t="str">
        <f t="shared" si="237"/>
        <v>GROWTH</v>
      </c>
      <c r="Z1082" s="74">
        <v>0</v>
      </c>
      <c r="AA1082" s="69"/>
      <c r="AB1082" s="69" t="s">
        <v>133</v>
      </c>
      <c r="AC1082" s="69" t="s">
        <v>130</v>
      </c>
      <c r="AD1082" s="3"/>
      <c r="AE1082" s="118">
        <f>IFERROR(INDEX(Last6M_AvgSales_Ref!$B$2:$B$12659,MATCH(D1082,Last6M_AvgSales_Ref!$A$2:$A$12659,0)),"")</f>
        <v>122.666666666667</v>
      </c>
    </row>
    <row r="1083" spans="1:31" ht="14.25" customHeight="1">
      <c r="A1083" s="69" t="s">
        <v>130</v>
      </c>
      <c r="B1083" s="71" t="s">
        <v>108</v>
      </c>
      <c r="C1083" s="71" t="s">
        <v>2670</v>
      </c>
      <c r="D1083" s="71">
        <v>1000001484</v>
      </c>
      <c r="E1083" s="72" t="s">
        <v>2671</v>
      </c>
      <c r="F1083" s="73">
        <v>43880</v>
      </c>
      <c r="G1083" s="66" t="str">
        <f t="shared" si="224"/>
        <v>Targeted Dealer</v>
      </c>
      <c r="H1083" s="66"/>
      <c r="I1083" s="67">
        <v>1150</v>
      </c>
      <c r="J1083" s="67">
        <f t="shared" si="225"/>
        <v>1150</v>
      </c>
      <c r="K1083" s="68">
        <v>910.5</v>
      </c>
      <c r="L1083" s="68">
        <f t="shared" si="226"/>
        <v>239.5</v>
      </c>
      <c r="M1083" s="68">
        <f t="shared" si="227"/>
        <v>79.173913043478265</v>
      </c>
      <c r="N1083" s="96">
        <v>1170</v>
      </c>
      <c r="O1083" s="97" t="str">
        <f t="shared" si="228"/>
        <v>June</v>
      </c>
      <c r="P1083" s="96">
        <f t="shared" si="229"/>
        <v>1170</v>
      </c>
      <c r="Q1083" s="98">
        <f t="shared" si="230"/>
        <v>-259.5</v>
      </c>
      <c r="R1083" s="97" t="b">
        <f t="shared" si="231"/>
        <v>0</v>
      </c>
      <c r="S1083" s="99" t="str">
        <f t="shared" si="232"/>
        <v>GROWTH</v>
      </c>
      <c r="T1083" s="68">
        <v>1067</v>
      </c>
      <c r="U1083" s="100" t="str">
        <f t="shared" si="233"/>
        <v>May</v>
      </c>
      <c r="V1083" s="68">
        <f t="shared" si="234"/>
        <v>1067</v>
      </c>
      <c r="W1083" s="101">
        <f t="shared" si="235"/>
        <v>-156.5</v>
      </c>
      <c r="X1083" s="102" t="b">
        <f t="shared" si="236"/>
        <v>0</v>
      </c>
      <c r="Y1083" s="103" t="str">
        <f t="shared" si="237"/>
        <v>GROWTH</v>
      </c>
      <c r="Z1083" s="74">
        <v>0</v>
      </c>
      <c r="AA1083" s="69"/>
      <c r="AB1083" s="69" t="s">
        <v>133</v>
      </c>
      <c r="AC1083" s="69" t="s">
        <v>130</v>
      </c>
      <c r="AD1083" s="3"/>
      <c r="AE1083" s="118">
        <f>IFERROR(INDEX(Last6M_AvgSales_Ref!$B$2:$B$12659,MATCH(D1083,Last6M_AvgSales_Ref!$A$2:$A$12659,0)),"")</f>
        <v>769.83333333333303</v>
      </c>
    </row>
    <row r="1084" spans="1:31" ht="14.25" customHeight="1">
      <c r="A1084" s="69" t="s">
        <v>130</v>
      </c>
      <c r="B1084" s="71" t="s">
        <v>108</v>
      </c>
      <c r="C1084" s="71" t="s">
        <v>2672</v>
      </c>
      <c r="D1084" s="71">
        <v>1000001511</v>
      </c>
      <c r="E1084" s="72" t="s">
        <v>2673</v>
      </c>
      <c r="F1084" s="73">
        <v>43882</v>
      </c>
      <c r="G1084" s="66" t="str">
        <f t="shared" si="224"/>
        <v>Targeted Dealer</v>
      </c>
      <c r="H1084" s="66"/>
      <c r="I1084" s="67">
        <v>500</v>
      </c>
      <c r="J1084" s="67">
        <f t="shared" si="225"/>
        <v>500.00000000000006</v>
      </c>
      <c r="K1084" s="68">
        <v>597.5</v>
      </c>
      <c r="L1084" s="68">
        <f t="shared" si="226"/>
        <v>-97.5</v>
      </c>
      <c r="M1084" s="68">
        <f t="shared" si="227"/>
        <v>119.49999999999999</v>
      </c>
      <c r="N1084" s="96">
        <v>442</v>
      </c>
      <c r="O1084" s="97" t="str">
        <f t="shared" si="228"/>
        <v>June</v>
      </c>
      <c r="P1084" s="96">
        <f t="shared" si="229"/>
        <v>442</v>
      </c>
      <c r="Q1084" s="98">
        <f t="shared" si="230"/>
        <v>155.5</v>
      </c>
      <c r="R1084" s="97" t="b">
        <f t="shared" si="231"/>
        <v>0</v>
      </c>
      <c r="S1084" s="99" t="str">
        <f t="shared" si="232"/>
        <v>GROWTH</v>
      </c>
      <c r="T1084" s="68">
        <v>434</v>
      </c>
      <c r="U1084" s="100" t="str">
        <f t="shared" si="233"/>
        <v>May</v>
      </c>
      <c r="V1084" s="68">
        <f t="shared" si="234"/>
        <v>434</v>
      </c>
      <c r="W1084" s="101">
        <f t="shared" si="235"/>
        <v>163.5</v>
      </c>
      <c r="X1084" s="102" t="b">
        <f t="shared" si="236"/>
        <v>0</v>
      </c>
      <c r="Y1084" s="103" t="str">
        <f t="shared" si="237"/>
        <v>GROWTH</v>
      </c>
      <c r="Z1084" s="74">
        <v>0</v>
      </c>
      <c r="AA1084" s="69"/>
      <c r="AB1084" s="69" t="s">
        <v>133</v>
      </c>
      <c r="AC1084" s="69" t="s">
        <v>130</v>
      </c>
      <c r="AD1084" s="3"/>
      <c r="AE1084" s="118">
        <f>IFERROR(INDEX(Last6M_AvgSales_Ref!$B$2:$B$12659,MATCH(D1084,Last6M_AvgSales_Ref!$A$2:$A$12659,0)),"")</f>
        <v>746.91666666666697</v>
      </c>
    </row>
    <row r="1085" spans="1:31" ht="14.25" customHeight="1">
      <c r="A1085" s="69" t="s">
        <v>130</v>
      </c>
      <c r="B1085" s="71" t="s">
        <v>108</v>
      </c>
      <c r="C1085" s="71" t="s">
        <v>2674</v>
      </c>
      <c r="D1085" s="71">
        <v>1000001485</v>
      </c>
      <c r="E1085" s="72" t="s">
        <v>2675</v>
      </c>
      <c r="F1085" s="73">
        <v>43977</v>
      </c>
      <c r="G1085" s="66" t="str">
        <f t="shared" si="224"/>
        <v>Targeted Dealer</v>
      </c>
      <c r="H1085" s="66"/>
      <c r="I1085" s="67">
        <v>250</v>
      </c>
      <c r="J1085" s="67">
        <f t="shared" si="225"/>
        <v>250.00000000000003</v>
      </c>
      <c r="K1085" s="68">
        <v>210</v>
      </c>
      <c r="L1085" s="68">
        <f t="shared" si="226"/>
        <v>40</v>
      </c>
      <c r="M1085" s="68">
        <f t="shared" si="227"/>
        <v>83.999999999999986</v>
      </c>
      <c r="N1085" s="96">
        <v>200</v>
      </c>
      <c r="O1085" s="97" t="str">
        <f t="shared" si="228"/>
        <v>June</v>
      </c>
      <c r="P1085" s="96">
        <f t="shared" si="229"/>
        <v>200</v>
      </c>
      <c r="Q1085" s="98">
        <f t="shared" si="230"/>
        <v>10</v>
      </c>
      <c r="R1085" s="97" t="b">
        <f t="shared" si="231"/>
        <v>0</v>
      </c>
      <c r="S1085" s="99" t="str">
        <f t="shared" si="232"/>
        <v>GROWTH</v>
      </c>
      <c r="T1085" s="68">
        <v>230</v>
      </c>
      <c r="U1085" s="100" t="str">
        <f t="shared" si="233"/>
        <v>May</v>
      </c>
      <c r="V1085" s="68">
        <f t="shared" si="234"/>
        <v>230</v>
      </c>
      <c r="W1085" s="101">
        <f t="shared" si="235"/>
        <v>-20</v>
      </c>
      <c r="X1085" s="102" t="b">
        <f t="shared" si="236"/>
        <v>0</v>
      </c>
      <c r="Y1085" s="103" t="str">
        <f t="shared" si="237"/>
        <v>GROWTH</v>
      </c>
      <c r="Z1085" s="74">
        <v>0</v>
      </c>
      <c r="AA1085" s="69"/>
      <c r="AB1085" s="69" t="s">
        <v>133</v>
      </c>
      <c r="AC1085" s="69" t="s">
        <v>130</v>
      </c>
      <c r="AD1085" s="3"/>
      <c r="AE1085" s="118">
        <f>IFERROR(INDEX(Last6M_AvgSales_Ref!$B$2:$B$12659,MATCH(D1085,Last6M_AvgSales_Ref!$A$2:$A$12659,0)),"")</f>
        <v>120.833333333333</v>
      </c>
    </row>
    <row r="1086" spans="1:31" ht="14.25" customHeight="1">
      <c r="A1086" s="69" t="s">
        <v>130</v>
      </c>
      <c r="B1086" s="71" t="s">
        <v>108</v>
      </c>
      <c r="C1086" s="71" t="s">
        <v>2676</v>
      </c>
      <c r="D1086" s="71">
        <v>1000001486</v>
      </c>
      <c r="E1086" s="72" t="s">
        <v>2677</v>
      </c>
      <c r="F1086" s="73">
        <v>44030</v>
      </c>
      <c r="G1086" s="66" t="str">
        <f t="shared" si="224"/>
        <v>Targeted Dealer</v>
      </c>
      <c r="H1086" s="66"/>
      <c r="I1086" s="67">
        <v>325</v>
      </c>
      <c r="J1086" s="67">
        <f t="shared" si="225"/>
        <v>325</v>
      </c>
      <c r="K1086" s="68">
        <v>333.65</v>
      </c>
      <c r="L1086" s="68">
        <f t="shared" si="226"/>
        <v>-8.6499999999999773</v>
      </c>
      <c r="M1086" s="68">
        <f t="shared" si="227"/>
        <v>102.66153846153846</v>
      </c>
      <c r="N1086" s="96">
        <v>420</v>
      </c>
      <c r="O1086" s="97" t="str">
        <f t="shared" si="228"/>
        <v>June</v>
      </c>
      <c r="P1086" s="96">
        <f t="shared" si="229"/>
        <v>420</v>
      </c>
      <c r="Q1086" s="98">
        <f t="shared" si="230"/>
        <v>-86.350000000000023</v>
      </c>
      <c r="R1086" s="97" t="b">
        <f t="shared" si="231"/>
        <v>0</v>
      </c>
      <c r="S1086" s="99" t="str">
        <f t="shared" si="232"/>
        <v>GROWTH</v>
      </c>
      <c r="T1086" s="68">
        <v>365</v>
      </c>
      <c r="U1086" s="100" t="str">
        <f t="shared" si="233"/>
        <v>May</v>
      </c>
      <c r="V1086" s="68">
        <f t="shared" si="234"/>
        <v>365</v>
      </c>
      <c r="W1086" s="101">
        <f t="shared" si="235"/>
        <v>-31.350000000000023</v>
      </c>
      <c r="X1086" s="102" t="b">
        <f t="shared" si="236"/>
        <v>0</v>
      </c>
      <c r="Y1086" s="103" t="str">
        <f t="shared" si="237"/>
        <v>GROWTH</v>
      </c>
      <c r="Z1086" s="74">
        <v>0</v>
      </c>
      <c r="AA1086" s="69"/>
      <c r="AB1086" s="69" t="s">
        <v>133</v>
      </c>
      <c r="AC1086" s="69" t="s">
        <v>130</v>
      </c>
      <c r="AD1086" s="3"/>
      <c r="AE1086" s="118">
        <f>IFERROR(INDEX(Last6M_AvgSales_Ref!$B$2:$B$12659,MATCH(D1086,Last6M_AvgSales_Ref!$A$2:$A$12659,0)),"")</f>
        <v>319.98333333333301</v>
      </c>
    </row>
    <row r="1087" spans="1:31" ht="14.25" customHeight="1">
      <c r="A1087" s="69" t="s">
        <v>130</v>
      </c>
      <c r="B1087" s="71" t="s">
        <v>108</v>
      </c>
      <c r="C1087" s="71" t="s">
        <v>2678</v>
      </c>
      <c r="D1087" s="71">
        <v>1000002006</v>
      </c>
      <c r="E1087" s="72" t="s">
        <v>2679</v>
      </c>
      <c r="F1087" s="73">
        <v>44478</v>
      </c>
      <c r="G1087" s="66" t="str">
        <f t="shared" si="224"/>
        <v>Targeted Dealer</v>
      </c>
      <c r="H1087" s="66"/>
      <c r="I1087" s="67">
        <v>200</v>
      </c>
      <c r="J1087" s="67">
        <f t="shared" si="225"/>
        <v>200</v>
      </c>
      <c r="K1087" s="68">
        <v>65.5</v>
      </c>
      <c r="L1087" s="68">
        <f t="shared" si="226"/>
        <v>134.5</v>
      </c>
      <c r="M1087" s="68">
        <f t="shared" si="227"/>
        <v>32.75</v>
      </c>
      <c r="N1087" s="96">
        <v>25</v>
      </c>
      <c r="O1087" s="97" t="str">
        <f t="shared" si="228"/>
        <v>June</v>
      </c>
      <c r="P1087" s="96">
        <f t="shared" si="229"/>
        <v>25</v>
      </c>
      <c r="Q1087" s="98">
        <f t="shared" si="230"/>
        <v>40.5</v>
      </c>
      <c r="R1087" s="97" t="b">
        <f t="shared" si="231"/>
        <v>0</v>
      </c>
      <c r="S1087" s="99" t="str">
        <f t="shared" si="232"/>
        <v>GROWTH</v>
      </c>
      <c r="T1087" s="68">
        <v>120</v>
      </c>
      <c r="U1087" s="100" t="str">
        <f t="shared" si="233"/>
        <v>May</v>
      </c>
      <c r="V1087" s="68">
        <f t="shared" si="234"/>
        <v>120</v>
      </c>
      <c r="W1087" s="101">
        <f t="shared" si="235"/>
        <v>-54.5</v>
      </c>
      <c r="X1087" s="102" t="b">
        <f t="shared" si="236"/>
        <v>0</v>
      </c>
      <c r="Y1087" s="103" t="str">
        <f t="shared" si="237"/>
        <v>GROWTH</v>
      </c>
      <c r="Z1087" s="74">
        <v>0</v>
      </c>
      <c r="AA1087" s="69"/>
      <c r="AB1087" s="69" t="s">
        <v>133</v>
      </c>
      <c r="AC1087" s="69" t="s">
        <v>130</v>
      </c>
      <c r="AD1087" s="3"/>
      <c r="AE1087" s="118">
        <f>IFERROR(INDEX(Last6M_AvgSales_Ref!$B$2:$B$12659,MATCH(D1087,Last6M_AvgSales_Ref!$A$2:$A$12659,0)),"")</f>
        <v>48.75</v>
      </c>
    </row>
    <row r="1088" spans="1:31" ht="14.25" customHeight="1">
      <c r="A1088" s="69" t="s">
        <v>130</v>
      </c>
      <c r="B1088" s="71" t="s">
        <v>108</v>
      </c>
      <c r="C1088" s="71" t="s">
        <v>2680</v>
      </c>
      <c r="D1088" s="71">
        <v>1000002041</v>
      </c>
      <c r="E1088" s="72" t="s">
        <v>2681</v>
      </c>
      <c r="F1088" s="73">
        <v>44501</v>
      </c>
      <c r="G1088" s="66" t="str">
        <f t="shared" si="224"/>
        <v>Targeted Dealer</v>
      </c>
      <c r="H1088" s="66"/>
      <c r="I1088" s="67">
        <v>300</v>
      </c>
      <c r="J1088" s="67">
        <f t="shared" si="225"/>
        <v>300</v>
      </c>
      <c r="K1088" s="68">
        <v>265</v>
      </c>
      <c r="L1088" s="68">
        <f t="shared" si="226"/>
        <v>35</v>
      </c>
      <c r="M1088" s="68">
        <f t="shared" si="227"/>
        <v>88.333333333333329</v>
      </c>
      <c r="N1088" s="96">
        <v>300</v>
      </c>
      <c r="O1088" s="97" t="str">
        <f t="shared" si="228"/>
        <v>June</v>
      </c>
      <c r="P1088" s="96">
        <f t="shared" si="229"/>
        <v>300</v>
      </c>
      <c r="Q1088" s="98">
        <f t="shared" si="230"/>
        <v>-35</v>
      </c>
      <c r="R1088" s="97" t="b">
        <f t="shared" si="231"/>
        <v>0</v>
      </c>
      <c r="S1088" s="99" t="str">
        <f t="shared" si="232"/>
        <v>GROWTH</v>
      </c>
      <c r="T1088" s="68">
        <v>265</v>
      </c>
      <c r="U1088" s="100" t="str">
        <f t="shared" si="233"/>
        <v>May</v>
      </c>
      <c r="V1088" s="68">
        <f t="shared" si="234"/>
        <v>265</v>
      </c>
      <c r="W1088" s="101">
        <f t="shared" si="235"/>
        <v>0</v>
      </c>
      <c r="X1088" s="102" t="b">
        <f t="shared" si="236"/>
        <v>0</v>
      </c>
      <c r="Y1088" s="103" t="str">
        <f t="shared" si="237"/>
        <v>GROWTH</v>
      </c>
      <c r="Z1088" s="74">
        <v>0</v>
      </c>
      <c r="AA1088" s="69"/>
      <c r="AB1088" s="69" t="s">
        <v>133</v>
      </c>
      <c r="AC1088" s="69" t="s">
        <v>130</v>
      </c>
      <c r="AD1088" s="3"/>
      <c r="AE1088" s="118">
        <f>IFERROR(INDEX(Last6M_AvgSales_Ref!$B$2:$B$12659,MATCH(D1088,Last6M_AvgSales_Ref!$A$2:$A$12659,0)),"")</f>
        <v>223.5</v>
      </c>
    </row>
    <row r="1089" spans="1:31" ht="14.25" customHeight="1">
      <c r="A1089" s="69" t="s">
        <v>130</v>
      </c>
      <c r="B1089" s="71" t="s">
        <v>108</v>
      </c>
      <c r="C1089" s="71" t="s">
        <v>2682</v>
      </c>
      <c r="D1089" s="71">
        <v>1000002044</v>
      </c>
      <c r="E1089" s="72" t="s">
        <v>2683</v>
      </c>
      <c r="F1089" s="73">
        <v>44501</v>
      </c>
      <c r="G1089" s="66" t="str">
        <f t="shared" si="224"/>
        <v>Targeted Dealer</v>
      </c>
      <c r="H1089" s="66"/>
      <c r="I1089" s="67">
        <v>700</v>
      </c>
      <c r="J1089" s="67">
        <f t="shared" si="225"/>
        <v>700</v>
      </c>
      <c r="K1089" s="68">
        <v>400</v>
      </c>
      <c r="L1089" s="68">
        <f t="shared" si="226"/>
        <v>300</v>
      </c>
      <c r="M1089" s="68">
        <f t="shared" si="227"/>
        <v>57.142857142857146</v>
      </c>
      <c r="N1089" s="96">
        <v>733.5</v>
      </c>
      <c r="O1089" s="97" t="str">
        <f t="shared" si="228"/>
        <v>June</v>
      </c>
      <c r="P1089" s="96">
        <f t="shared" si="229"/>
        <v>733.5</v>
      </c>
      <c r="Q1089" s="98">
        <f t="shared" si="230"/>
        <v>-333.5</v>
      </c>
      <c r="R1089" s="97" t="b">
        <f t="shared" si="231"/>
        <v>0</v>
      </c>
      <c r="S1089" s="99" t="str">
        <f t="shared" si="232"/>
        <v>GROWTH</v>
      </c>
      <c r="T1089" s="68">
        <v>1101.5</v>
      </c>
      <c r="U1089" s="100" t="str">
        <f t="shared" si="233"/>
        <v>May</v>
      </c>
      <c r="V1089" s="68">
        <f t="shared" si="234"/>
        <v>1101.5</v>
      </c>
      <c r="W1089" s="101">
        <f t="shared" si="235"/>
        <v>-701.5</v>
      </c>
      <c r="X1089" s="102" t="b">
        <f t="shared" si="236"/>
        <v>0</v>
      </c>
      <c r="Y1089" s="103" t="str">
        <f t="shared" si="237"/>
        <v>GROWTH</v>
      </c>
      <c r="Z1089" s="74">
        <v>0</v>
      </c>
      <c r="AA1089" s="69"/>
      <c r="AB1089" s="69" t="s">
        <v>133</v>
      </c>
      <c r="AC1089" s="69" t="s">
        <v>130</v>
      </c>
      <c r="AD1089" s="3"/>
      <c r="AE1089" s="118">
        <f>IFERROR(INDEX(Last6M_AvgSales_Ref!$B$2:$B$12659,MATCH(D1089,Last6M_AvgSales_Ref!$A$2:$A$12659,0)),"")</f>
        <v>723.20833333333303</v>
      </c>
    </row>
    <row r="1090" spans="1:31" ht="14.25" customHeight="1">
      <c r="A1090" s="69" t="s">
        <v>130</v>
      </c>
      <c r="B1090" s="71" t="s">
        <v>108</v>
      </c>
      <c r="C1090" s="71" t="s">
        <v>2684</v>
      </c>
      <c r="D1090" s="71">
        <v>1000002851</v>
      </c>
      <c r="E1090" s="72" t="s">
        <v>2685</v>
      </c>
      <c r="F1090" s="73">
        <v>44744</v>
      </c>
      <c r="G1090" s="66" t="str">
        <f t="shared" si="224"/>
        <v>Targeted Dealer</v>
      </c>
      <c r="H1090" s="66"/>
      <c r="I1090" s="67">
        <v>200</v>
      </c>
      <c r="J1090" s="67">
        <f t="shared" si="225"/>
        <v>200</v>
      </c>
      <c r="K1090" s="68">
        <v>285</v>
      </c>
      <c r="L1090" s="68">
        <f t="shared" si="226"/>
        <v>-85</v>
      </c>
      <c r="M1090" s="68">
        <f t="shared" si="227"/>
        <v>142.5</v>
      </c>
      <c r="N1090" s="96">
        <v>220</v>
      </c>
      <c r="O1090" s="97" t="str">
        <f t="shared" si="228"/>
        <v>June</v>
      </c>
      <c r="P1090" s="96">
        <f t="shared" si="229"/>
        <v>220</v>
      </c>
      <c r="Q1090" s="98">
        <f t="shared" si="230"/>
        <v>65</v>
      </c>
      <c r="R1090" s="97" t="b">
        <f t="shared" si="231"/>
        <v>0</v>
      </c>
      <c r="S1090" s="99" t="str">
        <f t="shared" si="232"/>
        <v>GROWTH</v>
      </c>
      <c r="T1090" s="68">
        <v>100</v>
      </c>
      <c r="U1090" s="100" t="str">
        <f t="shared" si="233"/>
        <v>May</v>
      </c>
      <c r="V1090" s="68">
        <f t="shared" si="234"/>
        <v>100</v>
      </c>
      <c r="W1090" s="101">
        <f t="shared" si="235"/>
        <v>185</v>
      </c>
      <c r="X1090" s="102" t="b">
        <f t="shared" si="236"/>
        <v>0</v>
      </c>
      <c r="Y1090" s="103" t="str">
        <f t="shared" si="237"/>
        <v>GROWTH</v>
      </c>
      <c r="Z1090" s="74">
        <v>0</v>
      </c>
      <c r="AA1090" s="69"/>
      <c r="AB1090" s="69" t="s">
        <v>133</v>
      </c>
      <c r="AC1090" s="69" t="s">
        <v>130</v>
      </c>
      <c r="AD1090" s="3"/>
      <c r="AE1090" s="118">
        <f>IFERROR(INDEX(Last6M_AvgSales_Ref!$B$2:$B$12659,MATCH(D1090,Last6M_AvgSales_Ref!$A$2:$A$12659,0)),"")</f>
        <v>198.333333333333</v>
      </c>
    </row>
    <row r="1091" spans="1:31" ht="14.25" customHeight="1">
      <c r="A1091" s="69" t="s">
        <v>130</v>
      </c>
      <c r="B1091" s="71" t="s">
        <v>108</v>
      </c>
      <c r="C1091" s="71" t="s">
        <v>2686</v>
      </c>
      <c r="D1091" s="71">
        <v>1000002867</v>
      </c>
      <c r="E1091" s="72" t="s">
        <v>2687</v>
      </c>
      <c r="F1091" s="73">
        <v>44768</v>
      </c>
      <c r="G1091" s="66" t="str">
        <f t="shared" ref="G1091:G1154" si="238">IF(I1091&gt;0,"Targeted Dealer","-")</f>
        <v>Targeted Dealer</v>
      </c>
      <c r="H1091" s="66"/>
      <c r="I1091" s="67">
        <v>100</v>
      </c>
      <c r="J1091" s="67">
        <f t="shared" ref="J1091:J1154" si="239">I1091/$J$1*($J$1-$E$1)</f>
        <v>100</v>
      </c>
      <c r="K1091" s="68">
        <v>0</v>
      </c>
      <c r="L1091" s="68">
        <f t="shared" ref="L1091:L1154" si="240">I1091-K1091</f>
        <v>100</v>
      </c>
      <c r="M1091" s="68">
        <f t="shared" ref="M1091:M1154" si="241">IFERROR((K1091/J1091%),"-")</f>
        <v>0</v>
      </c>
      <c r="N1091" s="96">
        <v>0</v>
      </c>
      <c r="O1091" s="97" t="str">
        <f t="shared" ref="O1091:O1154" si="242">IF(F1091&lt;=$P$2,"June","")</f>
        <v>June</v>
      </c>
      <c r="P1091" s="96">
        <f t="shared" ref="P1091:P1154" si="243">N1091</f>
        <v>0</v>
      </c>
      <c r="Q1091" s="98">
        <f t="shared" ref="Q1091:Q1154" si="244">K1091-P1091</f>
        <v>0</v>
      </c>
      <c r="R1091" s="97" t="b">
        <f t="shared" ref="R1091:R1154" si="245">IFERROR(IF(O1091="May",(K1091/P1091-1))," ")</f>
        <v>0</v>
      </c>
      <c r="S1091" s="99" t="b">
        <f t="shared" ref="S1091:S1154" si="246">IF(N1091&gt;0,IF(O1091="","-",IF(R1091&lt;0%,"DEGROWTH","GROWTH")))</f>
        <v>0</v>
      </c>
      <c r="T1091" s="68">
        <v>16</v>
      </c>
      <c r="U1091" s="100" t="str">
        <f t="shared" ref="U1091:U1154" si="247">IF(F1091&lt;=$V$2,"May","")</f>
        <v>May</v>
      </c>
      <c r="V1091" s="68">
        <f t="shared" ref="V1091:V1154" si="248">T1091</f>
        <v>16</v>
      </c>
      <c r="W1091" s="101">
        <f t="shared" ref="W1091:W1154" si="249">K1091-V1091</f>
        <v>-16</v>
      </c>
      <c r="X1091" s="102" t="b">
        <f t="shared" ref="X1091:X1154" si="250">IFERROR(IF(U1091="June",(K1091/V1091-1)),0)</f>
        <v>0</v>
      </c>
      <c r="Y1091" s="103" t="str">
        <f t="shared" ref="Y1091:Y1154" si="251">IF(T1091&gt;0,IF(U1091="","-",IF(X1091&lt;0%,"DEGROWTH","GROWTH")))</f>
        <v>GROWTH</v>
      </c>
      <c r="Z1091" s="74">
        <v>0</v>
      </c>
      <c r="AA1091" s="69"/>
      <c r="AB1091" s="69" t="s">
        <v>133</v>
      </c>
      <c r="AC1091" s="69" t="s">
        <v>130</v>
      </c>
      <c r="AD1091" s="3"/>
      <c r="AE1091" s="118">
        <f>IFERROR(INDEX(Last6M_AvgSales_Ref!$B$2:$B$12659,MATCH(D1091,Last6M_AvgSales_Ref!$A$2:$A$12659,0)),"")</f>
        <v>22.3333333333333</v>
      </c>
    </row>
    <row r="1092" spans="1:31" ht="14.25" customHeight="1">
      <c r="A1092" s="69" t="s">
        <v>130</v>
      </c>
      <c r="B1092" s="71" t="s">
        <v>108</v>
      </c>
      <c r="C1092" s="71" t="s">
        <v>2688</v>
      </c>
      <c r="D1092" s="71">
        <v>1000002981</v>
      </c>
      <c r="E1092" s="71" t="s">
        <v>2689</v>
      </c>
      <c r="F1092" s="73">
        <v>44830</v>
      </c>
      <c r="G1092" s="66" t="str">
        <f t="shared" si="238"/>
        <v>Targeted Dealer</v>
      </c>
      <c r="H1092" s="66"/>
      <c r="I1092" s="67">
        <v>1200</v>
      </c>
      <c r="J1092" s="67">
        <f t="shared" si="239"/>
        <v>1200</v>
      </c>
      <c r="K1092" s="68">
        <v>1525</v>
      </c>
      <c r="L1092" s="68">
        <f t="shared" si="240"/>
        <v>-325</v>
      </c>
      <c r="M1092" s="68">
        <f t="shared" si="241"/>
        <v>127.08333333333333</v>
      </c>
      <c r="N1092" s="96">
        <v>1225</v>
      </c>
      <c r="O1092" s="97" t="str">
        <f t="shared" si="242"/>
        <v>June</v>
      </c>
      <c r="P1092" s="96">
        <f t="shared" si="243"/>
        <v>1225</v>
      </c>
      <c r="Q1092" s="98">
        <f t="shared" si="244"/>
        <v>300</v>
      </c>
      <c r="R1092" s="97" t="b">
        <f t="shared" si="245"/>
        <v>0</v>
      </c>
      <c r="S1092" s="99" t="str">
        <f t="shared" si="246"/>
        <v>GROWTH</v>
      </c>
      <c r="T1092" s="68">
        <v>1085.5</v>
      </c>
      <c r="U1092" s="100" t="str">
        <f t="shared" si="247"/>
        <v>May</v>
      </c>
      <c r="V1092" s="68">
        <f t="shared" si="248"/>
        <v>1085.5</v>
      </c>
      <c r="W1092" s="101">
        <f t="shared" si="249"/>
        <v>439.5</v>
      </c>
      <c r="X1092" s="102" t="b">
        <f t="shared" si="250"/>
        <v>0</v>
      </c>
      <c r="Y1092" s="103" t="str">
        <f t="shared" si="251"/>
        <v>GROWTH</v>
      </c>
      <c r="Z1092" s="74">
        <v>0</v>
      </c>
      <c r="AA1092" s="69"/>
      <c r="AB1092" s="69" t="s">
        <v>133</v>
      </c>
      <c r="AC1092" s="69" t="s">
        <v>130</v>
      </c>
      <c r="AD1092" s="3"/>
      <c r="AE1092" s="118">
        <f>IFERROR(INDEX(Last6M_AvgSales_Ref!$B$2:$B$12659,MATCH(D1092,Last6M_AvgSales_Ref!$A$2:$A$12659,0)),"")</f>
        <v>1034.75</v>
      </c>
    </row>
    <row r="1093" spans="1:31" ht="14.25" customHeight="1">
      <c r="A1093" s="69" t="s">
        <v>130</v>
      </c>
      <c r="B1093" s="71" t="s">
        <v>108</v>
      </c>
      <c r="C1093" s="71" t="s">
        <v>2690</v>
      </c>
      <c r="D1093" s="71">
        <v>1000003242</v>
      </c>
      <c r="E1093" s="71" t="s">
        <v>2691</v>
      </c>
      <c r="F1093" s="73">
        <v>44936</v>
      </c>
      <c r="G1093" s="66" t="str">
        <f t="shared" si="238"/>
        <v>Targeted Dealer</v>
      </c>
      <c r="H1093" s="66"/>
      <c r="I1093" s="67">
        <v>220</v>
      </c>
      <c r="J1093" s="67">
        <f t="shared" si="239"/>
        <v>220</v>
      </c>
      <c r="K1093" s="68">
        <v>51</v>
      </c>
      <c r="L1093" s="68">
        <f t="shared" si="240"/>
        <v>169</v>
      </c>
      <c r="M1093" s="68">
        <f t="shared" si="241"/>
        <v>23.18181818181818</v>
      </c>
      <c r="N1093" s="96">
        <v>118</v>
      </c>
      <c r="O1093" s="97" t="str">
        <f t="shared" si="242"/>
        <v>June</v>
      </c>
      <c r="P1093" s="96">
        <f t="shared" si="243"/>
        <v>118</v>
      </c>
      <c r="Q1093" s="98">
        <f t="shared" si="244"/>
        <v>-67</v>
      </c>
      <c r="R1093" s="97" t="b">
        <f t="shared" si="245"/>
        <v>0</v>
      </c>
      <c r="S1093" s="99" t="str">
        <f t="shared" si="246"/>
        <v>GROWTH</v>
      </c>
      <c r="T1093" s="68">
        <v>218</v>
      </c>
      <c r="U1093" s="100" t="str">
        <f t="shared" si="247"/>
        <v>May</v>
      </c>
      <c r="V1093" s="68">
        <f t="shared" si="248"/>
        <v>218</v>
      </c>
      <c r="W1093" s="101">
        <f t="shared" si="249"/>
        <v>-167</v>
      </c>
      <c r="X1093" s="102" t="b">
        <f t="shared" si="250"/>
        <v>0</v>
      </c>
      <c r="Y1093" s="103" t="str">
        <f t="shared" si="251"/>
        <v>GROWTH</v>
      </c>
      <c r="Z1093" s="74">
        <v>0</v>
      </c>
      <c r="AA1093" s="69"/>
      <c r="AB1093" s="69" t="s">
        <v>133</v>
      </c>
      <c r="AC1093" s="69" t="s">
        <v>130</v>
      </c>
      <c r="AD1093" s="3"/>
      <c r="AE1093" s="118">
        <f>IFERROR(INDEX(Last6M_AvgSales_Ref!$B$2:$B$12659,MATCH(D1093,Last6M_AvgSales_Ref!$A$2:$A$12659,0)),"")</f>
        <v>178.583333333333</v>
      </c>
    </row>
    <row r="1094" spans="1:31" ht="14.25" customHeight="1">
      <c r="A1094" s="69" t="s">
        <v>130</v>
      </c>
      <c r="B1094" s="71" t="s">
        <v>108</v>
      </c>
      <c r="C1094" s="71" t="s">
        <v>2692</v>
      </c>
      <c r="D1094" s="71">
        <v>1000003505</v>
      </c>
      <c r="E1094" s="71" t="s">
        <v>2693</v>
      </c>
      <c r="F1094" s="73">
        <v>45045</v>
      </c>
      <c r="G1094" s="66" t="str">
        <f t="shared" si="238"/>
        <v>Targeted Dealer</v>
      </c>
      <c r="H1094" s="66"/>
      <c r="I1094" s="67">
        <v>645</v>
      </c>
      <c r="J1094" s="67">
        <f t="shared" si="239"/>
        <v>645</v>
      </c>
      <c r="K1094" s="68">
        <v>682.5</v>
      </c>
      <c r="L1094" s="68">
        <f t="shared" si="240"/>
        <v>-37.5</v>
      </c>
      <c r="M1094" s="68">
        <f t="shared" si="241"/>
        <v>105.81395348837209</v>
      </c>
      <c r="N1094" s="96">
        <v>530</v>
      </c>
      <c r="O1094" s="97" t="str">
        <f t="shared" si="242"/>
        <v>June</v>
      </c>
      <c r="P1094" s="96">
        <f t="shared" si="243"/>
        <v>530</v>
      </c>
      <c r="Q1094" s="98">
        <f t="shared" si="244"/>
        <v>152.5</v>
      </c>
      <c r="R1094" s="97" t="b">
        <f t="shared" si="245"/>
        <v>0</v>
      </c>
      <c r="S1094" s="99" t="str">
        <f t="shared" si="246"/>
        <v>GROWTH</v>
      </c>
      <c r="T1094" s="68">
        <v>585</v>
      </c>
      <c r="U1094" s="100" t="str">
        <f t="shared" si="247"/>
        <v>May</v>
      </c>
      <c r="V1094" s="68">
        <f t="shared" si="248"/>
        <v>585</v>
      </c>
      <c r="W1094" s="101">
        <f t="shared" si="249"/>
        <v>97.5</v>
      </c>
      <c r="X1094" s="102" t="b">
        <f t="shared" si="250"/>
        <v>0</v>
      </c>
      <c r="Y1094" s="103" t="str">
        <f t="shared" si="251"/>
        <v>GROWTH</v>
      </c>
      <c r="Z1094" s="74">
        <v>0</v>
      </c>
      <c r="AA1094" s="69"/>
      <c r="AB1094" s="69" t="s">
        <v>133</v>
      </c>
      <c r="AC1094" s="69" t="s">
        <v>130</v>
      </c>
      <c r="AD1094" s="3"/>
      <c r="AE1094" s="118">
        <f>IFERROR(INDEX(Last6M_AvgSales_Ref!$B$2:$B$12659,MATCH(D1094,Last6M_AvgSales_Ref!$A$2:$A$12659,0)),"")</f>
        <v>661.58333333333303</v>
      </c>
    </row>
    <row r="1095" spans="1:31" ht="14.25" customHeight="1">
      <c r="A1095" s="74" t="s">
        <v>130</v>
      </c>
      <c r="B1095" s="78" t="s">
        <v>108</v>
      </c>
      <c r="C1095" s="78" t="s">
        <v>2694</v>
      </c>
      <c r="D1095" s="78">
        <v>1000003877</v>
      </c>
      <c r="E1095" s="78" t="s">
        <v>2695</v>
      </c>
      <c r="F1095" s="73">
        <v>45351</v>
      </c>
      <c r="G1095" s="66" t="str">
        <f t="shared" si="238"/>
        <v>Targeted Dealer</v>
      </c>
      <c r="H1095" s="66"/>
      <c r="I1095" s="67">
        <v>425</v>
      </c>
      <c r="J1095" s="67">
        <f t="shared" si="239"/>
        <v>425</v>
      </c>
      <c r="K1095" s="68">
        <v>405</v>
      </c>
      <c r="L1095" s="68">
        <f t="shared" si="240"/>
        <v>20</v>
      </c>
      <c r="M1095" s="68">
        <f t="shared" si="241"/>
        <v>95.294117647058826</v>
      </c>
      <c r="N1095" s="96">
        <v>427</v>
      </c>
      <c r="O1095" s="97" t="str">
        <f t="shared" si="242"/>
        <v>June</v>
      </c>
      <c r="P1095" s="96">
        <f t="shared" si="243"/>
        <v>427</v>
      </c>
      <c r="Q1095" s="98">
        <f t="shared" si="244"/>
        <v>-22</v>
      </c>
      <c r="R1095" s="97" t="b">
        <f t="shared" si="245"/>
        <v>0</v>
      </c>
      <c r="S1095" s="99" t="str">
        <f t="shared" si="246"/>
        <v>GROWTH</v>
      </c>
      <c r="T1095" s="68">
        <v>404</v>
      </c>
      <c r="U1095" s="100" t="str">
        <f t="shared" si="247"/>
        <v>May</v>
      </c>
      <c r="V1095" s="68">
        <f t="shared" si="248"/>
        <v>404</v>
      </c>
      <c r="W1095" s="101">
        <f t="shared" si="249"/>
        <v>1</v>
      </c>
      <c r="X1095" s="102" t="b">
        <f t="shared" si="250"/>
        <v>0</v>
      </c>
      <c r="Y1095" s="103" t="str">
        <f t="shared" si="251"/>
        <v>GROWTH</v>
      </c>
      <c r="Z1095" s="74">
        <v>0</v>
      </c>
      <c r="AA1095" s="69"/>
      <c r="AB1095" s="69" t="s">
        <v>133</v>
      </c>
      <c r="AC1095" s="74" t="s">
        <v>130</v>
      </c>
      <c r="AD1095" s="3"/>
      <c r="AE1095" s="118">
        <f>IFERROR(INDEX(Last6M_AvgSales_Ref!$B$2:$B$12659,MATCH(D1095,Last6M_AvgSales_Ref!$A$2:$A$12659,0)),"")</f>
        <v>285.66666666666703</v>
      </c>
    </row>
    <row r="1096" spans="1:31" ht="14.25" customHeight="1">
      <c r="A1096" s="74" t="s">
        <v>130</v>
      </c>
      <c r="B1096" s="78" t="s">
        <v>108</v>
      </c>
      <c r="C1096" s="78" t="s">
        <v>2696</v>
      </c>
      <c r="D1096" s="78">
        <v>1000003918</v>
      </c>
      <c r="E1096" s="78" t="s">
        <v>2697</v>
      </c>
      <c r="F1096" s="73">
        <v>45409</v>
      </c>
      <c r="G1096" s="66" t="str">
        <f t="shared" si="238"/>
        <v>Targeted Dealer</v>
      </c>
      <c r="H1096" s="66"/>
      <c r="I1096" s="67">
        <v>100</v>
      </c>
      <c r="J1096" s="67">
        <f t="shared" si="239"/>
        <v>100</v>
      </c>
      <c r="K1096" s="68">
        <v>90</v>
      </c>
      <c r="L1096" s="68">
        <f t="shared" si="240"/>
        <v>10</v>
      </c>
      <c r="M1096" s="68">
        <f t="shared" si="241"/>
        <v>90</v>
      </c>
      <c r="N1096" s="96">
        <v>100</v>
      </c>
      <c r="O1096" s="97" t="str">
        <f t="shared" si="242"/>
        <v>June</v>
      </c>
      <c r="P1096" s="96">
        <f t="shared" si="243"/>
        <v>100</v>
      </c>
      <c r="Q1096" s="98">
        <f t="shared" si="244"/>
        <v>-10</v>
      </c>
      <c r="R1096" s="97" t="b">
        <f t="shared" si="245"/>
        <v>0</v>
      </c>
      <c r="S1096" s="99" t="str">
        <f t="shared" si="246"/>
        <v>GROWTH</v>
      </c>
      <c r="T1096" s="68">
        <v>90</v>
      </c>
      <c r="U1096" s="100" t="str">
        <f t="shared" si="247"/>
        <v>May</v>
      </c>
      <c r="V1096" s="68">
        <f t="shared" si="248"/>
        <v>90</v>
      </c>
      <c r="W1096" s="101">
        <f t="shared" si="249"/>
        <v>0</v>
      </c>
      <c r="X1096" s="102" t="b">
        <f t="shared" si="250"/>
        <v>0</v>
      </c>
      <c r="Y1096" s="103" t="str">
        <f t="shared" si="251"/>
        <v>GROWTH</v>
      </c>
      <c r="Z1096" s="74">
        <v>0</v>
      </c>
      <c r="AA1096" s="69"/>
      <c r="AB1096" s="69" t="s">
        <v>133</v>
      </c>
      <c r="AC1096" s="74" t="s">
        <v>130</v>
      </c>
      <c r="AD1096" s="3"/>
      <c r="AE1096" s="118">
        <f>IFERROR(INDEX(Last6M_AvgSales_Ref!$B$2:$B$12659,MATCH(D1096,Last6M_AvgSales_Ref!$A$2:$A$12659,0)),"")</f>
        <v>81.6666666666667</v>
      </c>
    </row>
    <row r="1097" spans="1:31" ht="14.25" customHeight="1">
      <c r="A1097" s="74" t="s">
        <v>130</v>
      </c>
      <c r="B1097" s="78" t="s">
        <v>108</v>
      </c>
      <c r="C1097" s="78" t="s">
        <v>2698</v>
      </c>
      <c r="D1097" s="78">
        <v>1000003922</v>
      </c>
      <c r="E1097" s="78" t="s">
        <v>2699</v>
      </c>
      <c r="F1097" s="73">
        <v>45411</v>
      </c>
      <c r="G1097" s="66" t="str">
        <f t="shared" si="238"/>
        <v>Targeted Dealer</v>
      </c>
      <c r="H1097" s="66"/>
      <c r="I1097" s="67">
        <v>500</v>
      </c>
      <c r="J1097" s="67">
        <f t="shared" si="239"/>
        <v>500.00000000000006</v>
      </c>
      <c r="K1097" s="68">
        <v>480.25</v>
      </c>
      <c r="L1097" s="68">
        <f t="shared" si="240"/>
        <v>19.75</v>
      </c>
      <c r="M1097" s="68">
        <f t="shared" si="241"/>
        <v>96.049999999999983</v>
      </c>
      <c r="N1097" s="96">
        <v>404.05</v>
      </c>
      <c r="O1097" s="97" t="str">
        <f t="shared" si="242"/>
        <v>June</v>
      </c>
      <c r="P1097" s="96">
        <f t="shared" si="243"/>
        <v>404.05</v>
      </c>
      <c r="Q1097" s="98">
        <f t="shared" si="244"/>
        <v>76.199999999999989</v>
      </c>
      <c r="R1097" s="97" t="b">
        <f t="shared" si="245"/>
        <v>0</v>
      </c>
      <c r="S1097" s="99" t="str">
        <f t="shared" si="246"/>
        <v>GROWTH</v>
      </c>
      <c r="T1097" s="68">
        <v>110</v>
      </c>
      <c r="U1097" s="100" t="str">
        <f t="shared" si="247"/>
        <v>May</v>
      </c>
      <c r="V1097" s="68">
        <f t="shared" si="248"/>
        <v>110</v>
      </c>
      <c r="W1097" s="101">
        <f t="shared" si="249"/>
        <v>370.25</v>
      </c>
      <c r="X1097" s="102" t="b">
        <f t="shared" si="250"/>
        <v>0</v>
      </c>
      <c r="Y1097" s="103" t="str">
        <f t="shared" si="251"/>
        <v>GROWTH</v>
      </c>
      <c r="Z1097" s="74">
        <v>0</v>
      </c>
      <c r="AA1097" s="69"/>
      <c r="AB1097" s="69" t="s">
        <v>133</v>
      </c>
      <c r="AC1097" s="74" t="s">
        <v>130</v>
      </c>
      <c r="AD1097" s="3"/>
      <c r="AE1097" s="118">
        <f>IFERROR(INDEX(Last6M_AvgSales_Ref!$B$2:$B$12659,MATCH(D1097,Last6M_AvgSales_Ref!$A$2:$A$12659,0)),"")</f>
        <v>427.54166666666703</v>
      </c>
    </row>
    <row r="1098" spans="1:31" ht="14.25" customHeight="1">
      <c r="A1098" s="74" t="s">
        <v>130</v>
      </c>
      <c r="B1098" s="78" t="s">
        <v>108</v>
      </c>
      <c r="C1098" s="78" t="s">
        <v>380</v>
      </c>
      <c r="D1098" s="78">
        <v>1000003972</v>
      </c>
      <c r="E1098" s="78" t="s">
        <v>381</v>
      </c>
      <c r="F1098" s="73">
        <v>45430</v>
      </c>
      <c r="G1098" s="66" t="str">
        <f t="shared" si="238"/>
        <v>Targeted Dealer</v>
      </c>
      <c r="H1098" s="66"/>
      <c r="I1098" s="67">
        <v>100</v>
      </c>
      <c r="J1098" s="67">
        <f t="shared" si="239"/>
        <v>100</v>
      </c>
      <c r="K1098" s="68">
        <v>50</v>
      </c>
      <c r="L1098" s="68">
        <f t="shared" si="240"/>
        <v>50</v>
      </c>
      <c r="M1098" s="68">
        <f t="shared" si="241"/>
        <v>50</v>
      </c>
      <c r="N1098" s="96">
        <v>25</v>
      </c>
      <c r="O1098" s="97" t="str">
        <f t="shared" si="242"/>
        <v>June</v>
      </c>
      <c r="P1098" s="96">
        <f t="shared" si="243"/>
        <v>25</v>
      </c>
      <c r="Q1098" s="98">
        <f t="shared" si="244"/>
        <v>25</v>
      </c>
      <c r="R1098" s="97" t="b">
        <f t="shared" si="245"/>
        <v>0</v>
      </c>
      <c r="S1098" s="99" t="str">
        <f t="shared" si="246"/>
        <v>GROWTH</v>
      </c>
      <c r="T1098" s="68">
        <v>55</v>
      </c>
      <c r="U1098" s="100" t="str">
        <f t="shared" si="247"/>
        <v>May</v>
      </c>
      <c r="V1098" s="68">
        <f t="shared" si="248"/>
        <v>55</v>
      </c>
      <c r="W1098" s="101">
        <f t="shared" si="249"/>
        <v>-5</v>
      </c>
      <c r="X1098" s="102" t="b">
        <f t="shared" si="250"/>
        <v>0</v>
      </c>
      <c r="Y1098" s="103" t="str">
        <f t="shared" si="251"/>
        <v>GROWTH</v>
      </c>
      <c r="Z1098" s="74">
        <v>0</v>
      </c>
      <c r="AA1098" s="69"/>
      <c r="AB1098" s="69" t="s">
        <v>133</v>
      </c>
      <c r="AC1098" s="74" t="s">
        <v>130</v>
      </c>
      <c r="AD1098" s="3"/>
      <c r="AE1098" s="118">
        <f>IFERROR(INDEX(Last6M_AvgSales_Ref!$B$2:$B$12659,MATCH(D1098,Last6M_AvgSales_Ref!$A$2:$A$12659,0)),"")</f>
        <v>35</v>
      </c>
    </row>
    <row r="1099" spans="1:31" ht="14.25" customHeight="1">
      <c r="A1099" s="69" t="s">
        <v>130</v>
      </c>
      <c r="B1099" s="71" t="s">
        <v>115</v>
      </c>
      <c r="C1099" s="71" t="s">
        <v>2700</v>
      </c>
      <c r="D1099" s="71">
        <v>1000001978</v>
      </c>
      <c r="E1099" s="72" t="s">
        <v>2701</v>
      </c>
      <c r="F1099" s="73">
        <v>44413</v>
      </c>
      <c r="G1099" s="66" t="str">
        <f t="shared" si="238"/>
        <v>Targeted Dealer</v>
      </c>
      <c r="H1099" s="66"/>
      <c r="I1099" s="67">
        <v>50</v>
      </c>
      <c r="J1099" s="67">
        <f t="shared" si="239"/>
        <v>50</v>
      </c>
      <c r="K1099" s="68">
        <v>87</v>
      </c>
      <c r="L1099" s="68">
        <f t="shared" si="240"/>
        <v>-37</v>
      </c>
      <c r="M1099" s="68">
        <f t="shared" si="241"/>
        <v>174</v>
      </c>
      <c r="N1099" s="96">
        <v>60</v>
      </c>
      <c r="O1099" s="97" t="str">
        <f t="shared" si="242"/>
        <v>June</v>
      </c>
      <c r="P1099" s="96">
        <f t="shared" si="243"/>
        <v>60</v>
      </c>
      <c r="Q1099" s="98">
        <f t="shared" si="244"/>
        <v>27</v>
      </c>
      <c r="R1099" s="97" t="b">
        <f t="shared" si="245"/>
        <v>0</v>
      </c>
      <c r="S1099" s="99" t="str">
        <f t="shared" si="246"/>
        <v>GROWTH</v>
      </c>
      <c r="T1099" s="68">
        <v>30</v>
      </c>
      <c r="U1099" s="100" t="str">
        <f t="shared" si="247"/>
        <v>May</v>
      </c>
      <c r="V1099" s="68">
        <f t="shared" si="248"/>
        <v>30</v>
      </c>
      <c r="W1099" s="101">
        <f t="shared" si="249"/>
        <v>57</v>
      </c>
      <c r="X1099" s="102" t="b">
        <f t="shared" si="250"/>
        <v>0</v>
      </c>
      <c r="Y1099" s="103" t="str">
        <f t="shared" si="251"/>
        <v>GROWTH</v>
      </c>
      <c r="Z1099" s="74">
        <v>0</v>
      </c>
      <c r="AA1099" s="69"/>
      <c r="AB1099" s="69" t="s">
        <v>133</v>
      </c>
      <c r="AC1099" s="69" t="s">
        <v>130</v>
      </c>
      <c r="AD1099" s="3"/>
      <c r="AE1099" s="118">
        <f>IFERROR(INDEX(Last6M_AvgSales_Ref!$B$2:$B$12659,MATCH(D1099,Last6M_AvgSales_Ref!$A$2:$A$12659,0)),"")</f>
        <v>58.3333333333333</v>
      </c>
    </row>
    <row r="1100" spans="1:31" ht="14.25" customHeight="1">
      <c r="A1100" s="69" t="s">
        <v>130</v>
      </c>
      <c r="B1100" s="71" t="s">
        <v>115</v>
      </c>
      <c r="C1100" s="71" t="s">
        <v>2702</v>
      </c>
      <c r="D1100" s="71">
        <v>1000002508</v>
      </c>
      <c r="E1100" s="72" t="s">
        <v>2703</v>
      </c>
      <c r="F1100" s="73">
        <v>44582</v>
      </c>
      <c r="G1100" s="66" t="str">
        <f t="shared" si="238"/>
        <v>Targeted Dealer</v>
      </c>
      <c r="H1100" s="66"/>
      <c r="I1100" s="67">
        <v>50</v>
      </c>
      <c r="J1100" s="67">
        <f t="shared" si="239"/>
        <v>50</v>
      </c>
      <c r="K1100" s="68">
        <v>25</v>
      </c>
      <c r="L1100" s="68">
        <f t="shared" si="240"/>
        <v>25</v>
      </c>
      <c r="M1100" s="68">
        <f t="shared" si="241"/>
        <v>50</v>
      </c>
      <c r="N1100" s="96">
        <v>0</v>
      </c>
      <c r="O1100" s="97" t="str">
        <f t="shared" si="242"/>
        <v>June</v>
      </c>
      <c r="P1100" s="96">
        <f t="shared" si="243"/>
        <v>0</v>
      </c>
      <c r="Q1100" s="98">
        <f t="shared" si="244"/>
        <v>25</v>
      </c>
      <c r="R1100" s="97" t="b">
        <f t="shared" si="245"/>
        <v>0</v>
      </c>
      <c r="S1100" s="99" t="b">
        <f t="shared" si="246"/>
        <v>0</v>
      </c>
      <c r="T1100" s="68">
        <v>115</v>
      </c>
      <c r="U1100" s="100" t="str">
        <f t="shared" si="247"/>
        <v>May</v>
      </c>
      <c r="V1100" s="68">
        <f t="shared" si="248"/>
        <v>115</v>
      </c>
      <c r="W1100" s="101">
        <f t="shared" si="249"/>
        <v>-90</v>
      </c>
      <c r="X1100" s="102" t="b">
        <f t="shared" si="250"/>
        <v>0</v>
      </c>
      <c r="Y1100" s="103" t="str">
        <f t="shared" si="251"/>
        <v>GROWTH</v>
      </c>
      <c r="Z1100" s="74">
        <v>0</v>
      </c>
      <c r="AA1100" s="69"/>
      <c r="AB1100" s="69" t="s">
        <v>133</v>
      </c>
      <c r="AC1100" s="69" t="s">
        <v>130</v>
      </c>
      <c r="AD1100" s="3"/>
      <c r="AE1100" s="118">
        <f>IFERROR(INDEX(Last6M_AvgSales_Ref!$B$2:$B$12659,MATCH(D1100,Last6M_AvgSales_Ref!$A$2:$A$12659,0)),"")</f>
        <v>55</v>
      </c>
    </row>
    <row r="1101" spans="1:31" ht="14.25" customHeight="1">
      <c r="A1101" s="69" t="s">
        <v>130</v>
      </c>
      <c r="B1101" s="71" t="s">
        <v>115</v>
      </c>
      <c r="C1101" s="71" t="s">
        <v>2704</v>
      </c>
      <c r="D1101" s="71">
        <v>1000002856</v>
      </c>
      <c r="E1101" s="72" t="s">
        <v>2705</v>
      </c>
      <c r="F1101" s="73">
        <v>44755</v>
      </c>
      <c r="G1101" s="66" t="str">
        <f t="shared" si="238"/>
        <v>Targeted Dealer</v>
      </c>
      <c r="H1101" s="66"/>
      <c r="I1101" s="67">
        <v>50</v>
      </c>
      <c r="J1101" s="67">
        <f t="shared" si="239"/>
        <v>50</v>
      </c>
      <c r="K1101" s="68">
        <v>72</v>
      </c>
      <c r="L1101" s="68">
        <f t="shared" si="240"/>
        <v>-22</v>
      </c>
      <c r="M1101" s="68">
        <f t="shared" si="241"/>
        <v>144</v>
      </c>
      <c r="N1101" s="96">
        <v>75</v>
      </c>
      <c r="O1101" s="97" t="str">
        <f t="shared" si="242"/>
        <v>June</v>
      </c>
      <c r="P1101" s="96">
        <f t="shared" si="243"/>
        <v>75</v>
      </c>
      <c r="Q1101" s="98">
        <f t="shared" si="244"/>
        <v>-3</v>
      </c>
      <c r="R1101" s="97" t="b">
        <f t="shared" si="245"/>
        <v>0</v>
      </c>
      <c r="S1101" s="99" t="str">
        <f t="shared" si="246"/>
        <v>GROWTH</v>
      </c>
      <c r="T1101" s="68">
        <v>55</v>
      </c>
      <c r="U1101" s="100" t="str">
        <f t="shared" si="247"/>
        <v>May</v>
      </c>
      <c r="V1101" s="68">
        <f t="shared" si="248"/>
        <v>55</v>
      </c>
      <c r="W1101" s="101">
        <f t="shared" si="249"/>
        <v>17</v>
      </c>
      <c r="X1101" s="102" t="b">
        <f t="shared" si="250"/>
        <v>0</v>
      </c>
      <c r="Y1101" s="103" t="str">
        <f t="shared" si="251"/>
        <v>GROWTH</v>
      </c>
      <c r="Z1101" s="74">
        <v>0</v>
      </c>
      <c r="AA1101" s="69"/>
      <c r="AB1101" s="69" t="s">
        <v>133</v>
      </c>
      <c r="AC1101" s="69" t="s">
        <v>130</v>
      </c>
      <c r="AD1101" s="3"/>
      <c r="AE1101" s="118">
        <f>IFERROR(INDEX(Last6M_AvgSales_Ref!$B$2:$B$12659,MATCH(D1101,Last6M_AvgSales_Ref!$A$2:$A$12659,0)),"")</f>
        <v>49.1666666666667</v>
      </c>
    </row>
    <row r="1102" spans="1:31" ht="14.25" customHeight="1">
      <c r="A1102" s="69" t="s">
        <v>130</v>
      </c>
      <c r="B1102" s="71" t="s">
        <v>115</v>
      </c>
      <c r="C1102" s="71" t="s">
        <v>2706</v>
      </c>
      <c r="D1102" s="71">
        <v>1000003731</v>
      </c>
      <c r="E1102" s="72" t="s">
        <v>2707</v>
      </c>
      <c r="F1102" s="73">
        <v>45217</v>
      </c>
      <c r="G1102" s="66" t="str">
        <f t="shared" si="238"/>
        <v>Targeted Dealer</v>
      </c>
      <c r="H1102" s="66"/>
      <c r="I1102" s="67">
        <v>125</v>
      </c>
      <c r="J1102" s="67">
        <f t="shared" si="239"/>
        <v>125.00000000000001</v>
      </c>
      <c r="K1102" s="68">
        <v>150</v>
      </c>
      <c r="L1102" s="68">
        <f t="shared" si="240"/>
        <v>-25</v>
      </c>
      <c r="M1102" s="68">
        <f t="shared" si="241"/>
        <v>119.99999999999997</v>
      </c>
      <c r="N1102" s="96">
        <v>130</v>
      </c>
      <c r="O1102" s="97" t="str">
        <f t="shared" si="242"/>
        <v>June</v>
      </c>
      <c r="P1102" s="96">
        <f t="shared" si="243"/>
        <v>130</v>
      </c>
      <c r="Q1102" s="98">
        <f t="shared" si="244"/>
        <v>20</v>
      </c>
      <c r="R1102" s="97" t="b">
        <f t="shared" si="245"/>
        <v>0</v>
      </c>
      <c r="S1102" s="99" t="str">
        <f t="shared" si="246"/>
        <v>GROWTH</v>
      </c>
      <c r="T1102" s="68">
        <v>172</v>
      </c>
      <c r="U1102" s="100" t="str">
        <f t="shared" si="247"/>
        <v>May</v>
      </c>
      <c r="V1102" s="68">
        <f t="shared" si="248"/>
        <v>172</v>
      </c>
      <c r="W1102" s="101">
        <f t="shared" si="249"/>
        <v>-22</v>
      </c>
      <c r="X1102" s="102" t="b">
        <f t="shared" si="250"/>
        <v>0</v>
      </c>
      <c r="Y1102" s="103" t="str">
        <f t="shared" si="251"/>
        <v>GROWTH</v>
      </c>
      <c r="Z1102" s="74">
        <v>0</v>
      </c>
      <c r="AA1102" s="69"/>
      <c r="AB1102" s="69" t="s">
        <v>133</v>
      </c>
      <c r="AC1102" s="69" t="s">
        <v>130</v>
      </c>
      <c r="AD1102" s="3"/>
      <c r="AE1102" s="118">
        <f>IFERROR(INDEX(Last6M_AvgSales_Ref!$B$2:$B$12659,MATCH(D1102,Last6M_AvgSales_Ref!$A$2:$A$12659,0)),"")</f>
        <v>198.166666666667</v>
      </c>
    </row>
    <row r="1103" spans="1:31" ht="14.25" customHeight="1">
      <c r="A1103" s="69" t="s">
        <v>130</v>
      </c>
      <c r="B1103" s="71" t="s">
        <v>115</v>
      </c>
      <c r="C1103" s="71" t="s">
        <v>2708</v>
      </c>
      <c r="D1103" s="71">
        <v>1000003787</v>
      </c>
      <c r="E1103" s="71" t="s">
        <v>2709</v>
      </c>
      <c r="F1103" s="73">
        <v>45275</v>
      </c>
      <c r="G1103" s="66" t="str">
        <f t="shared" si="238"/>
        <v>Targeted Dealer</v>
      </c>
      <c r="H1103" s="66"/>
      <c r="I1103" s="67">
        <v>50</v>
      </c>
      <c r="J1103" s="67">
        <f t="shared" si="239"/>
        <v>50</v>
      </c>
      <c r="K1103" s="68">
        <v>50</v>
      </c>
      <c r="L1103" s="68">
        <f t="shared" si="240"/>
        <v>0</v>
      </c>
      <c r="M1103" s="68">
        <f t="shared" si="241"/>
        <v>100</v>
      </c>
      <c r="N1103" s="96">
        <v>55</v>
      </c>
      <c r="O1103" s="97" t="str">
        <f t="shared" si="242"/>
        <v>June</v>
      </c>
      <c r="P1103" s="96">
        <f t="shared" si="243"/>
        <v>55</v>
      </c>
      <c r="Q1103" s="98">
        <f t="shared" si="244"/>
        <v>-5</v>
      </c>
      <c r="R1103" s="97" t="b">
        <f t="shared" si="245"/>
        <v>0</v>
      </c>
      <c r="S1103" s="99" t="str">
        <f t="shared" si="246"/>
        <v>GROWTH</v>
      </c>
      <c r="T1103" s="68">
        <v>76</v>
      </c>
      <c r="U1103" s="100" t="str">
        <f t="shared" si="247"/>
        <v>May</v>
      </c>
      <c r="V1103" s="68">
        <f t="shared" si="248"/>
        <v>76</v>
      </c>
      <c r="W1103" s="101">
        <f t="shared" si="249"/>
        <v>-26</v>
      </c>
      <c r="X1103" s="102" t="b">
        <f t="shared" si="250"/>
        <v>0</v>
      </c>
      <c r="Y1103" s="103" t="str">
        <f t="shared" si="251"/>
        <v>GROWTH</v>
      </c>
      <c r="Z1103" s="74">
        <v>0</v>
      </c>
      <c r="AA1103" s="69"/>
      <c r="AB1103" s="69" t="s">
        <v>133</v>
      </c>
      <c r="AC1103" s="69" t="s">
        <v>130</v>
      </c>
      <c r="AD1103" s="3"/>
      <c r="AE1103" s="118">
        <f>IFERROR(INDEX(Last6M_AvgSales_Ref!$B$2:$B$12659,MATCH(D1103,Last6M_AvgSales_Ref!$A$2:$A$12659,0)),"")</f>
        <v>57</v>
      </c>
    </row>
    <row r="1104" spans="1:31" ht="14.25" customHeight="1">
      <c r="A1104" s="74" t="s">
        <v>130</v>
      </c>
      <c r="B1104" s="78" t="s">
        <v>115</v>
      </c>
      <c r="C1104" s="78" t="s">
        <v>2710</v>
      </c>
      <c r="D1104" s="78">
        <v>1000003902</v>
      </c>
      <c r="E1104" s="78" t="s">
        <v>2711</v>
      </c>
      <c r="F1104" s="73">
        <v>45385</v>
      </c>
      <c r="G1104" s="66" t="str">
        <f t="shared" si="238"/>
        <v>Targeted Dealer</v>
      </c>
      <c r="H1104" s="66"/>
      <c r="I1104" s="67">
        <v>50</v>
      </c>
      <c r="J1104" s="67">
        <f t="shared" si="239"/>
        <v>50</v>
      </c>
      <c r="K1104" s="68">
        <v>85</v>
      </c>
      <c r="L1104" s="68">
        <f t="shared" si="240"/>
        <v>-35</v>
      </c>
      <c r="M1104" s="68">
        <f t="shared" si="241"/>
        <v>170</v>
      </c>
      <c r="N1104" s="96">
        <v>50</v>
      </c>
      <c r="O1104" s="97" t="str">
        <f t="shared" si="242"/>
        <v>June</v>
      </c>
      <c r="P1104" s="96">
        <f t="shared" si="243"/>
        <v>50</v>
      </c>
      <c r="Q1104" s="98">
        <f t="shared" si="244"/>
        <v>35</v>
      </c>
      <c r="R1104" s="97" t="b">
        <f t="shared" si="245"/>
        <v>0</v>
      </c>
      <c r="S1104" s="99" t="str">
        <f t="shared" si="246"/>
        <v>GROWTH</v>
      </c>
      <c r="T1104" s="68">
        <v>60</v>
      </c>
      <c r="U1104" s="100" t="str">
        <f t="shared" si="247"/>
        <v>May</v>
      </c>
      <c r="V1104" s="68">
        <f t="shared" si="248"/>
        <v>60</v>
      </c>
      <c r="W1104" s="101">
        <f t="shared" si="249"/>
        <v>25</v>
      </c>
      <c r="X1104" s="102" t="b">
        <f t="shared" si="250"/>
        <v>0</v>
      </c>
      <c r="Y1104" s="103" t="str">
        <f t="shared" si="251"/>
        <v>GROWTH</v>
      </c>
      <c r="Z1104" s="74">
        <v>0</v>
      </c>
      <c r="AA1104" s="69"/>
      <c r="AB1104" s="69" t="s">
        <v>133</v>
      </c>
      <c r="AC1104" s="74" t="s">
        <v>130</v>
      </c>
      <c r="AD1104" s="3"/>
      <c r="AE1104" s="118">
        <f>IFERROR(INDEX(Last6M_AvgSales_Ref!$B$2:$B$12659,MATCH(D1104,Last6M_AvgSales_Ref!$A$2:$A$12659,0)),"")</f>
        <v>59.1666666666667</v>
      </c>
    </row>
    <row r="1105" spans="1:31" ht="14.25" customHeight="1">
      <c r="A1105" s="69" t="s">
        <v>130</v>
      </c>
      <c r="B1105" s="71" t="s">
        <v>139</v>
      </c>
      <c r="C1105" s="71" t="s">
        <v>2712</v>
      </c>
      <c r="D1105" s="71">
        <v>1000001821</v>
      </c>
      <c r="E1105" s="72" t="s">
        <v>2713</v>
      </c>
      <c r="F1105" s="73">
        <v>42307</v>
      </c>
      <c r="G1105" s="66" t="str">
        <f t="shared" si="238"/>
        <v>Targeted Dealer</v>
      </c>
      <c r="H1105" s="66"/>
      <c r="I1105" s="67">
        <v>50</v>
      </c>
      <c r="J1105" s="67">
        <f t="shared" si="239"/>
        <v>50</v>
      </c>
      <c r="K1105" s="68">
        <v>60</v>
      </c>
      <c r="L1105" s="68">
        <f t="shared" si="240"/>
        <v>-10</v>
      </c>
      <c r="M1105" s="68">
        <f t="shared" si="241"/>
        <v>120</v>
      </c>
      <c r="N1105" s="96">
        <v>87</v>
      </c>
      <c r="O1105" s="97" t="str">
        <f t="shared" si="242"/>
        <v>June</v>
      </c>
      <c r="P1105" s="96">
        <f t="shared" si="243"/>
        <v>87</v>
      </c>
      <c r="Q1105" s="98">
        <f t="shared" si="244"/>
        <v>-27</v>
      </c>
      <c r="R1105" s="97" t="b">
        <f t="shared" si="245"/>
        <v>0</v>
      </c>
      <c r="S1105" s="99" t="str">
        <f t="shared" si="246"/>
        <v>GROWTH</v>
      </c>
      <c r="T1105" s="68">
        <v>30</v>
      </c>
      <c r="U1105" s="100" t="str">
        <f t="shared" si="247"/>
        <v>May</v>
      </c>
      <c r="V1105" s="68">
        <f t="shared" si="248"/>
        <v>30</v>
      </c>
      <c r="W1105" s="101">
        <f t="shared" si="249"/>
        <v>30</v>
      </c>
      <c r="X1105" s="102" t="b">
        <f t="shared" si="250"/>
        <v>0</v>
      </c>
      <c r="Y1105" s="103" t="str">
        <f t="shared" si="251"/>
        <v>GROWTH</v>
      </c>
      <c r="Z1105" s="74">
        <v>0</v>
      </c>
      <c r="AA1105" s="69"/>
      <c r="AB1105" s="69" t="s">
        <v>133</v>
      </c>
      <c r="AC1105" s="69" t="s">
        <v>130</v>
      </c>
      <c r="AD1105" s="3"/>
      <c r="AE1105" s="118">
        <f>IFERROR(INDEX(Last6M_AvgSales_Ref!$B$2:$B$12659,MATCH(D1105,Last6M_AvgSales_Ref!$A$2:$A$12659,0)),"")</f>
        <v>47.5</v>
      </c>
    </row>
    <row r="1106" spans="1:31" ht="14.25" customHeight="1">
      <c r="A1106" s="69" t="s">
        <v>130</v>
      </c>
      <c r="B1106" s="71" t="s">
        <v>139</v>
      </c>
      <c r="C1106" s="71" t="s">
        <v>2714</v>
      </c>
      <c r="D1106" s="71">
        <v>1000001815</v>
      </c>
      <c r="E1106" s="72" t="s">
        <v>2715</v>
      </c>
      <c r="F1106" s="73">
        <v>43503</v>
      </c>
      <c r="G1106" s="66" t="str">
        <f t="shared" si="238"/>
        <v>Targeted Dealer</v>
      </c>
      <c r="H1106" s="66"/>
      <c r="I1106" s="67">
        <v>50</v>
      </c>
      <c r="J1106" s="67">
        <f t="shared" si="239"/>
        <v>50</v>
      </c>
      <c r="K1106" s="68">
        <v>75</v>
      </c>
      <c r="L1106" s="68">
        <f t="shared" si="240"/>
        <v>-25</v>
      </c>
      <c r="M1106" s="68">
        <f t="shared" si="241"/>
        <v>150</v>
      </c>
      <c r="N1106" s="96">
        <v>60</v>
      </c>
      <c r="O1106" s="97" t="str">
        <f t="shared" si="242"/>
        <v>June</v>
      </c>
      <c r="P1106" s="96">
        <f t="shared" si="243"/>
        <v>60</v>
      </c>
      <c r="Q1106" s="98">
        <f t="shared" si="244"/>
        <v>15</v>
      </c>
      <c r="R1106" s="97" t="b">
        <f t="shared" si="245"/>
        <v>0</v>
      </c>
      <c r="S1106" s="99" t="str">
        <f t="shared" si="246"/>
        <v>GROWTH</v>
      </c>
      <c r="T1106" s="68">
        <v>50</v>
      </c>
      <c r="U1106" s="100" t="str">
        <f t="shared" si="247"/>
        <v>May</v>
      </c>
      <c r="V1106" s="68">
        <f t="shared" si="248"/>
        <v>50</v>
      </c>
      <c r="W1106" s="101">
        <f t="shared" si="249"/>
        <v>25</v>
      </c>
      <c r="X1106" s="102" t="b">
        <f t="shared" si="250"/>
        <v>0</v>
      </c>
      <c r="Y1106" s="103" t="str">
        <f t="shared" si="251"/>
        <v>GROWTH</v>
      </c>
      <c r="Z1106" s="74">
        <v>0</v>
      </c>
      <c r="AA1106" s="69"/>
      <c r="AB1106" s="69" t="s">
        <v>133</v>
      </c>
      <c r="AC1106" s="69" t="s">
        <v>130</v>
      </c>
      <c r="AD1106" s="3"/>
      <c r="AE1106" s="118">
        <f>IFERROR(INDEX(Last6M_AvgSales_Ref!$B$2:$B$12659,MATCH(D1106,Last6M_AvgSales_Ref!$A$2:$A$12659,0)),"")</f>
        <v>45.8333333333333</v>
      </c>
    </row>
    <row r="1107" spans="1:31" ht="14.25" customHeight="1">
      <c r="A1107" s="69" t="s">
        <v>130</v>
      </c>
      <c r="B1107" s="71" t="s">
        <v>139</v>
      </c>
      <c r="C1107" s="71" t="s">
        <v>2716</v>
      </c>
      <c r="D1107" s="71">
        <v>1000001804</v>
      </c>
      <c r="E1107" s="72" t="s">
        <v>2717</v>
      </c>
      <c r="F1107" s="73">
        <v>43706</v>
      </c>
      <c r="G1107" s="66" t="str">
        <f t="shared" si="238"/>
        <v>Targeted Dealer</v>
      </c>
      <c r="H1107" s="66"/>
      <c r="I1107" s="67">
        <v>25</v>
      </c>
      <c r="J1107" s="67">
        <f t="shared" si="239"/>
        <v>25</v>
      </c>
      <c r="K1107" s="68">
        <v>25</v>
      </c>
      <c r="L1107" s="68">
        <f t="shared" si="240"/>
        <v>0</v>
      </c>
      <c r="M1107" s="68">
        <f t="shared" si="241"/>
        <v>100</v>
      </c>
      <c r="N1107" s="96">
        <v>50</v>
      </c>
      <c r="O1107" s="97" t="str">
        <f t="shared" si="242"/>
        <v>June</v>
      </c>
      <c r="P1107" s="96">
        <f t="shared" si="243"/>
        <v>50</v>
      </c>
      <c r="Q1107" s="98">
        <f t="shared" si="244"/>
        <v>-25</v>
      </c>
      <c r="R1107" s="97" t="b">
        <f t="shared" si="245"/>
        <v>0</v>
      </c>
      <c r="S1107" s="99" t="str">
        <f t="shared" si="246"/>
        <v>GROWTH</v>
      </c>
      <c r="T1107" s="68">
        <v>55</v>
      </c>
      <c r="U1107" s="100" t="str">
        <f t="shared" si="247"/>
        <v>May</v>
      </c>
      <c r="V1107" s="68">
        <f t="shared" si="248"/>
        <v>55</v>
      </c>
      <c r="W1107" s="101">
        <f t="shared" si="249"/>
        <v>-30</v>
      </c>
      <c r="X1107" s="102" t="b">
        <f t="shared" si="250"/>
        <v>0</v>
      </c>
      <c r="Y1107" s="103" t="str">
        <f t="shared" si="251"/>
        <v>GROWTH</v>
      </c>
      <c r="Z1107" s="74">
        <v>0</v>
      </c>
      <c r="AA1107" s="69"/>
      <c r="AB1107" s="69" t="s">
        <v>133</v>
      </c>
      <c r="AC1107" s="69" t="s">
        <v>130</v>
      </c>
      <c r="AD1107" s="3"/>
      <c r="AE1107" s="118">
        <f>IFERROR(INDEX(Last6M_AvgSales_Ref!$B$2:$B$12659,MATCH(D1107,Last6M_AvgSales_Ref!$A$2:$A$12659,0)),"")</f>
        <v>29.1666666666667</v>
      </c>
    </row>
    <row r="1108" spans="1:31" ht="14.25" customHeight="1">
      <c r="A1108" s="69" t="s">
        <v>130</v>
      </c>
      <c r="B1108" s="71" t="s">
        <v>139</v>
      </c>
      <c r="C1108" s="71" t="s">
        <v>2718</v>
      </c>
      <c r="D1108" s="71">
        <v>1000001818</v>
      </c>
      <c r="E1108" s="72" t="s">
        <v>2719</v>
      </c>
      <c r="F1108" s="73">
        <v>44323</v>
      </c>
      <c r="G1108" s="66" t="str">
        <f t="shared" si="238"/>
        <v>Targeted Dealer</v>
      </c>
      <c r="H1108" s="66"/>
      <c r="I1108" s="67">
        <v>100</v>
      </c>
      <c r="J1108" s="67">
        <f t="shared" si="239"/>
        <v>100</v>
      </c>
      <c r="K1108" s="68">
        <v>218</v>
      </c>
      <c r="L1108" s="68">
        <f t="shared" si="240"/>
        <v>-118</v>
      </c>
      <c r="M1108" s="68">
        <f t="shared" si="241"/>
        <v>218</v>
      </c>
      <c r="N1108" s="96">
        <v>150</v>
      </c>
      <c r="O1108" s="97" t="str">
        <f t="shared" si="242"/>
        <v>June</v>
      </c>
      <c r="P1108" s="96">
        <f t="shared" si="243"/>
        <v>150</v>
      </c>
      <c r="Q1108" s="98">
        <f t="shared" si="244"/>
        <v>68</v>
      </c>
      <c r="R1108" s="97" t="b">
        <f t="shared" si="245"/>
        <v>0</v>
      </c>
      <c r="S1108" s="99" t="str">
        <f t="shared" si="246"/>
        <v>GROWTH</v>
      </c>
      <c r="T1108" s="68">
        <v>210</v>
      </c>
      <c r="U1108" s="100" t="str">
        <f t="shared" si="247"/>
        <v>May</v>
      </c>
      <c r="V1108" s="68">
        <f t="shared" si="248"/>
        <v>210</v>
      </c>
      <c r="W1108" s="101">
        <f t="shared" si="249"/>
        <v>8</v>
      </c>
      <c r="X1108" s="102" t="b">
        <f t="shared" si="250"/>
        <v>0</v>
      </c>
      <c r="Y1108" s="103" t="str">
        <f t="shared" si="251"/>
        <v>GROWTH</v>
      </c>
      <c r="Z1108" s="74">
        <v>0</v>
      </c>
      <c r="AA1108" s="69"/>
      <c r="AB1108" s="69" t="s">
        <v>133</v>
      </c>
      <c r="AC1108" s="69" t="s">
        <v>130</v>
      </c>
      <c r="AD1108" s="3"/>
      <c r="AE1108" s="118">
        <f>IFERROR(INDEX(Last6M_AvgSales_Ref!$B$2:$B$12659,MATCH(D1108,Last6M_AvgSales_Ref!$A$2:$A$12659,0)),"")</f>
        <v>191</v>
      </c>
    </row>
    <row r="1109" spans="1:31" ht="14.25" customHeight="1">
      <c r="A1109" s="69" t="s">
        <v>130</v>
      </c>
      <c r="B1109" s="71" t="s">
        <v>139</v>
      </c>
      <c r="C1109" s="71" t="s">
        <v>388</v>
      </c>
      <c r="D1109" s="71">
        <v>1000002638</v>
      </c>
      <c r="E1109" s="72" t="s">
        <v>389</v>
      </c>
      <c r="F1109" s="73">
        <v>44634</v>
      </c>
      <c r="G1109" s="66" t="str">
        <f t="shared" si="238"/>
        <v>Targeted Dealer</v>
      </c>
      <c r="H1109" s="66"/>
      <c r="I1109" s="67">
        <v>50</v>
      </c>
      <c r="J1109" s="67">
        <f t="shared" si="239"/>
        <v>50</v>
      </c>
      <c r="K1109" s="68">
        <v>25</v>
      </c>
      <c r="L1109" s="68">
        <f t="shared" si="240"/>
        <v>25</v>
      </c>
      <c r="M1109" s="68">
        <f t="shared" si="241"/>
        <v>50</v>
      </c>
      <c r="N1109" s="96">
        <v>0</v>
      </c>
      <c r="O1109" s="97" t="str">
        <f t="shared" si="242"/>
        <v>June</v>
      </c>
      <c r="P1109" s="96">
        <f t="shared" si="243"/>
        <v>0</v>
      </c>
      <c r="Q1109" s="98">
        <f t="shared" si="244"/>
        <v>25</v>
      </c>
      <c r="R1109" s="97" t="b">
        <f t="shared" si="245"/>
        <v>0</v>
      </c>
      <c r="S1109" s="99" t="b">
        <f t="shared" si="246"/>
        <v>0</v>
      </c>
      <c r="T1109" s="68">
        <v>0</v>
      </c>
      <c r="U1109" s="100" t="str">
        <f t="shared" si="247"/>
        <v>May</v>
      </c>
      <c r="V1109" s="68">
        <f t="shared" si="248"/>
        <v>0</v>
      </c>
      <c r="W1109" s="101">
        <f t="shared" si="249"/>
        <v>25</v>
      </c>
      <c r="X1109" s="102" t="b">
        <f t="shared" si="250"/>
        <v>0</v>
      </c>
      <c r="Y1109" s="103" t="b">
        <f t="shared" si="251"/>
        <v>0</v>
      </c>
      <c r="Z1109" s="74">
        <v>0</v>
      </c>
      <c r="AA1109" s="69"/>
      <c r="AB1109" s="69" t="s">
        <v>133</v>
      </c>
      <c r="AC1109" s="69" t="s">
        <v>130</v>
      </c>
      <c r="AD1109" s="3"/>
      <c r="AE1109" s="118">
        <f>IFERROR(INDEX(Last6M_AvgSales_Ref!$B$2:$B$12659,MATCH(D1109,Last6M_AvgSales_Ref!$A$2:$A$12659,0)),"")</f>
        <v>8.3333333333333304</v>
      </c>
    </row>
    <row r="1110" spans="1:31" ht="14.25" customHeight="1">
      <c r="A1110" s="69" t="s">
        <v>130</v>
      </c>
      <c r="B1110" s="71" t="s">
        <v>139</v>
      </c>
      <c r="C1110" s="71" t="s">
        <v>2720</v>
      </c>
      <c r="D1110" s="71">
        <v>1000002639</v>
      </c>
      <c r="E1110" s="72" t="s">
        <v>2721</v>
      </c>
      <c r="F1110" s="73">
        <v>44635</v>
      </c>
      <c r="G1110" s="66" t="str">
        <f t="shared" si="238"/>
        <v>Targeted Dealer</v>
      </c>
      <c r="H1110" s="66"/>
      <c r="I1110" s="67">
        <v>50</v>
      </c>
      <c r="J1110" s="67">
        <f t="shared" si="239"/>
        <v>50</v>
      </c>
      <c r="K1110" s="68">
        <v>30</v>
      </c>
      <c r="L1110" s="68">
        <f t="shared" si="240"/>
        <v>20</v>
      </c>
      <c r="M1110" s="68">
        <f t="shared" si="241"/>
        <v>60</v>
      </c>
      <c r="N1110" s="96">
        <v>0</v>
      </c>
      <c r="O1110" s="97" t="str">
        <f t="shared" si="242"/>
        <v>June</v>
      </c>
      <c r="P1110" s="96">
        <f t="shared" si="243"/>
        <v>0</v>
      </c>
      <c r="Q1110" s="98">
        <f t="shared" si="244"/>
        <v>30</v>
      </c>
      <c r="R1110" s="97" t="b">
        <f t="shared" si="245"/>
        <v>0</v>
      </c>
      <c r="S1110" s="99" t="b">
        <f t="shared" si="246"/>
        <v>0</v>
      </c>
      <c r="T1110" s="68">
        <v>115</v>
      </c>
      <c r="U1110" s="100" t="str">
        <f t="shared" si="247"/>
        <v>May</v>
      </c>
      <c r="V1110" s="68">
        <f t="shared" si="248"/>
        <v>115</v>
      </c>
      <c r="W1110" s="101">
        <f t="shared" si="249"/>
        <v>-85</v>
      </c>
      <c r="X1110" s="102" t="b">
        <f t="shared" si="250"/>
        <v>0</v>
      </c>
      <c r="Y1110" s="103" t="str">
        <f t="shared" si="251"/>
        <v>GROWTH</v>
      </c>
      <c r="Z1110" s="74">
        <v>0</v>
      </c>
      <c r="AA1110" s="69"/>
      <c r="AB1110" s="69" t="s">
        <v>133</v>
      </c>
      <c r="AC1110" s="69" t="s">
        <v>130</v>
      </c>
      <c r="AD1110" s="3"/>
      <c r="AE1110" s="118">
        <f>IFERROR(INDEX(Last6M_AvgSales_Ref!$B$2:$B$12659,MATCH(D1110,Last6M_AvgSales_Ref!$A$2:$A$12659,0)),"")</f>
        <v>28.3333333333333</v>
      </c>
    </row>
    <row r="1111" spans="1:31" ht="14.25" customHeight="1">
      <c r="A1111" s="69" t="s">
        <v>130</v>
      </c>
      <c r="B1111" s="71" t="s">
        <v>139</v>
      </c>
      <c r="C1111" s="71" t="s">
        <v>2722</v>
      </c>
      <c r="D1111" s="71">
        <v>1000003645</v>
      </c>
      <c r="E1111" s="72" t="s">
        <v>2723</v>
      </c>
      <c r="F1111" s="73">
        <v>45126</v>
      </c>
      <c r="G1111" s="66" t="str">
        <f t="shared" si="238"/>
        <v>Targeted Dealer</v>
      </c>
      <c r="H1111" s="66"/>
      <c r="I1111" s="67">
        <v>25</v>
      </c>
      <c r="J1111" s="67">
        <f t="shared" si="239"/>
        <v>25</v>
      </c>
      <c r="K1111" s="68">
        <v>25</v>
      </c>
      <c r="L1111" s="68">
        <f t="shared" si="240"/>
        <v>0</v>
      </c>
      <c r="M1111" s="68">
        <f t="shared" si="241"/>
        <v>100</v>
      </c>
      <c r="N1111" s="96">
        <v>30</v>
      </c>
      <c r="O1111" s="97" t="str">
        <f t="shared" si="242"/>
        <v>June</v>
      </c>
      <c r="P1111" s="96">
        <f t="shared" si="243"/>
        <v>30</v>
      </c>
      <c r="Q1111" s="98">
        <f t="shared" si="244"/>
        <v>-5</v>
      </c>
      <c r="R1111" s="97" t="b">
        <f t="shared" si="245"/>
        <v>0</v>
      </c>
      <c r="S1111" s="99" t="str">
        <f t="shared" si="246"/>
        <v>GROWTH</v>
      </c>
      <c r="T1111" s="68">
        <v>25</v>
      </c>
      <c r="U1111" s="100" t="str">
        <f t="shared" si="247"/>
        <v>May</v>
      </c>
      <c r="V1111" s="68">
        <f t="shared" si="248"/>
        <v>25</v>
      </c>
      <c r="W1111" s="101">
        <f t="shared" si="249"/>
        <v>0</v>
      </c>
      <c r="X1111" s="102" t="b">
        <f t="shared" si="250"/>
        <v>0</v>
      </c>
      <c r="Y1111" s="103" t="str">
        <f t="shared" si="251"/>
        <v>GROWTH</v>
      </c>
      <c r="Z1111" s="74">
        <v>0</v>
      </c>
      <c r="AA1111" s="69"/>
      <c r="AB1111" s="69" t="s">
        <v>133</v>
      </c>
      <c r="AC1111" s="69" t="s">
        <v>130</v>
      </c>
      <c r="AD1111" s="3"/>
      <c r="AE1111" s="118">
        <f>IFERROR(INDEX(Last6M_AvgSales_Ref!$B$2:$B$12659,MATCH(D1111,Last6M_AvgSales_Ref!$A$2:$A$12659,0)),"")</f>
        <v>20.8333333333333</v>
      </c>
    </row>
    <row r="1112" spans="1:31" ht="14.25" customHeight="1">
      <c r="A1112" s="69" t="s">
        <v>130</v>
      </c>
      <c r="B1112" s="71" t="s">
        <v>139</v>
      </c>
      <c r="C1112" s="78" t="s">
        <v>2724</v>
      </c>
      <c r="D1112" s="78">
        <v>1000004012</v>
      </c>
      <c r="E1112" s="78" t="s">
        <v>2725</v>
      </c>
      <c r="F1112" s="73">
        <v>45461</v>
      </c>
      <c r="G1112" s="66" t="str">
        <f t="shared" si="238"/>
        <v>Targeted Dealer</v>
      </c>
      <c r="H1112" s="66"/>
      <c r="I1112" s="67">
        <v>25</v>
      </c>
      <c r="J1112" s="67">
        <f t="shared" si="239"/>
        <v>25</v>
      </c>
      <c r="K1112" s="68">
        <v>25</v>
      </c>
      <c r="L1112" s="68">
        <f t="shared" si="240"/>
        <v>0</v>
      </c>
      <c r="M1112" s="68">
        <f t="shared" si="241"/>
        <v>100</v>
      </c>
      <c r="N1112" s="96">
        <v>0</v>
      </c>
      <c r="O1112" s="97" t="str">
        <f t="shared" si="242"/>
        <v>June</v>
      </c>
      <c r="P1112" s="96">
        <f t="shared" si="243"/>
        <v>0</v>
      </c>
      <c r="Q1112" s="98">
        <f t="shared" si="244"/>
        <v>25</v>
      </c>
      <c r="R1112" s="97" t="b">
        <f t="shared" si="245"/>
        <v>0</v>
      </c>
      <c r="S1112" s="99" t="b">
        <f t="shared" si="246"/>
        <v>0</v>
      </c>
      <c r="T1112" s="68">
        <v>0</v>
      </c>
      <c r="U1112" s="100" t="str">
        <f t="shared" si="247"/>
        <v>May</v>
      </c>
      <c r="V1112" s="68">
        <f t="shared" si="248"/>
        <v>0</v>
      </c>
      <c r="W1112" s="101">
        <f t="shared" si="249"/>
        <v>25</v>
      </c>
      <c r="X1112" s="102" t="b">
        <f t="shared" si="250"/>
        <v>0</v>
      </c>
      <c r="Y1112" s="103" t="b">
        <f t="shared" si="251"/>
        <v>0</v>
      </c>
      <c r="Z1112" s="74">
        <v>0</v>
      </c>
      <c r="AA1112" s="69"/>
      <c r="AB1112" s="69" t="s">
        <v>133</v>
      </c>
      <c r="AC1112" s="69" t="s">
        <v>130</v>
      </c>
      <c r="AD1112" s="3"/>
      <c r="AE1112" s="118">
        <f>IFERROR(INDEX(Last6M_AvgSales_Ref!$B$2:$B$12659,MATCH(D1112,Last6M_AvgSales_Ref!$A$2:$A$12659,0)),"")</f>
        <v>16.6666666666667</v>
      </c>
    </row>
    <row r="1113" spans="1:31" ht="14.25" customHeight="1">
      <c r="A1113" s="69" t="s">
        <v>130</v>
      </c>
      <c r="B1113" s="78" t="s">
        <v>139</v>
      </c>
      <c r="C1113" s="78" t="s">
        <v>2726</v>
      </c>
      <c r="D1113" s="78">
        <v>1000004088</v>
      </c>
      <c r="E1113" s="78" t="s">
        <v>2727</v>
      </c>
      <c r="F1113" s="73">
        <v>45520</v>
      </c>
      <c r="G1113" s="66" t="str">
        <f t="shared" si="238"/>
        <v>Targeted Dealer</v>
      </c>
      <c r="H1113" s="66"/>
      <c r="I1113" s="67">
        <v>25</v>
      </c>
      <c r="J1113" s="67">
        <f t="shared" si="239"/>
        <v>25</v>
      </c>
      <c r="K1113" s="68">
        <v>35</v>
      </c>
      <c r="L1113" s="68">
        <f t="shared" si="240"/>
        <v>-10</v>
      </c>
      <c r="M1113" s="68">
        <f t="shared" si="241"/>
        <v>140</v>
      </c>
      <c r="N1113" s="96">
        <v>30</v>
      </c>
      <c r="O1113" s="97" t="str">
        <f t="shared" si="242"/>
        <v>June</v>
      </c>
      <c r="P1113" s="96">
        <f t="shared" si="243"/>
        <v>30</v>
      </c>
      <c r="Q1113" s="98">
        <f t="shared" si="244"/>
        <v>5</v>
      </c>
      <c r="R1113" s="97" t="b">
        <f t="shared" si="245"/>
        <v>0</v>
      </c>
      <c r="S1113" s="99" t="str">
        <f t="shared" si="246"/>
        <v>GROWTH</v>
      </c>
      <c r="T1113" s="68">
        <v>30</v>
      </c>
      <c r="U1113" s="100" t="str">
        <f t="shared" si="247"/>
        <v>May</v>
      </c>
      <c r="V1113" s="68">
        <f t="shared" si="248"/>
        <v>30</v>
      </c>
      <c r="W1113" s="101">
        <f t="shared" si="249"/>
        <v>5</v>
      </c>
      <c r="X1113" s="102" t="b">
        <f t="shared" si="250"/>
        <v>0</v>
      </c>
      <c r="Y1113" s="103" t="str">
        <f t="shared" si="251"/>
        <v>GROWTH</v>
      </c>
      <c r="Z1113" s="74">
        <v>0</v>
      </c>
      <c r="AA1113" s="69"/>
      <c r="AB1113" s="69" t="s">
        <v>133</v>
      </c>
      <c r="AC1113" s="69" t="s">
        <v>130</v>
      </c>
      <c r="AD1113" s="3"/>
      <c r="AE1113" s="118">
        <f>IFERROR(INDEX(Last6M_AvgSales_Ref!$B$2:$B$12659,MATCH(D1113,Last6M_AvgSales_Ref!$A$2:$A$12659,0)),"")</f>
        <v>38.3333333333333</v>
      </c>
    </row>
    <row r="1114" spans="1:31" ht="14.25" customHeight="1">
      <c r="A1114" s="69" t="s">
        <v>130</v>
      </c>
      <c r="B1114" s="71" t="s">
        <v>118</v>
      </c>
      <c r="C1114" s="71" t="s">
        <v>2728</v>
      </c>
      <c r="D1114" s="71">
        <v>1000002665</v>
      </c>
      <c r="E1114" s="71" t="s">
        <v>2729</v>
      </c>
      <c r="F1114" s="73">
        <v>44739</v>
      </c>
      <c r="G1114" s="66" t="str">
        <f t="shared" si="238"/>
        <v>Targeted Dealer</v>
      </c>
      <c r="H1114" s="66"/>
      <c r="I1114" s="67">
        <v>50</v>
      </c>
      <c r="J1114" s="67">
        <f t="shared" si="239"/>
        <v>50</v>
      </c>
      <c r="K1114" s="68">
        <v>110</v>
      </c>
      <c r="L1114" s="68">
        <f t="shared" si="240"/>
        <v>-60</v>
      </c>
      <c r="M1114" s="68">
        <f t="shared" si="241"/>
        <v>220</v>
      </c>
      <c r="N1114" s="96">
        <v>75</v>
      </c>
      <c r="O1114" s="97" t="str">
        <f t="shared" si="242"/>
        <v>June</v>
      </c>
      <c r="P1114" s="96">
        <f t="shared" si="243"/>
        <v>75</v>
      </c>
      <c r="Q1114" s="98">
        <f t="shared" si="244"/>
        <v>35</v>
      </c>
      <c r="R1114" s="97" t="b">
        <f t="shared" si="245"/>
        <v>0</v>
      </c>
      <c r="S1114" s="99" t="str">
        <f t="shared" si="246"/>
        <v>GROWTH</v>
      </c>
      <c r="T1114" s="68">
        <v>100</v>
      </c>
      <c r="U1114" s="100" t="str">
        <f t="shared" si="247"/>
        <v>May</v>
      </c>
      <c r="V1114" s="68">
        <f t="shared" si="248"/>
        <v>100</v>
      </c>
      <c r="W1114" s="101">
        <f t="shared" si="249"/>
        <v>10</v>
      </c>
      <c r="X1114" s="102" t="b">
        <f t="shared" si="250"/>
        <v>0</v>
      </c>
      <c r="Y1114" s="103" t="str">
        <f t="shared" si="251"/>
        <v>GROWTH</v>
      </c>
      <c r="Z1114" s="74">
        <v>0</v>
      </c>
      <c r="AA1114" s="69"/>
      <c r="AB1114" s="69" t="s">
        <v>133</v>
      </c>
      <c r="AC1114" s="69" t="s">
        <v>130</v>
      </c>
      <c r="AD1114" s="3"/>
      <c r="AE1114" s="118">
        <f>IFERROR(INDEX(Last6M_AvgSales_Ref!$B$2:$B$12659,MATCH(D1114,Last6M_AvgSales_Ref!$A$2:$A$12659,0)),"")</f>
        <v>102</v>
      </c>
    </row>
    <row r="1115" spans="1:31" ht="14.25" customHeight="1">
      <c r="A1115" s="69" t="s">
        <v>130</v>
      </c>
      <c r="B1115" s="71" t="s">
        <v>118</v>
      </c>
      <c r="C1115" s="71" t="s">
        <v>2730</v>
      </c>
      <c r="D1115" s="71">
        <v>1000002695</v>
      </c>
      <c r="E1115" s="71" t="s">
        <v>2731</v>
      </c>
      <c r="F1115" s="73">
        <v>44739</v>
      </c>
      <c r="G1115" s="66" t="str">
        <f t="shared" si="238"/>
        <v>Targeted Dealer</v>
      </c>
      <c r="H1115" s="66"/>
      <c r="I1115" s="67">
        <v>300</v>
      </c>
      <c r="J1115" s="67">
        <f t="shared" si="239"/>
        <v>300</v>
      </c>
      <c r="K1115" s="68">
        <v>300</v>
      </c>
      <c r="L1115" s="68">
        <f t="shared" si="240"/>
        <v>0</v>
      </c>
      <c r="M1115" s="68">
        <f t="shared" si="241"/>
        <v>100</v>
      </c>
      <c r="N1115" s="96">
        <v>300</v>
      </c>
      <c r="O1115" s="97" t="str">
        <f t="shared" si="242"/>
        <v>June</v>
      </c>
      <c r="P1115" s="96">
        <f t="shared" si="243"/>
        <v>300</v>
      </c>
      <c r="Q1115" s="98">
        <f t="shared" si="244"/>
        <v>0</v>
      </c>
      <c r="R1115" s="97" t="b">
        <f t="shared" si="245"/>
        <v>0</v>
      </c>
      <c r="S1115" s="99" t="str">
        <f t="shared" si="246"/>
        <v>GROWTH</v>
      </c>
      <c r="T1115" s="68">
        <v>225</v>
      </c>
      <c r="U1115" s="100" t="str">
        <f t="shared" si="247"/>
        <v>May</v>
      </c>
      <c r="V1115" s="68">
        <f t="shared" si="248"/>
        <v>225</v>
      </c>
      <c r="W1115" s="101">
        <f t="shared" si="249"/>
        <v>75</v>
      </c>
      <c r="X1115" s="102" t="b">
        <f t="shared" si="250"/>
        <v>0</v>
      </c>
      <c r="Y1115" s="103" t="str">
        <f t="shared" si="251"/>
        <v>GROWTH</v>
      </c>
      <c r="Z1115" s="74">
        <v>0</v>
      </c>
      <c r="AA1115" s="69"/>
      <c r="AB1115" s="69" t="s">
        <v>133</v>
      </c>
      <c r="AC1115" s="69" t="s">
        <v>130</v>
      </c>
      <c r="AD1115" s="3"/>
      <c r="AE1115" s="118">
        <f>IFERROR(INDEX(Last6M_AvgSales_Ref!$B$2:$B$12659,MATCH(D1115,Last6M_AvgSales_Ref!$A$2:$A$12659,0)),"")</f>
        <v>328.33333333333297</v>
      </c>
    </row>
    <row r="1116" spans="1:31" ht="14.25" customHeight="1">
      <c r="A1116" s="69" t="s">
        <v>130</v>
      </c>
      <c r="B1116" s="71" t="s">
        <v>118</v>
      </c>
      <c r="C1116" s="71" t="s">
        <v>2732</v>
      </c>
      <c r="D1116" s="71">
        <v>1000001197</v>
      </c>
      <c r="E1116" s="72" t="s">
        <v>2733</v>
      </c>
      <c r="F1116" s="73">
        <v>41834</v>
      </c>
      <c r="G1116" s="66" t="str">
        <f t="shared" si="238"/>
        <v>Targeted Dealer</v>
      </c>
      <c r="H1116" s="66"/>
      <c r="I1116" s="67">
        <v>150</v>
      </c>
      <c r="J1116" s="67">
        <f t="shared" si="239"/>
        <v>150</v>
      </c>
      <c r="K1116" s="68">
        <v>175</v>
      </c>
      <c r="L1116" s="68">
        <f t="shared" si="240"/>
        <v>-25</v>
      </c>
      <c r="M1116" s="68">
        <f t="shared" si="241"/>
        <v>116.66666666666667</v>
      </c>
      <c r="N1116" s="96">
        <v>150</v>
      </c>
      <c r="O1116" s="97" t="str">
        <f t="shared" si="242"/>
        <v>June</v>
      </c>
      <c r="P1116" s="96">
        <f t="shared" si="243"/>
        <v>150</v>
      </c>
      <c r="Q1116" s="98">
        <f t="shared" si="244"/>
        <v>25</v>
      </c>
      <c r="R1116" s="97" t="b">
        <f t="shared" si="245"/>
        <v>0</v>
      </c>
      <c r="S1116" s="99" t="str">
        <f t="shared" si="246"/>
        <v>GROWTH</v>
      </c>
      <c r="T1116" s="68">
        <v>180</v>
      </c>
      <c r="U1116" s="100" t="str">
        <f t="shared" si="247"/>
        <v>May</v>
      </c>
      <c r="V1116" s="68">
        <f t="shared" si="248"/>
        <v>180</v>
      </c>
      <c r="W1116" s="101">
        <f t="shared" si="249"/>
        <v>-5</v>
      </c>
      <c r="X1116" s="102" t="b">
        <f t="shared" si="250"/>
        <v>0</v>
      </c>
      <c r="Y1116" s="103" t="str">
        <f t="shared" si="251"/>
        <v>GROWTH</v>
      </c>
      <c r="Z1116" s="74">
        <v>0</v>
      </c>
      <c r="AA1116" s="69"/>
      <c r="AB1116" s="69" t="s">
        <v>133</v>
      </c>
      <c r="AC1116" s="69" t="s">
        <v>130</v>
      </c>
      <c r="AD1116" s="3"/>
      <c r="AE1116" s="118">
        <f>IFERROR(INDEX(Last6M_AvgSales_Ref!$B$2:$B$12659,MATCH(D1116,Last6M_AvgSales_Ref!$A$2:$A$12659,0)),"")</f>
        <v>157.666666666667</v>
      </c>
    </row>
    <row r="1117" spans="1:31" ht="14.25" customHeight="1">
      <c r="A1117" s="69" t="s">
        <v>130</v>
      </c>
      <c r="B1117" s="71" t="s">
        <v>118</v>
      </c>
      <c r="C1117" s="71" t="s">
        <v>2734</v>
      </c>
      <c r="D1117" s="71">
        <v>1000001189</v>
      </c>
      <c r="E1117" s="72" t="s">
        <v>2735</v>
      </c>
      <c r="F1117" s="73">
        <v>41925</v>
      </c>
      <c r="G1117" s="66" t="str">
        <f t="shared" si="238"/>
        <v>Targeted Dealer</v>
      </c>
      <c r="H1117" s="66"/>
      <c r="I1117" s="67">
        <v>200</v>
      </c>
      <c r="J1117" s="67">
        <f t="shared" si="239"/>
        <v>200</v>
      </c>
      <c r="K1117" s="68">
        <v>200</v>
      </c>
      <c r="L1117" s="68">
        <f t="shared" si="240"/>
        <v>0</v>
      </c>
      <c r="M1117" s="68">
        <f t="shared" si="241"/>
        <v>100</v>
      </c>
      <c r="N1117" s="96">
        <v>205</v>
      </c>
      <c r="O1117" s="97" t="str">
        <f t="shared" si="242"/>
        <v>June</v>
      </c>
      <c r="P1117" s="96">
        <f t="shared" si="243"/>
        <v>205</v>
      </c>
      <c r="Q1117" s="98">
        <f t="shared" si="244"/>
        <v>-5</v>
      </c>
      <c r="R1117" s="97" t="b">
        <f t="shared" si="245"/>
        <v>0</v>
      </c>
      <c r="S1117" s="99" t="str">
        <f t="shared" si="246"/>
        <v>GROWTH</v>
      </c>
      <c r="T1117" s="68">
        <v>225</v>
      </c>
      <c r="U1117" s="100" t="str">
        <f t="shared" si="247"/>
        <v>May</v>
      </c>
      <c r="V1117" s="68">
        <f t="shared" si="248"/>
        <v>225</v>
      </c>
      <c r="W1117" s="101">
        <f t="shared" si="249"/>
        <v>-25</v>
      </c>
      <c r="X1117" s="102" t="b">
        <f t="shared" si="250"/>
        <v>0</v>
      </c>
      <c r="Y1117" s="103" t="str">
        <f t="shared" si="251"/>
        <v>GROWTH</v>
      </c>
      <c r="Z1117" s="74">
        <v>0</v>
      </c>
      <c r="AA1117" s="69"/>
      <c r="AB1117" s="69" t="s">
        <v>133</v>
      </c>
      <c r="AC1117" s="69" t="s">
        <v>130</v>
      </c>
      <c r="AD1117" s="3"/>
      <c r="AE1117" s="118">
        <f>IFERROR(INDEX(Last6M_AvgSales_Ref!$B$2:$B$12659,MATCH(D1117,Last6M_AvgSales_Ref!$A$2:$A$12659,0)),"")</f>
        <v>177.5</v>
      </c>
    </row>
    <row r="1118" spans="1:31" ht="14.25" customHeight="1">
      <c r="A1118" s="69" t="s">
        <v>130</v>
      </c>
      <c r="B1118" s="71" t="s">
        <v>118</v>
      </c>
      <c r="C1118" s="71" t="s">
        <v>390</v>
      </c>
      <c r="D1118" s="71">
        <v>1000001190</v>
      </c>
      <c r="E1118" s="72" t="s">
        <v>391</v>
      </c>
      <c r="F1118" s="73">
        <v>41995</v>
      </c>
      <c r="G1118" s="66" t="str">
        <f t="shared" si="238"/>
        <v>Targeted Dealer</v>
      </c>
      <c r="H1118" s="66"/>
      <c r="I1118" s="67">
        <v>25</v>
      </c>
      <c r="J1118" s="67">
        <f t="shared" si="239"/>
        <v>25</v>
      </c>
      <c r="K1118" s="68">
        <v>0</v>
      </c>
      <c r="L1118" s="68">
        <f t="shared" si="240"/>
        <v>25</v>
      </c>
      <c r="M1118" s="68">
        <f t="shared" si="241"/>
        <v>0</v>
      </c>
      <c r="N1118" s="96">
        <v>30</v>
      </c>
      <c r="O1118" s="97" t="str">
        <f t="shared" si="242"/>
        <v>June</v>
      </c>
      <c r="P1118" s="96">
        <f t="shared" si="243"/>
        <v>30</v>
      </c>
      <c r="Q1118" s="98">
        <f t="shared" si="244"/>
        <v>-30</v>
      </c>
      <c r="R1118" s="97" t="b">
        <f t="shared" si="245"/>
        <v>0</v>
      </c>
      <c r="S1118" s="99" t="str">
        <f t="shared" si="246"/>
        <v>GROWTH</v>
      </c>
      <c r="T1118" s="68">
        <v>25</v>
      </c>
      <c r="U1118" s="100" t="str">
        <f t="shared" si="247"/>
        <v>May</v>
      </c>
      <c r="V1118" s="68">
        <f t="shared" si="248"/>
        <v>25</v>
      </c>
      <c r="W1118" s="101">
        <f t="shared" si="249"/>
        <v>-25</v>
      </c>
      <c r="X1118" s="102" t="b">
        <f t="shared" si="250"/>
        <v>0</v>
      </c>
      <c r="Y1118" s="103" t="str">
        <f t="shared" si="251"/>
        <v>GROWTH</v>
      </c>
      <c r="Z1118" s="74">
        <v>0</v>
      </c>
      <c r="AA1118" s="69"/>
      <c r="AB1118" s="69" t="s">
        <v>133</v>
      </c>
      <c r="AC1118" s="69" t="s">
        <v>130</v>
      </c>
      <c r="AD1118" s="3"/>
      <c r="AE1118" s="118">
        <f>IFERROR(INDEX(Last6M_AvgSales_Ref!$B$2:$B$12659,MATCH(D1118,Last6M_AvgSales_Ref!$A$2:$A$12659,0)),"")</f>
        <v>29.1666666666667</v>
      </c>
    </row>
    <row r="1119" spans="1:31" ht="14.25" customHeight="1">
      <c r="A1119" s="69" t="s">
        <v>130</v>
      </c>
      <c r="B1119" s="71" t="s">
        <v>118</v>
      </c>
      <c r="C1119" s="71" t="s">
        <v>2736</v>
      </c>
      <c r="D1119" s="71">
        <v>1000001211</v>
      </c>
      <c r="E1119" s="72" t="s">
        <v>2737</v>
      </c>
      <c r="F1119" s="73">
        <v>42020</v>
      </c>
      <c r="G1119" s="66" t="str">
        <f t="shared" si="238"/>
        <v>Targeted Dealer</v>
      </c>
      <c r="H1119" s="66"/>
      <c r="I1119" s="67">
        <v>30</v>
      </c>
      <c r="J1119" s="67">
        <f t="shared" si="239"/>
        <v>30</v>
      </c>
      <c r="K1119" s="68">
        <v>0</v>
      </c>
      <c r="L1119" s="68">
        <f t="shared" si="240"/>
        <v>30</v>
      </c>
      <c r="M1119" s="68">
        <f t="shared" si="241"/>
        <v>0</v>
      </c>
      <c r="N1119" s="96">
        <v>65</v>
      </c>
      <c r="O1119" s="97" t="str">
        <f t="shared" si="242"/>
        <v>June</v>
      </c>
      <c r="P1119" s="96">
        <f t="shared" si="243"/>
        <v>65</v>
      </c>
      <c r="Q1119" s="98">
        <f t="shared" si="244"/>
        <v>-65</v>
      </c>
      <c r="R1119" s="97" t="b">
        <f t="shared" si="245"/>
        <v>0</v>
      </c>
      <c r="S1119" s="99" t="str">
        <f t="shared" si="246"/>
        <v>GROWTH</v>
      </c>
      <c r="T1119" s="68">
        <v>30</v>
      </c>
      <c r="U1119" s="100" t="str">
        <f t="shared" si="247"/>
        <v>May</v>
      </c>
      <c r="V1119" s="68">
        <f t="shared" si="248"/>
        <v>30</v>
      </c>
      <c r="W1119" s="101">
        <f t="shared" si="249"/>
        <v>-30</v>
      </c>
      <c r="X1119" s="102" t="b">
        <f t="shared" si="250"/>
        <v>0</v>
      </c>
      <c r="Y1119" s="103" t="str">
        <f t="shared" si="251"/>
        <v>GROWTH</v>
      </c>
      <c r="Z1119" s="74">
        <v>0</v>
      </c>
      <c r="AA1119" s="69"/>
      <c r="AB1119" s="69" t="s">
        <v>133</v>
      </c>
      <c r="AC1119" s="69" t="s">
        <v>130</v>
      </c>
      <c r="AD1119" s="3"/>
      <c r="AE1119" s="118">
        <f>IFERROR(INDEX(Last6M_AvgSales_Ref!$B$2:$B$12659,MATCH(D1119,Last6M_AvgSales_Ref!$A$2:$A$12659,0)),"")</f>
        <v>25</v>
      </c>
    </row>
    <row r="1120" spans="1:31" ht="14.25" customHeight="1">
      <c r="A1120" s="69" t="s">
        <v>130</v>
      </c>
      <c r="B1120" s="71" t="s">
        <v>118</v>
      </c>
      <c r="C1120" s="71" t="s">
        <v>2738</v>
      </c>
      <c r="D1120" s="71">
        <v>1000001198</v>
      </c>
      <c r="E1120" s="72" t="s">
        <v>2739</v>
      </c>
      <c r="F1120" s="73">
        <v>42074</v>
      </c>
      <c r="G1120" s="66" t="str">
        <f t="shared" si="238"/>
        <v>Targeted Dealer</v>
      </c>
      <c r="H1120" s="66"/>
      <c r="I1120" s="67">
        <v>140</v>
      </c>
      <c r="J1120" s="67">
        <f t="shared" si="239"/>
        <v>140</v>
      </c>
      <c r="K1120" s="68">
        <v>120</v>
      </c>
      <c r="L1120" s="68">
        <f t="shared" si="240"/>
        <v>20</v>
      </c>
      <c r="M1120" s="68">
        <f t="shared" si="241"/>
        <v>85.714285714285722</v>
      </c>
      <c r="N1120" s="96">
        <v>180</v>
      </c>
      <c r="O1120" s="97" t="str">
        <f t="shared" si="242"/>
        <v>June</v>
      </c>
      <c r="P1120" s="96">
        <f t="shared" si="243"/>
        <v>180</v>
      </c>
      <c r="Q1120" s="98">
        <f t="shared" si="244"/>
        <v>-60</v>
      </c>
      <c r="R1120" s="97" t="b">
        <f t="shared" si="245"/>
        <v>0</v>
      </c>
      <c r="S1120" s="99" t="str">
        <f t="shared" si="246"/>
        <v>GROWTH</v>
      </c>
      <c r="T1120" s="68">
        <v>115</v>
      </c>
      <c r="U1120" s="100" t="str">
        <f t="shared" si="247"/>
        <v>May</v>
      </c>
      <c r="V1120" s="68">
        <f t="shared" si="248"/>
        <v>115</v>
      </c>
      <c r="W1120" s="101">
        <f t="shared" si="249"/>
        <v>5</v>
      </c>
      <c r="X1120" s="102" t="b">
        <f t="shared" si="250"/>
        <v>0</v>
      </c>
      <c r="Y1120" s="103" t="str">
        <f t="shared" si="251"/>
        <v>GROWTH</v>
      </c>
      <c r="Z1120" s="74">
        <v>0</v>
      </c>
      <c r="AA1120" s="69"/>
      <c r="AB1120" s="69" t="s">
        <v>133</v>
      </c>
      <c r="AC1120" s="69" t="s">
        <v>130</v>
      </c>
      <c r="AD1120" s="3"/>
      <c r="AE1120" s="118">
        <f>IFERROR(INDEX(Last6M_AvgSales_Ref!$B$2:$B$12659,MATCH(D1120,Last6M_AvgSales_Ref!$A$2:$A$12659,0)),"")</f>
        <v>122.416666666667</v>
      </c>
    </row>
    <row r="1121" spans="1:31" ht="14.25" customHeight="1">
      <c r="A1121" s="69" t="s">
        <v>130</v>
      </c>
      <c r="B1121" s="71" t="s">
        <v>118</v>
      </c>
      <c r="C1121" s="71" t="s">
        <v>2740</v>
      </c>
      <c r="D1121" s="71">
        <v>1000001199</v>
      </c>
      <c r="E1121" s="72" t="s">
        <v>2741</v>
      </c>
      <c r="F1121" s="73">
        <v>42140</v>
      </c>
      <c r="G1121" s="66" t="str">
        <f t="shared" si="238"/>
        <v>Targeted Dealer</v>
      </c>
      <c r="H1121" s="66"/>
      <c r="I1121" s="67">
        <v>160</v>
      </c>
      <c r="J1121" s="67">
        <f t="shared" si="239"/>
        <v>160</v>
      </c>
      <c r="K1121" s="68">
        <v>155</v>
      </c>
      <c r="L1121" s="68">
        <f t="shared" si="240"/>
        <v>5</v>
      </c>
      <c r="M1121" s="68">
        <f t="shared" si="241"/>
        <v>96.875</v>
      </c>
      <c r="N1121" s="96">
        <v>160</v>
      </c>
      <c r="O1121" s="97" t="str">
        <f t="shared" si="242"/>
        <v>June</v>
      </c>
      <c r="P1121" s="96">
        <f t="shared" si="243"/>
        <v>160</v>
      </c>
      <c r="Q1121" s="98">
        <f t="shared" si="244"/>
        <v>-5</v>
      </c>
      <c r="R1121" s="97" t="b">
        <f t="shared" si="245"/>
        <v>0</v>
      </c>
      <c r="S1121" s="99" t="str">
        <f t="shared" si="246"/>
        <v>GROWTH</v>
      </c>
      <c r="T1121" s="68">
        <v>160</v>
      </c>
      <c r="U1121" s="100" t="str">
        <f t="shared" si="247"/>
        <v>May</v>
      </c>
      <c r="V1121" s="68">
        <f t="shared" si="248"/>
        <v>160</v>
      </c>
      <c r="W1121" s="101">
        <f t="shared" si="249"/>
        <v>-5</v>
      </c>
      <c r="X1121" s="102" t="b">
        <f t="shared" si="250"/>
        <v>0</v>
      </c>
      <c r="Y1121" s="103" t="str">
        <f t="shared" si="251"/>
        <v>GROWTH</v>
      </c>
      <c r="Z1121" s="74">
        <v>0</v>
      </c>
      <c r="AA1121" s="69"/>
      <c r="AB1121" s="69" t="s">
        <v>133</v>
      </c>
      <c r="AC1121" s="69" t="s">
        <v>130</v>
      </c>
      <c r="AD1121" s="3"/>
      <c r="AE1121" s="118">
        <f>IFERROR(INDEX(Last6M_AvgSales_Ref!$B$2:$B$12659,MATCH(D1121,Last6M_AvgSales_Ref!$A$2:$A$12659,0)),"")</f>
        <v>147.5</v>
      </c>
    </row>
    <row r="1122" spans="1:31" ht="14.25" customHeight="1">
      <c r="A1122" s="69" t="s">
        <v>130</v>
      </c>
      <c r="B1122" s="71" t="s">
        <v>118</v>
      </c>
      <c r="C1122" s="71" t="s">
        <v>2742</v>
      </c>
      <c r="D1122" s="71">
        <v>1000001212</v>
      </c>
      <c r="E1122" s="72" t="s">
        <v>2743</v>
      </c>
      <c r="F1122" s="73">
        <v>42364</v>
      </c>
      <c r="G1122" s="66" t="str">
        <f t="shared" si="238"/>
        <v>Targeted Dealer</v>
      </c>
      <c r="H1122" s="66"/>
      <c r="I1122" s="67">
        <v>200</v>
      </c>
      <c r="J1122" s="67">
        <f t="shared" si="239"/>
        <v>200</v>
      </c>
      <c r="K1122" s="68">
        <v>255</v>
      </c>
      <c r="L1122" s="68">
        <f t="shared" si="240"/>
        <v>-55</v>
      </c>
      <c r="M1122" s="68">
        <f t="shared" si="241"/>
        <v>127.5</v>
      </c>
      <c r="N1122" s="96">
        <v>200</v>
      </c>
      <c r="O1122" s="97" t="str">
        <f t="shared" si="242"/>
        <v>June</v>
      </c>
      <c r="P1122" s="96">
        <f t="shared" si="243"/>
        <v>200</v>
      </c>
      <c r="Q1122" s="98">
        <f t="shared" si="244"/>
        <v>55</v>
      </c>
      <c r="R1122" s="97" t="b">
        <f t="shared" si="245"/>
        <v>0</v>
      </c>
      <c r="S1122" s="99" t="str">
        <f t="shared" si="246"/>
        <v>GROWTH</v>
      </c>
      <c r="T1122" s="68">
        <v>185</v>
      </c>
      <c r="U1122" s="100" t="str">
        <f t="shared" si="247"/>
        <v>May</v>
      </c>
      <c r="V1122" s="68">
        <f t="shared" si="248"/>
        <v>185</v>
      </c>
      <c r="W1122" s="101">
        <f t="shared" si="249"/>
        <v>70</v>
      </c>
      <c r="X1122" s="102" t="b">
        <f t="shared" si="250"/>
        <v>0</v>
      </c>
      <c r="Y1122" s="103" t="str">
        <f t="shared" si="251"/>
        <v>GROWTH</v>
      </c>
      <c r="Z1122" s="74">
        <v>0</v>
      </c>
      <c r="AA1122" s="69"/>
      <c r="AB1122" s="69" t="s">
        <v>133</v>
      </c>
      <c r="AC1122" s="69" t="s">
        <v>130</v>
      </c>
      <c r="AD1122" s="3"/>
      <c r="AE1122" s="118">
        <f>IFERROR(INDEX(Last6M_AvgSales_Ref!$B$2:$B$12659,MATCH(D1122,Last6M_AvgSales_Ref!$A$2:$A$12659,0)),"")</f>
        <v>224.166666666667</v>
      </c>
    </row>
    <row r="1123" spans="1:31" ht="14.25" customHeight="1">
      <c r="A1123" s="69" t="s">
        <v>130</v>
      </c>
      <c r="B1123" s="71" t="s">
        <v>118</v>
      </c>
      <c r="C1123" s="71" t="s">
        <v>392</v>
      </c>
      <c r="D1123" s="71">
        <v>1000001200</v>
      </c>
      <c r="E1123" s="72" t="s">
        <v>393</v>
      </c>
      <c r="F1123" s="73">
        <v>42539</v>
      </c>
      <c r="G1123" s="66" t="str">
        <f t="shared" si="238"/>
        <v>Targeted Dealer</v>
      </c>
      <c r="H1123" s="66"/>
      <c r="I1123" s="67">
        <v>50</v>
      </c>
      <c r="J1123" s="67">
        <f t="shared" si="239"/>
        <v>50</v>
      </c>
      <c r="K1123" s="68">
        <v>25</v>
      </c>
      <c r="L1123" s="68">
        <f t="shared" si="240"/>
        <v>25</v>
      </c>
      <c r="M1123" s="68">
        <f t="shared" si="241"/>
        <v>50</v>
      </c>
      <c r="N1123" s="96">
        <v>50</v>
      </c>
      <c r="O1123" s="97" t="str">
        <f t="shared" si="242"/>
        <v>June</v>
      </c>
      <c r="P1123" s="96">
        <f t="shared" si="243"/>
        <v>50</v>
      </c>
      <c r="Q1123" s="98">
        <f t="shared" si="244"/>
        <v>-25</v>
      </c>
      <c r="R1123" s="97" t="b">
        <f t="shared" si="245"/>
        <v>0</v>
      </c>
      <c r="S1123" s="99" t="str">
        <f t="shared" si="246"/>
        <v>GROWTH</v>
      </c>
      <c r="T1123" s="68">
        <v>60</v>
      </c>
      <c r="U1123" s="100" t="str">
        <f t="shared" si="247"/>
        <v>May</v>
      </c>
      <c r="V1123" s="68">
        <f t="shared" si="248"/>
        <v>60</v>
      </c>
      <c r="W1123" s="101">
        <f t="shared" si="249"/>
        <v>-35</v>
      </c>
      <c r="X1123" s="102" t="b">
        <f t="shared" si="250"/>
        <v>0</v>
      </c>
      <c r="Y1123" s="103" t="str">
        <f t="shared" si="251"/>
        <v>GROWTH</v>
      </c>
      <c r="Z1123" s="74">
        <v>0</v>
      </c>
      <c r="AA1123" s="69"/>
      <c r="AB1123" s="69" t="s">
        <v>133</v>
      </c>
      <c r="AC1123" s="69" t="s">
        <v>130</v>
      </c>
      <c r="AD1123" s="3"/>
      <c r="AE1123" s="118">
        <f>IFERROR(INDEX(Last6M_AvgSales_Ref!$B$2:$B$12659,MATCH(D1123,Last6M_AvgSales_Ref!$A$2:$A$12659,0)),"")</f>
        <v>32.5</v>
      </c>
    </row>
    <row r="1124" spans="1:31" ht="14.25" customHeight="1">
      <c r="A1124" s="69" t="s">
        <v>130</v>
      </c>
      <c r="B1124" s="71" t="s">
        <v>118</v>
      </c>
      <c r="C1124" s="71" t="s">
        <v>2744</v>
      </c>
      <c r="D1124" s="71">
        <v>1000002633</v>
      </c>
      <c r="E1124" s="72" t="s">
        <v>2745</v>
      </c>
      <c r="F1124" s="73">
        <v>44621</v>
      </c>
      <c r="G1124" s="66" t="str">
        <f t="shared" si="238"/>
        <v>Targeted Dealer</v>
      </c>
      <c r="H1124" s="66"/>
      <c r="I1124" s="67">
        <v>130</v>
      </c>
      <c r="J1124" s="67">
        <f t="shared" si="239"/>
        <v>130</v>
      </c>
      <c r="K1124" s="68">
        <v>115</v>
      </c>
      <c r="L1124" s="68">
        <f t="shared" si="240"/>
        <v>15</v>
      </c>
      <c r="M1124" s="68">
        <f t="shared" si="241"/>
        <v>88.461538461538453</v>
      </c>
      <c r="N1124" s="96">
        <v>150</v>
      </c>
      <c r="O1124" s="97" t="str">
        <f t="shared" si="242"/>
        <v>June</v>
      </c>
      <c r="P1124" s="96">
        <f t="shared" si="243"/>
        <v>150</v>
      </c>
      <c r="Q1124" s="98">
        <f t="shared" si="244"/>
        <v>-35</v>
      </c>
      <c r="R1124" s="97" t="b">
        <f t="shared" si="245"/>
        <v>0</v>
      </c>
      <c r="S1124" s="99" t="str">
        <f t="shared" si="246"/>
        <v>GROWTH</v>
      </c>
      <c r="T1124" s="68">
        <v>175</v>
      </c>
      <c r="U1124" s="100" t="str">
        <f t="shared" si="247"/>
        <v>May</v>
      </c>
      <c r="V1124" s="68">
        <f t="shared" si="248"/>
        <v>175</v>
      </c>
      <c r="W1124" s="101">
        <f t="shared" si="249"/>
        <v>-60</v>
      </c>
      <c r="X1124" s="102" t="b">
        <f t="shared" si="250"/>
        <v>0</v>
      </c>
      <c r="Y1124" s="103" t="str">
        <f t="shared" si="251"/>
        <v>GROWTH</v>
      </c>
      <c r="Z1124" s="74">
        <v>0</v>
      </c>
      <c r="AA1124" s="69"/>
      <c r="AB1124" s="69" t="s">
        <v>133</v>
      </c>
      <c r="AC1124" s="69" t="s">
        <v>130</v>
      </c>
      <c r="AD1124" s="3"/>
      <c r="AE1124" s="118">
        <f>IFERROR(INDEX(Last6M_AvgSales_Ref!$B$2:$B$12659,MATCH(D1124,Last6M_AvgSales_Ref!$A$2:$A$12659,0)),"")</f>
        <v>140.833333333333</v>
      </c>
    </row>
    <row r="1125" spans="1:31" ht="14.25" customHeight="1">
      <c r="A1125" s="69" t="s">
        <v>130</v>
      </c>
      <c r="B1125" s="78" t="s">
        <v>118</v>
      </c>
      <c r="C1125" s="78" t="s">
        <v>2746</v>
      </c>
      <c r="D1125" s="78">
        <v>1000003919</v>
      </c>
      <c r="E1125" s="78" t="s">
        <v>2747</v>
      </c>
      <c r="F1125" s="73">
        <v>45409</v>
      </c>
      <c r="G1125" s="66" t="str">
        <f t="shared" si="238"/>
        <v>Targeted Dealer</v>
      </c>
      <c r="H1125" s="66"/>
      <c r="I1125" s="67">
        <v>30</v>
      </c>
      <c r="J1125" s="67">
        <f t="shared" si="239"/>
        <v>30</v>
      </c>
      <c r="K1125" s="68">
        <v>25</v>
      </c>
      <c r="L1125" s="68">
        <f t="shared" si="240"/>
        <v>5</v>
      </c>
      <c r="M1125" s="68">
        <f t="shared" si="241"/>
        <v>83.333333333333343</v>
      </c>
      <c r="N1125" s="96">
        <v>30</v>
      </c>
      <c r="O1125" s="97" t="str">
        <f t="shared" si="242"/>
        <v>June</v>
      </c>
      <c r="P1125" s="96">
        <f t="shared" si="243"/>
        <v>30</v>
      </c>
      <c r="Q1125" s="98">
        <f t="shared" si="244"/>
        <v>-5</v>
      </c>
      <c r="R1125" s="97" t="b">
        <f t="shared" si="245"/>
        <v>0</v>
      </c>
      <c r="S1125" s="99" t="str">
        <f t="shared" si="246"/>
        <v>GROWTH</v>
      </c>
      <c r="T1125" s="68">
        <v>40</v>
      </c>
      <c r="U1125" s="100" t="str">
        <f t="shared" si="247"/>
        <v>May</v>
      </c>
      <c r="V1125" s="68">
        <f t="shared" si="248"/>
        <v>40</v>
      </c>
      <c r="W1125" s="101">
        <f t="shared" si="249"/>
        <v>-15</v>
      </c>
      <c r="X1125" s="102" t="b">
        <f t="shared" si="250"/>
        <v>0</v>
      </c>
      <c r="Y1125" s="103" t="str">
        <f t="shared" si="251"/>
        <v>GROWTH</v>
      </c>
      <c r="Z1125" s="74">
        <v>0</v>
      </c>
      <c r="AA1125" s="69"/>
      <c r="AB1125" s="69" t="s">
        <v>133</v>
      </c>
      <c r="AC1125" s="69" t="s">
        <v>130</v>
      </c>
      <c r="AD1125" s="3"/>
      <c r="AE1125" s="118">
        <f>IFERROR(INDEX(Last6M_AvgSales_Ref!$B$2:$B$12659,MATCH(D1125,Last6M_AvgSales_Ref!$A$2:$A$12659,0)),"")</f>
        <v>27.5</v>
      </c>
    </row>
    <row r="1126" spans="1:31" ht="14.25" customHeight="1">
      <c r="A1126" s="69" t="s">
        <v>130</v>
      </c>
      <c r="B1126" s="78" t="s">
        <v>118</v>
      </c>
      <c r="C1126" s="78" t="s">
        <v>2748</v>
      </c>
      <c r="D1126" s="78">
        <v>1000003945</v>
      </c>
      <c r="E1126" s="78" t="s">
        <v>2749</v>
      </c>
      <c r="F1126" s="73">
        <v>45422</v>
      </c>
      <c r="G1126" s="66" t="str">
        <f t="shared" si="238"/>
        <v>Targeted Dealer</v>
      </c>
      <c r="H1126" s="66"/>
      <c r="I1126" s="67">
        <v>30</v>
      </c>
      <c r="J1126" s="67">
        <f t="shared" si="239"/>
        <v>30</v>
      </c>
      <c r="K1126" s="68">
        <v>60</v>
      </c>
      <c r="L1126" s="68">
        <f t="shared" si="240"/>
        <v>-30</v>
      </c>
      <c r="M1126" s="68">
        <f t="shared" si="241"/>
        <v>200</v>
      </c>
      <c r="N1126" s="96">
        <v>50</v>
      </c>
      <c r="O1126" s="97" t="str">
        <f t="shared" si="242"/>
        <v>June</v>
      </c>
      <c r="P1126" s="96">
        <f t="shared" si="243"/>
        <v>50</v>
      </c>
      <c r="Q1126" s="98">
        <f t="shared" si="244"/>
        <v>10</v>
      </c>
      <c r="R1126" s="97" t="b">
        <f t="shared" si="245"/>
        <v>0</v>
      </c>
      <c r="S1126" s="99" t="str">
        <f t="shared" si="246"/>
        <v>GROWTH</v>
      </c>
      <c r="T1126" s="68">
        <v>75</v>
      </c>
      <c r="U1126" s="100" t="str">
        <f t="shared" si="247"/>
        <v>May</v>
      </c>
      <c r="V1126" s="68">
        <f t="shared" si="248"/>
        <v>75</v>
      </c>
      <c r="W1126" s="101">
        <f t="shared" si="249"/>
        <v>-15</v>
      </c>
      <c r="X1126" s="102" t="b">
        <f t="shared" si="250"/>
        <v>0</v>
      </c>
      <c r="Y1126" s="103" t="str">
        <f t="shared" si="251"/>
        <v>GROWTH</v>
      </c>
      <c r="Z1126" s="74">
        <v>0</v>
      </c>
      <c r="AA1126" s="69"/>
      <c r="AB1126" s="69" t="s">
        <v>133</v>
      </c>
      <c r="AC1126" s="69" t="s">
        <v>130</v>
      </c>
      <c r="AD1126" s="3"/>
      <c r="AE1126" s="118">
        <f>IFERROR(INDEX(Last6M_AvgSales_Ref!$B$2:$B$12659,MATCH(D1126,Last6M_AvgSales_Ref!$A$2:$A$12659,0)),"")</f>
        <v>45.8333333333333</v>
      </c>
    </row>
    <row r="1127" spans="1:31" ht="14.25" customHeight="1">
      <c r="A1127" s="74" t="s">
        <v>130</v>
      </c>
      <c r="B1127" s="78" t="s">
        <v>118</v>
      </c>
      <c r="C1127" s="78" t="s">
        <v>2750</v>
      </c>
      <c r="D1127" s="78">
        <v>1000003991</v>
      </c>
      <c r="E1127" s="78" t="s">
        <v>2751</v>
      </c>
      <c r="F1127" s="73">
        <v>45443</v>
      </c>
      <c r="G1127" s="66" t="str">
        <f t="shared" si="238"/>
        <v>Targeted Dealer</v>
      </c>
      <c r="H1127" s="66"/>
      <c r="I1127" s="67">
        <v>25</v>
      </c>
      <c r="J1127" s="67">
        <f t="shared" si="239"/>
        <v>25</v>
      </c>
      <c r="K1127" s="68">
        <v>25</v>
      </c>
      <c r="L1127" s="68">
        <f t="shared" si="240"/>
        <v>0</v>
      </c>
      <c r="M1127" s="68">
        <f t="shared" si="241"/>
        <v>100</v>
      </c>
      <c r="N1127" s="96">
        <v>50</v>
      </c>
      <c r="O1127" s="97" t="str">
        <f t="shared" si="242"/>
        <v>June</v>
      </c>
      <c r="P1127" s="96">
        <f t="shared" si="243"/>
        <v>50</v>
      </c>
      <c r="Q1127" s="98">
        <f t="shared" si="244"/>
        <v>-25</v>
      </c>
      <c r="R1127" s="97" t="b">
        <f t="shared" si="245"/>
        <v>0</v>
      </c>
      <c r="S1127" s="99" t="str">
        <f t="shared" si="246"/>
        <v>GROWTH</v>
      </c>
      <c r="T1127" s="68">
        <v>25</v>
      </c>
      <c r="U1127" s="100" t="str">
        <f t="shared" si="247"/>
        <v>May</v>
      </c>
      <c r="V1127" s="68">
        <f t="shared" si="248"/>
        <v>25</v>
      </c>
      <c r="W1127" s="101">
        <f t="shared" si="249"/>
        <v>0</v>
      </c>
      <c r="X1127" s="102" t="b">
        <f t="shared" si="250"/>
        <v>0</v>
      </c>
      <c r="Y1127" s="103" t="str">
        <f t="shared" si="251"/>
        <v>GROWTH</v>
      </c>
      <c r="Z1127" s="74">
        <v>0</v>
      </c>
      <c r="AA1127" s="69"/>
      <c r="AB1127" s="69" t="s">
        <v>133</v>
      </c>
      <c r="AC1127" s="74" t="s">
        <v>130</v>
      </c>
      <c r="AD1127" s="3"/>
      <c r="AE1127" s="118">
        <f>IFERROR(INDEX(Last6M_AvgSales_Ref!$B$2:$B$12659,MATCH(D1127,Last6M_AvgSales_Ref!$A$2:$A$12659,0)),"")</f>
        <v>29.1666666666667</v>
      </c>
    </row>
    <row r="1128" spans="1:31" ht="14.25" customHeight="1">
      <c r="A1128" s="69" t="s">
        <v>130</v>
      </c>
      <c r="B1128" s="71" t="s">
        <v>120</v>
      </c>
      <c r="C1128" s="71" t="s">
        <v>394</v>
      </c>
      <c r="D1128" s="71">
        <v>1000002559</v>
      </c>
      <c r="E1128" s="72" t="s">
        <v>395</v>
      </c>
      <c r="F1128" s="73">
        <v>44739</v>
      </c>
      <c r="G1128" s="66" t="str">
        <f t="shared" si="238"/>
        <v>Targeted Dealer</v>
      </c>
      <c r="H1128" s="66"/>
      <c r="I1128" s="67">
        <v>50</v>
      </c>
      <c r="J1128" s="67">
        <f t="shared" si="239"/>
        <v>50</v>
      </c>
      <c r="K1128" s="68">
        <v>55</v>
      </c>
      <c r="L1128" s="68">
        <f t="shared" si="240"/>
        <v>-5</v>
      </c>
      <c r="M1128" s="68">
        <f t="shared" si="241"/>
        <v>110</v>
      </c>
      <c r="N1128" s="96">
        <v>60</v>
      </c>
      <c r="O1128" s="97" t="str">
        <f t="shared" si="242"/>
        <v>June</v>
      </c>
      <c r="P1128" s="96">
        <f t="shared" si="243"/>
        <v>60</v>
      </c>
      <c r="Q1128" s="98">
        <f t="shared" si="244"/>
        <v>-5</v>
      </c>
      <c r="R1128" s="97" t="b">
        <f t="shared" si="245"/>
        <v>0</v>
      </c>
      <c r="S1128" s="99" t="str">
        <f t="shared" si="246"/>
        <v>GROWTH</v>
      </c>
      <c r="T1128" s="68">
        <v>0</v>
      </c>
      <c r="U1128" s="100" t="str">
        <f t="shared" si="247"/>
        <v>May</v>
      </c>
      <c r="V1128" s="68">
        <f t="shared" si="248"/>
        <v>0</v>
      </c>
      <c r="W1128" s="101">
        <f t="shared" si="249"/>
        <v>55</v>
      </c>
      <c r="X1128" s="102" t="b">
        <f t="shared" si="250"/>
        <v>0</v>
      </c>
      <c r="Y1128" s="103" t="b">
        <f t="shared" si="251"/>
        <v>0</v>
      </c>
      <c r="Z1128" s="74">
        <v>0</v>
      </c>
      <c r="AA1128" s="69"/>
      <c r="AB1128" s="69" t="s">
        <v>133</v>
      </c>
      <c r="AC1128" s="69" t="s">
        <v>130</v>
      </c>
      <c r="AD1128" s="3"/>
      <c r="AE1128" s="118">
        <f>IFERROR(INDEX(Last6M_AvgSales_Ref!$B$2:$B$12659,MATCH(D1128,Last6M_AvgSales_Ref!$A$2:$A$12659,0)),"")</f>
        <v>41.6666666666667</v>
      </c>
    </row>
    <row r="1129" spans="1:31" ht="14.25" customHeight="1">
      <c r="A1129" s="69" t="s">
        <v>130</v>
      </c>
      <c r="B1129" s="71" t="s">
        <v>120</v>
      </c>
      <c r="C1129" s="71" t="s">
        <v>396</v>
      </c>
      <c r="D1129" s="71">
        <v>1000001177</v>
      </c>
      <c r="E1129" s="72" t="s">
        <v>397</v>
      </c>
      <c r="F1129" s="73">
        <v>41573</v>
      </c>
      <c r="G1129" s="66" t="str">
        <f t="shared" si="238"/>
        <v>Targeted Dealer</v>
      </c>
      <c r="H1129" s="66"/>
      <c r="I1129" s="67">
        <v>60</v>
      </c>
      <c r="J1129" s="67">
        <f t="shared" si="239"/>
        <v>60</v>
      </c>
      <c r="K1129" s="68">
        <v>60</v>
      </c>
      <c r="L1129" s="68">
        <f t="shared" si="240"/>
        <v>0</v>
      </c>
      <c r="M1129" s="68">
        <f t="shared" si="241"/>
        <v>100</v>
      </c>
      <c r="N1129" s="96">
        <v>0</v>
      </c>
      <c r="O1129" s="97" t="str">
        <f t="shared" si="242"/>
        <v>June</v>
      </c>
      <c r="P1129" s="96">
        <f t="shared" si="243"/>
        <v>0</v>
      </c>
      <c r="Q1129" s="98">
        <f t="shared" si="244"/>
        <v>60</v>
      </c>
      <c r="R1129" s="97" t="b">
        <f t="shared" si="245"/>
        <v>0</v>
      </c>
      <c r="S1129" s="99" t="b">
        <f t="shared" si="246"/>
        <v>0</v>
      </c>
      <c r="T1129" s="68">
        <v>65</v>
      </c>
      <c r="U1129" s="100" t="str">
        <f t="shared" si="247"/>
        <v>May</v>
      </c>
      <c r="V1129" s="68">
        <f t="shared" si="248"/>
        <v>65</v>
      </c>
      <c r="W1129" s="101">
        <f t="shared" si="249"/>
        <v>-5</v>
      </c>
      <c r="X1129" s="102" t="b">
        <f t="shared" si="250"/>
        <v>0</v>
      </c>
      <c r="Y1129" s="103" t="str">
        <f t="shared" si="251"/>
        <v>GROWTH</v>
      </c>
      <c r="Z1129" s="74">
        <v>0</v>
      </c>
      <c r="AA1129" s="69"/>
      <c r="AB1129" s="69" t="s">
        <v>133</v>
      </c>
      <c r="AC1129" s="69" t="s">
        <v>130</v>
      </c>
      <c r="AD1129" s="3"/>
      <c r="AE1129" s="118">
        <f>IFERROR(INDEX(Last6M_AvgSales_Ref!$B$2:$B$12659,MATCH(D1129,Last6M_AvgSales_Ref!$A$2:$A$12659,0)),"")</f>
        <v>29.9166666666667</v>
      </c>
    </row>
    <row r="1130" spans="1:31" ht="14.25" customHeight="1">
      <c r="A1130" s="69" t="s">
        <v>130</v>
      </c>
      <c r="B1130" s="71" t="s">
        <v>120</v>
      </c>
      <c r="C1130" s="71" t="s">
        <v>2752</v>
      </c>
      <c r="D1130" s="71">
        <v>1000001170</v>
      </c>
      <c r="E1130" s="72" t="s">
        <v>2753</v>
      </c>
      <c r="F1130" s="73">
        <v>41660</v>
      </c>
      <c r="G1130" s="66" t="str">
        <f t="shared" si="238"/>
        <v>Targeted Dealer</v>
      </c>
      <c r="H1130" s="66"/>
      <c r="I1130" s="67">
        <v>125</v>
      </c>
      <c r="J1130" s="67">
        <f t="shared" si="239"/>
        <v>125.00000000000001</v>
      </c>
      <c r="K1130" s="68">
        <v>155</v>
      </c>
      <c r="L1130" s="68">
        <f t="shared" si="240"/>
        <v>-30</v>
      </c>
      <c r="M1130" s="68">
        <f t="shared" si="241"/>
        <v>123.99999999999997</v>
      </c>
      <c r="N1130" s="96">
        <v>225</v>
      </c>
      <c r="O1130" s="97" t="str">
        <f t="shared" si="242"/>
        <v>June</v>
      </c>
      <c r="P1130" s="96">
        <f t="shared" si="243"/>
        <v>225</v>
      </c>
      <c r="Q1130" s="98">
        <f t="shared" si="244"/>
        <v>-70</v>
      </c>
      <c r="R1130" s="97" t="b">
        <f t="shared" si="245"/>
        <v>0</v>
      </c>
      <c r="S1130" s="99" t="str">
        <f t="shared" si="246"/>
        <v>GROWTH</v>
      </c>
      <c r="T1130" s="68">
        <v>115</v>
      </c>
      <c r="U1130" s="100" t="str">
        <f t="shared" si="247"/>
        <v>May</v>
      </c>
      <c r="V1130" s="68">
        <f t="shared" si="248"/>
        <v>115</v>
      </c>
      <c r="W1130" s="101">
        <f t="shared" si="249"/>
        <v>40</v>
      </c>
      <c r="X1130" s="102" t="b">
        <f t="shared" si="250"/>
        <v>0</v>
      </c>
      <c r="Y1130" s="103" t="str">
        <f t="shared" si="251"/>
        <v>GROWTH</v>
      </c>
      <c r="Z1130" s="74">
        <v>0</v>
      </c>
      <c r="AA1130" s="69"/>
      <c r="AB1130" s="69" t="s">
        <v>133</v>
      </c>
      <c r="AC1130" s="69" t="s">
        <v>130</v>
      </c>
      <c r="AD1130" s="3"/>
      <c r="AE1130" s="118">
        <f>IFERROR(INDEX(Last6M_AvgSales_Ref!$B$2:$B$12659,MATCH(D1130,Last6M_AvgSales_Ref!$A$2:$A$12659,0)),"")</f>
        <v>127.5</v>
      </c>
    </row>
    <row r="1131" spans="1:31" ht="14.25" customHeight="1">
      <c r="A1131" s="69" t="s">
        <v>130</v>
      </c>
      <c r="B1131" s="71" t="s">
        <v>120</v>
      </c>
      <c r="C1131" s="71" t="s">
        <v>2754</v>
      </c>
      <c r="D1131" s="71">
        <v>1000001178</v>
      </c>
      <c r="E1131" s="72" t="s">
        <v>2755</v>
      </c>
      <c r="F1131" s="73">
        <v>41732</v>
      </c>
      <c r="G1131" s="66" t="str">
        <f t="shared" si="238"/>
        <v>Targeted Dealer</v>
      </c>
      <c r="H1131" s="66"/>
      <c r="I1131" s="67">
        <v>90</v>
      </c>
      <c r="J1131" s="67">
        <f t="shared" si="239"/>
        <v>90</v>
      </c>
      <c r="K1131" s="68">
        <v>120</v>
      </c>
      <c r="L1131" s="68">
        <f t="shared" si="240"/>
        <v>-30</v>
      </c>
      <c r="M1131" s="68">
        <f t="shared" si="241"/>
        <v>133.33333333333334</v>
      </c>
      <c r="N1131" s="96">
        <v>90</v>
      </c>
      <c r="O1131" s="97" t="str">
        <f t="shared" si="242"/>
        <v>June</v>
      </c>
      <c r="P1131" s="96">
        <f t="shared" si="243"/>
        <v>90</v>
      </c>
      <c r="Q1131" s="98">
        <f t="shared" si="244"/>
        <v>30</v>
      </c>
      <c r="R1131" s="97" t="b">
        <f t="shared" si="245"/>
        <v>0</v>
      </c>
      <c r="S1131" s="99" t="str">
        <f t="shared" si="246"/>
        <v>GROWTH</v>
      </c>
      <c r="T1131" s="68">
        <v>90</v>
      </c>
      <c r="U1131" s="100" t="str">
        <f t="shared" si="247"/>
        <v>May</v>
      </c>
      <c r="V1131" s="68">
        <f t="shared" si="248"/>
        <v>90</v>
      </c>
      <c r="W1131" s="101">
        <f t="shared" si="249"/>
        <v>30</v>
      </c>
      <c r="X1131" s="102" t="b">
        <f t="shared" si="250"/>
        <v>0</v>
      </c>
      <c r="Y1131" s="103" t="str">
        <f t="shared" si="251"/>
        <v>GROWTH</v>
      </c>
      <c r="Z1131" s="74">
        <v>0</v>
      </c>
      <c r="AA1131" s="69"/>
      <c r="AB1131" s="69" t="s">
        <v>133</v>
      </c>
      <c r="AC1131" s="69" t="s">
        <v>130</v>
      </c>
      <c r="AD1131" s="3"/>
      <c r="AE1131" s="118">
        <f>IFERROR(INDEX(Last6M_AvgSales_Ref!$B$2:$B$12659,MATCH(D1131,Last6M_AvgSales_Ref!$A$2:$A$12659,0)),"")</f>
        <v>94.1666666666667</v>
      </c>
    </row>
    <row r="1132" spans="1:31" ht="14.25" customHeight="1">
      <c r="A1132" s="69" t="s">
        <v>130</v>
      </c>
      <c r="B1132" s="71" t="s">
        <v>120</v>
      </c>
      <c r="C1132" s="71" t="s">
        <v>2756</v>
      </c>
      <c r="D1132" s="71">
        <v>1000001174</v>
      </c>
      <c r="E1132" s="72" t="s">
        <v>2757</v>
      </c>
      <c r="F1132" s="73">
        <v>41746</v>
      </c>
      <c r="G1132" s="66" t="str">
        <f t="shared" si="238"/>
        <v>Targeted Dealer</v>
      </c>
      <c r="H1132" s="66"/>
      <c r="I1132" s="67">
        <v>75</v>
      </c>
      <c r="J1132" s="67">
        <f t="shared" si="239"/>
        <v>75</v>
      </c>
      <c r="K1132" s="68">
        <v>55</v>
      </c>
      <c r="L1132" s="68">
        <f t="shared" si="240"/>
        <v>20</v>
      </c>
      <c r="M1132" s="68">
        <f t="shared" si="241"/>
        <v>73.333333333333329</v>
      </c>
      <c r="N1132" s="96">
        <v>80</v>
      </c>
      <c r="O1132" s="97" t="str">
        <f t="shared" si="242"/>
        <v>June</v>
      </c>
      <c r="P1132" s="96">
        <f t="shared" si="243"/>
        <v>80</v>
      </c>
      <c r="Q1132" s="98">
        <f t="shared" si="244"/>
        <v>-25</v>
      </c>
      <c r="R1132" s="97" t="b">
        <f t="shared" si="245"/>
        <v>0</v>
      </c>
      <c r="S1132" s="99" t="str">
        <f t="shared" si="246"/>
        <v>GROWTH</v>
      </c>
      <c r="T1132" s="68">
        <v>80</v>
      </c>
      <c r="U1132" s="100" t="str">
        <f t="shared" si="247"/>
        <v>May</v>
      </c>
      <c r="V1132" s="68">
        <f t="shared" si="248"/>
        <v>80</v>
      </c>
      <c r="W1132" s="101">
        <f t="shared" si="249"/>
        <v>-25</v>
      </c>
      <c r="X1132" s="102" t="b">
        <f t="shared" si="250"/>
        <v>0</v>
      </c>
      <c r="Y1132" s="103" t="str">
        <f t="shared" si="251"/>
        <v>GROWTH</v>
      </c>
      <c r="Z1132" s="74">
        <v>0</v>
      </c>
      <c r="AA1132" s="69"/>
      <c r="AB1132" s="69" t="s">
        <v>133</v>
      </c>
      <c r="AC1132" s="69" t="s">
        <v>130</v>
      </c>
      <c r="AD1132" s="3"/>
      <c r="AE1132" s="118">
        <f>IFERROR(INDEX(Last6M_AvgSales_Ref!$B$2:$B$12659,MATCH(D1132,Last6M_AvgSales_Ref!$A$2:$A$12659,0)),"")</f>
        <v>78.3333333333333</v>
      </c>
    </row>
    <row r="1133" spans="1:31" ht="14.25" customHeight="1">
      <c r="A1133" s="69" t="s">
        <v>130</v>
      </c>
      <c r="B1133" s="71" t="s">
        <v>120</v>
      </c>
      <c r="C1133" s="71" t="s">
        <v>2758</v>
      </c>
      <c r="D1133" s="71">
        <v>1000001165</v>
      </c>
      <c r="E1133" s="72" t="s">
        <v>2759</v>
      </c>
      <c r="F1133" s="73">
        <v>42146</v>
      </c>
      <c r="G1133" s="66" t="str">
        <f t="shared" si="238"/>
        <v>Targeted Dealer</v>
      </c>
      <c r="H1133" s="66"/>
      <c r="I1133" s="67">
        <v>125</v>
      </c>
      <c r="J1133" s="67">
        <f t="shared" si="239"/>
        <v>125.00000000000001</v>
      </c>
      <c r="K1133" s="68">
        <v>150.5</v>
      </c>
      <c r="L1133" s="68">
        <f t="shared" si="240"/>
        <v>-25.5</v>
      </c>
      <c r="M1133" s="68">
        <f t="shared" si="241"/>
        <v>120.39999999999998</v>
      </c>
      <c r="N1133" s="96">
        <v>130</v>
      </c>
      <c r="O1133" s="97" t="str">
        <f t="shared" si="242"/>
        <v>June</v>
      </c>
      <c r="P1133" s="96">
        <f t="shared" si="243"/>
        <v>130</v>
      </c>
      <c r="Q1133" s="98">
        <f t="shared" si="244"/>
        <v>20.5</v>
      </c>
      <c r="R1133" s="97" t="b">
        <f t="shared" si="245"/>
        <v>0</v>
      </c>
      <c r="S1133" s="99" t="str">
        <f t="shared" si="246"/>
        <v>GROWTH</v>
      </c>
      <c r="T1133" s="68">
        <v>130</v>
      </c>
      <c r="U1133" s="100" t="str">
        <f t="shared" si="247"/>
        <v>May</v>
      </c>
      <c r="V1133" s="68">
        <f t="shared" si="248"/>
        <v>130</v>
      </c>
      <c r="W1133" s="101">
        <f t="shared" si="249"/>
        <v>20.5</v>
      </c>
      <c r="X1133" s="102" t="b">
        <f t="shared" si="250"/>
        <v>0</v>
      </c>
      <c r="Y1133" s="103" t="str">
        <f t="shared" si="251"/>
        <v>GROWTH</v>
      </c>
      <c r="Z1133" s="74">
        <v>0</v>
      </c>
      <c r="AA1133" s="69"/>
      <c r="AB1133" s="69" t="s">
        <v>133</v>
      </c>
      <c r="AC1133" s="69" t="s">
        <v>130</v>
      </c>
      <c r="AD1133" s="3"/>
      <c r="AE1133" s="118">
        <f>IFERROR(INDEX(Last6M_AvgSales_Ref!$B$2:$B$12659,MATCH(D1133,Last6M_AvgSales_Ref!$A$2:$A$12659,0)),"")</f>
        <v>141.583333333333</v>
      </c>
    </row>
    <row r="1134" spans="1:31" ht="14.25" customHeight="1">
      <c r="A1134" s="69" t="s">
        <v>130</v>
      </c>
      <c r="B1134" s="71" t="s">
        <v>120</v>
      </c>
      <c r="C1134" s="71" t="s">
        <v>2760</v>
      </c>
      <c r="D1134" s="71">
        <v>1000001186</v>
      </c>
      <c r="E1134" s="72" t="s">
        <v>2761</v>
      </c>
      <c r="F1134" s="73">
        <v>43643</v>
      </c>
      <c r="G1134" s="66" t="str">
        <f t="shared" si="238"/>
        <v>Targeted Dealer</v>
      </c>
      <c r="H1134" s="66"/>
      <c r="I1134" s="67">
        <v>100</v>
      </c>
      <c r="J1134" s="67">
        <f t="shared" si="239"/>
        <v>100</v>
      </c>
      <c r="K1134" s="68">
        <v>90</v>
      </c>
      <c r="L1134" s="68">
        <f t="shared" si="240"/>
        <v>10</v>
      </c>
      <c r="M1134" s="68">
        <f t="shared" si="241"/>
        <v>90</v>
      </c>
      <c r="N1134" s="96">
        <v>100</v>
      </c>
      <c r="O1134" s="97" t="str">
        <f t="shared" si="242"/>
        <v>June</v>
      </c>
      <c r="P1134" s="96">
        <f t="shared" si="243"/>
        <v>100</v>
      </c>
      <c r="Q1134" s="98">
        <f t="shared" si="244"/>
        <v>-10</v>
      </c>
      <c r="R1134" s="97" t="b">
        <f t="shared" si="245"/>
        <v>0</v>
      </c>
      <c r="S1134" s="99" t="str">
        <f t="shared" si="246"/>
        <v>GROWTH</v>
      </c>
      <c r="T1134" s="68">
        <v>195</v>
      </c>
      <c r="U1134" s="100" t="str">
        <f t="shared" si="247"/>
        <v>May</v>
      </c>
      <c r="V1134" s="68">
        <f t="shared" si="248"/>
        <v>195</v>
      </c>
      <c r="W1134" s="101">
        <f t="shared" si="249"/>
        <v>-105</v>
      </c>
      <c r="X1134" s="102" t="b">
        <f t="shared" si="250"/>
        <v>0</v>
      </c>
      <c r="Y1134" s="103" t="str">
        <f t="shared" si="251"/>
        <v>GROWTH</v>
      </c>
      <c r="Z1134" s="74">
        <v>0</v>
      </c>
      <c r="AA1134" s="69"/>
      <c r="AB1134" s="69" t="s">
        <v>133</v>
      </c>
      <c r="AC1134" s="69" t="s">
        <v>130</v>
      </c>
      <c r="AD1134" s="3"/>
      <c r="AE1134" s="118">
        <f>IFERROR(INDEX(Last6M_AvgSales_Ref!$B$2:$B$12659,MATCH(D1134,Last6M_AvgSales_Ref!$A$2:$A$12659,0)),"")</f>
        <v>128.291666666667</v>
      </c>
    </row>
    <row r="1135" spans="1:31" ht="14.25" customHeight="1">
      <c r="A1135" s="69" t="s">
        <v>130</v>
      </c>
      <c r="B1135" s="71" t="s">
        <v>120</v>
      </c>
      <c r="C1135" s="71" t="s">
        <v>2762</v>
      </c>
      <c r="D1135" s="71">
        <v>1000001183</v>
      </c>
      <c r="E1135" s="72" t="s">
        <v>2763</v>
      </c>
      <c r="F1135" s="73">
        <v>43809</v>
      </c>
      <c r="G1135" s="66" t="str">
        <f t="shared" si="238"/>
        <v>Targeted Dealer</v>
      </c>
      <c r="H1135" s="66"/>
      <c r="I1135" s="67">
        <v>135</v>
      </c>
      <c r="J1135" s="67">
        <f t="shared" si="239"/>
        <v>135</v>
      </c>
      <c r="K1135" s="68">
        <v>180</v>
      </c>
      <c r="L1135" s="68">
        <f t="shared" si="240"/>
        <v>-45</v>
      </c>
      <c r="M1135" s="68">
        <f t="shared" si="241"/>
        <v>133.33333333333331</v>
      </c>
      <c r="N1135" s="96">
        <v>145</v>
      </c>
      <c r="O1135" s="97" t="str">
        <f t="shared" si="242"/>
        <v>June</v>
      </c>
      <c r="P1135" s="96">
        <f t="shared" si="243"/>
        <v>145</v>
      </c>
      <c r="Q1135" s="98">
        <f t="shared" si="244"/>
        <v>35</v>
      </c>
      <c r="R1135" s="97" t="b">
        <f t="shared" si="245"/>
        <v>0</v>
      </c>
      <c r="S1135" s="99" t="str">
        <f t="shared" si="246"/>
        <v>GROWTH</v>
      </c>
      <c r="T1135" s="68">
        <v>205</v>
      </c>
      <c r="U1135" s="100" t="str">
        <f t="shared" si="247"/>
        <v>May</v>
      </c>
      <c r="V1135" s="68">
        <f t="shared" si="248"/>
        <v>205</v>
      </c>
      <c r="W1135" s="101">
        <f t="shared" si="249"/>
        <v>-25</v>
      </c>
      <c r="X1135" s="102" t="b">
        <f t="shared" si="250"/>
        <v>0</v>
      </c>
      <c r="Y1135" s="103" t="str">
        <f t="shared" si="251"/>
        <v>GROWTH</v>
      </c>
      <c r="Z1135" s="74">
        <v>0</v>
      </c>
      <c r="AA1135" s="69"/>
      <c r="AB1135" s="69" t="s">
        <v>133</v>
      </c>
      <c r="AC1135" s="69" t="s">
        <v>130</v>
      </c>
      <c r="AD1135" s="3"/>
      <c r="AE1135" s="118">
        <f>IFERROR(INDEX(Last6M_AvgSales_Ref!$B$2:$B$12659,MATCH(D1135,Last6M_AvgSales_Ref!$A$2:$A$12659,0)),"")</f>
        <v>142.458333333333</v>
      </c>
    </row>
    <row r="1136" spans="1:31" ht="14.25" customHeight="1">
      <c r="A1136" s="69" t="s">
        <v>130</v>
      </c>
      <c r="B1136" s="71" t="s">
        <v>120</v>
      </c>
      <c r="C1136" s="71" t="s">
        <v>2764</v>
      </c>
      <c r="D1136" s="71">
        <v>1000001988</v>
      </c>
      <c r="E1136" s="72" t="s">
        <v>2765</v>
      </c>
      <c r="F1136" s="73">
        <v>44446</v>
      </c>
      <c r="G1136" s="66" t="str">
        <f t="shared" si="238"/>
        <v>Targeted Dealer</v>
      </c>
      <c r="H1136" s="66"/>
      <c r="I1136" s="67">
        <v>60</v>
      </c>
      <c r="J1136" s="67">
        <f t="shared" si="239"/>
        <v>60</v>
      </c>
      <c r="K1136" s="68">
        <v>30</v>
      </c>
      <c r="L1136" s="68">
        <f t="shared" si="240"/>
        <v>30</v>
      </c>
      <c r="M1136" s="68">
        <f t="shared" si="241"/>
        <v>50</v>
      </c>
      <c r="N1136" s="96">
        <v>60</v>
      </c>
      <c r="O1136" s="97" t="str">
        <f t="shared" si="242"/>
        <v>June</v>
      </c>
      <c r="P1136" s="96">
        <f t="shared" si="243"/>
        <v>60</v>
      </c>
      <c r="Q1136" s="98">
        <f t="shared" si="244"/>
        <v>-30</v>
      </c>
      <c r="R1136" s="97" t="b">
        <f t="shared" si="245"/>
        <v>0</v>
      </c>
      <c r="S1136" s="99" t="str">
        <f t="shared" si="246"/>
        <v>GROWTH</v>
      </c>
      <c r="T1136" s="68">
        <v>25</v>
      </c>
      <c r="U1136" s="100" t="str">
        <f t="shared" si="247"/>
        <v>May</v>
      </c>
      <c r="V1136" s="68">
        <f t="shared" si="248"/>
        <v>25</v>
      </c>
      <c r="W1136" s="101">
        <f t="shared" si="249"/>
        <v>5</v>
      </c>
      <c r="X1136" s="102" t="b">
        <f t="shared" si="250"/>
        <v>0</v>
      </c>
      <c r="Y1136" s="103" t="str">
        <f t="shared" si="251"/>
        <v>GROWTH</v>
      </c>
      <c r="Z1136" s="74">
        <v>0</v>
      </c>
      <c r="AA1136" s="69"/>
      <c r="AB1136" s="69" t="s">
        <v>133</v>
      </c>
      <c r="AC1136" s="69" t="s">
        <v>130</v>
      </c>
      <c r="AD1136" s="3"/>
      <c r="AE1136" s="118">
        <f>IFERROR(INDEX(Last6M_AvgSales_Ref!$B$2:$B$12659,MATCH(D1136,Last6M_AvgSales_Ref!$A$2:$A$12659,0)),"")</f>
        <v>44.1666666666667</v>
      </c>
    </row>
    <row r="1137" spans="1:31" ht="14.25" customHeight="1">
      <c r="A1137" s="69" t="s">
        <v>130</v>
      </c>
      <c r="B1137" s="71" t="s">
        <v>120</v>
      </c>
      <c r="C1137" s="71" t="s">
        <v>2766</v>
      </c>
      <c r="D1137" s="71">
        <v>1000002030</v>
      </c>
      <c r="E1137" s="72" t="s">
        <v>2767</v>
      </c>
      <c r="F1137" s="73">
        <v>44509</v>
      </c>
      <c r="G1137" s="66" t="str">
        <f t="shared" si="238"/>
        <v>Targeted Dealer</v>
      </c>
      <c r="H1137" s="66"/>
      <c r="I1137" s="67">
        <v>225</v>
      </c>
      <c r="J1137" s="67">
        <f t="shared" si="239"/>
        <v>225</v>
      </c>
      <c r="K1137" s="68">
        <v>265</v>
      </c>
      <c r="L1137" s="68">
        <f t="shared" si="240"/>
        <v>-40</v>
      </c>
      <c r="M1137" s="68">
        <f t="shared" si="241"/>
        <v>117.77777777777777</v>
      </c>
      <c r="N1137" s="96">
        <v>150</v>
      </c>
      <c r="O1137" s="97" t="str">
        <f t="shared" si="242"/>
        <v>June</v>
      </c>
      <c r="P1137" s="96">
        <f t="shared" si="243"/>
        <v>150</v>
      </c>
      <c r="Q1137" s="98">
        <f t="shared" si="244"/>
        <v>115</v>
      </c>
      <c r="R1137" s="97" t="b">
        <f t="shared" si="245"/>
        <v>0</v>
      </c>
      <c r="S1137" s="99" t="str">
        <f t="shared" si="246"/>
        <v>GROWTH</v>
      </c>
      <c r="T1137" s="68">
        <v>175</v>
      </c>
      <c r="U1137" s="100" t="str">
        <f t="shared" si="247"/>
        <v>May</v>
      </c>
      <c r="V1137" s="68">
        <f t="shared" si="248"/>
        <v>175</v>
      </c>
      <c r="W1137" s="101">
        <f t="shared" si="249"/>
        <v>90</v>
      </c>
      <c r="X1137" s="102" t="b">
        <f t="shared" si="250"/>
        <v>0</v>
      </c>
      <c r="Y1137" s="103" t="str">
        <f t="shared" si="251"/>
        <v>GROWTH</v>
      </c>
      <c r="Z1137" s="74">
        <v>0</v>
      </c>
      <c r="AA1137" s="69"/>
      <c r="AB1137" s="69" t="s">
        <v>133</v>
      </c>
      <c r="AC1137" s="69" t="s">
        <v>130</v>
      </c>
      <c r="AD1137" s="3"/>
      <c r="AE1137" s="118">
        <f>IFERROR(INDEX(Last6M_AvgSales_Ref!$B$2:$B$12659,MATCH(D1137,Last6M_AvgSales_Ref!$A$2:$A$12659,0)),"")</f>
        <v>323.33333333333297</v>
      </c>
    </row>
    <row r="1138" spans="1:31" ht="14.25" customHeight="1">
      <c r="A1138" s="69" t="s">
        <v>130</v>
      </c>
      <c r="B1138" s="71" t="s">
        <v>120</v>
      </c>
      <c r="C1138" s="71" t="s">
        <v>2768</v>
      </c>
      <c r="D1138" s="71">
        <v>1000002075</v>
      </c>
      <c r="E1138" s="72" t="s">
        <v>2769</v>
      </c>
      <c r="F1138" s="73">
        <v>44531</v>
      </c>
      <c r="G1138" s="66" t="str">
        <f t="shared" si="238"/>
        <v>Targeted Dealer</v>
      </c>
      <c r="H1138" s="66"/>
      <c r="I1138" s="67">
        <v>50</v>
      </c>
      <c r="J1138" s="67">
        <f t="shared" si="239"/>
        <v>50</v>
      </c>
      <c r="K1138" s="68">
        <v>50</v>
      </c>
      <c r="L1138" s="68">
        <f t="shared" si="240"/>
        <v>0</v>
      </c>
      <c r="M1138" s="68">
        <f t="shared" si="241"/>
        <v>100</v>
      </c>
      <c r="N1138" s="96">
        <v>25</v>
      </c>
      <c r="O1138" s="97" t="str">
        <f t="shared" si="242"/>
        <v>June</v>
      </c>
      <c r="P1138" s="96">
        <f t="shared" si="243"/>
        <v>25</v>
      </c>
      <c r="Q1138" s="98">
        <f t="shared" si="244"/>
        <v>25</v>
      </c>
      <c r="R1138" s="97" t="b">
        <f t="shared" si="245"/>
        <v>0</v>
      </c>
      <c r="S1138" s="99" t="str">
        <f t="shared" si="246"/>
        <v>GROWTH</v>
      </c>
      <c r="T1138" s="68">
        <v>80</v>
      </c>
      <c r="U1138" s="100" t="str">
        <f t="shared" si="247"/>
        <v>May</v>
      </c>
      <c r="V1138" s="68">
        <f t="shared" si="248"/>
        <v>80</v>
      </c>
      <c r="W1138" s="101">
        <f t="shared" si="249"/>
        <v>-30</v>
      </c>
      <c r="X1138" s="102" t="b">
        <f t="shared" si="250"/>
        <v>0</v>
      </c>
      <c r="Y1138" s="103" t="str">
        <f t="shared" si="251"/>
        <v>GROWTH</v>
      </c>
      <c r="Z1138" s="74">
        <v>0</v>
      </c>
      <c r="AA1138" s="69"/>
      <c r="AB1138" s="69" t="s">
        <v>133</v>
      </c>
      <c r="AC1138" s="69" t="s">
        <v>130</v>
      </c>
      <c r="AD1138" s="3"/>
      <c r="AE1138" s="118">
        <f>IFERROR(INDEX(Last6M_AvgSales_Ref!$B$2:$B$12659,MATCH(D1138,Last6M_AvgSales_Ref!$A$2:$A$12659,0)),"")</f>
        <v>37.5</v>
      </c>
    </row>
    <row r="1139" spans="1:31" ht="14.25" customHeight="1">
      <c r="A1139" s="69" t="s">
        <v>130</v>
      </c>
      <c r="B1139" s="71" t="s">
        <v>120</v>
      </c>
      <c r="C1139" s="71" t="s">
        <v>2770</v>
      </c>
      <c r="D1139" s="71">
        <v>1000002064</v>
      </c>
      <c r="E1139" s="72" t="s">
        <v>2771</v>
      </c>
      <c r="F1139" s="73">
        <v>44543</v>
      </c>
      <c r="G1139" s="66" t="str">
        <f t="shared" si="238"/>
        <v>Targeted Dealer</v>
      </c>
      <c r="H1139" s="66"/>
      <c r="I1139" s="67">
        <v>200</v>
      </c>
      <c r="J1139" s="67">
        <f t="shared" si="239"/>
        <v>200</v>
      </c>
      <c r="K1139" s="68">
        <v>210</v>
      </c>
      <c r="L1139" s="68">
        <f t="shared" si="240"/>
        <v>-10</v>
      </c>
      <c r="M1139" s="68">
        <f t="shared" si="241"/>
        <v>105</v>
      </c>
      <c r="N1139" s="96">
        <v>210</v>
      </c>
      <c r="O1139" s="97" t="str">
        <f t="shared" si="242"/>
        <v>June</v>
      </c>
      <c r="P1139" s="96">
        <f t="shared" si="243"/>
        <v>210</v>
      </c>
      <c r="Q1139" s="98">
        <f t="shared" si="244"/>
        <v>0</v>
      </c>
      <c r="R1139" s="97" t="b">
        <f t="shared" si="245"/>
        <v>0</v>
      </c>
      <c r="S1139" s="99" t="str">
        <f t="shared" si="246"/>
        <v>GROWTH</v>
      </c>
      <c r="T1139" s="68">
        <v>235</v>
      </c>
      <c r="U1139" s="100" t="str">
        <f t="shared" si="247"/>
        <v>May</v>
      </c>
      <c r="V1139" s="68">
        <f t="shared" si="248"/>
        <v>235</v>
      </c>
      <c r="W1139" s="101">
        <f t="shared" si="249"/>
        <v>-25</v>
      </c>
      <c r="X1139" s="102" t="b">
        <f t="shared" si="250"/>
        <v>0</v>
      </c>
      <c r="Y1139" s="103" t="str">
        <f t="shared" si="251"/>
        <v>GROWTH</v>
      </c>
      <c r="Z1139" s="74">
        <v>0</v>
      </c>
      <c r="AA1139" s="69"/>
      <c r="AB1139" s="69" t="s">
        <v>133</v>
      </c>
      <c r="AC1139" s="69" t="s">
        <v>130</v>
      </c>
      <c r="AD1139" s="3"/>
      <c r="AE1139" s="118">
        <f>IFERROR(INDEX(Last6M_AvgSales_Ref!$B$2:$B$12659,MATCH(D1139,Last6M_AvgSales_Ref!$A$2:$A$12659,0)),"")</f>
        <v>234.166666666667</v>
      </c>
    </row>
    <row r="1140" spans="1:31" ht="14.25" customHeight="1">
      <c r="A1140" s="69" t="s">
        <v>130</v>
      </c>
      <c r="B1140" s="71" t="s">
        <v>120</v>
      </c>
      <c r="C1140" s="71" t="s">
        <v>2772</v>
      </c>
      <c r="D1140" s="71">
        <v>1000002070</v>
      </c>
      <c r="E1140" s="72" t="s">
        <v>2773</v>
      </c>
      <c r="F1140" s="73">
        <v>44554</v>
      </c>
      <c r="G1140" s="66" t="str">
        <f t="shared" si="238"/>
        <v>Targeted Dealer</v>
      </c>
      <c r="H1140" s="66"/>
      <c r="I1140" s="67">
        <v>250</v>
      </c>
      <c r="J1140" s="67">
        <f t="shared" si="239"/>
        <v>250.00000000000003</v>
      </c>
      <c r="K1140" s="68">
        <v>270</v>
      </c>
      <c r="L1140" s="68">
        <f t="shared" si="240"/>
        <v>-20</v>
      </c>
      <c r="M1140" s="68">
        <f t="shared" si="241"/>
        <v>107.99999999999999</v>
      </c>
      <c r="N1140" s="96">
        <v>279</v>
      </c>
      <c r="O1140" s="97" t="str">
        <f t="shared" si="242"/>
        <v>June</v>
      </c>
      <c r="P1140" s="96">
        <f t="shared" si="243"/>
        <v>279</v>
      </c>
      <c r="Q1140" s="98">
        <f t="shared" si="244"/>
        <v>-9</v>
      </c>
      <c r="R1140" s="97" t="b">
        <f t="shared" si="245"/>
        <v>0</v>
      </c>
      <c r="S1140" s="99" t="str">
        <f t="shared" si="246"/>
        <v>GROWTH</v>
      </c>
      <c r="T1140" s="68">
        <v>230</v>
      </c>
      <c r="U1140" s="100" t="str">
        <f t="shared" si="247"/>
        <v>May</v>
      </c>
      <c r="V1140" s="68">
        <f t="shared" si="248"/>
        <v>230</v>
      </c>
      <c r="W1140" s="101">
        <f t="shared" si="249"/>
        <v>40</v>
      </c>
      <c r="X1140" s="102" t="b">
        <f t="shared" si="250"/>
        <v>0</v>
      </c>
      <c r="Y1140" s="103" t="str">
        <f t="shared" si="251"/>
        <v>GROWTH</v>
      </c>
      <c r="Z1140" s="74">
        <v>0</v>
      </c>
      <c r="AA1140" s="69"/>
      <c r="AB1140" s="69" t="s">
        <v>133</v>
      </c>
      <c r="AC1140" s="69" t="s">
        <v>130</v>
      </c>
      <c r="AD1140" s="3"/>
      <c r="AE1140" s="118">
        <f>IFERROR(INDEX(Last6M_AvgSales_Ref!$B$2:$B$12659,MATCH(D1140,Last6M_AvgSales_Ref!$A$2:$A$12659,0)),"")</f>
        <v>288.33333333333297</v>
      </c>
    </row>
    <row r="1141" spans="1:31" ht="14.25" customHeight="1">
      <c r="A1141" s="69" t="s">
        <v>130</v>
      </c>
      <c r="B1141" s="71" t="s">
        <v>120</v>
      </c>
      <c r="C1141" s="71" t="s">
        <v>2774</v>
      </c>
      <c r="D1141" s="71">
        <v>1000002546</v>
      </c>
      <c r="E1141" s="72" t="s">
        <v>2775</v>
      </c>
      <c r="F1141" s="73">
        <v>44608</v>
      </c>
      <c r="G1141" s="66" t="str">
        <f t="shared" si="238"/>
        <v>-</v>
      </c>
      <c r="H1141" s="66"/>
      <c r="I1141" s="67">
        <v>0</v>
      </c>
      <c r="J1141" s="67">
        <f t="shared" si="239"/>
        <v>0</v>
      </c>
      <c r="K1141" s="68">
        <v>0</v>
      </c>
      <c r="L1141" s="68">
        <f t="shared" si="240"/>
        <v>0</v>
      </c>
      <c r="M1141" s="68" t="str">
        <f t="shared" si="241"/>
        <v>-</v>
      </c>
      <c r="N1141" s="96">
        <v>0</v>
      </c>
      <c r="O1141" s="97" t="str">
        <f t="shared" si="242"/>
        <v>June</v>
      </c>
      <c r="P1141" s="96">
        <f t="shared" si="243"/>
        <v>0</v>
      </c>
      <c r="Q1141" s="98">
        <f t="shared" si="244"/>
        <v>0</v>
      </c>
      <c r="R1141" s="97" t="b">
        <f t="shared" si="245"/>
        <v>0</v>
      </c>
      <c r="S1141" s="99" t="b">
        <f t="shared" si="246"/>
        <v>0</v>
      </c>
      <c r="T1141" s="68">
        <v>50</v>
      </c>
      <c r="U1141" s="100" t="str">
        <f t="shared" si="247"/>
        <v>May</v>
      </c>
      <c r="V1141" s="68">
        <f t="shared" si="248"/>
        <v>50</v>
      </c>
      <c r="W1141" s="101">
        <f t="shared" si="249"/>
        <v>-50</v>
      </c>
      <c r="X1141" s="102" t="b">
        <f t="shared" si="250"/>
        <v>0</v>
      </c>
      <c r="Y1141" s="103" t="str">
        <f t="shared" si="251"/>
        <v>GROWTH</v>
      </c>
      <c r="Z1141" s="74">
        <v>0</v>
      </c>
      <c r="AA1141" s="69"/>
      <c r="AB1141" s="69" t="s">
        <v>133</v>
      </c>
      <c r="AC1141" s="69" t="s">
        <v>130</v>
      </c>
      <c r="AD1141" s="3"/>
      <c r="AE1141" s="118">
        <f>IFERROR(INDEX(Last6M_AvgSales_Ref!$B$2:$B$12659,MATCH(D1141,Last6M_AvgSales_Ref!$A$2:$A$12659,0)),"")</f>
        <v>12.5</v>
      </c>
    </row>
    <row r="1142" spans="1:31" ht="14.25" customHeight="1">
      <c r="A1142" s="69" t="s">
        <v>130</v>
      </c>
      <c r="B1142" s="71" t="s">
        <v>120</v>
      </c>
      <c r="C1142" s="71" t="s">
        <v>402</v>
      </c>
      <c r="D1142" s="71">
        <v>1000002774</v>
      </c>
      <c r="E1142" s="80" t="s">
        <v>403</v>
      </c>
      <c r="F1142" s="73">
        <v>44692</v>
      </c>
      <c r="G1142" s="66" t="str">
        <f t="shared" si="238"/>
        <v>Targeted Dealer</v>
      </c>
      <c r="H1142" s="66"/>
      <c r="I1142" s="67">
        <v>25</v>
      </c>
      <c r="J1142" s="67">
        <f t="shared" si="239"/>
        <v>25</v>
      </c>
      <c r="K1142" s="68">
        <v>0</v>
      </c>
      <c r="L1142" s="68">
        <f t="shared" si="240"/>
        <v>25</v>
      </c>
      <c r="M1142" s="68">
        <f t="shared" si="241"/>
        <v>0</v>
      </c>
      <c r="N1142" s="96">
        <v>25</v>
      </c>
      <c r="O1142" s="97" t="str">
        <f t="shared" si="242"/>
        <v>June</v>
      </c>
      <c r="P1142" s="96">
        <f t="shared" si="243"/>
        <v>25</v>
      </c>
      <c r="Q1142" s="98">
        <f t="shared" si="244"/>
        <v>-25</v>
      </c>
      <c r="R1142" s="97" t="b">
        <f t="shared" si="245"/>
        <v>0</v>
      </c>
      <c r="S1142" s="99" t="str">
        <f t="shared" si="246"/>
        <v>GROWTH</v>
      </c>
      <c r="T1142" s="68">
        <v>50</v>
      </c>
      <c r="U1142" s="100" t="str">
        <f t="shared" si="247"/>
        <v>May</v>
      </c>
      <c r="V1142" s="68">
        <f t="shared" si="248"/>
        <v>50</v>
      </c>
      <c r="W1142" s="101">
        <f t="shared" si="249"/>
        <v>-50</v>
      </c>
      <c r="X1142" s="102" t="b">
        <f t="shared" si="250"/>
        <v>0</v>
      </c>
      <c r="Y1142" s="103" t="str">
        <f t="shared" si="251"/>
        <v>GROWTH</v>
      </c>
      <c r="Z1142" s="74">
        <v>0</v>
      </c>
      <c r="AA1142" s="69"/>
      <c r="AB1142" s="69" t="s">
        <v>133</v>
      </c>
      <c r="AC1142" s="69" t="s">
        <v>130</v>
      </c>
      <c r="AD1142" s="3"/>
      <c r="AE1142" s="118">
        <f>IFERROR(INDEX(Last6M_AvgSales_Ref!$B$2:$B$12659,MATCH(D1142,Last6M_AvgSales_Ref!$A$2:$A$12659,0)),"")</f>
        <v>14.1666666666667</v>
      </c>
    </row>
    <row r="1143" spans="1:31" ht="14.25" customHeight="1">
      <c r="A1143" s="69" t="s">
        <v>130</v>
      </c>
      <c r="B1143" s="71" t="s">
        <v>120</v>
      </c>
      <c r="C1143" s="71" t="s">
        <v>2776</v>
      </c>
      <c r="D1143" s="71">
        <v>1000003311</v>
      </c>
      <c r="E1143" s="71" t="s">
        <v>2777</v>
      </c>
      <c r="F1143" s="73">
        <v>44957</v>
      </c>
      <c r="G1143" s="66" t="str">
        <f t="shared" si="238"/>
        <v>Targeted Dealer</v>
      </c>
      <c r="H1143" s="66"/>
      <c r="I1143" s="67">
        <v>25</v>
      </c>
      <c r="J1143" s="67">
        <f t="shared" si="239"/>
        <v>25</v>
      </c>
      <c r="K1143" s="68">
        <v>0</v>
      </c>
      <c r="L1143" s="68">
        <f t="shared" si="240"/>
        <v>25</v>
      </c>
      <c r="M1143" s="68">
        <f t="shared" si="241"/>
        <v>0</v>
      </c>
      <c r="N1143" s="96">
        <v>55</v>
      </c>
      <c r="O1143" s="97" t="str">
        <f t="shared" si="242"/>
        <v>June</v>
      </c>
      <c r="P1143" s="96">
        <f t="shared" si="243"/>
        <v>55</v>
      </c>
      <c r="Q1143" s="98">
        <f t="shared" si="244"/>
        <v>-55</v>
      </c>
      <c r="R1143" s="97" t="b">
        <f t="shared" si="245"/>
        <v>0</v>
      </c>
      <c r="S1143" s="99" t="str">
        <f t="shared" si="246"/>
        <v>GROWTH</v>
      </c>
      <c r="T1143" s="68">
        <v>50</v>
      </c>
      <c r="U1143" s="100" t="str">
        <f t="shared" si="247"/>
        <v>May</v>
      </c>
      <c r="V1143" s="68">
        <f t="shared" si="248"/>
        <v>50</v>
      </c>
      <c r="W1143" s="101">
        <f t="shared" si="249"/>
        <v>-50</v>
      </c>
      <c r="X1143" s="102" t="b">
        <f t="shared" si="250"/>
        <v>0</v>
      </c>
      <c r="Y1143" s="103" t="str">
        <f t="shared" si="251"/>
        <v>GROWTH</v>
      </c>
      <c r="Z1143" s="74">
        <v>0</v>
      </c>
      <c r="AA1143" s="69"/>
      <c r="AB1143" s="69" t="s">
        <v>133</v>
      </c>
      <c r="AC1143" s="69" t="s">
        <v>130</v>
      </c>
      <c r="AD1143" s="3"/>
      <c r="AE1143" s="118">
        <f>IFERROR(INDEX(Last6M_AvgSales_Ref!$B$2:$B$12659,MATCH(D1143,Last6M_AvgSales_Ref!$A$2:$A$12659,0)),"")</f>
        <v>96.5</v>
      </c>
    </row>
    <row r="1144" spans="1:31" ht="14.25" customHeight="1">
      <c r="A1144" s="69" t="s">
        <v>130</v>
      </c>
      <c r="B1144" s="71" t="s">
        <v>120</v>
      </c>
      <c r="C1144" s="71" t="s">
        <v>404</v>
      </c>
      <c r="D1144" s="71">
        <v>1000003323</v>
      </c>
      <c r="E1144" s="71" t="s">
        <v>405</v>
      </c>
      <c r="F1144" s="73">
        <v>44959</v>
      </c>
      <c r="G1144" s="66" t="str">
        <f t="shared" si="238"/>
        <v>Targeted Dealer</v>
      </c>
      <c r="H1144" s="66"/>
      <c r="I1144" s="67">
        <v>25</v>
      </c>
      <c r="J1144" s="67">
        <f t="shared" si="239"/>
        <v>25</v>
      </c>
      <c r="K1144" s="68">
        <v>25</v>
      </c>
      <c r="L1144" s="68">
        <f t="shared" si="240"/>
        <v>0</v>
      </c>
      <c r="M1144" s="68">
        <f t="shared" si="241"/>
        <v>100</v>
      </c>
      <c r="N1144" s="96">
        <v>25</v>
      </c>
      <c r="O1144" s="97" t="str">
        <f t="shared" si="242"/>
        <v>June</v>
      </c>
      <c r="P1144" s="96">
        <f t="shared" si="243"/>
        <v>25</v>
      </c>
      <c r="Q1144" s="98">
        <f t="shared" si="244"/>
        <v>0</v>
      </c>
      <c r="R1144" s="97" t="b">
        <f t="shared" si="245"/>
        <v>0</v>
      </c>
      <c r="S1144" s="99" t="str">
        <f t="shared" si="246"/>
        <v>GROWTH</v>
      </c>
      <c r="T1144" s="68">
        <v>25</v>
      </c>
      <c r="U1144" s="100" t="str">
        <f t="shared" si="247"/>
        <v>May</v>
      </c>
      <c r="V1144" s="68">
        <f t="shared" si="248"/>
        <v>25</v>
      </c>
      <c r="W1144" s="101">
        <f t="shared" si="249"/>
        <v>0</v>
      </c>
      <c r="X1144" s="102" t="b">
        <f t="shared" si="250"/>
        <v>0</v>
      </c>
      <c r="Y1144" s="103" t="str">
        <f t="shared" si="251"/>
        <v>GROWTH</v>
      </c>
      <c r="Z1144" s="74">
        <v>0</v>
      </c>
      <c r="AA1144" s="69"/>
      <c r="AB1144" s="69" t="s">
        <v>133</v>
      </c>
      <c r="AC1144" s="69" t="s">
        <v>130</v>
      </c>
      <c r="AD1144" s="3"/>
      <c r="AE1144" s="118">
        <f>IFERROR(INDEX(Last6M_AvgSales_Ref!$B$2:$B$12659,MATCH(D1144,Last6M_AvgSales_Ref!$A$2:$A$12659,0)),"")</f>
        <v>16.6666666666667</v>
      </c>
    </row>
    <row r="1145" spans="1:31" ht="14.25" customHeight="1">
      <c r="A1145" s="74" t="s">
        <v>130</v>
      </c>
      <c r="B1145" s="78" t="s">
        <v>120</v>
      </c>
      <c r="C1145" s="78" t="s">
        <v>2778</v>
      </c>
      <c r="D1145" s="78">
        <v>1000003965</v>
      </c>
      <c r="E1145" s="78" t="s">
        <v>2779</v>
      </c>
      <c r="F1145" s="73">
        <v>45433</v>
      </c>
      <c r="G1145" s="66" t="str">
        <f t="shared" si="238"/>
        <v>Targeted Dealer</v>
      </c>
      <c r="H1145" s="66"/>
      <c r="I1145" s="67">
        <v>50</v>
      </c>
      <c r="J1145" s="67">
        <f t="shared" si="239"/>
        <v>50</v>
      </c>
      <c r="K1145" s="68">
        <v>55</v>
      </c>
      <c r="L1145" s="68">
        <f t="shared" si="240"/>
        <v>-5</v>
      </c>
      <c r="M1145" s="68">
        <f t="shared" si="241"/>
        <v>110</v>
      </c>
      <c r="N1145" s="96">
        <v>60</v>
      </c>
      <c r="O1145" s="97" t="str">
        <f t="shared" si="242"/>
        <v>June</v>
      </c>
      <c r="P1145" s="96">
        <f t="shared" si="243"/>
        <v>60</v>
      </c>
      <c r="Q1145" s="98">
        <f t="shared" si="244"/>
        <v>-5</v>
      </c>
      <c r="R1145" s="97" t="b">
        <f t="shared" si="245"/>
        <v>0</v>
      </c>
      <c r="S1145" s="99" t="str">
        <f t="shared" si="246"/>
        <v>GROWTH</v>
      </c>
      <c r="T1145" s="68">
        <v>25</v>
      </c>
      <c r="U1145" s="100" t="str">
        <f t="shared" si="247"/>
        <v>May</v>
      </c>
      <c r="V1145" s="68">
        <f t="shared" si="248"/>
        <v>25</v>
      </c>
      <c r="W1145" s="101">
        <f t="shared" si="249"/>
        <v>30</v>
      </c>
      <c r="X1145" s="102" t="b">
        <f t="shared" si="250"/>
        <v>0</v>
      </c>
      <c r="Y1145" s="103" t="str">
        <f t="shared" si="251"/>
        <v>GROWTH</v>
      </c>
      <c r="Z1145" s="74">
        <v>0</v>
      </c>
      <c r="AA1145" s="69"/>
      <c r="AB1145" s="69" t="s">
        <v>133</v>
      </c>
      <c r="AC1145" s="74" t="s">
        <v>130</v>
      </c>
      <c r="AD1145" s="3"/>
      <c r="AE1145" s="118">
        <f>IFERROR(INDEX(Last6M_AvgSales_Ref!$B$2:$B$12659,MATCH(D1145,Last6M_AvgSales_Ref!$A$2:$A$12659,0)),"")</f>
        <v>36.6666666666667</v>
      </c>
    </row>
    <row r="1146" spans="1:31" ht="14.25" customHeight="1">
      <c r="A1146" s="69" t="s">
        <v>130</v>
      </c>
      <c r="B1146" s="71" t="s">
        <v>122</v>
      </c>
      <c r="C1146" s="71" t="s">
        <v>2780</v>
      </c>
      <c r="D1146" s="71">
        <v>1000001654</v>
      </c>
      <c r="E1146" s="72" t="s">
        <v>2781</v>
      </c>
      <c r="F1146" s="73">
        <v>41869</v>
      </c>
      <c r="G1146" s="66" t="str">
        <f t="shared" si="238"/>
        <v>Targeted Dealer</v>
      </c>
      <c r="H1146" s="66"/>
      <c r="I1146" s="67">
        <v>45</v>
      </c>
      <c r="J1146" s="67">
        <f t="shared" si="239"/>
        <v>45</v>
      </c>
      <c r="K1146" s="68">
        <v>0</v>
      </c>
      <c r="L1146" s="68">
        <f t="shared" si="240"/>
        <v>45</v>
      </c>
      <c r="M1146" s="68">
        <f t="shared" si="241"/>
        <v>0</v>
      </c>
      <c r="N1146" s="96">
        <v>0</v>
      </c>
      <c r="O1146" s="97" t="str">
        <f t="shared" si="242"/>
        <v>June</v>
      </c>
      <c r="P1146" s="96">
        <f t="shared" si="243"/>
        <v>0</v>
      </c>
      <c r="Q1146" s="98">
        <f t="shared" si="244"/>
        <v>0</v>
      </c>
      <c r="R1146" s="97" t="b">
        <f t="shared" si="245"/>
        <v>0</v>
      </c>
      <c r="S1146" s="99" t="b">
        <f t="shared" si="246"/>
        <v>0</v>
      </c>
      <c r="T1146" s="68">
        <v>0</v>
      </c>
      <c r="U1146" s="100" t="str">
        <f t="shared" si="247"/>
        <v>May</v>
      </c>
      <c r="V1146" s="68">
        <f t="shared" si="248"/>
        <v>0</v>
      </c>
      <c r="W1146" s="101">
        <f t="shared" si="249"/>
        <v>0</v>
      </c>
      <c r="X1146" s="102" t="b">
        <f t="shared" si="250"/>
        <v>0</v>
      </c>
      <c r="Y1146" s="103" t="b">
        <f t="shared" si="251"/>
        <v>0</v>
      </c>
      <c r="Z1146" s="74">
        <v>0</v>
      </c>
      <c r="AA1146" s="69"/>
      <c r="AB1146" s="69" t="s">
        <v>133</v>
      </c>
      <c r="AC1146" s="69" t="s">
        <v>130</v>
      </c>
      <c r="AD1146" s="3"/>
      <c r="AE1146" s="118">
        <f>IFERROR(INDEX(Last6M_AvgSales_Ref!$B$2:$B$12659,MATCH(D1146,Last6M_AvgSales_Ref!$A$2:$A$12659,0)),"")</f>
        <v>25.3333333333333</v>
      </c>
    </row>
    <row r="1147" spans="1:31" ht="14.25" customHeight="1">
      <c r="A1147" s="69" t="s">
        <v>130</v>
      </c>
      <c r="B1147" s="71" t="s">
        <v>122</v>
      </c>
      <c r="C1147" s="71" t="s">
        <v>410</v>
      </c>
      <c r="D1147" s="71">
        <v>1000001642</v>
      </c>
      <c r="E1147" s="72" t="s">
        <v>411</v>
      </c>
      <c r="F1147" s="73">
        <v>42185</v>
      </c>
      <c r="G1147" s="66" t="str">
        <f t="shared" si="238"/>
        <v>Targeted Dealer</v>
      </c>
      <c r="H1147" s="66"/>
      <c r="I1147" s="67">
        <v>25</v>
      </c>
      <c r="J1147" s="67">
        <f t="shared" si="239"/>
        <v>25</v>
      </c>
      <c r="K1147" s="68">
        <v>0</v>
      </c>
      <c r="L1147" s="68">
        <f t="shared" si="240"/>
        <v>25</v>
      </c>
      <c r="M1147" s="68">
        <f t="shared" si="241"/>
        <v>0</v>
      </c>
      <c r="N1147" s="96">
        <v>25</v>
      </c>
      <c r="O1147" s="97" t="str">
        <f t="shared" si="242"/>
        <v>June</v>
      </c>
      <c r="P1147" s="96">
        <f t="shared" si="243"/>
        <v>25</v>
      </c>
      <c r="Q1147" s="98">
        <f t="shared" si="244"/>
        <v>-25</v>
      </c>
      <c r="R1147" s="97" t="b">
        <f t="shared" si="245"/>
        <v>0</v>
      </c>
      <c r="S1147" s="99" t="str">
        <f t="shared" si="246"/>
        <v>GROWTH</v>
      </c>
      <c r="T1147" s="68">
        <v>0</v>
      </c>
      <c r="U1147" s="100" t="str">
        <f t="shared" si="247"/>
        <v>May</v>
      </c>
      <c r="V1147" s="68">
        <f t="shared" si="248"/>
        <v>0</v>
      </c>
      <c r="W1147" s="101">
        <f t="shared" si="249"/>
        <v>0</v>
      </c>
      <c r="X1147" s="102" t="b">
        <f t="shared" si="250"/>
        <v>0</v>
      </c>
      <c r="Y1147" s="103" t="b">
        <f t="shared" si="251"/>
        <v>0</v>
      </c>
      <c r="Z1147" s="74">
        <v>0</v>
      </c>
      <c r="AA1147" s="69"/>
      <c r="AB1147" s="69" t="s">
        <v>133</v>
      </c>
      <c r="AC1147" s="69" t="s">
        <v>130</v>
      </c>
      <c r="AD1147" s="3"/>
      <c r="AE1147" s="118">
        <f>IFERROR(INDEX(Last6M_AvgSales_Ref!$B$2:$B$12659,MATCH(D1147,Last6M_AvgSales_Ref!$A$2:$A$12659,0)),"")</f>
        <v>20.8333333333333</v>
      </c>
    </row>
    <row r="1148" spans="1:31" ht="14.25" customHeight="1">
      <c r="A1148" s="69" t="s">
        <v>130</v>
      </c>
      <c r="B1148" s="71" t="s">
        <v>122</v>
      </c>
      <c r="C1148" s="71" t="s">
        <v>2782</v>
      </c>
      <c r="D1148" s="71">
        <v>1000001669</v>
      </c>
      <c r="E1148" s="72" t="s">
        <v>2783</v>
      </c>
      <c r="F1148" s="73">
        <v>42346</v>
      </c>
      <c r="G1148" s="66" t="str">
        <f t="shared" si="238"/>
        <v>Targeted Dealer</v>
      </c>
      <c r="H1148" s="66"/>
      <c r="I1148" s="67">
        <v>25</v>
      </c>
      <c r="J1148" s="67">
        <f t="shared" si="239"/>
        <v>25</v>
      </c>
      <c r="K1148" s="68">
        <v>25</v>
      </c>
      <c r="L1148" s="68">
        <f t="shared" si="240"/>
        <v>0</v>
      </c>
      <c r="M1148" s="68">
        <f t="shared" si="241"/>
        <v>100</v>
      </c>
      <c r="N1148" s="96">
        <v>20</v>
      </c>
      <c r="O1148" s="97" t="str">
        <f t="shared" si="242"/>
        <v>June</v>
      </c>
      <c r="P1148" s="96">
        <f t="shared" si="243"/>
        <v>20</v>
      </c>
      <c r="Q1148" s="98">
        <f t="shared" si="244"/>
        <v>5</v>
      </c>
      <c r="R1148" s="97" t="b">
        <f t="shared" si="245"/>
        <v>0</v>
      </c>
      <c r="S1148" s="99" t="str">
        <f t="shared" si="246"/>
        <v>GROWTH</v>
      </c>
      <c r="T1148" s="68">
        <v>50</v>
      </c>
      <c r="U1148" s="100" t="str">
        <f t="shared" si="247"/>
        <v>May</v>
      </c>
      <c r="V1148" s="68">
        <f t="shared" si="248"/>
        <v>50</v>
      </c>
      <c r="W1148" s="101">
        <f t="shared" si="249"/>
        <v>-25</v>
      </c>
      <c r="X1148" s="102" t="b">
        <f t="shared" si="250"/>
        <v>0</v>
      </c>
      <c r="Y1148" s="103" t="str">
        <f t="shared" si="251"/>
        <v>GROWTH</v>
      </c>
      <c r="Z1148" s="74">
        <v>0</v>
      </c>
      <c r="AA1148" s="69"/>
      <c r="AB1148" s="69" t="s">
        <v>133</v>
      </c>
      <c r="AC1148" s="69" t="s">
        <v>130</v>
      </c>
      <c r="AD1148" s="3"/>
      <c r="AE1148" s="118">
        <f>IFERROR(INDEX(Last6M_AvgSales_Ref!$B$2:$B$12659,MATCH(D1148,Last6M_AvgSales_Ref!$A$2:$A$12659,0)),"")</f>
        <v>26.75</v>
      </c>
    </row>
    <row r="1149" spans="1:31" ht="14.25" customHeight="1">
      <c r="A1149" s="69" t="s">
        <v>130</v>
      </c>
      <c r="B1149" s="71" t="s">
        <v>122</v>
      </c>
      <c r="C1149" s="71" t="s">
        <v>2784</v>
      </c>
      <c r="D1149" s="71">
        <v>1000001671</v>
      </c>
      <c r="E1149" s="72" t="s">
        <v>2785</v>
      </c>
      <c r="F1149" s="73">
        <v>42563</v>
      </c>
      <c r="G1149" s="66" t="str">
        <f t="shared" si="238"/>
        <v>Targeted Dealer</v>
      </c>
      <c r="H1149" s="66"/>
      <c r="I1149" s="67">
        <v>30</v>
      </c>
      <c r="J1149" s="67">
        <f t="shared" si="239"/>
        <v>30</v>
      </c>
      <c r="K1149" s="68">
        <v>25</v>
      </c>
      <c r="L1149" s="68">
        <f t="shared" si="240"/>
        <v>5</v>
      </c>
      <c r="M1149" s="68">
        <f t="shared" si="241"/>
        <v>83.333333333333343</v>
      </c>
      <c r="N1149" s="96">
        <v>25</v>
      </c>
      <c r="O1149" s="97" t="str">
        <f t="shared" si="242"/>
        <v>June</v>
      </c>
      <c r="P1149" s="96">
        <f t="shared" si="243"/>
        <v>25</v>
      </c>
      <c r="Q1149" s="98">
        <f t="shared" si="244"/>
        <v>0</v>
      </c>
      <c r="R1149" s="97" t="b">
        <f t="shared" si="245"/>
        <v>0</v>
      </c>
      <c r="S1149" s="99" t="str">
        <f t="shared" si="246"/>
        <v>GROWTH</v>
      </c>
      <c r="T1149" s="68">
        <v>25</v>
      </c>
      <c r="U1149" s="100" t="str">
        <f t="shared" si="247"/>
        <v>May</v>
      </c>
      <c r="V1149" s="68">
        <f t="shared" si="248"/>
        <v>25</v>
      </c>
      <c r="W1149" s="101">
        <f t="shared" si="249"/>
        <v>0</v>
      </c>
      <c r="X1149" s="102" t="b">
        <f t="shared" si="250"/>
        <v>0</v>
      </c>
      <c r="Y1149" s="103" t="str">
        <f t="shared" si="251"/>
        <v>GROWTH</v>
      </c>
      <c r="Z1149" s="74">
        <v>0</v>
      </c>
      <c r="AA1149" s="69"/>
      <c r="AB1149" s="69" t="s">
        <v>133</v>
      </c>
      <c r="AC1149" s="69" t="s">
        <v>130</v>
      </c>
      <c r="AD1149" s="3"/>
      <c r="AE1149" s="118">
        <f>IFERROR(INDEX(Last6M_AvgSales_Ref!$B$2:$B$12659,MATCH(D1149,Last6M_AvgSales_Ref!$A$2:$A$12659,0)),"")</f>
        <v>20.8333333333333</v>
      </c>
    </row>
    <row r="1150" spans="1:31" ht="14.25" customHeight="1">
      <c r="A1150" s="69" t="s">
        <v>130</v>
      </c>
      <c r="B1150" s="71" t="s">
        <v>122</v>
      </c>
      <c r="C1150" s="71" t="s">
        <v>2786</v>
      </c>
      <c r="D1150" s="71">
        <v>1000001638</v>
      </c>
      <c r="E1150" s="72" t="s">
        <v>2787</v>
      </c>
      <c r="F1150" s="73">
        <v>42580</v>
      </c>
      <c r="G1150" s="66" t="str">
        <f t="shared" si="238"/>
        <v>Targeted Dealer</v>
      </c>
      <c r="H1150" s="66"/>
      <c r="I1150" s="67">
        <v>60</v>
      </c>
      <c r="J1150" s="67">
        <f t="shared" si="239"/>
        <v>60</v>
      </c>
      <c r="K1150" s="68">
        <v>0</v>
      </c>
      <c r="L1150" s="68">
        <f t="shared" si="240"/>
        <v>60</v>
      </c>
      <c r="M1150" s="68">
        <f t="shared" si="241"/>
        <v>0</v>
      </c>
      <c r="N1150" s="96">
        <v>110</v>
      </c>
      <c r="O1150" s="97" t="str">
        <f t="shared" si="242"/>
        <v>June</v>
      </c>
      <c r="P1150" s="96">
        <f t="shared" si="243"/>
        <v>110</v>
      </c>
      <c r="Q1150" s="98">
        <f t="shared" si="244"/>
        <v>-110</v>
      </c>
      <c r="R1150" s="97" t="b">
        <f t="shared" si="245"/>
        <v>0</v>
      </c>
      <c r="S1150" s="99" t="str">
        <f t="shared" si="246"/>
        <v>GROWTH</v>
      </c>
      <c r="T1150" s="68">
        <v>0</v>
      </c>
      <c r="U1150" s="100" t="str">
        <f t="shared" si="247"/>
        <v>May</v>
      </c>
      <c r="V1150" s="68">
        <f t="shared" si="248"/>
        <v>0</v>
      </c>
      <c r="W1150" s="101">
        <f t="shared" si="249"/>
        <v>0</v>
      </c>
      <c r="X1150" s="102" t="b">
        <f t="shared" si="250"/>
        <v>0</v>
      </c>
      <c r="Y1150" s="103" t="b">
        <f t="shared" si="251"/>
        <v>0</v>
      </c>
      <c r="Z1150" s="74">
        <v>0</v>
      </c>
      <c r="AA1150" s="69"/>
      <c r="AB1150" s="69" t="s">
        <v>133</v>
      </c>
      <c r="AC1150" s="69" t="s">
        <v>130</v>
      </c>
      <c r="AD1150" s="3"/>
      <c r="AE1150" s="118">
        <f>IFERROR(INDEX(Last6M_AvgSales_Ref!$B$2:$B$12659,MATCH(D1150,Last6M_AvgSales_Ref!$A$2:$A$12659,0)),"")</f>
        <v>53.3333333333333</v>
      </c>
    </row>
    <row r="1151" spans="1:31" ht="14.25" customHeight="1">
      <c r="A1151" s="69" t="s">
        <v>130</v>
      </c>
      <c r="B1151" s="71" t="s">
        <v>122</v>
      </c>
      <c r="C1151" s="71" t="s">
        <v>2788</v>
      </c>
      <c r="D1151" s="71">
        <v>1000001652</v>
      </c>
      <c r="E1151" s="72" t="s">
        <v>2789</v>
      </c>
      <c r="F1151" s="73">
        <v>43288</v>
      </c>
      <c r="G1151" s="66" t="str">
        <f t="shared" si="238"/>
        <v>Targeted Dealer</v>
      </c>
      <c r="H1151" s="66"/>
      <c r="I1151" s="67">
        <v>25</v>
      </c>
      <c r="J1151" s="67">
        <f t="shared" si="239"/>
        <v>25</v>
      </c>
      <c r="K1151" s="68">
        <v>25</v>
      </c>
      <c r="L1151" s="68">
        <f t="shared" si="240"/>
        <v>0</v>
      </c>
      <c r="M1151" s="68">
        <f t="shared" si="241"/>
        <v>100</v>
      </c>
      <c r="N1151" s="96">
        <v>0</v>
      </c>
      <c r="O1151" s="97" t="str">
        <f t="shared" si="242"/>
        <v>June</v>
      </c>
      <c r="P1151" s="96">
        <f t="shared" si="243"/>
        <v>0</v>
      </c>
      <c r="Q1151" s="98">
        <f t="shared" si="244"/>
        <v>25</v>
      </c>
      <c r="R1151" s="97" t="b">
        <f t="shared" si="245"/>
        <v>0</v>
      </c>
      <c r="S1151" s="99" t="b">
        <f t="shared" si="246"/>
        <v>0</v>
      </c>
      <c r="T1151" s="68">
        <v>0</v>
      </c>
      <c r="U1151" s="100" t="str">
        <f t="shared" si="247"/>
        <v>May</v>
      </c>
      <c r="V1151" s="68">
        <f t="shared" si="248"/>
        <v>0</v>
      </c>
      <c r="W1151" s="101">
        <f t="shared" si="249"/>
        <v>25</v>
      </c>
      <c r="X1151" s="102" t="b">
        <f t="shared" si="250"/>
        <v>0</v>
      </c>
      <c r="Y1151" s="103" t="b">
        <f t="shared" si="251"/>
        <v>0</v>
      </c>
      <c r="Z1151" s="74">
        <v>0</v>
      </c>
      <c r="AA1151" s="69"/>
      <c r="AB1151" s="69" t="s">
        <v>133</v>
      </c>
      <c r="AC1151" s="69" t="s">
        <v>130</v>
      </c>
      <c r="AD1151" s="3"/>
      <c r="AE1151" s="118">
        <f>IFERROR(INDEX(Last6M_AvgSales_Ref!$B$2:$B$12659,MATCH(D1151,Last6M_AvgSales_Ref!$A$2:$A$12659,0)),"")</f>
        <v>13.3333333333333</v>
      </c>
    </row>
    <row r="1152" spans="1:31" ht="14.25" customHeight="1">
      <c r="A1152" s="69" t="s">
        <v>130</v>
      </c>
      <c r="B1152" s="71" t="s">
        <v>122</v>
      </c>
      <c r="C1152" s="71" t="s">
        <v>2790</v>
      </c>
      <c r="D1152" s="71">
        <v>1000001657</v>
      </c>
      <c r="E1152" s="72" t="s">
        <v>2791</v>
      </c>
      <c r="F1152" s="73">
        <v>43319</v>
      </c>
      <c r="G1152" s="66" t="str">
        <f t="shared" si="238"/>
        <v>Targeted Dealer</v>
      </c>
      <c r="H1152" s="66"/>
      <c r="I1152" s="67">
        <v>70</v>
      </c>
      <c r="J1152" s="67">
        <f t="shared" si="239"/>
        <v>70</v>
      </c>
      <c r="K1152" s="68">
        <v>0</v>
      </c>
      <c r="L1152" s="68">
        <f t="shared" si="240"/>
        <v>70</v>
      </c>
      <c r="M1152" s="68">
        <f t="shared" si="241"/>
        <v>0</v>
      </c>
      <c r="N1152" s="96">
        <v>0</v>
      </c>
      <c r="O1152" s="97" t="str">
        <f t="shared" si="242"/>
        <v>June</v>
      </c>
      <c r="P1152" s="96">
        <f t="shared" si="243"/>
        <v>0</v>
      </c>
      <c r="Q1152" s="98">
        <f t="shared" si="244"/>
        <v>0</v>
      </c>
      <c r="R1152" s="97" t="b">
        <f t="shared" si="245"/>
        <v>0</v>
      </c>
      <c r="S1152" s="99" t="b">
        <f t="shared" si="246"/>
        <v>0</v>
      </c>
      <c r="T1152" s="68">
        <v>0</v>
      </c>
      <c r="U1152" s="100" t="str">
        <f t="shared" si="247"/>
        <v>May</v>
      </c>
      <c r="V1152" s="68">
        <f t="shared" si="248"/>
        <v>0</v>
      </c>
      <c r="W1152" s="101">
        <f t="shared" si="249"/>
        <v>0</v>
      </c>
      <c r="X1152" s="102" t="b">
        <f t="shared" si="250"/>
        <v>0</v>
      </c>
      <c r="Y1152" s="103" t="b">
        <f t="shared" si="251"/>
        <v>0</v>
      </c>
      <c r="Z1152" s="74">
        <v>0</v>
      </c>
      <c r="AA1152" s="69"/>
      <c r="AB1152" s="69" t="s">
        <v>133</v>
      </c>
      <c r="AC1152" s="69" t="s">
        <v>130</v>
      </c>
      <c r="AD1152" s="3"/>
      <c r="AE1152" s="118">
        <f>IFERROR(INDEX(Last6M_AvgSales_Ref!$B$2:$B$12659,MATCH(D1152,Last6M_AvgSales_Ref!$A$2:$A$12659,0)),"")</f>
        <v>36.0833333333333</v>
      </c>
    </row>
    <row r="1153" spans="1:31" ht="14.25" customHeight="1">
      <c r="A1153" s="69" t="s">
        <v>130</v>
      </c>
      <c r="B1153" s="71" t="s">
        <v>122</v>
      </c>
      <c r="C1153" s="71" t="s">
        <v>2792</v>
      </c>
      <c r="D1153" s="71">
        <v>1000001672</v>
      </c>
      <c r="E1153" s="72" t="s">
        <v>2793</v>
      </c>
      <c r="F1153" s="73">
        <v>43333</v>
      </c>
      <c r="G1153" s="66" t="str">
        <f t="shared" si="238"/>
        <v>Targeted Dealer</v>
      </c>
      <c r="H1153" s="66"/>
      <c r="I1153" s="67">
        <v>100</v>
      </c>
      <c r="J1153" s="67">
        <f t="shared" si="239"/>
        <v>100</v>
      </c>
      <c r="K1153" s="68">
        <v>100</v>
      </c>
      <c r="L1153" s="68">
        <f t="shared" si="240"/>
        <v>0</v>
      </c>
      <c r="M1153" s="68">
        <f t="shared" si="241"/>
        <v>100</v>
      </c>
      <c r="N1153" s="96">
        <v>105</v>
      </c>
      <c r="O1153" s="97" t="str">
        <f t="shared" si="242"/>
        <v>June</v>
      </c>
      <c r="P1153" s="96">
        <f t="shared" si="243"/>
        <v>105</v>
      </c>
      <c r="Q1153" s="98">
        <f t="shared" si="244"/>
        <v>-5</v>
      </c>
      <c r="R1153" s="97" t="b">
        <f t="shared" si="245"/>
        <v>0</v>
      </c>
      <c r="S1153" s="99" t="str">
        <f t="shared" si="246"/>
        <v>GROWTH</v>
      </c>
      <c r="T1153" s="68">
        <v>40</v>
      </c>
      <c r="U1153" s="100" t="str">
        <f t="shared" si="247"/>
        <v>May</v>
      </c>
      <c r="V1153" s="68">
        <f t="shared" si="248"/>
        <v>40</v>
      </c>
      <c r="W1153" s="101">
        <f t="shared" si="249"/>
        <v>60</v>
      </c>
      <c r="X1153" s="102" t="b">
        <f t="shared" si="250"/>
        <v>0</v>
      </c>
      <c r="Y1153" s="103" t="str">
        <f t="shared" si="251"/>
        <v>GROWTH</v>
      </c>
      <c r="Z1153" s="74">
        <v>0</v>
      </c>
      <c r="AA1153" s="69"/>
      <c r="AB1153" s="69" t="s">
        <v>133</v>
      </c>
      <c r="AC1153" s="69" t="s">
        <v>130</v>
      </c>
      <c r="AD1153" s="3"/>
      <c r="AE1153" s="118">
        <f>IFERROR(INDEX(Last6M_AvgSales_Ref!$B$2:$B$12659,MATCH(D1153,Last6M_AvgSales_Ref!$A$2:$A$12659,0)),"")</f>
        <v>102.666666666667</v>
      </c>
    </row>
    <row r="1154" spans="1:31" ht="14.25" customHeight="1">
      <c r="A1154" s="69" t="s">
        <v>130</v>
      </c>
      <c r="B1154" s="71" t="s">
        <v>122</v>
      </c>
      <c r="C1154" s="71" t="s">
        <v>2794</v>
      </c>
      <c r="D1154" s="71">
        <v>1000001665</v>
      </c>
      <c r="E1154" s="72" t="s">
        <v>2795</v>
      </c>
      <c r="F1154" s="73">
        <v>43481</v>
      </c>
      <c r="G1154" s="66" t="str">
        <f t="shared" si="238"/>
        <v>Targeted Dealer</v>
      </c>
      <c r="H1154" s="66"/>
      <c r="I1154" s="67">
        <v>170</v>
      </c>
      <c r="J1154" s="67">
        <f t="shared" si="239"/>
        <v>170</v>
      </c>
      <c r="K1154" s="68">
        <v>202</v>
      </c>
      <c r="L1154" s="68">
        <f t="shared" si="240"/>
        <v>-32</v>
      </c>
      <c r="M1154" s="68">
        <f t="shared" si="241"/>
        <v>118.82352941176471</v>
      </c>
      <c r="N1154" s="96">
        <v>115</v>
      </c>
      <c r="O1154" s="97" t="str">
        <f t="shared" si="242"/>
        <v>June</v>
      </c>
      <c r="P1154" s="96">
        <f t="shared" si="243"/>
        <v>115</v>
      </c>
      <c r="Q1154" s="98">
        <f t="shared" si="244"/>
        <v>87</v>
      </c>
      <c r="R1154" s="97" t="b">
        <f t="shared" si="245"/>
        <v>0</v>
      </c>
      <c r="S1154" s="99" t="str">
        <f t="shared" si="246"/>
        <v>GROWTH</v>
      </c>
      <c r="T1154" s="68">
        <v>225</v>
      </c>
      <c r="U1154" s="100" t="str">
        <f t="shared" si="247"/>
        <v>May</v>
      </c>
      <c r="V1154" s="68">
        <f t="shared" si="248"/>
        <v>225</v>
      </c>
      <c r="W1154" s="101">
        <f t="shared" si="249"/>
        <v>-23</v>
      </c>
      <c r="X1154" s="102" t="b">
        <f t="shared" si="250"/>
        <v>0</v>
      </c>
      <c r="Y1154" s="103" t="str">
        <f t="shared" si="251"/>
        <v>GROWTH</v>
      </c>
      <c r="Z1154" s="74">
        <v>0</v>
      </c>
      <c r="AA1154" s="69"/>
      <c r="AB1154" s="69" t="s">
        <v>133</v>
      </c>
      <c r="AC1154" s="69" t="s">
        <v>130</v>
      </c>
      <c r="AD1154" s="3"/>
      <c r="AE1154" s="118">
        <f>IFERROR(INDEX(Last6M_AvgSales_Ref!$B$2:$B$12659,MATCH(D1154,Last6M_AvgSales_Ref!$A$2:$A$12659,0)),"")</f>
        <v>146.666666666667</v>
      </c>
    </row>
    <row r="1155" spans="1:31" ht="14.25" customHeight="1">
      <c r="A1155" s="69" t="s">
        <v>130</v>
      </c>
      <c r="B1155" s="71" t="s">
        <v>122</v>
      </c>
      <c r="C1155" s="71" t="s">
        <v>414</v>
      </c>
      <c r="D1155" s="71">
        <v>1000001675</v>
      </c>
      <c r="E1155" s="72" t="s">
        <v>415</v>
      </c>
      <c r="F1155" s="73">
        <v>44247</v>
      </c>
      <c r="G1155" s="66" t="str">
        <f t="shared" ref="G1155:G1218" si="252">IF(I1155&gt;0,"Targeted Dealer","-")</f>
        <v>-</v>
      </c>
      <c r="H1155" s="66"/>
      <c r="I1155" s="67">
        <v>0</v>
      </c>
      <c r="J1155" s="67">
        <f t="shared" ref="J1155:J1218" si="253">I1155/$J$1*($J$1-$E$1)</f>
        <v>0</v>
      </c>
      <c r="K1155" s="68">
        <v>10</v>
      </c>
      <c r="L1155" s="68">
        <f t="shared" ref="L1155:L1218" si="254">I1155-K1155</f>
        <v>-10</v>
      </c>
      <c r="M1155" s="68" t="str">
        <f t="shared" ref="M1155:M1218" si="255">IFERROR((K1155/J1155%),"-")</f>
        <v>-</v>
      </c>
      <c r="N1155" s="96">
        <v>0</v>
      </c>
      <c r="O1155" s="97" t="str">
        <f t="shared" ref="O1155:O1218" si="256">IF(F1155&lt;=$P$2,"June","")</f>
        <v>June</v>
      </c>
      <c r="P1155" s="96">
        <f t="shared" ref="P1155:P1218" si="257">N1155</f>
        <v>0</v>
      </c>
      <c r="Q1155" s="98">
        <f t="shared" ref="Q1155:Q1218" si="258">K1155-P1155</f>
        <v>10</v>
      </c>
      <c r="R1155" s="97" t="b">
        <f t="shared" ref="R1155:R1218" si="259">IFERROR(IF(O1155="May",(K1155/P1155-1))," ")</f>
        <v>0</v>
      </c>
      <c r="S1155" s="99" t="b">
        <f t="shared" ref="S1155:S1218" si="260">IF(N1155&gt;0,IF(O1155="","-",IF(R1155&lt;0%,"DEGROWTH","GROWTH")))</f>
        <v>0</v>
      </c>
      <c r="T1155" s="68">
        <v>55</v>
      </c>
      <c r="U1155" s="100" t="str">
        <f t="shared" ref="U1155:U1218" si="261">IF(F1155&lt;=$V$2,"May","")</f>
        <v>May</v>
      </c>
      <c r="V1155" s="68">
        <f t="shared" ref="V1155:V1218" si="262">T1155</f>
        <v>55</v>
      </c>
      <c r="W1155" s="101">
        <f t="shared" ref="W1155:W1218" si="263">K1155-V1155</f>
        <v>-45</v>
      </c>
      <c r="X1155" s="102" t="b">
        <f t="shared" ref="X1155:X1218" si="264">IFERROR(IF(U1155="June",(K1155/V1155-1)),0)</f>
        <v>0</v>
      </c>
      <c r="Y1155" s="103" t="str">
        <f t="shared" ref="Y1155:Y1218" si="265">IF(T1155&gt;0,IF(U1155="","-",IF(X1155&lt;0%,"DEGROWTH","GROWTH")))</f>
        <v>GROWTH</v>
      </c>
      <c r="Z1155" s="74">
        <v>0</v>
      </c>
      <c r="AA1155" s="69"/>
      <c r="AB1155" s="69" t="s">
        <v>133</v>
      </c>
      <c r="AC1155" s="69" t="s">
        <v>130</v>
      </c>
      <c r="AD1155" s="3"/>
      <c r="AE1155" s="118">
        <f>IFERROR(INDEX(Last6M_AvgSales_Ref!$B$2:$B$12659,MATCH(D1155,Last6M_AvgSales_Ref!$A$2:$A$12659,0)),"")</f>
        <v>60.8333333333333</v>
      </c>
    </row>
    <row r="1156" spans="1:31" ht="14.25" customHeight="1">
      <c r="A1156" s="69" t="s">
        <v>130</v>
      </c>
      <c r="B1156" s="71" t="s">
        <v>122</v>
      </c>
      <c r="C1156" s="71" t="s">
        <v>2796</v>
      </c>
      <c r="D1156" s="71">
        <v>1000001644</v>
      </c>
      <c r="E1156" s="72" t="s">
        <v>2797</v>
      </c>
      <c r="F1156" s="73">
        <v>44396</v>
      </c>
      <c r="G1156" s="66" t="str">
        <f t="shared" si="252"/>
        <v>Targeted Dealer</v>
      </c>
      <c r="H1156" s="66"/>
      <c r="I1156" s="67">
        <v>140</v>
      </c>
      <c r="J1156" s="67">
        <f t="shared" si="253"/>
        <v>140</v>
      </c>
      <c r="K1156" s="68">
        <v>149</v>
      </c>
      <c r="L1156" s="68">
        <f t="shared" si="254"/>
        <v>-9</v>
      </c>
      <c r="M1156" s="68">
        <f t="shared" si="255"/>
        <v>106.42857142857143</v>
      </c>
      <c r="N1156" s="96">
        <v>140</v>
      </c>
      <c r="O1156" s="97" t="str">
        <f t="shared" si="256"/>
        <v>June</v>
      </c>
      <c r="P1156" s="96">
        <f t="shared" si="257"/>
        <v>140</v>
      </c>
      <c r="Q1156" s="98">
        <f t="shared" si="258"/>
        <v>9</v>
      </c>
      <c r="R1156" s="97" t="b">
        <f t="shared" si="259"/>
        <v>0</v>
      </c>
      <c r="S1156" s="99" t="str">
        <f t="shared" si="260"/>
        <v>GROWTH</v>
      </c>
      <c r="T1156" s="68">
        <v>160</v>
      </c>
      <c r="U1156" s="100" t="str">
        <f t="shared" si="261"/>
        <v>May</v>
      </c>
      <c r="V1156" s="68">
        <f t="shared" si="262"/>
        <v>160</v>
      </c>
      <c r="W1156" s="101">
        <f t="shared" si="263"/>
        <v>-11</v>
      </c>
      <c r="X1156" s="102" t="b">
        <f t="shared" si="264"/>
        <v>0</v>
      </c>
      <c r="Y1156" s="103" t="str">
        <f t="shared" si="265"/>
        <v>GROWTH</v>
      </c>
      <c r="Z1156" s="74">
        <v>0</v>
      </c>
      <c r="AA1156" s="69"/>
      <c r="AB1156" s="69" t="s">
        <v>133</v>
      </c>
      <c r="AC1156" s="69" t="s">
        <v>130</v>
      </c>
      <c r="AD1156" s="3"/>
      <c r="AE1156" s="118">
        <f>IFERROR(INDEX(Last6M_AvgSales_Ref!$B$2:$B$12659,MATCH(D1156,Last6M_AvgSales_Ref!$A$2:$A$12659,0)),"")</f>
        <v>139.666666666667</v>
      </c>
    </row>
    <row r="1157" spans="1:31" ht="14.25" customHeight="1">
      <c r="A1157" s="69" t="s">
        <v>130</v>
      </c>
      <c r="B1157" s="71" t="s">
        <v>122</v>
      </c>
      <c r="C1157" s="71" t="s">
        <v>418</v>
      </c>
      <c r="D1157" s="71">
        <v>1000002005</v>
      </c>
      <c r="E1157" s="72" t="s">
        <v>419</v>
      </c>
      <c r="F1157" s="73">
        <v>44478</v>
      </c>
      <c r="G1157" s="66" t="str">
        <f t="shared" si="252"/>
        <v>Targeted Dealer</v>
      </c>
      <c r="H1157" s="66"/>
      <c r="I1157" s="67">
        <v>15</v>
      </c>
      <c r="J1157" s="67">
        <f t="shared" si="253"/>
        <v>15</v>
      </c>
      <c r="K1157" s="68">
        <v>0</v>
      </c>
      <c r="L1157" s="68">
        <f t="shared" si="254"/>
        <v>15</v>
      </c>
      <c r="M1157" s="68">
        <f t="shared" si="255"/>
        <v>0</v>
      </c>
      <c r="N1157" s="96">
        <v>15</v>
      </c>
      <c r="O1157" s="97" t="str">
        <f t="shared" si="256"/>
        <v>June</v>
      </c>
      <c r="P1157" s="96">
        <f t="shared" si="257"/>
        <v>15</v>
      </c>
      <c r="Q1157" s="98">
        <f t="shared" si="258"/>
        <v>-15</v>
      </c>
      <c r="R1157" s="97" t="b">
        <f t="shared" si="259"/>
        <v>0</v>
      </c>
      <c r="S1157" s="99" t="str">
        <f t="shared" si="260"/>
        <v>GROWTH</v>
      </c>
      <c r="T1157" s="68">
        <v>10</v>
      </c>
      <c r="U1157" s="100" t="str">
        <f t="shared" si="261"/>
        <v>May</v>
      </c>
      <c r="V1157" s="68">
        <f t="shared" si="262"/>
        <v>10</v>
      </c>
      <c r="W1157" s="101">
        <f t="shared" si="263"/>
        <v>-10</v>
      </c>
      <c r="X1157" s="102" t="b">
        <f t="shared" si="264"/>
        <v>0</v>
      </c>
      <c r="Y1157" s="103" t="str">
        <f t="shared" si="265"/>
        <v>GROWTH</v>
      </c>
      <c r="Z1157" s="74">
        <v>0</v>
      </c>
      <c r="AA1157" s="69"/>
      <c r="AB1157" s="69" t="s">
        <v>133</v>
      </c>
      <c r="AC1157" s="69" t="s">
        <v>130</v>
      </c>
      <c r="AD1157" s="3"/>
      <c r="AE1157" s="118">
        <f>IFERROR(INDEX(Last6M_AvgSales_Ref!$B$2:$B$12659,MATCH(D1157,Last6M_AvgSales_Ref!$A$2:$A$12659,0)),"")</f>
        <v>6.6666666666666696</v>
      </c>
    </row>
    <row r="1158" spans="1:31" ht="14.25" customHeight="1">
      <c r="A1158" s="69" t="s">
        <v>130</v>
      </c>
      <c r="B1158" s="71" t="s">
        <v>122</v>
      </c>
      <c r="C1158" s="71" t="s">
        <v>2798</v>
      </c>
      <c r="D1158" s="71">
        <v>1000002049</v>
      </c>
      <c r="E1158" s="72" t="s">
        <v>2799</v>
      </c>
      <c r="F1158" s="73">
        <v>44501</v>
      </c>
      <c r="G1158" s="66" t="str">
        <f t="shared" si="252"/>
        <v>Targeted Dealer</v>
      </c>
      <c r="H1158" s="66"/>
      <c r="I1158" s="67">
        <v>25</v>
      </c>
      <c r="J1158" s="67">
        <f t="shared" si="253"/>
        <v>25</v>
      </c>
      <c r="K1158" s="68">
        <v>0</v>
      </c>
      <c r="L1158" s="68">
        <f t="shared" si="254"/>
        <v>25</v>
      </c>
      <c r="M1158" s="68">
        <f t="shared" si="255"/>
        <v>0</v>
      </c>
      <c r="N1158" s="96">
        <v>25</v>
      </c>
      <c r="O1158" s="97" t="str">
        <f t="shared" si="256"/>
        <v>June</v>
      </c>
      <c r="P1158" s="96">
        <f t="shared" si="257"/>
        <v>25</v>
      </c>
      <c r="Q1158" s="98">
        <f t="shared" si="258"/>
        <v>-25</v>
      </c>
      <c r="R1158" s="97" t="b">
        <f t="shared" si="259"/>
        <v>0</v>
      </c>
      <c r="S1158" s="99" t="str">
        <f t="shared" si="260"/>
        <v>GROWTH</v>
      </c>
      <c r="T1158" s="68">
        <v>0</v>
      </c>
      <c r="U1158" s="100" t="str">
        <f t="shared" si="261"/>
        <v>May</v>
      </c>
      <c r="V1158" s="68">
        <f t="shared" si="262"/>
        <v>0</v>
      </c>
      <c r="W1158" s="101">
        <f t="shared" si="263"/>
        <v>0</v>
      </c>
      <c r="X1158" s="102" t="b">
        <f t="shared" si="264"/>
        <v>0</v>
      </c>
      <c r="Y1158" s="103" t="b">
        <f t="shared" si="265"/>
        <v>0</v>
      </c>
      <c r="Z1158" s="74">
        <v>0</v>
      </c>
      <c r="AA1158" s="69"/>
      <c r="AB1158" s="69" t="s">
        <v>133</v>
      </c>
      <c r="AC1158" s="69" t="s">
        <v>130</v>
      </c>
      <c r="AD1158" s="3"/>
      <c r="AE1158" s="118">
        <f>IFERROR(INDEX(Last6M_AvgSales_Ref!$B$2:$B$12659,MATCH(D1158,Last6M_AvgSales_Ref!$A$2:$A$12659,0)),"")</f>
        <v>12.5</v>
      </c>
    </row>
    <row r="1159" spans="1:31" ht="14.25" customHeight="1">
      <c r="A1159" s="69" t="s">
        <v>130</v>
      </c>
      <c r="B1159" s="71" t="s">
        <v>122</v>
      </c>
      <c r="C1159" s="71" t="s">
        <v>2800</v>
      </c>
      <c r="D1159" s="71">
        <v>1000002059</v>
      </c>
      <c r="E1159" s="72" t="s">
        <v>2801</v>
      </c>
      <c r="F1159" s="73">
        <v>44532</v>
      </c>
      <c r="G1159" s="66" t="str">
        <f t="shared" si="252"/>
        <v>Targeted Dealer</v>
      </c>
      <c r="H1159" s="66"/>
      <c r="I1159" s="67">
        <v>25</v>
      </c>
      <c r="J1159" s="67">
        <f t="shared" si="253"/>
        <v>25</v>
      </c>
      <c r="K1159" s="68">
        <v>0</v>
      </c>
      <c r="L1159" s="68">
        <f t="shared" si="254"/>
        <v>25</v>
      </c>
      <c r="M1159" s="68">
        <f t="shared" si="255"/>
        <v>0</v>
      </c>
      <c r="N1159" s="96">
        <v>0</v>
      </c>
      <c r="O1159" s="97" t="str">
        <f t="shared" si="256"/>
        <v>June</v>
      </c>
      <c r="P1159" s="96">
        <f t="shared" si="257"/>
        <v>0</v>
      </c>
      <c r="Q1159" s="98">
        <f t="shared" si="258"/>
        <v>0</v>
      </c>
      <c r="R1159" s="97" t="b">
        <f t="shared" si="259"/>
        <v>0</v>
      </c>
      <c r="S1159" s="99" t="b">
        <f t="shared" si="260"/>
        <v>0</v>
      </c>
      <c r="T1159" s="68">
        <v>50</v>
      </c>
      <c r="U1159" s="100" t="str">
        <f t="shared" si="261"/>
        <v>May</v>
      </c>
      <c r="V1159" s="68">
        <f t="shared" si="262"/>
        <v>50</v>
      </c>
      <c r="W1159" s="101">
        <f t="shared" si="263"/>
        <v>-50</v>
      </c>
      <c r="X1159" s="102" t="b">
        <f t="shared" si="264"/>
        <v>0</v>
      </c>
      <c r="Y1159" s="103" t="str">
        <f t="shared" si="265"/>
        <v>GROWTH</v>
      </c>
      <c r="Z1159" s="74">
        <v>0</v>
      </c>
      <c r="AA1159" s="69"/>
      <c r="AB1159" s="69" t="s">
        <v>133</v>
      </c>
      <c r="AC1159" s="69" t="s">
        <v>130</v>
      </c>
      <c r="AD1159" s="3"/>
      <c r="AE1159" s="118">
        <f>IFERROR(INDEX(Last6M_AvgSales_Ref!$B$2:$B$12659,MATCH(D1159,Last6M_AvgSales_Ref!$A$2:$A$12659,0)),"")</f>
        <v>16.6666666666667</v>
      </c>
    </row>
    <row r="1160" spans="1:31" ht="14.25" customHeight="1">
      <c r="A1160" s="69" t="s">
        <v>130</v>
      </c>
      <c r="B1160" s="71" t="s">
        <v>122</v>
      </c>
      <c r="C1160" s="71" t="s">
        <v>2802</v>
      </c>
      <c r="D1160" s="71">
        <v>1000002553</v>
      </c>
      <c r="E1160" s="72" t="s">
        <v>2803</v>
      </c>
      <c r="F1160" s="73">
        <v>44615</v>
      </c>
      <c r="G1160" s="66" t="str">
        <f t="shared" si="252"/>
        <v>Targeted Dealer</v>
      </c>
      <c r="H1160" s="66"/>
      <c r="I1160" s="67">
        <v>50</v>
      </c>
      <c r="J1160" s="67">
        <f t="shared" si="253"/>
        <v>50</v>
      </c>
      <c r="K1160" s="68">
        <v>70</v>
      </c>
      <c r="L1160" s="68">
        <f t="shared" si="254"/>
        <v>-20</v>
      </c>
      <c r="M1160" s="68">
        <f t="shared" si="255"/>
        <v>140</v>
      </c>
      <c r="N1160" s="96">
        <v>34</v>
      </c>
      <c r="O1160" s="97" t="str">
        <f t="shared" si="256"/>
        <v>June</v>
      </c>
      <c r="P1160" s="96">
        <f t="shared" si="257"/>
        <v>34</v>
      </c>
      <c r="Q1160" s="98">
        <f t="shared" si="258"/>
        <v>36</v>
      </c>
      <c r="R1160" s="97" t="b">
        <f t="shared" si="259"/>
        <v>0</v>
      </c>
      <c r="S1160" s="99" t="str">
        <f t="shared" si="260"/>
        <v>GROWTH</v>
      </c>
      <c r="T1160" s="68">
        <v>30</v>
      </c>
      <c r="U1160" s="100" t="str">
        <f t="shared" si="261"/>
        <v>May</v>
      </c>
      <c r="V1160" s="68">
        <f t="shared" si="262"/>
        <v>30</v>
      </c>
      <c r="W1160" s="101">
        <f t="shared" si="263"/>
        <v>40</v>
      </c>
      <c r="X1160" s="102" t="b">
        <f t="shared" si="264"/>
        <v>0</v>
      </c>
      <c r="Y1160" s="103" t="str">
        <f t="shared" si="265"/>
        <v>GROWTH</v>
      </c>
      <c r="Z1160" s="74">
        <v>0</v>
      </c>
      <c r="AA1160" s="69"/>
      <c r="AB1160" s="69" t="s">
        <v>133</v>
      </c>
      <c r="AC1160" s="69" t="s">
        <v>130</v>
      </c>
      <c r="AD1160" s="3"/>
      <c r="AE1160" s="118">
        <f>IFERROR(INDEX(Last6M_AvgSales_Ref!$B$2:$B$12659,MATCH(D1160,Last6M_AvgSales_Ref!$A$2:$A$12659,0)),"")</f>
        <v>47.25</v>
      </c>
    </row>
    <row r="1161" spans="1:31" ht="14.25" customHeight="1">
      <c r="A1161" s="69" t="s">
        <v>130</v>
      </c>
      <c r="B1161" s="71" t="s">
        <v>122</v>
      </c>
      <c r="C1161" s="71" t="s">
        <v>2804</v>
      </c>
      <c r="D1161" s="71">
        <v>1000002789</v>
      </c>
      <c r="E1161" s="72" t="s">
        <v>2805</v>
      </c>
      <c r="F1161" s="73">
        <v>44711</v>
      </c>
      <c r="G1161" s="66" t="str">
        <f t="shared" si="252"/>
        <v>Targeted Dealer</v>
      </c>
      <c r="H1161" s="66"/>
      <c r="I1161" s="67">
        <v>30</v>
      </c>
      <c r="J1161" s="67">
        <f t="shared" si="253"/>
        <v>30</v>
      </c>
      <c r="K1161" s="68">
        <v>80</v>
      </c>
      <c r="L1161" s="68">
        <f t="shared" si="254"/>
        <v>-50</v>
      </c>
      <c r="M1161" s="68">
        <f t="shared" si="255"/>
        <v>266.66666666666669</v>
      </c>
      <c r="N1161" s="96">
        <v>30</v>
      </c>
      <c r="O1161" s="97" t="str">
        <f t="shared" si="256"/>
        <v>June</v>
      </c>
      <c r="P1161" s="96">
        <f t="shared" si="257"/>
        <v>30</v>
      </c>
      <c r="Q1161" s="98">
        <f t="shared" si="258"/>
        <v>50</v>
      </c>
      <c r="R1161" s="97" t="b">
        <f t="shared" si="259"/>
        <v>0</v>
      </c>
      <c r="S1161" s="99" t="str">
        <f t="shared" si="260"/>
        <v>GROWTH</v>
      </c>
      <c r="T1161" s="68">
        <v>50</v>
      </c>
      <c r="U1161" s="100" t="str">
        <f t="shared" si="261"/>
        <v>May</v>
      </c>
      <c r="V1161" s="68">
        <f t="shared" si="262"/>
        <v>50</v>
      </c>
      <c r="W1161" s="101">
        <f t="shared" si="263"/>
        <v>30</v>
      </c>
      <c r="X1161" s="102" t="b">
        <f t="shared" si="264"/>
        <v>0</v>
      </c>
      <c r="Y1161" s="103" t="str">
        <f t="shared" si="265"/>
        <v>GROWTH</v>
      </c>
      <c r="Z1161" s="74">
        <v>0</v>
      </c>
      <c r="AA1161" s="69"/>
      <c r="AB1161" s="69" t="s">
        <v>133</v>
      </c>
      <c r="AC1161" s="69" t="s">
        <v>130</v>
      </c>
      <c r="AD1161" s="3"/>
      <c r="AE1161" s="118">
        <f>IFERROR(INDEX(Last6M_AvgSales_Ref!$B$2:$B$12659,MATCH(D1161,Last6M_AvgSales_Ref!$A$2:$A$12659,0)),"")</f>
        <v>30.8333333333333</v>
      </c>
    </row>
    <row r="1162" spans="1:31" ht="14.25" customHeight="1">
      <c r="A1162" s="69" t="s">
        <v>130</v>
      </c>
      <c r="B1162" s="71" t="s">
        <v>122</v>
      </c>
      <c r="C1162" s="71" t="s">
        <v>2806</v>
      </c>
      <c r="D1162" s="71">
        <v>1000003280</v>
      </c>
      <c r="E1162" s="72" t="s">
        <v>2807</v>
      </c>
      <c r="F1162" s="73">
        <v>44951</v>
      </c>
      <c r="G1162" s="66" t="str">
        <f t="shared" si="252"/>
        <v>Targeted Dealer</v>
      </c>
      <c r="H1162" s="66"/>
      <c r="I1162" s="67">
        <v>125</v>
      </c>
      <c r="J1162" s="67">
        <f t="shared" si="253"/>
        <v>125.00000000000001</v>
      </c>
      <c r="K1162" s="68">
        <v>137.5</v>
      </c>
      <c r="L1162" s="68">
        <f t="shared" si="254"/>
        <v>-12.5</v>
      </c>
      <c r="M1162" s="68">
        <f t="shared" si="255"/>
        <v>109.99999999999999</v>
      </c>
      <c r="N1162" s="96">
        <v>125</v>
      </c>
      <c r="O1162" s="97" t="str">
        <f t="shared" si="256"/>
        <v>June</v>
      </c>
      <c r="P1162" s="96">
        <f t="shared" si="257"/>
        <v>125</v>
      </c>
      <c r="Q1162" s="98">
        <f t="shared" si="258"/>
        <v>12.5</v>
      </c>
      <c r="R1162" s="97" t="b">
        <f t="shared" si="259"/>
        <v>0</v>
      </c>
      <c r="S1162" s="99" t="str">
        <f t="shared" si="260"/>
        <v>GROWTH</v>
      </c>
      <c r="T1162" s="68">
        <v>70</v>
      </c>
      <c r="U1162" s="100" t="str">
        <f t="shared" si="261"/>
        <v>May</v>
      </c>
      <c r="V1162" s="68">
        <f t="shared" si="262"/>
        <v>70</v>
      </c>
      <c r="W1162" s="101">
        <f t="shared" si="263"/>
        <v>67.5</v>
      </c>
      <c r="X1162" s="102" t="b">
        <f t="shared" si="264"/>
        <v>0</v>
      </c>
      <c r="Y1162" s="103" t="str">
        <f t="shared" si="265"/>
        <v>GROWTH</v>
      </c>
      <c r="Z1162" s="74">
        <v>0</v>
      </c>
      <c r="AA1162" s="69"/>
      <c r="AB1162" s="69" t="s">
        <v>133</v>
      </c>
      <c r="AC1162" s="69" t="s">
        <v>130</v>
      </c>
      <c r="AD1162" s="3"/>
      <c r="AE1162" s="118">
        <f>IFERROR(INDEX(Last6M_AvgSales_Ref!$B$2:$B$12659,MATCH(D1162,Last6M_AvgSales_Ref!$A$2:$A$12659,0)),"")</f>
        <v>129.166666666667</v>
      </c>
    </row>
    <row r="1163" spans="1:31" ht="14.25" customHeight="1">
      <c r="A1163" s="69" t="s">
        <v>130</v>
      </c>
      <c r="B1163" s="71" t="s">
        <v>111</v>
      </c>
      <c r="C1163" s="71" t="s">
        <v>2808</v>
      </c>
      <c r="D1163" s="71">
        <v>1000001472</v>
      </c>
      <c r="E1163" s="72" t="s">
        <v>2809</v>
      </c>
      <c r="F1163" s="73">
        <v>41340</v>
      </c>
      <c r="G1163" s="66" t="str">
        <f t="shared" si="252"/>
        <v>Targeted Dealer</v>
      </c>
      <c r="H1163" s="66"/>
      <c r="I1163" s="67">
        <v>30</v>
      </c>
      <c r="J1163" s="67">
        <f t="shared" si="253"/>
        <v>30</v>
      </c>
      <c r="K1163" s="68">
        <v>6</v>
      </c>
      <c r="L1163" s="68">
        <f t="shared" si="254"/>
        <v>24</v>
      </c>
      <c r="M1163" s="68">
        <f t="shared" si="255"/>
        <v>20</v>
      </c>
      <c r="N1163" s="96">
        <v>90</v>
      </c>
      <c r="O1163" s="97" t="str">
        <f t="shared" si="256"/>
        <v>June</v>
      </c>
      <c r="P1163" s="96">
        <f t="shared" si="257"/>
        <v>90</v>
      </c>
      <c r="Q1163" s="98">
        <f t="shared" si="258"/>
        <v>-84</v>
      </c>
      <c r="R1163" s="97" t="b">
        <f t="shared" si="259"/>
        <v>0</v>
      </c>
      <c r="S1163" s="99" t="str">
        <f t="shared" si="260"/>
        <v>GROWTH</v>
      </c>
      <c r="T1163" s="68">
        <v>30</v>
      </c>
      <c r="U1163" s="100" t="str">
        <f t="shared" si="261"/>
        <v>May</v>
      </c>
      <c r="V1163" s="68">
        <f t="shared" si="262"/>
        <v>30</v>
      </c>
      <c r="W1163" s="101">
        <f t="shared" si="263"/>
        <v>-24</v>
      </c>
      <c r="X1163" s="102" t="b">
        <f t="shared" si="264"/>
        <v>0</v>
      </c>
      <c r="Y1163" s="103" t="str">
        <f t="shared" si="265"/>
        <v>GROWTH</v>
      </c>
      <c r="Z1163" s="74">
        <v>0</v>
      </c>
      <c r="AA1163" s="69"/>
      <c r="AB1163" s="69" t="s">
        <v>133</v>
      </c>
      <c r="AC1163" s="69" t="s">
        <v>130</v>
      </c>
      <c r="AD1163" s="3"/>
      <c r="AE1163" s="118">
        <f>IFERROR(INDEX(Last6M_AvgSales_Ref!$B$2:$B$12659,MATCH(D1163,Last6M_AvgSales_Ref!$A$2:$A$12659,0)),"")</f>
        <v>30</v>
      </c>
    </row>
    <row r="1164" spans="1:31" ht="14.25" customHeight="1">
      <c r="A1164" s="69" t="s">
        <v>130</v>
      </c>
      <c r="B1164" s="71" t="s">
        <v>111</v>
      </c>
      <c r="C1164" s="71" t="s">
        <v>2810</v>
      </c>
      <c r="D1164" s="71">
        <v>1000001477</v>
      </c>
      <c r="E1164" s="72" t="s">
        <v>2811</v>
      </c>
      <c r="F1164" s="73">
        <v>41449</v>
      </c>
      <c r="G1164" s="66" t="str">
        <f t="shared" si="252"/>
        <v>Targeted Dealer</v>
      </c>
      <c r="H1164" s="66"/>
      <c r="I1164" s="67">
        <v>60</v>
      </c>
      <c r="J1164" s="67">
        <f t="shared" si="253"/>
        <v>60</v>
      </c>
      <c r="K1164" s="68">
        <v>57.5</v>
      </c>
      <c r="L1164" s="68">
        <f t="shared" si="254"/>
        <v>2.5</v>
      </c>
      <c r="M1164" s="68">
        <f t="shared" si="255"/>
        <v>95.833333333333343</v>
      </c>
      <c r="N1164" s="96">
        <v>78</v>
      </c>
      <c r="O1164" s="97" t="str">
        <f t="shared" si="256"/>
        <v>June</v>
      </c>
      <c r="P1164" s="96">
        <f t="shared" si="257"/>
        <v>78</v>
      </c>
      <c r="Q1164" s="98">
        <f t="shared" si="258"/>
        <v>-20.5</v>
      </c>
      <c r="R1164" s="97" t="b">
        <f t="shared" si="259"/>
        <v>0</v>
      </c>
      <c r="S1164" s="99" t="str">
        <f t="shared" si="260"/>
        <v>GROWTH</v>
      </c>
      <c r="T1164" s="68">
        <v>33.5</v>
      </c>
      <c r="U1164" s="100" t="str">
        <f t="shared" si="261"/>
        <v>May</v>
      </c>
      <c r="V1164" s="68">
        <f t="shared" si="262"/>
        <v>33.5</v>
      </c>
      <c r="W1164" s="101">
        <f t="shared" si="263"/>
        <v>24</v>
      </c>
      <c r="X1164" s="102" t="b">
        <f t="shared" si="264"/>
        <v>0</v>
      </c>
      <c r="Y1164" s="103" t="str">
        <f t="shared" si="265"/>
        <v>GROWTH</v>
      </c>
      <c r="Z1164" s="74">
        <v>0</v>
      </c>
      <c r="AA1164" s="69"/>
      <c r="AB1164" s="69" t="s">
        <v>133</v>
      </c>
      <c r="AC1164" s="69" t="s">
        <v>130</v>
      </c>
      <c r="AD1164" s="3"/>
      <c r="AE1164" s="118">
        <f>IFERROR(INDEX(Last6M_AvgSales_Ref!$B$2:$B$12659,MATCH(D1164,Last6M_AvgSales_Ref!$A$2:$A$12659,0)),"")</f>
        <v>57</v>
      </c>
    </row>
    <row r="1165" spans="1:31" ht="14.25" customHeight="1">
      <c r="A1165" s="69" t="s">
        <v>130</v>
      </c>
      <c r="B1165" s="71" t="s">
        <v>111</v>
      </c>
      <c r="C1165" s="71" t="s">
        <v>2812</v>
      </c>
      <c r="D1165" s="71">
        <v>1000001461</v>
      </c>
      <c r="E1165" s="72" t="s">
        <v>2813</v>
      </c>
      <c r="F1165" s="73">
        <v>41814</v>
      </c>
      <c r="G1165" s="66" t="str">
        <f t="shared" si="252"/>
        <v>Targeted Dealer</v>
      </c>
      <c r="H1165" s="66"/>
      <c r="I1165" s="67">
        <v>100</v>
      </c>
      <c r="J1165" s="67">
        <f t="shared" si="253"/>
        <v>100</v>
      </c>
      <c r="K1165" s="68">
        <v>181</v>
      </c>
      <c r="L1165" s="68">
        <f t="shared" si="254"/>
        <v>-81</v>
      </c>
      <c r="M1165" s="68">
        <f t="shared" si="255"/>
        <v>181</v>
      </c>
      <c r="N1165" s="96">
        <v>120</v>
      </c>
      <c r="O1165" s="97" t="str">
        <f t="shared" si="256"/>
        <v>June</v>
      </c>
      <c r="P1165" s="96">
        <f t="shared" si="257"/>
        <v>120</v>
      </c>
      <c r="Q1165" s="98">
        <f t="shared" si="258"/>
        <v>61</v>
      </c>
      <c r="R1165" s="97" t="b">
        <f t="shared" si="259"/>
        <v>0</v>
      </c>
      <c r="S1165" s="99" t="str">
        <f t="shared" si="260"/>
        <v>GROWTH</v>
      </c>
      <c r="T1165" s="68">
        <v>120</v>
      </c>
      <c r="U1165" s="100" t="str">
        <f t="shared" si="261"/>
        <v>May</v>
      </c>
      <c r="V1165" s="68">
        <f t="shared" si="262"/>
        <v>120</v>
      </c>
      <c r="W1165" s="101">
        <f t="shared" si="263"/>
        <v>61</v>
      </c>
      <c r="X1165" s="102" t="b">
        <f t="shared" si="264"/>
        <v>0</v>
      </c>
      <c r="Y1165" s="103" t="str">
        <f t="shared" si="265"/>
        <v>GROWTH</v>
      </c>
      <c r="Z1165" s="74">
        <v>0</v>
      </c>
      <c r="AA1165" s="69"/>
      <c r="AB1165" s="69" t="s">
        <v>133</v>
      </c>
      <c r="AC1165" s="69" t="s">
        <v>130</v>
      </c>
      <c r="AD1165" s="3"/>
      <c r="AE1165" s="118">
        <f>IFERROR(INDEX(Last6M_AvgSales_Ref!$B$2:$B$12659,MATCH(D1165,Last6M_AvgSales_Ref!$A$2:$A$12659,0)),"")</f>
        <v>99.6666666666667</v>
      </c>
    </row>
    <row r="1166" spans="1:31" ht="14.25" customHeight="1">
      <c r="A1166" s="69" t="s">
        <v>130</v>
      </c>
      <c r="B1166" s="71" t="s">
        <v>111</v>
      </c>
      <c r="C1166" s="71" t="s">
        <v>2814</v>
      </c>
      <c r="D1166" s="71">
        <v>1000001463</v>
      </c>
      <c r="E1166" s="72" t="s">
        <v>2815</v>
      </c>
      <c r="F1166" s="73">
        <v>41856</v>
      </c>
      <c r="G1166" s="66" t="str">
        <f t="shared" si="252"/>
        <v>Targeted Dealer</v>
      </c>
      <c r="H1166" s="66"/>
      <c r="I1166" s="67">
        <v>170</v>
      </c>
      <c r="J1166" s="67">
        <f t="shared" si="253"/>
        <v>170</v>
      </c>
      <c r="K1166" s="68">
        <v>156</v>
      </c>
      <c r="L1166" s="68">
        <f t="shared" si="254"/>
        <v>14</v>
      </c>
      <c r="M1166" s="68">
        <f t="shared" si="255"/>
        <v>91.764705882352942</v>
      </c>
      <c r="N1166" s="96">
        <v>208.1</v>
      </c>
      <c r="O1166" s="97" t="str">
        <f t="shared" si="256"/>
        <v>June</v>
      </c>
      <c r="P1166" s="96">
        <f t="shared" si="257"/>
        <v>208.1</v>
      </c>
      <c r="Q1166" s="98">
        <f t="shared" si="258"/>
        <v>-52.099999999999994</v>
      </c>
      <c r="R1166" s="97" t="b">
        <f t="shared" si="259"/>
        <v>0</v>
      </c>
      <c r="S1166" s="99" t="str">
        <f t="shared" si="260"/>
        <v>GROWTH</v>
      </c>
      <c r="T1166" s="68">
        <v>108.85</v>
      </c>
      <c r="U1166" s="100" t="str">
        <f t="shared" si="261"/>
        <v>May</v>
      </c>
      <c r="V1166" s="68">
        <f t="shared" si="262"/>
        <v>108.85</v>
      </c>
      <c r="W1166" s="101">
        <f t="shared" si="263"/>
        <v>47.150000000000006</v>
      </c>
      <c r="X1166" s="102" t="b">
        <f t="shared" si="264"/>
        <v>0</v>
      </c>
      <c r="Y1166" s="103" t="str">
        <f t="shared" si="265"/>
        <v>GROWTH</v>
      </c>
      <c r="Z1166" s="74">
        <v>0</v>
      </c>
      <c r="AA1166" s="69"/>
      <c r="AB1166" s="69" t="s">
        <v>133</v>
      </c>
      <c r="AC1166" s="69" t="s">
        <v>130</v>
      </c>
      <c r="AD1166" s="3"/>
      <c r="AE1166" s="118">
        <f>IFERROR(INDEX(Last6M_AvgSales_Ref!$B$2:$B$12659,MATCH(D1166,Last6M_AvgSales_Ref!$A$2:$A$12659,0)),"")</f>
        <v>146.333333333333</v>
      </c>
    </row>
    <row r="1167" spans="1:31" ht="14.25" customHeight="1">
      <c r="A1167" s="69" t="s">
        <v>130</v>
      </c>
      <c r="B1167" s="71" t="s">
        <v>111</v>
      </c>
      <c r="C1167" s="71" t="s">
        <v>2816</v>
      </c>
      <c r="D1167" s="71">
        <v>1000001468</v>
      </c>
      <c r="E1167" s="72" t="s">
        <v>2817</v>
      </c>
      <c r="F1167" s="73">
        <v>41940</v>
      </c>
      <c r="G1167" s="66" t="str">
        <f t="shared" si="252"/>
        <v>Targeted Dealer</v>
      </c>
      <c r="H1167" s="66"/>
      <c r="I1167" s="67">
        <v>280</v>
      </c>
      <c r="J1167" s="67">
        <f t="shared" si="253"/>
        <v>280</v>
      </c>
      <c r="K1167" s="68">
        <v>230</v>
      </c>
      <c r="L1167" s="68">
        <f t="shared" si="254"/>
        <v>50</v>
      </c>
      <c r="M1167" s="68">
        <f t="shared" si="255"/>
        <v>82.142857142857153</v>
      </c>
      <c r="N1167" s="96">
        <v>275</v>
      </c>
      <c r="O1167" s="97" t="str">
        <f t="shared" si="256"/>
        <v>June</v>
      </c>
      <c r="P1167" s="96">
        <f t="shared" si="257"/>
        <v>275</v>
      </c>
      <c r="Q1167" s="98">
        <f t="shared" si="258"/>
        <v>-45</v>
      </c>
      <c r="R1167" s="97" t="b">
        <f t="shared" si="259"/>
        <v>0</v>
      </c>
      <c r="S1167" s="99" t="str">
        <f t="shared" si="260"/>
        <v>GROWTH</v>
      </c>
      <c r="T1167" s="68">
        <v>500</v>
      </c>
      <c r="U1167" s="100" t="str">
        <f t="shared" si="261"/>
        <v>May</v>
      </c>
      <c r="V1167" s="68">
        <f t="shared" si="262"/>
        <v>500</v>
      </c>
      <c r="W1167" s="101">
        <f t="shared" si="263"/>
        <v>-270</v>
      </c>
      <c r="X1167" s="102" t="b">
        <f t="shared" si="264"/>
        <v>0</v>
      </c>
      <c r="Y1167" s="103" t="str">
        <f t="shared" si="265"/>
        <v>GROWTH</v>
      </c>
      <c r="Z1167" s="74">
        <v>0</v>
      </c>
      <c r="AA1167" s="69"/>
      <c r="AB1167" s="69" t="s">
        <v>133</v>
      </c>
      <c r="AC1167" s="69" t="s">
        <v>130</v>
      </c>
      <c r="AD1167" s="3"/>
      <c r="AE1167" s="118">
        <f>IFERROR(INDEX(Last6M_AvgSales_Ref!$B$2:$B$12659,MATCH(D1167,Last6M_AvgSales_Ref!$A$2:$A$12659,0)),"")</f>
        <v>258.33333333333297</v>
      </c>
    </row>
    <row r="1168" spans="1:31" ht="14.25" customHeight="1">
      <c r="A1168" s="69" t="s">
        <v>130</v>
      </c>
      <c r="B1168" s="71" t="s">
        <v>111</v>
      </c>
      <c r="C1168" s="71" t="s">
        <v>2818</v>
      </c>
      <c r="D1168" s="71">
        <v>1000001462</v>
      </c>
      <c r="E1168" s="72" t="s">
        <v>2819</v>
      </c>
      <c r="F1168" s="73">
        <v>41967</v>
      </c>
      <c r="G1168" s="66" t="str">
        <f t="shared" si="252"/>
        <v>Targeted Dealer</v>
      </c>
      <c r="H1168" s="66"/>
      <c r="I1168" s="67">
        <v>100</v>
      </c>
      <c r="J1168" s="67">
        <f t="shared" si="253"/>
        <v>100</v>
      </c>
      <c r="K1168" s="68">
        <v>30</v>
      </c>
      <c r="L1168" s="68">
        <f t="shared" si="254"/>
        <v>70</v>
      </c>
      <c r="M1168" s="68">
        <f t="shared" si="255"/>
        <v>30</v>
      </c>
      <c r="N1168" s="96">
        <v>30</v>
      </c>
      <c r="O1168" s="97" t="str">
        <f t="shared" si="256"/>
        <v>June</v>
      </c>
      <c r="P1168" s="96">
        <f t="shared" si="257"/>
        <v>30</v>
      </c>
      <c r="Q1168" s="98">
        <f t="shared" si="258"/>
        <v>0</v>
      </c>
      <c r="R1168" s="97" t="b">
        <f t="shared" si="259"/>
        <v>0</v>
      </c>
      <c r="S1168" s="99" t="str">
        <f t="shared" si="260"/>
        <v>GROWTH</v>
      </c>
      <c r="T1168" s="68">
        <v>60</v>
      </c>
      <c r="U1168" s="100" t="str">
        <f t="shared" si="261"/>
        <v>May</v>
      </c>
      <c r="V1168" s="68">
        <f t="shared" si="262"/>
        <v>60</v>
      </c>
      <c r="W1168" s="101">
        <f t="shared" si="263"/>
        <v>-30</v>
      </c>
      <c r="X1168" s="102" t="b">
        <f t="shared" si="264"/>
        <v>0</v>
      </c>
      <c r="Y1168" s="103" t="str">
        <f t="shared" si="265"/>
        <v>GROWTH</v>
      </c>
      <c r="Z1168" s="74">
        <v>0</v>
      </c>
      <c r="AA1168" s="69"/>
      <c r="AB1168" s="69" t="s">
        <v>133</v>
      </c>
      <c r="AC1168" s="69" t="s">
        <v>130</v>
      </c>
      <c r="AD1168" s="3"/>
      <c r="AE1168" s="118">
        <f>IFERROR(INDEX(Last6M_AvgSales_Ref!$B$2:$B$12659,MATCH(D1168,Last6M_AvgSales_Ref!$A$2:$A$12659,0)),"")</f>
        <v>61.6666666666667</v>
      </c>
    </row>
    <row r="1169" spans="1:31" ht="14.25" customHeight="1">
      <c r="A1169" s="69" t="s">
        <v>130</v>
      </c>
      <c r="B1169" s="71" t="s">
        <v>111</v>
      </c>
      <c r="C1169" s="71" t="s">
        <v>2820</v>
      </c>
      <c r="D1169" s="71">
        <v>1000001469</v>
      </c>
      <c r="E1169" s="72" t="s">
        <v>2821</v>
      </c>
      <c r="F1169" s="73">
        <v>43600</v>
      </c>
      <c r="G1169" s="66" t="str">
        <f t="shared" si="252"/>
        <v>Targeted Dealer</v>
      </c>
      <c r="H1169" s="66"/>
      <c r="I1169" s="67">
        <v>130</v>
      </c>
      <c r="J1169" s="67">
        <f t="shared" si="253"/>
        <v>130</v>
      </c>
      <c r="K1169" s="68">
        <v>146</v>
      </c>
      <c r="L1169" s="68">
        <f t="shared" si="254"/>
        <v>-16</v>
      </c>
      <c r="M1169" s="68">
        <f t="shared" si="255"/>
        <v>112.30769230769231</v>
      </c>
      <c r="N1169" s="96">
        <v>212</v>
      </c>
      <c r="O1169" s="97" t="str">
        <f t="shared" si="256"/>
        <v>June</v>
      </c>
      <c r="P1169" s="96">
        <f t="shared" si="257"/>
        <v>212</v>
      </c>
      <c r="Q1169" s="98">
        <f t="shared" si="258"/>
        <v>-66</v>
      </c>
      <c r="R1169" s="97" t="b">
        <f t="shared" si="259"/>
        <v>0</v>
      </c>
      <c r="S1169" s="99" t="str">
        <f t="shared" si="260"/>
        <v>GROWTH</v>
      </c>
      <c r="T1169" s="68">
        <v>184</v>
      </c>
      <c r="U1169" s="100" t="str">
        <f t="shared" si="261"/>
        <v>May</v>
      </c>
      <c r="V1169" s="68">
        <f t="shared" si="262"/>
        <v>184</v>
      </c>
      <c r="W1169" s="101">
        <f t="shared" si="263"/>
        <v>-38</v>
      </c>
      <c r="X1169" s="102" t="b">
        <f t="shared" si="264"/>
        <v>0</v>
      </c>
      <c r="Y1169" s="103" t="str">
        <f t="shared" si="265"/>
        <v>GROWTH</v>
      </c>
      <c r="Z1169" s="74">
        <v>0</v>
      </c>
      <c r="AA1169" s="69"/>
      <c r="AB1169" s="69" t="s">
        <v>133</v>
      </c>
      <c r="AC1169" s="69" t="s">
        <v>130</v>
      </c>
      <c r="AD1169" s="3"/>
      <c r="AE1169" s="118">
        <f>IFERROR(INDEX(Last6M_AvgSales_Ref!$B$2:$B$12659,MATCH(D1169,Last6M_AvgSales_Ref!$A$2:$A$12659,0)),"")</f>
        <v>119.083333333333</v>
      </c>
    </row>
    <row r="1170" spans="1:31" ht="14.25" customHeight="1">
      <c r="A1170" s="69" t="s">
        <v>130</v>
      </c>
      <c r="B1170" s="71" t="s">
        <v>111</v>
      </c>
      <c r="C1170" s="71" t="s">
        <v>2822</v>
      </c>
      <c r="D1170" s="71">
        <v>1000001459</v>
      </c>
      <c r="E1170" s="72" t="s">
        <v>2823</v>
      </c>
      <c r="F1170" s="73">
        <v>43686</v>
      </c>
      <c r="G1170" s="66" t="str">
        <f t="shared" si="252"/>
        <v>Targeted Dealer</v>
      </c>
      <c r="H1170" s="66"/>
      <c r="I1170" s="67">
        <v>25</v>
      </c>
      <c r="J1170" s="67">
        <f t="shared" si="253"/>
        <v>25</v>
      </c>
      <c r="K1170" s="68">
        <v>0</v>
      </c>
      <c r="L1170" s="68">
        <f t="shared" si="254"/>
        <v>25</v>
      </c>
      <c r="M1170" s="68">
        <f t="shared" si="255"/>
        <v>0</v>
      </c>
      <c r="N1170" s="96">
        <v>0</v>
      </c>
      <c r="O1170" s="97" t="str">
        <f t="shared" si="256"/>
        <v>June</v>
      </c>
      <c r="P1170" s="96">
        <f t="shared" si="257"/>
        <v>0</v>
      </c>
      <c r="Q1170" s="98">
        <f t="shared" si="258"/>
        <v>0</v>
      </c>
      <c r="R1170" s="97" t="b">
        <f t="shared" si="259"/>
        <v>0</v>
      </c>
      <c r="S1170" s="99" t="b">
        <f t="shared" si="260"/>
        <v>0</v>
      </c>
      <c r="T1170" s="68">
        <v>25</v>
      </c>
      <c r="U1170" s="100" t="str">
        <f t="shared" si="261"/>
        <v>May</v>
      </c>
      <c r="V1170" s="68">
        <f t="shared" si="262"/>
        <v>25</v>
      </c>
      <c r="W1170" s="101">
        <f t="shared" si="263"/>
        <v>-25</v>
      </c>
      <c r="X1170" s="102" t="b">
        <f t="shared" si="264"/>
        <v>0</v>
      </c>
      <c r="Y1170" s="103" t="str">
        <f t="shared" si="265"/>
        <v>GROWTH</v>
      </c>
      <c r="Z1170" s="74">
        <v>0</v>
      </c>
      <c r="AA1170" s="69"/>
      <c r="AB1170" s="69" t="s">
        <v>133</v>
      </c>
      <c r="AC1170" s="69" t="s">
        <v>130</v>
      </c>
      <c r="AD1170" s="3"/>
      <c r="AE1170" s="118">
        <f>IFERROR(INDEX(Last6M_AvgSales_Ref!$B$2:$B$12659,MATCH(D1170,Last6M_AvgSales_Ref!$A$2:$A$12659,0)),"")</f>
        <v>10.4166666666667</v>
      </c>
    </row>
    <row r="1171" spans="1:31" ht="14.25" customHeight="1">
      <c r="A1171" s="69" t="s">
        <v>130</v>
      </c>
      <c r="B1171" s="71" t="s">
        <v>111</v>
      </c>
      <c r="C1171" s="71" t="s">
        <v>2824</v>
      </c>
      <c r="D1171" s="71">
        <v>1000001195</v>
      </c>
      <c r="E1171" s="71" t="s">
        <v>2825</v>
      </c>
      <c r="F1171" s="73">
        <v>43804</v>
      </c>
      <c r="G1171" s="66" t="str">
        <f t="shared" si="252"/>
        <v>Targeted Dealer</v>
      </c>
      <c r="H1171" s="66"/>
      <c r="I1171" s="67">
        <v>220</v>
      </c>
      <c r="J1171" s="67">
        <f t="shared" si="253"/>
        <v>220</v>
      </c>
      <c r="K1171" s="68">
        <v>205</v>
      </c>
      <c r="L1171" s="68">
        <f t="shared" si="254"/>
        <v>15</v>
      </c>
      <c r="M1171" s="68">
        <f t="shared" si="255"/>
        <v>93.181818181818173</v>
      </c>
      <c r="N1171" s="96">
        <v>130</v>
      </c>
      <c r="O1171" s="97" t="str">
        <f t="shared" si="256"/>
        <v>June</v>
      </c>
      <c r="P1171" s="96">
        <f t="shared" si="257"/>
        <v>130</v>
      </c>
      <c r="Q1171" s="98">
        <f t="shared" si="258"/>
        <v>75</v>
      </c>
      <c r="R1171" s="97" t="b">
        <f t="shared" si="259"/>
        <v>0</v>
      </c>
      <c r="S1171" s="99" t="str">
        <f t="shared" si="260"/>
        <v>GROWTH</v>
      </c>
      <c r="T1171" s="68">
        <v>235</v>
      </c>
      <c r="U1171" s="100" t="str">
        <f t="shared" si="261"/>
        <v>May</v>
      </c>
      <c r="V1171" s="68">
        <f t="shared" si="262"/>
        <v>235</v>
      </c>
      <c r="W1171" s="101">
        <f t="shared" si="263"/>
        <v>-30</v>
      </c>
      <c r="X1171" s="102" t="b">
        <f t="shared" si="264"/>
        <v>0</v>
      </c>
      <c r="Y1171" s="103" t="str">
        <f t="shared" si="265"/>
        <v>GROWTH</v>
      </c>
      <c r="Z1171" s="74">
        <v>0</v>
      </c>
      <c r="AA1171" s="69"/>
      <c r="AB1171" s="69" t="s">
        <v>133</v>
      </c>
      <c r="AC1171" s="69" t="s">
        <v>130</v>
      </c>
      <c r="AD1171" s="3"/>
      <c r="AE1171" s="118">
        <f>IFERROR(INDEX(Last6M_AvgSales_Ref!$B$2:$B$12659,MATCH(D1171,Last6M_AvgSales_Ref!$A$2:$A$12659,0)),"")</f>
        <v>169.333333333333</v>
      </c>
    </row>
    <row r="1172" spans="1:31" ht="14.25" customHeight="1">
      <c r="A1172" s="69" t="s">
        <v>130</v>
      </c>
      <c r="B1172" s="71" t="s">
        <v>111</v>
      </c>
      <c r="C1172" s="71" t="s">
        <v>2826</v>
      </c>
      <c r="D1172" s="71">
        <v>1000001465</v>
      </c>
      <c r="E1172" s="72" t="s">
        <v>2827</v>
      </c>
      <c r="F1172" s="73">
        <v>43867</v>
      </c>
      <c r="G1172" s="66" t="str">
        <f t="shared" si="252"/>
        <v>Targeted Dealer</v>
      </c>
      <c r="H1172" s="66"/>
      <c r="I1172" s="67">
        <v>180</v>
      </c>
      <c r="J1172" s="67">
        <f t="shared" si="253"/>
        <v>180</v>
      </c>
      <c r="K1172" s="68">
        <v>0</v>
      </c>
      <c r="L1172" s="68">
        <f t="shared" si="254"/>
        <v>180</v>
      </c>
      <c r="M1172" s="68">
        <f t="shared" si="255"/>
        <v>0</v>
      </c>
      <c r="N1172" s="96">
        <v>202.5</v>
      </c>
      <c r="O1172" s="97" t="str">
        <f t="shared" si="256"/>
        <v>June</v>
      </c>
      <c r="P1172" s="96">
        <f t="shared" si="257"/>
        <v>202.5</v>
      </c>
      <c r="Q1172" s="98">
        <f t="shared" si="258"/>
        <v>-202.5</v>
      </c>
      <c r="R1172" s="97" t="b">
        <f t="shared" si="259"/>
        <v>0</v>
      </c>
      <c r="S1172" s="99" t="str">
        <f t="shared" si="260"/>
        <v>GROWTH</v>
      </c>
      <c r="T1172" s="68">
        <v>243</v>
      </c>
      <c r="U1172" s="100" t="str">
        <f t="shared" si="261"/>
        <v>May</v>
      </c>
      <c r="V1172" s="68">
        <f t="shared" si="262"/>
        <v>243</v>
      </c>
      <c r="W1172" s="101">
        <f t="shared" si="263"/>
        <v>-243</v>
      </c>
      <c r="X1172" s="102" t="b">
        <f t="shared" si="264"/>
        <v>0</v>
      </c>
      <c r="Y1172" s="103" t="str">
        <f t="shared" si="265"/>
        <v>GROWTH</v>
      </c>
      <c r="Z1172" s="74">
        <v>0</v>
      </c>
      <c r="AA1172" s="69"/>
      <c r="AB1172" s="69" t="s">
        <v>133</v>
      </c>
      <c r="AC1172" s="69" t="s">
        <v>130</v>
      </c>
      <c r="AD1172" s="3"/>
      <c r="AE1172" s="118">
        <f>IFERROR(INDEX(Last6M_AvgSales_Ref!$B$2:$B$12659,MATCH(D1172,Last6M_AvgSales_Ref!$A$2:$A$12659,0)),"")</f>
        <v>232.5</v>
      </c>
    </row>
    <row r="1173" spans="1:31" ht="14.25" customHeight="1">
      <c r="A1173" s="69" t="s">
        <v>130</v>
      </c>
      <c r="B1173" s="71" t="s">
        <v>111</v>
      </c>
      <c r="C1173" s="71" t="s">
        <v>2828</v>
      </c>
      <c r="D1173" s="71">
        <v>1000002010</v>
      </c>
      <c r="E1173" s="72" t="s">
        <v>2829</v>
      </c>
      <c r="F1173" s="73">
        <v>44488</v>
      </c>
      <c r="G1173" s="66" t="str">
        <f t="shared" si="252"/>
        <v>Targeted Dealer</v>
      </c>
      <c r="H1173" s="66"/>
      <c r="I1173" s="67">
        <v>60</v>
      </c>
      <c r="J1173" s="67">
        <f t="shared" si="253"/>
        <v>60</v>
      </c>
      <c r="K1173" s="68">
        <v>24</v>
      </c>
      <c r="L1173" s="68">
        <f t="shared" si="254"/>
        <v>36</v>
      </c>
      <c r="M1173" s="68">
        <f t="shared" si="255"/>
        <v>40</v>
      </c>
      <c r="N1173" s="96">
        <v>186</v>
      </c>
      <c r="O1173" s="97" t="str">
        <f t="shared" si="256"/>
        <v>June</v>
      </c>
      <c r="P1173" s="96">
        <f t="shared" si="257"/>
        <v>186</v>
      </c>
      <c r="Q1173" s="98">
        <f t="shared" si="258"/>
        <v>-162</v>
      </c>
      <c r="R1173" s="97" t="b">
        <f t="shared" si="259"/>
        <v>0</v>
      </c>
      <c r="S1173" s="99" t="str">
        <f t="shared" si="260"/>
        <v>GROWTH</v>
      </c>
      <c r="T1173" s="68">
        <v>77</v>
      </c>
      <c r="U1173" s="100" t="str">
        <f t="shared" si="261"/>
        <v>May</v>
      </c>
      <c r="V1173" s="68">
        <f t="shared" si="262"/>
        <v>77</v>
      </c>
      <c r="W1173" s="101">
        <f t="shared" si="263"/>
        <v>-53</v>
      </c>
      <c r="X1173" s="102" t="b">
        <f t="shared" si="264"/>
        <v>0</v>
      </c>
      <c r="Y1173" s="103" t="str">
        <f t="shared" si="265"/>
        <v>GROWTH</v>
      </c>
      <c r="Z1173" s="74">
        <v>0</v>
      </c>
      <c r="AA1173" s="69"/>
      <c r="AB1173" s="69" t="s">
        <v>133</v>
      </c>
      <c r="AC1173" s="69" t="s">
        <v>130</v>
      </c>
      <c r="AD1173" s="3"/>
      <c r="AE1173" s="118">
        <f>IFERROR(INDEX(Last6M_AvgSales_Ref!$B$2:$B$12659,MATCH(D1173,Last6M_AvgSales_Ref!$A$2:$A$12659,0)),"")</f>
        <v>40.658333333333303</v>
      </c>
    </row>
    <row r="1174" spans="1:31" ht="14.25" customHeight="1">
      <c r="A1174" s="69" t="s">
        <v>130</v>
      </c>
      <c r="B1174" s="71" t="s">
        <v>111</v>
      </c>
      <c r="C1174" s="71" t="s">
        <v>2830</v>
      </c>
      <c r="D1174" s="71">
        <v>1000002510</v>
      </c>
      <c r="E1174" s="72" t="s">
        <v>2831</v>
      </c>
      <c r="F1174" s="73">
        <v>44585</v>
      </c>
      <c r="G1174" s="66" t="str">
        <f t="shared" si="252"/>
        <v>Targeted Dealer</v>
      </c>
      <c r="H1174" s="66"/>
      <c r="I1174" s="67">
        <v>100</v>
      </c>
      <c r="J1174" s="67">
        <f t="shared" si="253"/>
        <v>100</v>
      </c>
      <c r="K1174" s="68">
        <v>0</v>
      </c>
      <c r="L1174" s="68">
        <f t="shared" si="254"/>
        <v>100</v>
      </c>
      <c r="M1174" s="68">
        <f t="shared" si="255"/>
        <v>0</v>
      </c>
      <c r="N1174" s="96">
        <v>100</v>
      </c>
      <c r="O1174" s="97" t="str">
        <f t="shared" si="256"/>
        <v>June</v>
      </c>
      <c r="P1174" s="96">
        <f t="shared" si="257"/>
        <v>100</v>
      </c>
      <c r="Q1174" s="98">
        <f t="shared" si="258"/>
        <v>-100</v>
      </c>
      <c r="R1174" s="97" t="b">
        <f t="shared" si="259"/>
        <v>0</v>
      </c>
      <c r="S1174" s="99" t="str">
        <f t="shared" si="260"/>
        <v>GROWTH</v>
      </c>
      <c r="T1174" s="68">
        <v>120</v>
      </c>
      <c r="U1174" s="100" t="str">
        <f t="shared" si="261"/>
        <v>May</v>
      </c>
      <c r="V1174" s="68">
        <f t="shared" si="262"/>
        <v>120</v>
      </c>
      <c r="W1174" s="101">
        <f t="shared" si="263"/>
        <v>-120</v>
      </c>
      <c r="X1174" s="102" t="b">
        <f t="shared" si="264"/>
        <v>0</v>
      </c>
      <c r="Y1174" s="103" t="str">
        <f t="shared" si="265"/>
        <v>GROWTH</v>
      </c>
      <c r="Z1174" s="74">
        <v>0</v>
      </c>
      <c r="AA1174" s="69"/>
      <c r="AB1174" s="69" t="s">
        <v>133</v>
      </c>
      <c r="AC1174" s="69" t="s">
        <v>130</v>
      </c>
      <c r="AD1174" s="3"/>
      <c r="AE1174" s="118">
        <f>IFERROR(INDEX(Last6M_AvgSales_Ref!$B$2:$B$12659,MATCH(D1174,Last6M_AvgSales_Ref!$A$2:$A$12659,0)),"")</f>
        <v>97</v>
      </c>
    </row>
    <row r="1175" spans="1:31" ht="14.25" customHeight="1">
      <c r="A1175" s="69" t="s">
        <v>130</v>
      </c>
      <c r="B1175" s="71" t="s">
        <v>111</v>
      </c>
      <c r="C1175" s="71" t="s">
        <v>2832</v>
      </c>
      <c r="D1175" s="71">
        <v>1000002773</v>
      </c>
      <c r="E1175" s="72" t="s">
        <v>2833</v>
      </c>
      <c r="F1175" s="73">
        <v>44692</v>
      </c>
      <c r="G1175" s="66" t="str">
        <f t="shared" si="252"/>
        <v>Targeted Dealer</v>
      </c>
      <c r="H1175" s="66"/>
      <c r="I1175" s="67">
        <v>220</v>
      </c>
      <c r="J1175" s="67">
        <f t="shared" si="253"/>
        <v>220</v>
      </c>
      <c r="K1175" s="68">
        <v>198</v>
      </c>
      <c r="L1175" s="68">
        <f t="shared" si="254"/>
        <v>22</v>
      </c>
      <c r="M1175" s="68">
        <f t="shared" si="255"/>
        <v>89.999999999999986</v>
      </c>
      <c r="N1175" s="96">
        <v>222</v>
      </c>
      <c r="O1175" s="97" t="str">
        <f t="shared" si="256"/>
        <v>June</v>
      </c>
      <c r="P1175" s="96">
        <f t="shared" si="257"/>
        <v>222</v>
      </c>
      <c r="Q1175" s="98">
        <f t="shared" si="258"/>
        <v>-24</v>
      </c>
      <c r="R1175" s="97" t="b">
        <f t="shared" si="259"/>
        <v>0</v>
      </c>
      <c r="S1175" s="99" t="str">
        <f t="shared" si="260"/>
        <v>GROWTH</v>
      </c>
      <c r="T1175" s="68">
        <v>232.5</v>
      </c>
      <c r="U1175" s="100" t="str">
        <f t="shared" si="261"/>
        <v>May</v>
      </c>
      <c r="V1175" s="68">
        <f t="shared" si="262"/>
        <v>232.5</v>
      </c>
      <c r="W1175" s="101">
        <f t="shared" si="263"/>
        <v>-34.5</v>
      </c>
      <c r="X1175" s="102" t="b">
        <f t="shared" si="264"/>
        <v>0</v>
      </c>
      <c r="Y1175" s="103" t="str">
        <f t="shared" si="265"/>
        <v>GROWTH</v>
      </c>
      <c r="Z1175" s="74">
        <v>0</v>
      </c>
      <c r="AA1175" s="69"/>
      <c r="AB1175" s="69" t="s">
        <v>133</v>
      </c>
      <c r="AC1175" s="69" t="s">
        <v>130</v>
      </c>
      <c r="AD1175" s="3"/>
      <c r="AE1175" s="118">
        <f>IFERROR(INDEX(Last6M_AvgSales_Ref!$B$2:$B$12659,MATCH(D1175,Last6M_AvgSales_Ref!$A$2:$A$12659,0)),"")</f>
        <v>218.3</v>
      </c>
    </row>
    <row r="1176" spans="1:31" ht="14.25" customHeight="1">
      <c r="A1176" s="69" t="s">
        <v>130</v>
      </c>
      <c r="B1176" s="71" t="s">
        <v>111</v>
      </c>
      <c r="C1176" s="71" t="s">
        <v>2834</v>
      </c>
      <c r="D1176" s="71">
        <v>1000002866</v>
      </c>
      <c r="E1176" s="72" t="s">
        <v>2835</v>
      </c>
      <c r="F1176" s="73">
        <v>44767</v>
      </c>
      <c r="G1176" s="66" t="str">
        <f t="shared" si="252"/>
        <v>Targeted Dealer</v>
      </c>
      <c r="H1176" s="66"/>
      <c r="I1176" s="67">
        <v>100</v>
      </c>
      <c r="J1176" s="67">
        <f t="shared" si="253"/>
        <v>100</v>
      </c>
      <c r="K1176" s="68">
        <v>60</v>
      </c>
      <c r="L1176" s="68">
        <f t="shared" si="254"/>
        <v>40</v>
      </c>
      <c r="M1176" s="68">
        <f t="shared" si="255"/>
        <v>60</v>
      </c>
      <c r="N1176" s="96">
        <v>60</v>
      </c>
      <c r="O1176" s="97" t="str">
        <f t="shared" si="256"/>
        <v>June</v>
      </c>
      <c r="P1176" s="96">
        <f t="shared" si="257"/>
        <v>60</v>
      </c>
      <c r="Q1176" s="98">
        <f t="shared" si="258"/>
        <v>0</v>
      </c>
      <c r="R1176" s="97" t="b">
        <f t="shared" si="259"/>
        <v>0</v>
      </c>
      <c r="S1176" s="99" t="str">
        <f t="shared" si="260"/>
        <v>GROWTH</v>
      </c>
      <c r="T1176" s="68">
        <v>30</v>
      </c>
      <c r="U1176" s="100" t="str">
        <f t="shared" si="261"/>
        <v>May</v>
      </c>
      <c r="V1176" s="68">
        <f t="shared" si="262"/>
        <v>30</v>
      </c>
      <c r="W1176" s="101">
        <f t="shared" si="263"/>
        <v>30</v>
      </c>
      <c r="X1176" s="102" t="b">
        <f t="shared" si="264"/>
        <v>0</v>
      </c>
      <c r="Y1176" s="103" t="str">
        <f t="shared" si="265"/>
        <v>GROWTH</v>
      </c>
      <c r="Z1176" s="74">
        <v>0</v>
      </c>
      <c r="AA1176" s="69"/>
      <c r="AB1176" s="69" t="s">
        <v>133</v>
      </c>
      <c r="AC1176" s="69" t="s">
        <v>130</v>
      </c>
      <c r="AD1176" s="3"/>
      <c r="AE1176" s="118">
        <f>IFERROR(INDEX(Last6M_AvgSales_Ref!$B$2:$B$12659,MATCH(D1176,Last6M_AvgSales_Ref!$A$2:$A$12659,0)),"")</f>
        <v>111.666666666667</v>
      </c>
    </row>
    <row r="1177" spans="1:31" ht="14.25" customHeight="1">
      <c r="A1177" s="69" t="s">
        <v>130</v>
      </c>
      <c r="B1177" s="71" t="s">
        <v>111</v>
      </c>
      <c r="C1177" s="71" t="s">
        <v>2836</v>
      </c>
      <c r="D1177" s="71">
        <v>1000003392</v>
      </c>
      <c r="E1177" s="71" t="s">
        <v>2837</v>
      </c>
      <c r="F1177" s="73">
        <v>44981</v>
      </c>
      <c r="G1177" s="66" t="str">
        <f t="shared" si="252"/>
        <v>Targeted Dealer</v>
      </c>
      <c r="H1177" s="66"/>
      <c r="I1177" s="67">
        <v>60</v>
      </c>
      <c r="J1177" s="67">
        <f t="shared" si="253"/>
        <v>60</v>
      </c>
      <c r="K1177" s="68">
        <v>30</v>
      </c>
      <c r="L1177" s="68">
        <f t="shared" si="254"/>
        <v>30</v>
      </c>
      <c r="M1177" s="68">
        <f t="shared" si="255"/>
        <v>50</v>
      </c>
      <c r="N1177" s="96">
        <v>60</v>
      </c>
      <c r="O1177" s="97" t="str">
        <f t="shared" si="256"/>
        <v>June</v>
      </c>
      <c r="P1177" s="96">
        <f t="shared" si="257"/>
        <v>60</v>
      </c>
      <c r="Q1177" s="98">
        <f t="shared" si="258"/>
        <v>-30</v>
      </c>
      <c r="R1177" s="97" t="b">
        <f t="shared" si="259"/>
        <v>0</v>
      </c>
      <c r="S1177" s="99" t="str">
        <f t="shared" si="260"/>
        <v>GROWTH</v>
      </c>
      <c r="T1177" s="68">
        <v>55</v>
      </c>
      <c r="U1177" s="100" t="str">
        <f t="shared" si="261"/>
        <v>May</v>
      </c>
      <c r="V1177" s="68">
        <f t="shared" si="262"/>
        <v>55</v>
      </c>
      <c r="W1177" s="101">
        <f t="shared" si="263"/>
        <v>-25</v>
      </c>
      <c r="X1177" s="102" t="b">
        <f t="shared" si="264"/>
        <v>0</v>
      </c>
      <c r="Y1177" s="103" t="str">
        <f t="shared" si="265"/>
        <v>GROWTH</v>
      </c>
      <c r="Z1177" s="74">
        <v>0</v>
      </c>
      <c r="AA1177" s="69"/>
      <c r="AB1177" s="69" t="s">
        <v>133</v>
      </c>
      <c r="AC1177" s="69" t="s">
        <v>130</v>
      </c>
      <c r="AD1177" s="3"/>
      <c r="AE1177" s="118">
        <f>IFERROR(INDEX(Last6M_AvgSales_Ref!$B$2:$B$12659,MATCH(D1177,Last6M_AvgSales_Ref!$A$2:$A$12659,0)),"")</f>
        <v>74.3333333333333</v>
      </c>
    </row>
    <row r="1178" spans="1:31" ht="14.25" customHeight="1">
      <c r="A1178" s="69" t="s">
        <v>130</v>
      </c>
      <c r="B1178" s="71" t="s">
        <v>111</v>
      </c>
      <c r="C1178" s="71" t="s">
        <v>420</v>
      </c>
      <c r="D1178" s="71">
        <v>1000003462</v>
      </c>
      <c r="E1178" s="71" t="s">
        <v>421</v>
      </c>
      <c r="F1178" s="73">
        <v>45013</v>
      </c>
      <c r="G1178" s="66" t="str">
        <f t="shared" si="252"/>
        <v>Targeted Dealer</v>
      </c>
      <c r="H1178" s="66"/>
      <c r="I1178" s="67">
        <v>260</v>
      </c>
      <c r="J1178" s="67">
        <f t="shared" si="253"/>
        <v>260</v>
      </c>
      <c r="K1178" s="68">
        <v>0</v>
      </c>
      <c r="L1178" s="68">
        <f t="shared" si="254"/>
        <v>260</v>
      </c>
      <c r="M1178" s="68">
        <f t="shared" si="255"/>
        <v>0</v>
      </c>
      <c r="N1178" s="96">
        <v>0</v>
      </c>
      <c r="O1178" s="97" t="str">
        <f t="shared" si="256"/>
        <v>June</v>
      </c>
      <c r="P1178" s="96">
        <f t="shared" si="257"/>
        <v>0</v>
      </c>
      <c r="Q1178" s="98">
        <f t="shared" si="258"/>
        <v>0</v>
      </c>
      <c r="R1178" s="97" t="b">
        <f t="shared" si="259"/>
        <v>0</v>
      </c>
      <c r="S1178" s="99" t="b">
        <f t="shared" si="260"/>
        <v>0</v>
      </c>
      <c r="T1178" s="68">
        <v>55</v>
      </c>
      <c r="U1178" s="100" t="str">
        <f t="shared" si="261"/>
        <v>May</v>
      </c>
      <c r="V1178" s="68">
        <f t="shared" si="262"/>
        <v>55</v>
      </c>
      <c r="W1178" s="101">
        <f t="shared" si="263"/>
        <v>-55</v>
      </c>
      <c r="X1178" s="102" t="b">
        <f t="shared" si="264"/>
        <v>0</v>
      </c>
      <c r="Y1178" s="103" t="str">
        <f t="shared" si="265"/>
        <v>GROWTH</v>
      </c>
      <c r="Z1178" s="74">
        <v>0</v>
      </c>
      <c r="AA1178" s="69"/>
      <c r="AB1178" s="69" t="s">
        <v>133</v>
      </c>
      <c r="AC1178" s="69" t="s">
        <v>130</v>
      </c>
      <c r="AD1178" s="3"/>
      <c r="AE1178" s="118">
        <f>IFERROR(INDEX(Last6M_AvgSales_Ref!$B$2:$B$12659,MATCH(D1178,Last6M_AvgSales_Ref!$A$2:$A$12659,0)),"")</f>
        <v>4.1666666666666696</v>
      </c>
    </row>
    <row r="1179" spans="1:31" ht="14.25" customHeight="1">
      <c r="A1179" s="69" t="s">
        <v>130</v>
      </c>
      <c r="B1179" s="71" t="s">
        <v>111</v>
      </c>
      <c r="C1179" s="71" t="s">
        <v>2838</v>
      </c>
      <c r="D1179" s="71">
        <v>1000003606</v>
      </c>
      <c r="E1179" s="71" t="s">
        <v>2839</v>
      </c>
      <c r="F1179" s="73">
        <v>45090</v>
      </c>
      <c r="G1179" s="66" t="str">
        <f t="shared" si="252"/>
        <v>Targeted Dealer</v>
      </c>
      <c r="H1179" s="66"/>
      <c r="I1179" s="67">
        <v>90</v>
      </c>
      <c r="J1179" s="67">
        <f t="shared" si="253"/>
        <v>90</v>
      </c>
      <c r="K1179" s="68">
        <v>50</v>
      </c>
      <c r="L1179" s="68">
        <f t="shared" si="254"/>
        <v>40</v>
      </c>
      <c r="M1179" s="68">
        <f t="shared" si="255"/>
        <v>55.555555555555557</v>
      </c>
      <c r="N1179" s="96">
        <v>0</v>
      </c>
      <c r="O1179" s="97" t="str">
        <f t="shared" si="256"/>
        <v>June</v>
      </c>
      <c r="P1179" s="96">
        <f t="shared" si="257"/>
        <v>0</v>
      </c>
      <c r="Q1179" s="98">
        <f t="shared" si="258"/>
        <v>50</v>
      </c>
      <c r="R1179" s="97" t="b">
        <f t="shared" si="259"/>
        <v>0</v>
      </c>
      <c r="S1179" s="99" t="b">
        <f t="shared" si="260"/>
        <v>0</v>
      </c>
      <c r="T1179" s="68">
        <v>50</v>
      </c>
      <c r="U1179" s="100" t="str">
        <f t="shared" si="261"/>
        <v>May</v>
      </c>
      <c r="V1179" s="68">
        <f t="shared" si="262"/>
        <v>50</v>
      </c>
      <c r="W1179" s="101">
        <f t="shared" si="263"/>
        <v>0</v>
      </c>
      <c r="X1179" s="102" t="b">
        <f t="shared" si="264"/>
        <v>0</v>
      </c>
      <c r="Y1179" s="103" t="str">
        <f t="shared" si="265"/>
        <v>GROWTH</v>
      </c>
      <c r="Z1179" s="74">
        <v>0</v>
      </c>
      <c r="AA1179" s="69"/>
      <c r="AB1179" s="69" t="s">
        <v>133</v>
      </c>
      <c r="AC1179" s="69" t="s">
        <v>130</v>
      </c>
      <c r="AD1179" s="3"/>
      <c r="AE1179" s="118">
        <f>IFERROR(INDEX(Last6M_AvgSales_Ref!$B$2:$B$12659,MATCH(D1179,Last6M_AvgSales_Ref!$A$2:$A$12659,0)),"")</f>
        <v>42.5</v>
      </c>
    </row>
    <row r="1180" spans="1:31" ht="14.25" customHeight="1">
      <c r="A1180" s="69" t="s">
        <v>130</v>
      </c>
      <c r="B1180" s="78" t="s">
        <v>111</v>
      </c>
      <c r="C1180" s="78" t="s">
        <v>2840</v>
      </c>
      <c r="D1180" s="78">
        <v>1000003921</v>
      </c>
      <c r="E1180" s="78" t="s">
        <v>2841</v>
      </c>
      <c r="F1180" s="73">
        <v>45409</v>
      </c>
      <c r="G1180" s="66" t="str">
        <f t="shared" si="252"/>
        <v>Targeted Dealer</v>
      </c>
      <c r="H1180" s="66"/>
      <c r="I1180" s="67">
        <v>600</v>
      </c>
      <c r="J1180" s="67">
        <f t="shared" si="253"/>
        <v>600</v>
      </c>
      <c r="K1180" s="68">
        <v>600</v>
      </c>
      <c r="L1180" s="68">
        <f t="shared" si="254"/>
        <v>0</v>
      </c>
      <c r="M1180" s="68">
        <f t="shared" si="255"/>
        <v>100</v>
      </c>
      <c r="N1180" s="96">
        <v>586</v>
      </c>
      <c r="O1180" s="97" t="str">
        <f t="shared" si="256"/>
        <v>June</v>
      </c>
      <c r="P1180" s="96">
        <f t="shared" si="257"/>
        <v>586</v>
      </c>
      <c r="Q1180" s="98">
        <f t="shared" si="258"/>
        <v>14</v>
      </c>
      <c r="R1180" s="97" t="b">
        <f t="shared" si="259"/>
        <v>0</v>
      </c>
      <c r="S1180" s="99" t="str">
        <f t="shared" si="260"/>
        <v>GROWTH</v>
      </c>
      <c r="T1180" s="68">
        <v>380</v>
      </c>
      <c r="U1180" s="100" t="str">
        <f t="shared" si="261"/>
        <v>May</v>
      </c>
      <c r="V1180" s="68">
        <f t="shared" si="262"/>
        <v>380</v>
      </c>
      <c r="W1180" s="101">
        <f t="shared" si="263"/>
        <v>220</v>
      </c>
      <c r="X1180" s="102" t="b">
        <f t="shared" si="264"/>
        <v>0</v>
      </c>
      <c r="Y1180" s="103" t="str">
        <f t="shared" si="265"/>
        <v>GROWTH</v>
      </c>
      <c r="Z1180" s="74">
        <v>0</v>
      </c>
      <c r="AA1180" s="69"/>
      <c r="AB1180" s="69" t="s">
        <v>133</v>
      </c>
      <c r="AC1180" s="69" t="s">
        <v>130</v>
      </c>
      <c r="AD1180" s="3"/>
      <c r="AE1180" s="118">
        <f>IFERROR(INDEX(Last6M_AvgSales_Ref!$B$2:$B$12659,MATCH(D1180,Last6M_AvgSales_Ref!$A$2:$A$12659,0)),"")</f>
        <v>618.08333333333303</v>
      </c>
    </row>
    <row r="1181" spans="1:31" ht="14.25" customHeight="1">
      <c r="A1181" s="69" t="s">
        <v>130</v>
      </c>
      <c r="B1181" s="71" t="s">
        <v>113</v>
      </c>
      <c r="C1181" s="71" t="s">
        <v>2842</v>
      </c>
      <c r="D1181" s="71">
        <v>1000001712</v>
      </c>
      <c r="E1181" s="72" t="s">
        <v>2843</v>
      </c>
      <c r="F1181" s="73">
        <v>41302</v>
      </c>
      <c r="G1181" s="66" t="str">
        <f t="shared" si="252"/>
        <v>Targeted Dealer</v>
      </c>
      <c r="H1181" s="66"/>
      <c r="I1181" s="67">
        <v>350</v>
      </c>
      <c r="J1181" s="67">
        <f t="shared" si="253"/>
        <v>350</v>
      </c>
      <c r="K1181" s="68">
        <v>245.3</v>
      </c>
      <c r="L1181" s="68">
        <f t="shared" si="254"/>
        <v>104.69999999999999</v>
      </c>
      <c r="M1181" s="68">
        <f t="shared" si="255"/>
        <v>70.085714285714289</v>
      </c>
      <c r="N1181" s="96">
        <v>373.5</v>
      </c>
      <c r="O1181" s="97" t="str">
        <f t="shared" si="256"/>
        <v>June</v>
      </c>
      <c r="P1181" s="96">
        <f t="shared" si="257"/>
        <v>373.5</v>
      </c>
      <c r="Q1181" s="98">
        <f t="shared" si="258"/>
        <v>-128.19999999999999</v>
      </c>
      <c r="R1181" s="97" t="b">
        <f t="shared" si="259"/>
        <v>0</v>
      </c>
      <c r="S1181" s="99" t="str">
        <f t="shared" si="260"/>
        <v>GROWTH</v>
      </c>
      <c r="T1181" s="68">
        <v>411</v>
      </c>
      <c r="U1181" s="100" t="str">
        <f t="shared" si="261"/>
        <v>May</v>
      </c>
      <c r="V1181" s="68">
        <f t="shared" si="262"/>
        <v>411</v>
      </c>
      <c r="W1181" s="101">
        <f t="shared" si="263"/>
        <v>-165.7</v>
      </c>
      <c r="X1181" s="102" t="b">
        <f t="shared" si="264"/>
        <v>0</v>
      </c>
      <c r="Y1181" s="103" t="str">
        <f t="shared" si="265"/>
        <v>GROWTH</v>
      </c>
      <c r="Z1181" s="74">
        <v>0</v>
      </c>
      <c r="AA1181" s="69"/>
      <c r="AB1181" s="69" t="s">
        <v>133</v>
      </c>
      <c r="AC1181" s="69" t="s">
        <v>130</v>
      </c>
      <c r="AD1181" s="3"/>
      <c r="AE1181" s="118">
        <f>IFERROR(INDEX(Last6M_AvgSales_Ref!$B$2:$B$12659,MATCH(D1181,Last6M_AvgSales_Ref!$A$2:$A$12659,0)),"")</f>
        <v>352.89166666666699</v>
      </c>
    </row>
    <row r="1182" spans="1:31" ht="14.25" customHeight="1">
      <c r="A1182" s="69" t="s">
        <v>130</v>
      </c>
      <c r="B1182" s="71" t="s">
        <v>113</v>
      </c>
      <c r="C1182" s="71" t="s">
        <v>2844</v>
      </c>
      <c r="D1182" s="71">
        <v>1000001734</v>
      </c>
      <c r="E1182" s="72" t="s">
        <v>2845</v>
      </c>
      <c r="F1182" s="73">
        <v>41493</v>
      </c>
      <c r="G1182" s="66" t="str">
        <f t="shared" si="252"/>
        <v>Targeted Dealer</v>
      </c>
      <c r="H1182" s="66"/>
      <c r="I1182" s="67">
        <v>600</v>
      </c>
      <c r="J1182" s="67">
        <f t="shared" si="253"/>
        <v>600</v>
      </c>
      <c r="K1182" s="68">
        <v>485.6</v>
      </c>
      <c r="L1182" s="68">
        <f t="shared" si="254"/>
        <v>114.39999999999998</v>
      </c>
      <c r="M1182" s="68">
        <f t="shared" si="255"/>
        <v>80.933333333333337</v>
      </c>
      <c r="N1182" s="96">
        <v>722.25</v>
      </c>
      <c r="O1182" s="97" t="str">
        <f t="shared" si="256"/>
        <v>June</v>
      </c>
      <c r="P1182" s="96">
        <f t="shared" si="257"/>
        <v>722.25</v>
      </c>
      <c r="Q1182" s="98">
        <f t="shared" si="258"/>
        <v>-236.64999999999998</v>
      </c>
      <c r="R1182" s="97" t="b">
        <f t="shared" si="259"/>
        <v>0</v>
      </c>
      <c r="S1182" s="99" t="str">
        <f t="shared" si="260"/>
        <v>GROWTH</v>
      </c>
      <c r="T1182" s="68">
        <v>450.75</v>
      </c>
      <c r="U1182" s="100" t="str">
        <f t="shared" si="261"/>
        <v>May</v>
      </c>
      <c r="V1182" s="68">
        <f t="shared" si="262"/>
        <v>450.75</v>
      </c>
      <c r="W1182" s="101">
        <f t="shared" si="263"/>
        <v>34.850000000000023</v>
      </c>
      <c r="X1182" s="102" t="b">
        <f t="shared" si="264"/>
        <v>0</v>
      </c>
      <c r="Y1182" s="103" t="str">
        <f t="shared" si="265"/>
        <v>GROWTH</v>
      </c>
      <c r="Z1182" s="74">
        <v>0</v>
      </c>
      <c r="AA1182" s="69"/>
      <c r="AB1182" s="69" t="s">
        <v>133</v>
      </c>
      <c r="AC1182" s="69" t="s">
        <v>130</v>
      </c>
      <c r="AD1182" s="3"/>
      <c r="AE1182" s="118">
        <f>IFERROR(INDEX(Last6M_AvgSales_Ref!$B$2:$B$12659,MATCH(D1182,Last6M_AvgSales_Ref!$A$2:$A$12659,0)),"")</f>
        <v>697.34166666666704</v>
      </c>
    </row>
    <row r="1183" spans="1:31" ht="14.25" customHeight="1">
      <c r="A1183" s="69" t="s">
        <v>130</v>
      </c>
      <c r="B1183" s="71" t="s">
        <v>113</v>
      </c>
      <c r="C1183" s="71" t="s">
        <v>2846</v>
      </c>
      <c r="D1183" s="71">
        <v>1000001735</v>
      </c>
      <c r="E1183" s="72" t="s">
        <v>2847</v>
      </c>
      <c r="F1183" s="73">
        <v>41523</v>
      </c>
      <c r="G1183" s="66" t="str">
        <f t="shared" si="252"/>
        <v>Targeted Dealer</v>
      </c>
      <c r="H1183" s="66"/>
      <c r="I1183" s="67">
        <v>510</v>
      </c>
      <c r="J1183" s="67">
        <f t="shared" si="253"/>
        <v>510</v>
      </c>
      <c r="K1183" s="68">
        <v>210</v>
      </c>
      <c r="L1183" s="68">
        <f t="shared" si="254"/>
        <v>300</v>
      </c>
      <c r="M1183" s="68">
        <f t="shared" si="255"/>
        <v>41.176470588235297</v>
      </c>
      <c r="N1183" s="96">
        <v>348</v>
      </c>
      <c r="O1183" s="97" t="str">
        <f t="shared" si="256"/>
        <v>June</v>
      </c>
      <c r="P1183" s="96">
        <f t="shared" si="257"/>
        <v>348</v>
      </c>
      <c r="Q1183" s="98">
        <f t="shared" si="258"/>
        <v>-138</v>
      </c>
      <c r="R1183" s="97" t="b">
        <f t="shared" si="259"/>
        <v>0</v>
      </c>
      <c r="S1183" s="99" t="str">
        <f t="shared" si="260"/>
        <v>GROWTH</v>
      </c>
      <c r="T1183" s="68">
        <v>180</v>
      </c>
      <c r="U1183" s="100" t="str">
        <f t="shared" si="261"/>
        <v>May</v>
      </c>
      <c r="V1183" s="68">
        <f t="shared" si="262"/>
        <v>180</v>
      </c>
      <c r="W1183" s="101">
        <f t="shared" si="263"/>
        <v>30</v>
      </c>
      <c r="X1183" s="102" t="b">
        <f t="shared" si="264"/>
        <v>0</v>
      </c>
      <c r="Y1183" s="103" t="str">
        <f t="shared" si="265"/>
        <v>GROWTH</v>
      </c>
      <c r="Z1183" s="74">
        <v>0</v>
      </c>
      <c r="AA1183" s="69"/>
      <c r="AB1183" s="69" t="s">
        <v>133</v>
      </c>
      <c r="AC1183" s="69" t="s">
        <v>130</v>
      </c>
      <c r="AD1183" s="3"/>
      <c r="AE1183" s="118">
        <f>IFERROR(INDEX(Last6M_AvgSales_Ref!$B$2:$B$12659,MATCH(D1183,Last6M_AvgSales_Ref!$A$2:$A$12659,0)),"")</f>
        <v>404.82499999999999</v>
      </c>
    </row>
    <row r="1184" spans="1:31" ht="14.25" customHeight="1">
      <c r="A1184" s="69" t="s">
        <v>130</v>
      </c>
      <c r="B1184" s="71" t="s">
        <v>113</v>
      </c>
      <c r="C1184" s="71" t="s">
        <v>2848</v>
      </c>
      <c r="D1184" s="71">
        <v>1000001736</v>
      </c>
      <c r="E1184" s="72" t="s">
        <v>2849</v>
      </c>
      <c r="F1184" s="73">
        <v>41676</v>
      </c>
      <c r="G1184" s="66" t="str">
        <f t="shared" si="252"/>
        <v>Targeted Dealer</v>
      </c>
      <c r="H1184" s="66"/>
      <c r="I1184" s="67">
        <v>50</v>
      </c>
      <c r="J1184" s="67">
        <f t="shared" si="253"/>
        <v>50</v>
      </c>
      <c r="K1184" s="68">
        <v>25</v>
      </c>
      <c r="L1184" s="68">
        <f t="shared" si="254"/>
        <v>25</v>
      </c>
      <c r="M1184" s="68">
        <f t="shared" si="255"/>
        <v>50</v>
      </c>
      <c r="N1184" s="96">
        <v>30</v>
      </c>
      <c r="O1184" s="97" t="str">
        <f t="shared" si="256"/>
        <v>June</v>
      </c>
      <c r="P1184" s="96">
        <f t="shared" si="257"/>
        <v>30</v>
      </c>
      <c r="Q1184" s="98">
        <f t="shared" si="258"/>
        <v>-5</v>
      </c>
      <c r="R1184" s="97" t="b">
        <f t="shared" si="259"/>
        <v>0</v>
      </c>
      <c r="S1184" s="99" t="str">
        <f t="shared" si="260"/>
        <v>GROWTH</v>
      </c>
      <c r="T1184" s="68">
        <v>25</v>
      </c>
      <c r="U1184" s="100" t="str">
        <f t="shared" si="261"/>
        <v>May</v>
      </c>
      <c r="V1184" s="68">
        <f t="shared" si="262"/>
        <v>25</v>
      </c>
      <c r="W1184" s="101">
        <f t="shared" si="263"/>
        <v>0</v>
      </c>
      <c r="X1184" s="102" t="b">
        <f t="shared" si="264"/>
        <v>0</v>
      </c>
      <c r="Y1184" s="103" t="str">
        <f t="shared" si="265"/>
        <v>GROWTH</v>
      </c>
      <c r="Z1184" s="74">
        <v>0</v>
      </c>
      <c r="AA1184" s="69"/>
      <c r="AB1184" s="69" t="s">
        <v>133</v>
      </c>
      <c r="AC1184" s="69" t="s">
        <v>130</v>
      </c>
      <c r="AD1184" s="3"/>
      <c r="AE1184" s="118">
        <f>IFERROR(INDEX(Last6M_AvgSales_Ref!$B$2:$B$12659,MATCH(D1184,Last6M_AvgSales_Ref!$A$2:$A$12659,0)),"")</f>
        <v>44.1666666666667</v>
      </c>
    </row>
    <row r="1185" spans="1:31" ht="14.25" customHeight="1">
      <c r="A1185" s="69" t="s">
        <v>130</v>
      </c>
      <c r="B1185" s="71" t="s">
        <v>113</v>
      </c>
      <c r="C1185" s="71" t="s">
        <v>422</v>
      </c>
      <c r="D1185" s="71">
        <v>1000001718</v>
      </c>
      <c r="E1185" s="72" t="s">
        <v>423</v>
      </c>
      <c r="F1185" s="73">
        <v>42124</v>
      </c>
      <c r="G1185" s="66" t="str">
        <f t="shared" si="252"/>
        <v>Targeted Dealer</v>
      </c>
      <c r="H1185" s="66"/>
      <c r="I1185" s="67">
        <v>50</v>
      </c>
      <c r="J1185" s="67">
        <f t="shared" si="253"/>
        <v>50</v>
      </c>
      <c r="K1185" s="68">
        <v>0</v>
      </c>
      <c r="L1185" s="68">
        <f t="shared" si="254"/>
        <v>50</v>
      </c>
      <c r="M1185" s="68">
        <f t="shared" si="255"/>
        <v>0</v>
      </c>
      <c r="N1185" s="96">
        <v>36.5</v>
      </c>
      <c r="O1185" s="97" t="str">
        <f t="shared" si="256"/>
        <v>June</v>
      </c>
      <c r="P1185" s="96">
        <f t="shared" si="257"/>
        <v>36.5</v>
      </c>
      <c r="Q1185" s="98">
        <f t="shared" si="258"/>
        <v>-36.5</v>
      </c>
      <c r="R1185" s="97" t="b">
        <f t="shared" si="259"/>
        <v>0</v>
      </c>
      <c r="S1185" s="99" t="str">
        <f t="shared" si="260"/>
        <v>GROWTH</v>
      </c>
      <c r="T1185" s="68">
        <v>30</v>
      </c>
      <c r="U1185" s="100" t="str">
        <f t="shared" si="261"/>
        <v>May</v>
      </c>
      <c r="V1185" s="68">
        <f t="shared" si="262"/>
        <v>30</v>
      </c>
      <c r="W1185" s="101">
        <f t="shared" si="263"/>
        <v>-30</v>
      </c>
      <c r="X1185" s="102" t="b">
        <f t="shared" si="264"/>
        <v>0</v>
      </c>
      <c r="Y1185" s="103" t="str">
        <f t="shared" si="265"/>
        <v>GROWTH</v>
      </c>
      <c r="Z1185" s="74">
        <v>0</v>
      </c>
      <c r="AA1185" s="69"/>
      <c r="AB1185" s="69" t="s">
        <v>133</v>
      </c>
      <c r="AC1185" s="69" t="s">
        <v>130</v>
      </c>
      <c r="AD1185" s="3"/>
      <c r="AE1185" s="118">
        <f>IFERROR(INDEX(Last6M_AvgSales_Ref!$B$2:$B$12659,MATCH(D1185,Last6M_AvgSales_Ref!$A$2:$A$12659,0)),"")</f>
        <v>11</v>
      </c>
    </row>
    <row r="1186" spans="1:31" ht="14.25" customHeight="1">
      <c r="A1186" s="69" t="s">
        <v>130</v>
      </c>
      <c r="B1186" s="71" t="s">
        <v>113</v>
      </c>
      <c r="C1186" s="71" t="s">
        <v>2850</v>
      </c>
      <c r="D1186" s="71">
        <v>1000001724</v>
      </c>
      <c r="E1186" s="72" t="s">
        <v>2851</v>
      </c>
      <c r="F1186" s="73">
        <v>42124</v>
      </c>
      <c r="G1186" s="66" t="str">
        <f t="shared" si="252"/>
        <v>Targeted Dealer</v>
      </c>
      <c r="H1186" s="66"/>
      <c r="I1186" s="67">
        <v>50</v>
      </c>
      <c r="J1186" s="67">
        <f t="shared" si="253"/>
        <v>50</v>
      </c>
      <c r="K1186" s="68">
        <v>5</v>
      </c>
      <c r="L1186" s="68">
        <f t="shared" si="254"/>
        <v>45</v>
      </c>
      <c r="M1186" s="68">
        <f t="shared" si="255"/>
        <v>10</v>
      </c>
      <c r="N1186" s="96">
        <v>6.5</v>
      </c>
      <c r="O1186" s="97" t="str">
        <f t="shared" si="256"/>
        <v>June</v>
      </c>
      <c r="P1186" s="96">
        <f t="shared" si="257"/>
        <v>6.5</v>
      </c>
      <c r="Q1186" s="98">
        <f t="shared" si="258"/>
        <v>-1.5</v>
      </c>
      <c r="R1186" s="97" t="b">
        <f t="shared" si="259"/>
        <v>0</v>
      </c>
      <c r="S1186" s="99" t="str">
        <f t="shared" si="260"/>
        <v>GROWTH</v>
      </c>
      <c r="T1186" s="68">
        <v>14.75</v>
      </c>
      <c r="U1186" s="100" t="str">
        <f t="shared" si="261"/>
        <v>May</v>
      </c>
      <c r="V1186" s="68">
        <f t="shared" si="262"/>
        <v>14.75</v>
      </c>
      <c r="W1186" s="101">
        <f t="shared" si="263"/>
        <v>-9.75</v>
      </c>
      <c r="X1186" s="102" t="b">
        <f t="shared" si="264"/>
        <v>0</v>
      </c>
      <c r="Y1186" s="103" t="str">
        <f t="shared" si="265"/>
        <v>GROWTH</v>
      </c>
      <c r="Z1186" s="74">
        <v>0</v>
      </c>
      <c r="AA1186" s="69"/>
      <c r="AB1186" s="69" t="s">
        <v>133</v>
      </c>
      <c r="AC1186" s="69" t="s">
        <v>130</v>
      </c>
      <c r="AD1186" s="3"/>
      <c r="AE1186" s="118">
        <f>IFERROR(INDEX(Last6M_AvgSales_Ref!$B$2:$B$12659,MATCH(D1186,Last6M_AvgSales_Ref!$A$2:$A$12659,0)),"")</f>
        <v>12.875</v>
      </c>
    </row>
    <row r="1187" spans="1:31" ht="14.25" customHeight="1">
      <c r="A1187" s="69" t="s">
        <v>130</v>
      </c>
      <c r="B1187" s="71" t="s">
        <v>113</v>
      </c>
      <c r="C1187" s="71" t="s">
        <v>2852</v>
      </c>
      <c r="D1187" s="71">
        <v>1000001721</v>
      </c>
      <c r="E1187" s="72" t="s">
        <v>2853</v>
      </c>
      <c r="F1187" s="73">
        <v>42222</v>
      </c>
      <c r="G1187" s="66" t="str">
        <f t="shared" si="252"/>
        <v>Targeted Dealer</v>
      </c>
      <c r="H1187" s="66"/>
      <c r="I1187" s="67">
        <v>130</v>
      </c>
      <c r="J1187" s="67">
        <f t="shared" si="253"/>
        <v>130</v>
      </c>
      <c r="K1187" s="68">
        <v>95</v>
      </c>
      <c r="L1187" s="68">
        <f t="shared" si="254"/>
        <v>35</v>
      </c>
      <c r="M1187" s="68">
        <f t="shared" si="255"/>
        <v>73.07692307692308</v>
      </c>
      <c r="N1187" s="96">
        <v>84.5</v>
      </c>
      <c r="O1187" s="97" t="str">
        <f t="shared" si="256"/>
        <v>June</v>
      </c>
      <c r="P1187" s="96">
        <f t="shared" si="257"/>
        <v>84.5</v>
      </c>
      <c r="Q1187" s="98">
        <f t="shared" si="258"/>
        <v>10.5</v>
      </c>
      <c r="R1187" s="97" t="b">
        <f t="shared" si="259"/>
        <v>0</v>
      </c>
      <c r="S1187" s="99" t="str">
        <f t="shared" si="260"/>
        <v>GROWTH</v>
      </c>
      <c r="T1187" s="68">
        <v>76</v>
      </c>
      <c r="U1187" s="100" t="str">
        <f t="shared" si="261"/>
        <v>May</v>
      </c>
      <c r="V1187" s="68">
        <f t="shared" si="262"/>
        <v>76</v>
      </c>
      <c r="W1187" s="101">
        <f t="shared" si="263"/>
        <v>19</v>
      </c>
      <c r="X1187" s="102" t="b">
        <f t="shared" si="264"/>
        <v>0</v>
      </c>
      <c r="Y1187" s="103" t="str">
        <f t="shared" si="265"/>
        <v>GROWTH</v>
      </c>
      <c r="Z1187" s="74">
        <v>0</v>
      </c>
      <c r="AA1187" s="69"/>
      <c r="AB1187" s="69" t="s">
        <v>133</v>
      </c>
      <c r="AC1187" s="69" t="s">
        <v>130</v>
      </c>
      <c r="AD1187" s="3"/>
      <c r="AE1187" s="118">
        <f>IFERROR(INDEX(Last6M_AvgSales_Ref!$B$2:$B$12659,MATCH(D1187,Last6M_AvgSales_Ref!$A$2:$A$12659,0)),"")</f>
        <v>50.75</v>
      </c>
    </row>
    <row r="1188" spans="1:31" ht="14.25" customHeight="1">
      <c r="A1188" s="69" t="s">
        <v>130</v>
      </c>
      <c r="B1188" s="71" t="s">
        <v>113</v>
      </c>
      <c r="C1188" s="71" t="s">
        <v>424</v>
      </c>
      <c r="D1188" s="71">
        <v>1000001727</v>
      </c>
      <c r="E1188" s="72" t="s">
        <v>425</v>
      </c>
      <c r="F1188" s="73">
        <v>42756</v>
      </c>
      <c r="G1188" s="66" t="str">
        <f t="shared" si="252"/>
        <v>Targeted Dealer</v>
      </c>
      <c r="H1188" s="66"/>
      <c r="I1188" s="67">
        <v>30</v>
      </c>
      <c r="J1188" s="67">
        <f t="shared" si="253"/>
        <v>30</v>
      </c>
      <c r="K1188" s="68">
        <v>0</v>
      </c>
      <c r="L1188" s="68">
        <f t="shared" si="254"/>
        <v>30</v>
      </c>
      <c r="M1188" s="68">
        <f t="shared" si="255"/>
        <v>0</v>
      </c>
      <c r="N1188" s="96">
        <v>30</v>
      </c>
      <c r="O1188" s="97" t="str">
        <f t="shared" si="256"/>
        <v>June</v>
      </c>
      <c r="P1188" s="96">
        <f t="shared" si="257"/>
        <v>30</v>
      </c>
      <c r="Q1188" s="98">
        <f t="shared" si="258"/>
        <v>-30</v>
      </c>
      <c r="R1188" s="97" t="b">
        <f t="shared" si="259"/>
        <v>0</v>
      </c>
      <c r="S1188" s="99" t="str">
        <f t="shared" si="260"/>
        <v>GROWTH</v>
      </c>
      <c r="T1188" s="68">
        <v>30</v>
      </c>
      <c r="U1188" s="100" t="str">
        <f t="shared" si="261"/>
        <v>May</v>
      </c>
      <c r="V1188" s="68">
        <f t="shared" si="262"/>
        <v>30</v>
      </c>
      <c r="W1188" s="101">
        <f t="shared" si="263"/>
        <v>-30</v>
      </c>
      <c r="X1188" s="102" t="b">
        <f t="shared" si="264"/>
        <v>0</v>
      </c>
      <c r="Y1188" s="103" t="str">
        <f t="shared" si="265"/>
        <v>GROWTH</v>
      </c>
      <c r="Z1188" s="74">
        <v>0</v>
      </c>
      <c r="AA1188" s="69"/>
      <c r="AB1188" s="69" t="s">
        <v>133</v>
      </c>
      <c r="AC1188" s="69" t="s">
        <v>130</v>
      </c>
      <c r="AD1188" s="3"/>
      <c r="AE1188" s="118">
        <f>IFERROR(INDEX(Last6M_AvgSales_Ref!$B$2:$B$12659,MATCH(D1188,Last6M_AvgSales_Ref!$A$2:$A$12659,0)),"")</f>
        <v>8.3333333333333304</v>
      </c>
    </row>
    <row r="1189" spans="1:31" ht="14.25" customHeight="1">
      <c r="A1189" s="69" t="s">
        <v>130</v>
      </c>
      <c r="B1189" s="71" t="s">
        <v>113</v>
      </c>
      <c r="C1189" s="71" t="s">
        <v>2854</v>
      </c>
      <c r="D1189" s="71">
        <v>1000001716</v>
      </c>
      <c r="E1189" s="72" t="s">
        <v>2855</v>
      </c>
      <c r="F1189" s="73">
        <v>43099</v>
      </c>
      <c r="G1189" s="66" t="str">
        <f t="shared" si="252"/>
        <v>Targeted Dealer</v>
      </c>
      <c r="H1189" s="66"/>
      <c r="I1189" s="67">
        <v>320</v>
      </c>
      <c r="J1189" s="67">
        <f t="shared" si="253"/>
        <v>320</v>
      </c>
      <c r="K1189" s="68">
        <v>223.5</v>
      </c>
      <c r="L1189" s="68">
        <f t="shared" si="254"/>
        <v>96.5</v>
      </c>
      <c r="M1189" s="68">
        <f t="shared" si="255"/>
        <v>69.84375</v>
      </c>
      <c r="N1189" s="96">
        <v>345</v>
      </c>
      <c r="O1189" s="97" t="str">
        <f t="shared" si="256"/>
        <v>June</v>
      </c>
      <c r="P1189" s="96">
        <f t="shared" si="257"/>
        <v>345</v>
      </c>
      <c r="Q1189" s="98">
        <f t="shared" si="258"/>
        <v>-121.5</v>
      </c>
      <c r="R1189" s="97" t="b">
        <f t="shared" si="259"/>
        <v>0</v>
      </c>
      <c r="S1189" s="99" t="str">
        <f t="shared" si="260"/>
        <v>GROWTH</v>
      </c>
      <c r="T1189" s="68">
        <v>180</v>
      </c>
      <c r="U1189" s="100" t="str">
        <f t="shared" si="261"/>
        <v>May</v>
      </c>
      <c r="V1189" s="68">
        <f t="shared" si="262"/>
        <v>180</v>
      </c>
      <c r="W1189" s="101">
        <f t="shared" si="263"/>
        <v>43.5</v>
      </c>
      <c r="X1189" s="102" t="b">
        <f t="shared" si="264"/>
        <v>0</v>
      </c>
      <c r="Y1189" s="103" t="str">
        <f t="shared" si="265"/>
        <v>GROWTH</v>
      </c>
      <c r="Z1189" s="74">
        <v>0</v>
      </c>
      <c r="AA1189" s="69"/>
      <c r="AB1189" s="69" t="s">
        <v>133</v>
      </c>
      <c r="AC1189" s="69" t="s">
        <v>130</v>
      </c>
      <c r="AD1189" s="3"/>
      <c r="AE1189" s="118">
        <f>IFERROR(INDEX(Last6M_AvgSales_Ref!$B$2:$B$12659,MATCH(D1189,Last6M_AvgSales_Ref!$A$2:$A$12659,0)),"")</f>
        <v>393.54166666666703</v>
      </c>
    </row>
    <row r="1190" spans="1:31" ht="14.25" customHeight="1">
      <c r="A1190" s="69" t="s">
        <v>130</v>
      </c>
      <c r="B1190" s="71" t="s">
        <v>113</v>
      </c>
      <c r="C1190" s="71" t="s">
        <v>2856</v>
      </c>
      <c r="D1190" s="71">
        <v>1000001722</v>
      </c>
      <c r="E1190" s="72" t="s">
        <v>2857</v>
      </c>
      <c r="F1190" s="73">
        <v>43614</v>
      </c>
      <c r="G1190" s="66" t="str">
        <f t="shared" si="252"/>
        <v>Targeted Dealer</v>
      </c>
      <c r="H1190" s="66"/>
      <c r="I1190" s="67">
        <v>300</v>
      </c>
      <c r="J1190" s="67">
        <f t="shared" si="253"/>
        <v>300</v>
      </c>
      <c r="K1190" s="68">
        <v>294.75</v>
      </c>
      <c r="L1190" s="68">
        <f t="shared" si="254"/>
        <v>5.25</v>
      </c>
      <c r="M1190" s="68">
        <f t="shared" si="255"/>
        <v>98.25</v>
      </c>
      <c r="N1190" s="96">
        <v>338</v>
      </c>
      <c r="O1190" s="97" t="str">
        <f t="shared" si="256"/>
        <v>June</v>
      </c>
      <c r="P1190" s="96">
        <f t="shared" si="257"/>
        <v>338</v>
      </c>
      <c r="Q1190" s="98">
        <f t="shared" si="258"/>
        <v>-43.25</v>
      </c>
      <c r="R1190" s="97" t="b">
        <f t="shared" si="259"/>
        <v>0</v>
      </c>
      <c r="S1190" s="99" t="str">
        <f t="shared" si="260"/>
        <v>GROWTH</v>
      </c>
      <c r="T1190" s="68">
        <v>338.5</v>
      </c>
      <c r="U1190" s="100" t="str">
        <f t="shared" si="261"/>
        <v>May</v>
      </c>
      <c r="V1190" s="68">
        <f t="shared" si="262"/>
        <v>338.5</v>
      </c>
      <c r="W1190" s="101">
        <f t="shared" si="263"/>
        <v>-43.75</v>
      </c>
      <c r="X1190" s="102" t="b">
        <f t="shared" si="264"/>
        <v>0</v>
      </c>
      <c r="Y1190" s="103" t="str">
        <f t="shared" si="265"/>
        <v>GROWTH</v>
      </c>
      <c r="Z1190" s="74">
        <v>0</v>
      </c>
      <c r="AA1190" s="69"/>
      <c r="AB1190" s="69" t="s">
        <v>133</v>
      </c>
      <c r="AC1190" s="69" t="s">
        <v>130</v>
      </c>
      <c r="AD1190" s="3"/>
      <c r="AE1190" s="118">
        <f>IFERROR(INDEX(Last6M_AvgSales_Ref!$B$2:$B$12659,MATCH(D1190,Last6M_AvgSales_Ref!$A$2:$A$12659,0)),"")</f>
        <v>306</v>
      </c>
    </row>
    <row r="1191" spans="1:31" ht="14.25" customHeight="1">
      <c r="A1191" s="69" t="s">
        <v>130</v>
      </c>
      <c r="B1191" s="71" t="s">
        <v>113</v>
      </c>
      <c r="C1191" s="71" t="s">
        <v>2858</v>
      </c>
      <c r="D1191" s="71">
        <v>1000001719</v>
      </c>
      <c r="E1191" s="72" t="s">
        <v>2859</v>
      </c>
      <c r="F1191" s="73">
        <v>43956</v>
      </c>
      <c r="G1191" s="66" t="str">
        <f t="shared" si="252"/>
        <v>Targeted Dealer</v>
      </c>
      <c r="H1191" s="66"/>
      <c r="I1191" s="67">
        <v>150</v>
      </c>
      <c r="J1191" s="67">
        <f t="shared" si="253"/>
        <v>150</v>
      </c>
      <c r="K1191" s="68">
        <v>0</v>
      </c>
      <c r="L1191" s="68">
        <f t="shared" si="254"/>
        <v>150</v>
      </c>
      <c r="M1191" s="68">
        <f t="shared" si="255"/>
        <v>0</v>
      </c>
      <c r="N1191" s="96">
        <v>36.5</v>
      </c>
      <c r="O1191" s="97" t="str">
        <f t="shared" si="256"/>
        <v>June</v>
      </c>
      <c r="P1191" s="96">
        <f t="shared" si="257"/>
        <v>36.5</v>
      </c>
      <c r="Q1191" s="98">
        <f t="shared" si="258"/>
        <v>-36.5</v>
      </c>
      <c r="R1191" s="97" t="b">
        <f t="shared" si="259"/>
        <v>0</v>
      </c>
      <c r="S1191" s="99" t="str">
        <f t="shared" si="260"/>
        <v>GROWTH</v>
      </c>
      <c r="T1191" s="68">
        <v>0</v>
      </c>
      <c r="U1191" s="100" t="str">
        <f t="shared" si="261"/>
        <v>May</v>
      </c>
      <c r="V1191" s="68">
        <f t="shared" si="262"/>
        <v>0</v>
      </c>
      <c r="W1191" s="101">
        <f t="shared" si="263"/>
        <v>0</v>
      </c>
      <c r="X1191" s="102" t="b">
        <f t="shared" si="264"/>
        <v>0</v>
      </c>
      <c r="Y1191" s="103" t="b">
        <f t="shared" si="265"/>
        <v>0</v>
      </c>
      <c r="Z1191" s="74">
        <v>0</v>
      </c>
      <c r="AA1191" s="69"/>
      <c r="AB1191" s="69" t="s">
        <v>133</v>
      </c>
      <c r="AC1191" s="69" t="s">
        <v>130</v>
      </c>
      <c r="AD1191" s="3"/>
      <c r="AE1191" s="118">
        <f>IFERROR(INDEX(Last6M_AvgSales_Ref!$B$2:$B$12659,MATCH(D1191,Last6M_AvgSales_Ref!$A$2:$A$12659,0)),"")</f>
        <v>158.083333333333</v>
      </c>
    </row>
    <row r="1192" spans="1:31" ht="14.25" customHeight="1">
      <c r="A1192" s="69" t="s">
        <v>130</v>
      </c>
      <c r="B1192" s="71" t="s">
        <v>113</v>
      </c>
      <c r="C1192" s="71" t="s">
        <v>428</v>
      </c>
      <c r="D1192" s="71">
        <v>1000001732</v>
      </c>
      <c r="E1192" s="72" t="s">
        <v>429</v>
      </c>
      <c r="F1192" s="73">
        <v>44343</v>
      </c>
      <c r="G1192" s="66" t="str">
        <f t="shared" si="252"/>
        <v>-</v>
      </c>
      <c r="H1192" s="66"/>
      <c r="I1192" s="67">
        <v>0</v>
      </c>
      <c r="J1192" s="67">
        <f t="shared" si="253"/>
        <v>0</v>
      </c>
      <c r="K1192" s="68">
        <v>0</v>
      </c>
      <c r="L1192" s="68">
        <f t="shared" si="254"/>
        <v>0</v>
      </c>
      <c r="M1192" s="68" t="str">
        <f t="shared" si="255"/>
        <v>-</v>
      </c>
      <c r="N1192" s="96">
        <v>30</v>
      </c>
      <c r="O1192" s="97" t="str">
        <f t="shared" si="256"/>
        <v>June</v>
      </c>
      <c r="P1192" s="96">
        <f t="shared" si="257"/>
        <v>30</v>
      </c>
      <c r="Q1192" s="98">
        <f t="shared" si="258"/>
        <v>-30</v>
      </c>
      <c r="R1192" s="97" t="b">
        <f t="shared" si="259"/>
        <v>0</v>
      </c>
      <c r="S1192" s="99" t="str">
        <f t="shared" si="260"/>
        <v>GROWTH</v>
      </c>
      <c r="T1192" s="68">
        <v>30</v>
      </c>
      <c r="U1192" s="100" t="str">
        <f t="shared" si="261"/>
        <v>May</v>
      </c>
      <c r="V1192" s="68">
        <f t="shared" si="262"/>
        <v>30</v>
      </c>
      <c r="W1192" s="101">
        <f t="shared" si="263"/>
        <v>-30</v>
      </c>
      <c r="X1192" s="102" t="b">
        <f t="shared" si="264"/>
        <v>0</v>
      </c>
      <c r="Y1192" s="103" t="str">
        <f t="shared" si="265"/>
        <v>GROWTH</v>
      </c>
      <c r="Z1192" s="74">
        <v>0</v>
      </c>
      <c r="AA1192" s="69"/>
      <c r="AB1192" s="69" t="s">
        <v>133</v>
      </c>
      <c r="AC1192" s="69" t="s">
        <v>130</v>
      </c>
      <c r="AD1192" s="3"/>
      <c r="AE1192" s="118">
        <f>IFERROR(INDEX(Last6M_AvgSales_Ref!$B$2:$B$12659,MATCH(D1192,Last6M_AvgSales_Ref!$A$2:$A$12659,0)),"")</f>
        <v>10.5833333333333</v>
      </c>
    </row>
    <row r="1193" spans="1:31" ht="14.25" customHeight="1">
      <c r="A1193" s="69" t="s">
        <v>130</v>
      </c>
      <c r="B1193" s="71" t="s">
        <v>113</v>
      </c>
      <c r="C1193" s="71" t="s">
        <v>2860</v>
      </c>
      <c r="D1193" s="71">
        <v>1000002536</v>
      </c>
      <c r="E1193" s="72" t="s">
        <v>2861</v>
      </c>
      <c r="F1193" s="73">
        <v>44603</v>
      </c>
      <c r="G1193" s="66" t="str">
        <f t="shared" si="252"/>
        <v>Targeted Dealer</v>
      </c>
      <c r="H1193" s="66"/>
      <c r="I1193" s="67">
        <v>70</v>
      </c>
      <c r="J1193" s="67">
        <f t="shared" si="253"/>
        <v>70</v>
      </c>
      <c r="K1193" s="68">
        <v>75</v>
      </c>
      <c r="L1193" s="68">
        <f t="shared" si="254"/>
        <v>-5</v>
      </c>
      <c r="M1193" s="68">
        <f t="shared" si="255"/>
        <v>107.14285714285715</v>
      </c>
      <c r="N1193" s="96">
        <v>50</v>
      </c>
      <c r="O1193" s="97" t="str">
        <f t="shared" si="256"/>
        <v>June</v>
      </c>
      <c r="P1193" s="96">
        <f t="shared" si="257"/>
        <v>50</v>
      </c>
      <c r="Q1193" s="98">
        <f t="shared" si="258"/>
        <v>25</v>
      </c>
      <c r="R1193" s="97" t="b">
        <f t="shared" si="259"/>
        <v>0</v>
      </c>
      <c r="S1193" s="99" t="str">
        <f t="shared" si="260"/>
        <v>GROWTH</v>
      </c>
      <c r="T1193" s="68">
        <v>55</v>
      </c>
      <c r="U1193" s="100" t="str">
        <f t="shared" si="261"/>
        <v>May</v>
      </c>
      <c r="V1193" s="68">
        <f t="shared" si="262"/>
        <v>55</v>
      </c>
      <c r="W1193" s="101">
        <f t="shared" si="263"/>
        <v>20</v>
      </c>
      <c r="X1193" s="102" t="b">
        <f t="shared" si="264"/>
        <v>0</v>
      </c>
      <c r="Y1193" s="103" t="str">
        <f t="shared" si="265"/>
        <v>GROWTH</v>
      </c>
      <c r="Z1193" s="74">
        <v>0</v>
      </c>
      <c r="AA1193" s="69"/>
      <c r="AB1193" s="69" t="s">
        <v>133</v>
      </c>
      <c r="AC1193" s="69" t="s">
        <v>130</v>
      </c>
      <c r="AD1193" s="3"/>
      <c r="AE1193" s="118">
        <f>IFERROR(INDEX(Last6M_AvgSales_Ref!$B$2:$B$12659,MATCH(D1193,Last6M_AvgSales_Ref!$A$2:$A$12659,0)),"")</f>
        <v>48.3333333333333</v>
      </c>
    </row>
    <row r="1194" spans="1:31" ht="14.25" customHeight="1">
      <c r="A1194" s="69" t="s">
        <v>130</v>
      </c>
      <c r="B1194" s="71" t="s">
        <v>113</v>
      </c>
      <c r="C1194" s="71" t="s">
        <v>2862</v>
      </c>
      <c r="D1194" s="71">
        <v>1000003040</v>
      </c>
      <c r="E1194" s="71" t="s">
        <v>2863</v>
      </c>
      <c r="F1194" s="73">
        <v>44847</v>
      </c>
      <c r="G1194" s="66" t="str">
        <f t="shared" si="252"/>
        <v>Targeted Dealer</v>
      </c>
      <c r="H1194" s="66"/>
      <c r="I1194" s="67">
        <v>200</v>
      </c>
      <c r="J1194" s="67">
        <f t="shared" si="253"/>
        <v>200</v>
      </c>
      <c r="K1194" s="68">
        <v>180</v>
      </c>
      <c r="L1194" s="68">
        <f t="shared" si="254"/>
        <v>20</v>
      </c>
      <c r="M1194" s="68">
        <f t="shared" si="255"/>
        <v>90</v>
      </c>
      <c r="N1194" s="96">
        <v>120</v>
      </c>
      <c r="O1194" s="97" t="str">
        <f t="shared" si="256"/>
        <v>June</v>
      </c>
      <c r="P1194" s="96">
        <f t="shared" si="257"/>
        <v>120</v>
      </c>
      <c r="Q1194" s="98">
        <f t="shared" si="258"/>
        <v>60</v>
      </c>
      <c r="R1194" s="97" t="b">
        <f t="shared" si="259"/>
        <v>0</v>
      </c>
      <c r="S1194" s="99" t="str">
        <f t="shared" si="260"/>
        <v>GROWTH</v>
      </c>
      <c r="T1194" s="68">
        <v>115</v>
      </c>
      <c r="U1194" s="100" t="str">
        <f t="shared" si="261"/>
        <v>May</v>
      </c>
      <c r="V1194" s="68">
        <f t="shared" si="262"/>
        <v>115</v>
      </c>
      <c r="W1194" s="101">
        <f t="shared" si="263"/>
        <v>65</v>
      </c>
      <c r="X1194" s="102" t="b">
        <f t="shared" si="264"/>
        <v>0</v>
      </c>
      <c r="Y1194" s="103" t="str">
        <f t="shared" si="265"/>
        <v>GROWTH</v>
      </c>
      <c r="Z1194" s="74">
        <v>0</v>
      </c>
      <c r="AA1194" s="69"/>
      <c r="AB1194" s="69" t="s">
        <v>133</v>
      </c>
      <c r="AC1194" s="69" t="s">
        <v>130</v>
      </c>
      <c r="AD1194" s="3"/>
      <c r="AE1194" s="118">
        <f>IFERROR(INDEX(Last6M_AvgSales_Ref!$B$2:$B$12659,MATCH(D1194,Last6M_AvgSales_Ref!$A$2:$A$12659,0)),"")</f>
        <v>171</v>
      </c>
    </row>
    <row r="1195" spans="1:31" ht="14.25" customHeight="1">
      <c r="A1195" s="69" t="s">
        <v>130</v>
      </c>
      <c r="B1195" s="71" t="s">
        <v>113</v>
      </c>
      <c r="C1195" s="71" t="s">
        <v>430</v>
      </c>
      <c r="D1195" s="71">
        <v>1000003080</v>
      </c>
      <c r="E1195" s="71" t="s">
        <v>431</v>
      </c>
      <c r="F1195" s="73">
        <v>44868</v>
      </c>
      <c r="G1195" s="66" t="str">
        <f t="shared" si="252"/>
        <v>-</v>
      </c>
      <c r="H1195" s="66"/>
      <c r="I1195" s="67">
        <v>0</v>
      </c>
      <c r="J1195" s="67">
        <f t="shared" si="253"/>
        <v>0</v>
      </c>
      <c r="K1195" s="68">
        <v>0</v>
      </c>
      <c r="L1195" s="68">
        <f t="shared" si="254"/>
        <v>0</v>
      </c>
      <c r="M1195" s="68" t="str">
        <f t="shared" si="255"/>
        <v>-</v>
      </c>
      <c r="N1195" s="96">
        <v>0</v>
      </c>
      <c r="O1195" s="97" t="str">
        <f t="shared" si="256"/>
        <v>June</v>
      </c>
      <c r="P1195" s="96">
        <f t="shared" si="257"/>
        <v>0</v>
      </c>
      <c r="Q1195" s="98">
        <f t="shared" si="258"/>
        <v>0</v>
      </c>
      <c r="R1195" s="97" t="b">
        <f t="shared" si="259"/>
        <v>0</v>
      </c>
      <c r="S1195" s="99" t="b">
        <f t="shared" si="260"/>
        <v>0</v>
      </c>
      <c r="T1195" s="68">
        <v>0</v>
      </c>
      <c r="U1195" s="100" t="str">
        <f t="shared" si="261"/>
        <v>May</v>
      </c>
      <c r="V1195" s="68">
        <f t="shared" si="262"/>
        <v>0</v>
      </c>
      <c r="W1195" s="101">
        <f t="shared" si="263"/>
        <v>0</v>
      </c>
      <c r="X1195" s="102" t="b">
        <f t="shared" si="264"/>
        <v>0</v>
      </c>
      <c r="Y1195" s="103" t="b">
        <f t="shared" si="265"/>
        <v>0</v>
      </c>
      <c r="Z1195" s="74">
        <v>0</v>
      </c>
      <c r="AA1195" s="69"/>
      <c r="AB1195" s="69" t="s">
        <v>133</v>
      </c>
      <c r="AC1195" s="69" t="s">
        <v>130</v>
      </c>
      <c r="AD1195" s="3"/>
      <c r="AE1195" s="118">
        <f>IFERROR(INDEX(Last6M_AvgSales_Ref!$B$2:$B$12659,MATCH(D1195,Last6M_AvgSales_Ref!$A$2:$A$12659,0)),"")</f>
        <v>1.1666666666666701</v>
      </c>
    </row>
    <row r="1196" spans="1:31" ht="14.25" customHeight="1">
      <c r="A1196" s="69" t="s">
        <v>130</v>
      </c>
      <c r="B1196" s="71" t="s">
        <v>113</v>
      </c>
      <c r="C1196" s="71" t="s">
        <v>2864</v>
      </c>
      <c r="D1196" s="71">
        <v>1000003556</v>
      </c>
      <c r="E1196" s="71" t="s">
        <v>2865</v>
      </c>
      <c r="F1196" s="73">
        <v>45072</v>
      </c>
      <c r="G1196" s="66" t="str">
        <f t="shared" si="252"/>
        <v>Targeted Dealer</v>
      </c>
      <c r="H1196" s="66"/>
      <c r="I1196" s="67">
        <v>300</v>
      </c>
      <c r="J1196" s="67">
        <f t="shared" si="253"/>
        <v>300</v>
      </c>
      <c r="K1196" s="68">
        <v>345</v>
      </c>
      <c r="L1196" s="68">
        <f t="shared" si="254"/>
        <v>-45</v>
      </c>
      <c r="M1196" s="68">
        <f t="shared" si="255"/>
        <v>115</v>
      </c>
      <c r="N1196" s="96">
        <v>367</v>
      </c>
      <c r="O1196" s="97" t="str">
        <f t="shared" si="256"/>
        <v>June</v>
      </c>
      <c r="P1196" s="96">
        <f t="shared" si="257"/>
        <v>367</v>
      </c>
      <c r="Q1196" s="98">
        <f t="shared" si="258"/>
        <v>-22</v>
      </c>
      <c r="R1196" s="97" t="b">
        <f t="shared" si="259"/>
        <v>0</v>
      </c>
      <c r="S1196" s="99" t="str">
        <f t="shared" si="260"/>
        <v>GROWTH</v>
      </c>
      <c r="T1196" s="68">
        <v>333.5</v>
      </c>
      <c r="U1196" s="100" t="str">
        <f t="shared" si="261"/>
        <v>May</v>
      </c>
      <c r="V1196" s="68">
        <f t="shared" si="262"/>
        <v>333.5</v>
      </c>
      <c r="W1196" s="101">
        <f t="shared" si="263"/>
        <v>11.5</v>
      </c>
      <c r="X1196" s="102" t="b">
        <f t="shared" si="264"/>
        <v>0</v>
      </c>
      <c r="Y1196" s="103" t="str">
        <f t="shared" si="265"/>
        <v>GROWTH</v>
      </c>
      <c r="Z1196" s="74">
        <v>0</v>
      </c>
      <c r="AA1196" s="69"/>
      <c r="AB1196" s="69" t="s">
        <v>133</v>
      </c>
      <c r="AC1196" s="69" t="s">
        <v>130</v>
      </c>
      <c r="AD1196" s="3"/>
      <c r="AE1196" s="118">
        <f>IFERROR(INDEX(Last6M_AvgSales_Ref!$B$2:$B$12659,MATCH(D1196,Last6M_AvgSales_Ref!$A$2:$A$12659,0)),"")</f>
        <v>342.28333333333302</v>
      </c>
    </row>
    <row r="1197" spans="1:31" ht="14.25" customHeight="1">
      <c r="A1197" s="74" t="s">
        <v>134</v>
      </c>
      <c r="B1197" s="70" t="s">
        <v>69</v>
      </c>
      <c r="C1197" s="78" t="s">
        <v>2866</v>
      </c>
      <c r="D1197" s="78">
        <v>1000004108</v>
      </c>
      <c r="E1197" s="78" t="s">
        <v>2867</v>
      </c>
      <c r="F1197" s="73">
        <v>45539</v>
      </c>
      <c r="G1197" s="66" t="str">
        <f t="shared" si="252"/>
        <v>Targeted Dealer</v>
      </c>
      <c r="H1197" s="66"/>
      <c r="I1197" s="67">
        <v>300</v>
      </c>
      <c r="J1197" s="67">
        <f t="shared" si="253"/>
        <v>300</v>
      </c>
      <c r="K1197" s="68">
        <v>104.5</v>
      </c>
      <c r="L1197" s="68">
        <f t="shared" si="254"/>
        <v>195.5</v>
      </c>
      <c r="M1197" s="68">
        <f t="shared" si="255"/>
        <v>34.833333333333336</v>
      </c>
      <c r="N1197" s="96">
        <v>130.5</v>
      </c>
      <c r="O1197" s="97" t="str">
        <f t="shared" si="256"/>
        <v>June</v>
      </c>
      <c r="P1197" s="96">
        <f t="shared" si="257"/>
        <v>130.5</v>
      </c>
      <c r="Q1197" s="98">
        <f t="shared" si="258"/>
        <v>-26</v>
      </c>
      <c r="R1197" s="97" t="b">
        <f t="shared" si="259"/>
        <v>0</v>
      </c>
      <c r="S1197" s="99" t="str">
        <f t="shared" si="260"/>
        <v>GROWTH</v>
      </c>
      <c r="T1197" s="68">
        <v>130</v>
      </c>
      <c r="U1197" s="100" t="str">
        <f t="shared" si="261"/>
        <v>May</v>
      </c>
      <c r="V1197" s="68">
        <f t="shared" si="262"/>
        <v>130</v>
      </c>
      <c r="W1197" s="101">
        <f t="shared" si="263"/>
        <v>-25.5</v>
      </c>
      <c r="X1197" s="102" t="b">
        <f t="shared" si="264"/>
        <v>0</v>
      </c>
      <c r="Y1197" s="103" t="str">
        <f t="shared" si="265"/>
        <v>GROWTH</v>
      </c>
      <c r="Z1197" s="74">
        <v>0</v>
      </c>
      <c r="AA1197" s="69"/>
      <c r="AB1197" s="69" t="s">
        <v>133</v>
      </c>
      <c r="AC1197" s="74" t="s">
        <v>134</v>
      </c>
      <c r="AD1197" s="3"/>
      <c r="AE1197" s="118">
        <f>IFERROR(INDEX(Last6M_AvgSales_Ref!$B$2:$B$12659,MATCH(D1197,Last6M_AvgSales_Ref!$A$2:$A$12659,0)),"")</f>
        <v>118.083333333333</v>
      </c>
    </row>
    <row r="1198" spans="1:31" ht="14.25" customHeight="1">
      <c r="A1198" s="74" t="s">
        <v>133</v>
      </c>
      <c r="B1198" s="78" t="s">
        <v>52</v>
      </c>
      <c r="C1198" s="78" t="s">
        <v>2868</v>
      </c>
      <c r="D1198" s="78">
        <v>1000004110</v>
      </c>
      <c r="E1198" s="78" t="s">
        <v>2869</v>
      </c>
      <c r="F1198" s="73">
        <v>45540</v>
      </c>
      <c r="G1198" s="66" t="str">
        <f t="shared" si="252"/>
        <v>Targeted Dealer</v>
      </c>
      <c r="H1198" s="66"/>
      <c r="I1198" s="67">
        <v>70</v>
      </c>
      <c r="J1198" s="67">
        <f t="shared" si="253"/>
        <v>70</v>
      </c>
      <c r="K1198" s="68">
        <v>50</v>
      </c>
      <c r="L1198" s="68">
        <f t="shared" si="254"/>
        <v>20</v>
      </c>
      <c r="M1198" s="68">
        <f t="shared" si="255"/>
        <v>71.428571428571431</v>
      </c>
      <c r="N1198" s="96">
        <v>0</v>
      </c>
      <c r="O1198" s="97" t="str">
        <f t="shared" si="256"/>
        <v>June</v>
      </c>
      <c r="P1198" s="96">
        <f t="shared" si="257"/>
        <v>0</v>
      </c>
      <c r="Q1198" s="98">
        <f t="shared" si="258"/>
        <v>50</v>
      </c>
      <c r="R1198" s="97" t="b">
        <f t="shared" si="259"/>
        <v>0</v>
      </c>
      <c r="S1198" s="99" t="b">
        <f t="shared" si="260"/>
        <v>0</v>
      </c>
      <c r="T1198" s="68">
        <v>0</v>
      </c>
      <c r="U1198" s="100" t="str">
        <f t="shared" si="261"/>
        <v>May</v>
      </c>
      <c r="V1198" s="68">
        <f t="shared" si="262"/>
        <v>0</v>
      </c>
      <c r="W1198" s="101">
        <f t="shared" si="263"/>
        <v>50</v>
      </c>
      <c r="X1198" s="102" t="b">
        <f t="shared" si="264"/>
        <v>0</v>
      </c>
      <c r="Y1198" s="103" t="b">
        <f t="shared" si="265"/>
        <v>0</v>
      </c>
      <c r="Z1198" s="74">
        <v>0</v>
      </c>
      <c r="AA1198" s="69"/>
      <c r="AB1198" s="69" t="s">
        <v>133</v>
      </c>
      <c r="AC1198" s="74" t="s">
        <v>133</v>
      </c>
      <c r="AD1198" s="3"/>
      <c r="AE1198" s="118">
        <f>IFERROR(INDEX(Last6M_AvgSales_Ref!$B$2:$B$12659,MATCH(D1198,Last6M_AvgSales_Ref!$A$2:$A$12659,0)),"")</f>
        <v>57</v>
      </c>
    </row>
    <row r="1199" spans="1:31" ht="14.25" customHeight="1">
      <c r="A1199" s="74" t="s">
        <v>133</v>
      </c>
      <c r="B1199" s="78" t="s">
        <v>142</v>
      </c>
      <c r="C1199" s="78" t="s">
        <v>434</v>
      </c>
      <c r="D1199" s="78">
        <v>1000004111</v>
      </c>
      <c r="E1199" s="78" t="s">
        <v>435</v>
      </c>
      <c r="F1199" s="73">
        <v>45540</v>
      </c>
      <c r="G1199" s="66" t="str">
        <f t="shared" si="252"/>
        <v>Targeted Dealer</v>
      </c>
      <c r="H1199" s="66"/>
      <c r="I1199" s="67">
        <v>30</v>
      </c>
      <c r="J1199" s="67">
        <f t="shared" si="253"/>
        <v>30</v>
      </c>
      <c r="K1199" s="68">
        <v>5</v>
      </c>
      <c r="L1199" s="68">
        <f t="shared" si="254"/>
        <v>25</v>
      </c>
      <c r="M1199" s="68">
        <f t="shared" si="255"/>
        <v>16.666666666666668</v>
      </c>
      <c r="N1199" s="96">
        <v>0</v>
      </c>
      <c r="O1199" s="97" t="str">
        <f t="shared" si="256"/>
        <v>June</v>
      </c>
      <c r="P1199" s="96">
        <f t="shared" si="257"/>
        <v>0</v>
      </c>
      <c r="Q1199" s="98">
        <f t="shared" si="258"/>
        <v>5</v>
      </c>
      <c r="R1199" s="97" t="b">
        <f t="shared" si="259"/>
        <v>0</v>
      </c>
      <c r="S1199" s="99" t="b">
        <f t="shared" si="260"/>
        <v>0</v>
      </c>
      <c r="T1199" s="68">
        <v>205.75</v>
      </c>
      <c r="U1199" s="100" t="str">
        <f t="shared" si="261"/>
        <v>May</v>
      </c>
      <c r="V1199" s="68">
        <f t="shared" si="262"/>
        <v>205.75</v>
      </c>
      <c r="W1199" s="101">
        <f t="shared" si="263"/>
        <v>-200.75</v>
      </c>
      <c r="X1199" s="102" t="b">
        <f t="shared" si="264"/>
        <v>0</v>
      </c>
      <c r="Y1199" s="103" t="str">
        <f t="shared" si="265"/>
        <v>GROWTH</v>
      </c>
      <c r="Z1199" s="74">
        <v>0</v>
      </c>
      <c r="AA1199" s="69"/>
      <c r="AB1199" s="69" t="s">
        <v>133</v>
      </c>
      <c r="AC1199" s="74" t="s">
        <v>133</v>
      </c>
      <c r="AD1199" s="3"/>
      <c r="AE1199" s="118">
        <f>IFERROR(INDEX(Last6M_AvgSales_Ref!$B$2:$B$12659,MATCH(D1199,Last6M_AvgSales_Ref!$A$2:$A$12659,0)),"")</f>
        <v>3.3333333333333299</v>
      </c>
    </row>
    <row r="1200" spans="1:31" ht="14.25" customHeight="1">
      <c r="A1200" s="74" t="s">
        <v>133</v>
      </c>
      <c r="B1200" s="70" t="s">
        <v>25</v>
      </c>
      <c r="C1200" s="78" t="s">
        <v>2870</v>
      </c>
      <c r="D1200" s="78">
        <v>1000004109</v>
      </c>
      <c r="E1200" s="78" t="s">
        <v>2871</v>
      </c>
      <c r="F1200" s="73">
        <v>45540</v>
      </c>
      <c r="G1200" s="66" t="str">
        <f t="shared" si="252"/>
        <v>Targeted Dealer</v>
      </c>
      <c r="H1200" s="66"/>
      <c r="I1200" s="67">
        <v>10</v>
      </c>
      <c r="J1200" s="67">
        <f t="shared" si="253"/>
        <v>10</v>
      </c>
      <c r="K1200" s="68">
        <v>10</v>
      </c>
      <c r="L1200" s="68">
        <f t="shared" si="254"/>
        <v>0</v>
      </c>
      <c r="M1200" s="68">
        <f t="shared" si="255"/>
        <v>100</v>
      </c>
      <c r="N1200" s="96">
        <v>10</v>
      </c>
      <c r="O1200" s="97" t="str">
        <f t="shared" si="256"/>
        <v>June</v>
      </c>
      <c r="P1200" s="96">
        <f t="shared" si="257"/>
        <v>10</v>
      </c>
      <c r="Q1200" s="98">
        <f t="shared" si="258"/>
        <v>0</v>
      </c>
      <c r="R1200" s="97" t="b">
        <f t="shared" si="259"/>
        <v>0</v>
      </c>
      <c r="S1200" s="99" t="str">
        <f t="shared" si="260"/>
        <v>GROWTH</v>
      </c>
      <c r="T1200" s="68">
        <v>32.5</v>
      </c>
      <c r="U1200" s="100" t="str">
        <f t="shared" si="261"/>
        <v>May</v>
      </c>
      <c r="V1200" s="68">
        <f t="shared" si="262"/>
        <v>32.5</v>
      </c>
      <c r="W1200" s="101">
        <f t="shared" si="263"/>
        <v>-22.5</v>
      </c>
      <c r="X1200" s="102" t="b">
        <f t="shared" si="264"/>
        <v>0</v>
      </c>
      <c r="Y1200" s="103" t="str">
        <f t="shared" si="265"/>
        <v>GROWTH</v>
      </c>
      <c r="Z1200" s="74">
        <v>0</v>
      </c>
      <c r="AA1200" s="69"/>
      <c r="AB1200" s="69" t="s">
        <v>133</v>
      </c>
      <c r="AC1200" s="74" t="s">
        <v>133</v>
      </c>
      <c r="AD1200" s="3"/>
      <c r="AE1200" s="118">
        <f>IFERROR(INDEX(Last6M_AvgSales_Ref!$B$2:$B$12659,MATCH(D1200,Last6M_AvgSales_Ref!$A$2:$A$12659,0)),"")</f>
        <v>19.5</v>
      </c>
    </row>
    <row r="1201" spans="1:31" ht="14.25" customHeight="1">
      <c r="A1201" s="74" t="s">
        <v>134</v>
      </c>
      <c r="B1201" s="78" t="s">
        <v>61</v>
      </c>
      <c r="C1201" s="78" t="s">
        <v>2872</v>
      </c>
      <c r="D1201" s="78">
        <v>1000004112</v>
      </c>
      <c r="E1201" s="78" t="s">
        <v>2873</v>
      </c>
      <c r="F1201" s="73">
        <v>45541</v>
      </c>
      <c r="G1201" s="66" t="str">
        <f t="shared" si="252"/>
        <v>Targeted Dealer</v>
      </c>
      <c r="H1201" s="66"/>
      <c r="I1201" s="67">
        <v>40</v>
      </c>
      <c r="J1201" s="67">
        <f t="shared" si="253"/>
        <v>40</v>
      </c>
      <c r="K1201" s="68">
        <v>65</v>
      </c>
      <c r="L1201" s="68">
        <f t="shared" si="254"/>
        <v>-25</v>
      </c>
      <c r="M1201" s="68">
        <f t="shared" si="255"/>
        <v>162.5</v>
      </c>
      <c r="N1201" s="96">
        <v>64.5</v>
      </c>
      <c r="O1201" s="97" t="str">
        <f t="shared" si="256"/>
        <v>June</v>
      </c>
      <c r="P1201" s="96">
        <f t="shared" si="257"/>
        <v>64.5</v>
      </c>
      <c r="Q1201" s="98">
        <f t="shared" si="258"/>
        <v>0.5</v>
      </c>
      <c r="R1201" s="97" t="b">
        <f t="shared" si="259"/>
        <v>0</v>
      </c>
      <c r="S1201" s="99" t="str">
        <f t="shared" si="260"/>
        <v>GROWTH</v>
      </c>
      <c r="T1201" s="68">
        <v>12.5</v>
      </c>
      <c r="U1201" s="100" t="str">
        <f t="shared" si="261"/>
        <v>May</v>
      </c>
      <c r="V1201" s="68">
        <f t="shared" si="262"/>
        <v>12.5</v>
      </c>
      <c r="W1201" s="101">
        <f t="shared" si="263"/>
        <v>52.5</v>
      </c>
      <c r="X1201" s="102" t="b">
        <f t="shared" si="264"/>
        <v>0</v>
      </c>
      <c r="Y1201" s="103" t="str">
        <f t="shared" si="265"/>
        <v>GROWTH</v>
      </c>
      <c r="Z1201" s="74">
        <v>0</v>
      </c>
      <c r="AA1201" s="69"/>
      <c r="AB1201" s="69" t="s">
        <v>133</v>
      </c>
      <c r="AC1201" s="74" t="s">
        <v>134</v>
      </c>
      <c r="AD1201" s="3"/>
      <c r="AE1201" s="118">
        <f>IFERROR(INDEX(Last6M_AvgSales_Ref!$B$2:$B$12659,MATCH(D1201,Last6M_AvgSales_Ref!$A$2:$A$12659,0)),"")</f>
        <v>70.8333333333333</v>
      </c>
    </row>
    <row r="1202" spans="1:31" ht="14.25" customHeight="1">
      <c r="A1202" s="74" t="s">
        <v>133</v>
      </c>
      <c r="B1202" s="70" t="s">
        <v>32</v>
      </c>
      <c r="C1202" s="78" t="s">
        <v>2874</v>
      </c>
      <c r="D1202" s="78">
        <v>1000002901</v>
      </c>
      <c r="E1202" s="78" t="s">
        <v>2875</v>
      </c>
      <c r="F1202" s="73">
        <v>44799</v>
      </c>
      <c r="G1202" s="66" t="str">
        <f t="shared" si="252"/>
        <v>Targeted Dealer</v>
      </c>
      <c r="H1202" s="66"/>
      <c r="I1202" s="67">
        <v>120</v>
      </c>
      <c r="J1202" s="67">
        <f t="shared" si="253"/>
        <v>120</v>
      </c>
      <c r="K1202" s="68">
        <v>122.5</v>
      </c>
      <c r="L1202" s="68">
        <f t="shared" si="254"/>
        <v>-2.5</v>
      </c>
      <c r="M1202" s="68">
        <f t="shared" si="255"/>
        <v>102.08333333333334</v>
      </c>
      <c r="N1202" s="96">
        <v>340</v>
      </c>
      <c r="O1202" s="97" t="str">
        <f t="shared" si="256"/>
        <v>June</v>
      </c>
      <c r="P1202" s="96">
        <f t="shared" si="257"/>
        <v>340</v>
      </c>
      <c r="Q1202" s="98">
        <f t="shared" si="258"/>
        <v>-217.5</v>
      </c>
      <c r="R1202" s="97" t="b">
        <f t="shared" si="259"/>
        <v>0</v>
      </c>
      <c r="S1202" s="99" t="str">
        <f t="shared" si="260"/>
        <v>GROWTH</v>
      </c>
      <c r="T1202" s="68">
        <v>150</v>
      </c>
      <c r="U1202" s="100" t="str">
        <f t="shared" si="261"/>
        <v>May</v>
      </c>
      <c r="V1202" s="68">
        <f t="shared" si="262"/>
        <v>150</v>
      </c>
      <c r="W1202" s="101">
        <f t="shared" si="263"/>
        <v>-27.5</v>
      </c>
      <c r="X1202" s="102" t="b">
        <f t="shared" si="264"/>
        <v>0</v>
      </c>
      <c r="Y1202" s="103" t="str">
        <f t="shared" si="265"/>
        <v>GROWTH</v>
      </c>
      <c r="Z1202" s="74">
        <v>0</v>
      </c>
      <c r="AA1202" s="69"/>
      <c r="AB1202" s="69" t="s">
        <v>133</v>
      </c>
      <c r="AC1202" s="74" t="s">
        <v>133</v>
      </c>
      <c r="AD1202" s="3"/>
      <c r="AE1202" s="118">
        <f>IFERROR(INDEX(Last6M_AvgSales_Ref!$B$2:$B$12659,MATCH(D1202,Last6M_AvgSales_Ref!$A$2:$A$12659,0)),"")</f>
        <v>161</v>
      </c>
    </row>
    <row r="1203" spans="1:31" ht="14.25" customHeight="1">
      <c r="A1203" s="74" t="s">
        <v>133</v>
      </c>
      <c r="B1203" s="70" t="s">
        <v>32</v>
      </c>
      <c r="C1203" s="78" t="s">
        <v>2876</v>
      </c>
      <c r="D1203" s="78">
        <v>1000004113</v>
      </c>
      <c r="E1203" s="78" t="s">
        <v>2877</v>
      </c>
      <c r="F1203" s="73">
        <v>45542</v>
      </c>
      <c r="G1203" s="66" t="str">
        <f t="shared" si="252"/>
        <v>Targeted Dealer</v>
      </c>
      <c r="H1203" s="66"/>
      <c r="I1203" s="67">
        <v>50</v>
      </c>
      <c r="J1203" s="67">
        <f t="shared" si="253"/>
        <v>50</v>
      </c>
      <c r="K1203" s="68">
        <v>90</v>
      </c>
      <c r="L1203" s="68">
        <f t="shared" si="254"/>
        <v>-40</v>
      </c>
      <c r="M1203" s="68">
        <f t="shared" si="255"/>
        <v>180</v>
      </c>
      <c r="N1203" s="96">
        <v>109.7</v>
      </c>
      <c r="O1203" s="97" t="str">
        <f t="shared" si="256"/>
        <v>June</v>
      </c>
      <c r="P1203" s="96">
        <f t="shared" si="257"/>
        <v>109.7</v>
      </c>
      <c r="Q1203" s="98">
        <f t="shared" si="258"/>
        <v>-19.700000000000003</v>
      </c>
      <c r="R1203" s="97" t="b">
        <f t="shared" si="259"/>
        <v>0</v>
      </c>
      <c r="S1203" s="99" t="str">
        <f t="shared" si="260"/>
        <v>GROWTH</v>
      </c>
      <c r="T1203" s="68">
        <v>49.9</v>
      </c>
      <c r="U1203" s="100" t="str">
        <f t="shared" si="261"/>
        <v>May</v>
      </c>
      <c r="V1203" s="68">
        <f t="shared" si="262"/>
        <v>49.9</v>
      </c>
      <c r="W1203" s="101">
        <f t="shared" si="263"/>
        <v>40.1</v>
      </c>
      <c r="X1203" s="102" t="b">
        <f t="shared" si="264"/>
        <v>0</v>
      </c>
      <c r="Y1203" s="103" t="str">
        <f t="shared" si="265"/>
        <v>GROWTH</v>
      </c>
      <c r="Z1203" s="74">
        <v>0</v>
      </c>
      <c r="AA1203" s="69"/>
      <c r="AB1203" s="69" t="s">
        <v>133</v>
      </c>
      <c r="AC1203" s="74" t="s">
        <v>133</v>
      </c>
      <c r="AD1203" s="3"/>
      <c r="AE1203" s="118">
        <f>IFERROR(INDEX(Last6M_AvgSales_Ref!$B$2:$B$12659,MATCH(D1203,Last6M_AvgSales_Ref!$A$2:$A$12659,0)),"")</f>
        <v>91.7083333333333</v>
      </c>
    </row>
    <row r="1204" spans="1:31" ht="14.25" customHeight="1">
      <c r="A1204" s="74" t="s">
        <v>134</v>
      </c>
      <c r="B1204" s="78" t="s">
        <v>78</v>
      </c>
      <c r="C1204" s="78" t="s">
        <v>2878</v>
      </c>
      <c r="D1204" s="78">
        <v>1000004114</v>
      </c>
      <c r="E1204" s="78" t="s">
        <v>2879</v>
      </c>
      <c r="F1204" s="73">
        <v>45544</v>
      </c>
      <c r="G1204" s="66" t="str">
        <f t="shared" si="252"/>
        <v>Targeted Dealer</v>
      </c>
      <c r="H1204" s="66"/>
      <c r="I1204" s="67">
        <v>60</v>
      </c>
      <c r="J1204" s="67">
        <f t="shared" si="253"/>
        <v>60</v>
      </c>
      <c r="K1204" s="68">
        <v>14</v>
      </c>
      <c r="L1204" s="68">
        <f t="shared" si="254"/>
        <v>46</v>
      </c>
      <c r="M1204" s="68">
        <f t="shared" si="255"/>
        <v>23.333333333333336</v>
      </c>
      <c r="N1204" s="96">
        <v>0</v>
      </c>
      <c r="O1204" s="97" t="str">
        <f t="shared" si="256"/>
        <v>June</v>
      </c>
      <c r="P1204" s="96">
        <f t="shared" si="257"/>
        <v>0</v>
      </c>
      <c r="Q1204" s="98">
        <f t="shared" si="258"/>
        <v>14</v>
      </c>
      <c r="R1204" s="97" t="b">
        <f t="shared" si="259"/>
        <v>0</v>
      </c>
      <c r="S1204" s="99" t="b">
        <f t="shared" si="260"/>
        <v>0</v>
      </c>
      <c r="T1204" s="68">
        <v>20</v>
      </c>
      <c r="U1204" s="100" t="str">
        <f t="shared" si="261"/>
        <v>May</v>
      </c>
      <c r="V1204" s="68">
        <f t="shared" si="262"/>
        <v>20</v>
      </c>
      <c r="W1204" s="101">
        <f t="shared" si="263"/>
        <v>-6</v>
      </c>
      <c r="X1204" s="102" t="b">
        <f t="shared" si="264"/>
        <v>0</v>
      </c>
      <c r="Y1204" s="103" t="str">
        <f t="shared" si="265"/>
        <v>GROWTH</v>
      </c>
      <c r="Z1204" s="74">
        <v>0</v>
      </c>
      <c r="AA1204" s="69"/>
      <c r="AB1204" s="69" t="s">
        <v>133</v>
      </c>
      <c r="AC1204" s="74" t="s">
        <v>134</v>
      </c>
      <c r="AD1204" s="3"/>
      <c r="AE1204" s="118">
        <f>IFERROR(INDEX(Last6M_AvgSales_Ref!$B$2:$B$12659,MATCH(D1204,Last6M_AvgSales_Ref!$A$2:$A$12659,0)),"")</f>
        <v>16.25</v>
      </c>
    </row>
    <row r="1205" spans="1:31" ht="14.25" customHeight="1">
      <c r="A1205" s="74" t="s">
        <v>134</v>
      </c>
      <c r="B1205" s="70" t="s">
        <v>65</v>
      </c>
      <c r="C1205" s="78" t="s">
        <v>2880</v>
      </c>
      <c r="D1205" s="78">
        <v>1000004115</v>
      </c>
      <c r="E1205" s="78" t="s">
        <v>2881</v>
      </c>
      <c r="F1205" s="73">
        <v>45544</v>
      </c>
      <c r="G1205" s="66" t="str">
        <f t="shared" si="252"/>
        <v>Targeted Dealer</v>
      </c>
      <c r="H1205" s="66"/>
      <c r="I1205" s="67">
        <v>300</v>
      </c>
      <c r="J1205" s="67">
        <f t="shared" si="253"/>
        <v>300</v>
      </c>
      <c r="K1205" s="68">
        <v>125</v>
      </c>
      <c r="L1205" s="68">
        <f t="shared" si="254"/>
        <v>175</v>
      </c>
      <c r="M1205" s="68">
        <f t="shared" si="255"/>
        <v>41.666666666666664</v>
      </c>
      <c r="N1205" s="96">
        <v>125</v>
      </c>
      <c r="O1205" s="97" t="str">
        <f t="shared" si="256"/>
        <v>June</v>
      </c>
      <c r="P1205" s="96">
        <f t="shared" si="257"/>
        <v>125</v>
      </c>
      <c r="Q1205" s="98">
        <f t="shared" si="258"/>
        <v>0</v>
      </c>
      <c r="R1205" s="97" t="b">
        <f t="shared" si="259"/>
        <v>0</v>
      </c>
      <c r="S1205" s="99" t="str">
        <f t="shared" si="260"/>
        <v>GROWTH</v>
      </c>
      <c r="T1205" s="68">
        <v>150</v>
      </c>
      <c r="U1205" s="100" t="str">
        <f t="shared" si="261"/>
        <v>May</v>
      </c>
      <c r="V1205" s="68">
        <f t="shared" si="262"/>
        <v>150</v>
      </c>
      <c r="W1205" s="101">
        <f t="shared" si="263"/>
        <v>-25</v>
      </c>
      <c r="X1205" s="102" t="b">
        <f t="shared" si="264"/>
        <v>0</v>
      </c>
      <c r="Y1205" s="103" t="str">
        <f t="shared" si="265"/>
        <v>GROWTH</v>
      </c>
      <c r="Z1205" s="74">
        <v>0</v>
      </c>
      <c r="AA1205" s="69"/>
      <c r="AB1205" s="69" t="s">
        <v>133</v>
      </c>
      <c r="AC1205" s="74" t="s">
        <v>134</v>
      </c>
      <c r="AD1205" s="3"/>
      <c r="AE1205" s="118">
        <f>IFERROR(INDEX(Last6M_AvgSales_Ref!$B$2:$B$12659,MATCH(D1205,Last6M_AvgSales_Ref!$A$2:$A$12659,0)),"")</f>
        <v>141.666666666667</v>
      </c>
    </row>
    <row r="1206" spans="1:31" ht="14.25" customHeight="1">
      <c r="A1206" s="69" t="s">
        <v>134</v>
      </c>
      <c r="B1206" s="71" t="s">
        <v>67</v>
      </c>
      <c r="C1206" s="78" t="s">
        <v>2882</v>
      </c>
      <c r="D1206" s="78">
        <v>1000004116</v>
      </c>
      <c r="E1206" s="78" t="s">
        <v>2883</v>
      </c>
      <c r="F1206" s="73">
        <v>45547</v>
      </c>
      <c r="G1206" s="66" t="str">
        <f t="shared" si="252"/>
        <v>Targeted Dealer</v>
      </c>
      <c r="H1206" s="66"/>
      <c r="I1206" s="67">
        <v>80</v>
      </c>
      <c r="J1206" s="67">
        <f t="shared" si="253"/>
        <v>80</v>
      </c>
      <c r="K1206" s="68">
        <v>65</v>
      </c>
      <c r="L1206" s="68">
        <f t="shared" si="254"/>
        <v>15</v>
      </c>
      <c r="M1206" s="68">
        <f t="shared" si="255"/>
        <v>81.25</v>
      </c>
      <c r="N1206" s="96">
        <v>38.5</v>
      </c>
      <c r="O1206" s="97" t="str">
        <f t="shared" si="256"/>
        <v>June</v>
      </c>
      <c r="P1206" s="96">
        <f t="shared" si="257"/>
        <v>38.5</v>
      </c>
      <c r="Q1206" s="98">
        <f t="shared" si="258"/>
        <v>26.5</v>
      </c>
      <c r="R1206" s="97" t="b">
        <f t="shared" si="259"/>
        <v>0</v>
      </c>
      <c r="S1206" s="99" t="str">
        <f t="shared" si="260"/>
        <v>GROWTH</v>
      </c>
      <c r="T1206" s="68">
        <v>71.5</v>
      </c>
      <c r="U1206" s="100" t="str">
        <f t="shared" si="261"/>
        <v>May</v>
      </c>
      <c r="V1206" s="68">
        <f t="shared" si="262"/>
        <v>71.5</v>
      </c>
      <c r="W1206" s="101">
        <f t="shared" si="263"/>
        <v>-6.5</v>
      </c>
      <c r="X1206" s="102" t="b">
        <f t="shared" si="264"/>
        <v>0</v>
      </c>
      <c r="Y1206" s="103" t="str">
        <f t="shared" si="265"/>
        <v>GROWTH</v>
      </c>
      <c r="Z1206" s="74">
        <v>0</v>
      </c>
      <c r="AA1206" s="69"/>
      <c r="AB1206" s="69" t="s">
        <v>133</v>
      </c>
      <c r="AC1206" s="69" t="s">
        <v>134</v>
      </c>
      <c r="AD1206" s="3"/>
      <c r="AE1206" s="118">
        <f>IFERROR(INDEX(Last6M_AvgSales_Ref!$B$2:$B$12659,MATCH(D1206,Last6M_AvgSales_Ref!$A$2:$A$12659,0)),"")</f>
        <v>39.0833333333333</v>
      </c>
    </row>
    <row r="1207" spans="1:31" ht="14.25" customHeight="1">
      <c r="A1207" s="69" t="s">
        <v>134</v>
      </c>
      <c r="B1207" s="71" t="s">
        <v>74</v>
      </c>
      <c r="C1207" s="78" t="s">
        <v>2884</v>
      </c>
      <c r="D1207" s="78">
        <v>1000004117</v>
      </c>
      <c r="E1207" s="78" t="s">
        <v>2885</v>
      </c>
      <c r="F1207" s="73">
        <v>45547</v>
      </c>
      <c r="G1207" s="66" t="str">
        <f t="shared" si="252"/>
        <v>Targeted Dealer</v>
      </c>
      <c r="H1207" s="66"/>
      <c r="I1207" s="67">
        <v>40</v>
      </c>
      <c r="J1207" s="67">
        <f t="shared" si="253"/>
        <v>40</v>
      </c>
      <c r="K1207" s="68">
        <v>10</v>
      </c>
      <c r="L1207" s="68">
        <f t="shared" si="254"/>
        <v>30</v>
      </c>
      <c r="M1207" s="68">
        <f t="shared" si="255"/>
        <v>25</v>
      </c>
      <c r="N1207" s="96">
        <v>20</v>
      </c>
      <c r="O1207" s="97" t="str">
        <f t="shared" si="256"/>
        <v>June</v>
      </c>
      <c r="P1207" s="96">
        <f t="shared" si="257"/>
        <v>20</v>
      </c>
      <c r="Q1207" s="98">
        <f t="shared" si="258"/>
        <v>-10</v>
      </c>
      <c r="R1207" s="97" t="b">
        <f t="shared" si="259"/>
        <v>0</v>
      </c>
      <c r="S1207" s="99" t="str">
        <f t="shared" si="260"/>
        <v>GROWTH</v>
      </c>
      <c r="T1207" s="68">
        <v>15</v>
      </c>
      <c r="U1207" s="100" t="str">
        <f t="shared" si="261"/>
        <v>May</v>
      </c>
      <c r="V1207" s="68">
        <f t="shared" si="262"/>
        <v>15</v>
      </c>
      <c r="W1207" s="101">
        <f t="shared" si="263"/>
        <v>-5</v>
      </c>
      <c r="X1207" s="102" t="b">
        <f t="shared" si="264"/>
        <v>0</v>
      </c>
      <c r="Y1207" s="103" t="str">
        <f t="shared" si="265"/>
        <v>GROWTH</v>
      </c>
      <c r="Z1207" s="74">
        <v>0</v>
      </c>
      <c r="AA1207" s="69"/>
      <c r="AB1207" s="69" t="s">
        <v>133</v>
      </c>
      <c r="AC1207" s="69" t="s">
        <v>134</v>
      </c>
      <c r="AD1207" s="3"/>
      <c r="AE1207" s="118">
        <f>IFERROR(INDEX(Last6M_AvgSales_Ref!$B$2:$B$12659,MATCH(D1207,Last6M_AvgSales_Ref!$A$2:$A$12659,0)),"")</f>
        <v>10</v>
      </c>
    </row>
    <row r="1208" spans="1:31" ht="14.25" customHeight="1">
      <c r="A1208" s="69" t="s">
        <v>134</v>
      </c>
      <c r="B1208" s="71" t="s">
        <v>73</v>
      </c>
      <c r="C1208" s="78" t="s">
        <v>2886</v>
      </c>
      <c r="D1208" s="78">
        <v>1000004118</v>
      </c>
      <c r="E1208" s="78" t="s">
        <v>2887</v>
      </c>
      <c r="F1208" s="73">
        <v>45547</v>
      </c>
      <c r="G1208" s="66" t="str">
        <f t="shared" si="252"/>
        <v>Targeted Dealer</v>
      </c>
      <c r="H1208" s="66"/>
      <c r="I1208" s="67">
        <v>380</v>
      </c>
      <c r="J1208" s="67">
        <f t="shared" si="253"/>
        <v>380</v>
      </c>
      <c r="K1208" s="68">
        <v>301</v>
      </c>
      <c r="L1208" s="68">
        <f t="shared" si="254"/>
        <v>79</v>
      </c>
      <c r="M1208" s="68">
        <f t="shared" si="255"/>
        <v>79.21052631578948</v>
      </c>
      <c r="N1208" s="96">
        <v>473.5</v>
      </c>
      <c r="O1208" s="97" t="str">
        <f t="shared" si="256"/>
        <v>June</v>
      </c>
      <c r="P1208" s="96">
        <f t="shared" si="257"/>
        <v>473.5</v>
      </c>
      <c r="Q1208" s="98">
        <f t="shared" si="258"/>
        <v>-172.5</v>
      </c>
      <c r="R1208" s="97" t="b">
        <f t="shared" si="259"/>
        <v>0</v>
      </c>
      <c r="S1208" s="99" t="str">
        <f t="shared" si="260"/>
        <v>GROWTH</v>
      </c>
      <c r="T1208" s="68">
        <v>180</v>
      </c>
      <c r="U1208" s="100" t="str">
        <f t="shared" si="261"/>
        <v>May</v>
      </c>
      <c r="V1208" s="68">
        <f t="shared" si="262"/>
        <v>180</v>
      </c>
      <c r="W1208" s="101">
        <f t="shared" si="263"/>
        <v>121</v>
      </c>
      <c r="X1208" s="102" t="b">
        <f t="shared" si="264"/>
        <v>0</v>
      </c>
      <c r="Y1208" s="103" t="str">
        <f t="shared" si="265"/>
        <v>GROWTH</v>
      </c>
      <c r="Z1208" s="74">
        <v>0</v>
      </c>
      <c r="AA1208" s="69"/>
      <c r="AB1208" s="69" t="s">
        <v>133</v>
      </c>
      <c r="AC1208" s="69" t="s">
        <v>134</v>
      </c>
      <c r="AD1208" s="3"/>
      <c r="AE1208" s="118">
        <f>IFERROR(INDEX(Last6M_AvgSales_Ref!$B$2:$B$12659,MATCH(D1208,Last6M_AvgSales_Ref!$A$2:$A$12659,0)),"")</f>
        <v>255.333333333333</v>
      </c>
    </row>
    <row r="1209" spans="1:31" ht="14.25" customHeight="1">
      <c r="A1209" s="74" t="s">
        <v>134</v>
      </c>
      <c r="B1209" s="78" t="s">
        <v>61</v>
      </c>
      <c r="C1209" s="78" t="s">
        <v>2888</v>
      </c>
      <c r="D1209" s="78">
        <v>1000004119</v>
      </c>
      <c r="E1209" s="78" t="s">
        <v>2889</v>
      </c>
      <c r="F1209" s="73">
        <v>45548</v>
      </c>
      <c r="G1209" s="66" t="str">
        <f t="shared" si="252"/>
        <v>Targeted Dealer</v>
      </c>
      <c r="H1209" s="66"/>
      <c r="I1209" s="67">
        <v>180</v>
      </c>
      <c r="J1209" s="67">
        <f t="shared" si="253"/>
        <v>180</v>
      </c>
      <c r="K1209" s="68">
        <v>103.5</v>
      </c>
      <c r="L1209" s="68">
        <f t="shared" si="254"/>
        <v>76.5</v>
      </c>
      <c r="M1209" s="68">
        <f t="shared" si="255"/>
        <v>57.5</v>
      </c>
      <c r="N1209" s="96">
        <v>91</v>
      </c>
      <c r="O1209" s="97" t="str">
        <f t="shared" si="256"/>
        <v>June</v>
      </c>
      <c r="P1209" s="96">
        <f t="shared" si="257"/>
        <v>91</v>
      </c>
      <c r="Q1209" s="98">
        <f t="shared" si="258"/>
        <v>12.5</v>
      </c>
      <c r="R1209" s="97" t="b">
        <f t="shared" si="259"/>
        <v>0</v>
      </c>
      <c r="S1209" s="99" t="str">
        <f t="shared" si="260"/>
        <v>GROWTH</v>
      </c>
      <c r="T1209" s="68">
        <v>88.5</v>
      </c>
      <c r="U1209" s="100" t="str">
        <f t="shared" si="261"/>
        <v>May</v>
      </c>
      <c r="V1209" s="68">
        <f t="shared" si="262"/>
        <v>88.5</v>
      </c>
      <c r="W1209" s="101">
        <f t="shared" si="263"/>
        <v>15</v>
      </c>
      <c r="X1209" s="102" t="b">
        <f t="shared" si="264"/>
        <v>0</v>
      </c>
      <c r="Y1209" s="103" t="str">
        <f t="shared" si="265"/>
        <v>GROWTH</v>
      </c>
      <c r="Z1209" s="74">
        <v>0</v>
      </c>
      <c r="AA1209" s="69"/>
      <c r="AB1209" s="69" t="s">
        <v>133</v>
      </c>
      <c r="AC1209" s="74" t="s">
        <v>134</v>
      </c>
      <c r="AD1209" s="3"/>
      <c r="AE1209" s="118">
        <f>IFERROR(INDEX(Last6M_AvgSales_Ref!$B$2:$B$12659,MATCH(D1209,Last6M_AvgSales_Ref!$A$2:$A$12659,0)),"")</f>
        <v>94.5</v>
      </c>
    </row>
    <row r="1210" spans="1:31" ht="14.25" customHeight="1">
      <c r="A1210" s="74" t="s">
        <v>133</v>
      </c>
      <c r="B1210" s="78" t="s">
        <v>40</v>
      </c>
      <c r="C1210" s="78" t="s">
        <v>2890</v>
      </c>
      <c r="D1210" s="78">
        <v>1000004120</v>
      </c>
      <c r="E1210" s="78" t="s">
        <v>2891</v>
      </c>
      <c r="F1210" s="73">
        <v>45548</v>
      </c>
      <c r="G1210" s="66" t="str">
        <f t="shared" si="252"/>
        <v>Targeted Dealer</v>
      </c>
      <c r="H1210" s="66"/>
      <c r="I1210" s="67">
        <v>120</v>
      </c>
      <c r="J1210" s="67">
        <f t="shared" si="253"/>
        <v>120</v>
      </c>
      <c r="K1210" s="68">
        <v>103</v>
      </c>
      <c r="L1210" s="68">
        <f t="shared" si="254"/>
        <v>17</v>
      </c>
      <c r="M1210" s="68">
        <f t="shared" si="255"/>
        <v>85.833333333333343</v>
      </c>
      <c r="N1210" s="96">
        <v>103</v>
      </c>
      <c r="O1210" s="97" t="str">
        <f t="shared" si="256"/>
        <v>June</v>
      </c>
      <c r="P1210" s="96">
        <f t="shared" si="257"/>
        <v>103</v>
      </c>
      <c r="Q1210" s="98">
        <f t="shared" si="258"/>
        <v>0</v>
      </c>
      <c r="R1210" s="97" t="b">
        <f t="shared" si="259"/>
        <v>0</v>
      </c>
      <c r="S1210" s="99" t="str">
        <f t="shared" si="260"/>
        <v>GROWTH</v>
      </c>
      <c r="T1210" s="68">
        <v>95</v>
      </c>
      <c r="U1210" s="100" t="str">
        <f t="shared" si="261"/>
        <v>May</v>
      </c>
      <c r="V1210" s="68">
        <f t="shared" si="262"/>
        <v>95</v>
      </c>
      <c r="W1210" s="101">
        <f t="shared" si="263"/>
        <v>8</v>
      </c>
      <c r="X1210" s="102" t="b">
        <f t="shared" si="264"/>
        <v>0</v>
      </c>
      <c r="Y1210" s="103" t="str">
        <f t="shared" si="265"/>
        <v>GROWTH</v>
      </c>
      <c r="Z1210" s="74">
        <v>0</v>
      </c>
      <c r="AA1210" s="69"/>
      <c r="AB1210" s="69" t="s">
        <v>133</v>
      </c>
      <c r="AC1210" s="74" t="s">
        <v>133</v>
      </c>
      <c r="AD1210" s="3"/>
      <c r="AE1210" s="118">
        <f>IFERROR(INDEX(Last6M_AvgSales_Ref!$B$2:$B$12659,MATCH(D1210,Last6M_AvgSales_Ref!$A$2:$A$12659,0)),"")</f>
        <v>99.1666666666667</v>
      </c>
    </row>
    <row r="1211" spans="1:31" ht="14.25" customHeight="1">
      <c r="A1211" s="74" t="s">
        <v>134</v>
      </c>
      <c r="B1211" s="78" t="s">
        <v>81</v>
      </c>
      <c r="C1211" s="78" t="s">
        <v>2892</v>
      </c>
      <c r="D1211" s="78">
        <v>1000004121</v>
      </c>
      <c r="E1211" s="78" t="s">
        <v>2893</v>
      </c>
      <c r="F1211" s="73">
        <v>45553</v>
      </c>
      <c r="G1211" s="66" t="str">
        <f t="shared" si="252"/>
        <v>Targeted Dealer</v>
      </c>
      <c r="H1211" s="66"/>
      <c r="I1211" s="67">
        <v>700</v>
      </c>
      <c r="J1211" s="67">
        <f t="shared" si="253"/>
        <v>700</v>
      </c>
      <c r="K1211" s="68">
        <v>416.3</v>
      </c>
      <c r="L1211" s="68">
        <f t="shared" si="254"/>
        <v>283.7</v>
      </c>
      <c r="M1211" s="68">
        <f t="shared" si="255"/>
        <v>59.471428571428575</v>
      </c>
      <c r="N1211" s="96">
        <v>330.25</v>
      </c>
      <c r="O1211" s="97" t="str">
        <f t="shared" si="256"/>
        <v>June</v>
      </c>
      <c r="P1211" s="96">
        <f t="shared" si="257"/>
        <v>330.25</v>
      </c>
      <c r="Q1211" s="98">
        <f t="shared" si="258"/>
        <v>86.050000000000011</v>
      </c>
      <c r="R1211" s="97" t="b">
        <f t="shared" si="259"/>
        <v>0</v>
      </c>
      <c r="S1211" s="99" t="str">
        <f t="shared" si="260"/>
        <v>GROWTH</v>
      </c>
      <c r="T1211" s="68">
        <v>253.75</v>
      </c>
      <c r="U1211" s="100" t="str">
        <f t="shared" si="261"/>
        <v>May</v>
      </c>
      <c r="V1211" s="68">
        <f t="shared" si="262"/>
        <v>253.75</v>
      </c>
      <c r="W1211" s="101">
        <f t="shared" si="263"/>
        <v>162.55000000000001</v>
      </c>
      <c r="X1211" s="102" t="b">
        <f t="shared" si="264"/>
        <v>0</v>
      </c>
      <c r="Y1211" s="103" t="str">
        <f t="shared" si="265"/>
        <v>GROWTH</v>
      </c>
      <c r="Z1211" s="74">
        <v>0</v>
      </c>
      <c r="AA1211" s="69"/>
      <c r="AB1211" s="69" t="s">
        <v>133</v>
      </c>
      <c r="AC1211" s="74" t="s">
        <v>134</v>
      </c>
      <c r="AD1211" s="3"/>
      <c r="AE1211" s="118">
        <f>IFERROR(INDEX(Last6M_AvgSales_Ref!$B$2:$B$12659,MATCH(D1211,Last6M_AvgSales_Ref!$A$2:$A$12659,0)),"")</f>
        <v>360.97500000000002</v>
      </c>
    </row>
    <row r="1212" spans="1:31" ht="14.25" customHeight="1">
      <c r="A1212" s="74" t="s">
        <v>134</v>
      </c>
      <c r="B1212" s="78" t="s">
        <v>64</v>
      </c>
      <c r="C1212" s="78" t="s">
        <v>2894</v>
      </c>
      <c r="D1212" s="78">
        <v>1000004122</v>
      </c>
      <c r="E1212" s="78" t="s">
        <v>2895</v>
      </c>
      <c r="F1212" s="73">
        <v>45554</v>
      </c>
      <c r="G1212" s="66" t="str">
        <f t="shared" si="252"/>
        <v>-</v>
      </c>
      <c r="H1212" s="66"/>
      <c r="I1212" s="67">
        <v>0</v>
      </c>
      <c r="J1212" s="67">
        <f t="shared" si="253"/>
        <v>0</v>
      </c>
      <c r="K1212" s="68">
        <v>20</v>
      </c>
      <c r="L1212" s="68">
        <f t="shared" si="254"/>
        <v>-20</v>
      </c>
      <c r="M1212" s="68" t="str">
        <f t="shared" si="255"/>
        <v>-</v>
      </c>
      <c r="N1212" s="96">
        <v>20</v>
      </c>
      <c r="O1212" s="97" t="str">
        <f t="shared" si="256"/>
        <v>June</v>
      </c>
      <c r="P1212" s="96">
        <f t="shared" si="257"/>
        <v>20</v>
      </c>
      <c r="Q1212" s="98">
        <f t="shared" si="258"/>
        <v>0</v>
      </c>
      <c r="R1212" s="97" t="b">
        <f t="shared" si="259"/>
        <v>0</v>
      </c>
      <c r="S1212" s="99" t="str">
        <f t="shared" si="260"/>
        <v>GROWTH</v>
      </c>
      <c r="T1212" s="68">
        <v>0</v>
      </c>
      <c r="U1212" s="100" t="str">
        <f t="shared" si="261"/>
        <v>May</v>
      </c>
      <c r="V1212" s="68">
        <f t="shared" si="262"/>
        <v>0</v>
      </c>
      <c r="W1212" s="101">
        <f t="shared" si="263"/>
        <v>20</v>
      </c>
      <c r="X1212" s="102" t="b">
        <f t="shared" si="264"/>
        <v>0</v>
      </c>
      <c r="Y1212" s="103" t="b">
        <f t="shared" si="265"/>
        <v>0</v>
      </c>
      <c r="Z1212" s="74">
        <v>0</v>
      </c>
      <c r="AA1212" s="69"/>
      <c r="AB1212" s="69" t="s">
        <v>133</v>
      </c>
      <c r="AC1212" s="74" t="s">
        <v>134</v>
      </c>
      <c r="AD1212" s="3"/>
      <c r="AE1212" s="118">
        <f>IFERROR(INDEX(Last6M_AvgSales_Ref!$B$2:$B$12659,MATCH(D1212,Last6M_AvgSales_Ref!$A$2:$A$12659,0)),"")</f>
        <v>26.1666666666667</v>
      </c>
    </row>
    <row r="1213" spans="1:31" ht="14.25" customHeight="1">
      <c r="A1213" s="74" t="s">
        <v>133</v>
      </c>
      <c r="B1213" s="78" t="s">
        <v>48</v>
      </c>
      <c r="C1213" s="78" t="s">
        <v>2896</v>
      </c>
      <c r="D1213" s="78">
        <v>1000004123</v>
      </c>
      <c r="E1213" s="78" t="s">
        <v>2897</v>
      </c>
      <c r="F1213" s="73">
        <v>45554</v>
      </c>
      <c r="G1213" s="66" t="str">
        <f t="shared" si="252"/>
        <v>Targeted Dealer</v>
      </c>
      <c r="H1213" s="66"/>
      <c r="I1213" s="67">
        <v>200</v>
      </c>
      <c r="J1213" s="67">
        <f t="shared" si="253"/>
        <v>200</v>
      </c>
      <c r="K1213" s="68">
        <v>230</v>
      </c>
      <c r="L1213" s="68">
        <f t="shared" si="254"/>
        <v>-30</v>
      </c>
      <c r="M1213" s="68">
        <f t="shared" si="255"/>
        <v>115</v>
      </c>
      <c r="N1213" s="96">
        <v>74</v>
      </c>
      <c r="O1213" s="97" t="str">
        <f t="shared" si="256"/>
        <v>June</v>
      </c>
      <c r="P1213" s="96">
        <f t="shared" si="257"/>
        <v>74</v>
      </c>
      <c r="Q1213" s="98">
        <f t="shared" si="258"/>
        <v>156</v>
      </c>
      <c r="R1213" s="97" t="b">
        <f t="shared" si="259"/>
        <v>0</v>
      </c>
      <c r="S1213" s="99" t="str">
        <f t="shared" si="260"/>
        <v>GROWTH</v>
      </c>
      <c r="T1213" s="68">
        <v>154</v>
      </c>
      <c r="U1213" s="100" t="str">
        <f t="shared" si="261"/>
        <v>May</v>
      </c>
      <c r="V1213" s="68">
        <f t="shared" si="262"/>
        <v>154</v>
      </c>
      <c r="W1213" s="101">
        <f t="shared" si="263"/>
        <v>76</v>
      </c>
      <c r="X1213" s="102" t="b">
        <f t="shared" si="264"/>
        <v>0</v>
      </c>
      <c r="Y1213" s="103" t="str">
        <f t="shared" si="265"/>
        <v>GROWTH</v>
      </c>
      <c r="Z1213" s="74">
        <v>0</v>
      </c>
      <c r="AA1213" s="69"/>
      <c r="AB1213" s="69" t="s">
        <v>133</v>
      </c>
      <c r="AC1213" s="74" t="s">
        <v>133</v>
      </c>
      <c r="AD1213" s="3"/>
      <c r="AE1213" s="118">
        <f>IFERROR(INDEX(Last6M_AvgSales_Ref!$B$2:$B$12659,MATCH(D1213,Last6M_AvgSales_Ref!$A$2:$A$12659,0)),"")</f>
        <v>234.166666666667</v>
      </c>
    </row>
    <row r="1214" spans="1:31" ht="14.25" customHeight="1">
      <c r="A1214" s="74" t="s">
        <v>134</v>
      </c>
      <c r="B1214" s="78" t="s">
        <v>81</v>
      </c>
      <c r="C1214" s="78" t="s">
        <v>2898</v>
      </c>
      <c r="D1214" s="78">
        <v>1000004126</v>
      </c>
      <c r="E1214" s="78" t="s">
        <v>2899</v>
      </c>
      <c r="F1214" s="73">
        <v>45556</v>
      </c>
      <c r="G1214" s="66" t="str">
        <f t="shared" si="252"/>
        <v>Targeted Dealer</v>
      </c>
      <c r="H1214" s="66"/>
      <c r="I1214" s="67">
        <v>10</v>
      </c>
      <c r="J1214" s="67">
        <f t="shared" si="253"/>
        <v>10</v>
      </c>
      <c r="K1214" s="68">
        <v>5</v>
      </c>
      <c r="L1214" s="68">
        <f t="shared" si="254"/>
        <v>5</v>
      </c>
      <c r="M1214" s="68">
        <f t="shared" si="255"/>
        <v>50</v>
      </c>
      <c r="N1214" s="96">
        <v>5</v>
      </c>
      <c r="O1214" s="97" t="str">
        <f t="shared" si="256"/>
        <v>June</v>
      </c>
      <c r="P1214" s="96">
        <f t="shared" si="257"/>
        <v>5</v>
      </c>
      <c r="Q1214" s="98">
        <f t="shared" si="258"/>
        <v>0</v>
      </c>
      <c r="R1214" s="97" t="b">
        <f t="shared" si="259"/>
        <v>0</v>
      </c>
      <c r="S1214" s="99" t="str">
        <f t="shared" si="260"/>
        <v>GROWTH</v>
      </c>
      <c r="T1214" s="68">
        <v>0</v>
      </c>
      <c r="U1214" s="100" t="str">
        <f t="shared" si="261"/>
        <v>May</v>
      </c>
      <c r="V1214" s="68">
        <f t="shared" si="262"/>
        <v>0</v>
      </c>
      <c r="W1214" s="101">
        <f t="shared" si="263"/>
        <v>5</v>
      </c>
      <c r="X1214" s="102" t="b">
        <f t="shared" si="264"/>
        <v>0</v>
      </c>
      <c r="Y1214" s="103" t="b">
        <f t="shared" si="265"/>
        <v>0</v>
      </c>
      <c r="Z1214" s="74">
        <v>0</v>
      </c>
      <c r="AA1214" s="69"/>
      <c r="AB1214" s="69" t="s">
        <v>133</v>
      </c>
      <c r="AC1214" s="74" t="s">
        <v>134</v>
      </c>
      <c r="AD1214" s="3"/>
      <c r="AE1214" s="118">
        <f>IFERROR(INDEX(Last6M_AvgSales_Ref!$B$2:$B$12659,MATCH(D1214,Last6M_AvgSales_Ref!$A$2:$A$12659,0)),"")</f>
        <v>22.5</v>
      </c>
    </row>
    <row r="1215" spans="1:31" ht="14.25" customHeight="1">
      <c r="A1215" s="74" t="s">
        <v>134</v>
      </c>
      <c r="B1215" s="78" t="s">
        <v>79</v>
      </c>
      <c r="C1215" s="78" t="s">
        <v>440</v>
      </c>
      <c r="D1215" s="78">
        <v>1000004134</v>
      </c>
      <c r="E1215" s="78" t="s">
        <v>441</v>
      </c>
      <c r="F1215" s="73">
        <v>45558</v>
      </c>
      <c r="G1215" s="66" t="str">
        <f t="shared" si="252"/>
        <v>Targeted Dealer</v>
      </c>
      <c r="H1215" s="66"/>
      <c r="I1215" s="67">
        <v>20</v>
      </c>
      <c r="J1215" s="67">
        <f t="shared" si="253"/>
        <v>20</v>
      </c>
      <c r="K1215" s="68">
        <v>8</v>
      </c>
      <c r="L1215" s="68">
        <f t="shared" si="254"/>
        <v>12</v>
      </c>
      <c r="M1215" s="68">
        <f t="shared" si="255"/>
        <v>40</v>
      </c>
      <c r="N1215" s="96">
        <v>4</v>
      </c>
      <c r="O1215" s="97" t="str">
        <f t="shared" si="256"/>
        <v>June</v>
      </c>
      <c r="P1215" s="96">
        <f t="shared" si="257"/>
        <v>4</v>
      </c>
      <c r="Q1215" s="98">
        <f t="shared" si="258"/>
        <v>4</v>
      </c>
      <c r="R1215" s="97" t="b">
        <f t="shared" si="259"/>
        <v>0</v>
      </c>
      <c r="S1215" s="99" t="str">
        <f t="shared" si="260"/>
        <v>GROWTH</v>
      </c>
      <c r="T1215" s="68">
        <v>0.25</v>
      </c>
      <c r="U1215" s="100" t="str">
        <f t="shared" si="261"/>
        <v>May</v>
      </c>
      <c r="V1215" s="68">
        <f t="shared" si="262"/>
        <v>0.25</v>
      </c>
      <c r="W1215" s="101">
        <f t="shared" si="263"/>
        <v>7.75</v>
      </c>
      <c r="X1215" s="102" t="b">
        <f t="shared" si="264"/>
        <v>0</v>
      </c>
      <c r="Y1215" s="103" t="str">
        <f t="shared" si="265"/>
        <v>GROWTH</v>
      </c>
      <c r="Z1215" s="74">
        <v>0</v>
      </c>
      <c r="AA1215" s="69"/>
      <c r="AB1215" s="69" t="s">
        <v>133</v>
      </c>
      <c r="AC1215" s="74" t="s">
        <v>134</v>
      </c>
      <c r="AD1215" s="3"/>
      <c r="AE1215" s="118">
        <f>IFERROR(INDEX(Last6M_AvgSales_Ref!$B$2:$B$12659,MATCH(D1215,Last6M_AvgSales_Ref!$A$2:$A$12659,0)),"")</f>
        <v>5.5</v>
      </c>
    </row>
    <row r="1216" spans="1:31" ht="14.25" customHeight="1">
      <c r="A1216" s="74" t="s">
        <v>134</v>
      </c>
      <c r="B1216" s="78" t="s">
        <v>71</v>
      </c>
      <c r="C1216" s="78" t="s">
        <v>2900</v>
      </c>
      <c r="D1216" s="78">
        <v>1000004133</v>
      </c>
      <c r="E1216" s="78" t="s">
        <v>2901</v>
      </c>
      <c r="F1216" s="73">
        <v>45558</v>
      </c>
      <c r="G1216" s="66" t="str">
        <f t="shared" si="252"/>
        <v>-</v>
      </c>
      <c r="H1216" s="66"/>
      <c r="I1216" s="67">
        <v>0</v>
      </c>
      <c r="J1216" s="67">
        <f t="shared" si="253"/>
        <v>0</v>
      </c>
      <c r="K1216" s="68">
        <v>0</v>
      </c>
      <c r="L1216" s="68">
        <f t="shared" si="254"/>
        <v>0</v>
      </c>
      <c r="M1216" s="68" t="str">
        <f t="shared" si="255"/>
        <v>-</v>
      </c>
      <c r="N1216" s="96">
        <v>0</v>
      </c>
      <c r="O1216" s="97" t="str">
        <f t="shared" si="256"/>
        <v>June</v>
      </c>
      <c r="P1216" s="96">
        <f t="shared" si="257"/>
        <v>0</v>
      </c>
      <c r="Q1216" s="98">
        <f t="shared" si="258"/>
        <v>0</v>
      </c>
      <c r="R1216" s="97" t="b">
        <f t="shared" si="259"/>
        <v>0</v>
      </c>
      <c r="S1216" s="99" t="b">
        <f t="shared" si="260"/>
        <v>0</v>
      </c>
      <c r="T1216" s="68">
        <v>75</v>
      </c>
      <c r="U1216" s="100" t="str">
        <f t="shared" si="261"/>
        <v>May</v>
      </c>
      <c r="V1216" s="68">
        <f t="shared" si="262"/>
        <v>75</v>
      </c>
      <c r="W1216" s="101">
        <f t="shared" si="263"/>
        <v>-75</v>
      </c>
      <c r="X1216" s="102" t="b">
        <f t="shared" si="264"/>
        <v>0</v>
      </c>
      <c r="Y1216" s="103" t="str">
        <f t="shared" si="265"/>
        <v>GROWTH</v>
      </c>
      <c r="Z1216" s="74">
        <v>0</v>
      </c>
      <c r="AA1216" s="69"/>
      <c r="AB1216" s="69" t="s">
        <v>133</v>
      </c>
      <c r="AC1216" s="74" t="s">
        <v>134</v>
      </c>
      <c r="AD1216" s="3"/>
      <c r="AE1216" s="118">
        <f>IFERROR(INDEX(Last6M_AvgSales_Ref!$B$2:$B$12659,MATCH(D1216,Last6M_AvgSales_Ref!$A$2:$A$12659,0)),"")</f>
        <v>23.3333333333333</v>
      </c>
    </row>
    <row r="1217" spans="1:31" ht="14.25" customHeight="1">
      <c r="A1217" s="74" t="s">
        <v>134</v>
      </c>
      <c r="B1217" s="70" t="s">
        <v>65</v>
      </c>
      <c r="C1217" s="78" t="s">
        <v>2902</v>
      </c>
      <c r="D1217" s="78">
        <v>1000004132</v>
      </c>
      <c r="E1217" s="78" t="s">
        <v>2903</v>
      </c>
      <c r="F1217" s="73">
        <v>45558</v>
      </c>
      <c r="G1217" s="66" t="str">
        <f t="shared" si="252"/>
        <v>Targeted Dealer</v>
      </c>
      <c r="H1217" s="66"/>
      <c r="I1217" s="67">
        <v>200</v>
      </c>
      <c r="J1217" s="67">
        <f t="shared" si="253"/>
        <v>200</v>
      </c>
      <c r="K1217" s="68">
        <v>75</v>
      </c>
      <c r="L1217" s="68">
        <f t="shared" si="254"/>
        <v>125</v>
      </c>
      <c r="M1217" s="68">
        <f t="shared" si="255"/>
        <v>37.5</v>
      </c>
      <c r="N1217" s="96">
        <v>75</v>
      </c>
      <c r="O1217" s="97" t="str">
        <f t="shared" si="256"/>
        <v>June</v>
      </c>
      <c r="P1217" s="96">
        <f t="shared" si="257"/>
        <v>75</v>
      </c>
      <c r="Q1217" s="98">
        <f t="shared" si="258"/>
        <v>0</v>
      </c>
      <c r="R1217" s="97" t="b">
        <f t="shared" si="259"/>
        <v>0</v>
      </c>
      <c r="S1217" s="99" t="str">
        <f t="shared" si="260"/>
        <v>GROWTH</v>
      </c>
      <c r="T1217" s="68">
        <v>100</v>
      </c>
      <c r="U1217" s="100" t="str">
        <f t="shared" si="261"/>
        <v>May</v>
      </c>
      <c r="V1217" s="68">
        <f t="shared" si="262"/>
        <v>100</v>
      </c>
      <c r="W1217" s="101">
        <f t="shared" si="263"/>
        <v>-25</v>
      </c>
      <c r="X1217" s="102" t="b">
        <f t="shared" si="264"/>
        <v>0</v>
      </c>
      <c r="Y1217" s="103" t="str">
        <f t="shared" si="265"/>
        <v>GROWTH</v>
      </c>
      <c r="Z1217" s="74">
        <v>0</v>
      </c>
      <c r="AA1217" s="69"/>
      <c r="AB1217" s="69" t="s">
        <v>133</v>
      </c>
      <c r="AC1217" s="74" t="s">
        <v>134</v>
      </c>
      <c r="AD1217" s="3"/>
      <c r="AE1217" s="118">
        <f>IFERROR(INDEX(Last6M_AvgSales_Ref!$B$2:$B$12659,MATCH(D1217,Last6M_AvgSales_Ref!$A$2:$A$12659,0)),"")</f>
        <v>116.666666666667</v>
      </c>
    </row>
    <row r="1218" spans="1:31" ht="14.25" customHeight="1">
      <c r="A1218" s="74" t="s">
        <v>134</v>
      </c>
      <c r="B1218" s="78" t="s">
        <v>77</v>
      </c>
      <c r="C1218" s="78" t="s">
        <v>2904</v>
      </c>
      <c r="D1218" s="78">
        <v>1000004136</v>
      </c>
      <c r="E1218" s="78" t="s">
        <v>2905</v>
      </c>
      <c r="F1218" s="73">
        <v>45559</v>
      </c>
      <c r="G1218" s="66" t="str">
        <f t="shared" si="252"/>
        <v>Targeted Dealer</v>
      </c>
      <c r="H1218" s="66"/>
      <c r="I1218" s="67">
        <v>80</v>
      </c>
      <c r="J1218" s="67">
        <f t="shared" si="253"/>
        <v>80</v>
      </c>
      <c r="K1218" s="68">
        <v>52.5</v>
      </c>
      <c r="L1218" s="68">
        <f t="shared" si="254"/>
        <v>27.5</v>
      </c>
      <c r="M1218" s="68">
        <f t="shared" si="255"/>
        <v>65.625</v>
      </c>
      <c r="N1218" s="96">
        <v>69.5</v>
      </c>
      <c r="O1218" s="97" t="str">
        <f t="shared" si="256"/>
        <v>June</v>
      </c>
      <c r="P1218" s="96">
        <f t="shared" si="257"/>
        <v>69.5</v>
      </c>
      <c r="Q1218" s="98">
        <f t="shared" si="258"/>
        <v>-17</v>
      </c>
      <c r="R1218" s="97" t="b">
        <f t="shared" si="259"/>
        <v>0</v>
      </c>
      <c r="S1218" s="99" t="str">
        <f t="shared" si="260"/>
        <v>GROWTH</v>
      </c>
      <c r="T1218" s="68">
        <v>36</v>
      </c>
      <c r="U1218" s="100" t="str">
        <f t="shared" si="261"/>
        <v>May</v>
      </c>
      <c r="V1218" s="68">
        <f t="shared" si="262"/>
        <v>36</v>
      </c>
      <c r="W1218" s="101">
        <f t="shared" si="263"/>
        <v>16.5</v>
      </c>
      <c r="X1218" s="102" t="b">
        <f t="shared" si="264"/>
        <v>0</v>
      </c>
      <c r="Y1218" s="103" t="str">
        <f t="shared" si="265"/>
        <v>GROWTH</v>
      </c>
      <c r="Z1218" s="74">
        <v>0</v>
      </c>
      <c r="AA1218" s="69"/>
      <c r="AB1218" s="69" t="s">
        <v>133</v>
      </c>
      <c r="AC1218" s="74" t="s">
        <v>134</v>
      </c>
      <c r="AD1218" s="3"/>
      <c r="AE1218" s="118">
        <f>IFERROR(INDEX(Last6M_AvgSales_Ref!$B$2:$B$12659,MATCH(D1218,Last6M_AvgSales_Ref!$A$2:$A$12659,0)),"")</f>
        <v>30.9166666666667</v>
      </c>
    </row>
    <row r="1219" spans="1:31" ht="14.25" customHeight="1">
      <c r="A1219" s="74" t="s">
        <v>133</v>
      </c>
      <c r="B1219" s="70" t="s">
        <v>30</v>
      </c>
      <c r="C1219" s="78" t="s">
        <v>2906</v>
      </c>
      <c r="D1219" s="78">
        <v>1000004137</v>
      </c>
      <c r="E1219" s="78" t="s">
        <v>2907</v>
      </c>
      <c r="F1219" s="73">
        <v>45560</v>
      </c>
      <c r="G1219" s="66" t="str">
        <f t="shared" ref="G1219:G1282" si="266">IF(I1219&gt;0,"Targeted Dealer","-")</f>
        <v>Targeted Dealer</v>
      </c>
      <c r="H1219" s="66"/>
      <c r="I1219" s="67">
        <v>390</v>
      </c>
      <c r="J1219" s="67">
        <f t="shared" ref="J1219:J1282" si="267">I1219/$J$1*($J$1-$E$1)</f>
        <v>390</v>
      </c>
      <c r="K1219" s="68">
        <v>504.75</v>
      </c>
      <c r="L1219" s="68">
        <f t="shared" ref="L1219:L1282" si="268">I1219-K1219</f>
        <v>-114.75</v>
      </c>
      <c r="M1219" s="68">
        <f t="shared" ref="M1219:M1282" si="269">IFERROR((K1219/J1219%),"-")</f>
        <v>129.42307692307693</v>
      </c>
      <c r="N1219" s="96">
        <v>504</v>
      </c>
      <c r="O1219" s="97" t="str">
        <f t="shared" ref="O1219:O1282" si="270">IF(F1219&lt;=$P$2,"June","")</f>
        <v>June</v>
      </c>
      <c r="P1219" s="96">
        <f t="shared" ref="P1219:P1282" si="271">N1219</f>
        <v>504</v>
      </c>
      <c r="Q1219" s="98">
        <f t="shared" ref="Q1219:Q1282" si="272">K1219-P1219</f>
        <v>0.75</v>
      </c>
      <c r="R1219" s="97" t="b">
        <f t="shared" ref="R1219:R1282" si="273">IFERROR(IF(O1219="May",(K1219/P1219-1))," ")</f>
        <v>0</v>
      </c>
      <c r="S1219" s="99" t="str">
        <f t="shared" ref="S1219:S1282" si="274">IF(N1219&gt;0,IF(O1219="","-",IF(R1219&lt;0%,"DEGROWTH","GROWTH")))</f>
        <v>GROWTH</v>
      </c>
      <c r="T1219" s="68">
        <v>310</v>
      </c>
      <c r="U1219" s="100" t="str">
        <f t="shared" ref="U1219:U1282" si="275">IF(F1219&lt;=$V$2,"May","")</f>
        <v>May</v>
      </c>
      <c r="V1219" s="68">
        <f t="shared" ref="V1219:V1282" si="276">T1219</f>
        <v>310</v>
      </c>
      <c r="W1219" s="101">
        <f t="shared" ref="W1219:W1282" si="277">K1219-V1219</f>
        <v>194.75</v>
      </c>
      <c r="X1219" s="102" t="b">
        <f t="shared" ref="X1219:X1282" si="278">IFERROR(IF(U1219="June",(K1219/V1219-1)),0)</f>
        <v>0</v>
      </c>
      <c r="Y1219" s="103" t="str">
        <f t="shared" ref="Y1219:Y1282" si="279">IF(T1219&gt;0,IF(U1219="","-",IF(X1219&lt;0%,"DEGROWTH","GROWTH")))</f>
        <v>GROWTH</v>
      </c>
      <c r="Z1219" s="74">
        <v>0</v>
      </c>
      <c r="AA1219" s="69"/>
      <c r="AB1219" s="69" t="s">
        <v>133</v>
      </c>
      <c r="AC1219" s="74" t="s">
        <v>133</v>
      </c>
      <c r="AD1219" s="3"/>
      <c r="AE1219" s="118">
        <f>IFERROR(INDEX(Last6M_AvgSales_Ref!$B$2:$B$12659,MATCH(D1219,Last6M_AvgSales_Ref!$A$2:$A$12659,0)),"")</f>
        <v>451.22500000000002</v>
      </c>
    </row>
    <row r="1220" spans="1:31" ht="14.25" customHeight="1">
      <c r="A1220" s="74" t="s">
        <v>134</v>
      </c>
      <c r="B1220" s="78" t="s">
        <v>61</v>
      </c>
      <c r="C1220" s="78" t="s">
        <v>442</v>
      </c>
      <c r="D1220" s="78">
        <v>1000004139</v>
      </c>
      <c r="E1220" s="78" t="s">
        <v>443</v>
      </c>
      <c r="F1220" s="73">
        <v>45562</v>
      </c>
      <c r="G1220" s="66" t="str">
        <f t="shared" si="266"/>
        <v>Targeted Dealer</v>
      </c>
      <c r="H1220" s="66"/>
      <c r="I1220" s="67">
        <v>40</v>
      </c>
      <c r="J1220" s="67">
        <f t="shared" si="267"/>
        <v>40</v>
      </c>
      <c r="K1220" s="68">
        <v>0</v>
      </c>
      <c r="L1220" s="68">
        <f t="shared" si="268"/>
        <v>40</v>
      </c>
      <c r="M1220" s="68">
        <f t="shared" si="269"/>
        <v>0</v>
      </c>
      <c r="N1220" s="96">
        <v>0</v>
      </c>
      <c r="O1220" s="97" t="str">
        <f t="shared" si="270"/>
        <v>June</v>
      </c>
      <c r="P1220" s="96">
        <f t="shared" si="271"/>
        <v>0</v>
      </c>
      <c r="Q1220" s="98">
        <f t="shared" si="272"/>
        <v>0</v>
      </c>
      <c r="R1220" s="97" t="b">
        <f t="shared" si="273"/>
        <v>0</v>
      </c>
      <c r="S1220" s="99" t="b">
        <f t="shared" si="274"/>
        <v>0</v>
      </c>
      <c r="T1220" s="68">
        <v>20</v>
      </c>
      <c r="U1220" s="100" t="str">
        <f t="shared" si="275"/>
        <v>May</v>
      </c>
      <c r="V1220" s="68">
        <f t="shared" si="276"/>
        <v>20</v>
      </c>
      <c r="W1220" s="101">
        <f t="shared" si="277"/>
        <v>-20</v>
      </c>
      <c r="X1220" s="102" t="b">
        <f t="shared" si="278"/>
        <v>0</v>
      </c>
      <c r="Y1220" s="103" t="str">
        <f t="shared" si="279"/>
        <v>GROWTH</v>
      </c>
      <c r="Z1220" s="74">
        <v>0</v>
      </c>
      <c r="AA1220" s="69"/>
      <c r="AB1220" s="69" t="s">
        <v>133</v>
      </c>
      <c r="AC1220" s="74" t="s">
        <v>134</v>
      </c>
      <c r="AD1220" s="3"/>
      <c r="AE1220" s="118">
        <f>IFERROR(INDEX(Last6M_AvgSales_Ref!$B$2:$B$12659,MATCH(D1220,Last6M_AvgSales_Ref!$A$2:$A$12659,0)),"")</f>
        <v>13.3333333333333</v>
      </c>
    </row>
    <row r="1221" spans="1:31" ht="14.25" customHeight="1">
      <c r="A1221" s="74" t="s">
        <v>133</v>
      </c>
      <c r="B1221" s="78" t="s">
        <v>43</v>
      </c>
      <c r="C1221" s="78" t="s">
        <v>2908</v>
      </c>
      <c r="D1221" s="78">
        <v>1000004141</v>
      </c>
      <c r="E1221" s="78" t="s">
        <v>2909</v>
      </c>
      <c r="F1221" s="73">
        <v>45565</v>
      </c>
      <c r="G1221" s="66" t="str">
        <f t="shared" si="266"/>
        <v>Targeted Dealer</v>
      </c>
      <c r="H1221" s="66"/>
      <c r="I1221" s="67">
        <v>300</v>
      </c>
      <c r="J1221" s="67">
        <f t="shared" si="267"/>
        <v>300</v>
      </c>
      <c r="K1221" s="68">
        <v>600.79999999999995</v>
      </c>
      <c r="L1221" s="68">
        <f t="shared" si="268"/>
        <v>-300.79999999999995</v>
      </c>
      <c r="M1221" s="68">
        <f t="shared" si="269"/>
        <v>200.26666666666665</v>
      </c>
      <c r="N1221" s="96">
        <v>616</v>
      </c>
      <c r="O1221" s="97" t="str">
        <f t="shared" si="270"/>
        <v>June</v>
      </c>
      <c r="P1221" s="96">
        <f t="shared" si="271"/>
        <v>616</v>
      </c>
      <c r="Q1221" s="98">
        <f t="shared" si="272"/>
        <v>-15.200000000000045</v>
      </c>
      <c r="R1221" s="97" t="b">
        <f t="shared" si="273"/>
        <v>0</v>
      </c>
      <c r="S1221" s="99" t="str">
        <f t="shared" si="274"/>
        <v>GROWTH</v>
      </c>
      <c r="T1221" s="68">
        <v>224.5</v>
      </c>
      <c r="U1221" s="100" t="str">
        <f t="shared" si="275"/>
        <v>May</v>
      </c>
      <c r="V1221" s="68">
        <f t="shared" si="276"/>
        <v>224.5</v>
      </c>
      <c r="W1221" s="101">
        <f t="shared" si="277"/>
        <v>376.29999999999995</v>
      </c>
      <c r="X1221" s="102" t="b">
        <f t="shared" si="278"/>
        <v>0</v>
      </c>
      <c r="Y1221" s="103" t="str">
        <f t="shared" si="279"/>
        <v>GROWTH</v>
      </c>
      <c r="Z1221" s="74">
        <v>0</v>
      </c>
      <c r="AA1221" s="69"/>
      <c r="AB1221" s="69" t="s">
        <v>133</v>
      </c>
      <c r="AC1221" s="74" t="s">
        <v>133</v>
      </c>
      <c r="AD1221" s="3"/>
      <c r="AE1221" s="118">
        <f>IFERROR(INDEX(Last6M_AvgSales_Ref!$B$2:$B$12659,MATCH(D1221,Last6M_AvgSales_Ref!$A$2:$A$12659,0)),"")</f>
        <v>377.41666666666703</v>
      </c>
    </row>
    <row r="1222" spans="1:31" ht="14.25" customHeight="1">
      <c r="A1222" s="74" t="s">
        <v>130</v>
      </c>
      <c r="B1222" s="78" t="s">
        <v>118</v>
      </c>
      <c r="C1222" s="78" t="s">
        <v>2910</v>
      </c>
      <c r="D1222" s="78">
        <v>1000004146</v>
      </c>
      <c r="E1222" s="78" t="s">
        <v>2911</v>
      </c>
      <c r="F1222" s="73">
        <v>45573</v>
      </c>
      <c r="G1222" s="66" t="str">
        <f t="shared" si="266"/>
        <v>-</v>
      </c>
      <c r="H1222" s="66"/>
      <c r="I1222" s="67">
        <v>0</v>
      </c>
      <c r="J1222" s="67">
        <f t="shared" si="267"/>
        <v>0</v>
      </c>
      <c r="K1222" s="68">
        <v>0</v>
      </c>
      <c r="L1222" s="68">
        <f t="shared" si="268"/>
        <v>0</v>
      </c>
      <c r="M1222" s="68" t="str">
        <f t="shared" si="269"/>
        <v>-</v>
      </c>
      <c r="N1222" s="96">
        <v>0</v>
      </c>
      <c r="O1222" s="97" t="str">
        <f t="shared" si="270"/>
        <v>June</v>
      </c>
      <c r="P1222" s="96">
        <f t="shared" si="271"/>
        <v>0</v>
      </c>
      <c r="Q1222" s="98">
        <f t="shared" si="272"/>
        <v>0</v>
      </c>
      <c r="R1222" s="97" t="b">
        <f t="shared" si="273"/>
        <v>0</v>
      </c>
      <c r="S1222" s="99" t="b">
        <f t="shared" si="274"/>
        <v>0</v>
      </c>
      <c r="T1222" s="68">
        <v>10</v>
      </c>
      <c r="U1222" s="100" t="str">
        <f t="shared" si="275"/>
        <v>May</v>
      </c>
      <c r="V1222" s="68">
        <f t="shared" si="276"/>
        <v>10</v>
      </c>
      <c r="W1222" s="101">
        <f t="shared" si="277"/>
        <v>-10</v>
      </c>
      <c r="X1222" s="102" t="b">
        <f t="shared" si="278"/>
        <v>0</v>
      </c>
      <c r="Y1222" s="103" t="str">
        <f t="shared" si="279"/>
        <v>GROWTH</v>
      </c>
      <c r="Z1222" s="74">
        <v>0</v>
      </c>
      <c r="AA1222" s="69"/>
      <c r="AB1222" s="69" t="s">
        <v>133</v>
      </c>
      <c r="AC1222" s="74" t="s">
        <v>130</v>
      </c>
      <c r="AD1222" s="3"/>
      <c r="AE1222" s="118">
        <f>IFERROR(INDEX(Last6M_AvgSales_Ref!$B$2:$B$12659,MATCH(D1222,Last6M_AvgSales_Ref!$A$2:$A$12659,0)),"")</f>
        <v>5.8333333333333304</v>
      </c>
    </row>
    <row r="1223" spans="1:31" ht="14.25" customHeight="1">
      <c r="A1223" s="74" t="s">
        <v>134</v>
      </c>
      <c r="B1223" s="78" t="s">
        <v>73</v>
      </c>
      <c r="C1223" s="78" t="s">
        <v>2912</v>
      </c>
      <c r="D1223" s="78">
        <v>1000004147</v>
      </c>
      <c r="E1223" s="78" t="s">
        <v>2913</v>
      </c>
      <c r="F1223" s="73">
        <v>45574</v>
      </c>
      <c r="G1223" s="66" t="str">
        <f t="shared" si="266"/>
        <v>Targeted Dealer</v>
      </c>
      <c r="H1223" s="66"/>
      <c r="I1223" s="67">
        <v>300</v>
      </c>
      <c r="J1223" s="67">
        <f t="shared" si="267"/>
        <v>300</v>
      </c>
      <c r="K1223" s="68">
        <v>400</v>
      </c>
      <c r="L1223" s="68">
        <f t="shared" si="268"/>
        <v>-100</v>
      </c>
      <c r="M1223" s="68">
        <f t="shared" si="269"/>
        <v>133.33333333333334</v>
      </c>
      <c r="N1223" s="96">
        <v>430</v>
      </c>
      <c r="O1223" s="97" t="str">
        <f t="shared" si="270"/>
        <v>June</v>
      </c>
      <c r="P1223" s="96">
        <f t="shared" si="271"/>
        <v>430</v>
      </c>
      <c r="Q1223" s="98">
        <f t="shared" si="272"/>
        <v>-30</v>
      </c>
      <c r="R1223" s="97" t="b">
        <f t="shared" si="273"/>
        <v>0</v>
      </c>
      <c r="S1223" s="99" t="str">
        <f t="shared" si="274"/>
        <v>GROWTH</v>
      </c>
      <c r="T1223" s="68">
        <v>100</v>
      </c>
      <c r="U1223" s="100" t="str">
        <f t="shared" si="275"/>
        <v>May</v>
      </c>
      <c r="V1223" s="68">
        <f t="shared" si="276"/>
        <v>100</v>
      </c>
      <c r="W1223" s="101">
        <f t="shared" si="277"/>
        <v>300</v>
      </c>
      <c r="X1223" s="102" t="b">
        <f t="shared" si="278"/>
        <v>0</v>
      </c>
      <c r="Y1223" s="103" t="str">
        <f t="shared" si="279"/>
        <v>GROWTH</v>
      </c>
      <c r="Z1223" s="74">
        <v>0</v>
      </c>
      <c r="AA1223" s="69"/>
      <c r="AB1223" s="69" t="s">
        <v>133</v>
      </c>
      <c r="AC1223" s="74" t="s">
        <v>134</v>
      </c>
      <c r="AD1223" s="3"/>
      <c r="AE1223" s="118">
        <f>IFERROR(INDEX(Last6M_AvgSales_Ref!$B$2:$B$12659,MATCH(D1223,Last6M_AvgSales_Ref!$A$2:$A$12659,0)),"")</f>
        <v>484.16666666666703</v>
      </c>
    </row>
    <row r="1224" spans="1:31" ht="14.25" customHeight="1">
      <c r="A1224" s="69" t="s">
        <v>134</v>
      </c>
      <c r="B1224" s="71" t="s">
        <v>58</v>
      </c>
      <c r="C1224" s="71" t="s">
        <v>2914</v>
      </c>
      <c r="D1224" s="71">
        <v>1000000306</v>
      </c>
      <c r="E1224" s="72" t="s">
        <v>2915</v>
      </c>
      <c r="F1224" s="73">
        <v>43862</v>
      </c>
      <c r="G1224" s="66" t="str">
        <f t="shared" si="266"/>
        <v>Targeted Dealer</v>
      </c>
      <c r="H1224" s="66"/>
      <c r="I1224" s="67">
        <v>2024</v>
      </c>
      <c r="J1224" s="67">
        <f t="shared" si="267"/>
        <v>2024</v>
      </c>
      <c r="K1224" s="68">
        <v>1080.5</v>
      </c>
      <c r="L1224" s="68">
        <f t="shared" si="268"/>
        <v>943.5</v>
      </c>
      <c r="M1224" s="68">
        <f t="shared" si="269"/>
        <v>53.384387351778663</v>
      </c>
      <c r="N1224" s="96">
        <v>696</v>
      </c>
      <c r="O1224" s="97" t="str">
        <f t="shared" si="270"/>
        <v>June</v>
      </c>
      <c r="P1224" s="96">
        <f t="shared" si="271"/>
        <v>696</v>
      </c>
      <c r="Q1224" s="98">
        <f t="shared" si="272"/>
        <v>384.5</v>
      </c>
      <c r="R1224" s="97" t="b">
        <f t="shared" si="273"/>
        <v>0</v>
      </c>
      <c r="S1224" s="99" t="str">
        <f t="shared" si="274"/>
        <v>GROWTH</v>
      </c>
      <c r="T1224" s="68">
        <v>1011</v>
      </c>
      <c r="U1224" s="100" t="str">
        <f t="shared" si="275"/>
        <v>May</v>
      </c>
      <c r="V1224" s="68">
        <f t="shared" si="276"/>
        <v>1011</v>
      </c>
      <c r="W1224" s="101">
        <f t="shared" si="277"/>
        <v>69.5</v>
      </c>
      <c r="X1224" s="102" t="b">
        <f t="shared" si="278"/>
        <v>0</v>
      </c>
      <c r="Y1224" s="103" t="str">
        <f t="shared" si="279"/>
        <v>GROWTH</v>
      </c>
      <c r="Z1224" s="74">
        <v>0</v>
      </c>
      <c r="AA1224" s="69"/>
      <c r="AB1224" s="69" t="s">
        <v>133</v>
      </c>
      <c r="AC1224" s="69" t="s">
        <v>134</v>
      </c>
      <c r="AD1224" s="3"/>
      <c r="AE1224" s="118">
        <f>IFERROR(INDEX(Last6M_AvgSales_Ref!$B$2:$B$12659,MATCH(D1224,Last6M_AvgSales_Ref!$A$2:$A$12659,0)),"")</f>
        <v>1009.83333333333</v>
      </c>
    </row>
    <row r="1225" spans="1:31" ht="14.25" customHeight="1">
      <c r="A1225" s="74" t="s">
        <v>133</v>
      </c>
      <c r="B1225" s="78" t="s">
        <v>43</v>
      </c>
      <c r="C1225" s="78" t="s">
        <v>2916</v>
      </c>
      <c r="D1225" s="78">
        <v>1000004149</v>
      </c>
      <c r="E1225" s="78" t="s">
        <v>2917</v>
      </c>
      <c r="F1225" s="73">
        <v>45574</v>
      </c>
      <c r="G1225" s="66" t="str">
        <f t="shared" si="266"/>
        <v>-</v>
      </c>
      <c r="H1225" s="66"/>
      <c r="I1225" s="67">
        <v>0</v>
      </c>
      <c r="J1225" s="67">
        <f t="shared" si="267"/>
        <v>0</v>
      </c>
      <c r="K1225" s="68">
        <v>0</v>
      </c>
      <c r="L1225" s="68">
        <f t="shared" si="268"/>
        <v>0</v>
      </c>
      <c r="M1225" s="68" t="str">
        <f t="shared" si="269"/>
        <v>-</v>
      </c>
      <c r="N1225" s="96">
        <v>0</v>
      </c>
      <c r="O1225" s="97" t="str">
        <f t="shared" si="270"/>
        <v>June</v>
      </c>
      <c r="P1225" s="96">
        <f t="shared" si="271"/>
        <v>0</v>
      </c>
      <c r="Q1225" s="98">
        <f t="shared" si="272"/>
        <v>0</v>
      </c>
      <c r="R1225" s="97" t="b">
        <f t="shared" si="273"/>
        <v>0</v>
      </c>
      <c r="S1225" s="99" t="b">
        <f t="shared" si="274"/>
        <v>0</v>
      </c>
      <c r="T1225" s="68">
        <v>10</v>
      </c>
      <c r="U1225" s="100" t="str">
        <f t="shared" si="275"/>
        <v>May</v>
      </c>
      <c r="V1225" s="68">
        <f t="shared" si="276"/>
        <v>10</v>
      </c>
      <c r="W1225" s="101">
        <f t="shared" si="277"/>
        <v>-10</v>
      </c>
      <c r="X1225" s="102" t="b">
        <f t="shared" si="278"/>
        <v>0</v>
      </c>
      <c r="Y1225" s="103" t="str">
        <f t="shared" si="279"/>
        <v>GROWTH</v>
      </c>
      <c r="Z1225" s="74">
        <v>0</v>
      </c>
      <c r="AA1225" s="69"/>
      <c r="AB1225" s="69" t="s">
        <v>133</v>
      </c>
      <c r="AC1225" s="74" t="s">
        <v>133</v>
      </c>
      <c r="AD1225" s="3"/>
      <c r="AE1225" s="118">
        <f>IFERROR(INDEX(Last6M_AvgSales_Ref!$B$2:$B$12659,MATCH(D1225,Last6M_AvgSales_Ref!$A$2:$A$12659,0)),"")</f>
        <v>3.1666666666666701</v>
      </c>
    </row>
    <row r="1226" spans="1:31" ht="14.25" customHeight="1">
      <c r="A1226" s="74" t="s">
        <v>130</v>
      </c>
      <c r="B1226" s="78" t="s">
        <v>113</v>
      </c>
      <c r="C1226" s="78" t="s">
        <v>2918</v>
      </c>
      <c r="D1226" s="78">
        <v>1000003303</v>
      </c>
      <c r="E1226" s="78" t="s">
        <v>2919</v>
      </c>
      <c r="F1226" s="73">
        <v>44957</v>
      </c>
      <c r="G1226" s="66" t="str">
        <f t="shared" si="266"/>
        <v>Targeted Dealer</v>
      </c>
      <c r="H1226" s="66"/>
      <c r="I1226" s="67">
        <v>30</v>
      </c>
      <c r="J1226" s="67">
        <f t="shared" si="267"/>
        <v>30</v>
      </c>
      <c r="K1226" s="68">
        <v>36.75</v>
      </c>
      <c r="L1226" s="68">
        <f t="shared" si="268"/>
        <v>-6.75</v>
      </c>
      <c r="M1226" s="68">
        <f t="shared" si="269"/>
        <v>122.5</v>
      </c>
      <c r="N1226" s="96">
        <v>30</v>
      </c>
      <c r="O1226" s="97" t="str">
        <f t="shared" si="270"/>
        <v>June</v>
      </c>
      <c r="P1226" s="96">
        <f t="shared" si="271"/>
        <v>30</v>
      </c>
      <c r="Q1226" s="98">
        <f t="shared" si="272"/>
        <v>6.75</v>
      </c>
      <c r="R1226" s="97" t="b">
        <f t="shared" si="273"/>
        <v>0</v>
      </c>
      <c r="S1226" s="99" t="str">
        <f t="shared" si="274"/>
        <v>GROWTH</v>
      </c>
      <c r="T1226" s="68">
        <v>0</v>
      </c>
      <c r="U1226" s="100" t="str">
        <f t="shared" si="275"/>
        <v>May</v>
      </c>
      <c r="V1226" s="68">
        <f t="shared" si="276"/>
        <v>0</v>
      </c>
      <c r="W1226" s="101">
        <f t="shared" si="277"/>
        <v>36.75</v>
      </c>
      <c r="X1226" s="102" t="b">
        <f t="shared" si="278"/>
        <v>0</v>
      </c>
      <c r="Y1226" s="103" t="b">
        <f t="shared" si="279"/>
        <v>0</v>
      </c>
      <c r="Z1226" s="74">
        <v>0</v>
      </c>
      <c r="AA1226" s="69"/>
      <c r="AB1226" s="69" t="s">
        <v>133</v>
      </c>
      <c r="AC1226" s="74" t="s">
        <v>130</v>
      </c>
      <c r="AD1226" s="3"/>
      <c r="AE1226" s="118">
        <f>IFERROR(INDEX(Last6M_AvgSales_Ref!$B$2:$B$12659,MATCH(D1226,Last6M_AvgSales_Ref!$A$2:$A$12659,0)),"")</f>
        <v>30.75</v>
      </c>
    </row>
    <row r="1227" spans="1:31" ht="14.25" customHeight="1">
      <c r="A1227" s="69" t="s">
        <v>134</v>
      </c>
      <c r="B1227" s="71" t="s">
        <v>84</v>
      </c>
      <c r="C1227" s="71" t="s">
        <v>2920</v>
      </c>
      <c r="D1227" s="71">
        <v>1000000435</v>
      </c>
      <c r="E1227" s="72" t="s">
        <v>2921</v>
      </c>
      <c r="F1227" s="73">
        <v>42955</v>
      </c>
      <c r="G1227" s="66" t="str">
        <f t="shared" si="266"/>
        <v>Targeted Dealer</v>
      </c>
      <c r="H1227" s="66"/>
      <c r="I1227" s="67">
        <v>40</v>
      </c>
      <c r="J1227" s="67">
        <f t="shared" si="267"/>
        <v>40</v>
      </c>
      <c r="K1227" s="68">
        <v>26</v>
      </c>
      <c r="L1227" s="68">
        <f t="shared" si="268"/>
        <v>14</v>
      </c>
      <c r="M1227" s="68">
        <f t="shared" si="269"/>
        <v>65</v>
      </c>
      <c r="N1227" s="96">
        <v>0</v>
      </c>
      <c r="O1227" s="97" t="str">
        <f t="shared" si="270"/>
        <v>June</v>
      </c>
      <c r="P1227" s="96">
        <f t="shared" si="271"/>
        <v>0</v>
      </c>
      <c r="Q1227" s="98">
        <f t="shared" si="272"/>
        <v>26</v>
      </c>
      <c r="R1227" s="97" t="b">
        <f t="shared" si="273"/>
        <v>0</v>
      </c>
      <c r="S1227" s="99" t="b">
        <f t="shared" si="274"/>
        <v>0</v>
      </c>
      <c r="T1227" s="68">
        <v>0</v>
      </c>
      <c r="U1227" s="100" t="str">
        <f t="shared" si="275"/>
        <v>May</v>
      </c>
      <c r="V1227" s="68">
        <f t="shared" si="276"/>
        <v>0</v>
      </c>
      <c r="W1227" s="101">
        <f t="shared" si="277"/>
        <v>26</v>
      </c>
      <c r="X1227" s="102" t="b">
        <f t="shared" si="278"/>
        <v>0</v>
      </c>
      <c r="Y1227" s="103" t="b">
        <f t="shared" si="279"/>
        <v>0</v>
      </c>
      <c r="Z1227" s="74">
        <v>0</v>
      </c>
      <c r="AA1227" s="69"/>
      <c r="AB1227" s="69" t="s">
        <v>133</v>
      </c>
      <c r="AC1227" s="69" t="s">
        <v>134</v>
      </c>
      <c r="AD1227" s="3"/>
      <c r="AE1227" s="118">
        <f>IFERROR(INDEX(Last6M_AvgSales_Ref!$B$2:$B$12659,MATCH(D1227,Last6M_AvgSales_Ref!$A$2:$A$12659,0)),"")</f>
        <v>13.1916666666667</v>
      </c>
    </row>
    <row r="1228" spans="1:31" ht="14.25" customHeight="1">
      <c r="A1228" s="69" t="s">
        <v>134</v>
      </c>
      <c r="B1228" s="71" t="s">
        <v>74</v>
      </c>
      <c r="C1228" s="71" t="s">
        <v>2922</v>
      </c>
      <c r="D1228" s="71">
        <v>1000004151</v>
      </c>
      <c r="E1228" s="72" t="s">
        <v>2923</v>
      </c>
      <c r="F1228" s="73">
        <v>45583</v>
      </c>
      <c r="G1228" s="66" t="str">
        <f t="shared" si="266"/>
        <v>Targeted Dealer</v>
      </c>
      <c r="H1228" s="66"/>
      <c r="I1228" s="67">
        <v>160</v>
      </c>
      <c r="J1228" s="67">
        <f t="shared" si="267"/>
        <v>160</v>
      </c>
      <c r="K1228" s="68">
        <v>75</v>
      </c>
      <c r="L1228" s="68">
        <f t="shared" si="268"/>
        <v>85</v>
      </c>
      <c r="M1228" s="68">
        <f t="shared" si="269"/>
        <v>46.875</v>
      </c>
      <c r="N1228" s="96">
        <v>80</v>
      </c>
      <c r="O1228" s="97" t="str">
        <f t="shared" si="270"/>
        <v>June</v>
      </c>
      <c r="P1228" s="96">
        <f t="shared" si="271"/>
        <v>80</v>
      </c>
      <c r="Q1228" s="98">
        <f t="shared" si="272"/>
        <v>-5</v>
      </c>
      <c r="R1228" s="97" t="b">
        <f t="shared" si="273"/>
        <v>0</v>
      </c>
      <c r="S1228" s="99" t="str">
        <f t="shared" si="274"/>
        <v>GROWTH</v>
      </c>
      <c r="T1228" s="68">
        <v>55</v>
      </c>
      <c r="U1228" s="100" t="str">
        <f t="shared" si="275"/>
        <v>May</v>
      </c>
      <c r="V1228" s="68">
        <f t="shared" si="276"/>
        <v>55</v>
      </c>
      <c r="W1228" s="101">
        <f t="shared" si="277"/>
        <v>20</v>
      </c>
      <c r="X1228" s="102" t="b">
        <f t="shared" si="278"/>
        <v>0</v>
      </c>
      <c r="Y1228" s="103" t="str">
        <f t="shared" si="279"/>
        <v>GROWTH</v>
      </c>
      <c r="Z1228" s="74">
        <v>0</v>
      </c>
      <c r="AA1228" s="69"/>
      <c r="AB1228" s="69" t="s">
        <v>133</v>
      </c>
      <c r="AC1228" s="69" t="s">
        <v>134</v>
      </c>
      <c r="AD1228" s="3"/>
      <c r="AE1228" s="118">
        <f>IFERROR(INDEX(Last6M_AvgSales_Ref!$B$2:$B$12659,MATCH(D1228,Last6M_AvgSales_Ref!$A$2:$A$12659,0)),"")</f>
        <v>136.333333333333</v>
      </c>
    </row>
    <row r="1229" spans="1:31" ht="14.25" customHeight="1">
      <c r="A1229" s="69" t="s">
        <v>134</v>
      </c>
      <c r="B1229" s="70" t="s">
        <v>65</v>
      </c>
      <c r="C1229" s="71" t="s">
        <v>2924</v>
      </c>
      <c r="D1229" s="71">
        <v>1000004152</v>
      </c>
      <c r="E1229" s="72" t="s">
        <v>2925</v>
      </c>
      <c r="F1229" s="73">
        <v>45585</v>
      </c>
      <c r="G1229" s="66" t="str">
        <f t="shared" si="266"/>
        <v>Targeted Dealer</v>
      </c>
      <c r="H1229" s="66"/>
      <c r="I1229" s="67">
        <v>200</v>
      </c>
      <c r="J1229" s="67">
        <f t="shared" si="267"/>
        <v>200</v>
      </c>
      <c r="K1229" s="68">
        <v>100</v>
      </c>
      <c r="L1229" s="68">
        <f t="shared" si="268"/>
        <v>100</v>
      </c>
      <c r="M1229" s="68">
        <f t="shared" si="269"/>
        <v>50</v>
      </c>
      <c r="N1229" s="96">
        <v>75</v>
      </c>
      <c r="O1229" s="97" t="str">
        <f t="shared" si="270"/>
        <v>June</v>
      </c>
      <c r="P1229" s="96">
        <f t="shared" si="271"/>
        <v>75</v>
      </c>
      <c r="Q1229" s="98">
        <f t="shared" si="272"/>
        <v>25</v>
      </c>
      <c r="R1229" s="97" t="b">
        <f t="shared" si="273"/>
        <v>0</v>
      </c>
      <c r="S1229" s="99" t="str">
        <f t="shared" si="274"/>
        <v>GROWTH</v>
      </c>
      <c r="T1229" s="68">
        <v>100</v>
      </c>
      <c r="U1229" s="100" t="str">
        <f t="shared" si="275"/>
        <v>May</v>
      </c>
      <c r="V1229" s="68">
        <f t="shared" si="276"/>
        <v>100</v>
      </c>
      <c r="W1229" s="101">
        <f t="shared" si="277"/>
        <v>0</v>
      </c>
      <c r="X1229" s="102" t="b">
        <f t="shared" si="278"/>
        <v>0</v>
      </c>
      <c r="Y1229" s="103" t="str">
        <f t="shared" si="279"/>
        <v>GROWTH</v>
      </c>
      <c r="Z1229" s="74">
        <v>0</v>
      </c>
      <c r="AA1229" s="69"/>
      <c r="AB1229" s="69" t="s">
        <v>133</v>
      </c>
      <c r="AC1229" s="69" t="s">
        <v>134</v>
      </c>
      <c r="AD1229" s="3"/>
      <c r="AE1229" s="118">
        <f>IFERROR(INDEX(Last6M_AvgSales_Ref!$B$2:$B$12659,MATCH(D1229,Last6M_AvgSales_Ref!$A$2:$A$12659,0)),"")</f>
        <v>62.5</v>
      </c>
    </row>
    <row r="1230" spans="1:31" ht="14.25" customHeight="1">
      <c r="A1230" s="69" t="s">
        <v>133</v>
      </c>
      <c r="B1230" s="71" t="s">
        <v>142</v>
      </c>
      <c r="C1230" s="71" t="s">
        <v>2926</v>
      </c>
      <c r="D1230" s="71">
        <v>1000004157</v>
      </c>
      <c r="E1230" s="72" t="s">
        <v>2927</v>
      </c>
      <c r="F1230" s="79">
        <v>45589</v>
      </c>
      <c r="G1230" s="66" t="str">
        <f t="shared" si="266"/>
        <v>Targeted Dealer</v>
      </c>
      <c r="H1230" s="66"/>
      <c r="I1230" s="67">
        <v>60</v>
      </c>
      <c r="J1230" s="67">
        <f t="shared" si="267"/>
        <v>60</v>
      </c>
      <c r="K1230" s="68">
        <v>140</v>
      </c>
      <c r="L1230" s="68">
        <f t="shared" si="268"/>
        <v>-80</v>
      </c>
      <c r="M1230" s="68">
        <f t="shared" si="269"/>
        <v>233.33333333333334</v>
      </c>
      <c r="N1230" s="96">
        <v>108</v>
      </c>
      <c r="O1230" s="97" t="str">
        <f t="shared" si="270"/>
        <v>June</v>
      </c>
      <c r="P1230" s="96">
        <f t="shared" si="271"/>
        <v>108</v>
      </c>
      <c r="Q1230" s="98">
        <f t="shared" si="272"/>
        <v>32</v>
      </c>
      <c r="R1230" s="97" t="b">
        <f t="shared" si="273"/>
        <v>0</v>
      </c>
      <c r="S1230" s="99" t="str">
        <f t="shared" si="274"/>
        <v>GROWTH</v>
      </c>
      <c r="T1230" s="68">
        <v>61</v>
      </c>
      <c r="U1230" s="100" t="str">
        <f t="shared" si="275"/>
        <v>May</v>
      </c>
      <c r="V1230" s="68">
        <f t="shared" si="276"/>
        <v>61</v>
      </c>
      <c r="W1230" s="101">
        <f t="shared" si="277"/>
        <v>79</v>
      </c>
      <c r="X1230" s="102" t="b">
        <f t="shared" si="278"/>
        <v>0</v>
      </c>
      <c r="Y1230" s="103" t="str">
        <f t="shared" si="279"/>
        <v>GROWTH</v>
      </c>
      <c r="Z1230" s="74">
        <v>0</v>
      </c>
      <c r="AA1230" s="69"/>
      <c r="AB1230" s="69" t="s">
        <v>133</v>
      </c>
      <c r="AC1230" s="69" t="s">
        <v>133</v>
      </c>
      <c r="AD1230" s="3"/>
      <c r="AE1230" s="118">
        <f>IFERROR(INDEX(Last6M_AvgSales_Ref!$B$2:$B$12659,MATCH(D1230,Last6M_AvgSales_Ref!$A$2:$A$12659,0)),"")</f>
        <v>123.333333333333</v>
      </c>
    </row>
    <row r="1231" spans="1:31" ht="14.25" customHeight="1">
      <c r="A1231" s="69" t="s">
        <v>133</v>
      </c>
      <c r="B1231" s="71" t="s">
        <v>144</v>
      </c>
      <c r="C1231" s="71" t="s">
        <v>2928</v>
      </c>
      <c r="D1231" s="71">
        <v>1000004155</v>
      </c>
      <c r="E1231" s="72" t="s">
        <v>2929</v>
      </c>
      <c r="F1231" s="79">
        <v>45588</v>
      </c>
      <c r="G1231" s="66" t="str">
        <f t="shared" si="266"/>
        <v>Targeted Dealer</v>
      </c>
      <c r="H1231" s="66"/>
      <c r="I1231" s="67">
        <v>100</v>
      </c>
      <c r="J1231" s="67">
        <f t="shared" si="267"/>
        <v>100</v>
      </c>
      <c r="K1231" s="68">
        <v>80</v>
      </c>
      <c r="L1231" s="68">
        <f t="shared" si="268"/>
        <v>20</v>
      </c>
      <c r="M1231" s="68">
        <f t="shared" si="269"/>
        <v>80</v>
      </c>
      <c r="N1231" s="96">
        <v>100</v>
      </c>
      <c r="O1231" s="97" t="str">
        <f t="shared" si="270"/>
        <v>June</v>
      </c>
      <c r="P1231" s="96">
        <f t="shared" si="271"/>
        <v>100</v>
      </c>
      <c r="Q1231" s="98">
        <f t="shared" si="272"/>
        <v>-20</v>
      </c>
      <c r="R1231" s="97" t="b">
        <f t="shared" si="273"/>
        <v>0</v>
      </c>
      <c r="S1231" s="99" t="str">
        <f t="shared" si="274"/>
        <v>GROWTH</v>
      </c>
      <c r="T1231" s="68">
        <v>80</v>
      </c>
      <c r="U1231" s="100" t="str">
        <f t="shared" si="275"/>
        <v>May</v>
      </c>
      <c r="V1231" s="68">
        <f t="shared" si="276"/>
        <v>80</v>
      </c>
      <c r="W1231" s="101">
        <f t="shared" si="277"/>
        <v>0</v>
      </c>
      <c r="X1231" s="102" t="b">
        <f t="shared" si="278"/>
        <v>0</v>
      </c>
      <c r="Y1231" s="103" t="str">
        <f t="shared" si="279"/>
        <v>GROWTH</v>
      </c>
      <c r="Z1231" s="74">
        <v>0</v>
      </c>
      <c r="AA1231" s="69"/>
      <c r="AB1231" s="69" t="s">
        <v>133</v>
      </c>
      <c r="AC1231" s="69" t="s">
        <v>133</v>
      </c>
      <c r="AD1231" s="3"/>
      <c r="AE1231" s="118">
        <f>IFERROR(INDEX(Last6M_AvgSales_Ref!$B$2:$B$12659,MATCH(D1231,Last6M_AvgSales_Ref!$A$2:$A$12659,0)),"")</f>
        <v>100.833333333333</v>
      </c>
    </row>
    <row r="1232" spans="1:31" ht="14.25" customHeight="1">
      <c r="A1232" s="69" t="s">
        <v>134</v>
      </c>
      <c r="B1232" s="71" t="s">
        <v>84</v>
      </c>
      <c r="C1232" s="71" t="s">
        <v>2930</v>
      </c>
      <c r="D1232" s="71">
        <v>1000004156</v>
      </c>
      <c r="E1232" s="72" t="s">
        <v>2931</v>
      </c>
      <c r="F1232" s="79">
        <v>45588</v>
      </c>
      <c r="G1232" s="66" t="str">
        <f t="shared" si="266"/>
        <v>Targeted Dealer</v>
      </c>
      <c r="H1232" s="66"/>
      <c r="I1232" s="67">
        <v>40</v>
      </c>
      <c r="J1232" s="67">
        <f t="shared" si="267"/>
        <v>40</v>
      </c>
      <c r="K1232" s="68">
        <v>5</v>
      </c>
      <c r="L1232" s="68">
        <f t="shared" si="268"/>
        <v>35</v>
      </c>
      <c r="M1232" s="68">
        <f t="shared" si="269"/>
        <v>12.5</v>
      </c>
      <c r="N1232" s="96">
        <v>5</v>
      </c>
      <c r="O1232" s="97" t="str">
        <f t="shared" si="270"/>
        <v>June</v>
      </c>
      <c r="P1232" s="96">
        <f t="shared" si="271"/>
        <v>5</v>
      </c>
      <c r="Q1232" s="98">
        <f t="shared" si="272"/>
        <v>0</v>
      </c>
      <c r="R1232" s="97" t="b">
        <f t="shared" si="273"/>
        <v>0</v>
      </c>
      <c r="S1232" s="99" t="str">
        <f t="shared" si="274"/>
        <v>GROWTH</v>
      </c>
      <c r="T1232" s="68">
        <v>10</v>
      </c>
      <c r="U1232" s="100" t="str">
        <f t="shared" si="275"/>
        <v>May</v>
      </c>
      <c r="V1232" s="68">
        <f t="shared" si="276"/>
        <v>10</v>
      </c>
      <c r="W1232" s="101">
        <f t="shared" si="277"/>
        <v>-5</v>
      </c>
      <c r="X1232" s="102" t="b">
        <f t="shared" si="278"/>
        <v>0</v>
      </c>
      <c r="Y1232" s="103" t="str">
        <f t="shared" si="279"/>
        <v>GROWTH</v>
      </c>
      <c r="Z1232" s="74">
        <v>0</v>
      </c>
      <c r="AA1232" s="69"/>
      <c r="AB1232" s="69" t="s">
        <v>133</v>
      </c>
      <c r="AC1232" s="69" t="s">
        <v>134</v>
      </c>
      <c r="AD1232" s="3"/>
      <c r="AE1232" s="118">
        <f>IFERROR(INDEX(Last6M_AvgSales_Ref!$B$2:$B$12659,MATCH(D1232,Last6M_AvgSales_Ref!$A$2:$A$12659,0)),"")</f>
        <v>5</v>
      </c>
    </row>
    <row r="1233" spans="1:31" ht="14.25" customHeight="1">
      <c r="A1233" s="69" t="s">
        <v>133</v>
      </c>
      <c r="B1233" s="71" t="s">
        <v>43</v>
      </c>
      <c r="C1233" s="71" t="s">
        <v>2932</v>
      </c>
      <c r="D1233" s="71">
        <v>1000004161</v>
      </c>
      <c r="E1233" s="72" t="s">
        <v>2933</v>
      </c>
      <c r="F1233" s="79">
        <v>45597</v>
      </c>
      <c r="G1233" s="66" t="str">
        <f t="shared" si="266"/>
        <v>Targeted Dealer</v>
      </c>
      <c r="H1233" s="66"/>
      <c r="I1233" s="67">
        <v>120</v>
      </c>
      <c r="J1233" s="67">
        <f t="shared" si="267"/>
        <v>120</v>
      </c>
      <c r="K1233" s="68">
        <v>110</v>
      </c>
      <c r="L1233" s="68">
        <f t="shared" si="268"/>
        <v>10</v>
      </c>
      <c r="M1233" s="68">
        <f t="shared" si="269"/>
        <v>91.666666666666671</v>
      </c>
      <c r="N1233" s="96">
        <v>82.5</v>
      </c>
      <c r="O1233" s="97" t="str">
        <f t="shared" si="270"/>
        <v>June</v>
      </c>
      <c r="P1233" s="96">
        <f t="shared" si="271"/>
        <v>82.5</v>
      </c>
      <c r="Q1233" s="98">
        <f t="shared" si="272"/>
        <v>27.5</v>
      </c>
      <c r="R1233" s="97" t="b">
        <f t="shared" si="273"/>
        <v>0</v>
      </c>
      <c r="S1233" s="99" t="str">
        <f t="shared" si="274"/>
        <v>GROWTH</v>
      </c>
      <c r="T1233" s="68">
        <v>104</v>
      </c>
      <c r="U1233" s="100" t="str">
        <f t="shared" si="275"/>
        <v>May</v>
      </c>
      <c r="V1233" s="68">
        <f t="shared" si="276"/>
        <v>104</v>
      </c>
      <c r="W1233" s="101">
        <f t="shared" si="277"/>
        <v>6</v>
      </c>
      <c r="X1233" s="102" t="b">
        <f t="shared" si="278"/>
        <v>0</v>
      </c>
      <c r="Y1233" s="103" t="str">
        <f t="shared" si="279"/>
        <v>GROWTH</v>
      </c>
      <c r="Z1233" s="74">
        <v>0</v>
      </c>
      <c r="AA1233" s="69"/>
      <c r="AB1233" s="69" t="s">
        <v>133</v>
      </c>
      <c r="AC1233" s="69" t="s">
        <v>133</v>
      </c>
      <c r="AD1233" s="3"/>
      <c r="AE1233" s="118">
        <f>IFERROR(INDEX(Last6M_AvgSales_Ref!$B$2:$B$12659,MATCH(D1233,Last6M_AvgSales_Ref!$A$2:$A$12659,0)),"")</f>
        <v>132.5</v>
      </c>
    </row>
    <row r="1234" spans="1:31" ht="14.25" customHeight="1">
      <c r="A1234" s="69" t="s">
        <v>133</v>
      </c>
      <c r="B1234" s="71" t="s">
        <v>144</v>
      </c>
      <c r="C1234" s="71" t="s">
        <v>2934</v>
      </c>
      <c r="D1234" s="71">
        <v>1000004153</v>
      </c>
      <c r="E1234" s="72" t="s">
        <v>2410</v>
      </c>
      <c r="F1234" s="79">
        <v>45588</v>
      </c>
      <c r="G1234" s="66" t="str">
        <f t="shared" si="266"/>
        <v>Targeted Dealer</v>
      </c>
      <c r="H1234" s="66"/>
      <c r="I1234" s="67">
        <v>100</v>
      </c>
      <c r="J1234" s="67">
        <f t="shared" si="267"/>
        <v>100</v>
      </c>
      <c r="K1234" s="68">
        <v>80</v>
      </c>
      <c r="L1234" s="68">
        <f t="shared" si="268"/>
        <v>20</v>
      </c>
      <c r="M1234" s="68">
        <f t="shared" si="269"/>
        <v>80</v>
      </c>
      <c r="N1234" s="96">
        <v>80</v>
      </c>
      <c r="O1234" s="97" t="str">
        <f t="shared" si="270"/>
        <v>June</v>
      </c>
      <c r="P1234" s="96">
        <f t="shared" si="271"/>
        <v>80</v>
      </c>
      <c r="Q1234" s="98">
        <f t="shared" si="272"/>
        <v>0</v>
      </c>
      <c r="R1234" s="97" t="b">
        <f t="shared" si="273"/>
        <v>0</v>
      </c>
      <c r="S1234" s="99" t="str">
        <f t="shared" si="274"/>
        <v>GROWTH</v>
      </c>
      <c r="T1234" s="68">
        <v>120</v>
      </c>
      <c r="U1234" s="100" t="str">
        <f t="shared" si="275"/>
        <v>May</v>
      </c>
      <c r="V1234" s="68">
        <f t="shared" si="276"/>
        <v>120</v>
      </c>
      <c r="W1234" s="101">
        <f t="shared" si="277"/>
        <v>-40</v>
      </c>
      <c r="X1234" s="102" t="b">
        <f t="shared" si="278"/>
        <v>0</v>
      </c>
      <c r="Y1234" s="103" t="str">
        <f t="shared" si="279"/>
        <v>GROWTH</v>
      </c>
      <c r="Z1234" s="74">
        <v>0</v>
      </c>
      <c r="AA1234" s="69"/>
      <c r="AB1234" s="69" t="s">
        <v>133</v>
      </c>
      <c r="AC1234" s="69" t="s">
        <v>133</v>
      </c>
      <c r="AD1234" s="3"/>
      <c r="AE1234" s="118">
        <f>IFERROR(INDEX(Last6M_AvgSales_Ref!$B$2:$B$12659,MATCH(D1234,Last6M_AvgSales_Ref!$A$2:$A$12659,0)),"")</f>
        <v>133.333333333333</v>
      </c>
    </row>
    <row r="1235" spans="1:31" ht="14.25" customHeight="1">
      <c r="A1235" s="69" t="s">
        <v>134</v>
      </c>
      <c r="B1235" s="71" t="s">
        <v>74</v>
      </c>
      <c r="C1235" s="71" t="s">
        <v>2935</v>
      </c>
      <c r="D1235" s="71">
        <v>1000004165</v>
      </c>
      <c r="E1235" s="72" t="s">
        <v>2936</v>
      </c>
      <c r="F1235" s="79">
        <v>45602</v>
      </c>
      <c r="G1235" s="66" t="str">
        <f t="shared" si="266"/>
        <v>Targeted Dealer</v>
      </c>
      <c r="H1235" s="66"/>
      <c r="I1235" s="67">
        <v>1100</v>
      </c>
      <c r="J1235" s="67">
        <f t="shared" si="267"/>
        <v>1100</v>
      </c>
      <c r="K1235" s="68">
        <v>545.75</v>
      </c>
      <c r="L1235" s="68">
        <f t="shared" si="268"/>
        <v>554.25</v>
      </c>
      <c r="M1235" s="68">
        <f t="shared" si="269"/>
        <v>49.613636363636367</v>
      </c>
      <c r="N1235" s="96">
        <v>481.05</v>
      </c>
      <c r="O1235" s="97" t="str">
        <f t="shared" si="270"/>
        <v>June</v>
      </c>
      <c r="P1235" s="96">
        <f t="shared" si="271"/>
        <v>481.05</v>
      </c>
      <c r="Q1235" s="98">
        <f t="shared" si="272"/>
        <v>64.699999999999989</v>
      </c>
      <c r="R1235" s="97" t="b">
        <f t="shared" si="273"/>
        <v>0</v>
      </c>
      <c r="S1235" s="99" t="str">
        <f t="shared" si="274"/>
        <v>GROWTH</v>
      </c>
      <c r="T1235" s="68">
        <v>467.1</v>
      </c>
      <c r="U1235" s="100" t="str">
        <f t="shared" si="275"/>
        <v>May</v>
      </c>
      <c r="V1235" s="68">
        <f t="shared" si="276"/>
        <v>467.1</v>
      </c>
      <c r="W1235" s="101">
        <f t="shared" si="277"/>
        <v>78.649999999999977</v>
      </c>
      <c r="X1235" s="102" t="b">
        <f t="shared" si="278"/>
        <v>0</v>
      </c>
      <c r="Y1235" s="103" t="str">
        <f t="shared" si="279"/>
        <v>GROWTH</v>
      </c>
      <c r="Z1235" s="74">
        <v>0</v>
      </c>
      <c r="AA1235" s="69"/>
      <c r="AB1235" s="69" t="s">
        <v>133</v>
      </c>
      <c r="AC1235" s="69" t="s">
        <v>134</v>
      </c>
      <c r="AD1235" s="3"/>
      <c r="AE1235" s="118">
        <f>IFERROR(INDEX(Last6M_AvgSales_Ref!$B$2:$B$12659,MATCH(D1235,Last6M_AvgSales_Ref!$A$2:$A$12659,0)),"")</f>
        <v>665.375</v>
      </c>
    </row>
    <row r="1236" spans="1:31" ht="14.25" customHeight="1">
      <c r="A1236" s="69" t="s">
        <v>134</v>
      </c>
      <c r="B1236" s="71" t="s">
        <v>77</v>
      </c>
      <c r="C1236" s="71" t="s">
        <v>2937</v>
      </c>
      <c r="D1236" s="71">
        <v>1000004164</v>
      </c>
      <c r="E1236" s="72" t="s">
        <v>2938</v>
      </c>
      <c r="F1236" s="79">
        <v>45602</v>
      </c>
      <c r="G1236" s="66" t="str">
        <f t="shared" si="266"/>
        <v>-</v>
      </c>
      <c r="H1236" s="66"/>
      <c r="I1236" s="67">
        <v>0</v>
      </c>
      <c r="J1236" s="67">
        <f t="shared" si="267"/>
        <v>0</v>
      </c>
      <c r="K1236" s="68">
        <v>0</v>
      </c>
      <c r="L1236" s="68">
        <f t="shared" si="268"/>
        <v>0</v>
      </c>
      <c r="M1236" s="68" t="str">
        <f t="shared" si="269"/>
        <v>-</v>
      </c>
      <c r="N1236" s="96">
        <v>0</v>
      </c>
      <c r="O1236" s="97" t="str">
        <f t="shared" si="270"/>
        <v>June</v>
      </c>
      <c r="P1236" s="96">
        <f t="shared" si="271"/>
        <v>0</v>
      </c>
      <c r="Q1236" s="98">
        <f t="shared" si="272"/>
        <v>0</v>
      </c>
      <c r="R1236" s="97" t="b">
        <f t="shared" si="273"/>
        <v>0</v>
      </c>
      <c r="S1236" s="99" t="b">
        <f t="shared" si="274"/>
        <v>0</v>
      </c>
      <c r="T1236" s="68">
        <v>19.5</v>
      </c>
      <c r="U1236" s="100" t="str">
        <f t="shared" si="275"/>
        <v>May</v>
      </c>
      <c r="V1236" s="68">
        <f t="shared" si="276"/>
        <v>19.5</v>
      </c>
      <c r="W1236" s="101">
        <f t="shared" si="277"/>
        <v>-19.5</v>
      </c>
      <c r="X1236" s="102" t="b">
        <f t="shared" si="278"/>
        <v>0</v>
      </c>
      <c r="Y1236" s="103" t="str">
        <f t="shared" si="279"/>
        <v>GROWTH</v>
      </c>
      <c r="Z1236" s="74">
        <v>0</v>
      </c>
      <c r="AA1236" s="69"/>
      <c r="AB1236" s="69" t="s">
        <v>133</v>
      </c>
      <c r="AC1236" s="69" t="s">
        <v>134</v>
      </c>
      <c r="AD1236" s="3"/>
      <c r="AE1236" s="118">
        <f>IFERROR(INDEX(Last6M_AvgSales_Ref!$B$2:$B$12659,MATCH(D1236,Last6M_AvgSales_Ref!$A$2:$A$12659,0)),"")</f>
        <v>13</v>
      </c>
    </row>
    <row r="1237" spans="1:31" ht="14.25" customHeight="1">
      <c r="A1237" s="74" t="s">
        <v>132</v>
      </c>
      <c r="B1237" s="71" t="s">
        <v>103</v>
      </c>
      <c r="C1237" s="71" t="s">
        <v>2939</v>
      </c>
      <c r="D1237" s="71">
        <v>1000004158</v>
      </c>
      <c r="E1237" s="72" t="s">
        <v>2940</v>
      </c>
      <c r="F1237" s="79">
        <v>45594</v>
      </c>
      <c r="G1237" s="66" t="str">
        <f t="shared" si="266"/>
        <v>Targeted Dealer</v>
      </c>
      <c r="H1237" s="66"/>
      <c r="I1237" s="67">
        <v>40</v>
      </c>
      <c r="J1237" s="67">
        <f t="shared" si="267"/>
        <v>40</v>
      </c>
      <c r="K1237" s="68">
        <v>25</v>
      </c>
      <c r="L1237" s="68">
        <f t="shared" si="268"/>
        <v>15</v>
      </c>
      <c r="M1237" s="68">
        <f t="shared" si="269"/>
        <v>62.5</v>
      </c>
      <c r="N1237" s="96">
        <v>26.85</v>
      </c>
      <c r="O1237" s="97" t="str">
        <f t="shared" si="270"/>
        <v>June</v>
      </c>
      <c r="P1237" s="96">
        <f t="shared" si="271"/>
        <v>26.85</v>
      </c>
      <c r="Q1237" s="98">
        <f t="shared" si="272"/>
        <v>-1.8500000000000014</v>
      </c>
      <c r="R1237" s="97" t="b">
        <f t="shared" si="273"/>
        <v>0</v>
      </c>
      <c r="S1237" s="99" t="str">
        <f t="shared" si="274"/>
        <v>GROWTH</v>
      </c>
      <c r="T1237" s="68">
        <v>31</v>
      </c>
      <c r="U1237" s="100" t="str">
        <f t="shared" si="275"/>
        <v>May</v>
      </c>
      <c r="V1237" s="68">
        <f t="shared" si="276"/>
        <v>31</v>
      </c>
      <c r="W1237" s="101">
        <f t="shared" si="277"/>
        <v>-6</v>
      </c>
      <c r="X1237" s="102" t="b">
        <f t="shared" si="278"/>
        <v>0</v>
      </c>
      <c r="Y1237" s="103" t="str">
        <f t="shared" si="279"/>
        <v>GROWTH</v>
      </c>
      <c r="Z1237" s="74">
        <v>0</v>
      </c>
      <c r="AA1237" s="69"/>
      <c r="AB1237" s="69" t="s">
        <v>133</v>
      </c>
      <c r="AC1237" s="74" t="s">
        <v>132</v>
      </c>
      <c r="AD1237" s="3"/>
      <c r="AE1237" s="118">
        <f>IFERROR(INDEX(Last6M_AvgSales_Ref!$B$2:$B$12659,MATCH(D1237,Last6M_AvgSales_Ref!$A$2:$A$12659,0)),"")</f>
        <v>35.8333333333333</v>
      </c>
    </row>
    <row r="1238" spans="1:31" ht="14.25" customHeight="1">
      <c r="A1238" s="69" t="s">
        <v>134</v>
      </c>
      <c r="B1238" s="71" t="s">
        <v>77</v>
      </c>
      <c r="C1238" s="71" t="s">
        <v>2941</v>
      </c>
      <c r="D1238" s="71">
        <v>1000004163</v>
      </c>
      <c r="E1238" s="72" t="s">
        <v>2942</v>
      </c>
      <c r="F1238" s="79">
        <v>45602</v>
      </c>
      <c r="G1238" s="66" t="str">
        <f t="shared" si="266"/>
        <v>Targeted Dealer</v>
      </c>
      <c r="H1238" s="66"/>
      <c r="I1238" s="67">
        <v>140</v>
      </c>
      <c r="J1238" s="67">
        <f t="shared" si="267"/>
        <v>140</v>
      </c>
      <c r="K1238" s="68">
        <v>174</v>
      </c>
      <c r="L1238" s="68">
        <f t="shared" si="268"/>
        <v>-34</v>
      </c>
      <c r="M1238" s="68">
        <f t="shared" si="269"/>
        <v>124.28571428571429</v>
      </c>
      <c r="N1238" s="96">
        <v>165</v>
      </c>
      <c r="O1238" s="97" t="str">
        <f t="shared" si="270"/>
        <v>June</v>
      </c>
      <c r="P1238" s="96">
        <f t="shared" si="271"/>
        <v>165</v>
      </c>
      <c r="Q1238" s="98">
        <f t="shared" si="272"/>
        <v>9</v>
      </c>
      <c r="R1238" s="97" t="b">
        <f t="shared" si="273"/>
        <v>0</v>
      </c>
      <c r="S1238" s="99" t="str">
        <f t="shared" si="274"/>
        <v>GROWTH</v>
      </c>
      <c r="T1238" s="68">
        <v>59.95</v>
      </c>
      <c r="U1238" s="100" t="str">
        <f t="shared" si="275"/>
        <v>May</v>
      </c>
      <c r="V1238" s="68">
        <f t="shared" si="276"/>
        <v>59.95</v>
      </c>
      <c r="W1238" s="101">
        <f t="shared" si="277"/>
        <v>114.05</v>
      </c>
      <c r="X1238" s="102" t="b">
        <f t="shared" si="278"/>
        <v>0</v>
      </c>
      <c r="Y1238" s="103" t="str">
        <f t="shared" si="279"/>
        <v>GROWTH</v>
      </c>
      <c r="Z1238" s="74">
        <v>0</v>
      </c>
      <c r="AA1238" s="69"/>
      <c r="AB1238" s="69" t="s">
        <v>133</v>
      </c>
      <c r="AC1238" s="69" t="s">
        <v>134</v>
      </c>
      <c r="AD1238" s="3"/>
      <c r="AE1238" s="118">
        <f>IFERROR(INDEX(Last6M_AvgSales_Ref!$B$2:$B$12659,MATCH(D1238,Last6M_AvgSales_Ref!$A$2:$A$12659,0)),"")</f>
        <v>166.15</v>
      </c>
    </row>
    <row r="1239" spans="1:31" ht="14.25" customHeight="1">
      <c r="A1239" s="69" t="s">
        <v>133</v>
      </c>
      <c r="B1239" s="71" t="s">
        <v>48</v>
      </c>
      <c r="C1239" s="71" t="s">
        <v>2943</v>
      </c>
      <c r="D1239" s="71">
        <v>1000004168</v>
      </c>
      <c r="E1239" s="72" t="s">
        <v>2944</v>
      </c>
      <c r="F1239" s="79">
        <v>45606</v>
      </c>
      <c r="G1239" s="66" t="str">
        <f t="shared" si="266"/>
        <v>Targeted Dealer</v>
      </c>
      <c r="H1239" s="66"/>
      <c r="I1239" s="67">
        <v>22</v>
      </c>
      <c r="J1239" s="67">
        <f t="shared" si="267"/>
        <v>22</v>
      </c>
      <c r="K1239" s="68">
        <v>0</v>
      </c>
      <c r="L1239" s="68">
        <f t="shared" si="268"/>
        <v>22</v>
      </c>
      <c r="M1239" s="68">
        <f t="shared" si="269"/>
        <v>0</v>
      </c>
      <c r="N1239" s="96">
        <v>22</v>
      </c>
      <c r="O1239" s="97" t="str">
        <f t="shared" si="270"/>
        <v>June</v>
      </c>
      <c r="P1239" s="96">
        <f t="shared" si="271"/>
        <v>22</v>
      </c>
      <c r="Q1239" s="98">
        <f t="shared" si="272"/>
        <v>-22</v>
      </c>
      <c r="R1239" s="97" t="b">
        <f t="shared" si="273"/>
        <v>0</v>
      </c>
      <c r="S1239" s="99" t="str">
        <f t="shared" si="274"/>
        <v>GROWTH</v>
      </c>
      <c r="T1239" s="68">
        <v>22</v>
      </c>
      <c r="U1239" s="100" t="str">
        <f t="shared" si="275"/>
        <v>May</v>
      </c>
      <c r="V1239" s="68">
        <f t="shared" si="276"/>
        <v>22</v>
      </c>
      <c r="W1239" s="101">
        <f t="shared" si="277"/>
        <v>-22</v>
      </c>
      <c r="X1239" s="102" t="b">
        <f t="shared" si="278"/>
        <v>0</v>
      </c>
      <c r="Y1239" s="103" t="str">
        <f t="shared" si="279"/>
        <v>GROWTH</v>
      </c>
      <c r="Z1239" s="74">
        <v>0</v>
      </c>
      <c r="AA1239" s="69"/>
      <c r="AB1239" s="69" t="s">
        <v>133</v>
      </c>
      <c r="AC1239" s="69" t="s">
        <v>133</v>
      </c>
      <c r="AD1239" s="3"/>
      <c r="AE1239" s="118">
        <f>IFERROR(INDEX(Last6M_AvgSales_Ref!$B$2:$B$12659,MATCH(D1239,Last6M_AvgSales_Ref!$A$2:$A$12659,0)),"")</f>
        <v>25.3333333333333</v>
      </c>
    </row>
    <row r="1240" spans="1:31" ht="14.25" customHeight="1">
      <c r="A1240" s="69" t="s">
        <v>130</v>
      </c>
      <c r="B1240" s="71" t="s">
        <v>122</v>
      </c>
      <c r="C1240" s="71" t="s">
        <v>448</v>
      </c>
      <c r="D1240" s="71">
        <v>1000001683</v>
      </c>
      <c r="E1240" s="72" t="s">
        <v>449</v>
      </c>
      <c r="F1240" s="79">
        <v>41303</v>
      </c>
      <c r="G1240" s="66" t="str">
        <f t="shared" si="266"/>
        <v>Targeted Dealer</v>
      </c>
      <c r="H1240" s="66"/>
      <c r="I1240" s="67">
        <v>15</v>
      </c>
      <c r="J1240" s="67">
        <f t="shared" si="267"/>
        <v>15</v>
      </c>
      <c r="K1240" s="68">
        <v>0</v>
      </c>
      <c r="L1240" s="68">
        <f t="shared" si="268"/>
        <v>15</v>
      </c>
      <c r="M1240" s="68">
        <f t="shared" si="269"/>
        <v>0</v>
      </c>
      <c r="N1240" s="96">
        <v>7.5</v>
      </c>
      <c r="O1240" s="97" t="str">
        <f t="shared" si="270"/>
        <v>June</v>
      </c>
      <c r="P1240" s="96">
        <f t="shared" si="271"/>
        <v>7.5</v>
      </c>
      <c r="Q1240" s="98">
        <f t="shared" si="272"/>
        <v>-7.5</v>
      </c>
      <c r="R1240" s="97" t="b">
        <f t="shared" si="273"/>
        <v>0</v>
      </c>
      <c r="S1240" s="99" t="str">
        <f t="shared" si="274"/>
        <v>GROWTH</v>
      </c>
      <c r="T1240" s="68">
        <v>0</v>
      </c>
      <c r="U1240" s="100" t="str">
        <f t="shared" si="275"/>
        <v>May</v>
      </c>
      <c r="V1240" s="68">
        <f t="shared" si="276"/>
        <v>0</v>
      </c>
      <c r="W1240" s="101">
        <f t="shared" si="277"/>
        <v>0</v>
      </c>
      <c r="X1240" s="102" t="b">
        <f t="shared" si="278"/>
        <v>0</v>
      </c>
      <c r="Y1240" s="103" t="b">
        <f t="shared" si="279"/>
        <v>0</v>
      </c>
      <c r="Z1240" s="74">
        <v>0</v>
      </c>
      <c r="AA1240" s="69"/>
      <c r="AB1240" s="69" t="s">
        <v>133</v>
      </c>
      <c r="AC1240" s="69" t="s">
        <v>130</v>
      </c>
      <c r="AD1240" s="3"/>
      <c r="AE1240" s="118">
        <f>IFERROR(INDEX(Last6M_AvgSales_Ref!$B$2:$B$12659,MATCH(D1240,Last6M_AvgSales_Ref!$A$2:$A$12659,0)),"")</f>
        <v>5</v>
      </c>
    </row>
    <row r="1241" spans="1:31" ht="14.25" customHeight="1">
      <c r="A1241" s="69" t="s">
        <v>133</v>
      </c>
      <c r="B1241" s="70" t="s">
        <v>21</v>
      </c>
      <c r="C1241" s="71" t="s">
        <v>2945</v>
      </c>
      <c r="D1241" s="71">
        <v>1000004167</v>
      </c>
      <c r="E1241" s="72" t="s">
        <v>2946</v>
      </c>
      <c r="F1241" s="79">
        <v>45606</v>
      </c>
      <c r="G1241" s="66" t="str">
        <f t="shared" si="266"/>
        <v>Targeted Dealer</v>
      </c>
      <c r="H1241" s="66"/>
      <c r="I1241" s="67">
        <v>250</v>
      </c>
      <c r="J1241" s="67">
        <f t="shared" si="267"/>
        <v>250.00000000000003</v>
      </c>
      <c r="K1241" s="68">
        <v>273</v>
      </c>
      <c r="L1241" s="68">
        <f t="shared" si="268"/>
        <v>-23</v>
      </c>
      <c r="M1241" s="68">
        <f t="shared" si="269"/>
        <v>109.19999999999997</v>
      </c>
      <c r="N1241" s="96">
        <v>221</v>
      </c>
      <c r="O1241" s="97" t="str">
        <f t="shared" si="270"/>
        <v>June</v>
      </c>
      <c r="P1241" s="96">
        <f t="shared" si="271"/>
        <v>221</v>
      </c>
      <c r="Q1241" s="98">
        <f t="shared" si="272"/>
        <v>52</v>
      </c>
      <c r="R1241" s="97" t="b">
        <f t="shared" si="273"/>
        <v>0</v>
      </c>
      <c r="S1241" s="99" t="str">
        <f t="shared" si="274"/>
        <v>GROWTH</v>
      </c>
      <c r="T1241" s="68">
        <v>105</v>
      </c>
      <c r="U1241" s="100" t="str">
        <f t="shared" si="275"/>
        <v>May</v>
      </c>
      <c r="V1241" s="68">
        <f t="shared" si="276"/>
        <v>105</v>
      </c>
      <c r="W1241" s="101">
        <f t="shared" si="277"/>
        <v>168</v>
      </c>
      <c r="X1241" s="102" t="b">
        <f t="shared" si="278"/>
        <v>0</v>
      </c>
      <c r="Y1241" s="103" t="str">
        <f t="shared" si="279"/>
        <v>GROWTH</v>
      </c>
      <c r="Z1241" s="74">
        <v>0</v>
      </c>
      <c r="AA1241" s="69"/>
      <c r="AB1241" s="69" t="s">
        <v>133</v>
      </c>
      <c r="AC1241" s="69" t="s">
        <v>133</v>
      </c>
      <c r="AD1241" s="3"/>
      <c r="AE1241" s="118">
        <f>IFERROR(INDEX(Last6M_AvgSales_Ref!$B$2:$B$12659,MATCH(D1241,Last6M_AvgSales_Ref!$A$2:$A$12659,0)),"")</f>
        <v>175</v>
      </c>
    </row>
    <row r="1242" spans="1:31" ht="14.25" customHeight="1">
      <c r="A1242" s="69" t="s">
        <v>134</v>
      </c>
      <c r="B1242" s="71" t="s">
        <v>83</v>
      </c>
      <c r="C1242" s="71" t="s">
        <v>2947</v>
      </c>
      <c r="D1242" s="71">
        <v>1000004169</v>
      </c>
      <c r="E1242" s="72" t="s">
        <v>2948</v>
      </c>
      <c r="F1242" s="79">
        <v>45606</v>
      </c>
      <c r="G1242" s="66" t="str">
        <f t="shared" si="266"/>
        <v>Targeted Dealer</v>
      </c>
      <c r="H1242" s="66"/>
      <c r="I1242" s="67">
        <v>100</v>
      </c>
      <c r="J1242" s="67">
        <f t="shared" si="267"/>
        <v>100</v>
      </c>
      <c r="K1242" s="68">
        <v>40</v>
      </c>
      <c r="L1242" s="68">
        <f t="shared" si="268"/>
        <v>60</v>
      </c>
      <c r="M1242" s="68">
        <f t="shared" si="269"/>
        <v>40</v>
      </c>
      <c r="N1242" s="96">
        <v>46</v>
      </c>
      <c r="O1242" s="97" t="str">
        <f t="shared" si="270"/>
        <v>June</v>
      </c>
      <c r="P1242" s="96">
        <f t="shared" si="271"/>
        <v>46</v>
      </c>
      <c r="Q1242" s="98">
        <f t="shared" si="272"/>
        <v>-6</v>
      </c>
      <c r="R1242" s="97" t="b">
        <f t="shared" si="273"/>
        <v>0</v>
      </c>
      <c r="S1242" s="99" t="str">
        <f t="shared" si="274"/>
        <v>GROWTH</v>
      </c>
      <c r="T1242" s="68">
        <v>30</v>
      </c>
      <c r="U1242" s="100" t="str">
        <f t="shared" si="275"/>
        <v>May</v>
      </c>
      <c r="V1242" s="68">
        <f t="shared" si="276"/>
        <v>30</v>
      </c>
      <c r="W1242" s="101">
        <f t="shared" si="277"/>
        <v>10</v>
      </c>
      <c r="X1242" s="102" t="b">
        <f t="shared" si="278"/>
        <v>0</v>
      </c>
      <c r="Y1242" s="103" t="str">
        <f t="shared" si="279"/>
        <v>GROWTH</v>
      </c>
      <c r="Z1242" s="74">
        <v>0</v>
      </c>
      <c r="AA1242" s="69"/>
      <c r="AB1242" s="69" t="s">
        <v>133</v>
      </c>
      <c r="AC1242" s="69" t="s">
        <v>134</v>
      </c>
      <c r="AD1242" s="3"/>
      <c r="AE1242" s="118">
        <f>IFERROR(INDEX(Last6M_AvgSales_Ref!$B$2:$B$12659,MATCH(D1242,Last6M_AvgSales_Ref!$A$2:$A$12659,0)),"")</f>
        <v>32</v>
      </c>
    </row>
    <row r="1243" spans="1:31" ht="14.25" customHeight="1">
      <c r="A1243" s="69" t="s">
        <v>134</v>
      </c>
      <c r="B1243" s="71" t="s">
        <v>84</v>
      </c>
      <c r="C1243" s="71" t="s">
        <v>2949</v>
      </c>
      <c r="D1243" s="71">
        <v>1000000378</v>
      </c>
      <c r="E1243" s="72" t="s">
        <v>2950</v>
      </c>
      <c r="F1243" s="79">
        <v>43911</v>
      </c>
      <c r="G1243" s="66" t="str">
        <f t="shared" si="266"/>
        <v>Targeted Dealer</v>
      </c>
      <c r="H1243" s="66"/>
      <c r="I1243" s="67">
        <v>100</v>
      </c>
      <c r="J1243" s="67">
        <f t="shared" si="267"/>
        <v>100</v>
      </c>
      <c r="K1243" s="68">
        <v>68.75</v>
      </c>
      <c r="L1243" s="68">
        <f t="shared" si="268"/>
        <v>31.25</v>
      </c>
      <c r="M1243" s="68">
        <f t="shared" si="269"/>
        <v>68.75</v>
      </c>
      <c r="N1243" s="96">
        <v>42.75</v>
      </c>
      <c r="O1243" s="97" t="str">
        <f t="shared" si="270"/>
        <v>June</v>
      </c>
      <c r="P1243" s="96">
        <f t="shared" si="271"/>
        <v>42.75</v>
      </c>
      <c r="Q1243" s="98">
        <f t="shared" si="272"/>
        <v>26</v>
      </c>
      <c r="R1243" s="97" t="b">
        <f t="shared" si="273"/>
        <v>0</v>
      </c>
      <c r="S1243" s="99" t="str">
        <f t="shared" si="274"/>
        <v>GROWTH</v>
      </c>
      <c r="T1243" s="68">
        <v>47.25</v>
      </c>
      <c r="U1243" s="100" t="str">
        <f t="shared" si="275"/>
        <v>May</v>
      </c>
      <c r="V1243" s="68">
        <f t="shared" si="276"/>
        <v>47.25</v>
      </c>
      <c r="W1243" s="101">
        <f t="shared" si="277"/>
        <v>21.5</v>
      </c>
      <c r="X1243" s="102" t="b">
        <f t="shared" si="278"/>
        <v>0</v>
      </c>
      <c r="Y1243" s="103" t="str">
        <f t="shared" si="279"/>
        <v>GROWTH</v>
      </c>
      <c r="Z1243" s="74">
        <v>0</v>
      </c>
      <c r="AA1243" s="69"/>
      <c r="AB1243" s="69" t="s">
        <v>133</v>
      </c>
      <c r="AC1243" s="69" t="s">
        <v>134</v>
      </c>
      <c r="AD1243" s="3"/>
      <c r="AE1243" s="118">
        <f>IFERROR(INDEX(Last6M_AvgSales_Ref!$B$2:$B$12659,MATCH(D1243,Last6M_AvgSales_Ref!$A$2:$A$12659,0)),"")</f>
        <v>40.625</v>
      </c>
    </row>
    <row r="1244" spans="1:31" ht="14.25" customHeight="1">
      <c r="A1244" s="69" t="s">
        <v>131</v>
      </c>
      <c r="B1244" s="71" t="s">
        <v>95</v>
      </c>
      <c r="C1244" s="71" t="s">
        <v>2951</v>
      </c>
      <c r="D1244" s="71">
        <v>1000001366</v>
      </c>
      <c r="E1244" s="72" t="s">
        <v>2952</v>
      </c>
      <c r="F1244" s="79">
        <v>44054</v>
      </c>
      <c r="G1244" s="66" t="str">
        <f t="shared" si="266"/>
        <v>Targeted Dealer</v>
      </c>
      <c r="H1244" s="66"/>
      <c r="I1244" s="67">
        <v>400</v>
      </c>
      <c r="J1244" s="67">
        <f t="shared" si="267"/>
        <v>400</v>
      </c>
      <c r="K1244" s="68">
        <v>370.75</v>
      </c>
      <c r="L1244" s="68">
        <f t="shared" si="268"/>
        <v>29.25</v>
      </c>
      <c r="M1244" s="68">
        <f t="shared" si="269"/>
        <v>92.6875</v>
      </c>
      <c r="N1244" s="96">
        <v>30.5</v>
      </c>
      <c r="O1244" s="97" t="str">
        <f t="shared" si="270"/>
        <v>June</v>
      </c>
      <c r="P1244" s="96">
        <f t="shared" si="271"/>
        <v>30.5</v>
      </c>
      <c r="Q1244" s="98">
        <f t="shared" si="272"/>
        <v>340.25</v>
      </c>
      <c r="R1244" s="97" t="b">
        <f t="shared" si="273"/>
        <v>0</v>
      </c>
      <c r="S1244" s="99" t="str">
        <f t="shared" si="274"/>
        <v>GROWTH</v>
      </c>
      <c r="T1244" s="68">
        <v>410.85</v>
      </c>
      <c r="U1244" s="100" t="str">
        <f t="shared" si="275"/>
        <v>May</v>
      </c>
      <c r="V1244" s="68">
        <f t="shared" si="276"/>
        <v>410.85</v>
      </c>
      <c r="W1244" s="101">
        <f t="shared" si="277"/>
        <v>-40.100000000000023</v>
      </c>
      <c r="X1244" s="102" t="b">
        <f t="shared" si="278"/>
        <v>0</v>
      </c>
      <c r="Y1244" s="103" t="str">
        <f t="shared" si="279"/>
        <v>GROWTH</v>
      </c>
      <c r="Z1244" s="74">
        <v>0</v>
      </c>
      <c r="AA1244" s="69"/>
      <c r="AB1244" s="69" t="s">
        <v>133</v>
      </c>
      <c r="AC1244" s="69" t="s">
        <v>131</v>
      </c>
      <c r="AD1244" s="3"/>
      <c r="AE1244" s="118">
        <f>IFERROR(INDEX(Last6M_AvgSales_Ref!$B$2:$B$12659,MATCH(D1244,Last6M_AvgSales_Ref!$A$2:$A$12659,0)),"")</f>
        <v>477.4</v>
      </c>
    </row>
    <row r="1245" spans="1:31" ht="14.25" customHeight="1">
      <c r="A1245" s="69" t="s">
        <v>133</v>
      </c>
      <c r="B1245" s="71" t="s">
        <v>52</v>
      </c>
      <c r="C1245" s="71" t="s">
        <v>2953</v>
      </c>
      <c r="D1245" s="71">
        <v>1000004159</v>
      </c>
      <c r="E1245" s="72" t="s">
        <v>2954</v>
      </c>
      <c r="F1245" s="79">
        <v>45594</v>
      </c>
      <c r="G1245" s="66" t="str">
        <f t="shared" si="266"/>
        <v>Targeted Dealer</v>
      </c>
      <c r="H1245" s="66"/>
      <c r="I1245" s="67">
        <v>60</v>
      </c>
      <c r="J1245" s="67">
        <f t="shared" si="267"/>
        <v>60</v>
      </c>
      <c r="K1245" s="68">
        <v>39</v>
      </c>
      <c r="L1245" s="68">
        <f t="shared" si="268"/>
        <v>21</v>
      </c>
      <c r="M1245" s="68">
        <f t="shared" si="269"/>
        <v>65</v>
      </c>
      <c r="N1245" s="96">
        <v>0</v>
      </c>
      <c r="O1245" s="97" t="str">
        <f t="shared" si="270"/>
        <v>June</v>
      </c>
      <c r="P1245" s="96">
        <f t="shared" si="271"/>
        <v>0</v>
      </c>
      <c r="Q1245" s="98">
        <f t="shared" si="272"/>
        <v>39</v>
      </c>
      <c r="R1245" s="97" t="b">
        <f t="shared" si="273"/>
        <v>0</v>
      </c>
      <c r="S1245" s="99" t="b">
        <f t="shared" si="274"/>
        <v>0</v>
      </c>
      <c r="T1245" s="68">
        <v>0</v>
      </c>
      <c r="U1245" s="100" t="str">
        <f t="shared" si="275"/>
        <v>May</v>
      </c>
      <c r="V1245" s="68">
        <f t="shared" si="276"/>
        <v>0</v>
      </c>
      <c r="W1245" s="101">
        <f t="shared" si="277"/>
        <v>39</v>
      </c>
      <c r="X1245" s="102" t="b">
        <f t="shared" si="278"/>
        <v>0</v>
      </c>
      <c r="Y1245" s="103" t="b">
        <f t="shared" si="279"/>
        <v>0</v>
      </c>
      <c r="Z1245" s="74">
        <v>0</v>
      </c>
      <c r="AA1245" s="69"/>
      <c r="AB1245" s="69" t="s">
        <v>133</v>
      </c>
      <c r="AC1245" s="69" t="s">
        <v>133</v>
      </c>
      <c r="AD1245" s="3"/>
      <c r="AE1245" s="118">
        <f>IFERROR(INDEX(Last6M_AvgSales_Ref!$B$2:$B$12659,MATCH(D1245,Last6M_AvgSales_Ref!$A$2:$A$12659,0)),"")</f>
        <v>44.5</v>
      </c>
    </row>
    <row r="1246" spans="1:31" ht="14.25" customHeight="1">
      <c r="A1246" s="69" t="s">
        <v>133</v>
      </c>
      <c r="B1246" s="70" t="s">
        <v>25</v>
      </c>
      <c r="C1246" s="71" t="s">
        <v>2955</v>
      </c>
      <c r="D1246" s="71">
        <v>1000004170</v>
      </c>
      <c r="E1246" s="72" t="s">
        <v>2956</v>
      </c>
      <c r="F1246" s="79">
        <v>45611</v>
      </c>
      <c r="G1246" s="66" t="str">
        <f t="shared" si="266"/>
        <v>Targeted Dealer</v>
      </c>
      <c r="H1246" s="66"/>
      <c r="I1246" s="67">
        <v>40</v>
      </c>
      <c r="J1246" s="67">
        <f t="shared" si="267"/>
        <v>40</v>
      </c>
      <c r="K1246" s="68">
        <v>45</v>
      </c>
      <c r="L1246" s="68">
        <f t="shared" si="268"/>
        <v>-5</v>
      </c>
      <c r="M1246" s="68">
        <f t="shared" si="269"/>
        <v>112.5</v>
      </c>
      <c r="N1246" s="96">
        <v>25</v>
      </c>
      <c r="O1246" s="97" t="str">
        <f t="shared" si="270"/>
        <v>June</v>
      </c>
      <c r="P1246" s="96">
        <f t="shared" si="271"/>
        <v>25</v>
      </c>
      <c r="Q1246" s="98">
        <f t="shared" si="272"/>
        <v>20</v>
      </c>
      <c r="R1246" s="97" t="b">
        <f t="shared" si="273"/>
        <v>0</v>
      </c>
      <c r="S1246" s="99" t="str">
        <f t="shared" si="274"/>
        <v>GROWTH</v>
      </c>
      <c r="T1246" s="68">
        <v>20</v>
      </c>
      <c r="U1246" s="100" t="str">
        <f t="shared" si="275"/>
        <v>May</v>
      </c>
      <c r="V1246" s="68">
        <f t="shared" si="276"/>
        <v>20</v>
      </c>
      <c r="W1246" s="101">
        <f t="shared" si="277"/>
        <v>25</v>
      </c>
      <c r="X1246" s="102" t="b">
        <f t="shared" si="278"/>
        <v>0</v>
      </c>
      <c r="Y1246" s="103" t="str">
        <f t="shared" si="279"/>
        <v>GROWTH</v>
      </c>
      <c r="Z1246" s="74">
        <v>0</v>
      </c>
      <c r="AA1246" s="69"/>
      <c r="AB1246" s="69" t="s">
        <v>133</v>
      </c>
      <c r="AC1246" s="69" t="s">
        <v>133</v>
      </c>
      <c r="AD1246" s="3"/>
      <c r="AE1246" s="118">
        <f>IFERROR(INDEX(Last6M_AvgSales_Ref!$B$2:$B$12659,MATCH(D1246,Last6M_AvgSales_Ref!$A$2:$A$12659,0)),"")</f>
        <v>39.1666666666667</v>
      </c>
    </row>
    <row r="1247" spans="1:31" ht="14.25" customHeight="1">
      <c r="A1247" s="69" t="s">
        <v>133</v>
      </c>
      <c r="B1247" s="71" t="s">
        <v>41</v>
      </c>
      <c r="C1247" s="71" t="s">
        <v>2957</v>
      </c>
      <c r="D1247" s="71">
        <v>1000003041</v>
      </c>
      <c r="E1247" s="72" t="s">
        <v>2958</v>
      </c>
      <c r="F1247" s="79">
        <v>44847</v>
      </c>
      <c r="G1247" s="66" t="str">
        <f t="shared" si="266"/>
        <v>Targeted Dealer</v>
      </c>
      <c r="H1247" s="66"/>
      <c r="I1247" s="67">
        <v>160</v>
      </c>
      <c r="J1247" s="67">
        <f t="shared" si="267"/>
        <v>160</v>
      </c>
      <c r="K1247" s="68">
        <v>160</v>
      </c>
      <c r="L1247" s="68">
        <f t="shared" si="268"/>
        <v>0</v>
      </c>
      <c r="M1247" s="68">
        <f t="shared" si="269"/>
        <v>100</v>
      </c>
      <c r="N1247" s="96">
        <v>80</v>
      </c>
      <c r="O1247" s="97" t="str">
        <f t="shared" si="270"/>
        <v>June</v>
      </c>
      <c r="P1247" s="96">
        <f t="shared" si="271"/>
        <v>80</v>
      </c>
      <c r="Q1247" s="98">
        <f t="shared" si="272"/>
        <v>80</v>
      </c>
      <c r="R1247" s="97" t="b">
        <f t="shared" si="273"/>
        <v>0</v>
      </c>
      <c r="S1247" s="99" t="str">
        <f t="shared" si="274"/>
        <v>GROWTH</v>
      </c>
      <c r="T1247" s="68">
        <v>0</v>
      </c>
      <c r="U1247" s="100" t="str">
        <f t="shared" si="275"/>
        <v>May</v>
      </c>
      <c r="V1247" s="68">
        <f t="shared" si="276"/>
        <v>0</v>
      </c>
      <c r="W1247" s="101">
        <f t="shared" si="277"/>
        <v>160</v>
      </c>
      <c r="X1247" s="102" t="b">
        <f t="shared" si="278"/>
        <v>0</v>
      </c>
      <c r="Y1247" s="103" t="b">
        <f t="shared" si="279"/>
        <v>0</v>
      </c>
      <c r="Z1247" s="74">
        <v>0</v>
      </c>
      <c r="AA1247" s="69"/>
      <c r="AB1247" s="69" t="s">
        <v>133</v>
      </c>
      <c r="AC1247" s="69" t="s">
        <v>133</v>
      </c>
      <c r="AD1247" s="3"/>
      <c r="AE1247" s="118">
        <f>IFERROR(INDEX(Last6M_AvgSales_Ref!$B$2:$B$12659,MATCH(D1247,Last6M_AvgSales_Ref!$A$2:$A$12659,0)),"")</f>
        <v>110</v>
      </c>
    </row>
    <row r="1248" spans="1:31" ht="14.25" customHeight="1">
      <c r="A1248" s="69" t="s">
        <v>134</v>
      </c>
      <c r="B1248" s="70" t="s">
        <v>65</v>
      </c>
      <c r="C1248" s="71" t="s">
        <v>2959</v>
      </c>
      <c r="D1248" s="71">
        <v>1000004172</v>
      </c>
      <c r="E1248" s="72" t="s">
        <v>2960</v>
      </c>
      <c r="F1248" s="79">
        <v>45618</v>
      </c>
      <c r="G1248" s="66" t="str">
        <f t="shared" si="266"/>
        <v>Targeted Dealer</v>
      </c>
      <c r="H1248" s="66"/>
      <c r="I1248" s="67">
        <v>150</v>
      </c>
      <c r="J1248" s="67">
        <f t="shared" si="267"/>
        <v>150</v>
      </c>
      <c r="K1248" s="68">
        <v>60</v>
      </c>
      <c r="L1248" s="68">
        <f t="shared" si="268"/>
        <v>90</v>
      </c>
      <c r="M1248" s="68">
        <f t="shared" si="269"/>
        <v>40</v>
      </c>
      <c r="N1248" s="96">
        <v>75</v>
      </c>
      <c r="O1248" s="97" t="str">
        <f t="shared" si="270"/>
        <v>June</v>
      </c>
      <c r="P1248" s="96">
        <f t="shared" si="271"/>
        <v>75</v>
      </c>
      <c r="Q1248" s="98">
        <f t="shared" si="272"/>
        <v>-15</v>
      </c>
      <c r="R1248" s="97" t="b">
        <f t="shared" si="273"/>
        <v>0</v>
      </c>
      <c r="S1248" s="99" t="str">
        <f t="shared" si="274"/>
        <v>GROWTH</v>
      </c>
      <c r="T1248" s="68">
        <v>75</v>
      </c>
      <c r="U1248" s="100" t="str">
        <f t="shared" si="275"/>
        <v>May</v>
      </c>
      <c r="V1248" s="68">
        <f t="shared" si="276"/>
        <v>75</v>
      </c>
      <c r="W1248" s="101">
        <f t="shared" si="277"/>
        <v>-15</v>
      </c>
      <c r="X1248" s="102" t="b">
        <f t="shared" si="278"/>
        <v>0</v>
      </c>
      <c r="Y1248" s="103" t="str">
        <f t="shared" si="279"/>
        <v>GROWTH</v>
      </c>
      <c r="Z1248" s="74">
        <v>0</v>
      </c>
      <c r="AA1248" s="69"/>
      <c r="AB1248" s="69" t="s">
        <v>133</v>
      </c>
      <c r="AC1248" s="69" t="s">
        <v>134</v>
      </c>
      <c r="AD1248" s="3"/>
      <c r="AE1248" s="118">
        <f>IFERROR(INDEX(Last6M_AvgSales_Ref!$B$2:$B$12659,MATCH(D1248,Last6M_AvgSales_Ref!$A$2:$A$12659,0)),"")</f>
        <v>67.5</v>
      </c>
    </row>
    <row r="1249" spans="1:31" ht="14.25" customHeight="1">
      <c r="A1249" s="69" t="s">
        <v>133</v>
      </c>
      <c r="B1249" s="71" t="s">
        <v>143</v>
      </c>
      <c r="C1249" s="71" t="s">
        <v>450</v>
      </c>
      <c r="D1249" s="71">
        <v>1000004183</v>
      </c>
      <c r="E1249" s="72" t="s">
        <v>451</v>
      </c>
      <c r="F1249" s="79">
        <v>45621</v>
      </c>
      <c r="G1249" s="66" t="str">
        <f t="shared" si="266"/>
        <v>Targeted Dealer</v>
      </c>
      <c r="H1249" s="66"/>
      <c r="I1249" s="67">
        <v>100</v>
      </c>
      <c r="J1249" s="67">
        <f t="shared" si="267"/>
        <v>100</v>
      </c>
      <c r="K1249" s="68">
        <v>71.5</v>
      </c>
      <c r="L1249" s="68">
        <f t="shared" si="268"/>
        <v>28.5</v>
      </c>
      <c r="M1249" s="68">
        <f t="shared" si="269"/>
        <v>71.5</v>
      </c>
      <c r="N1249" s="96">
        <v>100</v>
      </c>
      <c r="O1249" s="97" t="str">
        <f t="shared" si="270"/>
        <v>June</v>
      </c>
      <c r="P1249" s="96">
        <f t="shared" si="271"/>
        <v>100</v>
      </c>
      <c r="Q1249" s="98">
        <f t="shared" si="272"/>
        <v>-28.5</v>
      </c>
      <c r="R1249" s="97" t="b">
        <f t="shared" si="273"/>
        <v>0</v>
      </c>
      <c r="S1249" s="99" t="str">
        <f t="shared" si="274"/>
        <v>GROWTH</v>
      </c>
      <c r="T1249" s="68">
        <v>90</v>
      </c>
      <c r="U1249" s="100" t="str">
        <f t="shared" si="275"/>
        <v>May</v>
      </c>
      <c r="V1249" s="68">
        <f t="shared" si="276"/>
        <v>90</v>
      </c>
      <c r="W1249" s="101">
        <f t="shared" si="277"/>
        <v>-18.5</v>
      </c>
      <c r="X1249" s="102" t="b">
        <f t="shared" si="278"/>
        <v>0</v>
      </c>
      <c r="Y1249" s="103" t="str">
        <f t="shared" si="279"/>
        <v>GROWTH</v>
      </c>
      <c r="Z1249" s="74">
        <v>0</v>
      </c>
      <c r="AA1249" s="69"/>
      <c r="AB1249" s="69" t="s">
        <v>133</v>
      </c>
      <c r="AC1249" s="69" t="s">
        <v>133</v>
      </c>
      <c r="AD1249" s="3"/>
      <c r="AE1249" s="118">
        <f>IFERROR(INDEX(Last6M_AvgSales_Ref!$B$2:$B$12659,MATCH(D1249,Last6M_AvgSales_Ref!$A$2:$A$12659,0)),"")</f>
        <v>62</v>
      </c>
    </row>
    <row r="1250" spans="1:31" ht="14.25" customHeight="1">
      <c r="A1250" s="69" t="s">
        <v>133</v>
      </c>
      <c r="B1250" s="71" t="s">
        <v>52</v>
      </c>
      <c r="C1250" s="71" t="s">
        <v>452</v>
      </c>
      <c r="D1250" s="71">
        <v>1000004171</v>
      </c>
      <c r="E1250" s="72" t="s">
        <v>453</v>
      </c>
      <c r="F1250" s="79">
        <v>45611</v>
      </c>
      <c r="G1250" s="66" t="str">
        <f t="shared" si="266"/>
        <v>-</v>
      </c>
      <c r="H1250" s="66"/>
      <c r="I1250" s="67">
        <v>0</v>
      </c>
      <c r="J1250" s="67">
        <f t="shared" si="267"/>
        <v>0</v>
      </c>
      <c r="K1250" s="68">
        <v>50</v>
      </c>
      <c r="L1250" s="68">
        <f t="shared" si="268"/>
        <v>-50</v>
      </c>
      <c r="M1250" s="68" t="str">
        <f t="shared" si="269"/>
        <v>-</v>
      </c>
      <c r="N1250" s="96">
        <v>0</v>
      </c>
      <c r="O1250" s="97" t="str">
        <f t="shared" si="270"/>
        <v>June</v>
      </c>
      <c r="P1250" s="96">
        <f t="shared" si="271"/>
        <v>0</v>
      </c>
      <c r="Q1250" s="98">
        <f t="shared" si="272"/>
        <v>50</v>
      </c>
      <c r="R1250" s="97" t="b">
        <f t="shared" si="273"/>
        <v>0</v>
      </c>
      <c r="S1250" s="99" t="b">
        <f t="shared" si="274"/>
        <v>0</v>
      </c>
      <c r="T1250" s="68">
        <v>0</v>
      </c>
      <c r="U1250" s="100" t="str">
        <f t="shared" si="275"/>
        <v>May</v>
      </c>
      <c r="V1250" s="68">
        <f t="shared" si="276"/>
        <v>0</v>
      </c>
      <c r="W1250" s="101">
        <f t="shared" si="277"/>
        <v>50</v>
      </c>
      <c r="X1250" s="102" t="b">
        <f t="shared" si="278"/>
        <v>0</v>
      </c>
      <c r="Y1250" s="103" t="b">
        <f t="shared" si="279"/>
        <v>0</v>
      </c>
      <c r="Z1250" s="74">
        <v>0</v>
      </c>
      <c r="AA1250" s="69"/>
      <c r="AB1250" s="69" t="s">
        <v>133</v>
      </c>
      <c r="AC1250" s="69" t="s">
        <v>133</v>
      </c>
      <c r="AD1250" s="3"/>
      <c r="AE1250" s="118">
        <f>IFERROR(INDEX(Last6M_AvgSales_Ref!$B$2:$B$12659,MATCH(D1250,Last6M_AvgSales_Ref!$A$2:$A$12659,0)),"")</f>
        <v>30</v>
      </c>
    </row>
    <row r="1251" spans="1:31" ht="14.25" customHeight="1">
      <c r="A1251" s="69" t="s">
        <v>133</v>
      </c>
      <c r="B1251" s="71" t="s">
        <v>47</v>
      </c>
      <c r="C1251" s="71" t="s">
        <v>2961</v>
      </c>
      <c r="D1251" s="71">
        <v>1000004182</v>
      </c>
      <c r="E1251" s="72" t="s">
        <v>2962</v>
      </c>
      <c r="F1251" s="79">
        <v>45621</v>
      </c>
      <c r="G1251" s="66" t="str">
        <f t="shared" si="266"/>
        <v>-</v>
      </c>
      <c r="H1251" s="66"/>
      <c r="I1251" s="67">
        <v>0</v>
      </c>
      <c r="J1251" s="67">
        <f t="shared" si="267"/>
        <v>0</v>
      </c>
      <c r="K1251" s="68">
        <v>0</v>
      </c>
      <c r="L1251" s="68">
        <f t="shared" si="268"/>
        <v>0</v>
      </c>
      <c r="M1251" s="68" t="str">
        <f t="shared" si="269"/>
        <v>-</v>
      </c>
      <c r="N1251" s="96">
        <v>0</v>
      </c>
      <c r="O1251" s="97" t="str">
        <f t="shared" si="270"/>
        <v>June</v>
      </c>
      <c r="P1251" s="96">
        <f t="shared" si="271"/>
        <v>0</v>
      </c>
      <c r="Q1251" s="98">
        <f t="shared" si="272"/>
        <v>0</v>
      </c>
      <c r="R1251" s="97" t="b">
        <f t="shared" si="273"/>
        <v>0</v>
      </c>
      <c r="S1251" s="99" t="b">
        <f t="shared" si="274"/>
        <v>0</v>
      </c>
      <c r="T1251" s="68">
        <v>40</v>
      </c>
      <c r="U1251" s="100" t="str">
        <f t="shared" si="275"/>
        <v>May</v>
      </c>
      <c r="V1251" s="68">
        <f t="shared" si="276"/>
        <v>40</v>
      </c>
      <c r="W1251" s="101">
        <f t="shared" si="277"/>
        <v>-40</v>
      </c>
      <c r="X1251" s="102" t="b">
        <f t="shared" si="278"/>
        <v>0</v>
      </c>
      <c r="Y1251" s="103" t="str">
        <f t="shared" si="279"/>
        <v>GROWTH</v>
      </c>
      <c r="Z1251" s="74">
        <v>0</v>
      </c>
      <c r="AA1251" s="69"/>
      <c r="AB1251" s="69" t="s">
        <v>133</v>
      </c>
      <c r="AC1251" s="69" t="s">
        <v>133</v>
      </c>
      <c r="AD1251" s="3"/>
      <c r="AE1251" s="118">
        <f>IFERROR(INDEX(Last6M_AvgSales_Ref!$B$2:$B$12659,MATCH(D1251,Last6M_AvgSales_Ref!$A$2:$A$12659,0)),"")</f>
        <v>58.3333333333333</v>
      </c>
    </row>
    <row r="1252" spans="1:31" ht="14.25" customHeight="1">
      <c r="A1252" s="69" t="s">
        <v>133</v>
      </c>
      <c r="B1252" s="71" t="s">
        <v>52</v>
      </c>
      <c r="C1252" s="71" t="s">
        <v>2963</v>
      </c>
      <c r="D1252" s="71">
        <v>1000000568</v>
      </c>
      <c r="E1252" s="72" t="s">
        <v>2964</v>
      </c>
      <c r="F1252" s="79">
        <v>44738</v>
      </c>
      <c r="G1252" s="66" t="str">
        <f t="shared" si="266"/>
        <v>Targeted Dealer</v>
      </c>
      <c r="H1252" s="66"/>
      <c r="I1252" s="67">
        <v>105</v>
      </c>
      <c r="J1252" s="67">
        <f t="shared" si="267"/>
        <v>105</v>
      </c>
      <c r="K1252" s="68">
        <v>60</v>
      </c>
      <c r="L1252" s="68">
        <f t="shared" si="268"/>
        <v>45</v>
      </c>
      <c r="M1252" s="68">
        <f t="shared" si="269"/>
        <v>57.142857142857139</v>
      </c>
      <c r="N1252" s="96">
        <v>60</v>
      </c>
      <c r="O1252" s="97" t="str">
        <f t="shared" si="270"/>
        <v>June</v>
      </c>
      <c r="P1252" s="96">
        <f t="shared" si="271"/>
        <v>60</v>
      </c>
      <c r="Q1252" s="98">
        <f t="shared" si="272"/>
        <v>0</v>
      </c>
      <c r="R1252" s="97" t="b">
        <f t="shared" si="273"/>
        <v>0</v>
      </c>
      <c r="S1252" s="99" t="str">
        <f t="shared" si="274"/>
        <v>GROWTH</v>
      </c>
      <c r="T1252" s="68">
        <v>30</v>
      </c>
      <c r="U1252" s="100" t="str">
        <f t="shared" si="275"/>
        <v>May</v>
      </c>
      <c r="V1252" s="68">
        <f t="shared" si="276"/>
        <v>30</v>
      </c>
      <c r="W1252" s="101">
        <f t="shared" si="277"/>
        <v>30</v>
      </c>
      <c r="X1252" s="102" t="b">
        <f t="shared" si="278"/>
        <v>0</v>
      </c>
      <c r="Y1252" s="103" t="str">
        <f t="shared" si="279"/>
        <v>GROWTH</v>
      </c>
      <c r="Z1252" s="74">
        <v>0</v>
      </c>
      <c r="AA1252" s="69"/>
      <c r="AB1252" s="69" t="s">
        <v>133</v>
      </c>
      <c r="AC1252" s="69" t="s">
        <v>133</v>
      </c>
      <c r="AD1252" s="3"/>
      <c r="AE1252" s="118">
        <f>IFERROR(INDEX(Last6M_AvgSales_Ref!$B$2:$B$12659,MATCH(D1252,Last6M_AvgSales_Ref!$A$2:$A$12659,0)),"")</f>
        <v>123</v>
      </c>
    </row>
    <row r="1253" spans="1:31" ht="14.25" customHeight="1">
      <c r="A1253" s="69" t="s">
        <v>130</v>
      </c>
      <c r="B1253" s="71" t="s">
        <v>108</v>
      </c>
      <c r="C1253" s="71" t="s">
        <v>2965</v>
      </c>
      <c r="D1253" s="71">
        <v>1000004184</v>
      </c>
      <c r="E1253" s="72" t="s">
        <v>2966</v>
      </c>
      <c r="F1253" s="79">
        <v>45626</v>
      </c>
      <c r="G1253" s="66" t="str">
        <f t="shared" si="266"/>
        <v>Targeted Dealer</v>
      </c>
      <c r="H1253" s="66"/>
      <c r="I1253" s="67">
        <v>200</v>
      </c>
      <c r="J1253" s="67">
        <f t="shared" si="267"/>
        <v>200</v>
      </c>
      <c r="K1253" s="68">
        <v>35</v>
      </c>
      <c r="L1253" s="68">
        <f t="shared" si="268"/>
        <v>165</v>
      </c>
      <c r="M1253" s="68">
        <f t="shared" si="269"/>
        <v>17.5</v>
      </c>
      <c r="N1253" s="96">
        <v>35</v>
      </c>
      <c r="O1253" s="97" t="str">
        <f t="shared" si="270"/>
        <v>June</v>
      </c>
      <c r="P1253" s="96">
        <f t="shared" si="271"/>
        <v>35</v>
      </c>
      <c r="Q1253" s="98">
        <f t="shared" si="272"/>
        <v>0</v>
      </c>
      <c r="R1253" s="97" t="b">
        <f t="shared" si="273"/>
        <v>0</v>
      </c>
      <c r="S1253" s="99" t="str">
        <f t="shared" si="274"/>
        <v>GROWTH</v>
      </c>
      <c r="T1253" s="68">
        <v>160</v>
      </c>
      <c r="U1253" s="100" t="str">
        <f t="shared" si="275"/>
        <v>May</v>
      </c>
      <c r="V1253" s="68">
        <f t="shared" si="276"/>
        <v>160</v>
      </c>
      <c r="W1253" s="101">
        <f t="shared" si="277"/>
        <v>-125</v>
      </c>
      <c r="X1253" s="102" t="b">
        <f t="shared" si="278"/>
        <v>0</v>
      </c>
      <c r="Y1253" s="103" t="str">
        <f t="shared" si="279"/>
        <v>GROWTH</v>
      </c>
      <c r="Z1253" s="74">
        <v>0</v>
      </c>
      <c r="AA1253" s="69"/>
      <c r="AB1253" s="69" t="s">
        <v>133</v>
      </c>
      <c r="AC1253" s="69" t="s">
        <v>130</v>
      </c>
      <c r="AD1253" s="3"/>
      <c r="AE1253" s="118">
        <f>IFERROR(INDEX(Last6M_AvgSales_Ref!$B$2:$B$12659,MATCH(D1253,Last6M_AvgSales_Ref!$A$2:$A$12659,0)),"")</f>
        <v>63.1666666666667</v>
      </c>
    </row>
    <row r="1254" spans="1:31" ht="14.25" customHeight="1">
      <c r="A1254" s="69" t="s">
        <v>133</v>
      </c>
      <c r="B1254" s="71" t="s">
        <v>43</v>
      </c>
      <c r="C1254" s="71" t="s">
        <v>2967</v>
      </c>
      <c r="D1254" s="71">
        <v>1000004177</v>
      </c>
      <c r="E1254" s="72" t="s">
        <v>2968</v>
      </c>
      <c r="F1254" s="79">
        <v>45630</v>
      </c>
      <c r="G1254" s="66" t="str">
        <f t="shared" si="266"/>
        <v>Targeted Dealer</v>
      </c>
      <c r="H1254" s="66"/>
      <c r="I1254" s="67">
        <v>70</v>
      </c>
      <c r="J1254" s="67">
        <f t="shared" si="267"/>
        <v>70</v>
      </c>
      <c r="K1254" s="68">
        <v>60</v>
      </c>
      <c r="L1254" s="68">
        <f t="shared" si="268"/>
        <v>10</v>
      </c>
      <c r="M1254" s="68">
        <f t="shared" si="269"/>
        <v>85.714285714285722</v>
      </c>
      <c r="N1254" s="96">
        <v>65</v>
      </c>
      <c r="O1254" s="97" t="str">
        <f t="shared" si="270"/>
        <v>June</v>
      </c>
      <c r="P1254" s="96">
        <f t="shared" si="271"/>
        <v>65</v>
      </c>
      <c r="Q1254" s="98">
        <f t="shared" si="272"/>
        <v>-5</v>
      </c>
      <c r="R1254" s="97" t="b">
        <f t="shared" si="273"/>
        <v>0</v>
      </c>
      <c r="S1254" s="99" t="str">
        <f t="shared" si="274"/>
        <v>GROWTH</v>
      </c>
      <c r="T1254" s="68">
        <v>60</v>
      </c>
      <c r="U1254" s="100" t="str">
        <f t="shared" si="275"/>
        <v>May</v>
      </c>
      <c r="V1254" s="68">
        <f t="shared" si="276"/>
        <v>60</v>
      </c>
      <c r="W1254" s="101">
        <f t="shared" si="277"/>
        <v>0</v>
      </c>
      <c r="X1254" s="102" t="b">
        <f t="shared" si="278"/>
        <v>0</v>
      </c>
      <c r="Y1254" s="103" t="str">
        <f t="shared" si="279"/>
        <v>GROWTH</v>
      </c>
      <c r="Z1254" s="74">
        <v>0</v>
      </c>
      <c r="AA1254" s="69"/>
      <c r="AB1254" s="69" t="s">
        <v>133</v>
      </c>
      <c r="AC1254" s="69" t="s">
        <v>133</v>
      </c>
      <c r="AD1254" s="3"/>
      <c r="AE1254" s="118">
        <f>IFERROR(INDEX(Last6M_AvgSales_Ref!$B$2:$B$12659,MATCH(D1254,Last6M_AvgSales_Ref!$A$2:$A$12659,0)),"")</f>
        <v>63.6666666666667</v>
      </c>
    </row>
    <row r="1255" spans="1:31" ht="14.25" customHeight="1">
      <c r="A1255" s="69" t="s">
        <v>134</v>
      </c>
      <c r="B1255" s="71" t="s">
        <v>78</v>
      </c>
      <c r="C1255" s="71" t="s">
        <v>2969</v>
      </c>
      <c r="D1255" s="71">
        <v>1000004174</v>
      </c>
      <c r="E1255" s="72" t="s">
        <v>2970</v>
      </c>
      <c r="F1255" s="79">
        <v>45625</v>
      </c>
      <c r="G1255" s="66" t="str">
        <f t="shared" si="266"/>
        <v>Targeted Dealer</v>
      </c>
      <c r="H1255" s="66"/>
      <c r="I1255" s="67">
        <v>200</v>
      </c>
      <c r="J1255" s="67">
        <f t="shared" si="267"/>
        <v>200</v>
      </c>
      <c r="K1255" s="68">
        <v>132.5</v>
      </c>
      <c r="L1255" s="68">
        <f t="shared" si="268"/>
        <v>67.5</v>
      </c>
      <c r="M1255" s="68">
        <f t="shared" si="269"/>
        <v>66.25</v>
      </c>
      <c r="N1255" s="96">
        <v>205</v>
      </c>
      <c r="O1255" s="97" t="str">
        <f t="shared" si="270"/>
        <v>June</v>
      </c>
      <c r="P1255" s="96">
        <f t="shared" si="271"/>
        <v>205</v>
      </c>
      <c r="Q1255" s="98">
        <f t="shared" si="272"/>
        <v>-72.5</v>
      </c>
      <c r="R1255" s="97" t="b">
        <f t="shared" si="273"/>
        <v>0</v>
      </c>
      <c r="S1255" s="99" t="str">
        <f t="shared" si="274"/>
        <v>GROWTH</v>
      </c>
      <c r="T1255" s="68">
        <v>85.5</v>
      </c>
      <c r="U1255" s="100" t="str">
        <f t="shared" si="275"/>
        <v>May</v>
      </c>
      <c r="V1255" s="68">
        <f t="shared" si="276"/>
        <v>85.5</v>
      </c>
      <c r="W1255" s="101">
        <f t="shared" si="277"/>
        <v>47</v>
      </c>
      <c r="X1255" s="102" t="b">
        <f t="shared" si="278"/>
        <v>0</v>
      </c>
      <c r="Y1255" s="103" t="str">
        <f t="shared" si="279"/>
        <v>GROWTH</v>
      </c>
      <c r="Z1255" s="74">
        <v>0</v>
      </c>
      <c r="AA1255" s="69"/>
      <c r="AB1255" s="69" t="s">
        <v>133</v>
      </c>
      <c r="AC1255" s="69" t="s">
        <v>134</v>
      </c>
      <c r="AD1255" s="3"/>
      <c r="AE1255" s="118">
        <f>IFERROR(INDEX(Last6M_AvgSales_Ref!$B$2:$B$12659,MATCH(D1255,Last6M_AvgSales_Ref!$A$2:$A$12659,0)),"")</f>
        <v>142.333333333333</v>
      </c>
    </row>
    <row r="1256" spans="1:31" ht="14.25" customHeight="1">
      <c r="A1256" s="69" t="s">
        <v>134</v>
      </c>
      <c r="B1256" s="71" t="s">
        <v>61</v>
      </c>
      <c r="C1256" s="71" t="s">
        <v>2971</v>
      </c>
      <c r="D1256" s="71">
        <v>1000004175</v>
      </c>
      <c r="E1256" s="72" t="s">
        <v>2972</v>
      </c>
      <c r="F1256" s="79">
        <v>45625</v>
      </c>
      <c r="G1256" s="66" t="str">
        <f t="shared" si="266"/>
        <v>Targeted Dealer</v>
      </c>
      <c r="H1256" s="66"/>
      <c r="I1256" s="67">
        <v>60</v>
      </c>
      <c r="J1256" s="67">
        <f t="shared" si="267"/>
        <v>60</v>
      </c>
      <c r="K1256" s="68">
        <v>44</v>
      </c>
      <c r="L1256" s="68">
        <f t="shared" si="268"/>
        <v>16</v>
      </c>
      <c r="M1256" s="68">
        <f t="shared" si="269"/>
        <v>73.333333333333343</v>
      </c>
      <c r="N1256" s="96">
        <v>38.5</v>
      </c>
      <c r="O1256" s="97" t="str">
        <f t="shared" si="270"/>
        <v>June</v>
      </c>
      <c r="P1256" s="96">
        <f t="shared" si="271"/>
        <v>38.5</v>
      </c>
      <c r="Q1256" s="98">
        <f t="shared" si="272"/>
        <v>5.5</v>
      </c>
      <c r="R1256" s="97" t="b">
        <f t="shared" si="273"/>
        <v>0</v>
      </c>
      <c r="S1256" s="99" t="str">
        <f t="shared" si="274"/>
        <v>GROWTH</v>
      </c>
      <c r="T1256" s="68">
        <v>25.5</v>
      </c>
      <c r="U1256" s="100" t="str">
        <f t="shared" si="275"/>
        <v>May</v>
      </c>
      <c r="V1256" s="68">
        <f t="shared" si="276"/>
        <v>25.5</v>
      </c>
      <c r="W1256" s="101">
        <f t="shared" si="277"/>
        <v>18.5</v>
      </c>
      <c r="X1256" s="102" t="b">
        <f t="shared" si="278"/>
        <v>0</v>
      </c>
      <c r="Y1256" s="103" t="str">
        <f t="shared" si="279"/>
        <v>GROWTH</v>
      </c>
      <c r="Z1256" s="74">
        <v>0</v>
      </c>
      <c r="AA1256" s="69"/>
      <c r="AB1256" s="69" t="s">
        <v>133</v>
      </c>
      <c r="AC1256" s="69" t="s">
        <v>134</v>
      </c>
      <c r="AD1256" s="3"/>
      <c r="AE1256" s="118">
        <f>IFERROR(INDEX(Last6M_AvgSales_Ref!$B$2:$B$12659,MATCH(D1256,Last6M_AvgSales_Ref!$A$2:$A$12659,0)),"")</f>
        <v>45.0833333333333</v>
      </c>
    </row>
    <row r="1257" spans="1:31" ht="14.25" customHeight="1">
      <c r="A1257" s="69" t="s">
        <v>133</v>
      </c>
      <c r="B1257" s="71" t="s">
        <v>55</v>
      </c>
      <c r="C1257" s="71" t="s">
        <v>2973</v>
      </c>
      <c r="D1257" s="71">
        <v>1000004166</v>
      </c>
      <c r="E1257" s="72" t="s">
        <v>2974</v>
      </c>
      <c r="F1257" s="79">
        <v>45603</v>
      </c>
      <c r="G1257" s="66" t="str">
        <f t="shared" si="266"/>
        <v>Targeted Dealer</v>
      </c>
      <c r="H1257" s="66"/>
      <c r="I1257" s="67">
        <v>60</v>
      </c>
      <c r="J1257" s="67">
        <f t="shared" si="267"/>
        <v>60</v>
      </c>
      <c r="K1257" s="68">
        <v>60</v>
      </c>
      <c r="L1257" s="68">
        <f t="shared" si="268"/>
        <v>0</v>
      </c>
      <c r="M1257" s="68">
        <f t="shared" si="269"/>
        <v>100</v>
      </c>
      <c r="N1257" s="96">
        <v>30</v>
      </c>
      <c r="O1257" s="97" t="str">
        <f t="shared" si="270"/>
        <v>June</v>
      </c>
      <c r="P1257" s="96">
        <f t="shared" si="271"/>
        <v>30</v>
      </c>
      <c r="Q1257" s="98">
        <f t="shared" si="272"/>
        <v>30</v>
      </c>
      <c r="R1257" s="97" t="b">
        <f t="shared" si="273"/>
        <v>0</v>
      </c>
      <c r="S1257" s="99" t="str">
        <f t="shared" si="274"/>
        <v>GROWTH</v>
      </c>
      <c r="T1257" s="68">
        <v>90</v>
      </c>
      <c r="U1257" s="100" t="str">
        <f t="shared" si="275"/>
        <v>May</v>
      </c>
      <c r="V1257" s="68">
        <f t="shared" si="276"/>
        <v>90</v>
      </c>
      <c r="W1257" s="101">
        <f t="shared" si="277"/>
        <v>-30</v>
      </c>
      <c r="X1257" s="102" t="b">
        <f t="shared" si="278"/>
        <v>0</v>
      </c>
      <c r="Y1257" s="103" t="str">
        <f t="shared" si="279"/>
        <v>GROWTH</v>
      </c>
      <c r="Z1257" s="74">
        <v>0</v>
      </c>
      <c r="AA1257" s="69"/>
      <c r="AB1257" s="69" t="s">
        <v>133</v>
      </c>
      <c r="AC1257" s="69" t="s">
        <v>133</v>
      </c>
      <c r="AD1257" s="3"/>
      <c r="AE1257" s="118">
        <f>IFERROR(INDEX(Last6M_AvgSales_Ref!$B$2:$B$12659,MATCH(D1257,Last6M_AvgSales_Ref!$A$2:$A$12659,0)),"")</f>
        <v>20</v>
      </c>
    </row>
    <row r="1258" spans="1:31" ht="14.25" customHeight="1">
      <c r="A1258" s="69" t="s">
        <v>130</v>
      </c>
      <c r="B1258" s="71" t="s">
        <v>120</v>
      </c>
      <c r="C1258" s="71" t="s">
        <v>2975</v>
      </c>
      <c r="D1258" s="71">
        <v>1000001168</v>
      </c>
      <c r="E1258" s="72" t="s">
        <v>2976</v>
      </c>
      <c r="F1258" s="79">
        <v>44739</v>
      </c>
      <c r="G1258" s="66" t="str">
        <f t="shared" si="266"/>
        <v>Targeted Dealer</v>
      </c>
      <c r="H1258" s="66"/>
      <c r="I1258" s="67">
        <v>15</v>
      </c>
      <c r="J1258" s="67">
        <f t="shared" si="267"/>
        <v>15</v>
      </c>
      <c r="K1258" s="68">
        <v>25</v>
      </c>
      <c r="L1258" s="68">
        <f t="shared" si="268"/>
        <v>-10</v>
      </c>
      <c r="M1258" s="68">
        <f t="shared" si="269"/>
        <v>166.66666666666669</v>
      </c>
      <c r="N1258" s="96">
        <v>5</v>
      </c>
      <c r="O1258" s="97" t="str">
        <f t="shared" si="270"/>
        <v>June</v>
      </c>
      <c r="P1258" s="96">
        <f t="shared" si="271"/>
        <v>5</v>
      </c>
      <c r="Q1258" s="98">
        <f t="shared" si="272"/>
        <v>20</v>
      </c>
      <c r="R1258" s="97" t="b">
        <f t="shared" si="273"/>
        <v>0</v>
      </c>
      <c r="S1258" s="99" t="str">
        <f t="shared" si="274"/>
        <v>GROWTH</v>
      </c>
      <c r="T1258" s="68">
        <v>30</v>
      </c>
      <c r="U1258" s="100" t="str">
        <f t="shared" si="275"/>
        <v>May</v>
      </c>
      <c r="V1258" s="68">
        <f t="shared" si="276"/>
        <v>30</v>
      </c>
      <c r="W1258" s="101">
        <f t="shared" si="277"/>
        <v>-5</v>
      </c>
      <c r="X1258" s="102" t="b">
        <f t="shared" si="278"/>
        <v>0</v>
      </c>
      <c r="Y1258" s="103" t="str">
        <f t="shared" si="279"/>
        <v>GROWTH</v>
      </c>
      <c r="Z1258" s="74">
        <v>0</v>
      </c>
      <c r="AA1258" s="69"/>
      <c r="AB1258" s="69" t="s">
        <v>133</v>
      </c>
      <c r="AC1258" s="69" t="s">
        <v>130</v>
      </c>
      <c r="AD1258" s="3"/>
      <c r="AE1258" s="118">
        <f>IFERROR(INDEX(Last6M_AvgSales_Ref!$B$2:$B$12659,MATCH(D1258,Last6M_AvgSales_Ref!$A$2:$A$12659,0)),"")</f>
        <v>5.8333333333333304</v>
      </c>
    </row>
    <row r="1259" spans="1:31" ht="14.25" customHeight="1">
      <c r="A1259" s="69" t="s">
        <v>133</v>
      </c>
      <c r="B1259" s="71" t="s">
        <v>40</v>
      </c>
      <c r="C1259" s="71" t="s">
        <v>2977</v>
      </c>
      <c r="D1259" s="71">
        <v>1000004179</v>
      </c>
      <c r="E1259" s="72" t="s">
        <v>2978</v>
      </c>
      <c r="F1259" s="79">
        <v>45635</v>
      </c>
      <c r="G1259" s="66" t="str">
        <f t="shared" si="266"/>
        <v>Targeted Dealer</v>
      </c>
      <c r="H1259" s="66"/>
      <c r="I1259" s="67">
        <v>120</v>
      </c>
      <c r="J1259" s="67">
        <f t="shared" si="267"/>
        <v>120</v>
      </c>
      <c r="K1259" s="68">
        <v>120</v>
      </c>
      <c r="L1259" s="68">
        <f t="shared" si="268"/>
        <v>0</v>
      </c>
      <c r="M1259" s="68">
        <f t="shared" si="269"/>
        <v>100</v>
      </c>
      <c r="N1259" s="96">
        <v>120</v>
      </c>
      <c r="O1259" s="97" t="str">
        <f t="shared" si="270"/>
        <v>June</v>
      </c>
      <c r="P1259" s="96">
        <f t="shared" si="271"/>
        <v>120</v>
      </c>
      <c r="Q1259" s="98">
        <f t="shared" si="272"/>
        <v>0</v>
      </c>
      <c r="R1259" s="97" t="b">
        <f t="shared" si="273"/>
        <v>0</v>
      </c>
      <c r="S1259" s="99" t="str">
        <f t="shared" si="274"/>
        <v>GROWTH</v>
      </c>
      <c r="T1259" s="68">
        <v>120</v>
      </c>
      <c r="U1259" s="100" t="str">
        <f t="shared" si="275"/>
        <v>May</v>
      </c>
      <c r="V1259" s="68">
        <f t="shared" si="276"/>
        <v>120</v>
      </c>
      <c r="W1259" s="101">
        <f t="shared" si="277"/>
        <v>0</v>
      </c>
      <c r="X1259" s="102" t="b">
        <f t="shared" si="278"/>
        <v>0</v>
      </c>
      <c r="Y1259" s="103" t="str">
        <f t="shared" si="279"/>
        <v>GROWTH</v>
      </c>
      <c r="Z1259" s="74">
        <v>0</v>
      </c>
      <c r="AA1259" s="69"/>
      <c r="AB1259" s="69" t="s">
        <v>133</v>
      </c>
      <c r="AC1259" s="69" t="s">
        <v>133</v>
      </c>
      <c r="AD1259" s="3"/>
      <c r="AE1259" s="118">
        <f>IFERROR(INDEX(Last6M_AvgSales_Ref!$B$2:$B$12659,MATCH(D1259,Last6M_AvgSales_Ref!$A$2:$A$12659,0)),"")</f>
        <v>80</v>
      </c>
    </row>
    <row r="1260" spans="1:31" ht="14.25" customHeight="1">
      <c r="A1260" s="69" t="s">
        <v>133</v>
      </c>
      <c r="B1260" s="70" t="s">
        <v>32</v>
      </c>
      <c r="C1260" s="71" t="s">
        <v>2979</v>
      </c>
      <c r="D1260" s="71">
        <v>1000004181</v>
      </c>
      <c r="E1260" s="72" t="s">
        <v>2980</v>
      </c>
      <c r="F1260" s="79">
        <v>45635</v>
      </c>
      <c r="G1260" s="66" t="str">
        <f t="shared" si="266"/>
        <v>Targeted Dealer</v>
      </c>
      <c r="H1260" s="66"/>
      <c r="I1260" s="67">
        <v>120</v>
      </c>
      <c r="J1260" s="67">
        <f t="shared" si="267"/>
        <v>120</v>
      </c>
      <c r="K1260" s="68">
        <v>190</v>
      </c>
      <c r="L1260" s="68">
        <f t="shared" si="268"/>
        <v>-70</v>
      </c>
      <c r="M1260" s="68">
        <f t="shared" si="269"/>
        <v>158.33333333333334</v>
      </c>
      <c r="N1260" s="96">
        <v>126</v>
      </c>
      <c r="O1260" s="97" t="str">
        <f t="shared" si="270"/>
        <v>June</v>
      </c>
      <c r="P1260" s="96">
        <f t="shared" si="271"/>
        <v>126</v>
      </c>
      <c r="Q1260" s="98">
        <f t="shared" si="272"/>
        <v>64</v>
      </c>
      <c r="R1260" s="97" t="b">
        <f t="shared" si="273"/>
        <v>0</v>
      </c>
      <c r="S1260" s="99" t="str">
        <f t="shared" si="274"/>
        <v>GROWTH</v>
      </c>
      <c r="T1260" s="68">
        <v>80</v>
      </c>
      <c r="U1260" s="100" t="str">
        <f t="shared" si="275"/>
        <v>May</v>
      </c>
      <c r="V1260" s="68">
        <f t="shared" si="276"/>
        <v>80</v>
      </c>
      <c r="W1260" s="101">
        <f t="shared" si="277"/>
        <v>110</v>
      </c>
      <c r="X1260" s="102" t="b">
        <f t="shared" si="278"/>
        <v>0</v>
      </c>
      <c r="Y1260" s="103" t="str">
        <f t="shared" si="279"/>
        <v>GROWTH</v>
      </c>
      <c r="Z1260" s="74">
        <v>0</v>
      </c>
      <c r="AA1260" s="69"/>
      <c r="AB1260" s="69" t="s">
        <v>133</v>
      </c>
      <c r="AC1260" s="69" t="s">
        <v>133</v>
      </c>
      <c r="AD1260" s="3"/>
      <c r="AE1260" s="118">
        <f>IFERROR(INDEX(Last6M_AvgSales_Ref!$B$2:$B$12659,MATCH(D1260,Last6M_AvgSales_Ref!$A$2:$A$12659,0)),"")</f>
        <v>126.325</v>
      </c>
    </row>
    <row r="1261" spans="1:31" ht="14.25" customHeight="1">
      <c r="A1261" s="69" t="s">
        <v>133</v>
      </c>
      <c r="B1261" s="70" t="s">
        <v>21</v>
      </c>
      <c r="C1261" s="71" t="s">
        <v>2981</v>
      </c>
      <c r="D1261" s="71">
        <v>1000004187</v>
      </c>
      <c r="E1261" s="72" t="s">
        <v>2982</v>
      </c>
      <c r="F1261" s="79">
        <v>45636</v>
      </c>
      <c r="G1261" s="66" t="str">
        <f t="shared" si="266"/>
        <v>Targeted Dealer</v>
      </c>
      <c r="H1261" s="66"/>
      <c r="I1261" s="67">
        <v>250</v>
      </c>
      <c r="J1261" s="67">
        <f t="shared" si="267"/>
        <v>250.00000000000003</v>
      </c>
      <c r="K1261" s="68">
        <v>261</v>
      </c>
      <c r="L1261" s="68">
        <f t="shared" si="268"/>
        <v>-11</v>
      </c>
      <c r="M1261" s="68">
        <f t="shared" si="269"/>
        <v>104.39999999999998</v>
      </c>
      <c r="N1261" s="96">
        <v>171</v>
      </c>
      <c r="O1261" s="97" t="str">
        <f t="shared" si="270"/>
        <v>June</v>
      </c>
      <c r="P1261" s="96">
        <f t="shared" si="271"/>
        <v>171</v>
      </c>
      <c r="Q1261" s="98">
        <f t="shared" si="272"/>
        <v>90</v>
      </c>
      <c r="R1261" s="97" t="b">
        <f t="shared" si="273"/>
        <v>0</v>
      </c>
      <c r="S1261" s="99" t="str">
        <f t="shared" si="274"/>
        <v>GROWTH</v>
      </c>
      <c r="T1261" s="68">
        <v>189</v>
      </c>
      <c r="U1261" s="100" t="str">
        <f t="shared" si="275"/>
        <v>May</v>
      </c>
      <c r="V1261" s="68">
        <f t="shared" si="276"/>
        <v>189</v>
      </c>
      <c r="W1261" s="101">
        <f t="shared" si="277"/>
        <v>72</v>
      </c>
      <c r="X1261" s="102" t="b">
        <f t="shared" si="278"/>
        <v>0</v>
      </c>
      <c r="Y1261" s="103" t="str">
        <f t="shared" si="279"/>
        <v>GROWTH</v>
      </c>
      <c r="Z1261" s="74">
        <v>0</v>
      </c>
      <c r="AA1261" s="69"/>
      <c r="AB1261" s="69" t="s">
        <v>133</v>
      </c>
      <c r="AC1261" s="69" t="s">
        <v>133</v>
      </c>
      <c r="AD1261" s="3"/>
      <c r="AE1261" s="118">
        <f>IFERROR(INDEX(Last6M_AvgSales_Ref!$B$2:$B$12659,MATCH(D1261,Last6M_AvgSales_Ref!$A$2:$A$12659,0)),"")</f>
        <v>232.833333333333</v>
      </c>
    </row>
    <row r="1262" spans="1:31" ht="14.25" customHeight="1">
      <c r="A1262" s="69" t="s">
        <v>134</v>
      </c>
      <c r="B1262" s="71" t="s">
        <v>78</v>
      </c>
      <c r="C1262" s="71" t="s">
        <v>2983</v>
      </c>
      <c r="D1262" s="71">
        <v>1000004185</v>
      </c>
      <c r="E1262" s="72" t="s">
        <v>2984</v>
      </c>
      <c r="F1262" s="79">
        <v>45631</v>
      </c>
      <c r="G1262" s="66" t="str">
        <f t="shared" si="266"/>
        <v>Targeted Dealer</v>
      </c>
      <c r="H1262" s="66"/>
      <c r="I1262" s="67">
        <v>100</v>
      </c>
      <c r="J1262" s="67">
        <f t="shared" si="267"/>
        <v>100</v>
      </c>
      <c r="K1262" s="68">
        <v>68</v>
      </c>
      <c r="L1262" s="68">
        <f t="shared" si="268"/>
        <v>32</v>
      </c>
      <c r="M1262" s="68">
        <f t="shared" si="269"/>
        <v>68</v>
      </c>
      <c r="N1262" s="96">
        <v>12</v>
      </c>
      <c r="O1262" s="97" t="str">
        <f t="shared" si="270"/>
        <v>June</v>
      </c>
      <c r="P1262" s="96">
        <f t="shared" si="271"/>
        <v>12</v>
      </c>
      <c r="Q1262" s="98">
        <f t="shared" si="272"/>
        <v>56</v>
      </c>
      <c r="R1262" s="97" t="b">
        <f t="shared" si="273"/>
        <v>0</v>
      </c>
      <c r="S1262" s="99" t="str">
        <f t="shared" si="274"/>
        <v>GROWTH</v>
      </c>
      <c r="T1262" s="68">
        <v>50</v>
      </c>
      <c r="U1262" s="100" t="str">
        <f t="shared" si="275"/>
        <v>May</v>
      </c>
      <c r="V1262" s="68">
        <f t="shared" si="276"/>
        <v>50</v>
      </c>
      <c r="W1262" s="101">
        <f t="shared" si="277"/>
        <v>18</v>
      </c>
      <c r="X1262" s="102" t="b">
        <f t="shared" si="278"/>
        <v>0</v>
      </c>
      <c r="Y1262" s="103" t="str">
        <f t="shared" si="279"/>
        <v>GROWTH</v>
      </c>
      <c r="Z1262" s="74">
        <v>0</v>
      </c>
      <c r="AA1262" s="69"/>
      <c r="AB1262" s="69" t="s">
        <v>133</v>
      </c>
      <c r="AC1262" s="69" t="s">
        <v>134</v>
      </c>
      <c r="AD1262" s="3"/>
      <c r="AE1262" s="118">
        <f>IFERROR(INDEX(Last6M_AvgSales_Ref!$B$2:$B$12659,MATCH(D1262,Last6M_AvgSales_Ref!$A$2:$A$12659,0)),"")</f>
        <v>70.8333333333333</v>
      </c>
    </row>
    <row r="1263" spans="1:31" ht="14.25" customHeight="1">
      <c r="A1263" s="69" t="s">
        <v>130</v>
      </c>
      <c r="B1263" s="71" t="s">
        <v>120</v>
      </c>
      <c r="C1263" s="71" t="s">
        <v>458</v>
      </c>
      <c r="D1263" s="71">
        <v>1000001184</v>
      </c>
      <c r="E1263" s="72" t="s">
        <v>459</v>
      </c>
      <c r="F1263" s="79">
        <v>44739</v>
      </c>
      <c r="G1263" s="66" t="str">
        <f t="shared" si="266"/>
        <v>Targeted Dealer</v>
      </c>
      <c r="H1263" s="66"/>
      <c r="I1263" s="67">
        <v>25</v>
      </c>
      <c r="J1263" s="67">
        <f t="shared" si="267"/>
        <v>25</v>
      </c>
      <c r="K1263" s="68">
        <v>25</v>
      </c>
      <c r="L1263" s="68">
        <f t="shared" si="268"/>
        <v>0</v>
      </c>
      <c r="M1263" s="68">
        <f t="shared" si="269"/>
        <v>100</v>
      </c>
      <c r="N1263" s="96">
        <v>0</v>
      </c>
      <c r="O1263" s="97" t="str">
        <f t="shared" si="270"/>
        <v>June</v>
      </c>
      <c r="P1263" s="96">
        <f t="shared" si="271"/>
        <v>0</v>
      </c>
      <c r="Q1263" s="98">
        <f t="shared" si="272"/>
        <v>25</v>
      </c>
      <c r="R1263" s="97" t="b">
        <f t="shared" si="273"/>
        <v>0</v>
      </c>
      <c r="S1263" s="99" t="b">
        <f t="shared" si="274"/>
        <v>0</v>
      </c>
      <c r="T1263" s="68">
        <v>0</v>
      </c>
      <c r="U1263" s="100" t="str">
        <f t="shared" si="275"/>
        <v>May</v>
      </c>
      <c r="V1263" s="68">
        <f t="shared" si="276"/>
        <v>0</v>
      </c>
      <c r="W1263" s="101">
        <f t="shared" si="277"/>
        <v>25</v>
      </c>
      <c r="X1263" s="102" t="b">
        <f t="shared" si="278"/>
        <v>0</v>
      </c>
      <c r="Y1263" s="103" t="b">
        <f t="shared" si="279"/>
        <v>0</v>
      </c>
      <c r="Z1263" s="74">
        <v>0</v>
      </c>
      <c r="AA1263" s="69"/>
      <c r="AB1263" s="69" t="s">
        <v>133</v>
      </c>
      <c r="AC1263" s="69" t="s">
        <v>130</v>
      </c>
      <c r="AD1263" s="3"/>
      <c r="AE1263" s="118">
        <f>IFERROR(INDEX(Last6M_AvgSales_Ref!$B$2:$B$12659,MATCH(D1263,Last6M_AvgSales_Ref!$A$2:$A$12659,0)),"")</f>
        <v>20.7916666666667</v>
      </c>
    </row>
    <row r="1264" spans="1:31" ht="14.25" customHeight="1">
      <c r="A1264" s="69" t="s">
        <v>130</v>
      </c>
      <c r="B1264" s="71" t="s">
        <v>122</v>
      </c>
      <c r="C1264" s="71" t="s">
        <v>460</v>
      </c>
      <c r="D1264" s="71">
        <v>1000001660</v>
      </c>
      <c r="E1264" s="72" t="s">
        <v>461</v>
      </c>
      <c r="F1264" s="79">
        <v>44739</v>
      </c>
      <c r="G1264" s="66" t="str">
        <f t="shared" si="266"/>
        <v>Targeted Dealer</v>
      </c>
      <c r="H1264" s="66"/>
      <c r="I1264" s="67">
        <v>30</v>
      </c>
      <c r="J1264" s="67">
        <f t="shared" si="267"/>
        <v>30</v>
      </c>
      <c r="K1264" s="68">
        <v>35</v>
      </c>
      <c r="L1264" s="68">
        <f t="shared" si="268"/>
        <v>-5</v>
      </c>
      <c r="M1264" s="68">
        <f t="shared" si="269"/>
        <v>116.66666666666667</v>
      </c>
      <c r="N1264" s="96">
        <v>0</v>
      </c>
      <c r="O1264" s="97" t="str">
        <f t="shared" si="270"/>
        <v>June</v>
      </c>
      <c r="P1264" s="96">
        <f t="shared" si="271"/>
        <v>0</v>
      </c>
      <c r="Q1264" s="98">
        <f t="shared" si="272"/>
        <v>35</v>
      </c>
      <c r="R1264" s="97" t="b">
        <f t="shared" si="273"/>
        <v>0</v>
      </c>
      <c r="S1264" s="99" t="b">
        <f t="shared" si="274"/>
        <v>0</v>
      </c>
      <c r="T1264" s="68">
        <v>0</v>
      </c>
      <c r="U1264" s="100" t="str">
        <f t="shared" si="275"/>
        <v>May</v>
      </c>
      <c r="V1264" s="68">
        <f t="shared" si="276"/>
        <v>0</v>
      </c>
      <c r="W1264" s="101">
        <f t="shared" si="277"/>
        <v>35</v>
      </c>
      <c r="X1264" s="102" t="b">
        <f t="shared" si="278"/>
        <v>0</v>
      </c>
      <c r="Y1264" s="103" t="b">
        <f t="shared" si="279"/>
        <v>0</v>
      </c>
      <c r="Z1264" s="74">
        <v>0</v>
      </c>
      <c r="AA1264" s="69"/>
      <c r="AB1264" s="69" t="s">
        <v>133</v>
      </c>
      <c r="AC1264" s="69" t="s">
        <v>130</v>
      </c>
      <c r="AD1264" s="3"/>
      <c r="AE1264" s="118">
        <f>IFERROR(INDEX(Last6M_AvgSales_Ref!$B$2:$B$12659,MATCH(D1264,Last6M_AvgSales_Ref!$A$2:$A$12659,0)),"")</f>
        <v>15</v>
      </c>
    </row>
    <row r="1265" spans="1:31" ht="14.25" customHeight="1">
      <c r="A1265" s="69" t="s">
        <v>131</v>
      </c>
      <c r="B1265" s="71" t="s">
        <v>98</v>
      </c>
      <c r="C1265" s="71" t="s">
        <v>2985</v>
      </c>
      <c r="D1265" s="71">
        <v>1000002780</v>
      </c>
      <c r="E1265" s="72" t="s">
        <v>2986</v>
      </c>
      <c r="F1265" s="79">
        <v>44741</v>
      </c>
      <c r="G1265" s="66" t="str">
        <f t="shared" si="266"/>
        <v>Targeted Dealer</v>
      </c>
      <c r="H1265" s="66"/>
      <c r="I1265" s="67">
        <v>40</v>
      </c>
      <c r="J1265" s="67">
        <f t="shared" si="267"/>
        <v>40</v>
      </c>
      <c r="K1265" s="68">
        <v>0</v>
      </c>
      <c r="L1265" s="68">
        <f t="shared" si="268"/>
        <v>40</v>
      </c>
      <c r="M1265" s="68">
        <f t="shared" si="269"/>
        <v>0</v>
      </c>
      <c r="N1265" s="96">
        <v>13.5</v>
      </c>
      <c r="O1265" s="97" t="str">
        <f t="shared" si="270"/>
        <v>June</v>
      </c>
      <c r="P1265" s="96">
        <f t="shared" si="271"/>
        <v>13.5</v>
      </c>
      <c r="Q1265" s="98">
        <f t="shared" si="272"/>
        <v>-13.5</v>
      </c>
      <c r="R1265" s="97" t="b">
        <f t="shared" si="273"/>
        <v>0</v>
      </c>
      <c r="S1265" s="99" t="str">
        <f t="shared" si="274"/>
        <v>GROWTH</v>
      </c>
      <c r="T1265" s="68">
        <v>12.5</v>
      </c>
      <c r="U1265" s="100" t="str">
        <f t="shared" si="275"/>
        <v>May</v>
      </c>
      <c r="V1265" s="68">
        <f t="shared" si="276"/>
        <v>12.5</v>
      </c>
      <c r="W1265" s="101">
        <f t="shared" si="277"/>
        <v>-12.5</v>
      </c>
      <c r="X1265" s="102" t="b">
        <f t="shared" si="278"/>
        <v>0</v>
      </c>
      <c r="Y1265" s="103" t="str">
        <f t="shared" si="279"/>
        <v>GROWTH</v>
      </c>
      <c r="Z1265" s="74">
        <v>0</v>
      </c>
      <c r="AA1265" s="69"/>
      <c r="AB1265" s="69" t="s">
        <v>133</v>
      </c>
      <c r="AC1265" s="69" t="s">
        <v>131</v>
      </c>
      <c r="AD1265" s="3"/>
      <c r="AE1265" s="118">
        <f>IFERROR(INDEX(Last6M_AvgSales_Ref!$B$2:$B$12659,MATCH(D1265,Last6M_AvgSales_Ref!$A$2:$A$12659,0)),"")</f>
        <v>9.9166666666666696</v>
      </c>
    </row>
    <row r="1266" spans="1:31" ht="14.25" customHeight="1">
      <c r="A1266" s="69" t="s">
        <v>130</v>
      </c>
      <c r="B1266" s="71" t="s">
        <v>120</v>
      </c>
      <c r="C1266" s="71" t="s">
        <v>2987</v>
      </c>
      <c r="D1266" s="71">
        <v>1000002525</v>
      </c>
      <c r="E1266" s="72" t="s">
        <v>2988</v>
      </c>
      <c r="F1266" s="79">
        <v>44739</v>
      </c>
      <c r="G1266" s="66" t="str">
        <f t="shared" si="266"/>
        <v>-</v>
      </c>
      <c r="H1266" s="66"/>
      <c r="I1266" s="67">
        <v>0</v>
      </c>
      <c r="J1266" s="67">
        <f t="shared" si="267"/>
        <v>0</v>
      </c>
      <c r="K1266" s="68">
        <v>10</v>
      </c>
      <c r="L1266" s="68">
        <f t="shared" si="268"/>
        <v>-10</v>
      </c>
      <c r="M1266" s="68" t="str">
        <f t="shared" si="269"/>
        <v>-</v>
      </c>
      <c r="N1266" s="96">
        <v>0</v>
      </c>
      <c r="O1266" s="97" t="str">
        <f t="shared" si="270"/>
        <v>June</v>
      </c>
      <c r="P1266" s="96">
        <f t="shared" si="271"/>
        <v>0</v>
      </c>
      <c r="Q1266" s="98">
        <f t="shared" si="272"/>
        <v>10</v>
      </c>
      <c r="R1266" s="97" t="b">
        <f t="shared" si="273"/>
        <v>0</v>
      </c>
      <c r="S1266" s="99" t="b">
        <f t="shared" si="274"/>
        <v>0</v>
      </c>
      <c r="T1266" s="68">
        <v>0</v>
      </c>
      <c r="U1266" s="100" t="str">
        <f t="shared" si="275"/>
        <v>May</v>
      </c>
      <c r="V1266" s="68">
        <f t="shared" si="276"/>
        <v>0</v>
      </c>
      <c r="W1266" s="101">
        <f t="shared" si="277"/>
        <v>10</v>
      </c>
      <c r="X1266" s="102" t="b">
        <f t="shared" si="278"/>
        <v>0</v>
      </c>
      <c r="Y1266" s="103" t="b">
        <f t="shared" si="279"/>
        <v>0</v>
      </c>
      <c r="Z1266" s="74">
        <v>0</v>
      </c>
      <c r="AA1266" s="69"/>
      <c r="AB1266" s="69" t="s">
        <v>133</v>
      </c>
      <c r="AC1266" s="69" t="s">
        <v>130</v>
      </c>
      <c r="AD1266" s="3"/>
      <c r="AE1266" s="118">
        <f>IFERROR(INDEX(Last6M_AvgSales_Ref!$B$2:$B$12659,MATCH(D1266,Last6M_AvgSales_Ref!$A$2:$A$12659,0)),"")</f>
        <v>4.5833333333333304</v>
      </c>
    </row>
    <row r="1267" spans="1:31" ht="14.25" customHeight="1">
      <c r="A1267" s="69" t="s">
        <v>133</v>
      </c>
      <c r="B1267" s="71" t="s">
        <v>52</v>
      </c>
      <c r="C1267" s="71" t="s">
        <v>2989</v>
      </c>
      <c r="D1267" s="71">
        <v>1000004192</v>
      </c>
      <c r="E1267" s="72" t="s">
        <v>2990</v>
      </c>
      <c r="F1267" s="79">
        <v>45642</v>
      </c>
      <c r="G1267" s="66" t="str">
        <f t="shared" si="266"/>
        <v>Targeted Dealer</v>
      </c>
      <c r="H1267" s="66"/>
      <c r="I1267" s="67">
        <v>105</v>
      </c>
      <c r="J1267" s="67">
        <f t="shared" si="267"/>
        <v>105</v>
      </c>
      <c r="K1267" s="68">
        <v>102</v>
      </c>
      <c r="L1267" s="68">
        <f t="shared" si="268"/>
        <v>3</v>
      </c>
      <c r="M1267" s="68">
        <f t="shared" si="269"/>
        <v>97.142857142857139</v>
      </c>
      <c r="N1267" s="96">
        <v>86</v>
      </c>
      <c r="O1267" s="97" t="str">
        <f t="shared" si="270"/>
        <v>June</v>
      </c>
      <c r="P1267" s="96">
        <f t="shared" si="271"/>
        <v>86</v>
      </c>
      <c r="Q1267" s="98">
        <f t="shared" si="272"/>
        <v>16</v>
      </c>
      <c r="R1267" s="97" t="b">
        <f t="shared" si="273"/>
        <v>0</v>
      </c>
      <c r="S1267" s="99" t="str">
        <f t="shared" si="274"/>
        <v>GROWTH</v>
      </c>
      <c r="T1267" s="68">
        <v>92</v>
      </c>
      <c r="U1267" s="100" t="str">
        <f t="shared" si="275"/>
        <v>May</v>
      </c>
      <c r="V1267" s="68">
        <f t="shared" si="276"/>
        <v>92</v>
      </c>
      <c r="W1267" s="101">
        <f t="shared" si="277"/>
        <v>10</v>
      </c>
      <c r="X1267" s="102" t="b">
        <f t="shared" si="278"/>
        <v>0</v>
      </c>
      <c r="Y1267" s="103" t="str">
        <f t="shared" si="279"/>
        <v>GROWTH</v>
      </c>
      <c r="Z1267" s="74">
        <v>0</v>
      </c>
      <c r="AA1267" s="69"/>
      <c r="AB1267" s="69" t="s">
        <v>133</v>
      </c>
      <c r="AC1267" s="69" t="s">
        <v>133</v>
      </c>
      <c r="AD1267" s="3"/>
      <c r="AE1267" s="118">
        <f>IFERROR(INDEX(Last6M_AvgSales_Ref!$B$2:$B$12659,MATCH(D1267,Last6M_AvgSales_Ref!$A$2:$A$12659,0)),"")</f>
        <v>152.166666666667</v>
      </c>
    </row>
    <row r="1268" spans="1:31" ht="14.25" customHeight="1">
      <c r="A1268" s="69" t="s">
        <v>133</v>
      </c>
      <c r="B1268" s="71" t="s">
        <v>141</v>
      </c>
      <c r="C1268" s="71" t="s">
        <v>2991</v>
      </c>
      <c r="D1268" s="71">
        <v>1000004196</v>
      </c>
      <c r="E1268" s="72" t="s">
        <v>2992</v>
      </c>
      <c r="F1268" s="79">
        <v>45650</v>
      </c>
      <c r="G1268" s="66" t="str">
        <f t="shared" si="266"/>
        <v>Targeted Dealer</v>
      </c>
      <c r="H1268" s="66"/>
      <c r="I1268" s="67">
        <v>1840</v>
      </c>
      <c r="J1268" s="67">
        <f t="shared" si="267"/>
        <v>1840</v>
      </c>
      <c r="K1268" s="68">
        <v>2005</v>
      </c>
      <c r="L1268" s="68">
        <f t="shared" si="268"/>
        <v>-165</v>
      </c>
      <c r="M1268" s="68">
        <f t="shared" si="269"/>
        <v>108.96739130434783</v>
      </c>
      <c r="N1268" s="96">
        <v>1623.7</v>
      </c>
      <c r="O1268" s="97" t="str">
        <f t="shared" si="270"/>
        <v>June</v>
      </c>
      <c r="P1268" s="96">
        <f t="shared" si="271"/>
        <v>1623.7</v>
      </c>
      <c r="Q1268" s="98">
        <f t="shared" si="272"/>
        <v>381.29999999999995</v>
      </c>
      <c r="R1268" s="97" t="b">
        <f t="shared" si="273"/>
        <v>0</v>
      </c>
      <c r="S1268" s="99" t="str">
        <f t="shared" si="274"/>
        <v>GROWTH</v>
      </c>
      <c r="T1268" s="68">
        <v>1400</v>
      </c>
      <c r="U1268" s="100" t="str">
        <f t="shared" si="275"/>
        <v>May</v>
      </c>
      <c r="V1268" s="68">
        <f t="shared" si="276"/>
        <v>1400</v>
      </c>
      <c r="W1268" s="101">
        <f t="shared" si="277"/>
        <v>605</v>
      </c>
      <c r="X1268" s="102" t="b">
        <f t="shared" si="278"/>
        <v>0</v>
      </c>
      <c r="Y1268" s="103" t="str">
        <f t="shared" si="279"/>
        <v>GROWTH</v>
      </c>
      <c r="Z1268" s="74">
        <v>0</v>
      </c>
      <c r="AA1268" s="69"/>
      <c r="AB1268" s="69" t="s">
        <v>133</v>
      </c>
      <c r="AC1268" s="69" t="s">
        <v>133</v>
      </c>
      <c r="AD1268" s="3"/>
      <c r="AE1268" s="118">
        <f>IFERROR(INDEX(Last6M_AvgSales_Ref!$B$2:$B$12659,MATCH(D1268,Last6M_AvgSales_Ref!$A$2:$A$12659,0)),"")</f>
        <v>2328.5833333333298</v>
      </c>
    </row>
    <row r="1269" spans="1:31" ht="14.25" customHeight="1">
      <c r="A1269" s="69" t="s">
        <v>133</v>
      </c>
      <c r="B1269" s="71" t="s">
        <v>142</v>
      </c>
      <c r="C1269" s="71" t="s">
        <v>2993</v>
      </c>
      <c r="D1269" s="71">
        <v>1000004203</v>
      </c>
      <c r="E1269" s="72" t="s">
        <v>2994</v>
      </c>
      <c r="F1269" s="79">
        <v>45652</v>
      </c>
      <c r="G1269" s="66" t="str">
        <f t="shared" si="266"/>
        <v>Targeted Dealer</v>
      </c>
      <c r="H1269" s="66"/>
      <c r="I1269" s="67">
        <v>20</v>
      </c>
      <c r="J1269" s="67">
        <f t="shared" si="267"/>
        <v>20</v>
      </c>
      <c r="K1269" s="68">
        <v>0</v>
      </c>
      <c r="L1269" s="68">
        <f t="shared" si="268"/>
        <v>20</v>
      </c>
      <c r="M1269" s="68">
        <f t="shared" si="269"/>
        <v>0</v>
      </c>
      <c r="N1269" s="96">
        <v>0</v>
      </c>
      <c r="O1269" s="97" t="str">
        <f t="shared" si="270"/>
        <v>June</v>
      </c>
      <c r="P1269" s="96">
        <f t="shared" si="271"/>
        <v>0</v>
      </c>
      <c r="Q1269" s="98">
        <f t="shared" si="272"/>
        <v>0</v>
      </c>
      <c r="R1269" s="97" t="b">
        <f t="shared" si="273"/>
        <v>0</v>
      </c>
      <c r="S1269" s="99" t="b">
        <f t="shared" si="274"/>
        <v>0</v>
      </c>
      <c r="T1269" s="68">
        <v>0</v>
      </c>
      <c r="U1269" s="100" t="str">
        <f t="shared" si="275"/>
        <v>May</v>
      </c>
      <c r="V1269" s="68">
        <f t="shared" si="276"/>
        <v>0</v>
      </c>
      <c r="W1269" s="101">
        <f t="shared" si="277"/>
        <v>0</v>
      </c>
      <c r="X1269" s="102" t="b">
        <f t="shared" si="278"/>
        <v>0</v>
      </c>
      <c r="Y1269" s="103" t="b">
        <f t="shared" si="279"/>
        <v>0</v>
      </c>
      <c r="Z1269" s="74">
        <v>0</v>
      </c>
      <c r="AA1269" s="69"/>
      <c r="AB1269" s="69" t="s">
        <v>133</v>
      </c>
      <c r="AC1269" s="69" t="s">
        <v>133</v>
      </c>
      <c r="AD1269" s="3"/>
      <c r="AE1269" s="118">
        <f>IFERROR(INDEX(Last6M_AvgSales_Ref!$B$2:$B$12659,MATCH(D1269,Last6M_AvgSales_Ref!$A$2:$A$12659,0)),"")</f>
        <v>10</v>
      </c>
    </row>
    <row r="1270" spans="1:31" ht="14.25" customHeight="1">
      <c r="A1270" s="69" t="s">
        <v>133</v>
      </c>
      <c r="B1270" s="71" t="s">
        <v>47</v>
      </c>
      <c r="C1270" s="71" t="s">
        <v>2995</v>
      </c>
      <c r="D1270" s="71">
        <v>1000004197</v>
      </c>
      <c r="E1270" s="72" t="s">
        <v>2996</v>
      </c>
      <c r="F1270" s="79">
        <v>45652</v>
      </c>
      <c r="G1270" s="66" t="str">
        <f t="shared" si="266"/>
        <v>Targeted Dealer</v>
      </c>
      <c r="H1270" s="66"/>
      <c r="I1270" s="67">
        <v>275</v>
      </c>
      <c r="J1270" s="67">
        <f t="shared" si="267"/>
        <v>275</v>
      </c>
      <c r="K1270" s="68">
        <v>419</v>
      </c>
      <c r="L1270" s="68">
        <f t="shared" si="268"/>
        <v>-144</v>
      </c>
      <c r="M1270" s="68">
        <f t="shared" si="269"/>
        <v>152.36363636363637</v>
      </c>
      <c r="N1270" s="96">
        <v>340.3</v>
      </c>
      <c r="O1270" s="97" t="str">
        <f t="shared" si="270"/>
        <v>June</v>
      </c>
      <c r="P1270" s="96">
        <f t="shared" si="271"/>
        <v>340.3</v>
      </c>
      <c r="Q1270" s="98">
        <f t="shared" si="272"/>
        <v>78.699999999999989</v>
      </c>
      <c r="R1270" s="97" t="b">
        <f t="shared" si="273"/>
        <v>0</v>
      </c>
      <c r="S1270" s="99" t="str">
        <f t="shared" si="274"/>
        <v>GROWTH</v>
      </c>
      <c r="T1270" s="68">
        <v>72.5</v>
      </c>
      <c r="U1270" s="100" t="str">
        <f t="shared" si="275"/>
        <v>May</v>
      </c>
      <c r="V1270" s="68">
        <f t="shared" si="276"/>
        <v>72.5</v>
      </c>
      <c r="W1270" s="101">
        <f t="shared" si="277"/>
        <v>346.5</v>
      </c>
      <c r="X1270" s="102" t="b">
        <f t="shared" si="278"/>
        <v>0</v>
      </c>
      <c r="Y1270" s="103" t="str">
        <f t="shared" si="279"/>
        <v>GROWTH</v>
      </c>
      <c r="Z1270" s="74">
        <v>0</v>
      </c>
      <c r="AA1270" s="69"/>
      <c r="AB1270" s="69" t="s">
        <v>133</v>
      </c>
      <c r="AC1270" s="69" t="s">
        <v>133</v>
      </c>
      <c r="AD1270" s="3"/>
      <c r="AE1270" s="118">
        <f>IFERROR(INDEX(Last6M_AvgSales_Ref!$B$2:$B$12659,MATCH(D1270,Last6M_AvgSales_Ref!$A$2:$A$12659,0)),"")</f>
        <v>351.8</v>
      </c>
    </row>
    <row r="1271" spans="1:31" ht="14.25" customHeight="1">
      <c r="A1271" s="69" t="s">
        <v>130</v>
      </c>
      <c r="B1271" s="82" t="s">
        <v>113</v>
      </c>
      <c r="C1271" s="82" t="s">
        <v>464</v>
      </c>
      <c r="D1271" s="82">
        <v>1000001726</v>
      </c>
      <c r="E1271" s="82" t="s">
        <v>465</v>
      </c>
      <c r="F1271" s="83">
        <v>44739</v>
      </c>
      <c r="G1271" s="66" t="str">
        <f t="shared" si="266"/>
        <v>Targeted Dealer</v>
      </c>
      <c r="H1271" s="66"/>
      <c r="I1271" s="67">
        <v>20</v>
      </c>
      <c r="J1271" s="67">
        <f t="shared" si="267"/>
        <v>20</v>
      </c>
      <c r="K1271" s="68">
        <v>0</v>
      </c>
      <c r="L1271" s="68">
        <f t="shared" si="268"/>
        <v>20</v>
      </c>
      <c r="M1271" s="68">
        <f t="shared" si="269"/>
        <v>0</v>
      </c>
      <c r="N1271" s="96">
        <v>24.5</v>
      </c>
      <c r="O1271" s="97" t="str">
        <f t="shared" si="270"/>
        <v>June</v>
      </c>
      <c r="P1271" s="96">
        <f t="shared" si="271"/>
        <v>24.5</v>
      </c>
      <c r="Q1271" s="98">
        <f t="shared" si="272"/>
        <v>-24.5</v>
      </c>
      <c r="R1271" s="97" t="b">
        <f t="shared" si="273"/>
        <v>0</v>
      </c>
      <c r="S1271" s="99" t="str">
        <f t="shared" si="274"/>
        <v>GROWTH</v>
      </c>
      <c r="T1271" s="68">
        <v>30</v>
      </c>
      <c r="U1271" s="100" t="str">
        <f t="shared" si="275"/>
        <v>May</v>
      </c>
      <c r="V1271" s="68">
        <f t="shared" si="276"/>
        <v>30</v>
      </c>
      <c r="W1271" s="101">
        <f t="shared" si="277"/>
        <v>-30</v>
      </c>
      <c r="X1271" s="102" t="b">
        <f t="shared" si="278"/>
        <v>0</v>
      </c>
      <c r="Y1271" s="103" t="str">
        <f t="shared" si="279"/>
        <v>GROWTH</v>
      </c>
      <c r="Z1271" s="74">
        <v>0</v>
      </c>
      <c r="AA1271" s="69"/>
      <c r="AB1271" s="69" t="s">
        <v>133</v>
      </c>
      <c r="AC1271" s="69" t="s">
        <v>130</v>
      </c>
      <c r="AD1271" s="3"/>
      <c r="AE1271" s="118">
        <f>IFERROR(INDEX(Last6M_AvgSales_Ref!$B$2:$B$12659,MATCH(D1271,Last6M_AvgSales_Ref!$A$2:$A$12659,0)),"")</f>
        <v>8.8333333333333304</v>
      </c>
    </row>
    <row r="1272" spans="1:31" ht="14.25" customHeight="1">
      <c r="A1272" s="69" t="s">
        <v>134</v>
      </c>
      <c r="B1272" s="71" t="s">
        <v>58</v>
      </c>
      <c r="C1272" s="71" t="s">
        <v>2997</v>
      </c>
      <c r="D1272" s="71">
        <v>1000000307</v>
      </c>
      <c r="E1272" s="72" t="s">
        <v>2998</v>
      </c>
      <c r="F1272" s="73">
        <v>43381</v>
      </c>
      <c r="G1272" s="66" t="str">
        <f t="shared" si="266"/>
        <v>Targeted Dealer</v>
      </c>
      <c r="H1272" s="66"/>
      <c r="I1272" s="67">
        <v>140</v>
      </c>
      <c r="J1272" s="67">
        <f t="shared" si="267"/>
        <v>140</v>
      </c>
      <c r="K1272" s="68">
        <v>79</v>
      </c>
      <c r="L1272" s="68">
        <f t="shared" si="268"/>
        <v>61</v>
      </c>
      <c r="M1272" s="68">
        <f t="shared" si="269"/>
        <v>56.428571428571431</v>
      </c>
      <c r="N1272" s="96">
        <v>66</v>
      </c>
      <c r="O1272" s="97" t="str">
        <f t="shared" si="270"/>
        <v>June</v>
      </c>
      <c r="P1272" s="96">
        <f t="shared" si="271"/>
        <v>66</v>
      </c>
      <c r="Q1272" s="98">
        <f t="shared" si="272"/>
        <v>13</v>
      </c>
      <c r="R1272" s="97" t="b">
        <f t="shared" si="273"/>
        <v>0</v>
      </c>
      <c r="S1272" s="99" t="str">
        <f t="shared" si="274"/>
        <v>GROWTH</v>
      </c>
      <c r="T1272" s="68">
        <v>65</v>
      </c>
      <c r="U1272" s="100" t="str">
        <f t="shared" si="275"/>
        <v>May</v>
      </c>
      <c r="V1272" s="68">
        <f t="shared" si="276"/>
        <v>65</v>
      </c>
      <c r="W1272" s="101">
        <f t="shared" si="277"/>
        <v>14</v>
      </c>
      <c r="X1272" s="102" t="b">
        <f t="shared" si="278"/>
        <v>0</v>
      </c>
      <c r="Y1272" s="103" t="str">
        <f t="shared" si="279"/>
        <v>GROWTH</v>
      </c>
      <c r="Z1272" s="74">
        <v>0</v>
      </c>
      <c r="AA1272" s="69"/>
      <c r="AB1272" s="69" t="s">
        <v>133</v>
      </c>
      <c r="AC1272" s="69" t="s">
        <v>134</v>
      </c>
      <c r="AD1272" s="3"/>
      <c r="AE1272" s="118">
        <f>IFERROR(INDEX(Last6M_AvgSales_Ref!$B$2:$B$12659,MATCH(D1272,Last6M_AvgSales_Ref!$A$2:$A$12659,0)),"")</f>
        <v>105.333333333333</v>
      </c>
    </row>
    <row r="1273" spans="1:31" ht="14.25" customHeight="1">
      <c r="A1273" s="69" t="s">
        <v>133</v>
      </c>
      <c r="B1273" s="82" t="s">
        <v>52</v>
      </c>
      <c r="C1273" s="82" t="s">
        <v>2999</v>
      </c>
      <c r="D1273" s="82">
        <v>1000004193</v>
      </c>
      <c r="E1273" s="82" t="s">
        <v>3000</v>
      </c>
      <c r="F1273" s="83">
        <v>45642</v>
      </c>
      <c r="G1273" s="66" t="str">
        <f t="shared" si="266"/>
        <v>Targeted Dealer</v>
      </c>
      <c r="H1273" s="66"/>
      <c r="I1273" s="67">
        <v>60</v>
      </c>
      <c r="J1273" s="67">
        <f t="shared" si="267"/>
        <v>60</v>
      </c>
      <c r="K1273" s="68">
        <v>0</v>
      </c>
      <c r="L1273" s="68">
        <f t="shared" si="268"/>
        <v>60</v>
      </c>
      <c r="M1273" s="68">
        <f t="shared" si="269"/>
        <v>0</v>
      </c>
      <c r="N1273" s="96">
        <v>30</v>
      </c>
      <c r="O1273" s="97" t="str">
        <f t="shared" si="270"/>
        <v>June</v>
      </c>
      <c r="P1273" s="96">
        <f t="shared" si="271"/>
        <v>30</v>
      </c>
      <c r="Q1273" s="98">
        <f t="shared" si="272"/>
        <v>-30</v>
      </c>
      <c r="R1273" s="97" t="b">
        <f t="shared" si="273"/>
        <v>0</v>
      </c>
      <c r="S1273" s="99" t="str">
        <f t="shared" si="274"/>
        <v>GROWTH</v>
      </c>
      <c r="T1273" s="68">
        <v>0</v>
      </c>
      <c r="U1273" s="100" t="str">
        <f t="shared" si="275"/>
        <v>May</v>
      </c>
      <c r="V1273" s="68">
        <f t="shared" si="276"/>
        <v>0</v>
      </c>
      <c r="W1273" s="101">
        <f t="shared" si="277"/>
        <v>0</v>
      </c>
      <c r="X1273" s="102" t="b">
        <f t="shared" si="278"/>
        <v>0</v>
      </c>
      <c r="Y1273" s="103" t="b">
        <f t="shared" si="279"/>
        <v>0</v>
      </c>
      <c r="Z1273" s="74">
        <v>0</v>
      </c>
      <c r="AA1273" s="69"/>
      <c r="AB1273" s="69" t="s">
        <v>133</v>
      </c>
      <c r="AC1273" s="69" t="s">
        <v>133</v>
      </c>
      <c r="AD1273" s="3"/>
      <c r="AE1273" s="118">
        <f>IFERROR(INDEX(Last6M_AvgSales_Ref!$B$2:$B$12659,MATCH(D1273,Last6M_AvgSales_Ref!$A$2:$A$12659,0)),"")</f>
        <v>37.1666666666667</v>
      </c>
    </row>
    <row r="1274" spans="1:31" ht="14.25" customHeight="1">
      <c r="A1274" s="69" t="s">
        <v>131</v>
      </c>
      <c r="B1274" s="82" t="s">
        <v>95</v>
      </c>
      <c r="C1274" s="82" t="s">
        <v>3001</v>
      </c>
      <c r="D1274" s="82">
        <v>1000001359</v>
      </c>
      <c r="E1274" s="82" t="s">
        <v>3002</v>
      </c>
      <c r="F1274" s="83">
        <v>44739</v>
      </c>
      <c r="G1274" s="66" t="str">
        <f t="shared" si="266"/>
        <v>Targeted Dealer</v>
      </c>
      <c r="H1274" s="66"/>
      <c r="I1274" s="67">
        <v>55</v>
      </c>
      <c r="J1274" s="67">
        <f t="shared" si="267"/>
        <v>55</v>
      </c>
      <c r="K1274" s="68">
        <v>57</v>
      </c>
      <c r="L1274" s="68">
        <f t="shared" si="268"/>
        <v>-2</v>
      </c>
      <c r="M1274" s="68">
        <f t="shared" si="269"/>
        <v>103.63636363636363</v>
      </c>
      <c r="N1274" s="96">
        <v>70</v>
      </c>
      <c r="O1274" s="97" t="str">
        <f t="shared" si="270"/>
        <v>June</v>
      </c>
      <c r="P1274" s="96">
        <f t="shared" si="271"/>
        <v>70</v>
      </c>
      <c r="Q1274" s="98">
        <f t="shared" si="272"/>
        <v>-13</v>
      </c>
      <c r="R1274" s="97" t="b">
        <f t="shared" si="273"/>
        <v>0</v>
      </c>
      <c r="S1274" s="99" t="str">
        <f t="shared" si="274"/>
        <v>GROWTH</v>
      </c>
      <c r="T1274" s="68">
        <v>50.75</v>
      </c>
      <c r="U1274" s="100" t="str">
        <f t="shared" si="275"/>
        <v>May</v>
      </c>
      <c r="V1274" s="68">
        <f t="shared" si="276"/>
        <v>50.75</v>
      </c>
      <c r="W1274" s="101">
        <f t="shared" si="277"/>
        <v>6.25</v>
      </c>
      <c r="X1274" s="102" t="b">
        <f t="shared" si="278"/>
        <v>0</v>
      </c>
      <c r="Y1274" s="103" t="str">
        <f t="shared" si="279"/>
        <v>GROWTH</v>
      </c>
      <c r="Z1274" s="74">
        <v>0</v>
      </c>
      <c r="AA1274" s="69"/>
      <c r="AB1274" s="69" t="s">
        <v>133</v>
      </c>
      <c r="AC1274" s="69" t="s">
        <v>131</v>
      </c>
      <c r="AD1274" s="3"/>
      <c r="AE1274" s="118">
        <f>IFERROR(INDEX(Last6M_AvgSales_Ref!$B$2:$B$12659,MATCH(D1274,Last6M_AvgSales_Ref!$A$2:$A$12659,0)),"")</f>
        <v>63.1666666666667</v>
      </c>
    </row>
    <row r="1275" spans="1:31" ht="14.25" customHeight="1">
      <c r="A1275" s="69" t="s">
        <v>134</v>
      </c>
      <c r="B1275" s="82" t="s">
        <v>78</v>
      </c>
      <c r="C1275" s="82" t="s">
        <v>3003</v>
      </c>
      <c r="D1275" s="82">
        <v>1000004212</v>
      </c>
      <c r="E1275" s="82" t="s">
        <v>3004</v>
      </c>
      <c r="F1275" s="83">
        <v>45667</v>
      </c>
      <c r="G1275" s="66" t="str">
        <f t="shared" si="266"/>
        <v>Targeted Dealer</v>
      </c>
      <c r="H1275" s="66"/>
      <c r="I1275" s="67">
        <v>200</v>
      </c>
      <c r="J1275" s="67">
        <f t="shared" si="267"/>
        <v>200</v>
      </c>
      <c r="K1275" s="68">
        <v>185.5</v>
      </c>
      <c r="L1275" s="68">
        <f t="shared" si="268"/>
        <v>14.5</v>
      </c>
      <c r="M1275" s="68">
        <f t="shared" si="269"/>
        <v>92.75</v>
      </c>
      <c r="N1275" s="96">
        <v>125</v>
      </c>
      <c r="O1275" s="97" t="str">
        <f t="shared" si="270"/>
        <v>June</v>
      </c>
      <c r="P1275" s="96">
        <f t="shared" si="271"/>
        <v>125</v>
      </c>
      <c r="Q1275" s="98">
        <f t="shared" si="272"/>
        <v>60.5</v>
      </c>
      <c r="R1275" s="97" t="b">
        <f t="shared" si="273"/>
        <v>0</v>
      </c>
      <c r="S1275" s="99" t="str">
        <f t="shared" si="274"/>
        <v>GROWTH</v>
      </c>
      <c r="T1275" s="68">
        <v>75</v>
      </c>
      <c r="U1275" s="100" t="str">
        <f t="shared" si="275"/>
        <v>May</v>
      </c>
      <c r="V1275" s="68">
        <f t="shared" si="276"/>
        <v>75</v>
      </c>
      <c r="W1275" s="101">
        <f t="shared" si="277"/>
        <v>110.5</v>
      </c>
      <c r="X1275" s="102" t="b">
        <f t="shared" si="278"/>
        <v>0</v>
      </c>
      <c r="Y1275" s="103" t="str">
        <f t="shared" si="279"/>
        <v>GROWTH</v>
      </c>
      <c r="Z1275" s="74">
        <v>0</v>
      </c>
      <c r="AA1275" s="69"/>
      <c r="AB1275" s="69" t="s">
        <v>133</v>
      </c>
      <c r="AC1275" s="69" t="s">
        <v>134</v>
      </c>
      <c r="AD1275" s="3"/>
      <c r="AE1275" s="118">
        <f>IFERROR(INDEX(Last6M_AvgSales_Ref!$B$2:$B$12659,MATCH(D1275,Last6M_AvgSales_Ref!$A$2:$A$12659,0)),"")</f>
        <v>172.5</v>
      </c>
    </row>
    <row r="1276" spans="1:31" ht="14.25" customHeight="1">
      <c r="A1276" s="69" t="s">
        <v>130</v>
      </c>
      <c r="B1276" s="82" t="s">
        <v>111</v>
      </c>
      <c r="C1276" s="82" t="s">
        <v>3005</v>
      </c>
      <c r="D1276" s="82">
        <v>1000004204</v>
      </c>
      <c r="E1276" s="82" t="s">
        <v>3006</v>
      </c>
      <c r="F1276" s="83">
        <v>45653</v>
      </c>
      <c r="G1276" s="66" t="str">
        <f t="shared" si="266"/>
        <v>Targeted Dealer</v>
      </c>
      <c r="H1276" s="66"/>
      <c r="I1276" s="67">
        <v>130</v>
      </c>
      <c r="J1276" s="67">
        <f t="shared" si="267"/>
        <v>130</v>
      </c>
      <c r="K1276" s="68">
        <v>18.25</v>
      </c>
      <c r="L1276" s="68">
        <f t="shared" si="268"/>
        <v>111.75</v>
      </c>
      <c r="M1276" s="68">
        <f t="shared" si="269"/>
        <v>14.038461538461538</v>
      </c>
      <c r="N1276" s="96">
        <v>25.25</v>
      </c>
      <c r="O1276" s="97" t="str">
        <f t="shared" si="270"/>
        <v>June</v>
      </c>
      <c r="P1276" s="96">
        <f t="shared" si="271"/>
        <v>25.25</v>
      </c>
      <c r="Q1276" s="98">
        <f t="shared" si="272"/>
        <v>-7</v>
      </c>
      <c r="R1276" s="97" t="b">
        <f t="shared" si="273"/>
        <v>0</v>
      </c>
      <c r="S1276" s="99" t="str">
        <f t="shared" si="274"/>
        <v>GROWTH</v>
      </c>
      <c r="T1276" s="68">
        <v>59</v>
      </c>
      <c r="U1276" s="100" t="str">
        <f t="shared" si="275"/>
        <v>May</v>
      </c>
      <c r="V1276" s="68">
        <f t="shared" si="276"/>
        <v>59</v>
      </c>
      <c r="W1276" s="101">
        <f t="shared" si="277"/>
        <v>-40.75</v>
      </c>
      <c r="X1276" s="102" t="b">
        <f t="shared" si="278"/>
        <v>0</v>
      </c>
      <c r="Y1276" s="103" t="str">
        <f t="shared" si="279"/>
        <v>GROWTH</v>
      </c>
      <c r="Z1276" s="74">
        <v>0</v>
      </c>
      <c r="AA1276" s="69"/>
      <c r="AB1276" s="69" t="s">
        <v>133</v>
      </c>
      <c r="AC1276" s="69" t="s">
        <v>130</v>
      </c>
      <c r="AD1276" s="3"/>
      <c r="AE1276" s="118">
        <f>IFERROR(INDEX(Last6M_AvgSales_Ref!$B$2:$B$12659,MATCH(D1276,Last6M_AvgSales_Ref!$A$2:$A$12659,0)),"")</f>
        <v>28.725000000000001</v>
      </c>
    </row>
    <row r="1277" spans="1:31" ht="14.25" customHeight="1">
      <c r="A1277" s="84" t="s">
        <v>133</v>
      </c>
      <c r="B1277" s="70" t="s">
        <v>24</v>
      </c>
      <c r="C1277" s="82" t="s">
        <v>3007</v>
      </c>
      <c r="D1277" s="82">
        <v>1000004215</v>
      </c>
      <c r="E1277" s="82" t="s">
        <v>3008</v>
      </c>
      <c r="F1277" s="83">
        <v>45673</v>
      </c>
      <c r="G1277" s="66" t="str">
        <f t="shared" si="266"/>
        <v>Targeted Dealer</v>
      </c>
      <c r="H1277" s="66"/>
      <c r="I1277" s="67">
        <v>200</v>
      </c>
      <c r="J1277" s="67">
        <f t="shared" si="267"/>
        <v>200</v>
      </c>
      <c r="K1277" s="68">
        <v>240</v>
      </c>
      <c r="L1277" s="68">
        <f t="shared" si="268"/>
        <v>-40</v>
      </c>
      <c r="M1277" s="68">
        <f t="shared" si="269"/>
        <v>120</v>
      </c>
      <c r="N1277" s="96">
        <v>260</v>
      </c>
      <c r="O1277" s="97" t="str">
        <f t="shared" si="270"/>
        <v>June</v>
      </c>
      <c r="P1277" s="96">
        <f t="shared" si="271"/>
        <v>260</v>
      </c>
      <c r="Q1277" s="98">
        <f t="shared" si="272"/>
        <v>-20</v>
      </c>
      <c r="R1277" s="97" t="b">
        <f t="shared" si="273"/>
        <v>0</v>
      </c>
      <c r="S1277" s="99" t="str">
        <f t="shared" si="274"/>
        <v>GROWTH</v>
      </c>
      <c r="T1277" s="68">
        <v>100</v>
      </c>
      <c r="U1277" s="100" t="str">
        <f t="shared" si="275"/>
        <v>May</v>
      </c>
      <c r="V1277" s="68">
        <f t="shared" si="276"/>
        <v>100</v>
      </c>
      <c r="W1277" s="101">
        <f t="shared" si="277"/>
        <v>140</v>
      </c>
      <c r="X1277" s="102" t="b">
        <f t="shared" si="278"/>
        <v>0</v>
      </c>
      <c r="Y1277" s="103" t="str">
        <f t="shared" si="279"/>
        <v>GROWTH</v>
      </c>
      <c r="Z1277" s="74">
        <v>0</v>
      </c>
      <c r="AA1277" s="69"/>
      <c r="AB1277" s="69" t="s">
        <v>133</v>
      </c>
      <c r="AC1277" s="84" t="s">
        <v>133</v>
      </c>
      <c r="AD1277" s="3"/>
      <c r="AE1277" s="118">
        <f>IFERROR(INDEX(Last6M_AvgSales_Ref!$B$2:$B$12659,MATCH(D1277,Last6M_AvgSales_Ref!$A$2:$A$12659,0)),"")</f>
        <v>190</v>
      </c>
    </row>
    <row r="1278" spans="1:31" ht="14.25" customHeight="1">
      <c r="A1278" s="84" t="s">
        <v>133</v>
      </c>
      <c r="B1278" s="82" t="s">
        <v>52</v>
      </c>
      <c r="C1278" s="82" t="s">
        <v>3009</v>
      </c>
      <c r="D1278" s="82">
        <v>1000000566</v>
      </c>
      <c r="E1278" s="82" t="s">
        <v>3010</v>
      </c>
      <c r="F1278" s="83">
        <v>41737</v>
      </c>
      <c r="G1278" s="66" t="str">
        <f t="shared" si="266"/>
        <v>-</v>
      </c>
      <c r="H1278" s="66"/>
      <c r="I1278" s="67">
        <v>0</v>
      </c>
      <c r="J1278" s="67">
        <f t="shared" si="267"/>
        <v>0</v>
      </c>
      <c r="K1278" s="68">
        <v>53</v>
      </c>
      <c r="L1278" s="68">
        <f t="shared" si="268"/>
        <v>-53</v>
      </c>
      <c r="M1278" s="68" t="str">
        <f t="shared" si="269"/>
        <v>-</v>
      </c>
      <c r="N1278" s="96">
        <v>0</v>
      </c>
      <c r="O1278" s="97" t="str">
        <f t="shared" si="270"/>
        <v>June</v>
      </c>
      <c r="P1278" s="96">
        <f t="shared" si="271"/>
        <v>0</v>
      </c>
      <c r="Q1278" s="98">
        <f t="shared" si="272"/>
        <v>53</v>
      </c>
      <c r="R1278" s="97" t="b">
        <f t="shared" si="273"/>
        <v>0</v>
      </c>
      <c r="S1278" s="99" t="b">
        <f t="shared" si="274"/>
        <v>0</v>
      </c>
      <c r="T1278" s="68">
        <v>0</v>
      </c>
      <c r="U1278" s="100" t="str">
        <f t="shared" si="275"/>
        <v>May</v>
      </c>
      <c r="V1278" s="68">
        <f t="shared" si="276"/>
        <v>0</v>
      </c>
      <c r="W1278" s="101">
        <f t="shared" si="277"/>
        <v>53</v>
      </c>
      <c r="X1278" s="102" t="b">
        <f t="shared" si="278"/>
        <v>0</v>
      </c>
      <c r="Y1278" s="103" t="b">
        <f t="shared" si="279"/>
        <v>0</v>
      </c>
      <c r="Z1278" s="74">
        <v>0</v>
      </c>
      <c r="AA1278" s="69"/>
      <c r="AB1278" s="69" t="s">
        <v>133</v>
      </c>
      <c r="AC1278" s="84" t="s">
        <v>133</v>
      </c>
      <c r="AD1278" s="3"/>
      <c r="AE1278" s="118">
        <f>IFERROR(INDEX(Last6M_AvgSales_Ref!$B$2:$B$12659,MATCH(D1278,Last6M_AvgSales_Ref!$A$2:$A$12659,0)),"")</f>
        <v>53.3333333333333</v>
      </c>
    </row>
    <row r="1279" spans="1:31" ht="14.25" customHeight="1">
      <c r="A1279" s="84" t="s">
        <v>134</v>
      </c>
      <c r="B1279" s="82" t="s">
        <v>61</v>
      </c>
      <c r="C1279" s="82" t="s">
        <v>3011</v>
      </c>
      <c r="D1279" s="82">
        <v>1000004201</v>
      </c>
      <c r="E1279" s="82" t="s">
        <v>3012</v>
      </c>
      <c r="F1279" s="83">
        <v>45657</v>
      </c>
      <c r="G1279" s="66" t="str">
        <f t="shared" si="266"/>
        <v>Targeted Dealer</v>
      </c>
      <c r="H1279" s="66"/>
      <c r="I1279" s="67">
        <v>26</v>
      </c>
      <c r="J1279" s="67">
        <f t="shared" si="267"/>
        <v>26</v>
      </c>
      <c r="K1279" s="68">
        <v>0</v>
      </c>
      <c r="L1279" s="68">
        <f t="shared" si="268"/>
        <v>26</v>
      </c>
      <c r="M1279" s="68">
        <f t="shared" si="269"/>
        <v>0</v>
      </c>
      <c r="N1279" s="96">
        <v>0</v>
      </c>
      <c r="O1279" s="97" t="str">
        <f t="shared" si="270"/>
        <v>June</v>
      </c>
      <c r="P1279" s="96">
        <f t="shared" si="271"/>
        <v>0</v>
      </c>
      <c r="Q1279" s="98">
        <f t="shared" si="272"/>
        <v>0</v>
      </c>
      <c r="R1279" s="97" t="b">
        <f t="shared" si="273"/>
        <v>0</v>
      </c>
      <c r="S1279" s="99" t="b">
        <f t="shared" si="274"/>
        <v>0</v>
      </c>
      <c r="T1279" s="68">
        <v>21</v>
      </c>
      <c r="U1279" s="100" t="str">
        <f t="shared" si="275"/>
        <v>May</v>
      </c>
      <c r="V1279" s="68">
        <f t="shared" si="276"/>
        <v>21</v>
      </c>
      <c r="W1279" s="101">
        <f t="shared" si="277"/>
        <v>-21</v>
      </c>
      <c r="X1279" s="102" t="b">
        <f t="shared" si="278"/>
        <v>0</v>
      </c>
      <c r="Y1279" s="103" t="str">
        <f t="shared" si="279"/>
        <v>GROWTH</v>
      </c>
      <c r="Z1279" s="74">
        <v>0</v>
      </c>
      <c r="AA1279" s="69"/>
      <c r="AB1279" s="69" t="s">
        <v>133</v>
      </c>
      <c r="AC1279" s="84" t="s">
        <v>134</v>
      </c>
      <c r="AD1279" s="3"/>
      <c r="AE1279" s="118">
        <f>IFERROR(INDEX(Last6M_AvgSales_Ref!$B$2:$B$12659,MATCH(D1279,Last6M_AvgSales_Ref!$A$2:$A$12659,0)),"")</f>
        <v>8.5</v>
      </c>
    </row>
    <row r="1280" spans="1:31" ht="14.25" customHeight="1">
      <c r="A1280" s="69" t="s">
        <v>131</v>
      </c>
      <c r="B1280" s="82" t="s">
        <v>98</v>
      </c>
      <c r="C1280" s="82" t="s">
        <v>3013</v>
      </c>
      <c r="D1280" s="82">
        <v>1000004214</v>
      </c>
      <c r="E1280" s="82" t="s">
        <v>3014</v>
      </c>
      <c r="F1280" s="83">
        <v>45671</v>
      </c>
      <c r="G1280" s="66" t="str">
        <f t="shared" si="266"/>
        <v>Targeted Dealer</v>
      </c>
      <c r="H1280" s="66"/>
      <c r="I1280" s="67">
        <v>50</v>
      </c>
      <c r="J1280" s="67">
        <f t="shared" si="267"/>
        <v>50</v>
      </c>
      <c r="K1280" s="68">
        <v>46.5</v>
      </c>
      <c r="L1280" s="68">
        <f t="shared" si="268"/>
        <v>3.5</v>
      </c>
      <c r="M1280" s="68">
        <f t="shared" si="269"/>
        <v>93</v>
      </c>
      <c r="N1280" s="96">
        <v>23</v>
      </c>
      <c r="O1280" s="97" t="str">
        <f t="shared" si="270"/>
        <v>June</v>
      </c>
      <c r="P1280" s="96">
        <f t="shared" si="271"/>
        <v>23</v>
      </c>
      <c r="Q1280" s="98">
        <f t="shared" si="272"/>
        <v>23.5</v>
      </c>
      <c r="R1280" s="97" t="b">
        <f t="shared" si="273"/>
        <v>0</v>
      </c>
      <c r="S1280" s="99" t="str">
        <f t="shared" si="274"/>
        <v>GROWTH</v>
      </c>
      <c r="T1280" s="68">
        <v>60</v>
      </c>
      <c r="U1280" s="100" t="str">
        <f t="shared" si="275"/>
        <v>May</v>
      </c>
      <c r="V1280" s="68">
        <f t="shared" si="276"/>
        <v>60</v>
      </c>
      <c r="W1280" s="101">
        <f t="shared" si="277"/>
        <v>-13.5</v>
      </c>
      <c r="X1280" s="102" t="b">
        <f t="shared" si="278"/>
        <v>0</v>
      </c>
      <c r="Y1280" s="103" t="str">
        <f t="shared" si="279"/>
        <v>GROWTH</v>
      </c>
      <c r="Z1280" s="74">
        <v>0</v>
      </c>
      <c r="AA1280" s="69"/>
      <c r="AB1280" s="69" t="s">
        <v>133</v>
      </c>
      <c r="AC1280" s="69" t="s">
        <v>131</v>
      </c>
      <c r="AD1280" s="3"/>
      <c r="AE1280" s="118">
        <f>IFERROR(INDEX(Last6M_AvgSales_Ref!$B$2:$B$12659,MATCH(D1280,Last6M_AvgSales_Ref!$A$2:$A$12659,0)),"")</f>
        <v>22.25</v>
      </c>
    </row>
    <row r="1281" spans="1:31" ht="14.25" customHeight="1">
      <c r="A1281" s="84" t="s">
        <v>133</v>
      </c>
      <c r="B1281" s="82" t="s">
        <v>52</v>
      </c>
      <c r="C1281" s="82" t="s">
        <v>3015</v>
      </c>
      <c r="D1281" s="82">
        <v>1000004216</v>
      </c>
      <c r="E1281" s="82" t="s">
        <v>3016</v>
      </c>
      <c r="F1281" s="83">
        <v>45675</v>
      </c>
      <c r="G1281" s="66" t="str">
        <f t="shared" si="266"/>
        <v>Targeted Dealer</v>
      </c>
      <c r="H1281" s="66"/>
      <c r="I1281" s="67">
        <v>155</v>
      </c>
      <c r="J1281" s="67">
        <f t="shared" si="267"/>
        <v>155</v>
      </c>
      <c r="K1281" s="68">
        <v>148</v>
      </c>
      <c r="L1281" s="68">
        <f t="shared" si="268"/>
        <v>7</v>
      </c>
      <c r="M1281" s="68">
        <f t="shared" si="269"/>
        <v>95.483870967741936</v>
      </c>
      <c r="N1281" s="96">
        <v>0</v>
      </c>
      <c r="O1281" s="97" t="str">
        <f t="shared" si="270"/>
        <v>June</v>
      </c>
      <c r="P1281" s="96">
        <f t="shared" si="271"/>
        <v>0</v>
      </c>
      <c r="Q1281" s="98">
        <f t="shared" si="272"/>
        <v>148</v>
      </c>
      <c r="R1281" s="97" t="b">
        <f t="shared" si="273"/>
        <v>0</v>
      </c>
      <c r="S1281" s="99" t="b">
        <f t="shared" si="274"/>
        <v>0</v>
      </c>
      <c r="T1281" s="68">
        <v>0</v>
      </c>
      <c r="U1281" s="100" t="str">
        <f t="shared" si="275"/>
        <v>May</v>
      </c>
      <c r="V1281" s="68">
        <f t="shared" si="276"/>
        <v>0</v>
      </c>
      <c r="W1281" s="101">
        <f t="shared" si="277"/>
        <v>148</v>
      </c>
      <c r="X1281" s="102" t="b">
        <f t="shared" si="278"/>
        <v>0</v>
      </c>
      <c r="Y1281" s="103" t="b">
        <f t="shared" si="279"/>
        <v>0</v>
      </c>
      <c r="Z1281" s="74">
        <v>0</v>
      </c>
      <c r="AA1281" s="69"/>
      <c r="AB1281" s="69" t="s">
        <v>133</v>
      </c>
      <c r="AC1281" s="84" t="s">
        <v>133</v>
      </c>
      <c r="AD1281" s="3"/>
      <c r="AE1281" s="118">
        <f>IFERROR(INDEX(Last6M_AvgSales_Ref!$B$2:$B$12659,MATCH(D1281,Last6M_AvgSales_Ref!$A$2:$A$12659,0)),"")</f>
        <v>157</v>
      </c>
    </row>
    <row r="1282" spans="1:31" ht="14.25" customHeight="1">
      <c r="A1282" s="84" t="s">
        <v>133</v>
      </c>
      <c r="B1282" s="70" t="s">
        <v>32</v>
      </c>
      <c r="C1282" s="82" t="s">
        <v>3017</v>
      </c>
      <c r="D1282" s="82">
        <v>1000004222</v>
      </c>
      <c r="E1282" s="82" t="s">
        <v>3018</v>
      </c>
      <c r="F1282" s="83">
        <v>45677</v>
      </c>
      <c r="G1282" s="66" t="str">
        <f t="shared" si="266"/>
        <v>Targeted Dealer</v>
      </c>
      <c r="H1282" s="66"/>
      <c r="I1282" s="67">
        <v>80</v>
      </c>
      <c r="J1282" s="67">
        <f t="shared" si="267"/>
        <v>80</v>
      </c>
      <c r="K1282" s="68">
        <v>110</v>
      </c>
      <c r="L1282" s="68">
        <f t="shared" si="268"/>
        <v>-30</v>
      </c>
      <c r="M1282" s="68">
        <f t="shared" si="269"/>
        <v>137.5</v>
      </c>
      <c r="N1282" s="96">
        <v>80</v>
      </c>
      <c r="O1282" s="97" t="str">
        <f t="shared" si="270"/>
        <v>June</v>
      </c>
      <c r="P1282" s="96">
        <f t="shared" si="271"/>
        <v>80</v>
      </c>
      <c r="Q1282" s="98">
        <f t="shared" si="272"/>
        <v>30</v>
      </c>
      <c r="R1282" s="97" t="b">
        <f t="shared" si="273"/>
        <v>0</v>
      </c>
      <c r="S1282" s="99" t="str">
        <f t="shared" si="274"/>
        <v>GROWTH</v>
      </c>
      <c r="T1282" s="68">
        <v>80</v>
      </c>
      <c r="U1282" s="100" t="str">
        <f t="shared" si="275"/>
        <v>May</v>
      </c>
      <c r="V1282" s="68">
        <f t="shared" si="276"/>
        <v>80</v>
      </c>
      <c r="W1282" s="101">
        <f t="shared" si="277"/>
        <v>30</v>
      </c>
      <c r="X1282" s="102" t="b">
        <f t="shared" si="278"/>
        <v>0</v>
      </c>
      <c r="Y1282" s="103" t="str">
        <f t="shared" si="279"/>
        <v>GROWTH</v>
      </c>
      <c r="Z1282" s="74">
        <v>0</v>
      </c>
      <c r="AA1282" s="69"/>
      <c r="AB1282" s="69" t="s">
        <v>133</v>
      </c>
      <c r="AC1282" s="84" t="s">
        <v>133</v>
      </c>
      <c r="AD1282" s="3"/>
      <c r="AE1282" s="118">
        <f>IFERROR(INDEX(Last6M_AvgSales_Ref!$B$2:$B$12659,MATCH(D1282,Last6M_AvgSales_Ref!$A$2:$A$12659,0)),"")</f>
        <v>109.308333333333</v>
      </c>
    </row>
    <row r="1283" spans="1:31" ht="14.25" customHeight="1">
      <c r="A1283" s="84" t="s">
        <v>134</v>
      </c>
      <c r="B1283" s="70" t="s">
        <v>65</v>
      </c>
      <c r="C1283" s="82" t="s">
        <v>3019</v>
      </c>
      <c r="D1283" s="82">
        <v>1000004223</v>
      </c>
      <c r="E1283" s="82" t="s">
        <v>3020</v>
      </c>
      <c r="F1283" s="83">
        <v>45678</v>
      </c>
      <c r="G1283" s="66" t="str">
        <f t="shared" ref="G1283:G1346" si="280">IF(I1283&gt;0,"Targeted Dealer","-")</f>
        <v>Targeted Dealer</v>
      </c>
      <c r="H1283" s="66"/>
      <c r="I1283" s="67">
        <v>300</v>
      </c>
      <c r="J1283" s="67">
        <f t="shared" ref="J1283:J1346" si="281">I1283/$J$1*($J$1-$E$1)</f>
        <v>300</v>
      </c>
      <c r="K1283" s="68">
        <v>110</v>
      </c>
      <c r="L1283" s="68">
        <f t="shared" ref="L1283:L1346" si="282">I1283-K1283</f>
        <v>190</v>
      </c>
      <c r="M1283" s="68">
        <f t="shared" ref="M1283:M1346" si="283">IFERROR((K1283/J1283%),"-")</f>
        <v>36.666666666666664</v>
      </c>
      <c r="N1283" s="96">
        <v>125</v>
      </c>
      <c r="O1283" s="97" t="str">
        <f t="shared" ref="O1283:O1346" si="284">IF(F1283&lt;=$P$2,"June","")</f>
        <v>June</v>
      </c>
      <c r="P1283" s="96">
        <f t="shared" ref="P1283:P1346" si="285">N1283</f>
        <v>125</v>
      </c>
      <c r="Q1283" s="98">
        <f t="shared" ref="Q1283:Q1346" si="286">K1283-P1283</f>
        <v>-15</v>
      </c>
      <c r="R1283" s="97" t="b">
        <f t="shared" ref="R1283:R1346" si="287">IFERROR(IF(O1283="May",(K1283/P1283-1))," ")</f>
        <v>0</v>
      </c>
      <c r="S1283" s="99" t="str">
        <f t="shared" ref="S1283:S1346" si="288">IF(N1283&gt;0,IF(O1283="","-",IF(R1283&lt;0%,"DEGROWTH","GROWTH")))</f>
        <v>GROWTH</v>
      </c>
      <c r="T1283" s="68">
        <v>130</v>
      </c>
      <c r="U1283" s="100" t="str">
        <f t="shared" ref="U1283:U1346" si="289">IF(F1283&lt;=$V$2,"May","")</f>
        <v>May</v>
      </c>
      <c r="V1283" s="68">
        <f t="shared" ref="V1283:V1346" si="290">T1283</f>
        <v>130</v>
      </c>
      <c r="W1283" s="101">
        <f t="shared" ref="W1283:W1346" si="291">K1283-V1283</f>
        <v>-20</v>
      </c>
      <c r="X1283" s="102" t="b">
        <f t="shared" ref="X1283:X1346" si="292">IFERROR(IF(U1283="June",(K1283/V1283-1)),0)</f>
        <v>0</v>
      </c>
      <c r="Y1283" s="103" t="str">
        <f t="shared" ref="Y1283:Y1346" si="293">IF(T1283&gt;0,IF(U1283="","-",IF(X1283&lt;0%,"DEGROWTH","GROWTH")))</f>
        <v>GROWTH</v>
      </c>
      <c r="Z1283" s="74">
        <v>0</v>
      </c>
      <c r="AA1283" s="69"/>
      <c r="AB1283" s="69" t="s">
        <v>133</v>
      </c>
      <c r="AC1283" s="84" t="s">
        <v>134</v>
      </c>
      <c r="AD1283" s="3"/>
      <c r="AE1283" s="118">
        <f>IFERROR(INDEX(Last6M_AvgSales_Ref!$B$2:$B$12659,MATCH(D1283,Last6M_AvgSales_Ref!$A$2:$A$12659,0)),"")</f>
        <v>137.666666666667</v>
      </c>
    </row>
    <row r="1284" spans="1:31" ht="14.25" customHeight="1">
      <c r="A1284" s="84" t="s">
        <v>133</v>
      </c>
      <c r="B1284" s="82" t="s">
        <v>52</v>
      </c>
      <c r="C1284" s="82" t="s">
        <v>3021</v>
      </c>
      <c r="D1284" s="82">
        <v>1000000580</v>
      </c>
      <c r="E1284" s="82" t="s">
        <v>3022</v>
      </c>
      <c r="F1284" s="83">
        <v>44738</v>
      </c>
      <c r="G1284" s="66" t="str">
        <f t="shared" si="280"/>
        <v>Targeted Dealer</v>
      </c>
      <c r="H1284" s="66"/>
      <c r="I1284" s="67">
        <v>105</v>
      </c>
      <c r="J1284" s="67">
        <f t="shared" si="281"/>
        <v>105</v>
      </c>
      <c r="K1284" s="68">
        <v>161</v>
      </c>
      <c r="L1284" s="68">
        <f t="shared" si="282"/>
        <v>-56</v>
      </c>
      <c r="M1284" s="68">
        <f t="shared" si="283"/>
        <v>153.33333333333331</v>
      </c>
      <c r="N1284" s="96">
        <v>79</v>
      </c>
      <c r="O1284" s="97" t="str">
        <f t="shared" si="284"/>
        <v>June</v>
      </c>
      <c r="P1284" s="96">
        <f t="shared" si="285"/>
        <v>79</v>
      </c>
      <c r="Q1284" s="98">
        <f t="shared" si="286"/>
        <v>82</v>
      </c>
      <c r="R1284" s="97" t="b">
        <f t="shared" si="287"/>
        <v>0</v>
      </c>
      <c r="S1284" s="99" t="str">
        <f t="shared" si="288"/>
        <v>GROWTH</v>
      </c>
      <c r="T1284" s="68">
        <v>0</v>
      </c>
      <c r="U1284" s="100" t="str">
        <f t="shared" si="289"/>
        <v>May</v>
      </c>
      <c r="V1284" s="68">
        <f t="shared" si="290"/>
        <v>0</v>
      </c>
      <c r="W1284" s="101">
        <f t="shared" si="291"/>
        <v>161</v>
      </c>
      <c r="X1284" s="102" t="b">
        <f t="shared" si="292"/>
        <v>0</v>
      </c>
      <c r="Y1284" s="103" t="b">
        <f t="shared" si="293"/>
        <v>0</v>
      </c>
      <c r="Z1284" s="74">
        <v>0</v>
      </c>
      <c r="AA1284" s="69"/>
      <c r="AB1284" s="69" t="s">
        <v>133</v>
      </c>
      <c r="AC1284" s="84" t="s">
        <v>133</v>
      </c>
      <c r="AD1284" s="3"/>
      <c r="AE1284" s="118">
        <f>IFERROR(INDEX(Last6M_AvgSales_Ref!$B$2:$B$12659,MATCH(D1284,Last6M_AvgSales_Ref!$A$2:$A$12659,0)),"")</f>
        <v>192.833333333333</v>
      </c>
    </row>
    <row r="1285" spans="1:31" ht="14.25" customHeight="1">
      <c r="A1285" s="84" t="s">
        <v>133</v>
      </c>
      <c r="B1285" s="70" t="s">
        <v>27</v>
      </c>
      <c r="C1285" s="82" t="s">
        <v>3023</v>
      </c>
      <c r="D1285" s="82">
        <v>1000004227</v>
      </c>
      <c r="E1285" s="82" t="s">
        <v>3024</v>
      </c>
      <c r="F1285" s="83">
        <v>45685</v>
      </c>
      <c r="G1285" s="66" t="str">
        <f t="shared" si="280"/>
        <v>Targeted Dealer</v>
      </c>
      <c r="H1285" s="66"/>
      <c r="I1285" s="67">
        <v>60</v>
      </c>
      <c r="J1285" s="67">
        <f t="shared" si="281"/>
        <v>60</v>
      </c>
      <c r="K1285" s="68">
        <v>80</v>
      </c>
      <c r="L1285" s="68">
        <f t="shared" si="282"/>
        <v>-20</v>
      </c>
      <c r="M1285" s="68">
        <f t="shared" si="283"/>
        <v>133.33333333333334</v>
      </c>
      <c r="N1285" s="96">
        <v>80</v>
      </c>
      <c r="O1285" s="97" t="str">
        <f t="shared" si="284"/>
        <v>June</v>
      </c>
      <c r="P1285" s="96">
        <f t="shared" si="285"/>
        <v>80</v>
      </c>
      <c r="Q1285" s="98">
        <f t="shared" si="286"/>
        <v>0</v>
      </c>
      <c r="R1285" s="97" t="b">
        <f t="shared" si="287"/>
        <v>0</v>
      </c>
      <c r="S1285" s="99" t="str">
        <f t="shared" si="288"/>
        <v>GROWTH</v>
      </c>
      <c r="T1285" s="68">
        <v>60</v>
      </c>
      <c r="U1285" s="100" t="str">
        <f t="shared" si="289"/>
        <v>May</v>
      </c>
      <c r="V1285" s="68">
        <f t="shared" si="290"/>
        <v>60</v>
      </c>
      <c r="W1285" s="101">
        <f t="shared" si="291"/>
        <v>20</v>
      </c>
      <c r="X1285" s="102" t="b">
        <f t="shared" si="292"/>
        <v>0</v>
      </c>
      <c r="Y1285" s="103" t="str">
        <f t="shared" si="293"/>
        <v>GROWTH</v>
      </c>
      <c r="Z1285" s="74">
        <v>0</v>
      </c>
      <c r="AA1285" s="69"/>
      <c r="AB1285" s="69" t="s">
        <v>133</v>
      </c>
      <c r="AC1285" s="84" t="s">
        <v>133</v>
      </c>
      <c r="AD1285" s="3"/>
      <c r="AE1285" s="118">
        <f>IFERROR(INDEX(Last6M_AvgSales_Ref!$B$2:$B$12659,MATCH(D1285,Last6M_AvgSales_Ref!$A$2:$A$12659,0)),"")</f>
        <v>87.575000000000003</v>
      </c>
    </row>
    <row r="1286" spans="1:31" ht="14.25" customHeight="1">
      <c r="A1286" s="84" t="s">
        <v>130</v>
      </c>
      <c r="B1286" s="82" t="s">
        <v>111</v>
      </c>
      <c r="C1286" s="82" t="s">
        <v>3026</v>
      </c>
      <c r="D1286" s="82">
        <v>1000004242</v>
      </c>
      <c r="E1286" s="82" t="s">
        <v>3027</v>
      </c>
      <c r="F1286" s="83">
        <v>45686</v>
      </c>
      <c r="G1286" s="66" t="str">
        <f t="shared" si="280"/>
        <v>Targeted Dealer</v>
      </c>
      <c r="H1286" s="66"/>
      <c r="I1286" s="67">
        <v>30</v>
      </c>
      <c r="J1286" s="67">
        <f t="shared" si="281"/>
        <v>30</v>
      </c>
      <c r="K1286" s="68">
        <v>0</v>
      </c>
      <c r="L1286" s="68">
        <f t="shared" si="282"/>
        <v>30</v>
      </c>
      <c r="M1286" s="68">
        <f t="shared" si="283"/>
        <v>0</v>
      </c>
      <c r="N1286" s="96">
        <v>30</v>
      </c>
      <c r="O1286" s="97" t="str">
        <f t="shared" si="284"/>
        <v>June</v>
      </c>
      <c r="P1286" s="96">
        <f t="shared" si="285"/>
        <v>30</v>
      </c>
      <c r="Q1286" s="98">
        <f t="shared" si="286"/>
        <v>-30</v>
      </c>
      <c r="R1286" s="97" t="b">
        <f t="shared" si="287"/>
        <v>0</v>
      </c>
      <c r="S1286" s="99" t="str">
        <f t="shared" si="288"/>
        <v>GROWTH</v>
      </c>
      <c r="T1286" s="68">
        <v>25</v>
      </c>
      <c r="U1286" s="100" t="str">
        <f t="shared" si="289"/>
        <v>May</v>
      </c>
      <c r="V1286" s="68">
        <f t="shared" si="290"/>
        <v>25</v>
      </c>
      <c r="W1286" s="101">
        <f t="shared" si="291"/>
        <v>-25</v>
      </c>
      <c r="X1286" s="102" t="b">
        <f t="shared" si="292"/>
        <v>0</v>
      </c>
      <c r="Y1286" s="103" t="str">
        <f t="shared" si="293"/>
        <v>GROWTH</v>
      </c>
      <c r="Z1286" s="74">
        <v>0</v>
      </c>
      <c r="AA1286" s="69"/>
      <c r="AB1286" s="69" t="s">
        <v>133</v>
      </c>
      <c r="AC1286" s="84" t="s">
        <v>130</v>
      </c>
      <c r="AD1286" s="3"/>
      <c r="AE1286" s="118">
        <f>IFERROR(INDEX(Last6M_AvgSales_Ref!$B$2:$B$12659,MATCH(D1286,Last6M_AvgSales_Ref!$A$2:$A$12659,0)),"")</f>
        <v>33</v>
      </c>
    </row>
    <row r="1287" spans="1:31" ht="14.25" customHeight="1">
      <c r="A1287" s="84" t="s">
        <v>134</v>
      </c>
      <c r="B1287" s="82" t="s">
        <v>81</v>
      </c>
      <c r="C1287" s="82" t="s">
        <v>3028</v>
      </c>
      <c r="D1287" s="82">
        <v>1000004230</v>
      </c>
      <c r="E1287" s="82" t="s">
        <v>3029</v>
      </c>
      <c r="F1287" s="83">
        <v>45685</v>
      </c>
      <c r="G1287" s="66" t="str">
        <f t="shared" si="280"/>
        <v>Targeted Dealer</v>
      </c>
      <c r="H1287" s="66"/>
      <c r="I1287" s="67">
        <v>40</v>
      </c>
      <c r="J1287" s="67">
        <f t="shared" si="281"/>
        <v>40</v>
      </c>
      <c r="K1287" s="68">
        <v>15</v>
      </c>
      <c r="L1287" s="68">
        <f t="shared" si="282"/>
        <v>25</v>
      </c>
      <c r="M1287" s="68">
        <f t="shared" si="283"/>
        <v>37.5</v>
      </c>
      <c r="N1287" s="96">
        <v>30</v>
      </c>
      <c r="O1287" s="97" t="str">
        <f t="shared" si="284"/>
        <v>June</v>
      </c>
      <c r="P1287" s="96">
        <f t="shared" si="285"/>
        <v>30</v>
      </c>
      <c r="Q1287" s="98">
        <f t="shared" si="286"/>
        <v>-15</v>
      </c>
      <c r="R1287" s="97" t="b">
        <f t="shared" si="287"/>
        <v>0</v>
      </c>
      <c r="S1287" s="99" t="str">
        <f t="shared" si="288"/>
        <v>GROWTH</v>
      </c>
      <c r="T1287" s="68">
        <v>17.5</v>
      </c>
      <c r="U1287" s="100" t="str">
        <f t="shared" si="289"/>
        <v>May</v>
      </c>
      <c r="V1287" s="68">
        <f t="shared" si="290"/>
        <v>17.5</v>
      </c>
      <c r="W1287" s="101">
        <f t="shared" si="291"/>
        <v>-2.5</v>
      </c>
      <c r="X1287" s="102" t="b">
        <f t="shared" si="292"/>
        <v>0</v>
      </c>
      <c r="Y1287" s="103" t="str">
        <f t="shared" si="293"/>
        <v>GROWTH</v>
      </c>
      <c r="Z1287" s="74">
        <v>0</v>
      </c>
      <c r="AA1287" s="69"/>
      <c r="AB1287" s="69" t="s">
        <v>133</v>
      </c>
      <c r="AC1287" s="84" t="s">
        <v>134</v>
      </c>
      <c r="AD1287" s="3"/>
      <c r="AE1287" s="118">
        <f>IFERROR(INDEX(Last6M_AvgSales_Ref!$B$2:$B$12659,MATCH(D1287,Last6M_AvgSales_Ref!$A$2:$A$12659,0)),"")</f>
        <v>15.9166666666667</v>
      </c>
    </row>
    <row r="1288" spans="1:31" ht="14.25" customHeight="1">
      <c r="A1288" s="84" t="s">
        <v>134</v>
      </c>
      <c r="B1288" s="82" t="s">
        <v>84</v>
      </c>
      <c r="C1288" s="82" t="s">
        <v>470</v>
      </c>
      <c r="D1288" s="82">
        <v>1000004262</v>
      </c>
      <c r="E1288" s="82" t="s">
        <v>471</v>
      </c>
      <c r="F1288" s="83">
        <v>45689</v>
      </c>
      <c r="G1288" s="66" t="str">
        <f t="shared" si="280"/>
        <v>-</v>
      </c>
      <c r="H1288" s="66"/>
      <c r="I1288" s="67">
        <v>0</v>
      </c>
      <c r="J1288" s="67">
        <f t="shared" si="281"/>
        <v>0</v>
      </c>
      <c r="K1288" s="68">
        <v>0</v>
      </c>
      <c r="L1288" s="68">
        <f t="shared" si="282"/>
        <v>0</v>
      </c>
      <c r="M1288" s="68" t="str">
        <f t="shared" si="283"/>
        <v>-</v>
      </c>
      <c r="N1288" s="96">
        <v>20</v>
      </c>
      <c r="O1288" s="97" t="str">
        <f t="shared" si="284"/>
        <v>June</v>
      </c>
      <c r="P1288" s="96">
        <f t="shared" si="285"/>
        <v>20</v>
      </c>
      <c r="Q1288" s="98">
        <f t="shared" si="286"/>
        <v>-20</v>
      </c>
      <c r="R1288" s="97" t="b">
        <f t="shared" si="287"/>
        <v>0</v>
      </c>
      <c r="S1288" s="99" t="str">
        <f t="shared" si="288"/>
        <v>GROWTH</v>
      </c>
      <c r="T1288" s="68">
        <v>0</v>
      </c>
      <c r="U1288" s="100" t="str">
        <f t="shared" si="289"/>
        <v>May</v>
      </c>
      <c r="V1288" s="68">
        <f t="shared" si="290"/>
        <v>0</v>
      </c>
      <c r="W1288" s="101">
        <f t="shared" si="291"/>
        <v>0</v>
      </c>
      <c r="X1288" s="102" t="b">
        <f t="shared" si="292"/>
        <v>0</v>
      </c>
      <c r="Y1288" s="103" t="b">
        <f t="shared" si="293"/>
        <v>0</v>
      </c>
      <c r="Z1288" s="74">
        <v>0</v>
      </c>
      <c r="AA1288" s="69"/>
      <c r="AB1288" s="69" t="s">
        <v>133</v>
      </c>
      <c r="AC1288" s="84" t="s">
        <v>134</v>
      </c>
      <c r="AD1288" s="3"/>
      <c r="AE1288" s="118">
        <f>IFERROR(INDEX(Last6M_AvgSales_Ref!$B$2:$B$12659,MATCH(D1288,Last6M_AvgSales_Ref!$A$2:$A$12659,0)),"")</f>
        <v>4.8333333333333304</v>
      </c>
    </row>
    <row r="1289" spans="1:31" ht="14.25" customHeight="1">
      <c r="A1289" s="84" t="s">
        <v>133</v>
      </c>
      <c r="B1289" s="82" t="s">
        <v>52</v>
      </c>
      <c r="C1289" s="82" t="s">
        <v>3030</v>
      </c>
      <c r="D1289" s="82">
        <v>1000004224</v>
      </c>
      <c r="E1289" s="82" t="s">
        <v>3031</v>
      </c>
      <c r="F1289" s="83">
        <v>45684</v>
      </c>
      <c r="G1289" s="66" t="str">
        <f t="shared" si="280"/>
        <v>Targeted Dealer</v>
      </c>
      <c r="H1289" s="66"/>
      <c r="I1289" s="67">
        <v>105</v>
      </c>
      <c r="J1289" s="67">
        <f t="shared" si="281"/>
        <v>105</v>
      </c>
      <c r="K1289" s="68">
        <v>0</v>
      </c>
      <c r="L1289" s="68">
        <f t="shared" si="282"/>
        <v>105</v>
      </c>
      <c r="M1289" s="68">
        <f t="shared" si="283"/>
        <v>0</v>
      </c>
      <c r="N1289" s="96">
        <v>0</v>
      </c>
      <c r="O1289" s="97" t="str">
        <f t="shared" si="284"/>
        <v>June</v>
      </c>
      <c r="P1289" s="96">
        <f t="shared" si="285"/>
        <v>0</v>
      </c>
      <c r="Q1289" s="98">
        <f t="shared" si="286"/>
        <v>0</v>
      </c>
      <c r="R1289" s="97" t="b">
        <f t="shared" si="287"/>
        <v>0</v>
      </c>
      <c r="S1289" s="99" t="b">
        <f t="shared" si="288"/>
        <v>0</v>
      </c>
      <c r="T1289" s="68">
        <v>81</v>
      </c>
      <c r="U1289" s="100" t="str">
        <f t="shared" si="289"/>
        <v>May</v>
      </c>
      <c r="V1289" s="68">
        <f t="shared" si="290"/>
        <v>81</v>
      </c>
      <c r="W1289" s="101">
        <f t="shared" si="291"/>
        <v>-81</v>
      </c>
      <c r="X1289" s="102" t="b">
        <f t="shared" si="292"/>
        <v>0</v>
      </c>
      <c r="Y1289" s="103" t="str">
        <f t="shared" si="293"/>
        <v>GROWTH</v>
      </c>
      <c r="Z1289" s="74">
        <v>0</v>
      </c>
      <c r="AA1289" s="69"/>
      <c r="AB1289" s="69" t="s">
        <v>133</v>
      </c>
      <c r="AC1289" s="84" t="s">
        <v>133</v>
      </c>
      <c r="AD1289" s="3"/>
      <c r="AE1289" s="118">
        <f>IFERROR(INDEX(Last6M_AvgSales_Ref!$B$2:$B$12659,MATCH(D1289,Last6M_AvgSales_Ref!$A$2:$A$12659,0)),"")</f>
        <v>72.8333333333333</v>
      </c>
    </row>
    <row r="1290" spans="1:31" ht="14.25" customHeight="1">
      <c r="A1290" s="84" t="s">
        <v>133</v>
      </c>
      <c r="B1290" s="70" t="s">
        <v>21</v>
      </c>
      <c r="C1290" s="82" t="s">
        <v>3032</v>
      </c>
      <c r="D1290" s="82">
        <v>1000004186</v>
      </c>
      <c r="E1290" s="82" t="s">
        <v>3033</v>
      </c>
      <c r="F1290" s="83">
        <v>45636</v>
      </c>
      <c r="G1290" s="66" t="str">
        <f t="shared" si="280"/>
        <v>-</v>
      </c>
      <c r="H1290" s="66"/>
      <c r="I1290" s="67">
        <v>0</v>
      </c>
      <c r="J1290" s="67">
        <f t="shared" si="281"/>
        <v>0</v>
      </c>
      <c r="K1290" s="68">
        <v>0</v>
      </c>
      <c r="L1290" s="68">
        <f t="shared" si="282"/>
        <v>0</v>
      </c>
      <c r="M1290" s="68" t="str">
        <f t="shared" si="283"/>
        <v>-</v>
      </c>
      <c r="N1290" s="96">
        <v>0</v>
      </c>
      <c r="O1290" s="97" t="str">
        <f t="shared" si="284"/>
        <v>June</v>
      </c>
      <c r="P1290" s="96">
        <f t="shared" si="285"/>
        <v>0</v>
      </c>
      <c r="Q1290" s="98">
        <f t="shared" si="286"/>
        <v>0</v>
      </c>
      <c r="R1290" s="97" t="b">
        <f t="shared" si="287"/>
        <v>0</v>
      </c>
      <c r="S1290" s="99" t="b">
        <f t="shared" si="288"/>
        <v>0</v>
      </c>
      <c r="T1290" s="68">
        <v>52</v>
      </c>
      <c r="U1290" s="100" t="str">
        <f t="shared" si="289"/>
        <v>May</v>
      </c>
      <c r="V1290" s="68">
        <f t="shared" si="290"/>
        <v>52</v>
      </c>
      <c r="W1290" s="101">
        <f t="shared" si="291"/>
        <v>-52</v>
      </c>
      <c r="X1290" s="102" t="b">
        <f t="shared" si="292"/>
        <v>0</v>
      </c>
      <c r="Y1290" s="103" t="str">
        <f t="shared" si="293"/>
        <v>GROWTH</v>
      </c>
      <c r="Z1290" s="74">
        <v>0</v>
      </c>
      <c r="AA1290" s="69"/>
      <c r="AB1290" s="69" t="s">
        <v>133</v>
      </c>
      <c r="AC1290" s="84" t="s">
        <v>133</v>
      </c>
      <c r="AD1290" s="3"/>
      <c r="AE1290" s="118">
        <f>IFERROR(INDEX(Last6M_AvgSales_Ref!$B$2:$B$12659,MATCH(D1290,Last6M_AvgSales_Ref!$A$2:$A$12659,0)),"")</f>
        <v>28.1666666666667</v>
      </c>
    </row>
    <row r="1291" spans="1:31" ht="14.25" customHeight="1">
      <c r="A1291" s="84" t="s">
        <v>133</v>
      </c>
      <c r="B1291" s="82" t="s">
        <v>143</v>
      </c>
      <c r="C1291" s="82" t="s">
        <v>3034</v>
      </c>
      <c r="D1291" s="82">
        <v>1000000116</v>
      </c>
      <c r="E1291" s="82" t="s">
        <v>3035</v>
      </c>
      <c r="F1291" s="83">
        <v>44738</v>
      </c>
      <c r="G1291" s="66" t="str">
        <f t="shared" si="280"/>
        <v>-</v>
      </c>
      <c r="H1291" s="66"/>
      <c r="I1291" s="67">
        <v>0</v>
      </c>
      <c r="J1291" s="67">
        <f t="shared" si="281"/>
        <v>0</v>
      </c>
      <c r="K1291" s="68">
        <v>0</v>
      </c>
      <c r="L1291" s="68">
        <f t="shared" si="282"/>
        <v>0</v>
      </c>
      <c r="M1291" s="68" t="str">
        <f t="shared" si="283"/>
        <v>-</v>
      </c>
      <c r="N1291" s="96">
        <v>0</v>
      </c>
      <c r="O1291" s="97" t="str">
        <f t="shared" si="284"/>
        <v>June</v>
      </c>
      <c r="P1291" s="96">
        <f t="shared" si="285"/>
        <v>0</v>
      </c>
      <c r="Q1291" s="98">
        <f t="shared" si="286"/>
        <v>0</v>
      </c>
      <c r="R1291" s="97" t="b">
        <f t="shared" si="287"/>
        <v>0</v>
      </c>
      <c r="S1291" s="99" t="b">
        <f t="shared" si="288"/>
        <v>0</v>
      </c>
      <c r="T1291" s="68">
        <v>10</v>
      </c>
      <c r="U1291" s="100" t="str">
        <f t="shared" si="289"/>
        <v>May</v>
      </c>
      <c r="V1291" s="68">
        <f t="shared" si="290"/>
        <v>10</v>
      </c>
      <c r="W1291" s="101">
        <f t="shared" si="291"/>
        <v>-10</v>
      </c>
      <c r="X1291" s="102" t="b">
        <f t="shared" si="292"/>
        <v>0</v>
      </c>
      <c r="Y1291" s="103" t="str">
        <f t="shared" si="293"/>
        <v>GROWTH</v>
      </c>
      <c r="Z1291" s="74">
        <v>0</v>
      </c>
      <c r="AA1291" s="69"/>
      <c r="AB1291" s="69" t="s">
        <v>133</v>
      </c>
      <c r="AC1291" s="84" t="s">
        <v>133</v>
      </c>
      <c r="AD1291" s="3"/>
      <c r="AE1291" s="118">
        <f>IFERROR(INDEX(Last6M_AvgSales_Ref!$B$2:$B$12659,MATCH(D1291,Last6M_AvgSales_Ref!$A$2:$A$12659,0)),"")</f>
        <v>25</v>
      </c>
    </row>
    <row r="1292" spans="1:31" ht="14.25" customHeight="1">
      <c r="A1292" s="84" t="s">
        <v>133</v>
      </c>
      <c r="B1292" s="82" t="s">
        <v>40</v>
      </c>
      <c r="C1292" s="82" t="s">
        <v>3036</v>
      </c>
      <c r="D1292" s="82">
        <v>1000003453</v>
      </c>
      <c r="E1292" s="82" t="s">
        <v>3037</v>
      </c>
      <c r="F1292" s="83">
        <v>45012</v>
      </c>
      <c r="G1292" s="66" t="str">
        <f t="shared" si="280"/>
        <v>Targeted Dealer</v>
      </c>
      <c r="H1292" s="66"/>
      <c r="I1292" s="67">
        <v>20</v>
      </c>
      <c r="J1292" s="67">
        <f t="shared" si="281"/>
        <v>20</v>
      </c>
      <c r="K1292" s="68">
        <v>0</v>
      </c>
      <c r="L1292" s="68">
        <f t="shared" si="282"/>
        <v>20</v>
      </c>
      <c r="M1292" s="68">
        <f t="shared" si="283"/>
        <v>0</v>
      </c>
      <c r="N1292" s="96">
        <v>20</v>
      </c>
      <c r="O1292" s="97" t="str">
        <f t="shared" si="284"/>
        <v>June</v>
      </c>
      <c r="P1292" s="96">
        <f t="shared" si="285"/>
        <v>20</v>
      </c>
      <c r="Q1292" s="98">
        <f t="shared" si="286"/>
        <v>-20</v>
      </c>
      <c r="R1292" s="97" t="b">
        <f t="shared" si="287"/>
        <v>0</v>
      </c>
      <c r="S1292" s="99" t="str">
        <f t="shared" si="288"/>
        <v>GROWTH</v>
      </c>
      <c r="T1292" s="68">
        <v>15</v>
      </c>
      <c r="U1292" s="100" t="str">
        <f t="shared" si="289"/>
        <v>May</v>
      </c>
      <c r="V1292" s="68">
        <f t="shared" si="290"/>
        <v>15</v>
      </c>
      <c r="W1292" s="101">
        <f t="shared" si="291"/>
        <v>-15</v>
      </c>
      <c r="X1292" s="102" t="b">
        <f t="shared" si="292"/>
        <v>0</v>
      </c>
      <c r="Y1292" s="103" t="str">
        <f t="shared" si="293"/>
        <v>GROWTH</v>
      </c>
      <c r="Z1292" s="74">
        <v>0</v>
      </c>
      <c r="AA1292" s="69"/>
      <c r="AB1292" s="69" t="s">
        <v>133</v>
      </c>
      <c r="AC1292" s="84" t="s">
        <v>133</v>
      </c>
      <c r="AD1292" s="3"/>
      <c r="AE1292" s="118">
        <f>IFERROR(INDEX(Last6M_AvgSales_Ref!$B$2:$B$12659,MATCH(D1292,Last6M_AvgSales_Ref!$A$2:$A$12659,0)),"")</f>
        <v>20</v>
      </c>
    </row>
    <row r="1293" spans="1:31" ht="14.25" customHeight="1">
      <c r="A1293" s="84" t="s">
        <v>133</v>
      </c>
      <c r="B1293" s="82" t="s">
        <v>41</v>
      </c>
      <c r="C1293" s="82" t="s">
        <v>3038</v>
      </c>
      <c r="D1293" s="82">
        <v>1000003588</v>
      </c>
      <c r="E1293" s="82" t="s">
        <v>3039</v>
      </c>
      <c r="F1293" s="83">
        <v>45084</v>
      </c>
      <c r="G1293" s="66" t="str">
        <f t="shared" si="280"/>
        <v>-</v>
      </c>
      <c r="H1293" s="66"/>
      <c r="I1293" s="67">
        <v>0</v>
      </c>
      <c r="J1293" s="67">
        <f t="shared" si="281"/>
        <v>0</v>
      </c>
      <c r="K1293" s="68">
        <v>0</v>
      </c>
      <c r="L1293" s="68">
        <f t="shared" si="282"/>
        <v>0</v>
      </c>
      <c r="M1293" s="68" t="str">
        <f t="shared" si="283"/>
        <v>-</v>
      </c>
      <c r="N1293" s="96">
        <v>0</v>
      </c>
      <c r="O1293" s="97" t="str">
        <f t="shared" si="284"/>
        <v>June</v>
      </c>
      <c r="P1293" s="96">
        <f t="shared" si="285"/>
        <v>0</v>
      </c>
      <c r="Q1293" s="98">
        <f t="shared" si="286"/>
        <v>0</v>
      </c>
      <c r="R1293" s="97" t="b">
        <f t="shared" si="287"/>
        <v>0</v>
      </c>
      <c r="S1293" s="99" t="b">
        <f t="shared" si="288"/>
        <v>0</v>
      </c>
      <c r="T1293" s="68">
        <v>52.5</v>
      </c>
      <c r="U1293" s="100" t="str">
        <f t="shared" si="289"/>
        <v>May</v>
      </c>
      <c r="V1293" s="68">
        <f t="shared" si="290"/>
        <v>52.5</v>
      </c>
      <c r="W1293" s="101">
        <f t="shared" si="291"/>
        <v>-52.5</v>
      </c>
      <c r="X1293" s="102" t="b">
        <f t="shared" si="292"/>
        <v>0</v>
      </c>
      <c r="Y1293" s="103" t="str">
        <f t="shared" si="293"/>
        <v>GROWTH</v>
      </c>
      <c r="Z1293" s="74">
        <v>0</v>
      </c>
      <c r="AA1293" s="69"/>
      <c r="AB1293" s="69" t="s">
        <v>133</v>
      </c>
      <c r="AC1293" s="84" t="s">
        <v>133</v>
      </c>
      <c r="AD1293" s="3"/>
      <c r="AE1293" s="118">
        <f>IFERROR(INDEX(Last6M_AvgSales_Ref!$B$2:$B$12659,MATCH(D1293,Last6M_AvgSales_Ref!$A$2:$A$12659,0)),"")</f>
        <v>20.8333333333333</v>
      </c>
    </row>
    <row r="1294" spans="1:31" ht="14.25" customHeight="1">
      <c r="A1294" s="84" t="s">
        <v>134</v>
      </c>
      <c r="B1294" s="82" t="s">
        <v>84</v>
      </c>
      <c r="C1294" s="82" t="s">
        <v>3040</v>
      </c>
      <c r="D1294" s="82">
        <v>1000004265</v>
      </c>
      <c r="E1294" s="82" t="s">
        <v>3041</v>
      </c>
      <c r="F1294" s="83">
        <v>45698</v>
      </c>
      <c r="G1294" s="66" t="str">
        <f t="shared" si="280"/>
        <v>Targeted Dealer</v>
      </c>
      <c r="H1294" s="66"/>
      <c r="I1294" s="67">
        <v>70</v>
      </c>
      <c r="J1294" s="67">
        <f t="shared" si="281"/>
        <v>70</v>
      </c>
      <c r="K1294" s="68">
        <v>106.35</v>
      </c>
      <c r="L1294" s="68">
        <f t="shared" si="282"/>
        <v>-36.349999999999994</v>
      </c>
      <c r="M1294" s="68">
        <f t="shared" si="283"/>
        <v>151.92857142857142</v>
      </c>
      <c r="N1294" s="96">
        <v>63.75</v>
      </c>
      <c r="O1294" s="97" t="str">
        <f t="shared" si="284"/>
        <v>June</v>
      </c>
      <c r="P1294" s="96">
        <f t="shared" si="285"/>
        <v>63.75</v>
      </c>
      <c r="Q1294" s="98">
        <f t="shared" si="286"/>
        <v>42.599999999999994</v>
      </c>
      <c r="R1294" s="97" t="b">
        <f t="shared" si="287"/>
        <v>0</v>
      </c>
      <c r="S1294" s="99" t="str">
        <f t="shared" si="288"/>
        <v>GROWTH</v>
      </c>
      <c r="T1294" s="68">
        <v>35.200000000000003</v>
      </c>
      <c r="U1294" s="100" t="str">
        <f t="shared" si="289"/>
        <v>May</v>
      </c>
      <c r="V1294" s="68">
        <f t="shared" si="290"/>
        <v>35.200000000000003</v>
      </c>
      <c r="W1294" s="101">
        <f t="shared" si="291"/>
        <v>71.149999999999991</v>
      </c>
      <c r="X1294" s="102" t="b">
        <f t="shared" si="292"/>
        <v>0</v>
      </c>
      <c r="Y1294" s="103" t="str">
        <f t="shared" si="293"/>
        <v>GROWTH</v>
      </c>
      <c r="Z1294" s="74">
        <v>0</v>
      </c>
      <c r="AA1294" s="69"/>
      <c r="AB1294" s="69" t="s">
        <v>133</v>
      </c>
      <c r="AC1294" s="84" t="s">
        <v>134</v>
      </c>
      <c r="AD1294" s="3"/>
      <c r="AE1294" s="118">
        <f>IFERROR(INDEX(Last6M_AvgSales_Ref!$B$2:$B$12659,MATCH(D1294,Last6M_AvgSales_Ref!$A$2:$A$12659,0)),"")</f>
        <v>68.366666666666703</v>
      </c>
    </row>
    <row r="1295" spans="1:31" ht="14.25" customHeight="1">
      <c r="A1295" s="84" t="s">
        <v>133</v>
      </c>
      <c r="B1295" s="82" t="s">
        <v>41</v>
      </c>
      <c r="C1295" s="82" t="s">
        <v>3042</v>
      </c>
      <c r="D1295" s="82">
        <v>1000004252</v>
      </c>
      <c r="E1295" s="82" t="s">
        <v>1772</v>
      </c>
      <c r="F1295" s="83">
        <v>45686</v>
      </c>
      <c r="G1295" s="66" t="str">
        <f t="shared" si="280"/>
        <v>Targeted Dealer</v>
      </c>
      <c r="H1295" s="66"/>
      <c r="I1295" s="67">
        <v>110</v>
      </c>
      <c r="J1295" s="67">
        <f t="shared" si="281"/>
        <v>110</v>
      </c>
      <c r="K1295" s="68">
        <v>160</v>
      </c>
      <c r="L1295" s="68">
        <f t="shared" si="282"/>
        <v>-50</v>
      </c>
      <c r="M1295" s="68">
        <f t="shared" si="283"/>
        <v>145.45454545454544</v>
      </c>
      <c r="N1295" s="96">
        <v>97.5</v>
      </c>
      <c r="O1295" s="97" t="str">
        <f t="shared" si="284"/>
        <v>June</v>
      </c>
      <c r="P1295" s="96">
        <f t="shared" si="285"/>
        <v>97.5</v>
      </c>
      <c r="Q1295" s="98">
        <f t="shared" si="286"/>
        <v>62.5</v>
      </c>
      <c r="R1295" s="97" t="b">
        <f t="shared" si="287"/>
        <v>0</v>
      </c>
      <c r="S1295" s="99" t="str">
        <f t="shared" si="288"/>
        <v>GROWTH</v>
      </c>
      <c r="T1295" s="68">
        <v>100</v>
      </c>
      <c r="U1295" s="100" t="str">
        <f t="shared" si="289"/>
        <v>May</v>
      </c>
      <c r="V1295" s="68">
        <f t="shared" si="290"/>
        <v>100</v>
      </c>
      <c r="W1295" s="101">
        <f t="shared" si="291"/>
        <v>60</v>
      </c>
      <c r="X1295" s="102" t="b">
        <f t="shared" si="292"/>
        <v>0</v>
      </c>
      <c r="Y1295" s="103" t="str">
        <f t="shared" si="293"/>
        <v>GROWTH</v>
      </c>
      <c r="Z1295" s="74">
        <v>0</v>
      </c>
      <c r="AA1295" s="69"/>
      <c r="AB1295" s="69" t="s">
        <v>133</v>
      </c>
      <c r="AC1295" s="84" t="s">
        <v>133</v>
      </c>
      <c r="AD1295" s="3"/>
      <c r="AE1295" s="118">
        <f>IFERROR(INDEX(Last6M_AvgSales_Ref!$B$2:$B$12659,MATCH(D1295,Last6M_AvgSales_Ref!$A$2:$A$12659,0)),"")</f>
        <v>125</v>
      </c>
    </row>
    <row r="1296" spans="1:31" ht="14.25" customHeight="1">
      <c r="A1296" s="74" t="s">
        <v>132</v>
      </c>
      <c r="B1296" s="82" t="s">
        <v>105</v>
      </c>
      <c r="C1296" s="82" t="s">
        <v>3043</v>
      </c>
      <c r="D1296" s="82">
        <v>1000004232</v>
      </c>
      <c r="E1296" s="82" t="s">
        <v>3044</v>
      </c>
      <c r="F1296" s="83">
        <v>45679</v>
      </c>
      <c r="G1296" s="66" t="str">
        <f t="shared" si="280"/>
        <v>Targeted Dealer</v>
      </c>
      <c r="H1296" s="66"/>
      <c r="I1296" s="67">
        <v>50</v>
      </c>
      <c r="J1296" s="67">
        <f t="shared" si="281"/>
        <v>50</v>
      </c>
      <c r="K1296" s="68">
        <v>77.5</v>
      </c>
      <c r="L1296" s="68">
        <f t="shared" si="282"/>
        <v>-27.5</v>
      </c>
      <c r="M1296" s="68">
        <f t="shared" si="283"/>
        <v>155</v>
      </c>
      <c r="N1296" s="96">
        <v>63.5</v>
      </c>
      <c r="O1296" s="97" t="str">
        <f t="shared" si="284"/>
        <v>June</v>
      </c>
      <c r="P1296" s="96">
        <f t="shared" si="285"/>
        <v>63.5</v>
      </c>
      <c r="Q1296" s="98">
        <f t="shared" si="286"/>
        <v>14</v>
      </c>
      <c r="R1296" s="97" t="b">
        <f t="shared" si="287"/>
        <v>0</v>
      </c>
      <c r="S1296" s="99" t="str">
        <f t="shared" si="288"/>
        <v>GROWTH</v>
      </c>
      <c r="T1296" s="68">
        <v>55</v>
      </c>
      <c r="U1296" s="100" t="str">
        <f t="shared" si="289"/>
        <v>May</v>
      </c>
      <c r="V1296" s="68">
        <f t="shared" si="290"/>
        <v>55</v>
      </c>
      <c r="W1296" s="101">
        <f t="shared" si="291"/>
        <v>22.5</v>
      </c>
      <c r="X1296" s="102" t="b">
        <f t="shared" si="292"/>
        <v>0</v>
      </c>
      <c r="Y1296" s="103" t="str">
        <f t="shared" si="293"/>
        <v>GROWTH</v>
      </c>
      <c r="Z1296" s="74">
        <v>0</v>
      </c>
      <c r="AA1296" s="69"/>
      <c r="AB1296" s="69" t="s">
        <v>133</v>
      </c>
      <c r="AC1296" s="74" t="s">
        <v>132</v>
      </c>
      <c r="AD1296" s="3"/>
      <c r="AE1296" s="118">
        <f>IFERROR(INDEX(Last6M_AvgSales_Ref!$B$2:$B$12659,MATCH(D1296,Last6M_AvgSales_Ref!$A$2:$A$12659,0)),"")</f>
        <v>63.4166666666667</v>
      </c>
    </row>
    <row r="1297" spans="1:31" ht="14.25" customHeight="1">
      <c r="A1297" s="84" t="s">
        <v>133</v>
      </c>
      <c r="B1297" s="70" t="s">
        <v>25</v>
      </c>
      <c r="C1297" s="82" t="s">
        <v>3045</v>
      </c>
      <c r="D1297" s="82">
        <v>1000004267</v>
      </c>
      <c r="E1297" s="82" t="s">
        <v>3046</v>
      </c>
      <c r="F1297" s="83">
        <v>45707</v>
      </c>
      <c r="G1297" s="66" t="str">
        <f t="shared" si="280"/>
        <v>Targeted Dealer</v>
      </c>
      <c r="H1297" s="66"/>
      <c r="I1297" s="67">
        <v>20</v>
      </c>
      <c r="J1297" s="67">
        <f t="shared" si="281"/>
        <v>20</v>
      </c>
      <c r="K1297" s="68">
        <v>20</v>
      </c>
      <c r="L1297" s="68">
        <f t="shared" si="282"/>
        <v>0</v>
      </c>
      <c r="M1297" s="68">
        <f t="shared" si="283"/>
        <v>100</v>
      </c>
      <c r="N1297" s="96">
        <v>40</v>
      </c>
      <c r="O1297" s="97" t="str">
        <f t="shared" si="284"/>
        <v>June</v>
      </c>
      <c r="P1297" s="96">
        <f t="shared" si="285"/>
        <v>40</v>
      </c>
      <c r="Q1297" s="98">
        <f t="shared" si="286"/>
        <v>-20</v>
      </c>
      <c r="R1297" s="97" t="b">
        <f t="shared" si="287"/>
        <v>0</v>
      </c>
      <c r="S1297" s="99" t="str">
        <f t="shared" si="288"/>
        <v>GROWTH</v>
      </c>
      <c r="T1297" s="68">
        <v>20</v>
      </c>
      <c r="U1297" s="100" t="str">
        <f t="shared" si="289"/>
        <v>May</v>
      </c>
      <c r="V1297" s="68">
        <f t="shared" si="290"/>
        <v>20</v>
      </c>
      <c r="W1297" s="101">
        <f t="shared" si="291"/>
        <v>0</v>
      </c>
      <c r="X1297" s="102" t="b">
        <f t="shared" si="292"/>
        <v>0</v>
      </c>
      <c r="Y1297" s="103" t="str">
        <f t="shared" si="293"/>
        <v>GROWTH</v>
      </c>
      <c r="Z1297" s="74">
        <v>0</v>
      </c>
      <c r="AA1297" s="69"/>
      <c r="AB1297" s="69" t="s">
        <v>133</v>
      </c>
      <c r="AC1297" s="84" t="s">
        <v>133</v>
      </c>
      <c r="AD1297" s="3"/>
      <c r="AE1297" s="118">
        <f>IFERROR(INDEX(Last6M_AvgSales_Ref!$B$2:$B$12659,MATCH(D1297,Last6M_AvgSales_Ref!$A$2:$A$12659,0)),"")</f>
        <v>40</v>
      </c>
    </row>
    <row r="1298" spans="1:31" ht="14.25" customHeight="1">
      <c r="A1298" s="84" t="s">
        <v>130</v>
      </c>
      <c r="B1298" s="82" t="s">
        <v>115</v>
      </c>
      <c r="C1298" s="82" t="s">
        <v>3047</v>
      </c>
      <c r="D1298" s="82">
        <v>1000002661</v>
      </c>
      <c r="E1298" s="82" t="s">
        <v>3048</v>
      </c>
      <c r="F1298" s="83">
        <v>44739</v>
      </c>
      <c r="G1298" s="66" t="str">
        <f t="shared" si="280"/>
        <v>Targeted Dealer</v>
      </c>
      <c r="H1298" s="66"/>
      <c r="I1298" s="67">
        <v>50</v>
      </c>
      <c r="J1298" s="67">
        <f t="shared" si="281"/>
        <v>50</v>
      </c>
      <c r="K1298" s="68">
        <v>75</v>
      </c>
      <c r="L1298" s="68">
        <f t="shared" si="282"/>
        <v>-25</v>
      </c>
      <c r="M1298" s="68">
        <f t="shared" si="283"/>
        <v>150</v>
      </c>
      <c r="N1298" s="96">
        <v>50</v>
      </c>
      <c r="O1298" s="97" t="str">
        <f t="shared" si="284"/>
        <v>June</v>
      </c>
      <c r="P1298" s="96">
        <f t="shared" si="285"/>
        <v>50</v>
      </c>
      <c r="Q1298" s="98">
        <f t="shared" si="286"/>
        <v>25</v>
      </c>
      <c r="R1298" s="97" t="b">
        <f t="shared" si="287"/>
        <v>0</v>
      </c>
      <c r="S1298" s="99" t="str">
        <f t="shared" si="288"/>
        <v>GROWTH</v>
      </c>
      <c r="T1298" s="68">
        <v>30</v>
      </c>
      <c r="U1298" s="100" t="str">
        <f t="shared" si="289"/>
        <v>May</v>
      </c>
      <c r="V1298" s="68">
        <f t="shared" si="290"/>
        <v>30</v>
      </c>
      <c r="W1298" s="101">
        <f t="shared" si="291"/>
        <v>45</v>
      </c>
      <c r="X1298" s="102" t="b">
        <f t="shared" si="292"/>
        <v>0</v>
      </c>
      <c r="Y1298" s="103" t="str">
        <f t="shared" si="293"/>
        <v>GROWTH</v>
      </c>
      <c r="Z1298" s="74">
        <v>0</v>
      </c>
      <c r="AA1298" s="69"/>
      <c r="AB1298" s="69" t="s">
        <v>133</v>
      </c>
      <c r="AC1298" s="84" t="s">
        <v>130</v>
      </c>
      <c r="AD1298" s="3"/>
      <c r="AE1298" s="118">
        <f>IFERROR(INDEX(Last6M_AvgSales_Ref!$B$2:$B$12659,MATCH(D1298,Last6M_AvgSales_Ref!$A$2:$A$12659,0)),"")</f>
        <v>79.1666666666667</v>
      </c>
    </row>
    <row r="1299" spans="1:31" ht="14.25" customHeight="1">
      <c r="A1299" s="84" t="s">
        <v>133</v>
      </c>
      <c r="B1299" s="82" t="s">
        <v>41</v>
      </c>
      <c r="C1299" s="82" t="s">
        <v>3049</v>
      </c>
      <c r="D1299" s="82">
        <v>1000004268</v>
      </c>
      <c r="E1299" s="82" t="s">
        <v>3050</v>
      </c>
      <c r="F1299" s="83">
        <v>45705</v>
      </c>
      <c r="G1299" s="66" t="str">
        <f t="shared" si="280"/>
        <v>Targeted Dealer</v>
      </c>
      <c r="H1299" s="66"/>
      <c r="I1299" s="67">
        <v>30</v>
      </c>
      <c r="J1299" s="67">
        <f t="shared" si="281"/>
        <v>30</v>
      </c>
      <c r="K1299" s="68">
        <v>15</v>
      </c>
      <c r="L1299" s="68">
        <f t="shared" si="282"/>
        <v>15</v>
      </c>
      <c r="M1299" s="68">
        <f t="shared" si="283"/>
        <v>50</v>
      </c>
      <c r="N1299" s="96">
        <v>15</v>
      </c>
      <c r="O1299" s="97" t="str">
        <f t="shared" si="284"/>
        <v>June</v>
      </c>
      <c r="P1299" s="96">
        <f t="shared" si="285"/>
        <v>15</v>
      </c>
      <c r="Q1299" s="98">
        <f t="shared" si="286"/>
        <v>0</v>
      </c>
      <c r="R1299" s="97" t="b">
        <f t="shared" si="287"/>
        <v>0</v>
      </c>
      <c r="S1299" s="99" t="str">
        <f t="shared" si="288"/>
        <v>GROWTH</v>
      </c>
      <c r="T1299" s="68">
        <v>50</v>
      </c>
      <c r="U1299" s="100" t="str">
        <f t="shared" si="289"/>
        <v>May</v>
      </c>
      <c r="V1299" s="68">
        <f t="shared" si="290"/>
        <v>50</v>
      </c>
      <c r="W1299" s="101">
        <f t="shared" si="291"/>
        <v>-35</v>
      </c>
      <c r="X1299" s="102" t="b">
        <f t="shared" si="292"/>
        <v>0</v>
      </c>
      <c r="Y1299" s="103" t="str">
        <f t="shared" si="293"/>
        <v>GROWTH</v>
      </c>
      <c r="Z1299" s="74">
        <v>0</v>
      </c>
      <c r="AA1299" s="69"/>
      <c r="AB1299" s="69" t="s">
        <v>133</v>
      </c>
      <c r="AC1299" s="84" t="s">
        <v>133</v>
      </c>
      <c r="AD1299" s="3"/>
      <c r="AE1299" s="118">
        <f>IFERROR(INDEX(Last6M_AvgSales_Ref!$B$2:$B$12659,MATCH(D1299,Last6M_AvgSales_Ref!$A$2:$A$12659,0)),"")</f>
        <v>19.1666666666667</v>
      </c>
    </row>
    <row r="1300" spans="1:31" ht="14.25" customHeight="1">
      <c r="A1300" s="84" t="s">
        <v>133</v>
      </c>
      <c r="B1300" s="70" t="s">
        <v>30</v>
      </c>
      <c r="C1300" s="82" t="s">
        <v>3051</v>
      </c>
      <c r="D1300" s="82">
        <v>1000004270</v>
      </c>
      <c r="E1300" s="82" t="s">
        <v>3052</v>
      </c>
      <c r="F1300" s="83">
        <v>45713</v>
      </c>
      <c r="G1300" s="66" t="str">
        <f t="shared" si="280"/>
        <v>Targeted Dealer</v>
      </c>
      <c r="H1300" s="66"/>
      <c r="I1300" s="67">
        <v>40</v>
      </c>
      <c r="J1300" s="67">
        <f t="shared" si="281"/>
        <v>40</v>
      </c>
      <c r="K1300" s="68">
        <v>40</v>
      </c>
      <c r="L1300" s="68">
        <f t="shared" si="282"/>
        <v>0</v>
      </c>
      <c r="M1300" s="68">
        <f t="shared" si="283"/>
        <v>100</v>
      </c>
      <c r="N1300" s="96">
        <v>20</v>
      </c>
      <c r="O1300" s="97" t="str">
        <f t="shared" si="284"/>
        <v>June</v>
      </c>
      <c r="P1300" s="96">
        <f t="shared" si="285"/>
        <v>20</v>
      </c>
      <c r="Q1300" s="98">
        <f t="shared" si="286"/>
        <v>20</v>
      </c>
      <c r="R1300" s="97" t="b">
        <f t="shared" si="287"/>
        <v>0</v>
      </c>
      <c r="S1300" s="99" t="str">
        <f t="shared" si="288"/>
        <v>GROWTH</v>
      </c>
      <c r="T1300" s="68">
        <v>40</v>
      </c>
      <c r="U1300" s="100" t="str">
        <f t="shared" si="289"/>
        <v>May</v>
      </c>
      <c r="V1300" s="68">
        <f t="shared" si="290"/>
        <v>40</v>
      </c>
      <c r="W1300" s="101">
        <f t="shared" si="291"/>
        <v>0</v>
      </c>
      <c r="X1300" s="102" t="b">
        <f t="shared" si="292"/>
        <v>0</v>
      </c>
      <c r="Y1300" s="103" t="str">
        <f t="shared" si="293"/>
        <v>GROWTH</v>
      </c>
      <c r="Z1300" s="74">
        <v>0</v>
      </c>
      <c r="AA1300" s="69"/>
      <c r="AB1300" s="69" t="s">
        <v>133</v>
      </c>
      <c r="AC1300" s="84" t="s">
        <v>133</v>
      </c>
      <c r="AD1300" s="3"/>
      <c r="AE1300" s="118">
        <f>IFERROR(INDEX(Last6M_AvgSales_Ref!$B$2:$B$12659,MATCH(D1300,Last6M_AvgSales_Ref!$A$2:$A$12659,0)),"")</f>
        <v>18.3333333333333</v>
      </c>
    </row>
    <row r="1301" spans="1:31" ht="14.25" customHeight="1">
      <c r="A1301" s="84" t="s">
        <v>133</v>
      </c>
      <c r="B1301" s="82" t="s">
        <v>142</v>
      </c>
      <c r="C1301" s="82" t="s">
        <v>3053</v>
      </c>
      <c r="D1301" s="82">
        <v>1000000112</v>
      </c>
      <c r="E1301" s="82" t="s">
        <v>3054</v>
      </c>
      <c r="F1301" s="83">
        <v>44738</v>
      </c>
      <c r="G1301" s="66" t="str">
        <f t="shared" si="280"/>
        <v>Targeted Dealer</v>
      </c>
      <c r="H1301" s="66"/>
      <c r="I1301" s="67">
        <v>90</v>
      </c>
      <c r="J1301" s="67">
        <f t="shared" si="281"/>
        <v>90</v>
      </c>
      <c r="K1301" s="68">
        <v>80</v>
      </c>
      <c r="L1301" s="68">
        <f t="shared" si="282"/>
        <v>10</v>
      </c>
      <c r="M1301" s="68">
        <f t="shared" si="283"/>
        <v>88.888888888888886</v>
      </c>
      <c r="N1301" s="96">
        <v>149</v>
      </c>
      <c r="O1301" s="97" t="str">
        <f t="shared" si="284"/>
        <v>June</v>
      </c>
      <c r="P1301" s="96">
        <f t="shared" si="285"/>
        <v>149</v>
      </c>
      <c r="Q1301" s="98">
        <f t="shared" si="286"/>
        <v>-69</v>
      </c>
      <c r="R1301" s="97" t="b">
        <f t="shared" si="287"/>
        <v>0</v>
      </c>
      <c r="S1301" s="99" t="str">
        <f t="shared" si="288"/>
        <v>GROWTH</v>
      </c>
      <c r="T1301" s="68">
        <v>79</v>
      </c>
      <c r="U1301" s="100" t="str">
        <f t="shared" si="289"/>
        <v>May</v>
      </c>
      <c r="V1301" s="68">
        <f t="shared" si="290"/>
        <v>79</v>
      </c>
      <c r="W1301" s="101">
        <f t="shared" si="291"/>
        <v>1</v>
      </c>
      <c r="X1301" s="102" t="b">
        <f t="shared" si="292"/>
        <v>0</v>
      </c>
      <c r="Y1301" s="103" t="str">
        <f t="shared" si="293"/>
        <v>GROWTH</v>
      </c>
      <c r="Z1301" s="74">
        <v>0</v>
      </c>
      <c r="AA1301" s="69"/>
      <c r="AB1301" s="69" t="s">
        <v>133</v>
      </c>
      <c r="AC1301" s="84" t="s">
        <v>133</v>
      </c>
      <c r="AD1301" s="3"/>
      <c r="AE1301" s="118">
        <f>IFERROR(INDEX(Last6M_AvgSales_Ref!$B$2:$B$12659,MATCH(D1301,Last6M_AvgSales_Ref!$A$2:$A$12659,0)),"")</f>
        <v>127</v>
      </c>
    </row>
    <row r="1302" spans="1:31" ht="14.25" customHeight="1">
      <c r="A1302" s="84" t="s">
        <v>130</v>
      </c>
      <c r="B1302" s="82" t="s">
        <v>118</v>
      </c>
      <c r="C1302" s="82" t="s">
        <v>3055</v>
      </c>
      <c r="D1302" s="82">
        <v>1000004226</v>
      </c>
      <c r="E1302" s="82" t="s">
        <v>3056</v>
      </c>
      <c r="F1302" s="83">
        <v>45684</v>
      </c>
      <c r="G1302" s="66" t="str">
        <f t="shared" si="280"/>
        <v>Targeted Dealer</v>
      </c>
      <c r="H1302" s="66"/>
      <c r="I1302" s="67">
        <v>25</v>
      </c>
      <c r="J1302" s="67">
        <f t="shared" si="281"/>
        <v>25</v>
      </c>
      <c r="K1302" s="68">
        <v>25</v>
      </c>
      <c r="L1302" s="68">
        <f t="shared" si="282"/>
        <v>0</v>
      </c>
      <c r="M1302" s="68">
        <f t="shared" si="283"/>
        <v>100</v>
      </c>
      <c r="N1302" s="96">
        <v>50</v>
      </c>
      <c r="O1302" s="97" t="str">
        <f t="shared" si="284"/>
        <v>June</v>
      </c>
      <c r="P1302" s="96">
        <f t="shared" si="285"/>
        <v>50</v>
      </c>
      <c r="Q1302" s="98">
        <f t="shared" si="286"/>
        <v>-25</v>
      </c>
      <c r="R1302" s="97" t="b">
        <f t="shared" si="287"/>
        <v>0</v>
      </c>
      <c r="S1302" s="99" t="str">
        <f t="shared" si="288"/>
        <v>GROWTH</v>
      </c>
      <c r="T1302" s="68">
        <v>25</v>
      </c>
      <c r="U1302" s="100" t="str">
        <f t="shared" si="289"/>
        <v>May</v>
      </c>
      <c r="V1302" s="68">
        <f t="shared" si="290"/>
        <v>25</v>
      </c>
      <c r="W1302" s="101">
        <f t="shared" si="291"/>
        <v>0</v>
      </c>
      <c r="X1302" s="102" t="b">
        <f t="shared" si="292"/>
        <v>0</v>
      </c>
      <c r="Y1302" s="103" t="str">
        <f t="shared" si="293"/>
        <v>GROWTH</v>
      </c>
      <c r="Z1302" s="74">
        <v>0</v>
      </c>
      <c r="AA1302" s="69"/>
      <c r="AB1302" s="69" t="s">
        <v>133</v>
      </c>
      <c r="AC1302" s="84" t="s">
        <v>130</v>
      </c>
      <c r="AD1302" s="3"/>
      <c r="AE1302" s="118">
        <f>IFERROR(INDEX(Last6M_AvgSales_Ref!$B$2:$B$12659,MATCH(D1302,Last6M_AvgSales_Ref!$A$2:$A$12659,0)),"")</f>
        <v>25</v>
      </c>
    </row>
    <row r="1303" spans="1:31" ht="14.25" customHeight="1">
      <c r="A1303" s="84" t="s">
        <v>133</v>
      </c>
      <c r="B1303" s="70" t="s">
        <v>32</v>
      </c>
      <c r="C1303" s="82" t="s">
        <v>476</v>
      </c>
      <c r="D1303" s="82">
        <v>1000004021</v>
      </c>
      <c r="E1303" s="82" t="s">
        <v>477</v>
      </c>
      <c r="F1303" s="83">
        <v>45469</v>
      </c>
      <c r="G1303" s="66" t="str">
        <f t="shared" si="280"/>
        <v>Targeted Dealer</v>
      </c>
      <c r="H1303" s="66"/>
      <c r="I1303" s="67">
        <v>30</v>
      </c>
      <c r="J1303" s="67">
        <f t="shared" si="281"/>
        <v>30</v>
      </c>
      <c r="K1303" s="68">
        <v>0</v>
      </c>
      <c r="L1303" s="68">
        <f t="shared" si="282"/>
        <v>30</v>
      </c>
      <c r="M1303" s="68">
        <f t="shared" si="283"/>
        <v>0</v>
      </c>
      <c r="N1303" s="96">
        <v>0</v>
      </c>
      <c r="O1303" s="97" t="str">
        <f t="shared" si="284"/>
        <v>June</v>
      </c>
      <c r="P1303" s="96">
        <f t="shared" si="285"/>
        <v>0</v>
      </c>
      <c r="Q1303" s="98">
        <f t="shared" si="286"/>
        <v>0</v>
      </c>
      <c r="R1303" s="97" t="b">
        <f t="shared" si="287"/>
        <v>0</v>
      </c>
      <c r="S1303" s="99" t="b">
        <f t="shared" si="288"/>
        <v>0</v>
      </c>
      <c r="T1303" s="68">
        <v>40</v>
      </c>
      <c r="U1303" s="100" t="str">
        <f t="shared" si="289"/>
        <v>May</v>
      </c>
      <c r="V1303" s="68">
        <f t="shared" si="290"/>
        <v>40</v>
      </c>
      <c r="W1303" s="101">
        <f t="shared" si="291"/>
        <v>-40</v>
      </c>
      <c r="X1303" s="102" t="b">
        <f t="shared" si="292"/>
        <v>0</v>
      </c>
      <c r="Y1303" s="103" t="str">
        <f t="shared" si="293"/>
        <v>GROWTH</v>
      </c>
      <c r="Z1303" s="74">
        <v>0</v>
      </c>
      <c r="AA1303" s="69"/>
      <c r="AB1303" s="69" t="s">
        <v>133</v>
      </c>
      <c r="AC1303" s="84" t="s">
        <v>133</v>
      </c>
      <c r="AD1303" s="3"/>
      <c r="AE1303" s="118">
        <f>IFERROR(INDEX(Last6M_AvgSales_Ref!$B$2:$B$12659,MATCH(D1303,Last6M_AvgSales_Ref!$A$2:$A$12659,0)),"")</f>
        <v>18.3333333333333</v>
      </c>
    </row>
    <row r="1304" spans="1:31" ht="14.25" customHeight="1">
      <c r="A1304" s="84" t="s">
        <v>130</v>
      </c>
      <c r="B1304" s="82" t="s">
        <v>122</v>
      </c>
      <c r="C1304" s="82" t="s">
        <v>3057</v>
      </c>
      <c r="D1304" s="82">
        <v>1000002528</v>
      </c>
      <c r="E1304" s="82" t="s">
        <v>3058</v>
      </c>
      <c r="F1304" s="83">
        <v>44739</v>
      </c>
      <c r="G1304" s="66" t="str">
        <f t="shared" si="280"/>
        <v>Targeted Dealer</v>
      </c>
      <c r="H1304" s="66"/>
      <c r="I1304" s="67">
        <v>25</v>
      </c>
      <c r="J1304" s="67">
        <f t="shared" si="281"/>
        <v>25</v>
      </c>
      <c r="K1304" s="68">
        <v>0</v>
      </c>
      <c r="L1304" s="68">
        <f t="shared" si="282"/>
        <v>25</v>
      </c>
      <c r="M1304" s="68">
        <f t="shared" si="283"/>
        <v>0</v>
      </c>
      <c r="N1304" s="96">
        <v>10</v>
      </c>
      <c r="O1304" s="97" t="str">
        <f t="shared" si="284"/>
        <v>June</v>
      </c>
      <c r="P1304" s="96">
        <f t="shared" si="285"/>
        <v>10</v>
      </c>
      <c r="Q1304" s="98">
        <f t="shared" si="286"/>
        <v>-10</v>
      </c>
      <c r="R1304" s="97" t="b">
        <f t="shared" si="287"/>
        <v>0</v>
      </c>
      <c r="S1304" s="99" t="str">
        <f t="shared" si="288"/>
        <v>GROWTH</v>
      </c>
      <c r="T1304" s="68">
        <v>35</v>
      </c>
      <c r="U1304" s="100" t="str">
        <f t="shared" si="289"/>
        <v>May</v>
      </c>
      <c r="V1304" s="68">
        <f t="shared" si="290"/>
        <v>35</v>
      </c>
      <c r="W1304" s="101">
        <f t="shared" si="291"/>
        <v>-35</v>
      </c>
      <c r="X1304" s="102" t="b">
        <f t="shared" si="292"/>
        <v>0</v>
      </c>
      <c r="Y1304" s="103" t="str">
        <f t="shared" si="293"/>
        <v>GROWTH</v>
      </c>
      <c r="Z1304" s="74">
        <v>0</v>
      </c>
      <c r="AA1304" s="69"/>
      <c r="AB1304" s="69" t="s">
        <v>133</v>
      </c>
      <c r="AC1304" s="84" t="s">
        <v>130</v>
      </c>
      <c r="AD1304" s="3"/>
      <c r="AE1304" s="118">
        <f>IFERROR(INDEX(Last6M_AvgSales_Ref!$B$2:$B$12659,MATCH(D1304,Last6M_AvgSales_Ref!$A$2:$A$12659,0)),"")</f>
        <v>6.6666666666666696</v>
      </c>
    </row>
    <row r="1305" spans="1:31" ht="14.25" customHeight="1">
      <c r="A1305" s="84" t="s">
        <v>133</v>
      </c>
      <c r="B1305" s="70" t="s">
        <v>24</v>
      </c>
      <c r="C1305" s="82" t="s">
        <v>3059</v>
      </c>
      <c r="D1305" s="82">
        <v>1000004273</v>
      </c>
      <c r="E1305" s="82" t="s">
        <v>3060</v>
      </c>
      <c r="F1305" s="83">
        <v>45721</v>
      </c>
      <c r="G1305" s="66" t="str">
        <f t="shared" si="280"/>
        <v>Targeted Dealer</v>
      </c>
      <c r="H1305" s="66"/>
      <c r="I1305" s="67">
        <v>52</v>
      </c>
      <c r="J1305" s="67">
        <f t="shared" si="281"/>
        <v>52</v>
      </c>
      <c r="K1305" s="68">
        <v>59</v>
      </c>
      <c r="L1305" s="68">
        <f t="shared" si="282"/>
        <v>-7</v>
      </c>
      <c r="M1305" s="68">
        <f t="shared" si="283"/>
        <v>113.46153846153845</v>
      </c>
      <c r="N1305" s="96">
        <v>64</v>
      </c>
      <c r="O1305" s="97" t="str">
        <f t="shared" si="284"/>
        <v>June</v>
      </c>
      <c r="P1305" s="96">
        <f t="shared" si="285"/>
        <v>64</v>
      </c>
      <c r="Q1305" s="98">
        <f t="shared" si="286"/>
        <v>-5</v>
      </c>
      <c r="R1305" s="97" t="b">
        <f t="shared" si="287"/>
        <v>0</v>
      </c>
      <c r="S1305" s="99" t="str">
        <f t="shared" si="288"/>
        <v>GROWTH</v>
      </c>
      <c r="T1305" s="68">
        <v>65</v>
      </c>
      <c r="U1305" s="100" t="str">
        <f t="shared" si="289"/>
        <v>May</v>
      </c>
      <c r="V1305" s="68">
        <f t="shared" si="290"/>
        <v>65</v>
      </c>
      <c r="W1305" s="101">
        <f t="shared" si="291"/>
        <v>-6</v>
      </c>
      <c r="X1305" s="102" t="b">
        <f t="shared" si="292"/>
        <v>0</v>
      </c>
      <c r="Y1305" s="103" t="str">
        <f t="shared" si="293"/>
        <v>GROWTH</v>
      </c>
      <c r="Z1305" s="74">
        <v>0</v>
      </c>
      <c r="AA1305" s="69"/>
      <c r="AB1305" s="69" t="s">
        <v>133</v>
      </c>
      <c r="AC1305" s="84" t="s">
        <v>133</v>
      </c>
      <c r="AD1305" s="3"/>
      <c r="AE1305" s="118">
        <f>IFERROR(INDEX(Last6M_AvgSales_Ref!$B$2:$B$12659,MATCH(D1305,Last6M_AvgSales_Ref!$A$2:$A$12659,0)),"")</f>
        <v>70.6666666666667</v>
      </c>
    </row>
    <row r="1306" spans="1:31" ht="14.25" customHeight="1">
      <c r="A1306" s="84" t="s">
        <v>133</v>
      </c>
      <c r="B1306" s="82" t="s">
        <v>142</v>
      </c>
      <c r="C1306" s="82" t="s">
        <v>3061</v>
      </c>
      <c r="D1306" s="82">
        <v>1000004276</v>
      </c>
      <c r="E1306" s="82" t="s">
        <v>3062</v>
      </c>
      <c r="F1306" s="83">
        <v>45727</v>
      </c>
      <c r="G1306" s="66" t="str">
        <f t="shared" si="280"/>
        <v>Targeted Dealer</v>
      </c>
      <c r="H1306" s="66"/>
      <c r="I1306" s="67">
        <v>20</v>
      </c>
      <c r="J1306" s="67">
        <f t="shared" si="281"/>
        <v>20</v>
      </c>
      <c r="K1306" s="68">
        <v>20</v>
      </c>
      <c r="L1306" s="68">
        <f t="shared" si="282"/>
        <v>0</v>
      </c>
      <c r="M1306" s="68">
        <f t="shared" si="283"/>
        <v>100</v>
      </c>
      <c r="N1306" s="96">
        <v>40</v>
      </c>
      <c r="O1306" s="97" t="str">
        <f t="shared" si="284"/>
        <v>June</v>
      </c>
      <c r="P1306" s="96">
        <f t="shared" si="285"/>
        <v>40</v>
      </c>
      <c r="Q1306" s="98">
        <f t="shared" si="286"/>
        <v>-20</v>
      </c>
      <c r="R1306" s="97" t="b">
        <f t="shared" si="287"/>
        <v>0</v>
      </c>
      <c r="S1306" s="99" t="str">
        <f t="shared" si="288"/>
        <v>GROWTH</v>
      </c>
      <c r="T1306" s="68">
        <v>20</v>
      </c>
      <c r="U1306" s="100" t="str">
        <f t="shared" si="289"/>
        <v>May</v>
      </c>
      <c r="V1306" s="68">
        <f t="shared" si="290"/>
        <v>20</v>
      </c>
      <c r="W1306" s="101">
        <f t="shared" si="291"/>
        <v>0</v>
      </c>
      <c r="X1306" s="102" t="b">
        <f t="shared" si="292"/>
        <v>0</v>
      </c>
      <c r="Y1306" s="103" t="str">
        <f t="shared" si="293"/>
        <v>GROWTH</v>
      </c>
      <c r="Z1306" s="74">
        <v>0</v>
      </c>
      <c r="AA1306" s="69"/>
      <c r="AB1306" s="69" t="s">
        <v>133</v>
      </c>
      <c r="AC1306" s="84" t="s">
        <v>133</v>
      </c>
      <c r="AD1306" s="3"/>
      <c r="AE1306" s="118">
        <f>IFERROR(INDEX(Last6M_AvgSales_Ref!$B$2:$B$12659,MATCH(D1306,Last6M_AvgSales_Ref!$A$2:$A$12659,0)),"")</f>
        <v>20.8333333333333</v>
      </c>
    </row>
    <row r="1307" spans="1:31" ht="14.25" customHeight="1">
      <c r="A1307" s="84" t="s">
        <v>134</v>
      </c>
      <c r="B1307" s="82" t="s">
        <v>67</v>
      </c>
      <c r="C1307" s="82" t="s">
        <v>3063</v>
      </c>
      <c r="D1307" s="82">
        <v>1000004225</v>
      </c>
      <c r="E1307" s="82" t="s">
        <v>3064</v>
      </c>
      <c r="F1307" s="83">
        <v>45684</v>
      </c>
      <c r="G1307" s="66" t="str">
        <f t="shared" si="280"/>
        <v>-</v>
      </c>
      <c r="H1307" s="66"/>
      <c r="I1307" s="67">
        <v>0</v>
      </c>
      <c r="J1307" s="67">
        <f t="shared" si="281"/>
        <v>0</v>
      </c>
      <c r="K1307" s="68">
        <v>0</v>
      </c>
      <c r="L1307" s="68">
        <f t="shared" si="282"/>
        <v>0</v>
      </c>
      <c r="M1307" s="68" t="str">
        <f t="shared" si="283"/>
        <v>-</v>
      </c>
      <c r="N1307" s="96">
        <v>13.5</v>
      </c>
      <c r="O1307" s="97" t="str">
        <f t="shared" si="284"/>
        <v>June</v>
      </c>
      <c r="P1307" s="96">
        <f t="shared" si="285"/>
        <v>13.5</v>
      </c>
      <c r="Q1307" s="98">
        <f t="shared" si="286"/>
        <v>-13.5</v>
      </c>
      <c r="R1307" s="97" t="b">
        <f t="shared" si="287"/>
        <v>0</v>
      </c>
      <c r="S1307" s="99" t="str">
        <f t="shared" si="288"/>
        <v>GROWTH</v>
      </c>
      <c r="T1307" s="68">
        <v>13</v>
      </c>
      <c r="U1307" s="100" t="str">
        <f t="shared" si="289"/>
        <v>May</v>
      </c>
      <c r="V1307" s="68">
        <f t="shared" si="290"/>
        <v>13</v>
      </c>
      <c r="W1307" s="101">
        <f t="shared" si="291"/>
        <v>-13</v>
      </c>
      <c r="X1307" s="102" t="b">
        <f t="shared" si="292"/>
        <v>0</v>
      </c>
      <c r="Y1307" s="103" t="str">
        <f t="shared" si="293"/>
        <v>GROWTH</v>
      </c>
      <c r="Z1307" s="74">
        <v>0</v>
      </c>
      <c r="AA1307" s="69"/>
      <c r="AB1307" s="69" t="s">
        <v>133</v>
      </c>
      <c r="AC1307" s="84" t="s">
        <v>134</v>
      </c>
      <c r="AD1307" s="3"/>
      <c r="AE1307" s="118">
        <f>IFERROR(INDEX(Last6M_AvgSales_Ref!$B$2:$B$12659,MATCH(D1307,Last6M_AvgSales_Ref!$A$2:$A$12659,0)),"")</f>
        <v>14.75</v>
      </c>
    </row>
    <row r="1308" spans="1:31" ht="14.25" customHeight="1">
      <c r="A1308" s="84" t="s">
        <v>133</v>
      </c>
      <c r="B1308" s="70" t="s">
        <v>30</v>
      </c>
      <c r="C1308" s="82" t="s">
        <v>3065</v>
      </c>
      <c r="D1308" s="82">
        <v>1000004277</v>
      </c>
      <c r="E1308" s="82" t="s">
        <v>3066</v>
      </c>
      <c r="F1308" s="83">
        <v>45731</v>
      </c>
      <c r="G1308" s="66" t="str">
        <f t="shared" si="280"/>
        <v>Targeted Dealer</v>
      </c>
      <c r="H1308" s="66"/>
      <c r="I1308" s="67">
        <v>20</v>
      </c>
      <c r="J1308" s="67">
        <f t="shared" si="281"/>
        <v>20</v>
      </c>
      <c r="K1308" s="68">
        <v>20</v>
      </c>
      <c r="L1308" s="68">
        <f t="shared" si="282"/>
        <v>0</v>
      </c>
      <c r="M1308" s="68">
        <f t="shared" si="283"/>
        <v>100</v>
      </c>
      <c r="N1308" s="96">
        <v>0</v>
      </c>
      <c r="O1308" s="97" t="str">
        <f t="shared" si="284"/>
        <v>June</v>
      </c>
      <c r="P1308" s="96">
        <f t="shared" si="285"/>
        <v>0</v>
      </c>
      <c r="Q1308" s="98">
        <f t="shared" si="286"/>
        <v>20</v>
      </c>
      <c r="R1308" s="97" t="b">
        <f t="shared" si="287"/>
        <v>0</v>
      </c>
      <c r="S1308" s="99" t="b">
        <f t="shared" si="288"/>
        <v>0</v>
      </c>
      <c r="T1308" s="68">
        <v>20</v>
      </c>
      <c r="U1308" s="100" t="str">
        <f t="shared" si="289"/>
        <v>May</v>
      </c>
      <c r="V1308" s="68">
        <f t="shared" si="290"/>
        <v>20</v>
      </c>
      <c r="W1308" s="101">
        <f t="shared" si="291"/>
        <v>0</v>
      </c>
      <c r="X1308" s="102" t="b">
        <f t="shared" si="292"/>
        <v>0</v>
      </c>
      <c r="Y1308" s="103" t="str">
        <f t="shared" si="293"/>
        <v>GROWTH</v>
      </c>
      <c r="Z1308" s="74">
        <v>0</v>
      </c>
      <c r="AA1308" s="69"/>
      <c r="AB1308" s="69" t="s">
        <v>133</v>
      </c>
      <c r="AC1308" s="84" t="s">
        <v>133</v>
      </c>
      <c r="AD1308" s="3"/>
      <c r="AE1308" s="118">
        <f>IFERROR(INDEX(Last6M_AvgSales_Ref!$B$2:$B$12659,MATCH(D1308,Last6M_AvgSales_Ref!$A$2:$A$12659,0)),"")</f>
        <v>13.3333333333333</v>
      </c>
    </row>
    <row r="1309" spans="1:31" ht="14.25" customHeight="1">
      <c r="A1309" s="84" t="s">
        <v>130</v>
      </c>
      <c r="B1309" s="82" t="s">
        <v>111</v>
      </c>
      <c r="C1309" s="82" t="s">
        <v>3067</v>
      </c>
      <c r="D1309" s="82">
        <v>1000001466</v>
      </c>
      <c r="E1309" s="82" t="s">
        <v>3068</v>
      </c>
      <c r="F1309" s="83">
        <v>44113</v>
      </c>
      <c r="G1309" s="66" t="str">
        <f t="shared" si="280"/>
        <v>Targeted Dealer</v>
      </c>
      <c r="H1309" s="66"/>
      <c r="I1309" s="67">
        <v>25</v>
      </c>
      <c r="J1309" s="67">
        <f t="shared" si="281"/>
        <v>25</v>
      </c>
      <c r="K1309" s="68">
        <v>0</v>
      </c>
      <c r="L1309" s="68">
        <f t="shared" si="282"/>
        <v>25</v>
      </c>
      <c r="M1309" s="68">
        <f t="shared" si="283"/>
        <v>0</v>
      </c>
      <c r="N1309" s="96">
        <v>60</v>
      </c>
      <c r="O1309" s="97" t="str">
        <f t="shared" si="284"/>
        <v>June</v>
      </c>
      <c r="P1309" s="96">
        <f t="shared" si="285"/>
        <v>60</v>
      </c>
      <c r="Q1309" s="98">
        <f t="shared" si="286"/>
        <v>-60</v>
      </c>
      <c r="R1309" s="97" t="b">
        <f t="shared" si="287"/>
        <v>0</v>
      </c>
      <c r="S1309" s="99" t="str">
        <f t="shared" si="288"/>
        <v>GROWTH</v>
      </c>
      <c r="T1309" s="68">
        <v>7</v>
      </c>
      <c r="U1309" s="100" t="str">
        <f t="shared" si="289"/>
        <v>May</v>
      </c>
      <c r="V1309" s="68">
        <f t="shared" si="290"/>
        <v>7</v>
      </c>
      <c r="W1309" s="101">
        <f t="shared" si="291"/>
        <v>-7</v>
      </c>
      <c r="X1309" s="102" t="b">
        <f t="shared" si="292"/>
        <v>0</v>
      </c>
      <c r="Y1309" s="103" t="str">
        <f t="shared" si="293"/>
        <v>GROWTH</v>
      </c>
      <c r="Z1309" s="74">
        <v>0</v>
      </c>
      <c r="AA1309" s="69"/>
      <c r="AB1309" s="69" t="s">
        <v>133</v>
      </c>
      <c r="AC1309" s="84" t="s">
        <v>130</v>
      </c>
      <c r="AD1309" s="3"/>
      <c r="AE1309" s="118">
        <f>IFERROR(INDEX(Last6M_AvgSales_Ref!$B$2:$B$12659,MATCH(D1309,Last6M_AvgSales_Ref!$A$2:$A$12659,0)),"")</f>
        <v>33.3333333333333</v>
      </c>
    </row>
    <row r="1310" spans="1:31" ht="14.25" customHeight="1">
      <c r="A1310" s="69" t="s">
        <v>131</v>
      </c>
      <c r="B1310" s="82" t="s">
        <v>93</v>
      </c>
      <c r="C1310" s="82" t="s">
        <v>3069</v>
      </c>
      <c r="D1310" s="82">
        <v>1000001436</v>
      </c>
      <c r="E1310" s="82" t="s">
        <v>3070</v>
      </c>
      <c r="F1310" s="83">
        <v>44739</v>
      </c>
      <c r="G1310" s="66" t="str">
        <f t="shared" si="280"/>
        <v>Targeted Dealer</v>
      </c>
      <c r="H1310" s="66"/>
      <c r="I1310" s="67">
        <v>100</v>
      </c>
      <c r="J1310" s="67">
        <f t="shared" si="281"/>
        <v>100</v>
      </c>
      <c r="K1310" s="68">
        <v>63</v>
      </c>
      <c r="L1310" s="68">
        <f t="shared" si="282"/>
        <v>37</v>
      </c>
      <c r="M1310" s="68">
        <f t="shared" si="283"/>
        <v>63</v>
      </c>
      <c r="N1310" s="96">
        <v>6</v>
      </c>
      <c r="O1310" s="97" t="str">
        <f t="shared" si="284"/>
        <v>June</v>
      </c>
      <c r="P1310" s="96">
        <f t="shared" si="285"/>
        <v>6</v>
      </c>
      <c r="Q1310" s="98">
        <f t="shared" si="286"/>
        <v>57</v>
      </c>
      <c r="R1310" s="97" t="b">
        <f t="shared" si="287"/>
        <v>0</v>
      </c>
      <c r="S1310" s="99" t="str">
        <f t="shared" si="288"/>
        <v>GROWTH</v>
      </c>
      <c r="T1310" s="68">
        <v>29</v>
      </c>
      <c r="U1310" s="100" t="str">
        <f t="shared" si="289"/>
        <v>May</v>
      </c>
      <c r="V1310" s="68">
        <f t="shared" si="290"/>
        <v>29</v>
      </c>
      <c r="W1310" s="101">
        <f t="shared" si="291"/>
        <v>34</v>
      </c>
      <c r="X1310" s="102" t="b">
        <f t="shared" si="292"/>
        <v>0</v>
      </c>
      <c r="Y1310" s="103" t="str">
        <f t="shared" si="293"/>
        <v>GROWTH</v>
      </c>
      <c r="Z1310" s="74">
        <v>0</v>
      </c>
      <c r="AA1310" s="69"/>
      <c r="AB1310" s="69" t="s">
        <v>133</v>
      </c>
      <c r="AC1310" s="69" t="s">
        <v>131</v>
      </c>
      <c r="AD1310" s="3"/>
      <c r="AE1310" s="118">
        <f>IFERROR(INDEX(Last6M_AvgSales_Ref!$B$2:$B$12659,MATCH(D1310,Last6M_AvgSales_Ref!$A$2:$A$12659,0)),"")</f>
        <v>70.5</v>
      </c>
    </row>
    <row r="1311" spans="1:31" ht="14.25" customHeight="1">
      <c r="A1311" s="84" t="s">
        <v>133</v>
      </c>
      <c r="B1311" s="82" t="s">
        <v>52</v>
      </c>
      <c r="C1311" s="82" t="s">
        <v>3071</v>
      </c>
      <c r="D1311" s="82">
        <v>1000004282</v>
      </c>
      <c r="E1311" s="82" t="s">
        <v>3072</v>
      </c>
      <c r="F1311" s="83">
        <v>45733</v>
      </c>
      <c r="G1311" s="66" t="str">
        <f t="shared" si="280"/>
        <v>Targeted Dealer</v>
      </c>
      <c r="H1311" s="66"/>
      <c r="I1311" s="67">
        <v>50</v>
      </c>
      <c r="J1311" s="67">
        <f t="shared" si="281"/>
        <v>50</v>
      </c>
      <c r="K1311" s="68">
        <v>53</v>
      </c>
      <c r="L1311" s="68">
        <f t="shared" si="282"/>
        <v>-3</v>
      </c>
      <c r="M1311" s="68">
        <f t="shared" si="283"/>
        <v>106</v>
      </c>
      <c r="N1311" s="96">
        <v>0</v>
      </c>
      <c r="O1311" s="97" t="str">
        <f t="shared" si="284"/>
        <v>June</v>
      </c>
      <c r="P1311" s="96">
        <f t="shared" si="285"/>
        <v>0</v>
      </c>
      <c r="Q1311" s="98">
        <f t="shared" si="286"/>
        <v>53</v>
      </c>
      <c r="R1311" s="97" t="b">
        <f t="shared" si="287"/>
        <v>0</v>
      </c>
      <c r="S1311" s="99" t="b">
        <f t="shared" si="288"/>
        <v>0</v>
      </c>
      <c r="T1311" s="68">
        <v>25</v>
      </c>
      <c r="U1311" s="100" t="str">
        <f t="shared" si="289"/>
        <v>May</v>
      </c>
      <c r="V1311" s="68">
        <f t="shared" si="290"/>
        <v>25</v>
      </c>
      <c r="W1311" s="101">
        <f t="shared" si="291"/>
        <v>28</v>
      </c>
      <c r="X1311" s="102" t="b">
        <f t="shared" si="292"/>
        <v>0</v>
      </c>
      <c r="Y1311" s="103" t="str">
        <f t="shared" si="293"/>
        <v>GROWTH</v>
      </c>
      <c r="Z1311" s="74">
        <v>0</v>
      </c>
      <c r="AA1311" s="69"/>
      <c r="AB1311" s="69" t="s">
        <v>133</v>
      </c>
      <c r="AC1311" s="84" t="s">
        <v>133</v>
      </c>
      <c r="AD1311" s="3"/>
      <c r="AE1311" s="118">
        <f>IFERROR(INDEX(Last6M_AvgSales_Ref!$B$2:$B$12659,MATCH(D1311,Last6M_AvgSales_Ref!$A$2:$A$12659,0)),"")</f>
        <v>44.8333333333333</v>
      </c>
    </row>
    <row r="1312" spans="1:31" ht="14.25" customHeight="1">
      <c r="A1312" s="84" t="s">
        <v>133</v>
      </c>
      <c r="B1312" s="82" t="s">
        <v>47</v>
      </c>
      <c r="C1312" s="82" t="s">
        <v>485</v>
      </c>
      <c r="D1312" s="82">
        <v>1000004293</v>
      </c>
      <c r="E1312" s="82" t="s">
        <v>486</v>
      </c>
      <c r="F1312" s="83">
        <v>45737</v>
      </c>
      <c r="G1312" s="66" t="str">
        <f t="shared" si="280"/>
        <v>-</v>
      </c>
      <c r="H1312" s="66"/>
      <c r="I1312" s="67">
        <v>0</v>
      </c>
      <c r="J1312" s="67">
        <f t="shared" si="281"/>
        <v>0</v>
      </c>
      <c r="K1312" s="68">
        <v>0</v>
      </c>
      <c r="L1312" s="68">
        <f t="shared" si="282"/>
        <v>0</v>
      </c>
      <c r="M1312" s="68" t="str">
        <f t="shared" si="283"/>
        <v>-</v>
      </c>
      <c r="N1312" s="96">
        <v>0</v>
      </c>
      <c r="O1312" s="97" t="str">
        <f t="shared" si="284"/>
        <v>June</v>
      </c>
      <c r="P1312" s="96">
        <f t="shared" si="285"/>
        <v>0</v>
      </c>
      <c r="Q1312" s="98">
        <f t="shared" si="286"/>
        <v>0</v>
      </c>
      <c r="R1312" s="97" t="b">
        <f t="shared" si="287"/>
        <v>0</v>
      </c>
      <c r="S1312" s="99" t="b">
        <f t="shared" si="288"/>
        <v>0</v>
      </c>
      <c r="T1312" s="68">
        <v>0</v>
      </c>
      <c r="U1312" s="100" t="str">
        <f t="shared" si="289"/>
        <v>May</v>
      </c>
      <c r="V1312" s="68">
        <f t="shared" si="290"/>
        <v>0</v>
      </c>
      <c r="W1312" s="101">
        <f t="shared" si="291"/>
        <v>0</v>
      </c>
      <c r="X1312" s="102" t="b">
        <f t="shared" si="292"/>
        <v>0</v>
      </c>
      <c r="Y1312" s="103" t="b">
        <f t="shared" si="293"/>
        <v>0</v>
      </c>
      <c r="Z1312" s="74">
        <v>0</v>
      </c>
      <c r="AA1312" s="69"/>
      <c r="AB1312" s="69" t="s">
        <v>133</v>
      </c>
      <c r="AC1312" s="84" t="s">
        <v>133</v>
      </c>
      <c r="AD1312" s="3"/>
      <c r="AE1312" s="118">
        <f>IFERROR(INDEX(Last6M_AvgSales_Ref!$B$2:$B$12659,MATCH(D1312,Last6M_AvgSales_Ref!$A$2:$A$12659,0)),"")</f>
        <v>16.6666666666667</v>
      </c>
    </row>
    <row r="1313" spans="1:31" ht="14.25" customHeight="1">
      <c r="A1313" s="84" t="s">
        <v>133</v>
      </c>
      <c r="B1313" s="82" t="s">
        <v>143</v>
      </c>
      <c r="C1313" s="82" t="s">
        <v>3073</v>
      </c>
      <c r="D1313" s="82">
        <v>1000004272</v>
      </c>
      <c r="E1313" s="82" t="s">
        <v>3074</v>
      </c>
      <c r="F1313" s="83">
        <v>45717</v>
      </c>
      <c r="G1313" s="66" t="str">
        <f t="shared" si="280"/>
        <v>Targeted Dealer</v>
      </c>
      <c r="H1313" s="66"/>
      <c r="I1313" s="67">
        <v>40</v>
      </c>
      <c r="J1313" s="67">
        <f t="shared" si="281"/>
        <v>40</v>
      </c>
      <c r="K1313" s="68">
        <v>40</v>
      </c>
      <c r="L1313" s="68">
        <f t="shared" si="282"/>
        <v>0</v>
      </c>
      <c r="M1313" s="68">
        <f t="shared" si="283"/>
        <v>100</v>
      </c>
      <c r="N1313" s="96">
        <v>20</v>
      </c>
      <c r="O1313" s="97" t="str">
        <f t="shared" si="284"/>
        <v>June</v>
      </c>
      <c r="P1313" s="96">
        <f t="shared" si="285"/>
        <v>20</v>
      </c>
      <c r="Q1313" s="98">
        <f t="shared" si="286"/>
        <v>20</v>
      </c>
      <c r="R1313" s="97" t="b">
        <f t="shared" si="287"/>
        <v>0</v>
      </c>
      <c r="S1313" s="99" t="str">
        <f t="shared" si="288"/>
        <v>GROWTH</v>
      </c>
      <c r="T1313" s="68">
        <v>0</v>
      </c>
      <c r="U1313" s="100" t="str">
        <f t="shared" si="289"/>
        <v>May</v>
      </c>
      <c r="V1313" s="68">
        <f t="shared" si="290"/>
        <v>0</v>
      </c>
      <c r="W1313" s="101">
        <f t="shared" si="291"/>
        <v>40</v>
      </c>
      <c r="X1313" s="102" t="b">
        <f t="shared" si="292"/>
        <v>0</v>
      </c>
      <c r="Y1313" s="103" t="b">
        <f t="shared" si="293"/>
        <v>0</v>
      </c>
      <c r="Z1313" s="74">
        <v>0</v>
      </c>
      <c r="AA1313" s="69"/>
      <c r="AB1313" s="69" t="s">
        <v>133</v>
      </c>
      <c r="AC1313" s="84" t="s">
        <v>133</v>
      </c>
      <c r="AD1313" s="3"/>
      <c r="AE1313" s="118">
        <f>IFERROR(INDEX(Last6M_AvgSales_Ref!$B$2:$B$12659,MATCH(D1313,Last6M_AvgSales_Ref!$A$2:$A$12659,0)),"")</f>
        <v>16.6666666666667</v>
      </c>
    </row>
    <row r="1314" spans="1:31" ht="14.25" customHeight="1">
      <c r="A1314" s="84" t="s">
        <v>133</v>
      </c>
      <c r="B1314" s="82" t="s">
        <v>52</v>
      </c>
      <c r="C1314" s="82" t="s">
        <v>3075</v>
      </c>
      <c r="D1314" s="82">
        <v>1000000977</v>
      </c>
      <c r="E1314" s="82" t="s">
        <v>3076</v>
      </c>
      <c r="F1314" s="83">
        <v>44738</v>
      </c>
      <c r="G1314" s="66" t="str">
        <f t="shared" si="280"/>
        <v>Targeted Dealer</v>
      </c>
      <c r="H1314" s="66"/>
      <c r="I1314" s="67">
        <v>80</v>
      </c>
      <c r="J1314" s="67">
        <f t="shared" si="281"/>
        <v>80</v>
      </c>
      <c r="K1314" s="68">
        <v>0</v>
      </c>
      <c r="L1314" s="68">
        <f t="shared" si="282"/>
        <v>80</v>
      </c>
      <c r="M1314" s="68">
        <f t="shared" si="283"/>
        <v>0</v>
      </c>
      <c r="N1314" s="96">
        <v>28</v>
      </c>
      <c r="O1314" s="97" t="str">
        <f t="shared" si="284"/>
        <v>June</v>
      </c>
      <c r="P1314" s="96">
        <f t="shared" si="285"/>
        <v>28</v>
      </c>
      <c r="Q1314" s="98">
        <f t="shared" si="286"/>
        <v>-28</v>
      </c>
      <c r="R1314" s="97" t="b">
        <f t="shared" si="287"/>
        <v>0</v>
      </c>
      <c r="S1314" s="99" t="str">
        <f t="shared" si="288"/>
        <v>GROWTH</v>
      </c>
      <c r="T1314" s="68">
        <v>75</v>
      </c>
      <c r="U1314" s="100" t="str">
        <f t="shared" si="289"/>
        <v>May</v>
      </c>
      <c r="V1314" s="68">
        <f t="shared" si="290"/>
        <v>75</v>
      </c>
      <c r="W1314" s="101">
        <f t="shared" si="291"/>
        <v>-75</v>
      </c>
      <c r="X1314" s="102" t="b">
        <f t="shared" si="292"/>
        <v>0</v>
      </c>
      <c r="Y1314" s="103" t="str">
        <f t="shared" si="293"/>
        <v>GROWTH</v>
      </c>
      <c r="Z1314" s="74">
        <v>0</v>
      </c>
      <c r="AA1314" s="69"/>
      <c r="AB1314" s="69" t="s">
        <v>133</v>
      </c>
      <c r="AC1314" s="84" t="s">
        <v>133</v>
      </c>
      <c r="AD1314" s="3"/>
      <c r="AE1314" s="118">
        <f>IFERROR(INDEX(Last6M_AvgSales_Ref!$B$2:$B$12659,MATCH(D1314,Last6M_AvgSales_Ref!$A$2:$A$12659,0)),"")</f>
        <v>31.5</v>
      </c>
    </row>
    <row r="1315" spans="1:31" ht="14.25" customHeight="1">
      <c r="A1315" s="84" t="s">
        <v>133</v>
      </c>
      <c r="B1315" s="82" t="s">
        <v>143</v>
      </c>
      <c r="C1315" s="82" t="s">
        <v>3077</v>
      </c>
      <c r="D1315" s="82">
        <v>1000004314</v>
      </c>
      <c r="E1315" s="82" t="s">
        <v>3078</v>
      </c>
      <c r="F1315" s="83">
        <v>45757</v>
      </c>
      <c r="G1315" s="66" t="str">
        <f t="shared" si="280"/>
        <v>Targeted Dealer</v>
      </c>
      <c r="H1315" s="66"/>
      <c r="I1315" s="67">
        <v>390</v>
      </c>
      <c r="J1315" s="67">
        <f t="shared" si="281"/>
        <v>390</v>
      </c>
      <c r="K1315" s="68">
        <v>470.05</v>
      </c>
      <c r="L1315" s="68">
        <f t="shared" si="282"/>
        <v>-80.050000000000011</v>
      </c>
      <c r="M1315" s="68">
        <f t="shared" si="283"/>
        <v>120.52564102564104</v>
      </c>
      <c r="N1315" s="96">
        <v>412.5</v>
      </c>
      <c r="O1315" s="97" t="str">
        <f t="shared" si="284"/>
        <v>June</v>
      </c>
      <c r="P1315" s="96">
        <f t="shared" si="285"/>
        <v>412.5</v>
      </c>
      <c r="Q1315" s="98">
        <f t="shared" si="286"/>
        <v>57.550000000000011</v>
      </c>
      <c r="R1315" s="97" t="b">
        <f t="shared" si="287"/>
        <v>0</v>
      </c>
      <c r="S1315" s="99" t="str">
        <f t="shared" si="288"/>
        <v>GROWTH</v>
      </c>
      <c r="T1315" s="68">
        <v>350</v>
      </c>
      <c r="U1315" s="100" t="str">
        <f t="shared" si="289"/>
        <v>May</v>
      </c>
      <c r="V1315" s="68">
        <f t="shared" si="290"/>
        <v>350</v>
      </c>
      <c r="W1315" s="101">
        <f t="shared" si="291"/>
        <v>120.05000000000001</v>
      </c>
      <c r="X1315" s="102" t="b">
        <f t="shared" si="292"/>
        <v>0</v>
      </c>
      <c r="Y1315" s="103" t="str">
        <f t="shared" si="293"/>
        <v>GROWTH</v>
      </c>
      <c r="Z1315" s="74">
        <v>0</v>
      </c>
      <c r="AA1315" s="69"/>
      <c r="AB1315" s="69" t="s">
        <v>133</v>
      </c>
      <c r="AC1315" s="84" t="s">
        <v>133</v>
      </c>
      <c r="AD1315" s="3"/>
      <c r="AE1315" s="118">
        <f>IFERROR(INDEX(Last6M_AvgSales_Ref!$B$2:$B$12659,MATCH(D1315,Last6M_AvgSales_Ref!$A$2:$A$12659,0)),"")</f>
        <v>468.816666666667</v>
      </c>
    </row>
    <row r="1316" spans="1:31" ht="14.25" customHeight="1">
      <c r="A1316" s="84" t="s">
        <v>131</v>
      </c>
      <c r="B1316" s="82" t="s">
        <v>95</v>
      </c>
      <c r="C1316" s="82" t="s">
        <v>3079</v>
      </c>
      <c r="D1316" s="82">
        <v>1000004275</v>
      </c>
      <c r="E1316" s="82" t="s">
        <v>3080</v>
      </c>
      <c r="F1316" s="83">
        <v>45726</v>
      </c>
      <c r="G1316" s="66" t="str">
        <f t="shared" si="280"/>
        <v>Targeted Dealer</v>
      </c>
      <c r="H1316" s="66"/>
      <c r="I1316" s="67">
        <v>900</v>
      </c>
      <c r="J1316" s="67">
        <f t="shared" si="281"/>
        <v>900</v>
      </c>
      <c r="K1316" s="68">
        <v>1147.75</v>
      </c>
      <c r="L1316" s="68">
        <f t="shared" si="282"/>
        <v>-247.75</v>
      </c>
      <c r="M1316" s="68">
        <f t="shared" si="283"/>
        <v>127.52777777777777</v>
      </c>
      <c r="N1316" s="96">
        <v>972.8</v>
      </c>
      <c r="O1316" s="97" t="str">
        <f t="shared" si="284"/>
        <v>June</v>
      </c>
      <c r="P1316" s="96">
        <f t="shared" si="285"/>
        <v>972.8</v>
      </c>
      <c r="Q1316" s="98">
        <f t="shared" si="286"/>
        <v>174.95000000000005</v>
      </c>
      <c r="R1316" s="97" t="b">
        <f t="shared" si="287"/>
        <v>0</v>
      </c>
      <c r="S1316" s="99" t="str">
        <f t="shared" si="288"/>
        <v>GROWTH</v>
      </c>
      <c r="T1316" s="68">
        <v>782.5</v>
      </c>
      <c r="U1316" s="100" t="str">
        <f t="shared" si="289"/>
        <v>May</v>
      </c>
      <c r="V1316" s="68">
        <f t="shared" si="290"/>
        <v>782.5</v>
      </c>
      <c r="W1316" s="101">
        <f t="shared" si="291"/>
        <v>365.25</v>
      </c>
      <c r="X1316" s="102" t="b">
        <f t="shared" si="292"/>
        <v>0</v>
      </c>
      <c r="Y1316" s="103" t="str">
        <f t="shared" si="293"/>
        <v>GROWTH</v>
      </c>
      <c r="Z1316" s="74">
        <v>0</v>
      </c>
      <c r="AA1316" s="69"/>
      <c r="AB1316" s="69" t="s">
        <v>133</v>
      </c>
      <c r="AC1316" s="84" t="s">
        <v>131</v>
      </c>
      <c r="AD1316" s="3"/>
      <c r="AE1316" s="118">
        <f>IFERROR(INDEX(Last6M_AvgSales_Ref!$B$2:$B$12659,MATCH(D1316,Last6M_AvgSales_Ref!$A$2:$A$12659,0)),"")</f>
        <v>1269.13333333333</v>
      </c>
    </row>
    <row r="1317" spans="1:31" ht="14.25" customHeight="1">
      <c r="A1317" s="84" t="s">
        <v>134</v>
      </c>
      <c r="B1317" s="82" t="s">
        <v>58</v>
      </c>
      <c r="C1317" s="82" t="s">
        <v>3081</v>
      </c>
      <c r="D1317" s="82">
        <v>1000004302</v>
      </c>
      <c r="E1317" s="82" t="s">
        <v>3082</v>
      </c>
      <c r="F1317" s="83">
        <v>45740</v>
      </c>
      <c r="G1317" s="66" t="str">
        <f t="shared" si="280"/>
        <v>Targeted Dealer</v>
      </c>
      <c r="H1317" s="66"/>
      <c r="I1317" s="67">
        <v>120</v>
      </c>
      <c r="J1317" s="67">
        <f t="shared" si="281"/>
        <v>120</v>
      </c>
      <c r="K1317" s="68">
        <v>26</v>
      </c>
      <c r="L1317" s="68">
        <f t="shared" si="282"/>
        <v>94</v>
      </c>
      <c r="M1317" s="68">
        <f t="shared" si="283"/>
        <v>21.666666666666668</v>
      </c>
      <c r="N1317" s="96">
        <v>39</v>
      </c>
      <c r="O1317" s="97" t="str">
        <f t="shared" si="284"/>
        <v>June</v>
      </c>
      <c r="P1317" s="96">
        <f t="shared" si="285"/>
        <v>39</v>
      </c>
      <c r="Q1317" s="98">
        <f t="shared" si="286"/>
        <v>-13</v>
      </c>
      <c r="R1317" s="97" t="b">
        <f t="shared" si="287"/>
        <v>0</v>
      </c>
      <c r="S1317" s="99" t="str">
        <f t="shared" si="288"/>
        <v>GROWTH</v>
      </c>
      <c r="T1317" s="68">
        <v>142</v>
      </c>
      <c r="U1317" s="100" t="str">
        <f t="shared" si="289"/>
        <v>May</v>
      </c>
      <c r="V1317" s="68">
        <f t="shared" si="290"/>
        <v>142</v>
      </c>
      <c r="W1317" s="101">
        <f t="shared" si="291"/>
        <v>-116</v>
      </c>
      <c r="X1317" s="102" t="b">
        <f t="shared" si="292"/>
        <v>0</v>
      </c>
      <c r="Y1317" s="103" t="str">
        <f t="shared" si="293"/>
        <v>GROWTH</v>
      </c>
      <c r="Z1317" s="74">
        <v>0</v>
      </c>
      <c r="AA1317" s="69"/>
      <c r="AB1317" s="69" t="s">
        <v>133</v>
      </c>
      <c r="AC1317" s="84" t="s">
        <v>134</v>
      </c>
      <c r="AD1317" s="3"/>
      <c r="AE1317" s="118">
        <f>IFERROR(INDEX(Last6M_AvgSales_Ref!$B$2:$B$12659,MATCH(D1317,Last6M_AvgSales_Ref!$A$2:$A$12659,0)),"")</f>
        <v>61.5</v>
      </c>
    </row>
    <row r="1318" spans="1:31" ht="14.25" customHeight="1">
      <c r="A1318" s="84" t="s">
        <v>133</v>
      </c>
      <c r="B1318" s="82" t="s">
        <v>51</v>
      </c>
      <c r="C1318" s="82" t="s">
        <v>3083</v>
      </c>
      <c r="D1318" s="82">
        <v>1000000386</v>
      </c>
      <c r="E1318" s="82" t="s">
        <v>3084</v>
      </c>
      <c r="F1318" s="83">
        <v>44738</v>
      </c>
      <c r="G1318" s="66" t="str">
        <f t="shared" si="280"/>
        <v>Targeted Dealer</v>
      </c>
      <c r="H1318" s="66"/>
      <c r="I1318" s="67">
        <v>100</v>
      </c>
      <c r="J1318" s="67">
        <f t="shared" si="281"/>
        <v>100</v>
      </c>
      <c r="K1318" s="68">
        <v>46</v>
      </c>
      <c r="L1318" s="68">
        <f t="shared" si="282"/>
        <v>54</v>
      </c>
      <c r="M1318" s="68">
        <f t="shared" si="283"/>
        <v>46</v>
      </c>
      <c r="N1318" s="96">
        <v>48</v>
      </c>
      <c r="O1318" s="97" t="str">
        <f t="shared" si="284"/>
        <v>June</v>
      </c>
      <c r="P1318" s="96">
        <f t="shared" si="285"/>
        <v>48</v>
      </c>
      <c r="Q1318" s="98">
        <f t="shared" si="286"/>
        <v>-2</v>
      </c>
      <c r="R1318" s="97" t="b">
        <f t="shared" si="287"/>
        <v>0</v>
      </c>
      <c r="S1318" s="99" t="str">
        <f t="shared" si="288"/>
        <v>GROWTH</v>
      </c>
      <c r="T1318" s="68">
        <v>46</v>
      </c>
      <c r="U1318" s="100" t="str">
        <f t="shared" si="289"/>
        <v>May</v>
      </c>
      <c r="V1318" s="68">
        <f t="shared" si="290"/>
        <v>46</v>
      </c>
      <c r="W1318" s="101">
        <f t="shared" si="291"/>
        <v>0</v>
      </c>
      <c r="X1318" s="102" t="b">
        <f t="shared" si="292"/>
        <v>0</v>
      </c>
      <c r="Y1318" s="103" t="str">
        <f t="shared" si="293"/>
        <v>GROWTH</v>
      </c>
      <c r="Z1318" s="74">
        <v>0</v>
      </c>
      <c r="AA1318" s="69"/>
      <c r="AB1318" s="69" t="s">
        <v>133</v>
      </c>
      <c r="AC1318" s="84" t="s">
        <v>133</v>
      </c>
      <c r="AD1318" s="3"/>
      <c r="AE1318" s="118">
        <f>IFERROR(INDEX(Last6M_AvgSales_Ref!$B$2:$B$12659,MATCH(D1318,Last6M_AvgSales_Ref!$A$2:$A$12659,0)),"")</f>
        <v>69.8333333333333</v>
      </c>
    </row>
    <row r="1319" spans="1:31" ht="14.25" customHeight="1">
      <c r="A1319" s="84" t="s">
        <v>134</v>
      </c>
      <c r="B1319" s="70" t="s">
        <v>65</v>
      </c>
      <c r="C1319" s="82" t="s">
        <v>3085</v>
      </c>
      <c r="D1319" s="82">
        <v>1000004316</v>
      </c>
      <c r="E1319" s="82" t="s">
        <v>3086</v>
      </c>
      <c r="F1319" s="83">
        <v>45757</v>
      </c>
      <c r="G1319" s="66" t="str">
        <f t="shared" si="280"/>
        <v>Targeted Dealer</v>
      </c>
      <c r="H1319" s="66"/>
      <c r="I1319" s="67">
        <v>300</v>
      </c>
      <c r="J1319" s="67">
        <f t="shared" si="281"/>
        <v>300</v>
      </c>
      <c r="K1319" s="68">
        <v>180</v>
      </c>
      <c r="L1319" s="68">
        <f t="shared" si="282"/>
        <v>120</v>
      </c>
      <c r="M1319" s="68">
        <f t="shared" si="283"/>
        <v>60</v>
      </c>
      <c r="N1319" s="96">
        <v>180</v>
      </c>
      <c r="O1319" s="97" t="str">
        <f t="shared" si="284"/>
        <v>June</v>
      </c>
      <c r="P1319" s="96">
        <f t="shared" si="285"/>
        <v>180</v>
      </c>
      <c r="Q1319" s="98">
        <f t="shared" si="286"/>
        <v>0</v>
      </c>
      <c r="R1319" s="97" t="b">
        <f t="shared" si="287"/>
        <v>0</v>
      </c>
      <c r="S1319" s="99" t="str">
        <f t="shared" si="288"/>
        <v>GROWTH</v>
      </c>
      <c r="T1319" s="68">
        <v>125</v>
      </c>
      <c r="U1319" s="100" t="str">
        <f t="shared" si="289"/>
        <v>May</v>
      </c>
      <c r="V1319" s="68">
        <f t="shared" si="290"/>
        <v>125</v>
      </c>
      <c r="W1319" s="101">
        <f t="shared" si="291"/>
        <v>55</v>
      </c>
      <c r="X1319" s="102" t="b">
        <f t="shared" si="292"/>
        <v>0</v>
      </c>
      <c r="Y1319" s="103" t="str">
        <f t="shared" si="293"/>
        <v>GROWTH</v>
      </c>
      <c r="Z1319" s="74">
        <v>0</v>
      </c>
      <c r="AA1319" s="69"/>
      <c r="AB1319" s="69" t="s">
        <v>133</v>
      </c>
      <c r="AC1319" s="84" t="s">
        <v>134</v>
      </c>
      <c r="AD1319" s="3"/>
      <c r="AE1319" s="118">
        <f>IFERROR(INDEX(Last6M_AvgSales_Ref!$B$2:$B$12659,MATCH(D1319,Last6M_AvgSales_Ref!$A$2:$A$12659,0)),"")</f>
        <v>183.416666666667</v>
      </c>
    </row>
    <row r="1320" spans="1:31" ht="14.25" customHeight="1">
      <c r="A1320" s="84" t="s">
        <v>133</v>
      </c>
      <c r="B1320" s="82" t="s">
        <v>144</v>
      </c>
      <c r="C1320" s="82" t="s">
        <v>3087</v>
      </c>
      <c r="D1320" s="82">
        <v>1000003293</v>
      </c>
      <c r="E1320" s="82" t="s">
        <v>3088</v>
      </c>
      <c r="F1320" s="83">
        <v>44953</v>
      </c>
      <c r="G1320" s="66" t="str">
        <f t="shared" si="280"/>
        <v>Targeted Dealer</v>
      </c>
      <c r="H1320" s="66"/>
      <c r="I1320" s="67">
        <v>60</v>
      </c>
      <c r="J1320" s="67">
        <f t="shared" si="281"/>
        <v>60</v>
      </c>
      <c r="K1320" s="68">
        <v>70</v>
      </c>
      <c r="L1320" s="68">
        <f t="shared" si="282"/>
        <v>-10</v>
      </c>
      <c r="M1320" s="68">
        <f t="shared" si="283"/>
        <v>116.66666666666667</v>
      </c>
      <c r="N1320" s="96">
        <v>35</v>
      </c>
      <c r="O1320" s="97" t="str">
        <f t="shared" si="284"/>
        <v>June</v>
      </c>
      <c r="P1320" s="96">
        <f t="shared" si="285"/>
        <v>35</v>
      </c>
      <c r="Q1320" s="98">
        <f t="shared" si="286"/>
        <v>35</v>
      </c>
      <c r="R1320" s="97" t="b">
        <f t="shared" si="287"/>
        <v>0</v>
      </c>
      <c r="S1320" s="99" t="str">
        <f t="shared" si="288"/>
        <v>GROWTH</v>
      </c>
      <c r="T1320" s="68">
        <v>22</v>
      </c>
      <c r="U1320" s="100" t="str">
        <f t="shared" si="289"/>
        <v>May</v>
      </c>
      <c r="V1320" s="68">
        <f t="shared" si="290"/>
        <v>22</v>
      </c>
      <c r="W1320" s="101">
        <f t="shared" si="291"/>
        <v>48</v>
      </c>
      <c r="X1320" s="102" t="b">
        <f t="shared" si="292"/>
        <v>0</v>
      </c>
      <c r="Y1320" s="103" t="str">
        <f t="shared" si="293"/>
        <v>GROWTH</v>
      </c>
      <c r="Z1320" s="74">
        <v>0</v>
      </c>
      <c r="AA1320" s="69"/>
      <c r="AB1320" s="69" t="s">
        <v>133</v>
      </c>
      <c r="AC1320" s="84" t="s">
        <v>133</v>
      </c>
      <c r="AD1320" s="3"/>
      <c r="AE1320" s="118">
        <f>IFERROR(INDEX(Last6M_AvgSales_Ref!$B$2:$B$12659,MATCH(D1320,Last6M_AvgSales_Ref!$A$2:$A$12659,0)),"")</f>
        <v>40.5</v>
      </c>
    </row>
    <row r="1321" spans="1:31" ht="14.25" customHeight="1">
      <c r="A1321" s="84" t="s">
        <v>133</v>
      </c>
      <c r="B1321" s="70" t="s">
        <v>27</v>
      </c>
      <c r="C1321" s="82" t="s">
        <v>3089</v>
      </c>
      <c r="D1321" s="82">
        <v>1000004292</v>
      </c>
      <c r="E1321" s="82" t="s">
        <v>3090</v>
      </c>
      <c r="F1321" s="83">
        <v>45737</v>
      </c>
      <c r="G1321" s="66" t="str">
        <f t="shared" si="280"/>
        <v>Targeted Dealer</v>
      </c>
      <c r="H1321" s="66"/>
      <c r="I1321" s="67">
        <v>20</v>
      </c>
      <c r="J1321" s="67">
        <f t="shared" si="281"/>
        <v>20</v>
      </c>
      <c r="K1321" s="68">
        <v>5</v>
      </c>
      <c r="L1321" s="68">
        <f t="shared" si="282"/>
        <v>15</v>
      </c>
      <c r="M1321" s="68">
        <f t="shared" si="283"/>
        <v>25</v>
      </c>
      <c r="N1321" s="96">
        <v>11</v>
      </c>
      <c r="O1321" s="97" t="str">
        <f t="shared" si="284"/>
        <v>June</v>
      </c>
      <c r="P1321" s="96">
        <f t="shared" si="285"/>
        <v>11</v>
      </c>
      <c r="Q1321" s="98">
        <f t="shared" si="286"/>
        <v>-6</v>
      </c>
      <c r="R1321" s="97" t="b">
        <f t="shared" si="287"/>
        <v>0</v>
      </c>
      <c r="S1321" s="99" t="str">
        <f t="shared" si="288"/>
        <v>GROWTH</v>
      </c>
      <c r="T1321" s="68">
        <v>12</v>
      </c>
      <c r="U1321" s="100" t="str">
        <f t="shared" si="289"/>
        <v>May</v>
      </c>
      <c r="V1321" s="68">
        <f t="shared" si="290"/>
        <v>12</v>
      </c>
      <c r="W1321" s="101">
        <f t="shared" si="291"/>
        <v>-7</v>
      </c>
      <c r="X1321" s="102" t="b">
        <f t="shared" si="292"/>
        <v>0</v>
      </c>
      <c r="Y1321" s="103" t="str">
        <f t="shared" si="293"/>
        <v>GROWTH</v>
      </c>
      <c r="Z1321" s="74">
        <v>0</v>
      </c>
      <c r="AA1321" s="69"/>
      <c r="AB1321" s="69" t="s">
        <v>133</v>
      </c>
      <c r="AC1321" s="84" t="s">
        <v>133</v>
      </c>
      <c r="AD1321" s="3"/>
      <c r="AE1321" s="118">
        <f>IFERROR(INDEX(Last6M_AvgSales_Ref!$B$2:$B$12659,MATCH(D1321,Last6M_AvgSales_Ref!$A$2:$A$12659,0)),"")</f>
        <v>12.9166666666667</v>
      </c>
    </row>
    <row r="1322" spans="1:31" ht="14.25" customHeight="1">
      <c r="A1322" s="84" t="s">
        <v>132</v>
      </c>
      <c r="B1322" s="82" t="s">
        <v>101</v>
      </c>
      <c r="C1322" s="82" t="s">
        <v>3091</v>
      </c>
      <c r="D1322" s="82">
        <v>1000004315</v>
      </c>
      <c r="E1322" s="82" t="s">
        <v>3092</v>
      </c>
      <c r="F1322" s="83">
        <v>45757</v>
      </c>
      <c r="G1322" s="66" t="str">
        <f t="shared" si="280"/>
        <v>Targeted Dealer</v>
      </c>
      <c r="H1322" s="66"/>
      <c r="I1322" s="67">
        <v>125</v>
      </c>
      <c r="J1322" s="67">
        <f t="shared" si="281"/>
        <v>125.00000000000001</v>
      </c>
      <c r="K1322" s="68">
        <v>125.5</v>
      </c>
      <c r="L1322" s="68">
        <f t="shared" si="282"/>
        <v>-0.5</v>
      </c>
      <c r="M1322" s="68">
        <f t="shared" si="283"/>
        <v>100.39999999999998</v>
      </c>
      <c r="N1322" s="96">
        <v>79</v>
      </c>
      <c r="O1322" s="97" t="str">
        <f t="shared" si="284"/>
        <v>June</v>
      </c>
      <c r="P1322" s="96">
        <f t="shared" si="285"/>
        <v>79</v>
      </c>
      <c r="Q1322" s="98">
        <f t="shared" si="286"/>
        <v>46.5</v>
      </c>
      <c r="R1322" s="97" t="b">
        <f t="shared" si="287"/>
        <v>0</v>
      </c>
      <c r="S1322" s="99" t="str">
        <f t="shared" si="288"/>
        <v>GROWTH</v>
      </c>
      <c r="T1322" s="68">
        <v>76</v>
      </c>
      <c r="U1322" s="100" t="str">
        <f t="shared" si="289"/>
        <v>May</v>
      </c>
      <c r="V1322" s="68">
        <f t="shared" si="290"/>
        <v>76</v>
      </c>
      <c r="W1322" s="101">
        <f t="shared" si="291"/>
        <v>49.5</v>
      </c>
      <c r="X1322" s="102" t="b">
        <f t="shared" si="292"/>
        <v>0</v>
      </c>
      <c r="Y1322" s="103" t="str">
        <f t="shared" si="293"/>
        <v>GROWTH</v>
      </c>
      <c r="Z1322" s="74">
        <v>0</v>
      </c>
      <c r="AA1322" s="69"/>
      <c r="AB1322" s="69" t="s">
        <v>133</v>
      </c>
      <c r="AC1322" s="84" t="s">
        <v>132</v>
      </c>
      <c r="AD1322" s="3"/>
      <c r="AE1322" s="118">
        <f>IFERROR(INDEX(Last6M_AvgSales_Ref!$B$2:$B$12659,MATCH(D1322,Last6M_AvgSales_Ref!$A$2:$A$12659,0)),"")</f>
        <v>134.333333333333</v>
      </c>
    </row>
    <row r="1323" spans="1:31" ht="14.25" customHeight="1">
      <c r="A1323" s="84" t="s">
        <v>133</v>
      </c>
      <c r="B1323" s="82" t="s">
        <v>141</v>
      </c>
      <c r="C1323" s="82" t="s">
        <v>3093</v>
      </c>
      <c r="D1323" s="82">
        <v>1000004317</v>
      </c>
      <c r="E1323" s="82" t="s">
        <v>3094</v>
      </c>
      <c r="F1323" s="83">
        <v>45763</v>
      </c>
      <c r="G1323" s="66" t="str">
        <f t="shared" si="280"/>
        <v>Targeted Dealer</v>
      </c>
      <c r="H1323" s="66"/>
      <c r="I1323" s="67">
        <v>1200</v>
      </c>
      <c r="J1323" s="67">
        <f t="shared" si="281"/>
        <v>1200</v>
      </c>
      <c r="K1323" s="68">
        <v>1221.4000000000001</v>
      </c>
      <c r="L1323" s="68">
        <f t="shared" si="282"/>
        <v>-21.400000000000091</v>
      </c>
      <c r="M1323" s="68">
        <f t="shared" si="283"/>
        <v>101.78333333333335</v>
      </c>
      <c r="N1323" s="96">
        <v>1202.5899999999999</v>
      </c>
      <c r="O1323" s="97" t="str">
        <f t="shared" si="284"/>
        <v>June</v>
      </c>
      <c r="P1323" s="96">
        <f t="shared" si="285"/>
        <v>1202.5899999999999</v>
      </c>
      <c r="Q1323" s="98">
        <f t="shared" si="286"/>
        <v>18.810000000000173</v>
      </c>
      <c r="R1323" s="97" t="b">
        <f t="shared" si="287"/>
        <v>0</v>
      </c>
      <c r="S1323" s="99" t="str">
        <f t="shared" si="288"/>
        <v>GROWTH</v>
      </c>
      <c r="T1323" s="68">
        <v>1016.55</v>
      </c>
      <c r="U1323" s="100" t="str">
        <f t="shared" si="289"/>
        <v>May</v>
      </c>
      <c r="V1323" s="68">
        <f t="shared" si="290"/>
        <v>1016.55</v>
      </c>
      <c r="W1323" s="101">
        <f t="shared" si="291"/>
        <v>204.85000000000014</v>
      </c>
      <c r="X1323" s="102" t="b">
        <f t="shared" si="292"/>
        <v>0</v>
      </c>
      <c r="Y1323" s="103" t="str">
        <f t="shared" si="293"/>
        <v>GROWTH</v>
      </c>
      <c r="Z1323" s="74">
        <v>0</v>
      </c>
      <c r="AA1323" s="69"/>
      <c r="AB1323" s="69" t="s">
        <v>133</v>
      </c>
      <c r="AC1323" s="84" t="s">
        <v>133</v>
      </c>
      <c r="AD1323" s="3"/>
      <c r="AE1323" s="118">
        <f>IFERROR(INDEX(Last6M_AvgSales_Ref!$B$2:$B$12659,MATCH(D1323,Last6M_AvgSales_Ref!$A$2:$A$12659,0)),"")</f>
        <v>1426.4083333333299</v>
      </c>
    </row>
    <row r="1324" spans="1:31" ht="14.25" customHeight="1">
      <c r="A1324" s="84" t="s">
        <v>133</v>
      </c>
      <c r="B1324" s="82" t="s">
        <v>37</v>
      </c>
      <c r="C1324" s="82" t="s">
        <v>3095</v>
      </c>
      <c r="D1324" s="82">
        <v>1000004313</v>
      </c>
      <c r="E1324" s="82" t="s">
        <v>3096</v>
      </c>
      <c r="F1324" s="83">
        <v>45755</v>
      </c>
      <c r="G1324" s="66" t="str">
        <f t="shared" si="280"/>
        <v>Targeted Dealer</v>
      </c>
      <c r="H1324" s="66"/>
      <c r="I1324" s="67">
        <v>60</v>
      </c>
      <c r="J1324" s="67">
        <f t="shared" si="281"/>
        <v>60</v>
      </c>
      <c r="K1324" s="68">
        <v>50</v>
      </c>
      <c r="L1324" s="68">
        <f t="shared" si="282"/>
        <v>10</v>
      </c>
      <c r="M1324" s="68">
        <f t="shared" si="283"/>
        <v>83.333333333333343</v>
      </c>
      <c r="N1324" s="96">
        <v>40</v>
      </c>
      <c r="O1324" s="97" t="str">
        <f t="shared" si="284"/>
        <v>June</v>
      </c>
      <c r="P1324" s="96">
        <f t="shared" si="285"/>
        <v>40</v>
      </c>
      <c r="Q1324" s="98">
        <f t="shared" si="286"/>
        <v>10</v>
      </c>
      <c r="R1324" s="97" t="b">
        <f t="shared" si="287"/>
        <v>0</v>
      </c>
      <c r="S1324" s="99" t="str">
        <f t="shared" si="288"/>
        <v>GROWTH</v>
      </c>
      <c r="T1324" s="68">
        <v>50</v>
      </c>
      <c r="U1324" s="100" t="str">
        <f t="shared" si="289"/>
        <v>May</v>
      </c>
      <c r="V1324" s="68">
        <f t="shared" si="290"/>
        <v>50</v>
      </c>
      <c r="W1324" s="101">
        <f t="shared" si="291"/>
        <v>0</v>
      </c>
      <c r="X1324" s="102" t="b">
        <f t="shared" si="292"/>
        <v>0</v>
      </c>
      <c r="Y1324" s="103" t="str">
        <f t="shared" si="293"/>
        <v>GROWTH</v>
      </c>
      <c r="Z1324" s="74">
        <v>0</v>
      </c>
      <c r="AA1324" s="69"/>
      <c r="AB1324" s="69" t="s">
        <v>133</v>
      </c>
      <c r="AC1324" s="84" t="s">
        <v>133</v>
      </c>
      <c r="AD1324" s="3"/>
      <c r="AE1324" s="118">
        <f>IFERROR(INDEX(Last6M_AvgSales_Ref!$B$2:$B$12659,MATCH(D1324,Last6M_AvgSales_Ref!$A$2:$A$12659,0)),"")</f>
        <v>42.3333333333333</v>
      </c>
    </row>
    <row r="1325" spans="1:31" ht="14.25" customHeight="1">
      <c r="A1325" s="84" t="s">
        <v>131</v>
      </c>
      <c r="B1325" s="82" t="s">
        <v>97</v>
      </c>
      <c r="C1325" s="82" t="s">
        <v>3097</v>
      </c>
      <c r="D1325" s="82">
        <v>1000004324</v>
      </c>
      <c r="E1325" s="82" t="s">
        <v>3098</v>
      </c>
      <c r="F1325" s="83">
        <v>45769</v>
      </c>
      <c r="G1325" s="66" t="str">
        <f t="shared" si="280"/>
        <v>Targeted Dealer</v>
      </c>
      <c r="H1325" s="66"/>
      <c r="I1325" s="67">
        <v>220</v>
      </c>
      <c r="J1325" s="67">
        <f t="shared" si="281"/>
        <v>220</v>
      </c>
      <c r="K1325" s="68">
        <v>185</v>
      </c>
      <c r="L1325" s="68">
        <f t="shared" si="282"/>
        <v>35</v>
      </c>
      <c r="M1325" s="68">
        <f t="shared" si="283"/>
        <v>84.090909090909079</v>
      </c>
      <c r="N1325" s="96">
        <v>125</v>
      </c>
      <c r="O1325" s="97" t="str">
        <f t="shared" si="284"/>
        <v>June</v>
      </c>
      <c r="P1325" s="96">
        <f t="shared" si="285"/>
        <v>125</v>
      </c>
      <c r="Q1325" s="98">
        <f t="shared" si="286"/>
        <v>60</v>
      </c>
      <c r="R1325" s="97" t="b">
        <f t="shared" si="287"/>
        <v>0</v>
      </c>
      <c r="S1325" s="99" t="str">
        <f t="shared" si="288"/>
        <v>GROWTH</v>
      </c>
      <c r="T1325" s="68">
        <v>150</v>
      </c>
      <c r="U1325" s="100" t="str">
        <f t="shared" si="289"/>
        <v>May</v>
      </c>
      <c r="V1325" s="68">
        <f t="shared" si="290"/>
        <v>150</v>
      </c>
      <c r="W1325" s="101">
        <f t="shared" si="291"/>
        <v>35</v>
      </c>
      <c r="X1325" s="102" t="b">
        <f t="shared" si="292"/>
        <v>0</v>
      </c>
      <c r="Y1325" s="103" t="str">
        <f t="shared" si="293"/>
        <v>GROWTH</v>
      </c>
      <c r="Z1325" s="74">
        <v>0</v>
      </c>
      <c r="AA1325" s="69"/>
      <c r="AB1325" s="69" t="s">
        <v>133</v>
      </c>
      <c r="AC1325" s="84" t="s">
        <v>131</v>
      </c>
      <c r="AD1325" s="3"/>
      <c r="AE1325" s="118">
        <f>IFERROR(INDEX(Last6M_AvgSales_Ref!$B$2:$B$12659,MATCH(D1325,Last6M_AvgSales_Ref!$A$2:$A$12659,0)),"")</f>
        <v>253.083333333333</v>
      </c>
    </row>
    <row r="1326" spans="1:31" ht="14.25" customHeight="1">
      <c r="A1326" s="84" t="s">
        <v>134</v>
      </c>
      <c r="B1326" s="82" t="s">
        <v>65</v>
      </c>
      <c r="C1326" s="82" t="s">
        <v>3099</v>
      </c>
      <c r="D1326" s="82">
        <v>1000004321</v>
      </c>
      <c r="E1326" s="82" t="s">
        <v>3100</v>
      </c>
      <c r="F1326" s="83">
        <v>45768</v>
      </c>
      <c r="G1326" s="66" t="str">
        <f t="shared" si="280"/>
        <v>Targeted Dealer</v>
      </c>
      <c r="H1326" s="66"/>
      <c r="I1326" s="67">
        <v>300</v>
      </c>
      <c r="J1326" s="67">
        <f t="shared" si="281"/>
        <v>300</v>
      </c>
      <c r="K1326" s="68">
        <v>225</v>
      </c>
      <c r="L1326" s="68">
        <f t="shared" si="282"/>
        <v>75</v>
      </c>
      <c r="M1326" s="68">
        <f t="shared" si="283"/>
        <v>75</v>
      </c>
      <c r="N1326" s="96">
        <v>200</v>
      </c>
      <c r="O1326" s="97" t="str">
        <f t="shared" si="284"/>
        <v>June</v>
      </c>
      <c r="P1326" s="96">
        <f t="shared" si="285"/>
        <v>200</v>
      </c>
      <c r="Q1326" s="98">
        <f t="shared" si="286"/>
        <v>25</v>
      </c>
      <c r="R1326" s="97" t="b">
        <f t="shared" si="287"/>
        <v>0</v>
      </c>
      <c r="S1326" s="99" t="str">
        <f t="shared" si="288"/>
        <v>GROWTH</v>
      </c>
      <c r="T1326" s="68">
        <v>150</v>
      </c>
      <c r="U1326" s="100" t="str">
        <f t="shared" si="289"/>
        <v>May</v>
      </c>
      <c r="V1326" s="68">
        <f t="shared" si="290"/>
        <v>150</v>
      </c>
      <c r="W1326" s="101">
        <f t="shared" si="291"/>
        <v>75</v>
      </c>
      <c r="X1326" s="102" t="b">
        <f t="shared" si="292"/>
        <v>0</v>
      </c>
      <c r="Y1326" s="103" t="str">
        <f t="shared" si="293"/>
        <v>GROWTH</v>
      </c>
      <c r="Z1326" s="74">
        <v>0</v>
      </c>
      <c r="AA1326" s="69"/>
      <c r="AB1326" s="69" t="s">
        <v>133</v>
      </c>
      <c r="AC1326" s="84" t="s">
        <v>134</v>
      </c>
      <c r="AD1326" s="3"/>
      <c r="AE1326" s="118">
        <f>IFERROR(INDEX(Last6M_AvgSales_Ref!$B$2:$B$12659,MATCH(D1326,Last6M_AvgSales_Ref!$A$2:$A$12659,0)),"")</f>
        <v>239.333333333333</v>
      </c>
    </row>
    <row r="1327" spans="1:31" ht="14.25" customHeight="1">
      <c r="A1327" s="84" t="s">
        <v>134</v>
      </c>
      <c r="B1327" s="82" t="s">
        <v>65</v>
      </c>
      <c r="C1327" s="82" t="s">
        <v>3101</v>
      </c>
      <c r="D1327" s="82">
        <v>1000004331</v>
      </c>
      <c r="E1327" s="82" t="s">
        <v>3102</v>
      </c>
      <c r="F1327" s="83">
        <v>45771</v>
      </c>
      <c r="G1327" s="66" t="str">
        <f t="shared" si="280"/>
        <v>Targeted Dealer</v>
      </c>
      <c r="H1327" s="66"/>
      <c r="I1327" s="67">
        <v>40</v>
      </c>
      <c r="J1327" s="67">
        <f t="shared" si="281"/>
        <v>40</v>
      </c>
      <c r="K1327" s="68">
        <v>13</v>
      </c>
      <c r="L1327" s="68">
        <f t="shared" si="282"/>
        <v>27</v>
      </c>
      <c r="M1327" s="68">
        <f t="shared" si="283"/>
        <v>32.5</v>
      </c>
      <c r="N1327" s="96">
        <v>0</v>
      </c>
      <c r="O1327" s="97" t="str">
        <f t="shared" si="284"/>
        <v>June</v>
      </c>
      <c r="P1327" s="96">
        <f t="shared" si="285"/>
        <v>0</v>
      </c>
      <c r="Q1327" s="98">
        <f t="shared" si="286"/>
        <v>13</v>
      </c>
      <c r="R1327" s="97" t="b">
        <f t="shared" si="287"/>
        <v>0</v>
      </c>
      <c r="S1327" s="99" t="b">
        <f t="shared" si="288"/>
        <v>0</v>
      </c>
      <c r="T1327" s="68">
        <v>0</v>
      </c>
      <c r="U1327" s="100" t="str">
        <f t="shared" si="289"/>
        <v>May</v>
      </c>
      <c r="V1327" s="68">
        <f t="shared" si="290"/>
        <v>0</v>
      </c>
      <c r="W1327" s="101">
        <f t="shared" si="291"/>
        <v>13</v>
      </c>
      <c r="X1327" s="102" t="b">
        <f t="shared" si="292"/>
        <v>0</v>
      </c>
      <c r="Y1327" s="103" t="b">
        <f t="shared" si="293"/>
        <v>0</v>
      </c>
      <c r="Z1327" s="74">
        <v>0</v>
      </c>
      <c r="AA1327" s="69"/>
      <c r="AB1327" s="69" t="s">
        <v>133</v>
      </c>
      <c r="AC1327" s="84" t="s">
        <v>134</v>
      </c>
      <c r="AD1327" s="3"/>
      <c r="AE1327" s="118">
        <f>IFERROR(INDEX(Last6M_AvgSales_Ref!$B$2:$B$12659,MATCH(D1327,Last6M_AvgSales_Ref!$A$2:$A$12659,0)),"")</f>
        <v>17.4166666666667</v>
      </c>
    </row>
    <row r="1328" spans="1:31" ht="14.25" customHeight="1">
      <c r="A1328" s="84" t="s">
        <v>132</v>
      </c>
      <c r="B1328" s="82" t="s">
        <v>105</v>
      </c>
      <c r="C1328" s="82" t="s">
        <v>3103</v>
      </c>
      <c r="D1328" s="82">
        <v>1000004323</v>
      </c>
      <c r="E1328" s="82" t="s">
        <v>3104</v>
      </c>
      <c r="F1328" s="83">
        <v>45769</v>
      </c>
      <c r="G1328" s="66" t="str">
        <f t="shared" si="280"/>
        <v>Targeted Dealer</v>
      </c>
      <c r="H1328" s="66"/>
      <c r="I1328" s="67">
        <v>30</v>
      </c>
      <c r="J1328" s="67">
        <f t="shared" si="281"/>
        <v>30</v>
      </c>
      <c r="K1328" s="68">
        <v>55</v>
      </c>
      <c r="L1328" s="68">
        <f t="shared" si="282"/>
        <v>-25</v>
      </c>
      <c r="M1328" s="68">
        <f t="shared" si="283"/>
        <v>183.33333333333334</v>
      </c>
      <c r="N1328" s="96">
        <v>30</v>
      </c>
      <c r="O1328" s="97" t="str">
        <f t="shared" si="284"/>
        <v>June</v>
      </c>
      <c r="P1328" s="96">
        <f t="shared" si="285"/>
        <v>30</v>
      </c>
      <c r="Q1328" s="98">
        <f t="shared" si="286"/>
        <v>25</v>
      </c>
      <c r="R1328" s="97" t="b">
        <f t="shared" si="287"/>
        <v>0</v>
      </c>
      <c r="S1328" s="99" t="str">
        <f t="shared" si="288"/>
        <v>GROWTH</v>
      </c>
      <c r="T1328" s="68">
        <v>40</v>
      </c>
      <c r="U1328" s="100" t="str">
        <f t="shared" si="289"/>
        <v>May</v>
      </c>
      <c r="V1328" s="68">
        <f t="shared" si="290"/>
        <v>40</v>
      </c>
      <c r="W1328" s="101">
        <f t="shared" si="291"/>
        <v>15</v>
      </c>
      <c r="X1328" s="102" t="b">
        <f t="shared" si="292"/>
        <v>0</v>
      </c>
      <c r="Y1328" s="103" t="str">
        <f t="shared" si="293"/>
        <v>GROWTH</v>
      </c>
      <c r="Z1328" s="74">
        <v>0</v>
      </c>
      <c r="AA1328" s="69"/>
      <c r="AB1328" s="69" t="s">
        <v>133</v>
      </c>
      <c r="AC1328" s="84" t="s">
        <v>132</v>
      </c>
      <c r="AD1328" s="3"/>
      <c r="AE1328" s="118">
        <f>IFERROR(INDEX(Last6M_AvgSales_Ref!$B$2:$B$12659,MATCH(D1328,Last6M_AvgSales_Ref!$A$2:$A$12659,0)),"")</f>
        <v>26.8333333333333</v>
      </c>
    </row>
    <row r="1329" spans="1:31" ht="14.25" customHeight="1">
      <c r="A1329" s="84" t="s">
        <v>133</v>
      </c>
      <c r="B1329" s="82" t="s">
        <v>52</v>
      </c>
      <c r="C1329" s="82" t="s">
        <v>3105</v>
      </c>
      <c r="D1329" s="82">
        <v>1000004328</v>
      </c>
      <c r="E1329" s="82" t="s">
        <v>3106</v>
      </c>
      <c r="F1329" s="83">
        <v>45770</v>
      </c>
      <c r="G1329" s="66" t="str">
        <f t="shared" si="280"/>
        <v>Targeted Dealer</v>
      </c>
      <c r="H1329" s="66"/>
      <c r="I1329" s="67">
        <v>255</v>
      </c>
      <c r="J1329" s="67">
        <f t="shared" si="281"/>
        <v>255</v>
      </c>
      <c r="K1329" s="68">
        <v>265</v>
      </c>
      <c r="L1329" s="68">
        <f t="shared" si="282"/>
        <v>-10</v>
      </c>
      <c r="M1329" s="68">
        <f t="shared" si="283"/>
        <v>103.92156862745098</v>
      </c>
      <c r="N1329" s="96">
        <v>144</v>
      </c>
      <c r="O1329" s="97" t="str">
        <f t="shared" si="284"/>
        <v>June</v>
      </c>
      <c r="P1329" s="96">
        <f t="shared" si="285"/>
        <v>144</v>
      </c>
      <c r="Q1329" s="98">
        <f t="shared" si="286"/>
        <v>121</v>
      </c>
      <c r="R1329" s="97" t="b">
        <f t="shared" si="287"/>
        <v>0</v>
      </c>
      <c r="S1329" s="99" t="str">
        <f t="shared" si="288"/>
        <v>GROWTH</v>
      </c>
      <c r="T1329" s="68">
        <v>27</v>
      </c>
      <c r="U1329" s="100" t="str">
        <f t="shared" si="289"/>
        <v>May</v>
      </c>
      <c r="V1329" s="68">
        <f t="shared" si="290"/>
        <v>27</v>
      </c>
      <c r="W1329" s="101">
        <f t="shared" si="291"/>
        <v>238</v>
      </c>
      <c r="X1329" s="102" t="b">
        <f t="shared" si="292"/>
        <v>0</v>
      </c>
      <c r="Y1329" s="103" t="str">
        <f t="shared" si="293"/>
        <v>GROWTH</v>
      </c>
      <c r="Z1329" s="74">
        <v>0</v>
      </c>
      <c r="AA1329" s="69"/>
      <c r="AB1329" s="69" t="s">
        <v>133</v>
      </c>
      <c r="AC1329" s="84" t="s">
        <v>133</v>
      </c>
      <c r="AD1329" s="3"/>
      <c r="AE1329" s="118">
        <f>IFERROR(INDEX(Last6M_AvgSales_Ref!$B$2:$B$12659,MATCH(D1329,Last6M_AvgSales_Ref!$A$2:$A$12659,0)),"")</f>
        <v>269.52499999999998</v>
      </c>
    </row>
    <row r="1330" spans="1:31" ht="14.25" customHeight="1">
      <c r="A1330" s="84" t="s">
        <v>133</v>
      </c>
      <c r="B1330" s="82" t="s">
        <v>27</v>
      </c>
      <c r="C1330" s="82" t="s">
        <v>3107</v>
      </c>
      <c r="D1330" s="82">
        <v>1000004144</v>
      </c>
      <c r="E1330" s="82" t="s">
        <v>3108</v>
      </c>
      <c r="F1330" s="83">
        <v>45565</v>
      </c>
      <c r="G1330" s="66" t="str">
        <f t="shared" si="280"/>
        <v>Targeted Dealer</v>
      </c>
      <c r="H1330" s="66"/>
      <c r="I1330" s="67">
        <v>40</v>
      </c>
      <c r="J1330" s="67">
        <f t="shared" si="281"/>
        <v>40</v>
      </c>
      <c r="K1330" s="68">
        <v>40</v>
      </c>
      <c r="L1330" s="68">
        <f t="shared" si="282"/>
        <v>0</v>
      </c>
      <c r="M1330" s="68">
        <f t="shared" si="283"/>
        <v>100</v>
      </c>
      <c r="N1330" s="96">
        <v>0</v>
      </c>
      <c r="O1330" s="97" t="str">
        <f t="shared" si="284"/>
        <v>June</v>
      </c>
      <c r="P1330" s="96">
        <f t="shared" si="285"/>
        <v>0</v>
      </c>
      <c r="Q1330" s="98">
        <f t="shared" si="286"/>
        <v>40</v>
      </c>
      <c r="R1330" s="97" t="b">
        <f t="shared" si="287"/>
        <v>0</v>
      </c>
      <c r="S1330" s="99" t="b">
        <f t="shared" si="288"/>
        <v>0</v>
      </c>
      <c r="T1330" s="68">
        <v>25</v>
      </c>
      <c r="U1330" s="100" t="str">
        <f t="shared" si="289"/>
        <v>May</v>
      </c>
      <c r="V1330" s="68">
        <f t="shared" si="290"/>
        <v>25</v>
      </c>
      <c r="W1330" s="101">
        <f t="shared" si="291"/>
        <v>15</v>
      </c>
      <c r="X1330" s="102" t="b">
        <f t="shared" si="292"/>
        <v>0</v>
      </c>
      <c r="Y1330" s="103" t="str">
        <f t="shared" si="293"/>
        <v>GROWTH</v>
      </c>
      <c r="Z1330" s="74">
        <v>0</v>
      </c>
      <c r="AA1330" s="69"/>
      <c r="AB1330" s="69" t="s">
        <v>133</v>
      </c>
      <c r="AC1330" s="84" t="s">
        <v>133</v>
      </c>
      <c r="AD1330" s="3"/>
      <c r="AE1330" s="118">
        <f>IFERROR(INDEX(Last6M_AvgSales_Ref!$B$2:$B$12659,MATCH(D1330,Last6M_AvgSales_Ref!$A$2:$A$12659,0)),"")</f>
        <v>26.6666666666667</v>
      </c>
    </row>
    <row r="1331" spans="1:31" ht="14.25" customHeight="1">
      <c r="A1331" s="84" t="s">
        <v>132</v>
      </c>
      <c r="B1331" s="82" t="s">
        <v>101</v>
      </c>
      <c r="C1331" s="82" t="s">
        <v>3109</v>
      </c>
      <c r="D1331" s="82">
        <v>1000004318</v>
      </c>
      <c r="E1331" s="82" t="s">
        <v>3110</v>
      </c>
      <c r="F1331" s="83">
        <v>45765</v>
      </c>
      <c r="G1331" s="66" t="str">
        <f t="shared" si="280"/>
        <v>Targeted Dealer</v>
      </c>
      <c r="H1331" s="66"/>
      <c r="I1331" s="67">
        <v>135</v>
      </c>
      <c r="J1331" s="67">
        <f t="shared" si="281"/>
        <v>135</v>
      </c>
      <c r="K1331" s="68">
        <v>155</v>
      </c>
      <c r="L1331" s="68">
        <f t="shared" si="282"/>
        <v>-20</v>
      </c>
      <c r="M1331" s="68">
        <f t="shared" si="283"/>
        <v>114.81481481481481</v>
      </c>
      <c r="N1331" s="96">
        <v>75</v>
      </c>
      <c r="O1331" s="97" t="str">
        <f t="shared" si="284"/>
        <v>June</v>
      </c>
      <c r="P1331" s="96">
        <f t="shared" si="285"/>
        <v>75</v>
      </c>
      <c r="Q1331" s="98">
        <f t="shared" si="286"/>
        <v>80</v>
      </c>
      <c r="R1331" s="97" t="b">
        <f t="shared" si="287"/>
        <v>0</v>
      </c>
      <c r="S1331" s="99" t="str">
        <f t="shared" si="288"/>
        <v>GROWTH</v>
      </c>
      <c r="T1331" s="68">
        <v>106</v>
      </c>
      <c r="U1331" s="100" t="str">
        <f t="shared" si="289"/>
        <v>May</v>
      </c>
      <c r="V1331" s="68">
        <f t="shared" si="290"/>
        <v>106</v>
      </c>
      <c r="W1331" s="101">
        <f t="shared" si="291"/>
        <v>49</v>
      </c>
      <c r="X1331" s="102" t="b">
        <f t="shared" si="292"/>
        <v>0</v>
      </c>
      <c r="Y1331" s="103" t="str">
        <f t="shared" si="293"/>
        <v>GROWTH</v>
      </c>
      <c r="Z1331" s="74">
        <v>0</v>
      </c>
      <c r="AA1331" s="69"/>
      <c r="AB1331" s="69" t="s">
        <v>133</v>
      </c>
      <c r="AC1331" s="84" t="s">
        <v>131</v>
      </c>
      <c r="AD1331" s="3"/>
      <c r="AE1331" s="118">
        <f>IFERROR(INDEX(Last6M_AvgSales_Ref!$B$2:$B$12659,MATCH(D1331,Last6M_AvgSales_Ref!$A$2:$A$12659,0)),"")</f>
        <v>90.4</v>
      </c>
    </row>
    <row r="1332" spans="1:31" ht="14.25" customHeight="1">
      <c r="A1332" s="84" t="s">
        <v>134</v>
      </c>
      <c r="B1332" s="82" t="s">
        <v>62</v>
      </c>
      <c r="C1332" s="82" t="s">
        <v>3111</v>
      </c>
      <c r="D1332" s="82">
        <v>1000004334</v>
      </c>
      <c r="E1332" s="82" t="s">
        <v>3112</v>
      </c>
      <c r="F1332" s="83">
        <v>45775</v>
      </c>
      <c r="G1332" s="66" t="str">
        <f t="shared" si="280"/>
        <v>Targeted Dealer</v>
      </c>
      <c r="H1332" s="66"/>
      <c r="I1332" s="67">
        <v>1220</v>
      </c>
      <c r="J1332" s="67">
        <f t="shared" si="281"/>
        <v>1220</v>
      </c>
      <c r="K1332" s="68">
        <v>1074</v>
      </c>
      <c r="L1332" s="68">
        <f t="shared" si="282"/>
        <v>146</v>
      </c>
      <c r="M1332" s="68">
        <f t="shared" si="283"/>
        <v>88.032786885245912</v>
      </c>
      <c r="N1332" s="96">
        <v>999.5</v>
      </c>
      <c r="O1332" s="97" t="str">
        <f t="shared" si="284"/>
        <v>June</v>
      </c>
      <c r="P1332" s="96">
        <f t="shared" si="285"/>
        <v>999.5</v>
      </c>
      <c r="Q1332" s="98">
        <f t="shared" si="286"/>
        <v>74.5</v>
      </c>
      <c r="R1332" s="97" t="b">
        <f t="shared" si="287"/>
        <v>0</v>
      </c>
      <c r="S1332" s="99" t="str">
        <f t="shared" si="288"/>
        <v>GROWTH</v>
      </c>
      <c r="T1332" s="68">
        <v>1021.5</v>
      </c>
      <c r="U1332" s="100" t="str">
        <f t="shared" si="289"/>
        <v>May</v>
      </c>
      <c r="V1332" s="68">
        <f t="shared" si="290"/>
        <v>1021.5</v>
      </c>
      <c r="W1332" s="101">
        <f t="shared" si="291"/>
        <v>52.5</v>
      </c>
      <c r="X1332" s="102" t="b">
        <f t="shared" si="292"/>
        <v>0</v>
      </c>
      <c r="Y1332" s="103" t="str">
        <f t="shared" si="293"/>
        <v>GROWTH</v>
      </c>
      <c r="Z1332" s="74">
        <v>0</v>
      </c>
      <c r="AA1332" s="69"/>
      <c r="AB1332" s="69" t="s">
        <v>133</v>
      </c>
      <c r="AC1332" s="84" t="s">
        <v>134</v>
      </c>
      <c r="AD1332" s="3"/>
      <c r="AE1332" s="118">
        <f>IFERROR(INDEX(Last6M_AvgSales_Ref!$B$2:$B$12659,MATCH(D1332,Last6M_AvgSales_Ref!$A$2:$A$12659,0)),"")</f>
        <v>977.58333333333303</v>
      </c>
    </row>
    <row r="1333" spans="1:31" ht="14.25" customHeight="1">
      <c r="A1333" s="84" t="s">
        <v>133</v>
      </c>
      <c r="B1333" s="82" t="s">
        <v>52</v>
      </c>
      <c r="C1333" s="82" t="s">
        <v>3113</v>
      </c>
      <c r="D1333" s="82">
        <v>1000004327</v>
      </c>
      <c r="E1333" s="82" t="s">
        <v>3114</v>
      </c>
      <c r="F1333" s="83">
        <v>45770</v>
      </c>
      <c r="G1333" s="66" t="str">
        <f t="shared" si="280"/>
        <v>Targeted Dealer</v>
      </c>
      <c r="H1333" s="66"/>
      <c r="I1333" s="67">
        <v>105</v>
      </c>
      <c r="J1333" s="67">
        <f t="shared" si="281"/>
        <v>105</v>
      </c>
      <c r="K1333" s="68">
        <v>0</v>
      </c>
      <c r="L1333" s="68">
        <f t="shared" si="282"/>
        <v>105</v>
      </c>
      <c r="M1333" s="68">
        <f t="shared" si="283"/>
        <v>0</v>
      </c>
      <c r="N1333" s="96">
        <v>0</v>
      </c>
      <c r="O1333" s="97" t="str">
        <f t="shared" si="284"/>
        <v>June</v>
      </c>
      <c r="P1333" s="96">
        <f t="shared" si="285"/>
        <v>0</v>
      </c>
      <c r="Q1333" s="98">
        <f t="shared" si="286"/>
        <v>0</v>
      </c>
      <c r="R1333" s="97" t="b">
        <f t="shared" si="287"/>
        <v>0</v>
      </c>
      <c r="S1333" s="99" t="b">
        <f t="shared" si="288"/>
        <v>0</v>
      </c>
      <c r="T1333" s="68">
        <v>95</v>
      </c>
      <c r="U1333" s="100" t="str">
        <f t="shared" si="289"/>
        <v>May</v>
      </c>
      <c r="V1333" s="68">
        <f t="shared" si="290"/>
        <v>95</v>
      </c>
      <c r="W1333" s="101">
        <f t="shared" si="291"/>
        <v>-95</v>
      </c>
      <c r="X1333" s="102" t="b">
        <f t="shared" si="292"/>
        <v>0</v>
      </c>
      <c r="Y1333" s="103" t="str">
        <f t="shared" si="293"/>
        <v>GROWTH</v>
      </c>
      <c r="Z1333" s="74">
        <v>0</v>
      </c>
      <c r="AA1333" s="69"/>
      <c r="AB1333" s="69" t="s">
        <v>133</v>
      </c>
      <c r="AC1333" s="84" t="s">
        <v>133</v>
      </c>
      <c r="AD1333" s="3"/>
      <c r="AE1333" s="118">
        <f>IFERROR(INDEX(Last6M_AvgSales_Ref!$B$2:$B$12659,MATCH(D1333,Last6M_AvgSales_Ref!$A$2:$A$12659,0)),"")</f>
        <v>193.5</v>
      </c>
    </row>
    <row r="1334" spans="1:31" ht="14.25" customHeight="1">
      <c r="A1334" s="84" t="s">
        <v>133</v>
      </c>
      <c r="B1334" s="82" t="s">
        <v>21</v>
      </c>
      <c r="C1334" s="82" t="s">
        <v>3115</v>
      </c>
      <c r="D1334" s="82">
        <v>1000004333</v>
      </c>
      <c r="E1334" s="82" t="s">
        <v>261</v>
      </c>
      <c r="F1334" s="83">
        <v>45773</v>
      </c>
      <c r="G1334" s="66" t="str">
        <f t="shared" si="280"/>
        <v>Targeted Dealer</v>
      </c>
      <c r="H1334" s="66"/>
      <c r="I1334" s="67">
        <v>39</v>
      </c>
      <c r="J1334" s="67">
        <f t="shared" si="281"/>
        <v>39</v>
      </c>
      <c r="K1334" s="68">
        <v>33</v>
      </c>
      <c r="L1334" s="68">
        <f t="shared" si="282"/>
        <v>6</v>
      </c>
      <c r="M1334" s="68">
        <f t="shared" si="283"/>
        <v>84.615384615384613</v>
      </c>
      <c r="N1334" s="96">
        <v>46</v>
      </c>
      <c r="O1334" s="97" t="str">
        <f t="shared" si="284"/>
        <v>June</v>
      </c>
      <c r="P1334" s="96">
        <f t="shared" si="285"/>
        <v>46</v>
      </c>
      <c r="Q1334" s="98">
        <f t="shared" si="286"/>
        <v>-13</v>
      </c>
      <c r="R1334" s="97" t="b">
        <f t="shared" si="287"/>
        <v>0</v>
      </c>
      <c r="S1334" s="99" t="str">
        <f t="shared" si="288"/>
        <v>GROWTH</v>
      </c>
      <c r="T1334" s="68">
        <v>72</v>
      </c>
      <c r="U1334" s="100" t="str">
        <f t="shared" si="289"/>
        <v>May</v>
      </c>
      <c r="V1334" s="68">
        <f t="shared" si="290"/>
        <v>72</v>
      </c>
      <c r="W1334" s="101">
        <f t="shared" si="291"/>
        <v>-39</v>
      </c>
      <c r="X1334" s="102" t="b">
        <f t="shared" si="292"/>
        <v>0</v>
      </c>
      <c r="Y1334" s="103" t="str">
        <f t="shared" si="293"/>
        <v>GROWTH</v>
      </c>
      <c r="Z1334" s="74">
        <v>0</v>
      </c>
      <c r="AA1334" s="69"/>
      <c r="AB1334" s="69" t="s">
        <v>133</v>
      </c>
      <c r="AC1334" s="84" t="s">
        <v>133</v>
      </c>
      <c r="AD1334" s="3"/>
      <c r="AE1334" s="118">
        <f>IFERROR(INDEX(Last6M_AvgSales_Ref!$B$2:$B$12659,MATCH(D1334,Last6M_AvgSales_Ref!$A$2:$A$12659,0)),"")</f>
        <v>28.6666666666667</v>
      </c>
    </row>
    <row r="1335" spans="1:31" ht="14.25" customHeight="1">
      <c r="A1335" s="84" t="s">
        <v>132</v>
      </c>
      <c r="B1335" s="82" t="s">
        <v>101</v>
      </c>
      <c r="C1335" s="82" t="s">
        <v>3116</v>
      </c>
      <c r="D1335" s="82">
        <v>1000004326</v>
      </c>
      <c r="E1335" s="82" t="s">
        <v>3117</v>
      </c>
      <c r="F1335" s="83">
        <v>45770</v>
      </c>
      <c r="G1335" s="66" t="str">
        <f t="shared" si="280"/>
        <v>Targeted Dealer</v>
      </c>
      <c r="H1335" s="66"/>
      <c r="I1335" s="67">
        <v>200</v>
      </c>
      <c r="J1335" s="67">
        <f t="shared" si="281"/>
        <v>200</v>
      </c>
      <c r="K1335" s="68">
        <v>404.75</v>
      </c>
      <c r="L1335" s="68">
        <f t="shared" si="282"/>
        <v>-204.75</v>
      </c>
      <c r="M1335" s="68">
        <f t="shared" si="283"/>
        <v>202.375</v>
      </c>
      <c r="N1335" s="96">
        <v>448</v>
      </c>
      <c r="O1335" s="97" t="str">
        <f t="shared" si="284"/>
        <v>June</v>
      </c>
      <c r="P1335" s="96">
        <f t="shared" si="285"/>
        <v>448</v>
      </c>
      <c r="Q1335" s="98">
        <f t="shared" si="286"/>
        <v>-43.25</v>
      </c>
      <c r="R1335" s="97" t="b">
        <f t="shared" si="287"/>
        <v>0</v>
      </c>
      <c r="S1335" s="99" t="str">
        <f t="shared" si="288"/>
        <v>GROWTH</v>
      </c>
      <c r="T1335" s="68">
        <v>418</v>
      </c>
      <c r="U1335" s="100" t="str">
        <f t="shared" si="289"/>
        <v>May</v>
      </c>
      <c r="V1335" s="68">
        <f t="shared" si="290"/>
        <v>418</v>
      </c>
      <c r="W1335" s="101">
        <f t="shared" si="291"/>
        <v>-13.25</v>
      </c>
      <c r="X1335" s="102" t="b">
        <f t="shared" si="292"/>
        <v>0</v>
      </c>
      <c r="Y1335" s="103" t="str">
        <f t="shared" si="293"/>
        <v>GROWTH</v>
      </c>
      <c r="Z1335" s="74">
        <v>0</v>
      </c>
      <c r="AA1335" s="69"/>
      <c r="AB1335" s="69" t="s">
        <v>133</v>
      </c>
      <c r="AC1335" s="84" t="s">
        <v>132</v>
      </c>
      <c r="AD1335" s="3"/>
      <c r="AE1335" s="118">
        <f>IFERROR(INDEX(Last6M_AvgSales_Ref!$B$2:$B$12659,MATCH(D1335,Last6M_AvgSales_Ref!$A$2:$A$12659,0)),"")</f>
        <v>279.41666666666703</v>
      </c>
    </row>
    <row r="1336" spans="1:31" ht="14.25" customHeight="1">
      <c r="A1336" s="84" t="s">
        <v>132</v>
      </c>
      <c r="B1336" s="82" t="s">
        <v>101</v>
      </c>
      <c r="C1336" s="82" t="s">
        <v>3118</v>
      </c>
      <c r="D1336" s="82">
        <v>1000004330</v>
      </c>
      <c r="E1336" s="82" t="s">
        <v>3119</v>
      </c>
      <c r="F1336" s="83">
        <v>45771</v>
      </c>
      <c r="G1336" s="66" t="str">
        <f t="shared" si="280"/>
        <v>Targeted Dealer</v>
      </c>
      <c r="H1336" s="66"/>
      <c r="I1336" s="67">
        <v>125</v>
      </c>
      <c r="J1336" s="67">
        <f t="shared" si="281"/>
        <v>125.00000000000001</v>
      </c>
      <c r="K1336" s="68">
        <v>170</v>
      </c>
      <c r="L1336" s="68">
        <f t="shared" si="282"/>
        <v>-45</v>
      </c>
      <c r="M1336" s="68">
        <f t="shared" si="283"/>
        <v>135.99999999999997</v>
      </c>
      <c r="N1336" s="96">
        <v>210</v>
      </c>
      <c r="O1336" s="97" t="str">
        <f t="shared" si="284"/>
        <v>June</v>
      </c>
      <c r="P1336" s="96">
        <f t="shared" si="285"/>
        <v>210</v>
      </c>
      <c r="Q1336" s="98">
        <f t="shared" si="286"/>
        <v>-40</v>
      </c>
      <c r="R1336" s="97" t="b">
        <f t="shared" si="287"/>
        <v>0</v>
      </c>
      <c r="S1336" s="99" t="str">
        <f t="shared" si="288"/>
        <v>GROWTH</v>
      </c>
      <c r="T1336" s="68">
        <v>100</v>
      </c>
      <c r="U1336" s="100" t="str">
        <f t="shared" si="289"/>
        <v>May</v>
      </c>
      <c r="V1336" s="68">
        <f t="shared" si="290"/>
        <v>100</v>
      </c>
      <c r="W1336" s="101">
        <f t="shared" si="291"/>
        <v>70</v>
      </c>
      <c r="X1336" s="102" t="b">
        <f t="shared" si="292"/>
        <v>0</v>
      </c>
      <c r="Y1336" s="103" t="str">
        <f t="shared" si="293"/>
        <v>GROWTH</v>
      </c>
      <c r="Z1336" s="74">
        <v>0</v>
      </c>
      <c r="AA1336" s="69"/>
      <c r="AB1336" s="69" t="s">
        <v>133</v>
      </c>
      <c r="AC1336" s="84" t="s">
        <v>132</v>
      </c>
      <c r="AD1336" s="3"/>
      <c r="AE1336" s="118">
        <f>IFERROR(INDEX(Last6M_AvgSales_Ref!$B$2:$B$12659,MATCH(D1336,Last6M_AvgSales_Ref!$A$2:$A$12659,0)),"")</f>
        <v>156.666666666667</v>
      </c>
    </row>
    <row r="1337" spans="1:31" ht="14.25" customHeight="1">
      <c r="A1337" s="84" t="s">
        <v>134</v>
      </c>
      <c r="B1337" s="82" t="s">
        <v>65</v>
      </c>
      <c r="C1337" s="82" t="s">
        <v>3120</v>
      </c>
      <c r="D1337" s="82">
        <v>1000004353</v>
      </c>
      <c r="E1337" s="82" t="s">
        <v>3121</v>
      </c>
      <c r="F1337" s="83">
        <v>45779</v>
      </c>
      <c r="G1337" s="66" t="str">
        <f t="shared" si="280"/>
        <v>Targeted Dealer</v>
      </c>
      <c r="H1337" s="66"/>
      <c r="I1337" s="67">
        <v>1350</v>
      </c>
      <c r="J1337" s="67">
        <f t="shared" si="281"/>
        <v>1350</v>
      </c>
      <c r="K1337" s="68">
        <v>599</v>
      </c>
      <c r="L1337" s="68">
        <f t="shared" si="282"/>
        <v>751</v>
      </c>
      <c r="M1337" s="68">
        <f t="shared" si="283"/>
        <v>44.370370370370374</v>
      </c>
      <c r="N1337" s="96">
        <v>590.5</v>
      </c>
      <c r="O1337" s="97" t="str">
        <f t="shared" si="284"/>
        <v>June</v>
      </c>
      <c r="P1337" s="96">
        <f t="shared" si="285"/>
        <v>590.5</v>
      </c>
      <c r="Q1337" s="98">
        <f t="shared" si="286"/>
        <v>8.5</v>
      </c>
      <c r="R1337" s="97" t="b">
        <f t="shared" si="287"/>
        <v>0</v>
      </c>
      <c r="S1337" s="99" t="str">
        <f t="shared" si="288"/>
        <v>GROWTH</v>
      </c>
      <c r="T1337" s="68">
        <v>653</v>
      </c>
      <c r="U1337" s="100" t="str">
        <f t="shared" si="289"/>
        <v>May</v>
      </c>
      <c r="V1337" s="68">
        <f t="shared" si="290"/>
        <v>653</v>
      </c>
      <c r="W1337" s="101">
        <f t="shared" si="291"/>
        <v>-54</v>
      </c>
      <c r="X1337" s="102" t="b">
        <f t="shared" si="292"/>
        <v>0</v>
      </c>
      <c r="Y1337" s="103" t="str">
        <f t="shared" si="293"/>
        <v>GROWTH</v>
      </c>
      <c r="Z1337" s="74">
        <v>0</v>
      </c>
      <c r="AA1337" s="69"/>
      <c r="AB1337" s="69" t="s">
        <v>133</v>
      </c>
      <c r="AC1337" s="84" t="s">
        <v>134</v>
      </c>
      <c r="AD1337" s="3"/>
      <c r="AE1337" s="118">
        <f>IFERROR(INDEX(Last6M_AvgSales_Ref!$B$2:$B$12659,MATCH(D1337,Last6M_AvgSales_Ref!$A$2:$A$12659,0)),"")</f>
        <v>647.58333333333303</v>
      </c>
    </row>
    <row r="1338" spans="1:31" ht="14.25" customHeight="1">
      <c r="A1338" s="84" t="s">
        <v>134</v>
      </c>
      <c r="B1338" s="82" t="s">
        <v>61</v>
      </c>
      <c r="C1338" s="82" t="s">
        <v>3122</v>
      </c>
      <c r="D1338" s="82">
        <v>1000004348</v>
      </c>
      <c r="E1338" s="82" t="s">
        <v>3123</v>
      </c>
      <c r="F1338" s="83">
        <v>45783</v>
      </c>
      <c r="G1338" s="66" t="str">
        <f t="shared" si="280"/>
        <v>Targeted Dealer</v>
      </c>
      <c r="H1338" s="66"/>
      <c r="I1338" s="67">
        <v>52</v>
      </c>
      <c r="J1338" s="67">
        <f t="shared" si="281"/>
        <v>52</v>
      </c>
      <c r="K1338" s="68">
        <v>96</v>
      </c>
      <c r="L1338" s="68">
        <f t="shared" si="282"/>
        <v>-44</v>
      </c>
      <c r="M1338" s="68">
        <f t="shared" si="283"/>
        <v>184.61538461538461</v>
      </c>
      <c r="N1338" s="96">
        <v>51</v>
      </c>
      <c r="O1338" s="97" t="str">
        <f t="shared" si="284"/>
        <v>June</v>
      </c>
      <c r="P1338" s="96">
        <f t="shared" si="285"/>
        <v>51</v>
      </c>
      <c r="Q1338" s="98">
        <f t="shared" si="286"/>
        <v>45</v>
      </c>
      <c r="R1338" s="97" t="b">
        <f t="shared" si="287"/>
        <v>0</v>
      </c>
      <c r="S1338" s="99" t="str">
        <f t="shared" si="288"/>
        <v>GROWTH</v>
      </c>
      <c r="T1338" s="68">
        <v>22</v>
      </c>
      <c r="U1338" s="100" t="str">
        <f t="shared" si="289"/>
        <v>May</v>
      </c>
      <c r="V1338" s="68">
        <f t="shared" si="290"/>
        <v>22</v>
      </c>
      <c r="W1338" s="101">
        <f t="shared" si="291"/>
        <v>74</v>
      </c>
      <c r="X1338" s="102" t="b">
        <f t="shared" si="292"/>
        <v>0</v>
      </c>
      <c r="Y1338" s="103" t="str">
        <f t="shared" si="293"/>
        <v>GROWTH</v>
      </c>
      <c r="Z1338" s="74">
        <v>0</v>
      </c>
      <c r="AA1338" s="69"/>
      <c r="AB1338" s="69" t="s">
        <v>133</v>
      </c>
      <c r="AC1338" s="84" t="s">
        <v>134</v>
      </c>
      <c r="AD1338" s="3"/>
      <c r="AE1338" s="118">
        <f>IFERROR(INDEX(Last6M_AvgSales_Ref!$B$2:$B$12659,MATCH(D1338,Last6M_AvgSales_Ref!$A$2:$A$12659,0)),"")</f>
        <v>70.3333333333333</v>
      </c>
    </row>
    <row r="1339" spans="1:31" ht="14.25" customHeight="1">
      <c r="A1339" s="84" t="s">
        <v>134</v>
      </c>
      <c r="B1339" s="82" t="s">
        <v>78</v>
      </c>
      <c r="C1339" s="82" t="s">
        <v>3124</v>
      </c>
      <c r="D1339" s="82">
        <v>1000004337</v>
      </c>
      <c r="E1339" s="82" t="s">
        <v>3125</v>
      </c>
      <c r="F1339" s="83">
        <v>45776</v>
      </c>
      <c r="G1339" s="66" t="str">
        <f t="shared" si="280"/>
        <v>Targeted Dealer</v>
      </c>
      <c r="H1339" s="66"/>
      <c r="I1339" s="67">
        <v>100</v>
      </c>
      <c r="J1339" s="67">
        <f t="shared" si="281"/>
        <v>100</v>
      </c>
      <c r="K1339" s="68">
        <v>50</v>
      </c>
      <c r="L1339" s="68">
        <f t="shared" si="282"/>
        <v>50</v>
      </c>
      <c r="M1339" s="68">
        <f t="shared" si="283"/>
        <v>50</v>
      </c>
      <c r="N1339" s="96">
        <v>49</v>
      </c>
      <c r="O1339" s="97" t="str">
        <f t="shared" si="284"/>
        <v>June</v>
      </c>
      <c r="P1339" s="96">
        <f t="shared" si="285"/>
        <v>49</v>
      </c>
      <c r="Q1339" s="98">
        <f t="shared" si="286"/>
        <v>1</v>
      </c>
      <c r="R1339" s="97" t="b">
        <f t="shared" si="287"/>
        <v>0</v>
      </c>
      <c r="S1339" s="99" t="str">
        <f t="shared" si="288"/>
        <v>GROWTH</v>
      </c>
      <c r="T1339" s="68">
        <v>49.5</v>
      </c>
      <c r="U1339" s="100" t="str">
        <f t="shared" si="289"/>
        <v>May</v>
      </c>
      <c r="V1339" s="68">
        <f t="shared" si="290"/>
        <v>49.5</v>
      </c>
      <c r="W1339" s="101">
        <f t="shared" si="291"/>
        <v>0.5</v>
      </c>
      <c r="X1339" s="102" t="b">
        <f t="shared" si="292"/>
        <v>0</v>
      </c>
      <c r="Y1339" s="103" t="str">
        <f t="shared" si="293"/>
        <v>GROWTH</v>
      </c>
      <c r="Z1339" s="74">
        <v>0</v>
      </c>
      <c r="AA1339" s="69"/>
      <c r="AB1339" s="69" t="s">
        <v>133</v>
      </c>
      <c r="AC1339" s="84" t="s">
        <v>134</v>
      </c>
      <c r="AD1339" s="3"/>
      <c r="AE1339" s="118">
        <f>IFERROR(INDEX(Last6M_AvgSales_Ref!$B$2:$B$12659,MATCH(D1339,Last6M_AvgSales_Ref!$A$2:$A$12659,0)),"")</f>
        <v>53</v>
      </c>
    </row>
    <row r="1340" spans="1:31" ht="14.25" customHeight="1">
      <c r="A1340" s="84" t="s">
        <v>133</v>
      </c>
      <c r="B1340" s="82" t="s">
        <v>40</v>
      </c>
      <c r="C1340" s="82" t="s">
        <v>499</v>
      </c>
      <c r="D1340" s="82">
        <v>1000004336</v>
      </c>
      <c r="E1340" s="82" t="s">
        <v>500</v>
      </c>
      <c r="F1340" s="83">
        <v>45776</v>
      </c>
      <c r="G1340" s="66" t="str">
        <f t="shared" si="280"/>
        <v>Targeted Dealer</v>
      </c>
      <c r="H1340" s="66"/>
      <c r="I1340" s="67">
        <v>20</v>
      </c>
      <c r="J1340" s="67">
        <f t="shared" si="281"/>
        <v>20</v>
      </c>
      <c r="K1340" s="68">
        <v>0</v>
      </c>
      <c r="L1340" s="68">
        <f t="shared" si="282"/>
        <v>20</v>
      </c>
      <c r="M1340" s="68">
        <f t="shared" si="283"/>
        <v>0</v>
      </c>
      <c r="N1340" s="96">
        <v>0</v>
      </c>
      <c r="O1340" s="97" t="str">
        <f t="shared" si="284"/>
        <v>June</v>
      </c>
      <c r="P1340" s="96">
        <f t="shared" si="285"/>
        <v>0</v>
      </c>
      <c r="Q1340" s="98">
        <f t="shared" si="286"/>
        <v>0</v>
      </c>
      <c r="R1340" s="97" t="b">
        <f t="shared" si="287"/>
        <v>0</v>
      </c>
      <c r="S1340" s="99" t="b">
        <f t="shared" si="288"/>
        <v>0</v>
      </c>
      <c r="T1340" s="68">
        <v>14</v>
      </c>
      <c r="U1340" s="100" t="str">
        <f t="shared" si="289"/>
        <v>May</v>
      </c>
      <c r="V1340" s="68">
        <f t="shared" si="290"/>
        <v>14</v>
      </c>
      <c r="W1340" s="101">
        <f t="shared" si="291"/>
        <v>-14</v>
      </c>
      <c r="X1340" s="102" t="b">
        <f t="shared" si="292"/>
        <v>0</v>
      </c>
      <c r="Y1340" s="103" t="str">
        <f t="shared" si="293"/>
        <v>GROWTH</v>
      </c>
      <c r="Z1340" s="74">
        <v>0</v>
      </c>
      <c r="AA1340" s="69"/>
      <c r="AB1340" s="69" t="s">
        <v>133</v>
      </c>
      <c r="AC1340" s="84" t="s">
        <v>133</v>
      </c>
      <c r="AD1340" s="3"/>
      <c r="AE1340" s="118">
        <f>IFERROR(INDEX(Last6M_AvgSales_Ref!$B$2:$B$12659,MATCH(D1340,Last6M_AvgSales_Ref!$A$2:$A$12659,0)),"")</f>
        <v>15.8333333333333</v>
      </c>
    </row>
    <row r="1341" spans="1:31" ht="14.25" customHeight="1">
      <c r="A1341" s="84" t="s">
        <v>130</v>
      </c>
      <c r="B1341" s="82" t="s">
        <v>108</v>
      </c>
      <c r="C1341" s="82" t="s">
        <v>3126</v>
      </c>
      <c r="D1341" s="82">
        <v>1000004346</v>
      </c>
      <c r="E1341" s="82" t="s">
        <v>3127</v>
      </c>
      <c r="F1341" s="83">
        <v>45777</v>
      </c>
      <c r="G1341" s="66" t="str">
        <f t="shared" si="280"/>
        <v>Targeted Dealer</v>
      </c>
      <c r="H1341" s="66"/>
      <c r="I1341" s="67">
        <v>300</v>
      </c>
      <c r="J1341" s="67">
        <f t="shared" si="281"/>
        <v>300</v>
      </c>
      <c r="K1341" s="68">
        <v>225</v>
      </c>
      <c r="L1341" s="68">
        <f t="shared" si="282"/>
        <v>75</v>
      </c>
      <c r="M1341" s="68">
        <f t="shared" si="283"/>
        <v>75</v>
      </c>
      <c r="N1341" s="96">
        <v>246</v>
      </c>
      <c r="O1341" s="97" t="str">
        <f t="shared" si="284"/>
        <v>June</v>
      </c>
      <c r="P1341" s="96">
        <f t="shared" si="285"/>
        <v>246</v>
      </c>
      <c r="Q1341" s="98">
        <f t="shared" si="286"/>
        <v>-21</v>
      </c>
      <c r="R1341" s="97" t="b">
        <f t="shared" si="287"/>
        <v>0</v>
      </c>
      <c r="S1341" s="99" t="str">
        <f t="shared" si="288"/>
        <v>GROWTH</v>
      </c>
      <c r="T1341" s="68">
        <v>110</v>
      </c>
      <c r="U1341" s="100" t="str">
        <f t="shared" si="289"/>
        <v>May</v>
      </c>
      <c r="V1341" s="68">
        <f t="shared" si="290"/>
        <v>110</v>
      </c>
      <c r="W1341" s="101">
        <f t="shared" si="291"/>
        <v>115</v>
      </c>
      <c r="X1341" s="102" t="b">
        <f t="shared" si="292"/>
        <v>0</v>
      </c>
      <c r="Y1341" s="103" t="str">
        <f t="shared" si="293"/>
        <v>GROWTH</v>
      </c>
      <c r="Z1341" s="74">
        <v>0</v>
      </c>
      <c r="AA1341" s="69"/>
      <c r="AB1341" s="69" t="s">
        <v>133</v>
      </c>
      <c r="AC1341" s="84" t="s">
        <v>130</v>
      </c>
      <c r="AD1341" s="3"/>
      <c r="AE1341" s="118">
        <f>IFERROR(INDEX(Last6M_AvgSales_Ref!$B$2:$B$12659,MATCH(D1341,Last6M_AvgSales_Ref!$A$2:$A$12659,0)),"")</f>
        <v>207.166666666667</v>
      </c>
    </row>
    <row r="1342" spans="1:31" ht="14.25" customHeight="1">
      <c r="A1342" s="84" t="s">
        <v>133</v>
      </c>
      <c r="B1342" s="82" t="s">
        <v>21</v>
      </c>
      <c r="C1342" s="82" t="s">
        <v>3128</v>
      </c>
      <c r="D1342" s="82">
        <v>1000004354</v>
      </c>
      <c r="E1342" s="82" t="s">
        <v>3129</v>
      </c>
      <c r="F1342" s="83">
        <v>45785</v>
      </c>
      <c r="G1342" s="66" t="str">
        <f t="shared" si="280"/>
        <v>Targeted Dealer</v>
      </c>
      <c r="H1342" s="66"/>
      <c r="I1342" s="67">
        <v>72</v>
      </c>
      <c r="J1342" s="67">
        <f t="shared" si="281"/>
        <v>72</v>
      </c>
      <c r="K1342" s="68">
        <v>72</v>
      </c>
      <c r="L1342" s="68">
        <f t="shared" si="282"/>
        <v>0</v>
      </c>
      <c r="M1342" s="68">
        <f t="shared" si="283"/>
        <v>100</v>
      </c>
      <c r="N1342" s="96">
        <v>120</v>
      </c>
      <c r="O1342" s="97" t="str">
        <f t="shared" si="284"/>
        <v>June</v>
      </c>
      <c r="P1342" s="96">
        <f t="shared" si="285"/>
        <v>120</v>
      </c>
      <c r="Q1342" s="98">
        <f t="shared" si="286"/>
        <v>-48</v>
      </c>
      <c r="R1342" s="97" t="b">
        <f t="shared" si="287"/>
        <v>0</v>
      </c>
      <c r="S1342" s="99" t="str">
        <f t="shared" si="288"/>
        <v>GROWTH</v>
      </c>
      <c r="T1342" s="68">
        <v>34</v>
      </c>
      <c r="U1342" s="100" t="str">
        <f t="shared" si="289"/>
        <v>May</v>
      </c>
      <c r="V1342" s="68">
        <f t="shared" si="290"/>
        <v>34</v>
      </c>
      <c r="W1342" s="101">
        <f t="shared" si="291"/>
        <v>38</v>
      </c>
      <c r="X1342" s="102" t="b">
        <f t="shared" si="292"/>
        <v>0</v>
      </c>
      <c r="Y1342" s="103" t="str">
        <f t="shared" si="293"/>
        <v>GROWTH</v>
      </c>
      <c r="Z1342" s="74">
        <v>0</v>
      </c>
      <c r="AA1342" s="69"/>
      <c r="AB1342" s="69" t="s">
        <v>133</v>
      </c>
      <c r="AC1342" s="84" t="s">
        <v>133</v>
      </c>
      <c r="AD1342" s="3"/>
      <c r="AE1342" s="118">
        <f>IFERROR(INDEX(Last6M_AvgSales_Ref!$B$2:$B$12659,MATCH(D1342,Last6M_AvgSales_Ref!$A$2:$A$12659,0)),"")</f>
        <v>58.8333333333333</v>
      </c>
    </row>
    <row r="1343" spans="1:31" ht="14.25" customHeight="1">
      <c r="A1343" s="84" t="s">
        <v>133</v>
      </c>
      <c r="B1343" s="82" t="s">
        <v>145</v>
      </c>
      <c r="C1343" s="82" t="s">
        <v>3130</v>
      </c>
      <c r="D1343" s="82">
        <v>1000000704</v>
      </c>
      <c r="E1343" s="82" t="s">
        <v>3131</v>
      </c>
      <c r="F1343" s="83">
        <v>44738</v>
      </c>
      <c r="G1343" s="66" t="str">
        <f t="shared" si="280"/>
        <v>Targeted Dealer</v>
      </c>
      <c r="H1343" s="66"/>
      <c r="I1343" s="67">
        <v>20</v>
      </c>
      <c r="J1343" s="67">
        <f t="shared" si="281"/>
        <v>20</v>
      </c>
      <c r="K1343" s="68">
        <v>10</v>
      </c>
      <c r="L1343" s="68">
        <f t="shared" si="282"/>
        <v>10</v>
      </c>
      <c r="M1343" s="68">
        <f t="shared" si="283"/>
        <v>50</v>
      </c>
      <c r="N1343" s="96">
        <v>10</v>
      </c>
      <c r="O1343" s="97" t="str">
        <f t="shared" si="284"/>
        <v>June</v>
      </c>
      <c r="P1343" s="96">
        <f t="shared" si="285"/>
        <v>10</v>
      </c>
      <c r="Q1343" s="98">
        <f t="shared" si="286"/>
        <v>0</v>
      </c>
      <c r="R1343" s="97" t="b">
        <f t="shared" si="287"/>
        <v>0</v>
      </c>
      <c r="S1343" s="99" t="str">
        <f t="shared" si="288"/>
        <v>GROWTH</v>
      </c>
      <c r="T1343" s="68">
        <v>10</v>
      </c>
      <c r="U1343" s="100" t="str">
        <f t="shared" si="289"/>
        <v>May</v>
      </c>
      <c r="V1343" s="68">
        <f t="shared" si="290"/>
        <v>10</v>
      </c>
      <c r="W1343" s="101">
        <f t="shared" si="291"/>
        <v>0</v>
      </c>
      <c r="X1343" s="102" t="b">
        <f t="shared" si="292"/>
        <v>0</v>
      </c>
      <c r="Y1343" s="103" t="str">
        <f t="shared" si="293"/>
        <v>GROWTH</v>
      </c>
      <c r="Z1343" s="74">
        <v>0</v>
      </c>
      <c r="AA1343" s="69"/>
      <c r="AB1343" s="69" t="s">
        <v>133</v>
      </c>
      <c r="AC1343" s="84" t="s">
        <v>133</v>
      </c>
      <c r="AD1343" s="3"/>
      <c r="AE1343" s="118">
        <f>IFERROR(INDEX(Last6M_AvgSales_Ref!$B$2:$B$12659,MATCH(D1343,Last6M_AvgSales_Ref!$A$2:$A$12659,0)),"")</f>
        <v>10.4166666666667</v>
      </c>
    </row>
    <row r="1344" spans="1:31" ht="14.25" customHeight="1">
      <c r="A1344" s="84" t="s">
        <v>133</v>
      </c>
      <c r="B1344" s="82" t="s">
        <v>145</v>
      </c>
      <c r="C1344" s="82" t="s">
        <v>3132</v>
      </c>
      <c r="D1344" s="82">
        <v>1000004322</v>
      </c>
      <c r="E1344" s="82" t="s">
        <v>3133</v>
      </c>
      <c r="F1344" s="83">
        <v>45768</v>
      </c>
      <c r="G1344" s="66" t="str">
        <f t="shared" si="280"/>
        <v>Targeted Dealer</v>
      </c>
      <c r="H1344" s="66"/>
      <c r="I1344" s="67">
        <v>20</v>
      </c>
      <c r="J1344" s="67">
        <f t="shared" si="281"/>
        <v>20</v>
      </c>
      <c r="K1344" s="68">
        <v>0</v>
      </c>
      <c r="L1344" s="68">
        <f t="shared" si="282"/>
        <v>20</v>
      </c>
      <c r="M1344" s="68">
        <f t="shared" si="283"/>
        <v>0</v>
      </c>
      <c r="N1344" s="96">
        <v>0</v>
      </c>
      <c r="O1344" s="97" t="str">
        <f t="shared" si="284"/>
        <v>June</v>
      </c>
      <c r="P1344" s="96">
        <f t="shared" si="285"/>
        <v>0</v>
      </c>
      <c r="Q1344" s="98">
        <f t="shared" si="286"/>
        <v>0</v>
      </c>
      <c r="R1344" s="97" t="b">
        <f t="shared" si="287"/>
        <v>0</v>
      </c>
      <c r="S1344" s="99" t="b">
        <f t="shared" si="288"/>
        <v>0</v>
      </c>
      <c r="T1344" s="68">
        <v>20</v>
      </c>
      <c r="U1344" s="100" t="str">
        <f t="shared" si="289"/>
        <v>May</v>
      </c>
      <c r="V1344" s="68">
        <f t="shared" si="290"/>
        <v>20</v>
      </c>
      <c r="W1344" s="101">
        <f t="shared" si="291"/>
        <v>-20</v>
      </c>
      <c r="X1344" s="102" t="b">
        <f t="shared" si="292"/>
        <v>0</v>
      </c>
      <c r="Y1344" s="103" t="str">
        <f t="shared" si="293"/>
        <v>GROWTH</v>
      </c>
      <c r="Z1344" s="74">
        <v>0</v>
      </c>
      <c r="AA1344" s="69"/>
      <c r="AB1344" s="69" t="s">
        <v>133</v>
      </c>
      <c r="AC1344" s="84" t="s">
        <v>133</v>
      </c>
      <c r="AD1344" s="3"/>
      <c r="AE1344" s="118">
        <f>IFERROR(INDEX(Last6M_AvgSales_Ref!$B$2:$B$12659,MATCH(D1344,Last6M_AvgSales_Ref!$A$2:$A$12659,0)),"")</f>
        <v>12.5</v>
      </c>
    </row>
    <row r="1345" spans="1:31" ht="14.25" customHeight="1">
      <c r="A1345" s="84" t="s">
        <v>134</v>
      </c>
      <c r="B1345" s="82" t="s">
        <v>74</v>
      </c>
      <c r="C1345" s="82" t="s">
        <v>3134</v>
      </c>
      <c r="D1345" s="82">
        <v>1000004351</v>
      </c>
      <c r="E1345" s="82" t="s">
        <v>3135</v>
      </c>
      <c r="F1345" s="83">
        <v>45786</v>
      </c>
      <c r="G1345" s="66" t="str">
        <f t="shared" si="280"/>
        <v>Targeted Dealer</v>
      </c>
      <c r="H1345" s="66"/>
      <c r="I1345" s="67">
        <v>50</v>
      </c>
      <c r="J1345" s="67">
        <f t="shared" si="281"/>
        <v>50</v>
      </c>
      <c r="K1345" s="68">
        <v>20</v>
      </c>
      <c r="L1345" s="68">
        <f t="shared" si="282"/>
        <v>30</v>
      </c>
      <c r="M1345" s="68">
        <f t="shared" si="283"/>
        <v>40</v>
      </c>
      <c r="N1345" s="96">
        <v>50</v>
      </c>
      <c r="O1345" s="97" t="str">
        <f t="shared" si="284"/>
        <v>June</v>
      </c>
      <c r="P1345" s="96">
        <f t="shared" si="285"/>
        <v>50</v>
      </c>
      <c r="Q1345" s="98">
        <f t="shared" si="286"/>
        <v>-30</v>
      </c>
      <c r="R1345" s="97" t="b">
        <f t="shared" si="287"/>
        <v>0</v>
      </c>
      <c r="S1345" s="99" t="str">
        <f t="shared" si="288"/>
        <v>GROWTH</v>
      </c>
      <c r="T1345" s="68">
        <v>0</v>
      </c>
      <c r="U1345" s="100" t="str">
        <f t="shared" si="289"/>
        <v>May</v>
      </c>
      <c r="V1345" s="68">
        <f t="shared" si="290"/>
        <v>0</v>
      </c>
      <c r="W1345" s="101">
        <f t="shared" si="291"/>
        <v>20</v>
      </c>
      <c r="X1345" s="102" t="b">
        <f t="shared" si="292"/>
        <v>0</v>
      </c>
      <c r="Y1345" s="103" t="b">
        <f t="shared" si="293"/>
        <v>0</v>
      </c>
      <c r="Z1345" s="74">
        <v>0</v>
      </c>
      <c r="AA1345" s="69"/>
      <c r="AB1345" s="69" t="s">
        <v>133</v>
      </c>
      <c r="AC1345" s="84" t="s">
        <v>134</v>
      </c>
      <c r="AD1345" s="3"/>
      <c r="AE1345" s="118">
        <f>IFERROR(INDEX(Last6M_AvgSales_Ref!$B$2:$B$12659,MATCH(D1345,Last6M_AvgSales_Ref!$A$2:$A$12659,0)),"")</f>
        <v>36.6666666666667</v>
      </c>
    </row>
    <row r="1346" spans="1:31" ht="14.25" customHeight="1">
      <c r="A1346" s="84" t="s">
        <v>131</v>
      </c>
      <c r="B1346" s="82" t="s">
        <v>97</v>
      </c>
      <c r="C1346" s="82" t="s">
        <v>3136</v>
      </c>
      <c r="D1346" s="82">
        <v>1000004357</v>
      </c>
      <c r="E1346" s="82" t="s">
        <v>3137</v>
      </c>
      <c r="F1346" s="83">
        <v>45792</v>
      </c>
      <c r="G1346" s="66" t="str">
        <f t="shared" si="280"/>
        <v>Targeted Dealer</v>
      </c>
      <c r="H1346" s="66"/>
      <c r="I1346" s="67">
        <v>750</v>
      </c>
      <c r="J1346" s="67">
        <f t="shared" si="281"/>
        <v>750</v>
      </c>
      <c r="K1346" s="68">
        <v>1052</v>
      </c>
      <c r="L1346" s="68">
        <f t="shared" si="282"/>
        <v>-302</v>
      </c>
      <c r="M1346" s="68">
        <f t="shared" si="283"/>
        <v>140.26666666666668</v>
      </c>
      <c r="N1346" s="96">
        <v>922.85</v>
      </c>
      <c r="O1346" s="97" t="str">
        <f t="shared" si="284"/>
        <v>June</v>
      </c>
      <c r="P1346" s="96">
        <f t="shared" si="285"/>
        <v>922.85</v>
      </c>
      <c r="Q1346" s="98">
        <f t="shared" si="286"/>
        <v>129.14999999999998</v>
      </c>
      <c r="R1346" s="97" t="b">
        <f t="shared" si="287"/>
        <v>0</v>
      </c>
      <c r="S1346" s="99" t="str">
        <f t="shared" si="288"/>
        <v>GROWTH</v>
      </c>
      <c r="T1346" s="68">
        <v>306.5</v>
      </c>
      <c r="U1346" s="100" t="str">
        <f t="shared" si="289"/>
        <v>May</v>
      </c>
      <c r="V1346" s="68">
        <f t="shared" si="290"/>
        <v>306.5</v>
      </c>
      <c r="W1346" s="101">
        <f t="shared" si="291"/>
        <v>745.5</v>
      </c>
      <c r="X1346" s="102" t="b">
        <f t="shared" si="292"/>
        <v>0</v>
      </c>
      <c r="Y1346" s="103" t="str">
        <f t="shared" si="293"/>
        <v>GROWTH</v>
      </c>
      <c r="Z1346" s="74">
        <v>0</v>
      </c>
      <c r="AA1346" s="69"/>
      <c r="AB1346" s="69" t="s">
        <v>133</v>
      </c>
      <c r="AC1346" s="84" t="s">
        <v>131</v>
      </c>
      <c r="AD1346" s="3"/>
      <c r="AE1346" s="118">
        <f>IFERROR(INDEX(Last6M_AvgSales_Ref!$B$2:$B$12659,MATCH(D1346,Last6M_AvgSales_Ref!$A$2:$A$12659,0)),"")</f>
        <v>687.625</v>
      </c>
    </row>
    <row r="1347" spans="1:31" ht="14.25" customHeight="1">
      <c r="A1347" s="84" t="s">
        <v>133</v>
      </c>
      <c r="B1347" s="82" t="s">
        <v>51</v>
      </c>
      <c r="C1347" s="82" t="s">
        <v>3138</v>
      </c>
      <c r="D1347" s="82">
        <v>1000004359</v>
      </c>
      <c r="E1347" s="82" t="s">
        <v>3139</v>
      </c>
      <c r="F1347" s="83">
        <v>45794</v>
      </c>
      <c r="G1347" s="66" t="str">
        <f t="shared" ref="G1347:G1410" si="294">IF(I1347&gt;0,"Targeted Dealer","-")</f>
        <v>Targeted Dealer</v>
      </c>
      <c r="H1347" s="66"/>
      <c r="I1347" s="67">
        <v>450</v>
      </c>
      <c r="J1347" s="67">
        <f t="shared" ref="J1347:J1410" si="295">I1347/$J$1*($J$1-$E$1)</f>
        <v>450</v>
      </c>
      <c r="K1347" s="68">
        <v>480</v>
      </c>
      <c r="L1347" s="68">
        <f t="shared" ref="L1347:L1410" si="296">I1347-K1347</f>
        <v>-30</v>
      </c>
      <c r="M1347" s="68">
        <f t="shared" ref="M1347:M1410" si="297">IFERROR((K1347/J1347%),"-")</f>
        <v>106.66666666666667</v>
      </c>
      <c r="N1347" s="96">
        <v>271</v>
      </c>
      <c r="O1347" s="97" t="str">
        <f t="shared" ref="O1347:O1410" si="298">IF(F1347&lt;=$P$2,"June","")</f>
        <v>June</v>
      </c>
      <c r="P1347" s="96">
        <f t="shared" ref="P1347:P1410" si="299">N1347</f>
        <v>271</v>
      </c>
      <c r="Q1347" s="98">
        <f t="shared" ref="Q1347:Q1410" si="300">K1347-P1347</f>
        <v>209</v>
      </c>
      <c r="R1347" s="97" t="b">
        <f t="shared" ref="R1347:R1410" si="301">IFERROR(IF(O1347="May",(K1347/P1347-1))," ")</f>
        <v>0</v>
      </c>
      <c r="S1347" s="99" t="str">
        <f t="shared" ref="S1347:S1410" si="302">IF(N1347&gt;0,IF(O1347="","-",IF(R1347&lt;0%,"DEGROWTH","GROWTH")))</f>
        <v>GROWTH</v>
      </c>
      <c r="T1347" s="68">
        <v>393</v>
      </c>
      <c r="U1347" s="100" t="str">
        <f t="shared" ref="U1347:U1410" si="303">IF(F1347&lt;=$V$2,"May","")</f>
        <v>May</v>
      </c>
      <c r="V1347" s="68">
        <f t="shared" ref="V1347:V1410" si="304">T1347</f>
        <v>393</v>
      </c>
      <c r="W1347" s="101">
        <f t="shared" ref="W1347:W1410" si="305">K1347-V1347</f>
        <v>87</v>
      </c>
      <c r="X1347" s="102" t="b">
        <f t="shared" ref="X1347:X1410" si="306">IFERROR(IF(U1347="June",(K1347/V1347-1)),0)</f>
        <v>0</v>
      </c>
      <c r="Y1347" s="103" t="str">
        <f t="shared" ref="Y1347:Y1410" si="307">IF(T1347&gt;0,IF(U1347="","-",IF(X1347&lt;0%,"DEGROWTH","GROWTH")))</f>
        <v>GROWTH</v>
      </c>
      <c r="Z1347" s="74">
        <v>0</v>
      </c>
      <c r="AA1347" s="69"/>
      <c r="AB1347" s="69" t="s">
        <v>133</v>
      </c>
      <c r="AC1347" s="84" t="s">
        <v>133</v>
      </c>
      <c r="AD1347" s="3"/>
      <c r="AE1347" s="118">
        <f>IFERROR(INDEX(Last6M_AvgSales_Ref!$B$2:$B$12659,MATCH(D1347,Last6M_AvgSales_Ref!$A$2:$A$12659,0)),"")</f>
        <v>574.83333333333303</v>
      </c>
    </row>
    <row r="1348" spans="1:31" ht="14.25" customHeight="1">
      <c r="A1348" s="84" t="s">
        <v>131</v>
      </c>
      <c r="B1348" s="82" t="s">
        <v>93</v>
      </c>
      <c r="C1348" s="82" t="s">
        <v>3140</v>
      </c>
      <c r="D1348" s="82">
        <v>1000004356</v>
      </c>
      <c r="E1348" s="82" t="s">
        <v>3141</v>
      </c>
      <c r="F1348" s="83">
        <v>45792</v>
      </c>
      <c r="G1348" s="66" t="str">
        <f t="shared" si="294"/>
        <v>Targeted Dealer</v>
      </c>
      <c r="H1348" s="66"/>
      <c r="I1348" s="67">
        <v>100</v>
      </c>
      <c r="J1348" s="67">
        <f t="shared" si="295"/>
        <v>100</v>
      </c>
      <c r="K1348" s="68">
        <v>84</v>
      </c>
      <c r="L1348" s="68">
        <f t="shared" si="296"/>
        <v>16</v>
      </c>
      <c r="M1348" s="68">
        <f t="shared" si="297"/>
        <v>84</v>
      </c>
      <c r="N1348" s="96">
        <v>53</v>
      </c>
      <c r="O1348" s="97" t="str">
        <f t="shared" si="298"/>
        <v>June</v>
      </c>
      <c r="P1348" s="96">
        <f t="shared" si="299"/>
        <v>53</v>
      </c>
      <c r="Q1348" s="98">
        <f t="shared" si="300"/>
        <v>31</v>
      </c>
      <c r="R1348" s="97" t="b">
        <f t="shared" si="301"/>
        <v>0</v>
      </c>
      <c r="S1348" s="99" t="str">
        <f t="shared" si="302"/>
        <v>GROWTH</v>
      </c>
      <c r="T1348" s="68">
        <v>60</v>
      </c>
      <c r="U1348" s="100" t="str">
        <f t="shared" si="303"/>
        <v>May</v>
      </c>
      <c r="V1348" s="68">
        <f t="shared" si="304"/>
        <v>60</v>
      </c>
      <c r="W1348" s="101">
        <f t="shared" si="305"/>
        <v>24</v>
      </c>
      <c r="X1348" s="102" t="b">
        <f t="shared" si="306"/>
        <v>0</v>
      </c>
      <c r="Y1348" s="103" t="str">
        <f t="shared" si="307"/>
        <v>GROWTH</v>
      </c>
      <c r="Z1348" s="74">
        <v>0</v>
      </c>
      <c r="AA1348" s="69"/>
      <c r="AB1348" s="69" t="s">
        <v>133</v>
      </c>
      <c r="AC1348" s="84" t="s">
        <v>131</v>
      </c>
      <c r="AD1348" s="3"/>
      <c r="AE1348" s="118">
        <f>IFERROR(INDEX(Last6M_AvgSales_Ref!$B$2:$B$12659,MATCH(D1348,Last6M_AvgSales_Ref!$A$2:$A$12659,0)),"")</f>
        <v>73.9166666666667</v>
      </c>
    </row>
    <row r="1349" spans="1:31" ht="14.25" customHeight="1">
      <c r="A1349" s="84" t="s">
        <v>130</v>
      </c>
      <c r="B1349" s="82" t="s">
        <v>108</v>
      </c>
      <c r="C1349" s="82" t="s">
        <v>3142</v>
      </c>
      <c r="D1349" s="82">
        <v>1000004363</v>
      </c>
      <c r="E1349" s="82" t="s">
        <v>3143</v>
      </c>
      <c r="F1349" s="83">
        <v>45793</v>
      </c>
      <c r="G1349" s="66" t="str">
        <f t="shared" si="294"/>
        <v>Targeted Dealer</v>
      </c>
      <c r="H1349" s="66"/>
      <c r="I1349" s="67">
        <v>350</v>
      </c>
      <c r="J1349" s="67">
        <f t="shared" si="295"/>
        <v>350</v>
      </c>
      <c r="K1349" s="68">
        <v>390</v>
      </c>
      <c r="L1349" s="68">
        <f t="shared" si="296"/>
        <v>-40</v>
      </c>
      <c r="M1349" s="68">
        <f t="shared" si="297"/>
        <v>111.42857142857143</v>
      </c>
      <c r="N1349" s="96">
        <v>350</v>
      </c>
      <c r="O1349" s="97" t="str">
        <f t="shared" si="298"/>
        <v>June</v>
      </c>
      <c r="P1349" s="96">
        <f t="shared" si="299"/>
        <v>350</v>
      </c>
      <c r="Q1349" s="98">
        <f t="shared" si="300"/>
        <v>40</v>
      </c>
      <c r="R1349" s="97" t="b">
        <f t="shared" si="301"/>
        <v>0</v>
      </c>
      <c r="S1349" s="99" t="str">
        <f t="shared" si="302"/>
        <v>GROWTH</v>
      </c>
      <c r="T1349" s="68">
        <v>205</v>
      </c>
      <c r="U1349" s="100" t="str">
        <f t="shared" si="303"/>
        <v>May</v>
      </c>
      <c r="V1349" s="68">
        <f t="shared" si="304"/>
        <v>205</v>
      </c>
      <c r="W1349" s="101">
        <f t="shared" si="305"/>
        <v>185</v>
      </c>
      <c r="X1349" s="102" t="b">
        <f t="shared" si="306"/>
        <v>0</v>
      </c>
      <c r="Y1349" s="103" t="str">
        <f t="shared" si="307"/>
        <v>GROWTH</v>
      </c>
      <c r="Z1349" s="74">
        <v>0</v>
      </c>
      <c r="AA1349" s="69"/>
      <c r="AB1349" s="69" t="s">
        <v>133</v>
      </c>
      <c r="AC1349" s="84" t="s">
        <v>130</v>
      </c>
      <c r="AD1349" s="3"/>
      <c r="AE1349" s="118">
        <f>IFERROR(INDEX(Last6M_AvgSales_Ref!$B$2:$B$12659,MATCH(D1349,Last6M_AvgSales_Ref!$A$2:$A$12659,0)),"")</f>
        <v>325</v>
      </c>
    </row>
    <row r="1350" spans="1:31" ht="14.25" customHeight="1">
      <c r="A1350" s="84" t="s">
        <v>130</v>
      </c>
      <c r="B1350" s="82" t="s">
        <v>122</v>
      </c>
      <c r="C1350" s="82" t="s">
        <v>3144</v>
      </c>
      <c r="D1350" s="82">
        <v>1000004355</v>
      </c>
      <c r="E1350" s="82" t="s">
        <v>3145</v>
      </c>
      <c r="F1350" s="83">
        <v>45792</v>
      </c>
      <c r="G1350" s="66" t="str">
        <f t="shared" si="294"/>
        <v>Targeted Dealer</v>
      </c>
      <c r="H1350" s="66"/>
      <c r="I1350" s="67">
        <v>45</v>
      </c>
      <c r="J1350" s="67">
        <f t="shared" si="295"/>
        <v>45</v>
      </c>
      <c r="K1350" s="68">
        <v>50</v>
      </c>
      <c r="L1350" s="68">
        <f t="shared" si="296"/>
        <v>-5</v>
      </c>
      <c r="M1350" s="68">
        <f t="shared" si="297"/>
        <v>111.11111111111111</v>
      </c>
      <c r="N1350" s="96">
        <v>65</v>
      </c>
      <c r="O1350" s="97" t="str">
        <f t="shared" si="298"/>
        <v>June</v>
      </c>
      <c r="P1350" s="96">
        <f t="shared" si="299"/>
        <v>65</v>
      </c>
      <c r="Q1350" s="98">
        <f t="shared" si="300"/>
        <v>-15</v>
      </c>
      <c r="R1350" s="97" t="b">
        <f t="shared" si="301"/>
        <v>0</v>
      </c>
      <c r="S1350" s="99" t="str">
        <f t="shared" si="302"/>
        <v>GROWTH</v>
      </c>
      <c r="T1350" s="68">
        <v>55</v>
      </c>
      <c r="U1350" s="100" t="str">
        <f t="shared" si="303"/>
        <v>May</v>
      </c>
      <c r="V1350" s="68">
        <f t="shared" si="304"/>
        <v>55</v>
      </c>
      <c r="W1350" s="101">
        <f t="shared" si="305"/>
        <v>-5</v>
      </c>
      <c r="X1350" s="102" t="b">
        <f t="shared" si="306"/>
        <v>0</v>
      </c>
      <c r="Y1350" s="103" t="str">
        <f t="shared" si="307"/>
        <v>GROWTH</v>
      </c>
      <c r="Z1350" s="74">
        <v>0</v>
      </c>
      <c r="AA1350" s="69"/>
      <c r="AB1350" s="69" t="s">
        <v>133</v>
      </c>
      <c r="AC1350" s="84" t="s">
        <v>130</v>
      </c>
      <c r="AD1350" s="3"/>
      <c r="AE1350" s="118">
        <f>IFERROR(INDEX(Last6M_AvgSales_Ref!$B$2:$B$12659,MATCH(D1350,Last6M_AvgSales_Ref!$A$2:$A$12659,0)),"")</f>
        <v>48.3333333333333</v>
      </c>
    </row>
    <row r="1351" spans="1:31" ht="14.25" customHeight="1">
      <c r="A1351" s="84" t="s">
        <v>130</v>
      </c>
      <c r="B1351" s="82" t="s">
        <v>122</v>
      </c>
      <c r="C1351" s="82" t="s">
        <v>3146</v>
      </c>
      <c r="D1351" s="82">
        <v>1000004335</v>
      </c>
      <c r="E1351" s="82" t="s">
        <v>3147</v>
      </c>
      <c r="F1351" s="83">
        <v>45775</v>
      </c>
      <c r="G1351" s="66" t="str">
        <f t="shared" si="294"/>
        <v>Targeted Dealer</v>
      </c>
      <c r="H1351" s="66"/>
      <c r="I1351" s="67">
        <v>50</v>
      </c>
      <c r="J1351" s="67">
        <f t="shared" si="295"/>
        <v>50</v>
      </c>
      <c r="K1351" s="68">
        <v>0</v>
      </c>
      <c r="L1351" s="68">
        <f t="shared" si="296"/>
        <v>50</v>
      </c>
      <c r="M1351" s="68">
        <f t="shared" si="297"/>
        <v>0</v>
      </c>
      <c r="N1351" s="96">
        <v>25</v>
      </c>
      <c r="O1351" s="97" t="str">
        <f t="shared" si="298"/>
        <v>June</v>
      </c>
      <c r="P1351" s="96">
        <f t="shared" si="299"/>
        <v>25</v>
      </c>
      <c r="Q1351" s="98">
        <f t="shared" si="300"/>
        <v>-25</v>
      </c>
      <c r="R1351" s="97" t="b">
        <f t="shared" si="301"/>
        <v>0</v>
      </c>
      <c r="S1351" s="99" t="str">
        <f t="shared" si="302"/>
        <v>GROWTH</v>
      </c>
      <c r="T1351" s="68">
        <v>25</v>
      </c>
      <c r="U1351" s="100" t="str">
        <f t="shared" si="303"/>
        <v>May</v>
      </c>
      <c r="V1351" s="68">
        <f t="shared" si="304"/>
        <v>25</v>
      </c>
      <c r="W1351" s="101">
        <f t="shared" si="305"/>
        <v>-25</v>
      </c>
      <c r="X1351" s="102" t="b">
        <f t="shared" si="306"/>
        <v>0</v>
      </c>
      <c r="Y1351" s="103" t="str">
        <f t="shared" si="307"/>
        <v>GROWTH</v>
      </c>
      <c r="Z1351" s="74">
        <v>0</v>
      </c>
      <c r="AA1351" s="69"/>
      <c r="AB1351" s="69" t="s">
        <v>133</v>
      </c>
      <c r="AC1351" s="84" t="s">
        <v>130</v>
      </c>
      <c r="AD1351" s="3"/>
      <c r="AE1351" s="118">
        <f>IFERROR(INDEX(Last6M_AvgSales_Ref!$B$2:$B$12659,MATCH(D1351,Last6M_AvgSales_Ref!$A$2:$A$12659,0)),"")</f>
        <v>39.5833333333333</v>
      </c>
    </row>
    <row r="1352" spans="1:31" ht="14.25" customHeight="1">
      <c r="A1352" s="84" t="s">
        <v>132</v>
      </c>
      <c r="B1352" s="82" t="s">
        <v>101</v>
      </c>
      <c r="C1352" s="82" t="s">
        <v>3148</v>
      </c>
      <c r="D1352" s="82">
        <v>1000004358</v>
      </c>
      <c r="E1352" s="82" t="s">
        <v>3149</v>
      </c>
      <c r="F1352" s="83">
        <v>45794</v>
      </c>
      <c r="G1352" s="66" t="str">
        <f t="shared" si="294"/>
        <v>Targeted Dealer</v>
      </c>
      <c r="H1352" s="66"/>
      <c r="I1352" s="67">
        <v>40</v>
      </c>
      <c r="J1352" s="67">
        <f t="shared" si="295"/>
        <v>40</v>
      </c>
      <c r="K1352" s="68">
        <v>30.5</v>
      </c>
      <c r="L1352" s="68">
        <f t="shared" si="296"/>
        <v>9.5</v>
      </c>
      <c r="M1352" s="68">
        <f t="shared" si="297"/>
        <v>76.25</v>
      </c>
      <c r="N1352" s="96">
        <v>53</v>
      </c>
      <c r="O1352" s="97" t="str">
        <f t="shared" si="298"/>
        <v>June</v>
      </c>
      <c r="P1352" s="96">
        <f t="shared" si="299"/>
        <v>53</v>
      </c>
      <c r="Q1352" s="98">
        <f t="shared" si="300"/>
        <v>-22.5</v>
      </c>
      <c r="R1352" s="97" t="b">
        <f t="shared" si="301"/>
        <v>0</v>
      </c>
      <c r="S1352" s="99" t="str">
        <f t="shared" si="302"/>
        <v>GROWTH</v>
      </c>
      <c r="T1352" s="68">
        <v>30</v>
      </c>
      <c r="U1352" s="100" t="str">
        <f t="shared" si="303"/>
        <v>May</v>
      </c>
      <c r="V1352" s="68">
        <f t="shared" si="304"/>
        <v>30</v>
      </c>
      <c r="W1352" s="101">
        <f t="shared" si="305"/>
        <v>0.5</v>
      </c>
      <c r="X1352" s="102" t="b">
        <f t="shared" si="306"/>
        <v>0</v>
      </c>
      <c r="Y1352" s="103" t="str">
        <f t="shared" si="307"/>
        <v>GROWTH</v>
      </c>
      <c r="Z1352" s="74">
        <v>0</v>
      </c>
      <c r="AA1352" s="69"/>
      <c r="AB1352" s="69" t="s">
        <v>133</v>
      </c>
      <c r="AC1352" s="84" t="s">
        <v>132</v>
      </c>
      <c r="AD1352" s="3"/>
      <c r="AE1352" s="118">
        <f>IFERROR(INDEX(Last6M_AvgSales_Ref!$B$2:$B$12659,MATCH(D1352,Last6M_AvgSales_Ref!$A$2:$A$12659,0)),"")</f>
        <v>31.6666666666667</v>
      </c>
    </row>
    <row r="1353" spans="1:31" ht="14.25" customHeight="1">
      <c r="A1353" s="84" t="s">
        <v>134</v>
      </c>
      <c r="B1353" s="82" t="s">
        <v>74</v>
      </c>
      <c r="C1353" s="82" t="s">
        <v>3150</v>
      </c>
      <c r="D1353" s="82">
        <v>1000004369</v>
      </c>
      <c r="E1353" s="82" t="s">
        <v>3151</v>
      </c>
      <c r="F1353" s="83">
        <v>45799</v>
      </c>
      <c r="G1353" s="66" t="str">
        <f t="shared" si="294"/>
        <v>Targeted Dealer</v>
      </c>
      <c r="H1353" s="66"/>
      <c r="I1353" s="67">
        <v>200</v>
      </c>
      <c r="J1353" s="67">
        <f t="shared" si="295"/>
        <v>200</v>
      </c>
      <c r="K1353" s="68">
        <v>72.900000000000006</v>
      </c>
      <c r="L1353" s="68">
        <f t="shared" si="296"/>
        <v>127.1</v>
      </c>
      <c r="M1353" s="68">
        <f t="shared" si="297"/>
        <v>36.450000000000003</v>
      </c>
      <c r="N1353" s="96">
        <v>102</v>
      </c>
      <c r="O1353" s="97" t="str">
        <f t="shared" si="298"/>
        <v>June</v>
      </c>
      <c r="P1353" s="96">
        <f t="shared" si="299"/>
        <v>102</v>
      </c>
      <c r="Q1353" s="98">
        <f t="shared" si="300"/>
        <v>-29.099999999999994</v>
      </c>
      <c r="R1353" s="97" t="b">
        <f t="shared" si="301"/>
        <v>0</v>
      </c>
      <c r="S1353" s="99" t="str">
        <f t="shared" si="302"/>
        <v>GROWTH</v>
      </c>
      <c r="T1353" s="68">
        <v>80</v>
      </c>
      <c r="U1353" s="100" t="str">
        <f t="shared" si="303"/>
        <v>May</v>
      </c>
      <c r="V1353" s="68">
        <f t="shared" si="304"/>
        <v>80</v>
      </c>
      <c r="W1353" s="101">
        <f t="shared" si="305"/>
        <v>-7.0999999999999943</v>
      </c>
      <c r="X1353" s="102" t="b">
        <f t="shared" si="306"/>
        <v>0</v>
      </c>
      <c r="Y1353" s="103" t="str">
        <f t="shared" si="307"/>
        <v>GROWTH</v>
      </c>
      <c r="Z1353" s="74">
        <v>0</v>
      </c>
      <c r="AA1353" s="69"/>
      <c r="AB1353" s="69" t="s">
        <v>133</v>
      </c>
      <c r="AC1353" s="84" t="s">
        <v>134</v>
      </c>
      <c r="AD1353" s="3"/>
      <c r="AE1353" s="118">
        <f>IFERROR(INDEX(Last6M_AvgSales_Ref!$B$2:$B$12659,MATCH(D1353,Last6M_AvgSales_Ref!$A$2:$A$12659,0)),"")</f>
        <v>99.308333333333294</v>
      </c>
    </row>
    <row r="1354" spans="1:31" ht="14.25" customHeight="1">
      <c r="A1354" s="84" t="s">
        <v>134</v>
      </c>
      <c r="B1354" s="82" t="s">
        <v>79</v>
      </c>
      <c r="C1354" s="82" t="s">
        <v>3152</v>
      </c>
      <c r="D1354" s="82">
        <v>1000004367</v>
      </c>
      <c r="E1354" s="82" t="s">
        <v>3153</v>
      </c>
      <c r="F1354" s="83">
        <v>45799</v>
      </c>
      <c r="G1354" s="66" t="str">
        <f t="shared" si="294"/>
        <v>Targeted Dealer</v>
      </c>
      <c r="H1354" s="66"/>
      <c r="I1354" s="67">
        <v>1100</v>
      </c>
      <c r="J1354" s="67">
        <f t="shared" si="295"/>
        <v>1100</v>
      </c>
      <c r="K1354" s="68">
        <v>1078.4000000000001</v>
      </c>
      <c r="L1354" s="68">
        <f t="shared" si="296"/>
        <v>21.599999999999909</v>
      </c>
      <c r="M1354" s="68">
        <f t="shared" si="297"/>
        <v>98.036363636363646</v>
      </c>
      <c r="N1354" s="96">
        <v>689</v>
      </c>
      <c r="O1354" s="97" t="str">
        <f t="shared" si="298"/>
        <v>June</v>
      </c>
      <c r="P1354" s="96">
        <f t="shared" si="299"/>
        <v>689</v>
      </c>
      <c r="Q1354" s="98">
        <f t="shared" si="300"/>
        <v>389.40000000000009</v>
      </c>
      <c r="R1354" s="97" t="b">
        <f t="shared" si="301"/>
        <v>0</v>
      </c>
      <c r="S1354" s="99" t="str">
        <f t="shared" si="302"/>
        <v>GROWTH</v>
      </c>
      <c r="T1354" s="68">
        <v>204.55</v>
      </c>
      <c r="U1354" s="100" t="str">
        <f t="shared" si="303"/>
        <v>May</v>
      </c>
      <c r="V1354" s="68">
        <f t="shared" si="304"/>
        <v>204.55</v>
      </c>
      <c r="W1354" s="101">
        <f t="shared" si="305"/>
        <v>873.85000000000014</v>
      </c>
      <c r="X1354" s="102" t="b">
        <f t="shared" si="306"/>
        <v>0</v>
      </c>
      <c r="Y1354" s="103" t="str">
        <f t="shared" si="307"/>
        <v>GROWTH</v>
      </c>
      <c r="Z1354" s="74">
        <v>0</v>
      </c>
      <c r="AA1354" s="69"/>
      <c r="AB1354" s="69" t="s">
        <v>133</v>
      </c>
      <c r="AC1354" s="84" t="s">
        <v>134</v>
      </c>
      <c r="AD1354" s="3"/>
      <c r="AE1354" s="118">
        <f>IFERROR(INDEX(Last6M_AvgSales_Ref!$B$2:$B$12659,MATCH(D1354,Last6M_AvgSales_Ref!$A$2:$A$12659,0)),"")</f>
        <v>675.4</v>
      </c>
    </row>
    <row r="1355" spans="1:31" ht="14.25" customHeight="1">
      <c r="A1355" s="84" t="s">
        <v>134</v>
      </c>
      <c r="B1355" s="82" t="s">
        <v>65</v>
      </c>
      <c r="C1355" s="82" t="s">
        <v>3154</v>
      </c>
      <c r="D1355" s="82">
        <v>1000004370</v>
      </c>
      <c r="E1355" s="82" t="s">
        <v>3155</v>
      </c>
      <c r="F1355" s="83">
        <v>45803</v>
      </c>
      <c r="G1355" s="66" t="str">
        <f t="shared" si="294"/>
        <v>Targeted Dealer</v>
      </c>
      <c r="H1355" s="66"/>
      <c r="I1355" s="67">
        <v>200</v>
      </c>
      <c r="J1355" s="67">
        <f t="shared" si="295"/>
        <v>200</v>
      </c>
      <c r="K1355" s="68">
        <v>75</v>
      </c>
      <c r="L1355" s="68">
        <f t="shared" si="296"/>
        <v>125</v>
      </c>
      <c r="M1355" s="68">
        <f t="shared" si="297"/>
        <v>37.5</v>
      </c>
      <c r="N1355" s="96">
        <v>75</v>
      </c>
      <c r="O1355" s="97" t="str">
        <f t="shared" si="298"/>
        <v>June</v>
      </c>
      <c r="P1355" s="96">
        <f t="shared" si="299"/>
        <v>75</v>
      </c>
      <c r="Q1355" s="98">
        <f t="shared" si="300"/>
        <v>0</v>
      </c>
      <c r="R1355" s="97" t="b">
        <f t="shared" si="301"/>
        <v>0</v>
      </c>
      <c r="S1355" s="99" t="str">
        <f t="shared" si="302"/>
        <v>GROWTH</v>
      </c>
      <c r="T1355" s="68">
        <v>75</v>
      </c>
      <c r="U1355" s="100" t="str">
        <f t="shared" si="303"/>
        <v>May</v>
      </c>
      <c r="V1355" s="68">
        <f t="shared" si="304"/>
        <v>75</v>
      </c>
      <c r="W1355" s="101">
        <f t="shared" si="305"/>
        <v>0</v>
      </c>
      <c r="X1355" s="102" t="b">
        <f t="shared" si="306"/>
        <v>0</v>
      </c>
      <c r="Y1355" s="103" t="str">
        <f t="shared" si="307"/>
        <v>GROWTH</v>
      </c>
      <c r="Z1355" s="74">
        <v>0</v>
      </c>
      <c r="AA1355" s="69"/>
      <c r="AB1355" s="69" t="s">
        <v>133</v>
      </c>
      <c r="AC1355" s="84" t="s">
        <v>134</v>
      </c>
      <c r="AD1355" s="3"/>
      <c r="AE1355" s="118">
        <f>IFERROR(INDEX(Last6M_AvgSales_Ref!$B$2:$B$12659,MATCH(D1355,Last6M_AvgSales_Ref!$A$2:$A$12659,0)),"")</f>
        <v>87.5</v>
      </c>
    </row>
    <row r="1356" spans="1:31" ht="14.25" customHeight="1">
      <c r="A1356" s="84" t="s">
        <v>133</v>
      </c>
      <c r="B1356" s="82" t="s">
        <v>55</v>
      </c>
      <c r="C1356" s="82" t="s">
        <v>503</v>
      </c>
      <c r="D1356" s="82">
        <v>1000004283</v>
      </c>
      <c r="E1356" s="82" t="s">
        <v>504</v>
      </c>
      <c r="F1356" s="83">
        <v>45735</v>
      </c>
      <c r="G1356" s="66" t="str">
        <f t="shared" si="294"/>
        <v>Targeted Dealer</v>
      </c>
      <c r="H1356" s="66"/>
      <c r="I1356" s="67">
        <v>70</v>
      </c>
      <c r="J1356" s="67">
        <f t="shared" si="295"/>
        <v>70</v>
      </c>
      <c r="K1356" s="68">
        <v>35</v>
      </c>
      <c r="L1356" s="68">
        <f t="shared" si="296"/>
        <v>35</v>
      </c>
      <c r="M1356" s="68">
        <f t="shared" si="297"/>
        <v>50</v>
      </c>
      <c r="N1356" s="96">
        <v>35</v>
      </c>
      <c r="O1356" s="97" t="str">
        <f t="shared" si="298"/>
        <v>June</v>
      </c>
      <c r="P1356" s="96">
        <f t="shared" si="299"/>
        <v>35</v>
      </c>
      <c r="Q1356" s="98">
        <f t="shared" si="300"/>
        <v>0</v>
      </c>
      <c r="R1356" s="97" t="b">
        <f t="shared" si="301"/>
        <v>0</v>
      </c>
      <c r="S1356" s="99" t="str">
        <f t="shared" si="302"/>
        <v>GROWTH</v>
      </c>
      <c r="T1356" s="68">
        <v>70</v>
      </c>
      <c r="U1356" s="100" t="str">
        <f t="shared" si="303"/>
        <v>May</v>
      </c>
      <c r="V1356" s="68">
        <f t="shared" si="304"/>
        <v>70</v>
      </c>
      <c r="W1356" s="101">
        <f t="shared" si="305"/>
        <v>-35</v>
      </c>
      <c r="X1356" s="102" t="b">
        <f t="shared" si="306"/>
        <v>0</v>
      </c>
      <c r="Y1356" s="103" t="str">
        <f t="shared" si="307"/>
        <v>GROWTH</v>
      </c>
      <c r="Z1356" s="74">
        <v>0</v>
      </c>
      <c r="AA1356" s="69"/>
      <c r="AB1356" s="69" t="s">
        <v>133</v>
      </c>
      <c r="AC1356" s="84" t="s">
        <v>133</v>
      </c>
      <c r="AD1356" s="3"/>
      <c r="AE1356" s="118">
        <f>IFERROR(INDEX(Last6M_AvgSales_Ref!$B$2:$B$12659,MATCH(D1356,Last6M_AvgSales_Ref!$A$2:$A$12659,0)),"")</f>
        <v>17.5</v>
      </c>
    </row>
    <row r="1357" spans="1:31" ht="14.25" customHeight="1">
      <c r="A1357" s="84" t="s">
        <v>133</v>
      </c>
      <c r="B1357" s="82" t="s">
        <v>30</v>
      </c>
      <c r="C1357" s="82" t="s">
        <v>3156</v>
      </c>
      <c r="D1357" s="82">
        <v>1000002739</v>
      </c>
      <c r="E1357" s="82" t="s">
        <v>3157</v>
      </c>
      <c r="F1357" s="83">
        <v>44739</v>
      </c>
      <c r="G1357" s="66" t="str">
        <f t="shared" si="294"/>
        <v>Targeted Dealer</v>
      </c>
      <c r="H1357" s="66"/>
      <c r="I1357" s="67">
        <v>115</v>
      </c>
      <c r="J1357" s="67">
        <f t="shared" si="295"/>
        <v>115</v>
      </c>
      <c r="K1357" s="68">
        <v>45</v>
      </c>
      <c r="L1357" s="68">
        <f t="shared" si="296"/>
        <v>70</v>
      </c>
      <c r="M1357" s="68">
        <f t="shared" si="297"/>
        <v>39.130434782608695</v>
      </c>
      <c r="N1357" s="96">
        <v>50</v>
      </c>
      <c r="O1357" s="97" t="str">
        <f t="shared" si="298"/>
        <v>June</v>
      </c>
      <c r="P1357" s="96">
        <f t="shared" si="299"/>
        <v>50</v>
      </c>
      <c r="Q1357" s="98">
        <f t="shared" si="300"/>
        <v>-5</v>
      </c>
      <c r="R1357" s="97" t="b">
        <f t="shared" si="301"/>
        <v>0</v>
      </c>
      <c r="S1357" s="99" t="str">
        <f t="shared" si="302"/>
        <v>GROWTH</v>
      </c>
      <c r="T1357" s="68">
        <v>104</v>
      </c>
      <c r="U1357" s="100" t="str">
        <f t="shared" si="303"/>
        <v>May</v>
      </c>
      <c r="V1357" s="68">
        <f t="shared" si="304"/>
        <v>104</v>
      </c>
      <c r="W1357" s="101">
        <f t="shared" si="305"/>
        <v>-59</v>
      </c>
      <c r="X1357" s="102" t="b">
        <f t="shared" si="306"/>
        <v>0</v>
      </c>
      <c r="Y1357" s="103" t="str">
        <f t="shared" si="307"/>
        <v>GROWTH</v>
      </c>
      <c r="Z1357" s="74">
        <v>0</v>
      </c>
      <c r="AA1357" s="69"/>
      <c r="AB1357" s="69" t="s">
        <v>133</v>
      </c>
      <c r="AC1357" s="84" t="s">
        <v>133</v>
      </c>
      <c r="AD1357" s="3"/>
      <c r="AE1357" s="118">
        <f>IFERROR(INDEX(Last6M_AvgSales_Ref!$B$2:$B$12659,MATCH(D1357,Last6M_AvgSales_Ref!$A$2:$A$12659,0)),"")</f>
        <v>53.3333333333333</v>
      </c>
    </row>
    <row r="1358" spans="1:31" ht="14.25" customHeight="1">
      <c r="A1358" s="84" t="s">
        <v>131</v>
      </c>
      <c r="B1358" s="82" t="s">
        <v>140</v>
      </c>
      <c r="C1358" s="82" t="s">
        <v>3158</v>
      </c>
      <c r="D1358" s="82">
        <v>1000004347</v>
      </c>
      <c r="E1358" s="82" t="s">
        <v>3159</v>
      </c>
      <c r="F1358" s="83">
        <v>45782</v>
      </c>
      <c r="G1358" s="66" t="str">
        <f t="shared" si="294"/>
        <v>Targeted Dealer</v>
      </c>
      <c r="H1358" s="66"/>
      <c r="I1358" s="67">
        <v>45</v>
      </c>
      <c r="J1358" s="67">
        <f t="shared" si="295"/>
        <v>45</v>
      </c>
      <c r="K1358" s="68">
        <v>121</v>
      </c>
      <c r="L1358" s="68">
        <f t="shared" si="296"/>
        <v>-76</v>
      </c>
      <c r="M1358" s="68">
        <f t="shared" si="297"/>
        <v>268.88888888888886</v>
      </c>
      <c r="N1358" s="96">
        <v>61</v>
      </c>
      <c r="O1358" s="97" t="str">
        <f t="shared" si="298"/>
        <v>June</v>
      </c>
      <c r="P1358" s="96">
        <f t="shared" si="299"/>
        <v>61</v>
      </c>
      <c r="Q1358" s="98">
        <f t="shared" si="300"/>
        <v>60</v>
      </c>
      <c r="R1358" s="97" t="b">
        <f t="shared" si="301"/>
        <v>0</v>
      </c>
      <c r="S1358" s="99" t="str">
        <f t="shared" si="302"/>
        <v>GROWTH</v>
      </c>
      <c r="T1358" s="68">
        <v>42</v>
      </c>
      <c r="U1358" s="100" t="str">
        <f t="shared" si="303"/>
        <v>May</v>
      </c>
      <c r="V1358" s="68">
        <f t="shared" si="304"/>
        <v>42</v>
      </c>
      <c r="W1358" s="101">
        <f t="shared" si="305"/>
        <v>79</v>
      </c>
      <c r="X1358" s="102" t="b">
        <f t="shared" si="306"/>
        <v>0</v>
      </c>
      <c r="Y1358" s="103" t="str">
        <f t="shared" si="307"/>
        <v>GROWTH</v>
      </c>
      <c r="Z1358" s="74">
        <v>0</v>
      </c>
      <c r="AA1358" s="69"/>
      <c r="AB1358" s="69" t="s">
        <v>133</v>
      </c>
      <c r="AC1358" s="84" t="s">
        <v>131</v>
      </c>
      <c r="AD1358" s="3"/>
      <c r="AE1358" s="118">
        <f>IFERROR(INDEX(Last6M_AvgSales_Ref!$B$2:$B$12659,MATCH(D1358,Last6M_AvgSales_Ref!$A$2:$A$12659,0)),"")</f>
        <v>163.833333333333</v>
      </c>
    </row>
    <row r="1359" spans="1:31" ht="14.25" customHeight="1">
      <c r="A1359" s="84" t="s">
        <v>133</v>
      </c>
      <c r="B1359" s="82" t="s">
        <v>48</v>
      </c>
      <c r="C1359" s="82" t="s">
        <v>3160</v>
      </c>
      <c r="D1359" s="82">
        <v>1000004361</v>
      </c>
      <c r="E1359" s="82" t="s">
        <v>3161</v>
      </c>
      <c r="F1359" s="83">
        <v>45804</v>
      </c>
      <c r="G1359" s="66" t="str">
        <f t="shared" si="294"/>
        <v>Targeted Dealer</v>
      </c>
      <c r="H1359" s="66"/>
      <c r="I1359" s="67">
        <v>150</v>
      </c>
      <c r="J1359" s="67">
        <f t="shared" si="295"/>
        <v>150</v>
      </c>
      <c r="K1359" s="68">
        <v>215</v>
      </c>
      <c r="L1359" s="68">
        <f t="shared" si="296"/>
        <v>-65</v>
      </c>
      <c r="M1359" s="68">
        <f t="shared" si="297"/>
        <v>143.33333333333334</v>
      </c>
      <c r="N1359" s="96">
        <v>202</v>
      </c>
      <c r="O1359" s="97" t="str">
        <f t="shared" si="298"/>
        <v>June</v>
      </c>
      <c r="P1359" s="96">
        <f t="shared" si="299"/>
        <v>202</v>
      </c>
      <c r="Q1359" s="98">
        <f t="shared" si="300"/>
        <v>13</v>
      </c>
      <c r="R1359" s="97" t="b">
        <f t="shared" si="301"/>
        <v>0</v>
      </c>
      <c r="S1359" s="99" t="str">
        <f t="shared" si="302"/>
        <v>GROWTH</v>
      </c>
      <c r="T1359" s="68">
        <v>35</v>
      </c>
      <c r="U1359" s="100" t="str">
        <f t="shared" si="303"/>
        <v>May</v>
      </c>
      <c r="V1359" s="68">
        <f t="shared" si="304"/>
        <v>35</v>
      </c>
      <c r="W1359" s="101">
        <f t="shared" si="305"/>
        <v>180</v>
      </c>
      <c r="X1359" s="102" t="b">
        <f t="shared" si="306"/>
        <v>0</v>
      </c>
      <c r="Y1359" s="103" t="str">
        <f t="shared" si="307"/>
        <v>GROWTH</v>
      </c>
      <c r="Z1359" s="74">
        <v>0</v>
      </c>
      <c r="AA1359" s="69"/>
      <c r="AB1359" s="69" t="s">
        <v>133</v>
      </c>
      <c r="AC1359" s="84" t="s">
        <v>133</v>
      </c>
      <c r="AD1359" s="3"/>
      <c r="AE1359" s="118">
        <f>IFERROR(INDEX(Last6M_AvgSales_Ref!$B$2:$B$12659,MATCH(D1359,Last6M_AvgSales_Ref!$A$2:$A$12659,0)),"")</f>
        <v>206</v>
      </c>
    </row>
    <row r="1360" spans="1:31" ht="14.25" customHeight="1">
      <c r="A1360" s="84" t="s">
        <v>133</v>
      </c>
      <c r="B1360" s="82" t="s">
        <v>48</v>
      </c>
      <c r="C1360" s="82" t="s">
        <v>3162</v>
      </c>
      <c r="D1360" s="82">
        <v>1000004365</v>
      </c>
      <c r="E1360" s="82" t="s">
        <v>3163</v>
      </c>
      <c r="F1360" s="83">
        <v>45796</v>
      </c>
      <c r="G1360" s="66" t="str">
        <f t="shared" si="294"/>
        <v>Targeted Dealer</v>
      </c>
      <c r="H1360" s="66"/>
      <c r="I1360" s="67">
        <v>50</v>
      </c>
      <c r="J1360" s="67">
        <f t="shared" si="295"/>
        <v>50</v>
      </c>
      <c r="K1360" s="68">
        <v>127</v>
      </c>
      <c r="L1360" s="68">
        <f t="shared" si="296"/>
        <v>-77</v>
      </c>
      <c r="M1360" s="68">
        <f t="shared" si="297"/>
        <v>254</v>
      </c>
      <c r="N1360" s="96">
        <v>76</v>
      </c>
      <c r="O1360" s="97" t="str">
        <f t="shared" si="298"/>
        <v>June</v>
      </c>
      <c r="P1360" s="96">
        <f t="shared" si="299"/>
        <v>76</v>
      </c>
      <c r="Q1360" s="98">
        <f t="shared" si="300"/>
        <v>51</v>
      </c>
      <c r="R1360" s="97" t="b">
        <f t="shared" si="301"/>
        <v>0</v>
      </c>
      <c r="S1360" s="99" t="str">
        <f t="shared" si="302"/>
        <v>GROWTH</v>
      </c>
      <c r="T1360" s="68">
        <v>23</v>
      </c>
      <c r="U1360" s="100" t="str">
        <f t="shared" si="303"/>
        <v>May</v>
      </c>
      <c r="V1360" s="68">
        <f t="shared" si="304"/>
        <v>23</v>
      </c>
      <c r="W1360" s="101">
        <f t="shared" si="305"/>
        <v>104</v>
      </c>
      <c r="X1360" s="102" t="b">
        <f t="shared" si="306"/>
        <v>0</v>
      </c>
      <c r="Y1360" s="103" t="str">
        <f t="shared" si="307"/>
        <v>GROWTH</v>
      </c>
      <c r="Z1360" s="74">
        <v>0</v>
      </c>
      <c r="AA1360" s="69"/>
      <c r="AB1360" s="69" t="s">
        <v>133</v>
      </c>
      <c r="AC1360" s="84" t="s">
        <v>133</v>
      </c>
      <c r="AD1360" s="3"/>
      <c r="AE1360" s="118">
        <f>IFERROR(INDEX(Last6M_AvgSales_Ref!$B$2:$B$12659,MATCH(D1360,Last6M_AvgSales_Ref!$A$2:$A$12659,0)),"")</f>
        <v>155</v>
      </c>
    </row>
    <row r="1361" spans="1:31" ht="14.25" customHeight="1">
      <c r="A1361" s="84" t="s">
        <v>134</v>
      </c>
      <c r="B1361" s="82" t="s">
        <v>81</v>
      </c>
      <c r="C1361" s="82" t="s">
        <v>3164</v>
      </c>
      <c r="D1361" s="82">
        <v>1000004368</v>
      </c>
      <c r="E1361" s="82" t="s">
        <v>3165</v>
      </c>
      <c r="F1361" s="83">
        <v>45800</v>
      </c>
      <c r="G1361" s="66" t="str">
        <f t="shared" si="294"/>
        <v>Targeted Dealer</v>
      </c>
      <c r="H1361" s="66"/>
      <c r="I1361" s="67">
        <v>100</v>
      </c>
      <c r="J1361" s="67">
        <f t="shared" si="295"/>
        <v>100</v>
      </c>
      <c r="K1361" s="68">
        <v>30</v>
      </c>
      <c r="L1361" s="68">
        <f t="shared" si="296"/>
        <v>70</v>
      </c>
      <c r="M1361" s="68">
        <f t="shared" si="297"/>
        <v>30</v>
      </c>
      <c r="N1361" s="96">
        <v>70</v>
      </c>
      <c r="O1361" s="97" t="str">
        <f t="shared" si="298"/>
        <v>June</v>
      </c>
      <c r="P1361" s="96">
        <f t="shared" si="299"/>
        <v>70</v>
      </c>
      <c r="Q1361" s="98">
        <f t="shared" si="300"/>
        <v>-40</v>
      </c>
      <c r="R1361" s="97" t="b">
        <f t="shared" si="301"/>
        <v>0</v>
      </c>
      <c r="S1361" s="99" t="str">
        <f t="shared" si="302"/>
        <v>GROWTH</v>
      </c>
      <c r="T1361" s="68">
        <v>25</v>
      </c>
      <c r="U1361" s="100" t="str">
        <f t="shared" si="303"/>
        <v>May</v>
      </c>
      <c r="V1361" s="68">
        <f t="shared" si="304"/>
        <v>25</v>
      </c>
      <c r="W1361" s="101">
        <f t="shared" si="305"/>
        <v>5</v>
      </c>
      <c r="X1361" s="102" t="b">
        <f t="shared" si="306"/>
        <v>0</v>
      </c>
      <c r="Y1361" s="103" t="str">
        <f t="shared" si="307"/>
        <v>GROWTH</v>
      </c>
      <c r="Z1361" s="74">
        <v>0</v>
      </c>
      <c r="AA1361" s="69"/>
      <c r="AB1361" s="69" t="s">
        <v>133</v>
      </c>
      <c r="AC1361" s="84" t="s">
        <v>134</v>
      </c>
      <c r="AD1361" s="3"/>
      <c r="AE1361" s="118">
        <f>IFERROR(INDEX(Last6M_AvgSales_Ref!$B$2:$B$12659,MATCH(D1361,Last6M_AvgSales_Ref!$A$2:$A$12659,0)),"")</f>
        <v>73.75</v>
      </c>
    </row>
    <row r="1362" spans="1:31" ht="14.25" customHeight="1">
      <c r="A1362" s="84" t="s">
        <v>133</v>
      </c>
      <c r="B1362" s="82" t="s">
        <v>47</v>
      </c>
      <c r="C1362" s="82" t="s">
        <v>3166</v>
      </c>
      <c r="D1362" s="82">
        <v>1000004372</v>
      </c>
      <c r="E1362" s="82" t="s">
        <v>3167</v>
      </c>
      <c r="F1362" s="83">
        <v>45806</v>
      </c>
      <c r="G1362" s="66" t="str">
        <f t="shared" si="294"/>
        <v>Targeted Dealer</v>
      </c>
      <c r="H1362" s="66"/>
      <c r="I1362" s="67">
        <v>250</v>
      </c>
      <c r="J1362" s="67">
        <f t="shared" si="295"/>
        <v>250.00000000000003</v>
      </c>
      <c r="K1362" s="68">
        <v>314.5</v>
      </c>
      <c r="L1362" s="68">
        <f t="shared" si="296"/>
        <v>-64.5</v>
      </c>
      <c r="M1362" s="68">
        <f t="shared" si="297"/>
        <v>125.79999999999998</v>
      </c>
      <c r="N1362" s="96">
        <v>310</v>
      </c>
      <c r="O1362" s="97" t="str">
        <f t="shared" si="298"/>
        <v>June</v>
      </c>
      <c r="P1362" s="96">
        <f t="shared" si="299"/>
        <v>310</v>
      </c>
      <c r="Q1362" s="98">
        <f t="shared" si="300"/>
        <v>4.5</v>
      </c>
      <c r="R1362" s="97" t="b">
        <f t="shared" si="301"/>
        <v>0</v>
      </c>
      <c r="S1362" s="99" t="str">
        <f t="shared" si="302"/>
        <v>GROWTH</v>
      </c>
      <c r="T1362" s="68">
        <v>85</v>
      </c>
      <c r="U1362" s="100" t="str">
        <f t="shared" si="303"/>
        <v>May</v>
      </c>
      <c r="V1362" s="68">
        <f t="shared" si="304"/>
        <v>85</v>
      </c>
      <c r="W1362" s="101">
        <f t="shared" si="305"/>
        <v>229.5</v>
      </c>
      <c r="X1362" s="102" t="b">
        <f t="shared" si="306"/>
        <v>0</v>
      </c>
      <c r="Y1362" s="103" t="str">
        <f t="shared" si="307"/>
        <v>GROWTH</v>
      </c>
      <c r="Z1362" s="74">
        <v>0</v>
      </c>
      <c r="AA1362" s="69"/>
      <c r="AB1362" s="69" t="s">
        <v>133</v>
      </c>
      <c r="AC1362" s="84" t="s">
        <v>133</v>
      </c>
      <c r="AD1362" s="3"/>
      <c r="AE1362" s="118">
        <f>IFERROR(INDEX(Last6M_AvgSales_Ref!$B$2:$B$12659,MATCH(D1362,Last6M_AvgSales_Ref!$A$2:$A$12659,0)),"")</f>
        <v>294.90833333333302</v>
      </c>
    </row>
    <row r="1363" spans="1:31" ht="14.25" customHeight="1">
      <c r="A1363" s="84" t="s">
        <v>134</v>
      </c>
      <c r="B1363" s="82" t="s">
        <v>81</v>
      </c>
      <c r="C1363" s="82" t="s">
        <v>3168</v>
      </c>
      <c r="D1363" s="82">
        <v>1000004373</v>
      </c>
      <c r="E1363" s="82" t="s">
        <v>3169</v>
      </c>
      <c r="F1363" s="83">
        <v>45808</v>
      </c>
      <c r="G1363" s="66" t="str">
        <f t="shared" si="294"/>
        <v>Targeted Dealer</v>
      </c>
      <c r="H1363" s="66"/>
      <c r="I1363" s="67">
        <v>200</v>
      </c>
      <c r="J1363" s="67">
        <f t="shared" si="295"/>
        <v>200</v>
      </c>
      <c r="K1363" s="68">
        <v>82</v>
      </c>
      <c r="L1363" s="68">
        <f t="shared" si="296"/>
        <v>118</v>
      </c>
      <c r="M1363" s="68">
        <f t="shared" si="297"/>
        <v>41</v>
      </c>
      <c r="N1363" s="96">
        <v>68</v>
      </c>
      <c r="O1363" s="97" t="str">
        <f t="shared" si="298"/>
        <v>June</v>
      </c>
      <c r="P1363" s="96">
        <f t="shared" si="299"/>
        <v>68</v>
      </c>
      <c r="Q1363" s="98">
        <f t="shared" si="300"/>
        <v>14</v>
      </c>
      <c r="R1363" s="97" t="b">
        <f t="shared" si="301"/>
        <v>0</v>
      </c>
      <c r="S1363" s="99" t="str">
        <f t="shared" si="302"/>
        <v>GROWTH</v>
      </c>
      <c r="T1363" s="68">
        <v>86.25</v>
      </c>
      <c r="U1363" s="100" t="str">
        <f t="shared" si="303"/>
        <v>May</v>
      </c>
      <c r="V1363" s="68">
        <f t="shared" si="304"/>
        <v>86.25</v>
      </c>
      <c r="W1363" s="101">
        <f t="shared" si="305"/>
        <v>-4.25</v>
      </c>
      <c r="X1363" s="102" t="b">
        <f t="shared" si="306"/>
        <v>0</v>
      </c>
      <c r="Y1363" s="103" t="str">
        <f t="shared" si="307"/>
        <v>GROWTH</v>
      </c>
      <c r="Z1363" s="74">
        <v>0</v>
      </c>
      <c r="AA1363" s="69"/>
      <c r="AB1363" s="69" t="s">
        <v>133</v>
      </c>
      <c r="AC1363" s="84" t="s">
        <v>134</v>
      </c>
      <c r="AD1363" s="3"/>
      <c r="AE1363" s="118">
        <f>IFERROR(INDEX(Last6M_AvgSales_Ref!$B$2:$B$12659,MATCH(D1363,Last6M_AvgSales_Ref!$A$2:$A$12659,0)),"")</f>
        <v>68.3333333333333</v>
      </c>
    </row>
    <row r="1364" spans="1:31" ht="14.25" customHeight="1">
      <c r="A1364" s="84" t="s">
        <v>134</v>
      </c>
      <c r="B1364" s="82" t="s">
        <v>67</v>
      </c>
      <c r="C1364" s="82" t="s">
        <v>3170</v>
      </c>
      <c r="D1364" s="82">
        <v>1000004374</v>
      </c>
      <c r="E1364" s="82" t="s">
        <v>3171</v>
      </c>
      <c r="F1364" s="83">
        <v>45811</v>
      </c>
      <c r="G1364" s="66" t="str">
        <f t="shared" si="294"/>
        <v>Targeted Dealer</v>
      </c>
      <c r="H1364" s="66"/>
      <c r="I1364" s="67">
        <v>78</v>
      </c>
      <c r="J1364" s="67">
        <f t="shared" si="295"/>
        <v>78</v>
      </c>
      <c r="K1364" s="68">
        <v>26</v>
      </c>
      <c r="L1364" s="68">
        <f t="shared" si="296"/>
        <v>52</v>
      </c>
      <c r="M1364" s="68">
        <f t="shared" si="297"/>
        <v>33.333333333333336</v>
      </c>
      <c r="N1364" s="96">
        <v>26</v>
      </c>
      <c r="O1364" s="97" t="str">
        <f t="shared" si="298"/>
        <v>June</v>
      </c>
      <c r="P1364" s="96">
        <f t="shared" si="299"/>
        <v>26</v>
      </c>
      <c r="Q1364" s="98">
        <f t="shared" si="300"/>
        <v>0</v>
      </c>
      <c r="R1364" s="97" t="b">
        <f t="shared" si="301"/>
        <v>0</v>
      </c>
      <c r="S1364" s="99" t="str">
        <f t="shared" si="302"/>
        <v>GROWTH</v>
      </c>
      <c r="T1364" s="68">
        <v>64.5</v>
      </c>
      <c r="U1364" s="100" t="str">
        <f t="shared" si="303"/>
        <v>May</v>
      </c>
      <c r="V1364" s="68">
        <f t="shared" si="304"/>
        <v>64.5</v>
      </c>
      <c r="W1364" s="101">
        <f t="shared" si="305"/>
        <v>-38.5</v>
      </c>
      <c r="X1364" s="102" t="b">
        <f t="shared" si="306"/>
        <v>0</v>
      </c>
      <c r="Y1364" s="103" t="str">
        <f t="shared" si="307"/>
        <v>GROWTH</v>
      </c>
      <c r="Z1364" s="74">
        <v>0</v>
      </c>
      <c r="AA1364" s="69"/>
      <c r="AB1364" s="69" t="s">
        <v>133</v>
      </c>
      <c r="AC1364" s="84" t="s">
        <v>134</v>
      </c>
      <c r="AD1364" s="3"/>
      <c r="AE1364" s="118">
        <f>IFERROR(INDEX(Last6M_AvgSales_Ref!$B$2:$B$12659,MATCH(D1364,Last6M_AvgSales_Ref!$A$2:$A$12659,0)),"")</f>
        <v>34.25</v>
      </c>
    </row>
    <row r="1365" spans="1:31" ht="14.25" customHeight="1">
      <c r="A1365" s="84" t="s">
        <v>134</v>
      </c>
      <c r="B1365" s="82" t="s">
        <v>67</v>
      </c>
      <c r="C1365" s="82" t="s">
        <v>3172</v>
      </c>
      <c r="D1365" s="82">
        <v>1000004375</v>
      </c>
      <c r="E1365" s="82" t="s">
        <v>3173</v>
      </c>
      <c r="F1365" s="83">
        <v>45813</v>
      </c>
      <c r="G1365" s="66" t="str">
        <f t="shared" si="294"/>
        <v>Targeted Dealer</v>
      </c>
      <c r="H1365" s="66"/>
      <c r="I1365" s="67">
        <v>26</v>
      </c>
      <c r="J1365" s="67">
        <f t="shared" si="295"/>
        <v>26</v>
      </c>
      <c r="K1365" s="68">
        <v>0</v>
      </c>
      <c r="L1365" s="68">
        <f t="shared" si="296"/>
        <v>26</v>
      </c>
      <c r="M1365" s="68">
        <f t="shared" si="297"/>
        <v>0</v>
      </c>
      <c r="N1365" s="96">
        <v>0</v>
      </c>
      <c r="O1365" s="97" t="str">
        <f t="shared" si="298"/>
        <v>June</v>
      </c>
      <c r="P1365" s="96">
        <f t="shared" si="299"/>
        <v>0</v>
      </c>
      <c r="Q1365" s="98">
        <f t="shared" si="300"/>
        <v>0</v>
      </c>
      <c r="R1365" s="97" t="b">
        <f t="shared" si="301"/>
        <v>0</v>
      </c>
      <c r="S1365" s="99" t="b">
        <f t="shared" si="302"/>
        <v>0</v>
      </c>
      <c r="T1365" s="68">
        <v>26</v>
      </c>
      <c r="U1365" s="100" t="str">
        <f t="shared" si="303"/>
        <v>May</v>
      </c>
      <c r="V1365" s="68">
        <f t="shared" si="304"/>
        <v>26</v>
      </c>
      <c r="W1365" s="101">
        <f t="shared" si="305"/>
        <v>-26</v>
      </c>
      <c r="X1365" s="102" t="b">
        <f t="shared" si="306"/>
        <v>0</v>
      </c>
      <c r="Y1365" s="103" t="str">
        <f t="shared" si="307"/>
        <v>GROWTH</v>
      </c>
      <c r="Z1365" s="74">
        <v>0</v>
      </c>
      <c r="AA1365" s="69"/>
      <c r="AB1365" s="69" t="s">
        <v>133</v>
      </c>
      <c r="AC1365" s="84" t="s">
        <v>134</v>
      </c>
      <c r="AD1365" s="3"/>
      <c r="AE1365" s="118">
        <f>IFERROR(INDEX(Last6M_AvgSales_Ref!$B$2:$B$12659,MATCH(D1365,Last6M_AvgSales_Ref!$A$2:$A$12659,0)),"")</f>
        <v>14.6666666666667</v>
      </c>
    </row>
    <row r="1366" spans="1:31" ht="14.25" customHeight="1">
      <c r="A1366" s="84" t="s">
        <v>133</v>
      </c>
      <c r="B1366" s="82" t="s">
        <v>25</v>
      </c>
      <c r="C1366" s="82" t="s">
        <v>3174</v>
      </c>
      <c r="D1366" s="82">
        <v>1000004377</v>
      </c>
      <c r="E1366" s="82" t="s">
        <v>3175</v>
      </c>
      <c r="F1366" s="83">
        <v>45817</v>
      </c>
      <c r="G1366" s="66" t="str">
        <f t="shared" si="294"/>
        <v>Targeted Dealer</v>
      </c>
      <c r="H1366" s="66"/>
      <c r="I1366" s="67">
        <v>580</v>
      </c>
      <c r="J1366" s="67">
        <f t="shared" si="295"/>
        <v>580</v>
      </c>
      <c r="K1366" s="68">
        <v>600</v>
      </c>
      <c r="L1366" s="68">
        <f t="shared" si="296"/>
        <v>-20</v>
      </c>
      <c r="M1366" s="68">
        <f t="shared" si="297"/>
        <v>103.44827586206897</v>
      </c>
      <c r="N1366" s="96">
        <v>250</v>
      </c>
      <c r="O1366" s="97" t="str">
        <f t="shared" si="298"/>
        <v>June</v>
      </c>
      <c r="P1366" s="96">
        <f t="shared" si="299"/>
        <v>250</v>
      </c>
      <c r="Q1366" s="98">
        <f t="shared" si="300"/>
        <v>350</v>
      </c>
      <c r="R1366" s="97" t="b">
        <f t="shared" si="301"/>
        <v>0</v>
      </c>
      <c r="S1366" s="99" t="str">
        <f t="shared" si="302"/>
        <v>GROWTH</v>
      </c>
      <c r="T1366" s="68">
        <v>530</v>
      </c>
      <c r="U1366" s="100" t="str">
        <f t="shared" si="303"/>
        <v>May</v>
      </c>
      <c r="V1366" s="68">
        <f t="shared" si="304"/>
        <v>530</v>
      </c>
      <c r="W1366" s="101">
        <f t="shared" si="305"/>
        <v>70</v>
      </c>
      <c r="X1366" s="102" t="b">
        <f t="shared" si="306"/>
        <v>0</v>
      </c>
      <c r="Y1366" s="103" t="str">
        <f t="shared" si="307"/>
        <v>GROWTH</v>
      </c>
      <c r="Z1366" s="74">
        <v>0</v>
      </c>
      <c r="AA1366" s="69"/>
      <c r="AB1366" s="69" t="s">
        <v>133</v>
      </c>
      <c r="AC1366" s="84" t="s">
        <v>133</v>
      </c>
      <c r="AD1366" s="3"/>
      <c r="AE1366" s="118">
        <f>IFERROR(INDEX(Last6M_AvgSales_Ref!$B$2:$B$12659,MATCH(D1366,Last6M_AvgSales_Ref!$A$2:$A$12659,0)),"")</f>
        <v>498.33333333333297</v>
      </c>
    </row>
    <row r="1367" spans="1:31" ht="14.25" customHeight="1">
      <c r="A1367" s="84" t="s">
        <v>134</v>
      </c>
      <c r="B1367" s="82" t="s">
        <v>67</v>
      </c>
      <c r="C1367" s="82" t="s">
        <v>3176</v>
      </c>
      <c r="D1367" s="82">
        <v>1000004378</v>
      </c>
      <c r="E1367" s="82" t="s">
        <v>3177</v>
      </c>
      <c r="F1367" s="83">
        <v>45820</v>
      </c>
      <c r="G1367" s="66" t="str">
        <f t="shared" si="294"/>
        <v>Targeted Dealer</v>
      </c>
      <c r="H1367" s="66"/>
      <c r="I1367" s="67">
        <v>78</v>
      </c>
      <c r="J1367" s="67">
        <f t="shared" si="295"/>
        <v>78</v>
      </c>
      <c r="K1367" s="68">
        <v>49.5</v>
      </c>
      <c r="L1367" s="68">
        <f t="shared" si="296"/>
        <v>28.5</v>
      </c>
      <c r="M1367" s="68">
        <f t="shared" si="297"/>
        <v>63.46153846153846</v>
      </c>
      <c r="N1367" s="96">
        <v>50</v>
      </c>
      <c r="O1367" s="97" t="str">
        <f t="shared" si="298"/>
        <v>June</v>
      </c>
      <c r="P1367" s="96">
        <f t="shared" si="299"/>
        <v>50</v>
      </c>
      <c r="Q1367" s="98">
        <f t="shared" si="300"/>
        <v>-0.5</v>
      </c>
      <c r="R1367" s="97" t="b">
        <f t="shared" si="301"/>
        <v>0</v>
      </c>
      <c r="S1367" s="99" t="str">
        <f t="shared" si="302"/>
        <v>GROWTH</v>
      </c>
      <c r="T1367" s="68">
        <v>26</v>
      </c>
      <c r="U1367" s="100" t="str">
        <f t="shared" si="303"/>
        <v>May</v>
      </c>
      <c r="V1367" s="68">
        <f t="shared" si="304"/>
        <v>26</v>
      </c>
      <c r="W1367" s="101">
        <f t="shared" si="305"/>
        <v>23.5</v>
      </c>
      <c r="X1367" s="102" t="b">
        <f t="shared" si="306"/>
        <v>0</v>
      </c>
      <c r="Y1367" s="103" t="str">
        <f t="shared" si="307"/>
        <v>GROWTH</v>
      </c>
      <c r="Z1367" s="74">
        <v>0</v>
      </c>
      <c r="AA1367" s="69"/>
      <c r="AB1367" s="69" t="s">
        <v>133</v>
      </c>
      <c r="AC1367" s="84" t="s">
        <v>134</v>
      </c>
      <c r="AD1367" s="3"/>
      <c r="AE1367" s="118">
        <f>IFERROR(INDEX(Last6M_AvgSales_Ref!$B$2:$B$12659,MATCH(D1367,Last6M_AvgSales_Ref!$A$2:$A$12659,0)),"")</f>
        <v>26.1666666666667</v>
      </c>
    </row>
    <row r="1368" spans="1:31" ht="14.25" customHeight="1">
      <c r="A1368" s="84" t="s">
        <v>131</v>
      </c>
      <c r="B1368" s="82" t="s">
        <v>93</v>
      </c>
      <c r="C1368" s="82" t="s">
        <v>3178</v>
      </c>
      <c r="D1368" s="82">
        <v>1000004380</v>
      </c>
      <c r="E1368" s="82" t="s">
        <v>3179</v>
      </c>
      <c r="F1368" s="83">
        <v>45821</v>
      </c>
      <c r="G1368" s="66" t="str">
        <f t="shared" si="294"/>
        <v>Targeted Dealer</v>
      </c>
      <c r="H1368" s="66"/>
      <c r="I1368" s="67">
        <v>300</v>
      </c>
      <c r="J1368" s="67">
        <f t="shared" si="295"/>
        <v>300</v>
      </c>
      <c r="K1368" s="68">
        <v>236</v>
      </c>
      <c r="L1368" s="68">
        <f t="shared" si="296"/>
        <v>64</v>
      </c>
      <c r="M1368" s="68">
        <f t="shared" si="297"/>
        <v>78.666666666666671</v>
      </c>
      <c r="N1368" s="96">
        <v>340</v>
      </c>
      <c r="O1368" s="97" t="str">
        <f t="shared" si="298"/>
        <v>June</v>
      </c>
      <c r="P1368" s="96">
        <f t="shared" si="299"/>
        <v>340</v>
      </c>
      <c r="Q1368" s="98">
        <f t="shared" si="300"/>
        <v>-104</v>
      </c>
      <c r="R1368" s="97" t="b">
        <f t="shared" si="301"/>
        <v>0</v>
      </c>
      <c r="S1368" s="99" t="str">
        <f t="shared" si="302"/>
        <v>GROWTH</v>
      </c>
      <c r="T1368" s="68">
        <v>212</v>
      </c>
      <c r="U1368" s="100" t="str">
        <f t="shared" si="303"/>
        <v>May</v>
      </c>
      <c r="V1368" s="68">
        <f t="shared" si="304"/>
        <v>212</v>
      </c>
      <c r="W1368" s="101">
        <f t="shared" si="305"/>
        <v>24</v>
      </c>
      <c r="X1368" s="102" t="b">
        <f t="shared" si="306"/>
        <v>0</v>
      </c>
      <c r="Y1368" s="103" t="str">
        <f t="shared" si="307"/>
        <v>GROWTH</v>
      </c>
      <c r="Z1368" s="74">
        <v>0</v>
      </c>
      <c r="AA1368" s="69"/>
      <c r="AB1368" s="69" t="s">
        <v>133</v>
      </c>
      <c r="AC1368" s="84" t="s">
        <v>131</v>
      </c>
      <c r="AD1368" s="3"/>
      <c r="AE1368" s="118">
        <f>IFERROR(INDEX(Last6M_AvgSales_Ref!$B$2:$B$12659,MATCH(D1368,Last6M_AvgSales_Ref!$A$2:$A$12659,0)),"")</f>
        <v>694.33333333333303</v>
      </c>
    </row>
    <row r="1369" spans="1:31" ht="14.25" customHeight="1">
      <c r="A1369" s="84" t="s">
        <v>133</v>
      </c>
      <c r="B1369" s="82" t="s">
        <v>144</v>
      </c>
      <c r="C1369" s="82" t="s">
        <v>3180</v>
      </c>
      <c r="D1369" s="82">
        <v>1000004384</v>
      </c>
      <c r="E1369" s="82" t="s">
        <v>3181</v>
      </c>
      <c r="F1369" s="83">
        <v>45817</v>
      </c>
      <c r="G1369" s="66" t="str">
        <f t="shared" si="294"/>
        <v>Targeted Dealer</v>
      </c>
      <c r="H1369" s="66"/>
      <c r="I1369" s="67">
        <v>300</v>
      </c>
      <c r="J1369" s="67">
        <f t="shared" si="295"/>
        <v>300</v>
      </c>
      <c r="K1369" s="68">
        <v>400</v>
      </c>
      <c r="L1369" s="68">
        <f t="shared" si="296"/>
        <v>-100</v>
      </c>
      <c r="M1369" s="68">
        <f t="shared" si="297"/>
        <v>133.33333333333334</v>
      </c>
      <c r="N1369" s="96">
        <v>360</v>
      </c>
      <c r="O1369" s="97" t="str">
        <f t="shared" si="298"/>
        <v>June</v>
      </c>
      <c r="P1369" s="96">
        <f t="shared" si="299"/>
        <v>360</v>
      </c>
      <c r="Q1369" s="98">
        <f t="shared" si="300"/>
        <v>40</v>
      </c>
      <c r="R1369" s="97" t="b">
        <f t="shared" si="301"/>
        <v>0</v>
      </c>
      <c r="S1369" s="99" t="str">
        <f t="shared" si="302"/>
        <v>GROWTH</v>
      </c>
      <c r="T1369" s="68">
        <v>220</v>
      </c>
      <c r="U1369" s="100" t="str">
        <f t="shared" si="303"/>
        <v>May</v>
      </c>
      <c r="V1369" s="68">
        <f t="shared" si="304"/>
        <v>220</v>
      </c>
      <c r="W1369" s="101">
        <f t="shared" si="305"/>
        <v>180</v>
      </c>
      <c r="X1369" s="102" t="b">
        <f t="shared" si="306"/>
        <v>0</v>
      </c>
      <c r="Y1369" s="103" t="str">
        <f t="shared" si="307"/>
        <v>GROWTH</v>
      </c>
      <c r="Z1369" s="74">
        <v>0</v>
      </c>
      <c r="AA1369" s="69"/>
      <c r="AB1369" s="69" t="s">
        <v>133</v>
      </c>
      <c r="AC1369" s="84" t="s">
        <v>133</v>
      </c>
      <c r="AD1369" s="3"/>
      <c r="AE1369" s="118">
        <f>IFERROR(INDEX(Last6M_AvgSales_Ref!$B$2:$B$12659,MATCH(D1369,Last6M_AvgSales_Ref!$A$2:$A$12659,0)),"")</f>
        <v>410</v>
      </c>
    </row>
    <row r="1370" spans="1:31" ht="14.25" customHeight="1">
      <c r="A1370" s="84" t="s">
        <v>134</v>
      </c>
      <c r="B1370" s="82" t="s">
        <v>81</v>
      </c>
      <c r="C1370" s="82" t="s">
        <v>3182</v>
      </c>
      <c r="D1370" s="82">
        <v>1000004379</v>
      </c>
      <c r="E1370" s="82" t="s">
        <v>714</v>
      </c>
      <c r="F1370" s="83">
        <v>45821</v>
      </c>
      <c r="G1370" s="66" t="str">
        <f t="shared" si="294"/>
        <v>Targeted Dealer</v>
      </c>
      <c r="H1370" s="66"/>
      <c r="I1370" s="67">
        <v>50</v>
      </c>
      <c r="J1370" s="67">
        <f t="shared" si="295"/>
        <v>50</v>
      </c>
      <c r="K1370" s="68">
        <v>28</v>
      </c>
      <c r="L1370" s="68">
        <f t="shared" si="296"/>
        <v>22</v>
      </c>
      <c r="M1370" s="68">
        <f t="shared" si="297"/>
        <v>56</v>
      </c>
      <c r="N1370" s="96">
        <v>20</v>
      </c>
      <c r="O1370" s="97" t="str">
        <f t="shared" si="298"/>
        <v>June</v>
      </c>
      <c r="P1370" s="96">
        <f t="shared" si="299"/>
        <v>20</v>
      </c>
      <c r="Q1370" s="98">
        <f t="shared" si="300"/>
        <v>8</v>
      </c>
      <c r="R1370" s="97" t="b">
        <f t="shared" si="301"/>
        <v>0</v>
      </c>
      <c r="S1370" s="99" t="str">
        <f t="shared" si="302"/>
        <v>GROWTH</v>
      </c>
      <c r="T1370" s="68">
        <v>20</v>
      </c>
      <c r="U1370" s="100" t="str">
        <f t="shared" si="303"/>
        <v>May</v>
      </c>
      <c r="V1370" s="68">
        <f t="shared" si="304"/>
        <v>20</v>
      </c>
      <c r="W1370" s="101">
        <f t="shared" si="305"/>
        <v>8</v>
      </c>
      <c r="X1370" s="102" t="b">
        <f t="shared" si="306"/>
        <v>0</v>
      </c>
      <c r="Y1370" s="103" t="str">
        <f t="shared" si="307"/>
        <v>GROWTH</v>
      </c>
      <c r="Z1370" s="74">
        <v>0</v>
      </c>
      <c r="AA1370" s="69"/>
      <c r="AB1370" s="69" t="s">
        <v>133</v>
      </c>
      <c r="AC1370" s="84" t="s">
        <v>134</v>
      </c>
      <c r="AD1370" s="3"/>
      <c r="AE1370" s="118">
        <f>IFERROR(INDEX(Last6M_AvgSales_Ref!$B$2:$B$12659,MATCH(D1370,Last6M_AvgSales_Ref!$A$2:$A$12659,0)),"")</f>
        <v>35.5</v>
      </c>
    </row>
    <row r="1371" spans="1:31" ht="14.25" customHeight="1">
      <c r="A1371" s="84" t="s">
        <v>134</v>
      </c>
      <c r="B1371" s="82" t="s">
        <v>69</v>
      </c>
      <c r="C1371" s="82" t="s">
        <v>3183</v>
      </c>
      <c r="D1371" s="82">
        <v>1000004391</v>
      </c>
      <c r="E1371" s="82" t="s">
        <v>3184</v>
      </c>
      <c r="F1371" s="83">
        <v>45820</v>
      </c>
      <c r="G1371" s="66" t="str">
        <f t="shared" si="294"/>
        <v>Targeted Dealer</v>
      </c>
      <c r="H1371" s="66"/>
      <c r="I1371" s="67">
        <v>100</v>
      </c>
      <c r="J1371" s="67">
        <f t="shared" si="295"/>
        <v>100</v>
      </c>
      <c r="K1371" s="68">
        <v>52</v>
      </c>
      <c r="L1371" s="68">
        <f t="shared" si="296"/>
        <v>48</v>
      </c>
      <c r="M1371" s="68">
        <f t="shared" si="297"/>
        <v>52</v>
      </c>
      <c r="N1371" s="96">
        <v>26</v>
      </c>
      <c r="O1371" s="97" t="str">
        <f t="shared" si="298"/>
        <v>June</v>
      </c>
      <c r="P1371" s="96">
        <f t="shared" si="299"/>
        <v>26</v>
      </c>
      <c r="Q1371" s="98">
        <f t="shared" si="300"/>
        <v>26</v>
      </c>
      <c r="R1371" s="97" t="b">
        <f t="shared" si="301"/>
        <v>0</v>
      </c>
      <c r="S1371" s="99" t="str">
        <f t="shared" si="302"/>
        <v>GROWTH</v>
      </c>
      <c r="T1371" s="68">
        <v>39</v>
      </c>
      <c r="U1371" s="100" t="str">
        <f t="shared" si="303"/>
        <v>May</v>
      </c>
      <c r="V1371" s="68">
        <f t="shared" si="304"/>
        <v>39</v>
      </c>
      <c r="W1371" s="101">
        <f t="shared" si="305"/>
        <v>13</v>
      </c>
      <c r="X1371" s="102" t="b">
        <f t="shared" si="306"/>
        <v>0</v>
      </c>
      <c r="Y1371" s="103" t="str">
        <f t="shared" si="307"/>
        <v>GROWTH</v>
      </c>
      <c r="Z1371" s="74">
        <v>0</v>
      </c>
      <c r="AA1371" s="69"/>
      <c r="AB1371" s="69" t="s">
        <v>133</v>
      </c>
      <c r="AC1371" s="84" t="s">
        <v>134</v>
      </c>
      <c r="AD1371" s="3"/>
      <c r="AE1371" s="118">
        <f>IFERROR(INDEX(Last6M_AvgSales_Ref!$B$2:$B$12659,MATCH(D1371,Last6M_AvgSales_Ref!$A$2:$A$12659,0)),"")</f>
        <v>54.1666666666667</v>
      </c>
    </row>
    <row r="1372" spans="1:31" ht="14.25" customHeight="1">
      <c r="A1372" s="84" t="s">
        <v>133</v>
      </c>
      <c r="B1372" s="82" t="s">
        <v>40</v>
      </c>
      <c r="C1372" s="82" t="s">
        <v>3185</v>
      </c>
      <c r="D1372" s="82">
        <v>1000004392</v>
      </c>
      <c r="E1372" s="82" t="s">
        <v>3186</v>
      </c>
      <c r="F1372" s="83">
        <v>45819</v>
      </c>
      <c r="G1372" s="66" t="str">
        <f t="shared" si="294"/>
        <v>Targeted Dealer</v>
      </c>
      <c r="H1372" s="66"/>
      <c r="I1372" s="67">
        <v>30</v>
      </c>
      <c r="J1372" s="67">
        <f t="shared" si="295"/>
        <v>30</v>
      </c>
      <c r="K1372" s="68">
        <v>25</v>
      </c>
      <c r="L1372" s="68">
        <f t="shared" si="296"/>
        <v>5</v>
      </c>
      <c r="M1372" s="68">
        <f t="shared" si="297"/>
        <v>83.333333333333343</v>
      </c>
      <c r="N1372" s="96">
        <v>40</v>
      </c>
      <c r="O1372" s="97" t="str">
        <f t="shared" si="298"/>
        <v>June</v>
      </c>
      <c r="P1372" s="96">
        <f t="shared" si="299"/>
        <v>40</v>
      </c>
      <c r="Q1372" s="98">
        <f t="shared" si="300"/>
        <v>-15</v>
      </c>
      <c r="R1372" s="97" t="b">
        <f t="shared" si="301"/>
        <v>0</v>
      </c>
      <c r="S1372" s="99" t="str">
        <f t="shared" si="302"/>
        <v>GROWTH</v>
      </c>
      <c r="T1372" s="68">
        <v>20</v>
      </c>
      <c r="U1372" s="100" t="str">
        <f t="shared" si="303"/>
        <v>May</v>
      </c>
      <c r="V1372" s="68">
        <f t="shared" si="304"/>
        <v>20</v>
      </c>
      <c r="W1372" s="101">
        <f t="shared" si="305"/>
        <v>5</v>
      </c>
      <c r="X1372" s="102" t="b">
        <f t="shared" si="306"/>
        <v>0</v>
      </c>
      <c r="Y1372" s="103" t="str">
        <f t="shared" si="307"/>
        <v>GROWTH</v>
      </c>
      <c r="Z1372" s="74">
        <v>0</v>
      </c>
      <c r="AA1372" s="69"/>
      <c r="AB1372" s="69" t="s">
        <v>133</v>
      </c>
      <c r="AC1372" s="84" t="s">
        <v>133</v>
      </c>
      <c r="AD1372" s="3"/>
      <c r="AE1372" s="118">
        <f>IFERROR(INDEX(Last6M_AvgSales_Ref!$B$2:$B$12659,MATCH(D1372,Last6M_AvgSales_Ref!$A$2:$A$12659,0)),"")</f>
        <v>21.6666666666667</v>
      </c>
    </row>
    <row r="1373" spans="1:31" ht="14.25" customHeight="1">
      <c r="A1373" s="84" t="s">
        <v>133</v>
      </c>
      <c r="B1373" s="82" t="s">
        <v>145</v>
      </c>
      <c r="C1373" s="82" t="s">
        <v>3187</v>
      </c>
      <c r="D1373" s="82">
        <v>1000004388</v>
      </c>
      <c r="E1373" s="82" t="s">
        <v>3188</v>
      </c>
      <c r="F1373" s="83">
        <v>45820</v>
      </c>
      <c r="G1373" s="66" t="str">
        <f t="shared" si="294"/>
        <v>Targeted Dealer</v>
      </c>
      <c r="H1373" s="66"/>
      <c r="I1373" s="67">
        <v>30</v>
      </c>
      <c r="J1373" s="67">
        <f t="shared" si="295"/>
        <v>30</v>
      </c>
      <c r="K1373" s="68">
        <v>37.5</v>
      </c>
      <c r="L1373" s="68">
        <f t="shared" si="296"/>
        <v>-7.5</v>
      </c>
      <c r="M1373" s="68">
        <f t="shared" si="297"/>
        <v>125</v>
      </c>
      <c r="N1373" s="96">
        <v>17.5</v>
      </c>
      <c r="O1373" s="97" t="str">
        <f t="shared" si="298"/>
        <v>June</v>
      </c>
      <c r="P1373" s="96">
        <f t="shared" si="299"/>
        <v>17.5</v>
      </c>
      <c r="Q1373" s="98">
        <f t="shared" si="300"/>
        <v>20</v>
      </c>
      <c r="R1373" s="97" t="b">
        <f t="shared" si="301"/>
        <v>0</v>
      </c>
      <c r="S1373" s="99" t="str">
        <f t="shared" si="302"/>
        <v>GROWTH</v>
      </c>
      <c r="T1373" s="68">
        <v>27</v>
      </c>
      <c r="U1373" s="100" t="str">
        <f t="shared" si="303"/>
        <v>May</v>
      </c>
      <c r="V1373" s="68">
        <f t="shared" si="304"/>
        <v>27</v>
      </c>
      <c r="W1373" s="101">
        <f t="shared" si="305"/>
        <v>10.5</v>
      </c>
      <c r="X1373" s="102" t="b">
        <f t="shared" si="306"/>
        <v>0</v>
      </c>
      <c r="Y1373" s="103" t="str">
        <f t="shared" si="307"/>
        <v>GROWTH</v>
      </c>
      <c r="Z1373" s="74">
        <v>0</v>
      </c>
      <c r="AA1373" s="69"/>
      <c r="AB1373" s="69" t="s">
        <v>133</v>
      </c>
      <c r="AC1373" s="84" t="s">
        <v>133</v>
      </c>
      <c r="AD1373" s="3"/>
      <c r="AE1373" s="118">
        <f>IFERROR(INDEX(Last6M_AvgSales_Ref!$B$2:$B$12659,MATCH(D1373,Last6M_AvgSales_Ref!$A$2:$A$12659,0)),"")</f>
        <v>44.1666666666667</v>
      </c>
    </row>
    <row r="1374" spans="1:31" ht="14.25" customHeight="1">
      <c r="A1374" s="84" t="s">
        <v>134</v>
      </c>
      <c r="B1374" s="82" t="s">
        <v>79</v>
      </c>
      <c r="C1374" s="82" t="s">
        <v>3189</v>
      </c>
      <c r="D1374" s="82">
        <v>1000004371</v>
      </c>
      <c r="E1374" s="82" t="s">
        <v>3190</v>
      </c>
      <c r="F1374" s="83">
        <v>45804</v>
      </c>
      <c r="G1374" s="66" t="str">
        <f t="shared" si="294"/>
        <v>Targeted Dealer</v>
      </c>
      <c r="H1374" s="66"/>
      <c r="I1374" s="67">
        <v>200</v>
      </c>
      <c r="J1374" s="67">
        <f t="shared" si="295"/>
        <v>200</v>
      </c>
      <c r="K1374" s="68">
        <v>85.25</v>
      </c>
      <c r="L1374" s="68">
        <f t="shared" si="296"/>
        <v>114.75</v>
      </c>
      <c r="M1374" s="68">
        <f t="shared" si="297"/>
        <v>42.625</v>
      </c>
      <c r="N1374" s="96">
        <v>65</v>
      </c>
      <c r="O1374" s="97" t="str">
        <f t="shared" si="298"/>
        <v>June</v>
      </c>
      <c r="P1374" s="96">
        <f t="shared" si="299"/>
        <v>65</v>
      </c>
      <c r="Q1374" s="98">
        <f t="shared" si="300"/>
        <v>20.25</v>
      </c>
      <c r="R1374" s="97" t="b">
        <f t="shared" si="301"/>
        <v>0</v>
      </c>
      <c r="S1374" s="99" t="str">
        <f t="shared" si="302"/>
        <v>GROWTH</v>
      </c>
      <c r="T1374" s="68">
        <v>22.5</v>
      </c>
      <c r="U1374" s="100" t="str">
        <f t="shared" si="303"/>
        <v>May</v>
      </c>
      <c r="V1374" s="68">
        <f t="shared" si="304"/>
        <v>22.5</v>
      </c>
      <c r="W1374" s="101">
        <f t="shared" si="305"/>
        <v>62.75</v>
      </c>
      <c r="X1374" s="102" t="b">
        <f t="shared" si="306"/>
        <v>0</v>
      </c>
      <c r="Y1374" s="103" t="str">
        <f t="shared" si="307"/>
        <v>GROWTH</v>
      </c>
      <c r="Z1374" s="74">
        <v>0</v>
      </c>
      <c r="AA1374" s="69"/>
      <c r="AB1374" s="69" t="s">
        <v>133</v>
      </c>
      <c r="AC1374" s="84" t="s">
        <v>134</v>
      </c>
      <c r="AD1374" s="3"/>
      <c r="AE1374" s="118">
        <f>IFERROR(INDEX(Last6M_AvgSales_Ref!$B$2:$B$12659,MATCH(D1374,Last6M_AvgSales_Ref!$A$2:$A$12659,0)),"")</f>
        <v>88.733333333333306</v>
      </c>
    </row>
    <row r="1375" spans="1:31" ht="14.25" customHeight="1">
      <c r="A1375" s="84" t="s">
        <v>134</v>
      </c>
      <c r="B1375" s="82" t="s">
        <v>79</v>
      </c>
      <c r="C1375" s="82" t="s">
        <v>3191</v>
      </c>
      <c r="D1375" s="82">
        <v>1000004390</v>
      </c>
      <c r="E1375" s="82" t="s">
        <v>3192</v>
      </c>
      <c r="F1375" s="83">
        <v>45821</v>
      </c>
      <c r="G1375" s="66" t="str">
        <f t="shared" si="294"/>
        <v>Targeted Dealer</v>
      </c>
      <c r="H1375" s="66"/>
      <c r="I1375" s="67">
        <v>200</v>
      </c>
      <c r="J1375" s="67">
        <f t="shared" si="295"/>
        <v>200</v>
      </c>
      <c r="K1375" s="68">
        <v>109</v>
      </c>
      <c r="L1375" s="68">
        <f t="shared" si="296"/>
        <v>91</v>
      </c>
      <c r="M1375" s="68">
        <f t="shared" si="297"/>
        <v>54.5</v>
      </c>
      <c r="N1375" s="96">
        <v>86</v>
      </c>
      <c r="O1375" s="97" t="str">
        <f t="shared" si="298"/>
        <v>June</v>
      </c>
      <c r="P1375" s="96">
        <f t="shared" si="299"/>
        <v>86</v>
      </c>
      <c r="Q1375" s="98">
        <f t="shared" si="300"/>
        <v>23</v>
      </c>
      <c r="R1375" s="97" t="b">
        <f t="shared" si="301"/>
        <v>0</v>
      </c>
      <c r="S1375" s="99" t="str">
        <f t="shared" si="302"/>
        <v>GROWTH</v>
      </c>
      <c r="T1375" s="68">
        <v>25</v>
      </c>
      <c r="U1375" s="100" t="str">
        <f t="shared" si="303"/>
        <v>May</v>
      </c>
      <c r="V1375" s="68">
        <f t="shared" si="304"/>
        <v>25</v>
      </c>
      <c r="W1375" s="101">
        <f t="shared" si="305"/>
        <v>84</v>
      </c>
      <c r="X1375" s="102" t="b">
        <f t="shared" si="306"/>
        <v>0</v>
      </c>
      <c r="Y1375" s="103" t="str">
        <f t="shared" si="307"/>
        <v>GROWTH</v>
      </c>
      <c r="Z1375" s="74">
        <v>0</v>
      </c>
      <c r="AA1375" s="69"/>
      <c r="AB1375" s="69" t="s">
        <v>133</v>
      </c>
      <c r="AC1375" s="84" t="s">
        <v>134</v>
      </c>
      <c r="AD1375" s="3"/>
      <c r="AE1375" s="118">
        <f>IFERROR(INDEX(Last6M_AvgSales_Ref!$B$2:$B$12659,MATCH(D1375,Last6M_AvgSales_Ref!$A$2:$A$12659,0)),"")</f>
        <v>79.5</v>
      </c>
    </row>
    <row r="1376" spans="1:31" ht="14.25" customHeight="1">
      <c r="A1376" s="84" t="s">
        <v>133</v>
      </c>
      <c r="B1376" s="82" t="s">
        <v>43</v>
      </c>
      <c r="C1376" s="82" t="s">
        <v>3193</v>
      </c>
      <c r="D1376" s="82">
        <v>1000004395</v>
      </c>
      <c r="E1376" s="82" t="s">
        <v>3194</v>
      </c>
      <c r="F1376" s="83">
        <v>45827</v>
      </c>
      <c r="G1376" s="66" t="str">
        <f t="shared" si="294"/>
        <v>-</v>
      </c>
      <c r="H1376" s="66"/>
      <c r="I1376" s="67">
        <v>0</v>
      </c>
      <c r="J1376" s="67">
        <f t="shared" si="295"/>
        <v>0</v>
      </c>
      <c r="K1376" s="68">
        <v>0</v>
      </c>
      <c r="L1376" s="68">
        <f t="shared" si="296"/>
        <v>0</v>
      </c>
      <c r="M1376" s="68" t="str">
        <f t="shared" si="297"/>
        <v>-</v>
      </c>
      <c r="N1376" s="96">
        <v>0</v>
      </c>
      <c r="O1376" s="97" t="str">
        <f t="shared" si="298"/>
        <v>June</v>
      </c>
      <c r="P1376" s="96">
        <f t="shared" si="299"/>
        <v>0</v>
      </c>
      <c r="Q1376" s="98">
        <f t="shared" si="300"/>
        <v>0</v>
      </c>
      <c r="R1376" s="97" t="b">
        <f t="shared" si="301"/>
        <v>0</v>
      </c>
      <c r="S1376" s="99" t="b">
        <f t="shared" si="302"/>
        <v>0</v>
      </c>
      <c r="T1376" s="68">
        <v>10</v>
      </c>
      <c r="U1376" s="100" t="str">
        <f t="shared" si="303"/>
        <v>May</v>
      </c>
      <c r="V1376" s="68">
        <f t="shared" si="304"/>
        <v>10</v>
      </c>
      <c r="W1376" s="101">
        <f t="shared" si="305"/>
        <v>-10</v>
      </c>
      <c r="X1376" s="102" t="b">
        <f t="shared" si="306"/>
        <v>0</v>
      </c>
      <c r="Y1376" s="103" t="str">
        <f t="shared" si="307"/>
        <v>GROWTH</v>
      </c>
      <c r="Z1376" s="74">
        <v>0</v>
      </c>
      <c r="AA1376" s="69"/>
      <c r="AB1376" s="69" t="s">
        <v>133</v>
      </c>
      <c r="AC1376" s="84" t="s">
        <v>133</v>
      </c>
      <c r="AD1376" s="3"/>
      <c r="AE1376" s="118">
        <f>IFERROR(INDEX(Last6M_AvgSales_Ref!$B$2:$B$12659,MATCH(D1376,Last6M_AvgSales_Ref!$A$2:$A$12659,0)),"")</f>
        <v>9.8333333333333304</v>
      </c>
    </row>
    <row r="1377" spans="1:31" ht="14.25" customHeight="1">
      <c r="A1377" s="69" t="s">
        <v>131</v>
      </c>
      <c r="B1377" s="82" t="s">
        <v>93</v>
      </c>
      <c r="C1377" s="82" t="s">
        <v>3195</v>
      </c>
      <c r="D1377" s="82">
        <v>1000004398</v>
      </c>
      <c r="E1377" s="82" t="s">
        <v>3196</v>
      </c>
      <c r="F1377" s="83">
        <v>45834</v>
      </c>
      <c r="G1377" s="66" t="str">
        <f t="shared" si="294"/>
        <v>Targeted Dealer</v>
      </c>
      <c r="H1377" s="66"/>
      <c r="I1377" s="67">
        <v>150</v>
      </c>
      <c r="J1377" s="67">
        <f t="shared" si="295"/>
        <v>150</v>
      </c>
      <c r="K1377" s="68">
        <v>180</v>
      </c>
      <c r="L1377" s="68">
        <f t="shared" si="296"/>
        <v>-30</v>
      </c>
      <c r="M1377" s="68">
        <f t="shared" si="297"/>
        <v>120</v>
      </c>
      <c r="N1377" s="96">
        <v>73</v>
      </c>
      <c r="O1377" s="97" t="str">
        <f t="shared" si="298"/>
        <v>June</v>
      </c>
      <c r="P1377" s="96">
        <f t="shared" si="299"/>
        <v>73</v>
      </c>
      <c r="Q1377" s="98">
        <f t="shared" si="300"/>
        <v>107</v>
      </c>
      <c r="R1377" s="97" t="b">
        <f t="shared" si="301"/>
        <v>0</v>
      </c>
      <c r="S1377" s="99" t="str">
        <f t="shared" si="302"/>
        <v>GROWTH</v>
      </c>
      <c r="T1377" s="68">
        <v>32</v>
      </c>
      <c r="U1377" s="100" t="str">
        <f t="shared" si="303"/>
        <v>May</v>
      </c>
      <c r="V1377" s="68">
        <f t="shared" si="304"/>
        <v>32</v>
      </c>
      <c r="W1377" s="101">
        <f t="shared" si="305"/>
        <v>148</v>
      </c>
      <c r="X1377" s="102" t="b">
        <f t="shared" si="306"/>
        <v>0</v>
      </c>
      <c r="Y1377" s="103" t="str">
        <f t="shared" si="307"/>
        <v>GROWTH</v>
      </c>
      <c r="Z1377" s="74">
        <v>0</v>
      </c>
      <c r="AA1377" s="69"/>
      <c r="AB1377" s="69" t="s">
        <v>133</v>
      </c>
      <c r="AC1377" s="69" t="s">
        <v>131</v>
      </c>
      <c r="AD1377" s="3"/>
      <c r="AE1377" s="118">
        <f>IFERROR(INDEX(Last6M_AvgSales_Ref!$B$2:$B$12659,MATCH(D1377,Last6M_AvgSales_Ref!$A$2:$A$12659,0)),"")</f>
        <v>384.16666666666703</v>
      </c>
    </row>
    <row r="1378" spans="1:31" ht="14.25" customHeight="1">
      <c r="A1378" s="84" t="s">
        <v>133</v>
      </c>
      <c r="B1378" s="82" t="s">
        <v>143</v>
      </c>
      <c r="C1378" s="82" t="s">
        <v>3197</v>
      </c>
      <c r="D1378" s="82">
        <v>1000004404</v>
      </c>
      <c r="E1378" s="82" t="s">
        <v>3198</v>
      </c>
      <c r="F1378" s="83">
        <v>45831</v>
      </c>
      <c r="G1378" s="66" t="str">
        <f t="shared" si="294"/>
        <v>-</v>
      </c>
      <c r="H1378" s="66"/>
      <c r="I1378" s="67">
        <v>0</v>
      </c>
      <c r="J1378" s="67">
        <f t="shared" si="295"/>
        <v>0</v>
      </c>
      <c r="K1378" s="68">
        <v>30</v>
      </c>
      <c r="L1378" s="68">
        <f t="shared" si="296"/>
        <v>-30</v>
      </c>
      <c r="M1378" s="68" t="str">
        <f t="shared" si="297"/>
        <v>-</v>
      </c>
      <c r="N1378" s="96">
        <v>0</v>
      </c>
      <c r="O1378" s="97" t="str">
        <f t="shared" si="298"/>
        <v>June</v>
      </c>
      <c r="P1378" s="96">
        <f t="shared" si="299"/>
        <v>0</v>
      </c>
      <c r="Q1378" s="98">
        <f t="shared" si="300"/>
        <v>30</v>
      </c>
      <c r="R1378" s="97" t="b">
        <f t="shared" si="301"/>
        <v>0</v>
      </c>
      <c r="S1378" s="99" t="b">
        <f t="shared" si="302"/>
        <v>0</v>
      </c>
      <c r="T1378" s="68">
        <v>20</v>
      </c>
      <c r="U1378" s="100" t="str">
        <f t="shared" si="303"/>
        <v>May</v>
      </c>
      <c r="V1378" s="68">
        <f t="shared" si="304"/>
        <v>20</v>
      </c>
      <c r="W1378" s="101">
        <f t="shared" si="305"/>
        <v>10</v>
      </c>
      <c r="X1378" s="102" t="b">
        <f t="shared" si="306"/>
        <v>0</v>
      </c>
      <c r="Y1378" s="103" t="str">
        <f t="shared" si="307"/>
        <v>GROWTH</v>
      </c>
      <c r="Z1378" s="74">
        <v>0</v>
      </c>
      <c r="AA1378" s="69"/>
      <c r="AB1378" s="69" t="s">
        <v>133</v>
      </c>
      <c r="AC1378" s="84" t="s">
        <v>133</v>
      </c>
      <c r="AD1378" s="3"/>
      <c r="AE1378" s="118">
        <f>IFERROR(INDEX(Last6M_AvgSales_Ref!$B$2:$B$12659,MATCH(D1378,Last6M_AvgSales_Ref!$A$2:$A$12659,0)),"")</f>
        <v>14.1666666666667</v>
      </c>
    </row>
    <row r="1379" spans="1:31" ht="14.25" customHeight="1">
      <c r="A1379" s="84" t="s">
        <v>133</v>
      </c>
      <c r="B1379" s="82" t="s">
        <v>142</v>
      </c>
      <c r="C1379" s="82" t="s">
        <v>3199</v>
      </c>
      <c r="D1379" s="82">
        <v>1000004405</v>
      </c>
      <c r="E1379" s="82" t="s">
        <v>3200</v>
      </c>
      <c r="F1379" s="83">
        <v>45833</v>
      </c>
      <c r="G1379" s="66" t="str">
        <f t="shared" si="294"/>
        <v>Targeted Dealer</v>
      </c>
      <c r="H1379" s="66"/>
      <c r="I1379" s="67">
        <v>240</v>
      </c>
      <c r="J1379" s="67">
        <f t="shared" si="295"/>
        <v>240</v>
      </c>
      <c r="K1379" s="68">
        <v>486.55</v>
      </c>
      <c r="L1379" s="68">
        <f t="shared" si="296"/>
        <v>-246.55</v>
      </c>
      <c r="M1379" s="68">
        <f t="shared" si="297"/>
        <v>202.72916666666669</v>
      </c>
      <c r="N1379" s="96">
        <v>237.65</v>
      </c>
      <c r="O1379" s="97" t="str">
        <f t="shared" si="298"/>
        <v>June</v>
      </c>
      <c r="P1379" s="96">
        <f t="shared" si="299"/>
        <v>237.65</v>
      </c>
      <c r="Q1379" s="98">
        <f t="shared" si="300"/>
        <v>248.9</v>
      </c>
      <c r="R1379" s="97" t="b">
        <f t="shared" si="301"/>
        <v>0</v>
      </c>
      <c r="S1379" s="99" t="str">
        <f t="shared" si="302"/>
        <v>GROWTH</v>
      </c>
      <c r="T1379" s="68">
        <v>16</v>
      </c>
      <c r="U1379" s="100" t="str">
        <f t="shared" si="303"/>
        <v>May</v>
      </c>
      <c r="V1379" s="68">
        <f t="shared" si="304"/>
        <v>16</v>
      </c>
      <c r="W1379" s="101">
        <f t="shared" si="305"/>
        <v>470.55</v>
      </c>
      <c r="X1379" s="102" t="b">
        <f t="shared" si="306"/>
        <v>0</v>
      </c>
      <c r="Y1379" s="103" t="str">
        <f t="shared" si="307"/>
        <v>GROWTH</v>
      </c>
      <c r="Z1379" s="74">
        <v>0</v>
      </c>
      <c r="AA1379" s="69"/>
      <c r="AB1379" s="69" t="s">
        <v>133</v>
      </c>
      <c r="AC1379" s="84" t="s">
        <v>133</v>
      </c>
      <c r="AD1379" s="3"/>
      <c r="AE1379" s="118">
        <f>IFERROR(INDEX(Last6M_AvgSales_Ref!$B$2:$B$12659,MATCH(D1379,Last6M_AvgSales_Ref!$A$2:$A$12659,0)),"")</f>
        <v>340.35833333333301</v>
      </c>
    </row>
    <row r="1380" spans="1:31" ht="14.25" customHeight="1">
      <c r="A1380" s="84" t="s">
        <v>134</v>
      </c>
      <c r="B1380" s="82" t="s">
        <v>69</v>
      </c>
      <c r="C1380" s="82" t="s">
        <v>513</v>
      </c>
      <c r="D1380" s="82">
        <v>1000004400</v>
      </c>
      <c r="E1380" s="82" t="s">
        <v>514</v>
      </c>
      <c r="F1380" s="83">
        <v>45838</v>
      </c>
      <c r="G1380" s="66" t="str">
        <f t="shared" si="294"/>
        <v>Targeted Dealer</v>
      </c>
      <c r="H1380" s="66"/>
      <c r="I1380" s="67">
        <v>100</v>
      </c>
      <c r="J1380" s="67">
        <f t="shared" si="295"/>
        <v>100</v>
      </c>
      <c r="K1380" s="68">
        <v>48</v>
      </c>
      <c r="L1380" s="68">
        <f t="shared" si="296"/>
        <v>52</v>
      </c>
      <c r="M1380" s="68">
        <f t="shared" si="297"/>
        <v>48</v>
      </c>
      <c r="N1380" s="96">
        <v>50</v>
      </c>
      <c r="O1380" s="97" t="str">
        <f t="shared" si="298"/>
        <v>June</v>
      </c>
      <c r="P1380" s="96">
        <f t="shared" si="299"/>
        <v>50</v>
      </c>
      <c r="Q1380" s="98">
        <f t="shared" si="300"/>
        <v>-2</v>
      </c>
      <c r="R1380" s="97" t="b">
        <f t="shared" si="301"/>
        <v>0</v>
      </c>
      <c r="S1380" s="99" t="str">
        <f t="shared" si="302"/>
        <v>GROWTH</v>
      </c>
      <c r="T1380" s="68">
        <v>0</v>
      </c>
      <c r="U1380" s="100" t="str">
        <f t="shared" si="303"/>
        <v>May</v>
      </c>
      <c r="V1380" s="68">
        <f t="shared" si="304"/>
        <v>0</v>
      </c>
      <c r="W1380" s="101">
        <f t="shared" si="305"/>
        <v>48</v>
      </c>
      <c r="X1380" s="102" t="b">
        <f t="shared" si="306"/>
        <v>0</v>
      </c>
      <c r="Y1380" s="103" t="b">
        <f t="shared" si="307"/>
        <v>0</v>
      </c>
      <c r="Z1380" s="74">
        <v>0</v>
      </c>
      <c r="AA1380" s="69"/>
      <c r="AB1380" s="69" t="s">
        <v>133</v>
      </c>
      <c r="AC1380" s="84" t="s">
        <v>134</v>
      </c>
      <c r="AD1380" s="3"/>
      <c r="AE1380" s="118">
        <f>IFERROR(INDEX(Last6M_AvgSales_Ref!$B$2:$B$12659,MATCH(D1380,Last6M_AvgSales_Ref!$A$2:$A$12659,0)),"")</f>
        <v>45.8333333333333</v>
      </c>
    </row>
    <row r="1381" spans="1:31" ht="14.25" customHeight="1">
      <c r="A1381" s="69" t="s">
        <v>131</v>
      </c>
      <c r="B1381" s="82" t="s">
        <v>95</v>
      </c>
      <c r="C1381" s="82" t="s">
        <v>3201</v>
      </c>
      <c r="D1381" s="82">
        <v>1000004407</v>
      </c>
      <c r="E1381" s="82" t="s">
        <v>3202</v>
      </c>
      <c r="F1381" s="83">
        <v>45838</v>
      </c>
      <c r="G1381" s="66" t="str">
        <f t="shared" si="294"/>
        <v>Targeted Dealer</v>
      </c>
      <c r="H1381" s="66"/>
      <c r="I1381" s="67">
        <v>100</v>
      </c>
      <c r="J1381" s="67">
        <f t="shared" si="295"/>
        <v>100</v>
      </c>
      <c r="K1381" s="68">
        <v>215.3</v>
      </c>
      <c r="L1381" s="68">
        <f t="shared" si="296"/>
        <v>-115.30000000000001</v>
      </c>
      <c r="M1381" s="68">
        <f t="shared" si="297"/>
        <v>215.3</v>
      </c>
      <c r="N1381" s="96">
        <v>248.75</v>
      </c>
      <c r="O1381" s="97" t="str">
        <f t="shared" si="298"/>
        <v>June</v>
      </c>
      <c r="P1381" s="96">
        <f t="shared" si="299"/>
        <v>248.75</v>
      </c>
      <c r="Q1381" s="98">
        <f t="shared" si="300"/>
        <v>-33.449999999999989</v>
      </c>
      <c r="R1381" s="97" t="b">
        <f t="shared" si="301"/>
        <v>0</v>
      </c>
      <c r="S1381" s="99" t="str">
        <f t="shared" si="302"/>
        <v>GROWTH</v>
      </c>
      <c r="T1381" s="68">
        <v>0</v>
      </c>
      <c r="U1381" s="100" t="str">
        <f t="shared" si="303"/>
        <v>May</v>
      </c>
      <c r="V1381" s="68">
        <f t="shared" si="304"/>
        <v>0</v>
      </c>
      <c r="W1381" s="101">
        <f t="shared" si="305"/>
        <v>215.3</v>
      </c>
      <c r="X1381" s="102" t="b">
        <f t="shared" si="306"/>
        <v>0</v>
      </c>
      <c r="Y1381" s="103" t="b">
        <f t="shared" si="307"/>
        <v>0</v>
      </c>
      <c r="Z1381" s="74">
        <v>0</v>
      </c>
      <c r="AA1381" s="69"/>
      <c r="AB1381" s="69" t="s">
        <v>133</v>
      </c>
      <c r="AC1381" s="69" t="s">
        <v>131</v>
      </c>
      <c r="AD1381" s="3"/>
      <c r="AE1381" s="118">
        <f>IFERROR(INDEX(Last6M_AvgSales_Ref!$B$2:$B$12659,MATCH(D1381,Last6M_AvgSales_Ref!$A$2:$A$12659,0)),"")</f>
        <v>123.041666666667</v>
      </c>
    </row>
    <row r="1382" spans="1:31" ht="14.25" customHeight="1">
      <c r="A1382" s="69" t="s">
        <v>131</v>
      </c>
      <c r="B1382" s="82" t="s">
        <v>98</v>
      </c>
      <c r="C1382" s="82" t="s">
        <v>515</v>
      </c>
      <c r="D1382" s="82">
        <v>1000004394</v>
      </c>
      <c r="E1382" s="82" t="s">
        <v>516</v>
      </c>
      <c r="F1382" s="83">
        <v>45827</v>
      </c>
      <c r="G1382" s="66" t="str">
        <f t="shared" si="294"/>
        <v>Targeted Dealer</v>
      </c>
      <c r="H1382" s="66"/>
      <c r="I1382" s="67">
        <v>50</v>
      </c>
      <c r="J1382" s="67">
        <f t="shared" si="295"/>
        <v>50</v>
      </c>
      <c r="K1382" s="68">
        <v>35.5</v>
      </c>
      <c r="L1382" s="68">
        <f t="shared" si="296"/>
        <v>14.5</v>
      </c>
      <c r="M1382" s="68">
        <f t="shared" si="297"/>
        <v>71</v>
      </c>
      <c r="N1382" s="96">
        <v>23</v>
      </c>
      <c r="O1382" s="97" t="str">
        <f t="shared" si="298"/>
        <v>June</v>
      </c>
      <c r="P1382" s="96">
        <f t="shared" si="299"/>
        <v>23</v>
      </c>
      <c r="Q1382" s="98">
        <f t="shared" si="300"/>
        <v>12.5</v>
      </c>
      <c r="R1382" s="97" t="b">
        <f t="shared" si="301"/>
        <v>0</v>
      </c>
      <c r="S1382" s="99" t="str">
        <f t="shared" si="302"/>
        <v>GROWTH</v>
      </c>
      <c r="T1382" s="68">
        <v>0</v>
      </c>
      <c r="U1382" s="100" t="str">
        <f t="shared" si="303"/>
        <v>May</v>
      </c>
      <c r="V1382" s="68">
        <f t="shared" si="304"/>
        <v>0</v>
      </c>
      <c r="W1382" s="101">
        <f t="shared" si="305"/>
        <v>35.5</v>
      </c>
      <c r="X1382" s="102" t="b">
        <f t="shared" si="306"/>
        <v>0</v>
      </c>
      <c r="Y1382" s="103" t="b">
        <f t="shared" si="307"/>
        <v>0</v>
      </c>
      <c r="Z1382" s="74">
        <v>0</v>
      </c>
      <c r="AA1382" s="69"/>
      <c r="AB1382" s="69" t="s">
        <v>133</v>
      </c>
      <c r="AC1382" s="69" t="s">
        <v>131</v>
      </c>
      <c r="AD1382" s="3"/>
      <c r="AE1382" s="118">
        <f>IFERROR(INDEX(Last6M_AvgSales_Ref!$B$2:$B$12659,MATCH(D1382,Last6M_AvgSales_Ref!$A$2:$A$12659,0)),"")</f>
        <v>12.9166666666667</v>
      </c>
    </row>
    <row r="1383" spans="1:31" ht="14.25" customHeight="1">
      <c r="A1383" s="84" t="s">
        <v>133</v>
      </c>
      <c r="B1383" s="82" t="s">
        <v>143</v>
      </c>
      <c r="C1383" s="82" t="s">
        <v>3203</v>
      </c>
      <c r="D1383" s="82">
        <v>1000004399</v>
      </c>
      <c r="E1383" s="82" t="s">
        <v>3204</v>
      </c>
      <c r="F1383" s="83">
        <v>45836</v>
      </c>
      <c r="G1383" s="66" t="str">
        <f t="shared" si="294"/>
        <v>Targeted Dealer</v>
      </c>
      <c r="H1383" s="66"/>
      <c r="I1383" s="67">
        <v>125</v>
      </c>
      <c r="J1383" s="67">
        <f t="shared" si="295"/>
        <v>125.00000000000001</v>
      </c>
      <c r="K1383" s="68">
        <v>140</v>
      </c>
      <c r="L1383" s="68">
        <f t="shared" si="296"/>
        <v>-15</v>
      </c>
      <c r="M1383" s="68">
        <f t="shared" si="297"/>
        <v>111.99999999999999</v>
      </c>
      <c r="N1383" s="96">
        <v>90</v>
      </c>
      <c r="O1383" s="97" t="str">
        <f t="shared" si="298"/>
        <v>June</v>
      </c>
      <c r="P1383" s="96">
        <f t="shared" si="299"/>
        <v>90</v>
      </c>
      <c r="Q1383" s="98">
        <f t="shared" si="300"/>
        <v>50</v>
      </c>
      <c r="R1383" s="97" t="b">
        <f t="shared" si="301"/>
        <v>0</v>
      </c>
      <c r="S1383" s="99" t="str">
        <f t="shared" si="302"/>
        <v>GROWTH</v>
      </c>
      <c r="T1383" s="68">
        <v>0</v>
      </c>
      <c r="U1383" s="100" t="str">
        <f t="shared" si="303"/>
        <v>May</v>
      </c>
      <c r="V1383" s="68">
        <f t="shared" si="304"/>
        <v>0</v>
      </c>
      <c r="W1383" s="101">
        <f t="shared" si="305"/>
        <v>140</v>
      </c>
      <c r="X1383" s="102" t="b">
        <f t="shared" si="306"/>
        <v>0</v>
      </c>
      <c r="Y1383" s="103" t="b">
        <f t="shared" si="307"/>
        <v>0</v>
      </c>
      <c r="Z1383" s="74">
        <v>0</v>
      </c>
      <c r="AA1383" s="69"/>
      <c r="AB1383" s="69" t="s">
        <v>133</v>
      </c>
      <c r="AC1383" s="84" t="s">
        <v>133</v>
      </c>
      <c r="AD1383" s="3"/>
      <c r="AE1383" s="118">
        <f>IFERROR(INDEX(Last6M_AvgSales_Ref!$B$2:$B$12659,MATCH(D1383,Last6M_AvgSales_Ref!$A$2:$A$12659,0)),"")</f>
        <v>69.1666666666667</v>
      </c>
    </row>
    <row r="1384" spans="1:31" ht="14.25" customHeight="1">
      <c r="A1384" s="84" t="s">
        <v>134</v>
      </c>
      <c r="B1384" s="82" t="s">
        <v>65</v>
      </c>
      <c r="C1384" s="82" t="s">
        <v>3205</v>
      </c>
      <c r="D1384" s="82">
        <v>1000004385</v>
      </c>
      <c r="E1384" s="82" t="s">
        <v>3206</v>
      </c>
      <c r="F1384" s="83">
        <v>45818</v>
      </c>
      <c r="G1384" s="66" t="str">
        <f t="shared" si="294"/>
        <v>Targeted Dealer</v>
      </c>
      <c r="H1384" s="66"/>
      <c r="I1384" s="67">
        <v>600</v>
      </c>
      <c r="J1384" s="67">
        <f t="shared" si="295"/>
        <v>600</v>
      </c>
      <c r="K1384" s="68">
        <v>283</v>
      </c>
      <c r="L1384" s="68">
        <f t="shared" si="296"/>
        <v>317</v>
      </c>
      <c r="M1384" s="68">
        <f t="shared" si="297"/>
        <v>47.166666666666664</v>
      </c>
      <c r="N1384" s="96">
        <v>141.5</v>
      </c>
      <c r="O1384" s="97" t="str">
        <f t="shared" si="298"/>
        <v>June</v>
      </c>
      <c r="P1384" s="96">
        <f t="shared" si="299"/>
        <v>141.5</v>
      </c>
      <c r="Q1384" s="98">
        <f t="shared" si="300"/>
        <v>141.5</v>
      </c>
      <c r="R1384" s="97" t="b">
        <f t="shared" si="301"/>
        <v>0</v>
      </c>
      <c r="S1384" s="99" t="str">
        <f t="shared" si="302"/>
        <v>GROWTH</v>
      </c>
      <c r="T1384" s="68">
        <v>0</v>
      </c>
      <c r="U1384" s="100" t="str">
        <f t="shared" si="303"/>
        <v>May</v>
      </c>
      <c r="V1384" s="68">
        <f t="shared" si="304"/>
        <v>0</v>
      </c>
      <c r="W1384" s="101">
        <f t="shared" si="305"/>
        <v>283</v>
      </c>
      <c r="X1384" s="102" t="b">
        <f t="shared" si="306"/>
        <v>0</v>
      </c>
      <c r="Y1384" s="103" t="b">
        <f t="shared" si="307"/>
        <v>0</v>
      </c>
      <c r="Z1384" s="74">
        <v>0</v>
      </c>
      <c r="AA1384" s="69"/>
      <c r="AB1384" s="69" t="s">
        <v>133</v>
      </c>
      <c r="AC1384" s="84" t="s">
        <v>134</v>
      </c>
      <c r="AD1384" s="3"/>
      <c r="AE1384" s="118">
        <f>IFERROR(INDEX(Last6M_AvgSales_Ref!$B$2:$B$12659,MATCH(D1384,Last6M_AvgSales_Ref!$A$2:$A$12659,0)),"")</f>
        <v>240.75</v>
      </c>
    </row>
    <row r="1385" spans="1:31" ht="14.25" customHeight="1">
      <c r="A1385" s="84" t="s">
        <v>133</v>
      </c>
      <c r="B1385" s="82" t="s">
        <v>24</v>
      </c>
      <c r="C1385" s="82" t="s">
        <v>3207</v>
      </c>
      <c r="D1385" s="82">
        <v>1000004415</v>
      </c>
      <c r="E1385" s="82" t="s">
        <v>1937</v>
      </c>
      <c r="F1385" s="83">
        <v>45842</v>
      </c>
      <c r="G1385" s="66" t="str">
        <f t="shared" si="294"/>
        <v>Targeted Dealer</v>
      </c>
      <c r="H1385" s="66"/>
      <c r="I1385" s="67">
        <v>80</v>
      </c>
      <c r="J1385" s="67">
        <f t="shared" si="295"/>
        <v>80</v>
      </c>
      <c r="K1385" s="68">
        <v>80</v>
      </c>
      <c r="L1385" s="68">
        <f t="shared" si="296"/>
        <v>0</v>
      </c>
      <c r="M1385" s="68">
        <f t="shared" si="297"/>
        <v>100</v>
      </c>
      <c r="N1385" s="96">
        <v>45</v>
      </c>
      <c r="O1385" s="97" t="str">
        <f t="shared" si="298"/>
        <v>June</v>
      </c>
      <c r="P1385" s="96">
        <f t="shared" si="299"/>
        <v>45</v>
      </c>
      <c r="Q1385" s="98">
        <f t="shared" si="300"/>
        <v>35</v>
      </c>
      <c r="R1385" s="97" t="b">
        <f t="shared" si="301"/>
        <v>0</v>
      </c>
      <c r="S1385" s="99" t="str">
        <f t="shared" si="302"/>
        <v>GROWTH</v>
      </c>
      <c r="T1385" s="68">
        <v>0</v>
      </c>
      <c r="U1385" s="100" t="str">
        <f t="shared" si="303"/>
        <v>May</v>
      </c>
      <c r="V1385" s="68">
        <f t="shared" si="304"/>
        <v>0</v>
      </c>
      <c r="W1385" s="101">
        <f t="shared" si="305"/>
        <v>80</v>
      </c>
      <c r="X1385" s="102" t="b">
        <f t="shared" si="306"/>
        <v>0</v>
      </c>
      <c r="Y1385" s="103" t="b">
        <f t="shared" si="307"/>
        <v>0</v>
      </c>
      <c r="Z1385" s="74">
        <v>0</v>
      </c>
      <c r="AA1385" s="69"/>
      <c r="AB1385" s="69" t="s">
        <v>133</v>
      </c>
      <c r="AC1385" s="84" t="s">
        <v>133</v>
      </c>
      <c r="AD1385" s="3"/>
      <c r="AE1385" s="118">
        <f>IFERROR(INDEX(Last6M_AvgSales_Ref!$B$2:$B$12659,MATCH(D1385,Last6M_AvgSales_Ref!$A$2:$A$12659,0)),"")</f>
        <v>64.5833333333333</v>
      </c>
    </row>
    <row r="1386" spans="1:31" ht="14.25" customHeight="1">
      <c r="A1386" s="84" t="s">
        <v>133</v>
      </c>
      <c r="B1386" s="82" t="s">
        <v>43</v>
      </c>
      <c r="C1386" s="82" t="s">
        <v>3208</v>
      </c>
      <c r="D1386" s="82">
        <v>1000004414</v>
      </c>
      <c r="E1386" s="82" t="s">
        <v>3209</v>
      </c>
      <c r="F1386" s="83">
        <v>45841</v>
      </c>
      <c r="G1386" s="66" t="str">
        <f t="shared" si="294"/>
        <v>Targeted Dealer</v>
      </c>
      <c r="H1386" s="66"/>
      <c r="I1386" s="67">
        <v>60</v>
      </c>
      <c r="J1386" s="67">
        <f t="shared" si="295"/>
        <v>60</v>
      </c>
      <c r="K1386" s="68">
        <v>28</v>
      </c>
      <c r="L1386" s="68">
        <f t="shared" si="296"/>
        <v>32</v>
      </c>
      <c r="M1386" s="68">
        <f t="shared" si="297"/>
        <v>46.666666666666671</v>
      </c>
      <c r="N1386" s="96">
        <v>65</v>
      </c>
      <c r="O1386" s="97" t="str">
        <f t="shared" si="298"/>
        <v>June</v>
      </c>
      <c r="P1386" s="96">
        <f t="shared" si="299"/>
        <v>65</v>
      </c>
      <c r="Q1386" s="98">
        <f t="shared" si="300"/>
        <v>-37</v>
      </c>
      <c r="R1386" s="97" t="b">
        <f t="shared" si="301"/>
        <v>0</v>
      </c>
      <c r="S1386" s="99" t="str">
        <f t="shared" si="302"/>
        <v>GROWTH</v>
      </c>
      <c r="T1386" s="68">
        <v>0</v>
      </c>
      <c r="U1386" s="100" t="str">
        <f t="shared" si="303"/>
        <v>May</v>
      </c>
      <c r="V1386" s="68">
        <f t="shared" si="304"/>
        <v>0</v>
      </c>
      <c r="W1386" s="101">
        <f t="shared" si="305"/>
        <v>28</v>
      </c>
      <c r="X1386" s="102" t="b">
        <f t="shared" si="306"/>
        <v>0</v>
      </c>
      <c r="Y1386" s="103" t="b">
        <f t="shared" si="307"/>
        <v>0</v>
      </c>
      <c r="Z1386" s="74">
        <v>0</v>
      </c>
      <c r="AA1386" s="69"/>
      <c r="AB1386" s="69" t="s">
        <v>133</v>
      </c>
      <c r="AC1386" s="84" t="s">
        <v>133</v>
      </c>
      <c r="AD1386" s="3"/>
      <c r="AE1386" s="118">
        <f>IFERROR(INDEX(Last6M_AvgSales_Ref!$B$2:$B$12659,MATCH(D1386,Last6M_AvgSales_Ref!$A$2:$A$12659,0)),"")</f>
        <v>86.858333333333306</v>
      </c>
    </row>
    <row r="1387" spans="1:31" ht="14.25" customHeight="1">
      <c r="A1387" s="84" t="s">
        <v>133</v>
      </c>
      <c r="B1387" s="82" t="s">
        <v>27</v>
      </c>
      <c r="C1387" s="82" t="s">
        <v>3210</v>
      </c>
      <c r="D1387" s="82">
        <v>1000004401</v>
      </c>
      <c r="E1387" s="82" t="s">
        <v>3211</v>
      </c>
      <c r="F1387" s="83">
        <v>45839</v>
      </c>
      <c r="G1387" s="66" t="str">
        <f t="shared" si="294"/>
        <v>Targeted Dealer</v>
      </c>
      <c r="H1387" s="66"/>
      <c r="I1387" s="67">
        <v>20</v>
      </c>
      <c r="J1387" s="67">
        <f t="shared" si="295"/>
        <v>20</v>
      </c>
      <c r="K1387" s="68">
        <v>19</v>
      </c>
      <c r="L1387" s="68">
        <f t="shared" si="296"/>
        <v>1</v>
      </c>
      <c r="M1387" s="68">
        <f t="shared" si="297"/>
        <v>95</v>
      </c>
      <c r="N1387" s="96">
        <v>12.5</v>
      </c>
      <c r="O1387" s="97" t="str">
        <f t="shared" si="298"/>
        <v>June</v>
      </c>
      <c r="P1387" s="96">
        <f t="shared" si="299"/>
        <v>12.5</v>
      </c>
      <c r="Q1387" s="98">
        <f t="shared" si="300"/>
        <v>6.5</v>
      </c>
      <c r="R1387" s="97" t="b">
        <f t="shared" si="301"/>
        <v>0</v>
      </c>
      <c r="S1387" s="99" t="str">
        <f t="shared" si="302"/>
        <v>GROWTH</v>
      </c>
      <c r="T1387" s="68">
        <v>0</v>
      </c>
      <c r="U1387" s="100" t="str">
        <f t="shared" si="303"/>
        <v>May</v>
      </c>
      <c r="V1387" s="68">
        <f t="shared" si="304"/>
        <v>0</v>
      </c>
      <c r="W1387" s="101">
        <f t="shared" si="305"/>
        <v>19</v>
      </c>
      <c r="X1387" s="102" t="b">
        <f t="shared" si="306"/>
        <v>0</v>
      </c>
      <c r="Y1387" s="103" t="b">
        <f t="shared" si="307"/>
        <v>0</v>
      </c>
      <c r="Z1387" s="74">
        <v>0</v>
      </c>
      <c r="AA1387" s="69"/>
      <c r="AB1387" s="69" t="s">
        <v>133</v>
      </c>
      <c r="AC1387" s="84" t="s">
        <v>133</v>
      </c>
      <c r="AD1387" s="3"/>
      <c r="AE1387" s="118">
        <f>IFERROR(INDEX(Last6M_AvgSales_Ref!$B$2:$B$12659,MATCH(D1387,Last6M_AvgSales_Ref!$A$2:$A$12659,0)),"")</f>
        <v>12.5833333333333</v>
      </c>
    </row>
    <row r="1388" spans="1:31" ht="14.25" customHeight="1">
      <c r="A1388" s="84" t="s">
        <v>134</v>
      </c>
      <c r="B1388" s="82" t="s">
        <v>74</v>
      </c>
      <c r="C1388" s="82" t="s">
        <v>3212</v>
      </c>
      <c r="D1388" s="82">
        <v>1000004412</v>
      </c>
      <c r="E1388" s="82" t="s">
        <v>3213</v>
      </c>
      <c r="F1388" s="83">
        <v>45840</v>
      </c>
      <c r="G1388" s="66" t="str">
        <f t="shared" si="294"/>
        <v>Targeted Dealer</v>
      </c>
      <c r="H1388" s="66"/>
      <c r="I1388" s="67">
        <v>100</v>
      </c>
      <c r="J1388" s="67">
        <f t="shared" si="295"/>
        <v>100</v>
      </c>
      <c r="K1388" s="68">
        <v>26</v>
      </c>
      <c r="L1388" s="68">
        <f t="shared" si="296"/>
        <v>74</v>
      </c>
      <c r="M1388" s="68">
        <f t="shared" si="297"/>
        <v>26</v>
      </c>
      <c r="N1388" s="96">
        <v>0</v>
      </c>
      <c r="O1388" s="97" t="str">
        <f t="shared" si="298"/>
        <v>June</v>
      </c>
      <c r="P1388" s="96">
        <f t="shared" si="299"/>
        <v>0</v>
      </c>
      <c r="Q1388" s="98">
        <f t="shared" si="300"/>
        <v>26</v>
      </c>
      <c r="R1388" s="97" t="b">
        <f t="shared" si="301"/>
        <v>0</v>
      </c>
      <c r="S1388" s="99" t="b">
        <f t="shared" si="302"/>
        <v>0</v>
      </c>
      <c r="T1388" s="68">
        <v>0</v>
      </c>
      <c r="U1388" s="100" t="str">
        <f t="shared" si="303"/>
        <v>May</v>
      </c>
      <c r="V1388" s="68">
        <f t="shared" si="304"/>
        <v>0</v>
      </c>
      <c r="W1388" s="101">
        <f t="shared" si="305"/>
        <v>26</v>
      </c>
      <c r="X1388" s="102" t="b">
        <f t="shared" si="306"/>
        <v>0</v>
      </c>
      <c r="Y1388" s="103" t="b">
        <f t="shared" si="307"/>
        <v>0</v>
      </c>
      <c r="Z1388" s="74">
        <v>0</v>
      </c>
      <c r="AA1388" s="69"/>
      <c r="AB1388" s="69" t="s">
        <v>133</v>
      </c>
      <c r="AC1388" s="84" t="s">
        <v>134</v>
      </c>
      <c r="AD1388" s="3"/>
      <c r="AE1388" s="118">
        <f>IFERROR(INDEX(Last6M_AvgSales_Ref!$B$2:$B$12659,MATCH(D1388,Last6M_AvgSales_Ref!$A$2:$A$12659,0)),"")</f>
        <v>83.491666666666703</v>
      </c>
    </row>
    <row r="1389" spans="1:31" ht="14.25" customHeight="1">
      <c r="A1389" s="84" t="s">
        <v>130</v>
      </c>
      <c r="B1389" s="82" t="s">
        <v>113</v>
      </c>
      <c r="C1389" s="82" t="s">
        <v>3214</v>
      </c>
      <c r="D1389" s="82">
        <v>1000004411</v>
      </c>
      <c r="E1389" s="82" t="s">
        <v>3215</v>
      </c>
      <c r="F1389" s="83">
        <v>45848</v>
      </c>
      <c r="G1389" s="66" t="str">
        <f t="shared" si="294"/>
        <v>Targeted Dealer</v>
      </c>
      <c r="H1389" s="66"/>
      <c r="I1389" s="67">
        <v>30</v>
      </c>
      <c r="J1389" s="67">
        <f t="shared" si="295"/>
        <v>30</v>
      </c>
      <c r="K1389" s="68">
        <v>6</v>
      </c>
      <c r="L1389" s="68">
        <f t="shared" si="296"/>
        <v>24</v>
      </c>
      <c r="M1389" s="68">
        <f t="shared" si="297"/>
        <v>20</v>
      </c>
      <c r="N1389" s="96">
        <v>12.5</v>
      </c>
      <c r="O1389" s="97" t="str">
        <f t="shared" si="298"/>
        <v>June</v>
      </c>
      <c r="P1389" s="96">
        <f t="shared" si="299"/>
        <v>12.5</v>
      </c>
      <c r="Q1389" s="98">
        <f t="shared" si="300"/>
        <v>-6.5</v>
      </c>
      <c r="R1389" s="97" t="b">
        <f t="shared" si="301"/>
        <v>0</v>
      </c>
      <c r="S1389" s="99" t="str">
        <f t="shared" si="302"/>
        <v>GROWTH</v>
      </c>
      <c r="T1389" s="68">
        <v>0</v>
      </c>
      <c r="U1389" s="100" t="str">
        <f t="shared" si="303"/>
        <v>May</v>
      </c>
      <c r="V1389" s="68">
        <f t="shared" si="304"/>
        <v>0</v>
      </c>
      <c r="W1389" s="101">
        <f t="shared" si="305"/>
        <v>6</v>
      </c>
      <c r="X1389" s="102" t="b">
        <f t="shared" si="306"/>
        <v>0</v>
      </c>
      <c r="Y1389" s="103" t="b">
        <f t="shared" si="307"/>
        <v>0</v>
      </c>
      <c r="Z1389" s="74">
        <v>0</v>
      </c>
      <c r="AA1389" s="69"/>
      <c r="AB1389" s="69" t="s">
        <v>133</v>
      </c>
      <c r="AC1389" s="84" t="s">
        <v>130</v>
      </c>
      <c r="AD1389" s="3"/>
      <c r="AE1389" s="118">
        <f>IFERROR(INDEX(Last6M_AvgSales_Ref!$B$2:$B$12659,MATCH(D1389,Last6M_AvgSales_Ref!$A$2:$A$12659,0)),"")</f>
        <v>26.3333333333333</v>
      </c>
    </row>
    <row r="1390" spans="1:31" ht="14.25" customHeight="1">
      <c r="A1390" s="84" t="s">
        <v>133</v>
      </c>
      <c r="B1390" s="82" t="s">
        <v>27</v>
      </c>
      <c r="C1390" s="82" t="s">
        <v>3216</v>
      </c>
      <c r="D1390" s="82">
        <v>1000004410</v>
      </c>
      <c r="E1390" s="82" t="s">
        <v>3217</v>
      </c>
      <c r="F1390" s="83">
        <v>45848</v>
      </c>
      <c r="G1390" s="66" t="str">
        <f t="shared" si="294"/>
        <v>Targeted Dealer</v>
      </c>
      <c r="H1390" s="66"/>
      <c r="I1390" s="67">
        <v>80</v>
      </c>
      <c r="J1390" s="67">
        <f t="shared" si="295"/>
        <v>80</v>
      </c>
      <c r="K1390" s="68">
        <v>87</v>
      </c>
      <c r="L1390" s="68">
        <f t="shared" si="296"/>
        <v>-7</v>
      </c>
      <c r="M1390" s="68">
        <f t="shared" si="297"/>
        <v>108.75</v>
      </c>
      <c r="N1390" s="96">
        <v>80</v>
      </c>
      <c r="O1390" s="97" t="str">
        <f t="shared" si="298"/>
        <v>June</v>
      </c>
      <c r="P1390" s="96">
        <f t="shared" si="299"/>
        <v>80</v>
      </c>
      <c r="Q1390" s="98">
        <f t="shared" si="300"/>
        <v>7</v>
      </c>
      <c r="R1390" s="97" t="b">
        <f t="shared" si="301"/>
        <v>0</v>
      </c>
      <c r="S1390" s="99" t="str">
        <f t="shared" si="302"/>
        <v>GROWTH</v>
      </c>
      <c r="T1390" s="68">
        <v>0</v>
      </c>
      <c r="U1390" s="100" t="str">
        <f t="shared" si="303"/>
        <v>May</v>
      </c>
      <c r="V1390" s="68">
        <f t="shared" si="304"/>
        <v>0</v>
      </c>
      <c r="W1390" s="101">
        <f t="shared" si="305"/>
        <v>87</v>
      </c>
      <c r="X1390" s="102" t="b">
        <f t="shared" si="306"/>
        <v>0</v>
      </c>
      <c r="Y1390" s="103" t="b">
        <f t="shared" si="307"/>
        <v>0</v>
      </c>
      <c r="Z1390" s="74">
        <v>0</v>
      </c>
      <c r="AA1390" s="69"/>
      <c r="AB1390" s="69" t="s">
        <v>133</v>
      </c>
      <c r="AC1390" s="84" t="s">
        <v>133</v>
      </c>
      <c r="AD1390" s="3"/>
      <c r="AE1390" s="118">
        <f>IFERROR(INDEX(Last6M_AvgSales_Ref!$B$2:$B$12659,MATCH(D1390,Last6M_AvgSales_Ref!$A$2:$A$12659,0)),"")</f>
        <v>71.9166666666667</v>
      </c>
    </row>
    <row r="1391" spans="1:31" ht="14.25" customHeight="1">
      <c r="A1391" s="84" t="s">
        <v>133</v>
      </c>
      <c r="B1391" s="82" t="s">
        <v>21</v>
      </c>
      <c r="C1391" s="82" t="s">
        <v>3218</v>
      </c>
      <c r="D1391" s="82">
        <v>1000004424</v>
      </c>
      <c r="E1391" s="82" t="s">
        <v>3219</v>
      </c>
      <c r="F1391" s="83">
        <v>45850</v>
      </c>
      <c r="G1391" s="66" t="str">
        <f t="shared" si="294"/>
        <v>Targeted Dealer</v>
      </c>
      <c r="H1391" s="66"/>
      <c r="I1391" s="67">
        <v>78</v>
      </c>
      <c r="J1391" s="67">
        <f t="shared" si="295"/>
        <v>78</v>
      </c>
      <c r="K1391" s="68">
        <v>78</v>
      </c>
      <c r="L1391" s="68">
        <f t="shared" si="296"/>
        <v>0</v>
      </c>
      <c r="M1391" s="68">
        <f t="shared" si="297"/>
        <v>100</v>
      </c>
      <c r="N1391" s="96">
        <v>104</v>
      </c>
      <c r="O1391" s="97" t="str">
        <f t="shared" si="298"/>
        <v>June</v>
      </c>
      <c r="P1391" s="96">
        <f t="shared" si="299"/>
        <v>104</v>
      </c>
      <c r="Q1391" s="98">
        <f t="shared" si="300"/>
        <v>-26</v>
      </c>
      <c r="R1391" s="97" t="b">
        <f t="shared" si="301"/>
        <v>0</v>
      </c>
      <c r="S1391" s="99" t="str">
        <f t="shared" si="302"/>
        <v>GROWTH</v>
      </c>
      <c r="T1391" s="68">
        <v>0</v>
      </c>
      <c r="U1391" s="100" t="str">
        <f t="shared" si="303"/>
        <v>May</v>
      </c>
      <c r="V1391" s="68">
        <f t="shared" si="304"/>
        <v>0</v>
      </c>
      <c r="W1391" s="101">
        <f t="shared" si="305"/>
        <v>78</v>
      </c>
      <c r="X1391" s="102" t="b">
        <f t="shared" si="306"/>
        <v>0</v>
      </c>
      <c r="Y1391" s="103" t="b">
        <f t="shared" si="307"/>
        <v>0</v>
      </c>
      <c r="Z1391" s="74">
        <v>0</v>
      </c>
      <c r="AA1391" s="69"/>
      <c r="AB1391" s="69" t="s">
        <v>133</v>
      </c>
      <c r="AC1391" s="84" t="s">
        <v>133</v>
      </c>
      <c r="AD1391" s="3"/>
      <c r="AE1391" s="118">
        <f>IFERROR(INDEX(Last6M_AvgSales_Ref!$B$2:$B$12659,MATCH(D1391,Last6M_AvgSales_Ref!$A$2:$A$12659,0)),"")</f>
        <v>70.0833333333333</v>
      </c>
    </row>
    <row r="1392" spans="1:31" ht="14.25" customHeight="1">
      <c r="A1392" s="69" t="s">
        <v>131</v>
      </c>
      <c r="B1392" s="82" t="s">
        <v>98</v>
      </c>
      <c r="C1392" s="82" t="s">
        <v>3220</v>
      </c>
      <c r="D1392" s="82">
        <v>1000004422</v>
      </c>
      <c r="E1392" s="82" t="s">
        <v>3221</v>
      </c>
      <c r="F1392" s="83">
        <v>45849</v>
      </c>
      <c r="G1392" s="66" t="str">
        <f t="shared" si="294"/>
        <v>Targeted Dealer</v>
      </c>
      <c r="H1392" s="66"/>
      <c r="I1392" s="67">
        <v>30</v>
      </c>
      <c r="J1392" s="67">
        <f t="shared" si="295"/>
        <v>30</v>
      </c>
      <c r="K1392" s="68">
        <v>3.5</v>
      </c>
      <c r="L1392" s="68">
        <f t="shared" si="296"/>
        <v>26.5</v>
      </c>
      <c r="M1392" s="68">
        <f t="shared" si="297"/>
        <v>11.666666666666668</v>
      </c>
      <c r="N1392" s="96">
        <v>0</v>
      </c>
      <c r="O1392" s="97" t="str">
        <f t="shared" si="298"/>
        <v>June</v>
      </c>
      <c r="P1392" s="96">
        <f t="shared" si="299"/>
        <v>0</v>
      </c>
      <c r="Q1392" s="98">
        <f t="shared" si="300"/>
        <v>3.5</v>
      </c>
      <c r="R1392" s="97" t="b">
        <f t="shared" si="301"/>
        <v>0</v>
      </c>
      <c r="S1392" s="99" t="b">
        <f t="shared" si="302"/>
        <v>0</v>
      </c>
      <c r="T1392" s="68">
        <v>0</v>
      </c>
      <c r="U1392" s="100" t="str">
        <f t="shared" si="303"/>
        <v>May</v>
      </c>
      <c r="V1392" s="68">
        <f t="shared" si="304"/>
        <v>0</v>
      </c>
      <c r="W1392" s="101">
        <f t="shared" si="305"/>
        <v>3.5</v>
      </c>
      <c r="X1392" s="102" t="b">
        <f t="shared" si="306"/>
        <v>0</v>
      </c>
      <c r="Y1392" s="103" t="b">
        <f t="shared" si="307"/>
        <v>0</v>
      </c>
      <c r="Z1392" s="74">
        <v>0</v>
      </c>
      <c r="AA1392" s="69"/>
      <c r="AB1392" s="69" t="s">
        <v>133</v>
      </c>
      <c r="AC1392" s="69" t="s">
        <v>131</v>
      </c>
      <c r="AD1392" s="3"/>
      <c r="AE1392" s="118">
        <f>IFERROR(INDEX(Last6M_AvgSales_Ref!$B$2:$B$12659,MATCH(D1392,Last6M_AvgSales_Ref!$A$2:$A$12659,0)),"")</f>
        <v>12.75</v>
      </c>
    </row>
    <row r="1393" spans="1:31" ht="14.25" customHeight="1">
      <c r="A1393" s="84" t="s">
        <v>130</v>
      </c>
      <c r="B1393" s="82" t="s">
        <v>120</v>
      </c>
      <c r="C1393" s="82" t="s">
        <v>3222</v>
      </c>
      <c r="D1393" s="82">
        <v>1000001182</v>
      </c>
      <c r="E1393" s="82" t="s">
        <v>3223</v>
      </c>
      <c r="F1393" s="83">
        <v>44739</v>
      </c>
      <c r="G1393" s="66" t="str">
        <f t="shared" si="294"/>
        <v>Targeted Dealer</v>
      </c>
      <c r="H1393" s="66"/>
      <c r="I1393" s="67">
        <v>25</v>
      </c>
      <c r="J1393" s="67">
        <f t="shared" si="295"/>
        <v>25</v>
      </c>
      <c r="K1393" s="68">
        <v>55</v>
      </c>
      <c r="L1393" s="68">
        <f t="shared" si="296"/>
        <v>-30</v>
      </c>
      <c r="M1393" s="68">
        <f t="shared" si="297"/>
        <v>220</v>
      </c>
      <c r="N1393" s="96">
        <v>25</v>
      </c>
      <c r="O1393" s="97" t="str">
        <f t="shared" si="298"/>
        <v>June</v>
      </c>
      <c r="P1393" s="96">
        <f t="shared" si="299"/>
        <v>25</v>
      </c>
      <c r="Q1393" s="98">
        <f t="shared" si="300"/>
        <v>30</v>
      </c>
      <c r="R1393" s="97" t="b">
        <f t="shared" si="301"/>
        <v>0</v>
      </c>
      <c r="S1393" s="99" t="str">
        <f t="shared" si="302"/>
        <v>GROWTH</v>
      </c>
      <c r="T1393" s="68">
        <v>0</v>
      </c>
      <c r="U1393" s="100" t="str">
        <f t="shared" si="303"/>
        <v>May</v>
      </c>
      <c r="V1393" s="68">
        <f t="shared" si="304"/>
        <v>0</v>
      </c>
      <c r="W1393" s="101">
        <f t="shared" si="305"/>
        <v>55</v>
      </c>
      <c r="X1393" s="102" t="b">
        <f t="shared" si="306"/>
        <v>0</v>
      </c>
      <c r="Y1393" s="103" t="b">
        <f t="shared" si="307"/>
        <v>0</v>
      </c>
      <c r="Z1393" s="74">
        <v>0</v>
      </c>
      <c r="AA1393" s="69"/>
      <c r="AB1393" s="69" t="s">
        <v>133</v>
      </c>
      <c r="AC1393" s="84" t="s">
        <v>130</v>
      </c>
      <c r="AD1393" s="3"/>
      <c r="AE1393" s="118">
        <f>IFERROR(INDEX(Last6M_AvgSales_Ref!$B$2:$B$12659,MATCH(D1393,Last6M_AvgSales_Ref!$A$2:$A$12659,0)),"")</f>
        <v>41.6666666666667</v>
      </c>
    </row>
    <row r="1394" spans="1:31" ht="14.25" customHeight="1">
      <c r="A1394" s="84" t="s">
        <v>130</v>
      </c>
      <c r="B1394" s="82" t="s">
        <v>122</v>
      </c>
      <c r="C1394" s="82" t="s">
        <v>524</v>
      </c>
      <c r="D1394" s="82">
        <v>1000004416</v>
      </c>
      <c r="E1394" s="82" t="s">
        <v>525</v>
      </c>
      <c r="F1394" s="83">
        <v>45843</v>
      </c>
      <c r="G1394" s="66" t="str">
        <f t="shared" si="294"/>
        <v>Targeted Dealer</v>
      </c>
      <c r="H1394" s="66"/>
      <c r="I1394" s="67">
        <v>25</v>
      </c>
      <c r="J1394" s="67">
        <f t="shared" si="295"/>
        <v>25</v>
      </c>
      <c r="K1394" s="68">
        <v>10</v>
      </c>
      <c r="L1394" s="68">
        <f t="shared" si="296"/>
        <v>15</v>
      </c>
      <c r="M1394" s="68">
        <f t="shared" si="297"/>
        <v>40</v>
      </c>
      <c r="N1394" s="96">
        <v>0</v>
      </c>
      <c r="O1394" s="97" t="str">
        <f t="shared" si="298"/>
        <v>June</v>
      </c>
      <c r="P1394" s="96">
        <f t="shared" si="299"/>
        <v>0</v>
      </c>
      <c r="Q1394" s="98">
        <f t="shared" si="300"/>
        <v>10</v>
      </c>
      <c r="R1394" s="97" t="b">
        <f t="shared" si="301"/>
        <v>0</v>
      </c>
      <c r="S1394" s="99" t="b">
        <f t="shared" si="302"/>
        <v>0</v>
      </c>
      <c r="T1394" s="68">
        <v>0</v>
      </c>
      <c r="U1394" s="100" t="str">
        <f t="shared" si="303"/>
        <v>May</v>
      </c>
      <c r="V1394" s="68">
        <f t="shared" si="304"/>
        <v>0</v>
      </c>
      <c r="W1394" s="101">
        <f t="shared" si="305"/>
        <v>10</v>
      </c>
      <c r="X1394" s="102" t="b">
        <f t="shared" si="306"/>
        <v>0</v>
      </c>
      <c r="Y1394" s="103" t="b">
        <f t="shared" si="307"/>
        <v>0</v>
      </c>
      <c r="Z1394" s="74">
        <v>0</v>
      </c>
      <c r="AA1394" s="69"/>
      <c r="AB1394" s="69" t="s">
        <v>133</v>
      </c>
      <c r="AC1394" s="84" t="s">
        <v>130</v>
      </c>
      <c r="AD1394" s="3"/>
      <c r="AE1394" s="118">
        <f>IFERROR(INDEX(Last6M_AvgSales_Ref!$B$2:$B$12659,MATCH(D1394,Last6M_AvgSales_Ref!$A$2:$A$12659,0)),"")</f>
        <v>6.25</v>
      </c>
    </row>
    <row r="1395" spans="1:31" ht="14.25" customHeight="1">
      <c r="A1395" s="84" t="s">
        <v>130</v>
      </c>
      <c r="B1395" s="82" t="s">
        <v>118</v>
      </c>
      <c r="C1395" s="82" t="s">
        <v>3224</v>
      </c>
      <c r="D1395" s="82">
        <v>1000004402</v>
      </c>
      <c r="E1395" s="82" t="s">
        <v>3225</v>
      </c>
      <c r="F1395" s="83">
        <v>45827</v>
      </c>
      <c r="G1395" s="66" t="str">
        <f t="shared" si="294"/>
        <v>Targeted Dealer</v>
      </c>
      <c r="H1395" s="66"/>
      <c r="I1395" s="67">
        <v>50</v>
      </c>
      <c r="J1395" s="67">
        <f t="shared" si="295"/>
        <v>50</v>
      </c>
      <c r="K1395" s="68">
        <v>75</v>
      </c>
      <c r="L1395" s="68">
        <f t="shared" si="296"/>
        <v>-25</v>
      </c>
      <c r="M1395" s="68">
        <f t="shared" si="297"/>
        <v>150</v>
      </c>
      <c r="N1395" s="96">
        <v>110</v>
      </c>
      <c r="O1395" s="97" t="str">
        <f t="shared" si="298"/>
        <v>June</v>
      </c>
      <c r="P1395" s="96">
        <f t="shared" si="299"/>
        <v>110</v>
      </c>
      <c r="Q1395" s="98">
        <f t="shared" si="300"/>
        <v>-35</v>
      </c>
      <c r="R1395" s="97" t="b">
        <f t="shared" si="301"/>
        <v>0</v>
      </c>
      <c r="S1395" s="99" t="str">
        <f t="shared" si="302"/>
        <v>GROWTH</v>
      </c>
      <c r="T1395" s="68">
        <v>0</v>
      </c>
      <c r="U1395" s="100" t="str">
        <f t="shared" si="303"/>
        <v>May</v>
      </c>
      <c r="V1395" s="68">
        <f t="shared" si="304"/>
        <v>0</v>
      </c>
      <c r="W1395" s="101">
        <f t="shared" si="305"/>
        <v>75</v>
      </c>
      <c r="X1395" s="102" t="b">
        <f t="shared" si="306"/>
        <v>0</v>
      </c>
      <c r="Y1395" s="103" t="b">
        <f t="shared" si="307"/>
        <v>0</v>
      </c>
      <c r="Z1395" s="74">
        <v>0</v>
      </c>
      <c r="AA1395" s="69"/>
      <c r="AB1395" s="69" t="s">
        <v>133</v>
      </c>
      <c r="AC1395" s="84" t="s">
        <v>130</v>
      </c>
      <c r="AD1395" s="3"/>
      <c r="AE1395" s="118">
        <f>IFERROR(INDEX(Last6M_AvgSales_Ref!$B$2:$B$12659,MATCH(D1395,Last6M_AvgSales_Ref!$A$2:$A$12659,0)),"")</f>
        <v>64.1666666666667</v>
      </c>
    </row>
    <row r="1396" spans="1:31" ht="14.25" customHeight="1">
      <c r="A1396" s="84" t="s">
        <v>133</v>
      </c>
      <c r="B1396" s="82" t="s">
        <v>40</v>
      </c>
      <c r="C1396" s="82" t="s">
        <v>3226</v>
      </c>
      <c r="D1396" s="82">
        <v>1000004433</v>
      </c>
      <c r="E1396" s="82" t="s">
        <v>3227</v>
      </c>
      <c r="F1396" s="83">
        <v>45856</v>
      </c>
      <c r="G1396" s="66" t="str">
        <f t="shared" si="294"/>
        <v>Targeted Dealer</v>
      </c>
      <c r="H1396" s="66"/>
      <c r="I1396" s="67">
        <v>70</v>
      </c>
      <c r="J1396" s="67">
        <f t="shared" si="295"/>
        <v>70</v>
      </c>
      <c r="K1396" s="68">
        <v>70</v>
      </c>
      <c r="L1396" s="68">
        <f t="shared" si="296"/>
        <v>0</v>
      </c>
      <c r="M1396" s="68">
        <f t="shared" si="297"/>
        <v>100</v>
      </c>
      <c r="N1396" s="96">
        <v>15</v>
      </c>
      <c r="O1396" s="97" t="str">
        <f t="shared" si="298"/>
        <v>June</v>
      </c>
      <c r="P1396" s="96">
        <f t="shared" si="299"/>
        <v>15</v>
      </c>
      <c r="Q1396" s="98">
        <f t="shared" si="300"/>
        <v>55</v>
      </c>
      <c r="R1396" s="97" t="b">
        <f t="shared" si="301"/>
        <v>0</v>
      </c>
      <c r="S1396" s="99" t="str">
        <f t="shared" si="302"/>
        <v>GROWTH</v>
      </c>
      <c r="T1396" s="68">
        <v>0</v>
      </c>
      <c r="U1396" s="100" t="str">
        <f t="shared" si="303"/>
        <v>May</v>
      </c>
      <c r="V1396" s="68">
        <f t="shared" si="304"/>
        <v>0</v>
      </c>
      <c r="W1396" s="101">
        <f t="shared" si="305"/>
        <v>70</v>
      </c>
      <c r="X1396" s="102" t="b">
        <f t="shared" si="306"/>
        <v>0</v>
      </c>
      <c r="Y1396" s="103" t="b">
        <f t="shared" si="307"/>
        <v>0</v>
      </c>
      <c r="Z1396" s="74">
        <v>0</v>
      </c>
      <c r="AA1396" s="69"/>
      <c r="AB1396" s="69" t="s">
        <v>133</v>
      </c>
      <c r="AC1396" s="84" t="s">
        <v>133</v>
      </c>
      <c r="AD1396" s="3"/>
      <c r="AE1396" s="118">
        <f>IFERROR(INDEX(Last6M_AvgSales_Ref!$B$2:$B$12659,MATCH(D1396,Last6M_AvgSales_Ref!$A$2:$A$12659,0)),"")</f>
        <v>51.6666666666667</v>
      </c>
    </row>
    <row r="1397" spans="1:31" ht="14.25" customHeight="1">
      <c r="A1397" s="84" t="s">
        <v>130</v>
      </c>
      <c r="B1397" s="82" t="s">
        <v>108</v>
      </c>
      <c r="C1397" s="82" t="s">
        <v>3228</v>
      </c>
      <c r="D1397" s="82">
        <v>1000004419</v>
      </c>
      <c r="E1397" s="82" t="s">
        <v>3229</v>
      </c>
      <c r="F1397" s="83">
        <v>45856</v>
      </c>
      <c r="G1397" s="66" t="str">
        <f t="shared" si="294"/>
        <v>Targeted Dealer</v>
      </c>
      <c r="H1397" s="66"/>
      <c r="I1397" s="67">
        <v>300</v>
      </c>
      <c r="J1397" s="67">
        <f t="shared" si="295"/>
        <v>300</v>
      </c>
      <c r="K1397" s="68">
        <v>250</v>
      </c>
      <c r="L1397" s="68">
        <f t="shared" si="296"/>
        <v>50</v>
      </c>
      <c r="M1397" s="68">
        <f t="shared" si="297"/>
        <v>83.333333333333329</v>
      </c>
      <c r="N1397" s="96">
        <v>233.95</v>
      </c>
      <c r="O1397" s="97" t="str">
        <f t="shared" si="298"/>
        <v>June</v>
      </c>
      <c r="P1397" s="96">
        <f t="shared" si="299"/>
        <v>233.95</v>
      </c>
      <c r="Q1397" s="98">
        <f t="shared" si="300"/>
        <v>16.050000000000011</v>
      </c>
      <c r="R1397" s="97" t="b">
        <f t="shared" si="301"/>
        <v>0</v>
      </c>
      <c r="S1397" s="99" t="str">
        <f t="shared" si="302"/>
        <v>GROWTH</v>
      </c>
      <c r="T1397" s="68">
        <v>0</v>
      </c>
      <c r="U1397" s="100" t="str">
        <f t="shared" si="303"/>
        <v>May</v>
      </c>
      <c r="V1397" s="68">
        <f t="shared" si="304"/>
        <v>0</v>
      </c>
      <c r="W1397" s="101">
        <f t="shared" si="305"/>
        <v>250</v>
      </c>
      <c r="X1397" s="102" t="b">
        <f t="shared" si="306"/>
        <v>0</v>
      </c>
      <c r="Y1397" s="103" t="b">
        <f t="shared" si="307"/>
        <v>0</v>
      </c>
      <c r="Z1397" s="74">
        <v>0</v>
      </c>
      <c r="AA1397" s="69"/>
      <c r="AB1397" s="69" t="s">
        <v>133</v>
      </c>
      <c r="AC1397" s="84" t="s">
        <v>130</v>
      </c>
      <c r="AD1397" s="3"/>
      <c r="AE1397" s="118">
        <f>IFERROR(INDEX(Last6M_AvgSales_Ref!$B$2:$B$12659,MATCH(D1397,Last6M_AvgSales_Ref!$A$2:$A$12659,0)),"")</f>
        <v>206.833333333333</v>
      </c>
    </row>
    <row r="1398" spans="1:31" ht="14.25" customHeight="1">
      <c r="A1398" s="84" t="s">
        <v>130</v>
      </c>
      <c r="B1398" s="82" t="s">
        <v>521</v>
      </c>
      <c r="C1398" s="82" t="s">
        <v>528</v>
      </c>
      <c r="D1398" s="82">
        <v>1000004413</v>
      </c>
      <c r="E1398" s="82" t="s">
        <v>529</v>
      </c>
      <c r="F1398" s="83">
        <v>45841</v>
      </c>
      <c r="G1398" s="66" t="str">
        <f t="shared" si="294"/>
        <v>Targeted Dealer</v>
      </c>
      <c r="H1398" s="66"/>
      <c r="I1398" s="67">
        <v>25</v>
      </c>
      <c r="J1398" s="67">
        <f t="shared" si="295"/>
        <v>25</v>
      </c>
      <c r="K1398" s="68">
        <v>50</v>
      </c>
      <c r="L1398" s="68">
        <f t="shared" si="296"/>
        <v>-25</v>
      </c>
      <c r="M1398" s="68">
        <f t="shared" si="297"/>
        <v>200</v>
      </c>
      <c r="N1398" s="96">
        <v>30</v>
      </c>
      <c r="O1398" s="97" t="str">
        <f t="shared" si="298"/>
        <v>June</v>
      </c>
      <c r="P1398" s="96">
        <f t="shared" si="299"/>
        <v>30</v>
      </c>
      <c r="Q1398" s="98">
        <f t="shared" si="300"/>
        <v>20</v>
      </c>
      <c r="R1398" s="97" t="b">
        <f t="shared" si="301"/>
        <v>0</v>
      </c>
      <c r="S1398" s="99" t="str">
        <f t="shared" si="302"/>
        <v>GROWTH</v>
      </c>
      <c r="T1398" s="68">
        <v>0</v>
      </c>
      <c r="U1398" s="100" t="str">
        <f t="shared" si="303"/>
        <v>May</v>
      </c>
      <c r="V1398" s="68">
        <f t="shared" si="304"/>
        <v>0</v>
      </c>
      <c r="W1398" s="101">
        <f t="shared" si="305"/>
        <v>50</v>
      </c>
      <c r="X1398" s="102" t="b">
        <f t="shared" si="306"/>
        <v>0</v>
      </c>
      <c r="Y1398" s="103" t="b">
        <f t="shared" si="307"/>
        <v>0</v>
      </c>
      <c r="Z1398" s="74">
        <v>0</v>
      </c>
      <c r="AA1398" s="69"/>
      <c r="AB1398" s="69" t="s">
        <v>133</v>
      </c>
      <c r="AC1398" s="84" t="s">
        <v>130</v>
      </c>
      <c r="AD1398" s="3"/>
      <c r="AE1398" s="118">
        <f>IFERROR(INDEX(Last6M_AvgSales_Ref!$B$2:$B$12659,MATCH(D1398,Last6M_AvgSales_Ref!$A$2:$A$12659,0)),"")</f>
        <v>25</v>
      </c>
    </row>
    <row r="1399" spans="1:31" ht="14.25" customHeight="1">
      <c r="A1399" s="69" t="s">
        <v>131</v>
      </c>
      <c r="B1399" s="82" t="s">
        <v>98</v>
      </c>
      <c r="C1399" s="82" t="s">
        <v>3230</v>
      </c>
      <c r="D1399" s="82">
        <v>1000004418</v>
      </c>
      <c r="E1399" s="82" t="s">
        <v>3231</v>
      </c>
      <c r="F1399" s="83">
        <v>45849</v>
      </c>
      <c r="G1399" s="66" t="str">
        <f t="shared" si="294"/>
        <v>Targeted Dealer</v>
      </c>
      <c r="H1399" s="66"/>
      <c r="I1399" s="67">
        <v>60</v>
      </c>
      <c r="J1399" s="67">
        <f t="shared" si="295"/>
        <v>60</v>
      </c>
      <c r="K1399" s="68">
        <v>47</v>
      </c>
      <c r="L1399" s="68">
        <f t="shared" si="296"/>
        <v>13</v>
      </c>
      <c r="M1399" s="68">
        <f t="shared" si="297"/>
        <v>78.333333333333343</v>
      </c>
      <c r="N1399" s="96">
        <v>56</v>
      </c>
      <c r="O1399" s="97" t="str">
        <f t="shared" si="298"/>
        <v>June</v>
      </c>
      <c r="P1399" s="96">
        <f t="shared" si="299"/>
        <v>56</v>
      </c>
      <c r="Q1399" s="98">
        <f t="shared" si="300"/>
        <v>-9</v>
      </c>
      <c r="R1399" s="97" t="b">
        <f t="shared" si="301"/>
        <v>0</v>
      </c>
      <c r="S1399" s="99" t="str">
        <f t="shared" si="302"/>
        <v>GROWTH</v>
      </c>
      <c r="T1399" s="68">
        <v>0</v>
      </c>
      <c r="U1399" s="100" t="str">
        <f t="shared" si="303"/>
        <v>May</v>
      </c>
      <c r="V1399" s="68">
        <f t="shared" si="304"/>
        <v>0</v>
      </c>
      <c r="W1399" s="101">
        <f t="shared" si="305"/>
        <v>47</v>
      </c>
      <c r="X1399" s="102" t="b">
        <f t="shared" si="306"/>
        <v>0</v>
      </c>
      <c r="Y1399" s="103" t="b">
        <f t="shared" si="307"/>
        <v>0</v>
      </c>
      <c r="Z1399" s="74">
        <v>0</v>
      </c>
      <c r="AA1399" s="69"/>
      <c r="AB1399" s="69" t="s">
        <v>133</v>
      </c>
      <c r="AC1399" s="69" t="s">
        <v>131</v>
      </c>
      <c r="AD1399" s="3"/>
      <c r="AE1399" s="118">
        <f>IFERROR(INDEX(Last6M_AvgSales_Ref!$B$2:$B$12659,MATCH(D1399,Last6M_AvgSales_Ref!$A$2:$A$12659,0)),"")</f>
        <v>32</v>
      </c>
    </row>
    <row r="1400" spans="1:31" ht="14.25" customHeight="1">
      <c r="A1400" s="84" t="s">
        <v>133</v>
      </c>
      <c r="B1400" s="82" t="s">
        <v>141</v>
      </c>
      <c r="C1400" s="82" t="s">
        <v>3232</v>
      </c>
      <c r="D1400" s="82">
        <v>1000004434</v>
      </c>
      <c r="E1400" s="82" t="s">
        <v>3233</v>
      </c>
      <c r="F1400" s="83">
        <v>45857</v>
      </c>
      <c r="G1400" s="66" t="str">
        <f t="shared" si="294"/>
        <v>Targeted Dealer</v>
      </c>
      <c r="H1400" s="66"/>
      <c r="I1400" s="67">
        <v>80</v>
      </c>
      <c r="J1400" s="67">
        <f t="shared" si="295"/>
        <v>80</v>
      </c>
      <c r="K1400" s="68">
        <v>80</v>
      </c>
      <c r="L1400" s="68">
        <f t="shared" si="296"/>
        <v>0</v>
      </c>
      <c r="M1400" s="68">
        <f t="shared" si="297"/>
        <v>100</v>
      </c>
      <c r="N1400" s="96">
        <v>40</v>
      </c>
      <c r="O1400" s="97" t="str">
        <f t="shared" si="298"/>
        <v>June</v>
      </c>
      <c r="P1400" s="96">
        <f t="shared" si="299"/>
        <v>40</v>
      </c>
      <c r="Q1400" s="98">
        <f t="shared" si="300"/>
        <v>40</v>
      </c>
      <c r="R1400" s="97" t="b">
        <f t="shared" si="301"/>
        <v>0</v>
      </c>
      <c r="S1400" s="99" t="str">
        <f t="shared" si="302"/>
        <v>GROWTH</v>
      </c>
      <c r="T1400" s="68">
        <v>0</v>
      </c>
      <c r="U1400" s="100" t="str">
        <f t="shared" si="303"/>
        <v>May</v>
      </c>
      <c r="V1400" s="68">
        <f t="shared" si="304"/>
        <v>0</v>
      </c>
      <c r="W1400" s="101">
        <f t="shared" si="305"/>
        <v>80</v>
      </c>
      <c r="X1400" s="102" t="b">
        <f t="shared" si="306"/>
        <v>0</v>
      </c>
      <c r="Y1400" s="103" t="b">
        <f t="shared" si="307"/>
        <v>0</v>
      </c>
      <c r="Z1400" s="74">
        <v>0</v>
      </c>
      <c r="AA1400" s="69"/>
      <c r="AB1400" s="69" t="s">
        <v>133</v>
      </c>
      <c r="AC1400" s="84" t="s">
        <v>133</v>
      </c>
      <c r="AD1400" s="3"/>
      <c r="AE1400" s="118">
        <f>IFERROR(INDEX(Last6M_AvgSales_Ref!$B$2:$B$12659,MATCH(D1400,Last6M_AvgSales_Ref!$A$2:$A$12659,0)),"")</f>
        <v>86.6666666666667</v>
      </c>
    </row>
    <row r="1401" spans="1:31" ht="14.25" customHeight="1">
      <c r="A1401" s="84" t="s">
        <v>134</v>
      </c>
      <c r="B1401" s="82" t="s">
        <v>67</v>
      </c>
      <c r="C1401" s="82" t="s">
        <v>3234</v>
      </c>
      <c r="D1401" s="82">
        <v>1000004420</v>
      </c>
      <c r="E1401" s="82" t="s">
        <v>3235</v>
      </c>
      <c r="F1401" s="83">
        <v>45856</v>
      </c>
      <c r="G1401" s="66" t="str">
        <f t="shared" si="294"/>
        <v>Targeted Dealer</v>
      </c>
      <c r="H1401" s="66"/>
      <c r="I1401" s="67">
        <v>52</v>
      </c>
      <c r="J1401" s="67">
        <f t="shared" si="295"/>
        <v>52</v>
      </c>
      <c r="K1401" s="68">
        <v>58</v>
      </c>
      <c r="L1401" s="68">
        <f t="shared" si="296"/>
        <v>-6</v>
      </c>
      <c r="M1401" s="68">
        <f t="shared" si="297"/>
        <v>111.53846153846153</v>
      </c>
      <c r="N1401" s="96">
        <v>39</v>
      </c>
      <c r="O1401" s="97" t="str">
        <f t="shared" si="298"/>
        <v>June</v>
      </c>
      <c r="P1401" s="96">
        <f t="shared" si="299"/>
        <v>39</v>
      </c>
      <c r="Q1401" s="98">
        <f t="shared" si="300"/>
        <v>19</v>
      </c>
      <c r="R1401" s="97" t="b">
        <f t="shared" si="301"/>
        <v>0</v>
      </c>
      <c r="S1401" s="99" t="str">
        <f t="shared" si="302"/>
        <v>GROWTH</v>
      </c>
      <c r="T1401" s="68">
        <v>0</v>
      </c>
      <c r="U1401" s="100" t="str">
        <f t="shared" si="303"/>
        <v>May</v>
      </c>
      <c r="V1401" s="68">
        <f t="shared" si="304"/>
        <v>0</v>
      </c>
      <c r="W1401" s="101">
        <f t="shared" si="305"/>
        <v>58</v>
      </c>
      <c r="X1401" s="102" t="b">
        <f t="shared" si="306"/>
        <v>0</v>
      </c>
      <c r="Y1401" s="103" t="b">
        <f t="shared" si="307"/>
        <v>0</v>
      </c>
      <c r="Z1401" s="74">
        <v>0</v>
      </c>
      <c r="AA1401" s="69"/>
      <c r="AB1401" s="69" t="s">
        <v>133</v>
      </c>
      <c r="AC1401" s="84" t="s">
        <v>134</v>
      </c>
      <c r="AD1401" s="3"/>
      <c r="AE1401" s="118">
        <f>IFERROR(INDEX(Last6M_AvgSales_Ref!$B$2:$B$12659,MATCH(D1401,Last6M_AvgSales_Ref!$A$2:$A$12659,0)),"")</f>
        <v>49.933333333333302</v>
      </c>
    </row>
    <row r="1402" spans="1:31" ht="14.25" customHeight="1">
      <c r="A1402" s="74" t="s">
        <v>132</v>
      </c>
      <c r="B1402" s="82" t="s">
        <v>105</v>
      </c>
      <c r="C1402" s="82" t="s">
        <v>3236</v>
      </c>
      <c r="D1402" s="82">
        <v>1000002018</v>
      </c>
      <c r="E1402" s="82" t="s">
        <v>3237</v>
      </c>
      <c r="F1402" s="83">
        <v>44739</v>
      </c>
      <c r="G1402" s="66" t="str">
        <f t="shared" si="294"/>
        <v>Targeted Dealer</v>
      </c>
      <c r="H1402" s="66"/>
      <c r="I1402" s="67">
        <v>290</v>
      </c>
      <c r="J1402" s="67">
        <f t="shared" si="295"/>
        <v>290</v>
      </c>
      <c r="K1402" s="68">
        <v>310.5</v>
      </c>
      <c r="L1402" s="68">
        <f t="shared" si="296"/>
        <v>-20.5</v>
      </c>
      <c r="M1402" s="68">
        <f t="shared" si="297"/>
        <v>107.06896551724138</v>
      </c>
      <c r="N1402" s="96">
        <v>290</v>
      </c>
      <c r="O1402" s="97" t="str">
        <f t="shared" si="298"/>
        <v>June</v>
      </c>
      <c r="P1402" s="96">
        <f t="shared" si="299"/>
        <v>290</v>
      </c>
      <c r="Q1402" s="98">
        <f t="shared" si="300"/>
        <v>20.5</v>
      </c>
      <c r="R1402" s="97" t="b">
        <f t="shared" si="301"/>
        <v>0</v>
      </c>
      <c r="S1402" s="99" t="str">
        <f t="shared" si="302"/>
        <v>GROWTH</v>
      </c>
      <c r="T1402" s="68">
        <v>0</v>
      </c>
      <c r="U1402" s="100" t="str">
        <f t="shared" si="303"/>
        <v>May</v>
      </c>
      <c r="V1402" s="68">
        <f t="shared" si="304"/>
        <v>0</v>
      </c>
      <c r="W1402" s="101">
        <f t="shared" si="305"/>
        <v>310.5</v>
      </c>
      <c r="X1402" s="102" t="b">
        <f t="shared" si="306"/>
        <v>0</v>
      </c>
      <c r="Y1402" s="103" t="b">
        <f t="shared" si="307"/>
        <v>0</v>
      </c>
      <c r="Z1402" s="74">
        <v>0</v>
      </c>
      <c r="AA1402" s="69"/>
      <c r="AB1402" s="69" t="s">
        <v>133</v>
      </c>
      <c r="AC1402" s="74" t="s">
        <v>132</v>
      </c>
      <c r="AD1402" s="3"/>
      <c r="AE1402" s="118">
        <f>IFERROR(INDEX(Last6M_AvgSales_Ref!$B$2:$B$12659,MATCH(D1402,Last6M_AvgSales_Ref!$A$2:$A$12659,0)),"")</f>
        <v>213.25</v>
      </c>
    </row>
    <row r="1403" spans="1:31" ht="14.25" customHeight="1">
      <c r="A1403" s="84" t="s">
        <v>130</v>
      </c>
      <c r="B1403" s="82" t="s">
        <v>120</v>
      </c>
      <c r="C1403" s="82" t="s">
        <v>3238</v>
      </c>
      <c r="D1403" s="82">
        <v>1000004436</v>
      </c>
      <c r="E1403" s="82" t="s">
        <v>3239</v>
      </c>
      <c r="F1403" s="83">
        <v>45866</v>
      </c>
      <c r="G1403" s="66" t="str">
        <f t="shared" si="294"/>
        <v>Targeted Dealer</v>
      </c>
      <c r="H1403" s="66"/>
      <c r="I1403" s="67">
        <v>25</v>
      </c>
      <c r="J1403" s="67">
        <f t="shared" si="295"/>
        <v>25</v>
      </c>
      <c r="K1403" s="68">
        <v>25</v>
      </c>
      <c r="L1403" s="68">
        <f t="shared" si="296"/>
        <v>0</v>
      </c>
      <c r="M1403" s="68">
        <f t="shared" si="297"/>
        <v>100</v>
      </c>
      <c r="N1403" s="96">
        <v>25</v>
      </c>
      <c r="O1403" s="97" t="str">
        <f t="shared" si="298"/>
        <v>June</v>
      </c>
      <c r="P1403" s="96">
        <f t="shared" si="299"/>
        <v>25</v>
      </c>
      <c r="Q1403" s="98">
        <f t="shared" si="300"/>
        <v>0</v>
      </c>
      <c r="R1403" s="97" t="b">
        <f t="shared" si="301"/>
        <v>0</v>
      </c>
      <c r="S1403" s="99" t="str">
        <f t="shared" si="302"/>
        <v>GROWTH</v>
      </c>
      <c r="T1403" s="68">
        <v>0</v>
      </c>
      <c r="U1403" s="100" t="str">
        <f t="shared" si="303"/>
        <v>May</v>
      </c>
      <c r="V1403" s="68">
        <f t="shared" si="304"/>
        <v>0</v>
      </c>
      <c r="W1403" s="101">
        <f t="shared" si="305"/>
        <v>25</v>
      </c>
      <c r="X1403" s="102" t="b">
        <f t="shared" si="306"/>
        <v>0</v>
      </c>
      <c r="Y1403" s="103" t="b">
        <f t="shared" si="307"/>
        <v>0</v>
      </c>
      <c r="Z1403" s="74">
        <v>0</v>
      </c>
      <c r="AA1403" s="69"/>
      <c r="AB1403" s="69" t="s">
        <v>133</v>
      </c>
      <c r="AC1403" s="84" t="s">
        <v>130</v>
      </c>
      <c r="AD1403" s="3"/>
      <c r="AE1403" s="118">
        <f>IFERROR(INDEX(Last6M_AvgSales_Ref!$B$2:$B$12659,MATCH(D1403,Last6M_AvgSales_Ref!$A$2:$A$12659,0)),"")</f>
        <v>38.3333333333333</v>
      </c>
    </row>
    <row r="1404" spans="1:31" ht="14.25" customHeight="1">
      <c r="A1404" s="84" t="s">
        <v>134</v>
      </c>
      <c r="B1404" s="82" t="s">
        <v>58</v>
      </c>
      <c r="C1404" s="82" t="s">
        <v>3240</v>
      </c>
      <c r="D1404" s="82">
        <v>1000004439</v>
      </c>
      <c r="E1404" s="82" t="s">
        <v>2353</v>
      </c>
      <c r="F1404" s="83">
        <v>45869</v>
      </c>
      <c r="G1404" s="66" t="str">
        <f t="shared" si="294"/>
        <v>Targeted Dealer</v>
      </c>
      <c r="H1404" s="66"/>
      <c r="I1404" s="67">
        <v>140</v>
      </c>
      <c r="J1404" s="67">
        <f t="shared" si="295"/>
        <v>140</v>
      </c>
      <c r="K1404" s="68">
        <v>102</v>
      </c>
      <c r="L1404" s="68">
        <f t="shared" si="296"/>
        <v>38</v>
      </c>
      <c r="M1404" s="68">
        <f t="shared" si="297"/>
        <v>72.857142857142861</v>
      </c>
      <c r="N1404" s="96">
        <v>125</v>
      </c>
      <c r="O1404" s="97" t="str">
        <f t="shared" si="298"/>
        <v>June</v>
      </c>
      <c r="P1404" s="96">
        <f t="shared" si="299"/>
        <v>125</v>
      </c>
      <c r="Q1404" s="98">
        <f t="shared" si="300"/>
        <v>-23</v>
      </c>
      <c r="R1404" s="97" t="b">
        <f t="shared" si="301"/>
        <v>0</v>
      </c>
      <c r="S1404" s="99" t="str">
        <f t="shared" si="302"/>
        <v>GROWTH</v>
      </c>
      <c r="T1404" s="68">
        <v>0</v>
      </c>
      <c r="U1404" s="100" t="str">
        <f t="shared" si="303"/>
        <v>May</v>
      </c>
      <c r="V1404" s="68">
        <f t="shared" si="304"/>
        <v>0</v>
      </c>
      <c r="W1404" s="101">
        <f t="shared" si="305"/>
        <v>102</v>
      </c>
      <c r="X1404" s="102" t="b">
        <f t="shared" si="306"/>
        <v>0</v>
      </c>
      <c r="Y1404" s="103" t="b">
        <f t="shared" si="307"/>
        <v>0</v>
      </c>
      <c r="Z1404" s="74">
        <v>0</v>
      </c>
      <c r="AA1404" s="69"/>
      <c r="AB1404" s="69" t="s">
        <v>133</v>
      </c>
      <c r="AC1404" s="84" t="s">
        <v>134</v>
      </c>
      <c r="AD1404" s="3"/>
      <c r="AE1404" s="118">
        <f>IFERROR(INDEX(Last6M_AvgSales_Ref!$B$2:$B$12659,MATCH(D1404,Last6M_AvgSales_Ref!$A$2:$A$12659,0)),"")</f>
        <v>128.333333333333</v>
      </c>
    </row>
    <row r="1405" spans="1:31" ht="14.25" customHeight="1">
      <c r="A1405" s="84" t="s">
        <v>130</v>
      </c>
      <c r="B1405" s="82" t="s">
        <v>84</v>
      </c>
      <c r="C1405" s="82" t="s">
        <v>532</v>
      </c>
      <c r="D1405" s="82">
        <v>1000004423</v>
      </c>
      <c r="E1405" s="82" t="s">
        <v>533</v>
      </c>
      <c r="F1405" s="83">
        <v>45850</v>
      </c>
      <c r="G1405" s="66" t="str">
        <f t="shared" si="294"/>
        <v>Targeted Dealer</v>
      </c>
      <c r="H1405" s="66"/>
      <c r="I1405" s="67">
        <v>40</v>
      </c>
      <c r="J1405" s="67">
        <f t="shared" si="295"/>
        <v>40</v>
      </c>
      <c r="K1405" s="68">
        <v>30</v>
      </c>
      <c r="L1405" s="68">
        <f t="shared" si="296"/>
        <v>10</v>
      </c>
      <c r="M1405" s="68">
        <f t="shared" si="297"/>
        <v>75</v>
      </c>
      <c r="N1405" s="96">
        <v>20</v>
      </c>
      <c r="O1405" s="97" t="str">
        <f t="shared" si="298"/>
        <v>June</v>
      </c>
      <c r="P1405" s="96">
        <f t="shared" si="299"/>
        <v>20</v>
      </c>
      <c r="Q1405" s="98">
        <f t="shared" si="300"/>
        <v>10</v>
      </c>
      <c r="R1405" s="97" t="b">
        <f t="shared" si="301"/>
        <v>0</v>
      </c>
      <c r="S1405" s="99" t="str">
        <f t="shared" si="302"/>
        <v>GROWTH</v>
      </c>
      <c r="T1405" s="68">
        <v>0</v>
      </c>
      <c r="U1405" s="100" t="str">
        <f t="shared" si="303"/>
        <v>May</v>
      </c>
      <c r="V1405" s="68">
        <f t="shared" si="304"/>
        <v>0</v>
      </c>
      <c r="W1405" s="101">
        <f t="shared" si="305"/>
        <v>30</v>
      </c>
      <c r="X1405" s="102" t="b">
        <f t="shared" si="306"/>
        <v>0</v>
      </c>
      <c r="Y1405" s="103" t="b">
        <f t="shared" si="307"/>
        <v>0</v>
      </c>
      <c r="Z1405" s="74">
        <v>0</v>
      </c>
      <c r="AA1405" s="69"/>
      <c r="AB1405" s="69" t="s">
        <v>133</v>
      </c>
      <c r="AC1405" s="84" t="s">
        <v>130</v>
      </c>
      <c r="AD1405" s="3"/>
      <c r="AE1405" s="118">
        <f>IFERROR(INDEX(Last6M_AvgSales_Ref!$B$2:$B$12659,MATCH(D1405,Last6M_AvgSales_Ref!$A$2:$A$12659,0)),"")</f>
        <v>4</v>
      </c>
    </row>
    <row r="1406" spans="1:31" ht="14.25" customHeight="1">
      <c r="A1406" s="84" t="s">
        <v>133</v>
      </c>
      <c r="B1406" s="82" t="s">
        <v>52</v>
      </c>
      <c r="C1406" s="82" t="s">
        <v>3241</v>
      </c>
      <c r="D1406" s="82">
        <v>1000004444</v>
      </c>
      <c r="E1406" s="82" t="s">
        <v>3242</v>
      </c>
      <c r="F1406" s="83">
        <v>45869</v>
      </c>
      <c r="G1406" s="66" t="str">
        <f t="shared" si="294"/>
        <v>Targeted Dealer</v>
      </c>
      <c r="H1406" s="66"/>
      <c r="I1406" s="67">
        <v>30</v>
      </c>
      <c r="J1406" s="67">
        <f t="shared" si="295"/>
        <v>30</v>
      </c>
      <c r="K1406" s="68">
        <v>0</v>
      </c>
      <c r="L1406" s="68">
        <f t="shared" si="296"/>
        <v>30</v>
      </c>
      <c r="M1406" s="68">
        <f t="shared" si="297"/>
        <v>0</v>
      </c>
      <c r="N1406" s="96">
        <v>0</v>
      </c>
      <c r="O1406" s="97" t="str">
        <f t="shared" si="298"/>
        <v>June</v>
      </c>
      <c r="P1406" s="96">
        <f t="shared" si="299"/>
        <v>0</v>
      </c>
      <c r="Q1406" s="98">
        <f t="shared" si="300"/>
        <v>0</v>
      </c>
      <c r="R1406" s="97" t="b">
        <f t="shared" si="301"/>
        <v>0</v>
      </c>
      <c r="S1406" s="99" t="b">
        <f t="shared" si="302"/>
        <v>0</v>
      </c>
      <c r="T1406" s="68">
        <v>0</v>
      </c>
      <c r="U1406" s="100" t="str">
        <f t="shared" si="303"/>
        <v>May</v>
      </c>
      <c r="V1406" s="68">
        <f t="shared" si="304"/>
        <v>0</v>
      </c>
      <c r="W1406" s="101">
        <f t="shared" si="305"/>
        <v>0</v>
      </c>
      <c r="X1406" s="102" t="b">
        <f t="shared" si="306"/>
        <v>0</v>
      </c>
      <c r="Y1406" s="103" t="b">
        <f t="shared" si="307"/>
        <v>0</v>
      </c>
      <c r="Z1406" s="74">
        <v>0</v>
      </c>
      <c r="AA1406" s="69"/>
      <c r="AB1406" s="69" t="s">
        <v>133</v>
      </c>
      <c r="AC1406" s="84" t="s">
        <v>133</v>
      </c>
      <c r="AD1406" s="3"/>
      <c r="AE1406" s="118">
        <f>IFERROR(INDEX(Last6M_AvgSales_Ref!$B$2:$B$12659,MATCH(D1406,Last6M_AvgSales_Ref!$A$2:$A$12659,0)),"")</f>
        <v>27.2083333333333</v>
      </c>
    </row>
    <row r="1407" spans="1:31" ht="14.25" customHeight="1">
      <c r="A1407" s="84" t="s">
        <v>134</v>
      </c>
      <c r="B1407" s="82" t="s">
        <v>79</v>
      </c>
      <c r="C1407" s="82" t="s">
        <v>3243</v>
      </c>
      <c r="D1407" s="82">
        <v>1000004438</v>
      </c>
      <c r="E1407" s="82" t="s">
        <v>3244</v>
      </c>
      <c r="F1407" s="83">
        <v>45868</v>
      </c>
      <c r="G1407" s="66" t="str">
        <f t="shared" si="294"/>
        <v>Targeted Dealer</v>
      </c>
      <c r="H1407" s="66"/>
      <c r="I1407" s="67">
        <v>120</v>
      </c>
      <c r="J1407" s="67">
        <f t="shared" si="295"/>
        <v>120</v>
      </c>
      <c r="K1407" s="68">
        <v>55</v>
      </c>
      <c r="L1407" s="68">
        <f t="shared" si="296"/>
        <v>65</v>
      </c>
      <c r="M1407" s="68">
        <f t="shared" si="297"/>
        <v>45.833333333333336</v>
      </c>
      <c r="N1407" s="96">
        <v>77</v>
      </c>
      <c r="O1407" s="97" t="str">
        <f t="shared" si="298"/>
        <v>June</v>
      </c>
      <c r="P1407" s="96">
        <f t="shared" si="299"/>
        <v>77</v>
      </c>
      <c r="Q1407" s="98">
        <f t="shared" si="300"/>
        <v>-22</v>
      </c>
      <c r="R1407" s="97" t="b">
        <f t="shared" si="301"/>
        <v>0</v>
      </c>
      <c r="S1407" s="99" t="str">
        <f t="shared" si="302"/>
        <v>GROWTH</v>
      </c>
      <c r="T1407" s="68">
        <v>0</v>
      </c>
      <c r="U1407" s="100" t="str">
        <f t="shared" si="303"/>
        <v>May</v>
      </c>
      <c r="V1407" s="68">
        <f t="shared" si="304"/>
        <v>0</v>
      </c>
      <c r="W1407" s="101">
        <f t="shared" si="305"/>
        <v>55</v>
      </c>
      <c r="X1407" s="102" t="b">
        <f t="shared" si="306"/>
        <v>0</v>
      </c>
      <c r="Y1407" s="103" t="b">
        <f t="shared" si="307"/>
        <v>0</v>
      </c>
      <c r="Z1407" s="74">
        <v>0</v>
      </c>
      <c r="AA1407" s="69"/>
      <c r="AB1407" s="69" t="s">
        <v>133</v>
      </c>
      <c r="AC1407" s="84" t="s">
        <v>134</v>
      </c>
      <c r="AD1407" s="3"/>
      <c r="AE1407" s="118">
        <f>IFERROR(INDEX(Last6M_AvgSales_Ref!$B$2:$B$12659,MATCH(D1407,Last6M_AvgSales_Ref!$A$2:$A$12659,0)),"")</f>
        <v>49.8333333333333</v>
      </c>
    </row>
    <row r="1408" spans="1:31" ht="14.25" customHeight="1">
      <c r="A1408" s="84" t="s">
        <v>134</v>
      </c>
      <c r="B1408" s="82" t="s">
        <v>79</v>
      </c>
      <c r="C1408" s="82" t="s">
        <v>3245</v>
      </c>
      <c r="D1408" s="82">
        <v>1000000992</v>
      </c>
      <c r="E1408" s="82" t="s">
        <v>3246</v>
      </c>
      <c r="F1408" s="83">
        <v>44738</v>
      </c>
      <c r="G1408" s="66" t="str">
        <f t="shared" si="294"/>
        <v>Targeted Dealer</v>
      </c>
      <c r="H1408" s="66"/>
      <c r="I1408" s="67">
        <v>40</v>
      </c>
      <c r="J1408" s="67">
        <f t="shared" si="295"/>
        <v>40</v>
      </c>
      <c r="K1408" s="68">
        <v>33</v>
      </c>
      <c r="L1408" s="68">
        <f t="shared" si="296"/>
        <v>7</v>
      </c>
      <c r="M1408" s="68">
        <f t="shared" si="297"/>
        <v>82.5</v>
      </c>
      <c r="N1408" s="96">
        <v>64.599999999999994</v>
      </c>
      <c r="O1408" s="97" t="str">
        <f t="shared" si="298"/>
        <v>June</v>
      </c>
      <c r="P1408" s="96">
        <f t="shared" si="299"/>
        <v>64.599999999999994</v>
      </c>
      <c r="Q1408" s="98">
        <f t="shared" si="300"/>
        <v>-31.599999999999994</v>
      </c>
      <c r="R1408" s="97" t="b">
        <f t="shared" si="301"/>
        <v>0</v>
      </c>
      <c r="S1408" s="99" t="str">
        <f t="shared" si="302"/>
        <v>GROWTH</v>
      </c>
      <c r="T1408" s="68">
        <v>0</v>
      </c>
      <c r="U1408" s="100" t="str">
        <f t="shared" si="303"/>
        <v>May</v>
      </c>
      <c r="V1408" s="68">
        <f t="shared" si="304"/>
        <v>0</v>
      </c>
      <c r="W1408" s="101">
        <f t="shared" si="305"/>
        <v>33</v>
      </c>
      <c r="X1408" s="102" t="b">
        <f t="shared" si="306"/>
        <v>0</v>
      </c>
      <c r="Y1408" s="103" t="b">
        <f t="shared" si="307"/>
        <v>0</v>
      </c>
      <c r="Z1408" s="74">
        <v>0</v>
      </c>
      <c r="AA1408" s="69"/>
      <c r="AB1408" s="69" t="s">
        <v>133</v>
      </c>
      <c r="AC1408" s="84" t="s">
        <v>134</v>
      </c>
      <c r="AD1408" s="3"/>
      <c r="AE1408" s="118">
        <f>IFERROR(INDEX(Last6M_AvgSales_Ref!$B$2:$B$12659,MATCH(D1408,Last6M_AvgSales_Ref!$A$2:$A$12659,0)),"")</f>
        <v>36.6666666666667</v>
      </c>
    </row>
    <row r="1409" spans="1:31" ht="14.25" customHeight="1">
      <c r="A1409" s="84" t="s">
        <v>134</v>
      </c>
      <c r="B1409" s="82" t="s">
        <v>79</v>
      </c>
      <c r="C1409" s="82" t="s">
        <v>3247</v>
      </c>
      <c r="D1409" s="82">
        <v>1000000590</v>
      </c>
      <c r="E1409" s="82" t="s">
        <v>3248</v>
      </c>
      <c r="F1409" s="83">
        <v>44738</v>
      </c>
      <c r="G1409" s="66" t="str">
        <f t="shared" si="294"/>
        <v>Targeted Dealer</v>
      </c>
      <c r="H1409" s="66"/>
      <c r="I1409" s="67">
        <v>40</v>
      </c>
      <c r="J1409" s="67">
        <f t="shared" si="295"/>
        <v>40</v>
      </c>
      <c r="K1409" s="68">
        <v>17.399999999999999</v>
      </c>
      <c r="L1409" s="68">
        <f t="shared" si="296"/>
        <v>22.6</v>
      </c>
      <c r="M1409" s="68">
        <f t="shared" si="297"/>
        <v>43.499999999999993</v>
      </c>
      <c r="N1409" s="96">
        <v>2</v>
      </c>
      <c r="O1409" s="97" t="str">
        <f t="shared" si="298"/>
        <v>June</v>
      </c>
      <c r="P1409" s="96">
        <f t="shared" si="299"/>
        <v>2</v>
      </c>
      <c r="Q1409" s="98">
        <f t="shared" si="300"/>
        <v>15.399999999999999</v>
      </c>
      <c r="R1409" s="97" t="b">
        <f t="shared" si="301"/>
        <v>0</v>
      </c>
      <c r="S1409" s="99" t="str">
        <f t="shared" si="302"/>
        <v>GROWTH</v>
      </c>
      <c r="T1409" s="68">
        <v>0</v>
      </c>
      <c r="U1409" s="100" t="str">
        <f t="shared" si="303"/>
        <v>May</v>
      </c>
      <c r="V1409" s="68">
        <f t="shared" si="304"/>
        <v>0</v>
      </c>
      <c r="W1409" s="101">
        <f t="shared" si="305"/>
        <v>17.399999999999999</v>
      </c>
      <c r="X1409" s="102" t="b">
        <f t="shared" si="306"/>
        <v>0</v>
      </c>
      <c r="Y1409" s="103" t="b">
        <f t="shared" si="307"/>
        <v>0</v>
      </c>
      <c r="Z1409" s="74">
        <v>0</v>
      </c>
      <c r="AA1409" s="69"/>
      <c r="AB1409" s="69" t="s">
        <v>133</v>
      </c>
      <c r="AC1409" s="84" t="s">
        <v>134</v>
      </c>
      <c r="AD1409" s="3"/>
      <c r="AE1409" s="118">
        <f>IFERROR(INDEX(Last6M_AvgSales_Ref!$B$2:$B$12659,MATCH(D1409,Last6M_AvgSales_Ref!$A$2:$A$12659,0)),"")</f>
        <v>19</v>
      </c>
    </row>
    <row r="1410" spans="1:31" ht="14.25" customHeight="1">
      <c r="A1410" s="84" t="s">
        <v>133</v>
      </c>
      <c r="B1410" s="82" t="s">
        <v>48</v>
      </c>
      <c r="C1410" s="82" t="s">
        <v>3249</v>
      </c>
      <c r="D1410" s="82">
        <v>1000000677</v>
      </c>
      <c r="E1410" s="82" t="s">
        <v>3250</v>
      </c>
      <c r="F1410" s="83">
        <v>44738</v>
      </c>
      <c r="G1410" s="66" t="str">
        <f t="shared" si="294"/>
        <v>Targeted Dealer</v>
      </c>
      <c r="H1410" s="66"/>
      <c r="I1410" s="67">
        <v>100</v>
      </c>
      <c r="J1410" s="67">
        <f t="shared" si="295"/>
        <v>100</v>
      </c>
      <c r="K1410" s="68">
        <v>103</v>
      </c>
      <c r="L1410" s="68">
        <f t="shared" si="296"/>
        <v>-3</v>
      </c>
      <c r="M1410" s="68">
        <f t="shared" si="297"/>
        <v>103</v>
      </c>
      <c r="N1410" s="96">
        <v>52</v>
      </c>
      <c r="O1410" s="97" t="str">
        <f t="shared" si="298"/>
        <v>June</v>
      </c>
      <c r="P1410" s="96">
        <f t="shared" si="299"/>
        <v>52</v>
      </c>
      <c r="Q1410" s="98">
        <f t="shared" si="300"/>
        <v>51</v>
      </c>
      <c r="R1410" s="97" t="b">
        <f t="shared" si="301"/>
        <v>0</v>
      </c>
      <c r="S1410" s="99" t="str">
        <f t="shared" si="302"/>
        <v>GROWTH</v>
      </c>
      <c r="T1410" s="68">
        <v>0</v>
      </c>
      <c r="U1410" s="100" t="str">
        <f t="shared" si="303"/>
        <v>May</v>
      </c>
      <c r="V1410" s="68">
        <f t="shared" si="304"/>
        <v>0</v>
      </c>
      <c r="W1410" s="101">
        <f t="shared" si="305"/>
        <v>103</v>
      </c>
      <c r="X1410" s="102" t="b">
        <f t="shared" si="306"/>
        <v>0</v>
      </c>
      <c r="Y1410" s="103" t="b">
        <f t="shared" si="307"/>
        <v>0</v>
      </c>
      <c r="Z1410" s="74">
        <v>0</v>
      </c>
      <c r="AA1410" s="69"/>
      <c r="AB1410" s="69" t="s">
        <v>133</v>
      </c>
      <c r="AC1410" s="84" t="s">
        <v>133</v>
      </c>
      <c r="AD1410" s="3"/>
      <c r="AE1410" s="118">
        <f>IFERROR(INDEX(Last6M_AvgSales_Ref!$B$2:$B$12659,MATCH(D1410,Last6M_AvgSales_Ref!$A$2:$A$12659,0)),"")</f>
        <v>110.333333333333</v>
      </c>
    </row>
    <row r="1411" spans="1:31" ht="14.25" customHeight="1">
      <c r="A1411" s="84" t="s">
        <v>133</v>
      </c>
      <c r="B1411" s="82" t="s">
        <v>48</v>
      </c>
      <c r="C1411" s="82" t="s">
        <v>3251</v>
      </c>
      <c r="D1411" s="82">
        <v>1000000684</v>
      </c>
      <c r="E1411" s="82" t="s">
        <v>3252</v>
      </c>
      <c r="F1411" s="83">
        <v>44738</v>
      </c>
      <c r="G1411" s="66" t="str">
        <f t="shared" ref="G1411:G1474" si="308">IF(I1411&gt;0,"Targeted Dealer","-")</f>
        <v>Targeted Dealer</v>
      </c>
      <c r="H1411" s="66"/>
      <c r="I1411" s="67">
        <v>23</v>
      </c>
      <c r="J1411" s="67">
        <f t="shared" ref="J1411:J1474" si="309">I1411/$J$1*($J$1-$E$1)</f>
        <v>23</v>
      </c>
      <c r="K1411" s="68">
        <v>0</v>
      </c>
      <c r="L1411" s="68">
        <f t="shared" ref="L1411:L1474" si="310">I1411-K1411</f>
        <v>23</v>
      </c>
      <c r="M1411" s="68">
        <f t="shared" ref="M1411:M1474" si="311">IFERROR((K1411/J1411%),"-")</f>
        <v>0</v>
      </c>
      <c r="N1411" s="96">
        <v>32</v>
      </c>
      <c r="O1411" s="97" t="str">
        <f t="shared" ref="O1411:O1474" si="312">IF(F1411&lt;=$P$2,"June","")</f>
        <v>June</v>
      </c>
      <c r="P1411" s="96">
        <f t="shared" ref="P1411:P1474" si="313">N1411</f>
        <v>32</v>
      </c>
      <c r="Q1411" s="98">
        <f t="shared" ref="Q1411:Q1474" si="314">K1411-P1411</f>
        <v>-32</v>
      </c>
      <c r="R1411" s="97" t="b">
        <f t="shared" ref="R1411:R1474" si="315">IFERROR(IF(O1411="May",(K1411/P1411-1))," ")</f>
        <v>0</v>
      </c>
      <c r="S1411" s="99" t="str">
        <f t="shared" ref="S1411:S1474" si="316">IF(N1411&gt;0,IF(O1411="","-",IF(R1411&lt;0%,"DEGROWTH","GROWTH")))</f>
        <v>GROWTH</v>
      </c>
      <c r="T1411" s="68">
        <v>0</v>
      </c>
      <c r="U1411" s="100" t="str">
        <f t="shared" ref="U1411:U1474" si="317">IF(F1411&lt;=$V$2,"May","")</f>
        <v>May</v>
      </c>
      <c r="V1411" s="68">
        <f t="shared" ref="V1411:V1474" si="318">T1411</f>
        <v>0</v>
      </c>
      <c r="W1411" s="101">
        <f t="shared" ref="W1411:W1474" si="319">K1411-V1411</f>
        <v>0</v>
      </c>
      <c r="X1411" s="102" t="b">
        <f t="shared" ref="X1411:X1474" si="320">IFERROR(IF(U1411="June",(K1411/V1411-1)),0)</f>
        <v>0</v>
      </c>
      <c r="Y1411" s="103" t="b">
        <f t="shared" ref="Y1411:Y1474" si="321">IF(T1411&gt;0,IF(U1411="","-",IF(X1411&lt;0%,"DEGROWTH","GROWTH")))</f>
        <v>0</v>
      </c>
      <c r="Z1411" s="74">
        <v>0</v>
      </c>
      <c r="AA1411" s="69"/>
      <c r="AB1411" s="69" t="s">
        <v>133</v>
      </c>
      <c r="AC1411" s="84" t="s">
        <v>133</v>
      </c>
      <c r="AD1411" s="3"/>
      <c r="AE1411" s="118">
        <f>IFERROR(INDEX(Last6M_AvgSales_Ref!$B$2:$B$12659,MATCH(D1411,Last6M_AvgSales_Ref!$A$2:$A$12659,0)),"")</f>
        <v>19.3333333333333</v>
      </c>
    </row>
    <row r="1412" spans="1:31" ht="14.25" customHeight="1">
      <c r="A1412" s="84" t="s">
        <v>133</v>
      </c>
      <c r="B1412" s="82" t="s">
        <v>48</v>
      </c>
      <c r="C1412" s="82" t="s">
        <v>3253</v>
      </c>
      <c r="D1412" s="82">
        <v>1000004430</v>
      </c>
      <c r="E1412" s="82" t="s">
        <v>3254</v>
      </c>
      <c r="F1412" s="83">
        <v>45881</v>
      </c>
      <c r="G1412" s="66" t="str">
        <f t="shared" si="308"/>
        <v>Targeted Dealer</v>
      </c>
      <c r="H1412" s="66"/>
      <c r="I1412" s="67">
        <v>50</v>
      </c>
      <c r="J1412" s="67">
        <f t="shared" si="309"/>
        <v>50</v>
      </c>
      <c r="K1412" s="68">
        <v>0</v>
      </c>
      <c r="L1412" s="68">
        <f t="shared" si="310"/>
        <v>50</v>
      </c>
      <c r="M1412" s="68">
        <f t="shared" si="311"/>
        <v>0</v>
      </c>
      <c r="N1412" s="96">
        <v>0</v>
      </c>
      <c r="O1412" s="97" t="str">
        <f t="shared" si="312"/>
        <v>June</v>
      </c>
      <c r="P1412" s="96">
        <f t="shared" si="313"/>
        <v>0</v>
      </c>
      <c r="Q1412" s="98">
        <f t="shared" si="314"/>
        <v>0</v>
      </c>
      <c r="R1412" s="97" t="b">
        <f t="shared" si="315"/>
        <v>0</v>
      </c>
      <c r="S1412" s="99" t="b">
        <f t="shared" si="316"/>
        <v>0</v>
      </c>
      <c r="T1412" s="68">
        <v>0</v>
      </c>
      <c r="U1412" s="100" t="str">
        <f t="shared" si="317"/>
        <v>May</v>
      </c>
      <c r="V1412" s="68">
        <f t="shared" si="318"/>
        <v>0</v>
      </c>
      <c r="W1412" s="101">
        <f t="shared" si="319"/>
        <v>0</v>
      </c>
      <c r="X1412" s="102" t="b">
        <f t="shared" si="320"/>
        <v>0</v>
      </c>
      <c r="Y1412" s="103" t="b">
        <f t="shared" si="321"/>
        <v>0</v>
      </c>
      <c r="Z1412" s="74">
        <v>0</v>
      </c>
      <c r="AA1412" s="69"/>
      <c r="AB1412" s="69" t="s">
        <v>133</v>
      </c>
      <c r="AC1412" s="84" t="s">
        <v>133</v>
      </c>
      <c r="AD1412" s="3"/>
      <c r="AE1412" s="118">
        <f>IFERROR(INDEX(Last6M_AvgSales_Ref!$B$2:$B$12659,MATCH(D1412,Last6M_AvgSales_Ref!$A$2:$A$12659,0)),"")</f>
        <v>83</v>
      </c>
    </row>
    <row r="1413" spans="1:31" ht="14.25" customHeight="1">
      <c r="A1413" s="69" t="s">
        <v>131</v>
      </c>
      <c r="B1413" s="82" t="s">
        <v>98</v>
      </c>
      <c r="C1413" s="82" t="s">
        <v>3255</v>
      </c>
      <c r="D1413" s="82">
        <v>1000004440</v>
      </c>
      <c r="E1413" s="82" t="s">
        <v>3256</v>
      </c>
      <c r="F1413" s="83">
        <v>45873</v>
      </c>
      <c r="G1413" s="66" t="str">
        <f t="shared" si="308"/>
        <v>Targeted Dealer</v>
      </c>
      <c r="H1413" s="66"/>
      <c r="I1413" s="67">
        <v>30</v>
      </c>
      <c r="J1413" s="67">
        <f t="shared" si="309"/>
        <v>30</v>
      </c>
      <c r="K1413" s="68">
        <v>0</v>
      </c>
      <c r="L1413" s="68">
        <f t="shared" si="310"/>
        <v>30</v>
      </c>
      <c r="M1413" s="68">
        <f t="shared" si="311"/>
        <v>0</v>
      </c>
      <c r="N1413" s="96">
        <v>14.5</v>
      </c>
      <c r="O1413" s="97" t="str">
        <f t="shared" si="312"/>
        <v>June</v>
      </c>
      <c r="P1413" s="96">
        <f t="shared" si="313"/>
        <v>14.5</v>
      </c>
      <c r="Q1413" s="98">
        <f t="shared" si="314"/>
        <v>-14.5</v>
      </c>
      <c r="R1413" s="97" t="b">
        <f t="shared" si="315"/>
        <v>0</v>
      </c>
      <c r="S1413" s="99" t="str">
        <f t="shared" si="316"/>
        <v>GROWTH</v>
      </c>
      <c r="T1413" s="68">
        <v>0</v>
      </c>
      <c r="U1413" s="100" t="str">
        <f t="shared" si="317"/>
        <v>May</v>
      </c>
      <c r="V1413" s="68">
        <f t="shared" si="318"/>
        <v>0</v>
      </c>
      <c r="W1413" s="101">
        <f t="shared" si="319"/>
        <v>0</v>
      </c>
      <c r="X1413" s="102" t="b">
        <f t="shared" si="320"/>
        <v>0</v>
      </c>
      <c r="Y1413" s="103" t="b">
        <f t="shared" si="321"/>
        <v>0</v>
      </c>
      <c r="Z1413" s="74">
        <v>0</v>
      </c>
      <c r="AA1413" s="69"/>
      <c r="AB1413" s="69" t="s">
        <v>133</v>
      </c>
      <c r="AC1413" s="69" t="s">
        <v>131</v>
      </c>
      <c r="AD1413" s="3"/>
      <c r="AE1413" s="118">
        <f>IFERROR(INDEX(Last6M_AvgSales_Ref!$B$2:$B$12659,MATCH(D1413,Last6M_AvgSales_Ref!$A$2:$A$12659,0)),"")</f>
        <v>15.5833333333333</v>
      </c>
    </row>
    <row r="1414" spans="1:31" ht="14.25" customHeight="1">
      <c r="A1414" s="84" t="s">
        <v>133</v>
      </c>
      <c r="B1414" s="82" t="s">
        <v>47</v>
      </c>
      <c r="C1414" s="82" t="s">
        <v>538</v>
      </c>
      <c r="D1414" s="82">
        <v>1000004397</v>
      </c>
      <c r="E1414" s="82" t="s">
        <v>539</v>
      </c>
      <c r="F1414" s="83">
        <v>45832</v>
      </c>
      <c r="G1414" s="66" t="str">
        <f t="shared" si="308"/>
        <v>-</v>
      </c>
      <c r="H1414" s="66"/>
      <c r="I1414" s="67">
        <v>0</v>
      </c>
      <c r="J1414" s="67">
        <f t="shared" si="309"/>
        <v>0</v>
      </c>
      <c r="K1414" s="68">
        <v>0</v>
      </c>
      <c r="L1414" s="68">
        <f t="shared" si="310"/>
        <v>0</v>
      </c>
      <c r="M1414" s="68" t="str">
        <f t="shared" si="311"/>
        <v>-</v>
      </c>
      <c r="N1414" s="96">
        <v>0</v>
      </c>
      <c r="O1414" s="97" t="str">
        <f t="shared" si="312"/>
        <v>June</v>
      </c>
      <c r="P1414" s="96">
        <f t="shared" si="313"/>
        <v>0</v>
      </c>
      <c r="Q1414" s="98">
        <f t="shared" si="314"/>
        <v>0</v>
      </c>
      <c r="R1414" s="97" t="b">
        <f t="shared" si="315"/>
        <v>0</v>
      </c>
      <c r="S1414" s="99" t="b">
        <f t="shared" si="316"/>
        <v>0</v>
      </c>
      <c r="T1414" s="68">
        <v>0</v>
      </c>
      <c r="U1414" s="100" t="str">
        <f t="shared" si="317"/>
        <v>May</v>
      </c>
      <c r="V1414" s="68">
        <f t="shared" si="318"/>
        <v>0</v>
      </c>
      <c r="W1414" s="101">
        <f t="shared" si="319"/>
        <v>0</v>
      </c>
      <c r="X1414" s="102" t="b">
        <f t="shared" si="320"/>
        <v>0</v>
      </c>
      <c r="Y1414" s="103" t="b">
        <f t="shared" si="321"/>
        <v>0</v>
      </c>
      <c r="Z1414" s="74">
        <v>0</v>
      </c>
      <c r="AA1414" s="69"/>
      <c r="AB1414" s="69" t="s">
        <v>133</v>
      </c>
      <c r="AC1414" s="84" t="s">
        <v>133</v>
      </c>
      <c r="AD1414" s="3"/>
      <c r="AE1414" s="118">
        <f>IFERROR(INDEX(Last6M_AvgSales_Ref!$B$2:$B$12659,MATCH(D1414,Last6M_AvgSales_Ref!$A$2:$A$12659,0)),"")</f>
        <v>1.9166666666666701</v>
      </c>
    </row>
    <row r="1415" spans="1:31" ht="14.25" customHeight="1">
      <c r="A1415" s="84" t="s">
        <v>134</v>
      </c>
      <c r="B1415" s="82" t="s">
        <v>62</v>
      </c>
      <c r="C1415" s="82" t="s">
        <v>540</v>
      </c>
      <c r="D1415" s="82">
        <v>1000004452</v>
      </c>
      <c r="E1415" s="82" t="s">
        <v>541</v>
      </c>
      <c r="F1415" s="83">
        <v>45887</v>
      </c>
      <c r="G1415" s="66" t="str">
        <f t="shared" si="308"/>
        <v>-</v>
      </c>
      <c r="H1415" s="66"/>
      <c r="I1415" s="67">
        <v>0</v>
      </c>
      <c r="J1415" s="67">
        <f t="shared" si="309"/>
        <v>0</v>
      </c>
      <c r="K1415" s="68">
        <v>0</v>
      </c>
      <c r="L1415" s="68">
        <f t="shared" si="310"/>
        <v>0</v>
      </c>
      <c r="M1415" s="68" t="str">
        <f t="shared" si="311"/>
        <v>-</v>
      </c>
      <c r="N1415" s="96">
        <v>0</v>
      </c>
      <c r="O1415" s="97" t="str">
        <f t="shared" si="312"/>
        <v>June</v>
      </c>
      <c r="P1415" s="96">
        <f t="shared" si="313"/>
        <v>0</v>
      </c>
      <c r="Q1415" s="98">
        <f t="shared" si="314"/>
        <v>0</v>
      </c>
      <c r="R1415" s="97" t="b">
        <f t="shared" si="315"/>
        <v>0</v>
      </c>
      <c r="S1415" s="99" t="b">
        <f t="shared" si="316"/>
        <v>0</v>
      </c>
      <c r="T1415" s="68">
        <v>0</v>
      </c>
      <c r="U1415" s="100" t="str">
        <f t="shared" si="317"/>
        <v>May</v>
      </c>
      <c r="V1415" s="68">
        <f t="shared" si="318"/>
        <v>0</v>
      </c>
      <c r="W1415" s="101">
        <f t="shared" si="319"/>
        <v>0</v>
      </c>
      <c r="X1415" s="102" t="b">
        <f t="shared" si="320"/>
        <v>0</v>
      </c>
      <c r="Y1415" s="103" t="b">
        <f t="shared" si="321"/>
        <v>0</v>
      </c>
      <c r="Z1415" s="74">
        <v>0</v>
      </c>
      <c r="AA1415" s="69"/>
      <c r="AB1415" s="69" t="s">
        <v>133</v>
      </c>
      <c r="AC1415" s="84" t="s">
        <v>134</v>
      </c>
      <c r="AD1415" s="3"/>
      <c r="AE1415" s="118">
        <f>IFERROR(INDEX(Last6M_AvgSales_Ref!$B$2:$B$12659,MATCH(D1415,Last6M_AvgSales_Ref!$A$2:$A$12659,0)),"")</f>
        <v>16.4166666666667</v>
      </c>
    </row>
    <row r="1416" spans="1:31" ht="14.25" customHeight="1">
      <c r="A1416" s="84" t="s">
        <v>134</v>
      </c>
      <c r="B1416" s="82" t="s">
        <v>61</v>
      </c>
      <c r="C1416" s="82" t="s">
        <v>3257</v>
      </c>
      <c r="D1416" s="82">
        <v>1000004431</v>
      </c>
      <c r="E1416" s="82" t="s">
        <v>3258</v>
      </c>
      <c r="F1416" s="83">
        <v>45884</v>
      </c>
      <c r="G1416" s="66" t="str">
        <f t="shared" si="308"/>
        <v>Targeted Dealer</v>
      </c>
      <c r="H1416" s="66"/>
      <c r="I1416" s="67">
        <v>24</v>
      </c>
      <c r="J1416" s="67">
        <f t="shared" si="309"/>
        <v>24</v>
      </c>
      <c r="K1416" s="68">
        <v>12.5</v>
      </c>
      <c r="L1416" s="68">
        <f t="shared" si="310"/>
        <v>11.5</v>
      </c>
      <c r="M1416" s="68">
        <f t="shared" si="311"/>
        <v>52.083333333333336</v>
      </c>
      <c r="N1416" s="96">
        <v>26</v>
      </c>
      <c r="O1416" s="97" t="str">
        <f t="shared" si="312"/>
        <v>June</v>
      </c>
      <c r="P1416" s="96">
        <f t="shared" si="313"/>
        <v>26</v>
      </c>
      <c r="Q1416" s="98">
        <f t="shared" si="314"/>
        <v>-13.5</v>
      </c>
      <c r="R1416" s="97" t="b">
        <f t="shared" si="315"/>
        <v>0</v>
      </c>
      <c r="S1416" s="99" t="str">
        <f t="shared" si="316"/>
        <v>GROWTH</v>
      </c>
      <c r="T1416" s="68">
        <v>0</v>
      </c>
      <c r="U1416" s="100" t="str">
        <f t="shared" si="317"/>
        <v>May</v>
      </c>
      <c r="V1416" s="68">
        <f t="shared" si="318"/>
        <v>0</v>
      </c>
      <c r="W1416" s="101">
        <f t="shared" si="319"/>
        <v>12.5</v>
      </c>
      <c r="X1416" s="102" t="b">
        <f t="shared" si="320"/>
        <v>0</v>
      </c>
      <c r="Y1416" s="103" t="b">
        <f t="shared" si="321"/>
        <v>0</v>
      </c>
      <c r="Z1416" s="74">
        <v>0</v>
      </c>
      <c r="AA1416" s="69"/>
      <c r="AB1416" s="69" t="s">
        <v>133</v>
      </c>
      <c r="AC1416" s="84" t="s">
        <v>134</v>
      </c>
      <c r="AD1416" s="3"/>
      <c r="AE1416" s="118">
        <f>IFERROR(INDEX(Last6M_AvgSales_Ref!$B$2:$B$12659,MATCH(D1416,Last6M_AvgSales_Ref!$A$2:$A$12659,0)),"")</f>
        <v>18.9166666666667</v>
      </c>
    </row>
    <row r="1417" spans="1:31" ht="14.25" customHeight="1">
      <c r="A1417" s="84" t="s">
        <v>133</v>
      </c>
      <c r="B1417" s="82" t="s">
        <v>32</v>
      </c>
      <c r="C1417" s="82" t="s">
        <v>3259</v>
      </c>
      <c r="D1417" s="82">
        <v>1000004453</v>
      </c>
      <c r="E1417" s="82" t="s">
        <v>3260</v>
      </c>
      <c r="F1417" s="83">
        <v>45891</v>
      </c>
      <c r="G1417" s="66" t="str">
        <f t="shared" si="308"/>
        <v>Targeted Dealer</v>
      </c>
      <c r="H1417" s="66"/>
      <c r="I1417" s="67">
        <v>40</v>
      </c>
      <c r="J1417" s="67">
        <f t="shared" si="309"/>
        <v>40</v>
      </c>
      <c r="K1417" s="68">
        <v>79.5</v>
      </c>
      <c r="L1417" s="68">
        <f t="shared" si="310"/>
        <v>-39.5</v>
      </c>
      <c r="M1417" s="68">
        <f t="shared" si="311"/>
        <v>198.75</v>
      </c>
      <c r="N1417" s="96">
        <v>34</v>
      </c>
      <c r="O1417" s="97" t="str">
        <f t="shared" si="312"/>
        <v>June</v>
      </c>
      <c r="P1417" s="96">
        <f t="shared" si="313"/>
        <v>34</v>
      </c>
      <c r="Q1417" s="98">
        <f t="shared" si="314"/>
        <v>45.5</v>
      </c>
      <c r="R1417" s="97" t="b">
        <f t="shared" si="315"/>
        <v>0</v>
      </c>
      <c r="S1417" s="99" t="str">
        <f t="shared" si="316"/>
        <v>GROWTH</v>
      </c>
      <c r="T1417" s="68">
        <v>0</v>
      </c>
      <c r="U1417" s="100" t="str">
        <f t="shared" si="317"/>
        <v>May</v>
      </c>
      <c r="V1417" s="68">
        <f t="shared" si="318"/>
        <v>0</v>
      </c>
      <c r="W1417" s="101">
        <f t="shared" si="319"/>
        <v>79.5</v>
      </c>
      <c r="X1417" s="102" t="b">
        <f t="shared" si="320"/>
        <v>0</v>
      </c>
      <c r="Y1417" s="103" t="b">
        <f t="shared" si="321"/>
        <v>0</v>
      </c>
      <c r="Z1417" s="74">
        <v>0</v>
      </c>
      <c r="AA1417" s="69"/>
      <c r="AB1417" s="69" t="s">
        <v>133</v>
      </c>
      <c r="AC1417" s="84" t="s">
        <v>133</v>
      </c>
      <c r="AD1417" s="3"/>
      <c r="AE1417" s="118">
        <f>IFERROR(INDEX(Last6M_AvgSales_Ref!$B$2:$B$12659,MATCH(D1417,Last6M_AvgSales_Ref!$A$2:$A$12659,0)),"")</f>
        <v>78.766666666666694</v>
      </c>
    </row>
    <row r="1418" spans="1:31" ht="14.25" customHeight="1">
      <c r="A1418" s="84" t="s">
        <v>133</v>
      </c>
      <c r="B1418" s="82" t="s">
        <v>43</v>
      </c>
      <c r="C1418" s="82" t="s">
        <v>3261</v>
      </c>
      <c r="D1418" s="82">
        <v>1000004454</v>
      </c>
      <c r="E1418" s="82" t="s">
        <v>1394</v>
      </c>
      <c r="F1418" s="83">
        <v>45896</v>
      </c>
      <c r="G1418" s="66" t="str">
        <f t="shared" si="308"/>
        <v>Targeted Dealer</v>
      </c>
      <c r="H1418" s="66"/>
      <c r="I1418" s="67">
        <v>100</v>
      </c>
      <c r="J1418" s="67">
        <f t="shared" si="309"/>
        <v>100</v>
      </c>
      <c r="K1418" s="68">
        <v>120</v>
      </c>
      <c r="L1418" s="68">
        <f t="shared" si="310"/>
        <v>-20</v>
      </c>
      <c r="M1418" s="68">
        <f t="shared" si="311"/>
        <v>120</v>
      </c>
      <c r="N1418" s="96">
        <v>85</v>
      </c>
      <c r="O1418" s="97" t="str">
        <f t="shared" si="312"/>
        <v>June</v>
      </c>
      <c r="P1418" s="96">
        <f t="shared" si="313"/>
        <v>85</v>
      </c>
      <c r="Q1418" s="98">
        <f t="shared" si="314"/>
        <v>35</v>
      </c>
      <c r="R1418" s="97" t="b">
        <f t="shared" si="315"/>
        <v>0</v>
      </c>
      <c r="S1418" s="99" t="str">
        <f t="shared" si="316"/>
        <v>GROWTH</v>
      </c>
      <c r="T1418" s="68">
        <v>0</v>
      </c>
      <c r="U1418" s="100" t="str">
        <f t="shared" si="317"/>
        <v>May</v>
      </c>
      <c r="V1418" s="68">
        <f t="shared" si="318"/>
        <v>0</v>
      </c>
      <c r="W1418" s="101">
        <f t="shared" si="319"/>
        <v>120</v>
      </c>
      <c r="X1418" s="102" t="b">
        <f t="shared" si="320"/>
        <v>0</v>
      </c>
      <c r="Y1418" s="103" t="b">
        <f t="shared" si="321"/>
        <v>0</v>
      </c>
      <c r="Z1418" s="74">
        <v>0</v>
      </c>
      <c r="AA1418" s="69"/>
      <c r="AB1418" s="69" t="s">
        <v>133</v>
      </c>
      <c r="AC1418" s="84" t="s">
        <v>133</v>
      </c>
      <c r="AD1418" s="3"/>
      <c r="AE1418" s="118">
        <f>IFERROR(INDEX(Last6M_AvgSales_Ref!$B$2:$B$12659,MATCH(D1418,Last6M_AvgSales_Ref!$A$2:$A$12659,0)),"")</f>
        <v>105.416666666667</v>
      </c>
    </row>
    <row r="1419" spans="1:31" ht="14.25" customHeight="1">
      <c r="A1419" s="84" t="s">
        <v>133</v>
      </c>
      <c r="B1419" s="82" t="s">
        <v>37</v>
      </c>
      <c r="C1419" s="82" t="s">
        <v>3262</v>
      </c>
      <c r="D1419" s="82">
        <v>1000004464</v>
      </c>
      <c r="E1419" s="82" t="s">
        <v>3263</v>
      </c>
      <c r="F1419" s="83">
        <v>45896</v>
      </c>
      <c r="G1419" s="66" t="str">
        <f t="shared" si="308"/>
        <v>Targeted Dealer</v>
      </c>
      <c r="H1419" s="66"/>
      <c r="I1419" s="67">
        <v>70</v>
      </c>
      <c r="J1419" s="67">
        <f t="shared" si="309"/>
        <v>70</v>
      </c>
      <c r="K1419" s="68">
        <v>58.5</v>
      </c>
      <c r="L1419" s="68">
        <f t="shared" si="310"/>
        <v>11.5</v>
      </c>
      <c r="M1419" s="68">
        <f t="shared" si="311"/>
        <v>83.571428571428584</v>
      </c>
      <c r="N1419" s="96">
        <v>62.5</v>
      </c>
      <c r="O1419" s="97" t="str">
        <f t="shared" si="312"/>
        <v>June</v>
      </c>
      <c r="P1419" s="96">
        <f t="shared" si="313"/>
        <v>62.5</v>
      </c>
      <c r="Q1419" s="98">
        <f t="shared" si="314"/>
        <v>-4</v>
      </c>
      <c r="R1419" s="97" t="b">
        <f t="shared" si="315"/>
        <v>0</v>
      </c>
      <c r="S1419" s="99" t="str">
        <f t="shared" si="316"/>
        <v>GROWTH</v>
      </c>
      <c r="T1419" s="68">
        <v>0</v>
      </c>
      <c r="U1419" s="100" t="str">
        <f t="shared" si="317"/>
        <v>May</v>
      </c>
      <c r="V1419" s="68">
        <f t="shared" si="318"/>
        <v>0</v>
      </c>
      <c r="W1419" s="101">
        <f t="shared" si="319"/>
        <v>58.5</v>
      </c>
      <c r="X1419" s="102" t="b">
        <f t="shared" si="320"/>
        <v>0</v>
      </c>
      <c r="Y1419" s="103" t="b">
        <f t="shared" si="321"/>
        <v>0</v>
      </c>
      <c r="Z1419" s="74">
        <v>0</v>
      </c>
      <c r="AA1419" s="69"/>
      <c r="AB1419" s="69" t="s">
        <v>133</v>
      </c>
      <c r="AC1419" s="84" t="s">
        <v>133</v>
      </c>
      <c r="AD1419" s="3"/>
      <c r="AE1419" s="118">
        <f>IFERROR(INDEX(Last6M_AvgSales_Ref!$B$2:$B$12659,MATCH(D1419,Last6M_AvgSales_Ref!$A$2:$A$12659,0)),"")</f>
        <v>62.6666666666667</v>
      </c>
    </row>
    <row r="1420" spans="1:31" ht="14.25" customHeight="1">
      <c r="A1420" s="84" t="s">
        <v>131</v>
      </c>
      <c r="B1420" s="82" t="s">
        <v>98</v>
      </c>
      <c r="C1420" s="82" t="s">
        <v>544</v>
      </c>
      <c r="D1420" s="82">
        <v>1000004435</v>
      </c>
      <c r="E1420" s="82" t="s">
        <v>545</v>
      </c>
      <c r="F1420" s="83">
        <v>45863</v>
      </c>
      <c r="G1420" s="66" t="str">
        <f t="shared" si="308"/>
        <v>Targeted Dealer</v>
      </c>
      <c r="H1420" s="66"/>
      <c r="I1420" s="67">
        <v>30</v>
      </c>
      <c r="J1420" s="67">
        <f t="shared" si="309"/>
        <v>30</v>
      </c>
      <c r="K1420" s="68">
        <v>12</v>
      </c>
      <c r="L1420" s="68">
        <f t="shared" si="310"/>
        <v>18</v>
      </c>
      <c r="M1420" s="68">
        <f t="shared" si="311"/>
        <v>40</v>
      </c>
      <c r="N1420" s="96">
        <v>20.5</v>
      </c>
      <c r="O1420" s="97" t="str">
        <f t="shared" si="312"/>
        <v>June</v>
      </c>
      <c r="P1420" s="96">
        <f t="shared" si="313"/>
        <v>20.5</v>
      </c>
      <c r="Q1420" s="98">
        <f t="shared" si="314"/>
        <v>-8.5</v>
      </c>
      <c r="R1420" s="97" t="b">
        <f t="shared" si="315"/>
        <v>0</v>
      </c>
      <c r="S1420" s="99" t="str">
        <f t="shared" si="316"/>
        <v>GROWTH</v>
      </c>
      <c r="T1420" s="68">
        <v>0</v>
      </c>
      <c r="U1420" s="100" t="str">
        <f t="shared" si="317"/>
        <v>May</v>
      </c>
      <c r="V1420" s="68">
        <f t="shared" si="318"/>
        <v>0</v>
      </c>
      <c r="W1420" s="101">
        <f t="shared" si="319"/>
        <v>12</v>
      </c>
      <c r="X1420" s="102" t="b">
        <f t="shared" si="320"/>
        <v>0</v>
      </c>
      <c r="Y1420" s="103" t="b">
        <f t="shared" si="321"/>
        <v>0</v>
      </c>
      <c r="Z1420" s="74">
        <v>0</v>
      </c>
      <c r="AA1420" s="69"/>
      <c r="AB1420" s="69" t="s">
        <v>133</v>
      </c>
      <c r="AC1420" s="84" t="s">
        <v>131</v>
      </c>
      <c r="AD1420" s="3"/>
      <c r="AE1420" s="118">
        <f>IFERROR(INDEX(Last6M_AvgSales_Ref!$B$2:$B$12659,MATCH(D1420,Last6M_AvgSales_Ref!$A$2:$A$12659,0)),"")</f>
        <v>9.1666666666666696</v>
      </c>
    </row>
    <row r="1421" spans="1:31" ht="14.25" customHeight="1">
      <c r="A1421" s="84" t="s">
        <v>134</v>
      </c>
      <c r="B1421" s="82" t="s">
        <v>71</v>
      </c>
      <c r="C1421" s="82" t="s">
        <v>546</v>
      </c>
      <c r="D1421" s="82">
        <v>1000004462</v>
      </c>
      <c r="E1421" s="82" t="s">
        <v>547</v>
      </c>
      <c r="F1421" s="83">
        <v>45891</v>
      </c>
      <c r="G1421" s="66" t="str">
        <f t="shared" si="308"/>
        <v>-</v>
      </c>
      <c r="H1421" s="66"/>
      <c r="I1421" s="67">
        <v>0</v>
      </c>
      <c r="J1421" s="67">
        <f t="shared" si="309"/>
        <v>0</v>
      </c>
      <c r="K1421" s="68">
        <v>0</v>
      </c>
      <c r="L1421" s="68">
        <f t="shared" si="310"/>
        <v>0</v>
      </c>
      <c r="M1421" s="68" t="str">
        <f t="shared" si="311"/>
        <v>-</v>
      </c>
      <c r="N1421" s="96">
        <v>0</v>
      </c>
      <c r="O1421" s="97" t="str">
        <f t="shared" si="312"/>
        <v>June</v>
      </c>
      <c r="P1421" s="96">
        <f t="shared" si="313"/>
        <v>0</v>
      </c>
      <c r="Q1421" s="98">
        <f t="shared" si="314"/>
        <v>0</v>
      </c>
      <c r="R1421" s="97" t="b">
        <f t="shared" si="315"/>
        <v>0</v>
      </c>
      <c r="S1421" s="99" t="b">
        <f t="shared" si="316"/>
        <v>0</v>
      </c>
      <c r="T1421" s="68">
        <v>0</v>
      </c>
      <c r="U1421" s="100" t="str">
        <f t="shared" si="317"/>
        <v>May</v>
      </c>
      <c r="V1421" s="68">
        <f t="shared" si="318"/>
        <v>0</v>
      </c>
      <c r="W1421" s="101">
        <f t="shared" si="319"/>
        <v>0</v>
      </c>
      <c r="X1421" s="102" t="b">
        <f t="shared" si="320"/>
        <v>0</v>
      </c>
      <c r="Y1421" s="103" t="b">
        <f t="shared" si="321"/>
        <v>0</v>
      </c>
      <c r="Z1421" s="74">
        <v>0</v>
      </c>
      <c r="AA1421" s="69"/>
      <c r="AB1421" s="69" t="s">
        <v>133</v>
      </c>
      <c r="AC1421" s="84" t="s">
        <v>134</v>
      </c>
      <c r="AD1421" s="3"/>
      <c r="AE1421" s="118">
        <f>IFERROR(INDEX(Last6M_AvgSales_Ref!$B$2:$B$12659,MATCH(D1421,Last6M_AvgSales_Ref!$A$2:$A$12659,0)),"")</f>
        <v>0.83333333333333304</v>
      </c>
    </row>
    <row r="1422" spans="1:31" ht="14.25" customHeight="1">
      <c r="A1422" s="84" t="s">
        <v>133</v>
      </c>
      <c r="B1422" s="82" t="s">
        <v>142</v>
      </c>
      <c r="C1422" s="82" t="s">
        <v>548</v>
      </c>
      <c r="D1422" s="82">
        <v>1000000105</v>
      </c>
      <c r="E1422" s="82" t="s">
        <v>549</v>
      </c>
      <c r="F1422" s="83">
        <v>44738</v>
      </c>
      <c r="G1422" s="66" t="str">
        <f t="shared" si="308"/>
        <v>Targeted Dealer</v>
      </c>
      <c r="H1422" s="66"/>
      <c r="I1422" s="67">
        <v>40</v>
      </c>
      <c r="J1422" s="67">
        <f t="shared" si="309"/>
        <v>40</v>
      </c>
      <c r="K1422" s="68">
        <v>20</v>
      </c>
      <c r="L1422" s="68">
        <f t="shared" si="310"/>
        <v>20</v>
      </c>
      <c r="M1422" s="68">
        <f t="shared" si="311"/>
        <v>50</v>
      </c>
      <c r="N1422" s="96">
        <v>20</v>
      </c>
      <c r="O1422" s="97" t="str">
        <f t="shared" si="312"/>
        <v>June</v>
      </c>
      <c r="P1422" s="96">
        <f t="shared" si="313"/>
        <v>20</v>
      </c>
      <c r="Q1422" s="98">
        <f t="shared" si="314"/>
        <v>0</v>
      </c>
      <c r="R1422" s="97" t="b">
        <f t="shared" si="315"/>
        <v>0</v>
      </c>
      <c r="S1422" s="99" t="str">
        <f t="shared" si="316"/>
        <v>GROWTH</v>
      </c>
      <c r="T1422" s="68">
        <v>0</v>
      </c>
      <c r="U1422" s="100" t="str">
        <f t="shared" si="317"/>
        <v>May</v>
      </c>
      <c r="V1422" s="68">
        <f t="shared" si="318"/>
        <v>0</v>
      </c>
      <c r="W1422" s="101">
        <f t="shared" si="319"/>
        <v>20</v>
      </c>
      <c r="X1422" s="102" t="b">
        <f t="shared" si="320"/>
        <v>0</v>
      </c>
      <c r="Y1422" s="103" t="b">
        <f t="shared" si="321"/>
        <v>0</v>
      </c>
      <c r="Z1422" s="74">
        <v>0</v>
      </c>
      <c r="AA1422" s="69"/>
      <c r="AB1422" s="69" t="s">
        <v>133</v>
      </c>
      <c r="AC1422" s="84" t="s">
        <v>133</v>
      </c>
      <c r="AD1422" s="3"/>
      <c r="AE1422" s="118">
        <f>IFERROR(INDEX(Last6M_AvgSales_Ref!$B$2:$B$12659,MATCH(D1422,Last6M_AvgSales_Ref!$A$2:$A$12659,0)),"")</f>
        <v>8.3333333333333304</v>
      </c>
    </row>
    <row r="1423" spans="1:31" ht="14.25" customHeight="1">
      <c r="A1423" s="84" t="s">
        <v>134</v>
      </c>
      <c r="B1423" s="82" t="s">
        <v>74</v>
      </c>
      <c r="C1423" s="82" t="s">
        <v>3264</v>
      </c>
      <c r="D1423" s="82">
        <v>1000004455</v>
      </c>
      <c r="E1423" s="82" t="s">
        <v>3265</v>
      </c>
      <c r="F1423" s="83">
        <v>45898</v>
      </c>
      <c r="G1423" s="66" t="str">
        <f t="shared" si="308"/>
        <v>Targeted Dealer</v>
      </c>
      <c r="H1423" s="66"/>
      <c r="I1423" s="67">
        <v>140</v>
      </c>
      <c r="J1423" s="67">
        <f t="shared" si="309"/>
        <v>140</v>
      </c>
      <c r="K1423" s="68">
        <v>55</v>
      </c>
      <c r="L1423" s="68">
        <f t="shared" si="310"/>
        <v>85</v>
      </c>
      <c r="M1423" s="68">
        <f t="shared" si="311"/>
        <v>39.285714285714285</v>
      </c>
      <c r="N1423" s="96">
        <v>60</v>
      </c>
      <c r="O1423" s="97" t="str">
        <f t="shared" si="312"/>
        <v>June</v>
      </c>
      <c r="P1423" s="96">
        <f t="shared" si="313"/>
        <v>60</v>
      </c>
      <c r="Q1423" s="98">
        <f t="shared" si="314"/>
        <v>-5</v>
      </c>
      <c r="R1423" s="97" t="b">
        <f t="shared" si="315"/>
        <v>0</v>
      </c>
      <c r="S1423" s="99" t="str">
        <f t="shared" si="316"/>
        <v>GROWTH</v>
      </c>
      <c r="T1423" s="68">
        <v>0</v>
      </c>
      <c r="U1423" s="100" t="str">
        <f t="shared" si="317"/>
        <v>May</v>
      </c>
      <c r="V1423" s="68">
        <f t="shared" si="318"/>
        <v>0</v>
      </c>
      <c r="W1423" s="101">
        <f t="shared" si="319"/>
        <v>55</v>
      </c>
      <c r="X1423" s="102" t="b">
        <f t="shared" si="320"/>
        <v>0</v>
      </c>
      <c r="Y1423" s="103" t="b">
        <f t="shared" si="321"/>
        <v>0</v>
      </c>
      <c r="Z1423" s="74">
        <v>0</v>
      </c>
      <c r="AA1423" s="69"/>
      <c r="AB1423" s="69" t="s">
        <v>133</v>
      </c>
      <c r="AC1423" s="84" t="s">
        <v>134</v>
      </c>
      <c r="AD1423" s="3"/>
      <c r="AE1423" s="118">
        <f>IFERROR(INDEX(Last6M_AvgSales_Ref!$B$2:$B$12659,MATCH(D1423,Last6M_AvgSales_Ref!$A$2:$A$12659,0)),"")</f>
        <v>77</v>
      </c>
    </row>
    <row r="1424" spans="1:31" ht="14.25" customHeight="1">
      <c r="A1424" s="84" t="s">
        <v>133</v>
      </c>
      <c r="B1424" s="82" t="s">
        <v>142</v>
      </c>
      <c r="C1424" s="82" t="s">
        <v>550</v>
      </c>
      <c r="D1424" s="82">
        <v>1000004470</v>
      </c>
      <c r="E1424" s="82" t="s">
        <v>551</v>
      </c>
      <c r="F1424" s="83">
        <v>45916</v>
      </c>
      <c r="G1424" s="66" t="str">
        <f t="shared" si="308"/>
        <v>-</v>
      </c>
      <c r="H1424" s="66"/>
      <c r="I1424" s="67">
        <v>0</v>
      </c>
      <c r="J1424" s="67">
        <f t="shared" si="309"/>
        <v>0</v>
      </c>
      <c r="K1424" s="68">
        <v>0</v>
      </c>
      <c r="L1424" s="68">
        <f t="shared" si="310"/>
        <v>0</v>
      </c>
      <c r="M1424" s="68" t="str">
        <f t="shared" si="311"/>
        <v>-</v>
      </c>
      <c r="N1424" s="96">
        <v>0</v>
      </c>
      <c r="O1424" s="97" t="str">
        <f t="shared" si="312"/>
        <v>June</v>
      </c>
      <c r="P1424" s="96">
        <f t="shared" si="313"/>
        <v>0</v>
      </c>
      <c r="Q1424" s="98">
        <f t="shared" si="314"/>
        <v>0</v>
      </c>
      <c r="R1424" s="97" t="b">
        <f t="shared" si="315"/>
        <v>0</v>
      </c>
      <c r="S1424" s="99" t="b">
        <f t="shared" si="316"/>
        <v>0</v>
      </c>
      <c r="T1424" s="68">
        <v>0</v>
      </c>
      <c r="U1424" s="100" t="str">
        <f t="shared" si="317"/>
        <v>May</v>
      </c>
      <c r="V1424" s="68">
        <f t="shared" si="318"/>
        <v>0</v>
      </c>
      <c r="W1424" s="101">
        <f t="shared" si="319"/>
        <v>0</v>
      </c>
      <c r="X1424" s="102" t="b">
        <f t="shared" si="320"/>
        <v>0</v>
      </c>
      <c r="Y1424" s="103" t="b">
        <f t="shared" si="321"/>
        <v>0</v>
      </c>
      <c r="Z1424" s="74">
        <v>0</v>
      </c>
      <c r="AA1424" s="69"/>
      <c r="AB1424" s="69" t="s">
        <v>133</v>
      </c>
      <c r="AC1424" s="84" t="s">
        <v>133</v>
      </c>
      <c r="AD1424" s="3"/>
      <c r="AE1424" s="118">
        <f>IFERROR(INDEX(Last6M_AvgSales_Ref!$B$2:$B$12659,MATCH(D1424,Last6M_AvgSales_Ref!$A$2:$A$12659,0)),"")</f>
        <v>25.25</v>
      </c>
    </row>
    <row r="1425" spans="1:31" ht="14.25" customHeight="1">
      <c r="A1425" s="84" t="s">
        <v>133</v>
      </c>
      <c r="B1425" s="82" t="s">
        <v>29</v>
      </c>
      <c r="C1425" s="82" t="s">
        <v>3266</v>
      </c>
      <c r="D1425" s="82">
        <v>1000004437</v>
      </c>
      <c r="E1425" s="82" t="s">
        <v>3267</v>
      </c>
      <c r="F1425" s="83">
        <v>45867</v>
      </c>
      <c r="G1425" s="66" t="str">
        <f t="shared" si="308"/>
        <v>Targeted Dealer</v>
      </c>
      <c r="H1425" s="66"/>
      <c r="I1425" s="67">
        <v>20</v>
      </c>
      <c r="J1425" s="67">
        <f t="shared" si="309"/>
        <v>20</v>
      </c>
      <c r="K1425" s="68">
        <v>20</v>
      </c>
      <c r="L1425" s="68">
        <f t="shared" si="310"/>
        <v>0</v>
      </c>
      <c r="M1425" s="68">
        <f t="shared" si="311"/>
        <v>100</v>
      </c>
      <c r="N1425" s="96">
        <v>20</v>
      </c>
      <c r="O1425" s="97" t="str">
        <f t="shared" si="312"/>
        <v>June</v>
      </c>
      <c r="P1425" s="96">
        <f t="shared" si="313"/>
        <v>20</v>
      </c>
      <c r="Q1425" s="98">
        <f t="shared" si="314"/>
        <v>0</v>
      </c>
      <c r="R1425" s="97" t="b">
        <f t="shared" si="315"/>
        <v>0</v>
      </c>
      <c r="S1425" s="99" t="str">
        <f t="shared" si="316"/>
        <v>GROWTH</v>
      </c>
      <c r="T1425" s="68">
        <v>0</v>
      </c>
      <c r="U1425" s="100" t="str">
        <f t="shared" si="317"/>
        <v>May</v>
      </c>
      <c r="V1425" s="68">
        <f t="shared" si="318"/>
        <v>0</v>
      </c>
      <c r="W1425" s="101">
        <f t="shared" si="319"/>
        <v>20</v>
      </c>
      <c r="X1425" s="102" t="b">
        <f t="shared" si="320"/>
        <v>0</v>
      </c>
      <c r="Y1425" s="103" t="b">
        <f t="shared" si="321"/>
        <v>0</v>
      </c>
      <c r="Z1425" s="74">
        <v>0</v>
      </c>
      <c r="AA1425" s="69"/>
      <c r="AB1425" s="69" t="s">
        <v>133</v>
      </c>
      <c r="AC1425" s="84" t="s">
        <v>133</v>
      </c>
      <c r="AD1425" s="3"/>
      <c r="AE1425" s="118">
        <f>IFERROR(INDEX(Last6M_AvgSales_Ref!$B$2:$B$12659,MATCH(D1425,Last6M_AvgSales_Ref!$A$2:$A$12659,0)),"")</f>
        <v>16.6666666666667</v>
      </c>
    </row>
    <row r="1426" spans="1:31" ht="14.25" customHeight="1">
      <c r="A1426" s="84" t="s">
        <v>133</v>
      </c>
      <c r="B1426" s="82" t="s">
        <v>43</v>
      </c>
      <c r="C1426" s="82" t="s">
        <v>3268</v>
      </c>
      <c r="D1426" s="82">
        <v>1000003412</v>
      </c>
      <c r="E1426" s="82" t="s">
        <v>3269</v>
      </c>
      <c r="F1426" s="83">
        <v>44988</v>
      </c>
      <c r="G1426" s="66" t="str">
        <f t="shared" si="308"/>
        <v>Targeted Dealer</v>
      </c>
      <c r="H1426" s="66"/>
      <c r="I1426" s="67">
        <v>20</v>
      </c>
      <c r="J1426" s="67">
        <f t="shared" si="309"/>
        <v>20</v>
      </c>
      <c r="K1426" s="68">
        <v>0</v>
      </c>
      <c r="L1426" s="68">
        <f t="shared" si="310"/>
        <v>20</v>
      </c>
      <c r="M1426" s="68">
        <f t="shared" si="311"/>
        <v>0</v>
      </c>
      <c r="N1426" s="96">
        <v>0</v>
      </c>
      <c r="O1426" s="97" t="str">
        <f t="shared" si="312"/>
        <v>June</v>
      </c>
      <c r="P1426" s="96">
        <f t="shared" si="313"/>
        <v>0</v>
      </c>
      <c r="Q1426" s="98">
        <f t="shared" si="314"/>
        <v>0</v>
      </c>
      <c r="R1426" s="97" t="b">
        <f t="shared" si="315"/>
        <v>0</v>
      </c>
      <c r="S1426" s="99" t="b">
        <f t="shared" si="316"/>
        <v>0</v>
      </c>
      <c r="T1426" s="68">
        <v>0</v>
      </c>
      <c r="U1426" s="100" t="str">
        <f t="shared" si="317"/>
        <v>May</v>
      </c>
      <c r="V1426" s="68">
        <f t="shared" si="318"/>
        <v>0</v>
      </c>
      <c r="W1426" s="101">
        <f t="shared" si="319"/>
        <v>0</v>
      </c>
      <c r="X1426" s="102" t="b">
        <f t="shared" si="320"/>
        <v>0</v>
      </c>
      <c r="Y1426" s="103" t="b">
        <f t="shared" si="321"/>
        <v>0</v>
      </c>
      <c r="Z1426" s="74">
        <v>0</v>
      </c>
      <c r="AA1426" s="69"/>
      <c r="AB1426" s="69" t="s">
        <v>133</v>
      </c>
      <c r="AC1426" s="84" t="s">
        <v>133</v>
      </c>
      <c r="AD1426" s="3"/>
      <c r="AE1426" s="118">
        <f>IFERROR(INDEX(Last6M_AvgSales_Ref!$B$2:$B$12659,MATCH(D1426,Last6M_AvgSales_Ref!$A$2:$A$12659,0)),"")</f>
        <v>15.5833333333333</v>
      </c>
    </row>
    <row r="1427" spans="1:31" ht="14.25" customHeight="1">
      <c r="A1427" s="84" t="s">
        <v>134</v>
      </c>
      <c r="B1427" s="82" t="s">
        <v>58</v>
      </c>
      <c r="C1427" s="82" t="s">
        <v>3270</v>
      </c>
      <c r="D1427" s="82">
        <v>1000004458</v>
      </c>
      <c r="E1427" s="82" t="s">
        <v>3271</v>
      </c>
      <c r="F1427" s="83">
        <v>45906</v>
      </c>
      <c r="G1427" s="66" t="str">
        <f t="shared" si="308"/>
        <v>Targeted Dealer</v>
      </c>
      <c r="H1427" s="66"/>
      <c r="I1427" s="67">
        <v>160</v>
      </c>
      <c r="J1427" s="67">
        <f t="shared" si="309"/>
        <v>160</v>
      </c>
      <c r="K1427" s="68">
        <v>130</v>
      </c>
      <c r="L1427" s="68">
        <f t="shared" si="310"/>
        <v>30</v>
      </c>
      <c r="M1427" s="68">
        <f t="shared" si="311"/>
        <v>81.25</v>
      </c>
      <c r="N1427" s="96">
        <v>117</v>
      </c>
      <c r="O1427" s="97" t="str">
        <f t="shared" si="312"/>
        <v>June</v>
      </c>
      <c r="P1427" s="96">
        <f t="shared" si="313"/>
        <v>117</v>
      </c>
      <c r="Q1427" s="98">
        <f t="shared" si="314"/>
        <v>13</v>
      </c>
      <c r="R1427" s="97" t="b">
        <f t="shared" si="315"/>
        <v>0</v>
      </c>
      <c r="S1427" s="99" t="str">
        <f t="shared" si="316"/>
        <v>GROWTH</v>
      </c>
      <c r="T1427" s="68">
        <v>0</v>
      </c>
      <c r="U1427" s="100" t="str">
        <f t="shared" si="317"/>
        <v>May</v>
      </c>
      <c r="V1427" s="68">
        <f t="shared" si="318"/>
        <v>0</v>
      </c>
      <c r="W1427" s="101">
        <f t="shared" si="319"/>
        <v>130</v>
      </c>
      <c r="X1427" s="102" t="b">
        <f t="shared" si="320"/>
        <v>0</v>
      </c>
      <c r="Y1427" s="103" t="b">
        <f t="shared" si="321"/>
        <v>0</v>
      </c>
      <c r="Z1427" s="74">
        <v>0</v>
      </c>
      <c r="AA1427" s="69"/>
      <c r="AB1427" s="69" t="s">
        <v>133</v>
      </c>
      <c r="AC1427" s="84" t="s">
        <v>134</v>
      </c>
      <c r="AD1427" s="3"/>
      <c r="AE1427" s="118">
        <f>IFERROR(INDEX(Last6M_AvgSales_Ref!$B$2:$B$12659,MATCH(D1427,Last6M_AvgSales_Ref!$A$2:$A$12659,0)),"")</f>
        <v>143</v>
      </c>
    </row>
    <row r="1428" spans="1:31" ht="14.25" customHeight="1">
      <c r="A1428" s="84" t="s">
        <v>134</v>
      </c>
      <c r="B1428" s="82" t="s">
        <v>84</v>
      </c>
      <c r="C1428" s="82" t="s">
        <v>3272</v>
      </c>
      <c r="D1428" s="82">
        <v>1000004474</v>
      </c>
      <c r="E1428" s="82" t="s">
        <v>3273</v>
      </c>
      <c r="F1428" s="83">
        <v>45922</v>
      </c>
      <c r="G1428" s="66" t="str">
        <f t="shared" si="308"/>
        <v>Targeted Dealer</v>
      </c>
      <c r="H1428" s="66"/>
      <c r="I1428" s="67">
        <v>40</v>
      </c>
      <c r="J1428" s="67">
        <f t="shared" si="309"/>
        <v>40</v>
      </c>
      <c r="K1428" s="68">
        <v>21</v>
      </c>
      <c r="L1428" s="68">
        <f t="shared" si="310"/>
        <v>19</v>
      </c>
      <c r="M1428" s="68">
        <f t="shared" si="311"/>
        <v>52.5</v>
      </c>
      <c r="N1428" s="96">
        <v>24.5</v>
      </c>
      <c r="O1428" s="97" t="str">
        <f t="shared" si="312"/>
        <v>June</v>
      </c>
      <c r="P1428" s="96">
        <f t="shared" si="313"/>
        <v>24.5</v>
      </c>
      <c r="Q1428" s="98">
        <f t="shared" si="314"/>
        <v>-3.5</v>
      </c>
      <c r="R1428" s="97" t="b">
        <f t="shared" si="315"/>
        <v>0</v>
      </c>
      <c r="S1428" s="99" t="str">
        <f t="shared" si="316"/>
        <v>GROWTH</v>
      </c>
      <c r="T1428" s="68">
        <v>0</v>
      </c>
      <c r="U1428" s="100" t="str">
        <f t="shared" si="317"/>
        <v>May</v>
      </c>
      <c r="V1428" s="68">
        <f t="shared" si="318"/>
        <v>0</v>
      </c>
      <c r="W1428" s="101">
        <f t="shared" si="319"/>
        <v>21</v>
      </c>
      <c r="X1428" s="102" t="b">
        <f t="shared" si="320"/>
        <v>0</v>
      </c>
      <c r="Y1428" s="103" t="b">
        <f t="shared" si="321"/>
        <v>0</v>
      </c>
      <c r="Z1428" s="74">
        <v>0</v>
      </c>
      <c r="AA1428" s="69"/>
      <c r="AB1428" s="69" t="s">
        <v>133</v>
      </c>
      <c r="AC1428" s="84" t="s">
        <v>134</v>
      </c>
      <c r="AD1428" s="3"/>
      <c r="AE1428" s="118">
        <f>IFERROR(INDEX(Last6M_AvgSales_Ref!$B$2:$B$12659,MATCH(D1428,Last6M_AvgSales_Ref!$A$2:$A$12659,0)),"")</f>
        <v>27.191666666666698</v>
      </c>
    </row>
    <row r="1429" spans="1:31" ht="14.25" customHeight="1">
      <c r="A1429" s="84" t="s">
        <v>134</v>
      </c>
      <c r="B1429" s="82" t="s">
        <v>65</v>
      </c>
      <c r="C1429" s="82" t="s">
        <v>3274</v>
      </c>
      <c r="D1429" s="82">
        <v>1000004465</v>
      </c>
      <c r="E1429" s="82" t="s">
        <v>3275</v>
      </c>
      <c r="F1429" s="83">
        <v>45896</v>
      </c>
      <c r="G1429" s="66" t="str">
        <f t="shared" si="308"/>
        <v>Targeted Dealer</v>
      </c>
      <c r="H1429" s="66"/>
      <c r="I1429" s="67">
        <v>200</v>
      </c>
      <c r="J1429" s="67">
        <f t="shared" si="309"/>
        <v>200</v>
      </c>
      <c r="K1429" s="68">
        <v>150</v>
      </c>
      <c r="L1429" s="68">
        <f t="shared" si="310"/>
        <v>50</v>
      </c>
      <c r="M1429" s="68">
        <f t="shared" si="311"/>
        <v>75</v>
      </c>
      <c r="N1429" s="96">
        <v>150</v>
      </c>
      <c r="O1429" s="97" t="str">
        <f t="shared" si="312"/>
        <v>June</v>
      </c>
      <c r="P1429" s="96">
        <f t="shared" si="313"/>
        <v>150</v>
      </c>
      <c r="Q1429" s="98">
        <f t="shared" si="314"/>
        <v>0</v>
      </c>
      <c r="R1429" s="97" t="b">
        <f t="shared" si="315"/>
        <v>0</v>
      </c>
      <c r="S1429" s="99" t="str">
        <f t="shared" si="316"/>
        <v>GROWTH</v>
      </c>
      <c r="T1429" s="68">
        <v>0</v>
      </c>
      <c r="U1429" s="100" t="str">
        <f t="shared" si="317"/>
        <v>May</v>
      </c>
      <c r="V1429" s="68">
        <f t="shared" si="318"/>
        <v>0</v>
      </c>
      <c r="W1429" s="101">
        <f t="shared" si="319"/>
        <v>150</v>
      </c>
      <c r="X1429" s="102" t="b">
        <f t="shared" si="320"/>
        <v>0</v>
      </c>
      <c r="Y1429" s="103" t="b">
        <f t="shared" si="321"/>
        <v>0</v>
      </c>
      <c r="Z1429" s="74">
        <v>0</v>
      </c>
      <c r="AA1429" s="69"/>
      <c r="AB1429" s="69" t="s">
        <v>133</v>
      </c>
      <c r="AC1429" s="84" t="s">
        <v>134</v>
      </c>
      <c r="AD1429" s="3"/>
      <c r="AE1429" s="118">
        <f>IFERROR(INDEX(Last6M_AvgSales_Ref!$B$2:$B$12659,MATCH(D1429,Last6M_AvgSales_Ref!$A$2:$A$12659,0)),"")</f>
        <v>149.666666666667</v>
      </c>
    </row>
    <row r="1430" spans="1:31" ht="14.25" customHeight="1">
      <c r="A1430" s="84" t="s">
        <v>132</v>
      </c>
      <c r="B1430" s="82" t="s">
        <v>105</v>
      </c>
      <c r="C1430" s="82" t="s">
        <v>3276</v>
      </c>
      <c r="D1430" s="82">
        <v>1000004459</v>
      </c>
      <c r="E1430" s="82" t="s">
        <v>3277</v>
      </c>
      <c r="F1430" s="83">
        <v>45908</v>
      </c>
      <c r="G1430" s="66" t="str">
        <f t="shared" si="308"/>
        <v>Targeted Dealer</v>
      </c>
      <c r="H1430" s="66"/>
      <c r="I1430" s="67">
        <v>220</v>
      </c>
      <c r="J1430" s="67">
        <f t="shared" si="309"/>
        <v>220</v>
      </c>
      <c r="K1430" s="68">
        <v>205</v>
      </c>
      <c r="L1430" s="68">
        <f t="shared" si="310"/>
        <v>15</v>
      </c>
      <c r="M1430" s="68">
        <f t="shared" si="311"/>
        <v>93.181818181818173</v>
      </c>
      <c r="N1430" s="96">
        <v>220</v>
      </c>
      <c r="O1430" s="97" t="str">
        <f t="shared" si="312"/>
        <v>June</v>
      </c>
      <c r="P1430" s="96">
        <f t="shared" si="313"/>
        <v>220</v>
      </c>
      <c r="Q1430" s="98">
        <f t="shared" si="314"/>
        <v>-15</v>
      </c>
      <c r="R1430" s="97" t="b">
        <f t="shared" si="315"/>
        <v>0</v>
      </c>
      <c r="S1430" s="99" t="str">
        <f t="shared" si="316"/>
        <v>GROWTH</v>
      </c>
      <c r="T1430" s="68">
        <v>0</v>
      </c>
      <c r="U1430" s="100" t="str">
        <f t="shared" si="317"/>
        <v>May</v>
      </c>
      <c r="V1430" s="68">
        <f t="shared" si="318"/>
        <v>0</v>
      </c>
      <c r="W1430" s="101">
        <f t="shared" si="319"/>
        <v>205</v>
      </c>
      <c r="X1430" s="102" t="b">
        <f t="shared" si="320"/>
        <v>0</v>
      </c>
      <c r="Y1430" s="103" t="b">
        <f t="shared" si="321"/>
        <v>0</v>
      </c>
      <c r="Z1430" s="74">
        <v>0</v>
      </c>
      <c r="AA1430" s="69"/>
      <c r="AB1430" s="69" t="s">
        <v>133</v>
      </c>
      <c r="AC1430" s="84" t="s">
        <v>131</v>
      </c>
      <c r="AD1430" s="3"/>
      <c r="AE1430" s="118">
        <f>IFERROR(INDEX(Last6M_AvgSales_Ref!$B$2:$B$12659,MATCH(D1430,Last6M_AvgSales_Ref!$A$2:$A$12659,0)),"")</f>
        <v>124.25</v>
      </c>
    </row>
    <row r="1431" spans="1:31" ht="14.25" customHeight="1">
      <c r="A1431" s="84" t="s">
        <v>133</v>
      </c>
      <c r="B1431" s="82" t="s">
        <v>52</v>
      </c>
      <c r="C1431" s="82" t="s">
        <v>3278</v>
      </c>
      <c r="D1431" s="82">
        <v>1000002970</v>
      </c>
      <c r="E1431" s="82" t="s">
        <v>3279</v>
      </c>
      <c r="F1431" s="83">
        <v>44820</v>
      </c>
      <c r="G1431" s="66" t="str">
        <f t="shared" si="308"/>
        <v>-</v>
      </c>
      <c r="H1431" s="66"/>
      <c r="I1431" s="67">
        <v>0</v>
      </c>
      <c r="J1431" s="67">
        <f t="shared" si="309"/>
        <v>0</v>
      </c>
      <c r="K1431" s="68">
        <v>0</v>
      </c>
      <c r="L1431" s="68">
        <f t="shared" si="310"/>
        <v>0</v>
      </c>
      <c r="M1431" s="68" t="str">
        <f t="shared" si="311"/>
        <v>-</v>
      </c>
      <c r="N1431" s="96">
        <v>0</v>
      </c>
      <c r="O1431" s="97" t="str">
        <f t="shared" si="312"/>
        <v>June</v>
      </c>
      <c r="P1431" s="96">
        <f t="shared" si="313"/>
        <v>0</v>
      </c>
      <c r="Q1431" s="98">
        <f t="shared" si="314"/>
        <v>0</v>
      </c>
      <c r="R1431" s="97" t="b">
        <f t="shared" si="315"/>
        <v>0</v>
      </c>
      <c r="S1431" s="99" t="b">
        <f t="shared" si="316"/>
        <v>0</v>
      </c>
      <c r="T1431" s="68">
        <v>0</v>
      </c>
      <c r="U1431" s="100" t="str">
        <f t="shared" si="317"/>
        <v>May</v>
      </c>
      <c r="V1431" s="68">
        <f t="shared" si="318"/>
        <v>0</v>
      </c>
      <c r="W1431" s="101">
        <f t="shared" si="319"/>
        <v>0</v>
      </c>
      <c r="X1431" s="102" t="b">
        <f t="shared" si="320"/>
        <v>0</v>
      </c>
      <c r="Y1431" s="103" t="b">
        <f t="shared" si="321"/>
        <v>0</v>
      </c>
      <c r="Z1431" s="74">
        <v>0</v>
      </c>
      <c r="AA1431" s="69"/>
      <c r="AB1431" s="69" t="s">
        <v>133</v>
      </c>
      <c r="AC1431" s="84" t="s">
        <v>133</v>
      </c>
      <c r="AD1431" s="3"/>
      <c r="AE1431" s="118">
        <f>IFERROR(INDEX(Last6M_AvgSales_Ref!$B$2:$B$12659,MATCH(D1431,Last6M_AvgSales_Ref!$A$2:$A$12659,0)),"")</f>
        <v>16.3333333333333</v>
      </c>
    </row>
    <row r="1432" spans="1:31" ht="14.25" customHeight="1">
      <c r="A1432" s="84" t="s">
        <v>134</v>
      </c>
      <c r="B1432" s="82" t="s">
        <v>64</v>
      </c>
      <c r="C1432" s="82" t="s">
        <v>3280</v>
      </c>
      <c r="D1432" s="82">
        <v>1000004425</v>
      </c>
      <c r="E1432" s="82" t="s">
        <v>3281</v>
      </c>
      <c r="F1432" s="83">
        <v>45861</v>
      </c>
      <c r="G1432" s="66" t="str">
        <f t="shared" si="308"/>
        <v>-</v>
      </c>
      <c r="H1432" s="66"/>
      <c r="I1432" s="67">
        <v>0</v>
      </c>
      <c r="J1432" s="67">
        <f t="shared" si="309"/>
        <v>0</v>
      </c>
      <c r="K1432" s="68">
        <v>0</v>
      </c>
      <c r="L1432" s="68">
        <f t="shared" si="310"/>
        <v>0</v>
      </c>
      <c r="M1432" s="68" t="str">
        <f t="shared" si="311"/>
        <v>-</v>
      </c>
      <c r="N1432" s="96">
        <v>0</v>
      </c>
      <c r="O1432" s="97" t="str">
        <f t="shared" si="312"/>
        <v>June</v>
      </c>
      <c r="P1432" s="96">
        <f t="shared" si="313"/>
        <v>0</v>
      </c>
      <c r="Q1432" s="98">
        <f t="shared" si="314"/>
        <v>0</v>
      </c>
      <c r="R1432" s="97" t="b">
        <f t="shared" si="315"/>
        <v>0</v>
      </c>
      <c r="S1432" s="99" t="b">
        <f t="shared" si="316"/>
        <v>0</v>
      </c>
      <c r="T1432" s="68">
        <v>0</v>
      </c>
      <c r="U1432" s="100" t="str">
        <f t="shared" si="317"/>
        <v>May</v>
      </c>
      <c r="V1432" s="68">
        <f t="shared" si="318"/>
        <v>0</v>
      </c>
      <c r="W1432" s="101">
        <f t="shared" si="319"/>
        <v>0</v>
      </c>
      <c r="X1432" s="102" t="b">
        <f t="shared" si="320"/>
        <v>0</v>
      </c>
      <c r="Y1432" s="103" t="b">
        <f t="shared" si="321"/>
        <v>0</v>
      </c>
      <c r="Z1432" s="74">
        <v>0</v>
      </c>
      <c r="AA1432" s="69"/>
      <c r="AB1432" s="69" t="s">
        <v>133</v>
      </c>
      <c r="AC1432" s="84" t="s">
        <v>134</v>
      </c>
      <c r="AD1432" s="3"/>
      <c r="AE1432" s="118">
        <f>IFERROR(INDEX(Last6M_AvgSales_Ref!$B$2:$B$12659,MATCH(D1432,Last6M_AvgSales_Ref!$A$2:$A$12659,0)),"")</f>
        <v>19.8333333333333</v>
      </c>
    </row>
    <row r="1433" spans="1:31" ht="14.25" customHeight="1">
      <c r="A1433" s="84" t="s">
        <v>130</v>
      </c>
      <c r="B1433" s="82" t="s">
        <v>113</v>
      </c>
      <c r="C1433" s="82" t="s">
        <v>3282</v>
      </c>
      <c r="D1433" s="82">
        <v>1000004467</v>
      </c>
      <c r="E1433" s="82" t="s">
        <v>3283</v>
      </c>
      <c r="F1433" s="83">
        <v>45899</v>
      </c>
      <c r="G1433" s="66" t="str">
        <f t="shared" si="308"/>
        <v>Targeted Dealer</v>
      </c>
      <c r="H1433" s="66"/>
      <c r="I1433" s="67">
        <v>30</v>
      </c>
      <c r="J1433" s="67">
        <f t="shared" si="309"/>
        <v>30</v>
      </c>
      <c r="K1433" s="68">
        <v>16</v>
      </c>
      <c r="L1433" s="68">
        <f t="shared" si="310"/>
        <v>14</v>
      </c>
      <c r="M1433" s="68">
        <f t="shared" si="311"/>
        <v>53.333333333333336</v>
      </c>
      <c r="N1433" s="96">
        <v>11.5</v>
      </c>
      <c r="O1433" s="97" t="str">
        <f t="shared" si="312"/>
        <v>June</v>
      </c>
      <c r="P1433" s="96">
        <f t="shared" si="313"/>
        <v>11.5</v>
      </c>
      <c r="Q1433" s="98">
        <f t="shared" si="314"/>
        <v>4.5</v>
      </c>
      <c r="R1433" s="97" t="b">
        <f t="shared" si="315"/>
        <v>0</v>
      </c>
      <c r="S1433" s="99" t="str">
        <f t="shared" si="316"/>
        <v>GROWTH</v>
      </c>
      <c r="T1433" s="68">
        <v>0</v>
      </c>
      <c r="U1433" s="100" t="str">
        <f t="shared" si="317"/>
        <v>May</v>
      </c>
      <c r="V1433" s="68">
        <f t="shared" si="318"/>
        <v>0</v>
      </c>
      <c r="W1433" s="101">
        <f t="shared" si="319"/>
        <v>16</v>
      </c>
      <c r="X1433" s="102" t="b">
        <f t="shared" si="320"/>
        <v>0</v>
      </c>
      <c r="Y1433" s="103" t="b">
        <f t="shared" si="321"/>
        <v>0</v>
      </c>
      <c r="Z1433" s="74">
        <v>0</v>
      </c>
      <c r="AA1433" s="69"/>
      <c r="AB1433" s="69" t="s">
        <v>133</v>
      </c>
      <c r="AC1433" s="84" t="s">
        <v>130</v>
      </c>
      <c r="AD1433" s="3"/>
      <c r="AE1433" s="118">
        <f>IFERROR(INDEX(Last6M_AvgSales_Ref!$B$2:$B$12659,MATCH(D1433,Last6M_AvgSales_Ref!$A$2:$A$12659,0)),"")</f>
        <v>18.8333333333333</v>
      </c>
    </row>
    <row r="1434" spans="1:31" ht="14.25" customHeight="1">
      <c r="A1434" s="84" t="s">
        <v>130</v>
      </c>
      <c r="B1434" s="82" t="s">
        <v>521</v>
      </c>
      <c r="C1434" s="82" t="s">
        <v>3284</v>
      </c>
      <c r="D1434" s="82">
        <v>1000004468</v>
      </c>
      <c r="E1434" s="82" t="s">
        <v>3285</v>
      </c>
      <c r="F1434" s="83">
        <v>45908</v>
      </c>
      <c r="G1434" s="66" t="str">
        <f t="shared" si="308"/>
        <v>Targeted Dealer</v>
      </c>
      <c r="H1434" s="66"/>
      <c r="I1434" s="67">
        <v>25</v>
      </c>
      <c r="J1434" s="67">
        <f t="shared" si="309"/>
        <v>25</v>
      </c>
      <c r="K1434" s="68">
        <v>55</v>
      </c>
      <c r="L1434" s="68">
        <f t="shared" si="310"/>
        <v>-30</v>
      </c>
      <c r="M1434" s="68">
        <f t="shared" si="311"/>
        <v>220</v>
      </c>
      <c r="N1434" s="96">
        <v>30</v>
      </c>
      <c r="O1434" s="97" t="str">
        <f t="shared" si="312"/>
        <v>June</v>
      </c>
      <c r="P1434" s="96">
        <f t="shared" si="313"/>
        <v>30</v>
      </c>
      <c r="Q1434" s="98">
        <f t="shared" si="314"/>
        <v>25</v>
      </c>
      <c r="R1434" s="97" t="b">
        <f t="shared" si="315"/>
        <v>0</v>
      </c>
      <c r="S1434" s="99" t="str">
        <f t="shared" si="316"/>
        <v>GROWTH</v>
      </c>
      <c r="T1434" s="68">
        <v>0</v>
      </c>
      <c r="U1434" s="100" t="str">
        <f t="shared" si="317"/>
        <v>May</v>
      </c>
      <c r="V1434" s="68">
        <f t="shared" si="318"/>
        <v>0</v>
      </c>
      <c r="W1434" s="101">
        <f t="shared" si="319"/>
        <v>55</v>
      </c>
      <c r="X1434" s="102" t="b">
        <f t="shared" si="320"/>
        <v>0</v>
      </c>
      <c r="Y1434" s="103" t="b">
        <f t="shared" si="321"/>
        <v>0</v>
      </c>
      <c r="Z1434" s="74">
        <v>0</v>
      </c>
      <c r="AA1434" s="69"/>
      <c r="AB1434" s="69" t="s">
        <v>133</v>
      </c>
      <c r="AC1434" s="84" t="s">
        <v>130</v>
      </c>
      <c r="AD1434" s="3"/>
      <c r="AE1434" s="118">
        <f>IFERROR(INDEX(Last6M_AvgSales_Ref!$B$2:$B$12659,MATCH(D1434,Last6M_AvgSales_Ref!$A$2:$A$12659,0)),"")</f>
        <v>33.3333333333333</v>
      </c>
    </row>
    <row r="1435" spans="1:31" ht="14.25" customHeight="1">
      <c r="A1435" s="84" t="s">
        <v>133</v>
      </c>
      <c r="B1435" s="82" t="s">
        <v>48</v>
      </c>
      <c r="C1435" s="82" t="s">
        <v>3286</v>
      </c>
      <c r="D1435" s="82">
        <v>1000004456</v>
      </c>
      <c r="E1435" s="82" t="s">
        <v>3287</v>
      </c>
      <c r="F1435" s="83">
        <v>45906</v>
      </c>
      <c r="G1435" s="66" t="str">
        <f t="shared" si="308"/>
        <v>Targeted Dealer</v>
      </c>
      <c r="H1435" s="66"/>
      <c r="I1435" s="67">
        <v>23</v>
      </c>
      <c r="J1435" s="67">
        <f t="shared" si="309"/>
        <v>23</v>
      </c>
      <c r="K1435" s="68">
        <v>0</v>
      </c>
      <c r="L1435" s="68">
        <f t="shared" si="310"/>
        <v>23</v>
      </c>
      <c r="M1435" s="68">
        <f t="shared" si="311"/>
        <v>0</v>
      </c>
      <c r="N1435" s="96">
        <v>88</v>
      </c>
      <c r="O1435" s="97" t="str">
        <f t="shared" si="312"/>
        <v>June</v>
      </c>
      <c r="P1435" s="96">
        <f t="shared" si="313"/>
        <v>88</v>
      </c>
      <c r="Q1435" s="98">
        <f t="shared" si="314"/>
        <v>-88</v>
      </c>
      <c r="R1435" s="97" t="b">
        <f t="shared" si="315"/>
        <v>0</v>
      </c>
      <c r="S1435" s="99" t="str">
        <f t="shared" si="316"/>
        <v>GROWTH</v>
      </c>
      <c r="T1435" s="68">
        <v>0</v>
      </c>
      <c r="U1435" s="100" t="str">
        <f t="shared" si="317"/>
        <v>May</v>
      </c>
      <c r="V1435" s="68">
        <f t="shared" si="318"/>
        <v>0</v>
      </c>
      <c r="W1435" s="101">
        <f t="shared" si="319"/>
        <v>0</v>
      </c>
      <c r="X1435" s="102" t="b">
        <f t="shared" si="320"/>
        <v>0</v>
      </c>
      <c r="Y1435" s="103" t="b">
        <f t="shared" si="321"/>
        <v>0</v>
      </c>
      <c r="Z1435" s="74">
        <v>0</v>
      </c>
      <c r="AA1435" s="69"/>
      <c r="AB1435" s="69" t="s">
        <v>133</v>
      </c>
      <c r="AC1435" s="84" t="s">
        <v>133</v>
      </c>
      <c r="AD1435" s="3"/>
      <c r="AE1435" s="118">
        <f>IFERROR(INDEX(Last6M_AvgSales_Ref!$B$2:$B$12659,MATCH(D1435,Last6M_AvgSales_Ref!$A$2:$A$12659,0)),"")</f>
        <v>39.8333333333333</v>
      </c>
    </row>
    <row r="1436" spans="1:31" ht="14.25" customHeight="1">
      <c r="A1436" s="84" t="s">
        <v>133</v>
      </c>
      <c r="B1436" s="82" t="s">
        <v>48</v>
      </c>
      <c r="C1436" s="82" t="s">
        <v>3288</v>
      </c>
      <c r="D1436" s="82">
        <v>1000004460</v>
      </c>
      <c r="E1436" s="82" t="s">
        <v>3289</v>
      </c>
      <c r="F1436" s="83">
        <v>45910</v>
      </c>
      <c r="G1436" s="66" t="str">
        <f t="shared" si="308"/>
        <v>Targeted Dealer</v>
      </c>
      <c r="H1436" s="66"/>
      <c r="I1436" s="67">
        <v>100</v>
      </c>
      <c r="J1436" s="67">
        <f t="shared" si="309"/>
        <v>100</v>
      </c>
      <c r="K1436" s="68">
        <v>104</v>
      </c>
      <c r="L1436" s="68">
        <f t="shared" si="310"/>
        <v>-4</v>
      </c>
      <c r="M1436" s="68">
        <f t="shared" si="311"/>
        <v>104</v>
      </c>
      <c r="N1436" s="96">
        <v>134</v>
      </c>
      <c r="O1436" s="97" t="str">
        <f t="shared" si="312"/>
        <v>June</v>
      </c>
      <c r="P1436" s="96">
        <f t="shared" si="313"/>
        <v>134</v>
      </c>
      <c r="Q1436" s="98">
        <f t="shared" si="314"/>
        <v>-30</v>
      </c>
      <c r="R1436" s="97" t="b">
        <f t="shared" si="315"/>
        <v>0</v>
      </c>
      <c r="S1436" s="99" t="str">
        <f t="shared" si="316"/>
        <v>GROWTH</v>
      </c>
      <c r="T1436" s="68">
        <v>0</v>
      </c>
      <c r="U1436" s="100" t="str">
        <f t="shared" si="317"/>
        <v>May</v>
      </c>
      <c r="V1436" s="68">
        <f t="shared" si="318"/>
        <v>0</v>
      </c>
      <c r="W1436" s="101">
        <f t="shared" si="319"/>
        <v>104</v>
      </c>
      <c r="X1436" s="102" t="b">
        <f t="shared" si="320"/>
        <v>0</v>
      </c>
      <c r="Y1436" s="103" t="b">
        <f t="shared" si="321"/>
        <v>0</v>
      </c>
      <c r="Z1436" s="74">
        <v>0</v>
      </c>
      <c r="AA1436" s="69"/>
      <c r="AB1436" s="69" t="s">
        <v>133</v>
      </c>
      <c r="AC1436" s="84" t="s">
        <v>133</v>
      </c>
      <c r="AD1436" s="3"/>
      <c r="AE1436" s="118">
        <f>IFERROR(INDEX(Last6M_AvgSales_Ref!$B$2:$B$12659,MATCH(D1436,Last6M_AvgSales_Ref!$A$2:$A$12659,0)),"")</f>
        <v>125.833333333333</v>
      </c>
    </row>
    <row r="1437" spans="1:31" ht="14.25" customHeight="1">
      <c r="A1437" s="84" t="s">
        <v>131</v>
      </c>
      <c r="B1437" s="82" t="s">
        <v>98</v>
      </c>
      <c r="C1437" s="82" t="s">
        <v>3290</v>
      </c>
      <c r="D1437" s="82">
        <v>1000001886</v>
      </c>
      <c r="E1437" s="82" t="s">
        <v>3291</v>
      </c>
      <c r="F1437" s="83">
        <v>44739</v>
      </c>
      <c r="G1437" s="66" t="str">
        <f t="shared" si="308"/>
        <v>Targeted Dealer</v>
      </c>
      <c r="H1437" s="66"/>
      <c r="I1437" s="67">
        <v>45</v>
      </c>
      <c r="J1437" s="67">
        <f t="shared" si="309"/>
        <v>45</v>
      </c>
      <c r="K1437" s="68">
        <v>20</v>
      </c>
      <c r="L1437" s="68">
        <f t="shared" si="310"/>
        <v>25</v>
      </c>
      <c r="M1437" s="68">
        <f t="shared" si="311"/>
        <v>44.444444444444443</v>
      </c>
      <c r="N1437" s="96">
        <v>28.5</v>
      </c>
      <c r="O1437" s="97" t="str">
        <f t="shared" si="312"/>
        <v>June</v>
      </c>
      <c r="P1437" s="96">
        <f t="shared" si="313"/>
        <v>28.5</v>
      </c>
      <c r="Q1437" s="98">
        <f t="shared" si="314"/>
        <v>-8.5</v>
      </c>
      <c r="R1437" s="97" t="b">
        <f t="shared" si="315"/>
        <v>0</v>
      </c>
      <c r="S1437" s="99" t="str">
        <f t="shared" si="316"/>
        <v>GROWTH</v>
      </c>
      <c r="T1437" s="68">
        <v>0</v>
      </c>
      <c r="U1437" s="100" t="str">
        <f t="shared" si="317"/>
        <v>May</v>
      </c>
      <c r="V1437" s="68">
        <f t="shared" si="318"/>
        <v>0</v>
      </c>
      <c r="W1437" s="101">
        <f t="shared" si="319"/>
        <v>20</v>
      </c>
      <c r="X1437" s="102" t="b">
        <f t="shared" si="320"/>
        <v>0</v>
      </c>
      <c r="Y1437" s="103" t="b">
        <f t="shared" si="321"/>
        <v>0</v>
      </c>
      <c r="Z1437" s="74">
        <v>0</v>
      </c>
      <c r="AA1437" s="69"/>
      <c r="AB1437" s="69" t="s">
        <v>133</v>
      </c>
      <c r="AC1437" s="84" t="s">
        <v>131</v>
      </c>
      <c r="AD1437" s="3"/>
      <c r="AE1437" s="118">
        <f>IFERROR(INDEX(Last6M_AvgSales_Ref!$B$2:$B$12659,MATCH(D1437,Last6M_AvgSales_Ref!$A$2:$A$12659,0)),"")</f>
        <v>18.0833333333333</v>
      </c>
    </row>
    <row r="1438" spans="1:31" ht="14.25" customHeight="1">
      <c r="A1438" s="84" t="s">
        <v>134</v>
      </c>
      <c r="B1438" s="82" t="s">
        <v>71</v>
      </c>
      <c r="C1438" s="82" t="s">
        <v>556</v>
      </c>
      <c r="D1438" s="82">
        <v>1000004469</v>
      </c>
      <c r="E1438" s="82" t="s">
        <v>557</v>
      </c>
      <c r="F1438" s="83">
        <v>45915</v>
      </c>
      <c r="G1438" s="66" t="str">
        <f t="shared" si="308"/>
        <v>Targeted Dealer</v>
      </c>
      <c r="H1438" s="66"/>
      <c r="I1438" s="67">
        <v>40</v>
      </c>
      <c r="J1438" s="67">
        <f t="shared" si="309"/>
        <v>40</v>
      </c>
      <c r="K1438" s="68">
        <v>30</v>
      </c>
      <c r="L1438" s="68">
        <f t="shared" si="310"/>
        <v>10</v>
      </c>
      <c r="M1438" s="68">
        <f t="shared" si="311"/>
        <v>75</v>
      </c>
      <c r="N1438" s="96">
        <v>30</v>
      </c>
      <c r="O1438" s="97" t="str">
        <f t="shared" si="312"/>
        <v>June</v>
      </c>
      <c r="P1438" s="96">
        <f t="shared" si="313"/>
        <v>30</v>
      </c>
      <c r="Q1438" s="98">
        <f t="shared" si="314"/>
        <v>0</v>
      </c>
      <c r="R1438" s="97" t="b">
        <f t="shared" si="315"/>
        <v>0</v>
      </c>
      <c r="S1438" s="99" t="str">
        <f t="shared" si="316"/>
        <v>GROWTH</v>
      </c>
      <c r="T1438" s="68">
        <v>0</v>
      </c>
      <c r="U1438" s="100" t="str">
        <f t="shared" si="317"/>
        <v>May</v>
      </c>
      <c r="V1438" s="68">
        <f t="shared" si="318"/>
        <v>0</v>
      </c>
      <c r="W1438" s="101">
        <f t="shared" si="319"/>
        <v>30</v>
      </c>
      <c r="X1438" s="102" t="b">
        <f t="shared" si="320"/>
        <v>0</v>
      </c>
      <c r="Y1438" s="103" t="b">
        <f t="shared" si="321"/>
        <v>0</v>
      </c>
      <c r="Z1438" s="74">
        <v>0</v>
      </c>
      <c r="AA1438" s="69"/>
      <c r="AB1438" s="69" t="s">
        <v>133</v>
      </c>
      <c r="AC1438" s="84" t="s">
        <v>134</v>
      </c>
      <c r="AD1438" s="3"/>
      <c r="AE1438" s="118">
        <f>IFERROR(INDEX(Last6M_AvgSales_Ref!$B$2:$B$12659,MATCH(D1438,Last6M_AvgSales_Ref!$A$2:$A$12659,0)),"")</f>
        <v>12.5</v>
      </c>
    </row>
    <row r="1439" spans="1:31" ht="14.25" customHeight="1">
      <c r="A1439" s="84" t="s">
        <v>133</v>
      </c>
      <c r="B1439" s="82" t="s">
        <v>141</v>
      </c>
      <c r="C1439" s="82" t="s">
        <v>3292</v>
      </c>
      <c r="D1439" s="82">
        <v>1000004493</v>
      </c>
      <c r="E1439" s="82" t="s">
        <v>3293</v>
      </c>
      <c r="F1439" s="83">
        <v>45926</v>
      </c>
      <c r="G1439" s="66" t="str">
        <f t="shared" si="308"/>
        <v>Targeted Dealer</v>
      </c>
      <c r="H1439" s="66"/>
      <c r="I1439" s="67">
        <v>120</v>
      </c>
      <c r="J1439" s="67">
        <f t="shared" si="309"/>
        <v>120</v>
      </c>
      <c r="K1439" s="68">
        <v>120</v>
      </c>
      <c r="L1439" s="68">
        <f t="shared" si="310"/>
        <v>0</v>
      </c>
      <c r="M1439" s="68">
        <f t="shared" si="311"/>
        <v>100</v>
      </c>
      <c r="N1439" s="96">
        <v>120</v>
      </c>
      <c r="O1439" s="97" t="str">
        <f t="shared" si="312"/>
        <v>June</v>
      </c>
      <c r="P1439" s="96">
        <f t="shared" si="313"/>
        <v>120</v>
      </c>
      <c r="Q1439" s="98">
        <f t="shared" si="314"/>
        <v>0</v>
      </c>
      <c r="R1439" s="97" t="b">
        <f t="shared" si="315"/>
        <v>0</v>
      </c>
      <c r="S1439" s="99" t="str">
        <f t="shared" si="316"/>
        <v>GROWTH</v>
      </c>
      <c r="T1439" s="68">
        <v>0</v>
      </c>
      <c r="U1439" s="100" t="str">
        <f t="shared" si="317"/>
        <v>May</v>
      </c>
      <c r="V1439" s="68">
        <f t="shared" si="318"/>
        <v>0</v>
      </c>
      <c r="W1439" s="101">
        <f t="shared" si="319"/>
        <v>120</v>
      </c>
      <c r="X1439" s="102" t="b">
        <f t="shared" si="320"/>
        <v>0</v>
      </c>
      <c r="Y1439" s="103" t="b">
        <f t="shared" si="321"/>
        <v>0</v>
      </c>
      <c r="Z1439" s="74">
        <v>0</v>
      </c>
      <c r="AA1439" s="69"/>
      <c r="AB1439" s="69" t="s">
        <v>133</v>
      </c>
      <c r="AC1439" s="84" t="s">
        <v>133</v>
      </c>
      <c r="AD1439" s="3"/>
      <c r="AE1439" s="118">
        <f>IFERROR(INDEX(Last6M_AvgSales_Ref!$B$2:$B$12659,MATCH(D1439,Last6M_AvgSales_Ref!$A$2:$A$12659,0)),"")</f>
        <v>126.666666666667</v>
      </c>
    </row>
    <row r="1440" spans="1:31" ht="14.25" customHeight="1">
      <c r="A1440" s="84" t="s">
        <v>134</v>
      </c>
      <c r="B1440" s="82" t="s">
        <v>61</v>
      </c>
      <c r="C1440" s="82" t="s">
        <v>3294</v>
      </c>
      <c r="D1440" s="82">
        <v>1000004494</v>
      </c>
      <c r="E1440" s="82" t="s">
        <v>3295</v>
      </c>
      <c r="F1440" s="83">
        <v>45925</v>
      </c>
      <c r="G1440" s="66" t="str">
        <f t="shared" si="308"/>
        <v>Targeted Dealer</v>
      </c>
      <c r="H1440" s="66"/>
      <c r="I1440" s="67">
        <v>24</v>
      </c>
      <c r="J1440" s="67">
        <f t="shared" si="309"/>
        <v>24</v>
      </c>
      <c r="K1440" s="68">
        <v>12.5</v>
      </c>
      <c r="L1440" s="68">
        <f t="shared" si="310"/>
        <v>11.5</v>
      </c>
      <c r="M1440" s="68">
        <f t="shared" si="311"/>
        <v>52.083333333333336</v>
      </c>
      <c r="N1440" s="96">
        <v>0</v>
      </c>
      <c r="O1440" s="97" t="str">
        <f t="shared" si="312"/>
        <v>June</v>
      </c>
      <c r="P1440" s="96">
        <f t="shared" si="313"/>
        <v>0</v>
      </c>
      <c r="Q1440" s="98">
        <f t="shared" si="314"/>
        <v>12.5</v>
      </c>
      <c r="R1440" s="97" t="b">
        <f t="shared" si="315"/>
        <v>0</v>
      </c>
      <c r="S1440" s="99" t="b">
        <f t="shared" si="316"/>
        <v>0</v>
      </c>
      <c r="T1440" s="68">
        <v>0</v>
      </c>
      <c r="U1440" s="100" t="str">
        <f t="shared" si="317"/>
        <v>May</v>
      </c>
      <c r="V1440" s="68">
        <f t="shared" si="318"/>
        <v>0</v>
      </c>
      <c r="W1440" s="101">
        <f t="shared" si="319"/>
        <v>12.5</v>
      </c>
      <c r="X1440" s="102" t="b">
        <f t="shared" si="320"/>
        <v>0</v>
      </c>
      <c r="Y1440" s="103" t="b">
        <f t="shared" si="321"/>
        <v>0</v>
      </c>
      <c r="Z1440" s="74">
        <v>0</v>
      </c>
      <c r="AA1440" s="69"/>
      <c r="AB1440" s="69" t="s">
        <v>133</v>
      </c>
      <c r="AC1440" s="84" t="s">
        <v>134</v>
      </c>
      <c r="AD1440" s="3"/>
      <c r="AE1440" s="118">
        <f>IFERROR(INDEX(Last6M_AvgSales_Ref!$B$2:$B$12659,MATCH(D1440,Last6M_AvgSales_Ref!$A$2:$A$12659,0)),"")</f>
        <v>28.5833333333333</v>
      </c>
    </row>
    <row r="1441" spans="1:31" ht="14.25" customHeight="1">
      <c r="A1441" s="84" t="s">
        <v>134</v>
      </c>
      <c r="B1441" s="82" t="s">
        <v>79</v>
      </c>
      <c r="C1441" s="82" t="s">
        <v>3296</v>
      </c>
      <c r="D1441" s="82">
        <v>1000004472</v>
      </c>
      <c r="E1441" s="82" t="s">
        <v>3297</v>
      </c>
      <c r="F1441" s="83">
        <v>45868</v>
      </c>
      <c r="G1441" s="66" t="str">
        <f t="shared" si="308"/>
        <v>Targeted Dealer</v>
      </c>
      <c r="H1441" s="66"/>
      <c r="I1441" s="67">
        <v>400</v>
      </c>
      <c r="J1441" s="67">
        <f t="shared" si="309"/>
        <v>400</v>
      </c>
      <c r="K1441" s="68">
        <v>353</v>
      </c>
      <c r="L1441" s="68">
        <f t="shared" si="310"/>
        <v>47</v>
      </c>
      <c r="M1441" s="68">
        <f t="shared" si="311"/>
        <v>88.25</v>
      </c>
      <c r="N1441" s="96">
        <v>128</v>
      </c>
      <c r="O1441" s="97" t="str">
        <f t="shared" si="312"/>
        <v>June</v>
      </c>
      <c r="P1441" s="96">
        <f t="shared" si="313"/>
        <v>128</v>
      </c>
      <c r="Q1441" s="98">
        <f t="shared" si="314"/>
        <v>225</v>
      </c>
      <c r="R1441" s="97" t="b">
        <f t="shared" si="315"/>
        <v>0</v>
      </c>
      <c r="S1441" s="99" t="str">
        <f t="shared" si="316"/>
        <v>GROWTH</v>
      </c>
      <c r="T1441" s="68">
        <v>0</v>
      </c>
      <c r="U1441" s="100" t="str">
        <f t="shared" si="317"/>
        <v>May</v>
      </c>
      <c r="V1441" s="68">
        <f t="shared" si="318"/>
        <v>0</v>
      </c>
      <c r="W1441" s="101">
        <f t="shared" si="319"/>
        <v>353</v>
      </c>
      <c r="X1441" s="102" t="b">
        <f t="shared" si="320"/>
        <v>0</v>
      </c>
      <c r="Y1441" s="103" t="b">
        <f t="shared" si="321"/>
        <v>0</v>
      </c>
      <c r="Z1441" s="74">
        <v>0</v>
      </c>
      <c r="AA1441" s="69"/>
      <c r="AB1441" s="69" t="s">
        <v>133</v>
      </c>
      <c r="AC1441" s="84" t="s">
        <v>134</v>
      </c>
      <c r="AD1441" s="3"/>
      <c r="AE1441" s="118">
        <f>IFERROR(INDEX(Last6M_AvgSales_Ref!$B$2:$B$12659,MATCH(D1441,Last6M_AvgSales_Ref!$A$2:$A$12659,0)),"")</f>
        <v>84.5</v>
      </c>
    </row>
    <row r="1442" spans="1:31" ht="14.25" customHeight="1">
      <c r="A1442" s="84" t="s">
        <v>133</v>
      </c>
      <c r="B1442" s="82" t="s">
        <v>21</v>
      </c>
      <c r="C1442" s="82" t="s">
        <v>3298</v>
      </c>
      <c r="D1442" s="82">
        <v>1000004473</v>
      </c>
      <c r="E1442" s="82" t="s">
        <v>3299</v>
      </c>
      <c r="F1442" s="83">
        <v>45916</v>
      </c>
      <c r="G1442" s="66" t="str">
        <f t="shared" si="308"/>
        <v>Targeted Dealer</v>
      </c>
      <c r="H1442" s="66"/>
      <c r="I1442" s="67">
        <v>20</v>
      </c>
      <c r="J1442" s="67">
        <f t="shared" si="309"/>
        <v>20</v>
      </c>
      <c r="K1442" s="68">
        <v>20</v>
      </c>
      <c r="L1442" s="68">
        <f t="shared" si="310"/>
        <v>0</v>
      </c>
      <c r="M1442" s="68">
        <f t="shared" si="311"/>
        <v>100</v>
      </c>
      <c r="N1442" s="96">
        <v>40</v>
      </c>
      <c r="O1442" s="97" t="str">
        <f t="shared" si="312"/>
        <v>June</v>
      </c>
      <c r="P1442" s="96">
        <f t="shared" si="313"/>
        <v>40</v>
      </c>
      <c r="Q1442" s="98">
        <f t="shared" si="314"/>
        <v>-20</v>
      </c>
      <c r="R1442" s="97" t="b">
        <f t="shared" si="315"/>
        <v>0</v>
      </c>
      <c r="S1442" s="99" t="str">
        <f t="shared" si="316"/>
        <v>GROWTH</v>
      </c>
      <c r="T1442" s="68">
        <v>0</v>
      </c>
      <c r="U1442" s="100" t="str">
        <f t="shared" si="317"/>
        <v>May</v>
      </c>
      <c r="V1442" s="68">
        <f t="shared" si="318"/>
        <v>0</v>
      </c>
      <c r="W1442" s="101">
        <f t="shared" si="319"/>
        <v>20</v>
      </c>
      <c r="X1442" s="102" t="b">
        <f t="shared" si="320"/>
        <v>0</v>
      </c>
      <c r="Y1442" s="103" t="b">
        <f t="shared" si="321"/>
        <v>0</v>
      </c>
      <c r="Z1442" s="74">
        <v>0</v>
      </c>
      <c r="AA1442" s="69"/>
      <c r="AB1442" s="69" t="s">
        <v>133</v>
      </c>
      <c r="AC1442" s="84" t="s">
        <v>133</v>
      </c>
      <c r="AD1442" s="3"/>
      <c r="AE1442" s="118">
        <f>IFERROR(INDEX(Last6M_AvgSales_Ref!$B$2:$B$12659,MATCH(D1442,Last6M_AvgSales_Ref!$A$2:$A$12659,0)),"")</f>
        <v>25</v>
      </c>
    </row>
    <row r="1443" spans="1:31" ht="14.25" customHeight="1">
      <c r="A1443" s="84" t="s">
        <v>130</v>
      </c>
      <c r="B1443" s="82" t="s">
        <v>120</v>
      </c>
      <c r="C1443" s="82" t="s">
        <v>558</v>
      </c>
      <c r="D1443" s="82">
        <v>1000001984</v>
      </c>
      <c r="E1443" s="82" t="s">
        <v>559</v>
      </c>
      <c r="F1443" s="83">
        <v>44739</v>
      </c>
      <c r="G1443" s="66" t="str">
        <f t="shared" si="308"/>
        <v>-</v>
      </c>
      <c r="H1443" s="66"/>
      <c r="I1443" s="67">
        <v>0</v>
      </c>
      <c r="J1443" s="67">
        <f t="shared" si="309"/>
        <v>0</v>
      </c>
      <c r="K1443" s="68">
        <v>0</v>
      </c>
      <c r="L1443" s="68">
        <f t="shared" si="310"/>
        <v>0</v>
      </c>
      <c r="M1443" s="68" t="str">
        <f t="shared" si="311"/>
        <v>-</v>
      </c>
      <c r="N1443" s="96">
        <v>0</v>
      </c>
      <c r="O1443" s="97" t="str">
        <f t="shared" si="312"/>
        <v>June</v>
      </c>
      <c r="P1443" s="96">
        <f t="shared" si="313"/>
        <v>0</v>
      </c>
      <c r="Q1443" s="98">
        <f t="shared" si="314"/>
        <v>0</v>
      </c>
      <c r="R1443" s="97" t="b">
        <f t="shared" si="315"/>
        <v>0</v>
      </c>
      <c r="S1443" s="99" t="b">
        <f t="shared" si="316"/>
        <v>0</v>
      </c>
      <c r="T1443" s="68">
        <v>0</v>
      </c>
      <c r="U1443" s="100" t="str">
        <f t="shared" si="317"/>
        <v>May</v>
      </c>
      <c r="V1443" s="68">
        <f t="shared" si="318"/>
        <v>0</v>
      </c>
      <c r="W1443" s="101">
        <f t="shared" si="319"/>
        <v>0</v>
      </c>
      <c r="X1443" s="102" t="b">
        <f t="shared" si="320"/>
        <v>0</v>
      </c>
      <c r="Y1443" s="103" t="b">
        <f t="shared" si="321"/>
        <v>0</v>
      </c>
      <c r="Z1443" s="74">
        <v>0</v>
      </c>
      <c r="AA1443" s="69"/>
      <c r="AB1443" s="69" t="s">
        <v>133</v>
      </c>
      <c r="AC1443" s="84" t="s">
        <v>130</v>
      </c>
      <c r="AD1443" s="3"/>
      <c r="AE1443" s="118">
        <f>IFERROR(INDEX(Last6M_AvgSales_Ref!$B$2:$B$12659,MATCH(D1443,Last6M_AvgSales_Ref!$A$2:$A$12659,0)),"")</f>
        <v>10.4166666666667</v>
      </c>
    </row>
    <row r="1444" spans="1:31" ht="14.25" customHeight="1">
      <c r="A1444" s="84" t="s">
        <v>130</v>
      </c>
      <c r="B1444" s="82" t="s">
        <v>108</v>
      </c>
      <c r="C1444" s="82" t="s">
        <v>560</v>
      </c>
      <c r="D1444" s="82">
        <v>1000004499</v>
      </c>
      <c r="E1444" s="82" t="s">
        <v>561</v>
      </c>
      <c r="F1444" s="83">
        <v>45947</v>
      </c>
      <c r="G1444" s="66" t="str">
        <f t="shared" si="308"/>
        <v>-</v>
      </c>
      <c r="H1444" s="66"/>
      <c r="I1444" s="67">
        <v>0</v>
      </c>
      <c r="J1444" s="67">
        <f t="shared" si="309"/>
        <v>0</v>
      </c>
      <c r="K1444" s="68">
        <v>0</v>
      </c>
      <c r="L1444" s="68">
        <f t="shared" si="310"/>
        <v>0</v>
      </c>
      <c r="M1444" s="68" t="str">
        <f t="shared" si="311"/>
        <v>-</v>
      </c>
      <c r="N1444" s="96">
        <v>0</v>
      </c>
      <c r="O1444" s="97" t="str">
        <f t="shared" si="312"/>
        <v>June</v>
      </c>
      <c r="P1444" s="96">
        <f t="shared" si="313"/>
        <v>0</v>
      </c>
      <c r="Q1444" s="98">
        <f t="shared" si="314"/>
        <v>0</v>
      </c>
      <c r="R1444" s="97" t="b">
        <f t="shared" si="315"/>
        <v>0</v>
      </c>
      <c r="S1444" s="99" t="b">
        <f t="shared" si="316"/>
        <v>0</v>
      </c>
      <c r="T1444" s="68">
        <v>0</v>
      </c>
      <c r="U1444" s="100" t="str">
        <f t="shared" si="317"/>
        <v>May</v>
      </c>
      <c r="V1444" s="68">
        <f t="shared" si="318"/>
        <v>0</v>
      </c>
      <c r="W1444" s="101">
        <f t="shared" si="319"/>
        <v>0</v>
      </c>
      <c r="X1444" s="102" t="b">
        <f t="shared" si="320"/>
        <v>0</v>
      </c>
      <c r="Y1444" s="103" t="b">
        <f t="shared" si="321"/>
        <v>0</v>
      </c>
      <c r="Z1444" s="74">
        <v>0</v>
      </c>
      <c r="AA1444" s="69"/>
      <c r="AB1444" s="69" t="s">
        <v>133</v>
      </c>
      <c r="AC1444" s="84" t="s">
        <v>130</v>
      </c>
      <c r="AD1444" s="3"/>
      <c r="AE1444" s="118">
        <f>IFERROR(INDEX(Last6M_AvgSales_Ref!$B$2:$B$12659,MATCH(D1444,Last6M_AvgSales_Ref!$A$2:$A$12659,0)),"")</f>
        <v>8.3333333333333304</v>
      </c>
    </row>
    <row r="1445" spans="1:31" ht="14.25" customHeight="1">
      <c r="A1445" s="84" t="s">
        <v>130</v>
      </c>
      <c r="B1445" s="82" t="s">
        <v>122</v>
      </c>
      <c r="C1445" s="82" t="s">
        <v>562</v>
      </c>
      <c r="D1445" s="82">
        <v>1000004286</v>
      </c>
      <c r="E1445" s="82" t="s">
        <v>563</v>
      </c>
      <c r="F1445" s="83">
        <v>45737</v>
      </c>
      <c r="G1445" s="66" t="str">
        <f t="shared" si="308"/>
        <v>Targeted Dealer</v>
      </c>
      <c r="H1445" s="66"/>
      <c r="I1445" s="67">
        <v>55</v>
      </c>
      <c r="J1445" s="67">
        <f t="shared" si="309"/>
        <v>55</v>
      </c>
      <c r="K1445" s="68">
        <v>50</v>
      </c>
      <c r="L1445" s="68">
        <f t="shared" si="310"/>
        <v>5</v>
      </c>
      <c r="M1445" s="68">
        <f t="shared" si="311"/>
        <v>90.909090909090907</v>
      </c>
      <c r="N1445" s="96">
        <v>0</v>
      </c>
      <c r="O1445" s="97" t="str">
        <f t="shared" si="312"/>
        <v>June</v>
      </c>
      <c r="P1445" s="96">
        <f t="shared" si="313"/>
        <v>0</v>
      </c>
      <c r="Q1445" s="98">
        <f t="shared" si="314"/>
        <v>50</v>
      </c>
      <c r="R1445" s="97" t="b">
        <f t="shared" si="315"/>
        <v>0</v>
      </c>
      <c r="S1445" s="99" t="b">
        <f t="shared" si="316"/>
        <v>0</v>
      </c>
      <c r="T1445" s="68">
        <v>0</v>
      </c>
      <c r="U1445" s="100" t="str">
        <f t="shared" si="317"/>
        <v>May</v>
      </c>
      <c r="V1445" s="68">
        <f t="shared" si="318"/>
        <v>0</v>
      </c>
      <c r="W1445" s="101">
        <f t="shared" si="319"/>
        <v>50</v>
      </c>
      <c r="X1445" s="102" t="b">
        <f t="shared" si="320"/>
        <v>0</v>
      </c>
      <c r="Y1445" s="103" t="b">
        <f t="shared" si="321"/>
        <v>0</v>
      </c>
      <c r="Z1445" s="74">
        <v>0</v>
      </c>
      <c r="AA1445" s="69"/>
      <c r="AB1445" s="69" t="s">
        <v>133</v>
      </c>
      <c r="AC1445" s="84" t="s">
        <v>130</v>
      </c>
      <c r="AD1445" s="3"/>
      <c r="AE1445" s="118">
        <f>IFERROR(INDEX(Last6M_AvgSales_Ref!$B$2:$B$12659,MATCH(D1445,Last6M_AvgSales_Ref!$A$2:$A$12659,0)),"")</f>
        <v>40.8333333333333</v>
      </c>
    </row>
    <row r="1446" spans="1:31" ht="14.25" customHeight="1">
      <c r="A1446" s="84" t="s">
        <v>131</v>
      </c>
      <c r="B1446" s="82" t="s">
        <v>140</v>
      </c>
      <c r="C1446" s="82" t="s">
        <v>3300</v>
      </c>
      <c r="D1446" s="82">
        <v>1000001243</v>
      </c>
      <c r="E1446" s="82" t="s">
        <v>3301</v>
      </c>
      <c r="F1446" s="83">
        <v>44739</v>
      </c>
      <c r="G1446" s="66" t="str">
        <f t="shared" si="308"/>
        <v>-</v>
      </c>
      <c r="H1446" s="66"/>
      <c r="I1446" s="67">
        <v>0</v>
      </c>
      <c r="J1446" s="67">
        <f t="shared" si="309"/>
        <v>0</v>
      </c>
      <c r="K1446" s="68">
        <v>24</v>
      </c>
      <c r="L1446" s="68">
        <f t="shared" si="310"/>
        <v>-24</v>
      </c>
      <c r="M1446" s="68" t="str">
        <f t="shared" si="311"/>
        <v>-</v>
      </c>
      <c r="N1446" s="96">
        <v>24</v>
      </c>
      <c r="O1446" s="97" t="str">
        <f t="shared" si="312"/>
        <v>June</v>
      </c>
      <c r="P1446" s="96">
        <f t="shared" si="313"/>
        <v>24</v>
      </c>
      <c r="Q1446" s="98">
        <f t="shared" si="314"/>
        <v>0</v>
      </c>
      <c r="R1446" s="97" t="b">
        <f t="shared" si="315"/>
        <v>0</v>
      </c>
      <c r="S1446" s="99" t="str">
        <f t="shared" si="316"/>
        <v>GROWTH</v>
      </c>
      <c r="T1446" s="68">
        <v>0</v>
      </c>
      <c r="U1446" s="100" t="str">
        <f t="shared" si="317"/>
        <v>May</v>
      </c>
      <c r="V1446" s="68">
        <f t="shared" si="318"/>
        <v>0</v>
      </c>
      <c r="W1446" s="101">
        <f t="shared" si="319"/>
        <v>24</v>
      </c>
      <c r="X1446" s="102" t="b">
        <f t="shared" si="320"/>
        <v>0</v>
      </c>
      <c r="Y1446" s="103" t="b">
        <f t="shared" si="321"/>
        <v>0</v>
      </c>
      <c r="Z1446" s="74">
        <v>0</v>
      </c>
      <c r="AA1446" s="69"/>
      <c r="AB1446" s="69" t="s">
        <v>133</v>
      </c>
      <c r="AC1446" s="84" t="s">
        <v>131</v>
      </c>
      <c r="AD1446" s="3"/>
      <c r="AE1446" s="118">
        <f>IFERROR(INDEX(Last6M_AvgSales_Ref!$B$2:$B$12659,MATCH(D1446,Last6M_AvgSales_Ref!$A$2:$A$12659,0)),"")</f>
        <v>20.8333333333333</v>
      </c>
    </row>
    <row r="1447" spans="1:31" ht="14.25" customHeight="1">
      <c r="A1447" s="84" t="s">
        <v>132</v>
      </c>
      <c r="B1447" s="82" t="s">
        <v>105</v>
      </c>
      <c r="C1447" s="82" t="s">
        <v>3302</v>
      </c>
      <c r="D1447" s="82">
        <v>1000004505</v>
      </c>
      <c r="E1447" s="82" t="s">
        <v>3303</v>
      </c>
      <c r="F1447" s="83">
        <v>45953</v>
      </c>
      <c r="G1447" s="66" t="str">
        <f t="shared" si="308"/>
        <v>Targeted Dealer</v>
      </c>
      <c r="H1447" s="66"/>
      <c r="I1447" s="67">
        <v>150</v>
      </c>
      <c r="J1447" s="67">
        <f t="shared" si="309"/>
        <v>150</v>
      </c>
      <c r="K1447" s="68">
        <v>110</v>
      </c>
      <c r="L1447" s="68">
        <f t="shared" si="310"/>
        <v>40</v>
      </c>
      <c r="M1447" s="68">
        <f t="shared" si="311"/>
        <v>73.333333333333329</v>
      </c>
      <c r="N1447" s="96">
        <v>153.5</v>
      </c>
      <c r="O1447" s="97" t="str">
        <f t="shared" si="312"/>
        <v>June</v>
      </c>
      <c r="P1447" s="96">
        <f t="shared" si="313"/>
        <v>153.5</v>
      </c>
      <c r="Q1447" s="98">
        <f t="shared" si="314"/>
        <v>-43.5</v>
      </c>
      <c r="R1447" s="97" t="b">
        <f t="shared" si="315"/>
        <v>0</v>
      </c>
      <c r="S1447" s="99" t="str">
        <f t="shared" si="316"/>
        <v>GROWTH</v>
      </c>
      <c r="T1447" s="68">
        <v>0</v>
      </c>
      <c r="U1447" s="100" t="str">
        <f t="shared" si="317"/>
        <v>May</v>
      </c>
      <c r="V1447" s="68">
        <f t="shared" si="318"/>
        <v>0</v>
      </c>
      <c r="W1447" s="101">
        <f t="shared" si="319"/>
        <v>110</v>
      </c>
      <c r="X1447" s="102" t="b">
        <f t="shared" si="320"/>
        <v>0</v>
      </c>
      <c r="Y1447" s="103" t="b">
        <f t="shared" si="321"/>
        <v>0</v>
      </c>
      <c r="Z1447" s="74">
        <v>0</v>
      </c>
      <c r="AA1447" s="69"/>
      <c r="AB1447" s="69" t="s">
        <v>133</v>
      </c>
      <c r="AC1447" s="84" t="s">
        <v>132</v>
      </c>
      <c r="AD1447" s="3"/>
      <c r="AE1447" s="118">
        <f>IFERROR(INDEX(Last6M_AvgSales_Ref!$B$2:$B$12659,MATCH(D1447,Last6M_AvgSales_Ref!$A$2:$A$12659,0)),"")</f>
        <v>214.833333333333</v>
      </c>
    </row>
    <row r="1448" spans="1:31" ht="14.25" customHeight="1">
      <c r="A1448" s="84" t="s">
        <v>132</v>
      </c>
      <c r="B1448" s="82" t="s">
        <v>101</v>
      </c>
      <c r="C1448" s="82" t="s">
        <v>3304</v>
      </c>
      <c r="D1448" s="82">
        <v>1000004498</v>
      </c>
      <c r="E1448" s="82" t="s">
        <v>3305</v>
      </c>
      <c r="F1448" s="83">
        <v>45945</v>
      </c>
      <c r="G1448" s="66" t="str">
        <f t="shared" si="308"/>
        <v>Targeted Dealer</v>
      </c>
      <c r="H1448" s="66"/>
      <c r="I1448" s="67">
        <v>50</v>
      </c>
      <c r="J1448" s="67">
        <f t="shared" si="309"/>
        <v>50</v>
      </c>
      <c r="K1448" s="68">
        <v>40</v>
      </c>
      <c r="L1448" s="68">
        <f t="shared" si="310"/>
        <v>10</v>
      </c>
      <c r="M1448" s="68">
        <f t="shared" si="311"/>
        <v>80</v>
      </c>
      <c r="N1448" s="96">
        <v>40</v>
      </c>
      <c r="O1448" s="97" t="str">
        <f t="shared" si="312"/>
        <v>June</v>
      </c>
      <c r="P1448" s="96">
        <f t="shared" si="313"/>
        <v>40</v>
      </c>
      <c r="Q1448" s="98">
        <f t="shared" si="314"/>
        <v>0</v>
      </c>
      <c r="R1448" s="97" t="b">
        <f t="shared" si="315"/>
        <v>0</v>
      </c>
      <c r="S1448" s="99" t="str">
        <f t="shared" si="316"/>
        <v>GROWTH</v>
      </c>
      <c r="T1448" s="68">
        <v>0</v>
      </c>
      <c r="U1448" s="100" t="str">
        <f t="shared" si="317"/>
        <v>May</v>
      </c>
      <c r="V1448" s="68">
        <f t="shared" si="318"/>
        <v>0</v>
      </c>
      <c r="W1448" s="101">
        <f t="shared" si="319"/>
        <v>40</v>
      </c>
      <c r="X1448" s="102" t="b">
        <f t="shared" si="320"/>
        <v>0</v>
      </c>
      <c r="Y1448" s="103" t="b">
        <f t="shared" si="321"/>
        <v>0</v>
      </c>
      <c r="Z1448" s="74">
        <v>0</v>
      </c>
      <c r="AA1448" s="69"/>
      <c r="AB1448" s="69" t="s">
        <v>133</v>
      </c>
      <c r="AC1448" s="84" t="s">
        <v>132</v>
      </c>
      <c r="AD1448" s="3"/>
      <c r="AE1448" s="118">
        <f>IFERROR(INDEX(Last6M_AvgSales_Ref!$B$2:$B$12659,MATCH(D1448,Last6M_AvgSales_Ref!$A$2:$A$12659,0)),"")</f>
        <v>65.8333333333333</v>
      </c>
    </row>
    <row r="1449" spans="1:31" ht="14.25" customHeight="1">
      <c r="A1449" s="84" t="s">
        <v>133</v>
      </c>
      <c r="B1449" s="82" t="s">
        <v>142</v>
      </c>
      <c r="C1449" s="82" t="s">
        <v>3306</v>
      </c>
      <c r="D1449" s="82">
        <v>1000003992</v>
      </c>
      <c r="E1449" s="82" t="s">
        <v>3307</v>
      </c>
      <c r="F1449" s="83">
        <v>45443</v>
      </c>
      <c r="G1449" s="66" t="str">
        <f t="shared" si="308"/>
        <v>Targeted Dealer</v>
      </c>
      <c r="H1449" s="66"/>
      <c r="I1449" s="67">
        <v>40</v>
      </c>
      <c r="J1449" s="67">
        <f t="shared" si="309"/>
        <v>40</v>
      </c>
      <c r="K1449" s="68">
        <v>0</v>
      </c>
      <c r="L1449" s="68">
        <f t="shared" si="310"/>
        <v>40</v>
      </c>
      <c r="M1449" s="68">
        <f t="shared" si="311"/>
        <v>0</v>
      </c>
      <c r="N1449" s="96">
        <v>30</v>
      </c>
      <c r="O1449" s="97" t="str">
        <f t="shared" si="312"/>
        <v>June</v>
      </c>
      <c r="P1449" s="96">
        <f t="shared" si="313"/>
        <v>30</v>
      </c>
      <c r="Q1449" s="98">
        <f t="shared" si="314"/>
        <v>-30</v>
      </c>
      <c r="R1449" s="97" t="b">
        <f t="shared" si="315"/>
        <v>0</v>
      </c>
      <c r="S1449" s="99" t="str">
        <f t="shared" si="316"/>
        <v>GROWTH</v>
      </c>
      <c r="T1449" s="68">
        <v>0</v>
      </c>
      <c r="U1449" s="100" t="str">
        <f t="shared" si="317"/>
        <v>May</v>
      </c>
      <c r="V1449" s="68">
        <f t="shared" si="318"/>
        <v>0</v>
      </c>
      <c r="W1449" s="101">
        <f t="shared" si="319"/>
        <v>0</v>
      </c>
      <c r="X1449" s="102" t="b">
        <f t="shared" si="320"/>
        <v>0</v>
      </c>
      <c r="Y1449" s="103" t="b">
        <f t="shared" si="321"/>
        <v>0</v>
      </c>
      <c r="Z1449" s="74">
        <v>0</v>
      </c>
      <c r="AA1449" s="69"/>
      <c r="AB1449" s="69" t="s">
        <v>133</v>
      </c>
      <c r="AC1449" s="84" t="s">
        <v>133</v>
      </c>
      <c r="AD1449" s="3"/>
      <c r="AE1449" s="118">
        <f>IFERROR(INDEX(Last6M_AvgSales_Ref!$B$2:$B$12659,MATCH(D1449,Last6M_AvgSales_Ref!$A$2:$A$12659,0)),"")</f>
        <v>13.3333333333333</v>
      </c>
    </row>
    <row r="1450" spans="1:31" ht="14.25" customHeight="1">
      <c r="A1450" s="84" t="s">
        <v>133</v>
      </c>
      <c r="B1450" s="82" t="s">
        <v>143</v>
      </c>
      <c r="C1450" s="82" t="s">
        <v>3308</v>
      </c>
      <c r="D1450" s="82">
        <v>1000004483</v>
      </c>
      <c r="E1450" s="82" t="s">
        <v>3309</v>
      </c>
      <c r="F1450" s="83">
        <v>45928</v>
      </c>
      <c r="G1450" s="66" t="str">
        <f t="shared" si="308"/>
        <v>Targeted Dealer</v>
      </c>
      <c r="H1450" s="66"/>
      <c r="I1450" s="67">
        <v>50</v>
      </c>
      <c r="J1450" s="67">
        <f t="shared" si="309"/>
        <v>50</v>
      </c>
      <c r="K1450" s="68">
        <v>60</v>
      </c>
      <c r="L1450" s="68">
        <f t="shared" si="310"/>
        <v>-10</v>
      </c>
      <c r="M1450" s="68">
        <f t="shared" si="311"/>
        <v>120</v>
      </c>
      <c r="N1450" s="96">
        <v>90</v>
      </c>
      <c r="O1450" s="97" t="str">
        <f t="shared" si="312"/>
        <v>June</v>
      </c>
      <c r="P1450" s="96">
        <f t="shared" si="313"/>
        <v>90</v>
      </c>
      <c r="Q1450" s="98">
        <f t="shared" si="314"/>
        <v>-30</v>
      </c>
      <c r="R1450" s="97" t="b">
        <f t="shared" si="315"/>
        <v>0</v>
      </c>
      <c r="S1450" s="99" t="str">
        <f t="shared" si="316"/>
        <v>GROWTH</v>
      </c>
      <c r="T1450" s="68">
        <v>0</v>
      </c>
      <c r="U1450" s="100" t="str">
        <f t="shared" si="317"/>
        <v>May</v>
      </c>
      <c r="V1450" s="68">
        <f t="shared" si="318"/>
        <v>0</v>
      </c>
      <c r="W1450" s="101">
        <f t="shared" si="319"/>
        <v>60</v>
      </c>
      <c r="X1450" s="102" t="b">
        <f t="shared" si="320"/>
        <v>0</v>
      </c>
      <c r="Y1450" s="103" t="b">
        <f t="shared" si="321"/>
        <v>0</v>
      </c>
      <c r="Z1450" s="74">
        <v>0</v>
      </c>
      <c r="AA1450" s="69"/>
      <c r="AB1450" s="69" t="s">
        <v>133</v>
      </c>
      <c r="AC1450" s="84" t="s">
        <v>133</v>
      </c>
      <c r="AD1450" s="3"/>
      <c r="AE1450" s="118">
        <f>IFERROR(INDEX(Last6M_AvgSales_Ref!$B$2:$B$12659,MATCH(D1450,Last6M_AvgSales_Ref!$A$2:$A$12659,0)),"")</f>
        <v>47.5</v>
      </c>
    </row>
    <row r="1451" spans="1:31" ht="14.25" customHeight="1">
      <c r="A1451" s="84" t="s">
        <v>133</v>
      </c>
      <c r="B1451" s="82" t="s">
        <v>37</v>
      </c>
      <c r="C1451" s="82" t="s">
        <v>3310</v>
      </c>
      <c r="D1451" s="82">
        <v>1000000406</v>
      </c>
      <c r="E1451" s="82" t="s">
        <v>2310</v>
      </c>
      <c r="F1451" s="83">
        <v>44738</v>
      </c>
      <c r="G1451" s="66" t="str">
        <f t="shared" si="308"/>
        <v>Targeted Dealer</v>
      </c>
      <c r="H1451" s="66"/>
      <c r="I1451" s="67">
        <v>50</v>
      </c>
      <c r="J1451" s="67">
        <f t="shared" si="309"/>
        <v>50</v>
      </c>
      <c r="K1451" s="68">
        <v>50</v>
      </c>
      <c r="L1451" s="68">
        <f t="shared" si="310"/>
        <v>0</v>
      </c>
      <c r="M1451" s="68">
        <f t="shared" si="311"/>
        <v>100</v>
      </c>
      <c r="N1451" s="96">
        <v>73</v>
      </c>
      <c r="O1451" s="97" t="str">
        <f t="shared" si="312"/>
        <v>June</v>
      </c>
      <c r="P1451" s="96">
        <f t="shared" si="313"/>
        <v>73</v>
      </c>
      <c r="Q1451" s="98">
        <f t="shared" si="314"/>
        <v>-23</v>
      </c>
      <c r="R1451" s="97" t="b">
        <f t="shared" si="315"/>
        <v>0</v>
      </c>
      <c r="S1451" s="99" t="str">
        <f t="shared" si="316"/>
        <v>GROWTH</v>
      </c>
      <c r="T1451" s="68">
        <v>0</v>
      </c>
      <c r="U1451" s="100" t="str">
        <f t="shared" si="317"/>
        <v>May</v>
      </c>
      <c r="V1451" s="68">
        <f t="shared" si="318"/>
        <v>0</v>
      </c>
      <c r="W1451" s="101">
        <f t="shared" si="319"/>
        <v>50</v>
      </c>
      <c r="X1451" s="102" t="b">
        <f t="shared" si="320"/>
        <v>0</v>
      </c>
      <c r="Y1451" s="103" t="b">
        <f t="shared" si="321"/>
        <v>0</v>
      </c>
      <c r="Z1451" s="74">
        <v>0</v>
      </c>
      <c r="AA1451" s="69"/>
      <c r="AB1451" s="69" t="s">
        <v>133</v>
      </c>
      <c r="AC1451" s="84" t="s">
        <v>133</v>
      </c>
      <c r="AD1451" s="3"/>
      <c r="AE1451" s="118">
        <f>IFERROR(INDEX(Last6M_AvgSales_Ref!$B$2:$B$12659,MATCH(D1451,Last6M_AvgSales_Ref!$A$2:$A$12659,0)),"")</f>
        <v>49.25</v>
      </c>
    </row>
    <row r="1452" spans="1:31" ht="14.25" customHeight="1">
      <c r="A1452" s="84" t="s">
        <v>133</v>
      </c>
      <c r="B1452" s="82" t="s">
        <v>37</v>
      </c>
      <c r="C1452" s="82" t="s">
        <v>570</v>
      </c>
      <c r="D1452" s="82">
        <v>1000004500</v>
      </c>
      <c r="E1452" s="82" t="s">
        <v>571</v>
      </c>
      <c r="F1452" s="83">
        <v>45948</v>
      </c>
      <c r="G1452" s="66" t="str">
        <f t="shared" si="308"/>
        <v>-</v>
      </c>
      <c r="H1452" s="66"/>
      <c r="I1452" s="67">
        <v>0</v>
      </c>
      <c r="J1452" s="67">
        <f t="shared" si="309"/>
        <v>0</v>
      </c>
      <c r="K1452" s="68">
        <v>0</v>
      </c>
      <c r="L1452" s="68">
        <f t="shared" si="310"/>
        <v>0</v>
      </c>
      <c r="M1452" s="68" t="str">
        <f t="shared" si="311"/>
        <v>-</v>
      </c>
      <c r="N1452" s="96">
        <v>0</v>
      </c>
      <c r="O1452" s="97" t="str">
        <f t="shared" si="312"/>
        <v>June</v>
      </c>
      <c r="P1452" s="96">
        <f t="shared" si="313"/>
        <v>0</v>
      </c>
      <c r="Q1452" s="98">
        <f t="shared" si="314"/>
        <v>0</v>
      </c>
      <c r="R1452" s="97" t="b">
        <f t="shared" si="315"/>
        <v>0</v>
      </c>
      <c r="S1452" s="99" t="b">
        <f t="shared" si="316"/>
        <v>0</v>
      </c>
      <c r="T1452" s="68">
        <v>0</v>
      </c>
      <c r="U1452" s="100" t="str">
        <f t="shared" si="317"/>
        <v>May</v>
      </c>
      <c r="V1452" s="68">
        <f t="shared" si="318"/>
        <v>0</v>
      </c>
      <c r="W1452" s="101">
        <f t="shared" si="319"/>
        <v>0</v>
      </c>
      <c r="X1452" s="102" t="b">
        <f t="shared" si="320"/>
        <v>0</v>
      </c>
      <c r="Y1452" s="103" t="b">
        <f t="shared" si="321"/>
        <v>0</v>
      </c>
      <c r="Z1452" s="74">
        <v>0</v>
      </c>
      <c r="AA1452" s="69"/>
      <c r="AB1452" s="69" t="s">
        <v>133</v>
      </c>
      <c r="AC1452" s="84" t="s">
        <v>133</v>
      </c>
      <c r="AD1452" s="3"/>
      <c r="AE1452" s="118">
        <f>IFERROR(INDEX(Last6M_AvgSales_Ref!$B$2:$B$12659,MATCH(D1452,Last6M_AvgSales_Ref!$A$2:$A$12659,0)),"")</f>
        <v>4.8333333333333304</v>
      </c>
    </row>
    <row r="1453" spans="1:31" ht="14.25" customHeight="1">
      <c r="A1453" s="84" t="s">
        <v>133</v>
      </c>
      <c r="B1453" s="82" t="s">
        <v>25</v>
      </c>
      <c r="C1453" s="82" t="s">
        <v>3311</v>
      </c>
      <c r="D1453" s="82">
        <v>1000004507</v>
      </c>
      <c r="E1453" s="82" t="s">
        <v>3312</v>
      </c>
      <c r="F1453" s="83">
        <v>45957</v>
      </c>
      <c r="G1453" s="66" t="str">
        <f t="shared" si="308"/>
        <v>Targeted Dealer</v>
      </c>
      <c r="H1453" s="66"/>
      <c r="I1453" s="67">
        <v>20</v>
      </c>
      <c r="J1453" s="67">
        <f t="shared" si="309"/>
        <v>20</v>
      </c>
      <c r="K1453" s="68">
        <v>20</v>
      </c>
      <c r="L1453" s="68">
        <f t="shared" si="310"/>
        <v>0</v>
      </c>
      <c r="M1453" s="68">
        <f t="shared" si="311"/>
        <v>100</v>
      </c>
      <c r="N1453" s="96">
        <v>20</v>
      </c>
      <c r="O1453" s="97" t="str">
        <f t="shared" si="312"/>
        <v>June</v>
      </c>
      <c r="P1453" s="96">
        <f t="shared" si="313"/>
        <v>20</v>
      </c>
      <c r="Q1453" s="98">
        <f t="shared" si="314"/>
        <v>0</v>
      </c>
      <c r="R1453" s="97" t="b">
        <f t="shared" si="315"/>
        <v>0</v>
      </c>
      <c r="S1453" s="99" t="str">
        <f t="shared" si="316"/>
        <v>GROWTH</v>
      </c>
      <c r="T1453" s="68">
        <v>0</v>
      </c>
      <c r="U1453" s="100" t="str">
        <f t="shared" si="317"/>
        <v>May</v>
      </c>
      <c r="V1453" s="68">
        <f t="shared" si="318"/>
        <v>0</v>
      </c>
      <c r="W1453" s="101">
        <f t="shared" si="319"/>
        <v>20</v>
      </c>
      <c r="X1453" s="102" t="b">
        <f t="shared" si="320"/>
        <v>0</v>
      </c>
      <c r="Y1453" s="103" t="b">
        <f t="shared" si="321"/>
        <v>0</v>
      </c>
      <c r="Z1453" s="74">
        <v>0</v>
      </c>
      <c r="AA1453" s="69"/>
      <c r="AB1453" s="69" t="s">
        <v>133</v>
      </c>
      <c r="AC1453" s="84" t="s">
        <v>133</v>
      </c>
      <c r="AD1453" s="3"/>
      <c r="AE1453" s="118">
        <f>IFERROR(INDEX(Last6M_AvgSales_Ref!$B$2:$B$12659,MATCH(D1453,Last6M_AvgSales_Ref!$A$2:$A$12659,0)),"")</f>
        <v>16.6666666666667</v>
      </c>
    </row>
    <row r="1454" spans="1:31" ht="14.25" customHeight="1">
      <c r="A1454" s="84" t="s">
        <v>133</v>
      </c>
      <c r="B1454" s="82" t="s">
        <v>52</v>
      </c>
      <c r="C1454" s="82" t="s">
        <v>3313</v>
      </c>
      <c r="D1454" s="82">
        <v>1000004512</v>
      </c>
      <c r="E1454" s="82" t="s">
        <v>3314</v>
      </c>
      <c r="F1454" s="83">
        <v>45959</v>
      </c>
      <c r="G1454" s="66" t="str">
        <f t="shared" si="308"/>
        <v>Targeted Dealer</v>
      </c>
      <c r="H1454" s="66"/>
      <c r="I1454" s="67">
        <v>215</v>
      </c>
      <c r="J1454" s="67">
        <f t="shared" si="309"/>
        <v>215</v>
      </c>
      <c r="K1454" s="68">
        <v>115</v>
      </c>
      <c r="L1454" s="68">
        <f t="shared" si="310"/>
        <v>100</v>
      </c>
      <c r="M1454" s="68">
        <f t="shared" si="311"/>
        <v>53.488372093023258</v>
      </c>
      <c r="N1454" s="96">
        <v>248</v>
      </c>
      <c r="O1454" s="97" t="str">
        <f t="shared" si="312"/>
        <v>June</v>
      </c>
      <c r="P1454" s="96">
        <f t="shared" si="313"/>
        <v>248</v>
      </c>
      <c r="Q1454" s="98">
        <f t="shared" si="314"/>
        <v>-133</v>
      </c>
      <c r="R1454" s="97" t="b">
        <f t="shared" si="315"/>
        <v>0</v>
      </c>
      <c r="S1454" s="99" t="str">
        <f t="shared" si="316"/>
        <v>GROWTH</v>
      </c>
      <c r="T1454" s="68">
        <v>0</v>
      </c>
      <c r="U1454" s="100" t="str">
        <f t="shared" si="317"/>
        <v>May</v>
      </c>
      <c r="V1454" s="68">
        <f t="shared" si="318"/>
        <v>0</v>
      </c>
      <c r="W1454" s="101">
        <f t="shared" si="319"/>
        <v>115</v>
      </c>
      <c r="X1454" s="102" t="b">
        <f t="shared" si="320"/>
        <v>0</v>
      </c>
      <c r="Y1454" s="103" t="b">
        <f t="shared" si="321"/>
        <v>0</v>
      </c>
      <c r="Z1454" s="74">
        <v>0</v>
      </c>
      <c r="AA1454" s="69"/>
      <c r="AB1454" s="69" t="s">
        <v>133</v>
      </c>
      <c r="AC1454" s="84" t="s">
        <v>133</v>
      </c>
      <c r="AD1454" s="3"/>
      <c r="AE1454" s="118">
        <f>IFERROR(INDEX(Last6M_AvgSales_Ref!$B$2:$B$12659,MATCH(D1454,Last6M_AvgSales_Ref!$A$2:$A$12659,0)),"")</f>
        <v>235.166666666667</v>
      </c>
    </row>
    <row r="1455" spans="1:31" ht="14.25" customHeight="1">
      <c r="A1455" s="84" t="s">
        <v>133</v>
      </c>
      <c r="B1455" s="82" t="s">
        <v>21</v>
      </c>
      <c r="C1455" s="82" t="s">
        <v>3315</v>
      </c>
      <c r="D1455" s="82">
        <v>1000004485</v>
      </c>
      <c r="E1455" s="82" t="s">
        <v>3316</v>
      </c>
      <c r="F1455" s="83">
        <v>45937</v>
      </c>
      <c r="G1455" s="66" t="str">
        <f t="shared" si="308"/>
        <v>-</v>
      </c>
      <c r="H1455" s="66"/>
      <c r="I1455" s="67">
        <v>0</v>
      </c>
      <c r="J1455" s="67">
        <f t="shared" si="309"/>
        <v>0</v>
      </c>
      <c r="K1455" s="68">
        <v>0</v>
      </c>
      <c r="L1455" s="68">
        <f t="shared" si="310"/>
        <v>0</v>
      </c>
      <c r="M1455" s="68" t="str">
        <f t="shared" si="311"/>
        <v>-</v>
      </c>
      <c r="N1455" s="96">
        <v>0</v>
      </c>
      <c r="O1455" s="97" t="str">
        <f t="shared" si="312"/>
        <v>June</v>
      </c>
      <c r="P1455" s="96">
        <f t="shared" si="313"/>
        <v>0</v>
      </c>
      <c r="Q1455" s="98">
        <f t="shared" si="314"/>
        <v>0</v>
      </c>
      <c r="R1455" s="97" t="b">
        <f t="shared" si="315"/>
        <v>0</v>
      </c>
      <c r="S1455" s="99" t="b">
        <f t="shared" si="316"/>
        <v>0</v>
      </c>
      <c r="T1455" s="68">
        <v>0</v>
      </c>
      <c r="U1455" s="100" t="str">
        <f t="shared" si="317"/>
        <v>May</v>
      </c>
      <c r="V1455" s="68">
        <f t="shared" si="318"/>
        <v>0</v>
      </c>
      <c r="W1455" s="101">
        <f t="shared" si="319"/>
        <v>0</v>
      </c>
      <c r="X1455" s="102" t="b">
        <f t="shared" si="320"/>
        <v>0</v>
      </c>
      <c r="Y1455" s="103" t="b">
        <f t="shared" si="321"/>
        <v>0</v>
      </c>
      <c r="Z1455" s="74">
        <v>0</v>
      </c>
      <c r="AA1455" s="69"/>
      <c r="AB1455" s="69" t="s">
        <v>133</v>
      </c>
      <c r="AC1455" s="84" t="s">
        <v>133</v>
      </c>
      <c r="AD1455" s="3"/>
      <c r="AE1455" s="118">
        <f>IFERROR(INDEX(Last6M_AvgSales_Ref!$B$2:$B$12659,MATCH(D1455,Last6M_AvgSales_Ref!$A$2:$A$12659,0)),"")</f>
        <v>18.75</v>
      </c>
    </row>
    <row r="1456" spans="1:31" ht="14.25" customHeight="1">
      <c r="A1456" s="84" t="s">
        <v>133</v>
      </c>
      <c r="B1456" s="82" t="s">
        <v>21</v>
      </c>
      <c r="C1456" s="82" t="s">
        <v>3317</v>
      </c>
      <c r="D1456" s="82">
        <v>1000004497</v>
      </c>
      <c r="E1456" s="82" t="s">
        <v>3318</v>
      </c>
      <c r="F1456" s="83">
        <v>45943</v>
      </c>
      <c r="G1456" s="66" t="str">
        <f t="shared" si="308"/>
        <v>-</v>
      </c>
      <c r="H1456" s="66"/>
      <c r="I1456" s="67">
        <v>0</v>
      </c>
      <c r="J1456" s="67">
        <f t="shared" si="309"/>
        <v>0</v>
      </c>
      <c r="K1456" s="68">
        <v>0</v>
      </c>
      <c r="L1456" s="68">
        <f t="shared" si="310"/>
        <v>0</v>
      </c>
      <c r="M1456" s="68" t="str">
        <f t="shared" si="311"/>
        <v>-</v>
      </c>
      <c r="N1456" s="96">
        <v>0</v>
      </c>
      <c r="O1456" s="97" t="str">
        <f t="shared" si="312"/>
        <v>June</v>
      </c>
      <c r="P1456" s="96">
        <f t="shared" si="313"/>
        <v>0</v>
      </c>
      <c r="Q1456" s="98">
        <f t="shared" si="314"/>
        <v>0</v>
      </c>
      <c r="R1456" s="97" t="b">
        <f t="shared" si="315"/>
        <v>0</v>
      </c>
      <c r="S1456" s="99" t="b">
        <f t="shared" si="316"/>
        <v>0</v>
      </c>
      <c r="T1456" s="68">
        <v>0</v>
      </c>
      <c r="U1456" s="100" t="str">
        <f t="shared" si="317"/>
        <v>May</v>
      </c>
      <c r="V1456" s="68">
        <f t="shared" si="318"/>
        <v>0</v>
      </c>
      <c r="W1456" s="101">
        <f t="shared" si="319"/>
        <v>0</v>
      </c>
      <c r="X1456" s="102" t="b">
        <f t="shared" si="320"/>
        <v>0</v>
      </c>
      <c r="Y1456" s="103" t="b">
        <f t="shared" si="321"/>
        <v>0</v>
      </c>
      <c r="Z1456" s="74">
        <v>0</v>
      </c>
      <c r="AA1456" s="69"/>
      <c r="AB1456" s="69" t="s">
        <v>133</v>
      </c>
      <c r="AC1456" s="84" t="s">
        <v>133</v>
      </c>
      <c r="AD1456" s="3"/>
      <c r="AE1456" s="118">
        <f>IFERROR(INDEX(Last6M_AvgSales_Ref!$B$2:$B$12659,MATCH(D1456,Last6M_AvgSales_Ref!$A$2:$A$12659,0)),"")</f>
        <v>16.3333333333333</v>
      </c>
    </row>
    <row r="1457" spans="1:31" ht="14.25" customHeight="1">
      <c r="A1457" s="84" t="s">
        <v>133</v>
      </c>
      <c r="B1457" s="82" t="s">
        <v>21</v>
      </c>
      <c r="C1457" s="82" t="s">
        <v>3319</v>
      </c>
      <c r="D1457" s="82">
        <v>1000000663</v>
      </c>
      <c r="E1457" s="82" t="s">
        <v>3320</v>
      </c>
      <c r="F1457" s="83">
        <v>44738</v>
      </c>
      <c r="G1457" s="66" t="str">
        <f t="shared" si="308"/>
        <v>Targeted Dealer</v>
      </c>
      <c r="H1457" s="66"/>
      <c r="I1457" s="67">
        <v>13</v>
      </c>
      <c r="J1457" s="67">
        <f t="shared" si="309"/>
        <v>13</v>
      </c>
      <c r="K1457" s="68">
        <v>13</v>
      </c>
      <c r="L1457" s="68">
        <f t="shared" si="310"/>
        <v>0</v>
      </c>
      <c r="M1457" s="68">
        <f t="shared" si="311"/>
        <v>100</v>
      </c>
      <c r="N1457" s="96">
        <v>0</v>
      </c>
      <c r="O1457" s="97" t="str">
        <f t="shared" si="312"/>
        <v>June</v>
      </c>
      <c r="P1457" s="96">
        <f t="shared" si="313"/>
        <v>0</v>
      </c>
      <c r="Q1457" s="98">
        <f t="shared" si="314"/>
        <v>13</v>
      </c>
      <c r="R1457" s="97" t="b">
        <f t="shared" si="315"/>
        <v>0</v>
      </c>
      <c r="S1457" s="99" t="b">
        <f t="shared" si="316"/>
        <v>0</v>
      </c>
      <c r="T1457" s="68">
        <v>0</v>
      </c>
      <c r="U1457" s="100" t="str">
        <f t="shared" si="317"/>
        <v>May</v>
      </c>
      <c r="V1457" s="68">
        <f t="shared" si="318"/>
        <v>0</v>
      </c>
      <c r="W1457" s="101">
        <f t="shared" si="319"/>
        <v>13</v>
      </c>
      <c r="X1457" s="102" t="b">
        <f t="shared" si="320"/>
        <v>0</v>
      </c>
      <c r="Y1457" s="103" t="b">
        <f t="shared" si="321"/>
        <v>0</v>
      </c>
      <c r="Z1457" s="74">
        <v>0</v>
      </c>
      <c r="AA1457" s="69"/>
      <c r="AB1457" s="69" t="s">
        <v>133</v>
      </c>
      <c r="AC1457" s="84" t="s">
        <v>133</v>
      </c>
      <c r="AD1457" s="3"/>
      <c r="AE1457" s="118">
        <f>IFERROR(INDEX(Last6M_AvgSales_Ref!$B$2:$B$12659,MATCH(D1457,Last6M_AvgSales_Ref!$A$2:$A$12659,0)),"")</f>
        <v>13</v>
      </c>
    </row>
    <row r="1458" spans="1:31" ht="14.25" customHeight="1">
      <c r="A1458" s="84" t="s">
        <v>133</v>
      </c>
      <c r="B1458" s="82" t="s">
        <v>48</v>
      </c>
      <c r="C1458" s="82" t="s">
        <v>3321</v>
      </c>
      <c r="D1458" s="82">
        <v>1000004457</v>
      </c>
      <c r="E1458" s="82" t="s">
        <v>3322</v>
      </c>
      <c r="F1458" s="83">
        <v>45906</v>
      </c>
      <c r="G1458" s="66" t="str">
        <f t="shared" si="308"/>
        <v>Targeted Dealer</v>
      </c>
      <c r="H1458" s="66"/>
      <c r="I1458" s="67">
        <v>100</v>
      </c>
      <c r="J1458" s="67">
        <f t="shared" si="309"/>
        <v>100</v>
      </c>
      <c r="K1458" s="68">
        <v>82.5</v>
      </c>
      <c r="L1458" s="68">
        <f t="shared" si="310"/>
        <v>17.5</v>
      </c>
      <c r="M1458" s="68">
        <f t="shared" si="311"/>
        <v>82.5</v>
      </c>
      <c r="N1458" s="96">
        <v>0</v>
      </c>
      <c r="O1458" s="97" t="str">
        <f t="shared" si="312"/>
        <v>June</v>
      </c>
      <c r="P1458" s="96">
        <f t="shared" si="313"/>
        <v>0</v>
      </c>
      <c r="Q1458" s="98">
        <f t="shared" si="314"/>
        <v>82.5</v>
      </c>
      <c r="R1458" s="97" t="b">
        <f t="shared" si="315"/>
        <v>0</v>
      </c>
      <c r="S1458" s="99" t="b">
        <f t="shared" si="316"/>
        <v>0</v>
      </c>
      <c r="T1458" s="68">
        <v>0</v>
      </c>
      <c r="U1458" s="100" t="str">
        <f t="shared" si="317"/>
        <v>May</v>
      </c>
      <c r="V1458" s="68">
        <f t="shared" si="318"/>
        <v>0</v>
      </c>
      <c r="W1458" s="101">
        <f t="shared" si="319"/>
        <v>82.5</v>
      </c>
      <c r="X1458" s="102" t="b">
        <f t="shared" si="320"/>
        <v>0</v>
      </c>
      <c r="Y1458" s="103" t="b">
        <f t="shared" si="321"/>
        <v>0</v>
      </c>
      <c r="Z1458" s="74">
        <v>0</v>
      </c>
      <c r="AA1458" s="69"/>
      <c r="AB1458" s="69" t="s">
        <v>133</v>
      </c>
      <c r="AC1458" s="84" t="s">
        <v>133</v>
      </c>
      <c r="AD1458" s="3"/>
      <c r="AE1458" s="118">
        <f>IFERROR(INDEX(Last6M_AvgSales_Ref!$B$2:$B$12659,MATCH(D1458,Last6M_AvgSales_Ref!$A$2:$A$12659,0)),"")</f>
        <v>102.241666666667</v>
      </c>
    </row>
    <row r="1459" spans="1:31" ht="14.25" customHeight="1">
      <c r="A1459" s="84" t="s">
        <v>133</v>
      </c>
      <c r="B1459" s="82" t="s">
        <v>48</v>
      </c>
      <c r="C1459" s="82" t="s">
        <v>574</v>
      </c>
      <c r="D1459" s="82">
        <v>1000004482</v>
      </c>
      <c r="E1459" s="82" t="s">
        <v>575</v>
      </c>
      <c r="F1459" s="83">
        <v>45924</v>
      </c>
      <c r="G1459" s="66" t="str">
        <f t="shared" si="308"/>
        <v>Targeted Dealer</v>
      </c>
      <c r="H1459" s="66"/>
      <c r="I1459" s="67">
        <v>23</v>
      </c>
      <c r="J1459" s="67">
        <f t="shared" si="309"/>
        <v>23</v>
      </c>
      <c r="K1459" s="68">
        <v>0</v>
      </c>
      <c r="L1459" s="68">
        <f t="shared" si="310"/>
        <v>23</v>
      </c>
      <c r="M1459" s="68">
        <f t="shared" si="311"/>
        <v>0</v>
      </c>
      <c r="N1459" s="96">
        <v>0</v>
      </c>
      <c r="O1459" s="97" t="str">
        <f t="shared" si="312"/>
        <v>June</v>
      </c>
      <c r="P1459" s="96">
        <f t="shared" si="313"/>
        <v>0</v>
      </c>
      <c r="Q1459" s="98">
        <f t="shared" si="314"/>
        <v>0</v>
      </c>
      <c r="R1459" s="97" t="b">
        <f t="shared" si="315"/>
        <v>0</v>
      </c>
      <c r="S1459" s="99" t="b">
        <f t="shared" si="316"/>
        <v>0</v>
      </c>
      <c r="T1459" s="68">
        <v>0</v>
      </c>
      <c r="U1459" s="100" t="str">
        <f t="shared" si="317"/>
        <v>May</v>
      </c>
      <c r="V1459" s="68">
        <f t="shared" si="318"/>
        <v>0</v>
      </c>
      <c r="W1459" s="101">
        <f t="shared" si="319"/>
        <v>0</v>
      </c>
      <c r="X1459" s="102" t="b">
        <f t="shared" si="320"/>
        <v>0</v>
      </c>
      <c r="Y1459" s="103" t="b">
        <f t="shared" si="321"/>
        <v>0</v>
      </c>
      <c r="Z1459" s="74">
        <v>0</v>
      </c>
      <c r="AA1459" s="69"/>
      <c r="AB1459" s="69" t="s">
        <v>133</v>
      </c>
      <c r="AC1459" s="84" t="s">
        <v>133</v>
      </c>
      <c r="AD1459" s="3"/>
      <c r="AE1459" s="118">
        <f>IFERROR(INDEX(Last6M_AvgSales_Ref!$B$2:$B$12659,MATCH(D1459,Last6M_AvgSales_Ref!$A$2:$A$12659,0)),"")</f>
        <v>17.5</v>
      </c>
    </row>
    <row r="1460" spans="1:31" ht="14.25" customHeight="1">
      <c r="A1460" s="84" t="s">
        <v>134</v>
      </c>
      <c r="B1460" s="82" t="s">
        <v>61</v>
      </c>
      <c r="C1460" s="82" t="s">
        <v>3323</v>
      </c>
      <c r="D1460" s="82">
        <v>1000004496</v>
      </c>
      <c r="E1460" s="82" t="s">
        <v>3324</v>
      </c>
      <c r="F1460" s="83">
        <v>45938</v>
      </c>
      <c r="G1460" s="66" t="str">
        <f t="shared" si="308"/>
        <v>Targeted Dealer</v>
      </c>
      <c r="H1460" s="66"/>
      <c r="I1460" s="67">
        <v>48</v>
      </c>
      <c r="J1460" s="67">
        <f t="shared" si="309"/>
        <v>48</v>
      </c>
      <c r="K1460" s="68">
        <v>25.5</v>
      </c>
      <c r="L1460" s="68">
        <f t="shared" si="310"/>
        <v>22.5</v>
      </c>
      <c r="M1460" s="68">
        <f t="shared" si="311"/>
        <v>53.125</v>
      </c>
      <c r="N1460" s="96">
        <v>16.5</v>
      </c>
      <c r="O1460" s="97" t="str">
        <f t="shared" si="312"/>
        <v>June</v>
      </c>
      <c r="P1460" s="96">
        <f t="shared" si="313"/>
        <v>16.5</v>
      </c>
      <c r="Q1460" s="98">
        <f t="shared" si="314"/>
        <v>9</v>
      </c>
      <c r="R1460" s="97" t="b">
        <f t="shared" si="315"/>
        <v>0</v>
      </c>
      <c r="S1460" s="99" t="str">
        <f t="shared" si="316"/>
        <v>GROWTH</v>
      </c>
      <c r="T1460" s="68">
        <v>0</v>
      </c>
      <c r="U1460" s="100" t="str">
        <f t="shared" si="317"/>
        <v>May</v>
      </c>
      <c r="V1460" s="68">
        <f t="shared" si="318"/>
        <v>0</v>
      </c>
      <c r="W1460" s="101">
        <f t="shared" si="319"/>
        <v>25.5</v>
      </c>
      <c r="X1460" s="102" t="b">
        <f t="shared" si="320"/>
        <v>0</v>
      </c>
      <c r="Y1460" s="103" t="b">
        <f t="shared" si="321"/>
        <v>0</v>
      </c>
      <c r="Z1460" s="74">
        <v>0</v>
      </c>
      <c r="AA1460" s="69"/>
      <c r="AB1460" s="69" t="s">
        <v>133</v>
      </c>
      <c r="AC1460" s="84" t="s">
        <v>134</v>
      </c>
      <c r="AD1460" s="3"/>
      <c r="AE1460" s="118">
        <f>IFERROR(INDEX(Last6M_AvgSales_Ref!$B$2:$B$12659,MATCH(D1460,Last6M_AvgSales_Ref!$A$2:$A$12659,0)),"")</f>
        <v>27.1666666666667</v>
      </c>
    </row>
    <row r="1461" spans="1:31" ht="14.25" customHeight="1">
      <c r="A1461" s="84" t="s">
        <v>134</v>
      </c>
      <c r="B1461" s="82" t="s">
        <v>62</v>
      </c>
      <c r="C1461" s="82" t="s">
        <v>3325</v>
      </c>
      <c r="D1461" s="82">
        <v>1000004432</v>
      </c>
      <c r="E1461" s="82" t="s">
        <v>3326</v>
      </c>
      <c r="F1461" s="83">
        <v>45856</v>
      </c>
      <c r="G1461" s="66" t="str">
        <f t="shared" si="308"/>
        <v>Targeted Dealer</v>
      </c>
      <c r="H1461" s="66"/>
      <c r="I1461" s="67">
        <v>80</v>
      </c>
      <c r="J1461" s="67">
        <f t="shared" si="309"/>
        <v>80</v>
      </c>
      <c r="K1461" s="68">
        <v>30</v>
      </c>
      <c r="L1461" s="68">
        <f t="shared" si="310"/>
        <v>50</v>
      </c>
      <c r="M1461" s="68">
        <f t="shared" si="311"/>
        <v>37.5</v>
      </c>
      <c r="N1461" s="96">
        <v>52</v>
      </c>
      <c r="O1461" s="97" t="str">
        <f t="shared" si="312"/>
        <v>June</v>
      </c>
      <c r="P1461" s="96">
        <f t="shared" si="313"/>
        <v>52</v>
      </c>
      <c r="Q1461" s="98">
        <f t="shared" si="314"/>
        <v>-22</v>
      </c>
      <c r="R1461" s="97" t="b">
        <f t="shared" si="315"/>
        <v>0</v>
      </c>
      <c r="S1461" s="99" t="str">
        <f t="shared" si="316"/>
        <v>GROWTH</v>
      </c>
      <c r="T1461" s="68">
        <v>0</v>
      </c>
      <c r="U1461" s="100" t="str">
        <f t="shared" si="317"/>
        <v>May</v>
      </c>
      <c r="V1461" s="68">
        <f t="shared" si="318"/>
        <v>0</v>
      </c>
      <c r="W1461" s="101">
        <f t="shared" si="319"/>
        <v>30</v>
      </c>
      <c r="X1461" s="102" t="b">
        <f t="shared" si="320"/>
        <v>0</v>
      </c>
      <c r="Y1461" s="103" t="b">
        <f t="shared" si="321"/>
        <v>0</v>
      </c>
      <c r="Z1461" s="74">
        <v>0</v>
      </c>
      <c r="AA1461" s="69"/>
      <c r="AB1461" s="69" t="s">
        <v>133</v>
      </c>
      <c r="AC1461" s="84" t="s">
        <v>134</v>
      </c>
      <c r="AD1461" s="3"/>
      <c r="AE1461" s="118">
        <f>IFERROR(INDEX(Last6M_AvgSales_Ref!$B$2:$B$12659,MATCH(D1461,Last6M_AvgSales_Ref!$A$2:$A$12659,0)),"")</f>
        <v>40.0833333333333</v>
      </c>
    </row>
    <row r="1462" spans="1:31" ht="14.25" customHeight="1">
      <c r="A1462" s="84" t="s">
        <v>134</v>
      </c>
      <c r="B1462" s="82" t="s">
        <v>79</v>
      </c>
      <c r="C1462" s="82" t="s">
        <v>3327</v>
      </c>
      <c r="D1462" s="82">
        <v>1000004506</v>
      </c>
      <c r="E1462" s="82" t="s">
        <v>3328</v>
      </c>
      <c r="F1462" s="83">
        <v>45957</v>
      </c>
      <c r="G1462" s="66" t="str">
        <f t="shared" si="308"/>
        <v>Targeted Dealer</v>
      </c>
      <c r="H1462" s="66"/>
      <c r="I1462" s="67">
        <v>100</v>
      </c>
      <c r="J1462" s="67">
        <f t="shared" si="309"/>
        <v>100</v>
      </c>
      <c r="K1462" s="68">
        <v>52</v>
      </c>
      <c r="L1462" s="68">
        <f t="shared" si="310"/>
        <v>48</v>
      </c>
      <c r="M1462" s="68">
        <f t="shared" si="311"/>
        <v>52</v>
      </c>
      <c r="N1462" s="96">
        <v>38</v>
      </c>
      <c r="O1462" s="97" t="str">
        <f t="shared" si="312"/>
        <v>June</v>
      </c>
      <c r="P1462" s="96">
        <f t="shared" si="313"/>
        <v>38</v>
      </c>
      <c r="Q1462" s="98">
        <f t="shared" si="314"/>
        <v>14</v>
      </c>
      <c r="R1462" s="97" t="b">
        <f t="shared" si="315"/>
        <v>0</v>
      </c>
      <c r="S1462" s="99" t="str">
        <f t="shared" si="316"/>
        <v>GROWTH</v>
      </c>
      <c r="T1462" s="68">
        <v>0</v>
      </c>
      <c r="U1462" s="100" t="str">
        <f t="shared" si="317"/>
        <v>May</v>
      </c>
      <c r="V1462" s="68">
        <f t="shared" si="318"/>
        <v>0</v>
      </c>
      <c r="W1462" s="101">
        <f t="shared" si="319"/>
        <v>52</v>
      </c>
      <c r="X1462" s="102" t="b">
        <f t="shared" si="320"/>
        <v>0</v>
      </c>
      <c r="Y1462" s="103" t="b">
        <f t="shared" si="321"/>
        <v>0</v>
      </c>
      <c r="Z1462" s="74">
        <v>0</v>
      </c>
      <c r="AA1462" s="69"/>
      <c r="AB1462" s="69" t="s">
        <v>133</v>
      </c>
      <c r="AC1462" s="84" t="s">
        <v>134</v>
      </c>
      <c r="AD1462" s="3"/>
      <c r="AE1462" s="118">
        <f>IFERROR(INDEX(Last6M_AvgSales_Ref!$B$2:$B$12659,MATCH(D1462,Last6M_AvgSales_Ref!$A$2:$A$12659,0)),"")</f>
        <v>78.8333333333333</v>
      </c>
    </row>
    <row r="1463" spans="1:31" ht="14.25" customHeight="1">
      <c r="A1463" s="84" t="s">
        <v>134</v>
      </c>
      <c r="B1463" s="82" t="s">
        <v>71</v>
      </c>
      <c r="C1463" s="82" t="s">
        <v>3329</v>
      </c>
      <c r="D1463" s="82">
        <v>1000004466</v>
      </c>
      <c r="E1463" s="82" t="s">
        <v>3330</v>
      </c>
      <c r="F1463" s="83">
        <v>45898</v>
      </c>
      <c r="G1463" s="66" t="str">
        <f t="shared" si="308"/>
        <v>-</v>
      </c>
      <c r="H1463" s="66"/>
      <c r="I1463" s="67">
        <v>0</v>
      </c>
      <c r="J1463" s="67">
        <f t="shared" si="309"/>
        <v>0</v>
      </c>
      <c r="K1463" s="68">
        <v>25</v>
      </c>
      <c r="L1463" s="68">
        <f t="shared" si="310"/>
        <v>-25</v>
      </c>
      <c r="M1463" s="68" t="str">
        <f t="shared" si="311"/>
        <v>-</v>
      </c>
      <c r="N1463" s="96">
        <v>0</v>
      </c>
      <c r="O1463" s="97" t="str">
        <f t="shared" si="312"/>
        <v>June</v>
      </c>
      <c r="P1463" s="96">
        <f t="shared" si="313"/>
        <v>0</v>
      </c>
      <c r="Q1463" s="98">
        <f t="shared" si="314"/>
        <v>25</v>
      </c>
      <c r="R1463" s="97" t="b">
        <f t="shared" si="315"/>
        <v>0</v>
      </c>
      <c r="S1463" s="99" t="b">
        <f t="shared" si="316"/>
        <v>0</v>
      </c>
      <c r="T1463" s="68">
        <v>0</v>
      </c>
      <c r="U1463" s="100" t="str">
        <f t="shared" si="317"/>
        <v>May</v>
      </c>
      <c r="V1463" s="68">
        <f t="shared" si="318"/>
        <v>0</v>
      </c>
      <c r="W1463" s="101">
        <f t="shared" si="319"/>
        <v>25</v>
      </c>
      <c r="X1463" s="102" t="b">
        <f t="shared" si="320"/>
        <v>0</v>
      </c>
      <c r="Y1463" s="103" t="b">
        <f t="shared" si="321"/>
        <v>0</v>
      </c>
      <c r="Z1463" s="74">
        <v>0</v>
      </c>
      <c r="AA1463" s="69"/>
      <c r="AB1463" s="69" t="s">
        <v>133</v>
      </c>
      <c r="AC1463" s="84" t="s">
        <v>134</v>
      </c>
      <c r="AD1463" s="3"/>
      <c r="AE1463" s="118">
        <f>IFERROR(INDEX(Last6M_AvgSales_Ref!$B$2:$B$12659,MATCH(D1463,Last6M_AvgSales_Ref!$A$2:$A$12659,0)),"")</f>
        <v>20</v>
      </c>
    </row>
    <row r="1464" spans="1:31" ht="14.25" customHeight="1">
      <c r="A1464" s="84" t="s">
        <v>134</v>
      </c>
      <c r="B1464" s="82" t="s">
        <v>71</v>
      </c>
      <c r="C1464" s="82" t="s">
        <v>3331</v>
      </c>
      <c r="D1464" s="82">
        <v>1000004502</v>
      </c>
      <c r="E1464" s="82" t="s">
        <v>3332</v>
      </c>
      <c r="F1464" s="83">
        <v>45952</v>
      </c>
      <c r="G1464" s="66" t="str">
        <f t="shared" si="308"/>
        <v>Targeted Dealer</v>
      </c>
      <c r="H1464" s="66"/>
      <c r="I1464" s="67">
        <v>200</v>
      </c>
      <c r="J1464" s="67">
        <f t="shared" si="309"/>
        <v>200</v>
      </c>
      <c r="K1464" s="68">
        <v>60</v>
      </c>
      <c r="L1464" s="68">
        <f t="shared" si="310"/>
        <v>140</v>
      </c>
      <c r="M1464" s="68">
        <f t="shared" si="311"/>
        <v>30</v>
      </c>
      <c r="N1464" s="96">
        <v>105</v>
      </c>
      <c r="O1464" s="97" t="str">
        <f t="shared" si="312"/>
        <v>June</v>
      </c>
      <c r="P1464" s="96">
        <f t="shared" si="313"/>
        <v>105</v>
      </c>
      <c r="Q1464" s="98">
        <f t="shared" si="314"/>
        <v>-45</v>
      </c>
      <c r="R1464" s="97" t="b">
        <f t="shared" si="315"/>
        <v>0</v>
      </c>
      <c r="S1464" s="99" t="str">
        <f t="shared" si="316"/>
        <v>GROWTH</v>
      </c>
      <c r="T1464" s="68">
        <v>0</v>
      </c>
      <c r="U1464" s="100" t="str">
        <f t="shared" si="317"/>
        <v>May</v>
      </c>
      <c r="V1464" s="68">
        <f t="shared" si="318"/>
        <v>0</v>
      </c>
      <c r="W1464" s="101">
        <f t="shared" si="319"/>
        <v>60</v>
      </c>
      <c r="X1464" s="102" t="b">
        <f t="shared" si="320"/>
        <v>0</v>
      </c>
      <c r="Y1464" s="103" t="b">
        <f t="shared" si="321"/>
        <v>0</v>
      </c>
      <c r="Z1464" s="74">
        <v>0</v>
      </c>
      <c r="AA1464" s="69"/>
      <c r="AB1464" s="69" t="s">
        <v>133</v>
      </c>
      <c r="AC1464" s="84" t="s">
        <v>134</v>
      </c>
      <c r="AD1464" s="3"/>
      <c r="AE1464" s="118">
        <f>IFERROR(INDEX(Last6M_AvgSales_Ref!$B$2:$B$12659,MATCH(D1464,Last6M_AvgSales_Ref!$A$2:$A$12659,0)),"")</f>
        <v>65</v>
      </c>
    </row>
    <row r="1465" spans="1:31" ht="14.25" customHeight="1">
      <c r="A1465" s="84" t="s">
        <v>130</v>
      </c>
      <c r="B1465" s="82" t="s">
        <v>111</v>
      </c>
      <c r="C1465" s="82" t="s">
        <v>3333</v>
      </c>
      <c r="D1465" s="82">
        <v>1000004508</v>
      </c>
      <c r="E1465" s="82" t="s">
        <v>3334</v>
      </c>
      <c r="F1465" s="83">
        <v>45958</v>
      </c>
      <c r="G1465" s="66" t="str">
        <f t="shared" si="308"/>
        <v>Targeted Dealer</v>
      </c>
      <c r="H1465" s="66"/>
      <c r="I1465" s="67">
        <v>70</v>
      </c>
      <c r="J1465" s="67">
        <f t="shared" si="309"/>
        <v>70</v>
      </c>
      <c r="K1465" s="68">
        <v>32</v>
      </c>
      <c r="L1465" s="68">
        <f t="shared" si="310"/>
        <v>38</v>
      </c>
      <c r="M1465" s="68">
        <f t="shared" si="311"/>
        <v>45.714285714285715</v>
      </c>
      <c r="N1465" s="96">
        <v>45.5</v>
      </c>
      <c r="O1465" s="97" t="str">
        <f t="shared" si="312"/>
        <v>June</v>
      </c>
      <c r="P1465" s="96">
        <f t="shared" si="313"/>
        <v>45.5</v>
      </c>
      <c r="Q1465" s="98">
        <f t="shared" si="314"/>
        <v>-13.5</v>
      </c>
      <c r="R1465" s="97" t="b">
        <f t="shared" si="315"/>
        <v>0</v>
      </c>
      <c r="S1465" s="99" t="str">
        <f t="shared" si="316"/>
        <v>GROWTH</v>
      </c>
      <c r="T1465" s="68">
        <v>0</v>
      </c>
      <c r="U1465" s="100" t="str">
        <f t="shared" si="317"/>
        <v>May</v>
      </c>
      <c r="V1465" s="68">
        <f t="shared" si="318"/>
        <v>0</v>
      </c>
      <c r="W1465" s="101">
        <f t="shared" si="319"/>
        <v>32</v>
      </c>
      <c r="X1465" s="102" t="b">
        <f t="shared" si="320"/>
        <v>0</v>
      </c>
      <c r="Y1465" s="103" t="b">
        <f t="shared" si="321"/>
        <v>0</v>
      </c>
      <c r="Z1465" s="74">
        <v>0</v>
      </c>
      <c r="AA1465" s="69"/>
      <c r="AB1465" s="69" t="s">
        <v>133</v>
      </c>
      <c r="AC1465" s="84" t="s">
        <v>130</v>
      </c>
      <c r="AD1465" s="3"/>
      <c r="AE1465" s="118">
        <f>IFERROR(INDEX(Last6M_AvgSales_Ref!$B$2:$B$12659,MATCH(D1465,Last6M_AvgSales_Ref!$A$2:$A$12659,0)),"")</f>
        <v>30.5833333333333</v>
      </c>
    </row>
    <row r="1466" spans="1:31" ht="14.25" customHeight="1">
      <c r="A1466" s="84" t="s">
        <v>130</v>
      </c>
      <c r="B1466" s="82" t="s">
        <v>521</v>
      </c>
      <c r="C1466" s="82" t="s">
        <v>3335</v>
      </c>
      <c r="D1466" s="82">
        <v>1000004488</v>
      </c>
      <c r="E1466" s="82" t="s">
        <v>3336</v>
      </c>
      <c r="F1466" s="83">
        <v>45948</v>
      </c>
      <c r="G1466" s="66" t="str">
        <f t="shared" si="308"/>
        <v>Targeted Dealer</v>
      </c>
      <c r="H1466" s="66"/>
      <c r="I1466" s="67">
        <v>25</v>
      </c>
      <c r="J1466" s="67">
        <f t="shared" si="309"/>
        <v>25</v>
      </c>
      <c r="K1466" s="68">
        <v>60</v>
      </c>
      <c r="L1466" s="68">
        <f t="shared" si="310"/>
        <v>-35</v>
      </c>
      <c r="M1466" s="68">
        <f t="shared" si="311"/>
        <v>240</v>
      </c>
      <c r="N1466" s="96">
        <v>30</v>
      </c>
      <c r="O1466" s="97" t="str">
        <f t="shared" si="312"/>
        <v>June</v>
      </c>
      <c r="P1466" s="96">
        <f t="shared" si="313"/>
        <v>30</v>
      </c>
      <c r="Q1466" s="98">
        <f t="shared" si="314"/>
        <v>30</v>
      </c>
      <c r="R1466" s="97" t="b">
        <f t="shared" si="315"/>
        <v>0</v>
      </c>
      <c r="S1466" s="99" t="str">
        <f t="shared" si="316"/>
        <v>GROWTH</v>
      </c>
      <c r="T1466" s="68">
        <v>0</v>
      </c>
      <c r="U1466" s="100" t="str">
        <f t="shared" si="317"/>
        <v>May</v>
      </c>
      <c r="V1466" s="68">
        <f t="shared" si="318"/>
        <v>0</v>
      </c>
      <c r="W1466" s="101">
        <f t="shared" si="319"/>
        <v>60</v>
      </c>
      <c r="X1466" s="102" t="b">
        <f t="shared" si="320"/>
        <v>0</v>
      </c>
      <c r="Y1466" s="103" t="b">
        <f t="shared" si="321"/>
        <v>0</v>
      </c>
      <c r="Z1466" s="74">
        <v>0</v>
      </c>
      <c r="AA1466" s="69"/>
      <c r="AB1466" s="69" t="s">
        <v>133</v>
      </c>
      <c r="AC1466" s="84" t="s">
        <v>130</v>
      </c>
      <c r="AD1466" s="3"/>
      <c r="AE1466" s="118">
        <f>IFERROR(INDEX(Last6M_AvgSales_Ref!$B$2:$B$12659,MATCH(D1466,Last6M_AvgSales_Ref!$A$2:$A$12659,0)),"")</f>
        <v>30.8333333333333</v>
      </c>
    </row>
    <row r="1467" spans="1:31" ht="14.25" customHeight="1">
      <c r="A1467" s="84" t="s">
        <v>132</v>
      </c>
      <c r="B1467" s="82" t="s">
        <v>101</v>
      </c>
      <c r="C1467" s="82" t="e">
        <f>#N/A</f>
        <v>#N/A</v>
      </c>
      <c r="D1467" s="82">
        <v>1000004514</v>
      </c>
      <c r="E1467" s="82" t="s">
        <v>3337</v>
      </c>
      <c r="F1467" s="83">
        <v>45967</v>
      </c>
      <c r="G1467" s="66" t="str">
        <f t="shared" si="308"/>
        <v>Targeted Dealer</v>
      </c>
      <c r="H1467" s="66"/>
      <c r="I1467" s="67">
        <v>280</v>
      </c>
      <c r="J1467" s="67">
        <f t="shared" si="309"/>
        <v>280</v>
      </c>
      <c r="K1467" s="68">
        <v>439</v>
      </c>
      <c r="L1467" s="68">
        <f t="shared" si="310"/>
        <v>-159</v>
      </c>
      <c r="M1467" s="68">
        <f t="shared" si="311"/>
        <v>156.78571428571431</v>
      </c>
      <c r="N1467" s="96">
        <v>360</v>
      </c>
      <c r="O1467" s="97" t="str">
        <f t="shared" si="312"/>
        <v>June</v>
      </c>
      <c r="P1467" s="96">
        <f t="shared" si="313"/>
        <v>360</v>
      </c>
      <c r="Q1467" s="98">
        <f t="shared" si="314"/>
        <v>79</v>
      </c>
      <c r="R1467" s="97" t="b">
        <f t="shared" si="315"/>
        <v>0</v>
      </c>
      <c r="S1467" s="99" t="str">
        <f t="shared" si="316"/>
        <v>GROWTH</v>
      </c>
      <c r="T1467" s="68">
        <v>0</v>
      </c>
      <c r="U1467" s="100" t="str">
        <f t="shared" si="317"/>
        <v>May</v>
      </c>
      <c r="V1467" s="68">
        <f t="shared" si="318"/>
        <v>0</v>
      </c>
      <c r="W1467" s="101">
        <f t="shared" si="319"/>
        <v>439</v>
      </c>
      <c r="X1467" s="102" t="b">
        <f t="shared" si="320"/>
        <v>0</v>
      </c>
      <c r="Y1467" s="103" t="b">
        <f t="shared" si="321"/>
        <v>0</v>
      </c>
      <c r="Z1467" s="74">
        <v>0</v>
      </c>
      <c r="AA1467" s="69"/>
      <c r="AB1467" s="69" t="s">
        <v>133</v>
      </c>
      <c r="AC1467" s="84" t="s">
        <v>132</v>
      </c>
      <c r="AD1467" s="3"/>
      <c r="AE1467" s="118">
        <f>IFERROR(INDEX(Last6M_AvgSales_Ref!$B$2:$B$12659,MATCH(D1467,Last6M_AvgSales_Ref!$A$2:$A$12659,0)),"")</f>
        <v>435.33333333333297</v>
      </c>
    </row>
    <row r="1468" spans="1:31" ht="14.25" customHeight="1">
      <c r="A1468" s="84" t="s">
        <v>133</v>
      </c>
      <c r="B1468" s="82" t="s">
        <v>141</v>
      </c>
      <c r="C1468" s="82" t="s">
        <v>3338</v>
      </c>
      <c r="D1468" s="82">
        <v>1000004542</v>
      </c>
      <c r="E1468" s="82" t="s">
        <v>3339</v>
      </c>
      <c r="F1468" s="83">
        <v>45978</v>
      </c>
      <c r="G1468" s="66" t="str">
        <f t="shared" si="308"/>
        <v>Targeted Dealer</v>
      </c>
      <c r="H1468" s="66"/>
      <c r="I1468" s="67">
        <v>30</v>
      </c>
      <c r="J1468" s="67">
        <f t="shared" si="309"/>
        <v>30</v>
      </c>
      <c r="K1468" s="68">
        <v>5</v>
      </c>
      <c r="L1468" s="68">
        <f t="shared" si="310"/>
        <v>25</v>
      </c>
      <c r="M1468" s="68">
        <f t="shared" si="311"/>
        <v>16.666666666666668</v>
      </c>
      <c r="N1468" s="96">
        <v>17</v>
      </c>
      <c r="O1468" s="97" t="str">
        <f t="shared" si="312"/>
        <v>June</v>
      </c>
      <c r="P1468" s="96">
        <f t="shared" si="313"/>
        <v>17</v>
      </c>
      <c r="Q1468" s="98">
        <f t="shared" si="314"/>
        <v>-12</v>
      </c>
      <c r="R1468" s="97" t="b">
        <f t="shared" si="315"/>
        <v>0</v>
      </c>
      <c r="S1468" s="99" t="str">
        <f t="shared" si="316"/>
        <v>GROWTH</v>
      </c>
      <c r="T1468" s="68">
        <v>0</v>
      </c>
      <c r="U1468" s="100" t="str">
        <f t="shared" si="317"/>
        <v>May</v>
      </c>
      <c r="V1468" s="68">
        <f t="shared" si="318"/>
        <v>0</v>
      </c>
      <c r="W1468" s="101">
        <f t="shared" si="319"/>
        <v>5</v>
      </c>
      <c r="X1468" s="102" t="b">
        <f t="shared" si="320"/>
        <v>0</v>
      </c>
      <c r="Y1468" s="103" t="b">
        <f t="shared" si="321"/>
        <v>0</v>
      </c>
      <c r="Z1468" s="74">
        <v>0</v>
      </c>
      <c r="AA1468" s="69"/>
      <c r="AB1468" s="69" t="s">
        <v>133</v>
      </c>
      <c r="AC1468" s="84" t="s">
        <v>133</v>
      </c>
      <c r="AD1468" s="3"/>
      <c r="AE1468" s="118">
        <f>IFERROR(INDEX(Last6M_AvgSales_Ref!$B$2:$B$12659,MATCH(D1468,Last6M_AvgSales_Ref!$A$2:$A$12659,0)),"")</f>
        <v>31.8333333333333</v>
      </c>
    </row>
    <row r="1469" spans="1:31" ht="14.25" customHeight="1">
      <c r="A1469" s="84" t="s">
        <v>133</v>
      </c>
      <c r="B1469" s="82" t="s">
        <v>142</v>
      </c>
      <c r="C1469" s="82" t="s">
        <v>3340</v>
      </c>
      <c r="D1469" s="82">
        <v>1000004543</v>
      </c>
      <c r="E1469" s="82" t="s">
        <v>3341</v>
      </c>
      <c r="F1469" s="83">
        <v>45978</v>
      </c>
      <c r="G1469" s="66" t="str">
        <f t="shared" si="308"/>
        <v>Targeted Dealer</v>
      </c>
      <c r="H1469" s="66"/>
      <c r="I1469" s="67">
        <v>80</v>
      </c>
      <c r="J1469" s="67">
        <f t="shared" si="309"/>
        <v>80</v>
      </c>
      <c r="K1469" s="68">
        <v>90</v>
      </c>
      <c r="L1469" s="68">
        <f t="shared" si="310"/>
        <v>-10</v>
      </c>
      <c r="M1469" s="68">
        <f t="shared" si="311"/>
        <v>112.5</v>
      </c>
      <c r="N1469" s="96">
        <v>70</v>
      </c>
      <c r="O1469" s="97" t="str">
        <f t="shared" si="312"/>
        <v>June</v>
      </c>
      <c r="P1469" s="96">
        <f t="shared" si="313"/>
        <v>70</v>
      </c>
      <c r="Q1469" s="98">
        <f t="shared" si="314"/>
        <v>20</v>
      </c>
      <c r="R1469" s="97" t="b">
        <f t="shared" si="315"/>
        <v>0</v>
      </c>
      <c r="S1469" s="99" t="str">
        <f t="shared" si="316"/>
        <v>GROWTH</v>
      </c>
      <c r="T1469" s="68">
        <v>0</v>
      </c>
      <c r="U1469" s="100" t="str">
        <f t="shared" si="317"/>
        <v>May</v>
      </c>
      <c r="V1469" s="68">
        <f t="shared" si="318"/>
        <v>0</v>
      </c>
      <c r="W1469" s="101">
        <f t="shared" si="319"/>
        <v>90</v>
      </c>
      <c r="X1469" s="102" t="b">
        <f t="shared" si="320"/>
        <v>0</v>
      </c>
      <c r="Y1469" s="103" t="b">
        <f t="shared" si="321"/>
        <v>0</v>
      </c>
      <c r="Z1469" s="74">
        <v>0</v>
      </c>
      <c r="AA1469" s="69"/>
      <c r="AB1469" s="69" t="s">
        <v>133</v>
      </c>
      <c r="AC1469" s="84" t="s">
        <v>133</v>
      </c>
      <c r="AD1469" s="3"/>
      <c r="AE1469" s="118">
        <f>IFERROR(INDEX(Last6M_AvgSales_Ref!$B$2:$B$12659,MATCH(D1469,Last6M_AvgSales_Ref!$A$2:$A$12659,0)),"")</f>
        <v>117.083333333333</v>
      </c>
    </row>
    <row r="1470" spans="1:31" ht="14.25" customHeight="1">
      <c r="A1470" s="84" t="s">
        <v>133</v>
      </c>
      <c r="B1470" s="82" t="s">
        <v>43</v>
      </c>
      <c r="C1470" s="82" t="s">
        <v>3342</v>
      </c>
      <c r="D1470" s="82">
        <v>1000004532</v>
      </c>
      <c r="E1470" s="82" t="s">
        <v>3343</v>
      </c>
      <c r="F1470" s="83">
        <v>45972</v>
      </c>
      <c r="G1470" s="66" t="str">
        <f t="shared" si="308"/>
        <v>Targeted Dealer</v>
      </c>
      <c r="H1470" s="66"/>
      <c r="I1470" s="67">
        <v>200</v>
      </c>
      <c r="J1470" s="67">
        <f t="shared" si="309"/>
        <v>200</v>
      </c>
      <c r="K1470" s="68">
        <v>191.25</v>
      </c>
      <c r="L1470" s="68">
        <f t="shared" si="310"/>
        <v>8.75</v>
      </c>
      <c r="M1470" s="68">
        <f t="shared" si="311"/>
        <v>95.625</v>
      </c>
      <c r="N1470" s="96">
        <v>303.25</v>
      </c>
      <c r="O1470" s="97" t="str">
        <f t="shared" si="312"/>
        <v>June</v>
      </c>
      <c r="P1470" s="96">
        <f t="shared" si="313"/>
        <v>303.25</v>
      </c>
      <c r="Q1470" s="98">
        <f t="shared" si="314"/>
        <v>-112</v>
      </c>
      <c r="R1470" s="97" t="b">
        <f t="shared" si="315"/>
        <v>0</v>
      </c>
      <c r="S1470" s="99" t="str">
        <f t="shared" si="316"/>
        <v>GROWTH</v>
      </c>
      <c r="T1470" s="68">
        <v>0</v>
      </c>
      <c r="U1470" s="100" t="str">
        <f t="shared" si="317"/>
        <v>May</v>
      </c>
      <c r="V1470" s="68">
        <f t="shared" si="318"/>
        <v>0</v>
      </c>
      <c r="W1470" s="101">
        <f t="shared" si="319"/>
        <v>191.25</v>
      </c>
      <c r="X1470" s="102" t="b">
        <f t="shared" si="320"/>
        <v>0</v>
      </c>
      <c r="Y1470" s="103" t="b">
        <f t="shared" si="321"/>
        <v>0</v>
      </c>
      <c r="Z1470" s="74">
        <v>0</v>
      </c>
      <c r="AA1470" s="69"/>
      <c r="AB1470" s="69" t="s">
        <v>133</v>
      </c>
      <c r="AC1470" s="84" t="s">
        <v>133</v>
      </c>
      <c r="AD1470" s="3"/>
      <c r="AE1470" s="118">
        <f>IFERROR(INDEX(Last6M_AvgSales_Ref!$B$2:$B$12659,MATCH(D1470,Last6M_AvgSales_Ref!$A$2:$A$12659,0)),"")</f>
        <v>316.58333333333297</v>
      </c>
    </row>
    <row r="1471" spans="1:31" ht="14.25" customHeight="1">
      <c r="A1471" s="84" t="s">
        <v>133</v>
      </c>
      <c r="B1471" s="82" t="s">
        <v>51</v>
      </c>
      <c r="C1471" s="82" t="s">
        <v>3344</v>
      </c>
      <c r="D1471" s="82">
        <v>1000004504</v>
      </c>
      <c r="E1471" s="82" t="s">
        <v>3345</v>
      </c>
      <c r="F1471" s="83">
        <v>45952</v>
      </c>
      <c r="G1471" s="66" t="str">
        <f t="shared" si="308"/>
        <v>Targeted Dealer</v>
      </c>
      <c r="H1471" s="66"/>
      <c r="I1471" s="67">
        <v>30</v>
      </c>
      <c r="J1471" s="67">
        <f t="shared" si="309"/>
        <v>30</v>
      </c>
      <c r="K1471" s="68">
        <v>84</v>
      </c>
      <c r="L1471" s="68">
        <f t="shared" si="310"/>
        <v>-54</v>
      </c>
      <c r="M1471" s="68">
        <f t="shared" si="311"/>
        <v>280</v>
      </c>
      <c r="N1471" s="96">
        <v>80</v>
      </c>
      <c r="O1471" s="97" t="str">
        <f t="shared" si="312"/>
        <v>June</v>
      </c>
      <c r="P1471" s="96">
        <f t="shared" si="313"/>
        <v>80</v>
      </c>
      <c r="Q1471" s="98">
        <f t="shared" si="314"/>
        <v>4</v>
      </c>
      <c r="R1471" s="97" t="b">
        <f t="shared" si="315"/>
        <v>0</v>
      </c>
      <c r="S1471" s="99" t="str">
        <f t="shared" si="316"/>
        <v>GROWTH</v>
      </c>
      <c r="T1471" s="68">
        <v>0</v>
      </c>
      <c r="U1471" s="100" t="str">
        <f t="shared" si="317"/>
        <v>May</v>
      </c>
      <c r="V1471" s="68">
        <f t="shared" si="318"/>
        <v>0</v>
      </c>
      <c r="W1471" s="101">
        <f t="shared" si="319"/>
        <v>84</v>
      </c>
      <c r="X1471" s="102" t="b">
        <f t="shared" si="320"/>
        <v>0</v>
      </c>
      <c r="Y1471" s="103" t="b">
        <f t="shared" si="321"/>
        <v>0</v>
      </c>
      <c r="Z1471" s="74">
        <v>0</v>
      </c>
      <c r="AA1471" s="69"/>
      <c r="AB1471" s="69" t="s">
        <v>133</v>
      </c>
      <c r="AC1471" s="84" t="s">
        <v>133</v>
      </c>
      <c r="AD1471" s="3"/>
      <c r="AE1471" s="118">
        <f>IFERROR(INDEX(Last6M_AvgSales_Ref!$B$2:$B$12659,MATCH(D1471,Last6M_AvgSales_Ref!$A$2:$A$12659,0)),"")</f>
        <v>58.0833333333333</v>
      </c>
    </row>
    <row r="1472" spans="1:31" ht="14.25" customHeight="1">
      <c r="A1472" s="84" t="s">
        <v>133</v>
      </c>
      <c r="B1472" s="82" t="s">
        <v>52</v>
      </c>
      <c r="C1472" s="82" t="s">
        <v>3346</v>
      </c>
      <c r="D1472" s="82">
        <v>1000004393</v>
      </c>
      <c r="E1472" s="82" t="s">
        <v>3347</v>
      </c>
      <c r="F1472" s="83">
        <v>45825</v>
      </c>
      <c r="G1472" s="66" t="str">
        <f t="shared" si="308"/>
        <v>Targeted Dealer</v>
      </c>
      <c r="H1472" s="66"/>
      <c r="I1472" s="67">
        <v>35</v>
      </c>
      <c r="J1472" s="67">
        <f t="shared" si="309"/>
        <v>35</v>
      </c>
      <c r="K1472" s="68">
        <v>70</v>
      </c>
      <c r="L1472" s="68">
        <f t="shared" si="310"/>
        <v>-35</v>
      </c>
      <c r="M1472" s="68">
        <f t="shared" si="311"/>
        <v>200</v>
      </c>
      <c r="N1472" s="96">
        <v>0</v>
      </c>
      <c r="O1472" s="97" t="str">
        <f t="shared" si="312"/>
        <v>June</v>
      </c>
      <c r="P1472" s="96">
        <f t="shared" si="313"/>
        <v>0</v>
      </c>
      <c r="Q1472" s="98">
        <f t="shared" si="314"/>
        <v>70</v>
      </c>
      <c r="R1472" s="97" t="b">
        <f t="shared" si="315"/>
        <v>0</v>
      </c>
      <c r="S1472" s="99" t="b">
        <f t="shared" si="316"/>
        <v>0</v>
      </c>
      <c r="T1472" s="68">
        <v>0</v>
      </c>
      <c r="U1472" s="100" t="str">
        <f t="shared" si="317"/>
        <v>May</v>
      </c>
      <c r="V1472" s="68">
        <f t="shared" si="318"/>
        <v>0</v>
      </c>
      <c r="W1472" s="101">
        <f t="shared" si="319"/>
        <v>70</v>
      </c>
      <c r="X1472" s="102" t="b">
        <f t="shared" si="320"/>
        <v>0</v>
      </c>
      <c r="Y1472" s="103" t="b">
        <f t="shared" si="321"/>
        <v>0</v>
      </c>
      <c r="Z1472" s="74">
        <v>0</v>
      </c>
      <c r="AA1472" s="69"/>
      <c r="AB1472" s="69" t="s">
        <v>133</v>
      </c>
      <c r="AC1472" s="84" t="s">
        <v>133</v>
      </c>
      <c r="AD1472" s="3"/>
      <c r="AE1472" s="118">
        <f>IFERROR(INDEX(Last6M_AvgSales_Ref!$B$2:$B$12659,MATCH(D1472,Last6M_AvgSales_Ref!$A$2:$A$12659,0)),"")</f>
        <v>49.8333333333333</v>
      </c>
    </row>
    <row r="1473" spans="1:31" ht="14.25" customHeight="1">
      <c r="A1473" s="84" t="s">
        <v>133</v>
      </c>
      <c r="B1473" s="82" t="s">
        <v>55</v>
      </c>
      <c r="C1473" s="82" t="s">
        <v>3348</v>
      </c>
      <c r="D1473" s="82">
        <v>1000004509</v>
      </c>
      <c r="E1473" s="82" t="s">
        <v>3349</v>
      </c>
      <c r="F1473" s="83">
        <v>45961</v>
      </c>
      <c r="G1473" s="66" t="str">
        <f t="shared" si="308"/>
        <v>Targeted Dealer</v>
      </c>
      <c r="H1473" s="66"/>
      <c r="I1473" s="67">
        <v>35</v>
      </c>
      <c r="J1473" s="67">
        <f t="shared" si="309"/>
        <v>35</v>
      </c>
      <c r="K1473" s="68">
        <v>0</v>
      </c>
      <c r="L1473" s="68">
        <f t="shared" si="310"/>
        <v>35</v>
      </c>
      <c r="M1473" s="68">
        <f t="shared" si="311"/>
        <v>0</v>
      </c>
      <c r="N1473" s="96">
        <v>0</v>
      </c>
      <c r="O1473" s="97" t="str">
        <f t="shared" si="312"/>
        <v>June</v>
      </c>
      <c r="P1473" s="96">
        <f t="shared" si="313"/>
        <v>0</v>
      </c>
      <c r="Q1473" s="98">
        <f t="shared" si="314"/>
        <v>0</v>
      </c>
      <c r="R1473" s="97" t="b">
        <f t="shared" si="315"/>
        <v>0</v>
      </c>
      <c r="S1473" s="99" t="b">
        <f t="shared" si="316"/>
        <v>0</v>
      </c>
      <c r="T1473" s="68">
        <v>0</v>
      </c>
      <c r="U1473" s="100" t="str">
        <f t="shared" si="317"/>
        <v>May</v>
      </c>
      <c r="V1473" s="68">
        <f t="shared" si="318"/>
        <v>0</v>
      </c>
      <c r="W1473" s="101">
        <f t="shared" si="319"/>
        <v>0</v>
      </c>
      <c r="X1473" s="102" t="b">
        <f t="shared" si="320"/>
        <v>0</v>
      </c>
      <c r="Y1473" s="103" t="b">
        <f t="shared" si="321"/>
        <v>0</v>
      </c>
      <c r="Z1473" s="74">
        <v>0</v>
      </c>
      <c r="AA1473" s="69"/>
      <c r="AB1473" s="69" t="s">
        <v>133</v>
      </c>
      <c r="AC1473" s="84" t="s">
        <v>133</v>
      </c>
      <c r="AD1473" s="3"/>
      <c r="AE1473" s="118">
        <f>IFERROR(INDEX(Last6M_AvgSales_Ref!$B$2:$B$12659,MATCH(D1473,Last6M_AvgSales_Ref!$A$2:$A$12659,0)),"")</f>
        <v>89.966666666666697</v>
      </c>
    </row>
    <row r="1474" spans="1:31" ht="14.25" customHeight="1">
      <c r="A1474" s="84" t="s">
        <v>133</v>
      </c>
      <c r="B1474" s="82" t="s">
        <v>21</v>
      </c>
      <c r="C1474" s="82" t="s">
        <v>3350</v>
      </c>
      <c r="D1474" s="82">
        <v>1000004515</v>
      </c>
      <c r="E1474" s="82" t="s">
        <v>2095</v>
      </c>
      <c r="F1474" s="83">
        <v>45968</v>
      </c>
      <c r="G1474" s="66" t="str">
        <f t="shared" si="308"/>
        <v>-</v>
      </c>
      <c r="H1474" s="66"/>
      <c r="I1474" s="67">
        <v>0</v>
      </c>
      <c r="J1474" s="67">
        <f t="shared" si="309"/>
        <v>0</v>
      </c>
      <c r="K1474" s="68">
        <v>0</v>
      </c>
      <c r="L1474" s="68">
        <f t="shared" si="310"/>
        <v>0</v>
      </c>
      <c r="M1474" s="68" t="str">
        <f t="shared" si="311"/>
        <v>-</v>
      </c>
      <c r="N1474" s="96">
        <v>0</v>
      </c>
      <c r="O1474" s="97" t="str">
        <f t="shared" si="312"/>
        <v>June</v>
      </c>
      <c r="P1474" s="96">
        <f t="shared" si="313"/>
        <v>0</v>
      </c>
      <c r="Q1474" s="98">
        <f t="shared" si="314"/>
        <v>0</v>
      </c>
      <c r="R1474" s="97" t="b">
        <f t="shared" si="315"/>
        <v>0</v>
      </c>
      <c r="S1474" s="99" t="b">
        <f t="shared" si="316"/>
        <v>0</v>
      </c>
      <c r="T1474" s="68">
        <v>0</v>
      </c>
      <c r="U1474" s="100" t="str">
        <f t="shared" si="317"/>
        <v>May</v>
      </c>
      <c r="V1474" s="68">
        <f t="shared" si="318"/>
        <v>0</v>
      </c>
      <c r="W1474" s="101">
        <f t="shared" si="319"/>
        <v>0</v>
      </c>
      <c r="X1474" s="102" t="b">
        <f t="shared" si="320"/>
        <v>0</v>
      </c>
      <c r="Y1474" s="103" t="b">
        <f t="shared" si="321"/>
        <v>0</v>
      </c>
      <c r="Z1474" s="74">
        <v>0</v>
      </c>
      <c r="AA1474" s="69"/>
      <c r="AB1474" s="69" t="s">
        <v>133</v>
      </c>
      <c r="AC1474" s="84" t="s">
        <v>133</v>
      </c>
      <c r="AD1474" s="3"/>
      <c r="AE1474" s="118">
        <f>IFERROR(INDEX(Last6M_AvgSales_Ref!$B$2:$B$12659,MATCH(D1474,Last6M_AvgSales_Ref!$A$2:$A$12659,0)),"")</f>
        <v>4.3333333333333304</v>
      </c>
    </row>
    <row r="1475" spans="1:31" ht="14.25" customHeight="1">
      <c r="A1475" s="84" t="s">
        <v>133</v>
      </c>
      <c r="B1475" s="82" t="s">
        <v>48</v>
      </c>
      <c r="C1475" s="82" t="s">
        <v>3351</v>
      </c>
      <c r="D1475" s="82">
        <v>1000004486</v>
      </c>
      <c r="E1475" s="82" t="s">
        <v>3352</v>
      </c>
      <c r="F1475" s="83">
        <v>45940</v>
      </c>
      <c r="G1475" s="66" t="str">
        <f t="shared" ref="G1475:G1538" si="322">IF(I1475&gt;0,"Targeted Dealer","-")</f>
        <v>Targeted Dealer</v>
      </c>
      <c r="H1475" s="66"/>
      <c r="I1475" s="67">
        <v>23</v>
      </c>
      <c r="J1475" s="67">
        <f t="shared" ref="J1475:J1538" si="323">I1475/$J$1*($J$1-$E$1)</f>
        <v>23</v>
      </c>
      <c r="K1475" s="68">
        <v>70</v>
      </c>
      <c r="L1475" s="68">
        <f t="shared" ref="L1475:L1538" si="324">I1475-K1475</f>
        <v>-47</v>
      </c>
      <c r="M1475" s="68">
        <f t="shared" ref="M1475:M1538" si="325">IFERROR((K1475/J1475%),"-")</f>
        <v>304.3478260869565</v>
      </c>
      <c r="N1475" s="96">
        <v>50</v>
      </c>
      <c r="O1475" s="97" t="str">
        <f t="shared" ref="O1475:O1538" si="326">IF(F1475&lt;=$P$2,"June","")</f>
        <v>June</v>
      </c>
      <c r="P1475" s="96">
        <f t="shared" ref="P1475:P1538" si="327">N1475</f>
        <v>50</v>
      </c>
      <c r="Q1475" s="98">
        <f t="shared" ref="Q1475:Q1538" si="328">K1475-P1475</f>
        <v>20</v>
      </c>
      <c r="R1475" s="97" t="b">
        <f t="shared" ref="R1475:R1538" si="329">IFERROR(IF(O1475="May",(K1475/P1475-1))," ")</f>
        <v>0</v>
      </c>
      <c r="S1475" s="99" t="str">
        <f t="shared" ref="S1475:S1538" si="330">IF(N1475&gt;0,IF(O1475="","-",IF(R1475&lt;0%,"DEGROWTH","GROWTH")))</f>
        <v>GROWTH</v>
      </c>
      <c r="T1475" s="68">
        <v>0</v>
      </c>
      <c r="U1475" s="100" t="str">
        <f t="shared" ref="U1475:U1538" si="331">IF(F1475&lt;=$V$2,"May","")</f>
        <v>May</v>
      </c>
      <c r="V1475" s="68">
        <f t="shared" ref="V1475:V1538" si="332">T1475</f>
        <v>0</v>
      </c>
      <c r="W1475" s="101">
        <f t="shared" ref="W1475:W1538" si="333">K1475-V1475</f>
        <v>70</v>
      </c>
      <c r="X1475" s="102" t="b">
        <f t="shared" ref="X1475:X1538" si="334">IFERROR(IF(U1475="June",(K1475/V1475-1)),0)</f>
        <v>0</v>
      </c>
      <c r="Y1475" s="103" t="b">
        <f t="shared" ref="Y1475:Y1538" si="335">IF(T1475&gt;0,IF(U1475="","-",IF(X1475&lt;0%,"DEGROWTH","GROWTH")))</f>
        <v>0</v>
      </c>
      <c r="Z1475" s="74">
        <v>0</v>
      </c>
      <c r="AA1475" s="69"/>
      <c r="AB1475" s="69" t="s">
        <v>133</v>
      </c>
      <c r="AC1475" s="84" t="s">
        <v>133</v>
      </c>
      <c r="AD1475" s="3"/>
      <c r="AE1475" s="118">
        <f>IFERROR(INDEX(Last6M_AvgSales_Ref!$B$2:$B$12659,MATCH(D1475,Last6M_AvgSales_Ref!$A$2:$A$12659,0)),"")</f>
        <v>45.8333333333333</v>
      </c>
    </row>
    <row r="1476" spans="1:31" ht="14.25" customHeight="1">
      <c r="A1476" s="84" t="s">
        <v>133</v>
      </c>
      <c r="B1476" s="82" t="s">
        <v>48</v>
      </c>
      <c r="C1476" s="82" t="s">
        <v>3353</v>
      </c>
      <c r="D1476" s="82">
        <v>1000004135</v>
      </c>
      <c r="E1476" s="82" t="s">
        <v>3354</v>
      </c>
      <c r="F1476" s="83">
        <v>45559</v>
      </c>
      <c r="G1476" s="66" t="str">
        <f t="shared" si="322"/>
        <v>Targeted Dealer</v>
      </c>
      <c r="H1476" s="66"/>
      <c r="I1476" s="67">
        <v>100</v>
      </c>
      <c r="J1476" s="67">
        <f t="shared" si="323"/>
        <v>100</v>
      </c>
      <c r="K1476" s="68">
        <v>0</v>
      </c>
      <c r="L1476" s="68">
        <f t="shared" si="324"/>
        <v>100</v>
      </c>
      <c r="M1476" s="68">
        <f t="shared" si="325"/>
        <v>0</v>
      </c>
      <c r="N1476" s="96">
        <v>0</v>
      </c>
      <c r="O1476" s="97" t="str">
        <f t="shared" si="326"/>
        <v>June</v>
      </c>
      <c r="P1476" s="96">
        <f t="shared" si="327"/>
        <v>0</v>
      </c>
      <c r="Q1476" s="98">
        <f t="shared" si="328"/>
        <v>0</v>
      </c>
      <c r="R1476" s="97" t="b">
        <f t="shared" si="329"/>
        <v>0</v>
      </c>
      <c r="S1476" s="99" t="b">
        <f t="shared" si="330"/>
        <v>0</v>
      </c>
      <c r="T1476" s="68">
        <v>0</v>
      </c>
      <c r="U1476" s="100" t="str">
        <f t="shared" si="331"/>
        <v>May</v>
      </c>
      <c r="V1476" s="68">
        <f t="shared" si="332"/>
        <v>0</v>
      </c>
      <c r="W1476" s="101">
        <f t="shared" si="333"/>
        <v>0</v>
      </c>
      <c r="X1476" s="102" t="b">
        <f t="shared" si="334"/>
        <v>0</v>
      </c>
      <c r="Y1476" s="103" t="b">
        <f t="shared" si="335"/>
        <v>0</v>
      </c>
      <c r="Z1476" s="74">
        <v>0</v>
      </c>
      <c r="AA1476" s="69"/>
      <c r="AB1476" s="69" t="s">
        <v>133</v>
      </c>
      <c r="AC1476" s="84" t="s">
        <v>133</v>
      </c>
      <c r="AD1476" s="3"/>
      <c r="AE1476" s="118">
        <f>IFERROR(INDEX(Last6M_AvgSales_Ref!$B$2:$B$12659,MATCH(D1476,Last6M_AvgSales_Ref!$A$2:$A$12659,0)),"")</f>
        <v>84.1666666666667</v>
      </c>
    </row>
    <row r="1477" spans="1:31" ht="14.25" customHeight="1">
      <c r="A1477" s="84" t="s">
        <v>133</v>
      </c>
      <c r="B1477" s="82" t="s">
        <v>48</v>
      </c>
      <c r="C1477" s="82" t="s">
        <v>3355</v>
      </c>
      <c r="D1477" s="82">
        <v>1000003712</v>
      </c>
      <c r="E1477" s="82" t="s">
        <v>3356</v>
      </c>
      <c r="F1477" s="83">
        <v>45173</v>
      </c>
      <c r="G1477" s="66" t="str">
        <f t="shared" si="322"/>
        <v>Targeted Dealer</v>
      </c>
      <c r="H1477" s="66"/>
      <c r="I1477" s="67">
        <v>23</v>
      </c>
      <c r="J1477" s="67">
        <f t="shared" si="323"/>
        <v>23</v>
      </c>
      <c r="K1477" s="68">
        <v>41</v>
      </c>
      <c r="L1477" s="68">
        <f t="shared" si="324"/>
        <v>-18</v>
      </c>
      <c r="M1477" s="68">
        <f t="shared" si="325"/>
        <v>178.26086956521738</v>
      </c>
      <c r="N1477" s="96">
        <v>23</v>
      </c>
      <c r="O1477" s="97" t="str">
        <f t="shared" si="326"/>
        <v>June</v>
      </c>
      <c r="P1477" s="96">
        <f t="shared" si="327"/>
        <v>23</v>
      </c>
      <c r="Q1477" s="98">
        <f t="shared" si="328"/>
        <v>18</v>
      </c>
      <c r="R1477" s="97" t="b">
        <f t="shared" si="329"/>
        <v>0</v>
      </c>
      <c r="S1477" s="99" t="str">
        <f t="shared" si="330"/>
        <v>GROWTH</v>
      </c>
      <c r="T1477" s="68">
        <v>0</v>
      </c>
      <c r="U1477" s="100" t="str">
        <f t="shared" si="331"/>
        <v>May</v>
      </c>
      <c r="V1477" s="68">
        <f t="shared" si="332"/>
        <v>0</v>
      </c>
      <c r="W1477" s="101">
        <f t="shared" si="333"/>
        <v>41</v>
      </c>
      <c r="X1477" s="102" t="b">
        <f t="shared" si="334"/>
        <v>0</v>
      </c>
      <c r="Y1477" s="103" t="b">
        <f t="shared" si="335"/>
        <v>0</v>
      </c>
      <c r="Z1477" s="74">
        <v>0</v>
      </c>
      <c r="AA1477" s="69"/>
      <c r="AB1477" s="69" t="s">
        <v>133</v>
      </c>
      <c r="AC1477" s="84" t="s">
        <v>133</v>
      </c>
      <c r="AD1477" s="3"/>
      <c r="AE1477" s="118">
        <f>IFERROR(INDEX(Last6M_AvgSales_Ref!$B$2:$B$12659,MATCH(D1477,Last6M_AvgSales_Ref!$A$2:$A$12659,0)),"")</f>
        <v>32</v>
      </c>
    </row>
    <row r="1478" spans="1:31" ht="14.25" customHeight="1">
      <c r="A1478" s="84" t="s">
        <v>133</v>
      </c>
      <c r="B1478" s="82" t="s">
        <v>145</v>
      </c>
      <c r="C1478" s="82" t="s">
        <v>3357</v>
      </c>
      <c r="D1478" s="82">
        <v>1000004511</v>
      </c>
      <c r="E1478" s="82" t="s">
        <v>3358</v>
      </c>
      <c r="F1478" s="83">
        <v>45966</v>
      </c>
      <c r="G1478" s="66" t="str">
        <f t="shared" si="322"/>
        <v>Targeted Dealer</v>
      </c>
      <c r="H1478" s="66"/>
      <c r="I1478" s="67">
        <v>20</v>
      </c>
      <c r="J1478" s="67">
        <f t="shared" si="323"/>
        <v>20</v>
      </c>
      <c r="K1478" s="68">
        <v>22.5</v>
      </c>
      <c r="L1478" s="68">
        <f t="shared" si="324"/>
        <v>-2.5</v>
      </c>
      <c r="M1478" s="68">
        <f t="shared" si="325"/>
        <v>112.5</v>
      </c>
      <c r="N1478" s="96">
        <v>0</v>
      </c>
      <c r="O1478" s="97" t="str">
        <f t="shared" si="326"/>
        <v>June</v>
      </c>
      <c r="P1478" s="96">
        <f t="shared" si="327"/>
        <v>0</v>
      </c>
      <c r="Q1478" s="98">
        <f t="shared" si="328"/>
        <v>22.5</v>
      </c>
      <c r="R1478" s="97" t="b">
        <f t="shared" si="329"/>
        <v>0</v>
      </c>
      <c r="S1478" s="99" t="b">
        <f t="shared" si="330"/>
        <v>0</v>
      </c>
      <c r="T1478" s="68">
        <v>0</v>
      </c>
      <c r="U1478" s="100" t="str">
        <f t="shared" si="331"/>
        <v>May</v>
      </c>
      <c r="V1478" s="68">
        <f t="shared" si="332"/>
        <v>0</v>
      </c>
      <c r="W1478" s="101">
        <f t="shared" si="333"/>
        <v>22.5</v>
      </c>
      <c r="X1478" s="102" t="b">
        <f t="shared" si="334"/>
        <v>0</v>
      </c>
      <c r="Y1478" s="103" t="b">
        <f t="shared" si="335"/>
        <v>0</v>
      </c>
      <c r="Z1478" s="74">
        <v>0</v>
      </c>
      <c r="AA1478" s="69"/>
      <c r="AB1478" s="69" t="s">
        <v>133</v>
      </c>
      <c r="AC1478" s="84" t="s">
        <v>133</v>
      </c>
      <c r="AD1478" s="3"/>
      <c r="AE1478" s="118">
        <f>IFERROR(INDEX(Last6M_AvgSales_Ref!$B$2:$B$12659,MATCH(D1478,Last6M_AvgSales_Ref!$A$2:$A$12659,0)),"")</f>
        <v>20</v>
      </c>
    </row>
    <row r="1479" spans="1:31" ht="14.25" customHeight="1">
      <c r="A1479" s="84" t="s">
        <v>133</v>
      </c>
      <c r="B1479" s="82" t="s">
        <v>27</v>
      </c>
      <c r="C1479" s="82" t="s">
        <v>3359</v>
      </c>
      <c r="D1479" s="82">
        <v>1000004544</v>
      </c>
      <c r="E1479" s="82" t="s">
        <v>3360</v>
      </c>
      <c r="F1479" s="83">
        <v>45978</v>
      </c>
      <c r="G1479" s="66" t="str">
        <f t="shared" si="322"/>
        <v>Targeted Dealer</v>
      </c>
      <c r="H1479" s="66"/>
      <c r="I1479" s="67">
        <v>20</v>
      </c>
      <c r="J1479" s="67">
        <f t="shared" si="323"/>
        <v>20</v>
      </c>
      <c r="K1479" s="68">
        <v>20.5</v>
      </c>
      <c r="L1479" s="68">
        <f t="shared" si="324"/>
        <v>-0.5</v>
      </c>
      <c r="M1479" s="68">
        <f t="shared" si="325"/>
        <v>102.5</v>
      </c>
      <c r="N1479" s="96">
        <v>18</v>
      </c>
      <c r="O1479" s="97" t="str">
        <f t="shared" si="326"/>
        <v>June</v>
      </c>
      <c r="P1479" s="96">
        <f t="shared" si="327"/>
        <v>18</v>
      </c>
      <c r="Q1479" s="98">
        <f t="shared" si="328"/>
        <v>2.5</v>
      </c>
      <c r="R1479" s="97" t="b">
        <f t="shared" si="329"/>
        <v>0</v>
      </c>
      <c r="S1479" s="99" t="str">
        <f t="shared" si="330"/>
        <v>GROWTH</v>
      </c>
      <c r="T1479" s="68">
        <v>0</v>
      </c>
      <c r="U1479" s="100" t="str">
        <f t="shared" si="331"/>
        <v>May</v>
      </c>
      <c r="V1479" s="68">
        <f t="shared" si="332"/>
        <v>0</v>
      </c>
      <c r="W1479" s="101">
        <f t="shared" si="333"/>
        <v>20.5</v>
      </c>
      <c r="X1479" s="102" t="b">
        <f t="shared" si="334"/>
        <v>0</v>
      </c>
      <c r="Y1479" s="103" t="b">
        <f t="shared" si="335"/>
        <v>0</v>
      </c>
      <c r="Z1479" s="74">
        <v>0</v>
      </c>
      <c r="AA1479" s="69"/>
      <c r="AB1479" s="69" t="s">
        <v>133</v>
      </c>
      <c r="AC1479" s="84" t="s">
        <v>133</v>
      </c>
      <c r="AD1479" s="3"/>
      <c r="AE1479" s="118">
        <f>IFERROR(INDEX(Last6M_AvgSales_Ref!$B$2:$B$12659,MATCH(D1479,Last6M_AvgSales_Ref!$A$2:$A$12659,0)),"")</f>
        <v>11.8333333333333</v>
      </c>
    </row>
    <row r="1480" spans="1:31" ht="14.25" customHeight="1">
      <c r="A1480" s="84" t="s">
        <v>133</v>
      </c>
      <c r="B1480" s="82" t="s">
        <v>27</v>
      </c>
      <c r="C1480" s="82" t="s">
        <v>3361</v>
      </c>
      <c r="D1480" s="82">
        <v>1000004539</v>
      </c>
      <c r="E1480" s="82" t="s">
        <v>3362</v>
      </c>
      <c r="F1480" s="83">
        <v>45981</v>
      </c>
      <c r="G1480" s="66" t="str">
        <f t="shared" si="322"/>
        <v>Targeted Dealer</v>
      </c>
      <c r="H1480" s="66"/>
      <c r="I1480" s="67">
        <v>40</v>
      </c>
      <c r="J1480" s="67">
        <f t="shared" si="323"/>
        <v>40</v>
      </c>
      <c r="K1480" s="68">
        <v>40</v>
      </c>
      <c r="L1480" s="68">
        <f t="shared" si="324"/>
        <v>0</v>
      </c>
      <c r="M1480" s="68">
        <f t="shared" si="325"/>
        <v>100</v>
      </c>
      <c r="N1480" s="96">
        <v>80</v>
      </c>
      <c r="O1480" s="97" t="str">
        <f t="shared" si="326"/>
        <v>June</v>
      </c>
      <c r="P1480" s="96">
        <f t="shared" si="327"/>
        <v>80</v>
      </c>
      <c r="Q1480" s="98">
        <f t="shared" si="328"/>
        <v>-40</v>
      </c>
      <c r="R1480" s="97" t="b">
        <f t="shared" si="329"/>
        <v>0</v>
      </c>
      <c r="S1480" s="99" t="str">
        <f t="shared" si="330"/>
        <v>GROWTH</v>
      </c>
      <c r="T1480" s="68">
        <v>0</v>
      </c>
      <c r="U1480" s="100" t="str">
        <f t="shared" si="331"/>
        <v>May</v>
      </c>
      <c r="V1480" s="68">
        <f t="shared" si="332"/>
        <v>0</v>
      </c>
      <c r="W1480" s="101">
        <f t="shared" si="333"/>
        <v>40</v>
      </c>
      <c r="X1480" s="102" t="b">
        <f t="shared" si="334"/>
        <v>0</v>
      </c>
      <c r="Y1480" s="103" t="b">
        <f t="shared" si="335"/>
        <v>0</v>
      </c>
      <c r="Z1480" s="74">
        <v>0</v>
      </c>
      <c r="AA1480" s="69"/>
      <c r="AB1480" s="69" t="s">
        <v>133</v>
      </c>
      <c r="AC1480" s="84" t="s">
        <v>133</v>
      </c>
      <c r="AD1480" s="3"/>
      <c r="AE1480" s="118">
        <f>IFERROR(INDEX(Last6M_AvgSales_Ref!$B$2:$B$12659,MATCH(D1480,Last6M_AvgSales_Ref!$A$2:$A$12659,0)),"")</f>
        <v>32.941666666666698</v>
      </c>
    </row>
    <row r="1481" spans="1:31" ht="14.25" customHeight="1">
      <c r="A1481" s="84" t="s">
        <v>133</v>
      </c>
      <c r="B1481" s="82" t="s">
        <v>47</v>
      </c>
      <c r="C1481" s="82" t="s">
        <v>588</v>
      </c>
      <c r="D1481" s="82">
        <v>1000004427</v>
      </c>
      <c r="E1481" s="82" t="s">
        <v>589</v>
      </c>
      <c r="F1481" s="83">
        <v>45867</v>
      </c>
      <c r="G1481" s="66" t="str">
        <f t="shared" si="322"/>
        <v>Targeted Dealer</v>
      </c>
      <c r="H1481" s="66"/>
      <c r="I1481" s="67">
        <v>20</v>
      </c>
      <c r="J1481" s="67">
        <f t="shared" si="323"/>
        <v>20</v>
      </c>
      <c r="K1481" s="68">
        <v>20</v>
      </c>
      <c r="L1481" s="68">
        <f t="shared" si="324"/>
        <v>0</v>
      </c>
      <c r="M1481" s="68">
        <f t="shared" si="325"/>
        <v>100</v>
      </c>
      <c r="N1481" s="96">
        <v>0</v>
      </c>
      <c r="O1481" s="97" t="str">
        <f t="shared" si="326"/>
        <v>June</v>
      </c>
      <c r="P1481" s="96">
        <f t="shared" si="327"/>
        <v>0</v>
      </c>
      <c r="Q1481" s="98">
        <f t="shared" si="328"/>
        <v>20</v>
      </c>
      <c r="R1481" s="97" t="b">
        <f t="shared" si="329"/>
        <v>0</v>
      </c>
      <c r="S1481" s="99" t="b">
        <f t="shared" si="330"/>
        <v>0</v>
      </c>
      <c r="T1481" s="68">
        <v>0</v>
      </c>
      <c r="U1481" s="100" t="str">
        <f t="shared" si="331"/>
        <v>May</v>
      </c>
      <c r="V1481" s="68">
        <f t="shared" si="332"/>
        <v>0</v>
      </c>
      <c r="W1481" s="101">
        <f t="shared" si="333"/>
        <v>20</v>
      </c>
      <c r="X1481" s="102" t="b">
        <f t="shared" si="334"/>
        <v>0</v>
      </c>
      <c r="Y1481" s="103" t="b">
        <f t="shared" si="335"/>
        <v>0</v>
      </c>
      <c r="Z1481" s="74">
        <v>0</v>
      </c>
      <c r="AA1481" s="69"/>
      <c r="AB1481" s="69" t="s">
        <v>133</v>
      </c>
      <c r="AC1481" s="84" t="s">
        <v>133</v>
      </c>
      <c r="AD1481" s="3"/>
      <c r="AE1481" s="118">
        <f>IFERROR(INDEX(Last6M_AvgSales_Ref!$B$2:$B$12659,MATCH(D1481,Last6M_AvgSales_Ref!$A$2:$A$12659,0)),"")</f>
        <v>19.866666666666699</v>
      </c>
    </row>
    <row r="1482" spans="1:31" ht="14.25" customHeight="1">
      <c r="A1482" s="84" t="s">
        <v>134</v>
      </c>
      <c r="B1482" s="82" t="s">
        <v>58</v>
      </c>
      <c r="C1482" s="82" t="s">
        <v>3363</v>
      </c>
      <c r="D1482" s="82">
        <v>1000004513</v>
      </c>
      <c r="E1482" s="82" t="s">
        <v>3364</v>
      </c>
      <c r="F1482" s="83">
        <v>45961</v>
      </c>
      <c r="G1482" s="66" t="str">
        <f t="shared" si="322"/>
        <v>Targeted Dealer</v>
      </c>
      <c r="H1482" s="66"/>
      <c r="I1482" s="67">
        <v>80</v>
      </c>
      <c r="J1482" s="67">
        <f t="shared" si="323"/>
        <v>80</v>
      </c>
      <c r="K1482" s="68">
        <v>30</v>
      </c>
      <c r="L1482" s="68">
        <f t="shared" si="324"/>
        <v>50</v>
      </c>
      <c r="M1482" s="68">
        <f t="shared" si="325"/>
        <v>37.5</v>
      </c>
      <c r="N1482" s="96">
        <v>43</v>
      </c>
      <c r="O1482" s="97" t="str">
        <f t="shared" si="326"/>
        <v>June</v>
      </c>
      <c r="P1482" s="96">
        <f t="shared" si="327"/>
        <v>43</v>
      </c>
      <c r="Q1482" s="98">
        <f t="shared" si="328"/>
        <v>-13</v>
      </c>
      <c r="R1482" s="97" t="b">
        <f t="shared" si="329"/>
        <v>0</v>
      </c>
      <c r="S1482" s="99" t="str">
        <f t="shared" si="330"/>
        <v>GROWTH</v>
      </c>
      <c r="T1482" s="68">
        <v>0</v>
      </c>
      <c r="U1482" s="100" t="str">
        <f t="shared" si="331"/>
        <v>May</v>
      </c>
      <c r="V1482" s="68">
        <f t="shared" si="332"/>
        <v>0</v>
      </c>
      <c r="W1482" s="101">
        <f t="shared" si="333"/>
        <v>30</v>
      </c>
      <c r="X1482" s="102" t="b">
        <f t="shared" si="334"/>
        <v>0</v>
      </c>
      <c r="Y1482" s="103" t="b">
        <f t="shared" si="335"/>
        <v>0</v>
      </c>
      <c r="Z1482" s="74">
        <v>0</v>
      </c>
      <c r="AA1482" s="69"/>
      <c r="AB1482" s="69" t="s">
        <v>133</v>
      </c>
      <c r="AC1482" s="84" t="s">
        <v>134</v>
      </c>
      <c r="AD1482" s="3"/>
      <c r="AE1482" s="118">
        <f>IFERROR(INDEX(Last6M_AvgSales_Ref!$B$2:$B$12659,MATCH(D1482,Last6M_AvgSales_Ref!$A$2:$A$12659,0)),"")</f>
        <v>35</v>
      </c>
    </row>
    <row r="1483" spans="1:31" ht="14.25" customHeight="1">
      <c r="A1483" s="84" t="s">
        <v>134</v>
      </c>
      <c r="B1483" s="82" t="s">
        <v>62</v>
      </c>
      <c r="C1483" s="82" t="s">
        <v>3365</v>
      </c>
      <c r="D1483" s="82">
        <v>1000000363</v>
      </c>
      <c r="E1483" s="82" t="s">
        <v>3366</v>
      </c>
      <c r="F1483" s="83">
        <v>44738</v>
      </c>
      <c r="G1483" s="66" t="str">
        <f t="shared" si="322"/>
        <v>Targeted Dealer</v>
      </c>
      <c r="H1483" s="66"/>
      <c r="I1483" s="67">
        <v>40</v>
      </c>
      <c r="J1483" s="67">
        <f t="shared" si="323"/>
        <v>40</v>
      </c>
      <c r="K1483" s="68">
        <v>118.25</v>
      </c>
      <c r="L1483" s="68">
        <f t="shared" si="324"/>
        <v>-78.25</v>
      </c>
      <c r="M1483" s="68">
        <f t="shared" si="325"/>
        <v>295.625</v>
      </c>
      <c r="N1483" s="96">
        <v>132.5</v>
      </c>
      <c r="O1483" s="97" t="str">
        <f t="shared" si="326"/>
        <v>June</v>
      </c>
      <c r="P1483" s="96">
        <f t="shared" si="327"/>
        <v>132.5</v>
      </c>
      <c r="Q1483" s="98">
        <f t="shared" si="328"/>
        <v>-14.25</v>
      </c>
      <c r="R1483" s="97" t="b">
        <f t="shared" si="329"/>
        <v>0</v>
      </c>
      <c r="S1483" s="99" t="str">
        <f t="shared" si="330"/>
        <v>GROWTH</v>
      </c>
      <c r="T1483" s="68">
        <v>0</v>
      </c>
      <c r="U1483" s="100" t="str">
        <f t="shared" si="331"/>
        <v>May</v>
      </c>
      <c r="V1483" s="68">
        <f t="shared" si="332"/>
        <v>0</v>
      </c>
      <c r="W1483" s="101">
        <f t="shared" si="333"/>
        <v>118.25</v>
      </c>
      <c r="X1483" s="102" t="b">
        <f t="shared" si="334"/>
        <v>0</v>
      </c>
      <c r="Y1483" s="103" t="b">
        <f t="shared" si="335"/>
        <v>0</v>
      </c>
      <c r="Z1483" s="74">
        <v>0</v>
      </c>
      <c r="AA1483" s="69"/>
      <c r="AB1483" s="69" t="s">
        <v>133</v>
      </c>
      <c r="AC1483" s="84" t="s">
        <v>134</v>
      </c>
      <c r="AD1483" s="3"/>
      <c r="AE1483" s="118">
        <f>IFERROR(INDEX(Last6M_AvgSales_Ref!$B$2:$B$12659,MATCH(D1483,Last6M_AvgSales_Ref!$A$2:$A$12659,0)),"")</f>
        <v>52.25</v>
      </c>
    </row>
    <row r="1484" spans="1:31" ht="14.25" customHeight="1">
      <c r="A1484" s="84" t="s">
        <v>134</v>
      </c>
      <c r="B1484" s="82" t="s">
        <v>62</v>
      </c>
      <c r="C1484" s="82" t="s">
        <v>3367</v>
      </c>
      <c r="D1484" s="82">
        <v>1000000334</v>
      </c>
      <c r="E1484" s="82" t="s">
        <v>3368</v>
      </c>
      <c r="F1484" s="83">
        <v>44738</v>
      </c>
      <c r="G1484" s="66" t="str">
        <f t="shared" si="322"/>
        <v>-</v>
      </c>
      <c r="H1484" s="66"/>
      <c r="I1484" s="67">
        <v>0</v>
      </c>
      <c r="J1484" s="67">
        <f t="shared" si="323"/>
        <v>0</v>
      </c>
      <c r="K1484" s="68">
        <v>0</v>
      </c>
      <c r="L1484" s="68">
        <f t="shared" si="324"/>
        <v>0</v>
      </c>
      <c r="M1484" s="68" t="str">
        <f t="shared" si="325"/>
        <v>-</v>
      </c>
      <c r="N1484" s="96">
        <v>3.5</v>
      </c>
      <c r="O1484" s="97" t="str">
        <f t="shared" si="326"/>
        <v>June</v>
      </c>
      <c r="P1484" s="96">
        <f t="shared" si="327"/>
        <v>3.5</v>
      </c>
      <c r="Q1484" s="98">
        <f t="shared" si="328"/>
        <v>-3.5</v>
      </c>
      <c r="R1484" s="97" t="b">
        <f t="shared" si="329"/>
        <v>0</v>
      </c>
      <c r="S1484" s="99" t="str">
        <f t="shared" si="330"/>
        <v>GROWTH</v>
      </c>
      <c r="T1484" s="68">
        <v>0</v>
      </c>
      <c r="U1484" s="100" t="str">
        <f t="shared" si="331"/>
        <v>May</v>
      </c>
      <c r="V1484" s="68">
        <f t="shared" si="332"/>
        <v>0</v>
      </c>
      <c r="W1484" s="101">
        <f t="shared" si="333"/>
        <v>0</v>
      </c>
      <c r="X1484" s="102" t="b">
        <f t="shared" si="334"/>
        <v>0</v>
      </c>
      <c r="Y1484" s="103" t="b">
        <f t="shared" si="335"/>
        <v>0</v>
      </c>
      <c r="Z1484" s="74">
        <v>0</v>
      </c>
      <c r="AA1484" s="69"/>
      <c r="AB1484" s="69" t="s">
        <v>133</v>
      </c>
      <c r="AC1484" s="84" t="s">
        <v>134</v>
      </c>
      <c r="AD1484" s="3"/>
      <c r="AE1484" s="118">
        <f>IFERROR(INDEX(Last6M_AvgSales_Ref!$B$2:$B$12659,MATCH(D1484,Last6M_AvgSales_Ref!$A$2:$A$12659,0)),"")</f>
        <v>6.75</v>
      </c>
    </row>
    <row r="1485" spans="1:31" ht="14.25" customHeight="1">
      <c r="A1485" s="84" t="s">
        <v>134</v>
      </c>
      <c r="B1485" s="82" t="s">
        <v>62</v>
      </c>
      <c r="C1485" s="82" t="s">
        <v>3369</v>
      </c>
      <c r="D1485" s="82">
        <v>1000000335</v>
      </c>
      <c r="E1485" s="82" t="s">
        <v>3370</v>
      </c>
      <c r="F1485" s="83">
        <v>44738</v>
      </c>
      <c r="G1485" s="66" t="str">
        <f t="shared" si="322"/>
        <v>-</v>
      </c>
      <c r="H1485" s="66"/>
      <c r="I1485" s="67">
        <v>0</v>
      </c>
      <c r="J1485" s="67">
        <f t="shared" si="323"/>
        <v>0</v>
      </c>
      <c r="K1485" s="68">
        <v>0</v>
      </c>
      <c r="L1485" s="68">
        <f t="shared" si="324"/>
        <v>0</v>
      </c>
      <c r="M1485" s="68" t="str">
        <f t="shared" si="325"/>
        <v>-</v>
      </c>
      <c r="N1485" s="96">
        <v>0</v>
      </c>
      <c r="O1485" s="97" t="str">
        <f t="shared" si="326"/>
        <v>June</v>
      </c>
      <c r="P1485" s="96">
        <f t="shared" si="327"/>
        <v>0</v>
      </c>
      <c r="Q1485" s="98">
        <f t="shared" si="328"/>
        <v>0</v>
      </c>
      <c r="R1485" s="97" t="b">
        <f t="shared" si="329"/>
        <v>0</v>
      </c>
      <c r="S1485" s="99" t="b">
        <f t="shared" si="330"/>
        <v>0</v>
      </c>
      <c r="T1485" s="68">
        <v>0</v>
      </c>
      <c r="U1485" s="100" t="str">
        <f t="shared" si="331"/>
        <v>May</v>
      </c>
      <c r="V1485" s="68">
        <f t="shared" si="332"/>
        <v>0</v>
      </c>
      <c r="W1485" s="101">
        <f t="shared" si="333"/>
        <v>0</v>
      </c>
      <c r="X1485" s="102" t="b">
        <f t="shared" si="334"/>
        <v>0</v>
      </c>
      <c r="Y1485" s="103" t="b">
        <f t="shared" si="335"/>
        <v>0</v>
      </c>
      <c r="Z1485" s="74">
        <v>0</v>
      </c>
      <c r="AA1485" s="69"/>
      <c r="AB1485" s="69" t="s">
        <v>133</v>
      </c>
      <c r="AC1485" s="84" t="s">
        <v>134</v>
      </c>
      <c r="AD1485" s="3"/>
      <c r="AE1485" s="118">
        <f>IFERROR(INDEX(Last6M_AvgSales_Ref!$B$2:$B$12659,MATCH(D1485,Last6M_AvgSales_Ref!$A$2:$A$12659,0)),"")</f>
        <v>1.75</v>
      </c>
    </row>
    <row r="1486" spans="1:31" ht="14.25" customHeight="1">
      <c r="A1486" s="84" t="s">
        <v>134</v>
      </c>
      <c r="B1486" s="82" t="s">
        <v>62</v>
      </c>
      <c r="C1486" s="82" t="s">
        <v>3371</v>
      </c>
      <c r="D1486" s="82">
        <v>1000003204</v>
      </c>
      <c r="E1486" s="82" t="s">
        <v>3372</v>
      </c>
      <c r="F1486" s="83">
        <v>44926</v>
      </c>
      <c r="G1486" s="66" t="str">
        <f t="shared" si="322"/>
        <v>-</v>
      </c>
      <c r="H1486" s="66"/>
      <c r="I1486" s="67">
        <v>0</v>
      </c>
      <c r="J1486" s="67">
        <f t="shared" si="323"/>
        <v>0</v>
      </c>
      <c r="K1486" s="68">
        <v>0</v>
      </c>
      <c r="L1486" s="68">
        <f t="shared" si="324"/>
        <v>0</v>
      </c>
      <c r="M1486" s="68" t="str">
        <f t="shared" si="325"/>
        <v>-</v>
      </c>
      <c r="N1486" s="96">
        <v>0</v>
      </c>
      <c r="O1486" s="97" t="str">
        <f t="shared" si="326"/>
        <v>June</v>
      </c>
      <c r="P1486" s="96">
        <f t="shared" si="327"/>
        <v>0</v>
      </c>
      <c r="Q1486" s="98">
        <f t="shared" si="328"/>
        <v>0</v>
      </c>
      <c r="R1486" s="97" t="b">
        <f t="shared" si="329"/>
        <v>0</v>
      </c>
      <c r="S1486" s="99" t="b">
        <f t="shared" si="330"/>
        <v>0</v>
      </c>
      <c r="T1486" s="68">
        <v>0</v>
      </c>
      <c r="U1486" s="100" t="str">
        <f t="shared" si="331"/>
        <v>May</v>
      </c>
      <c r="V1486" s="68">
        <f t="shared" si="332"/>
        <v>0</v>
      </c>
      <c r="W1486" s="101">
        <f t="shared" si="333"/>
        <v>0</v>
      </c>
      <c r="X1486" s="102" t="b">
        <f t="shared" si="334"/>
        <v>0</v>
      </c>
      <c r="Y1486" s="103" t="b">
        <f t="shared" si="335"/>
        <v>0</v>
      </c>
      <c r="Z1486" s="74">
        <v>0</v>
      </c>
      <c r="AA1486" s="69"/>
      <c r="AB1486" s="69" t="s">
        <v>133</v>
      </c>
      <c r="AC1486" s="84" t="s">
        <v>134</v>
      </c>
      <c r="AD1486" s="3"/>
      <c r="AE1486" s="118">
        <f>IFERROR(INDEX(Last6M_AvgSales_Ref!$B$2:$B$12659,MATCH(D1486,Last6M_AvgSales_Ref!$A$2:$A$12659,0)),"")</f>
        <v>3.1666666666666701</v>
      </c>
    </row>
    <row r="1487" spans="1:31" ht="14.25" customHeight="1">
      <c r="A1487" s="84" t="s">
        <v>134</v>
      </c>
      <c r="B1487" s="82" t="s">
        <v>62</v>
      </c>
      <c r="C1487" s="82" t="s">
        <v>3373</v>
      </c>
      <c r="D1487" s="82">
        <v>1000004403</v>
      </c>
      <c r="E1487" s="82" t="s">
        <v>3374</v>
      </c>
      <c r="F1487" s="83">
        <v>45827</v>
      </c>
      <c r="G1487" s="66" t="str">
        <f t="shared" si="322"/>
        <v>Targeted Dealer</v>
      </c>
      <c r="H1487" s="66"/>
      <c r="I1487" s="67">
        <v>40</v>
      </c>
      <c r="J1487" s="67">
        <f t="shared" si="323"/>
        <v>40</v>
      </c>
      <c r="K1487" s="68">
        <v>7</v>
      </c>
      <c r="L1487" s="68">
        <f t="shared" si="324"/>
        <v>33</v>
      </c>
      <c r="M1487" s="68">
        <f t="shared" si="325"/>
        <v>17.5</v>
      </c>
      <c r="N1487" s="96">
        <v>0</v>
      </c>
      <c r="O1487" s="97" t="str">
        <f t="shared" si="326"/>
        <v>June</v>
      </c>
      <c r="P1487" s="96">
        <f t="shared" si="327"/>
        <v>0</v>
      </c>
      <c r="Q1487" s="98">
        <f t="shared" si="328"/>
        <v>7</v>
      </c>
      <c r="R1487" s="97" t="b">
        <f t="shared" si="329"/>
        <v>0</v>
      </c>
      <c r="S1487" s="99" t="b">
        <f t="shared" si="330"/>
        <v>0</v>
      </c>
      <c r="T1487" s="68">
        <v>0</v>
      </c>
      <c r="U1487" s="100" t="str">
        <f t="shared" si="331"/>
        <v>May</v>
      </c>
      <c r="V1487" s="68">
        <f t="shared" si="332"/>
        <v>0</v>
      </c>
      <c r="W1487" s="101">
        <f t="shared" si="333"/>
        <v>7</v>
      </c>
      <c r="X1487" s="102" t="b">
        <f t="shared" si="334"/>
        <v>0</v>
      </c>
      <c r="Y1487" s="103" t="b">
        <f t="shared" si="335"/>
        <v>0</v>
      </c>
      <c r="Z1487" s="74">
        <v>0</v>
      </c>
      <c r="AA1487" s="69"/>
      <c r="AB1487" s="69" t="s">
        <v>133</v>
      </c>
      <c r="AC1487" s="84" t="s">
        <v>134</v>
      </c>
      <c r="AD1487" s="3"/>
      <c r="AE1487" s="118">
        <f>IFERROR(INDEX(Last6M_AvgSales_Ref!$B$2:$B$12659,MATCH(D1487,Last6M_AvgSales_Ref!$A$2:$A$12659,0)),"")</f>
        <v>37.4166666666667</v>
      </c>
    </row>
    <row r="1488" spans="1:31" ht="14.25" customHeight="1">
      <c r="A1488" s="84" t="s">
        <v>134</v>
      </c>
      <c r="B1488" s="82" t="s">
        <v>62</v>
      </c>
      <c r="C1488" s="82" t="s">
        <v>3375</v>
      </c>
      <c r="D1488" s="82">
        <v>1000004537</v>
      </c>
      <c r="E1488" s="82" t="s">
        <v>3376</v>
      </c>
      <c r="F1488" s="83">
        <v>45978</v>
      </c>
      <c r="G1488" s="66" t="str">
        <f t="shared" si="322"/>
        <v>Targeted Dealer</v>
      </c>
      <c r="H1488" s="66"/>
      <c r="I1488" s="67">
        <v>40</v>
      </c>
      <c r="J1488" s="67">
        <f t="shared" si="323"/>
        <v>40</v>
      </c>
      <c r="K1488" s="68">
        <v>10.5</v>
      </c>
      <c r="L1488" s="68">
        <f t="shared" si="324"/>
        <v>29.5</v>
      </c>
      <c r="M1488" s="68">
        <f t="shared" si="325"/>
        <v>26.25</v>
      </c>
      <c r="N1488" s="96">
        <v>3.5</v>
      </c>
      <c r="O1488" s="97" t="str">
        <f t="shared" si="326"/>
        <v>June</v>
      </c>
      <c r="P1488" s="96">
        <f t="shared" si="327"/>
        <v>3.5</v>
      </c>
      <c r="Q1488" s="98">
        <f t="shared" si="328"/>
        <v>7</v>
      </c>
      <c r="R1488" s="97" t="b">
        <f t="shared" si="329"/>
        <v>0</v>
      </c>
      <c r="S1488" s="99" t="str">
        <f t="shared" si="330"/>
        <v>GROWTH</v>
      </c>
      <c r="T1488" s="68">
        <v>0</v>
      </c>
      <c r="U1488" s="100" t="str">
        <f t="shared" si="331"/>
        <v>May</v>
      </c>
      <c r="V1488" s="68">
        <f t="shared" si="332"/>
        <v>0</v>
      </c>
      <c r="W1488" s="101">
        <f t="shared" si="333"/>
        <v>10.5</v>
      </c>
      <c r="X1488" s="102" t="b">
        <f t="shared" si="334"/>
        <v>0</v>
      </c>
      <c r="Y1488" s="103" t="b">
        <f t="shared" si="335"/>
        <v>0</v>
      </c>
      <c r="Z1488" s="74">
        <v>0</v>
      </c>
      <c r="AA1488" s="69"/>
      <c r="AB1488" s="69" t="s">
        <v>133</v>
      </c>
      <c r="AC1488" s="84" t="s">
        <v>134</v>
      </c>
      <c r="AD1488" s="3"/>
      <c r="AE1488" s="118">
        <f>IFERROR(INDEX(Last6M_AvgSales_Ref!$B$2:$B$12659,MATCH(D1488,Last6M_AvgSales_Ref!$A$2:$A$12659,0)),"")</f>
        <v>19.8333333333333</v>
      </c>
    </row>
    <row r="1489" spans="1:31" ht="14.25" customHeight="1">
      <c r="A1489" s="84" t="s">
        <v>134</v>
      </c>
      <c r="B1489" s="82" t="s">
        <v>67</v>
      </c>
      <c r="C1489" s="82" t="s">
        <v>3377</v>
      </c>
      <c r="D1489" s="82">
        <v>1000004538</v>
      </c>
      <c r="E1489" s="82" t="s">
        <v>3378</v>
      </c>
      <c r="F1489" s="83">
        <v>45982</v>
      </c>
      <c r="G1489" s="66" t="str">
        <f t="shared" si="322"/>
        <v>Targeted Dealer</v>
      </c>
      <c r="H1489" s="66"/>
      <c r="I1489" s="67">
        <v>60</v>
      </c>
      <c r="J1489" s="67">
        <f t="shared" si="323"/>
        <v>60</v>
      </c>
      <c r="K1489" s="68">
        <v>28</v>
      </c>
      <c r="L1489" s="68">
        <f t="shared" si="324"/>
        <v>32</v>
      </c>
      <c r="M1489" s="68">
        <f t="shared" si="325"/>
        <v>46.666666666666671</v>
      </c>
      <c r="N1489" s="96">
        <v>20.5</v>
      </c>
      <c r="O1489" s="97" t="str">
        <f t="shared" si="326"/>
        <v>June</v>
      </c>
      <c r="P1489" s="96">
        <f t="shared" si="327"/>
        <v>20.5</v>
      </c>
      <c r="Q1489" s="98">
        <f t="shared" si="328"/>
        <v>7.5</v>
      </c>
      <c r="R1489" s="97" t="b">
        <f t="shared" si="329"/>
        <v>0</v>
      </c>
      <c r="S1489" s="99" t="str">
        <f t="shared" si="330"/>
        <v>GROWTH</v>
      </c>
      <c r="T1489" s="68">
        <v>0</v>
      </c>
      <c r="U1489" s="100" t="str">
        <f t="shared" si="331"/>
        <v>May</v>
      </c>
      <c r="V1489" s="68">
        <f t="shared" si="332"/>
        <v>0</v>
      </c>
      <c r="W1489" s="101">
        <f t="shared" si="333"/>
        <v>28</v>
      </c>
      <c r="X1489" s="102" t="b">
        <f t="shared" si="334"/>
        <v>0</v>
      </c>
      <c r="Y1489" s="103" t="b">
        <f t="shared" si="335"/>
        <v>0</v>
      </c>
      <c r="Z1489" s="74">
        <v>0</v>
      </c>
      <c r="AA1489" s="69"/>
      <c r="AB1489" s="69" t="s">
        <v>133</v>
      </c>
      <c r="AC1489" s="84" t="s">
        <v>134</v>
      </c>
      <c r="AD1489" s="3"/>
      <c r="AE1489" s="118">
        <f>IFERROR(INDEX(Last6M_AvgSales_Ref!$B$2:$B$12659,MATCH(D1489,Last6M_AvgSales_Ref!$A$2:$A$12659,0)),"")</f>
        <v>30.0833333333333</v>
      </c>
    </row>
    <row r="1490" spans="1:31" ht="14.25" customHeight="1">
      <c r="A1490" s="84" t="s">
        <v>134</v>
      </c>
      <c r="B1490" s="82" t="s">
        <v>64</v>
      </c>
      <c r="C1490" s="82" t="s">
        <v>3379</v>
      </c>
      <c r="D1490" s="82">
        <v>1000004522</v>
      </c>
      <c r="E1490" s="82" t="s">
        <v>3380</v>
      </c>
      <c r="F1490" s="83">
        <v>45968</v>
      </c>
      <c r="G1490" s="66" t="str">
        <f t="shared" si="322"/>
        <v>Targeted Dealer</v>
      </c>
      <c r="H1490" s="66"/>
      <c r="I1490" s="67">
        <v>140</v>
      </c>
      <c r="J1490" s="67">
        <f t="shared" si="323"/>
        <v>140</v>
      </c>
      <c r="K1490" s="68">
        <v>120</v>
      </c>
      <c r="L1490" s="68">
        <f t="shared" si="324"/>
        <v>20</v>
      </c>
      <c r="M1490" s="68">
        <f t="shared" si="325"/>
        <v>85.714285714285722</v>
      </c>
      <c r="N1490" s="96">
        <v>100</v>
      </c>
      <c r="O1490" s="97" t="str">
        <f t="shared" si="326"/>
        <v>June</v>
      </c>
      <c r="P1490" s="96">
        <f t="shared" si="327"/>
        <v>100</v>
      </c>
      <c r="Q1490" s="98">
        <f t="shared" si="328"/>
        <v>20</v>
      </c>
      <c r="R1490" s="97" t="b">
        <f t="shared" si="329"/>
        <v>0</v>
      </c>
      <c r="S1490" s="99" t="str">
        <f t="shared" si="330"/>
        <v>GROWTH</v>
      </c>
      <c r="T1490" s="68">
        <v>0</v>
      </c>
      <c r="U1490" s="100" t="str">
        <f t="shared" si="331"/>
        <v>May</v>
      </c>
      <c r="V1490" s="68">
        <f t="shared" si="332"/>
        <v>0</v>
      </c>
      <c r="W1490" s="101">
        <f t="shared" si="333"/>
        <v>120</v>
      </c>
      <c r="X1490" s="102" t="b">
        <f t="shared" si="334"/>
        <v>0</v>
      </c>
      <c r="Y1490" s="103" t="b">
        <f t="shared" si="335"/>
        <v>0</v>
      </c>
      <c r="Z1490" s="74">
        <v>0</v>
      </c>
      <c r="AA1490" s="69"/>
      <c r="AB1490" s="69" t="s">
        <v>133</v>
      </c>
      <c r="AC1490" s="84" t="s">
        <v>134</v>
      </c>
      <c r="AD1490" s="3"/>
      <c r="AE1490" s="118">
        <f>IFERROR(INDEX(Last6M_AvgSales_Ref!$B$2:$B$12659,MATCH(D1490,Last6M_AvgSales_Ref!$A$2:$A$12659,0)),"")</f>
        <v>126.666666666667</v>
      </c>
    </row>
    <row r="1491" spans="1:31" ht="14.25" customHeight="1">
      <c r="A1491" s="84" t="s">
        <v>134</v>
      </c>
      <c r="B1491" s="85" t="s">
        <v>74</v>
      </c>
      <c r="C1491" s="82" t="s">
        <v>3381</v>
      </c>
      <c r="D1491" s="74">
        <v>1000004567</v>
      </c>
      <c r="E1491" s="85" t="s">
        <v>289</v>
      </c>
      <c r="F1491" s="83">
        <v>46011</v>
      </c>
      <c r="G1491" s="66" t="str">
        <f t="shared" si="322"/>
        <v>Targeted Dealer</v>
      </c>
      <c r="H1491" s="66"/>
      <c r="I1491" s="67">
        <v>240</v>
      </c>
      <c r="J1491" s="67">
        <f t="shared" si="323"/>
        <v>240</v>
      </c>
      <c r="K1491" s="68">
        <v>65</v>
      </c>
      <c r="L1491" s="68">
        <f t="shared" si="324"/>
        <v>175</v>
      </c>
      <c r="M1491" s="68">
        <f t="shared" si="325"/>
        <v>27.083333333333336</v>
      </c>
      <c r="N1491" s="96">
        <v>135</v>
      </c>
      <c r="O1491" s="97" t="str">
        <f t="shared" si="326"/>
        <v>June</v>
      </c>
      <c r="P1491" s="96">
        <f t="shared" si="327"/>
        <v>135</v>
      </c>
      <c r="Q1491" s="98">
        <f t="shared" si="328"/>
        <v>-70</v>
      </c>
      <c r="R1491" s="97" t="b">
        <f t="shared" si="329"/>
        <v>0</v>
      </c>
      <c r="S1491" s="99" t="str">
        <f t="shared" si="330"/>
        <v>GROWTH</v>
      </c>
      <c r="T1491" s="68">
        <v>0</v>
      </c>
      <c r="U1491" s="100" t="str">
        <f t="shared" si="331"/>
        <v>May</v>
      </c>
      <c r="V1491" s="68">
        <f t="shared" si="332"/>
        <v>0</v>
      </c>
      <c r="W1491" s="101">
        <f t="shared" si="333"/>
        <v>65</v>
      </c>
      <c r="X1491" s="102" t="b">
        <f t="shared" si="334"/>
        <v>0</v>
      </c>
      <c r="Y1491" s="103" t="b">
        <f t="shared" si="335"/>
        <v>0</v>
      </c>
      <c r="Z1491" s="74">
        <v>0</v>
      </c>
      <c r="AA1491" s="69"/>
      <c r="AB1491" s="69" t="s">
        <v>133</v>
      </c>
      <c r="AC1491" s="84" t="s">
        <v>134</v>
      </c>
      <c r="AD1491" s="3"/>
      <c r="AE1491" s="118">
        <f>IFERROR(INDEX(Last6M_AvgSales_Ref!$B$2:$B$12659,MATCH(D1491,Last6M_AvgSales_Ref!$A$2:$A$12659,0)),"")</f>
        <v>137.25</v>
      </c>
    </row>
    <row r="1492" spans="1:31" ht="14.25" customHeight="1">
      <c r="A1492" s="84" t="s">
        <v>134</v>
      </c>
      <c r="B1492" s="85" t="s">
        <v>74</v>
      </c>
      <c r="C1492" s="82" t="s">
        <v>3382</v>
      </c>
      <c r="D1492" s="74">
        <v>1000004573</v>
      </c>
      <c r="E1492" s="85" t="s">
        <v>3383</v>
      </c>
      <c r="F1492" s="83">
        <v>46004</v>
      </c>
      <c r="G1492" s="66" t="str">
        <f t="shared" si="322"/>
        <v>Targeted Dealer</v>
      </c>
      <c r="H1492" s="66"/>
      <c r="I1492" s="67">
        <v>60</v>
      </c>
      <c r="J1492" s="67">
        <f t="shared" si="323"/>
        <v>60</v>
      </c>
      <c r="K1492" s="68">
        <v>4</v>
      </c>
      <c r="L1492" s="68">
        <f t="shared" si="324"/>
        <v>56</v>
      </c>
      <c r="M1492" s="68">
        <f t="shared" si="325"/>
        <v>6.666666666666667</v>
      </c>
      <c r="N1492" s="96">
        <v>0</v>
      </c>
      <c r="O1492" s="97" t="str">
        <f t="shared" si="326"/>
        <v>June</v>
      </c>
      <c r="P1492" s="96">
        <f t="shared" si="327"/>
        <v>0</v>
      </c>
      <c r="Q1492" s="98">
        <f t="shared" si="328"/>
        <v>4</v>
      </c>
      <c r="R1492" s="97" t="b">
        <f t="shared" si="329"/>
        <v>0</v>
      </c>
      <c r="S1492" s="99" t="b">
        <f t="shared" si="330"/>
        <v>0</v>
      </c>
      <c r="T1492" s="68">
        <v>0</v>
      </c>
      <c r="U1492" s="100" t="str">
        <f t="shared" si="331"/>
        <v>May</v>
      </c>
      <c r="V1492" s="68">
        <f t="shared" si="332"/>
        <v>0</v>
      </c>
      <c r="W1492" s="101">
        <f t="shared" si="333"/>
        <v>4</v>
      </c>
      <c r="X1492" s="102" t="b">
        <f t="shared" si="334"/>
        <v>0</v>
      </c>
      <c r="Y1492" s="103" t="b">
        <f t="shared" si="335"/>
        <v>0</v>
      </c>
      <c r="Z1492" s="74">
        <v>0</v>
      </c>
      <c r="AA1492" s="69"/>
      <c r="AB1492" s="69" t="s">
        <v>133</v>
      </c>
      <c r="AC1492" s="84" t="s">
        <v>134</v>
      </c>
      <c r="AD1492" s="3"/>
      <c r="AE1492" s="118">
        <f>IFERROR(INDEX(Last6M_AvgSales_Ref!$B$2:$B$12659,MATCH(D1492,Last6M_AvgSales_Ref!$A$2:$A$12659,0)),"")</f>
        <v>23.55</v>
      </c>
    </row>
    <row r="1493" spans="1:31" ht="14.25" customHeight="1">
      <c r="A1493" s="84" t="s">
        <v>133</v>
      </c>
      <c r="B1493" s="85" t="s">
        <v>142</v>
      </c>
      <c r="C1493" s="82" t="s">
        <v>3384</v>
      </c>
      <c r="D1493" s="74">
        <v>1000004547</v>
      </c>
      <c r="E1493" s="85" t="s">
        <v>3385</v>
      </c>
      <c r="F1493" s="83">
        <v>45987</v>
      </c>
      <c r="G1493" s="66" t="str">
        <f t="shared" si="322"/>
        <v>Targeted Dealer</v>
      </c>
      <c r="H1493" s="66"/>
      <c r="I1493" s="67">
        <v>50</v>
      </c>
      <c r="J1493" s="67">
        <f t="shared" si="323"/>
        <v>50</v>
      </c>
      <c r="K1493" s="68">
        <v>38.049999999999997</v>
      </c>
      <c r="L1493" s="68">
        <f t="shared" si="324"/>
        <v>11.950000000000003</v>
      </c>
      <c r="M1493" s="68">
        <f t="shared" si="325"/>
        <v>76.099999999999994</v>
      </c>
      <c r="N1493" s="96">
        <v>58</v>
      </c>
      <c r="O1493" s="97" t="str">
        <f t="shared" si="326"/>
        <v>June</v>
      </c>
      <c r="P1493" s="96">
        <f t="shared" si="327"/>
        <v>58</v>
      </c>
      <c r="Q1493" s="98">
        <f t="shared" si="328"/>
        <v>-19.950000000000003</v>
      </c>
      <c r="R1493" s="97" t="b">
        <f t="shared" si="329"/>
        <v>0</v>
      </c>
      <c r="S1493" s="99" t="str">
        <f t="shared" si="330"/>
        <v>GROWTH</v>
      </c>
      <c r="T1493" s="68">
        <v>0</v>
      </c>
      <c r="U1493" s="100" t="str">
        <f t="shared" si="331"/>
        <v>May</v>
      </c>
      <c r="V1493" s="68">
        <f t="shared" si="332"/>
        <v>0</v>
      </c>
      <c r="W1493" s="101">
        <f t="shared" si="333"/>
        <v>38.049999999999997</v>
      </c>
      <c r="X1493" s="102" t="b">
        <f t="shared" si="334"/>
        <v>0</v>
      </c>
      <c r="Y1493" s="103" t="b">
        <f t="shared" si="335"/>
        <v>0</v>
      </c>
      <c r="Z1493" s="74">
        <v>0</v>
      </c>
      <c r="AA1493" s="69"/>
      <c r="AB1493" s="69" t="s">
        <v>133</v>
      </c>
      <c r="AC1493" s="84" t="s">
        <v>133</v>
      </c>
      <c r="AD1493" s="3"/>
      <c r="AE1493" s="118">
        <f>IFERROR(INDEX(Last6M_AvgSales_Ref!$B$2:$B$12659,MATCH(D1493,Last6M_AvgSales_Ref!$A$2:$A$12659,0)),"")</f>
        <v>54.408333333333303</v>
      </c>
    </row>
    <row r="1494" spans="1:31" ht="14.25" customHeight="1">
      <c r="A1494" s="84" t="s">
        <v>133</v>
      </c>
      <c r="B1494" s="85" t="s">
        <v>142</v>
      </c>
      <c r="C1494" s="82" t="s">
        <v>3386</v>
      </c>
      <c r="D1494" s="74">
        <v>1000004549</v>
      </c>
      <c r="E1494" s="85" t="s">
        <v>191</v>
      </c>
      <c r="F1494" s="83">
        <v>45992</v>
      </c>
      <c r="G1494" s="66" t="str">
        <f t="shared" si="322"/>
        <v>Targeted Dealer</v>
      </c>
      <c r="H1494" s="66"/>
      <c r="I1494" s="67">
        <v>70</v>
      </c>
      <c r="J1494" s="67">
        <f t="shared" si="323"/>
        <v>70</v>
      </c>
      <c r="K1494" s="68">
        <v>121</v>
      </c>
      <c r="L1494" s="68">
        <f t="shared" si="324"/>
        <v>-51</v>
      </c>
      <c r="M1494" s="68">
        <f t="shared" si="325"/>
        <v>172.85714285714286</v>
      </c>
      <c r="N1494" s="96">
        <v>130</v>
      </c>
      <c r="O1494" s="97" t="str">
        <f t="shared" si="326"/>
        <v>June</v>
      </c>
      <c r="P1494" s="96">
        <f t="shared" si="327"/>
        <v>130</v>
      </c>
      <c r="Q1494" s="98">
        <f t="shared" si="328"/>
        <v>-9</v>
      </c>
      <c r="R1494" s="97" t="b">
        <f t="shared" si="329"/>
        <v>0</v>
      </c>
      <c r="S1494" s="99" t="str">
        <f t="shared" si="330"/>
        <v>GROWTH</v>
      </c>
      <c r="T1494" s="68">
        <v>0</v>
      </c>
      <c r="U1494" s="100" t="str">
        <f t="shared" si="331"/>
        <v>May</v>
      </c>
      <c r="V1494" s="68">
        <f t="shared" si="332"/>
        <v>0</v>
      </c>
      <c r="W1494" s="101">
        <f t="shared" si="333"/>
        <v>121</v>
      </c>
      <c r="X1494" s="102" t="b">
        <f t="shared" si="334"/>
        <v>0</v>
      </c>
      <c r="Y1494" s="103" t="b">
        <f t="shared" si="335"/>
        <v>0</v>
      </c>
      <c r="Z1494" s="74">
        <v>0</v>
      </c>
      <c r="AA1494" s="69"/>
      <c r="AB1494" s="69" t="s">
        <v>133</v>
      </c>
      <c r="AC1494" s="84" t="s">
        <v>133</v>
      </c>
      <c r="AD1494" s="3"/>
      <c r="AE1494" s="118">
        <f>IFERROR(INDEX(Last6M_AvgSales_Ref!$B$2:$B$12659,MATCH(D1494,Last6M_AvgSales_Ref!$A$2:$A$12659,0)),"")</f>
        <v>113</v>
      </c>
    </row>
    <row r="1495" spans="1:31" ht="14.25" customHeight="1">
      <c r="A1495" s="84" t="s">
        <v>130</v>
      </c>
      <c r="B1495" s="85" t="s">
        <v>120</v>
      </c>
      <c r="C1495" s="82" t="s">
        <v>3387</v>
      </c>
      <c r="D1495" s="74">
        <v>1000003771</v>
      </c>
      <c r="E1495" s="85" t="s">
        <v>3388</v>
      </c>
      <c r="F1495" s="83">
        <v>45266</v>
      </c>
      <c r="G1495" s="66" t="str">
        <f t="shared" si="322"/>
        <v>-</v>
      </c>
      <c r="H1495" s="66"/>
      <c r="I1495" s="67">
        <v>0</v>
      </c>
      <c r="J1495" s="67">
        <f t="shared" si="323"/>
        <v>0</v>
      </c>
      <c r="K1495" s="68">
        <v>0</v>
      </c>
      <c r="L1495" s="68">
        <f t="shared" si="324"/>
        <v>0</v>
      </c>
      <c r="M1495" s="68" t="str">
        <f t="shared" si="325"/>
        <v>-</v>
      </c>
      <c r="N1495" s="96">
        <v>0</v>
      </c>
      <c r="O1495" s="97" t="str">
        <f t="shared" si="326"/>
        <v>June</v>
      </c>
      <c r="P1495" s="96">
        <f t="shared" si="327"/>
        <v>0</v>
      </c>
      <c r="Q1495" s="98">
        <f t="shared" si="328"/>
        <v>0</v>
      </c>
      <c r="R1495" s="97" t="b">
        <f t="shared" si="329"/>
        <v>0</v>
      </c>
      <c r="S1495" s="99" t="b">
        <f t="shared" si="330"/>
        <v>0</v>
      </c>
      <c r="T1495" s="68">
        <v>0</v>
      </c>
      <c r="U1495" s="100" t="str">
        <f t="shared" si="331"/>
        <v>May</v>
      </c>
      <c r="V1495" s="68">
        <f t="shared" si="332"/>
        <v>0</v>
      </c>
      <c r="W1495" s="101">
        <f t="shared" si="333"/>
        <v>0</v>
      </c>
      <c r="X1495" s="102" t="b">
        <f t="shared" si="334"/>
        <v>0</v>
      </c>
      <c r="Y1495" s="103" t="b">
        <f t="shared" si="335"/>
        <v>0</v>
      </c>
      <c r="Z1495" s="74">
        <v>0</v>
      </c>
      <c r="AA1495" s="69"/>
      <c r="AB1495" s="69" t="s">
        <v>133</v>
      </c>
      <c r="AC1495" s="84" t="s">
        <v>130</v>
      </c>
      <c r="AD1495" s="3"/>
      <c r="AE1495" s="118">
        <f>IFERROR(INDEX(Last6M_AvgSales_Ref!$B$2:$B$12659,MATCH(D1495,Last6M_AvgSales_Ref!$A$2:$A$12659,0)),"")</f>
        <v>5</v>
      </c>
    </row>
    <row r="1496" spans="1:31" ht="14.25" customHeight="1">
      <c r="A1496" s="84" t="s">
        <v>130</v>
      </c>
      <c r="B1496" s="85" t="s">
        <v>118</v>
      </c>
      <c r="C1496" s="82" t="s">
        <v>596</v>
      </c>
      <c r="D1496" s="74">
        <v>1000001993</v>
      </c>
      <c r="E1496" s="85" t="s">
        <v>597</v>
      </c>
      <c r="F1496" s="83">
        <v>44739</v>
      </c>
      <c r="G1496" s="66" t="str">
        <f t="shared" si="322"/>
        <v>Targeted Dealer</v>
      </c>
      <c r="H1496" s="66"/>
      <c r="I1496" s="67">
        <v>25</v>
      </c>
      <c r="J1496" s="67">
        <f t="shared" si="323"/>
        <v>25</v>
      </c>
      <c r="K1496" s="68">
        <v>0</v>
      </c>
      <c r="L1496" s="68">
        <f t="shared" si="324"/>
        <v>25</v>
      </c>
      <c r="M1496" s="68">
        <f t="shared" si="325"/>
        <v>0</v>
      </c>
      <c r="N1496" s="96">
        <v>0</v>
      </c>
      <c r="O1496" s="97" t="str">
        <f t="shared" si="326"/>
        <v>June</v>
      </c>
      <c r="P1496" s="96">
        <f t="shared" si="327"/>
        <v>0</v>
      </c>
      <c r="Q1496" s="98">
        <f t="shared" si="328"/>
        <v>0</v>
      </c>
      <c r="R1496" s="97" t="b">
        <f t="shared" si="329"/>
        <v>0</v>
      </c>
      <c r="S1496" s="99" t="b">
        <f t="shared" si="330"/>
        <v>0</v>
      </c>
      <c r="T1496" s="68">
        <v>0</v>
      </c>
      <c r="U1496" s="100" t="str">
        <f t="shared" si="331"/>
        <v>May</v>
      </c>
      <c r="V1496" s="68">
        <f t="shared" si="332"/>
        <v>0</v>
      </c>
      <c r="W1496" s="101">
        <f t="shared" si="333"/>
        <v>0</v>
      </c>
      <c r="X1496" s="102" t="b">
        <f t="shared" si="334"/>
        <v>0</v>
      </c>
      <c r="Y1496" s="103" t="b">
        <f t="shared" si="335"/>
        <v>0</v>
      </c>
      <c r="Z1496" s="74">
        <v>0</v>
      </c>
      <c r="AA1496" s="69"/>
      <c r="AB1496" s="69" t="s">
        <v>133</v>
      </c>
      <c r="AC1496" s="84" t="s">
        <v>130</v>
      </c>
      <c r="AD1496" s="3"/>
      <c r="AE1496" s="118">
        <f>IFERROR(INDEX(Last6M_AvgSales_Ref!$B$2:$B$12659,MATCH(D1496,Last6M_AvgSales_Ref!$A$2:$A$12659,0)),"")</f>
        <v>12.5</v>
      </c>
    </row>
    <row r="1497" spans="1:31" ht="14.25" customHeight="1">
      <c r="A1497" s="84" t="s">
        <v>134</v>
      </c>
      <c r="B1497" s="85" t="s">
        <v>61</v>
      </c>
      <c r="C1497" s="82" t="s">
        <v>3389</v>
      </c>
      <c r="D1497" s="74">
        <v>1000004548</v>
      </c>
      <c r="E1497" s="85" t="s">
        <v>3390</v>
      </c>
      <c r="F1497" s="83">
        <v>45990</v>
      </c>
      <c r="G1497" s="66" t="str">
        <f t="shared" si="322"/>
        <v>Targeted Dealer</v>
      </c>
      <c r="H1497" s="66"/>
      <c r="I1497" s="67">
        <v>50</v>
      </c>
      <c r="J1497" s="67">
        <f t="shared" si="323"/>
        <v>50</v>
      </c>
      <c r="K1497" s="68">
        <v>74</v>
      </c>
      <c r="L1497" s="68">
        <f t="shared" si="324"/>
        <v>-24</v>
      </c>
      <c r="M1497" s="68">
        <f t="shared" si="325"/>
        <v>148</v>
      </c>
      <c r="N1497" s="96">
        <v>20</v>
      </c>
      <c r="O1497" s="97" t="str">
        <f t="shared" si="326"/>
        <v>June</v>
      </c>
      <c r="P1497" s="96">
        <f t="shared" si="327"/>
        <v>20</v>
      </c>
      <c r="Q1497" s="98">
        <f t="shared" si="328"/>
        <v>54</v>
      </c>
      <c r="R1497" s="97" t="b">
        <f t="shared" si="329"/>
        <v>0</v>
      </c>
      <c r="S1497" s="99" t="str">
        <f t="shared" si="330"/>
        <v>GROWTH</v>
      </c>
      <c r="T1497" s="68">
        <v>0</v>
      </c>
      <c r="U1497" s="100" t="str">
        <f t="shared" si="331"/>
        <v>May</v>
      </c>
      <c r="V1497" s="68">
        <f t="shared" si="332"/>
        <v>0</v>
      </c>
      <c r="W1497" s="101">
        <f t="shared" si="333"/>
        <v>74</v>
      </c>
      <c r="X1497" s="102" t="b">
        <f t="shared" si="334"/>
        <v>0</v>
      </c>
      <c r="Y1497" s="103" t="b">
        <f t="shared" si="335"/>
        <v>0</v>
      </c>
      <c r="Z1497" s="74">
        <v>0</v>
      </c>
      <c r="AA1497" s="69"/>
      <c r="AB1497" s="69" t="s">
        <v>133</v>
      </c>
      <c r="AC1497" s="84" t="s">
        <v>134</v>
      </c>
      <c r="AD1497" s="3"/>
      <c r="AE1497" s="118">
        <f>IFERROR(INDEX(Last6M_AvgSales_Ref!$B$2:$B$12659,MATCH(D1497,Last6M_AvgSales_Ref!$A$2:$A$12659,0)),"")</f>
        <v>128.916666666667</v>
      </c>
    </row>
    <row r="1498" spans="1:31" ht="14.25" customHeight="1">
      <c r="A1498" s="84" t="s">
        <v>134</v>
      </c>
      <c r="B1498" s="85" t="s">
        <v>61</v>
      </c>
      <c r="C1498" s="82" t="s">
        <v>3391</v>
      </c>
      <c r="D1498" s="74">
        <v>1000004575</v>
      </c>
      <c r="E1498" s="85" t="s">
        <v>3392</v>
      </c>
      <c r="F1498" s="83">
        <v>46009</v>
      </c>
      <c r="G1498" s="66" t="str">
        <f t="shared" si="322"/>
        <v>Targeted Dealer</v>
      </c>
      <c r="H1498" s="66"/>
      <c r="I1498" s="67">
        <v>48</v>
      </c>
      <c r="J1498" s="67">
        <f t="shared" si="323"/>
        <v>48</v>
      </c>
      <c r="K1498" s="68">
        <v>39</v>
      </c>
      <c r="L1498" s="68">
        <f t="shared" si="324"/>
        <v>9</v>
      </c>
      <c r="M1498" s="68">
        <f t="shared" si="325"/>
        <v>81.25</v>
      </c>
      <c r="N1498" s="96">
        <v>26</v>
      </c>
      <c r="O1498" s="97" t="str">
        <f t="shared" si="326"/>
        <v>June</v>
      </c>
      <c r="P1498" s="96">
        <f t="shared" si="327"/>
        <v>26</v>
      </c>
      <c r="Q1498" s="98">
        <f t="shared" si="328"/>
        <v>13</v>
      </c>
      <c r="R1498" s="97" t="b">
        <f t="shared" si="329"/>
        <v>0</v>
      </c>
      <c r="S1498" s="99" t="str">
        <f t="shared" si="330"/>
        <v>GROWTH</v>
      </c>
      <c r="T1498" s="68">
        <v>0</v>
      </c>
      <c r="U1498" s="100" t="str">
        <f t="shared" si="331"/>
        <v>May</v>
      </c>
      <c r="V1498" s="68">
        <f t="shared" si="332"/>
        <v>0</v>
      </c>
      <c r="W1498" s="101">
        <f t="shared" si="333"/>
        <v>39</v>
      </c>
      <c r="X1498" s="102" t="b">
        <f t="shared" si="334"/>
        <v>0</v>
      </c>
      <c r="Y1498" s="103" t="b">
        <f t="shared" si="335"/>
        <v>0</v>
      </c>
      <c r="Z1498" s="74">
        <v>0</v>
      </c>
      <c r="AA1498" s="69"/>
      <c r="AB1498" s="69" t="s">
        <v>133</v>
      </c>
      <c r="AC1498" s="84" t="s">
        <v>134</v>
      </c>
      <c r="AD1498" s="3"/>
      <c r="AE1498" s="118">
        <f>IFERROR(INDEX(Last6M_AvgSales_Ref!$B$2:$B$12659,MATCH(D1498,Last6M_AvgSales_Ref!$A$2:$A$12659,0)),"")</f>
        <v>41</v>
      </c>
    </row>
    <row r="1499" spans="1:31" ht="14.25" customHeight="1">
      <c r="A1499" s="84" t="s">
        <v>133</v>
      </c>
      <c r="B1499" s="85" t="s">
        <v>40</v>
      </c>
      <c r="C1499" s="82" t="s">
        <v>3393</v>
      </c>
      <c r="D1499" s="74">
        <v>1000003652</v>
      </c>
      <c r="E1499" s="85" t="s">
        <v>3394</v>
      </c>
      <c r="F1499" s="83">
        <v>45134</v>
      </c>
      <c r="G1499" s="66" t="str">
        <f t="shared" si="322"/>
        <v>-</v>
      </c>
      <c r="H1499" s="66"/>
      <c r="I1499" s="67">
        <v>0</v>
      </c>
      <c r="J1499" s="67">
        <f t="shared" si="323"/>
        <v>0</v>
      </c>
      <c r="K1499" s="68">
        <v>0</v>
      </c>
      <c r="L1499" s="68">
        <f t="shared" si="324"/>
        <v>0</v>
      </c>
      <c r="M1499" s="68" t="str">
        <f t="shared" si="325"/>
        <v>-</v>
      </c>
      <c r="N1499" s="96">
        <v>0</v>
      </c>
      <c r="O1499" s="97" t="str">
        <f t="shared" si="326"/>
        <v>June</v>
      </c>
      <c r="P1499" s="96">
        <f t="shared" si="327"/>
        <v>0</v>
      </c>
      <c r="Q1499" s="98">
        <f t="shared" si="328"/>
        <v>0</v>
      </c>
      <c r="R1499" s="97" t="b">
        <f t="shared" si="329"/>
        <v>0</v>
      </c>
      <c r="S1499" s="99" t="b">
        <f t="shared" si="330"/>
        <v>0</v>
      </c>
      <c r="T1499" s="68">
        <v>0</v>
      </c>
      <c r="U1499" s="100" t="str">
        <f t="shared" si="331"/>
        <v>May</v>
      </c>
      <c r="V1499" s="68">
        <f t="shared" si="332"/>
        <v>0</v>
      </c>
      <c r="W1499" s="101">
        <f t="shared" si="333"/>
        <v>0</v>
      </c>
      <c r="X1499" s="102" t="b">
        <f t="shared" si="334"/>
        <v>0</v>
      </c>
      <c r="Y1499" s="103" t="b">
        <f t="shared" si="335"/>
        <v>0</v>
      </c>
      <c r="Z1499" s="74">
        <v>0</v>
      </c>
      <c r="AA1499" s="69"/>
      <c r="AB1499" s="69" t="s">
        <v>133</v>
      </c>
      <c r="AC1499" s="84" t="s">
        <v>133</v>
      </c>
      <c r="AD1499" s="3"/>
      <c r="AE1499" s="118">
        <f>IFERROR(INDEX(Last6M_AvgSales_Ref!$B$2:$B$12659,MATCH(D1499,Last6M_AvgSales_Ref!$A$2:$A$12659,0)),"")</f>
        <v>60</v>
      </c>
    </row>
    <row r="1500" spans="1:31" ht="14.25" customHeight="1">
      <c r="A1500" s="84" t="s">
        <v>134</v>
      </c>
      <c r="B1500" s="85" t="s">
        <v>58</v>
      </c>
      <c r="C1500" s="82" t="s">
        <v>3395</v>
      </c>
      <c r="D1500" s="74">
        <v>1000004540</v>
      </c>
      <c r="E1500" s="85" t="s">
        <v>3396</v>
      </c>
      <c r="F1500" s="83">
        <v>45992</v>
      </c>
      <c r="G1500" s="66" t="str">
        <f t="shared" si="322"/>
        <v>Targeted Dealer</v>
      </c>
      <c r="H1500" s="66"/>
      <c r="I1500" s="67">
        <v>26</v>
      </c>
      <c r="J1500" s="67">
        <f t="shared" si="323"/>
        <v>26</v>
      </c>
      <c r="K1500" s="68">
        <v>0</v>
      </c>
      <c r="L1500" s="68">
        <f t="shared" si="324"/>
        <v>26</v>
      </c>
      <c r="M1500" s="68">
        <f t="shared" si="325"/>
        <v>0</v>
      </c>
      <c r="N1500" s="96">
        <v>0</v>
      </c>
      <c r="O1500" s="97" t="str">
        <f t="shared" si="326"/>
        <v>June</v>
      </c>
      <c r="P1500" s="96">
        <f t="shared" si="327"/>
        <v>0</v>
      </c>
      <c r="Q1500" s="98">
        <f t="shared" si="328"/>
        <v>0</v>
      </c>
      <c r="R1500" s="97" t="b">
        <f t="shared" si="329"/>
        <v>0</v>
      </c>
      <c r="S1500" s="99" t="b">
        <f t="shared" si="330"/>
        <v>0</v>
      </c>
      <c r="T1500" s="68">
        <v>0</v>
      </c>
      <c r="U1500" s="100" t="str">
        <f t="shared" si="331"/>
        <v>May</v>
      </c>
      <c r="V1500" s="68">
        <f t="shared" si="332"/>
        <v>0</v>
      </c>
      <c r="W1500" s="101">
        <f t="shared" si="333"/>
        <v>0</v>
      </c>
      <c r="X1500" s="102" t="b">
        <f t="shared" si="334"/>
        <v>0</v>
      </c>
      <c r="Y1500" s="103" t="b">
        <f t="shared" si="335"/>
        <v>0</v>
      </c>
      <c r="Z1500" s="74">
        <v>0</v>
      </c>
      <c r="AA1500" s="69"/>
      <c r="AB1500" s="69" t="s">
        <v>133</v>
      </c>
      <c r="AC1500" s="84" t="s">
        <v>134</v>
      </c>
      <c r="AD1500" s="3"/>
      <c r="AE1500" s="118">
        <f>IFERROR(INDEX(Last6M_AvgSales_Ref!$B$2:$B$12659,MATCH(D1500,Last6M_AvgSales_Ref!$A$2:$A$12659,0)),"")</f>
        <v>32.4166666666667</v>
      </c>
    </row>
    <row r="1501" spans="1:31" ht="14.25" customHeight="1">
      <c r="A1501" s="84" t="s">
        <v>134</v>
      </c>
      <c r="B1501" s="85" t="s">
        <v>58</v>
      </c>
      <c r="C1501" s="82" t="s">
        <v>3397</v>
      </c>
      <c r="D1501" s="74">
        <v>1000004572</v>
      </c>
      <c r="E1501" s="85" t="s">
        <v>3398</v>
      </c>
      <c r="F1501" s="83">
        <v>46004</v>
      </c>
      <c r="G1501" s="66" t="str">
        <f t="shared" si="322"/>
        <v>Targeted Dealer</v>
      </c>
      <c r="H1501" s="66"/>
      <c r="I1501" s="67">
        <v>80</v>
      </c>
      <c r="J1501" s="67">
        <f t="shared" si="323"/>
        <v>80</v>
      </c>
      <c r="K1501" s="68">
        <v>39</v>
      </c>
      <c r="L1501" s="68">
        <f t="shared" si="324"/>
        <v>41</v>
      </c>
      <c r="M1501" s="68">
        <f t="shared" si="325"/>
        <v>48.75</v>
      </c>
      <c r="N1501" s="96">
        <v>39</v>
      </c>
      <c r="O1501" s="97" t="str">
        <f t="shared" si="326"/>
        <v>June</v>
      </c>
      <c r="P1501" s="96">
        <f t="shared" si="327"/>
        <v>39</v>
      </c>
      <c r="Q1501" s="98">
        <f t="shared" si="328"/>
        <v>0</v>
      </c>
      <c r="R1501" s="97" t="b">
        <f t="shared" si="329"/>
        <v>0</v>
      </c>
      <c r="S1501" s="99" t="str">
        <f t="shared" si="330"/>
        <v>GROWTH</v>
      </c>
      <c r="T1501" s="68">
        <v>0</v>
      </c>
      <c r="U1501" s="100" t="str">
        <f t="shared" si="331"/>
        <v>May</v>
      </c>
      <c r="V1501" s="68">
        <f t="shared" si="332"/>
        <v>0</v>
      </c>
      <c r="W1501" s="101">
        <f t="shared" si="333"/>
        <v>39</v>
      </c>
      <c r="X1501" s="102" t="b">
        <f t="shared" si="334"/>
        <v>0</v>
      </c>
      <c r="Y1501" s="103" t="b">
        <f t="shared" si="335"/>
        <v>0</v>
      </c>
      <c r="Z1501" s="74">
        <v>0</v>
      </c>
      <c r="AA1501" s="69"/>
      <c r="AB1501" s="69" t="s">
        <v>133</v>
      </c>
      <c r="AC1501" s="84" t="s">
        <v>134</v>
      </c>
      <c r="AD1501" s="3"/>
      <c r="AE1501" s="118">
        <f>IFERROR(INDEX(Last6M_AvgSales_Ref!$B$2:$B$12659,MATCH(D1501,Last6M_AvgSales_Ref!$A$2:$A$12659,0)),"")</f>
        <v>40.9166666666667</v>
      </c>
    </row>
    <row r="1502" spans="1:31" ht="14.25" customHeight="1">
      <c r="A1502" s="84" t="s">
        <v>134</v>
      </c>
      <c r="B1502" s="85" t="s">
        <v>62</v>
      </c>
      <c r="C1502" s="82" t="s">
        <v>3399</v>
      </c>
      <c r="D1502" s="74">
        <v>1000000356</v>
      </c>
      <c r="E1502" s="85" t="s">
        <v>3400</v>
      </c>
      <c r="F1502" s="83">
        <v>44738</v>
      </c>
      <c r="G1502" s="66" t="str">
        <f t="shared" si="322"/>
        <v>Targeted Dealer</v>
      </c>
      <c r="H1502" s="66"/>
      <c r="I1502" s="67">
        <v>40</v>
      </c>
      <c r="J1502" s="67">
        <f t="shared" si="323"/>
        <v>40</v>
      </c>
      <c r="K1502" s="68">
        <v>4</v>
      </c>
      <c r="L1502" s="68">
        <f t="shared" si="324"/>
        <v>36</v>
      </c>
      <c r="M1502" s="68">
        <f t="shared" si="325"/>
        <v>10</v>
      </c>
      <c r="N1502" s="96">
        <v>0</v>
      </c>
      <c r="O1502" s="97" t="str">
        <f t="shared" si="326"/>
        <v>June</v>
      </c>
      <c r="P1502" s="96">
        <f t="shared" si="327"/>
        <v>0</v>
      </c>
      <c r="Q1502" s="98">
        <f t="shared" si="328"/>
        <v>4</v>
      </c>
      <c r="R1502" s="97" t="b">
        <f t="shared" si="329"/>
        <v>0</v>
      </c>
      <c r="S1502" s="99" t="b">
        <f t="shared" si="330"/>
        <v>0</v>
      </c>
      <c r="T1502" s="68">
        <v>0</v>
      </c>
      <c r="U1502" s="100" t="str">
        <f t="shared" si="331"/>
        <v>May</v>
      </c>
      <c r="V1502" s="68">
        <f t="shared" si="332"/>
        <v>0</v>
      </c>
      <c r="W1502" s="101">
        <f t="shared" si="333"/>
        <v>4</v>
      </c>
      <c r="X1502" s="102" t="b">
        <f t="shared" si="334"/>
        <v>0</v>
      </c>
      <c r="Y1502" s="103" t="b">
        <f t="shared" si="335"/>
        <v>0</v>
      </c>
      <c r="Z1502" s="74">
        <v>0</v>
      </c>
      <c r="AA1502" s="69"/>
      <c r="AB1502" s="69" t="s">
        <v>133</v>
      </c>
      <c r="AC1502" s="84" t="s">
        <v>134</v>
      </c>
      <c r="AD1502" s="3"/>
      <c r="AE1502" s="118">
        <f>IFERROR(INDEX(Last6M_AvgSales_Ref!$B$2:$B$12659,MATCH(D1502,Last6M_AvgSales_Ref!$A$2:$A$12659,0)),"")</f>
        <v>2.3333333333333299</v>
      </c>
    </row>
    <row r="1503" spans="1:31" ht="14.25" customHeight="1">
      <c r="A1503" s="84" t="s">
        <v>134</v>
      </c>
      <c r="B1503" s="85" t="s">
        <v>62</v>
      </c>
      <c r="C1503" s="82" t="s">
        <v>3401</v>
      </c>
      <c r="D1503" s="74">
        <v>1000003603</v>
      </c>
      <c r="E1503" s="85" t="s">
        <v>3402</v>
      </c>
      <c r="F1503" s="83">
        <v>45086</v>
      </c>
      <c r="G1503" s="66" t="str">
        <f t="shared" si="322"/>
        <v>-</v>
      </c>
      <c r="H1503" s="66"/>
      <c r="I1503" s="67">
        <v>0</v>
      </c>
      <c r="J1503" s="67">
        <f t="shared" si="323"/>
        <v>0</v>
      </c>
      <c r="K1503" s="68">
        <v>10.5</v>
      </c>
      <c r="L1503" s="68">
        <f t="shared" si="324"/>
        <v>-10.5</v>
      </c>
      <c r="M1503" s="68" t="str">
        <f t="shared" si="325"/>
        <v>-</v>
      </c>
      <c r="N1503" s="96">
        <v>0</v>
      </c>
      <c r="O1503" s="97" t="str">
        <f t="shared" si="326"/>
        <v>June</v>
      </c>
      <c r="P1503" s="96">
        <f t="shared" si="327"/>
        <v>0</v>
      </c>
      <c r="Q1503" s="98">
        <f t="shared" si="328"/>
        <v>10.5</v>
      </c>
      <c r="R1503" s="97" t="b">
        <f t="shared" si="329"/>
        <v>0</v>
      </c>
      <c r="S1503" s="99" t="b">
        <f t="shared" si="330"/>
        <v>0</v>
      </c>
      <c r="T1503" s="68">
        <v>0</v>
      </c>
      <c r="U1503" s="100" t="str">
        <f t="shared" si="331"/>
        <v>May</v>
      </c>
      <c r="V1503" s="68">
        <f t="shared" si="332"/>
        <v>0</v>
      </c>
      <c r="W1503" s="101">
        <f t="shared" si="333"/>
        <v>10.5</v>
      </c>
      <c r="X1503" s="102" t="b">
        <f t="shared" si="334"/>
        <v>0</v>
      </c>
      <c r="Y1503" s="103" t="b">
        <f t="shared" si="335"/>
        <v>0</v>
      </c>
      <c r="Z1503" s="74">
        <v>0</v>
      </c>
      <c r="AA1503" s="69"/>
      <c r="AB1503" s="69" t="s">
        <v>133</v>
      </c>
      <c r="AC1503" s="84" t="s">
        <v>134</v>
      </c>
      <c r="AD1503" s="3"/>
      <c r="AE1503" s="118">
        <f>IFERROR(INDEX(Last6M_AvgSales_Ref!$B$2:$B$12659,MATCH(D1503,Last6M_AvgSales_Ref!$A$2:$A$12659,0)),"")</f>
        <v>14.25</v>
      </c>
    </row>
    <row r="1504" spans="1:31" ht="14.25" customHeight="1">
      <c r="A1504" s="84" t="s">
        <v>134</v>
      </c>
      <c r="B1504" s="85" t="s">
        <v>62</v>
      </c>
      <c r="C1504" s="82" t="s">
        <v>3403</v>
      </c>
      <c r="D1504" s="74">
        <v>1000004552</v>
      </c>
      <c r="E1504" s="85" t="s">
        <v>3404</v>
      </c>
      <c r="F1504" s="83">
        <v>45992</v>
      </c>
      <c r="G1504" s="66" t="str">
        <f t="shared" si="322"/>
        <v>Targeted Dealer</v>
      </c>
      <c r="H1504" s="66"/>
      <c r="I1504" s="67">
        <v>40</v>
      </c>
      <c r="J1504" s="67">
        <f t="shared" si="323"/>
        <v>40</v>
      </c>
      <c r="K1504" s="68">
        <v>4</v>
      </c>
      <c r="L1504" s="68">
        <f t="shared" si="324"/>
        <v>36</v>
      </c>
      <c r="M1504" s="68">
        <f t="shared" si="325"/>
        <v>10</v>
      </c>
      <c r="N1504" s="96">
        <v>3.5</v>
      </c>
      <c r="O1504" s="97" t="str">
        <f t="shared" si="326"/>
        <v>June</v>
      </c>
      <c r="P1504" s="96">
        <f t="shared" si="327"/>
        <v>3.5</v>
      </c>
      <c r="Q1504" s="98">
        <f t="shared" si="328"/>
        <v>0.5</v>
      </c>
      <c r="R1504" s="97" t="b">
        <f t="shared" si="329"/>
        <v>0</v>
      </c>
      <c r="S1504" s="99" t="str">
        <f t="shared" si="330"/>
        <v>GROWTH</v>
      </c>
      <c r="T1504" s="68">
        <v>0</v>
      </c>
      <c r="U1504" s="100" t="str">
        <f t="shared" si="331"/>
        <v>May</v>
      </c>
      <c r="V1504" s="68">
        <f t="shared" si="332"/>
        <v>0</v>
      </c>
      <c r="W1504" s="101">
        <f t="shared" si="333"/>
        <v>4</v>
      </c>
      <c r="X1504" s="102" t="b">
        <f t="shared" si="334"/>
        <v>0</v>
      </c>
      <c r="Y1504" s="103" t="b">
        <f t="shared" si="335"/>
        <v>0</v>
      </c>
      <c r="Z1504" s="74">
        <v>0</v>
      </c>
      <c r="AA1504" s="69"/>
      <c r="AB1504" s="69" t="s">
        <v>133</v>
      </c>
      <c r="AC1504" s="84" t="s">
        <v>134</v>
      </c>
      <c r="AD1504" s="3"/>
      <c r="AE1504" s="118">
        <f>IFERROR(INDEX(Last6M_AvgSales_Ref!$B$2:$B$12659,MATCH(D1504,Last6M_AvgSales_Ref!$A$2:$A$12659,0)),"")</f>
        <v>18.0833333333333</v>
      </c>
    </row>
    <row r="1505" spans="1:31" ht="14.25" customHeight="1">
      <c r="A1505" s="84" t="s">
        <v>133</v>
      </c>
      <c r="B1505" s="85" t="s">
        <v>37</v>
      </c>
      <c r="C1505" s="82" t="s">
        <v>3405</v>
      </c>
      <c r="D1505" s="74">
        <v>1000004562</v>
      </c>
      <c r="E1505" s="85" t="s">
        <v>3406</v>
      </c>
      <c r="F1505" s="83">
        <v>46001</v>
      </c>
      <c r="G1505" s="66" t="str">
        <f t="shared" si="322"/>
        <v>Targeted Dealer</v>
      </c>
      <c r="H1505" s="66"/>
      <c r="I1505" s="67">
        <v>20</v>
      </c>
      <c r="J1505" s="67">
        <f t="shared" si="323"/>
        <v>20</v>
      </c>
      <c r="K1505" s="68">
        <v>22.5</v>
      </c>
      <c r="L1505" s="68">
        <f t="shared" si="324"/>
        <v>-2.5</v>
      </c>
      <c r="M1505" s="68">
        <f t="shared" si="325"/>
        <v>112.5</v>
      </c>
      <c r="N1505" s="96">
        <v>0</v>
      </c>
      <c r="O1505" s="97" t="str">
        <f t="shared" si="326"/>
        <v>June</v>
      </c>
      <c r="P1505" s="96">
        <f t="shared" si="327"/>
        <v>0</v>
      </c>
      <c r="Q1505" s="98">
        <f t="shared" si="328"/>
        <v>22.5</v>
      </c>
      <c r="R1505" s="97" t="b">
        <f t="shared" si="329"/>
        <v>0</v>
      </c>
      <c r="S1505" s="99" t="b">
        <f t="shared" si="330"/>
        <v>0</v>
      </c>
      <c r="T1505" s="68">
        <v>0</v>
      </c>
      <c r="U1505" s="100" t="str">
        <f t="shared" si="331"/>
        <v>May</v>
      </c>
      <c r="V1505" s="68">
        <f t="shared" si="332"/>
        <v>0</v>
      </c>
      <c r="W1505" s="101">
        <f t="shared" si="333"/>
        <v>22.5</v>
      </c>
      <c r="X1505" s="102" t="b">
        <f t="shared" si="334"/>
        <v>0</v>
      </c>
      <c r="Y1505" s="103" t="b">
        <f t="shared" si="335"/>
        <v>0</v>
      </c>
      <c r="Z1505" s="74">
        <v>0</v>
      </c>
      <c r="AA1505" s="69"/>
      <c r="AB1505" s="69" t="s">
        <v>133</v>
      </c>
      <c r="AC1505" s="84" t="s">
        <v>133</v>
      </c>
      <c r="AD1505" s="3"/>
      <c r="AE1505" s="118">
        <f>IFERROR(INDEX(Last6M_AvgSales_Ref!$B$2:$B$12659,MATCH(D1505,Last6M_AvgSales_Ref!$A$2:$A$12659,0)),"")</f>
        <v>14.8333333333333</v>
      </c>
    </row>
    <row r="1506" spans="1:31" ht="14.25" customHeight="1">
      <c r="A1506" s="84" t="s">
        <v>134</v>
      </c>
      <c r="B1506" s="85" t="s">
        <v>84</v>
      </c>
      <c r="C1506" s="82" t="s">
        <v>3407</v>
      </c>
      <c r="D1506" s="74">
        <v>1000004553</v>
      </c>
      <c r="E1506" s="85" t="s">
        <v>3408</v>
      </c>
      <c r="F1506" s="83">
        <v>45993</v>
      </c>
      <c r="G1506" s="66" t="str">
        <f t="shared" si="322"/>
        <v>Targeted Dealer</v>
      </c>
      <c r="H1506" s="66"/>
      <c r="I1506" s="67">
        <v>40</v>
      </c>
      <c r="J1506" s="67">
        <f t="shared" si="323"/>
        <v>40</v>
      </c>
      <c r="K1506" s="68">
        <v>15</v>
      </c>
      <c r="L1506" s="68">
        <f t="shared" si="324"/>
        <v>25</v>
      </c>
      <c r="M1506" s="68">
        <f t="shared" si="325"/>
        <v>37.5</v>
      </c>
      <c r="N1506" s="96">
        <v>10</v>
      </c>
      <c r="O1506" s="97" t="str">
        <f t="shared" si="326"/>
        <v>June</v>
      </c>
      <c r="P1506" s="96">
        <f t="shared" si="327"/>
        <v>10</v>
      </c>
      <c r="Q1506" s="98">
        <f t="shared" si="328"/>
        <v>5</v>
      </c>
      <c r="R1506" s="97" t="b">
        <f t="shared" si="329"/>
        <v>0</v>
      </c>
      <c r="S1506" s="99" t="str">
        <f t="shared" si="330"/>
        <v>GROWTH</v>
      </c>
      <c r="T1506" s="68">
        <v>0</v>
      </c>
      <c r="U1506" s="100" t="str">
        <f t="shared" si="331"/>
        <v>May</v>
      </c>
      <c r="V1506" s="68">
        <f t="shared" si="332"/>
        <v>0</v>
      </c>
      <c r="W1506" s="101">
        <f t="shared" si="333"/>
        <v>15</v>
      </c>
      <c r="X1506" s="102" t="b">
        <f t="shared" si="334"/>
        <v>0</v>
      </c>
      <c r="Y1506" s="103" t="b">
        <f t="shared" si="335"/>
        <v>0</v>
      </c>
      <c r="Z1506" s="74">
        <v>0</v>
      </c>
      <c r="AA1506" s="69"/>
      <c r="AB1506" s="69" t="s">
        <v>133</v>
      </c>
      <c r="AC1506" s="84" t="s">
        <v>134</v>
      </c>
      <c r="AD1506" s="3"/>
      <c r="AE1506" s="118">
        <f>IFERROR(INDEX(Last6M_AvgSales_Ref!$B$2:$B$12659,MATCH(D1506,Last6M_AvgSales_Ref!$A$2:$A$12659,0)),"")</f>
        <v>13.3333333333333</v>
      </c>
    </row>
    <row r="1507" spans="1:31" ht="14.25" customHeight="1">
      <c r="A1507" s="84" t="s">
        <v>130</v>
      </c>
      <c r="B1507" s="85" t="s">
        <v>111</v>
      </c>
      <c r="C1507" s="82" t="s">
        <v>3409</v>
      </c>
      <c r="D1507" s="74">
        <v>1000003905</v>
      </c>
      <c r="E1507" s="85" t="s">
        <v>3410</v>
      </c>
      <c r="F1507" s="83">
        <v>45391</v>
      </c>
      <c r="G1507" s="66" t="str">
        <f t="shared" si="322"/>
        <v>Targeted Dealer</v>
      </c>
      <c r="H1507" s="66"/>
      <c r="I1507" s="67">
        <v>200</v>
      </c>
      <c r="J1507" s="67">
        <f t="shared" si="323"/>
        <v>200</v>
      </c>
      <c r="K1507" s="68">
        <v>0</v>
      </c>
      <c r="L1507" s="68">
        <f t="shared" si="324"/>
        <v>200</v>
      </c>
      <c r="M1507" s="68">
        <f t="shared" si="325"/>
        <v>0</v>
      </c>
      <c r="N1507" s="96">
        <v>0</v>
      </c>
      <c r="O1507" s="97" t="str">
        <f t="shared" si="326"/>
        <v>June</v>
      </c>
      <c r="P1507" s="96">
        <f t="shared" si="327"/>
        <v>0</v>
      </c>
      <c r="Q1507" s="98">
        <f t="shared" si="328"/>
        <v>0</v>
      </c>
      <c r="R1507" s="97" t="b">
        <f t="shared" si="329"/>
        <v>0</v>
      </c>
      <c r="S1507" s="99" t="b">
        <f t="shared" si="330"/>
        <v>0</v>
      </c>
      <c r="T1507" s="68">
        <v>0</v>
      </c>
      <c r="U1507" s="100" t="str">
        <f t="shared" si="331"/>
        <v>May</v>
      </c>
      <c r="V1507" s="68">
        <f t="shared" si="332"/>
        <v>0</v>
      </c>
      <c r="W1507" s="101">
        <f t="shared" si="333"/>
        <v>0</v>
      </c>
      <c r="X1507" s="102" t="b">
        <f t="shared" si="334"/>
        <v>0</v>
      </c>
      <c r="Y1507" s="103" t="b">
        <f t="shared" si="335"/>
        <v>0</v>
      </c>
      <c r="Z1507" s="74">
        <v>0</v>
      </c>
      <c r="AA1507" s="69"/>
      <c r="AB1507" s="69" t="s">
        <v>133</v>
      </c>
      <c r="AC1507" s="84" t="s">
        <v>130</v>
      </c>
      <c r="AD1507" s="3"/>
      <c r="AE1507" s="118">
        <f>IFERROR(INDEX(Last6M_AvgSales_Ref!$B$2:$B$12659,MATCH(D1507,Last6M_AvgSales_Ref!$A$2:$A$12659,0)),"")</f>
        <v>2.4166666666666701</v>
      </c>
    </row>
    <row r="1508" spans="1:31" ht="14.25" customHeight="1">
      <c r="A1508" s="84" t="s">
        <v>130</v>
      </c>
      <c r="B1508" s="85" t="s">
        <v>108</v>
      </c>
      <c r="C1508" s="82" t="s">
        <v>3411</v>
      </c>
      <c r="D1508" s="74">
        <v>1000004565</v>
      </c>
      <c r="E1508" s="85" t="s">
        <v>3412</v>
      </c>
      <c r="F1508" s="83">
        <v>46008</v>
      </c>
      <c r="G1508" s="66" t="str">
        <f t="shared" si="322"/>
        <v>Targeted Dealer</v>
      </c>
      <c r="H1508" s="66"/>
      <c r="I1508" s="67">
        <v>150</v>
      </c>
      <c r="J1508" s="67">
        <f t="shared" si="323"/>
        <v>150</v>
      </c>
      <c r="K1508" s="68">
        <v>207</v>
      </c>
      <c r="L1508" s="68">
        <f t="shared" si="324"/>
        <v>-57</v>
      </c>
      <c r="M1508" s="68">
        <f t="shared" si="325"/>
        <v>138</v>
      </c>
      <c r="N1508" s="96">
        <v>176.5</v>
      </c>
      <c r="O1508" s="97" t="str">
        <f t="shared" si="326"/>
        <v>June</v>
      </c>
      <c r="P1508" s="96">
        <f t="shared" si="327"/>
        <v>176.5</v>
      </c>
      <c r="Q1508" s="98">
        <f t="shared" si="328"/>
        <v>30.5</v>
      </c>
      <c r="R1508" s="97" t="b">
        <f t="shared" si="329"/>
        <v>0</v>
      </c>
      <c r="S1508" s="99" t="str">
        <f t="shared" si="330"/>
        <v>GROWTH</v>
      </c>
      <c r="T1508" s="68">
        <v>0</v>
      </c>
      <c r="U1508" s="100" t="str">
        <f t="shared" si="331"/>
        <v>May</v>
      </c>
      <c r="V1508" s="68">
        <f t="shared" si="332"/>
        <v>0</v>
      </c>
      <c r="W1508" s="101">
        <f t="shared" si="333"/>
        <v>207</v>
      </c>
      <c r="X1508" s="102" t="b">
        <f t="shared" si="334"/>
        <v>0</v>
      </c>
      <c r="Y1508" s="103" t="b">
        <f t="shared" si="335"/>
        <v>0</v>
      </c>
      <c r="Z1508" s="74">
        <v>0</v>
      </c>
      <c r="AA1508" s="69"/>
      <c r="AB1508" s="69" t="s">
        <v>133</v>
      </c>
      <c r="AC1508" s="84" t="s">
        <v>130</v>
      </c>
      <c r="AD1508" s="3"/>
      <c r="AE1508" s="118">
        <f>IFERROR(INDEX(Last6M_AvgSales_Ref!$B$2:$B$12659,MATCH(D1508,Last6M_AvgSales_Ref!$A$2:$A$12659,0)),"")</f>
        <v>143</v>
      </c>
    </row>
    <row r="1509" spans="1:31" ht="14.25" customHeight="1">
      <c r="A1509" s="84" t="s">
        <v>130</v>
      </c>
      <c r="B1509" s="85" t="s">
        <v>108</v>
      </c>
      <c r="C1509" s="82" t="s">
        <v>3413</v>
      </c>
      <c r="D1509" s="74">
        <v>1000004574</v>
      </c>
      <c r="E1509" s="85" t="s">
        <v>3414</v>
      </c>
      <c r="F1509" s="83">
        <v>46007</v>
      </c>
      <c r="G1509" s="66" t="str">
        <f t="shared" si="322"/>
        <v>Targeted Dealer</v>
      </c>
      <c r="H1509" s="66"/>
      <c r="I1509" s="67">
        <v>125</v>
      </c>
      <c r="J1509" s="67">
        <f t="shared" si="323"/>
        <v>125.00000000000001</v>
      </c>
      <c r="K1509" s="68">
        <v>82</v>
      </c>
      <c r="L1509" s="68">
        <f t="shared" si="324"/>
        <v>43</v>
      </c>
      <c r="M1509" s="68">
        <f t="shared" si="325"/>
        <v>65.599999999999994</v>
      </c>
      <c r="N1509" s="96">
        <v>75</v>
      </c>
      <c r="O1509" s="97" t="str">
        <f t="shared" si="326"/>
        <v>June</v>
      </c>
      <c r="P1509" s="96">
        <f t="shared" si="327"/>
        <v>75</v>
      </c>
      <c r="Q1509" s="98">
        <f t="shared" si="328"/>
        <v>7</v>
      </c>
      <c r="R1509" s="97" t="b">
        <f t="shared" si="329"/>
        <v>0</v>
      </c>
      <c r="S1509" s="99" t="str">
        <f t="shared" si="330"/>
        <v>GROWTH</v>
      </c>
      <c r="T1509" s="68">
        <v>0</v>
      </c>
      <c r="U1509" s="100" t="str">
        <f t="shared" si="331"/>
        <v>May</v>
      </c>
      <c r="V1509" s="68">
        <f t="shared" si="332"/>
        <v>0</v>
      </c>
      <c r="W1509" s="101">
        <f t="shared" si="333"/>
        <v>82</v>
      </c>
      <c r="X1509" s="102" t="b">
        <f t="shared" si="334"/>
        <v>0</v>
      </c>
      <c r="Y1509" s="103" t="b">
        <f t="shared" si="335"/>
        <v>0</v>
      </c>
      <c r="Z1509" s="74">
        <v>0</v>
      </c>
      <c r="AA1509" s="69"/>
      <c r="AB1509" s="69" t="s">
        <v>133</v>
      </c>
      <c r="AC1509" s="84" t="s">
        <v>130</v>
      </c>
      <c r="AD1509" s="3"/>
      <c r="AE1509" s="118">
        <f>IFERROR(INDEX(Last6M_AvgSales_Ref!$B$2:$B$12659,MATCH(D1509,Last6M_AvgSales_Ref!$A$2:$A$12659,0)),"")</f>
        <v>51.6666666666667</v>
      </c>
    </row>
    <row r="1510" spans="1:31" ht="14.25" customHeight="1">
      <c r="A1510" s="84" t="s">
        <v>133</v>
      </c>
      <c r="B1510" s="85" t="s">
        <v>30</v>
      </c>
      <c r="C1510" s="82" t="s">
        <v>3415</v>
      </c>
      <c r="D1510" s="74">
        <v>1000004576</v>
      </c>
      <c r="E1510" s="85" t="s">
        <v>3416</v>
      </c>
      <c r="F1510" s="83">
        <v>46011</v>
      </c>
      <c r="G1510" s="66" t="str">
        <f t="shared" si="322"/>
        <v>Targeted Dealer</v>
      </c>
      <c r="H1510" s="66"/>
      <c r="I1510" s="67">
        <v>80</v>
      </c>
      <c r="J1510" s="67">
        <f t="shared" si="323"/>
        <v>80</v>
      </c>
      <c r="K1510" s="68">
        <v>115</v>
      </c>
      <c r="L1510" s="68">
        <f t="shared" si="324"/>
        <v>-35</v>
      </c>
      <c r="M1510" s="68">
        <f t="shared" si="325"/>
        <v>143.75</v>
      </c>
      <c r="N1510" s="96">
        <v>40</v>
      </c>
      <c r="O1510" s="97" t="str">
        <f t="shared" si="326"/>
        <v>June</v>
      </c>
      <c r="P1510" s="96">
        <f t="shared" si="327"/>
        <v>40</v>
      </c>
      <c r="Q1510" s="98">
        <f t="shared" si="328"/>
        <v>75</v>
      </c>
      <c r="R1510" s="97" t="b">
        <f t="shared" si="329"/>
        <v>0</v>
      </c>
      <c r="S1510" s="99" t="str">
        <f t="shared" si="330"/>
        <v>GROWTH</v>
      </c>
      <c r="T1510" s="68">
        <v>0</v>
      </c>
      <c r="U1510" s="100" t="str">
        <f t="shared" si="331"/>
        <v>May</v>
      </c>
      <c r="V1510" s="68">
        <f t="shared" si="332"/>
        <v>0</v>
      </c>
      <c r="W1510" s="101">
        <f t="shared" si="333"/>
        <v>115</v>
      </c>
      <c r="X1510" s="102" t="b">
        <f t="shared" si="334"/>
        <v>0</v>
      </c>
      <c r="Y1510" s="103" t="b">
        <f t="shared" si="335"/>
        <v>0</v>
      </c>
      <c r="Z1510" s="74">
        <v>0</v>
      </c>
      <c r="AA1510" s="69"/>
      <c r="AB1510" s="69" t="s">
        <v>133</v>
      </c>
      <c r="AC1510" s="84" t="s">
        <v>133</v>
      </c>
      <c r="AD1510" s="3"/>
      <c r="AE1510" s="118">
        <f>IFERROR(INDEX(Last6M_AvgSales_Ref!$B$2:$B$12659,MATCH(D1510,Last6M_AvgSales_Ref!$A$2:$A$12659,0)),"")</f>
        <v>83.141666666666694</v>
      </c>
    </row>
    <row r="1511" spans="1:31" ht="14.25" customHeight="1">
      <c r="A1511" s="84" t="s">
        <v>134</v>
      </c>
      <c r="B1511" s="85" t="s">
        <v>65</v>
      </c>
      <c r="C1511" s="82" t="s">
        <v>3417</v>
      </c>
      <c r="D1511" s="74">
        <v>1000004541</v>
      </c>
      <c r="E1511" s="85" t="s">
        <v>3418</v>
      </c>
      <c r="F1511" s="83">
        <v>45992</v>
      </c>
      <c r="G1511" s="66" t="str">
        <f t="shared" si="322"/>
        <v>Targeted Dealer</v>
      </c>
      <c r="H1511" s="66"/>
      <c r="I1511" s="67">
        <v>150</v>
      </c>
      <c r="J1511" s="67">
        <f t="shared" si="323"/>
        <v>150</v>
      </c>
      <c r="K1511" s="68">
        <v>100</v>
      </c>
      <c r="L1511" s="68">
        <f t="shared" si="324"/>
        <v>50</v>
      </c>
      <c r="M1511" s="68">
        <f t="shared" si="325"/>
        <v>66.666666666666671</v>
      </c>
      <c r="N1511" s="96">
        <v>75</v>
      </c>
      <c r="O1511" s="97" t="str">
        <f t="shared" si="326"/>
        <v>June</v>
      </c>
      <c r="P1511" s="96">
        <f t="shared" si="327"/>
        <v>75</v>
      </c>
      <c r="Q1511" s="98">
        <f t="shared" si="328"/>
        <v>25</v>
      </c>
      <c r="R1511" s="97" t="b">
        <f t="shared" si="329"/>
        <v>0</v>
      </c>
      <c r="S1511" s="99" t="str">
        <f t="shared" si="330"/>
        <v>GROWTH</v>
      </c>
      <c r="T1511" s="68">
        <v>0</v>
      </c>
      <c r="U1511" s="100" t="str">
        <f t="shared" si="331"/>
        <v>May</v>
      </c>
      <c r="V1511" s="68">
        <f t="shared" si="332"/>
        <v>0</v>
      </c>
      <c r="W1511" s="101">
        <f t="shared" si="333"/>
        <v>100</v>
      </c>
      <c r="X1511" s="102" t="b">
        <f t="shared" si="334"/>
        <v>0</v>
      </c>
      <c r="Y1511" s="103" t="b">
        <f t="shared" si="335"/>
        <v>0</v>
      </c>
      <c r="Z1511" s="74">
        <v>0</v>
      </c>
      <c r="AA1511" s="69"/>
      <c r="AB1511" s="69" t="s">
        <v>133</v>
      </c>
      <c r="AC1511" s="84" t="s">
        <v>134</v>
      </c>
      <c r="AD1511" s="3"/>
      <c r="AE1511" s="118">
        <f>IFERROR(INDEX(Last6M_AvgSales_Ref!$B$2:$B$12659,MATCH(D1511,Last6M_AvgSales_Ref!$A$2:$A$12659,0)),"")</f>
        <v>62.5</v>
      </c>
    </row>
    <row r="1512" spans="1:31" ht="14.25" customHeight="1">
      <c r="A1512" s="84" t="s">
        <v>134</v>
      </c>
      <c r="B1512" s="85" t="s">
        <v>67</v>
      </c>
      <c r="C1512" s="82" t="s">
        <v>3419</v>
      </c>
      <c r="D1512" s="74">
        <v>1000004594</v>
      </c>
      <c r="E1512" s="85" t="s">
        <v>3420</v>
      </c>
      <c r="F1512" s="83">
        <v>45990</v>
      </c>
      <c r="G1512" s="66" t="str">
        <f t="shared" si="322"/>
        <v>Targeted Dealer</v>
      </c>
      <c r="H1512" s="66"/>
      <c r="I1512" s="67">
        <v>80</v>
      </c>
      <c r="J1512" s="67">
        <f t="shared" si="323"/>
        <v>80</v>
      </c>
      <c r="K1512" s="68">
        <v>45</v>
      </c>
      <c r="L1512" s="68">
        <f t="shared" si="324"/>
        <v>35</v>
      </c>
      <c r="M1512" s="68">
        <f t="shared" si="325"/>
        <v>56.25</v>
      </c>
      <c r="N1512" s="96">
        <v>0</v>
      </c>
      <c r="O1512" s="97" t="str">
        <f t="shared" si="326"/>
        <v>June</v>
      </c>
      <c r="P1512" s="96">
        <f t="shared" si="327"/>
        <v>0</v>
      </c>
      <c r="Q1512" s="98">
        <f t="shared" si="328"/>
        <v>45</v>
      </c>
      <c r="R1512" s="97" t="b">
        <f t="shared" si="329"/>
        <v>0</v>
      </c>
      <c r="S1512" s="99" t="b">
        <f t="shared" si="330"/>
        <v>0</v>
      </c>
      <c r="T1512" s="68">
        <v>0</v>
      </c>
      <c r="U1512" s="100" t="str">
        <f t="shared" si="331"/>
        <v>May</v>
      </c>
      <c r="V1512" s="68">
        <f t="shared" si="332"/>
        <v>0</v>
      </c>
      <c r="W1512" s="101">
        <f t="shared" si="333"/>
        <v>45</v>
      </c>
      <c r="X1512" s="102" t="b">
        <f t="shared" si="334"/>
        <v>0</v>
      </c>
      <c r="Y1512" s="103" t="b">
        <f t="shared" si="335"/>
        <v>0</v>
      </c>
      <c r="Z1512" s="74">
        <v>0</v>
      </c>
      <c r="AA1512" s="69"/>
      <c r="AB1512" s="69" t="s">
        <v>133</v>
      </c>
      <c r="AC1512" s="84" t="s">
        <v>134</v>
      </c>
      <c r="AD1512" s="3"/>
      <c r="AE1512" s="118">
        <f>IFERROR(INDEX(Last6M_AvgSales_Ref!$B$2:$B$12659,MATCH(D1512,Last6M_AvgSales_Ref!$A$2:$A$12659,0)),"")</f>
        <v>46.6666666666667</v>
      </c>
    </row>
    <row r="1513" spans="1:31" ht="14.25" customHeight="1">
      <c r="A1513" s="84" t="s">
        <v>134</v>
      </c>
      <c r="B1513" s="85" t="s">
        <v>69</v>
      </c>
      <c r="C1513" s="82" t="s">
        <v>602</v>
      </c>
      <c r="D1513" s="74">
        <v>1000003476</v>
      </c>
      <c r="E1513" s="85" t="s">
        <v>603</v>
      </c>
      <c r="F1513" s="83">
        <v>45036</v>
      </c>
      <c r="G1513" s="66" t="str">
        <f t="shared" si="322"/>
        <v>-</v>
      </c>
      <c r="H1513" s="66"/>
      <c r="I1513" s="67">
        <v>0</v>
      </c>
      <c r="J1513" s="67">
        <f t="shared" si="323"/>
        <v>0</v>
      </c>
      <c r="K1513" s="68">
        <v>0</v>
      </c>
      <c r="L1513" s="68">
        <f t="shared" si="324"/>
        <v>0</v>
      </c>
      <c r="M1513" s="68" t="str">
        <f t="shared" si="325"/>
        <v>-</v>
      </c>
      <c r="N1513" s="96">
        <v>0</v>
      </c>
      <c r="O1513" s="97" t="str">
        <f t="shared" si="326"/>
        <v>June</v>
      </c>
      <c r="P1513" s="96">
        <f t="shared" si="327"/>
        <v>0</v>
      </c>
      <c r="Q1513" s="98">
        <f t="shared" si="328"/>
        <v>0</v>
      </c>
      <c r="R1513" s="97" t="b">
        <f t="shared" si="329"/>
        <v>0</v>
      </c>
      <c r="S1513" s="99" t="b">
        <f t="shared" si="330"/>
        <v>0</v>
      </c>
      <c r="T1513" s="68">
        <v>0</v>
      </c>
      <c r="U1513" s="100" t="str">
        <f t="shared" si="331"/>
        <v>May</v>
      </c>
      <c r="V1513" s="68">
        <f t="shared" si="332"/>
        <v>0</v>
      </c>
      <c r="W1513" s="101">
        <f t="shared" si="333"/>
        <v>0</v>
      </c>
      <c r="X1513" s="102" t="b">
        <f t="shared" si="334"/>
        <v>0</v>
      </c>
      <c r="Y1513" s="103" t="b">
        <f t="shared" si="335"/>
        <v>0</v>
      </c>
      <c r="Z1513" s="74">
        <v>0</v>
      </c>
      <c r="AA1513" s="69"/>
      <c r="AB1513" s="69" t="s">
        <v>133</v>
      </c>
      <c r="AC1513" s="84" t="s">
        <v>134</v>
      </c>
      <c r="AD1513" s="3"/>
      <c r="AE1513" s="118">
        <f>IFERROR(INDEX(Last6M_AvgSales_Ref!$B$2:$B$12659,MATCH(D1513,Last6M_AvgSales_Ref!$A$2:$A$12659,0)),"")</f>
        <v>8.3333333333333304</v>
      </c>
    </row>
    <row r="1514" spans="1:31" ht="14.25" customHeight="1">
      <c r="A1514" s="84" t="s">
        <v>133</v>
      </c>
      <c r="B1514" s="85" t="s">
        <v>52</v>
      </c>
      <c r="C1514" s="82" t="s">
        <v>3421</v>
      </c>
      <c r="D1514" s="74">
        <v>1000004546</v>
      </c>
      <c r="E1514" s="85" t="s">
        <v>3422</v>
      </c>
      <c r="F1514" s="83">
        <v>45982</v>
      </c>
      <c r="G1514" s="66" t="str">
        <f t="shared" si="322"/>
        <v>Targeted Dealer</v>
      </c>
      <c r="H1514" s="66"/>
      <c r="I1514" s="67">
        <v>105</v>
      </c>
      <c r="J1514" s="67">
        <f t="shared" si="323"/>
        <v>105</v>
      </c>
      <c r="K1514" s="68">
        <v>60</v>
      </c>
      <c r="L1514" s="68">
        <f t="shared" si="324"/>
        <v>45</v>
      </c>
      <c r="M1514" s="68">
        <f t="shared" si="325"/>
        <v>57.142857142857139</v>
      </c>
      <c r="N1514" s="96">
        <v>90</v>
      </c>
      <c r="O1514" s="97" t="str">
        <f t="shared" si="326"/>
        <v>June</v>
      </c>
      <c r="P1514" s="96">
        <f t="shared" si="327"/>
        <v>90</v>
      </c>
      <c r="Q1514" s="98">
        <f t="shared" si="328"/>
        <v>-30</v>
      </c>
      <c r="R1514" s="97" t="b">
        <f t="shared" si="329"/>
        <v>0</v>
      </c>
      <c r="S1514" s="99" t="str">
        <f t="shared" si="330"/>
        <v>GROWTH</v>
      </c>
      <c r="T1514" s="68">
        <v>0</v>
      </c>
      <c r="U1514" s="100" t="str">
        <f t="shared" si="331"/>
        <v>May</v>
      </c>
      <c r="V1514" s="68">
        <f t="shared" si="332"/>
        <v>0</v>
      </c>
      <c r="W1514" s="101">
        <f t="shared" si="333"/>
        <v>60</v>
      </c>
      <c r="X1514" s="102" t="b">
        <f t="shared" si="334"/>
        <v>0</v>
      </c>
      <c r="Y1514" s="103" t="b">
        <f t="shared" si="335"/>
        <v>0</v>
      </c>
      <c r="Z1514" s="74">
        <v>0</v>
      </c>
      <c r="AA1514" s="69"/>
      <c r="AB1514" s="69" t="s">
        <v>133</v>
      </c>
      <c r="AC1514" s="84" t="s">
        <v>133</v>
      </c>
      <c r="AD1514" s="3"/>
      <c r="AE1514" s="118">
        <f>IFERROR(INDEX(Last6M_AvgSales_Ref!$B$2:$B$12659,MATCH(D1514,Last6M_AvgSales_Ref!$A$2:$A$12659,0)),"")</f>
        <v>113.833333333333</v>
      </c>
    </row>
    <row r="1515" spans="1:31" ht="14.25" customHeight="1">
      <c r="A1515" s="84" t="s">
        <v>134</v>
      </c>
      <c r="B1515" s="85" t="s">
        <v>79</v>
      </c>
      <c r="C1515" s="82" t="s">
        <v>604</v>
      </c>
      <c r="D1515" s="74">
        <v>1000000989</v>
      </c>
      <c r="E1515" s="85" t="s">
        <v>605</v>
      </c>
      <c r="F1515" s="83">
        <v>44738</v>
      </c>
      <c r="G1515" s="66" t="str">
        <f t="shared" si="322"/>
        <v>Targeted Dealer</v>
      </c>
      <c r="H1515" s="66"/>
      <c r="I1515" s="67">
        <v>100</v>
      </c>
      <c r="J1515" s="67">
        <f t="shared" si="323"/>
        <v>100</v>
      </c>
      <c r="K1515" s="68">
        <v>20</v>
      </c>
      <c r="L1515" s="68">
        <f t="shared" si="324"/>
        <v>80</v>
      </c>
      <c r="M1515" s="68">
        <f t="shared" si="325"/>
        <v>20</v>
      </c>
      <c r="N1515" s="96">
        <v>152.55000000000001</v>
      </c>
      <c r="O1515" s="97" t="str">
        <f t="shared" si="326"/>
        <v>June</v>
      </c>
      <c r="P1515" s="96">
        <f t="shared" si="327"/>
        <v>152.55000000000001</v>
      </c>
      <c r="Q1515" s="98">
        <f t="shared" si="328"/>
        <v>-132.55000000000001</v>
      </c>
      <c r="R1515" s="97" t="b">
        <f t="shared" si="329"/>
        <v>0</v>
      </c>
      <c r="S1515" s="99" t="str">
        <f t="shared" si="330"/>
        <v>GROWTH</v>
      </c>
      <c r="T1515" s="68">
        <v>0</v>
      </c>
      <c r="U1515" s="100" t="str">
        <f t="shared" si="331"/>
        <v>May</v>
      </c>
      <c r="V1515" s="68">
        <f t="shared" si="332"/>
        <v>0</v>
      </c>
      <c r="W1515" s="101">
        <f t="shared" si="333"/>
        <v>20</v>
      </c>
      <c r="X1515" s="102" t="b">
        <f t="shared" si="334"/>
        <v>0</v>
      </c>
      <c r="Y1515" s="103" t="b">
        <f t="shared" si="335"/>
        <v>0</v>
      </c>
      <c r="Z1515" s="74">
        <v>0</v>
      </c>
      <c r="AA1515" s="69"/>
      <c r="AB1515" s="69" t="s">
        <v>133</v>
      </c>
      <c r="AC1515" s="84" t="s">
        <v>134</v>
      </c>
      <c r="AD1515" s="3"/>
      <c r="AE1515" s="118">
        <f>IFERROR(INDEX(Last6M_AvgSales_Ref!$B$2:$B$12659,MATCH(D1515,Last6M_AvgSales_Ref!$A$2:$A$12659,0)),"")</f>
        <v>3.6666666666666701</v>
      </c>
    </row>
    <row r="1516" spans="1:31" ht="14.25" customHeight="1">
      <c r="A1516" s="84" t="s">
        <v>133</v>
      </c>
      <c r="B1516" s="85" t="s">
        <v>21</v>
      </c>
      <c r="C1516" s="82" t="s">
        <v>3423</v>
      </c>
      <c r="D1516" s="74">
        <v>1000004579</v>
      </c>
      <c r="E1516" s="85" t="s">
        <v>3424</v>
      </c>
      <c r="F1516" s="83">
        <v>46014</v>
      </c>
      <c r="G1516" s="66" t="str">
        <f t="shared" si="322"/>
        <v>Targeted Dealer</v>
      </c>
      <c r="H1516" s="66"/>
      <c r="I1516" s="67">
        <v>140</v>
      </c>
      <c r="J1516" s="67">
        <f t="shared" si="323"/>
        <v>140</v>
      </c>
      <c r="K1516" s="68">
        <v>140</v>
      </c>
      <c r="L1516" s="68">
        <f t="shared" si="324"/>
        <v>0</v>
      </c>
      <c r="M1516" s="68">
        <f t="shared" si="325"/>
        <v>100</v>
      </c>
      <c r="N1516" s="96">
        <v>185</v>
      </c>
      <c r="O1516" s="97" t="str">
        <f t="shared" si="326"/>
        <v>June</v>
      </c>
      <c r="P1516" s="96">
        <f t="shared" si="327"/>
        <v>185</v>
      </c>
      <c r="Q1516" s="98">
        <f t="shared" si="328"/>
        <v>-45</v>
      </c>
      <c r="R1516" s="97" t="b">
        <f t="shared" si="329"/>
        <v>0</v>
      </c>
      <c r="S1516" s="99" t="str">
        <f t="shared" si="330"/>
        <v>GROWTH</v>
      </c>
      <c r="T1516" s="68">
        <v>0</v>
      </c>
      <c r="U1516" s="100" t="str">
        <f t="shared" si="331"/>
        <v>May</v>
      </c>
      <c r="V1516" s="68">
        <f t="shared" si="332"/>
        <v>0</v>
      </c>
      <c r="W1516" s="101">
        <f t="shared" si="333"/>
        <v>140</v>
      </c>
      <c r="X1516" s="102" t="b">
        <f t="shared" si="334"/>
        <v>0</v>
      </c>
      <c r="Y1516" s="103" t="b">
        <f t="shared" si="335"/>
        <v>0</v>
      </c>
      <c r="Z1516" s="74">
        <v>0</v>
      </c>
      <c r="AA1516" s="69"/>
      <c r="AB1516" s="69" t="s">
        <v>133</v>
      </c>
      <c r="AC1516" s="84" t="s">
        <v>133</v>
      </c>
      <c r="AD1516" s="3"/>
      <c r="AE1516" s="118">
        <f>IFERROR(INDEX(Last6M_AvgSales_Ref!$B$2:$B$12659,MATCH(D1516,Last6M_AvgSales_Ref!$A$2:$A$12659,0)),"")</f>
        <v>106.666666666667</v>
      </c>
    </row>
    <row r="1517" spans="1:31" ht="14.25" customHeight="1">
      <c r="A1517" s="84" t="s">
        <v>134</v>
      </c>
      <c r="B1517" s="85" t="s">
        <v>77</v>
      </c>
      <c r="C1517" s="82" t="s">
        <v>3429</v>
      </c>
      <c r="D1517" s="74">
        <v>1000001100</v>
      </c>
      <c r="E1517" s="85" t="s">
        <v>3430</v>
      </c>
      <c r="F1517" s="83">
        <v>44738</v>
      </c>
      <c r="G1517" s="66" t="str">
        <f t="shared" si="322"/>
        <v>Targeted Dealer</v>
      </c>
      <c r="H1517" s="66"/>
      <c r="I1517" s="67">
        <v>60</v>
      </c>
      <c r="J1517" s="67">
        <f t="shared" si="323"/>
        <v>60</v>
      </c>
      <c r="K1517" s="68">
        <v>0</v>
      </c>
      <c r="L1517" s="68">
        <f t="shared" si="324"/>
        <v>60</v>
      </c>
      <c r="M1517" s="68">
        <f t="shared" si="325"/>
        <v>0</v>
      </c>
      <c r="N1517" s="96">
        <v>0</v>
      </c>
      <c r="O1517" s="97" t="str">
        <f t="shared" si="326"/>
        <v>June</v>
      </c>
      <c r="P1517" s="96">
        <f t="shared" si="327"/>
        <v>0</v>
      </c>
      <c r="Q1517" s="98">
        <f t="shared" si="328"/>
        <v>0</v>
      </c>
      <c r="R1517" s="97" t="b">
        <f t="shared" si="329"/>
        <v>0</v>
      </c>
      <c r="S1517" s="99" t="b">
        <f t="shared" si="330"/>
        <v>0</v>
      </c>
      <c r="T1517" s="68">
        <v>0</v>
      </c>
      <c r="U1517" s="100" t="str">
        <f t="shared" si="331"/>
        <v>May</v>
      </c>
      <c r="V1517" s="68">
        <f t="shared" si="332"/>
        <v>0</v>
      </c>
      <c r="W1517" s="101">
        <f t="shared" si="333"/>
        <v>0</v>
      </c>
      <c r="X1517" s="102" t="b">
        <f t="shared" si="334"/>
        <v>0</v>
      </c>
      <c r="Y1517" s="103" t="b">
        <f t="shared" si="335"/>
        <v>0</v>
      </c>
      <c r="Z1517" s="74">
        <v>0</v>
      </c>
      <c r="AA1517" s="69"/>
      <c r="AB1517" s="69" t="s">
        <v>133</v>
      </c>
      <c r="AC1517" s="84" t="s">
        <v>134</v>
      </c>
      <c r="AD1517" s="3"/>
      <c r="AE1517" s="118">
        <f>IFERROR(INDEX(Last6M_AvgSales_Ref!$B$2:$B$12659,MATCH(D1517,Last6M_AvgSales_Ref!$A$2:$A$12659,0)),"")</f>
        <v>20.3333333333333</v>
      </c>
    </row>
    <row r="1518" spans="1:31" ht="14.25" customHeight="1">
      <c r="A1518" s="84" t="s">
        <v>134</v>
      </c>
      <c r="B1518" s="85" t="s">
        <v>77</v>
      </c>
      <c r="C1518" s="82" t="s">
        <v>3431</v>
      </c>
      <c r="D1518" s="74">
        <v>1000004550</v>
      </c>
      <c r="E1518" s="85" t="s">
        <v>3432</v>
      </c>
      <c r="F1518" s="83">
        <v>45993</v>
      </c>
      <c r="G1518" s="66" t="str">
        <f t="shared" si="322"/>
        <v>Targeted Dealer</v>
      </c>
      <c r="H1518" s="66"/>
      <c r="I1518" s="67">
        <v>100</v>
      </c>
      <c r="J1518" s="67">
        <f t="shared" si="323"/>
        <v>100</v>
      </c>
      <c r="K1518" s="68">
        <v>48.5</v>
      </c>
      <c r="L1518" s="68">
        <f t="shared" si="324"/>
        <v>51.5</v>
      </c>
      <c r="M1518" s="68">
        <f t="shared" si="325"/>
        <v>48.5</v>
      </c>
      <c r="N1518" s="96">
        <v>30</v>
      </c>
      <c r="O1518" s="97" t="str">
        <f t="shared" si="326"/>
        <v>June</v>
      </c>
      <c r="P1518" s="96">
        <f t="shared" si="327"/>
        <v>30</v>
      </c>
      <c r="Q1518" s="98">
        <f t="shared" si="328"/>
        <v>18.5</v>
      </c>
      <c r="R1518" s="97" t="b">
        <f t="shared" si="329"/>
        <v>0</v>
      </c>
      <c r="S1518" s="99" t="str">
        <f t="shared" si="330"/>
        <v>GROWTH</v>
      </c>
      <c r="T1518" s="68">
        <v>0</v>
      </c>
      <c r="U1518" s="100" t="str">
        <f t="shared" si="331"/>
        <v>May</v>
      </c>
      <c r="V1518" s="68">
        <f t="shared" si="332"/>
        <v>0</v>
      </c>
      <c r="W1518" s="101">
        <f t="shared" si="333"/>
        <v>48.5</v>
      </c>
      <c r="X1518" s="102" t="b">
        <f t="shared" si="334"/>
        <v>0</v>
      </c>
      <c r="Y1518" s="103" t="b">
        <f t="shared" si="335"/>
        <v>0</v>
      </c>
      <c r="Z1518" s="74">
        <v>0</v>
      </c>
      <c r="AA1518" s="69"/>
      <c r="AB1518" s="69" t="s">
        <v>133</v>
      </c>
      <c r="AC1518" s="84" t="s">
        <v>134</v>
      </c>
      <c r="AD1518" s="3"/>
      <c r="AE1518" s="118">
        <f>IFERROR(INDEX(Last6M_AvgSales_Ref!$B$2:$B$12659,MATCH(D1518,Last6M_AvgSales_Ref!$A$2:$A$12659,0)),"")</f>
        <v>20.0833333333333</v>
      </c>
    </row>
    <row r="1519" spans="1:31" ht="14.25" customHeight="1">
      <c r="A1519" s="84" t="s">
        <v>134</v>
      </c>
      <c r="B1519" s="85" t="s">
        <v>77</v>
      </c>
      <c r="C1519" s="82" t="s">
        <v>3433</v>
      </c>
      <c r="D1519" s="74">
        <v>1000004563</v>
      </c>
      <c r="E1519" s="85" t="s">
        <v>3434</v>
      </c>
      <c r="F1519" s="83">
        <v>46001</v>
      </c>
      <c r="G1519" s="66" t="str">
        <f t="shared" si="322"/>
        <v>Targeted Dealer</v>
      </c>
      <c r="H1519" s="66"/>
      <c r="I1519" s="67">
        <v>60</v>
      </c>
      <c r="J1519" s="67">
        <f t="shared" si="323"/>
        <v>60</v>
      </c>
      <c r="K1519" s="68">
        <v>23</v>
      </c>
      <c r="L1519" s="68">
        <f t="shared" si="324"/>
        <v>37</v>
      </c>
      <c r="M1519" s="68">
        <f t="shared" si="325"/>
        <v>38.333333333333336</v>
      </c>
      <c r="N1519" s="96">
        <v>26</v>
      </c>
      <c r="O1519" s="97" t="str">
        <f t="shared" si="326"/>
        <v>June</v>
      </c>
      <c r="P1519" s="96">
        <f t="shared" si="327"/>
        <v>26</v>
      </c>
      <c r="Q1519" s="98">
        <f t="shared" si="328"/>
        <v>-3</v>
      </c>
      <c r="R1519" s="97" t="b">
        <f t="shared" si="329"/>
        <v>0</v>
      </c>
      <c r="S1519" s="99" t="str">
        <f t="shared" si="330"/>
        <v>GROWTH</v>
      </c>
      <c r="T1519" s="68">
        <v>0</v>
      </c>
      <c r="U1519" s="100" t="str">
        <f t="shared" si="331"/>
        <v>May</v>
      </c>
      <c r="V1519" s="68">
        <f t="shared" si="332"/>
        <v>0</v>
      </c>
      <c r="W1519" s="101">
        <f t="shared" si="333"/>
        <v>23</v>
      </c>
      <c r="X1519" s="102" t="b">
        <f t="shared" si="334"/>
        <v>0</v>
      </c>
      <c r="Y1519" s="103" t="b">
        <f t="shared" si="335"/>
        <v>0</v>
      </c>
      <c r="Z1519" s="74">
        <v>0</v>
      </c>
      <c r="AA1519" s="69"/>
      <c r="AB1519" s="69" t="s">
        <v>133</v>
      </c>
      <c r="AC1519" s="84" t="s">
        <v>134</v>
      </c>
      <c r="AD1519" s="3"/>
      <c r="AE1519" s="118">
        <f>IFERROR(INDEX(Last6M_AvgSales_Ref!$B$2:$B$12659,MATCH(D1519,Last6M_AvgSales_Ref!$A$2:$A$12659,0)),"")</f>
        <v>42.5833333333333</v>
      </c>
    </row>
    <row r="1520" spans="1:31" ht="14.25" customHeight="1">
      <c r="A1520" s="84" t="s">
        <v>132</v>
      </c>
      <c r="B1520" s="85" t="s">
        <v>101</v>
      </c>
      <c r="C1520" s="82" t="s">
        <v>3435</v>
      </c>
      <c r="D1520" s="74">
        <v>1000004534</v>
      </c>
      <c r="E1520" s="85" t="s">
        <v>3436</v>
      </c>
      <c r="F1520" s="83">
        <v>45976</v>
      </c>
      <c r="G1520" s="66" t="str">
        <f t="shared" si="322"/>
        <v>Targeted Dealer</v>
      </c>
      <c r="H1520" s="66"/>
      <c r="I1520" s="67">
        <v>80</v>
      </c>
      <c r="J1520" s="67">
        <f t="shared" si="323"/>
        <v>80</v>
      </c>
      <c r="K1520" s="68">
        <v>20</v>
      </c>
      <c r="L1520" s="68">
        <f t="shared" si="324"/>
        <v>60</v>
      </c>
      <c r="M1520" s="68">
        <f t="shared" si="325"/>
        <v>25</v>
      </c>
      <c r="N1520" s="96">
        <v>60.5</v>
      </c>
      <c r="O1520" s="97" t="str">
        <f t="shared" si="326"/>
        <v>June</v>
      </c>
      <c r="P1520" s="96">
        <f t="shared" si="327"/>
        <v>60.5</v>
      </c>
      <c r="Q1520" s="98">
        <f t="shared" si="328"/>
        <v>-40.5</v>
      </c>
      <c r="R1520" s="97" t="b">
        <f t="shared" si="329"/>
        <v>0</v>
      </c>
      <c r="S1520" s="99" t="str">
        <f t="shared" si="330"/>
        <v>GROWTH</v>
      </c>
      <c r="T1520" s="68">
        <v>0</v>
      </c>
      <c r="U1520" s="100" t="str">
        <f t="shared" si="331"/>
        <v>May</v>
      </c>
      <c r="V1520" s="68">
        <f t="shared" si="332"/>
        <v>0</v>
      </c>
      <c r="W1520" s="101">
        <f t="shared" si="333"/>
        <v>20</v>
      </c>
      <c r="X1520" s="102" t="b">
        <f t="shared" si="334"/>
        <v>0</v>
      </c>
      <c r="Y1520" s="103" t="b">
        <f t="shared" si="335"/>
        <v>0</v>
      </c>
      <c r="Z1520" s="74">
        <v>0</v>
      </c>
      <c r="AA1520" s="69"/>
      <c r="AB1520" s="69" t="s">
        <v>133</v>
      </c>
      <c r="AC1520" s="84" t="s">
        <v>132</v>
      </c>
      <c r="AD1520" s="3"/>
      <c r="AE1520" s="118">
        <f>IFERROR(INDEX(Last6M_AvgSales_Ref!$B$2:$B$12659,MATCH(D1520,Last6M_AvgSales_Ref!$A$2:$A$12659,0)),"")</f>
        <v>59.933333333333302</v>
      </c>
    </row>
    <row r="1521" spans="1:31" ht="14.25" customHeight="1">
      <c r="A1521" s="84" t="s">
        <v>132</v>
      </c>
      <c r="B1521" s="85" t="s">
        <v>101</v>
      </c>
      <c r="C1521" s="82" t="s">
        <v>3437</v>
      </c>
      <c r="D1521" s="74">
        <v>1000004545</v>
      </c>
      <c r="E1521" s="85" t="s">
        <v>3438</v>
      </c>
      <c r="F1521" s="83">
        <v>45981</v>
      </c>
      <c r="G1521" s="66" t="str">
        <f t="shared" si="322"/>
        <v>Targeted Dealer</v>
      </c>
      <c r="H1521" s="66"/>
      <c r="I1521" s="67">
        <v>20</v>
      </c>
      <c r="J1521" s="67">
        <f t="shared" si="323"/>
        <v>20</v>
      </c>
      <c r="K1521" s="68">
        <v>11</v>
      </c>
      <c r="L1521" s="68">
        <f t="shared" si="324"/>
        <v>9</v>
      </c>
      <c r="M1521" s="68">
        <f t="shared" si="325"/>
        <v>55</v>
      </c>
      <c r="N1521" s="96">
        <v>4</v>
      </c>
      <c r="O1521" s="97" t="str">
        <f t="shared" si="326"/>
        <v>June</v>
      </c>
      <c r="P1521" s="96">
        <f t="shared" si="327"/>
        <v>4</v>
      </c>
      <c r="Q1521" s="98">
        <f t="shared" si="328"/>
        <v>7</v>
      </c>
      <c r="R1521" s="97" t="b">
        <f t="shared" si="329"/>
        <v>0</v>
      </c>
      <c r="S1521" s="99" t="str">
        <f t="shared" si="330"/>
        <v>GROWTH</v>
      </c>
      <c r="T1521" s="68">
        <v>0</v>
      </c>
      <c r="U1521" s="100" t="str">
        <f t="shared" si="331"/>
        <v>May</v>
      </c>
      <c r="V1521" s="68">
        <f t="shared" si="332"/>
        <v>0</v>
      </c>
      <c r="W1521" s="101">
        <f t="shared" si="333"/>
        <v>11</v>
      </c>
      <c r="X1521" s="102" t="b">
        <f t="shared" si="334"/>
        <v>0</v>
      </c>
      <c r="Y1521" s="103" t="b">
        <f t="shared" si="335"/>
        <v>0</v>
      </c>
      <c r="Z1521" s="74">
        <v>0</v>
      </c>
      <c r="AA1521" s="69"/>
      <c r="AB1521" s="69" t="s">
        <v>133</v>
      </c>
      <c r="AC1521" s="84" t="s">
        <v>132</v>
      </c>
      <c r="AD1521" s="3"/>
      <c r="AE1521" s="118">
        <f>IFERROR(INDEX(Last6M_AvgSales_Ref!$B$2:$B$12659,MATCH(D1521,Last6M_AvgSales_Ref!$A$2:$A$12659,0)),"")</f>
        <v>20.7083333333333</v>
      </c>
    </row>
    <row r="1522" spans="1:31" ht="14.25" customHeight="1">
      <c r="A1522" s="84" t="s">
        <v>133</v>
      </c>
      <c r="B1522" s="85" t="s">
        <v>142</v>
      </c>
      <c r="C1522" s="82" t="s">
        <v>3439</v>
      </c>
      <c r="D1522" s="74">
        <v>1000000098</v>
      </c>
      <c r="E1522" s="85" t="s">
        <v>3440</v>
      </c>
      <c r="F1522" s="83">
        <v>44738</v>
      </c>
      <c r="G1522" s="66" t="str">
        <f t="shared" si="322"/>
        <v>Targeted Dealer</v>
      </c>
      <c r="H1522" s="66"/>
      <c r="I1522" s="67">
        <v>30</v>
      </c>
      <c r="J1522" s="67">
        <f t="shared" si="323"/>
        <v>30</v>
      </c>
      <c r="K1522" s="68">
        <v>15</v>
      </c>
      <c r="L1522" s="68">
        <f t="shared" si="324"/>
        <v>15</v>
      </c>
      <c r="M1522" s="68">
        <f t="shared" si="325"/>
        <v>50</v>
      </c>
      <c r="N1522" s="96">
        <v>15</v>
      </c>
      <c r="O1522" s="97" t="str">
        <f t="shared" si="326"/>
        <v>June</v>
      </c>
      <c r="P1522" s="96">
        <f t="shared" si="327"/>
        <v>15</v>
      </c>
      <c r="Q1522" s="98">
        <f t="shared" si="328"/>
        <v>0</v>
      </c>
      <c r="R1522" s="97" t="b">
        <f t="shared" si="329"/>
        <v>0</v>
      </c>
      <c r="S1522" s="99" t="str">
        <f t="shared" si="330"/>
        <v>GROWTH</v>
      </c>
      <c r="T1522" s="68">
        <v>0</v>
      </c>
      <c r="U1522" s="100" t="str">
        <f t="shared" si="331"/>
        <v>May</v>
      </c>
      <c r="V1522" s="68">
        <f t="shared" si="332"/>
        <v>0</v>
      </c>
      <c r="W1522" s="101">
        <f t="shared" si="333"/>
        <v>15</v>
      </c>
      <c r="X1522" s="102" t="b">
        <f t="shared" si="334"/>
        <v>0</v>
      </c>
      <c r="Y1522" s="103" t="b">
        <f t="shared" si="335"/>
        <v>0</v>
      </c>
      <c r="Z1522" s="74">
        <v>0</v>
      </c>
      <c r="AA1522" s="69"/>
      <c r="AB1522" s="69" t="s">
        <v>133</v>
      </c>
      <c r="AC1522" s="84" t="s">
        <v>133</v>
      </c>
      <c r="AD1522" s="3"/>
      <c r="AE1522" s="118">
        <f>IFERROR(INDEX(Last6M_AvgSales_Ref!$B$2:$B$12659,MATCH(D1522,Last6M_AvgSales_Ref!$A$2:$A$12659,0)),"")</f>
        <v>5</v>
      </c>
    </row>
    <row r="1523" spans="1:31" ht="14.25" customHeight="1">
      <c r="A1523" s="84" t="s">
        <v>133</v>
      </c>
      <c r="B1523" s="85" t="s">
        <v>142</v>
      </c>
      <c r="C1523" s="82" t="s">
        <v>3441</v>
      </c>
      <c r="D1523" s="74">
        <v>1000000101</v>
      </c>
      <c r="E1523" s="85" t="s">
        <v>3442</v>
      </c>
      <c r="F1523" s="83">
        <v>44738</v>
      </c>
      <c r="G1523" s="66" t="str">
        <f t="shared" si="322"/>
        <v>Targeted Dealer</v>
      </c>
      <c r="H1523" s="66"/>
      <c r="I1523" s="67">
        <v>35</v>
      </c>
      <c r="J1523" s="67">
        <f t="shared" si="323"/>
        <v>35</v>
      </c>
      <c r="K1523" s="68">
        <v>16</v>
      </c>
      <c r="L1523" s="68">
        <f t="shared" si="324"/>
        <v>19</v>
      </c>
      <c r="M1523" s="68">
        <f t="shared" si="325"/>
        <v>45.714285714285715</v>
      </c>
      <c r="N1523" s="96">
        <v>0</v>
      </c>
      <c r="O1523" s="97" t="str">
        <f t="shared" si="326"/>
        <v>June</v>
      </c>
      <c r="P1523" s="96">
        <f t="shared" si="327"/>
        <v>0</v>
      </c>
      <c r="Q1523" s="98">
        <f t="shared" si="328"/>
        <v>16</v>
      </c>
      <c r="R1523" s="97" t="b">
        <f t="shared" si="329"/>
        <v>0</v>
      </c>
      <c r="S1523" s="99" t="b">
        <f t="shared" si="330"/>
        <v>0</v>
      </c>
      <c r="T1523" s="68">
        <v>0</v>
      </c>
      <c r="U1523" s="100" t="str">
        <f t="shared" si="331"/>
        <v>May</v>
      </c>
      <c r="V1523" s="68">
        <f t="shared" si="332"/>
        <v>0</v>
      </c>
      <c r="W1523" s="101">
        <f t="shared" si="333"/>
        <v>16</v>
      </c>
      <c r="X1523" s="102" t="b">
        <f t="shared" si="334"/>
        <v>0</v>
      </c>
      <c r="Y1523" s="103" t="b">
        <f t="shared" si="335"/>
        <v>0</v>
      </c>
      <c r="Z1523" s="74">
        <v>0</v>
      </c>
      <c r="AA1523" s="69"/>
      <c r="AB1523" s="69" t="s">
        <v>133</v>
      </c>
      <c r="AC1523" s="84" t="s">
        <v>133</v>
      </c>
      <c r="AD1523" s="3"/>
      <c r="AE1523" s="118">
        <f>IFERROR(INDEX(Last6M_AvgSales_Ref!$B$2:$B$12659,MATCH(D1523,Last6M_AvgSales_Ref!$A$2:$A$12659,0)),"")</f>
        <v>22</v>
      </c>
    </row>
    <row r="1524" spans="1:31" ht="14.25" customHeight="1">
      <c r="A1524" s="84" t="s">
        <v>134</v>
      </c>
      <c r="B1524" s="85" t="s">
        <v>81</v>
      </c>
      <c r="C1524" s="82" t="s">
        <v>3443</v>
      </c>
      <c r="D1524" s="74">
        <v>1000003811</v>
      </c>
      <c r="E1524" s="85" t="s">
        <v>1203</v>
      </c>
      <c r="F1524" s="83">
        <v>45291</v>
      </c>
      <c r="G1524" s="66" t="str">
        <f t="shared" si="322"/>
        <v>-</v>
      </c>
      <c r="H1524" s="66"/>
      <c r="I1524" s="67">
        <v>0</v>
      </c>
      <c r="J1524" s="67">
        <f t="shared" si="323"/>
        <v>0</v>
      </c>
      <c r="K1524" s="68">
        <v>0</v>
      </c>
      <c r="L1524" s="68">
        <f t="shared" si="324"/>
        <v>0</v>
      </c>
      <c r="M1524" s="68" t="str">
        <f t="shared" si="325"/>
        <v>-</v>
      </c>
      <c r="N1524" s="96">
        <v>0</v>
      </c>
      <c r="O1524" s="97" t="str">
        <f t="shared" si="326"/>
        <v>June</v>
      </c>
      <c r="P1524" s="96">
        <f t="shared" si="327"/>
        <v>0</v>
      </c>
      <c r="Q1524" s="98">
        <f t="shared" si="328"/>
        <v>0</v>
      </c>
      <c r="R1524" s="97" t="b">
        <f t="shared" si="329"/>
        <v>0</v>
      </c>
      <c r="S1524" s="99" t="b">
        <f t="shared" si="330"/>
        <v>0</v>
      </c>
      <c r="T1524" s="68">
        <v>0</v>
      </c>
      <c r="U1524" s="100" t="str">
        <f t="shared" si="331"/>
        <v>May</v>
      </c>
      <c r="V1524" s="68">
        <f t="shared" si="332"/>
        <v>0</v>
      </c>
      <c r="W1524" s="101">
        <f t="shared" si="333"/>
        <v>0</v>
      </c>
      <c r="X1524" s="102" t="b">
        <f t="shared" si="334"/>
        <v>0</v>
      </c>
      <c r="Y1524" s="103" t="b">
        <f t="shared" si="335"/>
        <v>0</v>
      </c>
      <c r="Z1524" s="74">
        <v>0</v>
      </c>
      <c r="AA1524" s="69"/>
      <c r="AB1524" s="69" t="s">
        <v>133</v>
      </c>
      <c r="AC1524" s="84" t="s">
        <v>134</v>
      </c>
      <c r="AD1524" s="3"/>
      <c r="AE1524" s="118">
        <f>IFERROR(INDEX(Last6M_AvgSales_Ref!$B$2:$B$12659,MATCH(D1524,Last6M_AvgSales_Ref!$A$2:$A$12659,0)),"")</f>
        <v>5.4166666666666696</v>
      </c>
    </row>
    <row r="1525" spans="1:31" ht="14.25" customHeight="1">
      <c r="A1525" s="84" t="s">
        <v>134</v>
      </c>
      <c r="B1525" s="85" t="s">
        <v>81</v>
      </c>
      <c r="C1525" s="82" t="s">
        <v>3444</v>
      </c>
      <c r="D1525" s="74">
        <v>1000004591</v>
      </c>
      <c r="E1525" s="85" t="s">
        <v>3445</v>
      </c>
      <c r="F1525" s="83">
        <v>46030</v>
      </c>
      <c r="G1525" s="66" t="str">
        <f t="shared" si="322"/>
        <v>Targeted Dealer</v>
      </c>
      <c r="H1525" s="66"/>
      <c r="I1525" s="67">
        <v>150</v>
      </c>
      <c r="J1525" s="67">
        <f t="shared" si="323"/>
        <v>150</v>
      </c>
      <c r="K1525" s="68">
        <v>121.25</v>
      </c>
      <c r="L1525" s="68">
        <f t="shared" si="324"/>
        <v>28.75</v>
      </c>
      <c r="M1525" s="68">
        <f t="shared" si="325"/>
        <v>80.833333333333329</v>
      </c>
      <c r="N1525" s="96">
        <v>100.5</v>
      </c>
      <c r="O1525" s="97" t="str">
        <f t="shared" si="326"/>
        <v>June</v>
      </c>
      <c r="P1525" s="96">
        <f t="shared" si="327"/>
        <v>100.5</v>
      </c>
      <c r="Q1525" s="98">
        <f t="shared" si="328"/>
        <v>20.75</v>
      </c>
      <c r="R1525" s="97" t="b">
        <f t="shared" si="329"/>
        <v>0</v>
      </c>
      <c r="S1525" s="99" t="str">
        <f t="shared" si="330"/>
        <v>GROWTH</v>
      </c>
      <c r="T1525" s="68">
        <v>0</v>
      </c>
      <c r="U1525" s="100" t="str">
        <f t="shared" si="331"/>
        <v>May</v>
      </c>
      <c r="V1525" s="68">
        <f t="shared" si="332"/>
        <v>0</v>
      </c>
      <c r="W1525" s="101">
        <f t="shared" si="333"/>
        <v>121.25</v>
      </c>
      <c r="X1525" s="102" t="b">
        <f t="shared" si="334"/>
        <v>0</v>
      </c>
      <c r="Y1525" s="103" t="b">
        <f t="shared" si="335"/>
        <v>0</v>
      </c>
      <c r="Z1525" s="74">
        <v>0</v>
      </c>
      <c r="AA1525" s="69"/>
      <c r="AB1525" s="69" t="s">
        <v>133</v>
      </c>
      <c r="AC1525" s="84" t="s">
        <v>134</v>
      </c>
      <c r="AD1525" s="3"/>
      <c r="AE1525" s="118">
        <f>IFERROR(INDEX(Last6M_AvgSales_Ref!$B$2:$B$12659,MATCH(D1525,Last6M_AvgSales_Ref!$A$2:$A$12659,0)),"")</f>
        <v>53.9166666666667</v>
      </c>
    </row>
    <row r="1526" spans="1:31" ht="14.25" customHeight="1">
      <c r="A1526" s="84" t="s">
        <v>134</v>
      </c>
      <c r="B1526" s="85" t="s">
        <v>61</v>
      </c>
      <c r="C1526" s="82" t="s">
        <v>610</v>
      </c>
      <c r="D1526" s="74">
        <v>1000000180</v>
      </c>
      <c r="E1526" s="85" t="s">
        <v>611</v>
      </c>
      <c r="F1526" s="83">
        <v>44738</v>
      </c>
      <c r="G1526" s="66" t="str">
        <f t="shared" si="322"/>
        <v>-</v>
      </c>
      <c r="H1526" s="66"/>
      <c r="I1526" s="67">
        <v>0</v>
      </c>
      <c r="J1526" s="67">
        <f t="shared" si="323"/>
        <v>0</v>
      </c>
      <c r="K1526" s="68">
        <v>0</v>
      </c>
      <c r="L1526" s="68">
        <f t="shared" si="324"/>
        <v>0</v>
      </c>
      <c r="M1526" s="68" t="str">
        <f t="shared" si="325"/>
        <v>-</v>
      </c>
      <c r="N1526" s="96">
        <v>0</v>
      </c>
      <c r="O1526" s="97" t="str">
        <f t="shared" si="326"/>
        <v>June</v>
      </c>
      <c r="P1526" s="96">
        <f t="shared" si="327"/>
        <v>0</v>
      </c>
      <c r="Q1526" s="98">
        <f t="shared" si="328"/>
        <v>0</v>
      </c>
      <c r="R1526" s="97" t="b">
        <f t="shared" si="329"/>
        <v>0</v>
      </c>
      <c r="S1526" s="99" t="b">
        <f t="shared" si="330"/>
        <v>0</v>
      </c>
      <c r="T1526" s="68">
        <v>0</v>
      </c>
      <c r="U1526" s="100" t="str">
        <f t="shared" si="331"/>
        <v>May</v>
      </c>
      <c r="V1526" s="68">
        <f t="shared" si="332"/>
        <v>0</v>
      </c>
      <c r="W1526" s="101">
        <f t="shared" si="333"/>
        <v>0</v>
      </c>
      <c r="X1526" s="102" t="b">
        <f t="shared" si="334"/>
        <v>0</v>
      </c>
      <c r="Y1526" s="103" t="b">
        <f t="shared" si="335"/>
        <v>0</v>
      </c>
      <c r="Z1526" s="74">
        <v>0</v>
      </c>
      <c r="AA1526" s="69"/>
      <c r="AB1526" s="69" t="s">
        <v>133</v>
      </c>
      <c r="AC1526" s="84" t="s">
        <v>134</v>
      </c>
      <c r="AD1526" s="3"/>
      <c r="AE1526" s="118">
        <f>IFERROR(INDEX(Last6M_AvgSales_Ref!$B$2:$B$12659,MATCH(D1526,Last6M_AvgSales_Ref!$A$2:$A$12659,0)),"")</f>
        <v>3.3333333333333299</v>
      </c>
    </row>
    <row r="1527" spans="1:31" ht="14.25" customHeight="1">
      <c r="A1527" s="84" t="s">
        <v>131</v>
      </c>
      <c r="B1527" s="85" t="s">
        <v>95</v>
      </c>
      <c r="C1527" s="82" t="s">
        <v>3446</v>
      </c>
      <c r="D1527" s="74">
        <v>1000003882</v>
      </c>
      <c r="E1527" s="85" t="s">
        <v>3447</v>
      </c>
      <c r="F1527" s="83">
        <v>45356</v>
      </c>
      <c r="G1527" s="66" t="str">
        <f t="shared" si="322"/>
        <v>Targeted Dealer</v>
      </c>
      <c r="H1527" s="66"/>
      <c r="I1527" s="67">
        <v>35</v>
      </c>
      <c r="J1527" s="67">
        <f t="shared" si="323"/>
        <v>35</v>
      </c>
      <c r="K1527" s="68">
        <v>24</v>
      </c>
      <c r="L1527" s="68">
        <f t="shared" si="324"/>
        <v>11</v>
      </c>
      <c r="M1527" s="68">
        <f t="shared" si="325"/>
        <v>68.571428571428569</v>
      </c>
      <c r="N1527" s="96">
        <v>17.5</v>
      </c>
      <c r="O1527" s="97" t="str">
        <f t="shared" si="326"/>
        <v>June</v>
      </c>
      <c r="P1527" s="96">
        <f t="shared" si="327"/>
        <v>17.5</v>
      </c>
      <c r="Q1527" s="98">
        <f t="shared" si="328"/>
        <v>6.5</v>
      </c>
      <c r="R1527" s="97" t="b">
        <f t="shared" si="329"/>
        <v>0</v>
      </c>
      <c r="S1527" s="99" t="str">
        <f t="shared" si="330"/>
        <v>GROWTH</v>
      </c>
      <c r="T1527" s="68">
        <v>0</v>
      </c>
      <c r="U1527" s="100" t="str">
        <f t="shared" si="331"/>
        <v>May</v>
      </c>
      <c r="V1527" s="68">
        <f t="shared" si="332"/>
        <v>0</v>
      </c>
      <c r="W1527" s="101">
        <f t="shared" si="333"/>
        <v>24</v>
      </c>
      <c r="X1527" s="102" t="b">
        <f t="shared" si="334"/>
        <v>0</v>
      </c>
      <c r="Y1527" s="103" t="b">
        <f t="shared" si="335"/>
        <v>0</v>
      </c>
      <c r="Z1527" s="74">
        <v>0</v>
      </c>
      <c r="AA1527" s="69"/>
      <c r="AB1527" s="69" t="s">
        <v>133</v>
      </c>
      <c r="AC1527" s="84" t="s">
        <v>131</v>
      </c>
      <c r="AD1527" s="3"/>
      <c r="AE1527" s="118">
        <f>IFERROR(INDEX(Last6M_AvgSales_Ref!$B$2:$B$12659,MATCH(D1527,Last6M_AvgSales_Ref!$A$2:$A$12659,0)),"")</f>
        <v>17</v>
      </c>
    </row>
    <row r="1528" spans="1:31" ht="14.25" customHeight="1">
      <c r="A1528" s="84" t="s">
        <v>134</v>
      </c>
      <c r="B1528" s="85" t="s">
        <v>78</v>
      </c>
      <c r="C1528" s="82" t="s">
        <v>3448</v>
      </c>
      <c r="D1528" s="74">
        <v>1000004623</v>
      </c>
      <c r="E1528" s="85" t="s">
        <v>3449</v>
      </c>
      <c r="F1528" s="83">
        <v>46048</v>
      </c>
      <c r="G1528" s="66" t="str">
        <f t="shared" si="322"/>
        <v>Targeted Dealer</v>
      </c>
      <c r="H1528" s="66"/>
      <c r="I1528" s="67">
        <v>60</v>
      </c>
      <c r="J1528" s="67">
        <f t="shared" si="323"/>
        <v>60</v>
      </c>
      <c r="K1528" s="68">
        <v>50</v>
      </c>
      <c r="L1528" s="68">
        <f t="shared" si="324"/>
        <v>10</v>
      </c>
      <c r="M1528" s="68">
        <f t="shared" si="325"/>
        <v>83.333333333333343</v>
      </c>
      <c r="N1528" s="96">
        <v>45</v>
      </c>
      <c r="O1528" s="97" t="str">
        <f t="shared" si="326"/>
        <v>June</v>
      </c>
      <c r="P1528" s="96">
        <f t="shared" si="327"/>
        <v>45</v>
      </c>
      <c r="Q1528" s="98">
        <f t="shared" si="328"/>
        <v>5</v>
      </c>
      <c r="R1528" s="97" t="b">
        <f t="shared" si="329"/>
        <v>0</v>
      </c>
      <c r="S1528" s="99" t="str">
        <f t="shared" si="330"/>
        <v>GROWTH</v>
      </c>
      <c r="T1528" s="68">
        <v>0</v>
      </c>
      <c r="U1528" s="100" t="str">
        <f t="shared" si="331"/>
        <v>May</v>
      </c>
      <c r="V1528" s="68">
        <f t="shared" si="332"/>
        <v>0</v>
      </c>
      <c r="W1528" s="101">
        <f t="shared" si="333"/>
        <v>50</v>
      </c>
      <c r="X1528" s="102" t="b">
        <f t="shared" si="334"/>
        <v>0</v>
      </c>
      <c r="Y1528" s="103" t="b">
        <f t="shared" si="335"/>
        <v>0</v>
      </c>
      <c r="Z1528" s="74">
        <v>0</v>
      </c>
      <c r="AA1528" s="69"/>
      <c r="AB1528" s="69" t="s">
        <v>133</v>
      </c>
      <c r="AC1528" s="84" t="s">
        <v>134</v>
      </c>
      <c r="AD1528" s="3"/>
      <c r="AE1528" s="118">
        <f>IFERROR(INDEX(Last6M_AvgSales_Ref!$B$2:$B$12659,MATCH(D1528,Last6M_AvgSales_Ref!$A$2:$A$12659,0)),"")</f>
        <v>29.3333333333333</v>
      </c>
    </row>
    <row r="1529" spans="1:31" ht="14.25" customHeight="1">
      <c r="A1529" s="84" t="s">
        <v>134</v>
      </c>
      <c r="B1529" s="85" t="s">
        <v>58</v>
      </c>
      <c r="C1529" s="82" t="s">
        <v>3450</v>
      </c>
      <c r="D1529" s="74">
        <v>1000004595</v>
      </c>
      <c r="E1529" s="85" t="s">
        <v>3451</v>
      </c>
      <c r="F1529" s="83">
        <v>46021</v>
      </c>
      <c r="G1529" s="66" t="str">
        <f t="shared" si="322"/>
        <v>Targeted Dealer</v>
      </c>
      <c r="H1529" s="66"/>
      <c r="I1529" s="67">
        <v>660</v>
      </c>
      <c r="J1529" s="67">
        <f t="shared" si="323"/>
        <v>660</v>
      </c>
      <c r="K1529" s="68">
        <v>350</v>
      </c>
      <c r="L1529" s="68">
        <f t="shared" si="324"/>
        <v>310</v>
      </c>
      <c r="M1529" s="68">
        <f t="shared" si="325"/>
        <v>53.030303030303031</v>
      </c>
      <c r="N1529" s="96">
        <v>422.5</v>
      </c>
      <c r="O1529" s="97" t="str">
        <f t="shared" si="326"/>
        <v>June</v>
      </c>
      <c r="P1529" s="96">
        <f t="shared" si="327"/>
        <v>422.5</v>
      </c>
      <c r="Q1529" s="98">
        <f t="shared" si="328"/>
        <v>-72.5</v>
      </c>
      <c r="R1529" s="97" t="b">
        <f t="shared" si="329"/>
        <v>0</v>
      </c>
      <c r="S1529" s="99" t="str">
        <f t="shared" si="330"/>
        <v>GROWTH</v>
      </c>
      <c r="T1529" s="68">
        <v>0</v>
      </c>
      <c r="U1529" s="100" t="str">
        <f t="shared" si="331"/>
        <v>May</v>
      </c>
      <c r="V1529" s="68">
        <f t="shared" si="332"/>
        <v>0</v>
      </c>
      <c r="W1529" s="101">
        <f t="shared" si="333"/>
        <v>350</v>
      </c>
      <c r="X1529" s="102" t="b">
        <f t="shared" si="334"/>
        <v>0</v>
      </c>
      <c r="Y1529" s="103" t="b">
        <f t="shared" si="335"/>
        <v>0</v>
      </c>
      <c r="Z1529" s="74">
        <v>0</v>
      </c>
      <c r="AA1529" s="69"/>
      <c r="AB1529" s="69" t="s">
        <v>133</v>
      </c>
      <c r="AC1529" s="84" t="s">
        <v>134</v>
      </c>
      <c r="AD1529" s="3"/>
      <c r="AE1529" s="118">
        <f>IFERROR(INDEX(Last6M_AvgSales_Ref!$B$2:$B$12659,MATCH(D1529,Last6M_AvgSales_Ref!$A$2:$A$12659,0)),"")</f>
        <v>296.91666666666703</v>
      </c>
    </row>
    <row r="1530" spans="1:31" ht="14.25" customHeight="1">
      <c r="A1530" s="84" t="s">
        <v>134</v>
      </c>
      <c r="B1530" s="85" t="s">
        <v>58</v>
      </c>
      <c r="C1530" s="82" t="s">
        <v>3452</v>
      </c>
      <c r="D1530" s="74">
        <v>1000004597</v>
      </c>
      <c r="E1530" s="85" t="s">
        <v>3453</v>
      </c>
      <c r="F1530" s="83">
        <v>46029</v>
      </c>
      <c r="G1530" s="66" t="str">
        <f t="shared" si="322"/>
        <v>Targeted Dealer</v>
      </c>
      <c r="H1530" s="66"/>
      <c r="I1530" s="67">
        <v>164</v>
      </c>
      <c r="J1530" s="67">
        <f t="shared" si="323"/>
        <v>164</v>
      </c>
      <c r="K1530" s="68">
        <v>132</v>
      </c>
      <c r="L1530" s="68">
        <f t="shared" si="324"/>
        <v>32</v>
      </c>
      <c r="M1530" s="68">
        <f t="shared" si="325"/>
        <v>80.487804878048792</v>
      </c>
      <c r="N1530" s="96">
        <v>63.5</v>
      </c>
      <c r="O1530" s="97" t="str">
        <f t="shared" si="326"/>
        <v>June</v>
      </c>
      <c r="P1530" s="96">
        <f t="shared" si="327"/>
        <v>63.5</v>
      </c>
      <c r="Q1530" s="98">
        <f t="shared" si="328"/>
        <v>68.5</v>
      </c>
      <c r="R1530" s="97" t="b">
        <f t="shared" si="329"/>
        <v>0</v>
      </c>
      <c r="S1530" s="99" t="str">
        <f t="shared" si="330"/>
        <v>GROWTH</v>
      </c>
      <c r="T1530" s="68">
        <v>0</v>
      </c>
      <c r="U1530" s="100" t="str">
        <f t="shared" si="331"/>
        <v>May</v>
      </c>
      <c r="V1530" s="68">
        <f t="shared" si="332"/>
        <v>0</v>
      </c>
      <c r="W1530" s="101">
        <f t="shared" si="333"/>
        <v>132</v>
      </c>
      <c r="X1530" s="102" t="b">
        <f t="shared" si="334"/>
        <v>0</v>
      </c>
      <c r="Y1530" s="103" t="b">
        <f t="shared" si="335"/>
        <v>0</v>
      </c>
      <c r="Z1530" s="74">
        <v>0</v>
      </c>
      <c r="AA1530" s="69"/>
      <c r="AB1530" s="69" t="s">
        <v>133</v>
      </c>
      <c r="AC1530" s="84" t="s">
        <v>134</v>
      </c>
      <c r="AD1530" s="3"/>
      <c r="AE1530" s="118">
        <f>IFERROR(INDEX(Last6M_AvgSales_Ref!$B$2:$B$12659,MATCH(D1530,Last6M_AvgSales_Ref!$A$2:$A$12659,0)),"")</f>
        <v>47.6666666666667</v>
      </c>
    </row>
    <row r="1531" spans="1:31" ht="14.25" customHeight="1">
      <c r="A1531" s="84" t="s">
        <v>134</v>
      </c>
      <c r="B1531" s="85" t="s">
        <v>58</v>
      </c>
      <c r="C1531" s="82" t="s">
        <v>3454</v>
      </c>
      <c r="D1531" s="74">
        <v>1000004602</v>
      </c>
      <c r="E1531" s="85" t="s">
        <v>3455</v>
      </c>
      <c r="F1531" s="83">
        <v>46038</v>
      </c>
      <c r="G1531" s="66" t="str">
        <f t="shared" si="322"/>
        <v>Targeted Dealer</v>
      </c>
      <c r="H1531" s="66"/>
      <c r="I1531" s="67">
        <v>1000</v>
      </c>
      <c r="J1531" s="67">
        <f t="shared" si="323"/>
        <v>1000.0000000000001</v>
      </c>
      <c r="K1531" s="68">
        <v>538</v>
      </c>
      <c r="L1531" s="68">
        <f t="shared" si="324"/>
        <v>462</v>
      </c>
      <c r="M1531" s="68">
        <f t="shared" si="325"/>
        <v>53.79999999999999</v>
      </c>
      <c r="N1531" s="96">
        <v>443</v>
      </c>
      <c r="O1531" s="97" t="str">
        <f t="shared" si="326"/>
        <v>June</v>
      </c>
      <c r="P1531" s="96">
        <f t="shared" si="327"/>
        <v>443</v>
      </c>
      <c r="Q1531" s="98">
        <f t="shared" si="328"/>
        <v>95</v>
      </c>
      <c r="R1531" s="97" t="b">
        <f t="shared" si="329"/>
        <v>0</v>
      </c>
      <c r="S1531" s="99" t="str">
        <f t="shared" si="330"/>
        <v>GROWTH</v>
      </c>
      <c r="T1531" s="68">
        <v>0</v>
      </c>
      <c r="U1531" s="100" t="str">
        <f t="shared" si="331"/>
        <v>May</v>
      </c>
      <c r="V1531" s="68">
        <f t="shared" si="332"/>
        <v>0</v>
      </c>
      <c r="W1531" s="101">
        <f t="shared" si="333"/>
        <v>538</v>
      </c>
      <c r="X1531" s="102" t="b">
        <f t="shared" si="334"/>
        <v>0</v>
      </c>
      <c r="Y1531" s="103" t="b">
        <f t="shared" si="335"/>
        <v>0</v>
      </c>
      <c r="Z1531" s="74">
        <v>0</v>
      </c>
      <c r="AA1531" s="69"/>
      <c r="AB1531" s="69" t="s">
        <v>133</v>
      </c>
      <c r="AC1531" s="84" t="s">
        <v>134</v>
      </c>
      <c r="AD1531" s="3"/>
      <c r="AE1531" s="118">
        <f>IFERROR(INDEX(Last6M_AvgSales_Ref!$B$2:$B$12659,MATCH(D1531,Last6M_AvgSales_Ref!$A$2:$A$12659,0)),"")</f>
        <v>302.83333333333297</v>
      </c>
    </row>
    <row r="1532" spans="1:31" ht="14.25" customHeight="1">
      <c r="A1532" s="84" t="s">
        <v>134</v>
      </c>
      <c r="B1532" s="85" t="s">
        <v>62</v>
      </c>
      <c r="C1532" s="82" t="s">
        <v>3456</v>
      </c>
      <c r="D1532" s="74">
        <v>1000004569</v>
      </c>
      <c r="E1532" s="85" t="s">
        <v>3457</v>
      </c>
      <c r="F1532" s="83">
        <v>46017</v>
      </c>
      <c r="G1532" s="66" t="str">
        <f t="shared" si="322"/>
        <v>Targeted Dealer</v>
      </c>
      <c r="H1532" s="66"/>
      <c r="I1532" s="67">
        <v>40</v>
      </c>
      <c r="J1532" s="67">
        <f t="shared" si="323"/>
        <v>40</v>
      </c>
      <c r="K1532" s="68">
        <v>15</v>
      </c>
      <c r="L1532" s="68">
        <f t="shared" si="324"/>
        <v>25</v>
      </c>
      <c r="M1532" s="68">
        <f t="shared" si="325"/>
        <v>37.5</v>
      </c>
      <c r="N1532" s="96">
        <v>0</v>
      </c>
      <c r="O1532" s="97" t="str">
        <f t="shared" si="326"/>
        <v>June</v>
      </c>
      <c r="P1532" s="96">
        <f t="shared" si="327"/>
        <v>0</v>
      </c>
      <c r="Q1532" s="98">
        <f t="shared" si="328"/>
        <v>15</v>
      </c>
      <c r="R1532" s="97" t="b">
        <f t="shared" si="329"/>
        <v>0</v>
      </c>
      <c r="S1532" s="99" t="b">
        <f t="shared" si="330"/>
        <v>0</v>
      </c>
      <c r="T1532" s="68">
        <v>0</v>
      </c>
      <c r="U1532" s="100" t="str">
        <f t="shared" si="331"/>
        <v>May</v>
      </c>
      <c r="V1532" s="68">
        <f t="shared" si="332"/>
        <v>0</v>
      </c>
      <c r="W1532" s="101">
        <f t="shared" si="333"/>
        <v>15</v>
      </c>
      <c r="X1532" s="102" t="b">
        <f t="shared" si="334"/>
        <v>0</v>
      </c>
      <c r="Y1532" s="103" t="b">
        <f t="shared" si="335"/>
        <v>0</v>
      </c>
      <c r="Z1532" s="74">
        <v>0</v>
      </c>
      <c r="AA1532" s="69"/>
      <c r="AB1532" s="69" t="s">
        <v>133</v>
      </c>
      <c r="AC1532" s="84" t="s">
        <v>134</v>
      </c>
      <c r="AD1532" s="3"/>
      <c r="AE1532" s="118">
        <f>IFERROR(INDEX(Last6M_AvgSales_Ref!$B$2:$B$12659,MATCH(D1532,Last6M_AvgSales_Ref!$A$2:$A$12659,0)),"")</f>
        <v>8.3333333333333304</v>
      </c>
    </row>
    <row r="1533" spans="1:31" ht="14.25" customHeight="1">
      <c r="A1533" s="84" t="s">
        <v>134</v>
      </c>
      <c r="B1533" s="85" t="s">
        <v>62</v>
      </c>
      <c r="C1533" s="82" t="s">
        <v>3458</v>
      </c>
      <c r="D1533" s="74">
        <v>1000004599</v>
      </c>
      <c r="E1533" s="85" t="s">
        <v>3459</v>
      </c>
      <c r="F1533" s="83">
        <v>46029</v>
      </c>
      <c r="G1533" s="66" t="str">
        <f t="shared" si="322"/>
        <v>-</v>
      </c>
      <c r="H1533" s="66"/>
      <c r="I1533" s="67">
        <v>0</v>
      </c>
      <c r="J1533" s="67">
        <f t="shared" si="323"/>
        <v>0</v>
      </c>
      <c r="K1533" s="68">
        <v>0</v>
      </c>
      <c r="L1533" s="68">
        <f t="shared" si="324"/>
        <v>0</v>
      </c>
      <c r="M1533" s="68" t="str">
        <f t="shared" si="325"/>
        <v>-</v>
      </c>
      <c r="N1533" s="96">
        <v>0</v>
      </c>
      <c r="O1533" s="97" t="str">
        <f t="shared" si="326"/>
        <v>June</v>
      </c>
      <c r="P1533" s="96">
        <f t="shared" si="327"/>
        <v>0</v>
      </c>
      <c r="Q1533" s="98">
        <f t="shared" si="328"/>
        <v>0</v>
      </c>
      <c r="R1533" s="97" t="b">
        <f t="shared" si="329"/>
        <v>0</v>
      </c>
      <c r="S1533" s="99" t="b">
        <f t="shared" si="330"/>
        <v>0</v>
      </c>
      <c r="T1533" s="68">
        <v>0</v>
      </c>
      <c r="U1533" s="100" t="str">
        <f t="shared" si="331"/>
        <v>May</v>
      </c>
      <c r="V1533" s="68">
        <f t="shared" si="332"/>
        <v>0</v>
      </c>
      <c r="W1533" s="101">
        <f t="shared" si="333"/>
        <v>0</v>
      </c>
      <c r="X1533" s="102" t="b">
        <f t="shared" si="334"/>
        <v>0</v>
      </c>
      <c r="Y1533" s="103" t="b">
        <f t="shared" si="335"/>
        <v>0</v>
      </c>
      <c r="Z1533" s="74">
        <v>0</v>
      </c>
      <c r="AA1533" s="69"/>
      <c r="AB1533" s="69" t="s">
        <v>133</v>
      </c>
      <c r="AC1533" s="84" t="s">
        <v>134</v>
      </c>
      <c r="AD1533" s="3"/>
      <c r="AE1533" s="118">
        <f>IFERROR(INDEX(Last6M_AvgSales_Ref!$B$2:$B$12659,MATCH(D1533,Last6M_AvgSales_Ref!$A$2:$A$12659,0)),"")</f>
        <v>41</v>
      </c>
    </row>
    <row r="1534" spans="1:31" ht="14.25" customHeight="1">
      <c r="A1534" s="84" t="s">
        <v>133</v>
      </c>
      <c r="B1534" s="85" t="s">
        <v>37</v>
      </c>
      <c r="C1534" s="82" t="s">
        <v>612</v>
      </c>
      <c r="D1534" s="74">
        <v>1000004536</v>
      </c>
      <c r="E1534" s="85" t="s">
        <v>613</v>
      </c>
      <c r="F1534" s="83">
        <v>45978</v>
      </c>
      <c r="G1534" s="66" t="str">
        <f t="shared" si="322"/>
        <v>-</v>
      </c>
      <c r="H1534" s="66"/>
      <c r="I1534" s="67">
        <v>0</v>
      </c>
      <c r="J1534" s="67">
        <f t="shared" si="323"/>
        <v>0</v>
      </c>
      <c r="K1534" s="68">
        <v>0</v>
      </c>
      <c r="L1534" s="68">
        <f t="shared" si="324"/>
        <v>0</v>
      </c>
      <c r="M1534" s="68" t="str">
        <f t="shared" si="325"/>
        <v>-</v>
      </c>
      <c r="N1534" s="96">
        <v>0</v>
      </c>
      <c r="O1534" s="97" t="str">
        <f t="shared" si="326"/>
        <v>June</v>
      </c>
      <c r="P1534" s="96">
        <f t="shared" si="327"/>
        <v>0</v>
      </c>
      <c r="Q1534" s="98">
        <f t="shared" si="328"/>
        <v>0</v>
      </c>
      <c r="R1534" s="97" t="b">
        <f t="shared" si="329"/>
        <v>0</v>
      </c>
      <c r="S1534" s="99" t="b">
        <f t="shared" si="330"/>
        <v>0</v>
      </c>
      <c r="T1534" s="68">
        <v>0</v>
      </c>
      <c r="U1534" s="100" t="str">
        <f t="shared" si="331"/>
        <v>May</v>
      </c>
      <c r="V1534" s="68">
        <f t="shared" si="332"/>
        <v>0</v>
      </c>
      <c r="W1534" s="101">
        <f t="shared" si="333"/>
        <v>0</v>
      </c>
      <c r="X1534" s="102" t="b">
        <f t="shared" si="334"/>
        <v>0</v>
      </c>
      <c r="Y1534" s="103" t="b">
        <f t="shared" si="335"/>
        <v>0</v>
      </c>
      <c r="Z1534" s="74">
        <v>0</v>
      </c>
      <c r="AA1534" s="69"/>
      <c r="AB1534" s="69" t="s">
        <v>133</v>
      </c>
      <c r="AC1534" s="84" t="s">
        <v>133</v>
      </c>
      <c r="AD1534" s="3"/>
      <c r="AE1534" s="118">
        <f>IFERROR(INDEX(Last6M_AvgSales_Ref!$B$2:$B$12659,MATCH(D1534,Last6M_AvgSales_Ref!$A$2:$A$12659,0)),"")</f>
        <v>1.6666666666666701</v>
      </c>
    </row>
    <row r="1535" spans="1:31" ht="14.25" customHeight="1">
      <c r="A1535" s="84" t="s">
        <v>133</v>
      </c>
      <c r="B1535" s="85" t="s">
        <v>25</v>
      </c>
      <c r="C1535" s="82" t="s">
        <v>3460</v>
      </c>
      <c r="D1535" s="74">
        <v>1000004596</v>
      </c>
      <c r="E1535" s="85" t="s">
        <v>3461</v>
      </c>
      <c r="F1535" s="83">
        <v>46028</v>
      </c>
      <c r="G1535" s="66" t="str">
        <f t="shared" si="322"/>
        <v>Targeted Dealer</v>
      </c>
      <c r="H1535" s="66"/>
      <c r="I1535" s="67">
        <v>20</v>
      </c>
      <c r="J1535" s="67">
        <f t="shared" si="323"/>
        <v>20</v>
      </c>
      <c r="K1535" s="68">
        <v>20</v>
      </c>
      <c r="L1535" s="68">
        <f t="shared" si="324"/>
        <v>0</v>
      </c>
      <c r="M1535" s="68">
        <f t="shared" si="325"/>
        <v>100</v>
      </c>
      <c r="N1535" s="96">
        <v>20</v>
      </c>
      <c r="O1535" s="97" t="str">
        <f t="shared" si="326"/>
        <v>June</v>
      </c>
      <c r="P1535" s="96">
        <f t="shared" si="327"/>
        <v>20</v>
      </c>
      <c r="Q1535" s="98">
        <f t="shared" si="328"/>
        <v>0</v>
      </c>
      <c r="R1535" s="97" t="b">
        <f t="shared" si="329"/>
        <v>0</v>
      </c>
      <c r="S1535" s="99" t="str">
        <f t="shared" si="330"/>
        <v>GROWTH</v>
      </c>
      <c r="T1535" s="68">
        <v>0</v>
      </c>
      <c r="U1535" s="100" t="str">
        <f t="shared" si="331"/>
        <v>May</v>
      </c>
      <c r="V1535" s="68">
        <f t="shared" si="332"/>
        <v>0</v>
      </c>
      <c r="W1535" s="101">
        <f t="shared" si="333"/>
        <v>20</v>
      </c>
      <c r="X1535" s="102" t="b">
        <f t="shared" si="334"/>
        <v>0</v>
      </c>
      <c r="Y1535" s="103" t="b">
        <f t="shared" si="335"/>
        <v>0</v>
      </c>
      <c r="Z1535" s="74">
        <v>0</v>
      </c>
      <c r="AA1535" s="69"/>
      <c r="AB1535" s="69" t="s">
        <v>133</v>
      </c>
      <c r="AC1535" s="84" t="s">
        <v>133</v>
      </c>
      <c r="AD1535" s="3"/>
      <c r="AE1535" s="118">
        <f>IFERROR(INDEX(Last6M_AvgSales_Ref!$B$2:$B$12659,MATCH(D1535,Last6M_AvgSales_Ref!$A$2:$A$12659,0)),"")</f>
        <v>13.3333333333333</v>
      </c>
    </row>
    <row r="1536" spans="1:31" ht="14.25" customHeight="1">
      <c r="A1536" s="84" t="s">
        <v>134</v>
      </c>
      <c r="B1536" s="85" t="s">
        <v>84</v>
      </c>
      <c r="C1536" s="82" t="s">
        <v>3462</v>
      </c>
      <c r="D1536" s="74">
        <v>1000004615</v>
      </c>
      <c r="E1536" s="85" t="s">
        <v>3463</v>
      </c>
      <c r="F1536" s="83">
        <v>46052</v>
      </c>
      <c r="G1536" s="66" t="str">
        <f t="shared" si="322"/>
        <v>Targeted Dealer</v>
      </c>
      <c r="H1536" s="66"/>
      <c r="I1536" s="67">
        <v>150</v>
      </c>
      <c r="J1536" s="67">
        <f t="shared" si="323"/>
        <v>150</v>
      </c>
      <c r="K1536" s="68">
        <v>37.5</v>
      </c>
      <c r="L1536" s="68">
        <f t="shared" si="324"/>
        <v>112.5</v>
      </c>
      <c r="M1536" s="68">
        <f t="shared" si="325"/>
        <v>25</v>
      </c>
      <c r="N1536" s="96">
        <v>122</v>
      </c>
      <c r="O1536" s="97" t="str">
        <f t="shared" si="326"/>
        <v>June</v>
      </c>
      <c r="P1536" s="96">
        <f t="shared" si="327"/>
        <v>122</v>
      </c>
      <c r="Q1536" s="98">
        <f t="shared" si="328"/>
        <v>-84.5</v>
      </c>
      <c r="R1536" s="97" t="b">
        <f t="shared" si="329"/>
        <v>0</v>
      </c>
      <c r="S1536" s="99" t="str">
        <f t="shared" si="330"/>
        <v>GROWTH</v>
      </c>
      <c r="T1536" s="68">
        <v>0</v>
      </c>
      <c r="U1536" s="100" t="str">
        <f t="shared" si="331"/>
        <v>May</v>
      </c>
      <c r="V1536" s="68">
        <f t="shared" si="332"/>
        <v>0</v>
      </c>
      <c r="W1536" s="101">
        <f t="shared" si="333"/>
        <v>37.5</v>
      </c>
      <c r="X1536" s="102" t="b">
        <f t="shared" si="334"/>
        <v>0</v>
      </c>
      <c r="Y1536" s="103" t="b">
        <f t="shared" si="335"/>
        <v>0</v>
      </c>
      <c r="Z1536" s="74">
        <v>0</v>
      </c>
      <c r="AA1536" s="69"/>
      <c r="AB1536" s="69" t="s">
        <v>133</v>
      </c>
      <c r="AC1536" s="84" t="s">
        <v>134</v>
      </c>
      <c r="AD1536" s="3"/>
      <c r="AE1536" s="118">
        <f>IFERROR(INDEX(Last6M_AvgSales_Ref!$B$2:$B$12659,MATCH(D1536,Last6M_AvgSales_Ref!$A$2:$A$12659,0)),"")</f>
        <v>62.008333333333297</v>
      </c>
    </row>
    <row r="1537" spans="1:31" ht="14.25" customHeight="1">
      <c r="A1537" s="84" t="s">
        <v>130</v>
      </c>
      <c r="B1537" s="85" t="s">
        <v>111</v>
      </c>
      <c r="C1537" s="82" t="s">
        <v>614</v>
      </c>
      <c r="D1537" s="74">
        <v>1000001474</v>
      </c>
      <c r="E1537" s="85" t="s">
        <v>615</v>
      </c>
      <c r="F1537" s="83">
        <v>44739</v>
      </c>
      <c r="G1537" s="66" t="str">
        <f t="shared" si="322"/>
        <v>Targeted Dealer</v>
      </c>
      <c r="H1537" s="66"/>
      <c r="I1537" s="67">
        <v>135</v>
      </c>
      <c r="J1537" s="67">
        <f t="shared" si="323"/>
        <v>135</v>
      </c>
      <c r="K1537" s="68">
        <v>0</v>
      </c>
      <c r="L1537" s="68">
        <f t="shared" si="324"/>
        <v>135</v>
      </c>
      <c r="M1537" s="68">
        <f t="shared" si="325"/>
        <v>0</v>
      </c>
      <c r="N1537" s="96">
        <v>0</v>
      </c>
      <c r="O1537" s="97" t="str">
        <f t="shared" si="326"/>
        <v>June</v>
      </c>
      <c r="P1537" s="96">
        <f t="shared" si="327"/>
        <v>0</v>
      </c>
      <c r="Q1537" s="98">
        <f t="shared" si="328"/>
        <v>0</v>
      </c>
      <c r="R1537" s="97" t="b">
        <f t="shared" si="329"/>
        <v>0</v>
      </c>
      <c r="S1537" s="99" t="b">
        <f t="shared" si="330"/>
        <v>0</v>
      </c>
      <c r="T1537" s="68">
        <v>0</v>
      </c>
      <c r="U1537" s="100" t="str">
        <f t="shared" si="331"/>
        <v>May</v>
      </c>
      <c r="V1537" s="68">
        <f t="shared" si="332"/>
        <v>0</v>
      </c>
      <c r="W1537" s="101">
        <f t="shared" si="333"/>
        <v>0</v>
      </c>
      <c r="X1537" s="102" t="b">
        <f t="shared" si="334"/>
        <v>0</v>
      </c>
      <c r="Y1537" s="103" t="b">
        <f t="shared" si="335"/>
        <v>0</v>
      </c>
      <c r="Z1537" s="74">
        <v>0</v>
      </c>
      <c r="AA1537" s="69"/>
      <c r="AB1537" s="69" t="s">
        <v>133</v>
      </c>
      <c r="AC1537" s="84" t="s">
        <v>130</v>
      </c>
      <c r="AD1537" s="3"/>
      <c r="AE1537" s="118">
        <f>IFERROR(INDEX(Last6M_AvgSales_Ref!$B$2:$B$12659,MATCH(D1537,Last6M_AvgSales_Ref!$A$2:$A$12659,0)),"")</f>
        <v>1.1666666666666701</v>
      </c>
    </row>
    <row r="1538" spans="1:31" ht="14.25" customHeight="1">
      <c r="A1538" s="84" t="s">
        <v>133</v>
      </c>
      <c r="B1538" s="85" t="s">
        <v>30</v>
      </c>
      <c r="C1538" s="82" t="s">
        <v>3464</v>
      </c>
      <c r="D1538" s="74">
        <v>1000004614</v>
      </c>
      <c r="E1538" s="85" t="s">
        <v>3465</v>
      </c>
      <c r="F1538" s="83">
        <v>46044</v>
      </c>
      <c r="G1538" s="66" t="str">
        <f t="shared" si="322"/>
        <v>Targeted Dealer</v>
      </c>
      <c r="H1538" s="66"/>
      <c r="I1538" s="67">
        <v>100</v>
      </c>
      <c r="J1538" s="67">
        <f t="shared" si="323"/>
        <v>100</v>
      </c>
      <c r="K1538" s="68">
        <v>120</v>
      </c>
      <c r="L1538" s="68">
        <f t="shared" si="324"/>
        <v>-20</v>
      </c>
      <c r="M1538" s="68">
        <f t="shared" si="325"/>
        <v>120</v>
      </c>
      <c r="N1538" s="96">
        <v>118</v>
      </c>
      <c r="O1538" s="97" t="str">
        <f t="shared" si="326"/>
        <v>June</v>
      </c>
      <c r="P1538" s="96">
        <f t="shared" si="327"/>
        <v>118</v>
      </c>
      <c r="Q1538" s="98">
        <f t="shared" si="328"/>
        <v>2</v>
      </c>
      <c r="R1538" s="97" t="b">
        <f t="shared" si="329"/>
        <v>0</v>
      </c>
      <c r="S1538" s="99" t="str">
        <f t="shared" si="330"/>
        <v>GROWTH</v>
      </c>
      <c r="T1538" s="68">
        <v>0</v>
      </c>
      <c r="U1538" s="100" t="str">
        <f t="shared" si="331"/>
        <v>May</v>
      </c>
      <c r="V1538" s="68">
        <f t="shared" si="332"/>
        <v>0</v>
      </c>
      <c r="W1538" s="101">
        <f t="shared" si="333"/>
        <v>120</v>
      </c>
      <c r="X1538" s="102" t="b">
        <f t="shared" si="334"/>
        <v>0</v>
      </c>
      <c r="Y1538" s="103" t="b">
        <f t="shared" si="335"/>
        <v>0</v>
      </c>
      <c r="Z1538" s="74">
        <v>0</v>
      </c>
      <c r="AA1538" s="69"/>
      <c r="AB1538" s="69" t="s">
        <v>133</v>
      </c>
      <c r="AC1538" s="84" t="s">
        <v>133</v>
      </c>
      <c r="AD1538" s="3"/>
      <c r="AE1538" s="118">
        <f>IFERROR(INDEX(Last6M_AvgSales_Ref!$B$2:$B$12659,MATCH(D1538,Last6M_AvgSales_Ref!$A$2:$A$12659,0)),"")</f>
        <v>81.6666666666667</v>
      </c>
    </row>
    <row r="1539" spans="1:31" ht="14.25" customHeight="1">
      <c r="A1539" s="84" t="s">
        <v>132</v>
      </c>
      <c r="B1539" s="85" t="s">
        <v>105</v>
      </c>
      <c r="C1539" s="82" t="s">
        <v>3466</v>
      </c>
      <c r="D1539" s="74">
        <v>1000002033</v>
      </c>
      <c r="E1539" s="85" t="s">
        <v>3467</v>
      </c>
      <c r="F1539" s="83">
        <v>44739</v>
      </c>
      <c r="G1539" s="66" t="str">
        <f t="shared" ref="G1539:G1602" si="336">IF(I1539&gt;0,"Targeted Dealer","-")</f>
        <v>Targeted Dealer</v>
      </c>
      <c r="H1539" s="66"/>
      <c r="I1539" s="67">
        <v>155</v>
      </c>
      <c r="J1539" s="67">
        <f t="shared" ref="J1539:J1602" si="337">I1539/$J$1*($J$1-$E$1)</f>
        <v>155</v>
      </c>
      <c r="K1539" s="68">
        <v>0</v>
      </c>
      <c r="L1539" s="68">
        <f t="shared" ref="L1539:L1602" si="338">I1539-K1539</f>
        <v>155</v>
      </c>
      <c r="M1539" s="68">
        <f t="shared" ref="M1539:M1602" si="339">IFERROR((K1539/J1539%),"-")</f>
        <v>0</v>
      </c>
      <c r="N1539" s="96">
        <v>30</v>
      </c>
      <c r="O1539" s="97" t="str">
        <f t="shared" ref="O1539:O1602" si="340">IF(F1539&lt;=$P$2,"June","")</f>
        <v>June</v>
      </c>
      <c r="P1539" s="96">
        <f t="shared" ref="P1539:P1602" si="341">N1539</f>
        <v>30</v>
      </c>
      <c r="Q1539" s="98">
        <f t="shared" ref="Q1539:Q1602" si="342">K1539-P1539</f>
        <v>-30</v>
      </c>
      <c r="R1539" s="97" t="b">
        <f t="shared" ref="R1539:R1602" si="343">IFERROR(IF(O1539="May",(K1539/P1539-1))," ")</f>
        <v>0</v>
      </c>
      <c r="S1539" s="99" t="str">
        <f t="shared" ref="S1539:S1602" si="344">IF(N1539&gt;0,IF(O1539="","-",IF(R1539&lt;0%,"DEGROWTH","GROWTH")))</f>
        <v>GROWTH</v>
      </c>
      <c r="T1539" s="68">
        <v>0</v>
      </c>
      <c r="U1539" s="100" t="str">
        <f t="shared" ref="U1539:U1602" si="345">IF(F1539&lt;=$V$2,"May","")</f>
        <v>May</v>
      </c>
      <c r="V1539" s="68">
        <f t="shared" ref="V1539:V1602" si="346">T1539</f>
        <v>0</v>
      </c>
      <c r="W1539" s="101">
        <f t="shared" ref="W1539:W1602" si="347">K1539-V1539</f>
        <v>0</v>
      </c>
      <c r="X1539" s="102" t="b">
        <f t="shared" ref="X1539:X1602" si="348">IFERROR(IF(U1539="June",(K1539/V1539-1)),0)</f>
        <v>0</v>
      </c>
      <c r="Y1539" s="103" t="b">
        <f t="shared" ref="Y1539:Y1602" si="349">IF(T1539&gt;0,IF(U1539="","-",IF(X1539&lt;0%,"DEGROWTH","GROWTH")))</f>
        <v>0</v>
      </c>
      <c r="Z1539" s="74">
        <v>0</v>
      </c>
      <c r="AA1539" s="69"/>
      <c r="AB1539" s="69" t="s">
        <v>133</v>
      </c>
      <c r="AC1539" s="84" t="s">
        <v>132</v>
      </c>
      <c r="AD1539" s="3"/>
      <c r="AE1539" s="118">
        <f>IFERROR(INDEX(Last6M_AvgSales_Ref!$B$2:$B$12659,MATCH(D1539,Last6M_AvgSales_Ref!$A$2:$A$12659,0)),"")</f>
        <v>11.6666666666667</v>
      </c>
    </row>
    <row r="1540" spans="1:31" ht="14.25" customHeight="1">
      <c r="A1540" s="84" t="s">
        <v>133</v>
      </c>
      <c r="B1540" s="85" t="s">
        <v>52</v>
      </c>
      <c r="C1540" s="82" t="s">
        <v>3468</v>
      </c>
      <c r="D1540" s="74">
        <v>1000004613</v>
      </c>
      <c r="E1540" s="85" t="s">
        <v>3469</v>
      </c>
      <c r="F1540" s="83">
        <v>46041</v>
      </c>
      <c r="G1540" s="66" t="str">
        <f t="shared" si="336"/>
        <v>Targeted Dealer</v>
      </c>
      <c r="H1540" s="66"/>
      <c r="I1540" s="67">
        <v>155</v>
      </c>
      <c r="J1540" s="67">
        <f t="shared" si="337"/>
        <v>155</v>
      </c>
      <c r="K1540" s="68">
        <v>162</v>
      </c>
      <c r="L1540" s="68">
        <f t="shared" si="338"/>
        <v>-7</v>
      </c>
      <c r="M1540" s="68">
        <f t="shared" si="339"/>
        <v>104.51612903225806</v>
      </c>
      <c r="N1540" s="96">
        <v>108</v>
      </c>
      <c r="O1540" s="97" t="str">
        <f t="shared" si="340"/>
        <v>June</v>
      </c>
      <c r="P1540" s="96">
        <f t="shared" si="341"/>
        <v>108</v>
      </c>
      <c r="Q1540" s="98">
        <f t="shared" si="342"/>
        <v>54</v>
      </c>
      <c r="R1540" s="97" t="b">
        <f t="shared" si="343"/>
        <v>0</v>
      </c>
      <c r="S1540" s="99" t="str">
        <f t="shared" si="344"/>
        <v>GROWTH</v>
      </c>
      <c r="T1540" s="68">
        <v>0</v>
      </c>
      <c r="U1540" s="100" t="str">
        <f t="shared" si="345"/>
        <v>May</v>
      </c>
      <c r="V1540" s="68">
        <f t="shared" si="346"/>
        <v>0</v>
      </c>
      <c r="W1540" s="101">
        <f t="shared" si="347"/>
        <v>162</v>
      </c>
      <c r="X1540" s="102" t="b">
        <f t="shared" si="348"/>
        <v>0</v>
      </c>
      <c r="Y1540" s="103" t="b">
        <f t="shared" si="349"/>
        <v>0</v>
      </c>
      <c r="Z1540" s="74">
        <v>0</v>
      </c>
      <c r="AA1540" s="69"/>
      <c r="AB1540" s="69" t="s">
        <v>133</v>
      </c>
      <c r="AC1540" s="84" t="s">
        <v>133</v>
      </c>
      <c r="AD1540" s="3"/>
      <c r="AE1540" s="118">
        <f>IFERROR(INDEX(Last6M_AvgSales_Ref!$B$2:$B$12659,MATCH(D1540,Last6M_AvgSales_Ref!$A$2:$A$12659,0)),"")</f>
        <v>97.3333333333333</v>
      </c>
    </row>
    <row r="1541" spans="1:31" ht="14.25" customHeight="1">
      <c r="A1541" s="84" t="s">
        <v>134</v>
      </c>
      <c r="B1541" s="85" t="s">
        <v>79</v>
      </c>
      <c r="C1541" s="82" t="s">
        <v>3470</v>
      </c>
      <c r="D1541" s="74">
        <v>1000001110</v>
      </c>
      <c r="E1541" s="85" t="s">
        <v>3471</v>
      </c>
      <c r="F1541" s="83">
        <v>44738</v>
      </c>
      <c r="G1541" s="66" t="str">
        <f t="shared" si="336"/>
        <v>Targeted Dealer</v>
      </c>
      <c r="H1541" s="66"/>
      <c r="I1541" s="67">
        <v>400</v>
      </c>
      <c r="J1541" s="67">
        <f t="shared" si="337"/>
        <v>400</v>
      </c>
      <c r="K1541" s="68">
        <v>95</v>
      </c>
      <c r="L1541" s="68">
        <f t="shared" si="338"/>
        <v>305</v>
      </c>
      <c r="M1541" s="68">
        <f t="shared" si="339"/>
        <v>23.75</v>
      </c>
      <c r="N1541" s="96">
        <v>0</v>
      </c>
      <c r="O1541" s="97" t="str">
        <f t="shared" si="340"/>
        <v>June</v>
      </c>
      <c r="P1541" s="96">
        <f t="shared" si="341"/>
        <v>0</v>
      </c>
      <c r="Q1541" s="98">
        <f t="shared" si="342"/>
        <v>95</v>
      </c>
      <c r="R1541" s="97" t="b">
        <f t="shared" si="343"/>
        <v>0</v>
      </c>
      <c r="S1541" s="99" t="b">
        <f t="shared" si="344"/>
        <v>0</v>
      </c>
      <c r="T1541" s="68">
        <v>0</v>
      </c>
      <c r="U1541" s="100" t="str">
        <f t="shared" si="345"/>
        <v>May</v>
      </c>
      <c r="V1541" s="68">
        <f t="shared" si="346"/>
        <v>0</v>
      </c>
      <c r="W1541" s="101">
        <f t="shared" si="347"/>
        <v>95</v>
      </c>
      <c r="X1541" s="102" t="b">
        <f t="shared" si="348"/>
        <v>0</v>
      </c>
      <c r="Y1541" s="103" t="b">
        <f t="shared" si="349"/>
        <v>0</v>
      </c>
      <c r="Z1541" s="74">
        <v>0</v>
      </c>
      <c r="AA1541" s="69"/>
      <c r="AB1541" s="69" t="s">
        <v>133</v>
      </c>
      <c r="AC1541" s="84" t="s">
        <v>134</v>
      </c>
      <c r="AD1541" s="3"/>
      <c r="AE1541" s="118">
        <f>IFERROR(INDEX(Last6M_AvgSales_Ref!$B$2:$B$12659,MATCH(D1541,Last6M_AvgSales_Ref!$A$2:$A$12659,0)),"")</f>
        <v>12.4166666666667</v>
      </c>
    </row>
    <row r="1542" spans="1:31" ht="14.25" customHeight="1">
      <c r="A1542" s="84" t="s">
        <v>134</v>
      </c>
      <c r="B1542" s="85" t="s">
        <v>79</v>
      </c>
      <c r="C1542" s="82" t="s">
        <v>3472</v>
      </c>
      <c r="D1542" s="74">
        <v>1000004588</v>
      </c>
      <c r="E1542" s="85" t="s">
        <v>3473</v>
      </c>
      <c r="F1542" s="83">
        <v>46020</v>
      </c>
      <c r="G1542" s="66" t="str">
        <f t="shared" si="336"/>
        <v>Targeted Dealer</v>
      </c>
      <c r="H1542" s="66"/>
      <c r="I1542" s="67">
        <v>200</v>
      </c>
      <c r="J1542" s="67">
        <f t="shared" si="337"/>
        <v>200</v>
      </c>
      <c r="K1542" s="68">
        <v>177</v>
      </c>
      <c r="L1542" s="68">
        <f t="shared" si="338"/>
        <v>23</v>
      </c>
      <c r="M1542" s="68">
        <f t="shared" si="339"/>
        <v>88.5</v>
      </c>
      <c r="N1542" s="96">
        <v>121</v>
      </c>
      <c r="O1542" s="97" t="str">
        <f t="shared" si="340"/>
        <v>June</v>
      </c>
      <c r="P1542" s="96">
        <f t="shared" si="341"/>
        <v>121</v>
      </c>
      <c r="Q1542" s="98">
        <f t="shared" si="342"/>
        <v>56</v>
      </c>
      <c r="R1542" s="97" t="b">
        <f t="shared" si="343"/>
        <v>0</v>
      </c>
      <c r="S1542" s="99" t="str">
        <f t="shared" si="344"/>
        <v>GROWTH</v>
      </c>
      <c r="T1542" s="68">
        <v>0</v>
      </c>
      <c r="U1542" s="100" t="str">
        <f t="shared" si="345"/>
        <v>May</v>
      </c>
      <c r="V1542" s="68">
        <f t="shared" si="346"/>
        <v>0</v>
      </c>
      <c r="W1542" s="101">
        <f t="shared" si="347"/>
        <v>177</v>
      </c>
      <c r="X1542" s="102" t="b">
        <f t="shared" si="348"/>
        <v>0</v>
      </c>
      <c r="Y1542" s="103" t="b">
        <f t="shared" si="349"/>
        <v>0</v>
      </c>
      <c r="Z1542" s="74">
        <v>0</v>
      </c>
      <c r="AA1542" s="69"/>
      <c r="AB1542" s="69" t="s">
        <v>133</v>
      </c>
      <c r="AC1542" s="84" t="s">
        <v>134</v>
      </c>
      <c r="AD1542" s="3"/>
      <c r="AE1542" s="118">
        <f>IFERROR(INDEX(Last6M_AvgSales_Ref!$B$2:$B$12659,MATCH(D1542,Last6M_AvgSales_Ref!$A$2:$A$12659,0)),"")</f>
        <v>106.833333333333</v>
      </c>
    </row>
    <row r="1543" spans="1:31" ht="14.25" customHeight="1">
      <c r="A1543" s="84" t="s">
        <v>130</v>
      </c>
      <c r="B1543" s="85" t="s">
        <v>122</v>
      </c>
      <c r="C1543" s="82" t="s">
        <v>3474</v>
      </c>
      <c r="D1543" s="74">
        <v>1000004590</v>
      </c>
      <c r="E1543" s="85" t="s">
        <v>3475</v>
      </c>
      <c r="F1543" s="83">
        <v>46022</v>
      </c>
      <c r="G1543" s="66" t="str">
        <f t="shared" si="336"/>
        <v>Targeted Dealer</v>
      </c>
      <c r="H1543" s="66"/>
      <c r="I1543" s="67">
        <v>25</v>
      </c>
      <c r="J1543" s="67">
        <f t="shared" si="337"/>
        <v>25</v>
      </c>
      <c r="K1543" s="68">
        <v>25</v>
      </c>
      <c r="L1543" s="68">
        <f t="shared" si="338"/>
        <v>0</v>
      </c>
      <c r="M1543" s="68">
        <f t="shared" si="339"/>
        <v>100</v>
      </c>
      <c r="N1543" s="96">
        <v>5</v>
      </c>
      <c r="O1543" s="97" t="str">
        <f t="shared" si="340"/>
        <v>June</v>
      </c>
      <c r="P1543" s="96">
        <f t="shared" si="341"/>
        <v>5</v>
      </c>
      <c r="Q1543" s="98">
        <f t="shared" si="342"/>
        <v>20</v>
      </c>
      <c r="R1543" s="97" t="b">
        <f t="shared" si="343"/>
        <v>0</v>
      </c>
      <c r="S1543" s="99" t="str">
        <f t="shared" si="344"/>
        <v>GROWTH</v>
      </c>
      <c r="T1543" s="68">
        <v>0</v>
      </c>
      <c r="U1543" s="100" t="str">
        <f t="shared" si="345"/>
        <v>May</v>
      </c>
      <c r="V1543" s="68">
        <f t="shared" si="346"/>
        <v>0</v>
      </c>
      <c r="W1543" s="101">
        <f t="shared" si="347"/>
        <v>25</v>
      </c>
      <c r="X1543" s="102" t="b">
        <f t="shared" si="348"/>
        <v>0</v>
      </c>
      <c r="Y1543" s="103" t="b">
        <f t="shared" si="349"/>
        <v>0</v>
      </c>
      <c r="Z1543" s="74">
        <v>0</v>
      </c>
      <c r="AA1543" s="69"/>
      <c r="AB1543" s="69" t="s">
        <v>133</v>
      </c>
      <c r="AC1543" s="84" t="s">
        <v>130</v>
      </c>
      <c r="AD1543" s="3"/>
      <c r="AE1543" s="118">
        <f>IFERROR(INDEX(Last6M_AvgSales_Ref!$B$2:$B$12659,MATCH(D1543,Last6M_AvgSales_Ref!$A$2:$A$12659,0)),"")</f>
        <v>10.8333333333333</v>
      </c>
    </row>
    <row r="1544" spans="1:31" ht="14.25" customHeight="1">
      <c r="A1544" s="84" t="s">
        <v>133</v>
      </c>
      <c r="B1544" s="85" t="s">
        <v>21</v>
      </c>
      <c r="C1544" s="82" t="s">
        <v>616</v>
      </c>
      <c r="D1544" s="74">
        <v>1000004566</v>
      </c>
      <c r="E1544" s="85" t="s">
        <v>617</v>
      </c>
      <c r="F1544" s="83">
        <v>46009</v>
      </c>
      <c r="G1544" s="66" t="str">
        <f t="shared" si="336"/>
        <v>-</v>
      </c>
      <c r="H1544" s="66"/>
      <c r="I1544" s="67">
        <v>0</v>
      </c>
      <c r="J1544" s="67">
        <f t="shared" si="337"/>
        <v>0</v>
      </c>
      <c r="K1544" s="68">
        <v>0</v>
      </c>
      <c r="L1544" s="68">
        <f t="shared" si="338"/>
        <v>0</v>
      </c>
      <c r="M1544" s="68" t="str">
        <f t="shared" si="339"/>
        <v>-</v>
      </c>
      <c r="N1544" s="96">
        <v>0</v>
      </c>
      <c r="O1544" s="97" t="str">
        <f t="shared" si="340"/>
        <v>June</v>
      </c>
      <c r="P1544" s="96">
        <f t="shared" si="341"/>
        <v>0</v>
      </c>
      <c r="Q1544" s="98">
        <f t="shared" si="342"/>
        <v>0</v>
      </c>
      <c r="R1544" s="97" t="b">
        <f t="shared" si="343"/>
        <v>0</v>
      </c>
      <c r="S1544" s="99" t="b">
        <f t="shared" si="344"/>
        <v>0</v>
      </c>
      <c r="T1544" s="68">
        <v>0</v>
      </c>
      <c r="U1544" s="100" t="str">
        <f t="shared" si="345"/>
        <v>May</v>
      </c>
      <c r="V1544" s="68">
        <f t="shared" si="346"/>
        <v>0</v>
      </c>
      <c r="W1544" s="101">
        <f t="shared" si="347"/>
        <v>0</v>
      </c>
      <c r="X1544" s="102" t="b">
        <f t="shared" si="348"/>
        <v>0</v>
      </c>
      <c r="Y1544" s="103" t="b">
        <f t="shared" si="349"/>
        <v>0</v>
      </c>
      <c r="Z1544" s="74">
        <v>0</v>
      </c>
      <c r="AA1544" s="69"/>
      <c r="AB1544" s="69" t="s">
        <v>133</v>
      </c>
      <c r="AC1544" s="84" t="s">
        <v>133</v>
      </c>
      <c r="AD1544" s="3"/>
      <c r="AE1544" s="118">
        <f>IFERROR(INDEX(Last6M_AvgSales_Ref!$B$2:$B$12659,MATCH(D1544,Last6M_AvgSales_Ref!$A$2:$A$12659,0)),"")</f>
        <v>1.75</v>
      </c>
    </row>
    <row r="1545" spans="1:31" ht="14.25" customHeight="1">
      <c r="A1545" s="84" t="s">
        <v>130</v>
      </c>
      <c r="B1545" s="85" t="s">
        <v>521</v>
      </c>
      <c r="C1545" s="82" t="s">
        <v>618</v>
      </c>
      <c r="D1545" s="74">
        <v>1000003883</v>
      </c>
      <c r="E1545" s="85" t="s">
        <v>619</v>
      </c>
      <c r="F1545" s="83">
        <v>45357</v>
      </c>
      <c r="G1545" s="66" t="str">
        <f t="shared" si="336"/>
        <v>Targeted Dealer</v>
      </c>
      <c r="H1545" s="66"/>
      <c r="I1545" s="67">
        <v>50</v>
      </c>
      <c r="J1545" s="67">
        <f t="shared" si="337"/>
        <v>50</v>
      </c>
      <c r="K1545" s="68">
        <v>0</v>
      </c>
      <c r="L1545" s="68">
        <f t="shared" si="338"/>
        <v>50</v>
      </c>
      <c r="M1545" s="68">
        <f t="shared" si="339"/>
        <v>0</v>
      </c>
      <c r="N1545" s="96">
        <v>0</v>
      </c>
      <c r="O1545" s="97" t="str">
        <f t="shared" si="340"/>
        <v>June</v>
      </c>
      <c r="P1545" s="96">
        <f t="shared" si="341"/>
        <v>0</v>
      </c>
      <c r="Q1545" s="98">
        <f t="shared" si="342"/>
        <v>0</v>
      </c>
      <c r="R1545" s="97" t="b">
        <f t="shared" si="343"/>
        <v>0</v>
      </c>
      <c r="S1545" s="99" t="b">
        <f t="shared" si="344"/>
        <v>0</v>
      </c>
      <c r="T1545" s="68">
        <v>0</v>
      </c>
      <c r="U1545" s="100" t="str">
        <f t="shared" si="345"/>
        <v>May</v>
      </c>
      <c r="V1545" s="68">
        <f t="shared" si="346"/>
        <v>0</v>
      </c>
      <c r="W1545" s="101">
        <f t="shared" si="347"/>
        <v>0</v>
      </c>
      <c r="X1545" s="102" t="b">
        <f t="shared" si="348"/>
        <v>0</v>
      </c>
      <c r="Y1545" s="103" t="b">
        <f t="shared" si="349"/>
        <v>0</v>
      </c>
      <c r="Z1545" s="74">
        <v>0</v>
      </c>
      <c r="AA1545" s="69"/>
      <c r="AB1545" s="69" t="s">
        <v>133</v>
      </c>
      <c r="AC1545" s="84" t="s">
        <v>130</v>
      </c>
      <c r="AD1545" s="3"/>
      <c r="AE1545" s="118">
        <f>IFERROR(INDEX(Last6M_AvgSales_Ref!$B$2:$B$12659,MATCH(D1545,Last6M_AvgSales_Ref!$A$2:$A$12659,0)),"")</f>
        <v>8.3333333333333304</v>
      </c>
    </row>
    <row r="1546" spans="1:31" ht="14.25" customHeight="1">
      <c r="A1546" s="84" t="s">
        <v>130</v>
      </c>
      <c r="B1546" s="85" t="s">
        <v>521</v>
      </c>
      <c r="C1546" s="82" t="s">
        <v>3476</v>
      </c>
      <c r="D1546" s="74">
        <v>1000004568</v>
      </c>
      <c r="E1546" s="85" t="s">
        <v>3477</v>
      </c>
      <c r="F1546" s="83">
        <v>46014</v>
      </c>
      <c r="G1546" s="66" t="str">
        <f t="shared" si="336"/>
        <v>Targeted Dealer</v>
      </c>
      <c r="H1546" s="66"/>
      <c r="I1546" s="67">
        <v>25</v>
      </c>
      <c r="J1546" s="67">
        <f t="shared" si="337"/>
        <v>25</v>
      </c>
      <c r="K1546" s="68">
        <v>65</v>
      </c>
      <c r="L1546" s="68">
        <f t="shared" si="338"/>
        <v>-40</v>
      </c>
      <c r="M1546" s="68">
        <f t="shared" si="339"/>
        <v>260</v>
      </c>
      <c r="N1546" s="96">
        <v>25</v>
      </c>
      <c r="O1546" s="97" t="str">
        <f t="shared" si="340"/>
        <v>June</v>
      </c>
      <c r="P1546" s="96">
        <f t="shared" si="341"/>
        <v>25</v>
      </c>
      <c r="Q1546" s="98">
        <f t="shared" si="342"/>
        <v>40</v>
      </c>
      <c r="R1546" s="97" t="b">
        <f t="shared" si="343"/>
        <v>0</v>
      </c>
      <c r="S1546" s="99" t="str">
        <f t="shared" si="344"/>
        <v>GROWTH</v>
      </c>
      <c r="T1546" s="68">
        <v>0</v>
      </c>
      <c r="U1546" s="100" t="str">
        <f t="shared" si="345"/>
        <v>May</v>
      </c>
      <c r="V1546" s="68">
        <f t="shared" si="346"/>
        <v>0</v>
      </c>
      <c r="W1546" s="101">
        <f t="shared" si="347"/>
        <v>65</v>
      </c>
      <c r="X1546" s="102" t="b">
        <f t="shared" si="348"/>
        <v>0</v>
      </c>
      <c r="Y1546" s="103" t="b">
        <f t="shared" si="349"/>
        <v>0</v>
      </c>
      <c r="Z1546" s="74">
        <v>0</v>
      </c>
      <c r="AA1546" s="69"/>
      <c r="AB1546" s="69" t="s">
        <v>133</v>
      </c>
      <c r="AC1546" s="84" t="s">
        <v>130</v>
      </c>
      <c r="AD1546" s="3"/>
      <c r="AE1546" s="118">
        <f>IFERROR(INDEX(Last6M_AvgSales_Ref!$B$2:$B$12659,MATCH(D1546,Last6M_AvgSales_Ref!$A$2:$A$12659,0)),"")</f>
        <v>11.6666666666667</v>
      </c>
    </row>
    <row r="1547" spans="1:31" ht="14.25" customHeight="1">
      <c r="A1547" s="84" t="s">
        <v>133</v>
      </c>
      <c r="B1547" s="85" t="s">
        <v>48</v>
      </c>
      <c r="C1547" s="82" t="s">
        <v>620</v>
      </c>
      <c r="D1547" s="74">
        <v>1000004587</v>
      </c>
      <c r="E1547" s="85" t="s">
        <v>621</v>
      </c>
      <c r="F1547" s="83">
        <v>46020</v>
      </c>
      <c r="G1547" s="66" t="str">
        <f t="shared" si="336"/>
        <v>Targeted Dealer</v>
      </c>
      <c r="H1547" s="66"/>
      <c r="I1547" s="67">
        <v>23</v>
      </c>
      <c r="J1547" s="67">
        <f t="shared" si="337"/>
        <v>23</v>
      </c>
      <c r="K1547" s="68">
        <v>0</v>
      </c>
      <c r="L1547" s="68">
        <f t="shared" si="338"/>
        <v>23</v>
      </c>
      <c r="M1547" s="68">
        <f t="shared" si="339"/>
        <v>0</v>
      </c>
      <c r="N1547" s="96">
        <v>23</v>
      </c>
      <c r="O1547" s="97" t="str">
        <f t="shared" si="340"/>
        <v>June</v>
      </c>
      <c r="P1547" s="96">
        <f t="shared" si="341"/>
        <v>23</v>
      </c>
      <c r="Q1547" s="98">
        <f t="shared" si="342"/>
        <v>-23</v>
      </c>
      <c r="R1547" s="97" t="b">
        <f t="shared" si="343"/>
        <v>0</v>
      </c>
      <c r="S1547" s="99" t="str">
        <f t="shared" si="344"/>
        <v>GROWTH</v>
      </c>
      <c r="T1547" s="68">
        <v>0</v>
      </c>
      <c r="U1547" s="100" t="str">
        <f t="shared" si="345"/>
        <v>May</v>
      </c>
      <c r="V1547" s="68">
        <f t="shared" si="346"/>
        <v>0</v>
      </c>
      <c r="W1547" s="101">
        <f t="shared" si="347"/>
        <v>0</v>
      </c>
      <c r="X1547" s="102" t="b">
        <f t="shared" si="348"/>
        <v>0</v>
      </c>
      <c r="Y1547" s="103" t="b">
        <f t="shared" si="349"/>
        <v>0</v>
      </c>
      <c r="Z1547" s="74">
        <v>0</v>
      </c>
      <c r="AA1547" s="69"/>
      <c r="AB1547" s="69" t="s">
        <v>133</v>
      </c>
      <c r="AC1547" s="84" t="s">
        <v>133</v>
      </c>
      <c r="AD1547" s="3"/>
      <c r="AE1547" s="118">
        <f>IFERROR(INDEX(Last6M_AvgSales_Ref!$B$2:$B$12659,MATCH(D1547,Last6M_AvgSales_Ref!$A$2:$A$12659,0)),"")</f>
        <v>10</v>
      </c>
    </row>
    <row r="1548" spans="1:31" ht="14.25" customHeight="1">
      <c r="A1548" s="84" t="s">
        <v>133</v>
      </c>
      <c r="B1548" s="85" t="s">
        <v>27</v>
      </c>
      <c r="C1548" s="82" t="s">
        <v>3478</v>
      </c>
      <c r="D1548" s="74">
        <v>1000004489</v>
      </c>
      <c r="E1548" s="85" t="s">
        <v>3479</v>
      </c>
      <c r="F1548" s="83">
        <v>45949</v>
      </c>
      <c r="G1548" s="66" t="str">
        <f t="shared" si="336"/>
        <v>Targeted Dealer</v>
      </c>
      <c r="H1548" s="66"/>
      <c r="I1548" s="67">
        <v>20</v>
      </c>
      <c r="J1548" s="67">
        <f t="shared" si="337"/>
        <v>20</v>
      </c>
      <c r="K1548" s="68">
        <v>3.5</v>
      </c>
      <c r="L1548" s="68">
        <f t="shared" si="338"/>
        <v>16.5</v>
      </c>
      <c r="M1548" s="68">
        <f t="shared" si="339"/>
        <v>17.5</v>
      </c>
      <c r="N1548" s="96">
        <v>21.5</v>
      </c>
      <c r="O1548" s="97" t="str">
        <f t="shared" si="340"/>
        <v>June</v>
      </c>
      <c r="P1548" s="96">
        <f t="shared" si="341"/>
        <v>21.5</v>
      </c>
      <c r="Q1548" s="98">
        <f t="shared" si="342"/>
        <v>-18</v>
      </c>
      <c r="R1548" s="97" t="b">
        <f t="shared" si="343"/>
        <v>0</v>
      </c>
      <c r="S1548" s="99" t="str">
        <f t="shared" si="344"/>
        <v>GROWTH</v>
      </c>
      <c r="T1548" s="68">
        <v>0</v>
      </c>
      <c r="U1548" s="100" t="str">
        <f t="shared" si="345"/>
        <v>May</v>
      </c>
      <c r="V1548" s="68">
        <f t="shared" si="346"/>
        <v>0</v>
      </c>
      <c r="W1548" s="101">
        <f t="shared" si="347"/>
        <v>3.5</v>
      </c>
      <c r="X1548" s="102" t="b">
        <f t="shared" si="348"/>
        <v>0</v>
      </c>
      <c r="Y1548" s="103" t="b">
        <f t="shared" si="349"/>
        <v>0</v>
      </c>
      <c r="Z1548" s="74">
        <v>0</v>
      </c>
      <c r="AA1548" s="69"/>
      <c r="AB1548" s="69" t="s">
        <v>133</v>
      </c>
      <c r="AC1548" s="84" t="s">
        <v>133</v>
      </c>
      <c r="AD1548" s="3"/>
      <c r="AE1548" s="118">
        <f>IFERROR(INDEX(Last6M_AvgSales_Ref!$B$2:$B$12659,MATCH(D1548,Last6M_AvgSales_Ref!$A$2:$A$12659,0)),"")</f>
        <v>12.0833333333333</v>
      </c>
    </row>
    <row r="1549" spans="1:31" ht="14.25" customHeight="1">
      <c r="A1549" s="84" t="s">
        <v>133</v>
      </c>
      <c r="B1549" s="85" t="s">
        <v>47</v>
      </c>
      <c r="C1549" s="82" t="s">
        <v>622</v>
      </c>
      <c r="D1549" s="74">
        <v>1000003967</v>
      </c>
      <c r="E1549" s="85" t="s">
        <v>623</v>
      </c>
      <c r="F1549" s="83">
        <v>45433</v>
      </c>
      <c r="G1549" s="66" t="str">
        <f t="shared" si="336"/>
        <v>-</v>
      </c>
      <c r="H1549" s="66"/>
      <c r="I1549" s="67">
        <v>0</v>
      </c>
      <c r="J1549" s="67">
        <f t="shared" si="337"/>
        <v>0</v>
      </c>
      <c r="K1549" s="68">
        <v>0</v>
      </c>
      <c r="L1549" s="68">
        <f t="shared" si="338"/>
        <v>0</v>
      </c>
      <c r="M1549" s="68" t="str">
        <f t="shared" si="339"/>
        <v>-</v>
      </c>
      <c r="N1549" s="96">
        <v>0</v>
      </c>
      <c r="O1549" s="97" t="str">
        <f t="shared" si="340"/>
        <v>June</v>
      </c>
      <c r="P1549" s="96">
        <f t="shared" si="341"/>
        <v>0</v>
      </c>
      <c r="Q1549" s="98">
        <f t="shared" si="342"/>
        <v>0</v>
      </c>
      <c r="R1549" s="97" t="b">
        <f t="shared" si="343"/>
        <v>0</v>
      </c>
      <c r="S1549" s="99" t="b">
        <f t="shared" si="344"/>
        <v>0</v>
      </c>
      <c r="T1549" s="68">
        <v>0</v>
      </c>
      <c r="U1549" s="100" t="str">
        <f t="shared" si="345"/>
        <v>May</v>
      </c>
      <c r="V1549" s="68">
        <f t="shared" si="346"/>
        <v>0</v>
      </c>
      <c r="W1549" s="101">
        <f t="shared" si="347"/>
        <v>0</v>
      </c>
      <c r="X1549" s="102" t="b">
        <f t="shared" si="348"/>
        <v>0</v>
      </c>
      <c r="Y1549" s="103" t="b">
        <f t="shared" si="349"/>
        <v>0</v>
      </c>
      <c r="Z1549" s="74">
        <v>0</v>
      </c>
      <c r="AA1549" s="69"/>
      <c r="AB1549" s="69" t="s">
        <v>133</v>
      </c>
      <c r="AC1549" s="84" t="s">
        <v>133</v>
      </c>
      <c r="AD1549" s="3"/>
      <c r="AE1549" s="118">
        <f>IFERROR(INDEX(Last6M_AvgSales_Ref!$B$2:$B$12659,MATCH(D1549,Last6M_AvgSales_Ref!$A$2:$A$12659,0)),"")</f>
        <v>2.5</v>
      </c>
    </row>
    <row r="1550" spans="1:31" ht="14.25" customHeight="1">
      <c r="A1550" s="84" t="s">
        <v>133</v>
      </c>
      <c r="B1550" s="85" t="s">
        <v>47</v>
      </c>
      <c r="C1550" s="82" t="s">
        <v>3480</v>
      </c>
      <c r="D1550" s="74">
        <v>1000004589</v>
      </c>
      <c r="E1550" s="85" t="s">
        <v>3481</v>
      </c>
      <c r="F1550" s="83">
        <v>46021</v>
      </c>
      <c r="G1550" s="66" t="str">
        <f t="shared" si="336"/>
        <v>Targeted Dealer</v>
      </c>
      <c r="H1550" s="66"/>
      <c r="I1550" s="67">
        <v>20</v>
      </c>
      <c r="J1550" s="67">
        <f t="shared" si="337"/>
        <v>20</v>
      </c>
      <c r="K1550" s="68">
        <v>20</v>
      </c>
      <c r="L1550" s="68">
        <f t="shared" si="338"/>
        <v>0</v>
      </c>
      <c r="M1550" s="68">
        <f t="shared" si="339"/>
        <v>100</v>
      </c>
      <c r="N1550" s="96">
        <v>0</v>
      </c>
      <c r="O1550" s="97" t="str">
        <f t="shared" si="340"/>
        <v>June</v>
      </c>
      <c r="P1550" s="96">
        <f t="shared" si="341"/>
        <v>0</v>
      </c>
      <c r="Q1550" s="98">
        <f t="shared" si="342"/>
        <v>20</v>
      </c>
      <c r="R1550" s="97" t="b">
        <f t="shared" si="343"/>
        <v>0</v>
      </c>
      <c r="S1550" s="99" t="b">
        <f t="shared" si="344"/>
        <v>0</v>
      </c>
      <c r="T1550" s="68">
        <v>0</v>
      </c>
      <c r="U1550" s="100" t="str">
        <f t="shared" si="345"/>
        <v>May</v>
      </c>
      <c r="V1550" s="68">
        <f t="shared" si="346"/>
        <v>0</v>
      </c>
      <c r="W1550" s="101">
        <f t="shared" si="347"/>
        <v>20</v>
      </c>
      <c r="X1550" s="102" t="b">
        <f t="shared" si="348"/>
        <v>0</v>
      </c>
      <c r="Y1550" s="103" t="b">
        <f t="shared" si="349"/>
        <v>0</v>
      </c>
      <c r="Z1550" s="74">
        <v>0</v>
      </c>
      <c r="AA1550" s="69"/>
      <c r="AB1550" s="69" t="s">
        <v>133</v>
      </c>
      <c r="AC1550" s="84" t="s">
        <v>133</v>
      </c>
      <c r="AD1550" s="3"/>
      <c r="AE1550" s="118">
        <f>IFERROR(INDEX(Last6M_AvgSales_Ref!$B$2:$B$12659,MATCH(D1550,Last6M_AvgSales_Ref!$A$2:$A$12659,0)),"")</f>
        <v>12.5</v>
      </c>
    </row>
    <row r="1551" spans="1:31" ht="14.25" customHeight="1">
      <c r="A1551" s="84" t="s">
        <v>133</v>
      </c>
      <c r="B1551" s="85" t="s">
        <v>47</v>
      </c>
      <c r="C1551" s="82" t="s">
        <v>3482</v>
      </c>
      <c r="D1551" s="74">
        <v>1000004598</v>
      </c>
      <c r="E1551" s="85" t="s">
        <v>3483</v>
      </c>
      <c r="F1551" s="83">
        <v>46029</v>
      </c>
      <c r="G1551" s="66" t="str">
        <f t="shared" si="336"/>
        <v>Targeted Dealer</v>
      </c>
      <c r="H1551" s="66"/>
      <c r="I1551" s="67">
        <v>50</v>
      </c>
      <c r="J1551" s="67">
        <f t="shared" si="337"/>
        <v>50</v>
      </c>
      <c r="K1551" s="68">
        <v>89</v>
      </c>
      <c r="L1551" s="68">
        <f t="shared" si="338"/>
        <v>-39</v>
      </c>
      <c r="M1551" s="68">
        <f t="shared" si="339"/>
        <v>178</v>
      </c>
      <c r="N1551" s="96">
        <v>0</v>
      </c>
      <c r="O1551" s="97" t="str">
        <f t="shared" si="340"/>
        <v>June</v>
      </c>
      <c r="P1551" s="96">
        <f t="shared" si="341"/>
        <v>0</v>
      </c>
      <c r="Q1551" s="98">
        <f t="shared" si="342"/>
        <v>89</v>
      </c>
      <c r="R1551" s="97" t="b">
        <f t="shared" si="343"/>
        <v>0</v>
      </c>
      <c r="S1551" s="99" t="b">
        <f t="shared" si="344"/>
        <v>0</v>
      </c>
      <c r="T1551" s="68">
        <v>0</v>
      </c>
      <c r="U1551" s="100" t="str">
        <f t="shared" si="345"/>
        <v>May</v>
      </c>
      <c r="V1551" s="68">
        <f t="shared" si="346"/>
        <v>0</v>
      </c>
      <c r="W1551" s="101">
        <f t="shared" si="347"/>
        <v>89</v>
      </c>
      <c r="X1551" s="102" t="b">
        <f t="shared" si="348"/>
        <v>0</v>
      </c>
      <c r="Y1551" s="103" t="b">
        <f t="shared" si="349"/>
        <v>0</v>
      </c>
      <c r="Z1551" s="74">
        <v>0</v>
      </c>
      <c r="AA1551" s="69"/>
      <c r="AB1551" s="69" t="s">
        <v>133</v>
      </c>
      <c r="AC1551" s="84" t="s">
        <v>133</v>
      </c>
      <c r="AD1551" s="3"/>
      <c r="AE1551" s="118">
        <f>IFERROR(INDEX(Last6M_AvgSales_Ref!$B$2:$B$12659,MATCH(D1551,Last6M_AvgSales_Ref!$A$2:$A$12659,0)),"")</f>
        <v>40.8333333333333</v>
      </c>
    </row>
    <row r="1552" spans="1:31" ht="14.25" customHeight="1">
      <c r="A1552" s="84" t="s">
        <v>134</v>
      </c>
      <c r="B1552" s="85" t="s">
        <v>71</v>
      </c>
      <c r="C1552" s="82" t="s">
        <v>624</v>
      </c>
      <c r="D1552" s="74">
        <v>1000002732</v>
      </c>
      <c r="E1552" s="85" t="s">
        <v>625</v>
      </c>
      <c r="F1552" s="83">
        <v>44739</v>
      </c>
      <c r="G1552" s="66" t="str">
        <f t="shared" si="336"/>
        <v>-</v>
      </c>
      <c r="H1552" s="66"/>
      <c r="I1552" s="67">
        <v>0</v>
      </c>
      <c r="J1552" s="67">
        <f t="shared" si="337"/>
        <v>0</v>
      </c>
      <c r="K1552" s="68">
        <v>0</v>
      </c>
      <c r="L1552" s="68">
        <f t="shared" si="338"/>
        <v>0</v>
      </c>
      <c r="M1552" s="68" t="str">
        <f t="shared" si="339"/>
        <v>-</v>
      </c>
      <c r="N1552" s="96">
        <v>0</v>
      </c>
      <c r="O1552" s="97" t="str">
        <f t="shared" si="340"/>
        <v>June</v>
      </c>
      <c r="P1552" s="96">
        <f t="shared" si="341"/>
        <v>0</v>
      </c>
      <c r="Q1552" s="98">
        <f t="shared" si="342"/>
        <v>0</v>
      </c>
      <c r="R1552" s="97" t="b">
        <f t="shared" si="343"/>
        <v>0</v>
      </c>
      <c r="S1552" s="99" t="b">
        <f t="shared" si="344"/>
        <v>0</v>
      </c>
      <c r="T1552" s="68">
        <v>0</v>
      </c>
      <c r="U1552" s="100" t="str">
        <f t="shared" si="345"/>
        <v>May</v>
      </c>
      <c r="V1552" s="68">
        <f t="shared" si="346"/>
        <v>0</v>
      </c>
      <c r="W1552" s="101">
        <f t="shared" si="347"/>
        <v>0</v>
      </c>
      <c r="X1552" s="102" t="b">
        <f t="shared" si="348"/>
        <v>0</v>
      </c>
      <c r="Y1552" s="103" t="b">
        <f t="shared" si="349"/>
        <v>0</v>
      </c>
      <c r="Z1552" s="74">
        <v>0</v>
      </c>
      <c r="AA1552" s="69"/>
      <c r="AB1552" s="69" t="s">
        <v>133</v>
      </c>
      <c r="AC1552" s="84" t="s">
        <v>134</v>
      </c>
      <c r="AD1552" s="3"/>
      <c r="AE1552" s="118">
        <f>IFERROR(INDEX(Last6M_AvgSales_Ref!$B$2:$B$12659,MATCH(D1552,Last6M_AvgSales_Ref!$A$2:$A$12659,0)),"")</f>
        <v>4.1666666666666696</v>
      </c>
    </row>
    <row r="1553" spans="1:31" ht="14.25" customHeight="1">
      <c r="A1553" s="84" t="s">
        <v>132</v>
      </c>
      <c r="B1553" s="85" t="s">
        <v>101</v>
      </c>
      <c r="C1553" s="82" t="s">
        <v>3484</v>
      </c>
      <c r="D1553" s="74">
        <v>1000004426</v>
      </c>
      <c r="E1553" s="85" t="s">
        <v>3485</v>
      </c>
      <c r="F1553" s="83">
        <v>45864</v>
      </c>
      <c r="G1553" s="66" t="str">
        <f t="shared" si="336"/>
        <v>Targeted Dealer</v>
      </c>
      <c r="H1553" s="66"/>
      <c r="I1553" s="67">
        <v>50</v>
      </c>
      <c r="J1553" s="67">
        <f t="shared" si="337"/>
        <v>50</v>
      </c>
      <c r="K1553" s="68">
        <v>65.849999999999994</v>
      </c>
      <c r="L1553" s="68">
        <f t="shared" si="338"/>
        <v>-15.849999999999994</v>
      </c>
      <c r="M1553" s="68">
        <f t="shared" si="339"/>
        <v>131.69999999999999</v>
      </c>
      <c r="N1553" s="96">
        <v>40</v>
      </c>
      <c r="O1553" s="97" t="str">
        <f t="shared" si="340"/>
        <v>June</v>
      </c>
      <c r="P1553" s="96">
        <f t="shared" si="341"/>
        <v>40</v>
      </c>
      <c r="Q1553" s="98">
        <f t="shared" si="342"/>
        <v>25.849999999999994</v>
      </c>
      <c r="R1553" s="97" t="b">
        <f t="shared" si="343"/>
        <v>0</v>
      </c>
      <c r="S1553" s="99" t="str">
        <f t="shared" si="344"/>
        <v>GROWTH</v>
      </c>
      <c r="T1553" s="68">
        <v>0</v>
      </c>
      <c r="U1553" s="100" t="str">
        <f t="shared" si="345"/>
        <v>May</v>
      </c>
      <c r="V1553" s="68">
        <f t="shared" si="346"/>
        <v>0</v>
      </c>
      <c r="W1553" s="101">
        <f t="shared" si="347"/>
        <v>65.849999999999994</v>
      </c>
      <c r="X1553" s="102" t="b">
        <f t="shared" si="348"/>
        <v>0</v>
      </c>
      <c r="Y1553" s="103" t="b">
        <f t="shared" si="349"/>
        <v>0</v>
      </c>
      <c r="Z1553" s="74">
        <v>0</v>
      </c>
      <c r="AA1553" s="69"/>
      <c r="AB1553" s="69" t="s">
        <v>133</v>
      </c>
      <c r="AC1553" s="84" t="s">
        <v>132</v>
      </c>
      <c r="AD1553" s="3"/>
      <c r="AE1553" s="118">
        <f>IFERROR(INDEX(Last6M_AvgSales_Ref!$B$2:$B$12659,MATCH(D1553,Last6M_AvgSales_Ref!$A$2:$A$12659,0)),"")</f>
        <v>25.6666666666667</v>
      </c>
    </row>
    <row r="1554" spans="1:31" ht="14.25" customHeight="1">
      <c r="A1554" s="84" t="s">
        <v>132</v>
      </c>
      <c r="B1554" s="85" t="s">
        <v>101</v>
      </c>
      <c r="C1554" s="82" t="s">
        <v>3486</v>
      </c>
      <c r="D1554" s="74">
        <v>1000004577</v>
      </c>
      <c r="E1554" s="85" t="s">
        <v>3487</v>
      </c>
      <c r="F1554" s="83">
        <v>46015</v>
      </c>
      <c r="G1554" s="66" t="str">
        <f t="shared" si="336"/>
        <v>Targeted Dealer</v>
      </c>
      <c r="H1554" s="66"/>
      <c r="I1554" s="67">
        <v>20</v>
      </c>
      <c r="J1554" s="67">
        <f t="shared" si="337"/>
        <v>20</v>
      </c>
      <c r="K1554" s="68">
        <v>0</v>
      </c>
      <c r="L1554" s="68">
        <f t="shared" si="338"/>
        <v>20</v>
      </c>
      <c r="M1554" s="68">
        <f t="shared" si="339"/>
        <v>0</v>
      </c>
      <c r="N1554" s="96">
        <v>18.8</v>
      </c>
      <c r="O1554" s="97" t="str">
        <f t="shared" si="340"/>
        <v>June</v>
      </c>
      <c r="P1554" s="96">
        <f t="shared" si="341"/>
        <v>18.8</v>
      </c>
      <c r="Q1554" s="98">
        <f t="shared" si="342"/>
        <v>-18.8</v>
      </c>
      <c r="R1554" s="97" t="b">
        <f t="shared" si="343"/>
        <v>0</v>
      </c>
      <c r="S1554" s="99" t="str">
        <f t="shared" si="344"/>
        <v>GROWTH</v>
      </c>
      <c r="T1554" s="68">
        <v>0</v>
      </c>
      <c r="U1554" s="100" t="str">
        <f t="shared" si="345"/>
        <v>May</v>
      </c>
      <c r="V1554" s="68">
        <f t="shared" si="346"/>
        <v>0</v>
      </c>
      <c r="W1554" s="101">
        <f t="shared" si="347"/>
        <v>0</v>
      </c>
      <c r="X1554" s="102" t="b">
        <f t="shared" si="348"/>
        <v>0</v>
      </c>
      <c r="Y1554" s="103" t="b">
        <f t="shared" si="349"/>
        <v>0</v>
      </c>
      <c r="Z1554" s="74">
        <v>0</v>
      </c>
      <c r="AA1554" s="69"/>
      <c r="AB1554" s="69" t="s">
        <v>133</v>
      </c>
      <c r="AC1554" s="84" t="s">
        <v>132</v>
      </c>
      <c r="AD1554" s="3"/>
      <c r="AE1554" s="118">
        <f>IFERROR(INDEX(Last6M_AvgSales_Ref!$B$2:$B$12659,MATCH(D1554,Last6M_AvgSales_Ref!$A$2:$A$12659,0)),"")</f>
        <v>55.975000000000001</v>
      </c>
    </row>
    <row r="1555" spans="1:31" ht="14.25" customHeight="1">
      <c r="A1555" s="107" t="s">
        <v>134</v>
      </c>
      <c r="B1555" s="108" t="s">
        <v>74</v>
      </c>
      <c r="C1555" s="109" t="s">
        <v>3488</v>
      </c>
      <c r="D1555" s="69">
        <v>1000004654</v>
      </c>
      <c r="E1555" s="108" t="s">
        <v>3489</v>
      </c>
      <c r="F1555" s="110">
        <v>46072</v>
      </c>
      <c r="G1555" s="66" t="str">
        <f t="shared" si="336"/>
        <v>-</v>
      </c>
      <c r="H1555" s="111"/>
      <c r="I1555" s="67">
        <v>0</v>
      </c>
      <c r="J1555" s="67">
        <f t="shared" si="337"/>
        <v>0</v>
      </c>
      <c r="K1555" s="68">
        <v>0</v>
      </c>
      <c r="L1555" s="68">
        <f t="shared" si="338"/>
        <v>0</v>
      </c>
      <c r="M1555" s="68" t="str">
        <f t="shared" si="339"/>
        <v>-</v>
      </c>
      <c r="N1555" s="96">
        <v>0</v>
      </c>
      <c r="O1555" s="97" t="str">
        <f t="shared" si="340"/>
        <v>June</v>
      </c>
      <c r="P1555" s="96">
        <f t="shared" si="341"/>
        <v>0</v>
      </c>
      <c r="Q1555" s="98">
        <f t="shared" si="342"/>
        <v>0</v>
      </c>
      <c r="R1555" s="97" t="b">
        <f t="shared" si="343"/>
        <v>0</v>
      </c>
      <c r="S1555" s="99" t="b">
        <f t="shared" si="344"/>
        <v>0</v>
      </c>
      <c r="T1555" s="68">
        <v>0</v>
      </c>
      <c r="U1555" s="100" t="str">
        <f t="shared" si="345"/>
        <v>May</v>
      </c>
      <c r="V1555" s="68">
        <f t="shared" si="346"/>
        <v>0</v>
      </c>
      <c r="W1555" s="101">
        <f t="shared" si="347"/>
        <v>0</v>
      </c>
      <c r="X1555" s="102" t="b">
        <f t="shared" si="348"/>
        <v>0</v>
      </c>
      <c r="Y1555" s="103" t="b">
        <f t="shared" si="349"/>
        <v>0</v>
      </c>
      <c r="Z1555" s="74">
        <v>0</v>
      </c>
      <c r="AA1555" s="69"/>
      <c r="AB1555" s="69" t="s">
        <v>133</v>
      </c>
      <c r="AC1555" s="107" t="s">
        <v>134</v>
      </c>
      <c r="AD1555" s="3"/>
      <c r="AE1555" s="118">
        <f>IFERROR(INDEX(Last6M_AvgSales_Ref!$B$2:$B$12659,MATCH(D1555,Last6M_AvgSales_Ref!$A$2:$A$12659,0)),"")</f>
        <v>6.6666666666666696</v>
      </c>
    </row>
    <row r="1556" spans="1:31" ht="14.25" customHeight="1">
      <c r="A1556" s="107" t="s">
        <v>131</v>
      </c>
      <c r="B1556" s="108" t="s">
        <v>91</v>
      </c>
      <c r="C1556" s="109" t="s">
        <v>3490</v>
      </c>
      <c r="D1556" s="69">
        <v>1000004624</v>
      </c>
      <c r="E1556" s="108" t="s">
        <v>3491</v>
      </c>
      <c r="F1556" s="110">
        <v>46051</v>
      </c>
      <c r="G1556" s="66" t="str">
        <f t="shared" si="336"/>
        <v>-</v>
      </c>
      <c r="H1556" s="111"/>
      <c r="I1556" s="67">
        <v>0</v>
      </c>
      <c r="J1556" s="67">
        <f t="shared" si="337"/>
        <v>0</v>
      </c>
      <c r="K1556" s="68">
        <v>0</v>
      </c>
      <c r="L1556" s="68">
        <f t="shared" si="338"/>
        <v>0</v>
      </c>
      <c r="M1556" s="68" t="str">
        <f t="shared" si="339"/>
        <v>-</v>
      </c>
      <c r="N1556" s="96">
        <v>0</v>
      </c>
      <c r="O1556" s="97" t="str">
        <f t="shared" si="340"/>
        <v>June</v>
      </c>
      <c r="P1556" s="96">
        <f t="shared" si="341"/>
        <v>0</v>
      </c>
      <c r="Q1556" s="98">
        <f t="shared" si="342"/>
        <v>0</v>
      </c>
      <c r="R1556" s="97" t="b">
        <f t="shared" si="343"/>
        <v>0</v>
      </c>
      <c r="S1556" s="99" t="b">
        <f t="shared" si="344"/>
        <v>0</v>
      </c>
      <c r="T1556" s="68">
        <v>0</v>
      </c>
      <c r="U1556" s="100" t="str">
        <f t="shared" si="345"/>
        <v>May</v>
      </c>
      <c r="V1556" s="68">
        <f t="shared" si="346"/>
        <v>0</v>
      </c>
      <c r="W1556" s="101">
        <f t="shared" si="347"/>
        <v>0</v>
      </c>
      <c r="X1556" s="102" t="b">
        <f t="shared" si="348"/>
        <v>0</v>
      </c>
      <c r="Y1556" s="103" t="b">
        <f t="shared" si="349"/>
        <v>0</v>
      </c>
      <c r="Z1556" s="74">
        <v>0</v>
      </c>
      <c r="AA1556" s="69"/>
      <c r="AB1556" s="69" t="s">
        <v>133</v>
      </c>
      <c r="AC1556" s="107" t="s">
        <v>131</v>
      </c>
      <c r="AD1556" s="3"/>
      <c r="AE1556" s="118">
        <f>IFERROR(INDEX(Last6M_AvgSales_Ref!$B$2:$B$12659,MATCH(D1556,Last6M_AvgSales_Ref!$A$2:$A$12659,0)),"")</f>
        <v>94.5</v>
      </c>
    </row>
    <row r="1557" spans="1:31" ht="14.25" customHeight="1">
      <c r="A1557" s="107" t="s">
        <v>133</v>
      </c>
      <c r="B1557" s="108" t="s">
        <v>141</v>
      </c>
      <c r="C1557" s="109" t="s">
        <v>3492</v>
      </c>
      <c r="D1557" s="69">
        <v>1000004628</v>
      </c>
      <c r="E1557" s="108" t="s">
        <v>3139</v>
      </c>
      <c r="F1557" s="110">
        <v>46060</v>
      </c>
      <c r="G1557" s="66" t="str">
        <f t="shared" si="336"/>
        <v>Targeted Dealer</v>
      </c>
      <c r="H1557" s="111"/>
      <c r="I1557" s="67">
        <v>80</v>
      </c>
      <c r="J1557" s="67">
        <f t="shared" si="337"/>
        <v>80</v>
      </c>
      <c r="K1557" s="68">
        <v>40</v>
      </c>
      <c r="L1557" s="68">
        <f t="shared" si="338"/>
        <v>40</v>
      </c>
      <c r="M1557" s="68">
        <f t="shared" si="339"/>
        <v>50</v>
      </c>
      <c r="N1557" s="96">
        <v>0</v>
      </c>
      <c r="O1557" s="97" t="str">
        <f t="shared" si="340"/>
        <v>June</v>
      </c>
      <c r="P1557" s="96">
        <f t="shared" si="341"/>
        <v>0</v>
      </c>
      <c r="Q1557" s="98">
        <f t="shared" si="342"/>
        <v>40</v>
      </c>
      <c r="R1557" s="97" t="b">
        <f t="shared" si="343"/>
        <v>0</v>
      </c>
      <c r="S1557" s="99" t="b">
        <f t="shared" si="344"/>
        <v>0</v>
      </c>
      <c r="T1557" s="68">
        <v>0</v>
      </c>
      <c r="U1557" s="100" t="str">
        <f t="shared" si="345"/>
        <v>May</v>
      </c>
      <c r="V1557" s="68">
        <f t="shared" si="346"/>
        <v>0</v>
      </c>
      <c r="W1557" s="101">
        <f t="shared" si="347"/>
        <v>40</v>
      </c>
      <c r="X1557" s="102" t="b">
        <f t="shared" si="348"/>
        <v>0</v>
      </c>
      <c r="Y1557" s="103" t="b">
        <f t="shared" si="349"/>
        <v>0</v>
      </c>
      <c r="Z1557" s="74">
        <v>0</v>
      </c>
      <c r="AA1557" s="69"/>
      <c r="AB1557" s="69" t="s">
        <v>133</v>
      </c>
      <c r="AC1557" s="107" t="s">
        <v>133</v>
      </c>
      <c r="AD1557" s="3"/>
      <c r="AE1557" s="118">
        <f>IFERROR(INDEX(Last6M_AvgSales_Ref!$B$2:$B$12659,MATCH(D1557,Last6M_AvgSales_Ref!$A$2:$A$12659,0)),"")</f>
        <v>26.6666666666667</v>
      </c>
    </row>
    <row r="1558" spans="1:31" ht="14.25" customHeight="1">
      <c r="A1558" s="107" t="s">
        <v>130</v>
      </c>
      <c r="B1558" s="108" t="s">
        <v>120</v>
      </c>
      <c r="C1558" s="109" t="s">
        <v>3493</v>
      </c>
      <c r="D1558" s="69">
        <v>1000004630</v>
      </c>
      <c r="E1558" s="108" t="s">
        <v>3494</v>
      </c>
      <c r="F1558" s="110">
        <v>46062</v>
      </c>
      <c r="G1558" s="66" t="str">
        <f t="shared" si="336"/>
        <v>-</v>
      </c>
      <c r="H1558" s="111"/>
      <c r="I1558" s="67">
        <v>0</v>
      </c>
      <c r="J1558" s="67">
        <f t="shared" si="337"/>
        <v>0</v>
      </c>
      <c r="K1558" s="68">
        <v>0</v>
      </c>
      <c r="L1558" s="68">
        <f t="shared" si="338"/>
        <v>0</v>
      </c>
      <c r="M1558" s="68" t="str">
        <f t="shared" si="339"/>
        <v>-</v>
      </c>
      <c r="N1558" s="96">
        <v>0</v>
      </c>
      <c r="O1558" s="97" t="str">
        <f t="shared" si="340"/>
        <v>June</v>
      </c>
      <c r="P1558" s="96">
        <f t="shared" si="341"/>
        <v>0</v>
      </c>
      <c r="Q1558" s="98">
        <f t="shared" si="342"/>
        <v>0</v>
      </c>
      <c r="R1558" s="97" t="b">
        <f t="shared" si="343"/>
        <v>0</v>
      </c>
      <c r="S1558" s="99" t="b">
        <f t="shared" si="344"/>
        <v>0</v>
      </c>
      <c r="T1558" s="68">
        <v>0</v>
      </c>
      <c r="U1558" s="100" t="str">
        <f t="shared" si="345"/>
        <v>May</v>
      </c>
      <c r="V1558" s="68">
        <f t="shared" si="346"/>
        <v>0</v>
      </c>
      <c r="W1558" s="101">
        <f t="shared" si="347"/>
        <v>0</v>
      </c>
      <c r="X1558" s="102" t="b">
        <f t="shared" si="348"/>
        <v>0</v>
      </c>
      <c r="Y1558" s="103" t="b">
        <f t="shared" si="349"/>
        <v>0</v>
      </c>
      <c r="Z1558" s="74">
        <v>0</v>
      </c>
      <c r="AA1558" s="69"/>
      <c r="AB1558" s="69" t="s">
        <v>133</v>
      </c>
      <c r="AC1558" s="107" t="s">
        <v>130</v>
      </c>
      <c r="AD1558" s="3"/>
      <c r="AE1558" s="118">
        <f>IFERROR(INDEX(Last6M_AvgSales_Ref!$B$2:$B$12659,MATCH(D1558,Last6M_AvgSales_Ref!$A$2:$A$12659,0)),"")</f>
        <v>4.1666666666666696</v>
      </c>
    </row>
    <row r="1559" spans="1:31" ht="14.25" customHeight="1">
      <c r="A1559" s="107" t="s">
        <v>130</v>
      </c>
      <c r="B1559" s="108" t="s">
        <v>120</v>
      </c>
      <c r="C1559" s="109" t="s">
        <v>3495</v>
      </c>
      <c r="D1559" s="69">
        <v>1000001999</v>
      </c>
      <c r="E1559" s="108" t="s">
        <v>3496</v>
      </c>
      <c r="F1559" s="110">
        <v>44739</v>
      </c>
      <c r="G1559" s="66" t="str">
        <f t="shared" si="336"/>
        <v>Targeted Dealer</v>
      </c>
      <c r="H1559" s="111"/>
      <c r="I1559" s="67">
        <v>15</v>
      </c>
      <c r="J1559" s="67">
        <f t="shared" si="337"/>
        <v>15</v>
      </c>
      <c r="K1559" s="68">
        <v>15</v>
      </c>
      <c r="L1559" s="68">
        <f t="shared" si="338"/>
        <v>0</v>
      </c>
      <c r="M1559" s="68">
        <f t="shared" si="339"/>
        <v>100</v>
      </c>
      <c r="N1559" s="96">
        <v>0</v>
      </c>
      <c r="O1559" s="97" t="str">
        <f t="shared" si="340"/>
        <v>June</v>
      </c>
      <c r="P1559" s="96">
        <f t="shared" si="341"/>
        <v>0</v>
      </c>
      <c r="Q1559" s="98">
        <f t="shared" si="342"/>
        <v>15</v>
      </c>
      <c r="R1559" s="97" t="b">
        <f t="shared" si="343"/>
        <v>0</v>
      </c>
      <c r="S1559" s="99" t="b">
        <f t="shared" si="344"/>
        <v>0</v>
      </c>
      <c r="T1559" s="68">
        <v>0</v>
      </c>
      <c r="U1559" s="100" t="str">
        <f t="shared" si="345"/>
        <v>May</v>
      </c>
      <c r="V1559" s="68">
        <f t="shared" si="346"/>
        <v>0</v>
      </c>
      <c r="W1559" s="101">
        <f t="shared" si="347"/>
        <v>15</v>
      </c>
      <c r="X1559" s="102" t="b">
        <f t="shared" si="348"/>
        <v>0</v>
      </c>
      <c r="Y1559" s="103" t="b">
        <f t="shared" si="349"/>
        <v>0</v>
      </c>
      <c r="Z1559" s="74">
        <v>0</v>
      </c>
      <c r="AA1559" s="69"/>
      <c r="AB1559" s="69" t="s">
        <v>133</v>
      </c>
      <c r="AC1559" s="107" t="s">
        <v>130</v>
      </c>
      <c r="AD1559" s="3"/>
      <c r="AE1559" s="118">
        <f>IFERROR(INDEX(Last6M_AvgSales_Ref!$B$2:$B$12659,MATCH(D1559,Last6M_AvgSales_Ref!$A$2:$A$12659,0)),"")</f>
        <v>3.3333333333333299</v>
      </c>
    </row>
    <row r="1560" spans="1:31" ht="14.25" customHeight="1">
      <c r="A1560" s="107" t="s">
        <v>130</v>
      </c>
      <c r="B1560" s="108" t="s">
        <v>118</v>
      </c>
      <c r="C1560" s="109" t="s">
        <v>3497</v>
      </c>
      <c r="D1560" s="69">
        <v>1000001196</v>
      </c>
      <c r="E1560" s="108" t="s">
        <v>3498</v>
      </c>
      <c r="F1560" s="110">
        <v>44739</v>
      </c>
      <c r="G1560" s="66" t="str">
        <f t="shared" si="336"/>
        <v>Targeted Dealer</v>
      </c>
      <c r="H1560" s="111"/>
      <c r="I1560" s="67">
        <v>30</v>
      </c>
      <c r="J1560" s="67">
        <f t="shared" si="337"/>
        <v>30</v>
      </c>
      <c r="K1560" s="68">
        <v>0</v>
      </c>
      <c r="L1560" s="68">
        <f t="shared" si="338"/>
        <v>30</v>
      </c>
      <c r="M1560" s="68">
        <f t="shared" si="339"/>
        <v>0</v>
      </c>
      <c r="N1560" s="96">
        <v>0</v>
      </c>
      <c r="O1560" s="97" t="str">
        <f t="shared" si="340"/>
        <v>June</v>
      </c>
      <c r="P1560" s="96">
        <f t="shared" si="341"/>
        <v>0</v>
      </c>
      <c r="Q1560" s="98">
        <f t="shared" si="342"/>
        <v>0</v>
      </c>
      <c r="R1560" s="97" t="b">
        <f t="shared" si="343"/>
        <v>0</v>
      </c>
      <c r="S1560" s="99" t="b">
        <f t="shared" si="344"/>
        <v>0</v>
      </c>
      <c r="T1560" s="68">
        <v>0</v>
      </c>
      <c r="U1560" s="100" t="str">
        <f t="shared" si="345"/>
        <v>May</v>
      </c>
      <c r="V1560" s="68">
        <f t="shared" si="346"/>
        <v>0</v>
      </c>
      <c r="W1560" s="101">
        <f t="shared" si="347"/>
        <v>0</v>
      </c>
      <c r="X1560" s="102" t="b">
        <f t="shared" si="348"/>
        <v>0</v>
      </c>
      <c r="Y1560" s="103" t="b">
        <f t="shared" si="349"/>
        <v>0</v>
      </c>
      <c r="Z1560" s="74">
        <v>0</v>
      </c>
      <c r="AA1560" s="69"/>
      <c r="AB1560" s="69" t="s">
        <v>133</v>
      </c>
      <c r="AC1560" s="107" t="s">
        <v>130</v>
      </c>
      <c r="AD1560" s="3"/>
      <c r="AE1560" s="118">
        <f>IFERROR(INDEX(Last6M_AvgSales_Ref!$B$2:$B$12659,MATCH(D1560,Last6M_AvgSales_Ref!$A$2:$A$12659,0)),"")</f>
        <v>10</v>
      </c>
    </row>
    <row r="1561" spans="1:31" ht="14.25" customHeight="1">
      <c r="A1561" s="107" t="s">
        <v>130</v>
      </c>
      <c r="B1561" s="108" t="s">
        <v>118</v>
      </c>
      <c r="C1561" s="109" t="s">
        <v>3499</v>
      </c>
      <c r="D1561" s="69">
        <v>1000004032</v>
      </c>
      <c r="E1561" s="108" t="s">
        <v>3500</v>
      </c>
      <c r="F1561" s="110">
        <v>45477</v>
      </c>
      <c r="G1561" s="66" t="str">
        <f t="shared" si="336"/>
        <v>-</v>
      </c>
      <c r="H1561" s="111"/>
      <c r="I1561" s="67">
        <v>0</v>
      </c>
      <c r="J1561" s="67">
        <f t="shared" si="337"/>
        <v>0</v>
      </c>
      <c r="K1561" s="68">
        <v>0</v>
      </c>
      <c r="L1561" s="68">
        <f t="shared" si="338"/>
        <v>0</v>
      </c>
      <c r="M1561" s="68" t="str">
        <f t="shared" si="339"/>
        <v>-</v>
      </c>
      <c r="N1561" s="96">
        <v>0</v>
      </c>
      <c r="O1561" s="97" t="str">
        <f t="shared" si="340"/>
        <v>June</v>
      </c>
      <c r="P1561" s="96">
        <f t="shared" si="341"/>
        <v>0</v>
      </c>
      <c r="Q1561" s="98">
        <f t="shared" si="342"/>
        <v>0</v>
      </c>
      <c r="R1561" s="97" t="b">
        <f t="shared" si="343"/>
        <v>0</v>
      </c>
      <c r="S1561" s="99" t="b">
        <f t="shared" si="344"/>
        <v>0</v>
      </c>
      <c r="T1561" s="68">
        <v>0</v>
      </c>
      <c r="U1561" s="100" t="str">
        <f t="shared" si="345"/>
        <v>May</v>
      </c>
      <c r="V1561" s="68">
        <f t="shared" si="346"/>
        <v>0</v>
      </c>
      <c r="W1561" s="101">
        <f t="shared" si="347"/>
        <v>0</v>
      </c>
      <c r="X1561" s="102" t="b">
        <f t="shared" si="348"/>
        <v>0</v>
      </c>
      <c r="Y1561" s="103" t="b">
        <f t="shared" si="349"/>
        <v>0</v>
      </c>
      <c r="Z1561" s="74">
        <v>0</v>
      </c>
      <c r="AA1561" s="69"/>
      <c r="AB1561" s="69" t="s">
        <v>133</v>
      </c>
      <c r="AC1561" s="107" t="s">
        <v>130</v>
      </c>
      <c r="AD1561" s="3"/>
      <c r="AE1561" s="118">
        <f>IFERROR(INDEX(Last6M_AvgSales_Ref!$B$2:$B$12659,MATCH(D1561,Last6M_AvgSales_Ref!$A$2:$A$12659,0)),"")</f>
        <v>1.6666666666666701</v>
      </c>
    </row>
    <row r="1562" spans="1:31" ht="14.25" customHeight="1">
      <c r="A1562" s="107" t="s">
        <v>130</v>
      </c>
      <c r="B1562" s="108" t="s">
        <v>118</v>
      </c>
      <c r="C1562" s="109" t="s">
        <v>3501</v>
      </c>
      <c r="D1562" s="69">
        <v>1000001202</v>
      </c>
      <c r="E1562" s="108" t="s">
        <v>3502</v>
      </c>
      <c r="F1562" s="110">
        <v>44739</v>
      </c>
      <c r="G1562" s="66" t="str">
        <f t="shared" si="336"/>
        <v>Targeted Dealer</v>
      </c>
      <c r="H1562" s="111"/>
      <c r="I1562" s="67">
        <v>25</v>
      </c>
      <c r="J1562" s="67">
        <f t="shared" si="337"/>
        <v>25</v>
      </c>
      <c r="K1562" s="68">
        <v>0</v>
      </c>
      <c r="L1562" s="68">
        <f t="shared" si="338"/>
        <v>25</v>
      </c>
      <c r="M1562" s="68">
        <f t="shared" si="339"/>
        <v>0</v>
      </c>
      <c r="N1562" s="96">
        <v>10</v>
      </c>
      <c r="O1562" s="97" t="str">
        <f t="shared" si="340"/>
        <v>June</v>
      </c>
      <c r="P1562" s="96">
        <f t="shared" si="341"/>
        <v>10</v>
      </c>
      <c r="Q1562" s="98">
        <f t="shared" si="342"/>
        <v>-10</v>
      </c>
      <c r="R1562" s="97" t="b">
        <f t="shared" si="343"/>
        <v>0</v>
      </c>
      <c r="S1562" s="99" t="str">
        <f t="shared" si="344"/>
        <v>GROWTH</v>
      </c>
      <c r="T1562" s="68">
        <v>0</v>
      </c>
      <c r="U1562" s="100" t="str">
        <f t="shared" si="345"/>
        <v>May</v>
      </c>
      <c r="V1562" s="68">
        <f t="shared" si="346"/>
        <v>0</v>
      </c>
      <c r="W1562" s="101">
        <f t="shared" si="347"/>
        <v>0</v>
      </c>
      <c r="X1562" s="102" t="b">
        <f t="shared" si="348"/>
        <v>0</v>
      </c>
      <c r="Y1562" s="103" t="b">
        <f t="shared" si="349"/>
        <v>0</v>
      </c>
      <c r="Z1562" s="74">
        <v>0</v>
      </c>
      <c r="AA1562" s="69"/>
      <c r="AB1562" s="69" t="s">
        <v>133</v>
      </c>
      <c r="AC1562" s="107" t="s">
        <v>130</v>
      </c>
      <c r="AD1562" s="3"/>
      <c r="AE1562" s="118">
        <f>IFERROR(INDEX(Last6M_AvgSales_Ref!$B$2:$B$12659,MATCH(D1562,Last6M_AvgSales_Ref!$A$2:$A$12659,0)),"")</f>
        <v>11.6666666666667</v>
      </c>
    </row>
    <row r="1563" spans="1:31" ht="14.25" customHeight="1">
      <c r="A1563" s="107" t="s">
        <v>130</v>
      </c>
      <c r="B1563" s="108" t="s">
        <v>118</v>
      </c>
      <c r="C1563" s="109" t="s">
        <v>3503</v>
      </c>
      <c r="D1563" s="69">
        <v>1000004656</v>
      </c>
      <c r="E1563" s="108" t="s">
        <v>3504</v>
      </c>
      <c r="F1563" s="110">
        <v>46074</v>
      </c>
      <c r="G1563" s="66" t="str">
        <f t="shared" si="336"/>
        <v>Targeted Dealer</v>
      </c>
      <c r="H1563" s="111"/>
      <c r="I1563" s="67">
        <v>70</v>
      </c>
      <c r="J1563" s="67">
        <f t="shared" si="337"/>
        <v>70</v>
      </c>
      <c r="K1563" s="68">
        <v>70</v>
      </c>
      <c r="L1563" s="68">
        <f t="shared" si="338"/>
        <v>0</v>
      </c>
      <c r="M1563" s="68">
        <f t="shared" si="339"/>
        <v>100</v>
      </c>
      <c r="N1563" s="96">
        <v>105</v>
      </c>
      <c r="O1563" s="97" t="str">
        <f t="shared" si="340"/>
        <v>June</v>
      </c>
      <c r="P1563" s="96">
        <f t="shared" si="341"/>
        <v>105</v>
      </c>
      <c r="Q1563" s="98">
        <f t="shared" si="342"/>
        <v>-35</v>
      </c>
      <c r="R1563" s="97" t="b">
        <f t="shared" si="343"/>
        <v>0</v>
      </c>
      <c r="S1563" s="99" t="str">
        <f t="shared" si="344"/>
        <v>GROWTH</v>
      </c>
      <c r="T1563" s="68">
        <v>0</v>
      </c>
      <c r="U1563" s="100" t="str">
        <f t="shared" si="345"/>
        <v>May</v>
      </c>
      <c r="V1563" s="68">
        <f t="shared" si="346"/>
        <v>0</v>
      </c>
      <c r="W1563" s="101">
        <f t="shared" si="347"/>
        <v>70</v>
      </c>
      <c r="X1563" s="102" t="b">
        <f t="shared" si="348"/>
        <v>0</v>
      </c>
      <c r="Y1563" s="103" t="b">
        <f t="shared" si="349"/>
        <v>0</v>
      </c>
      <c r="Z1563" s="74">
        <v>0</v>
      </c>
      <c r="AA1563" s="69"/>
      <c r="AB1563" s="69" t="s">
        <v>133</v>
      </c>
      <c r="AC1563" s="107" t="s">
        <v>130</v>
      </c>
      <c r="AD1563" s="3"/>
      <c r="AE1563" s="118">
        <f>IFERROR(INDEX(Last6M_AvgSales_Ref!$B$2:$B$12659,MATCH(D1563,Last6M_AvgSales_Ref!$A$2:$A$12659,0)),"")</f>
        <v>46.6666666666667</v>
      </c>
    </row>
    <row r="1564" spans="1:31" ht="14.25" customHeight="1">
      <c r="A1564" s="107" t="s">
        <v>134</v>
      </c>
      <c r="B1564" s="108" t="s">
        <v>81</v>
      </c>
      <c r="C1564" s="109" t="s">
        <v>3505</v>
      </c>
      <c r="D1564" s="69">
        <v>1000004619</v>
      </c>
      <c r="E1564" s="108" t="s">
        <v>3506</v>
      </c>
      <c r="F1564" s="110">
        <v>46055</v>
      </c>
      <c r="G1564" s="66" t="str">
        <f t="shared" si="336"/>
        <v>-</v>
      </c>
      <c r="H1564" s="111"/>
      <c r="I1564" s="67">
        <v>0</v>
      </c>
      <c r="J1564" s="67">
        <f t="shared" si="337"/>
        <v>0</v>
      </c>
      <c r="K1564" s="68">
        <v>0</v>
      </c>
      <c r="L1564" s="68">
        <f t="shared" si="338"/>
        <v>0</v>
      </c>
      <c r="M1564" s="68" t="str">
        <f t="shared" si="339"/>
        <v>-</v>
      </c>
      <c r="N1564" s="96">
        <v>0</v>
      </c>
      <c r="O1564" s="97" t="str">
        <f t="shared" si="340"/>
        <v>June</v>
      </c>
      <c r="P1564" s="96">
        <f t="shared" si="341"/>
        <v>0</v>
      </c>
      <c r="Q1564" s="98">
        <f t="shared" si="342"/>
        <v>0</v>
      </c>
      <c r="R1564" s="97" t="b">
        <f t="shared" si="343"/>
        <v>0</v>
      </c>
      <c r="S1564" s="99" t="b">
        <f t="shared" si="344"/>
        <v>0</v>
      </c>
      <c r="T1564" s="68">
        <v>0</v>
      </c>
      <c r="U1564" s="100" t="str">
        <f t="shared" si="345"/>
        <v>May</v>
      </c>
      <c r="V1564" s="68">
        <f t="shared" si="346"/>
        <v>0</v>
      </c>
      <c r="W1564" s="101">
        <f t="shared" si="347"/>
        <v>0</v>
      </c>
      <c r="X1564" s="102" t="b">
        <f t="shared" si="348"/>
        <v>0</v>
      </c>
      <c r="Y1564" s="103" t="b">
        <f t="shared" si="349"/>
        <v>0</v>
      </c>
      <c r="Z1564" s="74">
        <v>0</v>
      </c>
      <c r="AA1564" s="69"/>
      <c r="AB1564" s="69" t="s">
        <v>133</v>
      </c>
      <c r="AC1564" s="107" t="s">
        <v>134</v>
      </c>
      <c r="AD1564" s="3"/>
      <c r="AE1564" s="118">
        <f>IFERROR(INDEX(Last6M_AvgSales_Ref!$B$2:$B$12659,MATCH(D1564,Last6M_AvgSales_Ref!$A$2:$A$12659,0)),"")</f>
        <v>7.5</v>
      </c>
    </row>
    <row r="1565" spans="1:31" ht="14.25" customHeight="1">
      <c r="A1565" s="107" t="s">
        <v>134</v>
      </c>
      <c r="B1565" s="108" t="s">
        <v>81</v>
      </c>
      <c r="C1565" s="109" t="s">
        <v>3507</v>
      </c>
      <c r="D1565" s="69">
        <v>1000004620</v>
      </c>
      <c r="E1565" s="108" t="s">
        <v>3508</v>
      </c>
      <c r="F1565" s="110">
        <v>46057</v>
      </c>
      <c r="G1565" s="66" t="str">
        <f t="shared" si="336"/>
        <v>Targeted Dealer</v>
      </c>
      <c r="H1565" s="111"/>
      <c r="I1565" s="67">
        <v>30</v>
      </c>
      <c r="J1565" s="67">
        <f t="shared" si="337"/>
        <v>30</v>
      </c>
      <c r="K1565" s="68">
        <v>42.5</v>
      </c>
      <c r="L1565" s="68">
        <f t="shared" si="338"/>
        <v>-12.5</v>
      </c>
      <c r="M1565" s="68">
        <f t="shared" si="339"/>
        <v>141.66666666666669</v>
      </c>
      <c r="N1565" s="96">
        <v>63.75</v>
      </c>
      <c r="O1565" s="97" t="str">
        <f t="shared" si="340"/>
        <v>June</v>
      </c>
      <c r="P1565" s="96">
        <f t="shared" si="341"/>
        <v>63.75</v>
      </c>
      <c r="Q1565" s="98">
        <f t="shared" si="342"/>
        <v>-21.25</v>
      </c>
      <c r="R1565" s="97" t="b">
        <f t="shared" si="343"/>
        <v>0</v>
      </c>
      <c r="S1565" s="99" t="str">
        <f t="shared" si="344"/>
        <v>GROWTH</v>
      </c>
      <c r="T1565" s="68">
        <v>0</v>
      </c>
      <c r="U1565" s="100" t="str">
        <f t="shared" si="345"/>
        <v>May</v>
      </c>
      <c r="V1565" s="68">
        <f t="shared" si="346"/>
        <v>0</v>
      </c>
      <c r="W1565" s="101">
        <f t="shared" si="347"/>
        <v>42.5</v>
      </c>
      <c r="X1565" s="102" t="b">
        <f t="shared" si="348"/>
        <v>0</v>
      </c>
      <c r="Y1565" s="103" t="b">
        <f t="shared" si="349"/>
        <v>0</v>
      </c>
      <c r="Z1565" s="74">
        <v>0</v>
      </c>
      <c r="AA1565" s="69"/>
      <c r="AB1565" s="69" t="s">
        <v>133</v>
      </c>
      <c r="AC1565" s="107" t="s">
        <v>134</v>
      </c>
      <c r="AD1565" s="3"/>
      <c r="AE1565" s="118">
        <f>IFERROR(INDEX(Last6M_AvgSales_Ref!$B$2:$B$12659,MATCH(D1565,Last6M_AvgSales_Ref!$A$2:$A$12659,0)),"")</f>
        <v>10.5416666666667</v>
      </c>
    </row>
    <row r="1566" spans="1:31" ht="14.25" customHeight="1">
      <c r="A1566" s="107" t="s">
        <v>132</v>
      </c>
      <c r="B1566" s="108" t="s">
        <v>103</v>
      </c>
      <c r="C1566" s="109" t="s">
        <v>3509</v>
      </c>
      <c r="D1566" s="69">
        <v>1000003484</v>
      </c>
      <c r="E1566" s="108" t="s">
        <v>3510</v>
      </c>
      <c r="F1566" s="110">
        <v>45034</v>
      </c>
      <c r="G1566" s="66" t="str">
        <f t="shared" si="336"/>
        <v>Targeted Dealer</v>
      </c>
      <c r="H1566" s="111"/>
      <c r="I1566" s="67">
        <v>30</v>
      </c>
      <c r="J1566" s="67">
        <f t="shared" si="337"/>
        <v>30</v>
      </c>
      <c r="K1566" s="68">
        <v>10</v>
      </c>
      <c r="L1566" s="68">
        <f t="shared" si="338"/>
        <v>20</v>
      </c>
      <c r="M1566" s="68">
        <f t="shared" si="339"/>
        <v>33.333333333333336</v>
      </c>
      <c r="N1566" s="96">
        <v>10</v>
      </c>
      <c r="O1566" s="97" t="str">
        <f t="shared" si="340"/>
        <v>June</v>
      </c>
      <c r="P1566" s="96">
        <f t="shared" si="341"/>
        <v>10</v>
      </c>
      <c r="Q1566" s="98">
        <f t="shared" si="342"/>
        <v>0</v>
      </c>
      <c r="R1566" s="97" t="b">
        <f t="shared" si="343"/>
        <v>0</v>
      </c>
      <c r="S1566" s="99" t="str">
        <f t="shared" si="344"/>
        <v>GROWTH</v>
      </c>
      <c r="T1566" s="68">
        <v>0</v>
      </c>
      <c r="U1566" s="100" t="str">
        <f t="shared" si="345"/>
        <v>May</v>
      </c>
      <c r="V1566" s="68">
        <f t="shared" si="346"/>
        <v>0</v>
      </c>
      <c r="W1566" s="101">
        <f t="shared" si="347"/>
        <v>10</v>
      </c>
      <c r="X1566" s="102" t="b">
        <f t="shared" si="348"/>
        <v>0</v>
      </c>
      <c r="Y1566" s="103" t="b">
        <f t="shared" si="349"/>
        <v>0</v>
      </c>
      <c r="Z1566" s="74">
        <v>0</v>
      </c>
      <c r="AA1566" s="69"/>
      <c r="AB1566" s="69" t="s">
        <v>133</v>
      </c>
      <c r="AC1566" s="107" t="s">
        <v>132</v>
      </c>
      <c r="AD1566" s="3"/>
      <c r="AE1566" s="118">
        <f>IFERROR(INDEX(Last6M_AvgSales_Ref!$B$2:$B$12659,MATCH(D1566,Last6M_AvgSales_Ref!$A$2:$A$12659,0)),"")</f>
        <v>8.8333333333333304</v>
      </c>
    </row>
    <row r="1567" spans="1:31" ht="14.25" customHeight="1">
      <c r="A1567" s="107" t="s">
        <v>132</v>
      </c>
      <c r="B1567" s="108" t="s">
        <v>103</v>
      </c>
      <c r="C1567" s="109" t="s">
        <v>3511</v>
      </c>
      <c r="D1567" s="69">
        <v>1000001324</v>
      </c>
      <c r="E1567" s="108" t="s">
        <v>3512</v>
      </c>
      <c r="F1567" s="110">
        <v>44739</v>
      </c>
      <c r="G1567" s="66" t="str">
        <f t="shared" si="336"/>
        <v>Targeted Dealer</v>
      </c>
      <c r="H1567" s="111"/>
      <c r="I1567" s="67">
        <v>50</v>
      </c>
      <c r="J1567" s="67">
        <f t="shared" si="337"/>
        <v>50</v>
      </c>
      <c r="K1567" s="68">
        <v>31</v>
      </c>
      <c r="L1567" s="68">
        <f t="shared" si="338"/>
        <v>19</v>
      </c>
      <c r="M1567" s="68">
        <f t="shared" si="339"/>
        <v>62</v>
      </c>
      <c r="N1567" s="96">
        <v>10</v>
      </c>
      <c r="O1567" s="97" t="str">
        <f t="shared" si="340"/>
        <v>June</v>
      </c>
      <c r="P1567" s="96">
        <f t="shared" si="341"/>
        <v>10</v>
      </c>
      <c r="Q1567" s="98">
        <f t="shared" si="342"/>
        <v>21</v>
      </c>
      <c r="R1567" s="97" t="b">
        <f t="shared" si="343"/>
        <v>0</v>
      </c>
      <c r="S1567" s="99" t="str">
        <f t="shared" si="344"/>
        <v>GROWTH</v>
      </c>
      <c r="T1567" s="68">
        <v>0</v>
      </c>
      <c r="U1567" s="100" t="str">
        <f t="shared" si="345"/>
        <v>May</v>
      </c>
      <c r="V1567" s="68">
        <f t="shared" si="346"/>
        <v>0</v>
      </c>
      <c r="W1567" s="101">
        <f t="shared" si="347"/>
        <v>31</v>
      </c>
      <c r="X1567" s="102" t="b">
        <f t="shared" si="348"/>
        <v>0</v>
      </c>
      <c r="Y1567" s="103" t="b">
        <f t="shared" si="349"/>
        <v>0</v>
      </c>
      <c r="Z1567" s="74">
        <v>0</v>
      </c>
      <c r="AA1567" s="69"/>
      <c r="AB1567" s="69" t="s">
        <v>133</v>
      </c>
      <c r="AC1567" s="107" t="s">
        <v>132</v>
      </c>
      <c r="AD1567" s="3"/>
      <c r="AE1567" s="118">
        <f>IFERROR(INDEX(Last6M_AvgSales_Ref!$B$2:$B$12659,MATCH(D1567,Last6M_AvgSales_Ref!$A$2:$A$12659,0)),"")</f>
        <v>9.1666666666666696</v>
      </c>
    </row>
    <row r="1568" spans="1:31" ht="14.25" customHeight="1">
      <c r="A1568" s="107" t="s">
        <v>131</v>
      </c>
      <c r="B1568" s="108" t="s">
        <v>95</v>
      </c>
      <c r="C1568" s="109" t="s">
        <v>3513</v>
      </c>
      <c r="D1568" s="69">
        <v>1000002786</v>
      </c>
      <c r="E1568" s="108" t="s">
        <v>3514</v>
      </c>
      <c r="F1568" s="110">
        <v>44741</v>
      </c>
      <c r="G1568" s="66" t="str">
        <f t="shared" si="336"/>
        <v>Targeted Dealer</v>
      </c>
      <c r="H1568" s="111"/>
      <c r="I1568" s="67">
        <v>215</v>
      </c>
      <c r="J1568" s="67">
        <f t="shared" si="337"/>
        <v>215</v>
      </c>
      <c r="K1568" s="68">
        <v>156.5</v>
      </c>
      <c r="L1568" s="68">
        <f t="shared" si="338"/>
        <v>58.5</v>
      </c>
      <c r="M1568" s="68">
        <f t="shared" si="339"/>
        <v>72.79069767441861</v>
      </c>
      <c r="N1568" s="96">
        <v>215</v>
      </c>
      <c r="O1568" s="97" t="str">
        <f t="shared" si="340"/>
        <v>June</v>
      </c>
      <c r="P1568" s="96">
        <f t="shared" si="341"/>
        <v>215</v>
      </c>
      <c r="Q1568" s="98">
        <f t="shared" si="342"/>
        <v>-58.5</v>
      </c>
      <c r="R1568" s="97" t="b">
        <f t="shared" si="343"/>
        <v>0</v>
      </c>
      <c r="S1568" s="99" t="str">
        <f t="shared" si="344"/>
        <v>GROWTH</v>
      </c>
      <c r="T1568" s="68">
        <v>125.5</v>
      </c>
      <c r="U1568" s="100" t="str">
        <f t="shared" si="345"/>
        <v>May</v>
      </c>
      <c r="V1568" s="68">
        <f t="shared" si="346"/>
        <v>125.5</v>
      </c>
      <c r="W1568" s="101">
        <f t="shared" si="347"/>
        <v>31</v>
      </c>
      <c r="X1568" s="102" t="b">
        <f t="shared" si="348"/>
        <v>0</v>
      </c>
      <c r="Y1568" s="103" t="str">
        <f t="shared" si="349"/>
        <v>GROWTH</v>
      </c>
      <c r="Z1568" s="74">
        <v>0</v>
      </c>
      <c r="AA1568" s="69"/>
      <c r="AB1568" s="69" t="s">
        <v>133</v>
      </c>
      <c r="AC1568" s="107" t="s">
        <v>131</v>
      </c>
      <c r="AD1568" s="3"/>
      <c r="AE1568" s="118">
        <f>IFERROR(INDEX(Last6M_AvgSales_Ref!$B$2:$B$12659,MATCH(D1568,Last6M_AvgSales_Ref!$A$2:$A$12659,0)),"")</f>
        <v>166.7</v>
      </c>
    </row>
    <row r="1569" spans="1:31" ht="14.25" customHeight="1">
      <c r="A1569" s="107" t="s">
        <v>131</v>
      </c>
      <c r="B1569" s="108" t="s">
        <v>97</v>
      </c>
      <c r="C1569" s="109" t="s">
        <v>3515</v>
      </c>
      <c r="D1569" s="69">
        <v>1000002007</v>
      </c>
      <c r="E1569" s="108" t="s">
        <v>3516</v>
      </c>
      <c r="F1569" s="110">
        <v>44739</v>
      </c>
      <c r="G1569" s="66" t="str">
        <f t="shared" si="336"/>
        <v>Targeted Dealer</v>
      </c>
      <c r="H1569" s="111"/>
      <c r="I1569" s="67">
        <v>50</v>
      </c>
      <c r="J1569" s="67">
        <f t="shared" si="337"/>
        <v>50</v>
      </c>
      <c r="K1569" s="68">
        <v>0</v>
      </c>
      <c r="L1569" s="68">
        <f t="shared" si="338"/>
        <v>50</v>
      </c>
      <c r="M1569" s="68">
        <f t="shared" si="339"/>
        <v>0</v>
      </c>
      <c r="N1569" s="96">
        <v>0</v>
      </c>
      <c r="O1569" s="97" t="str">
        <f t="shared" si="340"/>
        <v>June</v>
      </c>
      <c r="P1569" s="96">
        <f t="shared" si="341"/>
        <v>0</v>
      </c>
      <c r="Q1569" s="98">
        <f t="shared" si="342"/>
        <v>0</v>
      </c>
      <c r="R1569" s="97" t="b">
        <f t="shared" si="343"/>
        <v>0</v>
      </c>
      <c r="S1569" s="99" t="b">
        <f t="shared" si="344"/>
        <v>0</v>
      </c>
      <c r="T1569" s="68">
        <v>30</v>
      </c>
      <c r="U1569" s="100" t="str">
        <f t="shared" si="345"/>
        <v>May</v>
      </c>
      <c r="V1569" s="68">
        <f t="shared" si="346"/>
        <v>30</v>
      </c>
      <c r="W1569" s="101">
        <f t="shared" si="347"/>
        <v>-30</v>
      </c>
      <c r="X1569" s="102" t="b">
        <f t="shared" si="348"/>
        <v>0</v>
      </c>
      <c r="Y1569" s="103" t="str">
        <f t="shared" si="349"/>
        <v>GROWTH</v>
      </c>
      <c r="Z1569" s="74">
        <v>0</v>
      </c>
      <c r="AA1569" s="69"/>
      <c r="AB1569" s="69" t="s">
        <v>133</v>
      </c>
      <c r="AC1569" s="107" t="s">
        <v>131</v>
      </c>
      <c r="AD1569" s="3"/>
      <c r="AE1569" s="118">
        <f>IFERROR(INDEX(Last6M_AvgSales_Ref!$B$2:$B$12659,MATCH(D1569,Last6M_AvgSales_Ref!$A$2:$A$12659,0)),"")</f>
        <v>8</v>
      </c>
    </row>
    <row r="1570" spans="1:31" ht="14.25" customHeight="1">
      <c r="A1570" s="107" t="s">
        <v>133</v>
      </c>
      <c r="B1570" s="108" t="s">
        <v>32</v>
      </c>
      <c r="C1570" s="109" t="s">
        <v>3517</v>
      </c>
      <c r="D1570" s="69">
        <v>1000004616</v>
      </c>
      <c r="E1570" s="108" t="s">
        <v>646</v>
      </c>
      <c r="F1570" s="110">
        <v>46052</v>
      </c>
      <c r="G1570" s="66" t="str">
        <f t="shared" si="336"/>
        <v>Targeted Dealer</v>
      </c>
      <c r="H1570" s="111"/>
      <c r="I1570" s="67">
        <v>80</v>
      </c>
      <c r="J1570" s="67">
        <f t="shared" si="337"/>
        <v>80</v>
      </c>
      <c r="K1570" s="68">
        <v>80</v>
      </c>
      <c r="L1570" s="68">
        <f t="shared" si="338"/>
        <v>0</v>
      </c>
      <c r="M1570" s="68">
        <f t="shared" si="339"/>
        <v>100</v>
      </c>
      <c r="N1570" s="96">
        <v>140</v>
      </c>
      <c r="O1570" s="97" t="str">
        <f t="shared" si="340"/>
        <v>June</v>
      </c>
      <c r="P1570" s="96">
        <f t="shared" si="341"/>
        <v>140</v>
      </c>
      <c r="Q1570" s="98">
        <f t="shared" si="342"/>
        <v>-60</v>
      </c>
      <c r="R1570" s="97" t="b">
        <f t="shared" si="343"/>
        <v>0</v>
      </c>
      <c r="S1570" s="99" t="str">
        <f t="shared" si="344"/>
        <v>GROWTH</v>
      </c>
      <c r="T1570" s="68">
        <v>0</v>
      </c>
      <c r="U1570" s="100" t="str">
        <f t="shared" si="345"/>
        <v>May</v>
      </c>
      <c r="V1570" s="68">
        <f t="shared" si="346"/>
        <v>0</v>
      </c>
      <c r="W1570" s="101">
        <f t="shared" si="347"/>
        <v>80</v>
      </c>
      <c r="X1570" s="102" t="b">
        <f t="shared" si="348"/>
        <v>0</v>
      </c>
      <c r="Y1570" s="103" t="b">
        <f t="shared" si="349"/>
        <v>0</v>
      </c>
      <c r="Z1570" s="74">
        <v>0</v>
      </c>
      <c r="AA1570" s="69"/>
      <c r="AB1570" s="69" t="s">
        <v>133</v>
      </c>
      <c r="AC1570" s="107" t="s">
        <v>133</v>
      </c>
      <c r="AD1570" s="3"/>
      <c r="AE1570" s="118">
        <f>IFERROR(INDEX(Last6M_AvgSales_Ref!$B$2:$B$12659,MATCH(D1570,Last6M_AvgSales_Ref!$A$2:$A$12659,0)),"")</f>
        <v>66.6666666666667</v>
      </c>
    </row>
    <row r="1571" spans="1:31" ht="14.25" customHeight="1">
      <c r="A1571" s="107" t="s">
        <v>133</v>
      </c>
      <c r="B1571" s="108" t="s">
        <v>43</v>
      </c>
      <c r="C1571" s="109" t="s">
        <v>3518</v>
      </c>
      <c r="D1571" s="69">
        <v>1000004662</v>
      </c>
      <c r="E1571" s="108" t="s">
        <v>3519</v>
      </c>
      <c r="F1571" s="110">
        <v>46073</v>
      </c>
      <c r="G1571" s="66" t="str">
        <f t="shared" si="336"/>
        <v>Targeted Dealer</v>
      </c>
      <c r="H1571" s="111"/>
      <c r="I1571" s="67">
        <v>50</v>
      </c>
      <c r="J1571" s="67">
        <f t="shared" si="337"/>
        <v>50</v>
      </c>
      <c r="K1571" s="68">
        <v>46.5</v>
      </c>
      <c r="L1571" s="68">
        <f t="shared" si="338"/>
        <v>3.5</v>
      </c>
      <c r="M1571" s="68">
        <f t="shared" si="339"/>
        <v>93</v>
      </c>
      <c r="N1571" s="96">
        <v>40</v>
      </c>
      <c r="O1571" s="97" t="str">
        <f t="shared" si="340"/>
        <v>June</v>
      </c>
      <c r="P1571" s="96">
        <f t="shared" si="341"/>
        <v>40</v>
      </c>
      <c r="Q1571" s="98">
        <f t="shared" si="342"/>
        <v>6.5</v>
      </c>
      <c r="R1571" s="97" t="b">
        <f t="shared" si="343"/>
        <v>0</v>
      </c>
      <c r="S1571" s="99" t="str">
        <f t="shared" si="344"/>
        <v>GROWTH</v>
      </c>
      <c r="T1571" s="68">
        <v>0</v>
      </c>
      <c r="U1571" s="100" t="str">
        <f t="shared" si="345"/>
        <v>May</v>
      </c>
      <c r="V1571" s="68">
        <f t="shared" si="346"/>
        <v>0</v>
      </c>
      <c r="W1571" s="101">
        <f t="shared" si="347"/>
        <v>46.5</v>
      </c>
      <c r="X1571" s="102" t="b">
        <f t="shared" si="348"/>
        <v>0</v>
      </c>
      <c r="Y1571" s="103" t="b">
        <f t="shared" si="349"/>
        <v>0</v>
      </c>
      <c r="Z1571" s="74">
        <v>0</v>
      </c>
      <c r="AA1571" s="69"/>
      <c r="AB1571" s="69" t="s">
        <v>133</v>
      </c>
      <c r="AC1571" s="107" t="s">
        <v>133</v>
      </c>
      <c r="AD1571" s="3"/>
      <c r="AE1571" s="118">
        <f>IFERROR(INDEX(Last6M_AvgSales_Ref!$B$2:$B$12659,MATCH(D1571,Last6M_AvgSales_Ref!$A$2:$A$12659,0)),"")</f>
        <v>22.5833333333333</v>
      </c>
    </row>
    <row r="1572" spans="1:31" ht="14.25" customHeight="1">
      <c r="A1572" s="107" t="s">
        <v>134</v>
      </c>
      <c r="B1572" s="108" t="s">
        <v>58</v>
      </c>
      <c r="C1572" s="109" t="s">
        <v>3520</v>
      </c>
      <c r="D1572" s="69">
        <v>1000003103</v>
      </c>
      <c r="E1572" s="108" t="s">
        <v>3521</v>
      </c>
      <c r="F1572" s="110">
        <v>44880</v>
      </c>
      <c r="G1572" s="66" t="str">
        <f t="shared" si="336"/>
        <v>Targeted Dealer</v>
      </c>
      <c r="H1572" s="111"/>
      <c r="I1572" s="67">
        <v>26</v>
      </c>
      <c r="J1572" s="67">
        <f t="shared" si="337"/>
        <v>26</v>
      </c>
      <c r="K1572" s="68">
        <v>46.5</v>
      </c>
      <c r="L1572" s="68">
        <f t="shared" si="338"/>
        <v>-20.5</v>
      </c>
      <c r="M1572" s="68">
        <f t="shared" si="339"/>
        <v>178.84615384615384</v>
      </c>
      <c r="N1572" s="96">
        <v>39</v>
      </c>
      <c r="O1572" s="97" t="str">
        <f t="shared" si="340"/>
        <v>June</v>
      </c>
      <c r="P1572" s="96">
        <f t="shared" si="341"/>
        <v>39</v>
      </c>
      <c r="Q1572" s="98">
        <f t="shared" si="342"/>
        <v>7.5</v>
      </c>
      <c r="R1572" s="97" t="b">
        <f t="shared" si="343"/>
        <v>0</v>
      </c>
      <c r="S1572" s="99" t="str">
        <f t="shared" si="344"/>
        <v>GROWTH</v>
      </c>
      <c r="T1572" s="68">
        <v>0</v>
      </c>
      <c r="U1572" s="100" t="str">
        <f t="shared" si="345"/>
        <v>May</v>
      </c>
      <c r="V1572" s="68">
        <f t="shared" si="346"/>
        <v>0</v>
      </c>
      <c r="W1572" s="101">
        <f t="shared" si="347"/>
        <v>46.5</v>
      </c>
      <c r="X1572" s="102" t="b">
        <f t="shared" si="348"/>
        <v>0</v>
      </c>
      <c r="Y1572" s="103" t="b">
        <f t="shared" si="349"/>
        <v>0</v>
      </c>
      <c r="Z1572" s="74">
        <v>0</v>
      </c>
      <c r="AA1572" s="69"/>
      <c r="AB1572" s="69" t="s">
        <v>133</v>
      </c>
      <c r="AC1572" s="107" t="s">
        <v>134</v>
      </c>
      <c r="AD1572" s="3"/>
      <c r="AE1572" s="118">
        <f>IFERROR(INDEX(Last6M_AvgSales_Ref!$B$2:$B$12659,MATCH(D1572,Last6M_AvgSales_Ref!$A$2:$A$12659,0)),"")</f>
        <v>13.0833333333333</v>
      </c>
    </row>
    <row r="1573" spans="1:31" ht="14.25" customHeight="1">
      <c r="A1573" s="107" t="s">
        <v>134</v>
      </c>
      <c r="B1573" s="108" t="s">
        <v>83</v>
      </c>
      <c r="C1573" s="109" t="s">
        <v>3522</v>
      </c>
      <c r="D1573" s="69">
        <v>1000004643</v>
      </c>
      <c r="E1573" s="108" t="s">
        <v>3523</v>
      </c>
      <c r="F1573" s="110">
        <v>46066</v>
      </c>
      <c r="G1573" s="66" t="str">
        <f t="shared" si="336"/>
        <v>Targeted Dealer</v>
      </c>
      <c r="H1573" s="111"/>
      <c r="I1573" s="67">
        <v>40</v>
      </c>
      <c r="J1573" s="67">
        <f t="shared" si="337"/>
        <v>40</v>
      </c>
      <c r="K1573" s="68">
        <v>0</v>
      </c>
      <c r="L1573" s="68">
        <f t="shared" si="338"/>
        <v>40</v>
      </c>
      <c r="M1573" s="68">
        <f t="shared" si="339"/>
        <v>0</v>
      </c>
      <c r="N1573" s="96">
        <v>2.5</v>
      </c>
      <c r="O1573" s="97" t="str">
        <f t="shared" si="340"/>
        <v>June</v>
      </c>
      <c r="P1573" s="96">
        <f t="shared" si="341"/>
        <v>2.5</v>
      </c>
      <c r="Q1573" s="98">
        <f t="shared" si="342"/>
        <v>-2.5</v>
      </c>
      <c r="R1573" s="97" t="b">
        <f t="shared" si="343"/>
        <v>0</v>
      </c>
      <c r="S1573" s="99" t="str">
        <f t="shared" si="344"/>
        <v>GROWTH</v>
      </c>
      <c r="T1573" s="68">
        <v>0</v>
      </c>
      <c r="U1573" s="100" t="str">
        <f t="shared" si="345"/>
        <v>May</v>
      </c>
      <c r="V1573" s="68">
        <f t="shared" si="346"/>
        <v>0</v>
      </c>
      <c r="W1573" s="101">
        <f t="shared" si="347"/>
        <v>0</v>
      </c>
      <c r="X1573" s="102" t="b">
        <f t="shared" si="348"/>
        <v>0</v>
      </c>
      <c r="Y1573" s="103" t="b">
        <f t="shared" si="349"/>
        <v>0</v>
      </c>
      <c r="Z1573" s="74">
        <v>0</v>
      </c>
      <c r="AA1573" s="69"/>
      <c r="AB1573" s="69" t="s">
        <v>133</v>
      </c>
      <c r="AC1573" s="107" t="s">
        <v>134</v>
      </c>
      <c r="AD1573" s="3"/>
      <c r="AE1573" s="118">
        <f>IFERROR(INDEX(Last6M_AvgSales_Ref!$B$2:$B$12659,MATCH(D1573,Last6M_AvgSales_Ref!$A$2:$A$12659,0)),"")</f>
        <v>13.9583333333333</v>
      </c>
    </row>
    <row r="1574" spans="1:31" ht="14.25" customHeight="1">
      <c r="A1574" s="107" t="s">
        <v>131</v>
      </c>
      <c r="B1574" s="108" t="s">
        <v>93</v>
      </c>
      <c r="C1574" s="109" t="s">
        <v>3524</v>
      </c>
      <c r="D1574" s="69">
        <v>1000004612</v>
      </c>
      <c r="E1574" s="108" t="s">
        <v>3525</v>
      </c>
      <c r="F1574" s="110">
        <v>46041</v>
      </c>
      <c r="G1574" s="66" t="str">
        <f t="shared" si="336"/>
        <v>Targeted Dealer</v>
      </c>
      <c r="H1574" s="111"/>
      <c r="I1574" s="67">
        <v>100</v>
      </c>
      <c r="J1574" s="67">
        <f t="shared" si="337"/>
        <v>100</v>
      </c>
      <c r="K1574" s="68">
        <v>132</v>
      </c>
      <c r="L1574" s="68">
        <f t="shared" si="338"/>
        <v>-32</v>
      </c>
      <c r="M1574" s="68">
        <f t="shared" si="339"/>
        <v>132</v>
      </c>
      <c r="N1574" s="96">
        <v>72</v>
      </c>
      <c r="O1574" s="97" t="str">
        <f t="shared" si="340"/>
        <v>June</v>
      </c>
      <c r="P1574" s="96">
        <f t="shared" si="341"/>
        <v>72</v>
      </c>
      <c r="Q1574" s="98">
        <f t="shared" si="342"/>
        <v>60</v>
      </c>
      <c r="R1574" s="97" t="b">
        <f t="shared" si="343"/>
        <v>0</v>
      </c>
      <c r="S1574" s="99" t="str">
        <f t="shared" si="344"/>
        <v>GROWTH</v>
      </c>
      <c r="T1574" s="68">
        <v>0</v>
      </c>
      <c r="U1574" s="100" t="str">
        <f t="shared" si="345"/>
        <v>May</v>
      </c>
      <c r="V1574" s="68">
        <f t="shared" si="346"/>
        <v>0</v>
      </c>
      <c r="W1574" s="101">
        <f t="shared" si="347"/>
        <v>132</v>
      </c>
      <c r="X1574" s="102" t="b">
        <f t="shared" si="348"/>
        <v>0</v>
      </c>
      <c r="Y1574" s="103" t="b">
        <f t="shared" si="349"/>
        <v>0</v>
      </c>
      <c r="Z1574" s="74">
        <v>0</v>
      </c>
      <c r="AA1574" s="69"/>
      <c r="AB1574" s="69" t="s">
        <v>133</v>
      </c>
      <c r="AC1574" s="107" t="s">
        <v>131</v>
      </c>
      <c r="AD1574" s="3"/>
      <c r="AE1574" s="118">
        <f>IFERROR(INDEX(Last6M_AvgSales_Ref!$B$2:$B$12659,MATCH(D1574,Last6M_AvgSales_Ref!$A$2:$A$12659,0)),"")</f>
        <v>88</v>
      </c>
    </row>
    <row r="1575" spans="1:31" ht="14.25" customHeight="1">
      <c r="A1575" s="107" t="s">
        <v>131</v>
      </c>
      <c r="B1575" s="108" t="s">
        <v>93</v>
      </c>
      <c r="C1575" s="109" t="s">
        <v>3526</v>
      </c>
      <c r="D1575" s="69">
        <v>1000001449</v>
      </c>
      <c r="E1575" s="108" t="s">
        <v>3527</v>
      </c>
      <c r="F1575" s="110">
        <v>44739</v>
      </c>
      <c r="G1575" s="66" t="str">
        <f t="shared" si="336"/>
        <v>Targeted Dealer</v>
      </c>
      <c r="H1575" s="111"/>
      <c r="I1575" s="67">
        <v>24</v>
      </c>
      <c r="J1575" s="67">
        <f t="shared" si="337"/>
        <v>24</v>
      </c>
      <c r="K1575" s="68">
        <v>36</v>
      </c>
      <c r="L1575" s="68">
        <f t="shared" si="338"/>
        <v>-12</v>
      </c>
      <c r="M1575" s="68">
        <f t="shared" si="339"/>
        <v>150</v>
      </c>
      <c r="N1575" s="96">
        <v>0</v>
      </c>
      <c r="O1575" s="97" t="str">
        <f t="shared" si="340"/>
        <v>June</v>
      </c>
      <c r="P1575" s="96">
        <f t="shared" si="341"/>
        <v>0</v>
      </c>
      <c r="Q1575" s="98">
        <f t="shared" si="342"/>
        <v>36</v>
      </c>
      <c r="R1575" s="97" t="b">
        <f t="shared" si="343"/>
        <v>0</v>
      </c>
      <c r="S1575" s="99" t="b">
        <f t="shared" si="344"/>
        <v>0</v>
      </c>
      <c r="T1575" s="68">
        <v>54</v>
      </c>
      <c r="U1575" s="100" t="str">
        <f t="shared" si="345"/>
        <v>May</v>
      </c>
      <c r="V1575" s="68">
        <f t="shared" si="346"/>
        <v>54</v>
      </c>
      <c r="W1575" s="101">
        <f t="shared" si="347"/>
        <v>-18</v>
      </c>
      <c r="X1575" s="102" t="b">
        <f t="shared" si="348"/>
        <v>0</v>
      </c>
      <c r="Y1575" s="103" t="str">
        <f t="shared" si="349"/>
        <v>GROWTH</v>
      </c>
      <c r="Z1575" s="74">
        <v>0</v>
      </c>
      <c r="AA1575" s="69"/>
      <c r="AB1575" s="69" t="s">
        <v>133</v>
      </c>
      <c r="AC1575" s="107" t="s">
        <v>131</v>
      </c>
      <c r="AD1575" s="3"/>
      <c r="AE1575" s="118">
        <f>IFERROR(INDEX(Last6M_AvgSales_Ref!$B$2:$B$12659,MATCH(D1575,Last6M_AvgSales_Ref!$A$2:$A$12659,0)),"")</f>
        <v>23</v>
      </c>
    </row>
    <row r="1576" spans="1:31" ht="14.25" customHeight="1">
      <c r="A1576" s="107" t="s">
        <v>134</v>
      </c>
      <c r="B1576" s="108" t="s">
        <v>84</v>
      </c>
      <c r="C1576" s="109" t="s">
        <v>3528</v>
      </c>
      <c r="D1576" s="69">
        <v>1000004618</v>
      </c>
      <c r="E1576" s="108" t="s">
        <v>3529</v>
      </c>
      <c r="F1576" s="110">
        <v>46053</v>
      </c>
      <c r="G1576" s="66" t="str">
        <f t="shared" si="336"/>
        <v>Targeted Dealer</v>
      </c>
      <c r="H1576" s="111"/>
      <c r="I1576" s="67">
        <v>20</v>
      </c>
      <c r="J1576" s="67">
        <f t="shared" si="337"/>
        <v>20</v>
      </c>
      <c r="K1576" s="68">
        <v>25.5</v>
      </c>
      <c r="L1576" s="68">
        <f t="shared" si="338"/>
        <v>-5.5</v>
      </c>
      <c r="M1576" s="68">
        <f t="shared" si="339"/>
        <v>127.5</v>
      </c>
      <c r="N1576" s="96">
        <v>24.75</v>
      </c>
      <c r="O1576" s="97" t="str">
        <f t="shared" si="340"/>
        <v>June</v>
      </c>
      <c r="P1576" s="96">
        <f t="shared" si="341"/>
        <v>24.75</v>
      </c>
      <c r="Q1576" s="98">
        <f t="shared" si="342"/>
        <v>0.75</v>
      </c>
      <c r="R1576" s="97" t="b">
        <f t="shared" si="343"/>
        <v>0</v>
      </c>
      <c r="S1576" s="99" t="str">
        <f t="shared" si="344"/>
        <v>GROWTH</v>
      </c>
      <c r="T1576" s="68">
        <v>0</v>
      </c>
      <c r="U1576" s="100" t="str">
        <f t="shared" si="345"/>
        <v>May</v>
      </c>
      <c r="V1576" s="68">
        <f t="shared" si="346"/>
        <v>0</v>
      </c>
      <c r="W1576" s="101">
        <f t="shared" si="347"/>
        <v>25.5</v>
      </c>
      <c r="X1576" s="102" t="b">
        <f t="shared" si="348"/>
        <v>0</v>
      </c>
      <c r="Y1576" s="103" t="b">
        <f t="shared" si="349"/>
        <v>0</v>
      </c>
      <c r="Z1576" s="74">
        <v>0</v>
      </c>
      <c r="AA1576" s="69"/>
      <c r="AB1576" s="69" t="s">
        <v>133</v>
      </c>
      <c r="AC1576" s="107" t="s">
        <v>134</v>
      </c>
      <c r="AD1576" s="3"/>
      <c r="AE1576" s="118">
        <f>IFERROR(INDEX(Last6M_AvgSales_Ref!$B$2:$B$12659,MATCH(D1576,Last6M_AvgSales_Ref!$A$2:$A$12659,0)),"")</f>
        <v>11.8333333333333</v>
      </c>
    </row>
    <row r="1577" spans="1:31" ht="14.25" customHeight="1">
      <c r="A1577" s="107" t="s">
        <v>130</v>
      </c>
      <c r="B1577" s="108" t="s">
        <v>111</v>
      </c>
      <c r="C1577" s="109" t="s">
        <v>3530</v>
      </c>
      <c r="D1577" s="69">
        <v>1000001476</v>
      </c>
      <c r="E1577" s="108" t="s">
        <v>3531</v>
      </c>
      <c r="F1577" s="110">
        <v>44739</v>
      </c>
      <c r="G1577" s="66" t="str">
        <f t="shared" si="336"/>
        <v>-</v>
      </c>
      <c r="H1577" s="111"/>
      <c r="I1577" s="67">
        <v>0</v>
      </c>
      <c r="J1577" s="67">
        <f t="shared" si="337"/>
        <v>0</v>
      </c>
      <c r="K1577" s="68">
        <v>0</v>
      </c>
      <c r="L1577" s="68">
        <f t="shared" si="338"/>
        <v>0</v>
      </c>
      <c r="M1577" s="68" t="str">
        <f t="shared" si="339"/>
        <v>-</v>
      </c>
      <c r="N1577" s="96">
        <v>0</v>
      </c>
      <c r="O1577" s="97" t="str">
        <f t="shared" si="340"/>
        <v>June</v>
      </c>
      <c r="P1577" s="96">
        <f t="shared" si="341"/>
        <v>0</v>
      </c>
      <c r="Q1577" s="98">
        <f t="shared" si="342"/>
        <v>0</v>
      </c>
      <c r="R1577" s="97" t="b">
        <f t="shared" si="343"/>
        <v>0</v>
      </c>
      <c r="S1577" s="99" t="b">
        <f t="shared" si="344"/>
        <v>0</v>
      </c>
      <c r="T1577" s="68">
        <v>0</v>
      </c>
      <c r="U1577" s="100" t="str">
        <f t="shared" si="345"/>
        <v>May</v>
      </c>
      <c r="V1577" s="68">
        <f t="shared" si="346"/>
        <v>0</v>
      </c>
      <c r="W1577" s="101">
        <f t="shared" si="347"/>
        <v>0</v>
      </c>
      <c r="X1577" s="102" t="b">
        <f t="shared" si="348"/>
        <v>0</v>
      </c>
      <c r="Y1577" s="103" t="b">
        <f t="shared" si="349"/>
        <v>0</v>
      </c>
      <c r="Z1577" s="74">
        <v>0</v>
      </c>
      <c r="AA1577" s="69"/>
      <c r="AB1577" s="69" t="s">
        <v>133</v>
      </c>
      <c r="AC1577" s="107" t="s">
        <v>130</v>
      </c>
      <c r="AD1577" s="3"/>
      <c r="AE1577" s="118">
        <f>IFERROR(INDEX(Last6M_AvgSales_Ref!$B$2:$B$12659,MATCH(D1577,Last6M_AvgSales_Ref!$A$2:$A$12659,0)),"")</f>
        <v>1.1666666666666701</v>
      </c>
    </row>
    <row r="1578" spans="1:31" ht="14.25" customHeight="1">
      <c r="A1578" s="107" t="s">
        <v>130</v>
      </c>
      <c r="B1578" s="108" t="s">
        <v>108</v>
      </c>
      <c r="C1578" s="109" t="s">
        <v>3532</v>
      </c>
      <c r="D1578" s="69">
        <v>1000004672</v>
      </c>
      <c r="E1578" s="108" t="s">
        <v>3533</v>
      </c>
      <c r="F1578" s="110">
        <v>46077</v>
      </c>
      <c r="G1578" s="66" t="str">
        <f t="shared" si="336"/>
        <v>Targeted Dealer</v>
      </c>
      <c r="H1578" s="111"/>
      <c r="I1578" s="67">
        <v>100</v>
      </c>
      <c r="J1578" s="67">
        <f t="shared" si="337"/>
        <v>100</v>
      </c>
      <c r="K1578" s="68">
        <v>30</v>
      </c>
      <c r="L1578" s="68">
        <f t="shared" si="338"/>
        <v>70</v>
      </c>
      <c r="M1578" s="68">
        <f t="shared" si="339"/>
        <v>30</v>
      </c>
      <c r="N1578" s="96">
        <v>30</v>
      </c>
      <c r="O1578" s="97" t="str">
        <f t="shared" si="340"/>
        <v>June</v>
      </c>
      <c r="P1578" s="96">
        <f t="shared" si="341"/>
        <v>30</v>
      </c>
      <c r="Q1578" s="98">
        <f t="shared" si="342"/>
        <v>0</v>
      </c>
      <c r="R1578" s="97" t="b">
        <f t="shared" si="343"/>
        <v>0</v>
      </c>
      <c r="S1578" s="99" t="str">
        <f t="shared" si="344"/>
        <v>GROWTH</v>
      </c>
      <c r="T1578" s="68">
        <v>0</v>
      </c>
      <c r="U1578" s="100" t="str">
        <f t="shared" si="345"/>
        <v>May</v>
      </c>
      <c r="V1578" s="68">
        <f t="shared" si="346"/>
        <v>0</v>
      </c>
      <c r="W1578" s="101">
        <f t="shared" si="347"/>
        <v>30</v>
      </c>
      <c r="X1578" s="102" t="b">
        <f t="shared" si="348"/>
        <v>0</v>
      </c>
      <c r="Y1578" s="103" t="b">
        <f t="shared" si="349"/>
        <v>0</v>
      </c>
      <c r="Z1578" s="74">
        <v>0</v>
      </c>
      <c r="AA1578" s="69"/>
      <c r="AB1578" s="69" t="s">
        <v>133</v>
      </c>
      <c r="AC1578" s="107" t="s">
        <v>130</v>
      </c>
      <c r="AD1578" s="3"/>
      <c r="AE1578" s="118">
        <f>IFERROR(INDEX(Last6M_AvgSales_Ref!$B$2:$B$12659,MATCH(D1578,Last6M_AvgSales_Ref!$A$2:$A$12659,0)),"")</f>
        <v>15</v>
      </c>
    </row>
    <row r="1579" spans="1:31" ht="14.25" customHeight="1">
      <c r="A1579" s="107" t="s">
        <v>133</v>
      </c>
      <c r="B1579" s="108" t="s">
        <v>30</v>
      </c>
      <c r="C1579" s="109" t="s">
        <v>3534</v>
      </c>
      <c r="D1579" s="69">
        <v>1000004653</v>
      </c>
      <c r="E1579" s="108" t="s">
        <v>3535</v>
      </c>
      <c r="F1579" s="110">
        <v>46070</v>
      </c>
      <c r="G1579" s="66" t="str">
        <f t="shared" si="336"/>
        <v>Targeted Dealer</v>
      </c>
      <c r="H1579" s="111"/>
      <c r="I1579" s="67">
        <v>85</v>
      </c>
      <c r="J1579" s="67">
        <f t="shared" si="337"/>
        <v>85</v>
      </c>
      <c r="K1579" s="68">
        <v>100</v>
      </c>
      <c r="L1579" s="68">
        <f t="shared" si="338"/>
        <v>-15</v>
      </c>
      <c r="M1579" s="68">
        <f t="shared" si="339"/>
        <v>117.64705882352942</v>
      </c>
      <c r="N1579" s="96">
        <v>130</v>
      </c>
      <c r="O1579" s="97" t="str">
        <f t="shared" si="340"/>
        <v>June</v>
      </c>
      <c r="P1579" s="96">
        <f t="shared" si="341"/>
        <v>130</v>
      </c>
      <c r="Q1579" s="98">
        <f t="shared" si="342"/>
        <v>-30</v>
      </c>
      <c r="R1579" s="97" t="b">
        <f t="shared" si="343"/>
        <v>0</v>
      </c>
      <c r="S1579" s="99" t="str">
        <f t="shared" si="344"/>
        <v>GROWTH</v>
      </c>
      <c r="T1579" s="68">
        <v>0</v>
      </c>
      <c r="U1579" s="100" t="str">
        <f t="shared" si="345"/>
        <v>May</v>
      </c>
      <c r="V1579" s="68">
        <f t="shared" si="346"/>
        <v>0</v>
      </c>
      <c r="W1579" s="101">
        <f t="shared" si="347"/>
        <v>100</v>
      </c>
      <c r="X1579" s="102" t="b">
        <f t="shared" si="348"/>
        <v>0</v>
      </c>
      <c r="Y1579" s="103" t="b">
        <f t="shared" si="349"/>
        <v>0</v>
      </c>
      <c r="Z1579" s="74">
        <v>0</v>
      </c>
      <c r="AA1579" s="69"/>
      <c r="AB1579" s="69" t="s">
        <v>133</v>
      </c>
      <c r="AC1579" s="107" t="s">
        <v>133</v>
      </c>
      <c r="AD1579" s="3"/>
      <c r="AE1579" s="118">
        <f>IFERROR(INDEX(Last6M_AvgSales_Ref!$B$2:$B$12659,MATCH(D1579,Last6M_AvgSales_Ref!$A$2:$A$12659,0)),"")</f>
        <v>50</v>
      </c>
    </row>
    <row r="1580" spans="1:31" ht="14.25" customHeight="1">
      <c r="A1580" s="107" t="s">
        <v>134</v>
      </c>
      <c r="B1580" s="108" t="s">
        <v>65</v>
      </c>
      <c r="C1580" s="109" t="s">
        <v>3536</v>
      </c>
      <c r="D1580" s="69">
        <v>1000004078</v>
      </c>
      <c r="E1580" s="108" t="s">
        <v>3537</v>
      </c>
      <c r="F1580" s="110">
        <v>45512</v>
      </c>
      <c r="G1580" s="66" t="str">
        <f t="shared" si="336"/>
        <v>Targeted Dealer</v>
      </c>
      <c r="H1580" s="111"/>
      <c r="I1580" s="67">
        <v>100</v>
      </c>
      <c r="J1580" s="67">
        <f t="shared" si="337"/>
        <v>100</v>
      </c>
      <c r="K1580" s="68">
        <v>0</v>
      </c>
      <c r="L1580" s="68">
        <f t="shared" si="338"/>
        <v>100</v>
      </c>
      <c r="M1580" s="68">
        <f t="shared" si="339"/>
        <v>0</v>
      </c>
      <c r="N1580" s="96">
        <v>25</v>
      </c>
      <c r="O1580" s="97" t="str">
        <f t="shared" si="340"/>
        <v>June</v>
      </c>
      <c r="P1580" s="96">
        <f t="shared" si="341"/>
        <v>25</v>
      </c>
      <c r="Q1580" s="98">
        <f t="shared" si="342"/>
        <v>-25</v>
      </c>
      <c r="R1580" s="97" t="b">
        <f t="shared" si="343"/>
        <v>0</v>
      </c>
      <c r="S1580" s="99" t="str">
        <f t="shared" si="344"/>
        <v>GROWTH</v>
      </c>
      <c r="T1580" s="68">
        <v>25</v>
      </c>
      <c r="U1580" s="100" t="str">
        <f t="shared" si="345"/>
        <v>May</v>
      </c>
      <c r="V1580" s="68">
        <f t="shared" si="346"/>
        <v>25</v>
      </c>
      <c r="W1580" s="101">
        <f t="shared" si="347"/>
        <v>-25</v>
      </c>
      <c r="X1580" s="102" t="b">
        <f t="shared" si="348"/>
        <v>0</v>
      </c>
      <c r="Y1580" s="103" t="str">
        <f t="shared" si="349"/>
        <v>GROWTH</v>
      </c>
      <c r="Z1580" s="74">
        <v>0</v>
      </c>
      <c r="AA1580" s="69"/>
      <c r="AB1580" s="69" t="s">
        <v>133</v>
      </c>
      <c r="AC1580" s="107" t="s">
        <v>134</v>
      </c>
      <c r="AD1580" s="3"/>
      <c r="AE1580" s="118">
        <f>IFERROR(INDEX(Last6M_AvgSales_Ref!$B$2:$B$12659,MATCH(D1580,Last6M_AvgSales_Ref!$A$2:$A$12659,0)),"")</f>
        <v>8.3333333333333304</v>
      </c>
    </row>
    <row r="1581" spans="1:31" ht="14.25" customHeight="1">
      <c r="A1581" s="107" t="s">
        <v>134</v>
      </c>
      <c r="B1581" s="108" t="s">
        <v>67</v>
      </c>
      <c r="C1581" s="109" t="s">
        <v>3538</v>
      </c>
      <c r="D1581" s="69">
        <v>1000004633</v>
      </c>
      <c r="E1581" s="108" t="s">
        <v>3539</v>
      </c>
      <c r="F1581" s="110">
        <v>46065</v>
      </c>
      <c r="G1581" s="66" t="str">
        <f t="shared" si="336"/>
        <v>Targeted Dealer</v>
      </c>
      <c r="H1581" s="111"/>
      <c r="I1581" s="67">
        <v>80</v>
      </c>
      <c r="J1581" s="67">
        <f t="shared" si="337"/>
        <v>80</v>
      </c>
      <c r="K1581" s="68">
        <v>115</v>
      </c>
      <c r="L1581" s="68">
        <f t="shared" si="338"/>
        <v>-35</v>
      </c>
      <c r="M1581" s="68">
        <f t="shared" si="339"/>
        <v>143.75</v>
      </c>
      <c r="N1581" s="96">
        <v>51</v>
      </c>
      <c r="O1581" s="97" t="str">
        <f t="shared" si="340"/>
        <v>June</v>
      </c>
      <c r="P1581" s="96">
        <f t="shared" si="341"/>
        <v>51</v>
      </c>
      <c r="Q1581" s="98">
        <f t="shared" si="342"/>
        <v>64</v>
      </c>
      <c r="R1581" s="97" t="b">
        <f t="shared" si="343"/>
        <v>0</v>
      </c>
      <c r="S1581" s="99" t="str">
        <f t="shared" si="344"/>
        <v>GROWTH</v>
      </c>
      <c r="T1581" s="68">
        <v>0</v>
      </c>
      <c r="U1581" s="100" t="str">
        <f t="shared" si="345"/>
        <v>May</v>
      </c>
      <c r="V1581" s="68">
        <f t="shared" si="346"/>
        <v>0</v>
      </c>
      <c r="W1581" s="101">
        <f t="shared" si="347"/>
        <v>115</v>
      </c>
      <c r="X1581" s="102" t="b">
        <f t="shared" si="348"/>
        <v>0</v>
      </c>
      <c r="Y1581" s="103" t="b">
        <f t="shared" si="349"/>
        <v>0</v>
      </c>
      <c r="Z1581" s="74">
        <v>0</v>
      </c>
      <c r="AA1581" s="69"/>
      <c r="AB1581" s="69" t="s">
        <v>133</v>
      </c>
      <c r="AC1581" s="107" t="s">
        <v>134</v>
      </c>
      <c r="AD1581" s="3"/>
      <c r="AE1581" s="118">
        <f>IFERROR(INDEX(Last6M_AvgSales_Ref!$B$2:$B$12659,MATCH(D1581,Last6M_AvgSales_Ref!$A$2:$A$12659,0)),"")</f>
        <v>19.5</v>
      </c>
    </row>
    <row r="1582" spans="1:31" ht="14.25" customHeight="1">
      <c r="A1582" s="107" t="s">
        <v>134</v>
      </c>
      <c r="B1582" s="108" t="s">
        <v>67</v>
      </c>
      <c r="C1582" s="109" t="s">
        <v>3540</v>
      </c>
      <c r="D1582" s="69">
        <v>1000004663</v>
      </c>
      <c r="E1582" s="108" t="s">
        <v>3541</v>
      </c>
      <c r="F1582" s="110">
        <v>46074</v>
      </c>
      <c r="G1582" s="66" t="str">
        <f t="shared" si="336"/>
        <v>Targeted Dealer</v>
      </c>
      <c r="H1582" s="111"/>
      <c r="I1582" s="67">
        <v>80</v>
      </c>
      <c r="J1582" s="67">
        <f t="shared" si="337"/>
        <v>80</v>
      </c>
      <c r="K1582" s="68">
        <v>78</v>
      </c>
      <c r="L1582" s="68">
        <f t="shared" si="338"/>
        <v>2</v>
      </c>
      <c r="M1582" s="68">
        <f t="shared" si="339"/>
        <v>97.5</v>
      </c>
      <c r="N1582" s="96">
        <v>25</v>
      </c>
      <c r="O1582" s="97" t="str">
        <f t="shared" si="340"/>
        <v>June</v>
      </c>
      <c r="P1582" s="96">
        <f t="shared" si="341"/>
        <v>25</v>
      </c>
      <c r="Q1582" s="98">
        <f t="shared" si="342"/>
        <v>53</v>
      </c>
      <c r="R1582" s="97" t="b">
        <f t="shared" si="343"/>
        <v>0</v>
      </c>
      <c r="S1582" s="99" t="str">
        <f t="shared" si="344"/>
        <v>GROWTH</v>
      </c>
      <c r="T1582" s="68">
        <v>0</v>
      </c>
      <c r="U1582" s="100" t="str">
        <f t="shared" si="345"/>
        <v>May</v>
      </c>
      <c r="V1582" s="68">
        <f t="shared" si="346"/>
        <v>0</v>
      </c>
      <c r="W1582" s="101">
        <f t="shared" si="347"/>
        <v>78</v>
      </c>
      <c r="X1582" s="102" t="b">
        <f t="shared" si="348"/>
        <v>0</v>
      </c>
      <c r="Y1582" s="103" t="b">
        <f t="shared" si="349"/>
        <v>0</v>
      </c>
      <c r="Z1582" s="74">
        <v>0</v>
      </c>
      <c r="AA1582" s="69"/>
      <c r="AB1582" s="69" t="s">
        <v>133</v>
      </c>
      <c r="AC1582" s="107" t="s">
        <v>134</v>
      </c>
      <c r="AD1582" s="3"/>
      <c r="AE1582" s="118">
        <f>IFERROR(INDEX(Last6M_AvgSales_Ref!$B$2:$B$12659,MATCH(D1582,Last6M_AvgSales_Ref!$A$2:$A$12659,0)),"")</f>
        <v>23.8333333333333</v>
      </c>
    </row>
    <row r="1583" spans="1:31" ht="14.25" customHeight="1">
      <c r="A1583" s="107" t="s">
        <v>134</v>
      </c>
      <c r="B1583" s="108" t="s">
        <v>67</v>
      </c>
      <c r="C1583" s="109" t="s">
        <v>3542</v>
      </c>
      <c r="D1583" s="69">
        <v>1000004655</v>
      </c>
      <c r="E1583" s="108" t="s">
        <v>3543</v>
      </c>
      <c r="F1583" s="110">
        <v>46072</v>
      </c>
      <c r="G1583" s="66" t="str">
        <f t="shared" si="336"/>
        <v>Targeted Dealer</v>
      </c>
      <c r="H1583" s="111"/>
      <c r="I1583" s="67">
        <v>100</v>
      </c>
      <c r="J1583" s="67">
        <f t="shared" si="337"/>
        <v>100</v>
      </c>
      <c r="K1583" s="68">
        <v>78</v>
      </c>
      <c r="L1583" s="68">
        <f t="shared" si="338"/>
        <v>22</v>
      </c>
      <c r="M1583" s="68">
        <f t="shared" si="339"/>
        <v>78</v>
      </c>
      <c r="N1583" s="96">
        <v>65</v>
      </c>
      <c r="O1583" s="97" t="str">
        <f t="shared" si="340"/>
        <v>June</v>
      </c>
      <c r="P1583" s="96">
        <f t="shared" si="341"/>
        <v>65</v>
      </c>
      <c r="Q1583" s="98">
        <f t="shared" si="342"/>
        <v>13</v>
      </c>
      <c r="R1583" s="97" t="b">
        <f t="shared" si="343"/>
        <v>0</v>
      </c>
      <c r="S1583" s="99" t="str">
        <f t="shared" si="344"/>
        <v>GROWTH</v>
      </c>
      <c r="T1583" s="68">
        <v>0</v>
      </c>
      <c r="U1583" s="100" t="str">
        <f t="shared" si="345"/>
        <v>May</v>
      </c>
      <c r="V1583" s="68">
        <f t="shared" si="346"/>
        <v>0</v>
      </c>
      <c r="W1583" s="101">
        <f t="shared" si="347"/>
        <v>78</v>
      </c>
      <c r="X1583" s="102" t="b">
        <f t="shared" si="348"/>
        <v>0</v>
      </c>
      <c r="Y1583" s="103" t="b">
        <f t="shared" si="349"/>
        <v>0</v>
      </c>
      <c r="Z1583" s="74">
        <v>0</v>
      </c>
      <c r="AA1583" s="69"/>
      <c r="AB1583" s="69" t="s">
        <v>133</v>
      </c>
      <c r="AC1583" s="107" t="s">
        <v>134</v>
      </c>
      <c r="AD1583" s="3"/>
      <c r="AE1583" s="118">
        <f>IFERROR(INDEX(Last6M_AvgSales_Ref!$B$2:$B$12659,MATCH(D1583,Last6M_AvgSales_Ref!$A$2:$A$12659,0)),"")</f>
        <v>9.75</v>
      </c>
    </row>
    <row r="1584" spans="1:31" ht="14.25" customHeight="1">
      <c r="A1584" s="107" t="s">
        <v>134</v>
      </c>
      <c r="B1584" s="108" t="s">
        <v>69</v>
      </c>
      <c r="C1584" s="109" t="s">
        <v>3544</v>
      </c>
      <c r="D1584" s="69">
        <v>1000004629</v>
      </c>
      <c r="E1584" s="108" t="s">
        <v>3545</v>
      </c>
      <c r="F1584" s="110">
        <v>46060</v>
      </c>
      <c r="G1584" s="66" t="str">
        <f t="shared" si="336"/>
        <v>Targeted Dealer</v>
      </c>
      <c r="H1584" s="111"/>
      <c r="I1584" s="67">
        <v>100</v>
      </c>
      <c r="J1584" s="67">
        <f t="shared" si="337"/>
        <v>100</v>
      </c>
      <c r="K1584" s="68">
        <v>63</v>
      </c>
      <c r="L1584" s="68">
        <f t="shared" si="338"/>
        <v>37</v>
      </c>
      <c r="M1584" s="68">
        <f t="shared" si="339"/>
        <v>63</v>
      </c>
      <c r="N1584" s="96">
        <v>50.5</v>
      </c>
      <c r="O1584" s="97" t="str">
        <f t="shared" si="340"/>
        <v>June</v>
      </c>
      <c r="P1584" s="96">
        <f t="shared" si="341"/>
        <v>50.5</v>
      </c>
      <c r="Q1584" s="98">
        <f t="shared" si="342"/>
        <v>12.5</v>
      </c>
      <c r="R1584" s="97" t="b">
        <f t="shared" si="343"/>
        <v>0</v>
      </c>
      <c r="S1584" s="99" t="str">
        <f t="shared" si="344"/>
        <v>GROWTH</v>
      </c>
      <c r="T1584" s="68">
        <v>0</v>
      </c>
      <c r="U1584" s="100" t="str">
        <f t="shared" si="345"/>
        <v>May</v>
      </c>
      <c r="V1584" s="68">
        <f t="shared" si="346"/>
        <v>0</v>
      </c>
      <c r="W1584" s="101">
        <f t="shared" si="347"/>
        <v>63</v>
      </c>
      <c r="X1584" s="102" t="b">
        <f t="shared" si="348"/>
        <v>0</v>
      </c>
      <c r="Y1584" s="103" t="b">
        <f t="shared" si="349"/>
        <v>0</v>
      </c>
      <c r="Z1584" s="74">
        <v>0</v>
      </c>
      <c r="AA1584" s="69"/>
      <c r="AB1584" s="69" t="s">
        <v>133</v>
      </c>
      <c r="AC1584" s="107" t="s">
        <v>134</v>
      </c>
      <c r="AD1584" s="3"/>
      <c r="AE1584" s="118">
        <f>IFERROR(INDEX(Last6M_AvgSales_Ref!$B$2:$B$12659,MATCH(D1584,Last6M_AvgSales_Ref!$A$2:$A$12659,0)),"")</f>
        <v>28.0833333333333</v>
      </c>
    </row>
    <row r="1585" spans="1:31" ht="14.25" customHeight="1">
      <c r="A1585" s="107" t="s">
        <v>134</v>
      </c>
      <c r="B1585" s="108" t="s">
        <v>69</v>
      </c>
      <c r="C1585" s="109" t="s">
        <v>3546</v>
      </c>
      <c r="D1585" s="69">
        <v>1000004652</v>
      </c>
      <c r="E1585" s="108" t="s">
        <v>3547</v>
      </c>
      <c r="F1585" s="110">
        <v>46070</v>
      </c>
      <c r="G1585" s="66" t="str">
        <f t="shared" si="336"/>
        <v>-</v>
      </c>
      <c r="H1585" s="111"/>
      <c r="I1585" s="67">
        <v>0</v>
      </c>
      <c r="J1585" s="67">
        <f t="shared" si="337"/>
        <v>0</v>
      </c>
      <c r="K1585" s="68">
        <v>0</v>
      </c>
      <c r="L1585" s="68">
        <f t="shared" si="338"/>
        <v>0</v>
      </c>
      <c r="M1585" s="68" t="str">
        <f t="shared" si="339"/>
        <v>-</v>
      </c>
      <c r="N1585" s="96">
        <v>0</v>
      </c>
      <c r="O1585" s="97" t="str">
        <f t="shared" si="340"/>
        <v>June</v>
      </c>
      <c r="P1585" s="96">
        <f t="shared" si="341"/>
        <v>0</v>
      </c>
      <c r="Q1585" s="98">
        <f t="shared" si="342"/>
        <v>0</v>
      </c>
      <c r="R1585" s="97" t="b">
        <f t="shared" si="343"/>
        <v>0</v>
      </c>
      <c r="S1585" s="99" t="b">
        <f t="shared" si="344"/>
        <v>0</v>
      </c>
      <c r="T1585" s="68">
        <v>0</v>
      </c>
      <c r="U1585" s="100" t="str">
        <f t="shared" si="345"/>
        <v>May</v>
      </c>
      <c r="V1585" s="68">
        <f t="shared" si="346"/>
        <v>0</v>
      </c>
      <c r="W1585" s="101">
        <f t="shared" si="347"/>
        <v>0</v>
      </c>
      <c r="X1585" s="102" t="b">
        <f t="shared" si="348"/>
        <v>0</v>
      </c>
      <c r="Y1585" s="103" t="b">
        <f t="shared" si="349"/>
        <v>0</v>
      </c>
      <c r="Z1585" s="74">
        <v>0</v>
      </c>
      <c r="AA1585" s="69"/>
      <c r="AB1585" s="69" t="s">
        <v>133</v>
      </c>
      <c r="AC1585" s="107" t="s">
        <v>134</v>
      </c>
      <c r="AD1585" s="3"/>
      <c r="AE1585" s="118">
        <f>IFERROR(INDEX(Last6M_AvgSales_Ref!$B$2:$B$12659,MATCH(D1585,Last6M_AvgSales_Ref!$A$2:$A$12659,0)),"")</f>
        <v>5</v>
      </c>
    </row>
    <row r="1586" spans="1:31" ht="14.25" customHeight="1">
      <c r="A1586" s="107" t="s">
        <v>132</v>
      </c>
      <c r="B1586" s="108" t="s">
        <v>105</v>
      </c>
      <c r="C1586" s="109" t="s">
        <v>3548</v>
      </c>
      <c r="D1586" s="69">
        <v>1000004626</v>
      </c>
      <c r="E1586" s="108" t="s">
        <v>3549</v>
      </c>
      <c r="F1586" s="110">
        <v>46059</v>
      </c>
      <c r="G1586" s="66" t="str">
        <f t="shared" si="336"/>
        <v>Targeted Dealer</v>
      </c>
      <c r="H1586" s="111"/>
      <c r="I1586" s="67">
        <v>50</v>
      </c>
      <c r="J1586" s="67">
        <f t="shared" si="337"/>
        <v>50</v>
      </c>
      <c r="K1586" s="68">
        <v>50</v>
      </c>
      <c r="L1586" s="68">
        <f t="shared" si="338"/>
        <v>0</v>
      </c>
      <c r="M1586" s="68">
        <f t="shared" si="339"/>
        <v>100</v>
      </c>
      <c r="N1586" s="96">
        <v>0</v>
      </c>
      <c r="O1586" s="97" t="str">
        <f t="shared" si="340"/>
        <v>June</v>
      </c>
      <c r="P1586" s="96">
        <f t="shared" si="341"/>
        <v>0</v>
      </c>
      <c r="Q1586" s="98">
        <f t="shared" si="342"/>
        <v>50</v>
      </c>
      <c r="R1586" s="97" t="b">
        <f t="shared" si="343"/>
        <v>0</v>
      </c>
      <c r="S1586" s="99" t="b">
        <f t="shared" si="344"/>
        <v>0</v>
      </c>
      <c r="T1586" s="68">
        <v>0</v>
      </c>
      <c r="U1586" s="100" t="str">
        <f t="shared" si="345"/>
        <v>May</v>
      </c>
      <c r="V1586" s="68">
        <f t="shared" si="346"/>
        <v>0</v>
      </c>
      <c r="W1586" s="101">
        <f t="shared" si="347"/>
        <v>50</v>
      </c>
      <c r="X1586" s="102" t="b">
        <f t="shared" si="348"/>
        <v>0</v>
      </c>
      <c r="Y1586" s="103" t="b">
        <f t="shared" si="349"/>
        <v>0</v>
      </c>
      <c r="Z1586" s="74">
        <v>0</v>
      </c>
      <c r="AA1586" s="69"/>
      <c r="AB1586" s="69" t="s">
        <v>133</v>
      </c>
      <c r="AC1586" s="107" t="s">
        <v>132</v>
      </c>
      <c r="AD1586" s="3"/>
      <c r="AE1586" s="118">
        <f>IFERROR(INDEX(Last6M_AvgSales_Ref!$B$2:$B$12659,MATCH(D1586,Last6M_AvgSales_Ref!$A$2:$A$12659,0)),"")</f>
        <v>17.5</v>
      </c>
    </row>
    <row r="1587" spans="1:31" ht="14.25" customHeight="1">
      <c r="A1587" s="107" t="s">
        <v>132</v>
      </c>
      <c r="B1587" s="108" t="s">
        <v>105</v>
      </c>
      <c r="C1587" s="109" t="s">
        <v>3550</v>
      </c>
      <c r="D1587" s="69">
        <v>1000002023</v>
      </c>
      <c r="E1587" s="108" t="s">
        <v>3551</v>
      </c>
      <c r="F1587" s="110">
        <v>44739</v>
      </c>
      <c r="G1587" s="66" t="str">
        <f t="shared" si="336"/>
        <v>-</v>
      </c>
      <c r="H1587" s="111"/>
      <c r="I1587" s="67">
        <v>0</v>
      </c>
      <c r="J1587" s="67">
        <f t="shared" si="337"/>
        <v>0</v>
      </c>
      <c r="K1587" s="68">
        <v>0</v>
      </c>
      <c r="L1587" s="68">
        <f t="shared" si="338"/>
        <v>0</v>
      </c>
      <c r="M1587" s="68" t="str">
        <f t="shared" si="339"/>
        <v>-</v>
      </c>
      <c r="N1587" s="96">
        <v>0</v>
      </c>
      <c r="O1587" s="97" t="str">
        <f t="shared" si="340"/>
        <v>June</v>
      </c>
      <c r="P1587" s="96">
        <f t="shared" si="341"/>
        <v>0</v>
      </c>
      <c r="Q1587" s="98">
        <f t="shared" si="342"/>
        <v>0</v>
      </c>
      <c r="R1587" s="97" t="b">
        <f t="shared" si="343"/>
        <v>0</v>
      </c>
      <c r="S1587" s="99" t="b">
        <f t="shared" si="344"/>
        <v>0</v>
      </c>
      <c r="T1587" s="68">
        <v>0</v>
      </c>
      <c r="U1587" s="100" t="str">
        <f t="shared" si="345"/>
        <v>May</v>
      </c>
      <c r="V1587" s="68">
        <f t="shared" si="346"/>
        <v>0</v>
      </c>
      <c r="W1587" s="101">
        <f t="shared" si="347"/>
        <v>0</v>
      </c>
      <c r="X1587" s="102" t="b">
        <f t="shared" si="348"/>
        <v>0</v>
      </c>
      <c r="Y1587" s="103" t="b">
        <f t="shared" si="349"/>
        <v>0</v>
      </c>
      <c r="Z1587" s="74">
        <v>0</v>
      </c>
      <c r="AA1587" s="69"/>
      <c r="AB1587" s="69" t="s">
        <v>133</v>
      </c>
      <c r="AC1587" s="107" t="s">
        <v>132</v>
      </c>
      <c r="AD1587" s="3"/>
      <c r="AE1587" s="118">
        <f>IFERROR(INDEX(Last6M_AvgSales_Ref!$B$2:$B$12659,MATCH(D1587,Last6M_AvgSales_Ref!$A$2:$A$12659,0)),"")</f>
        <v>2.1666666666666701</v>
      </c>
    </row>
    <row r="1588" spans="1:31" ht="14.25" customHeight="1">
      <c r="A1588" s="107" t="s">
        <v>133</v>
      </c>
      <c r="B1588" s="108" t="s">
        <v>52</v>
      </c>
      <c r="C1588" s="109" t="s">
        <v>3552</v>
      </c>
      <c r="D1588" s="69">
        <v>1000004329</v>
      </c>
      <c r="E1588" s="108" t="s">
        <v>3553</v>
      </c>
      <c r="F1588" s="110">
        <v>45770</v>
      </c>
      <c r="G1588" s="66" t="str">
        <f t="shared" si="336"/>
        <v>Targeted Dealer</v>
      </c>
      <c r="H1588" s="111"/>
      <c r="I1588" s="67">
        <v>35</v>
      </c>
      <c r="J1588" s="67">
        <f t="shared" si="337"/>
        <v>35</v>
      </c>
      <c r="K1588" s="68">
        <v>67</v>
      </c>
      <c r="L1588" s="68">
        <f t="shared" si="338"/>
        <v>-32</v>
      </c>
      <c r="M1588" s="68">
        <f t="shared" si="339"/>
        <v>191.42857142857144</v>
      </c>
      <c r="N1588" s="96">
        <v>0</v>
      </c>
      <c r="O1588" s="97" t="str">
        <f t="shared" si="340"/>
        <v>June</v>
      </c>
      <c r="P1588" s="96">
        <f t="shared" si="341"/>
        <v>0</v>
      </c>
      <c r="Q1588" s="98">
        <f t="shared" si="342"/>
        <v>67</v>
      </c>
      <c r="R1588" s="97" t="b">
        <f t="shared" si="343"/>
        <v>0</v>
      </c>
      <c r="S1588" s="99" t="b">
        <f t="shared" si="344"/>
        <v>0</v>
      </c>
      <c r="T1588" s="68">
        <v>0</v>
      </c>
      <c r="U1588" s="100" t="str">
        <f t="shared" si="345"/>
        <v>May</v>
      </c>
      <c r="V1588" s="68">
        <f t="shared" si="346"/>
        <v>0</v>
      </c>
      <c r="W1588" s="101">
        <f t="shared" si="347"/>
        <v>67</v>
      </c>
      <c r="X1588" s="102" t="b">
        <f t="shared" si="348"/>
        <v>0</v>
      </c>
      <c r="Y1588" s="103" t="b">
        <f t="shared" si="349"/>
        <v>0</v>
      </c>
      <c r="Z1588" s="74">
        <v>0</v>
      </c>
      <c r="AA1588" s="69"/>
      <c r="AB1588" s="69" t="s">
        <v>133</v>
      </c>
      <c r="AC1588" s="107" t="s">
        <v>133</v>
      </c>
      <c r="AD1588" s="3"/>
      <c r="AE1588" s="118">
        <f>IFERROR(INDEX(Last6M_AvgSales_Ref!$B$2:$B$12659,MATCH(D1588,Last6M_AvgSales_Ref!$A$2:$A$12659,0)),"")</f>
        <v>44</v>
      </c>
    </row>
    <row r="1589" spans="1:31" ht="14.25" customHeight="1">
      <c r="A1589" s="107" t="s">
        <v>133</v>
      </c>
      <c r="B1589" s="108" t="s">
        <v>52</v>
      </c>
      <c r="C1589" s="109" t="s">
        <v>3554</v>
      </c>
      <c r="D1589" s="69">
        <v>1000004564</v>
      </c>
      <c r="E1589" s="108" t="s">
        <v>3555</v>
      </c>
      <c r="F1589" s="110">
        <v>46007</v>
      </c>
      <c r="G1589" s="66" t="str">
        <f t="shared" si="336"/>
        <v>-</v>
      </c>
      <c r="H1589" s="111"/>
      <c r="I1589" s="67">
        <v>0</v>
      </c>
      <c r="J1589" s="67">
        <f t="shared" si="337"/>
        <v>0</v>
      </c>
      <c r="K1589" s="68">
        <v>0</v>
      </c>
      <c r="L1589" s="68">
        <f t="shared" si="338"/>
        <v>0</v>
      </c>
      <c r="M1589" s="68" t="str">
        <f t="shared" si="339"/>
        <v>-</v>
      </c>
      <c r="N1589" s="96">
        <v>0</v>
      </c>
      <c r="O1589" s="97" t="str">
        <f t="shared" si="340"/>
        <v>June</v>
      </c>
      <c r="P1589" s="96">
        <f t="shared" si="341"/>
        <v>0</v>
      </c>
      <c r="Q1589" s="98">
        <f t="shared" si="342"/>
        <v>0</v>
      </c>
      <c r="R1589" s="97" t="b">
        <f t="shared" si="343"/>
        <v>0</v>
      </c>
      <c r="S1589" s="99" t="b">
        <f t="shared" si="344"/>
        <v>0</v>
      </c>
      <c r="T1589" s="68">
        <v>0</v>
      </c>
      <c r="U1589" s="100" t="str">
        <f t="shared" si="345"/>
        <v>May</v>
      </c>
      <c r="V1589" s="68">
        <f t="shared" si="346"/>
        <v>0</v>
      </c>
      <c r="W1589" s="101">
        <f t="shared" si="347"/>
        <v>0</v>
      </c>
      <c r="X1589" s="102" t="b">
        <f t="shared" si="348"/>
        <v>0</v>
      </c>
      <c r="Y1589" s="103" t="b">
        <f t="shared" si="349"/>
        <v>0</v>
      </c>
      <c r="Z1589" s="74">
        <v>0</v>
      </c>
      <c r="AA1589" s="69"/>
      <c r="AB1589" s="69" t="s">
        <v>133</v>
      </c>
      <c r="AC1589" s="107" t="s">
        <v>133</v>
      </c>
      <c r="AD1589" s="3"/>
      <c r="AE1589" s="118">
        <f>IFERROR(INDEX(Last6M_AvgSales_Ref!$B$2:$B$12659,MATCH(D1589,Last6M_AvgSales_Ref!$A$2:$A$12659,0)),"")</f>
        <v>9.1666666666666696</v>
      </c>
    </row>
    <row r="1590" spans="1:31" ht="14.25" customHeight="1">
      <c r="A1590" s="107" t="s">
        <v>133</v>
      </c>
      <c r="B1590" s="108" t="s">
        <v>52</v>
      </c>
      <c r="C1590" s="109" t="s">
        <v>3556</v>
      </c>
      <c r="D1590" s="69">
        <v>1000004627</v>
      </c>
      <c r="E1590" s="108" t="s">
        <v>3557</v>
      </c>
      <c r="F1590" s="110">
        <v>46059</v>
      </c>
      <c r="G1590" s="66" t="str">
        <f t="shared" si="336"/>
        <v>Targeted Dealer</v>
      </c>
      <c r="H1590" s="111"/>
      <c r="I1590" s="67">
        <v>105</v>
      </c>
      <c r="J1590" s="67">
        <f t="shared" si="337"/>
        <v>105</v>
      </c>
      <c r="K1590" s="68">
        <v>147</v>
      </c>
      <c r="L1590" s="68">
        <f t="shared" si="338"/>
        <v>-42</v>
      </c>
      <c r="M1590" s="68">
        <f t="shared" si="339"/>
        <v>140</v>
      </c>
      <c r="N1590" s="96">
        <v>87.4</v>
      </c>
      <c r="O1590" s="97" t="str">
        <f t="shared" si="340"/>
        <v>June</v>
      </c>
      <c r="P1590" s="96">
        <f t="shared" si="341"/>
        <v>87.4</v>
      </c>
      <c r="Q1590" s="98">
        <f t="shared" si="342"/>
        <v>59.599999999999994</v>
      </c>
      <c r="R1590" s="97" t="b">
        <f t="shared" si="343"/>
        <v>0</v>
      </c>
      <c r="S1590" s="99" t="str">
        <f t="shared" si="344"/>
        <v>GROWTH</v>
      </c>
      <c r="T1590" s="68">
        <v>0</v>
      </c>
      <c r="U1590" s="100" t="str">
        <f t="shared" si="345"/>
        <v>May</v>
      </c>
      <c r="V1590" s="68">
        <f t="shared" si="346"/>
        <v>0</v>
      </c>
      <c r="W1590" s="101">
        <f t="shared" si="347"/>
        <v>147</v>
      </c>
      <c r="X1590" s="102" t="b">
        <f t="shared" si="348"/>
        <v>0</v>
      </c>
      <c r="Y1590" s="103" t="b">
        <f t="shared" si="349"/>
        <v>0</v>
      </c>
      <c r="Z1590" s="74">
        <v>0</v>
      </c>
      <c r="AA1590" s="69"/>
      <c r="AB1590" s="69" t="s">
        <v>133</v>
      </c>
      <c r="AC1590" s="107" t="s">
        <v>133</v>
      </c>
      <c r="AD1590" s="3"/>
      <c r="AE1590" s="118">
        <f>IFERROR(INDEX(Last6M_AvgSales_Ref!$B$2:$B$12659,MATCH(D1590,Last6M_AvgSales_Ref!$A$2:$A$12659,0)),"")</f>
        <v>112.666666666667</v>
      </c>
    </row>
    <row r="1591" spans="1:31" ht="14.25" customHeight="1">
      <c r="A1591" s="107" t="s">
        <v>134</v>
      </c>
      <c r="B1591" s="108" t="s">
        <v>79</v>
      </c>
      <c r="C1591" s="109" t="s">
        <v>3558</v>
      </c>
      <c r="D1591" s="69">
        <v>1000004535</v>
      </c>
      <c r="E1591" s="108" t="s">
        <v>3559</v>
      </c>
      <c r="F1591" s="110">
        <v>45976</v>
      </c>
      <c r="G1591" s="66" t="str">
        <f t="shared" si="336"/>
        <v>Targeted Dealer</v>
      </c>
      <c r="H1591" s="111"/>
      <c r="I1591" s="67">
        <v>200</v>
      </c>
      <c r="J1591" s="67">
        <f t="shared" si="337"/>
        <v>200</v>
      </c>
      <c r="K1591" s="68">
        <v>122.75</v>
      </c>
      <c r="L1591" s="68">
        <f t="shared" si="338"/>
        <v>77.25</v>
      </c>
      <c r="M1591" s="68">
        <f t="shared" si="339"/>
        <v>61.375</v>
      </c>
      <c r="N1591" s="96">
        <v>132.5</v>
      </c>
      <c r="O1591" s="97" t="str">
        <f t="shared" si="340"/>
        <v>June</v>
      </c>
      <c r="P1591" s="96">
        <f t="shared" si="341"/>
        <v>132.5</v>
      </c>
      <c r="Q1591" s="98">
        <f t="shared" si="342"/>
        <v>-9.75</v>
      </c>
      <c r="R1591" s="97" t="b">
        <f t="shared" si="343"/>
        <v>0</v>
      </c>
      <c r="S1591" s="99" t="str">
        <f t="shared" si="344"/>
        <v>GROWTH</v>
      </c>
      <c r="T1591" s="68">
        <v>0</v>
      </c>
      <c r="U1591" s="100" t="str">
        <f t="shared" si="345"/>
        <v>May</v>
      </c>
      <c r="V1591" s="68">
        <f t="shared" si="346"/>
        <v>0</v>
      </c>
      <c r="W1591" s="101">
        <f t="shared" si="347"/>
        <v>122.75</v>
      </c>
      <c r="X1591" s="102" t="b">
        <f t="shared" si="348"/>
        <v>0</v>
      </c>
      <c r="Y1591" s="103" t="b">
        <f t="shared" si="349"/>
        <v>0</v>
      </c>
      <c r="Z1591" s="74">
        <v>0</v>
      </c>
      <c r="AA1591" s="69"/>
      <c r="AB1591" s="69" t="s">
        <v>133</v>
      </c>
      <c r="AC1591" s="107" t="s">
        <v>134</v>
      </c>
      <c r="AD1591" s="3"/>
      <c r="AE1591" s="118">
        <f>IFERROR(INDEX(Last6M_AvgSales_Ref!$B$2:$B$12659,MATCH(D1591,Last6M_AvgSales_Ref!$A$2:$A$12659,0)),"")</f>
        <v>55.8333333333333</v>
      </c>
    </row>
    <row r="1592" spans="1:31" ht="14.25" customHeight="1">
      <c r="A1592" s="107" t="s">
        <v>134</v>
      </c>
      <c r="B1592" s="108" t="s">
        <v>79</v>
      </c>
      <c r="C1592" s="109" t="s">
        <v>3560</v>
      </c>
      <c r="D1592" s="69">
        <v>1000004632</v>
      </c>
      <c r="E1592" s="108" t="s">
        <v>3561</v>
      </c>
      <c r="F1592" s="110">
        <v>46060</v>
      </c>
      <c r="G1592" s="66" t="str">
        <f t="shared" si="336"/>
        <v>Targeted Dealer</v>
      </c>
      <c r="H1592" s="111"/>
      <c r="I1592" s="67">
        <v>40</v>
      </c>
      <c r="J1592" s="67">
        <f t="shared" si="337"/>
        <v>40</v>
      </c>
      <c r="K1592" s="68">
        <v>31.5</v>
      </c>
      <c r="L1592" s="68">
        <f t="shared" si="338"/>
        <v>8.5</v>
      </c>
      <c r="M1592" s="68">
        <f t="shared" si="339"/>
        <v>78.75</v>
      </c>
      <c r="N1592" s="96">
        <v>22.5</v>
      </c>
      <c r="O1592" s="97" t="str">
        <f t="shared" si="340"/>
        <v>June</v>
      </c>
      <c r="P1592" s="96">
        <f t="shared" si="341"/>
        <v>22.5</v>
      </c>
      <c r="Q1592" s="98">
        <f t="shared" si="342"/>
        <v>9</v>
      </c>
      <c r="R1592" s="97" t="b">
        <f t="shared" si="343"/>
        <v>0</v>
      </c>
      <c r="S1592" s="99" t="str">
        <f t="shared" si="344"/>
        <v>GROWTH</v>
      </c>
      <c r="T1592" s="68">
        <v>0</v>
      </c>
      <c r="U1592" s="100" t="str">
        <f t="shared" si="345"/>
        <v>May</v>
      </c>
      <c r="V1592" s="68">
        <f t="shared" si="346"/>
        <v>0</v>
      </c>
      <c r="W1592" s="101">
        <f t="shared" si="347"/>
        <v>31.5</v>
      </c>
      <c r="X1592" s="102" t="b">
        <f t="shared" si="348"/>
        <v>0</v>
      </c>
      <c r="Y1592" s="103" t="b">
        <f t="shared" si="349"/>
        <v>0</v>
      </c>
      <c r="Z1592" s="74">
        <v>0</v>
      </c>
      <c r="AA1592" s="69"/>
      <c r="AB1592" s="69" t="s">
        <v>133</v>
      </c>
      <c r="AC1592" s="107" t="s">
        <v>134</v>
      </c>
      <c r="AD1592" s="3"/>
      <c r="AE1592" s="118">
        <f>IFERROR(INDEX(Last6M_AvgSales_Ref!$B$2:$B$12659,MATCH(D1592,Last6M_AvgSales_Ref!$A$2:$A$12659,0)),"")</f>
        <v>8.6666666666666696</v>
      </c>
    </row>
    <row r="1593" spans="1:31" ht="14.25" customHeight="1">
      <c r="A1593" s="107" t="s">
        <v>134</v>
      </c>
      <c r="B1593" s="108" t="s">
        <v>64</v>
      </c>
      <c r="C1593" s="109" t="s">
        <v>3562</v>
      </c>
      <c r="D1593" s="69">
        <v>1000003169</v>
      </c>
      <c r="E1593" s="108" t="s">
        <v>3563</v>
      </c>
      <c r="F1593" s="110">
        <v>44918</v>
      </c>
      <c r="G1593" s="66" t="str">
        <f t="shared" si="336"/>
        <v>Targeted Dealer</v>
      </c>
      <c r="H1593" s="111"/>
      <c r="I1593" s="67">
        <v>40</v>
      </c>
      <c r="J1593" s="67">
        <f t="shared" si="337"/>
        <v>40</v>
      </c>
      <c r="K1593" s="68">
        <v>100</v>
      </c>
      <c r="L1593" s="68">
        <f t="shared" si="338"/>
        <v>-60</v>
      </c>
      <c r="M1593" s="68">
        <f t="shared" si="339"/>
        <v>250</v>
      </c>
      <c r="N1593" s="96">
        <v>80</v>
      </c>
      <c r="O1593" s="97" t="str">
        <f t="shared" si="340"/>
        <v>June</v>
      </c>
      <c r="P1593" s="96">
        <f t="shared" si="341"/>
        <v>80</v>
      </c>
      <c r="Q1593" s="98">
        <f t="shared" si="342"/>
        <v>20</v>
      </c>
      <c r="R1593" s="97" t="b">
        <f t="shared" si="343"/>
        <v>0</v>
      </c>
      <c r="S1593" s="99" t="str">
        <f t="shared" si="344"/>
        <v>GROWTH</v>
      </c>
      <c r="T1593" s="68">
        <v>0</v>
      </c>
      <c r="U1593" s="100" t="str">
        <f t="shared" si="345"/>
        <v>May</v>
      </c>
      <c r="V1593" s="68">
        <f t="shared" si="346"/>
        <v>0</v>
      </c>
      <c r="W1593" s="101">
        <f t="shared" si="347"/>
        <v>100</v>
      </c>
      <c r="X1593" s="102" t="b">
        <f t="shared" si="348"/>
        <v>0</v>
      </c>
      <c r="Y1593" s="103" t="b">
        <f t="shared" si="349"/>
        <v>0</v>
      </c>
      <c r="Z1593" s="74">
        <v>0</v>
      </c>
      <c r="AA1593" s="69"/>
      <c r="AB1593" s="69" t="s">
        <v>133</v>
      </c>
      <c r="AC1593" s="107" t="s">
        <v>134</v>
      </c>
      <c r="AD1593" s="3"/>
      <c r="AE1593" s="118">
        <f>IFERROR(INDEX(Last6M_AvgSales_Ref!$B$2:$B$12659,MATCH(D1593,Last6M_AvgSales_Ref!$A$2:$A$12659,0)),"")</f>
        <v>40</v>
      </c>
    </row>
    <row r="1594" spans="1:31" ht="14.25" customHeight="1">
      <c r="A1594" s="107" t="s">
        <v>134</v>
      </c>
      <c r="B1594" s="108" t="s">
        <v>64</v>
      </c>
      <c r="C1594" s="109" t="s">
        <v>3564</v>
      </c>
      <c r="D1594" s="69">
        <v>1000000612</v>
      </c>
      <c r="E1594" s="108" t="s">
        <v>3565</v>
      </c>
      <c r="F1594" s="110">
        <v>44738</v>
      </c>
      <c r="G1594" s="66" t="str">
        <f t="shared" si="336"/>
        <v>-</v>
      </c>
      <c r="H1594" s="111"/>
      <c r="I1594" s="67">
        <v>0</v>
      </c>
      <c r="J1594" s="67">
        <f t="shared" si="337"/>
        <v>0</v>
      </c>
      <c r="K1594" s="68">
        <v>0</v>
      </c>
      <c r="L1594" s="68">
        <f t="shared" si="338"/>
        <v>0</v>
      </c>
      <c r="M1594" s="68" t="str">
        <f t="shared" si="339"/>
        <v>-</v>
      </c>
      <c r="N1594" s="96">
        <v>0</v>
      </c>
      <c r="O1594" s="97" t="str">
        <f t="shared" si="340"/>
        <v>June</v>
      </c>
      <c r="P1594" s="96">
        <f t="shared" si="341"/>
        <v>0</v>
      </c>
      <c r="Q1594" s="98">
        <f t="shared" si="342"/>
        <v>0</v>
      </c>
      <c r="R1594" s="97" t="b">
        <f t="shared" si="343"/>
        <v>0</v>
      </c>
      <c r="S1594" s="99" t="b">
        <f t="shared" si="344"/>
        <v>0</v>
      </c>
      <c r="T1594" s="68">
        <v>0</v>
      </c>
      <c r="U1594" s="100" t="str">
        <f t="shared" si="345"/>
        <v>May</v>
      </c>
      <c r="V1594" s="68">
        <f t="shared" si="346"/>
        <v>0</v>
      </c>
      <c r="W1594" s="101">
        <f t="shared" si="347"/>
        <v>0</v>
      </c>
      <c r="X1594" s="102" t="b">
        <f t="shared" si="348"/>
        <v>0</v>
      </c>
      <c r="Y1594" s="103" t="b">
        <f t="shared" si="349"/>
        <v>0</v>
      </c>
      <c r="Z1594" s="74">
        <v>0</v>
      </c>
      <c r="AA1594" s="69"/>
      <c r="AB1594" s="69" t="s">
        <v>133</v>
      </c>
      <c r="AC1594" s="107" t="s">
        <v>134</v>
      </c>
      <c r="AD1594" s="3"/>
      <c r="AE1594" s="118">
        <f>IFERROR(INDEX(Last6M_AvgSales_Ref!$B$2:$B$12659,MATCH(D1594,Last6M_AvgSales_Ref!$A$2:$A$12659,0)),"")</f>
        <v>3.3333333333333299</v>
      </c>
    </row>
    <row r="1595" spans="1:31" ht="14.25" customHeight="1">
      <c r="A1595" s="107" t="s">
        <v>130</v>
      </c>
      <c r="B1595" s="108" t="s">
        <v>122</v>
      </c>
      <c r="C1595" s="109" t="s">
        <v>3566</v>
      </c>
      <c r="D1595" s="69">
        <v>1000001859</v>
      </c>
      <c r="E1595" s="108" t="s">
        <v>3567</v>
      </c>
      <c r="F1595" s="110">
        <v>44739</v>
      </c>
      <c r="G1595" s="66" t="str">
        <f t="shared" si="336"/>
        <v>Targeted Dealer</v>
      </c>
      <c r="H1595" s="111"/>
      <c r="I1595" s="67">
        <v>25</v>
      </c>
      <c r="J1595" s="67">
        <f t="shared" si="337"/>
        <v>25</v>
      </c>
      <c r="K1595" s="68">
        <v>25</v>
      </c>
      <c r="L1595" s="68">
        <f t="shared" si="338"/>
        <v>0</v>
      </c>
      <c r="M1595" s="68">
        <f t="shared" si="339"/>
        <v>100</v>
      </c>
      <c r="N1595" s="96">
        <v>25</v>
      </c>
      <c r="O1595" s="97" t="str">
        <f t="shared" si="340"/>
        <v>June</v>
      </c>
      <c r="P1595" s="96">
        <f t="shared" si="341"/>
        <v>25</v>
      </c>
      <c r="Q1595" s="98">
        <f t="shared" si="342"/>
        <v>0</v>
      </c>
      <c r="R1595" s="97" t="b">
        <f t="shared" si="343"/>
        <v>0</v>
      </c>
      <c r="S1595" s="99" t="str">
        <f t="shared" si="344"/>
        <v>GROWTH</v>
      </c>
      <c r="T1595" s="68">
        <v>0</v>
      </c>
      <c r="U1595" s="100" t="str">
        <f t="shared" si="345"/>
        <v>May</v>
      </c>
      <c r="V1595" s="68">
        <f t="shared" si="346"/>
        <v>0</v>
      </c>
      <c r="W1595" s="101">
        <f t="shared" si="347"/>
        <v>25</v>
      </c>
      <c r="X1595" s="102" t="b">
        <f t="shared" si="348"/>
        <v>0</v>
      </c>
      <c r="Y1595" s="103" t="b">
        <f t="shared" si="349"/>
        <v>0</v>
      </c>
      <c r="Z1595" s="74">
        <v>0</v>
      </c>
      <c r="AA1595" s="69"/>
      <c r="AB1595" s="69" t="s">
        <v>133</v>
      </c>
      <c r="AC1595" s="107" t="s">
        <v>130</v>
      </c>
      <c r="AD1595" s="3"/>
      <c r="AE1595" s="118">
        <f>IFERROR(INDEX(Last6M_AvgSales_Ref!$B$2:$B$12659,MATCH(D1595,Last6M_AvgSales_Ref!$A$2:$A$12659,0)),"")</f>
        <v>9.1666666666666696</v>
      </c>
    </row>
    <row r="1596" spans="1:31" ht="14.25" customHeight="1">
      <c r="A1596" s="107" t="s">
        <v>130</v>
      </c>
      <c r="B1596" s="108" t="s">
        <v>122</v>
      </c>
      <c r="C1596" s="109" t="s">
        <v>3568</v>
      </c>
      <c r="D1596" s="69">
        <v>1000004621</v>
      </c>
      <c r="E1596" s="108" t="s">
        <v>3569</v>
      </c>
      <c r="F1596" s="110">
        <v>46060</v>
      </c>
      <c r="G1596" s="66" t="str">
        <f t="shared" si="336"/>
        <v>Targeted Dealer</v>
      </c>
      <c r="H1596" s="111"/>
      <c r="I1596" s="67">
        <v>30</v>
      </c>
      <c r="J1596" s="67">
        <f t="shared" si="337"/>
        <v>30</v>
      </c>
      <c r="K1596" s="68">
        <v>30</v>
      </c>
      <c r="L1596" s="68">
        <f t="shared" si="338"/>
        <v>0</v>
      </c>
      <c r="M1596" s="68">
        <f t="shared" si="339"/>
        <v>100</v>
      </c>
      <c r="N1596" s="96">
        <v>0</v>
      </c>
      <c r="O1596" s="97" t="str">
        <f t="shared" si="340"/>
        <v>June</v>
      </c>
      <c r="P1596" s="96">
        <f t="shared" si="341"/>
        <v>0</v>
      </c>
      <c r="Q1596" s="98">
        <f t="shared" si="342"/>
        <v>30</v>
      </c>
      <c r="R1596" s="97" t="b">
        <f t="shared" si="343"/>
        <v>0</v>
      </c>
      <c r="S1596" s="99" t="b">
        <f t="shared" si="344"/>
        <v>0</v>
      </c>
      <c r="T1596" s="68">
        <v>0</v>
      </c>
      <c r="U1596" s="100" t="str">
        <f t="shared" si="345"/>
        <v>May</v>
      </c>
      <c r="V1596" s="68">
        <f t="shared" si="346"/>
        <v>0</v>
      </c>
      <c r="W1596" s="101">
        <f t="shared" si="347"/>
        <v>30</v>
      </c>
      <c r="X1596" s="102" t="b">
        <f t="shared" si="348"/>
        <v>0</v>
      </c>
      <c r="Y1596" s="103" t="b">
        <f t="shared" si="349"/>
        <v>0</v>
      </c>
      <c r="Z1596" s="74">
        <v>0</v>
      </c>
      <c r="AA1596" s="69"/>
      <c r="AB1596" s="69" t="s">
        <v>133</v>
      </c>
      <c r="AC1596" s="107" t="s">
        <v>130</v>
      </c>
      <c r="AD1596" s="3"/>
      <c r="AE1596" s="118">
        <f>IFERROR(INDEX(Last6M_AvgSales_Ref!$B$2:$B$12659,MATCH(D1596,Last6M_AvgSales_Ref!$A$2:$A$12659,0)),"")</f>
        <v>8.3333333333333304</v>
      </c>
    </row>
    <row r="1597" spans="1:31" ht="14.25" customHeight="1">
      <c r="A1597" s="107" t="s">
        <v>133</v>
      </c>
      <c r="B1597" s="108" t="s">
        <v>55</v>
      </c>
      <c r="C1597" s="109" t="s">
        <v>3570</v>
      </c>
      <c r="D1597" s="69">
        <v>1000003000</v>
      </c>
      <c r="E1597" s="108" t="s">
        <v>3571</v>
      </c>
      <c r="F1597" s="110">
        <v>44833</v>
      </c>
      <c r="G1597" s="66" t="str">
        <f t="shared" si="336"/>
        <v>Targeted Dealer</v>
      </c>
      <c r="H1597" s="111"/>
      <c r="I1597" s="67">
        <v>35</v>
      </c>
      <c r="J1597" s="67">
        <f t="shared" si="337"/>
        <v>35</v>
      </c>
      <c r="K1597" s="68">
        <v>55</v>
      </c>
      <c r="L1597" s="68">
        <f t="shared" si="338"/>
        <v>-20</v>
      </c>
      <c r="M1597" s="68">
        <f t="shared" si="339"/>
        <v>157.14285714285714</v>
      </c>
      <c r="N1597" s="96">
        <v>0</v>
      </c>
      <c r="O1597" s="97" t="str">
        <f t="shared" si="340"/>
        <v>June</v>
      </c>
      <c r="P1597" s="96">
        <f t="shared" si="341"/>
        <v>0</v>
      </c>
      <c r="Q1597" s="98">
        <f t="shared" si="342"/>
        <v>55</v>
      </c>
      <c r="R1597" s="97" t="b">
        <f t="shared" si="343"/>
        <v>0</v>
      </c>
      <c r="S1597" s="99" t="b">
        <f t="shared" si="344"/>
        <v>0</v>
      </c>
      <c r="T1597" s="68">
        <v>0</v>
      </c>
      <c r="U1597" s="100" t="str">
        <f t="shared" si="345"/>
        <v>May</v>
      </c>
      <c r="V1597" s="68">
        <f t="shared" si="346"/>
        <v>0</v>
      </c>
      <c r="W1597" s="101">
        <f t="shared" si="347"/>
        <v>55</v>
      </c>
      <c r="X1597" s="102" t="b">
        <f t="shared" si="348"/>
        <v>0</v>
      </c>
      <c r="Y1597" s="103" t="b">
        <f t="shared" si="349"/>
        <v>0</v>
      </c>
      <c r="Z1597" s="74">
        <v>0</v>
      </c>
      <c r="AA1597" s="69"/>
      <c r="AB1597" s="69" t="s">
        <v>133</v>
      </c>
      <c r="AC1597" s="107" t="s">
        <v>133</v>
      </c>
      <c r="AD1597" s="3"/>
      <c r="AE1597" s="118">
        <f>IFERROR(INDEX(Last6M_AvgSales_Ref!$B$2:$B$12659,MATCH(D1597,Last6M_AvgSales_Ref!$A$2:$A$12659,0)),"")</f>
        <v>38.141666666666701</v>
      </c>
    </row>
    <row r="1598" spans="1:31" ht="14.25" customHeight="1">
      <c r="A1598" s="107" t="s">
        <v>133</v>
      </c>
      <c r="B1598" s="108" t="s">
        <v>48</v>
      </c>
      <c r="C1598" s="109" t="s">
        <v>3572</v>
      </c>
      <c r="D1598" s="69">
        <v>1000004635</v>
      </c>
      <c r="E1598" s="108" t="s">
        <v>3573</v>
      </c>
      <c r="F1598" s="110">
        <v>46066</v>
      </c>
      <c r="G1598" s="66" t="str">
        <f t="shared" si="336"/>
        <v>Targeted Dealer</v>
      </c>
      <c r="H1598" s="111"/>
      <c r="I1598" s="67">
        <v>304</v>
      </c>
      <c r="J1598" s="67">
        <f t="shared" si="337"/>
        <v>304</v>
      </c>
      <c r="K1598" s="68">
        <v>559</v>
      </c>
      <c r="L1598" s="68">
        <f t="shared" si="338"/>
        <v>-255</v>
      </c>
      <c r="M1598" s="68">
        <f t="shared" si="339"/>
        <v>183.88157894736841</v>
      </c>
      <c r="N1598" s="96">
        <v>492</v>
      </c>
      <c r="O1598" s="97" t="str">
        <f t="shared" si="340"/>
        <v>June</v>
      </c>
      <c r="P1598" s="96">
        <f t="shared" si="341"/>
        <v>492</v>
      </c>
      <c r="Q1598" s="98">
        <f t="shared" si="342"/>
        <v>67</v>
      </c>
      <c r="R1598" s="97" t="b">
        <f t="shared" si="343"/>
        <v>0</v>
      </c>
      <c r="S1598" s="99" t="str">
        <f t="shared" si="344"/>
        <v>GROWTH</v>
      </c>
      <c r="T1598" s="68">
        <v>0</v>
      </c>
      <c r="U1598" s="100" t="str">
        <f t="shared" si="345"/>
        <v>May</v>
      </c>
      <c r="V1598" s="68">
        <f t="shared" si="346"/>
        <v>0</v>
      </c>
      <c r="W1598" s="101">
        <f t="shared" si="347"/>
        <v>559</v>
      </c>
      <c r="X1598" s="102" t="b">
        <f t="shared" si="348"/>
        <v>0</v>
      </c>
      <c r="Y1598" s="103" t="b">
        <f t="shared" si="349"/>
        <v>0</v>
      </c>
      <c r="Z1598" s="74">
        <v>0</v>
      </c>
      <c r="AA1598" s="69"/>
      <c r="AB1598" s="69" t="s">
        <v>133</v>
      </c>
      <c r="AC1598" s="107" t="s">
        <v>133</v>
      </c>
      <c r="AD1598" s="3"/>
      <c r="AE1598" s="118">
        <f>IFERROR(INDEX(Last6M_AvgSales_Ref!$B$2:$B$12659,MATCH(D1598,Last6M_AvgSales_Ref!$A$2:$A$12659,0)),"")</f>
        <v>183.5</v>
      </c>
    </row>
    <row r="1599" spans="1:31" ht="14.25" customHeight="1">
      <c r="A1599" s="107" t="s">
        <v>133</v>
      </c>
      <c r="B1599" s="108" t="s">
        <v>48</v>
      </c>
      <c r="C1599" s="109" t="s">
        <v>3574</v>
      </c>
      <c r="D1599" s="69">
        <v>1000000681</v>
      </c>
      <c r="E1599" s="108" t="s">
        <v>3575</v>
      </c>
      <c r="F1599" s="110">
        <v>44738</v>
      </c>
      <c r="G1599" s="66" t="str">
        <f t="shared" si="336"/>
        <v>Targeted Dealer</v>
      </c>
      <c r="H1599" s="111"/>
      <c r="I1599" s="67">
        <v>23</v>
      </c>
      <c r="J1599" s="67">
        <f t="shared" si="337"/>
        <v>23</v>
      </c>
      <c r="K1599" s="68">
        <v>0</v>
      </c>
      <c r="L1599" s="68">
        <f t="shared" si="338"/>
        <v>23</v>
      </c>
      <c r="M1599" s="68">
        <f t="shared" si="339"/>
        <v>0</v>
      </c>
      <c r="N1599" s="96">
        <v>0</v>
      </c>
      <c r="O1599" s="97" t="str">
        <f t="shared" si="340"/>
        <v>June</v>
      </c>
      <c r="P1599" s="96">
        <f t="shared" si="341"/>
        <v>0</v>
      </c>
      <c r="Q1599" s="98">
        <f t="shared" si="342"/>
        <v>0</v>
      </c>
      <c r="R1599" s="97" t="b">
        <f t="shared" si="343"/>
        <v>0</v>
      </c>
      <c r="S1599" s="99" t="b">
        <f t="shared" si="344"/>
        <v>0</v>
      </c>
      <c r="T1599" s="68">
        <v>0</v>
      </c>
      <c r="U1599" s="100" t="str">
        <f t="shared" si="345"/>
        <v>May</v>
      </c>
      <c r="V1599" s="68">
        <f t="shared" si="346"/>
        <v>0</v>
      </c>
      <c r="W1599" s="101">
        <f t="shared" si="347"/>
        <v>0</v>
      </c>
      <c r="X1599" s="102" t="b">
        <f t="shared" si="348"/>
        <v>0</v>
      </c>
      <c r="Y1599" s="103" t="b">
        <f t="shared" si="349"/>
        <v>0</v>
      </c>
      <c r="Z1599" s="74">
        <v>0</v>
      </c>
      <c r="AA1599" s="69"/>
      <c r="AB1599" s="69" t="s">
        <v>133</v>
      </c>
      <c r="AC1599" s="107" t="s">
        <v>133</v>
      </c>
      <c r="AD1599" s="3"/>
      <c r="AE1599" s="118">
        <f>IFERROR(INDEX(Last6M_AvgSales_Ref!$B$2:$B$12659,MATCH(D1599,Last6M_AvgSales_Ref!$A$2:$A$12659,0)),"")</f>
        <v>1.25</v>
      </c>
    </row>
    <row r="1600" spans="1:31" ht="14.25" customHeight="1">
      <c r="A1600" s="107" t="s">
        <v>133</v>
      </c>
      <c r="B1600" s="108" t="s">
        <v>145</v>
      </c>
      <c r="C1600" s="109" t="s">
        <v>3576</v>
      </c>
      <c r="D1600" s="69">
        <v>1000004622</v>
      </c>
      <c r="E1600" s="108" t="s">
        <v>3577</v>
      </c>
      <c r="F1600" s="110">
        <v>46044</v>
      </c>
      <c r="G1600" s="66" t="str">
        <f t="shared" si="336"/>
        <v>Targeted Dealer</v>
      </c>
      <c r="H1600" s="111"/>
      <c r="I1600" s="67">
        <v>20</v>
      </c>
      <c r="J1600" s="67">
        <f t="shared" si="337"/>
        <v>20</v>
      </c>
      <c r="K1600" s="68">
        <v>20</v>
      </c>
      <c r="L1600" s="68">
        <f t="shared" si="338"/>
        <v>0</v>
      </c>
      <c r="M1600" s="68">
        <f t="shared" si="339"/>
        <v>100</v>
      </c>
      <c r="N1600" s="96">
        <v>31.5</v>
      </c>
      <c r="O1600" s="97" t="str">
        <f t="shared" si="340"/>
        <v>June</v>
      </c>
      <c r="P1600" s="96">
        <f t="shared" si="341"/>
        <v>31.5</v>
      </c>
      <c r="Q1600" s="98">
        <f t="shared" si="342"/>
        <v>-11.5</v>
      </c>
      <c r="R1600" s="97" t="b">
        <f t="shared" si="343"/>
        <v>0</v>
      </c>
      <c r="S1600" s="99" t="str">
        <f t="shared" si="344"/>
        <v>GROWTH</v>
      </c>
      <c r="T1600" s="68">
        <v>0</v>
      </c>
      <c r="U1600" s="100" t="str">
        <f t="shared" si="345"/>
        <v>May</v>
      </c>
      <c r="V1600" s="68">
        <f t="shared" si="346"/>
        <v>0</v>
      </c>
      <c r="W1600" s="101">
        <f t="shared" si="347"/>
        <v>20</v>
      </c>
      <c r="X1600" s="102" t="b">
        <f t="shared" si="348"/>
        <v>0</v>
      </c>
      <c r="Y1600" s="103" t="b">
        <f t="shared" si="349"/>
        <v>0</v>
      </c>
      <c r="Z1600" s="74">
        <v>0</v>
      </c>
      <c r="AA1600" s="69"/>
      <c r="AB1600" s="69" t="s">
        <v>133</v>
      </c>
      <c r="AC1600" s="107" t="s">
        <v>133</v>
      </c>
      <c r="AD1600" s="3"/>
      <c r="AE1600" s="118">
        <f>IFERROR(INDEX(Last6M_AvgSales_Ref!$B$2:$B$12659,MATCH(D1600,Last6M_AvgSales_Ref!$A$2:$A$12659,0)),"")</f>
        <v>15.8333333333333</v>
      </c>
    </row>
    <row r="1601" spans="1:31" ht="14.25" customHeight="1">
      <c r="A1601" s="107" t="s">
        <v>133</v>
      </c>
      <c r="B1601" s="108" t="s">
        <v>145</v>
      </c>
      <c r="C1601" s="109" t="s">
        <v>3578</v>
      </c>
      <c r="D1601" s="69">
        <v>1000004264</v>
      </c>
      <c r="E1601" s="108" t="s">
        <v>3579</v>
      </c>
      <c r="F1601" s="110">
        <v>45699</v>
      </c>
      <c r="G1601" s="66" t="str">
        <f t="shared" si="336"/>
        <v>Targeted Dealer</v>
      </c>
      <c r="H1601" s="111"/>
      <c r="I1601" s="67">
        <v>20</v>
      </c>
      <c r="J1601" s="67">
        <f t="shared" si="337"/>
        <v>20</v>
      </c>
      <c r="K1601" s="68">
        <v>15</v>
      </c>
      <c r="L1601" s="68">
        <f t="shared" si="338"/>
        <v>5</v>
      </c>
      <c r="M1601" s="68">
        <f t="shared" si="339"/>
        <v>75</v>
      </c>
      <c r="N1601" s="96">
        <v>23</v>
      </c>
      <c r="O1601" s="97" t="str">
        <f t="shared" si="340"/>
        <v>June</v>
      </c>
      <c r="P1601" s="96">
        <f t="shared" si="341"/>
        <v>23</v>
      </c>
      <c r="Q1601" s="98">
        <f t="shared" si="342"/>
        <v>-8</v>
      </c>
      <c r="R1601" s="97" t="b">
        <f t="shared" si="343"/>
        <v>0</v>
      </c>
      <c r="S1601" s="99" t="str">
        <f t="shared" si="344"/>
        <v>GROWTH</v>
      </c>
      <c r="T1601" s="68">
        <v>30</v>
      </c>
      <c r="U1601" s="100" t="str">
        <f t="shared" si="345"/>
        <v>May</v>
      </c>
      <c r="V1601" s="68">
        <f t="shared" si="346"/>
        <v>30</v>
      </c>
      <c r="W1601" s="101">
        <f t="shared" si="347"/>
        <v>-15</v>
      </c>
      <c r="X1601" s="102" t="b">
        <f t="shared" si="348"/>
        <v>0</v>
      </c>
      <c r="Y1601" s="103" t="str">
        <f t="shared" si="349"/>
        <v>GROWTH</v>
      </c>
      <c r="Z1601" s="74">
        <v>0</v>
      </c>
      <c r="AA1601" s="69"/>
      <c r="AB1601" s="69" t="s">
        <v>133</v>
      </c>
      <c r="AC1601" s="107" t="s">
        <v>133</v>
      </c>
      <c r="AD1601" s="3"/>
      <c r="AE1601" s="118">
        <f>IFERROR(INDEX(Last6M_AvgSales_Ref!$B$2:$B$12659,MATCH(D1601,Last6M_AvgSales_Ref!$A$2:$A$12659,0)),"")</f>
        <v>6.6666666666666696</v>
      </c>
    </row>
    <row r="1602" spans="1:31" ht="14.25" customHeight="1">
      <c r="A1602" s="107" t="s">
        <v>130</v>
      </c>
      <c r="B1602" s="108" t="s">
        <v>139</v>
      </c>
      <c r="C1602" s="109" t="s">
        <v>3580</v>
      </c>
      <c r="D1602" s="69">
        <v>1000003804</v>
      </c>
      <c r="E1602" s="108" t="s">
        <v>3581</v>
      </c>
      <c r="F1602" s="110">
        <v>45287</v>
      </c>
      <c r="G1602" s="66" t="str">
        <f t="shared" si="336"/>
        <v>Targeted Dealer</v>
      </c>
      <c r="H1602" s="111"/>
      <c r="I1602" s="67">
        <v>70</v>
      </c>
      <c r="J1602" s="67">
        <f t="shared" si="337"/>
        <v>70</v>
      </c>
      <c r="K1602" s="68">
        <v>0</v>
      </c>
      <c r="L1602" s="68">
        <f t="shared" si="338"/>
        <v>70</v>
      </c>
      <c r="M1602" s="68">
        <f t="shared" si="339"/>
        <v>0</v>
      </c>
      <c r="N1602" s="96">
        <v>0</v>
      </c>
      <c r="O1602" s="97" t="str">
        <f t="shared" si="340"/>
        <v>June</v>
      </c>
      <c r="P1602" s="96">
        <f t="shared" si="341"/>
        <v>0</v>
      </c>
      <c r="Q1602" s="98">
        <f t="shared" si="342"/>
        <v>0</v>
      </c>
      <c r="R1602" s="97" t="b">
        <f t="shared" si="343"/>
        <v>0</v>
      </c>
      <c r="S1602" s="99" t="b">
        <f t="shared" si="344"/>
        <v>0</v>
      </c>
      <c r="T1602" s="68">
        <v>0</v>
      </c>
      <c r="U1602" s="100" t="str">
        <f t="shared" si="345"/>
        <v>May</v>
      </c>
      <c r="V1602" s="68">
        <f t="shared" si="346"/>
        <v>0</v>
      </c>
      <c r="W1602" s="101">
        <f t="shared" si="347"/>
        <v>0</v>
      </c>
      <c r="X1602" s="102" t="b">
        <f t="shared" si="348"/>
        <v>0</v>
      </c>
      <c r="Y1602" s="103" t="b">
        <f t="shared" si="349"/>
        <v>0</v>
      </c>
      <c r="Z1602" s="74">
        <v>0</v>
      </c>
      <c r="AA1602" s="69"/>
      <c r="AB1602" s="69" t="s">
        <v>133</v>
      </c>
      <c r="AC1602" s="107" t="s">
        <v>130</v>
      </c>
      <c r="AD1602" s="3"/>
      <c r="AE1602" s="118">
        <f>IFERROR(INDEX(Last6M_AvgSales_Ref!$B$2:$B$12659,MATCH(D1602,Last6M_AvgSales_Ref!$A$2:$A$12659,0)),"")</f>
        <v>2.5</v>
      </c>
    </row>
    <row r="1603" spans="1:31" ht="14.25" customHeight="1">
      <c r="A1603" s="107" t="s">
        <v>133</v>
      </c>
      <c r="B1603" s="108" t="s">
        <v>47</v>
      </c>
      <c r="C1603" s="109" t="s">
        <v>3582</v>
      </c>
      <c r="D1603" s="69">
        <v>1000004659</v>
      </c>
      <c r="E1603" s="108" t="s">
        <v>3583</v>
      </c>
      <c r="F1603" s="110">
        <v>46076</v>
      </c>
      <c r="G1603" s="66" t="str">
        <f t="shared" ref="G1603:G1666" si="350">IF(I1603&gt;0,"Targeted Dealer","-")</f>
        <v>-</v>
      </c>
      <c r="H1603" s="111"/>
      <c r="I1603" s="67">
        <v>0</v>
      </c>
      <c r="J1603" s="67">
        <f t="shared" ref="J1603:J1666" si="351">I1603/$J$1*($J$1-$E$1)</f>
        <v>0</v>
      </c>
      <c r="K1603" s="68">
        <v>0</v>
      </c>
      <c r="L1603" s="68">
        <f t="shared" ref="L1603:L1666" si="352">I1603-K1603</f>
        <v>0</v>
      </c>
      <c r="M1603" s="68" t="str">
        <f t="shared" ref="M1603:M1666" si="353">IFERROR((K1603/J1603%),"-")</f>
        <v>-</v>
      </c>
      <c r="N1603" s="96">
        <v>0</v>
      </c>
      <c r="O1603" s="97" t="str">
        <f t="shared" ref="O1603:O1666" si="354">IF(F1603&lt;=$P$2,"June","")</f>
        <v>June</v>
      </c>
      <c r="P1603" s="96">
        <f t="shared" ref="P1603:P1666" si="355">N1603</f>
        <v>0</v>
      </c>
      <c r="Q1603" s="98">
        <f t="shared" ref="Q1603:Q1666" si="356">K1603-P1603</f>
        <v>0</v>
      </c>
      <c r="R1603" s="97" t="b">
        <f t="shared" ref="R1603:R1666" si="357">IFERROR(IF(O1603="May",(K1603/P1603-1))," ")</f>
        <v>0</v>
      </c>
      <c r="S1603" s="99" t="b">
        <f t="shared" ref="S1603:S1666" si="358">IF(N1603&gt;0,IF(O1603="","-",IF(R1603&lt;0%,"DEGROWTH","GROWTH")))</f>
        <v>0</v>
      </c>
      <c r="T1603" s="68">
        <v>0</v>
      </c>
      <c r="U1603" s="100" t="str">
        <f t="shared" ref="U1603:U1666" si="359">IF(F1603&lt;=$V$2,"May","")</f>
        <v>May</v>
      </c>
      <c r="V1603" s="68">
        <f t="shared" ref="V1603:V1666" si="360">T1603</f>
        <v>0</v>
      </c>
      <c r="W1603" s="101">
        <f t="shared" ref="W1603:W1666" si="361">K1603-V1603</f>
        <v>0</v>
      </c>
      <c r="X1603" s="102" t="b">
        <f t="shared" ref="X1603:X1666" si="362">IFERROR(IF(U1603="June",(K1603/V1603-1)),0)</f>
        <v>0</v>
      </c>
      <c r="Y1603" s="103" t="b">
        <f t="shared" ref="Y1603:Y1666" si="363">IF(T1603&gt;0,IF(U1603="","-",IF(X1603&lt;0%,"DEGROWTH","GROWTH")))</f>
        <v>0</v>
      </c>
      <c r="Z1603" s="74">
        <v>0</v>
      </c>
      <c r="AA1603" s="69"/>
      <c r="AB1603" s="69" t="s">
        <v>133</v>
      </c>
      <c r="AC1603" s="107" t="s">
        <v>133</v>
      </c>
      <c r="AD1603" s="3"/>
      <c r="AE1603" s="118">
        <f>IFERROR(INDEX(Last6M_AvgSales_Ref!$B$2:$B$12659,MATCH(D1603,Last6M_AvgSales_Ref!$A$2:$A$12659,0)),"")</f>
        <v>10</v>
      </c>
    </row>
    <row r="1604" spans="1:31" ht="14.25" customHeight="1">
      <c r="A1604" s="107" t="s">
        <v>131</v>
      </c>
      <c r="B1604" s="108" t="s">
        <v>91</v>
      </c>
      <c r="C1604" s="109" t="s">
        <v>3584</v>
      </c>
      <c r="D1604" s="69">
        <v>1000004682</v>
      </c>
      <c r="E1604" s="108" t="s">
        <v>3585</v>
      </c>
      <c r="F1604" s="110">
        <v>46099</v>
      </c>
      <c r="G1604" s="66" t="str">
        <f t="shared" si="350"/>
        <v>Targeted Dealer</v>
      </c>
      <c r="H1604" s="111"/>
      <c r="I1604" s="67">
        <v>110</v>
      </c>
      <c r="J1604" s="67">
        <f t="shared" si="351"/>
        <v>110</v>
      </c>
      <c r="K1604" s="68">
        <v>210</v>
      </c>
      <c r="L1604" s="68">
        <f t="shared" si="352"/>
        <v>-100</v>
      </c>
      <c r="M1604" s="68">
        <f t="shared" si="353"/>
        <v>190.90909090909091</v>
      </c>
      <c r="N1604" s="96">
        <v>168</v>
      </c>
      <c r="O1604" s="97" t="str">
        <f t="shared" si="354"/>
        <v>June</v>
      </c>
      <c r="P1604" s="96">
        <f t="shared" si="355"/>
        <v>168</v>
      </c>
      <c r="Q1604" s="98">
        <f t="shared" si="356"/>
        <v>42</v>
      </c>
      <c r="R1604" s="97" t="b">
        <f t="shared" si="357"/>
        <v>0</v>
      </c>
      <c r="S1604" s="99" t="str">
        <f t="shared" si="358"/>
        <v>GROWTH</v>
      </c>
      <c r="T1604" s="68">
        <v>0</v>
      </c>
      <c r="U1604" s="100" t="str">
        <f t="shared" si="359"/>
        <v>May</v>
      </c>
      <c r="V1604" s="68">
        <f t="shared" si="360"/>
        <v>0</v>
      </c>
      <c r="W1604" s="101">
        <f t="shared" si="361"/>
        <v>210</v>
      </c>
      <c r="X1604" s="102" t="b">
        <f t="shared" si="362"/>
        <v>0</v>
      </c>
      <c r="Y1604" s="103" t="b">
        <f t="shared" si="363"/>
        <v>0</v>
      </c>
      <c r="Z1604" s="74">
        <v>0</v>
      </c>
      <c r="AA1604" s="69"/>
      <c r="AB1604" s="69" t="s">
        <v>133</v>
      </c>
      <c r="AC1604" s="107"/>
      <c r="AD1604" s="3"/>
      <c r="AE1604" s="118">
        <f>IFERROR(INDEX(Last6M_AvgSales_Ref!$B$2:$B$12659,MATCH(D1604,Last6M_AvgSales_Ref!$A$2:$A$12659,0)),"")</f>
        <v>43</v>
      </c>
    </row>
    <row r="1605" spans="1:31" ht="14.25" customHeight="1">
      <c r="A1605" s="107" t="s">
        <v>133</v>
      </c>
      <c r="B1605" s="108" t="s">
        <v>141</v>
      </c>
      <c r="C1605" s="109" t="s">
        <v>3586</v>
      </c>
      <c r="D1605" s="69">
        <v>1000004681</v>
      </c>
      <c r="E1605" s="108" t="s">
        <v>3587</v>
      </c>
      <c r="F1605" s="110">
        <v>46099</v>
      </c>
      <c r="G1605" s="66" t="str">
        <f t="shared" si="350"/>
        <v>Targeted Dealer</v>
      </c>
      <c r="H1605" s="111"/>
      <c r="I1605" s="67">
        <v>40</v>
      </c>
      <c r="J1605" s="67">
        <f t="shared" si="351"/>
        <v>40</v>
      </c>
      <c r="K1605" s="68">
        <v>0</v>
      </c>
      <c r="L1605" s="68">
        <f t="shared" si="352"/>
        <v>40</v>
      </c>
      <c r="M1605" s="68">
        <f t="shared" si="353"/>
        <v>0</v>
      </c>
      <c r="N1605" s="96">
        <v>0</v>
      </c>
      <c r="O1605" s="97" t="str">
        <f t="shared" si="354"/>
        <v>June</v>
      </c>
      <c r="P1605" s="96">
        <f t="shared" si="355"/>
        <v>0</v>
      </c>
      <c r="Q1605" s="98">
        <f t="shared" si="356"/>
        <v>0</v>
      </c>
      <c r="R1605" s="97" t="b">
        <f t="shared" si="357"/>
        <v>0</v>
      </c>
      <c r="S1605" s="99" t="b">
        <f t="shared" si="358"/>
        <v>0</v>
      </c>
      <c r="T1605" s="68">
        <v>0</v>
      </c>
      <c r="U1605" s="100" t="str">
        <f t="shared" si="359"/>
        <v>May</v>
      </c>
      <c r="V1605" s="68">
        <f t="shared" si="360"/>
        <v>0</v>
      </c>
      <c r="W1605" s="101">
        <f t="shared" si="361"/>
        <v>0</v>
      </c>
      <c r="X1605" s="102" t="b">
        <f t="shared" si="362"/>
        <v>0</v>
      </c>
      <c r="Y1605" s="103" t="b">
        <f t="shared" si="363"/>
        <v>0</v>
      </c>
      <c r="Z1605" s="74">
        <v>0</v>
      </c>
      <c r="AA1605" s="69"/>
      <c r="AB1605" s="69" t="s">
        <v>133</v>
      </c>
      <c r="AC1605" s="107"/>
      <c r="AD1605" s="3"/>
      <c r="AE1605" s="118">
        <f>IFERROR(INDEX(Last6M_AvgSales_Ref!$B$2:$B$12659,MATCH(D1605,Last6M_AvgSales_Ref!$A$2:$A$12659,0)),"")</f>
        <v>8.3333333333333304</v>
      </c>
    </row>
    <row r="1606" spans="1:31" ht="14.25" customHeight="1">
      <c r="A1606" s="107" t="s">
        <v>133</v>
      </c>
      <c r="B1606" s="108" t="s">
        <v>142</v>
      </c>
      <c r="C1606" s="109" t="s">
        <v>3588</v>
      </c>
      <c r="D1606" s="69">
        <v>1000000093</v>
      </c>
      <c r="E1606" s="108" t="s">
        <v>3589</v>
      </c>
      <c r="F1606" s="110">
        <v>44738</v>
      </c>
      <c r="G1606" s="66" t="str">
        <f t="shared" si="350"/>
        <v>Targeted Dealer</v>
      </c>
      <c r="H1606" s="111"/>
      <c r="I1606" s="67">
        <v>20</v>
      </c>
      <c r="J1606" s="67">
        <f t="shared" si="351"/>
        <v>20</v>
      </c>
      <c r="K1606" s="68">
        <v>50</v>
      </c>
      <c r="L1606" s="68">
        <f t="shared" si="352"/>
        <v>-30</v>
      </c>
      <c r="M1606" s="68">
        <f t="shared" si="353"/>
        <v>250</v>
      </c>
      <c r="N1606" s="96">
        <v>0</v>
      </c>
      <c r="O1606" s="97" t="str">
        <f t="shared" si="354"/>
        <v>June</v>
      </c>
      <c r="P1606" s="96">
        <f t="shared" si="355"/>
        <v>0</v>
      </c>
      <c r="Q1606" s="98">
        <f t="shared" si="356"/>
        <v>50</v>
      </c>
      <c r="R1606" s="97" t="b">
        <f t="shared" si="357"/>
        <v>0</v>
      </c>
      <c r="S1606" s="99" t="b">
        <f t="shared" si="358"/>
        <v>0</v>
      </c>
      <c r="T1606" s="68">
        <v>0</v>
      </c>
      <c r="U1606" s="100" t="str">
        <f t="shared" si="359"/>
        <v>May</v>
      </c>
      <c r="V1606" s="68">
        <f t="shared" si="360"/>
        <v>0</v>
      </c>
      <c r="W1606" s="101">
        <f t="shared" si="361"/>
        <v>50</v>
      </c>
      <c r="X1606" s="102" t="b">
        <f t="shared" si="362"/>
        <v>0</v>
      </c>
      <c r="Y1606" s="103" t="b">
        <f t="shared" si="363"/>
        <v>0</v>
      </c>
      <c r="Z1606" s="74">
        <v>0</v>
      </c>
      <c r="AA1606" s="69"/>
      <c r="AB1606" s="69" t="s">
        <v>133</v>
      </c>
      <c r="AC1606" s="107"/>
      <c r="AD1606" s="3"/>
      <c r="AE1606" s="118">
        <f>IFERROR(INDEX(Last6M_AvgSales_Ref!$B$2:$B$12659,MATCH(D1606,Last6M_AvgSales_Ref!$A$2:$A$12659,0)),"")</f>
        <v>5.8333333333333304</v>
      </c>
    </row>
    <row r="1607" spans="1:31" ht="14.25" customHeight="1">
      <c r="A1607" s="107" t="s">
        <v>134</v>
      </c>
      <c r="B1607" s="108" t="s">
        <v>81</v>
      </c>
      <c r="C1607" s="109" t="s">
        <v>3590</v>
      </c>
      <c r="D1607" s="69">
        <v>1000004676</v>
      </c>
      <c r="E1607" s="108" t="s">
        <v>3591</v>
      </c>
      <c r="F1607" s="110">
        <v>46078</v>
      </c>
      <c r="G1607" s="66" t="str">
        <f t="shared" si="350"/>
        <v>Targeted Dealer</v>
      </c>
      <c r="H1607" s="111"/>
      <c r="I1607" s="67">
        <v>20</v>
      </c>
      <c r="J1607" s="67">
        <f t="shared" si="351"/>
        <v>20</v>
      </c>
      <c r="K1607" s="68">
        <v>5</v>
      </c>
      <c r="L1607" s="68">
        <f t="shared" si="352"/>
        <v>15</v>
      </c>
      <c r="M1607" s="68">
        <f t="shared" si="353"/>
        <v>25</v>
      </c>
      <c r="N1607" s="96">
        <v>15</v>
      </c>
      <c r="O1607" s="97" t="str">
        <f t="shared" si="354"/>
        <v>June</v>
      </c>
      <c r="P1607" s="96">
        <f t="shared" si="355"/>
        <v>15</v>
      </c>
      <c r="Q1607" s="98">
        <f t="shared" si="356"/>
        <v>-10</v>
      </c>
      <c r="R1607" s="97" t="b">
        <f t="shared" si="357"/>
        <v>0</v>
      </c>
      <c r="S1607" s="99" t="str">
        <f t="shared" si="358"/>
        <v>GROWTH</v>
      </c>
      <c r="T1607" s="68">
        <v>0</v>
      </c>
      <c r="U1607" s="100" t="str">
        <f t="shared" si="359"/>
        <v>May</v>
      </c>
      <c r="V1607" s="68">
        <f t="shared" si="360"/>
        <v>0</v>
      </c>
      <c r="W1607" s="101">
        <f t="shared" si="361"/>
        <v>5</v>
      </c>
      <c r="X1607" s="102" t="b">
        <f t="shared" si="362"/>
        <v>0</v>
      </c>
      <c r="Y1607" s="103" t="b">
        <f t="shared" si="363"/>
        <v>0</v>
      </c>
      <c r="Z1607" s="74">
        <v>0</v>
      </c>
      <c r="AA1607" s="69"/>
      <c r="AB1607" s="69" t="s">
        <v>133</v>
      </c>
      <c r="AC1607" s="107"/>
      <c r="AD1607" s="3"/>
      <c r="AE1607" s="118">
        <f>IFERROR(INDEX(Last6M_AvgSales_Ref!$B$2:$B$12659,MATCH(D1607,Last6M_AvgSales_Ref!$A$2:$A$12659,0)),"")</f>
        <v>5</v>
      </c>
    </row>
    <row r="1608" spans="1:31" ht="14.25" customHeight="1">
      <c r="A1608" s="107" t="s">
        <v>131</v>
      </c>
      <c r="B1608" s="108" t="s">
        <v>140</v>
      </c>
      <c r="C1608" s="109" t="s">
        <v>3592</v>
      </c>
      <c r="D1608" s="69">
        <v>1000004677</v>
      </c>
      <c r="E1608" s="108" t="s">
        <v>3593</v>
      </c>
      <c r="F1608" s="110">
        <v>46080</v>
      </c>
      <c r="G1608" s="66" t="str">
        <f t="shared" si="350"/>
        <v>Targeted Dealer</v>
      </c>
      <c r="H1608" s="111"/>
      <c r="I1608" s="67">
        <v>30</v>
      </c>
      <c r="J1608" s="67">
        <f t="shared" si="351"/>
        <v>30</v>
      </c>
      <c r="K1608" s="68">
        <v>32</v>
      </c>
      <c r="L1608" s="68">
        <f t="shared" si="352"/>
        <v>-2</v>
      </c>
      <c r="M1608" s="68">
        <f t="shared" si="353"/>
        <v>106.66666666666667</v>
      </c>
      <c r="N1608" s="96">
        <v>32</v>
      </c>
      <c r="O1608" s="97" t="str">
        <f t="shared" si="354"/>
        <v>June</v>
      </c>
      <c r="P1608" s="96">
        <f t="shared" si="355"/>
        <v>32</v>
      </c>
      <c r="Q1608" s="98">
        <f t="shared" si="356"/>
        <v>0</v>
      </c>
      <c r="R1608" s="97" t="b">
        <f t="shared" si="357"/>
        <v>0</v>
      </c>
      <c r="S1608" s="99" t="str">
        <f t="shared" si="358"/>
        <v>GROWTH</v>
      </c>
      <c r="T1608" s="68">
        <v>0</v>
      </c>
      <c r="U1608" s="100" t="str">
        <f t="shared" si="359"/>
        <v>May</v>
      </c>
      <c r="V1608" s="68">
        <f t="shared" si="360"/>
        <v>0</v>
      </c>
      <c r="W1608" s="101">
        <f t="shared" si="361"/>
        <v>32</v>
      </c>
      <c r="X1608" s="102" t="b">
        <f t="shared" si="362"/>
        <v>0</v>
      </c>
      <c r="Y1608" s="103" t="b">
        <f t="shared" si="363"/>
        <v>0</v>
      </c>
      <c r="Z1608" s="74">
        <v>0</v>
      </c>
      <c r="AA1608" s="69"/>
      <c r="AB1608" s="69" t="s">
        <v>133</v>
      </c>
      <c r="AC1608" s="107"/>
      <c r="AD1608" s="3"/>
      <c r="AE1608" s="118">
        <f>IFERROR(INDEX(Last6M_AvgSales_Ref!$B$2:$B$12659,MATCH(D1608,Last6M_AvgSales_Ref!$A$2:$A$12659,0)),"")</f>
        <v>22.8333333333333</v>
      </c>
    </row>
    <row r="1609" spans="1:31" ht="14.25" customHeight="1">
      <c r="A1609" s="107" t="s">
        <v>134</v>
      </c>
      <c r="B1609" s="108" t="s">
        <v>61</v>
      </c>
      <c r="C1609" s="109" t="s">
        <v>3594</v>
      </c>
      <c r="D1609" s="69">
        <v>1000004263</v>
      </c>
      <c r="E1609" s="108" t="s">
        <v>3595</v>
      </c>
      <c r="F1609" s="110">
        <v>45695</v>
      </c>
      <c r="G1609" s="66" t="str">
        <f t="shared" si="350"/>
        <v>-</v>
      </c>
      <c r="H1609" s="111"/>
      <c r="I1609" s="67">
        <v>0</v>
      </c>
      <c r="J1609" s="67">
        <f t="shared" si="351"/>
        <v>0</v>
      </c>
      <c r="K1609" s="68">
        <v>0</v>
      </c>
      <c r="L1609" s="68">
        <f t="shared" si="352"/>
        <v>0</v>
      </c>
      <c r="M1609" s="68" t="str">
        <f t="shared" si="353"/>
        <v>-</v>
      </c>
      <c r="N1609" s="96">
        <v>0</v>
      </c>
      <c r="O1609" s="97" t="str">
        <f t="shared" si="354"/>
        <v>June</v>
      </c>
      <c r="P1609" s="96">
        <f t="shared" si="355"/>
        <v>0</v>
      </c>
      <c r="Q1609" s="98">
        <f t="shared" si="356"/>
        <v>0</v>
      </c>
      <c r="R1609" s="97" t="b">
        <f t="shared" si="357"/>
        <v>0</v>
      </c>
      <c r="S1609" s="99" t="b">
        <f t="shared" si="358"/>
        <v>0</v>
      </c>
      <c r="T1609" s="68">
        <v>0</v>
      </c>
      <c r="U1609" s="100" t="str">
        <f t="shared" si="359"/>
        <v>May</v>
      </c>
      <c r="V1609" s="68">
        <f t="shared" si="360"/>
        <v>0</v>
      </c>
      <c r="W1609" s="101">
        <f t="shared" si="361"/>
        <v>0</v>
      </c>
      <c r="X1609" s="102" t="b">
        <f t="shared" si="362"/>
        <v>0</v>
      </c>
      <c r="Y1609" s="103" t="b">
        <f t="shared" si="363"/>
        <v>0</v>
      </c>
      <c r="Z1609" s="74">
        <v>0</v>
      </c>
      <c r="AA1609" s="69"/>
      <c r="AB1609" s="69" t="s">
        <v>133</v>
      </c>
      <c r="AC1609" s="107"/>
      <c r="AD1609" s="3"/>
      <c r="AE1609" s="118">
        <f>IFERROR(INDEX(Last6M_AvgSales_Ref!$B$2:$B$12659,MATCH(D1609,Last6M_AvgSales_Ref!$A$2:$A$12659,0)),"")</f>
        <v>2.0833333333333299</v>
      </c>
    </row>
    <row r="1610" spans="1:31" ht="14.25" customHeight="1">
      <c r="A1610" s="107" t="s">
        <v>131</v>
      </c>
      <c r="B1610" s="108" t="s">
        <v>95</v>
      </c>
      <c r="C1610" s="109" t="s">
        <v>3596</v>
      </c>
      <c r="D1610" s="69">
        <v>1000001383</v>
      </c>
      <c r="E1610" s="108" t="s">
        <v>3597</v>
      </c>
      <c r="F1610" s="110">
        <v>44739</v>
      </c>
      <c r="G1610" s="66" t="str">
        <f t="shared" si="350"/>
        <v>Targeted Dealer</v>
      </c>
      <c r="H1610" s="111"/>
      <c r="I1610" s="67">
        <v>50</v>
      </c>
      <c r="J1610" s="67">
        <f t="shared" si="351"/>
        <v>50</v>
      </c>
      <c r="K1610" s="68">
        <v>6</v>
      </c>
      <c r="L1610" s="68">
        <f t="shared" si="352"/>
        <v>44</v>
      </c>
      <c r="M1610" s="68">
        <f t="shared" si="353"/>
        <v>12</v>
      </c>
      <c r="N1610" s="96">
        <v>0</v>
      </c>
      <c r="O1610" s="97" t="str">
        <f t="shared" si="354"/>
        <v>June</v>
      </c>
      <c r="P1610" s="96">
        <f t="shared" si="355"/>
        <v>0</v>
      </c>
      <c r="Q1610" s="98">
        <f t="shared" si="356"/>
        <v>6</v>
      </c>
      <c r="R1610" s="97" t="b">
        <f t="shared" si="357"/>
        <v>0</v>
      </c>
      <c r="S1610" s="99" t="b">
        <f t="shared" si="358"/>
        <v>0</v>
      </c>
      <c r="T1610" s="68">
        <v>85.95</v>
      </c>
      <c r="U1610" s="100" t="str">
        <f t="shared" si="359"/>
        <v>May</v>
      </c>
      <c r="V1610" s="68">
        <f t="shared" si="360"/>
        <v>85.95</v>
      </c>
      <c r="W1610" s="101">
        <f t="shared" si="361"/>
        <v>-79.95</v>
      </c>
      <c r="X1610" s="102" t="b">
        <f t="shared" si="362"/>
        <v>0</v>
      </c>
      <c r="Y1610" s="103" t="str">
        <f t="shared" si="363"/>
        <v>GROWTH</v>
      </c>
      <c r="Z1610" s="74">
        <v>0</v>
      </c>
      <c r="AA1610" s="69"/>
      <c r="AB1610" s="69" t="s">
        <v>133</v>
      </c>
      <c r="AC1610" s="107"/>
      <c r="AD1610" s="3"/>
      <c r="AE1610" s="118">
        <f>IFERROR(INDEX(Last6M_AvgSales_Ref!$B$2:$B$12659,MATCH(D1610,Last6M_AvgSales_Ref!$A$2:$A$12659,0)),"")</f>
        <v>4.1666666666666696</v>
      </c>
    </row>
    <row r="1611" spans="1:31" ht="14.25" customHeight="1">
      <c r="A1611" s="107" t="s">
        <v>131</v>
      </c>
      <c r="B1611" s="108" t="s">
        <v>95</v>
      </c>
      <c r="C1611" s="109" t="s">
        <v>3598</v>
      </c>
      <c r="D1611" s="69">
        <v>1000004673</v>
      </c>
      <c r="E1611" s="108" t="s">
        <v>3599</v>
      </c>
      <c r="F1611" s="110">
        <v>46078</v>
      </c>
      <c r="G1611" s="66" t="str">
        <f t="shared" si="350"/>
        <v>Targeted Dealer</v>
      </c>
      <c r="H1611" s="111"/>
      <c r="I1611" s="67">
        <v>160</v>
      </c>
      <c r="J1611" s="67">
        <f t="shared" si="351"/>
        <v>160</v>
      </c>
      <c r="K1611" s="68">
        <v>275.25</v>
      </c>
      <c r="L1611" s="68">
        <f t="shared" si="352"/>
        <v>-115.25</v>
      </c>
      <c r="M1611" s="68">
        <f t="shared" si="353"/>
        <v>172.03125</v>
      </c>
      <c r="N1611" s="96">
        <v>170.5</v>
      </c>
      <c r="O1611" s="97" t="str">
        <f t="shared" si="354"/>
        <v>June</v>
      </c>
      <c r="P1611" s="96">
        <f t="shared" si="355"/>
        <v>170.5</v>
      </c>
      <c r="Q1611" s="98">
        <f t="shared" si="356"/>
        <v>104.75</v>
      </c>
      <c r="R1611" s="97" t="b">
        <f t="shared" si="357"/>
        <v>0</v>
      </c>
      <c r="S1611" s="99" t="str">
        <f t="shared" si="358"/>
        <v>GROWTH</v>
      </c>
      <c r="T1611" s="68">
        <v>0</v>
      </c>
      <c r="U1611" s="100" t="str">
        <f t="shared" si="359"/>
        <v>May</v>
      </c>
      <c r="V1611" s="68">
        <f t="shared" si="360"/>
        <v>0</v>
      </c>
      <c r="W1611" s="101">
        <f t="shared" si="361"/>
        <v>275.25</v>
      </c>
      <c r="X1611" s="102" t="b">
        <f t="shared" si="362"/>
        <v>0</v>
      </c>
      <c r="Y1611" s="103" t="b">
        <f t="shared" si="363"/>
        <v>0</v>
      </c>
      <c r="Z1611" s="74">
        <v>0</v>
      </c>
      <c r="AA1611" s="69"/>
      <c r="AB1611" s="69" t="s">
        <v>133</v>
      </c>
      <c r="AC1611" s="107"/>
      <c r="AD1611" s="3"/>
      <c r="AE1611" s="118">
        <f>IFERROR(INDEX(Last6M_AvgSales_Ref!$B$2:$B$12659,MATCH(D1611,Last6M_AvgSales_Ref!$A$2:$A$12659,0)),"")</f>
        <v>126.708333333333</v>
      </c>
    </row>
    <row r="1612" spans="1:31" ht="14.25" customHeight="1">
      <c r="A1612" s="107" t="s">
        <v>133</v>
      </c>
      <c r="B1612" s="108" t="s">
        <v>43</v>
      </c>
      <c r="C1612" s="109" t="s">
        <v>3600</v>
      </c>
      <c r="D1612" s="69">
        <v>1000003197</v>
      </c>
      <c r="E1612" s="108" t="s">
        <v>3601</v>
      </c>
      <c r="F1612" s="110">
        <v>44925</v>
      </c>
      <c r="G1612" s="66" t="str">
        <f t="shared" si="350"/>
        <v>-</v>
      </c>
      <c r="H1612" s="111"/>
      <c r="I1612" s="67">
        <v>0</v>
      </c>
      <c r="J1612" s="67">
        <f t="shared" si="351"/>
        <v>0</v>
      </c>
      <c r="K1612" s="68">
        <v>0</v>
      </c>
      <c r="L1612" s="68">
        <f t="shared" si="352"/>
        <v>0</v>
      </c>
      <c r="M1612" s="68" t="str">
        <f t="shared" si="353"/>
        <v>-</v>
      </c>
      <c r="N1612" s="96">
        <v>0</v>
      </c>
      <c r="O1612" s="97" t="str">
        <f t="shared" si="354"/>
        <v>June</v>
      </c>
      <c r="P1612" s="96">
        <f t="shared" si="355"/>
        <v>0</v>
      </c>
      <c r="Q1612" s="98">
        <f t="shared" si="356"/>
        <v>0</v>
      </c>
      <c r="R1612" s="97" t="b">
        <f t="shared" si="357"/>
        <v>0</v>
      </c>
      <c r="S1612" s="99" t="b">
        <f t="shared" si="358"/>
        <v>0</v>
      </c>
      <c r="T1612" s="68">
        <v>0</v>
      </c>
      <c r="U1612" s="100" t="str">
        <f t="shared" si="359"/>
        <v>May</v>
      </c>
      <c r="V1612" s="68">
        <f t="shared" si="360"/>
        <v>0</v>
      </c>
      <c r="W1612" s="101">
        <f t="shared" si="361"/>
        <v>0</v>
      </c>
      <c r="X1612" s="102" t="b">
        <f t="shared" si="362"/>
        <v>0</v>
      </c>
      <c r="Y1612" s="103" t="b">
        <f t="shared" si="363"/>
        <v>0</v>
      </c>
      <c r="Z1612" s="74">
        <v>0</v>
      </c>
      <c r="AA1612" s="69"/>
      <c r="AB1612" s="69" t="s">
        <v>133</v>
      </c>
      <c r="AC1612" s="107"/>
      <c r="AD1612" s="3"/>
      <c r="AE1612" s="118">
        <f>IFERROR(INDEX(Last6M_AvgSales_Ref!$B$2:$B$12659,MATCH(D1612,Last6M_AvgSales_Ref!$A$2:$A$12659,0)),"")</f>
        <v>2.5</v>
      </c>
    </row>
    <row r="1613" spans="1:31" ht="14.25" customHeight="1">
      <c r="A1613" s="107" t="s">
        <v>133</v>
      </c>
      <c r="B1613" s="108" t="s">
        <v>43</v>
      </c>
      <c r="C1613" s="109" t="s">
        <v>3602</v>
      </c>
      <c r="D1613" s="69">
        <v>1000003683</v>
      </c>
      <c r="E1613" s="108" t="s">
        <v>3603</v>
      </c>
      <c r="F1613" s="110">
        <v>45148</v>
      </c>
      <c r="G1613" s="66" t="str">
        <f t="shared" si="350"/>
        <v>Targeted Dealer</v>
      </c>
      <c r="H1613" s="111"/>
      <c r="I1613" s="67">
        <v>40</v>
      </c>
      <c r="J1613" s="67">
        <f t="shared" si="351"/>
        <v>40</v>
      </c>
      <c r="K1613" s="68">
        <v>26.5</v>
      </c>
      <c r="L1613" s="68">
        <f t="shared" si="352"/>
        <v>13.5</v>
      </c>
      <c r="M1613" s="68">
        <f t="shared" si="353"/>
        <v>66.25</v>
      </c>
      <c r="N1613" s="96">
        <v>0</v>
      </c>
      <c r="O1613" s="97" t="str">
        <f t="shared" si="354"/>
        <v>June</v>
      </c>
      <c r="P1613" s="96">
        <f t="shared" si="355"/>
        <v>0</v>
      </c>
      <c r="Q1613" s="98">
        <f t="shared" si="356"/>
        <v>26.5</v>
      </c>
      <c r="R1613" s="97" t="b">
        <f t="shared" si="357"/>
        <v>0</v>
      </c>
      <c r="S1613" s="99" t="b">
        <f t="shared" si="358"/>
        <v>0</v>
      </c>
      <c r="T1613" s="68">
        <v>0</v>
      </c>
      <c r="U1613" s="100" t="str">
        <f t="shared" si="359"/>
        <v>May</v>
      </c>
      <c r="V1613" s="68">
        <f t="shared" si="360"/>
        <v>0</v>
      </c>
      <c r="W1613" s="101">
        <f t="shared" si="361"/>
        <v>26.5</v>
      </c>
      <c r="X1613" s="102" t="b">
        <f t="shared" si="362"/>
        <v>0</v>
      </c>
      <c r="Y1613" s="103" t="b">
        <f t="shared" si="363"/>
        <v>0</v>
      </c>
      <c r="Z1613" s="74">
        <v>0</v>
      </c>
      <c r="AA1613" s="69"/>
      <c r="AB1613" s="69" t="s">
        <v>133</v>
      </c>
      <c r="AC1613" s="107"/>
      <c r="AD1613" s="3"/>
      <c r="AE1613" s="118">
        <f>IFERROR(INDEX(Last6M_AvgSales_Ref!$B$2:$B$12659,MATCH(D1613,Last6M_AvgSales_Ref!$A$2:$A$12659,0)),"")</f>
        <v>8.3333333333333304</v>
      </c>
    </row>
    <row r="1614" spans="1:31" ht="14.25" customHeight="1">
      <c r="A1614" s="107" t="s">
        <v>133</v>
      </c>
      <c r="B1614" s="108" t="s">
        <v>40</v>
      </c>
      <c r="C1614" s="109" t="s">
        <v>3604</v>
      </c>
      <c r="D1614" s="69">
        <v>1000004666</v>
      </c>
      <c r="E1614" s="108" t="s">
        <v>3605</v>
      </c>
      <c r="F1614" s="110">
        <v>46081</v>
      </c>
      <c r="G1614" s="66" t="str">
        <f t="shared" si="350"/>
        <v>Targeted Dealer</v>
      </c>
      <c r="H1614" s="111"/>
      <c r="I1614" s="67">
        <v>20</v>
      </c>
      <c r="J1614" s="67">
        <f t="shared" si="351"/>
        <v>20</v>
      </c>
      <c r="K1614" s="68">
        <v>0</v>
      </c>
      <c r="L1614" s="68">
        <f t="shared" si="352"/>
        <v>20</v>
      </c>
      <c r="M1614" s="68">
        <f t="shared" si="353"/>
        <v>0</v>
      </c>
      <c r="N1614" s="96">
        <v>0</v>
      </c>
      <c r="O1614" s="97" t="str">
        <f t="shared" si="354"/>
        <v>June</v>
      </c>
      <c r="P1614" s="96">
        <f t="shared" si="355"/>
        <v>0</v>
      </c>
      <c r="Q1614" s="98">
        <f t="shared" si="356"/>
        <v>0</v>
      </c>
      <c r="R1614" s="97" t="b">
        <f t="shared" si="357"/>
        <v>0</v>
      </c>
      <c r="S1614" s="99" t="b">
        <f t="shared" si="358"/>
        <v>0</v>
      </c>
      <c r="T1614" s="68">
        <v>0</v>
      </c>
      <c r="U1614" s="100" t="str">
        <f t="shared" si="359"/>
        <v>May</v>
      </c>
      <c r="V1614" s="68">
        <f t="shared" si="360"/>
        <v>0</v>
      </c>
      <c r="W1614" s="101">
        <f t="shared" si="361"/>
        <v>0</v>
      </c>
      <c r="X1614" s="102" t="b">
        <f t="shared" si="362"/>
        <v>0</v>
      </c>
      <c r="Y1614" s="103" t="b">
        <f t="shared" si="363"/>
        <v>0</v>
      </c>
      <c r="Z1614" s="74">
        <v>0</v>
      </c>
      <c r="AA1614" s="69"/>
      <c r="AB1614" s="69" t="s">
        <v>133</v>
      </c>
      <c r="AC1614" s="107"/>
      <c r="AD1614" s="3"/>
      <c r="AE1614" s="118">
        <f>IFERROR(INDEX(Last6M_AvgSales_Ref!$B$2:$B$12659,MATCH(D1614,Last6M_AvgSales_Ref!$A$2:$A$12659,0)),"")</f>
        <v>2.5</v>
      </c>
    </row>
    <row r="1615" spans="1:31" ht="14.25" customHeight="1">
      <c r="A1615" s="107" t="s">
        <v>133</v>
      </c>
      <c r="B1615" s="108" t="s">
        <v>40</v>
      </c>
      <c r="C1615" s="109" t="s">
        <v>3606</v>
      </c>
      <c r="D1615" s="69">
        <v>1000004670</v>
      </c>
      <c r="E1615" s="108" t="s">
        <v>3607</v>
      </c>
      <c r="F1615" s="110">
        <v>46091</v>
      </c>
      <c r="G1615" s="66" t="str">
        <f t="shared" si="350"/>
        <v>Targeted Dealer</v>
      </c>
      <c r="H1615" s="111"/>
      <c r="I1615" s="67">
        <v>20</v>
      </c>
      <c r="J1615" s="67">
        <f t="shared" si="351"/>
        <v>20</v>
      </c>
      <c r="K1615" s="68">
        <v>0</v>
      </c>
      <c r="L1615" s="68">
        <f t="shared" si="352"/>
        <v>20</v>
      </c>
      <c r="M1615" s="68">
        <f t="shared" si="353"/>
        <v>0</v>
      </c>
      <c r="N1615" s="96">
        <v>20</v>
      </c>
      <c r="O1615" s="97" t="str">
        <f t="shared" si="354"/>
        <v>June</v>
      </c>
      <c r="P1615" s="96">
        <f t="shared" si="355"/>
        <v>20</v>
      </c>
      <c r="Q1615" s="98">
        <f t="shared" si="356"/>
        <v>-20</v>
      </c>
      <c r="R1615" s="97" t="b">
        <f t="shared" si="357"/>
        <v>0</v>
      </c>
      <c r="S1615" s="99" t="str">
        <f t="shared" si="358"/>
        <v>GROWTH</v>
      </c>
      <c r="T1615" s="68">
        <v>0</v>
      </c>
      <c r="U1615" s="100" t="str">
        <f t="shared" si="359"/>
        <v>May</v>
      </c>
      <c r="V1615" s="68">
        <f t="shared" si="360"/>
        <v>0</v>
      </c>
      <c r="W1615" s="101">
        <f t="shared" si="361"/>
        <v>0</v>
      </c>
      <c r="X1615" s="102" t="b">
        <f t="shared" si="362"/>
        <v>0</v>
      </c>
      <c r="Y1615" s="103" t="b">
        <f t="shared" si="363"/>
        <v>0</v>
      </c>
      <c r="Z1615" s="74">
        <v>0</v>
      </c>
      <c r="AA1615" s="69"/>
      <c r="AB1615" s="69" t="s">
        <v>133</v>
      </c>
      <c r="AC1615" s="107"/>
      <c r="AD1615" s="3"/>
      <c r="AE1615" s="118">
        <f>IFERROR(INDEX(Last6M_AvgSales_Ref!$B$2:$B$12659,MATCH(D1615,Last6M_AvgSales_Ref!$A$2:$A$12659,0)),"")</f>
        <v>2.5</v>
      </c>
    </row>
    <row r="1616" spans="1:31" ht="14.25" customHeight="1">
      <c r="A1616" s="107" t="s">
        <v>133</v>
      </c>
      <c r="B1616" s="108" t="s">
        <v>40</v>
      </c>
      <c r="C1616" s="109" t="s">
        <v>3608</v>
      </c>
      <c r="D1616" s="69">
        <v>1000004683</v>
      </c>
      <c r="E1616" s="108" t="s">
        <v>3609</v>
      </c>
      <c r="F1616" s="110">
        <v>46099</v>
      </c>
      <c r="G1616" s="66" t="str">
        <f t="shared" si="350"/>
        <v>Targeted Dealer</v>
      </c>
      <c r="H1616" s="111"/>
      <c r="I1616" s="67">
        <v>30</v>
      </c>
      <c r="J1616" s="67">
        <f t="shared" si="351"/>
        <v>30</v>
      </c>
      <c r="K1616" s="68">
        <v>50</v>
      </c>
      <c r="L1616" s="68">
        <f t="shared" si="352"/>
        <v>-20</v>
      </c>
      <c r="M1616" s="68">
        <f t="shared" si="353"/>
        <v>166.66666666666669</v>
      </c>
      <c r="N1616" s="96">
        <v>40</v>
      </c>
      <c r="O1616" s="97" t="str">
        <f t="shared" si="354"/>
        <v>June</v>
      </c>
      <c r="P1616" s="96">
        <f t="shared" si="355"/>
        <v>40</v>
      </c>
      <c r="Q1616" s="98">
        <f t="shared" si="356"/>
        <v>10</v>
      </c>
      <c r="R1616" s="97" t="b">
        <f t="shared" si="357"/>
        <v>0</v>
      </c>
      <c r="S1616" s="99" t="str">
        <f t="shared" si="358"/>
        <v>GROWTH</v>
      </c>
      <c r="T1616" s="68">
        <v>0</v>
      </c>
      <c r="U1616" s="100" t="str">
        <f t="shared" si="359"/>
        <v>May</v>
      </c>
      <c r="V1616" s="68">
        <f t="shared" si="360"/>
        <v>0</v>
      </c>
      <c r="W1616" s="101">
        <f t="shared" si="361"/>
        <v>50</v>
      </c>
      <c r="X1616" s="102" t="b">
        <f t="shared" si="362"/>
        <v>0</v>
      </c>
      <c r="Y1616" s="103" t="b">
        <f t="shared" si="363"/>
        <v>0</v>
      </c>
      <c r="Z1616" s="74">
        <v>0</v>
      </c>
      <c r="AA1616" s="69"/>
      <c r="AB1616" s="69" t="s">
        <v>133</v>
      </c>
      <c r="AC1616" s="107"/>
      <c r="AD1616" s="3"/>
      <c r="AE1616" s="118">
        <f>IFERROR(INDEX(Last6M_AvgSales_Ref!$B$2:$B$12659,MATCH(D1616,Last6M_AvgSales_Ref!$A$2:$A$12659,0)),"")</f>
        <v>10.8333333333333</v>
      </c>
    </row>
    <row r="1617" spans="1:31" ht="14.25" customHeight="1">
      <c r="A1617" s="107" t="s">
        <v>134</v>
      </c>
      <c r="B1617" s="108" t="s">
        <v>58</v>
      </c>
      <c r="C1617" s="109" t="s">
        <v>3610</v>
      </c>
      <c r="D1617" s="69">
        <v>1000004667</v>
      </c>
      <c r="E1617" s="108" t="s">
        <v>3611</v>
      </c>
      <c r="F1617" s="110">
        <v>46086</v>
      </c>
      <c r="G1617" s="66" t="str">
        <f t="shared" si="350"/>
        <v>Targeted Dealer</v>
      </c>
      <c r="H1617" s="111"/>
      <c r="I1617" s="67">
        <v>80</v>
      </c>
      <c r="J1617" s="67">
        <f t="shared" si="351"/>
        <v>80</v>
      </c>
      <c r="K1617" s="68">
        <v>43</v>
      </c>
      <c r="L1617" s="68">
        <f t="shared" si="352"/>
        <v>37</v>
      </c>
      <c r="M1617" s="68">
        <f t="shared" si="353"/>
        <v>53.75</v>
      </c>
      <c r="N1617" s="96">
        <v>50</v>
      </c>
      <c r="O1617" s="97" t="str">
        <f t="shared" si="354"/>
        <v>June</v>
      </c>
      <c r="P1617" s="96">
        <f t="shared" si="355"/>
        <v>50</v>
      </c>
      <c r="Q1617" s="98">
        <f t="shared" si="356"/>
        <v>-7</v>
      </c>
      <c r="R1617" s="97" t="b">
        <f t="shared" si="357"/>
        <v>0</v>
      </c>
      <c r="S1617" s="99" t="str">
        <f t="shared" si="358"/>
        <v>GROWTH</v>
      </c>
      <c r="T1617" s="68">
        <v>0</v>
      </c>
      <c r="U1617" s="100" t="str">
        <f t="shared" si="359"/>
        <v>May</v>
      </c>
      <c r="V1617" s="68">
        <f t="shared" si="360"/>
        <v>0</v>
      </c>
      <c r="W1617" s="101">
        <f t="shared" si="361"/>
        <v>43</v>
      </c>
      <c r="X1617" s="102" t="b">
        <f t="shared" si="362"/>
        <v>0</v>
      </c>
      <c r="Y1617" s="103" t="b">
        <f t="shared" si="363"/>
        <v>0</v>
      </c>
      <c r="Z1617" s="74">
        <v>0</v>
      </c>
      <c r="AA1617" s="69"/>
      <c r="AB1617" s="69" t="s">
        <v>133</v>
      </c>
      <c r="AC1617" s="107"/>
      <c r="AD1617" s="3"/>
      <c r="AE1617" s="118">
        <f>IFERROR(INDEX(Last6M_AvgSales_Ref!$B$2:$B$12659,MATCH(D1617,Last6M_AvgSales_Ref!$A$2:$A$12659,0)),"")</f>
        <v>12.3333333333333</v>
      </c>
    </row>
    <row r="1618" spans="1:31" ht="14.25" customHeight="1">
      <c r="A1618" s="107" t="s">
        <v>134</v>
      </c>
      <c r="B1618" s="108" t="s">
        <v>62</v>
      </c>
      <c r="C1618" s="109" t="s">
        <v>3612</v>
      </c>
      <c r="D1618" s="69">
        <v>1000000309</v>
      </c>
      <c r="E1618" s="108" t="s">
        <v>3613</v>
      </c>
      <c r="F1618" s="110">
        <v>44738</v>
      </c>
      <c r="G1618" s="66" t="str">
        <f t="shared" si="350"/>
        <v>-</v>
      </c>
      <c r="H1618" s="111"/>
      <c r="I1618" s="67">
        <v>0</v>
      </c>
      <c r="J1618" s="67">
        <f t="shared" si="351"/>
        <v>0</v>
      </c>
      <c r="K1618" s="68">
        <v>0</v>
      </c>
      <c r="L1618" s="68">
        <f t="shared" si="352"/>
        <v>0</v>
      </c>
      <c r="M1618" s="68" t="str">
        <f t="shared" si="353"/>
        <v>-</v>
      </c>
      <c r="N1618" s="96">
        <v>0</v>
      </c>
      <c r="O1618" s="97" t="str">
        <f t="shared" si="354"/>
        <v>June</v>
      </c>
      <c r="P1618" s="96">
        <f t="shared" si="355"/>
        <v>0</v>
      </c>
      <c r="Q1618" s="98">
        <f t="shared" si="356"/>
        <v>0</v>
      </c>
      <c r="R1618" s="97" t="b">
        <f t="shared" si="357"/>
        <v>0</v>
      </c>
      <c r="S1618" s="99" t="b">
        <f t="shared" si="358"/>
        <v>0</v>
      </c>
      <c r="T1618" s="68">
        <v>0</v>
      </c>
      <c r="U1618" s="100" t="str">
        <f t="shared" si="359"/>
        <v>May</v>
      </c>
      <c r="V1618" s="68">
        <f t="shared" si="360"/>
        <v>0</v>
      </c>
      <c r="W1618" s="101">
        <f t="shared" si="361"/>
        <v>0</v>
      </c>
      <c r="X1618" s="102" t="b">
        <f t="shared" si="362"/>
        <v>0</v>
      </c>
      <c r="Y1618" s="103" t="b">
        <f t="shared" si="363"/>
        <v>0</v>
      </c>
      <c r="Z1618" s="74">
        <v>0</v>
      </c>
      <c r="AA1618" s="69"/>
      <c r="AB1618" s="69" t="s">
        <v>133</v>
      </c>
      <c r="AC1618" s="107"/>
      <c r="AD1618" s="3"/>
      <c r="AE1618" s="118">
        <f>IFERROR(INDEX(Last6M_AvgSales_Ref!$B$2:$B$12659,MATCH(D1618,Last6M_AvgSales_Ref!$A$2:$A$12659,0)),"")</f>
        <v>1.75</v>
      </c>
    </row>
    <row r="1619" spans="1:31" ht="14.25" customHeight="1">
      <c r="A1619" s="107" t="s">
        <v>134</v>
      </c>
      <c r="B1619" s="108" t="s">
        <v>62</v>
      </c>
      <c r="C1619" s="109" t="s">
        <v>3614</v>
      </c>
      <c r="D1619" s="69">
        <v>1000003115</v>
      </c>
      <c r="E1619" s="108" t="s">
        <v>3615</v>
      </c>
      <c r="F1619" s="110">
        <v>44893</v>
      </c>
      <c r="G1619" s="66" t="str">
        <f t="shared" si="350"/>
        <v>Targeted Dealer</v>
      </c>
      <c r="H1619" s="111"/>
      <c r="I1619" s="67">
        <v>40</v>
      </c>
      <c r="J1619" s="67">
        <f t="shared" si="351"/>
        <v>40</v>
      </c>
      <c r="K1619" s="68">
        <v>17.5</v>
      </c>
      <c r="L1619" s="68">
        <f t="shared" si="352"/>
        <v>22.5</v>
      </c>
      <c r="M1619" s="68">
        <f t="shared" si="353"/>
        <v>43.75</v>
      </c>
      <c r="N1619" s="96">
        <v>10.5</v>
      </c>
      <c r="O1619" s="97" t="str">
        <f t="shared" si="354"/>
        <v>June</v>
      </c>
      <c r="P1619" s="96">
        <f t="shared" si="355"/>
        <v>10.5</v>
      </c>
      <c r="Q1619" s="98">
        <f t="shared" si="356"/>
        <v>7</v>
      </c>
      <c r="R1619" s="97" t="b">
        <f t="shared" si="357"/>
        <v>0</v>
      </c>
      <c r="S1619" s="99" t="str">
        <f t="shared" si="358"/>
        <v>GROWTH</v>
      </c>
      <c r="T1619" s="68">
        <v>0</v>
      </c>
      <c r="U1619" s="100" t="str">
        <f t="shared" si="359"/>
        <v>May</v>
      </c>
      <c r="V1619" s="68">
        <f t="shared" si="360"/>
        <v>0</v>
      </c>
      <c r="W1619" s="101">
        <f t="shared" si="361"/>
        <v>17.5</v>
      </c>
      <c r="X1619" s="102" t="b">
        <f t="shared" si="362"/>
        <v>0</v>
      </c>
      <c r="Y1619" s="103" t="b">
        <f t="shared" si="363"/>
        <v>0</v>
      </c>
      <c r="Z1619" s="74">
        <v>0</v>
      </c>
      <c r="AA1619" s="69"/>
      <c r="AB1619" s="69" t="s">
        <v>133</v>
      </c>
      <c r="AC1619" s="107"/>
      <c r="AD1619" s="3"/>
      <c r="AE1619" s="118">
        <f>IFERROR(INDEX(Last6M_AvgSales_Ref!$B$2:$B$12659,MATCH(D1619,Last6M_AvgSales_Ref!$A$2:$A$12659,0)),"")</f>
        <v>2.9166666666666701</v>
      </c>
    </row>
    <row r="1620" spans="1:31" ht="14.25" customHeight="1">
      <c r="A1620" s="107" t="s">
        <v>133</v>
      </c>
      <c r="B1620" s="108" t="s">
        <v>24</v>
      </c>
      <c r="C1620" s="109" t="s">
        <v>3616</v>
      </c>
      <c r="D1620" s="69">
        <v>1000003906</v>
      </c>
      <c r="E1620" s="108" t="s">
        <v>3617</v>
      </c>
      <c r="F1620" s="110">
        <v>45392</v>
      </c>
      <c r="G1620" s="66" t="str">
        <f t="shared" si="350"/>
        <v>Targeted Dealer</v>
      </c>
      <c r="H1620" s="111"/>
      <c r="I1620" s="67">
        <v>13</v>
      </c>
      <c r="J1620" s="67">
        <f t="shared" si="351"/>
        <v>13</v>
      </c>
      <c r="K1620" s="68">
        <v>13</v>
      </c>
      <c r="L1620" s="68">
        <f t="shared" si="352"/>
        <v>0</v>
      </c>
      <c r="M1620" s="68">
        <f t="shared" si="353"/>
        <v>100</v>
      </c>
      <c r="N1620" s="96">
        <v>0</v>
      </c>
      <c r="O1620" s="97" t="str">
        <f t="shared" si="354"/>
        <v>June</v>
      </c>
      <c r="P1620" s="96">
        <f t="shared" si="355"/>
        <v>0</v>
      </c>
      <c r="Q1620" s="98">
        <f t="shared" si="356"/>
        <v>13</v>
      </c>
      <c r="R1620" s="97" t="b">
        <f t="shared" si="357"/>
        <v>0</v>
      </c>
      <c r="S1620" s="99" t="b">
        <f t="shared" si="358"/>
        <v>0</v>
      </c>
      <c r="T1620" s="68">
        <v>13</v>
      </c>
      <c r="U1620" s="100" t="str">
        <f t="shared" si="359"/>
        <v>May</v>
      </c>
      <c r="V1620" s="68">
        <f t="shared" si="360"/>
        <v>13</v>
      </c>
      <c r="W1620" s="101">
        <f t="shared" si="361"/>
        <v>0</v>
      </c>
      <c r="X1620" s="102" t="b">
        <f t="shared" si="362"/>
        <v>0</v>
      </c>
      <c r="Y1620" s="103" t="str">
        <f t="shared" si="363"/>
        <v>GROWTH</v>
      </c>
      <c r="Z1620" s="74">
        <v>0</v>
      </c>
      <c r="AA1620" s="69"/>
      <c r="AB1620" s="69" t="s">
        <v>133</v>
      </c>
      <c r="AC1620" s="107"/>
      <c r="AD1620" s="3"/>
      <c r="AE1620" s="118">
        <f>IFERROR(INDEX(Last6M_AvgSales_Ref!$B$2:$B$12659,MATCH(D1620,Last6M_AvgSales_Ref!$A$2:$A$12659,0)),"")</f>
        <v>8.1666666666666696</v>
      </c>
    </row>
    <row r="1621" spans="1:31" ht="14.25" customHeight="1">
      <c r="A1621" s="107" t="s">
        <v>133</v>
      </c>
      <c r="B1621" s="108" t="s">
        <v>51</v>
      </c>
      <c r="C1621" s="109" t="s">
        <v>3618</v>
      </c>
      <c r="D1621" s="69">
        <v>1000003923</v>
      </c>
      <c r="E1621" s="108" t="s">
        <v>3619</v>
      </c>
      <c r="F1621" s="110">
        <v>45412</v>
      </c>
      <c r="G1621" s="66" t="str">
        <f t="shared" si="350"/>
        <v>Targeted Dealer</v>
      </c>
      <c r="H1621" s="111"/>
      <c r="I1621" s="67">
        <v>23</v>
      </c>
      <c r="J1621" s="67">
        <f t="shared" si="351"/>
        <v>23</v>
      </c>
      <c r="K1621" s="68">
        <v>48</v>
      </c>
      <c r="L1621" s="68">
        <f t="shared" si="352"/>
        <v>-25</v>
      </c>
      <c r="M1621" s="68">
        <f t="shared" si="353"/>
        <v>208.69565217391303</v>
      </c>
      <c r="N1621" s="96">
        <v>48</v>
      </c>
      <c r="O1621" s="97" t="str">
        <f t="shared" si="354"/>
        <v>June</v>
      </c>
      <c r="P1621" s="96">
        <f t="shared" si="355"/>
        <v>48</v>
      </c>
      <c r="Q1621" s="98">
        <f t="shared" si="356"/>
        <v>0</v>
      </c>
      <c r="R1621" s="97" t="b">
        <f t="shared" si="357"/>
        <v>0</v>
      </c>
      <c r="S1621" s="99" t="str">
        <f t="shared" si="358"/>
        <v>GROWTH</v>
      </c>
      <c r="T1621" s="68">
        <v>0</v>
      </c>
      <c r="U1621" s="100" t="str">
        <f t="shared" si="359"/>
        <v>May</v>
      </c>
      <c r="V1621" s="68">
        <f t="shared" si="360"/>
        <v>0</v>
      </c>
      <c r="W1621" s="101">
        <f t="shared" si="361"/>
        <v>48</v>
      </c>
      <c r="X1621" s="102" t="b">
        <f t="shared" si="362"/>
        <v>0</v>
      </c>
      <c r="Y1621" s="103" t="b">
        <f t="shared" si="363"/>
        <v>0</v>
      </c>
      <c r="Z1621" s="74">
        <v>0</v>
      </c>
      <c r="AA1621" s="69"/>
      <c r="AB1621" s="69" t="s">
        <v>133</v>
      </c>
      <c r="AC1621" s="107"/>
      <c r="AD1621" s="3"/>
      <c r="AE1621" s="118">
        <f>IFERROR(INDEX(Last6M_AvgSales_Ref!$B$2:$B$12659,MATCH(D1621,Last6M_AvgSales_Ref!$A$2:$A$12659,0)),"")</f>
        <v>8</v>
      </c>
    </row>
    <row r="1622" spans="1:31" ht="14.25" customHeight="1">
      <c r="A1622" s="107" t="s">
        <v>133</v>
      </c>
      <c r="B1622" s="108" t="s">
        <v>51</v>
      </c>
      <c r="C1622" s="109" t="s">
        <v>3620</v>
      </c>
      <c r="D1622" s="69">
        <v>1000004593</v>
      </c>
      <c r="E1622" s="108" t="s">
        <v>3621</v>
      </c>
      <c r="F1622" s="110">
        <v>46020</v>
      </c>
      <c r="G1622" s="66" t="str">
        <f t="shared" si="350"/>
        <v>Targeted Dealer</v>
      </c>
      <c r="H1622" s="111"/>
      <c r="I1622" s="67">
        <v>23</v>
      </c>
      <c r="J1622" s="67">
        <f t="shared" si="351"/>
        <v>23</v>
      </c>
      <c r="K1622" s="68">
        <v>0</v>
      </c>
      <c r="L1622" s="68">
        <f t="shared" si="352"/>
        <v>23</v>
      </c>
      <c r="M1622" s="68">
        <f t="shared" si="353"/>
        <v>0</v>
      </c>
      <c r="N1622" s="96">
        <v>50</v>
      </c>
      <c r="O1622" s="97" t="str">
        <f t="shared" si="354"/>
        <v>June</v>
      </c>
      <c r="P1622" s="96">
        <f t="shared" si="355"/>
        <v>50</v>
      </c>
      <c r="Q1622" s="98">
        <f t="shared" si="356"/>
        <v>-50</v>
      </c>
      <c r="R1622" s="97" t="b">
        <f t="shared" si="357"/>
        <v>0</v>
      </c>
      <c r="S1622" s="99" t="str">
        <f t="shared" si="358"/>
        <v>GROWTH</v>
      </c>
      <c r="T1622" s="68">
        <v>0</v>
      </c>
      <c r="U1622" s="100" t="str">
        <f t="shared" si="359"/>
        <v>May</v>
      </c>
      <c r="V1622" s="68">
        <f t="shared" si="360"/>
        <v>0</v>
      </c>
      <c r="W1622" s="101">
        <f t="shared" si="361"/>
        <v>0</v>
      </c>
      <c r="X1622" s="102" t="b">
        <f t="shared" si="362"/>
        <v>0</v>
      </c>
      <c r="Y1622" s="103" t="b">
        <f t="shared" si="363"/>
        <v>0</v>
      </c>
      <c r="Z1622" s="74">
        <v>0</v>
      </c>
      <c r="AA1622" s="69"/>
      <c r="AB1622" s="69" t="s">
        <v>133</v>
      </c>
      <c r="AC1622" s="107"/>
      <c r="AD1622" s="3"/>
      <c r="AE1622" s="118">
        <f>IFERROR(INDEX(Last6M_AvgSales_Ref!$B$2:$B$12659,MATCH(D1622,Last6M_AvgSales_Ref!$A$2:$A$12659,0)),"")</f>
        <v>8</v>
      </c>
    </row>
    <row r="1623" spans="1:31" ht="14.25" customHeight="1">
      <c r="A1623" s="107" t="s">
        <v>134</v>
      </c>
      <c r="B1623" s="108" t="s">
        <v>84</v>
      </c>
      <c r="C1623" s="109" t="s">
        <v>3622</v>
      </c>
      <c r="D1623" s="69">
        <v>1000002603</v>
      </c>
      <c r="E1623" s="108" t="s">
        <v>3623</v>
      </c>
      <c r="F1623" s="110">
        <v>44738</v>
      </c>
      <c r="G1623" s="66" t="str">
        <f t="shared" si="350"/>
        <v>Targeted Dealer</v>
      </c>
      <c r="H1623" s="111"/>
      <c r="I1623" s="67">
        <v>20</v>
      </c>
      <c r="J1623" s="67">
        <f t="shared" si="351"/>
        <v>20</v>
      </c>
      <c r="K1623" s="68">
        <v>10</v>
      </c>
      <c r="L1623" s="68">
        <f t="shared" si="352"/>
        <v>10</v>
      </c>
      <c r="M1623" s="68">
        <f t="shared" si="353"/>
        <v>50</v>
      </c>
      <c r="N1623" s="96">
        <v>0</v>
      </c>
      <c r="O1623" s="97" t="str">
        <f t="shared" si="354"/>
        <v>June</v>
      </c>
      <c r="P1623" s="96">
        <f t="shared" si="355"/>
        <v>0</v>
      </c>
      <c r="Q1623" s="98">
        <f t="shared" si="356"/>
        <v>10</v>
      </c>
      <c r="R1623" s="97" t="b">
        <f t="shared" si="357"/>
        <v>0</v>
      </c>
      <c r="S1623" s="99" t="b">
        <f t="shared" si="358"/>
        <v>0</v>
      </c>
      <c r="T1623" s="68">
        <v>10</v>
      </c>
      <c r="U1623" s="100" t="str">
        <f t="shared" si="359"/>
        <v>May</v>
      </c>
      <c r="V1623" s="68">
        <f t="shared" si="360"/>
        <v>10</v>
      </c>
      <c r="W1623" s="101">
        <f t="shared" si="361"/>
        <v>0</v>
      </c>
      <c r="X1623" s="102" t="b">
        <f t="shared" si="362"/>
        <v>0</v>
      </c>
      <c r="Y1623" s="103" t="str">
        <f t="shared" si="363"/>
        <v>GROWTH</v>
      </c>
      <c r="Z1623" s="74">
        <v>0</v>
      </c>
      <c r="AA1623" s="69"/>
      <c r="AB1623" s="69" t="s">
        <v>133</v>
      </c>
      <c r="AC1623" s="107"/>
      <c r="AD1623" s="3"/>
      <c r="AE1623" s="118">
        <f>IFERROR(INDEX(Last6M_AvgSales_Ref!$B$2:$B$12659,MATCH(D1623,Last6M_AvgSales_Ref!$A$2:$A$12659,0)),"")</f>
        <v>1.6666666666666701</v>
      </c>
    </row>
    <row r="1624" spans="1:31" ht="14.25" customHeight="1">
      <c r="A1624" s="107" t="s">
        <v>134</v>
      </c>
      <c r="B1624" s="108" t="s">
        <v>84</v>
      </c>
      <c r="C1624" s="109" t="s">
        <v>3624</v>
      </c>
      <c r="D1624" s="69">
        <v>1000002729</v>
      </c>
      <c r="E1624" s="108" t="s">
        <v>3625</v>
      </c>
      <c r="F1624" s="110">
        <v>44739</v>
      </c>
      <c r="G1624" s="66" t="str">
        <f t="shared" si="350"/>
        <v>Targeted Dealer</v>
      </c>
      <c r="H1624" s="111"/>
      <c r="I1624" s="67">
        <v>80</v>
      </c>
      <c r="J1624" s="67">
        <f t="shared" si="351"/>
        <v>80</v>
      </c>
      <c r="K1624" s="68">
        <v>5</v>
      </c>
      <c r="L1624" s="68">
        <f t="shared" si="352"/>
        <v>75</v>
      </c>
      <c r="M1624" s="68">
        <f t="shared" si="353"/>
        <v>6.25</v>
      </c>
      <c r="N1624" s="96">
        <v>20</v>
      </c>
      <c r="O1624" s="97" t="str">
        <f t="shared" si="354"/>
        <v>June</v>
      </c>
      <c r="P1624" s="96">
        <f t="shared" si="355"/>
        <v>20</v>
      </c>
      <c r="Q1624" s="98">
        <f t="shared" si="356"/>
        <v>-15</v>
      </c>
      <c r="R1624" s="97" t="b">
        <f t="shared" si="357"/>
        <v>0</v>
      </c>
      <c r="S1624" s="99" t="str">
        <f t="shared" si="358"/>
        <v>GROWTH</v>
      </c>
      <c r="T1624" s="68">
        <v>0</v>
      </c>
      <c r="U1624" s="100" t="str">
        <f t="shared" si="359"/>
        <v>May</v>
      </c>
      <c r="V1624" s="68">
        <f t="shared" si="360"/>
        <v>0</v>
      </c>
      <c r="W1624" s="101">
        <f t="shared" si="361"/>
        <v>5</v>
      </c>
      <c r="X1624" s="102" t="b">
        <f t="shared" si="362"/>
        <v>0</v>
      </c>
      <c r="Y1624" s="103" t="b">
        <f t="shared" si="363"/>
        <v>0</v>
      </c>
      <c r="Z1624" s="74">
        <v>0</v>
      </c>
      <c r="AA1624" s="69"/>
      <c r="AB1624" s="69" t="s">
        <v>133</v>
      </c>
      <c r="AC1624" s="107"/>
      <c r="AD1624" s="3"/>
      <c r="AE1624" s="118">
        <f>IFERROR(INDEX(Last6M_AvgSales_Ref!$B$2:$B$12659,MATCH(D1624,Last6M_AvgSales_Ref!$A$2:$A$12659,0)),"")</f>
        <v>3.4166666666666701</v>
      </c>
    </row>
    <row r="1625" spans="1:31" ht="14.25" customHeight="1">
      <c r="A1625" s="107" t="s">
        <v>130</v>
      </c>
      <c r="B1625" s="108" t="s">
        <v>108</v>
      </c>
      <c r="C1625" s="109" t="s">
        <v>3626</v>
      </c>
      <c r="D1625" s="69">
        <v>1000004675</v>
      </c>
      <c r="E1625" s="108" t="s">
        <v>3627</v>
      </c>
      <c r="F1625" s="110">
        <v>46078</v>
      </c>
      <c r="G1625" s="66" t="str">
        <f t="shared" si="350"/>
        <v>Targeted Dealer</v>
      </c>
      <c r="H1625" s="111"/>
      <c r="I1625" s="67">
        <v>150</v>
      </c>
      <c r="J1625" s="67">
        <f t="shared" si="351"/>
        <v>150</v>
      </c>
      <c r="K1625" s="68">
        <v>105</v>
      </c>
      <c r="L1625" s="68">
        <f t="shared" si="352"/>
        <v>45</v>
      </c>
      <c r="M1625" s="68">
        <f t="shared" si="353"/>
        <v>70</v>
      </c>
      <c r="N1625" s="96">
        <v>72</v>
      </c>
      <c r="O1625" s="97" t="str">
        <f t="shared" si="354"/>
        <v>June</v>
      </c>
      <c r="P1625" s="96">
        <f t="shared" si="355"/>
        <v>72</v>
      </c>
      <c r="Q1625" s="98">
        <f t="shared" si="356"/>
        <v>33</v>
      </c>
      <c r="R1625" s="97" t="b">
        <f t="shared" si="357"/>
        <v>0</v>
      </c>
      <c r="S1625" s="99" t="str">
        <f t="shared" si="358"/>
        <v>GROWTH</v>
      </c>
      <c r="T1625" s="68">
        <v>0</v>
      </c>
      <c r="U1625" s="100" t="str">
        <f t="shared" si="359"/>
        <v>May</v>
      </c>
      <c r="V1625" s="68">
        <f t="shared" si="360"/>
        <v>0</v>
      </c>
      <c r="W1625" s="101">
        <f t="shared" si="361"/>
        <v>105</v>
      </c>
      <c r="X1625" s="102" t="b">
        <f t="shared" si="362"/>
        <v>0</v>
      </c>
      <c r="Y1625" s="103" t="b">
        <f t="shared" si="363"/>
        <v>0</v>
      </c>
      <c r="Z1625" s="74">
        <v>0</v>
      </c>
      <c r="AA1625" s="69"/>
      <c r="AB1625" s="69" t="s">
        <v>133</v>
      </c>
      <c r="AC1625" s="107"/>
      <c r="AD1625" s="3"/>
      <c r="AE1625" s="118">
        <f>IFERROR(INDEX(Last6M_AvgSales_Ref!$B$2:$B$12659,MATCH(D1625,Last6M_AvgSales_Ref!$A$2:$A$12659,0)),"")</f>
        <v>35.6666666666667</v>
      </c>
    </row>
    <row r="1626" spans="1:31" ht="14.25" customHeight="1">
      <c r="A1626" s="107" t="s">
        <v>133</v>
      </c>
      <c r="B1626" s="108" t="s">
        <v>30</v>
      </c>
      <c r="C1626" s="109" t="s">
        <v>3628</v>
      </c>
      <c r="D1626" s="69">
        <v>1000000920</v>
      </c>
      <c r="E1626" s="108" t="s">
        <v>3629</v>
      </c>
      <c r="F1626" s="110">
        <v>44738</v>
      </c>
      <c r="G1626" s="66" t="str">
        <f t="shared" si="350"/>
        <v>Targeted Dealer</v>
      </c>
      <c r="H1626" s="111"/>
      <c r="I1626" s="67">
        <v>80</v>
      </c>
      <c r="J1626" s="67">
        <f t="shared" si="351"/>
        <v>80</v>
      </c>
      <c r="K1626" s="68">
        <v>20</v>
      </c>
      <c r="L1626" s="68">
        <f t="shared" si="352"/>
        <v>60</v>
      </c>
      <c r="M1626" s="68">
        <f t="shared" si="353"/>
        <v>25</v>
      </c>
      <c r="N1626" s="96">
        <v>0</v>
      </c>
      <c r="O1626" s="97" t="str">
        <f t="shared" si="354"/>
        <v>June</v>
      </c>
      <c r="P1626" s="96">
        <f t="shared" si="355"/>
        <v>0</v>
      </c>
      <c r="Q1626" s="98">
        <f t="shared" si="356"/>
        <v>20</v>
      </c>
      <c r="R1626" s="97" t="b">
        <f t="shared" si="357"/>
        <v>0</v>
      </c>
      <c r="S1626" s="99" t="b">
        <f t="shared" si="358"/>
        <v>0</v>
      </c>
      <c r="T1626" s="68">
        <v>60</v>
      </c>
      <c r="U1626" s="100" t="str">
        <f t="shared" si="359"/>
        <v>May</v>
      </c>
      <c r="V1626" s="68">
        <f t="shared" si="360"/>
        <v>60</v>
      </c>
      <c r="W1626" s="101">
        <f t="shared" si="361"/>
        <v>-40</v>
      </c>
      <c r="X1626" s="102" t="b">
        <f t="shared" si="362"/>
        <v>0</v>
      </c>
      <c r="Y1626" s="103" t="str">
        <f t="shared" si="363"/>
        <v>GROWTH</v>
      </c>
      <c r="Z1626" s="74">
        <v>0</v>
      </c>
      <c r="AA1626" s="69"/>
      <c r="AB1626" s="69" t="s">
        <v>133</v>
      </c>
      <c r="AC1626" s="107"/>
      <c r="AD1626" s="3"/>
      <c r="AE1626" s="118">
        <f>IFERROR(INDEX(Last6M_AvgSales_Ref!$B$2:$B$12659,MATCH(D1626,Last6M_AvgSales_Ref!$A$2:$A$12659,0)),"")</f>
        <v>30</v>
      </c>
    </row>
    <row r="1627" spans="1:31" ht="14.25" customHeight="1">
      <c r="A1627" s="107" t="s">
        <v>134</v>
      </c>
      <c r="B1627" s="108" t="s">
        <v>69</v>
      </c>
      <c r="C1627" s="109" t="s">
        <v>3630</v>
      </c>
      <c r="D1627" s="69">
        <v>1000004661</v>
      </c>
      <c r="E1627" s="108" t="s">
        <v>3631</v>
      </c>
      <c r="F1627" s="110">
        <v>46076</v>
      </c>
      <c r="G1627" s="66" t="str">
        <f t="shared" si="350"/>
        <v>Targeted Dealer</v>
      </c>
      <c r="H1627" s="111"/>
      <c r="I1627" s="67">
        <v>100</v>
      </c>
      <c r="J1627" s="67">
        <f t="shared" si="351"/>
        <v>100</v>
      </c>
      <c r="K1627" s="68">
        <v>50</v>
      </c>
      <c r="L1627" s="68">
        <f t="shared" si="352"/>
        <v>50</v>
      </c>
      <c r="M1627" s="68">
        <f t="shared" si="353"/>
        <v>50</v>
      </c>
      <c r="N1627" s="96">
        <v>25</v>
      </c>
      <c r="O1627" s="97" t="str">
        <f t="shared" si="354"/>
        <v>June</v>
      </c>
      <c r="P1627" s="96">
        <f t="shared" si="355"/>
        <v>25</v>
      </c>
      <c r="Q1627" s="98">
        <f t="shared" si="356"/>
        <v>25</v>
      </c>
      <c r="R1627" s="97" t="b">
        <f t="shared" si="357"/>
        <v>0</v>
      </c>
      <c r="S1627" s="99" t="str">
        <f t="shared" si="358"/>
        <v>GROWTH</v>
      </c>
      <c r="T1627" s="68">
        <v>0</v>
      </c>
      <c r="U1627" s="100" t="str">
        <f t="shared" si="359"/>
        <v>May</v>
      </c>
      <c r="V1627" s="68">
        <f t="shared" si="360"/>
        <v>0</v>
      </c>
      <c r="W1627" s="101">
        <f t="shared" si="361"/>
        <v>50</v>
      </c>
      <c r="X1627" s="102" t="b">
        <f t="shared" si="362"/>
        <v>0</v>
      </c>
      <c r="Y1627" s="103" t="b">
        <f t="shared" si="363"/>
        <v>0</v>
      </c>
      <c r="Z1627" s="74">
        <v>0</v>
      </c>
      <c r="AA1627" s="69"/>
      <c r="AB1627" s="69" t="s">
        <v>133</v>
      </c>
      <c r="AC1627" s="107"/>
      <c r="AD1627" s="3"/>
      <c r="AE1627" s="118">
        <f>IFERROR(INDEX(Last6M_AvgSales_Ref!$B$2:$B$12659,MATCH(D1627,Last6M_AvgSales_Ref!$A$2:$A$12659,0)),"")</f>
        <v>20.3333333333333</v>
      </c>
    </row>
    <row r="1628" spans="1:31" ht="14.25" customHeight="1">
      <c r="A1628" s="107" t="s">
        <v>132</v>
      </c>
      <c r="B1628" s="108" t="s">
        <v>105</v>
      </c>
      <c r="C1628" s="109" t="s">
        <v>3632</v>
      </c>
      <c r="D1628" s="69">
        <v>1000004642</v>
      </c>
      <c r="E1628" s="108" t="s">
        <v>3633</v>
      </c>
      <c r="F1628" s="110">
        <v>46066</v>
      </c>
      <c r="G1628" s="66" t="str">
        <f t="shared" si="350"/>
        <v>Targeted Dealer</v>
      </c>
      <c r="H1628" s="111"/>
      <c r="I1628" s="67">
        <v>40</v>
      </c>
      <c r="J1628" s="67">
        <f t="shared" si="351"/>
        <v>40</v>
      </c>
      <c r="K1628" s="68">
        <v>10</v>
      </c>
      <c r="L1628" s="68">
        <f t="shared" si="352"/>
        <v>30</v>
      </c>
      <c r="M1628" s="68">
        <f t="shared" si="353"/>
        <v>25</v>
      </c>
      <c r="N1628" s="96">
        <v>0</v>
      </c>
      <c r="O1628" s="97" t="str">
        <f t="shared" si="354"/>
        <v>June</v>
      </c>
      <c r="P1628" s="96">
        <f t="shared" si="355"/>
        <v>0</v>
      </c>
      <c r="Q1628" s="98">
        <f t="shared" si="356"/>
        <v>10</v>
      </c>
      <c r="R1628" s="97" t="b">
        <f t="shared" si="357"/>
        <v>0</v>
      </c>
      <c r="S1628" s="99" t="b">
        <f t="shared" si="358"/>
        <v>0</v>
      </c>
      <c r="T1628" s="68">
        <v>0</v>
      </c>
      <c r="U1628" s="100" t="str">
        <f t="shared" si="359"/>
        <v>May</v>
      </c>
      <c r="V1628" s="68">
        <f t="shared" si="360"/>
        <v>0</v>
      </c>
      <c r="W1628" s="101">
        <f t="shared" si="361"/>
        <v>10</v>
      </c>
      <c r="X1628" s="102" t="b">
        <f t="shared" si="362"/>
        <v>0</v>
      </c>
      <c r="Y1628" s="103" t="b">
        <f t="shared" si="363"/>
        <v>0</v>
      </c>
      <c r="Z1628" s="74">
        <v>0</v>
      </c>
      <c r="AA1628" s="69"/>
      <c r="AB1628" s="69" t="s">
        <v>133</v>
      </c>
      <c r="AC1628" s="107"/>
      <c r="AD1628" s="3"/>
      <c r="AE1628" s="118">
        <f>IFERROR(INDEX(Last6M_AvgSales_Ref!$B$2:$B$12659,MATCH(D1628,Last6M_AvgSales_Ref!$A$2:$A$12659,0)),"")</f>
        <v>8.3333333333333304</v>
      </c>
    </row>
    <row r="1629" spans="1:31" ht="14.25" customHeight="1">
      <c r="A1629" s="107" t="s">
        <v>132</v>
      </c>
      <c r="B1629" s="108" t="s">
        <v>105</v>
      </c>
      <c r="C1629" s="109" t="s">
        <v>3634</v>
      </c>
      <c r="D1629" s="69">
        <v>1000004657</v>
      </c>
      <c r="E1629" s="108" t="s">
        <v>3635</v>
      </c>
      <c r="F1629" s="110">
        <v>46075</v>
      </c>
      <c r="G1629" s="66" t="str">
        <f t="shared" si="350"/>
        <v>Targeted Dealer</v>
      </c>
      <c r="H1629" s="111"/>
      <c r="I1629" s="67">
        <v>600</v>
      </c>
      <c r="J1629" s="67">
        <f t="shared" si="351"/>
        <v>600</v>
      </c>
      <c r="K1629" s="68">
        <v>430</v>
      </c>
      <c r="L1629" s="68">
        <f t="shared" si="352"/>
        <v>170</v>
      </c>
      <c r="M1629" s="68">
        <f t="shared" si="353"/>
        <v>71.666666666666671</v>
      </c>
      <c r="N1629" s="96">
        <v>530</v>
      </c>
      <c r="O1629" s="97" t="str">
        <f t="shared" si="354"/>
        <v>June</v>
      </c>
      <c r="P1629" s="96">
        <f t="shared" si="355"/>
        <v>530</v>
      </c>
      <c r="Q1629" s="98">
        <f t="shared" si="356"/>
        <v>-100</v>
      </c>
      <c r="R1629" s="97" t="b">
        <f t="shared" si="357"/>
        <v>0</v>
      </c>
      <c r="S1629" s="99" t="str">
        <f t="shared" si="358"/>
        <v>GROWTH</v>
      </c>
      <c r="T1629" s="68">
        <v>0</v>
      </c>
      <c r="U1629" s="100" t="str">
        <f t="shared" si="359"/>
        <v>May</v>
      </c>
      <c r="V1629" s="68">
        <f t="shared" si="360"/>
        <v>0</v>
      </c>
      <c r="W1629" s="101">
        <f t="shared" si="361"/>
        <v>430</v>
      </c>
      <c r="X1629" s="102" t="b">
        <f t="shared" si="362"/>
        <v>0</v>
      </c>
      <c r="Y1629" s="103" t="b">
        <f t="shared" si="363"/>
        <v>0</v>
      </c>
      <c r="Z1629" s="74">
        <v>0</v>
      </c>
      <c r="AA1629" s="69"/>
      <c r="AB1629" s="69" t="s">
        <v>133</v>
      </c>
      <c r="AC1629" s="107"/>
      <c r="AD1629" s="3"/>
      <c r="AE1629" s="118">
        <f>IFERROR(INDEX(Last6M_AvgSales_Ref!$B$2:$B$12659,MATCH(D1629,Last6M_AvgSales_Ref!$A$2:$A$12659,0)),"")</f>
        <v>195.5</v>
      </c>
    </row>
    <row r="1630" spans="1:31" ht="14.25" customHeight="1">
      <c r="A1630" s="107" t="s">
        <v>132</v>
      </c>
      <c r="B1630" s="108" t="s">
        <v>105</v>
      </c>
      <c r="C1630" s="109" t="s">
        <v>3636</v>
      </c>
      <c r="D1630" s="69">
        <v>1000004658</v>
      </c>
      <c r="E1630" s="108" t="s">
        <v>3637</v>
      </c>
      <c r="F1630" s="110">
        <v>46076</v>
      </c>
      <c r="G1630" s="66" t="str">
        <f t="shared" si="350"/>
        <v>Targeted Dealer</v>
      </c>
      <c r="H1630" s="111"/>
      <c r="I1630" s="67">
        <v>200</v>
      </c>
      <c r="J1630" s="67">
        <f t="shared" si="351"/>
        <v>200</v>
      </c>
      <c r="K1630" s="68">
        <v>211</v>
      </c>
      <c r="L1630" s="68">
        <f t="shared" si="352"/>
        <v>-11</v>
      </c>
      <c r="M1630" s="68">
        <f t="shared" si="353"/>
        <v>105.5</v>
      </c>
      <c r="N1630" s="96">
        <v>130</v>
      </c>
      <c r="O1630" s="97" t="str">
        <f t="shared" si="354"/>
        <v>June</v>
      </c>
      <c r="P1630" s="96">
        <f t="shared" si="355"/>
        <v>130</v>
      </c>
      <c r="Q1630" s="98">
        <f t="shared" si="356"/>
        <v>81</v>
      </c>
      <c r="R1630" s="97" t="b">
        <f t="shared" si="357"/>
        <v>0</v>
      </c>
      <c r="S1630" s="99" t="str">
        <f t="shared" si="358"/>
        <v>GROWTH</v>
      </c>
      <c r="T1630" s="68">
        <v>0</v>
      </c>
      <c r="U1630" s="100" t="str">
        <f t="shared" si="359"/>
        <v>May</v>
      </c>
      <c r="V1630" s="68">
        <f t="shared" si="360"/>
        <v>0</v>
      </c>
      <c r="W1630" s="101">
        <f t="shared" si="361"/>
        <v>211</v>
      </c>
      <c r="X1630" s="102" t="b">
        <f t="shared" si="362"/>
        <v>0</v>
      </c>
      <c r="Y1630" s="103" t="b">
        <f t="shared" si="363"/>
        <v>0</v>
      </c>
      <c r="Z1630" s="74">
        <v>0</v>
      </c>
      <c r="AA1630" s="69"/>
      <c r="AB1630" s="69" t="s">
        <v>133</v>
      </c>
      <c r="AC1630" s="107"/>
      <c r="AD1630" s="3"/>
      <c r="AE1630" s="118">
        <f>IFERROR(INDEX(Last6M_AvgSales_Ref!$B$2:$B$12659,MATCH(D1630,Last6M_AvgSales_Ref!$A$2:$A$12659,0)),"")</f>
        <v>85.5</v>
      </c>
    </row>
    <row r="1631" spans="1:31" ht="14.25" customHeight="1">
      <c r="A1631" s="107" t="s">
        <v>132</v>
      </c>
      <c r="B1631" s="108" t="s">
        <v>105</v>
      </c>
      <c r="C1631" s="109" t="s">
        <v>3638</v>
      </c>
      <c r="D1631" s="69">
        <v>1000004664</v>
      </c>
      <c r="E1631" s="108" t="s">
        <v>3639</v>
      </c>
      <c r="F1631" s="110">
        <v>46079</v>
      </c>
      <c r="G1631" s="66" t="str">
        <f t="shared" si="350"/>
        <v>Targeted Dealer</v>
      </c>
      <c r="H1631" s="111"/>
      <c r="I1631" s="67">
        <v>150</v>
      </c>
      <c r="J1631" s="67">
        <f t="shared" si="351"/>
        <v>150</v>
      </c>
      <c r="K1631" s="68">
        <v>101</v>
      </c>
      <c r="L1631" s="68">
        <f t="shared" si="352"/>
        <v>49</v>
      </c>
      <c r="M1631" s="68">
        <f t="shared" si="353"/>
        <v>67.333333333333329</v>
      </c>
      <c r="N1631" s="96">
        <v>59</v>
      </c>
      <c r="O1631" s="97" t="str">
        <f t="shared" si="354"/>
        <v>June</v>
      </c>
      <c r="P1631" s="96">
        <f t="shared" si="355"/>
        <v>59</v>
      </c>
      <c r="Q1631" s="98">
        <f t="shared" si="356"/>
        <v>42</v>
      </c>
      <c r="R1631" s="97" t="b">
        <f t="shared" si="357"/>
        <v>0</v>
      </c>
      <c r="S1631" s="99" t="str">
        <f t="shared" si="358"/>
        <v>GROWTH</v>
      </c>
      <c r="T1631" s="68">
        <v>0</v>
      </c>
      <c r="U1631" s="100" t="str">
        <f t="shared" si="359"/>
        <v>May</v>
      </c>
      <c r="V1631" s="68">
        <f t="shared" si="360"/>
        <v>0</v>
      </c>
      <c r="W1631" s="101">
        <f t="shared" si="361"/>
        <v>101</v>
      </c>
      <c r="X1631" s="102" t="b">
        <f t="shared" si="362"/>
        <v>0</v>
      </c>
      <c r="Y1631" s="103" t="b">
        <f t="shared" si="363"/>
        <v>0</v>
      </c>
      <c r="Z1631" s="74">
        <v>0</v>
      </c>
      <c r="AA1631" s="69"/>
      <c r="AB1631" s="69" t="s">
        <v>133</v>
      </c>
      <c r="AC1631" s="107"/>
      <c r="AD1631" s="3"/>
      <c r="AE1631" s="118">
        <f>IFERROR(INDEX(Last6M_AvgSales_Ref!$B$2:$B$12659,MATCH(D1631,Last6M_AvgSales_Ref!$A$2:$A$12659,0)),"")</f>
        <v>38.3333333333333</v>
      </c>
    </row>
    <row r="1632" spans="1:31" ht="14.25" customHeight="1">
      <c r="A1632" s="107" t="s">
        <v>132</v>
      </c>
      <c r="B1632" s="108" t="s">
        <v>105</v>
      </c>
      <c r="C1632" s="109" t="s">
        <v>3640</v>
      </c>
      <c r="D1632" s="69">
        <v>1000004665</v>
      </c>
      <c r="E1632" s="108" t="s">
        <v>3641</v>
      </c>
      <c r="F1632" s="110">
        <v>46079</v>
      </c>
      <c r="G1632" s="66" t="str">
        <f t="shared" si="350"/>
        <v>Targeted Dealer</v>
      </c>
      <c r="H1632" s="111"/>
      <c r="I1632" s="67">
        <v>250</v>
      </c>
      <c r="J1632" s="67">
        <f t="shared" si="351"/>
        <v>250.00000000000003</v>
      </c>
      <c r="K1632" s="68">
        <v>93</v>
      </c>
      <c r="L1632" s="68">
        <f t="shared" si="352"/>
        <v>157</v>
      </c>
      <c r="M1632" s="68">
        <f t="shared" si="353"/>
        <v>37.199999999999996</v>
      </c>
      <c r="N1632" s="96">
        <v>35</v>
      </c>
      <c r="O1632" s="97" t="str">
        <f t="shared" si="354"/>
        <v>June</v>
      </c>
      <c r="P1632" s="96">
        <f t="shared" si="355"/>
        <v>35</v>
      </c>
      <c r="Q1632" s="98">
        <f t="shared" si="356"/>
        <v>58</v>
      </c>
      <c r="R1632" s="97" t="b">
        <f t="shared" si="357"/>
        <v>0</v>
      </c>
      <c r="S1632" s="99" t="str">
        <f t="shared" si="358"/>
        <v>GROWTH</v>
      </c>
      <c r="T1632" s="68">
        <v>0</v>
      </c>
      <c r="U1632" s="100" t="str">
        <f t="shared" si="359"/>
        <v>May</v>
      </c>
      <c r="V1632" s="68">
        <f t="shared" si="360"/>
        <v>0</v>
      </c>
      <c r="W1632" s="101">
        <f t="shared" si="361"/>
        <v>93</v>
      </c>
      <c r="X1632" s="102" t="b">
        <f t="shared" si="362"/>
        <v>0</v>
      </c>
      <c r="Y1632" s="103" t="b">
        <f t="shared" si="363"/>
        <v>0</v>
      </c>
      <c r="Z1632" s="74">
        <v>0</v>
      </c>
      <c r="AA1632" s="69"/>
      <c r="AB1632" s="69" t="s">
        <v>133</v>
      </c>
      <c r="AC1632" s="107"/>
      <c r="AD1632" s="3"/>
      <c r="AE1632" s="118">
        <f>IFERROR(INDEX(Last6M_AvgSales_Ref!$B$2:$B$12659,MATCH(D1632,Last6M_AvgSales_Ref!$A$2:$A$12659,0)),"")</f>
        <v>83.6666666666667</v>
      </c>
    </row>
    <row r="1633" spans="1:31" ht="14.25" customHeight="1">
      <c r="A1633" s="107" t="s">
        <v>134</v>
      </c>
      <c r="B1633" s="108" t="s">
        <v>79</v>
      </c>
      <c r="C1633" s="109" t="s">
        <v>3642</v>
      </c>
      <c r="D1633" s="69">
        <v>1000004679</v>
      </c>
      <c r="E1633" s="108" t="s">
        <v>3643</v>
      </c>
      <c r="F1633" s="110">
        <v>46092</v>
      </c>
      <c r="G1633" s="66" t="str">
        <f t="shared" si="350"/>
        <v>Targeted Dealer</v>
      </c>
      <c r="H1633" s="111"/>
      <c r="I1633" s="67">
        <v>20</v>
      </c>
      <c r="J1633" s="67">
        <f t="shared" si="351"/>
        <v>20</v>
      </c>
      <c r="K1633" s="68">
        <v>0</v>
      </c>
      <c r="L1633" s="68">
        <f t="shared" si="352"/>
        <v>20</v>
      </c>
      <c r="M1633" s="68">
        <f t="shared" si="353"/>
        <v>0</v>
      </c>
      <c r="N1633" s="96">
        <v>20</v>
      </c>
      <c r="O1633" s="97" t="str">
        <f t="shared" si="354"/>
        <v>June</v>
      </c>
      <c r="P1633" s="96">
        <f t="shared" si="355"/>
        <v>20</v>
      </c>
      <c r="Q1633" s="98">
        <f t="shared" si="356"/>
        <v>-20</v>
      </c>
      <c r="R1633" s="97" t="b">
        <f t="shared" si="357"/>
        <v>0</v>
      </c>
      <c r="S1633" s="99" t="str">
        <f t="shared" si="358"/>
        <v>GROWTH</v>
      </c>
      <c r="T1633" s="68">
        <v>0</v>
      </c>
      <c r="U1633" s="100" t="str">
        <f t="shared" si="359"/>
        <v>May</v>
      </c>
      <c r="V1633" s="68">
        <f t="shared" si="360"/>
        <v>0</v>
      </c>
      <c r="W1633" s="101">
        <f t="shared" si="361"/>
        <v>0</v>
      </c>
      <c r="X1633" s="102" t="b">
        <f t="shared" si="362"/>
        <v>0</v>
      </c>
      <c r="Y1633" s="103" t="b">
        <f t="shared" si="363"/>
        <v>0</v>
      </c>
      <c r="Z1633" s="74">
        <v>0</v>
      </c>
      <c r="AA1633" s="69"/>
      <c r="AB1633" s="69" t="s">
        <v>133</v>
      </c>
      <c r="AC1633" s="107"/>
      <c r="AD1633" s="3"/>
      <c r="AE1633" s="118">
        <f>IFERROR(INDEX(Last6M_AvgSales_Ref!$B$2:$B$12659,MATCH(D1633,Last6M_AvgSales_Ref!$A$2:$A$12659,0)),"")</f>
        <v>3.1666666666666701</v>
      </c>
    </row>
    <row r="1634" spans="1:31" ht="14.25" customHeight="1">
      <c r="A1634" s="107" t="s">
        <v>134</v>
      </c>
      <c r="B1634" s="108" t="s">
        <v>64</v>
      </c>
      <c r="C1634" s="109" t="s">
        <v>3644</v>
      </c>
      <c r="D1634" s="69">
        <v>1000000606</v>
      </c>
      <c r="E1634" s="108" t="s">
        <v>3645</v>
      </c>
      <c r="F1634" s="110">
        <v>44738</v>
      </c>
      <c r="G1634" s="66" t="str">
        <f t="shared" si="350"/>
        <v>-</v>
      </c>
      <c r="H1634" s="111"/>
      <c r="I1634" s="67">
        <v>0</v>
      </c>
      <c r="J1634" s="67">
        <f t="shared" si="351"/>
        <v>0</v>
      </c>
      <c r="K1634" s="68">
        <v>0</v>
      </c>
      <c r="L1634" s="68">
        <f t="shared" si="352"/>
        <v>0</v>
      </c>
      <c r="M1634" s="68" t="str">
        <f t="shared" si="353"/>
        <v>-</v>
      </c>
      <c r="N1634" s="96">
        <v>0</v>
      </c>
      <c r="O1634" s="97" t="str">
        <f t="shared" si="354"/>
        <v>June</v>
      </c>
      <c r="P1634" s="96">
        <f t="shared" si="355"/>
        <v>0</v>
      </c>
      <c r="Q1634" s="98">
        <f t="shared" si="356"/>
        <v>0</v>
      </c>
      <c r="R1634" s="97" t="b">
        <f t="shared" si="357"/>
        <v>0</v>
      </c>
      <c r="S1634" s="99" t="b">
        <f t="shared" si="358"/>
        <v>0</v>
      </c>
      <c r="T1634" s="68">
        <v>0</v>
      </c>
      <c r="U1634" s="100" t="str">
        <f t="shared" si="359"/>
        <v>May</v>
      </c>
      <c r="V1634" s="68">
        <f t="shared" si="360"/>
        <v>0</v>
      </c>
      <c r="W1634" s="101">
        <f t="shared" si="361"/>
        <v>0</v>
      </c>
      <c r="X1634" s="102" t="b">
        <f t="shared" si="362"/>
        <v>0</v>
      </c>
      <c r="Y1634" s="103" t="b">
        <f t="shared" si="363"/>
        <v>0</v>
      </c>
      <c r="Z1634" s="74">
        <v>0</v>
      </c>
      <c r="AA1634" s="69"/>
      <c r="AB1634" s="69" t="s">
        <v>133</v>
      </c>
      <c r="AC1634" s="107"/>
      <c r="AD1634" s="3"/>
      <c r="AE1634" s="118">
        <f>IFERROR(INDEX(Last6M_AvgSales_Ref!$B$2:$B$12659,MATCH(D1634,Last6M_AvgSales_Ref!$A$2:$A$12659,0)),"")</f>
        <v>6.6666666666666696</v>
      </c>
    </row>
    <row r="1635" spans="1:31" ht="14.25" customHeight="1">
      <c r="A1635" s="107" t="s">
        <v>130</v>
      </c>
      <c r="B1635" s="108" t="s">
        <v>122</v>
      </c>
      <c r="C1635" s="109" t="s">
        <v>3646</v>
      </c>
      <c r="D1635" s="69">
        <v>1000001656</v>
      </c>
      <c r="E1635" s="108" t="s">
        <v>3647</v>
      </c>
      <c r="F1635" s="110">
        <v>44739</v>
      </c>
      <c r="G1635" s="66" t="str">
        <f t="shared" si="350"/>
        <v>Targeted Dealer</v>
      </c>
      <c r="H1635" s="111"/>
      <c r="I1635" s="67">
        <v>20</v>
      </c>
      <c r="J1635" s="67">
        <f t="shared" si="351"/>
        <v>20</v>
      </c>
      <c r="K1635" s="68">
        <v>10</v>
      </c>
      <c r="L1635" s="68">
        <f t="shared" si="352"/>
        <v>10</v>
      </c>
      <c r="M1635" s="68">
        <f t="shared" si="353"/>
        <v>50</v>
      </c>
      <c r="N1635" s="96">
        <v>0</v>
      </c>
      <c r="O1635" s="97" t="str">
        <f t="shared" si="354"/>
        <v>June</v>
      </c>
      <c r="P1635" s="96">
        <f t="shared" si="355"/>
        <v>0</v>
      </c>
      <c r="Q1635" s="98">
        <f t="shared" si="356"/>
        <v>10</v>
      </c>
      <c r="R1635" s="97" t="b">
        <f t="shared" si="357"/>
        <v>0</v>
      </c>
      <c r="S1635" s="99" t="b">
        <f t="shared" si="358"/>
        <v>0</v>
      </c>
      <c r="T1635" s="68">
        <v>0</v>
      </c>
      <c r="U1635" s="100" t="str">
        <f t="shared" si="359"/>
        <v>May</v>
      </c>
      <c r="V1635" s="68">
        <f t="shared" si="360"/>
        <v>0</v>
      </c>
      <c r="W1635" s="101">
        <f t="shared" si="361"/>
        <v>10</v>
      </c>
      <c r="X1635" s="102" t="b">
        <f t="shared" si="362"/>
        <v>0</v>
      </c>
      <c r="Y1635" s="103" t="b">
        <f t="shared" si="363"/>
        <v>0</v>
      </c>
      <c r="Z1635" s="74">
        <v>0</v>
      </c>
      <c r="AA1635" s="69"/>
      <c r="AB1635" s="69" t="s">
        <v>133</v>
      </c>
      <c r="AC1635" s="107"/>
      <c r="AD1635" s="3"/>
      <c r="AE1635" s="118">
        <f>IFERROR(INDEX(Last6M_AvgSales_Ref!$B$2:$B$12659,MATCH(D1635,Last6M_AvgSales_Ref!$A$2:$A$12659,0)),"")</f>
        <v>1.6666666666666701</v>
      </c>
    </row>
    <row r="1636" spans="1:31" ht="14.25" customHeight="1">
      <c r="A1636" s="107" t="s">
        <v>133</v>
      </c>
      <c r="B1636" s="108" t="s">
        <v>55</v>
      </c>
      <c r="C1636" s="109" t="s">
        <v>3648</v>
      </c>
      <c r="D1636" s="69">
        <v>1000003570</v>
      </c>
      <c r="E1636" s="108" t="s">
        <v>3649</v>
      </c>
      <c r="F1636" s="110">
        <v>45078</v>
      </c>
      <c r="G1636" s="66" t="str">
        <f t="shared" si="350"/>
        <v>-</v>
      </c>
      <c r="H1636" s="111"/>
      <c r="I1636" s="67">
        <v>0</v>
      </c>
      <c r="J1636" s="67">
        <f t="shared" si="351"/>
        <v>0</v>
      </c>
      <c r="K1636" s="68">
        <v>0</v>
      </c>
      <c r="L1636" s="68">
        <f t="shared" si="352"/>
        <v>0</v>
      </c>
      <c r="M1636" s="68" t="str">
        <f t="shared" si="353"/>
        <v>-</v>
      </c>
      <c r="N1636" s="96">
        <v>0</v>
      </c>
      <c r="O1636" s="97" t="str">
        <f t="shared" si="354"/>
        <v>June</v>
      </c>
      <c r="P1636" s="96">
        <f t="shared" si="355"/>
        <v>0</v>
      </c>
      <c r="Q1636" s="98">
        <f t="shared" si="356"/>
        <v>0</v>
      </c>
      <c r="R1636" s="97" t="b">
        <f t="shared" si="357"/>
        <v>0</v>
      </c>
      <c r="S1636" s="99" t="b">
        <f t="shared" si="358"/>
        <v>0</v>
      </c>
      <c r="T1636" s="68">
        <v>0</v>
      </c>
      <c r="U1636" s="100" t="str">
        <f t="shared" si="359"/>
        <v>May</v>
      </c>
      <c r="V1636" s="68">
        <f t="shared" si="360"/>
        <v>0</v>
      </c>
      <c r="W1636" s="101">
        <f t="shared" si="361"/>
        <v>0</v>
      </c>
      <c r="X1636" s="102" t="b">
        <f t="shared" si="362"/>
        <v>0</v>
      </c>
      <c r="Y1636" s="103" t="b">
        <f t="shared" si="363"/>
        <v>0</v>
      </c>
      <c r="Z1636" s="74">
        <v>0</v>
      </c>
      <c r="AA1636" s="69"/>
      <c r="AB1636" s="69" t="s">
        <v>133</v>
      </c>
      <c r="AC1636" s="107"/>
      <c r="AD1636" s="3"/>
      <c r="AE1636" s="118">
        <f>IFERROR(INDEX(Last6M_AvgSales_Ref!$B$2:$B$12659,MATCH(D1636,Last6M_AvgSales_Ref!$A$2:$A$12659,0)),"")</f>
        <v>11.6666666666667</v>
      </c>
    </row>
    <row r="1637" spans="1:31" ht="14.25" customHeight="1">
      <c r="A1637" s="107" t="s">
        <v>133</v>
      </c>
      <c r="B1637" s="108" t="s">
        <v>21</v>
      </c>
      <c r="C1637" s="109" t="s">
        <v>3650</v>
      </c>
      <c r="D1637" s="69">
        <v>1000004669</v>
      </c>
      <c r="E1637" s="108" t="s">
        <v>3651</v>
      </c>
      <c r="F1637" s="110">
        <v>46091</v>
      </c>
      <c r="G1637" s="66" t="str">
        <f t="shared" si="350"/>
        <v>Targeted Dealer</v>
      </c>
      <c r="H1637" s="111"/>
      <c r="I1637" s="67">
        <v>30</v>
      </c>
      <c r="J1637" s="67">
        <f t="shared" si="351"/>
        <v>30</v>
      </c>
      <c r="K1637" s="68">
        <v>31</v>
      </c>
      <c r="L1637" s="68">
        <f t="shared" si="352"/>
        <v>-1</v>
      </c>
      <c r="M1637" s="68">
        <f t="shared" si="353"/>
        <v>103.33333333333334</v>
      </c>
      <c r="N1637" s="96">
        <v>20</v>
      </c>
      <c r="O1637" s="97" t="str">
        <f t="shared" si="354"/>
        <v>June</v>
      </c>
      <c r="P1637" s="96">
        <f t="shared" si="355"/>
        <v>20</v>
      </c>
      <c r="Q1637" s="98">
        <f t="shared" si="356"/>
        <v>11</v>
      </c>
      <c r="R1637" s="97" t="b">
        <f t="shared" si="357"/>
        <v>0</v>
      </c>
      <c r="S1637" s="99" t="str">
        <f t="shared" si="358"/>
        <v>GROWTH</v>
      </c>
      <c r="T1637" s="68">
        <v>0</v>
      </c>
      <c r="U1637" s="100" t="str">
        <f t="shared" si="359"/>
        <v>May</v>
      </c>
      <c r="V1637" s="68">
        <f t="shared" si="360"/>
        <v>0</v>
      </c>
      <c r="W1637" s="101">
        <f t="shared" si="361"/>
        <v>31</v>
      </c>
      <c r="X1637" s="102" t="b">
        <f t="shared" si="362"/>
        <v>0</v>
      </c>
      <c r="Y1637" s="103" t="b">
        <f t="shared" si="363"/>
        <v>0</v>
      </c>
      <c r="Z1637" s="74">
        <v>0</v>
      </c>
      <c r="AA1637" s="69"/>
      <c r="AB1637" s="69" t="s">
        <v>133</v>
      </c>
      <c r="AC1637" s="107"/>
      <c r="AD1637" s="3"/>
      <c r="AE1637" s="118">
        <f>IFERROR(INDEX(Last6M_AvgSales_Ref!$B$2:$B$12659,MATCH(D1637,Last6M_AvgSales_Ref!$A$2:$A$12659,0)),"")</f>
        <v>7.5</v>
      </c>
    </row>
    <row r="1638" spans="1:31" ht="14.25" customHeight="1">
      <c r="A1638" s="107" t="s">
        <v>130</v>
      </c>
      <c r="B1638" s="108" t="s">
        <v>113</v>
      </c>
      <c r="C1638" s="109" t="s">
        <v>3652</v>
      </c>
      <c r="D1638" s="69">
        <v>1000002793</v>
      </c>
      <c r="E1638" s="108" t="s">
        <v>3653</v>
      </c>
      <c r="F1638" s="110">
        <v>44741</v>
      </c>
      <c r="G1638" s="66" t="str">
        <f t="shared" si="350"/>
        <v>-</v>
      </c>
      <c r="H1638" s="111"/>
      <c r="I1638" s="67">
        <v>0</v>
      </c>
      <c r="J1638" s="67">
        <f t="shared" si="351"/>
        <v>0</v>
      </c>
      <c r="K1638" s="68">
        <v>0</v>
      </c>
      <c r="L1638" s="68">
        <f t="shared" si="352"/>
        <v>0</v>
      </c>
      <c r="M1638" s="68" t="str">
        <f t="shared" si="353"/>
        <v>-</v>
      </c>
      <c r="N1638" s="96">
        <v>0</v>
      </c>
      <c r="O1638" s="97" t="str">
        <f t="shared" si="354"/>
        <v>June</v>
      </c>
      <c r="P1638" s="96">
        <f t="shared" si="355"/>
        <v>0</v>
      </c>
      <c r="Q1638" s="98">
        <f t="shared" si="356"/>
        <v>0</v>
      </c>
      <c r="R1638" s="97" t="b">
        <f t="shared" si="357"/>
        <v>0</v>
      </c>
      <c r="S1638" s="99" t="b">
        <f t="shared" si="358"/>
        <v>0</v>
      </c>
      <c r="T1638" s="68">
        <v>0</v>
      </c>
      <c r="U1638" s="100" t="str">
        <f t="shared" si="359"/>
        <v>May</v>
      </c>
      <c r="V1638" s="68">
        <f t="shared" si="360"/>
        <v>0</v>
      </c>
      <c r="W1638" s="101">
        <f t="shared" si="361"/>
        <v>0</v>
      </c>
      <c r="X1638" s="102" t="b">
        <f t="shared" si="362"/>
        <v>0</v>
      </c>
      <c r="Y1638" s="103" t="b">
        <f t="shared" si="363"/>
        <v>0</v>
      </c>
      <c r="Z1638" s="74">
        <v>0</v>
      </c>
      <c r="AA1638" s="69"/>
      <c r="AB1638" s="69" t="s">
        <v>133</v>
      </c>
      <c r="AC1638" s="107"/>
      <c r="AD1638" s="3"/>
      <c r="AE1638" s="118">
        <f>IFERROR(INDEX(Last6M_AvgSales_Ref!$B$2:$B$12659,MATCH(D1638,Last6M_AvgSales_Ref!$A$2:$A$12659,0)),"")</f>
        <v>1.1666666666666701</v>
      </c>
    </row>
    <row r="1639" spans="1:31" ht="14.25" customHeight="1">
      <c r="A1639" s="107" t="s">
        <v>130</v>
      </c>
      <c r="B1639" s="108" t="s">
        <v>521</v>
      </c>
      <c r="C1639" s="109" t="s">
        <v>3654</v>
      </c>
      <c r="D1639" s="69">
        <v>1000001809</v>
      </c>
      <c r="E1639" s="108" t="s">
        <v>3655</v>
      </c>
      <c r="F1639" s="110">
        <v>44739</v>
      </c>
      <c r="G1639" s="66" t="str">
        <f t="shared" si="350"/>
        <v>Targeted Dealer</v>
      </c>
      <c r="H1639" s="111"/>
      <c r="I1639" s="67">
        <v>50</v>
      </c>
      <c r="J1639" s="67">
        <f t="shared" si="351"/>
        <v>50</v>
      </c>
      <c r="K1639" s="68">
        <v>55</v>
      </c>
      <c r="L1639" s="68">
        <f t="shared" si="352"/>
        <v>-5</v>
      </c>
      <c r="M1639" s="68">
        <f t="shared" si="353"/>
        <v>110</v>
      </c>
      <c r="N1639" s="96">
        <v>60</v>
      </c>
      <c r="O1639" s="97" t="str">
        <f t="shared" si="354"/>
        <v>June</v>
      </c>
      <c r="P1639" s="96">
        <f t="shared" si="355"/>
        <v>60</v>
      </c>
      <c r="Q1639" s="98">
        <f t="shared" si="356"/>
        <v>-5</v>
      </c>
      <c r="R1639" s="97" t="b">
        <f t="shared" si="357"/>
        <v>0</v>
      </c>
      <c r="S1639" s="99" t="str">
        <f t="shared" si="358"/>
        <v>GROWTH</v>
      </c>
      <c r="T1639" s="68">
        <v>0</v>
      </c>
      <c r="U1639" s="100" t="str">
        <f t="shared" si="359"/>
        <v>May</v>
      </c>
      <c r="V1639" s="68">
        <f t="shared" si="360"/>
        <v>0</v>
      </c>
      <c r="W1639" s="101">
        <f t="shared" si="361"/>
        <v>55</v>
      </c>
      <c r="X1639" s="102" t="b">
        <f t="shared" si="362"/>
        <v>0</v>
      </c>
      <c r="Y1639" s="103" t="b">
        <f t="shared" si="363"/>
        <v>0</v>
      </c>
      <c r="Z1639" s="74">
        <v>0</v>
      </c>
      <c r="AA1639" s="69"/>
      <c r="AB1639" s="69" t="s">
        <v>133</v>
      </c>
      <c r="AC1639" s="107"/>
      <c r="AD1639" s="3"/>
      <c r="AE1639" s="118">
        <f>IFERROR(INDEX(Last6M_AvgSales_Ref!$B$2:$B$12659,MATCH(D1639,Last6M_AvgSales_Ref!$A$2:$A$12659,0)),"")</f>
        <v>13.3333333333333</v>
      </c>
    </row>
    <row r="1640" spans="1:31" ht="14.25" customHeight="1">
      <c r="A1640" s="107" t="s">
        <v>133</v>
      </c>
      <c r="B1640" s="108" t="s">
        <v>48</v>
      </c>
      <c r="C1640" s="109" t="s">
        <v>3656</v>
      </c>
      <c r="D1640" s="69">
        <v>1000004684</v>
      </c>
      <c r="E1640" s="108" t="s">
        <v>3657</v>
      </c>
      <c r="F1640" s="110">
        <v>46101</v>
      </c>
      <c r="G1640" s="66" t="str">
        <f t="shared" si="350"/>
        <v>Targeted Dealer</v>
      </c>
      <c r="H1640" s="111"/>
      <c r="I1640" s="67">
        <v>250</v>
      </c>
      <c r="J1640" s="67">
        <f t="shared" si="351"/>
        <v>250.00000000000003</v>
      </c>
      <c r="K1640" s="68">
        <v>535</v>
      </c>
      <c r="L1640" s="68">
        <f t="shared" si="352"/>
        <v>-285</v>
      </c>
      <c r="M1640" s="68">
        <f t="shared" si="353"/>
        <v>213.99999999999997</v>
      </c>
      <c r="N1640" s="96">
        <v>437.5</v>
      </c>
      <c r="O1640" s="97" t="str">
        <f t="shared" si="354"/>
        <v>June</v>
      </c>
      <c r="P1640" s="96">
        <f t="shared" si="355"/>
        <v>437.5</v>
      </c>
      <c r="Q1640" s="98">
        <f t="shared" si="356"/>
        <v>97.5</v>
      </c>
      <c r="R1640" s="97" t="b">
        <f t="shared" si="357"/>
        <v>0</v>
      </c>
      <c r="S1640" s="99" t="str">
        <f t="shared" si="358"/>
        <v>GROWTH</v>
      </c>
      <c r="T1640" s="68">
        <v>0</v>
      </c>
      <c r="U1640" s="100" t="str">
        <f t="shared" si="359"/>
        <v>May</v>
      </c>
      <c r="V1640" s="68">
        <f t="shared" si="360"/>
        <v>0</v>
      </c>
      <c r="W1640" s="101">
        <f t="shared" si="361"/>
        <v>535</v>
      </c>
      <c r="X1640" s="102" t="b">
        <f t="shared" si="362"/>
        <v>0</v>
      </c>
      <c r="Y1640" s="103" t="b">
        <f t="shared" si="363"/>
        <v>0</v>
      </c>
      <c r="Z1640" s="74">
        <v>0</v>
      </c>
      <c r="AA1640" s="69"/>
      <c r="AB1640" s="69" t="s">
        <v>133</v>
      </c>
      <c r="AC1640" s="107"/>
      <c r="AD1640" s="3"/>
      <c r="AE1640" s="118">
        <f>IFERROR(INDEX(Last6M_AvgSales_Ref!$B$2:$B$12659,MATCH(D1640,Last6M_AvgSales_Ref!$A$2:$A$12659,0)),"")</f>
        <v>81</v>
      </c>
    </row>
    <row r="1641" spans="1:31" ht="14.25" customHeight="1">
      <c r="A1641" s="107" t="s">
        <v>133</v>
      </c>
      <c r="B1641" s="108" t="s">
        <v>48</v>
      </c>
      <c r="C1641" s="109" t="s">
        <v>3658</v>
      </c>
      <c r="D1641" s="69">
        <v>1000004692</v>
      </c>
      <c r="E1641" s="108" t="s">
        <v>3659</v>
      </c>
      <c r="F1641" s="110">
        <v>46104</v>
      </c>
      <c r="G1641" s="66" t="str">
        <f t="shared" si="350"/>
        <v>Targeted Dealer</v>
      </c>
      <c r="H1641" s="111"/>
      <c r="I1641" s="67">
        <v>160</v>
      </c>
      <c r="J1641" s="67">
        <f t="shared" si="351"/>
        <v>160</v>
      </c>
      <c r="K1641" s="68">
        <v>200</v>
      </c>
      <c r="L1641" s="68">
        <f t="shared" si="352"/>
        <v>-40</v>
      </c>
      <c r="M1641" s="68">
        <f t="shared" si="353"/>
        <v>125</v>
      </c>
      <c r="N1641" s="96">
        <v>173</v>
      </c>
      <c r="O1641" s="97" t="str">
        <f t="shared" si="354"/>
        <v>June</v>
      </c>
      <c r="P1641" s="96">
        <f t="shared" si="355"/>
        <v>173</v>
      </c>
      <c r="Q1641" s="98">
        <f t="shared" si="356"/>
        <v>27</v>
      </c>
      <c r="R1641" s="97" t="b">
        <f t="shared" si="357"/>
        <v>0</v>
      </c>
      <c r="S1641" s="99" t="str">
        <f t="shared" si="358"/>
        <v>GROWTH</v>
      </c>
      <c r="T1641" s="68">
        <v>0</v>
      </c>
      <c r="U1641" s="100" t="str">
        <f t="shared" si="359"/>
        <v>May</v>
      </c>
      <c r="V1641" s="68">
        <f t="shared" si="360"/>
        <v>0</v>
      </c>
      <c r="W1641" s="101">
        <f t="shared" si="361"/>
        <v>200</v>
      </c>
      <c r="X1641" s="102" t="b">
        <f t="shared" si="362"/>
        <v>0</v>
      </c>
      <c r="Y1641" s="103" t="b">
        <f t="shared" si="363"/>
        <v>0</v>
      </c>
      <c r="Z1641" s="74">
        <v>0</v>
      </c>
      <c r="AA1641" s="69"/>
      <c r="AB1641" s="69" t="s">
        <v>133</v>
      </c>
      <c r="AC1641" s="107"/>
      <c r="AD1641" s="3"/>
      <c r="AE1641" s="118">
        <f>IFERROR(INDEX(Last6M_AvgSales_Ref!$B$2:$B$12659,MATCH(D1641,Last6M_AvgSales_Ref!$A$2:$A$12659,0)),"")</f>
        <v>40.1666666666667</v>
      </c>
    </row>
    <row r="1642" spans="1:31" ht="14.25" customHeight="1">
      <c r="A1642" s="107" t="s">
        <v>133</v>
      </c>
      <c r="B1642" s="108" t="s">
        <v>145</v>
      </c>
      <c r="C1642" s="109" t="s">
        <v>3660</v>
      </c>
      <c r="D1642" s="69">
        <v>1000004678</v>
      </c>
      <c r="E1642" s="108" t="s">
        <v>3661</v>
      </c>
      <c r="F1642" s="110">
        <v>46092</v>
      </c>
      <c r="G1642" s="66" t="str">
        <f t="shared" si="350"/>
        <v>Targeted Dealer</v>
      </c>
      <c r="H1642" s="111"/>
      <c r="I1642" s="67">
        <v>15</v>
      </c>
      <c r="J1642" s="67">
        <f t="shared" si="351"/>
        <v>15</v>
      </c>
      <c r="K1642" s="68">
        <v>0</v>
      </c>
      <c r="L1642" s="68">
        <f t="shared" si="352"/>
        <v>15</v>
      </c>
      <c r="M1642" s="68">
        <f t="shared" si="353"/>
        <v>0</v>
      </c>
      <c r="N1642" s="96">
        <v>6</v>
      </c>
      <c r="O1642" s="97" t="str">
        <f t="shared" si="354"/>
        <v>June</v>
      </c>
      <c r="P1642" s="96">
        <f t="shared" si="355"/>
        <v>6</v>
      </c>
      <c r="Q1642" s="98">
        <f t="shared" si="356"/>
        <v>-6</v>
      </c>
      <c r="R1642" s="97" t="b">
        <f t="shared" si="357"/>
        <v>0</v>
      </c>
      <c r="S1642" s="99" t="str">
        <f t="shared" si="358"/>
        <v>GROWTH</v>
      </c>
      <c r="T1642" s="68">
        <v>0</v>
      </c>
      <c r="U1642" s="100" t="str">
        <f t="shared" si="359"/>
        <v>May</v>
      </c>
      <c r="V1642" s="68">
        <f t="shared" si="360"/>
        <v>0</v>
      </c>
      <c r="W1642" s="101">
        <f t="shared" si="361"/>
        <v>0</v>
      </c>
      <c r="X1642" s="102" t="b">
        <f t="shared" si="362"/>
        <v>0</v>
      </c>
      <c r="Y1642" s="103" t="b">
        <f t="shared" si="363"/>
        <v>0</v>
      </c>
      <c r="Z1642" s="74">
        <v>0</v>
      </c>
      <c r="AA1642" s="69"/>
      <c r="AB1642" s="69" t="s">
        <v>133</v>
      </c>
      <c r="AC1642" s="107"/>
      <c r="AD1642" s="3"/>
      <c r="AE1642" s="118">
        <f>IFERROR(INDEX(Last6M_AvgSales_Ref!$B$2:$B$12659,MATCH(D1642,Last6M_AvgSales_Ref!$A$2:$A$12659,0)),"")</f>
        <v>5</v>
      </c>
    </row>
    <row r="1643" spans="1:31" ht="14.25" customHeight="1">
      <c r="A1643" s="107" t="s">
        <v>133</v>
      </c>
      <c r="B1643" s="108" t="s">
        <v>27</v>
      </c>
      <c r="C1643" s="109" t="s">
        <v>3662</v>
      </c>
      <c r="D1643" s="69">
        <v>1000000743</v>
      </c>
      <c r="E1643" s="108" t="s">
        <v>3663</v>
      </c>
      <c r="F1643" s="110">
        <v>44738</v>
      </c>
      <c r="G1643" s="66" t="str">
        <f t="shared" si="350"/>
        <v>-</v>
      </c>
      <c r="H1643" s="111"/>
      <c r="I1643" s="67">
        <v>0</v>
      </c>
      <c r="J1643" s="67">
        <f t="shared" si="351"/>
        <v>0</v>
      </c>
      <c r="K1643" s="68">
        <v>3.5</v>
      </c>
      <c r="L1643" s="68">
        <f t="shared" si="352"/>
        <v>-3.5</v>
      </c>
      <c r="M1643" s="68" t="str">
        <f t="shared" si="353"/>
        <v>-</v>
      </c>
      <c r="N1643" s="96">
        <v>0</v>
      </c>
      <c r="O1643" s="97" t="str">
        <f t="shared" si="354"/>
        <v>June</v>
      </c>
      <c r="P1643" s="96">
        <f t="shared" si="355"/>
        <v>0</v>
      </c>
      <c r="Q1643" s="98">
        <f t="shared" si="356"/>
        <v>3.5</v>
      </c>
      <c r="R1643" s="97" t="b">
        <f t="shared" si="357"/>
        <v>0</v>
      </c>
      <c r="S1643" s="99" t="b">
        <f t="shared" si="358"/>
        <v>0</v>
      </c>
      <c r="T1643" s="68">
        <v>0</v>
      </c>
      <c r="U1643" s="100" t="str">
        <f t="shared" si="359"/>
        <v>May</v>
      </c>
      <c r="V1643" s="68">
        <f t="shared" si="360"/>
        <v>0</v>
      </c>
      <c r="W1643" s="101">
        <f t="shared" si="361"/>
        <v>3.5</v>
      </c>
      <c r="X1643" s="102" t="b">
        <f t="shared" si="362"/>
        <v>0</v>
      </c>
      <c r="Y1643" s="103" t="b">
        <f t="shared" si="363"/>
        <v>0</v>
      </c>
      <c r="Z1643" s="74">
        <v>0</v>
      </c>
      <c r="AA1643" s="69"/>
      <c r="AB1643" s="69" t="s">
        <v>133</v>
      </c>
      <c r="AC1643" s="107"/>
      <c r="AD1643" s="3"/>
      <c r="AE1643" s="118">
        <f>IFERROR(INDEX(Last6M_AvgSales_Ref!$B$2:$B$12659,MATCH(D1643,Last6M_AvgSales_Ref!$A$2:$A$12659,0)),"")</f>
        <v>5</v>
      </c>
    </row>
    <row r="1644" spans="1:31" ht="14.25" customHeight="1">
      <c r="A1644" s="107" t="s">
        <v>133</v>
      </c>
      <c r="B1644" s="108" t="s">
        <v>47</v>
      </c>
      <c r="C1644" s="109" t="s">
        <v>3664</v>
      </c>
      <c r="D1644" s="69">
        <v>1000000762</v>
      </c>
      <c r="E1644" s="108" t="s">
        <v>3665</v>
      </c>
      <c r="F1644" s="110">
        <v>44738</v>
      </c>
      <c r="G1644" s="66" t="str">
        <f t="shared" si="350"/>
        <v>-</v>
      </c>
      <c r="H1644" s="111"/>
      <c r="I1644" s="67">
        <v>0</v>
      </c>
      <c r="J1644" s="67">
        <f t="shared" si="351"/>
        <v>0</v>
      </c>
      <c r="K1644" s="68">
        <v>0</v>
      </c>
      <c r="L1644" s="68">
        <f t="shared" si="352"/>
        <v>0</v>
      </c>
      <c r="M1644" s="68" t="str">
        <f t="shared" si="353"/>
        <v>-</v>
      </c>
      <c r="N1644" s="96">
        <v>50</v>
      </c>
      <c r="O1644" s="97" t="str">
        <f t="shared" si="354"/>
        <v>June</v>
      </c>
      <c r="P1644" s="96">
        <f t="shared" si="355"/>
        <v>50</v>
      </c>
      <c r="Q1644" s="98">
        <f t="shared" si="356"/>
        <v>-50</v>
      </c>
      <c r="R1644" s="97" t="b">
        <f t="shared" si="357"/>
        <v>0</v>
      </c>
      <c r="S1644" s="99" t="str">
        <f t="shared" si="358"/>
        <v>GROWTH</v>
      </c>
      <c r="T1644" s="68">
        <v>0</v>
      </c>
      <c r="U1644" s="100" t="str">
        <f t="shared" si="359"/>
        <v>May</v>
      </c>
      <c r="V1644" s="68">
        <f t="shared" si="360"/>
        <v>0</v>
      </c>
      <c r="W1644" s="101">
        <f t="shared" si="361"/>
        <v>0</v>
      </c>
      <c r="X1644" s="102" t="b">
        <f t="shared" si="362"/>
        <v>0</v>
      </c>
      <c r="Y1644" s="103" t="b">
        <f t="shared" si="363"/>
        <v>0</v>
      </c>
      <c r="Z1644" s="74">
        <v>0</v>
      </c>
      <c r="AA1644" s="69"/>
      <c r="AB1644" s="69" t="s">
        <v>133</v>
      </c>
      <c r="AC1644" s="107"/>
      <c r="AD1644" s="3"/>
      <c r="AE1644" s="118">
        <f>IFERROR(INDEX(Last6M_AvgSales_Ref!$B$2:$B$12659,MATCH(D1644,Last6M_AvgSales_Ref!$A$2:$A$12659,0)),"")</f>
        <v>5</v>
      </c>
    </row>
    <row r="1645" spans="1:31" ht="14.25" customHeight="1">
      <c r="A1645" s="107" t="s">
        <v>133</v>
      </c>
      <c r="B1645" s="108" t="s">
        <v>47</v>
      </c>
      <c r="C1645" s="109" t="s">
        <v>3666</v>
      </c>
      <c r="D1645" s="69">
        <v>1000004680</v>
      </c>
      <c r="E1645" s="108" t="s">
        <v>3667</v>
      </c>
      <c r="F1645" s="110">
        <v>46097</v>
      </c>
      <c r="G1645" s="66" t="str">
        <f t="shared" si="350"/>
        <v>Targeted Dealer</v>
      </c>
      <c r="H1645" s="111"/>
      <c r="I1645" s="67">
        <v>75</v>
      </c>
      <c r="J1645" s="67">
        <f t="shared" si="351"/>
        <v>75</v>
      </c>
      <c r="K1645" s="68">
        <v>70</v>
      </c>
      <c r="L1645" s="68">
        <f t="shared" si="352"/>
        <v>5</v>
      </c>
      <c r="M1645" s="68">
        <f t="shared" si="353"/>
        <v>93.333333333333329</v>
      </c>
      <c r="N1645" s="96">
        <v>70</v>
      </c>
      <c r="O1645" s="97" t="str">
        <f t="shared" si="354"/>
        <v>June</v>
      </c>
      <c r="P1645" s="96">
        <f t="shared" si="355"/>
        <v>70</v>
      </c>
      <c r="Q1645" s="98">
        <f t="shared" si="356"/>
        <v>0</v>
      </c>
      <c r="R1645" s="97" t="b">
        <f t="shared" si="357"/>
        <v>0</v>
      </c>
      <c r="S1645" s="99" t="str">
        <f t="shared" si="358"/>
        <v>GROWTH</v>
      </c>
      <c r="T1645" s="68">
        <v>0</v>
      </c>
      <c r="U1645" s="100" t="str">
        <f t="shared" si="359"/>
        <v>May</v>
      </c>
      <c r="V1645" s="68">
        <f t="shared" si="360"/>
        <v>0</v>
      </c>
      <c r="W1645" s="101">
        <f t="shared" si="361"/>
        <v>70</v>
      </c>
      <c r="X1645" s="102" t="b">
        <f t="shared" si="362"/>
        <v>0</v>
      </c>
      <c r="Y1645" s="103" t="b">
        <f t="shared" si="363"/>
        <v>0</v>
      </c>
      <c r="Z1645" s="74">
        <v>0</v>
      </c>
      <c r="AA1645" s="69"/>
      <c r="AB1645" s="69" t="s">
        <v>133</v>
      </c>
      <c r="AC1645" s="107"/>
      <c r="AD1645" s="3"/>
      <c r="AE1645" s="118">
        <f>IFERROR(INDEX(Last6M_AvgSales_Ref!$B$2:$B$12659,MATCH(D1645,Last6M_AvgSales_Ref!$A$2:$A$12659,0)),"")</f>
        <v>18.3333333333333</v>
      </c>
    </row>
    <row r="1646" spans="1:31" ht="14.25" customHeight="1">
      <c r="A1646" s="107" t="s">
        <v>134</v>
      </c>
      <c r="B1646" s="108" t="s">
        <v>77</v>
      </c>
      <c r="C1646" s="109" t="s">
        <v>3668</v>
      </c>
      <c r="D1646" s="69">
        <v>1000004668</v>
      </c>
      <c r="E1646" s="108" t="s">
        <v>3669</v>
      </c>
      <c r="F1646" s="110">
        <v>46091</v>
      </c>
      <c r="G1646" s="66" t="str">
        <f t="shared" si="350"/>
        <v>Targeted Dealer</v>
      </c>
      <c r="H1646" s="111"/>
      <c r="I1646" s="67">
        <v>110</v>
      </c>
      <c r="J1646" s="67">
        <f t="shared" si="351"/>
        <v>110</v>
      </c>
      <c r="K1646" s="68">
        <v>75.5</v>
      </c>
      <c r="L1646" s="68">
        <f t="shared" si="352"/>
        <v>34.5</v>
      </c>
      <c r="M1646" s="68">
        <f t="shared" si="353"/>
        <v>68.636363636363626</v>
      </c>
      <c r="N1646" s="96">
        <v>109</v>
      </c>
      <c r="O1646" s="97" t="str">
        <f t="shared" si="354"/>
        <v>June</v>
      </c>
      <c r="P1646" s="96">
        <f t="shared" si="355"/>
        <v>109</v>
      </c>
      <c r="Q1646" s="98">
        <f t="shared" si="356"/>
        <v>-33.5</v>
      </c>
      <c r="R1646" s="97" t="b">
        <f t="shared" si="357"/>
        <v>0</v>
      </c>
      <c r="S1646" s="99" t="str">
        <f t="shared" si="358"/>
        <v>GROWTH</v>
      </c>
      <c r="T1646" s="68">
        <v>0</v>
      </c>
      <c r="U1646" s="100" t="str">
        <f t="shared" si="359"/>
        <v>May</v>
      </c>
      <c r="V1646" s="68">
        <f t="shared" si="360"/>
        <v>0</v>
      </c>
      <c r="W1646" s="101">
        <f t="shared" si="361"/>
        <v>75.5</v>
      </c>
      <c r="X1646" s="102" t="b">
        <f t="shared" si="362"/>
        <v>0</v>
      </c>
      <c r="Y1646" s="103" t="b">
        <f t="shared" si="363"/>
        <v>0</v>
      </c>
      <c r="Z1646" s="74">
        <v>0</v>
      </c>
      <c r="AA1646" s="69"/>
      <c r="AB1646" s="69" t="s">
        <v>133</v>
      </c>
      <c r="AC1646" s="107"/>
      <c r="AD1646" s="3"/>
      <c r="AE1646" s="118">
        <f>IFERROR(INDEX(Last6M_AvgSales_Ref!$B$2:$B$12659,MATCH(D1646,Last6M_AvgSales_Ref!$A$2:$A$12659,0)),"")</f>
        <v>20.9166666666667</v>
      </c>
    </row>
    <row r="1647" spans="1:31" ht="14.25" customHeight="1">
      <c r="A1647" s="107" t="s">
        <v>132</v>
      </c>
      <c r="B1647" s="108" t="s">
        <v>101</v>
      </c>
      <c r="C1647" s="109" t="s">
        <v>3670</v>
      </c>
      <c r="D1647" s="69">
        <v>1000004578</v>
      </c>
      <c r="E1647" s="108" t="s">
        <v>3671</v>
      </c>
      <c r="F1647" s="110">
        <v>46016</v>
      </c>
      <c r="G1647" s="66" t="str">
        <f t="shared" si="350"/>
        <v>Targeted Dealer</v>
      </c>
      <c r="H1647" s="111"/>
      <c r="I1647" s="67">
        <v>40</v>
      </c>
      <c r="J1647" s="67">
        <f t="shared" si="351"/>
        <v>40</v>
      </c>
      <c r="K1647" s="68">
        <v>5</v>
      </c>
      <c r="L1647" s="68">
        <f t="shared" si="352"/>
        <v>35</v>
      </c>
      <c r="M1647" s="68">
        <f t="shared" si="353"/>
        <v>12.5</v>
      </c>
      <c r="N1647" s="96">
        <v>8.75</v>
      </c>
      <c r="O1647" s="97" t="str">
        <f t="shared" si="354"/>
        <v>June</v>
      </c>
      <c r="P1647" s="96">
        <f t="shared" si="355"/>
        <v>8.75</v>
      </c>
      <c r="Q1647" s="98">
        <f t="shared" si="356"/>
        <v>-3.75</v>
      </c>
      <c r="R1647" s="97" t="b">
        <f t="shared" si="357"/>
        <v>0</v>
      </c>
      <c r="S1647" s="99" t="str">
        <f t="shared" si="358"/>
        <v>GROWTH</v>
      </c>
      <c r="T1647" s="68">
        <v>0</v>
      </c>
      <c r="U1647" s="100" t="str">
        <f t="shared" si="359"/>
        <v>May</v>
      </c>
      <c r="V1647" s="68">
        <f t="shared" si="360"/>
        <v>0</v>
      </c>
      <c r="W1647" s="101">
        <f t="shared" si="361"/>
        <v>5</v>
      </c>
      <c r="X1647" s="102" t="b">
        <f t="shared" si="362"/>
        <v>0</v>
      </c>
      <c r="Y1647" s="103" t="b">
        <f t="shared" si="363"/>
        <v>0</v>
      </c>
      <c r="Z1647" s="74">
        <v>0</v>
      </c>
      <c r="AA1647" s="69"/>
      <c r="AB1647" s="69" t="s">
        <v>133</v>
      </c>
      <c r="AC1647" s="107"/>
      <c r="AD1647" s="3"/>
      <c r="AE1647" s="118">
        <f>IFERROR(INDEX(Last6M_AvgSales_Ref!$B$2:$B$12659,MATCH(D1647,Last6M_AvgSales_Ref!$A$2:$A$12659,0)),"")</f>
        <v>7.4166666666666696</v>
      </c>
    </row>
    <row r="1648" spans="1:31" ht="14.25" customHeight="1">
      <c r="A1648" s="107" t="s">
        <v>134</v>
      </c>
      <c r="B1648" s="108" t="s">
        <v>74</v>
      </c>
      <c r="C1648" s="109" t="s">
        <v>3672</v>
      </c>
      <c r="D1648" s="69">
        <v>1000004685</v>
      </c>
      <c r="E1648" s="108" t="s">
        <v>3673</v>
      </c>
      <c r="F1648" s="110">
        <v>46122</v>
      </c>
      <c r="G1648" s="66" t="str">
        <f t="shared" si="350"/>
        <v>Targeted Dealer</v>
      </c>
      <c r="H1648" s="111"/>
      <c r="I1648" s="67">
        <v>500</v>
      </c>
      <c r="J1648" s="67">
        <f t="shared" si="351"/>
        <v>500.00000000000006</v>
      </c>
      <c r="K1648" s="68">
        <v>420.5</v>
      </c>
      <c r="L1648" s="68">
        <f t="shared" si="352"/>
        <v>79.5</v>
      </c>
      <c r="M1648" s="68">
        <f t="shared" si="353"/>
        <v>84.09999999999998</v>
      </c>
      <c r="N1648" s="96">
        <v>270</v>
      </c>
      <c r="O1648" s="97" t="str">
        <f t="shared" si="354"/>
        <v>June</v>
      </c>
      <c r="P1648" s="96">
        <f t="shared" si="355"/>
        <v>270</v>
      </c>
      <c r="Q1648" s="98">
        <f t="shared" si="356"/>
        <v>150.5</v>
      </c>
      <c r="R1648" s="97" t="b">
        <f t="shared" si="357"/>
        <v>0</v>
      </c>
      <c r="S1648" s="99" t="str">
        <f t="shared" si="358"/>
        <v>GROWTH</v>
      </c>
      <c r="T1648" s="68">
        <v>0</v>
      </c>
      <c r="U1648" s="100" t="str">
        <f t="shared" si="359"/>
        <v>May</v>
      </c>
      <c r="V1648" s="68">
        <f t="shared" si="360"/>
        <v>0</v>
      </c>
      <c r="W1648" s="101">
        <f t="shared" si="361"/>
        <v>420.5</v>
      </c>
      <c r="X1648" s="102" t="b">
        <f t="shared" si="362"/>
        <v>0</v>
      </c>
      <c r="Y1648" s="103" t="b">
        <f t="shared" si="363"/>
        <v>0</v>
      </c>
      <c r="Z1648" s="74">
        <v>0</v>
      </c>
      <c r="AA1648" s="69"/>
      <c r="AB1648" s="69" t="s">
        <v>133</v>
      </c>
      <c r="AC1648" s="107"/>
      <c r="AD1648" s="3"/>
      <c r="AE1648" s="118">
        <f>IFERROR(INDEX(Last6M_AvgSales_Ref!$B$2:$B$12659,MATCH(D1648,Last6M_AvgSales_Ref!$A$2:$A$12659,0)),"")</f>
        <v>39.1666666666667</v>
      </c>
    </row>
    <row r="1649" spans="1:31" ht="14.25" customHeight="1">
      <c r="A1649" s="107" t="s">
        <v>134</v>
      </c>
      <c r="B1649" s="108" t="s">
        <v>81</v>
      </c>
      <c r="C1649" s="109" t="s">
        <v>3674</v>
      </c>
      <c r="D1649" s="69">
        <v>1000004707</v>
      </c>
      <c r="E1649" s="108" t="s">
        <v>3675</v>
      </c>
      <c r="F1649" s="110">
        <v>46139</v>
      </c>
      <c r="G1649" s="66" t="str">
        <f t="shared" si="350"/>
        <v>Targeted Dealer</v>
      </c>
      <c r="H1649" s="111"/>
      <c r="I1649" s="67">
        <v>100</v>
      </c>
      <c r="J1649" s="67">
        <f t="shared" si="351"/>
        <v>100</v>
      </c>
      <c r="K1649" s="68">
        <v>194.7</v>
      </c>
      <c r="L1649" s="68">
        <f t="shared" si="352"/>
        <v>-94.699999999999989</v>
      </c>
      <c r="M1649" s="68">
        <f t="shared" si="353"/>
        <v>194.7</v>
      </c>
      <c r="N1649" s="96">
        <v>143</v>
      </c>
      <c r="O1649" s="97" t="str">
        <f t="shared" si="354"/>
        <v>June</v>
      </c>
      <c r="P1649" s="96">
        <f t="shared" si="355"/>
        <v>143</v>
      </c>
      <c r="Q1649" s="98">
        <f t="shared" si="356"/>
        <v>51.699999999999989</v>
      </c>
      <c r="R1649" s="97" t="b">
        <f t="shared" si="357"/>
        <v>0</v>
      </c>
      <c r="S1649" s="99" t="str">
        <f t="shared" si="358"/>
        <v>GROWTH</v>
      </c>
      <c r="T1649" s="68">
        <v>0</v>
      </c>
      <c r="U1649" s="100" t="str">
        <f t="shared" si="359"/>
        <v>May</v>
      </c>
      <c r="V1649" s="68">
        <f t="shared" si="360"/>
        <v>0</v>
      </c>
      <c r="W1649" s="101">
        <f t="shared" si="361"/>
        <v>194.7</v>
      </c>
      <c r="X1649" s="102" t="b">
        <f t="shared" si="362"/>
        <v>0</v>
      </c>
      <c r="Y1649" s="103" t="b">
        <f t="shared" si="363"/>
        <v>0</v>
      </c>
      <c r="Z1649" s="74">
        <v>0</v>
      </c>
      <c r="AA1649" s="69"/>
      <c r="AB1649" s="69" t="s">
        <v>133</v>
      </c>
      <c r="AC1649" s="107"/>
      <c r="AD1649" s="3"/>
      <c r="AE1649" s="118">
        <f>IFERROR(INDEX(Last6M_AvgSales_Ref!$B$2:$B$12659,MATCH(D1649,Last6M_AvgSales_Ref!$A$2:$A$12659,0)),"")</f>
        <v>5</v>
      </c>
    </row>
    <row r="1650" spans="1:31" ht="14.25" customHeight="1">
      <c r="A1650" s="107" t="s">
        <v>131</v>
      </c>
      <c r="B1650" s="108" t="s">
        <v>95</v>
      </c>
      <c r="C1650" s="109" t="s">
        <v>3676</v>
      </c>
      <c r="D1650" s="69">
        <v>1000004689</v>
      </c>
      <c r="E1650" s="108" t="s">
        <v>3677</v>
      </c>
      <c r="F1650" s="110">
        <v>46128</v>
      </c>
      <c r="G1650" s="66" t="str">
        <f t="shared" si="350"/>
        <v>Targeted Dealer</v>
      </c>
      <c r="H1650" s="111"/>
      <c r="I1650" s="67">
        <v>100</v>
      </c>
      <c r="J1650" s="67">
        <f t="shared" si="351"/>
        <v>100</v>
      </c>
      <c r="K1650" s="68">
        <v>112.75</v>
      </c>
      <c r="L1650" s="68">
        <f t="shared" si="352"/>
        <v>-12.75</v>
      </c>
      <c r="M1650" s="68">
        <f t="shared" si="353"/>
        <v>112.75</v>
      </c>
      <c r="N1650" s="96">
        <v>23</v>
      </c>
      <c r="O1650" s="97" t="str">
        <f t="shared" si="354"/>
        <v>June</v>
      </c>
      <c r="P1650" s="96">
        <f t="shared" si="355"/>
        <v>23</v>
      </c>
      <c r="Q1650" s="98">
        <f t="shared" si="356"/>
        <v>89.75</v>
      </c>
      <c r="R1650" s="97" t="b">
        <f t="shared" si="357"/>
        <v>0</v>
      </c>
      <c r="S1650" s="99" t="str">
        <f t="shared" si="358"/>
        <v>GROWTH</v>
      </c>
      <c r="T1650" s="68">
        <v>0</v>
      </c>
      <c r="U1650" s="100" t="str">
        <f t="shared" si="359"/>
        <v>May</v>
      </c>
      <c r="V1650" s="68">
        <f t="shared" si="360"/>
        <v>0</v>
      </c>
      <c r="W1650" s="101">
        <f t="shared" si="361"/>
        <v>112.75</v>
      </c>
      <c r="X1650" s="102" t="b">
        <f t="shared" si="362"/>
        <v>0</v>
      </c>
      <c r="Y1650" s="103" t="b">
        <f t="shared" si="363"/>
        <v>0</v>
      </c>
      <c r="Z1650" s="74">
        <v>0</v>
      </c>
      <c r="AA1650" s="69"/>
      <c r="AB1650" s="69" t="s">
        <v>133</v>
      </c>
      <c r="AC1650" s="107"/>
      <c r="AD1650" s="3"/>
      <c r="AE1650" s="118">
        <f>IFERROR(INDEX(Last6M_AvgSales_Ref!$B$2:$B$12659,MATCH(D1650,Last6M_AvgSales_Ref!$A$2:$A$12659,0)),"")</f>
        <v>12.6666666666667</v>
      </c>
    </row>
    <row r="1651" spans="1:31" ht="14.25" customHeight="1">
      <c r="A1651" s="107" t="s">
        <v>134</v>
      </c>
      <c r="B1651" s="108" t="s">
        <v>58</v>
      </c>
      <c r="C1651" s="109" t="s">
        <v>3678</v>
      </c>
      <c r="D1651" s="69">
        <v>1000004199</v>
      </c>
      <c r="E1651" s="108" t="s">
        <v>3679</v>
      </c>
      <c r="F1651" s="110">
        <v>45656</v>
      </c>
      <c r="G1651" s="66" t="str">
        <f t="shared" si="350"/>
        <v>Targeted Dealer</v>
      </c>
      <c r="H1651" s="111"/>
      <c r="I1651" s="67">
        <v>26</v>
      </c>
      <c r="J1651" s="67">
        <f t="shared" si="351"/>
        <v>26</v>
      </c>
      <c r="K1651" s="68">
        <v>13</v>
      </c>
      <c r="L1651" s="68">
        <f t="shared" si="352"/>
        <v>13</v>
      </c>
      <c r="M1651" s="68">
        <f t="shared" si="353"/>
        <v>50</v>
      </c>
      <c r="N1651" s="96">
        <v>13</v>
      </c>
      <c r="O1651" s="97" t="str">
        <f t="shared" si="354"/>
        <v>June</v>
      </c>
      <c r="P1651" s="96">
        <f t="shared" si="355"/>
        <v>13</v>
      </c>
      <c r="Q1651" s="98">
        <f t="shared" si="356"/>
        <v>0</v>
      </c>
      <c r="R1651" s="97" t="b">
        <f t="shared" si="357"/>
        <v>0</v>
      </c>
      <c r="S1651" s="99" t="str">
        <f t="shared" si="358"/>
        <v>GROWTH</v>
      </c>
      <c r="T1651" s="68">
        <v>25</v>
      </c>
      <c r="U1651" s="100" t="str">
        <f t="shared" si="359"/>
        <v>May</v>
      </c>
      <c r="V1651" s="68">
        <f t="shared" si="360"/>
        <v>25</v>
      </c>
      <c r="W1651" s="101">
        <f t="shared" si="361"/>
        <v>-12</v>
      </c>
      <c r="X1651" s="102" t="b">
        <f t="shared" si="362"/>
        <v>0</v>
      </c>
      <c r="Y1651" s="103" t="str">
        <f t="shared" si="363"/>
        <v>GROWTH</v>
      </c>
      <c r="Z1651" s="74">
        <v>0</v>
      </c>
      <c r="AA1651" s="69"/>
      <c r="AB1651" s="69" t="s">
        <v>133</v>
      </c>
      <c r="AC1651" s="107"/>
      <c r="AD1651" s="3"/>
      <c r="AE1651" s="118">
        <f>IFERROR(INDEX(Last6M_AvgSales_Ref!$B$2:$B$12659,MATCH(D1651,Last6M_AvgSales_Ref!$A$2:$A$12659,0)),"")</f>
        <v>4.3333333333333304</v>
      </c>
    </row>
    <row r="1652" spans="1:31" ht="14.25" customHeight="1">
      <c r="A1652" s="107" t="s">
        <v>134</v>
      </c>
      <c r="B1652" s="108" t="s">
        <v>62</v>
      </c>
      <c r="C1652" s="109" t="s">
        <v>3680</v>
      </c>
      <c r="D1652" s="69">
        <v>1000002626</v>
      </c>
      <c r="E1652" s="108" t="s">
        <v>3537</v>
      </c>
      <c r="F1652" s="110">
        <v>44738</v>
      </c>
      <c r="G1652" s="66" t="str">
        <f t="shared" si="350"/>
        <v>Targeted Dealer</v>
      </c>
      <c r="H1652" s="111"/>
      <c r="I1652" s="67">
        <v>100</v>
      </c>
      <c r="J1652" s="67">
        <f t="shared" si="351"/>
        <v>100</v>
      </c>
      <c r="K1652" s="68">
        <v>44</v>
      </c>
      <c r="L1652" s="68">
        <f t="shared" si="352"/>
        <v>56</v>
      </c>
      <c r="M1652" s="68">
        <f t="shared" si="353"/>
        <v>44</v>
      </c>
      <c r="N1652" s="96">
        <v>46</v>
      </c>
      <c r="O1652" s="97" t="str">
        <f t="shared" si="354"/>
        <v>June</v>
      </c>
      <c r="P1652" s="96">
        <f t="shared" si="355"/>
        <v>46</v>
      </c>
      <c r="Q1652" s="98">
        <f t="shared" si="356"/>
        <v>-2</v>
      </c>
      <c r="R1652" s="97" t="b">
        <f t="shared" si="357"/>
        <v>0</v>
      </c>
      <c r="S1652" s="99" t="str">
        <f t="shared" si="358"/>
        <v>GROWTH</v>
      </c>
      <c r="T1652" s="68">
        <v>0</v>
      </c>
      <c r="U1652" s="100" t="str">
        <f t="shared" si="359"/>
        <v>May</v>
      </c>
      <c r="V1652" s="68">
        <f t="shared" si="360"/>
        <v>0</v>
      </c>
      <c r="W1652" s="101">
        <f t="shared" si="361"/>
        <v>44</v>
      </c>
      <c r="X1652" s="102" t="b">
        <f t="shared" si="362"/>
        <v>0</v>
      </c>
      <c r="Y1652" s="103" t="b">
        <f t="shared" si="363"/>
        <v>0</v>
      </c>
      <c r="Z1652" s="74">
        <v>0</v>
      </c>
      <c r="AA1652" s="69"/>
      <c r="AB1652" s="69" t="s">
        <v>133</v>
      </c>
      <c r="AC1652" s="107"/>
      <c r="AD1652" s="3"/>
      <c r="AE1652" s="118">
        <f>IFERROR(INDEX(Last6M_AvgSales_Ref!$B$2:$B$12659,MATCH(D1652,Last6M_AvgSales_Ref!$A$2:$A$12659,0)),"")</f>
        <v>8.6666666666666696</v>
      </c>
    </row>
    <row r="1653" spans="1:31" ht="14.25" customHeight="1">
      <c r="A1653" s="107" t="s">
        <v>134</v>
      </c>
      <c r="B1653" s="108" t="s">
        <v>62</v>
      </c>
      <c r="C1653" s="109" t="s">
        <v>3681</v>
      </c>
      <c r="D1653" s="69">
        <v>1000004693</v>
      </c>
      <c r="E1653" s="108" t="s">
        <v>3682</v>
      </c>
      <c r="F1653" s="110">
        <v>46108</v>
      </c>
      <c r="G1653" s="66" t="str">
        <f t="shared" si="350"/>
        <v>Targeted Dealer</v>
      </c>
      <c r="H1653" s="111"/>
      <c r="I1653" s="67">
        <v>1400</v>
      </c>
      <c r="J1653" s="67">
        <f t="shared" si="351"/>
        <v>1400</v>
      </c>
      <c r="K1653" s="68">
        <v>1068.75</v>
      </c>
      <c r="L1653" s="68">
        <f t="shared" si="352"/>
        <v>331.25</v>
      </c>
      <c r="M1653" s="68">
        <f t="shared" si="353"/>
        <v>76.339285714285708</v>
      </c>
      <c r="N1653" s="96">
        <v>1075.5</v>
      </c>
      <c r="O1653" s="97" t="str">
        <f t="shared" si="354"/>
        <v>June</v>
      </c>
      <c r="P1653" s="96">
        <f t="shared" si="355"/>
        <v>1075.5</v>
      </c>
      <c r="Q1653" s="98">
        <f t="shared" si="356"/>
        <v>-6.75</v>
      </c>
      <c r="R1653" s="97" t="b">
        <f t="shared" si="357"/>
        <v>0</v>
      </c>
      <c r="S1653" s="99" t="str">
        <f t="shared" si="358"/>
        <v>GROWTH</v>
      </c>
      <c r="T1653" s="68">
        <v>0</v>
      </c>
      <c r="U1653" s="100" t="str">
        <f t="shared" si="359"/>
        <v>May</v>
      </c>
      <c r="V1653" s="68">
        <f t="shared" si="360"/>
        <v>0</v>
      </c>
      <c r="W1653" s="101">
        <f t="shared" si="361"/>
        <v>1068.75</v>
      </c>
      <c r="X1653" s="102" t="b">
        <f t="shared" si="362"/>
        <v>0</v>
      </c>
      <c r="Y1653" s="103" t="b">
        <f t="shared" si="363"/>
        <v>0</v>
      </c>
      <c r="Z1653" s="74">
        <v>0</v>
      </c>
      <c r="AA1653" s="69"/>
      <c r="AB1653" s="69" t="s">
        <v>133</v>
      </c>
      <c r="AC1653" s="107"/>
      <c r="AD1653" s="3"/>
      <c r="AE1653" s="118">
        <f>IFERROR(INDEX(Last6M_AvgSales_Ref!$B$2:$B$12659,MATCH(D1653,Last6M_AvgSales_Ref!$A$2:$A$12659,0)),"")</f>
        <v>89.7083333333333</v>
      </c>
    </row>
    <row r="1654" spans="1:31" ht="14.25" customHeight="1">
      <c r="A1654" s="107" t="s">
        <v>134</v>
      </c>
      <c r="B1654" s="108" t="s">
        <v>62</v>
      </c>
      <c r="C1654" s="109" t="s">
        <v>3683</v>
      </c>
      <c r="D1654" s="69">
        <v>1000004697</v>
      </c>
      <c r="E1654" s="108" t="s">
        <v>3684</v>
      </c>
      <c r="F1654" s="110">
        <v>46120</v>
      </c>
      <c r="G1654" s="66" t="str">
        <f t="shared" si="350"/>
        <v>Targeted Dealer</v>
      </c>
      <c r="H1654" s="111"/>
      <c r="I1654" s="67">
        <v>40</v>
      </c>
      <c r="J1654" s="67">
        <f t="shared" si="351"/>
        <v>40</v>
      </c>
      <c r="K1654" s="68">
        <v>59.5</v>
      </c>
      <c r="L1654" s="68">
        <f t="shared" si="352"/>
        <v>-19.5</v>
      </c>
      <c r="M1654" s="68">
        <f t="shared" si="353"/>
        <v>148.75</v>
      </c>
      <c r="N1654" s="96">
        <v>14</v>
      </c>
      <c r="O1654" s="97" t="str">
        <f t="shared" si="354"/>
        <v>June</v>
      </c>
      <c r="P1654" s="96">
        <f t="shared" si="355"/>
        <v>14</v>
      </c>
      <c r="Q1654" s="98">
        <f t="shared" si="356"/>
        <v>45.5</v>
      </c>
      <c r="R1654" s="97" t="b">
        <f t="shared" si="357"/>
        <v>0</v>
      </c>
      <c r="S1654" s="99" t="str">
        <f t="shared" si="358"/>
        <v>GROWTH</v>
      </c>
      <c r="T1654" s="68">
        <v>0</v>
      </c>
      <c r="U1654" s="100" t="str">
        <f t="shared" si="359"/>
        <v>May</v>
      </c>
      <c r="V1654" s="68">
        <f t="shared" si="360"/>
        <v>0</v>
      </c>
      <c r="W1654" s="101">
        <f t="shared" si="361"/>
        <v>59.5</v>
      </c>
      <c r="X1654" s="102" t="b">
        <f t="shared" si="362"/>
        <v>0</v>
      </c>
      <c r="Y1654" s="103" t="b">
        <f t="shared" si="363"/>
        <v>0</v>
      </c>
      <c r="Z1654" s="74">
        <v>0</v>
      </c>
      <c r="AA1654" s="69"/>
      <c r="AB1654" s="69" t="s">
        <v>133</v>
      </c>
      <c r="AC1654" s="107"/>
      <c r="AD1654" s="3"/>
      <c r="AE1654" s="118">
        <f>IFERROR(INDEX(Last6M_AvgSales_Ref!$B$2:$B$12659,MATCH(D1654,Last6M_AvgSales_Ref!$A$2:$A$12659,0)),"")</f>
        <v>1.75</v>
      </c>
    </row>
    <row r="1655" spans="1:31" ht="14.25" customHeight="1">
      <c r="A1655" s="107" t="s">
        <v>134</v>
      </c>
      <c r="B1655" s="108" t="s">
        <v>62</v>
      </c>
      <c r="C1655" s="109" t="s">
        <v>3685</v>
      </c>
      <c r="D1655" s="69">
        <v>1000004687</v>
      </c>
      <c r="E1655" s="108" t="s">
        <v>3686</v>
      </c>
      <c r="F1655" s="110">
        <v>46122</v>
      </c>
      <c r="G1655" s="66" t="str">
        <f t="shared" si="350"/>
        <v>Targeted Dealer</v>
      </c>
      <c r="H1655" s="111"/>
      <c r="I1655" s="67">
        <v>80</v>
      </c>
      <c r="J1655" s="67">
        <f t="shared" si="351"/>
        <v>80</v>
      </c>
      <c r="K1655" s="68">
        <v>93.5</v>
      </c>
      <c r="L1655" s="68">
        <f t="shared" si="352"/>
        <v>-13.5</v>
      </c>
      <c r="M1655" s="68">
        <f t="shared" si="353"/>
        <v>116.875</v>
      </c>
      <c r="N1655" s="96">
        <v>132.5</v>
      </c>
      <c r="O1655" s="97" t="str">
        <f t="shared" si="354"/>
        <v>June</v>
      </c>
      <c r="P1655" s="96">
        <f t="shared" si="355"/>
        <v>132.5</v>
      </c>
      <c r="Q1655" s="98">
        <f t="shared" si="356"/>
        <v>-39</v>
      </c>
      <c r="R1655" s="97" t="b">
        <f t="shared" si="357"/>
        <v>0</v>
      </c>
      <c r="S1655" s="99" t="str">
        <f t="shared" si="358"/>
        <v>GROWTH</v>
      </c>
      <c r="T1655" s="68">
        <v>0</v>
      </c>
      <c r="U1655" s="100" t="str">
        <f t="shared" si="359"/>
        <v>May</v>
      </c>
      <c r="V1655" s="68">
        <f t="shared" si="360"/>
        <v>0</v>
      </c>
      <c r="W1655" s="101">
        <f t="shared" si="361"/>
        <v>93.5</v>
      </c>
      <c r="X1655" s="102" t="b">
        <f t="shared" si="362"/>
        <v>0</v>
      </c>
      <c r="Y1655" s="103" t="b">
        <f t="shared" si="363"/>
        <v>0</v>
      </c>
      <c r="Z1655" s="74">
        <v>0</v>
      </c>
      <c r="AA1655" s="69"/>
      <c r="AB1655" s="69" t="s">
        <v>133</v>
      </c>
      <c r="AC1655" s="107"/>
      <c r="AD1655" s="3"/>
      <c r="AE1655" s="118">
        <f>IFERROR(INDEX(Last6M_AvgSales_Ref!$B$2:$B$12659,MATCH(D1655,Last6M_AvgSales_Ref!$A$2:$A$12659,0)),"")</f>
        <v>6.0833333333333304</v>
      </c>
    </row>
    <row r="1656" spans="1:31" ht="14.25" customHeight="1">
      <c r="A1656" s="107" t="s">
        <v>134</v>
      </c>
      <c r="B1656" s="108" t="s">
        <v>83</v>
      </c>
      <c r="C1656" s="109" t="s">
        <v>3687</v>
      </c>
      <c r="D1656" s="69">
        <v>1000004712</v>
      </c>
      <c r="E1656" s="108" t="s">
        <v>3688</v>
      </c>
      <c r="F1656" s="110">
        <v>46136</v>
      </c>
      <c r="G1656" s="66" t="str">
        <f t="shared" si="350"/>
        <v>Targeted Dealer</v>
      </c>
      <c r="H1656" s="111"/>
      <c r="I1656" s="67">
        <v>70</v>
      </c>
      <c r="J1656" s="67">
        <f t="shared" si="351"/>
        <v>70</v>
      </c>
      <c r="K1656" s="68">
        <v>27.4</v>
      </c>
      <c r="L1656" s="68">
        <f t="shared" si="352"/>
        <v>42.6</v>
      </c>
      <c r="M1656" s="68">
        <f t="shared" si="353"/>
        <v>39.142857142857146</v>
      </c>
      <c r="N1656" s="96">
        <v>21</v>
      </c>
      <c r="O1656" s="97" t="str">
        <f t="shared" si="354"/>
        <v>June</v>
      </c>
      <c r="P1656" s="96">
        <f t="shared" si="355"/>
        <v>21</v>
      </c>
      <c r="Q1656" s="98">
        <f t="shared" si="356"/>
        <v>6.3999999999999986</v>
      </c>
      <c r="R1656" s="97" t="b">
        <f t="shared" si="357"/>
        <v>0</v>
      </c>
      <c r="S1656" s="99" t="str">
        <f t="shared" si="358"/>
        <v>GROWTH</v>
      </c>
      <c r="T1656" s="68">
        <v>0</v>
      </c>
      <c r="U1656" s="100" t="str">
        <f t="shared" si="359"/>
        <v>May</v>
      </c>
      <c r="V1656" s="68">
        <f t="shared" si="360"/>
        <v>0</v>
      </c>
      <c r="W1656" s="101">
        <f t="shared" si="361"/>
        <v>27.4</v>
      </c>
      <c r="X1656" s="102" t="b">
        <f t="shared" si="362"/>
        <v>0</v>
      </c>
      <c r="Y1656" s="103" t="b">
        <f t="shared" si="363"/>
        <v>0</v>
      </c>
      <c r="Z1656" s="74">
        <v>0</v>
      </c>
      <c r="AA1656" s="69"/>
      <c r="AB1656" s="69" t="s">
        <v>133</v>
      </c>
      <c r="AC1656" s="107"/>
      <c r="AD1656" s="3"/>
      <c r="AE1656" s="118">
        <f>IFERROR(INDEX(Last6M_AvgSales_Ref!$B$2:$B$12659,MATCH(D1656,Last6M_AvgSales_Ref!$A$2:$A$12659,0)),"")</f>
        <v>3.3333333333333299</v>
      </c>
    </row>
    <row r="1657" spans="1:31" ht="14.25" customHeight="1">
      <c r="A1657" s="107" t="s">
        <v>133</v>
      </c>
      <c r="B1657" s="108" t="s">
        <v>24</v>
      </c>
      <c r="C1657" s="109" t="s">
        <v>3689</v>
      </c>
      <c r="D1657" s="69">
        <v>1000004705</v>
      </c>
      <c r="E1657" s="108" t="s">
        <v>2214</v>
      </c>
      <c r="F1657" s="110">
        <v>46137</v>
      </c>
      <c r="G1657" s="66" t="str">
        <f t="shared" si="350"/>
        <v>Targeted Dealer</v>
      </c>
      <c r="H1657" s="111"/>
      <c r="I1657" s="67">
        <v>40</v>
      </c>
      <c r="J1657" s="67">
        <f t="shared" si="351"/>
        <v>40</v>
      </c>
      <c r="K1657" s="68">
        <v>40</v>
      </c>
      <c r="L1657" s="68">
        <f t="shared" si="352"/>
        <v>0</v>
      </c>
      <c r="M1657" s="68">
        <f t="shared" si="353"/>
        <v>100</v>
      </c>
      <c r="N1657" s="96">
        <v>110</v>
      </c>
      <c r="O1657" s="97" t="str">
        <f t="shared" si="354"/>
        <v>June</v>
      </c>
      <c r="P1657" s="96">
        <f t="shared" si="355"/>
        <v>110</v>
      </c>
      <c r="Q1657" s="98">
        <f t="shared" si="356"/>
        <v>-70</v>
      </c>
      <c r="R1657" s="97" t="b">
        <f t="shared" si="357"/>
        <v>0</v>
      </c>
      <c r="S1657" s="99" t="str">
        <f t="shared" si="358"/>
        <v>GROWTH</v>
      </c>
      <c r="T1657" s="68">
        <v>0</v>
      </c>
      <c r="U1657" s="100" t="str">
        <f t="shared" si="359"/>
        <v>May</v>
      </c>
      <c r="V1657" s="68">
        <f t="shared" si="360"/>
        <v>0</v>
      </c>
      <c r="W1657" s="101">
        <f t="shared" si="361"/>
        <v>40</v>
      </c>
      <c r="X1657" s="102" t="b">
        <f t="shared" si="362"/>
        <v>0</v>
      </c>
      <c r="Y1657" s="103" t="b">
        <f t="shared" si="363"/>
        <v>0</v>
      </c>
      <c r="Z1657" s="74">
        <v>0</v>
      </c>
      <c r="AA1657" s="69"/>
      <c r="AB1657" s="69" t="s">
        <v>133</v>
      </c>
      <c r="AC1657" s="107"/>
      <c r="AD1657" s="3"/>
      <c r="AE1657" s="118">
        <f>IFERROR(INDEX(Last6M_AvgSales_Ref!$B$2:$B$12659,MATCH(D1657,Last6M_AvgSales_Ref!$A$2:$A$12659,0)),"")</f>
        <v>3.3333333333333299</v>
      </c>
    </row>
    <row r="1658" spans="1:31" ht="14.25" customHeight="1">
      <c r="A1658" s="107" t="s">
        <v>131</v>
      </c>
      <c r="B1658" s="108" t="s">
        <v>93</v>
      </c>
      <c r="C1658" s="109" t="s">
        <v>3690</v>
      </c>
      <c r="D1658" s="69">
        <v>1000004704</v>
      </c>
      <c r="E1658" s="108" t="s">
        <v>3691</v>
      </c>
      <c r="F1658" s="110">
        <v>46136</v>
      </c>
      <c r="G1658" s="66" t="str">
        <f t="shared" si="350"/>
        <v>Targeted Dealer</v>
      </c>
      <c r="H1658" s="111"/>
      <c r="I1658" s="67">
        <v>100</v>
      </c>
      <c r="J1658" s="67">
        <f t="shared" si="351"/>
        <v>100</v>
      </c>
      <c r="K1658" s="68">
        <v>85</v>
      </c>
      <c r="L1658" s="68">
        <f t="shared" si="352"/>
        <v>15</v>
      </c>
      <c r="M1658" s="68">
        <f t="shared" si="353"/>
        <v>85</v>
      </c>
      <c r="N1658" s="96">
        <v>60</v>
      </c>
      <c r="O1658" s="97" t="str">
        <f t="shared" si="354"/>
        <v>June</v>
      </c>
      <c r="P1658" s="96">
        <f t="shared" si="355"/>
        <v>60</v>
      </c>
      <c r="Q1658" s="98">
        <f t="shared" si="356"/>
        <v>25</v>
      </c>
      <c r="R1658" s="97" t="b">
        <f t="shared" si="357"/>
        <v>0</v>
      </c>
      <c r="S1658" s="99" t="str">
        <f t="shared" si="358"/>
        <v>GROWTH</v>
      </c>
      <c r="T1658" s="68">
        <v>0</v>
      </c>
      <c r="U1658" s="100" t="str">
        <f t="shared" si="359"/>
        <v>May</v>
      </c>
      <c r="V1658" s="68">
        <f t="shared" si="360"/>
        <v>0</v>
      </c>
      <c r="W1658" s="101">
        <f t="shared" si="361"/>
        <v>85</v>
      </c>
      <c r="X1658" s="102" t="b">
        <f t="shared" si="362"/>
        <v>0</v>
      </c>
      <c r="Y1658" s="103" t="b">
        <f t="shared" si="363"/>
        <v>0</v>
      </c>
      <c r="Z1658" s="74">
        <v>0</v>
      </c>
      <c r="AA1658" s="69"/>
      <c r="AB1658" s="69" t="s">
        <v>133</v>
      </c>
      <c r="AC1658" s="107"/>
      <c r="AD1658" s="3"/>
      <c r="AE1658" s="118">
        <f>IFERROR(INDEX(Last6M_AvgSales_Ref!$B$2:$B$12659,MATCH(D1658,Last6M_AvgSales_Ref!$A$2:$A$12659,0)),"")</f>
        <v>2</v>
      </c>
    </row>
    <row r="1659" spans="1:31" ht="14.25" customHeight="1">
      <c r="A1659" s="107" t="s">
        <v>133</v>
      </c>
      <c r="B1659" s="108" t="s">
        <v>37</v>
      </c>
      <c r="C1659" s="109" t="s">
        <v>3692</v>
      </c>
      <c r="D1659" s="69">
        <v>1000004702</v>
      </c>
      <c r="E1659" s="108" t="s">
        <v>3693</v>
      </c>
      <c r="F1659" s="110">
        <v>46130</v>
      </c>
      <c r="G1659" s="66" t="str">
        <f t="shared" si="350"/>
        <v>Targeted Dealer</v>
      </c>
      <c r="H1659" s="111"/>
      <c r="I1659" s="67">
        <v>20</v>
      </c>
      <c r="J1659" s="67">
        <f t="shared" si="351"/>
        <v>20</v>
      </c>
      <c r="K1659" s="68">
        <v>25.25</v>
      </c>
      <c r="L1659" s="68">
        <f t="shared" si="352"/>
        <v>-5.25</v>
      </c>
      <c r="M1659" s="68">
        <f t="shared" si="353"/>
        <v>126.25</v>
      </c>
      <c r="N1659" s="96">
        <v>34</v>
      </c>
      <c r="O1659" s="97" t="str">
        <f t="shared" si="354"/>
        <v>June</v>
      </c>
      <c r="P1659" s="96">
        <f t="shared" si="355"/>
        <v>34</v>
      </c>
      <c r="Q1659" s="98">
        <f t="shared" si="356"/>
        <v>-8.75</v>
      </c>
      <c r="R1659" s="97" t="b">
        <f t="shared" si="357"/>
        <v>0</v>
      </c>
      <c r="S1659" s="99" t="str">
        <f t="shared" si="358"/>
        <v>GROWTH</v>
      </c>
      <c r="T1659" s="68">
        <v>0</v>
      </c>
      <c r="U1659" s="100" t="str">
        <f t="shared" si="359"/>
        <v>May</v>
      </c>
      <c r="V1659" s="68">
        <f t="shared" si="360"/>
        <v>0</v>
      </c>
      <c r="W1659" s="101">
        <f t="shared" si="361"/>
        <v>25.25</v>
      </c>
      <c r="X1659" s="102" t="b">
        <f t="shared" si="362"/>
        <v>0</v>
      </c>
      <c r="Y1659" s="103" t="b">
        <f t="shared" si="363"/>
        <v>0</v>
      </c>
      <c r="Z1659" s="74">
        <v>0</v>
      </c>
      <c r="AA1659" s="69"/>
      <c r="AB1659" s="69" t="s">
        <v>133</v>
      </c>
      <c r="AC1659" s="107"/>
      <c r="AD1659" s="3"/>
      <c r="AE1659" s="118">
        <f>IFERROR(INDEX(Last6M_AvgSales_Ref!$B$2:$B$12659,MATCH(D1659,Last6M_AvgSales_Ref!$A$2:$A$12659,0)),"")</f>
        <v>3.75</v>
      </c>
    </row>
    <row r="1660" spans="1:31" ht="14.25" customHeight="1">
      <c r="A1660" s="107" t="s">
        <v>130</v>
      </c>
      <c r="B1660" s="108" t="s">
        <v>111</v>
      </c>
      <c r="C1660" s="109" t="s">
        <v>3694</v>
      </c>
      <c r="D1660" s="69">
        <v>1000004690</v>
      </c>
      <c r="E1660" s="108" t="s">
        <v>3695</v>
      </c>
      <c r="F1660" s="110">
        <v>46128</v>
      </c>
      <c r="G1660" s="66" t="str">
        <f t="shared" si="350"/>
        <v>Targeted Dealer</v>
      </c>
      <c r="H1660" s="111"/>
      <c r="I1660" s="67">
        <v>35</v>
      </c>
      <c r="J1660" s="67">
        <f t="shared" si="351"/>
        <v>35</v>
      </c>
      <c r="K1660" s="68">
        <v>34</v>
      </c>
      <c r="L1660" s="68">
        <f t="shared" si="352"/>
        <v>1</v>
      </c>
      <c r="M1660" s="68">
        <f t="shared" si="353"/>
        <v>97.142857142857153</v>
      </c>
      <c r="N1660" s="96">
        <v>143</v>
      </c>
      <c r="O1660" s="97" t="str">
        <f t="shared" si="354"/>
        <v>June</v>
      </c>
      <c r="P1660" s="96">
        <f t="shared" si="355"/>
        <v>143</v>
      </c>
      <c r="Q1660" s="98">
        <f t="shared" si="356"/>
        <v>-109</v>
      </c>
      <c r="R1660" s="97" t="b">
        <f t="shared" si="357"/>
        <v>0</v>
      </c>
      <c r="S1660" s="99" t="str">
        <f t="shared" si="358"/>
        <v>GROWTH</v>
      </c>
      <c r="T1660" s="68">
        <v>0</v>
      </c>
      <c r="U1660" s="100" t="str">
        <f t="shared" si="359"/>
        <v>May</v>
      </c>
      <c r="V1660" s="68">
        <f t="shared" si="360"/>
        <v>0</v>
      </c>
      <c r="W1660" s="101">
        <f t="shared" si="361"/>
        <v>34</v>
      </c>
      <c r="X1660" s="102" t="b">
        <f t="shared" si="362"/>
        <v>0</v>
      </c>
      <c r="Y1660" s="103" t="b">
        <f t="shared" si="363"/>
        <v>0</v>
      </c>
      <c r="Z1660" s="74">
        <v>0</v>
      </c>
      <c r="AA1660" s="69"/>
      <c r="AB1660" s="69" t="s">
        <v>133</v>
      </c>
      <c r="AC1660" s="107"/>
      <c r="AD1660" s="3"/>
      <c r="AE1660" s="118">
        <f>IFERROR(INDEX(Last6M_AvgSales_Ref!$B$2:$B$12659,MATCH(D1660,Last6M_AvgSales_Ref!$A$2:$A$12659,0)),"")</f>
        <v>5</v>
      </c>
    </row>
    <row r="1661" spans="1:31" ht="14.25" customHeight="1">
      <c r="A1661" s="107" t="s">
        <v>134</v>
      </c>
      <c r="B1661" s="108" t="s">
        <v>67</v>
      </c>
      <c r="C1661" s="109" t="s">
        <v>3696</v>
      </c>
      <c r="D1661" s="69">
        <v>1000004686</v>
      </c>
      <c r="E1661" s="108" t="s">
        <v>1831</v>
      </c>
      <c r="F1661" s="110">
        <v>46122</v>
      </c>
      <c r="G1661" s="66" t="str">
        <f t="shared" si="350"/>
        <v>Targeted Dealer</v>
      </c>
      <c r="H1661" s="111"/>
      <c r="I1661" s="67">
        <v>200</v>
      </c>
      <c r="J1661" s="67">
        <f t="shared" si="351"/>
        <v>200</v>
      </c>
      <c r="K1661" s="68">
        <v>117</v>
      </c>
      <c r="L1661" s="68">
        <f t="shared" si="352"/>
        <v>83</v>
      </c>
      <c r="M1661" s="68">
        <f t="shared" si="353"/>
        <v>58.5</v>
      </c>
      <c r="N1661" s="96">
        <v>52</v>
      </c>
      <c r="O1661" s="97" t="str">
        <f t="shared" si="354"/>
        <v>June</v>
      </c>
      <c r="P1661" s="96">
        <f t="shared" si="355"/>
        <v>52</v>
      </c>
      <c r="Q1661" s="98">
        <f t="shared" si="356"/>
        <v>65</v>
      </c>
      <c r="R1661" s="97" t="b">
        <f t="shared" si="357"/>
        <v>0</v>
      </c>
      <c r="S1661" s="99" t="str">
        <f t="shared" si="358"/>
        <v>GROWTH</v>
      </c>
      <c r="T1661" s="68">
        <v>0</v>
      </c>
      <c r="U1661" s="100" t="str">
        <f t="shared" si="359"/>
        <v>May</v>
      </c>
      <c r="V1661" s="68">
        <f t="shared" si="360"/>
        <v>0</v>
      </c>
      <c r="W1661" s="101">
        <f t="shared" si="361"/>
        <v>117</v>
      </c>
      <c r="X1661" s="102" t="b">
        <f t="shared" si="362"/>
        <v>0</v>
      </c>
      <c r="Y1661" s="103" t="b">
        <f t="shared" si="363"/>
        <v>0</v>
      </c>
      <c r="Z1661" s="74">
        <v>0</v>
      </c>
      <c r="AA1661" s="69"/>
      <c r="AB1661" s="69" t="s">
        <v>133</v>
      </c>
      <c r="AC1661" s="107"/>
      <c r="AD1661" s="3"/>
      <c r="AE1661" s="118">
        <f>IFERROR(INDEX(Last6M_AvgSales_Ref!$B$2:$B$12659,MATCH(D1661,Last6M_AvgSales_Ref!$A$2:$A$12659,0)),"")</f>
        <v>12.9166666666667</v>
      </c>
    </row>
    <row r="1662" spans="1:31" ht="14.25" customHeight="1">
      <c r="A1662" s="107" t="s">
        <v>130</v>
      </c>
      <c r="B1662" s="108" t="s">
        <v>122</v>
      </c>
      <c r="C1662" s="109" t="s">
        <v>416</v>
      </c>
      <c r="D1662" s="69">
        <v>1000002000</v>
      </c>
      <c r="E1662" s="108" t="s">
        <v>417</v>
      </c>
      <c r="F1662" s="110">
        <v>44739</v>
      </c>
      <c r="G1662" s="66" t="str">
        <f t="shared" si="350"/>
        <v>Targeted Dealer</v>
      </c>
      <c r="H1662" s="111"/>
      <c r="I1662" s="67">
        <v>50</v>
      </c>
      <c r="J1662" s="67">
        <f t="shared" si="351"/>
        <v>50</v>
      </c>
      <c r="K1662" s="68">
        <v>10</v>
      </c>
      <c r="L1662" s="68">
        <f t="shared" si="352"/>
        <v>40</v>
      </c>
      <c r="M1662" s="68">
        <f t="shared" si="353"/>
        <v>20</v>
      </c>
      <c r="N1662" s="96">
        <v>0</v>
      </c>
      <c r="O1662" s="97" t="str">
        <f t="shared" si="354"/>
        <v>June</v>
      </c>
      <c r="P1662" s="96">
        <f t="shared" si="355"/>
        <v>0</v>
      </c>
      <c r="Q1662" s="98">
        <f t="shared" si="356"/>
        <v>10</v>
      </c>
      <c r="R1662" s="97" t="b">
        <f t="shared" si="357"/>
        <v>0</v>
      </c>
      <c r="S1662" s="99" t="b">
        <f t="shared" si="358"/>
        <v>0</v>
      </c>
      <c r="T1662" s="68">
        <v>25</v>
      </c>
      <c r="U1662" s="100" t="str">
        <f t="shared" si="359"/>
        <v>May</v>
      </c>
      <c r="V1662" s="68">
        <f t="shared" si="360"/>
        <v>25</v>
      </c>
      <c r="W1662" s="101">
        <f t="shared" si="361"/>
        <v>-15</v>
      </c>
      <c r="X1662" s="102" t="b">
        <f t="shared" si="362"/>
        <v>0</v>
      </c>
      <c r="Y1662" s="103" t="str">
        <f t="shared" si="363"/>
        <v>GROWTH</v>
      </c>
      <c r="Z1662" s="74">
        <v>0</v>
      </c>
      <c r="AA1662" s="69"/>
      <c r="AB1662" s="69" t="s">
        <v>133</v>
      </c>
      <c r="AC1662" s="107"/>
      <c r="AD1662" s="3"/>
      <c r="AE1662" s="118">
        <f>IFERROR(INDEX(Last6M_AvgSales_Ref!$B$2:$B$12659,MATCH(D1662,Last6M_AvgSales_Ref!$A$2:$A$12659,0)),"")</f>
        <v>0.83333333333333304</v>
      </c>
    </row>
    <row r="1663" spans="1:31" ht="14.25" customHeight="1">
      <c r="A1663" s="107" t="s">
        <v>130</v>
      </c>
      <c r="B1663" s="108" t="s">
        <v>122</v>
      </c>
      <c r="C1663" s="109" t="s">
        <v>3697</v>
      </c>
      <c r="D1663" s="69">
        <v>1000004694</v>
      </c>
      <c r="E1663" s="108" t="s">
        <v>3698</v>
      </c>
      <c r="F1663" s="110">
        <v>46111</v>
      </c>
      <c r="G1663" s="66" t="str">
        <f t="shared" si="350"/>
        <v>Targeted Dealer</v>
      </c>
      <c r="H1663" s="111"/>
      <c r="I1663" s="67">
        <v>20</v>
      </c>
      <c r="J1663" s="67">
        <f t="shared" si="351"/>
        <v>20</v>
      </c>
      <c r="K1663" s="68">
        <v>15</v>
      </c>
      <c r="L1663" s="68">
        <f t="shared" si="352"/>
        <v>5</v>
      </c>
      <c r="M1663" s="68">
        <f t="shared" si="353"/>
        <v>75</v>
      </c>
      <c r="N1663" s="96">
        <v>0</v>
      </c>
      <c r="O1663" s="97" t="str">
        <f t="shared" si="354"/>
        <v>June</v>
      </c>
      <c r="P1663" s="96">
        <f t="shared" si="355"/>
        <v>0</v>
      </c>
      <c r="Q1663" s="98">
        <f t="shared" si="356"/>
        <v>15</v>
      </c>
      <c r="R1663" s="97" t="b">
        <f t="shared" si="357"/>
        <v>0</v>
      </c>
      <c r="S1663" s="99" t="b">
        <f t="shared" si="358"/>
        <v>0</v>
      </c>
      <c r="T1663" s="68">
        <v>0</v>
      </c>
      <c r="U1663" s="100" t="str">
        <f t="shared" si="359"/>
        <v>May</v>
      </c>
      <c r="V1663" s="68">
        <f t="shared" si="360"/>
        <v>0</v>
      </c>
      <c r="W1663" s="101">
        <f t="shared" si="361"/>
        <v>15</v>
      </c>
      <c r="X1663" s="102" t="b">
        <f t="shared" si="362"/>
        <v>0</v>
      </c>
      <c r="Y1663" s="103" t="b">
        <f t="shared" si="363"/>
        <v>0</v>
      </c>
      <c r="Z1663" s="74">
        <v>0</v>
      </c>
      <c r="AA1663" s="69"/>
      <c r="AB1663" s="69" t="s">
        <v>133</v>
      </c>
      <c r="AC1663" s="107"/>
      <c r="AD1663" s="3"/>
      <c r="AE1663" s="118">
        <f>IFERROR(INDEX(Last6M_AvgSales_Ref!$B$2:$B$12659,MATCH(D1663,Last6M_AvgSales_Ref!$A$2:$A$12659,0)),"")</f>
        <v>1.6666666666666701</v>
      </c>
    </row>
    <row r="1664" spans="1:31" ht="14.25" customHeight="1">
      <c r="A1664" s="107" t="s">
        <v>133</v>
      </c>
      <c r="B1664" s="108" t="s">
        <v>55</v>
      </c>
      <c r="C1664" s="109" t="s">
        <v>3699</v>
      </c>
      <c r="D1664" s="69">
        <v>1000004696</v>
      </c>
      <c r="E1664" s="108" t="s">
        <v>3700</v>
      </c>
      <c r="F1664" s="110">
        <v>46118</v>
      </c>
      <c r="G1664" s="66" t="str">
        <f t="shared" si="350"/>
        <v>Targeted Dealer</v>
      </c>
      <c r="H1664" s="111"/>
      <c r="I1664" s="67">
        <v>70</v>
      </c>
      <c r="J1664" s="67">
        <f t="shared" si="351"/>
        <v>70</v>
      </c>
      <c r="K1664" s="68">
        <v>70</v>
      </c>
      <c r="L1664" s="68">
        <f t="shared" si="352"/>
        <v>0</v>
      </c>
      <c r="M1664" s="68">
        <f t="shared" si="353"/>
        <v>100</v>
      </c>
      <c r="N1664" s="96">
        <v>35</v>
      </c>
      <c r="O1664" s="97" t="str">
        <f t="shared" si="354"/>
        <v>June</v>
      </c>
      <c r="P1664" s="96">
        <f t="shared" si="355"/>
        <v>35</v>
      </c>
      <c r="Q1664" s="98">
        <f t="shared" si="356"/>
        <v>35</v>
      </c>
      <c r="R1664" s="97" t="b">
        <f t="shared" si="357"/>
        <v>0</v>
      </c>
      <c r="S1664" s="99" t="str">
        <f t="shared" si="358"/>
        <v>GROWTH</v>
      </c>
      <c r="T1664" s="68">
        <v>0</v>
      </c>
      <c r="U1664" s="100" t="str">
        <f t="shared" si="359"/>
        <v>May</v>
      </c>
      <c r="V1664" s="68">
        <f t="shared" si="360"/>
        <v>0</v>
      </c>
      <c r="W1664" s="101">
        <f t="shared" si="361"/>
        <v>70</v>
      </c>
      <c r="X1664" s="102" t="b">
        <f t="shared" si="362"/>
        <v>0</v>
      </c>
      <c r="Y1664" s="103" t="b">
        <f t="shared" si="363"/>
        <v>0</v>
      </c>
      <c r="Z1664" s="74">
        <v>0</v>
      </c>
      <c r="AA1664" s="69"/>
      <c r="AB1664" s="69" t="s">
        <v>133</v>
      </c>
      <c r="AC1664" s="107"/>
      <c r="AD1664" s="3"/>
      <c r="AE1664" s="118">
        <f>IFERROR(INDEX(Last6M_AvgSales_Ref!$B$2:$B$12659,MATCH(D1664,Last6M_AvgSales_Ref!$A$2:$A$12659,0)),"")</f>
        <v>5.8333333333333304</v>
      </c>
    </row>
    <row r="1665" spans="1:31" ht="14.25" customHeight="1">
      <c r="A1665" s="107" t="s">
        <v>133</v>
      </c>
      <c r="B1665" s="108" t="s">
        <v>21</v>
      </c>
      <c r="C1665" s="109" t="s">
        <v>534</v>
      </c>
      <c r="D1665" s="69">
        <v>1000004443</v>
      </c>
      <c r="E1665" s="108" t="s">
        <v>535</v>
      </c>
      <c r="F1665" s="110">
        <v>45876</v>
      </c>
      <c r="G1665" s="66" t="str">
        <f t="shared" si="350"/>
        <v>Targeted Dealer</v>
      </c>
      <c r="H1665" s="111"/>
      <c r="I1665" s="67">
        <v>39</v>
      </c>
      <c r="J1665" s="67">
        <f t="shared" si="351"/>
        <v>39</v>
      </c>
      <c r="K1665" s="68">
        <v>39</v>
      </c>
      <c r="L1665" s="68">
        <f t="shared" si="352"/>
        <v>0</v>
      </c>
      <c r="M1665" s="68">
        <f t="shared" si="353"/>
        <v>100</v>
      </c>
      <c r="N1665" s="96">
        <v>26</v>
      </c>
      <c r="O1665" s="97" t="str">
        <f t="shared" si="354"/>
        <v>June</v>
      </c>
      <c r="P1665" s="96">
        <f t="shared" si="355"/>
        <v>26</v>
      </c>
      <c r="Q1665" s="98">
        <f t="shared" si="356"/>
        <v>13</v>
      </c>
      <c r="R1665" s="97" t="b">
        <f t="shared" si="357"/>
        <v>0</v>
      </c>
      <c r="S1665" s="99" t="str">
        <f t="shared" si="358"/>
        <v>GROWTH</v>
      </c>
      <c r="T1665" s="68">
        <v>0</v>
      </c>
      <c r="U1665" s="100" t="str">
        <f t="shared" si="359"/>
        <v>May</v>
      </c>
      <c r="V1665" s="68">
        <f t="shared" si="360"/>
        <v>0</v>
      </c>
      <c r="W1665" s="101">
        <f t="shared" si="361"/>
        <v>39</v>
      </c>
      <c r="X1665" s="102" t="b">
        <f t="shared" si="362"/>
        <v>0</v>
      </c>
      <c r="Y1665" s="103" t="b">
        <f t="shared" si="363"/>
        <v>0</v>
      </c>
      <c r="Z1665" s="74">
        <v>0</v>
      </c>
      <c r="AA1665" s="69"/>
      <c r="AB1665" s="69" t="s">
        <v>133</v>
      </c>
      <c r="AC1665" s="107"/>
      <c r="AD1665" s="3"/>
      <c r="AE1665" s="118">
        <f>IFERROR(INDEX(Last6M_AvgSales_Ref!$B$2:$B$12659,MATCH(D1665,Last6M_AvgSales_Ref!$A$2:$A$12659,0)),"")</f>
        <v>2.1666666666666701</v>
      </c>
    </row>
    <row r="1666" spans="1:31" ht="14.25" customHeight="1">
      <c r="A1666" s="107" t="s">
        <v>133</v>
      </c>
      <c r="B1666" s="108" t="s">
        <v>21</v>
      </c>
      <c r="C1666" s="109" t="s">
        <v>3701</v>
      </c>
      <c r="D1666" s="69">
        <v>1000004701</v>
      </c>
      <c r="E1666" s="108" t="s">
        <v>3702</v>
      </c>
      <c r="F1666" s="110">
        <v>46129</v>
      </c>
      <c r="G1666" s="66" t="str">
        <f t="shared" si="350"/>
        <v>Targeted Dealer</v>
      </c>
      <c r="H1666" s="111"/>
      <c r="I1666" s="67">
        <v>550</v>
      </c>
      <c r="J1666" s="67">
        <f t="shared" si="351"/>
        <v>550</v>
      </c>
      <c r="K1666" s="68">
        <v>578</v>
      </c>
      <c r="L1666" s="68">
        <f t="shared" si="352"/>
        <v>-28</v>
      </c>
      <c r="M1666" s="68">
        <f t="shared" si="353"/>
        <v>105.09090909090909</v>
      </c>
      <c r="N1666" s="96">
        <v>560</v>
      </c>
      <c r="O1666" s="97" t="str">
        <f t="shared" si="354"/>
        <v>June</v>
      </c>
      <c r="P1666" s="96">
        <f t="shared" si="355"/>
        <v>560</v>
      </c>
      <c r="Q1666" s="98">
        <f t="shared" si="356"/>
        <v>18</v>
      </c>
      <c r="R1666" s="97" t="b">
        <f t="shared" si="357"/>
        <v>0</v>
      </c>
      <c r="S1666" s="99" t="str">
        <f t="shared" si="358"/>
        <v>GROWTH</v>
      </c>
      <c r="T1666" s="68">
        <v>0</v>
      </c>
      <c r="U1666" s="100" t="str">
        <f t="shared" si="359"/>
        <v>May</v>
      </c>
      <c r="V1666" s="68">
        <f t="shared" si="360"/>
        <v>0</v>
      </c>
      <c r="W1666" s="101">
        <f t="shared" si="361"/>
        <v>578</v>
      </c>
      <c r="X1666" s="102" t="b">
        <f t="shared" si="362"/>
        <v>0</v>
      </c>
      <c r="Y1666" s="103" t="b">
        <f t="shared" si="363"/>
        <v>0</v>
      </c>
      <c r="Z1666" s="74">
        <v>0</v>
      </c>
      <c r="AA1666" s="69"/>
      <c r="AB1666" s="69" t="s">
        <v>133</v>
      </c>
      <c r="AC1666" s="107"/>
      <c r="AD1666" s="3"/>
      <c r="AE1666" s="118">
        <f>IFERROR(INDEX(Last6M_AvgSales_Ref!$B$2:$B$12659,MATCH(D1666,Last6M_AvgSales_Ref!$A$2:$A$12659,0)),"")</f>
        <v>64</v>
      </c>
    </row>
    <row r="1667" spans="1:31" ht="14.25" customHeight="1">
      <c r="A1667" s="107" t="s">
        <v>130</v>
      </c>
      <c r="B1667" s="108" t="s">
        <v>521</v>
      </c>
      <c r="C1667" s="109" t="s">
        <v>3703</v>
      </c>
      <c r="D1667" s="69">
        <v>1000001828</v>
      </c>
      <c r="E1667" s="108" t="s">
        <v>3704</v>
      </c>
      <c r="F1667" s="110">
        <v>44739</v>
      </c>
      <c r="G1667" s="66" t="str">
        <f t="shared" ref="G1667:G1712" si="364">IF(I1667&gt;0,"Targeted Dealer","-")</f>
        <v>Targeted Dealer</v>
      </c>
      <c r="H1667" s="111"/>
      <c r="I1667" s="67">
        <v>25</v>
      </c>
      <c r="J1667" s="67">
        <f t="shared" ref="J1667:J1730" si="365">I1667/$J$1*($J$1-$E$1)</f>
        <v>25</v>
      </c>
      <c r="K1667" s="68">
        <v>25</v>
      </c>
      <c r="L1667" s="68">
        <f t="shared" ref="L1667:L1730" si="366">I1667-K1667</f>
        <v>0</v>
      </c>
      <c r="M1667" s="68">
        <f t="shared" ref="M1667:M1730" si="367">IFERROR((K1667/J1667%),"-")</f>
        <v>100</v>
      </c>
      <c r="N1667" s="96">
        <v>0</v>
      </c>
      <c r="O1667" s="97" t="str">
        <f t="shared" ref="O1667:O1730" si="368">IF(F1667&lt;=$P$2,"June","")</f>
        <v>June</v>
      </c>
      <c r="P1667" s="96">
        <f t="shared" ref="P1667:P1730" si="369">N1667</f>
        <v>0</v>
      </c>
      <c r="Q1667" s="98">
        <f t="shared" ref="Q1667:Q1730" si="370">K1667-P1667</f>
        <v>25</v>
      </c>
      <c r="R1667" s="97" t="b">
        <f t="shared" ref="R1667:R1730" si="371">IFERROR(IF(O1667="May",(K1667/P1667-1))," ")</f>
        <v>0</v>
      </c>
      <c r="S1667" s="99" t="b">
        <f t="shared" ref="S1667:S1730" si="372">IF(N1667&gt;0,IF(O1667="","-",IF(R1667&lt;0%,"DEGROWTH","GROWTH")))</f>
        <v>0</v>
      </c>
      <c r="T1667" s="68">
        <v>0</v>
      </c>
      <c r="U1667" s="100" t="str">
        <f t="shared" ref="U1667:U1730" si="373">IF(F1667&lt;=$V$2,"May","")</f>
        <v>May</v>
      </c>
      <c r="V1667" s="68">
        <f t="shared" ref="V1667:V1730" si="374">T1667</f>
        <v>0</v>
      </c>
      <c r="W1667" s="101">
        <f t="shared" ref="W1667:W1730" si="375">K1667-V1667</f>
        <v>25</v>
      </c>
      <c r="X1667" s="102" t="b">
        <f t="shared" ref="X1667:X1730" si="376">IFERROR(IF(U1667="June",(K1667/V1667-1)),0)</f>
        <v>0</v>
      </c>
      <c r="Y1667" s="103" t="b">
        <f t="shared" ref="Y1667:Y1730" si="377">IF(T1667&gt;0,IF(U1667="","-",IF(X1667&lt;0%,"DEGROWTH","GROWTH")))</f>
        <v>0</v>
      </c>
      <c r="Z1667" s="74">
        <v>0</v>
      </c>
      <c r="AA1667" s="69"/>
      <c r="AB1667" s="69" t="s">
        <v>133</v>
      </c>
      <c r="AC1667" s="107"/>
      <c r="AD1667" s="3"/>
      <c r="AE1667" s="118">
        <f>IFERROR(INDEX(Last6M_AvgSales_Ref!$B$2:$B$12659,MATCH(D1667,Last6M_AvgSales_Ref!$A$2:$A$12659,0)),"")</f>
        <v>4.1666666666666696</v>
      </c>
    </row>
    <row r="1668" spans="1:31" ht="14.25" customHeight="1">
      <c r="A1668" s="107" t="s">
        <v>131</v>
      </c>
      <c r="B1668" s="108" t="s">
        <v>98</v>
      </c>
      <c r="C1668" s="109" t="s">
        <v>3705</v>
      </c>
      <c r="D1668" s="69">
        <v>1000004698</v>
      </c>
      <c r="E1668" s="108" t="s">
        <v>3706</v>
      </c>
      <c r="F1668" s="110">
        <v>46120</v>
      </c>
      <c r="G1668" s="66" t="str">
        <f t="shared" si="364"/>
        <v>Targeted Dealer</v>
      </c>
      <c r="H1668" s="111"/>
      <c r="I1668" s="67">
        <v>390</v>
      </c>
      <c r="J1668" s="67">
        <f t="shared" si="365"/>
        <v>390</v>
      </c>
      <c r="K1668" s="68">
        <v>417.25</v>
      </c>
      <c r="L1668" s="68">
        <f t="shared" si="366"/>
        <v>-27.25</v>
      </c>
      <c r="M1668" s="68">
        <f t="shared" si="367"/>
        <v>106.98717948717949</v>
      </c>
      <c r="N1668" s="96">
        <v>433.5</v>
      </c>
      <c r="O1668" s="97" t="str">
        <f t="shared" si="368"/>
        <v>June</v>
      </c>
      <c r="P1668" s="96">
        <f t="shared" si="369"/>
        <v>433.5</v>
      </c>
      <c r="Q1668" s="98">
        <f t="shared" si="370"/>
        <v>-16.25</v>
      </c>
      <c r="R1668" s="97" t="b">
        <f t="shared" si="371"/>
        <v>0</v>
      </c>
      <c r="S1668" s="99" t="str">
        <f t="shared" si="372"/>
        <v>GROWTH</v>
      </c>
      <c r="T1668" s="68">
        <v>0</v>
      </c>
      <c r="U1668" s="100" t="str">
        <f t="shared" si="373"/>
        <v>May</v>
      </c>
      <c r="V1668" s="68">
        <f t="shared" si="374"/>
        <v>0</v>
      </c>
      <c r="W1668" s="101">
        <f t="shared" si="375"/>
        <v>417.25</v>
      </c>
      <c r="X1668" s="102" t="b">
        <f t="shared" si="376"/>
        <v>0</v>
      </c>
      <c r="Y1668" s="103" t="b">
        <f t="shared" si="377"/>
        <v>0</v>
      </c>
      <c r="Z1668" s="74">
        <v>0</v>
      </c>
      <c r="AA1668" s="69"/>
      <c r="AB1668" s="69" t="s">
        <v>133</v>
      </c>
      <c r="AC1668" s="107"/>
      <c r="AD1668" s="3"/>
      <c r="AE1668" s="118">
        <f>IFERROR(INDEX(Last6M_AvgSales_Ref!$B$2:$B$12659,MATCH(D1668,Last6M_AvgSales_Ref!$A$2:$A$12659,0)),"")</f>
        <v>52.3333333333333</v>
      </c>
    </row>
    <row r="1669" spans="1:31" ht="14.25" customHeight="1">
      <c r="A1669" s="107" t="s">
        <v>130</v>
      </c>
      <c r="B1669" s="108" t="s">
        <v>139</v>
      </c>
      <c r="C1669" s="109" t="s">
        <v>386</v>
      </c>
      <c r="D1669" s="69">
        <v>1000002074</v>
      </c>
      <c r="E1669" s="108" t="s">
        <v>387</v>
      </c>
      <c r="F1669" s="110">
        <v>44739</v>
      </c>
      <c r="G1669" s="66" t="str">
        <f t="shared" si="364"/>
        <v>Targeted Dealer</v>
      </c>
      <c r="H1669" s="111"/>
      <c r="I1669" s="67">
        <v>50</v>
      </c>
      <c r="J1669" s="67">
        <f t="shared" si="365"/>
        <v>50</v>
      </c>
      <c r="K1669" s="68">
        <v>50</v>
      </c>
      <c r="L1669" s="68">
        <f t="shared" si="366"/>
        <v>0</v>
      </c>
      <c r="M1669" s="68">
        <f t="shared" si="367"/>
        <v>100</v>
      </c>
      <c r="N1669" s="96">
        <v>25</v>
      </c>
      <c r="O1669" s="97" t="str">
        <f t="shared" si="368"/>
        <v>June</v>
      </c>
      <c r="P1669" s="96">
        <f t="shared" si="369"/>
        <v>25</v>
      </c>
      <c r="Q1669" s="98">
        <f t="shared" si="370"/>
        <v>25</v>
      </c>
      <c r="R1669" s="97" t="b">
        <f t="shared" si="371"/>
        <v>0</v>
      </c>
      <c r="S1669" s="99" t="str">
        <f t="shared" si="372"/>
        <v>GROWTH</v>
      </c>
      <c r="T1669" s="68">
        <v>0</v>
      </c>
      <c r="U1669" s="100" t="str">
        <f t="shared" si="373"/>
        <v>May</v>
      </c>
      <c r="V1669" s="68">
        <f t="shared" si="374"/>
        <v>0</v>
      </c>
      <c r="W1669" s="101">
        <f t="shared" si="375"/>
        <v>50</v>
      </c>
      <c r="X1669" s="102" t="b">
        <f t="shared" si="376"/>
        <v>0</v>
      </c>
      <c r="Y1669" s="103" t="b">
        <f t="shared" si="377"/>
        <v>0</v>
      </c>
      <c r="Z1669" s="74">
        <v>0</v>
      </c>
      <c r="AA1669" s="69"/>
      <c r="AB1669" s="69" t="s">
        <v>133</v>
      </c>
      <c r="AC1669" s="107"/>
      <c r="AD1669" s="3"/>
      <c r="AE1669" s="118">
        <f>IFERROR(INDEX(Last6M_AvgSales_Ref!$B$2:$B$12659,MATCH(D1669,Last6M_AvgSales_Ref!$A$2:$A$12659,0)),"")</f>
        <v>4.1666666666666696</v>
      </c>
    </row>
    <row r="1670" spans="1:31" ht="14.25" customHeight="1">
      <c r="A1670" s="107" t="s">
        <v>134</v>
      </c>
      <c r="B1670" s="108" t="s">
        <v>71</v>
      </c>
      <c r="C1670" s="109" t="s">
        <v>584</v>
      </c>
      <c r="D1670" s="69">
        <v>1000004484</v>
      </c>
      <c r="E1670" s="108" t="s">
        <v>585</v>
      </c>
      <c r="F1670" s="110">
        <v>45936</v>
      </c>
      <c r="G1670" s="66" t="str">
        <f t="shared" si="364"/>
        <v>-</v>
      </c>
      <c r="H1670" s="111"/>
      <c r="I1670" s="67">
        <v>0</v>
      </c>
      <c r="J1670" s="67">
        <f t="shared" si="365"/>
        <v>0</v>
      </c>
      <c r="K1670" s="68">
        <v>90</v>
      </c>
      <c r="L1670" s="68">
        <f t="shared" si="366"/>
        <v>-90</v>
      </c>
      <c r="M1670" s="68" t="str">
        <f t="shared" si="367"/>
        <v>-</v>
      </c>
      <c r="N1670" s="96">
        <v>60</v>
      </c>
      <c r="O1670" s="97" t="str">
        <f t="shared" si="368"/>
        <v>June</v>
      </c>
      <c r="P1670" s="96">
        <f t="shared" si="369"/>
        <v>60</v>
      </c>
      <c r="Q1670" s="98">
        <f t="shared" si="370"/>
        <v>30</v>
      </c>
      <c r="R1670" s="97" t="b">
        <f t="shared" si="371"/>
        <v>0</v>
      </c>
      <c r="S1670" s="99" t="str">
        <f t="shared" si="372"/>
        <v>GROWTH</v>
      </c>
      <c r="T1670" s="68">
        <v>0</v>
      </c>
      <c r="U1670" s="100" t="str">
        <f t="shared" si="373"/>
        <v>May</v>
      </c>
      <c r="V1670" s="68">
        <f t="shared" si="374"/>
        <v>0</v>
      </c>
      <c r="W1670" s="101">
        <f t="shared" si="375"/>
        <v>90</v>
      </c>
      <c r="X1670" s="102" t="b">
        <f t="shared" si="376"/>
        <v>0</v>
      </c>
      <c r="Y1670" s="103" t="b">
        <f t="shared" si="377"/>
        <v>0</v>
      </c>
      <c r="Z1670" s="74">
        <v>0</v>
      </c>
      <c r="AA1670" s="69"/>
      <c r="AB1670" s="69" t="s">
        <v>133</v>
      </c>
      <c r="AC1670" s="107"/>
      <c r="AD1670" s="3"/>
      <c r="AE1670" s="118">
        <f>IFERROR(INDEX(Last6M_AvgSales_Ref!$B$2:$B$12659,MATCH(D1670,Last6M_AvgSales_Ref!$A$2:$A$12659,0)),"")</f>
        <v>9.1666666666666696</v>
      </c>
    </row>
    <row r="1671" spans="1:31" ht="14.25" customHeight="1">
      <c r="A1671" s="107" t="s">
        <v>134</v>
      </c>
      <c r="B1671" s="108" t="s">
        <v>77</v>
      </c>
      <c r="C1671" s="109" t="s">
        <v>3707</v>
      </c>
      <c r="D1671" s="69">
        <v>1000004699</v>
      </c>
      <c r="E1671" s="108" t="s">
        <v>1868</v>
      </c>
      <c r="F1671" s="110">
        <v>46123</v>
      </c>
      <c r="G1671" s="66" t="str">
        <f t="shared" si="364"/>
        <v>Targeted Dealer</v>
      </c>
      <c r="H1671" s="111"/>
      <c r="I1671" s="67">
        <v>70</v>
      </c>
      <c r="J1671" s="67">
        <f t="shared" si="365"/>
        <v>70</v>
      </c>
      <c r="K1671" s="68">
        <v>25</v>
      </c>
      <c r="L1671" s="68">
        <f t="shared" si="366"/>
        <v>45</v>
      </c>
      <c r="M1671" s="68">
        <f t="shared" si="367"/>
        <v>35.714285714285715</v>
      </c>
      <c r="N1671" s="96">
        <v>15</v>
      </c>
      <c r="O1671" s="97" t="str">
        <f t="shared" si="368"/>
        <v>June</v>
      </c>
      <c r="P1671" s="96">
        <f t="shared" si="369"/>
        <v>15</v>
      </c>
      <c r="Q1671" s="98">
        <f t="shared" si="370"/>
        <v>10</v>
      </c>
      <c r="R1671" s="97" t="b">
        <f t="shared" si="371"/>
        <v>0</v>
      </c>
      <c r="S1671" s="99" t="str">
        <f t="shared" si="372"/>
        <v>GROWTH</v>
      </c>
      <c r="T1671" s="68">
        <v>0</v>
      </c>
      <c r="U1671" s="100" t="str">
        <f t="shared" si="373"/>
        <v>May</v>
      </c>
      <c r="V1671" s="68">
        <f t="shared" si="374"/>
        <v>0</v>
      </c>
      <c r="W1671" s="101">
        <f t="shared" si="375"/>
        <v>25</v>
      </c>
      <c r="X1671" s="102" t="b">
        <f t="shared" si="376"/>
        <v>0</v>
      </c>
      <c r="Y1671" s="103" t="b">
        <f t="shared" si="377"/>
        <v>0</v>
      </c>
      <c r="Z1671" s="74">
        <v>0</v>
      </c>
      <c r="AA1671" s="69"/>
      <c r="AB1671" s="69" t="s">
        <v>133</v>
      </c>
      <c r="AC1671" s="107"/>
      <c r="AD1671" s="3"/>
      <c r="AE1671" s="118">
        <f>IFERROR(INDEX(Last6M_AvgSales_Ref!$B$2:$B$12659,MATCH(D1671,Last6M_AvgSales_Ref!$A$2:$A$12659,0)),"")</f>
        <v>1.9166666666666701</v>
      </c>
    </row>
    <row r="1672" spans="1:31" ht="14.25" customHeight="1">
      <c r="A1672" s="107" t="s">
        <v>134</v>
      </c>
      <c r="B1672" s="108" t="s">
        <v>77</v>
      </c>
      <c r="C1672" s="109" t="s">
        <v>3708</v>
      </c>
      <c r="D1672" s="69">
        <v>1000004691</v>
      </c>
      <c r="E1672" s="108" t="s">
        <v>3709</v>
      </c>
      <c r="F1672" s="110">
        <v>46133</v>
      </c>
      <c r="G1672" s="66" t="str">
        <f t="shared" si="364"/>
        <v>Targeted Dealer</v>
      </c>
      <c r="H1672" s="111"/>
      <c r="I1672" s="67">
        <v>150</v>
      </c>
      <c r="J1672" s="67">
        <f t="shared" si="365"/>
        <v>150</v>
      </c>
      <c r="K1672" s="68">
        <v>159.5</v>
      </c>
      <c r="L1672" s="68">
        <f t="shared" si="366"/>
        <v>-9.5</v>
      </c>
      <c r="M1672" s="68">
        <f t="shared" si="367"/>
        <v>106.33333333333333</v>
      </c>
      <c r="N1672" s="96">
        <v>130.5</v>
      </c>
      <c r="O1672" s="97" t="str">
        <f t="shared" si="368"/>
        <v>June</v>
      </c>
      <c r="P1672" s="96">
        <f t="shared" si="369"/>
        <v>130.5</v>
      </c>
      <c r="Q1672" s="98">
        <f t="shared" si="370"/>
        <v>29</v>
      </c>
      <c r="R1672" s="97" t="b">
        <f t="shared" si="371"/>
        <v>0</v>
      </c>
      <c r="S1672" s="99" t="str">
        <f t="shared" si="372"/>
        <v>GROWTH</v>
      </c>
      <c r="T1672" s="68">
        <v>0</v>
      </c>
      <c r="U1672" s="100" t="str">
        <f t="shared" si="373"/>
        <v>May</v>
      </c>
      <c r="V1672" s="68">
        <f t="shared" si="374"/>
        <v>0</v>
      </c>
      <c r="W1672" s="101">
        <f t="shared" si="375"/>
        <v>159.5</v>
      </c>
      <c r="X1672" s="102" t="b">
        <f t="shared" si="376"/>
        <v>0</v>
      </c>
      <c r="Y1672" s="103" t="b">
        <f t="shared" si="377"/>
        <v>0</v>
      </c>
      <c r="Z1672" s="74">
        <v>0</v>
      </c>
      <c r="AA1672" s="69"/>
      <c r="AB1672" s="69" t="s">
        <v>133</v>
      </c>
      <c r="AC1672" s="107"/>
      <c r="AD1672" s="3"/>
      <c r="AE1672" s="118">
        <f>IFERROR(INDEX(Last6M_AvgSales_Ref!$B$2:$B$12659,MATCH(D1672,Last6M_AvgSales_Ref!$A$2:$A$12659,0)),"")</f>
        <v>10.25</v>
      </c>
    </row>
    <row r="1673" spans="1:31" ht="14.25" customHeight="1">
      <c r="A1673" s="107" t="s">
        <v>132</v>
      </c>
      <c r="B1673" s="108" t="s">
        <v>3710</v>
      </c>
      <c r="C1673" s="109" t="s">
        <v>3711</v>
      </c>
      <c r="D1673" s="69">
        <v>1000004695</v>
      </c>
      <c r="E1673" s="108" t="s">
        <v>3712</v>
      </c>
      <c r="F1673" s="110">
        <v>46112</v>
      </c>
      <c r="G1673" s="66" t="str">
        <f t="shared" si="364"/>
        <v>Targeted Dealer</v>
      </c>
      <c r="H1673" s="111"/>
      <c r="I1673" s="67">
        <v>300</v>
      </c>
      <c r="J1673" s="67">
        <f t="shared" si="365"/>
        <v>300</v>
      </c>
      <c r="K1673" s="68">
        <v>225</v>
      </c>
      <c r="L1673" s="68">
        <f t="shared" si="366"/>
        <v>75</v>
      </c>
      <c r="M1673" s="68">
        <f t="shared" si="367"/>
        <v>75</v>
      </c>
      <c r="N1673" s="96">
        <v>180</v>
      </c>
      <c r="O1673" s="97" t="str">
        <f t="shared" si="368"/>
        <v>June</v>
      </c>
      <c r="P1673" s="96">
        <f t="shared" si="369"/>
        <v>180</v>
      </c>
      <c r="Q1673" s="98">
        <f t="shared" si="370"/>
        <v>45</v>
      </c>
      <c r="R1673" s="97" t="b">
        <f t="shared" si="371"/>
        <v>0</v>
      </c>
      <c r="S1673" s="99" t="str">
        <f t="shared" si="372"/>
        <v>GROWTH</v>
      </c>
      <c r="T1673" s="68">
        <v>0</v>
      </c>
      <c r="U1673" s="100" t="str">
        <f t="shared" si="373"/>
        <v>May</v>
      </c>
      <c r="V1673" s="68">
        <f t="shared" si="374"/>
        <v>0</v>
      </c>
      <c r="W1673" s="101">
        <f t="shared" si="375"/>
        <v>225</v>
      </c>
      <c r="X1673" s="102" t="b">
        <f t="shared" si="376"/>
        <v>0</v>
      </c>
      <c r="Y1673" s="103" t="b">
        <f t="shared" si="377"/>
        <v>0</v>
      </c>
      <c r="Z1673" s="74">
        <v>0</v>
      </c>
      <c r="AA1673" s="69"/>
      <c r="AB1673" s="69" t="s">
        <v>133</v>
      </c>
      <c r="AC1673" s="107"/>
      <c r="AD1673" s="3"/>
      <c r="AE1673" s="118">
        <f>IFERROR(INDEX(Last6M_AvgSales_Ref!$B$2:$B$12659,MATCH(D1673,Last6M_AvgSales_Ref!$A$2:$A$12659,0)),"")</f>
        <v>55.3333333333333</v>
      </c>
    </row>
    <row r="1674" spans="1:31" ht="14.25" customHeight="1">
      <c r="A1674" s="107" t="s">
        <v>130</v>
      </c>
      <c r="B1674" s="108" t="s">
        <v>118</v>
      </c>
      <c r="C1674" s="109" t="s">
        <v>3724</v>
      </c>
      <c r="D1674" s="69">
        <v>1000002689</v>
      </c>
      <c r="E1674" s="108" t="s">
        <v>3713</v>
      </c>
      <c r="F1674" s="110">
        <v>44739</v>
      </c>
      <c r="G1674" s="66" t="str">
        <f t="shared" si="364"/>
        <v>Targeted Dealer</v>
      </c>
      <c r="H1674" s="111"/>
      <c r="I1674" s="67">
        <v>30</v>
      </c>
      <c r="J1674" s="67">
        <f t="shared" si="365"/>
        <v>30</v>
      </c>
      <c r="K1674" s="68">
        <v>25</v>
      </c>
      <c r="L1674" s="68">
        <f t="shared" si="366"/>
        <v>5</v>
      </c>
      <c r="M1674" s="68">
        <f t="shared" si="367"/>
        <v>83.333333333333343</v>
      </c>
      <c r="N1674" s="96">
        <v>0</v>
      </c>
      <c r="O1674" s="97" t="str">
        <f t="shared" si="368"/>
        <v>June</v>
      </c>
      <c r="P1674" s="96">
        <f t="shared" si="369"/>
        <v>0</v>
      </c>
      <c r="Q1674" s="98">
        <f t="shared" si="370"/>
        <v>25</v>
      </c>
      <c r="R1674" s="97" t="b">
        <f t="shared" si="371"/>
        <v>0</v>
      </c>
      <c r="S1674" s="99" t="b">
        <f t="shared" si="372"/>
        <v>0</v>
      </c>
      <c r="T1674" s="68">
        <v>0</v>
      </c>
      <c r="U1674" s="100" t="str">
        <f t="shared" si="373"/>
        <v>May</v>
      </c>
      <c r="V1674" s="68">
        <f t="shared" si="374"/>
        <v>0</v>
      </c>
      <c r="W1674" s="101">
        <f t="shared" si="375"/>
        <v>25</v>
      </c>
      <c r="X1674" s="102" t="b">
        <f t="shared" si="376"/>
        <v>0</v>
      </c>
      <c r="Y1674" s="103" t="b">
        <f t="shared" si="377"/>
        <v>0</v>
      </c>
      <c r="Z1674" s="74">
        <v>0</v>
      </c>
      <c r="AA1674" s="69"/>
      <c r="AB1674" s="69" t="s">
        <v>133</v>
      </c>
      <c r="AC1674" s="107"/>
      <c r="AD1674" s="3"/>
      <c r="AE1674" s="118">
        <f>IFERROR(INDEX(Last6M_AvgSales_Ref!$B$2:$B$12659,MATCH(D1674,Last6M_AvgSales_Ref!$A$2:$A$12659,0)),"")</f>
        <v>4.1666666666666696</v>
      </c>
    </row>
    <row r="1675" spans="1:31" ht="14.25" customHeight="1">
      <c r="A1675" s="107" t="s">
        <v>130</v>
      </c>
      <c r="B1675" s="108" t="s">
        <v>108</v>
      </c>
      <c r="C1675" s="109" t="s">
        <v>376</v>
      </c>
      <c r="D1675" s="69">
        <v>1000002772</v>
      </c>
      <c r="E1675" s="108" t="s">
        <v>377</v>
      </c>
      <c r="F1675" s="110">
        <v>44741</v>
      </c>
      <c r="G1675" s="66" t="str">
        <f t="shared" si="364"/>
        <v>-</v>
      </c>
      <c r="H1675" s="111"/>
      <c r="I1675" s="67">
        <v>0</v>
      </c>
      <c r="J1675" s="67">
        <f t="shared" si="365"/>
        <v>0</v>
      </c>
      <c r="K1675" s="68">
        <v>0</v>
      </c>
      <c r="L1675" s="68">
        <f t="shared" si="366"/>
        <v>0</v>
      </c>
      <c r="M1675" s="68" t="str">
        <f t="shared" si="367"/>
        <v>-</v>
      </c>
      <c r="N1675" s="96">
        <v>0</v>
      </c>
      <c r="O1675" s="97" t="str">
        <f t="shared" si="368"/>
        <v>June</v>
      </c>
      <c r="P1675" s="96">
        <f t="shared" si="369"/>
        <v>0</v>
      </c>
      <c r="Q1675" s="98">
        <f t="shared" si="370"/>
        <v>0</v>
      </c>
      <c r="R1675" s="97" t="b">
        <f t="shared" si="371"/>
        <v>0</v>
      </c>
      <c r="S1675" s="99" t="b">
        <f t="shared" si="372"/>
        <v>0</v>
      </c>
      <c r="T1675" s="68">
        <v>0</v>
      </c>
      <c r="U1675" s="100" t="str">
        <f t="shared" si="373"/>
        <v>May</v>
      </c>
      <c r="V1675" s="68">
        <f t="shared" si="374"/>
        <v>0</v>
      </c>
      <c r="W1675" s="101">
        <f t="shared" si="375"/>
        <v>0</v>
      </c>
      <c r="X1675" s="102" t="b">
        <f t="shared" si="376"/>
        <v>0</v>
      </c>
      <c r="Y1675" s="103" t="b">
        <f t="shared" si="377"/>
        <v>0</v>
      </c>
      <c r="Z1675" s="74">
        <v>0</v>
      </c>
      <c r="AA1675" s="69"/>
      <c r="AB1675" s="69" t="s">
        <v>133</v>
      </c>
      <c r="AC1675" s="107"/>
      <c r="AD1675" s="3"/>
      <c r="AE1675" s="118">
        <f>IFERROR(INDEX(Last6M_AvgSales_Ref!$B$2:$B$12659,MATCH(D1675,Last6M_AvgSales_Ref!$A$2:$A$12659,0)),"")</f>
        <v>0.58333333333333304</v>
      </c>
    </row>
    <row r="1676" spans="1:31" ht="14.25" customHeight="1">
      <c r="A1676" s="107" t="s">
        <v>132</v>
      </c>
      <c r="B1676" s="108" t="s">
        <v>101</v>
      </c>
      <c r="C1676" s="109" t="s">
        <v>3725</v>
      </c>
      <c r="D1676" s="69">
        <v>1000004706</v>
      </c>
      <c r="E1676" s="108" t="s">
        <v>3714</v>
      </c>
      <c r="F1676" s="110">
        <v>46139</v>
      </c>
      <c r="G1676" s="66" t="str">
        <f t="shared" si="364"/>
        <v>Targeted Dealer</v>
      </c>
      <c r="H1676" s="111"/>
      <c r="I1676" s="67">
        <v>70</v>
      </c>
      <c r="J1676" s="67">
        <f t="shared" si="365"/>
        <v>70</v>
      </c>
      <c r="K1676" s="68">
        <v>113.5</v>
      </c>
      <c r="L1676" s="68">
        <f t="shared" si="366"/>
        <v>-43.5</v>
      </c>
      <c r="M1676" s="68">
        <f t="shared" si="367"/>
        <v>162.14285714285717</v>
      </c>
      <c r="N1676" s="96">
        <v>91.15</v>
      </c>
      <c r="O1676" s="97" t="str">
        <f t="shared" si="368"/>
        <v>June</v>
      </c>
      <c r="P1676" s="96">
        <f t="shared" si="369"/>
        <v>91.15</v>
      </c>
      <c r="Q1676" s="98">
        <f t="shared" si="370"/>
        <v>22.349999999999994</v>
      </c>
      <c r="R1676" s="97" t="b">
        <f t="shared" si="371"/>
        <v>0</v>
      </c>
      <c r="S1676" s="99" t="str">
        <f t="shared" si="372"/>
        <v>GROWTH</v>
      </c>
      <c r="T1676" s="68">
        <v>0</v>
      </c>
      <c r="U1676" s="100" t="str">
        <f t="shared" si="373"/>
        <v>May</v>
      </c>
      <c r="V1676" s="68">
        <f t="shared" si="374"/>
        <v>0</v>
      </c>
      <c r="W1676" s="101">
        <f t="shared" si="375"/>
        <v>113.5</v>
      </c>
      <c r="X1676" s="102" t="b">
        <f t="shared" si="376"/>
        <v>0</v>
      </c>
      <c r="Y1676" s="103" t="b">
        <f t="shared" si="377"/>
        <v>0</v>
      </c>
      <c r="Z1676" s="74">
        <v>0</v>
      </c>
      <c r="AA1676" s="69"/>
      <c r="AB1676" s="69" t="s">
        <v>133</v>
      </c>
      <c r="AC1676" s="107"/>
      <c r="AD1676" s="3"/>
      <c r="AE1676" s="118">
        <f>IFERROR(INDEX(Last6M_AvgSales_Ref!$B$2:$B$12659,MATCH(D1676,Last6M_AvgSales_Ref!$A$2:$A$12659,0)),"")</f>
        <v>3.5</v>
      </c>
    </row>
    <row r="1677" spans="1:31" ht="14.25" customHeight="1">
      <c r="A1677" s="107" t="str">
        <f t="shared" ref="A1677:A1712" si="378">VLOOKUP(B1677,$B$2:$AC$1673,28,0)</f>
        <v>NB 1</v>
      </c>
      <c r="B1677" s="108" t="s">
        <v>91</v>
      </c>
      <c r="C1677" s="109" t="s">
        <v>3726</v>
      </c>
      <c r="D1677" s="69">
        <v>1000004709</v>
      </c>
      <c r="E1677" s="108" t="s">
        <v>3727</v>
      </c>
      <c r="F1677" s="110">
        <v>46141</v>
      </c>
      <c r="G1677" s="66" t="str">
        <f t="shared" si="364"/>
        <v>Targeted Dealer</v>
      </c>
      <c r="H1677" s="111"/>
      <c r="I1677" s="67">
        <v>420</v>
      </c>
      <c r="J1677" s="67">
        <f t="shared" si="365"/>
        <v>420</v>
      </c>
      <c r="K1677" s="68">
        <v>375</v>
      </c>
      <c r="L1677" s="68">
        <f t="shared" si="366"/>
        <v>45</v>
      </c>
      <c r="M1677" s="68">
        <f t="shared" si="367"/>
        <v>89.285714285714278</v>
      </c>
      <c r="N1677" s="96">
        <v>247</v>
      </c>
      <c r="O1677" s="97" t="str">
        <f t="shared" si="368"/>
        <v>June</v>
      </c>
      <c r="P1677" s="96">
        <f t="shared" si="369"/>
        <v>247</v>
      </c>
      <c r="Q1677" s="98">
        <f t="shared" si="370"/>
        <v>128</v>
      </c>
      <c r="R1677" s="97" t="b">
        <f t="shared" si="371"/>
        <v>0</v>
      </c>
      <c r="S1677" s="99" t="str">
        <f t="shared" si="372"/>
        <v>GROWTH</v>
      </c>
      <c r="T1677" s="68">
        <v>0</v>
      </c>
      <c r="U1677" s="100" t="str">
        <f t="shared" si="373"/>
        <v>May</v>
      </c>
      <c r="V1677" s="68">
        <f t="shared" si="374"/>
        <v>0</v>
      </c>
      <c r="W1677" s="101">
        <f t="shared" si="375"/>
        <v>375</v>
      </c>
      <c r="X1677" s="102" t="b">
        <f t="shared" si="376"/>
        <v>0</v>
      </c>
      <c r="Y1677" s="103" t="b">
        <f t="shared" si="377"/>
        <v>0</v>
      </c>
      <c r="Z1677" s="74"/>
      <c r="AA1677" s="69"/>
      <c r="AB1677" s="69"/>
      <c r="AC1677" s="107"/>
      <c r="AD1677" s="3"/>
      <c r="AE1677" s="118">
        <f>IFERROR(INDEX(Last6M_AvgSales_Ref!$B$2:$B$12659,MATCH(D1677,Last6M_AvgSales_Ref!$A$2:$A$12659,0)),"")</f>
        <v>0</v>
      </c>
    </row>
    <row r="1678" spans="1:31" ht="14.25" customHeight="1">
      <c r="A1678" s="107" t="str">
        <f t="shared" si="378"/>
        <v>NB 1</v>
      </c>
      <c r="B1678" s="108" t="s">
        <v>91</v>
      </c>
      <c r="C1678" s="109" t="s">
        <v>3728</v>
      </c>
      <c r="D1678" s="69">
        <v>1000004703</v>
      </c>
      <c r="E1678" s="108" t="s">
        <v>3729</v>
      </c>
      <c r="F1678" s="110">
        <v>46132</v>
      </c>
      <c r="G1678" s="66" t="str">
        <f t="shared" si="364"/>
        <v>Targeted Dealer</v>
      </c>
      <c r="H1678" s="111"/>
      <c r="I1678" s="67">
        <v>70</v>
      </c>
      <c r="J1678" s="67">
        <f t="shared" si="365"/>
        <v>70</v>
      </c>
      <c r="K1678" s="68">
        <v>12</v>
      </c>
      <c r="L1678" s="68">
        <f t="shared" si="366"/>
        <v>58</v>
      </c>
      <c r="M1678" s="68">
        <f t="shared" si="367"/>
        <v>17.142857142857142</v>
      </c>
      <c r="N1678" s="96">
        <v>12</v>
      </c>
      <c r="O1678" s="97" t="str">
        <f t="shared" si="368"/>
        <v>June</v>
      </c>
      <c r="P1678" s="96">
        <f t="shared" si="369"/>
        <v>12</v>
      </c>
      <c r="Q1678" s="98">
        <f t="shared" si="370"/>
        <v>0</v>
      </c>
      <c r="R1678" s="97" t="b">
        <f t="shared" si="371"/>
        <v>0</v>
      </c>
      <c r="S1678" s="99" t="str">
        <f t="shared" si="372"/>
        <v>GROWTH</v>
      </c>
      <c r="T1678" s="68">
        <v>0</v>
      </c>
      <c r="U1678" s="100" t="str">
        <f t="shared" si="373"/>
        <v>May</v>
      </c>
      <c r="V1678" s="68">
        <f t="shared" si="374"/>
        <v>0</v>
      </c>
      <c r="W1678" s="101">
        <f t="shared" si="375"/>
        <v>12</v>
      </c>
      <c r="X1678" s="102" t="b">
        <f t="shared" si="376"/>
        <v>0</v>
      </c>
      <c r="Y1678" s="103" t="b">
        <f t="shared" si="377"/>
        <v>0</v>
      </c>
      <c r="Z1678" s="74"/>
      <c r="AA1678" s="69"/>
      <c r="AB1678" s="69"/>
      <c r="AC1678" s="107"/>
      <c r="AD1678" s="3"/>
      <c r="AE1678" s="118">
        <f>IFERROR(INDEX(Last6M_AvgSales_Ref!$B$2:$B$12659,MATCH(D1678,Last6M_AvgSales_Ref!$A$2:$A$12659,0)),"")</f>
        <v>0</v>
      </c>
    </row>
    <row r="1679" spans="1:31" ht="14.25" customHeight="1">
      <c r="A1679" s="107" t="str">
        <f t="shared" si="378"/>
        <v>NE 1</v>
      </c>
      <c r="B1679" s="108" t="s">
        <v>141</v>
      </c>
      <c r="C1679" s="109" t="s">
        <v>3730</v>
      </c>
      <c r="D1679" s="69">
        <v>1000000832</v>
      </c>
      <c r="E1679" s="108" t="s">
        <v>3731</v>
      </c>
      <c r="F1679" s="110">
        <v>44738</v>
      </c>
      <c r="G1679" s="66" t="str">
        <f t="shared" si="364"/>
        <v>-</v>
      </c>
      <c r="H1679" s="111"/>
      <c r="I1679" s="67">
        <v>0</v>
      </c>
      <c r="J1679" s="67">
        <f t="shared" si="365"/>
        <v>0</v>
      </c>
      <c r="K1679" s="68">
        <v>1.4</v>
      </c>
      <c r="L1679" s="68">
        <f t="shared" si="366"/>
        <v>-1.4</v>
      </c>
      <c r="M1679" s="68" t="str">
        <f t="shared" si="367"/>
        <v>-</v>
      </c>
      <c r="N1679" s="96">
        <v>0</v>
      </c>
      <c r="O1679" s="97" t="str">
        <f t="shared" si="368"/>
        <v>June</v>
      </c>
      <c r="P1679" s="96">
        <f t="shared" si="369"/>
        <v>0</v>
      </c>
      <c r="Q1679" s="98">
        <f t="shared" si="370"/>
        <v>1.4</v>
      </c>
      <c r="R1679" s="97" t="b">
        <f t="shared" si="371"/>
        <v>0</v>
      </c>
      <c r="S1679" s="99" t="b">
        <f t="shared" si="372"/>
        <v>0</v>
      </c>
      <c r="T1679" s="68">
        <v>16</v>
      </c>
      <c r="U1679" s="100" t="str">
        <f t="shared" si="373"/>
        <v>May</v>
      </c>
      <c r="V1679" s="68">
        <f t="shared" si="374"/>
        <v>16</v>
      </c>
      <c r="W1679" s="101">
        <f t="shared" si="375"/>
        <v>-14.6</v>
      </c>
      <c r="X1679" s="102" t="b">
        <f t="shared" si="376"/>
        <v>0</v>
      </c>
      <c r="Y1679" s="103" t="str">
        <f t="shared" si="377"/>
        <v>GROWTH</v>
      </c>
      <c r="Z1679" s="74"/>
      <c r="AA1679" s="69"/>
      <c r="AB1679" s="69"/>
      <c r="AC1679" s="107"/>
      <c r="AD1679" s="3"/>
      <c r="AE1679" s="118">
        <f>IFERROR(INDEX(Last6M_AvgSales_Ref!$B$2:$B$12659,MATCH(D1679,Last6M_AvgSales_Ref!$A$2:$A$12659,0)),"")</f>
        <v>0</v>
      </c>
    </row>
    <row r="1680" spans="1:31" ht="14.25" customHeight="1">
      <c r="A1680" s="107" t="str">
        <f t="shared" si="378"/>
        <v>NE 1</v>
      </c>
      <c r="B1680" s="108" t="s">
        <v>141</v>
      </c>
      <c r="C1680" s="109" t="s">
        <v>3732</v>
      </c>
      <c r="D1680" s="69">
        <v>1000003127</v>
      </c>
      <c r="E1680" s="108" t="s">
        <v>3733</v>
      </c>
      <c r="F1680" s="110">
        <v>44908</v>
      </c>
      <c r="G1680" s="66" t="str">
        <f t="shared" si="364"/>
        <v>-</v>
      </c>
      <c r="H1680" s="111"/>
      <c r="I1680" s="67">
        <v>0</v>
      </c>
      <c r="J1680" s="67">
        <f t="shared" si="365"/>
        <v>0</v>
      </c>
      <c r="K1680" s="68">
        <v>40</v>
      </c>
      <c r="L1680" s="68">
        <f t="shared" si="366"/>
        <v>-40</v>
      </c>
      <c r="M1680" s="68" t="str">
        <f t="shared" si="367"/>
        <v>-</v>
      </c>
      <c r="N1680" s="96">
        <v>0</v>
      </c>
      <c r="O1680" s="97" t="str">
        <f t="shared" si="368"/>
        <v>June</v>
      </c>
      <c r="P1680" s="96">
        <f t="shared" si="369"/>
        <v>0</v>
      </c>
      <c r="Q1680" s="98">
        <f t="shared" si="370"/>
        <v>40</v>
      </c>
      <c r="R1680" s="97" t="b">
        <f t="shared" si="371"/>
        <v>0</v>
      </c>
      <c r="S1680" s="99" t="b">
        <f t="shared" si="372"/>
        <v>0</v>
      </c>
      <c r="T1680" s="68">
        <v>0</v>
      </c>
      <c r="U1680" s="100" t="str">
        <f t="shared" si="373"/>
        <v>May</v>
      </c>
      <c r="V1680" s="68">
        <f t="shared" si="374"/>
        <v>0</v>
      </c>
      <c r="W1680" s="101">
        <f t="shared" si="375"/>
        <v>40</v>
      </c>
      <c r="X1680" s="102" t="b">
        <f t="shared" si="376"/>
        <v>0</v>
      </c>
      <c r="Y1680" s="103" t="b">
        <f t="shared" si="377"/>
        <v>0</v>
      </c>
      <c r="Z1680" s="74"/>
      <c r="AA1680" s="69"/>
      <c r="AB1680" s="69"/>
      <c r="AC1680" s="107"/>
      <c r="AD1680" s="3"/>
      <c r="AE1680" s="118">
        <f>IFERROR(INDEX(Last6M_AvgSales_Ref!$B$2:$B$12659,MATCH(D1680,Last6M_AvgSales_Ref!$A$2:$A$12659,0)),"")</f>
        <v>0</v>
      </c>
    </row>
    <row r="1681" spans="1:31" ht="14.25" customHeight="1">
      <c r="A1681" s="107" t="str">
        <f t="shared" si="378"/>
        <v>NE 2</v>
      </c>
      <c r="B1681" s="108" t="s">
        <v>81</v>
      </c>
      <c r="C1681" s="109" t="s">
        <v>3734</v>
      </c>
      <c r="D1681" s="69">
        <v>1000000128</v>
      </c>
      <c r="E1681" s="108" t="s">
        <v>3735</v>
      </c>
      <c r="F1681" s="110">
        <v>44738</v>
      </c>
      <c r="G1681" s="66" t="str">
        <f t="shared" si="364"/>
        <v>-</v>
      </c>
      <c r="H1681" s="111"/>
      <c r="I1681" s="67">
        <v>0</v>
      </c>
      <c r="J1681" s="67">
        <f t="shared" si="365"/>
        <v>0</v>
      </c>
      <c r="K1681" s="68">
        <v>2.5</v>
      </c>
      <c r="L1681" s="68">
        <f t="shared" si="366"/>
        <v>-2.5</v>
      </c>
      <c r="M1681" s="68" t="str">
        <f t="shared" si="367"/>
        <v>-</v>
      </c>
      <c r="N1681" s="96">
        <v>0</v>
      </c>
      <c r="O1681" s="97" t="str">
        <f t="shared" si="368"/>
        <v>June</v>
      </c>
      <c r="P1681" s="96">
        <f t="shared" si="369"/>
        <v>0</v>
      </c>
      <c r="Q1681" s="98">
        <f t="shared" si="370"/>
        <v>2.5</v>
      </c>
      <c r="R1681" s="97" t="b">
        <f t="shared" si="371"/>
        <v>0</v>
      </c>
      <c r="S1681" s="99" t="b">
        <f t="shared" si="372"/>
        <v>0</v>
      </c>
      <c r="T1681" s="68">
        <v>0</v>
      </c>
      <c r="U1681" s="100" t="str">
        <f t="shared" si="373"/>
        <v>May</v>
      </c>
      <c r="V1681" s="68">
        <f t="shared" si="374"/>
        <v>0</v>
      </c>
      <c r="W1681" s="101">
        <f t="shared" si="375"/>
        <v>2.5</v>
      </c>
      <c r="X1681" s="102" t="b">
        <f t="shared" si="376"/>
        <v>0</v>
      </c>
      <c r="Y1681" s="103" t="b">
        <f t="shared" si="377"/>
        <v>0</v>
      </c>
      <c r="Z1681" s="74"/>
      <c r="AA1681" s="69"/>
      <c r="AB1681" s="69"/>
      <c r="AC1681" s="107"/>
      <c r="AD1681" s="3"/>
      <c r="AE1681" s="118">
        <f>IFERROR(INDEX(Last6M_AvgSales_Ref!$B$2:$B$12659,MATCH(D1681,Last6M_AvgSales_Ref!$A$2:$A$12659,0)),"")</f>
        <v>0</v>
      </c>
    </row>
    <row r="1682" spans="1:31" ht="14.25" customHeight="1">
      <c r="A1682" s="107" t="str">
        <f t="shared" si="378"/>
        <v>NE 2</v>
      </c>
      <c r="B1682" s="108" t="s">
        <v>81</v>
      </c>
      <c r="C1682" s="109" t="s">
        <v>3736</v>
      </c>
      <c r="D1682" s="69">
        <v>1000004718</v>
      </c>
      <c r="E1682" s="108" t="s">
        <v>3737</v>
      </c>
      <c r="F1682" s="110">
        <v>46165</v>
      </c>
      <c r="G1682" s="66" t="str">
        <f t="shared" si="364"/>
        <v>Targeted Dealer</v>
      </c>
      <c r="H1682" s="111"/>
      <c r="I1682" s="67">
        <v>50</v>
      </c>
      <c r="J1682" s="67">
        <f t="shared" si="365"/>
        <v>50</v>
      </c>
      <c r="K1682" s="68">
        <v>20</v>
      </c>
      <c r="L1682" s="68">
        <f t="shared" si="366"/>
        <v>30</v>
      </c>
      <c r="M1682" s="68">
        <f t="shared" si="367"/>
        <v>40</v>
      </c>
      <c r="N1682" s="96">
        <v>61</v>
      </c>
      <c r="O1682" s="97" t="str">
        <f t="shared" si="368"/>
        <v>June</v>
      </c>
      <c r="P1682" s="96">
        <f t="shared" si="369"/>
        <v>61</v>
      </c>
      <c r="Q1682" s="98">
        <f t="shared" si="370"/>
        <v>-41</v>
      </c>
      <c r="R1682" s="97" t="b">
        <f t="shared" si="371"/>
        <v>0</v>
      </c>
      <c r="S1682" s="99" t="str">
        <f t="shared" si="372"/>
        <v>GROWTH</v>
      </c>
      <c r="T1682" s="68">
        <v>0</v>
      </c>
      <c r="U1682" s="100" t="str">
        <f t="shared" si="373"/>
        <v>May</v>
      </c>
      <c r="V1682" s="68">
        <f t="shared" si="374"/>
        <v>0</v>
      </c>
      <c r="W1682" s="101">
        <f t="shared" si="375"/>
        <v>20</v>
      </c>
      <c r="X1682" s="102" t="b">
        <f t="shared" si="376"/>
        <v>0</v>
      </c>
      <c r="Y1682" s="103" t="b">
        <f t="shared" si="377"/>
        <v>0</v>
      </c>
      <c r="Z1682" s="74"/>
      <c r="AA1682" s="69"/>
      <c r="AB1682" s="69"/>
      <c r="AC1682" s="107"/>
      <c r="AD1682" s="3"/>
      <c r="AE1682" s="118">
        <f>IFERROR(INDEX(Last6M_AvgSales_Ref!$B$2:$B$12659,MATCH(D1682,Last6M_AvgSales_Ref!$A$2:$A$12659,0)),"")</f>
        <v>0</v>
      </c>
    </row>
    <row r="1683" spans="1:31" ht="14.25" customHeight="1">
      <c r="A1683" s="107" t="str">
        <f t="shared" si="378"/>
        <v>NB 2</v>
      </c>
      <c r="B1683" s="108" t="s">
        <v>103</v>
      </c>
      <c r="C1683" s="109" t="s">
        <v>491</v>
      </c>
      <c r="D1683" s="69">
        <v>1000004319</v>
      </c>
      <c r="E1683" s="108" t="s">
        <v>492</v>
      </c>
      <c r="F1683" s="110">
        <v>45766</v>
      </c>
      <c r="G1683" s="66" t="str">
        <f t="shared" si="364"/>
        <v>Targeted Dealer</v>
      </c>
      <c r="H1683" s="111"/>
      <c r="I1683" s="67">
        <v>30</v>
      </c>
      <c r="J1683" s="67">
        <f t="shared" si="365"/>
        <v>30</v>
      </c>
      <c r="K1683" s="68">
        <v>5</v>
      </c>
      <c r="L1683" s="68">
        <f t="shared" si="366"/>
        <v>25</v>
      </c>
      <c r="M1683" s="68">
        <f t="shared" si="367"/>
        <v>16.666666666666668</v>
      </c>
      <c r="N1683" s="96">
        <v>0</v>
      </c>
      <c r="O1683" s="97" t="str">
        <f t="shared" si="368"/>
        <v>June</v>
      </c>
      <c r="P1683" s="96">
        <f t="shared" si="369"/>
        <v>0</v>
      </c>
      <c r="Q1683" s="98">
        <f t="shared" si="370"/>
        <v>5</v>
      </c>
      <c r="R1683" s="97" t="b">
        <f t="shared" si="371"/>
        <v>0</v>
      </c>
      <c r="S1683" s="99" t="b">
        <f t="shared" si="372"/>
        <v>0</v>
      </c>
      <c r="T1683" s="68">
        <v>0</v>
      </c>
      <c r="U1683" s="100" t="str">
        <f t="shared" si="373"/>
        <v>May</v>
      </c>
      <c r="V1683" s="68">
        <f t="shared" si="374"/>
        <v>0</v>
      </c>
      <c r="W1683" s="101">
        <f t="shared" si="375"/>
        <v>5</v>
      </c>
      <c r="X1683" s="102" t="b">
        <f t="shared" si="376"/>
        <v>0</v>
      </c>
      <c r="Y1683" s="103" t="b">
        <f t="shared" si="377"/>
        <v>0</v>
      </c>
      <c r="Z1683" s="74"/>
      <c r="AA1683" s="69"/>
      <c r="AB1683" s="69"/>
      <c r="AC1683" s="107"/>
      <c r="AD1683" s="3"/>
      <c r="AE1683" s="118">
        <f>IFERROR(INDEX(Last6M_AvgSales_Ref!$B$2:$B$12659,MATCH(D1683,Last6M_AvgSales_Ref!$A$2:$A$12659,0)),"")</f>
        <v>0</v>
      </c>
    </row>
    <row r="1684" spans="1:31" ht="14.25" customHeight="1">
      <c r="A1684" s="107" t="str">
        <f t="shared" si="378"/>
        <v>NB 2</v>
      </c>
      <c r="B1684" s="108" t="s">
        <v>103</v>
      </c>
      <c r="C1684" s="109" t="s">
        <v>3738</v>
      </c>
      <c r="D1684" s="69">
        <v>1000004729</v>
      </c>
      <c r="E1684" s="108" t="s">
        <v>3739</v>
      </c>
      <c r="F1684" s="110">
        <v>46158</v>
      </c>
      <c r="G1684" s="66" t="str">
        <f t="shared" si="364"/>
        <v>Targeted Dealer</v>
      </c>
      <c r="H1684" s="111"/>
      <c r="I1684" s="67">
        <v>50</v>
      </c>
      <c r="J1684" s="67">
        <f t="shared" si="365"/>
        <v>50</v>
      </c>
      <c r="K1684" s="68">
        <v>22</v>
      </c>
      <c r="L1684" s="68">
        <f t="shared" si="366"/>
        <v>28</v>
      </c>
      <c r="M1684" s="68">
        <f t="shared" si="367"/>
        <v>44</v>
      </c>
      <c r="N1684" s="96">
        <v>50</v>
      </c>
      <c r="O1684" s="97" t="str">
        <f t="shared" si="368"/>
        <v>June</v>
      </c>
      <c r="P1684" s="96">
        <f t="shared" si="369"/>
        <v>50</v>
      </c>
      <c r="Q1684" s="98">
        <f t="shared" si="370"/>
        <v>-28</v>
      </c>
      <c r="R1684" s="97" t="b">
        <f t="shared" si="371"/>
        <v>0</v>
      </c>
      <c r="S1684" s="99" t="str">
        <f t="shared" si="372"/>
        <v>GROWTH</v>
      </c>
      <c r="T1684" s="68">
        <v>0</v>
      </c>
      <c r="U1684" s="100" t="str">
        <f t="shared" si="373"/>
        <v>May</v>
      </c>
      <c r="V1684" s="68">
        <f t="shared" si="374"/>
        <v>0</v>
      </c>
      <c r="W1684" s="101">
        <f t="shared" si="375"/>
        <v>22</v>
      </c>
      <c r="X1684" s="102" t="b">
        <f t="shared" si="376"/>
        <v>0</v>
      </c>
      <c r="Y1684" s="103" t="b">
        <f t="shared" si="377"/>
        <v>0</v>
      </c>
      <c r="Z1684" s="74"/>
      <c r="AA1684" s="69"/>
      <c r="AB1684" s="69"/>
      <c r="AC1684" s="107"/>
      <c r="AD1684" s="3"/>
      <c r="AE1684" s="118">
        <f>IFERROR(INDEX(Last6M_AvgSales_Ref!$B$2:$B$12659,MATCH(D1684,Last6M_AvgSales_Ref!$A$2:$A$12659,0)),"")</f>
        <v>0</v>
      </c>
    </row>
    <row r="1685" spans="1:31" ht="14.25" customHeight="1">
      <c r="A1685" s="107" t="str">
        <f t="shared" si="378"/>
        <v>NE 1</v>
      </c>
      <c r="B1685" s="108" t="s">
        <v>43</v>
      </c>
      <c r="C1685" s="109" t="s">
        <v>3740</v>
      </c>
      <c r="D1685" s="69">
        <v>1000004715</v>
      </c>
      <c r="E1685" s="108" t="s">
        <v>3741</v>
      </c>
      <c r="F1685" s="110">
        <v>46142</v>
      </c>
      <c r="G1685" s="66" t="str">
        <f t="shared" si="364"/>
        <v>Targeted Dealer</v>
      </c>
      <c r="H1685" s="111"/>
      <c r="I1685" s="67">
        <v>100</v>
      </c>
      <c r="J1685" s="67">
        <f t="shared" si="365"/>
        <v>100</v>
      </c>
      <c r="K1685" s="68">
        <v>170</v>
      </c>
      <c r="L1685" s="68">
        <f t="shared" si="366"/>
        <v>-70</v>
      </c>
      <c r="M1685" s="68">
        <f t="shared" si="367"/>
        <v>170</v>
      </c>
      <c r="N1685" s="96">
        <v>160</v>
      </c>
      <c r="O1685" s="97" t="str">
        <f t="shared" si="368"/>
        <v>June</v>
      </c>
      <c r="P1685" s="96">
        <f t="shared" si="369"/>
        <v>160</v>
      </c>
      <c r="Q1685" s="98">
        <f t="shared" si="370"/>
        <v>10</v>
      </c>
      <c r="R1685" s="97" t="b">
        <f t="shared" si="371"/>
        <v>0</v>
      </c>
      <c r="S1685" s="99" t="str">
        <f t="shared" si="372"/>
        <v>GROWTH</v>
      </c>
      <c r="T1685" s="68">
        <v>0</v>
      </c>
      <c r="U1685" s="100" t="str">
        <f t="shared" si="373"/>
        <v>May</v>
      </c>
      <c r="V1685" s="68">
        <f t="shared" si="374"/>
        <v>0</v>
      </c>
      <c r="W1685" s="101">
        <f t="shared" si="375"/>
        <v>170</v>
      </c>
      <c r="X1685" s="102" t="b">
        <f t="shared" si="376"/>
        <v>0</v>
      </c>
      <c r="Y1685" s="103" t="b">
        <f t="shared" si="377"/>
        <v>0</v>
      </c>
      <c r="Z1685" s="74"/>
      <c r="AA1685" s="69"/>
      <c r="AB1685" s="69"/>
      <c r="AC1685" s="107"/>
      <c r="AD1685" s="3"/>
      <c r="AE1685" s="118">
        <f>IFERROR(INDEX(Last6M_AvgSales_Ref!$B$2:$B$12659,MATCH(D1685,Last6M_AvgSales_Ref!$A$2:$A$12659,0)),"")</f>
        <v>0</v>
      </c>
    </row>
    <row r="1686" spans="1:31" ht="14.25" customHeight="1">
      <c r="A1686" s="107" t="str">
        <f t="shared" si="378"/>
        <v>NE 1</v>
      </c>
      <c r="B1686" s="108" t="s">
        <v>40</v>
      </c>
      <c r="C1686" s="109" t="s">
        <v>509</v>
      </c>
      <c r="D1686" s="69">
        <v>1000000271</v>
      </c>
      <c r="E1686" s="108" t="s">
        <v>510</v>
      </c>
      <c r="F1686" s="110">
        <v>44738</v>
      </c>
      <c r="G1686" s="66" t="str">
        <f t="shared" si="364"/>
        <v>-</v>
      </c>
      <c r="H1686" s="111"/>
      <c r="I1686" s="67">
        <v>0</v>
      </c>
      <c r="J1686" s="67">
        <f t="shared" si="365"/>
        <v>0</v>
      </c>
      <c r="K1686" s="68">
        <v>10</v>
      </c>
      <c r="L1686" s="68">
        <f t="shared" si="366"/>
        <v>-10</v>
      </c>
      <c r="M1686" s="68" t="str">
        <f t="shared" si="367"/>
        <v>-</v>
      </c>
      <c r="N1686" s="96">
        <v>0</v>
      </c>
      <c r="O1686" s="97" t="str">
        <f t="shared" si="368"/>
        <v>June</v>
      </c>
      <c r="P1686" s="96">
        <f t="shared" si="369"/>
        <v>0</v>
      </c>
      <c r="Q1686" s="98">
        <f t="shared" si="370"/>
        <v>10</v>
      </c>
      <c r="R1686" s="97" t="b">
        <f t="shared" si="371"/>
        <v>0</v>
      </c>
      <c r="S1686" s="99" t="b">
        <f t="shared" si="372"/>
        <v>0</v>
      </c>
      <c r="T1686" s="68">
        <v>26</v>
      </c>
      <c r="U1686" s="100" t="str">
        <f t="shared" si="373"/>
        <v>May</v>
      </c>
      <c r="V1686" s="68">
        <f t="shared" si="374"/>
        <v>26</v>
      </c>
      <c r="W1686" s="101">
        <f t="shared" si="375"/>
        <v>-16</v>
      </c>
      <c r="X1686" s="102" t="b">
        <f t="shared" si="376"/>
        <v>0</v>
      </c>
      <c r="Y1686" s="103" t="str">
        <f t="shared" si="377"/>
        <v>GROWTH</v>
      </c>
      <c r="Z1686" s="74"/>
      <c r="AA1686" s="69"/>
      <c r="AB1686" s="69"/>
      <c r="AC1686" s="107"/>
      <c r="AD1686" s="3"/>
      <c r="AE1686" s="118">
        <f>IFERROR(INDEX(Last6M_AvgSales_Ref!$B$2:$B$12659,MATCH(D1686,Last6M_AvgSales_Ref!$A$2:$A$12659,0)),"")</f>
        <v>0</v>
      </c>
    </row>
    <row r="1687" spans="1:31" ht="14.25" customHeight="1">
      <c r="A1687" s="107" t="str">
        <f t="shared" si="378"/>
        <v>NE 2</v>
      </c>
      <c r="B1687" s="108" t="s">
        <v>62</v>
      </c>
      <c r="C1687" s="109" t="s">
        <v>3742</v>
      </c>
      <c r="D1687" s="69">
        <v>1000000354</v>
      </c>
      <c r="E1687" s="108" t="s">
        <v>3743</v>
      </c>
      <c r="F1687" s="110">
        <v>44738</v>
      </c>
      <c r="G1687" s="66" t="str">
        <f t="shared" si="364"/>
        <v>-</v>
      </c>
      <c r="H1687" s="111"/>
      <c r="I1687" s="67">
        <v>0</v>
      </c>
      <c r="J1687" s="67">
        <f t="shared" si="365"/>
        <v>0</v>
      </c>
      <c r="K1687" s="68">
        <v>3.5</v>
      </c>
      <c r="L1687" s="68">
        <f t="shared" si="366"/>
        <v>-3.5</v>
      </c>
      <c r="M1687" s="68" t="str">
        <f t="shared" si="367"/>
        <v>-</v>
      </c>
      <c r="N1687" s="96">
        <v>0</v>
      </c>
      <c r="O1687" s="97" t="str">
        <f t="shared" si="368"/>
        <v>June</v>
      </c>
      <c r="P1687" s="96">
        <f t="shared" si="369"/>
        <v>0</v>
      </c>
      <c r="Q1687" s="98">
        <f t="shared" si="370"/>
        <v>3.5</v>
      </c>
      <c r="R1687" s="97" t="b">
        <f t="shared" si="371"/>
        <v>0</v>
      </c>
      <c r="S1687" s="99" t="b">
        <f t="shared" si="372"/>
        <v>0</v>
      </c>
      <c r="T1687" s="68">
        <v>0</v>
      </c>
      <c r="U1687" s="100" t="str">
        <f t="shared" si="373"/>
        <v>May</v>
      </c>
      <c r="V1687" s="68">
        <f t="shared" si="374"/>
        <v>0</v>
      </c>
      <c r="W1687" s="101">
        <f t="shared" si="375"/>
        <v>3.5</v>
      </c>
      <c r="X1687" s="102" t="b">
        <f t="shared" si="376"/>
        <v>0</v>
      </c>
      <c r="Y1687" s="103" t="b">
        <f t="shared" si="377"/>
        <v>0</v>
      </c>
      <c r="Z1687" s="74"/>
      <c r="AA1687" s="69"/>
      <c r="AB1687" s="69"/>
      <c r="AC1687" s="107"/>
      <c r="AD1687" s="3"/>
      <c r="AE1687" s="118">
        <f>IFERROR(INDEX(Last6M_AvgSales_Ref!$B$2:$B$12659,MATCH(D1687,Last6M_AvgSales_Ref!$A$2:$A$12659,0)),"")</f>
        <v>0</v>
      </c>
    </row>
    <row r="1688" spans="1:31" ht="14.25" customHeight="1">
      <c r="A1688" s="107" t="str">
        <f t="shared" si="378"/>
        <v>NE 1</v>
      </c>
      <c r="B1688" s="108" t="s">
        <v>24</v>
      </c>
      <c r="C1688" s="109" t="s">
        <v>3744</v>
      </c>
      <c r="D1688" s="69">
        <v>1000002848</v>
      </c>
      <c r="E1688" s="108" t="s">
        <v>3745</v>
      </c>
      <c r="F1688" s="110">
        <v>44772</v>
      </c>
      <c r="G1688" s="66" t="str">
        <f t="shared" si="364"/>
        <v>Targeted Dealer</v>
      </c>
      <c r="H1688" s="111"/>
      <c r="I1688" s="67">
        <v>20</v>
      </c>
      <c r="J1688" s="67">
        <f t="shared" si="365"/>
        <v>20</v>
      </c>
      <c r="K1688" s="68">
        <v>26</v>
      </c>
      <c r="L1688" s="68">
        <f t="shared" si="366"/>
        <v>-6</v>
      </c>
      <c r="M1688" s="68">
        <f t="shared" si="367"/>
        <v>130</v>
      </c>
      <c r="N1688" s="96">
        <v>0</v>
      </c>
      <c r="O1688" s="97" t="str">
        <f t="shared" si="368"/>
        <v>June</v>
      </c>
      <c r="P1688" s="96">
        <f t="shared" si="369"/>
        <v>0</v>
      </c>
      <c r="Q1688" s="98">
        <f t="shared" si="370"/>
        <v>26</v>
      </c>
      <c r="R1688" s="97" t="b">
        <f t="shared" si="371"/>
        <v>0</v>
      </c>
      <c r="S1688" s="99" t="b">
        <f t="shared" si="372"/>
        <v>0</v>
      </c>
      <c r="T1688" s="68">
        <v>10</v>
      </c>
      <c r="U1688" s="100" t="str">
        <f t="shared" si="373"/>
        <v>May</v>
      </c>
      <c r="V1688" s="68">
        <f t="shared" si="374"/>
        <v>10</v>
      </c>
      <c r="W1688" s="101">
        <f t="shared" si="375"/>
        <v>16</v>
      </c>
      <c r="X1688" s="102" t="b">
        <f t="shared" si="376"/>
        <v>0</v>
      </c>
      <c r="Y1688" s="103" t="str">
        <f t="shared" si="377"/>
        <v>GROWTH</v>
      </c>
      <c r="Z1688" s="74"/>
      <c r="AA1688" s="69"/>
      <c r="AB1688" s="69"/>
      <c r="AC1688" s="107"/>
      <c r="AD1688" s="3"/>
      <c r="AE1688" s="118">
        <f>IFERROR(INDEX(Last6M_AvgSales_Ref!$B$2:$B$12659,MATCH(D1688,Last6M_AvgSales_Ref!$A$2:$A$12659,0)),"")</f>
        <v>0</v>
      </c>
    </row>
    <row r="1689" spans="1:31" ht="14.25" customHeight="1">
      <c r="A1689" s="107" t="str">
        <f t="shared" si="378"/>
        <v>NB 1</v>
      </c>
      <c r="B1689" s="108" t="s">
        <v>93</v>
      </c>
      <c r="C1689" s="109" t="s">
        <v>336</v>
      </c>
      <c r="D1689" s="69">
        <v>1000001419</v>
      </c>
      <c r="E1689" s="108" t="s">
        <v>337</v>
      </c>
      <c r="F1689" s="110">
        <v>44739</v>
      </c>
      <c r="G1689" s="66" t="str">
        <f t="shared" si="364"/>
        <v>Targeted Dealer</v>
      </c>
      <c r="H1689" s="111"/>
      <c r="I1689" s="67">
        <v>100</v>
      </c>
      <c r="J1689" s="67">
        <f t="shared" si="365"/>
        <v>100</v>
      </c>
      <c r="K1689" s="68">
        <v>21</v>
      </c>
      <c r="L1689" s="68">
        <f t="shared" si="366"/>
        <v>79</v>
      </c>
      <c r="M1689" s="68">
        <f t="shared" si="367"/>
        <v>21</v>
      </c>
      <c r="N1689" s="96">
        <v>18</v>
      </c>
      <c r="O1689" s="97" t="str">
        <f t="shared" si="368"/>
        <v>June</v>
      </c>
      <c r="P1689" s="96">
        <f t="shared" si="369"/>
        <v>18</v>
      </c>
      <c r="Q1689" s="98">
        <f t="shared" si="370"/>
        <v>3</v>
      </c>
      <c r="R1689" s="97" t="b">
        <f t="shared" si="371"/>
        <v>0</v>
      </c>
      <c r="S1689" s="99" t="str">
        <f t="shared" si="372"/>
        <v>GROWTH</v>
      </c>
      <c r="T1689" s="68">
        <v>93.5</v>
      </c>
      <c r="U1689" s="100" t="str">
        <f t="shared" si="373"/>
        <v>May</v>
      </c>
      <c r="V1689" s="68">
        <f t="shared" si="374"/>
        <v>93.5</v>
      </c>
      <c r="W1689" s="101">
        <f t="shared" si="375"/>
        <v>-72.5</v>
      </c>
      <c r="X1689" s="102" t="b">
        <f t="shared" si="376"/>
        <v>0</v>
      </c>
      <c r="Y1689" s="103" t="str">
        <f t="shared" si="377"/>
        <v>GROWTH</v>
      </c>
      <c r="Z1689" s="74"/>
      <c r="AA1689" s="69"/>
      <c r="AB1689" s="69"/>
      <c r="AC1689" s="107"/>
      <c r="AD1689" s="3"/>
      <c r="AE1689" s="118">
        <f>IFERROR(INDEX(Last6M_AvgSales_Ref!$B$2:$B$12659,MATCH(D1689,Last6M_AvgSales_Ref!$A$2:$A$12659,0)),"")</f>
        <v>0</v>
      </c>
    </row>
    <row r="1690" spans="1:31" ht="14.25" customHeight="1">
      <c r="A1690" s="107" t="str">
        <f t="shared" si="378"/>
        <v>NE 1</v>
      </c>
      <c r="B1690" s="108" t="s">
        <v>37</v>
      </c>
      <c r="C1690" s="109" t="s">
        <v>3746</v>
      </c>
      <c r="D1690" s="69">
        <v>1000003548</v>
      </c>
      <c r="E1690" s="108" t="s">
        <v>3747</v>
      </c>
      <c r="F1690" s="110">
        <v>45070</v>
      </c>
      <c r="G1690" s="66" t="str">
        <f t="shared" si="364"/>
        <v>-</v>
      </c>
      <c r="H1690" s="111"/>
      <c r="I1690" s="67">
        <v>0</v>
      </c>
      <c r="J1690" s="67">
        <f t="shared" si="365"/>
        <v>0</v>
      </c>
      <c r="K1690" s="68">
        <v>1.5</v>
      </c>
      <c r="L1690" s="68">
        <f t="shared" si="366"/>
        <v>-1.5</v>
      </c>
      <c r="M1690" s="68" t="str">
        <f t="shared" si="367"/>
        <v>-</v>
      </c>
      <c r="N1690" s="96">
        <v>0</v>
      </c>
      <c r="O1690" s="97" t="str">
        <f t="shared" si="368"/>
        <v>June</v>
      </c>
      <c r="P1690" s="96">
        <f t="shared" si="369"/>
        <v>0</v>
      </c>
      <c r="Q1690" s="98">
        <f t="shared" si="370"/>
        <v>1.5</v>
      </c>
      <c r="R1690" s="97" t="b">
        <f t="shared" si="371"/>
        <v>0</v>
      </c>
      <c r="S1690" s="99" t="b">
        <f t="shared" si="372"/>
        <v>0</v>
      </c>
      <c r="T1690" s="68">
        <v>0</v>
      </c>
      <c r="U1690" s="100" t="str">
        <f t="shared" si="373"/>
        <v>May</v>
      </c>
      <c r="V1690" s="68">
        <f t="shared" si="374"/>
        <v>0</v>
      </c>
      <c r="W1690" s="101">
        <f t="shared" si="375"/>
        <v>1.5</v>
      </c>
      <c r="X1690" s="102" t="b">
        <f t="shared" si="376"/>
        <v>0</v>
      </c>
      <c r="Y1690" s="103" t="b">
        <f t="shared" si="377"/>
        <v>0</v>
      </c>
      <c r="Z1690" s="74"/>
      <c r="AA1690" s="69"/>
      <c r="AB1690" s="69"/>
      <c r="AC1690" s="107"/>
      <c r="AD1690" s="3"/>
      <c r="AE1690" s="118">
        <f>IFERROR(INDEX(Last6M_AvgSales_Ref!$B$2:$B$12659,MATCH(D1690,Last6M_AvgSales_Ref!$A$2:$A$12659,0)),"")</f>
        <v>0</v>
      </c>
    </row>
    <row r="1691" spans="1:31" ht="14.25" customHeight="1">
      <c r="A1691" s="107" t="str">
        <f t="shared" si="378"/>
        <v>NE 1</v>
      </c>
      <c r="B1691" s="108" t="s">
        <v>37</v>
      </c>
      <c r="C1691" s="109" t="s">
        <v>3748</v>
      </c>
      <c r="D1691" s="69">
        <v>1000002902</v>
      </c>
      <c r="E1691" s="108" t="s">
        <v>3749</v>
      </c>
      <c r="F1691" s="110">
        <v>44799</v>
      </c>
      <c r="G1691" s="66" t="str">
        <f t="shared" si="364"/>
        <v>Targeted Dealer</v>
      </c>
      <c r="H1691" s="111"/>
      <c r="I1691" s="67">
        <v>40</v>
      </c>
      <c r="J1691" s="67">
        <f t="shared" si="365"/>
        <v>40</v>
      </c>
      <c r="K1691" s="68">
        <v>60</v>
      </c>
      <c r="L1691" s="68">
        <f t="shared" si="366"/>
        <v>-20</v>
      </c>
      <c r="M1691" s="68">
        <f t="shared" si="367"/>
        <v>150</v>
      </c>
      <c r="N1691" s="96">
        <v>84.25</v>
      </c>
      <c r="O1691" s="97" t="str">
        <f t="shared" si="368"/>
        <v>June</v>
      </c>
      <c r="P1691" s="96">
        <f t="shared" si="369"/>
        <v>84.25</v>
      </c>
      <c r="Q1691" s="98">
        <f t="shared" si="370"/>
        <v>-24.25</v>
      </c>
      <c r="R1691" s="97" t="b">
        <f t="shared" si="371"/>
        <v>0</v>
      </c>
      <c r="S1691" s="99" t="str">
        <f t="shared" si="372"/>
        <v>GROWTH</v>
      </c>
      <c r="T1691" s="68">
        <v>0</v>
      </c>
      <c r="U1691" s="100" t="str">
        <f t="shared" si="373"/>
        <v>May</v>
      </c>
      <c r="V1691" s="68">
        <f t="shared" si="374"/>
        <v>0</v>
      </c>
      <c r="W1691" s="101">
        <f t="shared" si="375"/>
        <v>60</v>
      </c>
      <c r="X1691" s="102" t="b">
        <f t="shared" si="376"/>
        <v>0</v>
      </c>
      <c r="Y1691" s="103" t="b">
        <f t="shared" si="377"/>
        <v>0</v>
      </c>
      <c r="Z1691" s="74"/>
      <c r="AA1691" s="69"/>
      <c r="AB1691" s="69"/>
      <c r="AC1691" s="107"/>
      <c r="AD1691" s="3"/>
      <c r="AE1691" s="118">
        <f>IFERROR(INDEX(Last6M_AvgSales_Ref!$B$2:$B$12659,MATCH(D1691,Last6M_AvgSales_Ref!$A$2:$A$12659,0)),"")</f>
        <v>0</v>
      </c>
    </row>
    <row r="1692" spans="1:31" ht="14.25" customHeight="1">
      <c r="A1692" s="107" t="str">
        <f t="shared" si="378"/>
        <v>NE 2</v>
      </c>
      <c r="B1692" s="108" t="s">
        <v>84</v>
      </c>
      <c r="C1692" s="109" t="s">
        <v>3750</v>
      </c>
      <c r="D1692" s="69">
        <v>1000004719</v>
      </c>
      <c r="E1692" s="108" t="s">
        <v>3751</v>
      </c>
      <c r="F1692" s="110">
        <v>46167</v>
      </c>
      <c r="G1692" s="66" t="str">
        <f t="shared" si="364"/>
        <v>Targeted Dealer</v>
      </c>
      <c r="H1692" s="111"/>
      <c r="I1692" s="67">
        <v>60</v>
      </c>
      <c r="J1692" s="67">
        <f t="shared" si="365"/>
        <v>60</v>
      </c>
      <c r="K1692" s="68">
        <v>3.25</v>
      </c>
      <c r="L1692" s="68">
        <f t="shared" si="366"/>
        <v>56.75</v>
      </c>
      <c r="M1692" s="68">
        <f t="shared" si="367"/>
        <v>5.416666666666667</v>
      </c>
      <c r="N1692" s="96">
        <v>6</v>
      </c>
      <c r="O1692" s="97" t="str">
        <f t="shared" si="368"/>
        <v>June</v>
      </c>
      <c r="P1692" s="96">
        <f t="shared" si="369"/>
        <v>6</v>
      </c>
      <c r="Q1692" s="98">
        <f t="shared" si="370"/>
        <v>-2.75</v>
      </c>
      <c r="R1692" s="97" t="b">
        <f t="shared" si="371"/>
        <v>0</v>
      </c>
      <c r="S1692" s="99" t="str">
        <f t="shared" si="372"/>
        <v>GROWTH</v>
      </c>
      <c r="T1692" s="68">
        <v>0</v>
      </c>
      <c r="U1692" s="100" t="str">
        <f t="shared" si="373"/>
        <v>May</v>
      </c>
      <c r="V1692" s="68">
        <f t="shared" si="374"/>
        <v>0</v>
      </c>
      <c r="W1692" s="101">
        <f t="shared" si="375"/>
        <v>3.25</v>
      </c>
      <c r="X1692" s="102" t="b">
        <f t="shared" si="376"/>
        <v>0</v>
      </c>
      <c r="Y1692" s="103" t="b">
        <f t="shared" si="377"/>
        <v>0</v>
      </c>
      <c r="Z1692" s="74"/>
      <c r="AA1692" s="69"/>
      <c r="AB1692" s="69"/>
      <c r="AC1692" s="107"/>
      <c r="AD1692" s="3"/>
      <c r="AE1692" s="118">
        <f>IFERROR(INDEX(Last6M_AvgSales_Ref!$B$2:$B$12659,MATCH(D1692,Last6M_AvgSales_Ref!$A$2:$A$12659,0)),"")</f>
        <v>0</v>
      </c>
    </row>
    <row r="1693" spans="1:31" ht="14.25" customHeight="1">
      <c r="A1693" s="107" t="str">
        <f t="shared" si="378"/>
        <v>BH</v>
      </c>
      <c r="B1693" s="108" t="s">
        <v>111</v>
      </c>
      <c r="C1693" s="109" t="s">
        <v>3752</v>
      </c>
      <c r="D1693" s="69">
        <v>1000004725</v>
      </c>
      <c r="E1693" s="108" t="s">
        <v>3753</v>
      </c>
      <c r="F1693" s="110">
        <v>46147</v>
      </c>
      <c r="G1693" s="66" t="str">
        <f t="shared" si="364"/>
        <v>Targeted Dealer</v>
      </c>
      <c r="H1693" s="111"/>
      <c r="I1693" s="67">
        <v>150</v>
      </c>
      <c r="J1693" s="67">
        <f t="shared" si="365"/>
        <v>150</v>
      </c>
      <c r="K1693" s="68">
        <v>130</v>
      </c>
      <c r="L1693" s="68">
        <f t="shared" si="366"/>
        <v>20</v>
      </c>
      <c r="M1693" s="68">
        <f t="shared" si="367"/>
        <v>86.666666666666671</v>
      </c>
      <c r="N1693" s="96">
        <v>90</v>
      </c>
      <c r="O1693" s="97" t="str">
        <f t="shared" si="368"/>
        <v>June</v>
      </c>
      <c r="P1693" s="96">
        <f t="shared" si="369"/>
        <v>90</v>
      </c>
      <c r="Q1693" s="98">
        <f t="shared" si="370"/>
        <v>40</v>
      </c>
      <c r="R1693" s="97" t="b">
        <f t="shared" si="371"/>
        <v>0</v>
      </c>
      <c r="S1693" s="99" t="str">
        <f t="shared" si="372"/>
        <v>GROWTH</v>
      </c>
      <c r="T1693" s="68">
        <v>0</v>
      </c>
      <c r="U1693" s="100" t="str">
        <f t="shared" si="373"/>
        <v>May</v>
      </c>
      <c r="V1693" s="68">
        <f t="shared" si="374"/>
        <v>0</v>
      </c>
      <c r="W1693" s="101">
        <f t="shared" si="375"/>
        <v>130</v>
      </c>
      <c r="X1693" s="102" t="b">
        <f t="shared" si="376"/>
        <v>0</v>
      </c>
      <c r="Y1693" s="103" t="b">
        <f t="shared" si="377"/>
        <v>0</v>
      </c>
      <c r="Z1693" s="74"/>
      <c r="AA1693" s="69"/>
      <c r="AB1693" s="69"/>
      <c r="AC1693" s="107"/>
      <c r="AD1693" s="3"/>
      <c r="AE1693" s="118">
        <f>IFERROR(INDEX(Last6M_AvgSales_Ref!$B$2:$B$12659,MATCH(D1693,Last6M_AvgSales_Ref!$A$2:$A$12659,0)),"")</f>
        <v>0</v>
      </c>
    </row>
    <row r="1694" spans="1:31" ht="14.25" customHeight="1">
      <c r="A1694" s="107" t="str">
        <f t="shared" si="378"/>
        <v>BH</v>
      </c>
      <c r="B1694" s="108" t="s">
        <v>108</v>
      </c>
      <c r="C1694" s="109" t="s">
        <v>3754</v>
      </c>
      <c r="D1694" s="69">
        <v>1000004711</v>
      </c>
      <c r="E1694" s="108" t="s">
        <v>3755</v>
      </c>
      <c r="F1694" s="110">
        <v>46141</v>
      </c>
      <c r="G1694" s="66" t="str">
        <f t="shared" si="364"/>
        <v>Targeted Dealer</v>
      </c>
      <c r="H1694" s="111"/>
      <c r="I1694" s="67">
        <v>50</v>
      </c>
      <c r="J1694" s="67">
        <f t="shared" si="365"/>
        <v>50</v>
      </c>
      <c r="K1694" s="68">
        <v>24</v>
      </c>
      <c r="L1694" s="68">
        <f t="shared" si="366"/>
        <v>26</v>
      </c>
      <c r="M1694" s="68">
        <f t="shared" si="367"/>
        <v>48</v>
      </c>
      <c r="N1694" s="96">
        <v>60</v>
      </c>
      <c r="O1694" s="97" t="str">
        <f t="shared" si="368"/>
        <v>June</v>
      </c>
      <c r="P1694" s="96">
        <f t="shared" si="369"/>
        <v>60</v>
      </c>
      <c r="Q1694" s="98">
        <f t="shared" si="370"/>
        <v>-36</v>
      </c>
      <c r="R1694" s="97" t="b">
        <f t="shared" si="371"/>
        <v>0</v>
      </c>
      <c r="S1694" s="99" t="str">
        <f t="shared" si="372"/>
        <v>GROWTH</v>
      </c>
      <c r="T1694" s="68">
        <v>0</v>
      </c>
      <c r="U1694" s="100" t="str">
        <f t="shared" si="373"/>
        <v>May</v>
      </c>
      <c r="V1694" s="68">
        <f t="shared" si="374"/>
        <v>0</v>
      </c>
      <c r="W1694" s="101">
        <f t="shared" si="375"/>
        <v>24</v>
      </c>
      <c r="X1694" s="102" t="b">
        <f t="shared" si="376"/>
        <v>0</v>
      </c>
      <c r="Y1694" s="103" t="b">
        <f t="shared" si="377"/>
        <v>0</v>
      </c>
      <c r="Z1694" s="74"/>
      <c r="AA1694" s="69"/>
      <c r="AB1694" s="69"/>
      <c r="AC1694" s="107"/>
      <c r="AD1694" s="3"/>
      <c r="AE1694" s="118">
        <f>IFERROR(INDEX(Last6M_AvgSales_Ref!$B$2:$B$12659,MATCH(D1694,Last6M_AvgSales_Ref!$A$2:$A$12659,0)),"")</f>
        <v>0</v>
      </c>
    </row>
    <row r="1695" spans="1:31" ht="14.25" customHeight="1">
      <c r="A1695" s="107" t="str">
        <f t="shared" si="378"/>
        <v>NE 2</v>
      </c>
      <c r="B1695" s="108" t="s">
        <v>67</v>
      </c>
      <c r="C1695" s="109" t="s">
        <v>3756</v>
      </c>
      <c r="D1695" s="69">
        <v>1000004726</v>
      </c>
      <c r="E1695" s="108" t="s">
        <v>3757</v>
      </c>
      <c r="F1695" s="110">
        <v>46148</v>
      </c>
      <c r="G1695" s="66" t="str">
        <f t="shared" si="364"/>
        <v>Targeted Dealer</v>
      </c>
      <c r="H1695" s="111"/>
      <c r="I1695" s="67">
        <v>40</v>
      </c>
      <c r="J1695" s="67">
        <f t="shared" si="365"/>
        <v>40</v>
      </c>
      <c r="K1695" s="68">
        <v>26</v>
      </c>
      <c r="L1695" s="68">
        <f t="shared" si="366"/>
        <v>14</v>
      </c>
      <c r="M1695" s="68">
        <f t="shared" si="367"/>
        <v>65</v>
      </c>
      <c r="N1695" s="96">
        <v>52</v>
      </c>
      <c r="O1695" s="97" t="str">
        <f t="shared" si="368"/>
        <v>June</v>
      </c>
      <c r="P1695" s="96">
        <f t="shared" si="369"/>
        <v>52</v>
      </c>
      <c r="Q1695" s="98">
        <f t="shared" si="370"/>
        <v>-26</v>
      </c>
      <c r="R1695" s="97" t="b">
        <f t="shared" si="371"/>
        <v>0</v>
      </c>
      <c r="S1695" s="99" t="str">
        <f t="shared" si="372"/>
        <v>GROWTH</v>
      </c>
      <c r="T1695" s="68">
        <v>0</v>
      </c>
      <c r="U1695" s="100" t="str">
        <f t="shared" si="373"/>
        <v>May</v>
      </c>
      <c r="V1695" s="68">
        <f t="shared" si="374"/>
        <v>0</v>
      </c>
      <c r="W1695" s="101">
        <f t="shared" si="375"/>
        <v>26</v>
      </c>
      <c r="X1695" s="102" t="b">
        <f t="shared" si="376"/>
        <v>0</v>
      </c>
      <c r="Y1695" s="103" t="b">
        <f t="shared" si="377"/>
        <v>0</v>
      </c>
      <c r="Z1695" s="74"/>
      <c r="AA1695" s="69"/>
      <c r="AB1695" s="69"/>
      <c r="AC1695" s="107"/>
      <c r="AD1695" s="3"/>
      <c r="AE1695" s="118">
        <f>IFERROR(INDEX(Last6M_AvgSales_Ref!$B$2:$B$12659,MATCH(D1695,Last6M_AvgSales_Ref!$A$2:$A$12659,0)),"")</f>
        <v>0</v>
      </c>
    </row>
    <row r="1696" spans="1:31" ht="14.25" customHeight="1">
      <c r="A1696" s="107" t="str">
        <f t="shared" si="378"/>
        <v>NE 2</v>
      </c>
      <c r="B1696" s="108" t="s">
        <v>67</v>
      </c>
      <c r="C1696" s="109" t="s">
        <v>3758</v>
      </c>
      <c r="D1696" s="69">
        <v>1000004728</v>
      </c>
      <c r="E1696" s="108" t="s">
        <v>3759</v>
      </c>
      <c r="F1696" s="110">
        <v>46158</v>
      </c>
      <c r="G1696" s="66" t="str">
        <f t="shared" si="364"/>
        <v>Targeted Dealer</v>
      </c>
      <c r="H1696" s="111"/>
      <c r="I1696" s="67">
        <v>48</v>
      </c>
      <c r="J1696" s="67">
        <f t="shared" si="365"/>
        <v>48</v>
      </c>
      <c r="K1696" s="68">
        <v>13</v>
      </c>
      <c r="L1696" s="68">
        <f t="shared" si="366"/>
        <v>35</v>
      </c>
      <c r="M1696" s="68">
        <f t="shared" si="367"/>
        <v>27.083333333333336</v>
      </c>
      <c r="N1696" s="96">
        <v>26</v>
      </c>
      <c r="O1696" s="97" t="str">
        <f t="shared" si="368"/>
        <v>June</v>
      </c>
      <c r="P1696" s="96">
        <f t="shared" si="369"/>
        <v>26</v>
      </c>
      <c r="Q1696" s="98">
        <f t="shared" si="370"/>
        <v>-13</v>
      </c>
      <c r="R1696" s="97" t="b">
        <f t="shared" si="371"/>
        <v>0</v>
      </c>
      <c r="S1696" s="99" t="str">
        <f t="shared" si="372"/>
        <v>GROWTH</v>
      </c>
      <c r="T1696" s="68">
        <v>0</v>
      </c>
      <c r="U1696" s="100" t="str">
        <f t="shared" si="373"/>
        <v>May</v>
      </c>
      <c r="V1696" s="68">
        <f t="shared" si="374"/>
        <v>0</v>
      </c>
      <c r="W1696" s="101">
        <f t="shared" si="375"/>
        <v>13</v>
      </c>
      <c r="X1696" s="102" t="b">
        <f t="shared" si="376"/>
        <v>0</v>
      </c>
      <c r="Y1696" s="103" t="b">
        <f t="shared" si="377"/>
        <v>0</v>
      </c>
      <c r="Z1696" s="74"/>
      <c r="AA1696" s="69"/>
      <c r="AB1696" s="69"/>
      <c r="AC1696" s="107"/>
      <c r="AD1696" s="3"/>
      <c r="AE1696" s="118">
        <f>IFERROR(INDEX(Last6M_AvgSales_Ref!$B$2:$B$12659,MATCH(D1696,Last6M_AvgSales_Ref!$A$2:$A$12659,0)),"")</f>
        <v>0</v>
      </c>
    </row>
    <row r="1697" spans="1:31" ht="14.25" customHeight="1">
      <c r="A1697" s="107" t="str">
        <f t="shared" si="378"/>
        <v>NB 2</v>
      </c>
      <c r="B1697" s="108" t="s">
        <v>105</v>
      </c>
      <c r="C1697" s="109" t="s">
        <v>3760</v>
      </c>
      <c r="D1697" s="69">
        <v>1000004727</v>
      </c>
      <c r="E1697" s="108" t="s">
        <v>3761</v>
      </c>
      <c r="F1697" s="110">
        <v>46150</v>
      </c>
      <c r="G1697" s="66" t="str">
        <f t="shared" si="364"/>
        <v>Targeted Dealer</v>
      </c>
      <c r="H1697" s="111"/>
      <c r="I1697" s="67">
        <v>100</v>
      </c>
      <c r="J1697" s="67">
        <f t="shared" si="365"/>
        <v>100</v>
      </c>
      <c r="K1697" s="68">
        <v>75</v>
      </c>
      <c r="L1697" s="68">
        <f t="shared" si="366"/>
        <v>25</v>
      </c>
      <c r="M1697" s="68">
        <f t="shared" si="367"/>
        <v>75</v>
      </c>
      <c r="N1697" s="96">
        <v>105</v>
      </c>
      <c r="O1697" s="97" t="str">
        <f t="shared" si="368"/>
        <v>June</v>
      </c>
      <c r="P1697" s="96">
        <f t="shared" si="369"/>
        <v>105</v>
      </c>
      <c r="Q1697" s="98">
        <f t="shared" si="370"/>
        <v>-30</v>
      </c>
      <c r="R1697" s="97" t="b">
        <f t="shared" si="371"/>
        <v>0</v>
      </c>
      <c r="S1697" s="99" t="str">
        <f t="shared" si="372"/>
        <v>GROWTH</v>
      </c>
      <c r="T1697" s="68">
        <v>0</v>
      </c>
      <c r="U1697" s="100" t="str">
        <f t="shared" si="373"/>
        <v>May</v>
      </c>
      <c r="V1697" s="68">
        <f t="shared" si="374"/>
        <v>0</v>
      </c>
      <c r="W1697" s="101">
        <f t="shared" si="375"/>
        <v>75</v>
      </c>
      <c r="X1697" s="102" t="b">
        <f t="shared" si="376"/>
        <v>0</v>
      </c>
      <c r="Y1697" s="103" t="b">
        <f t="shared" si="377"/>
        <v>0</v>
      </c>
      <c r="Z1697" s="74"/>
      <c r="AA1697" s="69"/>
      <c r="AB1697" s="69"/>
      <c r="AC1697" s="107"/>
      <c r="AD1697" s="3"/>
      <c r="AE1697" s="118">
        <f>IFERROR(INDEX(Last6M_AvgSales_Ref!$B$2:$B$12659,MATCH(D1697,Last6M_AvgSales_Ref!$A$2:$A$12659,0)),"")</f>
        <v>0</v>
      </c>
    </row>
    <row r="1698" spans="1:31" ht="14.25" customHeight="1">
      <c r="A1698" s="107" t="str">
        <f t="shared" si="378"/>
        <v>NE 2</v>
      </c>
      <c r="B1698" s="108" t="s">
        <v>79</v>
      </c>
      <c r="C1698" s="109" t="s">
        <v>3762</v>
      </c>
      <c r="D1698" s="69">
        <v>1000004716</v>
      </c>
      <c r="E1698" s="108" t="s">
        <v>3763</v>
      </c>
      <c r="F1698" s="110">
        <v>46163</v>
      </c>
      <c r="G1698" s="66" t="str">
        <f t="shared" si="364"/>
        <v>Targeted Dealer</v>
      </c>
      <c r="H1698" s="111"/>
      <c r="I1698" s="67">
        <v>40</v>
      </c>
      <c r="J1698" s="67">
        <f t="shared" si="365"/>
        <v>40</v>
      </c>
      <c r="K1698" s="68">
        <v>12.5</v>
      </c>
      <c r="L1698" s="68">
        <f t="shared" si="366"/>
        <v>27.5</v>
      </c>
      <c r="M1698" s="68">
        <f t="shared" si="367"/>
        <v>31.25</v>
      </c>
      <c r="N1698" s="96">
        <v>25</v>
      </c>
      <c r="O1698" s="97" t="str">
        <f t="shared" si="368"/>
        <v>June</v>
      </c>
      <c r="P1698" s="96">
        <f t="shared" si="369"/>
        <v>25</v>
      </c>
      <c r="Q1698" s="98">
        <f t="shared" si="370"/>
        <v>-12.5</v>
      </c>
      <c r="R1698" s="97" t="b">
        <f t="shared" si="371"/>
        <v>0</v>
      </c>
      <c r="S1698" s="99" t="str">
        <f t="shared" si="372"/>
        <v>GROWTH</v>
      </c>
      <c r="T1698" s="68">
        <v>0</v>
      </c>
      <c r="U1698" s="100" t="str">
        <f t="shared" si="373"/>
        <v>May</v>
      </c>
      <c r="V1698" s="68">
        <f t="shared" si="374"/>
        <v>0</v>
      </c>
      <c r="W1698" s="101">
        <f t="shared" si="375"/>
        <v>12.5</v>
      </c>
      <c r="X1698" s="102" t="b">
        <f t="shared" si="376"/>
        <v>0</v>
      </c>
      <c r="Y1698" s="103" t="b">
        <f t="shared" si="377"/>
        <v>0</v>
      </c>
      <c r="Z1698" s="74"/>
      <c r="AA1698" s="69"/>
      <c r="AB1698" s="69"/>
      <c r="AC1698" s="107"/>
      <c r="AD1698" s="3"/>
      <c r="AE1698" s="118">
        <f>IFERROR(INDEX(Last6M_AvgSales_Ref!$B$2:$B$12659,MATCH(D1698,Last6M_AvgSales_Ref!$A$2:$A$12659,0)),"")</f>
        <v>0</v>
      </c>
    </row>
    <row r="1699" spans="1:31" ht="14.25" customHeight="1">
      <c r="A1699" s="107" t="str">
        <f t="shared" si="378"/>
        <v>NE 1</v>
      </c>
      <c r="B1699" s="108" t="s">
        <v>55</v>
      </c>
      <c r="C1699" s="109" t="s">
        <v>3764</v>
      </c>
      <c r="D1699" s="69">
        <v>1000004724</v>
      </c>
      <c r="E1699" s="108" t="s">
        <v>3765</v>
      </c>
      <c r="F1699" s="110">
        <v>46143</v>
      </c>
      <c r="G1699" s="66" t="str">
        <f t="shared" si="364"/>
        <v>Targeted Dealer</v>
      </c>
      <c r="H1699" s="111"/>
      <c r="I1699" s="67">
        <v>105</v>
      </c>
      <c r="J1699" s="67">
        <f t="shared" si="365"/>
        <v>105</v>
      </c>
      <c r="K1699" s="68">
        <v>110</v>
      </c>
      <c r="L1699" s="68">
        <f t="shared" si="366"/>
        <v>-5</v>
      </c>
      <c r="M1699" s="68">
        <f t="shared" si="367"/>
        <v>104.76190476190476</v>
      </c>
      <c r="N1699" s="96">
        <v>175</v>
      </c>
      <c r="O1699" s="97" t="str">
        <f t="shared" si="368"/>
        <v>June</v>
      </c>
      <c r="P1699" s="96">
        <f t="shared" si="369"/>
        <v>175</v>
      </c>
      <c r="Q1699" s="98">
        <f t="shared" si="370"/>
        <v>-65</v>
      </c>
      <c r="R1699" s="97" t="b">
        <f t="shared" si="371"/>
        <v>0</v>
      </c>
      <c r="S1699" s="99" t="str">
        <f t="shared" si="372"/>
        <v>GROWTH</v>
      </c>
      <c r="T1699" s="68">
        <v>0</v>
      </c>
      <c r="U1699" s="100" t="str">
        <f t="shared" si="373"/>
        <v>May</v>
      </c>
      <c r="V1699" s="68">
        <f t="shared" si="374"/>
        <v>0</v>
      </c>
      <c r="W1699" s="101">
        <f t="shared" si="375"/>
        <v>110</v>
      </c>
      <c r="X1699" s="102" t="b">
        <f t="shared" si="376"/>
        <v>0</v>
      </c>
      <c r="Y1699" s="103" t="b">
        <f t="shared" si="377"/>
        <v>0</v>
      </c>
      <c r="Z1699" s="74"/>
      <c r="AA1699" s="69"/>
      <c r="AB1699" s="69"/>
      <c r="AC1699" s="107"/>
      <c r="AD1699" s="3"/>
      <c r="AE1699" s="118">
        <f>IFERROR(INDEX(Last6M_AvgSales_Ref!$B$2:$B$12659,MATCH(D1699,Last6M_AvgSales_Ref!$A$2:$A$12659,0)),"")</f>
        <v>0</v>
      </c>
    </row>
    <row r="1700" spans="1:31" ht="14.25" customHeight="1">
      <c r="A1700" s="107" t="str">
        <f t="shared" si="378"/>
        <v>NE 1</v>
      </c>
      <c r="B1700" s="108" t="s">
        <v>55</v>
      </c>
      <c r="C1700" s="109" t="s">
        <v>3766</v>
      </c>
      <c r="D1700" s="69">
        <v>1000004745</v>
      </c>
      <c r="E1700" s="108" t="s">
        <v>3767</v>
      </c>
      <c r="F1700" s="110">
        <v>46169</v>
      </c>
      <c r="G1700" s="66" t="str">
        <f t="shared" si="364"/>
        <v>Targeted Dealer</v>
      </c>
      <c r="H1700" s="111"/>
      <c r="I1700" s="67">
        <v>120</v>
      </c>
      <c r="J1700" s="67">
        <f t="shared" si="365"/>
        <v>120</v>
      </c>
      <c r="K1700" s="68">
        <v>40</v>
      </c>
      <c r="L1700" s="68">
        <f t="shared" si="366"/>
        <v>80</v>
      </c>
      <c r="M1700" s="68">
        <f t="shared" si="367"/>
        <v>33.333333333333336</v>
      </c>
      <c r="N1700" s="96">
        <v>200</v>
      </c>
      <c r="O1700" s="97" t="str">
        <f t="shared" si="368"/>
        <v>June</v>
      </c>
      <c r="P1700" s="96">
        <f t="shared" si="369"/>
        <v>200</v>
      </c>
      <c r="Q1700" s="98">
        <f t="shared" si="370"/>
        <v>-160</v>
      </c>
      <c r="R1700" s="97" t="b">
        <f t="shared" si="371"/>
        <v>0</v>
      </c>
      <c r="S1700" s="99" t="str">
        <f t="shared" si="372"/>
        <v>GROWTH</v>
      </c>
      <c r="T1700" s="68">
        <v>0</v>
      </c>
      <c r="U1700" s="100" t="str">
        <f t="shared" si="373"/>
        <v>May</v>
      </c>
      <c r="V1700" s="68">
        <f t="shared" si="374"/>
        <v>0</v>
      </c>
      <c r="W1700" s="101">
        <f t="shared" si="375"/>
        <v>40</v>
      </c>
      <c r="X1700" s="102" t="b">
        <f t="shared" si="376"/>
        <v>0</v>
      </c>
      <c r="Y1700" s="103" t="b">
        <f t="shared" si="377"/>
        <v>0</v>
      </c>
      <c r="Z1700" s="74"/>
      <c r="AA1700" s="69"/>
      <c r="AB1700" s="69"/>
      <c r="AC1700" s="107"/>
      <c r="AD1700" s="3"/>
      <c r="AE1700" s="118">
        <f>IFERROR(INDEX(Last6M_AvgSales_Ref!$B$2:$B$12659,MATCH(D1700,Last6M_AvgSales_Ref!$A$2:$A$12659,0)),"")</f>
        <v>0</v>
      </c>
    </row>
    <row r="1701" spans="1:31" ht="14.25" customHeight="1">
      <c r="A1701" s="107" t="str">
        <f t="shared" si="378"/>
        <v>NE 1</v>
      </c>
      <c r="B1701" s="108" t="s">
        <v>55</v>
      </c>
      <c r="C1701" s="109" t="s">
        <v>3768</v>
      </c>
      <c r="D1701" s="69">
        <v>1000004408</v>
      </c>
      <c r="E1701" s="108" t="s">
        <v>3769</v>
      </c>
      <c r="F1701" s="110">
        <v>45840</v>
      </c>
      <c r="G1701" s="66" t="str">
        <f t="shared" si="364"/>
        <v>Targeted Dealer</v>
      </c>
      <c r="H1701" s="111"/>
      <c r="I1701" s="67">
        <v>1500</v>
      </c>
      <c r="J1701" s="67">
        <f t="shared" si="365"/>
        <v>1500</v>
      </c>
      <c r="K1701" s="68">
        <v>100</v>
      </c>
      <c r="L1701" s="68">
        <f t="shared" si="366"/>
        <v>1400</v>
      </c>
      <c r="M1701" s="68">
        <f t="shared" si="367"/>
        <v>6.666666666666667</v>
      </c>
      <c r="N1701" s="96">
        <v>235</v>
      </c>
      <c r="O1701" s="97" t="str">
        <f t="shared" si="368"/>
        <v>June</v>
      </c>
      <c r="P1701" s="96">
        <f t="shared" si="369"/>
        <v>235</v>
      </c>
      <c r="Q1701" s="98">
        <f t="shared" si="370"/>
        <v>-135</v>
      </c>
      <c r="R1701" s="97" t="b">
        <f t="shared" si="371"/>
        <v>0</v>
      </c>
      <c r="S1701" s="99" t="str">
        <f t="shared" si="372"/>
        <v>GROWTH</v>
      </c>
      <c r="T1701" s="68">
        <v>0</v>
      </c>
      <c r="U1701" s="100" t="str">
        <f t="shared" si="373"/>
        <v>May</v>
      </c>
      <c r="V1701" s="68">
        <f t="shared" si="374"/>
        <v>0</v>
      </c>
      <c r="W1701" s="101">
        <f t="shared" si="375"/>
        <v>100</v>
      </c>
      <c r="X1701" s="102" t="b">
        <f t="shared" si="376"/>
        <v>0</v>
      </c>
      <c r="Y1701" s="103" t="b">
        <f t="shared" si="377"/>
        <v>0</v>
      </c>
      <c r="Z1701" s="74"/>
      <c r="AA1701" s="69"/>
      <c r="AB1701" s="69"/>
      <c r="AC1701" s="107"/>
      <c r="AD1701" s="3"/>
      <c r="AE1701" s="118">
        <f>IFERROR(INDEX(Last6M_AvgSales_Ref!$B$2:$B$12659,MATCH(D1701,Last6M_AvgSales_Ref!$A$2:$A$12659,0)),"")</f>
        <v>0</v>
      </c>
    </row>
    <row r="1702" spans="1:31" ht="14.25" customHeight="1">
      <c r="A1702" s="107" t="str">
        <f t="shared" si="378"/>
        <v>NE 1</v>
      </c>
      <c r="B1702" s="108" t="s">
        <v>21</v>
      </c>
      <c r="C1702" s="109" t="s">
        <v>3770</v>
      </c>
      <c r="D1702" s="69">
        <v>1000004708</v>
      </c>
      <c r="E1702" s="108" t="s">
        <v>3771</v>
      </c>
      <c r="F1702" s="110">
        <v>46140</v>
      </c>
      <c r="G1702" s="66" t="str">
        <f t="shared" si="364"/>
        <v>Targeted Dealer</v>
      </c>
      <c r="H1702" s="111"/>
      <c r="I1702" s="67">
        <v>36</v>
      </c>
      <c r="J1702" s="67">
        <f t="shared" si="365"/>
        <v>36</v>
      </c>
      <c r="K1702" s="68">
        <v>20</v>
      </c>
      <c r="L1702" s="68">
        <f t="shared" si="366"/>
        <v>16</v>
      </c>
      <c r="M1702" s="68">
        <f t="shared" si="367"/>
        <v>55.555555555555557</v>
      </c>
      <c r="N1702" s="96">
        <v>0</v>
      </c>
      <c r="O1702" s="97" t="str">
        <f t="shared" si="368"/>
        <v>June</v>
      </c>
      <c r="P1702" s="96">
        <f t="shared" si="369"/>
        <v>0</v>
      </c>
      <c r="Q1702" s="98">
        <f t="shared" si="370"/>
        <v>20</v>
      </c>
      <c r="R1702" s="97" t="b">
        <f t="shared" si="371"/>
        <v>0</v>
      </c>
      <c r="S1702" s="99" t="b">
        <f t="shared" si="372"/>
        <v>0</v>
      </c>
      <c r="T1702" s="68">
        <v>0</v>
      </c>
      <c r="U1702" s="100" t="str">
        <f t="shared" si="373"/>
        <v>May</v>
      </c>
      <c r="V1702" s="68">
        <f t="shared" si="374"/>
        <v>0</v>
      </c>
      <c r="W1702" s="101">
        <f t="shared" si="375"/>
        <v>20</v>
      </c>
      <c r="X1702" s="102" t="b">
        <f t="shared" si="376"/>
        <v>0</v>
      </c>
      <c r="Y1702" s="103" t="b">
        <f t="shared" si="377"/>
        <v>0</v>
      </c>
      <c r="Z1702" s="74"/>
      <c r="AA1702" s="69"/>
      <c r="AB1702" s="69"/>
      <c r="AC1702" s="107"/>
      <c r="AD1702" s="3"/>
      <c r="AE1702" s="118">
        <f>IFERROR(INDEX(Last6M_AvgSales_Ref!$B$2:$B$12659,MATCH(D1702,Last6M_AvgSales_Ref!$A$2:$A$12659,0)),"")</f>
        <v>0</v>
      </c>
    </row>
    <row r="1703" spans="1:31" ht="14.25" customHeight="1">
      <c r="A1703" s="107" t="str">
        <f t="shared" si="378"/>
        <v>BH</v>
      </c>
      <c r="B1703" s="108" t="s">
        <v>113</v>
      </c>
      <c r="C1703" s="109" t="s">
        <v>3772</v>
      </c>
      <c r="D1703" s="69">
        <v>1000002785</v>
      </c>
      <c r="E1703" s="108" t="s">
        <v>3773</v>
      </c>
      <c r="F1703" s="110">
        <v>44741</v>
      </c>
      <c r="G1703" s="66" t="str">
        <f t="shared" si="364"/>
        <v>Targeted Dealer</v>
      </c>
      <c r="H1703" s="111"/>
      <c r="I1703" s="67">
        <v>60</v>
      </c>
      <c r="J1703" s="67">
        <f t="shared" si="365"/>
        <v>60</v>
      </c>
      <c r="K1703" s="68">
        <v>66</v>
      </c>
      <c r="L1703" s="68">
        <f t="shared" si="366"/>
        <v>-6</v>
      </c>
      <c r="M1703" s="68">
        <f t="shared" si="367"/>
        <v>110</v>
      </c>
      <c r="N1703" s="96">
        <v>7.5</v>
      </c>
      <c r="O1703" s="97" t="str">
        <f t="shared" si="368"/>
        <v>June</v>
      </c>
      <c r="P1703" s="96">
        <f t="shared" si="369"/>
        <v>7.5</v>
      </c>
      <c r="Q1703" s="98">
        <f t="shared" si="370"/>
        <v>58.5</v>
      </c>
      <c r="R1703" s="97" t="b">
        <f t="shared" si="371"/>
        <v>0</v>
      </c>
      <c r="S1703" s="99" t="str">
        <f t="shared" si="372"/>
        <v>GROWTH</v>
      </c>
      <c r="T1703" s="68">
        <v>0</v>
      </c>
      <c r="U1703" s="100" t="str">
        <f t="shared" si="373"/>
        <v>May</v>
      </c>
      <c r="V1703" s="68">
        <f t="shared" si="374"/>
        <v>0</v>
      </c>
      <c r="W1703" s="101">
        <f t="shared" si="375"/>
        <v>66</v>
      </c>
      <c r="X1703" s="102" t="b">
        <f t="shared" si="376"/>
        <v>0</v>
      </c>
      <c r="Y1703" s="103" t="b">
        <f t="shared" si="377"/>
        <v>0</v>
      </c>
      <c r="Z1703" s="74"/>
      <c r="AA1703" s="69"/>
      <c r="AB1703" s="69"/>
      <c r="AC1703" s="107"/>
      <c r="AD1703" s="3"/>
      <c r="AE1703" s="118">
        <f>IFERROR(INDEX(Last6M_AvgSales_Ref!$B$2:$B$12659,MATCH(D1703,Last6M_AvgSales_Ref!$A$2:$A$12659,0)),"")</f>
        <v>0</v>
      </c>
    </row>
    <row r="1704" spans="1:31" ht="14.25" customHeight="1">
      <c r="A1704" s="107" t="str">
        <f t="shared" si="378"/>
        <v>BH</v>
      </c>
      <c r="B1704" s="108" t="s">
        <v>521</v>
      </c>
      <c r="C1704" s="109" t="s">
        <v>3774</v>
      </c>
      <c r="D1704" s="69">
        <v>1000004743</v>
      </c>
      <c r="E1704" s="108" t="s">
        <v>3775</v>
      </c>
      <c r="F1704" s="110">
        <v>46168</v>
      </c>
      <c r="G1704" s="66" t="str">
        <f t="shared" si="364"/>
        <v>Targeted Dealer</v>
      </c>
      <c r="H1704" s="111"/>
      <c r="I1704" s="67">
        <v>25</v>
      </c>
      <c r="J1704" s="67">
        <f t="shared" si="365"/>
        <v>25</v>
      </c>
      <c r="K1704" s="68">
        <v>25</v>
      </c>
      <c r="L1704" s="68">
        <f t="shared" si="366"/>
        <v>0</v>
      </c>
      <c r="M1704" s="68">
        <f t="shared" si="367"/>
        <v>100</v>
      </c>
      <c r="N1704" s="96">
        <v>25</v>
      </c>
      <c r="O1704" s="97" t="str">
        <f t="shared" si="368"/>
        <v>June</v>
      </c>
      <c r="P1704" s="96">
        <f t="shared" si="369"/>
        <v>25</v>
      </c>
      <c r="Q1704" s="98">
        <f t="shared" si="370"/>
        <v>0</v>
      </c>
      <c r="R1704" s="97" t="b">
        <f t="shared" si="371"/>
        <v>0</v>
      </c>
      <c r="S1704" s="99" t="str">
        <f t="shared" si="372"/>
        <v>GROWTH</v>
      </c>
      <c r="T1704" s="68">
        <v>0</v>
      </c>
      <c r="U1704" s="100" t="str">
        <f t="shared" si="373"/>
        <v>May</v>
      </c>
      <c r="V1704" s="68">
        <f t="shared" si="374"/>
        <v>0</v>
      </c>
      <c r="W1704" s="101">
        <f t="shared" si="375"/>
        <v>25</v>
      </c>
      <c r="X1704" s="102" t="b">
        <f t="shared" si="376"/>
        <v>0</v>
      </c>
      <c r="Y1704" s="103" t="b">
        <f t="shared" si="377"/>
        <v>0</v>
      </c>
      <c r="Z1704" s="74"/>
      <c r="AA1704" s="69"/>
      <c r="AB1704" s="69"/>
      <c r="AC1704" s="107"/>
      <c r="AD1704" s="3"/>
      <c r="AE1704" s="118">
        <f>IFERROR(INDEX(Last6M_AvgSales_Ref!$B$2:$B$12659,MATCH(D1704,Last6M_AvgSales_Ref!$A$2:$A$12659,0)),"")</f>
        <v>0</v>
      </c>
    </row>
    <row r="1705" spans="1:31" ht="14.25" customHeight="1">
      <c r="A1705" s="107" t="str">
        <f t="shared" si="378"/>
        <v>NE 1</v>
      </c>
      <c r="B1705" s="108" t="s">
        <v>48</v>
      </c>
      <c r="C1705" s="109" t="s">
        <v>3776</v>
      </c>
      <c r="D1705" s="69">
        <v>1000004714</v>
      </c>
      <c r="E1705" s="108" t="s">
        <v>774</v>
      </c>
      <c r="F1705" s="110">
        <v>46142</v>
      </c>
      <c r="G1705" s="66" t="str">
        <f t="shared" si="364"/>
        <v>Targeted Dealer</v>
      </c>
      <c r="H1705" s="111"/>
      <c r="I1705" s="67">
        <v>23</v>
      </c>
      <c r="J1705" s="67">
        <f t="shared" si="365"/>
        <v>23</v>
      </c>
      <c r="K1705" s="68">
        <v>24</v>
      </c>
      <c r="L1705" s="68">
        <f t="shared" si="366"/>
        <v>-1</v>
      </c>
      <c r="M1705" s="68">
        <f t="shared" si="367"/>
        <v>104.34782608695652</v>
      </c>
      <c r="N1705" s="96">
        <v>10</v>
      </c>
      <c r="O1705" s="97" t="str">
        <f t="shared" si="368"/>
        <v>June</v>
      </c>
      <c r="P1705" s="96">
        <f t="shared" si="369"/>
        <v>10</v>
      </c>
      <c r="Q1705" s="98">
        <f t="shared" si="370"/>
        <v>14</v>
      </c>
      <c r="R1705" s="97" t="b">
        <f t="shared" si="371"/>
        <v>0</v>
      </c>
      <c r="S1705" s="99" t="str">
        <f t="shared" si="372"/>
        <v>GROWTH</v>
      </c>
      <c r="T1705" s="68">
        <v>0</v>
      </c>
      <c r="U1705" s="100" t="str">
        <f t="shared" si="373"/>
        <v>May</v>
      </c>
      <c r="V1705" s="68">
        <f t="shared" si="374"/>
        <v>0</v>
      </c>
      <c r="W1705" s="101">
        <f t="shared" si="375"/>
        <v>24</v>
      </c>
      <c r="X1705" s="102" t="b">
        <f t="shared" si="376"/>
        <v>0</v>
      </c>
      <c r="Y1705" s="103" t="b">
        <f t="shared" si="377"/>
        <v>0</v>
      </c>
      <c r="Z1705" s="74"/>
      <c r="AA1705" s="69"/>
      <c r="AB1705" s="69"/>
      <c r="AC1705" s="107"/>
      <c r="AD1705" s="3"/>
      <c r="AE1705" s="118">
        <f>IFERROR(INDEX(Last6M_AvgSales_Ref!$B$2:$B$12659,MATCH(D1705,Last6M_AvgSales_Ref!$A$2:$A$12659,0)),"")</f>
        <v>0</v>
      </c>
    </row>
    <row r="1706" spans="1:31" ht="14.25" customHeight="1">
      <c r="A1706" s="107" t="str">
        <f t="shared" si="378"/>
        <v>NB 1</v>
      </c>
      <c r="B1706" s="108" t="s">
        <v>98</v>
      </c>
      <c r="C1706" s="109" t="s">
        <v>3777</v>
      </c>
      <c r="D1706" s="69">
        <v>1000004731</v>
      </c>
      <c r="E1706" s="108" t="s">
        <v>3778</v>
      </c>
      <c r="F1706" s="110">
        <v>46163</v>
      </c>
      <c r="G1706" s="66" t="str">
        <f t="shared" si="364"/>
        <v>Targeted Dealer</v>
      </c>
      <c r="H1706" s="111"/>
      <c r="I1706" s="67">
        <v>155</v>
      </c>
      <c r="J1706" s="67">
        <f t="shared" si="365"/>
        <v>155</v>
      </c>
      <c r="K1706" s="68">
        <v>39.5</v>
      </c>
      <c r="L1706" s="68">
        <f t="shared" si="366"/>
        <v>115.5</v>
      </c>
      <c r="M1706" s="68">
        <f t="shared" si="367"/>
        <v>25.483870967741936</v>
      </c>
      <c r="N1706" s="96">
        <v>257.25</v>
      </c>
      <c r="O1706" s="97" t="str">
        <f t="shared" si="368"/>
        <v>June</v>
      </c>
      <c r="P1706" s="96">
        <f t="shared" si="369"/>
        <v>257.25</v>
      </c>
      <c r="Q1706" s="98">
        <f t="shared" si="370"/>
        <v>-217.75</v>
      </c>
      <c r="R1706" s="97" t="b">
        <f t="shared" si="371"/>
        <v>0</v>
      </c>
      <c r="S1706" s="99" t="str">
        <f t="shared" si="372"/>
        <v>GROWTH</v>
      </c>
      <c r="T1706" s="68">
        <v>0</v>
      </c>
      <c r="U1706" s="100" t="str">
        <f t="shared" si="373"/>
        <v>May</v>
      </c>
      <c r="V1706" s="68">
        <f t="shared" si="374"/>
        <v>0</v>
      </c>
      <c r="W1706" s="101">
        <f t="shared" si="375"/>
        <v>39.5</v>
      </c>
      <c r="X1706" s="102" t="b">
        <f t="shared" si="376"/>
        <v>0</v>
      </c>
      <c r="Y1706" s="103" t="b">
        <f t="shared" si="377"/>
        <v>0</v>
      </c>
      <c r="Z1706" s="74"/>
      <c r="AA1706" s="69"/>
      <c r="AB1706" s="69"/>
      <c r="AC1706" s="107"/>
      <c r="AD1706" s="3"/>
      <c r="AE1706" s="118">
        <f>IFERROR(INDEX(Last6M_AvgSales_Ref!$B$2:$B$12659,MATCH(D1706,Last6M_AvgSales_Ref!$A$2:$A$12659,0)),"")</f>
        <v>0</v>
      </c>
    </row>
    <row r="1707" spans="1:31" ht="14.25" customHeight="1">
      <c r="A1707" s="107" t="str">
        <f t="shared" si="378"/>
        <v>NB 1</v>
      </c>
      <c r="B1707" s="108" t="s">
        <v>98</v>
      </c>
      <c r="C1707" s="109" t="s">
        <v>3779</v>
      </c>
      <c r="D1707" s="69">
        <v>1000004734</v>
      </c>
      <c r="E1707" s="108" t="s">
        <v>3780</v>
      </c>
      <c r="F1707" s="110">
        <v>46164</v>
      </c>
      <c r="G1707" s="66" t="str">
        <f t="shared" si="364"/>
        <v>Targeted Dealer</v>
      </c>
      <c r="H1707" s="111"/>
      <c r="I1707" s="67">
        <v>50</v>
      </c>
      <c r="J1707" s="67">
        <f t="shared" si="365"/>
        <v>50</v>
      </c>
      <c r="K1707" s="68">
        <v>12.5</v>
      </c>
      <c r="L1707" s="68">
        <f t="shared" si="366"/>
        <v>37.5</v>
      </c>
      <c r="M1707" s="68">
        <f t="shared" si="367"/>
        <v>25</v>
      </c>
      <c r="N1707" s="96">
        <v>39.75</v>
      </c>
      <c r="O1707" s="97" t="str">
        <f t="shared" si="368"/>
        <v>June</v>
      </c>
      <c r="P1707" s="96">
        <f t="shared" si="369"/>
        <v>39.75</v>
      </c>
      <c r="Q1707" s="98">
        <f t="shared" si="370"/>
        <v>-27.25</v>
      </c>
      <c r="R1707" s="97" t="b">
        <f t="shared" si="371"/>
        <v>0</v>
      </c>
      <c r="S1707" s="99" t="str">
        <f t="shared" si="372"/>
        <v>GROWTH</v>
      </c>
      <c r="T1707" s="68">
        <v>0</v>
      </c>
      <c r="U1707" s="100" t="str">
        <f t="shared" si="373"/>
        <v>May</v>
      </c>
      <c r="V1707" s="68">
        <f t="shared" si="374"/>
        <v>0</v>
      </c>
      <c r="W1707" s="101">
        <f t="shared" si="375"/>
        <v>12.5</v>
      </c>
      <c r="X1707" s="102" t="b">
        <f t="shared" si="376"/>
        <v>0</v>
      </c>
      <c r="Y1707" s="103" t="b">
        <f t="shared" si="377"/>
        <v>0</v>
      </c>
      <c r="Z1707" s="74"/>
      <c r="AA1707" s="69"/>
      <c r="AB1707" s="69"/>
      <c r="AC1707" s="107"/>
      <c r="AD1707" s="3"/>
      <c r="AE1707" s="118">
        <f>IFERROR(INDEX(Last6M_AvgSales_Ref!$B$2:$B$12659,MATCH(D1707,Last6M_AvgSales_Ref!$A$2:$A$12659,0)),"")</f>
        <v>0</v>
      </c>
    </row>
    <row r="1708" spans="1:31" ht="14.25" customHeight="1">
      <c r="A1708" s="107" t="str">
        <f t="shared" si="378"/>
        <v>NE 1</v>
      </c>
      <c r="B1708" s="108" t="s">
        <v>27</v>
      </c>
      <c r="C1708" s="109" t="s">
        <v>3781</v>
      </c>
      <c r="D1708" s="69">
        <v>1000004671</v>
      </c>
      <c r="E1708" s="108" t="s">
        <v>3782</v>
      </c>
      <c r="F1708" s="110">
        <v>46092</v>
      </c>
      <c r="G1708" s="66" t="str">
        <f t="shared" si="364"/>
        <v>Targeted Dealer</v>
      </c>
      <c r="H1708" s="111"/>
      <c r="I1708" s="67">
        <v>30</v>
      </c>
      <c r="J1708" s="67">
        <f t="shared" si="365"/>
        <v>30</v>
      </c>
      <c r="K1708" s="68">
        <v>30</v>
      </c>
      <c r="L1708" s="68">
        <f t="shared" si="366"/>
        <v>0</v>
      </c>
      <c r="M1708" s="68">
        <f t="shared" si="367"/>
        <v>100</v>
      </c>
      <c r="N1708" s="96">
        <v>44</v>
      </c>
      <c r="O1708" s="97" t="str">
        <f t="shared" si="368"/>
        <v>June</v>
      </c>
      <c r="P1708" s="96">
        <f t="shared" si="369"/>
        <v>44</v>
      </c>
      <c r="Q1708" s="98">
        <f t="shared" si="370"/>
        <v>-14</v>
      </c>
      <c r="R1708" s="97" t="b">
        <f t="shared" si="371"/>
        <v>0</v>
      </c>
      <c r="S1708" s="99" t="str">
        <f t="shared" si="372"/>
        <v>GROWTH</v>
      </c>
      <c r="T1708" s="68">
        <v>0</v>
      </c>
      <c r="U1708" s="100" t="str">
        <f t="shared" si="373"/>
        <v>May</v>
      </c>
      <c r="V1708" s="68">
        <f t="shared" si="374"/>
        <v>0</v>
      </c>
      <c r="W1708" s="101">
        <f t="shared" si="375"/>
        <v>30</v>
      </c>
      <c r="X1708" s="102" t="b">
        <f t="shared" si="376"/>
        <v>0</v>
      </c>
      <c r="Y1708" s="103" t="b">
        <f t="shared" si="377"/>
        <v>0</v>
      </c>
      <c r="Z1708" s="74"/>
      <c r="AA1708" s="69"/>
      <c r="AB1708" s="69"/>
      <c r="AC1708" s="107"/>
      <c r="AD1708" s="3"/>
      <c r="AE1708" s="118">
        <f>IFERROR(INDEX(Last6M_AvgSales_Ref!$B$2:$B$12659,MATCH(D1708,Last6M_AvgSales_Ref!$A$2:$A$12659,0)),"")</f>
        <v>0</v>
      </c>
    </row>
    <row r="1709" spans="1:31" ht="14.25" customHeight="1">
      <c r="A1709" s="107" t="str">
        <f t="shared" si="378"/>
        <v>NE 2</v>
      </c>
      <c r="B1709" s="108" t="s">
        <v>77</v>
      </c>
      <c r="C1709" s="109" t="s">
        <v>3783</v>
      </c>
      <c r="D1709" s="69">
        <v>1000004723</v>
      </c>
      <c r="E1709" s="108" t="s">
        <v>3784</v>
      </c>
      <c r="F1709" s="110">
        <v>46143</v>
      </c>
      <c r="G1709" s="66" t="str">
        <f t="shared" si="364"/>
        <v>Targeted Dealer</v>
      </c>
      <c r="H1709" s="111"/>
      <c r="I1709" s="67">
        <v>150</v>
      </c>
      <c r="J1709" s="67">
        <f t="shared" si="365"/>
        <v>150</v>
      </c>
      <c r="K1709" s="68">
        <v>134.4</v>
      </c>
      <c r="L1709" s="68">
        <f t="shared" si="366"/>
        <v>15.599999999999994</v>
      </c>
      <c r="M1709" s="68">
        <f t="shared" si="367"/>
        <v>89.600000000000009</v>
      </c>
      <c r="N1709" s="96">
        <v>75</v>
      </c>
      <c r="O1709" s="97" t="str">
        <f t="shared" si="368"/>
        <v>June</v>
      </c>
      <c r="P1709" s="96">
        <f t="shared" si="369"/>
        <v>75</v>
      </c>
      <c r="Q1709" s="98">
        <f t="shared" si="370"/>
        <v>59.400000000000006</v>
      </c>
      <c r="R1709" s="97" t="b">
        <f t="shared" si="371"/>
        <v>0</v>
      </c>
      <c r="S1709" s="99" t="str">
        <f t="shared" si="372"/>
        <v>GROWTH</v>
      </c>
      <c r="T1709" s="68">
        <v>0</v>
      </c>
      <c r="U1709" s="100" t="str">
        <f t="shared" si="373"/>
        <v>May</v>
      </c>
      <c r="V1709" s="68">
        <f t="shared" si="374"/>
        <v>0</v>
      </c>
      <c r="W1709" s="101">
        <f t="shared" si="375"/>
        <v>134.4</v>
      </c>
      <c r="X1709" s="102" t="b">
        <f t="shared" si="376"/>
        <v>0</v>
      </c>
      <c r="Y1709" s="103" t="b">
        <f t="shared" si="377"/>
        <v>0</v>
      </c>
      <c r="Z1709" s="74"/>
      <c r="AA1709" s="69"/>
      <c r="AB1709" s="69"/>
      <c r="AC1709" s="107"/>
      <c r="AD1709" s="3"/>
      <c r="AE1709" s="118">
        <f>IFERROR(INDEX(Last6M_AvgSales_Ref!$B$2:$B$12659,MATCH(D1709,Last6M_AvgSales_Ref!$A$2:$A$12659,0)),"")</f>
        <v>0</v>
      </c>
    </row>
    <row r="1710" spans="1:31" ht="14.25" customHeight="1">
      <c r="A1710" s="107" t="str">
        <f t="shared" si="378"/>
        <v>NE 2</v>
      </c>
      <c r="B1710" s="108" t="s">
        <v>77</v>
      </c>
      <c r="C1710" s="109" t="s">
        <v>3785</v>
      </c>
      <c r="D1710" s="69">
        <v>1000003207</v>
      </c>
      <c r="E1710" s="108" t="s">
        <v>3786</v>
      </c>
      <c r="F1710" s="110">
        <v>44926</v>
      </c>
      <c r="G1710" s="66" t="str">
        <f t="shared" si="364"/>
        <v>Targeted Dealer</v>
      </c>
      <c r="H1710" s="111"/>
      <c r="I1710" s="67">
        <v>50</v>
      </c>
      <c r="J1710" s="67">
        <f t="shared" si="365"/>
        <v>50</v>
      </c>
      <c r="K1710" s="68">
        <v>6</v>
      </c>
      <c r="L1710" s="68">
        <f t="shared" si="366"/>
        <v>44</v>
      </c>
      <c r="M1710" s="68">
        <f t="shared" si="367"/>
        <v>12</v>
      </c>
      <c r="N1710" s="96">
        <v>6</v>
      </c>
      <c r="O1710" s="97" t="str">
        <f t="shared" si="368"/>
        <v>June</v>
      </c>
      <c r="P1710" s="96">
        <f t="shared" si="369"/>
        <v>6</v>
      </c>
      <c r="Q1710" s="98">
        <f t="shared" si="370"/>
        <v>0</v>
      </c>
      <c r="R1710" s="97" t="b">
        <f t="shared" si="371"/>
        <v>0</v>
      </c>
      <c r="S1710" s="99" t="str">
        <f t="shared" si="372"/>
        <v>GROWTH</v>
      </c>
      <c r="T1710" s="68">
        <v>0</v>
      </c>
      <c r="U1710" s="100" t="str">
        <f t="shared" si="373"/>
        <v>May</v>
      </c>
      <c r="V1710" s="68">
        <f t="shared" si="374"/>
        <v>0</v>
      </c>
      <c r="W1710" s="101">
        <f t="shared" si="375"/>
        <v>6</v>
      </c>
      <c r="X1710" s="102" t="b">
        <f t="shared" si="376"/>
        <v>0</v>
      </c>
      <c r="Y1710" s="103" t="b">
        <f t="shared" si="377"/>
        <v>0</v>
      </c>
      <c r="Z1710" s="74"/>
      <c r="AA1710" s="69"/>
      <c r="AB1710" s="69"/>
      <c r="AC1710" s="107"/>
      <c r="AD1710" s="3"/>
      <c r="AE1710" s="118">
        <f>IFERROR(INDEX(Last6M_AvgSales_Ref!$B$2:$B$12659,MATCH(D1710,Last6M_AvgSales_Ref!$A$2:$A$12659,0)),"")</f>
        <v>0</v>
      </c>
    </row>
    <row r="1711" spans="1:31" ht="14.25" customHeight="1">
      <c r="A1711" s="107" t="str">
        <f t="shared" si="378"/>
        <v>NB 2</v>
      </c>
      <c r="B1711" s="108" t="s">
        <v>101</v>
      </c>
      <c r="C1711" s="109" t="s">
        <v>526</v>
      </c>
      <c r="D1711" s="69">
        <v>1000004421</v>
      </c>
      <c r="E1711" s="108" t="s">
        <v>527</v>
      </c>
      <c r="F1711" s="110">
        <v>45856</v>
      </c>
      <c r="G1711" s="66" t="str">
        <f t="shared" si="364"/>
        <v>Targeted Dealer</v>
      </c>
      <c r="H1711" s="111"/>
      <c r="I1711" s="67">
        <v>50</v>
      </c>
      <c r="J1711" s="67">
        <f t="shared" si="365"/>
        <v>50</v>
      </c>
      <c r="K1711" s="68">
        <v>50</v>
      </c>
      <c r="L1711" s="68">
        <f t="shared" si="366"/>
        <v>0</v>
      </c>
      <c r="M1711" s="68">
        <f t="shared" si="367"/>
        <v>100</v>
      </c>
      <c r="N1711" s="96">
        <v>30</v>
      </c>
      <c r="O1711" s="97" t="str">
        <f t="shared" si="368"/>
        <v>June</v>
      </c>
      <c r="P1711" s="96">
        <f t="shared" si="369"/>
        <v>30</v>
      </c>
      <c r="Q1711" s="98">
        <f t="shared" si="370"/>
        <v>20</v>
      </c>
      <c r="R1711" s="97" t="b">
        <f t="shared" si="371"/>
        <v>0</v>
      </c>
      <c r="S1711" s="99" t="str">
        <f t="shared" si="372"/>
        <v>GROWTH</v>
      </c>
      <c r="T1711" s="68">
        <v>0</v>
      </c>
      <c r="U1711" s="100" t="str">
        <f t="shared" si="373"/>
        <v>May</v>
      </c>
      <c r="V1711" s="68">
        <f t="shared" si="374"/>
        <v>0</v>
      </c>
      <c r="W1711" s="101">
        <f t="shared" si="375"/>
        <v>50</v>
      </c>
      <c r="X1711" s="102" t="b">
        <f t="shared" si="376"/>
        <v>0</v>
      </c>
      <c r="Y1711" s="103" t="b">
        <f t="shared" si="377"/>
        <v>0</v>
      </c>
      <c r="Z1711" s="74"/>
      <c r="AA1711" s="69"/>
      <c r="AB1711" s="69"/>
      <c r="AC1711" s="107"/>
      <c r="AD1711" s="3"/>
      <c r="AE1711" s="118">
        <f>IFERROR(INDEX(Last6M_AvgSales_Ref!$B$2:$B$12659,MATCH(D1711,Last6M_AvgSales_Ref!$A$2:$A$12659,0)),"")</f>
        <v>0</v>
      </c>
    </row>
    <row r="1712" spans="1:31" ht="14.25" customHeight="1">
      <c r="A1712" s="107" t="str">
        <f t="shared" si="378"/>
        <v>NB 2</v>
      </c>
      <c r="B1712" s="108" t="s">
        <v>101</v>
      </c>
      <c r="C1712" s="109" t="s">
        <v>3787</v>
      </c>
      <c r="D1712" s="69">
        <v>1000004710</v>
      </c>
      <c r="E1712" s="108" t="s">
        <v>3788</v>
      </c>
      <c r="F1712" s="110">
        <v>46141</v>
      </c>
      <c r="G1712" s="66" t="str">
        <f t="shared" si="364"/>
        <v>Targeted Dealer</v>
      </c>
      <c r="H1712" s="111"/>
      <c r="I1712" s="67">
        <v>25</v>
      </c>
      <c r="J1712" s="67">
        <f t="shared" si="365"/>
        <v>25</v>
      </c>
      <c r="K1712" s="68">
        <v>25</v>
      </c>
      <c r="L1712" s="68">
        <f t="shared" si="366"/>
        <v>0</v>
      </c>
      <c r="M1712" s="68">
        <f t="shared" si="367"/>
        <v>100</v>
      </c>
      <c r="N1712" s="96">
        <v>25</v>
      </c>
      <c r="O1712" s="97" t="str">
        <f t="shared" si="368"/>
        <v>June</v>
      </c>
      <c r="P1712" s="96">
        <f t="shared" si="369"/>
        <v>25</v>
      </c>
      <c r="Q1712" s="98">
        <f t="shared" si="370"/>
        <v>0</v>
      </c>
      <c r="R1712" s="97" t="b">
        <f t="shared" si="371"/>
        <v>0</v>
      </c>
      <c r="S1712" s="99" t="str">
        <f t="shared" si="372"/>
        <v>GROWTH</v>
      </c>
      <c r="T1712" s="68">
        <v>0</v>
      </c>
      <c r="U1712" s="100" t="str">
        <f t="shared" si="373"/>
        <v>May</v>
      </c>
      <c r="V1712" s="68">
        <f t="shared" si="374"/>
        <v>0</v>
      </c>
      <c r="W1712" s="101">
        <f t="shared" si="375"/>
        <v>25</v>
      </c>
      <c r="X1712" s="102" t="b">
        <f t="shared" si="376"/>
        <v>0</v>
      </c>
      <c r="Y1712" s="103" t="b">
        <f t="shared" si="377"/>
        <v>0</v>
      </c>
      <c r="Z1712" s="74"/>
      <c r="AA1712" s="69"/>
      <c r="AB1712" s="69"/>
      <c r="AC1712" s="107"/>
      <c r="AD1712" s="3"/>
      <c r="AE1712" s="118">
        <f>IFERROR(INDEX(Last6M_AvgSales_Ref!$B$2:$B$12659,MATCH(D1712,Last6M_AvgSales_Ref!$A$2:$A$12659,0)),"")</f>
        <v>0</v>
      </c>
    </row>
    <row r="1713" spans="1:31" ht="14.25" customHeight="1">
      <c r="A1713" s="107" t="s">
        <v>133</v>
      </c>
      <c r="B1713" s="108" t="s">
        <v>141</v>
      </c>
      <c r="C1713" s="109" t="s">
        <v>178</v>
      </c>
      <c r="D1713" s="69">
        <v>1000000072</v>
      </c>
      <c r="E1713" s="108" t="s">
        <v>179</v>
      </c>
      <c r="F1713" s="110">
        <v>44738</v>
      </c>
      <c r="G1713" s="66"/>
      <c r="H1713" s="111"/>
      <c r="I1713" s="67">
        <v>0</v>
      </c>
      <c r="J1713" s="67">
        <f t="shared" si="365"/>
        <v>0</v>
      </c>
      <c r="K1713" s="68">
        <v>25</v>
      </c>
      <c r="L1713" s="68">
        <f t="shared" si="366"/>
        <v>-25</v>
      </c>
      <c r="M1713" s="68" t="str">
        <f t="shared" si="367"/>
        <v>-</v>
      </c>
      <c r="N1713" s="96">
        <v>40</v>
      </c>
      <c r="O1713" s="97" t="str">
        <f t="shared" si="368"/>
        <v>June</v>
      </c>
      <c r="P1713" s="96">
        <f t="shared" si="369"/>
        <v>40</v>
      </c>
      <c r="Q1713" s="98">
        <f t="shared" si="370"/>
        <v>-15</v>
      </c>
      <c r="R1713" s="97" t="b">
        <f t="shared" si="371"/>
        <v>0</v>
      </c>
      <c r="S1713" s="99" t="str">
        <f t="shared" si="372"/>
        <v>GROWTH</v>
      </c>
      <c r="T1713" s="68">
        <v>300</v>
      </c>
      <c r="U1713" s="100" t="str">
        <f t="shared" si="373"/>
        <v>May</v>
      </c>
      <c r="V1713" s="68">
        <f t="shared" si="374"/>
        <v>300</v>
      </c>
      <c r="W1713" s="101">
        <f t="shared" si="375"/>
        <v>-275</v>
      </c>
      <c r="X1713" s="102" t="b">
        <f t="shared" si="376"/>
        <v>0</v>
      </c>
      <c r="Y1713" s="103" t="str">
        <f t="shared" si="377"/>
        <v>GROWTH</v>
      </c>
      <c r="Z1713" s="74"/>
      <c r="AA1713" s="69"/>
      <c r="AB1713" s="69"/>
      <c r="AC1713" s="107"/>
      <c r="AD1713" s="3"/>
      <c r="AE1713" s="118" t="str">
        <f>IFERROR(INDEX(Last6M_AvgSales_Ref!$B$2:$B$12659,MATCH(D1713,Last6M_AvgSales_Ref!$A$2:$A$12659,0)),"")</f>
        <v/>
      </c>
    </row>
    <row r="1714" spans="1:31" ht="14.25" customHeight="1">
      <c r="A1714" s="107" t="s">
        <v>133</v>
      </c>
      <c r="B1714" s="108" t="s">
        <v>3789</v>
      </c>
      <c r="C1714" s="109" t="s">
        <v>3790</v>
      </c>
      <c r="D1714" s="69">
        <v>1000000276</v>
      </c>
      <c r="E1714" s="108" t="s">
        <v>3791</v>
      </c>
      <c r="F1714" s="110">
        <v>44738</v>
      </c>
      <c r="G1714" s="66"/>
      <c r="H1714" s="111"/>
      <c r="I1714" s="67">
        <v>20</v>
      </c>
      <c r="J1714" s="67">
        <f t="shared" si="365"/>
        <v>20</v>
      </c>
      <c r="K1714" s="68">
        <v>25</v>
      </c>
      <c r="L1714" s="68">
        <f t="shared" si="366"/>
        <v>-5</v>
      </c>
      <c r="M1714" s="68">
        <f t="shared" si="367"/>
        <v>125</v>
      </c>
      <c r="N1714" s="96">
        <v>10</v>
      </c>
      <c r="O1714" s="97" t="str">
        <f t="shared" si="368"/>
        <v>June</v>
      </c>
      <c r="P1714" s="96">
        <f t="shared" si="369"/>
        <v>10</v>
      </c>
      <c r="Q1714" s="98">
        <f t="shared" si="370"/>
        <v>15</v>
      </c>
      <c r="R1714" s="97" t="b">
        <f t="shared" si="371"/>
        <v>0</v>
      </c>
      <c r="S1714" s="99" t="str">
        <f t="shared" si="372"/>
        <v>GROWTH</v>
      </c>
      <c r="T1714" s="68">
        <v>0</v>
      </c>
      <c r="U1714" s="100" t="str">
        <f t="shared" si="373"/>
        <v>May</v>
      </c>
      <c r="V1714" s="68">
        <f t="shared" si="374"/>
        <v>0</v>
      </c>
      <c r="W1714" s="101">
        <f t="shared" si="375"/>
        <v>25</v>
      </c>
      <c r="X1714" s="102" t="b">
        <f t="shared" si="376"/>
        <v>0</v>
      </c>
      <c r="Y1714" s="103" t="b">
        <f t="shared" si="377"/>
        <v>0</v>
      </c>
      <c r="Z1714" s="74"/>
      <c r="AA1714" s="69"/>
      <c r="AB1714" s="69"/>
      <c r="AC1714" s="107"/>
      <c r="AD1714" s="3"/>
      <c r="AE1714" s="118" t="str">
        <f>IFERROR(INDEX(Last6M_AvgSales_Ref!$B$2:$B$12659,MATCH(D1714,Last6M_AvgSales_Ref!$A$2:$A$12659,0)),"")</f>
        <v/>
      </c>
    </row>
    <row r="1715" spans="1:31" ht="14.25" customHeight="1">
      <c r="A1715" s="107" t="s">
        <v>130</v>
      </c>
      <c r="B1715" s="108" t="s">
        <v>113</v>
      </c>
      <c r="C1715" s="109" t="s">
        <v>3792</v>
      </c>
      <c r="D1715" s="69">
        <v>1000001715</v>
      </c>
      <c r="E1715" s="108" t="s">
        <v>3793</v>
      </c>
      <c r="F1715" s="110">
        <v>44739</v>
      </c>
      <c r="G1715" s="66"/>
      <c r="H1715" s="111"/>
      <c r="I1715" s="67">
        <v>0</v>
      </c>
      <c r="J1715" s="67">
        <f t="shared" si="365"/>
        <v>0</v>
      </c>
      <c r="K1715" s="68">
        <v>25</v>
      </c>
      <c r="L1715" s="68">
        <f t="shared" si="366"/>
        <v>-25</v>
      </c>
      <c r="M1715" s="68" t="str">
        <f t="shared" si="367"/>
        <v>-</v>
      </c>
      <c r="N1715" s="96">
        <v>7.5</v>
      </c>
      <c r="O1715" s="97" t="str">
        <f t="shared" si="368"/>
        <v>June</v>
      </c>
      <c r="P1715" s="96">
        <f t="shared" si="369"/>
        <v>7.5</v>
      </c>
      <c r="Q1715" s="98">
        <f t="shared" si="370"/>
        <v>17.5</v>
      </c>
      <c r="R1715" s="97" t="b">
        <f t="shared" si="371"/>
        <v>0</v>
      </c>
      <c r="S1715" s="99" t="str">
        <f t="shared" si="372"/>
        <v>GROWTH</v>
      </c>
      <c r="T1715" s="68">
        <v>0</v>
      </c>
      <c r="U1715" s="100" t="str">
        <f t="shared" si="373"/>
        <v>May</v>
      </c>
      <c r="V1715" s="68">
        <f t="shared" si="374"/>
        <v>0</v>
      </c>
      <c r="W1715" s="101">
        <f t="shared" si="375"/>
        <v>25</v>
      </c>
      <c r="X1715" s="102" t="b">
        <f t="shared" si="376"/>
        <v>0</v>
      </c>
      <c r="Y1715" s="103" t="b">
        <f t="shared" si="377"/>
        <v>0</v>
      </c>
      <c r="Z1715" s="74"/>
      <c r="AA1715" s="69"/>
      <c r="AB1715" s="69"/>
      <c r="AC1715" s="107"/>
      <c r="AD1715" s="3"/>
      <c r="AE1715" s="118" t="str">
        <f>IFERROR(INDEX(Last6M_AvgSales_Ref!$B$2:$B$12659,MATCH(D1715,Last6M_AvgSales_Ref!$A$2:$A$12659,0)),"")</f>
        <v/>
      </c>
    </row>
    <row r="1716" spans="1:31" ht="14.25" customHeight="1">
      <c r="A1716" s="107" t="s">
        <v>130</v>
      </c>
      <c r="B1716" s="108" t="s">
        <v>113</v>
      </c>
      <c r="C1716" s="109" t="s">
        <v>3794</v>
      </c>
      <c r="D1716" s="69">
        <v>1000001720</v>
      </c>
      <c r="E1716" s="108" t="s">
        <v>3795</v>
      </c>
      <c r="F1716" s="110">
        <v>44739</v>
      </c>
      <c r="G1716" s="66"/>
      <c r="H1716" s="111"/>
      <c r="I1716" s="67">
        <v>0</v>
      </c>
      <c r="J1716" s="67">
        <f t="shared" si="365"/>
        <v>0</v>
      </c>
      <c r="K1716" s="68">
        <v>25</v>
      </c>
      <c r="L1716" s="68">
        <f t="shared" si="366"/>
        <v>-25</v>
      </c>
      <c r="M1716" s="68" t="str">
        <f t="shared" si="367"/>
        <v>-</v>
      </c>
      <c r="N1716" s="96">
        <v>49.5</v>
      </c>
      <c r="O1716" s="97" t="str">
        <f t="shared" si="368"/>
        <v>June</v>
      </c>
      <c r="P1716" s="96">
        <f t="shared" si="369"/>
        <v>49.5</v>
      </c>
      <c r="Q1716" s="98">
        <f t="shared" si="370"/>
        <v>-24.5</v>
      </c>
      <c r="R1716" s="97" t="b">
        <f t="shared" si="371"/>
        <v>0</v>
      </c>
      <c r="S1716" s="99" t="str">
        <f t="shared" si="372"/>
        <v>GROWTH</v>
      </c>
      <c r="T1716" s="68">
        <v>0</v>
      </c>
      <c r="U1716" s="100" t="str">
        <f t="shared" si="373"/>
        <v>May</v>
      </c>
      <c r="V1716" s="68">
        <f t="shared" si="374"/>
        <v>0</v>
      </c>
      <c r="W1716" s="101">
        <f t="shared" si="375"/>
        <v>25</v>
      </c>
      <c r="X1716" s="102" t="b">
        <f t="shared" si="376"/>
        <v>0</v>
      </c>
      <c r="Y1716" s="103" t="b">
        <f t="shared" si="377"/>
        <v>0</v>
      </c>
      <c r="Z1716" s="74"/>
      <c r="AA1716" s="69"/>
      <c r="AB1716" s="69"/>
      <c r="AC1716" s="107"/>
      <c r="AD1716" s="3"/>
      <c r="AE1716" s="118" t="str">
        <f>IFERROR(INDEX(Last6M_AvgSales_Ref!$B$2:$B$12659,MATCH(D1716,Last6M_AvgSales_Ref!$A$2:$A$12659,0)),"")</f>
        <v/>
      </c>
    </row>
    <row r="1717" spans="1:31" ht="14.25" customHeight="1">
      <c r="A1717" s="107" t="s">
        <v>134</v>
      </c>
      <c r="B1717" s="108" t="s">
        <v>78</v>
      </c>
      <c r="C1717" s="109" t="s">
        <v>456</v>
      </c>
      <c r="D1717" s="69">
        <v>1000002400</v>
      </c>
      <c r="E1717" s="108" t="s">
        <v>457</v>
      </c>
      <c r="F1717" s="110">
        <v>44738</v>
      </c>
      <c r="G1717" s="66"/>
      <c r="H1717" s="111"/>
      <c r="I1717" s="67">
        <v>0</v>
      </c>
      <c r="J1717" s="67">
        <f t="shared" si="365"/>
        <v>0</v>
      </c>
      <c r="K1717" s="68">
        <v>25</v>
      </c>
      <c r="L1717" s="68">
        <f t="shared" si="366"/>
        <v>-25</v>
      </c>
      <c r="M1717" s="68" t="str">
        <f t="shared" si="367"/>
        <v>-</v>
      </c>
      <c r="N1717" s="96">
        <v>5</v>
      </c>
      <c r="O1717" s="97" t="str">
        <f t="shared" si="368"/>
        <v>June</v>
      </c>
      <c r="P1717" s="96">
        <f t="shared" si="369"/>
        <v>5</v>
      </c>
      <c r="Q1717" s="98">
        <f t="shared" si="370"/>
        <v>20</v>
      </c>
      <c r="R1717" s="97" t="b">
        <f t="shared" si="371"/>
        <v>0</v>
      </c>
      <c r="S1717" s="99" t="str">
        <f t="shared" si="372"/>
        <v>GROWTH</v>
      </c>
      <c r="T1717" s="68">
        <v>20</v>
      </c>
      <c r="U1717" s="100" t="str">
        <f t="shared" si="373"/>
        <v>May</v>
      </c>
      <c r="V1717" s="68">
        <f t="shared" si="374"/>
        <v>20</v>
      </c>
      <c r="W1717" s="101">
        <f t="shared" si="375"/>
        <v>5</v>
      </c>
      <c r="X1717" s="102" t="b">
        <f t="shared" si="376"/>
        <v>0</v>
      </c>
      <c r="Y1717" s="103" t="str">
        <f t="shared" si="377"/>
        <v>GROWTH</v>
      </c>
      <c r="Z1717" s="74"/>
      <c r="AA1717" s="69"/>
      <c r="AB1717" s="69"/>
      <c r="AC1717" s="107"/>
      <c r="AD1717" s="3"/>
      <c r="AE1717" s="118" t="str">
        <f>IFERROR(INDEX(Last6M_AvgSales_Ref!$B$2:$B$12659,MATCH(D1717,Last6M_AvgSales_Ref!$A$2:$A$12659,0)),"")</f>
        <v/>
      </c>
    </row>
    <row r="1718" spans="1:31" ht="14.25" customHeight="1">
      <c r="A1718" s="107" t="s">
        <v>134</v>
      </c>
      <c r="B1718" s="108" t="s">
        <v>62</v>
      </c>
      <c r="C1718" s="109" t="s">
        <v>274</v>
      </c>
      <c r="D1718" s="69">
        <v>1000003062</v>
      </c>
      <c r="E1718" s="108" t="s">
        <v>275</v>
      </c>
      <c r="F1718" s="110">
        <v>44865</v>
      </c>
      <c r="G1718" s="66"/>
      <c r="H1718" s="111"/>
      <c r="I1718" s="67">
        <v>0</v>
      </c>
      <c r="J1718" s="67">
        <f t="shared" si="365"/>
        <v>0</v>
      </c>
      <c r="K1718" s="68">
        <v>25</v>
      </c>
      <c r="L1718" s="68">
        <f t="shared" si="366"/>
        <v>-25</v>
      </c>
      <c r="M1718" s="68" t="str">
        <f t="shared" si="367"/>
        <v>-</v>
      </c>
      <c r="N1718" s="96">
        <v>13</v>
      </c>
      <c r="O1718" s="97" t="str">
        <f t="shared" si="368"/>
        <v>June</v>
      </c>
      <c r="P1718" s="96">
        <f t="shared" si="369"/>
        <v>13</v>
      </c>
      <c r="Q1718" s="98">
        <f t="shared" si="370"/>
        <v>12</v>
      </c>
      <c r="R1718" s="97" t="b">
        <f t="shared" si="371"/>
        <v>0</v>
      </c>
      <c r="S1718" s="99" t="str">
        <f t="shared" si="372"/>
        <v>GROWTH</v>
      </c>
      <c r="T1718" s="68">
        <v>0</v>
      </c>
      <c r="U1718" s="100" t="str">
        <f t="shared" si="373"/>
        <v>May</v>
      </c>
      <c r="V1718" s="68">
        <f t="shared" si="374"/>
        <v>0</v>
      </c>
      <c r="W1718" s="101">
        <f t="shared" si="375"/>
        <v>25</v>
      </c>
      <c r="X1718" s="102" t="b">
        <f t="shared" si="376"/>
        <v>0</v>
      </c>
      <c r="Y1718" s="103" t="b">
        <f t="shared" si="377"/>
        <v>0</v>
      </c>
      <c r="Z1718" s="74"/>
      <c r="AA1718" s="69"/>
      <c r="AB1718" s="69"/>
      <c r="AC1718" s="107"/>
      <c r="AD1718" s="3"/>
      <c r="AE1718" s="118" t="str">
        <f>IFERROR(INDEX(Last6M_AvgSales_Ref!$B$2:$B$12659,MATCH(D1718,Last6M_AvgSales_Ref!$A$2:$A$12659,0)),"")</f>
        <v/>
      </c>
    </row>
    <row r="1719" spans="1:31" ht="14.25" customHeight="1">
      <c r="A1719" s="107" t="s">
        <v>134</v>
      </c>
      <c r="B1719" s="108" t="s">
        <v>64</v>
      </c>
      <c r="C1719" s="109" t="s">
        <v>3796</v>
      </c>
      <c r="D1719" s="69">
        <v>1000003514</v>
      </c>
      <c r="E1719" s="108" t="s">
        <v>3797</v>
      </c>
      <c r="F1719" s="110">
        <v>45054</v>
      </c>
      <c r="G1719" s="66"/>
      <c r="H1719" s="111"/>
      <c r="I1719" s="67">
        <v>0</v>
      </c>
      <c r="J1719" s="67">
        <f t="shared" si="365"/>
        <v>0</v>
      </c>
      <c r="K1719" s="68">
        <v>25</v>
      </c>
      <c r="L1719" s="68">
        <f t="shared" si="366"/>
        <v>-25</v>
      </c>
      <c r="M1719" s="68" t="str">
        <f t="shared" si="367"/>
        <v>-</v>
      </c>
      <c r="N1719" s="96">
        <v>20</v>
      </c>
      <c r="O1719" s="97" t="str">
        <f t="shared" si="368"/>
        <v>June</v>
      </c>
      <c r="P1719" s="96">
        <f t="shared" si="369"/>
        <v>20</v>
      </c>
      <c r="Q1719" s="98">
        <f t="shared" si="370"/>
        <v>5</v>
      </c>
      <c r="R1719" s="97" t="b">
        <f t="shared" si="371"/>
        <v>0</v>
      </c>
      <c r="S1719" s="99" t="str">
        <f t="shared" si="372"/>
        <v>GROWTH</v>
      </c>
      <c r="T1719" s="68">
        <v>0</v>
      </c>
      <c r="U1719" s="100" t="str">
        <f t="shared" si="373"/>
        <v>May</v>
      </c>
      <c r="V1719" s="68">
        <f t="shared" si="374"/>
        <v>0</v>
      </c>
      <c r="W1719" s="101">
        <f t="shared" si="375"/>
        <v>25</v>
      </c>
      <c r="X1719" s="102" t="b">
        <f t="shared" si="376"/>
        <v>0</v>
      </c>
      <c r="Y1719" s="103" t="b">
        <f t="shared" si="377"/>
        <v>0</v>
      </c>
      <c r="Z1719" s="74"/>
      <c r="AA1719" s="69"/>
      <c r="AB1719" s="69"/>
      <c r="AC1719" s="107"/>
      <c r="AD1719" s="3"/>
      <c r="AE1719" s="118" t="str">
        <f>IFERROR(INDEX(Last6M_AvgSales_Ref!$B$2:$B$12659,MATCH(D1719,Last6M_AvgSales_Ref!$A$2:$A$12659,0)),"")</f>
        <v/>
      </c>
    </row>
    <row r="1720" spans="1:31" ht="14.25" customHeight="1">
      <c r="A1720" s="107" t="s">
        <v>134</v>
      </c>
      <c r="B1720" s="108" t="s">
        <v>62</v>
      </c>
      <c r="C1720" s="109" t="s">
        <v>3798</v>
      </c>
      <c r="D1720" s="69">
        <v>1000004101</v>
      </c>
      <c r="E1720" s="108" t="s">
        <v>3799</v>
      </c>
      <c r="F1720" s="110">
        <v>45533</v>
      </c>
      <c r="G1720" s="66"/>
      <c r="H1720" s="111"/>
      <c r="I1720" s="67">
        <v>0</v>
      </c>
      <c r="J1720" s="67">
        <f t="shared" si="365"/>
        <v>0</v>
      </c>
      <c r="K1720" s="68">
        <v>25</v>
      </c>
      <c r="L1720" s="68">
        <f t="shared" si="366"/>
        <v>-25</v>
      </c>
      <c r="M1720" s="68" t="str">
        <f t="shared" si="367"/>
        <v>-</v>
      </c>
      <c r="N1720" s="96">
        <v>3.5</v>
      </c>
      <c r="O1720" s="97" t="str">
        <f t="shared" si="368"/>
        <v>June</v>
      </c>
      <c r="P1720" s="96">
        <f t="shared" si="369"/>
        <v>3.5</v>
      </c>
      <c r="Q1720" s="98">
        <f t="shared" si="370"/>
        <v>21.5</v>
      </c>
      <c r="R1720" s="97" t="b">
        <f t="shared" si="371"/>
        <v>0</v>
      </c>
      <c r="S1720" s="99" t="str">
        <f t="shared" si="372"/>
        <v>GROWTH</v>
      </c>
      <c r="T1720" s="68">
        <v>0</v>
      </c>
      <c r="U1720" s="100" t="str">
        <f t="shared" si="373"/>
        <v>May</v>
      </c>
      <c r="V1720" s="68">
        <f t="shared" si="374"/>
        <v>0</v>
      </c>
      <c r="W1720" s="101">
        <f t="shared" si="375"/>
        <v>25</v>
      </c>
      <c r="X1720" s="102" t="b">
        <f t="shared" si="376"/>
        <v>0</v>
      </c>
      <c r="Y1720" s="103" t="b">
        <f t="shared" si="377"/>
        <v>0</v>
      </c>
      <c r="Z1720" s="74"/>
      <c r="AA1720" s="69"/>
      <c r="AB1720" s="69"/>
      <c r="AC1720" s="107"/>
      <c r="AD1720" s="3"/>
      <c r="AE1720" s="118" t="str">
        <f>IFERROR(INDEX(Last6M_AvgSales_Ref!$B$2:$B$12659,MATCH(D1720,Last6M_AvgSales_Ref!$A$2:$A$12659,0)),"")</f>
        <v/>
      </c>
    </row>
    <row r="1721" spans="1:31" ht="14.25" customHeight="1">
      <c r="A1721" s="107" t="s">
        <v>130</v>
      </c>
      <c r="B1721" s="108" t="s">
        <v>108</v>
      </c>
      <c r="C1721" s="109" t="s">
        <v>3800</v>
      </c>
      <c r="D1721" s="69">
        <v>1000004717</v>
      </c>
      <c r="E1721" s="108" t="s">
        <v>3801</v>
      </c>
      <c r="F1721" s="110">
        <v>46163</v>
      </c>
      <c r="G1721" s="66"/>
      <c r="H1721" s="111"/>
      <c r="I1721" s="67">
        <v>150</v>
      </c>
      <c r="J1721" s="67">
        <f t="shared" si="365"/>
        <v>150</v>
      </c>
      <c r="K1721" s="68">
        <v>25</v>
      </c>
      <c r="L1721" s="68">
        <f t="shared" si="366"/>
        <v>125</v>
      </c>
      <c r="M1721" s="68">
        <f t="shared" si="367"/>
        <v>16.666666666666668</v>
      </c>
      <c r="N1721" s="96">
        <v>150</v>
      </c>
      <c r="O1721" s="97" t="str">
        <f t="shared" si="368"/>
        <v>June</v>
      </c>
      <c r="P1721" s="96">
        <f t="shared" si="369"/>
        <v>150</v>
      </c>
      <c r="Q1721" s="98">
        <f t="shared" si="370"/>
        <v>-125</v>
      </c>
      <c r="R1721" s="97" t="b">
        <f t="shared" si="371"/>
        <v>0</v>
      </c>
      <c r="S1721" s="99" t="str">
        <f t="shared" si="372"/>
        <v>GROWTH</v>
      </c>
      <c r="T1721" s="68">
        <v>0</v>
      </c>
      <c r="U1721" s="100" t="str">
        <f t="shared" si="373"/>
        <v>May</v>
      </c>
      <c r="V1721" s="68">
        <f t="shared" si="374"/>
        <v>0</v>
      </c>
      <c r="W1721" s="101">
        <f t="shared" si="375"/>
        <v>25</v>
      </c>
      <c r="X1721" s="102" t="b">
        <f t="shared" si="376"/>
        <v>0</v>
      </c>
      <c r="Y1721" s="103" t="b">
        <f t="shared" si="377"/>
        <v>0</v>
      </c>
      <c r="Z1721" s="74"/>
      <c r="AA1721" s="69"/>
      <c r="AB1721" s="69"/>
      <c r="AC1721" s="107"/>
      <c r="AD1721" s="3"/>
      <c r="AE1721" s="118" t="str">
        <f>IFERROR(INDEX(Last6M_AvgSales_Ref!$B$2:$B$12659,MATCH(D1721,Last6M_AvgSales_Ref!$A$2:$A$12659,0)),"")</f>
        <v/>
      </c>
    </row>
    <row r="1722" spans="1:31" ht="14.25" customHeight="1">
      <c r="A1722" s="107" t="s">
        <v>134</v>
      </c>
      <c r="B1722" s="108" t="s">
        <v>67</v>
      </c>
      <c r="C1722" s="109" t="s">
        <v>3802</v>
      </c>
      <c r="D1722" s="69">
        <v>1000004735</v>
      </c>
      <c r="E1722" s="108" t="s">
        <v>3803</v>
      </c>
      <c r="F1722" s="110">
        <v>46169</v>
      </c>
      <c r="G1722" s="66"/>
      <c r="H1722" s="111"/>
      <c r="I1722" s="67">
        <v>26</v>
      </c>
      <c r="J1722" s="67">
        <f t="shared" si="365"/>
        <v>26</v>
      </c>
      <c r="K1722" s="68">
        <v>25</v>
      </c>
      <c r="L1722" s="68">
        <f t="shared" si="366"/>
        <v>1</v>
      </c>
      <c r="M1722" s="68">
        <f t="shared" si="367"/>
        <v>96.153846153846146</v>
      </c>
      <c r="N1722" s="96">
        <v>25.5</v>
      </c>
      <c r="O1722" s="97" t="str">
        <f t="shared" si="368"/>
        <v>June</v>
      </c>
      <c r="P1722" s="96">
        <f t="shared" si="369"/>
        <v>25.5</v>
      </c>
      <c r="Q1722" s="98">
        <f t="shared" si="370"/>
        <v>-0.5</v>
      </c>
      <c r="R1722" s="97" t="b">
        <f t="shared" si="371"/>
        <v>0</v>
      </c>
      <c r="S1722" s="99" t="str">
        <f t="shared" si="372"/>
        <v>GROWTH</v>
      </c>
      <c r="T1722" s="68">
        <v>0</v>
      </c>
      <c r="U1722" s="100" t="str">
        <f t="shared" si="373"/>
        <v>May</v>
      </c>
      <c r="V1722" s="68">
        <f t="shared" si="374"/>
        <v>0</v>
      </c>
      <c r="W1722" s="101">
        <f t="shared" si="375"/>
        <v>25</v>
      </c>
      <c r="X1722" s="102" t="b">
        <f t="shared" si="376"/>
        <v>0</v>
      </c>
      <c r="Y1722" s="103" t="b">
        <f t="shared" si="377"/>
        <v>0</v>
      </c>
      <c r="Z1722" s="74"/>
      <c r="AA1722" s="69"/>
      <c r="AB1722" s="69"/>
      <c r="AC1722" s="107"/>
      <c r="AD1722" s="3"/>
      <c r="AE1722" s="118" t="str">
        <f>IFERROR(INDEX(Last6M_AvgSales_Ref!$B$2:$B$12659,MATCH(D1722,Last6M_AvgSales_Ref!$A$2:$A$12659,0)),"")</f>
        <v/>
      </c>
    </row>
    <row r="1723" spans="1:31" ht="14.25" customHeight="1">
      <c r="A1723" s="107" t="s">
        <v>134</v>
      </c>
      <c r="B1723" s="108" t="s">
        <v>69</v>
      </c>
      <c r="C1723" s="109" t="s">
        <v>3804</v>
      </c>
      <c r="D1723" s="69">
        <v>1000004747</v>
      </c>
      <c r="E1723" s="108" t="s">
        <v>3805</v>
      </c>
      <c r="F1723" s="110">
        <v>46175</v>
      </c>
      <c r="G1723" s="66"/>
      <c r="H1723" s="111"/>
      <c r="I1723" s="67">
        <v>0</v>
      </c>
      <c r="J1723" s="67">
        <f t="shared" si="365"/>
        <v>0</v>
      </c>
      <c r="K1723" s="68">
        <v>25</v>
      </c>
      <c r="L1723" s="68">
        <f t="shared" si="366"/>
        <v>-25</v>
      </c>
      <c r="M1723" s="68" t="str">
        <f t="shared" si="367"/>
        <v>-</v>
      </c>
      <c r="N1723" s="96">
        <v>396</v>
      </c>
      <c r="O1723" s="97" t="str">
        <f t="shared" si="368"/>
        <v>June</v>
      </c>
      <c r="P1723" s="96">
        <f t="shared" si="369"/>
        <v>396</v>
      </c>
      <c r="Q1723" s="98">
        <f t="shared" si="370"/>
        <v>-371</v>
      </c>
      <c r="R1723" s="97" t="b">
        <f t="shared" si="371"/>
        <v>0</v>
      </c>
      <c r="S1723" s="99" t="str">
        <f t="shared" si="372"/>
        <v>GROWTH</v>
      </c>
      <c r="T1723" s="68">
        <v>0</v>
      </c>
      <c r="U1723" s="100" t="str">
        <f t="shared" si="373"/>
        <v>May</v>
      </c>
      <c r="V1723" s="68">
        <f t="shared" si="374"/>
        <v>0</v>
      </c>
      <c r="W1723" s="101">
        <f t="shared" si="375"/>
        <v>25</v>
      </c>
      <c r="X1723" s="102" t="b">
        <f t="shared" si="376"/>
        <v>0</v>
      </c>
      <c r="Y1723" s="103" t="b">
        <f t="shared" si="377"/>
        <v>0</v>
      </c>
      <c r="Z1723" s="74"/>
      <c r="AA1723" s="69"/>
      <c r="AB1723" s="69"/>
      <c r="AC1723" s="107"/>
      <c r="AD1723" s="3"/>
      <c r="AE1723" s="118" t="str">
        <f>IFERROR(INDEX(Last6M_AvgSales_Ref!$B$2:$B$12659,MATCH(D1723,Last6M_AvgSales_Ref!$A$2:$A$12659,0)),"")</f>
        <v/>
      </c>
    </row>
    <row r="1724" spans="1:31" ht="14.25" customHeight="1">
      <c r="A1724" s="107" t="s">
        <v>131</v>
      </c>
      <c r="B1724" s="108" t="s">
        <v>97</v>
      </c>
      <c r="C1724" s="109" t="s">
        <v>3806</v>
      </c>
      <c r="D1724" s="69">
        <v>1000004744</v>
      </c>
      <c r="E1724" s="108" t="s">
        <v>3807</v>
      </c>
      <c r="F1724" s="110">
        <v>46168</v>
      </c>
      <c r="G1724" s="66"/>
      <c r="H1724" s="111"/>
      <c r="I1724" s="67">
        <v>100</v>
      </c>
      <c r="J1724" s="67">
        <f t="shared" si="365"/>
        <v>100</v>
      </c>
      <c r="K1724" s="68">
        <v>25</v>
      </c>
      <c r="L1724" s="68">
        <f t="shared" si="366"/>
        <v>75</v>
      </c>
      <c r="M1724" s="68">
        <f t="shared" si="367"/>
        <v>25</v>
      </c>
      <c r="N1724" s="96">
        <v>133.25</v>
      </c>
      <c r="O1724" s="97" t="str">
        <f t="shared" si="368"/>
        <v>June</v>
      </c>
      <c r="P1724" s="96">
        <f t="shared" si="369"/>
        <v>133.25</v>
      </c>
      <c r="Q1724" s="98">
        <f t="shared" si="370"/>
        <v>-108.25</v>
      </c>
      <c r="R1724" s="97" t="b">
        <f t="shared" si="371"/>
        <v>0</v>
      </c>
      <c r="S1724" s="99" t="str">
        <f t="shared" si="372"/>
        <v>GROWTH</v>
      </c>
      <c r="T1724" s="68">
        <v>0</v>
      </c>
      <c r="U1724" s="100" t="str">
        <f t="shared" si="373"/>
        <v>May</v>
      </c>
      <c r="V1724" s="68">
        <f t="shared" si="374"/>
        <v>0</v>
      </c>
      <c r="W1724" s="101">
        <f t="shared" si="375"/>
        <v>25</v>
      </c>
      <c r="X1724" s="102" t="b">
        <f t="shared" si="376"/>
        <v>0</v>
      </c>
      <c r="Y1724" s="103" t="b">
        <f t="shared" si="377"/>
        <v>0</v>
      </c>
      <c r="Z1724" s="74"/>
      <c r="AA1724" s="69"/>
      <c r="AB1724" s="69"/>
      <c r="AC1724" s="107"/>
      <c r="AD1724" s="3"/>
      <c r="AE1724" s="118" t="str">
        <f>IFERROR(INDEX(Last6M_AvgSales_Ref!$B$2:$B$12659,MATCH(D1724,Last6M_AvgSales_Ref!$A$2:$A$12659,0)),"")</f>
        <v/>
      </c>
    </row>
    <row r="1725" spans="1:31" ht="14.25" customHeight="1">
      <c r="A1725" s="107" t="s">
        <v>134</v>
      </c>
      <c r="B1725" s="108" t="s">
        <v>79</v>
      </c>
      <c r="C1725" s="109" t="s">
        <v>3808</v>
      </c>
      <c r="D1725" s="69">
        <v>1000004746</v>
      </c>
      <c r="E1725" s="108" t="s">
        <v>3809</v>
      </c>
      <c r="F1725" s="110">
        <v>46171</v>
      </c>
      <c r="G1725" s="66"/>
      <c r="H1725" s="111"/>
      <c r="I1725" s="67">
        <v>100</v>
      </c>
      <c r="J1725" s="67">
        <f t="shared" si="365"/>
        <v>100</v>
      </c>
      <c r="K1725" s="68">
        <v>25</v>
      </c>
      <c r="L1725" s="68">
        <f t="shared" si="366"/>
        <v>75</v>
      </c>
      <c r="M1725" s="68">
        <f t="shared" si="367"/>
        <v>25</v>
      </c>
      <c r="N1725" s="96">
        <v>72.5</v>
      </c>
      <c r="O1725" s="97" t="str">
        <f t="shared" si="368"/>
        <v>June</v>
      </c>
      <c r="P1725" s="96">
        <f t="shared" si="369"/>
        <v>72.5</v>
      </c>
      <c r="Q1725" s="98">
        <f t="shared" si="370"/>
        <v>-47.5</v>
      </c>
      <c r="R1725" s="97" t="b">
        <f t="shared" si="371"/>
        <v>0</v>
      </c>
      <c r="S1725" s="99" t="str">
        <f t="shared" si="372"/>
        <v>GROWTH</v>
      </c>
      <c r="T1725" s="68">
        <v>0</v>
      </c>
      <c r="U1725" s="100" t="str">
        <f t="shared" si="373"/>
        <v>May</v>
      </c>
      <c r="V1725" s="68">
        <f t="shared" si="374"/>
        <v>0</v>
      </c>
      <c r="W1725" s="101">
        <f t="shared" si="375"/>
        <v>25</v>
      </c>
      <c r="X1725" s="102" t="b">
        <f t="shared" si="376"/>
        <v>0</v>
      </c>
      <c r="Y1725" s="103" t="b">
        <f t="shared" si="377"/>
        <v>0</v>
      </c>
      <c r="Z1725" s="74"/>
      <c r="AA1725" s="69"/>
      <c r="AB1725" s="69"/>
      <c r="AC1725" s="107"/>
      <c r="AD1725" s="3"/>
      <c r="AE1725" s="118" t="str">
        <f>IFERROR(INDEX(Last6M_AvgSales_Ref!$B$2:$B$12659,MATCH(D1725,Last6M_AvgSales_Ref!$A$2:$A$12659,0)),"")</f>
        <v/>
      </c>
    </row>
    <row r="1726" spans="1:31" ht="14.25" customHeight="1">
      <c r="A1726" s="107" t="s">
        <v>130</v>
      </c>
      <c r="B1726" s="108" t="s">
        <v>122</v>
      </c>
      <c r="C1726" s="109" t="s">
        <v>3810</v>
      </c>
      <c r="D1726" s="69">
        <v>1000004732</v>
      </c>
      <c r="E1726" s="108" t="s">
        <v>3811</v>
      </c>
      <c r="F1726" s="110">
        <v>46163</v>
      </c>
      <c r="G1726" s="66"/>
      <c r="H1726" s="111"/>
      <c r="I1726" s="67">
        <v>55</v>
      </c>
      <c r="J1726" s="67">
        <f t="shared" si="365"/>
        <v>55</v>
      </c>
      <c r="K1726" s="68">
        <v>25</v>
      </c>
      <c r="L1726" s="68">
        <f t="shared" si="366"/>
        <v>30</v>
      </c>
      <c r="M1726" s="68">
        <f t="shared" si="367"/>
        <v>45.454545454545453</v>
      </c>
      <c r="N1726" s="96">
        <v>110</v>
      </c>
      <c r="O1726" s="97" t="str">
        <f t="shared" si="368"/>
        <v>June</v>
      </c>
      <c r="P1726" s="96">
        <f t="shared" si="369"/>
        <v>110</v>
      </c>
      <c r="Q1726" s="98">
        <f t="shared" si="370"/>
        <v>-85</v>
      </c>
      <c r="R1726" s="97" t="b">
        <f t="shared" si="371"/>
        <v>0</v>
      </c>
      <c r="S1726" s="99" t="str">
        <f t="shared" si="372"/>
        <v>GROWTH</v>
      </c>
      <c r="T1726" s="68">
        <v>0</v>
      </c>
      <c r="U1726" s="100" t="str">
        <f t="shared" si="373"/>
        <v>May</v>
      </c>
      <c r="V1726" s="68">
        <f t="shared" si="374"/>
        <v>0</v>
      </c>
      <c r="W1726" s="101">
        <f t="shared" si="375"/>
        <v>25</v>
      </c>
      <c r="X1726" s="102" t="b">
        <f t="shared" si="376"/>
        <v>0</v>
      </c>
      <c r="Y1726" s="103" t="b">
        <f t="shared" si="377"/>
        <v>0</v>
      </c>
      <c r="Z1726" s="74"/>
      <c r="AA1726" s="69"/>
      <c r="AB1726" s="69"/>
      <c r="AC1726" s="107"/>
      <c r="AD1726" s="3"/>
      <c r="AE1726" s="118" t="str">
        <f>IFERROR(INDEX(Last6M_AvgSales_Ref!$B$2:$B$12659,MATCH(D1726,Last6M_AvgSales_Ref!$A$2:$A$12659,0)),"")</f>
        <v/>
      </c>
    </row>
    <row r="1727" spans="1:31" ht="14.25" customHeight="1">
      <c r="A1727" s="107" t="s">
        <v>130</v>
      </c>
      <c r="B1727" s="108" t="s">
        <v>122</v>
      </c>
      <c r="C1727" s="109" t="s">
        <v>3812</v>
      </c>
      <c r="D1727" s="69">
        <v>1000004742</v>
      </c>
      <c r="E1727" s="108" t="s">
        <v>3813</v>
      </c>
      <c r="F1727" s="110">
        <v>46168</v>
      </c>
      <c r="G1727" s="66"/>
      <c r="H1727" s="111"/>
      <c r="I1727" s="67">
        <v>50</v>
      </c>
      <c r="J1727" s="67">
        <f t="shared" si="365"/>
        <v>50</v>
      </c>
      <c r="K1727" s="68">
        <v>25</v>
      </c>
      <c r="L1727" s="68">
        <f t="shared" si="366"/>
        <v>25</v>
      </c>
      <c r="M1727" s="68">
        <f t="shared" si="367"/>
        <v>50</v>
      </c>
      <c r="N1727" s="96">
        <v>69</v>
      </c>
      <c r="O1727" s="97" t="str">
        <f t="shared" si="368"/>
        <v>June</v>
      </c>
      <c r="P1727" s="96">
        <f t="shared" si="369"/>
        <v>69</v>
      </c>
      <c r="Q1727" s="98">
        <f t="shared" si="370"/>
        <v>-44</v>
      </c>
      <c r="R1727" s="97" t="b">
        <f t="shared" si="371"/>
        <v>0</v>
      </c>
      <c r="S1727" s="99" t="str">
        <f t="shared" si="372"/>
        <v>GROWTH</v>
      </c>
      <c r="T1727" s="68">
        <v>0</v>
      </c>
      <c r="U1727" s="100" t="str">
        <f t="shared" si="373"/>
        <v>May</v>
      </c>
      <c r="V1727" s="68">
        <f t="shared" si="374"/>
        <v>0</v>
      </c>
      <c r="W1727" s="101">
        <f t="shared" si="375"/>
        <v>25</v>
      </c>
      <c r="X1727" s="102" t="b">
        <f t="shared" si="376"/>
        <v>0</v>
      </c>
      <c r="Y1727" s="103" t="b">
        <f t="shared" si="377"/>
        <v>0</v>
      </c>
      <c r="Z1727" s="74"/>
      <c r="AA1727" s="69"/>
      <c r="AB1727" s="69"/>
      <c r="AC1727" s="107"/>
      <c r="AD1727" s="3"/>
      <c r="AE1727" s="118" t="str">
        <f>IFERROR(INDEX(Last6M_AvgSales_Ref!$B$2:$B$12659,MATCH(D1727,Last6M_AvgSales_Ref!$A$2:$A$12659,0)),"")</f>
        <v/>
      </c>
    </row>
    <row r="1728" spans="1:31" ht="14.25" customHeight="1">
      <c r="A1728" s="107" t="s">
        <v>133</v>
      </c>
      <c r="B1728" s="108" t="s">
        <v>43</v>
      </c>
      <c r="C1728" s="109" t="s">
        <v>3814</v>
      </c>
      <c r="D1728" s="69">
        <v>1000004713</v>
      </c>
      <c r="E1728" s="108" t="s">
        <v>3815</v>
      </c>
      <c r="F1728" s="110">
        <v>46142</v>
      </c>
      <c r="G1728" s="66"/>
      <c r="H1728" s="111"/>
      <c r="I1728" s="67">
        <v>40</v>
      </c>
      <c r="J1728" s="67">
        <f t="shared" si="365"/>
        <v>40</v>
      </c>
      <c r="K1728" s="68">
        <v>25</v>
      </c>
      <c r="L1728" s="68">
        <f t="shared" si="366"/>
        <v>15</v>
      </c>
      <c r="M1728" s="68">
        <f t="shared" si="367"/>
        <v>62.5</v>
      </c>
      <c r="N1728" s="96">
        <v>40</v>
      </c>
      <c r="O1728" s="97" t="str">
        <f t="shared" si="368"/>
        <v>June</v>
      </c>
      <c r="P1728" s="96">
        <f t="shared" si="369"/>
        <v>40</v>
      </c>
      <c r="Q1728" s="98">
        <f t="shared" si="370"/>
        <v>-15</v>
      </c>
      <c r="R1728" s="97" t="b">
        <f t="shared" si="371"/>
        <v>0</v>
      </c>
      <c r="S1728" s="99" t="str">
        <f t="shared" si="372"/>
        <v>GROWTH</v>
      </c>
      <c r="T1728" s="68">
        <v>0</v>
      </c>
      <c r="U1728" s="100" t="str">
        <f t="shared" si="373"/>
        <v>May</v>
      </c>
      <c r="V1728" s="68">
        <f t="shared" si="374"/>
        <v>0</v>
      </c>
      <c r="W1728" s="101">
        <f t="shared" si="375"/>
        <v>25</v>
      </c>
      <c r="X1728" s="102" t="b">
        <f t="shared" si="376"/>
        <v>0</v>
      </c>
      <c r="Y1728" s="103" t="b">
        <f t="shared" si="377"/>
        <v>0</v>
      </c>
      <c r="Z1728" s="74"/>
      <c r="AA1728" s="69"/>
      <c r="AB1728" s="69"/>
      <c r="AC1728" s="107"/>
      <c r="AD1728" s="3"/>
      <c r="AE1728" s="118" t="str">
        <f>IFERROR(INDEX(Last6M_AvgSales_Ref!$B$2:$B$12659,MATCH(D1728,Last6M_AvgSales_Ref!$A$2:$A$12659,0)),"")</f>
        <v/>
      </c>
    </row>
    <row r="1729" spans="1:31" ht="14.25" customHeight="1">
      <c r="A1729" s="107" t="s">
        <v>133</v>
      </c>
      <c r="B1729" s="108" t="s">
        <v>55</v>
      </c>
      <c r="C1729" s="109" t="s">
        <v>3816</v>
      </c>
      <c r="D1729" s="69">
        <v>1000004752</v>
      </c>
      <c r="E1729" s="108" t="s">
        <v>3817</v>
      </c>
      <c r="F1729" s="110">
        <v>46180</v>
      </c>
      <c r="G1729" s="66"/>
      <c r="H1729" s="111"/>
      <c r="I1729" s="67">
        <v>0</v>
      </c>
      <c r="J1729" s="67">
        <f t="shared" si="365"/>
        <v>0</v>
      </c>
      <c r="K1729" s="68">
        <v>25</v>
      </c>
      <c r="L1729" s="68">
        <f t="shared" si="366"/>
        <v>-25</v>
      </c>
      <c r="M1729" s="68" t="str">
        <f t="shared" si="367"/>
        <v>-</v>
      </c>
      <c r="N1729" s="96">
        <v>104.5</v>
      </c>
      <c r="O1729" s="97" t="str">
        <f t="shared" si="368"/>
        <v>June</v>
      </c>
      <c r="P1729" s="96">
        <f t="shared" si="369"/>
        <v>104.5</v>
      </c>
      <c r="Q1729" s="98">
        <f t="shared" si="370"/>
        <v>-79.5</v>
      </c>
      <c r="R1729" s="97" t="b">
        <f t="shared" si="371"/>
        <v>0</v>
      </c>
      <c r="S1729" s="99" t="str">
        <f t="shared" si="372"/>
        <v>GROWTH</v>
      </c>
      <c r="T1729" s="68">
        <v>0</v>
      </c>
      <c r="U1729" s="100" t="str">
        <f t="shared" si="373"/>
        <v>May</v>
      </c>
      <c r="V1729" s="68">
        <f t="shared" si="374"/>
        <v>0</v>
      </c>
      <c r="W1729" s="101">
        <f t="shared" si="375"/>
        <v>25</v>
      </c>
      <c r="X1729" s="102" t="b">
        <f t="shared" si="376"/>
        <v>0</v>
      </c>
      <c r="Y1729" s="103" t="b">
        <f t="shared" si="377"/>
        <v>0</v>
      </c>
      <c r="Z1729" s="74"/>
      <c r="AA1729" s="69"/>
      <c r="AB1729" s="69"/>
      <c r="AC1729" s="107"/>
      <c r="AD1729" s="3"/>
      <c r="AE1729" s="118" t="str">
        <f>IFERROR(INDEX(Last6M_AvgSales_Ref!$B$2:$B$12659,MATCH(D1729,Last6M_AvgSales_Ref!$A$2:$A$12659,0)),"")</f>
        <v/>
      </c>
    </row>
    <row r="1730" spans="1:31" ht="14.25" customHeight="1">
      <c r="A1730" s="107" t="s">
        <v>130</v>
      </c>
      <c r="B1730" s="108" t="s">
        <v>118</v>
      </c>
      <c r="C1730" s="109" t="s">
        <v>3818</v>
      </c>
      <c r="D1730" s="69">
        <v>1000004284</v>
      </c>
      <c r="E1730" s="108" t="s">
        <v>3819</v>
      </c>
      <c r="F1730" s="110">
        <v>45735</v>
      </c>
      <c r="G1730" s="66"/>
      <c r="H1730" s="111"/>
      <c r="I1730" s="67">
        <v>0</v>
      </c>
      <c r="J1730" s="67">
        <f t="shared" si="365"/>
        <v>0</v>
      </c>
      <c r="K1730" s="68">
        <v>25</v>
      </c>
      <c r="L1730" s="68">
        <f t="shared" si="366"/>
        <v>-25</v>
      </c>
      <c r="M1730" s="68" t="str">
        <f t="shared" si="367"/>
        <v>-</v>
      </c>
      <c r="N1730" s="96">
        <v>35</v>
      </c>
      <c r="O1730" s="97" t="str">
        <f t="shared" si="368"/>
        <v>June</v>
      </c>
      <c r="P1730" s="96">
        <f t="shared" si="369"/>
        <v>35</v>
      </c>
      <c r="Q1730" s="98">
        <f t="shared" si="370"/>
        <v>-10</v>
      </c>
      <c r="R1730" s="97" t="b">
        <f t="shared" si="371"/>
        <v>0</v>
      </c>
      <c r="S1730" s="99" t="str">
        <f t="shared" si="372"/>
        <v>GROWTH</v>
      </c>
      <c r="T1730" s="68">
        <v>0</v>
      </c>
      <c r="U1730" s="100" t="str">
        <f t="shared" si="373"/>
        <v>May</v>
      </c>
      <c r="V1730" s="68">
        <f t="shared" si="374"/>
        <v>0</v>
      </c>
      <c r="W1730" s="101">
        <f t="shared" si="375"/>
        <v>25</v>
      </c>
      <c r="X1730" s="102" t="b">
        <f t="shared" si="376"/>
        <v>0</v>
      </c>
      <c r="Y1730" s="103" t="b">
        <f t="shared" si="377"/>
        <v>0</v>
      </c>
      <c r="Z1730" s="74"/>
      <c r="AA1730" s="69"/>
      <c r="AB1730" s="69"/>
      <c r="AC1730" s="107"/>
      <c r="AD1730" s="3"/>
      <c r="AE1730" s="118" t="str">
        <f>IFERROR(INDEX(Last6M_AvgSales_Ref!$B$2:$B$12659,MATCH(D1730,Last6M_AvgSales_Ref!$A$2:$A$12659,0)),"")</f>
        <v/>
      </c>
    </row>
    <row r="1731" spans="1:31" ht="14.25" customHeight="1">
      <c r="A1731" s="107" t="s">
        <v>134</v>
      </c>
      <c r="B1731" s="108" t="s">
        <v>78</v>
      </c>
      <c r="C1731" s="109" t="s">
        <v>3820</v>
      </c>
      <c r="D1731" s="69">
        <v>1000004754</v>
      </c>
      <c r="E1731" s="108" t="s">
        <v>3821</v>
      </c>
      <c r="F1731" s="110">
        <v>46183</v>
      </c>
      <c r="G1731" s="66"/>
      <c r="H1731" s="111"/>
      <c r="I1731" s="67">
        <v>0</v>
      </c>
      <c r="J1731" s="67">
        <f t="shared" ref="J1731:J1794" si="379">I1731/$J$1*($J$1-$E$1)</f>
        <v>0</v>
      </c>
      <c r="K1731" s="68">
        <v>25</v>
      </c>
      <c r="L1731" s="68">
        <f t="shared" ref="L1731:L1794" si="380">I1731-K1731</f>
        <v>-25</v>
      </c>
      <c r="M1731" s="68" t="str">
        <f t="shared" ref="M1731:M1766" si="381">IFERROR((K1731/J1731%),"-")</f>
        <v>-</v>
      </c>
      <c r="N1731" s="96">
        <v>35</v>
      </c>
      <c r="O1731" s="97" t="str">
        <f t="shared" ref="O1731:O1766" si="382">IF(F1731&lt;=$P$2,"June","")</f>
        <v>June</v>
      </c>
      <c r="P1731" s="96">
        <f t="shared" ref="P1731:P1766" si="383">N1731</f>
        <v>35</v>
      </c>
      <c r="Q1731" s="98">
        <f t="shared" ref="Q1731:Q1794" si="384">K1731-P1731</f>
        <v>-10</v>
      </c>
      <c r="R1731" s="97" t="b">
        <f t="shared" ref="R1731:R1766" si="385">IFERROR(IF(O1731="May",(K1731/P1731-1))," ")</f>
        <v>0</v>
      </c>
      <c r="S1731" s="99" t="str">
        <f t="shared" ref="S1731:S1794" si="386">IF(N1731&gt;0,IF(O1731="","-",IF(R1731&lt;0%,"DEGROWTH","GROWTH")))</f>
        <v>GROWTH</v>
      </c>
      <c r="T1731" s="68">
        <v>0</v>
      </c>
      <c r="U1731" s="100" t="str">
        <f t="shared" ref="U1731:U1766" si="387">IF(F1731&lt;=$V$2,"May","")</f>
        <v>May</v>
      </c>
      <c r="V1731" s="68">
        <f t="shared" ref="V1731:V1766" si="388">T1731</f>
        <v>0</v>
      </c>
      <c r="W1731" s="101">
        <f t="shared" ref="W1731:W1794" si="389">K1731-V1731</f>
        <v>25</v>
      </c>
      <c r="X1731" s="102" t="b">
        <f t="shared" ref="X1731:X1766" si="390">IFERROR(IF(U1731="June",(K1731/V1731-1)),0)</f>
        <v>0</v>
      </c>
      <c r="Y1731" s="103" t="b">
        <f t="shared" ref="Y1731:Y1794" si="391">IF(T1731&gt;0,IF(U1731="","-",IF(X1731&lt;0%,"DEGROWTH","GROWTH")))</f>
        <v>0</v>
      </c>
      <c r="Z1731" s="74"/>
      <c r="AA1731" s="69"/>
      <c r="AB1731" s="69"/>
      <c r="AC1731" s="107"/>
      <c r="AD1731" s="3"/>
      <c r="AE1731" s="118" t="str">
        <f>IFERROR(INDEX(Last6M_AvgSales_Ref!$B$2:$B$12659,MATCH(D1731,Last6M_AvgSales_Ref!$A$2:$A$12659,0)),"")</f>
        <v/>
      </c>
    </row>
    <row r="1732" spans="1:31" ht="14.25" customHeight="1">
      <c r="A1732" s="107" t="s">
        <v>3822</v>
      </c>
      <c r="B1732" s="108" t="s">
        <v>3822</v>
      </c>
      <c r="C1732" s="109" t="s">
        <v>3823</v>
      </c>
      <c r="D1732" s="69">
        <v>1000004720</v>
      </c>
      <c r="E1732" s="108" t="s">
        <v>3824</v>
      </c>
      <c r="F1732" s="110">
        <v>46168</v>
      </c>
      <c r="G1732" s="66"/>
      <c r="H1732" s="111"/>
      <c r="I1732" s="67">
        <v>0</v>
      </c>
      <c r="J1732" s="67">
        <f t="shared" si="379"/>
        <v>0</v>
      </c>
      <c r="K1732" s="68">
        <v>25</v>
      </c>
      <c r="L1732" s="68">
        <f t="shared" si="380"/>
        <v>-25</v>
      </c>
      <c r="M1732" s="68" t="str">
        <f t="shared" si="381"/>
        <v>-</v>
      </c>
      <c r="N1732" s="96">
        <v>14.5</v>
      </c>
      <c r="O1732" s="97" t="str">
        <f t="shared" si="382"/>
        <v>June</v>
      </c>
      <c r="P1732" s="96">
        <f t="shared" si="383"/>
        <v>14.5</v>
      </c>
      <c r="Q1732" s="98">
        <f t="shared" si="384"/>
        <v>10.5</v>
      </c>
      <c r="R1732" s="97" t="b">
        <f t="shared" si="385"/>
        <v>0</v>
      </c>
      <c r="S1732" s="99" t="str">
        <f t="shared" si="386"/>
        <v>GROWTH</v>
      </c>
      <c r="T1732" s="68">
        <v>0</v>
      </c>
      <c r="U1732" s="100" t="str">
        <f t="shared" si="387"/>
        <v>May</v>
      </c>
      <c r="V1732" s="68">
        <f t="shared" si="388"/>
        <v>0</v>
      </c>
      <c r="W1732" s="101">
        <f t="shared" si="389"/>
        <v>25</v>
      </c>
      <c r="X1732" s="102" t="b">
        <f t="shared" si="390"/>
        <v>0</v>
      </c>
      <c r="Y1732" s="103" t="b">
        <f t="shared" si="391"/>
        <v>0</v>
      </c>
      <c r="Z1732" s="74"/>
      <c r="AA1732" s="69"/>
      <c r="AB1732" s="69"/>
      <c r="AC1732" s="107"/>
      <c r="AD1732" s="3"/>
      <c r="AE1732" s="118" t="str">
        <f>IFERROR(INDEX(Last6M_AvgSales_Ref!$B$2:$B$12659,MATCH(D1732,Last6M_AvgSales_Ref!$A$2:$A$12659,0)),"")</f>
        <v/>
      </c>
    </row>
    <row r="1733" spans="1:31" ht="14.25" customHeight="1">
      <c r="A1733" s="107" t="s">
        <v>3822</v>
      </c>
      <c r="B1733" s="108" t="s">
        <v>3822</v>
      </c>
      <c r="C1733" s="109" t="s">
        <v>3825</v>
      </c>
      <c r="D1733" s="69">
        <v>1000004721</v>
      </c>
      <c r="E1733" s="108" t="s">
        <v>3826</v>
      </c>
      <c r="F1733" s="110">
        <v>46168</v>
      </c>
      <c r="G1733" s="66"/>
      <c r="H1733" s="111"/>
      <c r="I1733" s="67">
        <v>0</v>
      </c>
      <c r="J1733" s="67">
        <f t="shared" si="379"/>
        <v>0</v>
      </c>
      <c r="K1733" s="68">
        <v>25</v>
      </c>
      <c r="L1733" s="68">
        <f t="shared" si="380"/>
        <v>-25</v>
      </c>
      <c r="M1733" s="68" t="str">
        <f t="shared" si="381"/>
        <v>-</v>
      </c>
      <c r="N1733" s="96">
        <v>58.5</v>
      </c>
      <c r="O1733" s="97" t="str">
        <f t="shared" si="382"/>
        <v>June</v>
      </c>
      <c r="P1733" s="96">
        <f t="shared" si="383"/>
        <v>58.5</v>
      </c>
      <c r="Q1733" s="98">
        <f t="shared" si="384"/>
        <v>-33.5</v>
      </c>
      <c r="R1733" s="97" t="b">
        <f t="shared" si="385"/>
        <v>0</v>
      </c>
      <c r="S1733" s="99" t="str">
        <f t="shared" si="386"/>
        <v>GROWTH</v>
      </c>
      <c r="T1733" s="68">
        <v>0</v>
      </c>
      <c r="U1733" s="100" t="str">
        <f t="shared" si="387"/>
        <v>May</v>
      </c>
      <c r="V1733" s="68">
        <f t="shared" si="388"/>
        <v>0</v>
      </c>
      <c r="W1733" s="101">
        <f t="shared" si="389"/>
        <v>25</v>
      </c>
      <c r="X1733" s="102" t="b">
        <f t="shared" si="390"/>
        <v>0</v>
      </c>
      <c r="Y1733" s="103" t="b">
        <f t="shared" si="391"/>
        <v>0</v>
      </c>
      <c r="Z1733" s="74"/>
      <c r="AA1733" s="69"/>
      <c r="AB1733" s="69"/>
      <c r="AC1733" s="107"/>
      <c r="AD1733" s="3"/>
      <c r="AE1733" s="118" t="str">
        <f>IFERROR(INDEX(Last6M_AvgSales_Ref!$B$2:$B$12659,MATCH(D1733,Last6M_AvgSales_Ref!$A$2:$A$12659,0)),"")</f>
        <v/>
      </c>
    </row>
    <row r="1734" spans="1:31" ht="14.25" customHeight="1">
      <c r="A1734" s="107" t="s">
        <v>130</v>
      </c>
      <c r="B1734" s="108" t="s">
        <v>113</v>
      </c>
      <c r="C1734" s="109" t="s">
        <v>3827</v>
      </c>
      <c r="D1734" s="69">
        <v>1000001996</v>
      </c>
      <c r="E1734" s="108" t="s">
        <v>3828</v>
      </c>
      <c r="F1734" s="110">
        <v>44739</v>
      </c>
      <c r="G1734" s="66"/>
      <c r="H1734" s="111"/>
      <c r="I1734" s="67">
        <v>30</v>
      </c>
      <c r="J1734" s="67">
        <f t="shared" si="379"/>
        <v>30</v>
      </c>
      <c r="K1734" s="68">
        <v>25</v>
      </c>
      <c r="L1734" s="68">
        <f t="shared" si="380"/>
        <v>5</v>
      </c>
      <c r="M1734" s="68">
        <f t="shared" si="381"/>
        <v>83.333333333333343</v>
      </c>
      <c r="N1734" s="96">
        <v>30</v>
      </c>
      <c r="O1734" s="97" t="str">
        <f t="shared" si="382"/>
        <v>June</v>
      </c>
      <c r="P1734" s="96">
        <f t="shared" si="383"/>
        <v>30</v>
      </c>
      <c r="Q1734" s="98">
        <f t="shared" si="384"/>
        <v>-5</v>
      </c>
      <c r="R1734" s="97" t="b">
        <f t="shared" si="385"/>
        <v>0</v>
      </c>
      <c r="S1734" s="99" t="str">
        <f t="shared" si="386"/>
        <v>GROWTH</v>
      </c>
      <c r="T1734" s="68">
        <v>0</v>
      </c>
      <c r="U1734" s="100" t="str">
        <f t="shared" si="387"/>
        <v>May</v>
      </c>
      <c r="V1734" s="68">
        <f t="shared" si="388"/>
        <v>0</v>
      </c>
      <c r="W1734" s="101">
        <f t="shared" si="389"/>
        <v>25</v>
      </c>
      <c r="X1734" s="102" t="b">
        <f t="shared" si="390"/>
        <v>0</v>
      </c>
      <c r="Y1734" s="103" t="b">
        <f t="shared" si="391"/>
        <v>0</v>
      </c>
      <c r="Z1734" s="74"/>
      <c r="AA1734" s="69"/>
      <c r="AB1734" s="69"/>
      <c r="AC1734" s="107"/>
      <c r="AD1734" s="3"/>
      <c r="AE1734" s="118" t="str">
        <f>IFERROR(INDEX(Last6M_AvgSales_Ref!$B$2:$B$12659,MATCH(D1734,Last6M_AvgSales_Ref!$A$2:$A$12659,0)),"")</f>
        <v/>
      </c>
    </row>
    <row r="1735" spans="1:31" ht="14.25" customHeight="1">
      <c r="A1735" s="107" t="s">
        <v>133</v>
      </c>
      <c r="B1735" s="108" t="s">
        <v>24</v>
      </c>
      <c r="C1735" s="109" t="s">
        <v>3829</v>
      </c>
      <c r="D1735" s="69">
        <v>1000004755</v>
      </c>
      <c r="E1735" s="108" t="s">
        <v>3830</v>
      </c>
      <c r="F1735" s="110">
        <v>46183</v>
      </c>
      <c r="G1735" s="66"/>
      <c r="H1735" s="111"/>
      <c r="I1735" s="67">
        <v>0</v>
      </c>
      <c r="J1735" s="67">
        <f t="shared" si="379"/>
        <v>0</v>
      </c>
      <c r="K1735" s="68">
        <v>25</v>
      </c>
      <c r="L1735" s="68">
        <f t="shared" si="380"/>
        <v>-25</v>
      </c>
      <c r="M1735" s="68" t="str">
        <f t="shared" si="381"/>
        <v>-</v>
      </c>
      <c r="N1735" s="96">
        <v>40</v>
      </c>
      <c r="O1735" s="97" t="str">
        <f t="shared" si="382"/>
        <v>June</v>
      </c>
      <c r="P1735" s="96">
        <f t="shared" si="383"/>
        <v>40</v>
      </c>
      <c r="Q1735" s="98">
        <f t="shared" si="384"/>
        <v>-15</v>
      </c>
      <c r="R1735" s="97" t="b">
        <f t="shared" si="385"/>
        <v>0</v>
      </c>
      <c r="S1735" s="99" t="str">
        <f t="shared" si="386"/>
        <v>GROWTH</v>
      </c>
      <c r="T1735" s="68">
        <v>0</v>
      </c>
      <c r="U1735" s="100" t="str">
        <f t="shared" si="387"/>
        <v>May</v>
      </c>
      <c r="V1735" s="68">
        <f t="shared" si="388"/>
        <v>0</v>
      </c>
      <c r="W1735" s="101">
        <f t="shared" si="389"/>
        <v>25</v>
      </c>
      <c r="X1735" s="102" t="b">
        <f t="shared" si="390"/>
        <v>0</v>
      </c>
      <c r="Y1735" s="103" t="b">
        <f t="shared" si="391"/>
        <v>0</v>
      </c>
      <c r="Z1735" s="74"/>
      <c r="AA1735" s="69"/>
      <c r="AB1735" s="69"/>
      <c r="AC1735" s="107"/>
      <c r="AD1735" s="3"/>
      <c r="AE1735" s="118" t="str">
        <f>IFERROR(INDEX(Last6M_AvgSales_Ref!$B$2:$B$12659,MATCH(D1735,Last6M_AvgSales_Ref!$A$2:$A$12659,0)),"")</f>
        <v/>
      </c>
    </row>
    <row r="1736" spans="1:31" ht="14.25" customHeight="1">
      <c r="A1736" s="107" t="s">
        <v>132</v>
      </c>
      <c r="B1736" s="108" t="s">
        <v>103</v>
      </c>
      <c r="C1736" s="109" t="s">
        <v>3831</v>
      </c>
      <c r="D1736" s="69">
        <v>1000004739</v>
      </c>
      <c r="E1736" s="108" t="s">
        <v>3832</v>
      </c>
      <c r="F1736" s="110">
        <v>46172</v>
      </c>
      <c r="G1736" s="66"/>
      <c r="H1736" s="111"/>
      <c r="I1736" s="67">
        <v>0</v>
      </c>
      <c r="J1736" s="67">
        <f t="shared" si="379"/>
        <v>0</v>
      </c>
      <c r="K1736" s="68">
        <v>25</v>
      </c>
      <c r="L1736" s="68">
        <f t="shared" si="380"/>
        <v>-25</v>
      </c>
      <c r="M1736" s="68" t="str">
        <f t="shared" si="381"/>
        <v>-</v>
      </c>
      <c r="N1736" s="96">
        <v>40</v>
      </c>
      <c r="O1736" s="97" t="str">
        <f t="shared" si="382"/>
        <v>June</v>
      </c>
      <c r="P1736" s="96">
        <f t="shared" si="383"/>
        <v>40</v>
      </c>
      <c r="Q1736" s="98">
        <f t="shared" si="384"/>
        <v>-15</v>
      </c>
      <c r="R1736" s="97" t="b">
        <f t="shared" si="385"/>
        <v>0</v>
      </c>
      <c r="S1736" s="99" t="str">
        <f t="shared" si="386"/>
        <v>GROWTH</v>
      </c>
      <c r="T1736" s="68">
        <v>0</v>
      </c>
      <c r="U1736" s="100" t="str">
        <f t="shared" si="387"/>
        <v>May</v>
      </c>
      <c r="V1736" s="68">
        <f t="shared" si="388"/>
        <v>0</v>
      </c>
      <c r="W1736" s="101">
        <f t="shared" si="389"/>
        <v>25</v>
      </c>
      <c r="X1736" s="102" t="b">
        <f t="shared" si="390"/>
        <v>0</v>
      </c>
      <c r="Y1736" s="103" t="b">
        <f t="shared" si="391"/>
        <v>0</v>
      </c>
      <c r="Z1736" s="74"/>
      <c r="AA1736" s="69"/>
      <c r="AB1736" s="69"/>
      <c r="AC1736" s="107"/>
      <c r="AD1736" s="3"/>
      <c r="AE1736" s="118" t="str">
        <f>IFERROR(INDEX(Last6M_AvgSales_Ref!$B$2:$B$12659,MATCH(D1736,Last6M_AvgSales_Ref!$A$2:$A$12659,0)),"")</f>
        <v/>
      </c>
    </row>
    <row r="1737" spans="1:31" ht="14.25" customHeight="1">
      <c r="A1737" s="107" t="s">
        <v>133</v>
      </c>
      <c r="B1737" s="108" t="s">
        <v>30</v>
      </c>
      <c r="C1737" s="109" t="s">
        <v>3833</v>
      </c>
      <c r="D1737" s="69">
        <v>1000004751</v>
      </c>
      <c r="E1737" s="108" t="s">
        <v>3834</v>
      </c>
      <c r="F1737" s="110">
        <v>46184</v>
      </c>
      <c r="G1737" s="66"/>
      <c r="H1737" s="111"/>
      <c r="I1737" s="67">
        <v>0</v>
      </c>
      <c r="J1737" s="67">
        <f t="shared" si="379"/>
        <v>0</v>
      </c>
      <c r="K1737" s="68">
        <v>25</v>
      </c>
      <c r="L1737" s="68">
        <f t="shared" si="380"/>
        <v>-25</v>
      </c>
      <c r="M1737" s="68" t="str">
        <f t="shared" si="381"/>
        <v>-</v>
      </c>
      <c r="N1737" s="96">
        <v>74</v>
      </c>
      <c r="O1737" s="97" t="str">
        <f t="shared" si="382"/>
        <v>June</v>
      </c>
      <c r="P1737" s="96">
        <f t="shared" si="383"/>
        <v>74</v>
      </c>
      <c r="Q1737" s="98">
        <f t="shared" si="384"/>
        <v>-49</v>
      </c>
      <c r="R1737" s="97" t="b">
        <f t="shared" si="385"/>
        <v>0</v>
      </c>
      <c r="S1737" s="99" t="str">
        <f t="shared" si="386"/>
        <v>GROWTH</v>
      </c>
      <c r="T1737" s="68">
        <v>0</v>
      </c>
      <c r="U1737" s="100" t="str">
        <f t="shared" si="387"/>
        <v>May</v>
      </c>
      <c r="V1737" s="68">
        <f t="shared" si="388"/>
        <v>0</v>
      </c>
      <c r="W1737" s="101">
        <f t="shared" si="389"/>
        <v>25</v>
      </c>
      <c r="X1737" s="102" t="b">
        <f t="shared" si="390"/>
        <v>0</v>
      </c>
      <c r="Y1737" s="103" t="b">
        <f t="shared" si="391"/>
        <v>0</v>
      </c>
      <c r="Z1737" s="74"/>
      <c r="AA1737" s="69"/>
      <c r="AB1737" s="69"/>
      <c r="AC1737" s="107"/>
      <c r="AD1737" s="3"/>
      <c r="AE1737" s="118" t="str">
        <f>IFERROR(INDEX(Last6M_AvgSales_Ref!$B$2:$B$12659,MATCH(D1737,Last6M_AvgSales_Ref!$A$2:$A$12659,0)),"")</f>
        <v/>
      </c>
    </row>
    <row r="1738" spans="1:31" ht="14.25" customHeight="1">
      <c r="A1738" s="107" t="s">
        <v>134</v>
      </c>
      <c r="B1738" s="108" t="s">
        <v>69</v>
      </c>
      <c r="C1738" s="109" t="s">
        <v>3835</v>
      </c>
      <c r="D1738" s="69">
        <v>1000004757</v>
      </c>
      <c r="E1738" s="108" t="s">
        <v>2353</v>
      </c>
      <c r="F1738" s="110">
        <v>46184</v>
      </c>
      <c r="G1738" s="66"/>
      <c r="H1738" s="111"/>
      <c r="I1738" s="67">
        <v>0</v>
      </c>
      <c r="J1738" s="67">
        <f t="shared" si="379"/>
        <v>0</v>
      </c>
      <c r="K1738" s="68">
        <v>25</v>
      </c>
      <c r="L1738" s="68">
        <f t="shared" si="380"/>
        <v>-25</v>
      </c>
      <c r="M1738" s="68" t="str">
        <f t="shared" si="381"/>
        <v>-</v>
      </c>
      <c r="N1738" s="96">
        <v>37.5</v>
      </c>
      <c r="O1738" s="97" t="str">
        <f t="shared" si="382"/>
        <v>June</v>
      </c>
      <c r="P1738" s="96">
        <f t="shared" si="383"/>
        <v>37.5</v>
      </c>
      <c r="Q1738" s="98">
        <f t="shared" si="384"/>
        <v>-12.5</v>
      </c>
      <c r="R1738" s="97" t="b">
        <f t="shared" si="385"/>
        <v>0</v>
      </c>
      <c r="S1738" s="99" t="str">
        <f t="shared" si="386"/>
        <v>GROWTH</v>
      </c>
      <c r="T1738" s="68">
        <v>0</v>
      </c>
      <c r="U1738" s="100" t="str">
        <f t="shared" si="387"/>
        <v>May</v>
      </c>
      <c r="V1738" s="68">
        <f t="shared" si="388"/>
        <v>0</v>
      </c>
      <c r="W1738" s="101">
        <f t="shared" si="389"/>
        <v>25</v>
      </c>
      <c r="X1738" s="102" t="b">
        <f t="shared" si="390"/>
        <v>0</v>
      </c>
      <c r="Y1738" s="103" t="b">
        <f t="shared" si="391"/>
        <v>0</v>
      </c>
      <c r="Z1738" s="74"/>
      <c r="AA1738" s="69"/>
      <c r="AB1738" s="69"/>
      <c r="AC1738" s="107"/>
      <c r="AD1738" s="3"/>
      <c r="AE1738" s="118" t="str">
        <f>IFERROR(INDEX(Last6M_AvgSales_Ref!$B$2:$B$12659,MATCH(D1738,Last6M_AvgSales_Ref!$A$2:$A$12659,0)),"")</f>
        <v/>
      </c>
    </row>
    <row r="1739" spans="1:31" ht="14.25" customHeight="1">
      <c r="A1739" s="107" t="s">
        <v>3836</v>
      </c>
      <c r="B1739" s="108" t="s">
        <v>3836</v>
      </c>
      <c r="C1739" s="109" t="s">
        <v>3837</v>
      </c>
      <c r="D1739" s="69">
        <v>1000001398</v>
      </c>
      <c r="E1739" s="108" t="s">
        <v>3838</v>
      </c>
      <c r="F1739" s="110">
        <v>44739</v>
      </c>
      <c r="G1739" s="66"/>
      <c r="H1739" s="111"/>
      <c r="I1739" s="67">
        <v>0</v>
      </c>
      <c r="J1739" s="67">
        <f t="shared" si="379"/>
        <v>0</v>
      </c>
      <c r="K1739" s="68">
        <v>25</v>
      </c>
      <c r="L1739" s="68">
        <f t="shared" si="380"/>
        <v>-25</v>
      </c>
      <c r="M1739" s="68" t="str">
        <f t="shared" si="381"/>
        <v>-</v>
      </c>
      <c r="N1739" s="96">
        <v>30</v>
      </c>
      <c r="O1739" s="97" t="str">
        <f t="shared" si="382"/>
        <v>June</v>
      </c>
      <c r="P1739" s="96">
        <f t="shared" si="383"/>
        <v>30</v>
      </c>
      <c r="Q1739" s="98">
        <f t="shared" si="384"/>
        <v>-5</v>
      </c>
      <c r="R1739" s="97" t="b">
        <f t="shared" si="385"/>
        <v>0</v>
      </c>
      <c r="S1739" s="99" t="str">
        <f t="shared" si="386"/>
        <v>GROWTH</v>
      </c>
      <c r="T1739" s="68">
        <v>0</v>
      </c>
      <c r="U1739" s="100" t="str">
        <f t="shared" si="387"/>
        <v>May</v>
      </c>
      <c r="V1739" s="68">
        <f t="shared" si="388"/>
        <v>0</v>
      </c>
      <c r="W1739" s="101">
        <f t="shared" si="389"/>
        <v>25</v>
      </c>
      <c r="X1739" s="102" t="b">
        <f t="shared" si="390"/>
        <v>0</v>
      </c>
      <c r="Y1739" s="103" t="b">
        <f t="shared" si="391"/>
        <v>0</v>
      </c>
      <c r="Z1739" s="74"/>
      <c r="AA1739" s="69"/>
      <c r="AB1739" s="69"/>
      <c r="AC1739" s="107"/>
      <c r="AD1739" s="3"/>
      <c r="AE1739" s="118" t="str">
        <f>IFERROR(INDEX(Last6M_AvgSales_Ref!$B$2:$B$12659,MATCH(D1739,Last6M_AvgSales_Ref!$A$2:$A$12659,0)),"")</f>
        <v/>
      </c>
    </row>
    <row r="1740" spans="1:31" ht="14.25" customHeight="1">
      <c r="A1740" s="107" t="s">
        <v>3836</v>
      </c>
      <c r="B1740" s="108" t="s">
        <v>3836</v>
      </c>
      <c r="C1740" s="109" t="s">
        <v>3839</v>
      </c>
      <c r="D1740" s="69">
        <v>1000004764</v>
      </c>
      <c r="E1740" s="108" t="s">
        <v>3840</v>
      </c>
      <c r="F1740" s="110">
        <v>46185</v>
      </c>
      <c r="G1740" s="66"/>
      <c r="H1740" s="111"/>
      <c r="I1740" s="67">
        <v>0</v>
      </c>
      <c r="J1740" s="67">
        <f t="shared" si="379"/>
        <v>0</v>
      </c>
      <c r="K1740" s="68">
        <v>25</v>
      </c>
      <c r="L1740" s="68">
        <f t="shared" si="380"/>
        <v>-25</v>
      </c>
      <c r="M1740" s="68" t="str">
        <f t="shared" si="381"/>
        <v>-</v>
      </c>
      <c r="N1740" s="96">
        <v>25</v>
      </c>
      <c r="O1740" s="97" t="str">
        <f t="shared" si="382"/>
        <v>June</v>
      </c>
      <c r="P1740" s="96">
        <f t="shared" si="383"/>
        <v>25</v>
      </c>
      <c r="Q1740" s="98">
        <f t="shared" si="384"/>
        <v>0</v>
      </c>
      <c r="R1740" s="97" t="b">
        <f t="shared" si="385"/>
        <v>0</v>
      </c>
      <c r="S1740" s="99" t="str">
        <f t="shared" si="386"/>
        <v>GROWTH</v>
      </c>
      <c r="T1740" s="68">
        <v>0</v>
      </c>
      <c r="U1740" s="100" t="str">
        <f t="shared" si="387"/>
        <v>May</v>
      </c>
      <c r="V1740" s="68">
        <f t="shared" si="388"/>
        <v>0</v>
      </c>
      <c r="W1740" s="101">
        <f t="shared" si="389"/>
        <v>25</v>
      </c>
      <c r="X1740" s="102" t="b">
        <f t="shared" si="390"/>
        <v>0</v>
      </c>
      <c r="Y1740" s="103" t="b">
        <f t="shared" si="391"/>
        <v>0</v>
      </c>
      <c r="Z1740" s="74"/>
      <c r="AA1740" s="69"/>
      <c r="AB1740" s="69"/>
      <c r="AC1740" s="107"/>
      <c r="AD1740" s="3"/>
      <c r="AE1740" s="118" t="str">
        <f>IFERROR(INDEX(Last6M_AvgSales_Ref!$B$2:$B$12659,MATCH(D1740,Last6M_AvgSales_Ref!$A$2:$A$12659,0)),"")</f>
        <v/>
      </c>
    </row>
    <row r="1741" spans="1:31" ht="14.25" customHeight="1">
      <c r="A1741" s="107" t="s">
        <v>131</v>
      </c>
      <c r="B1741" s="108" t="s">
        <v>95</v>
      </c>
      <c r="C1741" s="109" t="s">
        <v>3841</v>
      </c>
      <c r="D1741" s="69">
        <v>1000004762</v>
      </c>
      <c r="E1741" s="108" t="s">
        <v>3842</v>
      </c>
      <c r="F1741" s="110">
        <v>46184</v>
      </c>
      <c r="G1741" s="66"/>
      <c r="H1741" s="111"/>
      <c r="I1741" s="67">
        <v>0</v>
      </c>
      <c r="J1741" s="67">
        <f t="shared" si="379"/>
        <v>0</v>
      </c>
      <c r="K1741" s="68">
        <v>25</v>
      </c>
      <c r="L1741" s="68">
        <f t="shared" si="380"/>
        <v>-25</v>
      </c>
      <c r="M1741" s="68" t="str">
        <f t="shared" si="381"/>
        <v>-</v>
      </c>
      <c r="N1741" s="96">
        <v>197.25</v>
      </c>
      <c r="O1741" s="97" t="str">
        <f t="shared" si="382"/>
        <v>June</v>
      </c>
      <c r="P1741" s="96">
        <f t="shared" si="383"/>
        <v>197.25</v>
      </c>
      <c r="Q1741" s="98">
        <f t="shared" si="384"/>
        <v>-172.25</v>
      </c>
      <c r="R1741" s="97" t="b">
        <f t="shared" si="385"/>
        <v>0</v>
      </c>
      <c r="S1741" s="99" t="str">
        <f t="shared" si="386"/>
        <v>GROWTH</v>
      </c>
      <c r="T1741" s="68">
        <v>0</v>
      </c>
      <c r="U1741" s="100" t="str">
        <f t="shared" si="387"/>
        <v>May</v>
      </c>
      <c r="V1741" s="68">
        <f t="shared" si="388"/>
        <v>0</v>
      </c>
      <c r="W1741" s="101">
        <f t="shared" si="389"/>
        <v>25</v>
      </c>
      <c r="X1741" s="102" t="b">
        <f t="shared" si="390"/>
        <v>0</v>
      </c>
      <c r="Y1741" s="103" t="b">
        <f t="shared" si="391"/>
        <v>0</v>
      </c>
      <c r="Z1741" s="74"/>
      <c r="AA1741" s="69"/>
      <c r="AB1741" s="69"/>
      <c r="AC1741" s="107"/>
      <c r="AD1741" s="3"/>
      <c r="AE1741" s="118" t="str">
        <f>IFERROR(INDEX(Last6M_AvgSales_Ref!$B$2:$B$12659,MATCH(D1741,Last6M_AvgSales_Ref!$A$2:$A$12659,0)),"")</f>
        <v/>
      </c>
    </row>
    <row r="1742" spans="1:31" ht="14.25" customHeight="1">
      <c r="A1742" s="107" t="s">
        <v>133</v>
      </c>
      <c r="B1742" s="108" t="s">
        <v>3789</v>
      </c>
      <c r="C1742" s="109" t="s">
        <v>3843</v>
      </c>
      <c r="D1742" s="69">
        <v>1000004722</v>
      </c>
      <c r="E1742" s="108" t="s">
        <v>3844</v>
      </c>
      <c r="F1742" s="110">
        <v>46141</v>
      </c>
      <c r="G1742" s="66"/>
      <c r="H1742" s="111"/>
      <c r="I1742" s="67">
        <v>20</v>
      </c>
      <c r="J1742" s="67">
        <f t="shared" si="379"/>
        <v>20</v>
      </c>
      <c r="K1742" s="68">
        <v>25</v>
      </c>
      <c r="L1742" s="68">
        <f t="shared" si="380"/>
        <v>-5</v>
      </c>
      <c r="M1742" s="68">
        <f t="shared" si="381"/>
        <v>125</v>
      </c>
      <c r="N1742" s="96">
        <v>15</v>
      </c>
      <c r="O1742" s="97" t="str">
        <f t="shared" si="382"/>
        <v>June</v>
      </c>
      <c r="P1742" s="96">
        <f t="shared" si="383"/>
        <v>15</v>
      </c>
      <c r="Q1742" s="98">
        <f t="shared" si="384"/>
        <v>10</v>
      </c>
      <c r="R1742" s="97" t="b">
        <f t="shared" si="385"/>
        <v>0</v>
      </c>
      <c r="S1742" s="99" t="str">
        <f t="shared" si="386"/>
        <v>GROWTH</v>
      </c>
      <c r="T1742" s="68">
        <v>0</v>
      </c>
      <c r="U1742" s="100" t="str">
        <f t="shared" si="387"/>
        <v>May</v>
      </c>
      <c r="V1742" s="68">
        <f t="shared" si="388"/>
        <v>0</v>
      </c>
      <c r="W1742" s="101">
        <f t="shared" si="389"/>
        <v>25</v>
      </c>
      <c r="X1742" s="102" t="b">
        <f t="shared" si="390"/>
        <v>0</v>
      </c>
      <c r="Y1742" s="103" t="b">
        <f t="shared" si="391"/>
        <v>0</v>
      </c>
      <c r="Z1742" s="74"/>
      <c r="AA1742" s="69"/>
      <c r="AB1742" s="69"/>
      <c r="AC1742" s="107"/>
      <c r="AD1742" s="3"/>
      <c r="AE1742" s="118" t="str">
        <f>IFERROR(INDEX(Last6M_AvgSales_Ref!$B$2:$B$12659,MATCH(D1742,Last6M_AvgSales_Ref!$A$2:$A$12659,0)),"")</f>
        <v/>
      </c>
    </row>
    <row r="1743" spans="1:31" ht="14.25" customHeight="1">
      <c r="A1743" s="107" t="s">
        <v>131</v>
      </c>
      <c r="B1743" s="108" t="s">
        <v>91</v>
      </c>
      <c r="C1743" s="109" t="s">
        <v>3845</v>
      </c>
      <c r="D1743" s="69">
        <v>1000004772</v>
      </c>
      <c r="E1743" s="108" t="s">
        <v>3846</v>
      </c>
      <c r="F1743" s="110">
        <v>46188</v>
      </c>
      <c r="G1743" s="66"/>
      <c r="H1743" s="111"/>
      <c r="I1743" s="67">
        <v>0</v>
      </c>
      <c r="J1743" s="67">
        <f t="shared" si="379"/>
        <v>0</v>
      </c>
      <c r="K1743" s="68">
        <v>25</v>
      </c>
      <c r="L1743" s="68">
        <f t="shared" si="380"/>
        <v>-25</v>
      </c>
      <c r="M1743" s="68" t="str">
        <f t="shared" si="381"/>
        <v>-</v>
      </c>
      <c r="N1743" s="96">
        <v>18</v>
      </c>
      <c r="O1743" s="97" t="str">
        <f t="shared" si="382"/>
        <v>June</v>
      </c>
      <c r="P1743" s="96">
        <f t="shared" si="383"/>
        <v>18</v>
      </c>
      <c r="Q1743" s="98">
        <f t="shared" si="384"/>
        <v>7</v>
      </c>
      <c r="R1743" s="97" t="b">
        <f t="shared" si="385"/>
        <v>0</v>
      </c>
      <c r="S1743" s="99" t="str">
        <f t="shared" si="386"/>
        <v>GROWTH</v>
      </c>
      <c r="T1743" s="68">
        <v>0</v>
      </c>
      <c r="U1743" s="100" t="str">
        <f t="shared" si="387"/>
        <v>May</v>
      </c>
      <c r="V1743" s="68">
        <f t="shared" si="388"/>
        <v>0</v>
      </c>
      <c r="W1743" s="101">
        <f t="shared" si="389"/>
        <v>25</v>
      </c>
      <c r="X1743" s="102" t="b">
        <f t="shared" si="390"/>
        <v>0</v>
      </c>
      <c r="Y1743" s="103" t="b">
        <f t="shared" si="391"/>
        <v>0</v>
      </c>
      <c r="Z1743" s="74"/>
      <c r="AA1743" s="69"/>
      <c r="AB1743" s="69"/>
      <c r="AC1743" s="107"/>
      <c r="AD1743" s="3"/>
      <c r="AE1743" s="118" t="str">
        <f>IFERROR(INDEX(Last6M_AvgSales_Ref!$B$2:$B$12659,MATCH(D1743,Last6M_AvgSales_Ref!$A$2:$A$12659,0)),"")</f>
        <v/>
      </c>
    </row>
    <row r="1744" spans="1:31" ht="14.25" customHeight="1">
      <c r="A1744" s="107" t="e">
        <f>#N/A</f>
        <v>#N/A</v>
      </c>
      <c r="B1744" s="108" t="s">
        <v>3822</v>
      </c>
      <c r="C1744" s="109" t="s">
        <v>3847</v>
      </c>
      <c r="D1744" s="69">
        <v>1000004740</v>
      </c>
      <c r="E1744" s="108" t="s">
        <v>3848</v>
      </c>
      <c r="F1744" s="110">
        <v>46173</v>
      </c>
      <c r="G1744" s="66"/>
      <c r="H1744" s="111"/>
      <c r="I1744" s="67">
        <v>0</v>
      </c>
      <c r="J1744" s="67">
        <f t="shared" si="379"/>
        <v>0</v>
      </c>
      <c r="K1744" s="68">
        <v>25</v>
      </c>
      <c r="L1744" s="68">
        <f t="shared" si="380"/>
        <v>-25</v>
      </c>
      <c r="M1744" s="68" t="str">
        <f t="shared" si="381"/>
        <v>-</v>
      </c>
      <c r="N1744" s="96">
        <v>50</v>
      </c>
      <c r="O1744" s="97" t="str">
        <f t="shared" si="382"/>
        <v>June</v>
      </c>
      <c r="P1744" s="96">
        <f t="shared" si="383"/>
        <v>50</v>
      </c>
      <c r="Q1744" s="98">
        <f t="shared" si="384"/>
        <v>-25</v>
      </c>
      <c r="R1744" s="97" t="b">
        <f t="shared" si="385"/>
        <v>0</v>
      </c>
      <c r="S1744" s="99" t="str">
        <f t="shared" si="386"/>
        <v>GROWTH</v>
      </c>
      <c r="T1744" s="68">
        <v>0</v>
      </c>
      <c r="U1744" s="100" t="str">
        <f t="shared" si="387"/>
        <v>May</v>
      </c>
      <c r="V1744" s="68">
        <f t="shared" si="388"/>
        <v>0</v>
      </c>
      <c r="W1744" s="101">
        <f t="shared" si="389"/>
        <v>25</v>
      </c>
      <c r="X1744" s="102" t="b">
        <f t="shared" si="390"/>
        <v>0</v>
      </c>
      <c r="Y1744" s="103" t="b">
        <f t="shared" si="391"/>
        <v>0</v>
      </c>
      <c r="Z1744" s="74"/>
      <c r="AA1744" s="69"/>
      <c r="AB1744" s="69"/>
      <c r="AC1744" s="107"/>
      <c r="AD1744" s="3"/>
      <c r="AE1744" s="118" t="str">
        <f>IFERROR(INDEX(Last6M_AvgSales_Ref!$B$2:$B$12659,MATCH(D1744,Last6M_AvgSales_Ref!$A$2:$A$12659,0)),"")</f>
        <v/>
      </c>
    </row>
    <row r="1745" spans="1:31" ht="14.25" customHeight="1">
      <c r="A1745" s="107" t="s">
        <v>132</v>
      </c>
      <c r="B1745" s="108" t="s">
        <v>105</v>
      </c>
      <c r="C1745" s="109" t="s">
        <v>3849</v>
      </c>
      <c r="D1745" s="69">
        <v>1000004749</v>
      </c>
      <c r="E1745" s="108" t="s">
        <v>3850</v>
      </c>
      <c r="F1745" s="110">
        <v>46182</v>
      </c>
      <c r="G1745" s="66"/>
      <c r="H1745" s="111"/>
      <c r="I1745" s="67">
        <v>0</v>
      </c>
      <c r="J1745" s="67">
        <f t="shared" si="379"/>
        <v>0</v>
      </c>
      <c r="K1745" s="68">
        <v>25</v>
      </c>
      <c r="L1745" s="68">
        <f t="shared" si="380"/>
        <v>-25</v>
      </c>
      <c r="M1745" s="68" t="str">
        <f t="shared" si="381"/>
        <v>-</v>
      </c>
      <c r="N1745" s="96">
        <v>10</v>
      </c>
      <c r="O1745" s="97" t="str">
        <f t="shared" si="382"/>
        <v>June</v>
      </c>
      <c r="P1745" s="96">
        <f t="shared" si="383"/>
        <v>10</v>
      </c>
      <c r="Q1745" s="98">
        <f t="shared" si="384"/>
        <v>15</v>
      </c>
      <c r="R1745" s="97" t="b">
        <f t="shared" si="385"/>
        <v>0</v>
      </c>
      <c r="S1745" s="99" t="str">
        <f t="shared" si="386"/>
        <v>GROWTH</v>
      </c>
      <c r="T1745" s="68">
        <v>0</v>
      </c>
      <c r="U1745" s="100" t="str">
        <f t="shared" si="387"/>
        <v>May</v>
      </c>
      <c r="V1745" s="68">
        <f t="shared" si="388"/>
        <v>0</v>
      </c>
      <c r="W1745" s="101">
        <f t="shared" si="389"/>
        <v>25</v>
      </c>
      <c r="X1745" s="102" t="b">
        <f t="shared" si="390"/>
        <v>0</v>
      </c>
      <c r="Y1745" s="103" t="b">
        <f t="shared" si="391"/>
        <v>0</v>
      </c>
      <c r="Z1745" s="74"/>
      <c r="AA1745" s="69"/>
      <c r="AB1745" s="69"/>
      <c r="AC1745" s="107"/>
      <c r="AD1745" s="3"/>
      <c r="AE1745" s="118" t="str">
        <f>IFERROR(INDEX(Last6M_AvgSales_Ref!$B$2:$B$12659,MATCH(D1745,Last6M_AvgSales_Ref!$A$2:$A$12659,0)),"")</f>
        <v/>
      </c>
    </row>
    <row r="1746" spans="1:31" ht="14.25" customHeight="1">
      <c r="A1746" s="107" t="s">
        <v>134</v>
      </c>
      <c r="B1746" s="108" t="s">
        <v>65</v>
      </c>
      <c r="C1746" s="109" t="s">
        <v>3851</v>
      </c>
      <c r="D1746" s="69">
        <v>1000004782</v>
      </c>
      <c r="E1746" s="108" t="s">
        <v>3852</v>
      </c>
      <c r="F1746" s="110">
        <v>46191</v>
      </c>
      <c r="G1746" s="66"/>
      <c r="H1746" s="111"/>
      <c r="I1746" s="67">
        <v>0</v>
      </c>
      <c r="J1746" s="67">
        <f t="shared" si="379"/>
        <v>0</v>
      </c>
      <c r="K1746" s="68">
        <v>25</v>
      </c>
      <c r="L1746" s="68">
        <f t="shared" si="380"/>
        <v>-25</v>
      </c>
      <c r="M1746" s="68" t="str">
        <f t="shared" si="381"/>
        <v>-</v>
      </c>
      <c r="N1746" s="96">
        <v>120</v>
      </c>
      <c r="O1746" s="97" t="str">
        <f t="shared" si="382"/>
        <v>June</v>
      </c>
      <c r="P1746" s="96">
        <f t="shared" si="383"/>
        <v>120</v>
      </c>
      <c r="Q1746" s="98">
        <f t="shared" si="384"/>
        <v>-95</v>
      </c>
      <c r="R1746" s="97" t="b">
        <f t="shared" si="385"/>
        <v>0</v>
      </c>
      <c r="S1746" s="99" t="str">
        <f t="shared" si="386"/>
        <v>GROWTH</v>
      </c>
      <c r="T1746" s="68">
        <v>0</v>
      </c>
      <c r="U1746" s="100" t="str">
        <f t="shared" si="387"/>
        <v>May</v>
      </c>
      <c r="V1746" s="68">
        <f t="shared" si="388"/>
        <v>0</v>
      </c>
      <c r="W1746" s="101">
        <f t="shared" si="389"/>
        <v>25</v>
      </c>
      <c r="X1746" s="102" t="b">
        <f t="shared" si="390"/>
        <v>0</v>
      </c>
      <c r="Y1746" s="103" t="b">
        <f t="shared" si="391"/>
        <v>0</v>
      </c>
      <c r="Z1746" s="74"/>
      <c r="AA1746" s="69"/>
      <c r="AB1746" s="69"/>
      <c r="AC1746" s="107"/>
      <c r="AD1746" s="3"/>
      <c r="AE1746" s="118" t="str">
        <f>IFERROR(INDEX(Last6M_AvgSales_Ref!$B$2:$B$12659,MATCH(D1746,Last6M_AvgSales_Ref!$A$2:$A$12659,0)),"")</f>
        <v/>
      </c>
    </row>
    <row r="1747" spans="1:31" ht="14.25" customHeight="1">
      <c r="A1747" s="107" t="s">
        <v>134</v>
      </c>
      <c r="B1747" s="108" t="s">
        <v>65</v>
      </c>
      <c r="C1747" s="109" t="s">
        <v>3853</v>
      </c>
      <c r="D1747" s="69">
        <v>1000004783</v>
      </c>
      <c r="E1747" s="108" t="s">
        <v>3854</v>
      </c>
      <c r="F1747" s="110">
        <v>46191</v>
      </c>
      <c r="G1747" s="66"/>
      <c r="H1747" s="111"/>
      <c r="I1747" s="67">
        <v>0</v>
      </c>
      <c r="J1747" s="67">
        <f t="shared" si="379"/>
        <v>0</v>
      </c>
      <c r="K1747" s="68">
        <v>25</v>
      </c>
      <c r="L1747" s="68">
        <f t="shared" si="380"/>
        <v>-25</v>
      </c>
      <c r="M1747" s="68" t="str">
        <f t="shared" si="381"/>
        <v>-</v>
      </c>
      <c r="N1747" s="96">
        <v>50</v>
      </c>
      <c r="O1747" s="97" t="str">
        <f t="shared" si="382"/>
        <v>June</v>
      </c>
      <c r="P1747" s="96">
        <f t="shared" si="383"/>
        <v>50</v>
      </c>
      <c r="Q1747" s="98">
        <f t="shared" si="384"/>
        <v>-25</v>
      </c>
      <c r="R1747" s="97" t="b">
        <f t="shared" si="385"/>
        <v>0</v>
      </c>
      <c r="S1747" s="99" t="str">
        <f t="shared" si="386"/>
        <v>GROWTH</v>
      </c>
      <c r="T1747" s="68">
        <v>0</v>
      </c>
      <c r="U1747" s="100" t="str">
        <f t="shared" si="387"/>
        <v>May</v>
      </c>
      <c r="V1747" s="68">
        <f t="shared" si="388"/>
        <v>0</v>
      </c>
      <c r="W1747" s="101">
        <f t="shared" si="389"/>
        <v>25</v>
      </c>
      <c r="X1747" s="102" t="b">
        <f t="shared" si="390"/>
        <v>0</v>
      </c>
      <c r="Y1747" s="103" t="b">
        <f t="shared" si="391"/>
        <v>0</v>
      </c>
      <c r="Z1747" s="74"/>
      <c r="AA1747" s="69"/>
      <c r="AB1747" s="69"/>
      <c r="AC1747" s="107"/>
      <c r="AD1747" s="3"/>
      <c r="AE1747" s="118" t="str">
        <f>IFERROR(INDEX(Last6M_AvgSales_Ref!$B$2:$B$12659,MATCH(D1747,Last6M_AvgSales_Ref!$A$2:$A$12659,0)),"")</f>
        <v/>
      </c>
    </row>
    <row r="1748" spans="1:31" ht="14.25" customHeight="1">
      <c r="A1748" s="107" t="s">
        <v>3836</v>
      </c>
      <c r="B1748" s="108" t="s">
        <v>3836</v>
      </c>
      <c r="C1748" s="109" t="s">
        <v>3855</v>
      </c>
      <c r="D1748" s="69">
        <v>1000004774</v>
      </c>
      <c r="E1748" s="108" t="s">
        <v>3856</v>
      </c>
      <c r="F1748" s="110">
        <v>46189</v>
      </c>
      <c r="G1748" s="66"/>
      <c r="H1748" s="111"/>
      <c r="I1748" s="67">
        <v>0</v>
      </c>
      <c r="J1748" s="67">
        <f t="shared" si="379"/>
        <v>0</v>
      </c>
      <c r="K1748" s="68">
        <v>25</v>
      </c>
      <c r="L1748" s="68">
        <f t="shared" si="380"/>
        <v>-25</v>
      </c>
      <c r="M1748" s="68" t="str">
        <f t="shared" si="381"/>
        <v>-</v>
      </c>
      <c r="N1748" s="96">
        <v>30</v>
      </c>
      <c r="O1748" s="97" t="str">
        <f t="shared" si="382"/>
        <v>June</v>
      </c>
      <c r="P1748" s="96">
        <f t="shared" si="383"/>
        <v>30</v>
      </c>
      <c r="Q1748" s="98">
        <f t="shared" si="384"/>
        <v>-5</v>
      </c>
      <c r="R1748" s="97" t="b">
        <f t="shared" si="385"/>
        <v>0</v>
      </c>
      <c r="S1748" s="99" t="str">
        <f t="shared" si="386"/>
        <v>GROWTH</v>
      </c>
      <c r="T1748" s="68">
        <v>0</v>
      </c>
      <c r="U1748" s="100" t="str">
        <f t="shared" si="387"/>
        <v>May</v>
      </c>
      <c r="V1748" s="68">
        <f t="shared" si="388"/>
        <v>0</v>
      </c>
      <c r="W1748" s="101">
        <f t="shared" si="389"/>
        <v>25</v>
      </c>
      <c r="X1748" s="102" t="b">
        <f t="shared" si="390"/>
        <v>0</v>
      </c>
      <c r="Y1748" s="103" t="b">
        <f t="shared" si="391"/>
        <v>0</v>
      </c>
      <c r="Z1748" s="74"/>
      <c r="AA1748" s="69"/>
      <c r="AB1748" s="69"/>
      <c r="AC1748" s="107"/>
      <c r="AD1748" s="3"/>
      <c r="AE1748" s="118" t="str">
        <f>IFERROR(INDEX(Last6M_AvgSales_Ref!$B$2:$B$12659,MATCH(D1748,Last6M_AvgSales_Ref!$A$2:$A$12659,0)),"")</f>
        <v/>
      </c>
    </row>
    <row r="1749" spans="1:31" ht="14.25" customHeight="1">
      <c r="A1749" s="107" t="s">
        <v>3836</v>
      </c>
      <c r="B1749" s="108" t="s">
        <v>3836</v>
      </c>
      <c r="C1749" s="109" t="s">
        <v>3857</v>
      </c>
      <c r="D1749" s="69">
        <v>1000004760</v>
      </c>
      <c r="E1749" s="108" t="s">
        <v>3858</v>
      </c>
      <c r="F1749" s="110">
        <v>46188</v>
      </c>
      <c r="G1749" s="66"/>
      <c r="H1749" s="111"/>
      <c r="I1749" s="67">
        <v>0</v>
      </c>
      <c r="J1749" s="67">
        <f t="shared" si="379"/>
        <v>0</v>
      </c>
      <c r="K1749" s="68">
        <v>25</v>
      </c>
      <c r="L1749" s="68">
        <f t="shared" si="380"/>
        <v>-25</v>
      </c>
      <c r="M1749" s="68" t="str">
        <f t="shared" si="381"/>
        <v>-</v>
      </c>
      <c r="N1749" s="96">
        <v>50</v>
      </c>
      <c r="O1749" s="97" t="str">
        <f t="shared" si="382"/>
        <v>June</v>
      </c>
      <c r="P1749" s="96">
        <f t="shared" si="383"/>
        <v>50</v>
      </c>
      <c r="Q1749" s="98">
        <f t="shared" si="384"/>
        <v>-25</v>
      </c>
      <c r="R1749" s="97" t="b">
        <f t="shared" si="385"/>
        <v>0</v>
      </c>
      <c r="S1749" s="99" t="str">
        <f t="shared" si="386"/>
        <v>GROWTH</v>
      </c>
      <c r="T1749" s="68">
        <v>0</v>
      </c>
      <c r="U1749" s="100" t="str">
        <f t="shared" si="387"/>
        <v>May</v>
      </c>
      <c r="V1749" s="68">
        <f t="shared" si="388"/>
        <v>0</v>
      </c>
      <c r="W1749" s="101">
        <f t="shared" si="389"/>
        <v>25</v>
      </c>
      <c r="X1749" s="102" t="b">
        <f t="shared" si="390"/>
        <v>0</v>
      </c>
      <c r="Y1749" s="103" t="b">
        <f t="shared" si="391"/>
        <v>0</v>
      </c>
      <c r="Z1749" s="74"/>
      <c r="AA1749" s="69"/>
      <c r="AB1749" s="69"/>
      <c r="AC1749" s="107"/>
      <c r="AD1749" s="3"/>
      <c r="AE1749" s="118" t="str">
        <f>IFERROR(INDEX(Last6M_AvgSales_Ref!$B$2:$B$12659,MATCH(D1749,Last6M_AvgSales_Ref!$A$2:$A$12659,0)),"")</f>
        <v/>
      </c>
    </row>
    <row r="1750" spans="1:31" ht="14.25" customHeight="1">
      <c r="A1750" s="107" t="s">
        <v>132</v>
      </c>
      <c r="B1750" s="108" t="s">
        <v>101</v>
      </c>
      <c r="C1750" s="109" t="s">
        <v>3859</v>
      </c>
      <c r="D1750" s="69">
        <v>1000004786</v>
      </c>
      <c r="E1750" s="108" t="s">
        <v>3860</v>
      </c>
      <c r="F1750" s="110">
        <v>46193</v>
      </c>
      <c r="G1750" s="66"/>
      <c r="H1750" s="111"/>
      <c r="I1750" s="67">
        <v>0</v>
      </c>
      <c r="J1750" s="67">
        <f t="shared" si="379"/>
        <v>0</v>
      </c>
      <c r="K1750" s="68">
        <v>25</v>
      </c>
      <c r="L1750" s="68">
        <f t="shared" si="380"/>
        <v>-25</v>
      </c>
      <c r="M1750" s="68" t="str">
        <f t="shared" si="381"/>
        <v>-</v>
      </c>
      <c r="N1750" s="96">
        <v>25</v>
      </c>
      <c r="O1750" s="97" t="str">
        <f t="shared" si="382"/>
        <v>June</v>
      </c>
      <c r="P1750" s="96">
        <f t="shared" si="383"/>
        <v>25</v>
      </c>
      <c r="Q1750" s="98">
        <f t="shared" si="384"/>
        <v>0</v>
      </c>
      <c r="R1750" s="97" t="b">
        <f t="shared" si="385"/>
        <v>0</v>
      </c>
      <c r="S1750" s="99" t="str">
        <f t="shared" si="386"/>
        <v>GROWTH</v>
      </c>
      <c r="T1750" s="68">
        <v>0</v>
      </c>
      <c r="U1750" s="100" t="str">
        <f t="shared" si="387"/>
        <v>May</v>
      </c>
      <c r="V1750" s="68">
        <f t="shared" si="388"/>
        <v>0</v>
      </c>
      <c r="W1750" s="101">
        <f t="shared" si="389"/>
        <v>25</v>
      </c>
      <c r="X1750" s="102" t="b">
        <f t="shared" si="390"/>
        <v>0</v>
      </c>
      <c r="Y1750" s="103" t="b">
        <f t="shared" si="391"/>
        <v>0</v>
      </c>
      <c r="Z1750" s="74"/>
      <c r="AA1750" s="69"/>
      <c r="AB1750" s="69"/>
      <c r="AC1750" s="107"/>
      <c r="AD1750" s="3"/>
      <c r="AE1750" s="118" t="str">
        <f>IFERROR(INDEX(Last6M_AvgSales_Ref!$B$2:$B$12659,MATCH(D1750,Last6M_AvgSales_Ref!$A$2:$A$12659,0)),"")</f>
        <v/>
      </c>
    </row>
    <row r="1751" spans="1:31" ht="14.25" customHeight="1">
      <c r="A1751" s="107" t="s">
        <v>132</v>
      </c>
      <c r="B1751" s="108" t="s">
        <v>3710</v>
      </c>
      <c r="C1751" s="109" t="s">
        <v>3861</v>
      </c>
      <c r="D1751" s="69">
        <v>1000004765</v>
      </c>
      <c r="E1751" s="108" t="s">
        <v>3862</v>
      </c>
      <c r="F1751" s="110">
        <v>46185</v>
      </c>
      <c r="G1751" s="66"/>
      <c r="H1751" s="111"/>
      <c r="I1751" s="67">
        <v>0</v>
      </c>
      <c r="J1751" s="67">
        <f t="shared" si="379"/>
        <v>0</v>
      </c>
      <c r="K1751" s="68">
        <v>25</v>
      </c>
      <c r="L1751" s="68">
        <f t="shared" si="380"/>
        <v>-25</v>
      </c>
      <c r="M1751" s="68" t="str">
        <f t="shared" si="381"/>
        <v>-</v>
      </c>
      <c r="N1751" s="96">
        <v>25</v>
      </c>
      <c r="O1751" s="97" t="str">
        <f t="shared" si="382"/>
        <v>June</v>
      </c>
      <c r="P1751" s="96">
        <f t="shared" si="383"/>
        <v>25</v>
      </c>
      <c r="Q1751" s="98">
        <f t="shared" si="384"/>
        <v>0</v>
      </c>
      <c r="R1751" s="97" t="b">
        <f t="shared" si="385"/>
        <v>0</v>
      </c>
      <c r="S1751" s="99" t="str">
        <f t="shared" si="386"/>
        <v>GROWTH</v>
      </c>
      <c r="T1751" s="68">
        <v>0</v>
      </c>
      <c r="U1751" s="100" t="str">
        <f t="shared" si="387"/>
        <v>May</v>
      </c>
      <c r="V1751" s="68">
        <f t="shared" si="388"/>
        <v>0</v>
      </c>
      <c r="W1751" s="101">
        <f t="shared" si="389"/>
        <v>25</v>
      </c>
      <c r="X1751" s="102" t="b">
        <f t="shared" si="390"/>
        <v>0</v>
      </c>
      <c r="Y1751" s="103" t="b">
        <f t="shared" si="391"/>
        <v>0</v>
      </c>
      <c r="Z1751" s="74"/>
      <c r="AA1751" s="69"/>
      <c r="AB1751" s="69"/>
      <c r="AC1751" s="107"/>
      <c r="AD1751" s="3"/>
      <c r="AE1751" s="118" t="str">
        <f>IFERROR(INDEX(Last6M_AvgSales_Ref!$B$2:$B$12659,MATCH(D1751,Last6M_AvgSales_Ref!$A$2:$A$12659,0)),"")</f>
        <v/>
      </c>
    </row>
    <row r="1752" spans="1:31" ht="14.25" customHeight="1">
      <c r="A1752" s="107" t="s">
        <v>3836</v>
      </c>
      <c r="B1752" s="108" t="s">
        <v>3836</v>
      </c>
      <c r="C1752" s="109" t="s">
        <v>3863</v>
      </c>
      <c r="D1752" s="69">
        <v>1000004763</v>
      </c>
      <c r="E1752" s="108" t="s">
        <v>3864</v>
      </c>
      <c r="F1752" s="110">
        <v>46184</v>
      </c>
      <c r="G1752" s="66"/>
      <c r="H1752" s="111"/>
      <c r="I1752" s="67">
        <v>0</v>
      </c>
      <c r="J1752" s="67">
        <f t="shared" si="379"/>
        <v>0</v>
      </c>
      <c r="K1752" s="68">
        <v>25</v>
      </c>
      <c r="L1752" s="68">
        <f t="shared" si="380"/>
        <v>-25</v>
      </c>
      <c r="M1752" s="68" t="str">
        <f t="shared" si="381"/>
        <v>-</v>
      </c>
      <c r="N1752" s="96">
        <v>40</v>
      </c>
      <c r="O1752" s="97" t="str">
        <f t="shared" si="382"/>
        <v>June</v>
      </c>
      <c r="P1752" s="96">
        <f t="shared" si="383"/>
        <v>40</v>
      </c>
      <c r="Q1752" s="98">
        <f t="shared" si="384"/>
        <v>-15</v>
      </c>
      <c r="R1752" s="97" t="b">
        <f t="shared" si="385"/>
        <v>0</v>
      </c>
      <c r="S1752" s="99" t="str">
        <f t="shared" si="386"/>
        <v>GROWTH</v>
      </c>
      <c r="T1752" s="68">
        <v>0</v>
      </c>
      <c r="U1752" s="100" t="str">
        <f t="shared" si="387"/>
        <v>May</v>
      </c>
      <c r="V1752" s="68">
        <f t="shared" si="388"/>
        <v>0</v>
      </c>
      <c r="W1752" s="101">
        <f t="shared" si="389"/>
        <v>25</v>
      </c>
      <c r="X1752" s="102" t="b">
        <f t="shared" si="390"/>
        <v>0</v>
      </c>
      <c r="Y1752" s="103" t="b">
        <f t="shared" si="391"/>
        <v>0</v>
      </c>
      <c r="Z1752" s="74"/>
      <c r="AA1752" s="69"/>
      <c r="AB1752" s="69"/>
      <c r="AC1752" s="107"/>
      <c r="AD1752" s="3"/>
      <c r="AE1752" s="118" t="str">
        <f>IFERROR(INDEX(Last6M_AvgSales_Ref!$B$2:$B$12659,MATCH(D1752,Last6M_AvgSales_Ref!$A$2:$A$12659,0)),"")</f>
        <v/>
      </c>
    </row>
    <row r="1753" spans="1:31" ht="14.25" customHeight="1">
      <c r="A1753" s="107" t="s">
        <v>3836</v>
      </c>
      <c r="B1753" s="108" t="s">
        <v>3836</v>
      </c>
      <c r="C1753" s="109" t="s">
        <v>3865</v>
      </c>
      <c r="D1753" s="69">
        <v>1000004759</v>
      </c>
      <c r="E1753" s="108" t="s">
        <v>3866</v>
      </c>
      <c r="F1753" s="110">
        <v>46186</v>
      </c>
      <c r="G1753" s="66"/>
      <c r="H1753" s="111"/>
      <c r="I1753" s="67">
        <v>0</v>
      </c>
      <c r="J1753" s="67">
        <f t="shared" si="379"/>
        <v>0</v>
      </c>
      <c r="K1753" s="68">
        <v>25</v>
      </c>
      <c r="L1753" s="68">
        <f t="shared" si="380"/>
        <v>-25</v>
      </c>
      <c r="M1753" s="68" t="str">
        <f t="shared" si="381"/>
        <v>-</v>
      </c>
      <c r="N1753" s="96">
        <v>30</v>
      </c>
      <c r="O1753" s="97" t="str">
        <f t="shared" si="382"/>
        <v>June</v>
      </c>
      <c r="P1753" s="96">
        <f t="shared" si="383"/>
        <v>30</v>
      </c>
      <c r="Q1753" s="98">
        <f t="shared" si="384"/>
        <v>-5</v>
      </c>
      <c r="R1753" s="97" t="b">
        <f t="shared" si="385"/>
        <v>0</v>
      </c>
      <c r="S1753" s="99" t="str">
        <f t="shared" si="386"/>
        <v>GROWTH</v>
      </c>
      <c r="T1753" s="68">
        <v>0</v>
      </c>
      <c r="U1753" s="100" t="str">
        <f t="shared" si="387"/>
        <v>May</v>
      </c>
      <c r="V1753" s="68">
        <f t="shared" si="388"/>
        <v>0</v>
      </c>
      <c r="W1753" s="101">
        <f t="shared" si="389"/>
        <v>25</v>
      </c>
      <c r="X1753" s="102" t="b">
        <f t="shared" si="390"/>
        <v>0</v>
      </c>
      <c r="Y1753" s="103" t="b">
        <f t="shared" si="391"/>
        <v>0</v>
      </c>
      <c r="Z1753" s="74"/>
      <c r="AA1753" s="69"/>
      <c r="AB1753" s="69"/>
      <c r="AC1753" s="107"/>
      <c r="AD1753" s="3"/>
      <c r="AE1753" s="118" t="str">
        <f>IFERROR(INDEX(Last6M_AvgSales_Ref!$B$2:$B$12659,MATCH(D1753,Last6M_AvgSales_Ref!$A$2:$A$12659,0)),"")</f>
        <v/>
      </c>
    </row>
    <row r="1754" spans="1:31" ht="14.25" customHeight="1">
      <c r="A1754" s="107" t="s">
        <v>132</v>
      </c>
      <c r="B1754" s="108" t="s">
        <v>103</v>
      </c>
      <c r="C1754" s="109" t="s">
        <v>3867</v>
      </c>
      <c r="D1754" s="69">
        <v>1000004787</v>
      </c>
      <c r="E1754" s="108" t="s">
        <v>3868</v>
      </c>
      <c r="F1754" s="110">
        <v>46193</v>
      </c>
      <c r="G1754" s="66"/>
      <c r="H1754" s="111"/>
      <c r="I1754" s="67">
        <v>0</v>
      </c>
      <c r="J1754" s="67">
        <f t="shared" si="379"/>
        <v>0</v>
      </c>
      <c r="K1754" s="68">
        <v>25</v>
      </c>
      <c r="L1754" s="68">
        <f t="shared" si="380"/>
        <v>-25</v>
      </c>
      <c r="M1754" s="68" t="str">
        <f t="shared" si="381"/>
        <v>-</v>
      </c>
      <c r="N1754" s="96">
        <v>50</v>
      </c>
      <c r="O1754" s="97" t="str">
        <f t="shared" si="382"/>
        <v>June</v>
      </c>
      <c r="P1754" s="96">
        <f t="shared" si="383"/>
        <v>50</v>
      </c>
      <c r="Q1754" s="98">
        <f t="shared" si="384"/>
        <v>-25</v>
      </c>
      <c r="R1754" s="97" t="b">
        <f t="shared" si="385"/>
        <v>0</v>
      </c>
      <c r="S1754" s="99" t="str">
        <f t="shared" si="386"/>
        <v>GROWTH</v>
      </c>
      <c r="T1754" s="68">
        <v>0</v>
      </c>
      <c r="U1754" s="100" t="str">
        <f t="shared" si="387"/>
        <v>May</v>
      </c>
      <c r="V1754" s="68">
        <f t="shared" si="388"/>
        <v>0</v>
      </c>
      <c r="W1754" s="101">
        <f t="shared" si="389"/>
        <v>25</v>
      </c>
      <c r="X1754" s="102" t="b">
        <f t="shared" si="390"/>
        <v>0</v>
      </c>
      <c r="Y1754" s="103" t="b">
        <f t="shared" si="391"/>
        <v>0</v>
      </c>
      <c r="Z1754" s="74"/>
      <c r="AA1754" s="69"/>
      <c r="AB1754" s="69"/>
      <c r="AC1754" s="107"/>
      <c r="AD1754" s="3"/>
      <c r="AE1754" s="118" t="str">
        <f>IFERROR(INDEX(Last6M_AvgSales_Ref!$B$2:$B$12659,MATCH(D1754,Last6M_AvgSales_Ref!$A$2:$A$12659,0)),"")</f>
        <v/>
      </c>
    </row>
    <row r="1755" spans="1:31" ht="14.25" customHeight="1">
      <c r="A1755" s="107" t="s">
        <v>3836</v>
      </c>
      <c r="B1755" s="108" t="s">
        <v>3836</v>
      </c>
      <c r="C1755" s="109" t="s">
        <v>3869</v>
      </c>
      <c r="D1755" s="69">
        <v>1000001967</v>
      </c>
      <c r="E1755" s="108" t="s">
        <v>3870</v>
      </c>
      <c r="F1755" s="110">
        <v>44739</v>
      </c>
      <c r="G1755" s="66"/>
      <c r="H1755" s="111"/>
      <c r="I1755" s="67">
        <v>0</v>
      </c>
      <c r="J1755" s="67">
        <f t="shared" si="379"/>
        <v>0</v>
      </c>
      <c r="K1755" s="68">
        <v>25</v>
      </c>
      <c r="L1755" s="68">
        <f t="shared" si="380"/>
        <v>-25</v>
      </c>
      <c r="M1755" s="68" t="str">
        <f t="shared" si="381"/>
        <v>-</v>
      </c>
      <c r="N1755" s="96">
        <v>25</v>
      </c>
      <c r="O1755" s="97" t="str">
        <f t="shared" si="382"/>
        <v>June</v>
      </c>
      <c r="P1755" s="96">
        <f t="shared" si="383"/>
        <v>25</v>
      </c>
      <c r="Q1755" s="98">
        <f t="shared" si="384"/>
        <v>0</v>
      </c>
      <c r="R1755" s="97" t="b">
        <f t="shared" si="385"/>
        <v>0</v>
      </c>
      <c r="S1755" s="99" t="str">
        <f t="shared" si="386"/>
        <v>GROWTH</v>
      </c>
      <c r="T1755" s="68">
        <v>0</v>
      </c>
      <c r="U1755" s="100" t="str">
        <f t="shared" si="387"/>
        <v>May</v>
      </c>
      <c r="V1755" s="68">
        <f t="shared" si="388"/>
        <v>0</v>
      </c>
      <c r="W1755" s="101">
        <f t="shared" si="389"/>
        <v>25</v>
      </c>
      <c r="X1755" s="102" t="b">
        <f t="shared" si="390"/>
        <v>0</v>
      </c>
      <c r="Y1755" s="103" t="b">
        <f t="shared" si="391"/>
        <v>0</v>
      </c>
      <c r="Z1755" s="74"/>
      <c r="AA1755" s="69"/>
      <c r="AB1755" s="69"/>
      <c r="AC1755" s="107"/>
      <c r="AD1755" s="3"/>
      <c r="AE1755" s="118" t="str">
        <f>IFERROR(INDEX(Last6M_AvgSales_Ref!$B$2:$B$12659,MATCH(D1755,Last6M_AvgSales_Ref!$A$2:$A$12659,0)),"")</f>
        <v/>
      </c>
    </row>
    <row r="1756" spans="1:31" ht="14.25" customHeight="1">
      <c r="A1756" s="107" t="s">
        <v>3836</v>
      </c>
      <c r="B1756" s="108" t="s">
        <v>3836</v>
      </c>
      <c r="C1756" s="109" t="s">
        <v>3871</v>
      </c>
      <c r="D1756" s="69">
        <v>1000004761</v>
      </c>
      <c r="E1756" s="108" t="s">
        <v>3872</v>
      </c>
      <c r="F1756" s="110">
        <v>46188</v>
      </c>
      <c r="G1756" s="66"/>
      <c r="H1756" s="111"/>
      <c r="I1756" s="67">
        <v>0</v>
      </c>
      <c r="J1756" s="67">
        <f t="shared" si="379"/>
        <v>0</v>
      </c>
      <c r="K1756" s="68">
        <v>25</v>
      </c>
      <c r="L1756" s="68">
        <f t="shared" si="380"/>
        <v>-25</v>
      </c>
      <c r="M1756" s="68" t="str">
        <f t="shared" si="381"/>
        <v>-</v>
      </c>
      <c r="N1756" s="96">
        <v>25</v>
      </c>
      <c r="O1756" s="97" t="str">
        <f t="shared" si="382"/>
        <v>June</v>
      </c>
      <c r="P1756" s="96">
        <f t="shared" si="383"/>
        <v>25</v>
      </c>
      <c r="Q1756" s="98">
        <f t="shared" si="384"/>
        <v>0</v>
      </c>
      <c r="R1756" s="97" t="b">
        <f t="shared" si="385"/>
        <v>0</v>
      </c>
      <c r="S1756" s="99" t="str">
        <f t="shared" si="386"/>
        <v>GROWTH</v>
      </c>
      <c r="T1756" s="68">
        <v>0</v>
      </c>
      <c r="U1756" s="100" t="str">
        <f t="shared" si="387"/>
        <v>May</v>
      </c>
      <c r="V1756" s="68">
        <f t="shared" si="388"/>
        <v>0</v>
      </c>
      <c r="W1756" s="101">
        <f t="shared" si="389"/>
        <v>25</v>
      </c>
      <c r="X1756" s="102" t="b">
        <f t="shared" si="390"/>
        <v>0</v>
      </c>
      <c r="Y1756" s="103" t="b">
        <f t="shared" si="391"/>
        <v>0</v>
      </c>
      <c r="Z1756" s="74"/>
      <c r="AA1756" s="69"/>
      <c r="AB1756" s="69"/>
      <c r="AC1756" s="107"/>
      <c r="AD1756" s="3"/>
      <c r="AE1756" s="118" t="str">
        <f>IFERROR(INDEX(Last6M_AvgSales_Ref!$B$2:$B$12659,MATCH(D1756,Last6M_AvgSales_Ref!$A$2:$A$12659,0)),"")</f>
        <v/>
      </c>
    </row>
    <row r="1757" spans="1:31" ht="14.25" customHeight="1">
      <c r="A1757" s="107" t="s">
        <v>130</v>
      </c>
      <c r="B1757" s="108" t="s">
        <v>122</v>
      </c>
      <c r="C1757" s="109" t="s">
        <v>3873</v>
      </c>
      <c r="D1757" s="69">
        <v>1000002526</v>
      </c>
      <c r="E1757" s="108" t="s">
        <v>3874</v>
      </c>
      <c r="F1757" s="110">
        <v>44739</v>
      </c>
      <c r="G1757" s="66"/>
      <c r="H1757" s="111"/>
      <c r="I1757" s="67">
        <v>0</v>
      </c>
      <c r="J1757" s="67">
        <f t="shared" si="379"/>
        <v>0</v>
      </c>
      <c r="K1757" s="68">
        <v>25</v>
      </c>
      <c r="L1757" s="68">
        <f t="shared" si="380"/>
        <v>-25</v>
      </c>
      <c r="M1757" s="68" t="str">
        <f t="shared" si="381"/>
        <v>-</v>
      </c>
      <c r="N1757" s="96">
        <v>9.5</v>
      </c>
      <c r="O1757" s="97" t="str">
        <f t="shared" si="382"/>
        <v>June</v>
      </c>
      <c r="P1757" s="96">
        <f t="shared" si="383"/>
        <v>9.5</v>
      </c>
      <c r="Q1757" s="98">
        <f t="shared" si="384"/>
        <v>15.5</v>
      </c>
      <c r="R1757" s="97" t="b">
        <f t="shared" si="385"/>
        <v>0</v>
      </c>
      <c r="S1757" s="99" t="str">
        <f t="shared" si="386"/>
        <v>GROWTH</v>
      </c>
      <c r="T1757" s="68">
        <v>0</v>
      </c>
      <c r="U1757" s="100" t="str">
        <f t="shared" si="387"/>
        <v>May</v>
      </c>
      <c r="V1757" s="68">
        <f t="shared" si="388"/>
        <v>0</v>
      </c>
      <c r="W1757" s="101">
        <f t="shared" si="389"/>
        <v>25</v>
      </c>
      <c r="X1757" s="102" t="b">
        <f t="shared" si="390"/>
        <v>0</v>
      </c>
      <c r="Y1757" s="103" t="b">
        <f t="shared" si="391"/>
        <v>0</v>
      </c>
      <c r="Z1757" s="74"/>
      <c r="AA1757" s="69"/>
      <c r="AB1757" s="69"/>
      <c r="AC1757" s="107"/>
      <c r="AD1757" s="3"/>
      <c r="AE1757" s="118" t="str">
        <f>IFERROR(INDEX(Last6M_AvgSales_Ref!$B$2:$B$12659,MATCH(D1757,Last6M_AvgSales_Ref!$A$2:$A$12659,0)),"")</f>
        <v/>
      </c>
    </row>
    <row r="1758" spans="1:31" ht="14.25" customHeight="1">
      <c r="A1758" s="107" t="s">
        <v>133</v>
      </c>
      <c r="B1758" s="108" t="s">
        <v>21</v>
      </c>
      <c r="C1758" s="109" t="s">
        <v>3875</v>
      </c>
      <c r="D1758" s="69">
        <v>1000004785</v>
      </c>
      <c r="E1758" s="108" t="s">
        <v>3876</v>
      </c>
      <c r="F1758" s="110">
        <v>46191</v>
      </c>
      <c r="G1758" s="66"/>
      <c r="H1758" s="111"/>
      <c r="I1758" s="67">
        <v>0</v>
      </c>
      <c r="J1758" s="67">
        <f t="shared" si="379"/>
        <v>0</v>
      </c>
      <c r="K1758" s="68">
        <v>25</v>
      </c>
      <c r="L1758" s="68">
        <f t="shared" si="380"/>
        <v>-25</v>
      </c>
      <c r="M1758" s="68" t="str">
        <f t="shared" si="381"/>
        <v>-</v>
      </c>
      <c r="N1758" s="96">
        <v>13</v>
      </c>
      <c r="O1758" s="97" t="str">
        <f t="shared" si="382"/>
        <v>June</v>
      </c>
      <c r="P1758" s="96">
        <f t="shared" si="383"/>
        <v>13</v>
      </c>
      <c r="Q1758" s="98">
        <f t="shared" si="384"/>
        <v>12</v>
      </c>
      <c r="R1758" s="97" t="b">
        <f t="shared" si="385"/>
        <v>0</v>
      </c>
      <c r="S1758" s="99" t="str">
        <f t="shared" si="386"/>
        <v>GROWTH</v>
      </c>
      <c r="T1758" s="68">
        <v>0</v>
      </c>
      <c r="U1758" s="100" t="str">
        <f t="shared" si="387"/>
        <v>May</v>
      </c>
      <c r="V1758" s="68">
        <f t="shared" si="388"/>
        <v>0</v>
      </c>
      <c r="W1758" s="101">
        <f t="shared" si="389"/>
        <v>25</v>
      </c>
      <c r="X1758" s="102" t="b">
        <f t="shared" si="390"/>
        <v>0</v>
      </c>
      <c r="Y1758" s="103" t="b">
        <f t="shared" si="391"/>
        <v>0</v>
      </c>
      <c r="Z1758" s="74"/>
      <c r="AA1758" s="69"/>
      <c r="AB1758" s="69"/>
      <c r="AC1758" s="107"/>
      <c r="AD1758" s="3"/>
      <c r="AE1758" s="118" t="str">
        <f>IFERROR(INDEX(Last6M_AvgSales_Ref!$B$2:$B$12659,MATCH(D1758,Last6M_AvgSales_Ref!$A$2:$A$12659,0)),"")</f>
        <v/>
      </c>
    </row>
    <row r="1759" spans="1:31" ht="14.25" customHeight="1">
      <c r="A1759" s="107" t="s">
        <v>130</v>
      </c>
      <c r="B1759" s="108" t="s">
        <v>113</v>
      </c>
      <c r="C1759" s="109" t="s">
        <v>3877</v>
      </c>
      <c r="D1759" s="69">
        <v>1000004784</v>
      </c>
      <c r="E1759" s="108" t="s">
        <v>3878</v>
      </c>
      <c r="F1759" s="110">
        <v>46191</v>
      </c>
      <c r="G1759" s="66"/>
      <c r="H1759" s="111"/>
      <c r="I1759" s="67">
        <v>0</v>
      </c>
      <c r="J1759" s="67">
        <f t="shared" si="379"/>
        <v>0</v>
      </c>
      <c r="K1759" s="68">
        <v>25</v>
      </c>
      <c r="L1759" s="68">
        <f t="shared" si="380"/>
        <v>-25</v>
      </c>
      <c r="M1759" s="68" t="str">
        <f t="shared" si="381"/>
        <v>-</v>
      </c>
      <c r="N1759" s="96">
        <v>30</v>
      </c>
      <c r="O1759" s="97" t="str">
        <f t="shared" si="382"/>
        <v>June</v>
      </c>
      <c r="P1759" s="96">
        <f t="shared" si="383"/>
        <v>30</v>
      </c>
      <c r="Q1759" s="98">
        <f t="shared" si="384"/>
        <v>-5</v>
      </c>
      <c r="R1759" s="97" t="b">
        <f t="shared" si="385"/>
        <v>0</v>
      </c>
      <c r="S1759" s="99" t="str">
        <f t="shared" si="386"/>
        <v>GROWTH</v>
      </c>
      <c r="T1759" s="68">
        <v>0</v>
      </c>
      <c r="U1759" s="100" t="str">
        <f t="shared" si="387"/>
        <v>May</v>
      </c>
      <c r="V1759" s="68">
        <f t="shared" si="388"/>
        <v>0</v>
      </c>
      <c r="W1759" s="101">
        <f t="shared" si="389"/>
        <v>25</v>
      </c>
      <c r="X1759" s="102" t="b">
        <f t="shared" si="390"/>
        <v>0</v>
      </c>
      <c r="Y1759" s="103" t="b">
        <f t="shared" si="391"/>
        <v>0</v>
      </c>
      <c r="Z1759" s="74"/>
      <c r="AA1759" s="69"/>
      <c r="AB1759" s="69"/>
      <c r="AC1759" s="107"/>
      <c r="AD1759" s="3"/>
      <c r="AE1759" s="118" t="str">
        <f>IFERROR(INDEX(Last6M_AvgSales_Ref!$B$2:$B$12659,MATCH(D1759,Last6M_AvgSales_Ref!$A$2:$A$12659,0)),"")</f>
        <v/>
      </c>
    </row>
    <row r="1760" spans="1:31" ht="14.25" customHeight="1">
      <c r="A1760" s="107" t="s">
        <v>3836</v>
      </c>
      <c r="B1760" s="108" t="s">
        <v>3836</v>
      </c>
      <c r="C1760" s="109" t="s">
        <v>3879</v>
      </c>
      <c r="D1760" s="69">
        <v>1000004767</v>
      </c>
      <c r="E1760" s="108" t="s">
        <v>3880</v>
      </c>
      <c r="F1760" s="110">
        <v>46192</v>
      </c>
      <c r="G1760" s="66"/>
      <c r="H1760" s="111"/>
      <c r="I1760" s="67">
        <v>0</v>
      </c>
      <c r="J1760" s="67">
        <f t="shared" si="379"/>
        <v>0</v>
      </c>
      <c r="K1760" s="68">
        <v>25</v>
      </c>
      <c r="L1760" s="68">
        <f t="shared" si="380"/>
        <v>-25</v>
      </c>
      <c r="M1760" s="68" t="str">
        <f t="shared" si="381"/>
        <v>-</v>
      </c>
      <c r="N1760" s="96">
        <v>30</v>
      </c>
      <c r="O1760" s="97" t="str">
        <f t="shared" si="382"/>
        <v>June</v>
      </c>
      <c r="P1760" s="96">
        <f t="shared" si="383"/>
        <v>30</v>
      </c>
      <c r="Q1760" s="98">
        <f t="shared" si="384"/>
        <v>-5</v>
      </c>
      <c r="R1760" s="97" t="b">
        <f t="shared" si="385"/>
        <v>0</v>
      </c>
      <c r="S1760" s="99" t="str">
        <f t="shared" si="386"/>
        <v>GROWTH</v>
      </c>
      <c r="T1760" s="68">
        <v>0</v>
      </c>
      <c r="U1760" s="100" t="str">
        <f t="shared" si="387"/>
        <v>May</v>
      </c>
      <c r="V1760" s="68">
        <f t="shared" si="388"/>
        <v>0</v>
      </c>
      <c r="W1760" s="101">
        <f t="shared" si="389"/>
        <v>25</v>
      </c>
      <c r="X1760" s="102" t="b">
        <f t="shared" si="390"/>
        <v>0</v>
      </c>
      <c r="Y1760" s="103" t="b">
        <f t="shared" si="391"/>
        <v>0</v>
      </c>
      <c r="Z1760" s="74"/>
      <c r="AA1760" s="69"/>
      <c r="AB1760" s="69"/>
      <c r="AC1760" s="107"/>
      <c r="AD1760" s="3"/>
      <c r="AE1760" s="118" t="str">
        <f>IFERROR(INDEX(Last6M_AvgSales_Ref!$B$2:$B$12659,MATCH(D1760,Last6M_AvgSales_Ref!$A$2:$A$12659,0)),"")</f>
        <v/>
      </c>
    </row>
    <row r="1761" spans="1:31" ht="14.25" customHeight="1">
      <c r="A1761" s="107" t="s">
        <v>133</v>
      </c>
      <c r="B1761" s="108" t="s">
        <v>143</v>
      </c>
      <c r="C1761" s="109" t="s">
        <v>3881</v>
      </c>
      <c r="D1761" s="69">
        <v>1000004792</v>
      </c>
      <c r="E1761" s="108" t="s">
        <v>3882</v>
      </c>
      <c r="F1761" s="110">
        <v>46196</v>
      </c>
      <c r="G1761" s="66"/>
      <c r="H1761" s="111"/>
      <c r="I1761" s="67">
        <v>0</v>
      </c>
      <c r="J1761" s="67">
        <f t="shared" si="379"/>
        <v>0</v>
      </c>
      <c r="K1761" s="68">
        <v>25</v>
      </c>
      <c r="L1761" s="68">
        <f t="shared" si="380"/>
        <v>-25</v>
      </c>
      <c r="M1761" s="68" t="str">
        <f t="shared" si="381"/>
        <v>-</v>
      </c>
      <c r="N1761" s="96">
        <v>50</v>
      </c>
      <c r="O1761" s="97" t="str">
        <f t="shared" si="382"/>
        <v>June</v>
      </c>
      <c r="P1761" s="96">
        <f t="shared" si="383"/>
        <v>50</v>
      </c>
      <c r="Q1761" s="98">
        <f t="shared" si="384"/>
        <v>-25</v>
      </c>
      <c r="R1761" s="97" t="b">
        <f t="shared" si="385"/>
        <v>0</v>
      </c>
      <c r="S1761" s="99" t="str">
        <f t="shared" si="386"/>
        <v>GROWTH</v>
      </c>
      <c r="T1761" s="68">
        <v>0</v>
      </c>
      <c r="U1761" s="100" t="str">
        <f t="shared" si="387"/>
        <v>May</v>
      </c>
      <c r="V1761" s="68">
        <f t="shared" si="388"/>
        <v>0</v>
      </c>
      <c r="W1761" s="101">
        <f t="shared" si="389"/>
        <v>25</v>
      </c>
      <c r="X1761" s="102" t="b">
        <f t="shared" si="390"/>
        <v>0</v>
      </c>
      <c r="Y1761" s="103" t="b">
        <f t="shared" si="391"/>
        <v>0</v>
      </c>
      <c r="Z1761" s="74"/>
      <c r="AA1761" s="69"/>
      <c r="AB1761" s="69"/>
      <c r="AC1761" s="107"/>
      <c r="AD1761" s="3"/>
      <c r="AE1761" s="118" t="str">
        <f>IFERROR(INDEX(Last6M_AvgSales_Ref!$B$2:$B$12659,MATCH(D1761,Last6M_AvgSales_Ref!$A$2:$A$12659,0)),"")</f>
        <v/>
      </c>
    </row>
    <row r="1762" spans="1:31" ht="14.25" customHeight="1">
      <c r="A1762" s="107" t="s">
        <v>133</v>
      </c>
      <c r="B1762" s="108" t="s">
        <v>143</v>
      </c>
      <c r="C1762" s="109" t="s">
        <v>3883</v>
      </c>
      <c r="D1762" s="69">
        <v>1000004808</v>
      </c>
      <c r="E1762" s="108" t="s">
        <v>3884</v>
      </c>
      <c r="F1762" s="110">
        <v>46202</v>
      </c>
      <c r="G1762" s="66"/>
      <c r="H1762" s="111"/>
      <c r="I1762" s="67">
        <v>0</v>
      </c>
      <c r="J1762" s="67">
        <f t="shared" si="379"/>
        <v>0</v>
      </c>
      <c r="K1762" s="68">
        <v>25</v>
      </c>
      <c r="L1762" s="68">
        <f t="shared" si="380"/>
        <v>-25</v>
      </c>
      <c r="M1762" s="68" t="str">
        <f t="shared" si="381"/>
        <v>-</v>
      </c>
      <c r="N1762" s="96">
        <v>27.5</v>
      </c>
      <c r="O1762" s="97" t="str">
        <f t="shared" si="382"/>
        <v>June</v>
      </c>
      <c r="P1762" s="96">
        <f t="shared" si="383"/>
        <v>27.5</v>
      </c>
      <c r="Q1762" s="98">
        <f t="shared" si="384"/>
        <v>-2.5</v>
      </c>
      <c r="R1762" s="97" t="b">
        <f t="shared" si="385"/>
        <v>0</v>
      </c>
      <c r="S1762" s="99" t="str">
        <f t="shared" si="386"/>
        <v>GROWTH</v>
      </c>
      <c r="T1762" s="68">
        <v>0</v>
      </c>
      <c r="U1762" s="100" t="str">
        <f t="shared" si="387"/>
        <v>May</v>
      </c>
      <c r="V1762" s="68">
        <f t="shared" si="388"/>
        <v>0</v>
      </c>
      <c r="W1762" s="101">
        <f t="shared" si="389"/>
        <v>25</v>
      </c>
      <c r="X1762" s="102" t="b">
        <f t="shared" si="390"/>
        <v>0</v>
      </c>
      <c r="Y1762" s="103" t="b">
        <f t="shared" si="391"/>
        <v>0</v>
      </c>
      <c r="Z1762" s="74"/>
      <c r="AA1762" s="69"/>
      <c r="AB1762" s="69"/>
      <c r="AC1762" s="107"/>
      <c r="AD1762" s="3"/>
      <c r="AE1762" s="118" t="str">
        <f>IFERROR(INDEX(Last6M_AvgSales_Ref!$B$2:$B$12659,MATCH(D1762,Last6M_AvgSales_Ref!$A$2:$A$12659,0)),"")</f>
        <v/>
      </c>
    </row>
    <row r="1763" spans="1:31" ht="14.25" customHeight="1">
      <c r="A1763" s="107" t="s">
        <v>134</v>
      </c>
      <c r="B1763" s="108" t="s">
        <v>69</v>
      </c>
      <c r="C1763" s="109" t="s">
        <v>3885</v>
      </c>
      <c r="D1763" s="69">
        <v>1000004803</v>
      </c>
      <c r="E1763" s="108" t="s">
        <v>3886</v>
      </c>
      <c r="F1763" s="110">
        <v>46202</v>
      </c>
      <c r="G1763" s="66"/>
      <c r="H1763" s="111"/>
      <c r="I1763" s="67">
        <v>0</v>
      </c>
      <c r="J1763" s="67">
        <f t="shared" si="379"/>
        <v>0</v>
      </c>
      <c r="K1763" s="68">
        <v>25</v>
      </c>
      <c r="L1763" s="68">
        <f t="shared" si="380"/>
        <v>-25</v>
      </c>
      <c r="M1763" s="68" t="str">
        <f t="shared" si="381"/>
        <v>-</v>
      </c>
      <c r="N1763" s="96">
        <v>25</v>
      </c>
      <c r="O1763" s="97" t="str">
        <f t="shared" si="382"/>
        <v>June</v>
      </c>
      <c r="P1763" s="96">
        <f t="shared" si="383"/>
        <v>25</v>
      </c>
      <c r="Q1763" s="98">
        <f t="shared" si="384"/>
        <v>0</v>
      </c>
      <c r="R1763" s="97" t="b">
        <f t="shared" si="385"/>
        <v>0</v>
      </c>
      <c r="S1763" s="99" t="str">
        <f t="shared" si="386"/>
        <v>GROWTH</v>
      </c>
      <c r="T1763" s="68">
        <v>0</v>
      </c>
      <c r="U1763" s="100" t="str">
        <f t="shared" si="387"/>
        <v>May</v>
      </c>
      <c r="V1763" s="68">
        <f t="shared" si="388"/>
        <v>0</v>
      </c>
      <c r="W1763" s="101">
        <f t="shared" si="389"/>
        <v>25</v>
      </c>
      <c r="X1763" s="102" t="b">
        <f t="shared" si="390"/>
        <v>0</v>
      </c>
      <c r="Y1763" s="103" t="b">
        <f t="shared" si="391"/>
        <v>0</v>
      </c>
      <c r="Z1763" s="74"/>
      <c r="AA1763" s="69"/>
      <c r="AB1763" s="69"/>
      <c r="AC1763" s="107"/>
      <c r="AD1763" s="3"/>
      <c r="AE1763" s="118" t="str">
        <f>IFERROR(INDEX(Last6M_AvgSales_Ref!$B$2:$B$12659,MATCH(D1763,Last6M_AvgSales_Ref!$A$2:$A$12659,0)),"")</f>
        <v/>
      </c>
    </row>
    <row r="1764" spans="1:31" ht="14.25" customHeight="1">
      <c r="A1764" s="107" t="s">
        <v>133</v>
      </c>
      <c r="B1764" s="108" t="s">
        <v>43</v>
      </c>
      <c r="C1764" s="109" t="s">
        <v>3887</v>
      </c>
      <c r="D1764" s="69">
        <v>1000004806</v>
      </c>
      <c r="E1764" s="108" t="s">
        <v>3888</v>
      </c>
      <c r="F1764" s="110">
        <v>46202</v>
      </c>
      <c r="G1764" s="66"/>
      <c r="H1764" s="111"/>
      <c r="I1764" s="67">
        <v>0</v>
      </c>
      <c r="J1764" s="67">
        <f t="shared" si="379"/>
        <v>0</v>
      </c>
      <c r="K1764" s="68">
        <v>25</v>
      </c>
      <c r="L1764" s="68">
        <f t="shared" si="380"/>
        <v>-25</v>
      </c>
      <c r="M1764" s="68" t="str">
        <f t="shared" si="381"/>
        <v>-</v>
      </c>
      <c r="N1764" s="96">
        <v>50</v>
      </c>
      <c r="O1764" s="97" t="str">
        <f t="shared" si="382"/>
        <v>June</v>
      </c>
      <c r="P1764" s="96">
        <f t="shared" si="383"/>
        <v>50</v>
      </c>
      <c r="Q1764" s="98">
        <f t="shared" si="384"/>
        <v>-25</v>
      </c>
      <c r="R1764" s="97" t="b">
        <f t="shared" si="385"/>
        <v>0</v>
      </c>
      <c r="S1764" s="99" t="str">
        <f t="shared" si="386"/>
        <v>GROWTH</v>
      </c>
      <c r="T1764" s="68">
        <v>0</v>
      </c>
      <c r="U1764" s="100" t="str">
        <f t="shared" si="387"/>
        <v>May</v>
      </c>
      <c r="V1764" s="68">
        <f t="shared" si="388"/>
        <v>0</v>
      </c>
      <c r="W1764" s="101">
        <f t="shared" si="389"/>
        <v>25</v>
      </c>
      <c r="X1764" s="102" t="b">
        <f t="shared" si="390"/>
        <v>0</v>
      </c>
      <c r="Y1764" s="103" t="b">
        <f t="shared" si="391"/>
        <v>0</v>
      </c>
      <c r="Z1764" s="74"/>
      <c r="AA1764" s="69"/>
      <c r="AB1764" s="69"/>
      <c r="AC1764" s="107"/>
      <c r="AD1764" s="3"/>
      <c r="AE1764" s="118" t="str">
        <f>IFERROR(INDEX(Last6M_AvgSales_Ref!$B$2:$B$12659,MATCH(D1764,Last6M_AvgSales_Ref!$A$2:$A$12659,0)),"")</f>
        <v/>
      </c>
    </row>
    <row r="1765" spans="1:31" ht="14.25" customHeight="1">
      <c r="A1765" s="107" t="s">
        <v>133</v>
      </c>
      <c r="B1765" s="108" t="s">
        <v>27</v>
      </c>
      <c r="C1765" s="109" t="s">
        <v>3889</v>
      </c>
      <c r="D1765" s="69">
        <v>1000004804</v>
      </c>
      <c r="E1765" s="108" t="s">
        <v>3890</v>
      </c>
      <c r="F1765" s="110">
        <v>46202</v>
      </c>
      <c r="G1765" s="66"/>
      <c r="H1765" s="111"/>
      <c r="I1765" s="67">
        <v>0</v>
      </c>
      <c r="J1765" s="67">
        <f t="shared" si="379"/>
        <v>0</v>
      </c>
      <c r="K1765" s="68">
        <v>25</v>
      </c>
      <c r="L1765" s="68">
        <f t="shared" si="380"/>
        <v>-25</v>
      </c>
      <c r="M1765" s="68" t="str">
        <f t="shared" si="381"/>
        <v>-</v>
      </c>
      <c r="N1765" s="96">
        <v>14</v>
      </c>
      <c r="O1765" s="97" t="str">
        <f t="shared" si="382"/>
        <v>June</v>
      </c>
      <c r="P1765" s="96">
        <f t="shared" si="383"/>
        <v>14</v>
      </c>
      <c r="Q1765" s="98">
        <f t="shared" si="384"/>
        <v>11</v>
      </c>
      <c r="R1765" s="97" t="b">
        <f t="shared" si="385"/>
        <v>0</v>
      </c>
      <c r="S1765" s="99" t="str">
        <f t="shared" si="386"/>
        <v>GROWTH</v>
      </c>
      <c r="T1765" s="68">
        <v>0</v>
      </c>
      <c r="U1765" s="100" t="str">
        <f t="shared" si="387"/>
        <v>May</v>
      </c>
      <c r="V1765" s="68">
        <f t="shared" si="388"/>
        <v>0</v>
      </c>
      <c r="W1765" s="101">
        <f t="shared" si="389"/>
        <v>25</v>
      </c>
      <c r="X1765" s="102" t="b">
        <f t="shared" si="390"/>
        <v>0</v>
      </c>
      <c r="Y1765" s="103" t="b">
        <f t="shared" si="391"/>
        <v>0</v>
      </c>
      <c r="Z1765" s="74"/>
      <c r="AA1765" s="69"/>
      <c r="AB1765" s="69"/>
      <c r="AC1765" s="107"/>
      <c r="AD1765" s="3"/>
      <c r="AE1765" s="118" t="str">
        <f>IFERROR(INDEX(Last6M_AvgSales_Ref!$B$2:$B$12659,MATCH(D1765,Last6M_AvgSales_Ref!$A$2:$A$12659,0)),"")</f>
        <v/>
      </c>
    </row>
    <row r="1766" spans="1:31" ht="14.25" customHeight="1">
      <c r="A1766" s="107" t="s">
        <v>133</v>
      </c>
      <c r="B1766" s="108" t="s">
        <v>37</v>
      </c>
      <c r="C1766" s="109" t="s">
        <v>3891</v>
      </c>
      <c r="D1766" s="69">
        <v>1000004802</v>
      </c>
      <c r="E1766" s="108" t="s">
        <v>3892</v>
      </c>
      <c r="F1766" s="110">
        <v>46201</v>
      </c>
      <c r="G1766" s="66"/>
      <c r="H1766" s="111"/>
      <c r="I1766" s="67">
        <v>0</v>
      </c>
      <c r="J1766" s="67">
        <f t="shared" si="379"/>
        <v>0</v>
      </c>
      <c r="K1766" s="68">
        <v>25</v>
      </c>
      <c r="L1766" s="68">
        <f t="shared" si="380"/>
        <v>-25</v>
      </c>
      <c r="M1766" s="68" t="str">
        <f t="shared" si="381"/>
        <v>-</v>
      </c>
      <c r="N1766" s="96">
        <v>15</v>
      </c>
      <c r="O1766" s="97" t="str">
        <f t="shared" si="382"/>
        <v>June</v>
      </c>
      <c r="P1766" s="96">
        <f t="shared" si="383"/>
        <v>15</v>
      </c>
      <c r="Q1766" s="98">
        <f t="shared" si="384"/>
        <v>10</v>
      </c>
      <c r="R1766" s="97" t="b">
        <f t="shared" si="385"/>
        <v>0</v>
      </c>
      <c r="S1766" s="99" t="str">
        <f t="shared" si="386"/>
        <v>GROWTH</v>
      </c>
      <c r="T1766" s="68">
        <v>0</v>
      </c>
      <c r="U1766" s="100" t="str">
        <f t="shared" si="387"/>
        <v>May</v>
      </c>
      <c r="V1766" s="68">
        <f t="shared" si="388"/>
        <v>0</v>
      </c>
      <c r="W1766" s="101">
        <f t="shared" si="389"/>
        <v>25</v>
      </c>
      <c r="X1766" s="102" t="b">
        <f t="shared" si="390"/>
        <v>0</v>
      </c>
      <c r="Y1766" s="103" t="b">
        <f t="shared" si="391"/>
        <v>0</v>
      </c>
      <c r="Z1766" s="74"/>
      <c r="AA1766" s="69"/>
      <c r="AB1766" s="69"/>
      <c r="AC1766" s="107"/>
      <c r="AD1766" s="3"/>
      <c r="AE1766" s="118" t="str">
        <f>IFERROR(INDEX(Last6M_AvgSales_Ref!$B$2:$B$12659,MATCH(D1766,Last6M_AvgSales_Ref!$A$2:$A$12659,0)),"")</f>
        <v/>
      </c>
    </row>
  </sheetData>
  <autoFilter ref="A2:AF1766" xr:uid="{00000000-0009-0000-0000-000008000000}"/>
  <conditionalFormatting sqref="L1:L1766">
    <cfRule type="cellIs" dxfId="2" priority="2" operator="less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1707"/>
  <sheetViews>
    <sheetView showGridLines="0" zoomScaleNormal="100" workbookViewId="0">
      <pane xSplit="9" ySplit="2" topLeftCell="J3" activePane="bottomRight" state="frozen"/>
      <selection pane="topRight" activeCell="J1" sqref="J1"/>
      <selection pane="bottomLeft" activeCell="A3" sqref="A3"/>
      <selection pane="bottomRight" activeCell="J3" sqref="J3"/>
    </sheetView>
  </sheetViews>
  <sheetFormatPr defaultColWidth="12.6640625" defaultRowHeight="14.4"/>
  <cols>
    <col min="1" max="1" width="7.109375" customWidth="1"/>
    <col min="2" max="2" width="18.44140625" customWidth="1"/>
    <col min="3" max="3" width="8.6640625" customWidth="1"/>
    <col min="4" max="4" width="11" customWidth="1"/>
    <col min="5" max="5" width="28.44140625" customWidth="1"/>
    <col min="6" max="6" width="10.33203125" customWidth="1"/>
    <col min="7" max="7" width="13.109375" hidden="1" customWidth="1"/>
    <col min="8" max="8" width="16" hidden="1" customWidth="1"/>
    <col min="9" max="9" width="10.33203125" hidden="1" customWidth="1"/>
    <col min="10" max="10" width="9" customWidth="1"/>
    <col min="11" max="11" width="9.33203125" customWidth="1"/>
    <col min="12" max="12" width="8.6640625" customWidth="1"/>
    <col min="13" max="13" width="11.109375" customWidth="1"/>
    <col min="14" max="14" width="8" customWidth="1"/>
    <col min="15" max="15" width="9.88671875" customWidth="1"/>
    <col min="16" max="16" width="9.33203125" customWidth="1"/>
    <col min="17" max="17" width="8.88671875" customWidth="1"/>
    <col min="18" max="18" width="10.33203125" customWidth="1"/>
    <col min="19" max="19" width="12.109375" customWidth="1"/>
    <col min="20" max="21" width="8.33203125" customWidth="1"/>
    <col min="22" max="23" width="9.109375" customWidth="1"/>
    <col min="24" max="24" width="10.33203125" customWidth="1"/>
    <col min="25" max="25" width="10.109375" customWidth="1"/>
    <col min="26" max="26" width="5.109375" hidden="1" customWidth="1"/>
    <col min="27" max="28" width="11" hidden="1" customWidth="1"/>
    <col min="29" max="29" width="11" customWidth="1"/>
  </cols>
  <sheetData>
    <row r="1" spans="1:29" ht="14.25" customHeight="1">
      <c r="A1" s="56"/>
      <c r="B1" s="57"/>
      <c r="C1" s="57"/>
      <c r="D1" s="57"/>
      <c r="E1" s="57">
        <v>0</v>
      </c>
      <c r="F1" s="58">
        <f ca="1">TODAY()-2</f>
        <v>46272</v>
      </c>
      <c r="G1" s="90"/>
      <c r="H1" s="90"/>
      <c r="I1" s="58">
        <v>46022</v>
      </c>
      <c r="J1" s="56">
        <v>31</v>
      </c>
      <c r="K1" s="59">
        <f>SUBTOTAL(9,K3:K1762)</f>
        <v>348655.44999999995</v>
      </c>
      <c r="L1" s="91"/>
      <c r="M1" s="59"/>
      <c r="N1" s="59">
        <f>SUBTOTAL(9,N3:N1762)</f>
        <v>356748.94999999995</v>
      </c>
      <c r="O1" s="59"/>
      <c r="P1" s="59">
        <f>SUBTOTAL(9,P3:P1762)</f>
        <v>356748.94999999995</v>
      </c>
      <c r="Q1" s="90"/>
      <c r="R1" s="92"/>
      <c r="S1" s="56"/>
      <c r="T1" s="59">
        <f>SUBTOTAL(9,T3:T1762)</f>
        <v>332843.3</v>
      </c>
      <c r="U1" s="59"/>
      <c r="V1" s="59">
        <f>SUBTOTAL(9,V3:V1762)</f>
        <v>332843.3</v>
      </c>
      <c r="W1" s="93"/>
      <c r="X1" s="93"/>
      <c r="Y1" s="93"/>
      <c r="Z1" s="14"/>
      <c r="AA1" s="14"/>
      <c r="AB1" s="14"/>
      <c r="AC1" s="14"/>
    </row>
    <row r="2" spans="1:29" ht="28.5" customHeight="1">
      <c r="A2" s="60" t="s">
        <v>128</v>
      </c>
      <c r="B2" s="61" t="s">
        <v>3</v>
      </c>
      <c r="C2" s="61" t="s">
        <v>149</v>
      </c>
      <c r="D2" s="61" t="s">
        <v>150</v>
      </c>
      <c r="E2" s="61" t="s">
        <v>151</v>
      </c>
      <c r="F2" s="60" t="s">
        <v>152</v>
      </c>
      <c r="G2" s="60" t="s">
        <v>626</v>
      </c>
      <c r="H2" s="60" t="s">
        <v>627</v>
      </c>
      <c r="I2" s="60" t="s">
        <v>3893</v>
      </c>
      <c r="J2" s="60" t="s">
        <v>153</v>
      </c>
      <c r="K2" s="62">
        <v>46053</v>
      </c>
      <c r="L2" s="94" t="s">
        <v>629</v>
      </c>
      <c r="M2" s="94" t="s">
        <v>630</v>
      </c>
      <c r="N2" s="60" t="s">
        <v>3894</v>
      </c>
      <c r="O2" s="62" t="s">
        <v>3895</v>
      </c>
      <c r="P2" s="62">
        <v>46022</v>
      </c>
      <c r="Q2" s="62" t="s">
        <v>633</v>
      </c>
      <c r="R2" s="13" t="s">
        <v>634</v>
      </c>
      <c r="S2" s="60" t="s">
        <v>3896</v>
      </c>
      <c r="T2" s="12" t="s">
        <v>3897</v>
      </c>
      <c r="U2" s="12" t="s">
        <v>3898</v>
      </c>
      <c r="V2" s="62">
        <v>45688</v>
      </c>
      <c r="W2" s="60" t="s">
        <v>638</v>
      </c>
      <c r="X2" s="60" t="s">
        <v>639</v>
      </c>
      <c r="Y2" s="62">
        <f>EDATE(K2,-12)</f>
        <v>45688</v>
      </c>
      <c r="Z2" s="7" t="s">
        <v>154</v>
      </c>
      <c r="AA2" s="60" t="s">
        <v>128</v>
      </c>
      <c r="AB2" s="60" t="s">
        <v>128</v>
      </c>
      <c r="AC2" s="95"/>
    </row>
    <row r="3" spans="1:29" ht="14.25" customHeight="1">
      <c r="A3" s="23" t="s">
        <v>133</v>
      </c>
      <c r="B3" s="63" t="s">
        <v>21</v>
      </c>
      <c r="C3" s="64" t="s">
        <v>641</v>
      </c>
      <c r="D3" s="64">
        <v>1000000638</v>
      </c>
      <c r="E3" s="65" t="s">
        <v>642</v>
      </c>
      <c r="F3" s="66">
        <v>38384</v>
      </c>
      <c r="G3" s="66" t="str">
        <f t="shared" ref="G3:G66" si="0">IF(I3&gt;0,"Targeted Dealer","-")</f>
        <v>Targeted Dealer</v>
      </c>
      <c r="H3" s="66"/>
      <c r="I3" s="67">
        <v>100</v>
      </c>
      <c r="J3" s="67">
        <f t="shared" ref="J3:J66" si="1">I3/$J$1*($J$1-$E$1)</f>
        <v>100</v>
      </c>
      <c r="K3" s="68">
        <v>70</v>
      </c>
      <c r="L3" s="68">
        <f t="shared" ref="L3:L66" si="2">I3-K3</f>
        <v>30</v>
      </c>
      <c r="M3" s="68">
        <f t="shared" ref="M3:M66" si="3">IFERROR((K3/J3%),"-")</f>
        <v>70</v>
      </c>
      <c r="N3" s="96">
        <v>85</v>
      </c>
      <c r="O3" s="97" t="str">
        <f t="shared" ref="O3:O66" si="4">IF(F3&lt;=$P$2,"DEC","")</f>
        <v>DEC</v>
      </c>
      <c r="P3" s="96">
        <v>85</v>
      </c>
      <c r="Q3" s="98">
        <f t="shared" ref="Q3:Q66" si="5">K3-P3</f>
        <v>-15</v>
      </c>
      <c r="R3" s="97">
        <f t="shared" ref="R3:R66" si="6">IFERROR(IF(O3="Dec",(K3/P3-1))," ")</f>
        <v>-0.17647058823529416</v>
      </c>
      <c r="S3" s="99" t="str">
        <f t="shared" ref="S3:S66" si="7">IF(N3&gt;0,IF(O3="","-",IF(R3&lt;0%,"DEGROWTH","GROWTH")))</f>
        <v>DEGROWTH</v>
      </c>
      <c r="T3" s="68">
        <v>80</v>
      </c>
      <c r="U3" s="100" t="str">
        <f t="shared" ref="U3:U66" si="8">IF(F3&lt;=$V$2,"jAN","")</f>
        <v>jAN</v>
      </c>
      <c r="V3" s="96">
        <v>80</v>
      </c>
      <c r="W3" s="101">
        <f t="shared" ref="W3:W66" si="9">K3-V3</f>
        <v>-10</v>
      </c>
      <c r="X3" s="102">
        <f t="shared" ref="X3:X66" si="10">IFERROR(IF(U3="Jan",(K3/V3-1)),0)</f>
        <v>-0.125</v>
      </c>
      <c r="Y3" s="103" t="str">
        <f t="shared" ref="Y3:Y66" si="11">IF(T3&gt;0,IF(U3="","-",IF(X3&lt;0%,"DEGROWTH","GROWTH")))</f>
        <v>DEGROWTH</v>
      </c>
      <c r="Z3" s="24">
        <v>0</v>
      </c>
      <c r="AA3" s="23"/>
      <c r="AB3" s="23" t="s">
        <v>133</v>
      </c>
      <c r="AC3" s="3"/>
    </row>
    <row r="4" spans="1:29" ht="14.25" customHeight="1">
      <c r="A4" s="23" t="s">
        <v>133</v>
      </c>
      <c r="B4" s="63" t="s">
        <v>24</v>
      </c>
      <c r="C4" s="64" t="s">
        <v>156</v>
      </c>
      <c r="D4" s="64">
        <v>1000000671</v>
      </c>
      <c r="E4" s="65" t="s">
        <v>157</v>
      </c>
      <c r="F4" s="66">
        <v>38390</v>
      </c>
      <c r="G4" s="66" t="str">
        <f t="shared" si="0"/>
        <v>Targeted Dealer</v>
      </c>
      <c r="H4" s="66"/>
      <c r="I4" s="67">
        <v>10</v>
      </c>
      <c r="J4" s="67">
        <f t="shared" si="1"/>
        <v>10</v>
      </c>
      <c r="K4" s="68">
        <v>10</v>
      </c>
      <c r="L4" s="68">
        <f t="shared" si="2"/>
        <v>0</v>
      </c>
      <c r="M4" s="68">
        <f t="shared" si="3"/>
        <v>100</v>
      </c>
      <c r="N4" s="96">
        <v>0</v>
      </c>
      <c r="O4" s="97" t="str">
        <f t="shared" si="4"/>
        <v>DEC</v>
      </c>
      <c r="P4" s="96">
        <v>0</v>
      </c>
      <c r="Q4" s="98">
        <f t="shared" si="5"/>
        <v>10</v>
      </c>
      <c r="R4" s="97" t="str">
        <f t="shared" si="6"/>
        <v xml:space="preserve"> </v>
      </c>
      <c r="S4" s="99" t="b">
        <f t="shared" si="7"/>
        <v>0</v>
      </c>
      <c r="T4" s="68">
        <v>20</v>
      </c>
      <c r="U4" s="100" t="str">
        <f t="shared" si="8"/>
        <v>jAN</v>
      </c>
      <c r="V4" s="96">
        <v>20</v>
      </c>
      <c r="W4" s="101">
        <f t="shared" si="9"/>
        <v>-10</v>
      </c>
      <c r="X4" s="102">
        <f t="shared" si="10"/>
        <v>-0.5</v>
      </c>
      <c r="Y4" s="103" t="str">
        <f t="shared" si="11"/>
        <v>DEGROWTH</v>
      </c>
      <c r="Z4" s="24">
        <v>0</v>
      </c>
      <c r="AA4" s="23"/>
      <c r="AB4" s="23" t="s">
        <v>133</v>
      </c>
      <c r="AC4" s="3"/>
    </row>
    <row r="5" spans="1:29" ht="14.25" customHeight="1">
      <c r="A5" s="69" t="s">
        <v>133</v>
      </c>
      <c r="B5" s="70" t="s">
        <v>24</v>
      </c>
      <c r="C5" s="71" t="s">
        <v>643</v>
      </c>
      <c r="D5" s="71">
        <v>1000000673</v>
      </c>
      <c r="E5" s="72" t="s">
        <v>644</v>
      </c>
      <c r="F5" s="73">
        <v>38490</v>
      </c>
      <c r="G5" s="66" t="str">
        <f t="shared" si="0"/>
        <v>Targeted Dealer</v>
      </c>
      <c r="H5" s="66"/>
      <c r="I5" s="67">
        <v>2350</v>
      </c>
      <c r="J5" s="67">
        <f t="shared" si="1"/>
        <v>2350</v>
      </c>
      <c r="K5" s="68">
        <v>1763.5</v>
      </c>
      <c r="L5" s="68">
        <f t="shared" si="2"/>
        <v>586.5</v>
      </c>
      <c r="M5" s="68">
        <f t="shared" si="3"/>
        <v>75.042553191489361</v>
      </c>
      <c r="N5" s="96">
        <v>1616</v>
      </c>
      <c r="O5" s="97" t="str">
        <f t="shared" si="4"/>
        <v>DEC</v>
      </c>
      <c r="P5" s="96">
        <v>1616</v>
      </c>
      <c r="Q5" s="98">
        <f t="shared" si="5"/>
        <v>147.5</v>
      </c>
      <c r="R5" s="97">
        <f t="shared" si="6"/>
        <v>9.1274752475247523E-2</v>
      </c>
      <c r="S5" s="99" t="str">
        <f t="shared" si="7"/>
        <v>GROWTH</v>
      </c>
      <c r="T5" s="68">
        <v>2210</v>
      </c>
      <c r="U5" s="100" t="str">
        <f t="shared" si="8"/>
        <v>jAN</v>
      </c>
      <c r="V5" s="96">
        <v>2210</v>
      </c>
      <c r="W5" s="101">
        <f t="shared" si="9"/>
        <v>-446.5</v>
      </c>
      <c r="X5" s="102">
        <f t="shared" si="10"/>
        <v>-0.20203619909502257</v>
      </c>
      <c r="Y5" s="103" t="str">
        <f t="shared" si="11"/>
        <v>DEGROWTH</v>
      </c>
      <c r="Z5" s="74">
        <v>0</v>
      </c>
      <c r="AA5" s="69"/>
      <c r="AB5" s="69" t="s">
        <v>133</v>
      </c>
      <c r="AC5" s="3"/>
    </row>
    <row r="6" spans="1:29" ht="14.25" customHeight="1">
      <c r="A6" s="69" t="s">
        <v>133</v>
      </c>
      <c r="B6" s="70" t="s">
        <v>21</v>
      </c>
      <c r="C6" s="71" t="s">
        <v>645</v>
      </c>
      <c r="D6" s="71">
        <v>1000000669</v>
      </c>
      <c r="E6" s="72" t="s">
        <v>646</v>
      </c>
      <c r="F6" s="73">
        <v>39093</v>
      </c>
      <c r="G6" s="66" t="str">
        <f t="shared" si="0"/>
        <v>Targeted Dealer</v>
      </c>
      <c r="H6" s="66"/>
      <c r="I6" s="67">
        <v>60</v>
      </c>
      <c r="J6" s="67">
        <f t="shared" si="1"/>
        <v>60</v>
      </c>
      <c r="K6" s="68">
        <v>13</v>
      </c>
      <c r="L6" s="68">
        <f t="shared" si="2"/>
        <v>47</v>
      </c>
      <c r="M6" s="68">
        <f t="shared" si="3"/>
        <v>21.666666666666668</v>
      </c>
      <c r="N6" s="96">
        <v>47</v>
      </c>
      <c r="O6" s="97" t="str">
        <f t="shared" si="4"/>
        <v>DEC</v>
      </c>
      <c r="P6" s="96">
        <v>47</v>
      </c>
      <c r="Q6" s="98">
        <f t="shared" si="5"/>
        <v>-34</v>
      </c>
      <c r="R6" s="97">
        <f t="shared" si="6"/>
        <v>-0.72340425531914887</v>
      </c>
      <c r="S6" s="99" t="str">
        <f t="shared" si="7"/>
        <v>DEGROWTH</v>
      </c>
      <c r="T6" s="68">
        <v>13</v>
      </c>
      <c r="U6" s="100" t="str">
        <f t="shared" si="8"/>
        <v>jAN</v>
      </c>
      <c r="V6" s="96">
        <v>13</v>
      </c>
      <c r="W6" s="101">
        <f t="shared" si="9"/>
        <v>0</v>
      </c>
      <c r="X6" s="102">
        <f t="shared" si="10"/>
        <v>0</v>
      </c>
      <c r="Y6" s="103" t="str">
        <f t="shared" si="11"/>
        <v>GROWTH</v>
      </c>
      <c r="Z6" s="74">
        <v>0</v>
      </c>
      <c r="AA6" s="69"/>
      <c r="AB6" s="69" t="s">
        <v>133</v>
      </c>
      <c r="AC6" s="3"/>
    </row>
    <row r="7" spans="1:29" ht="14.25" customHeight="1">
      <c r="A7" s="69" t="s">
        <v>133</v>
      </c>
      <c r="B7" s="70" t="s">
        <v>21</v>
      </c>
      <c r="C7" s="71" t="s">
        <v>647</v>
      </c>
      <c r="D7" s="71">
        <v>1000000668</v>
      </c>
      <c r="E7" s="72" t="s">
        <v>648</v>
      </c>
      <c r="F7" s="73">
        <v>39257</v>
      </c>
      <c r="G7" s="66" t="str">
        <f t="shared" si="0"/>
        <v>Targeted Dealer</v>
      </c>
      <c r="H7" s="66"/>
      <c r="I7" s="67">
        <v>30</v>
      </c>
      <c r="J7" s="67">
        <f t="shared" si="1"/>
        <v>30</v>
      </c>
      <c r="K7" s="68">
        <v>0</v>
      </c>
      <c r="L7" s="68">
        <f t="shared" si="2"/>
        <v>30</v>
      </c>
      <c r="M7" s="68">
        <f t="shared" si="3"/>
        <v>0</v>
      </c>
      <c r="N7" s="96">
        <v>13</v>
      </c>
      <c r="O7" s="97" t="str">
        <f t="shared" si="4"/>
        <v>DEC</v>
      </c>
      <c r="P7" s="96">
        <v>13</v>
      </c>
      <c r="Q7" s="98">
        <f t="shared" si="5"/>
        <v>-13</v>
      </c>
      <c r="R7" s="97">
        <f t="shared" si="6"/>
        <v>-1</v>
      </c>
      <c r="S7" s="99" t="str">
        <f t="shared" si="7"/>
        <v>DEGROWTH</v>
      </c>
      <c r="T7" s="68">
        <v>26</v>
      </c>
      <c r="U7" s="100" t="str">
        <f t="shared" si="8"/>
        <v>jAN</v>
      </c>
      <c r="V7" s="96">
        <v>26</v>
      </c>
      <c r="W7" s="101">
        <f t="shared" si="9"/>
        <v>-26</v>
      </c>
      <c r="X7" s="102">
        <f t="shared" si="10"/>
        <v>-1</v>
      </c>
      <c r="Y7" s="103" t="str">
        <f t="shared" si="11"/>
        <v>DEGROWTH</v>
      </c>
      <c r="Z7" s="74">
        <v>0</v>
      </c>
      <c r="AA7" s="69"/>
      <c r="AB7" s="69" t="s">
        <v>133</v>
      </c>
      <c r="AC7" s="3"/>
    </row>
    <row r="8" spans="1:29" ht="14.25" customHeight="1">
      <c r="A8" s="69" t="s">
        <v>133</v>
      </c>
      <c r="B8" s="70" t="s">
        <v>24</v>
      </c>
      <c r="C8" s="71" t="s">
        <v>649</v>
      </c>
      <c r="D8" s="71">
        <v>1000000665</v>
      </c>
      <c r="E8" s="72" t="s">
        <v>650</v>
      </c>
      <c r="F8" s="73">
        <v>40672</v>
      </c>
      <c r="G8" s="66" t="str">
        <f t="shared" si="0"/>
        <v>Targeted Dealer</v>
      </c>
      <c r="H8" s="66"/>
      <c r="I8" s="67">
        <v>350</v>
      </c>
      <c r="J8" s="67">
        <f t="shared" si="1"/>
        <v>350</v>
      </c>
      <c r="K8" s="68">
        <v>405</v>
      </c>
      <c r="L8" s="68">
        <f t="shared" si="2"/>
        <v>-55</v>
      </c>
      <c r="M8" s="68">
        <f t="shared" si="3"/>
        <v>115.71428571428571</v>
      </c>
      <c r="N8" s="96">
        <v>340</v>
      </c>
      <c r="O8" s="97" t="str">
        <f t="shared" si="4"/>
        <v>DEC</v>
      </c>
      <c r="P8" s="96">
        <v>340</v>
      </c>
      <c r="Q8" s="98">
        <f t="shared" si="5"/>
        <v>65</v>
      </c>
      <c r="R8" s="97">
        <f t="shared" si="6"/>
        <v>0.19117647058823528</v>
      </c>
      <c r="S8" s="99" t="str">
        <f t="shared" si="7"/>
        <v>GROWTH</v>
      </c>
      <c r="T8" s="68">
        <v>340</v>
      </c>
      <c r="U8" s="100" t="str">
        <f t="shared" si="8"/>
        <v>jAN</v>
      </c>
      <c r="V8" s="96">
        <v>340</v>
      </c>
      <c r="W8" s="101">
        <f t="shared" si="9"/>
        <v>65</v>
      </c>
      <c r="X8" s="102">
        <f t="shared" si="10"/>
        <v>0.19117647058823528</v>
      </c>
      <c r="Y8" s="103" t="str">
        <f t="shared" si="11"/>
        <v>GROWTH</v>
      </c>
      <c r="Z8" s="74">
        <v>0</v>
      </c>
      <c r="AA8" s="69"/>
      <c r="AB8" s="69" t="s">
        <v>133</v>
      </c>
      <c r="AC8" s="3"/>
    </row>
    <row r="9" spans="1:29" ht="14.25" customHeight="1">
      <c r="A9" s="69" t="s">
        <v>133</v>
      </c>
      <c r="B9" s="70" t="s">
        <v>21</v>
      </c>
      <c r="C9" s="71" t="s">
        <v>651</v>
      </c>
      <c r="D9" s="71">
        <v>1000000653</v>
      </c>
      <c r="E9" s="72" t="s">
        <v>652</v>
      </c>
      <c r="F9" s="73">
        <v>41186</v>
      </c>
      <c r="G9" s="66" t="str">
        <f t="shared" si="0"/>
        <v>Targeted Dealer</v>
      </c>
      <c r="H9" s="66"/>
      <c r="I9" s="67">
        <v>125</v>
      </c>
      <c r="J9" s="67">
        <f t="shared" si="1"/>
        <v>125</v>
      </c>
      <c r="K9" s="68">
        <v>60</v>
      </c>
      <c r="L9" s="68">
        <f t="shared" si="2"/>
        <v>65</v>
      </c>
      <c r="M9" s="68">
        <f t="shared" si="3"/>
        <v>48</v>
      </c>
      <c r="N9" s="96">
        <v>20</v>
      </c>
      <c r="O9" s="97" t="str">
        <f t="shared" si="4"/>
        <v>DEC</v>
      </c>
      <c r="P9" s="96">
        <v>20</v>
      </c>
      <c r="Q9" s="98">
        <f t="shared" si="5"/>
        <v>40</v>
      </c>
      <c r="R9" s="97">
        <f t="shared" si="6"/>
        <v>2</v>
      </c>
      <c r="S9" s="99" t="str">
        <f t="shared" si="7"/>
        <v>GROWTH</v>
      </c>
      <c r="T9" s="68">
        <v>130</v>
      </c>
      <c r="U9" s="100" t="str">
        <f t="shared" si="8"/>
        <v>jAN</v>
      </c>
      <c r="V9" s="96">
        <v>130</v>
      </c>
      <c r="W9" s="101">
        <f t="shared" si="9"/>
        <v>-70</v>
      </c>
      <c r="X9" s="102">
        <f t="shared" si="10"/>
        <v>-0.53846153846153844</v>
      </c>
      <c r="Y9" s="103" t="str">
        <f t="shared" si="11"/>
        <v>DEGROWTH</v>
      </c>
      <c r="Z9" s="74">
        <v>0</v>
      </c>
      <c r="AA9" s="69"/>
      <c r="AB9" s="69" t="s">
        <v>133</v>
      </c>
      <c r="AC9" s="3"/>
    </row>
    <row r="10" spans="1:29" ht="14.25" customHeight="1">
      <c r="A10" s="69" t="s">
        <v>133</v>
      </c>
      <c r="B10" s="70" t="s">
        <v>24</v>
      </c>
      <c r="C10" s="71" t="s">
        <v>653</v>
      </c>
      <c r="D10" s="71">
        <v>1000000634</v>
      </c>
      <c r="E10" s="72" t="s">
        <v>654</v>
      </c>
      <c r="F10" s="73">
        <v>41397</v>
      </c>
      <c r="G10" s="66" t="str">
        <f t="shared" si="0"/>
        <v>Targeted Dealer</v>
      </c>
      <c r="H10" s="66"/>
      <c r="I10" s="67">
        <v>140</v>
      </c>
      <c r="J10" s="67">
        <f t="shared" si="1"/>
        <v>140</v>
      </c>
      <c r="K10" s="68">
        <v>160</v>
      </c>
      <c r="L10" s="68">
        <f t="shared" si="2"/>
        <v>-20</v>
      </c>
      <c r="M10" s="68">
        <f t="shared" si="3"/>
        <v>114.28571428571429</v>
      </c>
      <c r="N10" s="96">
        <v>120</v>
      </c>
      <c r="O10" s="97" t="str">
        <f t="shared" si="4"/>
        <v>DEC</v>
      </c>
      <c r="P10" s="96">
        <v>120</v>
      </c>
      <c r="Q10" s="98">
        <f t="shared" si="5"/>
        <v>40</v>
      </c>
      <c r="R10" s="97">
        <f t="shared" si="6"/>
        <v>0.33333333333333326</v>
      </c>
      <c r="S10" s="99" t="str">
        <f t="shared" si="7"/>
        <v>GROWTH</v>
      </c>
      <c r="T10" s="68">
        <v>120</v>
      </c>
      <c r="U10" s="100" t="str">
        <f t="shared" si="8"/>
        <v>jAN</v>
      </c>
      <c r="V10" s="96">
        <v>120</v>
      </c>
      <c r="W10" s="101">
        <f t="shared" si="9"/>
        <v>40</v>
      </c>
      <c r="X10" s="102">
        <f t="shared" si="10"/>
        <v>0.33333333333333326</v>
      </c>
      <c r="Y10" s="103" t="str">
        <f t="shared" si="11"/>
        <v>GROWTH</v>
      </c>
      <c r="Z10" s="74">
        <v>0</v>
      </c>
      <c r="AA10" s="69"/>
      <c r="AB10" s="69" t="s">
        <v>133</v>
      </c>
      <c r="AC10" s="3"/>
    </row>
    <row r="11" spans="1:29" ht="14.25" customHeight="1">
      <c r="A11" s="69" t="s">
        <v>133</v>
      </c>
      <c r="B11" s="70" t="s">
        <v>24</v>
      </c>
      <c r="C11" s="71" t="s">
        <v>655</v>
      </c>
      <c r="D11" s="71">
        <v>1000000654</v>
      </c>
      <c r="E11" s="72" t="s">
        <v>656</v>
      </c>
      <c r="F11" s="73">
        <v>41791</v>
      </c>
      <c r="G11" s="66" t="str">
        <f t="shared" si="0"/>
        <v>Targeted Dealer</v>
      </c>
      <c r="H11" s="66"/>
      <c r="I11" s="67">
        <v>140</v>
      </c>
      <c r="J11" s="67">
        <f t="shared" si="1"/>
        <v>140</v>
      </c>
      <c r="K11" s="68">
        <v>105</v>
      </c>
      <c r="L11" s="68">
        <f t="shared" si="2"/>
        <v>35</v>
      </c>
      <c r="M11" s="68">
        <f t="shared" si="3"/>
        <v>75</v>
      </c>
      <c r="N11" s="96">
        <v>130</v>
      </c>
      <c r="O11" s="97" t="str">
        <f t="shared" si="4"/>
        <v>DEC</v>
      </c>
      <c r="P11" s="96">
        <v>130</v>
      </c>
      <c r="Q11" s="98">
        <f t="shared" si="5"/>
        <v>-25</v>
      </c>
      <c r="R11" s="97">
        <f t="shared" si="6"/>
        <v>-0.19230769230769229</v>
      </c>
      <c r="S11" s="99" t="str">
        <f t="shared" si="7"/>
        <v>DEGROWTH</v>
      </c>
      <c r="T11" s="68">
        <v>227</v>
      </c>
      <c r="U11" s="100" t="str">
        <f t="shared" si="8"/>
        <v>jAN</v>
      </c>
      <c r="V11" s="96">
        <v>227</v>
      </c>
      <c r="W11" s="101">
        <f t="shared" si="9"/>
        <v>-122</v>
      </c>
      <c r="X11" s="102">
        <f t="shared" si="10"/>
        <v>-0.5374449339207048</v>
      </c>
      <c r="Y11" s="103" t="str">
        <f t="shared" si="11"/>
        <v>DEGROWTH</v>
      </c>
      <c r="Z11" s="74">
        <v>0</v>
      </c>
      <c r="AA11" s="69"/>
      <c r="AB11" s="69" t="s">
        <v>133</v>
      </c>
      <c r="AC11" s="3"/>
    </row>
    <row r="12" spans="1:29" ht="14.25" customHeight="1">
      <c r="A12" s="69" t="s">
        <v>133</v>
      </c>
      <c r="B12" s="70" t="s">
        <v>21</v>
      </c>
      <c r="C12" s="71" t="s">
        <v>657</v>
      </c>
      <c r="D12" s="71">
        <v>1000000655</v>
      </c>
      <c r="E12" s="72" t="s">
        <v>658</v>
      </c>
      <c r="F12" s="73">
        <v>41927</v>
      </c>
      <c r="G12" s="66" t="str">
        <f t="shared" si="0"/>
        <v>Targeted Dealer</v>
      </c>
      <c r="H12" s="66"/>
      <c r="I12" s="67">
        <v>60</v>
      </c>
      <c r="J12" s="67">
        <f t="shared" si="1"/>
        <v>60</v>
      </c>
      <c r="K12" s="68">
        <v>20</v>
      </c>
      <c r="L12" s="68">
        <f t="shared" si="2"/>
        <v>40</v>
      </c>
      <c r="M12" s="68">
        <f t="shared" si="3"/>
        <v>33.333333333333336</v>
      </c>
      <c r="N12" s="96">
        <v>20</v>
      </c>
      <c r="O12" s="97" t="str">
        <f t="shared" si="4"/>
        <v>DEC</v>
      </c>
      <c r="P12" s="96">
        <v>20</v>
      </c>
      <c r="Q12" s="98">
        <f t="shared" si="5"/>
        <v>0</v>
      </c>
      <c r="R12" s="97">
        <f t="shared" si="6"/>
        <v>0</v>
      </c>
      <c r="S12" s="99" t="str">
        <f t="shared" si="7"/>
        <v>GROWTH</v>
      </c>
      <c r="T12" s="68">
        <v>0</v>
      </c>
      <c r="U12" s="100" t="str">
        <f t="shared" si="8"/>
        <v>jAN</v>
      </c>
      <c r="V12" s="96">
        <v>0</v>
      </c>
      <c r="W12" s="101">
        <f t="shared" si="9"/>
        <v>20</v>
      </c>
      <c r="X12" s="102">
        <f t="shared" si="10"/>
        <v>0</v>
      </c>
      <c r="Y12" s="103" t="b">
        <f t="shared" si="11"/>
        <v>0</v>
      </c>
      <c r="Z12" s="74">
        <v>0</v>
      </c>
      <c r="AA12" s="69"/>
      <c r="AB12" s="69" t="s">
        <v>133</v>
      </c>
      <c r="AC12" s="3"/>
    </row>
    <row r="13" spans="1:29" ht="14.25" customHeight="1">
      <c r="A13" s="69" t="s">
        <v>133</v>
      </c>
      <c r="B13" s="70" t="s">
        <v>21</v>
      </c>
      <c r="C13" s="71" t="s">
        <v>3899</v>
      </c>
      <c r="D13" s="71">
        <v>1000000642</v>
      </c>
      <c r="E13" s="72" t="s">
        <v>3900</v>
      </c>
      <c r="F13" s="73">
        <v>41990</v>
      </c>
      <c r="G13" s="66" t="str">
        <f t="shared" si="0"/>
        <v>-</v>
      </c>
      <c r="H13" s="66"/>
      <c r="I13" s="67">
        <v>0</v>
      </c>
      <c r="J13" s="67">
        <f t="shared" si="1"/>
        <v>0</v>
      </c>
      <c r="K13" s="68">
        <v>0</v>
      </c>
      <c r="L13" s="68">
        <f t="shared" si="2"/>
        <v>0</v>
      </c>
      <c r="M13" s="68" t="str">
        <f t="shared" si="3"/>
        <v>-</v>
      </c>
      <c r="N13" s="96">
        <v>0</v>
      </c>
      <c r="O13" s="97" t="str">
        <f t="shared" si="4"/>
        <v>DEC</v>
      </c>
      <c r="P13" s="96">
        <v>0</v>
      </c>
      <c r="Q13" s="98">
        <f t="shared" si="5"/>
        <v>0</v>
      </c>
      <c r="R13" s="97" t="str">
        <f t="shared" si="6"/>
        <v xml:space="preserve"> </v>
      </c>
      <c r="S13" s="99" t="b">
        <f t="shared" si="7"/>
        <v>0</v>
      </c>
      <c r="T13" s="68">
        <v>24</v>
      </c>
      <c r="U13" s="100" t="str">
        <f t="shared" si="8"/>
        <v>jAN</v>
      </c>
      <c r="V13" s="96">
        <v>24</v>
      </c>
      <c r="W13" s="101">
        <f t="shared" si="9"/>
        <v>-24</v>
      </c>
      <c r="X13" s="102">
        <f t="shared" si="10"/>
        <v>-1</v>
      </c>
      <c r="Y13" s="103" t="str">
        <f t="shared" si="11"/>
        <v>DEGROWTH</v>
      </c>
      <c r="Z13" s="74">
        <v>1</v>
      </c>
      <c r="AA13" s="69"/>
      <c r="AB13" s="69" t="s">
        <v>133</v>
      </c>
      <c r="AC13" s="3"/>
    </row>
    <row r="14" spans="1:29" ht="14.25" customHeight="1">
      <c r="A14" s="69" t="s">
        <v>133</v>
      </c>
      <c r="B14" s="70" t="s">
        <v>24</v>
      </c>
      <c r="C14" s="71" t="s">
        <v>659</v>
      </c>
      <c r="D14" s="71">
        <v>1000000633</v>
      </c>
      <c r="E14" s="72" t="s">
        <v>660</v>
      </c>
      <c r="F14" s="73">
        <v>42048</v>
      </c>
      <c r="G14" s="66" t="str">
        <f t="shared" si="0"/>
        <v>Targeted Dealer</v>
      </c>
      <c r="H14" s="66"/>
      <c r="I14" s="67">
        <v>170</v>
      </c>
      <c r="J14" s="67">
        <f t="shared" si="1"/>
        <v>170</v>
      </c>
      <c r="K14" s="68">
        <v>198</v>
      </c>
      <c r="L14" s="68">
        <f t="shared" si="2"/>
        <v>-28</v>
      </c>
      <c r="M14" s="68">
        <f t="shared" si="3"/>
        <v>116.47058823529412</v>
      </c>
      <c r="N14" s="96">
        <v>155</v>
      </c>
      <c r="O14" s="97" t="str">
        <f t="shared" si="4"/>
        <v>DEC</v>
      </c>
      <c r="P14" s="96">
        <v>155</v>
      </c>
      <c r="Q14" s="98">
        <f t="shared" si="5"/>
        <v>43</v>
      </c>
      <c r="R14" s="97">
        <f t="shared" si="6"/>
        <v>0.27741935483870961</v>
      </c>
      <c r="S14" s="99" t="str">
        <f t="shared" si="7"/>
        <v>GROWTH</v>
      </c>
      <c r="T14" s="68">
        <v>163</v>
      </c>
      <c r="U14" s="100" t="str">
        <f t="shared" si="8"/>
        <v>jAN</v>
      </c>
      <c r="V14" s="96">
        <v>163</v>
      </c>
      <c r="W14" s="101">
        <f t="shared" si="9"/>
        <v>35</v>
      </c>
      <c r="X14" s="102">
        <f t="shared" si="10"/>
        <v>0.21472392638036819</v>
      </c>
      <c r="Y14" s="103" t="str">
        <f t="shared" si="11"/>
        <v>GROWTH</v>
      </c>
      <c r="Z14" s="74">
        <v>0</v>
      </c>
      <c r="AA14" s="69"/>
      <c r="AB14" s="69" t="s">
        <v>133</v>
      </c>
      <c r="AC14" s="3"/>
    </row>
    <row r="15" spans="1:29" ht="14.25" customHeight="1">
      <c r="A15" s="69" t="s">
        <v>133</v>
      </c>
      <c r="B15" s="70" t="s">
        <v>24</v>
      </c>
      <c r="C15" s="71" t="s">
        <v>661</v>
      </c>
      <c r="D15" s="71">
        <v>1000000672</v>
      </c>
      <c r="E15" s="72" t="s">
        <v>662</v>
      </c>
      <c r="F15" s="73">
        <v>42448</v>
      </c>
      <c r="G15" s="66" t="str">
        <f t="shared" si="0"/>
        <v>Targeted Dealer</v>
      </c>
      <c r="H15" s="66"/>
      <c r="I15" s="67">
        <v>50</v>
      </c>
      <c r="J15" s="67">
        <f t="shared" si="1"/>
        <v>50</v>
      </c>
      <c r="K15" s="68">
        <v>26</v>
      </c>
      <c r="L15" s="68">
        <f t="shared" si="2"/>
        <v>24</v>
      </c>
      <c r="M15" s="68">
        <f t="shared" si="3"/>
        <v>52</v>
      </c>
      <c r="N15" s="96">
        <v>37.5</v>
      </c>
      <c r="O15" s="97" t="str">
        <f t="shared" si="4"/>
        <v>DEC</v>
      </c>
      <c r="P15" s="96">
        <v>37.5</v>
      </c>
      <c r="Q15" s="98">
        <f t="shared" si="5"/>
        <v>-11.5</v>
      </c>
      <c r="R15" s="97">
        <f t="shared" si="6"/>
        <v>-0.30666666666666664</v>
      </c>
      <c r="S15" s="99" t="str">
        <f t="shared" si="7"/>
        <v>DEGROWTH</v>
      </c>
      <c r="T15" s="68">
        <v>30</v>
      </c>
      <c r="U15" s="100" t="str">
        <f t="shared" si="8"/>
        <v>jAN</v>
      </c>
      <c r="V15" s="96">
        <v>30</v>
      </c>
      <c r="W15" s="101">
        <f t="shared" si="9"/>
        <v>-4</v>
      </c>
      <c r="X15" s="102">
        <f t="shared" si="10"/>
        <v>-0.1333333333333333</v>
      </c>
      <c r="Y15" s="103" t="str">
        <f t="shared" si="11"/>
        <v>DEGROWTH</v>
      </c>
      <c r="Z15" s="74">
        <v>0</v>
      </c>
      <c r="AA15" s="69"/>
      <c r="AB15" s="69" t="s">
        <v>133</v>
      </c>
      <c r="AC15" s="3"/>
    </row>
    <row r="16" spans="1:29" ht="14.25" customHeight="1">
      <c r="A16" s="69" t="s">
        <v>133</v>
      </c>
      <c r="B16" s="70" t="s">
        <v>21</v>
      </c>
      <c r="C16" s="71" t="s">
        <v>663</v>
      </c>
      <c r="D16" s="71">
        <v>1000000657</v>
      </c>
      <c r="E16" s="72" t="s">
        <v>664</v>
      </c>
      <c r="F16" s="73">
        <v>42822</v>
      </c>
      <c r="G16" s="66" t="str">
        <f t="shared" si="0"/>
        <v>Targeted Dealer</v>
      </c>
      <c r="H16" s="66"/>
      <c r="I16" s="67">
        <v>65</v>
      </c>
      <c r="J16" s="67">
        <f t="shared" si="1"/>
        <v>65</v>
      </c>
      <c r="K16" s="68">
        <v>0</v>
      </c>
      <c r="L16" s="68">
        <f t="shared" si="2"/>
        <v>65</v>
      </c>
      <c r="M16" s="68">
        <f t="shared" si="3"/>
        <v>0</v>
      </c>
      <c r="N16" s="96">
        <v>0</v>
      </c>
      <c r="O16" s="97" t="str">
        <f t="shared" si="4"/>
        <v>DEC</v>
      </c>
      <c r="P16" s="96">
        <v>0</v>
      </c>
      <c r="Q16" s="98">
        <f t="shared" si="5"/>
        <v>0</v>
      </c>
      <c r="R16" s="97" t="str">
        <f t="shared" si="6"/>
        <v xml:space="preserve"> </v>
      </c>
      <c r="S16" s="99" t="b">
        <f t="shared" si="7"/>
        <v>0</v>
      </c>
      <c r="T16" s="68">
        <v>60</v>
      </c>
      <c r="U16" s="100" t="str">
        <f t="shared" si="8"/>
        <v>jAN</v>
      </c>
      <c r="V16" s="96">
        <v>60</v>
      </c>
      <c r="W16" s="101">
        <f t="shared" si="9"/>
        <v>-60</v>
      </c>
      <c r="X16" s="102">
        <f t="shared" si="10"/>
        <v>-1</v>
      </c>
      <c r="Y16" s="103" t="str">
        <f t="shared" si="11"/>
        <v>DEGROWTH</v>
      </c>
      <c r="Z16" s="74">
        <v>0</v>
      </c>
      <c r="AA16" s="69"/>
      <c r="AB16" s="69" t="s">
        <v>133</v>
      </c>
      <c r="AC16" s="3"/>
    </row>
    <row r="17" spans="1:29" ht="14.25" customHeight="1">
      <c r="A17" s="69" t="s">
        <v>133</v>
      </c>
      <c r="B17" s="70" t="s">
        <v>21</v>
      </c>
      <c r="C17" s="71" t="s">
        <v>665</v>
      </c>
      <c r="D17" s="71">
        <v>1000000647</v>
      </c>
      <c r="E17" s="72" t="s">
        <v>666</v>
      </c>
      <c r="F17" s="73">
        <v>42842</v>
      </c>
      <c r="G17" s="66" t="str">
        <f t="shared" si="0"/>
        <v>Targeted Dealer</v>
      </c>
      <c r="H17" s="66"/>
      <c r="I17" s="67">
        <v>40</v>
      </c>
      <c r="J17" s="67">
        <f t="shared" si="1"/>
        <v>40</v>
      </c>
      <c r="K17" s="68">
        <v>20</v>
      </c>
      <c r="L17" s="68">
        <f t="shared" si="2"/>
        <v>20</v>
      </c>
      <c r="M17" s="68">
        <f t="shared" si="3"/>
        <v>50</v>
      </c>
      <c r="N17" s="96">
        <v>20</v>
      </c>
      <c r="O17" s="97" t="str">
        <f t="shared" si="4"/>
        <v>DEC</v>
      </c>
      <c r="P17" s="96">
        <v>20</v>
      </c>
      <c r="Q17" s="98">
        <f t="shared" si="5"/>
        <v>0</v>
      </c>
      <c r="R17" s="97">
        <f t="shared" si="6"/>
        <v>0</v>
      </c>
      <c r="S17" s="99" t="str">
        <f t="shared" si="7"/>
        <v>GROWTH</v>
      </c>
      <c r="T17" s="68">
        <v>139</v>
      </c>
      <c r="U17" s="100" t="str">
        <f t="shared" si="8"/>
        <v>jAN</v>
      </c>
      <c r="V17" s="96">
        <v>139</v>
      </c>
      <c r="W17" s="101">
        <f t="shared" si="9"/>
        <v>-119</v>
      </c>
      <c r="X17" s="102">
        <f t="shared" si="10"/>
        <v>-0.85611510791366907</v>
      </c>
      <c r="Y17" s="103" t="str">
        <f t="shared" si="11"/>
        <v>DEGROWTH</v>
      </c>
      <c r="Z17" s="74">
        <v>0</v>
      </c>
      <c r="AA17" s="69"/>
      <c r="AB17" s="69" t="s">
        <v>133</v>
      </c>
      <c r="AC17" s="3"/>
    </row>
    <row r="18" spans="1:29" ht="14.25" customHeight="1">
      <c r="A18" s="69" t="s">
        <v>133</v>
      </c>
      <c r="B18" s="70" t="s">
        <v>25</v>
      </c>
      <c r="C18" s="71" t="s">
        <v>158</v>
      </c>
      <c r="D18" s="71">
        <v>1000000675</v>
      </c>
      <c r="E18" s="72" t="s">
        <v>159</v>
      </c>
      <c r="F18" s="73">
        <v>42842</v>
      </c>
      <c r="G18" s="66" t="str">
        <f t="shared" si="0"/>
        <v>-</v>
      </c>
      <c r="H18" s="66"/>
      <c r="I18" s="67">
        <v>0</v>
      </c>
      <c r="J18" s="67">
        <f t="shared" si="1"/>
        <v>0</v>
      </c>
      <c r="K18" s="68">
        <v>0</v>
      </c>
      <c r="L18" s="68">
        <f t="shared" si="2"/>
        <v>0</v>
      </c>
      <c r="M18" s="68" t="str">
        <f t="shared" si="3"/>
        <v>-</v>
      </c>
      <c r="N18" s="96">
        <v>0</v>
      </c>
      <c r="O18" s="97" t="str">
        <f t="shared" si="4"/>
        <v>DEC</v>
      </c>
      <c r="P18" s="96">
        <v>0</v>
      </c>
      <c r="Q18" s="98">
        <f t="shared" si="5"/>
        <v>0</v>
      </c>
      <c r="R18" s="97" t="str">
        <f t="shared" si="6"/>
        <v xml:space="preserve"> </v>
      </c>
      <c r="S18" s="99" t="b">
        <f t="shared" si="7"/>
        <v>0</v>
      </c>
      <c r="T18" s="68">
        <v>60</v>
      </c>
      <c r="U18" s="100" t="str">
        <f t="shared" si="8"/>
        <v>jAN</v>
      </c>
      <c r="V18" s="96">
        <v>60</v>
      </c>
      <c r="W18" s="101">
        <f t="shared" si="9"/>
        <v>-60</v>
      </c>
      <c r="X18" s="102">
        <f t="shared" si="10"/>
        <v>-1</v>
      </c>
      <c r="Y18" s="103" t="str">
        <f t="shared" si="11"/>
        <v>DEGROWTH</v>
      </c>
      <c r="Z18" s="74">
        <v>0</v>
      </c>
      <c r="AA18" s="69"/>
      <c r="AB18" s="69" t="s">
        <v>133</v>
      </c>
      <c r="AC18" s="3"/>
    </row>
    <row r="19" spans="1:29" ht="14.25" customHeight="1">
      <c r="A19" s="69" t="s">
        <v>133</v>
      </c>
      <c r="B19" s="70" t="s">
        <v>24</v>
      </c>
      <c r="C19" s="71" t="s">
        <v>667</v>
      </c>
      <c r="D19" s="71">
        <v>1000000667</v>
      </c>
      <c r="E19" s="72" t="s">
        <v>668</v>
      </c>
      <c r="F19" s="73">
        <v>42849</v>
      </c>
      <c r="G19" s="66" t="str">
        <f t="shared" si="0"/>
        <v>Targeted Dealer</v>
      </c>
      <c r="H19" s="66"/>
      <c r="I19" s="67">
        <v>130</v>
      </c>
      <c r="J19" s="67">
        <f t="shared" si="1"/>
        <v>130</v>
      </c>
      <c r="K19" s="68">
        <v>100</v>
      </c>
      <c r="L19" s="68">
        <f t="shared" si="2"/>
        <v>30</v>
      </c>
      <c r="M19" s="68">
        <f t="shared" si="3"/>
        <v>76.92307692307692</v>
      </c>
      <c r="N19" s="96">
        <v>100</v>
      </c>
      <c r="O19" s="97" t="str">
        <f t="shared" si="4"/>
        <v>DEC</v>
      </c>
      <c r="P19" s="96">
        <v>100</v>
      </c>
      <c r="Q19" s="98">
        <f t="shared" si="5"/>
        <v>0</v>
      </c>
      <c r="R19" s="97">
        <f t="shared" si="6"/>
        <v>0</v>
      </c>
      <c r="S19" s="99" t="str">
        <f t="shared" si="7"/>
        <v>GROWTH</v>
      </c>
      <c r="T19" s="68">
        <v>140</v>
      </c>
      <c r="U19" s="100" t="str">
        <f t="shared" si="8"/>
        <v>jAN</v>
      </c>
      <c r="V19" s="96">
        <v>140</v>
      </c>
      <c r="W19" s="101">
        <f t="shared" si="9"/>
        <v>-40</v>
      </c>
      <c r="X19" s="102">
        <f t="shared" si="10"/>
        <v>-0.2857142857142857</v>
      </c>
      <c r="Y19" s="103" t="str">
        <f t="shared" si="11"/>
        <v>DEGROWTH</v>
      </c>
      <c r="Z19" s="74">
        <v>0</v>
      </c>
      <c r="AA19" s="69"/>
      <c r="AB19" s="69" t="s">
        <v>133</v>
      </c>
      <c r="AC19" s="3"/>
    </row>
    <row r="20" spans="1:29" ht="14.25" customHeight="1">
      <c r="A20" s="69" t="s">
        <v>133</v>
      </c>
      <c r="B20" s="70" t="s">
        <v>21</v>
      </c>
      <c r="C20" s="71" t="s">
        <v>669</v>
      </c>
      <c r="D20" s="71">
        <v>1000000661</v>
      </c>
      <c r="E20" s="72" t="s">
        <v>670</v>
      </c>
      <c r="F20" s="73">
        <v>42914</v>
      </c>
      <c r="G20" s="66" t="str">
        <f t="shared" si="0"/>
        <v>Targeted Dealer</v>
      </c>
      <c r="H20" s="66"/>
      <c r="I20" s="67">
        <v>230</v>
      </c>
      <c r="J20" s="67">
        <f t="shared" si="1"/>
        <v>230</v>
      </c>
      <c r="K20" s="68">
        <v>273.5</v>
      </c>
      <c r="L20" s="68">
        <f t="shared" si="2"/>
        <v>-43.5</v>
      </c>
      <c r="M20" s="68">
        <f t="shared" si="3"/>
        <v>118.91304347826087</v>
      </c>
      <c r="N20" s="96">
        <v>305</v>
      </c>
      <c r="O20" s="97" t="str">
        <f t="shared" si="4"/>
        <v>DEC</v>
      </c>
      <c r="P20" s="96">
        <v>305</v>
      </c>
      <c r="Q20" s="98">
        <f t="shared" si="5"/>
        <v>-31.5</v>
      </c>
      <c r="R20" s="97">
        <f t="shared" si="6"/>
        <v>-0.10327868852459021</v>
      </c>
      <c r="S20" s="99" t="str">
        <f t="shared" si="7"/>
        <v>DEGROWTH</v>
      </c>
      <c r="T20" s="68">
        <v>191</v>
      </c>
      <c r="U20" s="100" t="str">
        <f t="shared" si="8"/>
        <v>jAN</v>
      </c>
      <c r="V20" s="96">
        <v>191</v>
      </c>
      <c r="W20" s="101">
        <f t="shared" si="9"/>
        <v>82.5</v>
      </c>
      <c r="X20" s="102">
        <f t="shared" si="10"/>
        <v>0.43193717277486909</v>
      </c>
      <c r="Y20" s="103" t="str">
        <f t="shared" si="11"/>
        <v>GROWTH</v>
      </c>
      <c r="Z20" s="74">
        <v>0</v>
      </c>
      <c r="AA20" s="69"/>
      <c r="AB20" s="69" t="s">
        <v>133</v>
      </c>
      <c r="AC20" s="3"/>
    </row>
    <row r="21" spans="1:29" ht="14.25" customHeight="1">
      <c r="A21" s="69" t="s">
        <v>133</v>
      </c>
      <c r="B21" s="70" t="s">
        <v>25</v>
      </c>
      <c r="C21" s="71" t="s">
        <v>671</v>
      </c>
      <c r="D21" s="71">
        <v>1000000646</v>
      </c>
      <c r="E21" s="72" t="s">
        <v>672</v>
      </c>
      <c r="F21" s="73">
        <v>43132</v>
      </c>
      <c r="G21" s="66" t="str">
        <f t="shared" si="0"/>
        <v>Targeted Dealer</v>
      </c>
      <c r="H21" s="66"/>
      <c r="I21" s="67">
        <v>120</v>
      </c>
      <c r="J21" s="67">
        <f t="shared" si="1"/>
        <v>120</v>
      </c>
      <c r="K21" s="68">
        <v>255</v>
      </c>
      <c r="L21" s="68">
        <f t="shared" si="2"/>
        <v>-135</v>
      </c>
      <c r="M21" s="68">
        <f t="shared" si="3"/>
        <v>212.5</v>
      </c>
      <c r="N21" s="96">
        <v>325</v>
      </c>
      <c r="O21" s="97" t="str">
        <f t="shared" si="4"/>
        <v>DEC</v>
      </c>
      <c r="P21" s="96">
        <v>325</v>
      </c>
      <c r="Q21" s="98">
        <f t="shared" si="5"/>
        <v>-70</v>
      </c>
      <c r="R21" s="97">
        <f t="shared" si="6"/>
        <v>-0.2153846153846154</v>
      </c>
      <c r="S21" s="99" t="str">
        <f t="shared" si="7"/>
        <v>DEGROWTH</v>
      </c>
      <c r="T21" s="68">
        <v>210</v>
      </c>
      <c r="U21" s="100" t="str">
        <f t="shared" si="8"/>
        <v>jAN</v>
      </c>
      <c r="V21" s="96">
        <v>210</v>
      </c>
      <c r="W21" s="101">
        <f t="shared" si="9"/>
        <v>45</v>
      </c>
      <c r="X21" s="102">
        <f t="shared" si="10"/>
        <v>0.21428571428571419</v>
      </c>
      <c r="Y21" s="103" t="str">
        <f t="shared" si="11"/>
        <v>GROWTH</v>
      </c>
      <c r="Z21" s="74">
        <v>0</v>
      </c>
      <c r="AA21" s="69"/>
      <c r="AB21" s="69" t="s">
        <v>133</v>
      </c>
      <c r="AC21" s="3"/>
    </row>
    <row r="22" spans="1:29" ht="14.25" customHeight="1">
      <c r="A22" s="69" t="s">
        <v>133</v>
      </c>
      <c r="B22" s="70" t="s">
        <v>21</v>
      </c>
      <c r="C22" s="71" t="s">
        <v>673</v>
      </c>
      <c r="D22" s="71">
        <v>1000000670</v>
      </c>
      <c r="E22" s="72" t="s">
        <v>674</v>
      </c>
      <c r="F22" s="73">
        <v>43154</v>
      </c>
      <c r="G22" s="66" t="str">
        <f t="shared" si="0"/>
        <v>Targeted Dealer</v>
      </c>
      <c r="H22" s="66"/>
      <c r="I22" s="67">
        <v>560</v>
      </c>
      <c r="J22" s="67">
        <f t="shared" si="1"/>
        <v>560</v>
      </c>
      <c r="K22" s="68">
        <v>478</v>
      </c>
      <c r="L22" s="68">
        <f t="shared" si="2"/>
        <v>82</v>
      </c>
      <c r="M22" s="68">
        <f t="shared" si="3"/>
        <v>85.357142857142861</v>
      </c>
      <c r="N22" s="96">
        <v>438</v>
      </c>
      <c r="O22" s="97" t="str">
        <f t="shared" si="4"/>
        <v>DEC</v>
      </c>
      <c r="P22" s="96">
        <v>438</v>
      </c>
      <c r="Q22" s="98">
        <f t="shared" si="5"/>
        <v>40</v>
      </c>
      <c r="R22" s="97">
        <f t="shared" si="6"/>
        <v>9.1324200913242004E-2</v>
      </c>
      <c r="S22" s="99" t="str">
        <f t="shared" si="7"/>
        <v>GROWTH</v>
      </c>
      <c r="T22" s="68">
        <v>560</v>
      </c>
      <c r="U22" s="100" t="str">
        <f t="shared" si="8"/>
        <v>jAN</v>
      </c>
      <c r="V22" s="96">
        <v>560</v>
      </c>
      <c r="W22" s="101">
        <f t="shared" si="9"/>
        <v>-82</v>
      </c>
      <c r="X22" s="102">
        <f t="shared" si="10"/>
        <v>-0.14642857142857146</v>
      </c>
      <c r="Y22" s="103" t="str">
        <f t="shared" si="11"/>
        <v>DEGROWTH</v>
      </c>
      <c r="Z22" s="74">
        <v>0</v>
      </c>
      <c r="AA22" s="69"/>
      <c r="AB22" s="69" t="s">
        <v>133</v>
      </c>
      <c r="AC22" s="3"/>
    </row>
    <row r="23" spans="1:29" ht="14.25" customHeight="1">
      <c r="A23" s="69" t="s">
        <v>133</v>
      </c>
      <c r="B23" s="70" t="s">
        <v>21</v>
      </c>
      <c r="C23" s="71" t="s">
        <v>160</v>
      </c>
      <c r="D23" s="71">
        <v>1000000659</v>
      </c>
      <c r="E23" s="72" t="s">
        <v>161</v>
      </c>
      <c r="F23" s="73">
        <v>43258</v>
      </c>
      <c r="G23" s="66" t="str">
        <f t="shared" si="0"/>
        <v>Targeted Dealer</v>
      </c>
      <c r="H23" s="66"/>
      <c r="I23" s="67">
        <v>26</v>
      </c>
      <c r="J23" s="67">
        <f t="shared" si="1"/>
        <v>26</v>
      </c>
      <c r="K23" s="68">
        <v>26</v>
      </c>
      <c r="L23" s="68">
        <f t="shared" si="2"/>
        <v>0</v>
      </c>
      <c r="M23" s="68">
        <f t="shared" si="3"/>
        <v>100</v>
      </c>
      <c r="N23" s="96">
        <v>13</v>
      </c>
      <c r="O23" s="97" t="str">
        <f t="shared" si="4"/>
        <v>DEC</v>
      </c>
      <c r="P23" s="96">
        <v>13</v>
      </c>
      <c r="Q23" s="98">
        <f t="shared" si="5"/>
        <v>13</v>
      </c>
      <c r="R23" s="97">
        <f t="shared" si="6"/>
        <v>1</v>
      </c>
      <c r="S23" s="99" t="str">
        <f t="shared" si="7"/>
        <v>GROWTH</v>
      </c>
      <c r="T23" s="68">
        <v>65</v>
      </c>
      <c r="U23" s="100" t="str">
        <f t="shared" si="8"/>
        <v>jAN</v>
      </c>
      <c r="V23" s="96">
        <v>65</v>
      </c>
      <c r="W23" s="101">
        <f t="shared" si="9"/>
        <v>-39</v>
      </c>
      <c r="X23" s="102">
        <f t="shared" si="10"/>
        <v>-0.6</v>
      </c>
      <c r="Y23" s="103" t="str">
        <f t="shared" si="11"/>
        <v>DEGROWTH</v>
      </c>
      <c r="Z23" s="74">
        <v>0</v>
      </c>
      <c r="AA23" s="69"/>
      <c r="AB23" s="69" t="s">
        <v>133</v>
      </c>
      <c r="AC23" s="3"/>
    </row>
    <row r="24" spans="1:29" ht="14.25" customHeight="1">
      <c r="A24" s="69" t="s">
        <v>133</v>
      </c>
      <c r="B24" s="70" t="s">
        <v>24</v>
      </c>
      <c r="C24" s="71" t="s">
        <v>675</v>
      </c>
      <c r="D24" s="71">
        <v>1000000637</v>
      </c>
      <c r="E24" s="72" t="s">
        <v>676</v>
      </c>
      <c r="F24" s="73">
        <v>43294</v>
      </c>
      <c r="G24" s="66" t="str">
        <f t="shared" si="0"/>
        <v>Targeted Dealer</v>
      </c>
      <c r="H24" s="66"/>
      <c r="I24" s="67">
        <v>100</v>
      </c>
      <c r="J24" s="67">
        <f t="shared" si="1"/>
        <v>100</v>
      </c>
      <c r="K24" s="68">
        <v>150</v>
      </c>
      <c r="L24" s="68">
        <f t="shared" si="2"/>
        <v>-50</v>
      </c>
      <c r="M24" s="68">
        <f t="shared" si="3"/>
        <v>150</v>
      </c>
      <c r="N24" s="96">
        <v>110</v>
      </c>
      <c r="O24" s="97" t="str">
        <f t="shared" si="4"/>
        <v>DEC</v>
      </c>
      <c r="P24" s="96">
        <v>110</v>
      </c>
      <c r="Q24" s="98">
        <f t="shared" si="5"/>
        <v>40</v>
      </c>
      <c r="R24" s="97">
        <f t="shared" si="6"/>
        <v>0.36363636363636354</v>
      </c>
      <c r="S24" s="99" t="str">
        <f t="shared" si="7"/>
        <v>GROWTH</v>
      </c>
      <c r="T24" s="68">
        <v>90</v>
      </c>
      <c r="U24" s="100" t="str">
        <f t="shared" si="8"/>
        <v>jAN</v>
      </c>
      <c r="V24" s="96">
        <v>90</v>
      </c>
      <c r="W24" s="101">
        <f t="shared" si="9"/>
        <v>60</v>
      </c>
      <c r="X24" s="102">
        <f t="shared" si="10"/>
        <v>0.66666666666666674</v>
      </c>
      <c r="Y24" s="103" t="str">
        <f t="shared" si="11"/>
        <v>GROWTH</v>
      </c>
      <c r="Z24" s="74">
        <v>0</v>
      </c>
      <c r="AA24" s="69"/>
      <c r="AB24" s="69" t="s">
        <v>133</v>
      </c>
      <c r="AC24" s="3"/>
    </row>
    <row r="25" spans="1:29" ht="14.25" customHeight="1">
      <c r="A25" s="69" t="s">
        <v>133</v>
      </c>
      <c r="B25" s="70" t="s">
        <v>24</v>
      </c>
      <c r="C25" s="71" t="s">
        <v>677</v>
      </c>
      <c r="D25" s="71">
        <v>1000000666</v>
      </c>
      <c r="E25" s="72" t="s">
        <v>678</v>
      </c>
      <c r="F25" s="73">
        <v>43328</v>
      </c>
      <c r="G25" s="66" t="str">
        <f t="shared" si="0"/>
        <v>Targeted Dealer</v>
      </c>
      <c r="H25" s="66"/>
      <c r="I25" s="67">
        <v>200</v>
      </c>
      <c r="J25" s="67">
        <f t="shared" si="1"/>
        <v>200</v>
      </c>
      <c r="K25" s="68">
        <v>380</v>
      </c>
      <c r="L25" s="68">
        <f t="shared" si="2"/>
        <v>-180</v>
      </c>
      <c r="M25" s="68">
        <f t="shared" si="3"/>
        <v>190</v>
      </c>
      <c r="N25" s="96">
        <v>320</v>
      </c>
      <c r="O25" s="97" t="str">
        <f t="shared" si="4"/>
        <v>DEC</v>
      </c>
      <c r="P25" s="96">
        <v>320</v>
      </c>
      <c r="Q25" s="98">
        <f t="shared" si="5"/>
        <v>60</v>
      </c>
      <c r="R25" s="97">
        <f t="shared" si="6"/>
        <v>0.1875</v>
      </c>
      <c r="S25" s="99" t="str">
        <f t="shared" si="7"/>
        <v>GROWTH</v>
      </c>
      <c r="T25" s="68">
        <v>185</v>
      </c>
      <c r="U25" s="100" t="str">
        <f t="shared" si="8"/>
        <v>jAN</v>
      </c>
      <c r="V25" s="96">
        <v>185</v>
      </c>
      <c r="W25" s="101">
        <f t="shared" si="9"/>
        <v>195</v>
      </c>
      <c r="X25" s="102">
        <f t="shared" si="10"/>
        <v>1.0540540540540539</v>
      </c>
      <c r="Y25" s="103" t="str">
        <f t="shared" si="11"/>
        <v>GROWTH</v>
      </c>
      <c r="Z25" s="74">
        <v>0</v>
      </c>
      <c r="AA25" s="69"/>
      <c r="AB25" s="69" t="s">
        <v>133</v>
      </c>
      <c r="AC25" s="3"/>
    </row>
    <row r="26" spans="1:29" ht="14.25" customHeight="1">
      <c r="A26" s="69" t="s">
        <v>133</v>
      </c>
      <c r="B26" s="70" t="s">
        <v>25</v>
      </c>
      <c r="C26" s="71" t="s">
        <v>679</v>
      </c>
      <c r="D26" s="71">
        <v>1000000658</v>
      </c>
      <c r="E26" s="72" t="s">
        <v>680</v>
      </c>
      <c r="F26" s="73">
        <v>43495</v>
      </c>
      <c r="G26" s="66" t="str">
        <f t="shared" si="0"/>
        <v>Targeted Dealer</v>
      </c>
      <c r="H26" s="66"/>
      <c r="I26" s="67">
        <v>850</v>
      </c>
      <c r="J26" s="67">
        <f t="shared" si="1"/>
        <v>850</v>
      </c>
      <c r="K26" s="68">
        <v>980</v>
      </c>
      <c r="L26" s="68">
        <f t="shared" si="2"/>
        <v>-130</v>
      </c>
      <c r="M26" s="68">
        <f t="shared" si="3"/>
        <v>115.29411764705883</v>
      </c>
      <c r="N26" s="96">
        <v>1010</v>
      </c>
      <c r="O26" s="97" t="str">
        <f t="shared" si="4"/>
        <v>DEC</v>
      </c>
      <c r="P26" s="96">
        <v>1010</v>
      </c>
      <c r="Q26" s="98">
        <f t="shared" si="5"/>
        <v>-30</v>
      </c>
      <c r="R26" s="97">
        <f t="shared" si="6"/>
        <v>-2.9702970297029729E-2</v>
      </c>
      <c r="S26" s="99" t="str">
        <f t="shared" si="7"/>
        <v>DEGROWTH</v>
      </c>
      <c r="T26" s="68">
        <v>490</v>
      </c>
      <c r="U26" s="100" t="str">
        <f t="shared" si="8"/>
        <v>jAN</v>
      </c>
      <c r="V26" s="96">
        <v>490</v>
      </c>
      <c r="W26" s="101">
        <f t="shared" si="9"/>
        <v>490</v>
      </c>
      <c r="X26" s="102">
        <f t="shared" si="10"/>
        <v>1</v>
      </c>
      <c r="Y26" s="103" t="str">
        <f t="shared" si="11"/>
        <v>GROWTH</v>
      </c>
      <c r="Z26" s="74">
        <v>0</v>
      </c>
      <c r="AA26" s="69"/>
      <c r="AB26" s="69" t="s">
        <v>133</v>
      </c>
      <c r="AC26" s="3"/>
    </row>
    <row r="27" spans="1:29" ht="14.25" customHeight="1">
      <c r="A27" s="69" t="s">
        <v>133</v>
      </c>
      <c r="B27" s="70" t="s">
        <v>25</v>
      </c>
      <c r="C27" s="71" t="s">
        <v>681</v>
      </c>
      <c r="D27" s="71">
        <v>1000001037</v>
      </c>
      <c r="E27" s="72" t="s">
        <v>682</v>
      </c>
      <c r="F27" s="73">
        <v>43623</v>
      </c>
      <c r="G27" s="66" t="str">
        <f t="shared" si="0"/>
        <v>Targeted Dealer</v>
      </c>
      <c r="H27" s="66"/>
      <c r="I27" s="67">
        <v>2845</v>
      </c>
      <c r="J27" s="67">
        <f t="shared" si="1"/>
        <v>2845</v>
      </c>
      <c r="K27" s="68">
        <v>2360</v>
      </c>
      <c r="L27" s="68">
        <f t="shared" si="2"/>
        <v>485</v>
      </c>
      <c r="M27" s="68">
        <f t="shared" si="3"/>
        <v>82.952548330404227</v>
      </c>
      <c r="N27" s="96">
        <v>2630</v>
      </c>
      <c r="O27" s="97" t="str">
        <f t="shared" si="4"/>
        <v>DEC</v>
      </c>
      <c r="P27" s="96">
        <v>2630</v>
      </c>
      <c r="Q27" s="98">
        <f t="shared" si="5"/>
        <v>-270</v>
      </c>
      <c r="R27" s="97">
        <f t="shared" si="6"/>
        <v>-0.10266159695817489</v>
      </c>
      <c r="S27" s="99" t="str">
        <f t="shared" si="7"/>
        <v>DEGROWTH</v>
      </c>
      <c r="T27" s="68">
        <v>2920</v>
      </c>
      <c r="U27" s="100" t="str">
        <f t="shared" si="8"/>
        <v>jAN</v>
      </c>
      <c r="V27" s="96">
        <v>2920</v>
      </c>
      <c r="W27" s="101">
        <f t="shared" si="9"/>
        <v>-560</v>
      </c>
      <c r="X27" s="102">
        <f t="shared" si="10"/>
        <v>-0.19178082191780821</v>
      </c>
      <c r="Y27" s="103" t="str">
        <f t="shared" si="11"/>
        <v>DEGROWTH</v>
      </c>
      <c r="Z27" s="74">
        <v>0</v>
      </c>
      <c r="AA27" s="69"/>
      <c r="AB27" s="69" t="s">
        <v>133</v>
      </c>
      <c r="AC27" s="3"/>
    </row>
    <row r="28" spans="1:29" ht="14.25" customHeight="1">
      <c r="A28" s="69" t="s">
        <v>133</v>
      </c>
      <c r="B28" s="70" t="s">
        <v>21</v>
      </c>
      <c r="C28" s="71" t="s">
        <v>683</v>
      </c>
      <c r="D28" s="71">
        <v>1000001042</v>
      </c>
      <c r="E28" s="72" t="s">
        <v>684</v>
      </c>
      <c r="F28" s="73">
        <v>43642</v>
      </c>
      <c r="G28" s="66" t="str">
        <f t="shared" si="0"/>
        <v>Targeted Dealer</v>
      </c>
      <c r="H28" s="66"/>
      <c r="I28" s="67">
        <v>13</v>
      </c>
      <c r="J28" s="67">
        <f t="shared" si="1"/>
        <v>13</v>
      </c>
      <c r="K28" s="68">
        <v>13</v>
      </c>
      <c r="L28" s="68">
        <f t="shared" si="2"/>
        <v>0</v>
      </c>
      <c r="M28" s="68">
        <f t="shared" si="3"/>
        <v>100</v>
      </c>
      <c r="N28" s="96">
        <v>13</v>
      </c>
      <c r="O28" s="97" t="str">
        <f t="shared" si="4"/>
        <v>DEC</v>
      </c>
      <c r="P28" s="96">
        <v>13</v>
      </c>
      <c r="Q28" s="98">
        <f t="shared" si="5"/>
        <v>0</v>
      </c>
      <c r="R28" s="97">
        <f t="shared" si="6"/>
        <v>0</v>
      </c>
      <c r="S28" s="99" t="str">
        <f t="shared" si="7"/>
        <v>GROWTH</v>
      </c>
      <c r="T28" s="68">
        <v>72</v>
      </c>
      <c r="U28" s="100" t="str">
        <f t="shared" si="8"/>
        <v>jAN</v>
      </c>
      <c r="V28" s="96">
        <v>72</v>
      </c>
      <c r="W28" s="101">
        <f t="shared" si="9"/>
        <v>-59</v>
      </c>
      <c r="X28" s="102">
        <f t="shared" si="10"/>
        <v>-0.81944444444444442</v>
      </c>
      <c r="Y28" s="103" t="str">
        <f t="shared" si="11"/>
        <v>DEGROWTH</v>
      </c>
      <c r="Z28" s="74">
        <v>1</v>
      </c>
      <c r="AA28" s="69"/>
      <c r="AB28" s="69" t="s">
        <v>133</v>
      </c>
      <c r="AC28" s="3"/>
    </row>
    <row r="29" spans="1:29" ht="14.25" customHeight="1">
      <c r="A29" s="69" t="s">
        <v>133</v>
      </c>
      <c r="B29" s="70" t="s">
        <v>25</v>
      </c>
      <c r="C29" s="71" t="s">
        <v>685</v>
      </c>
      <c r="D29" s="71">
        <v>1000001032</v>
      </c>
      <c r="E29" s="72" t="s">
        <v>686</v>
      </c>
      <c r="F29" s="73">
        <v>43647</v>
      </c>
      <c r="G29" s="66" t="str">
        <f t="shared" si="0"/>
        <v>Targeted Dealer</v>
      </c>
      <c r="H29" s="66"/>
      <c r="I29" s="67">
        <v>60</v>
      </c>
      <c r="J29" s="67">
        <f t="shared" si="1"/>
        <v>60</v>
      </c>
      <c r="K29" s="68">
        <v>22</v>
      </c>
      <c r="L29" s="68">
        <f t="shared" si="2"/>
        <v>38</v>
      </c>
      <c r="M29" s="68">
        <f t="shared" si="3"/>
        <v>36.666666666666671</v>
      </c>
      <c r="N29" s="96">
        <v>22</v>
      </c>
      <c r="O29" s="97" t="str">
        <f t="shared" si="4"/>
        <v>DEC</v>
      </c>
      <c r="P29" s="96">
        <v>22</v>
      </c>
      <c r="Q29" s="98">
        <f t="shared" si="5"/>
        <v>0</v>
      </c>
      <c r="R29" s="97">
        <f t="shared" si="6"/>
        <v>0</v>
      </c>
      <c r="S29" s="99" t="str">
        <f t="shared" si="7"/>
        <v>GROWTH</v>
      </c>
      <c r="T29" s="68">
        <v>50</v>
      </c>
      <c r="U29" s="100" t="str">
        <f t="shared" si="8"/>
        <v>jAN</v>
      </c>
      <c r="V29" s="96">
        <v>50</v>
      </c>
      <c r="W29" s="101">
        <f t="shared" si="9"/>
        <v>-28</v>
      </c>
      <c r="X29" s="102">
        <f t="shared" si="10"/>
        <v>-0.56000000000000005</v>
      </c>
      <c r="Y29" s="103" t="str">
        <f t="shared" si="11"/>
        <v>DEGROWTH</v>
      </c>
      <c r="Z29" s="74">
        <v>0</v>
      </c>
      <c r="AA29" s="69"/>
      <c r="AB29" s="69" t="s">
        <v>133</v>
      </c>
      <c r="AC29" s="3"/>
    </row>
    <row r="30" spans="1:29" ht="14.25" customHeight="1">
      <c r="A30" s="69" t="s">
        <v>133</v>
      </c>
      <c r="B30" s="70" t="s">
        <v>24</v>
      </c>
      <c r="C30" s="71" t="s">
        <v>687</v>
      </c>
      <c r="D30" s="71">
        <v>1000001035</v>
      </c>
      <c r="E30" s="72" t="s">
        <v>688</v>
      </c>
      <c r="F30" s="73">
        <v>43795</v>
      </c>
      <c r="G30" s="66" t="str">
        <f t="shared" si="0"/>
        <v>Targeted Dealer</v>
      </c>
      <c r="H30" s="66"/>
      <c r="I30" s="67">
        <v>150</v>
      </c>
      <c r="J30" s="67">
        <f t="shared" si="1"/>
        <v>150</v>
      </c>
      <c r="K30" s="68">
        <v>90</v>
      </c>
      <c r="L30" s="68">
        <f t="shared" si="2"/>
        <v>60</v>
      </c>
      <c r="M30" s="68">
        <f t="shared" si="3"/>
        <v>60</v>
      </c>
      <c r="N30" s="96">
        <v>100</v>
      </c>
      <c r="O30" s="97" t="str">
        <f t="shared" si="4"/>
        <v>DEC</v>
      </c>
      <c r="P30" s="96">
        <v>100</v>
      </c>
      <c r="Q30" s="98">
        <f t="shared" si="5"/>
        <v>-10</v>
      </c>
      <c r="R30" s="97">
        <f t="shared" si="6"/>
        <v>-9.9999999999999978E-2</v>
      </c>
      <c r="S30" s="99" t="str">
        <f t="shared" si="7"/>
        <v>DEGROWTH</v>
      </c>
      <c r="T30" s="68">
        <v>120</v>
      </c>
      <c r="U30" s="100" t="str">
        <f t="shared" si="8"/>
        <v>jAN</v>
      </c>
      <c r="V30" s="96">
        <v>120</v>
      </c>
      <c r="W30" s="101">
        <f t="shared" si="9"/>
        <v>-30</v>
      </c>
      <c r="X30" s="102">
        <f t="shared" si="10"/>
        <v>-0.25</v>
      </c>
      <c r="Y30" s="103" t="str">
        <f t="shared" si="11"/>
        <v>DEGROWTH</v>
      </c>
      <c r="Z30" s="74">
        <v>0</v>
      </c>
      <c r="AA30" s="69"/>
      <c r="AB30" s="69" t="s">
        <v>133</v>
      </c>
      <c r="AC30" s="3"/>
    </row>
    <row r="31" spans="1:29" ht="14.25" customHeight="1">
      <c r="A31" s="69" t="s">
        <v>133</v>
      </c>
      <c r="B31" s="70" t="s">
        <v>24</v>
      </c>
      <c r="C31" s="71" t="s">
        <v>689</v>
      </c>
      <c r="D31" s="71">
        <v>1000001033</v>
      </c>
      <c r="E31" s="72" t="s">
        <v>690</v>
      </c>
      <c r="F31" s="73">
        <v>44006</v>
      </c>
      <c r="G31" s="66" t="str">
        <f t="shared" si="0"/>
        <v>Targeted Dealer</v>
      </c>
      <c r="H31" s="66"/>
      <c r="I31" s="67">
        <v>170</v>
      </c>
      <c r="J31" s="67">
        <f t="shared" si="1"/>
        <v>170</v>
      </c>
      <c r="K31" s="68">
        <v>185</v>
      </c>
      <c r="L31" s="68">
        <f t="shared" si="2"/>
        <v>-15</v>
      </c>
      <c r="M31" s="68">
        <f t="shared" si="3"/>
        <v>108.82352941176471</v>
      </c>
      <c r="N31" s="96">
        <v>191</v>
      </c>
      <c r="O31" s="97" t="str">
        <f t="shared" si="4"/>
        <v>DEC</v>
      </c>
      <c r="P31" s="96">
        <v>191</v>
      </c>
      <c r="Q31" s="98">
        <f t="shared" si="5"/>
        <v>-6</v>
      </c>
      <c r="R31" s="97">
        <f t="shared" si="6"/>
        <v>-3.1413612565445059E-2</v>
      </c>
      <c r="S31" s="99" t="str">
        <f t="shared" si="7"/>
        <v>DEGROWTH</v>
      </c>
      <c r="T31" s="68">
        <v>155</v>
      </c>
      <c r="U31" s="100" t="str">
        <f t="shared" si="8"/>
        <v>jAN</v>
      </c>
      <c r="V31" s="96">
        <v>155</v>
      </c>
      <c r="W31" s="101">
        <f t="shared" si="9"/>
        <v>30</v>
      </c>
      <c r="X31" s="102">
        <f t="shared" si="10"/>
        <v>0.19354838709677424</v>
      </c>
      <c r="Y31" s="103" t="str">
        <f t="shared" si="11"/>
        <v>GROWTH</v>
      </c>
      <c r="Z31" s="74">
        <v>0</v>
      </c>
      <c r="AA31" s="69"/>
      <c r="AB31" s="69" t="s">
        <v>133</v>
      </c>
      <c r="AC31" s="3"/>
    </row>
    <row r="32" spans="1:29" ht="14.25" customHeight="1">
      <c r="A32" s="69" t="s">
        <v>133</v>
      </c>
      <c r="B32" s="70" t="s">
        <v>21</v>
      </c>
      <c r="C32" s="71" t="s">
        <v>691</v>
      </c>
      <c r="D32" s="71">
        <v>1000001043</v>
      </c>
      <c r="E32" s="72" t="s">
        <v>692</v>
      </c>
      <c r="F32" s="73">
        <v>44036</v>
      </c>
      <c r="G32" s="66" t="str">
        <f t="shared" si="0"/>
        <v>Targeted Dealer</v>
      </c>
      <c r="H32" s="66"/>
      <c r="I32" s="67">
        <v>150</v>
      </c>
      <c r="J32" s="67">
        <f t="shared" si="1"/>
        <v>150</v>
      </c>
      <c r="K32" s="68">
        <v>200</v>
      </c>
      <c r="L32" s="68">
        <f t="shared" si="2"/>
        <v>-50</v>
      </c>
      <c r="M32" s="68">
        <f t="shared" si="3"/>
        <v>133.33333333333334</v>
      </c>
      <c r="N32" s="96">
        <v>150</v>
      </c>
      <c r="O32" s="97" t="str">
        <f t="shared" si="4"/>
        <v>DEC</v>
      </c>
      <c r="P32" s="96">
        <v>150</v>
      </c>
      <c r="Q32" s="98">
        <f t="shared" si="5"/>
        <v>50</v>
      </c>
      <c r="R32" s="97">
        <f t="shared" si="6"/>
        <v>0.33333333333333326</v>
      </c>
      <c r="S32" s="99" t="str">
        <f t="shared" si="7"/>
        <v>GROWTH</v>
      </c>
      <c r="T32" s="68">
        <v>75</v>
      </c>
      <c r="U32" s="100" t="str">
        <f t="shared" si="8"/>
        <v>jAN</v>
      </c>
      <c r="V32" s="96">
        <v>75</v>
      </c>
      <c r="W32" s="101">
        <f t="shared" si="9"/>
        <v>125</v>
      </c>
      <c r="X32" s="102">
        <f t="shared" si="10"/>
        <v>1.6666666666666665</v>
      </c>
      <c r="Y32" s="103" t="str">
        <f t="shared" si="11"/>
        <v>GROWTH</v>
      </c>
      <c r="Z32" s="74">
        <v>0</v>
      </c>
      <c r="AA32" s="69"/>
      <c r="AB32" s="69" t="s">
        <v>133</v>
      </c>
      <c r="AC32" s="3"/>
    </row>
    <row r="33" spans="1:29" ht="14.25" customHeight="1">
      <c r="A33" s="69" t="s">
        <v>133</v>
      </c>
      <c r="B33" s="70" t="s">
        <v>21</v>
      </c>
      <c r="C33" s="71" t="s">
        <v>693</v>
      </c>
      <c r="D33" s="71">
        <v>1000001036</v>
      </c>
      <c r="E33" s="72" t="s">
        <v>694</v>
      </c>
      <c r="F33" s="73">
        <v>44104</v>
      </c>
      <c r="G33" s="66" t="str">
        <f t="shared" si="0"/>
        <v>Targeted Dealer</v>
      </c>
      <c r="H33" s="66"/>
      <c r="I33" s="67">
        <v>100</v>
      </c>
      <c r="J33" s="67">
        <f t="shared" si="1"/>
        <v>100</v>
      </c>
      <c r="K33" s="68">
        <v>46</v>
      </c>
      <c r="L33" s="68">
        <f t="shared" si="2"/>
        <v>54</v>
      </c>
      <c r="M33" s="68">
        <f t="shared" si="3"/>
        <v>46</v>
      </c>
      <c r="N33" s="96">
        <v>34</v>
      </c>
      <c r="O33" s="97" t="str">
        <f t="shared" si="4"/>
        <v>DEC</v>
      </c>
      <c r="P33" s="96">
        <v>34</v>
      </c>
      <c r="Q33" s="98">
        <f t="shared" si="5"/>
        <v>12</v>
      </c>
      <c r="R33" s="97">
        <f t="shared" si="6"/>
        <v>0.35294117647058831</v>
      </c>
      <c r="S33" s="99" t="str">
        <f t="shared" si="7"/>
        <v>GROWTH</v>
      </c>
      <c r="T33" s="68">
        <v>112</v>
      </c>
      <c r="U33" s="100" t="str">
        <f t="shared" si="8"/>
        <v>jAN</v>
      </c>
      <c r="V33" s="96">
        <v>112</v>
      </c>
      <c r="W33" s="101">
        <f t="shared" si="9"/>
        <v>-66</v>
      </c>
      <c r="X33" s="102">
        <f t="shared" si="10"/>
        <v>-0.5892857142857143</v>
      </c>
      <c r="Y33" s="103" t="str">
        <f t="shared" si="11"/>
        <v>DEGROWTH</v>
      </c>
      <c r="Z33" s="74">
        <v>0</v>
      </c>
      <c r="AA33" s="69"/>
      <c r="AB33" s="69" t="s">
        <v>133</v>
      </c>
      <c r="AC33" s="3"/>
    </row>
    <row r="34" spans="1:29" ht="14.25" customHeight="1">
      <c r="A34" s="69" t="s">
        <v>133</v>
      </c>
      <c r="B34" s="70" t="s">
        <v>21</v>
      </c>
      <c r="C34" s="71" t="s">
        <v>695</v>
      </c>
      <c r="D34" s="71">
        <v>1000001041</v>
      </c>
      <c r="E34" s="72" t="s">
        <v>696</v>
      </c>
      <c r="F34" s="73">
        <v>44188</v>
      </c>
      <c r="G34" s="66" t="str">
        <f t="shared" si="0"/>
        <v>Targeted Dealer</v>
      </c>
      <c r="H34" s="66"/>
      <c r="I34" s="67">
        <v>45</v>
      </c>
      <c r="J34" s="67">
        <f t="shared" si="1"/>
        <v>45</v>
      </c>
      <c r="K34" s="68">
        <v>33</v>
      </c>
      <c r="L34" s="68">
        <f t="shared" si="2"/>
        <v>12</v>
      </c>
      <c r="M34" s="68">
        <f t="shared" si="3"/>
        <v>73.333333333333329</v>
      </c>
      <c r="N34" s="96">
        <v>48</v>
      </c>
      <c r="O34" s="97" t="str">
        <f t="shared" si="4"/>
        <v>DEC</v>
      </c>
      <c r="P34" s="96">
        <v>48</v>
      </c>
      <c r="Q34" s="98">
        <f t="shared" si="5"/>
        <v>-15</v>
      </c>
      <c r="R34" s="97">
        <f t="shared" si="6"/>
        <v>-0.3125</v>
      </c>
      <c r="S34" s="99" t="str">
        <f t="shared" si="7"/>
        <v>DEGROWTH</v>
      </c>
      <c r="T34" s="68">
        <v>46</v>
      </c>
      <c r="U34" s="100" t="str">
        <f t="shared" si="8"/>
        <v>jAN</v>
      </c>
      <c r="V34" s="96">
        <v>46</v>
      </c>
      <c r="W34" s="101">
        <f t="shared" si="9"/>
        <v>-13</v>
      </c>
      <c r="X34" s="102">
        <f t="shared" si="10"/>
        <v>-0.28260869565217395</v>
      </c>
      <c r="Y34" s="103" t="str">
        <f t="shared" si="11"/>
        <v>DEGROWTH</v>
      </c>
      <c r="Z34" s="74">
        <v>0</v>
      </c>
      <c r="AA34" s="69"/>
      <c r="AB34" s="69" t="s">
        <v>133</v>
      </c>
      <c r="AC34" s="3"/>
    </row>
    <row r="35" spans="1:29" ht="14.25" customHeight="1">
      <c r="A35" s="69" t="s">
        <v>133</v>
      </c>
      <c r="B35" s="70" t="s">
        <v>24</v>
      </c>
      <c r="C35" s="71" t="s">
        <v>697</v>
      </c>
      <c r="D35" s="71">
        <v>1000001034</v>
      </c>
      <c r="E35" s="72" t="s">
        <v>698</v>
      </c>
      <c r="F35" s="73">
        <v>44191</v>
      </c>
      <c r="G35" s="66" t="str">
        <f t="shared" si="0"/>
        <v>Targeted Dealer</v>
      </c>
      <c r="H35" s="66"/>
      <c r="I35" s="67">
        <v>140</v>
      </c>
      <c r="J35" s="67">
        <f t="shared" si="1"/>
        <v>140</v>
      </c>
      <c r="K35" s="68">
        <v>180</v>
      </c>
      <c r="L35" s="68">
        <f t="shared" si="2"/>
        <v>-40</v>
      </c>
      <c r="M35" s="68">
        <f t="shared" si="3"/>
        <v>128.57142857142858</v>
      </c>
      <c r="N35" s="96">
        <v>140</v>
      </c>
      <c r="O35" s="97" t="str">
        <f t="shared" si="4"/>
        <v>DEC</v>
      </c>
      <c r="P35" s="96">
        <v>140</v>
      </c>
      <c r="Q35" s="98">
        <f t="shared" si="5"/>
        <v>40</v>
      </c>
      <c r="R35" s="97">
        <f t="shared" si="6"/>
        <v>0.28571428571428581</v>
      </c>
      <c r="S35" s="99" t="str">
        <f t="shared" si="7"/>
        <v>GROWTH</v>
      </c>
      <c r="T35" s="68">
        <v>160</v>
      </c>
      <c r="U35" s="100" t="str">
        <f t="shared" si="8"/>
        <v>jAN</v>
      </c>
      <c r="V35" s="96">
        <v>160</v>
      </c>
      <c r="W35" s="101">
        <f t="shared" si="9"/>
        <v>20</v>
      </c>
      <c r="X35" s="102">
        <f t="shared" si="10"/>
        <v>0.125</v>
      </c>
      <c r="Y35" s="103" t="str">
        <f t="shared" si="11"/>
        <v>GROWTH</v>
      </c>
      <c r="Z35" s="74">
        <v>0</v>
      </c>
      <c r="AA35" s="69"/>
      <c r="AB35" s="69" t="s">
        <v>133</v>
      </c>
      <c r="AC35" s="3"/>
    </row>
    <row r="36" spans="1:29" ht="14.25" customHeight="1">
      <c r="A36" s="69" t="s">
        <v>133</v>
      </c>
      <c r="B36" s="70" t="s">
        <v>21</v>
      </c>
      <c r="C36" s="71" t="s">
        <v>699</v>
      </c>
      <c r="D36" s="71">
        <v>1000001038</v>
      </c>
      <c r="E36" s="72" t="s">
        <v>700</v>
      </c>
      <c r="F36" s="73">
        <v>44495</v>
      </c>
      <c r="G36" s="66" t="str">
        <f t="shared" si="0"/>
        <v>Targeted Dealer</v>
      </c>
      <c r="H36" s="66"/>
      <c r="I36" s="67">
        <v>50</v>
      </c>
      <c r="J36" s="67">
        <f t="shared" si="1"/>
        <v>50</v>
      </c>
      <c r="K36" s="68">
        <v>20</v>
      </c>
      <c r="L36" s="68">
        <f t="shared" si="2"/>
        <v>30</v>
      </c>
      <c r="M36" s="68">
        <f t="shared" si="3"/>
        <v>40</v>
      </c>
      <c r="N36" s="96">
        <v>66</v>
      </c>
      <c r="O36" s="97" t="str">
        <f t="shared" si="4"/>
        <v>DEC</v>
      </c>
      <c r="P36" s="96">
        <v>66</v>
      </c>
      <c r="Q36" s="98">
        <f t="shared" si="5"/>
        <v>-46</v>
      </c>
      <c r="R36" s="97">
        <f t="shared" si="6"/>
        <v>-0.69696969696969702</v>
      </c>
      <c r="S36" s="99" t="str">
        <f t="shared" si="7"/>
        <v>DEGROWTH</v>
      </c>
      <c r="T36" s="68">
        <v>33</v>
      </c>
      <c r="U36" s="100" t="str">
        <f t="shared" si="8"/>
        <v>jAN</v>
      </c>
      <c r="V36" s="96">
        <v>33</v>
      </c>
      <c r="W36" s="101">
        <f t="shared" si="9"/>
        <v>-13</v>
      </c>
      <c r="X36" s="102">
        <f t="shared" si="10"/>
        <v>-0.39393939393939392</v>
      </c>
      <c r="Y36" s="103" t="str">
        <f t="shared" si="11"/>
        <v>DEGROWTH</v>
      </c>
      <c r="Z36" s="74">
        <v>0</v>
      </c>
      <c r="AA36" s="69"/>
      <c r="AB36" s="69" t="s">
        <v>133</v>
      </c>
      <c r="AC36" s="3"/>
    </row>
    <row r="37" spans="1:29" ht="14.25" customHeight="1">
      <c r="A37" s="69" t="s">
        <v>133</v>
      </c>
      <c r="B37" s="70" t="s">
        <v>24</v>
      </c>
      <c r="C37" s="71" t="s">
        <v>701</v>
      </c>
      <c r="D37" s="71">
        <v>1000002624</v>
      </c>
      <c r="E37" s="72" t="s">
        <v>702</v>
      </c>
      <c r="F37" s="73">
        <v>44636</v>
      </c>
      <c r="G37" s="66" t="str">
        <f t="shared" si="0"/>
        <v>Targeted Dealer</v>
      </c>
      <c r="H37" s="66"/>
      <c r="I37" s="67">
        <v>20</v>
      </c>
      <c r="J37" s="67">
        <f t="shared" si="1"/>
        <v>20</v>
      </c>
      <c r="K37" s="68">
        <v>10</v>
      </c>
      <c r="L37" s="68">
        <f t="shared" si="2"/>
        <v>10</v>
      </c>
      <c r="M37" s="68">
        <f t="shared" si="3"/>
        <v>50</v>
      </c>
      <c r="N37" s="96">
        <v>20</v>
      </c>
      <c r="O37" s="97" t="str">
        <f t="shared" si="4"/>
        <v>DEC</v>
      </c>
      <c r="P37" s="96">
        <v>20</v>
      </c>
      <c r="Q37" s="98">
        <f t="shared" si="5"/>
        <v>-10</v>
      </c>
      <c r="R37" s="97">
        <f t="shared" si="6"/>
        <v>-0.5</v>
      </c>
      <c r="S37" s="99" t="str">
        <f t="shared" si="7"/>
        <v>DEGROWTH</v>
      </c>
      <c r="T37" s="68">
        <v>40</v>
      </c>
      <c r="U37" s="100" t="str">
        <f t="shared" si="8"/>
        <v>jAN</v>
      </c>
      <c r="V37" s="96">
        <v>40</v>
      </c>
      <c r="W37" s="101">
        <f t="shared" si="9"/>
        <v>-30</v>
      </c>
      <c r="X37" s="102">
        <f t="shared" si="10"/>
        <v>-0.75</v>
      </c>
      <c r="Y37" s="103" t="str">
        <f t="shared" si="11"/>
        <v>DEGROWTH</v>
      </c>
      <c r="Z37" s="74">
        <v>0</v>
      </c>
      <c r="AA37" s="69"/>
      <c r="AB37" s="69" t="s">
        <v>133</v>
      </c>
      <c r="AC37" s="3"/>
    </row>
    <row r="38" spans="1:29" ht="14.25" customHeight="1">
      <c r="A38" s="69" t="s">
        <v>133</v>
      </c>
      <c r="B38" s="70" t="s">
        <v>25</v>
      </c>
      <c r="C38" s="71" t="s">
        <v>162</v>
      </c>
      <c r="D38" s="71">
        <v>1000002728</v>
      </c>
      <c r="E38" s="71" t="s">
        <v>163</v>
      </c>
      <c r="F38" s="73">
        <v>44671</v>
      </c>
      <c r="G38" s="66" t="str">
        <f t="shared" si="0"/>
        <v>Targeted Dealer</v>
      </c>
      <c r="H38" s="66"/>
      <c r="I38" s="67">
        <v>10</v>
      </c>
      <c r="J38" s="67">
        <f t="shared" si="1"/>
        <v>10</v>
      </c>
      <c r="K38" s="68">
        <v>10</v>
      </c>
      <c r="L38" s="68">
        <f t="shared" si="2"/>
        <v>0</v>
      </c>
      <c r="M38" s="68">
        <f t="shared" si="3"/>
        <v>100</v>
      </c>
      <c r="N38" s="96">
        <v>0</v>
      </c>
      <c r="O38" s="97" t="str">
        <f t="shared" si="4"/>
        <v>DEC</v>
      </c>
      <c r="P38" s="96">
        <v>0</v>
      </c>
      <c r="Q38" s="98">
        <f t="shared" si="5"/>
        <v>10</v>
      </c>
      <c r="R38" s="97" t="str">
        <f t="shared" si="6"/>
        <v xml:space="preserve"> </v>
      </c>
      <c r="S38" s="99" t="b">
        <f t="shared" si="7"/>
        <v>0</v>
      </c>
      <c r="T38" s="68">
        <v>20</v>
      </c>
      <c r="U38" s="100" t="str">
        <f t="shared" si="8"/>
        <v>jAN</v>
      </c>
      <c r="V38" s="96">
        <v>20</v>
      </c>
      <c r="W38" s="101">
        <f t="shared" si="9"/>
        <v>-10</v>
      </c>
      <c r="X38" s="102">
        <f t="shared" si="10"/>
        <v>-0.5</v>
      </c>
      <c r="Y38" s="103" t="str">
        <f t="shared" si="11"/>
        <v>DEGROWTH</v>
      </c>
      <c r="Z38" s="74">
        <v>0</v>
      </c>
      <c r="AA38" s="69"/>
      <c r="AB38" s="69" t="s">
        <v>133</v>
      </c>
      <c r="AC38" s="3"/>
    </row>
    <row r="39" spans="1:29" ht="14.25" customHeight="1">
      <c r="A39" s="69" t="s">
        <v>133</v>
      </c>
      <c r="B39" s="70" t="s">
        <v>21</v>
      </c>
      <c r="C39" s="71" t="s">
        <v>3901</v>
      </c>
      <c r="D39" s="71">
        <v>1000002734</v>
      </c>
      <c r="E39" s="71" t="s">
        <v>3902</v>
      </c>
      <c r="F39" s="73">
        <v>44678</v>
      </c>
      <c r="G39" s="66" t="str">
        <f t="shared" si="0"/>
        <v>-</v>
      </c>
      <c r="H39" s="66"/>
      <c r="I39" s="67">
        <v>0</v>
      </c>
      <c r="J39" s="67">
        <f t="shared" si="1"/>
        <v>0</v>
      </c>
      <c r="K39" s="68">
        <v>0</v>
      </c>
      <c r="L39" s="68">
        <f t="shared" si="2"/>
        <v>0</v>
      </c>
      <c r="M39" s="68" t="str">
        <f t="shared" si="3"/>
        <v>-</v>
      </c>
      <c r="N39" s="96">
        <v>0</v>
      </c>
      <c r="O39" s="97" t="str">
        <f t="shared" si="4"/>
        <v>DEC</v>
      </c>
      <c r="P39" s="96">
        <v>0</v>
      </c>
      <c r="Q39" s="98">
        <f t="shared" si="5"/>
        <v>0</v>
      </c>
      <c r="R39" s="97" t="str">
        <f t="shared" si="6"/>
        <v xml:space="preserve"> </v>
      </c>
      <c r="S39" s="99" t="b">
        <f t="shared" si="7"/>
        <v>0</v>
      </c>
      <c r="T39" s="68">
        <v>20</v>
      </c>
      <c r="U39" s="100" t="str">
        <f t="shared" si="8"/>
        <v>jAN</v>
      </c>
      <c r="V39" s="96">
        <v>20</v>
      </c>
      <c r="W39" s="101">
        <f t="shared" si="9"/>
        <v>-20</v>
      </c>
      <c r="X39" s="102">
        <f t="shared" si="10"/>
        <v>-1</v>
      </c>
      <c r="Y39" s="103" t="str">
        <f t="shared" si="11"/>
        <v>DEGROWTH</v>
      </c>
      <c r="Z39" s="74">
        <v>0</v>
      </c>
      <c r="AA39" s="69"/>
      <c r="AB39" s="69" t="s">
        <v>133</v>
      </c>
      <c r="AC39" s="3"/>
    </row>
    <row r="40" spans="1:29" ht="14.25" customHeight="1">
      <c r="A40" s="69" t="s">
        <v>133</v>
      </c>
      <c r="B40" s="70" t="s">
        <v>24</v>
      </c>
      <c r="C40" s="71" t="s">
        <v>703</v>
      </c>
      <c r="D40" s="71">
        <v>1000002750</v>
      </c>
      <c r="E40" s="71" t="s">
        <v>704</v>
      </c>
      <c r="F40" s="73">
        <v>44700</v>
      </c>
      <c r="G40" s="66" t="str">
        <f t="shared" si="0"/>
        <v>Targeted Dealer</v>
      </c>
      <c r="H40" s="66"/>
      <c r="I40" s="67">
        <v>80</v>
      </c>
      <c r="J40" s="67">
        <f t="shared" si="1"/>
        <v>80</v>
      </c>
      <c r="K40" s="68">
        <v>100</v>
      </c>
      <c r="L40" s="68">
        <f t="shared" si="2"/>
        <v>-20</v>
      </c>
      <c r="M40" s="68">
        <f t="shared" si="3"/>
        <v>125</v>
      </c>
      <c r="N40" s="96">
        <v>80</v>
      </c>
      <c r="O40" s="97" t="str">
        <f t="shared" si="4"/>
        <v>DEC</v>
      </c>
      <c r="P40" s="96">
        <v>80</v>
      </c>
      <c r="Q40" s="98">
        <f t="shared" si="5"/>
        <v>20</v>
      </c>
      <c r="R40" s="97">
        <f t="shared" si="6"/>
        <v>0.25</v>
      </c>
      <c r="S40" s="99" t="str">
        <f t="shared" si="7"/>
        <v>GROWTH</v>
      </c>
      <c r="T40" s="68">
        <v>60</v>
      </c>
      <c r="U40" s="100" t="str">
        <f t="shared" si="8"/>
        <v>jAN</v>
      </c>
      <c r="V40" s="96">
        <v>60</v>
      </c>
      <c r="W40" s="101">
        <f t="shared" si="9"/>
        <v>40</v>
      </c>
      <c r="X40" s="102">
        <f t="shared" si="10"/>
        <v>0.66666666666666674</v>
      </c>
      <c r="Y40" s="103" t="str">
        <f t="shared" si="11"/>
        <v>GROWTH</v>
      </c>
      <c r="Z40" s="74">
        <v>0</v>
      </c>
      <c r="AA40" s="69"/>
      <c r="AB40" s="69" t="s">
        <v>133</v>
      </c>
      <c r="AC40" s="3"/>
    </row>
    <row r="41" spans="1:29" ht="14.25" customHeight="1">
      <c r="A41" s="69" t="s">
        <v>133</v>
      </c>
      <c r="B41" s="70" t="s">
        <v>24</v>
      </c>
      <c r="C41" s="71" t="s">
        <v>705</v>
      </c>
      <c r="D41" s="71">
        <v>1000002818</v>
      </c>
      <c r="E41" s="71" t="s">
        <v>706</v>
      </c>
      <c r="F41" s="73">
        <v>44732</v>
      </c>
      <c r="G41" s="66" t="str">
        <f t="shared" si="0"/>
        <v>Targeted Dealer</v>
      </c>
      <c r="H41" s="66"/>
      <c r="I41" s="67">
        <v>60</v>
      </c>
      <c r="J41" s="67">
        <f t="shared" si="1"/>
        <v>60</v>
      </c>
      <c r="K41" s="68">
        <v>32.5</v>
      </c>
      <c r="L41" s="68">
        <f t="shared" si="2"/>
        <v>27.5</v>
      </c>
      <c r="M41" s="68">
        <f t="shared" si="3"/>
        <v>54.166666666666671</v>
      </c>
      <c r="N41" s="96">
        <v>30</v>
      </c>
      <c r="O41" s="97" t="str">
        <f t="shared" si="4"/>
        <v>DEC</v>
      </c>
      <c r="P41" s="96">
        <v>30</v>
      </c>
      <c r="Q41" s="98">
        <f t="shared" si="5"/>
        <v>2.5</v>
      </c>
      <c r="R41" s="97">
        <f t="shared" si="6"/>
        <v>8.3333333333333259E-2</v>
      </c>
      <c r="S41" s="99" t="str">
        <f t="shared" si="7"/>
        <v>GROWTH</v>
      </c>
      <c r="T41" s="68">
        <v>60</v>
      </c>
      <c r="U41" s="100" t="str">
        <f t="shared" si="8"/>
        <v>jAN</v>
      </c>
      <c r="V41" s="96">
        <v>60</v>
      </c>
      <c r="W41" s="101">
        <f t="shared" si="9"/>
        <v>-27.5</v>
      </c>
      <c r="X41" s="102">
        <f t="shared" si="10"/>
        <v>-0.45833333333333337</v>
      </c>
      <c r="Y41" s="103" t="str">
        <f t="shared" si="11"/>
        <v>DEGROWTH</v>
      </c>
      <c r="Z41" s="74">
        <v>0</v>
      </c>
      <c r="AA41" s="69"/>
      <c r="AB41" s="69" t="s">
        <v>133</v>
      </c>
      <c r="AC41" s="3"/>
    </row>
    <row r="42" spans="1:29" ht="14.25" customHeight="1">
      <c r="A42" s="69" t="s">
        <v>133</v>
      </c>
      <c r="B42" s="70" t="s">
        <v>21</v>
      </c>
      <c r="C42" s="71" t="s">
        <v>707</v>
      </c>
      <c r="D42" s="71">
        <v>1000002960</v>
      </c>
      <c r="E42" s="71" t="s">
        <v>708</v>
      </c>
      <c r="F42" s="73">
        <v>44818</v>
      </c>
      <c r="G42" s="66" t="str">
        <f t="shared" si="0"/>
        <v>Targeted Dealer</v>
      </c>
      <c r="H42" s="66"/>
      <c r="I42" s="67">
        <v>120</v>
      </c>
      <c r="J42" s="67">
        <f t="shared" si="1"/>
        <v>120</v>
      </c>
      <c r="K42" s="68">
        <v>200</v>
      </c>
      <c r="L42" s="68">
        <f t="shared" si="2"/>
        <v>-80</v>
      </c>
      <c r="M42" s="68">
        <f t="shared" si="3"/>
        <v>166.66666666666669</v>
      </c>
      <c r="N42" s="96">
        <v>100</v>
      </c>
      <c r="O42" s="97" t="str">
        <f t="shared" si="4"/>
        <v>DEC</v>
      </c>
      <c r="P42" s="96">
        <v>100</v>
      </c>
      <c r="Q42" s="98">
        <f t="shared" si="5"/>
        <v>100</v>
      </c>
      <c r="R42" s="97">
        <f t="shared" si="6"/>
        <v>1</v>
      </c>
      <c r="S42" s="99" t="str">
        <f t="shared" si="7"/>
        <v>GROWTH</v>
      </c>
      <c r="T42" s="68">
        <v>120</v>
      </c>
      <c r="U42" s="100" t="str">
        <f t="shared" si="8"/>
        <v>jAN</v>
      </c>
      <c r="V42" s="96">
        <v>120</v>
      </c>
      <c r="W42" s="101">
        <f t="shared" si="9"/>
        <v>80</v>
      </c>
      <c r="X42" s="102">
        <f t="shared" si="10"/>
        <v>0.66666666666666674</v>
      </c>
      <c r="Y42" s="103" t="str">
        <f t="shared" si="11"/>
        <v>GROWTH</v>
      </c>
      <c r="Z42" s="74">
        <v>0</v>
      </c>
      <c r="AA42" s="69"/>
      <c r="AB42" s="69" t="s">
        <v>133</v>
      </c>
      <c r="AC42" s="3"/>
    </row>
    <row r="43" spans="1:29" ht="14.25" customHeight="1">
      <c r="A43" s="69" t="s">
        <v>133</v>
      </c>
      <c r="B43" s="70" t="s">
        <v>21</v>
      </c>
      <c r="C43" s="71" t="s">
        <v>709</v>
      </c>
      <c r="D43" s="71">
        <v>1000003133</v>
      </c>
      <c r="E43" s="71" t="s">
        <v>710</v>
      </c>
      <c r="F43" s="73">
        <v>44911</v>
      </c>
      <c r="G43" s="66" t="str">
        <f t="shared" si="0"/>
        <v>Targeted Dealer</v>
      </c>
      <c r="H43" s="66"/>
      <c r="I43" s="67">
        <v>60</v>
      </c>
      <c r="J43" s="67">
        <f t="shared" si="1"/>
        <v>60</v>
      </c>
      <c r="K43" s="68">
        <v>20</v>
      </c>
      <c r="L43" s="68">
        <f t="shared" si="2"/>
        <v>40</v>
      </c>
      <c r="M43" s="68">
        <f t="shared" si="3"/>
        <v>33.333333333333336</v>
      </c>
      <c r="N43" s="96">
        <v>20</v>
      </c>
      <c r="O43" s="97" t="str">
        <f t="shared" si="4"/>
        <v>DEC</v>
      </c>
      <c r="P43" s="96">
        <v>20</v>
      </c>
      <c r="Q43" s="98">
        <f t="shared" si="5"/>
        <v>0</v>
      </c>
      <c r="R43" s="97">
        <f t="shared" si="6"/>
        <v>0</v>
      </c>
      <c r="S43" s="99" t="str">
        <f t="shared" si="7"/>
        <v>GROWTH</v>
      </c>
      <c r="T43" s="68">
        <v>52</v>
      </c>
      <c r="U43" s="100" t="str">
        <f t="shared" si="8"/>
        <v>jAN</v>
      </c>
      <c r="V43" s="96">
        <v>52</v>
      </c>
      <c r="W43" s="101">
        <f t="shared" si="9"/>
        <v>-32</v>
      </c>
      <c r="X43" s="102">
        <f t="shared" si="10"/>
        <v>-0.61538461538461542</v>
      </c>
      <c r="Y43" s="103" t="str">
        <f t="shared" si="11"/>
        <v>DEGROWTH</v>
      </c>
      <c r="Z43" s="74">
        <v>0</v>
      </c>
      <c r="AA43" s="69"/>
      <c r="AB43" s="69" t="s">
        <v>133</v>
      </c>
      <c r="AC43" s="3"/>
    </row>
    <row r="44" spans="1:29" ht="14.25" customHeight="1">
      <c r="A44" s="69" t="s">
        <v>133</v>
      </c>
      <c r="B44" s="70" t="s">
        <v>24</v>
      </c>
      <c r="C44" s="71" t="s">
        <v>711</v>
      </c>
      <c r="D44" s="71">
        <v>1000003202</v>
      </c>
      <c r="E44" s="71" t="s">
        <v>712</v>
      </c>
      <c r="F44" s="73">
        <v>44926</v>
      </c>
      <c r="G44" s="66" t="str">
        <f t="shared" si="0"/>
        <v>Targeted Dealer</v>
      </c>
      <c r="H44" s="66"/>
      <c r="I44" s="67">
        <v>20</v>
      </c>
      <c r="J44" s="67">
        <f t="shared" si="1"/>
        <v>20</v>
      </c>
      <c r="K44" s="68">
        <v>60</v>
      </c>
      <c r="L44" s="68">
        <f t="shared" si="2"/>
        <v>-40</v>
      </c>
      <c r="M44" s="68">
        <f t="shared" si="3"/>
        <v>300</v>
      </c>
      <c r="N44" s="96">
        <v>20</v>
      </c>
      <c r="O44" s="97" t="str">
        <f t="shared" si="4"/>
        <v>DEC</v>
      </c>
      <c r="P44" s="96">
        <v>20</v>
      </c>
      <c r="Q44" s="98">
        <f t="shared" si="5"/>
        <v>40</v>
      </c>
      <c r="R44" s="97">
        <f t="shared" si="6"/>
        <v>2</v>
      </c>
      <c r="S44" s="99" t="str">
        <f t="shared" si="7"/>
        <v>GROWTH</v>
      </c>
      <c r="T44" s="68">
        <v>20</v>
      </c>
      <c r="U44" s="100" t="str">
        <f t="shared" si="8"/>
        <v>jAN</v>
      </c>
      <c r="V44" s="96">
        <v>20</v>
      </c>
      <c r="W44" s="101">
        <f t="shared" si="9"/>
        <v>40</v>
      </c>
      <c r="X44" s="102">
        <f t="shared" si="10"/>
        <v>2</v>
      </c>
      <c r="Y44" s="103" t="str">
        <f t="shared" si="11"/>
        <v>GROWTH</v>
      </c>
      <c r="Z44" s="74">
        <v>0</v>
      </c>
      <c r="AA44" s="69"/>
      <c r="AB44" s="69" t="s">
        <v>133</v>
      </c>
      <c r="AC44" s="3"/>
    </row>
    <row r="45" spans="1:29" ht="14.25" customHeight="1">
      <c r="A45" s="69" t="s">
        <v>133</v>
      </c>
      <c r="B45" s="70" t="s">
        <v>24</v>
      </c>
      <c r="C45" s="71" t="s">
        <v>713</v>
      </c>
      <c r="D45" s="71">
        <v>1000003200</v>
      </c>
      <c r="E45" s="71" t="s">
        <v>714</v>
      </c>
      <c r="F45" s="73">
        <v>44926</v>
      </c>
      <c r="G45" s="66" t="str">
        <f t="shared" si="0"/>
        <v>Targeted Dealer</v>
      </c>
      <c r="H45" s="66"/>
      <c r="I45" s="67">
        <v>150</v>
      </c>
      <c r="J45" s="67">
        <f t="shared" si="1"/>
        <v>150</v>
      </c>
      <c r="K45" s="68">
        <v>115</v>
      </c>
      <c r="L45" s="68">
        <f t="shared" si="2"/>
        <v>35</v>
      </c>
      <c r="M45" s="68">
        <f t="shared" si="3"/>
        <v>76.666666666666671</v>
      </c>
      <c r="N45" s="96">
        <v>117</v>
      </c>
      <c r="O45" s="97" t="str">
        <f t="shared" si="4"/>
        <v>DEC</v>
      </c>
      <c r="P45" s="96">
        <v>117</v>
      </c>
      <c r="Q45" s="98">
        <f t="shared" si="5"/>
        <v>-2</v>
      </c>
      <c r="R45" s="97">
        <f t="shared" si="6"/>
        <v>-1.7094017094017144E-2</v>
      </c>
      <c r="S45" s="99" t="str">
        <f t="shared" si="7"/>
        <v>DEGROWTH</v>
      </c>
      <c r="T45" s="68">
        <v>150</v>
      </c>
      <c r="U45" s="100" t="str">
        <f t="shared" si="8"/>
        <v>jAN</v>
      </c>
      <c r="V45" s="96">
        <v>150</v>
      </c>
      <c r="W45" s="101">
        <f t="shared" si="9"/>
        <v>-35</v>
      </c>
      <c r="X45" s="102">
        <f t="shared" si="10"/>
        <v>-0.23333333333333328</v>
      </c>
      <c r="Y45" s="103" t="str">
        <f t="shared" si="11"/>
        <v>DEGROWTH</v>
      </c>
      <c r="Z45" s="74">
        <v>0</v>
      </c>
      <c r="AA45" s="69"/>
      <c r="AB45" s="69" t="s">
        <v>133</v>
      </c>
      <c r="AC45" s="3"/>
    </row>
    <row r="46" spans="1:29" ht="14.25" customHeight="1">
      <c r="A46" s="69" t="s">
        <v>133</v>
      </c>
      <c r="B46" s="70" t="s">
        <v>24</v>
      </c>
      <c r="C46" s="71" t="s">
        <v>164</v>
      </c>
      <c r="D46" s="71">
        <v>1000003243</v>
      </c>
      <c r="E46" s="71" t="s">
        <v>165</v>
      </c>
      <c r="F46" s="73">
        <v>44937</v>
      </c>
      <c r="G46" s="66" t="str">
        <f t="shared" si="0"/>
        <v>Targeted Dealer</v>
      </c>
      <c r="H46" s="66"/>
      <c r="I46" s="67">
        <v>20</v>
      </c>
      <c r="J46" s="67">
        <f t="shared" si="1"/>
        <v>20</v>
      </c>
      <c r="K46" s="68">
        <v>10</v>
      </c>
      <c r="L46" s="68">
        <f t="shared" si="2"/>
        <v>10</v>
      </c>
      <c r="M46" s="68">
        <f t="shared" si="3"/>
        <v>50</v>
      </c>
      <c r="N46" s="96">
        <v>20</v>
      </c>
      <c r="O46" s="97" t="str">
        <f t="shared" si="4"/>
        <v>DEC</v>
      </c>
      <c r="P46" s="96">
        <v>20</v>
      </c>
      <c r="Q46" s="98">
        <f t="shared" si="5"/>
        <v>-10</v>
      </c>
      <c r="R46" s="97">
        <f t="shared" si="6"/>
        <v>-0.5</v>
      </c>
      <c r="S46" s="99" t="str">
        <f t="shared" si="7"/>
        <v>DEGROWTH</v>
      </c>
      <c r="T46" s="68">
        <v>67</v>
      </c>
      <c r="U46" s="100" t="str">
        <f t="shared" si="8"/>
        <v>jAN</v>
      </c>
      <c r="V46" s="96">
        <v>67</v>
      </c>
      <c r="W46" s="101">
        <f t="shared" si="9"/>
        <v>-57</v>
      </c>
      <c r="X46" s="102">
        <f t="shared" si="10"/>
        <v>-0.85074626865671643</v>
      </c>
      <c r="Y46" s="103" t="str">
        <f t="shared" si="11"/>
        <v>DEGROWTH</v>
      </c>
      <c r="Z46" s="74">
        <v>0</v>
      </c>
      <c r="AA46" s="69"/>
      <c r="AB46" s="69" t="s">
        <v>133</v>
      </c>
      <c r="AC46" s="3"/>
    </row>
    <row r="47" spans="1:29" ht="14.25" customHeight="1">
      <c r="A47" s="69" t="s">
        <v>133</v>
      </c>
      <c r="B47" s="70" t="s">
        <v>24</v>
      </c>
      <c r="C47" s="71" t="s">
        <v>715</v>
      </c>
      <c r="D47" s="71">
        <v>1000003314</v>
      </c>
      <c r="E47" s="71" t="s">
        <v>716</v>
      </c>
      <c r="F47" s="73">
        <v>44957</v>
      </c>
      <c r="G47" s="66" t="str">
        <f t="shared" si="0"/>
        <v>Targeted Dealer</v>
      </c>
      <c r="H47" s="66"/>
      <c r="I47" s="67">
        <v>40</v>
      </c>
      <c r="J47" s="67">
        <f t="shared" si="1"/>
        <v>40</v>
      </c>
      <c r="K47" s="68">
        <v>30</v>
      </c>
      <c r="L47" s="68">
        <f t="shared" si="2"/>
        <v>10</v>
      </c>
      <c r="M47" s="68">
        <f t="shared" si="3"/>
        <v>75</v>
      </c>
      <c r="N47" s="96">
        <v>25</v>
      </c>
      <c r="O47" s="97" t="str">
        <f t="shared" si="4"/>
        <v>DEC</v>
      </c>
      <c r="P47" s="96">
        <v>25</v>
      </c>
      <c r="Q47" s="98">
        <f t="shared" si="5"/>
        <v>5</v>
      </c>
      <c r="R47" s="97">
        <f t="shared" si="6"/>
        <v>0.19999999999999996</v>
      </c>
      <c r="S47" s="99" t="str">
        <f t="shared" si="7"/>
        <v>GROWTH</v>
      </c>
      <c r="T47" s="68">
        <v>20</v>
      </c>
      <c r="U47" s="100" t="str">
        <f t="shared" si="8"/>
        <v>jAN</v>
      </c>
      <c r="V47" s="96">
        <v>20</v>
      </c>
      <c r="W47" s="101">
        <f t="shared" si="9"/>
        <v>10</v>
      </c>
      <c r="X47" s="102">
        <f t="shared" si="10"/>
        <v>0.5</v>
      </c>
      <c r="Y47" s="103" t="str">
        <f t="shared" si="11"/>
        <v>GROWTH</v>
      </c>
      <c r="Z47" s="74">
        <v>0</v>
      </c>
      <c r="AA47" s="69"/>
      <c r="AB47" s="69" t="s">
        <v>133</v>
      </c>
      <c r="AC47" s="3"/>
    </row>
    <row r="48" spans="1:29" ht="14.25" customHeight="1">
      <c r="A48" s="69" t="s">
        <v>133</v>
      </c>
      <c r="B48" s="70" t="s">
        <v>25</v>
      </c>
      <c r="C48" s="71" t="s">
        <v>717</v>
      </c>
      <c r="D48" s="71">
        <v>1000003488</v>
      </c>
      <c r="E48" s="71" t="s">
        <v>718</v>
      </c>
      <c r="F48" s="73">
        <v>45042</v>
      </c>
      <c r="G48" s="66" t="str">
        <f t="shared" si="0"/>
        <v>Targeted Dealer</v>
      </c>
      <c r="H48" s="66"/>
      <c r="I48" s="67">
        <v>400</v>
      </c>
      <c r="J48" s="67">
        <f t="shared" si="1"/>
        <v>400</v>
      </c>
      <c r="K48" s="68">
        <v>400</v>
      </c>
      <c r="L48" s="68">
        <f t="shared" si="2"/>
        <v>0</v>
      </c>
      <c r="M48" s="68">
        <f t="shared" si="3"/>
        <v>100</v>
      </c>
      <c r="N48" s="96">
        <v>400</v>
      </c>
      <c r="O48" s="97" t="str">
        <f t="shared" si="4"/>
        <v>DEC</v>
      </c>
      <c r="P48" s="96">
        <v>400</v>
      </c>
      <c r="Q48" s="98">
        <f t="shared" si="5"/>
        <v>0</v>
      </c>
      <c r="R48" s="97">
        <f t="shared" si="6"/>
        <v>0</v>
      </c>
      <c r="S48" s="99" t="str">
        <f t="shared" si="7"/>
        <v>GROWTH</v>
      </c>
      <c r="T48" s="68">
        <v>190</v>
      </c>
      <c r="U48" s="100" t="str">
        <f t="shared" si="8"/>
        <v>jAN</v>
      </c>
      <c r="V48" s="96">
        <v>190</v>
      </c>
      <c r="W48" s="101">
        <f t="shared" si="9"/>
        <v>210</v>
      </c>
      <c r="X48" s="102">
        <f t="shared" si="10"/>
        <v>1.1052631578947367</v>
      </c>
      <c r="Y48" s="103" t="str">
        <f t="shared" si="11"/>
        <v>GROWTH</v>
      </c>
      <c r="Z48" s="74">
        <v>0</v>
      </c>
      <c r="AA48" s="69"/>
      <c r="AB48" s="69" t="s">
        <v>133</v>
      </c>
      <c r="AC48" s="3"/>
    </row>
    <row r="49" spans="1:29" ht="14.25" customHeight="1">
      <c r="A49" s="69" t="s">
        <v>133</v>
      </c>
      <c r="B49" s="70" t="s">
        <v>25</v>
      </c>
      <c r="C49" s="71" t="s">
        <v>719</v>
      </c>
      <c r="D49" s="71">
        <v>1000003532</v>
      </c>
      <c r="E49" s="71" t="s">
        <v>720</v>
      </c>
      <c r="F49" s="73">
        <v>45064</v>
      </c>
      <c r="G49" s="66" t="str">
        <f t="shared" si="0"/>
        <v>Targeted Dealer</v>
      </c>
      <c r="H49" s="66"/>
      <c r="I49" s="67">
        <v>40</v>
      </c>
      <c r="J49" s="67">
        <f t="shared" si="1"/>
        <v>40</v>
      </c>
      <c r="K49" s="68">
        <v>40</v>
      </c>
      <c r="L49" s="68">
        <f t="shared" si="2"/>
        <v>0</v>
      </c>
      <c r="M49" s="68">
        <f t="shared" si="3"/>
        <v>100</v>
      </c>
      <c r="N49" s="96">
        <v>40</v>
      </c>
      <c r="O49" s="97" t="str">
        <f t="shared" si="4"/>
        <v>DEC</v>
      </c>
      <c r="P49" s="96">
        <v>40</v>
      </c>
      <c r="Q49" s="98">
        <f t="shared" si="5"/>
        <v>0</v>
      </c>
      <c r="R49" s="97">
        <f t="shared" si="6"/>
        <v>0</v>
      </c>
      <c r="S49" s="99" t="str">
        <f t="shared" si="7"/>
        <v>GROWTH</v>
      </c>
      <c r="T49" s="68">
        <v>60</v>
      </c>
      <c r="U49" s="100" t="str">
        <f t="shared" si="8"/>
        <v>jAN</v>
      </c>
      <c r="V49" s="96">
        <v>60</v>
      </c>
      <c r="W49" s="101">
        <f t="shared" si="9"/>
        <v>-20</v>
      </c>
      <c r="X49" s="102">
        <f t="shared" si="10"/>
        <v>-0.33333333333333337</v>
      </c>
      <c r="Y49" s="103" t="str">
        <f t="shared" si="11"/>
        <v>DEGROWTH</v>
      </c>
      <c r="Z49" s="74">
        <v>0</v>
      </c>
      <c r="AA49" s="69"/>
      <c r="AB49" s="69" t="s">
        <v>133</v>
      </c>
      <c r="AC49" s="3"/>
    </row>
    <row r="50" spans="1:29" ht="14.25" customHeight="1">
      <c r="A50" s="69" t="s">
        <v>133</v>
      </c>
      <c r="B50" s="70" t="s">
        <v>25</v>
      </c>
      <c r="C50" s="71" t="s">
        <v>721</v>
      </c>
      <c r="D50" s="71">
        <v>1000003527</v>
      </c>
      <c r="E50" s="71" t="s">
        <v>722</v>
      </c>
      <c r="F50" s="73">
        <v>45065</v>
      </c>
      <c r="G50" s="66" t="str">
        <f t="shared" si="0"/>
        <v>Targeted Dealer</v>
      </c>
      <c r="H50" s="66"/>
      <c r="I50" s="67">
        <v>60</v>
      </c>
      <c r="J50" s="67">
        <f t="shared" si="1"/>
        <v>60</v>
      </c>
      <c r="K50" s="68">
        <v>20</v>
      </c>
      <c r="L50" s="68">
        <f t="shared" si="2"/>
        <v>40</v>
      </c>
      <c r="M50" s="68">
        <f t="shared" si="3"/>
        <v>33.333333333333336</v>
      </c>
      <c r="N50" s="96">
        <v>35</v>
      </c>
      <c r="O50" s="97" t="str">
        <f t="shared" si="4"/>
        <v>DEC</v>
      </c>
      <c r="P50" s="96">
        <v>35</v>
      </c>
      <c r="Q50" s="98">
        <f t="shared" si="5"/>
        <v>-15</v>
      </c>
      <c r="R50" s="97">
        <f t="shared" si="6"/>
        <v>-0.4285714285714286</v>
      </c>
      <c r="S50" s="99" t="str">
        <f t="shared" si="7"/>
        <v>DEGROWTH</v>
      </c>
      <c r="T50" s="68">
        <v>60</v>
      </c>
      <c r="U50" s="100" t="str">
        <f t="shared" si="8"/>
        <v>jAN</v>
      </c>
      <c r="V50" s="96">
        <v>60</v>
      </c>
      <c r="W50" s="101">
        <f t="shared" si="9"/>
        <v>-40</v>
      </c>
      <c r="X50" s="102">
        <f t="shared" si="10"/>
        <v>-0.66666666666666674</v>
      </c>
      <c r="Y50" s="103" t="str">
        <f t="shared" si="11"/>
        <v>DEGROWTH</v>
      </c>
      <c r="Z50" s="74">
        <v>0</v>
      </c>
      <c r="AA50" s="69"/>
      <c r="AB50" s="69" t="s">
        <v>133</v>
      </c>
      <c r="AC50" s="3"/>
    </row>
    <row r="51" spans="1:29" ht="14.25" customHeight="1">
      <c r="A51" s="69" t="s">
        <v>133</v>
      </c>
      <c r="B51" s="70" t="s">
        <v>25</v>
      </c>
      <c r="C51" s="71" t="s">
        <v>723</v>
      </c>
      <c r="D51" s="71">
        <v>1000003545</v>
      </c>
      <c r="E51" s="71" t="s">
        <v>724</v>
      </c>
      <c r="F51" s="73">
        <v>45070</v>
      </c>
      <c r="G51" s="66" t="str">
        <f t="shared" si="0"/>
        <v>Targeted Dealer</v>
      </c>
      <c r="H51" s="66"/>
      <c r="I51" s="67">
        <v>60</v>
      </c>
      <c r="J51" s="67">
        <f t="shared" si="1"/>
        <v>60</v>
      </c>
      <c r="K51" s="68">
        <v>40</v>
      </c>
      <c r="L51" s="68">
        <f t="shared" si="2"/>
        <v>20</v>
      </c>
      <c r="M51" s="68">
        <f t="shared" si="3"/>
        <v>66.666666666666671</v>
      </c>
      <c r="N51" s="96">
        <v>0</v>
      </c>
      <c r="O51" s="97" t="str">
        <f t="shared" si="4"/>
        <v>DEC</v>
      </c>
      <c r="P51" s="96">
        <v>0</v>
      </c>
      <c r="Q51" s="98">
        <f t="shared" si="5"/>
        <v>40</v>
      </c>
      <c r="R51" s="97" t="str">
        <f t="shared" si="6"/>
        <v xml:space="preserve"> </v>
      </c>
      <c r="S51" s="99" t="b">
        <f t="shared" si="7"/>
        <v>0</v>
      </c>
      <c r="T51" s="68">
        <v>60</v>
      </c>
      <c r="U51" s="100" t="str">
        <f t="shared" si="8"/>
        <v>jAN</v>
      </c>
      <c r="V51" s="96">
        <v>60</v>
      </c>
      <c r="W51" s="101">
        <f t="shared" si="9"/>
        <v>-20</v>
      </c>
      <c r="X51" s="102">
        <f t="shared" si="10"/>
        <v>-0.33333333333333337</v>
      </c>
      <c r="Y51" s="103" t="str">
        <f t="shared" si="11"/>
        <v>DEGROWTH</v>
      </c>
      <c r="Z51" s="74">
        <v>0</v>
      </c>
      <c r="AA51" s="69"/>
      <c r="AB51" s="69" t="s">
        <v>133</v>
      </c>
      <c r="AC51" s="3"/>
    </row>
    <row r="52" spans="1:29" ht="14.25" customHeight="1">
      <c r="A52" s="69" t="s">
        <v>133</v>
      </c>
      <c r="B52" s="70" t="s">
        <v>25</v>
      </c>
      <c r="C52" s="71" t="s">
        <v>725</v>
      </c>
      <c r="D52" s="71">
        <v>1000003549</v>
      </c>
      <c r="E52" s="71" t="s">
        <v>726</v>
      </c>
      <c r="F52" s="73">
        <v>45071</v>
      </c>
      <c r="G52" s="66" t="str">
        <f t="shared" si="0"/>
        <v>Targeted Dealer</v>
      </c>
      <c r="H52" s="66"/>
      <c r="I52" s="67">
        <v>60</v>
      </c>
      <c r="J52" s="67">
        <f t="shared" si="1"/>
        <v>60</v>
      </c>
      <c r="K52" s="68">
        <v>20</v>
      </c>
      <c r="L52" s="68">
        <f t="shared" si="2"/>
        <v>40</v>
      </c>
      <c r="M52" s="68">
        <f t="shared" si="3"/>
        <v>33.333333333333336</v>
      </c>
      <c r="N52" s="96">
        <v>40</v>
      </c>
      <c r="O52" s="97" t="str">
        <f t="shared" si="4"/>
        <v>DEC</v>
      </c>
      <c r="P52" s="96">
        <v>40</v>
      </c>
      <c r="Q52" s="98">
        <f t="shared" si="5"/>
        <v>-20</v>
      </c>
      <c r="R52" s="97">
        <f t="shared" si="6"/>
        <v>-0.5</v>
      </c>
      <c r="S52" s="99" t="str">
        <f t="shared" si="7"/>
        <v>DEGROWTH</v>
      </c>
      <c r="T52" s="68">
        <v>40</v>
      </c>
      <c r="U52" s="100" t="str">
        <f t="shared" si="8"/>
        <v>jAN</v>
      </c>
      <c r="V52" s="96">
        <v>40</v>
      </c>
      <c r="W52" s="101">
        <f t="shared" si="9"/>
        <v>-20</v>
      </c>
      <c r="X52" s="102">
        <f t="shared" si="10"/>
        <v>-0.5</v>
      </c>
      <c r="Y52" s="103" t="str">
        <f t="shared" si="11"/>
        <v>DEGROWTH</v>
      </c>
      <c r="Z52" s="74">
        <v>0</v>
      </c>
      <c r="AA52" s="69"/>
      <c r="AB52" s="69" t="s">
        <v>133</v>
      </c>
      <c r="AC52" s="3"/>
    </row>
    <row r="53" spans="1:29" ht="14.25" customHeight="1">
      <c r="A53" s="69" t="s">
        <v>133</v>
      </c>
      <c r="B53" s="70" t="s">
        <v>25</v>
      </c>
      <c r="C53" s="71" t="s">
        <v>727</v>
      </c>
      <c r="D53" s="71">
        <v>1000003596</v>
      </c>
      <c r="E53" s="71" t="s">
        <v>728</v>
      </c>
      <c r="F53" s="73">
        <v>45093</v>
      </c>
      <c r="G53" s="66" t="str">
        <f t="shared" si="0"/>
        <v>Targeted Dealer</v>
      </c>
      <c r="H53" s="66"/>
      <c r="I53" s="67">
        <v>20</v>
      </c>
      <c r="J53" s="67">
        <f t="shared" si="1"/>
        <v>20</v>
      </c>
      <c r="K53" s="68">
        <v>20</v>
      </c>
      <c r="L53" s="68">
        <f t="shared" si="2"/>
        <v>0</v>
      </c>
      <c r="M53" s="68">
        <f t="shared" si="3"/>
        <v>100</v>
      </c>
      <c r="N53" s="96">
        <v>0</v>
      </c>
      <c r="O53" s="97" t="str">
        <f t="shared" si="4"/>
        <v>DEC</v>
      </c>
      <c r="P53" s="96">
        <v>0</v>
      </c>
      <c r="Q53" s="98">
        <f t="shared" si="5"/>
        <v>20</v>
      </c>
      <c r="R53" s="97" t="str">
        <f t="shared" si="6"/>
        <v xml:space="preserve"> </v>
      </c>
      <c r="S53" s="99" t="b">
        <f t="shared" si="7"/>
        <v>0</v>
      </c>
      <c r="T53" s="68">
        <v>30</v>
      </c>
      <c r="U53" s="100" t="str">
        <f t="shared" si="8"/>
        <v>jAN</v>
      </c>
      <c r="V53" s="96">
        <v>30</v>
      </c>
      <c r="W53" s="101">
        <f t="shared" si="9"/>
        <v>-10</v>
      </c>
      <c r="X53" s="102">
        <f t="shared" si="10"/>
        <v>-0.33333333333333337</v>
      </c>
      <c r="Y53" s="103" t="str">
        <f t="shared" si="11"/>
        <v>DEGROWTH</v>
      </c>
      <c r="Z53" s="74">
        <v>0</v>
      </c>
      <c r="AA53" s="69"/>
      <c r="AB53" s="69" t="s">
        <v>133</v>
      </c>
      <c r="AC53" s="3"/>
    </row>
    <row r="54" spans="1:29" ht="14.25" customHeight="1">
      <c r="A54" s="69" t="s">
        <v>133</v>
      </c>
      <c r="B54" s="70" t="s">
        <v>24</v>
      </c>
      <c r="C54" s="71" t="s">
        <v>729</v>
      </c>
      <c r="D54" s="71">
        <v>1000003607</v>
      </c>
      <c r="E54" s="71" t="s">
        <v>730</v>
      </c>
      <c r="F54" s="73">
        <v>45097</v>
      </c>
      <c r="G54" s="66" t="str">
        <f t="shared" si="0"/>
        <v>Targeted Dealer</v>
      </c>
      <c r="H54" s="66"/>
      <c r="I54" s="67">
        <v>63</v>
      </c>
      <c r="J54" s="67">
        <f t="shared" si="1"/>
        <v>63</v>
      </c>
      <c r="K54" s="68">
        <v>20</v>
      </c>
      <c r="L54" s="68">
        <f t="shared" si="2"/>
        <v>43</v>
      </c>
      <c r="M54" s="68">
        <f t="shared" si="3"/>
        <v>31.746031746031747</v>
      </c>
      <c r="N54" s="96">
        <v>20</v>
      </c>
      <c r="O54" s="97" t="str">
        <f t="shared" si="4"/>
        <v>DEC</v>
      </c>
      <c r="P54" s="96">
        <v>20</v>
      </c>
      <c r="Q54" s="98">
        <f t="shared" si="5"/>
        <v>0</v>
      </c>
      <c r="R54" s="97">
        <f t="shared" si="6"/>
        <v>0</v>
      </c>
      <c r="S54" s="99" t="str">
        <f t="shared" si="7"/>
        <v>GROWTH</v>
      </c>
      <c r="T54" s="68">
        <v>20</v>
      </c>
      <c r="U54" s="100" t="str">
        <f t="shared" si="8"/>
        <v>jAN</v>
      </c>
      <c r="V54" s="96">
        <v>20</v>
      </c>
      <c r="W54" s="101">
        <f t="shared" si="9"/>
        <v>0</v>
      </c>
      <c r="X54" s="102">
        <f t="shared" si="10"/>
        <v>0</v>
      </c>
      <c r="Y54" s="103" t="str">
        <f t="shared" si="11"/>
        <v>GROWTH</v>
      </c>
      <c r="Z54" s="74">
        <v>0</v>
      </c>
      <c r="AA54" s="69"/>
      <c r="AB54" s="69" t="s">
        <v>133</v>
      </c>
      <c r="AC54" s="3"/>
    </row>
    <row r="55" spans="1:29" ht="14.25" customHeight="1">
      <c r="A55" s="69" t="s">
        <v>133</v>
      </c>
      <c r="B55" s="70" t="s">
        <v>24</v>
      </c>
      <c r="C55" s="71" t="s">
        <v>731</v>
      </c>
      <c r="D55" s="71">
        <v>1000003789</v>
      </c>
      <c r="E55" s="71" t="s">
        <v>732</v>
      </c>
      <c r="F55" s="73">
        <v>45278</v>
      </c>
      <c r="G55" s="66" t="str">
        <f t="shared" si="0"/>
        <v>Targeted Dealer</v>
      </c>
      <c r="H55" s="66"/>
      <c r="I55" s="67">
        <v>30</v>
      </c>
      <c r="J55" s="67">
        <f t="shared" si="1"/>
        <v>30</v>
      </c>
      <c r="K55" s="68">
        <v>0</v>
      </c>
      <c r="L55" s="68">
        <f t="shared" si="2"/>
        <v>30</v>
      </c>
      <c r="M55" s="68">
        <f t="shared" si="3"/>
        <v>0</v>
      </c>
      <c r="N55" s="96">
        <v>20</v>
      </c>
      <c r="O55" s="97" t="str">
        <f t="shared" si="4"/>
        <v>DEC</v>
      </c>
      <c r="P55" s="96">
        <v>20</v>
      </c>
      <c r="Q55" s="98">
        <f t="shared" si="5"/>
        <v>-20</v>
      </c>
      <c r="R55" s="97">
        <f t="shared" si="6"/>
        <v>-1</v>
      </c>
      <c r="S55" s="99" t="str">
        <f t="shared" si="7"/>
        <v>DEGROWTH</v>
      </c>
      <c r="T55" s="68">
        <v>66</v>
      </c>
      <c r="U55" s="100" t="str">
        <f t="shared" si="8"/>
        <v>jAN</v>
      </c>
      <c r="V55" s="96">
        <v>66</v>
      </c>
      <c r="W55" s="101">
        <f t="shared" si="9"/>
        <v>-66</v>
      </c>
      <c r="X55" s="102">
        <f t="shared" si="10"/>
        <v>-1</v>
      </c>
      <c r="Y55" s="103" t="str">
        <f t="shared" si="11"/>
        <v>DEGROWTH</v>
      </c>
      <c r="Z55" s="74">
        <v>0</v>
      </c>
      <c r="AA55" s="69"/>
      <c r="AB55" s="69" t="s">
        <v>133</v>
      </c>
      <c r="AC55" s="3"/>
    </row>
    <row r="56" spans="1:29" ht="14.25" customHeight="1">
      <c r="A56" s="69" t="s">
        <v>133</v>
      </c>
      <c r="B56" s="70" t="s">
        <v>24</v>
      </c>
      <c r="C56" s="71" t="s">
        <v>166</v>
      </c>
      <c r="D56" s="76">
        <v>1000003823</v>
      </c>
      <c r="E56" s="76" t="s">
        <v>167</v>
      </c>
      <c r="F56" s="77">
        <v>45310</v>
      </c>
      <c r="G56" s="66" t="str">
        <f t="shared" si="0"/>
        <v>Targeted Dealer</v>
      </c>
      <c r="H56" s="66"/>
      <c r="I56" s="67">
        <v>20</v>
      </c>
      <c r="J56" s="67">
        <f t="shared" si="1"/>
        <v>20</v>
      </c>
      <c r="K56" s="68">
        <v>10</v>
      </c>
      <c r="L56" s="68">
        <f t="shared" si="2"/>
        <v>10</v>
      </c>
      <c r="M56" s="68">
        <f t="shared" si="3"/>
        <v>50</v>
      </c>
      <c r="N56" s="96">
        <v>20</v>
      </c>
      <c r="O56" s="97" t="str">
        <f t="shared" si="4"/>
        <v>DEC</v>
      </c>
      <c r="P56" s="96">
        <v>20</v>
      </c>
      <c r="Q56" s="98">
        <f t="shared" si="5"/>
        <v>-10</v>
      </c>
      <c r="R56" s="97">
        <f t="shared" si="6"/>
        <v>-0.5</v>
      </c>
      <c r="S56" s="99" t="str">
        <f t="shared" si="7"/>
        <v>DEGROWTH</v>
      </c>
      <c r="T56" s="68">
        <v>18</v>
      </c>
      <c r="U56" s="100" t="str">
        <f t="shared" si="8"/>
        <v>jAN</v>
      </c>
      <c r="V56" s="96">
        <v>18</v>
      </c>
      <c r="W56" s="101">
        <f t="shared" si="9"/>
        <v>-8</v>
      </c>
      <c r="X56" s="102">
        <f t="shared" si="10"/>
        <v>-0.44444444444444442</v>
      </c>
      <c r="Y56" s="103" t="str">
        <f t="shared" si="11"/>
        <v>DEGROWTH</v>
      </c>
      <c r="Z56" s="74">
        <v>0</v>
      </c>
      <c r="AA56" s="69"/>
      <c r="AB56" s="69" t="s">
        <v>133</v>
      </c>
      <c r="AC56" s="3"/>
    </row>
    <row r="57" spans="1:29" ht="14.25" customHeight="1">
      <c r="A57" s="74" t="s">
        <v>133</v>
      </c>
      <c r="B57" s="70" t="s">
        <v>21</v>
      </c>
      <c r="C57" s="78" t="s">
        <v>733</v>
      </c>
      <c r="D57" s="78">
        <v>1000003840</v>
      </c>
      <c r="E57" s="78" t="s">
        <v>734</v>
      </c>
      <c r="F57" s="104">
        <v>45315</v>
      </c>
      <c r="G57" s="66" t="str">
        <f t="shared" si="0"/>
        <v>Targeted Dealer</v>
      </c>
      <c r="H57" s="66"/>
      <c r="I57" s="67">
        <v>125</v>
      </c>
      <c r="J57" s="67">
        <f t="shared" si="1"/>
        <v>125</v>
      </c>
      <c r="K57" s="68">
        <v>39</v>
      </c>
      <c r="L57" s="68">
        <f t="shared" si="2"/>
        <v>86</v>
      </c>
      <c r="M57" s="68">
        <f t="shared" si="3"/>
        <v>31.2</v>
      </c>
      <c r="N57" s="96">
        <v>39</v>
      </c>
      <c r="O57" s="97" t="str">
        <f t="shared" si="4"/>
        <v>DEC</v>
      </c>
      <c r="P57" s="96">
        <v>39</v>
      </c>
      <c r="Q57" s="98">
        <f t="shared" si="5"/>
        <v>0</v>
      </c>
      <c r="R57" s="97">
        <f t="shared" si="6"/>
        <v>0</v>
      </c>
      <c r="S57" s="99" t="str">
        <f t="shared" si="7"/>
        <v>GROWTH</v>
      </c>
      <c r="T57" s="68">
        <v>122</v>
      </c>
      <c r="U57" s="100" t="str">
        <f t="shared" si="8"/>
        <v>jAN</v>
      </c>
      <c r="V57" s="96">
        <v>122</v>
      </c>
      <c r="W57" s="101">
        <f t="shared" si="9"/>
        <v>-83</v>
      </c>
      <c r="X57" s="102">
        <f t="shared" si="10"/>
        <v>-0.68032786885245899</v>
      </c>
      <c r="Y57" s="103" t="str">
        <f t="shared" si="11"/>
        <v>DEGROWTH</v>
      </c>
      <c r="Z57" s="74">
        <v>0</v>
      </c>
      <c r="AA57" s="69"/>
      <c r="AB57" s="74" t="s">
        <v>133</v>
      </c>
      <c r="AC57" s="3"/>
    </row>
    <row r="58" spans="1:29" ht="14.25" customHeight="1">
      <c r="A58" s="74" t="s">
        <v>133</v>
      </c>
      <c r="B58" s="70" t="s">
        <v>24</v>
      </c>
      <c r="C58" s="78" t="s">
        <v>735</v>
      </c>
      <c r="D58" s="78">
        <v>1000003892</v>
      </c>
      <c r="E58" s="78" t="s">
        <v>736</v>
      </c>
      <c r="F58" s="73">
        <v>45373</v>
      </c>
      <c r="G58" s="66" t="str">
        <f t="shared" si="0"/>
        <v>Targeted Dealer</v>
      </c>
      <c r="H58" s="66"/>
      <c r="I58" s="67">
        <v>60</v>
      </c>
      <c r="J58" s="67">
        <f t="shared" si="1"/>
        <v>60</v>
      </c>
      <c r="K58" s="68">
        <v>39</v>
      </c>
      <c r="L58" s="68">
        <f t="shared" si="2"/>
        <v>21</v>
      </c>
      <c r="M58" s="68">
        <f t="shared" si="3"/>
        <v>65</v>
      </c>
      <c r="N58" s="96">
        <v>13</v>
      </c>
      <c r="O58" s="97" t="str">
        <f t="shared" si="4"/>
        <v>DEC</v>
      </c>
      <c r="P58" s="96">
        <v>13</v>
      </c>
      <c r="Q58" s="98">
        <f t="shared" si="5"/>
        <v>26</v>
      </c>
      <c r="R58" s="97">
        <f t="shared" si="6"/>
        <v>2</v>
      </c>
      <c r="S58" s="99" t="str">
        <f t="shared" si="7"/>
        <v>GROWTH</v>
      </c>
      <c r="T58" s="68">
        <v>60</v>
      </c>
      <c r="U58" s="100" t="str">
        <f t="shared" si="8"/>
        <v>jAN</v>
      </c>
      <c r="V58" s="96">
        <v>60</v>
      </c>
      <c r="W58" s="101">
        <f t="shared" si="9"/>
        <v>-21</v>
      </c>
      <c r="X58" s="102">
        <f t="shared" si="10"/>
        <v>-0.35</v>
      </c>
      <c r="Y58" s="103" t="str">
        <f t="shared" si="11"/>
        <v>DEGROWTH</v>
      </c>
      <c r="Z58" s="74">
        <v>0</v>
      </c>
      <c r="AA58" s="69"/>
      <c r="AB58" s="74" t="s">
        <v>133</v>
      </c>
      <c r="AC58" s="3"/>
    </row>
    <row r="59" spans="1:29" ht="14.25" customHeight="1">
      <c r="A59" s="74" t="s">
        <v>133</v>
      </c>
      <c r="B59" s="70" t="s">
        <v>25</v>
      </c>
      <c r="C59" s="78" t="s">
        <v>737</v>
      </c>
      <c r="D59" s="78">
        <v>1000003942</v>
      </c>
      <c r="E59" s="78" t="s">
        <v>738</v>
      </c>
      <c r="F59" s="73">
        <v>45421</v>
      </c>
      <c r="G59" s="66" t="str">
        <f t="shared" si="0"/>
        <v>Targeted Dealer</v>
      </c>
      <c r="H59" s="66"/>
      <c r="I59" s="67">
        <v>100</v>
      </c>
      <c r="J59" s="67">
        <f t="shared" si="1"/>
        <v>100</v>
      </c>
      <c r="K59" s="68">
        <v>133</v>
      </c>
      <c r="L59" s="68">
        <f t="shared" si="2"/>
        <v>-33</v>
      </c>
      <c r="M59" s="68">
        <f t="shared" si="3"/>
        <v>133</v>
      </c>
      <c r="N59" s="96">
        <v>125</v>
      </c>
      <c r="O59" s="97" t="str">
        <f t="shared" si="4"/>
        <v>DEC</v>
      </c>
      <c r="P59" s="96">
        <v>125</v>
      </c>
      <c r="Q59" s="98">
        <f t="shared" si="5"/>
        <v>8</v>
      </c>
      <c r="R59" s="97">
        <f t="shared" si="6"/>
        <v>6.4000000000000057E-2</v>
      </c>
      <c r="S59" s="99" t="str">
        <f t="shared" si="7"/>
        <v>GROWTH</v>
      </c>
      <c r="T59" s="68">
        <v>60</v>
      </c>
      <c r="U59" s="100" t="str">
        <f t="shared" si="8"/>
        <v>jAN</v>
      </c>
      <c r="V59" s="96">
        <v>60</v>
      </c>
      <c r="W59" s="101">
        <f t="shared" si="9"/>
        <v>73</v>
      </c>
      <c r="X59" s="102">
        <f t="shared" si="10"/>
        <v>1.2166666666666668</v>
      </c>
      <c r="Y59" s="103" t="str">
        <f t="shared" si="11"/>
        <v>GROWTH</v>
      </c>
      <c r="Z59" s="74">
        <v>0</v>
      </c>
      <c r="AA59" s="69"/>
      <c r="AB59" s="74" t="s">
        <v>133</v>
      </c>
      <c r="AC59" s="3"/>
    </row>
    <row r="60" spans="1:29" ht="14.25" customHeight="1">
      <c r="A60" s="74" t="s">
        <v>133</v>
      </c>
      <c r="B60" s="70" t="s">
        <v>24</v>
      </c>
      <c r="C60" s="78" t="s">
        <v>168</v>
      </c>
      <c r="D60" s="78">
        <v>1000003948</v>
      </c>
      <c r="E60" s="78" t="s">
        <v>169</v>
      </c>
      <c r="F60" s="73">
        <v>45422</v>
      </c>
      <c r="G60" s="66" t="str">
        <f t="shared" si="0"/>
        <v>Targeted Dealer</v>
      </c>
      <c r="H60" s="66"/>
      <c r="I60" s="67">
        <v>150</v>
      </c>
      <c r="J60" s="67">
        <f t="shared" si="1"/>
        <v>150</v>
      </c>
      <c r="K60" s="68">
        <v>13</v>
      </c>
      <c r="L60" s="68">
        <f t="shared" si="2"/>
        <v>137</v>
      </c>
      <c r="M60" s="68">
        <f t="shared" si="3"/>
        <v>8.6666666666666661</v>
      </c>
      <c r="N60" s="96">
        <v>24</v>
      </c>
      <c r="O60" s="97" t="str">
        <f t="shared" si="4"/>
        <v>DEC</v>
      </c>
      <c r="P60" s="96">
        <v>24</v>
      </c>
      <c r="Q60" s="98">
        <f t="shared" si="5"/>
        <v>-11</v>
      </c>
      <c r="R60" s="97">
        <f t="shared" si="6"/>
        <v>-0.45833333333333337</v>
      </c>
      <c r="S60" s="99" t="str">
        <f t="shared" si="7"/>
        <v>DEGROWTH</v>
      </c>
      <c r="T60" s="68">
        <v>210</v>
      </c>
      <c r="U60" s="100" t="str">
        <f t="shared" si="8"/>
        <v>jAN</v>
      </c>
      <c r="V60" s="96">
        <v>210</v>
      </c>
      <c r="W60" s="101">
        <f t="shared" si="9"/>
        <v>-197</v>
      </c>
      <c r="X60" s="102">
        <f t="shared" si="10"/>
        <v>-0.93809523809523809</v>
      </c>
      <c r="Y60" s="103" t="str">
        <f t="shared" si="11"/>
        <v>DEGROWTH</v>
      </c>
      <c r="Z60" s="74">
        <v>0</v>
      </c>
      <c r="AA60" s="69"/>
      <c r="AB60" s="74" t="s">
        <v>133</v>
      </c>
      <c r="AC60" s="3"/>
    </row>
    <row r="61" spans="1:29" ht="14.25" customHeight="1">
      <c r="A61" s="74" t="s">
        <v>133</v>
      </c>
      <c r="B61" s="70" t="s">
        <v>24</v>
      </c>
      <c r="C61" s="78" t="s">
        <v>739</v>
      </c>
      <c r="D61" s="78">
        <v>1000003973</v>
      </c>
      <c r="E61" s="78" t="s">
        <v>740</v>
      </c>
      <c r="F61" s="73">
        <v>45430</v>
      </c>
      <c r="G61" s="66" t="str">
        <f t="shared" si="0"/>
        <v>Targeted Dealer</v>
      </c>
      <c r="H61" s="66"/>
      <c r="I61" s="67">
        <v>150</v>
      </c>
      <c r="J61" s="67">
        <f t="shared" si="1"/>
        <v>150</v>
      </c>
      <c r="K61" s="68">
        <v>20</v>
      </c>
      <c r="L61" s="68">
        <f t="shared" si="2"/>
        <v>130</v>
      </c>
      <c r="M61" s="68">
        <f t="shared" si="3"/>
        <v>13.333333333333334</v>
      </c>
      <c r="N61" s="96">
        <v>60</v>
      </c>
      <c r="O61" s="97" t="str">
        <f t="shared" si="4"/>
        <v>DEC</v>
      </c>
      <c r="P61" s="96">
        <v>60</v>
      </c>
      <c r="Q61" s="98">
        <f t="shared" si="5"/>
        <v>-40</v>
      </c>
      <c r="R61" s="97">
        <f t="shared" si="6"/>
        <v>-0.66666666666666674</v>
      </c>
      <c r="S61" s="99" t="str">
        <f t="shared" si="7"/>
        <v>DEGROWTH</v>
      </c>
      <c r="T61" s="68">
        <v>90</v>
      </c>
      <c r="U61" s="100" t="str">
        <f t="shared" si="8"/>
        <v>jAN</v>
      </c>
      <c r="V61" s="96">
        <v>90</v>
      </c>
      <c r="W61" s="101">
        <f t="shared" si="9"/>
        <v>-70</v>
      </c>
      <c r="X61" s="102">
        <f t="shared" si="10"/>
        <v>-0.77777777777777779</v>
      </c>
      <c r="Y61" s="103" t="str">
        <f t="shared" si="11"/>
        <v>DEGROWTH</v>
      </c>
      <c r="Z61" s="74">
        <v>0</v>
      </c>
      <c r="AA61" s="69"/>
      <c r="AB61" s="74" t="s">
        <v>133</v>
      </c>
      <c r="AC61" s="3"/>
    </row>
    <row r="62" spans="1:29" ht="14.25" customHeight="1">
      <c r="A62" s="74" t="s">
        <v>133</v>
      </c>
      <c r="B62" s="70" t="s">
        <v>24</v>
      </c>
      <c r="C62" s="78" t="s">
        <v>741</v>
      </c>
      <c r="D62" s="78">
        <v>1000003966</v>
      </c>
      <c r="E62" s="78" t="s">
        <v>742</v>
      </c>
      <c r="F62" s="73">
        <v>45433</v>
      </c>
      <c r="G62" s="66" t="str">
        <f t="shared" si="0"/>
        <v>Targeted Dealer</v>
      </c>
      <c r="H62" s="66"/>
      <c r="I62" s="67">
        <v>37</v>
      </c>
      <c r="J62" s="67">
        <f t="shared" si="1"/>
        <v>37</v>
      </c>
      <c r="K62" s="68">
        <v>17</v>
      </c>
      <c r="L62" s="68">
        <f t="shared" si="2"/>
        <v>20</v>
      </c>
      <c r="M62" s="68">
        <f t="shared" si="3"/>
        <v>45.945945945945944</v>
      </c>
      <c r="N62" s="96">
        <v>33</v>
      </c>
      <c r="O62" s="97" t="str">
        <f t="shared" si="4"/>
        <v>DEC</v>
      </c>
      <c r="P62" s="96">
        <v>33</v>
      </c>
      <c r="Q62" s="98">
        <f t="shared" si="5"/>
        <v>-16</v>
      </c>
      <c r="R62" s="97">
        <f t="shared" si="6"/>
        <v>-0.48484848484848486</v>
      </c>
      <c r="S62" s="99" t="str">
        <f t="shared" si="7"/>
        <v>DEGROWTH</v>
      </c>
      <c r="T62" s="68">
        <v>40</v>
      </c>
      <c r="U62" s="100" t="str">
        <f t="shared" si="8"/>
        <v>jAN</v>
      </c>
      <c r="V62" s="96">
        <v>40</v>
      </c>
      <c r="W62" s="101">
        <f t="shared" si="9"/>
        <v>-23</v>
      </c>
      <c r="X62" s="102">
        <f t="shared" si="10"/>
        <v>-0.57499999999999996</v>
      </c>
      <c r="Y62" s="103" t="str">
        <f t="shared" si="11"/>
        <v>DEGROWTH</v>
      </c>
      <c r="Z62" s="74">
        <v>0</v>
      </c>
      <c r="AA62" s="69"/>
      <c r="AB62" s="74" t="s">
        <v>133</v>
      </c>
      <c r="AC62" s="3"/>
    </row>
    <row r="63" spans="1:29" ht="14.25" customHeight="1">
      <c r="A63" s="74" t="s">
        <v>133</v>
      </c>
      <c r="B63" s="70" t="s">
        <v>24</v>
      </c>
      <c r="C63" s="78" t="s">
        <v>743</v>
      </c>
      <c r="D63" s="78">
        <v>1000004002</v>
      </c>
      <c r="E63" s="78" t="s">
        <v>744</v>
      </c>
      <c r="F63" s="73">
        <v>45450</v>
      </c>
      <c r="G63" s="66" t="str">
        <f t="shared" si="0"/>
        <v>Targeted Dealer</v>
      </c>
      <c r="H63" s="66"/>
      <c r="I63" s="67">
        <v>100</v>
      </c>
      <c r="J63" s="67">
        <f t="shared" si="1"/>
        <v>100</v>
      </c>
      <c r="K63" s="68">
        <v>78</v>
      </c>
      <c r="L63" s="68">
        <f t="shared" si="2"/>
        <v>22</v>
      </c>
      <c r="M63" s="68">
        <f t="shared" si="3"/>
        <v>78</v>
      </c>
      <c r="N63" s="96">
        <v>83</v>
      </c>
      <c r="O63" s="97" t="str">
        <f t="shared" si="4"/>
        <v>DEC</v>
      </c>
      <c r="P63" s="96">
        <v>83</v>
      </c>
      <c r="Q63" s="98">
        <f t="shared" si="5"/>
        <v>-5</v>
      </c>
      <c r="R63" s="97">
        <f t="shared" si="6"/>
        <v>-6.0240963855421659E-2</v>
      </c>
      <c r="S63" s="99" t="str">
        <f t="shared" si="7"/>
        <v>DEGROWTH</v>
      </c>
      <c r="T63" s="68">
        <v>70</v>
      </c>
      <c r="U63" s="100" t="str">
        <f t="shared" si="8"/>
        <v>jAN</v>
      </c>
      <c r="V63" s="96">
        <v>70</v>
      </c>
      <c r="W63" s="101">
        <f t="shared" si="9"/>
        <v>8</v>
      </c>
      <c r="X63" s="102">
        <f t="shared" si="10"/>
        <v>0.11428571428571432</v>
      </c>
      <c r="Y63" s="103" t="str">
        <f t="shared" si="11"/>
        <v>GROWTH</v>
      </c>
      <c r="Z63" s="74">
        <v>0</v>
      </c>
      <c r="AA63" s="69"/>
      <c r="AB63" s="74" t="s">
        <v>133</v>
      </c>
      <c r="AC63" s="3"/>
    </row>
    <row r="64" spans="1:29" ht="14.25" customHeight="1">
      <c r="A64" s="74" t="s">
        <v>133</v>
      </c>
      <c r="B64" s="70" t="s">
        <v>21</v>
      </c>
      <c r="C64" s="78" t="s">
        <v>745</v>
      </c>
      <c r="D64" s="78">
        <v>1000004044</v>
      </c>
      <c r="E64" s="78" t="s">
        <v>746</v>
      </c>
      <c r="F64" s="73">
        <v>45490</v>
      </c>
      <c r="G64" s="66" t="str">
        <f t="shared" si="0"/>
        <v>Targeted Dealer</v>
      </c>
      <c r="H64" s="66"/>
      <c r="I64" s="67">
        <v>60</v>
      </c>
      <c r="J64" s="67">
        <f t="shared" si="1"/>
        <v>60</v>
      </c>
      <c r="K64" s="68">
        <v>33</v>
      </c>
      <c r="L64" s="68">
        <f t="shared" si="2"/>
        <v>27</v>
      </c>
      <c r="M64" s="68">
        <f t="shared" si="3"/>
        <v>55</v>
      </c>
      <c r="N64" s="96">
        <v>20</v>
      </c>
      <c r="O64" s="97" t="str">
        <f t="shared" si="4"/>
        <v>DEC</v>
      </c>
      <c r="P64" s="96">
        <v>20</v>
      </c>
      <c r="Q64" s="98">
        <f t="shared" si="5"/>
        <v>13</v>
      </c>
      <c r="R64" s="97">
        <f t="shared" si="6"/>
        <v>0.64999999999999991</v>
      </c>
      <c r="S64" s="99" t="str">
        <f t="shared" si="7"/>
        <v>GROWTH</v>
      </c>
      <c r="T64" s="68">
        <v>40</v>
      </c>
      <c r="U64" s="100" t="str">
        <f t="shared" si="8"/>
        <v>jAN</v>
      </c>
      <c r="V64" s="96">
        <v>40</v>
      </c>
      <c r="W64" s="101">
        <f t="shared" si="9"/>
        <v>-7</v>
      </c>
      <c r="X64" s="102">
        <f t="shared" si="10"/>
        <v>-0.17500000000000004</v>
      </c>
      <c r="Y64" s="103" t="str">
        <f t="shared" si="11"/>
        <v>DEGROWTH</v>
      </c>
      <c r="Z64" s="74">
        <v>0</v>
      </c>
      <c r="AA64" s="69"/>
      <c r="AB64" s="74" t="s">
        <v>133</v>
      </c>
      <c r="AC64" s="3"/>
    </row>
    <row r="65" spans="1:29" ht="14.25" customHeight="1">
      <c r="A65" s="74" t="s">
        <v>133</v>
      </c>
      <c r="B65" s="70" t="s">
        <v>21</v>
      </c>
      <c r="C65" s="78" t="s">
        <v>747</v>
      </c>
      <c r="D65" s="78">
        <v>1000004043</v>
      </c>
      <c r="E65" s="78" t="s">
        <v>748</v>
      </c>
      <c r="F65" s="73">
        <v>45490</v>
      </c>
      <c r="G65" s="66" t="str">
        <f t="shared" si="0"/>
        <v>Targeted Dealer</v>
      </c>
      <c r="H65" s="66"/>
      <c r="I65" s="67">
        <v>39</v>
      </c>
      <c r="J65" s="67">
        <f t="shared" si="1"/>
        <v>39</v>
      </c>
      <c r="K65" s="68">
        <v>38</v>
      </c>
      <c r="L65" s="68">
        <f t="shared" si="2"/>
        <v>1</v>
      </c>
      <c r="M65" s="68">
        <f t="shared" si="3"/>
        <v>97.435897435897431</v>
      </c>
      <c r="N65" s="96">
        <v>20</v>
      </c>
      <c r="O65" s="97" t="str">
        <f t="shared" si="4"/>
        <v>DEC</v>
      </c>
      <c r="P65" s="96">
        <v>20</v>
      </c>
      <c r="Q65" s="98">
        <f t="shared" si="5"/>
        <v>18</v>
      </c>
      <c r="R65" s="97">
        <f t="shared" si="6"/>
        <v>0.89999999999999991</v>
      </c>
      <c r="S65" s="99" t="str">
        <f t="shared" si="7"/>
        <v>GROWTH</v>
      </c>
      <c r="T65" s="68">
        <v>26</v>
      </c>
      <c r="U65" s="100" t="str">
        <f t="shared" si="8"/>
        <v>jAN</v>
      </c>
      <c r="V65" s="96">
        <v>26</v>
      </c>
      <c r="W65" s="101">
        <f t="shared" si="9"/>
        <v>12</v>
      </c>
      <c r="X65" s="102">
        <f t="shared" si="10"/>
        <v>0.46153846153846145</v>
      </c>
      <c r="Y65" s="103" t="str">
        <f t="shared" si="11"/>
        <v>GROWTH</v>
      </c>
      <c r="Z65" s="74">
        <v>1</v>
      </c>
      <c r="AA65" s="69"/>
      <c r="AB65" s="74" t="s">
        <v>133</v>
      </c>
      <c r="AC65" s="3"/>
    </row>
    <row r="66" spans="1:29" ht="14.25" customHeight="1">
      <c r="A66" s="74" t="s">
        <v>133</v>
      </c>
      <c r="B66" s="70" t="s">
        <v>24</v>
      </c>
      <c r="C66" s="78" t="s">
        <v>749</v>
      </c>
      <c r="D66" s="78">
        <v>1000004099</v>
      </c>
      <c r="E66" s="78" t="s">
        <v>750</v>
      </c>
      <c r="F66" s="73">
        <v>45532</v>
      </c>
      <c r="G66" s="66" t="str">
        <f t="shared" si="0"/>
        <v>Targeted Dealer</v>
      </c>
      <c r="H66" s="66"/>
      <c r="I66" s="67">
        <v>20</v>
      </c>
      <c r="J66" s="67">
        <f t="shared" si="1"/>
        <v>20</v>
      </c>
      <c r="K66" s="68">
        <v>20</v>
      </c>
      <c r="L66" s="68">
        <f t="shared" si="2"/>
        <v>0</v>
      </c>
      <c r="M66" s="68">
        <f t="shared" si="3"/>
        <v>100</v>
      </c>
      <c r="N66" s="96">
        <v>20</v>
      </c>
      <c r="O66" s="97" t="str">
        <f t="shared" si="4"/>
        <v>DEC</v>
      </c>
      <c r="P66" s="96">
        <v>20</v>
      </c>
      <c r="Q66" s="98">
        <f t="shared" si="5"/>
        <v>0</v>
      </c>
      <c r="R66" s="97">
        <f t="shared" si="6"/>
        <v>0</v>
      </c>
      <c r="S66" s="99" t="str">
        <f t="shared" si="7"/>
        <v>GROWTH</v>
      </c>
      <c r="T66" s="68">
        <v>20</v>
      </c>
      <c r="U66" s="100" t="str">
        <f t="shared" si="8"/>
        <v>jAN</v>
      </c>
      <c r="V66" s="96">
        <v>20</v>
      </c>
      <c r="W66" s="101">
        <f t="shared" si="9"/>
        <v>0</v>
      </c>
      <c r="X66" s="102">
        <f t="shared" si="10"/>
        <v>0</v>
      </c>
      <c r="Y66" s="103" t="str">
        <f t="shared" si="11"/>
        <v>GROWTH</v>
      </c>
      <c r="Z66" s="74">
        <v>0</v>
      </c>
      <c r="AA66" s="69"/>
      <c r="AB66" s="74" t="s">
        <v>133</v>
      </c>
      <c r="AC66" s="3"/>
    </row>
    <row r="67" spans="1:29" ht="14.25" customHeight="1">
      <c r="A67" s="69" t="s">
        <v>133</v>
      </c>
      <c r="B67" s="71" t="s">
        <v>144</v>
      </c>
      <c r="C67" s="71" t="s">
        <v>751</v>
      </c>
      <c r="D67" s="71">
        <v>1000000618</v>
      </c>
      <c r="E67" s="72" t="s">
        <v>752</v>
      </c>
      <c r="F67" s="73">
        <v>41135</v>
      </c>
      <c r="G67" s="66" t="str">
        <f t="shared" ref="G67:G130" si="12">IF(I67&gt;0,"Targeted Dealer","-")</f>
        <v>Targeted Dealer</v>
      </c>
      <c r="H67" s="66"/>
      <c r="I67" s="67">
        <v>760</v>
      </c>
      <c r="J67" s="67">
        <f t="shared" ref="J67:J130" si="13">I67/$J$1*($J$1-$E$1)</f>
        <v>760</v>
      </c>
      <c r="K67" s="68">
        <v>640</v>
      </c>
      <c r="L67" s="68">
        <f t="shared" ref="L67:L130" si="14">I67-K67</f>
        <v>120</v>
      </c>
      <c r="M67" s="68">
        <f t="shared" ref="M67:M130" si="15">IFERROR((K67/J67%),"-")</f>
        <v>84.21052631578948</v>
      </c>
      <c r="N67" s="96">
        <v>740</v>
      </c>
      <c r="O67" s="97" t="str">
        <f t="shared" ref="O67:O130" si="16">IF(F67&lt;=$P$2,"DEC","")</f>
        <v>DEC</v>
      </c>
      <c r="P67" s="96">
        <v>740</v>
      </c>
      <c r="Q67" s="98">
        <f t="shared" ref="Q67:Q130" si="17">K67-P67</f>
        <v>-100</v>
      </c>
      <c r="R67" s="97">
        <f t="shared" ref="R67:R130" si="18">IFERROR(IF(O67="Dec",(K67/P67-1))," ")</f>
        <v>-0.13513513513513509</v>
      </c>
      <c r="S67" s="99" t="str">
        <f t="shared" ref="S67:S130" si="19">IF(N67&gt;0,IF(O67="","-",IF(R67&lt;0%,"DEGROWTH","GROWTH")))</f>
        <v>DEGROWTH</v>
      </c>
      <c r="T67" s="68">
        <v>620</v>
      </c>
      <c r="U67" s="100" t="str">
        <f t="shared" ref="U67:U130" si="20">IF(F67&lt;=$V$2,"jAN","")</f>
        <v>jAN</v>
      </c>
      <c r="V67" s="96">
        <v>620</v>
      </c>
      <c r="W67" s="101">
        <f t="shared" ref="W67:W130" si="21">K67-V67</f>
        <v>20</v>
      </c>
      <c r="X67" s="102">
        <f t="shared" ref="X67:X130" si="22">IFERROR(IF(U67="Jan",(K67/V67-1)),0)</f>
        <v>3.2258064516129004E-2</v>
      </c>
      <c r="Y67" s="103" t="str">
        <f t="shared" ref="Y67:Y130" si="23">IF(T67&gt;0,IF(U67="","-",IF(X67&lt;0%,"DEGROWTH","GROWTH")))</f>
        <v>GROWTH</v>
      </c>
      <c r="Z67" s="74">
        <v>0</v>
      </c>
      <c r="AA67" s="69"/>
      <c r="AB67" s="69" t="s">
        <v>133</v>
      </c>
      <c r="AC67" s="3"/>
    </row>
    <row r="68" spans="1:29" ht="14.25" customHeight="1">
      <c r="A68" s="69" t="s">
        <v>133</v>
      </c>
      <c r="B68" s="71" t="s">
        <v>144</v>
      </c>
      <c r="C68" s="71" t="s">
        <v>753</v>
      </c>
      <c r="D68" s="71">
        <v>1000000615</v>
      </c>
      <c r="E68" s="72" t="s">
        <v>754</v>
      </c>
      <c r="F68" s="73">
        <v>42044</v>
      </c>
      <c r="G68" s="66" t="str">
        <f t="shared" si="12"/>
        <v>Targeted Dealer</v>
      </c>
      <c r="H68" s="66"/>
      <c r="I68" s="67">
        <v>80</v>
      </c>
      <c r="J68" s="67">
        <f t="shared" si="13"/>
        <v>80</v>
      </c>
      <c r="K68" s="68">
        <v>0</v>
      </c>
      <c r="L68" s="68">
        <f t="shared" si="14"/>
        <v>80</v>
      </c>
      <c r="M68" s="68">
        <f t="shared" si="15"/>
        <v>0</v>
      </c>
      <c r="N68" s="96">
        <v>0</v>
      </c>
      <c r="O68" s="97" t="str">
        <f t="shared" si="16"/>
        <v>DEC</v>
      </c>
      <c r="P68" s="96">
        <v>0</v>
      </c>
      <c r="Q68" s="98">
        <f t="shared" si="17"/>
        <v>0</v>
      </c>
      <c r="R68" s="97" t="str">
        <f t="shared" si="18"/>
        <v xml:space="preserve"> </v>
      </c>
      <c r="S68" s="99" t="b">
        <f t="shared" si="19"/>
        <v>0</v>
      </c>
      <c r="T68" s="68">
        <v>0</v>
      </c>
      <c r="U68" s="100" t="str">
        <f t="shared" si="20"/>
        <v>jAN</v>
      </c>
      <c r="V68" s="96">
        <v>0</v>
      </c>
      <c r="W68" s="101">
        <f t="shared" si="21"/>
        <v>0</v>
      </c>
      <c r="X68" s="102">
        <f t="shared" si="22"/>
        <v>0</v>
      </c>
      <c r="Y68" s="103" t="b">
        <f t="shared" si="23"/>
        <v>0</v>
      </c>
      <c r="Z68" s="74">
        <v>1</v>
      </c>
      <c r="AA68" s="69"/>
      <c r="AB68" s="69" t="s">
        <v>133</v>
      </c>
      <c r="AC68" s="3"/>
    </row>
    <row r="69" spans="1:29" ht="14.25" customHeight="1">
      <c r="A69" s="69" t="s">
        <v>133</v>
      </c>
      <c r="B69" s="71" t="s">
        <v>144</v>
      </c>
      <c r="C69" s="71" t="s">
        <v>755</v>
      </c>
      <c r="D69" s="71">
        <v>1000000616</v>
      </c>
      <c r="E69" s="72" t="s">
        <v>756</v>
      </c>
      <c r="F69" s="73">
        <v>42254</v>
      </c>
      <c r="G69" s="66" t="str">
        <f t="shared" si="12"/>
        <v>Targeted Dealer</v>
      </c>
      <c r="H69" s="66"/>
      <c r="I69" s="67">
        <v>100</v>
      </c>
      <c r="J69" s="67">
        <f t="shared" si="13"/>
        <v>100</v>
      </c>
      <c r="K69" s="68">
        <v>40</v>
      </c>
      <c r="L69" s="68">
        <f t="shared" si="14"/>
        <v>60</v>
      </c>
      <c r="M69" s="68">
        <f t="shared" si="15"/>
        <v>40</v>
      </c>
      <c r="N69" s="96">
        <v>40</v>
      </c>
      <c r="O69" s="97" t="str">
        <f t="shared" si="16"/>
        <v>DEC</v>
      </c>
      <c r="P69" s="96">
        <v>40</v>
      </c>
      <c r="Q69" s="98">
        <f t="shared" si="17"/>
        <v>0</v>
      </c>
      <c r="R69" s="97">
        <f t="shared" si="18"/>
        <v>0</v>
      </c>
      <c r="S69" s="99" t="str">
        <f t="shared" si="19"/>
        <v>GROWTH</v>
      </c>
      <c r="T69" s="68">
        <v>22</v>
      </c>
      <c r="U69" s="100" t="str">
        <f t="shared" si="20"/>
        <v>jAN</v>
      </c>
      <c r="V69" s="96">
        <v>22</v>
      </c>
      <c r="W69" s="101">
        <f t="shared" si="21"/>
        <v>18</v>
      </c>
      <c r="X69" s="102">
        <f t="shared" si="22"/>
        <v>0.81818181818181812</v>
      </c>
      <c r="Y69" s="103" t="str">
        <f t="shared" si="23"/>
        <v>GROWTH</v>
      </c>
      <c r="Z69" s="74">
        <v>0</v>
      </c>
      <c r="AA69" s="69"/>
      <c r="AB69" s="69" t="s">
        <v>133</v>
      </c>
      <c r="AC69" s="3"/>
    </row>
    <row r="70" spans="1:29" ht="14.25" customHeight="1">
      <c r="A70" s="69" t="s">
        <v>133</v>
      </c>
      <c r="B70" s="71" t="s">
        <v>144</v>
      </c>
      <c r="C70" s="71" t="s">
        <v>757</v>
      </c>
      <c r="D70" s="71">
        <v>1000001007</v>
      </c>
      <c r="E70" s="72" t="s">
        <v>758</v>
      </c>
      <c r="F70" s="73">
        <v>43832</v>
      </c>
      <c r="G70" s="66" t="str">
        <f t="shared" si="12"/>
        <v>Targeted Dealer</v>
      </c>
      <c r="H70" s="66"/>
      <c r="I70" s="67">
        <v>380</v>
      </c>
      <c r="J70" s="67">
        <f t="shared" si="13"/>
        <v>380</v>
      </c>
      <c r="K70" s="68">
        <v>280</v>
      </c>
      <c r="L70" s="68">
        <f t="shared" si="14"/>
        <v>100</v>
      </c>
      <c r="M70" s="68">
        <f t="shared" si="15"/>
        <v>73.684210526315795</v>
      </c>
      <c r="N70" s="96">
        <v>280</v>
      </c>
      <c r="O70" s="97" t="str">
        <f t="shared" si="16"/>
        <v>DEC</v>
      </c>
      <c r="P70" s="96">
        <v>280</v>
      </c>
      <c r="Q70" s="98">
        <f t="shared" si="17"/>
        <v>0</v>
      </c>
      <c r="R70" s="97">
        <f t="shared" si="18"/>
        <v>0</v>
      </c>
      <c r="S70" s="99" t="str">
        <f t="shared" si="19"/>
        <v>GROWTH</v>
      </c>
      <c r="T70" s="68">
        <v>270</v>
      </c>
      <c r="U70" s="100" t="str">
        <f t="shared" si="20"/>
        <v>jAN</v>
      </c>
      <c r="V70" s="96">
        <v>270</v>
      </c>
      <c r="W70" s="101">
        <f t="shared" si="21"/>
        <v>10</v>
      </c>
      <c r="X70" s="102">
        <f t="shared" si="22"/>
        <v>3.7037037037036979E-2</v>
      </c>
      <c r="Y70" s="103" t="str">
        <f t="shared" si="23"/>
        <v>GROWTH</v>
      </c>
      <c r="Z70" s="74">
        <v>0</v>
      </c>
      <c r="AA70" s="69"/>
      <c r="AB70" s="69" t="s">
        <v>133</v>
      </c>
      <c r="AC70" s="3"/>
    </row>
    <row r="71" spans="1:29" ht="14.25" customHeight="1">
      <c r="A71" s="69" t="s">
        <v>133</v>
      </c>
      <c r="B71" s="71" t="s">
        <v>144</v>
      </c>
      <c r="C71" s="71" t="s">
        <v>759</v>
      </c>
      <c r="D71" s="71">
        <v>1000001008</v>
      </c>
      <c r="E71" s="72" t="s">
        <v>760</v>
      </c>
      <c r="F71" s="73">
        <v>43832</v>
      </c>
      <c r="G71" s="66" t="str">
        <f t="shared" si="12"/>
        <v>Targeted Dealer</v>
      </c>
      <c r="H71" s="66"/>
      <c r="I71" s="67">
        <v>380</v>
      </c>
      <c r="J71" s="67">
        <f t="shared" si="13"/>
        <v>380</v>
      </c>
      <c r="K71" s="68">
        <v>280</v>
      </c>
      <c r="L71" s="68">
        <f t="shared" si="14"/>
        <v>100</v>
      </c>
      <c r="M71" s="68">
        <f t="shared" si="15"/>
        <v>73.684210526315795</v>
      </c>
      <c r="N71" s="96">
        <v>380</v>
      </c>
      <c r="O71" s="97" t="str">
        <f t="shared" si="16"/>
        <v>DEC</v>
      </c>
      <c r="P71" s="96">
        <v>380</v>
      </c>
      <c r="Q71" s="98">
        <f t="shared" si="17"/>
        <v>-100</v>
      </c>
      <c r="R71" s="97">
        <f t="shared" si="18"/>
        <v>-0.26315789473684215</v>
      </c>
      <c r="S71" s="99" t="str">
        <f t="shared" si="19"/>
        <v>DEGROWTH</v>
      </c>
      <c r="T71" s="68">
        <v>307.5</v>
      </c>
      <c r="U71" s="100" t="str">
        <f t="shared" si="20"/>
        <v>jAN</v>
      </c>
      <c r="V71" s="96">
        <v>307.5</v>
      </c>
      <c r="W71" s="101">
        <f t="shared" si="21"/>
        <v>-27.5</v>
      </c>
      <c r="X71" s="102">
        <f t="shared" si="22"/>
        <v>-8.9430894308943132E-2</v>
      </c>
      <c r="Y71" s="103" t="str">
        <f t="shared" si="23"/>
        <v>DEGROWTH</v>
      </c>
      <c r="Z71" s="74">
        <v>0</v>
      </c>
      <c r="AA71" s="69"/>
      <c r="AB71" s="69" t="s">
        <v>133</v>
      </c>
      <c r="AC71" s="3"/>
    </row>
    <row r="72" spans="1:29" ht="14.25" customHeight="1">
      <c r="A72" s="69" t="s">
        <v>133</v>
      </c>
      <c r="B72" s="71" t="s">
        <v>144</v>
      </c>
      <c r="C72" s="71" t="s">
        <v>761</v>
      </c>
      <c r="D72" s="71">
        <v>1000000652</v>
      </c>
      <c r="E72" s="72" t="s">
        <v>762</v>
      </c>
      <c r="F72" s="73">
        <v>43906</v>
      </c>
      <c r="G72" s="66" t="str">
        <f t="shared" si="12"/>
        <v>Targeted Dealer</v>
      </c>
      <c r="H72" s="66"/>
      <c r="I72" s="67">
        <v>80</v>
      </c>
      <c r="J72" s="67">
        <f t="shared" si="13"/>
        <v>80</v>
      </c>
      <c r="K72" s="68">
        <v>40</v>
      </c>
      <c r="L72" s="68">
        <f t="shared" si="14"/>
        <v>40</v>
      </c>
      <c r="M72" s="68">
        <f t="shared" si="15"/>
        <v>50</v>
      </c>
      <c r="N72" s="96">
        <v>60</v>
      </c>
      <c r="O72" s="97" t="str">
        <f t="shared" si="16"/>
        <v>DEC</v>
      </c>
      <c r="P72" s="96">
        <v>60</v>
      </c>
      <c r="Q72" s="98">
        <f t="shared" si="17"/>
        <v>-20</v>
      </c>
      <c r="R72" s="97">
        <f t="shared" si="18"/>
        <v>-0.33333333333333337</v>
      </c>
      <c r="S72" s="99" t="str">
        <f t="shared" si="19"/>
        <v>DEGROWTH</v>
      </c>
      <c r="T72" s="68">
        <v>60</v>
      </c>
      <c r="U72" s="100" t="str">
        <f t="shared" si="20"/>
        <v>jAN</v>
      </c>
      <c r="V72" s="96">
        <v>60</v>
      </c>
      <c r="W72" s="101">
        <f t="shared" si="21"/>
        <v>-20</v>
      </c>
      <c r="X72" s="102">
        <f t="shared" si="22"/>
        <v>-0.33333333333333337</v>
      </c>
      <c r="Y72" s="103" t="str">
        <f t="shared" si="23"/>
        <v>DEGROWTH</v>
      </c>
      <c r="Z72" s="74">
        <v>0</v>
      </c>
      <c r="AA72" s="69"/>
      <c r="AB72" s="69" t="s">
        <v>133</v>
      </c>
      <c r="AC72" s="3"/>
    </row>
    <row r="73" spans="1:29" ht="14.25" customHeight="1">
      <c r="A73" s="69" t="s">
        <v>133</v>
      </c>
      <c r="B73" s="71" t="s">
        <v>144</v>
      </c>
      <c r="C73" s="71" t="s">
        <v>763</v>
      </c>
      <c r="D73" s="71">
        <v>1000001006</v>
      </c>
      <c r="E73" s="72" t="s">
        <v>764</v>
      </c>
      <c r="F73" s="73">
        <v>44459</v>
      </c>
      <c r="G73" s="66" t="str">
        <f t="shared" si="12"/>
        <v>Targeted Dealer</v>
      </c>
      <c r="H73" s="66"/>
      <c r="I73" s="67">
        <v>100</v>
      </c>
      <c r="J73" s="67">
        <f t="shared" si="13"/>
        <v>100</v>
      </c>
      <c r="K73" s="68">
        <v>60</v>
      </c>
      <c r="L73" s="68">
        <f t="shared" si="14"/>
        <v>40</v>
      </c>
      <c r="M73" s="68">
        <f t="shared" si="15"/>
        <v>60</v>
      </c>
      <c r="N73" s="96">
        <v>80</v>
      </c>
      <c r="O73" s="97" t="str">
        <f t="shared" si="16"/>
        <v>DEC</v>
      </c>
      <c r="P73" s="96">
        <v>80</v>
      </c>
      <c r="Q73" s="98">
        <f t="shared" si="17"/>
        <v>-20</v>
      </c>
      <c r="R73" s="97">
        <f t="shared" si="18"/>
        <v>-0.25</v>
      </c>
      <c r="S73" s="99" t="str">
        <f t="shared" si="19"/>
        <v>DEGROWTH</v>
      </c>
      <c r="T73" s="68">
        <v>22</v>
      </c>
      <c r="U73" s="100" t="str">
        <f t="shared" si="20"/>
        <v>jAN</v>
      </c>
      <c r="V73" s="96">
        <v>22</v>
      </c>
      <c r="W73" s="101">
        <f t="shared" si="21"/>
        <v>38</v>
      </c>
      <c r="X73" s="102">
        <f t="shared" si="22"/>
        <v>1.7272727272727271</v>
      </c>
      <c r="Y73" s="103" t="str">
        <f t="shared" si="23"/>
        <v>GROWTH</v>
      </c>
      <c r="Z73" s="74">
        <v>0</v>
      </c>
      <c r="AA73" s="69"/>
      <c r="AB73" s="69" t="s">
        <v>133</v>
      </c>
      <c r="AC73" s="3"/>
    </row>
    <row r="74" spans="1:29" ht="14.25" customHeight="1">
      <c r="A74" s="69" t="s">
        <v>133</v>
      </c>
      <c r="B74" s="71" t="s">
        <v>144</v>
      </c>
      <c r="C74" s="71" t="s">
        <v>765</v>
      </c>
      <c r="D74" s="71">
        <v>1000002620</v>
      </c>
      <c r="E74" s="72" t="s">
        <v>766</v>
      </c>
      <c r="F74" s="73">
        <v>44628</v>
      </c>
      <c r="G74" s="66" t="str">
        <f t="shared" si="12"/>
        <v>Targeted Dealer</v>
      </c>
      <c r="H74" s="66"/>
      <c r="I74" s="67">
        <v>125</v>
      </c>
      <c r="J74" s="67">
        <f t="shared" si="13"/>
        <v>125</v>
      </c>
      <c r="K74" s="68">
        <v>75</v>
      </c>
      <c r="L74" s="68">
        <f t="shared" si="14"/>
        <v>50</v>
      </c>
      <c r="M74" s="68">
        <f t="shared" si="15"/>
        <v>60</v>
      </c>
      <c r="N74" s="96">
        <v>125</v>
      </c>
      <c r="O74" s="97" t="str">
        <f t="shared" si="16"/>
        <v>DEC</v>
      </c>
      <c r="P74" s="96">
        <v>125</v>
      </c>
      <c r="Q74" s="98">
        <f t="shared" si="17"/>
        <v>-50</v>
      </c>
      <c r="R74" s="97">
        <f t="shared" si="18"/>
        <v>-0.4</v>
      </c>
      <c r="S74" s="99" t="str">
        <f t="shared" si="19"/>
        <v>DEGROWTH</v>
      </c>
      <c r="T74" s="68">
        <v>198.5</v>
      </c>
      <c r="U74" s="100" t="str">
        <f t="shared" si="20"/>
        <v>jAN</v>
      </c>
      <c r="V74" s="96">
        <v>198.5</v>
      </c>
      <c r="W74" s="101">
        <f t="shared" si="21"/>
        <v>-123.5</v>
      </c>
      <c r="X74" s="102">
        <f t="shared" si="22"/>
        <v>-0.62216624685138533</v>
      </c>
      <c r="Y74" s="103" t="str">
        <f t="shared" si="23"/>
        <v>DEGROWTH</v>
      </c>
      <c r="Z74" s="74">
        <v>0</v>
      </c>
      <c r="AA74" s="69"/>
      <c r="AB74" s="69" t="s">
        <v>133</v>
      </c>
      <c r="AC74" s="3"/>
    </row>
    <row r="75" spans="1:29" ht="14.25" customHeight="1">
      <c r="A75" s="69" t="s">
        <v>133</v>
      </c>
      <c r="B75" s="71" t="s">
        <v>144</v>
      </c>
      <c r="C75" s="71" t="s">
        <v>767</v>
      </c>
      <c r="D75" s="71">
        <v>1000003164</v>
      </c>
      <c r="E75" s="71" t="s">
        <v>768</v>
      </c>
      <c r="F75" s="73">
        <v>44916</v>
      </c>
      <c r="G75" s="66" t="str">
        <f t="shared" si="12"/>
        <v>Targeted Dealer</v>
      </c>
      <c r="H75" s="66"/>
      <c r="I75" s="67">
        <v>265</v>
      </c>
      <c r="J75" s="67">
        <f t="shared" si="13"/>
        <v>265</v>
      </c>
      <c r="K75" s="68">
        <v>150</v>
      </c>
      <c r="L75" s="68">
        <f t="shared" si="14"/>
        <v>115</v>
      </c>
      <c r="M75" s="68">
        <f t="shared" si="15"/>
        <v>56.60377358490566</v>
      </c>
      <c r="N75" s="96">
        <v>106</v>
      </c>
      <c r="O75" s="97" t="str">
        <f t="shared" si="16"/>
        <v>DEC</v>
      </c>
      <c r="P75" s="96">
        <v>106</v>
      </c>
      <c r="Q75" s="98">
        <f t="shared" si="17"/>
        <v>44</v>
      </c>
      <c r="R75" s="97">
        <f t="shared" si="18"/>
        <v>0.41509433962264142</v>
      </c>
      <c r="S75" s="99" t="str">
        <f t="shared" si="19"/>
        <v>GROWTH</v>
      </c>
      <c r="T75" s="68">
        <v>252</v>
      </c>
      <c r="U75" s="100" t="str">
        <f t="shared" si="20"/>
        <v>jAN</v>
      </c>
      <c r="V75" s="96">
        <v>252</v>
      </c>
      <c r="W75" s="101">
        <f t="shared" si="21"/>
        <v>-102</v>
      </c>
      <c r="X75" s="102">
        <f t="shared" si="22"/>
        <v>-0.40476190476190477</v>
      </c>
      <c r="Y75" s="103" t="str">
        <f t="shared" si="23"/>
        <v>DEGROWTH</v>
      </c>
      <c r="Z75" s="74">
        <v>0</v>
      </c>
      <c r="AA75" s="69"/>
      <c r="AB75" s="69" t="s">
        <v>133</v>
      </c>
      <c r="AC75" s="3"/>
    </row>
    <row r="76" spans="1:29" ht="14.25" customHeight="1">
      <c r="A76" s="74" t="s">
        <v>133</v>
      </c>
      <c r="B76" s="78" t="s">
        <v>26</v>
      </c>
      <c r="C76" s="78" t="s">
        <v>769</v>
      </c>
      <c r="D76" s="78">
        <v>1000004006</v>
      </c>
      <c r="E76" s="78" t="s">
        <v>770</v>
      </c>
      <c r="F76" s="73">
        <v>45456</v>
      </c>
      <c r="G76" s="66" t="str">
        <f t="shared" si="12"/>
        <v>Targeted Dealer</v>
      </c>
      <c r="H76" s="66"/>
      <c r="I76" s="67">
        <v>60</v>
      </c>
      <c r="J76" s="67">
        <f t="shared" si="13"/>
        <v>60</v>
      </c>
      <c r="K76" s="68">
        <v>60</v>
      </c>
      <c r="L76" s="68">
        <f t="shared" si="14"/>
        <v>0</v>
      </c>
      <c r="M76" s="68">
        <f t="shared" si="15"/>
        <v>100</v>
      </c>
      <c r="N76" s="96">
        <v>40</v>
      </c>
      <c r="O76" s="97" t="str">
        <f t="shared" si="16"/>
        <v>DEC</v>
      </c>
      <c r="P76" s="96">
        <v>40</v>
      </c>
      <c r="Q76" s="98">
        <f t="shared" si="17"/>
        <v>20</v>
      </c>
      <c r="R76" s="97">
        <f t="shared" si="18"/>
        <v>0.5</v>
      </c>
      <c r="S76" s="99" t="str">
        <f t="shared" si="19"/>
        <v>GROWTH</v>
      </c>
      <c r="T76" s="68">
        <v>39</v>
      </c>
      <c r="U76" s="100" t="str">
        <f t="shared" si="20"/>
        <v>jAN</v>
      </c>
      <c r="V76" s="96">
        <v>39</v>
      </c>
      <c r="W76" s="101">
        <f t="shared" si="21"/>
        <v>21</v>
      </c>
      <c r="X76" s="102">
        <f t="shared" si="22"/>
        <v>0.53846153846153855</v>
      </c>
      <c r="Y76" s="103" t="str">
        <f t="shared" si="23"/>
        <v>GROWTH</v>
      </c>
      <c r="Z76" s="74">
        <v>0</v>
      </c>
      <c r="AA76" s="69"/>
      <c r="AB76" s="74" t="s">
        <v>133</v>
      </c>
      <c r="AC76" s="3"/>
    </row>
    <row r="77" spans="1:29" ht="14.25" customHeight="1">
      <c r="A77" s="74" t="s">
        <v>133</v>
      </c>
      <c r="B77" s="78" t="s">
        <v>26</v>
      </c>
      <c r="C77" s="78" t="s">
        <v>771</v>
      </c>
      <c r="D77" s="105">
        <v>1000004090</v>
      </c>
      <c r="E77" s="105" t="s">
        <v>772</v>
      </c>
      <c r="F77" s="73">
        <v>45524</v>
      </c>
      <c r="G77" s="66" t="str">
        <f t="shared" si="12"/>
        <v>Targeted Dealer</v>
      </c>
      <c r="H77" s="66"/>
      <c r="I77" s="67">
        <v>60</v>
      </c>
      <c r="J77" s="67">
        <f t="shared" si="13"/>
        <v>60</v>
      </c>
      <c r="K77" s="68">
        <v>40</v>
      </c>
      <c r="L77" s="68">
        <f t="shared" si="14"/>
        <v>20</v>
      </c>
      <c r="M77" s="68">
        <f t="shared" si="15"/>
        <v>66.666666666666671</v>
      </c>
      <c r="N77" s="96">
        <v>60</v>
      </c>
      <c r="O77" s="97" t="str">
        <f t="shared" si="16"/>
        <v>DEC</v>
      </c>
      <c r="P77" s="96">
        <v>60</v>
      </c>
      <c r="Q77" s="98">
        <f t="shared" si="17"/>
        <v>-20</v>
      </c>
      <c r="R77" s="97">
        <f t="shared" si="18"/>
        <v>-0.33333333333333337</v>
      </c>
      <c r="S77" s="99" t="str">
        <f t="shared" si="19"/>
        <v>DEGROWTH</v>
      </c>
      <c r="T77" s="68">
        <v>50</v>
      </c>
      <c r="U77" s="100" t="str">
        <f t="shared" si="20"/>
        <v>jAN</v>
      </c>
      <c r="V77" s="96">
        <v>50</v>
      </c>
      <c r="W77" s="101">
        <f t="shared" si="21"/>
        <v>-10</v>
      </c>
      <c r="X77" s="102">
        <f t="shared" si="22"/>
        <v>-0.19999999999999996</v>
      </c>
      <c r="Y77" s="103" t="str">
        <f t="shared" si="23"/>
        <v>DEGROWTH</v>
      </c>
      <c r="Z77" s="74">
        <v>0</v>
      </c>
      <c r="AA77" s="69"/>
      <c r="AB77" s="74" t="s">
        <v>133</v>
      </c>
      <c r="AC77" s="3"/>
    </row>
    <row r="78" spans="1:29" ht="14.25" customHeight="1">
      <c r="A78" s="69" t="s">
        <v>133</v>
      </c>
      <c r="B78" s="70" t="s">
        <v>27</v>
      </c>
      <c r="C78" s="71" t="s">
        <v>773</v>
      </c>
      <c r="D78" s="71">
        <v>1000000744</v>
      </c>
      <c r="E78" s="72" t="s">
        <v>774</v>
      </c>
      <c r="F78" s="73">
        <v>38939</v>
      </c>
      <c r="G78" s="66" t="str">
        <f t="shared" si="12"/>
        <v>Targeted Dealer</v>
      </c>
      <c r="H78" s="66"/>
      <c r="I78" s="67">
        <v>240</v>
      </c>
      <c r="J78" s="67">
        <f t="shared" si="13"/>
        <v>240</v>
      </c>
      <c r="K78" s="68">
        <v>242.5</v>
      </c>
      <c r="L78" s="68">
        <f t="shared" si="14"/>
        <v>-2.5</v>
      </c>
      <c r="M78" s="68">
        <f t="shared" si="15"/>
        <v>101.04166666666667</v>
      </c>
      <c r="N78" s="96">
        <v>228</v>
      </c>
      <c r="O78" s="97" t="str">
        <f t="shared" si="16"/>
        <v>DEC</v>
      </c>
      <c r="P78" s="96">
        <v>228</v>
      </c>
      <c r="Q78" s="98">
        <f t="shared" si="17"/>
        <v>14.5</v>
      </c>
      <c r="R78" s="97">
        <f t="shared" si="18"/>
        <v>6.3596491228070207E-2</v>
      </c>
      <c r="S78" s="99" t="str">
        <f t="shared" si="19"/>
        <v>GROWTH</v>
      </c>
      <c r="T78" s="68">
        <v>218.5</v>
      </c>
      <c r="U78" s="100" t="str">
        <f t="shared" si="20"/>
        <v>jAN</v>
      </c>
      <c r="V78" s="96">
        <v>218.5</v>
      </c>
      <c r="W78" s="101">
        <f t="shared" si="21"/>
        <v>24</v>
      </c>
      <c r="X78" s="102">
        <f t="shared" si="22"/>
        <v>0.10983981693363853</v>
      </c>
      <c r="Y78" s="103" t="str">
        <f t="shared" si="23"/>
        <v>GROWTH</v>
      </c>
      <c r="Z78" s="74">
        <v>0</v>
      </c>
      <c r="AA78" s="69"/>
      <c r="AB78" s="69" t="s">
        <v>133</v>
      </c>
      <c r="AC78" s="3"/>
    </row>
    <row r="79" spans="1:29" ht="14.25" customHeight="1">
      <c r="A79" s="69" t="s">
        <v>133</v>
      </c>
      <c r="B79" s="70" t="s">
        <v>29</v>
      </c>
      <c r="C79" s="71" t="s">
        <v>775</v>
      </c>
      <c r="D79" s="71">
        <v>1000000732</v>
      </c>
      <c r="E79" s="72" t="s">
        <v>776</v>
      </c>
      <c r="F79" s="73">
        <v>39057</v>
      </c>
      <c r="G79" s="66" t="str">
        <f t="shared" si="12"/>
        <v>Targeted Dealer</v>
      </c>
      <c r="H79" s="66"/>
      <c r="I79" s="67">
        <v>5000</v>
      </c>
      <c r="J79" s="67">
        <f t="shared" si="13"/>
        <v>5000</v>
      </c>
      <c r="K79" s="68">
        <v>4478</v>
      </c>
      <c r="L79" s="68">
        <f t="shared" si="14"/>
        <v>522</v>
      </c>
      <c r="M79" s="68">
        <f t="shared" si="15"/>
        <v>89.56</v>
      </c>
      <c r="N79" s="96">
        <v>4618</v>
      </c>
      <c r="O79" s="97" t="str">
        <f t="shared" si="16"/>
        <v>DEC</v>
      </c>
      <c r="P79" s="96">
        <v>4618</v>
      </c>
      <c r="Q79" s="98">
        <f t="shared" si="17"/>
        <v>-140</v>
      </c>
      <c r="R79" s="97">
        <f t="shared" si="18"/>
        <v>-3.0316154179298449E-2</v>
      </c>
      <c r="S79" s="99" t="str">
        <f t="shared" si="19"/>
        <v>DEGROWTH</v>
      </c>
      <c r="T79" s="68">
        <v>4536.75</v>
      </c>
      <c r="U79" s="100" t="str">
        <f t="shared" si="20"/>
        <v>jAN</v>
      </c>
      <c r="V79" s="96">
        <v>4536.75</v>
      </c>
      <c r="W79" s="101">
        <f t="shared" si="21"/>
        <v>-58.75</v>
      </c>
      <c r="X79" s="102">
        <f t="shared" si="22"/>
        <v>-1.2949798864826167E-2</v>
      </c>
      <c r="Y79" s="103" t="str">
        <f t="shared" si="23"/>
        <v>DEGROWTH</v>
      </c>
      <c r="Z79" s="74">
        <v>0</v>
      </c>
      <c r="AA79" s="69"/>
      <c r="AB79" s="69" t="s">
        <v>133</v>
      </c>
      <c r="AC79" s="3"/>
    </row>
    <row r="80" spans="1:29" ht="14.25" customHeight="1">
      <c r="A80" s="69" t="s">
        <v>133</v>
      </c>
      <c r="B80" s="70" t="s">
        <v>27</v>
      </c>
      <c r="C80" s="71" t="s">
        <v>777</v>
      </c>
      <c r="D80" s="71">
        <v>1000000729</v>
      </c>
      <c r="E80" s="72" t="s">
        <v>778</v>
      </c>
      <c r="F80" s="73">
        <v>39283</v>
      </c>
      <c r="G80" s="66" t="str">
        <f t="shared" si="12"/>
        <v>Targeted Dealer</v>
      </c>
      <c r="H80" s="66"/>
      <c r="I80" s="67">
        <v>20</v>
      </c>
      <c r="J80" s="67">
        <f t="shared" si="13"/>
        <v>20</v>
      </c>
      <c r="K80" s="68">
        <v>8</v>
      </c>
      <c r="L80" s="68">
        <f t="shared" si="14"/>
        <v>12</v>
      </c>
      <c r="M80" s="68">
        <f t="shared" si="15"/>
        <v>40</v>
      </c>
      <c r="N80" s="96">
        <v>15</v>
      </c>
      <c r="O80" s="97" t="str">
        <f t="shared" si="16"/>
        <v>DEC</v>
      </c>
      <c r="P80" s="96">
        <v>15</v>
      </c>
      <c r="Q80" s="98">
        <f t="shared" si="17"/>
        <v>-7</v>
      </c>
      <c r="R80" s="97">
        <f t="shared" si="18"/>
        <v>-0.46666666666666667</v>
      </c>
      <c r="S80" s="99" t="str">
        <f t="shared" si="19"/>
        <v>DEGROWTH</v>
      </c>
      <c r="T80" s="68">
        <v>7.5</v>
      </c>
      <c r="U80" s="100" t="str">
        <f t="shared" si="20"/>
        <v>jAN</v>
      </c>
      <c r="V80" s="96">
        <v>7.5</v>
      </c>
      <c r="W80" s="101">
        <f t="shared" si="21"/>
        <v>0.5</v>
      </c>
      <c r="X80" s="102">
        <f t="shared" si="22"/>
        <v>6.6666666666666652E-2</v>
      </c>
      <c r="Y80" s="103" t="str">
        <f t="shared" si="23"/>
        <v>GROWTH</v>
      </c>
      <c r="Z80" s="74">
        <v>0</v>
      </c>
      <c r="AA80" s="69"/>
      <c r="AB80" s="69" t="s">
        <v>133</v>
      </c>
      <c r="AC80" s="3"/>
    </row>
    <row r="81" spans="1:29" ht="14.25" customHeight="1">
      <c r="A81" s="69" t="s">
        <v>133</v>
      </c>
      <c r="B81" s="70" t="s">
        <v>29</v>
      </c>
      <c r="C81" s="71" t="s">
        <v>779</v>
      </c>
      <c r="D81" s="71">
        <v>1000000737</v>
      </c>
      <c r="E81" s="72" t="s">
        <v>780</v>
      </c>
      <c r="F81" s="73">
        <v>39746</v>
      </c>
      <c r="G81" s="66" t="str">
        <f t="shared" si="12"/>
        <v>Targeted Dealer</v>
      </c>
      <c r="H81" s="66"/>
      <c r="I81" s="67">
        <v>1150</v>
      </c>
      <c r="J81" s="67">
        <f t="shared" si="13"/>
        <v>1150</v>
      </c>
      <c r="K81" s="68">
        <v>1145</v>
      </c>
      <c r="L81" s="68">
        <f t="shared" si="14"/>
        <v>5</v>
      </c>
      <c r="M81" s="68">
        <f t="shared" si="15"/>
        <v>99.565217391304344</v>
      </c>
      <c r="N81" s="96">
        <v>1310</v>
      </c>
      <c r="O81" s="97" t="str">
        <f t="shared" si="16"/>
        <v>DEC</v>
      </c>
      <c r="P81" s="96">
        <v>1310</v>
      </c>
      <c r="Q81" s="98">
        <f t="shared" si="17"/>
        <v>-165</v>
      </c>
      <c r="R81" s="97">
        <f t="shared" si="18"/>
        <v>-0.12595419847328249</v>
      </c>
      <c r="S81" s="99" t="str">
        <f t="shared" si="19"/>
        <v>DEGROWTH</v>
      </c>
      <c r="T81" s="68">
        <v>1032</v>
      </c>
      <c r="U81" s="100" t="str">
        <f t="shared" si="20"/>
        <v>jAN</v>
      </c>
      <c r="V81" s="96">
        <v>1032</v>
      </c>
      <c r="W81" s="101">
        <f t="shared" si="21"/>
        <v>113</v>
      </c>
      <c r="X81" s="102">
        <f t="shared" si="22"/>
        <v>0.10949612403100772</v>
      </c>
      <c r="Y81" s="103" t="str">
        <f t="shared" si="23"/>
        <v>GROWTH</v>
      </c>
      <c r="Z81" s="74">
        <v>0</v>
      </c>
      <c r="AA81" s="69"/>
      <c r="AB81" s="69" t="s">
        <v>133</v>
      </c>
      <c r="AC81" s="3"/>
    </row>
    <row r="82" spans="1:29" ht="14.25" customHeight="1">
      <c r="A82" s="69" t="s">
        <v>133</v>
      </c>
      <c r="B82" s="70" t="s">
        <v>27</v>
      </c>
      <c r="C82" s="71" t="s">
        <v>781</v>
      </c>
      <c r="D82" s="71">
        <v>1000000733</v>
      </c>
      <c r="E82" s="72" t="s">
        <v>782</v>
      </c>
      <c r="F82" s="73">
        <v>39996</v>
      </c>
      <c r="G82" s="66" t="str">
        <f t="shared" si="12"/>
        <v>Targeted Dealer</v>
      </c>
      <c r="H82" s="66"/>
      <c r="I82" s="67">
        <v>160</v>
      </c>
      <c r="J82" s="67">
        <f t="shared" si="13"/>
        <v>160</v>
      </c>
      <c r="K82" s="68">
        <v>93.5</v>
      </c>
      <c r="L82" s="68">
        <f t="shared" si="14"/>
        <v>66.5</v>
      </c>
      <c r="M82" s="68">
        <f t="shared" si="15"/>
        <v>58.4375</v>
      </c>
      <c r="N82" s="96">
        <v>92</v>
      </c>
      <c r="O82" s="97" t="str">
        <f t="shared" si="16"/>
        <v>DEC</v>
      </c>
      <c r="P82" s="96">
        <v>92</v>
      </c>
      <c r="Q82" s="98">
        <f t="shared" si="17"/>
        <v>1.5</v>
      </c>
      <c r="R82" s="97">
        <f t="shared" si="18"/>
        <v>1.6304347826086918E-2</v>
      </c>
      <c r="S82" s="99" t="str">
        <f t="shared" si="19"/>
        <v>GROWTH</v>
      </c>
      <c r="T82" s="68">
        <v>129.75</v>
      </c>
      <c r="U82" s="100" t="str">
        <f t="shared" si="20"/>
        <v>jAN</v>
      </c>
      <c r="V82" s="96">
        <v>129.75</v>
      </c>
      <c r="W82" s="101">
        <f t="shared" si="21"/>
        <v>-36.25</v>
      </c>
      <c r="X82" s="102">
        <f t="shared" si="22"/>
        <v>-0.279383429672447</v>
      </c>
      <c r="Y82" s="103" t="str">
        <f t="shared" si="23"/>
        <v>DEGROWTH</v>
      </c>
      <c r="Z82" s="74">
        <v>0</v>
      </c>
      <c r="AA82" s="69"/>
      <c r="AB82" s="69" t="s">
        <v>133</v>
      </c>
      <c r="AC82" s="3"/>
    </row>
    <row r="83" spans="1:29" ht="14.25" customHeight="1">
      <c r="A83" s="69" t="s">
        <v>133</v>
      </c>
      <c r="B83" s="70" t="s">
        <v>27</v>
      </c>
      <c r="C83" s="71" t="s">
        <v>783</v>
      </c>
      <c r="D83" s="71">
        <v>1000000745</v>
      </c>
      <c r="E83" s="72" t="s">
        <v>784</v>
      </c>
      <c r="F83" s="73">
        <v>40655</v>
      </c>
      <c r="G83" s="66" t="str">
        <f t="shared" si="12"/>
        <v>Targeted Dealer</v>
      </c>
      <c r="H83" s="66"/>
      <c r="I83" s="67">
        <v>80</v>
      </c>
      <c r="J83" s="67">
        <f t="shared" si="13"/>
        <v>80</v>
      </c>
      <c r="K83" s="68">
        <v>55</v>
      </c>
      <c r="L83" s="68">
        <f t="shared" si="14"/>
        <v>25</v>
      </c>
      <c r="M83" s="68">
        <f t="shared" si="15"/>
        <v>68.75</v>
      </c>
      <c r="N83" s="96">
        <v>60.5</v>
      </c>
      <c r="O83" s="97" t="str">
        <f t="shared" si="16"/>
        <v>DEC</v>
      </c>
      <c r="P83" s="96">
        <v>60.5</v>
      </c>
      <c r="Q83" s="98">
        <f t="shared" si="17"/>
        <v>-5.5</v>
      </c>
      <c r="R83" s="97">
        <f t="shared" si="18"/>
        <v>-9.0909090909090939E-2</v>
      </c>
      <c r="S83" s="99" t="str">
        <f t="shared" si="19"/>
        <v>DEGROWTH</v>
      </c>
      <c r="T83" s="68">
        <v>81.400000000000006</v>
      </c>
      <c r="U83" s="100" t="str">
        <f t="shared" si="20"/>
        <v>jAN</v>
      </c>
      <c r="V83" s="96">
        <v>81.400000000000006</v>
      </c>
      <c r="W83" s="101">
        <f t="shared" si="21"/>
        <v>-26.400000000000006</v>
      </c>
      <c r="X83" s="102">
        <f t="shared" si="22"/>
        <v>-0.32432432432432434</v>
      </c>
      <c r="Y83" s="103" t="str">
        <f t="shared" si="23"/>
        <v>DEGROWTH</v>
      </c>
      <c r="Z83" s="74">
        <v>0</v>
      </c>
      <c r="AA83" s="69"/>
      <c r="AB83" s="69" t="s">
        <v>133</v>
      </c>
      <c r="AC83" s="3"/>
    </row>
    <row r="84" spans="1:29" ht="14.25" customHeight="1">
      <c r="A84" s="69" t="s">
        <v>133</v>
      </c>
      <c r="B84" s="70" t="s">
        <v>27</v>
      </c>
      <c r="C84" s="71" t="s">
        <v>785</v>
      </c>
      <c r="D84" s="71">
        <v>1000000740</v>
      </c>
      <c r="E84" s="72" t="s">
        <v>786</v>
      </c>
      <c r="F84" s="73">
        <v>40669</v>
      </c>
      <c r="G84" s="66" t="str">
        <f t="shared" si="12"/>
        <v>Targeted Dealer</v>
      </c>
      <c r="H84" s="66"/>
      <c r="I84" s="67">
        <v>60</v>
      </c>
      <c r="J84" s="67">
        <f t="shared" si="13"/>
        <v>60</v>
      </c>
      <c r="K84" s="68">
        <v>65.75</v>
      </c>
      <c r="L84" s="68">
        <f t="shared" si="14"/>
        <v>-5.75</v>
      </c>
      <c r="M84" s="68">
        <f t="shared" si="15"/>
        <v>109.58333333333334</v>
      </c>
      <c r="N84" s="96">
        <v>48</v>
      </c>
      <c r="O84" s="97" t="str">
        <f t="shared" si="16"/>
        <v>DEC</v>
      </c>
      <c r="P84" s="96">
        <v>48</v>
      </c>
      <c r="Q84" s="98">
        <f t="shared" si="17"/>
        <v>17.75</v>
      </c>
      <c r="R84" s="97">
        <f t="shared" si="18"/>
        <v>0.36979166666666674</v>
      </c>
      <c r="S84" s="99" t="str">
        <f t="shared" si="19"/>
        <v>GROWTH</v>
      </c>
      <c r="T84" s="68">
        <v>165</v>
      </c>
      <c r="U84" s="100" t="str">
        <f t="shared" si="20"/>
        <v>jAN</v>
      </c>
      <c r="V84" s="96">
        <v>165</v>
      </c>
      <c r="W84" s="101">
        <f t="shared" si="21"/>
        <v>-99.25</v>
      </c>
      <c r="X84" s="102">
        <f t="shared" si="22"/>
        <v>-0.60151515151515156</v>
      </c>
      <c r="Y84" s="103" t="str">
        <f t="shared" si="23"/>
        <v>DEGROWTH</v>
      </c>
      <c r="Z84" s="74">
        <v>0</v>
      </c>
      <c r="AA84" s="69"/>
      <c r="AB84" s="69" t="s">
        <v>133</v>
      </c>
      <c r="AC84" s="3"/>
    </row>
    <row r="85" spans="1:29" ht="14.25" customHeight="1">
      <c r="A85" s="69" t="s">
        <v>133</v>
      </c>
      <c r="B85" s="70" t="s">
        <v>29</v>
      </c>
      <c r="C85" s="71" t="s">
        <v>787</v>
      </c>
      <c r="D85" s="71">
        <v>1000000722</v>
      </c>
      <c r="E85" s="72" t="s">
        <v>788</v>
      </c>
      <c r="F85" s="73">
        <v>41212</v>
      </c>
      <c r="G85" s="66" t="str">
        <f t="shared" si="12"/>
        <v>Targeted Dealer</v>
      </c>
      <c r="H85" s="66"/>
      <c r="I85" s="67">
        <v>240</v>
      </c>
      <c r="J85" s="67">
        <f t="shared" si="13"/>
        <v>240</v>
      </c>
      <c r="K85" s="68">
        <v>160</v>
      </c>
      <c r="L85" s="68">
        <f t="shared" si="14"/>
        <v>80</v>
      </c>
      <c r="M85" s="68">
        <f t="shared" si="15"/>
        <v>66.666666666666671</v>
      </c>
      <c r="N85" s="96">
        <v>180</v>
      </c>
      <c r="O85" s="97" t="str">
        <f t="shared" si="16"/>
        <v>DEC</v>
      </c>
      <c r="P85" s="96">
        <v>180</v>
      </c>
      <c r="Q85" s="98">
        <f t="shared" si="17"/>
        <v>-20</v>
      </c>
      <c r="R85" s="97">
        <f t="shared" si="18"/>
        <v>-0.11111111111111116</v>
      </c>
      <c r="S85" s="99" t="str">
        <f t="shared" si="19"/>
        <v>DEGROWTH</v>
      </c>
      <c r="T85" s="68">
        <v>213</v>
      </c>
      <c r="U85" s="100" t="str">
        <f t="shared" si="20"/>
        <v>jAN</v>
      </c>
      <c r="V85" s="96">
        <v>213</v>
      </c>
      <c r="W85" s="101">
        <f t="shared" si="21"/>
        <v>-53</v>
      </c>
      <c r="X85" s="102">
        <f t="shared" si="22"/>
        <v>-0.24882629107981225</v>
      </c>
      <c r="Y85" s="103" t="str">
        <f t="shared" si="23"/>
        <v>DEGROWTH</v>
      </c>
      <c r="Z85" s="74">
        <v>0</v>
      </c>
      <c r="AA85" s="69"/>
      <c r="AB85" s="69" t="s">
        <v>133</v>
      </c>
      <c r="AC85" s="3"/>
    </row>
    <row r="86" spans="1:29" ht="14.25" customHeight="1">
      <c r="A86" s="69" t="s">
        <v>133</v>
      </c>
      <c r="B86" s="70" t="s">
        <v>27</v>
      </c>
      <c r="C86" s="71" t="s">
        <v>789</v>
      </c>
      <c r="D86" s="71">
        <v>1000000735</v>
      </c>
      <c r="E86" s="72" t="s">
        <v>790</v>
      </c>
      <c r="F86" s="73">
        <v>41372</v>
      </c>
      <c r="G86" s="66" t="str">
        <f t="shared" si="12"/>
        <v>Targeted Dealer</v>
      </c>
      <c r="H86" s="66"/>
      <c r="I86" s="67">
        <v>500</v>
      </c>
      <c r="J86" s="67">
        <f t="shared" si="13"/>
        <v>500</v>
      </c>
      <c r="K86" s="68">
        <v>500</v>
      </c>
      <c r="L86" s="68">
        <f t="shared" si="14"/>
        <v>0</v>
      </c>
      <c r="M86" s="68">
        <f t="shared" si="15"/>
        <v>100</v>
      </c>
      <c r="N86" s="96">
        <v>421</v>
      </c>
      <c r="O86" s="97" t="str">
        <f t="shared" si="16"/>
        <v>DEC</v>
      </c>
      <c r="P86" s="96">
        <v>421</v>
      </c>
      <c r="Q86" s="98">
        <f t="shared" si="17"/>
        <v>79</v>
      </c>
      <c r="R86" s="97">
        <f t="shared" si="18"/>
        <v>0.18764845605700708</v>
      </c>
      <c r="S86" s="99" t="str">
        <f t="shared" si="19"/>
        <v>GROWTH</v>
      </c>
      <c r="T86" s="68">
        <v>500</v>
      </c>
      <c r="U86" s="100" t="str">
        <f t="shared" si="20"/>
        <v>jAN</v>
      </c>
      <c r="V86" s="96">
        <v>500</v>
      </c>
      <c r="W86" s="101">
        <f t="shared" si="21"/>
        <v>0</v>
      </c>
      <c r="X86" s="102">
        <f t="shared" si="22"/>
        <v>0</v>
      </c>
      <c r="Y86" s="103" t="str">
        <f t="shared" si="23"/>
        <v>GROWTH</v>
      </c>
      <c r="Z86" s="74">
        <v>0</v>
      </c>
      <c r="AA86" s="69"/>
      <c r="AB86" s="69" t="s">
        <v>133</v>
      </c>
      <c r="AC86" s="3"/>
    </row>
    <row r="87" spans="1:29" ht="14.25" customHeight="1">
      <c r="A87" s="69" t="s">
        <v>133</v>
      </c>
      <c r="B87" s="70" t="s">
        <v>29</v>
      </c>
      <c r="C87" s="71" t="s">
        <v>791</v>
      </c>
      <c r="D87" s="71">
        <v>1000000728</v>
      </c>
      <c r="E87" s="72" t="s">
        <v>792</v>
      </c>
      <c r="F87" s="73">
        <v>41470</v>
      </c>
      <c r="G87" s="66" t="str">
        <f t="shared" si="12"/>
        <v>Targeted Dealer</v>
      </c>
      <c r="H87" s="66"/>
      <c r="I87" s="67">
        <v>60</v>
      </c>
      <c r="J87" s="67">
        <f t="shared" si="13"/>
        <v>60</v>
      </c>
      <c r="K87" s="68">
        <v>40</v>
      </c>
      <c r="L87" s="68">
        <f t="shared" si="14"/>
        <v>20</v>
      </c>
      <c r="M87" s="68">
        <f t="shared" si="15"/>
        <v>66.666666666666671</v>
      </c>
      <c r="N87" s="96">
        <v>0</v>
      </c>
      <c r="O87" s="97" t="str">
        <f t="shared" si="16"/>
        <v>DEC</v>
      </c>
      <c r="P87" s="96">
        <v>0</v>
      </c>
      <c r="Q87" s="98">
        <f t="shared" si="17"/>
        <v>40</v>
      </c>
      <c r="R87" s="97" t="str">
        <f t="shared" si="18"/>
        <v xml:space="preserve"> </v>
      </c>
      <c r="S87" s="99" t="b">
        <f t="shared" si="19"/>
        <v>0</v>
      </c>
      <c r="T87" s="68">
        <v>25</v>
      </c>
      <c r="U87" s="100" t="str">
        <f t="shared" si="20"/>
        <v>jAN</v>
      </c>
      <c r="V87" s="96">
        <v>25</v>
      </c>
      <c r="W87" s="101">
        <f t="shared" si="21"/>
        <v>15</v>
      </c>
      <c r="X87" s="102">
        <f t="shared" si="22"/>
        <v>0.60000000000000009</v>
      </c>
      <c r="Y87" s="103" t="str">
        <f t="shared" si="23"/>
        <v>GROWTH</v>
      </c>
      <c r="Z87" s="74">
        <v>0</v>
      </c>
      <c r="AA87" s="69"/>
      <c r="AB87" s="69" t="s">
        <v>133</v>
      </c>
      <c r="AC87" s="3"/>
    </row>
    <row r="88" spans="1:29" ht="14.25" customHeight="1">
      <c r="A88" s="69" t="s">
        <v>133</v>
      </c>
      <c r="B88" s="70" t="s">
        <v>27</v>
      </c>
      <c r="C88" s="71" t="s">
        <v>793</v>
      </c>
      <c r="D88" s="71">
        <v>1000000742</v>
      </c>
      <c r="E88" s="72" t="s">
        <v>794</v>
      </c>
      <c r="F88" s="73">
        <v>41505</v>
      </c>
      <c r="G88" s="66" t="str">
        <f t="shared" si="12"/>
        <v>Targeted Dealer</v>
      </c>
      <c r="H88" s="66"/>
      <c r="I88" s="67">
        <v>745</v>
      </c>
      <c r="J88" s="67">
        <f t="shared" si="13"/>
        <v>745</v>
      </c>
      <c r="K88" s="68">
        <v>727.75</v>
      </c>
      <c r="L88" s="68">
        <f t="shared" si="14"/>
        <v>17.25</v>
      </c>
      <c r="M88" s="68">
        <f t="shared" si="15"/>
        <v>97.68456375838926</v>
      </c>
      <c r="N88" s="96">
        <v>550</v>
      </c>
      <c r="O88" s="97" t="str">
        <f t="shared" si="16"/>
        <v>DEC</v>
      </c>
      <c r="P88" s="96">
        <v>550</v>
      </c>
      <c r="Q88" s="98">
        <f t="shared" si="17"/>
        <v>177.75</v>
      </c>
      <c r="R88" s="97">
        <f t="shared" si="18"/>
        <v>0.32318181818181824</v>
      </c>
      <c r="S88" s="99" t="str">
        <f t="shared" si="19"/>
        <v>GROWTH</v>
      </c>
      <c r="T88" s="68">
        <v>635.5</v>
      </c>
      <c r="U88" s="100" t="str">
        <f t="shared" si="20"/>
        <v>jAN</v>
      </c>
      <c r="V88" s="96">
        <v>635.5</v>
      </c>
      <c r="W88" s="101">
        <f t="shared" si="21"/>
        <v>92.25</v>
      </c>
      <c r="X88" s="102">
        <f t="shared" si="22"/>
        <v>0.14516129032258074</v>
      </c>
      <c r="Y88" s="103" t="str">
        <f t="shared" si="23"/>
        <v>GROWTH</v>
      </c>
      <c r="Z88" s="74">
        <v>0</v>
      </c>
      <c r="AA88" s="69"/>
      <c r="AB88" s="69" t="s">
        <v>133</v>
      </c>
      <c r="AC88" s="3"/>
    </row>
    <row r="89" spans="1:29" ht="14.25" customHeight="1">
      <c r="A89" s="69" t="s">
        <v>133</v>
      </c>
      <c r="B89" s="70" t="s">
        <v>29</v>
      </c>
      <c r="C89" s="71" t="s">
        <v>795</v>
      </c>
      <c r="D89" s="71">
        <v>1000000726</v>
      </c>
      <c r="E89" s="72" t="s">
        <v>796</v>
      </c>
      <c r="F89" s="73">
        <v>41701</v>
      </c>
      <c r="G89" s="66" t="str">
        <f t="shared" si="12"/>
        <v>Targeted Dealer</v>
      </c>
      <c r="H89" s="66"/>
      <c r="I89" s="67">
        <v>160</v>
      </c>
      <c r="J89" s="67">
        <f t="shared" si="13"/>
        <v>160</v>
      </c>
      <c r="K89" s="68">
        <v>115</v>
      </c>
      <c r="L89" s="68">
        <f t="shared" si="14"/>
        <v>45</v>
      </c>
      <c r="M89" s="68">
        <f t="shared" si="15"/>
        <v>71.875</v>
      </c>
      <c r="N89" s="96">
        <v>110</v>
      </c>
      <c r="O89" s="97" t="str">
        <f t="shared" si="16"/>
        <v>DEC</v>
      </c>
      <c r="P89" s="96">
        <v>110</v>
      </c>
      <c r="Q89" s="98">
        <f t="shared" si="17"/>
        <v>5</v>
      </c>
      <c r="R89" s="97">
        <f t="shared" si="18"/>
        <v>4.5454545454545414E-2</v>
      </c>
      <c r="S89" s="99" t="str">
        <f t="shared" si="19"/>
        <v>GROWTH</v>
      </c>
      <c r="T89" s="68">
        <v>140</v>
      </c>
      <c r="U89" s="100" t="str">
        <f t="shared" si="20"/>
        <v>jAN</v>
      </c>
      <c r="V89" s="96">
        <v>140</v>
      </c>
      <c r="W89" s="101">
        <f t="shared" si="21"/>
        <v>-25</v>
      </c>
      <c r="X89" s="102">
        <f t="shared" si="22"/>
        <v>-0.1785714285714286</v>
      </c>
      <c r="Y89" s="103" t="str">
        <f t="shared" si="23"/>
        <v>DEGROWTH</v>
      </c>
      <c r="Z89" s="74">
        <v>0</v>
      </c>
      <c r="AA89" s="69"/>
      <c r="AB89" s="69" t="s">
        <v>133</v>
      </c>
      <c r="AC89" s="3"/>
    </row>
    <row r="90" spans="1:29" ht="14.25" customHeight="1">
      <c r="A90" s="69" t="s">
        <v>133</v>
      </c>
      <c r="B90" s="70" t="s">
        <v>27</v>
      </c>
      <c r="C90" s="71" t="s">
        <v>797</v>
      </c>
      <c r="D90" s="71">
        <v>1000000746</v>
      </c>
      <c r="E90" s="72" t="s">
        <v>798</v>
      </c>
      <c r="F90" s="73">
        <v>42216</v>
      </c>
      <c r="G90" s="66" t="str">
        <f t="shared" si="12"/>
        <v>Targeted Dealer</v>
      </c>
      <c r="H90" s="66"/>
      <c r="I90" s="67">
        <v>140</v>
      </c>
      <c r="J90" s="67">
        <f t="shared" si="13"/>
        <v>140</v>
      </c>
      <c r="K90" s="68">
        <v>147.5</v>
      </c>
      <c r="L90" s="68">
        <f t="shared" si="14"/>
        <v>-7.5</v>
      </c>
      <c r="M90" s="68">
        <f t="shared" si="15"/>
        <v>105.35714285714286</v>
      </c>
      <c r="N90" s="96">
        <v>102</v>
      </c>
      <c r="O90" s="97" t="str">
        <f t="shared" si="16"/>
        <v>DEC</v>
      </c>
      <c r="P90" s="96">
        <v>102</v>
      </c>
      <c r="Q90" s="98">
        <f t="shared" si="17"/>
        <v>45.5</v>
      </c>
      <c r="R90" s="97">
        <f t="shared" si="18"/>
        <v>0.44607843137254899</v>
      </c>
      <c r="S90" s="99" t="str">
        <f t="shared" si="19"/>
        <v>GROWTH</v>
      </c>
      <c r="T90" s="68">
        <v>130</v>
      </c>
      <c r="U90" s="100" t="str">
        <f t="shared" si="20"/>
        <v>jAN</v>
      </c>
      <c r="V90" s="96">
        <v>130</v>
      </c>
      <c r="W90" s="101">
        <f t="shared" si="21"/>
        <v>17.5</v>
      </c>
      <c r="X90" s="102">
        <f t="shared" si="22"/>
        <v>0.13461538461538458</v>
      </c>
      <c r="Y90" s="103" t="str">
        <f t="shared" si="23"/>
        <v>GROWTH</v>
      </c>
      <c r="Z90" s="74">
        <v>0</v>
      </c>
      <c r="AA90" s="69"/>
      <c r="AB90" s="69" t="s">
        <v>133</v>
      </c>
      <c r="AC90" s="3"/>
    </row>
    <row r="91" spans="1:29" ht="14.25" customHeight="1">
      <c r="A91" s="69" t="s">
        <v>133</v>
      </c>
      <c r="B91" s="70" t="s">
        <v>29</v>
      </c>
      <c r="C91" s="71" t="s">
        <v>799</v>
      </c>
      <c r="D91" s="71">
        <v>1000000741</v>
      </c>
      <c r="E91" s="72" t="s">
        <v>800</v>
      </c>
      <c r="F91" s="73">
        <v>42889</v>
      </c>
      <c r="G91" s="66" t="str">
        <f t="shared" si="12"/>
        <v>Targeted Dealer</v>
      </c>
      <c r="H91" s="66"/>
      <c r="I91" s="67">
        <v>200</v>
      </c>
      <c r="J91" s="67">
        <f t="shared" si="13"/>
        <v>200</v>
      </c>
      <c r="K91" s="68">
        <v>160</v>
      </c>
      <c r="L91" s="68">
        <f t="shared" si="14"/>
        <v>40</v>
      </c>
      <c r="M91" s="68">
        <f t="shared" si="15"/>
        <v>80</v>
      </c>
      <c r="N91" s="96">
        <v>280</v>
      </c>
      <c r="O91" s="97" t="str">
        <f t="shared" si="16"/>
        <v>DEC</v>
      </c>
      <c r="P91" s="96">
        <v>280</v>
      </c>
      <c r="Q91" s="98">
        <f t="shared" si="17"/>
        <v>-120</v>
      </c>
      <c r="R91" s="97">
        <f t="shared" si="18"/>
        <v>-0.4285714285714286</v>
      </c>
      <c r="S91" s="99" t="str">
        <f t="shared" si="19"/>
        <v>DEGROWTH</v>
      </c>
      <c r="T91" s="68">
        <v>180</v>
      </c>
      <c r="U91" s="100" t="str">
        <f t="shared" si="20"/>
        <v>jAN</v>
      </c>
      <c r="V91" s="96">
        <v>180</v>
      </c>
      <c r="W91" s="101">
        <f t="shared" si="21"/>
        <v>-20</v>
      </c>
      <c r="X91" s="102">
        <f t="shared" si="22"/>
        <v>-0.11111111111111116</v>
      </c>
      <c r="Y91" s="103" t="str">
        <f t="shared" si="23"/>
        <v>DEGROWTH</v>
      </c>
      <c r="Z91" s="74">
        <v>0</v>
      </c>
      <c r="AA91" s="69"/>
      <c r="AB91" s="69" t="s">
        <v>133</v>
      </c>
      <c r="AC91" s="3"/>
    </row>
    <row r="92" spans="1:29" ht="14.25" customHeight="1">
      <c r="A92" s="69" t="s">
        <v>133</v>
      </c>
      <c r="B92" s="70" t="s">
        <v>27</v>
      </c>
      <c r="C92" s="71" t="s">
        <v>801</v>
      </c>
      <c r="D92" s="71">
        <v>1000000736</v>
      </c>
      <c r="E92" s="72" t="s">
        <v>802</v>
      </c>
      <c r="F92" s="73">
        <v>42929</v>
      </c>
      <c r="G92" s="66" t="str">
        <f t="shared" si="12"/>
        <v>Targeted Dealer</v>
      </c>
      <c r="H92" s="66"/>
      <c r="I92" s="67">
        <v>665</v>
      </c>
      <c r="J92" s="67">
        <f t="shared" si="13"/>
        <v>665</v>
      </c>
      <c r="K92" s="68">
        <v>757.65</v>
      </c>
      <c r="L92" s="68">
        <f t="shared" si="14"/>
        <v>-92.649999999999977</v>
      </c>
      <c r="M92" s="68">
        <f t="shared" si="15"/>
        <v>113.93233082706766</v>
      </c>
      <c r="N92" s="96">
        <v>925.25</v>
      </c>
      <c r="O92" s="97" t="str">
        <f t="shared" si="16"/>
        <v>DEC</v>
      </c>
      <c r="P92" s="96">
        <v>925.25</v>
      </c>
      <c r="Q92" s="98">
        <f t="shared" si="17"/>
        <v>-167.60000000000002</v>
      </c>
      <c r="R92" s="97">
        <f t="shared" si="18"/>
        <v>-0.18114023236962984</v>
      </c>
      <c r="S92" s="99" t="str">
        <f t="shared" si="19"/>
        <v>DEGROWTH</v>
      </c>
      <c r="T92" s="68">
        <v>590</v>
      </c>
      <c r="U92" s="100" t="str">
        <f t="shared" si="20"/>
        <v>jAN</v>
      </c>
      <c r="V92" s="96">
        <v>590</v>
      </c>
      <c r="W92" s="101">
        <f t="shared" si="21"/>
        <v>167.64999999999998</v>
      </c>
      <c r="X92" s="102">
        <f t="shared" si="22"/>
        <v>0.28415254237288123</v>
      </c>
      <c r="Y92" s="103" t="str">
        <f t="shared" si="23"/>
        <v>GROWTH</v>
      </c>
      <c r="Z92" s="74">
        <v>0</v>
      </c>
      <c r="AA92" s="69"/>
      <c r="AB92" s="69" t="s">
        <v>133</v>
      </c>
      <c r="AC92" s="3"/>
    </row>
    <row r="93" spans="1:29" ht="14.25" customHeight="1">
      <c r="A93" s="69" t="s">
        <v>133</v>
      </c>
      <c r="B93" s="70" t="s">
        <v>29</v>
      </c>
      <c r="C93" s="71" t="s">
        <v>803</v>
      </c>
      <c r="D93" s="71">
        <v>1000000725</v>
      </c>
      <c r="E93" s="72" t="s">
        <v>804</v>
      </c>
      <c r="F93" s="73">
        <v>43252</v>
      </c>
      <c r="G93" s="66" t="str">
        <f t="shared" si="12"/>
        <v>Targeted Dealer</v>
      </c>
      <c r="H93" s="66"/>
      <c r="I93" s="67">
        <v>260</v>
      </c>
      <c r="J93" s="67">
        <f t="shared" si="13"/>
        <v>260</v>
      </c>
      <c r="K93" s="68">
        <v>220</v>
      </c>
      <c r="L93" s="68">
        <f t="shared" si="14"/>
        <v>40</v>
      </c>
      <c r="M93" s="68">
        <f t="shared" si="15"/>
        <v>84.615384615384613</v>
      </c>
      <c r="N93" s="96">
        <v>194</v>
      </c>
      <c r="O93" s="97" t="str">
        <f t="shared" si="16"/>
        <v>DEC</v>
      </c>
      <c r="P93" s="96">
        <v>194</v>
      </c>
      <c r="Q93" s="98">
        <f t="shared" si="17"/>
        <v>26</v>
      </c>
      <c r="R93" s="97">
        <f t="shared" si="18"/>
        <v>0.134020618556701</v>
      </c>
      <c r="S93" s="99" t="str">
        <f t="shared" si="19"/>
        <v>GROWTH</v>
      </c>
      <c r="T93" s="68">
        <v>200</v>
      </c>
      <c r="U93" s="100" t="str">
        <f t="shared" si="20"/>
        <v>jAN</v>
      </c>
      <c r="V93" s="96">
        <v>200</v>
      </c>
      <c r="W93" s="101">
        <f t="shared" si="21"/>
        <v>20</v>
      </c>
      <c r="X93" s="102">
        <f t="shared" si="22"/>
        <v>0.10000000000000009</v>
      </c>
      <c r="Y93" s="103" t="str">
        <f t="shared" si="23"/>
        <v>GROWTH</v>
      </c>
      <c r="Z93" s="74">
        <v>0</v>
      </c>
      <c r="AA93" s="69"/>
      <c r="AB93" s="69" t="s">
        <v>133</v>
      </c>
      <c r="AC93" s="3"/>
    </row>
    <row r="94" spans="1:29" ht="14.25" customHeight="1">
      <c r="A94" s="69" t="s">
        <v>133</v>
      </c>
      <c r="B94" s="70" t="s">
        <v>27</v>
      </c>
      <c r="C94" s="71" t="s">
        <v>805</v>
      </c>
      <c r="D94" s="71">
        <v>1000000738</v>
      </c>
      <c r="E94" s="72" t="s">
        <v>806</v>
      </c>
      <c r="F94" s="73">
        <v>43326</v>
      </c>
      <c r="G94" s="66" t="str">
        <f t="shared" si="12"/>
        <v>Targeted Dealer</v>
      </c>
      <c r="H94" s="66"/>
      <c r="I94" s="67">
        <v>300</v>
      </c>
      <c r="J94" s="67">
        <f t="shared" si="13"/>
        <v>300</v>
      </c>
      <c r="K94" s="68">
        <v>0</v>
      </c>
      <c r="L94" s="68">
        <f t="shared" si="14"/>
        <v>300</v>
      </c>
      <c r="M94" s="68">
        <f t="shared" si="15"/>
        <v>0</v>
      </c>
      <c r="N94" s="96">
        <v>235</v>
      </c>
      <c r="O94" s="97" t="str">
        <f t="shared" si="16"/>
        <v>DEC</v>
      </c>
      <c r="P94" s="96">
        <v>235</v>
      </c>
      <c r="Q94" s="98">
        <f t="shared" si="17"/>
        <v>-235</v>
      </c>
      <c r="R94" s="97">
        <f t="shared" si="18"/>
        <v>-1</v>
      </c>
      <c r="S94" s="99" t="str">
        <f t="shared" si="19"/>
        <v>DEGROWTH</v>
      </c>
      <c r="T94" s="68">
        <v>71</v>
      </c>
      <c r="U94" s="100" t="str">
        <f t="shared" si="20"/>
        <v>jAN</v>
      </c>
      <c r="V94" s="96">
        <v>71</v>
      </c>
      <c r="W94" s="101">
        <f t="shared" si="21"/>
        <v>-71</v>
      </c>
      <c r="X94" s="102">
        <f t="shared" si="22"/>
        <v>-1</v>
      </c>
      <c r="Y94" s="103" t="str">
        <f t="shared" si="23"/>
        <v>DEGROWTH</v>
      </c>
      <c r="Z94" s="74">
        <v>0</v>
      </c>
      <c r="AA94" s="69"/>
      <c r="AB94" s="69" t="s">
        <v>133</v>
      </c>
      <c r="AC94" s="3"/>
    </row>
    <row r="95" spans="1:29" ht="14.25" customHeight="1">
      <c r="A95" s="69" t="s">
        <v>133</v>
      </c>
      <c r="B95" s="70" t="s">
        <v>29</v>
      </c>
      <c r="C95" s="71" t="s">
        <v>807</v>
      </c>
      <c r="D95" s="71">
        <v>1000000731</v>
      </c>
      <c r="E95" s="72" t="s">
        <v>808</v>
      </c>
      <c r="F95" s="73">
        <v>43426</v>
      </c>
      <c r="G95" s="66" t="str">
        <f t="shared" si="12"/>
        <v>Targeted Dealer</v>
      </c>
      <c r="H95" s="66"/>
      <c r="I95" s="67">
        <v>265</v>
      </c>
      <c r="J95" s="67">
        <f t="shared" si="13"/>
        <v>265</v>
      </c>
      <c r="K95" s="68">
        <v>240</v>
      </c>
      <c r="L95" s="68">
        <f t="shared" si="14"/>
        <v>25</v>
      </c>
      <c r="M95" s="68">
        <f t="shared" si="15"/>
        <v>90.566037735849065</v>
      </c>
      <c r="N95" s="96">
        <v>240</v>
      </c>
      <c r="O95" s="97" t="str">
        <f t="shared" si="16"/>
        <v>DEC</v>
      </c>
      <c r="P95" s="96">
        <v>240</v>
      </c>
      <c r="Q95" s="98">
        <f t="shared" si="17"/>
        <v>0</v>
      </c>
      <c r="R95" s="97">
        <f t="shared" si="18"/>
        <v>0</v>
      </c>
      <c r="S95" s="99" t="str">
        <f t="shared" si="19"/>
        <v>GROWTH</v>
      </c>
      <c r="T95" s="68">
        <v>180</v>
      </c>
      <c r="U95" s="100" t="str">
        <f t="shared" si="20"/>
        <v>jAN</v>
      </c>
      <c r="V95" s="96">
        <v>180</v>
      </c>
      <c r="W95" s="101">
        <f t="shared" si="21"/>
        <v>60</v>
      </c>
      <c r="X95" s="102">
        <f t="shared" si="22"/>
        <v>0.33333333333333326</v>
      </c>
      <c r="Y95" s="103" t="str">
        <f t="shared" si="23"/>
        <v>GROWTH</v>
      </c>
      <c r="Z95" s="74">
        <v>0</v>
      </c>
      <c r="AA95" s="69"/>
      <c r="AB95" s="69" t="s">
        <v>133</v>
      </c>
      <c r="AC95" s="3"/>
    </row>
    <row r="96" spans="1:29" ht="14.25" customHeight="1">
      <c r="A96" s="69" t="s">
        <v>133</v>
      </c>
      <c r="B96" s="70" t="s">
        <v>27</v>
      </c>
      <c r="C96" s="71" t="s">
        <v>809</v>
      </c>
      <c r="D96" s="71">
        <v>1000001067</v>
      </c>
      <c r="E96" s="72" t="s">
        <v>810</v>
      </c>
      <c r="F96" s="73">
        <v>43647</v>
      </c>
      <c r="G96" s="66" t="str">
        <f t="shared" si="12"/>
        <v>Targeted Dealer</v>
      </c>
      <c r="H96" s="66"/>
      <c r="I96" s="67">
        <v>20</v>
      </c>
      <c r="J96" s="67">
        <f t="shared" si="13"/>
        <v>20</v>
      </c>
      <c r="K96" s="68">
        <v>25</v>
      </c>
      <c r="L96" s="68">
        <f t="shared" si="14"/>
        <v>-5</v>
      </c>
      <c r="M96" s="68">
        <f t="shared" si="15"/>
        <v>125</v>
      </c>
      <c r="N96" s="96">
        <v>33.25</v>
      </c>
      <c r="O96" s="97" t="str">
        <f t="shared" si="16"/>
        <v>DEC</v>
      </c>
      <c r="P96" s="96">
        <v>33.25</v>
      </c>
      <c r="Q96" s="98">
        <f t="shared" si="17"/>
        <v>-8.25</v>
      </c>
      <c r="R96" s="97">
        <f t="shared" si="18"/>
        <v>-0.24812030075187974</v>
      </c>
      <c r="S96" s="99" t="str">
        <f t="shared" si="19"/>
        <v>DEGROWTH</v>
      </c>
      <c r="T96" s="68">
        <v>0</v>
      </c>
      <c r="U96" s="100" t="str">
        <f t="shared" si="20"/>
        <v>jAN</v>
      </c>
      <c r="V96" s="96">
        <v>0</v>
      </c>
      <c r="W96" s="101">
        <f t="shared" si="21"/>
        <v>25</v>
      </c>
      <c r="X96" s="102">
        <f t="shared" si="22"/>
        <v>0</v>
      </c>
      <c r="Y96" s="103" t="b">
        <f t="shared" si="23"/>
        <v>0</v>
      </c>
      <c r="Z96" s="74">
        <v>1</v>
      </c>
      <c r="AA96" s="69"/>
      <c r="AB96" s="69" t="s">
        <v>133</v>
      </c>
      <c r="AC96" s="3"/>
    </row>
    <row r="97" spans="1:29" ht="14.25" customHeight="1">
      <c r="A97" s="69" t="s">
        <v>133</v>
      </c>
      <c r="B97" s="70" t="s">
        <v>27</v>
      </c>
      <c r="C97" s="71" t="s">
        <v>811</v>
      </c>
      <c r="D97" s="71">
        <v>1000001066</v>
      </c>
      <c r="E97" s="72" t="s">
        <v>812</v>
      </c>
      <c r="F97" s="73">
        <v>43843</v>
      </c>
      <c r="G97" s="66" t="str">
        <f t="shared" si="12"/>
        <v>Targeted Dealer</v>
      </c>
      <c r="H97" s="66"/>
      <c r="I97" s="67">
        <v>240</v>
      </c>
      <c r="J97" s="67">
        <f t="shared" si="13"/>
        <v>240</v>
      </c>
      <c r="K97" s="68">
        <v>271</v>
      </c>
      <c r="L97" s="68">
        <f t="shared" si="14"/>
        <v>-31</v>
      </c>
      <c r="M97" s="68">
        <f t="shared" si="15"/>
        <v>112.91666666666667</v>
      </c>
      <c r="N97" s="96">
        <v>223.5</v>
      </c>
      <c r="O97" s="97" t="str">
        <f t="shared" si="16"/>
        <v>DEC</v>
      </c>
      <c r="P97" s="96">
        <v>223.5</v>
      </c>
      <c r="Q97" s="98">
        <f t="shared" si="17"/>
        <v>47.5</v>
      </c>
      <c r="R97" s="97">
        <f t="shared" si="18"/>
        <v>0.21252796420581666</v>
      </c>
      <c r="S97" s="99" t="str">
        <f t="shared" si="19"/>
        <v>GROWTH</v>
      </c>
      <c r="T97" s="68">
        <v>225</v>
      </c>
      <c r="U97" s="100" t="str">
        <f t="shared" si="20"/>
        <v>jAN</v>
      </c>
      <c r="V97" s="96">
        <v>225</v>
      </c>
      <c r="W97" s="101">
        <f t="shared" si="21"/>
        <v>46</v>
      </c>
      <c r="X97" s="102">
        <f t="shared" si="22"/>
        <v>0.20444444444444443</v>
      </c>
      <c r="Y97" s="103" t="str">
        <f t="shared" si="23"/>
        <v>GROWTH</v>
      </c>
      <c r="Z97" s="74">
        <v>0</v>
      </c>
      <c r="AA97" s="69"/>
      <c r="AB97" s="69" t="s">
        <v>133</v>
      </c>
      <c r="AC97" s="3"/>
    </row>
    <row r="98" spans="1:29" ht="14.25" customHeight="1">
      <c r="A98" s="69" t="s">
        <v>133</v>
      </c>
      <c r="B98" s="70" t="s">
        <v>29</v>
      </c>
      <c r="C98" s="71" t="s">
        <v>813</v>
      </c>
      <c r="D98" s="71">
        <v>1000000734</v>
      </c>
      <c r="E98" s="72" t="s">
        <v>814</v>
      </c>
      <c r="F98" s="73">
        <v>43899</v>
      </c>
      <c r="G98" s="66" t="str">
        <f t="shared" si="12"/>
        <v>Targeted Dealer</v>
      </c>
      <c r="H98" s="66"/>
      <c r="I98" s="67">
        <v>160</v>
      </c>
      <c r="J98" s="67">
        <f t="shared" si="13"/>
        <v>160</v>
      </c>
      <c r="K98" s="68">
        <v>40</v>
      </c>
      <c r="L98" s="68">
        <f t="shared" si="14"/>
        <v>120</v>
      </c>
      <c r="M98" s="68">
        <f t="shared" si="15"/>
        <v>25</v>
      </c>
      <c r="N98" s="96">
        <v>40</v>
      </c>
      <c r="O98" s="97" t="str">
        <f t="shared" si="16"/>
        <v>DEC</v>
      </c>
      <c r="P98" s="96">
        <v>40</v>
      </c>
      <c r="Q98" s="98">
        <f t="shared" si="17"/>
        <v>0</v>
      </c>
      <c r="R98" s="97">
        <f t="shared" si="18"/>
        <v>0</v>
      </c>
      <c r="S98" s="99" t="str">
        <f t="shared" si="19"/>
        <v>GROWTH</v>
      </c>
      <c r="T98" s="68">
        <v>120</v>
      </c>
      <c r="U98" s="100" t="str">
        <f t="shared" si="20"/>
        <v>jAN</v>
      </c>
      <c r="V98" s="96">
        <v>120</v>
      </c>
      <c r="W98" s="101">
        <f t="shared" si="21"/>
        <v>-80</v>
      </c>
      <c r="X98" s="102">
        <f t="shared" si="22"/>
        <v>-0.66666666666666674</v>
      </c>
      <c r="Y98" s="103" t="str">
        <f t="shared" si="23"/>
        <v>DEGROWTH</v>
      </c>
      <c r="Z98" s="74">
        <v>0</v>
      </c>
      <c r="AA98" s="69"/>
      <c r="AB98" s="69" t="s">
        <v>133</v>
      </c>
      <c r="AC98" s="3"/>
    </row>
    <row r="99" spans="1:29" ht="14.25" customHeight="1">
      <c r="A99" s="69" t="s">
        <v>133</v>
      </c>
      <c r="B99" s="70" t="s">
        <v>27</v>
      </c>
      <c r="C99" s="71" t="s">
        <v>815</v>
      </c>
      <c r="D99" s="71">
        <v>1000001068</v>
      </c>
      <c r="E99" s="72" t="s">
        <v>816</v>
      </c>
      <c r="F99" s="73">
        <v>44050</v>
      </c>
      <c r="G99" s="66" t="str">
        <f t="shared" si="12"/>
        <v>Targeted Dealer</v>
      </c>
      <c r="H99" s="66"/>
      <c r="I99" s="67">
        <v>60</v>
      </c>
      <c r="J99" s="67">
        <f t="shared" si="13"/>
        <v>60</v>
      </c>
      <c r="K99" s="68">
        <v>23</v>
      </c>
      <c r="L99" s="68">
        <f t="shared" si="14"/>
        <v>37</v>
      </c>
      <c r="M99" s="68">
        <f t="shared" si="15"/>
        <v>38.333333333333336</v>
      </c>
      <c r="N99" s="96">
        <v>45</v>
      </c>
      <c r="O99" s="97" t="str">
        <f t="shared" si="16"/>
        <v>DEC</v>
      </c>
      <c r="P99" s="96">
        <v>45</v>
      </c>
      <c r="Q99" s="98">
        <f t="shared" si="17"/>
        <v>-22</v>
      </c>
      <c r="R99" s="97">
        <f t="shared" si="18"/>
        <v>-0.48888888888888893</v>
      </c>
      <c r="S99" s="99" t="str">
        <f t="shared" si="19"/>
        <v>DEGROWTH</v>
      </c>
      <c r="T99" s="68">
        <v>60</v>
      </c>
      <c r="U99" s="100" t="str">
        <f t="shared" si="20"/>
        <v>jAN</v>
      </c>
      <c r="V99" s="96">
        <v>60</v>
      </c>
      <c r="W99" s="101">
        <f t="shared" si="21"/>
        <v>-37</v>
      </c>
      <c r="X99" s="102">
        <f t="shared" si="22"/>
        <v>-0.6166666666666667</v>
      </c>
      <c r="Y99" s="103" t="str">
        <f t="shared" si="23"/>
        <v>DEGROWTH</v>
      </c>
      <c r="Z99" s="74">
        <v>0</v>
      </c>
      <c r="AA99" s="69"/>
      <c r="AB99" s="69" t="s">
        <v>133</v>
      </c>
      <c r="AC99" s="3"/>
    </row>
    <row r="100" spans="1:29" ht="14.25" customHeight="1">
      <c r="A100" s="69" t="s">
        <v>133</v>
      </c>
      <c r="B100" s="70" t="s">
        <v>29</v>
      </c>
      <c r="C100" s="71" t="s">
        <v>817</v>
      </c>
      <c r="D100" s="71">
        <v>1000001069</v>
      </c>
      <c r="E100" s="72" t="s">
        <v>818</v>
      </c>
      <c r="F100" s="73">
        <v>44256</v>
      </c>
      <c r="G100" s="66" t="str">
        <f t="shared" si="12"/>
        <v>Targeted Dealer</v>
      </c>
      <c r="H100" s="66"/>
      <c r="I100" s="67">
        <v>155</v>
      </c>
      <c r="J100" s="67">
        <f t="shared" si="13"/>
        <v>155</v>
      </c>
      <c r="K100" s="68">
        <v>80</v>
      </c>
      <c r="L100" s="68">
        <f t="shared" si="14"/>
        <v>75</v>
      </c>
      <c r="M100" s="68">
        <f t="shared" si="15"/>
        <v>51.612903225806448</v>
      </c>
      <c r="N100" s="96">
        <v>120</v>
      </c>
      <c r="O100" s="97" t="str">
        <f t="shared" si="16"/>
        <v>DEC</v>
      </c>
      <c r="P100" s="96">
        <v>120</v>
      </c>
      <c r="Q100" s="98">
        <f t="shared" si="17"/>
        <v>-40</v>
      </c>
      <c r="R100" s="97">
        <f t="shared" si="18"/>
        <v>-0.33333333333333337</v>
      </c>
      <c r="S100" s="99" t="str">
        <f t="shared" si="19"/>
        <v>DEGROWTH</v>
      </c>
      <c r="T100" s="68">
        <v>86</v>
      </c>
      <c r="U100" s="100" t="str">
        <f t="shared" si="20"/>
        <v>jAN</v>
      </c>
      <c r="V100" s="96">
        <v>86</v>
      </c>
      <c r="W100" s="101">
        <f t="shared" si="21"/>
        <v>-6</v>
      </c>
      <c r="X100" s="102">
        <f t="shared" si="22"/>
        <v>-6.9767441860465129E-2</v>
      </c>
      <c r="Y100" s="103" t="str">
        <f t="shared" si="23"/>
        <v>DEGROWTH</v>
      </c>
      <c r="Z100" s="74">
        <v>0</v>
      </c>
      <c r="AA100" s="69"/>
      <c r="AB100" s="69" t="s">
        <v>133</v>
      </c>
      <c r="AC100" s="3"/>
    </row>
    <row r="101" spans="1:29" ht="14.25" customHeight="1">
      <c r="A101" s="69" t="s">
        <v>133</v>
      </c>
      <c r="B101" s="70" t="s">
        <v>29</v>
      </c>
      <c r="C101" s="71" t="s">
        <v>819</v>
      </c>
      <c r="D101" s="71">
        <v>1000001065</v>
      </c>
      <c r="E101" s="72" t="s">
        <v>820</v>
      </c>
      <c r="F101" s="73">
        <v>44296</v>
      </c>
      <c r="G101" s="66" t="str">
        <f t="shared" si="12"/>
        <v>Targeted Dealer</v>
      </c>
      <c r="H101" s="66"/>
      <c r="I101" s="67">
        <v>405</v>
      </c>
      <c r="J101" s="67">
        <f t="shared" si="13"/>
        <v>405</v>
      </c>
      <c r="K101" s="68">
        <v>280</v>
      </c>
      <c r="L101" s="68">
        <f t="shared" si="14"/>
        <v>125</v>
      </c>
      <c r="M101" s="68">
        <f t="shared" si="15"/>
        <v>69.135802469135811</v>
      </c>
      <c r="N101" s="96">
        <v>260</v>
      </c>
      <c r="O101" s="97" t="str">
        <f t="shared" si="16"/>
        <v>DEC</v>
      </c>
      <c r="P101" s="96">
        <v>260</v>
      </c>
      <c r="Q101" s="98">
        <f t="shared" si="17"/>
        <v>20</v>
      </c>
      <c r="R101" s="97">
        <f t="shared" si="18"/>
        <v>7.6923076923076872E-2</v>
      </c>
      <c r="S101" s="99" t="str">
        <f t="shared" si="19"/>
        <v>GROWTH</v>
      </c>
      <c r="T101" s="68">
        <v>340</v>
      </c>
      <c r="U101" s="100" t="str">
        <f t="shared" si="20"/>
        <v>jAN</v>
      </c>
      <c r="V101" s="96">
        <v>340</v>
      </c>
      <c r="W101" s="101">
        <f t="shared" si="21"/>
        <v>-60</v>
      </c>
      <c r="X101" s="102">
        <f t="shared" si="22"/>
        <v>-0.17647058823529416</v>
      </c>
      <c r="Y101" s="103" t="str">
        <f t="shared" si="23"/>
        <v>DEGROWTH</v>
      </c>
      <c r="Z101" s="74">
        <v>0</v>
      </c>
      <c r="AA101" s="69"/>
      <c r="AB101" s="69" t="s">
        <v>133</v>
      </c>
      <c r="AC101" s="3"/>
    </row>
    <row r="102" spans="1:29" ht="14.25" customHeight="1">
      <c r="A102" s="69" t="s">
        <v>133</v>
      </c>
      <c r="B102" s="70" t="s">
        <v>27</v>
      </c>
      <c r="C102" s="71" t="s">
        <v>821</v>
      </c>
      <c r="D102" s="71">
        <v>1000002403</v>
      </c>
      <c r="E102" s="72" t="s">
        <v>822</v>
      </c>
      <c r="F102" s="73">
        <v>44560</v>
      </c>
      <c r="G102" s="66" t="str">
        <f t="shared" si="12"/>
        <v>Targeted Dealer</v>
      </c>
      <c r="H102" s="66"/>
      <c r="I102" s="67">
        <v>40</v>
      </c>
      <c r="J102" s="67">
        <f t="shared" si="13"/>
        <v>40</v>
      </c>
      <c r="K102" s="68">
        <v>43.5</v>
      </c>
      <c r="L102" s="68">
        <f t="shared" si="14"/>
        <v>-3.5</v>
      </c>
      <c r="M102" s="68">
        <f t="shared" si="15"/>
        <v>108.75</v>
      </c>
      <c r="N102" s="96">
        <v>24</v>
      </c>
      <c r="O102" s="97" t="str">
        <f t="shared" si="16"/>
        <v>DEC</v>
      </c>
      <c r="P102" s="96">
        <v>24</v>
      </c>
      <c r="Q102" s="98">
        <f t="shared" si="17"/>
        <v>19.5</v>
      </c>
      <c r="R102" s="97">
        <f t="shared" si="18"/>
        <v>0.8125</v>
      </c>
      <c r="S102" s="99" t="str">
        <f t="shared" si="19"/>
        <v>GROWTH</v>
      </c>
      <c r="T102" s="68">
        <v>33.5</v>
      </c>
      <c r="U102" s="100" t="str">
        <f t="shared" si="20"/>
        <v>jAN</v>
      </c>
      <c r="V102" s="96">
        <v>33.5</v>
      </c>
      <c r="W102" s="101">
        <f t="shared" si="21"/>
        <v>10</v>
      </c>
      <c r="X102" s="102">
        <f t="shared" si="22"/>
        <v>0.29850746268656714</v>
      </c>
      <c r="Y102" s="103" t="str">
        <f t="shared" si="23"/>
        <v>GROWTH</v>
      </c>
      <c r="Z102" s="74">
        <v>0</v>
      </c>
      <c r="AA102" s="69"/>
      <c r="AB102" s="69" t="s">
        <v>133</v>
      </c>
      <c r="AC102" s="3"/>
    </row>
    <row r="103" spans="1:29" ht="14.25" customHeight="1">
      <c r="A103" s="69" t="s">
        <v>133</v>
      </c>
      <c r="B103" s="70" t="s">
        <v>27</v>
      </c>
      <c r="C103" s="71" t="s">
        <v>823</v>
      </c>
      <c r="D103" s="71">
        <v>1000002406</v>
      </c>
      <c r="E103" s="72" t="s">
        <v>824</v>
      </c>
      <c r="F103" s="73">
        <v>44574</v>
      </c>
      <c r="G103" s="66" t="str">
        <f t="shared" si="12"/>
        <v>Targeted Dealer</v>
      </c>
      <c r="H103" s="66"/>
      <c r="I103" s="67">
        <v>90</v>
      </c>
      <c r="J103" s="67">
        <f t="shared" si="13"/>
        <v>90</v>
      </c>
      <c r="K103" s="68">
        <v>91.5</v>
      </c>
      <c r="L103" s="68">
        <f t="shared" si="14"/>
        <v>-1.5</v>
      </c>
      <c r="M103" s="68">
        <f t="shared" si="15"/>
        <v>101.66666666666666</v>
      </c>
      <c r="N103" s="96">
        <v>54.5</v>
      </c>
      <c r="O103" s="97" t="str">
        <f t="shared" si="16"/>
        <v>DEC</v>
      </c>
      <c r="P103" s="96">
        <v>54.5</v>
      </c>
      <c r="Q103" s="98">
        <f t="shared" si="17"/>
        <v>37</v>
      </c>
      <c r="R103" s="97">
        <f t="shared" si="18"/>
        <v>0.67889908256880727</v>
      </c>
      <c r="S103" s="99" t="str">
        <f t="shared" si="19"/>
        <v>GROWTH</v>
      </c>
      <c r="T103" s="68">
        <v>87.75</v>
      </c>
      <c r="U103" s="100" t="str">
        <f t="shared" si="20"/>
        <v>jAN</v>
      </c>
      <c r="V103" s="96">
        <v>87.75</v>
      </c>
      <c r="W103" s="101">
        <f t="shared" si="21"/>
        <v>3.75</v>
      </c>
      <c r="X103" s="102">
        <f t="shared" si="22"/>
        <v>4.2735042735042805E-2</v>
      </c>
      <c r="Y103" s="103" t="str">
        <f t="shared" si="23"/>
        <v>GROWTH</v>
      </c>
      <c r="Z103" s="74">
        <v>0</v>
      </c>
      <c r="AA103" s="69"/>
      <c r="AB103" s="69" t="s">
        <v>133</v>
      </c>
      <c r="AC103" s="3"/>
    </row>
    <row r="104" spans="1:29" ht="14.25" customHeight="1">
      <c r="A104" s="69" t="s">
        <v>133</v>
      </c>
      <c r="B104" s="70" t="s">
        <v>29</v>
      </c>
      <c r="C104" s="71" t="s">
        <v>825</v>
      </c>
      <c r="D104" s="71">
        <v>1000002619</v>
      </c>
      <c r="E104" s="72" t="s">
        <v>826</v>
      </c>
      <c r="F104" s="73">
        <v>44628</v>
      </c>
      <c r="G104" s="66" t="str">
        <f t="shared" si="12"/>
        <v>Targeted Dealer</v>
      </c>
      <c r="H104" s="66"/>
      <c r="I104" s="67">
        <v>80</v>
      </c>
      <c r="J104" s="67">
        <f t="shared" si="13"/>
        <v>80</v>
      </c>
      <c r="K104" s="68">
        <v>80</v>
      </c>
      <c r="L104" s="68">
        <f t="shared" si="14"/>
        <v>0</v>
      </c>
      <c r="M104" s="68">
        <f t="shared" si="15"/>
        <v>100</v>
      </c>
      <c r="N104" s="96">
        <v>40</v>
      </c>
      <c r="O104" s="97" t="str">
        <f t="shared" si="16"/>
        <v>DEC</v>
      </c>
      <c r="P104" s="96">
        <v>40</v>
      </c>
      <c r="Q104" s="98">
        <f t="shared" si="17"/>
        <v>40</v>
      </c>
      <c r="R104" s="97">
        <f t="shared" si="18"/>
        <v>1</v>
      </c>
      <c r="S104" s="99" t="str">
        <f t="shared" si="19"/>
        <v>GROWTH</v>
      </c>
      <c r="T104" s="68">
        <v>40</v>
      </c>
      <c r="U104" s="100" t="str">
        <f t="shared" si="20"/>
        <v>jAN</v>
      </c>
      <c r="V104" s="96">
        <v>40</v>
      </c>
      <c r="W104" s="101">
        <f t="shared" si="21"/>
        <v>40</v>
      </c>
      <c r="X104" s="102">
        <f t="shared" si="22"/>
        <v>1</v>
      </c>
      <c r="Y104" s="103" t="str">
        <f t="shared" si="23"/>
        <v>GROWTH</v>
      </c>
      <c r="Z104" s="74">
        <v>1</v>
      </c>
      <c r="AA104" s="69"/>
      <c r="AB104" s="69" t="s">
        <v>133</v>
      </c>
      <c r="AC104" s="3"/>
    </row>
    <row r="105" spans="1:29" ht="14.25" customHeight="1">
      <c r="A105" s="69" t="s">
        <v>133</v>
      </c>
      <c r="B105" s="70" t="s">
        <v>29</v>
      </c>
      <c r="C105" s="71" t="s">
        <v>827</v>
      </c>
      <c r="D105" s="71">
        <v>1000002761</v>
      </c>
      <c r="E105" s="72" t="s">
        <v>828</v>
      </c>
      <c r="F105" s="73">
        <v>44706</v>
      </c>
      <c r="G105" s="66" t="str">
        <f t="shared" si="12"/>
        <v>Targeted Dealer</v>
      </c>
      <c r="H105" s="66"/>
      <c r="I105" s="67">
        <v>100</v>
      </c>
      <c r="J105" s="67">
        <f t="shared" si="13"/>
        <v>100</v>
      </c>
      <c r="K105" s="68">
        <v>60</v>
      </c>
      <c r="L105" s="68">
        <f t="shared" si="14"/>
        <v>40</v>
      </c>
      <c r="M105" s="68">
        <f t="shared" si="15"/>
        <v>60</v>
      </c>
      <c r="N105" s="96">
        <v>40</v>
      </c>
      <c r="O105" s="97" t="str">
        <f t="shared" si="16"/>
        <v>DEC</v>
      </c>
      <c r="P105" s="96">
        <v>40</v>
      </c>
      <c r="Q105" s="98">
        <f t="shared" si="17"/>
        <v>20</v>
      </c>
      <c r="R105" s="97">
        <f t="shared" si="18"/>
        <v>0.5</v>
      </c>
      <c r="S105" s="99" t="str">
        <f t="shared" si="19"/>
        <v>GROWTH</v>
      </c>
      <c r="T105" s="68">
        <v>80</v>
      </c>
      <c r="U105" s="100" t="str">
        <f t="shared" si="20"/>
        <v>jAN</v>
      </c>
      <c r="V105" s="96">
        <v>80</v>
      </c>
      <c r="W105" s="101">
        <f t="shared" si="21"/>
        <v>-20</v>
      </c>
      <c r="X105" s="102">
        <f t="shared" si="22"/>
        <v>-0.25</v>
      </c>
      <c r="Y105" s="103" t="str">
        <f t="shared" si="23"/>
        <v>DEGROWTH</v>
      </c>
      <c r="Z105" s="74">
        <v>0</v>
      </c>
      <c r="AA105" s="69"/>
      <c r="AB105" s="69" t="s">
        <v>133</v>
      </c>
      <c r="AC105" s="3"/>
    </row>
    <row r="106" spans="1:29" ht="14.25" customHeight="1">
      <c r="A106" s="69" t="s">
        <v>133</v>
      </c>
      <c r="B106" s="70" t="s">
        <v>27</v>
      </c>
      <c r="C106" s="71" t="s">
        <v>829</v>
      </c>
      <c r="D106" s="71">
        <v>1000003193</v>
      </c>
      <c r="E106" s="72" t="s">
        <v>830</v>
      </c>
      <c r="F106" s="73">
        <v>44924</v>
      </c>
      <c r="G106" s="66" t="str">
        <f t="shared" si="12"/>
        <v>Targeted Dealer</v>
      </c>
      <c r="H106" s="66"/>
      <c r="I106" s="67">
        <v>60</v>
      </c>
      <c r="J106" s="67">
        <f t="shared" si="13"/>
        <v>60</v>
      </c>
      <c r="K106" s="68">
        <v>67.5</v>
      </c>
      <c r="L106" s="68">
        <f t="shared" si="14"/>
        <v>-7.5</v>
      </c>
      <c r="M106" s="68">
        <f t="shared" si="15"/>
        <v>112.5</v>
      </c>
      <c r="N106" s="96">
        <v>70.5</v>
      </c>
      <c r="O106" s="97" t="str">
        <f t="shared" si="16"/>
        <v>DEC</v>
      </c>
      <c r="P106" s="96">
        <v>70.5</v>
      </c>
      <c r="Q106" s="98">
        <f t="shared" si="17"/>
        <v>-3</v>
      </c>
      <c r="R106" s="97">
        <f t="shared" si="18"/>
        <v>-4.2553191489361653E-2</v>
      </c>
      <c r="S106" s="99" t="str">
        <f t="shared" si="19"/>
        <v>DEGROWTH</v>
      </c>
      <c r="T106" s="68">
        <v>15</v>
      </c>
      <c r="U106" s="100" t="str">
        <f t="shared" si="20"/>
        <v>jAN</v>
      </c>
      <c r="V106" s="96">
        <v>15</v>
      </c>
      <c r="W106" s="101">
        <f t="shared" si="21"/>
        <v>52.5</v>
      </c>
      <c r="X106" s="102">
        <f t="shared" si="22"/>
        <v>3.5</v>
      </c>
      <c r="Y106" s="103" t="str">
        <f t="shared" si="23"/>
        <v>GROWTH</v>
      </c>
      <c r="Z106" s="74">
        <v>1</v>
      </c>
      <c r="AA106" s="69"/>
      <c r="AB106" s="69" t="s">
        <v>133</v>
      </c>
      <c r="AC106" s="3"/>
    </row>
    <row r="107" spans="1:29" ht="14.25" customHeight="1">
      <c r="A107" s="69" t="s">
        <v>133</v>
      </c>
      <c r="B107" s="70" t="s">
        <v>29</v>
      </c>
      <c r="C107" s="71" t="s">
        <v>831</v>
      </c>
      <c r="D107" s="71">
        <v>1000003508</v>
      </c>
      <c r="E107" s="71" t="s">
        <v>832</v>
      </c>
      <c r="F107" s="73">
        <v>45046</v>
      </c>
      <c r="G107" s="66" t="str">
        <f t="shared" si="12"/>
        <v>Targeted Dealer</v>
      </c>
      <c r="H107" s="66"/>
      <c r="I107" s="67">
        <v>220</v>
      </c>
      <c r="J107" s="67">
        <f t="shared" si="13"/>
        <v>220</v>
      </c>
      <c r="K107" s="68">
        <v>221</v>
      </c>
      <c r="L107" s="68">
        <f t="shared" si="14"/>
        <v>-1</v>
      </c>
      <c r="M107" s="68">
        <f t="shared" si="15"/>
        <v>100.45454545454545</v>
      </c>
      <c r="N107" s="96">
        <v>217.5</v>
      </c>
      <c r="O107" s="97" t="str">
        <f t="shared" si="16"/>
        <v>DEC</v>
      </c>
      <c r="P107" s="96">
        <v>217.5</v>
      </c>
      <c r="Q107" s="98">
        <f t="shared" si="17"/>
        <v>3.5</v>
      </c>
      <c r="R107" s="97">
        <f t="shared" si="18"/>
        <v>1.6091954022988464E-2</v>
      </c>
      <c r="S107" s="99" t="str">
        <f t="shared" si="19"/>
        <v>GROWTH</v>
      </c>
      <c r="T107" s="68">
        <v>160</v>
      </c>
      <c r="U107" s="100" t="str">
        <f t="shared" si="20"/>
        <v>jAN</v>
      </c>
      <c r="V107" s="96">
        <v>160</v>
      </c>
      <c r="W107" s="101">
        <f t="shared" si="21"/>
        <v>61</v>
      </c>
      <c r="X107" s="102">
        <f t="shared" si="22"/>
        <v>0.38125000000000009</v>
      </c>
      <c r="Y107" s="103" t="str">
        <f t="shared" si="23"/>
        <v>GROWTH</v>
      </c>
      <c r="Z107" s="74">
        <v>0</v>
      </c>
      <c r="AA107" s="69"/>
      <c r="AB107" s="69" t="s">
        <v>133</v>
      </c>
      <c r="AC107" s="3"/>
    </row>
    <row r="108" spans="1:29" ht="14.25" customHeight="1">
      <c r="A108" s="69" t="s">
        <v>133</v>
      </c>
      <c r="B108" s="70" t="s">
        <v>27</v>
      </c>
      <c r="C108" s="71" t="s">
        <v>833</v>
      </c>
      <c r="D108" s="71">
        <v>1000003525</v>
      </c>
      <c r="E108" s="71" t="s">
        <v>834</v>
      </c>
      <c r="F108" s="73">
        <v>45065</v>
      </c>
      <c r="G108" s="66" t="str">
        <f t="shared" si="12"/>
        <v>Targeted Dealer</v>
      </c>
      <c r="H108" s="66"/>
      <c r="I108" s="67">
        <v>120</v>
      </c>
      <c r="J108" s="67">
        <f t="shared" si="13"/>
        <v>120</v>
      </c>
      <c r="K108" s="68">
        <v>101</v>
      </c>
      <c r="L108" s="68">
        <f t="shared" si="14"/>
        <v>19</v>
      </c>
      <c r="M108" s="68">
        <f t="shared" si="15"/>
        <v>84.166666666666671</v>
      </c>
      <c r="N108" s="96">
        <v>85</v>
      </c>
      <c r="O108" s="97" t="str">
        <f t="shared" si="16"/>
        <v>DEC</v>
      </c>
      <c r="P108" s="96">
        <v>85</v>
      </c>
      <c r="Q108" s="98">
        <f t="shared" si="17"/>
        <v>16</v>
      </c>
      <c r="R108" s="97">
        <f t="shared" si="18"/>
        <v>0.18823529411764706</v>
      </c>
      <c r="S108" s="99" t="str">
        <f t="shared" si="19"/>
        <v>GROWTH</v>
      </c>
      <c r="T108" s="68">
        <v>107.5</v>
      </c>
      <c r="U108" s="100" t="str">
        <f t="shared" si="20"/>
        <v>jAN</v>
      </c>
      <c r="V108" s="96">
        <v>107.5</v>
      </c>
      <c r="W108" s="101">
        <f t="shared" si="21"/>
        <v>-6.5</v>
      </c>
      <c r="X108" s="102">
        <f t="shared" si="22"/>
        <v>-6.0465116279069808E-2</v>
      </c>
      <c r="Y108" s="103" t="str">
        <f t="shared" si="23"/>
        <v>DEGROWTH</v>
      </c>
      <c r="Z108" s="74">
        <v>0</v>
      </c>
      <c r="AA108" s="69"/>
      <c r="AB108" s="69" t="s">
        <v>133</v>
      </c>
      <c r="AC108" s="3"/>
    </row>
    <row r="109" spans="1:29" ht="14.25" customHeight="1">
      <c r="A109" s="69" t="s">
        <v>133</v>
      </c>
      <c r="B109" s="70" t="s">
        <v>27</v>
      </c>
      <c r="C109" s="71" t="s">
        <v>835</v>
      </c>
      <c r="D109" s="71">
        <v>1000003589</v>
      </c>
      <c r="E109" s="71" t="s">
        <v>836</v>
      </c>
      <c r="F109" s="73">
        <v>45084</v>
      </c>
      <c r="G109" s="66" t="str">
        <f t="shared" si="12"/>
        <v>Targeted Dealer</v>
      </c>
      <c r="H109" s="66"/>
      <c r="I109" s="67">
        <v>120</v>
      </c>
      <c r="J109" s="67">
        <f t="shared" si="13"/>
        <v>120</v>
      </c>
      <c r="K109" s="68">
        <v>110</v>
      </c>
      <c r="L109" s="68">
        <f t="shared" si="14"/>
        <v>10</v>
      </c>
      <c r="M109" s="68">
        <f t="shared" si="15"/>
        <v>91.666666666666671</v>
      </c>
      <c r="N109" s="96">
        <v>120</v>
      </c>
      <c r="O109" s="97" t="str">
        <f t="shared" si="16"/>
        <v>DEC</v>
      </c>
      <c r="P109" s="96">
        <v>120</v>
      </c>
      <c r="Q109" s="98">
        <f t="shared" si="17"/>
        <v>-10</v>
      </c>
      <c r="R109" s="97">
        <f t="shared" si="18"/>
        <v>-8.333333333333337E-2</v>
      </c>
      <c r="S109" s="99" t="str">
        <f t="shared" si="19"/>
        <v>DEGROWTH</v>
      </c>
      <c r="T109" s="68">
        <v>70</v>
      </c>
      <c r="U109" s="100" t="str">
        <f t="shared" si="20"/>
        <v>jAN</v>
      </c>
      <c r="V109" s="96">
        <v>70</v>
      </c>
      <c r="W109" s="101">
        <f t="shared" si="21"/>
        <v>40</v>
      </c>
      <c r="X109" s="102">
        <f t="shared" si="22"/>
        <v>0.5714285714285714</v>
      </c>
      <c r="Y109" s="103" t="str">
        <f t="shared" si="23"/>
        <v>GROWTH</v>
      </c>
      <c r="Z109" s="74">
        <v>0</v>
      </c>
      <c r="AA109" s="69"/>
      <c r="AB109" s="69" t="s">
        <v>133</v>
      </c>
      <c r="AC109" s="3"/>
    </row>
    <row r="110" spans="1:29" ht="14.25" customHeight="1">
      <c r="A110" s="69" t="s">
        <v>133</v>
      </c>
      <c r="B110" s="70" t="s">
        <v>29</v>
      </c>
      <c r="C110" s="71" t="s">
        <v>837</v>
      </c>
      <c r="D110" s="71">
        <v>1000003599</v>
      </c>
      <c r="E110" s="71" t="s">
        <v>838</v>
      </c>
      <c r="F110" s="73">
        <v>45100</v>
      </c>
      <c r="G110" s="66" t="str">
        <f t="shared" si="12"/>
        <v>Targeted Dealer</v>
      </c>
      <c r="H110" s="66"/>
      <c r="I110" s="67">
        <v>140</v>
      </c>
      <c r="J110" s="67">
        <f t="shared" si="13"/>
        <v>140</v>
      </c>
      <c r="K110" s="68">
        <v>100</v>
      </c>
      <c r="L110" s="68">
        <f t="shared" si="14"/>
        <v>40</v>
      </c>
      <c r="M110" s="68">
        <f t="shared" si="15"/>
        <v>71.428571428571431</v>
      </c>
      <c r="N110" s="96">
        <v>100</v>
      </c>
      <c r="O110" s="97" t="str">
        <f t="shared" si="16"/>
        <v>DEC</v>
      </c>
      <c r="P110" s="96">
        <v>100</v>
      </c>
      <c r="Q110" s="98">
        <f t="shared" si="17"/>
        <v>0</v>
      </c>
      <c r="R110" s="97">
        <f t="shared" si="18"/>
        <v>0</v>
      </c>
      <c r="S110" s="99" t="str">
        <f t="shared" si="19"/>
        <v>GROWTH</v>
      </c>
      <c r="T110" s="68">
        <v>130</v>
      </c>
      <c r="U110" s="100" t="str">
        <f t="shared" si="20"/>
        <v>jAN</v>
      </c>
      <c r="V110" s="96">
        <v>130</v>
      </c>
      <c r="W110" s="101">
        <f t="shared" si="21"/>
        <v>-30</v>
      </c>
      <c r="X110" s="102">
        <f t="shared" si="22"/>
        <v>-0.23076923076923073</v>
      </c>
      <c r="Y110" s="103" t="str">
        <f t="shared" si="23"/>
        <v>DEGROWTH</v>
      </c>
      <c r="Z110" s="74">
        <v>0</v>
      </c>
      <c r="AA110" s="69"/>
      <c r="AB110" s="69" t="s">
        <v>133</v>
      </c>
      <c r="AC110" s="3"/>
    </row>
    <row r="111" spans="1:29" ht="14.25" customHeight="1">
      <c r="A111" s="69" t="s">
        <v>133</v>
      </c>
      <c r="B111" s="70" t="s">
        <v>27</v>
      </c>
      <c r="C111" s="71" t="s">
        <v>839</v>
      </c>
      <c r="D111" s="71">
        <v>1000003635</v>
      </c>
      <c r="E111" s="71" t="s">
        <v>840</v>
      </c>
      <c r="F111" s="73">
        <v>45127</v>
      </c>
      <c r="G111" s="66" t="str">
        <f t="shared" si="12"/>
        <v>Targeted Dealer</v>
      </c>
      <c r="H111" s="66"/>
      <c r="I111" s="67">
        <v>50</v>
      </c>
      <c r="J111" s="67">
        <f t="shared" si="13"/>
        <v>50</v>
      </c>
      <c r="K111" s="68">
        <v>52.25</v>
      </c>
      <c r="L111" s="68">
        <f t="shared" si="14"/>
        <v>-2.25</v>
      </c>
      <c r="M111" s="68">
        <f t="shared" si="15"/>
        <v>104.5</v>
      </c>
      <c r="N111" s="96">
        <v>50.6</v>
      </c>
      <c r="O111" s="97" t="str">
        <f t="shared" si="16"/>
        <v>DEC</v>
      </c>
      <c r="P111" s="96">
        <v>50.6</v>
      </c>
      <c r="Q111" s="98">
        <f t="shared" si="17"/>
        <v>1.6499999999999986</v>
      </c>
      <c r="R111" s="97">
        <f t="shared" si="18"/>
        <v>3.2608695652173836E-2</v>
      </c>
      <c r="S111" s="99" t="str">
        <f t="shared" si="19"/>
        <v>GROWTH</v>
      </c>
      <c r="T111" s="68">
        <v>47.5</v>
      </c>
      <c r="U111" s="100" t="str">
        <f t="shared" si="20"/>
        <v>jAN</v>
      </c>
      <c r="V111" s="96">
        <v>47.5</v>
      </c>
      <c r="W111" s="101">
        <f t="shared" si="21"/>
        <v>4.75</v>
      </c>
      <c r="X111" s="102">
        <f t="shared" si="22"/>
        <v>0.10000000000000009</v>
      </c>
      <c r="Y111" s="103" t="str">
        <f t="shared" si="23"/>
        <v>GROWTH</v>
      </c>
      <c r="Z111" s="74">
        <v>0</v>
      </c>
      <c r="AA111" s="69"/>
      <c r="AB111" s="69" t="s">
        <v>133</v>
      </c>
      <c r="AC111" s="3"/>
    </row>
    <row r="112" spans="1:29" ht="14.25" customHeight="1">
      <c r="A112" s="69" t="s">
        <v>133</v>
      </c>
      <c r="B112" s="70" t="s">
        <v>27</v>
      </c>
      <c r="C112" s="71" t="s">
        <v>841</v>
      </c>
      <c r="D112" s="71">
        <v>1000003663</v>
      </c>
      <c r="E112" s="71" t="s">
        <v>842</v>
      </c>
      <c r="F112" s="73">
        <v>45135</v>
      </c>
      <c r="G112" s="66" t="str">
        <f t="shared" si="12"/>
        <v>Targeted Dealer</v>
      </c>
      <c r="H112" s="66"/>
      <c r="I112" s="67">
        <v>120</v>
      </c>
      <c r="J112" s="67">
        <f t="shared" si="13"/>
        <v>120</v>
      </c>
      <c r="K112" s="68">
        <v>128</v>
      </c>
      <c r="L112" s="68">
        <f t="shared" si="14"/>
        <v>-8</v>
      </c>
      <c r="M112" s="68">
        <f t="shared" si="15"/>
        <v>106.66666666666667</v>
      </c>
      <c r="N112" s="96">
        <v>92</v>
      </c>
      <c r="O112" s="97" t="str">
        <f t="shared" si="16"/>
        <v>DEC</v>
      </c>
      <c r="P112" s="96">
        <v>92</v>
      </c>
      <c r="Q112" s="98">
        <f t="shared" si="17"/>
        <v>36</v>
      </c>
      <c r="R112" s="97">
        <f t="shared" si="18"/>
        <v>0.39130434782608692</v>
      </c>
      <c r="S112" s="99" t="str">
        <f t="shared" si="19"/>
        <v>GROWTH</v>
      </c>
      <c r="T112" s="68">
        <v>188.75</v>
      </c>
      <c r="U112" s="100" t="str">
        <f t="shared" si="20"/>
        <v>jAN</v>
      </c>
      <c r="V112" s="96">
        <v>188.75</v>
      </c>
      <c r="W112" s="101">
        <f t="shared" si="21"/>
        <v>-60.75</v>
      </c>
      <c r="X112" s="102">
        <f t="shared" si="22"/>
        <v>-0.32185430463576159</v>
      </c>
      <c r="Y112" s="103" t="str">
        <f t="shared" si="23"/>
        <v>DEGROWTH</v>
      </c>
      <c r="Z112" s="74">
        <v>0</v>
      </c>
      <c r="AA112" s="69"/>
      <c r="AB112" s="69" t="s">
        <v>133</v>
      </c>
      <c r="AC112" s="3"/>
    </row>
    <row r="113" spans="1:29" ht="14.25" customHeight="1">
      <c r="A113" s="69" t="s">
        <v>133</v>
      </c>
      <c r="B113" s="70" t="s">
        <v>27</v>
      </c>
      <c r="C113" s="71" t="s">
        <v>843</v>
      </c>
      <c r="D113" s="71">
        <v>1000003702</v>
      </c>
      <c r="E113" s="71" t="s">
        <v>844</v>
      </c>
      <c r="F113" s="73">
        <v>45171</v>
      </c>
      <c r="G113" s="66" t="str">
        <f t="shared" si="12"/>
        <v>Targeted Dealer</v>
      </c>
      <c r="H113" s="66"/>
      <c r="I113" s="67">
        <v>130</v>
      </c>
      <c r="J113" s="67">
        <f t="shared" si="13"/>
        <v>130</v>
      </c>
      <c r="K113" s="68">
        <v>129.5</v>
      </c>
      <c r="L113" s="68">
        <f t="shared" si="14"/>
        <v>0.5</v>
      </c>
      <c r="M113" s="68">
        <f t="shared" si="15"/>
        <v>99.615384615384613</v>
      </c>
      <c r="N113" s="96">
        <v>70.5</v>
      </c>
      <c r="O113" s="97" t="str">
        <f t="shared" si="16"/>
        <v>DEC</v>
      </c>
      <c r="P113" s="96">
        <v>70.5</v>
      </c>
      <c r="Q113" s="98">
        <f t="shared" si="17"/>
        <v>59</v>
      </c>
      <c r="R113" s="97">
        <f t="shared" si="18"/>
        <v>0.83687943262411357</v>
      </c>
      <c r="S113" s="99" t="str">
        <f t="shared" si="19"/>
        <v>GROWTH</v>
      </c>
      <c r="T113" s="68">
        <v>153</v>
      </c>
      <c r="U113" s="100" t="str">
        <f t="shared" si="20"/>
        <v>jAN</v>
      </c>
      <c r="V113" s="96">
        <v>153</v>
      </c>
      <c r="W113" s="101">
        <f t="shared" si="21"/>
        <v>-23.5</v>
      </c>
      <c r="X113" s="102">
        <f t="shared" si="22"/>
        <v>-0.15359477124183007</v>
      </c>
      <c r="Y113" s="103" t="str">
        <f t="shared" si="23"/>
        <v>DEGROWTH</v>
      </c>
      <c r="Z113" s="74">
        <v>0</v>
      </c>
      <c r="AA113" s="69"/>
      <c r="AB113" s="69" t="s">
        <v>133</v>
      </c>
      <c r="AC113" s="3"/>
    </row>
    <row r="114" spans="1:29" ht="14.25" customHeight="1">
      <c r="A114" s="74" t="s">
        <v>133</v>
      </c>
      <c r="B114" s="70" t="s">
        <v>29</v>
      </c>
      <c r="C114" s="78" t="s">
        <v>845</v>
      </c>
      <c r="D114" s="78">
        <v>1000003841</v>
      </c>
      <c r="E114" s="78" t="s">
        <v>846</v>
      </c>
      <c r="F114" s="104">
        <v>45321</v>
      </c>
      <c r="G114" s="66" t="str">
        <f t="shared" si="12"/>
        <v>Targeted Dealer</v>
      </c>
      <c r="H114" s="66"/>
      <c r="I114" s="67">
        <v>150</v>
      </c>
      <c r="J114" s="67">
        <f t="shared" si="13"/>
        <v>150</v>
      </c>
      <c r="K114" s="68">
        <v>80</v>
      </c>
      <c r="L114" s="68">
        <f t="shared" si="14"/>
        <v>70</v>
      </c>
      <c r="M114" s="68">
        <f t="shared" si="15"/>
        <v>53.333333333333336</v>
      </c>
      <c r="N114" s="96">
        <v>85</v>
      </c>
      <c r="O114" s="97" t="str">
        <f t="shared" si="16"/>
        <v>DEC</v>
      </c>
      <c r="P114" s="96">
        <v>85</v>
      </c>
      <c r="Q114" s="98">
        <f t="shared" si="17"/>
        <v>-5</v>
      </c>
      <c r="R114" s="97">
        <f t="shared" si="18"/>
        <v>-5.8823529411764719E-2</v>
      </c>
      <c r="S114" s="99" t="str">
        <f t="shared" si="19"/>
        <v>DEGROWTH</v>
      </c>
      <c r="T114" s="68">
        <v>120</v>
      </c>
      <c r="U114" s="100" t="str">
        <f t="shared" si="20"/>
        <v>jAN</v>
      </c>
      <c r="V114" s="96">
        <v>120</v>
      </c>
      <c r="W114" s="101">
        <f t="shared" si="21"/>
        <v>-40</v>
      </c>
      <c r="X114" s="102">
        <f t="shared" si="22"/>
        <v>-0.33333333333333337</v>
      </c>
      <c r="Y114" s="103" t="str">
        <f t="shared" si="23"/>
        <v>DEGROWTH</v>
      </c>
      <c r="Z114" s="74">
        <v>0</v>
      </c>
      <c r="AA114" s="69"/>
      <c r="AB114" s="74" t="s">
        <v>133</v>
      </c>
      <c r="AC114" s="3"/>
    </row>
    <row r="115" spans="1:29" ht="14.25" customHeight="1">
      <c r="A115" s="74" t="s">
        <v>133</v>
      </c>
      <c r="B115" s="70" t="s">
        <v>27</v>
      </c>
      <c r="C115" s="78" t="s">
        <v>847</v>
      </c>
      <c r="D115" s="78">
        <v>1000003864</v>
      </c>
      <c r="E115" s="78" t="s">
        <v>848</v>
      </c>
      <c r="F115" s="73">
        <v>45338</v>
      </c>
      <c r="G115" s="66" t="str">
        <f t="shared" si="12"/>
        <v>Targeted Dealer</v>
      </c>
      <c r="H115" s="66"/>
      <c r="I115" s="67">
        <v>100</v>
      </c>
      <c r="J115" s="67">
        <f t="shared" si="13"/>
        <v>100</v>
      </c>
      <c r="K115" s="68">
        <v>94</v>
      </c>
      <c r="L115" s="68">
        <f t="shared" si="14"/>
        <v>6</v>
      </c>
      <c r="M115" s="68">
        <f t="shared" si="15"/>
        <v>94</v>
      </c>
      <c r="N115" s="96">
        <v>86.75</v>
      </c>
      <c r="O115" s="97" t="str">
        <f t="shared" si="16"/>
        <v>DEC</v>
      </c>
      <c r="P115" s="96">
        <v>86.75</v>
      </c>
      <c r="Q115" s="98">
        <f t="shared" si="17"/>
        <v>7.25</v>
      </c>
      <c r="R115" s="97">
        <f t="shared" si="18"/>
        <v>8.35734870317002E-2</v>
      </c>
      <c r="S115" s="99" t="str">
        <f t="shared" si="19"/>
        <v>GROWTH</v>
      </c>
      <c r="T115" s="68">
        <v>95.85</v>
      </c>
      <c r="U115" s="100" t="str">
        <f t="shared" si="20"/>
        <v>jAN</v>
      </c>
      <c r="V115" s="96">
        <v>95.85</v>
      </c>
      <c r="W115" s="101">
        <f t="shared" si="21"/>
        <v>-1.8499999999999943</v>
      </c>
      <c r="X115" s="102">
        <f t="shared" si="22"/>
        <v>-1.930099113197703E-2</v>
      </c>
      <c r="Y115" s="103" t="str">
        <f t="shared" si="23"/>
        <v>DEGROWTH</v>
      </c>
      <c r="Z115" s="74">
        <v>0</v>
      </c>
      <c r="AA115" s="69"/>
      <c r="AB115" s="74" t="s">
        <v>133</v>
      </c>
      <c r="AC115" s="3"/>
    </row>
    <row r="116" spans="1:29" ht="14.25" customHeight="1">
      <c r="A116" s="74" t="s">
        <v>133</v>
      </c>
      <c r="B116" s="70" t="s">
        <v>29</v>
      </c>
      <c r="C116" s="78" t="s">
        <v>849</v>
      </c>
      <c r="D116" s="78">
        <v>1000003885</v>
      </c>
      <c r="E116" s="78" t="s">
        <v>850</v>
      </c>
      <c r="F116" s="73">
        <v>45359</v>
      </c>
      <c r="G116" s="66" t="str">
        <f t="shared" si="12"/>
        <v>Targeted Dealer</v>
      </c>
      <c r="H116" s="66"/>
      <c r="I116" s="67">
        <v>270</v>
      </c>
      <c r="J116" s="67">
        <f t="shared" si="13"/>
        <v>270</v>
      </c>
      <c r="K116" s="68">
        <v>220</v>
      </c>
      <c r="L116" s="68">
        <f t="shared" si="14"/>
        <v>50</v>
      </c>
      <c r="M116" s="68">
        <f t="shared" si="15"/>
        <v>81.481481481481481</v>
      </c>
      <c r="N116" s="96">
        <v>275</v>
      </c>
      <c r="O116" s="97" t="str">
        <f t="shared" si="16"/>
        <v>DEC</v>
      </c>
      <c r="P116" s="96">
        <v>275</v>
      </c>
      <c r="Q116" s="98">
        <f t="shared" si="17"/>
        <v>-55</v>
      </c>
      <c r="R116" s="97">
        <f t="shared" si="18"/>
        <v>-0.19999999999999996</v>
      </c>
      <c r="S116" s="99" t="str">
        <f t="shared" si="19"/>
        <v>DEGROWTH</v>
      </c>
      <c r="T116" s="68">
        <v>170</v>
      </c>
      <c r="U116" s="100" t="str">
        <f t="shared" si="20"/>
        <v>jAN</v>
      </c>
      <c r="V116" s="96">
        <v>170</v>
      </c>
      <c r="W116" s="101">
        <f t="shared" si="21"/>
        <v>50</v>
      </c>
      <c r="X116" s="102">
        <f t="shared" si="22"/>
        <v>0.29411764705882359</v>
      </c>
      <c r="Y116" s="103" t="str">
        <f t="shared" si="23"/>
        <v>GROWTH</v>
      </c>
      <c r="Z116" s="74">
        <v>0</v>
      </c>
      <c r="AA116" s="69"/>
      <c r="AB116" s="74" t="s">
        <v>133</v>
      </c>
      <c r="AC116" s="3"/>
    </row>
    <row r="117" spans="1:29" ht="14.25" customHeight="1">
      <c r="A117" s="74" t="s">
        <v>133</v>
      </c>
      <c r="B117" s="70" t="s">
        <v>27</v>
      </c>
      <c r="C117" s="78" t="s">
        <v>851</v>
      </c>
      <c r="D117" s="78">
        <v>1000003900</v>
      </c>
      <c r="E117" s="78" t="s">
        <v>852</v>
      </c>
      <c r="F117" s="73">
        <v>45381</v>
      </c>
      <c r="G117" s="66" t="str">
        <f t="shared" si="12"/>
        <v>Targeted Dealer</v>
      </c>
      <c r="H117" s="66"/>
      <c r="I117" s="67">
        <v>120</v>
      </c>
      <c r="J117" s="67">
        <f t="shared" si="13"/>
        <v>120</v>
      </c>
      <c r="K117" s="68">
        <v>100</v>
      </c>
      <c r="L117" s="68">
        <f t="shared" si="14"/>
        <v>20</v>
      </c>
      <c r="M117" s="68">
        <f t="shared" si="15"/>
        <v>83.333333333333343</v>
      </c>
      <c r="N117" s="96">
        <v>100</v>
      </c>
      <c r="O117" s="97" t="str">
        <f t="shared" si="16"/>
        <v>DEC</v>
      </c>
      <c r="P117" s="96">
        <v>100</v>
      </c>
      <c r="Q117" s="98">
        <f t="shared" si="17"/>
        <v>0</v>
      </c>
      <c r="R117" s="97">
        <f t="shared" si="18"/>
        <v>0</v>
      </c>
      <c r="S117" s="99" t="str">
        <f t="shared" si="19"/>
        <v>GROWTH</v>
      </c>
      <c r="T117" s="68">
        <v>115.5</v>
      </c>
      <c r="U117" s="100" t="str">
        <f t="shared" si="20"/>
        <v>jAN</v>
      </c>
      <c r="V117" s="96">
        <v>115.5</v>
      </c>
      <c r="W117" s="101">
        <f t="shared" si="21"/>
        <v>-15.5</v>
      </c>
      <c r="X117" s="102">
        <f t="shared" si="22"/>
        <v>-0.13419913419913421</v>
      </c>
      <c r="Y117" s="103" t="str">
        <f t="shared" si="23"/>
        <v>DEGROWTH</v>
      </c>
      <c r="Z117" s="74">
        <v>0</v>
      </c>
      <c r="AA117" s="69"/>
      <c r="AB117" s="74" t="s">
        <v>133</v>
      </c>
      <c r="AC117" s="3"/>
    </row>
    <row r="118" spans="1:29" ht="14.25" customHeight="1">
      <c r="A118" s="74" t="s">
        <v>133</v>
      </c>
      <c r="B118" s="70" t="s">
        <v>27</v>
      </c>
      <c r="C118" s="78" t="s">
        <v>853</v>
      </c>
      <c r="D118" s="78">
        <v>1000003910</v>
      </c>
      <c r="E118" s="78" t="s">
        <v>854</v>
      </c>
      <c r="F118" s="73">
        <v>45400</v>
      </c>
      <c r="G118" s="66" t="str">
        <f t="shared" si="12"/>
        <v>Targeted Dealer</v>
      </c>
      <c r="H118" s="66"/>
      <c r="I118" s="67">
        <v>30</v>
      </c>
      <c r="J118" s="67">
        <f t="shared" si="13"/>
        <v>30</v>
      </c>
      <c r="K118" s="68">
        <v>36</v>
      </c>
      <c r="L118" s="68">
        <f t="shared" si="14"/>
        <v>-6</v>
      </c>
      <c r="M118" s="68">
        <f t="shared" si="15"/>
        <v>120</v>
      </c>
      <c r="N118" s="96">
        <v>9</v>
      </c>
      <c r="O118" s="97" t="str">
        <f t="shared" si="16"/>
        <v>DEC</v>
      </c>
      <c r="P118" s="96">
        <v>9</v>
      </c>
      <c r="Q118" s="98">
        <f t="shared" si="17"/>
        <v>27</v>
      </c>
      <c r="R118" s="97">
        <f t="shared" si="18"/>
        <v>3</v>
      </c>
      <c r="S118" s="99" t="str">
        <f t="shared" si="19"/>
        <v>GROWTH</v>
      </c>
      <c r="T118" s="68">
        <v>21</v>
      </c>
      <c r="U118" s="100" t="str">
        <f t="shared" si="20"/>
        <v>jAN</v>
      </c>
      <c r="V118" s="96">
        <v>21</v>
      </c>
      <c r="W118" s="101">
        <f t="shared" si="21"/>
        <v>15</v>
      </c>
      <c r="X118" s="102">
        <f t="shared" si="22"/>
        <v>0.71428571428571419</v>
      </c>
      <c r="Y118" s="103" t="str">
        <f t="shared" si="23"/>
        <v>GROWTH</v>
      </c>
      <c r="Z118" s="74">
        <v>0</v>
      </c>
      <c r="AA118" s="69"/>
      <c r="AB118" s="74" t="s">
        <v>133</v>
      </c>
      <c r="AC118" s="3"/>
    </row>
    <row r="119" spans="1:29" ht="14.25" customHeight="1">
      <c r="A119" s="74" t="s">
        <v>133</v>
      </c>
      <c r="B119" s="70" t="s">
        <v>27</v>
      </c>
      <c r="C119" s="78" t="s">
        <v>855</v>
      </c>
      <c r="D119" s="78">
        <v>1000003932</v>
      </c>
      <c r="E119" s="78" t="s">
        <v>856</v>
      </c>
      <c r="F119" s="73">
        <v>45412</v>
      </c>
      <c r="G119" s="66" t="str">
        <f t="shared" si="12"/>
        <v>Targeted Dealer</v>
      </c>
      <c r="H119" s="66"/>
      <c r="I119" s="67">
        <v>110</v>
      </c>
      <c r="J119" s="67">
        <f t="shared" si="13"/>
        <v>110</v>
      </c>
      <c r="K119" s="68">
        <v>90.25</v>
      </c>
      <c r="L119" s="68">
        <f t="shared" si="14"/>
        <v>19.75</v>
      </c>
      <c r="M119" s="68">
        <f t="shared" si="15"/>
        <v>82.045454545454533</v>
      </c>
      <c r="N119" s="96">
        <v>117</v>
      </c>
      <c r="O119" s="97" t="str">
        <f t="shared" si="16"/>
        <v>DEC</v>
      </c>
      <c r="P119" s="96">
        <v>117</v>
      </c>
      <c r="Q119" s="98">
        <f t="shared" si="17"/>
        <v>-26.75</v>
      </c>
      <c r="R119" s="97">
        <f t="shared" si="18"/>
        <v>-0.2286324786324786</v>
      </c>
      <c r="S119" s="99" t="str">
        <f t="shared" si="19"/>
        <v>DEGROWTH</v>
      </c>
      <c r="T119" s="68">
        <v>106.25</v>
      </c>
      <c r="U119" s="100" t="str">
        <f t="shared" si="20"/>
        <v>jAN</v>
      </c>
      <c r="V119" s="96">
        <v>106.25</v>
      </c>
      <c r="W119" s="101">
        <f t="shared" si="21"/>
        <v>-16</v>
      </c>
      <c r="X119" s="102">
        <f t="shared" si="22"/>
        <v>-0.15058823529411769</v>
      </c>
      <c r="Y119" s="103" t="str">
        <f t="shared" si="23"/>
        <v>DEGROWTH</v>
      </c>
      <c r="Z119" s="74">
        <v>0</v>
      </c>
      <c r="AA119" s="69"/>
      <c r="AB119" s="74" t="s">
        <v>133</v>
      </c>
      <c r="AC119" s="3"/>
    </row>
    <row r="120" spans="1:29" ht="14.25" customHeight="1">
      <c r="A120" s="74" t="s">
        <v>133</v>
      </c>
      <c r="B120" s="70" t="s">
        <v>29</v>
      </c>
      <c r="C120" s="78" t="s">
        <v>857</v>
      </c>
      <c r="D120" s="78">
        <v>1000003995</v>
      </c>
      <c r="E120" s="78" t="s">
        <v>858</v>
      </c>
      <c r="F120" s="73">
        <v>45446</v>
      </c>
      <c r="G120" s="66" t="str">
        <f t="shared" si="12"/>
        <v>Targeted Dealer</v>
      </c>
      <c r="H120" s="66"/>
      <c r="I120" s="67">
        <v>140</v>
      </c>
      <c r="J120" s="67">
        <f t="shared" si="13"/>
        <v>140</v>
      </c>
      <c r="K120" s="68">
        <v>160</v>
      </c>
      <c r="L120" s="68">
        <f t="shared" si="14"/>
        <v>-20</v>
      </c>
      <c r="M120" s="68">
        <f t="shared" si="15"/>
        <v>114.28571428571429</v>
      </c>
      <c r="N120" s="96">
        <v>160</v>
      </c>
      <c r="O120" s="97" t="str">
        <f t="shared" si="16"/>
        <v>DEC</v>
      </c>
      <c r="P120" s="96">
        <v>160</v>
      </c>
      <c r="Q120" s="98">
        <f t="shared" si="17"/>
        <v>0</v>
      </c>
      <c r="R120" s="97">
        <f t="shared" si="18"/>
        <v>0</v>
      </c>
      <c r="S120" s="99" t="str">
        <f t="shared" si="19"/>
        <v>GROWTH</v>
      </c>
      <c r="T120" s="68">
        <v>80</v>
      </c>
      <c r="U120" s="100" t="str">
        <f t="shared" si="20"/>
        <v>jAN</v>
      </c>
      <c r="V120" s="96">
        <v>80</v>
      </c>
      <c r="W120" s="101">
        <f t="shared" si="21"/>
        <v>80</v>
      </c>
      <c r="X120" s="102">
        <f t="shared" si="22"/>
        <v>1</v>
      </c>
      <c r="Y120" s="103" t="str">
        <f t="shared" si="23"/>
        <v>GROWTH</v>
      </c>
      <c r="Z120" s="74">
        <v>0</v>
      </c>
      <c r="AA120" s="69"/>
      <c r="AB120" s="74" t="s">
        <v>133</v>
      </c>
      <c r="AC120" s="3"/>
    </row>
    <row r="121" spans="1:29" ht="14.25" customHeight="1">
      <c r="A121" s="74" t="s">
        <v>133</v>
      </c>
      <c r="B121" s="70" t="s">
        <v>27</v>
      </c>
      <c r="C121" s="78" t="s">
        <v>859</v>
      </c>
      <c r="D121" s="78">
        <v>1000004005</v>
      </c>
      <c r="E121" s="78" t="s">
        <v>860</v>
      </c>
      <c r="F121" s="73">
        <v>45454</v>
      </c>
      <c r="G121" s="66" t="str">
        <f t="shared" si="12"/>
        <v>Targeted Dealer</v>
      </c>
      <c r="H121" s="66"/>
      <c r="I121" s="67">
        <v>110</v>
      </c>
      <c r="J121" s="67">
        <f t="shared" si="13"/>
        <v>110</v>
      </c>
      <c r="K121" s="68">
        <v>94</v>
      </c>
      <c r="L121" s="68">
        <f t="shared" si="14"/>
        <v>16</v>
      </c>
      <c r="M121" s="68">
        <f t="shared" si="15"/>
        <v>85.454545454545453</v>
      </c>
      <c r="N121" s="96">
        <v>73</v>
      </c>
      <c r="O121" s="97" t="str">
        <f t="shared" si="16"/>
        <v>DEC</v>
      </c>
      <c r="P121" s="96">
        <v>73</v>
      </c>
      <c r="Q121" s="98">
        <f t="shared" si="17"/>
        <v>21</v>
      </c>
      <c r="R121" s="97">
        <f t="shared" si="18"/>
        <v>0.28767123287671237</v>
      </c>
      <c r="S121" s="99" t="str">
        <f t="shared" si="19"/>
        <v>GROWTH</v>
      </c>
      <c r="T121" s="68">
        <v>105.5</v>
      </c>
      <c r="U121" s="100" t="str">
        <f t="shared" si="20"/>
        <v>jAN</v>
      </c>
      <c r="V121" s="96">
        <v>105.5</v>
      </c>
      <c r="W121" s="101">
        <f t="shared" si="21"/>
        <v>-11.5</v>
      </c>
      <c r="X121" s="102">
        <f t="shared" si="22"/>
        <v>-0.10900473933649291</v>
      </c>
      <c r="Y121" s="103" t="str">
        <f t="shared" si="23"/>
        <v>DEGROWTH</v>
      </c>
      <c r="Z121" s="74">
        <v>0</v>
      </c>
      <c r="AA121" s="69"/>
      <c r="AB121" s="74" t="s">
        <v>133</v>
      </c>
      <c r="AC121" s="3"/>
    </row>
    <row r="122" spans="1:29" ht="14.25" customHeight="1">
      <c r="A122" s="69" t="s">
        <v>133</v>
      </c>
      <c r="B122" s="70" t="s">
        <v>30</v>
      </c>
      <c r="C122" s="71" t="s">
        <v>861</v>
      </c>
      <c r="D122" s="71">
        <v>1000000476</v>
      </c>
      <c r="E122" s="72" t="s">
        <v>862</v>
      </c>
      <c r="F122" s="73">
        <v>38768</v>
      </c>
      <c r="G122" s="66" t="str">
        <f t="shared" si="12"/>
        <v>Targeted Dealer</v>
      </c>
      <c r="H122" s="66"/>
      <c r="I122" s="67">
        <v>6480</v>
      </c>
      <c r="J122" s="67">
        <f t="shared" si="13"/>
        <v>6480</v>
      </c>
      <c r="K122" s="68">
        <v>6659.45</v>
      </c>
      <c r="L122" s="68">
        <f t="shared" si="14"/>
        <v>-179.44999999999982</v>
      </c>
      <c r="M122" s="68">
        <f t="shared" si="15"/>
        <v>102.7692901234568</v>
      </c>
      <c r="N122" s="96">
        <v>5883.3</v>
      </c>
      <c r="O122" s="97" t="str">
        <f t="shared" si="16"/>
        <v>DEC</v>
      </c>
      <c r="P122" s="96">
        <v>5883.3</v>
      </c>
      <c r="Q122" s="98">
        <f t="shared" si="17"/>
        <v>776.14999999999964</v>
      </c>
      <c r="R122" s="97">
        <f t="shared" si="18"/>
        <v>0.13192426019410863</v>
      </c>
      <c r="S122" s="99" t="str">
        <f t="shared" si="19"/>
        <v>GROWTH</v>
      </c>
      <c r="T122" s="68">
        <v>5847</v>
      </c>
      <c r="U122" s="100" t="str">
        <f t="shared" si="20"/>
        <v>jAN</v>
      </c>
      <c r="V122" s="96">
        <v>5847</v>
      </c>
      <c r="W122" s="101">
        <f t="shared" si="21"/>
        <v>812.44999999999982</v>
      </c>
      <c r="X122" s="102">
        <f t="shared" si="22"/>
        <v>0.13895159911065491</v>
      </c>
      <c r="Y122" s="103" t="str">
        <f t="shared" si="23"/>
        <v>GROWTH</v>
      </c>
      <c r="Z122" s="74">
        <v>0</v>
      </c>
      <c r="AA122" s="69"/>
      <c r="AB122" s="69" t="s">
        <v>133</v>
      </c>
      <c r="AC122" s="3"/>
    </row>
    <row r="123" spans="1:29" ht="14.25" customHeight="1">
      <c r="A123" s="69" t="s">
        <v>133</v>
      </c>
      <c r="B123" s="70" t="s">
        <v>30</v>
      </c>
      <c r="C123" s="71" t="s">
        <v>863</v>
      </c>
      <c r="D123" s="71">
        <v>1000000468</v>
      </c>
      <c r="E123" s="72" t="s">
        <v>864</v>
      </c>
      <c r="F123" s="73">
        <v>38904</v>
      </c>
      <c r="G123" s="66" t="str">
        <f t="shared" si="12"/>
        <v>Targeted Dealer</v>
      </c>
      <c r="H123" s="66"/>
      <c r="I123" s="67">
        <v>40</v>
      </c>
      <c r="J123" s="67">
        <f t="shared" si="13"/>
        <v>40</v>
      </c>
      <c r="K123" s="68">
        <v>30</v>
      </c>
      <c r="L123" s="68">
        <f t="shared" si="14"/>
        <v>10</v>
      </c>
      <c r="M123" s="68">
        <f t="shared" si="15"/>
        <v>75</v>
      </c>
      <c r="N123" s="96">
        <v>30</v>
      </c>
      <c r="O123" s="97" t="str">
        <f t="shared" si="16"/>
        <v>DEC</v>
      </c>
      <c r="P123" s="96">
        <v>30</v>
      </c>
      <c r="Q123" s="98">
        <f t="shared" si="17"/>
        <v>0</v>
      </c>
      <c r="R123" s="97">
        <f t="shared" si="18"/>
        <v>0</v>
      </c>
      <c r="S123" s="99" t="str">
        <f t="shared" si="19"/>
        <v>GROWTH</v>
      </c>
      <c r="T123" s="68">
        <v>40</v>
      </c>
      <c r="U123" s="100" t="str">
        <f t="shared" si="20"/>
        <v>jAN</v>
      </c>
      <c r="V123" s="96">
        <v>40</v>
      </c>
      <c r="W123" s="101">
        <f t="shared" si="21"/>
        <v>-10</v>
      </c>
      <c r="X123" s="102">
        <f t="shared" si="22"/>
        <v>-0.25</v>
      </c>
      <c r="Y123" s="103" t="str">
        <f t="shared" si="23"/>
        <v>DEGROWTH</v>
      </c>
      <c r="Z123" s="74">
        <v>1</v>
      </c>
      <c r="AA123" s="69"/>
      <c r="AB123" s="69" t="s">
        <v>133</v>
      </c>
      <c r="AC123" s="3"/>
    </row>
    <row r="124" spans="1:29" ht="14.25" customHeight="1">
      <c r="A124" s="69" t="s">
        <v>133</v>
      </c>
      <c r="B124" s="70" t="s">
        <v>32</v>
      </c>
      <c r="C124" s="71" t="s">
        <v>865</v>
      </c>
      <c r="D124" s="71">
        <v>1000000445</v>
      </c>
      <c r="E124" s="72" t="s">
        <v>866</v>
      </c>
      <c r="F124" s="73">
        <v>38923</v>
      </c>
      <c r="G124" s="66" t="str">
        <f t="shared" si="12"/>
        <v>Targeted Dealer</v>
      </c>
      <c r="H124" s="66"/>
      <c r="I124" s="67">
        <v>100</v>
      </c>
      <c r="J124" s="67">
        <f t="shared" si="13"/>
        <v>100</v>
      </c>
      <c r="K124" s="68">
        <v>40</v>
      </c>
      <c r="L124" s="68">
        <f t="shared" si="14"/>
        <v>60</v>
      </c>
      <c r="M124" s="68">
        <f t="shared" si="15"/>
        <v>40</v>
      </c>
      <c r="N124" s="96">
        <v>69</v>
      </c>
      <c r="O124" s="97" t="str">
        <f t="shared" si="16"/>
        <v>DEC</v>
      </c>
      <c r="P124" s="96">
        <v>69</v>
      </c>
      <c r="Q124" s="98">
        <f t="shared" si="17"/>
        <v>-29</v>
      </c>
      <c r="R124" s="97">
        <f t="shared" si="18"/>
        <v>-0.42028985507246375</v>
      </c>
      <c r="S124" s="99" t="str">
        <f t="shared" si="19"/>
        <v>DEGROWTH</v>
      </c>
      <c r="T124" s="68">
        <v>110</v>
      </c>
      <c r="U124" s="100" t="str">
        <f t="shared" si="20"/>
        <v>jAN</v>
      </c>
      <c r="V124" s="96">
        <v>110</v>
      </c>
      <c r="W124" s="101">
        <f t="shared" si="21"/>
        <v>-70</v>
      </c>
      <c r="X124" s="102">
        <f t="shared" si="22"/>
        <v>-0.63636363636363635</v>
      </c>
      <c r="Y124" s="103" t="str">
        <f t="shared" si="23"/>
        <v>DEGROWTH</v>
      </c>
      <c r="Z124" s="74">
        <v>0</v>
      </c>
      <c r="AA124" s="69"/>
      <c r="AB124" s="69" t="s">
        <v>133</v>
      </c>
      <c r="AC124" s="3"/>
    </row>
    <row r="125" spans="1:29" ht="14.25" customHeight="1">
      <c r="A125" s="69" t="s">
        <v>133</v>
      </c>
      <c r="B125" s="70" t="s">
        <v>32</v>
      </c>
      <c r="C125" s="71" t="s">
        <v>867</v>
      </c>
      <c r="D125" s="71">
        <v>1000000443</v>
      </c>
      <c r="E125" s="72" t="s">
        <v>868</v>
      </c>
      <c r="F125" s="73">
        <v>40054</v>
      </c>
      <c r="G125" s="66" t="str">
        <f t="shared" si="12"/>
        <v>Targeted Dealer</v>
      </c>
      <c r="H125" s="66"/>
      <c r="I125" s="67">
        <v>3120</v>
      </c>
      <c r="J125" s="67">
        <f t="shared" si="13"/>
        <v>3120</v>
      </c>
      <c r="K125" s="68">
        <v>3419</v>
      </c>
      <c r="L125" s="68">
        <f t="shared" si="14"/>
        <v>-299</v>
      </c>
      <c r="M125" s="68">
        <f t="shared" si="15"/>
        <v>109.58333333333334</v>
      </c>
      <c r="N125" s="96">
        <v>3333.8</v>
      </c>
      <c r="O125" s="97" t="str">
        <f t="shared" si="16"/>
        <v>DEC</v>
      </c>
      <c r="P125" s="96">
        <v>3333.8</v>
      </c>
      <c r="Q125" s="98">
        <f t="shared" si="17"/>
        <v>85.199999999999818</v>
      </c>
      <c r="R125" s="97">
        <f t="shared" si="18"/>
        <v>2.5556422100905918E-2</v>
      </c>
      <c r="S125" s="99" t="str">
        <f t="shared" si="19"/>
        <v>GROWTH</v>
      </c>
      <c r="T125" s="68">
        <v>2949.65</v>
      </c>
      <c r="U125" s="100" t="str">
        <f t="shared" si="20"/>
        <v>jAN</v>
      </c>
      <c r="V125" s="96">
        <v>2949.65</v>
      </c>
      <c r="W125" s="101">
        <f t="shared" si="21"/>
        <v>469.34999999999991</v>
      </c>
      <c r="X125" s="102">
        <f t="shared" si="22"/>
        <v>0.15912057362737952</v>
      </c>
      <c r="Y125" s="103" t="str">
        <f t="shared" si="23"/>
        <v>GROWTH</v>
      </c>
      <c r="Z125" s="74">
        <v>0</v>
      </c>
      <c r="AA125" s="69"/>
      <c r="AB125" s="69" t="s">
        <v>133</v>
      </c>
      <c r="AC125" s="3"/>
    </row>
    <row r="126" spans="1:29" ht="14.25" customHeight="1">
      <c r="A126" s="69" t="s">
        <v>133</v>
      </c>
      <c r="B126" s="70" t="s">
        <v>30</v>
      </c>
      <c r="C126" s="71" t="s">
        <v>869</v>
      </c>
      <c r="D126" s="71">
        <v>1000000462</v>
      </c>
      <c r="E126" s="72" t="s">
        <v>870</v>
      </c>
      <c r="F126" s="73">
        <v>40054</v>
      </c>
      <c r="G126" s="66" t="str">
        <f t="shared" si="12"/>
        <v>Targeted Dealer</v>
      </c>
      <c r="H126" s="66"/>
      <c r="I126" s="67">
        <v>400</v>
      </c>
      <c r="J126" s="67">
        <f t="shared" si="13"/>
        <v>400</v>
      </c>
      <c r="K126" s="68">
        <v>310</v>
      </c>
      <c r="L126" s="68">
        <f t="shared" si="14"/>
        <v>90</v>
      </c>
      <c r="M126" s="68">
        <f t="shared" si="15"/>
        <v>77.5</v>
      </c>
      <c r="N126" s="96">
        <v>355</v>
      </c>
      <c r="O126" s="97" t="str">
        <f t="shared" si="16"/>
        <v>DEC</v>
      </c>
      <c r="P126" s="96">
        <v>355</v>
      </c>
      <c r="Q126" s="98">
        <f t="shared" si="17"/>
        <v>-45</v>
      </c>
      <c r="R126" s="97">
        <f t="shared" si="18"/>
        <v>-0.12676056338028174</v>
      </c>
      <c r="S126" s="99" t="str">
        <f t="shared" si="19"/>
        <v>DEGROWTH</v>
      </c>
      <c r="T126" s="68">
        <v>491.2</v>
      </c>
      <c r="U126" s="100" t="str">
        <f t="shared" si="20"/>
        <v>jAN</v>
      </c>
      <c r="V126" s="96">
        <v>491.2</v>
      </c>
      <c r="W126" s="101">
        <f t="shared" si="21"/>
        <v>-181.2</v>
      </c>
      <c r="X126" s="102">
        <f t="shared" si="22"/>
        <v>-0.36889250814332242</v>
      </c>
      <c r="Y126" s="103" t="str">
        <f t="shared" si="23"/>
        <v>DEGROWTH</v>
      </c>
      <c r="Z126" s="74">
        <v>0</v>
      </c>
      <c r="AA126" s="69"/>
      <c r="AB126" s="69" t="s">
        <v>133</v>
      </c>
      <c r="AC126" s="3"/>
    </row>
    <row r="127" spans="1:29" ht="14.25" customHeight="1">
      <c r="A127" s="69" t="s">
        <v>133</v>
      </c>
      <c r="B127" s="70" t="s">
        <v>32</v>
      </c>
      <c r="C127" s="71" t="s">
        <v>871</v>
      </c>
      <c r="D127" s="71">
        <v>1000000461</v>
      </c>
      <c r="E127" s="72" t="s">
        <v>872</v>
      </c>
      <c r="F127" s="73">
        <v>40814</v>
      </c>
      <c r="G127" s="66" t="str">
        <f t="shared" si="12"/>
        <v>Targeted Dealer</v>
      </c>
      <c r="H127" s="66"/>
      <c r="I127" s="67">
        <v>120</v>
      </c>
      <c r="J127" s="67">
        <f t="shared" si="13"/>
        <v>120</v>
      </c>
      <c r="K127" s="68">
        <v>120</v>
      </c>
      <c r="L127" s="68">
        <f t="shared" si="14"/>
        <v>0</v>
      </c>
      <c r="M127" s="68">
        <f t="shared" si="15"/>
        <v>100</v>
      </c>
      <c r="N127" s="96">
        <v>80</v>
      </c>
      <c r="O127" s="97" t="str">
        <f t="shared" si="16"/>
        <v>DEC</v>
      </c>
      <c r="P127" s="96">
        <v>80</v>
      </c>
      <c r="Q127" s="98">
        <f t="shared" si="17"/>
        <v>40</v>
      </c>
      <c r="R127" s="97">
        <f t="shared" si="18"/>
        <v>0.5</v>
      </c>
      <c r="S127" s="99" t="str">
        <f t="shared" si="19"/>
        <v>GROWTH</v>
      </c>
      <c r="T127" s="68">
        <v>120</v>
      </c>
      <c r="U127" s="100" t="str">
        <f t="shared" si="20"/>
        <v>jAN</v>
      </c>
      <c r="V127" s="96">
        <v>120</v>
      </c>
      <c r="W127" s="101">
        <f t="shared" si="21"/>
        <v>0</v>
      </c>
      <c r="X127" s="102">
        <f t="shared" si="22"/>
        <v>0</v>
      </c>
      <c r="Y127" s="103" t="str">
        <f t="shared" si="23"/>
        <v>GROWTH</v>
      </c>
      <c r="Z127" s="74">
        <v>0</v>
      </c>
      <c r="AA127" s="69"/>
      <c r="AB127" s="69" t="s">
        <v>133</v>
      </c>
      <c r="AC127" s="3"/>
    </row>
    <row r="128" spans="1:29" ht="14.25" customHeight="1">
      <c r="A128" s="69" t="s">
        <v>133</v>
      </c>
      <c r="B128" s="70" t="s">
        <v>30</v>
      </c>
      <c r="C128" s="71" t="s">
        <v>873</v>
      </c>
      <c r="D128" s="71">
        <v>1000000477</v>
      </c>
      <c r="E128" s="72" t="s">
        <v>874</v>
      </c>
      <c r="F128" s="73">
        <v>40906</v>
      </c>
      <c r="G128" s="66" t="str">
        <f t="shared" si="12"/>
        <v>Targeted Dealer</v>
      </c>
      <c r="H128" s="66"/>
      <c r="I128" s="67">
        <v>20</v>
      </c>
      <c r="J128" s="67">
        <f t="shared" si="13"/>
        <v>20</v>
      </c>
      <c r="K128" s="68">
        <v>0</v>
      </c>
      <c r="L128" s="68">
        <f t="shared" si="14"/>
        <v>20</v>
      </c>
      <c r="M128" s="68">
        <f t="shared" si="15"/>
        <v>0</v>
      </c>
      <c r="N128" s="96">
        <v>15</v>
      </c>
      <c r="O128" s="97" t="str">
        <f t="shared" si="16"/>
        <v>DEC</v>
      </c>
      <c r="P128" s="96">
        <v>15</v>
      </c>
      <c r="Q128" s="98">
        <f t="shared" si="17"/>
        <v>-15</v>
      </c>
      <c r="R128" s="97">
        <f t="shared" si="18"/>
        <v>-1</v>
      </c>
      <c r="S128" s="99" t="str">
        <f t="shared" si="19"/>
        <v>DEGROWTH</v>
      </c>
      <c r="T128" s="68">
        <v>20</v>
      </c>
      <c r="U128" s="100" t="str">
        <f t="shared" si="20"/>
        <v>jAN</v>
      </c>
      <c r="V128" s="96">
        <v>20</v>
      </c>
      <c r="W128" s="101">
        <f t="shared" si="21"/>
        <v>-20</v>
      </c>
      <c r="X128" s="102">
        <f t="shared" si="22"/>
        <v>-1</v>
      </c>
      <c r="Y128" s="103" t="str">
        <f t="shared" si="23"/>
        <v>DEGROWTH</v>
      </c>
      <c r="Z128" s="74">
        <v>1</v>
      </c>
      <c r="AA128" s="69"/>
      <c r="AB128" s="69" t="s">
        <v>133</v>
      </c>
      <c r="AC128" s="3"/>
    </row>
    <row r="129" spans="1:29" ht="14.25" customHeight="1">
      <c r="A129" s="69" t="s">
        <v>133</v>
      </c>
      <c r="B129" s="70" t="s">
        <v>30</v>
      </c>
      <c r="C129" s="71" t="s">
        <v>875</v>
      </c>
      <c r="D129" s="71">
        <v>1000000448</v>
      </c>
      <c r="E129" s="72" t="s">
        <v>876</v>
      </c>
      <c r="F129" s="73">
        <v>41212</v>
      </c>
      <c r="G129" s="66" t="str">
        <f t="shared" si="12"/>
        <v>Targeted Dealer</v>
      </c>
      <c r="H129" s="66"/>
      <c r="I129" s="67">
        <v>220</v>
      </c>
      <c r="J129" s="67">
        <f t="shared" si="13"/>
        <v>220</v>
      </c>
      <c r="K129" s="68">
        <v>220</v>
      </c>
      <c r="L129" s="68">
        <f t="shared" si="14"/>
        <v>0</v>
      </c>
      <c r="M129" s="68">
        <f t="shared" si="15"/>
        <v>99.999999999999986</v>
      </c>
      <c r="N129" s="96">
        <v>259.2</v>
      </c>
      <c r="O129" s="97" t="str">
        <f t="shared" si="16"/>
        <v>DEC</v>
      </c>
      <c r="P129" s="96">
        <v>259.2</v>
      </c>
      <c r="Q129" s="98">
        <f t="shared" si="17"/>
        <v>-39.199999999999989</v>
      </c>
      <c r="R129" s="97">
        <f t="shared" si="18"/>
        <v>-0.15123456790123457</v>
      </c>
      <c r="S129" s="99" t="str">
        <f t="shared" si="19"/>
        <v>DEGROWTH</v>
      </c>
      <c r="T129" s="68">
        <v>210</v>
      </c>
      <c r="U129" s="100" t="str">
        <f t="shared" si="20"/>
        <v>jAN</v>
      </c>
      <c r="V129" s="96">
        <v>210</v>
      </c>
      <c r="W129" s="101">
        <f t="shared" si="21"/>
        <v>10</v>
      </c>
      <c r="X129" s="102">
        <f t="shared" si="22"/>
        <v>4.7619047619047672E-2</v>
      </c>
      <c r="Y129" s="103" t="str">
        <f t="shared" si="23"/>
        <v>GROWTH</v>
      </c>
      <c r="Z129" s="74">
        <v>0</v>
      </c>
      <c r="AA129" s="69"/>
      <c r="AB129" s="69" t="s">
        <v>133</v>
      </c>
      <c r="AC129" s="3"/>
    </row>
    <row r="130" spans="1:29" ht="14.25" customHeight="1">
      <c r="A130" s="69" t="s">
        <v>133</v>
      </c>
      <c r="B130" s="70" t="s">
        <v>30</v>
      </c>
      <c r="C130" s="71" t="s">
        <v>877</v>
      </c>
      <c r="D130" s="71">
        <v>1000000446</v>
      </c>
      <c r="E130" s="72" t="s">
        <v>878</v>
      </c>
      <c r="F130" s="73">
        <v>41438</v>
      </c>
      <c r="G130" s="66" t="str">
        <f t="shared" si="12"/>
        <v>Targeted Dealer</v>
      </c>
      <c r="H130" s="66"/>
      <c r="I130" s="67">
        <v>460</v>
      </c>
      <c r="J130" s="67">
        <f t="shared" si="13"/>
        <v>460</v>
      </c>
      <c r="K130" s="68">
        <v>439.75</v>
      </c>
      <c r="L130" s="68">
        <f t="shared" si="14"/>
        <v>20.25</v>
      </c>
      <c r="M130" s="68">
        <f t="shared" si="15"/>
        <v>95.59782608695653</v>
      </c>
      <c r="N130" s="96">
        <v>497.15</v>
      </c>
      <c r="O130" s="97" t="str">
        <f t="shared" si="16"/>
        <v>DEC</v>
      </c>
      <c r="P130" s="96">
        <v>497.15</v>
      </c>
      <c r="Q130" s="98">
        <f t="shared" si="17"/>
        <v>-57.399999999999977</v>
      </c>
      <c r="R130" s="97">
        <f t="shared" si="18"/>
        <v>-0.11545811123403393</v>
      </c>
      <c r="S130" s="99" t="str">
        <f t="shared" si="19"/>
        <v>DEGROWTH</v>
      </c>
      <c r="T130" s="68">
        <v>450</v>
      </c>
      <c r="U130" s="100" t="str">
        <f t="shared" si="20"/>
        <v>jAN</v>
      </c>
      <c r="V130" s="96">
        <v>450</v>
      </c>
      <c r="W130" s="101">
        <f t="shared" si="21"/>
        <v>-10.25</v>
      </c>
      <c r="X130" s="102">
        <f t="shared" si="22"/>
        <v>-2.2777777777777786E-2</v>
      </c>
      <c r="Y130" s="103" t="str">
        <f t="shared" si="23"/>
        <v>DEGROWTH</v>
      </c>
      <c r="Z130" s="74">
        <v>0</v>
      </c>
      <c r="AA130" s="69"/>
      <c r="AB130" s="69" t="s">
        <v>133</v>
      </c>
      <c r="AC130" s="3"/>
    </row>
    <row r="131" spans="1:29" ht="14.25" customHeight="1">
      <c r="A131" s="69" t="s">
        <v>133</v>
      </c>
      <c r="B131" s="70" t="s">
        <v>30</v>
      </c>
      <c r="C131" s="71" t="s">
        <v>879</v>
      </c>
      <c r="D131" s="71">
        <v>1000000465</v>
      </c>
      <c r="E131" s="72" t="s">
        <v>880</v>
      </c>
      <c r="F131" s="73">
        <v>41934</v>
      </c>
      <c r="G131" s="66" t="str">
        <f t="shared" ref="G131:G194" si="24">IF(I131&gt;0,"Targeted Dealer","-")</f>
        <v>Targeted Dealer</v>
      </c>
      <c r="H131" s="66"/>
      <c r="I131" s="67">
        <v>80</v>
      </c>
      <c r="J131" s="67">
        <f t="shared" ref="J131:J194" si="25">I131/$J$1*($J$1-$E$1)</f>
        <v>80</v>
      </c>
      <c r="K131" s="68">
        <v>40</v>
      </c>
      <c r="L131" s="68">
        <f t="shared" ref="L131:L194" si="26">I131-K131</f>
        <v>40</v>
      </c>
      <c r="M131" s="68">
        <f t="shared" ref="M131:M194" si="27">IFERROR((K131/J131%),"-")</f>
        <v>50</v>
      </c>
      <c r="N131" s="96">
        <v>35</v>
      </c>
      <c r="O131" s="97" t="str">
        <f t="shared" ref="O131:O194" si="28">IF(F131&lt;=$P$2,"DEC","")</f>
        <v>DEC</v>
      </c>
      <c r="P131" s="96">
        <v>35</v>
      </c>
      <c r="Q131" s="98">
        <f t="shared" ref="Q131:Q194" si="29">K131-P131</f>
        <v>5</v>
      </c>
      <c r="R131" s="97">
        <f t="shared" ref="R131:R194" si="30">IFERROR(IF(O131="Dec",(K131/P131-1))," ")</f>
        <v>0.14285714285714279</v>
      </c>
      <c r="S131" s="99" t="str">
        <f t="shared" ref="S131:S194" si="31">IF(N131&gt;0,IF(O131="","-",IF(R131&lt;0%,"DEGROWTH","GROWTH")))</f>
        <v>GROWTH</v>
      </c>
      <c r="T131" s="68">
        <v>40</v>
      </c>
      <c r="U131" s="100" t="str">
        <f t="shared" ref="U131:U194" si="32">IF(F131&lt;=$V$2,"jAN","")</f>
        <v>jAN</v>
      </c>
      <c r="V131" s="96">
        <v>40</v>
      </c>
      <c r="W131" s="101">
        <f t="shared" ref="W131:W194" si="33">K131-V131</f>
        <v>0</v>
      </c>
      <c r="X131" s="102">
        <f t="shared" ref="X131:X194" si="34">IFERROR(IF(U131="Jan",(K131/V131-1)),0)</f>
        <v>0</v>
      </c>
      <c r="Y131" s="103" t="str">
        <f t="shared" ref="Y131:Y194" si="35">IF(T131&gt;0,IF(U131="","-",IF(X131&lt;0%,"DEGROWTH","GROWTH")))</f>
        <v>GROWTH</v>
      </c>
      <c r="Z131" s="74">
        <v>0</v>
      </c>
      <c r="AA131" s="69"/>
      <c r="AB131" s="69" t="s">
        <v>133</v>
      </c>
      <c r="AC131" s="3"/>
    </row>
    <row r="132" spans="1:29" ht="14.25" customHeight="1">
      <c r="A132" s="69" t="s">
        <v>133</v>
      </c>
      <c r="B132" s="70" t="s">
        <v>30</v>
      </c>
      <c r="C132" s="71" t="s">
        <v>170</v>
      </c>
      <c r="D132" s="71">
        <v>1000000447</v>
      </c>
      <c r="E132" s="72" t="s">
        <v>171</v>
      </c>
      <c r="F132" s="73">
        <v>42510</v>
      </c>
      <c r="G132" s="66" t="str">
        <f t="shared" si="24"/>
        <v>Targeted Dealer</v>
      </c>
      <c r="H132" s="66"/>
      <c r="I132" s="67">
        <v>120</v>
      </c>
      <c r="J132" s="67">
        <f t="shared" si="25"/>
        <v>120</v>
      </c>
      <c r="K132" s="68">
        <v>0</v>
      </c>
      <c r="L132" s="68">
        <f t="shared" si="26"/>
        <v>120</v>
      </c>
      <c r="M132" s="68">
        <f t="shared" si="27"/>
        <v>0</v>
      </c>
      <c r="N132" s="96">
        <v>40</v>
      </c>
      <c r="O132" s="97" t="str">
        <f t="shared" si="28"/>
        <v>DEC</v>
      </c>
      <c r="P132" s="96">
        <v>40</v>
      </c>
      <c r="Q132" s="98">
        <f t="shared" si="29"/>
        <v>-40</v>
      </c>
      <c r="R132" s="97">
        <f t="shared" si="30"/>
        <v>-1</v>
      </c>
      <c r="S132" s="99" t="str">
        <f t="shared" si="31"/>
        <v>DEGROWTH</v>
      </c>
      <c r="T132" s="68">
        <v>80</v>
      </c>
      <c r="U132" s="100" t="str">
        <f t="shared" si="32"/>
        <v>jAN</v>
      </c>
      <c r="V132" s="96">
        <v>80</v>
      </c>
      <c r="W132" s="101">
        <f t="shared" si="33"/>
        <v>-80</v>
      </c>
      <c r="X132" s="102">
        <f t="shared" si="34"/>
        <v>-1</v>
      </c>
      <c r="Y132" s="103" t="str">
        <f t="shared" si="35"/>
        <v>DEGROWTH</v>
      </c>
      <c r="Z132" s="74">
        <v>0</v>
      </c>
      <c r="AA132" s="69"/>
      <c r="AB132" s="69" t="s">
        <v>133</v>
      </c>
      <c r="AC132" s="3"/>
    </row>
    <row r="133" spans="1:29" ht="14.25" customHeight="1">
      <c r="A133" s="69" t="s">
        <v>133</v>
      </c>
      <c r="B133" s="70" t="s">
        <v>32</v>
      </c>
      <c r="C133" s="71" t="s">
        <v>881</v>
      </c>
      <c r="D133" s="71">
        <v>1000000455</v>
      </c>
      <c r="E133" s="72" t="s">
        <v>882</v>
      </c>
      <c r="F133" s="73">
        <v>42573</v>
      </c>
      <c r="G133" s="66" t="str">
        <f t="shared" si="24"/>
        <v>Targeted Dealer</v>
      </c>
      <c r="H133" s="66"/>
      <c r="I133" s="67">
        <v>120</v>
      </c>
      <c r="J133" s="67">
        <f t="shared" si="25"/>
        <v>120</v>
      </c>
      <c r="K133" s="68">
        <v>103.5</v>
      </c>
      <c r="L133" s="68">
        <f t="shared" si="26"/>
        <v>16.5</v>
      </c>
      <c r="M133" s="68">
        <f t="shared" si="27"/>
        <v>86.25</v>
      </c>
      <c r="N133" s="96">
        <v>64</v>
      </c>
      <c r="O133" s="97" t="str">
        <f t="shared" si="28"/>
        <v>DEC</v>
      </c>
      <c r="P133" s="96">
        <v>64</v>
      </c>
      <c r="Q133" s="98">
        <f t="shared" si="29"/>
        <v>39.5</v>
      </c>
      <c r="R133" s="97">
        <f t="shared" si="30"/>
        <v>0.6171875</v>
      </c>
      <c r="S133" s="99" t="str">
        <f t="shared" si="31"/>
        <v>GROWTH</v>
      </c>
      <c r="T133" s="68">
        <v>50</v>
      </c>
      <c r="U133" s="100" t="str">
        <f t="shared" si="32"/>
        <v>jAN</v>
      </c>
      <c r="V133" s="96">
        <v>50</v>
      </c>
      <c r="W133" s="101">
        <f t="shared" si="33"/>
        <v>53.5</v>
      </c>
      <c r="X133" s="102">
        <f t="shared" si="34"/>
        <v>1.0699999999999998</v>
      </c>
      <c r="Y133" s="103" t="str">
        <f t="shared" si="35"/>
        <v>GROWTH</v>
      </c>
      <c r="Z133" s="74">
        <v>0</v>
      </c>
      <c r="AA133" s="69"/>
      <c r="AB133" s="69" t="s">
        <v>133</v>
      </c>
      <c r="AC133" s="3"/>
    </row>
    <row r="134" spans="1:29" ht="14.25" customHeight="1">
      <c r="A134" s="69" t="s">
        <v>133</v>
      </c>
      <c r="B134" s="70" t="s">
        <v>30</v>
      </c>
      <c r="C134" s="71" t="s">
        <v>883</v>
      </c>
      <c r="D134" s="71">
        <v>1000000457</v>
      </c>
      <c r="E134" s="72" t="s">
        <v>884</v>
      </c>
      <c r="F134" s="73">
        <v>42814</v>
      </c>
      <c r="G134" s="66" t="str">
        <f t="shared" si="24"/>
        <v>Targeted Dealer</v>
      </c>
      <c r="H134" s="66"/>
      <c r="I134" s="67">
        <v>80</v>
      </c>
      <c r="J134" s="67">
        <f t="shared" si="25"/>
        <v>80</v>
      </c>
      <c r="K134" s="68">
        <v>120</v>
      </c>
      <c r="L134" s="68">
        <f t="shared" si="26"/>
        <v>-40</v>
      </c>
      <c r="M134" s="68">
        <f t="shared" si="27"/>
        <v>150</v>
      </c>
      <c r="N134" s="96">
        <v>75</v>
      </c>
      <c r="O134" s="97" t="str">
        <f t="shared" si="28"/>
        <v>DEC</v>
      </c>
      <c r="P134" s="96">
        <v>75</v>
      </c>
      <c r="Q134" s="98">
        <f t="shared" si="29"/>
        <v>45</v>
      </c>
      <c r="R134" s="97">
        <f t="shared" si="30"/>
        <v>0.60000000000000009</v>
      </c>
      <c r="S134" s="99" t="str">
        <f t="shared" si="31"/>
        <v>GROWTH</v>
      </c>
      <c r="T134" s="68">
        <v>80</v>
      </c>
      <c r="U134" s="100" t="str">
        <f t="shared" si="32"/>
        <v>jAN</v>
      </c>
      <c r="V134" s="96">
        <v>80</v>
      </c>
      <c r="W134" s="101">
        <f t="shared" si="33"/>
        <v>40</v>
      </c>
      <c r="X134" s="102">
        <f t="shared" si="34"/>
        <v>0.5</v>
      </c>
      <c r="Y134" s="103" t="str">
        <f t="shared" si="35"/>
        <v>GROWTH</v>
      </c>
      <c r="Z134" s="74">
        <v>0</v>
      </c>
      <c r="AA134" s="69"/>
      <c r="AB134" s="69" t="s">
        <v>133</v>
      </c>
      <c r="AC134" s="3"/>
    </row>
    <row r="135" spans="1:29" ht="14.25" customHeight="1">
      <c r="A135" s="69" t="s">
        <v>133</v>
      </c>
      <c r="B135" s="70" t="s">
        <v>30</v>
      </c>
      <c r="C135" s="71" t="s">
        <v>885</v>
      </c>
      <c r="D135" s="71">
        <v>1000000473</v>
      </c>
      <c r="E135" s="72" t="s">
        <v>886</v>
      </c>
      <c r="F135" s="73">
        <v>42844</v>
      </c>
      <c r="G135" s="66" t="str">
        <f t="shared" si="24"/>
        <v>Targeted Dealer</v>
      </c>
      <c r="H135" s="66"/>
      <c r="I135" s="67">
        <v>240</v>
      </c>
      <c r="J135" s="67">
        <f t="shared" si="25"/>
        <v>240</v>
      </c>
      <c r="K135" s="68">
        <v>160</v>
      </c>
      <c r="L135" s="68">
        <f t="shared" si="26"/>
        <v>80</v>
      </c>
      <c r="M135" s="68">
        <f t="shared" si="27"/>
        <v>66.666666666666671</v>
      </c>
      <c r="N135" s="96">
        <v>160</v>
      </c>
      <c r="O135" s="97" t="str">
        <f t="shared" si="28"/>
        <v>DEC</v>
      </c>
      <c r="P135" s="96">
        <v>160</v>
      </c>
      <c r="Q135" s="98">
        <f t="shared" si="29"/>
        <v>0</v>
      </c>
      <c r="R135" s="97">
        <f t="shared" si="30"/>
        <v>0</v>
      </c>
      <c r="S135" s="99" t="str">
        <f t="shared" si="31"/>
        <v>GROWTH</v>
      </c>
      <c r="T135" s="68">
        <v>240</v>
      </c>
      <c r="U135" s="100" t="str">
        <f t="shared" si="32"/>
        <v>jAN</v>
      </c>
      <c r="V135" s="96">
        <v>240</v>
      </c>
      <c r="W135" s="101">
        <f t="shared" si="33"/>
        <v>-80</v>
      </c>
      <c r="X135" s="102">
        <f t="shared" si="34"/>
        <v>-0.33333333333333337</v>
      </c>
      <c r="Y135" s="103" t="str">
        <f t="shared" si="35"/>
        <v>DEGROWTH</v>
      </c>
      <c r="Z135" s="74">
        <v>0</v>
      </c>
      <c r="AA135" s="69"/>
      <c r="AB135" s="69" t="s">
        <v>133</v>
      </c>
      <c r="AC135" s="3"/>
    </row>
    <row r="136" spans="1:29" ht="14.25" customHeight="1">
      <c r="A136" s="69" t="s">
        <v>133</v>
      </c>
      <c r="B136" s="70" t="s">
        <v>32</v>
      </c>
      <c r="C136" s="71" t="s">
        <v>887</v>
      </c>
      <c r="D136" s="71">
        <v>1000000470</v>
      </c>
      <c r="E136" s="72" t="s">
        <v>888</v>
      </c>
      <c r="F136" s="73">
        <v>42845</v>
      </c>
      <c r="G136" s="66" t="str">
        <f t="shared" si="24"/>
        <v>Targeted Dealer</v>
      </c>
      <c r="H136" s="66"/>
      <c r="I136" s="67">
        <v>1660</v>
      </c>
      <c r="J136" s="67">
        <f t="shared" si="25"/>
        <v>1660</v>
      </c>
      <c r="K136" s="68">
        <v>1121.5999999999999</v>
      </c>
      <c r="L136" s="68">
        <f t="shared" si="26"/>
        <v>538.40000000000009</v>
      </c>
      <c r="M136" s="68">
        <f t="shared" si="27"/>
        <v>67.566265060240951</v>
      </c>
      <c r="N136" s="96">
        <v>1513.5</v>
      </c>
      <c r="O136" s="97" t="str">
        <f t="shared" si="28"/>
        <v>DEC</v>
      </c>
      <c r="P136" s="96">
        <v>1513.5</v>
      </c>
      <c r="Q136" s="98">
        <f t="shared" si="29"/>
        <v>-391.90000000000009</v>
      </c>
      <c r="R136" s="97">
        <f t="shared" si="30"/>
        <v>-0.25893624050214736</v>
      </c>
      <c r="S136" s="99" t="str">
        <f t="shared" si="31"/>
        <v>DEGROWTH</v>
      </c>
      <c r="T136" s="68">
        <v>1740</v>
      </c>
      <c r="U136" s="100" t="str">
        <f t="shared" si="32"/>
        <v>jAN</v>
      </c>
      <c r="V136" s="96">
        <v>1740</v>
      </c>
      <c r="W136" s="101">
        <f t="shared" si="33"/>
        <v>-618.40000000000009</v>
      </c>
      <c r="X136" s="102">
        <f t="shared" si="34"/>
        <v>-0.35540229885057473</v>
      </c>
      <c r="Y136" s="103" t="str">
        <f t="shared" si="35"/>
        <v>DEGROWTH</v>
      </c>
      <c r="Z136" s="74">
        <v>0</v>
      </c>
      <c r="AA136" s="69"/>
      <c r="AB136" s="69" t="s">
        <v>133</v>
      </c>
      <c r="AC136" s="3"/>
    </row>
    <row r="137" spans="1:29" ht="14.25" customHeight="1">
      <c r="A137" s="69" t="s">
        <v>133</v>
      </c>
      <c r="B137" s="70" t="s">
        <v>32</v>
      </c>
      <c r="C137" s="71" t="s">
        <v>889</v>
      </c>
      <c r="D137" s="71">
        <v>1000000478</v>
      </c>
      <c r="E137" s="72" t="s">
        <v>890</v>
      </c>
      <c r="F137" s="73">
        <v>42970</v>
      </c>
      <c r="G137" s="66" t="str">
        <f t="shared" si="24"/>
        <v>Targeted Dealer</v>
      </c>
      <c r="H137" s="66"/>
      <c r="I137" s="67">
        <v>120</v>
      </c>
      <c r="J137" s="67">
        <f t="shared" si="25"/>
        <v>120</v>
      </c>
      <c r="K137" s="68">
        <v>120</v>
      </c>
      <c r="L137" s="68">
        <f t="shared" si="26"/>
        <v>0</v>
      </c>
      <c r="M137" s="68">
        <f t="shared" si="27"/>
        <v>100</v>
      </c>
      <c r="N137" s="96">
        <v>40</v>
      </c>
      <c r="O137" s="97" t="str">
        <f t="shared" si="28"/>
        <v>DEC</v>
      </c>
      <c r="P137" s="96">
        <v>40</v>
      </c>
      <c r="Q137" s="98">
        <f t="shared" si="29"/>
        <v>80</v>
      </c>
      <c r="R137" s="97">
        <f t="shared" si="30"/>
        <v>2</v>
      </c>
      <c r="S137" s="99" t="str">
        <f t="shared" si="31"/>
        <v>GROWTH</v>
      </c>
      <c r="T137" s="68">
        <v>45</v>
      </c>
      <c r="U137" s="100" t="str">
        <f t="shared" si="32"/>
        <v>jAN</v>
      </c>
      <c r="V137" s="96">
        <v>45</v>
      </c>
      <c r="W137" s="101">
        <f t="shared" si="33"/>
        <v>75</v>
      </c>
      <c r="X137" s="102">
        <f t="shared" si="34"/>
        <v>1.6666666666666665</v>
      </c>
      <c r="Y137" s="103" t="str">
        <f t="shared" si="35"/>
        <v>GROWTH</v>
      </c>
      <c r="Z137" s="74">
        <v>1</v>
      </c>
      <c r="AA137" s="69"/>
      <c r="AB137" s="69" t="s">
        <v>133</v>
      </c>
      <c r="AC137" s="3"/>
    </row>
    <row r="138" spans="1:29" ht="14.25" customHeight="1">
      <c r="A138" s="69" t="s">
        <v>133</v>
      </c>
      <c r="B138" s="70" t="s">
        <v>32</v>
      </c>
      <c r="C138" s="71" t="s">
        <v>891</v>
      </c>
      <c r="D138" s="71">
        <v>1000000444</v>
      </c>
      <c r="E138" s="72" t="s">
        <v>892</v>
      </c>
      <c r="F138" s="73">
        <v>43061</v>
      </c>
      <c r="G138" s="66" t="str">
        <f t="shared" si="24"/>
        <v>Targeted Dealer</v>
      </c>
      <c r="H138" s="66"/>
      <c r="I138" s="67">
        <v>400</v>
      </c>
      <c r="J138" s="67">
        <f t="shared" si="25"/>
        <v>400</v>
      </c>
      <c r="K138" s="68">
        <v>378.9</v>
      </c>
      <c r="L138" s="68">
        <f t="shared" si="26"/>
        <v>21.100000000000023</v>
      </c>
      <c r="M138" s="68">
        <f t="shared" si="27"/>
        <v>94.724999999999994</v>
      </c>
      <c r="N138" s="96">
        <v>347</v>
      </c>
      <c r="O138" s="97" t="str">
        <f t="shared" si="28"/>
        <v>DEC</v>
      </c>
      <c r="P138" s="96">
        <v>347</v>
      </c>
      <c r="Q138" s="98">
        <f t="shared" si="29"/>
        <v>31.899999999999977</v>
      </c>
      <c r="R138" s="97">
        <f t="shared" si="30"/>
        <v>9.1930835734870264E-2</v>
      </c>
      <c r="S138" s="99" t="str">
        <f t="shared" si="31"/>
        <v>GROWTH</v>
      </c>
      <c r="T138" s="68">
        <v>481.35</v>
      </c>
      <c r="U138" s="100" t="str">
        <f t="shared" si="32"/>
        <v>jAN</v>
      </c>
      <c r="V138" s="96">
        <v>481.35</v>
      </c>
      <c r="W138" s="101">
        <f t="shared" si="33"/>
        <v>-102.45000000000005</v>
      </c>
      <c r="X138" s="102">
        <f t="shared" si="34"/>
        <v>-0.21283889062013095</v>
      </c>
      <c r="Y138" s="103" t="str">
        <f t="shared" si="35"/>
        <v>DEGROWTH</v>
      </c>
      <c r="Z138" s="74">
        <v>0</v>
      </c>
      <c r="AA138" s="69"/>
      <c r="AB138" s="69" t="s">
        <v>133</v>
      </c>
      <c r="AC138" s="3"/>
    </row>
    <row r="139" spans="1:29" ht="14.25" customHeight="1">
      <c r="A139" s="69" t="s">
        <v>133</v>
      </c>
      <c r="B139" s="70" t="s">
        <v>32</v>
      </c>
      <c r="C139" s="71" t="s">
        <v>893</v>
      </c>
      <c r="D139" s="71">
        <v>1000000458</v>
      </c>
      <c r="E139" s="72" t="s">
        <v>894</v>
      </c>
      <c r="F139" s="73">
        <v>43061</v>
      </c>
      <c r="G139" s="66" t="str">
        <f t="shared" si="24"/>
        <v>Targeted Dealer</v>
      </c>
      <c r="H139" s="66"/>
      <c r="I139" s="67">
        <v>160</v>
      </c>
      <c r="J139" s="67">
        <f t="shared" si="25"/>
        <v>160</v>
      </c>
      <c r="K139" s="68">
        <v>210</v>
      </c>
      <c r="L139" s="68">
        <f t="shared" si="26"/>
        <v>-50</v>
      </c>
      <c r="M139" s="68">
        <f t="shared" si="27"/>
        <v>131.25</v>
      </c>
      <c r="N139" s="96">
        <v>150</v>
      </c>
      <c r="O139" s="97" t="str">
        <f t="shared" si="28"/>
        <v>DEC</v>
      </c>
      <c r="P139" s="96">
        <v>150</v>
      </c>
      <c r="Q139" s="98">
        <f t="shared" si="29"/>
        <v>60</v>
      </c>
      <c r="R139" s="97">
        <f t="shared" si="30"/>
        <v>0.39999999999999991</v>
      </c>
      <c r="S139" s="99" t="str">
        <f t="shared" si="31"/>
        <v>GROWTH</v>
      </c>
      <c r="T139" s="68">
        <v>180</v>
      </c>
      <c r="U139" s="100" t="str">
        <f t="shared" si="32"/>
        <v>jAN</v>
      </c>
      <c r="V139" s="96">
        <v>180</v>
      </c>
      <c r="W139" s="101">
        <f t="shared" si="33"/>
        <v>30</v>
      </c>
      <c r="X139" s="102">
        <f t="shared" si="34"/>
        <v>0.16666666666666674</v>
      </c>
      <c r="Y139" s="103" t="str">
        <f t="shared" si="35"/>
        <v>GROWTH</v>
      </c>
      <c r="Z139" s="74">
        <v>0</v>
      </c>
      <c r="AA139" s="69"/>
      <c r="AB139" s="69" t="s">
        <v>133</v>
      </c>
      <c r="AC139" s="3"/>
    </row>
    <row r="140" spans="1:29" ht="14.25" customHeight="1">
      <c r="A140" s="69" t="s">
        <v>133</v>
      </c>
      <c r="B140" s="70" t="s">
        <v>32</v>
      </c>
      <c r="C140" s="71" t="s">
        <v>895</v>
      </c>
      <c r="D140" s="71">
        <v>1000000471</v>
      </c>
      <c r="E140" s="72" t="s">
        <v>896</v>
      </c>
      <c r="F140" s="73">
        <v>43061</v>
      </c>
      <c r="G140" s="66" t="str">
        <f t="shared" si="24"/>
        <v>Targeted Dealer</v>
      </c>
      <c r="H140" s="66"/>
      <c r="I140" s="67">
        <v>120</v>
      </c>
      <c r="J140" s="67">
        <f t="shared" si="25"/>
        <v>120</v>
      </c>
      <c r="K140" s="68">
        <v>90</v>
      </c>
      <c r="L140" s="68">
        <f t="shared" si="26"/>
        <v>30</v>
      </c>
      <c r="M140" s="68">
        <f t="shared" si="27"/>
        <v>75</v>
      </c>
      <c r="N140" s="96">
        <v>100</v>
      </c>
      <c r="O140" s="97" t="str">
        <f t="shared" si="28"/>
        <v>DEC</v>
      </c>
      <c r="P140" s="96">
        <v>100</v>
      </c>
      <c r="Q140" s="98">
        <f t="shared" si="29"/>
        <v>-10</v>
      </c>
      <c r="R140" s="97">
        <f t="shared" si="30"/>
        <v>-9.9999999999999978E-2</v>
      </c>
      <c r="S140" s="99" t="str">
        <f t="shared" si="31"/>
        <v>DEGROWTH</v>
      </c>
      <c r="T140" s="68">
        <v>235.4</v>
      </c>
      <c r="U140" s="100" t="str">
        <f t="shared" si="32"/>
        <v>jAN</v>
      </c>
      <c r="V140" s="96">
        <v>235.4</v>
      </c>
      <c r="W140" s="101">
        <f t="shared" si="33"/>
        <v>-145.4</v>
      </c>
      <c r="X140" s="102">
        <f t="shared" si="34"/>
        <v>-0.61767204757858962</v>
      </c>
      <c r="Y140" s="103" t="str">
        <f t="shared" si="35"/>
        <v>DEGROWTH</v>
      </c>
      <c r="Z140" s="74">
        <v>0</v>
      </c>
      <c r="AA140" s="69"/>
      <c r="AB140" s="69" t="s">
        <v>133</v>
      </c>
      <c r="AC140" s="3"/>
    </row>
    <row r="141" spans="1:29" ht="14.25" customHeight="1">
      <c r="A141" s="69" t="s">
        <v>133</v>
      </c>
      <c r="B141" s="70" t="s">
        <v>32</v>
      </c>
      <c r="C141" s="71" t="s">
        <v>897</v>
      </c>
      <c r="D141" s="71">
        <v>1000000474</v>
      </c>
      <c r="E141" s="72" t="s">
        <v>898</v>
      </c>
      <c r="F141" s="73">
        <v>43241</v>
      </c>
      <c r="G141" s="66" t="str">
        <f t="shared" si="24"/>
        <v>Targeted Dealer</v>
      </c>
      <c r="H141" s="66"/>
      <c r="I141" s="67">
        <v>80</v>
      </c>
      <c r="J141" s="67">
        <f t="shared" si="25"/>
        <v>80</v>
      </c>
      <c r="K141" s="68">
        <v>80</v>
      </c>
      <c r="L141" s="68">
        <f t="shared" si="26"/>
        <v>0</v>
      </c>
      <c r="M141" s="68">
        <f t="shared" si="27"/>
        <v>100</v>
      </c>
      <c r="N141" s="96">
        <v>40</v>
      </c>
      <c r="O141" s="97" t="str">
        <f t="shared" si="28"/>
        <v>DEC</v>
      </c>
      <c r="P141" s="96">
        <v>40</v>
      </c>
      <c r="Q141" s="98">
        <f t="shared" si="29"/>
        <v>40</v>
      </c>
      <c r="R141" s="97">
        <f t="shared" si="30"/>
        <v>1</v>
      </c>
      <c r="S141" s="99" t="str">
        <f t="shared" si="31"/>
        <v>GROWTH</v>
      </c>
      <c r="T141" s="68">
        <v>40</v>
      </c>
      <c r="U141" s="100" t="str">
        <f t="shared" si="32"/>
        <v>jAN</v>
      </c>
      <c r="V141" s="96">
        <v>40</v>
      </c>
      <c r="W141" s="101">
        <f t="shared" si="33"/>
        <v>40</v>
      </c>
      <c r="X141" s="102">
        <f t="shared" si="34"/>
        <v>1</v>
      </c>
      <c r="Y141" s="103" t="str">
        <f t="shared" si="35"/>
        <v>GROWTH</v>
      </c>
      <c r="Z141" s="74">
        <v>0</v>
      </c>
      <c r="AA141" s="69"/>
      <c r="AB141" s="69" t="s">
        <v>133</v>
      </c>
      <c r="AC141" s="3"/>
    </row>
    <row r="142" spans="1:29" ht="14.25" customHeight="1">
      <c r="A142" s="69" t="s">
        <v>133</v>
      </c>
      <c r="B142" s="70" t="s">
        <v>30</v>
      </c>
      <c r="C142" s="71" t="s">
        <v>899</v>
      </c>
      <c r="D142" s="71">
        <v>1000000464</v>
      </c>
      <c r="E142" s="72" t="s">
        <v>900</v>
      </c>
      <c r="F142" s="73">
        <v>43333</v>
      </c>
      <c r="G142" s="66" t="str">
        <f t="shared" si="24"/>
        <v>Targeted Dealer</v>
      </c>
      <c r="H142" s="66"/>
      <c r="I142" s="67">
        <v>40</v>
      </c>
      <c r="J142" s="67">
        <f t="shared" si="25"/>
        <v>40</v>
      </c>
      <c r="K142" s="68">
        <v>40</v>
      </c>
      <c r="L142" s="68">
        <f t="shared" si="26"/>
        <v>0</v>
      </c>
      <c r="M142" s="68">
        <f t="shared" si="27"/>
        <v>100</v>
      </c>
      <c r="N142" s="96">
        <v>20</v>
      </c>
      <c r="O142" s="97" t="str">
        <f t="shared" si="28"/>
        <v>DEC</v>
      </c>
      <c r="P142" s="96">
        <v>20</v>
      </c>
      <c r="Q142" s="98">
        <f t="shared" si="29"/>
        <v>20</v>
      </c>
      <c r="R142" s="97">
        <f t="shared" si="30"/>
        <v>1</v>
      </c>
      <c r="S142" s="99" t="str">
        <f t="shared" si="31"/>
        <v>GROWTH</v>
      </c>
      <c r="T142" s="68">
        <v>20</v>
      </c>
      <c r="U142" s="100" t="str">
        <f t="shared" si="32"/>
        <v>jAN</v>
      </c>
      <c r="V142" s="96">
        <v>20</v>
      </c>
      <c r="W142" s="101">
        <f t="shared" si="33"/>
        <v>20</v>
      </c>
      <c r="X142" s="102">
        <f t="shared" si="34"/>
        <v>1</v>
      </c>
      <c r="Y142" s="103" t="str">
        <f t="shared" si="35"/>
        <v>GROWTH</v>
      </c>
      <c r="Z142" s="74">
        <v>0</v>
      </c>
      <c r="AA142" s="69"/>
      <c r="AB142" s="69" t="s">
        <v>133</v>
      </c>
      <c r="AC142" s="3"/>
    </row>
    <row r="143" spans="1:29" ht="14.25" customHeight="1">
      <c r="A143" s="69" t="s">
        <v>133</v>
      </c>
      <c r="B143" s="70" t="s">
        <v>30</v>
      </c>
      <c r="C143" s="71" t="s">
        <v>901</v>
      </c>
      <c r="D143" s="71">
        <v>1000000467</v>
      </c>
      <c r="E143" s="72" t="s">
        <v>902</v>
      </c>
      <c r="F143" s="73">
        <v>43360</v>
      </c>
      <c r="G143" s="66" t="str">
        <f t="shared" si="24"/>
        <v>Targeted Dealer</v>
      </c>
      <c r="H143" s="66"/>
      <c r="I143" s="67">
        <v>60</v>
      </c>
      <c r="J143" s="67">
        <f t="shared" si="25"/>
        <v>60</v>
      </c>
      <c r="K143" s="68">
        <v>50</v>
      </c>
      <c r="L143" s="68">
        <f t="shared" si="26"/>
        <v>10</v>
      </c>
      <c r="M143" s="68">
        <f t="shared" si="27"/>
        <v>83.333333333333343</v>
      </c>
      <c r="N143" s="96">
        <v>80</v>
      </c>
      <c r="O143" s="97" t="str">
        <f t="shared" si="28"/>
        <v>DEC</v>
      </c>
      <c r="P143" s="96">
        <v>80</v>
      </c>
      <c r="Q143" s="98">
        <f t="shared" si="29"/>
        <v>-30</v>
      </c>
      <c r="R143" s="97">
        <f t="shared" si="30"/>
        <v>-0.375</v>
      </c>
      <c r="S143" s="99" t="str">
        <f t="shared" si="31"/>
        <v>DEGROWTH</v>
      </c>
      <c r="T143" s="68">
        <v>30</v>
      </c>
      <c r="U143" s="100" t="str">
        <f t="shared" si="32"/>
        <v>jAN</v>
      </c>
      <c r="V143" s="96">
        <v>30</v>
      </c>
      <c r="W143" s="101">
        <f t="shared" si="33"/>
        <v>20</v>
      </c>
      <c r="X143" s="102">
        <f t="shared" si="34"/>
        <v>0.66666666666666674</v>
      </c>
      <c r="Y143" s="103" t="str">
        <f t="shared" si="35"/>
        <v>GROWTH</v>
      </c>
      <c r="Z143" s="74">
        <v>0</v>
      </c>
      <c r="AA143" s="69"/>
      <c r="AB143" s="69" t="s">
        <v>133</v>
      </c>
      <c r="AC143" s="3"/>
    </row>
    <row r="144" spans="1:29" ht="14.25" customHeight="1">
      <c r="A144" s="69" t="s">
        <v>133</v>
      </c>
      <c r="B144" s="70" t="s">
        <v>32</v>
      </c>
      <c r="C144" s="71" t="s">
        <v>903</v>
      </c>
      <c r="D144" s="71">
        <v>1000000472</v>
      </c>
      <c r="E144" s="72" t="s">
        <v>904</v>
      </c>
      <c r="F144" s="73">
        <v>43514</v>
      </c>
      <c r="G144" s="66" t="str">
        <f t="shared" si="24"/>
        <v>Targeted Dealer</v>
      </c>
      <c r="H144" s="66"/>
      <c r="I144" s="67">
        <v>160</v>
      </c>
      <c r="J144" s="67">
        <f t="shared" si="25"/>
        <v>160</v>
      </c>
      <c r="K144" s="68">
        <v>100</v>
      </c>
      <c r="L144" s="68">
        <f t="shared" si="26"/>
        <v>60</v>
      </c>
      <c r="M144" s="68">
        <f t="shared" si="27"/>
        <v>62.5</v>
      </c>
      <c r="N144" s="96">
        <v>90</v>
      </c>
      <c r="O144" s="97" t="str">
        <f t="shared" si="28"/>
        <v>DEC</v>
      </c>
      <c r="P144" s="96">
        <v>90</v>
      </c>
      <c r="Q144" s="98">
        <f t="shared" si="29"/>
        <v>10</v>
      </c>
      <c r="R144" s="97">
        <f t="shared" si="30"/>
        <v>0.11111111111111116</v>
      </c>
      <c r="S144" s="99" t="str">
        <f t="shared" si="31"/>
        <v>GROWTH</v>
      </c>
      <c r="T144" s="68">
        <v>120</v>
      </c>
      <c r="U144" s="100" t="str">
        <f t="shared" si="32"/>
        <v>jAN</v>
      </c>
      <c r="V144" s="96">
        <v>120</v>
      </c>
      <c r="W144" s="101">
        <f t="shared" si="33"/>
        <v>-20</v>
      </c>
      <c r="X144" s="102">
        <f t="shared" si="34"/>
        <v>-0.16666666666666663</v>
      </c>
      <c r="Y144" s="103" t="str">
        <f t="shared" si="35"/>
        <v>DEGROWTH</v>
      </c>
      <c r="Z144" s="74">
        <v>0</v>
      </c>
      <c r="AA144" s="69"/>
      <c r="AB144" s="69" t="s">
        <v>133</v>
      </c>
      <c r="AC144" s="3"/>
    </row>
    <row r="145" spans="1:29" ht="14.25" customHeight="1">
      <c r="A145" s="69" t="s">
        <v>133</v>
      </c>
      <c r="B145" s="70" t="s">
        <v>32</v>
      </c>
      <c r="C145" s="71" t="s">
        <v>905</v>
      </c>
      <c r="D145" s="71">
        <v>1000000915</v>
      </c>
      <c r="E145" s="72" t="s">
        <v>906</v>
      </c>
      <c r="F145" s="73">
        <v>43561</v>
      </c>
      <c r="G145" s="66" t="str">
        <f t="shared" si="24"/>
        <v>Targeted Dealer</v>
      </c>
      <c r="H145" s="66"/>
      <c r="I145" s="67">
        <v>100</v>
      </c>
      <c r="J145" s="67">
        <f t="shared" si="25"/>
        <v>100</v>
      </c>
      <c r="K145" s="68">
        <v>90</v>
      </c>
      <c r="L145" s="68">
        <f t="shared" si="26"/>
        <v>10</v>
      </c>
      <c r="M145" s="68">
        <f t="shared" si="27"/>
        <v>90</v>
      </c>
      <c r="N145" s="96">
        <v>110</v>
      </c>
      <c r="O145" s="97" t="str">
        <f t="shared" si="28"/>
        <v>DEC</v>
      </c>
      <c r="P145" s="96">
        <v>110</v>
      </c>
      <c r="Q145" s="98">
        <f t="shared" si="29"/>
        <v>-20</v>
      </c>
      <c r="R145" s="97">
        <f t="shared" si="30"/>
        <v>-0.18181818181818177</v>
      </c>
      <c r="S145" s="99" t="str">
        <f t="shared" si="31"/>
        <v>DEGROWTH</v>
      </c>
      <c r="T145" s="68">
        <v>70</v>
      </c>
      <c r="U145" s="100" t="str">
        <f t="shared" si="32"/>
        <v>jAN</v>
      </c>
      <c r="V145" s="96">
        <v>70</v>
      </c>
      <c r="W145" s="101">
        <f t="shared" si="33"/>
        <v>20</v>
      </c>
      <c r="X145" s="102">
        <f t="shared" si="34"/>
        <v>0.28571428571428581</v>
      </c>
      <c r="Y145" s="103" t="str">
        <f t="shared" si="35"/>
        <v>GROWTH</v>
      </c>
      <c r="Z145" s="74">
        <v>0</v>
      </c>
      <c r="AA145" s="69"/>
      <c r="AB145" s="69" t="s">
        <v>133</v>
      </c>
      <c r="AC145" s="3"/>
    </row>
    <row r="146" spans="1:29" ht="14.25" customHeight="1">
      <c r="A146" s="69" t="s">
        <v>133</v>
      </c>
      <c r="B146" s="70" t="s">
        <v>30</v>
      </c>
      <c r="C146" s="71" t="s">
        <v>907</v>
      </c>
      <c r="D146" s="71">
        <v>1000000931</v>
      </c>
      <c r="E146" s="72" t="s">
        <v>908</v>
      </c>
      <c r="F146" s="73">
        <v>43612</v>
      </c>
      <c r="G146" s="66" t="str">
        <f t="shared" si="24"/>
        <v>Targeted Dealer</v>
      </c>
      <c r="H146" s="66"/>
      <c r="I146" s="67">
        <v>30</v>
      </c>
      <c r="J146" s="67">
        <f t="shared" si="25"/>
        <v>30</v>
      </c>
      <c r="K146" s="68">
        <v>15</v>
      </c>
      <c r="L146" s="68">
        <f t="shared" si="26"/>
        <v>15</v>
      </c>
      <c r="M146" s="68">
        <f t="shared" si="27"/>
        <v>50</v>
      </c>
      <c r="N146" s="96">
        <v>25</v>
      </c>
      <c r="O146" s="97" t="str">
        <f t="shared" si="28"/>
        <v>DEC</v>
      </c>
      <c r="P146" s="96">
        <v>25</v>
      </c>
      <c r="Q146" s="98">
        <f t="shared" si="29"/>
        <v>-10</v>
      </c>
      <c r="R146" s="97">
        <f t="shared" si="30"/>
        <v>-0.4</v>
      </c>
      <c r="S146" s="99" t="str">
        <f t="shared" si="31"/>
        <v>DEGROWTH</v>
      </c>
      <c r="T146" s="68">
        <v>20</v>
      </c>
      <c r="U146" s="100" t="str">
        <f t="shared" si="32"/>
        <v>jAN</v>
      </c>
      <c r="V146" s="96">
        <v>20</v>
      </c>
      <c r="W146" s="101">
        <f t="shared" si="33"/>
        <v>-5</v>
      </c>
      <c r="X146" s="102">
        <f t="shared" si="34"/>
        <v>-0.25</v>
      </c>
      <c r="Y146" s="103" t="str">
        <f t="shared" si="35"/>
        <v>DEGROWTH</v>
      </c>
      <c r="Z146" s="74">
        <v>1</v>
      </c>
      <c r="AA146" s="69"/>
      <c r="AB146" s="69" t="s">
        <v>133</v>
      </c>
      <c r="AC146" s="3"/>
    </row>
    <row r="147" spans="1:29" ht="14.25" customHeight="1">
      <c r="A147" s="69" t="s">
        <v>133</v>
      </c>
      <c r="B147" s="70" t="s">
        <v>30</v>
      </c>
      <c r="C147" s="71" t="s">
        <v>909</v>
      </c>
      <c r="D147" s="71">
        <v>1000000934</v>
      </c>
      <c r="E147" s="72" t="s">
        <v>910</v>
      </c>
      <c r="F147" s="73">
        <v>43638</v>
      </c>
      <c r="G147" s="66" t="str">
        <f t="shared" si="24"/>
        <v>Targeted Dealer</v>
      </c>
      <c r="H147" s="66"/>
      <c r="I147" s="67">
        <v>40</v>
      </c>
      <c r="J147" s="67">
        <f t="shared" si="25"/>
        <v>40</v>
      </c>
      <c r="K147" s="68">
        <v>20</v>
      </c>
      <c r="L147" s="68">
        <f t="shared" si="26"/>
        <v>20</v>
      </c>
      <c r="M147" s="68">
        <f t="shared" si="27"/>
        <v>50</v>
      </c>
      <c r="N147" s="96">
        <v>50</v>
      </c>
      <c r="O147" s="97" t="str">
        <f t="shared" si="28"/>
        <v>DEC</v>
      </c>
      <c r="P147" s="96">
        <v>50</v>
      </c>
      <c r="Q147" s="98">
        <f t="shared" si="29"/>
        <v>-30</v>
      </c>
      <c r="R147" s="97">
        <f t="shared" si="30"/>
        <v>-0.6</v>
      </c>
      <c r="S147" s="99" t="str">
        <f t="shared" si="31"/>
        <v>DEGROWTH</v>
      </c>
      <c r="T147" s="68">
        <v>85</v>
      </c>
      <c r="U147" s="100" t="str">
        <f t="shared" si="32"/>
        <v>jAN</v>
      </c>
      <c r="V147" s="96">
        <v>85</v>
      </c>
      <c r="W147" s="101">
        <f t="shared" si="33"/>
        <v>-65</v>
      </c>
      <c r="X147" s="102">
        <f t="shared" si="34"/>
        <v>-0.76470588235294112</v>
      </c>
      <c r="Y147" s="103" t="str">
        <f t="shared" si="35"/>
        <v>DEGROWTH</v>
      </c>
      <c r="Z147" s="74">
        <v>1</v>
      </c>
      <c r="AA147" s="69"/>
      <c r="AB147" s="69" t="s">
        <v>133</v>
      </c>
      <c r="AC147" s="3"/>
    </row>
    <row r="148" spans="1:29" ht="14.25" customHeight="1">
      <c r="A148" s="69" t="s">
        <v>133</v>
      </c>
      <c r="B148" s="70" t="s">
        <v>30</v>
      </c>
      <c r="C148" s="71" t="s">
        <v>3628</v>
      </c>
      <c r="D148" s="71">
        <v>1000000920</v>
      </c>
      <c r="E148" s="72" t="s">
        <v>3629</v>
      </c>
      <c r="F148" s="73">
        <v>43837</v>
      </c>
      <c r="G148" s="66" t="str">
        <f t="shared" si="24"/>
        <v>Targeted Dealer</v>
      </c>
      <c r="H148" s="66"/>
      <c r="I148" s="67">
        <v>80</v>
      </c>
      <c r="J148" s="67">
        <f t="shared" si="25"/>
        <v>80</v>
      </c>
      <c r="K148" s="68">
        <v>0</v>
      </c>
      <c r="L148" s="68">
        <f t="shared" si="26"/>
        <v>80</v>
      </c>
      <c r="M148" s="68">
        <f t="shared" si="27"/>
        <v>0</v>
      </c>
      <c r="N148" s="96">
        <v>0</v>
      </c>
      <c r="O148" s="97" t="str">
        <f t="shared" si="28"/>
        <v>DEC</v>
      </c>
      <c r="P148" s="96">
        <v>0</v>
      </c>
      <c r="Q148" s="98">
        <f t="shared" si="29"/>
        <v>0</v>
      </c>
      <c r="R148" s="97" t="str">
        <f t="shared" si="30"/>
        <v xml:space="preserve"> </v>
      </c>
      <c r="S148" s="99" t="b">
        <f t="shared" si="31"/>
        <v>0</v>
      </c>
      <c r="T148" s="68">
        <v>0</v>
      </c>
      <c r="U148" s="100" t="str">
        <f t="shared" si="32"/>
        <v>jAN</v>
      </c>
      <c r="V148" s="96">
        <v>0</v>
      </c>
      <c r="W148" s="101">
        <f t="shared" si="33"/>
        <v>0</v>
      </c>
      <c r="X148" s="102">
        <f t="shared" si="34"/>
        <v>0</v>
      </c>
      <c r="Y148" s="103" t="b">
        <f t="shared" si="35"/>
        <v>0</v>
      </c>
      <c r="Z148" s="74">
        <v>0</v>
      </c>
      <c r="AA148" s="69"/>
      <c r="AB148" s="69" t="s">
        <v>133</v>
      </c>
      <c r="AC148" s="3"/>
    </row>
    <row r="149" spans="1:29" ht="14.25" customHeight="1">
      <c r="A149" s="69" t="s">
        <v>133</v>
      </c>
      <c r="B149" s="70" t="s">
        <v>30</v>
      </c>
      <c r="C149" s="71" t="s">
        <v>911</v>
      </c>
      <c r="D149" s="71">
        <v>1000000914</v>
      </c>
      <c r="E149" s="72" t="s">
        <v>912</v>
      </c>
      <c r="F149" s="73">
        <v>44060</v>
      </c>
      <c r="G149" s="66" t="str">
        <f t="shared" si="24"/>
        <v>Targeted Dealer</v>
      </c>
      <c r="H149" s="66"/>
      <c r="I149" s="67">
        <v>160</v>
      </c>
      <c r="J149" s="67">
        <f t="shared" si="25"/>
        <v>160</v>
      </c>
      <c r="K149" s="68">
        <v>190</v>
      </c>
      <c r="L149" s="68">
        <f t="shared" si="26"/>
        <v>-30</v>
      </c>
      <c r="M149" s="68">
        <f t="shared" si="27"/>
        <v>118.75</v>
      </c>
      <c r="N149" s="96">
        <v>120</v>
      </c>
      <c r="O149" s="97" t="str">
        <f t="shared" si="28"/>
        <v>DEC</v>
      </c>
      <c r="P149" s="96">
        <v>120</v>
      </c>
      <c r="Q149" s="98">
        <f t="shared" si="29"/>
        <v>70</v>
      </c>
      <c r="R149" s="97">
        <f t="shared" si="30"/>
        <v>0.58333333333333326</v>
      </c>
      <c r="S149" s="99" t="str">
        <f t="shared" si="31"/>
        <v>GROWTH</v>
      </c>
      <c r="T149" s="68">
        <v>330</v>
      </c>
      <c r="U149" s="100" t="str">
        <f t="shared" si="32"/>
        <v>jAN</v>
      </c>
      <c r="V149" s="96">
        <v>330</v>
      </c>
      <c r="W149" s="101">
        <f t="shared" si="33"/>
        <v>-140</v>
      </c>
      <c r="X149" s="102">
        <f t="shared" si="34"/>
        <v>-0.4242424242424242</v>
      </c>
      <c r="Y149" s="103" t="str">
        <f t="shared" si="35"/>
        <v>DEGROWTH</v>
      </c>
      <c r="Z149" s="74">
        <v>0</v>
      </c>
      <c r="AA149" s="69"/>
      <c r="AB149" s="69" t="s">
        <v>133</v>
      </c>
      <c r="AC149" s="3"/>
    </row>
    <row r="150" spans="1:29" ht="14.25" customHeight="1">
      <c r="A150" s="69" t="s">
        <v>133</v>
      </c>
      <c r="B150" s="70" t="s">
        <v>30</v>
      </c>
      <c r="C150" s="71" t="s">
        <v>913</v>
      </c>
      <c r="D150" s="71">
        <v>1000000930</v>
      </c>
      <c r="E150" s="72" t="s">
        <v>914</v>
      </c>
      <c r="F150" s="73">
        <v>44067</v>
      </c>
      <c r="G150" s="66" t="str">
        <f t="shared" si="24"/>
        <v>Targeted Dealer</v>
      </c>
      <c r="H150" s="66"/>
      <c r="I150" s="67">
        <v>160</v>
      </c>
      <c r="J150" s="67">
        <f t="shared" si="25"/>
        <v>160</v>
      </c>
      <c r="K150" s="68">
        <v>90</v>
      </c>
      <c r="L150" s="68">
        <f t="shared" si="26"/>
        <v>70</v>
      </c>
      <c r="M150" s="68">
        <f t="shared" si="27"/>
        <v>56.25</v>
      </c>
      <c r="N150" s="96">
        <v>90</v>
      </c>
      <c r="O150" s="97" t="str">
        <f t="shared" si="28"/>
        <v>DEC</v>
      </c>
      <c r="P150" s="96">
        <v>90</v>
      </c>
      <c r="Q150" s="98">
        <f t="shared" si="29"/>
        <v>0</v>
      </c>
      <c r="R150" s="97">
        <f t="shared" si="30"/>
        <v>0</v>
      </c>
      <c r="S150" s="99" t="str">
        <f t="shared" si="31"/>
        <v>GROWTH</v>
      </c>
      <c r="T150" s="68">
        <v>120</v>
      </c>
      <c r="U150" s="100" t="str">
        <f t="shared" si="32"/>
        <v>jAN</v>
      </c>
      <c r="V150" s="96">
        <v>120</v>
      </c>
      <c r="W150" s="101">
        <f t="shared" si="33"/>
        <v>-30</v>
      </c>
      <c r="X150" s="102">
        <f t="shared" si="34"/>
        <v>-0.25</v>
      </c>
      <c r="Y150" s="103" t="str">
        <f t="shared" si="35"/>
        <v>DEGROWTH</v>
      </c>
      <c r="Z150" s="74">
        <v>0</v>
      </c>
      <c r="AA150" s="69"/>
      <c r="AB150" s="69" t="s">
        <v>133</v>
      </c>
      <c r="AC150" s="3"/>
    </row>
    <row r="151" spans="1:29" ht="14.25" customHeight="1">
      <c r="A151" s="69" t="s">
        <v>133</v>
      </c>
      <c r="B151" s="70" t="s">
        <v>30</v>
      </c>
      <c r="C151" s="71" t="s">
        <v>915</v>
      </c>
      <c r="D151" s="71">
        <v>1000000922</v>
      </c>
      <c r="E151" s="72" t="s">
        <v>916</v>
      </c>
      <c r="F151" s="73">
        <v>44107</v>
      </c>
      <c r="G151" s="66" t="str">
        <f t="shared" si="24"/>
        <v>Targeted Dealer</v>
      </c>
      <c r="H151" s="66"/>
      <c r="I151" s="67">
        <v>80</v>
      </c>
      <c r="J151" s="67">
        <f t="shared" si="25"/>
        <v>80</v>
      </c>
      <c r="K151" s="68">
        <v>80</v>
      </c>
      <c r="L151" s="68">
        <f t="shared" si="26"/>
        <v>0</v>
      </c>
      <c r="M151" s="68">
        <f t="shared" si="27"/>
        <v>100</v>
      </c>
      <c r="N151" s="96">
        <v>120</v>
      </c>
      <c r="O151" s="97" t="str">
        <f t="shared" si="28"/>
        <v>DEC</v>
      </c>
      <c r="P151" s="96">
        <v>120</v>
      </c>
      <c r="Q151" s="98">
        <f t="shared" si="29"/>
        <v>-40</v>
      </c>
      <c r="R151" s="97">
        <f t="shared" si="30"/>
        <v>-0.33333333333333337</v>
      </c>
      <c r="S151" s="99" t="str">
        <f t="shared" si="31"/>
        <v>DEGROWTH</v>
      </c>
      <c r="T151" s="68">
        <v>40</v>
      </c>
      <c r="U151" s="100" t="str">
        <f t="shared" si="32"/>
        <v>jAN</v>
      </c>
      <c r="V151" s="96">
        <v>40</v>
      </c>
      <c r="W151" s="101">
        <f t="shared" si="33"/>
        <v>40</v>
      </c>
      <c r="X151" s="102">
        <f t="shared" si="34"/>
        <v>1</v>
      </c>
      <c r="Y151" s="103" t="str">
        <f t="shared" si="35"/>
        <v>GROWTH</v>
      </c>
      <c r="Z151" s="74">
        <v>0</v>
      </c>
      <c r="AA151" s="69"/>
      <c r="AB151" s="69" t="s">
        <v>133</v>
      </c>
      <c r="AC151" s="3"/>
    </row>
    <row r="152" spans="1:29" ht="14.25" customHeight="1">
      <c r="A152" s="69" t="s">
        <v>133</v>
      </c>
      <c r="B152" s="70" t="s">
        <v>32</v>
      </c>
      <c r="C152" s="71" t="s">
        <v>917</v>
      </c>
      <c r="D152" s="71">
        <v>1000000918</v>
      </c>
      <c r="E152" s="72" t="s">
        <v>918</v>
      </c>
      <c r="F152" s="73">
        <v>44144</v>
      </c>
      <c r="G152" s="66" t="str">
        <f t="shared" si="24"/>
        <v>Targeted Dealer</v>
      </c>
      <c r="H152" s="66"/>
      <c r="I152" s="67">
        <v>240</v>
      </c>
      <c r="J152" s="67">
        <f t="shared" si="25"/>
        <v>240</v>
      </c>
      <c r="K152" s="68">
        <v>254.95</v>
      </c>
      <c r="L152" s="68">
        <f t="shared" si="26"/>
        <v>-14.949999999999989</v>
      </c>
      <c r="M152" s="68">
        <f t="shared" si="27"/>
        <v>106.22916666666667</v>
      </c>
      <c r="N152" s="96">
        <v>210</v>
      </c>
      <c r="O152" s="97" t="str">
        <f t="shared" si="28"/>
        <v>DEC</v>
      </c>
      <c r="P152" s="96">
        <v>210</v>
      </c>
      <c r="Q152" s="98">
        <f t="shared" si="29"/>
        <v>44.949999999999989</v>
      </c>
      <c r="R152" s="97">
        <f t="shared" si="30"/>
        <v>0.21404761904761904</v>
      </c>
      <c r="S152" s="99" t="str">
        <f t="shared" si="31"/>
        <v>GROWTH</v>
      </c>
      <c r="T152" s="68">
        <v>278.60000000000002</v>
      </c>
      <c r="U152" s="100" t="str">
        <f t="shared" si="32"/>
        <v>jAN</v>
      </c>
      <c r="V152" s="96">
        <v>278.60000000000002</v>
      </c>
      <c r="W152" s="101">
        <f t="shared" si="33"/>
        <v>-23.650000000000034</v>
      </c>
      <c r="X152" s="102">
        <f t="shared" si="34"/>
        <v>-8.4888729361091264E-2</v>
      </c>
      <c r="Y152" s="103" t="str">
        <f t="shared" si="35"/>
        <v>DEGROWTH</v>
      </c>
      <c r="Z152" s="74">
        <v>0</v>
      </c>
      <c r="AA152" s="69"/>
      <c r="AB152" s="69" t="s">
        <v>133</v>
      </c>
      <c r="AC152" s="3"/>
    </row>
    <row r="153" spans="1:29" ht="14.25" customHeight="1">
      <c r="A153" s="69" t="s">
        <v>133</v>
      </c>
      <c r="B153" s="70" t="s">
        <v>30</v>
      </c>
      <c r="C153" s="71" t="s">
        <v>919</v>
      </c>
      <c r="D153" s="71">
        <v>1000000916</v>
      </c>
      <c r="E153" s="72" t="s">
        <v>920</v>
      </c>
      <c r="F153" s="73">
        <v>44270</v>
      </c>
      <c r="G153" s="66" t="str">
        <f t="shared" si="24"/>
        <v>Targeted Dealer</v>
      </c>
      <c r="H153" s="66"/>
      <c r="I153" s="67">
        <v>140</v>
      </c>
      <c r="J153" s="67">
        <f t="shared" si="25"/>
        <v>140</v>
      </c>
      <c r="K153" s="68">
        <v>200</v>
      </c>
      <c r="L153" s="68">
        <f t="shared" si="26"/>
        <v>-60</v>
      </c>
      <c r="M153" s="68">
        <f t="shared" si="27"/>
        <v>142.85714285714286</v>
      </c>
      <c r="N153" s="96">
        <v>150</v>
      </c>
      <c r="O153" s="97" t="str">
        <f t="shared" si="28"/>
        <v>DEC</v>
      </c>
      <c r="P153" s="96">
        <v>150</v>
      </c>
      <c r="Q153" s="98">
        <f t="shared" si="29"/>
        <v>50</v>
      </c>
      <c r="R153" s="97">
        <f t="shared" si="30"/>
        <v>0.33333333333333326</v>
      </c>
      <c r="S153" s="99" t="str">
        <f t="shared" si="31"/>
        <v>GROWTH</v>
      </c>
      <c r="T153" s="68">
        <v>110</v>
      </c>
      <c r="U153" s="100" t="str">
        <f t="shared" si="32"/>
        <v>jAN</v>
      </c>
      <c r="V153" s="96">
        <v>110</v>
      </c>
      <c r="W153" s="101">
        <f t="shared" si="33"/>
        <v>90</v>
      </c>
      <c r="X153" s="102">
        <f t="shared" si="34"/>
        <v>0.81818181818181812</v>
      </c>
      <c r="Y153" s="103" t="str">
        <f t="shared" si="35"/>
        <v>GROWTH</v>
      </c>
      <c r="Z153" s="74">
        <v>0</v>
      </c>
      <c r="AA153" s="69"/>
      <c r="AB153" s="69" t="s">
        <v>133</v>
      </c>
      <c r="AC153" s="3"/>
    </row>
    <row r="154" spans="1:29" ht="14.25" customHeight="1">
      <c r="A154" s="69" t="s">
        <v>133</v>
      </c>
      <c r="B154" s="70" t="s">
        <v>32</v>
      </c>
      <c r="C154" s="71" t="s">
        <v>921</v>
      </c>
      <c r="D154" s="71">
        <v>1000000929</v>
      </c>
      <c r="E154" s="72" t="s">
        <v>922</v>
      </c>
      <c r="F154" s="73">
        <v>44387</v>
      </c>
      <c r="G154" s="66" t="str">
        <f t="shared" si="24"/>
        <v>Targeted Dealer</v>
      </c>
      <c r="H154" s="66"/>
      <c r="I154" s="67">
        <v>120</v>
      </c>
      <c r="J154" s="67">
        <f t="shared" si="25"/>
        <v>120</v>
      </c>
      <c r="K154" s="68">
        <v>142</v>
      </c>
      <c r="L154" s="68">
        <f t="shared" si="26"/>
        <v>-22</v>
      </c>
      <c r="M154" s="68">
        <f t="shared" si="27"/>
        <v>118.33333333333334</v>
      </c>
      <c r="N154" s="96">
        <v>170</v>
      </c>
      <c r="O154" s="97" t="str">
        <f t="shared" si="28"/>
        <v>DEC</v>
      </c>
      <c r="P154" s="96">
        <v>170</v>
      </c>
      <c r="Q154" s="98">
        <f t="shared" si="29"/>
        <v>-28</v>
      </c>
      <c r="R154" s="97">
        <f t="shared" si="30"/>
        <v>-0.16470588235294115</v>
      </c>
      <c r="S154" s="99" t="str">
        <f t="shared" si="31"/>
        <v>DEGROWTH</v>
      </c>
      <c r="T154" s="68">
        <v>0</v>
      </c>
      <c r="U154" s="100" t="str">
        <f t="shared" si="32"/>
        <v>jAN</v>
      </c>
      <c r="V154" s="96">
        <v>0</v>
      </c>
      <c r="W154" s="101">
        <f t="shared" si="33"/>
        <v>142</v>
      </c>
      <c r="X154" s="102">
        <f t="shared" si="34"/>
        <v>0</v>
      </c>
      <c r="Y154" s="103" t="b">
        <f t="shared" si="35"/>
        <v>0</v>
      </c>
      <c r="Z154" s="74">
        <v>0</v>
      </c>
      <c r="AA154" s="69"/>
      <c r="AB154" s="69" t="s">
        <v>133</v>
      </c>
      <c r="AC154" s="3"/>
    </row>
    <row r="155" spans="1:29" ht="14.25" customHeight="1">
      <c r="A155" s="69" t="s">
        <v>133</v>
      </c>
      <c r="B155" s="70" t="s">
        <v>30</v>
      </c>
      <c r="C155" s="71" t="s">
        <v>923</v>
      </c>
      <c r="D155" s="71">
        <v>1000000919</v>
      </c>
      <c r="E155" s="72" t="s">
        <v>924</v>
      </c>
      <c r="F155" s="73">
        <v>44459</v>
      </c>
      <c r="G155" s="66" t="str">
        <f t="shared" si="24"/>
        <v>Targeted Dealer</v>
      </c>
      <c r="H155" s="66"/>
      <c r="I155" s="67">
        <v>80</v>
      </c>
      <c r="J155" s="67">
        <f t="shared" si="25"/>
        <v>80</v>
      </c>
      <c r="K155" s="68">
        <v>80</v>
      </c>
      <c r="L155" s="68">
        <f t="shared" si="26"/>
        <v>0</v>
      </c>
      <c r="M155" s="68">
        <f t="shared" si="27"/>
        <v>100</v>
      </c>
      <c r="N155" s="96">
        <v>40</v>
      </c>
      <c r="O155" s="97" t="str">
        <f t="shared" si="28"/>
        <v>DEC</v>
      </c>
      <c r="P155" s="96">
        <v>40</v>
      </c>
      <c r="Q155" s="98">
        <f t="shared" si="29"/>
        <v>40</v>
      </c>
      <c r="R155" s="97">
        <f t="shared" si="30"/>
        <v>1</v>
      </c>
      <c r="S155" s="99" t="str">
        <f t="shared" si="31"/>
        <v>GROWTH</v>
      </c>
      <c r="T155" s="68">
        <v>80</v>
      </c>
      <c r="U155" s="100" t="str">
        <f t="shared" si="32"/>
        <v>jAN</v>
      </c>
      <c r="V155" s="96">
        <v>80</v>
      </c>
      <c r="W155" s="101">
        <f t="shared" si="33"/>
        <v>0</v>
      </c>
      <c r="X155" s="102">
        <f t="shared" si="34"/>
        <v>0</v>
      </c>
      <c r="Y155" s="103" t="str">
        <f t="shared" si="35"/>
        <v>GROWTH</v>
      </c>
      <c r="Z155" s="74">
        <v>0</v>
      </c>
      <c r="AA155" s="69"/>
      <c r="AB155" s="69" t="s">
        <v>133</v>
      </c>
      <c r="AC155" s="3"/>
    </row>
    <row r="156" spans="1:29" ht="14.25" customHeight="1">
      <c r="A156" s="69" t="s">
        <v>133</v>
      </c>
      <c r="B156" s="70" t="s">
        <v>32</v>
      </c>
      <c r="C156" s="71" t="s">
        <v>925</v>
      </c>
      <c r="D156" s="71">
        <v>1000000925</v>
      </c>
      <c r="E156" s="72" t="s">
        <v>926</v>
      </c>
      <c r="F156" s="73">
        <v>44533</v>
      </c>
      <c r="G156" s="66" t="str">
        <f t="shared" si="24"/>
        <v>Targeted Dealer</v>
      </c>
      <c r="H156" s="66"/>
      <c r="I156" s="67">
        <v>160</v>
      </c>
      <c r="J156" s="67">
        <f t="shared" si="25"/>
        <v>160</v>
      </c>
      <c r="K156" s="68">
        <v>0</v>
      </c>
      <c r="L156" s="68">
        <f t="shared" si="26"/>
        <v>160</v>
      </c>
      <c r="M156" s="68">
        <f t="shared" si="27"/>
        <v>0</v>
      </c>
      <c r="N156" s="96">
        <v>250</v>
      </c>
      <c r="O156" s="97" t="str">
        <f t="shared" si="28"/>
        <v>DEC</v>
      </c>
      <c r="P156" s="96">
        <v>250</v>
      </c>
      <c r="Q156" s="98">
        <f t="shared" si="29"/>
        <v>-250</v>
      </c>
      <c r="R156" s="97">
        <f t="shared" si="30"/>
        <v>-1</v>
      </c>
      <c r="S156" s="99" t="str">
        <f t="shared" si="31"/>
        <v>DEGROWTH</v>
      </c>
      <c r="T156" s="68">
        <v>80</v>
      </c>
      <c r="U156" s="100" t="str">
        <f t="shared" si="32"/>
        <v>jAN</v>
      </c>
      <c r="V156" s="96">
        <v>80</v>
      </c>
      <c r="W156" s="101">
        <f t="shared" si="33"/>
        <v>-80</v>
      </c>
      <c r="X156" s="102">
        <f t="shared" si="34"/>
        <v>-1</v>
      </c>
      <c r="Y156" s="103" t="str">
        <f t="shared" si="35"/>
        <v>DEGROWTH</v>
      </c>
      <c r="Z156" s="74">
        <v>0</v>
      </c>
      <c r="AA156" s="69"/>
      <c r="AB156" s="69" t="s">
        <v>133</v>
      </c>
      <c r="AC156" s="3"/>
    </row>
    <row r="157" spans="1:29" ht="14.25" customHeight="1">
      <c r="A157" s="69" t="s">
        <v>133</v>
      </c>
      <c r="B157" s="70" t="s">
        <v>32</v>
      </c>
      <c r="C157" s="71" t="s">
        <v>927</v>
      </c>
      <c r="D157" s="71">
        <v>1000000927</v>
      </c>
      <c r="E157" s="72" t="s">
        <v>928</v>
      </c>
      <c r="F157" s="73">
        <v>44537</v>
      </c>
      <c r="G157" s="66" t="str">
        <f t="shared" si="24"/>
        <v>Targeted Dealer</v>
      </c>
      <c r="H157" s="66"/>
      <c r="I157" s="67">
        <v>70</v>
      </c>
      <c r="J157" s="67">
        <f t="shared" si="25"/>
        <v>70</v>
      </c>
      <c r="K157" s="68">
        <v>40</v>
      </c>
      <c r="L157" s="68">
        <f t="shared" si="26"/>
        <v>30</v>
      </c>
      <c r="M157" s="68">
        <f t="shared" si="27"/>
        <v>57.142857142857146</v>
      </c>
      <c r="N157" s="96">
        <v>20</v>
      </c>
      <c r="O157" s="97" t="str">
        <f t="shared" si="28"/>
        <v>DEC</v>
      </c>
      <c r="P157" s="96">
        <v>20</v>
      </c>
      <c r="Q157" s="98">
        <f t="shared" si="29"/>
        <v>20</v>
      </c>
      <c r="R157" s="97">
        <f t="shared" si="30"/>
        <v>1</v>
      </c>
      <c r="S157" s="99" t="str">
        <f t="shared" si="31"/>
        <v>GROWTH</v>
      </c>
      <c r="T157" s="68">
        <v>40</v>
      </c>
      <c r="U157" s="100" t="str">
        <f t="shared" si="32"/>
        <v>jAN</v>
      </c>
      <c r="V157" s="96">
        <v>40</v>
      </c>
      <c r="W157" s="101">
        <f t="shared" si="33"/>
        <v>0</v>
      </c>
      <c r="X157" s="102">
        <f t="shared" si="34"/>
        <v>0</v>
      </c>
      <c r="Y157" s="103" t="str">
        <f t="shared" si="35"/>
        <v>GROWTH</v>
      </c>
      <c r="Z157" s="74">
        <v>0</v>
      </c>
      <c r="AA157" s="69"/>
      <c r="AB157" s="69" t="s">
        <v>133</v>
      </c>
      <c r="AC157" s="3"/>
    </row>
    <row r="158" spans="1:29" ht="14.25" customHeight="1">
      <c r="A158" s="69" t="s">
        <v>133</v>
      </c>
      <c r="B158" s="70" t="s">
        <v>30</v>
      </c>
      <c r="C158" s="71" t="s">
        <v>929</v>
      </c>
      <c r="D158" s="71">
        <v>1000002404</v>
      </c>
      <c r="E158" s="72" t="s">
        <v>930</v>
      </c>
      <c r="F158" s="73">
        <v>44565</v>
      </c>
      <c r="G158" s="66" t="str">
        <f t="shared" si="24"/>
        <v>Targeted Dealer</v>
      </c>
      <c r="H158" s="66"/>
      <c r="I158" s="67">
        <v>10</v>
      </c>
      <c r="J158" s="67">
        <f t="shared" si="25"/>
        <v>10</v>
      </c>
      <c r="K158" s="68">
        <v>0</v>
      </c>
      <c r="L158" s="68">
        <f t="shared" si="26"/>
        <v>10</v>
      </c>
      <c r="M158" s="68">
        <f t="shared" si="27"/>
        <v>0</v>
      </c>
      <c r="N158" s="96">
        <v>10</v>
      </c>
      <c r="O158" s="97" t="str">
        <f t="shared" si="28"/>
        <v>DEC</v>
      </c>
      <c r="P158" s="96">
        <v>10</v>
      </c>
      <c r="Q158" s="98">
        <f t="shared" si="29"/>
        <v>-10</v>
      </c>
      <c r="R158" s="97">
        <f t="shared" si="30"/>
        <v>-1</v>
      </c>
      <c r="S158" s="99" t="str">
        <f t="shared" si="31"/>
        <v>DEGROWTH</v>
      </c>
      <c r="T158" s="68">
        <v>10</v>
      </c>
      <c r="U158" s="100" t="str">
        <f t="shared" si="32"/>
        <v>jAN</v>
      </c>
      <c r="V158" s="96">
        <v>10</v>
      </c>
      <c r="W158" s="101">
        <f t="shared" si="33"/>
        <v>-10</v>
      </c>
      <c r="X158" s="102">
        <f t="shared" si="34"/>
        <v>-1</v>
      </c>
      <c r="Y158" s="103" t="str">
        <f t="shared" si="35"/>
        <v>DEGROWTH</v>
      </c>
      <c r="Z158" s="74">
        <v>1</v>
      </c>
      <c r="AA158" s="69"/>
      <c r="AB158" s="69" t="s">
        <v>133</v>
      </c>
      <c r="AC158" s="3"/>
    </row>
    <row r="159" spans="1:29" ht="14.25" customHeight="1">
      <c r="A159" s="69" t="s">
        <v>133</v>
      </c>
      <c r="B159" s="70" t="s">
        <v>30</v>
      </c>
      <c r="C159" s="71" t="s">
        <v>931</v>
      </c>
      <c r="D159" s="71">
        <v>1000002409</v>
      </c>
      <c r="E159" s="72" t="s">
        <v>932</v>
      </c>
      <c r="F159" s="73">
        <v>44579</v>
      </c>
      <c r="G159" s="66" t="str">
        <f t="shared" si="24"/>
        <v>Targeted Dealer</v>
      </c>
      <c r="H159" s="66"/>
      <c r="I159" s="67">
        <v>120</v>
      </c>
      <c r="J159" s="67">
        <f t="shared" si="25"/>
        <v>120</v>
      </c>
      <c r="K159" s="68">
        <v>80</v>
      </c>
      <c r="L159" s="68">
        <f t="shared" si="26"/>
        <v>40</v>
      </c>
      <c r="M159" s="68">
        <f t="shared" si="27"/>
        <v>66.666666666666671</v>
      </c>
      <c r="N159" s="96">
        <v>80</v>
      </c>
      <c r="O159" s="97" t="str">
        <f t="shared" si="28"/>
        <v>DEC</v>
      </c>
      <c r="P159" s="96">
        <v>80</v>
      </c>
      <c r="Q159" s="98">
        <f t="shared" si="29"/>
        <v>0</v>
      </c>
      <c r="R159" s="97">
        <f t="shared" si="30"/>
        <v>0</v>
      </c>
      <c r="S159" s="99" t="str">
        <f t="shared" si="31"/>
        <v>GROWTH</v>
      </c>
      <c r="T159" s="68">
        <v>40</v>
      </c>
      <c r="U159" s="100" t="str">
        <f t="shared" si="32"/>
        <v>jAN</v>
      </c>
      <c r="V159" s="96">
        <v>40</v>
      </c>
      <c r="W159" s="101">
        <f t="shared" si="33"/>
        <v>40</v>
      </c>
      <c r="X159" s="102">
        <f t="shared" si="34"/>
        <v>1</v>
      </c>
      <c r="Y159" s="103" t="str">
        <f t="shared" si="35"/>
        <v>GROWTH</v>
      </c>
      <c r="Z159" s="74">
        <v>0</v>
      </c>
      <c r="AA159" s="69"/>
      <c r="AB159" s="69" t="s">
        <v>133</v>
      </c>
      <c r="AC159" s="3"/>
    </row>
    <row r="160" spans="1:29" ht="14.25" customHeight="1">
      <c r="A160" s="69" t="s">
        <v>133</v>
      </c>
      <c r="B160" s="70" t="s">
        <v>32</v>
      </c>
      <c r="C160" s="71" t="s">
        <v>933</v>
      </c>
      <c r="D160" s="71">
        <v>1000002727</v>
      </c>
      <c r="E160" s="71" t="s">
        <v>934</v>
      </c>
      <c r="F160" s="73">
        <v>44671</v>
      </c>
      <c r="G160" s="66" t="str">
        <f t="shared" si="24"/>
        <v>Targeted Dealer</v>
      </c>
      <c r="H160" s="66"/>
      <c r="I160" s="67">
        <v>80</v>
      </c>
      <c r="J160" s="67">
        <f t="shared" si="25"/>
        <v>80</v>
      </c>
      <c r="K160" s="68">
        <v>0</v>
      </c>
      <c r="L160" s="68">
        <f t="shared" si="26"/>
        <v>80</v>
      </c>
      <c r="M160" s="68">
        <f t="shared" si="27"/>
        <v>0</v>
      </c>
      <c r="N160" s="96">
        <v>130</v>
      </c>
      <c r="O160" s="97" t="str">
        <f t="shared" si="28"/>
        <v>DEC</v>
      </c>
      <c r="P160" s="96">
        <v>130</v>
      </c>
      <c r="Q160" s="98">
        <f t="shared" si="29"/>
        <v>-130</v>
      </c>
      <c r="R160" s="97">
        <f t="shared" si="30"/>
        <v>-1</v>
      </c>
      <c r="S160" s="99" t="str">
        <f t="shared" si="31"/>
        <v>DEGROWTH</v>
      </c>
      <c r="T160" s="68">
        <v>65</v>
      </c>
      <c r="U160" s="100" t="str">
        <f t="shared" si="32"/>
        <v>jAN</v>
      </c>
      <c r="V160" s="96">
        <v>65</v>
      </c>
      <c r="W160" s="101">
        <f t="shared" si="33"/>
        <v>-65</v>
      </c>
      <c r="X160" s="102">
        <f t="shared" si="34"/>
        <v>-1</v>
      </c>
      <c r="Y160" s="103" t="str">
        <f t="shared" si="35"/>
        <v>DEGROWTH</v>
      </c>
      <c r="Z160" s="74">
        <v>0</v>
      </c>
      <c r="AA160" s="69"/>
      <c r="AB160" s="69" t="s">
        <v>133</v>
      </c>
      <c r="AC160" s="3"/>
    </row>
    <row r="161" spans="1:29" ht="14.25" customHeight="1">
      <c r="A161" s="69" t="s">
        <v>133</v>
      </c>
      <c r="B161" s="70" t="s">
        <v>32</v>
      </c>
      <c r="C161" s="71" t="s">
        <v>935</v>
      </c>
      <c r="D161" s="71">
        <v>1000003010</v>
      </c>
      <c r="E161" s="71" t="s">
        <v>936</v>
      </c>
      <c r="F161" s="73">
        <v>44834</v>
      </c>
      <c r="G161" s="66" t="str">
        <f t="shared" si="24"/>
        <v>Targeted Dealer</v>
      </c>
      <c r="H161" s="66"/>
      <c r="I161" s="67">
        <v>720</v>
      </c>
      <c r="J161" s="67">
        <f t="shared" si="25"/>
        <v>720</v>
      </c>
      <c r="K161" s="68">
        <v>770</v>
      </c>
      <c r="L161" s="68">
        <f t="shared" si="26"/>
        <v>-50</v>
      </c>
      <c r="M161" s="68">
        <f t="shared" si="27"/>
        <v>106.94444444444444</v>
      </c>
      <c r="N161" s="96">
        <v>639.35</v>
      </c>
      <c r="O161" s="97" t="str">
        <f t="shared" si="28"/>
        <v>DEC</v>
      </c>
      <c r="P161" s="96">
        <v>639.35</v>
      </c>
      <c r="Q161" s="98">
        <f t="shared" si="29"/>
        <v>130.64999999999998</v>
      </c>
      <c r="R161" s="97">
        <f t="shared" si="30"/>
        <v>0.20434816610620166</v>
      </c>
      <c r="S161" s="99" t="str">
        <f t="shared" si="31"/>
        <v>GROWTH</v>
      </c>
      <c r="T161" s="68">
        <v>720</v>
      </c>
      <c r="U161" s="100" t="str">
        <f t="shared" si="32"/>
        <v>jAN</v>
      </c>
      <c r="V161" s="96">
        <v>720</v>
      </c>
      <c r="W161" s="101">
        <f t="shared" si="33"/>
        <v>50</v>
      </c>
      <c r="X161" s="102">
        <f t="shared" si="34"/>
        <v>6.944444444444442E-2</v>
      </c>
      <c r="Y161" s="103" t="str">
        <f t="shared" si="35"/>
        <v>GROWTH</v>
      </c>
      <c r="Z161" s="74">
        <v>0</v>
      </c>
      <c r="AA161" s="69"/>
      <c r="AB161" s="69" t="s">
        <v>133</v>
      </c>
      <c r="AC161" s="3"/>
    </row>
    <row r="162" spans="1:29" ht="14.25" customHeight="1">
      <c r="A162" s="69" t="s">
        <v>133</v>
      </c>
      <c r="B162" s="70" t="s">
        <v>30</v>
      </c>
      <c r="C162" s="71" t="s">
        <v>937</v>
      </c>
      <c r="D162" s="71">
        <v>1000003122</v>
      </c>
      <c r="E162" s="71" t="s">
        <v>938</v>
      </c>
      <c r="F162" s="73">
        <v>44903</v>
      </c>
      <c r="G162" s="66" t="str">
        <f t="shared" si="24"/>
        <v>Targeted Dealer</v>
      </c>
      <c r="H162" s="66"/>
      <c r="I162" s="67">
        <v>540</v>
      </c>
      <c r="J162" s="67">
        <f t="shared" si="25"/>
        <v>540</v>
      </c>
      <c r="K162" s="68">
        <v>540</v>
      </c>
      <c r="L162" s="68">
        <f t="shared" si="26"/>
        <v>0</v>
      </c>
      <c r="M162" s="68">
        <f t="shared" si="27"/>
        <v>100</v>
      </c>
      <c r="N162" s="96">
        <v>543.5</v>
      </c>
      <c r="O162" s="97" t="str">
        <f t="shared" si="28"/>
        <v>DEC</v>
      </c>
      <c r="P162" s="96">
        <v>543.5</v>
      </c>
      <c r="Q162" s="98">
        <f t="shared" si="29"/>
        <v>-3.5</v>
      </c>
      <c r="R162" s="97">
        <f t="shared" si="30"/>
        <v>-6.4397424103035394E-3</v>
      </c>
      <c r="S162" s="99" t="str">
        <f t="shared" si="31"/>
        <v>DEGROWTH</v>
      </c>
      <c r="T162" s="68">
        <v>500</v>
      </c>
      <c r="U162" s="100" t="str">
        <f t="shared" si="32"/>
        <v>jAN</v>
      </c>
      <c r="V162" s="96">
        <v>500</v>
      </c>
      <c r="W162" s="101">
        <f t="shared" si="33"/>
        <v>40</v>
      </c>
      <c r="X162" s="102">
        <f t="shared" si="34"/>
        <v>8.0000000000000071E-2</v>
      </c>
      <c r="Y162" s="103" t="str">
        <f t="shared" si="35"/>
        <v>GROWTH</v>
      </c>
      <c r="Z162" s="74">
        <v>0</v>
      </c>
      <c r="AA162" s="69"/>
      <c r="AB162" s="69" t="s">
        <v>133</v>
      </c>
      <c r="AC162" s="3"/>
    </row>
    <row r="163" spans="1:29" ht="14.25" customHeight="1">
      <c r="A163" s="69" t="s">
        <v>133</v>
      </c>
      <c r="B163" s="70" t="s">
        <v>30</v>
      </c>
      <c r="C163" s="71" t="s">
        <v>939</v>
      </c>
      <c r="D163" s="71">
        <v>1000003332</v>
      </c>
      <c r="E163" s="71" t="s">
        <v>940</v>
      </c>
      <c r="F163" s="73">
        <v>44961</v>
      </c>
      <c r="G163" s="66" t="str">
        <f t="shared" si="24"/>
        <v>Targeted Dealer</v>
      </c>
      <c r="H163" s="66"/>
      <c r="I163" s="67">
        <v>120</v>
      </c>
      <c r="J163" s="67">
        <f t="shared" si="25"/>
        <v>120</v>
      </c>
      <c r="K163" s="68">
        <v>50</v>
      </c>
      <c r="L163" s="68">
        <f t="shared" si="26"/>
        <v>70</v>
      </c>
      <c r="M163" s="68">
        <f t="shared" si="27"/>
        <v>41.666666666666671</v>
      </c>
      <c r="N163" s="96">
        <v>150</v>
      </c>
      <c r="O163" s="97" t="str">
        <f t="shared" si="28"/>
        <v>DEC</v>
      </c>
      <c r="P163" s="96">
        <v>150</v>
      </c>
      <c r="Q163" s="98">
        <f t="shared" si="29"/>
        <v>-100</v>
      </c>
      <c r="R163" s="97">
        <f t="shared" si="30"/>
        <v>-0.66666666666666674</v>
      </c>
      <c r="S163" s="99" t="str">
        <f t="shared" si="31"/>
        <v>DEGROWTH</v>
      </c>
      <c r="T163" s="68">
        <v>160</v>
      </c>
      <c r="U163" s="100" t="str">
        <f t="shared" si="32"/>
        <v>jAN</v>
      </c>
      <c r="V163" s="96">
        <v>160</v>
      </c>
      <c r="W163" s="101">
        <f t="shared" si="33"/>
        <v>-110</v>
      </c>
      <c r="X163" s="102">
        <f t="shared" si="34"/>
        <v>-0.6875</v>
      </c>
      <c r="Y163" s="103" t="str">
        <f t="shared" si="35"/>
        <v>DEGROWTH</v>
      </c>
      <c r="Z163" s="74">
        <v>0</v>
      </c>
      <c r="AA163" s="69"/>
      <c r="AB163" s="69" t="s">
        <v>133</v>
      </c>
      <c r="AC163" s="3"/>
    </row>
    <row r="164" spans="1:29" ht="14.25" customHeight="1">
      <c r="A164" s="69" t="s">
        <v>133</v>
      </c>
      <c r="B164" s="70" t="s">
        <v>30</v>
      </c>
      <c r="C164" s="71" t="s">
        <v>941</v>
      </c>
      <c r="D164" s="71">
        <v>1000003479</v>
      </c>
      <c r="E164" s="71" t="s">
        <v>942</v>
      </c>
      <c r="F164" s="73">
        <v>45036</v>
      </c>
      <c r="G164" s="66" t="str">
        <f t="shared" si="24"/>
        <v>Targeted Dealer</v>
      </c>
      <c r="H164" s="66"/>
      <c r="I164" s="67">
        <v>40</v>
      </c>
      <c r="J164" s="67">
        <f t="shared" si="25"/>
        <v>40</v>
      </c>
      <c r="K164" s="68">
        <v>80</v>
      </c>
      <c r="L164" s="68">
        <f t="shared" si="26"/>
        <v>-40</v>
      </c>
      <c r="M164" s="68">
        <f t="shared" si="27"/>
        <v>200</v>
      </c>
      <c r="N164" s="96">
        <v>40</v>
      </c>
      <c r="O164" s="97" t="str">
        <f t="shared" si="28"/>
        <v>DEC</v>
      </c>
      <c r="P164" s="96">
        <v>40</v>
      </c>
      <c r="Q164" s="98">
        <f t="shared" si="29"/>
        <v>40</v>
      </c>
      <c r="R164" s="97">
        <f t="shared" si="30"/>
        <v>1</v>
      </c>
      <c r="S164" s="99" t="str">
        <f t="shared" si="31"/>
        <v>GROWTH</v>
      </c>
      <c r="T164" s="68">
        <v>120</v>
      </c>
      <c r="U164" s="100" t="str">
        <f t="shared" si="32"/>
        <v>jAN</v>
      </c>
      <c r="V164" s="96">
        <v>120</v>
      </c>
      <c r="W164" s="101">
        <f t="shared" si="33"/>
        <v>-40</v>
      </c>
      <c r="X164" s="102">
        <f t="shared" si="34"/>
        <v>-0.33333333333333337</v>
      </c>
      <c r="Y164" s="103" t="str">
        <f t="shared" si="35"/>
        <v>DEGROWTH</v>
      </c>
      <c r="Z164" s="74">
        <v>1</v>
      </c>
      <c r="AA164" s="69"/>
      <c r="AB164" s="69" t="s">
        <v>133</v>
      </c>
      <c r="AC164" s="3"/>
    </row>
    <row r="165" spans="1:29" ht="14.25" customHeight="1">
      <c r="A165" s="69" t="s">
        <v>133</v>
      </c>
      <c r="B165" s="70" t="s">
        <v>30</v>
      </c>
      <c r="C165" s="71" t="s">
        <v>943</v>
      </c>
      <c r="D165" s="71">
        <v>1000003553</v>
      </c>
      <c r="E165" s="71" t="s">
        <v>944</v>
      </c>
      <c r="F165" s="73">
        <v>45072</v>
      </c>
      <c r="G165" s="66" t="str">
        <f t="shared" si="24"/>
        <v>Targeted Dealer</v>
      </c>
      <c r="H165" s="66"/>
      <c r="I165" s="67">
        <v>160</v>
      </c>
      <c r="J165" s="67">
        <f t="shared" si="25"/>
        <v>160</v>
      </c>
      <c r="K165" s="68">
        <v>160</v>
      </c>
      <c r="L165" s="68">
        <f t="shared" si="26"/>
        <v>0</v>
      </c>
      <c r="M165" s="68">
        <f t="shared" si="27"/>
        <v>100</v>
      </c>
      <c r="N165" s="96">
        <v>230</v>
      </c>
      <c r="O165" s="97" t="str">
        <f t="shared" si="28"/>
        <v>DEC</v>
      </c>
      <c r="P165" s="96">
        <v>230</v>
      </c>
      <c r="Q165" s="98">
        <f t="shared" si="29"/>
        <v>-70</v>
      </c>
      <c r="R165" s="97">
        <f t="shared" si="30"/>
        <v>-0.30434782608695654</v>
      </c>
      <c r="S165" s="99" t="str">
        <f t="shared" si="31"/>
        <v>DEGROWTH</v>
      </c>
      <c r="T165" s="68">
        <v>85</v>
      </c>
      <c r="U165" s="100" t="str">
        <f t="shared" si="32"/>
        <v>jAN</v>
      </c>
      <c r="V165" s="96">
        <v>85</v>
      </c>
      <c r="W165" s="101">
        <f t="shared" si="33"/>
        <v>75</v>
      </c>
      <c r="X165" s="102">
        <f t="shared" si="34"/>
        <v>0.88235294117647056</v>
      </c>
      <c r="Y165" s="103" t="str">
        <f t="shared" si="35"/>
        <v>GROWTH</v>
      </c>
      <c r="Z165" s="74">
        <v>0</v>
      </c>
      <c r="AA165" s="69"/>
      <c r="AB165" s="69" t="s">
        <v>133</v>
      </c>
      <c r="AC165" s="3"/>
    </row>
    <row r="166" spans="1:29" ht="14.25" customHeight="1">
      <c r="A166" s="69" t="s">
        <v>133</v>
      </c>
      <c r="B166" s="70" t="s">
        <v>30</v>
      </c>
      <c r="C166" s="71" t="s">
        <v>172</v>
      </c>
      <c r="D166" s="71">
        <v>1000003643</v>
      </c>
      <c r="E166" s="71" t="s">
        <v>173</v>
      </c>
      <c r="F166" s="73">
        <v>45126</v>
      </c>
      <c r="G166" s="66" t="str">
        <f t="shared" si="24"/>
        <v>Targeted Dealer</v>
      </c>
      <c r="H166" s="66"/>
      <c r="I166" s="67">
        <v>20</v>
      </c>
      <c r="J166" s="67">
        <f t="shared" si="25"/>
        <v>20</v>
      </c>
      <c r="K166" s="68">
        <v>0</v>
      </c>
      <c r="L166" s="68">
        <f t="shared" si="26"/>
        <v>20</v>
      </c>
      <c r="M166" s="68">
        <f t="shared" si="27"/>
        <v>0</v>
      </c>
      <c r="N166" s="96">
        <v>0</v>
      </c>
      <c r="O166" s="97" t="str">
        <f t="shared" si="28"/>
        <v>DEC</v>
      </c>
      <c r="P166" s="96">
        <v>0</v>
      </c>
      <c r="Q166" s="98">
        <f t="shared" si="29"/>
        <v>0</v>
      </c>
      <c r="R166" s="97" t="str">
        <f t="shared" si="30"/>
        <v xml:space="preserve"> </v>
      </c>
      <c r="S166" s="99" t="b">
        <f t="shared" si="31"/>
        <v>0</v>
      </c>
      <c r="T166" s="68">
        <v>15</v>
      </c>
      <c r="U166" s="100" t="str">
        <f t="shared" si="32"/>
        <v>jAN</v>
      </c>
      <c r="V166" s="96">
        <v>15</v>
      </c>
      <c r="W166" s="101">
        <f t="shared" si="33"/>
        <v>-15</v>
      </c>
      <c r="X166" s="102">
        <f t="shared" si="34"/>
        <v>-1</v>
      </c>
      <c r="Y166" s="103" t="str">
        <f t="shared" si="35"/>
        <v>DEGROWTH</v>
      </c>
      <c r="Z166" s="74">
        <v>1</v>
      </c>
      <c r="AA166" s="69"/>
      <c r="AB166" s="69" t="s">
        <v>133</v>
      </c>
      <c r="AC166" s="3"/>
    </row>
    <row r="167" spans="1:29" ht="14.25" customHeight="1">
      <c r="A167" s="69" t="s">
        <v>133</v>
      </c>
      <c r="B167" s="70" t="s">
        <v>32</v>
      </c>
      <c r="C167" s="71" t="s">
        <v>945</v>
      </c>
      <c r="D167" s="71">
        <v>1000003763</v>
      </c>
      <c r="E167" s="71" t="s">
        <v>946</v>
      </c>
      <c r="F167" s="73">
        <v>45252</v>
      </c>
      <c r="G167" s="66" t="str">
        <f t="shared" si="24"/>
        <v>Targeted Dealer</v>
      </c>
      <c r="H167" s="66"/>
      <c r="I167" s="67">
        <v>120</v>
      </c>
      <c r="J167" s="67">
        <f t="shared" si="25"/>
        <v>120</v>
      </c>
      <c r="K167" s="68">
        <v>120</v>
      </c>
      <c r="L167" s="68">
        <f t="shared" si="26"/>
        <v>0</v>
      </c>
      <c r="M167" s="68">
        <f t="shared" si="27"/>
        <v>100</v>
      </c>
      <c r="N167" s="96">
        <v>100</v>
      </c>
      <c r="O167" s="97" t="str">
        <f t="shared" si="28"/>
        <v>DEC</v>
      </c>
      <c r="P167" s="96">
        <v>100</v>
      </c>
      <c r="Q167" s="98">
        <f t="shared" si="29"/>
        <v>20</v>
      </c>
      <c r="R167" s="97">
        <f t="shared" si="30"/>
        <v>0.19999999999999996</v>
      </c>
      <c r="S167" s="99" t="str">
        <f t="shared" si="31"/>
        <v>GROWTH</v>
      </c>
      <c r="T167" s="68">
        <v>235</v>
      </c>
      <c r="U167" s="100" t="str">
        <f t="shared" si="32"/>
        <v>jAN</v>
      </c>
      <c r="V167" s="96">
        <v>235</v>
      </c>
      <c r="W167" s="101">
        <f t="shared" si="33"/>
        <v>-115</v>
      </c>
      <c r="X167" s="102">
        <f t="shared" si="34"/>
        <v>-0.48936170212765961</v>
      </c>
      <c r="Y167" s="103" t="str">
        <f t="shared" si="35"/>
        <v>DEGROWTH</v>
      </c>
      <c r="Z167" s="74">
        <v>0</v>
      </c>
      <c r="AA167" s="69"/>
      <c r="AB167" s="69" t="s">
        <v>133</v>
      </c>
      <c r="AC167" s="3"/>
    </row>
    <row r="168" spans="1:29" ht="14.25" customHeight="1">
      <c r="A168" s="74" t="s">
        <v>133</v>
      </c>
      <c r="B168" s="70" t="s">
        <v>32</v>
      </c>
      <c r="C168" s="78" t="s">
        <v>947</v>
      </c>
      <c r="D168" s="78">
        <v>1000003844</v>
      </c>
      <c r="E168" s="78" t="s">
        <v>948</v>
      </c>
      <c r="F168" s="104">
        <v>45322</v>
      </c>
      <c r="G168" s="66" t="str">
        <f t="shared" si="24"/>
        <v>Targeted Dealer</v>
      </c>
      <c r="H168" s="66"/>
      <c r="I168" s="67">
        <v>600</v>
      </c>
      <c r="J168" s="67">
        <f t="shared" si="25"/>
        <v>600</v>
      </c>
      <c r="K168" s="68">
        <v>590</v>
      </c>
      <c r="L168" s="68">
        <f t="shared" si="26"/>
        <v>10</v>
      </c>
      <c r="M168" s="68">
        <f t="shared" si="27"/>
        <v>98.333333333333329</v>
      </c>
      <c r="N168" s="96">
        <v>799.95</v>
      </c>
      <c r="O168" s="97" t="str">
        <f t="shared" si="28"/>
        <v>DEC</v>
      </c>
      <c r="P168" s="96">
        <v>799.95</v>
      </c>
      <c r="Q168" s="98">
        <f t="shared" si="29"/>
        <v>-209.95000000000005</v>
      </c>
      <c r="R168" s="97">
        <f t="shared" si="30"/>
        <v>-0.26245390336896057</v>
      </c>
      <c r="S168" s="99" t="str">
        <f t="shared" si="31"/>
        <v>DEGROWTH</v>
      </c>
      <c r="T168" s="68">
        <v>315</v>
      </c>
      <c r="U168" s="100" t="str">
        <f t="shared" si="32"/>
        <v>jAN</v>
      </c>
      <c r="V168" s="96">
        <v>315</v>
      </c>
      <c r="W168" s="101">
        <f t="shared" si="33"/>
        <v>275</v>
      </c>
      <c r="X168" s="102">
        <f t="shared" si="34"/>
        <v>0.87301587301587302</v>
      </c>
      <c r="Y168" s="103" t="str">
        <f t="shared" si="35"/>
        <v>GROWTH</v>
      </c>
      <c r="Z168" s="74">
        <v>0</v>
      </c>
      <c r="AA168" s="69"/>
      <c r="AB168" s="74" t="s">
        <v>133</v>
      </c>
      <c r="AC168" s="3"/>
    </row>
    <row r="169" spans="1:29" ht="14.25" customHeight="1">
      <c r="A169" s="74" t="s">
        <v>133</v>
      </c>
      <c r="B169" s="70" t="s">
        <v>32</v>
      </c>
      <c r="C169" s="78" t="s">
        <v>174</v>
      </c>
      <c r="D169" s="78">
        <v>1000003971</v>
      </c>
      <c r="E169" s="78" t="s">
        <v>175</v>
      </c>
      <c r="F169" s="73">
        <v>45439</v>
      </c>
      <c r="G169" s="66" t="str">
        <f t="shared" si="24"/>
        <v>-</v>
      </c>
      <c r="H169" s="66"/>
      <c r="I169" s="67">
        <v>0</v>
      </c>
      <c r="J169" s="67">
        <f t="shared" si="25"/>
        <v>0</v>
      </c>
      <c r="K169" s="68">
        <v>0</v>
      </c>
      <c r="L169" s="68">
        <f t="shared" si="26"/>
        <v>0</v>
      </c>
      <c r="M169" s="68" t="str">
        <f t="shared" si="27"/>
        <v>-</v>
      </c>
      <c r="N169" s="96">
        <v>10</v>
      </c>
      <c r="O169" s="97" t="str">
        <f t="shared" si="28"/>
        <v>DEC</v>
      </c>
      <c r="P169" s="96">
        <v>10</v>
      </c>
      <c r="Q169" s="98">
        <f t="shared" si="29"/>
        <v>-10</v>
      </c>
      <c r="R169" s="97">
        <f t="shared" si="30"/>
        <v>-1</v>
      </c>
      <c r="S169" s="99" t="str">
        <f t="shared" si="31"/>
        <v>DEGROWTH</v>
      </c>
      <c r="T169" s="68">
        <v>20</v>
      </c>
      <c r="U169" s="100" t="str">
        <f t="shared" si="32"/>
        <v>jAN</v>
      </c>
      <c r="V169" s="96">
        <v>20</v>
      </c>
      <c r="W169" s="101">
        <f t="shared" si="33"/>
        <v>-20</v>
      </c>
      <c r="X169" s="102">
        <f t="shared" si="34"/>
        <v>-1</v>
      </c>
      <c r="Y169" s="103" t="str">
        <f t="shared" si="35"/>
        <v>DEGROWTH</v>
      </c>
      <c r="Z169" s="74">
        <v>0</v>
      </c>
      <c r="AA169" s="69"/>
      <c r="AB169" s="74" t="s">
        <v>133</v>
      </c>
      <c r="AC169" s="3"/>
    </row>
    <row r="170" spans="1:29" ht="14.25" customHeight="1">
      <c r="A170" s="74" t="s">
        <v>133</v>
      </c>
      <c r="B170" s="70" t="s">
        <v>32</v>
      </c>
      <c r="C170" s="78" t="s">
        <v>949</v>
      </c>
      <c r="D170" s="78">
        <v>1000004014</v>
      </c>
      <c r="E170" s="78" t="s">
        <v>950</v>
      </c>
      <c r="F170" s="73">
        <v>45464</v>
      </c>
      <c r="G170" s="66" t="str">
        <f t="shared" si="24"/>
        <v>Targeted Dealer</v>
      </c>
      <c r="H170" s="66"/>
      <c r="I170" s="67">
        <v>20</v>
      </c>
      <c r="J170" s="67">
        <f t="shared" si="25"/>
        <v>20</v>
      </c>
      <c r="K170" s="68">
        <v>0</v>
      </c>
      <c r="L170" s="68">
        <f t="shared" si="26"/>
        <v>20</v>
      </c>
      <c r="M170" s="68">
        <f t="shared" si="27"/>
        <v>0</v>
      </c>
      <c r="N170" s="96">
        <v>0</v>
      </c>
      <c r="O170" s="97" t="str">
        <f t="shared" si="28"/>
        <v>DEC</v>
      </c>
      <c r="P170" s="96">
        <v>0</v>
      </c>
      <c r="Q170" s="98">
        <f t="shared" si="29"/>
        <v>0</v>
      </c>
      <c r="R170" s="97" t="str">
        <f t="shared" si="30"/>
        <v xml:space="preserve"> </v>
      </c>
      <c r="S170" s="99" t="b">
        <f t="shared" si="31"/>
        <v>0</v>
      </c>
      <c r="T170" s="68">
        <v>50</v>
      </c>
      <c r="U170" s="100" t="str">
        <f t="shared" si="32"/>
        <v>jAN</v>
      </c>
      <c r="V170" s="96">
        <v>50</v>
      </c>
      <c r="W170" s="101">
        <f t="shared" si="33"/>
        <v>-50</v>
      </c>
      <c r="X170" s="102">
        <f t="shared" si="34"/>
        <v>-1</v>
      </c>
      <c r="Y170" s="103" t="str">
        <f t="shared" si="35"/>
        <v>DEGROWTH</v>
      </c>
      <c r="Z170" s="74">
        <v>0</v>
      </c>
      <c r="AA170" s="69"/>
      <c r="AB170" s="74" t="s">
        <v>133</v>
      </c>
      <c r="AC170" s="3"/>
    </row>
    <row r="171" spans="1:29" ht="14.25" customHeight="1">
      <c r="A171" s="74" t="s">
        <v>133</v>
      </c>
      <c r="B171" s="70" t="s">
        <v>32</v>
      </c>
      <c r="C171" s="78" t="s">
        <v>951</v>
      </c>
      <c r="D171" s="78">
        <v>1000004083</v>
      </c>
      <c r="E171" s="78" t="s">
        <v>952</v>
      </c>
      <c r="F171" s="73">
        <v>45516</v>
      </c>
      <c r="G171" s="66" t="str">
        <f t="shared" si="24"/>
        <v>Targeted Dealer</v>
      </c>
      <c r="H171" s="66"/>
      <c r="I171" s="67">
        <v>160</v>
      </c>
      <c r="J171" s="67">
        <f t="shared" si="25"/>
        <v>160</v>
      </c>
      <c r="K171" s="68">
        <v>200</v>
      </c>
      <c r="L171" s="68">
        <f t="shared" si="26"/>
        <v>-40</v>
      </c>
      <c r="M171" s="68">
        <f t="shared" si="27"/>
        <v>125</v>
      </c>
      <c r="N171" s="96">
        <v>175.55</v>
      </c>
      <c r="O171" s="97" t="str">
        <f t="shared" si="28"/>
        <v>DEC</v>
      </c>
      <c r="P171" s="96">
        <v>175.55</v>
      </c>
      <c r="Q171" s="98">
        <f t="shared" si="29"/>
        <v>24.449999999999989</v>
      </c>
      <c r="R171" s="97">
        <f t="shared" si="30"/>
        <v>0.13927655938479067</v>
      </c>
      <c r="S171" s="99" t="str">
        <f t="shared" si="31"/>
        <v>GROWTH</v>
      </c>
      <c r="T171" s="68">
        <v>193.9</v>
      </c>
      <c r="U171" s="100" t="str">
        <f t="shared" si="32"/>
        <v>jAN</v>
      </c>
      <c r="V171" s="96">
        <v>193.9</v>
      </c>
      <c r="W171" s="101">
        <f t="shared" si="33"/>
        <v>6.0999999999999943</v>
      </c>
      <c r="X171" s="102">
        <f t="shared" si="34"/>
        <v>3.1459515214027789E-2</v>
      </c>
      <c r="Y171" s="103" t="str">
        <f t="shared" si="35"/>
        <v>GROWTH</v>
      </c>
      <c r="Z171" s="74">
        <v>0</v>
      </c>
      <c r="AA171" s="69"/>
      <c r="AB171" s="74" t="s">
        <v>133</v>
      </c>
      <c r="AC171" s="3"/>
    </row>
    <row r="172" spans="1:29" ht="14.25" customHeight="1">
      <c r="A172" s="69" t="s">
        <v>133</v>
      </c>
      <c r="B172" s="71" t="s">
        <v>141</v>
      </c>
      <c r="C172" s="71" t="s">
        <v>953</v>
      </c>
      <c r="D172" s="71">
        <v>1000000086</v>
      </c>
      <c r="E172" s="72" t="s">
        <v>954</v>
      </c>
      <c r="F172" s="73">
        <v>42431</v>
      </c>
      <c r="G172" s="66" t="str">
        <f t="shared" si="24"/>
        <v>Targeted Dealer</v>
      </c>
      <c r="H172" s="66"/>
      <c r="I172" s="67">
        <v>80</v>
      </c>
      <c r="J172" s="67">
        <f t="shared" si="25"/>
        <v>80</v>
      </c>
      <c r="K172" s="68">
        <v>100</v>
      </c>
      <c r="L172" s="68">
        <f t="shared" si="26"/>
        <v>-20</v>
      </c>
      <c r="M172" s="68">
        <f t="shared" si="27"/>
        <v>125</v>
      </c>
      <c r="N172" s="96">
        <v>40</v>
      </c>
      <c r="O172" s="97" t="str">
        <f t="shared" si="28"/>
        <v>DEC</v>
      </c>
      <c r="P172" s="96">
        <v>40</v>
      </c>
      <c r="Q172" s="98">
        <f t="shared" si="29"/>
        <v>60</v>
      </c>
      <c r="R172" s="97">
        <f t="shared" si="30"/>
        <v>1.5</v>
      </c>
      <c r="S172" s="99" t="str">
        <f t="shared" si="31"/>
        <v>GROWTH</v>
      </c>
      <c r="T172" s="68">
        <v>20</v>
      </c>
      <c r="U172" s="100" t="str">
        <f t="shared" si="32"/>
        <v>jAN</v>
      </c>
      <c r="V172" s="96">
        <v>20</v>
      </c>
      <c r="W172" s="101">
        <f t="shared" si="33"/>
        <v>80</v>
      </c>
      <c r="X172" s="102">
        <f t="shared" si="34"/>
        <v>4</v>
      </c>
      <c r="Y172" s="103" t="str">
        <f t="shared" si="35"/>
        <v>GROWTH</v>
      </c>
      <c r="Z172" s="74">
        <v>0</v>
      </c>
      <c r="AA172" s="69"/>
      <c r="AB172" s="69" t="s">
        <v>133</v>
      </c>
      <c r="AC172" s="3"/>
    </row>
    <row r="173" spans="1:29" ht="14.25" customHeight="1">
      <c r="A173" s="69" t="s">
        <v>133</v>
      </c>
      <c r="B173" s="71" t="s">
        <v>141</v>
      </c>
      <c r="C173" s="71" t="s">
        <v>955</v>
      </c>
      <c r="D173" s="71">
        <v>1000000067</v>
      </c>
      <c r="E173" s="72" t="s">
        <v>956</v>
      </c>
      <c r="F173" s="73">
        <v>42739</v>
      </c>
      <c r="G173" s="66" t="str">
        <f t="shared" si="24"/>
        <v>Targeted Dealer</v>
      </c>
      <c r="H173" s="66"/>
      <c r="I173" s="67">
        <v>200</v>
      </c>
      <c r="J173" s="67">
        <f t="shared" si="25"/>
        <v>200</v>
      </c>
      <c r="K173" s="68">
        <v>40</v>
      </c>
      <c r="L173" s="68">
        <f t="shared" si="26"/>
        <v>160</v>
      </c>
      <c r="M173" s="68">
        <f t="shared" si="27"/>
        <v>20</v>
      </c>
      <c r="N173" s="96">
        <v>167</v>
      </c>
      <c r="O173" s="97" t="str">
        <f t="shared" si="28"/>
        <v>DEC</v>
      </c>
      <c r="P173" s="96">
        <v>167</v>
      </c>
      <c r="Q173" s="98">
        <f t="shared" si="29"/>
        <v>-127</v>
      </c>
      <c r="R173" s="97">
        <f t="shared" si="30"/>
        <v>-0.76047904191616766</v>
      </c>
      <c r="S173" s="99" t="str">
        <f t="shared" si="31"/>
        <v>DEGROWTH</v>
      </c>
      <c r="T173" s="68">
        <v>122.5</v>
      </c>
      <c r="U173" s="100" t="str">
        <f t="shared" si="32"/>
        <v>jAN</v>
      </c>
      <c r="V173" s="96">
        <v>122.5</v>
      </c>
      <c r="W173" s="101">
        <f t="shared" si="33"/>
        <v>-82.5</v>
      </c>
      <c r="X173" s="102">
        <f t="shared" si="34"/>
        <v>-0.67346938775510212</v>
      </c>
      <c r="Y173" s="103" t="str">
        <f t="shared" si="35"/>
        <v>DEGROWTH</v>
      </c>
      <c r="Z173" s="74">
        <v>0</v>
      </c>
      <c r="AA173" s="69"/>
      <c r="AB173" s="69" t="s">
        <v>133</v>
      </c>
      <c r="AC173" s="3"/>
    </row>
    <row r="174" spans="1:29" ht="14.25" customHeight="1">
      <c r="A174" s="69" t="s">
        <v>133</v>
      </c>
      <c r="B174" s="71" t="s">
        <v>141</v>
      </c>
      <c r="C174" s="71" t="s">
        <v>3730</v>
      </c>
      <c r="D174" s="71">
        <v>1000000832</v>
      </c>
      <c r="E174" s="72" t="s">
        <v>3731</v>
      </c>
      <c r="F174" s="73">
        <v>42901</v>
      </c>
      <c r="G174" s="66" t="str">
        <f t="shared" si="24"/>
        <v>-</v>
      </c>
      <c r="H174" s="66"/>
      <c r="I174" s="67">
        <v>0</v>
      </c>
      <c r="J174" s="67">
        <f t="shared" si="25"/>
        <v>0</v>
      </c>
      <c r="K174" s="68">
        <v>0</v>
      </c>
      <c r="L174" s="68">
        <f t="shared" si="26"/>
        <v>0</v>
      </c>
      <c r="M174" s="68" t="str">
        <f t="shared" si="27"/>
        <v>-</v>
      </c>
      <c r="N174" s="96">
        <v>0</v>
      </c>
      <c r="O174" s="97" t="str">
        <f t="shared" si="28"/>
        <v>DEC</v>
      </c>
      <c r="P174" s="96">
        <v>0</v>
      </c>
      <c r="Q174" s="98">
        <f t="shared" si="29"/>
        <v>0</v>
      </c>
      <c r="R174" s="97" t="str">
        <f t="shared" si="30"/>
        <v xml:space="preserve"> </v>
      </c>
      <c r="S174" s="99" t="b">
        <f t="shared" si="31"/>
        <v>0</v>
      </c>
      <c r="T174" s="68">
        <v>63.5</v>
      </c>
      <c r="U174" s="100" t="str">
        <f t="shared" si="32"/>
        <v>jAN</v>
      </c>
      <c r="V174" s="96">
        <v>63.5</v>
      </c>
      <c r="W174" s="101">
        <f t="shared" si="33"/>
        <v>-63.5</v>
      </c>
      <c r="X174" s="102">
        <f t="shared" si="34"/>
        <v>-1</v>
      </c>
      <c r="Y174" s="103" t="str">
        <f t="shared" si="35"/>
        <v>DEGROWTH</v>
      </c>
      <c r="Z174" s="74">
        <v>1</v>
      </c>
      <c r="AA174" s="69"/>
      <c r="AB174" s="69" t="s">
        <v>133</v>
      </c>
      <c r="AC174" s="3"/>
    </row>
    <row r="175" spans="1:29" ht="14.25" customHeight="1">
      <c r="A175" s="69" t="s">
        <v>133</v>
      </c>
      <c r="B175" s="71" t="s">
        <v>141</v>
      </c>
      <c r="C175" s="71" t="s">
        <v>176</v>
      </c>
      <c r="D175" s="71">
        <v>1000000074</v>
      </c>
      <c r="E175" s="72" t="s">
        <v>177</v>
      </c>
      <c r="F175" s="73">
        <v>43171</v>
      </c>
      <c r="G175" s="66" t="str">
        <f t="shared" si="24"/>
        <v>Targeted Dealer</v>
      </c>
      <c r="H175" s="66"/>
      <c r="I175" s="67">
        <v>40</v>
      </c>
      <c r="J175" s="67">
        <f t="shared" si="25"/>
        <v>40</v>
      </c>
      <c r="K175" s="68">
        <v>40</v>
      </c>
      <c r="L175" s="68">
        <f t="shared" si="26"/>
        <v>0</v>
      </c>
      <c r="M175" s="68">
        <f t="shared" si="27"/>
        <v>100</v>
      </c>
      <c r="N175" s="96">
        <v>40</v>
      </c>
      <c r="O175" s="97" t="str">
        <f t="shared" si="28"/>
        <v>DEC</v>
      </c>
      <c r="P175" s="96">
        <v>40</v>
      </c>
      <c r="Q175" s="98">
        <f t="shared" si="29"/>
        <v>0</v>
      </c>
      <c r="R175" s="97">
        <f t="shared" si="30"/>
        <v>0</v>
      </c>
      <c r="S175" s="99" t="str">
        <f t="shared" si="31"/>
        <v>GROWTH</v>
      </c>
      <c r="T175" s="68">
        <v>80</v>
      </c>
      <c r="U175" s="100" t="str">
        <f t="shared" si="32"/>
        <v>jAN</v>
      </c>
      <c r="V175" s="96">
        <v>80</v>
      </c>
      <c r="W175" s="101">
        <f t="shared" si="33"/>
        <v>-40</v>
      </c>
      <c r="X175" s="102">
        <f t="shared" si="34"/>
        <v>-0.5</v>
      </c>
      <c r="Y175" s="103" t="str">
        <f t="shared" si="35"/>
        <v>DEGROWTH</v>
      </c>
      <c r="Z175" s="74">
        <v>0</v>
      </c>
      <c r="AA175" s="69"/>
      <c r="AB175" s="69" t="s">
        <v>133</v>
      </c>
      <c r="AC175" s="3"/>
    </row>
    <row r="176" spans="1:29" ht="14.25" customHeight="1">
      <c r="A176" s="69" t="s">
        <v>133</v>
      </c>
      <c r="B176" s="71" t="s">
        <v>141</v>
      </c>
      <c r="C176" s="71" t="s">
        <v>178</v>
      </c>
      <c r="D176" s="71">
        <v>1000000072</v>
      </c>
      <c r="E176" s="72" t="s">
        <v>179</v>
      </c>
      <c r="F176" s="73">
        <v>43410</v>
      </c>
      <c r="G176" s="66" t="str">
        <f t="shared" si="24"/>
        <v>Targeted Dealer</v>
      </c>
      <c r="H176" s="66"/>
      <c r="I176" s="67">
        <v>80</v>
      </c>
      <c r="J176" s="67">
        <f t="shared" si="25"/>
        <v>80</v>
      </c>
      <c r="K176" s="68">
        <v>0</v>
      </c>
      <c r="L176" s="68">
        <f t="shared" si="26"/>
        <v>80</v>
      </c>
      <c r="M176" s="68">
        <f t="shared" si="27"/>
        <v>0</v>
      </c>
      <c r="N176" s="96">
        <v>0</v>
      </c>
      <c r="O176" s="97" t="str">
        <f t="shared" si="28"/>
        <v>DEC</v>
      </c>
      <c r="P176" s="96">
        <v>0</v>
      </c>
      <c r="Q176" s="98">
        <f t="shared" si="29"/>
        <v>0</v>
      </c>
      <c r="R176" s="97" t="str">
        <f t="shared" si="30"/>
        <v xml:space="preserve"> </v>
      </c>
      <c r="S176" s="99" t="b">
        <f t="shared" si="31"/>
        <v>0</v>
      </c>
      <c r="T176" s="68">
        <v>514</v>
      </c>
      <c r="U176" s="100" t="str">
        <f t="shared" si="32"/>
        <v>jAN</v>
      </c>
      <c r="V176" s="96">
        <v>514</v>
      </c>
      <c r="W176" s="101">
        <f t="shared" si="33"/>
        <v>-514</v>
      </c>
      <c r="X176" s="102">
        <f t="shared" si="34"/>
        <v>-1</v>
      </c>
      <c r="Y176" s="103" t="str">
        <f t="shared" si="35"/>
        <v>DEGROWTH</v>
      </c>
      <c r="Z176" s="74">
        <v>0</v>
      </c>
      <c r="AA176" s="69"/>
      <c r="AB176" s="69" t="s">
        <v>133</v>
      </c>
      <c r="AC176" s="3"/>
    </row>
    <row r="177" spans="1:29" ht="14.25" customHeight="1">
      <c r="A177" s="69" t="s">
        <v>133</v>
      </c>
      <c r="B177" s="71" t="s">
        <v>141</v>
      </c>
      <c r="C177" s="71" t="s">
        <v>957</v>
      </c>
      <c r="D177" s="71">
        <v>1000000070</v>
      </c>
      <c r="E177" s="72" t="s">
        <v>958</v>
      </c>
      <c r="F177" s="73">
        <v>43703</v>
      </c>
      <c r="G177" s="66" t="str">
        <f t="shared" si="24"/>
        <v>Targeted Dealer</v>
      </c>
      <c r="H177" s="66"/>
      <c r="I177" s="67">
        <v>140</v>
      </c>
      <c r="J177" s="67">
        <f t="shared" si="25"/>
        <v>140</v>
      </c>
      <c r="K177" s="68">
        <v>40</v>
      </c>
      <c r="L177" s="68">
        <f t="shared" si="26"/>
        <v>100</v>
      </c>
      <c r="M177" s="68">
        <f t="shared" si="27"/>
        <v>28.571428571428573</v>
      </c>
      <c r="N177" s="96">
        <v>120</v>
      </c>
      <c r="O177" s="97" t="str">
        <f t="shared" si="28"/>
        <v>DEC</v>
      </c>
      <c r="P177" s="96">
        <v>120</v>
      </c>
      <c r="Q177" s="98">
        <f t="shared" si="29"/>
        <v>-80</v>
      </c>
      <c r="R177" s="97">
        <f t="shared" si="30"/>
        <v>-0.66666666666666674</v>
      </c>
      <c r="S177" s="99" t="str">
        <f t="shared" si="31"/>
        <v>DEGROWTH</v>
      </c>
      <c r="T177" s="68">
        <v>121.2</v>
      </c>
      <c r="U177" s="100" t="str">
        <f t="shared" si="32"/>
        <v>jAN</v>
      </c>
      <c r="V177" s="96">
        <v>121.2</v>
      </c>
      <c r="W177" s="101">
        <f t="shared" si="33"/>
        <v>-81.2</v>
      </c>
      <c r="X177" s="102">
        <f t="shared" si="34"/>
        <v>-0.66996699669966997</v>
      </c>
      <c r="Y177" s="103" t="str">
        <f t="shared" si="35"/>
        <v>DEGROWTH</v>
      </c>
      <c r="Z177" s="74">
        <v>0</v>
      </c>
      <c r="AA177" s="69"/>
      <c r="AB177" s="69" t="s">
        <v>133</v>
      </c>
      <c r="AC177" s="3"/>
    </row>
    <row r="178" spans="1:29" ht="14.25" customHeight="1">
      <c r="A178" s="69" t="s">
        <v>133</v>
      </c>
      <c r="B178" s="71" t="s">
        <v>141</v>
      </c>
      <c r="C178" s="71" t="s">
        <v>959</v>
      </c>
      <c r="D178" s="71">
        <v>1000000087</v>
      </c>
      <c r="E178" s="72" t="s">
        <v>960</v>
      </c>
      <c r="F178" s="73">
        <v>43960</v>
      </c>
      <c r="G178" s="66" t="str">
        <f t="shared" si="24"/>
        <v>Targeted Dealer</v>
      </c>
      <c r="H178" s="66"/>
      <c r="I178" s="67">
        <v>200</v>
      </c>
      <c r="J178" s="67">
        <f t="shared" si="25"/>
        <v>200</v>
      </c>
      <c r="K178" s="68">
        <v>40</v>
      </c>
      <c r="L178" s="68">
        <f t="shared" si="26"/>
        <v>160</v>
      </c>
      <c r="M178" s="68">
        <f t="shared" si="27"/>
        <v>20</v>
      </c>
      <c r="N178" s="96">
        <v>120</v>
      </c>
      <c r="O178" s="97" t="str">
        <f t="shared" si="28"/>
        <v>DEC</v>
      </c>
      <c r="P178" s="96">
        <v>120</v>
      </c>
      <c r="Q178" s="98">
        <f t="shared" si="29"/>
        <v>-80</v>
      </c>
      <c r="R178" s="97">
        <f t="shared" si="30"/>
        <v>-0.66666666666666674</v>
      </c>
      <c r="S178" s="99" t="str">
        <f t="shared" si="31"/>
        <v>DEGROWTH</v>
      </c>
      <c r="T178" s="68">
        <v>80</v>
      </c>
      <c r="U178" s="100" t="str">
        <f t="shared" si="32"/>
        <v>jAN</v>
      </c>
      <c r="V178" s="96">
        <v>80</v>
      </c>
      <c r="W178" s="101">
        <f t="shared" si="33"/>
        <v>-40</v>
      </c>
      <c r="X178" s="102">
        <f t="shared" si="34"/>
        <v>-0.5</v>
      </c>
      <c r="Y178" s="103" t="str">
        <f t="shared" si="35"/>
        <v>DEGROWTH</v>
      </c>
      <c r="Z178" s="74">
        <v>0</v>
      </c>
      <c r="AA178" s="69"/>
      <c r="AB178" s="69" t="s">
        <v>133</v>
      </c>
      <c r="AC178" s="3"/>
    </row>
    <row r="179" spans="1:29" ht="14.25" customHeight="1">
      <c r="A179" s="69" t="s">
        <v>133</v>
      </c>
      <c r="B179" s="71" t="s">
        <v>141</v>
      </c>
      <c r="C179" s="71" t="s">
        <v>3903</v>
      </c>
      <c r="D179" s="71">
        <v>1000000079</v>
      </c>
      <c r="E179" s="72" t="s">
        <v>3904</v>
      </c>
      <c r="F179" s="73">
        <v>44154</v>
      </c>
      <c r="G179" s="66" t="str">
        <f t="shared" si="24"/>
        <v>-</v>
      </c>
      <c r="H179" s="66"/>
      <c r="I179" s="67">
        <v>0</v>
      </c>
      <c r="J179" s="67">
        <f t="shared" si="25"/>
        <v>0</v>
      </c>
      <c r="K179" s="68">
        <v>0</v>
      </c>
      <c r="L179" s="68">
        <f t="shared" si="26"/>
        <v>0</v>
      </c>
      <c r="M179" s="68" t="str">
        <f t="shared" si="27"/>
        <v>-</v>
      </c>
      <c r="N179" s="96">
        <v>0</v>
      </c>
      <c r="O179" s="97" t="str">
        <f t="shared" si="28"/>
        <v>DEC</v>
      </c>
      <c r="P179" s="96">
        <v>0</v>
      </c>
      <c r="Q179" s="98">
        <f t="shared" si="29"/>
        <v>0</v>
      </c>
      <c r="R179" s="97" t="str">
        <f t="shared" si="30"/>
        <v xml:space="preserve"> </v>
      </c>
      <c r="S179" s="99" t="b">
        <f t="shared" si="31"/>
        <v>0</v>
      </c>
      <c r="T179" s="68">
        <v>33.5</v>
      </c>
      <c r="U179" s="100" t="str">
        <f t="shared" si="32"/>
        <v>jAN</v>
      </c>
      <c r="V179" s="96">
        <v>33.5</v>
      </c>
      <c r="W179" s="101">
        <f t="shared" si="33"/>
        <v>-33.5</v>
      </c>
      <c r="X179" s="102">
        <f t="shared" si="34"/>
        <v>-1</v>
      </c>
      <c r="Y179" s="103" t="str">
        <f t="shared" si="35"/>
        <v>DEGROWTH</v>
      </c>
      <c r="Z179" s="74">
        <v>0</v>
      </c>
      <c r="AA179" s="69"/>
      <c r="AB179" s="69" t="s">
        <v>133</v>
      </c>
      <c r="AC179" s="3"/>
    </row>
    <row r="180" spans="1:29" ht="14.25" customHeight="1">
      <c r="A180" s="69" t="s">
        <v>133</v>
      </c>
      <c r="B180" s="71" t="s">
        <v>141</v>
      </c>
      <c r="C180" s="71" t="s">
        <v>180</v>
      </c>
      <c r="D180" s="71">
        <v>1000000081</v>
      </c>
      <c r="E180" s="72" t="s">
        <v>181</v>
      </c>
      <c r="F180" s="73">
        <v>44163</v>
      </c>
      <c r="G180" s="66" t="str">
        <f t="shared" si="24"/>
        <v>Targeted Dealer</v>
      </c>
      <c r="H180" s="66"/>
      <c r="I180" s="67">
        <v>120</v>
      </c>
      <c r="J180" s="67">
        <f t="shared" si="25"/>
        <v>120</v>
      </c>
      <c r="K180" s="68">
        <v>0</v>
      </c>
      <c r="L180" s="68">
        <f t="shared" si="26"/>
        <v>120</v>
      </c>
      <c r="M180" s="68">
        <f t="shared" si="27"/>
        <v>0</v>
      </c>
      <c r="N180" s="96">
        <v>0</v>
      </c>
      <c r="O180" s="97" t="str">
        <f t="shared" si="28"/>
        <v>DEC</v>
      </c>
      <c r="P180" s="96">
        <v>0</v>
      </c>
      <c r="Q180" s="98">
        <f t="shared" si="29"/>
        <v>0</v>
      </c>
      <c r="R180" s="97" t="str">
        <f t="shared" si="30"/>
        <v xml:space="preserve"> </v>
      </c>
      <c r="S180" s="99" t="b">
        <f t="shared" si="31"/>
        <v>0</v>
      </c>
      <c r="T180" s="68">
        <v>40</v>
      </c>
      <c r="U180" s="100" t="str">
        <f t="shared" si="32"/>
        <v>jAN</v>
      </c>
      <c r="V180" s="96">
        <v>40</v>
      </c>
      <c r="W180" s="101">
        <f t="shared" si="33"/>
        <v>-40</v>
      </c>
      <c r="X180" s="102">
        <f t="shared" si="34"/>
        <v>-1</v>
      </c>
      <c r="Y180" s="103" t="str">
        <f t="shared" si="35"/>
        <v>DEGROWTH</v>
      </c>
      <c r="Z180" s="74">
        <v>0</v>
      </c>
      <c r="AA180" s="69"/>
      <c r="AB180" s="69" t="s">
        <v>133</v>
      </c>
      <c r="AC180" s="3"/>
    </row>
    <row r="181" spans="1:29" ht="14.25" customHeight="1">
      <c r="A181" s="69" t="s">
        <v>133</v>
      </c>
      <c r="B181" s="71" t="s">
        <v>141</v>
      </c>
      <c r="C181" s="71" t="s">
        <v>961</v>
      </c>
      <c r="D181" s="71">
        <v>1000000076</v>
      </c>
      <c r="E181" s="72" t="s">
        <v>962</v>
      </c>
      <c r="F181" s="73">
        <v>44308</v>
      </c>
      <c r="G181" s="66" t="str">
        <f t="shared" si="24"/>
        <v>Targeted Dealer</v>
      </c>
      <c r="H181" s="66"/>
      <c r="I181" s="67">
        <v>200</v>
      </c>
      <c r="J181" s="67">
        <f t="shared" si="25"/>
        <v>200</v>
      </c>
      <c r="K181" s="68">
        <v>80</v>
      </c>
      <c r="L181" s="68">
        <f t="shared" si="26"/>
        <v>120</v>
      </c>
      <c r="M181" s="68">
        <f t="shared" si="27"/>
        <v>40</v>
      </c>
      <c r="N181" s="96">
        <v>160</v>
      </c>
      <c r="O181" s="97" t="str">
        <f t="shared" si="28"/>
        <v>DEC</v>
      </c>
      <c r="P181" s="96">
        <v>160</v>
      </c>
      <c r="Q181" s="98">
        <f t="shared" si="29"/>
        <v>-80</v>
      </c>
      <c r="R181" s="97">
        <f t="shared" si="30"/>
        <v>-0.5</v>
      </c>
      <c r="S181" s="99" t="str">
        <f t="shared" si="31"/>
        <v>DEGROWTH</v>
      </c>
      <c r="T181" s="68">
        <v>80</v>
      </c>
      <c r="U181" s="100" t="str">
        <f t="shared" si="32"/>
        <v>jAN</v>
      </c>
      <c r="V181" s="96">
        <v>80</v>
      </c>
      <c r="W181" s="101">
        <f t="shared" si="33"/>
        <v>0</v>
      </c>
      <c r="X181" s="102">
        <f t="shared" si="34"/>
        <v>0</v>
      </c>
      <c r="Y181" s="103" t="str">
        <f t="shared" si="35"/>
        <v>GROWTH</v>
      </c>
      <c r="Z181" s="74">
        <v>0</v>
      </c>
      <c r="AA181" s="69"/>
      <c r="AB181" s="69" t="s">
        <v>133</v>
      </c>
      <c r="AC181" s="3"/>
    </row>
    <row r="182" spans="1:29" ht="14.25" customHeight="1">
      <c r="A182" s="69" t="s">
        <v>133</v>
      </c>
      <c r="B182" s="71" t="s">
        <v>141</v>
      </c>
      <c r="C182" s="71" t="s">
        <v>963</v>
      </c>
      <c r="D182" s="71">
        <v>1000000075</v>
      </c>
      <c r="E182" s="72" t="s">
        <v>964</v>
      </c>
      <c r="F182" s="73">
        <v>44376</v>
      </c>
      <c r="G182" s="66" t="str">
        <f t="shared" si="24"/>
        <v>Targeted Dealer</v>
      </c>
      <c r="H182" s="66"/>
      <c r="I182" s="67">
        <v>280</v>
      </c>
      <c r="J182" s="67">
        <f t="shared" si="25"/>
        <v>280</v>
      </c>
      <c r="K182" s="68">
        <v>280</v>
      </c>
      <c r="L182" s="68">
        <f t="shared" si="26"/>
        <v>0</v>
      </c>
      <c r="M182" s="68">
        <f t="shared" si="27"/>
        <v>100</v>
      </c>
      <c r="N182" s="96">
        <v>240</v>
      </c>
      <c r="O182" s="97" t="str">
        <f t="shared" si="28"/>
        <v>DEC</v>
      </c>
      <c r="P182" s="96">
        <v>240</v>
      </c>
      <c r="Q182" s="98">
        <f t="shared" si="29"/>
        <v>40</v>
      </c>
      <c r="R182" s="97">
        <f t="shared" si="30"/>
        <v>0.16666666666666674</v>
      </c>
      <c r="S182" s="99" t="str">
        <f t="shared" si="31"/>
        <v>GROWTH</v>
      </c>
      <c r="T182" s="68">
        <v>280</v>
      </c>
      <c r="U182" s="100" t="str">
        <f t="shared" si="32"/>
        <v>jAN</v>
      </c>
      <c r="V182" s="96">
        <v>280</v>
      </c>
      <c r="W182" s="101">
        <f t="shared" si="33"/>
        <v>0</v>
      </c>
      <c r="X182" s="102">
        <f t="shared" si="34"/>
        <v>0</v>
      </c>
      <c r="Y182" s="103" t="str">
        <f t="shared" si="35"/>
        <v>GROWTH</v>
      </c>
      <c r="Z182" s="74">
        <v>0</v>
      </c>
      <c r="AA182" s="69"/>
      <c r="AB182" s="69" t="s">
        <v>133</v>
      </c>
      <c r="AC182" s="3"/>
    </row>
    <row r="183" spans="1:29" ht="14.25" customHeight="1">
      <c r="A183" s="69" t="s">
        <v>133</v>
      </c>
      <c r="B183" s="71" t="s">
        <v>141</v>
      </c>
      <c r="C183" s="71" t="s">
        <v>965</v>
      </c>
      <c r="D183" s="71">
        <v>1000000088</v>
      </c>
      <c r="E183" s="72" t="s">
        <v>966</v>
      </c>
      <c r="F183" s="73">
        <v>44452</v>
      </c>
      <c r="G183" s="66" t="str">
        <f t="shared" si="24"/>
        <v>Targeted Dealer</v>
      </c>
      <c r="H183" s="66"/>
      <c r="I183" s="67">
        <v>240</v>
      </c>
      <c r="J183" s="67">
        <f t="shared" si="25"/>
        <v>240</v>
      </c>
      <c r="K183" s="68">
        <v>480</v>
      </c>
      <c r="L183" s="68">
        <f t="shared" si="26"/>
        <v>-240</v>
      </c>
      <c r="M183" s="68">
        <f t="shared" si="27"/>
        <v>200</v>
      </c>
      <c r="N183" s="96">
        <v>240</v>
      </c>
      <c r="O183" s="97" t="str">
        <f t="shared" si="28"/>
        <v>DEC</v>
      </c>
      <c r="P183" s="96">
        <v>240</v>
      </c>
      <c r="Q183" s="98">
        <f t="shared" si="29"/>
        <v>240</v>
      </c>
      <c r="R183" s="97">
        <f t="shared" si="30"/>
        <v>1</v>
      </c>
      <c r="S183" s="99" t="str">
        <f t="shared" si="31"/>
        <v>GROWTH</v>
      </c>
      <c r="T183" s="68">
        <v>240</v>
      </c>
      <c r="U183" s="100" t="str">
        <f t="shared" si="32"/>
        <v>jAN</v>
      </c>
      <c r="V183" s="96">
        <v>240</v>
      </c>
      <c r="W183" s="101">
        <f t="shared" si="33"/>
        <v>240</v>
      </c>
      <c r="X183" s="102">
        <f t="shared" si="34"/>
        <v>1</v>
      </c>
      <c r="Y183" s="103" t="str">
        <f t="shared" si="35"/>
        <v>GROWTH</v>
      </c>
      <c r="Z183" s="74">
        <v>0</v>
      </c>
      <c r="AA183" s="69"/>
      <c r="AB183" s="69" t="s">
        <v>133</v>
      </c>
      <c r="AC183" s="3"/>
    </row>
    <row r="184" spans="1:29" ht="14.25" customHeight="1">
      <c r="A184" s="69" t="s">
        <v>133</v>
      </c>
      <c r="B184" s="71" t="s">
        <v>141</v>
      </c>
      <c r="C184" s="71" t="s">
        <v>967</v>
      </c>
      <c r="D184" s="71">
        <v>1000002392</v>
      </c>
      <c r="E184" s="72" t="s">
        <v>968</v>
      </c>
      <c r="F184" s="73">
        <v>44539</v>
      </c>
      <c r="G184" s="66" t="str">
        <f t="shared" si="24"/>
        <v>Targeted Dealer</v>
      </c>
      <c r="H184" s="66"/>
      <c r="I184" s="67">
        <v>120</v>
      </c>
      <c r="J184" s="67">
        <f t="shared" si="25"/>
        <v>120</v>
      </c>
      <c r="K184" s="68">
        <v>0</v>
      </c>
      <c r="L184" s="68">
        <f t="shared" si="26"/>
        <v>120</v>
      </c>
      <c r="M184" s="68">
        <f t="shared" si="27"/>
        <v>0</v>
      </c>
      <c r="N184" s="96">
        <v>160</v>
      </c>
      <c r="O184" s="97" t="str">
        <f t="shared" si="28"/>
        <v>DEC</v>
      </c>
      <c r="P184" s="96">
        <v>160</v>
      </c>
      <c r="Q184" s="98">
        <f t="shared" si="29"/>
        <v>-160</v>
      </c>
      <c r="R184" s="97">
        <f t="shared" si="30"/>
        <v>-1</v>
      </c>
      <c r="S184" s="99" t="str">
        <f t="shared" si="31"/>
        <v>DEGROWTH</v>
      </c>
      <c r="T184" s="68">
        <v>80</v>
      </c>
      <c r="U184" s="100" t="str">
        <f t="shared" si="32"/>
        <v>jAN</v>
      </c>
      <c r="V184" s="96">
        <v>80</v>
      </c>
      <c r="W184" s="101">
        <f t="shared" si="33"/>
        <v>-80</v>
      </c>
      <c r="X184" s="102">
        <f t="shared" si="34"/>
        <v>-1</v>
      </c>
      <c r="Y184" s="103" t="str">
        <f t="shared" si="35"/>
        <v>DEGROWTH</v>
      </c>
      <c r="Z184" s="74">
        <v>0</v>
      </c>
      <c r="AA184" s="69"/>
      <c r="AB184" s="69" t="s">
        <v>133</v>
      </c>
      <c r="AC184" s="3"/>
    </row>
    <row r="185" spans="1:29" ht="14.25" customHeight="1">
      <c r="A185" s="69" t="s">
        <v>133</v>
      </c>
      <c r="B185" s="71" t="s">
        <v>141</v>
      </c>
      <c r="C185" s="71" t="s">
        <v>182</v>
      </c>
      <c r="D185" s="71">
        <v>1000002816</v>
      </c>
      <c r="E185" s="72" t="s">
        <v>183</v>
      </c>
      <c r="F185" s="73">
        <v>44727</v>
      </c>
      <c r="G185" s="66" t="str">
        <f t="shared" si="24"/>
        <v>Targeted Dealer</v>
      </c>
      <c r="H185" s="66"/>
      <c r="I185" s="67">
        <v>40</v>
      </c>
      <c r="J185" s="67">
        <f t="shared" si="25"/>
        <v>40</v>
      </c>
      <c r="K185" s="68">
        <v>0</v>
      </c>
      <c r="L185" s="68">
        <f t="shared" si="26"/>
        <v>40</v>
      </c>
      <c r="M185" s="68">
        <f t="shared" si="27"/>
        <v>0</v>
      </c>
      <c r="N185" s="96">
        <v>0</v>
      </c>
      <c r="O185" s="97" t="str">
        <f t="shared" si="28"/>
        <v>DEC</v>
      </c>
      <c r="P185" s="96">
        <v>0</v>
      </c>
      <c r="Q185" s="98">
        <f t="shared" si="29"/>
        <v>0</v>
      </c>
      <c r="R185" s="97" t="str">
        <f t="shared" si="30"/>
        <v xml:space="preserve"> </v>
      </c>
      <c r="S185" s="99" t="b">
        <f t="shared" si="31"/>
        <v>0</v>
      </c>
      <c r="T185" s="68">
        <v>80</v>
      </c>
      <c r="U185" s="100" t="str">
        <f t="shared" si="32"/>
        <v>jAN</v>
      </c>
      <c r="V185" s="96">
        <v>80</v>
      </c>
      <c r="W185" s="101">
        <f t="shared" si="33"/>
        <v>-80</v>
      </c>
      <c r="X185" s="102">
        <f t="shared" si="34"/>
        <v>-1</v>
      </c>
      <c r="Y185" s="103" t="str">
        <f t="shared" si="35"/>
        <v>DEGROWTH</v>
      </c>
      <c r="Z185" s="74">
        <v>1</v>
      </c>
      <c r="AA185" s="69"/>
      <c r="AB185" s="69" t="s">
        <v>133</v>
      </c>
      <c r="AC185" s="3"/>
    </row>
    <row r="186" spans="1:29" ht="14.25" customHeight="1">
      <c r="A186" s="69" t="s">
        <v>133</v>
      </c>
      <c r="B186" s="71" t="s">
        <v>141</v>
      </c>
      <c r="C186" s="71" t="s">
        <v>969</v>
      </c>
      <c r="D186" s="71">
        <v>1000003166</v>
      </c>
      <c r="E186" s="72" t="s">
        <v>970</v>
      </c>
      <c r="F186" s="73">
        <v>44916</v>
      </c>
      <c r="G186" s="66" t="str">
        <f t="shared" si="24"/>
        <v>Targeted Dealer</v>
      </c>
      <c r="H186" s="66"/>
      <c r="I186" s="67">
        <v>200</v>
      </c>
      <c r="J186" s="67">
        <f t="shared" si="25"/>
        <v>200</v>
      </c>
      <c r="K186" s="68">
        <v>120</v>
      </c>
      <c r="L186" s="68">
        <f t="shared" si="26"/>
        <v>80</v>
      </c>
      <c r="M186" s="68">
        <f t="shared" si="27"/>
        <v>60</v>
      </c>
      <c r="N186" s="96">
        <v>0</v>
      </c>
      <c r="O186" s="97" t="str">
        <f t="shared" si="28"/>
        <v>DEC</v>
      </c>
      <c r="P186" s="96">
        <v>0</v>
      </c>
      <c r="Q186" s="98">
        <f t="shared" si="29"/>
        <v>120</v>
      </c>
      <c r="R186" s="97" t="str">
        <f t="shared" si="30"/>
        <v xml:space="preserve"> </v>
      </c>
      <c r="S186" s="99" t="b">
        <f t="shared" si="31"/>
        <v>0</v>
      </c>
      <c r="T186" s="68">
        <v>40</v>
      </c>
      <c r="U186" s="100" t="str">
        <f t="shared" si="32"/>
        <v>jAN</v>
      </c>
      <c r="V186" s="96">
        <v>40</v>
      </c>
      <c r="W186" s="101">
        <f t="shared" si="33"/>
        <v>80</v>
      </c>
      <c r="X186" s="102">
        <f t="shared" si="34"/>
        <v>2</v>
      </c>
      <c r="Y186" s="103" t="str">
        <f t="shared" si="35"/>
        <v>GROWTH</v>
      </c>
      <c r="Z186" s="74">
        <v>0</v>
      </c>
      <c r="AA186" s="69"/>
      <c r="AB186" s="69" t="s">
        <v>133</v>
      </c>
      <c r="AC186" s="3"/>
    </row>
    <row r="187" spans="1:29" ht="14.25" customHeight="1">
      <c r="A187" s="69" t="s">
        <v>133</v>
      </c>
      <c r="B187" s="71" t="s">
        <v>141</v>
      </c>
      <c r="C187" s="71" t="s">
        <v>971</v>
      </c>
      <c r="D187" s="71">
        <v>1000003273</v>
      </c>
      <c r="E187" s="71" t="s">
        <v>972</v>
      </c>
      <c r="F187" s="73">
        <v>44949</v>
      </c>
      <c r="G187" s="66" t="str">
        <f t="shared" si="24"/>
        <v>Targeted Dealer</v>
      </c>
      <c r="H187" s="66"/>
      <c r="I187" s="67">
        <v>120</v>
      </c>
      <c r="J187" s="67">
        <f t="shared" si="25"/>
        <v>120</v>
      </c>
      <c r="K187" s="68">
        <v>120</v>
      </c>
      <c r="L187" s="68">
        <f t="shared" si="26"/>
        <v>0</v>
      </c>
      <c r="M187" s="68">
        <f t="shared" si="27"/>
        <v>100</v>
      </c>
      <c r="N187" s="96">
        <v>80</v>
      </c>
      <c r="O187" s="97" t="str">
        <f t="shared" si="28"/>
        <v>DEC</v>
      </c>
      <c r="P187" s="96">
        <v>80</v>
      </c>
      <c r="Q187" s="98">
        <f t="shared" si="29"/>
        <v>40</v>
      </c>
      <c r="R187" s="97">
        <f t="shared" si="30"/>
        <v>0.5</v>
      </c>
      <c r="S187" s="99" t="str">
        <f t="shared" si="31"/>
        <v>GROWTH</v>
      </c>
      <c r="T187" s="68">
        <v>80</v>
      </c>
      <c r="U187" s="100" t="str">
        <f t="shared" si="32"/>
        <v>jAN</v>
      </c>
      <c r="V187" s="96">
        <v>80</v>
      </c>
      <c r="W187" s="101">
        <f t="shared" si="33"/>
        <v>40</v>
      </c>
      <c r="X187" s="102">
        <f t="shared" si="34"/>
        <v>0.5</v>
      </c>
      <c r="Y187" s="103" t="str">
        <f t="shared" si="35"/>
        <v>GROWTH</v>
      </c>
      <c r="Z187" s="74">
        <v>0</v>
      </c>
      <c r="AA187" s="69"/>
      <c r="AB187" s="69" t="s">
        <v>133</v>
      </c>
      <c r="AC187" s="3"/>
    </row>
    <row r="188" spans="1:29" ht="14.25" customHeight="1">
      <c r="A188" s="69" t="s">
        <v>133</v>
      </c>
      <c r="B188" s="71" t="s">
        <v>141</v>
      </c>
      <c r="C188" s="71" t="s">
        <v>973</v>
      </c>
      <c r="D188" s="71">
        <v>1000003424</v>
      </c>
      <c r="E188" s="71" t="s">
        <v>974</v>
      </c>
      <c r="F188" s="73">
        <v>44999</v>
      </c>
      <c r="G188" s="66" t="str">
        <f t="shared" si="24"/>
        <v>Targeted Dealer</v>
      </c>
      <c r="H188" s="66"/>
      <c r="I188" s="67">
        <v>240</v>
      </c>
      <c r="J188" s="67">
        <f t="shared" si="25"/>
        <v>240</v>
      </c>
      <c r="K188" s="68">
        <v>280</v>
      </c>
      <c r="L188" s="68">
        <f t="shared" si="26"/>
        <v>-40</v>
      </c>
      <c r="M188" s="68">
        <f t="shared" si="27"/>
        <v>116.66666666666667</v>
      </c>
      <c r="N188" s="96">
        <v>320</v>
      </c>
      <c r="O188" s="97" t="str">
        <f t="shared" si="28"/>
        <v>DEC</v>
      </c>
      <c r="P188" s="96">
        <v>320</v>
      </c>
      <c r="Q188" s="98">
        <f t="shared" si="29"/>
        <v>-40</v>
      </c>
      <c r="R188" s="97">
        <f t="shared" si="30"/>
        <v>-0.125</v>
      </c>
      <c r="S188" s="99" t="str">
        <f t="shared" si="31"/>
        <v>DEGROWTH</v>
      </c>
      <c r="T188" s="68">
        <v>220</v>
      </c>
      <c r="U188" s="100" t="str">
        <f t="shared" si="32"/>
        <v>jAN</v>
      </c>
      <c r="V188" s="96">
        <v>220</v>
      </c>
      <c r="W188" s="101">
        <f t="shared" si="33"/>
        <v>60</v>
      </c>
      <c r="X188" s="102">
        <f t="shared" si="34"/>
        <v>0.27272727272727271</v>
      </c>
      <c r="Y188" s="103" t="str">
        <f t="shared" si="35"/>
        <v>GROWTH</v>
      </c>
      <c r="Z188" s="74">
        <v>0</v>
      </c>
      <c r="AA188" s="69"/>
      <c r="AB188" s="69" t="s">
        <v>133</v>
      </c>
      <c r="AC188" s="3"/>
    </row>
    <row r="189" spans="1:29" ht="14.25" customHeight="1">
      <c r="A189" s="69" t="s">
        <v>133</v>
      </c>
      <c r="B189" s="71" t="s">
        <v>141</v>
      </c>
      <c r="C189" s="71" t="s">
        <v>975</v>
      </c>
      <c r="D189" s="71">
        <v>1000003452</v>
      </c>
      <c r="E189" s="71" t="s">
        <v>976</v>
      </c>
      <c r="F189" s="73">
        <v>45012</v>
      </c>
      <c r="G189" s="66" t="str">
        <f t="shared" si="24"/>
        <v>Targeted Dealer</v>
      </c>
      <c r="H189" s="66"/>
      <c r="I189" s="67">
        <v>600</v>
      </c>
      <c r="J189" s="67">
        <f t="shared" si="25"/>
        <v>600</v>
      </c>
      <c r="K189" s="68">
        <v>160</v>
      </c>
      <c r="L189" s="68">
        <f t="shared" si="26"/>
        <v>440</v>
      </c>
      <c r="M189" s="68">
        <f t="shared" si="27"/>
        <v>26.666666666666668</v>
      </c>
      <c r="N189" s="96">
        <v>510</v>
      </c>
      <c r="O189" s="97" t="str">
        <f t="shared" si="28"/>
        <v>DEC</v>
      </c>
      <c r="P189" s="96">
        <v>510</v>
      </c>
      <c r="Q189" s="98">
        <f t="shared" si="29"/>
        <v>-350</v>
      </c>
      <c r="R189" s="97">
        <f t="shared" si="30"/>
        <v>-0.68627450980392157</v>
      </c>
      <c r="S189" s="99" t="str">
        <f t="shared" si="31"/>
        <v>DEGROWTH</v>
      </c>
      <c r="T189" s="68">
        <v>631</v>
      </c>
      <c r="U189" s="100" t="str">
        <f t="shared" si="32"/>
        <v>jAN</v>
      </c>
      <c r="V189" s="96">
        <v>631</v>
      </c>
      <c r="W189" s="101">
        <f t="shared" si="33"/>
        <v>-471</v>
      </c>
      <c r="X189" s="102">
        <f t="shared" si="34"/>
        <v>-0.74643423137876386</v>
      </c>
      <c r="Y189" s="103" t="str">
        <f t="shared" si="35"/>
        <v>DEGROWTH</v>
      </c>
      <c r="Z189" s="74">
        <v>0</v>
      </c>
      <c r="AA189" s="69"/>
      <c r="AB189" s="69" t="s">
        <v>133</v>
      </c>
      <c r="AC189" s="3"/>
    </row>
    <row r="190" spans="1:29" ht="14.25" customHeight="1">
      <c r="A190" s="69" t="s">
        <v>133</v>
      </c>
      <c r="B190" s="71" t="s">
        <v>141</v>
      </c>
      <c r="C190" s="71" t="s">
        <v>184</v>
      </c>
      <c r="D190" s="71">
        <v>1000003533</v>
      </c>
      <c r="E190" s="71" t="s">
        <v>185</v>
      </c>
      <c r="F190" s="73">
        <v>45064</v>
      </c>
      <c r="G190" s="66" t="str">
        <f t="shared" si="24"/>
        <v>Targeted Dealer</v>
      </c>
      <c r="H190" s="66"/>
      <c r="I190" s="67">
        <v>160</v>
      </c>
      <c r="J190" s="67">
        <f t="shared" si="25"/>
        <v>160</v>
      </c>
      <c r="K190" s="68">
        <v>40</v>
      </c>
      <c r="L190" s="68">
        <f t="shared" si="26"/>
        <v>120</v>
      </c>
      <c r="M190" s="68">
        <f t="shared" si="27"/>
        <v>25</v>
      </c>
      <c r="N190" s="96">
        <v>80</v>
      </c>
      <c r="O190" s="97" t="str">
        <f t="shared" si="28"/>
        <v>DEC</v>
      </c>
      <c r="P190" s="96">
        <v>80</v>
      </c>
      <c r="Q190" s="98">
        <f t="shared" si="29"/>
        <v>-40</v>
      </c>
      <c r="R190" s="97">
        <f t="shared" si="30"/>
        <v>-0.5</v>
      </c>
      <c r="S190" s="99" t="str">
        <f t="shared" si="31"/>
        <v>DEGROWTH</v>
      </c>
      <c r="T190" s="68">
        <v>120</v>
      </c>
      <c r="U190" s="100" t="str">
        <f t="shared" si="32"/>
        <v>jAN</v>
      </c>
      <c r="V190" s="96">
        <v>120</v>
      </c>
      <c r="W190" s="101">
        <f t="shared" si="33"/>
        <v>-80</v>
      </c>
      <c r="X190" s="102">
        <f t="shared" si="34"/>
        <v>-0.66666666666666674</v>
      </c>
      <c r="Y190" s="103" t="str">
        <f t="shared" si="35"/>
        <v>DEGROWTH</v>
      </c>
      <c r="Z190" s="74">
        <v>0</v>
      </c>
      <c r="AA190" s="69"/>
      <c r="AB190" s="69" t="s">
        <v>133</v>
      </c>
      <c r="AC190" s="3"/>
    </row>
    <row r="191" spans="1:29" ht="14.25" customHeight="1">
      <c r="A191" s="69" t="s">
        <v>133</v>
      </c>
      <c r="B191" s="71" t="s">
        <v>141</v>
      </c>
      <c r="C191" s="71" t="s">
        <v>977</v>
      </c>
      <c r="D191" s="71">
        <v>1000003653</v>
      </c>
      <c r="E191" s="71" t="s">
        <v>187</v>
      </c>
      <c r="F191" s="73">
        <v>45134</v>
      </c>
      <c r="G191" s="66" t="str">
        <f t="shared" si="24"/>
        <v>Targeted Dealer</v>
      </c>
      <c r="H191" s="66"/>
      <c r="I191" s="67">
        <v>50</v>
      </c>
      <c r="J191" s="67">
        <f t="shared" si="25"/>
        <v>50</v>
      </c>
      <c r="K191" s="68">
        <v>53</v>
      </c>
      <c r="L191" s="68">
        <f t="shared" si="26"/>
        <v>-3</v>
      </c>
      <c r="M191" s="68">
        <f t="shared" si="27"/>
        <v>106</v>
      </c>
      <c r="N191" s="96">
        <v>45</v>
      </c>
      <c r="O191" s="97" t="str">
        <f t="shared" si="28"/>
        <v>DEC</v>
      </c>
      <c r="P191" s="96">
        <v>45</v>
      </c>
      <c r="Q191" s="98">
        <f t="shared" si="29"/>
        <v>8</v>
      </c>
      <c r="R191" s="97">
        <f t="shared" si="30"/>
        <v>0.17777777777777781</v>
      </c>
      <c r="S191" s="99" t="str">
        <f t="shared" si="31"/>
        <v>GROWTH</v>
      </c>
      <c r="T191" s="68">
        <v>48</v>
      </c>
      <c r="U191" s="100" t="str">
        <f t="shared" si="32"/>
        <v>jAN</v>
      </c>
      <c r="V191" s="96">
        <v>48</v>
      </c>
      <c r="W191" s="101">
        <f t="shared" si="33"/>
        <v>5</v>
      </c>
      <c r="X191" s="102">
        <f t="shared" si="34"/>
        <v>0.10416666666666674</v>
      </c>
      <c r="Y191" s="103" t="str">
        <f t="shared" si="35"/>
        <v>GROWTH</v>
      </c>
      <c r="Z191" s="74">
        <v>0</v>
      </c>
      <c r="AA191" s="69"/>
      <c r="AB191" s="69" t="s">
        <v>133</v>
      </c>
      <c r="AC191" s="3"/>
    </row>
    <row r="192" spans="1:29" ht="14.25" customHeight="1">
      <c r="A192" s="69" t="s">
        <v>133</v>
      </c>
      <c r="B192" s="71" t="s">
        <v>141</v>
      </c>
      <c r="C192" s="71" t="s">
        <v>978</v>
      </c>
      <c r="D192" s="71">
        <v>1000003727</v>
      </c>
      <c r="E192" s="71" t="s">
        <v>979</v>
      </c>
      <c r="F192" s="73">
        <v>45215</v>
      </c>
      <c r="G192" s="66" t="str">
        <f t="shared" si="24"/>
        <v>Targeted Dealer</v>
      </c>
      <c r="H192" s="66"/>
      <c r="I192" s="67">
        <v>200</v>
      </c>
      <c r="J192" s="67">
        <f t="shared" si="25"/>
        <v>200</v>
      </c>
      <c r="K192" s="68">
        <v>120</v>
      </c>
      <c r="L192" s="68">
        <f t="shared" si="26"/>
        <v>80</v>
      </c>
      <c r="M192" s="68">
        <f t="shared" si="27"/>
        <v>60</v>
      </c>
      <c r="N192" s="96">
        <v>200</v>
      </c>
      <c r="O192" s="97" t="str">
        <f t="shared" si="28"/>
        <v>DEC</v>
      </c>
      <c r="P192" s="96">
        <v>200</v>
      </c>
      <c r="Q192" s="98">
        <f t="shared" si="29"/>
        <v>-80</v>
      </c>
      <c r="R192" s="97">
        <f t="shared" si="30"/>
        <v>-0.4</v>
      </c>
      <c r="S192" s="99" t="str">
        <f t="shared" si="31"/>
        <v>DEGROWTH</v>
      </c>
      <c r="T192" s="68">
        <v>120</v>
      </c>
      <c r="U192" s="100" t="str">
        <f t="shared" si="32"/>
        <v>jAN</v>
      </c>
      <c r="V192" s="96">
        <v>120</v>
      </c>
      <c r="W192" s="101">
        <f t="shared" si="33"/>
        <v>0</v>
      </c>
      <c r="X192" s="102">
        <f t="shared" si="34"/>
        <v>0</v>
      </c>
      <c r="Y192" s="103" t="str">
        <f t="shared" si="35"/>
        <v>GROWTH</v>
      </c>
      <c r="Z192" s="74">
        <v>0</v>
      </c>
      <c r="AA192" s="69"/>
      <c r="AB192" s="69" t="s">
        <v>133</v>
      </c>
      <c r="AC192" s="3"/>
    </row>
    <row r="193" spans="1:29" ht="14.25" customHeight="1">
      <c r="A193" s="69" t="s">
        <v>133</v>
      </c>
      <c r="B193" s="71" t="s">
        <v>141</v>
      </c>
      <c r="C193" s="71" t="s">
        <v>980</v>
      </c>
      <c r="D193" s="71">
        <v>1000003782</v>
      </c>
      <c r="E193" s="71" t="s">
        <v>981</v>
      </c>
      <c r="F193" s="73">
        <v>45271</v>
      </c>
      <c r="G193" s="66" t="str">
        <f t="shared" si="24"/>
        <v>Targeted Dealer</v>
      </c>
      <c r="H193" s="66"/>
      <c r="I193" s="67">
        <v>70</v>
      </c>
      <c r="J193" s="67">
        <f t="shared" si="25"/>
        <v>70</v>
      </c>
      <c r="K193" s="68">
        <v>13</v>
      </c>
      <c r="L193" s="68">
        <f t="shared" si="26"/>
        <v>57</v>
      </c>
      <c r="M193" s="68">
        <f t="shared" si="27"/>
        <v>18.571428571428573</v>
      </c>
      <c r="N193" s="96">
        <v>47.5</v>
      </c>
      <c r="O193" s="97" t="str">
        <f t="shared" si="28"/>
        <v>DEC</v>
      </c>
      <c r="P193" s="96">
        <v>47.5</v>
      </c>
      <c r="Q193" s="98">
        <f t="shared" si="29"/>
        <v>-34.5</v>
      </c>
      <c r="R193" s="97">
        <f t="shared" si="30"/>
        <v>-0.72631578947368425</v>
      </c>
      <c r="S193" s="99" t="str">
        <f t="shared" si="31"/>
        <v>DEGROWTH</v>
      </c>
      <c r="T193" s="68">
        <v>50.5</v>
      </c>
      <c r="U193" s="100" t="str">
        <f t="shared" si="32"/>
        <v>jAN</v>
      </c>
      <c r="V193" s="96">
        <v>50.5</v>
      </c>
      <c r="W193" s="101">
        <f t="shared" si="33"/>
        <v>-37.5</v>
      </c>
      <c r="X193" s="102">
        <f t="shared" si="34"/>
        <v>-0.74257425742574257</v>
      </c>
      <c r="Y193" s="103" t="str">
        <f t="shared" si="35"/>
        <v>DEGROWTH</v>
      </c>
      <c r="Z193" s="74">
        <v>0</v>
      </c>
      <c r="AA193" s="69"/>
      <c r="AB193" s="69" t="s">
        <v>133</v>
      </c>
      <c r="AC193" s="3"/>
    </row>
    <row r="194" spans="1:29" ht="14.25" customHeight="1">
      <c r="A194" s="69" t="s">
        <v>133</v>
      </c>
      <c r="B194" s="71" t="s">
        <v>141</v>
      </c>
      <c r="C194" s="71" t="s">
        <v>982</v>
      </c>
      <c r="D194" s="71">
        <v>1000003816</v>
      </c>
      <c r="E194" s="71" t="s">
        <v>983</v>
      </c>
      <c r="F194" s="77">
        <v>45301</v>
      </c>
      <c r="G194" s="66" t="str">
        <f t="shared" si="24"/>
        <v>Targeted Dealer</v>
      </c>
      <c r="H194" s="66"/>
      <c r="I194" s="67">
        <v>20</v>
      </c>
      <c r="J194" s="67">
        <f t="shared" si="25"/>
        <v>20</v>
      </c>
      <c r="K194" s="68">
        <v>0</v>
      </c>
      <c r="L194" s="68">
        <f t="shared" si="26"/>
        <v>20</v>
      </c>
      <c r="M194" s="68">
        <f t="shared" si="27"/>
        <v>0</v>
      </c>
      <c r="N194" s="96">
        <v>15</v>
      </c>
      <c r="O194" s="97" t="str">
        <f t="shared" si="28"/>
        <v>DEC</v>
      </c>
      <c r="P194" s="96">
        <v>15</v>
      </c>
      <c r="Q194" s="98">
        <f t="shared" si="29"/>
        <v>-15</v>
      </c>
      <c r="R194" s="97">
        <f t="shared" si="30"/>
        <v>-1</v>
      </c>
      <c r="S194" s="99" t="str">
        <f t="shared" si="31"/>
        <v>DEGROWTH</v>
      </c>
      <c r="T194" s="68">
        <v>15</v>
      </c>
      <c r="U194" s="100" t="str">
        <f t="shared" si="32"/>
        <v>jAN</v>
      </c>
      <c r="V194" s="96">
        <v>15</v>
      </c>
      <c r="W194" s="101">
        <f t="shared" si="33"/>
        <v>-15</v>
      </c>
      <c r="X194" s="102">
        <f t="shared" si="34"/>
        <v>-1</v>
      </c>
      <c r="Y194" s="103" t="str">
        <f t="shared" si="35"/>
        <v>DEGROWTH</v>
      </c>
      <c r="Z194" s="74">
        <v>0</v>
      </c>
      <c r="AA194" s="69"/>
      <c r="AB194" s="69" t="s">
        <v>133</v>
      </c>
      <c r="AC194" s="3"/>
    </row>
    <row r="195" spans="1:29" ht="14.25" customHeight="1">
      <c r="A195" s="74" t="s">
        <v>133</v>
      </c>
      <c r="B195" s="78" t="s">
        <v>141</v>
      </c>
      <c r="C195" s="78" t="s">
        <v>984</v>
      </c>
      <c r="D195" s="78">
        <v>1000004010</v>
      </c>
      <c r="E195" s="78" t="s">
        <v>985</v>
      </c>
      <c r="F195" s="73">
        <v>45458</v>
      </c>
      <c r="G195" s="66" t="str">
        <f t="shared" ref="G195:G258" si="36">IF(I195&gt;0,"Targeted Dealer","-")</f>
        <v>Targeted Dealer</v>
      </c>
      <c r="H195" s="66"/>
      <c r="I195" s="67">
        <v>120</v>
      </c>
      <c r="J195" s="67">
        <f t="shared" ref="J195:J258" si="37">I195/$J$1*($J$1-$E$1)</f>
        <v>120</v>
      </c>
      <c r="K195" s="68">
        <v>40</v>
      </c>
      <c r="L195" s="68">
        <f t="shared" ref="L195:L258" si="38">I195-K195</f>
        <v>80</v>
      </c>
      <c r="M195" s="68">
        <f t="shared" ref="M195:M258" si="39">IFERROR((K195/J195%),"-")</f>
        <v>33.333333333333336</v>
      </c>
      <c r="N195" s="96">
        <v>80</v>
      </c>
      <c r="O195" s="97" t="str">
        <f t="shared" ref="O195:O258" si="40">IF(F195&lt;=$P$2,"DEC","")</f>
        <v>DEC</v>
      </c>
      <c r="P195" s="96">
        <v>80</v>
      </c>
      <c r="Q195" s="98">
        <f t="shared" ref="Q195:Q258" si="41">K195-P195</f>
        <v>-40</v>
      </c>
      <c r="R195" s="97">
        <f t="shared" ref="R195:R258" si="42">IFERROR(IF(O195="Dec",(K195/P195-1))," ")</f>
        <v>-0.5</v>
      </c>
      <c r="S195" s="99" t="str">
        <f t="shared" ref="S195:S258" si="43">IF(N195&gt;0,IF(O195="","-",IF(R195&lt;0%,"DEGROWTH","GROWTH")))</f>
        <v>DEGROWTH</v>
      </c>
      <c r="T195" s="68">
        <v>200</v>
      </c>
      <c r="U195" s="100" t="str">
        <f t="shared" ref="U195:U258" si="44">IF(F195&lt;=$V$2,"jAN","")</f>
        <v>jAN</v>
      </c>
      <c r="V195" s="96">
        <v>200</v>
      </c>
      <c r="W195" s="101">
        <f t="shared" ref="W195:W258" si="45">K195-V195</f>
        <v>-160</v>
      </c>
      <c r="X195" s="102">
        <f t="shared" ref="X195:X258" si="46">IFERROR(IF(U195="Jan",(K195/V195-1)),0)</f>
        <v>-0.8</v>
      </c>
      <c r="Y195" s="103" t="str">
        <f t="shared" ref="Y195:Y258" si="47">IF(T195&gt;0,IF(U195="","-",IF(X195&lt;0%,"DEGROWTH","GROWTH")))</f>
        <v>DEGROWTH</v>
      </c>
      <c r="Z195" s="74">
        <v>0</v>
      </c>
      <c r="AA195" s="69"/>
      <c r="AB195" s="74" t="s">
        <v>133</v>
      </c>
      <c r="AC195" s="3"/>
    </row>
    <row r="196" spans="1:29" ht="14.25" customHeight="1">
      <c r="A196" s="74" t="s">
        <v>133</v>
      </c>
      <c r="B196" s="78" t="s">
        <v>141</v>
      </c>
      <c r="C196" s="78" t="s">
        <v>986</v>
      </c>
      <c r="D196" s="78">
        <v>1000004084</v>
      </c>
      <c r="E196" s="78" t="s">
        <v>987</v>
      </c>
      <c r="F196" s="73">
        <v>45518</v>
      </c>
      <c r="G196" s="66" t="str">
        <f t="shared" si="36"/>
        <v>Targeted Dealer</v>
      </c>
      <c r="H196" s="66"/>
      <c r="I196" s="67">
        <v>400</v>
      </c>
      <c r="J196" s="67">
        <f t="shared" si="37"/>
        <v>400</v>
      </c>
      <c r="K196" s="68">
        <v>400.5</v>
      </c>
      <c r="L196" s="68">
        <f t="shared" si="38"/>
        <v>-0.5</v>
      </c>
      <c r="M196" s="68">
        <f t="shared" si="39"/>
        <v>100.125</v>
      </c>
      <c r="N196" s="96">
        <v>400</v>
      </c>
      <c r="O196" s="97" t="str">
        <f t="shared" si="40"/>
        <v>DEC</v>
      </c>
      <c r="P196" s="96">
        <v>400</v>
      </c>
      <c r="Q196" s="98">
        <f t="shared" si="41"/>
        <v>0.5</v>
      </c>
      <c r="R196" s="97">
        <f t="shared" si="42"/>
        <v>1.2499999999999734E-3</v>
      </c>
      <c r="S196" s="99" t="str">
        <f t="shared" si="43"/>
        <v>GROWTH</v>
      </c>
      <c r="T196" s="68">
        <v>360</v>
      </c>
      <c r="U196" s="100" t="str">
        <f t="shared" si="44"/>
        <v>jAN</v>
      </c>
      <c r="V196" s="96">
        <v>360</v>
      </c>
      <c r="W196" s="101">
        <f t="shared" si="45"/>
        <v>40.5</v>
      </c>
      <c r="X196" s="102">
        <f t="shared" si="46"/>
        <v>0.11250000000000004</v>
      </c>
      <c r="Y196" s="103" t="str">
        <f t="shared" si="47"/>
        <v>GROWTH</v>
      </c>
      <c r="Z196" s="74">
        <v>0</v>
      </c>
      <c r="AA196" s="69"/>
      <c r="AB196" s="74" t="s">
        <v>133</v>
      </c>
      <c r="AC196" s="3"/>
    </row>
    <row r="197" spans="1:29" ht="14.25" customHeight="1">
      <c r="A197" s="69" t="s">
        <v>133</v>
      </c>
      <c r="B197" s="71" t="s">
        <v>142</v>
      </c>
      <c r="C197" s="71" t="s">
        <v>988</v>
      </c>
      <c r="D197" s="71">
        <v>1000000103</v>
      </c>
      <c r="E197" s="72" t="s">
        <v>989</v>
      </c>
      <c r="F197" s="73">
        <v>41870</v>
      </c>
      <c r="G197" s="66" t="str">
        <f t="shared" si="36"/>
        <v>Targeted Dealer</v>
      </c>
      <c r="H197" s="66"/>
      <c r="I197" s="67">
        <v>240</v>
      </c>
      <c r="J197" s="67">
        <f t="shared" si="37"/>
        <v>240</v>
      </c>
      <c r="K197" s="68">
        <v>259.5</v>
      </c>
      <c r="L197" s="68">
        <f t="shared" si="38"/>
        <v>-19.5</v>
      </c>
      <c r="M197" s="68">
        <f t="shared" si="39"/>
        <v>108.125</v>
      </c>
      <c r="N197" s="96">
        <v>262.5</v>
      </c>
      <c r="O197" s="97" t="str">
        <f t="shared" si="40"/>
        <v>DEC</v>
      </c>
      <c r="P197" s="96">
        <v>262.5</v>
      </c>
      <c r="Q197" s="98">
        <f t="shared" si="41"/>
        <v>-3</v>
      </c>
      <c r="R197" s="97">
        <f t="shared" si="42"/>
        <v>-1.1428571428571455E-2</v>
      </c>
      <c r="S197" s="99" t="str">
        <f t="shared" si="43"/>
        <v>DEGROWTH</v>
      </c>
      <c r="T197" s="68">
        <v>205.5</v>
      </c>
      <c r="U197" s="100" t="str">
        <f t="shared" si="44"/>
        <v>jAN</v>
      </c>
      <c r="V197" s="96">
        <v>205.5</v>
      </c>
      <c r="W197" s="101">
        <f t="shared" si="45"/>
        <v>54</v>
      </c>
      <c r="X197" s="102">
        <f t="shared" si="46"/>
        <v>0.26277372262773713</v>
      </c>
      <c r="Y197" s="103" t="str">
        <f t="shared" si="47"/>
        <v>GROWTH</v>
      </c>
      <c r="Z197" s="74">
        <v>0</v>
      </c>
      <c r="AA197" s="69"/>
      <c r="AB197" s="69" t="s">
        <v>133</v>
      </c>
      <c r="AC197" s="3"/>
    </row>
    <row r="198" spans="1:29" ht="14.25" customHeight="1">
      <c r="A198" s="69" t="s">
        <v>133</v>
      </c>
      <c r="B198" s="71" t="s">
        <v>142</v>
      </c>
      <c r="C198" s="71" t="s">
        <v>186</v>
      </c>
      <c r="D198" s="71">
        <v>1000000094</v>
      </c>
      <c r="E198" s="72" t="s">
        <v>187</v>
      </c>
      <c r="F198" s="73">
        <v>41880</v>
      </c>
      <c r="G198" s="66" t="str">
        <f t="shared" si="36"/>
        <v>Targeted Dealer</v>
      </c>
      <c r="H198" s="66"/>
      <c r="I198" s="67">
        <v>30</v>
      </c>
      <c r="J198" s="67">
        <f t="shared" si="37"/>
        <v>30</v>
      </c>
      <c r="K198" s="68">
        <v>132</v>
      </c>
      <c r="L198" s="68">
        <f t="shared" si="38"/>
        <v>-102</v>
      </c>
      <c r="M198" s="68">
        <f t="shared" si="39"/>
        <v>440</v>
      </c>
      <c r="N198" s="96">
        <v>32</v>
      </c>
      <c r="O198" s="97" t="str">
        <f t="shared" si="40"/>
        <v>DEC</v>
      </c>
      <c r="P198" s="96">
        <v>32</v>
      </c>
      <c r="Q198" s="98">
        <f t="shared" si="41"/>
        <v>100</v>
      </c>
      <c r="R198" s="97">
        <f t="shared" si="42"/>
        <v>3.125</v>
      </c>
      <c r="S198" s="99" t="str">
        <f t="shared" si="43"/>
        <v>GROWTH</v>
      </c>
      <c r="T198" s="68">
        <v>58</v>
      </c>
      <c r="U198" s="100" t="str">
        <f t="shared" si="44"/>
        <v>jAN</v>
      </c>
      <c r="V198" s="96">
        <v>58</v>
      </c>
      <c r="W198" s="101">
        <f t="shared" si="45"/>
        <v>74</v>
      </c>
      <c r="X198" s="102">
        <f t="shared" si="46"/>
        <v>1.2758620689655173</v>
      </c>
      <c r="Y198" s="103" t="str">
        <f t="shared" si="47"/>
        <v>GROWTH</v>
      </c>
      <c r="Z198" s="74">
        <v>0</v>
      </c>
      <c r="AA198" s="69"/>
      <c r="AB198" s="69" t="s">
        <v>133</v>
      </c>
      <c r="AC198" s="3"/>
    </row>
    <row r="199" spans="1:29" ht="14.25" customHeight="1">
      <c r="A199" s="69" t="s">
        <v>133</v>
      </c>
      <c r="B199" s="71" t="s">
        <v>142</v>
      </c>
      <c r="C199" s="71" t="s">
        <v>188</v>
      </c>
      <c r="D199" s="71">
        <v>1000000109</v>
      </c>
      <c r="E199" s="72" t="s">
        <v>189</v>
      </c>
      <c r="F199" s="73">
        <v>42601</v>
      </c>
      <c r="G199" s="66" t="str">
        <f t="shared" si="36"/>
        <v>-</v>
      </c>
      <c r="H199" s="66"/>
      <c r="I199" s="67">
        <v>0</v>
      </c>
      <c r="J199" s="67">
        <f t="shared" si="37"/>
        <v>0</v>
      </c>
      <c r="K199" s="68">
        <v>0</v>
      </c>
      <c r="L199" s="68">
        <f t="shared" si="38"/>
        <v>0</v>
      </c>
      <c r="M199" s="68" t="str">
        <f t="shared" si="39"/>
        <v>-</v>
      </c>
      <c r="N199" s="96">
        <v>0</v>
      </c>
      <c r="O199" s="97" t="str">
        <f t="shared" si="40"/>
        <v>DEC</v>
      </c>
      <c r="P199" s="96">
        <v>0</v>
      </c>
      <c r="Q199" s="98">
        <f t="shared" si="41"/>
        <v>0</v>
      </c>
      <c r="R199" s="97" t="str">
        <f t="shared" si="42"/>
        <v xml:space="preserve"> </v>
      </c>
      <c r="S199" s="99" t="b">
        <f t="shared" si="43"/>
        <v>0</v>
      </c>
      <c r="T199" s="68">
        <v>133.5</v>
      </c>
      <c r="U199" s="100" t="str">
        <f t="shared" si="44"/>
        <v>jAN</v>
      </c>
      <c r="V199" s="96">
        <v>133.5</v>
      </c>
      <c r="W199" s="101">
        <f t="shared" si="45"/>
        <v>-133.5</v>
      </c>
      <c r="X199" s="102">
        <f t="shared" si="46"/>
        <v>-1</v>
      </c>
      <c r="Y199" s="103" t="str">
        <f t="shared" si="47"/>
        <v>DEGROWTH</v>
      </c>
      <c r="Z199" s="74">
        <v>0</v>
      </c>
      <c r="AA199" s="69"/>
      <c r="AB199" s="69" t="s">
        <v>133</v>
      </c>
      <c r="AC199" s="3"/>
    </row>
    <row r="200" spans="1:29" ht="14.25" customHeight="1">
      <c r="A200" s="69" t="s">
        <v>133</v>
      </c>
      <c r="B200" s="71" t="s">
        <v>142</v>
      </c>
      <c r="C200" s="71" t="s">
        <v>990</v>
      </c>
      <c r="D200" s="71">
        <v>1000000096</v>
      </c>
      <c r="E200" s="72" t="s">
        <v>991</v>
      </c>
      <c r="F200" s="73">
        <v>43052</v>
      </c>
      <c r="G200" s="66" t="str">
        <f t="shared" si="36"/>
        <v>Targeted Dealer</v>
      </c>
      <c r="H200" s="66"/>
      <c r="I200" s="67">
        <v>170</v>
      </c>
      <c r="J200" s="67">
        <f t="shared" si="37"/>
        <v>170</v>
      </c>
      <c r="K200" s="68">
        <v>117.5</v>
      </c>
      <c r="L200" s="68">
        <f t="shared" si="38"/>
        <v>52.5</v>
      </c>
      <c r="M200" s="68">
        <f t="shared" si="39"/>
        <v>69.117647058823536</v>
      </c>
      <c r="N200" s="96">
        <v>153</v>
      </c>
      <c r="O200" s="97" t="str">
        <f t="shared" si="40"/>
        <v>DEC</v>
      </c>
      <c r="P200" s="96">
        <v>153</v>
      </c>
      <c r="Q200" s="98">
        <f t="shared" si="41"/>
        <v>-35.5</v>
      </c>
      <c r="R200" s="97">
        <f t="shared" si="42"/>
        <v>-0.23202614379084963</v>
      </c>
      <c r="S200" s="99" t="str">
        <f t="shared" si="43"/>
        <v>DEGROWTH</v>
      </c>
      <c r="T200" s="68">
        <v>125.5</v>
      </c>
      <c r="U200" s="100" t="str">
        <f t="shared" si="44"/>
        <v>jAN</v>
      </c>
      <c r="V200" s="96">
        <v>125.5</v>
      </c>
      <c r="W200" s="101">
        <f t="shared" si="45"/>
        <v>-8</v>
      </c>
      <c r="X200" s="102">
        <f t="shared" si="46"/>
        <v>-6.374501992031878E-2</v>
      </c>
      <c r="Y200" s="103" t="str">
        <f t="shared" si="47"/>
        <v>DEGROWTH</v>
      </c>
      <c r="Z200" s="74">
        <v>0</v>
      </c>
      <c r="AA200" s="69"/>
      <c r="AB200" s="69" t="s">
        <v>133</v>
      </c>
      <c r="AC200" s="3"/>
    </row>
    <row r="201" spans="1:29" ht="14.25" customHeight="1">
      <c r="A201" s="69" t="s">
        <v>133</v>
      </c>
      <c r="B201" s="71" t="s">
        <v>142</v>
      </c>
      <c r="C201" s="71" t="s">
        <v>992</v>
      </c>
      <c r="D201" s="71">
        <v>1000000110</v>
      </c>
      <c r="E201" s="72" t="s">
        <v>993</v>
      </c>
      <c r="F201" s="73">
        <v>43068</v>
      </c>
      <c r="G201" s="66" t="str">
        <f t="shared" si="36"/>
        <v>Targeted Dealer</v>
      </c>
      <c r="H201" s="66"/>
      <c r="I201" s="67">
        <v>40</v>
      </c>
      <c r="J201" s="67">
        <f t="shared" si="37"/>
        <v>40</v>
      </c>
      <c r="K201" s="68">
        <v>20</v>
      </c>
      <c r="L201" s="68">
        <f t="shared" si="38"/>
        <v>20</v>
      </c>
      <c r="M201" s="68">
        <f t="shared" si="39"/>
        <v>50</v>
      </c>
      <c r="N201" s="96">
        <v>20</v>
      </c>
      <c r="O201" s="97" t="str">
        <f t="shared" si="40"/>
        <v>DEC</v>
      </c>
      <c r="P201" s="96">
        <v>20</v>
      </c>
      <c r="Q201" s="98">
        <f t="shared" si="41"/>
        <v>0</v>
      </c>
      <c r="R201" s="97">
        <f t="shared" si="42"/>
        <v>0</v>
      </c>
      <c r="S201" s="99" t="str">
        <f t="shared" si="43"/>
        <v>GROWTH</v>
      </c>
      <c r="T201" s="68">
        <v>0</v>
      </c>
      <c r="U201" s="100" t="str">
        <f t="shared" si="44"/>
        <v>jAN</v>
      </c>
      <c r="V201" s="96">
        <v>0</v>
      </c>
      <c r="W201" s="101">
        <f t="shared" si="45"/>
        <v>20</v>
      </c>
      <c r="X201" s="102">
        <f t="shared" si="46"/>
        <v>0</v>
      </c>
      <c r="Y201" s="103" t="b">
        <f t="shared" si="47"/>
        <v>0</v>
      </c>
      <c r="Z201" s="74">
        <v>0</v>
      </c>
      <c r="AA201" s="69"/>
      <c r="AB201" s="69" t="s">
        <v>133</v>
      </c>
      <c r="AC201" s="3"/>
    </row>
    <row r="202" spans="1:29" ht="14.25" customHeight="1">
      <c r="A202" s="69" t="s">
        <v>133</v>
      </c>
      <c r="B202" s="71" t="s">
        <v>142</v>
      </c>
      <c r="C202" s="71" t="s">
        <v>994</v>
      </c>
      <c r="D202" s="71">
        <v>1000000104</v>
      </c>
      <c r="E202" s="72" t="s">
        <v>995</v>
      </c>
      <c r="F202" s="73">
        <v>43235</v>
      </c>
      <c r="G202" s="66" t="str">
        <f t="shared" si="36"/>
        <v>Targeted Dealer</v>
      </c>
      <c r="H202" s="66"/>
      <c r="I202" s="67">
        <v>28</v>
      </c>
      <c r="J202" s="67">
        <f t="shared" si="37"/>
        <v>28</v>
      </c>
      <c r="K202" s="68">
        <v>60</v>
      </c>
      <c r="L202" s="68">
        <f t="shared" si="38"/>
        <v>-32</v>
      </c>
      <c r="M202" s="68">
        <f t="shared" si="39"/>
        <v>214.28571428571428</v>
      </c>
      <c r="N202" s="96">
        <v>30</v>
      </c>
      <c r="O202" s="97" t="str">
        <f t="shared" si="40"/>
        <v>DEC</v>
      </c>
      <c r="P202" s="96">
        <v>30</v>
      </c>
      <c r="Q202" s="98">
        <f t="shared" si="41"/>
        <v>30</v>
      </c>
      <c r="R202" s="97">
        <f t="shared" si="42"/>
        <v>1</v>
      </c>
      <c r="S202" s="99" t="str">
        <f t="shared" si="43"/>
        <v>GROWTH</v>
      </c>
      <c r="T202" s="68">
        <v>28</v>
      </c>
      <c r="U202" s="100" t="str">
        <f t="shared" si="44"/>
        <v>jAN</v>
      </c>
      <c r="V202" s="96">
        <v>28</v>
      </c>
      <c r="W202" s="101">
        <f t="shared" si="45"/>
        <v>32</v>
      </c>
      <c r="X202" s="102">
        <f t="shared" si="46"/>
        <v>1.1428571428571428</v>
      </c>
      <c r="Y202" s="103" t="str">
        <f t="shared" si="47"/>
        <v>GROWTH</v>
      </c>
      <c r="Z202" s="74">
        <v>0</v>
      </c>
      <c r="AA202" s="69"/>
      <c r="AB202" s="69" t="s">
        <v>133</v>
      </c>
      <c r="AC202" s="3"/>
    </row>
    <row r="203" spans="1:29" ht="14.25" customHeight="1">
      <c r="A203" s="69" t="s">
        <v>133</v>
      </c>
      <c r="B203" s="71" t="s">
        <v>142</v>
      </c>
      <c r="C203" s="71" t="s">
        <v>996</v>
      </c>
      <c r="D203" s="71">
        <v>1000000113</v>
      </c>
      <c r="E203" s="72" t="s">
        <v>997</v>
      </c>
      <c r="F203" s="73">
        <v>43397</v>
      </c>
      <c r="G203" s="66" t="str">
        <f t="shared" si="36"/>
        <v>Targeted Dealer</v>
      </c>
      <c r="H203" s="66"/>
      <c r="I203" s="67">
        <v>170</v>
      </c>
      <c r="J203" s="67">
        <f t="shared" si="37"/>
        <v>170</v>
      </c>
      <c r="K203" s="68">
        <v>180.5</v>
      </c>
      <c r="L203" s="68">
        <f t="shared" si="38"/>
        <v>-10.5</v>
      </c>
      <c r="M203" s="68">
        <f t="shared" si="39"/>
        <v>106.17647058823529</v>
      </c>
      <c r="N203" s="96">
        <v>167.5</v>
      </c>
      <c r="O203" s="97" t="str">
        <f t="shared" si="40"/>
        <v>DEC</v>
      </c>
      <c r="P203" s="96">
        <v>167.5</v>
      </c>
      <c r="Q203" s="98">
        <f t="shared" si="41"/>
        <v>13</v>
      </c>
      <c r="R203" s="97">
        <f t="shared" si="42"/>
        <v>7.7611940298507376E-2</v>
      </c>
      <c r="S203" s="99" t="str">
        <f t="shared" si="43"/>
        <v>GROWTH</v>
      </c>
      <c r="T203" s="68">
        <v>179</v>
      </c>
      <c r="U203" s="100" t="str">
        <f t="shared" si="44"/>
        <v>jAN</v>
      </c>
      <c r="V203" s="96">
        <v>179</v>
      </c>
      <c r="W203" s="101">
        <f t="shared" si="45"/>
        <v>1.5</v>
      </c>
      <c r="X203" s="102">
        <f t="shared" si="46"/>
        <v>8.379888268156499E-3</v>
      </c>
      <c r="Y203" s="103" t="str">
        <f t="shared" si="47"/>
        <v>GROWTH</v>
      </c>
      <c r="Z203" s="74">
        <v>0</v>
      </c>
      <c r="AA203" s="69"/>
      <c r="AB203" s="69" t="s">
        <v>133</v>
      </c>
      <c r="AC203" s="3"/>
    </row>
    <row r="204" spans="1:29" ht="14.25" customHeight="1">
      <c r="A204" s="69" t="s">
        <v>133</v>
      </c>
      <c r="B204" s="71" t="s">
        <v>142</v>
      </c>
      <c r="C204" s="71" t="s">
        <v>190</v>
      </c>
      <c r="D204" s="71">
        <v>1000000097</v>
      </c>
      <c r="E204" s="72" t="s">
        <v>191</v>
      </c>
      <c r="F204" s="73">
        <v>43603</v>
      </c>
      <c r="G204" s="66" t="str">
        <f t="shared" si="36"/>
        <v>-</v>
      </c>
      <c r="H204" s="66"/>
      <c r="I204" s="67">
        <v>0</v>
      </c>
      <c r="J204" s="67">
        <f t="shared" si="37"/>
        <v>0</v>
      </c>
      <c r="K204" s="68">
        <v>0</v>
      </c>
      <c r="L204" s="68">
        <f t="shared" si="38"/>
        <v>0</v>
      </c>
      <c r="M204" s="68" t="str">
        <f t="shared" si="39"/>
        <v>-</v>
      </c>
      <c r="N204" s="96">
        <v>0</v>
      </c>
      <c r="O204" s="97" t="str">
        <f t="shared" si="40"/>
        <v>DEC</v>
      </c>
      <c r="P204" s="96">
        <v>0</v>
      </c>
      <c r="Q204" s="98">
        <f t="shared" si="41"/>
        <v>0</v>
      </c>
      <c r="R204" s="97" t="str">
        <f t="shared" si="42"/>
        <v xml:space="preserve"> </v>
      </c>
      <c r="S204" s="99" t="b">
        <f t="shared" si="43"/>
        <v>0</v>
      </c>
      <c r="T204" s="68">
        <v>97</v>
      </c>
      <c r="U204" s="100" t="str">
        <f t="shared" si="44"/>
        <v>jAN</v>
      </c>
      <c r="V204" s="96">
        <v>97</v>
      </c>
      <c r="W204" s="101">
        <f t="shared" si="45"/>
        <v>-97</v>
      </c>
      <c r="X204" s="102">
        <f t="shared" si="46"/>
        <v>-1</v>
      </c>
      <c r="Y204" s="103" t="str">
        <f t="shared" si="47"/>
        <v>DEGROWTH</v>
      </c>
      <c r="Z204" s="74">
        <v>0</v>
      </c>
      <c r="AA204" s="69"/>
      <c r="AB204" s="69" t="s">
        <v>133</v>
      </c>
      <c r="AC204" s="3"/>
    </row>
    <row r="205" spans="1:29" ht="14.25" customHeight="1">
      <c r="A205" s="69" t="s">
        <v>133</v>
      </c>
      <c r="B205" s="71" t="s">
        <v>142</v>
      </c>
      <c r="C205" s="71" t="s">
        <v>998</v>
      </c>
      <c r="D205" s="71">
        <v>1000000834</v>
      </c>
      <c r="E205" s="72" t="s">
        <v>999</v>
      </c>
      <c r="F205" s="73">
        <v>43687</v>
      </c>
      <c r="G205" s="66" t="str">
        <f t="shared" si="36"/>
        <v>Targeted Dealer</v>
      </c>
      <c r="H205" s="66"/>
      <c r="I205" s="67">
        <v>210</v>
      </c>
      <c r="J205" s="67">
        <f t="shared" si="37"/>
        <v>210</v>
      </c>
      <c r="K205" s="68">
        <v>251.8</v>
      </c>
      <c r="L205" s="68">
        <f t="shared" si="38"/>
        <v>-41.800000000000011</v>
      </c>
      <c r="M205" s="68">
        <f t="shared" si="39"/>
        <v>119.90476190476191</v>
      </c>
      <c r="N205" s="96">
        <v>199.5</v>
      </c>
      <c r="O205" s="97" t="str">
        <f t="shared" si="40"/>
        <v>DEC</v>
      </c>
      <c r="P205" s="96">
        <v>199.5</v>
      </c>
      <c r="Q205" s="98">
        <f t="shared" si="41"/>
        <v>52.300000000000011</v>
      </c>
      <c r="R205" s="97">
        <f t="shared" si="42"/>
        <v>0.26215538847117803</v>
      </c>
      <c r="S205" s="99" t="str">
        <f t="shared" si="43"/>
        <v>GROWTH</v>
      </c>
      <c r="T205" s="68">
        <v>232.5</v>
      </c>
      <c r="U205" s="100" t="str">
        <f t="shared" si="44"/>
        <v>jAN</v>
      </c>
      <c r="V205" s="96">
        <v>232.5</v>
      </c>
      <c r="W205" s="101">
        <f t="shared" si="45"/>
        <v>19.300000000000011</v>
      </c>
      <c r="X205" s="102">
        <f t="shared" si="46"/>
        <v>8.301075268817204E-2</v>
      </c>
      <c r="Y205" s="103" t="str">
        <f t="shared" si="47"/>
        <v>GROWTH</v>
      </c>
      <c r="Z205" s="74">
        <v>0</v>
      </c>
      <c r="AA205" s="69"/>
      <c r="AB205" s="69" t="s">
        <v>133</v>
      </c>
      <c r="AC205" s="3"/>
    </row>
    <row r="206" spans="1:29" ht="14.25" customHeight="1">
      <c r="A206" s="69" t="s">
        <v>133</v>
      </c>
      <c r="B206" s="71" t="s">
        <v>142</v>
      </c>
      <c r="C206" s="71" t="s">
        <v>1000</v>
      </c>
      <c r="D206" s="71">
        <v>1000000100</v>
      </c>
      <c r="E206" s="72" t="s">
        <v>1001</v>
      </c>
      <c r="F206" s="73">
        <v>43886</v>
      </c>
      <c r="G206" s="66" t="str">
        <f t="shared" si="36"/>
        <v>Targeted Dealer</v>
      </c>
      <c r="H206" s="66"/>
      <c r="I206" s="67">
        <v>60</v>
      </c>
      <c r="J206" s="67">
        <f t="shared" si="37"/>
        <v>60</v>
      </c>
      <c r="K206" s="68">
        <v>60</v>
      </c>
      <c r="L206" s="68">
        <f t="shared" si="38"/>
        <v>0</v>
      </c>
      <c r="M206" s="68">
        <f t="shared" si="39"/>
        <v>100</v>
      </c>
      <c r="N206" s="96">
        <v>60.5</v>
      </c>
      <c r="O206" s="97" t="str">
        <f t="shared" si="40"/>
        <v>DEC</v>
      </c>
      <c r="P206" s="96">
        <v>60.5</v>
      </c>
      <c r="Q206" s="98">
        <f t="shared" si="41"/>
        <v>-0.5</v>
      </c>
      <c r="R206" s="97">
        <f t="shared" si="42"/>
        <v>-8.2644628099173278E-3</v>
      </c>
      <c r="S206" s="99" t="str">
        <f t="shared" si="43"/>
        <v>DEGROWTH</v>
      </c>
      <c r="T206" s="68">
        <v>56</v>
      </c>
      <c r="U206" s="100" t="str">
        <f t="shared" si="44"/>
        <v>jAN</v>
      </c>
      <c r="V206" s="96">
        <v>56</v>
      </c>
      <c r="W206" s="101">
        <f t="shared" si="45"/>
        <v>4</v>
      </c>
      <c r="X206" s="102">
        <f t="shared" si="46"/>
        <v>7.1428571428571397E-2</v>
      </c>
      <c r="Y206" s="103" t="str">
        <f t="shared" si="47"/>
        <v>GROWTH</v>
      </c>
      <c r="Z206" s="74">
        <v>0</v>
      </c>
      <c r="AA206" s="69"/>
      <c r="AB206" s="69" t="s">
        <v>133</v>
      </c>
      <c r="AC206" s="3"/>
    </row>
    <row r="207" spans="1:29" ht="14.25" customHeight="1">
      <c r="A207" s="69" t="s">
        <v>133</v>
      </c>
      <c r="B207" s="71" t="s">
        <v>142</v>
      </c>
      <c r="C207" s="71" t="s">
        <v>1002</v>
      </c>
      <c r="D207" s="71">
        <v>1000002610</v>
      </c>
      <c r="E207" s="72" t="s">
        <v>1003</v>
      </c>
      <c r="F207" s="73">
        <v>44616</v>
      </c>
      <c r="G207" s="66" t="str">
        <f t="shared" si="36"/>
        <v>Targeted Dealer</v>
      </c>
      <c r="H207" s="66"/>
      <c r="I207" s="67">
        <v>15</v>
      </c>
      <c r="J207" s="67">
        <f t="shared" si="37"/>
        <v>15</v>
      </c>
      <c r="K207" s="68">
        <v>0</v>
      </c>
      <c r="L207" s="68">
        <f t="shared" si="38"/>
        <v>15</v>
      </c>
      <c r="M207" s="68">
        <f t="shared" si="39"/>
        <v>0</v>
      </c>
      <c r="N207" s="96">
        <v>14</v>
      </c>
      <c r="O207" s="97" t="str">
        <f t="shared" si="40"/>
        <v>DEC</v>
      </c>
      <c r="P207" s="96">
        <v>14</v>
      </c>
      <c r="Q207" s="98">
        <f t="shared" si="41"/>
        <v>-14</v>
      </c>
      <c r="R207" s="97">
        <f t="shared" si="42"/>
        <v>-1</v>
      </c>
      <c r="S207" s="99" t="str">
        <f t="shared" si="43"/>
        <v>DEGROWTH</v>
      </c>
      <c r="T207" s="68">
        <v>27</v>
      </c>
      <c r="U207" s="100" t="str">
        <f t="shared" si="44"/>
        <v>jAN</v>
      </c>
      <c r="V207" s="96">
        <v>27</v>
      </c>
      <c r="W207" s="101">
        <f t="shared" si="45"/>
        <v>-27</v>
      </c>
      <c r="X207" s="102">
        <f t="shared" si="46"/>
        <v>-1</v>
      </c>
      <c r="Y207" s="103" t="str">
        <f t="shared" si="47"/>
        <v>DEGROWTH</v>
      </c>
      <c r="Z207" s="74">
        <v>0</v>
      </c>
      <c r="AA207" s="69"/>
      <c r="AB207" s="69" t="s">
        <v>133</v>
      </c>
      <c r="AC207" s="3"/>
    </row>
    <row r="208" spans="1:29" ht="14.25" customHeight="1">
      <c r="A208" s="69" t="s">
        <v>133</v>
      </c>
      <c r="B208" s="71" t="s">
        <v>142</v>
      </c>
      <c r="C208" s="71" t="s">
        <v>1004</v>
      </c>
      <c r="D208" s="71">
        <v>1000002747</v>
      </c>
      <c r="E208" s="72" t="s">
        <v>1005</v>
      </c>
      <c r="F208" s="73">
        <v>44692</v>
      </c>
      <c r="G208" s="66" t="str">
        <f t="shared" si="36"/>
        <v>Targeted Dealer</v>
      </c>
      <c r="H208" s="66"/>
      <c r="I208" s="67">
        <v>85</v>
      </c>
      <c r="J208" s="67">
        <f t="shared" si="37"/>
        <v>85</v>
      </c>
      <c r="K208" s="68">
        <v>40</v>
      </c>
      <c r="L208" s="68">
        <f t="shared" si="38"/>
        <v>45</v>
      </c>
      <c r="M208" s="68">
        <f t="shared" si="39"/>
        <v>47.058823529411768</v>
      </c>
      <c r="N208" s="96">
        <v>75</v>
      </c>
      <c r="O208" s="97" t="str">
        <f t="shared" si="40"/>
        <v>DEC</v>
      </c>
      <c r="P208" s="96">
        <v>75</v>
      </c>
      <c r="Q208" s="98">
        <f t="shared" si="41"/>
        <v>-35</v>
      </c>
      <c r="R208" s="97">
        <f t="shared" si="42"/>
        <v>-0.46666666666666667</v>
      </c>
      <c r="S208" s="99" t="str">
        <f t="shared" si="43"/>
        <v>DEGROWTH</v>
      </c>
      <c r="T208" s="68">
        <v>55</v>
      </c>
      <c r="U208" s="100" t="str">
        <f t="shared" si="44"/>
        <v>jAN</v>
      </c>
      <c r="V208" s="96">
        <v>55</v>
      </c>
      <c r="W208" s="101">
        <f t="shared" si="45"/>
        <v>-15</v>
      </c>
      <c r="X208" s="102">
        <f t="shared" si="46"/>
        <v>-0.27272727272727271</v>
      </c>
      <c r="Y208" s="103" t="str">
        <f t="shared" si="47"/>
        <v>DEGROWTH</v>
      </c>
      <c r="Z208" s="74">
        <v>0</v>
      </c>
      <c r="AA208" s="69"/>
      <c r="AB208" s="69" t="s">
        <v>133</v>
      </c>
      <c r="AC208" s="3"/>
    </row>
    <row r="209" spans="1:29" ht="14.25" customHeight="1">
      <c r="A209" s="69" t="s">
        <v>133</v>
      </c>
      <c r="B209" s="71" t="s">
        <v>142</v>
      </c>
      <c r="C209" s="71" t="s">
        <v>1006</v>
      </c>
      <c r="D209" s="71">
        <v>1000002757</v>
      </c>
      <c r="E209" s="72" t="s">
        <v>1007</v>
      </c>
      <c r="F209" s="73">
        <v>44704</v>
      </c>
      <c r="G209" s="66" t="str">
        <f t="shared" si="36"/>
        <v>Targeted Dealer</v>
      </c>
      <c r="H209" s="66"/>
      <c r="I209" s="67">
        <v>150</v>
      </c>
      <c r="J209" s="67">
        <f t="shared" si="37"/>
        <v>150</v>
      </c>
      <c r="K209" s="68">
        <v>118</v>
      </c>
      <c r="L209" s="68">
        <f t="shared" si="38"/>
        <v>32</v>
      </c>
      <c r="M209" s="68">
        <f t="shared" si="39"/>
        <v>78.666666666666671</v>
      </c>
      <c r="N209" s="96">
        <v>161</v>
      </c>
      <c r="O209" s="97" t="str">
        <f t="shared" si="40"/>
        <v>DEC</v>
      </c>
      <c r="P209" s="96">
        <v>161</v>
      </c>
      <c r="Q209" s="98">
        <f t="shared" si="41"/>
        <v>-43</v>
      </c>
      <c r="R209" s="97">
        <f t="shared" si="42"/>
        <v>-0.26708074534161486</v>
      </c>
      <c r="S209" s="99" t="str">
        <f t="shared" si="43"/>
        <v>DEGROWTH</v>
      </c>
      <c r="T209" s="68">
        <v>153.25</v>
      </c>
      <c r="U209" s="100" t="str">
        <f t="shared" si="44"/>
        <v>jAN</v>
      </c>
      <c r="V209" s="96">
        <v>153.25</v>
      </c>
      <c r="W209" s="101">
        <f t="shared" si="45"/>
        <v>-35.25</v>
      </c>
      <c r="X209" s="102">
        <f t="shared" si="46"/>
        <v>-0.23001631321370308</v>
      </c>
      <c r="Y209" s="103" t="str">
        <f t="shared" si="47"/>
        <v>DEGROWTH</v>
      </c>
      <c r="Z209" s="74">
        <v>0</v>
      </c>
      <c r="AA209" s="69"/>
      <c r="AB209" s="69" t="s">
        <v>133</v>
      </c>
      <c r="AC209" s="3"/>
    </row>
    <row r="210" spans="1:29" ht="14.25" customHeight="1">
      <c r="A210" s="69" t="s">
        <v>133</v>
      </c>
      <c r="B210" s="71" t="s">
        <v>142</v>
      </c>
      <c r="C210" s="71" t="s">
        <v>1008</v>
      </c>
      <c r="D210" s="71">
        <v>1000002835</v>
      </c>
      <c r="E210" s="72" t="s">
        <v>1009</v>
      </c>
      <c r="F210" s="73">
        <v>44758</v>
      </c>
      <c r="G210" s="66" t="str">
        <f t="shared" si="36"/>
        <v>Targeted Dealer</v>
      </c>
      <c r="H210" s="66"/>
      <c r="I210" s="67">
        <v>330</v>
      </c>
      <c r="J210" s="67">
        <f t="shared" si="37"/>
        <v>330</v>
      </c>
      <c r="K210" s="68">
        <v>228.6</v>
      </c>
      <c r="L210" s="68">
        <f t="shared" si="38"/>
        <v>101.4</v>
      </c>
      <c r="M210" s="68">
        <f t="shared" si="39"/>
        <v>69.27272727272728</v>
      </c>
      <c r="N210" s="96">
        <v>310.85000000000002</v>
      </c>
      <c r="O210" s="97" t="str">
        <f t="shared" si="40"/>
        <v>DEC</v>
      </c>
      <c r="P210" s="96">
        <v>310.85000000000002</v>
      </c>
      <c r="Q210" s="98">
        <f t="shared" si="41"/>
        <v>-82.250000000000028</v>
      </c>
      <c r="R210" s="97">
        <f t="shared" si="42"/>
        <v>-0.26459707254302722</v>
      </c>
      <c r="S210" s="99" t="str">
        <f t="shared" si="43"/>
        <v>DEGROWTH</v>
      </c>
      <c r="T210" s="68">
        <v>218.5</v>
      </c>
      <c r="U210" s="100" t="str">
        <f t="shared" si="44"/>
        <v>jAN</v>
      </c>
      <c r="V210" s="96">
        <v>218.5</v>
      </c>
      <c r="W210" s="101">
        <f t="shared" si="45"/>
        <v>10.099999999999994</v>
      </c>
      <c r="X210" s="102">
        <f t="shared" si="46"/>
        <v>4.6224256292906052E-2</v>
      </c>
      <c r="Y210" s="103" t="str">
        <f t="shared" si="47"/>
        <v>GROWTH</v>
      </c>
      <c r="Z210" s="74">
        <v>0</v>
      </c>
      <c r="AA210" s="69"/>
      <c r="AB210" s="69" t="s">
        <v>133</v>
      </c>
      <c r="AC210" s="3"/>
    </row>
    <row r="211" spans="1:29" ht="14.25" customHeight="1">
      <c r="A211" s="69" t="s">
        <v>133</v>
      </c>
      <c r="B211" s="71" t="s">
        <v>142</v>
      </c>
      <c r="C211" s="71" t="s">
        <v>1010</v>
      </c>
      <c r="D211" s="71">
        <v>1000003161</v>
      </c>
      <c r="E211" s="72" t="s">
        <v>1011</v>
      </c>
      <c r="F211" s="73">
        <v>44915</v>
      </c>
      <c r="G211" s="66" t="str">
        <f t="shared" si="36"/>
        <v>Targeted Dealer</v>
      </c>
      <c r="H211" s="66"/>
      <c r="I211" s="67">
        <v>60</v>
      </c>
      <c r="J211" s="67">
        <f t="shared" si="37"/>
        <v>60</v>
      </c>
      <c r="K211" s="68">
        <v>0</v>
      </c>
      <c r="L211" s="68">
        <f t="shared" si="38"/>
        <v>60</v>
      </c>
      <c r="M211" s="68">
        <f t="shared" si="39"/>
        <v>0</v>
      </c>
      <c r="N211" s="96">
        <v>20</v>
      </c>
      <c r="O211" s="97" t="str">
        <f t="shared" si="40"/>
        <v>DEC</v>
      </c>
      <c r="P211" s="96">
        <v>20</v>
      </c>
      <c r="Q211" s="98">
        <f t="shared" si="41"/>
        <v>-20</v>
      </c>
      <c r="R211" s="97">
        <f t="shared" si="42"/>
        <v>-1</v>
      </c>
      <c r="S211" s="99" t="str">
        <f t="shared" si="43"/>
        <v>DEGROWTH</v>
      </c>
      <c r="T211" s="68">
        <v>80</v>
      </c>
      <c r="U211" s="100" t="str">
        <f t="shared" si="44"/>
        <v>jAN</v>
      </c>
      <c r="V211" s="96">
        <v>80</v>
      </c>
      <c r="W211" s="101">
        <f t="shared" si="45"/>
        <v>-80</v>
      </c>
      <c r="X211" s="102">
        <f t="shared" si="46"/>
        <v>-1</v>
      </c>
      <c r="Y211" s="103" t="str">
        <f t="shared" si="47"/>
        <v>DEGROWTH</v>
      </c>
      <c r="Z211" s="74">
        <v>0</v>
      </c>
      <c r="AA211" s="69"/>
      <c r="AB211" s="69" t="s">
        <v>133</v>
      </c>
      <c r="AC211" s="3"/>
    </row>
    <row r="212" spans="1:29" ht="14.25" customHeight="1">
      <c r="A212" s="69" t="s">
        <v>133</v>
      </c>
      <c r="B212" s="71" t="s">
        <v>142</v>
      </c>
      <c r="C212" s="71" t="s">
        <v>192</v>
      </c>
      <c r="D212" s="71">
        <v>1000003500</v>
      </c>
      <c r="E212" s="71" t="s">
        <v>193</v>
      </c>
      <c r="F212" s="73">
        <v>45045</v>
      </c>
      <c r="G212" s="66" t="str">
        <f t="shared" si="36"/>
        <v>Targeted Dealer</v>
      </c>
      <c r="H212" s="66"/>
      <c r="I212" s="67">
        <v>14</v>
      </c>
      <c r="J212" s="67">
        <f t="shared" si="37"/>
        <v>14</v>
      </c>
      <c r="K212" s="68">
        <v>41</v>
      </c>
      <c r="L212" s="68">
        <f t="shared" si="38"/>
        <v>-27</v>
      </c>
      <c r="M212" s="68">
        <f t="shared" si="39"/>
        <v>292.85714285714283</v>
      </c>
      <c r="N212" s="96">
        <v>14</v>
      </c>
      <c r="O212" s="97" t="str">
        <f t="shared" si="40"/>
        <v>DEC</v>
      </c>
      <c r="P212" s="96">
        <v>14</v>
      </c>
      <c r="Q212" s="98">
        <f t="shared" si="41"/>
        <v>27</v>
      </c>
      <c r="R212" s="97">
        <f t="shared" si="42"/>
        <v>1.9285714285714284</v>
      </c>
      <c r="S212" s="99" t="str">
        <f t="shared" si="43"/>
        <v>GROWTH</v>
      </c>
      <c r="T212" s="68">
        <v>26</v>
      </c>
      <c r="U212" s="100" t="str">
        <f t="shared" si="44"/>
        <v>jAN</v>
      </c>
      <c r="V212" s="96">
        <v>26</v>
      </c>
      <c r="W212" s="101">
        <f t="shared" si="45"/>
        <v>15</v>
      </c>
      <c r="X212" s="102">
        <f t="shared" si="46"/>
        <v>0.57692307692307687</v>
      </c>
      <c r="Y212" s="103" t="str">
        <f t="shared" si="47"/>
        <v>GROWTH</v>
      </c>
      <c r="Z212" s="74">
        <v>0</v>
      </c>
      <c r="AA212" s="69"/>
      <c r="AB212" s="69" t="s">
        <v>133</v>
      </c>
      <c r="AC212" s="3"/>
    </row>
    <row r="213" spans="1:29" ht="14.25" customHeight="1">
      <c r="A213" s="69" t="s">
        <v>133</v>
      </c>
      <c r="B213" s="71" t="s">
        <v>142</v>
      </c>
      <c r="C213" s="71" t="s">
        <v>1012</v>
      </c>
      <c r="D213" s="71">
        <v>1000003513</v>
      </c>
      <c r="E213" s="71" t="s">
        <v>1013</v>
      </c>
      <c r="F213" s="73">
        <v>45054</v>
      </c>
      <c r="G213" s="66" t="str">
        <f t="shared" si="36"/>
        <v>Targeted Dealer</v>
      </c>
      <c r="H213" s="66"/>
      <c r="I213" s="67">
        <v>365.25</v>
      </c>
      <c r="J213" s="67">
        <f t="shared" si="37"/>
        <v>365.25</v>
      </c>
      <c r="K213" s="68">
        <v>317.39999999999998</v>
      </c>
      <c r="L213" s="68">
        <f t="shared" si="38"/>
        <v>47.850000000000023</v>
      </c>
      <c r="M213" s="68">
        <f t="shared" si="39"/>
        <v>86.899383983572889</v>
      </c>
      <c r="N213" s="96">
        <v>316.25</v>
      </c>
      <c r="O213" s="97" t="str">
        <f t="shared" si="40"/>
        <v>DEC</v>
      </c>
      <c r="P213" s="96">
        <v>316.25</v>
      </c>
      <c r="Q213" s="98">
        <f t="shared" si="41"/>
        <v>1.1499999999999773</v>
      </c>
      <c r="R213" s="97">
        <f t="shared" si="42"/>
        <v>3.6363636363636598E-3</v>
      </c>
      <c r="S213" s="99" t="str">
        <f t="shared" si="43"/>
        <v>GROWTH</v>
      </c>
      <c r="T213" s="68">
        <v>495.05</v>
      </c>
      <c r="U213" s="100" t="str">
        <f t="shared" si="44"/>
        <v>jAN</v>
      </c>
      <c r="V213" s="96">
        <v>495.05</v>
      </c>
      <c r="W213" s="101">
        <f t="shared" si="45"/>
        <v>-177.65000000000003</v>
      </c>
      <c r="X213" s="102">
        <f t="shared" si="46"/>
        <v>-0.35885264114735893</v>
      </c>
      <c r="Y213" s="103" t="str">
        <f t="shared" si="47"/>
        <v>DEGROWTH</v>
      </c>
      <c r="Z213" s="74">
        <v>0</v>
      </c>
      <c r="AA213" s="69"/>
      <c r="AB213" s="69" t="s">
        <v>133</v>
      </c>
      <c r="AC213" s="3"/>
    </row>
    <row r="214" spans="1:29" ht="14.25" customHeight="1">
      <c r="A214" s="69" t="s">
        <v>133</v>
      </c>
      <c r="B214" s="71" t="s">
        <v>142</v>
      </c>
      <c r="C214" s="71" t="s">
        <v>1014</v>
      </c>
      <c r="D214" s="71">
        <v>1000003544</v>
      </c>
      <c r="E214" s="71" t="s">
        <v>1015</v>
      </c>
      <c r="F214" s="73">
        <v>45069</v>
      </c>
      <c r="G214" s="66" t="str">
        <f t="shared" si="36"/>
        <v>Targeted Dealer</v>
      </c>
      <c r="H214" s="66"/>
      <c r="I214" s="67">
        <v>85</v>
      </c>
      <c r="J214" s="67">
        <f t="shared" si="37"/>
        <v>85</v>
      </c>
      <c r="K214" s="68">
        <v>20</v>
      </c>
      <c r="L214" s="68">
        <f t="shared" si="38"/>
        <v>65</v>
      </c>
      <c r="M214" s="68">
        <f t="shared" si="39"/>
        <v>23.529411764705884</v>
      </c>
      <c r="N214" s="96">
        <v>40</v>
      </c>
      <c r="O214" s="97" t="str">
        <f t="shared" si="40"/>
        <v>DEC</v>
      </c>
      <c r="P214" s="96">
        <v>40</v>
      </c>
      <c r="Q214" s="98">
        <f t="shared" si="41"/>
        <v>-20</v>
      </c>
      <c r="R214" s="97">
        <f t="shared" si="42"/>
        <v>-0.5</v>
      </c>
      <c r="S214" s="99" t="str">
        <f t="shared" si="43"/>
        <v>DEGROWTH</v>
      </c>
      <c r="T214" s="68">
        <v>50.2</v>
      </c>
      <c r="U214" s="100" t="str">
        <f t="shared" si="44"/>
        <v>jAN</v>
      </c>
      <c r="V214" s="96">
        <v>50.2</v>
      </c>
      <c r="W214" s="101">
        <f t="shared" si="45"/>
        <v>-30.200000000000003</v>
      </c>
      <c r="X214" s="102">
        <f t="shared" si="46"/>
        <v>-0.60159362549800799</v>
      </c>
      <c r="Y214" s="103" t="str">
        <f t="shared" si="47"/>
        <v>DEGROWTH</v>
      </c>
      <c r="Z214" s="74">
        <v>0</v>
      </c>
      <c r="AA214" s="69"/>
      <c r="AB214" s="69" t="s">
        <v>133</v>
      </c>
      <c r="AC214" s="3"/>
    </row>
    <row r="215" spans="1:29" ht="14.25" customHeight="1">
      <c r="A215" s="69" t="s">
        <v>133</v>
      </c>
      <c r="B215" s="71" t="s">
        <v>142</v>
      </c>
      <c r="C215" s="71" t="s">
        <v>1016</v>
      </c>
      <c r="D215" s="71">
        <v>1000003616</v>
      </c>
      <c r="E215" s="71" t="s">
        <v>1017</v>
      </c>
      <c r="F215" s="73">
        <v>45110</v>
      </c>
      <c r="G215" s="66" t="str">
        <f t="shared" si="36"/>
        <v>Targeted Dealer</v>
      </c>
      <c r="H215" s="66"/>
      <c r="I215" s="67">
        <v>60</v>
      </c>
      <c r="J215" s="67">
        <f t="shared" si="37"/>
        <v>60</v>
      </c>
      <c r="K215" s="68">
        <v>20</v>
      </c>
      <c r="L215" s="68">
        <f t="shared" si="38"/>
        <v>40</v>
      </c>
      <c r="M215" s="68">
        <f t="shared" si="39"/>
        <v>33.333333333333336</v>
      </c>
      <c r="N215" s="96">
        <v>40</v>
      </c>
      <c r="O215" s="97" t="str">
        <f t="shared" si="40"/>
        <v>DEC</v>
      </c>
      <c r="P215" s="96">
        <v>40</v>
      </c>
      <c r="Q215" s="98">
        <f t="shared" si="41"/>
        <v>-20</v>
      </c>
      <c r="R215" s="97">
        <f t="shared" si="42"/>
        <v>-0.5</v>
      </c>
      <c r="S215" s="99" t="str">
        <f t="shared" si="43"/>
        <v>DEGROWTH</v>
      </c>
      <c r="T215" s="68">
        <v>60</v>
      </c>
      <c r="U215" s="100" t="str">
        <f t="shared" si="44"/>
        <v>jAN</v>
      </c>
      <c r="V215" s="96">
        <v>60</v>
      </c>
      <c r="W215" s="101">
        <f t="shared" si="45"/>
        <v>-40</v>
      </c>
      <c r="X215" s="102">
        <f t="shared" si="46"/>
        <v>-0.66666666666666674</v>
      </c>
      <c r="Y215" s="103" t="str">
        <f t="shared" si="47"/>
        <v>DEGROWTH</v>
      </c>
      <c r="Z215" s="74">
        <v>0</v>
      </c>
      <c r="AA215" s="69"/>
      <c r="AB215" s="69" t="s">
        <v>133</v>
      </c>
      <c r="AC215" s="3"/>
    </row>
    <row r="216" spans="1:29" ht="14.25" customHeight="1">
      <c r="A216" s="69" t="s">
        <v>133</v>
      </c>
      <c r="B216" s="71" t="s">
        <v>142</v>
      </c>
      <c r="C216" s="71" t="s">
        <v>1018</v>
      </c>
      <c r="D216" s="71">
        <v>1000003655</v>
      </c>
      <c r="E216" s="71" t="s">
        <v>1019</v>
      </c>
      <c r="F216" s="73">
        <v>45136</v>
      </c>
      <c r="G216" s="66" t="str">
        <f t="shared" si="36"/>
        <v>Targeted Dealer</v>
      </c>
      <c r="H216" s="66"/>
      <c r="I216" s="67">
        <v>100</v>
      </c>
      <c r="J216" s="67">
        <f t="shared" si="37"/>
        <v>100</v>
      </c>
      <c r="K216" s="68">
        <v>15</v>
      </c>
      <c r="L216" s="68">
        <f t="shared" si="38"/>
        <v>85</v>
      </c>
      <c r="M216" s="68">
        <f t="shared" si="39"/>
        <v>15</v>
      </c>
      <c r="N216" s="96">
        <v>109</v>
      </c>
      <c r="O216" s="97" t="str">
        <f t="shared" si="40"/>
        <v>DEC</v>
      </c>
      <c r="P216" s="96">
        <v>109</v>
      </c>
      <c r="Q216" s="98">
        <f t="shared" si="41"/>
        <v>-94</v>
      </c>
      <c r="R216" s="97">
        <f t="shared" si="42"/>
        <v>-0.86238532110091737</v>
      </c>
      <c r="S216" s="99" t="str">
        <f t="shared" si="43"/>
        <v>DEGROWTH</v>
      </c>
      <c r="T216" s="68">
        <v>48</v>
      </c>
      <c r="U216" s="100" t="str">
        <f t="shared" si="44"/>
        <v>jAN</v>
      </c>
      <c r="V216" s="96">
        <v>48</v>
      </c>
      <c r="W216" s="101">
        <f t="shared" si="45"/>
        <v>-33</v>
      </c>
      <c r="X216" s="102">
        <f t="shared" si="46"/>
        <v>-0.6875</v>
      </c>
      <c r="Y216" s="103" t="str">
        <f t="shared" si="47"/>
        <v>DEGROWTH</v>
      </c>
      <c r="Z216" s="74">
        <v>0</v>
      </c>
      <c r="AA216" s="69"/>
      <c r="AB216" s="69" t="s">
        <v>133</v>
      </c>
      <c r="AC216" s="3"/>
    </row>
    <row r="217" spans="1:29" ht="14.25" customHeight="1">
      <c r="A217" s="69" t="s">
        <v>133</v>
      </c>
      <c r="B217" s="71" t="s">
        <v>142</v>
      </c>
      <c r="C217" s="71" t="s">
        <v>1020</v>
      </c>
      <c r="D217" s="71">
        <v>1000003676</v>
      </c>
      <c r="E217" s="71" t="s">
        <v>1021</v>
      </c>
      <c r="F217" s="73">
        <v>45142</v>
      </c>
      <c r="G217" s="66" t="str">
        <f t="shared" si="36"/>
        <v>Targeted Dealer</v>
      </c>
      <c r="H217" s="66"/>
      <c r="I217" s="67">
        <v>47.5</v>
      </c>
      <c r="J217" s="67">
        <f t="shared" si="37"/>
        <v>47.5</v>
      </c>
      <c r="K217" s="68">
        <v>0</v>
      </c>
      <c r="L217" s="68">
        <f t="shared" si="38"/>
        <v>47.5</v>
      </c>
      <c r="M217" s="68">
        <f t="shared" si="39"/>
        <v>0</v>
      </c>
      <c r="N217" s="96">
        <v>100</v>
      </c>
      <c r="O217" s="97" t="str">
        <f t="shared" si="40"/>
        <v>DEC</v>
      </c>
      <c r="P217" s="96">
        <v>100</v>
      </c>
      <c r="Q217" s="98">
        <f t="shared" si="41"/>
        <v>-100</v>
      </c>
      <c r="R217" s="97">
        <f t="shared" si="42"/>
        <v>-1</v>
      </c>
      <c r="S217" s="99" t="str">
        <f t="shared" si="43"/>
        <v>DEGROWTH</v>
      </c>
      <c r="T217" s="68">
        <v>85</v>
      </c>
      <c r="U217" s="100" t="str">
        <f t="shared" si="44"/>
        <v>jAN</v>
      </c>
      <c r="V217" s="96">
        <v>85</v>
      </c>
      <c r="W217" s="101">
        <f t="shared" si="45"/>
        <v>-85</v>
      </c>
      <c r="X217" s="102">
        <f t="shared" si="46"/>
        <v>-1</v>
      </c>
      <c r="Y217" s="103" t="str">
        <f t="shared" si="47"/>
        <v>DEGROWTH</v>
      </c>
      <c r="Z217" s="74">
        <v>0</v>
      </c>
      <c r="AA217" s="69"/>
      <c r="AB217" s="69" t="s">
        <v>133</v>
      </c>
      <c r="AC217" s="3"/>
    </row>
    <row r="218" spans="1:29" ht="14.25" customHeight="1">
      <c r="A218" s="69" t="s">
        <v>133</v>
      </c>
      <c r="B218" s="71" t="s">
        <v>142</v>
      </c>
      <c r="C218" s="71" t="s">
        <v>1022</v>
      </c>
      <c r="D218" s="71">
        <v>1000003726</v>
      </c>
      <c r="E218" s="71" t="s">
        <v>1023</v>
      </c>
      <c r="F218" s="73">
        <v>45210</v>
      </c>
      <c r="G218" s="66" t="str">
        <f t="shared" si="36"/>
        <v>Targeted Dealer</v>
      </c>
      <c r="H218" s="66"/>
      <c r="I218" s="67">
        <v>120</v>
      </c>
      <c r="J218" s="67">
        <f t="shared" si="37"/>
        <v>120</v>
      </c>
      <c r="K218" s="68">
        <v>204.95</v>
      </c>
      <c r="L218" s="68">
        <f t="shared" si="38"/>
        <v>-84.949999999999989</v>
      </c>
      <c r="M218" s="68">
        <f t="shared" si="39"/>
        <v>170.79166666666666</v>
      </c>
      <c r="N218" s="96">
        <v>50</v>
      </c>
      <c r="O218" s="97" t="str">
        <f t="shared" si="40"/>
        <v>DEC</v>
      </c>
      <c r="P218" s="96">
        <v>50</v>
      </c>
      <c r="Q218" s="98">
        <f t="shared" si="41"/>
        <v>154.94999999999999</v>
      </c>
      <c r="R218" s="97">
        <f t="shared" si="42"/>
        <v>3.0990000000000002</v>
      </c>
      <c r="S218" s="99" t="str">
        <f t="shared" si="43"/>
        <v>GROWTH</v>
      </c>
      <c r="T218" s="68">
        <v>120</v>
      </c>
      <c r="U218" s="100" t="str">
        <f t="shared" si="44"/>
        <v>jAN</v>
      </c>
      <c r="V218" s="96">
        <v>120</v>
      </c>
      <c r="W218" s="101">
        <f t="shared" si="45"/>
        <v>84.949999999999989</v>
      </c>
      <c r="X218" s="102">
        <f t="shared" si="46"/>
        <v>0.70791666666666653</v>
      </c>
      <c r="Y218" s="103" t="str">
        <f t="shared" si="47"/>
        <v>GROWTH</v>
      </c>
      <c r="Z218" s="74">
        <v>0</v>
      </c>
      <c r="AA218" s="69"/>
      <c r="AB218" s="69" t="s">
        <v>133</v>
      </c>
      <c r="AC218" s="3"/>
    </row>
    <row r="219" spans="1:29" ht="14.25" customHeight="1">
      <c r="A219" s="69" t="s">
        <v>133</v>
      </c>
      <c r="B219" s="71" t="s">
        <v>142</v>
      </c>
      <c r="C219" s="71" t="s">
        <v>1024</v>
      </c>
      <c r="D219" s="71">
        <v>1000003728</v>
      </c>
      <c r="E219" s="71" t="s">
        <v>1025</v>
      </c>
      <c r="F219" s="73">
        <v>45215</v>
      </c>
      <c r="G219" s="66" t="str">
        <f t="shared" si="36"/>
        <v>Targeted Dealer</v>
      </c>
      <c r="H219" s="66"/>
      <c r="I219" s="67">
        <v>500</v>
      </c>
      <c r="J219" s="67">
        <f t="shared" si="37"/>
        <v>500</v>
      </c>
      <c r="K219" s="68">
        <v>472.7</v>
      </c>
      <c r="L219" s="68">
        <f t="shared" si="38"/>
        <v>27.300000000000011</v>
      </c>
      <c r="M219" s="68">
        <f t="shared" si="39"/>
        <v>94.539999999999992</v>
      </c>
      <c r="N219" s="96">
        <v>495.9</v>
      </c>
      <c r="O219" s="97" t="str">
        <f t="shared" si="40"/>
        <v>DEC</v>
      </c>
      <c r="P219" s="96">
        <v>495.9</v>
      </c>
      <c r="Q219" s="98">
        <f t="shared" si="41"/>
        <v>-23.199999999999989</v>
      </c>
      <c r="R219" s="97">
        <f t="shared" si="42"/>
        <v>-4.6783625730994149E-2</v>
      </c>
      <c r="S219" s="99" t="str">
        <f t="shared" si="43"/>
        <v>DEGROWTH</v>
      </c>
      <c r="T219" s="68">
        <v>241</v>
      </c>
      <c r="U219" s="100" t="str">
        <f t="shared" si="44"/>
        <v>jAN</v>
      </c>
      <c r="V219" s="96">
        <v>241</v>
      </c>
      <c r="W219" s="101">
        <f t="shared" si="45"/>
        <v>231.7</v>
      </c>
      <c r="X219" s="102">
        <f t="shared" si="46"/>
        <v>0.96141078838174265</v>
      </c>
      <c r="Y219" s="103" t="str">
        <f t="shared" si="47"/>
        <v>GROWTH</v>
      </c>
      <c r="Z219" s="74">
        <v>0</v>
      </c>
      <c r="AA219" s="69"/>
      <c r="AB219" s="69" t="s">
        <v>133</v>
      </c>
      <c r="AC219" s="3"/>
    </row>
    <row r="220" spans="1:29" ht="14.25" customHeight="1">
      <c r="A220" s="74" t="s">
        <v>133</v>
      </c>
      <c r="B220" s="78" t="s">
        <v>142</v>
      </c>
      <c r="C220" s="78" t="s">
        <v>1026</v>
      </c>
      <c r="D220" s="78">
        <v>1000003873</v>
      </c>
      <c r="E220" s="78" t="s">
        <v>1027</v>
      </c>
      <c r="F220" s="73">
        <v>45350</v>
      </c>
      <c r="G220" s="66" t="str">
        <f t="shared" si="36"/>
        <v>-</v>
      </c>
      <c r="H220" s="66"/>
      <c r="I220" s="67">
        <v>0</v>
      </c>
      <c r="J220" s="67">
        <f t="shared" si="37"/>
        <v>0</v>
      </c>
      <c r="K220" s="68">
        <v>48</v>
      </c>
      <c r="L220" s="68">
        <f t="shared" si="38"/>
        <v>-48</v>
      </c>
      <c r="M220" s="68" t="str">
        <f t="shared" si="39"/>
        <v>-</v>
      </c>
      <c r="N220" s="96">
        <v>0</v>
      </c>
      <c r="O220" s="97" t="str">
        <f t="shared" si="40"/>
        <v>DEC</v>
      </c>
      <c r="P220" s="96">
        <v>0</v>
      </c>
      <c r="Q220" s="98">
        <f t="shared" si="41"/>
        <v>48</v>
      </c>
      <c r="R220" s="97" t="str">
        <f t="shared" si="42"/>
        <v xml:space="preserve"> </v>
      </c>
      <c r="S220" s="99" t="b">
        <f t="shared" si="43"/>
        <v>0</v>
      </c>
      <c r="T220" s="68">
        <v>35</v>
      </c>
      <c r="U220" s="100" t="str">
        <f t="shared" si="44"/>
        <v>jAN</v>
      </c>
      <c r="V220" s="96">
        <v>35</v>
      </c>
      <c r="W220" s="101">
        <f t="shared" si="45"/>
        <v>13</v>
      </c>
      <c r="X220" s="102">
        <f t="shared" si="46"/>
        <v>0.37142857142857144</v>
      </c>
      <c r="Y220" s="103" t="str">
        <f t="shared" si="47"/>
        <v>GROWTH</v>
      </c>
      <c r="Z220" s="74">
        <v>0</v>
      </c>
      <c r="AA220" s="69"/>
      <c r="AB220" s="74" t="s">
        <v>133</v>
      </c>
      <c r="AC220" s="3"/>
    </row>
    <row r="221" spans="1:29" ht="14.25" customHeight="1">
      <c r="A221" s="74" t="s">
        <v>133</v>
      </c>
      <c r="B221" s="78" t="s">
        <v>142</v>
      </c>
      <c r="C221" s="78" t="s">
        <v>194</v>
      </c>
      <c r="D221" s="78">
        <v>1000003893</v>
      </c>
      <c r="E221" s="78" t="s">
        <v>195</v>
      </c>
      <c r="F221" s="73">
        <v>45373</v>
      </c>
      <c r="G221" s="66" t="str">
        <f t="shared" si="36"/>
        <v>Targeted Dealer</v>
      </c>
      <c r="H221" s="66"/>
      <c r="I221" s="67">
        <v>60</v>
      </c>
      <c r="J221" s="67">
        <f t="shared" si="37"/>
        <v>60</v>
      </c>
      <c r="K221" s="68">
        <v>0</v>
      </c>
      <c r="L221" s="68">
        <f t="shared" si="38"/>
        <v>60</v>
      </c>
      <c r="M221" s="68">
        <f t="shared" si="39"/>
        <v>0</v>
      </c>
      <c r="N221" s="96">
        <v>0</v>
      </c>
      <c r="O221" s="97" t="str">
        <f t="shared" si="40"/>
        <v>DEC</v>
      </c>
      <c r="P221" s="96">
        <v>0</v>
      </c>
      <c r="Q221" s="98">
        <f t="shared" si="41"/>
        <v>0</v>
      </c>
      <c r="R221" s="97" t="str">
        <f t="shared" si="42"/>
        <v xml:space="preserve"> </v>
      </c>
      <c r="S221" s="99" t="b">
        <f t="shared" si="43"/>
        <v>0</v>
      </c>
      <c r="T221" s="68">
        <v>160</v>
      </c>
      <c r="U221" s="100" t="str">
        <f t="shared" si="44"/>
        <v>jAN</v>
      </c>
      <c r="V221" s="96">
        <v>160</v>
      </c>
      <c r="W221" s="101">
        <f t="shared" si="45"/>
        <v>-160</v>
      </c>
      <c r="X221" s="102">
        <f t="shared" si="46"/>
        <v>-1</v>
      </c>
      <c r="Y221" s="103" t="str">
        <f t="shared" si="47"/>
        <v>DEGROWTH</v>
      </c>
      <c r="Z221" s="74">
        <v>1</v>
      </c>
      <c r="AA221" s="69"/>
      <c r="AB221" s="74" t="s">
        <v>133</v>
      </c>
      <c r="AC221" s="3"/>
    </row>
    <row r="222" spans="1:29" ht="14.25" customHeight="1">
      <c r="A222" s="74" t="s">
        <v>133</v>
      </c>
      <c r="B222" s="78" t="s">
        <v>142</v>
      </c>
      <c r="C222" s="78" t="s">
        <v>1028</v>
      </c>
      <c r="D222" s="78">
        <v>1000003926</v>
      </c>
      <c r="E222" s="78" t="s">
        <v>1029</v>
      </c>
      <c r="F222" s="73">
        <v>45412</v>
      </c>
      <c r="G222" s="66" t="str">
        <f t="shared" si="36"/>
        <v>Targeted Dealer</v>
      </c>
      <c r="H222" s="66"/>
      <c r="I222" s="67">
        <v>200</v>
      </c>
      <c r="J222" s="67">
        <f t="shared" si="37"/>
        <v>200</v>
      </c>
      <c r="K222" s="68">
        <v>176</v>
      </c>
      <c r="L222" s="68">
        <f t="shared" si="38"/>
        <v>24</v>
      </c>
      <c r="M222" s="68">
        <f t="shared" si="39"/>
        <v>88</v>
      </c>
      <c r="N222" s="96">
        <v>216.5</v>
      </c>
      <c r="O222" s="97" t="str">
        <f t="shared" si="40"/>
        <v>DEC</v>
      </c>
      <c r="P222" s="96">
        <v>216.5</v>
      </c>
      <c r="Q222" s="98">
        <f t="shared" si="41"/>
        <v>-40.5</v>
      </c>
      <c r="R222" s="97">
        <f t="shared" si="42"/>
        <v>-0.18706697459584298</v>
      </c>
      <c r="S222" s="99" t="str">
        <f t="shared" si="43"/>
        <v>DEGROWTH</v>
      </c>
      <c r="T222" s="68">
        <v>61</v>
      </c>
      <c r="U222" s="100" t="str">
        <f t="shared" si="44"/>
        <v>jAN</v>
      </c>
      <c r="V222" s="96">
        <v>61</v>
      </c>
      <c r="W222" s="101">
        <f t="shared" si="45"/>
        <v>115</v>
      </c>
      <c r="X222" s="102">
        <f t="shared" si="46"/>
        <v>1.8852459016393444</v>
      </c>
      <c r="Y222" s="103" t="str">
        <f t="shared" si="47"/>
        <v>GROWTH</v>
      </c>
      <c r="Z222" s="74">
        <v>0</v>
      </c>
      <c r="AA222" s="69"/>
      <c r="AB222" s="74" t="s">
        <v>133</v>
      </c>
      <c r="AC222" s="3"/>
    </row>
    <row r="223" spans="1:29" ht="14.25" customHeight="1">
      <c r="A223" s="74" t="s">
        <v>133</v>
      </c>
      <c r="B223" s="78" t="s">
        <v>142</v>
      </c>
      <c r="C223" s="78" t="s">
        <v>1030</v>
      </c>
      <c r="D223" s="78">
        <v>1000004063</v>
      </c>
      <c r="E223" s="78" t="s">
        <v>1031</v>
      </c>
      <c r="F223" s="73">
        <v>45498</v>
      </c>
      <c r="G223" s="66" t="str">
        <f t="shared" si="36"/>
        <v>Targeted Dealer</v>
      </c>
      <c r="H223" s="66"/>
      <c r="I223" s="67">
        <v>422.5</v>
      </c>
      <c r="J223" s="67">
        <f t="shared" si="37"/>
        <v>422.5</v>
      </c>
      <c r="K223" s="68">
        <v>423</v>
      </c>
      <c r="L223" s="68">
        <f t="shared" si="38"/>
        <v>-0.5</v>
      </c>
      <c r="M223" s="68">
        <f t="shared" si="39"/>
        <v>100.11834319526628</v>
      </c>
      <c r="N223" s="96">
        <v>446</v>
      </c>
      <c r="O223" s="97" t="str">
        <f t="shared" si="40"/>
        <v>DEC</v>
      </c>
      <c r="P223" s="96">
        <v>446</v>
      </c>
      <c r="Q223" s="98">
        <f t="shared" si="41"/>
        <v>-23</v>
      </c>
      <c r="R223" s="97">
        <f t="shared" si="42"/>
        <v>-5.1569506726457437E-2</v>
      </c>
      <c r="S223" s="99" t="str">
        <f t="shared" si="43"/>
        <v>DEGROWTH</v>
      </c>
      <c r="T223" s="68">
        <v>369.15</v>
      </c>
      <c r="U223" s="100" t="str">
        <f t="shared" si="44"/>
        <v>jAN</v>
      </c>
      <c r="V223" s="96">
        <v>369.15</v>
      </c>
      <c r="W223" s="101">
        <f t="shared" si="45"/>
        <v>53.850000000000023</v>
      </c>
      <c r="X223" s="102">
        <f t="shared" si="46"/>
        <v>0.14587566030069077</v>
      </c>
      <c r="Y223" s="103" t="str">
        <f t="shared" si="47"/>
        <v>GROWTH</v>
      </c>
      <c r="Z223" s="74">
        <v>0</v>
      </c>
      <c r="AA223" s="69"/>
      <c r="AB223" s="74" t="s">
        <v>133</v>
      </c>
      <c r="AC223" s="3"/>
    </row>
    <row r="224" spans="1:29" ht="14.25" customHeight="1">
      <c r="A224" s="74" t="s">
        <v>133</v>
      </c>
      <c r="B224" s="78" t="s">
        <v>142</v>
      </c>
      <c r="C224" s="78" t="s">
        <v>1032</v>
      </c>
      <c r="D224" s="78">
        <v>1000004075</v>
      </c>
      <c r="E224" s="78" t="s">
        <v>1033</v>
      </c>
      <c r="F224" s="73">
        <v>45506</v>
      </c>
      <c r="G224" s="66" t="str">
        <f t="shared" si="36"/>
        <v>Targeted Dealer</v>
      </c>
      <c r="H224" s="66"/>
      <c r="I224" s="67">
        <v>20</v>
      </c>
      <c r="J224" s="67">
        <f t="shared" si="37"/>
        <v>20</v>
      </c>
      <c r="K224" s="68">
        <v>20</v>
      </c>
      <c r="L224" s="68">
        <f t="shared" si="38"/>
        <v>0</v>
      </c>
      <c r="M224" s="68">
        <f t="shared" si="39"/>
        <v>100</v>
      </c>
      <c r="N224" s="96">
        <v>15</v>
      </c>
      <c r="O224" s="97" t="str">
        <f t="shared" si="40"/>
        <v>DEC</v>
      </c>
      <c r="P224" s="96">
        <v>15</v>
      </c>
      <c r="Q224" s="98">
        <f t="shared" si="41"/>
        <v>5</v>
      </c>
      <c r="R224" s="97">
        <f t="shared" si="42"/>
        <v>0.33333333333333326</v>
      </c>
      <c r="S224" s="99" t="str">
        <f t="shared" si="43"/>
        <v>GROWTH</v>
      </c>
      <c r="T224" s="68">
        <v>20</v>
      </c>
      <c r="U224" s="100" t="str">
        <f t="shared" si="44"/>
        <v>jAN</v>
      </c>
      <c r="V224" s="96">
        <v>20</v>
      </c>
      <c r="W224" s="101">
        <f t="shared" si="45"/>
        <v>0</v>
      </c>
      <c r="X224" s="102">
        <f t="shared" si="46"/>
        <v>0</v>
      </c>
      <c r="Y224" s="103" t="str">
        <f t="shared" si="47"/>
        <v>GROWTH</v>
      </c>
      <c r="Z224" s="74">
        <v>0</v>
      </c>
      <c r="AA224" s="69"/>
      <c r="AB224" s="74" t="s">
        <v>133</v>
      </c>
      <c r="AC224" s="3"/>
    </row>
    <row r="225" spans="1:29" ht="14.25" customHeight="1">
      <c r="A225" s="69" t="s">
        <v>133</v>
      </c>
      <c r="B225" s="71" t="s">
        <v>37</v>
      </c>
      <c r="C225" s="71" t="s">
        <v>196</v>
      </c>
      <c r="D225" s="71">
        <v>1000000413</v>
      </c>
      <c r="E225" s="72" t="s">
        <v>197</v>
      </c>
      <c r="F225" s="73">
        <v>38741</v>
      </c>
      <c r="G225" s="66" t="str">
        <f t="shared" si="36"/>
        <v>-</v>
      </c>
      <c r="H225" s="66"/>
      <c r="I225" s="67">
        <v>0</v>
      </c>
      <c r="J225" s="67">
        <f t="shared" si="37"/>
        <v>0</v>
      </c>
      <c r="K225" s="68">
        <v>0</v>
      </c>
      <c r="L225" s="68">
        <f t="shared" si="38"/>
        <v>0</v>
      </c>
      <c r="M225" s="68" t="str">
        <f t="shared" si="39"/>
        <v>-</v>
      </c>
      <c r="N225" s="96">
        <v>0</v>
      </c>
      <c r="O225" s="97" t="str">
        <f t="shared" si="40"/>
        <v>DEC</v>
      </c>
      <c r="P225" s="96">
        <v>0</v>
      </c>
      <c r="Q225" s="98">
        <f t="shared" si="41"/>
        <v>0</v>
      </c>
      <c r="R225" s="97" t="str">
        <f t="shared" si="42"/>
        <v xml:space="preserve"> </v>
      </c>
      <c r="S225" s="99" t="b">
        <f t="shared" si="43"/>
        <v>0</v>
      </c>
      <c r="T225" s="68">
        <v>0</v>
      </c>
      <c r="U225" s="100" t="str">
        <f t="shared" si="44"/>
        <v>jAN</v>
      </c>
      <c r="V225" s="96">
        <v>0</v>
      </c>
      <c r="W225" s="101">
        <f t="shared" si="45"/>
        <v>0</v>
      </c>
      <c r="X225" s="102">
        <f t="shared" si="46"/>
        <v>0</v>
      </c>
      <c r="Y225" s="103" t="b">
        <f t="shared" si="47"/>
        <v>0</v>
      </c>
      <c r="Z225" s="74">
        <v>0</v>
      </c>
      <c r="AA225" s="69"/>
      <c r="AB225" s="69" t="s">
        <v>133</v>
      </c>
      <c r="AC225" s="3"/>
    </row>
    <row r="226" spans="1:29" ht="14.25" customHeight="1">
      <c r="A226" s="69" t="s">
        <v>133</v>
      </c>
      <c r="B226" s="71" t="s">
        <v>37</v>
      </c>
      <c r="C226" s="71" t="s">
        <v>1034</v>
      </c>
      <c r="D226" s="71">
        <v>1000000418</v>
      </c>
      <c r="E226" s="72" t="s">
        <v>1035</v>
      </c>
      <c r="F226" s="73">
        <v>39958</v>
      </c>
      <c r="G226" s="66" t="str">
        <f t="shared" si="36"/>
        <v>Targeted Dealer</v>
      </c>
      <c r="H226" s="66"/>
      <c r="I226" s="67">
        <v>250</v>
      </c>
      <c r="J226" s="67">
        <f t="shared" si="37"/>
        <v>250</v>
      </c>
      <c r="K226" s="68">
        <v>220</v>
      </c>
      <c r="L226" s="68">
        <f t="shared" si="38"/>
        <v>30</v>
      </c>
      <c r="M226" s="68">
        <f t="shared" si="39"/>
        <v>88</v>
      </c>
      <c r="N226" s="96">
        <v>212.5</v>
      </c>
      <c r="O226" s="97" t="str">
        <f t="shared" si="40"/>
        <v>DEC</v>
      </c>
      <c r="P226" s="96">
        <v>212.5</v>
      </c>
      <c r="Q226" s="98">
        <f t="shared" si="41"/>
        <v>7.5</v>
      </c>
      <c r="R226" s="97">
        <f t="shared" si="42"/>
        <v>3.529411764705892E-2</v>
      </c>
      <c r="S226" s="99" t="str">
        <f t="shared" si="43"/>
        <v>GROWTH</v>
      </c>
      <c r="T226" s="68">
        <v>151</v>
      </c>
      <c r="U226" s="100" t="str">
        <f t="shared" si="44"/>
        <v>jAN</v>
      </c>
      <c r="V226" s="96">
        <v>151</v>
      </c>
      <c r="W226" s="101">
        <f t="shared" si="45"/>
        <v>69</v>
      </c>
      <c r="X226" s="102">
        <f t="shared" si="46"/>
        <v>0.45695364238410585</v>
      </c>
      <c r="Y226" s="103" t="str">
        <f t="shared" si="47"/>
        <v>GROWTH</v>
      </c>
      <c r="Z226" s="74">
        <v>0</v>
      </c>
      <c r="AA226" s="69"/>
      <c r="AB226" s="69" t="s">
        <v>133</v>
      </c>
      <c r="AC226" s="3"/>
    </row>
    <row r="227" spans="1:29" ht="14.25" customHeight="1">
      <c r="A227" s="69" t="s">
        <v>133</v>
      </c>
      <c r="B227" s="71" t="s">
        <v>37</v>
      </c>
      <c r="C227" s="71" t="s">
        <v>1036</v>
      </c>
      <c r="D227" s="71">
        <v>1000000404</v>
      </c>
      <c r="E227" s="72" t="s">
        <v>1037</v>
      </c>
      <c r="F227" s="73">
        <v>39963</v>
      </c>
      <c r="G227" s="66" t="str">
        <f t="shared" si="36"/>
        <v>Targeted Dealer</v>
      </c>
      <c r="H227" s="66"/>
      <c r="I227" s="67">
        <v>100</v>
      </c>
      <c r="J227" s="67">
        <f t="shared" si="37"/>
        <v>100</v>
      </c>
      <c r="K227" s="68">
        <v>127.5</v>
      </c>
      <c r="L227" s="68">
        <f t="shared" si="38"/>
        <v>-27.5</v>
      </c>
      <c r="M227" s="68">
        <f t="shared" si="39"/>
        <v>127.5</v>
      </c>
      <c r="N227" s="96">
        <v>108.5</v>
      </c>
      <c r="O227" s="97" t="str">
        <f t="shared" si="40"/>
        <v>DEC</v>
      </c>
      <c r="P227" s="96">
        <v>108.5</v>
      </c>
      <c r="Q227" s="98">
        <f t="shared" si="41"/>
        <v>19</v>
      </c>
      <c r="R227" s="97">
        <f t="shared" si="42"/>
        <v>0.1751152073732718</v>
      </c>
      <c r="S227" s="99" t="str">
        <f t="shared" si="43"/>
        <v>GROWTH</v>
      </c>
      <c r="T227" s="68">
        <v>47</v>
      </c>
      <c r="U227" s="100" t="str">
        <f t="shared" si="44"/>
        <v>jAN</v>
      </c>
      <c r="V227" s="96">
        <v>47</v>
      </c>
      <c r="W227" s="101">
        <f t="shared" si="45"/>
        <v>80.5</v>
      </c>
      <c r="X227" s="102">
        <f t="shared" si="46"/>
        <v>1.7127659574468086</v>
      </c>
      <c r="Y227" s="103" t="str">
        <f t="shared" si="47"/>
        <v>GROWTH</v>
      </c>
      <c r="Z227" s="74">
        <v>0</v>
      </c>
      <c r="AA227" s="69"/>
      <c r="AB227" s="69" t="s">
        <v>133</v>
      </c>
      <c r="AC227" s="3"/>
    </row>
    <row r="228" spans="1:29" ht="14.25" customHeight="1">
      <c r="A228" s="69" t="s">
        <v>133</v>
      </c>
      <c r="B228" s="71" t="s">
        <v>37</v>
      </c>
      <c r="C228" s="71" t="s">
        <v>1038</v>
      </c>
      <c r="D228" s="71">
        <v>1000000401</v>
      </c>
      <c r="E228" s="72" t="s">
        <v>1039</v>
      </c>
      <c r="F228" s="73">
        <v>40011</v>
      </c>
      <c r="G228" s="66" t="str">
        <f t="shared" si="36"/>
        <v>Targeted Dealer</v>
      </c>
      <c r="H228" s="66"/>
      <c r="I228" s="67">
        <v>400</v>
      </c>
      <c r="J228" s="67">
        <f t="shared" si="37"/>
        <v>400</v>
      </c>
      <c r="K228" s="68">
        <v>272</v>
      </c>
      <c r="L228" s="68">
        <f t="shared" si="38"/>
        <v>128</v>
      </c>
      <c r="M228" s="68">
        <f t="shared" si="39"/>
        <v>68</v>
      </c>
      <c r="N228" s="96">
        <v>368</v>
      </c>
      <c r="O228" s="97" t="str">
        <f t="shared" si="40"/>
        <v>DEC</v>
      </c>
      <c r="P228" s="96">
        <v>368</v>
      </c>
      <c r="Q228" s="98">
        <f t="shared" si="41"/>
        <v>-96</v>
      </c>
      <c r="R228" s="97">
        <f t="shared" si="42"/>
        <v>-0.26086956521739135</v>
      </c>
      <c r="S228" s="99" t="str">
        <f t="shared" si="43"/>
        <v>DEGROWTH</v>
      </c>
      <c r="T228" s="68">
        <v>238.05</v>
      </c>
      <c r="U228" s="100" t="str">
        <f t="shared" si="44"/>
        <v>jAN</v>
      </c>
      <c r="V228" s="96">
        <v>238.05</v>
      </c>
      <c r="W228" s="101">
        <f t="shared" si="45"/>
        <v>33.949999999999989</v>
      </c>
      <c r="X228" s="102">
        <f t="shared" si="46"/>
        <v>0.14261709724847726</v>
      </c>
      <c r="Y228" s="103" t="str">
        <f t="shared" si="47"/>
        <v>GROWTH</v>
      </c>
      <c r="Z228" s="74">
        <v>0</v>
      </c>
      <c r="AA228" s="69"/>
      <c r="AB228" s="69" t="s">
        <v>133</v>
      </c>
      <c r="AC228" s="3"/>
    </row>
    <row r="229" spans="1:29" ht="14.25" customHeight="1">
      <c r="A229" s="69" t="s">
        <v>133</v>
      </c>
      <c r="B229" s="71" t="s">
        <v>37</v>
      </c>
      <c r="C229" s="71" t="s">
        <v>1040</v>
      </c>
      <c r="D229" s="71">
        <v>1000000407</v>
      </c>
      <c r="E229" s="72" t="s">
        <v>1041</v>
      </c>
      <c r="F229" s="73">
        <v>40176</v>
      </c>
      <c r="G229" s="66" t="str">
        <f t="shared" si="36"/>
        <v>Targeted Dealer</v>
      </c>
      <c r="H229" s="66"/>
      <c r="I229" s="67">
        <v>200</v>
      </c>
      <c r="J229" s="67">
        <f t="shared" si="37"/>
        <v>200</v>
      </c>
      <c r="K229" s="68">
        <v>53.5</v>
      </c>
      <c r="L229" s="68">
        <f t="shared" si="38"/>
        <v>146.5</v>
      </c>
      <c r="M229" s="68">
        <f t="shared" si="39"/>
        <v>26.75</v>
      </c>
      <c r="N229" s="96">
        <v>202</v>
      </c>
      <c r="O229" s="97" t="str">
        <f t="shared" si="40"/>
        <v>DEC</v>
      </c>
      <c r="P229" s="96">
        <v>202</v>
      </c>
      <c r="Q229" s="98">
        <f t="shared" si="41"/>
        <v>-148.5</v>
      </c>
      <c r="R229" s="97">
        <f t="shared" si="42"/>
        <v>-0.73514851485148514</v>
      </c>
      <c r="S229" s="99" t="str">
        <f t="shared" si="43"/>
        <v>DEGROWTH</v>
      </c>
      <c r="T229" s="68">
        <v>176</v>
      </c>
      <c r="U229" s="100" t="str">
        <f t="shared" si="44"/>
        <v>jAN</v>
      </c>
      <c r="V229" s="96">
        <v>176</v>
      </c>
      <c r="W229" s="101">
        <f t="shared" si="45"/>
        <v>-122.5</v>
      </c>
      <c r="X229" s="102">
        <f t="shared" si="46"/>
        <v>-0.69602272727272729</v>
      </c>
      <c r="Y229" s="103" t="str">
        <f t="shared" si="47"/>
        <v>DEGROWTH</v>
      </c>
      <c r="Z229" s="74">
        <v>0</v>
      </c>
      <c r="AA229" s="69"/>
      <c r="AB229" s="69" t="s">
        <v>133</v>
      </c>
      <c r="AC229" s="3"/>
    </row>
    <row r="230" spans="1:29" ht="14.25" customHeight="1">
      <c r="A230" s="69" t="s">
        <v>133</v>
      </c>
      <c r="B230" s="71" t="s">
        <v>37</v>
      </c>
      <c r="C230" s="71" t="s">
        <v>1042</v>
      </c>
      <c r="D230" s="71">
        <v>1000000423</v>
      </c>
      <c r="E230" s="72" t="s">
        <v>1043</v>
      </c>
      <c r="F230" s="73">
        <v>40411</v>
      </c>
      <c r="G230" s="66" t="str">
        <f t="shared" si="36"/>
        <v>Targeted Dealer</v>
      </c>
      <c r="H230" s="66"/>
      <c r="I230" s="67">
        <v>150</v>
      </c>
      <c r="J230" s="67">
        <f t="shared" si="37"/>
        <v>150</v>
      </c>
      <c r="K230" s="68">
        <v>91</v>
      </c>
      <c r="L230" s="68">
        <f t="shared" si="38"/>
        <v>59</v>
      </c>
      <c r="M230" s="68">
        <f t="shared" si="39"/>
        <v>60.666666666666664</v>
      </c>
      <c r="N230" s="96">
        <v>0</v>
      </c>
      <c r="O230" s="97" t="str">
        <f t="shared" si="40"/>
        <v>DEC</v>
      </c>
      <c r="P230" s="96">
        <v>0</v>
      </c>
      <c r="Q230" s="98">
        <f t="shared" si="41"/>
        <v>91</v>
      </c>
      <c r="R230" s="97" t="str">
        <f t="shared" si="42"/>
        <v xml:space="preserve"> </v>
      </c>
      <c r="S230" s="99" t="b">
        <f t="shared" si="43"/>
        <v>0</v>
      </c>
      <c r="T230" s="68">
        <v>95</v>
      </c>
      <c r="U230" s="100" t="str">
        <f t="shared" si="44"/>
        <v>jAN</v>
      </c>
      <c r="V230" s="96">
        <v>95</v>
      </c>
      <c r="W230" s="101">
        <f t="shared" si="45"/>
        <v>-4</v>
      </c>
      <c r="X230" s="102">
        <f t="shared" si="46"/>
        <v>-4.2105263157894757E-2</v>
      </c>
      <c r="Y230" s="103" t="str">
        <f t="shared" si="47"/>
        <v>DEGROWTH</v>
      </c>
      <c r="Z230" s="74">
        <v>0</v>
      </c>
      <c r="AA230" s="69"/>
      <c r="AB230" s="69" t="s">
        <v>133</v>
      </c>
      <c r="AC230" s="3"/>
    </row>
    <row r="231" spans="1:29" ht="14.25" customHeight="1">
      <c r="A231" s="69" t="s">
        <v>133</v>
      </c>
      <c r="B231" s="71" t="s">
        <v>37</v>
      </c>
      <c r="C231" s="71" t="s">
        <v>1044</v>
      </c>
      <c r="D231" s="71">
        <v>1000000417</v>
      </c>
      <c r="E231" s="72" t="s">
        <v>1045</v>
      </c>
      <c r="F231" s="73">
        <v>41687</v>
      </c>
      <c r="G231" s="66" t="str">
        <f t="shared" si="36"/>
        <v>Targeted Dealer</v>
      </c>
      <c r="H231" s="66"/>
      <c r="I231" s="67">
        <v>800</v>
      </c>
      <c r="J231" s="67">
        <f t="shared" si="37"/>
        <v>800</v>
      </c>
      <c r="K231" s="68">
        <v>768.5</v>
      </c>
      <c r="L231" s="68">
        <f t="shared" si="38"/>
        <v>31.5</v>
      </c>
      <c r="M231" s="68">
        <f t="shared" si="39"/>
        <v>96.0625</v>
      </c>
      <c r="N231" s="96">
        <v>657.5</v>
      </c>
      <c r="O231" s="97" t="str">
        <f t="shared" si="40"/>
        <v>DEC</v>
      </c>
      <c r="P231" s="96">
        <v>657.5</v>
      </c>
      <c r="Q231" s="98">
        <f t="shared" si="41"/>
        <v>111</v>
      </c>
      <c r="R231" s="97">
        <f t="shared" si="42"/>
        <v>0.16882129277566538</v>
      </c>
      <c r="S231" s="99" t="str">
        <f t="shared" si="43"/>
        <v>GROWTH</v>
      </c>
      <c r="T231" s="68">
        <v>609</v>
      </c>
      <c r="U231" s="100" t="str">
        <f t="shared" si="44"/>
        <v>jAN</v>
      </c>
      <c r="V231" s="96">
        <v>609</v>
      </c>
      <c r="W231" s="101">
        <f t="shared" si="45"/>
        <v>159.5</v>
      </c>
      <c r="X231" s="102">
        <f t="shared" si="46"/>
        <v>0.26190476190476186</v>
      </c>
      <c r="Y231" s="103" t="str">
        <f t="shared" si="47"/>
        <v>GROWTH</v>
      </c>
      <c r="Z231" s="74">
        <v>0</v>
      </c>
      <c r="AA231" s="69"/>
      <c r="AB231" s="69" t="s">
        <v>133</v>
      </c>
      <c r="AC231" s="3"/>
    </row>
    <row r="232" spans="1:29" ht="14.25" customHeight="1">
      <c r="A232" s="69" t="s">
        <v>133</v>
      </c>
      <c r="B232" s="71" t="s">
        <v>37</v>
      </c>
      <c r="C232" s="71" t="s">
        <v>1046</v>
      </c>
      <c r="D232" s="71">
        <v>1000000397</v>
      </c>
      <c r="E232" s="72" t="s">
        <v>1047</v>
      </c>
      <c r="F232" s="73">
        <v>42081</v>
      </c>
      <c r="G232" s="66" t="str">
        <f t="shared" si="36"/>
        <v>Targeted Dealer</v>
      </c>
      <c r="H232" s="66"/>
      <c r="I232" s="67">
        <v>100</v>
      </c>
      <c r="J232" s="67">
        <f t="shared" si="37"/>
        <v>100</v>
      </c>
      <c r="K232" s="68">
        <v>40</v>
      </c>
      <c r="L232" s="68">
        <f t="shared" si="38"/>
        <v>60</v>
      </c>
      <c r="M232" s="68">
        <f t="shared" si="39"/>
        <v>40</v>
      </c>
      <c r="N232" s="96">
        <v>61.5</v>
      </c>
      <c r="O232" s="97" t="str">
        <f t="shared" si="40"/>
        <v>DEC</v>
      </c>
      <c r="P232" s="96">
        <v>61.5</v>
      </c>
      <c r="Q232" s="98">
        <f t="shared" si="41"/>
        <v>-21.5</v>
      </c>
      <c r="R232" s="97">
        <f t="shared" si="42"/>
        <v>-0.34959349593495936</v>
      </c>
      <c r="S232" s="99" t="str">
        <f t="shared" si="43"/>
        <v>DEGROWTH</v>
      </c>
      <c r="T232" s="68">
        <v>20</v>
      </c>
      <c r="U232" s="100" t="str">
        <f t="shared" si="44"/>
        <v>jAN</v>
      </c>
      <c r="V232" s="96">
        <v>20</v>
      </c>
      <c r="W232" s="101">
        <f t="shared" si="45"/>
        <v>20</v>
      </c>
      <c r="X232" s="102">
        <f t="shared" si="46"/>
        <v>1</v>
      </c>
      <c r="Y232" s="103" t="str">
        <f t="shared" si="47"/>
        <v>GROWTH</v>
      </c>
      <c r="Z232" s="74">
        <v>0</v>
      </c>
      <c r="AA232" s="69"/>
      <c r="AB232" s="69" t="s">
        <v>133</v>
      </c>
      <c r="AC232" s="3"/>
    </row>
    <row r="233" spans="1:29" ht="14.25" customHeight="1">
      <c r="A233" s="69" t="s">
        <v>133</v>
      </c>
      <c r="B233" s="71" t="s">
        <v>37</v>
      </c>
      <c r="C233" s="71" t="s">
        <v>1048</v>
      </c>
      <c r="D233" s="71">
        <v>1000000395</v>
      </c>
      <c r="E233" s="72" t="s">
        <v>1049</v>
      </c>
      <c r="F233" s="73">
        <v>42405</v>
      </c>
      <c r="G233" s="66" t="str">
        <f t="shared" si="36"/>
        <v>Targeted Dealer</v>
      </c>
      <c r="H233" s="66"/>
      <c r="I233" s="67">
        <v>450</v>
      </c>
      <c r="J233" s="67">
        <f t="shared" si="37"/>
        <v>450</v>
      </c>
      <c r="K233" s="68">
        <v>352.75</v>
      </c>
      <c r="L233" s="68">
        <f t="shared" si="38"/>
        <v>97.25</v>
      </c>
      <c r="M233" s="68">
        <f t="shared" si="39"/>
        <v>78.388888888888886</v>
      </c>
      <c r="N233" s="96">
        <v>408.5</v>
      </c>
      <c r="O233" s="97" t="str">
        <f t="shared" si="40"/>
        <v>DEC</v>
      </c>
      <c r="P233" s="96">
        <v>408.5</v>
      </c>
      <c r="Q233" s="98">
        <f t="shared" si="41"/>
        <v>-55.75</v>
      </c>
      <c r="R233" s="97">
        <f t="shared" si="42"/>
        <v>-0.13647490820073438</v>
      </c>
      <c r="S233" s="99" t="str">
        <f t="shared" si="43"/>
        <v>DEGROWTH</v>
      </c>
      <c r="T233" s="68">
        <v>299</v>
      </c>
      <c r="U233" s="100" t="str">
        <f t="shared" si="44"/>
        <v>jAN</v>
      </c>
      <c r="V233" s="96">
        <v>299</v>
      </c>
      <c r="W233" s="101">
        <f t="shared" si="45"/>
        <v>53.75</v>
      </c>
      <c r="X233" s="102">
        <f t="shared" si="46"/>
        <v>0.17976588628762546</v>
      </c>
      <c r="Y233" s="103" t="str">
        <f t="shared" si="47"/>
        <v>GROWTH</v>
      </c>
      <c r="Z233" s="74">
        <v>0</v>
      </c>
      <c r="AA233" s="69"/>
      <c r="AB233" s="69" t="s">
        <v>133</v>
      </c>
      <c r="AC233" s="3"/>
    </row>
    <row r="234" spans="1:29" ht="14.25" customHeight="1">
      <c r="A234" s="69" t="s">
        <v>133</v>
      </c>
      <c r="B234" s="71" t="s">
        <v>37</v>
      </c>
      <c r="C234" s="71" t="s">
        <v>1050</v>
      </c>
      <c r="D234" s="71">
        <v>1000000416</v>
      </c>
      <c r="E234" s="72" t="s">
        <v>1051</v>
      </c>
      <c r="F234" s="73">
        <v>42445</v>
      </c>
      <c r="G234" s="66" t="str">
        <f t="shared" si="36"/>
        <v>Targeted Dealer</v>
      </c>
      <c r="H234" s="66"/>
      <c r="I234" s="67">
        <v>150</v>
      </c>
      <c r="J234" s="67">
        <f t="shared" si="37"/>
        <v>150</v>
      </c>
      <c r="K234" s="68">
        <v>125</v>
      </c>
      <c r="L234" s="68">
        <f t="shared" si="38"/>
        <v>25</v>
      </c>
      <c r="M234" s="68">
        <f t="shared" si="39"/>
        <v>83.333333333333329</v>
      </c>
      <c r="N234" s="96">
        <v>128</v>
      </c>
      <c r="O234" s="97" t="str">
        <f t="shared" si="40"/>
        <v>DEC</v>
      </c>
      <c r="P234" s="96">
        <v>128</v>
      </c>
      <c r="Q234" s="98">
        <f t="shared" si="41"/>
        <v>-3</v>
      </c>
      <c r="R234" s="97">
        <f t="shared" si="42"/>
        <v>-2.34375E-2</v>
      </c>
      <c r="S234" s="99" t="str">
        <f t="shared" si="43"/>
        <v>DEGROWTH</v>
      </c>
      <c r="T234" s="68">
        <v>106.5</v>
      </c>
      <c r="U234" s="100" t="str">
        <f t="shared" si="44"/>
        <v>jAN</v>
      </c>
      <c r="V234" s="96">
        <v>106.5</v>
      </c>
      <c r="W234" s="101">
        <f t="shared" si="45"/>
        <v>18.5</v>
      </c>
      <c r="X234" s="102">
        <f t="shared" si="46"/>
        <v>0.17370892018779349</v>
      </c>
      <c r="Y234" s="103" t="str">
        <f t="shared" si="47"/>
        <v>GROWTH</v>
      </c>
      <c r="Z234" s="74">
        <v>0</v>
      </c>
      <c r="AA234" s="69"/>
      <c r="AB234" s="69" t="s">
        <v>133</v>
      </c>
      <c r="AC234" s="3"/>
    </row>
    <row r="235" spans="1:29" ht="14.25" customHeight="1">
      <c r="A235" s="69" t="s">
        <v>133</v>
      </c>
      <c r="B235" s="71" t="s">
        <v>37</v>
      </c>
      <c r="C235" s="71" t="s">
        <v>1052</v>
      </c>
      <c r="D235" s="71">
        <v>1000000415</v>
      </c>
      <c r="E235" s="72" t="s">
        <v>1053</v>
      </c>
      <c r="F235" s="73">
        <v>42465</v>
      </c>
      <c r="G235" s="66" t="str">
        <f t="shared" si="36"/>
        <v>Targeted Dealer</v>
      </c>
      <c r="H235" s="66"/>
      <c r="I235" s="67">
        <v>600</v>
      </c>
      <c r="J235" s="67">
        <f t="shared" si="37"/>
        <v>600</v>
      </c>
      <c r="K235" s="68">
        <v>606</v>
      </c>
      <c r="L235" s="68">
        <f t="shared" si="38"/>
        <v>-6</v>
      </c>
      <c r="M235" s="68">
        <f t="shared" si="39"/>
        <v>101</v>
      </c>
      <c r="N235" s="96">
        <v>600</v>
      </c>
      <c r="O235" s="97" t="str">
        <f t="shared" si="40"/>
        <v>DEC</v>
      </c>
      <c r="P235" s="96">
        <v>600</v>
      </c>
      <c r="Q235" s="98">
        <f t="shared" si="41"/>
        <v>6</v>
      </c>
      <c r="R235" s="97">
        <f t="shared" si="42"/>
        <v>1.0000000000000009E-2</v>
      </c>
      <c r="S235" s="99" t="str">
        <f t="shared" si="43"/>
        <v>GROWTH</v>
      </c>
      <c r="T235" s="68">
        <v>520</v>
      </c>
      <c r="U235" s="100" t="str">
        <f t="shared" si="44"/>
        <v>jAN</v>
      </c>
      <c r="V235" s="96">
        <v>520</v>
      </c>
      <c r="W235" s="101">
        <f t="shared" si="45"/>
        <v>86</v>
      </c>
      <c r="X235" s="102">
        <f t="shared" si="46"/>
        <v>0.16538461538461546</v>
      </c>
      <c r="Y235" s="103" t="str">
        <f t="shared" si="47"/>
        <v>GROWTH</v>
      </c>
      <c r="Z235" s="74">
        <v>0</v>
      </c>
      <c r="AA235" s="69"/>
      <c r="AB235" s="69" t="s">
        <v>133</v>
      </c>
      <c r="AC235" s="3"/>
    </row>
    <row r="236" spans="1:29" ht="14.25" customHeight="1">
      <c r="A236" s="69" t="s">
        <v>133</v>
      </c>
      <c r="B236" s="71" t="s">
        <v>37</v>
      </c>
      <c r="C236" s="71" t="s">
        <v>1054</v>
      </c>
      <c r="D236" s="71">
        <v>1000000393</v>
      </c>
      <c r="E236" s="72" t="s">
        <v>1055</v>
      </c>
      <c r="F236" s="73">
        <v>42528</v>
      </c>
      <c r="G236" s="66" t="str">
        <f t="shared" si="36"/>
        <v>Targeted Dealer</v>
      </c>
      <c r="H236" s="66"/>
      <c r="I236" s="67">
        <v>130</v>
      </c>
      <c r="J236" s="67">
        <f t="shared" si="37"/>
        <v>130</v>
      </c>
      <c r="K236" s="68">
        <v>80</v>
      </c>
      <c r="L236" s="68">
        <f t="shared" si="38"/>
        <v>50</v>
      </c>
      <c r="M236" s="68">
        <f t="shared" si="39"/>
        <v>61.538461538461533</v>
      </c>
      <c r="N236" s="96">
        <v>80</v>
      </c>
      <c r="O236" s="97" t="str">
        <f t="shared" si="40"/>
        <v>DEC</v>
      </c>
      <c r="P236" s="96">
        <v>80</v>
      </c>
      <c r="Q236" s="98">
        <f t="shared" si="41"/>
        <v>0</v>
      </c>
      <c r="R236" s="97">
        <f t="shared" si="42"/>
        <v>0</v>
      </c>
      <c r="S236" s="99" t="str">
        <f t="shared" si="43"/>
        <v>GROWTH</v>
      </c>
      <c r="T236" s="68">
        <v>75</v>
      </c>
      <c r="U236" s="100" t="str">
        <f t="shared" si="44"/>
        <v>jAN</v>
      </c>
      <c r="V236" s="96">
        <v>75</v>
      </c>
      <c r="W236" s="101">
        <f t="shared" si="45"/>
        <v>5</v>
      </c>
      <c r="X236" s="102">
        <f t="shared" si="46"/>
        <v>6.6666666666666652E-2</v>
      </c>
      <c r="Y236" s="103" t="str">
        <f t="shared" si="47"/>
        <v>GROWTH</v>
      </c>
      <c r="Z236" s="74">
        <v>0</v>
      </c>
      <c r="AA236" s="69"/>
      <c r="AB236" s="69" t="s">
        <v>133</v>
      </c>
      <c r="AC236" s="3"/>
    </row>
    <row r="237" spans="1:29" ht="14.25" customHeight="1">
      <c r="A237" s="69" t="s">
        <v>133</v>
      </c>
      <c r="B237" s="71" t="s">
        <v>37</v>
      </c>
      <c r="C237" s="71" t="s">
        <v>1056</v>
      </c>
      <c r="D237" s="71">
        <v>1000000414</v>
      </c>
      <c r="E237" s="72" t="s">
        <v>1057</v>
      </c>
      <c r="F237" s="73">
        <v>42606</v>
      </c>
      <c r="G237" s="66" t="str">
        <f t="shared" si="36"/>
        <v>Targeted Dealer</v>
      </c>
      <c r="H237" s="66"/>
      <c r="I237" s="67">
        <v>50</v>
      </c>
      <c r="J237" s="67">
        <f t="shared" si="37"/>
        <v>50</v>
      </c>
      <c r="K237" s="68">
        <v>0</v>
      </c>
      <c r="L237" s="68">
        <f t="shared" si="38"/>
        <v>50</v>
      </c>
      <c r="M237" s="68">
        <f t="shared" si="39"/>
        <v>0</v>
      </c>
      <c r="N237" s="96">
        <v>30</v>
      </c>
      <c r="O237" s="97" t="str">
        <f t="shared" si="40"/>
        <v>DEC</v>
      </c>
      <c r="P237" s="96">
        <v>30</v>
      </c>
      <c r="Q237" s="98">
        <f t="shared" si="41"/>
        <v>-30</v>
      </c>
      <c r="R237" s="97">
        <f t="shared" si="42"/>
        <v>-1</v>
      </c>
      <c r="S237" s="99" t="str">
        <f t="shared" si="43"/>
        <v>DEGROWTH</v>
      </c>
      <c r="T237" s="68">
        <v>23.5</v>
      </c>
      <c r="U237" s="100" t="str">
        <f t="shared" si="44"/>
        <v>jAN</v>
      </c>
      <c r="V237" s="96">
        <v>23.5</v>
      </c>
      <c r="W237" s="101">
        <f t="shared" si="45"/>
        <v>-23.5</v>
      </c>
      <c r="X237" s="102">
        <f t="shared" si="46"/>
        <v>-1</v>
      </c>
      <c r="Y237" s="103" t="str">
        <f t="shared" si="47"/>
        <v>DEGROWTH</v>
      </c>
      <c r="Z237" s="74">
        <v>0</v>
      </c>
      <c r="AA237" s="69"/>
      <c r="AB237" s="69" t="s">
        <v>133</v>
      </c>
      <c r="AC237" s="3"/>
    </row>
    <row r="238" spans="1:29" ht="14.25" customHeight="1">
      <c r="A238" s="69" t="s">
        <v>133</v>
      </c>
      <c r="B238" s="71" t="s">
        <v>37</v>
      </c>
      <c r="C238" s="71" t="s">
        <v>3905</v>
      </c>
      <c r="D238" s="71">
        <v>1000000391</v>
      </c>
      <c r="E238" s="72" t="s">
        <v>3906</v>
      </c>
      <c r="F238" s="73">
        <v>42697</v>
      </c>
      <c r="G238" s="66" t="str">
        <f t="shared" si="36"/>
        <v>-</v>
      </c>
      <c r="H238" s="66"/>
      <c r="I238" s="67">
        <v>0</v>
      </c>
      <c r="J238" s="67">
        <f t="shared" si="37"/>
        <v>0</v>
      </c>
      <c r="K238" s="68">
        <v>0</v>
      </c>
      <c r="L238" s="68">
        <f t="shared" si="38"/>
        <v>0</v>
      </c>
      <c r="M238" s="68" t="str">
        <f t="shared" si="39"/>
        <v>-</v>
      </c>
      <c r="N238" s="96">
        <v>0</v>
      </c>
      <c r="O238" s="97" t="str">
        <f t="shared" si="40"/>
        <v>DEC</v>
      </c>
      <c r="P238" s="96">
        <v>0</v>
      </c>
      <c r="Q238" s="98">
        <f t="shared" si="41"/>
        <v>0</v>
      </c>
      <c r="R238" s="97" t="str">
        <f t="shared" si="42"/>
        <v xml:space="preserve"> </v>
      </c>
      <c r="S238" s="99" t="b">
        <f t="shared" si="43"/>
        <v>0</v>
      </c>
      <c r="T238" s="68">
        <v>18.5</v>
      </c>
      <c r="U238" s="100" t="str">
        <f t="shared" si="44"/>
        <v>jAN</v>
      </c>
      <c r="V238" s="96">
        <v>18.5</v>
      </c>
      <c r="W238" s="101">
        <f t="shared" si="45"/>
        <v>-18.5</v>
      </c>
      <c r="X238" s="102">
        <f t="shared" si="46"/>
        <v>-1</v>
      </c>
      <c r="Y238" s="103" t="str">
        <f t="shared" si="47"/>
        <v>DEGROWTH</v>
      </c>
      <c r="Z238" s="74">
        <v>0</v>
      </c>
      <c r="AA238" s="69"/>
      <c r="AB238" s="69" t="s">
        <v>133</v>
      </c>
      <c r="AC238" s="3"/>
    </row>
    <row r="239" spans="1:29" ht="14.25" customHeight="1">
      <c r="A239" s="69" t="s">
        <v>133</v>
      </c>
      <c r="B239" s="71" t="s">
        <v>37</v>
      </c>
      <c r="C239" s="71" t="s">
        <v>1058</v>
      </c>
      <c r="D239" s="71">
        <v>1000000422</v>
      </c>
      <c r="E239" s="72" t="s">
        <v>1059</v>
      </c>
      <c r="F239" s="73">
        <v>42725</v>
      </c>
      <c r="G239" s="66" t="str">
        <f t="shared" si="36"/>
        <v>Targeted Dealer</v>
      </c>
      <c r="H239" s="66"/>
      <c r="I239" s="67">
        <v>550</v>
      </c>
      <c r="J239" s="67">
        <f t="shared" si="37"/>
        <v>550</v>
      </c>
      <c r="K239" s="68">
        <v>571.25</v>
      </c>
      <c r="L239" s="68">
        <f t="shared" si="38"/>
        <v>-21.25</v>
      </c>
      <c r="M239" s="68">
        <f t="shared" si="39"/>
        <v>103.86363636363636</v>
      </c>
      <c r="N239" s="96">
        <v>362</v>
      </c>
      <c r="O239" s="97" t="str">
        <f t="shared" si="40"/>
        <v>DEC</v>
      </c>
      <c r="P239" s="96">
        <v>362</v>
      </c>
      <c r="Q239" s="98">
        <f t="shared" si="41"/>
        <v>209.25</v>
      </c>
      <c r="R239" s="97">
        <f t="shared" si="42"/>
        <v>0.57803867403314912</v>
      </c>
      <c r="S239" s="99" t="str">
        <f t="shared" si="43"/>
        <v>GROWTH</v>
      </c>
      <c r="T239" s="68">
        <v>1248.2</v>
      </c>
      <c r="U239" s="100" t="str">
        <f t="shared" si="44"/>
        <v>jAN</v>
      </c>
      <c r="V239" s="96">
        <v>1248.2</v>
      </c>
      <c r="W239" s="101">
        <f t="shared" si="45"/>
        <v>-676.95</v>
      </c>
      <c r="X239" s="102">
        <f t="shared" si="46"/>
        <v>-0.54234097099823741</v>
      </c>
      <c r="Y239" s="103" t="str">
        <f t="shared" si="47"/>
        <v>DEGROWTH</v>
      </c>
      <c r="Z239" s="74">
        <v>0</v>
      </c>
      <c r="AA239" s="69"/>
      <c r="AB239" s="69" t="s">
        <v>133</v>
      </c>
      <c r="AC239" s="3"/>
    </row>
    <row r="240" spans="1:29" ht="14.25" customHeight="1">
      <c r="A240" s="69" t="s">
        <v>133</v>
      </c>
      <c r="B240" s="71" t="s">
        <v>37</v>
      </c>
      <c r="C240" s="71" t="s">
        <v>1060</v>
      </c>
      <c r="D240" s="71">
        <v>1000000400</v>
      </c>
      <c r="E240" s="72" t="s">
        <v>1061</v>
      </c>
      <c r="F240" s="73">
        <v>43216</v>
      </c>
      <c r="G240" s="66" t="str">
        <f t="shared" si="36"/>
        <v>Targeted Dealer</v>
      </c>
      <c r="H240" s="66"/>
      <c r="I240" s="67">
        <v>50</v>
      </c>
      <c r="J240" s="67">
        <f t="shared" si="37"/>
        <v>50</v>
      </c>
      <c r="K240" s="68">
        <v>25</v>
      </c>
      <c r="L240" s="68">
        <f t="shared" si="38"/>
        <v>25</v>
      </c>
      <c r="M240" s="68">
        <f t="shared" si="39"/>
        <v>50</v>
      </c>
      <c r="N240" s="96">
        <v>35</v>
      </c>
      <c r="O240" s="97" t="str">
        <f t="shared" si="40"/>
        <v>DEC</v>
      </c>
      <c r="P240" s="96">
        <v>35</v>
      </c>
      <c r="Q240" s="98">
        <f t="shared" si="41"/>
        <v>-10</v>
      </c>
      <c r="R240" s="97">
        <f t="shared" si="42"/>
        <v>-0.2857142857142857</v>
      </c>
      <c r="S240" s="99" t="str">
        <f t="shared" si="43"/>
        <v>DEGROWTH</v>
      </c>
      <c r="T240" s="68">
        <v>20</v>
      </c>
      <c r="U240" s="100" t="str">
        <f t="shared" si="44"/>
        <v>jAN</v>
      </c>
      <c r="V240" s="96">
        <v>20</v>
      </c>
      <c r="W240" s="101">
        <f t="shared" si="45"/>
        <v>5</v>
      </c>
      <c r="X240" s="102">
        <f t="shared" si="46"/>
        <v>0.25</v>
      </c>
      <c r="Y240" s="103" t="str">
        <f t="shared" si="47"/>
        <v>GROWTH</v>
      </c>
      <c r="Z240" s="74">
        <v>0</v>
      </c>
      <c r="AA240" s="69"/>
      <c r="AB240" s="69" t="s">
        <v>133</v>
      </c>
      <c r="AC240" s="3"/>
    </row>
    <row r="241" spans="1:29" ht="14.25" customHeight="1">
      <c r="A241" s="69" t="s">
        <v>133</v>
      </c>
      <c r="B241" s="71" t="s">
        <v>37</v>
      </c>
      <c r="C241" s="71" t="s">
        <v>1062</v>
      </c>
      <c r="D241" s="71">
        <v>1000000398</v>
      </c>
      <c r="E241" s="72" t="s">
        <v>1063</v>
      </c>
      <c r="F241" s="73">
        <v>43389</v>
      </c>
      <c r="G241" s="66" t="str">
        <f t="shared" si="36"/>
        <v>Targeted Dealer</v>
      </c>
      <c r="H241" s="66"/>
      <c r="I241" s="67">
        <v>600</v>
      </c>
      <c r="J241" s="67">
        <f t="shared" si="37"/>
        <v>600</v>
      </c>
      <c r="K241" s="68">
        <v>440</v>
      </c>
      <c r="L241" s="68">
        <f t="shared" si="38"/>
        <v>160</v>
      </c>
      <c r="M241" s="68">
        <f t="shared" si="39"/>
        <v>73.333333333333329</v>
      </c>
      <c r="N241" s="96">
        <v>520</v>
      </c>
      <c r="O241" s="97" t="str">
        <f t="shared" si="40"/>
        <v>DEC</v>
      </c>
      <c r="P241" s="96">
        <v>520</v>
      </c>
      <c r="Q241" s="98">
        <f t="shared" si="41"/>
        <v>-80</v>
      </c>
      <c r="R241" s="97">
        <f t="shared" si="42"/>
        <v>-0.15384615384615385</v>
      </c>
      <c r="S241" s="99" t="str">
        <f t="shared" si="43"/>
        <v>DEGROWTH</v>
      </c>
      <c r="T241" s="68">
        <v>560</v>
      </c>
      <c r="U241" s="100" t="str">
        <f t="shared" si="44"/>
        <v>jAN</v>
      </c>
      <c r="V241" s="96">
        <v>560</v>
      </c>
      <c r="W241" s="101">
        <f t="shared" si="45"/>
        <v>-120</v>
      </c>
      <c r="X241" s="102">
        <f t="shared" si="46"/>
        <v>-0.2142857142857143</v>
      </c>
      <c r="Y241" s="103" t="str">
        <f t="shared" si="47"/>
        <v>DEGROWTH</v>
      </c>
      <c r="Z241" s="74">
        <v>0</v>
      </c>
      <c r="AA241" s="69"/>
      <c r="AB241" s="69" t="s">
        <v>133</v>
      </c>
      <c r="AC241" s="3"/>
    </row>
    <row r="242" spans="1:29" ht="14.25" customHeight="1">
      <c r="A242" s="69" t="s">
        <v>133</v>
      </c>
      <c r="B242" s="71" t="s">
        <v>37</v>
      </c>
      <c r="C242" s="71" t="s">
        <v>1064</v>
      </c>
      <c r="D242" s="71">
        <v>1000000901</v>
      </c>
      <c r="E242" s="72" t="s">
        <v>1065</v>
      </c>
      <c r="F242" s="73">
        <v>43776</v>
      </c>
      <c r="G242" s="66" t="str">
        <f t="shared" si="36"/>
        <v>Targeted Dealer</v>
      </c>
      <c r="H242" s="66"/>
      <c r="I242" s="67">
        <v>700</v>
      </c>
      <c r="J242" s="67">
        <f t="shared" si="37"/>
        <v>700</v>
      </c>
      <c r="K242" s="68">
        <v>685.25</v>
      </c>
      <c r="L242" s="68">
        <f t="shared" si="38"/>
        <v>14.75</v>
      </c>
      <c r="M242" s="68">
        <f t="shared" si="39"/>
        <v>97.892857142857139</v>
      </c>
      <c r="N242" s="96">
        <v>566.20000000000005</v>
      </c>
      <c r="O242" s="97" t="str">
        <f t="shared" si="40"/>
        <v>DEC</v>
      </c>
      <c r="P242" s="96">
        <v>566.20000000000005</v>
      </c>
      <c r="Q242" s="98">
        <f t="shared" si="41"/>
        <v>119.04999999999995</v>
      </c>
      <c r="R242" s="97">
        <f t="shared" si="42"/>
        <v>0.21026139173436942</v>
      </c>
      <c r="S242" s="99" t="str">
        <f t="shared" si="43"/>
        <v>GROWTH</v>
      </c>
      <c r="T242" s="68">
        <v>677</v>
      </c>
      <c r="U242" s="100" t="str">
        <f t="shared" si="44"/>
        <v>jAN</v>
      </c>
      <c r="V242" s="96">
        <v>677</v>
      </c>
      <c r="W242" s="101">
        <f t="shared" si="45"/>
        <v>8.25</v>
      </c>
      <c r="X242" s="102">
        <f t="shared" si="46"/>
        <v>1.2186115214180226E-2</v>
      </c>
      <c r="Y242" s="103" t="str">
        <f t="shared" si="47"/>
        <v>GROWTH</v>
      </c>
      <c r="Z242" s="74">
        <v>0</v>
      </c>
      <c r="AA242" s="69"/>
      <c r="AB242" s="69" t="s">
        <v>133</v>
      </c>
      <c r="AC242" s="3"/>
    </row>
    <row r="243" spans="1:29" ht="14.25" customHeight="1">
      <c r="A243" s="69" t="s">
        <v>133</v>
      </c>
      <c r="B243" s="71" t="s">
        <v>37</v>
      </c>
      <c r="C243" s="71" t="s">
        <v>1066</v>
      </c>
      <c r="D243" s="71">
        <v>1000000894</v>
      </c>
      <c r="E243" s="72" t="s">
        <v>1067</v>
      </c>
      <c r="F243" s="73">
        <v>43788</v>
      </c>
      <c r="G243" s="66" t="str">
        <f t="shared" si="36"/>
        <v>Targeted Dealer</v>
      </c>
      <c r="H243" s="66"/>
      <c r="I243" s="67">
        <v>70</v>
      </c>
      <c r="J243" s="67">
        <f t="shared" si="37"/>
        <v>70</v>
      </c>
      <c r="K243" s="68">
        <v>30</v>
      </c>
      <c r="L243" s="68">
        <f t="shared" si="38"/>
        <v>40</v>
      </c>
      <c r="M243" s="68">
        <f t="shared" si="39"/>
        <v>42.857142857142861</v>
      </c>
      <c r="N243" s="96">
        <v>20.5</v>
      </c>
      <c r="O243" s="97" t="str">
        <f t="shared" si="40"/>
        <v>DEC</v>
      </c>
      <c r="P243" s="96">
        <v>20.5</v>
      </c>
      <c r="Q243" s="98">
        <f t="shared" si="41"/>
        <v>9.5</v>
      </c>
      <c r="R243" s="97">
        <f t="shared" si="42"/>
        <v>0.46341463414634143</v>
      </c>
      <c r="S243" s="99" t="str">
        <f t="shared" si="43"/>
        <v>GROWTH</v>
      </c>
      <c r="T243" s="68">
        <v>20</v>
      </c>
      <c r="U243" s="100" t="str">
        <f t="shared" si="44"/>
        <v>jAN</v>
      </c>
      <c r="V243" s="96">
        <v>20</v>
      </c>
      <c r="W243" s="101">
        <f t="shared" si="45"/>
        <v>10</v>
      </c>
      <c r="X243" s="102">
        <f t="shared" si="46"/>
        <v>0.5</v>
      </c>
      <c r="Y243" s="103" t="str">
        <f t="shared" si="47"/>
        <v>GROWTH</v>
      </c>
      <c r="Z243" s="74">
        <v>0</v>
      </c>
      <c r="AA243" s="69"/>
      <c r="AB243" s="69" t="s">
        <v>133</v>
      </c>
      <c r="AC243" s="3"/>
    </row>
    <row r="244" spans="1:29" ht="14.25" customHeight="1">
      <c r="A244" s="69" t="s">
        <v>133</v>
      </c>
      <c r="B244" s="71" t="s">
        <v>37</v>
      </c>
      <c r="C244" s="71" t="s">
        <v>198</v>
      </c>
      <c r="D244" s="71">
        <v>1000000389</v>
      </c>
      <c r="E244" s="72" t="s">
        <v>199</v>
      </c>
      <c r="F244" s="73">
        <v>43980</v>
      </c>
      <c r="G244" s="66" t="str">
        <f t="shared" si="36"/>
        <v>-</v>
      </c>
      <c r="H244" s="66"/>
      <c r="I244" s="67">
        <v>0</v>
      </c>
      <c r="J244" s="67">
        <f t="shared" si="37"/>
        <v>0</v>
      </c>
      <c r="K244" s="68">
        <v>0</v>
      </c>
      <c r="L244" s="68">
        <f t="shared" si="38"/>
        <v>0</v>
      </c>
      <c r="M244" s="68" t="str">
        <f t="shared" si="39"/>
        <v>-</v>
      </c>
      <c r="N244" s="96">
        <v>0</v>
      </c>
      <c r="O244" s="97" t="str">
        <f t="shared" si="40"/>
        <v>DEC</v>
      </c>
      <c r="P244" s="96">
        <v>0</v>
      </c>
      <c r="Q244" s="98">
        <f t="shared" si="41"/>
        <v>0</v>
      </c>
      <c r="R244" s="97" t="str">
        <f t="shared" si="42"/>
        <v xml:space="preserve"> </v>
      </c>
      <c r="S244" s="99" t="b">
        <f t="shared" si="43"/>
        <v>0</v>
      </c>
      <c r="T244" s="68">
        <v>20</v>
      </c>
      <c r="U244" s="100" t="str">
        <f t="shared" si="44"/>
        <v>jAN</v>
      </c>
      <c r="V244" s="96">
        <v>20</v>
      </c>
      <c r="W244" s="101">
        <f t="shared" si="45"/>
        <v>-20</v>
      </c>
      <c r="X244" s="102">
        <f t="shared" si="46"/>
        <v>-1</v>
      </c>
      <c r="Y244" s="103" t="str">
        <f t="shared" si="47"/>
        <v>DEGROWTH</v>
      </c>
      <c r="Z244" s="74">
        <v>1</v>
      </c>
      <c r="AA244" s="69"/>
      <c r="AB244" s="69" t="s">
        <v>133</v>
      </c>
      <c r="AC244" s="3"/>
    </row>
    <row r="245" spans="1:29" ht="14.25" customHeight="1">
      <c r="A245" s="69" t="s">
        <v>133</v>
      </c>
      <c r="B245" s="71" t="s">
        <v>37</v>
      </c>
      <c r="C245" s="71" t="s">
        <v>1068</v>
      </c>
      <c r="D245" s="71">
        <v>1000000893</v>
      </c>
      <c r="E245" s="72" t="s">
        <v>1069</v>
      </c>
      <c r="F245" s="73">
        <v>43987</v>
      </c>
      <c r="G245" s="66" t="str">
        <f t="shared" si="36"/>
        <v>Targeted Dealer</v>
      </c>
      <c r="H245" s="66"/>
      <c r="I245" s="67">
        <v>60</v>
      </c>
      <c r="J245" s="67">
        <f t="shared" si="37"/>
        <v>60</v>
      </c>
      <c r="K245" s="68">
        <v>44.5</v>
      </c>
      <c r="L245" s="68">
        <f t="shared" si="38"/>
        <v>15.5</v>
      </c>
      <c r="M245" s="68">
        <f t="shared" si="39"/>
        <v>74.166666666666671</v>
      </c>
      <c r="N245" s="96">
        <v>52</v>
      </c>
      <c r="O245" s="97" t="str">
        <f t="shared" si="40"/>
        <v>DEC</v>
      </c>
      <c r="P245" s="96">
        <v>52</v>
      </c>
      <c r="Q245" s="98">
        <f t="shared" si="41"/>
        <v>-7.5</v>
      </c>
      <c r="R245" s="97">
        <f t="shared" si="42"/>
        <v>-0.14423076923076927</v>
      </c>
      <c r="S245" s="99" t="str">
        <f t="shared" si="43"/>
        <v>DEGROWTH</v>
      </c>
      <c r="T245" s="68">
        <v>50</v>
      </c>
      <c r="U245" s="100" t="str">
        <f t="shared" si="44"/>
        <v>jAN</v>
      </c>
      <c r="V245" s="96">
        <v>50</v>
      </c>
      <c r="W245" s="101">
        <f t="shared" si="45"/>
        <v>-5.5</v>
      </c>
      <c r="X245" s="102">
        <f t="shared" si="46"/>
        <v>-0.10999999999999999</v>
      </c>
      <c r="Y245" s="103" t="str">
        <f t="shared" si="47"/>
        <v>DEGROWTH</v>
      </c>
      <c r="Z245" s="74">
        <v>0</v>
      </c>
      <c r="AA245" s="69"/>
      <c r="AB245" s="69" t="s">
        <v>133</v>
      </c>
      <c r="AC245" s="3"/>
    </row>
    <row r="246" spans="1:29" ht="14.25" customHeight="1">
      <c r="A246" s="69" t="s">
        <v>133</v>
      </c>
      <c r="B246" s="71" t="s">
        <v>37</v>
      </c>
      <c r="C246" s="71" t="s">
        <v>1070</v>
      </c>
      <c r="D246" s="71">
        <v>1000000890</v>
      </c>
      <c r="E246" s="72" t="s">
        <v>1071</v>
      </c>
      <c r="F246" s="73">
        <v>44068</v>
      </c>
      <c r="G246" s="66" t="str">
        <f t="shared" si="36"/>
        <v>Targeted Dealer</v>
      </c>
      <c r="H246" s="66"/>
      <c r="I246" s="67">
        <v>90</v>
      </c>
      <c r="J246" s="67">
        <f t="shared" si="37"/>
        <v>90</v>
      </c>
      <c r="K246" s="68">
        <v>40</v>
      </c>
      <c r="L246" s="68">
        <f t="shared" si="38"/>
        <v>50</v>
      </c>
      <c r="M246" s="68">
        <f t="shared" si="39"/>
        <v>44.444444444444443</v>
      </c>
      <c r="N246" s="96">
        <v>30</v>
      </c>
      <c r="O246" s="97" t="str">
        <f t="shared" si="40"/>
        <v>DEC</v>
      </c>
      <c r="P246" s="96">
        <v>30</v>
      </c>
      <c r="Q246" s="98">
        <f t="shared" si="41"/>
        <v>10</v>
      </c>
      <c r="R246" s="97">
        <f t="shared" si="42"/>
        <v>0.33333333333333326</v>
      </c>
      <c r="S246" s="99" t="str">
        <f t="shared" si="43"/>
        <v>GROWTH</v>
      </c>
      <c r="T246" s="68">
        <v>50</v>
      </c>
      <c r="U246" s="100" t="str">
        <f t="shared" si="44"/>
        <v>jAN</v>
      </c>
      <c r="V246" s="96">
        <v>50</v>
      </c>
      <c r="W246" s="101">
        <f t="shared" si="45"/>
        <v>-10</v>
      </c>
      <c r="X246" s="102">
        <f t="shared" si="46"/>
        <v>-0.19999999999999996</v>
      </c>
      <c r="Y246" s="103" t="str">
        <f t="shared" si="47"/>
        <v>DEGROWTH</v>
      </c>
      <c r="Z246" s="74">
        <v>0</v>
      </c>
      <c r="AA246" s="69"/>
      <c r="AB246" s="69" t="s">
        <v>133</v>
      </c>
      <c r="AC246" s="3"/>
    </row>
    <row r="247" spans="1:29" ht="14.25" customHeight="1">
      <c r="A247" s="69" t="s">
        <v>133</v>
      </c>
      <c r="B247" s="71" t="s">
        <v>37</v>
      </c>
      <c r="C247" s="71" t="s">
        <v>1072</v>
      </c>
      <c r="D247" s="71">
        <v>1000000895</v>
      </c>
      <c r="E247" s="72" t="s">
        <v>1073</v>
      </c>
      <c r="F247" s="73">
        <v>44110</v>
      </c>
      <c r="G247" s="66" t="str">
        <f t="shared" si="36"/>
        <v>Targeted Dealer</v>
      </c>
      <c r="H247" s="66"/>
      <c r="I247" s="67">
        <v>60</v>
      </c>
      <c r="J247" s="67">
        <f t="shared" si="37"/>
        <v>60</v>
      </c>
      <c r="K247" s="68">
        <v>0</v>
      </c>
      <c r="L247" s="68">
        <f t="shared" si="38"/>
        <v>60</v>
      </c>
      <c r="M247" s="68">
        <f t="shared" si="39"/>
        <v>0</v>
      </c>
      <c r="N247" s="96">
        <v>40</v>
      </c>
      <c r="O247" s="97" t="str">
        <f t="shared" si="40"/>
        <v>DEC</v>
      </c>
      <c r="P247" s="96">
        <v>40</v>
      </c>
      <c r="Q247" s="98">
        <f t="shared" si="41"/>
        <v>-40</v>
      </c>
      <c r="R247" s="97">
        <f t="shared" si="42"/>
        <v>-1</v>
      </c>
      <c r="S247" s="99" t="str">
        <f t="shared" si="43"/>
        <v>DEGROWTH</v>
      </c>
      <c r="T247" s="68">
        <v>33</v>
      </c>
      <c r="U247" s="100" t="str">
        <f t="shared" si="44"/>
        <v>jAN</v>
      </c>
      <c r="V247" s="96">
        <v>33</v>
      </c>
      <c r="W247" s="101">
        <f t="shared" si="45"/>
        <v>-33</v>
      </c>
      <c r="X247" s="102">
        <f t="shared" si="46"/>
        <v>-1</v>
      </c>
      <c r="Y247" s="103" t="str">
        <f t="shared" si="47"/>
        <v>DEGROWTH</v>
      </c>
      <c r="Z247" s="74">
        <v>0</v>
      </c>
      <c r="AA247" s="69"/>
      <c r="AB247" s="69" t="s">
        <v>133</v>
      </c>
      <c r="AC247" s="3"/>
    </row>
    <row r="248" spans="1:29" ht="14.25" customHeight="1">
      <c r="A248" s="69" t="s">
        <v>133</v>
      </c>
      <c r="B248" s="71" t="s">
        <v>37</v>
      </c>
      <c r="C248" s="71" t="s">
        <v>1074</v>
      </c>
      <c r="D248" s="71">
        <v>1000002846</v>
      </c>
      <c r="E248" s="71" t="s">
        <v>1075</v>
      </c>
      <c r="F248" s="73">
        <v>44767</v>
      </c>
      <c r="G248" s="66" t="str">
        <f t="shared" si="36"/>
        <v>Targeted Dealer</v>
      </c>
      <c r="H248" s="66"/>
      <c r="I248" s="67">
        <v>50</v>
      </c>
      <c r="J248" s="67">
        <f t="shared" si="37"/>
        <v>50</v>
      </c>
      <c r="K248" s="68">
        <v>20</v>
      </c>
      <c r="L248" s="68">
        <f t="shared" si="38"/>
        <v>30</v>
      </c>
      <c r="M248" s="68">
        <f t="shared" si="39"/>
        <v>40</v>
      </c>
      <c r="N248" s="96">
        <v>30</v>
      </c>
      <c r="O248" s="97" t="str">
        <f t="shared" si="40"/>
        <v>DEC</v>
      </c>
      <c r="P248" s="96">
        <v>30</v>
      </c>
      <c r="Q248" s="98">
        <f t="shared" si="41"/>
        <v>-10</v>
      </c>
      <c r="R248" s="97">
        <f t="shared" si="42"/>
        <v>-0.33333333333333337</v>
      </c>
      <c r="S248" s="99" t="str">
        <f t="shared" si="43"/>
        <v>DEGROWTH</v>
      </c>
      <c r="T248" s="68">
        <v>20</v>
      </c>
      <c r="U248" s="100" t="str">
        <f t="shared" si="44"/>
        <v>jAN</v>
      </c>
      <c r="V248" s="96">
        <v>20</v>
      </c>
      <c r="W248" s="101">
        <f t="shared" si="45"/>
        <v>0</v>
      </c>
      <c r="X248" s="102">
        <f t="shared" si="46"/>
        <v>0</v>
      </c>
      <c r="Y248" s="103" t="str">
        <f t="shared" si="47"/>
        <v>GROWTH</v>
      </c>
      <c r="Z248" s="74">
        <v>0</v>
      </c>
      <c r="AA248" s="69"/>
      <c r="AB248" s="69" t="s">
        <v>133</v>
      </c>
      <c r="AC248" s="3"/>
    </row>
    <row r="249" spans="1:29" ht="14.25" customHeight="1">
      <c r="A249" s="69" t="s">
        <v>133</v>
      </c>
      <c r="B249" s="71" t="s">
        <v>37</v>
      </c>
      <c r="C249" s="71" t="s">
        <v>1076</v>
      </c>
      <c r="D249" s="71">
        <v>1000002980</v>
      </c>
      <c r="E249" s="71" t="s">
        <v>1077</v>
      </c>
      <c r="F249" s="73">
        <v>44830</v>
      </c>
      <c r="G249" s="66" t="str">
        <f t="shared" si="36"/>
        <v>Targeted Dealer</v>
      </c>
      <c r="H249" s="66"/>
      <c r="I249" s="67">
        <v>70</v>
      </c>
      <c r="J249" s="67">
        <f t="shared" si="37"/>
        <v>70</v>
      </c>
      <c r="K249" s="68">
        <v>50</v>
      </c>
      <c r="L249" s="68">
        <f t="shared" si="38"/>
        <v>20</v>
      </c>
      <c r="M249" s="68">
        <f t="shared" si="39"/>
        <v>71.428571428571431</v>
      </c>
      <c r="N249" s="96">
        <v>35</v>
      </c>
      <c r="O249" s="97" t="str">
        <f t="shared" si="40"/>
        <v>DEC</v>
      </c>
      <c r="P249" s="96">
        <v>35</v>
      </c>
      <c r="Q249" s="98">
        <f t="shared" si="41"/>
        <v>15</v>
      </c>
      <c r="R249" s="97">
        <f t="shared" si="42"/>
        <v>0.4285714285714286</v>
      </c>
      <c r="S249" s="99" t="str">
        <f t="shared" si="43"/>
        <v>GROWTH</v>
      </c>
      <c r="T249" s="68">
        <v>42.5</v>
      </c>
      <c r="U249" s="100" t="str">
        <f t="shared" si="44"/>
        <v>jAN</v>
      </c>
      <c r="V249" s="96">
        <v>42.5</v>
      </c>
      <c r="W249" s="101">
        <f t="shared" si="45"/>
        <v>7.5</v>
      </c>
      <c r="X249" s="102">
        <f t="shared" si="46"/>
        <v>0.17647058823529416</v>
      </c>
      <c r="Y249" s="103" t="str">
        <f t="shared" si="47"/>
        <v>GROWTH</v>
      </c>
      <c r="Z249" s="74">
        <v>0</v>
      </c>
      <c r="AA249" s="69"/>
      <c r="AB249" s="69" t="s">
        <v>133</v>
      </c>
      <c r="AC249" s="3"/>
    </row>
    <row r="250" spans="1:29" ht="14.25" customHeight="1">
      <c r="A250" s="69" t="s">
        <v>133</v>
      </c>
      <c r="B250" s="71" t="s">
        <v>37</v>
      </c>
      <c r="C250" s="71" t="s">
        <v>1078</v>
      </c>
      <c r="D250" s="71">
        <v>1000003186</v>
      </c>
      <c r="E250" s="71" t="s">
        <v>1079</v>
      </c>
      <c r="F250" s="73">
        <v>44923</v>
      </c>
      <c r="G250" s="66" t="str">
        <f t="shared" si="36"/>
        <v>Targeted Dealer</v>
      </c>
      <c r="H250" s="66"/>
      <c r="I250" s="67">
        <v>180</v>
      </c>
      <c r="J250" s="67">
        <f t="shared" si="37"/>
        <v>180</v>
      </c>
      <c r="K250" s="68">
        <v>80</v>
      </c>
      <c r="L250" s="68">
        <f t="shared" si="38"/>
        <v>100</v>
      </c>
      <c r="M250" s="68">
        <f t="shared" si="39"/>
        <v>44.444444444444443</v>
      </c>
      <c r="N250" s="96">
        <v>25</v>
      </c>
      <c r="O250" s="97" t="str">
        <f t="shared" si="40"/>
        <v>DEC</v>
      </c>
      <c r="P250" s="96">
        <v>25</v>
      </c>
      <c r="Q250" s="98">
        <f t="shared" si="41"/>
        <v>55</v>
      </c>
      <c r="R250" s="97">
        <f t="shared" si="42"/>
        <v>2.2000000000000002</v>
      </c>
      <c r="S250" s="99" t="str">
        <f t="shared" si="43"/>
        <v>GROWTH</v>
      </c>
      <c r="T250" s="68">
        <v>163</v>
      </c>
      <c r="U250" s="100" t="str">
        <f t="shared" si="44"/>
        <v>jAN</v>
      </c>
      <c r="V250" s="96">
        <v>163</v>
      </c>
      <c r="W250" s="101">
        <f t="shared" si="45"/>
        <v>-83</v>
      </c>
      <c r="X250" s="102">
        <f t="shared" si="46"/>
        <v>-0.50920245398773001</v>
      </c>
      <c r="Y250" s="103" t="str">
        <f t="shared" si="47"/>
        <v>DEGROWTH</v>
      </c>
      <c r="Z250" s="74">
        <v>0</v>
      </c>
      <c r="AA250" s="69"/>
      <c r="AB250" s="69" t="s">
        <v>133</v>
      </c>
      <c r="AC250" s="3"/>
    </row>
    <row r="251" spans="1:29" ht="14.25" customHeight="1">
      <c r="A251" s="69" t="s">
        <v>133</v>
      </c>
      <c r="B251" s="71" t="s">
        <v>37</v>
      </c>
      <c r="C251" s="71" t="s">
        <v>200</v>
      </c>
      <c r="D251" s="71">
        <v>1000003398</v>
      </c>
      <c r="E251" s="71" t="s">
        <v>201</v>
      </c>
      <c r="F251" s="73">
        <v>44985</v>
      </c>
      <c r="G251" s="66" t="str">
        <f t="shared" si="36"/>
        <v>Targeted Dealer</v>
      </c>
      <c r="H251" s="66"/>
      <c r="I251" s="67">
        <v>40</v>
      </c>
      <c r="J251" s="67">
        <f t="shared" si="37"/>
        <v>40</v>
      </c>
      <c r="K251" s="68">
        <v>25</v>
      </c>
      <c r="L251" s="68">
        <f t="shared" si="38"/>
        <v>15</v>
      </c>
      <c r="M251" s="68">
        <f t="shared" si="39"/>
        <v>62.5</v>
      </c>
      <c r="N251" s="96">
        <v>0</v>
      </c>
      <c r="O251" s="97" t="str">
        <f t="shared" si="40"/>
        <v>DEC</v>
      </c>
      <c r="P251" s="96">
        <v>0</v>
      </c>
      <c r="Q251" s="98">
        <f t="shared" si="41"/>
        <v>25</v>
      </c>
      <c r="R251" s="97" t="str">
        <f t="shared" si="42"/>
        <v xml:space="preserve"> </v>
      </c>
      <c r="S251" s="99" t="b">
        <f t="shared" si="43"/>
        <v>0</v>
      </c>
      <c r="T251" s="68">
        <v>0</v>
      </c>
      <c r="U251" s="100" t="str">
        <f t="shared" si="44"/>
        <v>jAN</v>
      </c>
      <c r="V251" s="96">
        <v>0</v>
      </c>
      <c r="W251" s="101">
        <f t="shared" si="45"/>
        <v>25</v>
      </c>
      <c r="X251" s="102">
        <f t="shared" si="46"/>
        <v>0</v>
      </c>
      <c r="Y251" s="103" t="b">
        <f t="shared" si="47"/>
        <v>0</v>
      </c>
      <c r="Z251" s="74">
        <v>0</v>
      </c>
      <c r="AA251" s="69"/>
      <c r="AB251" s="69" t="s">
        <v>133</v>
      </c>
      <c r="AC251" s="3"/>
    </row>
    <row r="252" spans="1:29" ht="14.25" customHeight="1">
      <c r="A252" s="69" t="s">
        <v>133</v>
      </c>
      <c r="B252" s="71" t="s">
        <v>37</v>
      </c>
      <c r="C252" s="71" t="s">
        <v>1080</v>
      </c>
      <c r="D252" s="71">
        <v>1000003447</v>
      </c>
      <c r="E252" s="71" t="s">
        <v>1081</v>
      </c>
      <c r="F252" s="73">
        <v>45008</v>
      </c>
      <c r="G252" s="66" t="str">
        <f t="shared" si="36"/>
        <v>Targeted Dealer</v>
      </c>
      <c r="H252" s="66"/>
      <c r="I252" s="67">
        <v>40</v>
      </c>
      <c r="J252" s="67">
        <f t="shared" si="37"/>
        <v>40</v>
      </c>
      <c r="K252" s="68">
        <v>25</v>
      </c>
      <c r="L252" s="68">
        <f t="shared" si="38"/>
        <v>15</v>
      </c>
      <c r="M252" s="68">
        <f t="shared" si="39"/>
        <v>62.5</v>
      </c>
      <c r="N252" s="96">
        <v>0</v>
      </c>
      <c r="O252" s="97" t="str">
        <f t="shared" si="40"/>
        <v>DEC</v>
      </c>
      <c r="P252" s="96">
        <v>0</v>
      </c>
      <c r="Q252" s="98">
        <f t="shared" si="41"/>
        <v>25</v>
      </c>
      <c r="R252" s="97" t="str">
        <f t="shared" si="42"/>
        <v xml:space="preserve"> </v>
      </c>
      <c r="S252" s="99" t="b">
        <f t="shared" si="43"/>
        <v>0</v>
      </c>
      <c r="T252" s="68">
        <v>200</v>
      </c>
      <c r="U252" s="100" t="str">
        <f t="shared" si="44"/>
        <v>jAN</v>
      </c>
      <c r="V252" s="96">
        <v>200</v>
      </c>
      <c r="W252" s="101">
        <f t="shared" si="45"/>
        <v>-175</v>
      </c>
      <c r="X252" s="102">
        <f t="shared" si="46"/>
        <v>-0.875</v>
      </c>
      <c r="Y252" s="103" t="str">
        <f t="shared" si="47"/>
        <v>DEGROWTH</v>
      </c>
      <c r="Z252" s="74">
        <v>1</v>
      </c>
      <c r="AA252" s="69"/>
      <c r="AB252" s="69" t="s">
        <v>133</v>
      </c>
      <c r="AC252" s="3"/>
    </row>
    <row r="253" spans="1:29" ht="14.25" customHeight="1">
      <c r="A253" s="69" t="s">
        <v>133</v>
      </c>
      <c r="B253" s="71" t="s">
        <v>37</v>
      </c>
      <c r="C253" s="71" t="s">
        <v>202</v>
      </c>
      <c r="D253" s="71">
        <v>1000003493</v>
      </c>
      <c r="E253" s="71" t="s">
        <v>203</v>
      </c>
      <c r="F253" s="73">
        <v>45039</v>
      </c>
      <c r="G253" s="66" t="str">
        <f t="shared" si="36"/>
        <v>Targeted Dealer</v>
      </c>
      <c r="H253" s="66"/>
      <c r="I253" s="67">
        <v>30</v>
      </c>
      <c r="J253" s="67">
        <f t="shared" si="37"/>
        <v>30</v>
      </c>
      <c r="K253" s="68">
        <v>1</v>
      </c>
      <c r="L253" s="68">
        <f t="shared" si="38"/>
        <v>29</v>
      </c>
      <c r="M253" s="68">
        <f t="shared" si="39"/>
        <v>3.3333333333333335</v>
      </c>
      <c r="N253" s="96">
        <v>3.5</v>
      </c>
      <c r="O253" s="97" t="str">
        <f t="shared" si="40"/>
        <v>DEC</v>
      </c>
      <c r="P253" s="96">
        <v>3.5</v>
      </c>
      <c r="Q253" s="98">
        <f t="shared" si="41"/>
        <v>-2.5</v>
      </c>
      <c r="R253" s="97">
        <f t="shared" si="42"/>
        <v>-0.7142857142857143</v>
      </c>
      <c r="S253" s="99" t="str">
        <f t="shared" si="43"/>
        <v>DEGROWTH</v>
      </c>
      <c r="T253" s="68">
        <v>9</v>
      </c>
      <c r="U253" s="100" t="str">
        <f t="shared" si="44"/>
        <v>jAN</v>
      </c>
      <c r="V253" s="96">
        <v>9</v>
      </c>
      <c r="W253" s="101">
        <f t="shared" si="45"/>
        <v>-8</v>
      </c>
      <c r="X253" s="102">
        <f t="shared" si="46"/>
        <v>-0.88888888888888884</v>
      </c>
      <c r="Y253" s="103" t="str">
        <f t="shared" si="47"/>
        <v>DEGROWTH</v>
      </c>
      <c r="Z253" s="74">
        <v>1</v>
      </c>
      <c r="AA253" s="69"/>
      <c r="AB253" s="69" t="s">
        <v>133</v>
      </c>
      <c r="AC253" s="3"/>
    </row>
    <row r="254" spans="1:29" ht="14.25" customHeight="1">
      <c r="A254" s="74" t="s">
        <v>133</v>
      </c>
      <c r="B254" s="78" t="s">
        <v>37</v>
      </c>
      <c r="C254" s="78" t="s">
        <v>204</v>
      </c>
      <c r="D254" s="78">
        <v>1000004034</v>
      </c>
      <c r="E254" s="78" t="s">
        <v>205</v>
      </c>
      <c r="F254" s="73">
        <v>45478</v>
      </c>
      <c r="G254" s="66" t="str">
        <f t="shared" si="36"/>
        <v>Targeted Dealer</v>
      </c>
      <c r="H254" s="66"/>
      <c r="I254" s="67">
        <v>50</v>
      </c>
      <c r="J254" s="67">
        <f t="shared" si="37"/>
        <v>50</v>
      </c>
      <c r="K254" s="68">
        <v>1.5</v>
      </c>
      <c r="L254" s="68">
        <f t="shared" si="38"/>
        <v>48.5</v>
      </c>
      <c r="M254" s="68">
        <f t="shared" si="39"/>
        <v>3</v>
      </c>
      <c r="N254" s="96">
        <v>0</v>
      </c>
      <c r="O254" s="97" t="str">
        <f t="shared" si="40"/>
        <v>DEC</v>
      </c>
      <c r="P254" s="96">
        <v>0</v>
      </c>
      <c r="Q254" s="98">
        <f t="shared" si="41"/>
        <v>1.5</v>
      </c>
      <c r="R254" s="97" t="str">
        <f t="shared" si="42"/>
        <v xml:space="preserve"> </v>
      </c>
      <c r="S254" s="99" t="b">
        <f t="shared" si="43"/>
        <v>0</v>
      </c>
      <c r="T254" s="68">
        <v>3</v>
      </c>
      <c r="U254" s="100" t="str">
        <f t="shared" si="44"/>
        <v>jAN</v>
      </c>
      <c r="V254" s="96">
        <v>3</v>
      </c>
      <c r="W254" s="101">
        <f t="shared" si="45"/>
        <v>-1.5</v>
      </c>
      <c r="X254" s="102">
        <f t="shared" si="46"/>
        <v>-0.5</v>
      </c>
      <c r="Y254" s="103" t="str">
        <f t="shared" si="47"/>
        <v>DEGROWTH</v>
      </c>
      <c r="Z254" s="74">
        <v>0</v>
      </c>
      <c r="AA254" s="69"/>
      <c r="AB254" s="74" t="s">
        <v>133</v>
      </c>
      <c r="AC254" s="3"/>
    </row>
    <row r="255" spans="1:29" ht="14.25" customHeight="1">
      <c r="A255" s="69" t="s">
        <v>133</v>
      </c>
      <c r="B255" s="71" t="s">
        <v>40</v>
      </c>
      <c r="C255" s="71" t="s">
        <v>1082</v>
      </c>
      <c r="D255" s="71">
        <v>1000000268</v>
      </c>
      <c r="E255" s="72" t="s">
        <v>1083</v>
      </c>
      <c r="F255" s="73">
        <v>38384</v>
      </c>
      <c r="G255" s="66" t="str">
        <f t="shared" si="36"/>
        <v>Targeted Dealer</v>
      </c>
      <c r="H255" s="66"/>
      <c r="I255" s="67">
        <v>20</v>
      </c>
      <c r="J255" s="67">
        <f t="shared" si="37"/>
        <v>20</v>
      </c>
      <c r="K255" s="68">
        <v>20</v>
      </c>
      <c r="L255" s="68">
        <f t="shared" si="38"/>
        <v>0</v>
      </c>
      <c r="M255" s="68">
        <f t="shared" si="39"/>
        <v>100</v>
      </c>
      <c r="N255" s="96">
        <v>20</v>
      </c>
      <c r="O255" s="97" t="str">
        <f t="shared" si="40"/>
        <v>DEC</v>
      </c>
      <c r="P255" s="96">
        <v>20</v>
      </c>
      <c r="Q255" s="98">
        <f t="shared" si="41"/>
        <v>0</v>
      </c>
      <c r="R255" s="97">
        <f t="shared" si="42"/>
        <v>0</v>
      </c>
      <c r="S255" s="99" t="str">
        <f t="shared" si="43"/>
        <v>GROWTH</v>
      </c>
      <c r="T255" s="68">
        <v>20</v>
      </c>
      <c r="U255" s="100" t="str">
        <f t="shared" si="44"/>
        <v>jAN</v>
      </c>
      <c r="V255" s="96">
        <v>20</v>
      </c>
      <c r="W255" s="101">
        <f t="shared" si="45"/>
        <v>0</v>
      </c>
      <c r="X255" s="102">
        <f t="shared" si="46"/>
        <v>0</v>
      </c>
      <c r="Y255" s="103" t="str">
        <f t="shared" si="47"/>
        <v>GROWTH</v>
      </c>
      <c r="Z255" s="74">
        <v>0</v>
      </c>
      <c r="AA255" s="69"/>
      <c r="AB255" s="69" t="s">
        <v>133</v>
      </c>
      <c r="AC255" s="3"/>
    </row>
    <row r="256" spans="1:29" ht="14.25" customHeight="1">
      <c r="A256" s="69" t="s">
        <v>133</v>
      </c>
      <c r="B256" s="71" t="s">
        <v>40</v>
      </c>
      <c r="C256" s="71" t="s">
        <v>1084</v>
      </c>
      <c r="D256" s="71">
        <v>1000000263</v>
      </c>
      <c r="E256" s="72" t="s">
        <v>1085</v>
      </c>
      <c r="F256" s="73">
        <v>39562</v>
      </c>
      <c r="G256" s="66" t="str">
        <f t="shared" si="36"/>
        <v>Targeted Dealer</v>
      </c>
      <c r="H256" s="66"/>
      <c r="I256" s="67">
        <v>20</v>
      </c>
      <c r="J256" s="67">
        <f t="shared" si="37"/>
        <v>20</v>
      </c>
      <c r="K256" s="68">
        <v>30</v>
      </c>
      <c r="L256" s="68">
        <f t="shared" si="38"/>
        <v>-10</v>
      </c>
      <c r="M256" s="68">
        <f t="shared" si="39"/>
        <v>150</v>
      </c>
      <c r="N256" s="96">
        <v>0</v>
      </c>
      <c r="O256" s="97" t="str">
        <f t="shared" si="40"/>
        <v>DEC</v>
      </c>
      <c r="P256" s="96">
        <v>0</v>
      </c>
      <c r="Q256" s="98">
        <f t="shared" si="41"/>
        <v>30</v>
      </c>
      <c r="R256" s="97" t="str">
        <f t="shared" si="42"/>
        <v xml:space="preserve"> </v>
      </c>
      <c r="S256" s="99" t="b">
        <f t="shared" si="43"/>
        <v>0</v>
      </c>
      <c r="T256" s="68">
        <v>25</v>
      </c>
      <c r="U256" s="100" t="str">
        <f t="shared" si="44"/>
        <v>jAN</v>
      </c>
      <c r="V256" s="96">
        <v>25</v>
      </c>
      <c r="W256" s="101">
        <f t="shared" si="45"/>
        <v>5</v>
      </c>
      <c r="X256" s="102">
        <f t="shared" si="46"/>
        <v>0.19999999999999996</v>
      </c>
      <c r="Y256" s="103" t="str">
        <f t="shared" si="47"/>
        <v>GROWTH</v>
      </c>
      <c r="Z256" s="74">
        <v>0</v>
      </c>
      <c r="AA256" s="69"/>
      <c r="AB256" s="69" t="s">
        <v>133</v>
      </c>
      <c r="AC256" s="3"/>
    </row>
    <row r="257" spans="1:29" ht="14.25" customHeight="1">
      <c r="A257" s="69" t="s">
        <v>133</v>
      </c>
      <c r="B257" s="71" t="s">
        <v>40</v>
      </c>
      <c r="C257" s="71" t="s">
        <v>1086</v>
      </c>
      <c r="D257" s="71">
        <v>1000000277</v>
      </c>
      <c r="E257" s="72" t="s">
        <v>1087</v>
      </c>
      <c r="F257" s="73">
        <v>40101</v>
      </c>
      <c r="G257" s="66" t="str">
        <f t="shared" si="36"/>
        <v>Targeted Dealer</v>
      </c>
      <c r="H257" s="66"/>
      <c r="I257" s="67">
        <v>980</v>
      </c>
      <c r="J257" s="67">
        <f t="shared" si="37"/>
        <v>980</v>
      </c>
      <c r="K257" s="68">
        <v>960</v>
      </c>
      <c r="L257" s="68">
        <f t="shared" si="38"/>
        <v>20</v>
      </c>
      <c r="M257" s="68">
        <f t="shared" si="39"/>
        <v>97.959183673469383</v>
      </c>
      <c r="N257" s="96">
        <v>775</v>
      </c>
      <c r="O257" s="97" t="str">
        <f t="shared" si="40"/>
        <v>DEC</v>
      </c>
      <c r="P257" s="96">
        <v>775</v>
      </c>
      <c r="Q257" s="98">
        <f t="shared" si="41"/>
        <v>185</v>
      </c>
      <c r="R257" s="97">
        <f t="shared" si="42"/>
        <v>0.23870967741935489</v>
      </c>
      <c r="S257" s="99" t="str">
        <f t="shared" si="43"/>
        <v>GROWTH</v>
      </c>
      <c r="T257" s="68">
        <v>965</v>
      </c>
      <c r="U257" s="100" t="str">
        <f t="shared" si="44"/>
        <v>jAN</v>
      </c>
      <c r="V257" s="96">
        <v>965</v>
      </c>
      <c r="W257" s="101">
        <f t="shared" si="45"/>
        <v>-5</v>
      </c>
      <c r="X257" s="102">
        <f t="shared" si="46"/>
        <v>-5.1813471502590858E-3</v>
      </c>
      <c r="Y257" s="103" t="str">
        <f t="shared" si="47"/>
        <v>DEGROWTH</v>
      </c>
      <c r="Z257" s="74">
        <v>0</v>
      </c>
      <c r="AA257" s="69"/>
      <c r="AB257" s="69" t="s">
        <v>133</v>
      </c>
      <c r="AC257" s="3"/>
    </row>
    <row r="258" spans="1:29" ht="14.25" customHeight="1">
      <c r="A258" s="69" t="s">
        <v>133</v>
      </c>
      <c r="B258" s="71" t="s">
        <v>40</v>
      </c>
      <c r="C258" s="71" t="s">
        <v>1088</v>
      </c>
      <c r="D258" s="71">
        <v>1000000261</v>
      </c>
      <c r="E258" s="72" t="s">
        <v>1089</v>
      </c>
      <c r="F258" s="73">
        <v>41482</v>
      </c>
      <c r="G258" s="66" t="str">
        <f t="shared" si="36"/>
        <v>Targeted Dealer</v>
      </c>
      <c r="H258" s="66"/>
      <c r="I258" s="67">
        <v>30</v>
      </c>
      <c r="J258" s="67">
        <f t="shared" si="37"/>
        <v>30</v>
      </c>
      <c r="K258" s="68">
        <v>0</v>
      </c>
      <c r="L258" s="68">
        <f t="shared" si="38"/>
        <v>30</v>
      </c>
      <c r="M258" s="68">
        <f t="shared" si="39"/>
        <v>0</v>
      </c>
      <c r="N258" s="96">
        <v>0</v>
      </c>
      <c r="O258" s="97" t="str">
        <f t="shared" si="40"/>
        <v>DEC</v>
      </c>
      <c r="P258" s="96">
        <v>0</v>
      </c>
      <c r="Q258" s="98">
        <f t="shared" si="41"/>
        <v>0</v>
      </c>
      <c r="R258" s="97" t="str">
        <f t="shared" si="42"/>
        <v xml:space="preserve"> </v>
      </c>
      <c r="S258" s="99" t="b">
        <f t="shared" si="43"/>
        <v>0</v>
      </c>
      <c r="T258" s="68">
        <v>20</v>
      </c>
      <c r="U258" s="100" t="str">
        <f t="shared" si="44"/>
        <v>jAN</v>
      </c>
      <c r="V258" s="96">
        <v>20</v>
      </c>
      <c r="W258" s="101">
        <f t="shared" si="45"/>
        <v>-20</v>
      </c>
      <c r="X258" s="102">
        <f t="shared" si="46"/>
        <v>-1</v>
      </c>
      <c r="Y258" s="103" t="str">
        <f t="shared" si="47"/>
        <v>DEGROWTH</v>
      </c>
      <c r="Z258" s="74">
        <v>1</v>
      </c>
      <c r="AA258" s="69"/>
      <c r="AB258" s="69" t="s">
        <v>133</v>
      </c>
      <c r="AC258" s="3"/>
    </row>
    <row r="259" spans="1:29" ht="14.25" customHeight="1">
      <c r="A259" s="69" t="s">
        <v>133</v>
      </c>
      <c r="B259" s="71" t="s">
        <v>40</v>
      </c>
      <c r="C259" s="71" t="s">
        <v>206</v>
      </c>
      <c r="D259" s="71">
        <v>1000000262</v>
      </c>
      <c r="E259" s="72" t="s">
        <v>207</v>
      </c>
      <c r="F259" s="73">
        <v>41971</v>
      </c>
      <c r="G259" s="66" t="str">
        <f t="shared" ref="G259:G322" si="48">IF(I259&gt;0,"Targeted Dealer","-")</f>
        <v>Targeted Dealer</v>
      </c>
      <c r="H259" s="66"/>
      <c r="I259" s="67">
        <v>20</v>
      </c>
      <c r="J259" s="67">
        <f t="shared" ref="J259:J322" si="49">I259/$J$1*($J$1-$E$1)</f>
        <v>20</v>
      </c>
      <c r="K259" s="68">
        <v>20</v>
      </c>
      <c r="L259" s="68">
        <f t="shared" ref="L259:L322" si="50">I259-K259</f>
        <v>0</v>
      </c>
      <c r="M259" s="68">
        <f t="shared" ref="M259:M322" si="51">IFERROR((K259/J259%),"-")</f>
        <v>100</v>
      </c>
      <c r="N259" s="96">
        <v>20</v>
      </c>
      <c r="O259" s="97" t="str">
        <f t="shared" ref="O259:O322" si="52">IF(F259&lt;=$P$2,"DEC","")</f>
        <v>DEC</v>
      </c>
      <c r="P259" s="96">
        <v>20</v>
      </c>
      <c r="Q259" s="98">
        <f t="shared" ref="Q259:Q322" si="53">K259-P259</f>
        <v>0</v>
      </c>
      <c r="R259" s="97">
        <f t="shared" ref="R259:R322" si="54">IFERROR(IF(O259="Dec",(K259/P259-1))," ")</f>
        <v>0</v>
      </c>
      <c r="S259" s="99" t="str">
        <f t="shared" ref="S259:S322" si="55">IF(N259&gt;0,IF(O259="","-",IF(R259&lt;0%,"DEGROWTH","GROWTH")))</f>
        <v>GROWTH</v>
      </c>
      <c r="T259" s="68">
        <v>120</v>
      </c>
      <c r="U259" s="100" t="str">
        <f t="shared" ref="U259:U322" si="56">IF(F259&lt;=$V$2,"jAN","")</f>
        <v>jAN</v>
      </c>
      <c r="V259" s="96">
        <v>120</v>
      </c>
      <c r="W259" s="101">
        <f t="shared" ref="W259:W322" si="57">K259-V259</f>
        <v>-100</v>
      </c>
      <c r="X259" s="102">
        <f t="shared" ref="X259:X322" si="58">IFERROR(IF(U259="Jan",(K259/V259-1)),0)</f>
        <v>-0.83333333333333337</v>
      </c>
      <c r="Y259" s="103" t="str">
        <f t="shared" ref="Y259:Y322" si="59">IF(T259&gt;0,IF(U259="","-",IF(X259&lt;0%,"DEGROWTH","GROWTH")))</f>
        <v>DEGROWTH</v>
      </c>
      <c r="Z259" s="74">
        <v>1</v>
      </c>
      <c r="AA259" s="69"/>
      <c r="AB259" s="69" t="s">
        <v>133</v>
      </c>
      <c r="AC259" s="3"/>
    </row>
    <row r="260" spans="1:29" ht="14.25" customHeight="1">
      <c r="A260" s="69" t="s">
        <v>133</v>
      </c>
      <c r="B260" s="71" t="s">
        <v>40</v>
      </c>
      <c r="C260" s="71" t="s">
        <v>1090</v>
      </c>
      <c r="D260" s="71">
        <v>1000000266</v>
      </c>
      <c r="E260" s="72" t="s">
        <v>1091</v>
      </c>
      <c r="F260" s="73">
        <v>42522</v>
      </c>
      <c r="G260" s="66" t="str">
        <f t="shared" si="48"/>
        <v>Targeted Dealer</v>
      </c>
      <c r="H260" s="66"/>
      <c r="I260" s="67">
        <v>375</v>
      </c>
      <c r="J260" s="67">
        <f t="shared" si="49"/>
        <v>375</v>
      </c>
      <c r="K260" s="68">
        <v>425</v>
      </c>
      <c r="L260" s="68">
        <f t="shared" si="50"/>
        <v>-50</v>
      </c>
      <c r="M260" s="68">
        <f t="shared" si="51"/>
        <v>113.33333333333333</v>
      </c>
      <c r="N260" s="96">
        <v>375</v>
      </c>
      <c r="O260" s="97" t="str">
        <f t="shared" si="52"/>
        <v>DEC</v>
      </c>
      <c r="P260" s="96">
        <v>375</v>
      </c>
      <c r="Q260" s="98">
        <f t="shared" si="53"/>
        <v>50</v>
      </c>
      <c r="R260" s="97">
        <f t="shared" si="54"/>
        <v>0.1333333333333333</v>
      </c>
      <c r="S260" s="99" t="str">
        <f t="shared" si="55"/>
        <v>GROWTH</v>
      </c>
      <c r="T260" s="68">
        <v>230</v>
      </c>
      <c r="U260" s="100" t="str">
        <f t="shared" si="56"/>
        <v>jAN</v>
      </c>
      <c r="V260" s="96">
        <v>230</v>
      </c>
      <c r="W260" s="101">
        <f t="shared" si="57"/>
        <v>195</v>
      </c>
      <c r="X260" s="102">
        <f t="shared" si="58"/>
        <v>0.84782608695652173</v>
      </c>
      <c r="Y260" s="103" t="str">
        <f t="shared" si="59"/>
        <v>GROWTH</v>
      </c>
      <c r="Z260" s="74">
        <v>0</v>
      </c>
      <c r="AA260" s="69"/>
      <c r="AB260" s="69" t="s">
        <v>133</v>
      </c>
      <c r="AC260" s="3"/>
    </row>
    <row r="261" spans="1:29" ht="14.25" customHeight="1">
      <c r="A261" s="69" t="s">
        <v>133</v>
      </c>
      <c r="B261" s="71" t="s">
        <v>40</v>
      </c>
      <c r="C261" s="71" t="s">
        <v>1092</v>
      </c>
      <c r="D261" s="71">
        <v>1000000260</v>
      </c>
      <c r="E261" s="72" t="s">
        <v>1093</v>
      </c>
      <c r="F261" s="73">
        <v>43021</v>
      </c>
      <c r="G261" s="66" t="str">
        <f t="shared" si="48"/>
        <v>Targeted Dealer</v>
      </c>
      <c r="H261" s="66"/>
      <c r="I261" s="67">
        <v>90</v>
      </c>
      <c r="J261" s="67">
        <f t="shared" si="49"/>
        <v>90</v>
      </c>
      <c r="K261" s="68">
        <v>70</v>
      </c>
      <c r="L261" s="68">
        <f t="shared" si="50"/>
        <v>20</v>
      </c>
      <c r="M261" s="68">
        <f t="shared" si="51"/>
        <v>77.777777777777771</v>
      </c>
      <c r="N261" s="96">
        <v>100</v>
      </c>
      <c r="O261" s="97" t="str">
        <f t="shared" si="52"/>
        <v>DEC</v>
      </c>
      <c r="P261" s="96">
        <v>100</v>
      </c>
      <c r="Q261" s="98">
        <f t="shared" si="53"/>
        <v>-30</v>
      </c>
      <c r="R261" s="97">
        <f t="shared" si="54"/>
        <v>-0.30000000000000004</v>
      </c>
      <c r="S261" s="99" t="str">
        <f t="shared" si="55"/>
        <v>DEGROWTH</v>
      </c>
      <c r="T261" s="68">
        <v>63</v>
      </c>
      <c r="U261" s="100" t="str">
        <f t="shared" si="56"/>
        <v>jAN</v>
      </c>
      <c r="V261" s="96">
        <v>63</v>
      </c>
      <c r="W261" s="101">
        <f t="shared" si="57"/>
        <v>7</v>
      </c>
      <c r="X261" s="102">
        <f t="shared" si="58"/>
        <v>0.11111111111111116</v>
      </c>
      <c r="Y261" s="103" t="str">
        <f t="shared" si="59"/>
        <v>GROWTH</v>
      </c>
      <c r="Z261" s="74">
        <v>0</v>
      </c>
      <c r="AA261" s="69"/>
      <c r="AB261" s="69" t="s">
        <v>133</v>
      </c>
      <c r="AC261" s="3"/>
    </row>
    <row r="262" spans="1:29" ht="14.25" customHeight="1">
      <c r="A262" s="69" t="s">
        <v>133</v>
      </c>
      <c r="B262" s="71" t="s">
        <v>40</v>
      </c>
      <c r="C262" s="71" t="s">
        <v>1094</v>
      </c>
      <c r="D262" s="71">
        <v>1000000839</v>
      </c>
      <c r="E262" s="72" t="s">
        <v>1095</v>
      </c>
      <c r="F262" s="73">
        <v>43623</v>
      </c>
      <c r="G262" s="66" t="str">
        <f t="shared" si="48"/>
        <v>Targeted Dealer</v>
      </c>
      <c r="H262" s="66"/>
      <c r="I262" s="67">
        <v>30</v>
      </c>
      <c r="J262" s="67">
        <f t="shared" si="49"/>
        <v>30</v>
      </c>
      <c r="K262" s="68">
        <v>30</v>
      </c>
      <c r="L262" s="68">
        <f t="shared" si="50"/>
        <v>0</v>
      </c>
      <c r="M262" s="68">
        <f t="shared" si="51"/>
        <v>100</v>
      </c>
      <c r="N262" s="96">
        <v>30</v>
      </c>
      <c r="O262" s="97" t="str">
        <f t="shared" si="52"/>
        <v>DEC</v>
      </c>
      <c r="P262" s="96">
        <v>30</v>
      </c>
      <c r="Q262" s="98">
        <f t="shared" si="53"/>
        <v>0</v>
      </c>
      <c r="R262" s="97">
        <f t="shared" si="54"/>
        <v>0</v>
      </c>
      <c r="S262" s="99" t="str">
        <f t="shared" si="55"/>
        <v>GROWTH</v>
      </c>
      <c r="T262" s="68">
        <v>45</v>
      </c>
      <c r="U262" s="100" t="str">
        <f t="shared" si="56"/>
        <v>jAN</v>
      </c>
      <c r="V262" s="96">
        <v>45</v>
      </c>
      <c r="W262" s="101">
        <f t="shared" si="57"/>
        <v>-15</v>
      </c>
      <c r="X262" s="102">
        <f t="shared" si="58"/>
        <v>-0.33333333333333337</v>
      </c>
      <c r="Y262" s="103" t="str">
        <f t="shared" si="59"/>
        <v>DEGROWTH</v>
      </c>
      <c r="Z262" s="74">
        <v>1</v>
      </c>
      <c r="AA262" s="69"/>
      <c r="AB262" s="69" t="s">
        <v>133</v>
      </c>
      <c r="AC262" s="3"/>
    </row>
    <row r="263" spans="1:29" ht="14.25" customHeight="1">
      <c r="A263" s="69" t="s">
        <v>133</v>
      </c>
      <c r="B263" s="71" t="s">
        <v>40</v>
      </c>
      <c r="C263" s="71" t="s">
        <v>1096</v>
      </c>
      <c r="D263" s="71">
        <v>1000000256</v>
      </c>
      <c r="E263" s="72" t="s">
        <v>1097</v>
      </c>
      <c r="F263" s="73">
        <v>43754</v>
      </c>
      <c r="G263" s="66" t="str">
        <f t="shared" si="48"/>
        <v>Targeted Dealer</v>
      </c>
      <c r="H263" s="66"/>
      <c r="I263" s="67">
        <v>20</v>
      </c>
      <c r="J263" s="67">
        <f t="shared" si="49"/>
        <v>20</v>
      </c>
      <c r="K263" s="68">
        <v>20</v>
      </c>
      <c r="L263" s="68">
        <f t="shared" si="50"/>
        <v>0</v>
      </c>
      <c r="M263" s="68">
        <f t="shared" si="51"/>
        <v>100</v>
      </c>
      <c r="N263" s="96">
        <v>20</v>
      </c>
      <c r="O263" s="97" t="str">
        <f t="shared" si="52"/>
        <v>DEC</v>
      </c>
      <c r="P263" s="96">
        <v>20</v>
      </c>
      <c r="Q263" s="98">
        <f t="shared" si="53"/>
        <v>0</v>
      </c>
      <c r="R263" s="97">
        <f t="shared" si="54"/>
        <v>0</v>
      </c>
      <c r="S263" s="99" t="str">
        <f t="shared" si="55"/>
        <v>GROWTH</v>
      </c>
      <c r="T263" s="68">
        <v>50</v>
      </c>
      <c r="U263" s="100" t="str">
        <f t="shared" si="56"/>
        <v>jAN</v>
      </c>
      <c r="V263" s="96">
        <v>50</v>
      </c>
      <c r="W263" s="101">
        <f t="shared" si="57"/>
        <v>-30</v>
      </c>
      <c r="X263" s="102">
        <f t="shared" si="58"/>
        <v>-0.6</v>
      </c>
      <c r="Y263" s="103" t="str">
        <f t="shared" si="59"/>
        <v>DEGROWTH</v>
      </c>
      <c r="Z263" s="74">
        <v>0</v>
      </c>
      <c r="AA263" s="69"/>
      <c r="AB263" s="69" t="s">
        <v>133</v>
      </c>
      <c r="AC263" s="3"/>
    </row>
    <row r="264" spans="1:29" ht="14.25" customHeight="1">
      <c r="A264" s="69" t="s">
        <v>133</v>
      </c>
      <c r="B264" s="71" t="s">
        <v>40</v>
      </c>
      <c r="C264" s="71" t="s">
        <v>1098</v>
      </c>
      <c r="D264" s="71">
        <v>1000000265</v>
      </c>
      <c r="E264" s="72" t="s">
        <v>1099</v>
      </c>
      <c r="F264" s="73">
        <v>43893</v>
      </c>
      <c r="G264" s="66" t="str">
        <f t="shared" si="48"/>
        <v>Targeted Dealer</v>
      </c>
      <c r="H264" s="66"/>
      <c r="I264" s="67">
        <v>30</v>
      </c>
      <c r="J264" s="67">
        <f t="shared" si="49"/>
        <v>30</v>
      </c>
      <c r="K264" s="68">
        <v>0</v>
      </c>
      <c r="L264" s="68">
        <f t="shared" si="50"/>
        <v>30</v>
      </c>
      <c r="M264" s="68">
        <f t="shared" si="51"/>
        <v>0</v>
      </c>
      <c r="N264" s="96">
        <v>30</v>
      </c>
      <c r="O264" s="97" t="str">
        <f t="shared" si="52"/>
        <v>DEC</v>
      </c>
      <c r="P264" s="96">
        <v>30</v>
      </c>
      <c r="Q264" s="98">
        <f t="shared" si="53"/>
        <v>-30</v>
      </c>
      <c r="R264" s="97">
        <f t="shared" si="54"/>
        <v>-1</v>
      </c>
      <c r="S264" s="99" t="str">
        <f t="shared" si="55"/>
        <v>DEGROWTH</v>
      </c>
      <c r="T264" s="68">
        <v>25</v>
      </c>
      <c r="U264" s="100" t="str">
        <f t="shared" si="56"/>
        <v>jAN</v>
      </c>
      <c r="V264" s="96">
        <v>25</v>
      </c>
      <c r="W264" s="101">
        <f t="shared" si="57"/>
        <v>-25</v>
      </c>
      <c r="X264" s="102">
        <f t="shared" si="58"/>
        <v>-1</v>
      </c>
      <c r="Y264" s="103" t="str">
        <f t="shared" si="59"/>
        <v>DEGROWTH</v>
      </c>
      <c r="Z264" s="74">
        <v>0</v>
      </c>
      <c r="AA264" s="69"/>
      <c r="AB264" s="69" t="s">
        <v>133</v>
      </c>
      <c r="AC264" s="3"/>
    </row>
    <row r="265" spans="1:29" ht="14.25" customHeight="1">
      <c r="A265" s="69" t="s">
        <v>133</v>
      </c>
      <c r="B265" s="71" t="s">
        <v>40</v>
      </c>
      <c r="C265" s="71" t="s">
        <v>1100</v>
      </c>
      <c r="D265" s="71">
        <v>1000000258</v>
      </c>
      <c r="E265" s="72" t="s">
        <v>1101</v>
      </c>
      <c r="F265" s="73">
        <v>44001</v>
      </c>
      <c r="G265" s="66" t="str">
        <f t="shared" si="48"/>
        <v>Targeted Dealer</v>
      </c>
      <c r="H265" s="66"/>
      <c r="I265" s="67">
        <v>100</v>
      </c>
      <c r="J265" s="67">
        <f t="shared" si="49"/>
        <v>100</v>
      </c>
      <c r="K265" s="68">
        <v>80</v>
      </c>
      <c r="L265" s="68">
        <f t="shared" si="50"/>
        <v>20</v>
      </c>
      <c r="M265" s="68">
        <f t="shared" si="51"/>
        <v>80</v>
      </c>
      <c r="N265" s="96">
        <v>70</v>
      </c>
      <c r="O265" s="97" t="str">
        <f t="shared" si="52"/>
        <v>DEC</v>
      </c>
      <c r="P265" s="96">
        <v>70</v>
      </c>
      <c r="Q265" s="98">
        <f t="shared" si="53"/>
        <v>10</v>
      </c>
      <c r="R265" s="97">
        <f t="shared" si="54"/>
        <v>0.14285714285714279</v>
      </c>
      <c r="S265" s="99" t="str">
        <f t="shared" si="55"/>
        <v>GROWTH</v>
      </c>
      <c r="T265" s="68">
        <v>80</v>
      </c>
      <c r="U265" s="100" t="str">
        <f t="shared" si="56"/>
        <v>jAN</v>
      </c>
      <c r="V265" s="96">
        <v>80</v>
      </c>
      <c r="W265" s="101">
        <f t="shared" si="57"/>
        <v>0</v>
      </c>
      <c r="X265" s="102">
        <f t="shared" si="58"/>
        <v>0</v>
      </c>
      <c r="Y265" s="103" t="str">
        <f t="shared" si="59"/>
        <v>GROWTH</v>
      </c>
      <c r="Z265" s="74">
        <v>0</v>
      </c>
      <c r="AA265" s="69"/>
      <c r="AB265" s="69" t="s">
        <v>133</v>
      </c>
      <c r="AC265" s="3"/>
    </row>
    <row r="266" spans="1:29" ht="14.25" customHeight="1">
      <c r="A266" s="69" t="s">
        <v>133</v>
      </c>
      <c r="B266" s="71" t="s">
        <v>40</v>
      </c>
      <c r="C266" s="71" t="s">
        <v>1102</v>
      </c>
      <c r="D266" s="71">
        <v>1000000279</v>
      </c>
      <c r="E266" s="72" t="s">
        <v>1103</v>
      </c>
      <c r="F266" s="73">
        <v>44144</v>
      </c>
      <c r="G266" s="66" t="str">
        <f t="shared" si="48"/>
        <v>Targeted Dealer</v>
      </c>
      <c r="H266" s="66"/>
      <c r="I266" s="67">
        <v>30</v>
      </c>
      <c r="J266" s="67">
        <f t="shared" si="49"/>
        <v>30</v>
      </c>
      <c r="K266" s="68">
        <v>20</v>
      </c>
      <c r="L266" s="68">
        <f t="shared" si="50"/>
        <v>10</v>
      </c>
      <c r="M266" s="68">
        <f t="shared" si="51"/>
        <v>66.666666666666671</v>
      </c>
      <c r="N266" s="96">
        <v>20</v>
      </c>
      <c r="O266" s="97" t="str">
        <f t="shared" si="52"/>
        <v>DEC</v>
      </c>
      <c r="P266" s="96">
        <v>20</v>
      </c>
      <c r="Q266" s="98">
        <f t="shared" si="53"/>
        <v>0</v>
      </c>
      <c r="R266" s="97">
        <f t="shared" si="54"/>
        <v>0</v>
      </c>
      <c r="S266" s="99" t="str">
        <f t="shared" si="55"/>
        <v>GROWTH</v>
      </c>
      <c r="T266" s="68">
        <v>40</v>
      </c>
      <c r="U266" s="100" t="str">
        <f t="shared" si="56"/>
        <v>jAN</v>
      </c>
      <c r="V266" s="96">
        <v>40</v>
      </c>
      <c r="W266" s="101">
        <f t="shared" si="57"/>
        <v>-20</v>
      </c>
      <c r="X266" s="102">
        <f t="shared" si="58"/>
        <v>-0.5</v>
      </c>
      <c r="Y266" s="103" t="str">
        <f t="shared" si="59"/>
        <v>DEGROWTH</v>
      </c>
      <c r="Z266" s="74">
        <v>0</v>
      </c>
      <c r="AA266" s="69"/>
      <c r="AB266" s="69" t="s">
        <v>133</v>
      </c>
      <c r="AC266" s="3"/>
    </row>
    <row r="267" spans="1:29" ht="14.25" customHeight="1">
      <c r="A267" s="69" t="s">
        <v>133</v>
      </c>
      <c r="B267" s="71" t="s">
        <v>40</v>
      </c>
      <c r="C267" s="71" t="s">
        <v>1104</v>
      </c>
      <c r="D267" s="71">
        <v>1000000272</v>
      </c>
      <c r="E267" s="72" t="s">
        <v>1105</v>
      </c>
      <c r="F267" s="73">
        <v>44321</v>
      </c>
      <c r="G267" s="66" t="str">
        <f t="shared" si="48"/>
        <v>Targeted Dealer</v>
      </c>
      <c r="H267" s="66"/>
      <c r="I267" s="67">
        <v>120</v>
      </c>
      <c r="J267" s="67">
        <f t="shared" si="49"/>
        <v>120</v>
      </c>
      <c r="K267" s="68">
        <v>125</v>
      </c>
      <c r="L267" s="68">
        <f t="shared" si="50"/>
        <v>-5</v>
      </c>
      <c r="M267" s="68">
        <f t="shared" si="51"/>
        <v>104.16666666666667</v>
      </c>
      <c r="N267" s="96">
        <v>140</v>
      </c>
      <c r="O267" s="97" t="str">
        <f t="shared" si="52"/>
        <v>DEC</v>
      </c>
      <c r="P267" s="96">
        <v>140</v>
      </c>
      <c r="Q267" s="98">
        <f t="shared" si="53"/>
        <v>-15</v>
      </c>
      <c r="R267" s="97">
        <f t="shared" si="54"/>
        <v>-0.1071428571428571</v>
      </c>
      <c r="S267" s="99" t="str">
        <f t="shared" si="55"/>
        <v>DEGROWTH</v>
      </c>
      <c r="T267" s="68">
        <v>120</v>
      </c>
      <c r="U267" s="100" t="str">
        <f t="shared" si="56"/>
        <v>jAN</v>
      </c>
      <c r="V267" s="96">
        <v>120</v>
      </c>
      <c r="W267" s="101">
        <f t="shared" si="57"/>
        <v>5</v>
      </c>
      <c r="X267" s="102">
        <f t="shared" si="58"/>
        <v>4.1666666666666741E-2</v>
      </c>
      <c r="Y267" s="103" t="str">
        <f t="shared" si="59"/>
        <v>GROWTH</v>
      </c>
      <c r="Z267" s="74">
        <v>0</v>
      </c>
      <c r="AA267" s="69"/>
      <c r="AB267" s="69" t="s">
        <v>133</v>
      </c>
      <c r="AC267" s="3"/>
    </row>
    <row r="268" spans="1:29" ht="14.25" customHeight="1">
      <c r="A268" s="69" t="s">
        <v>133</v>
      </c>
      <c r="B268" s="71" t="s">
        <v>40</v>
      </c>
      <c r="C268" s="71" t="s">
        <v>208</v>
      </c>
      <c r="D268" s="71">
        <v>1000000278</v>
      </c>
      <c r="E268" s="72" t="s">
        <v>209</v>
      </c>
      <c r="F268" s="73">
        <v>44468</v>
      </c>
      <c r="G268" s="66" t="str">
        <f t="shared" si="48"/>
        <v>Targeted Dealer</v>
      </c>
      <c r="H268" s="66"/>
      <c r="I268" s="67">
        <v>20</v>
      </c>
      <c r="J268" s="67">
        <f t="shared" si="49"/>
        <v>20</v>
      </c>
      <c r="K268" s="68">
        <v>0</v>
      </c>
      <c r="L268" s="68">
        <f t="shared" si="50"/>
        <v>20</v>
      </c>
      <c r="M268" s="68">
        <f t="shared" si="51"/>
        <v>0</v>
      </c>
      <c r="N268" s="96">
        <v>20</v>
      </c>
      <c r="O268" s="97" t="str">
        <f t="shared" si="52"/>
        <v>DEC</v>
      </c>
      <c r="P268" s="96">
        <v>20</v>
      </c>
      <c r="Q268" s="98">
        <f t="shared" si="53"/>
        <v>-20</v>
      </c>
      <c r="R268" s="97">
        <f t="shared" si="54"/>
        <v>-1</v>
      </c>
      <c r="S268" s="99" t="str">
        <f t="shared" si="55"/>
        <v>DEGROWTH</v>
      </c>
      <c r="T268" s="68">
        <v>15</v>
      </c>
      <c r="U268" s="100" t="str">
        <f t="shared" si="56"/>
        <v>jAN</v>
      </c>
      <c r="V268" s="96">
        <v>15</v>
      </c>
      <c r="W268" s="101">
        <f t="shared" si="57"/>
        <v>-15</v>
      </c>
      <c r="X268" s="102">
        <f t="shared" si="58"/>
        <v>-1</v>
      </c>
      <c r="Y268" s="103" t="str">
        <f t="shared" si="59"/>
        <v>DEGROWTH</v>
      </c>
      <c r="Z268" s="74">
        <v>1</v>
      </c>
      <c r="AA268" s="69"/>
      <c r="AB268" s="69" t="s">
        <v>133</v>
      </c>
      <c r="AC268" s="3"/>
    </row>
    <row r="269" spans="1:29" ht="14.25" customHeight="1">
      <c r="A269" s="69" t="s">
        <v>133</v>
      </c>
      <c r="B269" s="71" t="s">
        <v>40</v>
      </c>
      <c r="C269" s="71" t="s">
        <v>1106</v>
      </c>
      <c r="D269" s="71">
        <v>1000000270</v>
      </c>
      <c r="E269" s="72" t="s">
        <v>1107</v>
      </c>
      <c r="F269" s="73">
        <v>44494</v>
      </c>
      <c r="G269" s="66" t="str">
        <f t="shared" si="48"/>
        <v>Targeted Dealer</v>
      </c>
      <c r="H269" s="66"/>
      <c r="I269" s="67">
        <v>180</v>
      </c>
      <c r="J269" s="67">
        <f t="shared" si="49"/>
        <v>180</v>
      </c>
      <c r="K269" s="68">
        <v>150</v>
      </c>
      <c r="L269" s="68">
        <f t="shared" si="50"/>
        <v>30</v>
      </c>
      <c r="M269" s="68">
        <f t="shared" si="51"/>
        <v>83.333333333333329</v>
      </c>
      <c r="N269" s="96">
        <v>200</v>
      </c>
      <c r="O269" s="97" t="str">
        <f t="shared" si="52"/>
        <v>DEC</v>
      </c>
      <c r="P269" s="96">
        <v>200</v>
      </c>
      <c r="Q269" s="98">
        <f t="shared" si="53"/>
        <v>-50</v>
      </c>
      <c r="R269" s="97">
        <f t="shared" si="54"/>
        <v>-0.25</v>
      </c>
      <c r="S269" s="99" t="str">
        <f t="shared" si="55"/>
        <v>DEGROWTH</v>
      </c>
      <c r="T269" s="68">
        <v>110</v>
      </c>
      <c r="U269" s="100" t="str">
        <f t="shared" si="56"/>
        <v>jAN</v>
      </c>
      <c r="V269" s="96">
        <v>110</v>
      </c>
      <c r="W269" s="101">
        <f t="shared" si="57"/>
        <v>40</v>
      </c>
      <c r="X269" s="102">
        <f t="shared" si="58"/>
        <v>0.36363636363636354</v>
      </c>
      <c r="Y269" s="103" t="str">
        <f t="shared" si="59"/>
        <v>GROWTH</v>
      </c>
      <c r="Z269" s="74">
        <v>0</v>
      </c>
      <c r="AA269" s="69"/>
      <c r="AB269" s="69" t="s">
        <v>133</v>
      </c>
      <c r="AC269" s="3"/>
    </row>
    <row r="270" spans="1:29" ht="14.25" customHeight="1">
      <c r="A270" s="74" t="s">
        <v>133</v>
      </c>
      <c r="B270" s="78" t="s">
        <v>40</v>
      </c>
      <c r="C270" s="78" t="s">
        <v>210</v>
      </c>
      <c r="D270" s="78">
        <v>1000004054</v>
      </c>
      <c r="E270" s="78" t="s">
        <v>211</v>
      </c>
      <c r="F270" s="73">
        <v>45497</v>
      </c>
      <c r="G270" s="66" t="str">
        <f t="shared" si="48"/>
        <v>-</v>
      </c>
      <c r="H270" s="66"/>
      <c r="I270" s="67">
        <v>0</v>
      </c>
      <c r="J270" s="67">
        <f t="shared" si="49"/>
        <v>0</v>
      </c>
      <c r="K270" s="68">
        <v>0</v>
      </c>
      <c r="L270" s="68">
        <f t="shared" si="50"/>
        <v>0</v>
      </c>
      <c r="M270" s="68" t="str">
        <f t="shared" si="51"/>
        <v>-</v>
      </c>
      <c r="N270" s="96">
        <v>0</v>
      </c>
      <c r="O270" s="97" t="str">
        <f t="shared" si="52"/>
        <v>DEC</v>
      </c>
      <c r="P270" s="96">
        <v>0</v>
      </c>
      <c r="Q270" s="98">
        <f t="shared" si="53"/>
        <v>0</v>
      </c>
      <c r="R270" s="97" t="str">
        <f t="shared" si="54"/>
        <v xml:space="preserve"> </v>
      </c>
      <c r="S270" s="99" t="b">
        <f t="shared" si="55"/>
        <v>0</v>
      </c>
      <c r="T270" s="68">
        <v>80</v>
      </c>
      <c r="U270" s="100" t="str">
        <f t="shared" si="56"/>
        <v>jAN</v>
      </c>
      <c r="V270" s="96">
        <v>80</v>
      </c>
      <c r="W270" s="101">
        <f t="shared" si="57"/>
        <v>-80</v>
      </c>
      <c r="X270" s="102">
        <f t="shared" si="58"/>
        <v>-1</v>
      </c>
      <c r="Y270" s="103" t="str">
        <f t="shared" si="59"/>
        <v>DEGROWTH</v>
      </c>
      <c r="Z270" s="74">
        <v>1</v>
      </c>
      <c r="AA270" s="69"/>
      <c r="AB270" s="74" t="s">
        <v>133</v>
      </c>
      <c r="AC270" s="3"/>
    </row>
    <row r="271" spans="1:29" ht="14.25" customHeight="1">
      <c r="A271" s="69" t="s">
        <v>133</v>
      </c>
      <c r="B271" s="71" t="s">
        <v>145</v>
      </c>
      <c r="C271" s="71" t="s">
        <v>1108</v>
      </c>
      <c r="D271" s="71">
        <v>1000000718</v>
      </c>
      <c r="E271" s="72" t="s">
        <v>1109</v>
      </c>
      <c r="F271" s="73">
        <v>38642</v>
      </c>
      <c r="G271" s="66" t="str">
        <f t="shared" si="48"/>
        <v>Targeted Dealer</v>
      </c>
      <c r="H271" s="66"/>
      <c r="I271" s="67">
        <v>1120</v>
      </c>
      <c r="J271" s="67">
        <f t="shared" si="49"/>
        <v>1120</v>
      </c>
      <c r="K271" s="68">
        <v>1040</v>
      </c>
      <c r="L271" s="68">
        <f t="shared" si="50"/>
        <v>80</v>
      </c>
      <c r="M271" s="68">
        <f t="shared" si="51"/>
        <v>92.857142857142861</v>
      </c>
      <c r="N271" s="96">
        <v>845</v>
      </c>
      <c r="O271" s="97" t="str">
        <f t="shared" si="52"/>
        <v>DEC</v>
      </c>
      <c r="P271" s="96">
        <v>845</v>
      </c>
      <c r="Q271" s="98">
        <f t="shared" si="53"/>
        <v>195</v>
      </c>
      <c r="R271" s="97">
        <f t="shared" si="54"/>
        <v>0.23076923076923084</v>
      </c>
      <c r="S271" s="99" t="str">
        <f t="shared" si="55"/>
        <v>GROWTH</v>
      </c>
      <c r="T271" s="68">
        <v>1017</v>
      </c>
      <c r="U271" s="100" t="str">
        <f t="shared" si="56"/>
        <v>jAN</v>
      </c>
      <c r="V271" s="96">
        <v>1017</v>
      </c>
      <c r="W271" s="101">
        <f t="shared" si="57"/>
        <v>23</v>
      </c>
      <c r="X271" s="102">
        <f t="shared" si="58"/>
        <v>2.2615535889872085E-2</v>
      </c>
      <c r="Y271" s="103" t="str">
        <f t="shared" si="59"/>
        <v>GROWTH</v>
      </c>
      <c r="Z271" s="74">
        <v>0</v>
      </c>
      <c r="AA271" s="69"/>
      <c r="AB271" s="69" t="s">
        <v>133</v>
      </c>
      <c r="AC271" s="3"/>
    </row>
    <row r="272" spans="1:29" ht="14.25" customHeight="1">
      <c r="A272" s="69" t="s">
        <v>133</v>
      </c>
      <c r="B272" s="71" t="s">
        <v>145</v>
      </c>
      <c r="C272" s="71" t="s">
        <v>1110</v>
      </c>
      <c r="D272" s="71">
        <v>1000000707</v>
      </c>
      <c r="E272" s="72" t="s">
        <v>1111</v>
      </c>
      <c r="F272" s="73">
        <v>38687</v>
      </c>
      <c r="G272" s="66" t="str">
        <f t="shared" si="48"/>
        <v>Targeted Dealer</v>
      </c>
      <c r="H272" s="66"/>
      <c r="I272" s="67">
        <v>1410</v>
      </c>
      <c r="J272" s="67">
        <f t="shared" si="49"/>
        <v>1410</v>
      </c>
      <c r="K272" s="68">
        <v>1546.8</v>
      </c>
      <c r="L272" s="68">
        <f t="shared" si="50"/>
        <v>-136.79999999999995</v>
      </c>
      <c r="M272" s="68">
        <f t="shared" si="51"/>
        <v>109.70212765957447</v>
      </c>
      <c r="N272" s="96">
        <v>1659.35</v>
      </c>
      <c r="O272" s="97" t="str">
        <f t="shared" si="52"/>
        <v>DEC</v>
      </c>
      <c r="P272" s="96">
        <v>1659.35</v>
      </c>
      <c r="Q272" s="98">
        <f t="shared" si="53"/>
        <v>-112.54999999999995</v>
      </c>
      <c r="R272" s="97">
        <f t="shared" si="54"/>
        <v>-6.7827763883448355E-2</v>
      </c>
      <c r="S272" s="99" t="str">
        <f t="shared" si="55"/>
        <v>DEGROWTH</v>
      </c>
      <c r="T272" s="68">
        <v>1269.1500000000001</v>
      </c>
      <c r="U272" s="100" t="str">
        <f t="shared" si="56"/>
        <v>jAN</v>
      </c>
      <c r="V272" s="96">
        <v>1269.1500000000001</v>
      </c>
      <c r="W272" s="101">
        <f t="shared" si="57"/>
        <v>277.64999999999986</v>
      </c>
      <c r="X272" s="102">
        <f t="shared" si="58"/>
        <v>0.21876846708426889</v>
      </c>
      <c r="Y272" s="103" t="str">
        <f t="shared" si="59"/>
        <v>GROWTH</v>
      </c>
      <c r="Z272" s="74">
        <v>0</v>
      </c>
      <c r="AA272" s="69"/>
      <c r="AB272" s="69" t="s">
        <v>133</v>
      </c>
      <c r="AC272" s="3"/>
    </row>
    <row r="273" spans="1:29" ht="14.25" customHeight="1">
      <c r="A273" s="69" t="s">
        <v>133</v>
      </c>
      <c r="B273" s="71" t="s">
        <v>145</v>
      </c>
      <c r="C273" s="71" t="s">
        <v>212</v>
      </c>
      <c r="D273" s="71">
        <v>1000000719</v>
      </c>
      <c r="E273" s="72" t="s">
        <v>213</v>
      </c>
      <c r="F273" s="73">
        <v>40081</v>
      </c>
      <c r="G273" s="66" t="str">
        <f t="shared" si="48"/>
        <v>Targeted Dealer</v>
      </c>
      <c r="H273" s="66"/>
      <c r="I273" s="67">
        <v>40</v>
      </c>
      <c r="J273" s="67">
        <f t="shared" si="49"/>
        <v>40</v>
      </c>
      <c r="K273" s="68">
        <v>20</v>
      </c>
      <c r="L273" s="68">
        <f t="shared" si="50"/>
        <v>20</v>
      </c>
      <c r="M273" s="68">
        <f t="shared" si="51"/>
        <v>50</v>
      </c>
      <c r="N273" s="96">
        <v>0</v>
      </c>
      <c r="O273" s="97" t="str">
        <f t="shared" si="52"/>
        <v>DEC</v>
      </c>
      <c r="P273" s="96">
        <v>0</v>
      </c>
      <c r="Q273" s="98">
        <f t="shared" si="53"/>
        <v>20</v>
      </c>
      <c r="R273" s="97" t="str">
        <f t="shared" si="54"/>
        <v xml:space="preserve"> </v>
      </c>
      <c r="S273" s="99" t="b">
        <f t="shared" si="55"/>
        <v>0</v>
      </c>
      <c r="T273" s="68">
        <v>0</v>
      </c>
      <c r="U273" s="100" t="str">
        <f t="shared" si="56"/>
        <v>jAN</v>
      </c>
      <c r="V273" s="96">
        <v>0</v>
      </c>
      <c r="W273" s="101">
        <f t="shared" si="57"/>
        <v>20</v>
      </c>
      <c r="X273" s="102">
        <f t="shared" si="58"/>
        <v>0</v>
      </c>
      <c r="Y273" s="103" t="b">
        <f t="shared" si="59"/>
        <v>0</v>
      </c>
      <c r="Z273" s="74">
        <v>0</v>
      </c>
      <c r="AA273" s="69"/>
      <c r="AB273" s="69" t="s">
        <v>133</v>
      </c>
      <c r="AC273" s="3"/>
    </row>
    <row r="274" spans="1:29" ht="14.25" customHeight="1">
      <c r="A274" s="69" t="s">
        <v>133</v>
      </c>
      <c r="B274" s="71" t="s">
        <v>145</v>
      </c>
      <c r="C274" s="71" t="s">
        <v>1112</v>
      </c>
      <c r="D274" s="71">
        <v>1000000720</v>
      </c>
      <c r="E274" s="72" t="s">
        <v>1113</v>
      </c>
      <c r="F274" s="73">
        <v>41537</v>
      </c>
      <c r="G274" s="66" t="str">
        <f t="shared" si="48"/>
        <v>Targeted Dealer</v>
      </c>
      <c r="H274" s="66"/>
      <c r="I274" s="67">
        <v>220</v>
      </c>
      <c r="J274" s="67">
        <f t="shared" si="49"/>
        <v>220</v>
      </c>
      <c r="K274" s="68">
        <v>150</v>
      </c>
      <c r="L274" s="68">
        <f t="shared" si="50"/>
        <v>70</v>
      </c>
      <c r="M274" s="68">
        <f t="shared" si="51"/>
        <v>68.181818181818173</v>
      </c>
      <c r="N274" s="96">
        <v>40</v>
      </c>
      <c r="O274" s="97" t="str">
        <f t="shared" si="52"/>
        <v>DEC</v>
      </c>
      <c r="P274" s="96">
        <v>40</v>
      </c>
      <c r="Q274" s="98">
        <f t="shared" si="53"/>
        <v>110</v>
      </c>
      <c r="R274" s="97">
        <f t="shared" si="54"/>
        <v>2.75</v>
      </c>
      <c r="S274" s="99" t="str">
        <f t="shared" si="55"/>
        <v>GROWTH</v>
      </c>
      <c r="T274" s="68">
        <v>213</v>
      </c>
      <c r="U274" s="100" t="str">
        <f t="shared" si="56"/>
        <v>jAN</v>
      </c>
      <c r="V274" s="96">
        <v>213</v>
      </c>
      <c r="W274" s="101">
        <f t="shared" si="57"/>
        <v>-63</v>
      </c>
      <c r="X274" s="102">
        <f t="shared" si="58"/>
        <v>-0.29577464788732399</v>
      </c>
      <c r="Y274" s="103" t="str">
        <f t="shared" si="59"/>
        <v>DEGROWTH</v>
      </c>
      <c r="Z274" s="74">
        <v>0</v>
      </c>
      <c r="AA274" s="69"/>
      <c r="AB274" s="69" t="s">
        <v>133</v>
      </c>
      <c r="AC274" s="3"/>
    </row>
    <row r="275" spans="1:29" ht="14.25" customHeight="1">
      <c r="A275" s="69" t="s">
        <v>133</v>
      </c>
      <c r="B275" s="71" t="s">
        <v>145</v>
      </c>
      <c r="C275" s="71" t="s">
        <v>1114</v>
      </c>
      <c r="D275" s="71">
        <v>1000000716</v>
      </c>
      <c r="E275" s="72" t="s">
        <v>1115</v>
      </c>
      <c r="F275" s="73">
        <v>42580</v>
      </c>
      <c r="G275" s="66" t="str">
        <f t="shared" si="48"/>
        <v>Targeted Dealer</v>
      </c>
      <c r="H275" s="66"/>
      <c r="I275" s="67">
        <v>1050</v>
      </c>
      <c r="J275" s="67">
        <f t="shared" si="49"/>
        <v>1050</v>
      </c>
      <c r="K275" s="68">
        <v>1054</v>
      </c>
      <c r="L275" s="68">
        <f t="shared" si="50"/>
        <v>-4</v>
      </c>
      <c r="M275" s="68">
        <f t="shared" si="51"/>
        <v>100.38095238095238</v>
      </c>
      <c r="N275" s="96">
        <v>750</v>
      </c>
      <c r="O275" s="97" t="str">
        <f t="shared" si="52"/>
        <v>DEC</v>
      </c>
      <c r="P275" s="96">
        <v>750</v>
      </c>
      <c r="Q275" s="98">
        <f t="shared" si="53"/>
        <v>304</v>
      </c>
      <c r="R275" s="97">
        <f t="shared" si="54"/>
        <v>0.40533333333333332</v>
      </c>
      <c r="S275" s="99" t="str">
        <f t="shared" si="55"/>
        <v>GROWTH</v>
      </c>
      <c r="T275" s="68">
        <v>1035</v>
      </c>
      <c r="U275" s="100" t="str">
        <f t="shared" si="56"/>
        <v>jAN</v>
      </c>
      <c r="V275" s="96">
        <v>1035</v>
      </c>
      <c r="W275" s="101">
        <f t="shared" si="57"/>
        <v>19</v>
      </c>
      <c r="X275" s="102">
        <f t="shared" si="58"/>
        <v>1.8357487922705307E-2</v>
      </c>
      <c r="Y275" s="103" t="str">
        <f t="shared" si="59"/>
        <v>GROWTH</v>
      </c>
      <c r="Z275" s="74">
        <v>0</v>
      </c>
      <c r="AA275" s="69"/>
      <c r="AB275" s="69" t="s">
        <v>133</v>
      </c>
      <c r="AC275" s="3"/>
    </row>
    <row r="276" spans="1:29" ht="14.25" customHeight="1">
      <c r="A276" s="69" t="s">
        <v>133</v>
      </c>
      <c r="B276" s="71" t="s">
        <v>145</v>
      </c>
      <c r="C276" s="71" t="s">
        <v>214</v>
      </c>
      <c r="D276" s="71">
        <v>1000000717</v>
      </c>
      <c r="E276" s="72" t="s">
        <v>215</v>
      </c>
      <c r="F276" s="73">
        <v>42648</v>
      </c>
      <c r="G276" s="66" t="str">
        <f t="shared" si="48"/>
        <v>Targeted Dealer</v>
      </c>
      <c r="H276" s="66"/>
      <c r="I276" s="67">
        <v>120</v>
      </c>
      <c r="J276" s="67">
        <f t="shared" si="49"/>
        <v>120</v>
      </c>
      <c r="K276" s="68">
        <v>32.5</v>
      </c>
      <c r="L276" s="68">
        <f t="shared" si="50"/>
        <v>87.5</v>
      </c>
      <c r="M276" s="68">
        <f t="shared" si="51"/>
        <v>27.083333333333336</v>
      </c>
      <c r="N276" s="96">
        <v>25</v>
      </c>
      <c r="O276" s="97" t="str">
        <f t="shared" si="52"/>
        <v>DEC</v>
      </c>
      <c r="P276" s="96">
        <v>25</v>
      </c>
      <c r="Q276" s="98">
        <f t="shared" si="53"/>
        <v>7.5</v>
      </c>
      <c r="R276" s="97">
        <f t="shared" si="54"/>
        <v>0.30000000000000004</v>
      </c>
      <c r="S276" s="99" t="str">
        <f t="shared" si="55"/>
        <v>GROWTH</v>
      </c>
      <c r="T276" s="68">
        <v>120</v>
      </c>
      <c r="U276" s="100" t="str">
        <f t="shared" si="56"/>
        <v>jAN</v>
      </c>
      <c r="V276" s="96">
        <v>120</v>
      </c>
      <c r="W276" s="101">
        <f t="shared" si="57"/>
        <v>-87.5</v>
      </c>
      <c r="X276" s="102">
        <f t="shared" si="58"/>
        <v>-0.72916666666666674</v>
      </c>
      <c r="Y276" s="103" t="str">
        <f t="shared" si="59"/>
        <v>DEGROWTH</v>
      </c>
      <c r="Z276" s="74">
        <v>0</v>
      </c>
      <c r="AA276" s="69"/>
      <c r="AB276" s="69" t="s">
        <v>133</v>
      </c>
      <c r="AC276" s="3"/>
    </row>
    <row r="277" spans="1:29" ht="14.25" customHeight="1">
      <c r="A277" s="69" t="s">
        <v>133</v>
      </c>
      <c r="B277" s="71" t="s">
        <v>145</v>
      </c>
      <c r="C277" s="71" t="s">
        <v>1116</v>
      </c>
      <c r="D277" s="71">
        <v>1000001057</v>
      </c>
      <c r="E277" s="72" t="s">
        <v>1117</v>
      </c>
      <c r="F277" s="73">
        <v>43848</v>
      </c>
      <c r="G277" s="66" t="str">
        <f t="shared" si="48"/>
        <v>Targeted Dealer</v>
      </c>
      <c r="H277" s="66"/>
      <c r="I277" s="67">
        <v>120</v>
      </c>
      <c r="J277" s="67">
        <f t="shared" si="49"/>
        <v>120</v>
      </c>
      <c r="K277" s="68">
        <v>120</v>
      </c>
      <c r="L277" s="68">
        <f t="shared" si="50"/>
        <v>0</v>
      </c>
      <c r="M277" s="68">
        <f t="shared" si="51"/>
        <v>100</v>
      </c>
      <c r="N277" s="96">
        <v>40</v>
      </c>
      <c r="O277" s="97" t="str">
        <f t="shared" si="52"/>
        <v>DEC</v>
      </c>
      <c r="P277" s="96">
        <v>40</v>
      </c>
      <c r="Q277" s="98">
        <f t="shared" si="53"/>
        <v>80</v>
      </c>
      <c r="R277" s="97">
        <f t="shared" si="54"/>
        <v>2</v>
      </c>
      <c r="S277" s="99" t="str">
        <f t="shared" si="55"/>
        <v>GROWTH</v>
      </c>
      <c r="T277" s="68">
        <v>143</v>
      </c>
      <c r="U277" s="100" t="str">
        <f t="shared" si="56"/>
        <v>jAN</v>
      </c>
      <c r="V277" s="96">
        <v>143</v>
      </c>
      <c r="W277" s="101">
        <f t="shared" si="57"/>
        <v>-23</v>
      </c>
      <c r="X277" s="102">
        <f t="shared" si="58"/>
        <v>-0.16083916083916083</v>
      </c>
      <c r="Y277" s="103" t="str">
        <f t="shared" si="59"/>
        <v>DEGROWTH</v>
      </c>
      <c r="Z277" s="74">
        <v>0</v>
      </c>
      <c r="AA277" s="69"/>
      <c r="AB277" s="69" t="s">
        <v>133</v>
      </c>
      <c r="AC277" s="3"/>
    </row>
    <row r="278" spans="1:29" ht="14.25" customHeight="1">
      <c r="A278" s="69" t="s">
        <v>133</v>
      </c>
      <c r="B278" s="71" t="s">
        <v>145</v>
      </c>
      <c r="C278" s="71" t="s">
        <v>1118</v>
      </c>
      <c r="D278" s="71">
        <v>1000001062</v>
      </c>
      <c r="E278" s="72" t="s">
        <v>1119</v>
      </c>
      <c r="F278" s="73">
        <v>44001</v>
      </c>
      <c r="G278" s="66" t="str">
        <f t="shared" si="48"/>
        <v>Targeted Dealer</v>
      </c>
      <c r="H278" s="66"/>
      <c r="I278" s="67">
        <v>180</v>
      </c>
      <c r="J278" s="67">
        <f t="shared" si="49"/>
        <v>180</v>
      </c>
      <c r="K278" s="68">
        <v>40</v>
      </c>
      <c r="L278" s="68">
        <f t="shared" si="50"/>
        <v>140</v>
      </c>
      <c r="M278" s="68">
        <f t="shared" si="51"/>
        <v>22.222222222222221</v>
      </c>
      <c r="N278" s="96">
        <v>245.05</v>
      </c>
      <c r="O278" s="97" t="str">
        <f t="shared" si="52"/>
        <v>DEC</v>
      </c>
      <c r="P278" s="96">
        <v>245.05</v>
      </c>
      <c r="Q278" s="98">
        <f t="shared" si="53"/>
        <v>-205.05</v>
      </c>
      <c r="R278" s="97">
        <f t="shared" si="54"/>
        <v>-0.83676800652927974</v>
      </c>
      <c r="S278" s="99" t="str">
        <f t="shared" si="55"/>
        <v>DEGROWTH</v>
      </c>
      <c r="T278" s="68">
        <v>140</v>
      </c>
      <c r="U278" s="100" t="str">
        <f t="shared" si="56"/>
        <v>jAN</v>
      </c>
      <c r="V278" s="96">
        <v>140</v>
      </c>
      <c r="W278" s="101">
        <f t="shared" si="57"/>
        <v>-100</v>
      </c>
      <c r="X278" s="102">
        <f t="shared" si="58"/>
        <v>-0.7142857142857143</v>
      </c>
      <c r="Y278" s="103" t="str">
        <f t="shared" si="59"/>
        <v>DEGROWTH</v>
      </c>
      <c r="Z278" s="74">
        <v>0</v>
      </c>
      <c r="AA278" s="69"/>
      <c r="AB278" s="69" t="s">
        <v>133</v>
      </c>
      <c r="AC278" s="3"/>
    </row>
    <row r="279" spans="1:29" ht="14.25" customHeight="1">
      <c r="A279" s="69" t="s">
        <v>133</v>
      </c>
      <c r="B279" s="71" t="s">
        <v>145</v>
      </c>
      <c r="C279" s="71" t="s">
        <v>1120</v>
      </c>
      <c r="D279" s="71">
        <v>1000002618</v>
      </c>
      <c r="E279" s="72" t="s">
        <v>1121</v>
      </c>
      <c r="F279" s="73">
        <v>44627</v>
      </c>
      <c r="G279" s="66" t="str">
        <f t="shared" si="48"/>
        <v>Targeted Dealer</v>
      </c>
      <c r="H279" s="66"/>
      <c r="I279" s="67">
        <v>180</v>
      </c>
      <c r="J279" s="67">
        <f t="shared" si="49"/>
        <v>180</v>
      </c>
      <c r="K279" s="68">
        <v>122.5</v>
      </c>
      <c r="L279" s="68">
        <f t="shared" si="50"/>
        <v>57.5</v>
      </c>
      <c r="M279" s="68">
        <f t="shared" si="51"/>
        <v>68.055555555555557</v>
      </c>
      <c r="N279" s="96">
        <v>170</v>
      </c>
      <c r="O279" s="97" t="str">
        <f t="shared" si="52"/>
        <v>DEC</v>
      </c>
      <c r="P279" s="96">
        <v>170</v>
      </c>
      <c r="Q279" s="98">
        <f t="shared" si="53"/>
        <v>-47.5</v>
      </c>
      <c r="R279" s="97">
        <f t="shared" si="54"/>
        <v>-0.27941176470588236</v>
      </c>
      <c r="S279" s="99" t="str">
        <f t="shared" si="55"/>
        <v>DEGROWTH</v>
      </c>
      <c r="T279" s="68">
        <v>178</v>
      </c>
      <c r="U279" s="100" t="str">
        <f t="shared" si="56"/>
        <v>jAN</v>
      </c>
      <c r="V279" s="96">
        <v>178</v>
      </c>
      <c r="W279" s="101">
        <f t="shared" si="57"/>
        <v>-55.5</v>
      </c>
      <c r="X279" s="102">
        <f t="shared" si="58"/>
        <v>-0.3117977528089888</v>
      </c>
      <c r="Y279" s="103" t="str">
        <f t="shared" si="59"/>
        <v>DEGROWTH</v>
      </c>
      <c r="Z279" s="74">
        <v>0</v>
      </c>
      <c r="AA279" s="69"/>
      <c r="AB279" s="69" t="s">
        <v>133</v>
      </c>
      <c r="AC279" s="3"/>
    </row>
    <row r="280" spans="1:29" ht="14.25" customHeight="1">
      <c r="A280" s="69" t="s">
        <v>133</v>
      </c>
      <c r="B280" s="71" t="s">
        <v>145</v>
      </c>
      <c r="C280" s="71" t="s">
        <v>1122</v>
      </c>
      <c r="D280" s="71">
        <v>1000002758</v>
      </c>
      <c r="E280" s="72" t="s">
        <v>1123</v>
      </c>
      <c r="F280" s="73">
        <v>44704</v>
      </c>
      <c r="G280" s="66" t="str">
        <f t="shared" si="48"/>
        <v>Targeted Dealer</v>
      </c>
      <c r="H280" s="66"/>
      <c r="I280" s="67">
        <v>40</v>
      </c>
      <c r="J280" s="67">
        <f t="shared" si="49"/>
        <v>40</v>
      </c>
      <c r="K280" s="68">
        <v>27</v>
      </c>
      <c r="L280" s="68">
        <f t="shared" si="50"/>
        <v>13</v>
      </c>
      <c r="M280" s="68">
        <f t="shared" si="51"/>
        <v>67.5</v>
      </c>
      <c r="N280" s="96">
        <v>0</v>
      </c>
      <c r="O280" s="97" t="str">
        <f t="shared" si="52"/>
        <v>DEC</v>
      </c>
      <c r="P280" s="96">
        <v>0</v>
      </c>
      <c r="Q280" s="98">
        <f t="shared" si="53"/>
        <v>27</v>
      </c>
      <c r="R280" s="97" t="str">
        <f t="shared" si="54"/>
        <v xml:space="preserve"> </v>
      </c>
      <c r="S280" s="99" t="b">
        <f t="shared" si="55"/>
        <v>0</v>
      </c>
      <c r="T280" s="68">
        <v>20</v>
      </c>
      <c r="U280" s="100" t="str">
        <f t="shared" si="56"/>
        <v>jAN</v>
      </c>
      <c r="V280" s="96">
        <v>20</v>
      </c>
      <c r="W280" s="101">
        <f t="shared" si="57"/>
        <v>7</v>
      </c>
      <c r="X280" s="102">
        <f t="shared" si="58"/>
        <v>0.35000000000000009</v>
      </c>
      <c r="Y280" s="103" t="str">
        <f t="shared" si="59"/>
        <v>GROWTH</v>
      </c>
      <c r="Z280" s="74">
        <v>0</v>
      </c>
      <c r="AA280" s="69"/>
      <c r="AB280" s="69" t="s">
        <v>133</v>
      </c>
      <c r="AC280" s="3"/>
    </row>
    <row r="281" spans="1:29" ht="14.25" customHeight="1">
      <c r="A281" s="69" t="s">
        <v>133</v>
      </c>
      <c r="B281" s="71" t="s">
        <v>145</v>
      </c>
      <c r="C281" s="71" t="s">
        <v>1124</v>
      </c>
      <c r="D281" s="71">
        <v>1000002759</v>
      </c>
      <c r="E281" s="72" t="s">
        <v>1125</v>
      </c>
      <c r="F281" s="73">
        <v>44704</v>
      </c>
      <c r="G281" s="66" t="str">
        <f t="shared" si="48"/>
        <v>Targeted Dealer</v>
      </c>
      <c r="H281" s="66"/>
      <c r="I281" s="67">
        <v>120</v>
      </c>
      <c r="J281" s="67">
        <f t="shared" si="49"/>
        <v>120</v>
      </c>
      <c r="K281" s="68">
        <v>120</v>
      </c>
      <c r="L281" s="68">
        <f t="shared" si="50"/>
        <v>0</v>
      </c>
      <c r="M281" s="68">
        <f t="shared" si="51"/>
        <v>100</v>
      </c>
      <c r="N281" s="96">
        <v>80</v>
      </c>
      <c r="O281" s="97" t="str">
        <f t="shared" si="52"/>
        <v>DEC</v>
      </c>
      <c r="P281" s="96">
        <v>80</v>
      </c>
      <c r="Q281" s="98">
        <f t="shared" si="53"/>
        <v>40</v>
      </c>
      <c r="R281" s="97">
        <f t="shared" si="54"/>
        <v>0.5</v>
      </c>
      <c r="S281" s="99" t="str">
        <f t="shared" si="55"/>
        <v>GROWTH</v>
      </c>
      <c r="T281" s="68">
        <v>120</v>
      </c>
      <c r="U281" s="100" t="str">
        <f t="shared" si="56"/>
        <v>jAN</v>
      </c>
      <c r="V281" s="96">
        <v>120</v>
      </c>
      <c r="W281" s="101">
        <f t="shared" si="57"/>
        <v>0</v>
      </c>
      <c r="X281" s="102">
        <f t="shared" si="58"/>
        <v>0</v>
      </c>
      <c r="Y281" s="103" t="str">
        <f t="shared" si="59"/>
        <v>GROWTH</v>
      </c>
      <c r="Z281" s="74">
        <v>0</v>
      </c>
      <c r="AA281" s="69"/>
      <c r="AB281" s="69" t="s">
        <v>133</v>
      </c>
      <c r="AC281" s="3"/>
    </row>
    <row r="282" spans="1:29" ht="14.25" customHeight="1">
      <c r="A282" s="69" t="s">
        <v>133</v>
      </c>
      <c r="B282" s="71" t="s">
        <v>145</v>
      </c>
      <c r="C282" s="71" t="s">
        <v>1126</v>
      </c>
      <c r="D282" s="71">
        <v>1000002760</v>
      </c>
      <c r="E282" s="72" t="s">
        <v>1127</v>
      </c>
      <c r="F282" s="73">
        <v>44704</v>
      </c>
      <c r="G282" s="66" t="str">
        <f t="shared" si="48"/>
        <v>Targeted Dealer</v>
      </c>
      <c r="H282" s="66"/>
      <c r="I282" s="67">
        <v>40</v>
      </c>
      <c r="J282" s="67">
        <f t="shared" si="49"/>
        <v>40</v>
      </c>
      <c r="K282" s="68">
        <v>24</v>
      </c>
      <c r="L282" s="68">
        <f t="shared" si="50"/>
        <v>16</v>
      </c>
      <c r="M282" s="68">
        <f t="shared" si="51"/>
        <v>60</v>
      </c>
      <c r="N282" s="96">
        <v>20</v>
      </c>
      <c r="O282" s="97" t="str">
        <f t="shared" si="52"/>
        <v>DEC</v>
      </c>
      <c r="P282" s="96">
        <v>20</v>
      </c>
      <c r="Q282" s="98">
        <f t="shared" si="53"/>
        <v>4</v>
      </c>
      <c r="R282" s="97">
        <f t="shared" si="54"/>
        <v>0.19999999999999996</v>
      </c>
      <c r="S282" s="99" t="str">
        <f t="shared" si="55"/>
        <v>GROWTH</v>
      </c>
      <c r="T282" s="68">
        <v>40</v>
      </c>
      <c r="U282" s="100" t="str">
        <f t="shared" si="56"/>
        <v>jAN</v>
      </c>
      <c r="V282" s="96">
        <v>40</v>
      </c>
      <c r="W282" s="101">
        <f t="shared" si="57"/>
        <v>-16</v>
      </c>
      <c r="X282" s="102">
        <f t="shared" si="58"/>
        <v>-0.4</v>
      </c>
      <c r="Y282" s="103" t="str">
        <f t="shared" si="59"/>
        <v>DEGROWTH</v>
      </c>
      <c r="Z282" s="74">
        <v>0</v>
      </c>
      <c r="AA282" s="69"/>
      <c r="AB282" s="69" t="s">
        <v>133</v>
      </c>
      <c r="AC282" s="3"/>
    </row>
    <row r="283" spans="1:29" ht="14.25" customHeight="1">
      <c r="A283" s="69" t="s">
        <v>133</v>
      </c>
      <c r="B283" s="71" t="s">
        <v>145</v>
      </c>
      <c r="C283" s="71" t="s">
        <v>1128</v>
      </c>
      <c r="D283" s="71">
        <v>1000002764</v>
      </c>
      <c r="E283" s="72" t="s">
        <v>1129</v>
      </c>
      <c r="F283" s="73">
        <v>44711</v>
      </c>
      <c r="G283" s="66" t="str">
        <f t="shared" si="48"/>
        <v>Targeted Dealer</v>
      </c>
      <c r="H283" s="66"/>
      <c r="I283" s="67">
        <v>30</v>
      </c>
      <c r="J283" s="67">
        <f t="shared" si="49"/>
        <v>30</v>
      </c>
      <c r="K283" s="68">
        <v>30</v>
      </c>
      <c r="L283" s="68">
        <f t="shared" si="50"/>
        <v>0</v>
      </c>
      <c r="M283" s="68">
        <f t="shared" si="51"/>
        <v>100</v>
      </c>
      <c r="N283" s="96">
        <v>20</v>
      </c>
      <c r="O283" s="97" t="str">
        <f t="shared" si="52"/>
        <v>DEC</v>
      </c>
      <c r="P283" s="96">
        <v>20</v>
      </c>
      <c r="Q283" s="98">
        <f t="shared" si="53"/>
        <v>10</v>
      </c>
      <c r="R283" s="97">
        <f t="shared" si="54"/>
        <v>0.5</v>
      </c>
      <c r="S283" s="99" t="str">
        <f t="shared" si="55"/>
        <v>GROWTH</v>
      </c>
      <c r="T283" s="68">
        <v>40</v>
      </c>
      <c r="U283" s="100" t="str">
        <f t="shared" si="56"/>
        <v>jAN</v>
      </c>
      <c r="V283" s="96">
        <v>40</v>
      </c>
      <c r="W283" s="101">
        <f t="shared" si="57"/>
        <v>-10</v>
      </c>
      <c r="X283" s="102">
        <f t="shared" si="58"/>
        <v>-0.25</v>
      </c>
      <c r="Y283" s="103" t="str">
        <f t="shared" si="59"/>
        <v>DEGROWTH</v>
      </c>
      <c r="Z283" s="74">
        <v>0</v>
      </c>
      <c r="AA283" s="69"/>
      <c r="AB283" s="69" t="s">
        <v>133</v>
      </c>
      <c r="AC283" s="3"/>
    </row>
    <row r="284" spans="1:29" ht="14.25" customHeight="1">
      <c r="A284" s="69" t="s">
        <v>133</v>
      </c>
      <c r="B284" s="71" t="s">
        <v>145</v>
      </c>
      <c r="C284" s="71" t="s">
        <v>1130</v>
      </c>
      <c r="D284" s="71">
        <v>1000003503</v>
      </c>
      <c r="E284" s="71" t="s">
        <v>1131</v>
      </c>
      <c r="F284" s="73">
        <v>45042</v>
      </c>
      <c r="G284" s="66" t="str">
        <f t="shared" si="48"/>
        <v>Targeted Dealer</v>
      </c>
      <c r="H284" s="66"/>
      <c r="I284" s="67">
        <v>20</v>
      </c>
      <c r="J284" s="67">
        <f t="shared" si="49"/>
        <v>20</v>
      </c>
      <c r="K284" s="68">
        <v>40</v>
      </c>
      <c r="L284" s="68">
        <f t="shared" si="50"/>
        <v>-20</v>
      </c>
      <c r="M284" s="68">
        <f t="shared" si="51"/>
        <v>200</v>
      </c>
      <c r="N284" s="96">
        <v>25</v>
      </c>
      <c r="O284" s="97" t="str">
        <f t="shared" si="52"/>
        <v>DEC</v>
      </c>
      <c r="P284" s="96">
        <v>25</v>
      </c>
      <c r="Q284" s="98">
        <f t="shared" si="53"/>
        <v>15</v>
      </c>
      <c r="R284" s="97">
        <f t="shared" si="54"/>
        <v>0.60000000000000009</v>
      </c>
      <c r="S284" s="99" t="str">
        <f t="shared" si="55"/>
        <v>GROWTH</v>
      </c>
      <c r="T284" s="68">
        <v>40</v>
      </c>
      <c r="U284" s="100" t="str">
        <f t="shared" si="56"/>
        <v>jAN</v>
      </c>
      <c r="V284" s="96">
        <v>40</v>
      </c>
      <c r="W284" s="101">
        <f t="shared" si="57"/>
        <v>0</v>
      </c>
      <c r="X284" s="102">
        <f t="shared" si="58"/>
        <v>0</v>
      </c>
      <c r="Y284" s="103" t="str">
        <f t="shared" si="59"/>
        <v>GROWTH</v>
      </c>
      <c r="Z284" s="74">
        <v>0</v>
      </c>
      <c r="AA284" s="69"/>
      <c r="AB284" s="69" t="s">
        <v>133</v>
      </c>
      <c r="AC284" s="3"/>
    </row>
    <row r="285" spans="1:29" ht="14.25" customHeight="1">
      <c r="A285" s="69" t="s">
        <v>133</v>
      </c>
      <c r="B285" s="71" t="s">
        <v>145</v>
      </c>
      <c r="C285" s="71" t="s">
        <v>1132</v>
      </c>
      <c r="D285" s="71">
        <v>1000003511</v>
      </c>
      <c r="E285" s="71" t="s">
        <v>1133</v>
      </c>
      <c r="F285" s="73">
        <v>45056</v>
      </c>
      <c r="G285" s="66" t="str">
        <f t="shared" si="48"/>
        <v>Targeted Dealer</v>
      </c>
      <c r="H285" s="66"/>
      <c r="I285" s="67">
        <v>80</v>
      </c>
      <c r="J285" s="67">
        <f t="shared" si="49"/>
        <v>80</v>
      </c>
      <c r="K285" s="68">
        <v>80</v>
      </c>
      <c r="L285" s="68">
        <f t="shared" si="50"/>
        <v>0</v>
      </c>
      <c r="M285" s="68">
        <f t="shared" si="51"/>
        <v>100</v>
      </c>
      <c r="N285" s="96">
        <v>40</v>
      </c>
      <c r="O285" s="97" t="str">
        <f t="shared" si="52"/>
        <v>DEC</v>
      </c>
      <c r="P285" s="96">
        <v>40</v>
      </c>
      <c r="Q285" s="98">
        <f t="shared" si="53"/>
        <v>40</v>
      </c>
      <c r="R285" s="97">
        <f t="shared" si="54"/>
        <v>1</v>
      </c>
      <c r="S285" s="99" t="str">
        <f t="shared" si="55"/>
        <v>GROWTH</v>
      </c>
      <c r="T285" s="68">
        <v>60</v>
      </c>
      <c r="U285" s="100" t="str">
        <f t="shared" si="56"/>
        <v>jAN</v>
      </c>
      <c r="V285" s="96">
        <v>60</v>
      </c>
      <c r="W285" s="101">
        <f t="shared" si="57"/>
        <v>20</v>
      </c>
      <c r="X285" s="102">
        <f t="shared" si="58"/>
        <v>0.33333333333333326</v>
      </c>
      <c r="Y285" s="103" t="str">
        <f t="shared" si="59"/>
        <v>GROWTH</v>
      </c>
      <c r="Z285" s="74">
        <v>1</v>
      </c>
      <c r="AA285" s="69"/>
      <c r="AB285" s="69" t="s">
        <v>133</v>
      </c>
      <c r="AC285" s="3"/>
    </row>
    <row r="286" spans="1:29" ht="14.25" customHeight="1">
      <c r="A286" s="69" t="s">
        <v>133</v>
      </c>
      <c r="B286" s="71" t="s">
        <v>145</v>
      </c>
      <c r="C286" s="71" t="s">
        <v>1134</v>
      </c>
      <c r="D286" s="71">
        <v>1000003519</v>
      </c>
      <c r="E286" s="71" t="s">
        <v>1135</v>
      </c>
      <c r="F286" s="73">
        <v>45058</v>
      </c>
      <c r="G286" s="66" t="str">
        <f t="shared" si="48"/>
        <v>Targeted Dealer</v>
      </c>
      <c r="H286" s="66"/>
      <c r="I286" s="67">
        <v>180</v>
      </c>
      <c r="J286" s="67">
        <f t="shared" si="49"/>
        <v>180</v>
      </c>
      <c r="K286" s="68">
        <v>191.75</v>
      </c>
      <c r="L286" s="68">
        <f t="shared" si="50"/>
        <v>-11.75</v>
      </c>
      <c r="M286" s="68">
        <f t="shared" si="51"/>
        <v>106.52777777777777</v>
      </c>
      <c r="N286" s="96">
        <v>235</v>
      </c>
      <c r="O286" s="97" t="str">
        <f t="shared" si="52"/>
        <v>DEC</v>
      </c>
      <c r="P286" s="96">
        <v>235</v>
      </c>
      <c r="Q286" s="98">
        <f t="shared" si="53"/>
        <v>-43.25</v>
      </c>
      <c r="R286" s="97">
        <f t="shared" si="54"/>
        <v>-0.18404255319148932</v>
      </c>
      <c r="S286" s="99" t="str">
        <f t="shared" si="55"/>
        <v>DEGROWTH</v>
      </c>
      <c r="T286" s="68">
        <v>145.5</v>
      </c>
      <c r="U286" s="100" t="str">
        <f t="shared" si="56"/>
        <v>jAN</v>
      </c>
      <c r="V286" s="96">
        <v>145.5</v>
      </c>
      <c r="W286" s="101">
        <f t="shared" si="57"/>
        <v>46.25</v>
      </c>
      <c r="X286" s="102">
        <f t="shared" si="58"/>
        <v>0.31786941580756012</v>
      </c>
      <c r="Y286" s="103" t="str">
        <f t="shared" si="59"/>
        <v>GROWTH</v>
      </c>
      <c r="Z286" s="74">
        <v>0</v>
      </c>
      <c r="AA286" s="69"/>
      <c r="AB286" s="69" t="s">
        <v>133</v>
      </c>
      <c r="AC286" s="3"/>
    </row>
    <row r="287" spans="1:29" ht="14.25" customHeight="1">
      <c r="A287" s="69" t="s">
        <v>133</v>
      </c>
      <c r="B287" s="71" t="s">
        <v>145</v>
      </c>
      <c r="C287" s="71" t="s">
        <v>1136</v>
      </c>
      <c r="D287" s="71">
        <v>1000003809</v>
      </c>
      <c r="E287" s="71" t="s">
        <v>1137</v>
      </c>
      <c r="F287" s="73">
        <v>45289</v>
      </c>
      <c r="G287" s="66" t="str">
        <f t="shared" si="48"/>
        <v>Targeted Dealer</v>
      </c>
      <c r="H287" s="66"/>
      <c r="I287" s="67">
        <v>20</v>
      </c>
      <c r="J287" s="67">
        <f t="shared" si="49"/>
        <v>20</v>
      </c>
      <c r="K287" s="68">
        <v>40</v>
      </c>
      <c r="L287" s="68">
        <f t="shared" si="50"/>
        <v>-20</v>
      </c>
      <c r="M287" s="68">
        <f t="shared" si="51"/>
        <v>200</v>
      </c>
      <c r="N287" s="96">
        <v>40</v>
      </c>
      <c r="O287" s="97" t="str">
        <f t="shared" si="52"/>
        <v>DEC</v>
      </c>
      <c r="P287" s="96">
        <v>40</v>
      </c>
      <c r="Q287" s="98">
        <f t="shared" si="53"/>
        <v>0</v>
      </c>
      <c r="R287" s="97">
        <f t="shared" si="54"/>
        <v>0</v>
      </c>
      <c r="S287" s="99" t="str">
        <f t="shared" si="55"/>
        <v>GROWTH</v>
      </c>
      <c r="T287" s="68">
        <v>20</v>
      </c>
      <c r="U287" s="100" t="str">
        <f t="shared" si="56"/>
        <v>jAN</v>
      </c>
      <c r="V287" s="96">
        <v>20</v>
      </c>
      <c r="W287" s="101">
        <f t="shared" si="57"/>
        <v>20</v>
      </c>
      <c r="X287" s="102">
        <f t="shared" si="58"/>
        <v>1</v>
      </c>
      <c r="Y287" s="103" t="str">
        <f t="shared" si="59"/>
        <v>GROWTH</v>
      </c>
      <c r="Z287" s="74">
        <v>0</v>
      </c>
      <c r="AA287" s="69"/>
      <c r="AB287" s="69" t="s">
        <v>133</v>
      </c>
      <c r="AC287" s="3"/>
    </row>
    <row r="288" spans="1:29" ht="14.25" customHeight="1">
      <c r="A288" s="69" t="s">
        <v>133</v>
      </c>
      <c r="B288" s="71" t="s">
        <v>43</v>
      </c>
      <c r="C288" s="71" t="s">
        <v>216</v>
      </c>
      <c r="D288" s="71">
        <v>1000000237</v>
      </c>
      <c r="E288" s="72" t="s">
        <v>217</v>
      </c>
      <c r="F288" s="73">
        <v>38385</v>
      </c>
      <c r="G288" s="66" t="str">
        <f t="shared" si="48"/>
        <v>Targeted Dealer</v>
      </c>
      <c r="H288" s="66"/>
      <c r="I288" s="67">
        <v>20</v>
      </c>
      <c r="J288" s="67">
        <f t="shared" si="49"/>
        <v>20</v>
      </c>
      <c r="K288" s="68">
        <v>5.5</v>
      </c>
      <c r="L288" s="68">
        <f t="shared" si="50"/>
        <v>14.5</v>
      </c>
      <c r="M288" s="68">
        <f t="shared" si="51"/>
        <v>27.5</v>
      </c>
      <c r="N288" s="96">
        <v>13</v>
      </c>
      <c r="O288" s="97" t="str">
        <f t="shared" si="52"/>
        <v>DEC</v>
      </c>
      <c r="P288" s="96">
        <v>13</v>
      </c>
      <c r="Q288" s="98">
        <f t="shared" si="53"/>
        <v>-7.5</v>
      </c>
      <c r="R288" s="97">
        <f t="shared" si="54"/>
        <v>-0.57692307692307687</v>
      </c>
      <c r="S288" s="99" t="str">
        <f t="shared" si="55"/>
        <v>DEGROWTH</v>
      </c>
      <c r="T288" s="68">
        <v>0</v>
      </c>
      <c r="U288" s="100" t="str">
        <f t="shared" si="56"/>
        <v>jAN</v>
      </c>
      <c r="V288" s="96">
        <v>0</v>
      </c>
      <c r="W288" s="101">
        <f t="shared" si="57"/>
        <v>5.5</v>
      </c>
      <c r="X288" s="102">
        <f t="shared" si="58"/>
        <v>0</v>
      </c>
      <c r="Y288" s="103" t="b">
        <f t="shared" si="59"/>
        <v>0</v>
      </c>
      <c r="Z288" s="74">
        <v>1</v>
      </c>
      <c r="AA288" s="69"/>
      <c r="AB288" s="69" t="s">
        <v>133</v>
      </c>
      <c r="AC288" s="3"/>
    </row>
    <row r="289" spans="1:29" ht="14.25" customHeight="1">
      <c r="A289" s="69" t="s">
        <v>133</v>
      </c>
      <c r="B289" s="71" t="s">
        <v>43</v>
      </c>
      <c r="C289" s="71" t="s">
        <v>1138</v>
      </c>
      <c r="D289" s="71">
        <v>1000000810</v>
      </c>
      <c r="E289" s="72" t="s">
        <v>1139</v>
      </c>
      <c r="F289" s="73">
        <v>38385</v>
      </c>
      <c r="G289" s="66" t="str">
        <f t="shared" si="48"/>
        <v>Targeted Dealer</v>
      </c>
      <c r="H289" s="66"/>
      <c r="I289" s="67">
        <v>40</v>
      </c>
      <c r="J289" s="67">
        <f t="shared" si="49"/>
        <v>40</v>
      </c>
      <c r="K289" s="68">
        <v>40</v>
      </c>
      <c r="L289" s="68">
        <f t="shared" si="50"/>
        <v>0</v>
      </c>
      <c r="M289" s="68">
        <f t="shared" si="51"/>
        <v>100</v>
      </c>
      <c r="N289" s="96">
        <v>40</v>
      </c>
      <c r="O289" s="97" t="str">
        <f t="shared" si="52"/>
        <v>DEC</v>
      </c>
      <c r="P289" s="96">
        <v>40</v>
      </c>
      <c r="Q289" s="98">
        <f t="shared" si="53"/>
        <v>0</v>
      </c>
      <c r="R289" s="97">
        <f t="shared" si="54"/>
        <v>0</v>
      </c>
      <c r="S289" s="99" t="str">
        <f t="shared" si="55"/>
        <v>GROWTH</v>
      </c>
      <c r="T289" s="68">
        <v>40</v>
      </c>
      <c r="U289" s="100" t="str">
        <f t="shared" si="56"/>
        <v>jAN</v>
      </c>
      <c r="V289" s="96">
        <v>40</v>
      </c>
      <c r="W289" s="101">
        <f t="shared" si="57"/>
        <v>0</v>
      </c>
      <c r="X289" s="102">
        <f t="shared" si="58"/>
        <v>0</v>
      </c>
      <c r="Y289" s="103" t="str">
        <f t="shared" si="59"/>
        <v>GROWTH</v>
      </c>
      <c r="Z289" s="74">
        <v>0</v>
      </c>
      <c r="AA289" s="69"/>
      <c r="AB289" s="69" t="s">
        <v>133</v>
      </c>
      <c r="AC289" s="3"/>
    </row>
    <row r="290" spans="1:29" ht="14.25" customHeight="1">
      <c r="A290" s="69" t="s">
        <v>133</v>
      </c>
      <c r="B290" s="71" t="s">
        <v>43</v>
      </c>
      <c r="C290" s="71" t="s">
        <v>1140</v>
      </c>
      <c r="D290" s="71">
        <v>1000000816</v>
      </c>
      <c r="E290" s="72" t="s">
        <v>1141</v>
      </c>
      <c r="F290" s="73">
        <v>38385</v>
      </c>
      <c r="G290" s="66" t="str">
        <f t="shared" si="48"/>
        <v>Targeted Dealer</v>
      </c>
      <c r="H290" s="66"/>
      <c r="I290" s="67">
        <v>750</v>
      </c>
      <c r="J290" s="67">
        <f t="shared" si="49"/>
        <v>750</v>
      </c>
      <c r="K290" s="68">
        <v>675.5</v>
      </c>
      <c r="L290" s="68">
        <f t="shared" si="50"/>
        <v>74.5</v>
      </c>
      <c r="M290" s="68">
        <f t="shared" si="51"/>
        <v>90.066666666666663</v>
      </c>
      <c r="N290" s="96">
        <v>749</v>
      </c>
      <c r="O290" s="97" t="str">
        <f t="shared" si="52"/>
        <v>DEC</v>
      </c>
      <c r="P290" s="96">
        <v>749</v>
      </c>
      <c r="Q290" s="98">
        <f t="shared" si="53"/>
        <v>-73.5</v>
      </c>
      <c r="R290" s="97">
        <f t="shared" si="54"/>
        <v>-9.8130841121495282E-2</v>
      </c>
      <c r="S290" s="99" t="str">
        <f t="shared" si="55"/>
        <v>DEGROWTH</v>
      </c>
      <c r="T290" s="68">
        <v>683</v>
      </c>
      <c r="U290" s="100" t="str">
        <f t="shared" si="56"/>
        <v>jAN</v>
      </c>
      <c r="V290" s="96">
        <v>683</v>
      </c>
      <c r="W290" s="101">
        <f t="shared" si="57"/>
        <v>-7.5</v>
      </c>
      <c r="X290" s="102">
        <f t="shared" si="58"/>
        <v>-1.0980966325036645E-2</v>
      </c>
      <c r="Y290" s="103" t="str">
        <f t="shared" si="59"/>
        <v>DEGROWTH</v>
      </c>
      <c r="Z290" s="74">
        <v>0</v>
      </c>
      <c r="AA290" s="69"/>
      <c r="AB290" s="69" t="s">
        <v>133</v>
      </c>
      <c r="AC290" s="3"/>
    </row>
    <row r="291" spans="1:29" ht="14.25" customHeight="1">
      <c r="A291" s="69" t="s">
        <v>133</v>
      </c>
      <c r="B291" s="71" t="s">
        <v>43</v>
      </c>
      <c r="C291" s="71" t="s">
        <v>1142</v>
      </c>
      <c r="D291" s="71">
        <v>1000000235</v>
      </c>
      <c r="E291" s="72" t="s">
        <v>1143</v>
      </c>
      <c r="F291" s="73">
        <v>39212</v>
      </c>
      <c r="G291" s="66" t="str">
        <f t="shared" si="48"/>
        <v>Targeted Dealer</v>
      </c>
      <c r="H291" s="66"/>
      <c r="I291" s="67">
        <v>1150</v>
      </c>
      <c r="J291" s="67">
        <f t="shared" si="49"/>
        <v>1150</v>
      </c>
      <c r="K291" s="68">
        <v>1093</v>
      </c>
      <c r="L291" s="68">
        <f t="shared" si="50"/>
        <v>57</v>
      </c>
      <c r="M291" s="68">
        <f t="shared" si="51"/>
        <v>95.043478260869563</v>
      </c>
      <c r="N291" s="96">
        <v>1074.25</v>
      </c>
      <c r="O291" s="97" t="str">
        <f t="shared" si="52"/>
        <v>DEC</v>
      </c>
      <c r="P291" s="96">
        <v>1074.25</v>
      </c>
      <c r="Q291" s="98">
        <f t="shared" si="53"/>
        <v>18.75</v>
      </c>
      <c r="R291" s="97">
        <f t="shared" si="54"/>
        <v>1.7454037700721514E-2</v>
      </c>
      <c r="S291" s="99" t="str">
        <f t="shared" si="55"/>
        <v>GROWTH</v>
      </c>
      <c r="T291" s="68">
        <v>1446.75</v>
      </c>
      <c r="U291" s="100" t="str">
        <f t="shared" si="56"/>
        <v>jAN</v>
      </c>
      <c r="V291" s="96">
        <v>1446.75</v>
      </c>
      <c r="W291" s="101">
        <f t="shared" si="57"/>
        <v>-353.75</v>
      </c>
      <c r="X291" s="102">
        <f t="shared" si="58"/>
        <v>-0.2445135648868153</v>
      </c>
      <c r="Y291" s="103" t="str">
        <f t="shared" si="59"/>
        <v>DEGROWTH</v>
      </c>
      <c r="Z291" s="74">
        <v>0</v>
      </c>
      <c r="AA291" s="69"/>
      <c r="AB291" s="69" t="s">
        <v>133</v>
      </c>
      <c r="AC291" s="3"/>
    </row>
    <row r="292" spans="1:29" ht="14.25" customHeight="1">
      <c r="A292" s="69" t="s">
        <v>133</v>
      </c>
      <c r="B292" s="71" t="s">
        <v>43</v>
      </c>
      <c r="C292" s="71" t="s">
        <v>218</v>
      </c>
      <c r="D292" s="71">
        <v>1000000245</v>
      </c>
      <c r="E292" s="72" t="s">
        <v>219</v>
      </c>
      <c r="F292" s="73">
        <v>39958</v>
      </c>
      <c r="G292" s="66" t="str">
        <f t="shared" si="48"/>
        <v>Targeted Dealer</v>
      </c>
      <c r="H292" s="66"/>
      <c r="I292" s="67">
        <v>20</v>
      </c>
      <c r="J292" s="67">
        <f t="shared" si="49"/>
        <v>20</v>
      </c>
      <c r="K292" s="68">
        <v>2.5</v>
      </c>
      <c r="L292" s="68">
        <f t="shared" si="50"/>
        <v>17.5</v>
      </c>
      <c r="M292" s="68">
        <f t="shared" si="51"/>
        <v>12.5</v>
      </c>
      <c r="N292" s="96">
        <v>15</v>
      </c>
      <c r="O292" s="97" t="str">
        <f t="shared" si="52"/>
        <v>DEC</v>
      </c>
      <c r="P292" s="96">
        <v>15</v>
      </c>
      <c r="Q292" s="98">
        <f t="shared" si="53"/>
        <v>-12.5</v>
      </c>
      <c r="R292" s="97">
        <f t="shared" si="54"/>
        <v>-0.83333333333333337</v>
      </c>
      <c r="S292" s="99" t="str">
        <f t="shared" si="55"/>
        <v>DEGROWTH</v>
      </c>
      <c r="T292" s="68">
        <v>0</v>
      </c>
      <c r="U292" s="100" t="str">
        <f t="shared" si="56"/>
        <v>jAN</v>
      </c>
      <c r="V292" s="96">
        <v>0</v>
      </c>
      <c r="W292" s="101">
        <f t="shared" si="57"/>
        <v>2.5</v>
      </c>
      <c r="X292" s="102">
        <f t="shared" si="58"/>
        <v>0</v>
      </c>
      <c r="Y292" s="103" t="b">
        <f t="shared" si="59"/>
        <v>0</v>
      </c>
      <c r="Z292" s="74">
        <v>1</v>
      </c>
      <c r="AA292" s="69"/>
      <c r="AB292" s="69" t="s">
        <v>133</v>
      </c>
      <c r="AC292" s="3"/>
    </row>
    <row r="293" spans="1:29" ht="14.25" customHeight="1">
      <c r="A293" s="69" t="s">
        <v>133</v>
      </c>
      <c r="B293" s="71" t="s">
        <v>43</v>
      </c>
      <c r="C293" s="71" t="s">
        <v>1144</v>
      </c>
      <c r="D293" s="71">
        <v>1000000248</v>
      </c>
      <c r="E293" s="72" t="s">
        <v>1145</v>
      </c>
      <c r="F293" s="73">
        <v>39958</v>
      </c>
      <c r="G293" s="66" t="str">
        <f t="shared" si="48"/>
        <v>Targeted Dealer</v>
      </c>
      <c r="H293" s="66"/>
      <c r="I293" s="67">
        <v>250</v>
      </c>
      <c r="J293" s="67">
        <f t="shared" si="49"/>
        <v>250</v>
      </c>
      <c r="K293" s="68">
        <v>155.5</v>
      </c>
      <c r="L293" s="68">
        <f t="shared" si="50"/>
        <v>94.5</v>
      </c>
      <c r="M293" s="68">
        <f t="shared" si="51"/>
        <v>62.2</v>
      </c>
      <c r="N293" s="96">
        <v>254.5</v>
      </c>
      <c r="O293" s="97" t="str">
        <f t="shared" si="52"/>
        <v>DEC</v>
      </c>
      <c r="P293" s="96">
        <v>254.5</v>
      </c>
      <c r="Q293" s="98">
        <f t="shared" si="53"/>
        <v>-99</v>
      </c>
      <c r="R293" s="97">
        <f t="shared" si="54"/>
        <v>-0.38899803536345778</v>
      </c>
      <c r="S293" s="99" t="str">
        <f t="shared" si="55"/>
        <v>DEGROWTH</v>
      </c>
      <c r="T293" s="68">
        <v>194.25</v>
      </c>
      <c r="U293" s="100" t="str">
        <f t="shared" si="56"/>
        <v>jAN</v>
      </c>
      <c r="V293" s="96">
        <v>194.25</v>
      </c>
      <c r="W293" s="101">
        <f t="shared" si="57"/>
        <v>-38.75</v>
      </c>
      <c r="X293" s="102">
        <f t="shared" si="58"/>
        <v>-0.19948519948519949</v>
      </c>
      <c r="Y293" s="103" t="str">
        <f t="shared" si="59"/>
        <v>DEGROWTH</v>
      </c>
      <c r="Z293" s="74">
        <v>0</v>
      </c>
      <c r="AA293" s="69"/>
      <c r="AB293" s="69" t="s">
        <v>133</v>
      </c>
      <c r="AC293" s="3"/>
    </row>
    <row r="294" spans="1:29" ht="14.25" customHeight="1">
      <c r="A294" s="69" t="s">
        <v>133</v>
      </c>
      <c r="B294" s="71" t="s">
        <v>43</v>
      </c>
      <c r="C294" s="71" t="s">
        <v>1146</v>
      </c>
      <c r="D294" s="71">
        <v>1000000341</v>
      </c>
      <c r="E294" s="72" t="s">
        <v>1147</v>
      </c>
      <c r="F294" s="73">
        <v>40030</v>
      </c>
      <c r="G294" s="66" t="str">
        <f t="shared" si="48"/>
        <v>Targeted Dealer</v>
      </c>
      <c r="H294" s="66"/>
      <c r="I294" s="67">
        <v>560</v>
      </c>
      <c r="J294" s="67">
        <f t="shared" si="49"/>
        <v>560</v>
      </c>
      <c r="K294" s="68">
        <v>688</v>
      </c>
      <c r="L294" s="68">
        <f t="shared" si="50"/>
        <v>-128</v>
      </c>
      <c r="M294" s="68">
        <f t="shared" si="51"/>
        <v>122.85714285714286</v>
      </c>
      <c r="N294" s="96">
        <v>445.5</v>
      </c>
      <c r="O294" s="97" t="str">
        <f t="shared" si="52"/>
        <v>DEC</v>
      </c>
      <c r="P294" s="96">
        <v>445.5</v>
      </c>
      <c r="Q294" s="98">
        <f t="shared" si="53"/>
        <v>242.5</v>
      </c>
      <c r="R294" s="97">
        <f t="shared" si="54"/>
        <v>0.54433221099887774</v>
      </c>
      <c r="S294" s="99" t="str">
        <f t="shared" si="55"/>
        <v>GROWTH</v>
      </c>
      <c r="T294" s="68">
        <v>458</v>
      </c>
      <c r="U294" s="100" t="str">
        <f t="shared" si="56"/>
        <v>jAN</v>
      </c>
      <c r="V294" s="96">
        <v>458</v>
      </c>
      <c r="W294" s="101">
        <f t="shared" si="57"/>
        <v>230</v>
      </c>
      <c r="X294" s="102">
        <f t="shared" si="58"/>
        <v>0.50218340611353707</v>
      </c>
      <c r="Y294" s="103" t="str">
        <f t="shared" si="59"/>
        <v>GROWTH</v>
      </c>
      <c r="Z294" s="74">
        <v>0</v>
      </c>
      <c r="AA294" s="69"/>
      <c r="AB294" s="69" t="s">
        <v>133</v>
      </c>
      <c r="AC294" s="3"/>
    </row>
    <row r="295" spans="1:29" ht="14.25" customHeight="1">
      <c r="A295" s="69" t="s">
        <v>133</v>
      </c>
      <c r="B295" s="71" t="s">
        <v>43</v>
      </c>
      <c r="C295" s="71" t="s">
        <v>1148</v>
      </c>
      <c r="D295" s="71">
        <v>1000000236</v>
      </c>
      <c r="E295" s="72" t="s">
        <v>1149</v>
      </c>
      <c r="F295" s="73">
        <v>41146</v>
      </c>
      <c r="G295" s="66" t="str">
        <f t="shared" si="48"/>
        <v>Targeted Dealer</v>
      </c>
      <c r="H295" s="66"/>
      <c r="I295" s="67">
        <v>50</v>
      </c>
      <c r="J295" s="67">
        <f t="shared" si="49"/>
        <v>50</v>
      </c>
      <c r="K295" s="68">
        <v>20</v>
      </c>
      <c r="L295" s="68">
        <f t="shared" si="50"/>
        <v>30</v>
      </c>
      <c r="M295" s="68">
        <f t="shared" si="51"/>
        <v>40</v>
      </c>
      <c r="N295" s="96">
        <v>20</v>
      </c>
      <c r="O295" s="97" t="str">
        <f t="shared" si="52"/>
        <v>DEC</v>
      </c>
      <c r="P295" s="96">
        <v>20</v>
      </c>
      <c r="Q295" s="98">
        <f t="shared" si="53"/>
        <v>0</v>
      </c>
      <c r="R295" s="97">
        <f t="shared" si="54"/>
        <v>0</v>
      </c>
      <c r="S295" s="99" t="str">
        <f t="shared" si="55"/>
        <v>GROWTH</v>
      </c>
      <c r="T295" s="68">
        <v>85</v>
      </c>
      <c r="U295" s="100" t="str">
        <f t="shared" si="56"/>
        <v>jAN</v>
      </c>
      <c r="V295" s="96">
        <v>85</v>
      </c>
      <c r="W295" s="101">
        <f t="shared" si="57"/>
        <v>-65</v>
      </c>
      <c r="X295" s="102">
        <f t="shared" si="58"/>
        <v>-0.76470588235294112</v>
      </c>
      <c r="Y295" s="103" t="str">
        <f t="shared" si="59"/>
        <v>DEGROWTH</v>
      </c>
      <c r="Z295" s="74">
        <v>0</v>
      </c>
      <c r="AA295" s="69"/>
      <c r="AB295" s="69" t="s">
        <v>133</v>
      </c>
      <c r="AC295" s="3"/>
    </row>
    <row r="296" spans="1:29" ht="14.25" customHeight="1">
      <c r="A296" s="69" t="s">
        <v>133</v>
      </c>
      <c r="B296" s="71" t="s">
        <v>43</v>
      </c>
      <c r="C296" s="71" t="s">
        <v>1150</v>
      </c>
      <c r="D296" s="71">
        <v>1000000233</v>
      </c>
      <c r="E296" s="72" t="s">
        <v>1151</v>
      </c>
      <c r="F296" s="73">
        <v>41243</v>
      </c>
      <c r="G296" s="66" t="str">
        <f t="shared" si="48"/>
        <v>Targeted Dealer</v>
      </c>
      <c r="H296" s="66"/>
      <c r="I296" s="67">
        <v>650</v>
      </c>
      <c r="J296" s="67">
        <f t="shared" si="49"/>
        <v>650</v>
      </c>
      <c r="K296" s="68">
        <v>538</v>
      </c>
      <c r="L296" s="68">
        <f t="shared" si="50"/>
        <v>112</v>
      </c>
      <c r="M296" s="68">
        <f t="shared" si="51"/>
        <v>82.769230769230774</v>
      </c>
      <c r="N296" s="96">
        <v>546</v>
      </c>
      <c r="O296" s="97" t="str">
        <f t="shared" si="52"/>
        <v>DEC</v>
      </c>
      <c r="P296" s="96">
        <v>546</v>
      </c>
      <c r="Q296" s="98">
        <f t="shared" si="53"/>
        <v>-8</v>
      </c>
      <c r="R296" s="97">
        <f t="shared" si="54"/>
        <v>-1.46520146520146E-2</v>
      </c>
      <c r="S296" s="99" t="str">
        <f t="shared" si="55"/>
        <v>DEGROWTH</v>
      </c>
      <c r="T296" s="68">
        <v>675</v>
      </c>
      <c r="U296" s="100" t="str">
        <f t="shared" si="56"/>
        <v>jAN</v>
      </c>
      <c r="V296" s="96">
        <v>675</v>
      </c>
      <c r="W296" s="101">
        <f t="shared" si="57"/>
        <v>-137</v>
      </c>
      <c r="X296" s="102">
        <f t="shared" si="58"/>
        <v>-0.20296296296296301</v>
      </c>
      <c r="Y296" s="103" t="str">
        <f t="shared" si="59"/>
        <v>DEGROWTH</v>
      </c>
      <c r="Z296" s="74">
        <v>0</v>
      </c>
      <c r="AA296" s="69"/>
      <c r="AB296" s="69" t="s">
        <v>133</v>
      </c>
      <c r="AC296" s="3"/>
    </row>
    <row r="297" spans="1:29" ht="14.25" customHeight="1">
      <c r="A297" s="69" t="s">
        <v>133</v>
      </c>
      <c r="B297" s="71" t="s">
        <v>43</v>
      </c>
      <c r="C297" s="71" t="s">
        <v>1152</v>
      </c>
      <c r="D297" s="71">
        <v>1000000247</v>
      </c>
      <c r="E297" s="72" t="s">
        <v>1153</v>
      </c>
      <c r="F297" s="73">
        <v>41243</v>
      </c>
      <c r="G297" s="66" t="str">
        <f t="shared" si="48"/>
        <v>Targeted Dealer</v>
      </c>
      <c r="H297" s="66"/>
      <c r="I297" s="67">
        <v>120</v>
      </c>
      <c r="J297" s="67">
        <f t="shared" si="49"/>
        <v>120</v>
      </c>
      <c r="K297" s="68">
        <v>50</v>
      </c>
      <c r="L297" s="68">
        <f t="shared" si="50"/>
        <v>70</v>
      </c>
      <c r="M297" s="68">
        <f t="shared" si="51"/>
        <v>41.666666666666671</v>
      </c>
      <c r="N297" s="96">
        <v>80</v>
      </c>
      <c r="O297" s="97" t="str">
        <f t="shared" si="52"/>
        <v>DEC</v>
      </c>
      <c r="P297" s="96">
        <v>80</v>
      </c>
      <c r="Q297" s="98">
        <f t="shared" si="53"/>
        <v>-30</v>
      </c>
      <c r="R297" s="97">
        <f t="shared" si="54"/>
        <v>-0.375</v>
      </c>
      <c r="S297" s="99" t="str">
        <f t="shared" si="55"/>
        <v>DEGROWTH</v>
      </c>
      <c r="T297" s="68">
        <v>115</v>
      </c>
      <c r="U297" s="100" t="str">
        <f t="shared" si="56"/>
        <v>jAN</v>
      </c>
      <c r="V297" s="96">
        <v>115</v>
      </c>
      <c r="W297" s="101">
        <f t="shared" si="57"/>
        <v>-65</v>
      </c>
      <c r="X297" s="102">
        <f t="shared" si="58"/>
        <v>-0.56521739130434789</v>
      </c>
      <c r="Y297" s="103" t="str">
        <f t="shared" si="59"/>
        <v>DEGROWTH</v>
      </c>
      <c r="Z297" s="74">
        <v>0</v>
      </c>
      <c r="AA297" s="69"/>
      <c r="AB297" s="69" t="s">
        <v>133</v>
      </c>
      <c r="AC297" s="3"/>
    </row>
    <row r="298" spans="1:29" ht="14.25" customHeight="1">
      <c r="A298" s="69" t="s">
        <v>133</v>
      </c>
      <c r="B298" s="71" t="s">
        <v>43</v>
      </c>
      <c r="C298" s="71" t="s">
        <v>1154</v>
      </c>
      <c r="D298" s="71">
        <v>1000000246</v>
      </c>
      <c r="E298" s="72" t="s">
        <v>1155</v>
      </c>
      <c r="F298" s="73">
        <v>41386</v>
      </c>
      <c r="G298" s="66" t="str">
        <f t="shared" si="48"/>
        <v>Targeted Dealer</v>
      </c>
      <c r="H298" s="66"/>
      <c r="I298" s="67">
        <v>20</v>
      </c>
      <c r="J298" s="67">
        <f t="shared" si="49"/>
        <v>20</v>
      </c>
      <c r="K298" s="68">
        <v>3</v>
      </c>
      <c r="L298" s="68">
        <f t="shared" si="50"/>
        <v>17</v>
      </c>
      <c r="M298" s="68">
        <f t="shared" si="51"/>
        <v>15</v>
      </c>
      <c r="N298" s="96">
        <v>130</v>
      </c>
      <c r="O298" s="97" t="str">
        <f t="shared" si="52"/>
        <v>DEC</v>
      </c>
      <c r="P298" s="96">
        <v>130</v>
      </c>
      <c r="Q298" s="98">
        <f t="shared" si="53"/>
        <v>-127</v>
      </c>
      <c r="R298" s="97">
        <f t="shared" si="54"/>
        <v>-0.97692307692307689</v>
      </c>
      <c r="S298" s="99" t="str">
        <f t="shared" si="55"/>
        <v>DEGROWTH</v>
      </c>
      <c r="T298" s="68">
        <v>7.5</v>
      </c>
      <c r="U298" s="100" t="str">
        <f t="shared" si="56"/>
        <v>jAN</v>
      </c>
      <c r="V298" s="96">
        <v>7.5</v>
      </c>
      <c r="W298" s="101">
        <f t="shared" si="57"/>
        <v>-4.5</v>
      </c>
      <c r="X298" s="102">
        <f t="shared" si="58"/>
        <v>-0.6</v>
      </c>
      <c r="Y298" s="103" t="str">
        <f t="shared" si="59"/>
        <v>DEGROWTH</v>
      </c>
      <c r="Z298" s="74">
        <v>0</v>
      </c>
      <c r="AA298" s="69"/>
      <c r="AB298" s="69" t="s">
        <v>133</v>
      </c>
      <c r="AC298" s="3"/>
    </row>
    <row r="299" spans="1:29" ht="14.25" customHeight="1">
      <c r="A299" s="69" t="s">
        <v>133</v>
      </c>
      <c r="B299" s="71" t="s">
        <v>43</v>
      </c>
      <c r="C299" s="71" t="s">
        <v>1156</v>
      </c>
      <c r="D299" s="71">
        <v>1000000811</v>
      </c>
      <c r="E299" s="72" t="s">
        <v>1157</v>
      </c>
      <c r="F299" s="73">
        <v>42097</v>
      </c>
      <c r="G299" s="66" t="str">
        <f t="shared" si="48"/>
        <v>Targeted Dealer</v>
      </c>
      <c r="H299" s="66"/>
      <c r="I299" s="67">
        <v>50</v>
      </c>
      <c r="J299" s="67">
        <f t="shared" si="49"/>
        <v>50</v>
      </c>
      <c r="K299" s="68">
        <v>32.5</v>
      </c>
      <c r="L299" s="68">
        <f t="shared" si="50"/>
        <v>17.5</v>
      </c>
      <c r="M299" s="68">
        <f t="shared" si="51"/>
        <v>65</v>
      </c>
      <c r="N299" s="96">
        <v>72.5</v>
      </c>
      <c r="O299" s="97" t="str">
        <f t="shared" si="52"/>
        <v>DEC</v>
      </c>
      <c r="P299" s="96">
        <v>72.5</v>
      </c>
      <c r="Q299" s="98">
        <f t="shared" si="53"/>
        <v>-40</v>
      </c>
      <c r="R299" s="97">
        <f t="shared" si="54"/>
        <v>-0.55172413793103448</v>
      </c>
      <c r="S299" s="99" t="str">
        <f t="shared" si="55"/>
        <v>DEGROWTH</v>
      </c>
      <c r="T299" s="68">
        <v>50</v>
      </c>
      <c r="U299" s="100" t="str">
        <f t="shared" si="56"/>
        <v>jAN</v>
      </c>
      <c r="V299" s="96">
        <v>50</v>
      </c>
      <c r="W299" s="101">
        <f t="shared" si="57"/>
        <v>-17.5</v>
      </c>
      <c r="X299" s="102">
        <f t="shared" si="58"/>
        <v>-0.35</v>
      </c>
      <c r="Y299" s="103" t="str">
        <f t="shared" si="59"/>
        <v>DEGROWTH</v>
      </c>
      <c r="Z299" s="74">
        <v>1</v>
      </c>
      <c r="AA299" s="69"/>
      <c r="AB299" s="69" t="s">
        <v>133</v>
      </c>
      <c r="AC299" s="3"/>
    </row>
    <row r="300" spans="1:29" ht="14.25" customHeight="1">
      <c r="A300" s="69" t="s">
        <v>133</v>
      </c>
      <c r="B300" s="71" t="s">
        <v>43</v>
      </c>
      <c r="C300" s="71" t="s">
        <v>1158</v>
      </c>
      <c r="D300" s="71">
        <v>1000000239</v>
      </c>
      <c r="E300" s="72" t="s">
        <v>1159</v>
      </c>
      <c r="F300" s="73">
        <v>42123</v>
      </c>
      <c r="G300" s="66" t="str">
        <f t="shared" si="48"/>
        <v>Targeted Dealer</v>
      </c>
      <c r="H300" s="66"/>
      <c r="I300" s="67">
        <v>120</v>
      </c>
      <c r="J300" s="67">
        <f t="shared" si="49"/>
        <v>120</v>
      </c>
      <c r="K300" s="68">
        <v>92.5</v>
      </c>
      <c r="L300" s="68">
        <f t="shared" si="50"/>
        <v>27.5</v>
      </c>
      <c r="M300" s="68">
        <f t="shared" si="51"/>
        <v>77.083333333333343</v>
      </c>
      <c r="N300" s="96">
        <v>124</v>
      </c>
      <c r="O300" s="97" t="str">
        <f t="shared" si="52"/>
        <v>DEC</v>
      </c>
      <c r="P300" s="96">
        <v>124</v>
      </c>
      <c r="Q300" s="98">
        <f t="shared" si="53"/>
        <v>-31.5</v>
      </c>
      <c r="R300" s="97">
        <f t="shared" si="54"/>
        <v>-0.25403225806451613</v>
      </c>
      <c r="S300" s="99" t="str">
        <f t="shared" si="55"/>
        <v>DEGROWTH</v>
      </c>
      <c r="T300" s="68">
        <v>141.75</v>
      </c>
      <c r="U300" s="100" t="str">
        <f t="shared" si="56"/>
        <v>jAN</v>
      </c>
      <c r="V300" s="96">
        <v>141.75</v>
      </c>
      <c r="W300" s="101">
        <f t="shared" si="57"/>
        <v>-49.25</v>
      </c>
      <c r="X300" s="102">
        <f t="shared" si="58"/>
        <v>-0.34744268077601415</v>
      </c>
      <c r="Y300" s="103" t="str">
        <f t="shared" si="59"/>
        <v>DEGROWTH</v>
      </c>
      <c r="Z300" s="74">
        <v>0</v>
      </c>
      <c r="AA300" s="69"/>
      <c r="AB300" s="69" t="s">
        <v>133</v>
      </c>
      <c r="AC300" s="3"/>
    </row>
    <row r="301" spans="1:29" ht="14.25" customHeight="1">
      <c r="A301" s="69" t="s">
        <v>133</v>
      </c>
      <c r="B301" s="71" t="s">
        <v>43</v>
      </c>
      <c r="C301" s="71" t="s">
        <v>1160</v>
      </c>
      <c r="D301" s="71">
        <v>1000000820</v>
      </c>
      <c r="E301" s="72" t="s">
        <v>1161</v>
      </c>
      <c r="F301" s="73">
        <v>42634</v>
      </c>
      <c r="G301" s="66" t="str">
        <f t="shared" si="48"/>
        <v>Targeted Dealer</v>
      </c>
      <c r="H301" s="66"/>
      <c r="I301" s="67">
        <v>130</v>
      </c>
      <c r="J301" s="67">
        <f t="shared" si="49"/>
        <v>130</v>
      </c>
      <c r="K301" s="68">
        <v>114.35</v>
      </c>
      <c r="L301" s="68">
        <f t="shared" si="50"/>
        <v>15.650000000000006</v>
      </c>
      <c r="M301" s="68">
        <f t="shared" si="51"/>
        <v>87.961538461538453</v>
      </c>
      <c r="N301" s="96">
        <v>142.75</v>
      </c>
      <c r="O301" s="97" t="str">
        <f t="shared" si="52"/>
        <v>DEC</v>
      </c>
      <c r="P301" s="96">
        <v>142.75</v>
      </c>
      <c r="Q301" s="98">
        <f t="shared" si="53"/>
        <v>-28.400000000000006</v>
      </c>
      <c r="R301" s="97">
        <f t="shared" si="54"/>
        <v>-0.19894921190893178</v>
      </c>
      <c r="S301" s="99" t="str">
        <f t="shared" si="55"/>
        <v>DEGROWTH</v>
      </c>
      <c r="T301" s="68">
        <v>126.25</v>
      </c>
      <c r="U301" s="100" t="str">
        <f t="shared" si="56"/>
        <v>jAN</v>
      </c>
      <c r="V301" s="96">
        <v>126.25</v>
      </c>
      <c r="W301" s="101">
        <f t="shared" si="57"/>
        <v>-11.900000000000006</v>
      </c>
      <c r="X301" s="102">
        <f t="shared" si="58"/>
        <v>-9.4257425742574341E-2</v>
      </c>
      <c r="Y301" s="103" t="str">
        <f t="shared" si="59"/>
        <v>DEGROWTH</v>
      </c>
      <c r="Z301" s="74">
        <v>0</v>
      </c>
      <c r="AA301" s="69"/>
      <c r="AB301" s="69" t="s">
        <v>133</v>
      </c>
      <c r="AC301" s="3"/>
    </row>
    <row r="302" spans="1:29" ht="14.25" customHeight="1">
      <c r="A302" s="69" t="s">
        <v>133</v>
      </c>
      <c r="B302" s="71" t="s">
        <v>43</v>
      </c>
      <c r="C302" s="71" t="s">
        <v>1162</v>
      </c>
      <c r="D302" s="71">
        <v>1000000821</v>
      </c>
      <c r="E302" s="72" t="s">
        <v>1163</v>
      </c>
      <c r="F302" s="73">
        <v>42731</v>
      </c>
      <c r="G302" s="66" t="str">
        <f t="shared" si="48"/>
        <v>Targeted Dealer</v>
      </c>
      <c r="H302" s="66"/>
      <c r="I302" s="67">
        <v>30</v>
      </c>
      <c r="J302" s="67">
        <f t="shared" si="49"/>
        <v>30</v>
      </c>
      <c r="K302" s="68">
        <v>2.5</v>
      </c>
      <c r="L302" s="68">
        <f t="shared" si="50"/>
        <v>27.5</v>
      </c>
      <c r="M302" s="68">
        <f t="shared" si="51"/>
        <v>8.3333333333333339</v>
      </c>
      <c r="N302" s="96">
        <v>2</v>
      </c>
      <c r="O302" s="97" t="str">
        <f t="shared" si="52"/>
        <v>DEC</v>
      </c>
      <c r="P302" s="96">
        <v>2</v>
      </c>
      <c r="Q302" s="98">
        <f t="shared" si="53"/>
        <v>0.5</v>
      </c>
      <c r="R302" s="97">
        <f t="shared" si="54"/>
        <v>0.25</v>
      </c>
      <c r="S302" s="99" t="str">
        <f t="shared" si="55"/>
        <v>GROWTH</v>
      </c>
      <c r="T302" s="68">
        <v>68</v>
      </c>
      <c r="U302" s="100" t="str">
        <f t="shared" si="56"/>
        <v>jAN</v>
      </c>
      <c r="V302" s="96">
        <v>68</v>
      </c>
      <c r="W302" s="101">
        <f t="shared" si="57"/>
        <v>-65.5</v>
      </c>
      <c r="X302" s="102">
        <f t="shared" si="58"/>
        <v>-0.96323529411764708</v>
      </c>
      <c r="Y302" s="103" t="str">
        <f t="shared" si="59"/>
        <v>DEGROWTH</v>
      </c>
      <c r="Z302" s="74">
        <v>1</v>
      </c>
      <c r="AA302" s="69"/>
      <c r="AB302" s="69" t="s">
        <v>133</v>
      </c>
      <c r="AC302" s="3"/>
    </row>
    <row r="303" spans="1:29" ht="14.25" customHeight="1">
      <c r="A303" s="69" t="s">
        <v>133</v>
      </c>
      <c r="B303" s="71" t="s">
        <v>43</v>
      </c>
      <c r="C303" s="71" t="s">
        <v>1164</v>
      </c>
      <c r="D303" s="71">
        <v>1000000249</v>
      </c>
      <c r="E303" s="72" t="s">
        <v>1165</v>
      </c>
      <c r="F303" s="73">
        <v>43217</v>
      </c>
      <c r="G303" s="66" t="str">
        <f t="shared" si="48"/>
        <v>Targeted Dealer</v>
      </c>
      <c r="H303" s="66"/>
      <c r="I303" s="67">
        <v>50</v>
      </c>
      <c r="J303" s="67">
        <f t="shared" si="49"/>
        <v>50</v>
      </c>
      <c r="K303" s="68">
        <v>37</v>
      </c>
      <c r="L303" s="68">
        <f t="shared" si="50"/>
        <v>13</v>
      </c>
      <c r="M303" s="68">
        <f t="shared" si="51"/>
        <v>74</v>
      </c>
      <c r="N303" s="96">
        <v>76.599999999999994</v>
      </c>
      <c r="O303" s="97" t="str">
        <f t="shared" si="52"/>
        <v>DEC</v>
      </c>
      <c r="P303" s="96">
        <v>76.599999999999994</v>
      </c>
      <c r="Q303" s="98">
        <f t="shared" si="53"/>
        <v>-39.599999999999994</v>
      </c>
      <c r="R303" s="97">
        <f t="shared" si="54"/>
        <v>-0.51697127937336806</v>
      </c>
      <c r="S303" s="99" t="str">
        <f t="shared" si="55"/>
        <v>DEGROWTH</v>
      </c>
      <c r="T303" s="68">
        <v>24.5</v>
      </c>
      <c r="U303" s="100" t="str">
        <f t="shared" si="56"/>
        <v>jAN</v>
      </c>
      <c r="V303" s="96">
        <v>24.5</v>
      </c>
      <c r="W303" s="101">
        <f t="shared" si="57"/>
        <v>12.5</v>
      </c>
      <c r="X303" s="102">
        <f t="shared" si="58"/>
        <v>0.51020408163265296</v>
      </c>
      <c r="Y303" s="103" t="str">
        <f t="shared" si="59"/>
        <v>GROWTH</v>
      </c>
      <c r="Z303" s="74">
        <v>0</v>
      </c>
      <c r="AA303" s="69"/>
      <c r="AB303" s="69" t="s">
        <v>133</v>
      </c>
      <c r="AC303" s="3"/>
    </row>
    <row r="304" spans="1:29" ht="14.25" customHeight="1">
      <c r="A304" s="69" t="s">
        <v>133</v>
      </c>
      <c r="B304" s="71" t="s">
        <v>43</v>
      </c>
      <c r="C304" s="71" t="s">
        <v>1166</v>
      </c>
      <c r="D304" s="71">
        <v>1000000238</v>
      </c>
      <c r="E304" s="72" t="s">
        <v>1167</v>
      </c>
      <c r="F304" s="73">
        <v>43315</v>
      </c>
      <c r="G304" s="66" t="str">
        <f t="shared" si="48"/>
        <v>Targeted Dealer</v>
      </c>
      <c r="H304" s="66"/>
      <c r="I304" s="67">
        <v>20</v>
      </c>
      <c r="J304" s="67">
        <f t="shared" si="49"/>
        <v>20</v>
      </c>
      <c r="K304" s="68">
        <v>12</v>
      </c>
      <c r="L304" s="68">
        <f t="shared" si="50"/>
        <v>8</v>
      </c>
      <c r="M304" s="68">
        <f t="shared" si="51"/>
        <v>60</v>
      </c>
      <c r="N304" s="96">
        <v>22.5</v>
      </c>
      <c r="O304" s="97" t="str">
        <f t="shared" si="52"/>
        <v>DEC</v>
      </c>
      <c r="P304" s="96">
        <v>22.5</v>
      </c>
      <c r="Q304" s="98">
        <f t="shared" si="53"/>
        <v>-10.5</v>
      </c>
      <c r="R304" s="97">
        <f t="shared" si="54"/>
        <v>-0.46666666666666667</v>
      </c>
      <c r="S304" s="99" t="str">
        <f t="shared" si="55"/>
        <v>DEGROWTH</v>
      </c>
      <c r="T304" s="68">
        <v>2.5</v>
      </c>
      <c r="U304" s="100" t="str">
        <f t="shared" si="56"/>
        <v>jAN</v>
      </c>
      <c r="V304" s="96">
        <v>2.5</v>
      </c>
      <c r="W304" s="101">
        <f t="shared" si="57"/>
        <v>9.5</v>
      </c>
      <c r="X304" s="102">
        <f t="shared" si="58"/>
        <v>3.8</v>
      </c>
      <c r="Y304" s="103" t="str">
        <f t="shared" si="59"/>
        <v>GROWTH</v>
      </c>
      <c r="Z304" s="74">
        <v>0</v>
      </c>
      <c r="AA304" s="69"/>
      <c r="AB304" s="69" t="s">
        <v>133</v>
      </c>
      <c r="AC304" s="3"/>
    </row>
    <row r="305" spans="1:29" ht="14.25" customHeight="1">
      <c r="A305" s="69" t="s">
        <v>133</v>
      </c>
      <c r="B305" s="71" t="s">
        <v>43</v>
      </c>
      <c r="C305" s="71" t="s">
        <v>220</v>
      </c>
      <c r="D305" s="71">
        <v>1000000234</v>
      </c>
      <c r="E305" s="72" t="s">
        <v>221</v>
      </c>
      <c r="F305" s="73">
        <v>43476</v>
      </c>
      <c r="G305" s="66" t="str">
        <f t="shared" si="48"/>
        <v>-</v>
      </c>
      <c r="H305" s="66"/>
      <c r="I305" s="67">
        <v>0</v>
      </c>
      <c r="J305" s="67">
        <f t="shared" si="49"/>
        <v>0</v>
      </c>
      <c r="K305" s="68">
        <v>0</v>
      </c>
      <c r="L305" s="68">
        <f t="shared" si="50"/>
        <v>0</v>
      </c>
      <c r="M305" s="68" t="str">
        <f t="shared" si="51"/>
        <v>-</v>
      </c>
      <c r="N305" s="96">
        <v>0</v>
      </c>
      <c r="O305" s="97" t="str">
        <f t="shared" si="52"/>
        <v>DEC</v>
      </c>
      <c r="P305" s="96">
        <v>0</v>
      </c>
      <c r="Q305" s="98">
        <f t="shared" si="53"/>
        <v>0</v>
      </c>
      <c r="R305" s="97" t="str">
        <f t="shared" si="54"/>
        <v xml:space="preserve"> </v>
      </c>
      <c r="S305" s="99" t="b">
        <f t="shared" si="55"/>
        <v>0</v>
      </c>
      <c r="T305" s="68">
        <v>38</v>
      </c>
      <c r="U305" s="100" t="str">
        <f t="shared" si="56"/>
        <v>jAN</v>
      </c>
      <c r="V305" s="96">
        <v>38</v>
      </c>
      <c r="W305" s="101">
        <f t="shared" si="57"/>
        <v>-38</v>
      </c>
      <c r="X305" s="102">
        <f t="shared" si="58"/>
        <v>-1</v>
      </c>
      <c r="Y305" s="103" t="str">
        <f t="shared" si="59"/>
        <v>DEGROWTH</v>
      </c>
      <c r="Z305" s="74">
        <v>0</v>
      </c>
      <c r="AA305" s="69"/>
      <c r="AB305" s="69" t="s">
        <v>133</v>
      </c>
      <c r="AC305" s="3"/>
    </row>
    <row r="306" spans="1:29" ht="14.25" customHeight="1">
      <c r="A306" s="69" t="s">
        <v>133</v>
      </c>
      <c r="B306" s="71" t="s">
        <v>43</v>
      </c>
      <c r="C306" s="71" t="s">
        <v>1168</v>
      </c>
      <c r="D306" s="71">
        <v>1000000250</v>
      </c>
      <c r="E306" s="72" t="s">
        <v>1169</v>
      </c>
      <c r="F306" s="73">
        <v>43525</v>
      </c>
      <c r="G306" s="66" t="str">
        <f t="shared" si="48"/>
        <v>Targeted Dealer</v>
      </c>
      <c r="H306" s="66"/>
      <c r="I306" s="67">
        <v>20</v>
      </c>
      <c r="J306" s="67">
        <f t="shared" si="49"/>
        <v>20</v>
      </c>
      <c r="K306" s="68">
        <v>22.5</v>
      </c>
      <c r="L306" s="68">
        <f t="shared" si="50"/>
        <v>-2.5</v>
      </c>
      <c r="M306" s="68">
        <f t="shared" si="51"/>
        <v>112.5</v>
      </c>
      <c r="N306" s="96">
        <v>20</v>
      </c>
      <c r="O306" s="97" t="str">
        <f t="shared" si="52"/>
        <v>DEC</v>
      </c>
      <c r="P306" s="96">
        <v>20</v>
      </c>
      <c r="Q306" s="98">
        <f t="shared" si="53"/>
        <v>2.5</v>
      </c>
      <c r="R306" s="97">
        <f t="shared" si="54"/>
        <v>0.125</v>
      </c>
      <c r="S306" s="99" t="str">
        <f t="shared" si="55"/>
        <v>GROWTH</v>
      </c>
      <c r="T306" s="68">
        <v>0</v>
      </c>
      <c r="U306" s="100" t="str">
        <f t="shared" si="56"/>
        <v>jAN</v>
      </c>
      <c r="V306" s="96">
        <v>0</v>
      </c>
      <c r="W306" s="101">
        <f t="shared" si="57"/>
        <v>22.5</v>
      </c>
      <c r="X306" s="102">
        <f t="shared" si="58"/>
        <v>0</v>
      </c>
      <c r="Y306" s="103" t="b">
        <f t="shared" si="59"/>
        <v>0</v>
      </c>
      <c r="Z306" s="74">
        <v>0</v>
      </c>
      <c r="AA306" s="69"/>
      <c r="AB306" s="69" t="s">
        <v>133</v>
      </c>
      <c r="AC306" s="3"/>
    </row>
    <row r="307" spans="1:29" ht="14.25" customHeight="1">
      <c r="A307" s="69" t="s">
        <v>133</v>
      </c>
      <c r="B307" s="71" t="s">
        <v>43</v>
      </c>
      <c r="C307" s="71" t="s">
        <v>1170</v>
      </c>
      <c r="D307" s="71">
        <v>1000000339</v>
      </c>
      <c r="E307" s="72" t="s">
        <v>1171</v>
      </c>
      <c r="F307" s="73">
        <v>43648</v>
      </c>
      <c r="G307" s="66" t="str">
        <f t="shared" si="48"/>
        <v>Targeted Dealer</v>
      </c>
      <c r="H307" s="66"/>
      <c r="I307" s="67">
        <v>170</v>
      </c>
      <c r="J307" s="67">
        <f t="shared" si="49"/>
        <v>170</v>
      </c>
      <c r="K307" s="68">
        <v>117</v>
      </c>
      <c r="L307" s="68">
        <f t="shared" si="50"/>
        <v>53</v>
      </c>
      <c r="M307" s="68">
        <f t="shared" si="51"/>
        <v>68.82352941176471</v>
      </c>
      <c r="N307" s="96">
        <v>110</v>
      </c>
      <c r="O307" s="97" t="str">
        <f t="shared" si="52"/>
        <v>DEC</v>
      </c>
      <c r="P307" s="96">
        <v>110</v>
      </c>
      <c r="Q307" s="98">
        <f t="shared" si="53"/>
        <v>7</v>
      </c>
      <c r="R307" s="97">
        <f t="shared" si="54"/>
        <v>6.3636363636363713E-2</v>
      </c>
      <c r="S307" s="99" t="str">
        <f t="shared" si="55"/>
        <v>GROWTH</v>
      </c>
      <c r="T307" s="68">
        <v>165</v>
      </c>
      <c r="U307" s="100" t="str">
        <f t="shared" si="56"/>
        <v>jAN</v>
      </c>
      <c r="V307" s="96">
        <v>165</v>
      </c>
      <c r="W307" s="101">
        <f t="shared" si="57"/>
        <v>-48</v>
      </c>
      <c r="X307" s="102">
        <f t="shared" si="58"/>
        <v>-0.29090909090909089</v>
      </c>
      <c r="Y307" s="103" t="str">
        <f t="shared" si="59"/>
        <v>DEGROWTH</v>
      </c>
      <c r="Z307" s="74">
        <v>0</v>
      </c>
      <c r="AA307" s="69"/>
      <c r="AB307" s="69" t="s">
        <v>133</v>
      </c>
      <c r="AC307" s="3"/>
    </row>
    <row r="308" spans="1:29" ht="14.25" customHeight="1">
      <c r="A308" s="69" t="s">
        <v>133</v>
      </c>
      <c r="B308" s="71" t="s">
        <v>43</v>
      </c>
      <c r="C308" s="71" t="s">
        <v>1172</v>
      </c>
      <c r="D308" s="71">
        <v>1000000815</v>
      </c>
      <c r="E308" s="72" t="s">
        <v>1173</v>
      </c>
      <c r="F308" s="73">
        <v>43700</v>
      </c>
      <c r="G308" s="66" t="str">
        <f t="shared" si="48"/>
        <v>Targeted Dealer</v>
      </c>
      <c r="H308" s="66"/>
      <c r="I308" s="67">
        <v>640</v>
      </c>
      <c r="J308" s="67">
        <f t="shared" si="49"/>
        <v>640</v>
      </c>
      <c r="K308" s="68">
        <v>704.35</v>
      </c>
      <c r="L308" s="68">
        <f t="shared" si="50"/>
        <v>-64.350000000000023</v>
      </c>
      <c r="M308" s="68">
        <f t="shared" si="51"/>
        <v>110.0546875</v>
      </c>
      <c r="N308" s="96">
        <v>527.6</v>
      </c>
      <c r="O308" s="97" t="str">
        <f t="shared" si="52"/>
        <v>DEC</v>
      </c>
      <c r="P308" s="96">
        <v>527.6</v>
      </c>
      <c r="Q308" s="98">
        <f t="shared" si="53"/>
        <v>176.75</v>
      </c>
      <c r="R308" s="97">
        <f t="shared" si="54"/>
        <v>0.3350075815011373</v>
      </c>
      <c r="S308" s="99" t="str">
        <f t="shared" si="55"/>
        <v>GROWTH</v>
      </c>
      <c r="T308" s="68">
        <v>637.5</v>
      </c>
      <c r="U308" s="100" t="str">
        <f t="shared" si="56"/>
        <v>jAN</v>
      </c>
      <c r="V308" s="96">
        <v>637.5</v>
      </c>
      <c r="W308" s="101">
        <f t="shared" si="57"/>
        <v>66.850000000000023</v>
      </c>
      <c r="X308" s="102">
        <f t="shared" si="58"/>
        <v>0.10486274509803928</v>
      </c>
      <c r="Y308" s="103" t="str">
        <f t="shared" si="59"/>
        <v>GROWTH</v>
      </c>
      <c r="Z308" s="74">
        <v>0</v>
      </c>
      <c r="AA308" s="69"/>
      <c r="AB308" s="69" t="s">
        <v>133</v>
      </c>
      <c r="AC308" s="3"/>
    </row>
    <row r="309" spans="1:29" ht="14.25" customHeight="1">
      <c r="A309" s="69" t="s">
        <v>133</v>
      </c>
      <c r="B309" s="71" t="s">
        <v>43</v>
      </c>
      <c r="C309" s="71" t="s">
        <v>1174</v>
      </c>
      <c r="D309" s="71">
        <v>1000000340</v>
      </c>
      <c r="E309" s="72" t="s">
        <v>1175</v>
      </c>
      <c r="F309" s="73">
        <v>44006</v>
      </c>
      <c r="G309" s="66" t="str">
        <f t="shared" si="48"/>
        <v>Targeted Dealer</v>
      </c>
      <c r="H309" s="66"/>
      <c r="I309" s="67">
        <v>60</v>
      </c>
      <c r="J309" s="67">
        <f t="shared" si="49"/>
        <v>60</v>
      </c>
      <c r="K309" s="68">
        <v>30</v>
      </c>
      <c r="L309" s="68">
        <f t="shared" si="50"/>
        <v>30</v>
      </c>
      <c r="M309" s="68">
        <f t="shared" si="51"/>
        <v>50</v>
      </c>
      <c r="N309" s="96">
        <v>60.5</v>
      </c>
      <c r="O309" s="97" t="str">
        <f t="shared" si="52"/>
        <v>DEC</v>
      </c>
      <c r="P309" s="96">
        <v>60.5</v>
      </c>
      <c r="Q309" s="98">
        <f t="shared" si="53"/>
        <v>-30.5</v>
      </c>
      <c r="R309" s="97">
        <f t="shared" si="54"/>
        <v>-0.50413223140495866</v>
      </c>
      <c r="S309" s="99" t="str">
        <f t="shared" si="55"/>
        <v>DEGROWTH</v>
      </c>
      <c r="T309" s="68">
        <v>134.5</v>
      </c>
      <c r="U309" s="100" t="str">
        <f t="shared" si="56"/>
        <v>jAN</v>
      </c>
      <c r="V309" s="96">
        <v>134.5</v>
      </c>
      <c r="W309" s="101">
        <f t="shared" si="57"/>
        <v>-104.5</v>
      </c>
      <c r="X309" s="102">
        <f t="shared" si="58"/>
        <v>-0.77695167286245348</v>
      </c>
      <c r="Y309" s="103" t="str">
        <f t="shared" si="59"/>
        <v>DEGROWTH</v>
      </c>
      <c r="Z309" s="74">
        <v>1</v>
      </c>
      <c r="AA309" s="69"/>
      <c r="AB309" s="69" t="s">
        <v>133</v>
      </c>
      <c r="AC309" s="3"/>
    </row>
    <row r="310" spans="1:29" ht="14.25" customHeight="1">
      <c r="A310" s="69" t="s">
        <v>133</v>
      </c>
      <c r="B310" s="71" t="s">
        <v>43</v>
      </c>
      <c r="C310" s="71" t="s">
        <v>1176</v>
      </c>
      <c r="D310" s="71">
        <v>1000000817</v>
      </c>
      <c r="E310" s="72" t="s">
        <v>1177</v>
      </c>
      <c r="F310" s="73">
        <v>44134</v>
      </c>
      <c r="G310" s="66" t="str">
        <f t="shared" si="48"/>
        <v>Targeted Dealer</v>
      </c>
      <c r="H310" s="66"/>
      <c r="I310" s="67">
        <v>50</v>
      </c>
      <c r="J310" s="67">
        <f t="shared" si="49"/>
        <v>50</v>
      </c>
      <c r="K310" s="68">
        <v>56.5</v>
      </c>
      <c r="L310" s="68">
        <f t="shared" si="50"/>
        <v>-6.5</v>
      </c>
      <c r="M310" s="68">
        <f t="shared" si="51"/>
        <v>113</v>
      </c>
      <c r="N310" s="96">
        <v>54</v>
      </c>
      <c r="O310" s="97" t="str">
        <f t="shared" si="52"/>
        <v>DEC</v>
      </c>
      <c r="P310" s="96">
        <v>54</v>
      </c>
      <c r="Q310" s="98">
        <f t="shared" si="53"/>
        <v>2.5</v>
      </c>
      <c r="R310" s="97">
        <f t="shared" si="54"/>
        <v>4.629629629629628E-2</v>
      </c>
      <c r="S310" s="99" t="str">
        <f t="shared" si="55"/>
        <v>GROWTH</v>
      </c>
      <c r="T310" s="68">
        <v>23</v>
      </c>
      <c r="U310" s="100" t="str">
        <f t="shared" si="56"/>
        <v>jAN</v>
      </c>
      <c r="V310" s="96">
        <v>23</v>
      </c>
      <c r="W310" s="101">
        <f t="shared" si="57"/>
        <v>33.5</v>
      </c>
      <c r="X310" s="102">
        <f t="shared" si="58"/>
        <v>1.4565217391304346</v>
      </c>
      <c r="Y310" s="103" t="str">
        <f t="shared" si="59"/>
        <v>GROWTH</v>
      </c>
      <c r="Z310" s="74">
        <v>0</v>
      </c>
      <c r="AA310" s="69"/>
      <c r="AB310" s="69" t="s">
        <v>133</v>
      </c>
      <c r="AC310" s="3"/>
    </row>
    <row r="311" spans="1:29" ht="14.25" customHeight="1">
      <c r="A311" s="69" t="s">
        <v>133</v>
      </c>
      <c r="B311" s="71" t="s">
        <v>43</v>
      </c>
      <c r="C311" s="71" t="s">
        <v>1178</v>
      </c>
      <c r="D311" s="71">
        <v>1000000818</v>
      </c>
      <c r="E311" s="72" t="s">
        <v>1179</v>
      </c>
      <c r="F311" s="73">
        <v>44139</v>
      </c>
      <c r="G311" s="66" t="str">
        <f t="shared" si="48"/>
        <v>Targeted Dealer</v>
      </c>
      <c r="H311" s="66"/>
      <c r="I311" s="67">
        <v>100</v>
      </c>
      <c r="J311" s="67">
        <f t="shared" si="49"/>
        <v>100</v>
      </c>
      <c r="K311" s="68">
        <v>151.75</v>
      </c>
      <c r="L311" s="68">
        <f t="shared" si="50"/>
        <v>-51.75</v>
      </c>
      <c r="M311" s="68">
        <f t="shared" si="51"/>
        <v>151.75</v>
      </c>
      <c r="N311" s="96">
        <v>106.25</v>
      </c>
      <c r="O311" s="97" t="str">
        <f t="shared" si="52"/>
        <v>DEC</v>
      </c>
      <c r="P311" s="96">
        <v>106.25</v>
      </c>
      <c r="Q311" s="98">
        <f t="shared" si="53"/>
        <v>45.5</v>
      </c>
      <c r="R311" s="97">
        <f t="shared" si="54"/>
        <v>0.42823529411764705</v>
      </c>
      <c r="S311" s="99" t="str">
        <f t="shared" si="55"/>
        <v>GROWTH</v>
      </c>
      <c r="T311" s="68">
        <v>20</v>
      </c>
      <c r="U311" s="100" t="str">
        <f t="shared" si="56"/>
        <v>jAN</v>
      </c>
      <c r="V311" s="96">
        <v>20</v>
      </c>
      <c r="W311" s="101">
        <f t="shared" si="57"/>
        <v>131.75</v>
      </c>
      <c r="X311" s="102">
        <f t="shared" si="58"/>
        <v>6.5875000000000004</v>
      </c>
      <c r="Y311" s="103" t="str">
        <f t="shared" si="59"/>
        <v>GROWTH</v>
      </c>
      <c r="Z311" s="74">
        <v>0</v>
      </c>
      <c r="AA311" s="69"/>
      <c r="AB311" s="69" t="s">
        <v>133</v>
      </c>
      <c r="AC311" s="3"/>
    </row>
    <row r="312" spans="1:29" ht="14.25" customHeight="1">
      <c r="A312" s="69" t="s">
        <v>133</v>
      </c>
      <c r="B312" s="71" t="s">
        <v>43</v>
      </c>
      <c r="C312" s="71" t="s">
        <v>1180</v>
      </c>
      <c r="D312" s="71">
        <v>1000000812</v>
      </c>
      <c r="E312" s="72" t="s">
        <v>1181</v>
      </c>
      <c r="F312" s="73">
        <v>44291</v>
      </c>
      <c r="G312" s="66" t="str">
        <f t="shared" si="48"/>
        <v>Targeted Dealer</v>
      </c>
      <c r="H312" s="66"/>
      <c r="I312" s="67">
        <v>1550</v>
      </c>
      <c r="J312" s="67">
        <f t="shared" si="49"/>
        <v>1550</v>
      </c>
      <c r="K312" s="68">
        <v>1499</v>
      </c>
      <c r="L312" s="68">
        <f t="shared" si="50"/>
        <v>51</v>
      </c>
      <c r="M312" s="68">
        <f t="shared" si="51"/>
        <v>96.709677419354833</v>
      </c>
      <c r="N312" s="96">
        <v>1453.4</v>
      </c>
      <c r="O312" s="97" t="str">
        <f t="shared" si="52"/>
        <v>DEC</v>
      </c>
      <c r="P312" s="96">
        <v>1453.4</v>
      </c>
      <c r="Q312" s="98">
        <f t="shared" si="53"/>
        <v>45.599999999999909</v>
      </c>
      <c r="R312" s="97">
        <f t="shared" si="54"/>
        <v>3.1374707582220829E-2</v>
      </c>
      <c r="S312" s="99" t="str">
        <f t="shared" si="55"/>
        <v>GROWTH</v>
      </c>
      <c r="T312" s="68">
        <v>1473.25</v>
      </c>
      <c r="U312" s="100" t="str">
        <f t="shared" si="56"/>
        <v>jAN</v>
      </c>
      <c r="V312" s="96">
        <v>1473.25</v>
      </c>
      <c r="W312" s="101">
        <f t="shared" si="57"/>
        <v>25.75</v>
      </c>
      <c r="X312" s="102">
        <f t="shared" si="58"/>
        <v>1.7478364160868898E-2</v>
      </c>
      <c r="Y312" s="103" t="str">
        <f t="shared" si="59"/>
        <v>GROWTH</v>
      </c>
      <c r="Z312" s="74">
        <v>0</v>
      </c>
      <c r="AA312" s="69"/>
      <c r="AB312" s="69" t="s">
        <v>133</v>
      </c>
      <c r="AC312" s="3"/>
    </row>
    <row r="313" spans="1:29" ht="14.25" customHeight="1">
      <c r="A313" s="69" t="s">
        <v>133</v>
      </c>
      <c r="B313" s="71" t="s">
        <v>43</v>
      </c>
      <c r="C313" s="71" t="s">
        <v>1182</v>
      </c>
      <c r="D313" s="71">
        <v>1000000819</v>
      </c>
      <c r="E313" s="72" t="s">
        <v>1183</v>
      </c>
      <c r="F313" s="73">
        <v>44321</v>
      </c>
      <c r="G313" s="66" t="str">
        <f t="shared" si="48"/>
        <v>Targeted Dealer</v>
      </c>
      <c r="H313" s="66"/>
      <c r="I313" s="67">
        <v>200</v>
      </c>
      <c r="J313" s="67">
        <f t="shared" si="49"/>
        <v>200</v>
      </c>
      <c r="K313" s="68">
        <v>210</v>
      </c>
      <c r="L313" s="68">
        <f t="shared" si="50"/>
        <v>-10</v>
      </c>
      <c r="M313" s="68">
        <f t="shared" si="51"/>
        <v>105</v>
      </c>
      <c r="N313" s="96">
        <v>168.85</v>
      </c>
      <c r="O313" s="97" t="str">
        <f t="shared" si="52"/>
        <v>DEC</v>
      </c>
      <c r="P313" s="96">
        <v>168.85</v>
      </c>
      <c r="Q313" s="98">
        <f t="shared" si="53"/>
        <v>41.150000000000006</v>
      </c>
      <c r="R313" s="97">
        <f t="shared" si="54"/>
        <v>0.24370743263251415</v>
      </c>
      <c r="S313" s="99" t="str">
        <f t="shared" si="55"/>
        <v>GROWTH</v>
      </c>
      <c r="T313" s="68">
        <v>225</v>
      </c>
      <c r="U313" s="100" t="str">
        <f t="shared" si="56"/>
        <v>jAN</v>
      </c>
      <c r="V313" s="96">
        <v>225</v>
      </c>
      <c r="W313" s="101">
        <f t="shared" si="57"/>
        <v>-15</v>
      </c>
      <c r="X313" s="102">
        <f t="shared" si="58"/>
        <v>-6.6666666666666652E-2</v>
      </c>
      <c r="Y313" s="103" t="str">
        <f t="shared" si="59"/>
        <v>DEGROWTH</v>
      </c>
      <c r="Z313" s="74">
        <v>0</v>
      </c>
      <c r="AA313" s="69"/>
      <c r="AB313" s="69" t="s">
        <v>133</v>
      </c>
      <c r="AC313" s="3"/>
    </row>
    <row r="314" spans="1:29" ht="14.25" customHeight="1">
      <c r="A314" s="69" t="s">
        <v>133</v>
      </c>
      <c r="B314" s="71" t="s">
        <v>43</v>
      </c>
      <c r="C314" s="71" t="s">
        <v>222</v>
      </c>
      <c r="D314" s="71">
        <v>1000000252</v>
      </c>
      <c r="E314" s="72" t="s">
        <v>223</v>
      </c>
      <c r="F314" s="73">
        <v>44398</v>
      </c>
      <c r="G314" s="66" t="str">
        <f t="shared" si="48"/>
        <v>Targeted Dealer</v>
      </c>
      <c r="H314" s="66"/>
      <c r="I314" s="67">
        <v>20</v>
      </c>
      <c r="J314" s="67">
        <f t="shared" si="49"/>
        <v>20</v>
      </c>
      <c r="K314" s="68">
        <v>0</v>
      </c>
      <c r="L314" s="68">
        <f t="shared" si="50"/>
        <v>20</v>
      </c>
      <c r="M314" s="68">
        <f t="shared" si="51"/>
        <v>0</v>
      </c>
      <c r="N314" s="96">
        <v>0</v>
      </c>
      <c r="O314" s="97" t="str">
        <f t="shared" si="52"/>
        <v>DEC</v>
      </c>
      <c r="P314" s="96">
        <v>0</v>
      </c>
      <c r="Q314" s="98">
        <f t="shared" si="53"/>
        <v>0</v>
      </c>
      <c r="R314" s="97" t="str">
        <f t="shared" si="54"/>
        <v xml:space="preserve"> </v>
      </c>
      <c r="S314" s="99" t="b">
        <f t="shared" si="55"/>
        <v>0</v>
      </c>
      <c r="T314" s="68">
        <v>0</v>
      </c>
      <c r="U314" s="100" t="str">
        <f t="shared" si="56"/>
        <v>jAN</v>
      </c>
      <c r="V314" s="96">
        <v>0</v>
      </c>
      <c r="W314" s="101">
        <f t="shared" si="57"/>
        <v>0</v>
      </c>
      <c r="X314" s="102">
        <f t="shared" si="58"/>
        <v>0</v>
      </c>
      <c r="Y314" s="103" t="b">
        <f t="shared" si="59"/>
        <v>0</v>
      </c>
      <c r="Z314" s="74">
        <v>1</v>
      </c>
      <c r="AA314" s="69"/>
      <c r="AB314" s="69" t="s">
        <v>133</v>
      </c>
      <c r="AC314" s="3"/>
    </row>
    <row r="315" spans="1:29" ht="14.25" customHeight="1">
      <c r="A315" s="69" t="s">
        <v>133</v>
      </c>
      <c r="B315" s="71" t="s">
        <v>43</v>
      </c>
      <c r="C315" s="71" t="s">
        <v>224</v>
      </c>
      <c r="D315" s="71">
        <v>1000003134</v>
      </c>
      <c r="E315" s="71" t="s">
        <v>225</v>
      </c>
      <c r="F315" s="73">
        <v>44911</v>
      </c>
      <c r="G315" s="66" t="str">
        <f t="shared" si="48"/>
        <v>Targeted Dealer</v>
      </c>
      <c r="H315" s="66"/>
      <c r="I315" s="67">
        <v>130</v>
      </c>
      <c r="J315" s="67">
        <f t="shared" si="49"/>
        <v>130</v>
      </c>
      <c r="K315" s="68">
        <v>30</v>
      </c>
      <c r="L315" s="68">
        <f t="shared" si="50"/>
        <v>100</v>
      </c>
      <c r="M315" s="68">
        <f t="shared" si="51"/>
        <v>23.076923076923077</v>
      </c>
      <c r="N315" s="96">
        <v>81.5</v>
      </c>
      <c r="O315" s="97" t="str">
        <f t="shared" si="52"/>
        <v>DEC</v>
      </c>
      <c r="P315" s="96">
        <v>81.5</v>
      </c>
      <c r="Q315" s="98">
        <f t="shared" si="53"/>
        <v>-51.5</v>
      </c>
      <c r="R315" s="97">
        <f t="shared" si="54"/>
        <v>-0.63190184049079756</v>
      </c>
      <c r="S315" s="99" t="str">
        <f t="shared" si="55"/>
        <v>DEGROWTH</v>
      </c>
      <c r="T315" s="68">
        <v>174</v>
      </c>
      <c r="U315" s="100" t="str">
        <f t="shared" si="56"/>
        <v>jAN</v>
      </c>
      <c r="V315" s="96">
        <v>174</v>
      </c>
      <c r="W315" s="101">
        <f t="shared" si="57"/>
        <v>-144</v>
      </c>
      <c r="X315" s="102">
        <f t="shared" si="58"/>
        <v>-0.82758620689655171</v>
      </c>
      <c r="Y315" s="103" t="str">
        <f t="shared" si="59"/>
        <v>DEGROWTH</v>
      </c>
      <c r="Z315" s="74">
        <v>0</v>
      </c>
      <c r="AA315" s="69"/>
      <c r="AB315" s="69" t="s">
        <v>133</v>
      </c>
      <c r="AC315" s="3"/>
    </row>
    <row r="316" spans="1:29" ht="14.25" customHeight="1">
      <c r="A316" s="69" t="s">
        <v>133</v>
      </c>
      <c r="B316" s="71" t="s">
        <v>43</v>
      </c>
      <c r="C316" s="71" t="s">
        <v>226</v>
      </c>
      <c r="D316" s="71">
        <v>1000003308</v>
      </c>
      <c r="E316" s="71" t="s">
        <v>227</v>
      </c>
      <c r="F316" s="73">
        <v>44957</v>
      </c>
      <c r="G316" s="66" t="str">
        <f t="shared" si="48"/>
        <v>Targeted Dealer</v>
      </c>
      <c r="H316" s="66"/>
      <c r="I316" s="67">
        <v>40</v>
      </c>
      <c r="J316" s="67">
        <f t="shared" si="49"/>
        <v>40</v>
      </c>
      <c r="K316" s="68">
        <v>0</v>
      </c>
      <c r="L316" s="68">
        <f t="shared" si="50"/>
        <v>40</v>
      </c>
      <c r="M316" s="68">
        <f t="shared" si="51"/>
        <v>0</v>
      </c>
      <c r="N316" s="96">
        <v>0</v>
      </c>
      <c r="O316" s="97" t="str">
        <f t="shared" si="52"/>
        <v>DEC</v>
      </c>
      <c r="P316" s="96">
        <v>0</v>
      </c>
      <c r="Q316" s="98">
        <f t="shared" si="53"/>
        <v>0</v>
      </c>
      <c r="R316" s="97" t="str">
        <f t="shared" si="54"/>
        <v xml:space="preserve"> </v>
      </c>
      <c r="S316" s="99" t="b">
        <f t="shared" si="55"/>
        <v>0</v>
      </c>
      <c r="T316" s="68">
        <v>28.5</v>
      </c>
      <c r="U316" s="100" t="str">
        <f t="shared" si="56"/>
        <v>jAN</v>
      </c>
      <c r="V316" s="96">
        <v>28.5</v>
      </c>
      <c r="W316" s="101">
        <f t="shared" si="57"/>
        <v>-28.5</v>
      </c>
      <c r="X316" s="102">
        <f t="shared" si="58"/>
        <v>-1</v>
      </c>
      <c r="Y316" s="103" t="str">
        <f t="shared" si="59"/>
        <v>DEGROWTH</v>
      </c>
      <c r="Z316" s="74">
        <v>1</v>
      </c>
      <c r="AA316" s="69"/>
      <c r="AB316" s="69" t="s">
        <v>133</v>
      </c>
      <c r="AC316" s="3"/>
    </row>
    <row r="317" spans="1:29" ht="14.25" customHeight="1">
      <c r="A317" s="69" t="s">
        <v>133</v>
      </c>
      <c r="B317" s="71" t="s">
        <v>43</v>
      </c>
      <c r="C317" s="71" t="s">
        <v>1184</v>
      </c>
      <c r="D317" s="71">
        <v>1000003473</v>
      </c>
      <c r="E317" s="71" t="s">
        <v>1185</v>
      </c>
      <c r="F317" s="73">
        <v>45021</v>
      </c>
      <c r="G317" s="66" t="str">
        <f t="shared" si="48"/>
        <v>Targeted Dealer</v>
      </c>
      <c r="H317" s="66"/>
      <c r="I317" s="67">
        <v>80</v>
      </c>
      <c r="J317" s="67">
        <f t="shared" si="49"/>
        <v>80</v>
      </c>
      <c r="K317" s="68">
        <v>70</v>
      </c>
      <c r="L317" s="68">
        <f t="shared" si="50"/>
        <v>10</v>
      </c>
      <c r="M317" s="68">
        <f t="shared" si="51"/>
        <v>87.5</v>
      </c>
      <c r="N317" s="96">
        <v>62.5</v>
      </c>
      <c r="O317" s="97" t="str">
        <f t="shared" si="52"/>
        <v>DEC</v>
      </c>
      <c r="P317" s="96">
        <v>62.5</v>
      </c>
      <c r="Q317" s="98">
        <f t="shared" si="53"/>
        <v>7.5</v>
      </c>
      <c r="R317" s="97">
        <f t="shared" si="54"/>
        <v>0.12000000000000011</v>
      </c>
      <c r="S317" s="99" t="str">
        <f t="shared" si="55"/>
        <v>GROWTH</v>
      </c>
      <c r="T317" s="68">
        <v>87.5</v>
      </c>
      <c r="U317" s="100" t="str">
        <f t="shared" si="56"/>
        <v>jAN</v>
      </c>
      <c r="V317" s="96">
        <v>87.5</v>
      </c>
      <c r="W317" s="101">
        <f t="shared" si="57"/>
        <v>-17.5</v>
      </c>
      <c r="X317" s="102">
        <f t="shared" si="58"/>
        <v>-0.19999999999999996</v>
      </c>
      <c r="Y317" s="103" t="str">
        <f t="shared" si="59"/>
        <v>DEGROWTH</v>
      </c>
      <c r="Z317" s="74">
        <v>0</v>
      </c>
      <c r="AA317" s="69"/>
      <c r="AB317" s="69" t="s">
        <v>133</v>
      </c>
      <c r="AC317" s="3"/>
    </row>
    <row r="318" spans="1:29" ht="14.25" customHeight="1">
      <c r="A318" s="69" t="s">
        <v>133</v>
      </c>
      <c r="B318" s="71" t="s">
        <v>43</v>
      </c>
      <c r="C318" s="71" t="s">
        <v>1186</v>
      </c>
      <c r="D318" s="71">
        <v>1000003502</v>
      </c>
      <c r="E318" s="71" t="s">
        <v>1187</v>
      </c>
      <c r="F318" s="73">
        <v>45042</v>
      </c>
      <c r="G318" s="66" t="str">
        <f t="shared" si="48"/>
        <v>Targeted Dealer</v>
      </c>
      <c r="H318" s="66"/>
      <c r="I318" s="67">
        <v>200</v>
      </c>
      <c r="J318" s="67">
        <f t="shared" si="49"/>
        <v>200</v>
      </c>
      <c r="K318" s="68">
        <v>315</v>
      </c>
      <c r="L318" s="68">
        <f t="shared" si="50"/>
        <v>-115</v>
      </c>
      <c r="M318" s="68">
        <f t="shared" si="51"/>
        <v>157.5</v>
      </c>
      <c r="N318" s="96">
        <v>307.75</v>
      </c>
      <c r="O318" s="97" t="str">
        <f t="shared" si="52"/>
        <v>DEC</v>
      </c>
      <c r="P318" s="96">
        <v>307.75</v>
      </c>
      <c r="Q318" s="98">
        <f t="shared" si="53"/>
        <v>7.25</v>
      </c>
      <c r="R318" s="97">
        <f t="shared" si="54"/>
        <v>2.3558082859463925E-2</v>
      </c>
      <c r="S318" s="99" t="str">
        <f t="shared" si="55"/>
        <v>GROWTH</v>
      </c>
      <c r="T318" s="68">
        <v>164</v>
      </c>
      <c r="U318" s="100" t="str">
        <f t="shared" si="56"/>
        <v>jAN</v>
      </c>
      <c r="V318" s="96">
        <v>164</v>
      </c>
      <c r="W318" s="101">
        <f t="shared" si="57"/>
        <v>151</v>
      </c>
      <c r="X318" s="102">
        <f t="shared" si="58"/>
        <v>0.9207317073170731</v>
      </c>
      <c r="Y318" s="103" t="str">
        <f t="shared" si="59"/>
        <v>GROWTH</v>
      </c>
      <c r="Z318" s="74">
        <v>0</v>
      </c>
      <c r="AA318" s="69"/>
      <c r="AB318" s="69" t="s">
        <v>133</v>
      </c>
      <c r="AC318" s="3"/>
    </row>
    <row r="319" spans="1:29" ht="14.25" customHeight="1">
      <c r="A319" s="69" t="s">
        <v>133</v>
      </c>
      <c r="B319" s="71" t="s">
        <v>43</v>
      </c>
      <c r="C319" s="71" t="s">
        <v>1188</v>
      </c>
      <c r="D319" s="71">
        <v>1000003566</v>
      </c>
      <c r="E319" s="71" t="s">
        <v>1189</v>
      </c>
      <c r="F319" s="73">
        <v>45078</v>
      </c>
      <c r="G319" s="66" t="str">
        <f t="shared" si="48"/>
        <v>Targeted Dealer</v>
      </c>
      <c r="H319" s="66"/>
      <c r="I319" s="67">
        <v>50</v>
      </c>
      <c r="J319" s="67">
        <f t="shared" si="49"/>
        <v>50</v>
      </c>
      <c r="K319" s="68">
        <v>45</v>
      </c>
      <c r="L319" s="68">
        <f t="shared" si="50"/>
        <v>5</v>
      </c>
      <c r="M319" s="68">
        <f t="shared" si="51"/>
        <v>90</v>
      </c>
      <c r="N319" s="96">
        <v>55</v>
      </c>
      <c r="O319" s="97" t="str">
        <f t="shared" si="52"/>
        <v>DEC</v>
      </c>
      <c r="P319" s="96">
        <v>55</v>
      </c>
      <c r="Q319" s="98">
        <f t="shared" si="53"/>
        <v>-10</v>
      </c>
      <c r="R319" s="97">
        <f t="shared" si="54"/>
        <v>-0.18181818181818177</v>
      </c>
      <c r="S319" s="99" t="str">
        <f t="shared" si="55"/>
        <v>DEGROWTH</v>
      </c>
      <c r="T319" s="68">
        <v>39</v>
      </c>
      <c r="U319" s="100" t="str">
        <f t="shared" si="56"/>
        <v>jAN</v>
      </c>
      <c r="V319" s="96">
        <v>39</v>
      </c>
      <c r="W319" s="101">
        <f t="shared" si="57"/>
        <v>6</v>
      </c>
      <c r="X319" s="102">
        <f t="shared" si="58"/>
        <v>0.15384615384615374</v>
      </c>
      <c r="Y319" s="103" t="str">
        <f t="shared" si="59"/>
        <v>GROWTH</v>
      </c>
      <c r="Z319" s="74">
        <v>0</v>
      </c>
      <c r="AA319" s="69"/>
      <c r="AB319" s="69" t="s">
        <v>133</v>
      </c>
      <c r="AC319" s="3"/>
    </row>
    <row r="320" spans="1:29" ht="14.25" customHeight="1">
      <c r="A320" s="69" t="s">
        <v>133</v>
      </c>
      <c r="B320" s="71" t="s">
        <v>43</v>
      </c>
      <c r="C320" s="71" t="s">
        <v>3602</v>
      </c>
      <c r="D320" s="71">
        <v>1000003683</v>
      </c>
      <c r="E320" s="71" t="s">
        <v>3603</v>
      </c>
      <c r="F320" s="73">
        <v>45148</v>
      </c>
      <c r="G320" s="66" t="str">
        <f t="shared" si="48"/>
        <v>-</v>
      </c>
      <c r="H320" s="66"/>
      <c r="I320" s="67">
        <v>0</v>
      </c>
      <c r="J320" s="67">
        <f t="shared" si="49"/>
        <v>0</v>
      </c>
      <c r="K320" s="68">
        <v>0</v>
      </c>
      <c r="L320" s="68">
        <f t="shared" si="50"/>
        <v>0</v>
      </c>
      <c r="M320" s="68" t="str">
        <f t="shared" si="51"/>
        <v>-</v>
      </c>
      <c r="N320" s="96">
        <v>0</v>
      </c>
      <c r="O320" s="97" t="str">
        <f t="shared" si="52"/>
        <v>DEC</v>
      </c>
      <c r="P320" s="96">
        <v>0</v>
      </c>
      <c r="Q320" s="98">
        <f t="shared" si="53"/>
        <v>0</v>
      </c>
      <c r="R320" s="97" t="str">
        <f t="shared" si="54"/>
        <v xml:space="preserve"> </v>
      </c>
      <c r="S320" s="99" t="b">
        <f t="shared" si="55"/>
        <v>0</v>
      </c>
      <c r="T320" s="68">
        <v>41</v>
      </c>
      <c r="U320" s="100" t="str">
        <f t="shared" si="56"/>
        <v>jAN</v>
      </c>
      <c r="V320" s="96">
        <v>41</v>
      </c>
      <c r="W320" s="101">
        <f t="shared" si="57"/>
        <v>-41</v>
      </c>
      <c r="X320" s="102">
        <f t="shared" si="58"/>
        <v>-1</v>
      </c>
      <c r="Y320" s="103" t="str">
        <f t="shared" si="59"/>
        <v>DEGROWTH</v>
      </c>
      <c r="Z320" s="74">
        <v>0</v>
      </c>
      <c r="AA320" s="69"/>
      <c r="AB320" s="69" t="s">
        <v>133</v>
      </c>
      <c r="AC320" s="3"/>
    </row>
    <row r="321" spans="1:29" ht="14.25" customHeight="1">
      <c r="A321" s="69" t="s">
        <v>133</v>
      </c>
      <c r="B321" s="71" t="s">
        <v>43</v>
      </c>
      <c r="C321" s="71" t="s">
        <v>3907</v>
      </c>
      <c r="D321" s="71">
        <v>1000003715</v>
      </c>
      <c r="E321" s="71" t="s">
        <v>3908</v>
      </c>
      <c r="F321" s="73">
        <v>45181</v>
      </c>
      <c r="G321" s="66" t="str">
        <f t="shared" si="48"/>
        <v>Targeted Dealer</v>
      </c>
      <c r="H321" s="66"/>
      <c r="I321" s="67">
        <v>40</v>
      </c>
      <c r="J321" s="67">
        <f t="shared" si="49"/>
        <v>40</v>
      </c>
      <c r="K321" s="68">
        <v>0</v>
      </c>
      <c r="L321" s="68">
        <f t="shared" si="50"/>
        <v>40</v>
      </c>
      <c r="M321" s="68">
        <f t="shared" si="51"/>
        <v>0</v>
      </c>
      <c r="N321" s="96">
        <v>0</v>
      </c>
      <c r="O321" s="97" t="str">
        <f t="shared" si="52"/>
        <v>DEC</v>
      </c>
      <c r="P321" s="96">
        <v>0</v>
      </c>
      <c r="Q321" s="98">
        <f t="shared" si="53"/>
        <v>0</v>
      </c>
      <c r="R321" s="97" t="str">
        <f t="shared" si="54"/>
        <v xml:space="preserve"> </v>
      </c>
      <c r="S321" s="99" t="b">
        <f t="shared" si="55"/>
        <v>0</v>
      </c>
      <c r="T321" s="68">
        <v>69.5</v>
      </c>
      <c r="U321" s="100" t="str">
        <f t="shared" si="56"/>
        <v>jAN</v>
      </c>
      <c r="V321" s="96">
        <v>69.5</v>
      </c>
      <c r="W321" s="101">
        <f t="shared" si="57"/>
        <v>-69.5</v>
      </c>
      <c r="X321" s="102">
        <f t="shared" si="58"/>
        <v>-1</v>
      </c>
      <c r="Y321" s="103" t="str">
        <f t="shared" si="59"/>
        <v>DEGROWTH</v>
      </c>
      <c r="Z321" s="74">
        <v>0</v>
      </c>
      <c r="AA321" s="69"/>
      <c r="AB321" s="69" t="s">
        <v>133</v>
      </c>
      <c r="AC321" s="3"/>
    </row>
    <row r="322" spans="1:29" ht="14.25" customHeight="1">
      <c r="A322" s="69" t="s">
        <v>133</v>
      </c>
      <c r="B322" s="71" t="s">
        <v>43</v>
      </c>
      <c r="C322" s="71" t="s">
        <v>1190</v>
      </c>
      <c r="D322" s="71">
        <v>1000003732</v>
      </c>
      <c r="E322" s="71" t="s">
        <v>1191</v>
      </c>
      <c r="F322" s="73">
        <v>45219</v>
      </c>
      <c r="G322" s="66" t="str">
        <f t="shared" si="48"/>
        <v>Targeted Dealer</v>
      </c>
      <c r="H322" s="66"/>
      <c r="I322" s="67">
        <v>1150</v>
      </c>
      <c r="J322" s="67">
        <f t="shared" si="49"/>
        <v>1150</v>
      </c>
      <c r="K322" s="68">
        <v>1209.25</v>
      </c>
      <c r="L322" s="68">
        <f t="shared" si="50"/>
        <v>-59.25</v>
      </c>
      <c r="M322" s="68">
        <f t="shared" si="51"/>
        <v>105.15217391304348</v>
      </c>
      <c r="N322" s="96">
        <v>1418.45</v>
      </c>
      <c r="O322" s="97" t="str">
        <f t="shared" si="52"/>
        <v>DEC</v>
      </c>
      <c r="P322" s="96">
        <v>1418.45</v>
      </c>
      <c r="Q322" s="98">
        <f t="shared" si="53"/>
        <v>-209.20000000000005</v>
      </c>
      <c r="R322" s="97">
        <f t="shared" si="54"/>
        <v>-0.14748493073425217</v>
      </c>
      <c r="S322" s="99" t="str">
        <f t="shared" si="55"/>
        <v>DEGROWTH</v>
      </c>
      <c r="T322" s="68">
        <v>699.5</v>
      </c>
      <c r="U322" s="100" t="str">
        <f t="shared" si="56"/>
        <v>jAN</v>
      </c>
      <c r="V322" s="96">
        <v>699.5</v>
      </c>
      <c r="W322" s="101">
        <f t="shared" si="57"/>
        <v>509.75</v>
      </c>
      <c r="X322" s="102">
        <f t="shared" si="58"/>
        <v>0.72873481057898504</v>
      </c>
      <c r="Y322" s="103" t="str">
        <f t="shared" si="59"/>
        <v>GROWTH</v>
      </c>
      <c r="Z322" s="74">
        <v>0</v>
      </c>
      <c r="AA322" s="69"/>
      <c r="AB322" s="69" t="s">
        <v>133</v>
      </c>
      <c r="AC322" s="3"/>
    </row>
    <row r="323" spans="1:29" ht="14.25" customHeight="1">
      <c r="A323" s="69" t="s">
        <v>133</v>
      </c>
      <c r="B323" s="71" t="s">
        <v>43</v>
      </c>
      <c r="C323" s="71" t="s">
        <v>1192</v>
      </c>
      <c r="D323" s="71">
        <v>1000003794</v>
      </c>
      <c r="E323" s="71" t="s">
        <v>1193</v>
      </c>
      <c r="F323" s="73">
        <v>45281</v>
      </c>
      <c r="G323" s="66" t="str">
        <f t="shared" ref="G323:G386" si="60">IF(I323&gt;0,"Targeted Dealer","-")</f>
        <v>Targeted Dealer</v>
      </c>
      <c r="H323" s="66"/>
      <c r="I323" s="67">
        <v>120</v>
      </c>
      <c r="J323" s="67">
        <f t="shared" ref="J323:J386" si="61">I323/$J$1*($J$1-$E$1)</f>
        <v>120</v>
      </c>
      <c r="K323" s="68">
        <v>135</v>
      </c>
      <c r="L323" s="68">
        <f t="shared" ref="L323:L386" si="62">I323-K323</f>
        <v>-15</v>
      </c>
      <c r="M323" s="68">
        <f t="shared" ref="M323:M386" si="63">IFERROR((K323/J323%),"-")</f>
        <v>112.5</v>
      </c>
      <c r="N323" s="96">
        <v>95</v>
      </c>
      <c r="O323" s="97" t="str">
        <f t="shared" ref="O323:O386" si="64">IF(F323&lt;=$P$2,"DEC","")</f>
        <v>DEC</v>
      </c>
      <c r="P323" s="96">
        <v>95</v>
      </c>
      <c r="Q323" s="98">
        <f t="shared" ref="Q323:Q386" si="65">K323-P323</f>
        <v>40</v>
      </c>
      <c r="R323" s="97">
        <f t="shared" ref="R323:R386" si="66">IFERROR(IF(O323="Dec",(K323/P323-1))," ")</f>
        <v>0.42105263157894735</v>
      </c>
      <c r="S323" s="99" t="str">
        <f t="shared" ref="S323:S386" si="67">IF(N323&gt;0,IF(O323="","-",IF(R323&lt;0%,"DEGROWTH","GROWTH")))</f>
        <v>GROWTH</v>
      </c>
      <c r="T323" s="68">
        <v>85</v>
      </c>
      <c r="U323" s="100" t="str">
        <f t="shared" ref="U323:U386" si="68">IF(F323&lt;=$V$2,"jAN","")</f>
        <v>jAN</v>
      </c>
      <c r="V323" s="96">
        <v>85</v>
      </c>
      <c r="W323" s="101">
        <f t="shared" ref="W323:W386" si="69">K323-V323</f>
        <v>50</v>
      </c>
      <c r="X323" s="102">
        <f t="shared" ref="X323:X386" si="70">IFERROR(IF(U323="Jan",(K323/V323-1)),0)</f>
        <v>0.58823529411764697</v>
      </c>
      <c r="Y323" s="103" t="str">
        <f t="shared" ref="Y323:Y386" si="71">IF(T323&gt;0,IF(U323="","-",IF(X323&lt;0%,"DEGROWTH","GROWTH")))</f>
        <v>GROWTH</v>
      </c>
      <c r="Z323" s="74">
        <v>0</v>
      </c>
      <c r="AA323" s="69"/>
      <c r="AB323" s="69" t="s">
        <v>133</v>
      </c>
      <c r="AC323" s="3"/>
    </row>
    <row r="324" spans="1:29" ht="14.25" customHeight="1">
      <c r="A324" s="69" t="s">
        <v>133</v>
      </c>
      <c r="B324" s="71" t="s">
        <v>43</v>
      </c>
      <c r="C324" s="71" t="s">
        <v>1194</v>
      </c>
      <c r="D324" s="71">
        <v>1000003817</v>
      </c>
      <c r="E324" s="71" t="s">
        <v>1195</v>
      </c>
      <c r="F324" s="77">
        <v>45301</v>
      </c>
      <c r="G324" s="66" t="str">
        <f t="shared" si="60"/>
        <v>Targeted Dealer</v>
      </c>
      <c r="H324" s="66"/>
      <c r="I324" s="67">
        <v>90</v>
      </c>
      <c r="J324" s="67">
        <f t="shared" si="61"/>
        <v>90</v>
      </c>
      <c r="K324" s="68">
        <v>90</v>
      </c>
      <c r="L324" s="68">
        <f t="shared" si="62"/>
        <v>0</v>
      </c>
      <c r="M324" s="68">
        <f t="shared" si="63"/>
        <v>100</v>
      </c>
      <c r="N324" s="96">
        <v>140</v>
      </c>
      <c r="O324" s="97" t="str">
        <f t="shared" si="64"/>
        <v>DEC</v>
      </c>
      <c r="P324" s="96">
        <v>140</v>
      </c>
      <c r="Q324" s="98">
        <f t="shared" si="65"/>
        <v>-50</v>
      </c>
      <c r="R324" s="97">
        <f t="shared" si="66"/>
        <v>-0.3571428571428571</v>
      </c>
      <c r="S324" s="99" t="str">
        <f t="shared" si="67"/>
        <v>DEGROWTH</v>
      </c>
      <c r="T324" s="68">
        <v>80</v>
      </c>
      <c r="U324" s="100" t="str">
        <f t="shared" si="68"/>
        <v>jAN</v>
      </c>
      <c r="V324" s="96">
        <v>80</v>
      </c>
      <c r="W324" s="101">
        <f t="shared" si="69"/>
        <v>10</v>
      </c>
      <c r="X324" s="102">
        <f t="shared" si="70"/>
        <v>0.125</v>
      </c>
      <c r="Y324" s="103" t="str">
        <f t="shared" si="71"/>
        <v>GROWTH</v>
      </c>
      <c r="Z324" s="74">
        <v>0</v>
      </c>
      <c r="AA324" s="69"/>
      <c r="AB324" s="69" t="s">
        <v>133</v>
      </c>
      <c r="AC324" s="3"/>
    </row>
    <row r="325" spans="1:29" ht="14.25" customHeight="1">
      <c r="A325" s="74" t="s">
        <v>133</v>
      </c>
      <c r="B325" s="78" t="s">
        <v>43</v>
      </c>
      <c r="C325" s="78" t="s">
        <v>3909</v>
      </c>
      <c r="D325" s="78">
        <v>1000003914</v>
      </c>
      <c r="E325" s="78" t="s">
        <v>3910</v>
      </c>
      <c r="F325" s="73">
        <v>45402</v>
      </c>
      <c r="G325" s="66" t="str">
        <f t="shared" si="60"/>
        <v>-</v>
      </c>
      <c r="H325" s="66"/>
      <c r="I325" s="67">
        <v>0</v>
      </c>
      <c r="J325" s="67">
        <f t="shared" si="61"/>
        <v>0</v>
      </c>
      <c r="K325" s="68">
        <v>0</v>
      </c>
      <c r="L325" s="68">
        <f t="shared" si="62"/>
        <v>0</v>
      </c>
      <c r="M325" s="68" t="str">
        <f t="shared" si="63"/>
        <v>-</v>
      </c>
      <c r="N325" s="96">
        <v>0</v>
      </c>
      <c r="O325" s="97" t="str">
        <f t="shared" si="64"/>
        <v>DEC</v>
      </c>
      <c r="P325" s="96">
        <v>0</v>
      </c>
      <c r="Q325" s="98">
        <f t="shared" si="65"/>
        <v>0</v>
      </c>
      <c r="R325" s="97" t="str">
        <f t="shared" si="66"/>
        <v xml:space="preserve"> </v>
      </c>
      <c r="S325" s="99" t="b">
        <f t="shared" si="67"/>
        <v>0</v>
      </c>
      <c r="T325" s="68">
        <v>34.5</v>
      </c>
      <c r="U325" s="100" t="str">
        <f t="shared" si="68"/>
        <v>jAN</v>
      </c>
      <c r="V325" s="96">
        <v>34.5</v>
      </c>
      <c r="W325" s="101">
        <f t="shared" si="69"/>
        <v>-34.5</v>
      </c>
      <c r="X325" s="102">
        <f t="shared" si="70"/>
        <v>-1</v>
      </c>
      <c r="Y325" s="103" t="str">
        <f t="shared" si="71"/>
        <v>DEGROWTH</v>
      </c>
      <c r="Z325" s="74">
        <v>0</v>
      </c>
      <c r="AA325" s="69"/>
      <c r="AB325" s="74" t="s">
        <v>133</v>
      </c>
      <c r="AC325" s="3"/>
    </row>
    <row r="326" spans="1:29" ht="14.25" customHeight="1">
      <c r="A326" s="74" t="s">
        <v>133</v>
      </c>
      <c r="B326" s="78" t="s">
        <v>43</v>
      </c>
      <c r="C326" s="78" t="s">
        <v>1196</v>
      </c>
      <c r="D326" s="78">
        <v>1000003953</v>
      </c>
      <c r="E326" s="78" t="s">
        <v>1197</v>
      </c>
      <c r="F326" s="73">
        <v>45427</v>
      </c>
      <c r="G326" s="66" t="str">
        <f t="shared" si="60"/>
        <v>Targeted Dealer</v>
      </c>
      <c r="H326" s="66"/>
      <c r="I326" s="67">
        <v>300</v>
      </c>
      <c r="J326" s="67">
        <f t="shared" si="61"/>
        <v>300</v>
      </c>
      <c r="K326" s="68">
        <v>401.25</v>
      </c>
      <c r="L326" s="68">
        <f t="shared" si="62"/>
        <v>-101.25</v>
      </c>
      <c r="M326" s="68">
        <f t="shared" si="63"/>
        <v>133.75</v>
      </c>
      <c r="N326" s="96">
        <v>349.25</v>
      </c>
      <c r="O326" s="97" t="str">
        <f t="shared" si="64"/>
        <v>DEC</v>
      </c>
      <c r="P326" s="96">
        <v>349.25</v>
      </c>
      <c r="Q326" s="98">
        <f t="shared" si="65"/>
        <v>52</v>
      </c>
      <c r="R326" s="97">
        <f t="shared" si="66"/>
        <v>0.14889047959914103</v>
      </c>
      <c r="S326" s="99" t="str">
        <f t="shared" si="67"/>
        <v>GROWTH</v>
      </c>
      <c r="T326" s="68">
        <v>312.75</v>
      </c>
      <c r="U326" s="100" t="str">
        <f t="shared" si="68"/>
        <v>jAN</v>
      </c>
      <c r="V326" s="96">
        <v>312.75</v>
      </c>
      <c r="W326" s="101">
        <f t="shared" si="69"/>
        <v>88.5</v>
      </c>
      <c r="X326" s="102">
        <f t="shared" si="70"/>
        <v>0.28297362110311752</v>
      </c>
      <c r="Y326" s="103" t="str">
        <f t="shared" si="71"/>
        <v>GROWTH</v>
      </c>
      <c r="Z326" s="74">
        <v>0</v>
      </c>
      <c r="AA326" s="69"/>
      <c r="AB326" s="74" t="s">
        <v>133</v>
      </c>
      <c r="AC326" s="3"/>
    </row>
    <row r="327" spans="1:29" ht="14.25" customHeight="1">
      <c r="A327" s="74" t="s">
        <v>133</v>
      </c>
      <c r="B327" s="78" t="s">
        <v>43</v>
      </c>
      <c r="C327" s="78" t="s">
        <v>1198</v>
      </c>
      <c r="D327" s="78">
        <v>1000003996</v>
      </c>
      <c r="E327" s="78" t="s">
        <v>1199</v>
      </c>
      <c r="F327" s="73">
        <v>45446</v>
      </c>
      <c r="G327" s="66" t="str">
        <f t="shared" si="60"/>
        <v>Targeted Dealer</v>
      </c>
      <c r="H327" s="66"/>
      <c r="I327" s="67">
        <v>80</v>
      </c>
      <c r="J327" s="67">
        <f t="shared" si="61"/>
        <v>80</v>
      </c>
      <c r="K327" s="68">
        <v>55</v>
      </c>
      <c r="L327" s="68">
        <f t="shared" si="62"/>
        <v>25</v>
      </c>
      <c r="M327" s="68">
        <f t="shared" si="63"/>
        <v>68.75</v>
      </c>
      <c r="N327" s="96">
        <v>103.75</v>
      </c>
      <c r="O327" s="97" t="str">
        <f t="shared" si="64"/>
        <v>DEC</v>
      </c>
      <c r="P327" s="96">
        <v>103.75</v>
      </c>
      <c r="Q327" s="98">
        <f t="shared" si="65"/>
        <v>-48.75</v>
      </c>
      <c r="R327" s="97">
        <f t="shared" si="66"/>
        <v>-0.46987951807228912</v>
      </c>
      <c r="S327" s="99" t="str">
        <f t="shared" si="67"/>
        <v>DEGROWTH</v>
      </c>
      <c r="T327" s="68">
        <v>65</v>
      </c>
      <c r="U327" s="100" t="str">
        <f t="shared" si="68"/>
        <v>jAN</v>
      </c>
      <c r="V327" s="96">
        <v>65</v>
      </c>
      <c r="W327" s="101">
        <f t="shared" si="69"/>
        <v>-10</v>
      </c>
      <c r="X327" s="102">
        <f t="shared" si="70"/>
        <v>-0.15384615384615385</v>
      </c>
      <c r="Y327" s="103" t="str">
        <f t="shared" si="71"/>
        <v>DEGROWTH</v>
      </c>
      <c r="Z327" s="74">
        <v>0</v>
      </c>
      <c r="AA327" s="69"/>
      <c r="AB327" s="74" t="s">
        <v>133</v>
      </c>
      <c r="AC327" s="3"/>
    </row>
    <row r="328" spans="1:29" ht="14.25" customHeight="1">
      <c r="A328" s="74" t="s">
        <v>133</v>
      </c>
      <c r="B328" s="78" t="s">
        <v>43</v>
      </c>
      <c r="C328" s="78" t="s">
        <v>1200</v>
      </c>
      <c r="D328" s="78">
        <v>1000004000</v>
      </c>
      <c r="E328" s="78" t="s">
        <v>1201</v>
      </c>
      <c r="F328" s="73">
        <v>45449</v>
      </c>
      <c r="G328" s="66" t="str">
        <f t="shared" si="60"/>
        <v>Targeted Dealer</v>
      </c>
      <c r="H328" s="66"/>
      <c r="I328" s="67">
        <v>70</v>
      </c>
      <c r="J328" s="67">
        <f t="shared" si="61"/>
        <v>70</v>
      </c>
      <c r="K328" s="68">
        <v>60</v>
      </c>
      <c r="L328" s="68">
        <f t="shared" si="62"/>
        <v>10</v>
      </c>
      <c r="M328" s="68">
        <f t="shared" si="63"/>
        <v>85.714285714285722</v>
      </c>
      <c r="N328" s="96">
        <v>70</v>
      </c>
      <c r="O328" s="97" t="str">
        <f t="shared" si="64"/>
        <v>DEC</v>
      </c>
      <c r="P328" s="96">
        <v>70</v>
      </c>
      <c r="Q328" s="98">
        <f t="shared" si="65"/>
        <v>-10</v>
      </c>
      <c r="R328" s="97">
        <f t="shared" si="66"/>
        <v>-0.1428571428571429</v>
      </c>
      <c r="S328" s="99" t="str">
        <f t="shared" si="67"/>
        <v>DEGROWTH</v>
      </c>
      <c r="T328" s="68">
        <v>75</v>
      </c>
      <c r="U328" s="100" t="str">
        <f t="shared" si="68"/>
        <v>jAN</v>
      </c>
      <c r="V328" s="96">
        <v>75</v>
      </c>
      <c r="W328" s="101">
        <f t="shared" si="69"/>
        <v>-15</v>
      </c>
      <c r="X328" s="102">
        <f t="shared" si="70"/>
        <v>-0.19999999999999996</v>
      </c>
      <c r="Y328" s="103" t="str">
        <f t="shared" si="71"/>
        <v>DEGROWTH</v>
      </c>
      <c r="Z328" s="74">
        <v>0</v>
      </c>
      <c r="AA328" s="69"/>
      <c r="AB328" s="74" t="s">
        <v>133</v>
      </c>
      <c r="AC328" s="3"/>
    </row>
    <row r="329" spans="1:29" ht="14.25" customHeight="1">
      <c r="A329" s="74" t="s">
        <v>133</v>
      </c>
      <c r="B329" s="78" t="s">
        <v>43</v>
      </c>
      <c r="C329" s="78" t="s">
        <v>1202</v>
      </c>
      <c r="D329" s="78">
        <v>1000004008</v>
      </c>
      <c r="E329" s="78" t="s">
        <v>1203</v>
      </c>
      <c r="F329" s="73">
        <v>45457</v>
      </c>
      <c r="G329" s="66" t="str">
        <f t="shared" si="60"/>
        <v>Targeted Dealer</v>
      </c>
      <c r="H329" s="66"/>
      <c r="I329" s="67">
        <v>80</v>
      </c>
      <c r="J329" s="67">
        <f t="shared" si="61"/>
        <v>80</v>
      </c>
      <c r="K329" s="68">
        <v>75</v>
      </c>
      <c r="L329" s="68">
        <f t="shared" si="62"/>
        <v>5</v>
      </c>
      <c r="M329" s="68">
        <f t="shared" si="63"/>
        <v>93.75</v>
      </c>
      <c r="N329" s="96">
        <v>60</v>
      </c>
      <c r="O329" s="97" t="str">
        <f t="shared" si="64"/>
        <v>DEC</v>
      </c>
      <c r="P329" s="96">
        <v>60</v>
      </c>
      <c r="Q329" s="98">
        <f t="shared" si="65"/>
        <v>15</v>
      </c>
      <c r="R329" s="97">
        <f t="shared" si="66"/>
        <v>0.25</v>
      </c>
      <c r="S329" s="99" t="str">
        <f t="shared" si="67"/>
        <v>GROWTH</v>
      </c>
      <c r="T329" s="68">
        <v>90</v>
      </c>
      <c r="U329" s="100" t="str">
        <f t="shared" si="68"/>
        <v>jAN</v>
      </c>
      <c r="V329" s="96">
        <v>90</v>
      </c>
      <c r="W329" s="101">
        <f t="shared" si="69"/>
        <v>-15</v>
      </c>
      <c r="X329" s="102">
        <f t="shared" si="70"/>
        <v>-0.16666666666666663</v>
      </c>
      <c r="Y329" s="103" t="str">
        <f t="shared" si="71"/>
        <v>DEGROWTH</v>
      </c>
      <c r="Z329" s="74">
        <v>0</v>
      </c>
      <c r="AA329" s="69"/>
      <c r="AB329" s="74" t="s">
        <v>133</v>
      </c>
      <c r="AC329" s="3"/>
    </row>
    <row r="330" spans="1:29" ht="14.25" customHeight="1">
      <c r="A330" s="74" t="s">
        <v>133</v>
      </c>
      <c r="B330" s="78" t="s">
        <v>43</v>
      </c>
      <c r="C330" s="78" t="s">
        <v>1204</v>
      </c>
      <c r="D330" s="78">
        <v>1000004074</v>
      </c>
      <c r="E330" s="78" t="s">
        <v>1205</v>
      </c>
      <c r="F330" s="73">
        <v>45506</v>
      </c>
      <c r="G330" s="66" t="str">
        <f t="shared" si="60"/>
        <v>Targeted Dealer</v>
      </c>
      <c r="H330" s="66"/>
      <c r="I330" s="67">
        <v>60</v>
      </c>
      <c r="J330" s="67">
        <f t="shared" si="61"/>
        <v>60</v>
      </c>
      <c r="K330" s="68">
        <v>65</v>
      </c>
      <c r="L330" s="68">
        <f t="shared" si="62"/>
        <v>-5</v>
      </c>
      <c r="M330" s="68">
        <f t="shared" si="63"/>
        <v>108.33333333333334</v>
      </c>
      <c r="N330" s="96">
        <v>60.25</v>
      </c>
      <c r="O330" s="97" t="str">
        <f t="shared" si="64"/>
        <v>DEC</v>
      </c>
      <c r="P330" s="96">
        <v>60.25</v>
      </c>
      <c r="Q330" s="98">
        <f t="shared" si="65"/>
        <v>4.75</v>
      </c>
      <c r="R330" s="97">
        <f t="shared" si="66"/>
        <v>7.8838174273858863E-2</v>
      </c>
      <c r="S330" s="99" t="str">
        <f t="shared" si="67"/>
        <v>GROWTH</v>
      </c>
      <c r="T330" s="68">
        <v>40</v>
      </c>
      <c r="U330" s="100" t="str">
        <f t="shared" si="68"/>
        <v>jAN</v>
      </c>
      <c r="V330" s="96">
        <v>40</v>
      </c>
      <c r="W330" s="101">
        <f t="shared" si="69"/>
        <v>25</v>
      </c>
      <c r="X330" s="102">
        <f t="shared" si="70"/>
        <v>0.625</v>
      </c>
      <c r="Y330" s="103" t="str">
        <f t="shared" si="71"/>
        <v>GROWTH</v>
      </c>
      <c r="Z330" s="74">
        <v>0</v>
      </c>
      <c r="AA330" s="69"/>
      <c r="AB330" s="74" t="s">
        <v>133</v>
      </c>
      <c r="AC330" s="3"/>
    </row>
    <row r="331" spans="1:29" ht="14.25" customHeight="1">
      <c r="A331" s="69" t="s">
        <v>133</v>
      </c>
      <c r="B331" s="71" t="s">
        <v>143</v>
      </c>
      <c r="C331" s="71" t="s">
        <v>1206</v>
      </c>
      <c r="D331" s="71">
        <v>1000000119</v>
      </c>
      <c r="E331" s="72" t="s">
        <v>1207</v>
      </c>
      <c r="F331" s="73">
        <v>40826</v>
      </c>
      <c r="G331" s="66" t="str">
        <f t="shared" si="60"/>
        <v>Targeted Dealer</v>
      </c>
      <c r="H331" s="66"/>
      <c r="I331" s="67">
        <v>180</v>
      </c>
      <c r="J331" s="67">
        <f t="shared" si="61"/>
        <v>180</v>
      </c>
      <c r="K331" s="68">
        <v>197.5</v>
      </c>
      <c r="L331" s="68">
        <f t="shared" si="62"/>
        <v>-17.5</v>
      </c>
      <c r="M331" s="68">
        <f t="shared" si="63"/>
        <v>109.72222222222221</v>
      </c>
      <c r="N331" s="96">
        <v>101.5</v>
      </c>
      <c r="O331" s="97" t="str">
        <f t="shared" si="64"/>
        <v>DEC</v>
      </c>
      <c r="P331" s="96">
        <v>101.5</v>
      </c>
      <c r="Q331" s="98">
        <f t="shared" si="65"/>
        <v>96</v>
      </c>
      <c r="R331" s="97">
        <f t="shared" si="66"/>
        <v>0.94581280788177335</v>
      </c>
      <c r="S331" s="99" t="str">
        <f t="shared" si="67"/>
        <v>GROWTH</v>
      </c>
      <c r="T331" s="68">
        <v>161.5</v>
      </c>
      <c r="U331" s="100" t="str">
        <f t="shared" si="68"/>
        <v>jAN</v>
      </c>
      <c r="V331" s="96">
        <v>161.5</v>
      </c>
      <c r="W331" s="101">
        <f t="shared" si="69"/>
        <v>36</v>
      </c>
      <c r="X331" s="102">
        <f t="shared" si="70"/>
        <v>0.22291021671826616</v>
      </c>
      <c r="Y331" s="103" t="str">
        <f t="shared" si="71"/>
        <v>GROWTH</v>
      </c>
      <c r="Z331" s="74">
        <v>0</v>
      </c>
      <c r="AA331" s="69"/>
      <c r="AB331" s="69" t="s">
        <v>133</v>
      </c>
      <c r="AC331" s="3"/>
    </row>
    <row r="332" spans="1:29" ht="14.25" customHeight="1">
      <c r="A332" s="69" t="s">
        <v>133</v>
      </c>
      <c r="B332" s="71" t="s">
        <v>143</v>
      </c>
      <c r="C332" s="71" t="s">
        <v>1208</v>
      </c>
      <c r="D332" s="71">
        <v>1000000114</v>
      </c>
      <c r="E332" s="72" t="s">
        <v>1209</v>
      </c>
      <c r="F332" s="73">
        <v>41289</v>
      </c>
      <c r="G332" s="66" t="str">
        <f t="shared" si="60"/>
        <v>Targeted Dealer</v>
      </c>
      <c r="H332" s="66"/>
      <c r="I332" s="67">
        <v>340</v>
      </c>
      <c r="J332" s="67">
        <f t="shared" si="61"/>
        <v>340</v>
      </c>
      <c r="K332" s="68">
        <v>295</v>
      </c>
      <c r="L332" s="68">
        <f t="shared" si="62"/>
        <v>45</v>
      </c>
      <c r="M332" s="68">
        <f t="shared" si="63"/>
        <v>86.764705882352942</v>
      </c>
      <c r="N332" s="96">
        <v>500</v>
      </c>
      <c r="O332" s="97" t="str">
        <f t="shared" si="64"/>
        <v>DEC</v>
      </c>
      <c r="P332" s="96">
        <v>500</v>
      </c>
      <c r="Q332" s="98">
        <f t="shared" si="65"/>
        <v>-205</v>
      </c>
      <c r="R332" s="97">
        <f t="shared" si="66"/>
        <v>-0.41000000000000003</v>
      </c>
      <c r="S332" s="99" t="str">
        <f t="shared" si="67"/>
        <v>DEGROWTH</v>
      </c>
      <c r="T332" s="68">
        <v>213</v>
      </c>
      <c r="U332" s="100" t="str">
        <f t="shared" si="68"/>
        <v>jAN</v>
      </c>
      <c r="V332" s="96">
        <v>213</v>
      </c>
      <c r="W332" s="101">
        <f t="shared" si="69"/>
        <v>82</v>
      </c>
      <c r="X332" s="102">
        <f t="shared" si="70"/>
        <v>0.38497652582159625</v>
      </c>
      <c r="Y332" s="103" t="str">
        <f t="shared" si="71"/>
        <v>GROWTH</v>
      </c>
      <c r="Z332" s="74">
        <v>0</v>
      </c>
      <c r="AA332" s="69"/>
      <c r="AB332" s="69" t="s">
        <v>133</v>
      </c>
      <c r="AC332" s="3"/>
    </row>
    <row r="333" spans="1:29" ht="14.25" customHeight="1">
      <c r="A333" s="69" t="s">
        <v>133</v>
      </c>
      <c r="B333" s="71" t="s">
        <v>143</v>
      </c>
      <c r="C333" s="71" t="s">
        <v>1210</v>
      </c>
      <c r="D333" s="71">
        <v>1000003611</v>
      </c>
      <c r="E333" s="71" t="s">
        <v>1211</v>
      </c>
      <c r="F333" s="73">
        <v>45103</v>
      </c>
      <c r="G333" s="66" t="str">
        <f t="shared" si="60"/>
        <v>-</v>
      </c>
      <c r="H333" s="66"/>
      <c r="I333" s="67">
        <v>0</v>
      </c>
      <c r="J333" s="67">
        <f t="shared" si="61"/>
        <v>0</v>
      </c>
      <c r="K333" s="68">
        <v>0</v>
      </c>
      <c r="L333" s="68">
        <f t="shared" si="62"/>
        <v>0</v>
      </c>
      <c r="M333" s="68" t="str">
        <f t="shared" si="63"/>
        <v>-</v>
      </c>
      <c r="N333" s="96">
        <v>0</v>
      </c>
      <c r="O333" s="97" t="str">
        <f t="shared" si="64"/>
        <v>DEC</v>
      </c>
      <c r="P333" s="96">
        <v>0</v>
      </c>
      <c r="Q333" s="98">
        <f t="shared" si="65"/>
        <v>0</v>
      </c>
      <c r="R333" s="97" t="str">
        <f t="shared" si="66"/>
        <v xml:space="preserve"> </v>
      </c>
      <c r="S333" s="99" t="b">
        <f t="shared" si="67"/>
        <v>0</v>
      </c>
      <c r="T333" s="68">
        <v>0</v>
      </c>
      <c r="U333" s="100" t="str">
        <f t="shared" si="68"/>
        <v>jAN</v>
      </c>
      <c r="V333" s="96">
        <v>0</v>
      </c>
      <c r="W333" s="101">
        <f t="shared" si="69"/>
        <v>0</v>
      </c>
      <c r="X333" s="102">
        <f t="shared" si="70"/>
        <v>0</v>
      </c>
      <c r="Y333" s="103" t="b">
        <f t="shared" si="71"/>
        <v>0</v>
      </c>
      <c r="Z333" s="74">
        <v>0</v>
      </c>
      <c r="AA333" s="69"/>
      <c r="AB333" s="69" t="s">
        <v>133</v>
      </c>
      <c r="AC333" s="3"/>
    </row>
    <row r="334" spans="1:29" ht="14.25" customHeight="1">
      <c r="A334" s="74" t="s">
        <v>133</v>
      </c>
      <c r="B334" s="78" t="s">
        <v>143</v>
      </c>
      <c r="C334" s="78" t="s">
        <v>1212</v>
      </c>
      <c r="D334" s="78">
        <v>1000003876</v>
      </c>
      <c r="E334" s="78" t="s">
        <v>1213</v>
      </c>
      <c r="F334" s="73">
        <v>45351</v>
      </c>
      <c r="G334" s="66" t="str">
        <f t="shared" si="60"/>
        <v>Targeted Dealer</v>
      </c>
      <c r="H334" s="66"/>
      <c r="I334" s="67">
        <v>175</v>
      </c>
      <c r="J334" s="67">
        <f t="shared" si="61"/>
        <v>175</v>
      </c>
      <c r="K334" s="68">
        <v>120</v>
      </c>
      <c r="L334" s="68">
        <f t="shared" si="62"/>
        <v>55</v>
      </c>
      <c r="M334" s="68">
        <f t="shared" si="63"/>
        <v>68.571428571428569</v>
      </c>
      <c r="N334" s="96">
        <v>135</v>
      </c>
      <c r="O334" s="97" t="str">
        <f t="shared" si="64"/>
        <v>DEC</v>
      </c>
      <c r="P334" s="96">
        <v>135</v>
      </c>
      <c r="Q334" s="98">
        <f t="shared" si="65"/>
        <v>-15</v>
      </c>
      <c r="R334" s="97">
        <f t="shared" si="66"/>
        <v>-0.11111111111111116</v>
      </c>
      <c r="S334" s="99" t="str">
        <f t="shared" si="67"/>
        <v>DEGROWTH</v>
      </c>
      <c r="T334" s="68">
        <v>265</v>
      </c>
      <c r="U334" s="100" t="str">
        <f t="shared" si="68"/>
        <v>jAN</v>
      </c>
      <c r="V334" s="96">
        <v>265</v>
      </c>
      <c r="W334" s="101">
        <f t="shared" si="69"/>
        <v>-145</v>
      </c>
      <c r="X334" s="102">
        <f t="shared" si="70"/>
        <v>-0.54716981132075471</v>
      </c>
      <c r="Y334" s="103" t="str">
        <f t="shared" si="71"/>
        <v>DEGROWTH</v>
      </c>
      <c r="Z334" s="74">
        <v>0</v>
      </c>
      <c r="AA334" s="69"/>
      <c r="AB334" s="74" t="s">
        <v>133</v>
      </c>
      <c r="AC334" s="3"/>
    </row>
    <row r="335" spans="1:29" ht="14.25" customHeight="1">
      <c r="A335" s="74" t="s">
        <v>133</v>
      </c>
      <c r="B335" s="78" t="s">
        <v>143</v>
      </c>
      <c r="C335" s="78" t="s">
        <v>1214</v>
      </c>
      <c r="D335" s="78">
        <v>1000004016</v>
      </c>
      <c r="E335" s="78" t="s">
        <v>1215</v>
      </c>
      <c r="F335" s="73">
        <v>45468</v>
      </c>
      <c r="G335" s="66" t="str">
        <f t="shared" si="60"/>
        <v>Targeted Dealer</v>
      </c>
      <c r="H335" s="66"/>
      <c r="I335" s="67">
        <v>150</v>
      </c>
      <c r="J335" s="67">
        <f t="shared" si="61"/>
        <v>150</v>
      </c>
      <c r="K335" s="68">
        <v>150</v>
      </c>
      <c r="L335" s="68">
        <f t="shared" si="62"/>
        <v>0</v>
      </c>
      <c r="M335" s="68">
        <f t="shared" si="63"/>
        <v>100</v>
      </c>
      <c r="N335" s="96">
        <v>50</v>
      </c>
      <c r="O335" s="97" t="str">
        <f t="shared" si="64"/>
        <v>DEC</v>
      </c>
      <c r="P335" s="96">
        <v>50</v>
      </c>
      <c r="Q335" s="98">
        <f t="shared" si="65"/>
        <v>100</v>
      </c>
      <c r="R335" s="97">
        <f t="shared" si="66"/>
        <v>2</v>
      </c>
      <c r="S335" s="99" t="str">
        <f t="shared" si="67"/>
        <v>GROWTH</v>
      </c>
      <c r="T335" s="68">
        <v>135</v>
      </c>
      <c r="U335" s="100" t="str">
        <f t="shared" si="68"/>
        <v>jAN</v>
      </c>
      <c r="V335" s="96">
        <v>135</v>
      </c>
      <c r="W335" s="101">
        <f t="shared" si="69"/>
        <v>15</v>
      </c>
      <c r="X335" s="102">
        <f t="shared" si="70"/>
        <v>0.11111111111111116</v>
      </c>
      <c r="Y335" s="103" t="str">
        <f t="shared" si="71"/>
        <v>GROWTH</v>
      </c>
      <c r="Z335" s="74">
        <v>0</v>
      </c>
      <c r="AA335" s="69"/>
      <c r="AB335" s="74" t="s">
        <v>133</v>
      </c>
      <c r="AC335" s="3"/>
    </row>
    <row r="336" spans="1:29" ht="14.25" customHeight="1">
      <c r="A336" s="69" t="s">
        <v>133</v>
      </c>
      <c r="B336" s="71" t="s">
        <v>47</v>
      </c>
      <c r="C336" s="71" t="s">
        <v>1216</v>
      </c>
      <c r="D336" s="71">
        <v>1000000751</v>
      </c>
      <c r="E336" s="72" t="s">
        <v>1217</v>
      </c>
      <c r="F336" s="73">
        <v>38387</v>
      </c>
      <c r="G336" s="66" t="str">
        <f t="shared" si="60"/>
        <v>Targeted Dealer</v>
      </c>
      <c r="H336" s="66"/>
      <c r="I336" s="67">
        <v>50</v>
      </c>
      <c r="J336" s="67">
        <f t="shared" si="61"/>
        <v>50</v>
      </c>
      <c r="K336" s="68">
        <v>65</v>
      </c>
      <c r="L336" s="68">
        <f t="shared" si="62"/>
        <v>-15</v>
      </c>
      <c r="M336" s="68">
        <f t="shared" si="63"/>
        <v>130</v>
      </c>
      <c r="N336" s="96">
        <v>3</v>
      </c>
      <c r="O336" s="97" t="str">
        <f t="shared" si="64"/>
        <v>DEC</v>
      </c>
      <c r="P336" s="96">
        <v>3</v>
      </c>
      <c r="Q336" s="98">
        <f t="shared" si="65"/>
        <v>62</v>
      </c>
      <c r="R336" s="97">
        <f t="shared" si="66"/>
        <v>20.666666666666668</v>
      </c>
      <c r="S336" s="99" t="str">
        <f t="shared" si="67"/>
        <v>GROWTH</v>
      </c>
      <c r="T336" s="68">
        <v>25</v>
      </c>
      <c r="U336" s="100" t="str">
        <f t="shared" si="68"/>
        <v>jAN</v>
      </c>
      <c r="V336" s="96">
        <v>25</v>
      </c>
      <c r="W336" s="101">
        <f t="shared" si="69"/>
        <v>40</v>
      </c>
      <c r="X336" s="102">
        <f t="shared" si="70"/>
        <v>1.6</v>
      </c>
      <c r="Y336" s="103" t="str">
        <f t="shared" si="71"/>
        <v>GROWTH</v>
      </c>
      <c r="Z336" s="74">
        <v>1</v>
      </c>
      <c r="AA336" s="69"/>
      <c r="AB336" s="69" t="s">
        <v>133</v>
      </c>
      <c r="AC336" s="3"/>
    </row>
    <row r="337" spans="1:29" ht="14.25" customHeight="1">
      <c r="A337" s="69" t="s">
        <v>133</v>
      </c>
      <c r="B337" s="71" t="s">
        <v>47</v>
      </c>
      <c r="C337" s="71" t="s">
        <v>1218</v>
      </c>
      <c r="D337" s="71">
        <v>1000000752</v>
      </c>
      <c r="E337" s="72" t="s">
        <v>1219</v>
      </c>
      <c r="F337" s="73">
        <v>38416</v>
      </c>
      <c r="G337" s="66" t="str">
        <f t="shared" si="60"/>
        <v>Targeted Dealer</v>
      </c>
      <c r="H337" s="66"/>
      <c r="I337" s="67">
        <v>1150</v>
      </c>
      <c r="J337" s="67">
        <f t="shared" si="61"/>
        <v>1150</v>
      </c>
      <c r="K337" s="68">
        <v>1150</v>
      </c>
      <c r="L337" s="68">
        <f t="shared" si="62"/>
        <v>0</v>
      </c>
      <c r="M337" s="68">
        <f t="shared" si="63"/>
        <v>100</v>
      </c>
      <c r="N337" s="96">
        <v>1257</v>
      </c>
      <c r="O337" s="97" t="str">
        <f t="shared" si="64"/>
        <v>DEC</v>
      </c>
      <c r="P337" s="96">
        <v>1257</v>
      </c>
      <c r="Q337" s="98">
        <f t="shared" si="65"/>
        <v>-107</v>
      </c>
      <c r="R337" s="97">
        <f t="shared" si="66"/>
        <v>-8.5123309466984876E-2</v>
      </c>
      <c r="S337" s="99" t="str">
        <f t="shared" si="67"/>
        <v>DEGROWTH</v>
      </c>
      <c r="T337" s="68">
        <v>1010</v>
      </c>
      <c r="U337" s="100" t="str">
        <f t="shared" si="68"/>
        <v>jAN</v>
      </c>
      <c r="V337" s="96">
        <v>1010</v>
      </c>
      <c r="W337" s="101">
        <f t="shared" si="69"/>
        <v>140</v>
      </c>
      <c r="X337" s="102">
        <f t="shared" si="70"/>
        <v>0.13861386138613851</v>
      </c>
      <c r="Y337" s="103" t="str">
        <f t="shared" si="71"/>
        <v>GROWTH</v>
      </c>
      <c r="Z337" s="74">
        <v>0</v>
      </c>
      <c r="AA337" s="69"/>
      <c r="AB337" s="69" t="s">
        <v>133</v>
      </c>
      <c r="AC337" s="3"/>
    </row>
    <row r="338" spans="1:29" ht="14.25" customHeight="1">
      <c r="A338" s="69" t="s">
        <v>133</v>
      </c>
      <c r="B338" s="71" t="s">
        <v>47</v>
      </c>
      <c r="C338" s="71" t="s">
        <v>1220</v>
      </c>
      <c r="D338" s="71">
        <v>1000000761</v>
      </c>
      <c r="E338" s="72" t="s">
        <v>1221</v>
      </c>
      <c r="F338" s="73">
        <v>39324</v>
      </c>
      <c r="G338" s="66" t="str">
        <f t="shared" si="60"/>
        <v>Targeted Dealer</v>
      </c>
      <c r="H338" s="66"/>
      <c r="I338" s="67">
        <v>180</v>
      </c>
      <c r="J338" s="67">
        <f t="shared" si="61"/>
        <v>180</v>
      </c>
      <c r="K338" s="68">
        <v>80</v>
      </c>
      <c r="L338" s="68">
        <f t="shared" si="62"/>
        <v>100</v>
      </c>
      <c r="M338" s="68">
        <f t="shared" si="63"/>
        <v>44.444444444444443</v>
      </c>
      <c r="N338" s="96">
        <v>130</v>
      </c>
      <c r="O338" s="97" t="str">
        <f t="shared" si="64"/>
        <v>DEC</v>
      </c>
      <c r="P338" s="96">
        <v>130</v>
      </c>
      <c r="Q338" s="98">
        <f t="shared" si="65"/>
        <v>-50</v>
      </c>
      <c r="R338" s="97">
        <f t="shared" si="66"/>
        <v>-0.38461538461538458</v>
      </c>
      <c r="S338" s="99" t="str">
        <f t="shared" si="67"/>
        <v>DEGROWTH</v>
      </c>
      <c r="T338" s="68">
        <v>205</v>
      </c>
      <c r="U338" s="100" t="str">
        <f t="shared" si="68"/>
        <v>jAN</v>
      </c>
      <c r="V338" s="96">
        <v>205</v>
      </c>
      <c r="W338" s="101">
        <f t="shared" si="69"/>
        <v>-125</v>
      </c>
      <c r="X338" s="102">
        <f t="shared" si="70"/>
        <v>-0.6097560975609756</v>
      </c>
      <c r="Y338" s="103" t="str">
        <f t="shared" si="71"/>
        <v>DEGROWTH</v>
      </c>
      <c r="Z338" s="74">
        <v>0</v>
      </c>
      <c r="AA338" s="69"/>
      <c r="AB338" s="69" t="s">
        <v>133</v>
      </c>
      <c r="AC338" s="3"/>
    </row>
    <row r="339" spans="1:29" ht="14.25" customHeight="1">
      <c r="A339" s="69" t="s">
        <v>133</v>
      </c>
      <c r="B339" s="71" t="s">
        <v>47</v>
      </c>
      <c r="C339" s="71" t="s">
        <v>1222</v>
      </c>
      <c r="D339" s="71">
        <v>1000000753</v>
      </c>
      <c r="E339" s="72" t="s">
        <v>1075</v>
      </c>
      <c r="F339" s="73">
        <v>40807</v>
      </c>
      <c r="G339" s="66" t="str">
        <f t="shared" si="60"/>
        <v>Targeted Dealer</v>
      </c>
      <c r="H339" s="66"/>
      <c r="I339" s="67">
        <v>50</v>
      </c>
      <c r="J339" s="67">
        <f t="shared" si="61"/>
        <v>50</v>
      </c>
      <c r="K339" s="68">
        <v>40</v>
      </c>
      <c r="L339" s="68">
        <f t="shared" si="62"/>
        <v>10</v>
      </c>
      <c r="M339" s="68">
        <f t="shared" si="63"/>
        <v>80</v>
      </c>
      <c r="N339" s="96">
        <v>0</v>
      </c>
      <c r="O339" s="97" t="str">
        <f t="shared" si="64"/>
        <v>DEC</v>
      </c>
      <c r="P339" s="96">
        <v>0</v>
      </c>
      <c r="Q339" s="98">
        <f t="shared" si="65"/>
        <v>40</v>
      </c>
      <c r="R339" s="97" t="str">
        <f t="shared" si="66"/>
        <v xml:space="preserve"> </v>
      </c>
      <c r="S339" s="99" t="b">
        <f t="shared" si="67"/>
        <v>0</v>
      </c>
      <c r="T339" s="68">
        <v>35</v>
      </c>
      <c r="U339" s="100" t="str">
        <f t="shared" si="68"/>
        <v>jAN</v>
      </c>
      <c r="V339" s="96">
        <v>35</v>
      </c>
      <c r="W339" s="101">
        <f t="shared" si="69"/>
        <v>5</v>
      </c>
      <c r="X339" s="102">
        <f t="shared" si="70"/>
        <v>0.14285714285714279</v>
      </c>
      <c r="Y339" s="103" t="str">
        <f t="shared" si="71"/>
        <v>GROWTH</v>
      </c>
      <c r="Z339" s="74">
        <v>1</v>
      </c>
      <c r="AA339" s="69"/>
      <c r="AB339" s="69" t="s">
        <v>133</v>
      </c>
      <c r="AC339" s="3"/>
    </row>
    <row r="340" spans="1:29" ht="14.25" customHeight="1">
      <c r="A340" s="69" t="s">
        <v>133</v>
      </c>
      <c r="B340" s="71" t="s">
        <v>47</v>
      </c>
      <c r="C340" s="71" t="s">
        <v>1223</v>
      </c>
      <c r="D340" s="71">
        <v>1000000760</v>
      </c>
      <c r="E340" s="72" t="s">
        <v>1224</v>
      </c>
      <c r="F340" s="73">
        <v>42866</v>
      </c>
      <c r="G340" s="66" t="str">
        <f t="shared" si="60"/>
        <v>Targeted Dealer</v>
      </c>
      <c r="H340" s="66"/>
      <c r="I340" s="67">
        <v>40</v>
      </c>
      <c r="J340" s="67">
        <f t="shared" si="61"/>
        <v>40</v>
      </c>
      <c r="K340" s="68">
        <v>20</v>
      </c>
      <c r="L340" s="68">
        <f t="shared" si="62"/>
        <v>20</v>
      </c>
      <c r="M340" s="68">
        <f t="shared" si="63"/>
        <v>50</v>
      </c>
      <c r="N340" s="96">
        <v>40</v>
      </c>
      <c r="O340" s="97" t="str">
        <f t="shared" si="64"/>
        <v>DEC</v>
      </c>
      <c r="P340" s="96">
        <v>40</v>
      </c>
      <c r="Q340" s="98">
        <f t="shared" si="65"/>
        <v>-20</v>
      </c>
      <c r="R340" s="97">
        <f t="shared" si="66"/>
        <v>-0.5</v>
      </c>
      <c r="S340" s="99" t="str">
        <f t="shared" si="67"/>
        <v>DEGROWTH</v>
      </c>
      <c r="T340" s="68">
        <v>60</v>
      </c>
      <c r="U340" s="100" t="str">
        <f t="shared" si="68"/>
        <v>jAN</v>
      </c>
      <c r="V340" s="96">
        <v>60</v>
      </c>
      <c r="W340" s="101">
        <f t="shared" si="69"/>
        <v>-40</v>
      </c>
      <c r="X340" s="102">
        <f t="shared" si="70"/>
        <v>-0.66666666666666674</v>
      </c>
      <c r="Y340" s="103" t="str">
        <f t="shared" si="71"/>
        <v>DEGROWTH</v>
      </c>
      <c r="Z340" s="74">
        <v>0</v>
      </c>
      <c r="AA340" s="69"/>
      <c r="AB340" s="69" t="s">
        <v>133</v>
      </c>
      <c r="AC340" s="3"/>
    </row>
    <row r="341" spans="1:29" ht="14.25" customHeight="1">
      <c r="A341" s="69" t="s">
        <v>133</v>
      </c>
      <c r="B341" s="71" t="s">
        <v>47</v>
      </c>
      <c r="C341" s="71" t="s">
        <v>228</v>
      </c>
      <c r="D341" s="71">
        <v>1000000749</v>
      </c>
      <c r="E341" s="72" t="s">
        <v>229</v>
      </c>
      <c r="F341" s="73">
        <v>42993</v>
      </c>
      <c r="G341" s="66" t="str">
        <f t="shared" si="60"/>
        <v>Targeted Dealer</v>
      </c>
      <c r="H341" s="66"/>
      <c r="I341" s="67">
        <v>80</v>
      </c>
      <c r="J341" s="67">
        <f t="shared" si="61"/>
        <v>80</v>
      </c>
      <c r="K341" s="68">
        <v>0</v>
      </c>
      <c r="L341" s="68">
        <f t="shared" si="62"/>
        <v>80</v>
      </c>
      <c r="M341" s="68">
        <f t="shared" si="63"/>
        <v>0</v>
      </c>
      <c r="N341" s="96">
        <v>45</v>
      </c>
      <c r="O341" s="97" t="str">
        <f t="shared" si="64"/>
        <v>DEC</v>
      </c>
      <c r="P341" s="96">
        <v>45</v>
      </c>
      <c r="Q341" s="98">
        <f t="shared" si="65"/>
        <v>-45</v>
      </c>
      <c r="R341" s="97">
        <f t="shared" si="66"/>
        <v>-1</v>
      </c>
      <c r="S341" s="99" t="str">
        <f t="shared" si="67"/>
        <v>DEGROWTH</v>
      </c>
      <c r="T341" s="68">
        <v>45</v>
      </c>
      <c r="U341" s="100" t="str">
        <f t="shared" si="68"/>
        <v>jAN</v>
      </c>
      <c r="V341" s="96">
        <v>45</v>
      </c>
      <c r="W341" s="101">
        <f t="shared" si="69"/>
        <v>-45</v>
      </c>
      <c r="X341" s="102">
        <f t="shared" si="70"/>
        <v>-1</v>
      </c>
      <c r="Y341" s="103" t="str">
        <f t="shared" si="71"/>
        <v>DEGROWTH</v>
      </c>
      <c r="Z341" s="74">
        <v>0</v>
      </c>
      <c r="AA341" s="69"/>
      <c r="AB341" s="69" t="s">
        <v>133</v>
      </c>
      <c r="AC341" s="3"/>
    </row>
    <row r="342" spans="1:29" ht="14.25" customHeight="1">
      <c r="A342" s="69" t="s">
        <v>133</v>
      </c>
      <c r="B342" s="71" t="s">
        <v>47</v>
      </c>
      <c r="C342" s="71" t="s">
        <v>1225</v>
      </c>
      <c r="D342" s="71">
        <v>1000000757</v>
      </c>
      <c r="E342" s="72" t="s">
        <v>1226</v>
      </c>
      <c r="F342" s="73">
        <v>43169</v>
      </c>
      <c r="G342" s="66" t="str">
        <f t="shared" si="60"/>
        <v>Targeted Dealer</v>
      </c>
      <c r="H342" s="66"/>
      <c r="I342" s="67">
        <v>350</v>
      </c>
      <c r="J342" s="67">
        <f t="shared" si="61"/>
        <v>350</v>
      </c>
      <c r="K342" s="68">
        <v>40</v>
      </c>
      <c r="L342" s="68">
        <f t="shared" si="62"/>
        <v>310</v>
      </c>
      <c r="M342" s="68">
        <f t="shared" si="63"/>
        <v>11.428571428571429</v>
      </c>
      <c r="N342" s="96">
        <v>285</v>
      </c>
      <c r="O342" s="97" t="str">
        <f t="shared" si="64"/>
        <v>DEC</v>
      </c>
      <c r="P342" s="96">
        <v>285</v>
      </c>
      <c r="Q342" s="98">
        <f t="shared" si="65"/>
        <v>-245</v>
      </c>
      <c r="R342" s="97">
        <f t="shared" si="66"/>
        <v>-0.85964912280701755</v>
      </c>
      <c r="S342" s="99" t="str">
        <f t="shared" si="67"/>
        <v>DEGROWTH</v>
      </c>
      <c r="T342" s="68">
        <v>352.5</v>
      </c>
      <c r="U342" s="100" t="str">
        <f t="shared" si="68"/>
        <v>jAN</v>
      </c>
      <c r="V342" s="96">
        <v>352.5</v>
      </c>
      <c r="W342" s="101">
        <f t="shared" si="69"/>
        <v>-312.5</v>
      </c>
      <c r="X342" s="102">
        <f t="shared" si="70"/>
        <v>-0.88652482269503552</v>
      </c>
      <c r="Y342" s="103" t="str">
        <f t="shared" si="71"/>
        <v>DEGROWTH</v>
      </c>
      <c r="Z342" s="74">
        <v>0</v>
      </c>
      <c r="AA342" s="69"/>
      <c r="AB342" s="69" t="s">
        <v>133</v>
      </c>
      <c r="AC342" s="3"/>
    </row>
    <row r="343" spans="1:29" ht="14.25" customHeight="1">
      <c r="A343" s="69" t="s">
        <v>133</v>
      </c>
      <c r="B343" s="71" t="s">
        <v>47</v>
      </c>
      <c r="C343" s="71" t="s">
        <v>230</v>
      </c>
      <c r="D343" s="71">
        <v>1000001082</v>
      </c>
      <c r="E343" s="72" t="s">
        <v>231</v>
      </c>
      <c r="F343" s="73">
        <v>43791</v>
      </c>
      <c r="G343" s="66" t="str">
        <f t="shared" si="60"/>
        <v>Targeted Dealer</v>
      </c>
      <c r="H343" s="66"/>
      <c r="I343" s="67">
        <v>40</v>
      </c>
      <c r="J343" s="67">
        <f t="shared" si="61"/>
        <v>40</v>
      </c>
      <c r="K343" s="68">
        <v>0</v>
      </c>
      <c r="L343" s="68">
        <f t="shared" si="62"/>
        <v>40</v>
      </c>
      <c r="M343" s="68">
        <f t="shared" si="63"/>
        <v>0</v>
      </c>
      <c r="N343" s="96">
        <v>40</v>
      </c>
      <c r="O343" s="97" t="str">
        <f t="shared" si="64"/>
        <v>DEC</v>
      </c>
      <c r="P343" s="96">
        <v>40</v>
      </c>
      <c r="Q343" s="98">
        <f t="shared" si="65"/>
        <v>-40</v>
      </c>
      <c r="R343" s="97">
        <f t="shared" si="66"/>
        <v>-1</v>
      </c>
      <c r="S343" s="99" t="str">
        <f t="shared" si="67"/>
        <v>DEGROWTH</v>
      </c>
      <c r="T343" s="68">
        <v>40</v>
      </c>
      <c r="U343" s="100" t="str">
        <f t="shared" si="68"/>
        <v>jAN</v>
      </c>
      <c r="V343" s="96">
        <v>40</v>
      </c>
      <c r="W343" s="101">
        <f t="shared" si="69"/>
        <v>-40</v>
      </c>
      <c r="X343" s="102">
        <f t="shared" si="70"/>
        <v>-1</v>
      </c>
      <c r="Y343" s="103" t="str">
        <f t="shared" si="71"/>
        <v>DEGROWTH</v>
      </c>
      <c r="Z343" s="74">
        <v>0</v>
      </c>
      <c r="AA343" s="69"/>
      <c r="AB343" s="69" t="s">
        <v>133</v>
      </c>
      <c r="AC343" s="3"/>
    </row>
    <row r="344" spans="1:29" ht="14.25" customHeight="1">
      <c r="A344" s="69" t="s">
        <v>133</v>
      </c>
      <c r="B344" s="71" t="s">
        <v>47</v>
      </c>
      <c r="C344" s="71" t="s">
        <v>232</v>
      </c>
      <c r="D344" s="71">
        <v>1000001078</v>
      </c>
      <c r="E344" s="72" t="s">
        <v>233</v>
      </c>
      <c r="F344" s="73">
        <v>43817</v>
      </c>
      <c r="G344" s="66" t="str">
        <f t="shared" si="60"/>
        <v>Targeted Dealer</v>
      </c>
      <c r="H344" s="66"/>
      <c r="I344" s="67">
        <v>60</v>
      </c>
      <c r="J344" s="67">
        <f t="shared" si="61"/>
        <v>60</v>
      </c>
      <c r="K344" s="68">
        <v>0</v>
      </c>
      <c r="L344" s="68">
        <f t="shared" si="62"/>
        <v>60</v>
      </c>
      <c r="M344" s="68">
        <f t="shared" si="63"/>
        <v>0</v>
      </c>
      <c r="N344" s="96">
        <v>44</v>
      </c>
      <c r="O344" s="97" t="str">
        <f t="shared" si="64"/>
        <v>DEC</v>
      </c>
      <c r="P344" s="96">
        <v>44</v>
      </c>
      <c r="Q344" s="98">
        <f t="shared" si="65"/>
        <v>-44</v>
      </c>
      <c r="R344" s="97">
        <f t="shared" si="66"/>
        <v>-1</v>
      </c>
      <c r="S344" s="99" t="str">
        <f t="shared" si="67"/>
        <v>DEGROWTH</v>
      </c>
      <c r="T344" s="68">
        <v>30</v>
      </c>
      <c r="U344" s="100" t="str">
        <f t="shared" si="68"/>
        <v>jAN</v>
      </c>
      <c r="V344" s="96">
        <v>30</v>
      </c>
      <c r="W344" s="101">
        <f t="shared" si="69"/>
        <v>-30</v>
      </c>
      <c r="X344" s="102">
        <f t="shared" si="70"/>
        <v>-1</v>
      </c>
      <c r="Y344" s="103" t="str">
        <f t="shared" si="71"/>
        <v>DEGROWTH</v>
      </c>
      <c r="Z344" s="74">
        <v>0</v>
      </c>
      <c r="AA344" s="69"/>
      <c r="AB344" s="69" t="s">
        <v>133</v>
      </c>
      <c r="AC344" s="3"/>
    </row>
    <row r="345" spans="1:29" ht="14.25" customHeight="1">
      <c r="A345" s="69" t="s">
        <v>133</v>
      </c>
      <c r="B345" s="71" t="s">
        <v>47</v>
      </c>
      <c r="C345" s="71" t="s">
        <v>1227</v>
      </c>
      <c r="D345" s="71">
        <v>1000000763</v>
      </c>
      <c r="E345" s="72" t="s">
        <v>1228</v>
      </c>
      <c r="F345" s="73">
        <v>43894</v>
      </c>
      <c r="G345" s="66" t="str">
        <f t="shared" si="60"/>
        <v>Targeted Dealer</v>
      </c>
      <c r="H345" s="66"/>
      <c r="I345" s="67">
        <v>550</v>
      </c>
      <c r="J345" s="67">
        <f t="shared" si="61"/>
        <v>550</v>
      </c>
      <c r="K345" s="68">
        <v>556.5</v>
      </c>
      <c r="L345" s="68">
        <f t="shared" si="62"/>
        <v>-6.5</v>
      </c>
      <c r="M345" s="68">
        <f t="shared" si="63"/>
        <v>101.18181818181819</v>
      </c>
      <c r="N345" s="96">
        <v>520.5</v>
      </c>
      <c r="O345" s="97" t="str">
        <f t="shared" si="64"/>
        <v>DEC</v>
      </c>
      <c r="P345" s="96">
        <v>520.5</v>
      </c>
      <c r="Q345" s="98">
        <f t="shared" si="65"/>
        <v>36</v>
      </c>
      <c r="R345" s="97">
        <f t="shared" si="66"/>
        <v>6.91642651296831E-2</v>
      </c>
      <c r="S345" s="99" t="str">
        <f t="shared" si="67"/>
        <v>GROWTH</v>
      </c>
      <c r="T345" s="68">
        <v>405</v>
      </c>
      <c r="U345" s="100" t="str">
        <f t="shared" si="68"/>
        <v>jAN</v>
      </c>
      <c r="V345" s="96">
        <v>405</v>
      </c>
      <c r="W345" s="101">
        <f t="shared" si="69"/>
        <v>151.5</v>
      </c>
      <c r="X345" s="102">
        <f t="shared" si="70"/>
        <v>0.374074074074074</v>
      </c>
      <c r="Y345" s="103" t="str">
        <f t="shared" si="71"/>
        <v>GROWTH</v>
      </c>
      <c r="Z345" s="74">
        <v>0</v>
      </c>
      <c r="AA345" s="69"/>
      <c r="AB345" s="69" t="s">
        <v>133</v>
      </c>
      <c r="AC345" s="3"/>
    </row>
    <row r="346" spans="1:29" ht="14.25" customHeight="1">
      <c r="A346" s="69" t="s">
        <v>133</v>
      </c>
      <c r="B346" s="71" t="s">
        <v>47</v>
      </c>
      <c r="C346" s="71" t="s">
        <v>1229</v>
      </c>
      <c r="D346" s="71">
        <v>1000001077</v>
      </c>
      <c r="E346" s="72" t="s">
        <v>1230</v>
      </c>
      <c r="F346" s="73">
        <v>43959</v>
      </c>
      <c r="G346" s="66" t="str">
        <f t="shared" si="60"/>
        <v>Targeted Dealer</v>
      </c>
      <c r="H346" s="66"/>
      <c r="I346" s="67">
        <v>20</v>
      </c>
      <c r="J346" s="67">
        <f t="shared" si="61"/>
        <v>20</v>
      </c>
      <c r="K346" s="68">
        <v>40</v>
      </c>
      <c r="L346" s="68">
        <f t="shared" si="62"/>
        <v>-20</v>
      </c>
      <c r="M346" s="68">
        <f t="shared" si="63"/>
        <v>200</v>
      </c>
      <c r="N346" s="96">
        <v>0</v>
      </c>
      <c r="O346" s="97" t="str">
        <f t="shared" si="64"/>
        <v>DEC</v>
      </c>
      <c r="P346" s="96">
        <v>0</v>
      </c>
      <c r="Q346" s="98">
        <f t="shared" si="65"/>
        <v>40</v>
      </c>
      <c r="R346" s="97" t="str">
        <f t="shared" si="66"/>
        <v xml:space="preserve"> </v>
      </c>
      <c r="S346" s="99" t="b">
        <f t="shared" si="67"/>
        <v>0</v>
      </c>
      <c r="T346" s="68">
        <v>230.5</v>
      </c>
      <c r="U346" s="100" t="str">
        <f t="shared" si="68"/>
        <v>jAN</v>
      </c>
      <c r="V346" s="96">
        <v>230.5</v>
      </c>
      <c r="W346" s="101">
        <f t="shared" si="69"/>
        <v>-190.5</v>
      </c>
      <c r="X346" s="102">
        <f t="shared" si="70"/>
        <v>-0.82646420824295008</v>
      </c>
      <c r="Y346" s="103" t="str">
        <f t="shared" si="71"/>
        <v>DEGROWTH</v>
      </c>
      <c r="Z346" s="74">
        <v>1</v>
      </c>
      <c r="AA346" s="69"/>
      <c r="AB346" s="69" t="s">
        <v>133</v>
      </c>
      <c r="AC346" s="3"/>
    </row>
    <row r="347" spans="1:29" ht="14.25" customHeight="1">
      <c r="A347" s="69" t="s">
        <v>133</v>
      </c>
      <c r="B347" s="71" t="s">
        <v>47</v>
      </c>
      <c r="C347" s="71" t="s">
        <v>1231</v>
      </c>
      <c r="D347" s="71">
        <v>1000001070</v>
      </c>
      <c r="E347" s="72" t="s">
        <v>1232</v>
      </c>
      <c r="F347" s="73">
        <v>44405</v>
      </c>
      <c r="G347" s="66" t="str">
        <f t="shared" si="60"/>
        <v>Targeted Dealer</v>
      </c>
      <c r="H347" s="66"/>
      <c r="I347" s="67">
        <v>50</v>
      </c>
      <c r="J347" s="67">
        <f t="shared" si="61"/>
        <v>50</v>
      </c>
      <c r="K347" s="68">
        <v>30</v>
      </c>
      <c r="L347" s="68">
        <f t="shared" si="62"/>
        <v>20</v>
      </c>
      <c r="M347" s="68">
        <f t="shared" si="63"/>
        <v>60</v>
      </c>
      <c r="N347" s="96">
        <v>20</v>
      </c>
      <c r="O347" s="97" t="str">
        <f t="shared" si="64"/>
        <v>DEC</v>
      </c>
      <c r="P347" s="96">
        <v>20</v>
      </c>
      <c r="Q347" s="98">
        <f t="shared" si="65"/>
        <v>10</v>
      </c>
      <c r="R347" s="97">
        <f t="shared" si="66"/>
        <v>0.5</v>
      </c>
      <c r="S347" s="99" t="str">
        <f t="shared" si="67"/>
        <v>GROWTH</v>
      </c>
      <c r="T347" s="68">
        <v>20</v>
      </c>
      <c r="U347" s="100" t="str">
        <f t="shared" si="68"/>
        <v>jAN</v>
      </c>
      <c r="V347" s="96">
        <v>20</v>
      </c>
      <c r="W347" s="101">
        <f t="shared" si="69"/>
        <v>10</v>
      </c>
      <c r="X347" s="102">
        <f t="shared" si="70"/>
        <v>0.5</v>
      </c>
      <c r="Y347" s="103" t="str">
        <f t="shared" si="71"/>
        <v>GROWTH</v>
      </c>
      <c r="Z347" s="74">
        <v>0</v>
      </c>
      <c r="AA347" s="69"/>
      <c r="AB347" s="69" t="s">
        <v>133</v>
      </c>
      <c r="AC347" s="3"/>
    </row>
    <row r="348" spans="1:29" ht="14.25" customHeight="1">
      <c r="A348" s="69" t="s">
        <v>133</v>
      </c>
      <c r="B348" s="71" t="s">
        <v>47</v>
      </c>
      <c r="C348" s="71" t="s">
        <v>1233</v>
      </c>
      <c r="D348" s="71">
        <v>1000002605</v>
      </c>
      <c r="E348" s="72" t="s">
        <v>1234</v>
      </c>
      <c r="F348" s="73">
        <v>44601</v>
      </c>
      <c r="G348" s="66" t="str">
        <f t="shared" si="60"/>
        <v>Targeted Dealer</v>
      </c>
      <c r="H348" s="66"/>
      <c r="I348" s="67">
        <v>70</v>
      </c>
      <c r="J348" s="67">
        <f t="shared" si="61"/>
        <v>70</v>
      </c>
      <c r="K348" s="68">
        <v>75</v>
      </c>
      <c r="L348" s="68">
        <f t="shared" si="62"/>
        <v>-5</v>
      </c>
      <c r="M348" s="68">
        <f t="shared" si="63"/>
        <v>107.14285714285715</v>
      </c>
      <c r="N348" s="96">
        <v>60</v>
      </c>
      <c r="O348" s="97" t="str">
        <f t="shared" si="64"/>
        <v>DEC</v>
      </c>
      <c r="P348" s="96">
        <v>60</v>
      </c>
      <c r="Q348" s="98">
        <f t="shared" si="65"/>
        <v>15</v>
      </c>
      <c r="R348" s="97">
        <f t="shared" si="66"/>
        <v>0.25</v>
      </c>
      <c r="S348" s="99" t="str">
        <f t="shared" si="67"/>
        <v>GROWTH</v>
      </c>
      <c r="T348" s="68">
        <v>75</v>
      </c>
      <c r="U348" s="100" t="str">
        <f t="shared" si="68"/>
        <v>jAN</v>
      </c>
      <c r="V348" s="96">
        <v>75</v>
      </c>
      <c r="W348" s="101">
        <f t="shared" si="69"/>
        <v>0</v>
      </c>
      <c r="X348" s="102">
        <f t="shared" si="70"/>
        <v>0</v>
      </c>
      <c r="Y348" s="103" t="str">
        <f t="shared" si="71"/>
        <v>GROWTH</v>
      </c>
      <c r="Z348" s="74">
        <v>0</v>
      </c>
      <c r="AA348" s="69"/>
      <c r="AB348" s="69" t="s">
        <v>133</v>
      </c>
      <c r="AC348" s="3"/>
    </row>
    <row r="349" spans="1:29" ht="14.25" customHeight="1">
      <c r="A349" s="69" t="s">
        <v>133</v>
      </c>
      <c r="B349" s="71" t="s">
        <v>47</v>
      </c>
      <c r="C349" s="71" t="s">
        <v>1235</v>
      </c>
      <c r="D349" s="71">
        <v>1000002617</v>
      </c>
      <c r="E349" s="72" t="s">
        <v>1236</v>
      </c>
      <c r="F349" s="73">
        <v>44625</v>
      </c>
      <c r="G349" s="66" t="str">
        <f t="shared" si="60"/>
        <v>Targeted Dealer</v>
      </c>
      <c r="H349" s="66"/>
      <c r="I349" s="67">
        <v>140</v>
      </c>
      <c r="J349" s="67">
        <f t="shared" si="61"/>
        <v>140</v>
      </c>
      <c r="K349" s="68">
        <v>45.5</v>
      </c>
      <c r="L349" s="68">
        <f t="shared" si="62"/>
        <v>94.5</v>
      </c>
      <c r="M349" s="68">
        <f t="shared" si="63"/>
        <v>32.5</v>
      </c>
      <c r="N349" s="96">
        <v>96</v>
      </c>
      <c r="O349" s="97" t="str">
        <f t="shared" si="64"/>
        <v>DEC</v>
      </c>
      <c r="P349" s="96">
        <v>96</v>
      </c>
      <c r="Q349" s="98">
        <f t="shared" si="65"/>
        <v>-50.5</v>
      </c>
      <c r="R349" s="97">
        <f t="shared" si="66"/>
        <v>-0.52604166666666674</v>
      </c>
      <c r="S349" s="99" t="str">
        <f t="shared" si="67"/>
        <v>DEGROWTH</v>
      </c>
      <c r="T349" s="68">
        <v>134</v>
      </c>
      <c r="U349" s="100" t="str">
        <f t="shared" si="68"/>
        <v>jAN</v>
      </c>
      <c r="V349" s="96">
        <v>134</v>
      </c>
      <c r="W349" s="101">
        <f t="shared" si="69"/>
        <v>-88.5</v>
      </c>
      <c r="X349" s="102">
        <f t="shared" si="70"/>
        <v>-0.66044776119402981</v>
      </c>
      <c r="Y349" s="103" t="str">
        <f t="shared" si="71"/>
        <v>DEGROWTH</v>
      </c>
      <c r="Z349" s="74">
        <v>0</v>
      </c>
      <c r="AA349" s="69"/>
      <c r="AB349" s="69" t="s">
        <v>133</v>
      </c>
      <c r="AC349" s="3"/>
    </row>
    <row r="350" spans="1:29" ht="14.25" customHeight="1">
      <c r="A350" s="69" t="s">
        <v>133</v>
      </c>
      <c r="B350" s="71" t="s">
        <v>47</v>
      </c>
      <c r="C350" s="71" t="s">
        <v>1237</v>
      </c>
      <c r="D350" s="71">
        <v>1000002726</v>
      </c>
      <c r="E350" s="71" t="s">
        <v>1238</v>
      </c>
      <c r="F350" s="73">
        <v>44671</v>
      </c>
      <c r="G350" s="66" t="str">
        <f t="shared" si="60"/>
        <v>Targeted Dealer</v>
      </c>
      <c r="H350" s="66"/>
      <c r="I350" s="67">
        <v>40</v>
      </c>
      <c r="J350" s="67">
        <f t="shared" si="61"/>
        <v>40</v>
      </c>
      <c r="K350" s="68">
        <v>40</v>
      </c>
      <c r="L350" s="68">
        <f t="shared" si="62"/>
        <v>0</v>
      </c>
      <c r="M350" s="68">
        <f t="shared" si="63"/>
        <v>100</v>
      </c>
      <c r="N350" s="96">
        <v>20</v>
      </c>
      <c r="O350" s="97" t="str">
        <f t="shared" si="64"/>
        <v>DEC</v>
      </c>
      <c r="P350" s="96">
        <v>20</v>
      </c>
      <c r="Q350" s="98">
        <f t="shared" si="65"/>
        <v>20</v>
      </c>
      <c r="R350" s="97">
        <f t="shared" si="66"/>
        <v>1</v>
      </c>
      <c r="S350" s="99" t="str">
        <f t="shared" si="67"/>
        <v>GROWTH</v>
      </c>
      <c r="T350" s="68">
        <v>38.5</v>
      </c>
      <c r="U350" s="100" t="str">
        <f t="shared" si="68"/>
        <v>jAN</v>
      </c>
      <c r="V350" s="96">
        <v>38.5</v>
      </c>
      <c r="W350" s="101">
        <f t="shared" si="69"/>
        <v>1.5</v>
      </c>
      <c r="X350" s="102">
        <f t="shared" si="70"/>
        <v>3.8961038961038863E-2</v>
      </c>
      <c r="Y350" s="103" t="str">
        <f t="shared" si="71"/>
        <v>GROWTH</v>
      </c>
      <c r="Z350" s="74">
        <v>1</v>
      </c>
      <c r="AA350" s="69"/>
      <c r="AB350" s="69" t="s">
        <v>133</v>
      </c>
      <c r="AC350" s="3"/>
    </row>
    <row r="351" spans="1:29" ht="14.25" customHeight="1">
      <c r="A351" s="69" t="s">
        <v>133</v>
      </c>
      <c r="B351" s="71" t="s">
        <v>47</v>
      </c>
      <c r="C351" s="71" t="s">
        <v>1239</v>
      </c>
      <c r="D351" s="71">
        <v>1000002748</v>
      </c>
      <c r="E351" s="71" t="s">
        <v>1240</v>
      </c>
      <c r="F351" s="73">
        <v>44694</v>
      </c>
      <c r="G351" s="66" t="str">
        <f t="shared" si="60"/>
        <v>Targeted Dealer</v>
      </c>
      <c r="H351" s="66"/>
      <c r="I351" s="67">
        <v>160</v>
      </c>
      <c r="J351" s="67">
        <f t="shared" si="61"/>
        <v>160</v>
      </c>
      <c r="K351" s="68">
        <v>180</v>
      </c>
      <c r="L351" s="68">
        <f t="shared" si="62"/>
        <v>-20</v>
      </c>
      <c r="M351" s="68">
        <f t="shared" si="63"/>
        <v>112.5</v>
      </c>
      <c r="N351" s="96">
        <v>190</v>
      </c>
      <c r="O351" s="97" t="str">
        <f t="shared" si="64"/>
        <v>DEC</v>
      </c>
      <c r="P351" s="96">
        <v>190</v>
      </c>
      <c r="Q351" s="98">
        <f t="shared" si="65"/>
        <v>-10</v>
      </c>
      <c r="R351" s="97">
        <f t="shared" si="66"/>
        <v>-5.2631578947368474E-2</v>
      </c>
      <c r="S351" s="99" t="str">
        <f t="shared" si="67"/>
        <v>DEGROWTH</v>
      </c>
      <c r="T351" s="68">
        <v>150</v>
      </c>
      <c r="U351" s="100" t="str">
        <f t="shared" si="68"/>
        <v>jAN</v>
      </c>
      <c r="V351" s="96">
        <v>150</v>
      </c>
      <c r="W351" s="101">
        <f t="shared" si="69"/>
        <v>30</v>
      </c>
      <c r="X351" s="102">
        <f t="shared" si="70"/>
        <v>0.19999999999999996</v>
      </c>
      <c r="Y351" s="103" t="str">
        <f t="shared" si="71"/>
        <v>GROWTH</v>
      </c>
      <c r="Z351" s="74">
        <v>0</v>
      </c>
      <c r="AA351" s="69"/>
      <c r="AB351" s="69" t="s">
        <v>133</v>
      </c>
      <c r="AC351" s="3"/>
    </row>
    <row r="352" spans="1:29" ht="14.25" customHeight="1">
      <c r="A352" s="69" t="s">
        <v>133</v>
      </c>
      <c r="B352" s="71" t="s">
        <v>47</v>
      </c>
      <c r="C352" s="71" t="s">
        <v>1241</v>
      </c>
      <c r="D352" s="71">
        <v>1000002811</v>
      </c>
      <c r="E352" s="71" t="s">
        <v>1242</v>
      </c>
      <c r="F352" s="73">
        <v>44719</v>
      </c>
      <c r="G352" s="66" t="str">
        <f t="shared" si="60"/>
        <v>-</v>
      </c>
      <c r="H352" s="66"/>
      <c r="I352" s="67">
        <v>0</v>
      </c>
      <c r="J352" s="67">
        <f t="shared" si="61"/>
        <v>0</v>
      </c>
      <c r="K352" s="68">
        <v>0</v>
      </c>
      <c r="L352" s="68">
        <f t="shared" si="62"/>
        <v>0</v>
      </c>
      <c r="M352" s="68" t="str">
        <f t="shared" si="63"/>
        <v>-</v>
      </c>
      <c r="N352" s="96">
        <v>0</v>
      </c>
      <c r="O352" s="97" t="str">
        <f t="shared" si="64"/>
        <v>DEC</v>
      </c>
      <c r="P352" s="96">
        <v>0</v>
      </c>
      <c r="Q352" s="98">
        <f t="shared" si="65"/>
        <v>0</v>
      </c>
      <c r="R352" s="97" t="str">
        <f t="shared" si="66"/>
        <v xml:space="preserve"> </v>
      </c>
      <c r="S352" s="99" t="b">
        <f t="shared" si="67"/>
        <v>0</v>
      </c>
      <c r="T352" s="68">
        <v>308.75</v>
      </c>
      <c r="U352" s="100" t="str">
        <f t="shared" si="68"/>
        <v>jAN</v>
      </c>
      <c r="V352" s="96">
        <v>308.75</v>
      </c>
      <c r="W352" s="101">
        <f t="shared" si="69"/>
        <v>-308.75</v>
      </c>
      <c r="X352" s="102">
        <f t="shared" si="70"/>
        <v>-1</v>
      </c>
      <c r="Y352" s="103" t="str">
        <f t="shared" si="71"/>
        <v>DEGROWTH</v>
      </c>
      <c r="Z352" s="74">
        <v>0</v>
      </c>
      <c r="AA352" s="69"/>
      <c r="AB352" s="69" t="s">
        <v>133</v>
      </c>
      <c r="AC352" s="3"/>
    </row>
    <row r="353" spans="1:29" ht="14.25" customHeight="1">
      <c r="A353" s="69" t="s">
        <v>133</v>
      </c>
      <c r="B353" s="71" t="s">
        <v>47</v>
      </c>
      <c r="C353" s="71" t="s">
        <v>234</v>
      </c>
      <c r="D353" s="71">
        <v>1000003477</v>
      </c>
      <c r="E353" s="71" t="s">
        <v>235</v>
      </c>
      <c r="F353" s="73">
        <v>45036</v>
      </c>
      <c r="G353" s="66" t="str">
        <f t="shared" si="60"/>
        <v>Targeted Dealer</v>
      </c>
      <c r="H353" s="66"/>
      <c r="I353" s="67">
        <v>30</v>
      </c>
      <c r="J353" s="67">
        <f t="shared" si="61"/>
        <v>30</v>
      </c>
      <c r="K353" s="68">
        <v>10</v>
      </c>
      <c r="L353" s="68">
        <f t="shared" si="62"/>
        <v>20</v>
      </c>
      <c r="M353" s="68">
        <f t="shared" si="63"/>
        <v>33.333333333333336</v>
      </c>
      <c r="N353" s="96">
        <v>10</v>
      </c>
      <c r="O353" s="97" t="str">
        <f t="shared" si="64"/>
        <v>DEC</v>
      </c>
      <c r="P353" s="96">
        <v>10</v>
      </c>
      <c r="Q353" s="98">
        <f t="shared" si="65"/>
        <v>0</v>
      </c>
      <c r="R353" s="97">
        <f t="shared" si="66"/>
        <v>0</v>
      </c>
      <c r="S353" s="99" t="str">
        <f t="shared" si="67"/>
        <v>GROWTH</v>
      </c>
      <c r="T353" s="68">
        <v>35</v>
      </c>
      <c r="U353" s="100" t="str">
        <f t="shared" si="68"/>
        <v>jAN</v>
      </c>
      <c r="V353" s="96">
        <v>35</v>
      </c>
      <c r="W353" s="101">
        <f t="shared" si="69"/>
        <v>-25</v>
      </c>
      <c r="X353" s="102">
        <f t="shared" si="70"/>
        <v>-0.7142857142857143</v>
      </c>
      <c r="Y353" s="103" t="str">
        <f t="shared" si="71"/>
        <v>DEGROWTH</v>
      </c>
      <c r="Z353" s="74">
        <v>0</v>
      </c>
      <c r="AA353" s="69"/>
      <c r="AB353" s="69" t="s">
        <v>133</v>
      </c>
      <c r="AC353" s="3"/>
    </row>
    <row r="354" spans="1:29" ht="14.25" customHeight="1">
      <c r="A354" s="69" t="s">
        <v>133</v>
      </c>
      <c r="B354" s="71" t="s">
        <v>47</v>
      </c>
      <c r="C354" s="71" t="s">
        <v>1243</v>
      </c>
      <c r="D354" s="71">
        <v>1000003521</v>
      </c>
      <c r="E354" s="71" t="s">
        <v>1244</v>
      </c>
      <c r="F354" s="73">
        <v>45062</v>
      </c>
      <c r="G354" s="66" t="str">
        <f t="shared" si="60"/>
        <v>Targeted Dealer</v>
      </c>
      <c r="H354" s="66"/>
      <c r="I354" s="67">
        <v>120</v>
      </c>
      <c r="J354" s="67">
        <f t="shared" si="61"/>
        <v>120</v>
      </c>
      <c r="K354" s="68">
        <v>35</v>
      </c>
      <c r="L354" s="68">
        <f t="shared" si="62"/>
        <v>85</v>
      </c>
      <c r="M354" s="68">
        <f t="shared" si="63"/>
        <v>29.166666666666668</v>
      </c>
      <c r="N354" s="96">
        <v>95</v>
      </c>
      <c r="O354" s="97" t="str">
        <f t="shared" si="64"/>
        <v>DEC</v>
      </c>
      <c r="P354" s="96">
        <v>95</v>
      </c>
      <c r="Q354" s="98">
        <f t="shared" si="65"/>
        <v>-60</v>
      </c>
      <c r="R354" s="97">
        <f t="shared" si="66"/>
        <v>-0.63157894736842102</v>
      </c>
      <c r="S354" s="99" t="str">
        <f t="shared" si="67"/>
        <v>DEGROWTH</v>
      </c>
      <c r="T354" s="68">
        <v>120</v>
      </c>
      <c r="U354" s="100" t="str">
        <f t="shared" si="68"/>
        <v>jAN</v>
      </c>
      <c r="V354" s="96">
        <v>120</v>
      </c>
      <c r="W354" s="101">
        <f t="shared" si="69"/>
        <v>-85</v>
      </c>
      <c r="X354" s="102">
        <f t="shared" si="70"/>
        <v>-0.70833333333333326</v>
      </c>
      <c r="Y354" s="103" t="str">
        <f t="shared" si="71"/>
        <v>DEGROWTH</v>
      </c>
      <c r="Z354" s="74">
        <v>0</v>
      </c>
      <c r="AA354" s="69"/>
      <c r="AB354" s="69" t="s">
        <v>133</v>
      </c>
      <c r="AC354" s="3"/>
    </row>
    <row r="355" spans="1:29" ht="14.25" customHeight="1">
      <c r="A355" s="74" t="s">
        <v>133</v>
      </c>
      <c r="B355" s="78" t="s">
        <v>47</v>
      </c>
      <c r="C355" s="78" t="s">
        <v>1245</v>
      </c>
      <c r="D355" s="78">
        <v>1000003931</v>
      </c>
      <c r="E355" s="78" t="s">
        <v>1246</v>
      </c>
      <c r="F355" s="73">
        <v>45412</v>
      </c>
      <c r="G355" s="66" t="str">
        <f t="shared" si="60"/>
        <v>Targeted Dealer</v>
      </c>
      <c r="H355" s="66"/>
      <c r="I355" s="67">
        <v>50</v>
      </c>
      <c r="J355" s="67">
        <f t="shared" si="61"/>
        <v>50</v>
      </c>
      <c r="K355" s="68">
        <v>0</v>
      </c>
      <c r="L355" s="68">
        <f t="shared" si="62"/>
        <v>50</v>
      </c>
      <c r="M355" s="68">
        <f t="shared" si="63"/>
        <v>0</v>
      </c>
      <c r="N355" s="96">
        <v>35</v>
      </c>
      <c r="O355" s="97" t="str">
        <f t="shared" si="64"/>
        <v>DEC</v>
      </c>
      <c r="P355" s="96">
        <v>35</v>
      </c>
      <c r="Q355" s="98">
        <f t="shared" si="65"/>
        <v>-35</v>
      </c>
      <c r="R355" s="97">
        <f t="shared" si="66"/>
        <v>-1</v>
      </c>
      <c r="S355" s="99" t="str">
        <f t="shared" si="67"/>
        <v>DEGROWTH</v>
      </c>
      <c r="T355" s="68">
        <v>29</v>
      </c>
      <c r="U355" s="100" t="str">
        <f t="shared" si="68"/>
        <v>jAN</v>
      </c>
      <c r="V355" s="96">
        <v>29</v>
      </c>
      <c r="W355" s="101">
        <f t="shared" si="69"/>
        <v>-29</v>
      </c>
      <c r="X355" s="102">
        <f t="shared" si="70"/>
        <v>-1</v>
      </c>
      <c r="Y355" s="103" t="str">
        <f t="shared" si="71"/>
        <v>DEGROWTH</v>
      </c>
      <c r="Z355" s="74">
        <v>1</v>
      </c>
      <c r="AA355" s="69"/>
      <c r="AB355" s="74" t="s">
        <v>133</v>
      </c>
      <c r="AC355" s="3"/>
    </row>
    <row r="356" spans="1:29" ht="14.25" customHeight="1">
      <c r="A356" s="74" t="s">
        <v>133</v>
      </c>
      <c r="B356" s="78" t="s">
        <v>47</v>
      </c>
      <c r="C356" s="78" t="s">
        <v>1247</v>
      </c>
      <c r="D356" s="78">
        <v>1000004065</v>
      </c>
      <c r="E356" s="78" t="s">
        <v>1248</v>
      </c>
      <c r="F356" s="73">
        <v>45503</v>
      </c>
      <c r="G356" s="66" t="str">
        <f t="shared" si="60"/>
        <v>-</v>
      </c>
      <c r="H356" s="66"/>
      <c r="I356" s="67">
        <v>0</v>
      </c>
      <c r="J356" s="67">
        <f t="shared" si="61"/>
        <v>0</v>
      </c>
      <c r="K356" s="68">
        <v>47.25</v>
      </c>
      <c r="L356" s="68">
        <f t="shared" si="62"/>
        <v>-47.25</v>
      </c>
      <c r="M356" s="68" t="str">
        <f t="shared" si="63"/>
        <v>-</v>
      </c>
      <c r="N356" s="96">
        <v>0</v>
      </c>
      <c r="O356" s="97" t="str">
        <f t="shared" si="64"/>
        <v>DEC</v>
      </c>
      <c r="P356" s="96">
        <v>0</v>
      </c>
      <c r="Q356" s="98">
        <f t="shared" si="65"/>
        <v>47.25</v>
      </c>
      <c r="R356" s="97" t="str">
        <f t="shared" si="66"/>
        <v xml:space="preserve"> </v>
      </c>
      <c r="S356" s="99" t="b">
        <f t="shared" si="67"/>
        <v>0</v>
      </c>
      <c r="T356" s="68">
        <v>81.75</v>
      </c>
      <c r="U356" s="100" t="str">
        <f t="shared" si="68"/>
        <v>jAN</v>
      </c>
      <c r="V356" s="96">
        <v>81.75</v>
      </c>
      <c r="W356" s="101">
        <f t="shared" si="69"/>
        <v>-34.5</v>
      </c>
      <c r="X356" s="102">
        <f t="shared" si="70"/>
        <v>-0.42201834862385323</v>
      </c>
      <c r="Y356" s="103" t="str">
        <f t="shared" si="71"/>
        <v>DEGROWTH</v>
      </c>
      <c r="Z356" s="74">
        <v>1</v>
      </c>
      <c r="AA356" s="69"/>
      <c r="AB356" s="74" t="s">
        <v>133</v>
      </c>
      <c r="AC356" s="3"/>
    </row>
    <row r="357" spans="1:29" ht="14.25" customHeight="1">
      <c r="A357" s="74" t="s">
        <v>133</v>
      </c>
      <c r="B357" s="78" t="s">
        <v>47</v>
      </c>
      <c r="C357" s="78" t="s">
        <v>1249</v>
      </c>
      <c r="D357" s="78">
        <v>1000004097</v>
      </c>
      <c r="E357" s="78" t="s">
        <v>1250</v>
      </c>
      <c r="F357" s="73">
        <v>45532</v>
      </c>
      <c r="G357" s="66" t="str">
        <f t="shared" si="60"/>
        <v>Targeted Dealer</v>
      </c>
      <c r="H357" s="66"/>
      <c r="I357" s="67">
        <v>60</v>
      </c>
      <c r="J357" s="67">
        <f t="shared" si="61"/>
        <v>60</v>
      </c>
      <c r="K357" s="68">
        <v>105.5</v>
      </c>
      <c r="L357" s="68">
        <f t="shared" si="62"/>
        <v>-45.5</v>
      </c>
      <c r="M357" s="68">
        <f t="shared" si="63"/>
        <v>175.83333333333334</v>
      </c>
      <c r="N357" s="96">
        <v>65</v>
      </c>
      <c r="O357" s="97" t="str">
        <f t="shared" si="64"/>
        <v>DEC</v>
      </c>
      <c r="P357" s="96">
        <v>65</v>
      </c>
      <c r="Q357" s="98">
        <f t="shared" si="65"/>
        <v>40.5</v>
      </c>
      <c r="R357" s="97">
        <f t="shared" si="66"/>
        <v>0.62307692307692308</v>
      </c>
      <c r="S357" s="99" t="str">
        <f t="shared" si="67"/>
        <v>GROWTH</v>
      </c>
      <c r="T357" s="68">
        <v>23</v>
      </c>
      <c r="U357" s="100" t="str">
        <f t="shared" si="68"/>
        <v>jAN</v>
      </c>
      <c r="V357" s="96">
        <v>23</v>
      </c>
      <c r="W357" s="101">
        <f t="shared" si="69"/>
        <v>82.5</v>
      </c>
      <c r="X357" s="102">
        <f t="shared" si="70"/>
        <v>3.5869565217391308</v>
      </c>
      <c r="Y357" s="103" t="str">
        <f t="shared" si="71"/>
        <v>GROWTH</v>
      </c>
      <c r="Z357" s="74">
        <v>0</v>
      </c>
      <c r="AA357" s="69"/>
      <c r="AB357" s="74" t="s">
        <v>133</v>
      </c>
      <c r="AC357" s="3"/>
    </row>
    <row r="358" spans="1:29" ht="14.25" customHeight="1">
      <c r="A358" s="69" t="s">
        <v>133</v>
      </c>
      <c r="B358" s="71" t="s">
        <v>48</v>
      </c>
      <c r="C358" s="71" t="s">
        <v>1251</v>
      </c>
      <c r="D358" s="71">
        <v>1000000702</v>
      </c>
      <c r="E358" s="72" t="s">
        <v>1252</v>
      </c>
      <c r="F358" s="73">
        <v>39855</v>
      </c>
      <c r="G358" s="66" t="str">
        <f t="shared" si="60"/>
        <v>Targeted Dealer</v>
      </c>
      <c r="H358" s="66"/>
      <c r="I358" s="67">
        <v>285</v>
      </c>
      <c r="J358" s="67">
        <f t="shared" si="61"/>
        <v>285</v>
      </c>
      <c r="K358" s="68">
        <v>290</v>
      </c>
      <c r="L358" s="68">
        <f t="shared" si="62"/>
        <v>-5</v>
      </c>
      <c r="M358" s="68">
        <f t="shared" si="63"/>
        <v>101.75438596491227</v>
      </c>
      <c r="N358" s="96">
        <v>223</v>
      </c>
      <c r="O358" s="97" t="str">
        <f t="shared" si="64"/>
        <v>DEC</v>
      </c>
      <c r="P358" s="96">
        <v>223</v>
      </c>
      <c r="Q358" s="98">
        <f t="shared" si="65"/>
        <v>67</v>
      </c>
      <c r="R358" s="97">
        <f t="shared" si="66"/>
        <v>0.30044843049327352</v>
      </c>
      <c r="S358" s="99" t="str">
        <f t="shared" si="67"/>
        <v>GROWTH</v>
      </c>
      <c r="T358" s="68">
        <v>260</v>
      </c>
      <c r="U358" s="100" t="str">
        <f t="shared" si="68"/>
        <v>jAN</v>
      </c>
      <c r="V358" s="96">
        <v>260</v>
      </c>
      <c r="W358" s="101">
        <f t="shared" si="69"/>
        <v>30</v>
      </c>
      <c r="X358" s="102">
        <f t="shared" si="70"/>
        <v>0.11538461538461542</v>
      </c>
      <c r="Y358" s="103" t="str">
        <f t="shared" si="71"/>
        <v>GROWTH</v>
      </c>
      <c r="Z358" s="74">
        <v>0</v>
      </c>
      <c r="AA358" s="69"/>
      <c r="AB358" s="69" t="s">
        <v>133</v>
      </c>
      <c r="AC358" s="3"/>
    </row>
    <row r="359" spans="1:29" ht="14.25" customHeight="1">
      <c r="A359" s="69" t="s">
        <v>133</v>
      </c>
      <c r="B359" s="71" t="s">
        <v>48</v>
      </c>
      <c r="C359" s="71" t="s">
        <v>1253</v>
      </c>
      <c r="D359" s="71">
        <v>1000000694</v>
      </c>
      <c r="E359" s="72" t="s">
        <v>1254</v>
      </c>
      <c r="F359" s="73">
        <v>40275</v>
      </c>
      <c r="G359" s="66" t="str">
        <f t="shared" si="60"/>
        <v>Targeted Dealer</v>
      </c>
      <c r="H359" s="66"/>
      <c r="I359" s="67">
        <v>50</v>
      </c>
      <c r="J359" s="67">
        <f t="shared" si="61"/>
        <v>50</v>
      </c>
      <c r="K359" s="68">
        <v>70</v>
      </c>
      <c r="L359" s="68">
        <f t="shared" si="62"/>
        <v>-20</v>
      </c>
      <c r="M359" s="68">
        <f t="shared" si="63"/>
        <v>140</v>
      </c>
      <c r="N359" s="96">
        <v>24</v>
      </c>
      <c r="O359" s="97" t="str">
        <f t="shared" si="64"/>
        <v>DEC</v>
      </c>
      <c r="P359" s="96">
        <v>24</v>
      </c>
      <c r="Q359" s="98">
        <f t="shared" si="65"/>
        <v>46</v>
      </c>
      <c r="R359" s="97">
        <f t="shared" si="66"/>
        <v>1.9166666666666665</v>
      </c>
      <c r="S359" s="99" t="str">
        <f t="shared" si="67"/>
        <v>GROWTH</v>
      </c>
      <c r="T359" s="68">
        <v>47</v>
      </c>
      <c r="U359" s="100" t="str">
        <f t="shared" si="68"/>
        <v>jAN</v>
      </c>
      <c r="V359" s="96">
        <v>47</v>
      </c>
      <c r="W359" s="101">
        <f t="shared" si="69"/>
        <v>23</v>
      </c>
      <c r="X359" s="102">
        <f t="shared" si="70"/>
        <v>0.4893617021276595</v>
      </c>
      <c r="Y359" s="103" t="str">
        <f t="shared" si="71"/>
        <v>GROWTH</v>
      </c>
      <c r="Z359" s="74">
        <v>0</v>
      </c>
      <c r="AA359" s="69"/>
      <c r="AB359" s="69" t="s">
        <v>133</v>
      </c>
      <c r="AC359" s="3"/>
    </row>
    <row r="360" spans="1:29" ht="14.25" customHeight="1">
      <c r="A360" s="69" t="s">
        <v>133</v>
      </c>
      <c r="B360" s="71" t="s">
        <v>48</v>
      </c>
      <c r="C360" s="71" t="s">
        <v>1255</v>
      </c>
      <c r="D360" s="71">
        <v>1000000697</v>
      </c>
      <c r="E360" s="72" t="s">
        <v>1256</v>
      </c>
      <c r="F360" s="73">
        <v>40388</v>
      </c>
      <c r="G360" s="66" t="str">
        <f t="shared" si="60"/>
        <v>Targeted Dealer</v>
      </c>
      <c r="H360" s="66"/>
      <c r="I360" s="67">
        <v>120</v>
      </c>
      <c r="J360" s="67">
        <f t="shared" si="61"/>
        <v>120</v>
      </c>
      <c r="K360" s="68">
        <v>120</v>
      </c>
      <c r="L360" s="68">
        <f t="shared" si="62"/>
        <v>0</v>
      </c>
      <c r="M360" s="68">
        <f t="shared" si="63"/>
        <v>100</v>
      </c>
      <c r="N360" s="96">
        <v>150</v>
      </c>
      <c r="O360" s="97" t="str">
        <f t="shared" si="64"/>
        <v>DEC</v>
      </c>
      <c r="P360" s="96">
        <v>150</v>
      </c>
      <c r="Q360" s="98">
        <f t="shared" si="65"/>
        <v>-30</v>
      </c>
      <c r="R360" s="97">
        <f t="shared" si="66"/>
        <v>-0.19999999999999996</v>
      </c>
      <c r="S360" s="99" t="str">
        <f t="shared" si="67"/>
        <v>DEGROWTH</v>
      </c>
      <c r="T360" s="68">
        <v>65</v>
      </c>
      <c r="U360" s="100" t="str">
        <f t="shared" si="68"/>
        <v>jAN</v>
      </c>
      <c r="V360" s="96">
        <v>65</v>
      </c>
      <c r="W360" s="101">
        <f t="shared" si="69"/>
        <v>55</v>
      </c>
      <c r="X360" s="102">
        <f t="shared" si="70"/>
        <v>0.84615384615384626</v>
      </c>
      <c r="Y360" s="103" t="str">
        <f t="shared" si="71"/>
        <v>GROWTH</v>
      </c>
      <c r="Z360" s="74">
        <v>0</v>
      </c>
      <c r="AA360" s="69"/>
      <c r="AB360" s="69" t="s">
        <v>133</v>
      </c>
      <c r="AC360" s="3"/>
    </row>
    <row r="361" spans="1:29" ht="14.25" customHeight="1">
      <c r="A361" s="69" t="s">
        <v>133</v>
      </c>
      <c r="B361" s="71" t="s">
        <v>48</v>
      </c>
      <c r="C361" s="71" t="s">
        <v>236</v>
      </c>
      <c r="D361" s="71">
        <v>1000000696</v>
      </c>
      <c r="E361" s="72" t="s">
        <v>237</v>
      </c>
      <c r="F361" s="73">
        <v>40666</v>
      </c>
      <c r="G361" s="66" t="str">
        <f t="shared" si="60"/>
        <v>Targeted Dealer</v>
      </c>
      <c r="H361" s="66"/>
      <c r="I361" s="67">
        <v>50</v>
      </c>
      <c r="J361" s="67">
        <f t="shared" si="61"/>
        <v>50</v>
      </c>
      <c r="K361" s="68">
        <v>35</v>
      </c>
      <c r="L361" s="68">
        <f t="shared" si="62"/>
        <v>15</v>
      </c>
      <c r="M361" s="68">
        <f t="shared" si="63"/>
        <v>70</v>
      </c>
      <c r="N361" s="96">
        <v>35</v>
      </c>
      <c r="O361" s="97" t="str">
        <f t="shared" si="64"/>
        <v>DEC</v>
      </c>
      <c r="P361" s="96">
        <v>35</v>
      </c>
      <c r="Q361" s="98">
        <f t="shared" si="65"/>
        <v>0</v>
      </c>
      <c r="R361" s="97">
        <f t="shared" si="66"/>
        <v>0</v>
      </c>
      <c r="S361" s="99" t="str">
        <f t="shared" si="67"/>
        <v>GROWTH</v>
      </c>
      <c r="T361" s="68">
        <v>0</v>
      </c>
      <c r="U361" s="100" t="str">
        <f t="shared" si="68"/>
        <v>jAN</v>
      </c>
      <c r="V361" s="96">
        <v>0</v>
      </c>
      <c r="W361" s="101">
        <f t="shared" si="69"/>
        <v>35</v>
      </c>
      <c r="X361" s="102">
        <f t="shared" si="70"/>
        <v>0</v>
      </c>
      <c r="Y361" s="103" t="b">
        <f t="shared" si="71"/>
        <v>0</v>
      </c>
      <c r="Z361" s="74">
        <v>0</v>
      </c>
      <c r="AA361" s="69"/>
      <c r="AB361" s="69" t="s">
        <v>133</v>
      </c>
      <c r="AC361" s="3"/>
    </row>
    <row r="362" spans="1:29" ht="14.25" customHeight="1">
      <c r="A362" s="69" t="s">
        <v>133</v>
      </c>
      <c r="B362" s="71" t="s">
        <v>48</v>
      </c>
      <c r="C362" s="71" t="s">
        <v>1257</v>
      </c>
      <c r="D362" s="71">
        <v>1000000692</v>
      </c>
      <c r="E362" s="72" t="s">
        <v>1258</v>
      </c>
      <c r="F362" s="73">
        <v>40732</v>
      </c>
      <c r="G362" s="66" t="str">
        <f t="shared" si="60"/>
        <v>Targeted Dealer</v>
      </c>
      <c r="H362" s="66"/>
      <c r="I362" s="67">
        <v>140</v>
      </c>
      <c r="J362" s="67">
        <f t="shared" si="61"/>
        <v>140</v>
      </c>
      <c r="K362" s="68">
        <v>106</v>
      </c>
      <c r="L362" s="68">
        <f t="shared" si="62"/>
        <v>34</v>
      </c>
      <c r="M362" s="68">
        <f t="shared" si="63"/>
        <v>75.714285714285722</v>
      </c>
      <c r="N362" s="96">
        <v>80</v>
      </c>
      <c r="O362" s="97" t="str">
        <f t="shared" si="64"/>
        <v>DEC</v>
      </c>
      <c r="P362" s="96">
        <v>80</v>
      </c>
      <c r="Q362" s="98">
        <f t="shared" si="65"/>
        <v>26</v>
      </c>
      <c r="R362" s="97">
        <f t="shared" si="66"/>
        <v>0.32499999999999996</v>
      </c>
      <c r="S362" s="99" t="str">
        <f t="shared" si="67"/>
        <v>GROWTH</v>
      </c>
      <c r="T362" s="68">
        <v>130</v>
      </c>
      <c r="U362" s="100" t="str">
        <f t="shared" si="68"/>
        <v>jAN</v>
      </c>
      <c r="V362" s="96">
        <v>130</v>
      </c>
      <c r="W362" s="101">
        <f t="shared" si="69"/>
        <v>-24</v>
      </c>
      <c r="X362" s="102">
        <f t="shared" si="70"/>
        <v>-0.18461538461538463</v>
      </c>
      <c r="Y362" s="103" t="str">
        <f t="shared" si="71"/>
        <v>DEGROWTH</v>
      </c>
      <c r="Z362" s="74">
        <v>0</v>
      </c>
      <c r="AA362" s="69"/>
      <c r="AB362" s="69" t="s">
        <v>133</v>
      </c>
      <c r="AC362" s="3"/>
    </row>
    <row r="363" spans="1:29" ht="14.25" customHeight="1">
      <c r="A363" s="69" t="s">
        <v>133</v>
      </c>
      <c r="B363" s="71" t="s">
        <v>48</v>
      </c>
      <c r="C363" s="71" t="s">
        <v>1259</v>
      </c>
      <c r="D363" s="71">
        <v>1000000699</v>
      </c>
      <c r="E363" s="72" t="s">
        <v>1260</v>
      </c>
      <c r="F363" s="73">
        <v>40799</v>
      </c>
      <c r="G363" s="66" t="str">
        <f t="shared" si="60"/>
        <v>Targeted Dealer</v>
      </c>
      <c r="H363" s="66"/>
      <c r="I363" s="67">
        <v>180</v>
      </c>
      <c r="J363" s="67">
        <f t="shared" si="61"/>
        <v>180</v>
      </c>
      <c r="K363" s="68">
        <v>154</v>
      </c>
      <c r="L363" s="68">
        <f t="shared" si="62"/>
        <v>26</v>
      </c>
      <c r="M363" s="68">
        <f t="shared" si="63"/>
        <v>85.555555555555557</v>
      </c>
      <c r="N363" s="96">
        <v>164</v>
      </c>
      <c r="O363" s="97" t="str">
        <f t="shared" si="64"/>
        <v>DEC</v>
      </c>
      <c r="P363" s="96">
        <v>164</v>
      </c>
      <c r="Q363" s="98">
        <f t="shared" si="65"/>
        <v>-10</v>
      </c>
      <c r="R363" s="97">
        <f t="shared" si="66"/>
        <v>-6.0975609756097615E-2</v>
      </c>
      <c r="S363" s="99" t="str">
        <f t="shared" si="67"/>
        <v>DEGROWTH</v>
      </c>
      <c r="T363" s="68">
        <v>155</v>
      </c>
      <c r="U363" s="100" t="str">
        <f t="shared" si="68"/>
        <v>jAN</v>
      </c>
      <c r="V363" s="96">
        <v>155</v>
      </c>
      <c r="W363" s="101">
        <f t="shared" si="69"/>
        <v>-1</v>
      </c>
      <c r="X363" s="102">
        <f t="shared" si="70"/>
        <v>-6.4516129032258229E-3</v>
      </c>
      <c r="Y363" s="103" t="str">
        <f t="shared" si="71"/>
        <v>DEGROWTH</v>
      </c>
      <c r="Z363" s="74">
        <v>0</v>
      </c>
      <c r="AA363" s="69"/>
      <c r="AB363" s="69" t="s">
        <v>133</v>
      </c>
      <c r="AC363" s="3"/>
    </row>
    <row r="364" spans="1:29" ht="14.25" customHeight="1">
      <c r="A364" s="69" t="s">
        <v>133</v>
      </c>
      <c r="B364" s="71" t="s">
        <v>48</v>
      </c>
      <c r="C364" s="71" t="s">
        <v>1261</v>
      </c>
      <c r="D364" s="71">
        <v>1000000683</v>
      </c>
      <c r="E364" s="72" t="s">
        <v>1262</v>
      </c>
      <c r="F364" s="73">
        <v>40982</v>
      </c>
      <c r="G364" s="66" t="str">
        <f t="shared" si="60"/>
        <v>Targeted Dealer</v>
      </c>
      <c r="H364" s="66"/>
      <c r="I364" s="67">
        <v>450</v>
      </c>
      <c r="J364" s="67">
        <f t="shared" si="61"/>
        <v>450</v>
      </c>
      <c r="K364" s="68">
        <v>322</v>
      </c>
      <c r="L364" s="68">
        <f t="shared" si="62"/>
        <v>128</v>
      </c>
      <c r="M364" s="68">
        <f t="shared" si="63"/>
        <v>71.555555555555557</v>
      </c>
      <c r="N364" s="96">
        <v>483</v>
      </c>
      <c r="O364" s="97" t="str">
        <f t="shared" si="64"/>
        <v>DEC</v>
      </c>
      <c r="P364" s="96">
        <v>483</v>
      </c>
      <c r="Q364" s="98">
        <f t="shared" si="65"/>
        <v>-161</v>
      </c>
      <c r="R364" s="97">
        <f t="shared" si="66"/>
        <v>-0.33333333333333337</v>
      </c>
      <c r="S364" s="99" t="str">
        <f t="shared" si="67"/>
        <v>DEGROWTH</v>
      </c>
      <c r="T364" s="68">
        <v>390</v>
      </c>
      <c r="U364" s="100" t="str">
        <f t="shared" si="68"/>
        <v>jAN</v>
      </c>
      <c r="V364" s="96">
        <v>390</v>
      </c>
      <c r="W364" s="101">
        <f t="shared" si="69"/>
        <v>-68</v>
      </c>
      <c r="X364" s="102">
        <f t="shared" si="70"/>
        <v>-0.17435897435897441</v>
      </c>
      <c r="Y364" s="103" t="str">
        <f t="shared" si="71"/>
        <v>DEGROWTH</v>
      </c>
      <c r="Z364" s="74">
        <v>0</v>
      </c>
      <c r="AA364" s="69"/>
      <c r="AB364" s="69" t="s">
        <v>133</v>
      </c>
      <c r="AC364" s="3"/>
    </row>
    <row r="365" spans="1:29" ht="14.25" customHeight="1">
      <c r="A365" s="69" t="s">
        <v>133</v>
      </c>
      <c r="B365" s="71" t="s">
        <v>48</v>
      </c>
      <c r="C365" s="71" t="s">
        <v>1263</v>
      </c>
      <c r="D365" s="71">
        <v>1000000679</v>
      </c>
      <c r="E365" s="72" t="s">
        <v>1264</v>
      </c>
      <c r="F365" s="73">
        <v>42857</v>
      </c>
      <c r="G365" s="66" t="str">
        <f t="shared" si="60"/>
        <v>Targeted Dealer</v>
      </c>
      <c r="H365" s="66"/>
      <c r="I365" s="67">
        <v>250</v>
      </c>
      <c r="J365" s="67">
        <f t="shared" si="61"/>
        <v>250</v>
      </c>
      <c r="K365" s="68">
        <v>222</v>
      </c>
      <c r="L365" s="68">
        <f t="shared" si="62"/>
        <v>28</v>
      </c>
      <c r="M365" s="68">
        <f t="shared" si="63"/>
        <v>88.8</v>
      </c>
      <c r="N365" s="96">
        <v>162</v>
      </c>
      <c r="O365" s="97" t="str">
        <f t="shared" si="64"/>
        <v>DEC</v>
      </c>
      <c r="P365" s="96">
        <v>162</v>
      </c>
      <c r="Q365" s="98">
        <f t="shared" si="65"/>
        <v>60</v>
      </c>
      <c r="R365" s="97">
        <f t="shared" si="66"/>
        <v>0.37037037037037046</v>
      </c>
      <c r="S365" s="99" t="str">
        <f t="shared" si="67"/>
        <v>GROWTH</v>
      </c>
      <c r="T365" s="68">
        <v>354</v>
      </c>
      <c r="U365" s="100" t="str">
        <f t="shared" si="68"/>
        <v>jAN</v>
      </c>
      <c r="V365" s="96">
        <v>354</v>
      </c>
      <c r="W365" s="101">
        <f t="shared" si="69"/>
        <v>-132</v>
      </c>
      <c r="X365" s="102">
        <f t="shared" si="70"/>
        <v>-0.3728813559322034</v>
      </c>
      <c r="Y365" s="103" t="str">
        <f t="shared" si="71"/>
        <v>DEGROWTH</v>
      </c>
      <c r="Z365" s="74">
        <v>0</v>
      </c>
      <c r="AA365" s="69"/>
      <c r="AB365" s="69" t="s">
        <v>133</v>
      </c>
      <c r="AC365" s="3"/>
    </row>
    <row r="366" spans="1:29" ht="14.25" customHeight="1">
      <c r="A366" s="69" t="s">
        <v>133</v>
      </c>
      <c r="B366" s="71" t="s">
        <v>48</v>
      </c>
      <c r="C366" s="71" t="s">
        <v>1265</v>
      </c>
      <c r="D366" s="71">
        <v>1000000695</v>
      </c>
      <c r="E366" s="72" t="s">
        <v>1266</v>
      </c>
      <c r="F366" s="73">
        <v>42928</v>
      </c>
      <c r="G366" s="66" t="str">
        <f t="shared" si="60"/>
        <v>Targeted Dealer</v>
      </c>
      <c r="H366" s="66"/>
      <c r="I366" s="67">
        <v>150</v>
      </c>
      <c r="J366" s="67">
        <f t="shared" si="61"/>
        <v>150</v>
      </c>
      <c r="K366" s="68">
        <v>150</v>
      </c>
      <c r="L366" s="68">
        <f t="shared" si="62"/>
        <v>0</v>
      </c>
      <c r="M366" s="68">
        <f t="shared" si="63"/>
        <v>100</v>
      </c>
      <c r="N366" s="96">
        <v>138</v>
      </c>
      <c r="O366" s="97" t="str">
        <f t="shared" si="64"/>
        <v>DEC</v>
      </c>
      <c r="P366" s="96">
        <v>138</v>
      </c>
      <c r="Q366" s="98">
        <f t="shared" si="65"/>
        <v>12</v>
      </c>
      <c r="R366" s="97">
        <f t="shared" si="66"/>
        <v>8.6956521739130377E-2</v>
      </c>
      <c r="S366" s="99" t="str">
        <f t="shared" si="67"/>
        <v>GROWTH</v>
      </c>
      <c r="T366" s="68">
        <v>120</v>
      </c>
      <c r="U366" s="100" t="str">
        <f t="shared" si="68"/>
        <v>jAN</v>
      </c>
      <c r="V366" s="96">
        <v>120</v>
      </c>
      <c r="W366" s="101">
        <f t="shared" si="69"/>
        <v>30</v>
      </c>
      <c r="X366" s="102">
        <f t="shared" si="70"/>
        <v>0.25</v>
      </c>
      <c r="Y366" s="103" t="str">
        <f t="shared" si="71"/>
        <v>GROWTH</v>
      </c>
      <c r="Z366" s="74">
        <v>0</v>
      </c>
      <c r="AA366" s="69"/>
      <c r="AB366" s="69" t="s">
        <v>133</v>
      </c>
      <c r="AC366" s="3"/>
    </row>
    <row r="367" spans="1:29" ht="14.25" customHeight="1">
      <c r="A367" s="69" t="s">
        <v>133</v>
      </c>
      <c r="B367" s="71" t="s">
        <v>48</v>
      </c>
      <c r="C367" s="71" t="s">
        <v>1267</v>
      </c>
      <c r="D367" s="71">
        <v>1000000701</v>
      </c>
      <c r="E367" s="72" t="s">
        <v>1268</v>
      </c>
      <c r="F367" s="73">
        <v>43334</v>
      </c>
      <c r="G367" s="66" t="str">
        <f t="shared" si="60"/>
        <v>Targeted Dealer</v>
      </c>
      <c r="H367" s="66"/>
      <c r="I367" s="67">
        <v>3500</v>
      </c>
      <c r="J367" s="67">
        <f t="shared" si="61"/>
        <v>3500</v>
      </c>
      <c r="K367" s="68">
        <v>2969</v>
      </c>
      <c r="L367" s="68">
        <f t="shared" si="62"/>
        <v>531</v>
      </c>
      <c r="M367" s="68">
        <f t="shared" si="63"/>
        <v>84.828571428571422</v>
      </c>
      <c r="N367" s="96">
        <v>3239.5</v>
      </c>
      <c r="O367" s="97" t="str">
        <f t="shared" si="64"/>
        <v>DEC</v>
      </c>
      <c r="P367" s="96">
        <v>3239.5</v>
      </c>
      <c r="Q367" s="98">
        <f t="shared" si="65"/>
        <v>-270.5</v>
      </c>
      <c r="R367" s="97">
        <f t="shared" si="66"/>
        <v>-8.3500540206822071E-2</v>
      </c>
      <c r="S367" s="99" t="str">
        <f t="shared" si="67"/>
        <v>DEGROWTH</v>
      </c>
      <c r="T367" s="68">
        <v>2233</v>
      </c>
      <c r="U367" s="100" t="str">
        <f t="shared" si="68"/>
        <v>jAN</v>
      </c>
      <c r="V367" s="96">
        <v>2233</v>
      </c>
      <c r="W367" s="101">
        <f t="shared" si="69"/>
        <v>736</v>
      </c>
      <c r="X367" s="102">
        <f t="shared" si="70"/>
        <v>0.32960143304970901</v>
      </c>
      <c r="Y367" s="103" t="str">
        <f t="shared" si="71"/>
        <v>GROWTH</v>
      </c>
      <c r="Z367" s="74">
        <v>0</v>
      </c>
      <c r="AA367" s="69"/>
      <c r="AB367" s="69" t="s">
        <v>133</v>
      </c>
      <c r="AC367" s="3"/>
    </row>
    <row r="368" spans="1:29" ht="14.25" customHeight="1">
      <c r="A368" s="69" t="s">
        <v>133</v>
      </c>
      <c r="B368" s="71" t="s">
        <v>48</v>
      </c>
      <c r="C368" s="71" t="s">
        <v>1269</v>
      </c>
      <c r="D368" s="71">
        <v>1000001055</v>
      </c>
      <c r="E368" s="72" t="s">
        <v>1270</v>
      </c>
      <c r="F368" s="73">
        <v>43734</v>
      </c>
      <c r="G368" s="66" t="str">
        <f t="shared" si="60"/>
        <v>Targeted Dealer</v>
      </c>
      <c r="H368" s="66"/>
      <c r="I368" s="67">
        <v>50</v>
      </c>
      <c r="J368" s="67">
        <f t="shared" si="61"/>
        <v>50</v>
      </c>
      <c r="K368" s="68">
        <v>77</v>
      </c>
      <c r="L368" s="68">
        <f t="shared" si="62"/>
        <v>-27</v>
      </c>
      <c r="M368" s="68">
        <f t="shared" si="63"/>
        <v>154</v>
      </c>
      <c r="N368" s="96">
        <v>85</v>
      </c>
      <c r="O368" s="97" t="str">
        <f t="shared" si="64"/>
        <v>DEC</v>
      </c>
      <c r="P368" s="96">
        <v>85</v>
      </c>
      <c r="Q368" s="98">
        <f t="shared" si="65"/>
        <v>-8</v>
      </c>
      <c r="R368" s="97">
        <f t="shared" si="66"/>
        <v>-9.4117647058823528E-2</v>
      </c>
      <c r="S368" s="99" t="str">
        <f t="shared" si="67"/>
        <v>DEGROWTH</v>
      </c>
      <c r="T368" s="68">
        <v>35</v>
      </c>
      <c r="U368" s="100" t="str">
        <f t="shared" si="68"/>
        <v>jAN</v>
      </c>
      <c r="V368" s="96">
        <v>35</v>
      </c>
      <c r="W368" s="101">
        <f t="shared" si="69"/>
        <v>42</v>
      </c>
      <c r="X368" s="102">
        <f t="shared" si="70"/>
        <v>1.2000000000000002</v>
      </c>
      <c r="Y368" s="103" t="str">
        <f t="shared" si="71"/>
        <v>GROWTH</v>
      </c>
      <c r="Z368" s="74">
        <v>0</v>
      </c>
      <c r="AA368" s="69"/>
      <c r="AB368" s="69" t="s">
        <v>133</v>
      </c>
      <c r="AC368" s="3"/>
    </row>
    <row r="369" spans="1:29" ht="14.25" customHeight="1">
      <c r="A369" s="69" t="s">
        <v>133</v>
      </c>
      <c r="B369" s="71" t="s">
        <v>48</v>
      </c>
      <c r="C369" s="71" t="s">
        <v>1271</v>
      </c>
      <c r="D369" s="71">
        <v>1000001052</v>
      </c>
      <c r="E369" s="72" t="s">
        <v>1272</v>
      </c>
      <c r="F369" s="73">
        <v>44004</v>
      </c>
      <c r="G369" s="66" t="str">
        <f t="shared" si="60"/>
        <v>Targeted Dealer</v>
      </c>
      <c r="H369" s="66"/>
      <c r="I369" s="67">
        <v>700</v>
      </c>
      <c r="J369" s="67">
        <f t="shared" si="61"/>
        <v>700</v>
      </c>
      <c r="K369" s="68">
        <v>910</v>
      </c>
      <c r="L369" s="68">
        <f t="shared" si="62"/>
        <v>-210</v>
      </c>
      <c r="M369" s="68">
        <f t="shared" si="63"/>
        <v>130</v>
      </c>
      <c r="N369" s="96">
        <v>545</v>
      </c>
      <c r="O369" s="97" t="str">
        <f t="shared" si="64"/>
        <v>DEC</v>
      </c>
      <c r="P369" s="96">
        <v>545</v>
      </c>
      <c r="Q369" s="98">
        <f t="shared" si="65"/>
        <v>365</v>
      </c>
      <c r="R369" s="97">
        <f t="shared" si="66"/>
        <v>0.66972477064220182</v>
      </c>
      <c r="S369" s="99" t="str">
        <f t="shared" si="67"/>
        <v>GROWTH</v>
      </c>
      <c r="T369" s="68">
        <v>368</v>
      </c>
      <c r="U369" s="100" t="str">
        <f t="shared" si="68"/>
        <v>jAN</v>
      </c>
      <c r="V369" s="96">
        <v>368</v>
      </c>
      <c r="W369" s="101">
        <f t="shared" si="69"/>
        <v>542</v>
      </c>
      <c r="X369" s="102">
        <f t="shared" si="70"/>
        <v>1.472826086956522</v>
      </c>
      <c r="Y369" s="103" t="str">
        <f t="shared" si="71"/>
        <v>GROWTH</v>
      </c>
      <c r="Z369" s="74">
        <v>0</v>
      </c>
      <c r="AA369" s="69"/>
      <c r="AB369" s="69" t="s">
        <v>133</v>
      </c>
      <c r="AC369" s="3"/>
    </row>
    <row r="370" spans="1:29" ht="14.25" customHeight="1">
      <c r="A370" s="69" t="s">
        <v>133</v>
      </c>
      <c r="B370" s="71" t="s">
        <v>48</v>
      </c>
      <c r="C370" s="71" t="s">
        <v>1273</v>
      </c>
      <c r="D370" s="71">
        <v>1000001051</v>
      </c>
      <c r="E370" s="72" t="s">
        <v>1274</v>
      </c>
      <c r="F370" s="73">
        <v>44413</v>
      </c>
      <c r="G370" s="66" t="str">
        <f t="shared" si="60"/>
        <v>Targeted Dealer</v>
      </c>
      <c r="H370" s="66"/>
      <c r="I370" s="67">
        <v>250</v>
      </c>
      <c r="J370" s="67">
        <f t="shared" si="61"/>
        <v>250</v>
      </c>
      <c r="K370" s="68">
        <v>253</v>
      </c>
      <c r="L370" s="68">
        <f t="shared" si="62"/>
        <v>-3</v>
      </c>
      <c r="M370" s="68">
        <f t="shared" si="63"/>
        <v>101.2</v>
      </c>
      <c r="N370" s="96">
        <v>179</v>
      </c>
      <c r="O370" s="97" t="str">
        <f t="shared" si="64"/>
        <v>DEC</v>
      </c>
      <c r="P370" s="96">
        <v>179</v>
      </c>
      <c r="Q370" s="98">
        <f t="shared" si="65"/>
        <v>74</v>
      </c>
      <c r="R370" s="97">
        <f t="shared" si="66"/>
        <v>0.41340782122905018</v>
      </c>
      <c r="S370" s="99" t="str">
        <f t="shared" si="67"/>
        <v>GROWTH</v>
      </c>
      <c r="T370" s="68">
        <v>228</v>
      </c>
      <c r="U370" s="100" t="str">
        <f t="shared" si="68"/>
        <v>jAN</v>
      </c>
      <c r="V370" s="96">
        <v>228</v>
      </c>
      <c r="W370" s="101">
        <f t="shared" si="69"/>
        <v>25</v>
      </c>
      <c r="X370" s="102">
        <f t="shared" si="70"/>
        <v>0.10964912280701755</v>
      </c>
      <c r="Y370" s="103" t="str">
        <f t="shared" si="71"/>
        <v>GROWTH</v>
      </c>
      <c r="Z370" s="74">
        <v>0</v>
      </c>
      <c r="AA370" s="69"/>
      <c r="AB370" s="69" t="s">
        <v>133</v>
      </c>
      <c r="AC370" s="3"/>
    </row>
    <row r="371" spans="1:29" ht="14.25" customHeight="1">
      <c r="A371" s="69" t="s">
        <v>133</v>
      </c>
      <c r="B371" s="71" t="s">
        <v>48</v>
      </c>
      <c r="C371" s="71" t="s">
        <v>1275</v>
      </c>
      <c r="D371" s="71">
        <v>1000001047</v>
      </c>
      <c r="E371" s="72" t="s">
        <v>1276</v>
      </c>
      <c r="F371" s="73">
        <v>44415</v>
      </c>
      <c r="G371" s="66" t="str">
        <f t="shared" si="60"/>
        <v>Targeted Dealer</v>
      </c>
      <c r="H371" s="66"/>
      <c r="I371" s="67">
        <v>150</v>
      </c>
      <c r="J371" s="67">
        <f t="shared" si="61"/>
        <v>150</v>
      </c>
      <c r="K371" s="68">
        <v>103</v>
      </c>
      <c r="L371" s="68">
        <f t="shared" si="62"/>
        <v>47</v>
      </c>
      <c r="M371" s="68">
        <f t="shared" si="63"/>
        <v>68.666666666666671</v>
      </c>
      <c r="N371" s="96">
        <v>106</v>
      </c>
      <c r="O371" s="97" t="str">
        <f t="shared" si="64"/>
        <v>DEC</v>
      </c>
      <c r="P371" s="96">
        <v>106</v>
      </c>
      <c r="Q371" s="98">
        <f t="shared" si="65"/>
        <v>-3</v>
      </c>
      <c r="R371" s="97">
        <f t="shared" si="66"/>
        <v>-2.8301886792452824E-2</v>
      </c>
      <c r="S371" s="99" t="str">
        <f t="shared" si="67"/>
        <v>DEGROWTH</v>
      </c>
      <c r="T371" s="68">
        <v>120</v>
      </c>
      <c r="U371" s="100" t="str">
        <f t="shared" si="68"/>
        <v>jAN</v>
      </c>
      <c r="V371" s="96">
        <v>120</v>
      </c>
      <c r="W371" s="101">
        <f t="shared" si="69"/>
        <v>-17</v>
      </c>
      <c r="X371" s="102">
        <f t="shared" si="70"/>
        <v>-0.14166666666666672</v>
      </c>
      <c r="Y371" s="103" t="str">
        <f t="shared" si="71"/>
        <v>DEGROWTH</v>
      </c>
      <c r="Z371" s="74">
        <v>0</v>
      </c>
      <c r="AA371" s="69"/>
      <c r="AB371" s="69" t="s">
        <v>133</v>
      </c>
      <c r="AC371" s="3"/>
    </row>
    <row r="372" spans="1:29" ht="14.25" customHeight="1">
      <c r="A372" s="69" t="s">
        <v>133</v>
      </c>
      <c r="B372" s="71" t="s">
        <v>48</v>
      </c>
      <c r="C372" s="71" t="s">
        <v>238</v>
      </c>
      <c r="D372" s="71">
        <v>1000002613</v>
      </c>
      <c r="E372" s="72" t="s">
        <v>239</v>
      </c>
      <c r="F372" s="73">
        <v>44623</v>
      </c>
      <c r="G372" s="66" t="str">
        <f t="shared" si="60"/>
        <v>Targeted Dealer</v>
      </c>
      <c r="H372" s="66"/>
      <c r="I372" s="67">
        <v>110</v>
      </c>
      <c r="J372" s="67">
        <f t="shared" si="61"/>
        <v>110</v>
      </c>
      <c r="K372" s="68">
        <v>0</v>
      </c>
      <c r="L372" s="68">
        <f t="shared" si="62"/>
        <v>110</v>
      </c>
      <c r="M372" s="68">
        <f t="shared" si="63"/>
        <v>0</v>
      </c>
      <c r="N372" s="96">
        <v>71</v>
      </c>
      <c r="O372" s="97" t="str">
        <f t="shared" si="64"/>
        <v>DEC</v>
      </c>
      <c r="P372" s="96">
        <v>71</v>
      </c>
      <c r="Q372" s="98">
        <f t="shared" si="65"/>
        <v>-71</v>
      </c>
      <c r="R372" s="97">
        <f t="shared" si="66"/>
        <v>-1</v>
      </c>
      <c r="S372" s="99" t="str">
        <f t="shared" si="67"/>
        <v>DEGROWTH</v>
      </c>
      <c r="T372" s="68">
        <v>71</v>
      </c>
      <c r="U372" s="100" t="str">
        <f t="shared" si="68"/>
        <v>jAN</v>
      </c>
      <c r="V372" s="96">
        <v>71</v>
      </c>
      <c r="W372" s="101">
        <f t="shared" si="69"/>
        <v>-71</v>
      </c>
      <c r="X372" s="102">
        <f t="shared" si="70"/>
        <v>-1</v>
      </c>
      <c r="Y372" s="103" t="str">
        <f t="shared" si="71"/>
        <v>DEGROWTH</v>
      </c>
      <c r="Z372" s="74">
        <v>0</v>
      </c>
      <c r="AA372" s="69"/>
      <c r="AB372" s="69" t="s">
        <v>133</v>
      </c>
      <c r="AC372" s="3"/>
    </row>
    <row r="373" spans="1:29" ht="14.25" customHeight="1">
      <c r="A373" s="69" t="s">
        <v>133</v>
      </c>
      <c r="B373" s="71" t="s">
        <v>48</v>
      </c>
      <c r="C373" s="71" t="s">
        <v>1277</v>
      </c>
      <c r="D373" s="71">
        <v>1000002812</v>
      </c>
      <c r="E373" s="72" t="s">
        <v>1278</v>
      </c>
      <c r="F373" s="73">
        <v>44719</v>
      </c>
      <c r="G373" s="66" t="str">
        <f t="shared" si="60"/>
        <v>Targeted Dealer</v>
      </c>
      <c r="H373" s="66"/>
      <c r="I373" s="67">
        <v>60</v>
      </c>
      <c r="J373" s="67">
        <f t="shared" si="61"/>
        <v>60</v>
      </c>
      <c r="K373" s="68">
        <v>78</v>
      </c>
      <c r="L373" s="68">
        <f t="shared" si="62"/>
        <v>-18</v>
      </c>
      <c r="M373" s="68">
        <f t="shared" si="63"/>
        <v>130</v>
      </c>
      <c r="N373" s="96">
        <v>26</v>
      </c>
      <c r="O373" s="97" t="str">
        <f t="shared" si="64"/>
        <v>DEC</v>
      </c>
      <c r="P373" s="96">
        <v>26</v>
      </c>
      <c r="Q373" s="98">
        <f t="shared" si="65"/>
        <v>52</v>
      </c>
      <c r="R373" s="97">
        <f t="shared" si="66"/>
        <v>2</v>
      </c>
      <c r="S373" s="99" t="str">
        <f t="shared" si="67"/>
        <v>GROWTH</v>
      </c>
      <c r="T373" s="68">
        <v>78</v>
      </c>
      <c r="U373" s="100" t="str">
        <f t="shared" si="68"/>
        <v>jAN</v>
      </c>
      <c r="V373" s="96">
        <v>78</v>
      </c>
      <c r="W373" s="101">
        <f t="shared" si="69"/>
        <v>0</v>
      </c>
      <c r="X373" s="102">
        <f t="shared" si="70"/>
        <v>0</v>
      </c>
      <c r="Y373" s="103" t="str">
        <f t="shared" si="71"/>
        <v>GROWTH</v>
      </c>
      <c r="Z373" s="74">
        <v>0</v>
      </c>
      <c r="AA373" s="69"/>
      <c r="AB373" s="69" t="s">
        <v>133</v>
      </c>
      <c r="AC373" s="3"/>
    </row>
    <row r="374" spans="1:29" ht="14.25" customHeight="1">
      <c r="A374" s="69" t="s">
        <v>133</v>
      </c>
      <c r="B374" s="71" t="s">
        <v>48</v>
      </c>
      <c r="C374" s="71" t="s">
        <v>1279</v>
      </c>
      <c r="D374" s="71">
        <v>1000002844</v>
      </c>
      <c r="E374" s="72" t="s">
        <v>1280</v>
      </c>
      <c r="F374" s="73">
        <v>44763</v>
      </c>
      <c r="G374" s="66" t="str">
        <f t="shared" si="60"/>
        <v>Targeted Dealer</v>
      </c>
      <c r="H374" s="66"/>
      <c r="I374" s="67">
        <v>2105</v>
      </c>
      <c r="J374" s="67">
        <f t="shared" si="61"/>
        <v>2105</v>
      </c>
      <c r="K374" s="68">
        <v>1466</v>
      </c>
      <c r="L374" s="68">
        <f t="shared" si="62"/>
        <v>639</v>
      </c>
      <c r="M374" s="68">
        <f t="shared" si="63"/>
        <v>69.643705463182897</v>
      </c>
      <c r="N374" s="96">
        <v>1256</v>
      </c>
      <c r="O374" s="97" t="str">
        <f t="shared" si="64"/>
        <v>DEC</v>
      </c>
      <c r="P374" s="96">
        <v>1256</v>
      </c>
      <c r="Q374" s="98">
        <f t="shared" si="65"/>
        <v>210</v>
      </c>
      <c r="R374" s="97">
        <f t="shared" si="66"/>
        <v>0.16719745222929938</v>
      </c>
      <c r="S374" s="99" t="str">
        <f t="shared" si="67"/>
        <v>GROWTH</v>
      </c>
      <c r="T374" s="68">
        <v>1698</v>
      </c>
      <c r="U374" s="100" t="str">
        <f t="shared" si="68"/>
        <v>jAN</v>
      </c>
      <c r="V374" s="96">
        <v>1698</v>
      </c>
      <c r="W374" s="101">
        <f t="shared" si="69"/>
        <v>-232</v>
      </c>
      <c r="X374" s="102">
        <f t="shared" si="70"/>
        <v>-0.1366313309776207</v>
      </c>
      <c r="Y374" s="103" t="str">
        <f t="shared" si="71"/>
        <v>DEGROWTH</v>
      </c>
      <c r="Z374" s="74">
        <v>0</v>
      </c>
      <c r="AA374" s="69"/>
      <c r="AB374" s="69" t="s">
        <v>133</v>
      </c>
      <c r="AC374" s="3"/>
    </row>
    <row r="375" spans="1:29" ht="14.25" customHeight="1">
      <c r="A375" s="69" t="s">
        <v>133</v>
      </c>
      <c r="B375" s="71" t="s">
        <v>48</v>
      </c>
      <c r="C375" s="71" t="s">
        <v>240</v>
      </c>
      <c r="D375" s="71">
        <v>1000003136</v>
      </c>
      <c r="E375" s="72" t="s">
        <v>241</v>
      </c>
      <c r="F375" s="73">
        <v>44914</v>
      </c>
      <c r="G375" s="66" t="str">
        <f t="shared" si="60"/>
        <v>Targeted Dealer</v>
      </c>
      <c r="H375" s="66"/>
      <c r="I375" s="67">
        <v>50</v>
      </c>
      <c r="J375" s="67">
        <f t="shared" si="61"/>
        <v>50</v>
      </c>
      <c r="K375" s="68">
        <v>0</v>
      </c>
      <c r="L375" s="68">
        <f t="shared" si="62"/>
        <v>50</v>
      </c>
      <c r="M375" s="68">
        <f t="shared" si="63"/>
        <v>0</v>
      </c>
      <c r="N375" s="96">
        <v>0</v>
      </c>
      <c r="O375" s="97" t="str">
        <f t="shared" si="64"/>
        <v>DEC</v>
      </c>
      <c r="P375" s="96">
        <v>0</v>
      </c>
      <c r="Q375" s="98">
        <f t="shared" si="65"/>
        <v>0</v>
      </c>
      <c r="R375" s="97" t="str">
        <f t="shared" si="66"/>
        <v xml:space="preserve"> </v>
      </c>
      <c r="S375" s="99" t="b">
        <f t="shared" si="67"/>
        <v>0</v>
      </c>
      <c r="T375" s="68">
        <v>53</v>
      </c>
      <c r="U375" s="100" t="str">
        <f t="shared" si="68"/>
        <v>jAN</v>
      </c>
      <c r="V375" s="96">
        <v>53</v>
      </c>
      <c r="W375" s="101">
        <f t="shared" si="69"/>
        <v>-53</v>
      </c>
      <c r="X375" s="102">
        <f t="shared" si="70"/>
        <v>-1</v>
      </c>
      <c r="Y375" s="103" t="str">
        <f t="shared" si="71"/>
        <v>DEGROWTH</v>
      </c>
      <c r="Z375" s="74">
        <v>1</v>
      </c>
      <c r="AA375" s="69"/>
      <c r="AB375" s="69" t="s">
        <v>133</v>
      </c>
      <c r="AC375" s="3"/>
    </row>
    <row r="376" spans="1:29" ht="14.25" customHeight="1">
      <c r="A376" s="69" t="s">
        <v>133</v>
      </c>
      <c r="B376" s="71" t="s">
        <v>48</v>
      </c>
      <c r="C376" s="71" t="s">
        <v>1281</v>
      </c>
      <c r="D376" s="71">
        <v>1000003612</v>
      </c>
      <c r="E376" s="72" t="s">
        <v>1282</v>
      </c>
      <c r="F376" s="73">
        <v>45106</v>
      </c>
      <c r="G376" s="66" t="str">
        <f t="shared" si="60"/>
        <v>Targeted Dealer</v>
      </c>
      <c r="H376" s="66"/>
      <c r="I376" s="67">
        <v>280</v>
      </c>
      <c r="J376" s="67">
        <f t="shared" si="61"/>
        <v>280</v>
      </c>
      <c r="K376" s="68">
        <v>327</v>
      </c>
      <c r="L376" s="68">
        <f t="shared" si="62"/>
        <v>-47</v>
      </c>
      <c r="M376" s="68">
        <f t="shared" si="63"/>
        <v>116.78571428571429</v>
      </c>
      <c r="N376" s="96">
        <v>305</v>
      </c>
      <c r="O376" s="97" t="str">
        <f t="shared" si="64"/>
        <v>DEC</v>
      </c>
      <c r="P376" s="96">
        <v>305</v>
      </c>
      <c r="Q376" s="98">
        <f t="shared" si="65"/>
        <v>22</v>
      </c>
      <c r="R376" s="97">
        <f t="shared" si="66"/>
        <v>7.2131147540983598E-2</v>
      </c>
      <c r="S376" s="99" t="str">
        <f t="shared" si="67"/>
        <v>GROWTH</v>
      </c>
      <c r="T376" s="68">
        <v>189</v>
      </c>
      <c r="U376" s="100" t="str">
        <f t="shared" si="68"/>
        <v>jAN</v>
      </c>
      <c r="V376" s="96">
        <v>189</v>
      </c>
      <c r="W376" s="101">
        <f t="shared" si="69"/>
        <v>138</v>
      </c>
      <c r="X376" s="102">
        <f t="shared" si="70"/>
        <v>0.73015873015873023</v>
      </c>
      <c r="Y376" s="103" t="str">
        <f t="shared" si="71"/>
        <v>GROWTH</v>
      </c>
      <c r="Z376" s="74">
        <v>0</v>
      </c>
      <c r="AA376" s="69"/>
      <c r="AB376" s="69" t="s">
        <v>133</v>
      </c>
      <c r="AC376" s="3"/>
    </row>
    <row r="377" spans="1:29" ht="14.25" customHeight="1">
      <c r="A377" s="69" t="s">
        <v>133</v>
      </c>
      <c r="B377" s="71" t="s">
        <v>48</v>
      </c>
      <c r="C377" s="71" t="s">
        <v>1283</v>
      </c>
      <c r="D377" s="71">
        <v>1000003675</v>
      </c>
      <c r="E377" s="72" t="s">
        <v>1284</v>
      </c>
      <c r="F377" s="73">
        <v>45142</v>
      </c>
      <c r="G377" s="66" t="str">
        <f t="shared" si="60"/>
        <v>Targeted Dealer</v>
      </c>
      <c r="H377" s="66"/>
      <c r="I377" s="67">
        <v>50</v>
      </c>
      <c r="J377" s="67">
        <f t="shared" si="61"/>
        <v>50</v>
      </c>
      <c r="K377" s="68">
        <v>27</v>
      </c>
      <c r="L377" s="68">
        <f t="shared" si="62"/>
        <v>23</v>
      </c>
      <c r="M377" s="68">
        <f t="shared" si="63"/>
        <v>54</v>
      </c>
      <c r="N377" s="96">
        <v>27</v>
      </c>
      <c r="O377" s="97" t="str">
        <f t="shared" si="64"/>
        <v>DEC</v>
      </c>
      <c r="P377" s="96">
        <v>27</v>
      </c>
      <c r="Q377" s="98">
        <f t="shared" si="65"/>
        <v>0</v>
      </c>
      <c r="R377" s="97">
        <f t="shared" si="66"/>
        <v>0</v>
      </c>
      <c r="S377" s="99" t="str">
        <f t="shared" si="67"/>
        <v>GROWTH</v>
      </c>
      <c r="T377" s="68">
        <v>26</v>
      </c>
      <c r="U377" s="100" t="str">
        <f t="shared" si="68"/>
        <v>jAN</v>
      </c>
      <c r="V377" s="96">
        <v>26</v>
      </c>
      <c r="W377" s="101">
        <f t="shared" si="69"/>
        <v>1</v>
      </c>
      <c r="X377" s="102">
        <f t="shared" si="70"/>
        <v>3.8461538461538547E-2</v>
      </c>
      <c r="Y377" s="103" t="str">
        <f t="shared" si="71"/>
        <v>GROWTH</v>
      </c>
      <c r="Z377" s="74">
        <v>0</v>
      </c>
      <c r="AA377" s="69"/>
      <c r="AB377" s="69" t="s">
        <v>133</v>
      </c>
      <c r="AC377" s="3"/>
    </row>
    <row r="378" spans="1:29" ht="14.25" customHeight="1">
      <c r="A378" s="74" t="s">
        <v>133</v>
      </c>
      <c r="B378" s="78" t="s">
        <v>48</v>
      </c>
      <c r="C378" s="78" t="s">
        <v>1285</v>
      </c>
      <c r="D378" s="78">
        <v>1000004038</v>
      </c>
      <c r="E378" s="78" t="s">
        <v>1286</v>
      </c>
      <c r="F378" s="73">
        <v>45484</v>
      </c>
      <c r="G378" s="66" t="str">
        <f t="shared" si="60"/>
        <v>Targeted Dealer</v>
      </c>
      <c r="H378" s="66"/>
      <c r="I378" s="67">
        <v>50</v>
      </c>
      <c r="J378" s="67">
        <f t="shared" si="61"/>
        <v>50</v>
      </c>
      <c r="K378" s="68">
        <v>44</v>
      </c>
      <c r="L378" s="68">
        <f t="shared" si="62"/>
        <v>6</v>
      </c>
      <c r="M378" s="68">
        <f t="shared" si="63"/>
        <v>88</v>
      </c>
      <c r="N378" s="96">
        <v>21</v>
      </c>
      <c r="O378" s="97" t="str">
        <f t="shared" si="64"/>
        <v>DEC</v>
      </c>
      <c r="P378" s="96">
        <v>21</v>
      </c>
      <c r="Q378" s="98">
        <f t="shared" si="65"/>
        <v>23</v>
      </c>
      <c r="R378" s="97">
        <f t="shared" si="66"/>
        <v>1.0952380952380953</v>
      </c>
      <c r="S378" s="99" t="str">
        <f t="shared" si="67"/>
        <v>GROWTH</v>
      </c>
      <c r="T378" s="68">
        <v>49</v>
      </c>
      <c r="U378" s="100" t="str">
        <f t="shared" si="68"/>
        <v>jAN</v>
      </c>
      <c r="V378" s="96">
        <v>49</v>
      </c>
      <c r="W378" s="101">
        <f t="shared" si="69"/>
        <v>-5</v>
      </c>
      <c r="X378" s="102">
        <f t="shared" si="70"/>
        <v>-0.10204081632653061</v>
      </c>
      <c r="Y378" s="103" t="str">
        <f t="shared" si="71"/>
        <v>DEGROWTH</v>
      </c>
      <c r="Z378" s="74">
        <v>0</v>
      </c>
      <c r="AA378" s="69"/>
      <c r="AB378" s="74" t="s">
        <v>133</v>
      </c>
      <c r="AC378" s="3"/>
    </row>
    <row r="379" spans="1:29" ht="14.25" customHeight="1">
      <c r="A379" s="69" t="s">
        <v>133</v>
      </c>
      <c r="B379" s="71" t="s">
        <v>51</v>
      </c>
      <c r="C379" s="71" t="s">
        <v>1287</v>
      </c>
      <c r="D379" s="71">
        <v>1000000385</v>
      </c>
      <c r="E379" s="72" t="s">
        <v>1288</v>
      </c>
      <c r="F379" s="73">
        <v>40115</v>
      </c>
      <c r="G379" s="66" t="str">
        <f t="shared" si="60"/>
        <v>Targeted Dealer</v>
      </c>
      <c r="H379" s="66"/>
      <c r="I379" s="67">
        <v>25</v>
      </c>
      <c r="J379" s="67">
        <f t="shared" si="61"/>
        <v>25</v>
      </c>
      <c r="K379" s="68">
        <v>28</v>
      </c>
      <c r="L379" s="68">
        <f t="shared" si="62"/>
        <v>-3</v>
      </c>
      <c r="M379" s="68">
        <f t="shared" si="63"/>
        <v>112</v>
      </c>
      <c r="N379" s="96">
        <v>15</v>
      </c>
      <c r="O379" s="97" t="str">
        <f t="shared" si="64"/>
        <v>DEC</v>
      </c>
      <c r="P379" s="96">
        <v>15</v>
      </c>
      <c r="Q379" s="98">
        <f t="shared" si="65"/>
        <v>13</v>
      </c>
      <c r="R379" s="97">
        <f t="shared" si="66"/>
        <v>0.8666666666666667</v>
      </c>
      <c r="S379" s="99" t="str">
        <f t="shared" si="67"/>
        <v>GROWTH</v>
      </c>
      <c r="T379" s="68">
        <v>54</v>
      </c>
      <c r="U379" s="100" t="str">
        <f t="shared" si="68"/>
        <v>jAN</v>
      </c>
      <c r="V379" s="96">
        <v>54</v>
      </c>
      <c r="W379" s="101">
        <f t="shared" si="69"/>
        <v>-26</v>
      </c>
      <c r="X379" s="102">
        <f t="shared" si="70"/>
        <v>-0.48148148148148151</v>
      </c>
      <c r="Y379" s="103" t="str">
        <f t="shared" si="71"/>
        <v>DEGROWTH</v>
      </c>
      <c r="Z379" s="74">
        <v>1</v>
      </c>
      <c r="AA379" s="69"/>
      <c r="AB379" s="69" t="s">
        <v>133</v>
      </c>
      <c r="AC379" s="3"/>
    </row>
    <row r="380" spans="1:29" ht="14.25" customHeight="1">
      <c r="A380" s="69" t="s">
        <v>133</v>
      </c>
      <c r="B380" s="71" t="s">
        <v>51</v>
      </c>
      <c r="C380" s="71" t="s">
        <v>242</v>
      </c>
      <c r="D380" s="71">
        <v>1000000388</v>
      </c>
      <c r="E380" s="72" t="s">
        <v>243</v>
      </c>
      <c r="F380" s="73">
        <v>43038</v>
      </c>
      <c r="G380" s="66" t="str">
        <f t="shared" si="60"/>
        <v>Targeted Dealer</v>
      </c>
      <c r="H380" s="66"/>
      <c r="I380" s="67">
        <v>25</v>
      </c>
      <c r="J380" s="67">
        <f t="shared" si="61"/>
        <v>25</v>
      </c>
      <c r="K380" s="68">
        <v>0</v>
      </c>
      <c r="L380" s="68">
        <f t="shared" si="62"/>
        <v>25</v>
      </c>
      <c r="M380" s="68">
        <f t="shared" si="63"/>
        <v>0</v>
      </c>
      <c r="N380" s="96">
        <v>0</v>
      </c>
      <c r="O380" s="97" t="str">
        <f t="shared" si="64"/>
        <v>DEC</v>
      </c>
      <c r="P380" s="96">
        <v>0</v>
      </c>
      <c r="Q380" s="98">
        <f t="shared" si="65"/>
        <v>0</v>
      </c>
      <c r="R380" s="97" t="str">
        <f t="shared" si="66"/>
        <v xml:space="preserve"> </v>
      </c>
      <c r="S380" s="99" t="b">
        <f t="shared" si="67"/>
        <v>0</v>
      </c>
      <c r="T380" s="68">
        <v>30</v>
      </c>
      <c r="U380" s="100" t="str">
        <f t="shared" si="68"/>
        <v>jAN</v>
      </c>
      <c r="V380" s="96">
        <v>30</v>
      </c>
      <c r="W380" s="101">
        <f t="shared" si="69"/>
        <v>-30</v>
      </c>
      <c r="X380" s="102">
        <f t="shared" si="70"/>
        <v>-1</v>
      </c>
      <c r="Y380" s="103" t="str">
        <f t="shared" si="71"/>
        <v>DEGROWTH</v>
      </c>
      <c r="Z380" s="74">
        <v>1</v>
      </c>
      <c r="AA380" s="69"/>
      <c r="AB380" s="69" t="s">
        <v>133</v>
      </c>
      <c r="AC380" s="3"/>
    </row>
    <row r="381" spans="1:29" ht="14.25" customHeight="1">
      <c r="A381" s="69" t="s">
        <v>133</v>
      </c>
      <c r="B381" s="71" t="s">
        <v>51</v>
      </c>
      <c r="C381" s="71" t="s">
        <v>1289</v>
      </c>
      <c r="D381" s="71">
        <v>1000000383</v>
      </c>
      <c r="E381" s="72" t="s">
        <v>1290</v>
      </c>
      <c r="F381" s="73">
        <v>43061</v>
      </c>
      <c r="G381" s="66" t="str">
        <f t="shared" si="60"/>
        <v>Targeted Dealer</v>
      </c>
      <c r="H381" s="66"/>
      <c r="I381" s="67">
        <v>250</v>
      </c>
      <c r="J381" s="67">
        <f t="shared" si="61"/>
        <v>250</v>
      </c>
      <c r="K381" s="68">
        <v>245</v>
      </c>
      <c r="L381" s="68">
        <f t="shared" si="62"/>
        <v>5</v>
      </c>
      <c r="M381" s="68">
        <f t="shared" si="63"/>
        <v>98</v>
      </c>
      <c r="N381" s="96">
        <v>240</v>
      </c>
      <c r="O381" s="97" t="str">
        <f t="shared" si="64"/>
        <v>DEC</v>
      </c>
      <c r="P381" s="96">
        <v>240</v>
      </c>
      <c r="Q381" s="98">
        <f t="shared" si="65"/>
        <v>5</v>
      </c>
      <c r="R381" s="97">
        <f t="shared" si="66"/>
        <v>2.0833333333333259E-2</v>
      </c>
      <c r="S381" s="99" t="str">
        <f t="shared" si="67"/>
        <v>GROWTH</v>
      </c>
      <c r="T381" s="68">
        <v>255</v>
      </c>
      <c r="U381" s="100" t="str">
        <f t="shared" si="68"/>
        <v>jAN</v>
      </c>
      <c r="V381" s="96">
        <v>255</v>
      </c>
      <c r="W381" s="101">
        <f t="shared" si="69"/>
        <v>-10</v>
      </c>
      <c r="X381" s="102">
        <f t="shared" si="70"/>
        <v>-3.9215686274509776E-2</v>
      </c>
      <c r="Y381" s="103" t="str">
        <f t="shared" si="71"/>
        <v>DEGROWTH</v>
      </c>
      <c r="Z381" s="74">
        <v>0</v>
      </c>
      <c r="AA381" s="69"/>
      <c r="AB381" s="69" t="s">
        <v>133</v>
      </c>
      <c r="AC381" s="3"/>
    </row>
    <row r="382" spans="1:29" ht="14.25" customHeight="1">
      <c r="A382" s="69" t="s">
        <v>133</v>
      </c>
      <c r="B382" s="71" t="s">
        <v>51</v>
      </c>
      <c r="C382" s="71" t="s">
        <v>244</v>
      </c>
      <c r="D382" s="71">
        <v>1000000380</v>
      </c>
      <c r="E382" s="72" t="s">
        <v>245</v>
      </c>
      <c r="F382" s="73">
        <v>43587</v>
      </c>
      <c r="G382" s="66" t="str">
        <f t="shared" si="60"/>
        <v>Targeted Dealer</v>
      </c>
      <c r="H382" s="66"/>
      <c r="I382" s="67">
        <v>50</v>
      </c>
      <c r="J382" s="67">
        <f t="shared" si="61"/>
        <v>50</v>
      </c>
      <c r="K382" s="68">
        <v>0</v>
      </c>
      <c r="L382" s="68">
        <f t="shared" si="62"/>
        <v>50</v>
      </c>
      <c r="M382" s="68">
        <f t="shared" si="63"/>
        <v>0</v>
      </c>
      <c r="N382" s="96">
        <v>46</v>
      </c>
      <c r="O382" s="97" t="str">
        <f t="shared" si="64"/>
        <v>DEC</v>
      </c>
      <c r="P382" s="96">
        <v>46</v>
      </c>
      <c r="Q382" s="98">
        <f t="shared" si="65"/>
        <v>-46</v>
      </c>
      <c r="R382" s="97">
        <f t="shared" si="66"/>
        <v>-1</v>
      </c>
      <c r="S382" s="99" t="str">
        <f t="shared" si="67"/>
        <v>DEGROWTH</v>
      </c>
      <c r="T382" s="68">
        <v>46</v>
      </c>
      <c r="U382" s="100" t="str">
        <f t="shared" si="68"/>
        <v>jAN</v>
      </c>
      <c r="V382" s="96">
        <v>46</v>
      </c>
      <c r="W382" s="101">
        <f t="shared" si="69"/>
        <v>-46</v>
      </c>
      <c r="X382" s="102">
        <f t="shared" si="70"/>
        <v>-1</v>
      </c>
      <c r="Y382" s="103" t="str">
        <f t="shared" si="71"/>
        <v>DEGROWTH</v>
      </c>
      <c r="Z382" s="74">
        <v>1</v>
      </c>
      <c r="AA382" s="69"/>
      <c r="AB382" s="69" t="s">
        <v>133</v>
      </c>
      <c r="AC382" s="3"/>
    </row>
    <row r="383" spans="1:29" ht="14.25" customHeight="1">
      <c r="A383" s="69" t="s">
        <v>133</v>
      </c>
      <c r="B383" s="71" t="s">
        <v>51</v>
      </c>
      <c r="C383" s="71" t="s">
        <v>1291</v>
      </c>
      <c r="D383" s="71">
        <v>1000000384</v>
      </c>
      <c r="E383" s="72" t="s">
        <v>1292</v>
      </c>
      <c r="F383" s="73">
        <v>44392</v>
      </c>
      <c r="G383" s="66" t="str">
        <f t="shared" si="60"/>
        <v>Targeted Dealer</v>
      </c>
      <c r="H383" s="66"/>
      <c r="I383" s="67">
        <v>1270</v>
      </c>
      <c r="J383" s="67">
        <f t="shared" si="61"/>
        <v>1270</v>
      </c>
      <c r="K383" s="68">
        <v>997</v>
      </c>
      <c r="L383" s="68">
        <f t="shared" si="62"/>
        <v>273</v>
      </c>
      <c r="M383" s="68">
        <f t="shared" si="63"/>
        <v>78.503937007874015</v>
      </c>
      <c r="N383" s="96">
        <v>923.5</v>
      </c>
      <c r="O383" s="97" t="str">
        <f t="shared" si="64"/>
        <v>DEC</v>
      </c>
      <c r="P383" s="96">
        <v>923.5</v>
      </c>
      <c r="Q383" s="98">
        <f t="shared" si="65"/>
        <v>73.5</v>
      </c>
      <c r="R383" s="97">
        <f t="shared" si="66"/>
        <v>7.9588521927449918E-2</v>
      </c>
      <c r="S383" s="99" t="str">
        <f t="shared" si="67"/>
        <v>GROWTH</v>
      </c>
      <c r="T383" s="68">
        <v>1417</v>
      </c>
      <c r="U383" s="100" t="str">
        <f t="shared" si="68"/>
        <v>jAN</v>
      </c>
      <c r="V383" s="96">
        <v>1417</v>
      </c>
      <c r="W383" s="101">
        <f t="shared" si="69"/>
        <v>-420</v>
      </c>
      <c r="X383" s="102">
        <f t="shared" si="70"/>
        <v>-0.29640084685956247</v>
      </c>
      <c r="Y383" s="103" t="str">
        <f t="shared" si="71"/>
        <v>DEGROWTH</v>
      </c>
      <c r="Z383" s="74">
        <v>0</v>
      </c>
      <c r="AA383" s="69"/>
      <c r="AB383" s="69" t="s">
        <v>133</v>
      </c>
      <c r="AC383" s="3"/>
    </row>
    <row r="384" spans="1:29" ht="14.25" customHeight="1">
      <c r="A384" s="69" t="s">
        <v>133</v>
      </c>
      <c r="B384" s="71" t="s">
        <v>51</v>
      </c>
      <c r="C384" s="71" t="s">
        <v>1293</v>
      </c>
      <c r="D384" s="71">
        <v>1000003773</v>
      </c>
      <c r="E384" s="71" t="s">
        <v>1294</v>
      </c>
      <c r="F384" s="73">
        <v>45267</v>
      </c>
      <c r="G384" s="66" t="str">
        <f t="shared" si="60"/>
        <v>Targeted Dealer</v>
      </c>
      <c r="H384" s="66"/>
      <c r="I384" s="67">
        <v>150</v>
      </c>
      <c r="J384" s="67">
        <f t="shared" si="61"/>
        <v>150</v>
      </c>
      <c r="K384" s="68">
        <v>115</v>
      </c>
      <c r="L384" s="68">
        <f t="shared" si="62"/>
        <v>35</v>
      </c>
      <c r="M384" s="68">
        <f t="shared" si="63"/>
        <v>76.666666666666671</v>
      </c>
      <c r="N384" s="96">
        <v>150</v>
      </c>
      <c r="O384" s="97" t="str">
        <f t="shared" si="64"/>
        <v>DEC</v>
      </c>
      <c r="P384" s="96">
        <v>150</v>
      </c>
      <c r="Q384" s="98">
        <f t="shared" si="65"/>
        <v>-35</v>
      </c>
      <c r="R384" s="97">
        <f t="shared" si="66"/>
        <v>-0.23333333333333328</v>
      </c>
      <c r="S384" s="99" t="str">
        <f t="shared" si="67"/>
        <v>DEGROWTH</v>
      </c>
      <c r="T384" s="68">
        <v>0</v>
      </c>
      <c r="U384" s="100" t="str">
        <f t="shared" si="68"/>
        <v>jAN</v>
      </c>
      <c r="V384" s="96">
        <v>0</v>
      </c>
      <c r="W384" s="101">
        <f t="shared" si="69"/>
        <v>115</v>
      </c>
      <c r="X384" s="102">
        <f t="shared" si="70"/>
        <v>0</v>
      </c>
      <c r="Y384" s="103" t="b">
        <f t="shared" si="71"/>
        <v>0</v>
      </c>
      <c r="Z384" s="74">
        <v>1</v>
      </c>
      <c r="AA384" s="69"/>
      <c r="AB384" s="69" t="s">
        <v>133</v>
      </c>
      <c r="AC384" s="3"/>
    </row>
    <row r="385" spans="1:29" ht="14.25" customHeight="1">
      <c r="A385" s="69" t="s">
        <v>133</v>
      </c>
      <c r="B385" s="71" t="s">
        <v>52</v>
      </c>
      <c r="C385" s="71" t="s">
        <v>246</v>
      </c>
      <c r="D385" s="71">
        <v>1000000577</v>
      </c>
      <c r="E385" s="72" t="s">
        <v>247</v>
      </c>
      <c r="F385" s="73">
        <v>41486</v>
      </c>
      <c r="G385" s="66" t="str">
        <f t="shared" si="60"/>
        <v>Targeted Dealer</v>
      </c>
      <c r="H385" s="66"/>
      <c r="I385" s="67">
        <v>210</v>
      </c>
      <c r="J385" s="67">
        <f t="shared" si="61"/>
        <v>210</v>
      </c>
      <c r="K385" s="68">
        <v>50</v>
      </c>
      <c r="L385" s="68">
        <f t="shared" si="62"/>
        <v>160</v>
      </c>
      <c r="M385" s="68">
        <f t="shared" si="63"/>
        <v>23.80952380952381</v>
      </c>
      <c r="N385" s="96">
        <v>220</v>
      </c>
      <c r="O385" s="97" t="str">
        <f t="shared" si="64"/>
        <v>DEC</v>
      </c>
      <c r="P385" s="96">
        <v>220</v>
      </c>
      <c r="Q385" s="98">
        <f t="shared" si="65"/>
        <v>-170</v>
      </c>
      <c r="R385" s="97">
        <f t="shared" si="66"/>
        <v>-0.77272727272727271</v>
      </c>
      <c r="S385" s="99" t="str">
        <f t="shared" si="67"/>
        <v>DEGROWTH</v>
      </c>
      <c r="T385" s="68">
        <v>50</v>
      </c>
      <c r="U385" s="100" t="str">
        <f t="shared" si="68"/>
        <v>jAN</v>
      </c>
      <c r="V385" s="96">
        <v>50</v>
      </c>
      <c r="W385" s="101">
        <f t="shared" si="69"/>
        <v>0</v>
      </c>
      <c r="X385" s="102">
        <f t="shared" si="70"/>
        <v>0</v>
      </c>
      <c r="Y385" s="103" t="str">
        <f t="shared" si="71"/>
        <v>GROWTH</v>
      </c>
      <c r="Z385" s="74">
        <v>0</v>
      </c>
      <c r="AA385" s="69"/>
      <c r="AB385" s="69" t="s">
        <v>133</v>
      </c>
      <c r="AC385" s="3"/>
    </row>
    <row r="386" spans="1:29" ht="14.25" customHeight="1">
      <c r="A386" s="69" t="s">
        <v>133</v>
      </c>
      <c r="B386" s="71" t="s">
        <v>52</v>
      </c>
      <c r="C386" s="71" t="s">
        <v>1295</v>
      </c>
      <c r="D386" s="71">
        <v>1000000562</v>
      </c>
      <c r="E386" s="72" t="s">
        <v>1296</v>
      </c>
      <c r="F386" s="73">
        <v>41556</v>
      </c>
      <c r="G386" s="66" t="str">
        <f t="shared" si="60"/>
        <v>Targeted Dealer</v>
      </c>
      <c r="H386" s="66"/>
      <c r="I386" s="67">
        <v>60</v>
      </c>
      <c r="J386" s="67">
        <f t="shared" si="61"/>
        <v>60</v>
      </c>
      <c r="K386" s="68">
        <v>27</v>
      </c>
      <c r="L386" s="68">
        <f t="shared" si="62"/>
        <v>33</v>
      </c>
      <c r="M386" s="68">
        <f t="shared" si="63"/>
        <v>45</v>
      </c>
      <c r="N386" s="96">
        <v>27</v>
      </c>
      <c r="O386" s="97" t="str">
        <f t="shared" si="64"/>
        <v>DEC</v>
      </c>
      <c r="P386" s="96">
        <v>27</v>
      </c>
      <c r="Q386" s="98">
        <f t="shared" si="65"/>
        <v>0</v>
      </c>
      <c r="R386" s="97">
        <f t="shared" si="66"/>
        <v>0</v>
      </c>
      <c r="S386" s="99" t="str">
        <f t="shared" si="67"/>
        <v>GROWTH</v>
      </c>
      <c r="T386" s="68">
        <v>54</v>
      </c>
      <c r="U386" s="100" t="str">
        <f t="shared" si="68"/>
        <v>jAN</v>
      </c>
      <c r="V386" s="96">
        <v>54</v>
      </c>
      <c r="W386" s="101">
        <f t="shared" si="69"/>
        <v>-27</v>
      </c>
      <c r="X386" s="102">
        <f t="shared" si="70"/>
        <v>-0.5</v>
      </c>
      <c r="Y386" s="103" t="str">
        <f t="shared" si="71"/>
        <v>DEGROWTH</v>
      </c>
      <c r="Z386" s="74">
        <v>0</v>
      </c>
      <c r="AA386" s="69"/>
      <c r="AB386" s="69" t="s">
        <v>133</v>
      </c>
      <c r="AC386" s="3"/>
    </row>
    <row r="387" spans="1:29" ht="14.25" customHeight="1">
      <c r="A387" s="69" t="s">
        <v>133</v>
      </c>
      <c r="B387" s="71" t="s">
        <v>52</v>
      </c>
      <c r="C387" s="71" t="s">
        <v>1297</v>
      </c>
      <c r="D387" s="71">
        <v>1000000579</v>
      </c>
      <c r="E387" s="72" t="s">
        <v>1298</v>
      </c>
      <c r="F387" s="73">
        <v>41899</v>
      </c>
      <c r="G387" s="66" t="str">
        <f t="shared" ref="G387:G450" si="72">IF(I387&gt;0,"Targeted Dealer","-")</f>
        <v>Targeted Dealer</v>
      </c>
      <c r="H387" s="66"/>
      <c r="I387" s="67">
        <v>5860</v>
      </c>
      <c r="J387" s="67">
        <f t="shared" ref="J387:J450" si="73">I387/$J$1*($J$1-$E$1)</f>
        <v>5860</v>
      </c>
      <c r="K387" s="68">
        <v>6567</v>
      </c>
      <c r="L387" s="68">
        <f t="shared" ref="L387:L450" si="74">I387-K387</f>
        <v>-707</v>
      </c>
      <c r="M387" s="68">
        <f t="shared" ref="M387:M450" si="75">IFERROR((K387/J387%),"-")</f>
        <v>112.06484641638225</v>
      </c>
      <c r="N387" s="96">
        <v>7448</v>
      </c>
      <c r="O387" s="97" t="str">
        <f t="shared" ref="O387:O450" si="76">IF(F387&lt;=$P$2,"DEC","")</f>
        <v>DEC</v>
      </c>
      <c r="P387" s="96">
        <v>7448</v>
      </c>
      <c r="Q387" s="98">
        <f t="shared" ref="Q387:Q450" si="77">K387-P387</f>
        <v>-881</v>
      </c>
      <c r="R387" s="97">
        <f t="shared" ref="R387:R450" si="78">IFERROR(IF(O387="Dec",(K387/P387-1))," ")</f>
        <v>-0.11828678839957041</v>
      </c>
      <c r="S387" s="99" t="str">
        <f t="shared" ref="S387:S450" si="79">IF(N387&gt;0,IF(O387="","-",IF(R387&lt;0%,"DEGROWTH","GROWTH")))</f>
        <v>DEGROWTH</v>
      </c>
      <c r="T387" s="68">
        <v>5545</v>
      </c>
      <c r="U387" s="100" t="str">
        <f t="shared" ref="U387:U450" si="80">IF(F387&lt;=$V$2,"jAN","")</f>
        <v>jAN</v>
      </c>
      <c r="V387" s="96">
        <v>5545</v>
      </c>
      <c r="W387" s="101">
        <f t="shared" ref="W387:W450" si="81">K387-V387</f>
        <v>1022</v>
      </c>
      <c r="X387" s="102">
        <f t="shared" ref="X387:X450" si="82">IFERROR(IF(U387="Jan",(K387/V387-1)),0)</f>
        <v>0.1843101893597836</v>
      </c>
      <c r="Y387" s="103" t="str">
        <f t="shared" ref="Y387:Y450" si="83">IF(T387&gt;0,IF(U387="","-",IF(X387&lt;0%,"DEGROWTH","GROWTH")))</f>
        <v>GROWTH</v>
      </c>
      <c r="Z387" s="74">
        <v>0</v>
      </c>
      <c r="AA387" s="69"/>
      <c r="AB387" s="69" t="s">
        <v>133</v>
      </c>
      <c r="AC387" s="3"/>
    </row>
    <row r="388" spans="1:29" ht="14.25" customHeight="1">
      <c r="A388" s="69" t="s">
        <v>133</v>
      </c>
      <c r="B388" s="71" t="s">
        <v>52</v>
      </c>
      <c r="C388" s="71" t="s">
        <v>1299</v>
      </c>
      <c r="D388" s="71">
        <v>1000000558</v>
      </c>
      <c r="E388" s="72" t="s">
        <v>1300</v>
      </c>
      <c r="F388" s="73">
        <v>42966</v>
      </c>
      <c r="G388" s="66" t="str">
        <f t="shared" si="72"/>
        <v>Targeted Dealer</v>
      </c>
      <c r="H388" s="66"/>
      <c r="I388" s="67">
        <v>1445</v>
      </c>
      <c r="J388" s="67">
        <f t="shared" si="73"/>
        <v>1445</v>
      </c>
      <c r="K388" s="68">
        <v>1000.95</v>
      </c>
      <c r="L388" s="68">
        <f t="shared" si="74"/>
        <v>444.04999999999995</v>
      </c>
      <c r="M388" s="68">
        <f t="shared" si="75"/>
        <v>69.269896193771629</v>
      </c>
      <c r="N388" s="96">
        <v>739</v>
      </c>
      <c r="O388" s="97" t="str">
        <f t="shared" si="76"/>
        <v>DEC</v>
      </c>
      <c r="P388" s="96">
        <v>739</v>
      </c>
      <c r="Q388" s="98">
        <f t="shared" si="77"/>
        <v>261.95000000000005</v>
      </c>
      <c r="R388" s="97">
        <f t="shared" si="78"/>
        <v>0.35446549391069015</v>
      </c>
      <c r="S388" s="99" t="str">
        <f t="shared" si="79"/>
        <v>GROWTH</v>
      </c>
      <c r="T388" s="68">
        <v>1348.5</v>
      </c>
      <c r="U388" s="100" t="str">
        <f t="shared" si="80"/>
        <v>jAN</v>
      </c>
      <c r="V388" s="96">
        <v>1348.5</v>
      </c>
      <c r="W388" s="101">
        <f t="shared" si="81"/>
        <v>-347.54999999999995</v>
      </c>
      <c r="X388" s="102">
        <f t="shared" si="82"/>
        <v>-0.25773081201334813</v>
      </c>
      <c r="Y388" s="103" t="str">
        <f t="shared" si="83"/>
        <v>DEGROWTH</v>
      </c>
      <c r="Z388" s="74">
        <v>0</v>
      </c>
      <c r="AA388" s="69"/>
      <c r="AB388" s="69" t="s">
        <v>133</v>
      </c>
      <c r="AC388" s="3"/>
    </row>
    <row r="389" spans="1:29" ht="14.25" customHeight="1">
      <c r="A389" s="69" t="s">
        <v>133</v>
      </c>
      <c r="B389" s="71" t="s">
        <v>52</v>
      </c>
      <c r="C389" s="71" t="s">
        <v>1301</v>
      </c>
      <c r="D389" s="71">
        <v>1000000569</v>
      </c>
      <c r="E389" s="72" t="s">
        <v>1302</v>
      </c>
      <c r="F389" s="73">
        <v>43208</v>
      </c>
      <c r="G389" s="66" t="str">
        <f t="shared" si="72"/>
        <v>Targeted Dealer</v>
      </c>
      <c r="H389" s="66"/>
      <c r="I389" s="67">
        <v>205</v>
      </c>
      <c r="J389" s="67">
        <f t="shared" si="73"/>
        <v>205</v>
      </c>
      <c r="K389" s="68">
        <v>152</v>
      </c>
      <c r="L389" s="68">
        <f t="shared" si="74"/>
        <v>53</v>
      </c>
      <c r="M389" s="68">
        <f t="shared" si="75"/>
        <v>74.146341463414643</v>
      </c>
      <c r="N389" s="96">
        <v>206</v>
      </c>
      <c r="O389" s="97" t="str">
        <f t="shared" si="76"/>
        <v>DEC</v>
      </c>
      <c r="P389" s="96">
        <v>206</v>
      </c>
      <c r="Q389" s="98">
        <f t="shared" si="77"/>
        <v>-54</v>
      </c>
      <c r="R389" s="97">
        <f t="shared" si="78"/>
        <v>-0.26213592233009708</v>
      </c>
      <c r="S389" s="99" t="str">
        <f t="shared" si="79"/>
        <v>DEGROWTH</v>
      </c>
      <c r="T389" s="68">
        <v>0</v>
      </c>
      <c r="U389" s="100" t="str">
        <f t="shared" si="80"/>
        <v>jAN</v>
      </c>
      <c r="V389" s="96">
        <v>0</v>
      </c>
      <c r="W389" s="101">
        <f t="shared" si="81"/>
        <v>152</v>
      </c>
      <c r="X389" s="102">
        <f t="shared" si="82"/>
        <v>0</v>
      </c>
      <c r="Y389" s="103" t="b">
        <f t="shared" si="83"/>
        <v>0</v>
      </c>
      <c r="Z389" s="74">
        <v>0</v>
      </c>
      <c r="AA389" s="69"/>
      <c r="AB389" s="69" t="s">
        <v>133</v>
      </c>
      <c r="AC389" s="3"/>
    </row>
    <row r="390" spans="1:29" ht="14.25" customHeight="1">
      <c r="A390" s="69" t="s">
        <v>133</v>
      </c>
      <c r="B390" s="71" t="s">
        <v>52</v>
      </c>
      <c r="C390" s="71" t="s">
        <v>248</v>
      </c>
      <c r="D390" s="71">
        <v>1000000559</v>
      </c>
      <c r="E390" s="72" t="s">
        <v>249</v>
      </c>
      <c r="F390" s="73">
        <v>43259</v>
      </c>
      <c r="G390" s="66" t="str">
        <f t="shared" si="72"/>
        <v>-</v>
      </c>
      <c r="H390" s="66"/>
      <c r="I390" s="67">
        <v>0</v>
      </c>
      <c r="J390" s="67">
        <f t="shared" si="73"/>
        <v>0</v>
      </c>
      <c r="K390" s="68">
        <v>0</v>
      </c>
      <c r="L390" s="68">
        <f t="shared" si="74"/>
        <v>0</v>
      </c>
      <c r="M390" s="68" t="str">
        <f t="shared" si="75"/>
        <v>-</v>
      </c>
      <c r="N390" s="96">
        <v>0</v>
      </c>
      <c r="O390" s="97" t="str">
        <f t="shared" si="76"/>
        <v>DEC</v>
      </c>
      <c r="P390" s="96">
        <v>0</v>
      </c>
      <c r="Q390" s="98">
        <f t="shared" si="77"/>
        <v>0</v>
      </c>
      <c r="R390" s="97" t="str">
        <f t="shared" si="78"/>
        <v xml:space="preserve"> </v>
      </c>
      <c r="S390" s="99" t="b">
        <f t="shared" si="79"/>
        <v>0</v>
      </c>
      <c r="T390" s="68">
        <v>50</v>
      </c>
      <c r="U390" s="100" t="str">
        <f t="shared" si="80"/>
        <v>jAN</v>
      </c>
      <c r="V390" s="96">
        <v>50</v>
      </c>
      <c r="W390" s="101">
        <f t="shared" si="81"/>
        <v>-50</v>
      </c>
      <c r="X390" s="102">
        <f t="shared" si="82"/>
        <v>-1</v>
      </c>
      <c r="Y390" s="103" t="str">
        <f t="shared" si="83"/>
        <v>DEGROWTH</v>
      </c>
      <c r="Z390" s="74">
        <v>0</v>
      </c>
      <c r="AA390" s="69"/>
      <c r="AB390" s="69" t="s">
        <v>133</v>
      </c>
      <c r="AC390" s="3"/>
    </row>
    <row r="391" spans="1:29" ht="14.25" customHeight="1">
      <c r="A391" s="69" t="s">
        <v>133</v>
      </c>
      <c r="B391" s="71" t="s">
        <v>52</v>
      </c>
      <c r="C391" s="71" t="s">
        <v>1303</v>
      </c>
      <c r="D391" s="71">
        <v>1000000578</v>
      </c>
      <c r="E391" s="72" t="s">
        <v>1304</v>
      </c>
      <c r="F391" s="73">
        <v>43263</v>
      </c>
      <c r="G391" s="66" t="str">
        <f t="shared" si="72"/>
        <v>Targeted Dealer</v>
      </c>
      <c r="H391" s="66"/>
      <c r="I391" s="67">
        <v>205</v>
      </c>
      <c r="J391" s="67">
        <f t="shared" si="73"/>
        <v>205</v>
      </c>
      <c r="K391" s="68">
        <v>210</v>
      </c>
      <c r="L391" s="68">
        <f t="shared" si="74"/>
        <v>-5</v>
      </c>
      <c r="M391" s="68">
        <f t="shared" si="75"/>
        <v>102.43902439024392</v>
      </c>
      <c r="N391" s="96">
        <v>298</v>
      </c>
      <c r="O391" s="97" t="str">
        <f t="shared" si="76"/>
        <v>DEC</v>
      </c>
      <c r="P391" s="96">
        <v>298</v>
      </c>
      <c r="Q391" s="98">
        <f t="shared" si="77"/>
        <v>-88</v>
      </c>
      <c r="R391" s="97">
        <f t="shared" si="78"/>
        <v>-0.29530201342281881</v>
      </c>
      <c r="S391" s="99" t="str">
        <f t="shared" si="79"/>
        <v>DEGROWTH</v>
      </c>
      <c r="T391" s="68">
        <v>97</v>
      </c>
      <c r="U391" s="100" t="str">
        <f t="shared" si="80"/>
        <v>jAN</v>
      </c>
      <c r="V391" s="96">
        <v>97</v>
      </c>
      <c r="W391" s="101">
        <f t="shared" si="81"/>
        <v>113</v>
      </c>
      <c r="X391" s="102">
        <f t="shared" si="82"/>
        <v>1.1649484536082473</v>
      </c>
      <c r="Y391" s="103" t="str">
        <f t="shared" si="83"/>
        <v>GROWTH</v>
      </c>
      <c r="Z391" s="74">
        <v>0</v>
      </c>
      <c r="AA391" s="69"/>
      <c r="AB391" s="69" t="s">
        <v>133</v>
      </c>
      <c r="AC391" s="3"/>
    </row>
    <row r="392" spans="1:29" ht="14.25" customHeight="1">
      <c r="A392" s="69" t="s">
        <v>133</v>
      </c>
      <c r="B392" s="71" t="s">
        <v>52</v>
      </c>
      <c r="C392" s="71" t="s">
        <v>1305</v>
      </c>
      <c r="D392" s="71">
        <v>1000000561</v>
      </c>
      <c r="E392" s="72" t="s">
        <v>1306</v>
      </c>
      <c r="F392" s="73">
        <v>43357</v>
      </c>
      <c r="G392" s="66" t="str">
        <f t="shared" si="72"/>
        <v>Targeted Dealer</v>
      </c>
      <c r="H392" s="66"/>
      <c r="I392" s="67">
        <v>155</v>
      </c>
      <c r="J392" s="67">
        <f t="shared" si="73"/>
        <v>155</v>
      </c>
      <c r="K392" s="68">
        <v>105</v>
      </c>
      <c r="L392" s="68">
        <f t="shared" si="74"/>
        <v>50</v>
      </c>
      <c r="M392" s="68">
        <f t="shared" si="75"/>
        <v>67.741935483870961</v>
      </c>
      <c r="N392" s="96">
        <v>241</v>
      </c>
      <c r="O392" s="97" t="str">
        <f t="shared" si="76"/>
        <v>DEC</v>
      </c>
      <c r="P392" s="96">
        <v>241</v>
      </c>
      <c r="Q392" s="98">
        <f t="shared" si="77"/>
        <v>-136</v>
      </c>
      <c r="R392" s="97">
        <f t="shared" si="78"/>
        <v>-0.56431535269709543</v>
      </c>
      <c r="S392" s="99" t="str">
        <f t="shared" si="79"/>
        <v>DEGROWTH</v>
      </c>
      <c r="T392" s="68">
        <v>100</v>
      </c>
      <c r="U392" s="100" t="str">
        <f t="shared" si="80"/>
        <v>jAN</v>
      </c>
      <c r="V392" s="96">
        <v>100</v>
      </c>
      <c r="W392" s="101">
        <f t="shared" si="81"/>
        <v>5</v>
      </c>
      <c r="X392" s="102">
        <f t="shared" si="82"/>
        <v>5.0000000000000044E-2</v>
      </c>
      <c r="Y392" s="103" t="str">
        <f t="shared" si="83"/>
        <v>GROWTH</v>
      </c>
      <c r="Z392" s="74">
        <v>0</v>
      </c>
      <c r="AA392" s="69"/>
      <c r="AB392" s="69" t="s">
        <v>133</v>
      </c>
      <c r="AC392" s="3"/>
    </row>
    <row r="393" spans="1:29" ht="14.25" customHeight="1">
      <c r="A393" s="69" t="s">
        <v>133</v>
      </c>
      <c r="B393" s="71" t="s">
        <v>52</v>
      </c>
      <c r="C393" s="71" t="s">
        <v>1307</v>
      </c>
      <c r="D393" s="71">
        <v>1000000573</v>
      </c>
      <c r="E393" s="72" t="s">
        <v>1308</v>
      </c>
      <c r="F393" s="73">
        <v>43357</v>
      </c>
      <c r="G393" s="66" t="str">
        <f t="shared" si="72"/>
        <v>Targeted Dealer</v>
      </c>
      <c r="H393" s="66"/>
      <c r="I393" s="67">
        <v>5200</v>
      </c>
      <c r="J393" s="67">
        <f t="shared" si="73"/>
        <v>5200</v>
      </c>
      <c r="K393" s="68">
        <v>5123.5</v>
      </c>
      <c r="L393" s="68">
        <f t="shared" si="74"/>
        <v>76.5</v>
      </c>
      <c r="M393" s="68">
        <f t="shared" si="75"/>
        <v>98.52884615384616</v>
      </c>
      <c r="N393" s="96">
        <v>5009</v>
      </c>
      <c r="O393" s="97" t="str">
        <f t="shared" si="76"/>
        <v>DEC</v>
      </c>
      <c r="P393" s="96">
        <v>5009</v>
      </c>
      <c r="Q393" s="98">
        <f t="shared" si="77"/>
        <v>114.5</v>
      </c>
      <c r="R393" s="97">
        <f t="shared" si="78"/>
        <v>2.2858854062687062E-2</v>
      </c>
      <c r="S393" s="99" t="str">
        <f t="shared" si="79"/>
        <v>GROWTH</v>
      </c>
      <c r="T393" s="68">
        <v>5015</v>
      </c>
      <c r="U393" s="100" t="str">
        <f t="shared" si="80"/>
        <v>jAN</v>
      </c>
      <c r="V393" s="96">
        <v>5015</v>
      </c>
      <c r="W393" s="101">
        <f t="shared" si="81"/>
        <v>108.5</v>
      </c>
      <c r="X393" s="102">
        <f t="shared" si="82"/>
        <v>2.1635094715852343E-2</v>
      </c>
      <c r="Y393" s="103" t="str">
        <f t="shared" si="83"/>
        <v>GROWTH</v>
      </c>
      <c r="Z393" s="74">
        <v>0</v>
      </c>
      <c r="AA393" s="69"/>
      <c r="AB393" s="69" t="s">
        <v>133</v>
      </c>
      <c r="AC393" s="3"/>
    </row>
    <row r="394" spans="1:29" ht="14.25" customHeight="1">
      <c r="A394" s="69" t="s">
        <v>133</v>
      </c>
      <c r="B394" s="71" t="s">
        <v>52</v>
      </c>
      <c r="C394" s="71" t="s">
        <v>1309</v>
      </c>
      <c r="D394" s="71">
        <v>1000000983</v>
      </c>
      <c r="E394" s="72" t="s">
        <v>1310</v>
      </c>
      <c r="F394" s="73">
        <v>43711</v>
      </c>
      <c r="G394" s="66" t="str">
        <f t="shared" si="72"/>
        <v>Targeted Dealer</v>
      </c>
      <c r="H394" s="66"/>
      <c r="I394" s="67">
        <v>530</v>
      </c>
      <c r="J394" s="67">
        <f t="shared" si="73"/>
        <v>530</v>
      </c>
      <c r="K394" s="68">
        <v>389.8</v>
      </c>
      <c r="L394" s="68">
        <f t="shared" si="74"/>
        <v>140.19999999999999</v>
      </c>
      <c r="M394" s="68">
        <f t="shared" si="75"/>
        <v>73.547169811320757</v>
      </c>
      <c r="N394" s="96">
        <v>788</v>
      </c>
      <c r="O394" s="97" t="str">
        <f t="shared" si="76"/>
        <v>DEC</v>
      </c>
      <c r="P394" s="96">
        <v>788</v>
      </c>
      <c r="Q394" s="98">
        <f t="shared" si="77"/>
        <v>-398.2</v>
      </c>
      <c r="R394" s="97">
        <f t="shared" si="78"/>
        <v>-0.50532994923857866</v>
      </c>
      <c r="S394" s="99" t="str">
        <f t="shared" si="79"/>
        <v>DEGROWTH</v>
      </c>
      <c r="T394" s="68">
        <v>409</v>
      </c>
      <c r="U394" s="100" t="str">
        <f t="shared" si="80"/>
        <v>jAN</v>
      </c>
      <c r="V394" s="96">
        <v>409</v>
      </c>
      <c r="W394" s="101">
        <f t="shared" si="81"/>
        <v>-19.199999999999989</v>
      </c>
      <c r="X394" s="102">
        <f t="shared" si="82"/>
        <v>-4.6943765281173611E-2</v>
      </c>
      <c r="Y394" s="103" t="str">
        <f t="shared" si="83"/>
        <v>DEGROWTH</v>
      </c>
      <c r="Z394" s="74">
        <v>0</v>
      </c>
      <c r="AA394" s="69"/>
      <c r="AB394" s="69" t="s">
        <v>133</v>
      </c>
      <c r="AC394" s="3"/>
    </row>
    <row r="395" spans="1:29" ht="14.25" customHeight="1">
      <c r="A395" s="69" t="s">
        <v>133</v>
      </c>
      <c r="B395" s="71" t="s">
        <v>52</v>
      </c>
      <c r="C395" s="71" t="s">
        <v>1311</v>
      </c>
      <c r="D395" s="71">
        <v>1000000969</v>
      </c>
      <c r="E395" s="72" t="s">
        <v>1312</v>
      </c>
      <c r="F395" s="73">
        <v>43819</v>
      </c>
      <c r="G395" s="66" t="str">
        <f t="shared" si="72"/>
        <v>-</v>
      </c>
      <c r="H395" s="66"/>
      <c r="I395" s="67">
        <v>0</v>
      </c>
      <c r="J395" s="67">
        <f t="shared" si="73"/>
        <v>0</v>
      </c>
      <c r="K395" s="68">
        <v>206</v>
      </c>
      <c r="L395" s="68">
        <f t="shared" si="74"/>
        <v>-206</v>
      </c>
      <c r="M395" s="68" t="str">
        <f t="shared" si="75"/>
        <v>-</v>
      </c>
      <c r="N395" s="96">
        <v>0</v>
      </c>
      <c r="O395" s="97" t="str">
        <f t="shared" si="76"/>
        <v>DEC</v>
      </c>
      <c r="P395" s="96">
        <v>0</v>
      </c>
      <c r="Q395" s="98">
        <f t="shared" si="77"/>
        <v>206</v>
      </c>
      <c r="R395" s="97" t="str">
        <f t="shared" si="78"/>
        <v xml:space="preserve"> </v>
      </c>
      <c r="S395" s="99" t="b">
        <f t="shared" si="79"/>
        <v>0</v>
      </c>
      <c r="T395" s="68">
        <v>312</v>
      </c>
      <c r="U395" s="100" t="str">
        <f t="shared" si="80"/>
        <v>jAN</v>
      </c>
      <c r="V395" s="96">
        <v>312</v>
      </c>
      <c r="W395" s="101">
        <f t="shared" si="81"/>
        <v>-106</v>
      </c>
      <c r="X395" s="102">
        <f t="shared" si="82"/>
        <v>-0.33974358974358976</v>
      </c>
      <c r="Y395" s="103" t="str">
        <f t="shared" si="83"/>
        <v>DEGROWTH</v>
      </c>
      <c r="Z395" s="74">
        <v>0</v>
      </c>
      <c r="AA395" s="69"/>
      <c r="AB395" s="69" t="s">
        <v>133</v>
      </c>
      <c r="AC395" s="3"/>
    </row>
    <row r="396" spans="1:29" ht="14.25" customHeight="1">
      <c r="A396" s="69" t="s">
        <v>133</v>
      </c>
      <c r="B396" s="71" t="s">
        <v>52</v>
      </c>
      <c r="C396" s="71" t="s">
        <v>1313</v>
      </c>
      <c r="D396" s="71">
        <v>1000000976</v>
      </c>
      <c r="E396" s="72" t="s">
        <v>1314</v>
      </c>
      <c r="F396" s="73">
        <v>44002</v>
      </c>
      <c r="G396" s="66" t="str">
        <f t="shared" si="72"/>
        <v>Targeted Dealer</v>
      </c>
      <c r="H396" s="66"/>
      <c r="I396" s="67">
        <v>105</v>
      </c>
      <c r="J396" s="67">
        <f t="shared" si="73"/>
        <v>105</v>
      </c>
      <c r="K396" s="68">
        <v>110.15</v>
      </c>
      <c r="L396" s="68">
        <f t="shared" si="74"/>
        <v>-5.1500000000000057</v>
      </c>
      <c r="M396" s="68">
        <f t="shared" si="75"/>
        <v>104.90476190476191</v>
      </c>
      <c r="N396" s="96">
        <v>118</v>
      </c>
      <c r="O396" s="97" t="str">
        <f t="shared" si="76"/>
        <v>DEC</v>
      </c>
      <c r="P396" s="96">
        <v>118</v>
      </c>
      <c r="Q396" s="98">
        <f t="shared" si="77"/>
        <v>-7.8499999999999943</v>
      </c>
      <c r="R396" s="97">
        <f t="shared" si="78"/>
        <v>-6.6525423728813537E-2</v>
      </c>
      <c r="S396" s="99" t="str">
        <f t="shared" si="79"/>
        <v>DEGROWTH</v>
      </c>
      <c r="T396" s="68">
        <v>85</v>
      </c>
      <c r="U396" s="100" t="str">
        <f t="shared" si="80"/>
        <v>jAN</v>
      </c>
      <c r="V396" s="96">
        <v>85</v>
      </c>
      <c r="W396" s="101">
        <f t="shared" si="81"/>
        <v>25.150000000000006</v>
      </c>
      <c r="X396" s="102">
        <f t="shared" si="82"/>
        <v>0.29588235294117649</v>
      </c>
      <c r="Y396" s="103" t="str">
        <f t="shared" si="83"/>
        <v>GROWTH</v>
      </c>
      <c r="Z396" s="74">
        <v>0</v>
      </c>
      <c r="AA396" s="69"/>
      <c r="AB396" s="69" t="s">
        <v>133</v>
      </c>
      <c r="AC396" s="3"/>
    </row>
    <row r="397" spans="1:29" ht="14.25" customHeight="1">
      <c r="A397" s="69" t="s">
        <v>133</v>
      </c>
      <c r="B397" s="71" t="s">
        <v>52</v>
      </c>
      <c r="C397" s="71" t="s">
        <v>1315</v>
      </c>
      <c r="D397" s="71">
        <v>1000000972</v>
      </c>
      <c r="E397" s="72" t="s">
        <v>1316</v>
      </c>
      <c r="F397" s="73">
        <v>44008</v>
      </c>
      <c r="G397" s="66" t="str">
        <f t="shared" si="72"/>
        <v>Targeted Dealer</v>
      </c>
      <c r="H397" s="66"/>
      <c r="I397" s="67">
        <v>115</v>
      </c>
      <c r="J397" s="67">
        <f t="shared" si="73"/>
        <v>115</v>
      </c>
      <c r="K397" s="68">
        <v>55</v>
      </c>
      <c r="L397" s="68">
        <f t="shared" si="74"/>
        <v>60</v>
      </c>
      <c r="M397" s="68">
        <f t="shared" si="75"/>
        <v>47.826086956521742</v>
      </c>
      <c r="N397" s="96">
        <v>118.3</v>
      </c>
      <c r="O397" s="97" t="str">
        <f t="shared" si="76"/>
        <v>DEC</v>
      </c>
      <c r="P397" s="96">
        <v>118.3</v>
      </c>
      <c r="Q397" s="98">
        <f t="shared" si="77"/>
        <v>-63.3</v>
      </c>
      <c r="R397" s="97">
        <f t="shared" si="78"/>
        <v>-0.53508030431107345</v>
      </c>
      <c r="S397" s="99" t="str">
        <f t="shared" si="79"/>
        <v>DEGROWTH</v>
      </c>
      <c r="T397" s="68">
        <v>105</v>
      </c>
      <c r="U397" s="100" t="str">
        <f t="shared" si="80"/>
        <v>jAN</v>
      </c>
      <c r="V397" s="96">
        <v>105</v>
      </c>
      <c r="W397" s="101">
        <f t="shared" si="81"/>
        <v>-50</v>
      </c>
      <c r="X397" s="102">
        <f t="shared" si="82"/>
        <v>-0.47619047619047616</v>
      </c>
      <c r="Y397" s="103" t="str">
        <f t="shared" si="83"/>
        <v>DEGROWTH</v>
      </c>
      <c r="Z397" s="74">
        <v>0</v>
      </c>
      <c r="AA397" s="69"/>
      <c r="AB397" s="69" t="s">
        <v>133</v>
      </c>
      <c r="AC397" s="3"/>
    </row>
    <row r="398" spans="1:29" ht="14.25" customHeight="1">
      <c r="A398" s="69" t="s">
        <v>133</v>
      </c>
      <c r="B398" s="71" t="s">
        <v>52</v>
      </c>
      <c r="C398" s="71" t="s">
        <v>1317</v>
      </c>
      <c r="D398" s="71">
        <v>1000000970</v>
      </c>
      <c r="E398" s="72" t="s">
        <v>1318</v>
      </c>
      <c r="F398" s="73">
        <v>44309</v>
      </c>
      <c r="G398" s="66" t="str">
        <f t="shared" si="72"/>
        <v>Targeted Dealer</v>
      </c>
      <c r="H398" s="66"/>
      <c r="I398" s="67">
        <v>2320</v>
      </c>
      <c r="J398" s="67">
        <f t="shared" si="73"/>
        <v>2320</v>
      </c>
      <c r="K398" s="68">
        <v>2181</v>
      </c>
      <c r="L398" s="68">
        <f t="shared" si="74"/>
        <v>139</v>
      </c>
      <c r="M398" s="68">
        <f t="shared" si="75"/>
        <v>94.008620689655174</v>
      </c>
      <c r="N398" s="96">
        <v>2488</v>
      </c>
      <c r="O398" s="97" t="str">
        <f t="shared" si="76"/>
        <v>DEC</v>
      </c>
      <c r="P398" s="96">
        <v>2488</v>
      </c>
      <c r="Q398" s="98">
        <f t="shared" si="77"/>
        <v>-307</v>
      </c>
      <c r="R398" s="97">
        <f t="shared" si="78"/>
        <v>-0.12339228295819937</v>
      </c>
      <c r="S398" s="99" t="str">
        <f t="shared" si="79"/>
        <v>DEGROWTH</v>
      </c>
      <c r="T398" s="68">
        <v>2152</v>
      </c>
      <c r="U398" s="100" t="str">
        <f t="shared" si="80"/>
        <v>jAN</v>
      </c>
      <c r="V398" s="96">
        <v>2152</v>
      </c>
      <c r="W398" s="101">
        <f t="shared" si="81"/>
        <v>29</v>
      </c>
      <c r="X398" s="102">
        <f t="shared" si="82"/>
        <v>1.3475836431226851E-2</v>
      </c>
      <c r="Y398" s="103" t="str">
        <f t="shared" si="83"/>
        <v>GROWTH</v>
      </c>
      <c r="Z398" s="74">
        <v>0</v>
      </c>
      <c r="AA398" s="69"/>
      <c r="AB398" s="69" t="s">
        <v>133</v>
      </c>
      <c r="AC398" s="3"/>
    </row>
    <row r="399" spans="1:29" ht="14.25" customHeight="1">
      <c r="A399" s="69" t="s">
        <v>133</v>
      </c>
      <c r="B399" s="71" t="s">
        <v>52</v>
      </c>
      <c r="C399" s="71" t="s">
        <v>1319</v>
      </c>
      <c r="D399" s="71">
        <v>1000000975</v>
      </c>
      <c r="E399" s="72" t="s">
        <v>1320</v>
      </c>
      <c r="F399" s="73">
        <v>44474</v>
      </c>
      <c r="G399" s="66" t="str">
        <f t="shared" si="72"/>
        <v>Targeted Dealer</v>
      </c>
      <c r="H399" s="66"/>
      <c r="I399" s="67">
        <v>155</v>
      </c>
      <c r="J399" s="67">
        <f t="shared" si="73"/>
        <v>155</v>
      </c>
      <c r="K399" s="68">
        <v>155.75</v>
      </c>
      <c r="L399" s="68">
        <f t="shared" si="74"/>
        <v>-0.75</v>
      </c>
      <c r="M399" s="68">
        <f t="shared" si="75"/>
        <v>100.48387096774194</v>
      </c>
      <c r="N399" s="96">
        <v>280</v>
      </c>
      <c r="O399" s="97" t="str">
        <f t="shared" si="76"/>
        <v>DEC</v>
      </c>
      <c r="P399" s="96">
        <v>280</v>
      </c>
      <c r="Q399" s="98">
        <f t="shared" si="77"/>
        <v>-124.25</v>
      </c>
      <c r="R399" s="97">
        <f t="shared" si="78"/>
        <v>-0.44374999999999998</v>
      </c>
      <c r="S399" s="99" t="str">
        <f t="shared" si="79"/>
        <v>DEGROWTH</v>
      </c>
      <c r="T399" s="68">
        <v>0</v>
      </c>
      <c r="U399" s="100" t="str">
        <f t="shared" si="80"/>
        <v>jAN</v>
      </c>
      <c r="V399" s="96">
        <v>0</v>
      </c>
      <c r="W399" s="101">
        <f t="shared" si="81"/>
        <v>155.75</v>
      </c>
      <c r="X399" s="102">
        <f t="shared" si="82"/>
        <v>0</v>
      </c>
      <c r="Y399" s="103" t="b">
        <f t="shared" si="83"/>
        <v>0</v>
      </c>
      <c r="Z399" s="74">
        <v>0</v>
      </c>
      <c r="AA399" s="69"/>
      <c r="AB399" s="69" t="s">
        <v>133</v>
      </c>
      <c r="AC399" s="3"/>
    </row>
    <row r="400" spans="1:29" ht="14.25" customHeight="1">
      <c r="A400" s="69" t="s">
        <v>133</v>
      </c>
      <c r="B400" s="71" t="s">
        <v>52</v>
      </c>
      <c r="C400" s="71" t="s">
        <v>1321</v>
      </c>
      <c r="D400" s="71">
        <v>1000002823</v>
      </c>
      <c r="E400" s="72" t="s">
        <v>1322</v>
      </c>
      <c r="F400" s="73">
        <v>44740</v>
      </c>
      <c r="G400" s="66" t="str">
        <f t="shared" si="72"/>
        <v>Targeted Dealer</v>
      </c>
      <c r="H400" s="66"/>
      <c r="I400" s="67">
        <v>155</v>
      </c>
      <c r="J400" s="67">
        <f t="shared" si="73"/>
        <v>155</v>
      </c>
      <c r="K400" s="68">
        <v>175</v>
      </c>
      <c r="L400" s="68">
        <f t="shared" si="74"/>
        <v>-20</v>
      </c>
      <c r="M400" s="68">
        <f t="shared" si="75"/>
        <v>112.90322580645162</v>
      </c>
      <c r="N400" s="96">
        <v>124</v>
      </c>
      <c r="O400" s="97" t="str">
        <f t="shared" si="76"/>
        <v>DEC</v>
      </c>
      <c r="P400" s="96">
        <v>124</v>
      </c>
      <c r="Q400" s="98">
        <f t="shared" si="77"/>
        <v>51</v>
      </c>
      <c r="R400" s="97">
        <f t="shared" si="78"/>
        <v>0.41129032258064524</v>
      </c>
      <c r="S400" s="99" t="str">
        <f t="shared" si="79"/>
        <v>GROWTH</v>
      </c>
      <c r="T400" s="68">
        <v>270.5</v>
      </c>
      <c r="U400" s="100" t="str">
        <f t="shared" si="80"/>
        <v>jAN</v>
      </c>
      <c r="V400" s="96">
        <v>270.5</v>
      </c>
      <c r="W400" s="101">
        <f t="shared" si="81"/>
        <v>-95.5</v>
      </c>
      <c r="X400" s="102">
        <f t="shared" si="82"/>
        <v>-0.35304990757855825</v>
      </c>
      <c r="Y400" s="103" t="str">
        <f t="shared" si="83"/>
        <v>DEGROWTH</v>
      </c>
      <c r="Z400" s="74">
        <v>0</v>
      </c>
      <c r="AA400" s="69"/>
      <c r="AB400" s="69" t="s">
        <v>133</v>
      </c>
      <c r="AC400" s="3"/>
    </row>
    <row r="401" spans="1:29" ht="14.25" customHeight="1">
      <c r="A401" s="69" t="s">
        <v>133</v>
      </c>
      <c r="B401" s="71" t="s">
        <v>52</v>
      </c>
      <c r="C401" s="71" t="s">
        <v>1323</v>
      </c>
      <c r="D401" s="71">
        <v>1000003188</v>
      </c>
      <c r="E401" s="71" t="s">
        <v>1324</v>
      </c>
      <c r="F401" s="73">
        <v>44923</v>
      </c>
      <c r="G401" s="66" t="str">
        <f t="shared" si="72"/>
        <v>-</v>
      </c>
      <c r="H401" s="66"/>
      <c r="I401" s="67">
        <v>0</v>
      </c>
      <c r="J401" s="67">
        <f t="shared" si="73"/>
        <v>0</v>
      </c>
      <c r="K401" s="68">
        <v>0</v>
      </c>
      <c r="L401" s="68">
        <f t="shared" si="74"/>
        <v>0</v>
      </c>
      <c r="M401" s="68" t="str">
        <f t="shared" si="75"/>
        <v>-</v>
      </c>
      <c r="N401" s="96">
        <v>0</v>
      </c>
      <c r="O401" s="97" t="str">
        <f t="shared" si="76"/>
        <v>DEC</v>
      </c>
      <c r="P401" s="96">
        <v>0</v>
      </c>
      <c r="Q401" s="98">
        <f t="shared" si="77"/>
        <v>0</v>
      </c>
      <c r="R401" s="97" t="str">
        <f t="shared" si="78"/>
        <v xml:space="preserve"> </v>
      </c>
      <c r="S401" s="99" t="b">
        <f t="shared" si="79"/>
        <v>0</v>
      </c>
      <c r="T401" s="68">
        <v>102</v>
      </c>
      <c r="U401" s="100" t="str">
        <f t="shared" si="80"/>
        <v>jAN</v>
      </c>
      <c r="V401" s="96">
        <v>102</v>
      </c>
      <c r="W401" s="101">
        <f t="shared" si="81"/>
        <v>-102</v>
      </c>
      <c r="X401" s="102">
        <f t="shared" si="82"/>
        <v>-1</v>
      </c>
      <c r="Y401" s="103" t="str">
        <f t="shared" si="83"/>
        <v>DEGROWTH</v>
      </c>
      <c r="Z401" s="74">
        <v>1</v>
      </c>
      <c r="AA401" s="69"/>
      <c r="AB401" s="69" t="s">
        <v>133</v>
      </c>
      <c r="AC401" s="3"/>
    </row>
    <row r="402" spans="1:29" ht="14.25" customHeight="1">
      <c r="A402" s="69" t="s">
        <v>133</v>
      </c>
      <c r="B402" s="71" t="s">
        <v>52</v>
      </c>
      <c r="C402" s="71" t="s">
        <v>1325</v>
      </c>
      <c r="D402" s="71">
        <v>1000003192</v>
      </c>
      <c r="E402" s="71" t="s">
        <v>1326</v>
      </c>
      <c r="F402" s="73">
        <v>44924</v>
      </c>
      <c r="G402" s="66" t="str">
        <f t="shared" si="72"/>
        <v>Targeted Dealer</v>
      </c>
      <c r="H402" s="66"/>
      <c r="I402" s="67">
        <v>155</v>
      </c>
      <c r="J402" s="67">
        <f t="shared" si="73"/>
        <v>155</v>
      </c>
      <c r="K402" s="68">
        <v>214</v>
      </c>
      <c r="L402" s="68">
        <f t="shared" si="74"/>
        <v>-59</v>
      </c>
      <c r="M402" s="68">
        <f t="shared" si="75"/>
        <v>138.06451612903226</v>
      </c>
      <c r="N402" s="96">
        <v>118.5</v>
      </c>
      <c r="O402" s="97" t="str">
        <f t="shared" si="76"/>
        <v>DEC</v>
      </c>
      <c r="P402" s="96">
        <v>118.5</v>
      </c>
      <c r="Q402" s="98">
        <f t="shared" si="77"/>
        <v>95.5</v>
      </c>
      <c r="R402" s="97">
        <f t="shared" si="78"/>
        <v>0.80590717299578052</v>
      </c>
      <c r="S402" s="99" t="str">
        <f t="shared" si="79"/>
        <v>GROWTH</v>
      </c>
      <c r="T402" s="68">
        <v>245</v>
      </c>
      <c r="U402" s="100" t="str">
        <f t="shared" si="80"/>
        <v>jAN</v>
      </c>
      <c r="V402" s="96">
        <v>245</v>
      </c>
      <c r="W402" s="101">
        <f t="shared" si="81"/>
        <v>-31</v>
      </c>
      <c r="X402" s="102">
        <f t="shared" si="82"/>
        <v>-0.12653061224489792</v>
      </c>
      <c r="Y402" s="103" t="str">
        <f t="shared" si="83"/>
        <v>DEGROWTH</v>
      </c>
      <c r="Z402" s="74">
        <v>0</v>
      </c>
      <c r="AA402" s="69"/>
      <c r="AB402" s="69" t="s">
        <v>133</v>
      </c>
      <c r="AC402" s="3"/>
    </row>
    <row r="403" spans="1:29" ht="14.25" customHeight="1">
      <c r="A403" s="69" t="s">
        <v>133</v>
      </c>
      <c r="B403" s="71" t="s">
        <v>52</v>
      </c>
      <c r="C403" s="71" t="s">
        <v>1327</v>
      </c>
      <c r="D403" s="71">
        <v>1000003203</v>
      </c>
      <c r="E403" s="71" t="s">
        <v>1328</v>
      </c>
      <c r="F403" s="73">
        <v>44926</v>
      </c>
      <c r="G403" s="66" t="str">
        <f t="shared" si="72"/>
        <v>Targeted Dealer</v>
      </c>
      <c r="H403" s="66"/>
      <c r="I403" s="67">
        <v>425</v>
      </c>
      <c r="J403" s="67">
        <f t="shared" si="73"/>
        <v>425</v>
      </c>
      <c r="K403" s="68">
        <v>353</v>
      </c>
      <c r="L403" s="68">
        <f t="shared" si="74"/>
        <v>72</v>
      </c>
      <c r="M403" s="68">
        <f t="shared" si="75"/>
        <v>83.058823529411768</v>
      </c>
      <c r="N403" s="96">
        <v>302</v>
      </c>
      <c r="O403" s="97" t="str">
        <f t="shared" si="76"/>
        <v>DEC</v>
      </c>
      <c r="P403" s="96">
        <v>302</v>
      </c>
      <c r="Q403" s="98">
        <f t="shared" si="77"/>
        <v>51</v>
      </c>
      <c r="R403" s="97">
        <f t="shared" si="78"/>
        <v>0.16887417218543055</v>
      </c>
      <c r="S403" s="99" t="str">
        <f t="shared" si="79"/>
        <v>GROWTH</v>
      </c>
      <c r="T403" s="68">
        <v>355</v>
      </c>
      <c r="U403" s="100" t="str">
        <f t="shared" si="80"/>
        <v>jAN</v>
      </c>
      <c r="V403" s="96">
        <v>355</v>
      </c>
      <c r="W403" s="101">
        <f t="shared" si="81"/>
        <v>-2</v>
      </c>
      <c r="X403" s="102">
        <f t="shared" si="82"/>
        <v>-5.6338028169014009E-3</v>
      </c>
      <c r="Y403" s="103" t="str">
        <f t="shared" si="83"/>
        <v>DEGROWTH</v>
      </c>
      <c r="Z403" s="74">
        <v>0</v>
      </c>
      <c r="AA403" s="69"/>
      <c r="AB403" s="69" t="s">
        <v>133</v>
      </c>
      <c r="AC403" s="3"/>
    </row>
    <row r="404" spans="1:29" ht="14.25" customHeight="1">
      <c r="A404" s="69" t="s">
        <v>133</v>
      </c>
      <c r="B404" s="71" t="s">
        <v>52</v>
      </c>
      <c r="C404" s="71" t="s">
        <v>1329</v>
      </c>
      <c r="D404" s="71">
        <v>1000003386</v>
      </c>
      <c r="E404" s="71" t="s">
        <v>1330</v>
      </c>
      <c r="F404" s="73">
        <v>44983</v>
      </c>
      <c r="G404" s="66" t="str">
        <f t="shared" si="72"/>
        <v>Targeted Dealer</v>
      </c>
      <c r="H404" s="66"/>
      <c r="I404" s="67">
        <v>155</v>
      </c>
      <c r="J404" s="67">
        <f t="shared" si="73"/>
        <v>155</v>
      </c>
      <c r="K404" s="68">
        <v>122</v>
      </c>
      <c r="L404" s="68">
        <f t="shared" si="74"/>
        <v>33</v>
      </c>
      <c r="M404" s="68">
        <f t="shared" si="75"/>
        <v>78.709677419354833</v>
      </c>
      <c r="N404" s="96">
        <v>208</v>
      </c>
      <c r="O404" s="97" t="str">
        <f t="shared" si="76"/>
        <v>DEC</v>
      </c>
      <c r="P404" s="96">
        <v>208</v>
      </c>
      <c r="Q404" s="98">
        <f t="shared" si="77"/>
        <v>-86</v>
      </c>
      <c r="R404" s="97">
        <f t="shared" si="78"/>
        <v>-0.41346153846153844</v>
      </c>
      <c r="S404" s="99" t="str">
        <f t="shared" si="79"/>
        <v>DEGROWTH</v>
      </c>
      <c r="T404" s="68">
        <v>0</v>
      </c>
      <c r="U404" s="100" t="str">
        <f t="shared" si="80"/>
        <v>jAN</v>
      </c>
      <c r="V404" s="96">
        <v>0</v>
      </c>
      <c r="W404" s="101">
        <f t="shared" si="81"/>
        <v>122</v>
      </c>
      <c r="X404" s="102">
        <f t="shared" si="82"/>
        <v>0</v>
      </c>
      <c r="Y404" s="103" t="b">
        <f t="shared" si="83"/>
        <v>0</v>
      </c>
      <c r="Z404" s="74">
        <v>0</v>
      </c>
      <c r="AA404" s="69"/>
      <c r="AB404" s="69" t="s">
        <v>133</v>
      </c>
      <c r="AC404" s="3"/>
    </row>
    <row r="405" spans="1:29" ht="14.25" customHeight="1">
      <c r="A405" s="69" t="s">
        <v>133</v>
      </c>
      <c r="B405" s="71" t="s">
        <v>52</v>
      </c>
      <c r="C405" s="71" t="s">
        <v>1331</v>
      </c>
      <c r="D405" s="71">
        <v>1000003785</v>
      </c>
      <c r="E405" s="71" t="s">
        <v>1332</v>
      </c>
      <c r="F405" s="73">
        <v>45273</v>
      </c>
      <c r="G405" s="66" t="str">
        <f t="shared" si="72"/>
        <v>Targeted Dealer</v>
      </c>
      <c r="H405" s="66"/>
      <c r="I405" s="67">
        <v>1365</v>
      </c>
      <c r="J405" s="67">
        <f t="shared" si="73"/>
        <v>1365</v>
      </c>
      <c r="K405" s="68">
        <v>2224.85</v>
      </c>
      <c r="L405" s="68">
        <f t="shared" si="74"/>
        <v>-859.84999999999991</v>
      </c>
      <c r="M405" s="68">
        <f t="shared" si="75"/>
        <v>162.99267399267399</v>
      </c>
      <c r="N405" s="96">
        <v>1728.7</v>
      </c>
      <c r="O405" s="97" t="str">
        <f t="shared" si="76"/>
        <v>DEC</v>
      </c>
      <c r="P405" s="96">
        <v>1728.7</v>
      </c>
      <c r="Q405" s="98">
        <f t="shared" si="77"/>
        <v>496.14999999999986</v>
      </c>
      <c r="R405" s="97">
        <f t="shared" si="78"/>
        <v>0.28700757794874754</v>
      </c>
      <c r="S405" s="99" t="str">
        <f t="shared" si="79"/>
        <v>GROWTH</v>
      </c>
      <c r="T405" s="68">
        <v>622.75</v>
      </c>
      <c r="U405" s="100" t="str">
        <f t="shared" si="80"/>
        <v>jAN</v>
      </c>
      <c r="V405" s="96">
        <v>622.75</v>
      </c>
      <c r="W405" s="101">
        <f t="shared" si="81"/>
        <v>1602.1</v>
      </c>
      <c r="X405" s="102">
        <f t="shared" si="82"/>
        <v>2.5726214371738254</v>
      </c>
      <c r="Y405" s="103" t="str">
        <f t="shared" si="83"/>
        <v>GROWTH</v>
      </c>
      <c r="Z405" s="74">
        <v>0</v>
      </c>
      <c r="AA405" s="69"/>
      <c r="AB405" s="69" t="s">
        <v>133</v>
      </c>
      <c r="AC405" s="3"/>
    </row>
    <row r="406" spans="1:29" ht="14.25" customHeight="1">
      <c r="A406" s="69" t="s">
        <v>133</v>
      </c>
      <c r="B406" s="71" t="s">
        <v>52</v>
      </c>
      <c r="C406" s="71" t="s">
        <v>1333</v>
      </c>
      <c r="D406" s="76">
        <v>1000003822</v>
      </c>
      <c r="E406" s="76" t="s">
        <v>1334</v>
      </c>
      <c r="F406" s="77">
        <v>45310</v>
      </c>
      <c r="G406" s="66" t="str">
        <f t="shared" si="72"/>
        <v>Targeted Dealer</v>
      </c>
      <c r="H406" s="66"/>
      <c r="I406" s="67">
        <v>125</v>
      </c>
      <c r="J406" s="67">
        <f t="shared" si="73"/>
        <v>125</v>
      </c>
      <c r="K406" s="68">
        <v>86</v>
      </c>
      <c r="L406" s="68">
        <f t="shared" si="74"/>
        <v>39</v>
      </c>
      <c r="M406" s="68">
        <f t="shared" si="75"/>
        <v>68.8</v>
      </c>
      <c r="N406" s="96">
        <v>90</v>
      </c>
      <c r="O406" s="97" t="str">
        <f t="shared" si="76"/>
        <v>DEC</v>
      </c>
      <c r="P406" s="96">
        <v>90</v>
      </c>
      <c r="Q406" s="98">
        <f t="shared" si="77"/>
        <v>-4</v>
      </c>
      <c r="R406" s="97">
        <f t="shared" si="78"/>
        <v>-4.4444444444444398E-2</v>
      </c>
      <c r="S406" s="99" t="str">
        <f t="shared" si="79"/>
        <v>DEGROWTH</v>
      </c>
      <c r="T406" s="68">
        <v>105</v>
      </c>
      <c r="U406" s="100" t="str">
        <f t="shared" si="80"/>
        <v>jAN</v>
      </c>
      <c r="V406" s="96">
        <v>105</v>
      </c>
      <c r="W406" s="101">
        <f t="shared" si="81"/>
        <v>-19</v>
      </c>
      <c r="X406" s="102">
        <f t="shared" si="82"/>
        <v>-0.18095238095238098</v>
      </c>
      <c r="Y406" s="103" t="str">
        <f t="shared" si="83"/>
        <v>DEGROWTH</v>
      </c>
      <c r="Z406" s="74">
        <v>0</v>
      </c>
      <c r="AA406" s="69"/>
      <c r="AB406" s="69" t="s">
        <v>133</v>
      </c>
      <c r="AC406" s="3"/>
    </row>
    <row r="407" spans="1:29" ht="14.25" customHeight="1">
      <c r="A407" s="74" t="s">
        <v>133</v>
      </c>
      <c r="B407" s="78" t="s">
        <v>52</v>
      </c>
      <c r="C407" s="78" t="s">
        <v>1335</v>
      </c>
      <c r="D407" s="78">
        <v>1000003908</v>
      </c>
      <c r="E407" s="78" t="s">
        <v>1336</v>
      </c>
      <c r="F407" s="73">
        <v>45392</v>
      </c>
      <c r="G407" s="66" t="str">
        <f t="shared" si="72"/>
        <v>Targeted Dealer</v>
      </c>
      <c r="H407" s="66"/>
      <c r="I407" s="67">
        <v>330</v>
      </c>
      <c r="J407" s="67">
        <f t="shared" si="73"/>
        <v>330</v>
      </c>
      <c r="K407" s="68">
        <v>474.4</v>
      </c>
      <c r="L407" s="68">
        <f t="shared" si="74"/>
        <v>-144.39999999999998</v>
      </c>
      <c r="M407" s="68">
        <f t="shared" si="75"/>
        <v>143.75757575757575</v>
      </c>
      <c r="N407" s="96">
        <v>145</v>
      </c>
      <c r="O407" s="97" t="str">
        <f t="shared" si="76"/>
        <v>DEC</v>
      </c>
      <c r="P407" s="96">
        <v>145</v>
      </c>
      <c r="Q407" s="98">
        <f t="shared" si="77"/>
        <v>329.4</v>
      </c>
      <c r="R407" s="97">
        <f t="shared" si="78"/>
        <v>2.2717241379310344</v>
      </c>
      <c r="S407" s="99" t="str">
        <f t="shared" si="79"/>
        <v>GROWTH</v>
      </c>
      <c r="T407" s="68">
        <v>300</v>
      </c>
      <c r="U407" s="100" t="str">
        <f t="shared" si="80"/>
        <v>jAN</v>
      </c>
      <c r="V407" s="96">
        <v>300</v>
      </c>
      <c r="W407" s="101">
        <f t="shared" si="81"/>
        <v>174.39999999999998</v>
      </c>
      <c r="X407" s="102">
        <f t="shared" si="82"/>
        <v>0.58133333333333326</v>
      </c>
      <c r="Y407" s="103" t="str">
        <f t="shared" si="83"/>
        <v>GROWTH</v>
      </c>
      <c r="Z407" s="74">
        <v>0</v>
      </c>
      <c r="AA407" s="69"/>
      <c r="AB407" s="74" t="s">
        <v>133</v>
      </c>
      <c r="AC407" s="3"/>
    </row>
    <row r="408" spans="1:29" ht="14.25" customHeight="1">
      <c r="A408" s="74" t="s">
        <v>133</v>
      </c>
      <c r="B408" s="78" t="s">
        <v>52</v>
      </c>
      <c r="C408" s="78" t="s">
        <v>1337</v>
      </c>
      <c r="D408" s="78">
        <v>1000003935</v>
      </c>
      <c r="E408" s="78" t="s">
        <v>1338</v>
      </c>
      <c r="F408" s="73">
        <v>45412</v>
      </c>
      <c r="G408" s="66" t="str">
        <f t="shared" si="72"/>
        <v>Targeted Dealer</v>
      </c>
      <c r="H408" s="66"/>
      <c r="I408" s="67">
        <v>370</v>
      </c>
      <c r="J408" s="67">
        <f t="shared" si="73"/>
        <v>370</v>
      </c>
      <c r="K408" s="68">
        <v>50</v>
      </c>
      <c r="L408" s="68">
        <f t="shared" si="74"/>
        <v>320</v>
      </c>
      <c r="M408" s="68">
        <f t="shared" si="75"/>
        <v>13.513513513513512</v>
      </c>
      <c r="N408" s="96">
        <v>310</v>
      </c>
      <c r="O408" s="97" t="str">
        <f t="shared" si="76"/>
        <v>DEC</v>
      </c>
      <c r="P408" s="96">
        <v>310</v>
      </c>
      <c r="Q408" s="98">
        <f t="shared" si="77"/>
        <v>-260</v>
      </c>
      <c r="R408" s="97">
        <f t="shared" si="78"/>
        <v>-0.83870967741935487</v>
      </c>
      <c r="S408" s="99" t="str">
        <f t="shared" si="79"/>
        <v>DEGROWTH</v>
      </c>
      <c r="T408" s="68">
        <v>350</v>
      </c>
      <c r="U408" s="100" t="str">
        <f t="shared" si="80"/>
        <v>jAN</v>
      </c>
      <c r="V408" s="96">
        <v>350</v>
      </c>
      <c r="W408" s="101">
        <f t="shared" si="81"/>
        <v>-300</v>
      </c>
      <c r="X408" s="102">
        <f t="shared" si="82"/>
        <v>-0.85714285714285721</v>
      </c>
      <c r="Y408" s="103" t="str">
        <f t="shared" si="83"/>
        <v>DEGROWTH</v>
      </c>
      <c r="Z408" s="74">
        <v>0</v>
      </c>
      <c r="AA408" s="69"/>
      <c r="AB408" s="74" t="s">
        <v>133</v>
      </c>
      <c r="AC408" s="3"/>
    </row>
    <row r="409" spans="1:29" ht="14.25" customHeight="1">
      <c r="A409" s="74" t="s">
        <v>133</v>
      </c>
      <c r="B409" s="78" t="s">
        <v>52</v>
      </c>
      <c r="C409" s="78" t="s">
        <v>250</v>
      </c>
      <c r="D409" s="78">
        <v>1000004017</v>
      </c>
      <c r="E409" s="78" t="s">
        <v>251</v>
      </c>
      <c r="F409" s="73">
        <v>45468</v>
      </c>
      <c r="G409" s="66" t="str">
        <f t="shared" si="72"/>
        <v>Targeted Dealer</v>
      </c>
      <c r="H409" s="66"/>
      <c r="I409" s="67">
        <v>55</v>
      </c>
      <c r="J409" s="67">
        <f t="shared" si="73"/>
        <v>55</v>
      </c>
      <c r="K409" s="68">
        <v>0</v>
      </c>
      <c r="L409" s="68">
        <f t="shared" si="74"/>
        <v>55</v>
      </c>
      <c r="M409" s="68">
        <f t="shared" si="75"/>
        <v>0</v>
      </c>
      <c r="N409" s="96">
        <v>50</v>
      </c>
      <c r="O409" s="97" t="str">
        <f t="shared" si="76"/>
        <v>DEC</v>
      </c>
      <c r="P409" s="96">
        <v>50</v>
      </c>
      <c r="Q409" s="98">
        <f t="shared" si="77"/>
        <v>-50</v>
      </c>
      <c r="R409" s="97">
        <f t="shared" si="78"/>
        <v>-1</v>
      </c>
      <c r="S409" s="99" t="str">
        <f t="shared" si="79"/>
        <v>DEGROWTH</v>
      </c>
      <c r="T409" s="68">
        <v>50</v>
      </c>
      <c r="U409" s="100" t="str">
        <f t="shared" si="80"/>
        <v>jAN</v>
      </c>
      <c r="V409" s="96">
        <v>50</v>
      </c>
      <c r="W409" s="101">
        <f t="shared" si="81"/>
        <v>-50</v>
      </c>
      <c r="X409" s="102">
        <f t="shared" si="82"/>
        <v>-1</v>
      </c>
      <c r="Y409" s="103" t="str">
        <f t="shared" si="83"/>
        <v>DEGROWTH</v>
      </c>
      <c r="Z409" s="74">
        <v>0</v>
      </c>
      <c r="AA409" s="69"/>
      <c r="AB409" s="74" t="s">
        <v>133</v>
      </c>
      <c r="AC409" s="3"/>
    </row>
    <row r="410" spans="1:29" ht="14.25" customHeight="1">
      <c r="A410" s="74" t="s">
        <v>133</v>
      </c>
      <c r="B410" s="78" t="s">
        <v>52</v>
      </c>
      <c r="C410" s="78" t="s">
        <v>1339</v>
      </c>
      <c r="D410" s="78">
        <v>1000004104</v>
      </c>
      <c r="E410" s="78" t="s">
        <v>1340</v>
      </c>
      <c r="F410" s="73">
        <v>45534</v>
      </c>
      <c r="G410" s="66" t="str">
        <f t="shared" si="72"/>
        <v>Targeted Dealer</v>
      </c>
      <c r="H410" s="66"/>
      <c r="I410" s="67">
        <v>55</v>
      </c>
      <c r="J410" s="67">
        <f t="shared" si="73"/>
        <v>55</v>
      </c>
      <c r="K410" s="68">
        <v>35</v>
      </c>
      <c r="L410" s="68">
        <f t="shared" si="74"/>
        <v>20</v>
      </c>
      <c r="M410" s="68">
        <f t="shared" si="75"/>
        <v>63.636363636363633</v>
      </c>
      <c r="N410" s="96">
        <v>0</v>
      </c>
      <c r="O410" s="97" t="str">
        <f t="shared" si="76"/>
        <v>DEC</v>
      </c>
      <c r="P410" s="96">
        <v>0</v>
      </c>
      <c r="Q410" s="98">
        <f t="shared" si="77"/>
        <v>35</v>
      </c>
      <c r="R410" s="97" t="str">
        <f t="shared" si="78"/>
        <v xml:space="preserve"> </v>
      </c>
      <c r="S410" s="99" t="b">
        <f t="shared" si="79"/>
        <v>0</v>
      </c>
      <c r="T410" s="68">
        <v>295.5</v>
      </c>
      <c r="U410" s="100" t="str">
        <f t="shared" si="80"/>
        <v>jAN</v>
      </c>
      <c r="V410" s="96">
        <v>295.5</v>
      </c>
      <c r="W410" s="101">
        <f t="shared" si="81"/>
        <v>-260.5</v>
      </c>
      <c r="X410" s="102">
        <f t="shared" si="82"/>
        <v>-0.88155668358714045</v>
      </c>
      <c r="Y410" s="103" t="str">
        <f t="shared" si="83"/>
        <v>DEGROWTH</v>
      </c>
      <c r="Z410" s="74">
        <v>1</v>
      </c>
      <c r="AA410" s="69"/>
      <c r="AB410" s="74" t="s">
        <v>133</v>
      </c>
      <c r="AC410" s="3"/>
    </row>
    <row r="411" spans="1:29" ht="14.25" customHeight="1">
      <c r="A411" s="69" t="s">
        <v>133</v>
      </c>
      <c r="B411" s="71" t="s">
        <v>55</v>
      </c>
      <c r="C411" s="71" t="s">
        <v>1341</v>
      </c>
      <c r="D411" s="71">
        <v>1000000630</v>
      </c>
      <c r="E411" s="72" t="s">
        <v>1342</v>
      </c>
      <c r="F411" s="73">
        <v>41479</v>
      </c>
      <c r="G411" s="66" t="str">
        <f t="shared" si="72"/>
        <v>Targeted Dealer</v>
      </c>
      <c r="H411" s="66"/>
      <c r="I411" s="67">
        <v>35</v>
      </c>
      <c r="J411" s="67">
        <f t="shared" si="73"/>
        <v>35</v>
      </c>
      <c r="K411" s="68">
        <v>0</v>
      </c>
      <c r="L411" s="68">
        <f t="shared" si="74"/>
        <v>35</v>
      </c>
      <c r="M411" s="68">
        <f t="shared" si="75"/>
        <v>0</v>
      </c>
      <c r="N411" s="96">
        <v>35</v>
      </c>
      <c r="O411" s="97" t="str">
        <f t="shared" si="76"/>
        <v>DEC</v>
      </c>
      <c r="P411" s="96">
        <v>35</v>
      </c>
      <c r="Q411" s="98">
        <f t="shared" si="77"/>
        <v>-35</v>
      </c>
      <c r="R411" s="97">
        <f t="shared" si="78"/>
        <v>-1</v>
      </c>
      <c r="S411" s="99" t="str">
        <f t="shared" si="79"/>
        <v>DEGROWTH</v>
      </c>
      <c r="T411" s="68">
        <v>0</v>
      </c>
      <c r="U411" s="100" t="str">
        <f t="shared" si="80"/>
        <v>jAN</v>
      </c>
      <c r="V411" s="96">
        <v>0</v>
      </c>
      <c r="W411" s="101">
        <f t="shared" si="81"/>
        <v>0</v>
      </c>
      <c r="X411" s="102">
        <f t="shared" si="82"/>
        <v>0</v>
      </c>
      <c r="Y411" s="103" t="b">
        <f t="shared" si="83"/>
        <v>0</v>
      </c>
      <c r="Z411" s="74">
        <v>0</v>
      </c>
      <c r="AA411" s="69"/>
      <c r="AB411" s="69" t="s">
        <v>133</v>
      </c>
      <c r="AC411" s="3"/>
    </row>
    <row r="412" spans="1:29" ht="14.25" customHeight="1">
      <c r="A412" s="69" t="s">
        <v>133</v>
      </c>
      <c r="B412" s="71" t="s">
        <v>55</v>
      </c>
      <c r="C412" s="71" t="s">
        <v>1343</v>
      </c>
      <c r="D412" s="71">
        <v>1000000620</v>
      </c>
      <c r="E412" s="72" t="s">
        <v>1344</v>
      </c>
      <c r="F412" s="73">
        <v>41645</v>
      </c>
      <c r="G412" s="66" t="str">
        <f t="shared" si="72"/>
        <v>Targeted Dealer</v>
      </c>
      <c r="H412" s="66"/>
      <c r="I412" s="67">
        <v>240</v>
      </c>
      <c r="J412" s="67">
        <f t="shared" si="73"/>
        <v>240</v>
      </c>
      <c r="K412" s="68">
        <v>350</v>
      </c>
      <c r="L412" s="68">
        <f t="shared" si="74"/>
        <v>-110</v>
      </c>
      <c r="M412" s="68">
        <f t="shared" si="75"/>
        <v>145.83333333333334</v>
      </c>
      <c r="N412" s="96">
        <v>160</v>
      </c>
      <c r="O412" s="97" t="str">
        <f t="shared" si="76"/>
        <v>DEC</v>
      </c>
      <c r="P412" s="96">
        <v>160</v>
      </c>
      <c r="Q412" s="98">
        <f t="shared" si="77"/>
        <v>190</v>
      </c>
      <c r="R412" s="97">
        <f t="shared" si="78"/>
        <v>1.1875</v>
      </c>
      <c r="S412" s="99" t="str">
        <f t="shared" si="79"/>
        <v>GROWTH</v>
      </c>
      <c r="T412" s="68">
        <v>310</v>
      </c>
      <c r="U412" s="100" t="str">
        <f t="shared" si="80"/>
        <v>jAN</v>
      </c>
      <c r="V412" s="96">
        <v>310</v>
      </c>
      <c r="W412" s="101">
        <f t="shared" si="81"/>
        <v>40</v>
      </c>
      <c r="X412" s="102">
        <f t="shared" si="82"/>
        <v>0.12903225806451624</v>
      </c>
      <c r="Y412" s="103" t="str">
        <f t="shared" si="83"/>
        <v>GROWTH</v>
      </c>
      <c r="Z412" s="74">
        <v>0</v>
      </c>
      <c r="AA412" s="69"/>
      <c r="AB412" s="69" t="s">
        <v>133</v>
      </c>
      <c r="AC412" s="3"/>
    </row>
    <row r="413" spans="1:29" ht="14.25" customHeight="1">
      <c r="A413" s="69" t="s">
        <v>133</v>
      </c>
      <c r="B413" s="71" t="s">
        <v>55</v>
      </c>
      <c r="C413" s="71" t="s">
        <v>1345</v>
      </c>
      <c r="D413" s="71">
        <v>1000000624</v>
      </c>
      <c r="E413" s="72" t="s">
        <v>1346</v>
      </c>
      <c r="F413" s="73">
        <v>41766</v>
      </c>
      <c r="G413" s="66" t="str">
        <f t="shared" si="72"/>
        <v>Targeted Dealer</v>
      </c>
      <c r="H413" s="66"/>
      <c r="I413" s="67">
        <v>1050</v>
      </c>
      <c r="J413" s="67">
        <f t="shared" si="73"/>
        <v>1050</v>
      </c>
      <c r="K413" s="68">
        <v>148.19999999999999</v>
      </c>
      <c r="L413" s="68">
        <f t="shared" si="74"/>
        <v>901.8</v>
      </c>
      <c r="M413" s="68">
        <f t="shared" si="75"/>
        <v>14.114285714285714</v>
      </c>
      <c r="N413" s="96">
        <v>277.5</v>
      </c>
      <c r="O413" s="97" t="str">
        <f t="shared" si="76"/>
        <v>DEC</v>
      </c>
      <c r="P413" s="96">
        <v>277.5</v>
      </c>
      <c r="Q413" s="98">
        <f t="shared" si="77"/>
        <v>-129.30000000000001</v>
      </c>
      <c r="R413" s="97">
        <f t="shared" si="78"/>
        <v>-0.46594594594594596</v>
      </c>
      <c r="S413" s="99" t="str">
        <f t="shared" si="79"/>
        <v>DEGROWTH</v>
      </c>
      <c r="T413" s="68">
        <v>924.95</v>
      </c>
      <c r="U413" s="100" t="str">
        <f t="shared" si="80"/>
        <v>jAN</v>
      </c>
      <c r="V413" s="96">
        <v>924.95</v>
      </c>
      <c r="W413" s="101">
        <f t="shared" si="81"/>
        <v>-776.75</v>
      </c>
      <c r="X413" s="102">
        <f t="shared" si="82"/>
        <v>-0.83977512297962054</v>
      </c>
      <c r="Y413" s="103" t="str">
        <f t="shared" si="83"/>
        <v>DEGROWTH</v>
      </c>
      <c r="Z413" s="74">
        <v>0</v>
      </c>
      <c r="AA413" s="69"/>
      <c r="AB413" s="69" t="s">
        <v>133</v>
      </c>
      <c r="AC413" s="3"/>
    </row>
    <row r="414" spans="1:29" ht="14.25" customHeight="1">
      <c r="A414" s="69" t="s">
        <v>133</v>
      </c>
      <c r="B414" s="71" t="s">
        <v>55</v>
      </c>
      <c r="C414" s="71" t="s">
        <v>1347</v>
      </c>
      <c r="D414" s="71">
        <v>1000000631</v>
      </c>
      <c r="E414" s="72" t="s">
        <v>1348</v>
      </c>
      <c r="F414" s="73">
        <v>41892</v>
      </c>
      <c r="G414" s="66" t="str">
        <f t="shared" si="72"/>
        <v>Targeted Dealer</v>
      </c>
      <c r="H414" s="66"/>
      <c r="I414" s="67">
        <v>990</v>
      </c>
      <c r="J414" s="67">
        <f t="shared" si="73"/>
        <v>990</v>
      </c>
      <c r="K414" s="68">
        <v>775</v>
      </c>
      <c r="L414" s="68">
        <f t="shared" si="74"/>
        <v>215</v>
      </c>
      <c r="M414" s="68">
        <f t="shared" si="75"/>
        <v>78.282828282828277</v>
      </c>
      <c r="N414" s="96">
        <v>840</v>
      </c>
      <c r="O414" s="97" t="str">
        <f t="shared" si="76"/>
        <v>DEC</v>
      </c>
      <c r="P414" s="96">
        <v>840</v>
      </c>
      <c r="Q414" s="98">
        <f t="shared" si="77"/>
        <v>-65</v>
      </c>
      <c r="R414" s="97">
        <f t="shared" si="78"/>
        <v>-7.7380952380952328E-2</v>
      </c>
      <c r="S414" s="99" t="str">
        <f t="shared" si="79"/>
        <v>DEGROWTH</v>
      </c>
      <c r="T414" s="68">
        <v>875</v>
      </c>
      <c r="U414" s="100" t="str">
        <f t="shared" si="80"/>
        <v>jAN</v>
      </c>
      <c r="V414" s="96">
        <v>875</v>
      </c>
      <c r="W414" s="101">
        <f t="shared" si="81"/>
        <v>-100</v>
      </c>
      <c r="X414" s="102">
        <f t="shared" si="82"/>
        <v>-0.11428571428571432</v>
      </c>
      <c r="Y414" s="103" t="str">
        <f t="shared" si="83"/>
        <v>DEGROWTH</v>
      </c>
      <c r="Z414" s="74">
        <v>0</v>
      </c>
      <c r="AA414" s="69"/>
      <c r="AB414" s="69" t="s">
        <v>133</v>
      </c>
      <c r="AC414" s="3"/>
    </row>
    <row r="415" spans="1:29" ht="14.25" customHeight="1">
      <c r="A415" s="69" t="s">
        <v>133</v>
      </c>
      <c r="B415" s="71" t="s">
        <v>55</v>
      </c>
      <c r="C415" s="71" t="s">
        <v>1349</v>
      </c>
      <c r="D415" s="71">
        <v>1000000621</v>
      </c>
      <c r="E415" s="72" t="s">
        <v>1350</v>
      </c>
      <c r="F415" s="73">
        <v>41913</v>
      </c>
      <c r="G415" s="66" t="str">
        <f t="shared" si="72"/>
        <v>Targeted Dealer</v>
      </c>
      <c r="H415" s="66"/>
      <c r="I415" s="67">
        <v>3295</v>
      </c>
      <c r="J415" s="67">
        <f t="shared" si="73"/>
        <v>3295</v>
      </c>
      <c r="K415" s="68">
        <v>2507.6</v>
      </c>
      <c r="L415" s="68">
        <f t="shared" si="74"/>
        <v>787.40000000000009</v>
      </c>
      <c r="M415" s="68">
        <f t="shared" si="75"/>
        <v>76.103186646433983</v>
      </c>
      <c r="N415" s="96">
        <v>2556.8000000000002</v>
      </c>
      <c r="O415" s="97" t="str">
        <f t="shared" si="76"/>
        <v>DEC</v>
      </c>
      <c r="P415" s="96">
        <v>2556.8000000000002</v>
      </c>
      <c r="Q415" s="98">
        <f t="shared" si="77"/>
        <v>-49.200000000000273</v>
      </c>
      <c r="R415" s="97">
        <f t="shared" si="78"/>
        <v>-1.9242803504380568E-2</v>
      </c>
      <c r="S415" s="99" t="str">
        <f t="shared" si="79"/>
        <v>DEGROWTH</v>
      </c>
      <c r="T415" s="68">
        <v>2465.35</v>
      </c>
      <c r="U415" s="100" t="str">
        <f t="shared" si="80"/>
        <v>jAN</v>
      </c>
      <c r="V415" s="96">
        <v>2465.35</v>
      </c>
      <c r="W415" s="101">
        <f t="shared" si="81"/>
        <v>42.25</v>
      </c>
      <c r="X415" s="102">
        <f t="shared" si="82"/>
        <v>1.7137526111911106E-2</v>
      </c>
      <c r="Y415" s="103" t="str">
        <f t="shared" si="83"/>
        <v>GROWTH</v>
      </c>
      <c r="Z415" s="74">
        <v>0</v>
      </c>
      <c r="AA415" s="69"/>
      <c r="AB415" s="69" t="s">
        <v>133</v>
      </c>
      <c r="AC415" s="3"/>
    </row>
    <row r="416" spans="1:29" ht="14.25" customHeight="1">
      <c r="A416" s="69" t="s">
        <v>133</v>
      </c>
      <c r="B416" s="71" t="s">
        <v>55</v>
      </c>
      <c r="C416" s="71" t="s">
        <v>1351</v>
      </c>
      <c r="D416" s="71">
        <v>1000000629</v>
      </c>
      <c r="E416" s="72" t="s">
        <v>1352</v>
      </c>
      <c r="F416" s="73">
        <v>42487</v>
      </c>
      <c r="G416" s="66" t="str">
        <f t="shared" si="72"/>
        <v>Targeted Dealer</v>
      </c>
      <c r="H416" s="66"/>
      <c r="I416" s="67">
        <v>1300</v>
      </c>
      <c r="J416" s="67">
        <f t="shared" si="73"/>
        <v>1300</v>
      </c>
      <c r="K416" s="68">
        <v>735</v>
      </c>
      <c r="L416" s="68">
        <f t="shared" si="74"/>
        <v>565</v>
      </c>
      <c r="M416" s="68">
        <f t="shared" si="75"/>
        <v>56.53846153846154</v>
      </c>
      <c r="N416" s="96">
        <v>1532</v>
      </c>
      <c r="O416" s="97" t="str">
        <f t="shared" si="76"/>
        <v>DEC</v>
      </c>
      <c r="P416" s="96">
        <v>1532</v>
      </c>
      <c r="Q416" s="98">
        <f t="shared" si="77"/>
        <v>-797</v>
      </c>
      <c r="R416" s="97">
        <f t="shared" si="78"/>
        <v>-0.52023498694516968</v>
      </c>
      <c r="S416" s="99" t="str">
        <f t="shared" si="79"/>
        <v>DEGROWTH</v>
      </c>
      <c r="T416" s="68">
        <v>850</v>
      </c>
      <c r="U416" s="100" t="str">
        <f t="shared" si="80"/>
        <v>jAN</v>
      </c>
      <c r="V416" s="96">
        <v>850</v>
      </c>
      <c r="W416" s="101">
        <f t="shared" si="81"/>
        <v>-115</v>
      </c>
      <c r="X416" s="102">
        <f t="shared" si="82"/>
        <v>-0.13529411764705879</v>
      </c>
      <c r="Y416" s="103" t="str">
        <f t="shared" si="83"/>
        <v>DEGROWTH</v>
      </c>
      <c r="Z416" s="74">
        <v>0</v>
      </c>
      <c r="AA416" s="69"/>
      <c r="AB416" s="69" t="s">
        <v>133</v>
      </c>
      <c r="AC416" s="3"/>
    </row>
    <row r="417" spans="1:29" ht="14.25" customHeight="1">
      <c r="A417" s="69" t="s">
        <v>133</v>
      </c>
      <c r="B417" s="71" t="s">
        <v>55</v>
      </c>
      <c r="C417" s="71" t="s">
        <v>1353</v>
      </c>
      <c r="D417" s="71">
        <v>1000000627</v>
      </c>
      <c r="E417" s="72" t="s">
        <v>1354</v>
      </c>
      <c r="F417" s="73">
        <v>43294</v>
      </c>
      <c r="G417" s="66" t="str">
        <f t="shared" si="72"/>
        <v>Targeted Dealer</v>
      </c>
      <c r="H417" s="66"/>
      <c r="I417" s="67">
        <v>1265</v>
      </c>
      <c r="J417" s="67">
        <f t="shared" si="73"/>
        <v>1265</v>
      </c>
      <c r="K417" s="68">
        <v>1302.5</v>
      </c>
      <c r="L417" s="68">
        <f t="shared" si="74"/>
        <v>-37.5</v>
      </c>
      <c r="M417" s="68">
        <f t="shared" si="75"/>
        <v>102.96442687747036</v>
      </c>
      <c r="N417" s="96">
        <v>1225</v>
      </c>
      <c r="O417" s="97" t="str">
        <f t="shared" si="76"/>
        <v>DEC</v>
      </c>
      <c r="P417" s="96">
        <v>1225</v>
      </c>
      <c r="Q417" s="98">
        <f t="shared" si="77"/>
        <v>77.5</v>
      </c>
      <c r="R417" s="97">
        <f t="shared" si="78"/>
        <v>6.3265306122449072E-2</v>
      </c>
      <c r="S417" s="99" t="str">
        <f t="shared" si="79"/>
        <v>GROWTH</v>
      </c>
      <c r="T417" s="68">
        <v>1210</v>
      </c>
      <c r="U417" s="100" t="str">
        <f t="shared" si="80"/>
        <v>jAN</v>
      </c>
      <c r="V417" s="96">
        <v>1210</v>
      </c>
      <c r="W417" s="101">
        <f t="shared" si="81"/>
        <v>92.5</v>
      </c>
      <c r="X417" s="102">
        <f t="shared" si="82"/>
        <v>7.6446280991735449E-2</v>
      </c>
      <c r="Y417" s="103" t="str">
        <f t="shared" si="83"/>
        <v>GROWTH</v>
      </c>
      <c r="Z417" s="74">
        <v>0</v>
      </c>
      <c r="AA417" s="69"/>
      <c r="AB417" s="69" t="s">
        <v>133</v>
      </c>
      <c r="AC417" s="3"/>
    </row>
    <row r="418" spans="1:29" ht="14.25" customHeight="1">
      <c r="A418" s="69" t="s">
        <v>133</v>
      </c>
      <c r="B418" s="71" t="s">
        <v>55</v>
      </c>
      <c r="C418" s="71" t="s">
        <v>252</v>
      </c>
      <c r="D418" s="71">
        <v>1000000623</v>
      </c>
      <c r="E418" s="72" t="s">
        <v>253</v>
      </c>
      <c r="F418" s="73">
        <v>43381</v>
      </c>
      <c r="G418" s="66" t="str">
        <f t="shared" si="72"/>
        <v>Targeted Dealer</v>
      </c>
      <c r="H418" s="66"/>
      <c r="I418" s="67">
        <v>70</v>
      </c>
      <c r="J418" s="67">
        <f t="shared" si="73"/>
        <v>70</v>
      </c>
      <c r="K418" s="68">
        <v>0</v>
      </c>
      <c r="L418" s="68">
        <f t="shared" si="74"/>
        <v>70</v>
      </c>
      <c r="M418" s="68">
        <f t="shared" si="75"/>
        <v>0</v>
      </c>
      <c r="N418" s="96">
        <v>0</v>
      </c>
      <c r="O418" s="97" t="str">
        <f t="shared" si="76"/>
        <v>DEC</v>
      </c>
      <c r="P418" s="96">
        <v>0</v>
      </c>
      <c r="Q418" s="98">
        <f t="shared" si="77"/>
        <v>0</v>
      </c>
      <c r="R418" s="97" t="str">
        <f t="shared" si="78"/>
        <v xml:space="preserve"> </v>
      </c>
      <c r="S418" s="99" t="b">
        <f t="shared" si="79"/>
        <v>0</v>
      </c>
      <c r="T418" s="68">
        <v>70</v>
      </c>
      <c r="U418" s="100" t="str">
        <f t="shared" si="80"/>
        <v>jAN</v>
      </c>
      <c r="V418" s="96">
        <v>70</v>
      </c>
      <c r="W418" s="101">
        <f t="shared" si="81"/>
        <v>-70</v>
      </c>
      <c r="X418" s="102">
        <f t="shared" si="82"/>
        <v>-1</v>
      </c>
      <c r="Y418" s="103" t="str">
        <f t="shared" si="83"/>
        <v>DEGROWTH</v>
      </c>
      <c r="Z418" s="74">
        <v>0</v>
      </c>
      <c r="AA418" s="69"/>
      <c r="AB418" s="69" t="s">
        <v>133</v>
      </c>
      <c r="AC418" s="3"/>
    </row>
    <row r="419" spans="1:29" ht="14.25" customHeight="1">
      <c r="A419" s="69" t="s">
        <v>133</v>
      </c>
      <c r="B419" s="71" t="s">
        <v>55</v>
      </c>
      <c r="C419" s="71" t="s">
        <v>254</v>
      </c>
      <c r="D419" s="71">
        <v>1000001020</v>
      </c>
      <c r="E419" s="72" t="s">
        <v>255</v>
      </c>
      <c r="F419" s="73">
        <v>43601</v>
      </c>
      <c r="G419" s="66" t="str">
        <f t="shared" si="72"/>
        <v>Targeted Dealer</v>
      </c>
      <c r="H419" s="66"/>
      <c r="I419" s="67">
        <v>35</v>
      </c>
      <c r="J419" s="67">
        <f t="shared" si="73"/>
        <v>35</v>
      </c>
      <c r="K419" s="68">
        <v>20</v>
      </c>
      <c r="L419" s="68">
        <f t="shared" si="74"/>
        <v>15</v>
      </c>
      <c r="M419" s="68">
        <f t="shared" si="75"/>
        <v>57.142857142857146</v>
      </c>
      <c r="N419" s="96">
        <v>0</v>
      </c>
      <c r="O419" s="97" t="str">
        <f t="shared" si="76"/>
        <v>DEC</v>
      </c>
      <c r="P419" s="96">
        <v>0</v>
      </c>
      <c r="Q419" s="98">
        <f t="shared" si="77"/>
        <v>20</v>
      </c>
      <c r="R419" s="97" t="str">
        <f t="shared" si="78"/>
        <v xml:space="preserve"> </v>
      </c>
      <c r="S419" s="99" t="b">
        <f t="shared" si="79"/>
        <v>0</v>
      </c>
      <c r="T419" s="68">
        <v>280</v>
      </c>
      <c r="U419" s="100" t="str">
        <f t="shared" si="80"/>
        <v>jAN</v>
      </c>
      <c r="V419" s="96">
        <v>280</v>
      </c>
      <c r="W419" s="101">
        <f t="shared" si="81"/>
        <v>-260</v>
      </c>
      <c r="X419" s="102">
        <f t="shared" si="82"/>
        <v>-0.9285714285714286</v>
      </c>
      <c r="Y419" s="103" t="str">
        <f t="shared" si="83"/>
        <v>DEGROWTH</v>
      </c>
      <c r="Z419" s="74">
        <v>1</v>
      </c>
      <c r="AA419" s="69"/>
      <c r="AB419" s="69" t="s">
        <v>133</v>
      </c>
      <c r="AC419" s="3"/>
    </row>
    <row r="420" spans="1:29" ht="14.25" customHeight="1">
      <c r="A420" s="69" t="s">
        <v>133</v>
      </c>
      <c r="B420" s="71" t="s">
        <v>55</v>
      </c>
      <c r="C420" s="71" t="s">
        <v>1355</v>
      </c>
      <c r="D420" s="71">
        <v>1000001017</v>
      </c>
      <c r="E420" s="72" t="s">
        <v>1356</v>
      </c>
      <c r="F420" s="73">
        <v>43629</v>
      </c>
      <c r="G420" s="66" t="str">
        <f t="shared" si="72"/>
        <v>Targeted Dealer</v>
      </c>
      <c r="H420" s="66"/>
      <c r="I420" s="67">
        <v>1960</v>
      </c>
      <c r="J420" s="67">
        <f t="shared" si="73"/>
        <v>1960</v>
      </c>
      <c r="K420" s="68">
        <v>1498.4</v>
      </c>
      <c r="L420" s="68">
        <f t="shared" si="74"/>
        <v>461.59999999999991</v>
      </c>
      <c r="M420" s="68">
        <f t="shared" si="75"/>
        <v>76.448979591836732</v>
      </c>
      <c r="N420" s="96">
        <v>1673.8</v>
      </c>
      <c r="O420" s="97" t="str">
        <f t="shared" si="76"/>
        <v>DEC</v>
      </c>
      <c r="P420" s="96">
        <v>1673.8</v>
      </c>
      <c r="Q420" s="98">
        <f t="shared" si="77"/>
        <v>-175.39999999999986</v>
      </c>
      <c r="R420" s="97">
        <f t="shared" si="78"/>
        <v>-0.10479149241247454</v>
      </c>
      <c r="S420" s="99" t="str">
        <f t="shared" si="79"/>
        <v>DEGROWTH</v>
      </c>
      <c r="T420" s="68">
        <v>1818</v>
      </c>
      <c r="U420" s="100" t="str">
        <f t="shared" si="80"/>
        <v>jAN</v>
      </c>
      <c r="V420" s="96">
        <v>1818</v>
      </c>
      <c r="W420" s="101">
        <f t="shared" si="81"/>
        <v>-319.59999999999991</v>
      </c>
      <c r="X420" s="102">
        <f t="shared" si="82"/>
        <v>-0.17579757975797572</v>
      </c>
      <c r="Y420" s="103" t="str">
        <f t="shared" si="83"/>
        <v>DEGROWTH</v>
      </c>
      <c r="Z420" s="74">
        <v>0</v>
      </c>
      <c r="AA420" s="69"/>
      <c r="AB420" s="69" t="s">
        <v>133</v>
      </c>
      <c r="AC420" s="3"/>
    </row>
    <row r="421" spans="1:29" ht="14.25" customHeight="1">
      <c r="A421" s="69" t="s">
        <v>133</v>
      </c>
      <c r="B421" s="71" t="s">
        <v>55</v>
      </c>
      <c r="C421" s="71" t="s">
        <v>1357</v>
      </c>
      <c r="D421" s="71">
        <v>1000001016</v>
      </c>
      <c r="E421" s="72" t="s">
        <v>1358</v>
      </c>
      <c r="F421" s="73">
        <v>43715</v>
      </c>
      <c r="G421" s="66" t="str">
        <f t="shared" si="72"/>
        <v>Targeted Dealer</v>
      </c>
      <c r="H421" s="66"/>
      <c r="I421" s="67">
        <v>440</v>
      </c>
      <c r="J421" s="67">
        <f t="shared" si="73"/>
        <v>440</v>
      </c>
      <c r="K421" s="68">
        <v>230</v>
      </c>
      <c r="L421" s="68">
        <f t="shared" si="74"/>
        <v>210</v>
      </c>
      <c r="M421" s="68">
        <f t="shared" si="75"/>
        <v>52.272727272727266</v>
      </c>
      <c r="N421" s="96">
        <v>240</v>
      </c>
      <c r="O421" s="97" t="str">
        <f t="shared" si="76"/>
        <v>DEC</v>
      </c>
      <c r="P421" s="96">
        <v>240</v>
      </c>
      <c r="Q421" s="98">
        <f t="shared" si="77"/>
        <v>-10</v>
      </c>
      <c r="R421" s="97">
        <f t="shared" si="78"/>
        <v>-4.166666666666663E-2</v>
      </c>
      <c r="S421" s="99" t="str">
        <f t="shared" si="79"/>
        <v>DEGROWTH</v>
      </c>
      <c r="T421" s="68">
        <v>440</v>
      </c>
      <c r="U421" s="100" t="str">
        <f t="shared" si="80"/>
        <v>jAN</v>
      </c>
      <c r="V421" s="96">
        <v>440</v>
      </c>
      <c r="W421" s="101">
        <f t="shared" si="81"/>
        <v>-210</v>
      </c>
      <c r="X421" s="102">
        <f t="shared" si="82"/>
        <v>-0.47727272727272729</v>
      </c>
      <c r="Y421" s="103" t="str">
        <f t="shared" si="83"/>
        <v>DEGROWTH</v>
      </c>
      <c r="Z421" s="74">
        <v>0</v>
      </c>
      <c r="AA421" s="69"/>
      <c r="AB421" s="69" t="s">
        <v>133</v>
      </c>
      <c r="AC421" s="3"/>
    </row>
    <row r="422" spans="1:29" ht="14.25" customHeight="1">
      <c r="A422" s="69" t="s">
        <v>133</v>
      </c>
      <c r="B422" s="71" t="s">
        <v>55</v>
      </c>
      <c r="C422" s="71" t="s">
        <v>1359</v>
      </c>
      <c r="D422" s="71">
        <v>1000001014</v>
      </c>
      <c r="E422" s="72" t="s">
        <v>1360</v>
      </c>
      <c r="F422" s="73">
        <v>43806</v>
      </c>
      <c r="G422" s="66" t="str">
        <f t="shared" si="72"/>
        <v>Targeted Dealer</v>
      </c>
      <c r="H422" s="66"/>
      <c r="I422" s="67">
        <v>1605</v>
      </c>
      <c r="J422" s="67">
        <f t="shared" si="73"/>
        <v>1605</v>
      </c>
      <c r="K422" s="68">
        <v>1610</v>
      </c>
      <c r="L422" s="68">
        <f t="shared" si="74"/>
        <v>-5</v>
      </c>
      <c r="M422" s="68">
        <f t="shared" si="75"/>
        <v>100.31152647975077</v>
      </c>
      <c r="N422" s="96">
        <v>1534.9</v>
      </c>
      <c r="O422" s="97" t="str">
        <f t="shared" si="76"/>
        <v>DEC</v>
      </c>
      <c r="P422" s="96">
        <v>1534.9</v>
      </c>
      <c r="Q422" s="98">
        <f t="shared" si="77"/>
        <v>75.099999999999909</v>
      </c>
      <c r="R422" s="97">
        <f t="shared" si="78"/>
        <v>4.8928268942602049E-2</v>
      </c>
      <c r="S422" s="99" t="str">
        <f t="shared" si="79"/>
        <v>GROWTH</v>
      </c>
      <c r="T422" s="68">
        <v>1540</v>
      </c>
      <c r="U422" s="100" t="str">
        <f t="shared" si="80"/>
        <v>jAN</v>
      </c>
      <c r="V422" s="96">
        <v>1540</v>
      </c>
      <c r="W422" s="101">
        <f t="shared" si="81"/>
        <v>70</v>
      </c>
      <c r="X422" s="102">
        <f t="shared" si="82"/>
        <v>4.5454545454545414E-2</v>
      </c>
      <c r="Y422" s="103" t="str">
        <f t="shared" si="83"/>
        <v>GROWTH</v>
      </c>
      <c r="Z422" s="74">
        <v>0</v>
      </c>
      <c r="AA422" s="69"/>
      <c r="AB422" s="69" t="s">
        <v>133</v>
      </c>
      <c r="AC422" s="3"/>
    </row>
    <row r="423" spans="1:29" ht="14.25" customHeight="1">
      <c r="A423" s="69" t="s">
        <v>133</v>
      </c>
      <c r="B423" s="71" t="s">
        <v>55</v>
      </c>
      <c r="C423" s="71" t="s">
        <v>1361</v>
      </c>
      <c r="D423" s="71">
        <v>1000001025</v>
      </c>
      <c r="E423" s="72" t="s">
        <v>1362</v>
      </c>
      <c r="F423" s="73">
        <v>44092</v>
      </c>
      <c r="G423" s="66" t="str">
        <f t="shared" si="72"/>
        <v>Targeted Dealer</v>
      </c>
      <c r="H423" s="66"/>
      <c r="I423" s="67">
        <v>1210</v>
      </c>
      <c r="J423" s="67">
        <f t="shared" si="73"/>
        <v>1210</v>
      </c>
      <c r="K423" s="68">
        <v>1234.1500000000001</v>
      </c>
      <c r="L423" s="68">
        <f t="shared" si="74"/>
        <v>-24.150000000000091</v>
      </c>
      <c r="M423" s="68">
        <f t="shared" si="75"/>
        <v>101.99586776859505</v>
      </c>
      <c r="N423" s="96">
        <v>1196.95</v>
      </c>
      <c r="O423" s="97" t="str">
        <f t="shared" si="76"/>
        <v>DEC</v>
      </c>
      <c r="P423" s="96">
        <v>1196.95</v>
      </c>
      <c r="Q423" s="98">
        <f t="shared" si="77"/>
        <v>37.200000000000045</v>
      </c>
      <c r="R423" s="97">
        <f t="shared" si="78"/>
        <v>3.107899243911616E-2</v>
      </c>
      <c r="S423" s="99" t="str">
        <f t="shared" si="79"/>
        <v>GROWTH</v>
      </c>
      <c r="T423" s="68">
        <v>382</v>
      </c>
      <c r="U423" s="100" t="str">
        <f t="shared" si="80"/>
        <v>jAN</v>
      </c>
      <c r="V423" s="96">
        <v>382</v>
      </c>
      <c r="W423" s="101">
        <f t="shared" si="81"/>
        <v>852.15000000000009</v>
      </c>
      <c r="X423" s="102">
        <f t="shared" si="82"/>
        <v>2.2307591623036651</v>
      </c>
      <c r="Y423" s="103" t="str">
        <f t="shared" si="83"/>
        <v>GROWTH</v>
      </c>
      <c r="Z423" s="74">
        <v>0</v>
      </c>
      <c r="AA423" s="69"/>
      <c r="AB423" s="69" t="s">
        <v>133</v>
      </c>
      <c r="AC423" s="3"/>
    </row>
    <row r="424" spans="1:29" ht="14.25" customHeight="1">
      <c r="A424" s="69" t="s">
        <v>133</v>
      </c>
      <c r="B424" s="71" t="s">
        <v>55</v>
      </c>
      <c r="C424" s="71" t="s">
        <v>256</v>
      </c>
      <c r="D424" s="71">
        <v>1000001031</v>
      </c>
      <c r="E424" s="72" t="s">
        <v>257</v>
      </c>
      <c r="F424" s="73">
        <v>44404</v>
      </c>
      <c r="G424" s="66" t="str">
        <f t="shared" si="72"/>
        <v>Targeted Dealer</v>
      </c>
      <c r="H424" s="66"/>
      <c r="I424" s="67">
        <v>160</v>
      </c>
      <c r="J424" s="67">
        <f t="shared" si="73"/>
        <v>160</v>
      </c>
      <c r="K424" s="68">
        <v>0</v>
      </c>
      <c r="L424" s="68">
        <f t="shared" si="74"/>
        <v>160</v>
      </c>
      <c r="M424" s="68">
        <f t="shared" si="75"/>
        <v>0</v>
      </c>
      <c r="N424" s="96">
        <v>0</v>
      </c>
      <c r="O424" s="97" t="str">
        <f t="shared" si="76"/>
        <v>DEC</v>
      </c>
      <c r="P424" s="96">
        <v>0</v>
      </c>
      <c r="Q424" s="98">
        <f t="shared" si="77"/>
        <v>0</v>
      </c>
      <c r="R424" s="97" t="str">
        <f t="shared" si="78"/>
        <v xml:space="preserve"> </v>
      </c>
      <c r="S424" s="99" t="b">
        <f t="shared" si="79"/>
        <v>0</v>
      </c>
      <c r="T424" s="68">
        <v>200</v>
      </c>
      <c r="U424" s="100" t="str">
        <f t="shared" si="80"/>
        <v>jAN</v>
      </c>
      <c r="V424" s="96">
        <v>200</v>
      </c>
      <c r="W424" s="101">
        <f t="shared" si="81"/>
        <v>-200</v>
      </c>
      <c r="X424" s="102">
        <f t="shared" si="82"/>
        <v>-1</v>
      </c>
      <c r="Y424" s="103" t="str">
        <f t="shared" si="83"/>
        <v>DEGROWTH</v>
      </c>
      <c r="Z424" s="74">
        <v>0</v>
      </c>
      <c r="AA424" s="69"/>
      <c r="AB424" s="69" t="s">
        <v>133</v>
      </c>
      <c r="AC424" s="3"/>
    </row>
    <row r="425" spans="1:29" ht="14.25" customHeight="1">
      <c r="A425" s="69" t="s">
        <v>133</v>
      </c>
      <c r="B425" s="71" t="s">
        <v>55</v>
      </c>
      <c r="C425" s="71" t="s">
        <v>1363</v>
      </c>
      <c r="D425" s="71">
        <v>1000001027</v>
      </c>
      <c r="E425" s="72" t="s">
        <v>1364</v>
      </c>
      <c r="F425" s="73">
        <v>44459</v>
      </c>
      <c r="G425" s="66" t="str">
        <f t="shared" si="72"/>
        <v>Targeted Dealer</v>
      </c>
      <c r="H425" s="66"/>
      <c r="I425" s="67">
        <v>175</v>
      </c>
      <c r="J425" s="67">
        <f t="shared" si="73"/>
        <v>175</v>
      </c>
      <c r="K425" s="68">
        <v>210</v>
      </c>
      <c r="L425" s="68">
        <f t="shared" si="74"/>
        <v>-35</v>
      </c>
      <c r="M425" s="68">
        <f t="shared" si="75"/>
        <v>120</v>
      </c>
      <c r="N425" s="96">
        <v>0</v>
      </c>
      <c r="O425" s="97" t="str">
        <f t="shared" si="76"/>
        <v>DEC</v>
      </c>
      <c r="P425" s="96">
        <v>0</v>
      </c>
      <c r="Q425" s="98">
        <f t="shared" si="77"/>
        <v>210</v>
      </c>
      <c r="R425" s="97" t="str">
        <f t="shared" si="78"/>
        <v xml:space="preserve"> </v>
      </c>
      <c r="S425" s="99" t="b">
        <f t="shared" si="79"/>
        <v>0</v>
      </c>
      <c r="T425" s="68">
        <v>210</v>
      </c>
      <c r="U425" s="100" t="str">
        <f t="shared" si="80"/>
        <v>jAN</v>
      </c>
      <c r="V425" s="96">
        <v>210</v>
      </c>
      <c r="W425" s="101">
        <f t="shared" si="81"/>
        <v>0</v>
      </c>
      <c r="X425" s="102">
        <f t="shared" si="82"/>
        <v>0</v>
      </c>
      <c r="Y425" s="103" t="str">
        <f t="shared" si="83"/>
        <v>GROWTH</v>
      </c>
      <c r="Z425" s="74">
        <v>0</v>
      </c>
      <c r="AA425" s="69"/>
      <c r="AB425" s="69" t="s">
        <v>133</v>
      </c>
      <c r="AC425" s="3"/>
    </row>
    <row r="426" spans="1:29" ht="14.25" customHeight="1">
      <c r="A426" s="69" t="s">
        <v>133</v>
      </c>
      <c r="B426" s="71" t="s">
        <v>55</v>
      </c>
      <c r="C426" s="71" t="s">
        <v>258</v>
      </c>
      <c r="D426" s="71">
        <v>1000001018</v>
      </c>
      <c r="E426" s="72" t="s">
        <v>259</v>
      </c>
      <c r="F426" s="73">
        <v>44464</v>
      </c>
      <c r="G426" s="66" t="str">
        <f t="shared" si="72"/>
        <v>Targeted Dealer</v>
      </c>
      <c r="H426" s="66"/>
      <c r="I426" s="67">
        <v>105</v>
      </c>
      <c r="J426" s="67">
        <f t="shared" si="73"/>
        <v>105</v>
      </c>
      <c r="K426" s="68">
        <v>70</v>
      </c>
      <c r="L426" s="68">
        <f t="shared" si="74"/>
        <v>35</v>
      </c>
      <c r="M426" s="68">
        <f t="shared" si="75"/>
        <v>66.666666666666657</v>
      </c>
      <c r="N426" s="96">
        <v>110</v>
      </c>
      <c r="O426" s="97" t="str">
        <f t="shared" si="76"/>
        <v>DEC</v>
      </c>
      <c r="P426" s="96">
        <v>110</v>
      </c>
      <c r="Q426" s="98">
        <f t="shared" si="77"/>
        <v>-40</v>
      </c>
      <c r="R426" s="97">
        <f t="shared" si="78"/>
        <v>-0.36363636363636365</v>
      </c>
      <c r="S426" s="99" t="str">
        <f t="shared" si="79"/>
        <v>DEGROWTH</v>
      </c>
      <c r="T426" s="68">
        <v>140</v>
      </c>
      <c r="U426" s="100" t="str">
        <f t="shared" si="80"/>
        <v>jAN</v>
      </c>
      <c r="V426" s="96">
        <v>140</v>
      </c>
      <c r="W426" s="101">
        <f t="shared" si="81"/>
        <v>-70</v>
      </c>
      <c r="X426" s="102">
        <f t="shared" si="82"/>
        <v>-0.5</v>
      </c>
      <c r="Y426" s="103" t="str">
        <f t="shared" si="83"/>
        <v>DEGROWTH</v>
      </c>
      <c r="Z426" s="74">
        <v>0</v>
      </c>
      <c r="AA426" s="69"/>
      <c r="AB426" s="69" t="s">
        <v>133</v>
      </c>
      <c r="AC426" s="3"/>
    </row>
    <row r="427" spans="1:29" ht="14.25" customHeight="1">
      <c r="A427" s="69" t="s">
        <v>133</v>
      </c>
      <c r="B427" s="71" t="s">
        <v>55</v>
      </c>
      <c r="C427" s="71" t="s">
        <v>1365</v>
      </c>
      <c r="D427" s="71">
        <v>1000001024</v>
      </c>
      <c r="E427" s="72" t="s">
        <v>1366</v>
      </c>
      <c r="F427" s="73">
        <v>44467</v>
      </c>
      <c r="G427" s="66" t="str">
        <f t="shared" si="72"/>
        <v>Targeted Dealer</v>
      </c>
      <c r="H427" s="66"/>
      <c r="I427" s="67">
        <v>320</v>
      </c>
      <c r="J427" s="67">
        <f t="shared" si="73"/>
        <v>320</v>
      </c>
      <c r="K427" s="68">
        <v>220</v>
      </c>
      <c r="L427" s="68">
        <f t="shared" si="74"/>
        <v>100</v>
      </c>
      <c r="M427" s="68">
        <f t="shared" si="75"/>
        <v>68.75</v>
      </c>
      <c r="N427" s="96">
        <v>35</v>
      </c>
      <c r="O427" s="97" t="str">
        <f t="shared" si="76"/>
        <v>DEC</v>
      </c>
      <c r="P427" s="96">
        <v>35</v>
      </c>
      <c r="Q427" s="98">
        <f t="shared" si="77"/>
        <v>185</v>
      </c>
      <c r="R427" s="97">
        <f t="shared" si="78"/>
        <v>5.2857142857142856</v>
      </c>
      <c r="S427" s="99" t="str">
        <f t="shared" si="79"/>
        <v>GROWTH</v>
      </c>
      <c r="T427" s="68">
        <v>266</v>
      </c>
      <c r="U427" s="100" t="str">
        <f t="shared" si="80"/>
        <v>jAN</v>
      </c>
      <c r="V427" s="96">
        <v>266</v>
      </c>
      <c r="W427" s="101">
        <f t="shared" si="81"/>
        <v>-46</v>
      </c>
      <c r="X427" s="102">
        <f t="shared" si="82"/>
        <v>-0.17293233082706772</v>
      </c>
      <c r="Y427" s="103" t="str">
        <f t="shared" si="83"/>
        <v>DEGROWTH</v>
      </c>
      <c r="Z427" s="74">
        <v>1</v>
      </c>
      <c r="AA427" s="69"/>
      <c r="AB427" s="69" t="s">
        <v>133</v>
      </c>
      <c r="AC427" s="3"/>
    </row>
    <row r="428" spans="1:29" ht="14.25" customHeight="1">
      <c r="A428" s="69" t="s">
        <v>133</v>
      </c>
      <c r="B428" s="71" t="s">
        <v>55</v>
      </c>
      <c r="C428" s="71" t="s">
        <v>1367</v>
      </c>
      <c r="D428" s="71">
        <v>1000003100</v>
      </c>
      <c r="E428" s="71" t="s">
        <v>1368</v>
      </c>
      <c r="F428" s="73">
        <v>44873</v>
      </c>
      <c r="G428" s="66" t="str">
        <f t="shared" si="72"/>
        <v>Targeted Dealer</v>
      </c>
      <c r="H428" s="66"/>
      <c r="I428" s="67">
        <v>580</v>
      </c>
      <c r="J428" s="67">
        <f t="shared" si="73"/>
        <v>580</v>
      </c>
      <c r="K428" s="68">
        <v>640</v>
      </c>
      <c r="L428" s="68">
        <f t="shared" si="74"/>
        <v>-60</v>
      </c>
      <c r="M428" s="68">
        <f t="shared" si="75"/>
        <v>110.3448275862069</v>
      </c>
      <c r="N428" s="96">
        <v>776.45</v>
      </c>
      <c r="O428" s="97" t="str">
        <f t="shared" si="76"/>
        <v>DEC</v>
      </c>
      <c r="P428" s="96">
        <v>776.45</v>
      </c>
      <c r="Q428" s="98">
        <f t="shared" si="77"/>
        <v>-136.45000000000005</v>
      </c>
      <c r="R428" s="97">
        <f t="shared" si="78"/>
        <v>-0.17573572026531015</v>
      </c>
      <c r="S428" s="99" t="str">
        <f t="shared" si="79"/>
        <v>DEGROWTH</v>
      </c>
      <c r="T428" s="68">
        <v>165.5</v>
      </c>
      <c r="U428" s="100" t="str">
        <f t="shared" si="80"/>
        <v>jAN</v>
      </c>
      <c r="V428" s="96">
        <v>165.5</v>
      </c>
      <c r="W428" s="101">
        <f t="shared" si="81"/>
        <v>474.5</v>
      </c>
      <c r="X428" s="102">
        <f t="shared" si="82"/>
        <v>2.8670694864048341</v>
      </c>
      <c r="Y428" s="103" t="str">
        <f t="shared" si="83"/>
        <v>GROWTH</v>
      </c>
      <c r="Z428" s="74">
        <v>1</v>
      </c>
      <c r="AA428" s="69"/>
      <c r="AB428" s="69" t="s">
        <v>133</v>
      </c>
      <c r="AC428" s="3"/>
    </row>
    <row r="429" spans="1:29" ht="14.25" customHeight="1">
      <c r="A429" s="69" t="s">
        <v>133</v>
      </c>
      <c r="B429" s="71" t="s">
        <v>55</v>
      </c>
      <c r="C429" s="71" t="s">
        <v>1369</v>
      </c>
      <c r="D429" s="71">
        <v>1000003445</v>
      </c>
      <c r="E429" s="71" t="s">
        <v>1370</v>
      </c>
      <c r="F429" s="73">
        <v>45008</v>
      </c>
      <c r="G429" s="66" t="str">
        <f t="shared" si="72"/>
        <v>Targeted Dealer</v>
      </c>
      <c r="H429" s="66"/>
      <c r="I429" s="67">
        <v>590</v>
      </c>
      <c r="J429" s="67">
        <f t="shared" si="73"/>
        <v>590</v>
      </c>
      <c r="K429" s="68">
        <v>280</v>
      </c>
      <c r="L429" s="68">
        <f t="shared" si="74"/>
        <v>310</v>
      </c>
      <c r="M429" s="68">
        <f t="shared" si="75"/>
        <v>47.457627118644062</v>
      </c>
      <c r="N429" s="96">
        <v>690</v>
      </c>
      <c r="O429" s="97" t="str">
        <f t="shared" si="76"/>
        <v>DEC</v>
      </c>
      <c r="P429" s="96">
        <v>690</v>
      </c>
      <c r="Q429" s="98">
        <f t="shared" si="77"/>
        <v>-410</v>
      </c>
      <c r="R429" s="97">
        <f t="shared" si="78"/>
        <v>-0.59420289855072461</v>
      </c>
      <c r="S429" s="99" t="str">
        <f t="shared" si="79"/>
        <v>DEGROWTH</v>
      </c>
      <c r="T429" s="68">
        <v>560</v>
      </c>
      <c r="U429" s="100" t="str">
        <f t="shared" si="80"/>
        <v>jAN</v>
      </c>
      <c r="V429" s="96">
        <v>560</v>
      </c>
      <c r="W429" s="101">
        <f t="shared" si="81"/>
        <v>-280</v>
      </c>
      <c r="X429" s="102">
        <f t="shared" si="82"/>
        <v>-0.5</v>
      </c>
      <c r="Y429" s="103" t="str">
        <f t="shared" si="83"/>
        <v>DEGROWTH</v>
      </c>
      <c r="Z429" s="74">
        <v>0</v>
      </c>
      <c r="AA429" s="69"/>
      <c r="AB429" s="69" t="s">
        <v>133</v>
      </c>
      <c r="AC429" s="3"/>
    </row>
    <row r="430" spans="1:29" ht="14.25" customHeight="1">
      <c r="A430" s="69" t="s">
        <v>133</v>
      </c>
      <c r="B430" s="71" t="s">
        <v>55</v>
      </c>
      <c r="C430" s="71" t="s">
        <v>1371</v>
      </c>
      <c r="D430" s="71">
        <v>1000003489</v>
      </c>
      <c r="E430" s="71" t="s">
        <v>1372</v>
      </c>
      <c r="F430" s="73">
        <v>45042</v>
      </c>
      <c r="G430" s="66" t="str">
        <f t="shared" si="72"/>
        <v>Targeted Dealer</v>
      </c>
      <c r="H430" s="66"/>
      <c r="I430" s="67">
        <v>105</v>
      </c>
      <c r="J430" s="67">
        <f t="shared" si="73"/>
        <v>105</v>
      </c>
      <c r="K430" s="68">
        <v>140</v>
      </c>
      <c r="L430" s="68">
        <f t="shared" si="74"/>
        <v>-35</v>
      </c>
      <c r="M430" s="68">
        <f t="shared" si="75"/>
        <v>133.33333333333331</v>
      </c>
      <c r="N430" s="96">
        <v>70</v>
      </c>
      <c r="O430" s="97" t="str">
        <f t="shared" si="76"/>
        <v>DEC</v>
      </c>
      <c r="P430" s="96">
        <v>70</v>
      </c>
      <c r="Q430" s="98">
        <f t="shared" si="77"/>
        <v>70</v>
      </c>
      <c r="R430" s="97">
        <f t="shared" si="78"/>
        <v>1</v>
      </c>
      <c r="S430" s="99" t="str">
        <f t="shared" si="79"/>
        <v>GROWTH</v>
      </c>
      <c r="T430" s="68">
        <v>105</v>
      </c>
      <c r="U430" s="100" t="str">
        <f t="shared" si="80"/>
        <v>jAN</v>
      </c>
      <c r="V430" s="96">
        <v>105</v>
      </c>
      <c r="W430" s="101">
        <f t="shared" si="81"/>
        <v>35</v>
      </c>
      <c r="X430" s="102">
        <f t="shared" si="82"/>
        <v>0.33333333333333326</v>
      </c>
      <c r="Y430" s="103" t="str">
        <f t="shared" si="83"/>
        <v>GROWTH</v>
      </c>
      <c r="Z430" s="74">
        <v>0</v>
      </c>
      <c r="AA430" s="69"/>
      <c r="AB430" s="69" t="s">
        <v>133</v>
      </c>
      <c r="AC430" s="3"/>
    </row>
    <row r="431" spans="1:29" ht="14.25" customHeight="1">
      <c r="A431" s="69" t="s">
        <v>133</v>
      </c>
      <c r="B431" s="71" t="s">
        <v>55</v>
      </c>
      <c r="C431" s="71" t="s">
        <v>1373</v>
      </c>
      <c r="D431" s="71">
        <v>1000003698</v>
      </c>
      <c r="E431" s="71" t="s">
        <v>1374</v>
      </c>
      <c r="F431" s="73">
        <v>45162</v>
      </c>
      <c r="G431" s="66" t="str">
        <f t="shared" si="72"/>
        <v>Targeted Dealer</v>
      </c>
      <c r="H431" s="66"/>
      <c r="I431" s="67">
        <v>385</v>
      </c>
      <c r="J431" s="67">
        <f t="shared" si="73"/>
        <v>385</v>
      </c>
      <c r="K431" s="68">
        <v>130</v>
      </c>
      <c r="L431" s="68">
        <f t="shared" si="74"/>
        <v>255</v>
      </c>
      <c r="M431" s="68">
        <f t="shared" si="75"/>
        <v>33.766233766233768</v>
      </c>
      <c r="N431" s="96">
        <v>380</v>
      </c>
      <c r="O431" s="97" t="str">
        <f t="shared" si="76"/>
        <v>DEC</v>
      </c>
      <c r="P431" s="96">
        <v>380</v>
      </c>
      <c r="Q431" s="98">
        <f t="shared" si="77"/>
        <v>-250</v>
      </c>
      <c r="R431" s="97">
        <f t="shared" si="78"/>
        <v>-0.65789473684210531</v>
      </c>
      <c r="S431" s="99" t="str">
        <f t="shared" si="79"/>
        <v>DEGROWTH</v>
      </c>
      <c r="T431" s="68">
        <v>175</v>
      </c>
      <c r="U431" s="100" t="str">
        <f t="shared" si="80"/>
        <v>jAN</v>
      </c>
      <c r="V431" s="96">
        <v>175</v>
      </c>
      <c r="W431" s="101">
        <f t="shared" si="81"/>
        <v>-45</v>
      </c>
      <c r="X431" s="102">
        <f t="shared" si="82"/>
        <v>-0.25714285714285712</v>
      </c>
      <c r="Y431" s="103" t="str">
        <f t="shared" si="83"/>
        <v>DEGROWTH</v>
      </c>
      <c r="Z431" s="74">
        <v>0</v>
      </c>
      <c r="AA431" s="69"/>
      <c r="AB431" s="69" t="s">
        <v>133</v>
      </c>
      <c r="AC431" s="3"/>
    </row>
    <row r="432" spans="1:29" ht="14.25" customHeight="1">
      <c r="A432" s="69" t="s">
        <v>133</v>
      </c>
      <c r="B432" s="71" t="s">
        <v>55</v>
      </c>
      <c r="C432" s="71" t="s">
        <v>1375</v>
      </c>
      <c r="D432" s="71">
        <v>1000003762</v>
      </c>
      <c r="E432" s="71" t="s">
        <v>1376</v>
      </c>
      <c r="F432" s="73">
        <v>45252</v>
      </c>
      <c r="G432" s="66" t="str">
        <f t="shared" si="72"/>
        <v>Targeted Dealer</v>
      </c>
      <c r="H432" s="66"/>
      <c r="I432" s="67">
        <v>70</v>
      </c>
      <c r="J432" s="67">
        <f t="shared" si="73"/>
        <v>70</v>
      </c>
      <c r="K432" s="68">
        <v>35</v>
      </c>
      <c r="L432" s="68">
        <f t="shared" si="74"/>
        <v>35</v>
      </c>
      <c r="M432" s="68">
        <f t="shared" si="75"/>
        <v>50</v>
      </c>
      <c r="N432" s="96">
        <v>75.05</v>
      </c>
      <c r="O432" s="97" t="str">
        <f t="shared" si="76"/>
        <v>DEC</v>
      </c>
      <c r="P432" s="96">
        <v>75.05</v>
      </c>
      <c r="Q432" s="98">
        <f t="shared" si="77"/>
        <v>-40.049999999999997</v>
      </c>
      <c r="R432" s="97">
        <f t="shared" si="78"/>
        <v>-0.53364423717521658</v>
      </c>
      <c r="S432" s="99" t="str">
        <f t="shared" si="79"/>
        <v>DEGROWTH</v>
      </c>
      <c r="T432" s="68">
        <v>0</v>
      </c>
      <c r="U432" s="100" t="str">
        <f t="shared" si="80"/>
        <v>jAN</v>
      </c>
      <c r="V432" s="96">
        <v>0</v>
      </c>
      <c r="W432" s="101">
        <f t="shared" si="81"/>
        <v>35</v>
      </c>
      <c r="X432" s="102">
        <f t="shared" si="82"/>
        <v>0</v>
      </c>
      <c r="Y432" s="103" t="b">
        <f t="shared" si="83"/>
        <v>0</v>
      </c>
      <c r="Z432" s="74">
        <v>0</v>
      </c>
      <c r="AA432" s="69"/>
      <c r="AB432" s="69" t="s">
        <v>133</v>
      </c>
      <c r="AC432" s="3"/>
    </row>
    <row r="433" spans="1:29" ht="14.25" customHeight="1">
      <c r="A433" s="74" t="s">
        <v>133</v>
      </c>
      <c r="B433" s="78" t="s">
        <v>55</v>
      </c>
      <c r="C433" s="78" t="s">
        <v>1377</v>
      </c>
      <c r="D433" s="78">
        <v>1000003924</v>
      </c>
      <c r="E433" s="78" t="s">
        <v>1378</v>
      </c>
      <c r="F433" s="73">
        <v>45412</v>
      </c>
      <c r="G433" s="66" t="str">
        <f t="shared" si="72"/>
        <v>Targeted Dealer</v>
      </c>
      <c r="H433" s="66"/>
      <c r="I433" s="67">
        <v>655</v>
      </c>
      <c r="J433" s="67">
        <f t="shared" si="73"/>
        <v>655</v>
      </c>
      <c r="K433" s="68">
        <v>679.2</v>
      </c>
      <c r="L433" s="68">
        <f t="shared" si="74"/>
        <v>-24.200000000000045</v>
      </c>
      <c r="M433" s="68">
        <f t="shared" si="75"/>
        <v>103.69465648854963</v>
      </c>
      <c r="N433" s="96">
        <v>1003.2</v>
      </c>
      <c r="O433" s="97" t="str">
        <f t="shared" si="76"/>
        <v>DEC</v>
      </c>
      <c r="P433" s="96">
        <v>1003.2</v>
      </c>
      <c r="Q433" s="98">
        <f t="shared" si="77"/>
        <v>-324</v>
      </c>
      <c r="R433" s="97">
        <f t="shared" si="78"/>
        <v>-0.32296650717703346</v>
      </c>
      <c r="S433" s="99" t="str">
        <f t="shared" si="79"/>
        <v>DEGROWTH</v>
      </c>
      <c r="T433" s="68">
        <v>520</v>
      </c>
      <c r="U433" s="100" t="str">
        <f t="shared" si="80"/>
        <v>jAN</v>
      </c>
      <c r="V433" s="96">
        <v>520</v>
      </c>
      <c r="W433" s="101">
        <f t="shared" si="81"/>
        <v>159.20000000000005</v>
      </c>
      <c r="X433" s="102">
        <f t="shared" si="82"/>
        <v>0.30615384615384622</v>
      </c>
      <c r="Y433" s="103" t="str">
        <f t="shared" si="83"/>
        <v>GROWTH</v>
      </c>
      <c r="Z433" s="74">
        <v>0</v>
      </c>
      <c r="AA433" s="69"/>
      <c r="AB433" s="74" t="s">
        <v>133</v>
      </c>
      <c r="AC433" s="3"/>
    </row>
    <row r="434" spans="1:29" ht="14.25" customHeight="1">
      <c r="A434" s="74" t="s">
        <v>133</v>
      </c>
      <c r="B434" s="78" t="s">
        <v>55</v>
      </c>
      <c r="C434" s="78" t="s">
        <v>1379</v>
      </c>
      <c r="D434" s="78">
        <v>1000003997</v>
      </c>
      <c r="E434" s="78" t="s">
        <v>1380</v>
      </c>
      <c r="F434" s="73">
        <v>45448</v>
      </c>
      <c r="G434" s="66" t="str">
        <f t="shared" si="72"/>
        <v>Targeted Dealer</v>
      </c>
      <c r="H434" s="66"/>
      <c r="I434" s="67">
        <v>650</v>
      </c>
      <c r="J434" s="67">
        <f t="shared" si="73"/>
        <v>650</v>
      </c>
      <c r="K434" s="68">
        <v>687.15</v>
      </c>
      <c r="L434" s="68">
        <f t="shared" si="74"/>
        <v>-37.149999999999977</v>
      </c>
      <c r="M434" s="68">
        <f t="shared" si="75"/>
        <v>105.71538461538461</v>
      </c>
      <c r="N434" s="96">
        <v>745</v>
      </c>
      <c r="O434" s="97" t="str">
        <f t="shared" si="76"/>
        <v>DEC</v>
      </c>
      <c r="P434" s="96">
        <v>745</v>
      </c>
      <c r="Q434" s="98">
        <f t="shared" si="77"/>
        <v>-57.850000000000023</v>
      </c>
      <c r="R434" s="97">
        <f t="shared" si="78"/>
        <v>-7.7651006711409454E-2</v>
      </c>
      <c r="S434" s="99" t="str">
        <f t="shared" si="79"/>
        <v>DEGROWTH</v>
      </c>
      <c r="T434" s="68">
        <v>646.75</v>
      </c>
      <c r="U434" s="100" t="str">
        <f t="shared" si="80"/>
        <v>jAN</v>
      </c>
      <c r="V434" s="96">
        <v>646.75</v>
      </c>
      <c r="W434" s="101">
        <f t="shared" si="81"/>
        <v>40.399999999999977</v>
      </c>
      <c r="X434" s="102">
        <f t="shared" si="82"/>
        <v>6.2466177039041337E-2</v>
      </c>
      <c r="Y434" s="103" t="str">
        <f t="shared" si="83"/>
        <v>GROWTH</v>
      </c>
      <c r="Z434" s="74">
        <v>0</v>
      </c>
      <c r="AA434" s="69"/>
      <c r="AB434" s="74" t="s">
        <v>133</v>
      </c>
      <c r="AC434" s="3"/>
    </row>
    <row r="435" spans="1:29" ht="14.25" customHeight="1">
      <c r="A435" s="74" t="s">
        <v>133</v>
      </c>
      <c r="B435" s="78" t="s">
        <v>55</v>
      </c>
      <c r="C435" s="78" t="s">
        <v>1381</v>
      </c>
      <c r="D435" s="78">
        <v>1000004020</v>
      </c>
      <c r="E435" s="78" t="s">
        <v>1382</v>
      </c>
      <c r="F435" s="73">
        <v>45469</v>
      </c>
      <c r="G435" s="66" t="str">
        <f t="shared" si="72"/>
        <v>Targeted Dealer</v>
      </c>
      <c r="H435" s="66"/>
      <c r="I435" s="67">
        <v>1400</v>
      </c>
      <c r="J435" s="67">
        <f t="shared" si="73"/>
        <v>1400</v>
      </c>
      <c r="K435" s="68">
        <v>1935</v>
      </c>
      <c r="L435" s="68">
        <f t="shared" si="74"/>
        <v>-535</v>
      </c>
      <c r="M435" s="68">
        <f t="shared" si="75"/>
        <v>138.21428571428572</v>
      </c>
      <c r="N435" s="96">
        <v>1631.5</v>
      </c>
      <c r="O435" s="97" t="str">
        <f t="shared" si="76"/>
        <v>DEC</v>
      </c>
      <c r="P435" s="96">
        <v>1631.5</v>
      </c>
      <c r="Q435" s="98">
        <f t="shared" si="77"/>
        <v>303.5</v>
      </c>
      <c r="R435" s="97">
        <f t="shared" si="78"/>
        <v>0.18602513024823786</v>
      </c>
      <c r="S435" s="99" t="str">
        <f t="shared" si="79"/>
        <v>GROWTH</v>
      </c>
      <c r="T435" s="68">
        <v>1205</v>
      </c>
      <c r="U435" s="100" t="str">
        <f t="shared" si="80"/>
        <v>jAN</v>
      </c>
      <c r="V435" s="96">
        <v>1205</v>
      </c>
      <c r="W435" s="101">
        <f t="shared" si="81"/>
        <v>730</v>
      </c>
      <c r="X435" s="102">
        <f t="shared" si="82"/>
        <v>0.60580912863070546</v>
      </c>
      <c r="Y435" s="103" t="str">
        <f t="shared" si="83"/>
        <v>GROWTH</v>
      </c>
      <c r="Z435" s="74">
        <v>0</v>
      </c>
      <c r="AA435" s="69"/>
      <c r="AB435" s="74" t="s">
        <v>133</v>
      </c>
      <c r="AC435" s="3"/>
    </row>
    <row r="436" spans="1:29" ht="14.25" customHeight="1">
      <c r="A436" s="74" t="s">
        <v>133</v>
      </c>
      <c r="B436" s="78" t="s">
        <v>55</v>
      </c>
      <c r="C436" s="78" t="s">
        <v>260</v>
      </c>
      <c r="D436" s="78">
        <v>1000004050</v>
      </c>
      <c r="E436" s="78" t="s">
        <v>261</v>
      </c>
      <c r="F436" s="73">
        <v>45493</v>
      </c>
      <c r="G436" s="66" t="str">
        <f t="shared" si="72"/>
        <v>Targeted Dealer</v>
      </c>
      <c r="H436" s="66"/>
      <c r="I436" s="67">
        <v>35</v>
      </c>
      <c r="J436" s="67">
        <f t="shared" si="73"/>
        <v>35</v>
      </c>
      <c r="K436" s="68">
        <v>0</v>
      </c>
      <c r="L436" s="68">
        <f t="shared" si="74"/>
        <v>35</v>
      </c>
      <c r="M436" s="68">
        <f t="shared" si="75"/>
        <v>0</v>
      </c>
      <c r="N436" s="96">
        <v>0</v>
      </c>
      <c r="O436" s="97" t="str">
        <f t="shared" si="76"/>
        <v>DEC</v>
      </c>
      <c r="P436" s="96">
        <v>0</v>
      </c>
      <c r="Q436" s="98">
        <f t="shared" si="77"/>
        <v>0</v>
      </c>
      <c r="R436" s="97" t="str">
        <f t="shared" si="78"/>
        <v xml:space="preserve"> </v>
      </c>
      <c r="S436" s="99" t="b">
        <f t="shared" si="79"/>
        <v>0</v>
      </c>
      <c r="T436" s="68">
        <v>35</v>
      </c>
      <c r="U436" s="100" t="str">
        <f t="shared" si="80"/>
        <v>jAN</v>
      </c>
      <c r="V436" s="96">
        <v>35</v>
      </c>
      <c r="W436" s="101">
        <f t="shared" si="81"/>
        <v>-35</v>
      </c>
      <c r="X436" s="102">
        <f t="shared" si="82"/>
        <v>-1</v>
      </c>
      <c r="Y436" s="103" t="str">
        <f t="shared" si="83"/>
        <v>DEGROWTH</v>
      </c>
      <c r="Z436" s="74">
        <v>1</v>
      </c>
      <c r="AA436" s="69"/>
      <c r="AB436" s="74" t="s">
        <v>133</v>
      </c>
      <c r="AC436" s="3"/>
    </row>
    <row r="437" spans="1:29" ht="14.25" customHeight="1">
      <c r="A437" s="69" t="s">
        <v>134</v>
      </c>
      <c r="B437" s="71" t="s">
        <v>58</v>
      </c>
      <c r="C437" s="71" t="s">
        <v>1383</v>
      </c>
      <c r="D437" s="71">
        <v>1000000281</v>
      </c>
      <c r="E437" s="72" t="s">
        <v>1384</v>
      </c>
      <c r="F437" s="73">
        <v>38435</v>
      </c>
      <c r="G437" s="66" t="str">
        <f t="shared" si="72"/>
        <v>Targeted Dealer</v>
      </c>
      <c r="H437" s="66"/>
      <c r="I437" s="67">
        <v>3000</v>
      </c>
      <c r="J437" s="67">
        <f t="shared" si="73"/>
        <v>3000</v>
      </c>
      <c r="K437" s="68">
        <v>2893.5</v>
      </c>
      <c r="L437" s="68">
        <f t="shared" si="74"/>
        <v>106.5</v>
      </c>
      <c r="M437" s="68">
        <f t="shared" si="75"/>
        <v>96.45</v>
      </c>
      <c r="N437" s="96">
        <v>2813</v>
      </c>
      <c r="O437" s="97" t="str">
        <f t="shared" si="76"/>
        <v>DEC</v>
      </c>
      <c r="P437" s="96">
        <v>2813</v>
      </c>
      <c r="Q437" s="98">
        <f t="shared" si="77"/>
        <v>80.5</v>
      </c>
      <c r="R437" s="97">
        <f t="shared" si="78"/>
        <v>2.8617134731603322E-2</v>
      </c>
      <c r="S437" s="99" t="str">
        <f t="shared" si="79"/>
        <v>GROWTH</v>
      </c>
      <c r="T437" s="68">
        <v>2842.5</v>
      </c>
      <c r="U437" s="100" t="str">
        <f t="shared" si="80"/>
        <v>jAN</v>
      </c>
      <c r="V437" s="96">
        <v>2842.5</v>
      </c>
      <c r="W437" s="101">
        <f t="shared" si="81"/>
        <v>51</v>
      </c>
      <c r="X437" s="102">
        <f t="shared" si="82"/>
        <v>1.7941952506596248E-2</v>
      </c>
      <c r="Y437" s="103" t="str">
        <f t="shared" si="83"/>
        <v>GROWTH</v>
      </c>
      <c r="Z437" s="74">
        <v>0</v>
      </c>
      <c r="AA437" s="69"/>
      <c r="AB437" s="69" t="s">
        <v>134</v>
      </c>
      <c r="AC437" s="3"/>
    </row>
    <row r="438" spans="1:29" ht="14.25" customHeight="1">
      <c r="A438" s="74" t="s">
        <v>134</v>
      </c>
      <c r="B438" s="78" t="s">
        <v>58</v>
      </c>
      <c r="C438" s="78" t="s">
        <v>1385</v>
      </c>
      <c r="D438" s="78">
        <v>1000003989</v>
      </c>
      <c r="E438" s="78" t="s">
        <v>1386</v>
      </c>
      <c r="F438" s="73">
        <v>45443</v>
      </c>
      <c r="G438" s="66" t="str">
        <f t="shared" si="72"/>
        <v>Targeted Dealer</v>
      </c>
      <c r="H438" s="66"/>
      <c r="I438" s="67">
        <v>45</v>
      </c>
      <c r="J438" s="67">
        <f t="shared" si="73"/>
        <v>45</v>
      </c>
      <c r="K438" s="68">
        <v>30</v>
      </c>
      <c r="L438" s="68">
        <f t="shared" si="74"/>
        <v>15</v>
      </c>
      <c r="M438" s="68">
        <f t="shared" si="75"/>
        <v>66.666666666666671</v>
      </c>
      <c r="N438" s="96">
        <v>47</v>
      </c>
      <c r="O438" s="97" t="str">
        <f t="shared" si="76"/>
        <v>DEC</v>
      </c>
      <c r="P438" s="96">
        <v>47</v>
      </c>
      <c r="Q438" s="98">
        <f t="shared" si="77"/>
        <v>-17</v>
      </c>
      <c r="R438" s="97">
        <f t="shared" si="78"/>
        <v>-0.36170212765957444</v>
      </c>
      <c r="S438" s="99" t="str">
        <f t="shared" si="79"/>
        <v>DEGROWTH</v>
      </c>
      <c r="T438" s="68">
        <v>43</v>
      </c>
      <c r="U438" s="100" t="str">
        <f t="shared" si="80"/>
        <v>jAN</v>
      </c>
      <c r="V438" s="96">
        <v>43</v>
      </c>
      <c r="W438" s="101">
        <f t="shared" si="81"/>
        <v>-13</v>
      </c>
      <c r="X438" s="102">
        <f t="shared" si="82"/>
        <v>-0.30232558139534882</v>
      </c>
      <c r="Y438" s="103" t="str">
        <f t="shared" si="83"/>
        <v>DEGROWTH</v>
      </c>
      <c r="Z438" s="74">
        <v>0</v>
      </c>
      <c r="AA438" s="69"/>
      <c r="AB438" s="74" t="s">
        <v>134</v>
      </c>
      <c r="AC438" s="3"/>
    </row>
    <row r="439" spans="1:29" ht="14.25" customHeight="1">
      <c r="A439" s="69" t="s">
        <v>134</v>
      </c>
      <c r="B439" s="71" t="s">
        <v>58</v>
      </c>
      <c r="C439" s="71" t="s">
        <v>1387</v>
      </c>
      <c r="D439" s="71">
        <v>1000000283</v>
      </c>
      <c r="E439" s="72" t="s">
        <v>1388</v>
      </c>
      <c r="F439" s="73">
        <v>41541</v>
      </c>
      <c r="G439" s="66" t="str">
        <f t="shared" si="72"/>
        <v>Targeted Dealer</v>
      </c>
      <c r="H439" s="66"/>
      <c r="I439" s="67">
        <v>1025</v>
      </c>
      <c r="J439" s="67">
        <f t="shared" si="73"/>
        <v>1025</v>
      </c>
      <c r="K439" s="68">
        <v>895.5</v>
      </c>
      <c r="L439" s="68">
        <f t="shared" si="74"/>
        <v>129.5</v>
      </c>
      <c r="M439" s="68">
        <f t="shared" si="75"/>
        <v>87.365853658536579</v>
      </c>
      <c r="N439" s="96">
        <v>1082</v>
      </c>
      <c r="O439" s="97" t="str">
        <f t="shared" si="76"/>
        <v>DEC</v>
      </c>
      <c r="P439" s="96">
        <v>1082</v>
      </c>
      <c r="Q439" s="98">
        <f t="shared" si="77"/>
        <v>-186.5</v>
      </c>
      <c r="R439" s="97">
        <f t="shared" si="78"/>
        <v>-0.172365988909427</v>
      </c>
      <c r="S439" s="99" t="str">
        <f t="shared" si="79"/>
        <v>DEGROWTH</v>
      </c>
      <c r="T439" s="68">
        <v>879.5</v>
      </c>
      <c r="U439" s="100" t="str">
        <f t="shared" si="80"/>
        <v>jAN</v>
      </c>
      <c r="V439" s="96">
        <v>879.5</v>
      </c>
      <c r="W439" s="101">
        <f t="shared" si="81"/>
        <v>16</v>
      </c>
      <c r="X439" s="102">
        <f t="shared" si="82"/>
        <v>1.8192154633314361E-2</v>
      </c>
      <c r="Y439" s="103" t="str">
        <f t="shared" si="83"/>
        <v>GROWTH</v>
      </c>
      <c r="Z439" s="74">
        <v>0</v>
      </c>
      <c r="AA439" s="69"/>
      <c r="AB439" s="69" t="s">
        <v>134</v>
      </c>
      <c r="AC439" s="3"/>
    </row>
    <row r="440" spans="1:29" ht="14.25" customHeight="1">
      <c r="A440" s="69" t="s">
        <v>134</v>
      </c>
      <c r="B440" s="71" t="s">
        <v>58</v>
      </c>
      <c r="C440" s="71" t="s">
        <v>1389</v>
      </c>
      <c r="D440" s="71">
        <v>1000000284</v>
      </c>
      <c r="E440" s="72" t="s">
        <v>1390</v>
      </c>
      <c r="F440" s="73">
        <v>42795</v>
      </c>
      <c r="G440" s="66" t="str">
        <f t="shared" si="72"/>
        <v>Targeted Dealer</v>
      </c>
      <c r="H440" s="66"/>
      <c r="I440" s="67">
        <v>100</v>
      </c>
      <c r="J440" s="67">
        <f t="shared" si="73"/>
        <v>100</v>
      </c>
      <c r="K440" s="68">
        <v>69.5</v>
      </c>
      <c r="L440" s="68">
        <f t="shared" si="74"/>
        <v>30.5</v>
      </c>
      <c r="M440" s="68">
        <f t="shared" si="75"/>
        <v>69.5</v>
      </c>
      <c r="N440" s="96">
        <v>91</v>
      </c>
      <c r="O440" s="97" t="str">
        <f t="shared" si="76"/>
        <v>DEC</v>
      </c>
      <c r="P440" s="96">
        <v>91</v>
      </c>
      <c r="Q440" s="98">
        <f t="shared" si="77"/>
        <v>-21.5</v>
      </c>
      <c r="R440" s="97">
        <f t="shared" si="78"/>
        <v>-0.23626373626373631</v>
      </c>
      <c r="S440" s="99" t="str">
        <f t="shared" si="79"/>
        <v>DEGROWTH</v>
      </c>
      <c r="T440" s="68">
        <v>130</v>
      </c>
      <c r="U440" s="100" t="str">
        <f t="shared" si="80"/>
        <v>jAN</v>
      </c>
      <c r="V440" s="96">
        <v>130</v>
      </c>
      <c r="W440" s="101">
        <f t="shared" si="81"/>
        <v>-60.5</v>
      </c>
      <c r="X440" s="102">
        <f t="shared" si="82"/>
        <v>-0.4653846153846154</v>
      </c>
      <c r="Y440" s="103" t="str">
        <f t="shared" si="83"/>
        <v>DEGROWTH</v>
      </c>
      <c r="Z440" s="74">
        <v>0</v>
      </c>
      <c r="AA440" s="69"/>
      <c r="AB440" s="69" t="s">
        <v>134</v>
      </c>
      <c r="AC440" s="3"/>
    </row>
    <row r="441" spans="1:29" ht="14.25" customHeight="1">
      <c r="A441" s="69" t="s">
        <v>134</v>
      </c>
      <c r="B441" s="71" t="s">
        <v>58</v>
      </c>
      <c r="C441" s="71" t="s">
        <v>1391</v>
      </c>
      <c r="D441" s="71">
        <v>1000000285</v>
      </c>
      <c r="E441" s="72" t="s">
        <v>1392</v>
      </c>
      <c r="F441" s="73">
        <v>39226</v>
      </c>
      <c r="G441" s="66" t="str">
        <f t="shared" si="72"/>
        <v>Targeted Dealer</v>
      </c>
      <c r="H441" s="66"/>
      <c r="I441" s="67">
        <v>220</v>
      </c>
      <c r="J441" s="67">
        <f t="shared" si="73"/>
        <v>220</v>
      </c>
      <c r="K441" s="68">
        <v>167</v>
      </c>
      <c r="L441" s="68">
        <f t="shared" si="74"/>
        <v>53</v>
      </c>
      <c r="M441" s="68">
        <f t="shared" si="75"/>
        <v>75.909090909090907</v>
      </c>
      <c r="N441" s="96">
        <v>155</v>
      </c>
      <c r="O441" s="97" t="str">
        <f t="shared" si="76"/>
        <v>DEC</v>
      </c>
      <c r="P441" s="96">
        <v>155</v>
      </c>
      <c r="Q441" s="98">
        <f t="shared" si="77"/>
        <v>12</v>
      </c>
      <c r="R441" s="97">
        <f t="shared" si="78"/>
        <v>7.7419354838709653E-2</v>
      </c>
      <c r="S441" s="99" t="str">
        <f t="shared" si="79"/>
        <v>GROWTH</v>
      </c>
      <c r="T441" s="68">
        <v>270</v>
      </c>
      <c r="U441" s="100" t="str">
        <f t="shared" si="80"/>
        <v>jAN</v>
      </c>
      <c r="V441" s="96">
        <v>270</v>
      </c>
      <c r="W441" s="101">
        <f t="shared" si="81"/>
        <v>-103</v>
      </c>
      <c r="X441" s="102">
        <f t="shared" si="82"/>
        <v>-0.38148148148148153</v>
      </c>
      <c r="Y441" s="103" t="str">
        <f t="shared" si="83"/>
        <v>DEGROWTH</v>
      </c>
      <c r="Z441" s="74">
        <v>0</v>
      </c>
      <c r="AA441" s="69"/>
      <c r="AB441" s="69" t="s">
        <v>134</v>
      </c>
      <c r="AC441" s="3"/>
    </row>
    <row r="442" spans="1:29" ht="14.25" customHeight="1">
      <c r="A442" s="69" t="s">
        <v>134</v>
      </c>
      <c r="B442" s="71" t="s">
        <v>58</v>
      </c>
      <c r="C442" s="71" t="s">
        <v>1393</v>
      </c>
      <c r="D442" s="71">
        <v>1000003402</v>
      </c>
      <c r="E442" s="71" t="s">
        <v>1394</v>
      </c>
      <c r="F442" s="73">
        <v>44985</v>
      </c>
      <c r="G442" s="66" t="str">
        <f t="shared" si="72"/>
        <v>-</v>
      </c>
      <c r="H442" s="66"/>
      <c r="I442" s="67">
        <v>0</v>
      </c>
      <c r="J442" s="67">
        <f t="shared" si="73"/>
        <v>0</v>
      </c>
      <c r="K442" s="68">
        <v>0</v>
      </c>
      <c r="L442" s="68">
        <f t="shared" si="74"/>
        <v>0</v>
      </c>
      <c r="M442" s="68" t="str">
        <f t="shared" si="75"/>
        <v>-</v>
      </c>
      <c r="N442" s="96">
        <v>0</v>
      </c>
      <c r="O442" s="97" t="str">
        <f t="shared" si="76"/>
        <v>DEC</v>
      </c>
      <c r="P442" s="96">
        <v>0</v>
      </c>
      <c r="Q442" s="98">
        <f t="shared" si="77"/>
        <v>0</v>
      </c>
      <c r="R442" s="97" t="str">
        <f t="shared" si="78"/>
        <v xml:space="preserve"> </v>
      </c>
      <c r="S442" s="99" t="b">
        <f t="shared" si="79"/>
        <v>0</v>
      </c>
      <c r="T442" s="68">
        <v>13</v>
      </c>
      <c r="U442" s="100" t="str">
        <f t="shared" si="80"/>
        <v>jAN</v>
      </c>
      <c r="V442" s="96">
        <v>13</v>
      </c>
      <c r="W442" s="101">
        <f t="shared" si="81"/>
        <v>-13</v>
      </c>
      <c r="X442" s="102">
        <f t="shared" si="82"/>
        <v>-1</v>
      </c>
      <c r="Y442" s="103" t="str">
        <f t="shared" si="83"/>
        <v>DEGROWTH</v>
      </c>
      <c r="Z442" s="74">
        <v>1</v>
      </c>
      <c r="AA442" s="69"/>
      <c r="AB442" s="69" t="s">
        <v>134</v>
      </c>
      <c r="AC442" s="3"/>
    </row>
    <row r="443" spans="1:29" ht="14.25" customHeight="1">
      <c r="A443" s="69" t="s">
        <v>134</v>
      </c>
      <c r="B443" s="71" t="s">
        <v>58</v>
      </c>
      <c r="C443" s="71" t="s">
        <v>1395</v>
      </c>
      <c r="D443" s="71">
        <v>1000003805</v>
      </c>
      <c r="E443" s="71" t="s">
        <v>1394</v>
      </c>
      <c r="F443" s="73">
        <v>45288</v>
      </c>
      <c r="G443" s="66" t="str">
        <f t="shared" si="72"/>
        <v>Targeted Dealer</v>
      </c>
      <c r="H443" s="66"/>
      <c r="I443" s="67">
        <v>40</v>
      </c>
      <c r="J443" s="67">
        <f t="shared" si="73"/>
        <v>40</v>
      </c>
      <c r="K443" s="68">
        <v>12.5</v>
      </c>
      <c r="L443" s="68">
        <f t="shared" si="74"/>
        <v>27.5</v>
      </c>
      <c r="M443" s="68">
        <f t="shared" si="75"/>
        <v>31.25</v>
      </c>
      <c r="N443" s="96">
        <v>25</v>
      </c>
      <c r="O443" s="97" t="str">
        <f t="shared" si="76"/>
        <v>DEC</v>
      </c>
      <c r="P443" s="96">
        <v>25</v>
      </c>
      <c r="Q443" s="98">
        <f t="shared" si="77"/>
        <v>-12.5</v>
      </c>
      <c r="R443" s="97">
        <f t="shared" si="78"/>
        <v>-0.5</v>
      </c>
      <c r="S443" s="99" t="str">
        <f t="shared" si="79"/>
        <v>DEGROWTH</v>
      </c>
      <c r="T443" s="68">
        <v>33</v>
      </c>
      <c r="U443" s="100" t="str">
        <f t="shared" si="80"/>
        <v>jAN</v>
      </c>
      <c r="V443" s="96">
        <v>33</v>
      </c>
      <c r="W443" s="101">
        <f t="shared" si="81"/>
        <v>-20.5</v>
      </c>
      <c r="X443" s="102">
        <f t="shared" si="82"/>
        <v>-0.62121212121212122</v>
      </c>
      <c r="Y443" s="103" t="str">
        <f t="shared" si="83"/>
        <v>DEGROWTH</v>
      </c>
      <c r="Z443" s="74">
        <v>0</v>
      </c>
      <c r="AA443" s="69"/>
      <c r="AB443" s="69" t="s">
        <v>134</v>
      </c>
      <c r="AC443" s="3"/>
    </row>
    <row r="444" spans="1:29" ht="14.25" customHeight="1">
      <c r="A444" s="69" t="s">
        <v>134</v>
      </c>
      <c r="B444" s="71" t="s">
        <v>58</v>
      </c>
      <c r="C444" s="71" t="s">
        <v>1396</v>
      </c>
      <c r="D444" s="71">
        <v>1000000286</v>
      </c>
      <c r="E444" s="72" t="s">
        <v>1397</v>
      </c>
      <c r="F444" s="73">
        <v>43173</v>
      </c>
      <c r="G444" s="66" t="str">
        <f t="shared" si="72"/>
        <v>Targeted Dealer</v>
      </c>
      <c r="H444" s="66"/>
      <c r="I444" s="67">
        <v>135</v>
      </c>
      <c r="J444" s="67">
        <f t="shared" si="73"/>
        <v>135</v>
      </c>
      <c r="K444" s="68">
        <v>143.75</v>
      </c>
      <c r="L444" s="68">
        <f t="shared" si="74"/>
        <v>-8.75</v>
      </c>
      <c r="M444" s="68">
        <f t="shared" si="75"/>
        <v>106.48148148148148</v>
      </c>
      <c r="N444" s="96">
        <v>153.44999999999999</v>
      </c>
      <c r="O444" s="97" t="str">
        <f t="shared" si="76"/>
        <v>DEC</v>
      </c>
      <c r="P444" s="96">
        <v>153.44999999999999</v>
      </c>
      <c r="Q444" s="98">
        <f t="shared" si="77"/>
        <v>-9.6999999999999886</v>
      </c>
      <c r="R444" s="97">
        <f t="shared" si="78"/>
        <v>-6.3212772890192226E-2</v>
      </c>
      <c r="S444" s="99" t="str">
        <f t="shared" si="79"/>
        <v>DEGROWTH</v>
      </c>
      <c r="T444" s="68">
        <v>123.5</v>
      </c>
      <c r="U444" s="100" t="str">
        <f t="shared" si="80"/>
        <v>jAN</v>
      </c>
      <c r="V444" s="96">
        <v>123.5</v>
      </c>
      <c r="W444" s="101">
        <f t="shared" si="81"/>
        <v>20.25</v>
      </c>
      <c r="X444" s="102">
        <f t="shared" si="82"/>
        <v>0.16396761133603244</v>
      </c>
      <c r="Y444" s="103" t="str">
        <f t="shared" si="83"/>
        <v>GROWTH</v>
      </c>
      <c r="Z444" s="74">
        <v>0</v>
      </c>
      <c r="AA444" s="69"/>
      <c r="AB444" s="69" t="s">
        <v>134</v>
      </c>
      <c r="AC444" s="3"/>
    </row>
    <row r="445" spans="1:29" ht="14.25" customHeight="1">
      <c r="A445" s="69" t="s">
        <v>134</v>
      </c>
      <c r="B445" s="71" t="s">
        <v>58</v>
      </c>
      <c r="C445" s="71" t="s">
        <v>1398</v>
      </c>
      <c r="D445" s="71">
        <v>1000000287</v>
      </c>
      <c r="E445" s="72" t="s">
        <v>1399</v>
      </c>
      <c r="F445" s="73">
        <v>41802</v>
      </c>
      <c r="G445" s="66" t="str">
        <f t="shared" si="72"/>
        <v>Targeted Dealer</v>
      </c>
      <c r="H445" s="66"/>
      <c r="I445" s="67">
        <v>135</v>
      </c>
      <c r="J445" s="67">
        <f t="shared" si="73"/>
        <v>135</v>
      </c>
      <c r="K445" s="68">
        <v>191</v>
      </c>
      <c r="L445" s="68">
        <f t="shared" si="74"/>
        <v>-56</v>
      </c>
      <c r="M445" s="68">
        <f t="shared" si="75"/>
        <v>141.48148148148147</v>
      </c>
      <c r="N445" s="96">
        <v>215</v>
      </c>
      <c r="O445" s="97" t="str">
        <f t="shared" si="76"/>
        <v>DEC</v>
      </c>
      <c r="P445" s="96">
        <v>215</v>
      </c>
      <c r="Q445" s="98">
        <f t="shared" si="77"/>
        <v>-24</v>
      </c>
      <c r="R445" s="97">
        <f t="shared" si="78"/>
        <v>-0.11162790697674418</v>
      </c>
      <c r="S445" s="99" t="str">
        <f t="shared" si="79"/>
        <v>DEGROWTH</v>
      </c>
      <c r="T445" s="68">
        <v>122</v>
      </c>
      <c r="U445" s="100" t="str">
        <f t="shared" si="80"/>
        <v>jAN</v>
      </c>
      <c r="V445" s="96">
        <v>122</v>
      </c>
      <c r="W445" s="101">
        <f t="shared" si="81"/>
        <v>69</v>
      </c>
      <c r="X445" s="102">
        <f t="shared" si="82"/>
        <v>0.56557377049180335</v>
      </c>
      <c r="Y445" s="103" t="str">
        <f t="shared" si="83"/>
        <v>GROWTH</v>
      </c>
      <c r="Z445" s="74">
        <v>0</v>
      </c>
      <c r="AA445" s="69"/>
      <c r="AB445" s="69" t="s">
        <v>134</v>
      </c>
      <c r="AC445" s="3"/>
    </row>
    <row r="446" spans="1:29" ht="14.25" customHeight="1">
      <c r="A446" s="69" t="s">
        <v>134</v>
      </c>
      <c r="B446" s="71" t="s">
        <v>58</v>
      </c>
      <c r="C446" s="71" t="s">
        <v>1400</v>
      </c>
      <c r="D446" s="71">
        <v>1000003483</v>
      </c>
      <c r="E446" s="71" t="s">
        <v>1401</v>
      </c>
      <c r="F446" s="73">
        <v>45021</v>
      </c>
      <c r="G446" s="66" t="str">
        <f t="shared" si="72"/>
        <v>Targeted Dealer</v>
      </c>
      <c r="H446" s="66"/>
      <c r="I446" s="67">
        <v>20</v>
      </c>
      <c r="J446" s="67">
        <f t="shared" si="73"/>
        <v>20</v>
      </c>
      <c r="K446" s="68">
        <v>0</v>
      </c>
      <c r="L446" s="68">
        <f t="shared" si="74"/>
        <v>20</v>
      </c>
      <c r="M446" s="68">
        <f t="shared" si="75"/>
        <v>0</v>
      </c>
      <c r="N446" s="96">
        <v>13</v>
      </c>
      <c r="O446" s="97" t="str">
        <f t="shared" si="76"/>
        <v>DEC</v>
      </c>
      <c r="P446" s="96">
        <v>13</v>
      </c>
      <c r="Q446" s="98">
        <f t="shared" si="77"/>
        <v>-13</v>
      </c>
      <c r="R446" s="97">
        <f t="shared" si="78"/>
        <v>-1</v>
      </c>
      <c r="S446" s="99" t="str">
        <f t="shared" si="79"/>
        <v>DEGROWTH</v>
      </c>
      <c r="T446" s="68">
        <v>31</v>
      </c>
      <c r="U446" s="100" t="str">
        <f t="shared" si="80"/>
        <v>jAN</v>
      </c>
      <c r="V446" s="96">
        <v>31</v>
      </c>
      <c r="W446" s="101">
        <f t="shared" si="81"/>
        <v>-31</v>
      </c>
      <c r="X446" s="102">
        <f t="shared" si="82"/>
        <v>-1</v>
      </c>
      <c r="Y446" s="103" t="str">
        <f t="shared" si="83"/>
        <v>DEGROWTH</v>
      </c>
      <c r="Z446" s="74">
        <v>1</v>
      </c>
      <c r="AA446" s="69"/>
      <c r="AB446" s="69" t="s">
        <v>134</v>
      </c>
      <c r="AC446" s="3"/>
    </row>
    <row r="447" spans="1:29" ht="14.25" customHeight="1">
      <c r="A447" s="69" t="s">
        <v>134</v>
      </c>
      <c r="B447" s="71" t="s">
        <v>58</v>
      </c>
      <c r="C447" s="71" t="s">
        <v>1402</v>
      </c>
      <c r="D447" s="71">
        <v>1000002621</v>
      </c>
      <c r="E447" s="72" t="s">
        <v>1403</v>
      </c>
      <c r="F447" s="73">
        <v>44628</v>
      </c>
      <c r="G447" s="66" t="str">
        <f t="shared" si="72"/>
        <v>Targeted Dealer</v>
      </c>
      <c r="H447" s="66"/>
      <c r="I447" s="67">
        <v>125</v>
      </c>
      <c r="J447" s="67">
        <f t="shared" si="73"/>
        <v>125</v>
      </c>
      <c r="K447" s="68">
        <v>112</v>
      </c>
      <c r="L447" s="68">
        <f t="shared" si="74"/>
        <v>13</v>
      </c>
      <c r="M447" s="68">
        <f t="shared" si="75"/>
        <v>89.6</v>
      </c>
      <c r="N447" s="96">
        <v>127</v>
      </c>
      <c r="O447" s="97" t="str">
        <f t="shared" si="76"/>
        <v>DEC</v>
      </c>
      <c r="P447" s="96">
        <v>127</v>
      </c>
      <c r="Q447" s="98">
        <f t="shared" si="77"/>
        <v>-15</v>
      </c>
      <c r="R447" s="97">
        <f t="shared" si="78"/>
        <v>-0.11811023622047245</v>
      </c>
      <c r="S447" s="99" t="str">
        <f t="shared" si="79"/>
        <v>DEGROWTH</v>
      </c>
      <c r="T447" s="68">
        <v>125.5</v>
      </c>
      <c r="U447" s="100" t="str">
        <f t="shared" si="80"/>
        <v>jAN</v>
      </c>
      <c r="V447" s="96">
        <v>125.5</v>
      </c>
      <c r="W447" s="101">
        <f t="shared" si="81"/>
        <v>-13.5</v>
      </c>
      <c r="X447" s="102">
        <f t="shared" si="82"/>
        <v>-0.10756972111553786</v>
      </c>
      <c r="Y447" s="103" t="str">
        <f t="shared" si="83"/>
        <v>DEGROWTH</v>
      </c>
      <c r="Z447" s="74">
        <v>0</v>
      </c>
      <c r="AA447" s="69"/>
      <c r="AB447" s="69" t="s">
        <v>134</v>
      </c>
      <c r="AC447" s="3"/>
    </row>
    <row r="448" spans="1:29" ht="14.25" customHeight="1">
      <c r="A448" s="69" t="s">
        <v>134</v>
      </c>
      <c r="B448" s="71" t="s">
        <v>58</v>
      </c>
      <c r="C448" s="71" t="s">
        <v>3911</v>
      </c>
      <c r="D448" s="71">
        <v>1000003309</v>
      </c>
      <c r="E448" s="71" t="s">
        <v>3912</v>
      </c>
      <c r="F448" s="73">
        <v>44957</v>
      </c>
      <c r="G448" s="66" t="str">
        <f t="shared" si="72"/>
        <v>-</v>
      </c>
      <c r="H448" s="66"/>
      <c r="I448" s="67">
        <v>0</v>
      </c>
      <c r="J448" s="67">
        <f t="shared" si="73"/>
        <v>0</v>
      </c>
      <c r="K448" s="68">
        <v>0</v>
      </c>
      <c r="L448" s="68">
        <f t="shared" si="74"/>
        <v>0</v>
      </c>
      <c r="M448" s="68" t="str">
        <f t="shared" si="75"/>
        <v>-</v>
      </c>
      <c r="N448" s="96">
        <v>0</v>
      </c>
      <c r="O448" s="97" t="str">
        <f t="shared" si="76"/>
        <v>DEC</v>
      </c>
      <c r="P448" s="96">
        <v>0</v>
      </c>
      <c r="Q448" s="98">
        <f t="shared" si="77"/>
        <v>0</v>
      </c>
      <c r="R448" s="97" t="str">
        <f t="shared" si="78"/>
        <v xml:space="preserve"> </v>
      </c>
      <c r="S448" s="99" t="b">
        <f t="shared" si="79"/>
        <v>0</v>
      </c>
      <c r="T448" s="68">
        <v>79</v>
      </c>
      <c r="U448" s="100" t="str">
        <f t="shared" si="80"/>
        <v>jAN</v>
      </c>
      <c r="V448" s="96">
        <v>79</v>
      </c>
      <c r="W448" s="101">
        <f t="shared" si="81"/>
        <v>-79</v>
      </c>
      <c r="X448" s="102">
        <f t="shared" si="82"/>
        <v>-1</v>
      </c>
      <c r="Y448" s="103" t="str">
        <f t="shared" si="83"/>
        <v>DEGROWTH</v>
      </c>
      <c r="Z448" s="74">
        <v>0</v>
      </c>
      <c r="AA448" s="69"/>
      <c r="AB448" s="69" t="s">
        <v>134</v>
      </c>
      <c r="AC448" s="3"/>
    </row>
    <row r="449" spans="1:29" ht="14.25" customHeight="1">
      <c r="A449" s="69" t="s">
        <v>134</v>
      </c>
      <c r="B449" s="71" t="s">
        <v>58</v>
      </c>
      <c r="C449" s="71" t="s">
        <v>1404</v>
      </c>
      <c r="D449" s="71">
        <v>1000003615</v>
      </c>
      <c r="E449" s="71" t="s">
        <v>1405</v>
      </c>
      <c r="F449" s="73">
        <v>45107</v>
      </c>
      <c r="G449" s="66" t="str">
        <f t="shared" si="72"/>
        <v>Targeted Dealer</v>
      </c>
      <c r="H449" s="66"/>
      <c r="I449" s="67">
        <v>41</v>
      </c>
      <c r="J449" s="67">
        <f t="shared" si="73"/>
        <v>41</v>
      </c>
      <c r="K449" s="68">
        <v>39</v>
      </c>
      <c r="L449" s="68">
        <f t="shared" si="74"/>
        <v>2</v>
      </c>
      <c r="M449" s="68">
        <f t="shared" si="75"/>
        <v>95.121951219512198</v>
      </c>
      <c r="N449" s="96">
        <v>37</v>
      </c>
      <c r="O449" s="97" t="str">
        <f t="shared" si="76"/>
        <v>DEC</v>
      </c>
      <c r="P449" s="96">
        <v>37</v>
      </c>
      <c r="Q449" s="98">
        <f t="shared" si="77"/>
        <v>2</v>
      </c>
      <c r="R449" s="97">
        <f t="shared" si="78"/>
        <v>5.4054054054053946E-2</v>
      </c>
      <c r="S449" s="99" t="str">
        <f t="shared" si="79"/>
        <v>GROWTH</v>
      </c>
      <c r="T449" s="68">
        <v>58.5</v>
      </c>
      <c r="U449" s="100" t="str">
        <f t="shared" si="80"/>
        <v>jAN</v>
      </c>
      <c r="V449" s="96">
        <v>58.5</v>
      </c>
      <c r="W449" s="101">
        <f t="shared" si="81"/>
        <v>-19.5</v>
      </c>
      <c r="X449" s="102">
        <f t="shared" si="82"/>
        <v>-0.33333333333333337</v>
      </c>
      <c r="Y449" s="103" t="str">
        <f t="shared" si="83"/>
        <v>DEGROWTH</v>
      </c>
      <c r="Z449" s="74">
        <v>0</v>
      </c>
      <c r="AA449" s="69"/>
      <c r="AB449" s="69" t="s">
        <v>134</v>
      </c>
      <c r="AC449" s="3"/>
    </row>
    <row r="450" spans="1:29" ht="14.25" customHeight="1">
      <c r="A450" s="69" t="s">
        <v>134</v>
      </c>
      <c r="B450" s="71" t="s">
        <v>58</v>
      </c>
      <c r="C450" s="71" t="s">
        <v>1406</v>
      </c>
      <c r="D450" s="71">
        <v>1000003799</v>
      </c>
      <c r="E450" s="71" t="s">
        <v>1407</v>
      </c>
      <c r="F450" s="73">
        <v>45283</v>
      </c>
      <c r="G450" s="66" t="str">
        <f t="shared" si="72"/>
        <v>Targeted Dealer</v>
      </c>
      <c r="H450" s="66"/>
      <c r="I450" s="67">
        <v>80</v>
      </c>
      <c r="J450" s="67">
        <f t="shared" si="73"/>
        <v>80</v>
      </c>
      <c r="K450" s="68">
        <v>13</v>
      </c>
      <c r="L450" s="68">
        <f t="shared" si="74"/>
        <v>67</v>
      </c>
      <c r="M450" s="68">
        <f t="shared" si="75"/>
        <v>16.25</v>
      </c>
      <c r="N450" s="96">
        <v>25</v>
      </c>
      <c r="O450" s="97" t="str">
        <f t="shared" si="76"/>
        <v>DEC</v>
      </c>
      <c r="P450" s="96">
        <v>25</v>
      </c>
      <c r="Q450" s="98">
        <f t="shared" si="77"/>
        <v>-12</v>
      </c>
      <c r="R450" s="97">
        <f t="shared" si="78"/>
        <v>-0.48</v>
      </c>
      <c r="S450" s="99" t="str">
        <f t="shared" si="79"/>
        <v>DEGROWTH</v>
      </c>
      <c r="T450" s="68">
        <v>149.5</v>
      </c>
      <c r="U450" s="100" t="str">
        <f t="shared" si="80"/>
        <v>jAN</v>
      </c>
      <c r="V450" s="96">
        <v>149.5</v>
      </c>
      <c r="W450" s="101">
        <f t="shared" si="81"/>
        <v>-136.5</v>
      </c>
      <c r="X450" s="102">
        <f t="shared" si="82"/>
        <v>-0.91304347826086962</v>
      </c>
      <c r="Y450" s="103" t="str">
        <f t="shared" si="83"/>
        <v>DEGROWTH</v>
      </c>
      <c r="Z450" s="74">
        <v>0</v>
      </c>
      <c r="AA450" s="69"/>
      <c r="AB450" s="69" t="s">
        <v>134</v>
      </c>
      <c r="AC450" s="3"/>
    </row>
    <row r="451" spans="1:29" ht="14.25" customHeight="1">
      <c r="A451" s="74" t="s">
        <v>134</v>
      </c>
      <c r="B451" s="78" t="s">
        <v>58</v>
      </c>
      <c r="C451" s="78" t="s">
        <v>1408</v>
      </c>
      <c r="D451" s="78">
        <v>1000003846</v>
      </c>
      <c r="E451" s="78" t="s">
        <v>1409</v>
      </c>
      <c r="F451" s="104">
        <v>45322</v>
      </c>
      <c r="G451" s="66" t="str">
        <f t="shared" ref="G451:G514" si="84">IF(I451&gt;0,"Targeted Dealer","-")</f>
        <v>Targeted Dealer</v>
      </c>
      <c r="H451" s="66"/>
      <c r="I451" s="67">
        <v>150</v>
      </c>
      <c r="J451" s="67">
        <f t="shared" ref="J451:J514" si="85">I451/$J$1*($J$1-$E$1)</f>
        <v>150</v>
      </c>
      <c r="K451" s="68">
        <v>286</v>
      </c>
      <c r="L451" s="68">
        <f t="shared" ref="L451:L514" si="86">I451-K451</f>
        <v>-136</v>
      </c>
      <c r="M451" s="68">
        <f t="shared" ref="M451:M514" si="87">IFERROR((K451/J451%),"-")</f>
        <v>190.66666666666666</v>
      </c>
      <c r="N451" s="96">
        <v>194.5</v>
      </c>
      <c r="O451" s="97" t="str">
        <f t="shared" ref="O451:O514" si="88">IF(F451&lt;=$P$2,"DEC","")</f>
        <v>DEC</v>
      </c>
      <c r="P451" s="96">
        <v>194.5</v>
      </c>
      <c r="Q451" s="98">
        <f t="shared" ref="Q451:Q514" si="89">K451-P451</f>
        <v>91.5</v>
      </c>
      <c r="R451" s="97">
        <f t="shared" ref="R451:R514" si="90">IFERROR(IF(O451="Dec",(K451/P451-1))," ")</f>
        <v>0.47043701799485871</v>
      </c>
      <c r="S451" s="99" t="str">
        <f t="shared" ref="S451:S514" si="91">IF(N451&gt;0,IF(O451="","-",IF(R451&lt;0%,"DEGROWTH","GROWTH")))</f>
        <v>GROWTH</v>
      </c>
      <c r="T451" s="68">
        <v>130</v>
      </c>
      <c r="U451" s="100" t="str">
        <f t="shared" ref="U451:U514" si="92">IF(F451&lt;=$V$2,"jAN","")</f>
        <v>jAN</v>
      </c>
      <c r="V451" s="96">
        <v>130</v>
      </c>
      <c r="W451" s="101">
        <f t="shared" ref="W451:W514" si="93">K451-V451</f>
        <v>156</v>
      </c>
      <c r="X451" s="102">
        <f t="shared" ref="X451:X514" si="94">IFERROR(IF(U451="Jan",(K451/V451-1)),0)</f>
        <v>1.2000000000000002</v>
      </c>
      <c r="Y451" s="103" t="str">
        <f t="shared" ref="Y451:Y514" si="95">IF(T451&gt;0,IF(U451="","-",IF(X451&lt;0%,"DEGROWTH","GROWTH")))</f>
        <v>GROWTH</v>
      </c>
      <c r="Z451" s="74">
        <v>0</v>
      </c>
      <c r="AA451" s="69"/>
      <c r="AB451" s="74" t="s">
        <v>134</v>
      </c>
      <c r="AC451" s="3"/>
    </row>
    <row r="452" spans="1:29" ht="14.25" customHeight="1">
      <c r="A452" s="69" t="s">
        <v>134</v>
      </c>
      <c r="B452" s="71" t="s">
        <v>58</v>
      </c>
      <c r="C452" s="71" t="s">
        <v>1410</v>
      </c>
      <c r="D452" s="71">
        <v>1000000288</v>
      </c>
      <c r="E452" s="72" t="s">
        <v>1411</v>
      </c>
      <c r="F452" s="73">
        <v>39398</v>
      </c>
      <c r="G452" s="66" t="str">
        <f t="shared" si="84"/>
        <v>Targeted Dealer</v>
      </c>
      <c r="H452" s="66"/>
      <c r="I452" s="67">
        <v>80</v>
      </c>
      <c r="J452" s="67">
        <f t="shared" si="85"/>
        <v>80</v>
      </c>
      <c r="K452" s="68">
        <v>103.5</v>
      </c>
      <c r="L452" s="68">
        <f t="shared" si="86"/>
        <v>-23.5</v>
      </c>
      <c r="M452" s="68">
        <f t="shared" si="87"/>
        <v>129.375</v>
      </c>
      <c r="N452" s="96">
        <v>126.5</v>
      </c>
      <c r="O452" s="97" t="str">
        <f t="shared" si="88"/>
        <v>DEC</v>
      </c>
      <c r="P452" s="96">
        <v>126.5</v>
      </c>
      <c r="Q452" s="98">
        <f t="shared" si="89"/>
        <v>-23</v>
      </c>
      <c r="R452" s="97">
        <f t="shared" si="90"/>
        <v>-0.18181818181818177</v>
      </c>
      <c r="S452" s="99" t="str">
        <f t="shared" si="91"/>
        <v>DEGROWTH</v>
      </c>
      <c r="T452" s="68">
        <v>39</v>
      </c>
      <c r="U452" s="100" t="str">
        <f t="shared" si="92"/>
        <v>jAN</v>
      </c>
      <c r="V452" s="96">
        <v>39</v>
      </c>
      <c r="W452" s="101">
        <f t="shared" si="93"/>
        <v>64.5</v>
      </c>
      <c r="X452" s="102">
        <f t="shared" si="94"/>
        <v>1.6538461538461537</v>
      </c>
      <c r="Y452" s="103" t="str">
        <f t="shared" si="95"/>
        <v>GROWTH</v>
      </c>
      <c r="Z452" s="74">
        <v>0</v>
      </c>
      <c r="AA452" s="69"/>
      <c r="AB452" s="69" t="s">
        <v>134</v>
      </c>
      <c r="AC452" s="3"/>
    </row>
    <row r="453" spans="1:29" ht="14.25" customHeight="1">
      <c r="A453" s="69" t="s">
        <v>134</v>
      </c>
      <c r="B453" s="71" t="s">
        <v>58</v>
      </c>
      <c r="C453" s="71" t="s">
        <v>1412</v>
      </c>
      <c r="D453" s="71">
        <v>1000000290</v>
      </c>
      <c r="E453" s="72" t="s">
        <v>1413</v>
      </c>
      <c r="F453" s="73">
        <v>43540</v>
      </c>
      <c r="G453" s="66" t="str">
        <f t="shared" si="84"/>
        <v>Targeted Dealer</v>
      </c>
      <c r="H453" s="66"/>
      <c r="I453" s="67">
        <v>15</v>
      </c>
      <c r="J453" s="67">
        <f t="shared" si="85"/>
        <v>15</v>
      </c>
      <c r="K453" s="68">
        <v>11</v>
      </c>
      <c r="L453" s="68">
        <f t="shared" si="86"/>
        <v>4</v>
      </c>
      <c r="M453" s="68">
        <f t="shared" si="87"/>
        <v>73.333333333333343</v>
      </c>
      <c r="N453" s="96">
        <v>3.5</v>
      </c>
      <c r="O453" s="97" t="str">
        <f t="shared" si="88"/>
        <v>DEC</v>
      </c>
      <c r="P453" s="96">
        <v>3.5</v>
      </c>
      <c r="Q453" s="98">
        <f t="shared" si="89"/>
        <v>7.5</v>
      </c>
      <c r="R453" s="97">
        <f t="shared" si="90"/>
        <v>2.1428571428571428</v>
      </c>
      <c r="S453" s="99" t="str">
        <f t="shared" si="91"/>
        <v>GROWTH</v>
      </c>
      <c r="T453" s="68">
        <v>3.5</v>
      </c>
      <c r="U453" s="100" t="str">
        <f t="shared" si="92"/>
        <v>jAN</v>
      </c>
      <c r="V453" s="96">
        <v>3.5</v>
      </c>
      <c r="W453" s="101">
        <f t="shared" si="93"/>
        <v>7.5</v>
      </c>
      <c r="X453" s="102">
        <f t="shared" si="94"/>
        <v>2.1428571428571428</v>
      </c>
      <c r="Y453" s="103" t="str">
        <f t="shared" si="95"/>
        <v>GROWTH</v>
      </c>
      <c r="Z453" s="74">
        <v>0</v>
      </c>
      <c r="AA453" s="69"/>
      <c r="AB453" s="69" t="s">
        <v>134</v>
      </c>
      <c r="AC453" s="3"/>
    </row>
    <row r="454" spans="1:29" ht="14.25" customHeight="1">
      <c r="A454" s="69" t="s">
        <v>134</v>
      </c>
      <c r="B454" s="71" t="s">
        <v>58</v>
      </c>
      <c r="C454" s="71" t="s">
        <v>1414</v>
      </c>
      <c r="D454" s="71">
        <v>1000003815</v>
      </c>
      <c r="E454" s="71" t="s">
        <v>1415</v>
      </c>
      <c r="F454" s="77">
        <v>45291</v>
      </c>
      <c r="G454" s="66" t="str">
        <f t="shared" si="84"/>
        <v>Targeted Dealer</v>
      </c>
      <c r="H454" s="66"/>
      <c r="I454" s="67">
        <v>250</v>
      </c>
      <c r="J454" s="67">
        <f t="shared" si="85"/>
        <v>250</v>
      </c>
      <c r="K454" s="68">
        <v>363</v>
      </c>
      <c r="L454" s="68">
        <f t="shared" si="86"/>
        <v>-113</v>
      </c>
      <c r="M454" s="68">
        <f t="shared" si="87"/>
        <v>145.19999999999999</v>
      </c>
      <c r="N454" s="96">
        <v>258</v>
      </c>
      <c r="O454" s="97" t="str">
        <f t="shared" si="88"/>
        <v>DEC</v>
      </c>
      <c r="P454" s="96">
        <v>258</v>
      </c>
      <c r="Q454" s="98">
        <f t="shared" si="89"/>
        <v>105</v>
      </c>
      <c r="R454" s="97">
        <f t="shared" si="90"/>
        <v>0.40697674418604657</v>
      </c>
      <c r="S454" s="99" t="str">
        <f t="shared" si="91"/>
        <v>GROWTH</v>
      </c>
      <c r="T454" s="68">
        <v>281</v>
      </c>
      <c r="U454" s="100" t="str">
        <f t="shared" si="92"/>
        <v>jAN</v>
      </c>
      <c r="V454" s="96">
        <v>281</v>
      </c>
      <c r="W454" s="101">
        <f t="shared" si="93"/>
        <v>82</v>
      </c>
      <c r="X454" s="102">
        <f t="shared" si="94"/>
        <v>0.29181494661921703</v>
      </c>
      <c r="Y454" s="103" t="str">
        <f t="shared" si="95"/>
        <v>GROWTH</v>
      </c>
      <c r="Z454" s="74">
        <v>0</v>
      </c>
      <c r="AA454" s="69"/>
      <c r="AB454" s="69" t="s">
        <v>134</v>
      </c>
      <c r="AC454" s="3"/>
    </row>
    <row r="455" spans="1:29" ht="14.25" customHeight="1">
      <c r="A455" s="69" t="s">
        <v>134</v>
      </c>
      <c r="B455" s="71" t="s">
        <v>58</v>
      </c>
      <c r="C455" s="71" t="s">
        <v>1416</v>
      </c>
      <c r="D455" s="71">
        <v>1000000291</v>
      </c>
      <c r="E455" s="72" t="s">
        <v>1417</v>
      </c>
      <c r="F455" s="73">
        <v>41097</v>
      </c>
      <c r="G455" s="66" t="str">
        <f t="shared" si="84"/>
        <v>Targeted Dealer</v>
      </c>
      <c r="H455" s="66"/>
      <c r="I455" s="67">
        <v>25</v>
      </c>
      <c r="J455" s="67">
        <f t="shared" si="85"/>
        <v>25</v>
      </c>
      <c r="K455" s="68">
        <v>21</v>
      </c>
      <c r="L455" s="68">
        <f t="shared" si="86"/>
        <v>4</v>
      </c>
      <c r="M455" s="68">
        <f t="shared" si="87"/>
        <v>84</v>
      </c>
      <c r="N455" s="96">
        <v>40.5</v>
      </c>
      <c r="O455" s="97" t="str">
        <f t="shared" si="88"/>
        <v>DEC</v>
      </c>
      <c r="P455" s="96">
        <v>40.5</v>
      </c>
      <c r="Q455" s="98">
        <f t="shared" si="89"/>
        <v>-19.5</v>
      </c>
      <c r="R455" s="97">
        <f t="shared" si="90"/>
        <v>-0.48148148148148151</v>
      </c>
      <c r="S455" s="99" t="str">
        <f t="shared" si="91"/>
        <v>DEGROWTH</v>
      </c>
      <c r="T455" s="68">
        <v>0</v>
      </c>
      <c r="U455" s="100" t="str">
        <f t="shared" si="92"/>
        <v>jAN</v>
      </c>
      <c r="V455" s="96">
        <v>0</v>
      </c>
      <c r="W455" s="101">
        <f t="shared" si="93"/>
        <v>21</v>
      </c>
      <c r="X455" s="102">
        <f t="shared" si="94"/>
        <v>0</v>
      </c>
      <c r="Y455" s="103" t="b">
        <f t="shared" si="95"/>
        <v>0</v>
      </c>
      <c r="Z455" s="74">
        <v>0</v>
      </c>
      <c r="AA455" s="69"/>
      <c r="AB455" s="69" t="s">
        <v>134</v>
      </c>
      <c r="AC455" s="3"/>
    </row>
    <row r="456" spans="1:29" ht="14.25" customHeight="1">
      <c r="A456" s="69" t="s">
        <v>134</v>
      </c>
      <c r="B456" s="71" t="s">
        <v>58</v>
      </c>
      <c r="C456" s="71" t="s">
        <v>1418</v>
      </c>
      <c r="D456" s="71">
        <v>1000002763</v>
      </c>
      <c r="E456" s="72" t="s">
        <v>1419</v>
      </c>
      <c r="F456" s="73">
        <v>44711</v>
      </c>
      <c r="G456" s="66" t="str">
        <f t="shared" si="84"/>
        <v>Targeted Dealer</v>
      </c>
      <c r="H456" s="66"/>
      <c r="I456" s="67">
        <v>100</v>
      </c>
      <c r="J456" s="67">
        <f t="shared" si="85"/>
        <v>100</v>
      </c>
      <c r="K456" s="68">
        <v>55.5</v>
      </c>
      <c r="L456" s="68">
        <f t="shared" si="86"/>
        <v>44.5</v>
      </c>
      <c r="M456" s="68">
        <f t="shared" si="87"/>
        <v>55.5</v>
      </c>
      <c r="N456" s="96">
        <v>71.75</v>
      </c>
      <c r="O456" s="97" t="str">
        <f t="shared" si="88"/>
        <v>DEC</v>
      </c>
      <c r="P456" s="96">
        <v>71.75</v>
      </c>
      <c r="Q456" s="98">
        <f t="shared" si="89"/>
        <v>-16.25</v>
      </c>
      <c r="R456" s="97">
        <f t="shared" si="90"/>
        <v>-0.22648083623693382</v>
      </c>
      <c r="S456" s="99" t="str">
        <f t="shared" si="91"/>
        <v>DEGROWTH</v>
      </c>
      <c r="T456" s="68">
        <v>86.5</v>
      </c>
      <c r="U456" s="100" t="str">
        <f t="shared" si="92"/>
        <v>jAN</v>
      </c>
      <c r="V456" s="96">
        <v>86.5</v>
      </c>
      <c r="W456" s="101">
        <f t="shared" si="93"/>
        <v>-31</v>
      </c>
      <c r="X456" s="102">
        <f t="shared" si="94"/>
        <v>-0.35838150289017345</v>
      </c>
      <c r="Y456" s="103" t="str">
        <f t="shared" si="95"/>
        <v>DEGROWTH</v>
      </c>
      <c r="Z456" s="74">
        <v>0</v>
      </c>
      <c r="AA456" s="69"/>
      <c r="AB456" s="69" t="s">
        <v>134</v>
      </c>
      <c r="AC456" s="3"/>
    </row>
    <row r="457" spans="1:29" ht="14.25" customHeight="1">
      <c r="A457" s="74" t="s">
        <v>134</v>
      </c>
      <c r="B457" s="78" t="s">
        <v>58</v>
      </c>
      <c r="C457" s="78" t="s">
        <v>1420</v>
      </c>
      <c r="D457" s="78">
        <v>1000003975</v>
      </c>
      <c r="E457" s="78" t="s">
        <v>1421</v>
      </c>
      <c r="F457" s="73">
        <v>45430</v>
      </c>
      <c r="G457" s="66" t="str">
        <f t="shared" si="84"/>
        <v>Targeted Dealer</v>
      </c>
      <c r="H457" s="66"/>
      <c r="I457" s="67">
        <v>35</v>
      </c>
      <c r="J457" s="67">
        <f t="shared" si="85"/>
        <v>35</v>
      </c>
      <c r="K457" s="68">
        <v>46</v>
      </c>
      <c r="L457" s="68">
        <f t="shared" si="86"/>
        <v>-11</v>
      </c>
      <c r="M457" s="68">
        <f t="shared" si="87"/>
        <v>131.42857142857144</v>
      </c>
      <c r="N457" s="96">
        <v>51</v>
      </c>
      <c r="O457" s="97" t="str">
        <f t="shared" si="88"/>
        <v>DEC</v>
      </c>
      <c r="P457" s="96">
        <v>51</v>
      </c>
      <c r="Q457" s="98">
        <f t="shared" si="89"/>
        <v>-5</v>
      </c>
      <c r="R457" s="97">
        <f t="shared" si="90"/>
        <v>-9.8039215686274495E-2</v>
      </c>
      <c r="S457" s="99" t="str">
        <f t="shared" si="91"/>
        <v>DEGROWTH</v>
      </c>
      <c r="T457" s="68">
        <v>25.5</v>
      </c>
      <c r="U457" s="100" t="str">
        <f t="shared" si="92"/>
        <v>jAN</v>
      </c>
      <c r="V457" s="96">
        <v>25.5</v>
      </c>
      <c r="W457" s="101">
        <f t="shared" si="93"/>
        <v>20.5</v>
      </c>
      <c r="X457" s="102">
        <f t="shared" si="94"/>
        <v>0.80392156862745101</v>
      </c>
      <c r="Y457" s="103" t="str">
        <f t="shared" si="95"/>
        <v>GROWTH</v>
      </c>
      <c r="Z457" s="74">
        <v>0</v>
      </c>
      <c r="AA457" s="69"/>
      <c r="AB457" s="74" t="s">
        <v>134</v>
      </c>
      <c r="AC457" s="3"/>
    </row>
    <row r="458" spans="1:29" ht="14.25" customHeight="1">
      <c r="A458" s="69" t="s">
        <v>134</v>
      </c>
      <c r="B458" s="71" t="s">
        <v>58</v>
      </c>
      <c r="C458" s="71" t="s">
        <v>1422</v>
      </c>
      <c r="D458" s="71">
        <v>1000003642</v>
      </c>
      <c r="E458" s="71" t="s">
        <v>1423</v>
      </c>
      <c r="F458" s="73">
        <v>45118</v>
      </c>
      <c r="G458" s="66" t="str">
        <f t="shared" si="84"/>
        <v>Targeted Dealer</v>
      </c>
      <c r="H458" s="66"/>
      <c r="I458" s="67">
        <v>180</v>
      </c>
      <c r="J458" s="67">
        <f t="shared" si="85"/>
        <v>180</v>
      </c>
      <c r="K458" s="68">
        <v>221</v>
      </c>
      <c r="L458" s="68">
        <f t="shared" si="86"/>
        <v>-41</v>
      </c>
      <c r="M458" s="68">
        <f t="shared" si="87"/>
        <v>122.77777777777777</v>
      </c>
      <c r="N458" s="96">
        <v>182</v>
      </c>
      <c r="O458" s="97" t="str">
        <f t="shared" si="88"/>
        <v>DEC</v>
      </c>
      <c r="P458" s="96">
        <v>182</v>
      </c>
      <c r="Q458" s="98">
        <f t="shared" si="89"/>
        <v>39</v>
      </c>
      <c r="R458" s="97">
        <f t="shared" si="90"/>
        <v>0.21428571428571419</v>
      </c>
      <c r="S458" s="99" t="str">
        <f t="shared" si="91"/>
        <v>GROWTH</v>
      </c>
      <c r="T458" s="68">
        <v>140.5</v>
      </c>
      <c r="U458" s="100" t="str">
        <f t="shared" si="92"/>
        <v>jAN</v>
      </c>
      <c r="V458" s="96">
        <v>140.5</v>
      </c>
      <c r="W458" s="101">
        <f t="shared" si="93"/>
        <v>80.5</v>
      </c>
      <c r="X458" s="102">
        <f t="shared" si="94"/>
        <v>0.57295373665480431</v>
      </c>
      <c r="Y458" s="103" t="str">
        <f t="shared" si="95"/>
        <v>GROWTH</v>
      </c>
      <c r="Z458" s="74">
        <v>0</v>
      </c>
      <c r="AA458" s="69"/>
      <c r="AB458" s="69" t="s">
        <v>134</v>
      </c>
      <c r="AC458" s="3"/>
    </row>
    <row r="459" spans="1:29" ht="14.25" customHeight="1">
      <c r="A459" s="69" t="s">
        <v>134</v>
      </c>
      <c r="B459" s="71" t="s">
        <v>58</v>
      </c>
      <c r="C459" s="71" t="s">
        <v>1424</v>
      </c>
      <c r="D459" s="71">
        <v>1000000292</v>
      </c>
      <c r="E459" s="72" t="s">
        <v>1425</v>
      </c>
      <c r="F459" s="73">
        <v>38941</v>
      </c>
      <c r="G459" s="66" t="str">
        <f t="shared" si="84"/>
        <v>Targeted Dealer</v>
      </c>
      <c r="H459" s="66"/>
      <c r="I459" s="67">
        <v>1100</v>
      </c>
      <c r="J459" s="67">
        <f t="shared" si="85"/>
        <v>1100</v>
      </c>
      <c r="K459" s="68">
        <v>844.5</v>
      </c>
      <c r="L459" s="68">
        <f t="shared" si="86"/>
        <v>255.5</v>
      </c>
      <c r="M459" s="68">
        <f t="shared" si="87"/>
        <v>76.772727272727266</v>
      </c>
      <c r="N459" s="96">
        <v>867</v>
      </c>
      <c r="O459" s="97" t="str">
        <f t="shared" si="88"/>
        <v>DEC</v>
      </c>
      <c r="P459" s="96">
        <v>867</v>
      </c>
      <c r="Q459" s="98">
        <f t="shared" si="89"/>
        <v>-22.5</v>
      </c>
      <c r="R459" s="97">
        <f t="shared" si="90"/>
        <v>-2.5951557093425559E-2</v>
      </c>
      <c r="S459" s="99" t="str">
        <f t="shared" si="91"/>
        <v>DEGROWTH</v>
      </c>
      <c r="T459" s="68">
        <v>851.5</v>
      </c>
      <c r="U459" s="100" t="str">
        <f t="shared" si="92"/>
        <v>jAN</v>
      </c>
      <c r="V459" s="96">
        <v>851.5</v>
      </c>
      <c r="W459" s="101">
        <f t="shared" si="93"/>
        <v>-7</v>
      </c>
      <c r="X459" s="102">
        <f t="shared" si="94"/>
        <v>-8.2207868467409906E-3</v>
      </c>
      <c r="Y459" s="103" t="str">
        <f t="shared" si="95"/>
        <v>DEGROWTH</v>
      </c>
      <c r="Z459" s="74">
        <v>0</v>
      </c>
      <c r="AA459" s="69"/>
      <c r="AB459" s="69" t="s">
        <v>134</v>
      </c>
      <c r="AC459" s="3"/>
    </row>
    <row r="460" spans="1:29" ht="14.25" customHeight="1">
      <c r="A460" s="69" t="s">
        <v>134</v>
      </c>
      <c r="B460" s="71" t="s">
        <v>58</v>
      </c>
      <c r="C460" s="71" t="s">
        <v>1426</v>
      </c>
      <c r="D460" s="71">
        <v>1000003294</v>
      </c>
      <c r="E460" s="71" t="s">
        <v>1427</v>
      </c>
      <c r="F460" s="73">
        <v>44953</v>
      </c>
      <c r="G460" s="66" t="str">
        <f t="shared" si="84"/>
        <v>Targeted Dealer</v>
      </c>
      <c r="H460" s="66"/>
      <c r="I460" s="67">
        <v>150</v>
      </c>
      <c r="J460" s="67">
        <f t="shared" si="85"/>
        <v>150</v>
      </c>
      <c r="K460" s="68">
        <v>166</v>
      </c>
      <c r="L460" s="68">
        <f t="shared" si="86"/>
        <v>-16</v>
      </c>
      <c r="M460" s="68">
        <f t="shared" si="87"/>
        <v>110.66666666666667</v>
      </c>
      <c r="N460" s="96">
        <v>169</v>
      </c>
      <c r="O460" s="97" t="str">
        <f t="shared" si="88"/>
        <v>DEC</v>
      </c>
      <c r="P460" s="96">
        <v>169</v>
      </c>
      <c r="Q460" s="98">
        <f t="shared" si="89"/>
        <v>-3</v>
      </c>
      <c r="R460" s="97">
        <f t="shared" si="90"/>
        <v>-1.7751479289940808E-2</v>
      </c>
      <c r="S460" s="99" t="str">
        <f t="shared" si="91"/>
        <v>DEGROWTH</v>
      </c>
      <c r="T460" s="68">
        <v>179.5</v>
      </c>
      <c r="U460" s="100" t="str">
        <f t="shared" si="92"/>
        <v>jAN</v>
      </c>
      <c r="V460" s="96">
        <v>179.5</v>
      </c>
      <c r="W460" s="101">
        <f t="shared" si="93"/>
        <v>-13.5</v>
      </c>
      <c r="X460" s="102">
        <f t="shared" si="94"/>
        <v>-7.5208913649025044E-2</v>
      </c>
      <c r="Y460" s="103" t="str">
        <f t="shared" si="95"/>
        <v>DEGROWTH</v>
      </c>
      <c r="Z460" s="74">
        <v>0</v>
      </c>
      <c r="AA460" s="69"/>
      <c r="AB460" s="69" t="s">
        <v>134</v>
      </c>
      <c r="AC460" s="3"/>
    </row>
    <row r="461" spans="1:29" ht="14.25" customHeight="1">
      <c r="A461" s="69" t="s">
        <v>134</v>
      </c>
      <c r="B461" s="71" t="s">
        <v>58</v>
      </c>
      <c r="C461" s="71" t="s">
        <v>3722</v>
      </c>
      <c r="D461" s="71">
        <v>1000000294</v>
      </c>
      <c r="E461" s="72" t="s">
        <v>3723</v>
      </c>
      <c r="F461" s="73">
        <v>42762</v>
      </c>
      <c r="G461" s="66" t="str">
        <f t="shared" si="84"/>
        <v>Targeted Dealer</v>
      </c>
      <c r="H461" s="66"/>
      <c r="I461" s="67">
        <v>550</v>
      </c>
      <c r="J461" s="67">
        <f t="shared" si="85"/>
        <v>550</v>
      </c>
      <c r="K461" s="68">
        <v>151.5</v>
      </c>
      <c r="L461" s="68">
        <f t="shared" si="86"/>
        <v>398.5</v>
      </c>
      <c r="M461" s="68">
        <f t="shared" si="87"/>
        <v>27.545454545454547</v>
      </c>
      <c r="N461" s="96">
        <v>405.5</v>
      </c>
      <c r="O461" s="97" t="str">
        <f t="shared" si="88"/>
        <v>DEC</v>
      </c>
      <c r="P461" s="96">
        <v>405.5</v>
      </c>
      <c r="Q461" s="98">
        <f t="shared" si="89"/>
        <v>-254</v>
      </c>
      <c r="R461" s="97">
        <f t="shared" si="90"/>
        <v>-0.62638717632552399</v>
      </c>
      <c r="S461" s="99" t="str">
        <f t="shared" si="91"/>
        <v>DEGROWTH</v>
      </c>
      <c r="T461" s="68">
        <v>451.45</v>
      </c>
      <c r="U461" s="100" t="str">
        <f t="shared" si="92"/>
        <v>jAN</v>
      </c>
      <c r="V461" s="96">
        <v>451.45</v>
      </c>
      <c r="W461" s="101">
        <f t="shared" si="93"/>
        <v>-299.95</v>
      </c>
      <c r="X461" s="102">
        <f t="shared" si="94"/>
        <v>-0.66441466386089265</v>
      </c>
      <c r="Y461" s="103" t="str">
        <f t="shared" si="95"/>
        <v>DEGROWTH</v>
      </c>
      <c r="Z461" s="74">
        <v>0</v>
      </c>
      <c r="AA461" s="69"/>
      <c r="AB461" s="69" t="s">
        <v>134</v>
      </c>
      <c r="AC461" s="3"/>
    </row>
    <row r="462" spans="1:29" ht="14.25" customHeight="1">
      <c r="A462" s="69" t="s">
        <v>134</v>
      </c>
      <c r="B462" s="71" t="s">
        <v>58</v>
      </c>
      <c r="C462" s="71" t="s">
        <v>1428</v>
      </c>
      <c r="D462" s="71">
        <v>1000003802</v>
      </c>
      <c r="E462" s="71" t="s">
        <v>1429</v>
      </c>
      <c r="F462" s="73">
        <v>45283</v>
      </c>
      <c r="G462" s="66" t="str">
        <f t="shared" si="84"/>
        <v>Targeted Dealer</v>
      </c>
      <c r="H462" s="66"/>
      <c r="I462" s="67">
        <v>200</v>
      </c>
      <c r="J462" s="67">
        <f t="shared" si="85"/>
        <v>200</v>
      </c>
      <c r="K462" s="68">
        <v>443.5</v>
      </c>
      <c r="L462" s="68">
        <f t="shared" si="86"/>
        <v>-243.5</v>
      </c>
      <c r="M462" s="68">
        <f t="shared" si="87"/>
        <v>221.75</v>
      </c>
      <c r="N462" s="96">
        <v>220</v>
      </c>
      <c r="O462" s="97" t="str">
        <f t="shared" si="88"/>
        <v>DEC</v>
      </c>
      <c r="P462" s="96">
        <v>220</v>
      </c>
      <c r="Q462" s="98">
        <f t="shared" si="89"/>
        <v>223.5</v>
      </c>
      <c r="R462" s="97">
        <f t="shared" si="90"/>
        <v>1.0159090909090911</v>
      </c>
      <c r="S462" s="99" t="str">
        <f t="shared" si="91"/>
        <v>GROWTH</v>
      </c>
      <c r="T462" s="68">
        <v>115.5</v>
      </c>
      <c r="U462" s="100" t="str">
        <f t="shared" si="92"/>
        <v>jAN</v>
      </c>
      <c r="V462" s="96">
        <v>115.5</v>
      </c>
      <c r="W462" s="101">
        <f t="shared" si="93"/>
        <v>328</v>
      </c>
      <c r="X462" s="102">
        <f t="shared" si="94"/>
        <v>2.83982683982684</v>
      </c>
      <c r="Y462" s="103" t="str">
        <f t="shared" si="95"/>
        <v>GROWTH</v>
      </c>
      <c r="Z462" s="74">
        <v>0</v>
      </c>
      <c r="AA462" s="69"/>
      <c r="AB462" s="69" t="s">
        <v>134</v>
      </c>
      <c r="AC462" s="3"/>
    </row>
    <row r="463" spans="1:29" ht="14.25" customHeight="1">
      <c r="A463" s="69" t="s">
        <v>134</v>
      </c>
      <c r="B463" s="71" t="s">
        <v>58</v>
      </c>
      <c r="C463" s="71" t="s">
        <v>1430</v>
      </c>
      <c r="D463" s="71">
        <v>1000000295</v>
      </c>
      <c r="E463" s="72" t="s">
        <v>1431</v>
      </c>
      <c r="F463" s="73">
        <v>41092</v>
      </c>
      <c r="G463" s="66" t="str">
        <f t="shared" si="84"/>
        <v>Targeted Dealer</v>
      </c>
      <c r="H463" s="66"/>
      <c r="I463" s="67">
        <v>70</v>
      </c>
      <c r="J463" s="67">
        <f t="shared" si="85"/>
        <v>70</v>
      </c>
      <c r="K463" s="68">
        <v>48</v>
      </c>
      <c r="L463" s="68">
        <f t="shared" si="86"/>
        <v>22</v>
      </c>
      <c r="M463" s="68">
        <f t="shared" si="87"/>
        <v>68.571428571428569</v>
      </c>
      <c r="N463" s="96">
        <v>52</v>
      </c>
      <c r="O463" s="97" t="str">
        <f t="shared" si="88"/>
        <v>DEC</v>
      </c>
      <c r="P463" s="96">
        <v>52</v>
      </c>
      <c r="Q463" s="98">
        <f t="shared" si="89"/>
        <v>-4</v>
      </c>
      <c r="R463" s="97">
        <f t="shared" si="90"/>
        <v>-7.6923076923076872E-2</v>
      </c>
      <c r="S463" s="99" t="str">
        <f t="shared" si="91"/>
        <v>DEGROWTH</v>
      </c>
      <c r="T463" s="68">
        <v>67</v>
      </c>
      <c r="U463" s="100" t="str">
        <f t="shared" si="92"/>
        <v>jAN</v>
      </c>
      <c r="V463" s="96">
        <v>67</v>
      </c>
      <c r="W463" s="101">
        <f t="shared" si="93"/>
        <v>-19</v>
      </c>
      <c r="X463" s="102">
        <f t="shared" si="94"/>
        <v>-0.28358208955223885</v>
      </c>
      <c r="Y463" s="103" t="str">
        <f t="shared" si="95"/>
        <v>DEGROWTH</v>
      </c>
      <c r="Z463" s="74">
        <v>0</v>
      </c>
      <c r="AA463" s="69"/>
      <c r="AB463" s="69" t="s">
        <v>134</v>
      </c>
      <c r="AC463" s="3"/>
    </row>
    <row r="464" spans="1:29" ht="14.25" customHeight="1">
      <c r="A464" s="69" t="s">
        <v>134</v>
      </c>
      <c r="B464" s="71" t="s">
        <v>58</v>
      </c>
      <c r="C464" s="71" t="s">
        <v>262</v>
      </c>
      <c r="D464" s="71">
        <v>1000004100</v>
      </c>
      <c r="E464" s="72" t="s">
        <v>263</v>
      </c>
      <c r="F464" s="79">
        <v>45532</v>
      </c>
      <c r="G464" s="66" t="str">
        <f t="shared" si="84"/>
        <v>Targeted Dealer</v>
      </c>
      <c r="H464" s="66"/>
      <c r="I464" s="67">
        <v>13</v>
      </c>
      <c r="J464" s="67">
        <f t="shared" si="85"/>
        <v>13</v>
      </c>
      <c r="K464" s="68">
        <v>0</v>
      </c>
      <c r="L464" s="68">
        <f t="shared" si="86"/>
        <v>13</v>
      </c>
      <c r="M464" s="68">
        <f t="shared" si="87"/>
        <v>0</v>
      </c>
      <c r="N464" s="96">
        <v>0</v>
      </c>
      <c r="O464" s="97" t="str">
        <f t="shared" si="88"/>
        <v>DEC</v>
      </c>
      <c r="P464" s="96">
        <v>0</v>
      </c>
      <c r="Q464" s="98">
        <f t="shared" si="89"/>
        <v>0</v>
      </c>
      <c r="R464" s="97" t="str">
        <f t="shared" si="90"/>
        <v xml:space="preserve"> </v>
      </c>
      <c r="S464" s="99" t="b">
        <f t="shared" si="91"/>
        <v>0</v>
      </c>
      <c r="T464" s="68">
        <v>0</v>
      </c>
      <c r="U464" s="100" t="str">
        <f t="shared" si="92"/>
        <v>jAN</v>
      </c>
      <c r="V464" s="96">
        <v>0</v>
      </c>
      <c r="W464" s="101">
        <f t="shared" si="93"/>
        <v>0</v>
      </c>
      <c r="X464" s="102">
        <f t="shared" si="94"/>
        <v>0</v>
      </c>
      <c r="Y464" s="103" t="b">
        <f t="shared" si="95"/>
        <v>0</v>
      </c>
      <c r="Z464" s="74">
        <v>1</v>
      </c>
      <c r="AA464" s="69"/>
      <c r="AB464" s="69" t="s">
        <v>134</v>
      </c>
      <c r="AC464" s="3"/>
    </row>
    <row r="465" spans="1:29" ht="14.25" customHeight="1">
      <c r="A465" s="69" t="s">
        <v>134</v>
      </c>
      <c r="B465" s="71" t="s">
        <v>58</v>
      </c>
      <c r="C465" s="71" t="s">
        <v>1432</v>
      </c>
      <c r="D465" s="71">
        <v>1000000297</v>
      </c>
      <c r="E465" s="72" t="s">
        <v>1433</v>
      </c>
      <c r="F465" s="73">
        <v>43805</v>
      </c>
      <c r="G465" s="66" t="str">
        <f t="shared" si="84"/>
        <v>Targeted Dealer</v>
      </c>
      <c r="H465" s="66"/>
      <c r="I465" s="67">
        <v>100</v>
      </c>
      <c r="J465" s="67">
        <f t="shared" si="85"/>
        <v>100</v>
      </c>
      <c r="K465" s="68">
        <v>101</v>
      </c>
      <c r="L465" s="68">
        <f t="shared" si="86"/>
        <v>-1</v>
      </c>
      <c r="M465" s="68">
        <f t="shared" si="87"/>
        <v>101</v>
      </c>
      <c r="N465" s="96">
        <v>140.5</v>
      </c>
      <c r="O465" s="97" t="str">
        <f t="shared" si="88"/>
        <v>DEC</v>
      </c>
      <c r="P465" s="96">
        <v>140.5</v>
      </c>
      <c r="Q465" s="98">
        <f t="shared" si="89"/>
        <v>-39.5</v>
      </c>
      <c r="R465" s="97">
        <f t="shared" si="90"/>
        <v>-0.28113879003558717</v>
      </c>
      <c r="S465" s="99" t="str">
        <f t="shared" si="91"/>
        <v>DEGROWTH</v>
      </c>
      <c r="T465" s="68">
        <v>10.5</v>
      </c>
      <c r="U465" s="100" t="str">
        <f t="shared" si="92"/>
        <v>jAN</v>
      </c>
      <c r="V465" s="96">
        <v>10.5</v>
      </c>
      <c r="W465" s="101">
        <f t="shared" si="93"/>
        <v>90.5</v>
      </c>
      <c r="X465" s="102">
        <f t="shared" si="94"/>
        <v>8.6190476190476186</v>
      </c>
      <c r="Y465" s="103" t="str">
        <f t="shared" si="95"/>
        <v>GROWTH</v>
      </c>
      <c r="Z465" s="74">
        <v>0</v>
      </c>
      <c r="AA465" s="69"/>
      <c r="AB465" s="69" t="s">
        <v>134</v>
      </c>
      <c r="AC465" s="3"/>
    </row>
    <row r="466" spans="1:29" ht="14.25" customHeight="1">
      <c r="A466" s="69" t="s">
        <v>134</v>
      </c>
      <c r="B466" s="71" t="s">
        <v>58</v>
      </c>
      <c r="C466" s="71" t="s">
        <v>1434</v>
      </c>
      <c r="D466" s="71">
        <v>1000000298</v>
      </c>
      <c r="E466" s="72" t="s">
        <v>1435</v>
      </c>
      <c r="F466" s="73">
        <v>42826</v>
      </c>
      <c r="G466" s="66" t="str">
        <f t="shared" si="84"/>
        <v>Targeted Dealer</v>
      </c>
      <c r="H466" s="66"/>
      <c r="I466" s="67">
        <v>1200</v>
      </c>
      <c r="J466" s="67">
        <f t="shared" si="85"/>
        <v>1200</v>
      </c>
      <c r="K466" s="68">
        <v>962.5</v>
      </c>
      <c r="L466" s="68">
        <f t="shared" si="86"/>
        <v>237.5</v>
      </c>
      <c r="M466" s="68">
        <f t="shared" si="87"/>
        <v>80.208333333333329</v>
      </c>
      <c r="N466" s="96">
        <v>1052</v>
      </c>
      <c r="O466" s="97" t="str">
        <f t="shared" si="88"/>
        <v>DEC</v>
      </c>
      <c r="P466" s="96">
        <v>1052</v>
      </c>
      <c r="Q466" s="98">
        <f t="shared" si="89"/>
        <v>-89.5</v>
      </c>
      <c r="R466" s="97">
        <f t="shared" si="90"/>
        <v>-8.5076045627376473E-2</v>
      </c>
      <c r="S466" s="99" t="str">
        <f t="shared" si="91"/>
        <v>DEGROWTH</v>
      </c>
      <c r="T466" s="68">
        <v>1096.5</v>
      </c>
      <c r="U466" s="100" t="str">
        <f t="shared" si="92"/>
        <v>jAN</v>
      </c>
      <c r="V466" s="96">
        <v>1096.5</v>
      </c>
      <c r="W466" s="101">
        <f t="shared" si="93"/>
        <v>-134</v>
      </c>
      <c r="X466" s="102">
        <f t="shared" si="94"/>
        <v>-0.1222070223438213</v>
      </c>
      <c r="Y466" s="103" t="str">
        <f t="shared" si="95"/>
        <v>DEGROWTH</v>
      </c>
      <c r="Z466" s="74">
        <v>0</v>
      </c>
      <c r="AA466" s="69"/>
      <c r="AB466" s="69" t="s">
        <v>134</v>
      </c>
      <c r="AC466" s="3"/>
    </row>
    <row r="467" spans="1:29" ht="14.25" customHeight="1">
      <c r="A467" s="69" t="s">
        <v>134</v>
      </c>
      <c r="B467" s="71" t="s">
        <v>58</v>
      </c>
      <c r="C467" s="71" t="s">
        <v>1436</v>
      </c>
      <c r="D467" s="71">
        <v>1000000299</v>
      </c>
      <c r="E467" s="72" t="s">
        <v>1437</v>
      </c>
      <c r="F467" s="73">
        <v>42693</v>
      </c>
      <c r="G467" s="66" t="str">
        <f t="shared" si="84"/>
        <v>Targeted Dealer</v>
      </c>
      <c r="H467" s="66"/>
      <c r="I467" s="67">
        <v>535</v>
      </c>
      <c r="J467" s="67">
        <f t="shared" si="85"/>
        <v>535</v>
      </c>
      <c r="K467" s="68">
        <v>385</v>
      </c>
      <c r="L467" s="68">
        <f t="shared" si="86"/>
        <v>150</v>
      </c>
      <c r="M467" s="68">
        <f t="shared" si="87"/>
        <v>71.962616822429908</v>
      </c>
      <c r="N467" s="96">
        <v>420</v>
      </c>
      <c r="O467" s="97" t="str">
        <f t="shared" si="88"/>
        <v>DEC</v>
      </c>
      <c r="P467" s="96">
        <v>420</v>
      </c>
      <c r="Q467" s="98">
        <f t="shared" si="89"/>
        <v>-35</v>
      </c>
      <c r="R467" s="97">
        <f t="shared" si="90"/>
        <v>-8.333333333333337E-2</v>
      </c>
      <c r="S467" s="99" t="str">
        <f t="shared" si="91"/>
        <v>DEGROWTH</v>
      </c>
      <c r="T467" s="68">
        <v>506.5</v>
      </c>
      <c r="U467" s="100" t="str">
        <f t="shared" si="92"/>
        <v>jAN</v>
      </c>
      <c r="V467" s="96">
        <v>506.5</v>
      </c>
      <c r="W467" s="101">
        <f t="shared" si="93"/>
        <v>-121.5</v>
      </c>
      <c r="X467" s="102">
        <f t="shared" si="94"/>
        <v>-0.23988153998025663</v>
      </c>
      <c r="Y467" s="103" t="str">
        <f t="shared" si="95"/>
        <v>DEGROWTH</v>
      </c>
      <c r="Z467" s="74">
        <v>0</v>
      </c>
      <c r="AA467" s="69"/>
      <c r="AB467" s="69" t="s">
        <v>134</v>
      </c>
      <c r="AC467" s="3"/>
    </row>
    <row r="468" spans="1:29" ht="14.25" customHeight="1">
      <c r="A468" s="69" t="s">
        <v>134</v>
      </c>
      <c r="B468" s="71" t="s">
        <v>58</v>
      </c>
      <c r="C468" s="71" t="s">
        <v>1438</v>
      </c>
      <c r="D468" s="71">
        <v>1000003162</v>
      </c>
      <c r="E468" s="71" t="s">
        <v>1439</v>
      </c>
      <c r="F468" s="73">
        <v>44916</v>
      </c>
      <c r="G468" s="66" t="str">
        <f t="shared" si="84"/>
        <v>Targeted Dealer</v>
      </c>
      <c r="H468" s="66"/>
      <c r="I468" s="67">
        <v>120</v>
      </c>
      <c r="J468" s="67">
        <f t="shared" si="85"/>
        <v>120</v>
      </c>
      <c r="K468" s="68">
        <v>103.5</v>
      </c>
      <c r="L468" s="68">
        <f t="shared" si="86"/>
        <v>16.5</v>
      </c>
      <c r="M468" s="68">
        <f t="shared" si="87"/>
        <v>86.25</v>
      </c>
      <c r="N468" s="96">
        <v>137</v>
      </c>
      <c r="O468" s="97" t="str">
        <f t="shared" si="88"/>
        <v>DEC</v>
      </c>
      <c r="P468" s="96">
        <v>137</v>
      </c>
      <c r="Q468" s="98">
        <f t="shared" si="89"/>
        <v>-33.5</v>
      </c>
      <c r="R468" s="97">
        <f t="shared" si="90"/>
        <v>-0.24452554744525545</v>
      </c>
      <c r="S468" s="99" t="str">
        <f t="shared" si="91"/>
        <v>DEGROWTH</v>
      </c>
      <c r="T468" s="68">
        <v>104</v>
      </c>
      <c r="U468" s="100" t="str">
        <f t="shared" si="92"/>
        <v>jAN</v>
      </c>
      <c r="V468" s="96">
        <v>104</v>
      </c>
      <c r="W468" s="101">
        <f t="shared" si="93"/>
        <v>-0.5</v>
      </c>
      <c r="X468" s="102">
        <f t="shared" si="94"/>
        <v>-4.8076923076922906E-3</v>
      </c>
      <c r="Y468" s="103" t="str">
        <f t="shared" si="95"/>
        <v>DEGROWTH</v>
      </c>
      <c r="Z468" s="74">
        <v>0</v>
      </c>
      <c r="AA468" s="69"/>
      <c r="AB468" s="69" t="s">
        <v>134</v>
      </c>
      <c r="AC468" s="3"/>
    </row>
    <row r="469" spans="1:29" ht="14.25" customHeight="1">
      <c r="A469" s="69" t="s">
        <v>134</v>
      </c>
      <c r="B469" s="71" t="s">
        <v>58</v>
      </c>
      <c r="C469" s="71" t="s">
        <v>1440</v>
      </c>
      <c r="D469" s="71">
        <v>1000000301</v>
      </c>
      <c r="E469" s="72" t="s">
        <v>1441</v>
      </c>
      <c r="F469" s="73">
        <v>41248</v>
      </c>
      <c r="G469" s="66" t="str">
        <f t="shared" si="84"/>
        <v>Targeted Dealer</v>
      </c>
      <c r="H469" s="66"/>
      <c r="I469" s="67">
        <v>1943</v>
      </c>
      <c r="J469" s="67">
        <f t="shared" si="85"/>
        <v>1943</v>
      </c>
      <c r="K469" s="68">
        <v>1907</v>
      </c>
      <c r="L469" s="68">
        <f t="shared" si="86"/>
        <v>36</v>
      </c>
      <c r="M469" s="68">
        <f t="shared" si="87"/>
        <v>98.147195059186828</v>
      </c>
      <c r="N469" s="96">
        <v>1551</v>
      </c>
      <c r="O469" s="97" t="str">
        <f t="shared" si="88"/>
        <v>DEC</v>
      </c>
      <c r="P469" s="96">
        <v>1551</v>
      </c>
      <c r="Q469" s="98">
        <f t="shared" si="89"/>
        <v>356</v>
      </c>
      <c r="R469" s="97">
        <f t="shared" si="90"/>
        <v>0.22952933591231472</v>
      </c>
      <c r="S469" s="99" t="str">
        <f t="shared" si="91"/>
        <v>GROWTH</v>
      </c>
      <c r="T469" s="68">
        <v>1758</v>
      </c>
      <c r="U469" s="100" t="str">
        <f t="shared" si="92"/>
        <v>jAN</v>
      </c>
      <c r="V469" s="96">
        <v>1758</v>
      </c>
      <c r="W469" s="101">
        <f t="shared" si="93"/>
        <v>149</v>
      </c>
      <c r="X469" s="102">
        <f t="shared" si="94"/>
        <v>8.475540386803182E-2</v>
      </c>
      <c r="Y469" s="103" t="str">
        <f t="shared" si="95"/>
        <v>GROWTH</v>
      </c>
      <c r="Z469" s="74">
        <v>0</v>
      </c>
      <c r="AA469" s="69"/>
      <c r="AB469" s="69" t="s">
        <v>134</v>
      </c>
      <c r="AC469" s="3"/>
    </row>
    <row r="470" spans="1:29" ht="14.25" customHeight="1">
      <c r="A470" s="69" t="s">
        <v>134</v>
      </c>
      <c r="B470" s="71" t="s">
        <v>58</v>
      </c>
      <c r="C470" s="71" t="s">
        <v>1442</v>
      </c>
      <c r="D470" s="71">
        <v>1000000302</v>
      </c>
      <c r="E470" s="72" t="s">
        <v>1443</v>
      </c>
      <c r="F470" s="73">
        <v>41488</v>
      </c>
      <c r="G470" s="66" t="str">
        <f t="shared" si="84"/>
        <v>Targeted Dealer</v>
      </c>
      <c r="H470" s="66"/>
      <c r="I470" s="67">
        <v>450</v>
      </c>
      <c r="J470" s="67">
        <f t="shared" si="85"/>
        <v>450</v>
      </c>
      <c r="K470" s="68">
        <v>441.5</v>
      </c>
      <c r="L470" s="68">
        <f t="shared" si="86"/>
        <v>8.5</v>
      </c>
      <c r="M470" s="68">
        <f t="shared" si="87"/>
        <v>98.111111111111114</v>
      </c>
      <c r="N470" s="96">
        <v>416</v>
      </c>
      <c r="O470" s="97" t="str">
        <f t="shared" si="88"/>
        <v>DEC</v>
      </c>
      <c r="P470" s="96">
        <v>416</v>
      </c>
      <c r="Q470" s="98">
        <f t="shared" si="89"/>
        <v>25.5</v>
      </c>
      <c r="R470" s="97">
        <f t="shared" si="90"/>
        <v>6.1298076923076872E-2</v>
      </c>
      <c r="S470" s="99" t="str">
        <f t="shared" si="91"/>
        <v>GROWTH</v>
      </c>
      <c r="T470" s="68">
        <v>490.5</v>
      </c>
      <c r="U470" s="100" t="str">
        <f t="shared" si="92"/>
        <v>jAN</v>
      </c>
      <c r="V470" s="96">
        <v>490.5</v>
      </c>
      <c r="W470" s="101">
        <f t="shared" si="93"/>
        <v>-49</v>
      </c>
      <c r="X470" s="102">
        <f t="shared" si="94"/>
        <v>-9.9898063200815512E-2</v>
      </c>
      <c r="Y470" s="103" t="str">
        <f t="shared" si="95"/>
        <v>DEGROWTH</v>
      </c>
      <c r="Z470" s="74">
        <v>0</v>
      </c>
      <c r="AA470" s="69"/>
      <c r="AB470" s="69" t="s">
        <v>134</v>
      </c>
      <c r="AC470" s="3"/>
    </row>
    <row r="471" spans="1:29" ht="14.25" customHeight="1">
      <c r="A471" s="69" t="s">
        <v>134</v>
      </c>
      <c r="B471" s="71" t="s">
        <v>58</v>
      </c>
      <c r="C471" s="71" t="s">
        <v>1444</v>
      </c>
      <c r="D471" s="71">
        <v>1000000303</v>
      </c>
      <c r="E471" s="72" t="s">
        <v>1445</v>
      </c>
      <c r="F471" s="73">
        <v>38465</v>
      </c>
      <c r="G471" s="66" t="str">
        <f t="shared" si="84"/>
        <v>Targeted Dealer</v>
      </c>
      <c r="H471" s="66"/>
      <c r="I471" s="67">
        <v>15</v>
      </c>
      <c r="J471" s="67">
        <f t="shared" si="85"/>
        <v>15</v>
      </c>
      <c r="K471" s="68">
        <v>14</v>
      </c>
      <c r="L471" s="68">
        <f t="shared" si="86"/>
        <v>1</v>
      </c>
      <c r="M471" s="68">
        <f t="shared" si="87"/>
        <v>93.333333333333343</v>
      </c>
      <c r="N471" s="96">
        <v>10.5</v>
      </c>
      <c r="O471" s="97" t="str">
        <f t="shared" si="88"/>
        <v>DEC</v>
      </c>
      <c r="P471" s="96">
        <v>10.5</v>
      </c>
      <c r="Q471" s="98">
        <f t="shared" si="89"/>
        <v>3.5</v>
      </c>
      <c r="R471" s="97">
        <f t="shared" si="90"/>
        <v>0.33333333333333326</v>
      </c>
      <c r="S471" s="99" t="str">
        <f t="shared" si="91"/>
        <v>GROWTH</v>
      </c>
      <c r="T471" s="68">
        <v>17.5</v>
      </c>
      <c r="U471" s="100" t="str">
        <f t="shared" si="92"/>
        <v>jAN</v>
      </c>
      <c r="V471" s="96">
        <v>17.5</v>
      </c>
      <c r="W471" s="101">
        <f t="shared" si="93"/>
        <v>-3.5</v>
      </c>
      <c r="X471" s="102">
        <f t="shared" si="94"/>
        <v>-0.19999999999999996</v>
      </c>
      <c r="Y471" s="103" t="str">
        <f t="shared" si="95"/>
        <v>DEGROWTH</v>
      </c>
      <c r="Z471" s="74">
        <v>0</v>
      </c>
      <c r="AA471" s="69"/>
      <c r="AB471" s="69" t="s">
        <v>134</v>
      </c>
      <c r="AC471" s="3"/>
    </row>
    <row r="472" spans="1:29" ht="14.25" customHeight="1">
      <c r="A472" s="69" t="s">
        <v>134</v>
      </c>
      <c r="B472" s="71" t="s">
        <v>58</v>
      </c>
      <c r="C472" s="71" t="s">
        <v>1446</v>
      </c>
      <c r="D472" s="71">
        <v>1000000305</v>
      </c>
      <c r="E472" s="72" t="s">
        <v>1447</v>
      </c>
      <c r="F472" s="73">
        <v>41870</v>
      </c>
      <c r="G472" s="66" t="str">
        <f t="shared" si="84"/>
        <v>Targeted Dealer</v>
      </c>
      <c r="H472" s="66"/>
      <c r="I472" s="67">
        <v>420</v>
      </c>
      <c r="J472" s="67">
        <f t="shared" si="85"/>
        <v>420</v>
      </c>
      <c r="K472" s="68">
        <v>365</v>
      </c>
      <c r="L472" s="68">
        <f t="shared" si="86"/>
        <v>55</v>
      </c>
      <c r="M472" s="68">
        <f t="shared" si="87"/>
        <v>86.904761904761898</v>
      </c>
      <c r="N472" s="96">
        <v>413.5</v>
      </c>
      <c r="O472" s="97" t="str">
        <f t="shared" si="88"/>
        <v>DEC</v>
      </c>
      <c r="P472" s="96">
        <v>413.5</v>
      </c>
      <c r="Q472" s="98">
        <f t="shared" si="89"/>
        <v>-48.5</v>
      </c>
      <c r="R472" s="97">
        <f t="shared" si="90"/>
        <v>-0.11729141475211613</v>
      </c>
      <c r="S472" s="99" t="str">
        <f t="shared" si="91"/>
        <v>DEGROWTH</v>
      </c>
      <c r="T472" s="68">
        <v>365.5</v>
      </c>
      <c r="U472" s="100" t="str">
        <f t="shared" si="92"/>
        <v>jAN</v>
      </c>
      <c r="V472" s="96">
        <v>365.5</v>
      </c>
      <c r="W472" s="101">
        <f t="shared" si="93"/>
        <v>-0.5</v>
      </c>
      <c r="X472" s="102">
        <f t="shared" si="94"/>
        <v>-1.3679890560875929E-3</v>
      </c>
      <c r="Y472" s="103" t="str">
        <f t="shared" si="95"/>
        <v>DEGROWTH</v>
      </c>
      <c r="Z472" s="74">
        <v>0</v>
      </c>
      <c r="AA472" s="69"/>
      <c r="AB472" s="69" t="s">
        <v>134</v>
      </c>
      <c r="AC472" s="3"/>
    </row>
    <row r="473" spans="1:29" ht="14.25" customHeight="1">
      <c r="A473" s="69" t="s">
        <v>134</v>
      </c>
      <c r="B473" s="71" t="s">
        <v>61</v>
      </c>
      <c r="C473" s="71" t="s">
        <v>1448</v>
      </c>
      <c r="D473" s="71">
        <v>1000000182</v>
      </c>
      <c r="E473" s="72" t="s">
        <v>1449</v>
      </c>
      <c r="F473" s="73">
        <v>38408</v>
      </c>
      <c r="G473" s="66" t="str">
        <f t="shared" si="84"/>
        <v>Targeted Dealer</v>
      </c>
      <c r="H473" s="66"/>
      <c r="I473" s="67">
        <v>60</v>
      </c>
      <c r="J473" s="67">
        <f t="shared" si="85"/>
        <v>60</v>
      </c>
      <c r="K473" s="68">
        <v>60</v>
      </c>
      <c r="L473" s="68">
        <f t="shared" si="86"/>
        <v>0</v>
      </c>
      <c r="M473" s="68">
        <f t="shared" si="87"/>
        <v>100</v>
      </c>
      <c r="N473" s="96">
        <v>40</v>
      </c>
      <c r="O473" s="97" t="str">
        <f t="shared" si="88"/>
        <v>DEC</v>
      </c>
      <c r="P473" s="96">
        <v>40</v>
      </c>
      <c r="Q473" s="98">
        <f t="shared" si="89"/>
        <v>20</v>
      </c>
      <c r="R473" s="97">
        <f t="shared" si="90"/>
        <v>0.5</v>
      </c>
      <c r="S473" s="99" t="str">
        <f t="shared" si="91"/>
        <v>GROWTH</v>
      </c>
      <c r="T473" s="68">
        <v>80</v>
      </c>
      <c r="U473" s="100" t="str">
        <f t="shared" si="92"/>
        <v>jAN</v>
      </c>
      <c r="V473" s="96">
        <v>80</v>
      </c>
      <c r="W473" s="101">
        <f t="shared" si="93"/>
        <v>-20</v>
      </c>
      <c r="X473" s="102">
        <f t="shared" si="94"/>
        <v>-0.25</v>
      </c>
      <c r="Y473" s="103" t="str">
        <f t="shared" si="95"/>
        <v>DEGROWTH</v>
      </c>
      <c r="Z473" s="74">
        <v>0</v>
      </c>
      <c r="AA473" s="69"/>
      <c r="AB473" s="69" t="s">
        <v>134</v>
      </c>
      <c r="AC473" s="3"/>
    </row>
    <row r="474" spans="1:29" ht="14.25" customHeight="1">
      <c r="A474" s="69" t="s">
        <v>134</v>
      </c>
      <c r="B474" s="71" t="s">
        <v>61</v>
      </c>
      <c r="C474" s="71" t="s">
        <v>1450</v>
      </c>
      <c r="D474" s="71">
        <v>1000000184</v>
      </c>
      <c r="E474" s="72" t="s">
        <v>1451</v>
      </c>
      <c r="F474" s="73">
        <v>38408</v>
      </c>
      <c r="G474" s="66" t="str">
        <f t="shared" si="84"/>
        <v>Targeted Dealer</v>
      </c>
      <c r="H474" s="66"/>
      <c r="I474" s="67">
        <v>1200</v>
      </c>
      <c r="J474" s="67">
        <f t="shared" si="85"/>
        <v>1200</v>
      </c>
      <c r="K474" s="68">
        <v>985</v>
      </c>
      <c r="L474" s="68">
        <f t="shared" si="86"/>
        <v>215</v>
      </c>
      <c r="M474" s="68">
        <f t="shared" si="87"/>
        <v>82.083333333333329</v>
      </c>
      <c r="N474" s="96">
        <v>1097.5</v>
      </c>
      <c r="O474" s="97" t="str">
        <f t="shared" si="88"/>
        <v>DEC</v>
      </c>
      <c r="P474" s="96">
        <v>1097.5</v>
      </c>
      <c r="Q474" s="98">
        <f t="shared" si="89"/>
        <v>-112.5</v>
      </c>
      <c r="R474" s="97">
        <f t="shared" si="90"/>
        <v>-0.10250569476082005</v>
      </c>
      <c r="S474" s="99" t="str">
        <f t="shared" si="91"/>
        <v>DEGROWTH</v>
      </c>
      <c r="T474" s="68">
        <v>1110.5</v>
      </c>
      <c r="U474" s="100" t="str">
        <f t="shared" si="92"/>
        <v>jAN</v>
      </c>
      <c r="V474" s="96">
        <v>1110.5</v>
      </c>
      <c r="W474" s="101">
        <f t="shared" si="93"/>
        <v>-125.5</v>
      </c>
      <c r="X474" s="102">
        <f t="shared" si="94"/>
        <v>-0.11301215668617737</v>
      </c>
      <c r="Y474" s="103" t="str">
        <f t="shared" si="95"/>
        <v>DEGROWTH</v>
      </c>
      <c r="Z474" s="74">
        <v>0</v>
      </c>
      <c r="AA474" s="69"/>
      <c r="AB474" s="69" t="s">
        <v>134</v>
      </c>
      <c r="AC474" s="3"/>
    </row>
    <row r="475" spans="1:29" ht="14.25" customHeight="1">
      <c r="A475" s="69" t="s">
        <v>134</v>
      </c>
      <c r="B475" s="71" t="s">
        <v>61</v>
      </c>
      <c r="C475" s="71" t="s">
        <v>1452</v>
      </c>
      <c r="D475" s="71">
        <v>1000000171</v>
      </c>
      <c r="E475" s="72" t="s">
        <v>1453</v>
      </c>
      <c r="F475" s="73">
        <v>38750</v>
      </c>
      <c r="G475" s="66" t="str">
        <f t="shared" si="84"/>
        <v>Targeted Dealer</v>
      </c>
      <c r="H475" s="66"/>
      <c r="I475" s="67">
        <v>150</v>
      </c>
      <c r="J475" s="67">
        <f t="shared" si="85"/>
        <v>150</v>
      </c>
      <c r="K475" s="68">
        <v>89.5</v>
      </c>
      <c r="L475" s="68">
        <f t="shared" si="86"/>
        <v>60.5</v>
      </c>
      <c r="M475" s="68">
        <f t="shared" si="87"/>
        <v>59.666666666666664</v>
      </c>
      <c r="N475" s="96">
        <v>124.5</v>
      </c>
      <c r="O475" s="97" t="str">
        <f t="shared" si="88"/>
        <v>DEC</v>
      </c>
      <c r="P475" s="96">
        <v>124.5</v>
      </c>
      <c r="Q475" s="98">
        <f t="shared" si="89"/>
        <v>-35</v>
      </c>
      <c r="R475" s="97">
        <f t="shared" si="90"/>
        <v>-0.28112449799196793</v>
      </c>
      <c r="S475" s="99" t="str">
        <f t="shared" si="91"/>
        <v>DEGROWTH</v>
      </c>
      <c r="T475" s="68">
        <v>77.5</v>
      </c>
      <c r="U475" s="100" t="str">
        <f t="shared" si="92"/>
        <v>jAN</v>
      </c>
      <c r="V475" s="96">
        <v>77.5</v>
      </c>
      <c r="W475" s="101">
        <f t="shared" si="93"/>
        <v>12</v>
      </c>
      <c r="X475" s="102">
        <f t="shared" si="94"/>
        <v>0.15483870967741931</v>
      </c>
      <c r="Y475" s="103" t="str">
        <f t="shared" si="95"/>
        <v>GROWTH</v>
      </c>
      <c r="Z475" s="74">
        <v>0</v>
      </c>
      <c r="AA475" s="69"/>
      <c r="AB475" s="69" t="s">
        <v>134</v>
      </c>
      <c r="AC475" s="3"/>
    </row>
    <row r="476" spans="1:29" ht="14.25" customHeight="1">
      <c r="A476" s="69" t="s">
        <v>134</v>
      </c>
      <c r="B476" s="71" t="s">
        <v>61</v>
      </c>
      <c r="C476" s="71" t="s">
        <v>1454</v>
      </c>
      <c r="D476" s="71">
        <v>1000000176</v>
      </c>
      <c r="E476" s="72" t="s">
        <v>1455</v>
      </c>
      <c r="F476" s="73">
        <v>38750</v>
      </c>
      <c r="G476" s="66" t="str">
        <f t="shared" si="84"/>
        <v>-</v>
      </c>
      <c r="H476" s="66"/>
      <c r="I476" s="67">
        <v>0</v>
      </c>
      <c r="J476" s="67">
        <f t="shared" si="85"/>
        <v>0</v>
      </c>
      <c r="K476" s="68">
        <v>19.5</v>
      </c>
      <c r="L476" s="68">
        <f t="shared" si="86"/>
        <v>-19.5</v>
      </c>
      <c r="M476" s="68" t="str">
        <f t="shared" si="87"/>
        <v>-</v>
      </c>
      <c r="N476" s="96">
        <v>0</v>
      </c>
      <c r="O476" s="97" t="str">
        <f t="shared" si="88"/>
        <v>DEC</v>
      </c>
      <c r="P476" s="96">
        <v>0</v>
      </c>
      <c r="Q476" s="98">
        <f t="shared" si="89"/>
        <v>19.5</v>
      </c>
      <c r="R476" s="97" t="str">
        <f t="shared" si="90"/>
        <v xml:space="preserve"> </v>
      </c>
      <c r="S476" s="99" t="b">
        <f t="shared" si="91"/>
        <v>0</v>
      </c>
      <c r="T476" s="68">
        <v>25.5</v>
      </c>
      <c r="U476" s="100" t="str">
        <f t="shared" si="92"/>
        <v>jAN</v>
      </c>
      <c r="V476" s="96">
        <v>25.5</v>
      </c>
      <c r="W476" s="101">
        <f t="shared" si="93"/>
        <v>-6</v>
      </c>
      <c r="X476" s="102">
        <f t="shared" si="94"/>
        <v>-0.23529411764705888</v>
      </c>
      <c r="Y476" s="103" t="str">
        <f t="shared" si="95"/>
        <v>DEGROWTH</v>
      </c>
      <c r="Z476" s="74">
        <v>1</v>
      </c>
      <c r="AA476" s="69"/>
      <c r="AB476" s="69" t="s">
        <v>134</v>
      </c>
      <c r="AC476" s="3"/>
    </row>
    <row r="477" spans="1:29" ht="14.25" customHeight="1">
      <c r="A477" s="69" t="s">
        <v>134</v>
      </c>
      <c r="B477" s="71" t="s">
        <v>61</v>
      </c>
      <c r="C477" s="71" t="s">
        <v>1456</v>
      </c>
      <c r="D477" s="71">
        <v>1000000185</v>
      </c>
      <c r="E477" s="72" t="s">
        <v>1457</v>
      </c>
      <c r="F477" s="73">
        <v>41758</v>
      </c>
      <c r="G477" s="66" t="str">
        <f t="shared" si="84"/>
        <v>Targeted Dealer</v>
      </c>
      <c r="H477" s="66"/>
      <c r="I477" s="67">
        <v>25</v>
      </c>
      <c r="J477" s="67">
        <f t="shared" si="85"/>
        <v>25</v>
      </c>
      <c r="K477" s="68">
        <v>37.5</v>
      </c>
      <c r="L477" s="68">
        <f t="shared" si="86"/>
        <v>-12.5</v>
      </c>
      <c r="M477" s="68">
        <f t="shared" si="87"/>
        <v>150</v>
      </c>
      <c r="N477" s="96">
        <v>25</v>
      </c>
      <c r="O477" s="97" t="str">
        <f t="shared" si="88"/>
        <v>DEC</v>
      </c>
      <c r="P477" s="96">
        <v>25</v>
      </c>
      <c r="Q477" s="98">
        <f t="shared" si="89"/>
        <v>12.5</v>
      </c>
      <c r="R477" s="97">
        <f t="shared" si="90"/>
        <v>0.5</v>
      </c>
      <c r="S477" s="99" t="str">
        <f t="shared" si="91"/>
        <v>GROWTH</v>
      </c>
      <c r="T477" s="68">
        <v>70</v>
      </c>
      <c r="U477" s="100" t="str">
        <f t="shared" si="92"/>
        <v>jAN</v>
      </c>
      <c r="V477" s="96">
        <v>70</v>
      </c>
      <c r="W477" s="101">
        <f t="shared" si="93"/>
        <v>-32.5</v>
      </c>
      <c r="X477" s="102">
        <f t="shared" si="94"/>
        <v>-0.4642857142857143</v>
      </c>
      <c r="Y477" s="103" t="str">
        <f t="shared" si="95"/>
        <v>DEGROWTH</v>
      </c>
      <c r="Z477" s="74">
        <v>0</v>
      </c>
      <c r="AA477" s="69"/>
      <c r="AB477" s="69" t="s">
        <v>134</v>
      </c>
      <c r="AC477" s="3"/>
    </row>
    <row r="478" spans="1:29" ht="14.25" customHeight="1">
      <c r="A478" s="69" t="s">
        <v>134</v>
      </c>
      <c r="B478" s="71" t="s">
        <v>61</v>
      </c>
      <c r="C478" s="71" t="s">
        <v>1458</v>
      </c>
      <c r="D478" s="71">
        <v>1000000196</v>
      </c>
      <c r="E478" s="72" t="s">
        <v>1459</v>
      </c>
      <c r="F478" s="73">
        <v>41768</v>
      </c>
      <c r="G478" s="66" t="str">
        <f t="shared" si="84"/>
        <v>Targeted Dealer</v>
      </c>
      <c r="H478" s="66"/>
      <c r="I478" s="67">
        <v>25</v>
      </c>
      <c r="J478" s="67">
        <f t="shared" si="85"/>
        <v>25</v>
      </c>
      <c r="K478" s="68">
        <v>24.5</v>
      </c>
      <c r="L478" s="68">
        <f t="shared" si="86"/>
        <v>0.5</v>
      </c>
      <c r="M478" s="68">
        <f t="shared" si="87"/>
        <v>98</v>
      </c>
      <c r="N478" s="96">
        <v>25</v>
      </c>
      <c r="O478" s="97" t="str">
        <f t="shared" si="88"/>
        <v>DEC</v>
      </c>
      <c r="P478" s="96">
        <v>25</v>
      </c>
      <c r="Q478" s="98">
        <f t="shared" si="89"/>
        <v>-0.5</v>
      </c>
      <c r="R478" s="97">
        <f t="shared" si="90"/>
        <v>-2.0000000000000018E-2</v>
      </c>
      <c r="S478" s="99" t="str">
        <f t="shared" si="91"/>
        <v>DEGROWTH</v>
      </c>
      <c r="T478" s="68">
        <v>13</v>
      </c>
      <c r="U478" s="100" t="str">
        <f t="shared" si="92"/>
        <v>jAN</v>
      </c>
      <c r="V478" s="96">
        <v>13</v>
      </c>
      <c r="W478" s="101">
        <f t="shared" si="93"/>
        <v>11.5</v>
      </c>
      <c r="X478" s="102">
        <f t="shared" si="94"/>
        <v>0.88461538461538458</v>
      </c>
      <c r="Y478" s="103" t="str">
        <f t="shared" si="95"/>
        <v>GROWTH</v>
      </c>
      <c r="Z478" s="74">
        <v>0</v>
      </c>
      <c r="AA478" s="69"/>
      <c r="AB478" s="69" t="s">
        <v>134</v>
      </c>
      <c r="AC478" s="3"/>
    </row>
    <row r="479" spans="1:29" ht="14.25" customHeight="1">
      <c r="A479" s="69" t="s">
        <v>134</v>
      </c>
      <c r="B479" s="71" t="s">
        <v>61</v>
      </c>
      <c r="C479" s="71" t="s">
        <v>1460</v>
      </c>
      <c r="D479" s="71">
        <v>1000000177</v>
      </c>
      <c r="E479" s="72" t="s">
        <v>1461</v>
      </c>
      <c r="F479" s="73">
        <v>41912</v>
      </c>
      <c r="G479" s="66" t="str">
        <f t="shared" si="84"/>
        <v>Targeted Dealer</v>
      </c>
      <c r="H479" s="66"/>
      <c r="I479" s="67">
        <v>450</v>
      </c>
      <c r="J479" s="67">
        <f t="shared" si="85"/>
        <v>450</v>
      </c>
      <c r="K479" s="68">
        <v>379.5</v>
      </c>
      <c r="L479" s="68">
        <f t="shared" si="86"/>
        <v>70.5</v>
      </c>
      <c r="M479" s="68">
        <f t="shared" si="87"/>
        <v>84.333333333333329</v>
      </c>
      <c r="N479" s="96">
        <v>400</v>
      </c>
      <c r="O479" s="97" t="str">
        <f t="shared" si="88"/>
        <v>DEC</v>
      </c>
      <c r="P479" s="96">
        <v>400</v>
      </c>
      <c r="Q479" s="98">
        <f t="shared" si="89"/>
        <v>-20.5</v>
      </c>
      <c r="R479" s="97">
        <f t="shared" si="90"/>
        <v>-5.1250000000000018E-2</v>
      </c>
      <c r="S479" s="99" t="str">
        <f t="shared" si="91"/>
        <v>DEGROWTH</v>
      </c>
      <c r="T479" s="68">
        <v>404.5</v>
      </c>
      <c r="U479" s="100" t="str">
        <f t="shared" si="92"/>
        <v>jAN</v>
      </c>
      <c r="V479" s="96">
        <v>404.5</v>
      </c>
      <c r="W479" s="101">
        <f t="shared" si="93"/>
        <v>-25</v>
      </c>
      <c r="X479" s="102">
        <f t="shared" si="94"/>
        <v>-6.180469715698389E-2</v>
      </c>
      <c r="Y479" s="103" t="str">
        <f t="shared" si="95"/>
        <v>DEGROWTH</v>
      </c>
      <c r="Z479" s="74">
        <v>0</v>
      </c>
      <c r="AA479" s="69"/>
      <c r="AB479" s="69" t="s">
        <v>134</v>
      </c>
      <c r="AC479" s="3"/>
    </row>
    <row r="480" spans="1:29" ht="14.25" customHeight="1">
      <c r="A480" s="69" t="s">
        <v>134</v>
      </c>
      <c r="B480" s="71" t="s">
        <v>61</v>
      </c>
      <c r="C480" s="71" t="s">
        <v>1462</v>
      </c>
      <c r="D480" s="71">
        <v>1000000194</v>
      </c>
      <c r="E480" s="72" t="s">
        <v>1463</v>
      </c>
      <c r="F480" s="73">
        <v>42228</v>
      </c>
      <c r="G480" s="66" t="str">
        <f t="shared" si="84"/>
        <v>Targeted Dealer</v>
      </c>
      <c r="H480" s="66"/>
      <c r="I480" s="67">
        <v>380</v>
      </c>
      <c r="J480" s="67">
        <f t="shared" si="85"/>
        <v>380</v>
      </c>
      <c r="K480" s="68">
        <v>391</v>
      </c>
      <c r="L480" s="68">
        <f t="shared" si="86"/>
        <v>-11</v>
      </c>
      <c r="M480" s="68">
        <f t="shared" si="87"/>
        <v>102.89473684210527</v>
      </c>
      <c r="N480" s="96">
        <v>275.5</v>
      </c>
      <c r="O480" s="97" t="str">
        <f t="shared" si="88"/>
        <v>DEC</v>
      </c>
      <c r="P480" s="96">
        <v>275.5</v>
      </c>
      <c r="Q480" s="98">
        <f t="shared" si="89"/>
        <v>115.5</v>
      </c>
      <c r="R480" s="97">
        <f t="shared" si="90"/>
        <v>0.41923774954627957</v>
      </c>
      <c r="S480" s="99" t="str">
        <f t="shared" si="91"/>
        <v>GROWTH</v>
      </c>
      <c r="T480" s="68">
        <v>366.5</v>
      </c>
      <c r="U480" s="100" t="str">
        <f t="shared" si="92"/>
        <v>jAN</v>
      </c>
      <c r="V480" s="96">
        <v>366.5</v>
      </c>
      <c r="W480" s="101">
        <f t="shared" si="93"/>
        <v>24.5</v>
      </c>
      <c r="X480" s="102">
        <f t="shared" si="94"/>
        <v>6.684856753069579E-2</v>
      </c>
      <c r="Y480" s="103" t="str">
        <f t="shared" si="95"/>
        <v>GROWTH</v>
      </c>
      <c r="Z480" s="74">
        <v>0</v>
      </c>
      <c r="AA480" s="69"/>
      <c r="AB480" s="69" t="s">
        <v>134</v>
      </c>
      <c r="AC480" s="3"/>
    </row>
    <row r="481" spans="1:29" ht="14.25" customHeight="1">
      <c r="A481" s="69" t="s">
        <v>134</v>
      </c>
      <c r="B481" s="71" t="s">
        <v>61</v>
      </c>
      <c r="C481" s="71" t="s">
        <v>1464</v>
      </c>
      <c r="D481" s="71">
        <v>1000000189</v>
      </c>
      <c r="E481" s="72" t="s">
        <v>1465</v>
      </c>
      <c r="F481" s="73">
        <v>42280</v>
      </c>
      <c r="G481" s="66" t="str">
        <f t="shared" si="84"/>
        <v>Targeted Dealer</v>
      </c>
      <c r="H481" s="66"/>
      <c r="I481" s="67">
        <v>25</v>
      </c>
      <c r="J481" s="67">
        <f t="shared" si="85"/>
        <v>25</v>
      </c>
      <c r="K481" s="68">
        <v>27.5</v>
      </c>
      <c r="L481" s="68">
        <f t="shared" si="86"/>
        <v>-2.5</v>
      </c>
      <c r="M481" s="68">
        <f t="shared" si="87"/>
        <v>110</v>
      </c>
      <c r="N481" s="96">
        <v>27.5</v>
      </c>
      <c r="O481" s="97" t="str">
        <f t="shared" si="88"/>
        <v>DEC</v>
      </c>
      <c r="P481" s="96">
        <v>27.5</v>
      </c>
      <c r="Q481" s="98">
        <f t="shared" si="89"/>
        <v>0</v>
      </c>
      <c r="R481" s="97">
        <f t="shared" si="90"/>
        <v>0</v>
      </c>
      <c r="S481" s="99" t="str">
        <f t="shared" si="91"/>
        <v>GROWTH</v>
      </c>
      <c r="T481" s="68">
        <v>50</v>
      </c>
      <c r="U481" s="100" t="str">
        <f t="shared" si="92"/>
        <v>jAN</v>
      </c>
      <c r="V481" s="96">
        <v>50</v>
      </c>
      <c r="W481" s="101">
        <f t="shared" si="93"/>
        <v>-22.5</v>
      </c>
      <c r="X481" s="102">
        <f t="shared" si="94"/>
        <v>-0.44999999999999996</v>
      </c>
      <c r="Y481" s="103" t="str">
        <f t="shared" si="95"/>
        <v>DEGROWTH</v>
      </c>
      <c r="Z481" s="74">
        <v>1</v>
      </c>
      <c r="AA481" s="69"/>
      <c r="AB481" s="69" t="s">
        <v>134</v>
      </c>
      <c r="AC481" s="3"/>
    </row>
    <row r="482" spans="1:29" ht="14.25" customHeight="1">
      <c r="A482" s="69" t="s">
        <v>134</v>
      </c>
      <c r="B482" s="71" t="s">
        <v>61</v>
      </c>
      <c r="C482" s="71" t="s">
        <v>1466</v>
      </c>
      <c r="D482" s="71">
        <v>1000000181</v>
      </c>
      <c r="E482" s="72" t="s">
        <v>1467</v>
      </c>
      <c r="F482" s="73">
        <v>42889</v>
      </c>
      <c r="G482" s="66" t="str">
        <f t="shared" si="84"/>
        <v>Targeted Dealer</v>
      </c>
      <c r="H482" s="66"/>
      <c r="I482" s="67">
        <v>120</v>
      </c>
      <c r="J482" s="67">
        <f t="shared" si="85"/>
        <v>120</v>
      </c>
      <c r="K482" s="68">
        <v>38.5</v>
      </c>
      <c r="L482" s="68">
        <f t="shared" si="86"/>
        <v>81.5</v>
      </c>
      <c r="M482" s="68">
        <f t="shared" si="87"/>
        <v>32.083333333333336</v>
      </c>
      <c r="N482" s="96">
        <v>110.5</v>
      </c>
      <c r="O482" s="97" t="str">
        <f t="shared" si="88"/>
        <v>DEC</v>
      </c>
      <c r="P482" s="96">
        <v>110.5</v>
      </c>
      <c r="Q482" s="98">
        <f t="shared" si="89"/>
        <v>-72</v>
      </c>
      <c r="R482" s="97">
        <f t="shared" si="90"/>
        <v>-0.65158371040723984</v>
      </c>
      <c r="S482" s="99" t="str">
        <f t="shared" si="91"/>
        <v>DEGROWTH</v>
      </c>
      <c r="T482" s="68">
        <v>97.5</v>
      </c>
      <c r="U482" s="100" t="str">
        <f t="shared" si="92"/>
        <v>jAN</v>
      </c>
      <c r="V482" s="96">
        <v>97.5</v>
      </c>
      <c r="W482" s="101">
        <f t="shared" si="93"/>
        <v>-59</v>
      </c>
      <c r="X482" s="102">
        <f t="shared" si="94"/>
        <v>-0.6051282051282052</v>
      </c>
      <c r="Y482" s="103" t="str">
        <f t="shared" si="95"/>
        <v>DEGROWTH</v>
      </c>
      <c r="Z482" s="74">
        <v>0</v>
      </c>
      <c r="AA482" s="69"/>
      <c r="AB482" s="69" t="s">
        <v>134</v>
      </c>
      <c r="AC482" s="3"/>
    </row>
    <row r="483" spans="1:29" ht="14.25" customHeight="1">
      <c r="A483" s="69" t="s">
        <v>134</v>
      </c>
      <c r="B483" s="71" t="s">
        <v>61</v>
      </c>
      <c r="C483" s="71" t="s">
        <v>1468</v>
      </c>
      <c r="D483" s="71">
        <v>1000000178</v>
      </c>
      <c r="E483" s="72" t="s">
        <v>1469</v>
      </c>
      <c r="F483" s="73">
        <v>42921</v>
      </c>
      <c r="G483" s="66" t="str">
        <f t="shared" si="84"/>
        <v>Targeted Dealer</v>
      </c>
      <c r="H483" s="66"/>
      <c r="I483" s="67">
        <v>25</v>
      </c>
      <c r="J483" s="67">
        <f t="shared" si="85"/>
        <v>25</v>
      </c>
      <c r="K483" s="68">
        <v>0</v>
      </c>
      <c r="L483" s="68">
        <f t="shared" si="86"/>
        <v>25</v>
      </c>
      <c r="M483" s="68">
        <f t="shared" si="87"/>
        <v>0</v>
      </c>
      <c r="N483" s="96">
        <v>12.5</v>
      </c>
      <c r="O483" s="97" t="str">
        <f t="shared" si="88"/>
        <v>DEC</v>
      </c>
      <c r="P483" s="96">
        <v>12.5</v>
      </c>
      <c r="Q483" s="98">
        <f t="shared" si="89"/>
        <v>-12.5</v>
      </c>
      <c r="R483" s="97">
        <f t="shared" si="90"/>
        <v>-1</v>
      </c>
      <c r="S483" s="99" t="str">
        <f t="shared" si="91"/>
        <v>DEGROWTH</v>
      </c>
      <c r="T483" s="68">
        <v>0</v>
      </c>
      <c r="U483" s="100" t="str">
        <f t="shared" si="92"/>
        <v>jAN</v>
      </c>
      <c r="V483" s="96">
        <v>0</v>
      </c>
      <c r="W483" s="101">
        <f t="shared" si="93"/>
        <v>0</v>
      </c>
      <c r="X483" s="102">
        <f t="shared" si="94"/>
        <v>0</v>
      </c>
      <c r="Y483" s="103" t="b">
        <f t="shared" si="95"/>
        <v>0</v>
      </c>
      <c r="Z483" s="74">
        <v>0</v>
      </c>
      <c r="AA483" s="69"/>
      <c r="AB483" s="69" t="s">
        <v>134</v>
      </c>
      <c r="AC483" s="3"/>
    </row>
    <row r="484" spans="1:29" ht="14.25" customHeight="1">
      <c r="A484" s="69" t="s">
        <v>134</v>
      </c>
      <c r="B484" s="71" t="s">
        <v>61</v>
      </c>
      <c r="C484" s="71" t="s">
        <v>1470</v>
      </c>
      <c r="D484" s="71">
        <v>1000000190</v>
      </c>
      <c r="E484" s="72" t="s">
        <v>1471</v>
      </c>
      <c r="F484" s="73">
        <v>43066</v>
      </c>
      <c r="G484" s="66" t="str">
        <f t="shared" si="84"/>
        <v>Targeted Dealer</v>
      </c>
      <c r="H484" s="66"/>
      <c r="I484" s="67">
        <v>80</v>
      </c>
      <c r="J484" s="67">
        <f t="shared" si="85"/>
        <v>80</v>
      </c>
      <c r="K484" s="68">
        <v>90.5</v>
      </c>
      <c r="L484" s="68">
        <f t="shared" si="86"/>
        <v>-10.5</v>
      </c>
      <c r="M484" s="68">
        <f t="shared" si="87"/>
        <v>113.125</v>
      </c>
      <c r="N484" s="96">
        <v>141</v>
      </c>
      <c r="O484" s="97" t="str">
        <f t="shared" si="88"/>
        <v>DEC</v>
      </c>
      <c r="P484" s="96">
        <v>141</v>
      </c>
      <c r="Q484" s="98">
        <f t="shared" si="89"/>
        <v>-50.5</v>
      </c>
      <c r="R484" s="97">
        <f t="shared" si="90"/>
        <v>-0.35815602836879434</v>
      </c>
      <c r="S484" s="99" t="str">
        <f t="shared" si="91"/>
        <v>DEGROWTH</v>
      </c>
      <c r="T484" s="68">
        <v>36.5</v>
      </c>
      <c r="U484" s="100" t="str">
        <f t="shared" si="92"/>
        <v>jAN</v>
      </c>
      <c r="V484" s="96">
        <v>36.5</v>
      </c>
      <c r="W484" s="101">
        <f t="shared" si="93"/>
        <v>54</v>
      </c>
      <c r="X484" s="102">
        <f t="shared" si="94"/>
        <v>1.4794520547945207</v>
      </c>
      <c r="Y484" s="103" t="str">
        <f t="shared" si="95"/>
        <v>GROWTH</v>
      </c>
      <c r="Z484" s="74">
        <v>0</v>
      </c>
      <c r="AA484" s="69"/>
      <c r="AB484" s="69" t="s">
        <v>134</v>
      </c>
      <c r="AC484" s="3"/>
    </row>
    <row r="485" spans="1:29" ht="14.25" customHeight="1">
      <c r="A485" s="69" t="s">
        <v>134</v>
      </c>
      <c r="B485" s="71" t="s">
        <v>61</v>
      </c>
      <c r="C485" s="71" t="s">
        <v>1472</v>
      </c>
      <c r="D485" s="71">
        <v>1000000168</v>
      </c>
      <c r="E485" s="72" t="s">
        <v>1473</v>
      </c>
      <c r="F485" s="73">
        <v>43147</v>
      </c>
      <c r="G485" s="66" t="str">
        <f t="shared" si="84"/>
        <v>Targeted Dealer</v>
      </c>
      <c r="H485" s="66"/>
      <c r="I485" s="67">
        <v>200</v>
      </c>
      <c r="J485" s="67">
        <f t="shared" si="85"/>
        <v>200</v>
      </c>
      <c r="K485" s="68">
        <v>162.5</v>
      </c>
      <c r="L485" s="68">
        <f t="shared" si="86"/>
        <v>37.5</v>
      </c>
      <c r="M485" s="68">
        <f t="shared" si="87"/>
        <v>81.25</v>
      </c>
      <c r="N485" s="96">
        <v>99.5</v>
      </c>
      <c r="O485" s="97" t="str">
        <f t="shared" si="88"/>
        <v>DEC</v>
      </c>
      <c r="P485" s="96">
        <v>99.5</v>
      </c>
      <c r="Q485" s="98">
        <f t="shared" si="89"/>
        <v>63</v>
      </c>
      <c r="R485" s="97">
        <f t="shared" si="90"/>
        <v>0.63316582914572872</v>
      </c>
      <c r="S485" s="99" t="str">
        <f t="shared" si="91"/>
        <v>GROWTH</v>
      </c>
      <c r="T485" s="68">
        <v>260</v>
      </c>
      <c r="U485" s="100" t="str">
        <f t="shared" si="92"/>
        <v>jAN</v>
      </c>
      <c r="V485" s="96">
        <v>260</v>
      </c>
      <c r="W485" s="101">
        <f t="shared" si="93"/>
        <v>-97.5</v>
      </c>
      <c r="X485" s="102">
        <f t="shared" si="94"/>
        <v>-0.375</v>
      </c>
      <c r="Y485" s="103" t="str">
        <f t="shared" si="95"/>
        <v>DEGROWTH</v>
      </c>
      <c r="Z485" s="74">
        <v>0</v>
      </c>
      <c r="AA485" s="69"/>
      <c r="AB485" s="69" t="s">
        <v>134</v>
      </c>
      <c r="AC485" s="3"/>
    </row>
    <row r="486" spans="1:29" ht="14.25" customHeight="1">
      <c r="A486" s="69" t="s">
        <v>134</v>
      </c>
      <c r="B486" s="71" t="s">
        <v>61</v>
      </c>
      <c r="C486" s="71" t="s">
        <v>1474</v>
      </c>
      <c r="D486" s="71">
        <v>1000000172</v>
      </c>
      <c r="E486" s="72" t="s">
        <v>1475</v>
      </c>
      <c r="F486" s="73">
        <v>43282</v>
      </c>
      <c r="G486" s="66" t="str">
        <f t="shared" si="84"/>
        <v>Targeted Dealer</v>
      </c>
      <c r="H486" s="66"/>
      <c r="I486" s="67">
        <v>700</v>
      </c>
      <c r="J486" s="67">
        <f t="shared" si="85"/>
        <v>700</v>
      </c>
      <c r="K486" s="68">
        <v>633.79999999999995</v>
      </c>
      <c r="L486" s="68">
        <f t="shared" si="86"/>
        <v>66.200000000000045</v>
      </c>
      <c r="M486" s="68">
        <f t="shared" si="87"/>
        <v>90.54285714285713</v>
      </c>
      <c r="N486" s="96">
        <v>588</v>
      </c>
      <c r="O486" s="97" t="str">
        <f t="shared" si="88"/>
        <v>DEC</v>
      </c>
      <c r="P486" s="96">
        <v>588</v>
      </c>
      <c r="Q486" s="98">
        <f t="shared" si="89"/>
        <v>45.799999999999955</v>
      </c>
      <c r="R486" s="97">
        <f t="shared" si="90"/>
        <v>7.7891156462585043E-2</v>
      </c>
      <c r="S486" s="99" t="str">
        <f t="shared" si="91"/>
        <v>GROWTH</v>
      </c>
      <c r="T486" s="68">
        <v>727</v>
      </c>
      <c r="U486" s="100" t="str">
        <f t="shared" si="92"/>
        <v>jAN</v>
      </c>
      <c r="V486" s="96">
        <v>727</v>
      </c>
      <c r="W486" s="101">
        <f t="shared" si="93"/>
        <v>-93.200000000000045</v>
      </c>
      <c r="X486" s="102">
        <f t="shared" si="94"/>
        <v>-0.12819807427785423</v>
      </c>
      <c r="Y486" s="103" t="str">
        <f t="shared" si="95"/>
        <v>DEGROWTH</v>
      </c>
      <c r="Z486" s="74">
        <v>0</v>
      </c>
      <c r="AA486" s="69"/>
      <c r="AB486" s="69" t="s">
        <v>134</v>
      </c>
      <c r="AC486" s="3"/>
    </row>
    <row r="487" spans="1:29" ht="14.25" customHeight="1">
      <c r="A487" s="69" t="s">
        <v>134</v>
      </c>
      <c r="B487" s="71" t="s">
        <v>61</v>
      </c>
      <c r="C487" s="71" t="s">
        <v>1476</v>
      </c>
      <c r="D487" s="71">
        <v>1000000195</v>
      </c>
      <c r="E487" s="72" t="s">
        <v>1477</v>
      </c>
      <c r="F487" s="73">
        <v>43282</v>
      </c>
      <c r="G487" s="66" t="str">
        <f t="shared" si="84"/>
        <v>Targeted Dealer</v>
      </c>
      <c r="H487" s="66"/>
      <c r="I487" s="67">
        <v>180</v>
      </c>
      <c r="J487" s="67">
        <f t="shared" si="85"/>
        <v>180</v>
      </c>
      <c r="K487" s="68">
        <v>155.5</v>
      </c>
      <c r="L487" s="68">
        <f t="shared" si="86"/>
        <v>24.5</v>
      </c>
      <c r="M487" s="68">
        <f t="shared" si="87"/>
        <v>86.388888888888886</v>
      </c>
      <c r="N487" s="96">
        <v>133</v>
      </c>
      <c r="O487" s="97" t="str">
        <f t="shared" si="88"/>
        <v>DEC</v>
      </c>
      <c r="P487" s="96">
        <v>133</v>
      </c>
      <c r="Q487" s="98">
        <f t="shared" si="89"/>
        <v>22.5</v>
      </c>
      <c r="R487" s="97">
        <f t="shared" si="90"/>
        <v>0.16917293233082709</v>
      </c>
      <c r="S487" s="99" t="str">
        <f t="shared" si="91"/>
        <v>GROWTH</v>
      </c>
      <c r="T487" s="68">
        <v>167.5</v>
      </c>
      <c r="U487" s="100" t="str">
        <f t="shared" si="92"/>
        <v>jAN</v>
      </c>
      <c r="V487" s="96">
        <v>167.5</v>
      </c>
      <c r="W487" s="101">
        <f t="shared" si="93"/>
        <v>-12</v>
      </c>
      <c r="X487" s="102">
        <f t="shared" si="94"/>
        <v>-7.1641791044776082E-2</v>
      </c>
      <c r="Y487" s="103" t="str">
        <f t="shared" si="95"/>
        <v>DEGROWTH</v>
      </c>
      <c r="Z487" s="74">
        <v>0</v>
      </c>
      <c r="AA487" s="69"/>
      <c r="AB487" s="69" t="s">
        <v>134</v>
      </c>
      <c r="AC487" s="3"/>
    </row>
    <row r="488" spans="1:29" ht="14.25" customHeight="1">
      <c r="A488" s="69" t="s">
        <v>134</v>
      </c>
      <c r="B488" s="71" t="s">
        <v>61</v>
      </c>
      <c r="C488" s="71" t="s">
        <v>1478</v>
      </c>
      <c r="D488" s="71">
        <v>1000000170</v>
      </c>
      <c r="E488" s="72" t="s">
        <v>1479</v>
      </c>
      <c r="F488" s="73">
        <v>43295</v>
      </c>
      <c r="G488" s="66" t="str">
        <f t="shared" si="84"/>
        <v>Targeted Dealer</v>
      </c>
      <c r="H488" s="66"/>
      <c r="I488" s="67">
        <v>260</v>
      </c>
      <c r="J488" s="67">
        <f t="shared" si="85"/>
        <v>260</v>
      </c>
      <c r="K488" s="68">
        <v>215</v>
      </c>
      <c r="L488" s="68">
        <f t="shared" si="86"/>
        <v>45</v>
      </c>
      <c r="M488" s="68">
        <f t="shared" si="87"/>
        <v>82.692307692307693</v>
      </c>
      <c r="N488" s="96">
        <v>224</v>
      </c>
      <c r="O488" s="97" t="str">
        <f t="shared" si="88"/>
        <v>DEC</v>
      </c>
      <c r="P488" s="96">
        <v>224</v>
      </c>
      <c r="Q488" s="98">
        <f t="shared" si="89"/>
        <v>-9</v>
      </c>
      <c r="R488" s="97">
        <f t="shared" si="90"/>
        <v>-4.0178571428571397E-2</v>
      </c>
      <c r="S488" s="99" t="str">
        <f t="shared" si="91"/>
        <v>DEGROWTH</v>
      </c>
      <c r="T488" s="68">
        <v>262</v>
      </c>
      <c r="U488" s="100" t="str">
        <f t="shared" si="92"/>
        <v>jAN</v>
      </c>
      <c r="V488" s="96">
        <v>262</v>
      </c>
      <c r="W488" s="101">
        <f t="shared" si="93"/>
        <v>-47</v>
      </c>
      <c r="X488" s="102">
        <f t="shared" si="94"/>
        <v>-0.17938931297709926</v>
      </c>
      <c r="Y488" s="103" t="str">
        <f t="shared" si="95"/>
        <v>DEGROWTH</v>
      </c>
      <c r="Z488" s="74">
        <v>0</v>
      </c>
      <c r="AA488" s="69"/>
      <c r="AB488" s="69" t="s">
        <v>134</v>
      </c>
      <c r="AC488" s="3"/>
    </row>
    <row r="489" spans="1:29" ht="14.25" customHeight="1">
      <c r="A489" s="69" t="s">
        <v>134</v>
      </c>
      <c r="B489" s="71" t="s">
        <v>61</v>
      </c>
      <c r="C489" s="71" t="s">
        <v>1480</v>
      </c>
      <c r="D489" s="71">
        <v>1000000179</v>
      </c>
      <c r="E489" s="72" t="s">
        <v>1481</v>
      </c>
      <c r="F489" s="73">
        <v>44208</v>
      </c>
      <c r="G489" s="66" t="str">
        <f t="shared" si="84"/>
        <v>Targeted Dealer</v>
      </c>
      <c r="H489" s="66"/>
      <c r="I489" s="67">
        <v>150</v>
      </c>
      <c r="J489" s="67">
        <f t="shared" si="85"/>
        <v>150</v>
      </c>
      <c r="K489" s="68">
        <v>104</v>
      </c>
      <c r="L489" s="68">
        <f t="shared" si="86"/>
        <v>46</v>
      </c>
      <c r="M489" s="68">
        <f t="shared" si="87"/>
        <v>69.333333333333329</v>
      </c>
      <c r="N489" s="96">
        <v>217.5</v>
      </c>
      <c r="O489" s="97" t="str">
        <f t="shared" si="88"/>
        <v>DEC</v>
      </c>
      <c r="P489" s="96">
        <v>217.5</v>
      </c>
      <c r="Q489" s="98">
        <f t="shared" si="89"/>
        <v>-113.5</v>
      </c>
      <c r="R489" s="97">
        <f t="shared" si="90"/>
        <v>-0.52183908045977012</v>
      </c>
      <c r="S489" s="99" t="str">
        <f t="shared" si="91"/>
        <v>DEGROWTH</v>
      </c>
      <c r="T489" s="68">
        <v>147.5</v>
      </c>
      <c r="U489" s="100" t="str">
        <f t="shared" si="92"/>
        <v>jAN</v>
      </c>
      <c r="V489" s="96">
        <v>147.5</v>
      </c>
      <c r="W489" s="101">
        <f t="shared" si="93"/>
        <v>-43.5</v>
      </c>
      <c r="X489" s="102">
        <f t="shared" si="94"/>
        <v>-0.29491525423728815</v>
      </c>
      <c r="Y489" s="103" t="str">
        <f t="shared" si="95"/>
        <v>DEGROWTH</v>
      </c>
      <c r="Z489" s="74">
        <v>0</v>
      </c>
      <c r="AA489" s="69"/>
      <c r="AB489" s="69" t="s">
        <v>134</v>
      </c>
      <c r="AC489" s="3"/>
    </row>
    <row r="490" spans="1:29" ht="14.25" customHeight="1">
      <c r="A490" s="69" t="s">
        <v>134</v>
      </c>
      <c r="B490" s="71" t="s">
        <v>61</v>
      </c>
      <c r="C490" s="71" t="s">
        <v>1482</v>
      </c>
      <c r="D490" s="71">
        <v>1000000183</v>
      </c>
      <c r="E490" s="72" t="s">
        <v>1483</v>
      </c>
      <c r="F490" s="73">
        <v>44240</v>
      </c>
      <c r="G490" s="66" t="str">
        <f t="shared" si="84"/>
        <v>Targeted Dealer</v>
      </c>
      <c r="H490" s="66"/>
      <c r="I490" s="67">
        <v>25</v>
      </c>
      <c r="J490" s="67">
        <f t="shared" si="85"/>
        <v>25</v>
      </c>
      <c r="K490" s="68">
        <v>7.5</v>
      </c>
      <c r="L490" s="68">
        <f t="shared" si="86"/>
        <v>17.5</v>
      </c>
      <c r="M490" s="68">
        <f t="shared" si="87"/>
        <v>30</v>
      </c>
      <c r="N490" s="96">
        <v>7.5</v>
      </c>
      <c r="O490" s="97" t="str">
        <f t="shared" si="88"/>
        <v>DEC</v>
      </c>
      <c r="P490" s="96">
        <v>7.5</v>
      </c>
      <c r="Q490" s="98">
        <f t="shared" si="89"/>
        <v>0</v>
      </c>
      <c r="R490" s="97">
        <f t="shared" si="90"/>
        <v>0</v>
      </c>
      <c r="S490" s="99" t="str">
        <f t="shared" si="91"/>
        <v>GROWTH</v>
      </c>
      <c r="T490" s="68">
        <v>0</v>
      </c>
      <c r="U490" s="100" t="str">
        <f t="shared" si="92"/>
        <v>jAN</v>
      </c>
      <c r="V490" s="96">
        <v>0</v>
      </c>
      <c r="W490" s="101">
        <f t="shared" si="93"/>
        <v>7.5</v>
      </c>
      <c r="X490" s="102">
        <f t="shared" si="94"/>
        <v>0</v>
      </c>
      <c r="Y490" s="103" t="b">
        <f t="shared" si="95"/>
        <v>0</v>
      </c>
      <c r="Z490" s="74">
        <v>1</v>
      </c>
      <c r="AA490" s="69"/>
      <c r="AB490" s="69" t="s">
        <v>134</v>
      </c>
      <c r="AC490" s="3"/>
    </row>
    <row r="491" spans="1:29" ht="14.25" customHeight="1">
      <c r="A491" s="69" t="s">
        <v>134</v>
      </c>
      <c r="B491" s="71" t="s">
        <v>61</v>
      </c>
      <c r="C491" s="71" t="s">
        <v>1484</v>
      </c>
      <c r="D491" s="71">
        <v>1000000174</v>
      </c>
      <c r="E491" s="72" t="s">
        <v>1485</v>
      </c>
      <c r="F491" s="73">
        <v>44441</v>
      </c>
      <c r="G491" s="66" t="str">
        <f t="shared" si="84"/>
        <v>Targeted Dealer</v>
      </c>
      <c r="H491" s="66"/>
      <c r="I491" s="67">
        <v>76</v>
      </c>
      <c r="J491" s="67">
        <f t="shared" si="85"/>
        <v>76</v>
      </c>
      <c r="K491" s="68">
        <v>64</v>
      </c>
      <c r="L491" s="68">
        <f t="shared" si="86"/>
        <v>12</v>
      </c>
      <c r="M491" s="68">
        <f t="shared" si="87"/>
        <v>84.21052631578948</v>
      </c>
      <c r="N491" s="96">
        <v>64</v>
      </c>
      <c r="O491" s="97" t="str">
        <f t="shared" si="88"/>
        <v>DEC</v>
      </c>
      <c r="P491" s="96">
        <v>64</v>
      </c>
      <c r="Q491" s="98">
        <f t="shared" si="89"/>
        <v>0</v>
      </c>
      <c r="R491" s="97">
        <f t="shared" si="90"/>
        <v>0</v>
      </c>
      <c r="S491" s="99" t="str">
        <f t="shared" si="91"/>
        <v>GROWTH</v>
      </c>
      <c r="T491" s="68">
        <v>64</v>
      </c>
      <c r="U491" s="100" t="str">
        <f t="shared" si="92"/>
        <v>jAN</v>
      </c>
      <c r="V491" s="96">
        <v>64</v>
      </c>
      <c r="W491" s="101">
        <f t="shared" si="93"/>
        <v>0</v>
      </c>
      <c r="X491" s="102">
        <f t="shared" si="94"/>
        <v>0</v>
      </c>
      <c r="Y491" s="103" t="str">
        <f t="shared" si="95"/>
        <v>GROWTH</v>
      </c>
      <c r="Z491" s="74">
        <v>0</v>
      </c>
      <c r="AA491" s="69"/>
      <c r="AB491" s="69" t="s">
        <v>134</v>
      </c>
      <c r="AC491" s="3"/>
    </row>
    <row r="492" spans="1:29" ht="14.25" customHeight="1">
      <c r="A492" s="69" t="s">
        <v>134</v>
      </c>
      <c r="B492" s="71" t="s">
        <v>61</v>
      </c>
      <c r="C492" s="71" t="s">
        <v>1486</v>
      </c>
      <c r="D492" s="71">
        <v>1000002402</v>
      </c>
      <c r="E492" s="72" t="s">
        <v>1487</v>
      </c>
      <c r="F492" s="73">
        <v>44559</v>
      </c>
      <c r="G492" s="66" t="str">
        <f t="shared" si="84"/>
        <v>Targeted Dealer</v>
      </c>
      <c r="H492" s="66"/>
      <c r="I492" s="67">
        <v>80</v>
      </c>
      <c r="J492" s="67">
        <f t="shared" si="85"/>
        <v>80</v>
      </c>
      <c r="K492" s="68">
        <v>72.5</v>
      </c>
      <c r="L492" s="68">
        <f t="shared" si="86"/>
        <v>7.5</v>
      </c>
      <c r="M492" s="68">
        <f t="shared" si="87"/>
        <v>90.625</v>
      </c>
      <c r="N492" s="96">
        <v>65</v>
      </c>
      <c r="O492" s="97" t="str">
        <f t="shared" si="88"/>
        <v>DEC</v>
      </c>
      <c r="P492" s="96">
        <v>65</v>
      </c>
      <c r="Q492" s="98">
        <f t="shared" si="89"/>
        <v>7.5</v>
      </c>
      <c r="R492" s="97">
        <f t="shared" si="90"/>
        <v>0.11538461538461542</v>
      </c>
      <c r="S492" s="99" t="str">
        <f t="shared" si="91"/>
        <v>GROWTH</v>
      </c>
      <c r="T492" s="68">
        <v>38</v>
      </c>
      <c r="U492" s="100" t="str">
        <f t="shared" si="92"/>
        <v>jAN</v>
      </c>
      <c r="V492" s="96">
        <v>38</v>
      </c>
      <c r="W492" s="101">
        <f t="shared" si="93"/>
        <v>34.5</v>
      </c>
      <c r="X492" s="102">
        <f t="shared" si="94"/>
        <v>0.90789473684210531</v>
      </c>
      <c r="Y492" s="103" t="str">
        <f t="shared" si="95"/>
        <v>GROWTH</v>
      </c>
      <c r="Z492" s="74">
        <v>0</v>
      </c>
      <c r="AA492" s="69"/>
      <c r="AB492" s="69" t="s">
        <v>134</v>
      </c>
      <c r="AC492" s="3"/>
    </row>
    <row r="493" spans="1:29" ht="14.25" customHeight="1">
      <c r="A493" s="69" t="s">
        <v>134</v>
      </c>
      <c r="B493" s="71" t="s">
        <v>61</v>
      </c>
      <c r="C493" s="71" t="s">
        <v>1488</v>
      </c>
      <c r="D493" s="71">
        <v>1000002740</v>
      </c>
      <c r="E493" s="72" t="s">
        <v>1489</v>
      </c>
      <c r="F493" s="73">
        <v>44685</v>
      </c>
      <c r="G493" s="66" t="str">
        <f t="shared" si="84"/>
        <v>Targeted Dealer</v>
      </c>
      <c r="H493" s="66"/>
      <c r="I493" s="67">
        <v>275</v>
      </c>
      <c r="J493" s="67">
        <f t="shared" si="85"/>
        <v>275</v>
      </c>
      <c r="K493" s="68">
        <v>200</v>
      </c>
      <c r="L493" s="68">
        <f t="shared" si="86"/>
        <v>75</v>
      </c>
      <c r="M493" s="68">
        <f t="shared" si="87"/>
        <v>72.727272727272734</v>
      </c>
      <c r="N493" s="96">
        <v>251.5</v>
      </c>
      <c r="O493" s="97" t="str">
        <f t="shared" si="88"/>
        <v>DEC</v>
      </c>
      <c r="P493" s="96">
        <v>251.5</v>
      </c>
      <c r="Q493" s="98">
        <f t="shared" si="89"/>
        <v>-51.5</v>
      </c>
      <c r="R493" s="97">
        <f t="shared" si="90"/>
        <v>-0.20477137176938365</v>
      </c>
      <c r="S493" s="99" t="str">
        <f t="shared" si="91"/>
        <v>DEGROWTH</v>
      </c>
      <c r="T493" s="68">
        <v>195.5</v>
      </c>
      <c r="U493" s="100" t="str">
        <f t="shared" si="92"/>
        <v>jAN</v>
      </c>
      <c r="V493" s="96">
        <v>195.5</v>
      </c>
      <c r="W493" s="101">
        <f t="shared" si="93"/>
        <v>4.5</v>
      </c>
      <c r="X493" s="102">
        <f t="shared" si="94"/>
        <v>2.3017902813299296E-2</v>
      </c>
      <c r="Y493" s="103" t="str">
        <f t="shared" si="95"/>
        <v>GROWTH</v>
      </c>
      <c r="Z493" s="74">
        <v>0</v>
      </c>
      <c r="AA493" s="69"/>
      <c r="AB493" s="69" t="s">
        <v>134</v>
      </c>
      <c r="AC493" s="3"/>
    </row>
    <row r="494" spans="1:29" ht="14.25" customHeight="1">
      <c r="A494" s="69" t="s">
        <v>134</v>
      </c>
      <c r="B494" s="71" t="s">
        <v>61</v>
      </c>
      <c r="C494" s="71" t="s">
        <v>3913</v>
      </c>
      <c r="D494" s="71">
        <v>1000002746</v>
      </c>
      <c r="E494" s="72" t="s">
        <v>3914</v>
      </c>
      <c r="F494" s="73">
        <v>44691</v>
      </c>
      <c r="G494" s="66" t="str">
        <f t="shared" si="84"/>
        <v>Targeted Dealer</v>
      </c>
      <c r="H494" s="66"/>
      <c r="I494" s="67">
        <v>50</v>
      </c>
      <c r="J494" s="67">
        <f t="shared" si="85"/>
        <v>50</v>
      </c>
      <c r="K494" s="68">
        <v>0</v>
      </c>
      <c r="L494" s="68">
        <f t="shared" si="86"/>
        <v>50</v>
      </c>
      <c r="M494" s="68">
        <f t="shared" si="87"/>
        <v>0</v>
      </c>
      <c r="N494" s="96">
        <v>0</v>
      </c>
      <c r="O494" s="97" t="str">
        <f t="shared" si="88"/>
        <v>DEC</v>
      </c>
      <c r="P494" s="96">
        <v>0</v>
      </c>
      <c r="Q494" s="98">
        <f t="shared" si="89"/>
        <v>0</v>
      </c>
      <c r="R494" s="97" t="str">
        <f t="shared" si="90"/>
        <v xml:space="preserve"> </v>
      </c>
      <c r="S494" s="99" t="b">
        <f t="shared" si="91"/>
        <v>0</v>
      </c>
      <c r="T494" s="68">
        <v>0</v>
      </c>
      <c r="U494" s="100" t="str">
        <f t="shared" si="92"/>
        <v>jAN</v>
      </c>
      <c r="V494" s="96">
        <v>0</v>
      </c>
      <c r="W494" s="101">
        <f t="shared" si="93"/>
        <v>0</v>
      </c>
      <c r="X494" s="102">
        <f t="shared" si="94"/>
        <v>0</v>
      </c>
      <c r="Y494" s="103" t="b">
        <f t="shared" si="95"/>
        <v>0</v>
      </c>
      <c r="Z494" s="74">
        <v>0</v>
      </c>
      <c r="AA494" s="69"/>
      <c r="AB494" s="69" t="s">
        <v>134</v>
      </c>
      <c r="AC494" s="3"/>
    </row>
    <row r="495" spans="1:29" ht="14.25" customHeight="1">
      <c r="A495" s="69" t="s">
        <v>134</v>
      </c>
      <c r="B495" s="71" t="s">
        <v>61</v>
      </c>
      <c r="C495" s="71" t="s">
        <v>1490</v>
      </c>
      <c r="D495" s="71">
        <v>1000002820</v>
      </c>
      <c r="E495" s="72" t="s">
        <v>1491</v>
      </c>
      <c r="F495" s="73">
        <v>44737</v>
      </c>
      <c r="G495" s="66" t="str">
        <f t="shared" si="84"/>
        <v>Targeted Dealer</v>
      </c>
      <c r="H495" s="66"/>
      <c r="I495" s="67">
        <v>150</v>
      </c>
      <c r="J495" s="67">
        <f t="shared" si="85"/>
        <v>150</v>
      </c>
      <c r="K495" s="68">
        <v>107</v>
      </c>
      <c r="L495" s="68">
        <f t="shared" si="86"/>
        <v>43</v>
      </c>
      <c r="M495" s="68">
        <f t="shared" si="87"/>
        <v>71.333333333333329</v>
      </c>
      <c r="N495" s="96">
        <v>70</v>
      </c>
      <c r="O495" s="97" t="str">
        <f t="shared" si="88"/>
        <v>DEC</v>
      </c>
      <c r="P495" s="96">
        <v>70</v>
      </c>
      <c r="Q495" s="98">
        <f t="shared" si="89"/>
        <v>37</v>
      </c>
      <c r="R495" s="97">
        <f t="shared" si="90"/>
        <v>0.52857142857142847</v>
      </c>
      <c r="S495" s="99" t="str">
        <f t="shared" si="91"/>
        <v>GROWTH</v>
      </c>
      <c r="T495" s="68">
        <v>137.5</v>
      </c>
      <c r="U495" s="100" t="str">
        <f t="shared" si="92"/>
        <v>jAN</v>
      </c>
      <c r="V495" s="96">
        <v>137.5</v>
      </c>
      <c r="W495" s="101">
        <f t="shared" si="93"/>
        <v>-30.5</v>
      </c>
      <c r="X495" s="102">
        <f t="shared" si="94"/>
        <v>-0.2218181818181818</v>
      </c>
      <c r="Y495" s="103" t="str">
        <f t="shared" si="95"/>
        <v>DEGROWTH</v>
      </c>
      <c r="Z495" s="74">
        <v>0</v>
      </c>
      <c r="AA495" s="69"/>
      <c r="AB495" s="69" t="s">
        <v>134</v>
      </c>
      <c r="AC495" s="3"/>
    </row>
    <row r="496" spans="1:29" ht="14.25" customHeight="1">
      <c r="A496" s="69" t="s">
        <v>134</v>
      </c>
      <c r="B496" s="71" t="s">
        <v>61</v>
      </c>
      <c r="C496" s="71" t="s">
        <v>1492</v>
      </c>
      <c r="D496" s="71">
        <v>1000003497</v>
      </c>
      <c r="E496" s="71" t="s">
        <v>1493</v>
      </c>
      <c r="F496" s="73">
        <v>44804</v>
      </c>
      <c r="G496" s="66" t="str">
        <f t="shared" si="84"/>
        <v>Targeted Dealer</v>
      </c>
      <c r="H496" s="66"/>
      <c r="I496" s="67">
        <v>25</v>
      </c>
      <c r="J496" s="67">
        <f t="shared" si="85"/>
        <v>25</v>
      </c>
      <c r="K496" s="68">
        <v>25.5</v>
      </c>
      <c r="L496" s="68">
        <f t="shared" si="86"/>
        <v>-0.5</v>
      </c>
      <c r="M496" s="68">
        <f t="shared" si="87"/>
        <v>102</v>
      </c>
      <c r="N496" s="96">
        <v>26</v>
      </c>
      <c r="O496" s="97" t="str">
        <f t="shared" si="88"/>
        <v>DEC</v>
      </c>
      <c r="P496" s="96">
        <v>26</v>
      </c>
      <c r="Q496" s="98">
        <f t="shared" si="89"/>
        <v>-0.5</v>
      </c>
      <c r="R496" s="97">
        <f t="shared" si="90"/>
        <v>-1.9230769230769273E-2</v>
      </c>
      <c r="S496" s="99" t="str">
        <f t="shared" si="91"/>
        <v>DEGROWTH</v>
      </c>
      <c r="T496" s="68">
        <v>20</v>
      </c>
      <c r="U496" s="100" t="str">
        <f t="shared" si="92"/>
        <v>jAN</v>
      </c>
      <c r="V496" s="96">
        <v>20</v>
      </c>
      <c r="W496" s="101">
        <f t="shared" si="93"/>
        <v>5.5</v>
      </c>
      <c r="X496" s="102">
        <f t="shared" si="94"/>
        <v>0.27499999999999991</v>
      </c>
      <c r="Y496" s="103" t="str">
        <f t="shared" si="95"/>
        <v>GROWTH</v>
      </c>
      <c r="Z496" s="74">
        <v>0</v>
      </c>
      <c r="AA496" s="69"/>
      <c r="AB496" s="69" t="s">
        <v>134</v>
      </c>
      <c r="AC496" s="3"/>
    </row>
    <row r="497" spans="1:29" ht="14.25" customHeight="1">
      <c r="A497" s="69" t="s">
        <v>134</v>
      </c>
      <c r="B497" s="71" t="s">
        <v>61</v>
      </c>
      <c r="C497" s="71" t="s">
        <v>1494</v>
      </c>
      <c r="D497" s="71">
        <v>1000003116</v>
      </c>
      <c r="E497" s="71" t="s">
        <v>1495</v>
      </c>
      <c r="F497" s="73">
        <v>44893</v>
      </c>
      <c r="G497" s="66" t="str">
        <f t="shared" si="84"/>
        <v>Targeted Dealer</v>
      </c>
      <c r="H497" s="66"/>
      <c r="I497" s="67">
        <v>60</v>
      </c>
      <c r="J497" s="67">
        <f t="shared" si="85"/>
        <v>60</v>
      </c>
      <c r="K497" s="68">
        <v>12.5</v>
      </c>
      <c r="L497" s="68">
        <f t="shared" si="86"/>
        <v>47.5</v>
      </c>
      <c r="M497" s="68">
        <f t="shared" si="87"/>
        <v>20.833333333333336</v>
      </c>
      <c r="N497" s="96">
        <v>20</v>
      </c>
      <c r="O497" s="97" t="str">
        <f t="shared" si="88"/>
        <v>DEC</v>
      </c>
      <c r="P497" s="96">
        <v>20</v>
      </c>
      <c r="Q497" s="98">
        <f t="shared" si="89"/>
        <v>-7.5</v>
      </c>
      <c r="R497" s="97">
        <f t="shared" si="90"/>
        <v>-0.375</v>
      </c>
      <c r="S497" s="99" t="str">
        <f t="shared" si="91"/>
        <v>DEGROWTH</v>
      </c>
      <c r="T497" s="68">
        <v>32.5</v>
      </c>
      <c r="U497" s="100" t="str">
        <f t="shared" si="92"/>
        <v>jAN</v>
      </c>
      <c r="V497" s="96">
        <v>32.5</v>
      </c>
      <c r="W497" s="101">
        <f t="shared" si="93"/>
        <v>-20</v>
      </c>
      <c r="X497" s="102">
        <f t="shared" si="94"/>
        <v>-0.61538461538461542</v>
      </c>
      <c r="Y497" s="103" t="str">
        <f t="shared" si="95"/>
        <v>DEGROWTH</v>
      </c>
      <c r="Z497" s="74">
        <v>0</v>
      </c>
      <c r="AA497" s="69"/>
      <c r="AB497" s="69" t="s">
        <v>134</v>
      </c>
      <c r="AC497" s="3"/>
    </row>
    <row r="498" spans="1:29" ht="14.25" customHeight="1">
      <c r="A498" s="69" t="s">
        <v>134</v>
      </c>
      <c r="B498" s="71" t="s">
        <v>61</v>
      </c>
      <c r="C498" s="71" t="s">
        <v>1496</v>
      </c>
      <c r="D498" s="71">
        <v>1000003191</v>
      </c>
      <c r="E498" s="71" t="s">
        <v>1497</v>
      </c>
      <c r="F498" s="73">
        <v>44924</v>
      </c>
      <c r="G498" s="66" t="str">
        <f t="shared" si="84"/>
        <v>Targeted Dealer</v>
      </c>
      <c r="H498" s="66"/>
      <c r="I498" s="67">
        <v>25</v>
      </c>
      <c r="J498" s="67">
        <f t="shared" si="85"/>
        <v>25</v>
      </c>
      <c r="K498" s="68">
        <v>0</v>
      </c>
      <c r="L498" s="68">
        <f t="shared" si="86"/>
        <v>25</v>
      </c>
      <c r="M498" s="68">
        <f t="shared" si="87"/>
        <v>0</v>
      </c>
      <c r="N498" s="96">
        <v>12.5</v>
      </c>
      <c r="O498" s="97" t="str">
        <f t="shared" si="88"/>
        <v>DEC</v>
      </c>
      <c r="P498" s="96">
        <v>12.5</v>
      </c>
      <c r="Q498" s="98">
        <f t="shared" si="89"/>
        <v>-12.5</v>
      </c>
      <c r="R498" s="97">
        <f t="shared" si="90"/>
        <v>-1</v>
      </c>
      <c r="S498" s="99" t="str">
        <f t="shared" si="91"/>
        <v>DEGROWTH</v>
      </c>
      <c r="T498" s="68">
        <v>13</v>
      </c>
      <c r="U498" s="100" t="str">
        <f t="shared" si="92"/>
        <v>jAN</v>
      </c>
      <c r="V498" s="96">
        <v>13</v>
      </c>
      <c r="W498" s="101">
        <f t="shared" si="93"/>
        <v>-13</v>
      </c>
      <c r="X498" s="102">
        <f t="shared" si="94"/>
        <v>-1</v>
      </c>
      <c r="Y498" s="103" t="str">
        <f t="shared" si="95"/>
        <v>DEGROWTH</v>
      </c>
      <c r="Z498" s="74">
        <v>0</v>
      </c>
      <c r="AA498" s="69"/>
      <c r="AB498" s="69" t="s">
        <v>134</v>
      </c>
      <c r="AC498" s="3"/>
    </row>
    <row r="499" spans="1:29" ht="14.25" customHeight="1">
      <c r="A499" s="69" t="s">
        <v>134</v>
      </c>
      <c r="B499" s="71" t="s">
        <v>61</v>
      </c>
      <c r="C499" s="71" t="s">
        <v>1498</v>
      </c>
      <c r="D499" s="71">
        <v>1000003325</v>
      </c>
      <c r="E499" s="71" t="s">
        <v>1499</v>
      </c>
      <c r="F499" s="73">
        <v>44966</v>
      </c>
      <c r="G499" s="66" t="str">
        <f t="shared" si="84"/>
        <v>Targeted Dealer</v>
      </c>
      <c r="H499" s="66"/>
      <c r="I499" s="67">
        <v>100</v>
      </c>
      <c r="J499" s="67">
        <f t="shared" si="85"/>
        <v>100</v>
      </c>
      <c r="K499" s="68">
        <v>160</v>
      </c>
      <c r="L499" s="68">
        <f t="shared" si="86"/>
        <v>-60</v>
      </c>
      <c r="M499" s="68">
        <f t="shared" si="87"/>
        <v>160</v>
      </c>
      <c r="N499" s="96">
        <v>80</v>
      </c>
      <c r="O499" s="97" t="str">
        <f t="shared" si="88"/>
        <v>DEC</v>
      </c>
      <c r="P499" s="96">
        <v>80</v>
      </c>
      <c r="Q499" s="98">
        <f t="shared" si="89"/>
        <v>80</v>
      </c>
      <c r="R499" s="97">
        <f t="shared" si="90"/>
        <v>1</v>
      </c>
      <c r="S499" s="99" t="str">
        <f t="shared" si="91"/>
        <v>GROWTH</v>
      </c>
      <c r="T499" s="68">
        <v>20</v>
      </c>
      <c r="U499" s="100" t="str">
        <f t="shared" si="92"/>
        <v>jAN</v>
      </c>
      <c r="V499" s="96">
        <v>20</v>
      </c>
      <c r="W499" s="101">
        <f t="shared" si="93"/>
        <v>140</v>
      </c>
      <c r="X499" s="102">
        <f t="shared" si="94"/>
        <v>7</v>
      </c>
      <c r="Y499" s="103" t="str">
        <f t="shared" si="95"/>
        <v>GROWTH</v>
      </c>
      <c r="Z499" s="74">
        <v>0</v>
      </c>
      <c r="AA499" s="69"/>
      <c r="AB499" s="69" t="s">
        <v>134</v>
      </c>
      <c r="AC499" s="3"/>
    </row>
    <row r="500" spans="1:29" ht="14.25" customHeight="1">
      <c r="A500" s="69" t="s">
        <v>134</v>
      </c>
      <c r="B500" s="71" t="s">
        <v>61</v>
      </c>
      <c r="C500" s="71" t="s">
        <v>1500</v>
      </c>
      <c r="D500" s="71">
        <v>1000003407</v>
      </c>
      <c r="E500" s="71" t="s">
        <v>1501</v>
      </c>
      <c r="F500" s="73">
        <v>44991</v>
      </c>
      <c r="G500" s="66" t="str">
        <f t="shared" si="84"/>
        <v>Targeted Dealer</v>
      </c>
      <c r="H500" s="66"/>
      <c r="I500" s="67">
        <v>150</v>
      </c>
      <c r="J500" s="67">
        <f t="shared" si="85"/>
        <v>150</v>
      </c>
      <c r="K500" s="68">
        <v>125</v>
      </c>
      <c r="L500" s="68">
        <f t="shared" si="86"/>
        <v>25</v>
      </c>
      <c r="M500" s="68">
        <f t="shared" si="87"/>
        <v>83.333333333333329</v>
      </c>
      <c r="N500" s="96">
        <v>75</v>
      </c>
      <c r="O500" s="97" t="str">
        <f t="shared" si="88"/>
        <v>DEC</v>
      </c>
      <c r="P500" s="96">
        <v>75</v>
      </c>
      <c r="Q500" s="98">
        <f t="shared" si="89"/>
        <v>50</v>
      </c>
      <c r="R500" s="97">
        <f t="shared" si="90"/>
        <v>0.66666666666666674</v>
      </c>
      <c r="S500" s="99" t="str">
        <f t="shared" si="91"/>
        <v>GROWTH</v>
      </c>
      <c r="T500" s="68">
        <v>219.5</v>
      </c>
      <c r="U500" s="100" t="str">
        <f t="shared" si="92"/>
        <v>jAN</v>
      </c>
      <c r="V500" s="96">
        <v>219.5</v>
      </c>
      <c r="W500" s="101">
        <f t="shared" si="93"/>
        <v>-94.5</v>
      </c>
      <c r="X500" s="102">
        <f t="shared" si="94"/>
        <v>-0.43052391799544421</v>
      </c>
      <c r="Y500" s="103" t="str">
        <f t="shared" si="95"/>
        <v>DEGROWTH</v>
      </c>
      <c r="Z500" s="74">
        <v>0</v>
      </c>
      <c r="AA500" s="69"/>
      <c r="AB500" s="69" t="s">
        <v>134</v>
      </c>
      <c r="AC500" s="3"/>
    </row>
    <row r="501" spans="1:29" ht="14.25" customHeight="1">
      <c r="A501" s="69" t="s">
        <v>134</v>
      </c>
      <c r="B501" s="71" t="s">
        <v>61</v>
      </c>
      <c r="C501" s="71" t="s">
        <v>1502</v>
      </c>
      <c r="D501" s="71">
        <v>1000003598</v>
      </c>
      <c r="E501" s="71" t="s">
        <v>1503</v>
      </c>
      <c r="F501" s="73">
        <v>45100</v>
      </c>
      <c r="G501" s="66" t="str">
        <f t="shared" si="84"/>
        <v>Targeted Dealer</v>
      </c>
      <c r="H501" s="66"/>
      <c r="I501" s="67">
        <v>140</v>
      </c>
      <c r="J501" s="67">
        <f t="shared" si="85"/>
        <v>140</v>
      </c>
      <c r="K501" s="68">
        <v>149</v>
      </c>
      <c r="L501" s="68">
        <f t="shared" si="86"/>
        <v>-9</v>
      </c>
      <c r="M501" s="68">
        <f t="shared" si="87"/>
        <v>106.42857142857143</v>
      </c>
      <c r="N501" s="96">
        <v>151</v>
      </c>
      <c r="O501" s="97" t="str">
        <f t="shared" si="88"/>
        <v>DEC</v>
      </c>
      <c r="P501" s="96">
        <v>151</v>
      </c>
      <c r="Q501" s="98">
        <f t="shared" si="89"/>
        <v>-2</v>
      </c>
      <c r="R501" s="97">
        <f t="shared" si="90"/>
        <v>-1.3245033112582738E-2</v>
      </c>
      <c r="S501" s="99" t="str">
        <f t="shared" si="91"/>
        <v>DEGROWTH</v>
      </c>
      <c r="T501" s="68">
        <v>108.5</v>
      </c>
      <c r="U501" s="100" t="str">
        <f t="shared" si="92"/>
        <v>jAN</v>
      </c>
      <c r="V501" s="96">
        <v>108.5</v>
      </c>
      <c r="W501" s="101">
        <f t="shared" si="93"/>
        <v>40.5</v>
      </c>
      <c r="X501" s="102">
        <f t="shared" si="94"/>
        <v>0.37327188940092171</v>
      </c>
      <c r="Y501" s="103" t="str">
        <f t="shared" si="95"/>
        <v>GROWTH</v>
      </c>
      <c r="Z501" s="74">
        <v>0</v>
      </c>
      <c r="AA501" s="69"/>
      <c r="AB501" s="69" t="s">
        <v>134</v>
      </c>
      <c r="AC501" s="3"/>
    </row>
    <row r="502" spans="1:29" ht="14.25" customHeight="1">
      <c r="A502" s="69" t="s">
        <v>134</v>
      </c>
      <c r="B502" s="71" t="s">
        <v>61</v>
      </c>
      <c r="C502" s="71" t="s">
        <v>264</v>
      </c>
      <c r="D502" s="71">
        <v>1000003791</v>
      </c>
      <c r="E502" s="71" t="s">
        <v>265</v>
      </c>
      <c r="F502" s="73">
        <v>45280</v>
      </c>
      <c r="G502" s="66" t="str">
        <f t="shared" si="84"/>
        <v>Targeted Dealer</v>
      </c>
      <c r="H502" s="66"/>
      <c r="I502" s="67">
        <v>25</v>
      </c>
      <c r="J502" s="67">
        <f t="shared" si="85"/>
        <v>25</v>
      </c>
      <c r="K502" s="68">
        <v>0</v>
      </c>
      <c r="L502" s="68">
        <f t="shared" si="86"/>
        <v>25</v>
      </c>
      <c r="M502" s="68">
        <f t="shared" si="87"/>
        <v>0</v>
      </c>
      <c r="N502" s="96">
        <v>0</v>
      </c>
      <c r="O502" s="97" t="str">
        <f t="shared" si="88"/>
        <v>DEC</v>
      </c>
      <c r="P502" s="96">
        <v>0</v>
      </c>
      <c r="Q502" s="98">
        <f t="shared" si="89"/>
        <v>0</v>
      </c>
      <c r="R502" s="97" t="str">
        <f t="shared" si="90"/>
        <v xml:space="preserve"> </v>
      </c>
      <c r="S502" s="99" t="b">
        <f t="shared" si="91"/>
        <v>0</v>
      </c>
      <c r="T502" s="68">
        <v>20</v>
      </c>
      <c r="U502" s="100" t="str">
        <f t="shared" si="92"/>
        <v>jAN</v>
      </c>
      <c r="V502" s="96">
        <v>20</v>
      </c>
      <c r="W502" s="101">
        <f t="shared" si="93"/>
        <v>-20</v>
      </c>
      <c r="X502" s="102">
        <f t="shared" si="94"/>
        <v>-1</v>
      </c>
      <c r="Y502" s="103" t="str">
        <f t="shared" si="95"/>
        <v>DEGROWTH</v>
      </c>
      <c r="Z502" s="74">
        <v>1</v>
      </c>
      <c r="AA502" s="69"/>
      <c r="AB502" s="69" t="s">
        <v>134</v>
      </c>
      <c r="AC502" s="3"/>
    </row>
    <row r="503" spans="1:29" ht="14.25" customHeight="1">
      <c r="A503" s="69" t="s">
        <v>134</v>
      </c>
      <c r="B503" s="71" t="s">
        <v>61</v>
      </c>
      <c r="C503" s="71" t="s">
        <v>1504</v>
      </c>
      <c r="D503" s="71">
        <v>1000003806</v>
      </c>
      <c r="E503" s="71" t="s">
        <v>1429</v>
      </c>
      <c r="F503" s="73">
        <v>45288</v>
      </c>
      <c r="G503" s="66" t="str">
        <f t="shared" si="84"/>
        <v>Targeted Dealer</v>
      </c>
      <c r="H503" s="66"/>
      <c r="I503" s="67">
        <v>10</v>
      </c>
      <c r="J503" s="67">
        <f t="shared" si="85"/>
        <v>10</v>
      </c>
      <c r="K503" s="68">
        <v>25</v>
      </c>
      <c r="L503" s="68">
        <f t="shared" si="86"/>
        <v>-15</v>
      </c>
      <c r="M503" s="68">
        <f t="shared" si="87"/>
        <v>250</v>
      </c>
      <c r="N503" s="96">
        <v>0</v>
      </c>
      <c r="O503" s="97" t="str">
        <f t="shared" si="88"/>
        <v>DEC</v>
      </c>
      <c r="P503" s="96">
        <v>0</v>
      </c>
      <c r="Q503" s="98">
        <f t="shared" si="89"/>
        <v>25</v>
      </c>
      <c r="R503" s="97" t="str">
        <f t="shared" si="90"/>
        <v xml:space="preserve"> </v>
      </c>
      <c r="S503" s="99" t="b">
        <f t="shared" si="91"/>
        <v>0</v>
      </c>
      <c r="T503" s="68">
        <v>31.5</v>
      </c>
      <c r="U503" s="100" t="str">
        <f t="shared" si="92"/>
        <v>jAN</v>
      </c>
      <c r="V503" s="96">
        <v>31.5</v>
      </c>
      <c r="W503" s="101">
        <f t="shared" si="93"/>
        <v>-6.5</v>
      </c>
      <c r="X503" s="102">
        <f t="shared" si="94"/>
        <v>-0.20634920634920639</v>
      </c>
      <c r="Y503" s="103" t="str">
        <f t="shared" si="95"/>
        <v>DEGROWTH</v>
      </c>
      <c r="Z503" s="74">
        <v>0</v>
      </c>
      <c r="AA503" s="69"/>
      <c r="AB503" s="69" t="s">
        <v>134</v>
      </c>
      <c r="AC503" s="3"/>
    </row>
    <row r="504" spans="1:29" ht="14.25" customHeight="1">
      <c r="A504" s="74" t="s">
        <v>134</v>
      </c>
      <c r="B504" s="78" t="s">
        <v>61</v>
      </c>
      <c r="C504" s="78" t="s">
        <v>1505</v>
      </c>
      <c r="D504" s="78">
        <v>1000003845</v>
      </c>
      <c r="E504" s="78" t="s">
        <v>1506</v>
      </c>
      <c r="F504" s="104">
        <v>45322</v>
      </c>
      <c r="G504" s="66" t="str">
        <f t="shared" si="84"/>
        <v>Targeted Dealer</v>
      </c>
      <c r="H504" s="66"/>
      <c r="I504" s="67">
        <v>100</v>
      </c>
      <c r="J504" s="67">
        <f t="shared" si="85"/>
        <v>100</v>
      </c>
      <c r="K504" s="68">
        <v>108</v>
      </c>
      <c r="L504" s="68">
        <f t="shared" si="86"/>
        <v>-8</v>
      </c>
      <c r="M504" s="68">
        <f t="shared" si="87"/>
        <v>108</v>
      </c>
      <c r="N504" s="96">
        <v>118.5</v>
      </c>
      <c r="O504" s="97" t="str">
        <f t="shared" si="88"/>
        <v>DEC</v>
      </c>
      <c r="P504" s="96">
        <v>118.5</v>
      </c>
      <c r="Q504" s="98">
        <f t="shared" si="89"/>
        <v>-10.5</v>
      </c>
      <c r="R504" s="97">
        <f t="shared" si="90"/>
        <v>-8.8607594936708889E-2</v>
      </c>
      <c r="S504" s="99" t="str">
        <f t="shared" si="91"/>
        <v>DEGROWTH</v>
      </c>
      <c r="T504" s="68">
        <v>38</v>
      </c>
      <c r="U504" s="100" t="str">
        <f t="shared" si="92"/>
        <v>jAN</v>
      </c>
      <c r="V504" s="96">
        <v>38</v>
      </c>
      <c r="W504" s="101">
        <f t="shared" si="93"/>
        <v>70</v>
      </c>
      <c r="X504" s="102">
        <f t="shared" si="94"/>
        <v>1.8421052631578947</v>
      </c>
      <c r="Y504" s="103" t="str">
        <f t="shared" si="95"/>
        <v>GROWTH</v>
      </c>
      <c r="Z504" s="74">
        <v>0</v>
      </c>
      <c r="AA504" s="69"/>
      <c r="AB504" s="74" t="s">
        <v>134</v>
      </c>
      <c r="AC504" s="3"/>
    </row>
    <row r="505" spans="1:29" ht="14.25" customHeight="1">
      <c r="A505" s="74" t="s">
        <v>134</v>
      </c>
      <c r="B505" s="78" t="s">
        <v>61</v>
      </c>
      <c r="C505" s="78" t="s">
        <v>1507</v>
      </c>
      <c r="D505" s="78">
        <v>1000003852</v>
      </c>
      <c r="E505" s="78" t="s">
        <v>1508</v>
      </c>
      <c r="F505" s="73">
        <v>45335</v>
      </c>
      <c r="G505" s="66" t="str">
        <f t="shared" si="84"/>
        <v>Targeted Dealer</v>
      </c>
      <c r="H505" s="66"/>
      <c r="I505" s="67">
        <v>260</v>
      </c>
      <c r="J505" s="67">
        <f t="shared" si="85"/>
        <v>260</v>
      </c>
      <c r="K505" s="68">
        <v>157</v>
      </c>
      <c r="L505" s="68">
        <f t="shared" si="86"/>
        <v>103</v>
      </c>
      <c r="M505" s="68">
        <f t="shared" si="87"/>
        <v>60.38461538461538</v>
      </c>
      <c r="N505" s="96">
        <v>249.5</v>
      </c>
      <c r="O505" s="97" t="str">
        <f t="shared" si="88"/>
        <v>DEC</v>
      </c>
      <c r="P505" s="96">
        <v>249.5</v>
      </c>
      <c r="Q505" s="98">
        <f t="shared" si="89"/>
        <v>-92.5</v>
      </c>
      <c r="R505" s="97">
        <f t="shared" si="90"/>
        <v>-0.3707414829659319</v>
      </c>
      <c r="S505" s="99" t="str">
        <f t="shared" si="91"/>
        <v>DEGROWTH</v>
      </c>
      <c r="T505" s="68">
        <v>246</v>
      </c>
      <c r="U505" s="100" t="str">
        <f t="shared" si="92"/>
        <v>jAN</v>
      </c>
      <c r="V505" s="96">
        <v>246</v>
      </c>
      <c r="W505" s="101">
        <f t="shared" si="93"/>
        <v>-89</v>
      </c>
      <c r="X505" s="102">
        <f t="shared" si="94"/>
        <v>-0.36178861788617889</v>
      </c>
      <c r="Y505" s="103" t="str">
        <f t="shared" si="95"/>
        <v>DEGROWTH</v>
      </c>
      <c r="Z505" s="74">
        <v>0</v>
      </c>
      <c r="AA505" s="69"/>
      <c r="AB505" s="74" t="s">
        <v>134</v>
      </c>
      <c r="AC505" s="3"/>
    </row>
    <row r="506" spans="1:29" ht="14.25" customHeight="1">
      <c r="A506" s="74" t="s">
        <v>134</v>
      </c>
      <c r="B506" s="78" t="s">
        <v>61</v>
      </c>
      <c r="C506" s="78" t="s">
        <v>1509</v>
      </c>
      <c r="D506" s="78">
        <v>1000003854</v>
      </c>
      <c r="E506" s="78" t="s">
        <v>1510</v>
      </c>
      <c r="F506" s="73">
        <v>45339</v>
      </c>
      <c r="G506" s="66" t="str">
        <f t="shared" si="84"/>
        <v>Targeted Dealer</v>
      </c>
      <c r="H506" s="66"/>
      <c r="I506" s="67">
        <v>120</v>
      </c>
      <c r="J506" s="67">
        <f t="shared" si="85"/>
        <v>120</v>
      </c>
      <c r="K506" s="68">
        <v>172</v>
      </c>
      <c r="L506" s="68">
        <f t="shared" si="86"/>
        <v>-52</v>
      </c>
      <c r="M506" s="68">
        <f t="shared" si="87"/>
        <v>143.33333333333334</v>
      </c>
      <c r="N506" s="96">
        <v>112.5</v>
      </c>
      <c r="O506" s="97" t="str">
        <f t="shared" si="88"/>
        <v>DEC</v>
      </c>
      <c r="P506" s="96">
        <v>112.5</v>
      </c>
      <c r="Q506" s="98">
        <f t="shared" si="89"/>
        <v>59.5</v>
      </c>
      <c r="R506" s="97">
        <f t="shared" si="90"/>
        <v>0.52888888888888896</v>
      </c>
      <c r="S506" s="99" t="str">
        <f t="shared" si="91"/>
        <v>GROWTH</v>
      </c>
      <c r="T506" s="68">
        <v>132</v>
      </c>
      <c r="U506" s="100" t="str">
        <f t="shared" si="92"/>
        <v>jAN</v>
      </c>
      <c r="V506" s="96">
        <v>132</v>
      </c>
      <c r="W506" s="101">
        <f t="shared" si="93"/>
        <v>40</v>
      </c>
      <c r="X506" s="102">
        <f t="shared" si="94"/>
        <v>0.30303030303030298</v>
      </c>
      <c r="Y506" s="103" t="str">
        <f t="shared" si="95"/>
        <v>GROWTH</v>
      </c>
      <c r="Z506" s="74">
        <v>0</v>
      </c>
      <c r="AA506" s="69"/>
      <c r="AB506" s="74" t="s">
        <v>134</v>
      </c>
      <c r="AC506" s="3"/>
    </row>
    <row r="507" spans="1:29" ht="14.25" customHeight="1">
      <c r="A507" s="74" t="s">
        <v>134</v>
      </c>
      <c r="B507" s="78" t="s">
        <v>61</v>
      </c>
      <c r="C507" s="78" t="s">
        <v>1511</v>
      </c>
      <c r="D507" s="78">
        <v>1000003855</v>
      </c>
      <c r="E507" s="78" t="s">
        <v>1512</v>
      </c>
      <c r="F507" s="73">
        <v>45339</v>
      </c>
      <c r="G507" s="66" t="str">
        <f t="shared" si="84"/>
        <v>Targeted Dealer</v>
      </c>
      <c r="H507" s="66"/>
      <c r="I507" s="67">
        <v>120</v>
      </c>
      <c r="J507" s="67">
        <f t="shared" si="85"/>
        <v>120</v>
      </c>
      <c r="K507" s="68">
        <v>82.5</v>
      </c>
      <c r="L507" s="68">
        <f t="shared" si="86"/>
        <v>37.5</v>
      </c>
      <c r="M507" s="68">
        <f t="shared" si="87"/>
        <v>68.75</v>
      </c>
      <c r="N507" s="96">
        <v>95</v>
      </c>
      <c r="O507" s="97" t="str">
        <f t="shared" si="88"/>
        <v>DEC</v>
      </c>
      <c r="P507" s="96">
        <v>95</v>
      </c>
      <c r="Q507" s="98">
        <f t="shared" si="89"/>
        <v>-12.5</v>
      </c>
      <c r="R507" s="97">
        <f t="shared" si="90"/>
        <v>-0.13157894736842102</v>
      </c>
      <c r="S507" s="99" t="str">
        <f t="shared" si="91"/>
        <v>DEGROWTH</v>
      </c>
      <c r="T507" s="68">
        <v>107.5</v>
      </c>
      <c r="U507" s="100" t="str">
        <f t="shared" si="92"/>
        <v>jAN</v>
      </c>
      <c r="V507" s="96">
        <v>107.5</v>
      </c>
      <c r="W507" s="101">
        <f t="shared" si="93"/>
        <v>-25</v>
      </c>
      <c r="X507" s="102">
        <f t="shared" si="94"/>
        <v>-0.23255813953488369</v>
      </c>
      <c r="Y507" s="103" t="str">
        <f t="shared" si="95"/>
        <v>DEGROWTH</v>
      </c>
      <c r="Z507" s="74">
        <v>0</v>
      </c>
      <c r="AA507" s="69"/>
      <c r="AB507" s="74" t="s">
        <v>134</v>
      </c>
      <c r="AC507" s="3"/>
    </row>
    <row r="508" spans="1:29" ht="14.25" customHeight="1">
      <c r="A508" s="74" t="s">
        <v>134</v>
      </c>
      <c r="B508" s="78" t="s">
        <v>61</v>
      </c>
      <c r="C508" s="78" t="s">
        <v>1513</v>
      </c>
      <c r="D508" s="78">
        <v>1000003890</v>
      </c>
      <c r="E508" s="78" t="s">
        <v>1514</v>
      </c>
      <c r="F508" s="73">
        <v>45371</v>
      </c>
      <c r="G508" s="66" t="str">
        <f t="shared" si="84"/>
        <v>Targeted Dealer</v>
      </c>
      <c r="H508" s="66"/>
      <c r="I508" s="67">
        <v>1400</v>
      </c>
      <c r="J508" s="67">
        <f t="shared" si="85"/>
        <v>1400</v>
      </c>
      <c r="K508" s="68">
        <v>1139</v>
      </c>
      <c r="L508" s="68">
        <f t="shared" si="86"/>
        <v>261</v>
      </c>
      <c r="M508" s="68">
        <f t="shared" si="87"/>
        <v>81.357142857142861</v>
      </c>
      <c r="N508" s="96">
        <v>975</v>
      </c>
      <c r="O508" s="97" t="str">
        <f t="shared" si="88"/>
        <v>DEC</v>
      </c>
      <c r="P508" s="96">
        <v>975</v>
      </c>
      <c r="Q508" s="98">
        <f t="shared" si="89"/>
        <v>164</v>
      </c>
      <c r="R508" s="97">
        <f t="shared" si="90"/>
        <v>0.16820512820512823</v>
      </c>
      <c r="S508" s="99" t="str">
        <f t="shared" si="91"/>
        <v>GROWTH</v>
      </c>
      <c r="T508" s="68">
        <v>1203</v>
      </c>
      <c r="U508" s="100" t="str">
        <f t="shared" si="92"/>
        <v>jAN</v>
      </c>
      <c r="V508" s="96">
        <v>1203</v>
      </c>
      <c r="W508" s="101">
        <f t="shared" si="93"/>
        <v>-64</v>
      </c>
      <c r="X508" s="102">
        <f t="shared" si="94"/>
        <v>-5.3200332502078118E-2</v>
      </c>
      <c r="Y508" s="103" t="str">
        <f t="shared" si="95"/>
        <v>DEGROWTH</v>
      </c>
      <c r="Z508" s="74">
        <v>0</v>
      </c>
      <c r="AA508" s="69"/>
      <c r="AB508" s="74" t="s">
        <v>134</v>
      </c>
      <c r="AC508" s="3"/>
    </row>
    <row r="509" spans="1:29" ht="14.25" customHeight="1">
      <c r="A509" s="74" t="s">
        <v>134</v>
      </c>
      <c r="B509" s="78" t="s">
        <v>61</v>
      </c>
      <c r="C509" s="78" t="s">
        <v>1515</v>
      </c>
      <c r="D509" s="78">
        <v>1000003968</v>
      </c>
      <c r="E509" s="78" t="s">
        <v>1516</v>
      </c>
      <c r="F509" s="73">
        <v>45439</v>
      </c>
      <c r="G509" s="66" t="str">
        <f t="shared" si="84"/>
        <v>Targeted Dealer</v>
      </c>
      <c r="H509" s="66"/>
      <c r="I509" s="67">
        <v>60</v>
      </c>
      <c r="J509" s="67">
        <f t="shared" si="85"/>
        <v>60</v>
      </c>
      <c r="K509" s="68">
        <v>88.5</v>
      </c>
      <c r="L509" s="68">
        <f t="shared" si="86"/>
        <v>-28.5</v>
      </c>
      <c r="M509" s="68">
        <f t="shared" si="87"/>
        <v>147.5</v>
      </c>
      <c r="N509" s="96">
        <v>37</v>
      </c>
      <c r="O509" s="97" t="str">
        <f t="shared" si="88"/>
        <v>DEC</v>
      </c>
      <c r="P509" s="96">
        <v>37</v>
      </c>
      <c r="Q509" s="98">
        <f t="shared" si="89"/>
        <v>51.5</v>
      </c>
      <c r="R509" s="97">
        <f t="shared" si="90"/>
        <v>1.3918918918918921</v>
      </c>
      <c r="S509" s="99" t="str">
        <f t="shared" si="91"/>
        <v>GROWTH</v>
      </c>
      <c r="T509" s="68">
        <v>51</v>
      </c>
      <c r="U509" s="100" t="str">
        <f t="shared" si="92"/>
        <v>jAN</v>
      </c>
      <c r="V509" s="96">
        <v>51</v>
      </c>
      <c r="W509" s="101">
        <f t="shared" si="93"/>
        <v>37.5</v>
      </c>
      <c r="X509" s="102">
        <f t="shared" si="94"/>
        <v>0.73529411764705888</v>
      </c>
      <c r="Y509" s="103" t="str">
        <f t="shared" si="95"/>
        <v>GROWTH</v>
      </c>
      <c r="Z509" s="74">
        <v>0</v>
      </c>
      <c r="AA509" s="69"/>
      <c r="AB509" s="74" t="s">
        <v>134</v>
      </c>
      <c r="AC509" s="3"/>
    </row>
    <row r="510" spans="1:29" ht="14.25" customHeight="1">
      <c r="A510" s="74" t="s">
        <v>134</v>
      </c>
      <c r="B510" s="78" t="s">
        <v>61</v>
      </c>
      <c r="C510" s="78" t="s">
        <v>1517</v>
      </c>
      <c r="D510" s="78">
        <v>1000003969</v>
      </c>
      <c r="E510" s="78" t="s">
        <v>1501</v>
      </c>
      <c r="F510" s="73">
        <v>45439</v>
      </c>
      <c r="G510" s="66" t="str">
        <f t="shared" si="84"/>
        <v>Targeted Dealer</v>
      </c>
      <c r="H510" s="66"/>
      <c r="I510" s="67">
        <v>25</v>
      </c>
      <c r="J510" s="67">
        <f t="shared" si="85"/>
        <v>25</v>
      </c>
      <c r="K510" s="68">
        <v>50</v>
      </c>
      <c r="L510" s="68">
        <f t="shared" si="86"/>
        <v>-25</v>
      </c>
      <c r="M510" s="68">
        <f t="shared" si="87"/>
        <v>200</v>
      </c>
      <c r="N510" s="96">
        <v>25</v>
      </c>
      <c r="O510" s="97" t="str">
        <f t="shared" si="88"/>
        <v>DEC</v>
      </c>
      <c r="P510" s="96">
        <v>25</v>
      </c>
      <c r="Q510" s="98">
        <f t="shared" si="89"/>
        <v>25</v>
      </c>
      <c r="R510" s="97">
        <f t="shared" si="90"/>
        <v>1</v>
      </c>
      <c r="S510" s="99" t="str">
        <f t="shared" si="91"/>
        <v>GROWTH</v>
      </c>
      <c r="T510" s="68">
        <v>12</v>
      </c>
      <c r="U510" s="100" t="str">
        <f t="shared" si="92"/>
        <v>jAN</v>
      </c>
      <c r="V510" s="96">
        <v>12</v>
      </c>
      <c r="W510" s="101">
        <f t="shared" si="93"/>
        <v>38</v>
      </c>
      <c r="X510" s="102">
        <f t="shared" si="94"/>
        <v>3.166666666666667</v>
      </c>
      <c r="Y510" s="103" t="str">
        <f t="shared" si="95"/>
        <v>GROWTH</v>
      </c>
      <c r="Z510" s="74">
        <v>0</v>
      </c>
      <c r="AA510" s="69"/>
      <c r="AB510" s="74" t="s">
        <v>134</v>
      </c>
      <c r="AC510" s="3"/>
    </row>
    <row r="511" spans="1:29" ht="14.25" customHeight="1">
      <c r="A511" s="74" t="s">
        <v>134</v>
      </c>
      <c r="B511" s="78" t="s">
        <v>61</v>
      </c>
      <c r="C511" s="78" t="s">
        <v>1518</v>
      </c>
      <c r="D511" s="78">
        <v>1000003999</v>
      </c>
      <c r="E511" s="78" t="s">
        <v>1519</v>
      </c>
      <c r="F511" s="73">
        <v>45449</v>
      </c>
      <c r="G511" s="66" t="str">
        <f t="shared" si="84"/>
        <v>Targeted Dealer</v>
      </c>
      <c r="H511" s="66"/>
      <c r="I511" s="67">
        <v>37</v>
      </c>
      <c r="J511" s="67">
        <f t="shared" si="85"/>
        <v>37</v>
      </c>
      <c r="K511" s="68">
        <v>25.5</v>
      </c>
      <c r="L511" s="68">
        <f t="shared" si="86"/>
        <v>11.5</v>
      </c>
      <c r="M511" s="68">
        <f t="shared" si="87"/>
        <v>68.918918918918919</v>
      </c>
      <c r="N511" s="96">
        <v>25.5</v>
      </c>
      <c r="O511" s="97" t="str">
        <f t="shared" si="88"/>
        <v>DEC</v>
      </c>
      <c r="P511" s="96">
        <v>25.5</v>
      </c>
      <c r="Q511" s="98">
        <f t="shared" si="89"/>
        <v>0</v>
      </c>
      <c r="R511" s="97">
        <f t="shared" si="90"/>
        <v>0</v>
      </c>
      <c r="S511" s="99" t="str">
        <f t="shared" si="91"/>
        <v>GROWTH</v>
      </c>
      <c r="T511" s="68">
        <v>25</v>
      </c>
      <c r="U511" s="100" t="str">
        <f t="shared" si="92"/>
        <v>jAN</v>
      </c>
      <c r="V511" s="96">
        <v>25</v>
      </c>
      <c r="W511" s="101">
        <f t="shared" si="93"/>
        <v>0.5</v>
      </c>
      <c r="X511" s="102">
        <f t="shared" si="94"/>
        <v>2.0000000000000018E-2</v>
      </c>
      <c r="Y511" s="103" t="str">
        <f t="shared" si="95"/>
        <v>GROWTH</v>
      </c>
      <c r="Z511" s="74">
        <v>0</v>
      </c>
      <c r="AA511" s="69"/>
      <c r="AB511" s="74" t="s">
        <v>134</v>
      </c>
      <c r="AC511" s="3"/>
    </row>
    <row r="512" spans="1:29" ht="14.25" customHeight="1">
      <c r="A512" s="74" t="s">
        <v>134</v>
      </c>
      <c r="B512" s="78" t="s">
        <v>61</v>
      </c>
      <c r="C512" s="78" t="s">
        <v>1520</v>
      </c>
      <c r="D512" s="78">
        <v>1000004022</v>
      </c>
      <c r="E512" s="78" t="s">
        <v>1521</v>
      </c>
      <c r="F512" s="73">
        <v>45472</v>
      </c>
      <c r="G512" s="66" t="str">
        <f t="shared" si="84"/>
        <v>Targeted Dealer</v>
      </c>
      <c r="H512" s="66"/>
      <c r="I512" s="67">
        <v>25</v>
      </c>
      <c r="J512" s="67">
        <f t="shared" si="85"/>
        <v>25</v>
      </c>
      <c r="K512" s="68">
        <v>0</v>
      </c>
      <c r="L512" s="68">
        <f t="shared" si="86"/>
        <v>25</v>
      </c>
      <c r="M512" s="68">
        <f t="shared" si="87"/>
        <v>0</v>
      </c>
      <c r="N512" s="96">
        <v>12.5</v>
      </c>
      <c r="O512" s="97" t="str">
        <f t="shared" si="88"/>
        <v>DEC</v>
      </c>
      <c r="P512" s="96">
        <v>12.5</v>
      </c>
      <c r="Q512" s="98">
        <f t="shared" si="89"/>
        <v>-12.5</v>
      </c>
      <c r="R512" s="97">
        <f t="shared" si="90"/>
        <v>-1</v>
      </c>
      <c r="S512" s="99" t="str">
        <f t="shared" si="91"/>
        <v>DEGROWTH</v>
      </c>
      <c r="T512" s="68">
        <v>32</v>
      </c>
      <c r="U512" s="100" t="str">
        <f t="shared" si="92"/>
        <v>jAN</v>
      </c>
      <c r="V512" s="96">
        <v>32</v>
      </c>
      <c r="W512" s="101">
        <f t="shared" si="93"/>
        <v>-32</v>
      </c>
      <c r="X512" s="102">
        <f t="shared" si="94"/>
        <v>-1</v>
      </c>
      <c r="Y512" s="103" t="str">
        <f t="shared" si="95"/>
        <v>DEGROWTH</v>
      </c>
      <c r="Z512" s="74">
        <v>1</v>
      </c>
      <c r="AA512" s="69"/>
      <c r="AB512" s="74" t="s">
        <v>134</v>
      </c>
      <c r="AC512" s="3"/>
    </row>
    <row r="513" spans="1:29" ht="14.25" customHeight="1">
      <c r="A513" s="74" t="s">
        <v>134</v>
      </c>
      <c r="B513" s="78" t="s">
        <v>61</v>
      </c>
      <c r="C513" s="78" t="s">
        <v>1522</v>
      </c>
      <c r="D513" s="78">
        <v>1000004052</v>
      </c>
      <c r="E513" s="78" t="s">
        <v>1523</v>
      </c>
      <c r="F513" s="73">
        <v>45497</v>
      </c>
      <c r="G513" s="66" t="str">
        <f t="shared" si="84"/>
        <v>Targeted Dealer</v>
      </c>
      <c r="H513" s="66"/>
      <c r="I513" s="67">
        <v>50</v>
      </c>
      <c r="J513" s="67">
        <f t="shared" si="85"/>
        <v>50</v>
      </c>
      <c r="K513" s="68">
        <v>62.5</v>
      </c>
      <c r="L513" s="68">
        <f t="shared" si="86"/>
        <v>-12.5</v>
      </c>
      <c r="M513" s="68">
        <f t="shared" si="87"/>
        <v>125</v>
      </c>
      <c r="N513" s="96">
        <v>57</v>
      </c>
      <c r="O513" s="97" t="str">
        <f t="shared" si="88"/>
        <v>DEC</v>
      </c>
      <c r="P513" s="96">
        <v>57</v>
      </c>
      <c r="Q513" s="98">
        <f t="shared" si="89"/>
        <v>5.5</v>
      </c>
      <c r="R513" s="97">
        <f t="shared" si="90"/>
        <v>9.6491228070175517E-2</v>
      </c>
      <c r="S513" s="99" t="str">
        <f t="shared" si="91"/>
        <v>GROWTH</v>
      </c>
      <c r="T513" s="68">
        <v>49.5</v>
      </c>
      <c r="U513" s="100" t="str">
        <f t="shared" si="92"/>
        <v>jAN</v>
      </c>
      <c r="V513" s="96">
        <v>49.5</v>
      </c>
      <c r="W513" s="101">
        <f t="shared" si="93"/>
        <v>13</v>
      </c>
      <c r="X513" s="102">
        <f t="shared" si="94"/>
        <v>0.26262626262626254</v>
      </c>
      <c r="Y513" s="103" t="str">
        <f t="shared" si="95"/>
        <v>GROWTH</v>
      </c>
      <c r="Z513" s="74">
        <v>0</v>
      </c>
      <c r="AA513" s="69"/>
      <c r="AB513" s="74" t="s">
        <v>134</v>
      </c>
      <c r="AC513" s="3"/>
    </row>
    <row r="514" spans="1:29" ht="14.25" customHeight="1">
      <c r="A514" s="74" t="s">
        <v>134</v>
      </c>
      <c r="B514" s="78" t="s">
        <v>61</v>
      </c>
      <c r="C514" s="78" t="s">
        <v>1524</v>
      </c>
      <c r="D514" s="78">
        <v>1000004105</v>
      </c>
      <c r="E514" s="78" t="s">
        <v>1525</v>
      </c>
      <c r="F514" s="106">
        <v>45535</v>
      </c>
      <c r="G514" s="66" t="str">
        <f t="shared" si="84"/>
        <v>Targeted Dealer</v>
      </c>
      <c r="H514" s="66"/>
      <c r="I514" s="67">
        <v>25</v>
      </c>
      <c r="J514" s="67">
        <f t="shared" si="85"/>
        <v>25</v>
      </c>
      <c r="K514" s="68">
        <v>25</v>
      </c>
      <c r="L514" s="68">
        <f t="shared" si="86"/>
        <v>0</v>
      </c>
      <c r="M514" s="68">
        <f t="shared" si="87"/>
        <v>100</v>
      </c>
      <c r="N514" s="96">
        <v>0</v>
      </c>
      <c r="O514" s="97" t="str">
        <f t="shared" si="88"/>
        <v>DEC</v>
      </c>
      <c r="P514" s="96">
        <v>0</v>
      </c>
      <c r="Q514" s="98">
        <f t="shared" si="89"/>
        <v>25</v>
      </c>
      <c r="R514" s="97" t="str">
        <f t="shared" si="90"/>
        <v xml:space="preserve"> </v>
      </c>
      <c r="S514" s="99" t="b">
        <f t="shared" si="91"/>
        <v>0</v>
      </c>
      <c r="T514" s="68">
        <v>12</v>
      </c>
      <c r="U514" s="100" t="str">
        <f t="shared" si="92"/>
        <v>jAN</v>
      </c>
      <c r="V514" s="96">
        <v>12</v>
      </c>
      <c r="W514" s="101">
        <f t="shared" si="93"/>
        <v>13</v>
      </c>
      <c r="X514" s="102">
        <f t="shared" si="94"/>
        <v>1.0833333333333335</v>
      </c>
      <c r="Y514" s="103" t="str">
        <f t="shared" si="95"/>
        <v>GROWTH</v>
      </c>
      <c r="Z514" s="74">
        <v>0</v>
      </c>
      <c r="AA514" s="69"/>
      <c r="AB514" s="74" t="s">
        <v>134</v>
      </c>
      <c r="AC514" s="3"/>
    </row>
    <row r="515" spans="1:29" ht="14.25" customHeight="1">
      <c r="A515" s="69" t="s">
        <v>134</v>
      </c>
      <c r="B515" s="71" t="s">
        <v>62</v>
      </c>
      <c r="C515" s="71" t="s">
        <v>1526</v>
      </c>
      <c r="D515" s="71">
        <v>1000000368</v>
      </c>
      <c r="E515" s="72" t="s">
        <v>1527</v>
      </c>
      <c r="F515" s="73">
        <v>38386</v>
      </c>
      <c r="G515" s="66" t="str">
        <f t="shared" ref="G515:G578" si="96">IF(I515&gt;0,"Targeted Dealer","-")</f>
        <v>Targeted Dealer</v>
      </c>
      <c r="H515" s="66"/>
      <c r="I515" s="67">
        <v>180</v>
      </c>
      <c r="J515" s="67">
        <f t="shared" ref="J515:J578" si="97">I515/$J$1*($J$1-$E$1)</f>
        <v>180</v>
      </c>
      <c r="K515" s="68">
        <v>278.5</v>
      </c>
      <c r="L515" s="68">
        <f t="shared" ref="L515:L578" si="98">I515-K515</f>
        <v>-98.5</v>
      </c>
      <c r="M515" s="68">
        <f t="shared" ref="M515:M578" si="99">IFERROR((K515/J515%),"-")</f>
        <v>154.72222222222223</v>
      </c>
      <c r="N515" s="96">
        <v>367.5</v>
      </c>
      <c r="O515" s="97" t="str">
        <f t="shared" ref="O515:O578" si="100">IF(F515&lt;=$P$2,"DEC","")</f>
        <v>DEC</v>
      </c>
      <c r="P515" s="96">
        <v>367.5</v>
      </c>
      <c r="Q515" s="98">
        <f t="shared" ref="Q515:Q578" si="101">K515-P515</f>
        <v>-89</v>
      </c>
      <c r="R515" s="97">
        <f t="shared" ref="R515:R578" si="102">IFERROR(IF(O515="Dec",(K515/P515-1))," ")</f>
        <v>-0.2421768707482993</v>
      </c>
      <c r="S515" s="99" t="str">
        <f t="shared" ref="S515:S578" si="103">IF(N515&gt;0,IF(O515="","-",IF(R515&lt;0%,"DEGROWTH","GROWTH")))</f>
        <v>DEGROWTH</v>
      </c>
      <c r="T515" s="68">
        <v>304</v>
      </c>
      <c r="U515" s="100" t="str">
        <f t="shared" ref="U515:U578" si="104">IF(F515&lt;=$V$2,"jAN","")</f>
        <v>jAN</v>
      </c>
      <c r="V515" s="96">
        <v>304</v>
      </c>
      <c r="W515" s="101">
        <f t="shared" ref="W515:W578" si="105">K515-V515</f>
        <v>-25.5</v>
      </c>
      <c r="X515" s="102">
        <f t="shared" ref="X515:X578" si="106">IFERROR(IF(U515="Jan",(K515/V515-1)),0)</f>
        <v>-8.3881578947368474E-2</v>
      </c>
      <c r="Y515" s="103" t="str">
        <f t="shared" ref="Y515:Y578" si="107">IF(T515&gt;0,IF(U515="","-",IF(X515&lt;0%,"DEGROWTH","GROWTH")))</f>
        <v>DEGROWTH</v>
      </c>
      <c r="Z515" s="74">
        <v>0</v>
      </c>
      <c r="AA515" s="69"/>
      <c r="AB515" s="69" t="s">
        <v>134</v>
      </c>
      <c r="AC515" s="3"/>
    </row>
    <row r="516" spans="1:29" ht="14.25" customHeight="1">
      <c r="A516" s="69" t="s">
        <v>134</v>
      </c>
      <c r="B516" s="71" t="s">
        <v>62</v>
      </c>
      <c r="C516" s="71" t="s">
        <v>1528</v>
      </c>
      <c r="D516" s="71">
        <v>1000000370</v>
      </c>
      <c r="E516" s="72" t="s">
        <v>1529</v>
      </c>
      <c r="F516" s="73">
        <v>39073</v>
      </c>
      <c r="G516" s="66" t="str">
        <f t="shared" si="96"/>
        <v>Targeted Dealer</v>
      </c>
      <c r="H516" s="66"/>
      <c r="I516" s="67">
        <v>50</v>
      </c>
      <c r="J516" s="67">
        <f t="shared" si="97"/>
        <v>50</v>
      </c>
      <c r="K516" s="68">
        <v>16.5</v>
      </c>
      <c r="L516" s="68">
        <f t="shared" si="98"/>
        <v>33.5</v>
      </c>
      <c r="M516" s="68">
        <f t="shared" si="99"/>
        <v>33</v>
      </c>
      <c r="N516" s="96">
        <v>38.5</v>
      </c>
      <c r="O516" s="97" t="str">
        <f t="shared" si="100"/>
        <v>DEC</v>
      </c>
      <c r="P516" s="96">
        <v>38.5</v>
      </c>
      <c r="Q516" s="98">
        <f t="shared" si="101"/>
        <v>-22</v>
      </c>
      <c r="R516" s="97">
        <f t="shared" si="102"/>
        <v>-0.5714285714285714</v>
      </c>
      <c r="S516" s="99" t="str">
        <f t="shared" si="103"/>
        <v>DEGROWTH</v>
      </c>
      <c r="T516" s="68">
        <v>21</v>
      </c>
      <c r="U516" s="100" t="str">
        <f t="shared" si="104"/>
        <v>jAN</v>
      </c>
      <c r="V516" s="96">
        <v>21</v>
      </c>
      <c r="W516" s="101">
        <f t="shared" si="105"/>
        <v>-4.5</v>
      </c>
      <c r="X516" s="102">
        <f t="shared" si="106"/>
        <v>-0.2142857142857143</v>
      </c>
      <c r="Y516" s="103" t="str">
        <f t="shared" si="107"/>
        <v>DEGROWTH</v>
      </c>
      <c r="Z516" s="74">
        <v>0</v>
      </c>
      <c r="AA516" s="69"/>
      <c r="AB516" s="69" t="s">
        <v>134</v>
      </c>
      <c r="AC516" s="3"/>
    </row>
    <row r="517" spans="1:29" ht="14.25" customHeight="1">
      <c r="A517" s="69" t="s">
        <v>134</v>
      </c>
      <c r="B517" s="71" t="s">
        <v>62</v>
      </c>
      <c r="C517" s="71" t="s">
        <v>1530</v>
      </c>
      <c r="D517" s="71">
        <v>1000000364</v>
      </c>
      <c r="E517" s="72" t="s">
        <v>1531</v>
      </c>
      <c r="F517" s="73">
        <v>39312</v>
      </c>
      <c r="G517" s="66" t="str">
        <f t="shared" si="96"/>
        <v>-</v>
      </c>
      <c r="H517" s="66"/>
      <c r="I517" s="67">
        <v>0</v>
      </c>
      <c r="J517" s="67">
        <f t="shared" si="97"/>
        <v>0</v>
      </c>
      <c r="K517" s="68">
        <v>0</v>
      </c>
      <c r="L517" s="68">
        <f t="shared" si="98"/>
        <v>0</v>
      </c>
      <c r="M517" s="68" t="str">
        <f t="shared" si="99"/>
        <v>-</v>
      </c>
      <c r="N517" s="96">
        <v>0</v>
      </c>
      <c r="O517" s="97" t="str">
        <f t="shared" si="100"/>
        <v>DEC</v>
      </c>
      <c r="P517" s="96">
        <v>0</v>
      </c>
      <c r="Q517" s="98">
        <f t="shared" si="101"/>
        <v>0</v>
      </c>
      <c r="R517" s="97" t="str">
        <f t="shared" si="102"/>
        <v xml:space="preserve"> </v>
      </c>
      <c r="S517" s="99" t="b">
        <f t="shared" si="103"/>
        <v>0</v>
      </c>
      <c r="T517" s="68">
        <v>3.5</v>
      </c>
      <c r="U517" s="100" t="str">
        <f t="shared" si="104"/>
        <v>jAN</v>
      </c>
      <c r="V517" s="96">
        <v>3.5</v>
      </c>
      <c r="W517" s="101">
        <f t="shared" si="105"/>
        <v>-3.5</v>
      </c>
      <c r="X517" s="102">
        <f t="shared" si="106"/>
        <v>-1</v>
      </c>
      <c r="Y517" s="103" t="str">
        <f t="shared" si="107"/>
        <v>DEGROWTH</v>
      </c>
      <c r="Z517" s="74">
        <v>1</v>
      </c>
      <c r="AA517" s="69"/>
      <c r="AB517" s="69" t="s">
        <v>134</v>
      </c>
      <c r="AC517" s="3"/>
    </row>
    <row r="518" spans="1:29" ht="14.25" customHeight="1">
      <c r="A518" s="69" t="s">
        <v>134</v>
      </c>
      <c r="B518" s="71" t="s">
        <v>62</v>
      </c>
      <c r="C518" s="71" t="s">
        <v>1532</v>
      </c>
      <c r="D518" s="71">
        <v>1000000337</v>
      </c>
      <c r="E518" s="72" t="s">
        <v>1533</v>
      </c>
      <c r="F518" s="73">
        <v>39402</v>
      </c>
      <c r="G518" s="66" t="str">
        <f t="shared" si="96"/>
        <v>Targeted Dealer</v>
      </c>
      <c r="H518" s="66"/>
      <c r="I518" s="67">
        <v>110</v>
      </c>
      <c r="J518" s="67">
        <f t="shared" si="97"/>
        <v>110</v>
      </c>
      <c r="K518" s="68">
        <v>49.5</v>
      </c>
      <c r="L518" s="68">
        <f t="shared" si="98"/>
        <v>60.5</v>
      </c>
      <c r="M518" s="68">
        <f t="shared" si="99"/>
        <v>44.999999999999993</v>
      </c>
      <c r="N518" s="96">
        <v>82</v>
      </c>
      <c r="O518" s="97" t="str">
        <f t="shared" si="100"/>
        <v>DEC</v>
      </c>
      <c r="P518" s="96">
        <v>82</v>
      </c>
      <c r="Q518" s="98">
        <f t="shared" si="101"/>
        <v>-32.5</v>
      </c>
      <c r="R518" s="97">
        <f t="shared" si="102"/>
        <v>-0.39634146341463417</v>
      </c>
      <c r="S518" s="99" t="str">
        <f t="shared" si="103"/>
        <v>DEGROWTH</v>
      </c>
      <c r="T518" s="68">
        <v>101</v>
      </c>
      <c r="U518" s="100" t="str">
        <f t="shared" si="104"/>
        <v>jAN</v>
      </c>
      <c r="V518" s="96">
        <v>101</v>
      </c>
      <c r="W518" s="101">
        <f t="shared" si="105"/>
        <v>-51.5</v>
      </c>
      <c r="X518" s="102">
        <f t="shared" si="106"/>
        <v>-0.50990099009900991</v>
      </c>
      <c r="Y518" s="103" t="str">
        <f t="shared" si="107"/>
        <v>DEGROWTH</v>
      </c>
      <c r="Z518" s="74">
        <v>0</v>
      </c>
      <c r="AA518" s="69"/>
      <c r="AB518" s="69" t="s">
        <v>134</v>
      </c>
      <c r="AC518" s="3"/>
    </row>
    <row r="519" spans="1:29" ht="14.25" customHeight="1">
      <c r="A519" s="69" t="s">
        <v>134</v>
      </c>
      <c r="B519" s="71" t="s">
        <v>62</v>
      </c>
      <c r="C519" s="71" t="s">
        <v>1534</v>
      </c>
      <c r="D519" s="71">
        <v>1000000360</v>
      </c>
      <c r="E519" s="72" t="s">
        <v>1535</v>
      </c>
      <c r="F519" s="73">
        <v>39743</v>
      </c>
      <c r="G519" s="66" t="str">
        <f t="shared" si="96"/>
        <v>Targeted Dealer</v>
      </c>
      <c r="H519" s="66"/>
      <c r="I519" s="67">
        <v>1850</v>
      </c>
      <c r="J519" s="67">
        <f t="shared" si="97"/>
        <v>1850</v>
      </c>
      <c r="K519" s="68">
        <v>1662</v>
      </c>
      <c r="L519" s="68">
        <f t="shared" si="98"/>
        <v>188</v>
      </c>
      <c r="M519" s="68">
        <f t="shared" si="99"/>
        <v>89.837837837837839</v>
      </c>
      <c r="N519" s="96">
        <v>1787</v>
      </c>
      <c r="O519" s="97" t="str">
        <f t="shared" si="100"/>
        <v>DEC</v>
      </c>
      <c r="P519" s="96">
        <v>1787</v>
      </c>
      <c r="Q519" s="98">
        <f t="shared" si="101"/>
        <v>-125</v>
      </c>
      <c r="R519" s="97">
        <f t="shared" si="102"/>
        <v>-6.9949636261891435E-2</v>
      </c>
      <c r="S519" s="99" t="str">
        <f t="shared" si="103"/>
        <v>DEGROWTH</v>
      </c>
      <c r="T519" s="68">
        <v>1725.75</v>
      </c>
      <c r="U519" s="100" t="str">
        <f t="shared" si="104"/>
        <v>jAN</v>
      </c>
      <c r="V519" s="96">
        <v>1725.75</v>
      </c>
      <c r="W519" s="101">
        <f t="shared" si="105"/>
        <v>-63.75</v>
      </c>
      <c r="X519" s="102">
        <f t="shared" si="106"/>
        <v>-3.6940460669274255E-2</v>
      </c>
      <c r="Y519" s="103" t="str">
        <f t="shared" si="107"/>
        <v>DEGROWTH</v>
      </c>
      <c r="Z519" s="74">
        <v>0</v>
      </c>
      <c r="AA519" s="69"/>
      <c r="AB519" s="69" t="s">
        <v>134</v>
      </c>
      <c r="AC519" s="3"/>
    </row>
    <row r="520" spans="1:29" ht="14.25" customHeight="1">
      <c r="A520" s="69" t="s">
        <v>134</v>
      </c>
      <c r="B520" s="71" t="s">
        <v>62</v>
      </c>
      <c r="C520" s="71" t="s">
        <v>1536</v>
      </c>
      <c r="D520" s="71">
        <v>1000000358</v>
      </c>
      <c r="E520" s="72" t="s">
        <v>1537</v>
      </c>
      <c r="F520" s="73">
        <v>39933</v>
      </c>
      <c r="G520" s="66" t="str">
        <f t="shared" si="96"/>
        <v>Targeted Dealer</v>
      </c>
      <c r="H520" s="66"/>
      <c r="I520" s="67">
        <v>200</v>
      </c>
      <c r="J520" s="67">
        <f t="shared" si="97"/>
        <v>200</v>
      </c>
      <c r="K520" s="68">
        <v>168.25</v>
      </c>
      <c r="L520" s="68">
        <f t="shared" si="98"/>
        <v>31.75</v>
      </c>
      <c r="M520" s="68">
        <f t="shared" si="99"/>
        <v>84.125</v>
      </c>
      <c r="N520" s="96">
        <v>155</v>
      </c>
      <c r="O520" s="97" t="str">
        <f t="shared" si="100"/>
        <v>DEC</v>
      </c>
      <c r="P520" s="96">
        <v>155</v>
      </c>
      <c r="Q520" s="98">
        <f t="shared" si="101"/>
        <v>13.25</v>
      </c>
      <c r="R520" s="97">
        <f t="shared" si="102"/>
        <v>8.5483870967741904E-2</v>
      </c>
      <c r="S520" s="99" t="str">
        <f t="shared" si="103"/>
        <v>GROWTH</v>
      </c>
      <c r="T520" s="68">
        <v>73</v>
      </c>
      <c r="U520" s="100" t="str">
        <f t="shared" si="104"/>
        <v>jAN</v>
      </c>
      <c r="V520" s="96">
        <v>73</v>
      </c>
      <c r="W520" s="101">
        <f t="shared" si="105"/>
        <v>95.25</v>
      </c>
      <c r="X520" s="102">
        <f t="shared" si="106"/>
        <v>1.3047945205479454</v>
      </c>
      <c r="Y520" s="103" t="str">
        <f t="shared" si="107"/>
        <v>GROWTH</v>
      </c>
      <c r="Z520" s="74">
        <v>0</v>
      </c>
      <c r="AA520" s="69"/>
      <c r="AB520" s="69" t="s">
        <v>134</v>
      </c>
      <c r="AC520" s="3"/>
    </row>
    <row r="521" spans="1:29" ht="14.25" customHeight="1">
      <c r="A521" s="69" t="s">
        <v>134</v>
      </c>
      <c r="B521" s="71" t="s">
        <v>62</v>
      </c>
      <c r="C521" s="71" t="s">
        <v>1538</v>
      </c>
      <c r="D521" s="71">
        <v>1000000351</v>
      </c>
      <c r="E521" s="72" t="s">
        <v>1539</v>
      </c>
      <c r="F521" s="73">
        <v>40371</v>
      </c>
      <c r="G521" s="66" t="str">
        <f t="shared" si="96"/>
        <v>Targeted Dealer</v>
      </c>
      <c r="H521" s="66"/>
      <c r="I521" s="67">
        <v>20</v>
      </c>
      <c r="J521" s="67">
        <f t="shared" si="97"/>
        <v>20</v>
      </c>
      <c r="K521" s="68">
        <v>14</v>
      </c>
      <c r="L521" s="68">
        <f t="shared" si="98"/>
        <v>6</v>
      </c>
      <c r="M521" s="68">
        <f t="shared" si="99"/>
        <v>70</v>
      </c>
      <c r="N521" s="96">
        <v>14</v>
      </c>
      <c r="O521" s="97" t="str">
        <f t="shared" si="100"/>
        <v>DEC</v>
      </c>
      <c r="P521" s="96">
        <v>14</v>
      </c>
      <c r="Q521" s="98">
        <f t="shared" si="101"/>
        <v>0</v>
      </c>
      <c r="R521" s="97">
        <f t="shared" si="102"/>
        <v>0</v>
      </c>
      <c r="S521" s="99" t="str">
        <f t="shared" si="103"/>
        <v>GROWTH</v>
      </c>
      <c r="T521" s="68">
        <v>10.5</v>
      </c>
      <c r="U521" s="100" t="str">
        <f t="shared" si="104"/>
        <v>jAN</v>
      </c>
      <c r="V521" s="96">
        <v>10.5</v>
      </c>
      <c r="W521" s="101">
        <f t="shared" si="105"/>
        <v>3.5</v>
      </c>
      <c r="X521" s="102">
        <f t="shared" si="106"/>
        <v>0.33333333333333326</v>
      </c>
      <c r="Y521" s="103" t="str">
        <f t="shared" si="107"/>
        <v>GROWTH</v>
      </c>
      <c r="Z521" s="74">
        <v>1</v>
      </c>
      <c r="AA521" s="69"/>
      <c r="AB521" s="69" t="s">
        <v>134</v>
      </c>
      <c r="AC521" s="3"/>
    </row>
    <row r="522" spans="1:29" ht="14.25" customHeight="1">
      <c r="A522" s="69" t="s">
        <v>134</v>
      </c>
      <c r="B522" s="71" t="s">
        <v>62</v>
      </c>
      <c r="C522" s="71" t="s">
        <v>1540</v>
      </c>
      <c r="D522" s="71">
        <v>1000000328</v>
      </c>
      <c r="E522" s="72" t="s">
        <v>1541</v>
      </c>
      <c r="F522" s="73">
        <v>40408</v>
      </c>
      <c r="G522" s="66" t="str">
        <f t="shared" si="96"/>
        <v>Targeted Dealer</v>
      </c>
      <c r="H522" s="66"/>
      <c r="I522" s="67">
        <v>55</v>
      </c>
      <c r="J522" s="67">
        <f t="shared" si="97"/>
        <v>55</v>
      </c>
      <c r="K522" s="68">
        <v>25.5</v>
      </c>
      <c r="L522" s="68">
        <f t="shared" si="98"/>
        <v>29.5</v>
      </c>
      <c r="M522" s="68">
        <f t="shared" si="99"/>
        <v>46.36363636363636</v>
      </c>
      <c r="N522" s="96">
        <v>40</v>
      </c>
      <c r="O522" s="97" t="str">
        <f t="shared" si="100"/>
        <v>DEC</v>
      </c>
      <c r="P522" s="96">
        <v>40</v>
      </c>
      <c r="Q522" s="98">
        <f t="shared" si="101"/>
        <v>-14.5</v>
      </c>
      <c r="R522" s="97">
        <f t="shared" si="102"/>
        <v>-0.36250000000000004</v>
      </c>
      <c r="S522" s="99" t="str">
        <f t="shared" si="103"/>
        <v>DEGROWTH</v>
      </c>
      <c r="T522" s="68">
        <v>51.5</v>
      </c>
      <c r="U522" s="100" t="str">
        <f t="shared" si="104"/>
        <v>jAN</v>
      </c>
      <c r="V522" s="96">
        <v>51.5</v>
      </c>
      <c r="W522" s="101">
        <f t="shared" si="105"/>
        <v>-26</v>
      </c>
      <c r="X522" s="102">
        <f t="shared" si="106"/>
        <v>-0.50485436893203883</v>
      </c>
      <c r="Y522" s="103" t="str">
        <f t="shared" si="107"/>
        <v>DEGROWTH</v>
      </c>
      <c r="Z522" s="74">
        <v>1</v>
      </c>
      <c r="AA522" s="69"/>
      <c r="AB522" s="69" t="s">
        <v>134</v>
      </c>
      <c r="AC522" s="3"/>
    </row>
    <row r="523" spans="1:29" ht="14.25" customHeight="1">
      <c r="A523" s="69" t="s">
        <v>134</v>
      </c>
      <c r="B523" s="71" t="s">
        <v>62</v>
      </c>
      <c r="C523" s="71" t="s">
        <v>1542</v>
      </c>
      <c r="D523" s="71">
        <v>1000000312</v>
      </c>
      <c r="E523" s="72" t="s">
        <v>1543</v>
      </c>
      <c r="F523" s="73">
        <v>40560</v>
      </c>
      <c r="G523" s="66" t="str">
        <f t="shared" si="96"/>
        <v>Targeted Dealer</v>
      </c>
      <c r="H523" s="66"/>
      <c r="I523" s="67">
        <v>70</v>
      </c>
      <c r="J523" s="67">
        <f t="shared" si="97"/>
        <v>70</v>
      </c>
      <c r="K523" s="68">
        <v>29.5</v>
      </c>
      <c r="L523" s="68">
        <f t="shared" si="98"/>
        <v>40.5</v>
      </c>
      <c r="M523" s="68">
        <f t="shared" si="99"/>
        <v>42.142857142857146</v>
      </c>
      <c r="N523" s="96">
        <v>63</v>
      </c>
      <c r="O523" s="97" t="str">
        <f t="shared" si="100"/>
        <v>DEC</v>
      </c>
      <c r="P523" s="96">
        <v>63</v>
      </c>
      <c r="Q523" s="98">
        <f t="shared" si="101"/>
        <v>-33.5</v>
      </c>
      <c r="R523" s="97">
        <f t="shared" si="102"/>
        <v>-0.53174603174603174</v>
      </c>
      <c r="S523" s="99" t="str">
        <f t="shared" si="103"/>
        <v>DEGROWTH</v>
      </c>
      <c r="T523" s="68">
        <v>37.5</v>
      </c>
      <c r="U523" s="100" t="str">
        <f t="shared" si="104"/>
        <v>jAN</v>
      </c>
      <c r="V523" s="96">
        <v>37.5</v>
      </c>
      <c r="W523" s="101">
        <f t="shared" si="105"/>
        <v>-8</v>
      </c>
      <c r="X523" s="102">
        <f t="shared" si="106"/>
        <v>-0.21333333333333337</v>
      </c>
      <c r="Y523" s="103" t="str">
        <f t="shared" si="107"/>
        <v>DEGROWTH</v>
      </c>
      <c r="Z523" s="74">
        <v>0</v>
      </c>
      <c r="AA523" s="69"/>
      <c r="AB523" s="69" t="s">
        <v>134</v>
      </c>
      <c r="AC523" s="3"/>
    </row>
    <row r="524" spans="1:29" ht="14.25" customHeight="1">
      <c r="A524" s="69" t="s">
        <v>134</v>
      </c>
      <c r="B524" s="71" t="s">
        <v>62</v>
      </c>
      <c r="C524" s="71" t="s">
        <v>1544</v>
      </c>
      <c r="D524" s="71">
        <v>1000000359</v>
      </c>
      <c r="E524" s="72" t="s">
        <v>1545</v>
      </c>
      <c r="F524" s="73">
        <v>40740</v>
      </c>
      <c r="G524" s="66" t="str">
        <f t="shared" si="96"/>
        <v>Targeted Dealer</v>
      </c>
      <c r="H524" s="66"/>
      <c r="I524" s="67">
        <v>90</v>
      </c>
      <c r="J524" s="67">
        <f t="shared" si="97"/>
        <v>90</v>
      </c>
      <c r="K524" s="68">
        <v>64.5</v>
      </c>
      <c r="L524" s="68">
        <f t="shared" si="98"/>
        <v>25.5</v>
      </c>
      <c r="M524" s="68">
        <f t="shared" si="99"/>
        <v>71.666666666666671</v>
      </c>
      <c r="N524" s="96">
        <v>70.5</v>
      </c>
      <c r="O524" s="97" t="str">
        <f t="shared" si="100"/>
        <v>DEC</v>
      </c>
      <c r="P524" s="96">
        <v>70.5</v>
      </c>
      <c r="Q524" s="98">
        <f t="shared" si="101"/>
        <v>-6</v>
      </c>
      <c r="R524" s="97">
        <f t="shared" si="102"/>
        <v>-8.5106382978723416E-2</v>
      </c>
      <c r="S524" s="99" t="str">
        <f t="shared" si="103"/>
        <v>DEGROWTH</v>
      </c>
      <c r="T524" s="68">
        <v>30.5</v>
      </c>
      <c r="U524" s="100" t="str">
        <f t="shared" si="104"/>
        <v>jAN</v>
      </c>
      <c r="V524" s="96">
        <v>30.5</v>
      </c>
      <c r="W524" s="101">
        <f t="shared" si="105"/>
        <v>34</v>
      </c>
      <c r="X524" s="102">
        <f t="shared" si="106"/>
        <v>1.1147540983606556</v>
      </c>
      <c r="Y524" s="103" t="str">
        <f t="shared" si="107"/>
        <v>GROWTH</v>
      </c>
      <c r="Z524" s="74">
        <v>0</v>
      </c>
      <c r="AA524" s="69"/>
      <c r="AB524" s="69" t="s">
        <v>134</v>
      </c>
      <c r="AC524" s="3"/>
    </row>
    <row r="525" spans="1:29" ht="14.25" customHeight="1">
      <c r="A525" s="69" t="s">
        <v>134</v>
      </c>
      <c r="B525" s="71" t="s">
        <v>62</v>
      </c>
      <c r="C525" s="71" t="s">
        <v>1546</v>
      </c>
      <c r="D525" s="71">
        <v>1000000336</v>
      </c>
      <c r="E525" s="72" t="s">
        <v>1547</v>
      </c>
      <c r="F525" s="73">
        <v>41018</v>
      </c>
      <c r="G525" s="66" t="str">
        <f t="shared" si="96"/>
        <v>Targeted Dealer</v>
      </c>
      <c r="H525" s="66"/>
      <c r="I525" s="67">
        <v>20</v>
      </c>
      <c r="J525" s="67">
        <f t="shared" si="97"/>
        <v>20</v>
      </c>
      <c r="K525" s="68">
        <v>3.5</v>
      </c>
      <c r="L525" s="68">
        <f t="shared" si="98"/>
        <v>16.5</v>
      </c>
      <c r="M525" s="68">
        <f t="shared" si="99"/>
        <v>17.5</v>
      </c>
      <c r="N525" s="96">
        <v>23.5</v>
      </c>
      <c r="O525" s="97" t="str">
        <f t="shared" si="100"/>
        <v>DEC</v>
      </c>
      <c r="P525" s="96">
        <v>23.5</v>
      </c>
      <c r="Q525" s="98">
        <f t="shared" si="101"/>
        <v>-20</v>
      </c>
      <c r="R525" s="97">
        <f t="shared" si="102"/>
        <v>-0.85106382978723405</v>
      </c>
      <c r="S525" s="99" t="str">
        <f t="shared" si="103"/>
        <v>DEGROWTH</v>
      </c>
      <c r="T525" s="68">
        <v>17.5</v>
      </c>
      <c r="U525" s="100" t="str">
        <f t="shared" si="104"/>
        <v>jAN</v>
      </c>
      <c r="V525" s="96">
        <v>17.5</v>
      </c>
      <c r="W525" s="101">
        <f t="shared" si="105"/>
        <v>-14</v>
      </c>
      <c r="X525" s="102">
        <f t="shared" si="106"/>
        <v>-0.8</v>
      </c>
      <c r="Y525" s="103" t="str">
        <f t="shared" si="107"/>
        <v>DEGROWTH</v>
      </c>
      <c r="Z525" s="74">
        <v>1</v>
      </c>
      <c r="AA525" s="69"/>
      <c r="AB525" s="69" t="s">
        <v>134</v>
      </c>
      <c r="AC525" s="3"/>
    </row>
    <row r="526" spans="1:29" ht="14.25" customHeight="1">
      <c r="A526" s="69" t="s">
        <v>134</v>
      </c>
      <c r="B526" s="71" t="s">
        <v>62</v>
      </c>
      <c r="C526" s="71" t="s">
        <v>266</v>
      </c>
      <c r="D526" s="71">
        <v>1000000326</v>
      </c>
      <c r="E526" s="72" t="s">
        <v>267</v>
      </c>
      <c r="F526" s="73">
        <v>42032</v>
      </c>
      <c r="G526" s="66" t="str">
        <f t="shared" si="96"/>
        <v>-</v>
      </c>
      <c r="H526" s="66"/>
      <c r="I526" s="67">
        <v>0</v>
      </c>
      <c r="J526" s="67">
        <f t="shared" si="97"/>
        <v>0</v>
      </c>
      <c r="K526" s="68">
        <v>0</v>
      </c>
      <c r="L526" s="68">
        <f t="shared" si="98"/>
        <v>0</v>
      </c>
      <c r="M526" s="68" t="str">
        <f t="shared" si="99"/>
        <v>-</v>
      </c>
      <c r="N526" s="96">
        <v>3.5</v>
      </c>
      <c r="O526" s="97" t="str">
        <f t="shared" si="100"/>
        <v>DEC</v>
      </c>
      <c r="P526" s="96">
        <v>3.5</v>
      </c>
      <c r="Q526" s="98">
        <f t="shared" si="101"/>
        <v>-3.5</v>
      </c>
      <c r="R526" s="97">
        <f t="shared" si="102"/>
        <v>-1</v>
      </c>
      <c r="S526" s="99" t="str">
        <f t="shared" si="103"/>
        <v>DEGROWTH</v>
      </c>
      <c r="T526" s="68">
        <v>5</v>
      </c>
      <c r="U526" s="100" t="str">
        <f t="shared" si="104"/>
        <v>jAN</v>
      </c>
      <c r="V526" s="96">
        <v>5</v>
      </c>
      <c r="W526" s="101">
        <f t="shared" si="105"/>
        <v>-5</v>
      </c>
      <c r="X526" s="102">
        <f t="shared" si="106"/>
        <v>-1</v>
      </c>
      <c r="Y526" s="103" t="str">
        <f t="shared" si="107"/>
        <v>DEGROWTH</v>
      </c>
      <c r="Z526" s="74">
        <v>1</v>
      </c>
      <c r="AA526" s="69"/>
      <c r="AB526" s="69" t="s">
        <v>134</v>
      </c>
      <c r="AC526" s="3"/>
    </row>
    <row r="527" spans="1:29" ht="14.25" customHeight="1">
      <c r="A527" s="69" t="s">
        <v>134</v>
      </c>
      <c r="B527" s="71" t="s">
        <v>62</v>
      </c>
      <c r="C527" s="71" t="s">
        <v>1548</v>
      </c>
      <c r="D527" s="71">
        <v>1000000311</v>
      </c>
      <c r="E527" s="72" t="s">
        <v>1549</v>
      </c>
      <c r="F527" s="73">
        <v>42135</v>
      </c>
      <c r="G527" s="66" t="str">
        <f t="shared" si="96"/>
        <v>Targeted Dealer</v>
      </c>
      <c r="H527" s="66"/>
      <c r="I527" s="67">
        <v>900</v>
      </c>
      <c r="J527" s="67">
        <f t="shared" si="97"/>
        <v>900</v>
      </c>
      <c r="K527" s="68">
        <v>804.75</v>
      </c>
      <c r="L527" s="68">
        <f t="shared" si="98"/>
        <v>95.25</v>
      </c>
      <c r="M527" s="68">
        <f t="shared" si="99"/>
        <v>89.416666666666671</v>
      </c>
      <c r="N527" s="96">
        <v>664</v>
      </c>
      <c r="O527" s="97" t="str">
        <f t="shared" si="100"/>
        <v>DEC</v>
      </c>
      <c r="P527" s="96">
        <v>664</v>
      </c>
      <c r="Q527" s="98">
        <f t="shared" si="101"/>
        <v>140.75</v>
      </c>
      <c r="R527" s="97">
        <f t="shared" si="102"/>
        <v>0.21197289156626509</v>
      </c>
      <c r="S527" s="99" t="str">
        <f t="shared" si="103"/>
        <v>GROWTH</v>
      </c>
      <c r="T527" s="68">
        <v>793</v>
      </c>
      <c r="U527" s="100" t="str">
        <f t="shared" si="104"/>
        <v>jAN</v>
      </c>
      <c r="V527" s="96">
        <v>793</v>
      </c>
      <c r="W527" s="101">
        <f t="shared" si="105"/>
        <v>11.75</v>
      </c>
      <c r="X527" s="102">
        <f t="shared" si="106"/>
        <v>1.4817150063051621E-2</v>
      </c>
      <c r="Y527" s="103" t="str">
        <f t="shared" si="107"/>
        <v>GROWTH</v>
      </c>
      <c r="Z527" s="74">
        <v>0</v>
      </c>
      <c r="AA527" s="69"/>
      <c r="AB527" s="69" t="s">
        <v>134</v>
      </c>
      <c r="AC527" s="3"/>
    </row>
    <row r="528" spans="1:29" ht="14.25" customHeight="1">
      <c r="A528" s="69" t="s">
        <v>134</v>
      </c>
      <c r="B528" s="71" t="s">
        <v>62</v>
      </c>
      <c r="C528" s="71" t="s">
        <v>1550</v>
      </c>
      <c r="D528" s="71">
        <v>1000000313</v>
      </c>
      <c r="E528" s="72" t="s">
        <v>1551</v>
      </c>
      <c r="F528" s="73">
        <v>42759</v>
      </c>
      <c r="G528" s="66" t="str">
        <f t="shared" si="96"/>
        <v>Targeted Dealer</v>
      </c>
      <c r="H528" s="66"/>
      <c r="I528" s="67">
        <v>110</v>
      </c>
      <c r="J528" s="67">
        <f t="shared" si="97"/>
        <v>110</v>
      </c>
      <c r="K528" s="68">
        <v>116.5</v>
      </c>
      <c r="L528" s="68">
        <f t="shared" si="98"/>
        <v>-6.5</v>
      </c>
      <c r="M528" s="68">
        <f t="shared" si="99"/>
        <v>105.90909090909091</v>
      </c>
      <c r="N528" s="96">
        <v>92</v>
      </c>
      <c r="O528" s="97" t="str">
        <f t="shared" si="100"/>
        <v>DEC</v>
      </c>
      <c r="P528" s="96">
        <v>92</v>
      </c>
      <c r="Q528" s="98">
        <f t="shared" si="101"/>
        <v>24.5</v>
      </c>
      <c r="R528" s="97">
        <f t="shared" si="102"/>
        <v>0.26630434782608692</v>
      </c>
      <c r="S528" s="99" t="str">
        <f t="shared" si="103"/>
        <v>GROWTH</v>
      </c>
      <c r="T528" s="68">
        <v>108.5</v>
      </c>
      <c r="U528" s="100" t="str">
        <f t="shared" si="104"/>
        <v>jAN</v>
      </c>
      <c r="V528" s="96">
        <v>108.5</v>
      </c>
      <c r="W528" s="101">
        <f t="shared" si="105"/>
        <v>8</v>
      </c>
      <c r="X528" s="102">
        <f t="shared" si="106"/>
        <v>7.3732718894009119E-2</v>
      </c>
      <c r="Y528" s="103" t="str">
        <f t="shared" si="107"/>
        <v>GROWTH</v>
      </c>
      <c r="Z528" s="74">
        <v>0</v>
      </c>
      <c r="AA528" s="69"/>
      <c r="AB528" s="69" t="s">
        <v>134</v>
      </c>
      <c r="AC528" s="3"/>
    </row>
    <row r="529" spans="1:29" ht="14.25" customHeight="1">
      <c r="A529" s="69" t="s">
        <v>134</v>
      </c>
      <c r="B529" s="71" t="s">
        <v>62</v>
      </c>
      <c r="C529" s="71" t="s">
        <v>1552</v>
      </c>
      <c r="D529" s="71">
        <v>1000000355</v>
      </c>
      <c r="E529" s="72" t="s">
        <v>1553</v>
      </c>
      <c r="F529" s="73">
        <v>42908</v>
      </c>
      <c r="G529" s="66" t="str">
        <f t="shared" si="96"/>
        <v>Targeted Dealer</v>
      </c>
      <c r="H529" s="66"/>
      <c r="I529" s="67">
        <v>120</v>
      </c>
      <c r="J529" s="67">
        <f t="shared" si="97"/>
        <v>120</v>
      </c>
      <c r="K529" s="68">
        <v>120.5</v>
      </c>
      <c r="L529" s="68">
        <f t="shared" si="98"/>
        <v>-0.5</v>
      </c>
      <c r="M529" s="68">
        <f t="shared" si="99"/>
        <v>100.41666666666667</v>
      </c>
      <c r="N529" s="96">
        <v>113.75</v>
      </c>
      <c r="O529" s="97" t="str">
        <f t="shared" si="100"/>
        <v>DEC</v>
      </c>
      <c r="P529" s="96">
        <v>113.75</v>
      </c>
      <c r="Q529" s="98">
        <f t="shared" si="101"/>
        <v>6.75</v>
      </c>
      <c r="R529" s="97">
        <f t="shared" si="102"/>
        <v>5.9340659340659352E-2</v>
      </c>
      <c r="S529" s="99" t="str">
        <f t="shared" si="103"/>
        <v>GROWTH</v>
      </c>
      <c r="T529" s="68">
        <v>81</v>
      </c>
      <c r="U529" s="100" t="str">
        <f t="shared" si="104"/>
        <v>jAN</v>
      </c>
      <c r="V529" s="96">
        <v>81</v>
      </c>
      <c r="W529" s="101">
        <f t="shared" si="105"/>
        <v>39.5</v>
      </c>
      <c r="X529" s="102">
        <f t="shared" si="106"/>
        <v>0.48765432098765427</v>
      </c>
      <c r="Y529" s="103" t="str">
        <f t="shared" si="107"/>
        <v>GROWTH</v>
      </c>
      <c r="Z529" s="74">
        <v>0</v>
      </c>
      <c r="AA529" s="69"/>
      <c r="AB529" s="69" t="s">
        <v>134</v>
      </c>
      <c r="AC529" s="3"/>
    </row>
    <row r="530" spans="1:29" ht="14.25" customHeight="1">
      <c r="A530" s="69" t="s">
        <v>134</v>
      </c>
      <c r="B530" s="71" t="s">
        <v>62</v>
      </c>
      <c r="C530" s="71" t="s">
        <v>268</v>
      </c>
      <c r="D530" s="71">
        <v>1000000315</v>
      </c>
      <c r="E530" s="72" t="s">
        <v>269</v>
      </c>
      <c r="F530" s="73">
        <v>43112</v>
      </c>
      <c r="G530" s="66" t="str">
        <f t="shared" si="96"/>
        <v>Targeted Dealer</v>
      </c>
      <c r="H530" s="66"/>
      <c r="I530" s="67">
        <v>30</v>
      </c>
      <c r="J530" s="67">
        <f t="shared" si="97"/>
        <v>30</v>
      </c>
      <c r="K530" s="68">
        <v>44</v>
      </c>
      <c r="L530" s="68">
        <f t="shared" si="98"/>
        <v>-14</v>
      </c>
      <c r="M530" s="68">
        <f t="shared" si="99"/>
        <v>146.66666666666669</v>
      </c>
      <c r="N530" s="96">
        <v>59</v>
      </c>
      <c r="O530" s="97" t="str">
        <f t="shared" si="100"/>
        <v>DEC</v>
      </c>
      <c r="P530" s="96">
        <v>59</v>
      </c>
      <c r="Q530" s="98">
        <f t="shared" si="101"/>
        <v>-15</v>
      </c>
      <c r="R530" s="97">
        <f t="shared" si="102"/>
        <v>-0.25423728813559321</v>
      </c>
      <c r="S530" s="99" t="str">
        <f t="shared" si="103"/>
        <v>DEGROWTH</v>
      </c>
      <c r="T530" s="68">
        <v>28.5</v>
      </c>
      <c r="U530" s="100" t="str">
        <f t="shared" si="104"/>
        <v>jAN</v>
      </c>
      <c r="V530" s="96">
        <v>28.5</v>
      </c>
      <c r="W530" s="101">
        <f t="shared" si="105"/>
        <v>15.5</v>
      </c>
      <c r="X530" s="102">
        <f t="shared" si="106"/>
        <v>0.54385964912280693</v>
      </c>
      <c r="Y530" s="103" t="str">
        <f t="shared" si="107"/>
        <v>GROWTH</v>
      </c>
      <c r="Z530" s="74">
        <v>1</v>
      </c>
      <c r="AA530" s="69"/>
      <c r="AB530" s="69" t="s">
        <v>134</v>
      </c>
      <c r="AC530" s="3"/>
    </row>
    <row r="531" spans="1:29" ht="14.25" customHeight="1">
      <c r="A531" s="69" t="s">
        <v>134</v>
      </c>
      <c r="B531" s="71" t="s">
        <v>62</v>
      </c>
      <c r="C531" s="71" t="s">
        <v>270</v>
      </c>
      <c r="D531" s="71">
        <v>1000000350</v>
      </c>
      <c r="E531" s="72" t="s">
        <v>271</v>
      </c>
      <c r="F531" s="73">
        <v>43209</v>
      </c>
      <c r="G531" s="66" t="str">
        <f t="shared" si="96"/>
        <v>Targeted Dealer</v>
      </c>
      <c r="H531" s="66"/>
      <c r="I531" s="67">
        <v>20</v>
      </c>
      <c r="J531" s="67">
        <f t="shared" si="97"/>
        <v>20</v>
      </c>
      <c r="K531" s="68">
        <v>0</v>
      </c>
      <c r="L531" s="68">
        <f t="shared" si="98"/>
        <v>20</v>
      </c>
      <c r="M531" s="68">
        <f t="shared" si="99"/>
        <v>0</v>
      </c>
      <c r="N531" s="96">
        <v>6</v>
      </c>
      <c r="O531" s="97" t="str">
        <f t="shared" si="100"/>
        <v>DEC</v>
      </c>
      <c r="P531" s="96">
        <v>6</v>
      </c>
      <c r="Q531" s="98">
        <f t="shared" si="101"/>
        <v>-6</v>
      </c>
      <c r="R531" s="97">
        <f t="shared" si="102"/>
        <v>-1</v>
      </c>
      <c r="S531" s="99" t="str">
        <f t="shared" si="103"/>
        <v>DEGROWTH</v>
      </c>
      <c r="T531" s="68">
        <v>4</v>
      </c>
      <c r="U531" s="100" t="str">
        <f t="shared" si="104"/>
        <v>jAN</v>
      </c>
      <c r="V531" s="96">
        <v>4</v>
      </c>
      <c r="W531" s="101">
        <f t="shared" si="105"/>
        <v>-4</v>
      </c>
      <c r="X531" s="102">
        <f t="shared" si="106"/>
        <v>-1</v>
      </c>
      <c r="Y531" s="103" t="str">
        <f t="shared" si="107"/>
        <v>DEGROWTH</v>
      </c>
      <c r="Z531" s="74">
        <v>1</v>
      </c>
      <c r="AA531" s="69"/>
      <c r="AB531" s="69" t="s">
        <v>134</v>
      </c>
      <c r="AC531" s="3"/>
    </row>
    <row r="532" spans="1:29" ht="14.25" customHeight="1">
      <c r="A532" s="69" t="s">
        <v>134</v>
      </c>
      <c r="B532" s="71" t="s">
        <v>62</v>
      </c>
      <c r="C532" s="71" t="s">
        <v>1554</v>
      </c>
      <c r="D532" s="71">
        <v>1000000346</v>
      </c>
      <c r="E532" s="72" t="s">
        <v>1555</v>
      </c>
      <c r="F532" s="73">
        <v>43237</v>
      </c>
      <c r="G532" s="66" t="str">
        <f t="shared" si="96"/>
        <v>-</v>
      </c>
      <c r="H532" s="66"/>
      <c r="I532" s="67">
        <v>0</v>
      </c>
      <c r="J532" s="67">
        <f t="shared" si="97"/>
        <v>0</v>
      </c>
      <c r="K532" s="68">
        <v>21</v>
      </c>
      <c r="L532" s="68">
        <f t="shared" si="98"/>
        <v>-21</v>
      </c>
      <c r="M532" s="68" t="str">
        <f t="shared" si="99"/>
        <v>-</v>
      </c>
      <c r="N532" s="96">
        <v>20</v>
      </c>
      <c r="O532" s="97" t="str">
        <f t="shared" si="100"/>
        <v>DEC</v>
      </c>
      <c r="P532" s="96">
        <v>20</v>
      </c>
      <c r="Q532" s="98">
        <f t="shared" si="101"/>
        <v>1</v>
      </c>
      <c r="R532" s="97">
        <f t="shared" si="102"/>
        <v>5.0000000000000044E-2</v>
      </c>
      <c r="S532" s="99" t="str">
        <f t="shared" si="103"/>
        <v>GROWTH</v>
      </c>
      <c r="T532" s="68">
        <v>3.5</v>
      </c>
      <c r="U532" s="100" t="str">
        <f t="shared" si="104"/>
        <v>jAN</v>
      </c>
      <c r="V532" s="96">
        <v>3.5</v>
      </c>
      <c r="W532" s="101">
        <f t="shared" si="105"/>
        <v>17.5</v>
      </c>
      <c r="X532" s="102">
        <f t="shared" si="106"/>
        <v>5</v>
      </c>
      <c r="Y532" s="103" t="str">
        <f t="shared" si="107"/>
        <v>GROWTH</v>
      </c>
      <c r="Z532" s="74">
        <v>1</v>
      </c>
      <c r="AA532" s="69"/>
      <c r="AB532" s="69" t="s">
        <v>134</v>
      </c>
      <c r="AC532" s="3"/>
    </row>
    <row r="533" spans="1:29" ht="14.25" customHeight="1">
      <c r="A533" s="69" t="s">
        <v>134</v>
      </c>
      <c r="B533" s="71" t="s">
        <v>62</v>
      </c>
      <c r="C533" s="71" t="s">
        <v>272</v>
      </c>
      <c r="D533" s="71">
        <v>1000000365</v>
      </c>
      <c r="E533" s="72" t="s">
        <v>273</v>
      </c>
      <c r="F533" s="73">
        <v>43256</v>
      </c>
      <c r="G533" s="66" t="str">
        <f t="shared" si="96"/>
        <v>Targeted Dealer</v>
      </c>
      <c r="H533" s="66"/>
      <c r="I533" s="67">
        <v>20</v>
      </c>
      <c r="J533" s="67">
        <f t="shared" si="97"/>
        <v>20</v>
      </c>
      <c r="K533" s="68">
        <v>0</v>
      </c>
      <c r="L533" s="68">
        <f t="shared" si="98"/>
        <v>20</v>
      </c>
      <c r="M533" s="68">
        <f t="shared" si="99"/>
        <v>0</v>
      </c>
      <c r="N533" s="96">
        <v>7</v>
      </c>
      <c r="O533" s="97" t="str">
        <f t="shared" si="100"/>
        <v>DEC</v>
      </c>
      <c r="P533" s="96">
        <v>7</v>
      </c>
      <c r="Q533" s="98">
        <f t="shared" si="101"/>
        <v>-7</v>
      </c>
      <c r="R533" s="97">
        <f t="shared" si="102"/>
        <v>-1</v>
      </c>
      <c r="S533" s="99" t="str">
        <f t="shared" si="103"/>
        <v>DEGROWTH</v>
      </c>
      <c r="T533" s="68">
        <v>27</v>
      </c>
      <c r="U533" s="100" t="str">
        <f t="shared" si="104"/>
        <v>jAN</v>
      </c>
      <c r="V533" s="96">
        <v>27</v>
      </c>
      <c r="W533" s="101">
        <f t="shared" si="105"/>
        <v>-27</v>
      </c>
      <c r="X533" s="102">
        <f t="shared" si="106"/>
        <v>-1</v>
      </c>
      <c r="Y533" s="103" t="str">
        <f t="shared" si="107"/>
        <v>DEGROWTH</v>
      </c>
      <c r="Z533" s="74">
        <v>0</v>
      </c>
      <c r="AA533" s="69"/>
      <c r="AB533" s="69" t="s">
        <v>134</v>
      </c>
      <c r="AC533" s="3"/>
    </row>
    <row r="534" spans="1:29" ht="14.25" customHeight="1">
      <c r="A534" s="69" t="s">
        <v>134</v>
      </c>
      <c r="B534" s="71" t="s">
        <v>62</v>
      </c>
      <c r="C534" s="71" t="s">
        <v>1556</v>
      </c>
      <c r="D534" s="71">
        <v>1000000331</v>
      </c>
      <c r="E534" s="72" t="s">
        <v>1557</v>
      </c>
      <c r="F534" s="73">
        <v>43333</v>
      </c>
      <c r="G534" s="66" t="str">
        <f t="shared" si="96"/>
        <v>Targeted Dealer</v>
      </c>
      <c r="H534" s="66"/>
      <c r="I534" s="67">
        <v>20</v>
      </c>
      <c r="J534" s="67">
        <f t="shared" si="97"/>
        <v>20</v>
      </c>
      <c r="K534" s="68">
        <v>20</v>
      </c>
      <c r="L534" s="68">
        <f t="shared" si="98"/>
        <v>0</v>
      </c>
      <c r="M534" s="68">
        <f t="shared" si="99"/>
        <v>100</v>
      </c>
      <c r="N534" s="96">
        <v>20.5</v>
      </c>
      <c r="O534" s="97" t="str">
        <f t="shared" si="100"/>
        <v>DEC</v>
      </c>
      <c r="P534" s="96">
        <v>20.5</v>
      </c>
      <c r="Q534" s="98">
        <f t="shared" si="101"/>
        <v>-0.5</v>
      </c>
      <c r="R534" s="97">
        <f t="shared" si="102"/>
        <v>-2.4390243902439046E-2</v>
      </c>
      <c r="S534" s="99" t="str">
        <f t="shared" si="103"/>
        <v>DEGROWTH</v>
      </c>
      <c r="T534" s="68">
        <v>21.5</v>
      </c>
      <c r="U534" s="100" t="str">
        <f t="shared" si="104"/>
        <v>jAN</v>
      </c>
      <c r="V534" s="96">
        <v>21.5</v>
      </c>
      <c r="W534" s="101">
        <f t="shared" si="105"/>
        <v>-1.5</v>
      </c>
      <c r="X534" s="102">
        <f t="shared" si="106"/>
        <v>-6.9767441860465129E-2</v>
      </c>
      <c r="Y534" s="103" t="str">
        <f t="shared" si="107"/>
        <v>DEGROWTH</v>
      </c>
      <c r="Z534" s="74">
        <v>0</v>
      </c>
      <c r="AA534" s="69"/>
      <c r="AB534" s="69" t="s">
        <v>134</v>
      </c>
      <c r="AC534" s="3"/>
    </row>
    <row r="535" spans="1:29" ht="14.25" customHeight="1">
      <c r="A535" s="69" t="s">
        <v>134</v>
      </c>
      <c r="B535" s="71" t="s">
        <v>62</v>
      </c>
      <c r="C535" s="71" t="s">
        <v>1558</v>
      </c>
      <c r="D535" s="71">
        <v>1000000338</v>
      </c>
      <c r="E535" s="72" t="s">
        <v>1559</v>
      </c>
      <c r="F535" s="73">
        <v>43556</v>
      </c>
      <c r="G535" s="66" t="str">
        <f t="shared" si="96"/>
        <v>Targeted Dealer</v>
      </c>
      <c r="H535" s="66"/>
      <c r="I535" s="67">
        <v>600</v>
      </c>
      <c r="J535" s="67">
        <f t="shared" si="97"/>
        <v>600</v>
      </c>
      <c r="K535" s="68">
        <v>602</v>
      </c>
      <c r="L535" s="68">
        <f t="shared" si="98"/>
        <v>-2</v>
      </c>
      <c r="M535" s="68">
        <f t="shared" si="99"/>
        <v>100.33333333333333</v>
      </c>
      <c r="N535" s="96">
        <v>533</v>
      </c>
      <c r="O535" s="97" t="str">
        <f t="shared" si="100"/>
        <v>DEC</v>
      </c>
      <c r="P535" s="96">
        <v>533</v>
      </c>
      <c r="Q535" s="98">
        <f t="shared" si="101"/>
        <v>69</v>
      </c>
      <c r="R535" s="97">
        <f t="shared" si="102"/>
        <v>0.12945590994371492</v>
      </c>
      <c r="S535" s="99" t="str">
        <f t="shared" si="103"/>
        <v>GROWTH</v>
      </c>
      <c r="T535" s="68">
        <v>429.25</v>
      </c>
      <c r="U535" s="100" t="str">
        <f t="shared" si="104"/>
        <v>jAN</v>
      </c>
      <c r="V535" s="96">
        <v>429.25</v>
      </c>
      <c r="W535" s="101">
        <f t="shared" si="105"/>
        <v>172.75</v>
      </c>
      <c r="X535" s="102">
        <f t="shared" si="106"/>
        <v>0.40244612696563764</v>
      </c>
      <c r="Y535" s="103" t="str">
        <f t="shared" si="107"/>
        <v>GROWTH</v>
      </c>
      <c r="Z535" s="74">
        <v>0</v>
      </c>
      <c r="AA535" s="69"/>
      <c r="AB535" s="69" t="s">
        <v>134</v>
      </c>
      <c r="AC535" s="3"/>
    </row>
    <row r="536" spans="1:29" ht="14.25" customHeight="1">
      <c r="A536" s="69" t="s">
        <v>134</v>
      </c>
      <c r="B536" s="71" t="s">
        <v>62</v>
      </c>
      <c r="C536" s="71" t="s">
        <v>1560</v>
      </c>
      <c r="D536" s="71">
        <v>1000000843</v>
      </c>
      <c r="E536" s="72" t="s">
        <v>1561</v>
      </c>
      <c r="F536" s="73">
        <v>43586</v>
      </c>
      <c r="G536" s="66" t="str">
        <f t="shared" si="96"/>
        <v>Targeted Dealer</v>
      </c>
      <c r="H536" s="66"/>
      <c r="I536" s="67">
        <v>1200</v>
      </c>
      <c r="J536" s="67">
        <f t="shared" si="97"/>
        <v>1200</v>
      </c>
      <c r="K536" s="68">
        <v>990.75</v>
      </c>
      <c r="L536" s="68">
        <f t="shared" si="98"/>
        <v>209.25</v>
      </c>
      <c r="M536" s="68">
        <f t="shared" si="99"/>
        <v>82.5625</v>
      </c>
      <c r="N536" s="96">
        <v>1149.3499999999999</v>
      </c>
      <c r="O536" s="97" t="str">
        <f t="shared" si="100"/>
        <v>DEC</v>
      </c>
      <c r="P536" s="96">
        <v>1149.3499999999999</v>
      </c>
      <c r="Q536" s="98">
        <f t="shared" si="101"/>
        <v>-158.59999999999991</v>
      </c>
      <c r="R536" s="97">
        <f t="shared" si="102"/>
        <v>-0.13799103841301597</v>
      </c>
      <c r="S536" s="99" t="str">
        <f t="shared" si="103"/>
        <v>DEGROWTH</v>
      </c>
      <c r="T536" s="68">
        <v>820.15</v>
      </c>
      <c r="U536" s="100" t="str">
        <f t="shared" si="104"/>
        <v>jAN</v>
      </c>
      <c r="V536" s="96">
        <v>820.15</v>
      </c>
      <c r="W536" s="101">
        <f t="shared" si="105"/>
        <v>170.60000000000002</v>
      </c>
      <c r="X536" s="102">
        <f t="shared" si="106"/>
        <v>0.20801072974455903</v>
      </c>
      <c r="Y536" s="103" t="str">
        <f t="shared" si="107"/>
        <v>GROWTH</v>
      </c>
      <c r="Z536" s="74">
        <v>0</v>
      </c>
      <c r="AA536" s="69"/>
      <c r="AB536" s="69" t="s">
        <v>134</v>
      </c>
      <c r="AC536" s="3"/>
    </row>
    <row r="537" spans="1:29" ht="14.25" customHeight="1">
      <c r="A537" s="69" t="s">
        <v>134</v>
      </c>
      <c r="B537" s="71" t="s">
        <v>62</v>
      </c>
      <c r="C537" s="71" t="s">
        <v>1562</v>
      </c>
      <c r="D537" s="71">
        <v>1000000333</v>
      </c>
      <c r="E537" s="72" t="s">
        <v>1563</v>
      </c>
      <c r="F537" s="73">
        <v>43654</v>
      </c>
      <c r="G537" s="66" t="str">
        <f t="shared" si="96"/>
        <v>Targeted Dealer</v>
      </c>
      <c r="H537" s="66"/>
      <c r="I537" s="67">
        <v>175</v>
      </c>
      <c r="J537" s="67">
        <f t="shared" si="97"/>
        <v>175</v>
      </c>
      <c r="K537" s="68">
        <v>262.5</v>
      </c>
      <c r="L537" s="68">
        <f t="shared" si="98"/>
        <v>-87.5</v>
      </c>
      <c r="M537" s="68">
        <f t="shared" si="99"/>
        <v>150</v>
      </c>
      <c r="N537" s="96">
        <v>211</v>
      </c>
      <c r="O537" s="97" t="str">
        <f t="shared" si="100"/>
        <v>DEC</v>
      </c>
      <c r="P537" s="96">
        <v>211</v>
      </c>
      <c r="Q537" s="98">
        <f t="shared" si="101"/>
        <v>51.5</v>
      </c>
      <c r="R537" s="97">
        <f t="shared" si="102"/>
        <v>0.24407582938388628</v>
      </c>
      <c r="S537" s="99" t="str">
        <f t="shared" si="103"/>
        <v>GROWTH</v>
      </c>
      <c r="T537" s="68">
        <v>347</v>
      </c>
      <c r="U537" s="100" t="str">
        <f t="shared" si="104"/>
        <v>jAN</v>
      </c>
      <c r="V537" s="96">
        <v>347</v>
      </c>
      <c r="W537" s="101">
        <f t="shared" si="105"/>
        <v>-84.5</v>
      </c>
      <c r="X537" s="102">
        <f t="shared" si="106"/>
        <v>-0.24351585014409227</v>
      </c>
      <c r="Y537" s="103" t="str">
        <f t="shared" si="107"/>
        <v>DEGROWTH</v>
      </c>
      <c r="Z537" s="74">
        <v>0</v>
      </c>
      <c r="AA537" s="69"/>
      <c r="AB537" s="69" t="s">
        <v>134</v>
      </c>
      <c r="AC537" s="3"/>
    </row>
    <row r="538" spans="1:29" ht="14.25" customHeight="1">
      <c r="A538" s="69" t="s">
        <v>134</v>
      </c>
      <c r="B538" s="71" t="s">
        <v>62</v>
      </c>
      <c r="C538" s="71" t="s">
        <v>1564</v>
      </c>
      <c r="D538" s="71">
        <v>1000000332</v>
      </c>
      <c r="E538" s="72" t="s">
        <v>1565</v>
      </c>
      <c r="F538" s="73">
        <v>44271</v>
      </c>
      <c r="G538" s="66" t="str">
        <f t="shared" si="96"/>
        <v>Targeted Dealer</v>
      </c>
      <c r="H538" s="66"/>
      <c r="I538" s="67">
        <v>130</v>
      </c>
      <c r="J538" s="67">
        <f t="shared" si="97"/>
        <v>130</v>
      </c>
      <c r="K538" s="68">
        <v>127.5</v>
      </c>
      <c r="L538" s="68">
        <f t="shared" si="98"/>
        <v>2.5</v>
      </c>
      <c r="M538" s="68">
        <f t="shared" si="99"/>
        <v>98.07692307692308</v>
      </c>
      <c r="N538" s="96">
        <v>119.5</v>
      </c>
      <c r="O538" s="97" t="str">
        <f t="shared" si="100"/>
        <v>DEC</v>
      </c>
      <c r="P538" s="96">
        <v>119.5</v>
      </c>
      <c r="Q538" s="98">
        <f t="shared" si="101"/>
        <v>8</v>
      </c>
      <c r="R538" s="97">
        <f t="shared" si="102"/>
        <v>6.6945606694560622E-2</v>
      </c>
      <c r="S538" s="99" t="str">
        <f t="shared" si="103"/>
        <v>GROWTH</v>
      </c>
      <c r="T538" s="68">
        <v>110.5</v>
      </c>
      <c r="U538" s="100" t="str">
        <f t="shared" si="104"/>
        <v>jAN</v>
      </c>
      <c r="V538" s="96">
        <v>110.5</v>
      </c>
      <c r="W538" s="101">
        <f t="shared" si="105"/>
        <v>17</v>
      </c>
      <c r="X538" s="102">
        <f t="shared" si="106"/>
        <v>0.15384615384615374</v>
      </c>
      <c r="Y538" s="103" t="str">
        <f t="shared" si="107"/>
        <v>GROWTH</v>
      </c>
      <c r="Z538" s="74">
        <v>0</v>
      </c>
      <c r="AA538" s="69"/>
      <c r="AB538" s="69" t="s">
        <v>134</v>
      </c>
      <c r="AC538" s="3"/>
    </row>
    <row r="539" spans="1:29" ht="14.25" customHeight="1">
      <c r="A539" s="69" t="s">
        <v>134</v>
      </c>
      <c r="B539" s="71" t="s">
        <v>62</v>
      </c>
      <c r="C539" s="71" t="s">
        <v>1566</v>
      </c>
      <c r="D539" s="71">
        <v>1000000842</v>
      </c>
      <c r="E539" s="72" t="s">
        <v>1567</v>
      </c>
      <c r="F539" s="73">
        <v>44419</v>
      </c>
      <c r="G539" s="66" t="str">
        <f t="shared" si="96"/>
        <v>Targeted Dealer</v>
      </c>
      <c r="H539" s="66"/>
      <c r="I539" s="67">
        <v>230</v>
      </c>
      <c r="J539" s="67">
        <f t="shared" si="97"/>
        <v>230</v>
      </c>
      <c r="K539" s="68">
        <v>125.25</v>
      </c>
      <c r="L539" s="68">
        <f t="shared" si="98"/>
        <v>104.75</v>
      </c>
      <c r="M539" s="68">
        <f t="shared" si="99"/>
        <v>54.456521739130437</v>
      </c>
      <c r="N539" s="96">
        <v>169.75</v>
      </c>
      <c r="O539" s="97" t="str">
        <f t="shared" si="100"/>
        <v>DEC</v>
      </c>
      <c r="P539" s="96">
        <v>169.75</v>
      </c>
      <c r="Q539" s="98">
        <f t="shared" si="101"/>
        <v>-44.5</v>
      </c>
      <c r="R539" s="97">
        <f t="shared" si="102"/>
        <v>-0.26215022091310747</v>
      </c>
      <c r="S539" s="99" t="str">
        <f t="shared" si="103"/>
        <v>DEGROWTH</v>
      </c>
      <c r="T539" s="68">
        <v>188</v>
      </c>
      <c r="U539" s="100" t="str">
        <f t="shared" si="104"/>
        <v>jAN</v>
      </c>
      <c r="V539" s="96">
        <v>188</v>
      </c>
      <c r="W539" s="101">
        <f t="shared" si="105"/>
        <v>-62.75</v>
      </c>
      <c r="X539" s="102">
        <f t="shared" si="106"/>
        <v>-0.33377659574468088</v>
      </c>
      <c r="Y539" s="103" t="str">
        <f t="shared" si="107"/>
        <v>DEGROWTH</v>
      </c>
      <c r="Z539" s="74">
        <v>0</v>
      </c>
      <c r="AA539" s="69"/>
      <c r="AB539" s="69" t="s">
        <v>134</v>
      </c>
      <c r="AC539" s="3"/>
    </row>
    <row r="540" spans="1:29" ht="14.25" customHeight="1">
      <c r="A540" s="69" t="s">
        <v>134</v>
      </c>
      <c r="B540" s="71" t="s">
        <v>62</v>
      </c>
      <c r="C540" s="71" t="s">
        <v>1568</v>
      </c>
      <c r="D540" s="71">
        <v>1000002847</v>
      </c>
      <c r="E540" s="72" t="s">
        <v>1569</v>
      </c>
      <c r="F540" s="73">
        <v>44772</v>
      </c>
      <c r="G540" s="66" t="str">
        <f t="shared" si="96"/>
        <v>Targeted Dealer</v>
      </c>
      <c r="H540" s="66"/>
      <c r="I540" s="67">
        <v>1100</v>
      </c>
      <c r="J540" s="67">
        <f t="shared" si="97"/>
        <v>1100</v>
      </c>
      <c r="K540" s="68">
        <v>1371.5</v>
      </c>
      <c r="L540" s="68">
        <f t="shared" si="98"/>
        <v>-271.5</v>
      </c>
      <c r="M540" s="68">
        <f t="shared" si="99"/>
        <v>124.68181818181819</v>
      </c>
      <c r="N540" s="96">
        <v>1153.25</v>
      </c>
      <c r="O540" s="97" t="str">
        <f t="shared" si="100"/>
        <v>DEC</v>
      </c>
      <c r="P540" s="96">
        <v>1153.25</v>
      </c>
      <c r="Q540" s="98">
        <f t="shared" si="101"/>
        <v>218.25</v>
      </c>
      <c r="R540" s="97">
        <f t="shared" si="102"/>
        <v>0.18924777801864301</v>
      </c>
      <c r="S540" s="99" t="str">
        <f t="shared" si="103"/>
        <v>GROWTH</v>
      </c>
      <c r="T540" s="68">
        <v>1023.65</v>
      </c>
      <c r="U540" s="100" t="str">
        <f t="shared" si="104"/>
        <v>jAN</v>
      </c>
      <c r="V540" s="96">
        <v>1023.65</v>
      </c>
      <c r="W540" s="101">
        <f t="shared" si="105"/>
        <v>347.85</v>
      </c>
      <c r="X540" s="102">
        <f t="shared" si="106"/>
        <v>0.33981341278757382</v>
      </c>
      <c r="Y540" s="103" t="str">
        <f t="shared" si="107"/>
        <v>GROWTH</v>
      </c>
      <c r="Z540" s="74">
        <v>0</v>
      </c>
      <c r="AA540" s="69"/>
      <c r="AB540" s="69" t="s">
        <v>134</v>
      </c>
      <c r="AC540" s="3"/>
    </row>
    <row r="541" spans="1:29" ht="14.25" customHeight="1">
      <c r="A541" s="69" t="s">
        <v>134</v>
      </c>
      <c r="B541" s="71" t="s">
        <v>62</v>
      </c>
      <c r="C541" s="71" t="s">
        <v>1570</v>
      </c>
      <c r="D541" s="71">
        <v>1000002990</v>
      </c>
      <c r="E541" s="71" t="s">
        <v>1571</v>
      </c>
      <c r="F541" s="73">
        <v>44832</v>
      </c>
      <c r="G541" s="66" t="str">
        <f t="shared" si="96"/>
        <v>Targeted Dealer</v>
      </c>
      <c r="H541" s="66"/>
      <c r="I541" s="67">
        <v>120</v>
      </c>
      <c r="J541" s="67">
        <f t="shared" si="97"/>
        <v>120</v>
      </c>
      <c r="K541" s="68">
        <v>77</v>
      </c>
      <c r="L541" s="68">
        <f t="shared" si="98"/>
        <v>43</v>
      </c>
      <c r="M541" s="68">
        <f t="shared" si="99"/>
        <v>64.166666666666671</v>
      </c>
      <c r="N541" s="96">
        <v>113.5</v>
      </c>
      <c r="O541" s="97" t="str">
        <f t="shared" si="100"/>
        <v>DEC</v>
      </c>
      <c r="P541" s="96">
        <v>113.5</v>
      </c>
      <c r="Q541" s="98">
        <f t="shared" si="101"/>
        <v>-36.5</v>
      </c>
      <c r="R541" s="97">
        <f t="shared" si="102"/>
        <v>-0.32158590308370039</v>
      </c>
      <c r="S541" s="99" t="str">
        <f t="shared" si="103"/>
        <v>DEGROWTH</v>
      </c>
      <c r="T541" s="68">
        <v>103.5</v>
      </c>
      <c r="U541" s="100" t="str">
        <f t="shared" si="104"/>
        <v>jAN</v>
      </c>
      <c r="V541" s="96">
        <v>103.5</v>
      </c>
      <c r="W541" s="101">
        <f t="shared" si="105"/>
        <v>-26.5</v>
      </c>
      <c r="X541" s="102">
        <f t="shared" si="106"/>
        <v>-0.2560386473429952</v>
      </c>
      <c r="Y541" s="103" t="str">
        <f t="shared" si="107"/>
        <v>DEGROWTH</v>
      </c>
      <c r="Z541" s="74">
        <v>0</v>
      </c>
      <c r="AA541" s="69"/>
      <c r="AB541" s="69" t="s">
        <v>134</v>
      </c>
      <c r="AC541" s="3"/>
    </row>
    <row r="542" spans="1:29" ht="14.25" customHeight="1">
      <c r="A542" s="69" t="s">
        <v>134</v>
      </c>
      <c r="B542" s="71" t="s">
        <v>62</v>
      </c>
      <c r="C542" s="71" t="s">
        <v>274</v>
      </c>
      <c r="D542" s="71">
        <v>1000003062</v>
      </c>
      <c r="E542" s="71" t="s">
        <v>275</v>
      </c>
      <c r="F542" s="73">
        <v>44865</v>
      </c>
      <c r="G542" s="66" t="str">
        <f t="shared" si="96"/>
        <v>-</v>
      </c>
      <c r="H542" s="66"/>
      <c r="I542" s="67">
        <v>0</v>
      </c>
      <c r="J542" s="67">
        <f t="shared" si="97"/>
        <v>0</v>
      </c>
      <c r="K542" s="68">
        <v>0</v>
      </c>
      <c r="L542" s="68">
        <f t="shared" si="98"/>
        <v>0</v>
      </c>
      <c r="M542" s="68" t="str">
        <f t="shared" si="99"/>
        <v>-</v>
      </c>
      <c r="N542" s="96">
        <v>0</v>
      </c>
      <c r="O542" s="97" t="str">
        <f t="shared" si="100"/>
        <v>DEC</v>
      </c>
      <c r="P542" s="96">
        <v>0</v>
      </c>
      <c r="Q542" s="98">
        <f t="shared" si="101"/>
        <v>0</v>
      </c>
      <c r="R542" s="97" t="str">
        <f t="shared" si="102"/>
        <v xml:space="preserve"> </v>
      </c>
      <c r="S542" s="99" t="b">
        <f t="shared" si="103"/>
        <v>0</v>
      </c>
      <c r="T542" s="68">
        <v>0</v>
      </c>
      <c r="U542" s="100" t="str">
        <f t="shared" si="104"/>
        <v>jAN</v>
      </c>
      <c r="V542" s="96">
        <v>0</v>
      </c>
      <c r="W542" s="101">
        <f t="shared" si="105"/>
        <v>0</v>
      </c>
      <c r="X542" s="102">
        <f t="shared" si="106"/>
        <v>0</v>
      </c>
      <c r="Y542" s="103" t="b">
        <f t="shared" si="107"/>
        <v>0</v>
      </c>
      <c r="Z542" s="74">
        <v>1</v>
      </c>
      <c r="AA542" s="69"/>
      <c r="AB542" s="69" t="s">
        <v>134</v>
      </c>
      <c r="AC542" s="3"/>
    </row>
    <row r="543" spans="1:29" ht="14.25" customHeight="1">
      <c r="A543" s="69" t="s">
        <v>134</v>
      </c>
      <c r="B543" s="71" t="s">
        <v>62</v>
      </c>
      <c r="C543" s="71" t="s">
        <v>1572</v>
      </c>
      <c r="D543" s="71">
        <v>1000003250</v>
      </c>
      <c r="E543" s="71" t="s">
        <v>1573</v>
      </c>
      <c r="F543" s="73">
        <v>44945</v>
      </c>
      <c r="G543" s="66" t="str">
        <f t="shared" si="96"/>
        <v>Targeted Dealer</v>
      </c>
      <c r="H543" s="66"/>
      <c r="I543" s="67">
        <v>20</v>
      </c>
      <c r="J543" s="67">
        <f t="shared" si="97"/>
        <v>20</v>
      </c>
      <c r="K543" s="68">
        <v>0</v>
      </c>
      <c r="L543" s="68">
        <f t="shared" si="98"/>
        <v>20</v>
      </c>
      <c r="M543" s="68">
        <f t="shared" si="99"/>
        <v>0</v>
      </c>
      <c r="N543" s="96">
        <v>0</v>
      </c>
      <c r="O543" s="97" t="str">
        <f t="shared" si="100"/>
        <v>DEC</v>
      </c>
      <c r="P543" s="96">
        <v>0</v>
      </c>
      <c r="Q543" s="98">
        <f t="shared" si="101"/>
        <v>0</v>
      </c>
      <c r="R543" s="97" t="str">
        <f t="shared" si="102"/>
        <v xml:space="preserve"> </v>
      </c>
      <c r="S543" s="99" t="b">
        <f t="shared" si="103"/>
        <v>0</v>
      </c>
      <c r="T543" s="68">
        <v>13</v>
      </c>
      <c r="U543" s="100" t="str">
        <f t="shared" si="104"/>
        <v>jAN</v>
      </c>
      <c r="V543" s="96">
        <v>13</v>
      </c>
      <c r="W543" s="101">
        <f t="shared" si="105"/>
        <v>-13</v>
      </c>
      <c r="X543" s="102">
        <f t="shared" si="106"/>
        <v>-1</v>
      </c>
      <c r="Y543" s="103" t="str">
        <f t="shared" si="107"/>
        <v>DEGROWTH</v>
      </c>
      <c r="Z543" s="74">
        <v>1</v>
      </c>
      <c r="AA543" s="69"/>
      <c r="AB543" s="69" t="s">
        <v>134</v>
      </c>
      <c r="AC543" s="3"/>
    </row>
    <row r="544" spans="1:29" ht="14.25" customHeight="1">
      <c r="A544" s="69" t="s">
        <v>134</v>
      </c>
      <c r="B544" s="71" t="s">
        <v>62</v>
      </c>
      <c r="C544" s="71" t="s">
        <v>1574</v>
      </c>
      <c r="D544" s="71">
        <v>1000003515</v>
      </c>
      <c r="E544" s="71" t="s">
        <v>1575</v>
      </c>
      <c r="F544" s="73">
        <v>45054</v>
      </c>
      <c r="G544" s="66" t="str">
        <f t="shared" si="96"/>
        <v>Targeted Dealer</v>
      </c>
      <c r="H544" s="66"/>
      <c r="I544" s="67">
        <v>170</v>
      </c>
      <c r="J544" s="67">
        <f t="shared" si="97"/>
        <v>170</v>
      </c>
      <c r="K544" s="68">
        <v>76.5</v>
      </c>
      <c r="L544" s="68">
        <f t="shared" si="98"/>
        <v>93.5</v>
      </c>
      <c r="M544" s="68">
        <f t="shared" si="99"/>
        <v>45</v>
      </c>
      <c r="N544" s="96">
        <v>153</v>
      </c>
      <c r="O544" s="97" t="str">
        <f t="shared" si="100"/>
        <v>DEC</v>
      </c>
      <c r="P544" s="96">
        <v>153</v>
      </c>
      <c r="Q544" s="98">
        <f t="shared" si="101"/>
        <v>-76.5</v>
      </c>
      <c r="R544" s="97">
        <f t="shared" si="102"/>
        <v>-0.5</v>
      </c>
      <c r="S544" s="99" t="str">
        <f t="shared" si="103"/>
        <v>DEGROWTH</v>
      </c>
      <c r="T544" s="68">
        <v>66.5</v>
      </c>
      <c r="U544" s="100" t="str">
        <f t="shared" si="104"/>
        <v>jAN</v>
      </c>
      <c r="V544" s="96">
        <v>66.5</v>
      </c>
      <c r="W544" s="101">
        <f t="shared" si="105"/>
        <v>10</v>
      </c>
      <c r="X544" s="102">
        <f t="shared" si="106"/>
        <v>0.15037593984962405</v>
      </c>
      <c r="Y544" s="103" t="str">
        <f t="shared" si="107"/>
        <v>GROWTH</v>
      </c>
      <c r="Z544" s="74">
        <v>0</v>
      </c>
      <c r="AA544" s="69"/>
      <c r="AB544" s="69" t="s">
        <v>134</v>
      </c>
      <c r="AC544" s="3"/>
    </row>
    <row r="545" spans="1:29" ht="14.25" customHeight="1">
      <c r="A545" s="69" t="s">
        <v>134</v>
      </c>
      <c r="B545" s="71" t="s">
        <v>62</v>
      </c>
      <c r="C545" s="71" t="s">
        <v>1576</v>
      </c>
      <c r="D545" s="71">
        <v>1000003592</v>
      </c>
      <c r="E545" s="71" t="s">
        <v>1577</v>
      </c>
      <c r="F545" s="73">
        <v>45080</v>
      </c>
      <c r="G545" s="66" t="str">
        <f t="shared" si="96"/>
        <v>-</v>
      </c>
      <c r="H545" s="66"/>
      <c r="I545" s="67">
        <v>0</v>
      </c>
      <c r="J545" s="67">
        <f t="shared" si="97"/>
        <v>0</v>
      </c>
      <c r="K545" s="68">
        <v>10.5</v>
      </c>
      <c r="L545" s="68">
        <f t="shared" si="98"/>
        <v>-10.5</v>
      </c>
      <c r="M545" s="68" t="str">
        <f t="shared" si="99"/>
        <v>-</v>
      </c>
      <c r="N545" s="96">
        <v>0</v>
      </c>
      <c r="O545" s="97" t="str">
        <f t="shared" si="100"/>
        <v>DEC</v>
      </c>
      <c r="P545" s="96">
        <v>0</v>
      </c>
      <c r="Q545" s="98">
        <f t="shared" si="101"/>
        <v>10.5</v>
      </c>
      <c r="R545" s="97" t="str">
        <f t="shared" si="102"/>
        <v xml:space="preserve"> </v>
      </c>
      <c r="S545" s="99" t="b">
        <f t="shared" si="103"/>
        <v>0</v>
      </c>
      <c r="T545" s="68">
        <v>84</v>
      </c>
      <c r="U545" s="100" t="str">
        <f t="shared" si="104"/>
        <v>jAN</v>
      </c>
      <c r="V545" s="96">
        <v>84</v>
      </c>
      <c r="W545" s="101">
        <f t="shared" si="105"/>
        <v>-73.5</v>
      </c>
      <c r="X545" s="102">
        <f t="shared" si="106"/>
        <v>-0.875</v>
      </c>
      <c r="Y545" s="103" t="str">
        <f t="shared" si="107"/>
        <v>DEGROWTH</v>
      </c>
      <c r="Z545" s="74">
        <v>1</v>
      </c>
      <c r="AA545" s="69"/>
      <c r="AB545" s="69" t="s">
        <v>134</v>
      </c>
      <c r="AC545" s="3"/>
    </row>
    <row r="546" spans="1:29" ht="14.25" customHeight="1">
      <c r="A546" s="69" t="s">
        <v>134</v>
      </c>
      <c r="B546" s="71" t="s">
        <v>62</v>
      </c>
      <c r="C546" s="71" t="s">
        <v>1578</v>
      </c>
      <c r="D546" s="71">
        <v>1000003744</v>
      </c>
      <c r="E546" s="71" t="s">
        <v>1579</v>
      </c>
      <c r="F546" s="73">
        <v>45233</v>
      </c>
      <c r="G546" s="66" t="str">
        <f t="shared" si="96"/>
        <v>Targeted Dealer</v>
      </c>
      <c r="H546" s="66"/>
      <c r="I546" s="67">
        <v>100</v>
      </c>
      <c r="J546" s="67">
        <f t="shared" si="97"/>
        <v>100</v>
      </c>
      <c r="K546" s="68">
        <v>40</v>
      </c>
      <c r="L546" s="68">
        <f t="shared" si="98"/>
        <v>60</v>
      </c>
      <c r="M546" s="68">
        <f t="shared" si="99"/>
        <v>40</v>
      </c>
      <c r="N546" s="96">
        <v>60</v>
      </c>
      <c r="O546" s="97" t="str">
        <f t="shared" si="100"/>
        <v>DEC</v>
      </c>
      <c r="P546" s="96">
        <v>60</v>
      </c>
      <c r="Q546" s="98">
        <f t="shared" si="101"/>
        <v>-20</v>
      </c>
      <c r="R546" s="97">
        <f t="shared" si="102"/>
        <v>-0.33333333333333337</v>
      </c>
      <c r="S546" s="99" t="str">
        <f t="shared" si="103"/>
        <v>DEGROWTH</v>
      </c>
      <c r="T546" s="68">
        <v>0</v>
      </c>
      <c r="U546" s="100" t="str">
        <f t="shared" si="104"/>
        <v>jAN</v>
      </c>
      <c r="V546" s="96">
        <v>0</v>
      </c>
      <c r="W546" s="101">
        <f t="shared" si="105"/>
        <v>40</v>
      </c>
      <c r="X546" s="102">
        <f t="shared" si="106"/>
        <v>0</v>
      </c>
      <c r="Y546" s="103" t="b">
        <f t="shared" si="107"/>
        <v>0</v>
      </c>
      <c r="Z546" s="74">
        <v>1</v>
      </c>
      <c r="AA546" s="69"/>
      <c r="AB546" s="69" t="s">
        <v>134</v>
      </c>
      <c r="AC546" s="3"/>
    </row>
    <row r="547" spans="1:29" ht="14.25" customHeight="1">
      <c r="A547" s="74" t="s">
        <v>134</v>
      </c>
      <c r="B547" s="78" t="s">
        <v>62</v>
      </c>
      <c r="C547" s="78" t="s">
        <v>1580</v>
      </c>
      <c r="D547" s="78">
        <v>1000003901</v>
      </c>
      <c r="E547" s="78" t="s">
        <v>1581</v>
      </c>
      <c r="F547" s="73">
        <v>45382</v>
      </c>
      <c r="G547" s="66" t="str">
        <f t="shared" si="96"/>
        <v>Targeted Dealer</v>
      </c>
      <c r="H547" s="66"/>
      <c r="I547" s="67">
        <v>40</v>
      </c>
      <c r="J547" s="67">
        <f t="shared" si="97"/>
        <v>40</v>
      </c>
      <c r="K547" s="68">
        <v>94.5</v>
      </c>
      <c r="L547" s="68">
        <f t="shared" si="98"/>
        <v>-54.5</v>
      </c>
      <c r="M547" s="68">
        <f t="shared" si="99"/>
        <v>236.25</v>
      </c>
      <c r="N547" s="96">
        <v>34</v>
      </c>
      <c r="O547" s="97" t="str">
        <f t="shared" si="100"/>
        <v>DEC</v>
      </c>
      <c r="P547" s="96">
        <v>34</v>
      </c>
      <c r="Q547" s="98">
        <f t="shared" si="101"/>
        <v>60.5</v>
      </c>
      <c r="R547" s="97">
        <f t="shared" si="102"/>
        <v>1.7794117647058822</v>
      </c>
      <c r="S547" s="99" t="str">
        <f t="shared" si="103"/>
        <v>GROWTH</v>
      </c>
      <c r="T547" s="68">
        <v>20</v>
      </c>
      <c r="U547" s="100" t="str">
        <f t="shared" si="104"/>
        <v>jAN</v>
      </c>
      <c r="V547" s="96">
        <v>20</v>
      </c>
      <c r="W547" s="101">
        <f t="shared" si="105"/>
        <v>74.5</v>
      </c>
      <c r="X547" s="102">
        <f t="shared" si="106"/>
        <v>3.7249999999999996</v>
      </c>
      <c r="Y547" s="103" t="str">
        <f t="shared" si="107"/>
        <v>GROWTH</v>
      </c>
      <c r="Z547" s="74">
        <v>0</v>
      </c>
      <c r="AA547" s="69"/>
      <c r="AB547" s="74" t="s">
        <v>134</v>
      </c>
      <c r="AC547" s="3"/>
    </row>
    <row r="548" spans="1:29" ht="14.25" customHeight="1">
      <c r="A548" s="74" t="s">
        <v>134</v>
      </c>
      <c r="B548" s="78" t="s">
        <v>62</v>
      </c>
      <c r="C548" s="78" t="s">
        <v>1582</v>
      </c>
      <c r="D548" s="78">
        <v>1000003983</v>
      </c>
      <c r="E548" s="78" t="s">
        <v>1583</v>
      </c>
      <c r="F548" s="73">
        <v>45440</v>
      </c>
      <c r="G548" s="66" t="str">
        <f t="shared" si="96"/>
        <v>Targeted Dealer</v>
      </c>
      <c r="H548" s="66"/>
      <c r="I548" s="67">
        <v>140</v>
      </c>
      <c r="J548" s="67">
        <f t="shared" si="97"/>
        <v>140</v>
      </c>
      <c r="K548" s="68">
        <v>81</v>
      </c>
      <c r="L548" s="68">
        <f t="shared" si="98"/>
        <v>59</v>
      </c>
      <c r="M548" s="68">
        <f t="shared" si="99"/>
        <v>57.857142857142861</v>
      </c>
      <c r="N548" s="96">
        <v>120</v>
      </c>
      <c r="O548" s="97" t="str">
        <f t="shared" si="100"/>
        <v>DEC</v>
      </c>
      <c r="P548" s="96">
        <v>120</v>
      </c>
      <c r="Q548" s="98">
        <f t="shared" si="101"/>
        <v>-39</v>
      </c>
      <c r="R548" s="97">
        <f t="shared" si="102"/>
        <v>-0.32499999999999996</v>
      </c>
      <c r="S548" s="99" t="str">
        <f t="shared" si="103"/>
        <v>DEGROWTH</v>
      </c>
      <c r="T548" s="68">
        <v>131.75</v>
      </c>
      <c r="U548" s="100" t="str">
        <f t="shared" si="104"/>
        <v>jAN</v>
      </c>
      <c r="V548" s="96">
        <v>131.75</v>
      </c>
      <c r="W548" s="101">
        <f t="shared" si="105"/>
        <v>-50.75</v>
      </c>
      <c r="X548" s="102">
        <f t="shared" si="106"/>
        <v>-0.38519924098671732</v>
      </c>
      <c r="Y548" s="103" t="str">
        <f t="shared" si="107"/>
        <v>DEGROWTH</v>
      </c>
      <c r="Z548" s="74">
        <v>0</v>
      </c>
      <c r="AA548" s="69"/>
      <c r="AB548" s="74" t="s">
        <v>134</v>
      </c>
      <c r="AC548" s="3"/>
    </row>
    <row r="549" spans="1:29" ht="14.25" customHeight="1">
      <c r="A549" s="74" t="s">
        <v>134</v>
      </c>
      <c r="B549" s="78" t="s">
        <v>62</v>
      </c>
      <c r="C549" s="78" t="s">
        <v>1584</v>
      </c>
      <c r="D549" s="78">
        <v>1000004023</v>
      </c>
      <c r="E549" s="78" t="s">
        <v>1585</v>
      </c>
      <c r="F549" s="73">
        <v>45472</v>
      </c>
      <c r="G549" s="66" t="str">
        <f t="shared" si="96"/>
        <v>Targeted Dealer</v>
      </c>
      <c r="H549" s="66"/>
      <c r="I549" s="67">
        <v>30</v>
      </c>
      <c r="J549" s="67">
        <f t="shared" si="97"/>
        <v>30</v>
      </c>
      <c r="K549" s="68">
        <v>30.5</v>
      </c>
      <c r="L549" s="68">
        <f t="shared" si="98"/>
        <v>-0.5</v>
      </c>
      <c r="M549" s="68">
        <f t="shared" si="99"/>
        <v>101.66666666666667</v>
      </c>
      <c r="N549" s="96">
        <v>23.5</v>
      </c>
      <c r="O549" s="97" t="str">
        <f t="shared" si="100"/>
        <v>DEC</v>
      </c>
      <c r="P549" s="96">
        <v>23.5</v>
      </c>
      <c r="Q549" s="98">
        <f t="shared" si="101"/>
        <v>7</v>
      </c>
      <c r="R549" s="97">
        <f t="shared" si="102"/>
        <v>0.2978723404255319</v>
      </c>
      <c r="S549" s="99" t="str">
        <f t="shared" si="103"/>
        <v>GROWTH</v>
      </c>
      <c r="T549" s="68">
        <v>22</v>
      </c>
      <c r="U549" s="100" t="str">
        <f t="shared" si="104"/>
        <v>jAN</v>
      </c>
      <c r="V549" s="96">
        <v>22</v>
      </c>
      <c r="W549" s="101">
        <f t="shared" si="105"/>
        <v>8.5</v>
      </c>
      <c r="X549" s="102">
        <f t="shared" si="106"/>
        <v>0.38636363636363646</v>
      </c>
      <c r="Y549" s="103" t="str">
        <f t="shared" si="107"/>
        <v>GROWTH</v>
      </c>
      <c r="Z549" s="74">
        <v>1</v>
      </c>
      <c r="AA549" s="69"/>
      <c r="AB549" s="74" t="s">
        <v>134</v>
      </c>
      <c r="AC549" s="3"/>
    </row>
    <row r="550" spans="1:29" ht="14.25" customHeight="1">
      <c r="A550" s="74" t="s">
        <v>134</v>
      </c>
      <c r="B550" s="78" t="s">
        <v>62</v>
      </c>
      <c r="C550" s="78" t="s">
        <v>276</v>
      </c>
      <c r="D550" s="78">
        <v>1000004073</v>
      </c>
      <c r="E550" s="78" t="s">
        <v>277</v>
      </c>
      <c r="F550" s="73">
        <v>45504</v>
      </c>
      <c r="G550" s="66" t="str">
        <f t="shared" si="96"/>
        <v>-</v>
      </c>
      <c r="H550" s="66"/>
      <c r="I550" s="67">
        <v>0</v>
      </c>
      <c r="J550" s="67">
        <f t="shared" si="97"/>
        <v>0</v>
      </c>
      <c r="K550" s="68">
        <v>0</v>
      </c>
      <c r="L550" s="68">
        <f t="shared" si="98"/>
        <v>0</v>
      </c>
      <c r="M550" s="68" t="str">
        <f t="shared" si="99"/>
        <v>-</v>
      </c>
      <c r="N550" s="96">
        <v>0</v>
      </c>
      <c r="O550" s="97" t="str">
        <f t="shared" si="100"/>
        <v>DEC</v>
      </c>
      <c r="P550" s="96">
        <v>0</v>
      </c>
      <c r="Q550" s="98">
        <f t="shared" si="101"/>
        <v>0</v>
      </c>
      <c r="R550" s="97" t="str">
        <f t="shared" si="102"/>
        <v xml:space="preserve"> </v>
      </c>
      <c r="S550" s="99" t="b">
        <f t="shared" si="103"/>
        <v>0</v>
      </c>
      <c r="T550" s="68">
        <v>56</v>
      </c>
      <c r="U550" s="100" t="str">
        <f t="shared" si="104"/>
        <v>jAN</v>
      </c>
      <c r="V550" s="96">
        <v>56</v>
      </c>
      <c r="W550" s="101">
        <f t="shared" si="105"/>
        <v>-56</v>
      </c>
      <c r="X550" s="102">
        <f t="shared" si="106"/>
        <v>-1</v>
      </c>
      <c r="Y550" s="103" t="str">
        <f t="shared" si="107"/>
        <v>DEGROWTH</v>
      </c>
      <c r="Z550" s="74">
        <v>1</v>
      </c>
      <c r="AA550" s="69"/>
      <c r="AB550" s="74" t="s">
        <v>134</v>
      </c>
      <c r="AC550" s="3"/>
    </row>
    <row r="551" spans="1:29" ht="14.25" customHeight="1">
      <c r="A551" s="74" t="s">
        <v>134</v>
      </c>
      <c r="B551" s="78" t="s">
        <v>62</v>
      </c>
      <c r="C551" s="78" t="s">
        <v>1586</v>
      </c>
      <c r="D551" s="78">
        <v>1000004085</v>
      </c>
      <c r="E551" s="78" t="s">
        <v>1587</v>
      </c>
      <c r="F551" s="73">
        <v>45518</v>
      </c>
      <c r="G551" s="66" t="str">
        <f t="shared" si="96"/>
        <v>Targeted Dealer</v>
      </c>
      <c r="H551" s="66"/>
      <c r="I551" s="67">
        <v>120</v>
      </c>
      <c r="J551" s="67">
        <f t="shared" si="97"/>
        <v>120</v>
      </c>
      <c r="K551" s="68">
        <v>84.5</v>
      </c>
      <c r="L551" s="68">
        <f t="shared" si="98"/>
        <v>35.5</v>
      </c>
      <c r="M551" s="68">
        <f t="shared" si="99"/>
        <v>70.416666666666671</v>
      </c>
      <c r="N551" s="96">
        <v>80.5</v>
      </c>
      <c r="O551" s="97" t="str">
        <f t="shared" si="100"/>
        <v>DEC</v>
      </c>
      <c r="P551" s="96">
        <v>80.5</v>
      </c>
      <c r="Q551" s="98">
        <f t="shared" si="101"/>
        <v>4</v>
      </c>
      <c r="R551" s="97">
        <f t="shared" si="102"/>
        <v>4.9689440993788914E-2</v>
      </c>
      <c r="S551" s="99" t="str">
        <f t="shared" si="103"/>
        <v>GROWTH</v>
      </c>
      <c r="T551" s="68">
        <v>91</v>
      </c>
      <c r="U551" s="100" t="str">
        <f t="shared" si="104"/>
        <v>jAN</v>
      </c>
      <c r="V551" s="96">
        <v>91</v>
      </c>
      <c r="W551" s="101">
        <f t="shared" si="105"/>
        <v>-6.5</v>
      </c>
      <c r="X551" s="102">
        <f t="shared" si="106"/>
        <v>-7.1428571428571397E-2</v>
      </c>
      <c r="Y551" s="103" t="str">
        <f t="shared" si="107"/>
        <v>DEGROWTH</v>
      </c>
      <c r="Z551" s="74">
        <v>0</v>
      </c>
      <c r="AA551" s="69"/>
      <c r="AB551" s="74" t="s">
        <v>134</v>
      </c>
      <c r="AC551" s="3"/>
    </row>
    <row r="552" spans="1:29" ht="14.25" customHeight="1">
      <c r="A552" s="69" t="s">
        <v>134</v>
      </c>
      <c r="B552" s="71" t="s">
        <v>64</v>
      </c>
      <c r="C552" s="71" t="s">
        <v>1588</v>
      </c>
      <c r="D552" s="71">
        <v>1000000609</v>
      </c>
      <c r="E552" s="72" t="s">
        <v>1589</v>
      </c>
      <c r="F552" s="73">
        <v>38395</v>
      </c>
      <c r="G552" s="66" t="str">
        <f t="shared" si="96"/>
        <v>Targeted Dealer</v>
      </c>
      <c r="H552" s="66"/>
      <c r="I552" s="67">
        <v>20</v>
      </c>
      <c r="J552" s="67">
        <f t="shared" si="97"/>
        <v>20</v>
      </c>
      <c r="K552" s="68">
        <v>0</v>
      </c>
      <c r="L552" s="68">
        <f t="shared" si="98"/>
        <v>20</v>
      </c>
      <c r="M552" s="68">
        <f t="shared" si="99"/>
        <v>0</v>
      </c>
      <c r="N552" s="96">
        <v>0</v>
      </c>
      <c r="O552" s="97" t="str">
        <f t="shared" si="100"/>
        <v>DEC</v>
      </c>
      <c r="P552" s="96">
        <v>0</v>
      </c>
      <c r="Q552" s="98">
        <f t="shared" si="101"/>
        <v>0</v>
      </c>
      <c r="R552" s="97" t="str">
        <f t="shared" si="102"/>
        <v xml:space="preserve"> </v>
      </c>
      <c r="S552" s="99" t="b">
        <f t="shared" si="103"/>
        <v>0</v>
      </c>
      <c r="T552" s="68">
        <v>60</v>
      </c>
      <c r="U552" s="100" t="str">
        <f t="shared" si="104"/>
        <v>jAN</v>
      </c>
      <c r="V552" s="96">
        <v>60</v>
      </c>
      <c r="W552" s="101">
        <f t="shared" si="105"/>
        <v>-60</v>
      </c>
      <c r="X552" s="102">
        <f t="shared" si="106"/>
        <v>-1</v>
      </c>
      <c r="Y552" s="103" t="str">
        <f t="shared" si="107"/>
        <v>DEGROWTH</v>
      </c>
      <c r="Z552" s="74">
        <v>0</v>
      </c>
      <c r="AA552" s="69"/>
      <c r="AB552" s="69" t="s">
        <v>134</v>
      </c>
      <c r="AC552" s="3"/>
    </row>
    <row r="553" spans="1:29" ht="14.25" customHeight="1">
      <c r="A553" s="69" t="s">
        <v>134</v>
      </c>
      <c r="B553" s="71" t="s">
        <v>64</v>
      </c>
      <c r="C553" s="71" t="s">
        <v>1590</v>
      </c>
      <c r="D553" s="71">
        <v>1000000607</v>
      </c>
      <c r="E553" s="72" t="s">
        <v>1591</v>
      </c>
      <c r="F553" s="73">
        <v>41215</v>
      </c>
      <c r="G553" s="66" t="str">
        <f t="shared" si="96"/>
        <v>Targeted Dealer</v>
      </c>
      <c r="H553" s="66"/>
      <c r="I553" s="67">
        <v>1220</v>
      </c>
      <c r="J553" s="67">
        <f t="shared" si="97"/>
        <v>1220</v>
      </c>
      <c r="K553" s="68">
        <v>1240</v>
      </c>
      <c r="L553" s="68">
        <f t="shared" si="98"/>
        <v>-20</v>
      </c>
      <c r="M553" s="68">
        <f t="shared" si="99"/>
        <v>101.63934426229508</v>
      </c>
      <c r="N553" s="96">
        <v>960</v>
      </c>
      <c r="O553" s="97" t="str">
        <f t="shared" si="100"/>
        <v>DEC</v>
      </c>
      <c r="P553" s="96">
        <v>960</v>
      </c>
      <c r="Q553" s="98">
        <f t="shared" si="101"/>
        <v>280</v>
      </c>
      <c r="R553" s="97">
        <f t="shared" si="102"/>
        <v>0.29166666666666674</v>
      </c>
      <c r="S553" s="99" t="str">
        <f t="shared" si="103"/>
        <v>GROWTH</v>
      </c>
      <c r="T553" s="68">
        <v>1160</v>
      </c>
      <c r="U553" s="100" t="str">
        <f t="shared" si="104"/>
        <v>jAN</v>
      </c>
      <c r="V553" s="96">
        <v>1160</v>
      </c>
      <c r="W553" s="101">
        <f t="shared" si="105"/>
        <v>80</v>
      </c>
      <c r="X553" s="102">
        <f t="shared" si="106"/>
        <v>6.8965517241379226E-2</v>
      </c>
      <c r="Y553" s="103" t="str">
        <f t="shared" si="107"/>
        <v>GROWTH</v>
      </c>
      <c r="Z553" s="74">
        <v>0</v>
      </c>
      <c r="AA553" s="69"/>
      <c r="AB553" s="69" t="s">
        <v>134</v>
      </c>
      <c r="AC553" s="3"/>
    </row>
    <row r="554" spans="1:29" ht="14.25" customHeight="1">
      <c r="A554" s="69" t="s">
        <v>134</v>
      </c>
      <c r="B554" s="71" t="s">
        <v>64</v>
      </c>
      <c r="C554" s="71" t="s">
        <v>1592</v>
      </c>
      <c r="D554" s="71">
        <v>1000000611</v>
      </c>
      <c r="E554" s="72" t="s">
        <v>1593</v>
      </c>
      <c r="F554" s="73">
        <v>41261</v>
      </c>
      <c r="G554" s="66" t="str">
        <f t="shared" si="96"/>
        <v>Targeted Dealer</v>
      </c>
      <c r="H554" s="66"/>
      <c r="I554" s="67">
        <v>310</v>
      </c>
      <c r="J554" s="67">
        <f t="shared" si="97"/>
        <v>310</v>
      </c>
      <c r="K554" s="68">
        <v>260</v>
      </c>
      <c r="L554" s="68">
        <f t="shared" si="98"/>
        <v>50</v>
      </c>
      <c r="M554" s="68">
        <f t="shared" si="99"/>
        <v>83.870967741935488</v>
      </c>
      <c r="N554" s="96">
        <v>180</v>
      </c>
      <c r="O554" s="97" t="str">
        <f t="shared" si="100"/>
        <v>DEC</v>
      </c>
      <c r="P554" s="96">
        <v>180</v>
      </c>
      <c r="Q554" s="98">
        <f t="shared" si="101"/>
        <v>80</v>
      </c>
      <c r="R554" s="97">
        <f t="shared" si="102"/>
        <v>0.44444444444444442</v>
      </c>
      <c r="S554" s="99" t="str">
        <f t="shared" si="103"/>
        <v>GROWTH</v>
      </c>
      <c r="T554" s="68">
        <v>260</v>
      </c>
      <c r="U554" s="100" t="str">
        <f t="shared" si="104"/>
        <v>jAN</v>
      </c>
      <c r="V554" s="96">
        <v>260</v>
      </c>
      <c r="W554" s="101">
        <f t="shared" si="105"/>
        <v>0</v>
      </c>
      <c r="X554" s="102">
        <f t="shared" si="106"/>
        <v>0</v>
      </c>
      <c r="Y554" s="103" t="str">
        <f t="shared" si="107"/>
        <v>GROWTH</v>
      </c>
      <c r="Z554" s="74">
        <v>0</v>
      </c>
      <c r="AA554" s="69"/>
      <c r="AB554" s="69" t="s">
        <v>134</v>
      </c>
      <c r="AC554" s="3"/>
    </row>
    <row r="555" spans="1:29" ht="14.25" customHeight="1">
      <c r="A555" s="69" t="s">
        <v>134</v>
      </c>
      <c r="B555" s="71" t="s">
        <v>64</v>
      </c>
      <c r="C555" s="71" t="s">
        <v>1594</v>
      </c>
      <c r="D555" s="71">
        <v>1000000614</v>
      </c>
      <c r="E555" s="72" t="s">
        <v>1595</v>
      </c>
      <c r="F555" s="73">
        <v>41527</v>
      </c>
      <c r="G555" s="66" t="str">
        <f t="shared" si="96"/>
        <v>Targeted Dealer</v>
      </c>
      <c r="H555" s="66"/>
      <c r="I555" s="67">
        <v>1100</v>
      </c>
      <c r="J555" s="67">
        <f t="shared" si="97"/>
        <v>1100</v>
      </c>
      <c r="K555" s="68">
        <v>1080</v>
      </c>
      <c r="L555" s="68">
        <f t="shared" si="98"/>
        <v>20</v>
      </c>
      <c r="M555" s="68">
        <f t="shared" si="99"/>
        <v>98.181818181818187</v>
      </c>
      <c r="N555" s="96">
        <v>760</v>
      </c>
      <c r="O555" s="97" t="str">
        <f t="shared" si="100"/>
        <v>DEC</v>
      </c>
      <c r="P555" s="96">
        <v>760</v>
      </c>
      <c r="Q555" s="98">
        <f t="shared" si="101"/>
        <v>320</v>
      </c>
      <c r="R555" s="97">
        <f t="shared" si="102"/>
        <v>0.42105263157894735</v>
      </c>
      <c r="S555" s="99" t="str">
        <f t="shared" si="103"/>
        <v>GROWTH</v>
      </c>
      <c r="T555" s="68">
        <v>1020</v>
      </c>
      <c r="U555" s="100" t="str">
        <f t="shared" si="104"/>
        <v>jAN</v>
      </c>
      <c r="V555" s="96">
        <v>1020</v>
      </c>
      <c r="W555" s="101">
        <f t="shared" si="105"/>
        <v>60</v>
      </c>
      <c r="X555" s="102">
        <f t="shared" si="106"/>
        <v>5.8823529411764719E-2</v>
      </c>
      <c r="Y555" s="103" t="str">
        <f t="shared" si="107"/>
        <v>GROWTH</v>
      </c>
      <c r="Z555" s="74">
        <v>0</v>
      </c>
      <c r="AA555" s="69"/>
      <c r="AB555" s="69" t="s">
        <v>134</v>
      </c>
      <c r="AC555" s="3"/>
    </row>
    <row r="556" spans="1:29" ht="14.25" customHeight="1">
      <c r="A556" s="69" t="s">
        <v>134</v>
      </c>
      <c r="B556" s="71" t="s">
        <v>64</v>
      </c>
      <c r="C556" s="71" t="s">
        <v>1596</v>
      </c>
      <c r="D556" s="71">
        <v>1000000605</v>
      </c>
      <c r="E556" s="72" t="s">
        <v>1597</v>
      </c>
      <c r="F556" s="73">
        <v>42627</v>
      </c>
      <c r="G556" s="66" t="str">
        <f t="shared" si="96"/>
        <v>Targeted Dealer</v>
      </c>
      <c r="H556" s="66"/>
      <c r="I556" s="67">
        <v>190</v>
      </c>
      <c r="J556" s="67">
        <f t="shared" si="97"/>
        <v>190</v>
      </c>
      <c r="K556" s="68">
        <v>80</v>
      </c>
      <c r="L556" s="68">
        <f t="shared" si="98"/>
        <v>110</v>
      </c>
      <c r="M556" s="68">
        <f t="shared" si="99"/>
        <v>42.10526315789474</v>
      </c>
      <c r="N556" s="96">
        <v>60</v>
      </c>
      <c r="O556" s="97" t="str">
        <f t="shared" si="100"/>
        <v>DEC</v>
      </c>
      <c r="P556" s="96">
        <v>60</v>
      </c>
      <c r="Q556" s="98">
        <f t="shared" si="101"/>
        <v>20</v>
      </c>
      <c r="R556" s="97">
        <f t="shared" si="102"/>
        <v>0.33333333333333326</v>
      </c>
      <c r="S556" s="99" t="str">
        <f t="shared" si="103"/>
        <v>GROWTH</v>
      </c>
      <c r="T556" s="68">
        <v>180</v>
      </c>
      <c r="U556" s="100" t="str">
        <f t="shared" si="104"/>
        <v>jAN</v>
      </c>
      <c r="V556" s="96">
        <v>180</v>
      </c>
      <c r="W556" s="101">
        <f t="shared" si="105"/>
        <v>-100</v>
      </c>
      <c r="X556" s="102">
        <f t="shared" si="106"/>
        <v>-0.55555555555555558</v>
      </c>
      <c r="Y556" s="103" t="str">
        <f t="shared" si="107"/>
        <v>DEGROWTH</v>
      </c>
      <c r="Z556" s="74">
        <v>0</v>
      </c>
      <c r="AA556" s="69"/>
      <c r="AB556" s="69" t="s">
        <v>134</v>
      </c>
      <c r="AC556" s="3"/>
    </row>
    <row r="557" spans="1:29" ht="14.25" customHeight="1">
      <c r="A557" s="69" t="s">
        <v>134</v>
      </c>
      <c r="B557" s="71" t="s">
        <v>64</v>
      </c>
      <c r="C557" s="71" t="s">
        <v>1598</v>
      </c>
      <c r="D557" s="71">
        <v>1000000604</v>
      </c>
      <c r="E557" s="72" t="s">
        <v>1599</v>
      </c>
      <c r="F557" s="73">
        <v>42703</v>
      </c>
      <c r="G557" s="66" t="str">
        <f t="shared" si="96"/>
        <v>Targeted Dealer</v>
      </c>
      <c r="H557" s="66"/>
      <c r="I557" s="67">
        <v>200</v>
      </c>
      <c r="J557" s="67">
        <f t="shared" si="97"/>
        <v>200</v>
      </c>
      <c r="K557" s="68">
        <v>100</v>
      </c>
      <c r="L557" s="68">
        <f t="shared" si="98"/>
        <v>100</v>
      </c>
      <c r="M557" s="68">
        <f t="shared" si="99"/>
        <v>50</v>
      </c>
      <c r="N557" s="96">
        <v>40</v>
      </c>
      <c r="O557" s="97" t="str">
        <f t="shared" si="100"/>
        <v>DEC</v>
      </c>
      <c r="P557" s="96">
        <v>40</v>
      </c>
      <c r="Q557" s="98">
        <f t="shared" si="101"/>
        <v>60</v>
      </c>
      <c r="R557" s="97">
        <f t="shared" si="102"/>
        <v>1.5</v>
      </c>
      <c r="S557" s="99" t="str">
        <f t="shared" si="103"/>
        <v>GROWTH</v>
      </c>
      <c r="T557" s="68">
        <v>180</v>
      </c>
      <c r="U557" s="100" t="str">
        <f t="shared" si="104"/>
        <v>jAN</v>
      </c>
      <c r="V557" s="96">
        <v>180</v>
      </c>
      <c r="W557" s="101">
        <f t="shared" si="105"/>
        <v>-80</v>
      </c>
      <c r="X557" s="102">
        <f t="shared" si="106"/>
        <v>-0.44444444444444442</v>
      </c>
      <c r="Y557" s="103" t="str">
        <f t="shared" si="107"/>
        <v>DEGROWTH</v>
      </c>
      <c r="Z557" s="74">
        <v>0</v>
      </c>
      <c r="AA557" s="69"/>
      <c r="AB557" s="69" t="s">
        <v>134</v>
      </c>
      <c r="AC557" s="3"/>
    </row>
    <row r="558" spans="1:29" ht="14.25" customHeight="1">
      <c r="A558" s="69" t="s">
        <v>134</v>
      </c>
      <c r="B558" s="71" t="s">
        <v>64</v>
      </c>
      <c r="C558" s="71" t="s">
        <v>1600</v>
      </c>
      <c r="D558" s="71">
        <v>1000000613</v>
      </c>
      <c r="E558" s="72" t="s">
        <v>1601</v>
      </c>
      <c r="F558" s="73">
        <v>43259</v>
      </c>
      <c r="G558" s="66" t="str">
        <f t="shared" si="96"/>
        <v>Targeted Dealer</v>
      </c>
      <c r="H558" s="66"/>
      <c r="I558" s="67">
        <v>30</v>
      </c>
      <c r="J558" s="67">
        <f t="shared" si="97"/>
        <v>30</v>
      </c>
      <c r="K558" s="68">
        <v>20</v>
      </c>
      <c r="L558" s="68">
        <f t="shared" si="98"/>
        <v>10</v>
      </c>
      <c r="M558" s="68">
        <f t="shared" si="99"/>
        <v>66.666666666666671</v>
      </c>
      <c r="N558" s="96">
        <v>0</v>
      </c>
      <c r="O558" s="97" t="str">
        <f t="shared" si="100"/>
        <v>DEC</v>
      </c>
      <c r="P558" s="96">
        <v>0</v>
      </c>
      <c r="Q558" s="98">
        <f t="shared" si="101"/>
        <v>20</v>
      </c>
      <c r="R558" s="97" t="str">
        <f t="shared" si="102"/>
        <v xml:space="preserve"> </v>
      </c>
      <c r="S558" s="99" t="b">
        <f t="shared" si="103"/>
        <v>0</v>
      </c>
      <c r="T558" s="68">
        <v>0</v>
      </c>
      <c r="U558" s="100" t="str">
        <f t="shared" si="104"/>
        <v>jAN</v>
      </c>
      <c r="V558" s="96">
        <v>0</v>
      </c>
      <c r="W558" s="101">
        <f t="shared" si="105"/>
        <v>20</v>
      </c>
      <c r="X558" s="102">
        <f t="shared" si="106"/>
        <v>0</v>
      </c>
      <c r="Y558" s="103" t="b">
        <f t="shared" si="107"/>
        <v>0</v>
      </c>
      <c r="Z558" s="74">
        <v>0</v>
      </c>
      <c r="AA558" s="69"/>
      <c r="AB558" s="69" t="s">
        <v>134</v>
      </c>
      <c r="AC558" s="3"/>
    </row>
    <row r="559" spans="1:29" ht="14.25" customHeight="1">
      <c r="A559" s="69" t="s">
        <v>134</v>
      </c>
      <c r="B559" s="71" t="s">
        <v>64</v>
      </c>
      <c r="C559" s="71" t="s">
        <v>1602</v>
      </c>
      <c r="D559" s="71">
        <v>1000002753</v>
      </c>
      <c r="E559" s="72" t="s">
        <v>1603</v>
      </c>
      <c r="F559" s="73">
        <v>44700</v>
      </c>
      <c r="G559" s="66" t="str">
        <f t="shared" si="96"/>
        <v>Targeted Dealer</v>
      </c>
      <c r="H559" s="66"/>
      <c r="I559" s="67">
        <v>20</v>
      </c>
      <c r="J559" s="67">
        <f t="shared" si="97"/>
        <v>20</v>
      </c>
      <c r="K559" s="68">
        <v>60</v>
      </c>
      <c r="L559" s="68">
        <f t="shared" si="98"/>
        <v>-40</v>
      </c>
      <c r="M559" s="68">
        <f t="shared" si="99"/>
        <v>300</v>
      </c>
      <c r="N559" s="96">
        <v>20</v>
      </c>
      <c r="O559" s="97" t="str">
        <f t="shared" si="100"/>
        <v>DEC</v>
      </c>
      <c r="P559" s="96">
        <v>20</v>
      </c>
      <c r="Q559" s="98">
        <f t="shared" si="101"/>
        <v>40</v>
      </c>
      <c r="R559" s="97">
        <f t="shared" si="102"/>
        <v>2</v>
      </c>
      <c r="S559" s="99" t="str">
        <f t="shared" si="103"/>
        <v>GROWTH</v>
      </c>
      <c r="T559" s="68">
        <v>20</v>
      </c>
      <c r="U559" s="100" t="str">
        <f t="shared" si="104"/>
        <v>jAN</v>
      </c>
      <c r="V559" s="96">
        <v>20</v>
      </c>
      <c r="W559" s="101">
        <f t="shared" si="105"/>
        <v>40</v>
      </c>
      <c r="X559" s="102">
        <f t="shared" si="106"/>
        <v>2</v>
      </c>
      <c r="Y559" s="103" t="str">
        <f t="shared" si="107"/>
        <v>GROWTH</v>
      </c>
      <c r="Z559" s="74">
        <v>0</v>
      </c>
      <c r="AA559" s="69"/>
      <c r="AB559" s="69" t="s">
        <v>134</v>
      </c>
      <c r="AC559" s="3"/>
    </row>
    <row r="560" spans="1:29" ht="14.25" customHeight="1">
      <c r="A560" s="69" t="s">
        <v>134</v>
      </c>
      <c r="B560" s="71" t="s">
        <v>64</v>
      </c>
      <c r="C560" s="71" t="s">
        <v>1604</v>
      </c>
      <c r="D560" s="71">
        <v>1000003246</v>
      </c>
      <c r="E560" s="72" t="s">
        <v>1605</v>
      </c>
      <c r="F560" s="73">
        <v>44939</v>
      </c>
      <c r="G560" s="66" t="str">
        <f t="shared" si="96"/>
        <v>Targeted Dealer</v>
      </c>
      <c r="H560" s="66"/>
      <c r="I560" s="67">
        <v>100</v>
      </c>
      <c r="J560" s="67">
        <f t="shared" si="97"/>
        <v>100</v>
      </c>
      <c r="K560" s="68">
        <v>60</v>
      </c>
      <c r="L560" s="68">
        <f t="shared" si="98"/>
        <v>40</v>
      </c>
      <c r="M560" s="68">
        <f t="shared" si="99"/>
        <v>60</v>
      </c>
      <c r="N560" s="96">
        <v>40</v>
      </c>
      <c r="O560" s="97" t="str">
        <f t="shared" si="100"/>
        <v>DEC</v>
      </c>
      <c r="P560" s="96">
        <v>40</v>
      </c>
      <c r="Q560" s="98">
        <f t="shared" si="101"/>
        <v>20</v>
      </c>
      <c r="R560" s="97">
        <f t="shared" si="102"/>
        <v>0.5</v>
      </c>
      <c r="S560" s="99" t="str">
        <f t="shared" si="103"/>
        <v>GROWTH</v>
      </c>
      <c r="T560" s="68">
        <v>80</v>
      </c>
      <c r="U560" s="100" t="str">
        <f t="shared" si="104"/>
        <v>jAN</v>
      </c>
      <c r="V560" s="96">
        <v>80</v>
      </c>
      <c r="W560" s="101">
        <f t="shared" si="105"/>
        <v>-20</v>
      </c>
      <c r="X560" s="102">
        <f t="shared" si="106"/>
        <v>-0.25</v>
      </c>
      <c r="Y560" s="103" t="str">
        <f t="shared" si="107"/>
        <v>DEGROWTH</v>
      </c>
      <c r="Z560" s="74">
        <v>0</v>
      </c>
      <c r="AA560" s="69"/>
      <c r="AB560" s="69" t="s">
        <v>134</v>
      </c>
      <c r="AC560" s="3"/>
    </row>
    <row r="561" spans="1:29" ht="14.25" customHeight="1">
      <c r="A561" s="69" t="s">
        <v>134</v>
      </c>
      <c r="B561" s="71" t="s">
        <v>64</v>
      </c>
      <c r="C561" s="71" t="s">
        <v>1606</v>
      </c>
      <c r="D561" s="71">
        <v>1000003274</v>
      </c>
      <c r="E561" s="72" t="s">
        <v>1607</v>
      </c>
      <c r="F561" s="73">
        <v>44950</v>
      </c>
      <c r="G561" s="66" t="str">
        <f t="shared" si="96"/>
        <v>Targeted Dealer</v>
      </c>
      <c r="H561" s="66"/>
      <c r="I561" s="67">
        <v>100</v>
      </c>
      <c r="J561" s="67">
        <f t="shared" si="97"/>
        <v>100</v>
      </c>
      <c r="K561" s="68">
        <v>140</v>
      </c>
      <c r="L561" s="68">
        <f t="shared" si="98"/>
        <v>-40</v>
      </c>
      <c r="M561" s="68">
        <f t="shared" si="99"/>
        <v>140</v>
      </c>
      <c r="N561" s="96">
        <v>80</v>
      </c>
      <c r="O561" s="97" t="str">
        <f t="shared" si="100"/>
        <v>DEC</v>
      </c>
      <c r="P561" s="96">
        <v>80</v>
      </c>
      <c r="Q561" s="98">
        <f t="shared" si="101"/>
        <v>60</v>
      </c>
      <c r="R561" s="97">
        <f t="shared" si="102"/>
        <v>0.75</v>
      </c>
      <c r="S561" s="99" t="str">
        <f t="shared" si="103"/>
        <v>GROWTH</v>
      </c>
      <c r="T561" s="68">
        <v>60</v>
      </c>
      <c r="U561" s="100" t="str">
        <f t="shared" si="104"/>
        <v>jAN</v>
      </c>
      <c r="V561" s="96">
        <v>60</v>
      </c>
      <c r="W561" s="101">
        <f t="shared" si="105"/>
        <v>80</v>
      </c>
      <c r="X561" s="102">
        <f t="shared" si="106"/>
        <v>1.3333333333333335</v>
      </c>
      <c r="Y561" s="103" t="str">
        <f t="shared" si="107"/>
        <v>GROWTH</v>
      </c>
      <c r="Z561" s="74">
        <v>0</v>
      </c>
      <c r="AA561" s="69"/>
      <c r="AB561" s="69" t="s">
        <v>134</v>
      </c>
      <c r="AC561" s="3"/>
    </row>
    <row r="562" spans="1:29" ht="14.25" customHeight="1">
      <c r="A562" s="69" t="s">
        <v>134</v>
      </c>
      <c r="B562" s="71" t="s">
        <v>64</v>
      </c>
      <c r="C562" s="71" t="s">
        <v>1608</v>
      </c>
      <c r="D562" s="71">
        <v>1000003278</v>
      </c>
      <c r="E562" s="72" t="s">
        <v>1609</v>
      </c>
      <c r="F562" s="73">
        <v>44951</v>
      </c>
      <c r="G562" s="66" t="str">
        <f t="shared" si="96"/>
        <v>Targeted Dealer</v>
      </c>
      <c r="H562" s="66"/>
      <c r="I562" s="67">
        <v>220</v>
      </c>
      <c r="J562" s="67">
        <f t="shared" si="97"/>
        <v>220</v>
      </c>
      <c r="K562" s="68">
        <v>210</v>
      </c>
      <c r="L562" s="68">
        <f t="shared" si="98"/>
        <v>10</v>
      </c>
      <c r="M562" s="68">
        <f t="shared" si="99"/>
        <v>95.454545454545453</v>
      </c>
      <c r="N562" s="96">
        <v>280</v>
      </c>
      <c r="O562" s="97" t="str">
        <f t="shared" si="100"/>
        <v>DEC</v>
      </c>
      <c r="P562" s="96">
        <v>280</v>
      </c>
      <c r="Q562" s="98">
        <f t="shared" si="101"/>
        <v>-70</v>
      </c>
      <c r="R562" s="97">
        <f t="shared" si="102"/>
        <v>-0.25</v>
      </c>
      <c r="S562" s="99" t="str">
        <f t="shared" si="103"/>
        <v>DEGROWTH</v>
      </c>
      <c r="T562" s="68">
        <v>180</v>
      </c>
      <c r="U562" s="100" t="str">
        <f t="shared" si="104"/>
        <v>jAN</v>
      </c>
      <c r="V562" s="96">
        <v>180</v>
      </c>
      <c r="W562" s="101">
        <f t="shared" si="105"/>
        <v>30</v>
      </c>
      <c r="X562" s="102">
        <f t="shared" si="106"/>
        <v>0.16666666666666674</v>
      </c>
      <c r="Y562" s="103" t="str">
        <f t="shared" si="107"/>
        <v>GROWTH</v>
      </c>
      <c r="Z562" s="74">
        <v>0</v>
      </c>
      <c r="AA562" s="69"/>
      <c r="AB562" s="69" t="s">
        <v>134</v>
      </c>
      <c r="AC562" s="3"/>
    </row>
    <row r="563" spans="1:29" ht="14.25" customHeight="1">
      <c r="A563" s="69" t="s">
        <v>134</v>
      </c>
      <c r="B563" s="71" t="s">
        <v>64</v>
      </c>
      <c r="C563" s="71" t="s">
        <v>1610</v>
      </c>
      <c r="D563" s="71">
        <v>1000003324</v>
      </c>
      <c r="E563" s="72" t="s">
        <v>1611</v>
      </c>
      <c r="F563" s="73">
        <v>44965</v>
      </c>
      <c r="G563" s="66" t="str">
        <f t="shared" si="96"/>
        <v>Targeted Dealer</v>
      </c>
      <c r="H563" s="66"/>
      <c r="I563" s="67">
        <v>280</v>
      </c>
      <c r="J563" s="67">
        <f t="shared" si="97"/>
        <v>280</v>
      </c>
      <c r="K563" s="68">
        <v>260</v>
      </c>
      <c r="L563" s="68">
        <f t="shared" si="98"/>
        <v>20</v>
      </c>
      <c r="M563" s="68">
        <f t="shared" si="99"/>
        <v>92.857142857142861</v>
      </c>
      <c r="N563" s="96">
        <v>200</v>
      </c>
      <c r="O563" s="97" t="str">
        <f t="shared" si="100"/>
        <v>DEC</v>
      </c>
      <c r="P563" s="96">
        <v>200</v>
      </c>
      <c r="Q563" s="98">
        <f t="shared" si="101"/>
        <v>60</v>
      </c>
      <c r="R563" s="97">
        <f t="shared" si="102"/>
        <v>0.30000000000000004</v>
      </c>
      <c r="S563" s="99" t="str">
        <f t="shared" si="103"/>
        <v>GROWTH</v>
      </c>
      <c r="T563" s="68">
        <v>200</v>
      </c>
      <c r="U563" s="100" t="str">
        <f t="shared" si="104"/>
        <v>jAN</v>
      </c>
      <c r="V563" s="96">
        <v>200</v>
      </c>
      <c r="W563" s="101">
        <f t="shared" si="105"/>
        <v>60</v>
      </c>
      <c r="X563" s="102">
        <f t="shared" si="106"/>
        <v>0.30000000000000004</v>
      </c>
      <c r="Y563" s="103" t="str">
        <f t="shared" si="107"/>
        <v>GROWTH</v>
      </c>
      <c r="Z563" s="74">
        <v>0</v>
      </c>
      <c r="AA563" s="69"/>
      <c r="AB563" s="69" t="s">
        <v>134</v>
      </c>
      <c r="AC563" s="3"/>
    </row>
    <row r="564" spans="1:29" ht="14.25" customHeight="1">
      <c r="A564" s="74" t="s">
        <v>134</v>
      </c>
      <c r="B564" s="78" t="s">
        <v>64</v>
      </c>
      <c r="C564" s="78" t="s">
        <v>1612</v>
      </c>
      <c r="D564" s="78">
        <v>1000003907</v>
      </c>
      <c r="E564" s="78" t="s">
        <v>1613</v>
      </c>
      <c r="F564" s="73">
        <v>45392</v>
      </c>
      <c r="G564" s="66" t="str">
        <f t="shared" si="96"/>
        <v>Targeted Dealer</v>
      </c>
      <c r="H564" s="66"/>
      <c r="I564" s="67">
        <v>550</v>
      </c>
      <c r="J564" s="67">
        <f t="shared" si="97"/>
        <v>550</v>
      </c>
      <c r="K564" s="68">
        <v>660</v>
      </c>
      <c r="L564" s="68">
        <f t="shared" si="98"/>
        <v>-110</v>
      </c>
      <c r="M564" s="68">
        <f t="shared" si="99"/>
        <v>120</v>
      </c>
      <c r="N564" s="96">
        <v>500</v>
      </c>
      <c r="O564" s="97" t="str">
        <f t="shared" si="100"/>
        <v>DEC</v>
      </c>
      <c r="P564" s="96">
        <v>500</v>
      </c>
      <c r="Q564" s="98">
        <f t="shared" si="101"/>
        <v>160</v>
      </c>
      <c r="R564" s="97">
        <f t="shared" si="102"/>
        <v>0.32000000000000006</v>
      </c>
      <c r="S564" s="99" t="str">
        <f t="shared" si="103"/>
        <v>GROWTH</v>
      </c>
      <c r="T564" s="68">
        <v>366</v>
      </c>
      <c r="U564" s="100" t="str">
        <f t="shared" si="104"/>
        <v>jAN</v>
      </c>
      <c r="V564" s="96">
        <v>366</v>
      </c>
      <c r="W564" s="101">
        <f t="shared" si="105"/>
        <v>294</v>
      </c>
      <c r="X564" s="102">
        <f t="shared" si="106"/>
        <v>0.80327868852459017</v>
      </c>
      <c r="Y564" s="103" t="str">
        <f t="shared" si="107"/>
        <v>GROWTH</v>
      </c>
      <c r="Z564" s="74">
        <v>0</v>
      </c>
      <c r="AA564" s="69"/>
      <c r="AB564" s="74" t="s">
        <v>134</v>
      </c>
      <c r="AC564" s="3"/>
    </row>
    <row r="565" spans="1:29" ht="14.25" customHeight="1">
      <c r="A565" s="74" t="s">
        <v>134</v>
      </c>
      <c r="B565" s="78" t="s">
        <v>64</v>
      </c>
      <c r="C565" s="78" t="s">
        <v>1614</v>
      </c>
      <c r="D565" s="78">
        <v>1000004062</v>
      </c>
      <c r="E565" s="78" t="s">
        <v>1615</v>
      </c>
      <c r="F565" s="73">
        <v>45498</v>
      </c>
      <c r="G565" s="66" t="str">
        <f t="shared" si="96"/>
        <v>Targeted Dealer</v>
      </c>
      <c r="H565" s="66"/>
      <c r="I565" s="67">
        <v>20</v>
      </c>
      <c r="J565" s="67">
        <f t="shared" si="97"/>
        <v>20</v>
      </c>
      <c r="K565" s="68">
        <v>60</v>
      </c>
      <c r="L565" s="68">
        <f t="shared" si="98"/>
        <v>-40</v>
      </c>
      <c r="M565" s="68">
        <f t="shared" si="99"/>
        <v>300</v>
      </c>
      <c r="N565" s="96">
        <v>0</v>
      </c>
      <c r="O565" s="97" t="str">
        <f t="shared" si="100"/>
        <v>DEC</v>
      </c>
      <c r="P565" s="96">
        <v>0</v>
      </c>
      <c r="Q565" s="98">
        <f t="shared" si="101"/>
        <v>60</v>
      </c>
      <c r="R565" s="97" t="str">
        <f t="shared" si="102"/>
        <v xml:space="preserve"> </v>
      </c>
      <c r="S565" s="99" t="b">
        <f t="shared" si="103"/>
        <v>0</v>
      </c>
      <c r="T565" s="68">
        <v>70</v>
      </c>
      <c r="U565" s="100" t="str">
        <f t="shared" si="104"/>
        <v>jAN</v>
      </c>
      <c r="V565" s="96">
        <v>70</v>
      </c>
      <c r="W565" s="101">
        <f t="shared" si="105"/>
        <v>-10</v>
      </c>
      <c r="X565" s="102">
        <f t="shared" si="106"/>
        <v>-0.1428571428571429</v>
      </c>
      <c r="Y565" s="103" t="str">
        <f t="shared" si="107"/>
        <v>DEGROWTH</v>
      </c>
      <c r="Z565" s="74">
        <v>0</v>
      </c>
      <c r="AA565" s="69"/>
      <c r="AB565" s="74" t="s">
        <v>134</v>
      </c>
      <c r="AC565" s="3"/>
    </row>
    <row r="566" spans="1:29" ht="14.25" customHeight="1">
      <c r="A566" s="74" t="s">
        <v>134</v>
      </c>
      <c r="B566" s="78" t="s">
        <v>64</v>
      </c>
      <c r="C566" s="78" t="s">
        <v>1616</v>
      </c>
      <c r="D566" s="78">
        <v>1000004082</v>
      </c>
      <c r="E566" s="78" t="s">
        <v>1617</v>
      </c>
      <c r="F566" s="73">
        <v>45516</v>
      </c>
      <c r="G566" s="66" t="str">
        <f t="shared" si="96"/>
        <v>Targeted Dealer</v>
      </c>
      <c r="H566" s="66"/>
      <c r="I566" s="67">
        <v>60</v>
      </c>
      <c r="J566" s="67">
        <f t="shared" si="97"/>
        <v>60</v>
      </c>
      <c r="K566" s="68">
        <v>60</v>
      </c>
      <c r="L566" s="68">
        <f t="shared" si="98"/>
        <v>0</v>
      </c>
      <c r="M566" s="68">
        <f t="shared" si="99"/>
        <v>100</v>
      </c>
      <c r="N566" s="96">
        <v>40</v>
      </c>
      <c r="O566" s="97" t="str">
        <f t="shared" si="100"/>
        <v>DEC</v>
      </c>
      <c r="P566" s="96">
        <v>40</v>
      </c>
      <c r="Q566" s="98">
        <f t="shared" si="101"/>
        <v>20</v>
      </c>
      <c r="R566" s="97">
        <f t="shared" si="102"/>
        <v>0.5</v>
      </c>
      <c r="S566" s="99" t="str">
        <f t="shared" si="103"/>
        <v>GROWTH</v>
      </c>
      <c r="T566" s="68">
        <v>60</v>
      </c>
      <c r="U566" s="100" t="str">
        <f t="shared" si="104"/>
        <v>jAN</v>
      </c>
      <c r="V566" s="96">
        <v>60</v>
      </c>
      <c r="W566" s="101">
        <f t="shared" si="105"/>
        <v>0</v>
      </c>
      <c r="X566" s="102">
        <f t="shared" si="106"/>
        <v>0</v>
      </c>
      <c r="Y566" s="103" t="str">
        <f t="shared" si="107"/>
        <v>GROWTH</v>
      </c>
      <c r="Z566" s="74">
        <v>0</v>
      </c>
      <c r="AA566" s="69"/>
      <c r="AB566" s="74" t="s">
        <v>134</v>
      </c>
      <c r="AC566" s="3"/>
    </row>
    <row r="567" spans="1:29" ht="14.25" customHeight="1">
      <c r="A567" s="74" t="s">
        <v>134</v>
      </c>
      <c r="B567" s="78" t="s">
        <v>64</v>
      </c>
      <c r="C567" s="78" t="s">
        <v>1618</v>
      </c>
      <c r="D567" s="78">
        <v>1000004086</v>
      </c>
      <c r="E567" s="78" t="s">
        <v>1619</v>
      </c>
      <c r="F567" s="73">
        <v>45518</v>
      </c>
      <c r="G567" s="66" t="str">
        <f t="shared" si="96"/>
        <v>Targeted Dealer</v>
      </c>
      <c r="H567" s="66"/>
      <c r="I567" s="67">
        <v>100</v>
      </c>
      <c r="J567" s="67">
        <f t="shared" si="97"/>
        <v>100</v>
      </c>
      <c r="K567" s="68">
        <v>40</v>
      </c>
      <c r="L567" s="68">
        <f t="shared" si="98"/>
        <v>60</v>
      </c>
      <c r="M567" s="68">
        <f t="shared" si="99"/>
        <v>40</v>
      </c>
      <c r="N567" s="96">
        <v>40</v>
      </c>
      <c r="O567" s="97" t="str">
        <f t="shared" si="100"/>
        <v>DEC</v>
      </c>
      <c r="P567" s="96">
        <v>40</v>
      </c>
      <c r="Q567" s="98">
        <f t="shared" si="101"/>
        <v>0</v>
      </c>
      <c r="R567" s="97">
        <f t="shared" si="102"/>
        <v>0</v>
      </c>
      <c r="S567" s="99" t="str">
        <f t="shared" si="103"/>
        <v>GROWTH</v>
      </c>
      <c r="T567" s="68">
        <v>80</v>
      </c>
      <c r="U567" s="100" t="str">
        <f t="shared" si="104"/>
        <v>jAN</v>
      </c>
      <c r="V567" s="96">
        <v>80</v>
      </c>
      <c r="W567" s="101">
        <f t="shared" si="105"/>
        <v>-40</v>
      </c>
      <c r="X567" s="102">
        <f t="shared" si="106"/>
        <v>-0.5</v>
      </c>
      <c r="Y567" s="103" t="str">
        <f t="shared" si="107"/>
        <v>DEGROWTH</v>
      </c>
      <c r="Z567" s="74">
        <v>0</v>
      </c>
      <c r="AA567" s="69"/>
      <c r="AB567" s="74" t="s">
        <v>134</v>
      </c>
      <c r="AC567" s="3"/>
    </row>
    <row r="568" spans="1:29" ht="14.25" customHeight="1">
      <c r="A568" s="69" t="s">
        <v>134</v>
      </c>
      <c r="B568" s="70" t="s">
        <v>65</v>
      </c>
      <c r="C568" s="71" t="s">
        <v>1620</v>
      </c>
      <c r="D568" s="71">
        <v>1000000481</v>
      </c>
      <c r="E568" s="72" t="s">
        <v>1621</v>
      </c>
      <c r="F568" s="73">
        <v>38789</v>
      </c>
      <c r="G568" s="66" t="str">
        <f t="shared" si="96"/>
        <v>Targeted Dealer</v>
      </c>
      <c r="H568" s="66"/>
      <c r="I568" s="67">
        <v>2500</v>
      </c>
      <c r="J568" s="67">
        <f t="shared" si="97"/>
        <v>2500</v>
      </c>
      <c r="K568" s="68">
        <v>2001</v>
      </c>
      <c r="L568" s="68">
        <f t="shared" si="98"/>
        <v>499</v>
      </c>
      <c r="M568" s="68">
        <f t="shared" si="99"/>
        <v>80.040000000000006</v>
      </c>
      <c r="N568" s="96">
        <v>2753.5</v>
      </c>
      <c r="O568" s="97" t="str">
        <f t="shared" si="100"/>
        <v>DEC</v>
      </c>
      <c r="P568" s="96">
        <v>2753.5</v>
      </c>
      <c r="Q568" s="98">
        <f t="shared" si="101"/>
        <v>-752.5</v>
      </c>
      <c r="R568" s="97">
        <f t="shared" si="102"/>
        <v>-0.27328854185581986</v>
      </c>
      <c r="S568" s="99" t="str">
        <f t="shared" si="103"/>
        <v>DEGROWTH</v>
      </c>
      <c r="T568" s="68">
        <v>2377.5</v>
      </c>
      <c r="U568" s="100" t="str">
        <f t="shared" si="104"/>
        <v>jAN</v>
      </c>
      <c r="V568" s="96">
        <v>2377.5</v>
      </c>
      <c r="W568" s="101">
        <f t="shared" si="105"/>
        <v>-376.5</v>
      </c>
      <c r="X568" s="102">
        <f t="shared" si="106"/>
        <v>-0.15835962145110405</v>
      </c>
      <c r="Y568" s="103" t="str">
        <f t="shared" si="107"/>
        <v>DEGROWTH</v>
      </c>
      <c r="Z568" s="74">
        <v>0</v>
      </c>
      <c r="AA568" s="69"/>
      <c r="AB568" s="69" t="s">
        <v>134</v>
      </c>
      <c r="AC568" s="3"/>
    </row>
    <row r="569" spans="1:29" ht="14.25" customHeight="1">
      <c r="A569" s="69" t="s">
        <v>134</v>
      </c>
      <c r="B569" s="70" t="s">
        <v>69</v>
      </c>
      <c r="C569" s="71" t="s">
        <v>1622</v>
      </c>
      <c r="D569" s="71">
        <v>1000000512</v>
      </c>
      <c r="E569" s="72" t="s">
        <v>1623</v>
      </c>
      <c r="F569" s="73">
        <v>38841</v>
      </c>
      <c r="G569" s="66" t="str">
        <f t="shared" si="96"/>
        <v>Targeted Dealer</v>
      </c>
      <c r="H569" s="66"/>
      <c r="I569" s="67">
        <v>2800</v>
      </c>
      <c r="J569" s="67">
        <f t="shared" si="97"/>
        <v>2800</v>
      </c>
      <c r="K569" s="68">
        <v>1783.5</v>
      </c>
      <c r="L569" s="68">
        <f t="shared" si="98"/>
        <v>1016.5</v>
      </c>
      <c r="M569" s="68">
        <f t="shared" si="99"/>
        <v>63.696428571428569</v>
      </c>
      <c r="N569" s="96">
        <v>1428.5</v>
      </c>
      <c r="O569" s="97" t="str">
        <f t="shared" si="100"/>
        <v>DEC</v>
      </c>
      <c r="P569" s="96">
        <v>1428.5</v>
      </c>
      <c r="Q569" s="98">
        <f t="shared" si="101"/>
        <v>355</v>
      </c>
      <c r="R569" s="97">
        <f t="shared" si="102"/>
        <v>0.24851242562128117</v>
      </c>
      <c r="S569" s="99" t="str">
        <f t="shared" si="103"/>
        <v>GROWTH</v>
      </c>
      <c r="T569" s="68">
        <v>0</v>
      </c>
      <c r="U569" s="100" t="str">
        <f t="shared" si="104"/>
        <v>jAN</v>
      </c>
      <c r="V569" s="96">
        <v>0</v>
      </c>
      <c r="W569" s="101">
        <f t="shared" si="105"/>
        <v>1783.5</v>
      </c>
      <c r="X569" s="102">
        <f t="shared" si="106"/>
        <v>0</v>
      </c>
      <c r="Y569" s="103" t="b">
        <f t="shared" si="107"/>
        <v>0</v>
      </c>
      <c r="Z569" s="74">
        <v>0</v>
      </c>
      <c r="AA569" s="69"/>
      <c r="AB569" s="69" t="s">
        <v>134</v>
      </c>
      <c r="AC569" s="3"/>
    </row>
    <row r="570" spans="1:29" ht="14.25" customHeight="1">
      <c r="A570" s="69" t="s">
        <v>134</v>
      </c>
      <c r="B570" s="70" t="s">
        <v>65</v>
      </c>
      <c r="C570" s="71" t="s">
        <v>1624</v>
      </c>
      <c r="D570" s="71">
        <v>1000000514</v>
      </c>
      <c r="E570" s="72" t="s">
        <v>1625</v>
      </c>
      <c r="F570" s="73">
        <v>38856</v>
      </c>
      <c r="G570" s="66" t="str">
        <f t="shared" si="96"/>
        <v>Targeted Dealer</v>
      </c>
      <c r="H570" s="66"/>
      <c r="I570" s="67">
        <v>1300</v>
      </c>
      <c r="J570" s="67">
        <f t="shared" si="97"/>
        <v>1300</v>
      </c>
      <c r="K570" s="68">
        <v>1294</v>
      </c>
      <c r="L570" s="68">
        <f t="shared" si="98"/>
        <v>6</v>
      </c>
      <c r="M570" s="68">
        <f t="shared" si="99"/>
        <v>99.538461538461533</v>
      </c>
      <c r="N570" s="96">
        <v>1055</v>
      </c>
      <c r="O570" s="97" t="str">
        <f t="shared" si="100"/>
        <v>DEC</v>
      </c>
      <c r="P570" s="96">
        <v>1055</v>
      </c>
      <c r="Q570" s="98">
        <f t="shared" si="101"/>
        <v>239</v>
      </c>
      <c r="R570" s="97">
        <f t="shared" si="102"/>
        <v>0.22654028436018958</v>
      </c>
      <c r="S570" s="99" t="str">
        <f t="shared" si="103"/>
        <v>GROWTH</v>
      </c>
      <c r="T570" s="68">
        <v>1425</v>
      </c>
      <c r="U570" s="100" t="str">
        <f t="shared" si="104"/>
        <v>jAN</v>
      </c>
      <c r="V570" s="96">
        <v>1425</v>
      </c>
      <c r="W570" s="101">
        <f t="shared" si="105"/>
        <v>-131</v>
      </c>
      <c r="X570" s="102">
        <f t="shared" si="106"/>
        <v>-9.1929824561403528E-2</v>
      </c>
      <c r="Y570" s="103" t="str">
        <f t="shared" si="107"/>
        <v>DEGROWTH</v>
      </c>
      <c r="Z570" s="74">
        <v>0</v>
      </c>
      <c r="AA570" s="69"/>
      <c r="AB570" s="69" t="s">
        <v>134</v>
      </c>
      <c r="AC570" s="3"/>
    </row>
    <row r="571" spans="1:29" ht="14.25" customHeight="1">
      <c r="A571" s="69" t="s">
        <v>134</v>
      </c>
      <c r="B571" s="70" t="s">
        <v>65</v>
      </c>
      <c r="C571" s="71" t="s">
        <v>1626</v>
      </c>
      <c r="D571" s="71">
        <v>1000000515</v>
      </c>
      <c r="E571" s="72" t="s">
        <v>1627</v>
      </c>
      <c r="F571" s="73">
        <v>39972</v>
      </c>
      <c r="G571" s="66" t="str">
        <f t="shared" si="96"/>
        <v>Targeted Dealer</v>
      </c>
      <c r="H571" s="66"/>
      <c r="I571" s="67">
        <v>200</v>
      </c>
      <c r="J571" s="67">
        <f t="shared" si="97"/>
        <v>200</v>
      </c>
      <c r="K571" s="68">
        <v>251</v>
      </c>
      <c r="L571" s="68">
        <f t="shared" si="98"/>
        <v>-51</v>
      </c>
      <c r="M571" s="68">
        <f t="shared" si="99"/>
        <v>125.5</v>
      </c>
      <c r="N571" s="96">
        <v>200</v>
      </c>
      <c r="O571" s="97" t="str">
        <f t="shared" si="100"/>
        <v>DEC</v>
      </c>
      <c r="P571" s="96">
        <v>200</v>
      </c>
      <c r="Q571" s="98">
        <f t="shared" si="101"/>
        <v>51</v>
      </c>
      <c r="R571" s="97">
        <f t="shared" si="102"/>
        <v>0.25499999999999989</v>
      </c>
      <c r="S571" s="99" t="str">
        <f t="shared" si="103"/>
        <v>GROWTH</v>
      </c>
      <c r="T571" s="68">
        <v>412</v>
      </c>
      <c r="U571" s="100" t="str">
        <f t="shared" si="104"/>
        <v>jAN</v>
      </c>
      <c r="V571" s="96">
        <v>412</v>
      </c>
      <c r="W571" s="101">
        <f t="shared" si="105"/>
        <v>-161</v>
      </c>
      <c r="X571" s="102">
        <f t="shared" si="106"/>
        <v>-0.39077669902912626</v>
      </c>
      <c r="Y571" s="103" t="str">
        <f t="shared" si="107"/>
        <v>DEGROWTH</v>
      </c>
      <c r="Z571" s="74">
        <v>0</v>
      </c>
      <c r="AA571" s="69"/>
      <c r="AB571" s="69" t="s">
        <v>134</v>
      </c>
      <c r="AC571" s="3"/>
    </row>
    <row r="572" spans="1:29" ht="14.25" customHeight="1">
      <c r="A572" s="69" t="s">
        <v>134</v>
      </c>
      <c r="B572" s="70" t="s">
        <v>65</v>
      </c>
      <c r="C572" s="71" t="s">
        <v>1628</v>
      </c>
      <c r="D572" s="71">
        <v>1000000519</v>
      </c>
      <c r="E572" s="72" t="s">
        <v>1629</v>
      </c>
      <c r="F572" s="73">
        <v>40275</v>
      </c>
      <c r="G572" s="66" t="str">
        <f t="shared" si="96"/>
        <v>Targeted Dealer</v>
      </c>
      <c r="H572" s="66"/>
      <c r="I572" s="67">
        <v>50</v>
      </c>
      <c r="J572" s="67">
        <f t="shared" si="97"/>
        <v>50</v>
      </c>
      <c r="K572" s="68">
        <v>55</v>
      </c>
      <c r="L572" s="68">
        <f t="shared" si="98"/>
        <v>-5</v>
      </c>
      <c r="M572" s="68">
        <f t="shared" si="99"/>
        <v>110</v>
      </c>
      <c r="N572" s="96">
        <v>75</v>
      </c>
      <c r="O572" s="97" t="str">
        <f t="shared" si="100"/>
        <v>DEC</v>
      </c>
      <c r="P572" s="96">
        <v>75</v>
      </c>
      <c r="Q572" s="98">
        <f t="shared" si="101"/>
        <v>-20</v>
      </c>
      <c r="R572" s="97">
        <f t="shared" si="102"/>
        <v>-0.26666666666666672</v>
      </c>
      <c r="S572" s="99" t="str">
        <f t="shared" si="103"/>
        <v>DEGROWTH</v>
      </c>
      <c r="T572" s="68">
        <v>25</v>
      </c>
      <c r="U572" s="100" t="str">
        <f t="shared" si="104"/>
        <v>jAN</v>
      </c>
      <c r="V572" s="96">
        <v>25</v>
      </c>
      <c r="W572" s="101">
        <f t="shared" si="105"/>
        <v>30</v>
      </c>
      <c r="X572" s="102">
        <f t="shared" si="106"/>
        <v>1.2000000000000002</v>
      </c>
      <c r="Y572" s="103" t="str">
        <f t="shared" si="107"/>
        <v>GROWTH</v>
      </c>
      <c r="Z572" s="74">
        <v>0</v>
      </c>
      <c r="AA572" s="69"/>
      <c r="AB572" s="69" t="s">
        <v>134</v>
      </c>
      <c r="AC572" s="3"/>
    </row>
    <row r="573" spans="1:29" ht="14.25" customHeight="1">
      <c r="A573" s="69" t="s">
        <v>134</v>
      </c>
      <c r="B573" s="70" t="s">
        <v>65</v>
      </c>
      <c r="C573" s="71" t="s">
        <v>1630</v>
      </c>
      <c r="D573" s="71">
        <v>1000000527</v>
      </c>
      <c r="E573" s="72" t="s">
        <v>1631</v>
      </c>
      <c r="F573" s="73">
        <v>40597</v>
      </c>
      <c r="G573" s="66" t="str">
        <f t="shared" si="96"/>
        <v>Targeted Dealer</v>
      </c>
      <c r="H573" s="66"/>
      <c r="I573" s="67">
        <v>900</v>
      </c>
      <c r="J573" s="67">
        <f t="shared" si="97"/>
        <v>900</v>
      </c>
      <c r="K573" s="68">
        <v>605</v>
      </c>
      <c r="L573" s="68">
        <f t="shared" si="98"/>
        <v>295</v>
      </c>
      <c r="M573" s="68">
        <f t="shared" si="99"/>
        <v>67.222222222222229</v>
      </c>
      <c r="N573" s="96">
        <v>999</v>
      </c>
      <c r="O573" s="97" t="str">
        <f t="shared" si="100"/>
        <v>DEC</v>
      </c>
      <c r="P573" s="96">
        <v>999</v>
      </c>
      <c r="Q573" s="98">
        <f t="shared" si="101"/>
        <v>-394</v>
      </c>
      <c r="R573" s="97">
        <f t="shared" si="102"/>
        <v>-0.39439439439439439</v>
      </c>
      <c r="S573" s="99" t="str">
        <f t="shared" si="103"/>
        <v>DEGROWTH</v>
      </c>
      <c r="T573" s="68">
        <v>822</v>
      </c>
      <c r="U573" s="100" t="str">
        <f t="shared" si="104"/>
        <v>jAN</v>
      </c>
      <c r="V573" s="96">
        <v>822</v>
      </c>
      <c r="W573" s="101">
        <f t="shared" si="105"/>
        <v>-217</v>
      </c>
      <c r="X573" s="102">
        <f t="shared" si="106"/>
        <v>-0.26399026763990263</v>
      </c>
      <c r="Y573" s="103" t="str">
        <f t="shared" si="107"/>
        <v>DEGROWTH</v>
      </c>
      <c r="Z573" s="74">
        <v>0</v>
      </c>
      <c r="AA573" s="69"/>
      <c r="AB573" s="69" t="s">
        <v>134</v>
      </c>
      <c r="AC573" s="3"/>
    </row>
    <row r="574" spans="1:29" ht="14.25" customHeight="1">
      <c r="A574" s="69" t="s">
        <v>134</v>
      </c>
      <c r="B574" s="70" t="s">
        <v>65</v>
      </c>
      <c r="C574" s="71" t="s">
        <v>1632</v>
      </c>
      <c r="D574" s="71">
        <v>1000000495</v>
      </c>
      <c r="E574" s="72" t="s">
        <v>1633</v>
      </c>
      <c r="F574" s="73">
        <v>40637</v>
      </c>
      <c r="G574" s="66" t="str">
        <f t="shared" si="96"/>
        <v>Targeted Dealer</v>
      </c>
      <c r="H574" s="66"/>
      <c r="I574" s="67">
        <v>1100</v>
      </c>
      <c r="J574" s="67">
        <f t="shared" si="97"/>
        <v>1100</v>
      </c>
      <c r="K574" s="68">
        <v>793</v>
      </c>
      <c r="L574" s="68">
        <f t="shared" si="98"/>
        <v>307</v>
      </c>
      <c r="M574" s="68">
        <f t="shared" si="99"/>
        <v>72.090909090909093</v>
      </c>
      <c r="N574" s="96">
        <v>1038</v>
      </c>
      <c r="O574" s="97" t="str">
        <f t="shared" si="100"/>
        <v>DEC</v>
      </c>
      <c r="P574" s="96">
        <v>1038</v>
      </c>
      <c r="Q574" s="98">
        <f t="shared" si="101"/>
        <v>-245</v>
      </c>
      <c r="R574" s="97">
        <f t="shared" si="102"/>
        <v>-0.23603082851637769</v>
      </c>
      <c r="S574" s="99" t="str">
        <f t="shared" si="103"/>
        <v>DEGROWTH</v>
      </c>
      <c r="T574" s="68">
        <v>1042</v>
      </c>
      <c r="U574" s="100" t="str">
        <f t="shared" si="104"/>
        <v>jAN</v>
      </c>
      <c r="V574" s="96">
        <v>1042</v>
      </c>
      <c r="W574" s="101">
        <f t="shared" si="105"/>
        <v>-249</v>
      </c>
      <c r="X574" s="102">
        <f t="shared" si="106"/>
        <v>-0.23896353166986561</v>
      </c>
      <c r="Y574" s="103" t="str">
        <f t="shared" si="107"/>
        <v>DEGROWTH</v>
      </c>
      <c r="Z574" s="74">
        <v>0</v>
      </c>
      <c r="AA574" s="69"/>
      <c r="AB574" s="69" t="s">
        <v>134</v>
      </c>
      <c r="AC574" s="3"/>
    </row>
    <row r="575" spans="1:29" ht="14.25" customHeight="1">
      <c r="A575" s="69" t="s">
        <v>134</v>
      </c>
      <c r="B575" s="70" t="s">
        <v>69</v>
      </c>
      <c r="C575" s="71" t="s">
        <v>1634</v>
      </c>
      <c r="D575" s="71">
        <v>1000000487</v>
      </c>
      <c r="E575" s="72" t="s">
        <v>1635</v>
      </c>
      <c r="F575" s="73">
        <v>40836</v>
      </c>
      <c r="G575" s="66" t="str">
        <f t="shared" si="96"/>
        <v>Targeted Dealer</v>
      </c>
      <c r="H575" s="66"/>
      <c r="I575" s="67">
        <v>13</v>
      </c>
      <c r="J575" s="67">
        <f t="shared" si="97"/>
        <v>13</v>
      </c>
      <c r="K575" s="68">
        <v>0</v>
      </c>
      <c r="L575" s="68">
        <f t="shared" si="98"/>
        <v>13</v>
      </c>
      <c r="M575" s="68">
        <f t="shared" si="99"/>
        <v>0</v>
      </c>
      <c r="N575" s="96">
        <v>13.5</v>
      </c>
      <c r="O575" s="97" t="str">
        <f t="shared" si="100"/>
        <v>DEC</v>
      </c>
      <c r="P575" s="96">
        <v>13.5</v>
      </c>
      <c r="Q575" s="98">
        <f t="shared" si="101"/>
        <v>-13.5</v>
      </c>
      <c r="R575" s="97">
        <f t="shared" si="102"/>
        <v>-1</v>
      </c>
      <c r="S575" s="99" t="str">
        <f t="shared" si="103"/>
        <v>DEGROWTH</v>
      </c>
      <c r="T575" s="68">
        <v>0</v>
      </c>
      <c r="U575" s="100" t="str">
        <f t="shared" si="104"/>
        <v>jAN</v>
      </c>
      <c r="V575" s="96">
        <v>0</v>
      </c>
      <c r="W575" s="101">
        <f t="shared" si="105"/>
        <v>0</v>
      </c>
      <c r="X575" s="102">
        <f t="shared" si="106"/>
        <v>0</v>
      </c>
      <c r="Y575" s="103" t="b">
        <f t="shared" si="107"/>
        <v>0</v>
      </c>
      <c r="Z575" s="74">
        <v>1</v>
      </c>
      <c r="AA575" s="69"/>
      <c r="AB575" s="69" t="s">
        <v>134</v>
      </c>
      <c r="AC575" s="3"/>
    </row>
    <row r="576" spans="1:29" ht="14.25" customHeight="1">
      <c r="A576" s="69" t="s">
        <v>134</v>
      </c>
      <c r="B576" s="70" t="s">
        <v>65</v>
      </c>
      <c r="C576" s="71" t="s">
        <v>1636</v>
      </c>
      <c r="D576" s="71">
        <v>1000000488</v>
      </c>
      <c r="E576" s="72" t="s">
        <v>1637</v>
      </c>
      <c r="F576" s="73">
        <v>40875</v>
      </c>
      <c r="G576" s="66" t="str">
        <f t="shared" si="96"/>
        <v>Targeted Dealer</v>
      </c>
      <c r="H576" s="66"/>
      <c r="I576" s="67">
        <v>800</v>
      </c>
      <c r="J576" s="67">
        <f t="shared" si="97"/>
        <v>800</v>
      </c>
      <c r="K576" s="68">
        <v>695</v>
      </c>
      <c r="L576" s="68">
        <f t="shared" si="98"/>
        <v>105</v>
      </c>
      <c r="M576" s="68">
        <f t="shared" si="99"/>
        <v>86.875</v>
      </c>
      <c r="N576" s="96">
        <v>815</v>
      </c>
      <c r="O576" s="97" t="str">
        <f t="shared" si="100"/>
        <v>DEC</v>
      </c>
      <c r="P576" s="96">
        <v>815</v>
      </c>
      <c r="Q576" s="98">
        <f t="shared" si="101"/>
        <v>-120</v>
      </c>
      <c r="R576" s="97">
        <f t="shared" si="102"/>
        <v>-0.14723926380368102</v>
      </c>
      <c r="S576" s="99" t="str">
        <f t="shared" si="103"/>
        <v>DEGROWTH</v>
      </c>
      <c r="T576" s="68">
        <v>764</v>
      </c>
      <c r="U576" s="100" t="str">
        <f t="shared" si="104"/>
        <v>jAN</v>
      </c>
      <c r="V576" s="96">
        <v>764</v>
      </c>
      <c r="W576" s="101">
        <f t="shared" si="105"/>
        <v>-69</v>
      </c>
      <c r="X576" s="102">
        <f t="shared" si="106"/>
        <v>-9.0314136125654421E-2</v>
      </c>
      <c r="Y576" s="103" t="str">
        <f t="shared" si="107"/>
        <v>DEGROWTH</v>
      </c>
      <c r="Z576" s="74">
        <v>0</v>
      </c>
      <c r="AA576" s="69"/>
      <c r="AB576" s="69" t="s">
        <v>134</v>
      </c>
      <c r="AC576" s="3"/>
    </row>
    <row r="577" spans="1:29" ht="14.25" customHeight="1">
      <c r="A577" s="69" t="s">
        <v>134</v>
      </c>
      <c r="B577" s="70" t="s">
        <v>65</v>
      </c>
      <c r="C577" s="71" t="s">
        <v>1638</v>
      </c>
      <c r="D577" s="71">
        <v>1000000522</v>
      </c>
      <c r="E577" s="72" t="s">
        <v>1639</v>
      </c>
      <c r="F577" s="73">
        <v>40885</v>
      </c>
      <c r="G577" s="66" t="str">
        <f t="shared" si="96"/>
        <v>Targeted Dealer</v>
      </c>
      <c r="H577" s="66"/>
      <c r="I577" s="67">
        <v>1000</v>
      </c>
      <c r="J577" s="67">
        <f t="shared" si="97"/>
        <v>1000</v>
      </c>
      <c r="K577" s="68">
        <v>1004</v>
      </c>
      <c r="L577" s="68">
        <f t="shared" si="98"/>
        <v>-4</v>
      </c>
      <c r="M577" s="68">
        <f t="shared" si="99"/>
        <v>100.4</v>
      </c>
      <c r="N577" s="96">
        <v>902</v>
      </c>
      <c r="O577" s="97" t="str">
        <f t="shared" si="100"/>
        <v>DEC</v>
      </c>
      <c r="P577" s="96">
        <v>902</v>
      </c>
      <c r="Q577" s="98">
        <f t="shared" si="101"/>
        <v>102</v>
      </c>
      <c r="R577" s="97">
        <f t="shared" si="102"/>
        <v>0.11308203991130816</v>
      </c>
      <c r="S577" s="99" t="str">
        <f t="shared" si="103"/>
        <v>GROWTH</v>
      </c>
      <c r="T577" s="68">
        <v>865</v>
      </c>
      <c r="U577" s="100" t="str">
        <f t="shared" si="104"/>
        <v>jAN</v>
      </c>
      <c r="V577" s="96">
        <v>865</v>
      </c>
      <c r="W577" s="101">
        <f t="shared" si="105"/>
        <v>139</v>
      </c>
      <c r="X577" s="102">
        <f t="shared" si="106"/>
        <v>0.1606936416184972</v>
      </c>
      <c r="Y577" s="103" t="str">
        <f t="shared" si="107"/>
        <v>GROWTH</v>
      </c>
      <c r="Z577" s="74">
        <v>0</v>
      </c>
      <c r="AA577" s="69"/>
      <c r="AB577" s="69" t="s">
        <v>134</v>
      </c>
      <c r="AC577" s="3"/>
    </row>
    <row r="578" spans="1:29" ht="14.25" customHeight="1">
      <c r="A578" s="69" t="s">
        <v>134</v>
      </c>
      <c r="B578" s="70" t="s">
        <v>65</v>
      </c>
      <c r="C578" s="71" t="s">
        <v>1640</v>
      </c>
      <c r="D578" s="71">
        <v>1000000491</v>
      </c>
      <c r="E578" s="72" t="s">
        <v>1641</v>
      </c>
      <c r="F578" s="73">
        <v>41080</v>
      </c>
      <c r="G578" s="66" t="str">
        <f t="shared" si="96"/>
        <v>Targeted Dealer</v>
      </c>
      <c r="H578" s="66"/>
      <c r="I578" s="67">
        <v>50</v>
      </c>
      <c r="J578" s="67">
        <f t="shared" si="97"/>
        <v>50</v>
      </c>
      <c r="K578" s="68">
        <v>55</v>
      </c>
      <c r="L578" s="68">
        <f t="shared" si="98"/>
        <v>-5</v>
      </c>
      <c r="M578" s="68">
        <f t="shared" si="99"/>
        <v>110</v>
      </c>
      <c r="N578" s="96">
        <v>50</v>
      </c>
      <c r="O578" s="97" t="str">
        <f t="shared" si="100"/>
        <v>DEC</v>
      </c>
      <c r="P578" s="96">
        <v>50</v>
      </c>
      <c r="Q578" s="98">
        <f t="shared" si="101"/>
        <v>5</v>
      </c>
      <c r="R578" s="97">
        <f t="shared" si="102"/>
        <v>0.10000000000000009</v>
      </c>
      <c r="S578" s="99" t="str">
        <f t="shared" si="103"/>
        <v>GROWTH</v>
      </c>
      <c r="T578" s="68">
        <v>55</v>
      </c>
      <c r="U578" s="100" t="str">
        <f t="shared" si="104"/>
        <v>jAN</v>
      </c>
      <c r="V578" s="96">
        <v>55</v>
      </c>
      <c r="W578" s="101">
        <f t="shared" si="105"/>
        <v>0</v>
      </c>
      <c r="X578" s="102">
        <f t="shared" si="106"/>
        <v>0</v>
      </c>
      <c r="Y578" s="103" t="str">
        <f t="shared" si="107"/>
        <v>GROWTH</v>
      </c>
      <c r="Z578" s="74">
        <v>0</v>
      </c>
      <c r="AA578" s="69"/>
      <c r="AB578" s="69" t="s">
        <v>134</v>
      </c>
      <c r="AC578" s="3"/>
    </row>
    <row r="579" spans="1:29" ht="14.25" customHeight="1">
      <c r="A579" s="69" t="s">
        <v>134</v>
      </c>
      <c r="B579" s="70" t="s">
        <v>69</v>
      </c>
      <c r="C579" s="71" t="s">
        <v>1642</v>
      </c>
      <c r="D579" s="71">
        <v>1000000499</v>
      </c>
      <c r="E579" s="72" t="s">
        <v>1643</v>
      </c>
      <c r="F579" s="73">
        <v>41109</v>
      </c>
      <c r="G579" s="66" t="str">
        <f t="shared" ref="G579:G642" si="108">IF(I579&gt;0,"Targeted Dealer","-")</f>
        <v>Targeted Dealer</v>
      </c>
      <c r="H579" s="66"/>
      <c r="I579" s="67">
        <v>1550</v>
      </c>
      <c r="J579" s="67">
        <f t="shared" ref="J579:J642" si="109">I579/$J$1*($J$1-$E$1)</f>
        <v>1550</v>
      </c>
      <c r="K579" s="68">
        <v>1239</v>
      </c>
      <c r="L579" s="68">
        <f t="shared" ref="L579:L642" si="110">I579-K579</f>
        <v>311</v>
      </c>
      <c r="M579" s="68">
        <f t="shared" ref="M579:M642" si="111">IFERROR((K579/J579%),"-")</f>
        <v>79.935483870967744</v>
      </c>
      <c r="N579" s="96">
        <v>1352.45</v>
      </c>
      <c r="O579" s="97" t="str">
        <f t="shared" ref="O579:O642" si="112">IF(F579&lt;=$P$2,"DEC","")</f>
        <v>DEC</v>
      </c>
      <c r="P579" s="96">
        <v>1352.45</v>
      </c>
      <c r="Q579" s="98">
        <f t="shared" ref="Q579:Q642" si="113">K579-P579</f>
        <v>-113.45000000000005</v>
      </c>
      <c r="R579" s="97">
        <f t="shared" ref="R579:R642" si="114">IFERROR(IF(O579="Dec",(K579/P579-1))," ")</f>
        <v>-8.3884801656253449E-2</v>
      </c>
      <c r="S579" s="99" t="str">
        <f t="shared" ref="S579:S642" si="115">IF(N579&gt;0,IF(O579="","-",IF(R579&lt;0%,"DEGROWTH","GROWTH")))</f>
        <v>DEGROWTH</v>
      </c>
      <c r="T579" s="68">
        <v>0</v>
      </c>
      <c r="U579" s="100" t="str">
        <f t="shared" ref="U579:U642" si="116">IF(F579&lt;=$V$2,"jAN","")</f>
        <v>jAN</v>
      </c>
      <c r="V579" s="96">
        <v>0</v>
      </c>
      <c r="W579" s="101">
        <f t="shared" ref="W579:W642" si="117">K579-V579</f>
        <v>1239</v>
      </c>
      <c r="X579" s="102">
        <f t="shared" ref="X579:X642" si="118">IFERROR(IF(U579="Jan",(K579/V579-1)),0)</f>
        <v>0</v>
      </c>
      <c r="Y579" s="103" t="b">
        <f t="shared" ref="Y579:Y642" si="119">IF(T579&gt;0,IF(U579="","-",IF(X579&lt;0%,"DEGROWTH","GROWTH")))</f>
        <v>0</v>
      </c>
      <c r="Z579" s="74">
        <v>0</v>
      </c>
      <c r="AA579" s="69"/>
      <c r="AB579" s="69" t="s">
        <v>134</v>
      </c>
      <c r="AC579" s="3"/>
    </row>
    <row r="580" spans="1:29" ht="14.25" customHeight="1">
      <c r="A580" s="69" t="s">
        <v>134</v>
      </c>
      <c r="B580" s="70" t="s">
        <v>65</v>
      </c>
      <c r="C580" s="71" t="s">
        <v>1644</v>
      </c>
      <c r="D580" s="71">
        <v>1000000490</v>
      </c>
      <c r="E580" s="72" t="s">
        <v>1645</v>
      </c>
      <c r="F580" s="73">
        <v>41234</v>
      </c>
      <c r="G580" s="66" t="str">
        <f t="shared" si="108"/>
        <v>Targeted Dealer</v>
      </c>
      <c r="H580" s="66"/>
      <c r="I580" s="67">
        <v>650</v>
      </c>
      <c r="J580" s="67">
        <f t="shared" si="109"/>
        <v>650</v>
      </c>
      <c r="K580" s="68">
        <v>650</v>
      </c>
      <c r="L580" s="68">
        <f t="shared" si="110"/>
        <v>0</v>
      </c>
      <c r="M580" s="68">
        <f t="shared" si="111"/>
        <v>100</v>
      </c>
      <c r="N580" s="96">
        <v>625</v>
      </c>
      <c r="O580" s="97" t="str">
        <f t="shared" si="112"/>
        <v>DEC</v>
      </c>
      <c r="P580" s="96">
        <v>625</v>
      </c>
      <c r="Q580" s="98">
        <f t="shared" si="113"/>
        <v>25</v>
      </c>
      <c r="R580" s="97">
        <f t="shared" si="114"/>
        <v>4.0000000000000036E-2</v>
      </c>
      <c r="S580" s="99" t="str">
        <f t="shared" si="115"/>
        <v>GROWTH</v>
      </c>
      <c r="T580" s="68">
        <v>595</v>
      </c>
      <c r="U580" s="100" t="str">
        <f t="shared" si="116"/>
        <v>jAN</v>
      </c>
      <c r="V580" s="96">
        <v>595</v>
      </c>
      <c r="W580" s="101">
        <f t="shared" si="117"/>
        <v>55</v>
      </c>
      <c r="X580" s="102">
        <f t="shared" si="118"/>
        <v>9.243697478991586E-2</v>
      </c>
      <c r="Y580" s="103" t="str">
        <f t="shared" si="119"/>
        <v>GROWTH</v>
      </c>
      <c r="Z580" s="74">
        <v>0</v>
      </c>
      <c r="AA580" s="69"/>
      <c r="AB580" s="69" t="s">
        <v>134</v>
      </c>
      <c r="AC580" s="3"/>
    </row>
    <row r="581" spans="1:29" ht="14.25" customHeight="1">
      <c r="A581" s="69" t="s">
        <v>134</v>
      </c>
      <c r="B581" s="70" t="s">
        <v>69</v>
      </c>
      <c r="C581" s="71" t="s">
        <v>1646</v>
      </c>
      <c r="D581" s="71">
        <v>1000000523</v>
      </c>
      <c r="E581" s="72" t="s">
        <v>1647</v>
      </c>
      <c r="F581" s="73">
        <v>41256</v>
      </c>
      <c r="G581" s="66" t="str">
        <f t="shared" si="108"/>
        <v>Targeted Dealer</v>
      </c>
      <c r="H581" s="66"/>
      <c r="I581" s="67">
        <v>13</v>
      </c>
      <c r="J581" s="67">
        <f t="shared" si="109"/>
        <v>13</v>
      </c>
      <c r="K581" s="68">
        <v>13</v>
      </c>
      <c r="L581" s="68">
        <f t="shared" si="110"/>
        <v>0</v>
      </c>
      <c r="M581" s="68">
        <f t="shared" si="111"/>
        <v>100</v>
      </c>
      <c r="N581" s="96">
        <v>0</v>
      </c>
      <c r="O581" s="97" t="str">
        <f t="shared" si="112"/>
        <v>DEC</v>
      </c>
      <c r="P581" s="96">
        <v>0</v>
      </c>
      <c r="Q581" s="98">
        <f t="shared" si="113"/>
        <v>13</v>
      </c>
      <c r="R581" s="97" t="str">
        <f t="shared" si="114"/>
        <v xml:space="preserve"> </v>
      </c>
      <c r="S581" s="99" t="b">
        <f t="shared" si="115"/>
        <v>0</v>
      </c>
      <c r="T581" s="68">
        <v>0</v>
      </c>
      <c r="U581" s="100" t="str">
        <f t="shared" si="116"/>
        <v>jAN</v>
      </c>
      <c r="V581" s="96">
        <v>0</v>
      </c>
      <c r="W581" s="101">
        <f t="shared" si="117"/>
        <v>13</v>
      </c>
      <c r="X581" s="102">
        <f t="shared" si="118"/>
        <v>0</v>
      </c>
      <c r="Y581" s="103" t="b">
        <f t="shared" si="119"/>
        <v>0</v>
      </c>
      <c r="Z581" s="74">
        <v>0</v>
      </c>
      <c r="AA581" s="69"/>
      <c r="AB581" s="69" t="s">
        <v>134</v>
      </c>
      <c r="AC581" s="3"/>
    </row>
    <row r="582" spans="1:29" ht="14.25" customHeight="1">
      <c r="A582" s="69" t="s">
        <v>134</v>
      </c>
      <c r="B582" s="70" t="s">
        <v>65</v>
      </c>
      <c r="C582" s="71" t="s">
        <v>1648</v>
      </c>
      <c r="D582" s="71">
        <v>1000000497</v>
      </c>
      <c r="E582" s="72" t="s">
        <v>1649</v>
      </c>
      <c r="F582" s="73">
        <v>41297</v>
      </c>
      <c r="G582" s="66" t="str">
        <f t="shared" si="108"/>
        <v>Targeted Dealer</v>
      </c>
      <c r="H582" s="66"/>
      <c r="I582" s="67">
        <v>125</v>
      </c>
      <c r="J582" s="67">
        <f t="shared" si="109"/>
        <v>125</v>
      </c>
      <c r="K582" s="68">
        <v>125</v>
      </c>
      <c r="L582" s="68">
        <f t="shared" si="110"/>
        <v>0</v>
      </c>
      <c r="M582" s="68">
        <f t="shared" si="111"/>
        <v>100</v>
      </c>
      <c r="N582" s="96">
        <v>100</v>
      </c>
      <c r="O582" s="97" t="str">
        <f t="shared" si="112"/>
        <v>DEC</v>
      </c>
      <c r="P582" s="96">
        <v>100</v>
      </c>
      <c r="Q582" s="98">
        <f t="shared" si="113"/>
        <v>25</v>
      </c>
      <c r="R582" s="97">
        <f t="shared" si="114"/>
        <v>0.25</v>
      </c>
      <c r="S582" s="99" t="str">
        <f t="shared" si="115"/>
        <v>GROWTH</v>
      </c>
      <c r="T582" s="68">
        <v>125</v>
      </c>
      <c r="U582" s="100" t="str">
        <f t="shared" si="116"/>
        <v>jAN</v>
      </c>
      <c r="V582" s="96">
        <v>125</v>
      </c>
      <c r="W582" s="101">
        <f t="shared" si="117"/>
        <v>0</v>
      </c>
      <c r="X582" s="102">
        <f t="shared" si="118"/>
        <v>0</v>
      </c>
      <c r="Y582" s="103" t="str">
        <f t="shared" si="119"/>
        <v>GROWTH</v>
      </c>
      <c r="Z582" s="74">
        <v>0</v>
      </c>
      <c r="AA582" s="69"/>
      <c r="AB582" s="69" t="s">
        <v>134</v>
      </c>
      <c r="AC582" s="3"/>
    </row>
    <row r="583" spans="1:29" ht="14.25" customHeight="1">
      <c r="A583" s="69" t="s">
        <v>134</v>
      </c>
      <c r="B583" s="70" t="s">
        <v>69</v>
      </c>
      <c r="C583" s="71" t="s">
        <v>1650</v>
      </c>
      <c r="D583" s="71">
        <v>1000000511</v>
      </c>
      <c r="E583" s="72" t="s">
        <v>1651</v>
      </c>
      <c r="F583" s="73">
        <v>41401</v>
      </c>
      <c r="G583" s="66" t="str">
        <f t="shared" si="108"/>
        <v>Targeted Dealer</v>
      </c>
      <c r="H583" s="66"/>
      <c r="I583" s="67">
        <v>125</v>
      </c>
      <c r="J583" s="67">
        <f t="shared" si="109"/>
        <v>125</v>
      </c>
      <c r="K583" s="68">
        <v>315</v>
      </c>
      <c r="L583" s="68">
        <f t="shared" si="110"/>
        <v>-190</v>
      </c>
      <c r="M583" s="68">
        <f t="shared" si="111"/>
        <v>252</v>
      </c>
      <c r="N583" s="96">
        <v>75</v>
      </c>
      <c r="O583" s="97" t="str">
        <f t="shared" si="112"/>
        <v>DEC</v>
      </c>
      <c r="P583" s="96">
        <v>75</v>
      </c>
      <c r="Q583" s="98">
        <f t="shared" si="113"/>
        <v>240</v>
      </c>
      <c r="R583" s="97">
        <f t="shared" si="114"/>
        <v>3.2</v>
      </c>
      <c r="S583" s="99" t="str">
        <f t="shared" si="115"/>
        <v>GROWTH</v>
      </c>
      <c r="T583" s="68">
        <v>0</v>
      </c>
      <c r="U583" s="100" t="str">
        <f t="shared" si="116"/>
        <v>jAN</v>
      </c>
      <c r="V583" s="96">
        <v>0</v>
      </c>
      <c r="W583" s="101">
        <f t="shared" si="117"/>
        <v>315</v>
      </c>
      <c r="X583" s="102">
        <f t="shared" si="118"/>
        <v>0</v>
      </c>
      <c r="Y583" s="103" t="b">
        <f t="shared" si="119"/>
        <v>0</v>
      </c>
      <c r="Z583" s="74">
        <v>1</v>
      </c>
      <c r="AA583" s="69"/>
      <c r="AB583" s="69" t="s">
        <v>134</v>
      </c>
      <c r="AC583" s="3"/>
    </row>
    <row r="584" spans="1:29" ht="14.25" customHeight="1">
      <c r="A584" s="69" t="s">
        <v>134</v>
      </c>
      <c r="B584" s="70" t="s">
        <v>65</v>
      </c>
      <c r="C584" s="71" t="s">
        <v>1652</v>
      </c>
      <c r="D584" s="71">
        <v>1000000493</v>
      </c>
      <c r="E584" s="72" t="s">
        <v>1653</v>
      </c>
      <c r="F584" s="73">
        <v>41408</v>
      </c>
      <c r="G584" s="66" t="str">
        <f t="shared" si="108"/>
        <v>Targeted Dealer</v>
      </c>
      <c r="H584" s="66"/>
      <c r="I584" s="67">
        <v>250</v>
      </c>
      <c r="J584" s="67">
        <f t="shared" si="109"/>
        <v>250</v>
      </c>
      <c r="K584" s="68">
        <v>235</v>
      </c>
      <c r="L584" s="68">
        <f t="shared" si="110"/>
        <v>15</v>
      </c>
      <c r="M584" s="68">
        <f t="shared" si="111"/>
        <v>94</v>
      </c>
      <c r="N584" s="96">
        <v>237</v>
      </c>
      <c r="O584" s="97" t="str">
        <f t="shared" si="112"/>
        <v>DEC</v>
      </c>
      <c r="P584" s="96">
        <v>237</v>
      </c>
      <c r="Q584" s="98">
        <f t="shared" si="113"/>
        <v>-2</v>
      </c>
      <c r="R584" s="97">
        <f t="shared" si="114"/>
        <v>-8.4388185654008518E-3</v>
      </c>
      <c r="S584" s="99" t="str">
        <f t="shared" si="115"/>
        <v>DEGROWTH</v>
      </c>
      <c r="T584" s="68">
        <v>277</v>
      </c>
      <c r="U584" s="100" t="str">
        <f t="shared" si="116"/>
        <v>jAN</v>
      </c>
      <c r="V584" s="96">
        <v>277</v>
      </c>
      <c r="W584" s="101">
        <f t="shared" si="117"/>
        <v>-42</v>
      </c>
      <c r="X584" s="102">
        <f t="shared" si="118"/>
        <v>-0.15162454873646214</v>
      </c>
      <c r="Y584" s="103" t="str">
        <f t="shared" si="119"/>
        <v>DEGROWTH</v>
      </c>
      <c r="Z584" s="74">
        <v>0</v>
      </c>
      <c r="AA584" s="69"/>
      <c r="AB584" s="69" t="s">
        <v>134</v>
      </c>
      <c r="AC584" s="3"/>
    </row>
    <row r="585" spans="1:29" ht="14.25" customHeight="1">
      <c r="A585" s="69" t="s">
        <v>134</v>
      </c>
      <c r="B585" s="70" t="s">
        <v>69</v>
      </c>
      <c r="C585" s="71" t="s">
        <v>1654</v>
      </c>
      <c r="D585" s="71">
        <v>1000000492</v>
      </c>
      <c r="E585" s="72" t="s">
        <v>1655</v>
      </c>
      <c r="F585" s="73">
        <v>41562</v>
      </c>
      <c r="G585" s="66" t="str">
        <f t="shared" si="108"/>
        <v>Targeted Dealer</v>
      </c>
      <c r="H585" s="66"/>
      <c r="I585" s="67">
        <v>125</v>
      </c>
      <c r="J585" s="67">
        <f t="shared" si="109"/>
        <v>125</v>
      </c>
      <c r="K585" s="68">
        <v>125</v>
      </c>
      <c r="L585" s="68">
        <f t="shared" si="110"/>
        <v>0</v>
      </c>
      <c r="M585" s="68">
        <f t="shared" si="111"/>
        <v>100</v>
      </c>
      <c r="N585" s="96">
        <v>155</v>
      </c>
      <c r="O585" s="97" t="str">
        <f t="shared" si="112"/>
        <v>DEC</v>
      </c>
      <c r="P585" s="96">
        <v>155</v>
      </c>
      <c r="Q585" s="98">
        <f t="shared" si="113"/>
        <v>-30</v>
      </c>
      <c r="R585" s="97">
        <f t="shared" si="114"/>
        <v>-0.19354838709677424</v>
      </c>
      <c r="S585" s="99" t="str">
        <f t="shared" si="115"/>
        <v>DEGROWTH</v>
      </c>
      <c r="T585" s="68">
        <v>0</v>
      </c>
      <c r="U585" s="100" t="str">
        <f t="shared" si="116"/>
        <v>jAN</v>
      </c>
      <c r="V585" s="96">
        <v>0</v>
      </c>
      <c r="W585" s="101">
        <f t="shared" si="117"/>
        <v>125</v>
      </c>
      <c r="X585" s="102">
        <f t="shared" si="118"/>
        <v>0</v>
      </c>
      <c r="Y585" s="103" t="b">
        <f t="shared" si="119"/>
        <v>0</v>
      </c>
      <c r="Z585" s="74">
        <v>0</v>
      </c>
      <c r="AA585" s="69"/>
      <c r="AB585" s="69" t="s">
        <v>134</v>
      </c>
      <c r="AC585" s="3"/>
    </row>
    <row r="586" spans="1:29" ht="14.25" customHeight="1">
      <c r="A586" s="69" t="s">
        <v>134</v>
      </c>
      <c r="B586" s="70" t="s">
        <v>65</v>
      </c>
      <c r="C586" s="71" t="s">
        <v>1656</v>
      </c>
      <c r="D586" s="71">
        <v>1000000501</v>
      </c>
      <c r="E586" s="72" t="s">
        <v>1657</v>
      </c>
      <c r="F586" s="73">
        <v>41648</v>
      </c>
      <c r="G586" s="66" t="str">
        <f t="shared" si="108"/>
        <v>Targeted Dealer</v>
      </c>
      <c r="H586" s="66"/>
      <c r="I586" s="67">
        <v>25</v>
      </c>
      <c r="J586" s="67">
        <f t="shared" si="109"/>
        <v>25</v>
      </c>
      <c r="K586" s="68">
        <v>25</v>
      </c>
      <c r="L586" s="68">
        <f t="shared" si="110"/>
        <v>0</v>
      </c>
      <c r="M586" s="68">
        <f t="shared" si="111"/>
        <v>100</v>
      </c>
      <c r="N586" s="96">
        <v>25</v>
      </c>
      <c r="O586" s="97" t="str">
        <f t="shared" si="112"/>
        <v>DEC</v>
      </c>
      <c r="P586" s="96">
        <v>25</v>
      </c>
      <c r="Q586" s="98">
        <f t="shared" si="113"/>
        <v>0</v>
      </c>
      <c r="R586" s="97">
        <f t="shared" si="114"/>
        <v>0</v>
      </c>
      <c r="S586" s="99" t="str">
        <f t="shared" si="115"/>
        <v>GROWTH</v>
      </c>
      <c r="T586" s="68">
        <v>55</v>
      </c>
      <c r="U586" s="100" t="str">
        <f t="shared" si="116"/>
        <v>jAN</v>
      </c>
      <c r="V586" s="96">
        <v>55</v>
      </c>
      <c r="W586" s="101">
        <f t="shared" si="117"/>
        <v>-30</v>
      </c>
      <c r="X586" s="102">
        <f t="shared" si="118"/>
        <v>-0.54545454545454541</v>
      </c>
      <c r="Y586" s="103" t="str">
        <f t="shared" si="119"/>
        <v>DEGROWTH</v>
      </c>
      <c r="Z586" s="74">
        <v>0</v>
      </c>
      <c r="AA586" s="69"/>
      <c r="AB586" s="69" t="s">
        <v>134</v>
      </c>
      <c r="AC586" s="3"/>
    </row>
    <row r="587" spans="1:29" ht="14.25" customHeight="1">
      <c r="A587" s="69" t="s">
        <v>134</v>
      </c>
      <c r="B587" s="70" t="s">
        <v>69</v>
      </c>
      <c r="C587" s="71" t="s">
        <v>1658</v>
      </c>
      <c r="D587" s="71">
        <v>1000000513</v>
      </c>
      <c r="E587" s="72" t="s">
        <v>1659</v>
      </c>
      <c r="F587" s="73">
        <v>41837</v>
      </c>
      <c r="G587" s="66" t="str">
        <f t="shared" si="108"/>
        <v>Targeted Dealer</v>
      </c>
      <c r="H587" s="66"/>
      <c r="I587" s="67">
        <v>13</v>
      </c>
      <c r="J587" s="67">
        <f t="shared" si="109"/>
        <v>13</v>
      </c>
      <c r="K587" s="68">
        <v>0</v>
      </c>
      <c r="L587" s="68">
        <f t="shared" si="110"/>
        <v>13</v>
      </c>
      <c r="M587" s="68">
        <f t="shared" si="111"/>
        <v>0</v>
      </c>
      <c r="N587" s="96">
        <v>0</v>
      </c>
      <c r="O587" s="97" t="str">
        <f t="shared" si="112"/>
        <v>DEC</v>
      </c>
      <c r="P587" s="96">
        <v>0</v>
      </c>
      <c r="Q587" s="98">
        <f t="shared" si="113"/>
        <v>0</v>
      </c>
      <c r="R587" s="97" t="str">
        <f t="shared" si="114"/>
        <v xml:space="preserve"> </v>
      </c>
      <c r="S587" s="99" t="b">
        <f t="shared" si="115"/>
        <v>0</v>
      </c>
      <c r="T587" s="68">
        <v>0</v>
      </c>
      <c r="U587" s="100" t="str">
        <f t="shared" si="116"/>
        <v>jAN</v>
      </c>
      <c r="V587" s="96">
        <v>0</v>
      </c>
      <c r="W587" s="101">
        <f t="shared" si="117"/>
        <v>0</v>
      </c>
      <c r="X587" s="102">
        <f t="shared" si="118"/>
        <v>0</v>
      </c>
      <c r="Y587" s="103" t="b">
        <f t="shared" si="119"/>
        <v>0</v>
      </c>
      <c r="Z587" s="74">
        <v>0</v>
      </c>
      <c r="AA587" s="69"/>
      <c r="AB587" s="69" t="s">
        <v>134</v>
      </c>
      <c r="AC587" s="3"/>
    </row>
    <row r="588" spans="1:29" ht="14.25" customHeight="1">
      <c r="A588" s="69" t="s">
        <v>134</v>
      </c>
      <c r="B588" s="70" t="s">
        <v>65</v>
      </c>
      <c r="C588" s="71" t="s">
        <v>1660</v>
      </c>
      <c r="D588" s="71">
        <v>1000000509</v>
      </c>
      <c r="E588" s="72" t="s">
        <v>1661</v>
      </c>
      <c r="F588" s="73">
        <v>42096</v>
      </c>
      <c r="G588" s="66" t="str">
        <f t="shared" si="108"/>
        <v>Targeted Dealer</v>
      </c>
      <c r="H588" s="66"/>
      <c r="I588" s="67">
        <v>1400</v>
      </c>
      <c r="J588" s="67">
        <f t="shared" si="109"/>
        <v>1400</v>
      </c>
      <c r="K588" s="68">
        <v>1157.5</v>
      </c>
      <c r="L588" s="68">
        <f t="shared" si="110"/>
        <v>242.5</v>
      </c>
      <c r="M588" s="68">
        <f t="shared" si="111"/>
        <v>82.678571428571431</v>
      </c>
      <c r="N588" s="96">
        <v>1433</v>
      </c>
      <c r="O588" s="97" t="str">
        <f t="shared" si="112"/>
        <v>DEC</v>
      </c>
      <c r="P588" s="96">
        <v>1433</v>
      </c>
      <c r="Q588" s="98">
        <f t="shared" si="113"/>
        <v>-275.5</v>
      </c>
      <c r="R588" s="97">
        <f t="shared" si="114"/>
        <v>-0.19225401256106067</v>
      </c>
      <c r="S588" s="99" t="str">
        <f t="shared" si="115"/>
        <v>DEGROWTH</v>
      </c>
      <c r="T588" s="68">
        <v>1394</v>
      </c>
      <c r="U588" s="100" t="str">
        <f t="shared" si="116"/>
        <v>jAN</v>
      </c>
      <c r="V588" s="96">
        <v>1394</v>
      </c>
      <c r="W588" s="101">
        <f t="shared" si="117"/>
        <v>-236.5</v>
      </c>
      <c r="X588" s="102">
        <f t="shared" si="118"/>
        <v>-0.16965566714490676</v>
      </c>
      <c r="Y588" s="103" t="str">
        <f t="shared" si="119"/>
        <v>DEGROWTH</v>
      </c>
      <c r="Z588" s="74">
        <v>0</v>
      </c>
      <c r="AA588" s="69"/>
      <c r="AB588" s="69" t="s">
        <v>134</v>
      </c>
      <c r="AC588" s="3"/>
    </row>
    <row r="589" spans="1:29" ht="14.25" customHeight="1">
      <c r="A589" s="69" t="s">
        <v>134</v>
      </c>
      <c r="B589" s="70" t="s">
        <v>69</v>
      </c>
      <c r="C589" s="71" t="s">
        <v>1662</v>
      </c>
      <c r="D589" s="71">
        <v>1000000486</v>
      </c>
      <c r="E589" s="72" t="s">
        <v>1663</v>
      </c>
      <c r="F589" s="73">
        <v>42102</v>
      </c>
      <c r="G589" s="66" t="str">
        <f t="shared" si="108"/>
        <v>Targeted Dealer</v>
      </c>
      <c r="H589" s="66"/>
      <c r="I589" s="67">
        <v>70</v>
      </c>
      <c r="J589" s="67">
        <f t="shared" si="109"/>
        <v>70</v>
      </c>
      <c r="K589" s="68">
        <v>0</v>
      </c>
      <c r="L589" s="68">
        <f t="shared" si="110"/>
        <v>70</v>
      </c>
      <c r="M589" s="68">
        <f t="shared" si="111"/>
        <v>0</v>
      </c>
      <c r="N589" s="96">
        <v>26</v>
      </c>
      <c r="O589" s="97" t="str">
        <f t="shared" si="112"/>
        <v>DEC</v>
      </c>
      <c r="P589" s="96">
        <v>26</v>
      </c>
      <c r="Q589" s="98">
        <f t="shared" si="113"/>
        <v>-26</v>
      </c>
      <c r="R589" s="97">
        <f t="shared" si="114"/>
        <v>-1</v>
      </c>
      <c r="S589" s="99" t="str">
        <f t="shared" si="115"/>
        <v>DEGROWTH</v>
      </c>
      <c r="T589" s="68">
        <v>0</v>
      </c>
      <c r="U589" s="100" t="str">
        <f t="shared" si="116"/>
        <v>jAN</v>
      </c>
      <c r="V589" s="96">
        <v>0</v>
      </c>
      <c r="W589" s="101">
        <f t="shared" si="117"/>
        <v>0</v>
      </c>
      <c r="X589" s="102">
        <f t="shared" si="118"/>
        <v>0</v>
      </c>
      <c r="Y589" s="103" t="b">
        <f t="shared" si="119"/>
        <v>0</v>
      </c>
      <c r="Z589" s="74">
        <v>0</v>
      </c>
      <c r="AA589" s="69"/>
      <c r="AB589" s="69" t="s">
        <v>134</v>
      </c>
      <c r="AC589" s="3"/>
    </row>
    <row r="590" spans="1:29" ht="14.25" customHeight="1">
      <c r="A590" s="69" t="s">
        <v>134</v>
      </c>
      <c r="B590" s="70" t="s">
        <v>65</v>
      </c>
      <c r="C590" s="71" t="s">
        <v>1664</v>
      </c>
      <c r="D590" s="71">
        <v>1000000503</v>
      </c>
      <c r="E590" s="72" t="s">
        <v>1665</v>
      </c>
      <c r="F590" s="73">
        <v>42174</v>
      </c>
      <c r="G590" s="66" t="str">
        <f t="shared" si="108"/>
        <v>Targeted Dealer</v>
      </c>
      <c r="H590" s="66"/>
      <c r="I590" s="67">
        <v>150</v>
      </c>
      <c r="J590" s="67">
        <f t="shared" si="109"/>
        <v>150</v>
      </c>
      <c r="K590" s="68">
        <v>155</v>
      </c>
      <c r="L590" s="68">
        <f t="shared" si="110"/>
        <v>-5</v>
      </c>
      <c r="M590" s="68">
        <f t="shared" si="111"/>
        <v>103.33333333333333</v>
      </c>
      <c r="N590" s="96">
        <v>80</v>
      </c>
      <c r="O590" s="97" t="str">
        <f t="shared" si="112"/>
        <v>DEC</v>
      </c>
      <c r="P590" s="96">
        <v>80</v>
      </c>
      <c r="Q590" s="98">
        <f t="shared" si="113"/>
        <v>75</v>
      </c>
      <c r="R590" s="97">
        <f t="shared" si="114"/>
        <v>0.9375</v>
      </c>
      <c r="S590" s="99" t="str">
        <f t="shared" si="115"/>
        <v>GROWTH</v>
      </c>
      <c r="T590" s="68">
        <v>100</v>
      </c>
      <c r="U590" s="100" t="str">
        <f t="shared" si="116"/>
        <v>jAN</v>
      </c>
      <c r="V590" s="96">
        <v>100</v>
      </c>
      <c r="W590" s="101">
        <f t="shared" si="117"/>
        <v>55</v>
      </c>
      <c r="X590" s="102">
        <f t="shared" si="118"/>
        <v>0.55000000000000004</v>
      </c>
      <c r="Y590" s="103" t="str">
        <f t="shared" si="119"/>
        <v>GROWTH</v>
      </c>
      <c r="Z590" s="74">
        <v>0</v>
      </c>
      <c r="AA590" s="69"/>
      <c r="AB590" s="69" t="s">
        <v>134</v>
      </c>
      <c r="AC590" s="3"/>
    </row>
    <row r="591" spans="1:29" ht="14.25" customHeight="1">
      <c r="A591" s="69" t="s">
        <v>134</v>
      </c>
      <c r="B591" s="70" t="s">
        <v>65</v>
      </c>
      <c r="C591" s="71" t="s">
        <v>1666</v>
      </c>
      <c r="D591" s="71">
        <v>1000000498</v>
      </c>
      <c r="E591" s="72" t="s">
        <v>1667</v>
      </c>
      <c r="F591" s="73">
        <v>42195</v>
      </c>
      <c r="G591" s="66" t="str">
        <f t="shared" si="108"/>
        <v>Targeted Dealer</v>
      </c>
      <c r="H591" s="66"/>
      <c r="I591" s="67">
        <v>25</v>
      </c>
      <c r="J591" s="67">
        <f t="shared" si="109"/>
        <v>25</v>
      </c>
      <c r="K591" s="68">
        <v>25</v>
      </c>
      <c r="L591" s="68">
        <f t="shared" si="110"/>
        <v>0</v>
      </c>
      <c r="M591" s="68">
        <f t="shared" si="111"/>
        <v>100</v>
      </c>
      <c r="N591" s="96">
        <v>25</v>
      </c>
      <c r="O591" s="97" t="str">
        <f t="shared" si="112"/>
        <v>DEC</v>
      </c>
      <c r="P591" s="96">
        <v>25</v>
      </c>
      <c r="Q591" s="98">
        <f t="shared" si="113"/>
        <v>0</v>
      </c>
      <c r="R591" s="97">
        <f t="shared" si="114"/>
        <v>0</v>
      </c>
      <c r="S591" s="99" t="str">
        <f t="shared" si="115"/>
        <v>GROWTH</v>
      </c>
      <c r="T591" s="68">
        <v>50</v>
      </c>
      <c r="U591" s="100" t="str">
        <f t="shared" si="116"/>
        <v>jAN</v>
      </c>
      <c r="V591" s="96">
        <v>50</v>
      </c>
      <c r="W591" s="101">
        <f t="shared" si="117"/>
        <v>-25</v>
      </c>
      <c r="X591" s="102">
        <f t="shared" si="118"/>
        <v>-0.5</v>
      </c>
      <c r="Y591" s="103" t="str">
        <f t="shared" si="119"/>
        <v>DEGROWTH</v>
      </c>
      <c r="Z591" s="74">
        <v>1</v>
      </c>
      <c r="AA591" s="69"/>
      <c r="AB591" s="69" t="s">
        <v>134</v>
      </c>
      <c r="AC591" s="3"/>
    </row>
    <row r="592" spans="1:29" ht="14.25" customHeight="1">
      <c r="A592" s="69" t="s">
        <v>134</v>
      </c>
      <c r="B592" s="70" t="s">
        <v>69</v>
      </c>
      <c r="C592" s="71" t="s">
        <v>1668</v>
      </c>
      <c r="D592" s="71">
        <v>1000000496</v>
      </c>
      <c r="E592" s="72" t="s">
        <v>1669</v>
      </c>
      <c r="F592" s="73">
        <v>42286</v>
      </c>
      <c r="G592" s="66" t="str">
        <f t="shared" si="108"/>
        <v>Targeted Dealer</v>
      </c>
      <c r="H592" s="66"/>
      <c r="I592" s="67">
        <v>150</v>
      </c>
      <c r="J592" s="67">
        <f t="shared" si="109"/>
        <v>150</v>
      </c>
      <c r="K592" s="68">
        <v>100</v>
      </c>
      <c r="L592" s="68">
        <f t="shared" si="110"/>
        <v>50</v>
      </c>
      <c r="M592" s="68">
        <f t="shared" si="111"/>
        <v>66.666666666666671</v>
      </c>
      <c r="N592" s="96">
        <v>90</v>
      </c>
      <c r="O592" s="97" t="str">
        <f t="shared" si="112"/>
        <v>DEC</v>
      </c>
      <c r="P592" s="96">
        <v>90</v>
      </c>
      <c r="Q592" s="98">
        <f t="shared" si="113"/>
        <v>10</v>
      </c>
      <c r="R592" s="97">
        <f t="shared" si="114"/>
        <v>0.11111111111111116</v>
      </c>
      <c r="S592" s="99" t="str">
        <f t="shared" si="115"/>
        <v>GROWTH</v>
      </c>
      <c r="T592" s="68">
        <v>0</v>
      </c>
      <c r="U592" s="100" t="str">
        <f t="shared" si="116"/>
        <v>jAN</v>
      </c>
      <c r="V592" s="96">
        <v>0</v>
      </c>
      <c r="W592" s="101">
        <f t="shared" si="117"/>
        <v>100</v>
      </c>
      <c r="X592" s="102">
        <f t="shared" si="118"/>
        <v>0</v>
      </c>
      <c r="Y592" s="103" t="b">
        <f t="shared" si="119"/>
        <v>0</v>
      </c>
      <c r="Z592" s="74">
        <v>0</v>
      </c>
      <c r="AA592" s="69"/>
      <c r="AB592" s="69" t="s">
        <v>134</v>
      </c>
      <c r="AC592" s="3"/>
    </row>
    <row r="593" spans="1:29" ht="14.25" customHeight="1">
      <c r="A593" s="69" t="s">
        <v>134</v>
      </c>
      <c r="B593" s="70" t="s">
        <v>69</v>
      </c>
      <c r="C593" s="71" t="s">
        <v>1670</v>
      </c>
      <c r="D593" s="71">
        <v>1000000508</v>
      </c>
      <c r="E593" s="72" t="s">
        <v>1671</v>
      </c>
      <c r="F593" s="73">
        <v>42373</v>
      </c>
      <c r="G593" s="66" t="str">
        <f t="shared" si="108"/>
        <v>Targeted Dealer</v>
      </c>
      <c r="H593" s="66"/>
      <c r="I593" s="67">
        <v>150</v>
      </c>
      <c r="J593" s="67">
        <f t="shared" si="109"/>
        <v>150</v>
      </c>
      <c r="K593" s="68">
        <v>38.5</v>
      </c>
      <c r="L593" s="68">
        <f t="shared" si="110"/>
        <v>111.5</v>
      </c>
      <c r="M593" s="68">
        <f t="shared" si="111"/>
        <v>25.666666666666668</v>
      </c>
      <c r="N593" s="96">
        <v>26</v>
      </c>
      <c r="O593" s="97" t="str">
        <f t="shared" si="112"/>
        <v>DEC</v>
      </c>
      <c r="P593" s="96">
        <v>26</v>
      </c>
      <c r="Q593" s="98">
        <f t="shared" si="113"/>
        <v>12.5</v>
      </c>
      <c r="R593" s="97">
        <f t="shared" si="114"/>
        <v>0.48076923076923084</v>
      </c>
      <c r="S593" s="99" t="str">
        <f t="shared" si="115"/>
        <v>GROWTH</v>
      </c>
      <c r="T593" s="68">
        <v>0</v>
      </c>
      <c r="U593" s="100" t="str">
        <f t="shared" si="116"/>
        <v>jAN</v>
      </c>
      <c r="V593" s="96">
        <v>0</v>
      </c>
      <c r="W593" s="101">
        <f t="shared" si="117"/>
        <v>38.5</v>
      </c>
      <c r="X593" s="102">
        <f t="shared" si="118"/>
        <v>0</v>
      </c>
      <c r="Y593" s="103" t="b">
        <f t="shared" si="119"/>
        <v>0</v>
      </c>
      <c r="Z593" s="74">
        <v>0</v>
      </c>
      <c r="AA593" s="69"/>
      <c r="AB593" s="69" t="s">
        <v>134</v>
      </c>
      <c r="AC593" s="3"/>
    </row>
    <row r="594" spans="1:29" ht="14.25" customHeight="1">
      <c r="A594" s="69" t="s">
        <v>134</v>
      </c>
      <c r="B594" s="70" t="s">
        <v>65</v>
      </c>
      <c r="C594" s="71" t="s">
        <v>1672</v>
      </c>
      <c r="D594" s="71">
        <v>1000000504</v>
      </c>
      <c r="E594" s="72" t="s">
        <v>1673</v>
      </c>
      <c r="F594" s="73">
        <v>42725</v>
      </c>
      <c r="G594" s="66" t="str">
        <f t="shared" si="108"/>
        <v>Targeted Dealer</v>
      </c>
      <c r="H594" s="66"/>
      <c r="I594" s="67">
        <v>200</v>
      </c>
      <c r="J594" s="67">
        <f t="shared" si="109"/>
        <v>200</v>
      </c>
      <c r="K594" s="68">
        <v>232</v>
      </c>
      <c r="L594" s="68">
        <f t="shared" si="110"/>
        <v>-32</v>
      </c>
      <c r="M594" s="68">
        <f t="shared" si="111"/>
        <v>116</v>
      </c>
      <c r="N594" s="96">
        <v>195</v>
      </c>
      <c r="O594" s="97" t="str">
        <f t="shared" si="112"/>
        <v>DEC</v>
      </c>
      <c r="P594" s="96">
        <v>195</v>
      </c>
      <c r="Q594" s="98">
        <f t="shared" si="113"/>
        <v>37</v>
      </c>
      <c r="R594" s="97">
        <f t="shared" si="114"/>
        <v>0.18974358974358974</v>
      </c>
      <c r="S594" s="99" t="str">
        <f t="shared" si="115"/>
        <v>GROWTH</v>
      </c>
      <c r="T594" s="68">
        <v>275</v>
      </c>
      <c r="U594" s="100" t="str">
        <f t="shared" si="116"/>
        <v>jAN</v>
      </c>
      <c r="V594" s="96">
        <v>275</v>
      </c>
      <c r="W594" s="101">
        <f t="shared" si="117"/>
        <v>-43</v>
      </c>
      <c r="X594" s="102">
        <f t="shared" si="118"/>
        <v>-0.15636363636363637</v>
      </c>
      <c r="Y594" s="103" t="str">
        <f t="shared" si="119"/>
        <v>DEGROWTH</v>
      </c>
      <c r="Z594" s="74">
        <v>0</v>
      </c>
      <c r="AA594" s="69"/>
      <c r="AB594" s="69" t="s">
        <v>134</v>
      </c>
      <c r="AC594" s="3"/>
    </row>
    <row r="595" spans="1:29" ht="14.25" customHeight="1">
      <c r="A595" s="69" t="s">
        <v>134</v>
      </c>
      <c r="B595" s="70" t="s">
        <v>69</v>
      </c>
      <c r="C595" s="71" t="s">
        <v>1674</v>
      </c>
      <c r="D595" s="71">
        <v>1000000510</v>
      </c>
      <c r="E595" s="72" t="s">
        <v>1675</v>
      </c>
      <c r="F595" s="73">
        <v>42732</v>
      </c>
      <c r="G595" s="66" t="str">
        <f t="shared" si="108"/>
        <v>Targeted Dealer</v>
      </c>
      <c r="H595" s="66"/>
      <c r="I595" s="67">
        <v>1250</v>
      </c>
      <c r="J595" s="67">
        <f t="shared" si="109"/>
        <v>1250</v>
      </c>
      <c r="K595" s="68">
        <v>620</v>
      </c>
      <c r="L595" s="68">
        <f t="shared" si="110"/>
        <v>630</v>
      </c>
      <c r="M595" s="68">
        <f t="shared" si="111"/>
        <v>49.6</v>
      </c>
      <c r="N595" s="96">
        <v>1470</v>
      </c>
      <c r="O595" s="97" t="str">
        <f t="shared" si="112"/>
        <v>DEC</v>
      </c>
      <c r="P595" s="96">
        <v>1470</v>
      </c>
      <c r="Q595" s="98">
        <f t="shared" si="113"/>
        <v>-850</v>
      </c>
      <c r="R595" s="97">
        <f t="shared" si="114"/>
        <v>-0.57823129251700678</v>
      </c>
      <c r="S595" s="99" t="str">
        <f t="shared" si="115"/>
        <v>DEGROWTH</v>
      </c>
      <c r="T595" s="68">
        <v>0</v>
      </c>
      <c r="U595" s="100" t="str">
        <f t="shared" si="116"/>
        <v>jAN</v>
      </c>
      <c r="V595" s="96">
        <v>0</v>
      </c>
      <c r="W595" s="101">
        <f t="shared" si="117"/>
        <v>620</v>
      </c>
      <c r="X595" s="102">
        <f t="shared" si="118"/>
        <v>0</v>
      </c>
      <c r="Y595" s="103" t="b">
        <f t="shared" si="119"/>
        <v>0</v>
      </c>
      <c r="Z595" s="74">
        <v>0</v>
      </c>
      <c r="AA595" s="69"/>
      <c r="AB595" s="69" t="s">
        <v>134</v>
      </c>
      <c r="AC595" s="3"/>
    </row>
    <row r="596" spans="1:29" ht="14.25" customHeight="1">
      <c r="A596" s="69" t="s">
        <v>134</v>
      </c>
      <c r="B596" s="70" t="s">
        <v>69</v>
      </c>
      <c r="C596" s="71" t="s">
        <v>1676</v>
      </c>
      <c r="D596" s="71">
        <v>1000000528</v>
      </c>
      <c r="E596" s="72" t="s">
        <v>1677</v>
      </c>
      <c r="F596" s="73">
        <v>42745</v>
      </c>
      <c r="G596" s="66" t="str">
        <f t="shared" si="108"/>
        <v>Targeted Dealer</v>
      </c>
      <c r="H596" s="66"/>
      <c r="I596" s="67">
        <v>50</v>
      </c>
      <c r="J596" s="67">
        <f t="shared" si="109"/>
        <v>50</v>
      </c>
      <c r="K596" s="68">
        <v>55</v>
      </c>
      <c r="L596" s="68">
        <f t="shared" si="110"/>
        <v>-5</v>
      </c>
      <c r="M596" s="68">
        <f t="shared" si="111"/>
        <v>110</v>
      </c>
      <c r="N596" s="96">
        <v>0</v>
      </c>
      <c r="O596" s="97" t="str">
        <f t="shared" si="112"/>
        <v>DEC</v>
      </c>
      <c r="P596" s="96">
        <v>0</v>
      </c>
      <c r="Q596" s="98">
        <f t="shared" si="113"/>
        <v>55</v>
      </c>
      <c r="R596" s="97" t="str">
        <f t="shared" si="114"/>
        <v xml:space="preserve"> </v>
      </c>
      <c r="S596" s="99" t="b">
        <f t="shared" si="115"/>
        <v>0</v>
      </c>
      <c r="T596" s="68">
        <v>0</v>
      </c>
      <c r="U596" s="100" t="str">
        <f t="shared" si="116"/>
        <v>jAN</v>
      </c>
      <c r="V596" s="96">
        <v>0</v>
      </c>
      <c r="W596" s="101">
        <f t="shared" si="117"/>
        <v>55</v>
      </c>
      <c r="X596" s="102">
        <f t="shared" si="118"/>
        <v>0</v>
      </c>
      <c r="Y596" s="103" t="b">
        <f t="shared" si="119"/>
        <v>0</v>
      </c>
      <c r="Z596" s="74">
        <v>0</v>
      </c>
      <c r="AA596" s="69"/>
      <c r="AB596" s="69" t="s">
        <v>134</v>
      </c>
      <c r="AC596" s="3"/>
    </row>
    <row r="597" spans="1:29" ht="14.25" customHeight="1">
      <c r="A597" s="69" t="s">
        <v>134</v>
      </c>
      <c r="B597" s="70" t="s">
        <v>69</v>
      </c>
      <c r="C597" s="71" t="s">
        <v>1678</v>
      </c>
      <c r="D597" s="71">
        <v>1000000485</v>
      </c>
      <c r="E597" s="72" t="s">
        <v>1679</v>
      </c>
      <c r="F597" s="73">
        <v>42842</v>
      </c>
      <c r="G597" s="66" t="str">
        <f t="shared" si="108"/>
        <v>Targeted Dealer</v>
      </c>
      <c r="H597" s="66"/>
      <c r="I597" s="67">
        <v>60</v>
      </c>
      <c r="J597" s="67">
        <f t="shared" si="109"/>
        <v>60</v>
      </c>
      <c r="K597" s="68">
        <v>35</v>
      </c>
      <c r="L597" s="68">
        <f t="shared" si="110"/>
        <v>25</v>
      </c>
      <c r="M597" s="68">
        <f t="shared" si="111"/>
        <v>58.333333333333336</v>
      </c>
      <c r="N597" s="96">
        <v>105</v>
      </c>
      <c r="O597" s="97" t="str">
        <f t="shared" si="112"/>
        <v>DEC</v>
      </c>
      <c r="P597" s="96">
        <v>105</v>
      </c>
      <c r="Q597" s="98">
        <f t="shared" si="113"/>
        <v>-70</v>
      </c>
      <c r="R597" s="97">
        <f t="shared" si="114"/>
        <v>-0.66666666666666674</v>
      </c>
      <c r="S597" s="99" t="str">
        <f t="shared" si="115"/>
        <v>DEGROWTH</v>
      </c>
      <c r="T597" s="68">
        <v>0</v>
      </c>
      <c r="U597" s="100" t="str">
        <f t="shared" si="116"/>
        <v>jAN</v>
      </c>
      <c r="V597" s="96">
        <v>0</v>
      </c>
      <c r="W597" s="101">
        <f t="shared" si="117"/>
        <v>35</v>
      </c>
      <c r="X597" s="102">
        <f t="shared" si="118"/>
        <v>0</v>
      </c>
      <c r="Y597" s="103" t="b">
        <f t="shared" si="119"/>
        <v>0</v>
      </c>
      <c r="Z597" s="74">
        <v>0</v>
      </c>
      <c r="AA597" s="69"/>
      <c r="AB597" s="69" t="s">
        <v>134</v>
      </c>
      <c r="AC597" s="3"/>
    </row>
    <row r="598" spans="1:29" ht="14.25" customHeight="1">
      <c r="A598" s="69" t="s">
        <v>134</v>
      </c>
      <c r="B598" s="70" t="s">
        <v>65</v>
      </c>
      <c r="C598" s="71" t="s">
        <v>1680</v>
      </c>
      <c r="D598" s="71">
        <v>1000000494</v>
      </c>
      <c r="E598" s="72" t="s">
        <v>1681</v>
      </c>
      <c r="F598" s="73">
        <v>42870</v>
      </c>
      <c r="G598" s="66" t="str">
        <f t="shared" si="108"/>
        <v>Targeted Dealer</v>
      </c>
      <c r="H598" s="66"/>
      <c r="I598" s="67">
        <v>25</v>
      </c>
      <c r="J598" s="67">
        <f t="shared" si="109"/>
        <v>25</v>
      </c>
      <c r="K598" s="68">
        <v>55</v>
      </c>
      <c r="L598" s="68">
        <f t="shared" si="110"/>
        <v>-30</v>
      </c>
      <c r="M598" s="68">
        <f t="shared" si="111"/>
        <v>220</v>
      </c>
      <c r="N598" s="96">
        <v>25</v>
      </c>
      <c r="O598" s="97" t="str">
        <f t="shared" si="112"/>
        <v>DEC</v>
      </c>
      <c r="P598" s="96">
        <v>25</v>
      </c>
      <c r="Q598" s="98">
        <f t="shared" si="113"/>
        <v>30</v>
      </c>
      <c r="R598" s="97">
        <f t="shared" si="114"/>
        <v>1.2000000000000002</v>
      </c>
      <c r="S598" s="99" t="str">
        <f t="shared" si="115"/>
        <v>GROWTH</v>
      </c>
      <c r="T598" s="68">
        <v>25</v>
      </c>
      <c r="U598" s="100" t="str">
        <f t="shared" si="116"/>
        <v>jAN</v>
      </c>
      <c r="V598" s="96">
        <v>25</v>
      </c>
      <c r="W598" s="101">
        <f t="shared" si="117"/>
        <v>30</v>
      </c>
      <c r="X598" s="102">
        <f t="shared" si="118"/>
        <v>1.2000000000000002</v>
      </c>
      <c r="Y598" s="103" t="str">
        <f t="shared" si="119"/>
        <v>GROWTH</v>
      </c>
      <c r="Z598" s="74">
        <v>0</v>
      </c>
      <c r="AA598" s="69"/>
      <c r="AB598" s="69" t="s">
        <v>134</v>
      </c>
      <c r="AC598" s="3"/>
    </row>
    <row r="599" spans="1:29" ht="14.25" customHeight="1">
      <c r="A599" s="69" t="s">
        <v>134</v>
      </c>
      <c r="B599" s="70" t="s">
        <v>65</v>
      </c>
      <c r="C599" s="71" t="s">
        <v>1682</v>
      </c>
      <c r="D599" s="71">
        <v>1000000506</v>
      </c>
      <c r="E599" s="72" t="s">
        <v>1683</v>
      </c>
      <c r="F599" s="73">
        <v>42980</v>
      </c>
      <c r="G599" s="66" t="str">
        <f t="shared" si="108"/>
        <v>Targeted Dealer</v>
      </c>
      <c r="H599" s="66"/>
      <c r="I599" s="67">
        <v>2000</v>
      </c>
      <c r="J599" s="67">
        <f t="shared" si="109"/>
        <v>2000</v>
      </c>
      <c r="K599" s="68">
        <v>1840</v>
      </c>
      <c r="L599" s="68">
        <f t="shared" si="110"/>
        <v>160</v>
      </c>
      <c r="M599" s="68">
        <f t="shared" si="111"/>
        <v>92</v>
      </c>
      <c r="N599" s="96">
        <v>2050</v>
      </c>
      <c r="O599" s="97" t="str">
        <f t="shared" si="112"/>
        <v>DEC</v>
      </c>
      <c r="P599" s="96">
        <v>2050</v>
      </c>
      <c r="Q599" s="98">
        <f t="shared" si="113"/>
        <v>-210</v>
      </c>
      <c r="R599" s="97">
        <f t="shared" si="114"/>
        <v>-0.10243902439024388</v>
      </c>
      <c r="S599" s="99" t="str">
        <f t="shared" si="115"/>
        <v>DEGROWTH</v>
      </c>
      <c r="T599" s="68">
        <v>1820.5</v>
      </c>
      <c r="U599" s="100" t="str">
        <f t="shared" si="116"/>
        <v>jAN</v>
      </c>
      <c r="V599" s="96">
        <v>1820.5</v>
      </c>
      <c r="W599" s="101">
        <f t="shared" si="117"/>
        <v>19.5</v>
      </c>
      <c r="X599" s="102">
        <f t="shared" si="118"/>
        <v>1.0711343037627108E-2</v>
      </c>
      <c r="Y599" s="103" t="str">
        <f t="shared" si="119"/>
        <v>GROWTH</v>
      </c>
      <c r="Z599" s="74">
        <v>0</v>
      </c>
      <c r="AA599" s="69"/>
      <c r="AB599" s="69" t="s">
        <v>134</v>
      </c>
      <c r="AC599" s="3"/>
    </row>
    <row r="600" spans="1:29" ht="14.25" customHeight="1">
      <c r="A600" s="69" t="s">
        <v>134</v>
      </c>
      <c r="B600" s="70" t="s">
        <v>65</v>
      </c>
      <c r="C600" s="71" t="s">
        <v>1684</v>
      </c>
      <c r="D600" s="71">
        <v>1000000525</v>
      </c>
      <c r="E600" s="72" t="s">
        <v>1685</v>
      </c>
      <c r="F600" s="73">
        <v>43109</v>
      </c>
      <c r="G600" s="66" t="str">
        <f t="shared" si="108"/>
        <v>-</v>
      </c>
      <c r="H600" s="66"/>
      <c r="I600" s="67">
        <v>0</v>
      </c>
      <c r="J600" s="67">
        <f t="shared" si="109"/>
        <v>0</v>
      </c>
      <c r="K600" s="68">
        <v>25</v>
      </c>
      <c r="L600" s="68">
        <f t="shared" si="110"/>
        <v>-25</v>
      </c>
      <c r="M600" s="68" t="str">
        <f t="shared" si="111"/>
        <v>-</v>
      </c>
      <c r="N600" s="96">
        <v>0</v>
      </c>
      <c r="O600" s="97" t="str">
        <f t="shared" si="112"/>
        <v>DEC</v>
      </c>
      <c r="P600" s="96">
        <v>0</v>
      </c>
      <c r="Q600" s="98">
        <f t="shared" si="113"/>
        <v>25</v>
      </c>
      <c r="R600" s="97" t="str">
        <f t="shared" si="114"/>
        <v xml:space="preserve"> </v>
      </c>
      <c r="S600" s="99" t="b">
        <f t="shared" si="115"/>
        <v>0</v>
      </c>
      <c r="T600" s="68">
        <v>50</v>
      </c>
      <c r="U600" s="100" t="str">
        <f t="shared" si="116"/>
        <v>jAN</v>
      </c>
      <c r="V600" s="96">
        <v>50</v>
      </c>
      <c r="W600" s="101">
        <f t="shared" si="117"/>
        <v>-25</v>
      </c>
      <c r="X600" s="102">
        <f t="shared" si="118"/>
        <v>-0.5</v>
      </c>
      <c r="Y600" s="103" t="str">
        <f t="shared" si="119"/>
        <v>DEGROWTH</v>
      </c>
      <c r="Z600" s="74">
        <v>1</v>
      </c>
      <c r="AA600" s="69"/>
      <c r="AB600" s="69" t="s">
        <v>134</v>
      </c>
      <c r="AC600" s="3"/>
    </row>
    <row r="601" spans="1:29" ht="14.25" customHeight="1">
      <c r="A601" s="69" t="s">
        <v>134</v>
      </c>
      <c r="B601" s="70" t="s">
        <v>65</v>
      </c>
      <c r="C601" s="71" t="s">
        <v>1686</v>
      </c>
      <c r="D601" s="71">
        <v>1000000502</v>
      </c>
      <c r="E601" s="72" t="s">
        <v>1687</v>
      </c>
      <c r="F601" s="73">
        <v>43117</v>
      </c>
      <c r="G601" s="66" t="str">
        <f t="shared" si="108"/>
        <v>Targeted Dealer</v>
      </c>
      <c r="H601" s="66"/>
      <c r="I601" s="67">
        <v>100</v>
      </c>
      <c r="J601" s="67">
        <f t="shared" si="109"/>
        <v>100</v>
      </c>
      <c r="K601" s="68">
        <v>40</v>
      </c>
      <c r="L601" s="68">
        <f t="shared" si="110"/>
        <v>60</v>
      </c>
      <c r="M601" s="68">
        <f t="shared" si="111"/>
        <v>40</v>
      </c>
      <c r="N601" s="96">
        <v>28</v>
      </c>
      <c r="O601" s="97" t="str">
        <f t="shared" si="112"/>
        <v>DEC</v>
      </c>
      <c r="P601" s="96">
        <v>28</v>
      </c>
      <c r="Q601" s="98">
        <f t="shared" si="113"/>
        <v>12</v>
      </c>
      <c r="R601" s="97">
        <f t="shared" si="114"/>
        <v>0.4285714285714286</v>
      </c>
      <c r="S601" s="99" t="str">
        <f t="shared" si="115"/>
        <v>GROWTH</v>
      </c>
      <c r="T601" s="68">
        <v>188</v>
      </c>
      <c r="U601" s="100" t="str">
        <f t="shared" si="116"/>
        <v>jAN</v>
      </c>
      <c r="V601" s="96">
        <v>188</v>
      </c>
      <c r="W601" s="101">
        <f t="shared" si="117"/>
        <v>-148</v>
      </c>
      <c r="X601" s="102">
        <f t="shared" si="118"/>
        <v>-0.78723404255319152</v>
      </c>
      <c r="Y601" s="103" t="str">
        <f t="shared" si="119"/>
        <v>DEGROWTH</v>
      </c>
      <c r="Z601" s="74">
        <v>0</v>
      </c>
      <c r="AA601" s="69"/>
      <c r="AB601" s="69" t="s">
        <v>134</v>
      </c>
      <c r="AC601" s="3"/>
    </row>
    <row r="602" spans="1:29" ht="14.25" customHeight="1">
      <c r="A602" s="69" t="s">
        <v>134</v>
      </c>
      <c r="B602" s="70" t="s">
        <v>65</v>
      </c>
      <c r="C602" s="71" t="s">
        <v>1688</v>
      </c>
      <c r="D602" s="71">
        <v>1000000521</v>
      </c>
      <c r="E602" s="72" t="s">
        <v>1689</v>
      </c>
      <c r="F602" s="73">
        <v>43193</v>
      </c>
      <c r="G602" s="66" t="str">
        <f t="shared" si="108"/>
        <v>Targeted Dealer</v>
      </c>
      <c r="H602" s="66"/>
      <c r="I602" s="67">
        <v>950</v>
      </c>
      <c r="J602" s="67">
        <f t="shared" si="109"/>
        <v>950</v>
      </c>
      <c r="K602" s="68">
        <v>956</v>
      </c>
      <c r="L602" s="68">
        <f t="shared" si="110"/>
        <v>-6</v>
      </c>
      <c r="M602" s="68">
        <f t="shared" si="111"/>
        <v>100.63157894736842</v>
      </c>
      <c r="N602" s="96">
        <v>792</v>
      </c>
      <c r="O602" s="97" t="str">
        <f t="shared" si="112"/>
        <v>DEC</v>
      </c>
      <c r="P602" s="96">
        <v>792</v>
      </c>
      <c r="Q602" s="98">
        <f t="shared" si="113"/>
        <v>164</v>
      </c>
      <c r="R602" s="97">
        <f t="shared" si="114"/>
        <v>0.20707070707070696</v>
      </c>
      <c r="S602" s="99" t="str">
        <f t="shared" si="115"/>
        <v>GROWTH</v>
      </c>
      <c r="T602" s="68">
        <v>940</v>
      </c>
      <c r="U602" s="100" t="str">
        <f t="shared" si="116"/>
        <v>jAN</v>
      </c>
      <c r="V602" s="96">
        <v>940</v>
      </c>
      <c r="W602" s="101">
        <f t="shared" si="117"/>
        <v>16</v>
      </c>
      <c r="X602" s="102">
        <f t="shared" si="118"/>
        <v>1.7021276595744705E-2</v>
      </c>
      <c r="Y602" s="103" t="str">
        <f t="shared" si="119"/>
        <v>GROWTH</v>
      </c>
      <c r="Z602" s="74">
        <v>0</v>
      </c>
      <c r="AA602" s="69"/>
      <c r="AB602" s="69" t="s">
        <v>134</v>
      </c>
      <c r="AC602" s="3"/>
    </row>
    <row r="603" spans="1:29" ht="14.25" customHeight="1">
      <c r="A603" s="69" t="s">
        <v>134</v>
      </c>
      <c r="B603" s="70" t="s">
        <v>65</v>
      </c>
      <c r="C603" s="71" t="s">
        <v>1690</v>
      </c>
      <c r="D603" s="71">
        <v>1000000524</v>
      </c>
      <c r="E603" s="72" t="s">
        <v>1691</v>
      </c>
      <c r="F603" s="73">
        <v>43230</v>
      </c>
      <c r="G603" s="66" t="str">
        <f t="shared" si="108"/>
        <v>Targeted Dealer</v>
      </c>
      <c r="H603" s="66"/>
      <c r="I603" s="67">
        <v>1000</v>
      </c>
      <c r="J603" s="67">
        <f t="shared" si="109"/>
        <v>1000</v>
      </c>
      <c r="K603" s="68">
        <v>810</v>
      </c>
      <c r="L603" s="68">
        <f t="shared" si="110"/>
        <v>190</v>
      </c>
      <c r="M603" s="68">
        <f t="shared" si="111"/>
        <v>81</v>
      </c>
      <c r="N603" s="96">
        <v>675</v>
      </c>
      <c r="O603" s="97" t="str">
        <f t="shared" si="112"/>
        <v>DEC</v>
      </c>
      <c r="P603" s="96">
        <v>675</v>
      </c>
      <c r="Q603" s="98">
        <f t="shared" si="113"/>
        <v>135</v>
      </c>
      <c r="R603" s="97">
        <f t="shared" si="114"/>
        <v>0.19999999999999996</v>
      </c>
      <c r="S603" s="99" t="str">
        <f t="shared" si="115"/>
        <v>GROWTH</v>
      </c>
      <c r="T603" s="68">
        <v>1055</v>
      </c>
      <c r="U603" s="100" t="str">
        <f t="shared" si="116"/>
        <v>jAN</v>
      </c>
      <c r="V603" s="96">
        <v>1055</v>
      </c>
      <c r="W603" s="101">
        <f t="shared" si="117"/>
        <v>-245</v>
      </c>
      <c r="X603" s="102">
        <f t="shared" si="118"/>
        <v>-0.23222748815165872</v>
      </c>
      <c r="Y603" s="103" t="str">
        <f t="shared" si="119"/>
        <v>DEGROWTH</v>
      </c>
      <c r="Z603" s="74">
        <v>0</v>
      </c>
      <c r="AA603" s="69"/>
      <c r="AB603" s="69" t="s">
        <v>134</v>
      </c>
      <c r="AC603" s="3"/>
    </row>
    <row r="604" spans="1:29" ht="14.25" customHeight="1">
      <c r="A604" s="69" t="s">
        <v>134</v>
      </c>
      <c r="B604" s="70" t="s">
        <v>69</v>
      </c>
      <c r="C604" s="71" t="s">
        <v>1692</v>
      </c>
      <c r="D604" s="71">
        <v>1000000484</v>
      </c>
      <c r="E604" s="72" t="s">
        <v>1693</v>
      </c>
      <c r="F604" s="73">
        <v>43255</v>
      </c>
      <c r="G604" s="66" t="str">
        <f t="shared" si="108"/>
        <v>Targeted Dealer</v>
      </c>
      <c r="H604" s="66"/>
      <c r="I604" s="67">
        <v>450</v>
      </c>
      <c r="J604" s="67">
        <f t="shared" si="109"/>
        <v>450</v>
      </c>
      <c r="K604" s="68">
        <v>209</v>
      </c>
      <c r="L604" s="68">
        <f t="shared" si="110"/>
        <v>241</v>
      </c>
      <c r="M604" s="68">
        <f t="shared" si="111"/>
        <v>46.444444444444443</v>
      </c>
      <c r="N604" s="96">
        <v>448</v>
      </c>
      <c r="O604" s="97" t="str">
        <f t="shared" si="112"/>
        <v>DEC</v>
      </c>
      <c r="P604" s="96">
        <v>448</v>
      </c>
      <c r="Q604" s="98">
        <f t="shared" si="113"/>
        <v>-239</v>
      </c>
      <c r="R604" s="97">
        <f t="shared" si="114"/>
        <v>-0.53348214285714279</v>
      </c>
      <c r="S604" s="99" t="str">
        <f t="shared" si="115"/>
        <v>DEGROWTH</v>
      </c>
      <c r="T604" s="68">
        <v>0</v>
      </c>
      <c r="U604" s="100" t="str">
        <f t="shared" si="116"/>
        <v>jAN</v>
      </c>
      <c r="V604" s="96">
        <v>0</v>
      </c>
      <c r="W604" s="101">
        <f t="shared" si="117"/>
        <v>209</v>
      </c>
      <c r="X604" s="102">
        <f t="shared" si="118"/>
        <v>0</v>
      </c>
      <c r="Y604" s="103" t="b">
        <f t="shared" si="119"/>
        <v>0</v>
      </c>
      <c r="Z604" s="74">
        <v>0</v>
      </c>
      <c r="AA604" s="69"/>
      <c r="AB604" s="69" t="s">
        <v>134</v>
      </c>
      <c r="AC604" s="3"/>
    </row>
    <row r="605" spans="1:29" ht="14.25" customHeight="1">
      <c r="A605" s="69" t="s">
        <v>134</v>
      </c>
      <c r="B605" s="70" t="s">
        <v>65</v>
      </c>
      <c r="C605" s="71" t="s">
        <v>278</v>
      </c>
      <c r="D605" s="71">
        <v>1000000489</v>
      </c>
      <c r="E605" s="72" t="s">
        <v>279</v>
      </c>
      <c r="F605" s="73">
        <v>43351</v>
      </c>
      <c r="G605" s="66" t="str">
        <f t="shared" si="108"/>
        <v>-</v>
      </c>
      <c r="H605" s="66"/>
      <c r="I605" s="67">
        <v>0</v>
      </c>
      <c r="J605" s="67">
        <f t="shared" si="109"/>
        <v>0</v>
      </c>
      <c r="K605" s="68">
        <v>0</v>
      </c>
      <c r="L605" s="68">
        <f t="shared" si="110"/>
        <v>0</v>
      </c>
      <c r="M605" s="68" t="str">
        <f t="shared" si="111"/>
        <v>-</v>
      </c>
      <c r="N605" s="96">
        <v>0</v>
      </c>
      <c r="O605" s="97" t="str">
        <f t="shared" si="112"/>
        <v>DEC</v>
      </c>
      <c r="P605" s="96">
        <v>0</v>
      </c>
      <c r="Q605" s="98">
        <f t="shared" si="113"/>
        <v>0</v>
      </c>
      <c r="R605" s="97" t="str">
        <f t="shared" si="114"/>
        <v xml:space="preserve"> </v>
      </c>
      <c r="S605" s="99" t="b">
        <f t="shared" si="115"/>
        <v>0</v>
      </c>
      <c r="T605" s="68">
        <v>25</v>
      </c>
      <c r="U605" s="100" t="str">
        <f t="shared" si="116"/>
        <v>jAN</v>
      </c>
      <c r="V605" s="96">
        <v>25</v>
      </c>
      <c r="W605" s="101">
        <f t="shared" si="117"/>
        <v>-25</v>
      </c>
      <c r="X605" s="102">
        <f t="shared" si="118"/>
        <v>-1</v>
      </c>
      <c r="Y605" s="103" t="str">
        <f t="shared" si="119"/>
        <v>DEGROWTH</v>
      </c>
      <c r="Z605" s="74">
        <v>1</v>
      </c>
      <c r="AA605" s="69"/>
      <c r="AB605" s="69" t="s">
        <v>134</v>
      </c>
      <c r="AC605" s="3"/>
    </row>
    <row r="606" spans="1:29" ht="14.25" customHeight="1">
      <c r="A606" s="69" t="s">
        <v>134</v>
      </c>
      <c r="B606" s="70" t="s">
        <v>69</v>
      </c>
      <c r="C606" s="71" t="s">
        <v>1694</v>
      </c>
      <c r="D606" s="71">
        <v>1000000483</v>
      </c>
      <c r="E606" s="72" t="s">
        <v>1695</v>
      </c>
      <c r="F606" s="73">
        <v>43467</v>
      </c>
      <c r="G606" s="66" t="str">
        <f t="shared" si="108"/>
        <v>Targeted Dealer</v>
      </c>
      <c r="H606" s="66"/>
      <c r="I606" s="67">
        <v>750</v>
      </c>
      <c r="J606" s="67">
        <f t="shared" si="109"/>
        <v>750</v>
      </c>
      <c r="K606" s="68">
        <v>625</v>
      </c>
      <c r="L606" s="68">
        <f t="shared" si="110"/>
        <v>125</v>
      </c>
      <c r="M606" s="68">
        <f t="shared" si="111"/>
        <v>83.333333333333329</v>
      </c>
      <c r="N606" s="96">
        <v>777</v>
      </c>
      <c r="O606" s="97" t="str">
        <f t="shared" si="112"/>
        <v>DEC</v>
      </c>
      <c r="P606" s="96">
        <v>777</v>
      </c>
      <c r="Q606" s="98">
        <f t="shared" si="113"/>
        <v>-152</v>
      </c>
      <c r="R606" s="97">
        <f t="shared" si="114"/>
        <v>-0.19562419562419564</v>
      </c>
      <c r="S606" s="99" t="str">
        <f t="shared" si="115"/>
        <v>DEGROWTH</v>
      </c>
      <c r="T606" s="68">
        <v>0</v>
      </c>
      <c r="U606" s="100" t="str">
        <f t="shared" si="116"/>
        <v>jAN</v>
      </c>
      <c r="V606" s="96">
        <v>0</v>
      </c>
      <c r="W606" s="101">
        <f t="shared" si="117"/>
        <v>625</v>
      </c>
      <c r="X606" s="102">
        <f t="shared" si="118"/>
        <v>0</v>
      </c>
      <c r="Y606" s="103" t="b">
        <f t="shared" si="119"/>
        <v>0</v>
      </c>
      <c r="Z606" s="74">
        <v>0</v>
      </c>
      <c r="AA606" s="69"/>
      <c r="AB606" s="69" t="s">
        <v>134</v>
      </c>
      <c r="AC606" s="3"/>
    </row>
    <row r="607" spans="1:29" ht="14.25" customHeight="1">
      <c r="A607" s="69" t="s">
        <v>134</v>
      </c>
      <c r="B607" s="70" t="s">
        <v>65</v>
      </c>
      <c r="C607" s="71" t="s">
        <v>1696</v>
      </c>
      <c r="D607" s="71">
        <v>1000000948</v>
      </c>
      <c r="E607" s="72" t="s">
        <v>1697</v>
      </c>
      <c r="F607" s="73">
        <v>43556</v>
      </c>
      <c r="G607" s="66" t="str">
        <f t="shared" si="108"/>
        <v>Targeted Dealer</v>
      </c>
      <c r="H607" s="66"/>
      <c r="I607" s="67">
        <v>1650</v>
      </c>
      <c r="J607" s="67">
        <f t="shared" si="109"/>
        <v>1650</v>
      </c>
      <c r="K607" s="68">
        <v>1689.5</v>
      </c>
      <c r="L607" s="68">
        <f t="shared" si="110"/>
        <v>-39.5</v>
      </c>
      <c r="M607" s="68">
        <f t="shared" si="111"/>
        <v>102.39393939393939</v>
      </c>
      <c r="N607" s="96">
        <v>1532.5</v>
      </c>
      <c r="O607" s="97" t="str">
        <f t="shared" si="112"/>
        <v>DEC</v>
      </c>
      <c r="P607" s="96">
        <v>1532.5</v>
      </c>
      <c r="Q607" s="98">
        <f t="shared" si="113"/>
        <v>157</v>
      </c>
      <c r="R607" s="97">
        <f t="shared" si="114"/>
        <v>0.10244698205546499</v>
      </c>
      <c r="S607" s="99" t="str">
        <f t="shared" si="115"/>
        <v>GROWTH</v>
      </c>
      <c r="T607" s="68">
        <v>1599.5</v>
      </c>
      <c r="U607" s="100" t="str">
        <f t="shared" si="116"/>
        <v>jAN</v>
      </c>
      <c r="V607" s="96">
        <v>1599.5</v>
      </c>
      <c r="W607" s="101">
        <f t="shared" si="117"/>
        <v>90</v>
      </c>
      <c r="X607" s="102">
        <f t="shared" si="118"/>
        <v>5.6267583619881156E-2</v>
      </c>
      <c r="Y607" s="103" t="str">
        <f t="shared" si="119"/>
        <v>GROWTH</v>
      </c>
      <c r="Z607" s="74">
        <v>0</v>
      </c>
      <c r="AA607" s="69"/>
      <c r="AB607" s="69" t="s">
        <v>134</v>
      </c>
      <c r="AC607" s="3"/>
    </row>
    <row r="608" spans="1:29" ht="14.25" customHeight="1">
      <c r="A608" s="69" t="s">
        <v>134</v>
      </c>
      <c r="B608" s="70" t="s">
        <v>65</v>
      </c>
      <c r="C608" s="71" t="s">
        <v>1698</v>
      </c>
      <c r="D608" s="71">
        <v>1000000942</v>
      </c>
      <c r="E608" s="72" t="s">
        <v>1699</v>
      </c>
      <c r="F608" s="73">
        <v>43606</v>
      </c>
      <c r="G608" s="66" t="str">
        <f t="shared" si="108"/>
        <v>Targeted Dealer</v>
      </c>
      <c r="H608" s="66"/>
      <c r="I608" s="67">
        <v>100</v>
      </c>
      <c r="J608" s="67">
        <f t="shared" si="109"/>
        <v>100</v>
      </c>
      <c r="K608" s="68">
        <v>50</v>
      </c>
      <c r="L608" s="68">
        <f t="shared" si="110"/>
        <v>50</v>
      </c>
      <c r="M608" s="68">
        <f t="shared" si="111"/>
        <v>50</v>
      </c>
      <c r="N608" s="96">
        <v>50</v>
      </c>
      <c r="O608" s="97" t="str">
        <f t="shared" si="112"/>
        <v>DEC</v>
      </c>
      <c r="P608" s="96">
        <v>50</v>
      </c>
      <c r="Q608" s="98">
        <f t="shared" si="113"/>
        <v>0</v>
      </c>
      <c r="R608" s="97">
        <f t="shared" si="114"/>
        <v>0</v>
      </c>
      <c r="S608" s="99" t="str">
        <f t="shared" si="115"/>
        <v>GROWTH</v>
      </c>
      <c r="T608" s="68">
        <v>100</v>
      </c>
      <c r="U608" s="100" t="str">
        <f t="shared" si="116"/>
        <v>jAN</v>
      </c>
      <c r="V608" s="96">
        <v>100</v>
      </c>
      <c r="W608" s="101">
        <f t="shared" si="117"/>
        <v>-50</v>
      </c>
      <c r="X608" s="102">
        <f t="shared" si="118"/>
        <v>-0.5</v>
      </c>
      <c r="Y608" s="103" t="str">
        <f t="shared" si="119"/>
        <v>DEGROWTH</v>
      </c>
      <c r="Z608" s="74">
        <v>0</v>
      </c>
      <c r="AA608" s="69"/>
      <c r="AB608" s="69" t="s">
        <v>134</v>
      </c>
      <c r="AC608" s="3"/>
    </row>
    <row r="609" spans="1:29" ht="14.25" customHeight="1">
      <c r="A609" s="69" t="s">
        <v>134</v>
      </c>
      <c r="B609" s="70" t="s">
        <v>65</v>
      </c>
      <c r="C609" s="71" t="s">
        <v>1700</v>
      </c>
      <c r="D609" s="71">
        <v>1000000935</v>
      </c>
      <c r="E609" s="72" t="s">
        <v>1701</v>
      </c>
      <c r="F609" s="73">
        <v>43715</v>
      </c>
      <c r="G609" s="66" t="str">
        <f t="shared" si="108"/>
        <v>Targeted Dealer</v>
      </c>
      <c r="H609" s="66"/>
      <c r="I609" s="67">
        <v>25</v>
      </c>
      <c r="J609" s="67">
        <f t="shared" si="109"/>
        <v>25</v>
      </c>
      <c r="K609" s="68">
        <v>25</v>
      </c>
      <c r="L609" s="68">
        <f t="shared" si="110"/>
        <v>0</v>
      </c>
      <c r="M609" s="68">
        <f t="shared" si="111"/>
        <v>100</v>
      </c>
      <c r="N609" s="96">
        <v>25</v>
      </c>
      <c r="O609" s="97" t="str">
        <f t="shared" si="112"/>
        <v>DEC</v>
      </c>
      <c r="P609" s="96">
        <v>25</v>
      </c>
      <c r="Q609" s="98">
        <f t="shared" si="113"/>
        <v>0</v>
      </c>
      <c r="R609" s="97">
        <f t="shared" si="114"/>
        <v>0</v>
      </c>
      <c r="S609" s="99" t="str">
        <f t="shared" si="115"/>
        <v>GROWTH</v>
      </c>
      <c r="T609" s="68">
        <v>25</v>
      </c>
      <c r="U609" s="100" t="str">
        <f t="shared" si="116"/>
        <v>jAN</v>
      </c>
      <c r="V609" s="96">
        <v>25</v>
      </c>
      <c r="W609" s="101">
        <f t="shared" si="117"/>
        <v>0</v>
      </c>
      <c r="X609" s="102">
        <f t="shared" si="118"/>
        <v>0</v>
      </c>
      <c r="Y609" s="103" t="str">
        <f t="shared" si="119"/>
        <v>GROWTH</v>
      </c>
      <c r="Z609" s="74">
        <v>0</v>
      </c>
      <c r="AA609" s="69"/>
      <c r="AB609" s="69" t="s">
        <v>134</v>
      </c>
      <c r="AC609" s="3"/>
    </row>
    <row r="610" spans="1:29" ht="14.25" customHeight="1">
      <c r="A610" s="69" t="s">
        <v>134</v>
      </c>
      <c r="B610" s="70" t="s">
        <v>69</v>
      </c>
      <c r="C610" s="71" t="s">
        <v>1702</v>
      </c>
      <c r="D610" s="71">
        <v>1000000953</v>
      </c>
      <c r="E610" s="72" t="s">
        <v>1703</v>
      </c>
      <c r="F610" s="73">
        <v>43715</v>
      </c>
      <c r="G610" s="66" t="str">
        <f t="shared" si="108"/>
        <v>Targeted Dealer</v>
      </c>
      <c r="H610" s="66"/>
      <c r="I610" s="67">
        <v>840</v>
      </c>
      <c r="J610" s="67">
        <f t="shared" si="109"/>
        <v>840</v>
      </c>
      <c r="K610" s="68">
        <v>795.5</v>
      </c>
      <c r="L610" s="68">
        <f t="shared" si="110"/>
        <v>44.5</v>
      </c>
      <c r="M610" s="68">
        <f t="shared" si="111"/>
        <v>94.702380952380949</v>
      </c>
      <c r="N610" s="96">
        <v>706.5</v>
      </c>
      <c r="O610" s="97" t="str">
        <f t="shared" si="112"/>
        <v>DEC</v>
      </c>
      <c r="P610" s="96">
        <v>706.5</v>
      </c>
      <c r="Q610" s="98">
        <f t="shared" si="113"/>
        <v>89</v>
      </c>
      <c r="R610" s="97">
        <f t="shared" si="114"/>
        <v>0.12597310686482666</v>
      </c>
      <c r="S610" s="99" t="str">
        <f t="shared" si="115"/>
        <v>GROWTH</v>
      </c>
      <c r="T610" s="68">
        <v>0</v>
      </c>
      <c r="U610" s="100" t="str">
        <f t="shared" si="116"/>
        <v>jAN</v>
      </c>
      <c r="V610" s="96">
        <v>0</v>
      </c>
      <c r="W610" s="101">
        <f t="shared" si="117"/>
        <v>795.5</v>
      </c>
      <c r="X610" s="102">
        <f t="shared" si="118"/>
        <v>0</v>
      </c>
      <c r="Y610" s="103" t="b">
        <f t="shared" si="119"/>
        <v>0</v>
      </c>
      <c r="Z610" s="74">
        <v>0</v>
      </c>
      <c r="AA610" s="69"/>
      <c r="AB610" s="69" t="s">
        <v>134</v>
      </c>
      <c r="AC610" s="3"/>
    </row>
    <row r="611" spans="1:29" ht="14.25" customHeight="1">
      <c r="A611" s="69" t="s">
        <v>134</v>
      </c>
      <c r="B611" s="70" t="s">
        <v>69</v>
      </c>
      <c r="C611" s="71" t="s">
        <v>1704</v>
      </c>
      <c r="D611" s="71">
        <v>1000000943</v>
      </c>
      <c r="E611" s="72" t="s">
        <v>1705</v>
      </c>
      <c r="F611" s="73">
        <v>43717</v>
      </c>
      <c r="G611" s="66" t="str">
        <f t="shared" si="108"/>
        <v>Targeted Dealer</v>
      </c>
      <c r="H611" s="66"/>
      <c r="I611" s="67">
        <v>23</v>
      </c>
      <c r="J611" s="67">
        <f t="shared" si="109"/>
        <v>23</v>
      </c>
      <c r="K611" s="68">
        <v>0</v>
      </c>
      <c r="L611" s="68">
        <f t="shared" si="110"/>
        <v>23</v>
      </c>
      <c r="M611" s="68">
        <f t="shared" si="111"/>
        <v>0</v>
      </c>
      <c r="N611" s="96">
        <v>26.5</v>
      </c>
      <c r="O611" s="97" t="str">
        <f t="shared" si="112"/>
        <v>DEC</v>
      </c>
      <c r="P611" s="96">
        <v>26.5</v>
      </c>
      <c r="Q611" s="98">
        <f t="shared" si="113"/>
        <v>-26.5</v>
      </c>
      <c r="R611" s="97">
        <f t="shared" si="114"/>
        <v>-1</v>
      </c>
      <c r="S611" s="99" t="str">
        <f t="shared" si="115"/>
        <v>DEGROWTH</v>
      </c>
      <c r="T611" s="68">
        <v>0</v>
      </c>
      <c r="U611" s="100" t="str">
        <f t="shared" si="116"/>
        <v>jAN</v>
      </c>
      <c r="V611" s="96">
        <v>0</v>
      </c>
      <c r="W611" s="101">
        <f t="shared" si="117"/>
        <v>0</v>
      </c>
      <c r="X611" s="102">
        <f t="shared" si="118"/>
        <v>0</v>
      </c>
      <c r="Y611" s="103" t="b">
        <f t="shared" si="119"/>
        <v>0</v>
      </c>
      <c r="Z611" s="74">
        <v>0</v>
      </c>
      <c r="AA611" s="69"/>
      <c r="AB611" s="69" t="s">
        <v>134</v>
      </c>
      <c r="AC611" s="3"/>
    </row>
    <row r="612" spans="1:29" ht="14.25" customHeight="1">
      <c r="A612" s="69" t="s">
        <v>134</v>
      </c>
      <c r="B612" s="70" t="s">
        <v>65</v>
      </c>
      <c r="C612" s="71" t="s">
        <v>1706</v>
      </c>
      <c r="D612" s="71">
        <v>1000000946</v>
      </c>
      <c r="E612" s="72" t="s">
        <v>1707</v>
      </c>
      <c r="F612" s="73">
        <v>43755</v>
      </c>
      <c r="G612" s="66" t="str">
        <f t="shared" si="108"/>
        <v>Targeted Dealer</v>
      </c>
      <c r="H612" s="66"/>
      <c r="I612" s="67">
        <v>25</v>
      </c>
      <c r="J612" s="67">
        <f t="shared" si="109"/>
        <v>25</v>
      </c>
      <c r="K612" s="68">
        <v>50</v>
      </c>
      <c r="L612" s="68">
        <f t="shared" si="110"/>
        <v>-25</v>
      </c>
      <c r="M612" s="68">
        <f t="shared" si="111"/>
        <v>200</v>
      </c>
      <c r="N612" s="96">
        <v>30</v>
      </c>
      <c r="O612" s="97" t="str">
        <f t="shared" si="112"/>
        <v>DEC</v>
      </c>
      <c r="P612" s="96">
        <v>30</v>
      </c>
      <c r="Q612" s="98">
        <f t="shared" si="113"/>
        <v>20</v>
      </c>
      <c r="R612" s="97">
        <f t="shared" si="114"/>
        <v>0.66666666666666674</v>
      </c>
      <c r="S612" s="99" t="str">
        <f t="shared" si="115"/>
        <v>GROWTH</v>
      </c>
      <c r="T612" s="68">
        <v>25</v>
      </c>
      <c r="U612" s="100" t="str">
        <f t="shared" si="116"/>
        <v>jAN</v>
      </c>
      <c r="V612" s="96">
        <v>25</v>
      </c>
      <c r="W612" s="101">
        <f t="shared" si="117"/>
        <v>25</v>
      </c>
      <c r="X612" s="102">
        <f t="shared" si="118"/>
        <v>1</v>
      </c>
      <c r="Y612" s="103" t="str">
        <f t="shared" si="119"/>
        <v>GROWTH</v>
      </c>
      <c r="Z612" s="74">
        <v>0</v>
      </c>
      <c r="AA612" s="69"/>
      <c r="AB612" s="69" t="s">
        <v>134</v>
      </c>
      <c r="AC612" s="3"/>
    </row>
    <row r="613" spans="1:29" ht="14.25" customHeight="1">
      <c r="A613" s="69" t="s">
        <v>134</v>
      </c>
      <c r="B613" s="70" t="s">
        <v>69</v>
      </c>
      <c r="C613" s="71" t="s">
        <v>1708</v>
      </c>
      <c r="D613" s="71">
        <v>1000000940</v>
      </c>
      <c r="E613" s="72" t="s">
        <v>1709</v>
      </c>
      <c r="F613" s="73">
        <v>43777</v>
      </c>
      <c r="G613" s="66" t="str">
        <f t="shared" si="108"/>
        <v>Targeted Dealer</v>
      </c>
      <c r="H613" s="66"/>
      <c r="I613" s="67">
        <v>950</v>
      </c>
      <c r="J613" s="67">
        <f t="shared" si="109"/>
        <v>950</v>
      </c>
      <c r="K613" s="68">
        <v>484</v>
      </c>
      <c r="L613" s="68">
        <f t="shared" si="110"/>
        <v>466</v>
      </c>
      <c r="M613" s="68">
        <f t="shared" si="111"/>
        <v>50.94736842105263</v>
      </c>
      <c r="N613" s="96">
        <v>555</v>
      </c>
      <c r="O613" s="97" t="str">
        <f t="shared" si="112"/>
        <v>DEC</v>
      </c>
      <c r="P613" s="96">
        <v>555</v>
      </c>
      <c r="Q613" s="98">
        <f t="shared" si="113"/>
        <v>-71</v>
      </c>
      <c r="R613" s="97">
        <f t="shared" si="114"/>
        <v>-0.12792792792792795</v>
      </c>
      <c r="S613" s="99" t="str">
        <f t="shared" si="115"/>
        <v>DEGROWTH</v>
      </c>
      <c r="T613" s="68">
        <v>0</v>
      </c>
      <c r="U613" s="100" t="str">
        <f t="shared" si="116"/>
        <v>jAN</v>
      </c>
      <c r="V613" s="96">
        <v>0</v>
      </c>
      <c r="W613" s="101">
        <f t="shared" si="117"/>
        <v>484</v>
      </c>
      <c r="X613" s="102">
        <f t="shared" si="118"/>
        <v>0</v>
      </c>
      <c r="Y613" s="103" t="b">
        <f t="shared" si="119"/>
        <v>0</v>
      </c>
      <c r="Z613" s="74">
        <v>0</v>
      </c>
      <c r="AA613" s="69"/>
      <c r="AB613" s="69" t="s">
        <v>134</v>
      </c>
      <c r="AC613" s="3"/>
    </row>
    <row r="614" spans="1:29" ht="14.25" customHeight="1">
      <c r="A614" s="69" t="s">
        <v>134</v>
      </c>
      <c r="B614" s="70" t="s">
        <v>69</v>
      </c>
      <c r="C614" s="71" t="s">
        <v>1710</v>
      </c>
      <c r="D614" s="71">
        <v>1000000936</v>
      </c>
      <c r="E614" s="72" t="s">
        <v>1711</v>
      </c>
      <c r="F614" s="73">
        <v>43862</v>
      </c>
      <c r="G614" s="66" t="str">
        <f t="shared" si="108"/>
        <v>Targeted Dealer</v>
      </c>
      <c r="H614" s="66"/>
      <c r="I614" s="67">
        <v>13</v>
      </c>
      <c r="J614" s="67">
        <f t="shared" si="109"/>
        <v>13</v>
      </c>
      <c r="K614" s="68">
        <v>13</v>
      </c>
      <c r="L614" s="68">
        <f t="shared" si="110"/>
        <v>0</v>
      </c>
      <c r="M614" s="68">
        <f t="shared" si="111"/>
        <v>100</v>
      </c>
      <c r="N614" s="96">
        <v>13.5</v>
      </c>
      <c r="O614" s="97" t="str">
        <f t="shared" si="112"/>
        <v>DEC</v>
      </c>
      <c r="P614" s="96">
        <v>13.5</v>
      </c>
      <c r="Q614" s="98">
        <f t="shared" si="113"/>
        <v>-0.5</v>
      </c>
      <c r="R614" s="97">
        <f t="shared" si="114"/>
        <v>-3.703703703703709E-2</v>
      </c>
      <c r="S614" s="99" t="str">
        <f t="shared" si="115"/>
        <v>DEGROWTH</v>
      </c>
      <c r="T614" s="68">
        <v>0</v>
      </c>
      <c r="U614" s="100" t="str">
        <f t="shared" si="116"/>
        <v>jAN</v>
      </c>
      <c r="V614" s="96">
        <v>0</v>
      </c>
      <c r="W614" s="101">
        <f t="shared" si="117"/>
        <v>13</v>
      </c>
      <c r="X614" s="102">
        <f t="shared" si="118"/>
        <v>0</v>
      </c>
      <c r="Y614" s="103" t="b">
        <f t="shared" si="119"/>
        <v>0</v>
      </c>
      <c r="Z614" s="74">
        <v>0</v>
      </c>
      <c r="AA614" s="69"/>
      <c r="AB614" s="69" t="s">
        <v>134</v>
      </c>
      <c r="AC614" s="3"/>
    </row>
    <row r="615" spans="1:29" ht="14.25" customHeight="1">
      <c r="A615" s="69" t="s">
        <v>134</v>
      </c>
      <c r="B615" s="70" t="s">
        <v>65</v>
      </c>
      <c r="C615" s="71" t="s">
        <v>280</v>
      </c>
      <c r="D615" s="71">
        <v>1000000949</v>
      </c>
      <c r="E615" s="72" t="s">
        <v>281</v>
      </c>
      <c r="F615" s="73">
        <v>44117</v>
      </c>
      <c r="G615" s="66" t="str">
        <f t="shared" si="108"/>
        <v>Targeted Dealer</v>
      </c>
      <c r="H615" s="66"/>
      <c r="I615" s="67">
        <v>25</v>
      </c>
      <c r="J615" s="67">
        <f t="shared" si="109"/>
        <v>25</v>
      </c>
      <c r="K615" s="68">
        <v>0</v>
      </c>
      <c r="L615" s="68">
        <f t="shared" si="110"/>
        <v>25</v>
      </c>
      <c r="M615" s="68">
        <f t="shared" si="111"/>
        <v>0</v>
      </c>
      <c r="N615" s="96">
        <v>0</v>
      </c>
      <c r="O615" s="97" t="str">
        <f t="shared" si="112"/>
        <v>DEC</v>
      </c>
      <c r="P615" s="96">
        <v>0</v>
      </c>
      <c r="Q615" s="98">
        <f t="shared" si="113"/>
        <v>0</v>
      </c>
      <c r="R615" s="97" t="str">
        <f t="shared" si="114"/>
        <v xml:space="preserve"> </v>
      </c>
      <c r="S615" s="99" t="b">
        <f t="shared" si="115"/>
        <v>0</v>
      </c>
      <c r="T615" s="68">
        <v>25</v>
      </c>
      <c r="U615" s="100" t="str">
        <f t="shared" si="116"/>
        <v>jAN</v>
      </c>
      <c r="V615" s="96">
        <v>25</v>
      </c>
      <c r="W615" s="101">
        <f t="shared" si="117"/>
        <v>-25</v>
      </c>
      <c r="X615" s="102">
        <f t="shared" si="118"/>
        <v>-1</v>
      </c>
      <c r="Y615" s="103" t="str">
        <f t="shared" si="119"/>
        <v>DEGROWTH</v>
      </c>
      <c r="Z615" s="74">
        <v>0</v>
      </c>
      <c r="AA615" s="69"/>
      <c r="AB615" s="69" t="s">
        <v>134</v>
      </c>
      <c r="AC615" s="3"/>
    </row>
    <row r="616" spans="1:29" ht="14.25" customHeight="1">
      <c r="A616" s="69" t="s">
        <v>134</v>
      </c>
      <c r="B616" s="70" t="s">
        <v>65</v>
      </c>
      <c r="C616" s="71" t="s">
        <v>1712</v>
      </c>
      <c r="D616" s="71">
        <v>1000000945</v>
      </c>
      <c r="E616" s="72" t="s">
        <v>1713</v>
      </c>
      <c r="F616" s="73">
        <v>44153</v>
      </c>
      <c r="G616" s="66" t="str">
        <f t="shared" si="108"/>
        <v>Targeted Dealer</v>
      </c>
      <c r="H616" s="66"/>
      <c r="I616" s="67">
        <v>25</v>
      </c>
      <c r="J616" s="67">
        <f t="shared" si="109"/>
        <v>25</v>
      </c>
      <c r="K616" s="68">
        <v>25</v>
      </c>
      <c r="L616" s="68">
        <f t="shared" si="110"/>
        <v>0</v>
      </c>
      <c r="M616" s="68">
        <f t="shared" si="111"/>
        <v>100</v>
      </c>
      <c r="N616" s="96">
        <v>25</v>
      </c>
      <c r="O616" s="97" t="str">
        <f t="shared" si="112"/>
        <v>DEC</v>
      </c>
      <c r="P616" s="96">
        <v>25</v>
      </c>
      <c r="Q616" s="98">
        <f t="shared" si="113"/>
        <v>0</v>
      </c>
      <c r="R616" s="97">
        <f t="shared" si="114"/>
        <v>0</v>
      </c>
      <c r="S616" s="99" t="str">
        <f t="shared" si="115"/>
        <v>GROWTH</v>
      </c>
      <c r="T616" s="68">
        <v>0</v>
      </c>
      <c r="U616" s="100" t="str">
        <f t="shared" si="116"/>
        <v>jAN</v>
      </c>
      <c r="V616" s="96">
        <v>0</v>
      </c>
      <c r="W616" s="101">
        <f t="shared" si="117"/>
        <v>25</v>
      </c>
      <c r="X616" s="102">
        <f t="shared" si="118"/>
        <v>0</v>
      </c>
      <c r="Y616" s="103" t="b">
        <f t="shared" si="119"/>
        <v>0</v>
      </c>
      <c r="Z616" s="74">
        <v>0</v>
      </c>
      <c r="AA616" s="69"/>
      <c r="AB616" s="69" t="s">
        <v>134</v>
      </c>
      <c r="AC616" s="3"/>
    </row>
    <row r="617" spans="1:29" ht="14.25" customHeight="1">
      <c r="A617" s="69" t="s">
        <v>134</v>
      </c>
      <c r="B617" s="70" t="s">
        <v>69</v>
      </c>
      <c r="C617" s="71" t="s">
        <v>1714</v>
      </c>
      <c r="D617" s="71">
        <v>1000000962</v>
      </c>
      <c r="E617" s="72" t="s">
        <v>1715</v>
      </c>
      <c r="F617" s="73">
        <v>44201</v>
      </c>
      <c r="G617" s="66" t="str">
        <f t="shared" si="108"/>
        <v>Targeted Dealer</v>
      </c>
      <c r="H617" s="66"/>
      <c r="I617" s="67">
        <v>550</v>
      </c>
      <c r="J617" s="67">
        <f t="shared" si="109"/>
        <v>550</v>
      </c>
      <c r="K617" s="68">
        <v>445</v>
      </c>
      <c r="L617" s="68">
        <f t="shared" si="110"/>
        <v>105</v>
      </c>
      <c r="M617" s="68">
        <f t="shared" si="111"/>
        <v>80.909090909090907</v>
      </c>
      <c r="N617" s="96">
        <v>492.5</v>
      </c>
      <c r="O617" s="97" t="str">
        <f t="shared" si="112"/>
        <v>DEC</v>
      </c>
      <c r="P617" s="96">
        <v>492.5</v>
      </c>
      <c r="Q617" s="98">
        <f t="shared" si="113"/>
        <v>-47.5</v>
      </c>
      <c r="R617" s="97">
        <f t="shared" si="114"/>
        <v>-9.6446700507614169E-2</v>
      </c>
      <c r="S617" s="99" t="str">
        <f t="shared" si="115"/>
        <v>DEGROWTH</v>
      </c>
      <c r="T617" s="68">
        <v>0</v>
      </c>
      <c r="U617" s="100" t="str">
        <f t="shared" si="116"/>
        <v>jAN</v>
      </c>
      <c r="V617" s="96">
        <v>0</v>
      </c>
      <c r="W617" s="101">
        <f t="shared" si="117"/>
        <v>445</v>
      </c>
      <c r="X617" s="102">
        <f t="shared" si="118"/>
        <v>0</v>
      </c>
      <c r="Y617" s="103" t="b">
        <f t="shared" si="119"/>
        <v>0</v>
      </c>
      <c r="Z617" s="74">
        <v>0</v>
      </c>
      <c r="AA617" s="69"/>
      <c r="AB617" s="69" t="s">
        <v>134</v>
      </c>
      <c r="AC617" s="3"/>
    </row>
    <row r="618" spans="1:29" ht="14.25" customHeight="1">
      <c r="A618" s="69" t="s">
        <v>134</v>
      </c>
      <c r="B618" s="70" t="s">
        <v>65</v>
      </c>
      <c r="C618" s="71" t="s">
        <v>1716</v>
      </c>
      <c r="D618" s="71">
        <v>1000000944</v>
      </c>
      <c r="E618" s="72" t="s">
        <v>1717</v>
      </c>
      <c r="F618" s="73">
        <v>44380</v>
      </c>
      <c r="G618" s="66" t="str">
        <f t="shared" si="108"/>
        <v>Targeted Dealer</v>
      </c>
      <c r="H618" s="66"/>
      <c r="I618" s="67">
        <v>50</v>
      </c>
      <c r="J618" s="67">
        <f t="shared" si="109"/>
        <v>50</v>
      </c>
      <c r="K618" s="68">
        <v>0</v>
      </c>
      <c r="L618" s="68">
        <f t="shared" si="110"/>
        <v>50</v>
      </c>
      <c r="M618" s="68">
        <f t="shared" si="111"/>
        <v>0</v>
      </c>
      <c r="N618" s="96">
        <v>55</v>
      </c>
      <c r="O618" s="97" t="str">
        <f t="shared" si="112"/>
        <v>DEC</v>
      </c>
      <c r="P618" s="96">
        <v>55</v>
      </c>
      <c r="Q618" s="98">
        <f t="shared" si="113"/>
        <v>-55</v>
      </c>
      <c r="R618" s="97">
        <f t="shared" si="114"/>
        <v>-1</v>
      </c>
      <c r="S618" s="99" t="str">
        <f t="shared" si="115"/>
        <v>DEGROWTH</v>
      </c>
      <c r="T618" s="68">
        <v>75</v>
      </c>
      <c r="U618" s="100" t="str">
        <f t="shared" si="116"/>
        <v>jAN</v>
      </c>
      <c r="V618" s="96">
        <v>75</v>
      </c>
      <c r="W618" s="101">
        <f t="shared" si="117"/>
        <v>-75</v>
      </c>
      <c r="X618" s="102">
        <f t="shared" si="118"/>
        <v>-1</v>
      </c>
      <c r="Y618" s="103" t="str">
        <f t="shared" si="119"/>
        <v>DEGROWTH</v>
      </c>
      <c r="Z618" s="74">
        <v>0</v>
      </c>
      <c r="AA618" s="69"/>
      <c r="AB618" s="69" t="s">
        <v>134</v>
      </c>
      <c r="AC618" s="3"/>
    </row>
    <row r="619" spans="1:29" ht="14.25" customHeight="1">
      <c r="A619" s="69" t="s">
        <v>134</v>
      </c>
      <c r="B619" s="70" t="s">
        <v>69</v>
      </c>
      <c r="C619" s="71" t="s">
        <v>1718</v>
      </c>
      <c r="D619" s="71">
        <v>1000000950</v>
      </c>
      <c r="E619" s="72" t="s">
        <v>1719</v>
      </c>
      <c r="F619" s="73">
        <v>44481</v>
      </c>
      <c r="G619" s="66" t="str">
        <f t="shared" si="108"/>
        <v>Targeted Dealer</v>
      </c>
      <c r="H619" s="66"/>
      <c r="I619" s="67">
        <v>31</v>
      </c>
      <c r="J619" s="67">
        <f t="shared" si="109"/>
        <v>31</v>
      </c>
      <c r="K619" s="68">
        <v>25</v>
      </c>
      <c r="L619" s="68">
        <f t="shared" si="110"/>
        <v>6</v>
      </c>
      <c r="M619" s="68">
        <f t="shared" si="111"/>
        <v>80.645161290322577</v>
      </c>
      <c r="N619" s="96">
        <v>50</v>
      </c>
      <c r="O619" s="97" t="str">
        <f t="shared" si="112"/>
        <v>DEC</v>
      </c>
      <c r="P619" s="96">
        <v>50</v>
      </c>
      <c r="Q619" s="98">
        <f t="shared" si="113"/>
        <v>-25</v>
      </c>
      <c r="R619" s="97">
        <f t="shared" si="114"/>
        <v>-0.5</v>
      </c>
      <c r="S619" s="99" t="str">
        <f t="shared" si="115"/>
        <v>DEGROWTH</v>
      </c>
      <c r="T619" s="68">
        <v>0</v>
      </c>
      <c r="U619" s="100" t="str">
        <f t="shared" si="116"/>
        <v>jAN</v>
      </c>
      <c r="V619" s="96">
        <v>0</v>
      </c>
      <c r="W619" s="101">
        <f t="shared" si="117"/>
        <v>25</v>
      </c>
      <c r="X619" s="102">
        <f t="shared" si="118"/>
        <v>0</v>
      </c>
      <c r="Y619" s="103" t="b">
        <f t="shared" si="119"/>
        <v>0</v>
      </c>
      <c r="Z619" s="74">
        <v>0</v>
      </c>
      <c r="AA619" s="69"/>
      <c r="AB619" s="69" t="s">
        <v>134</v>
      </c>
      <c r="AC619" s="3"/>
    </row>
    <row r="620" spans="1:29" ht="14.25" customHeight="1">
      <c r="A620" s="69" t="s">
        <v>134</v>
      </c>
      <c r="B620" s="70" t="s">
        <v>69</v>
      </c>
      <c r="C620" s="71" t="s">
        <v>1720</v>
      </c>
      <c r="D620" s="71">
        <v>1000002627</v>
      </c>
      <c r="E620" s="72" t="s">
        <v>1721</v>
      </c>
      <c r="F620" s="73">
        <v>44643</v>
      </c>
      <c r="G620" s="66" t="str">
        <f t="shared" si="108"/>
        <v>Targeted Dealer</v>
      </c>
      <c r="H620" s="66"/>
      <c r="I620" s="67">
        <v>160</v>
      </c>
      <c r="J620" s="67">
        <f t="shared" si="109"/>
        <v>160</v>
      </c>
      <c r="K620" s="68">
        <v>100</v>
      </c>
      <c r="L620" s="68">
        <f t="shared" si="110"/>
        <v>60</v>
      </c>
      <c r="M620" s="68">
        <f t="shared" si="111"/>
        <v>62.5</v>
      </c>
      <c r="N620" s="96">
        <v>115</v>
      </c>
      <c r="O620" s="97" t="str">
        <f t="shared" si="112"/>
        <v>DEC</v>
      </c>
      <c r="P620" s="96">
        <v>115</v>
      </c>
      <c r="Q620" s="98">
        <f t="shared" si="113"/>
        <v>-15</v>
      </c>
      <c r="R620" s="97">
        <f t="shared" si="114"/>
        <v>-0.13043478260869568</v>
      </c>
      <c r="S620" s="99" t="str">
        <f t="shared" si="115"/>
        <v>DEGROWTH</v>
      </c>
      <c r="T620" s="68">
        <v>0</v>
      </c>
      <c r="U620" s="100" t="str">
        <f t="shared" si="116"/>
        <v>jAN</v>
      </c>
      <c r="V620" s="96">
        <v>0</v>
      </c>
      <c r="W620" s="101">
        <f t="shared" si="117"/>
        <v>100</v>
      </c>
      <c r="X620" s="102">
        <f t="shared" si="118"/>
        <v>0</v>
      </c>
      <c r="Y620" s="103" t="b">
        <f t="shared" si="119"/>
        <v>0</v>
      </c>
      <c r="Z620" s="74">
        <v>0</v>
      </c>
      <c r="AA620" s="69"/>
      <c r="AB620" s="69" t="s">
        <v>134</v>
      </c>
      <c r="AC620" s="3"/>
    </row>
    <row r="621" spans="1:29" ht="14.25" customHeight="1">
      <c r="A621" s="69" t="s">
        <v>134</v>
      </c>
      <c r="B621" s="70" t="s">
        <v>69</v>
      </c>
      <c r="C621" s="71" t="s">
        <v>1722</v>
      </c>
      <c r="D621" s="71">
        <v>1000002762</v>
      </c>
      <c r="E621" s="71" t="s">
        <v>1723</v>
      </c>
      <c r="F621" s="73">
        <v>44707</v>
      </c>
      <c r="G621" s="66" t="str">
        <f t="shared" si="108"/>
        <v>Targeted Dealer</v>
      </c>
      <c r="H621" s="66"/>
      <c r="I621" s="67">
        <v>100</v>
      </c>
      <c r="J621" s="67">
        <f t="shared" si="109"/>
        <v>100</v>
      </c>
      <c r="K621" s="68">
        <v>0</v>
      </c>
      <c r="L621" s="68">
        <f t="shared" si="110"/>
        <v>100</v>
      </c>
      <c r="M621" s="68">
        <f t="shared" si="111"/>
        <v>0</v>
      </c>
      <c r="N621" s="96">
        <v>0</v>
      </c>
      <c r="O621" s="97" t="str">
        <f t="shared" si="112"/>
        <v>DEC</v>
      </c>
      <c r="P621" s="96">
        <v>0</v>
      </c>
      <c r="Q621" s="98">
        <f t="shared" si="113"/>
        <v>0</v>
      </c>
      <c r="R621" s="97" t="str">
        <f t="shared" si="114"/>
        <v xml:space="preserve"> </v>
      </c>
      <c r="S621" s="99" t="b">
        <f t="shared" si="115"/>
        <v>0</v>
      </c>
      <c r="T621" s="68">
        <v>0</v>
      </c>
      <c r="U621" s="100" t="str">
        <f t="shared" si="116"/>
        <v>jAN</v>
      </c>
      <c r="V621" s="96">
        <v>0</v>
      </c>
      <c r="W621" s="101">
        <f t="shared" si="117"/>
        <v>0</v>
      </c>
      <c r="X621" s="102">
        <f t="shared" si="118"/>
        <v>0</v>
      </c>
      <c r="Y621" s="103" t="b">
        <f t="shared" si="119"/>
        <v>0</v>
      </c>
      <c r="Z621" s="74">
        <v>1</v>
      </c>
      <c r="AA621" s="69"/>
      <c r="AB621" s="69" t="s">
        <v>134</v>
      </c>
      <c r="AC621" s="3"/>
    </row>
    <row r="622" spans="1:29" ht="14.25" customHeight="1">
      <c r="A622" s="69" t="s">
        <v>134</v>
      </c>
      <c r="B622" s="70" t="s">
        <v>65</v>
      </c>
      <c r="C622" s="71" t="s">
        <v>1724</v>
      </c>
      <c r="D622" s="71">
        <v>1000002813</v>
      </c>
      <c r="E622" s="71" t="s">
        <v>1725</v>
      </c>
      <c r="F622" s="73">
        <v>44721</v>
      </c>
      <c r="G622" s="66" t="str">
        <f t="shared" si="108"/>
        <v>Targeted Dealer</v>
      </c>
      <c r="H622" s="66"/>
      <c r="I622" s="67">
        <v>200</v>
      </c>
      <c r="J622" s="67">
        <f t="shared" si="109"/>
        <v>200</v>
      </c>
      <c r="K622" s="68">
        <v>175</v>
      </c>
      <c r="L622" s="68">
        <f t="shared" si="110"/>
        <v>25</v>
      </c>
      <c r="M622" s="68">
        <f t="shared" si="111"/>
        <v>87.5</v>
      </c>
      <c r="N622" s="96">
        <v>205</v>
      </c>
      <c r="O622" s="97" t="str">
        <f t="shared" si="112"/>
        <v>DEC</v>
      </c>
      <c r="P622" s="96">
        <v>205</v>
      </c>
      <c r="Q622" s="98">
        <f t="shared" si="113"/>
        <v>-30</v>
      </c>
      <c r="R622" s="97">
        <f t="shared" si="114"/>
        <v>-0.14634146341463417</v>
      </c>
      <c r="S622" s="99" t="str">
        <f t="shared" si="115"/>
        <v>DEGROWTH</v>
      </c>
      <c r="T622" s="68">
        <v>230</v>
      </c>
      <c r="U622" s="100" t="str">
        <f t="shared" si="116"/>
        <v>jAN</v>
      </c>
      <c r="V622" s="96">
        <v>230</v>
      </c>
      <c r="W622" s="101">
        <f t="shared" si="117"/>
        <v>-55</v>
      </c>
      <c r="X622" s="102">
        <f t="shared" si="118"/>
        <v>-0.23913043478260865</v>
      </c>
      <c r="Y622" s="103" t="str">
        <f t="shared" si="119"/>
        <v>DEGROWTH</v>
      </c>
      <c r="Z622" s="74">
        <v>0</v>
      </c>
      <c r="AA622" s="69"/>
      <c r="AB622" s="69" t="s">
        <v>134</v>
      </c>
      <c r="AC622" s="3"/>
    </row>
    <row r="623" spans="1:29" ht="14.25" customHeight="1">
      <c r="A623" s="69" t="s">
        <v>134</v>
      </c>
      <c r="B623" s="70" t="s">
        <v>65</v>
      </c>
      <c r="C623" s="71" t="s">
        <v>1726</v>
      </c>
      <c r="D623" s="71">
        <v>1000002833</v>
      </c>
      <c r="E623" s="71" t="s">
        <v>1727</v>
      </c>
      <c r="F623" s="73">
        <v>44755</v>
      </c>
      <c r="G623" s="66" t="str">
        <f t="shared" si="108"/>
        <v>Targeted Dealer</v>
      </c>
      <c r="H623" s="66"/>
      <c r="I623" s="67">
        <v>550</v>
      </c>
      <c r="J623" s="67">
        <f t="shared" si="109"/>
        <v>550</v>
      </c>
      <c r="K623" s="68">
        <v>550</v>
      </c>
      <c r="L623" s="68">
        <f t="shared" si="110"/>
        <v>0</v>
      </c>
      <c r="M623" s="68">
        <f t="shared" si="111"/>
        <v>100</v>
      </c>
      <c r="N623" s="96">
        <v>550.5</v>
      </c>
      <c r="O623" s="97" t="str">
        <f t="shared" si="112"/>
        <v>DEC</v>
      </c>
      <c r="P623" s="96">
        <v>550.5</v>
      </c>
      <c r="Q623" s="98">
        <f t="shared" si="113"/>
        <v>-0.5</v>
      </c>
      <c r="R623" s="97">
        <f t="shared" si="114"/>
        <v>-9.0826521344233857E-4</v>
      </c>
      <c r="S623" s="99" t="str">
        <f t="shared" si="115"/>
        <v>DEGROWTH</v>
      </c>
      <c r="T623" s="68">
        <v>525</v>
      </c>
      <c r="U623" s="100" t="str">
        <f t="shared" si="116"/>
        <v>jAN</v>
      </c>
      <c r="V623" s="96">
        <v>525</v>
      </c>
      <c r="W623" s="101">
        <f t="shared" si="117"/>
        <v>25</v>
      </c>
      <c r="X623" s="102">
        <f t="shared" si="118"/>
        <v>4.7619047619047672E-2</v>
      </c>
      <c r="Y623" s="103" t="str">
        <f t="shared" si="119"/>
        <v>GROWTH</v>
      </c>
      <c r="Z623" s="74">
        <v>0</v>
      </c>
      <c r="AA623" s="69"/>
      <c r="AB623" s="69" t="s">
        <v>134</v>
      </c>
      <c r="AC623" s="3"/>
    </row>
    <row r="624" spans="1:29" ht="14.25" customHeight="1">
      <c r="A624" s="69" t="s">
        <v>134</v>
      </c>
      <c r="B624" s="70" t="s">
        <v>69</v>
      </c>
      <c r="C624" s="71" t="s">
        <v>1728</v>
      </c>
      <c r="D624" s="71">
        <v>1000003282</v>
      </c>
      <c r="E624" s="71" t="s">
        <v>1729</v>
      </c>
      <c r="F624" s="73">
        <v>44951</v>
      </c>
      <c r="G624" s="66" t="str">
        <f t="shared" si="108"/>
        <v>Targeted Dealer</v>
      </c>
      <c r="H624" s="66"/>
      <c r="I624" s="67">
        <v>200</v>
      </c>
      <c r="J624" s="67">
        <f t="shared" si="109"/>
        <v>200</v>
      </c>
      <c r="K624" s="68">
        <v>95</v>
      </c>
      <c r="L624" s="68">
        <f t="shared" si="110"/>
        <v>105</v>
      </c>
      <c r="M624" s="68">
        <f t="shared" si="111"/>
        <v>47.5</v>
      </c>
      <c r="N624" s="96">
        <v>120</v>
      </c>
      <c r="O624" s="97" t="str">
        <f t="shared" si="112"/>
        <v>DEC</v>
      </c>
      <c r="P624" s="96">
        <v>120</v>
      </c>
      <c r="Q624" s="98">
        <f t="shared" si="113"/>
        <v>-25</v>
      </c>
      <c r="R624" s="97">
        <f t="shared" si="114"/>
        <v>-0.20833333333333337</v>
      </c>
      <c r="S624" s="99" t="str">
        <f t="shared" si="115"/>
        <v>DEGROWTH</v>
      </c>
      <c r="T624" s="68">
        <v>0</v>
      </c>
      <c r="U624" s="100" t="str">
        <f t="shared" si="116"/>
        <v>jAN</v>
      </c>
      <c r="V624" s="96">
        <v>0</v>
      </c>
      <c r="W624" s="101">
        <f t="shared" si="117"/>
        <v>95</v>
      </c>
      <c r="X624" s="102">
        <f t="shared" si="118"/>
        <v>0</v>
      </c>
      <c r="Y624" s="103" t="b">
        <f t="shared" si="119"/>
        <v>0</v>
      </c>
      <c r="Z624" s="74">
        <v>0</v>
      </c>
      <c r="AA624" s="69"/>
      <c r="AB624" s="69" t="s">
        <v>134</v>
      </c>
      <c r="AC624" s="3"/>
    </row>
    <row r="625" spans="1:29" ht="14.25" customHeight="1">
      <c r="A625" s="69" t="s">
        <v>134</v>
      </c>
      <c r="B625" s="70" t="s">
        <v>69</v>
      </c>
      <c r="C625" s="71" t="s">
        <v>1730</v>
      </c>
      <c r="D625" s="71">
        <v>1000003292</v>
      </c>
      <c r="E625" s="71" t="s">
        <v>1731</v>
      </c>
      <c r="F625" s="73">
        <v>44953</v>
      </c>
      <c r="G625" s="66" t="str">
        <f t="shared" si="108"/>
        <v>Targeted Dealer</v>
      </c>
      <c r="H625" s="66"/>
      <c r="I625" s="67">
        <v>400</v>
      </c>
      <c r="J625" s="67">
        <f t="shared" si="109"/>
        <v>400</v>
      </c>
      <c r="K625" s="68">
        <v>395</v>
      </c>
      <c r="L625" s="68">
        <f t="shared" si="110"/>
        <v>5</v>
      </c>
      <c r="M625" s="68">
        <f t="shared" si="111"/>
        <v>98.75</v>
      </c>
      <c r="N625" s="96">
        <v>380.5</v>
      </c>
      <c r="O625" s="97" t="str">
        <f t="shared" si="112"/>
        <v>DEC</v>
      </c>
      <c r="P625" s="96">
        <v>380.5</v>
      </c>
      <c r="Q625" s="98">
        <f t="shared" si="113"/>
        <v>14.5</v>
      </c>
      <c r="R625" s="97">
        <f t="shared" si="114"/>
        <v>3.8107752956636043E-2</v>
      </c>
      <c r="S625" s="99" t="str">
        <f t="shared" si="115"/>
        <v>GROWTH</v>
      </c>
      <c r="T625" s="68">
        <v>0</v>
      </c>
      <c r="U625" s="100" t="str">
        <f t="shared" si="116"/>
        <v>jAN</v>
      </c>
      <c r="V625" s="96">
        <v>0</v>
      </c>
      <c r="W625" s="101">
        <f t="shared" si="117"/>
        <v>395</v>
      </c>
      <c r="X625" s="102">
        <f t="shared" si="118"/>
        <v>0</v>
      </c>
      <c r="Y625" s="103" t="b">
        <f t="shared" si="119"/>
        <v>0</v>
      </c>
      <c r="Z625" s="74">
        <v>0</v>
      </c>
      <c r="AA625" s="69"/>
      <c r="AB625" s="69" t="s">
        <v>134</v>
      </c>
      <c r="AC625" s="3"/>
    </row>
    <row r="626" spans="1:29" ht="14.25" customHeight="1">
      <c r="A626" s="69" t="s">
        <v>134</v>
      </c>
      <c r="B626" s="70" t="s">
        <v>65</v>
      </c>
      <c r="C626" s="71" t="s">
        <v>1732</v>
      </c>
      <c r="D626" s="71">
        <v>1000003344</v>
      </c>
      <c r="E626" s="71" t="s">
        <v>738</v>
      </c>
      <c r="F626" s="73">
        <v>44971</v>
      </c>
      <c r="G626" s="66" t="str">
        <f t="shared" si="108"/>
        <v>Targeted Dealer</v>
      </c>
      <c r="H626" s="66"/>
      <c r="I626" s="67">
        <v>50</v>
      </c>
      <c r="J626" s="67">
        <f t="shared" si="109"/>
        <v>50</v>
      </c>
      <c r="K626" s="68">
        <v>50</v>
      </c>
      <c r="L626" s="68">
        <f t="shared" si="110"/>
        <v>0</v>
      </c>
      <c r="M626" s="68">
        <f t="shared" si="111"/>
        <v>100</v>
      </c>
      <c r="N626" s="96">
        <v>25</v>
      </c>
      <c r="O626" s="97" t="str">
        <f t="shared" si="112"/>
        <v>DEC</v>
      </c>
      <c r="P626" s="96">
        <v>25</v>
      </c>
      <c r="Q626" s="98">
        <f t="shared" si="113"/>
        <v>25</v>
      </c>
      <c r="R626" s="97">
        <f t="shared" si="114"/>
        <v>1</v>
      </c>
      <c r="S626" s="99" t="str">
        <f t="shared" si="115"/>
        <v>GROWTH</v>
      </c>
      <c r="T626" s="68">
        <v>100</v>
      </c>
      <c r="U626" s="100" t="str">
        <f t="shared" si="116"/>
        <v>jAN</v>
      </c>
      <c r="V626" s="96">
        <v>100</v>
      </c>
      <c r="W626" s="101">
        <f t="shared" si="117"/>
        <v>-50</v>
      </c>
      <c r="X626" s="102">
        <f t="shared" si="118"/>
        <v>-0.5</v>
      </c>
      <c r="Y626" s="103" t="str">
        <f t="shared" si="119"/>
        <v>DEGROWTH</v>
      </c>
      <c r="Z626" s="74">
        <v>0</v>
      </c>
      <c r="AA626" s="69"/>
      <c r="AB626" s="69" t="s">
        <v>134</v>
      </c>
      <c r="AC626" s="3"/>
    </row>
    <row r="627" spans="1:29" ht="14.25" customHeight="1">
      <c r="A627" s="69" t="s">
        <v>134</v>
      </c>
      <c r="B627" s="70" t="s">
        <v>65</v>
      </c>
      <c r="C627" s="71" t="s">
        <v>1733</v>
      </c>
      <c r="D627" s="71">
        <v>1000003366</v>
      </c>
      <c r="E627" s="71" t="s">
        <v>1734</v>
      </c>
      <c r="F627" s="73">
        <v>44975</v>
      </c>
      <c r="G627" s="66" t="str">
        <f t="shared" si="108"/>
        <v>Targeted Dealer</v>
      </c>
      <c r="H627" s="66"/>
      <c r="I627" s="67">
        <v>300</v>
      </c>
      <c r="J627" s="67">
        <f t="shared" si="109"/>
        <v>300</v>
      </c>
      <c r="K627" s="68">
        <v>335</v>
      </c>
      <c r="L627" s="68">
        <f t="shared" si="110"/>
        <v>-35</v>
      </c>
      <c r="M627" s="68">
        <f t="shared" si="111"/>
        <v>111.66666666666667</v>
      </c>
      <c r="N627" s="96">
        <v>235</v>
      </c>
      <c r="O627" s="97" t="str">
        <f t="shared" si="112"/>
        <v>DEC</v>
      </c>
      <c r="P627" s="96">
        <v>235</v>
      </c>
      <c r="Q627" s="98">
        <f t="shared" si="113"/>
        <v>100</v>
      </c>
      <c r="R627" s="97">
        <f t="shared" si="114"/>
        <v>0.42553191489361697</v>
      </c>
      <c r="S627" s="99" t="str">
        <f t="shared" si="115"/>
        <v>GROWTH</v>
      </c>
      <c r="T627" s="68">
        <v>301</v>
      </c>
      <c r="U627" s="100" t="str">
        <f t="shared" si="116"/>
        <v>jAN</v>
      </c>
      <c r="V627" s="96">
        <v>301</v>
      </c>
      <c r="W627" s="101">
        <f t="shared" si="117"/>
        <v>34</v>
      </c>
      <c r="X627" s="102">
        <f t="shared" si="118"/>
        <v>0.11295681063122931</v>
      </c>
      <c r="Y627" s="103" t="str">
        <f t="shared" si="119"/>
        <v>GROWTH</v>
      </c>
      <c r="Z627" s="74">
        <v>0</v>
      </c>
      <c r="AA627" s="69"/>
      <c r="AB627" s="69" t="s">
        <v>134</v>
      </c>
      <c r="AC627" s="3"/>
    </row>
    <row r="628" spans="1:29" ht="14.25" customHeight="1">
      <c r="A628" s="69" t="s">
        <v>134</v>
      </c>
      <c r="B628" s="70" t="s">
        <v>65</v>
      </c>
      <c r="C628" s="71" t="s">
        <v>1735</v>
      </c>
      <c r="D628" s="71">
        <v>1000003393</v>
      </c>
      <c r="E628" s="71" t="s">
        <v>1736</v>
      </c>
      <c r="F628" s="73">
        <v>44985</v>
      </c>
      <c r="G628" s="66" t="str">
        <f t="shared" si="108"/>
        <v>Targeted Dealer</v>
      </c>
      <c r="H628" s="66"/>
      <c r="I628" s="67">
        <v>200</v>
      </c>
      <c r="J628" s="67">
        <f t="shared" si="109"/>
        <v>200</v>
      </c>
      <c r="K628" s="68">
        <v>160</v>
      </c>
      <c r="L628" s="68">
        <f t="shared" si="110"/>
        <v>40</v>
      </c>
      <c r="M628" s="68">
        <f t="shared" si="111"/>
        <v>80</v>
      </c>
      <c r="N628" s="96">
        <v>160</v>
      </c>
      <c r="O628" s="97" t="str">
        <f t="shared" si="112"/>
        <v>DEC</v>
      </c>
      <c r="P628" s="96">
        <v>160</v>
      </c>
      <c r="Q628" s="98">
        <f t="shared" si="113"/>
        <v>0</v>
      </c>
      <c r="R628" s="97">
        <f t="shared" si="114"/>
        <v>0</v>
      </c>
      <c r="S628" s="99" t="str">
        <f t="shared" si="115"/>
        <v>GROWTH</v>
      </c>
      <c r="T628" s="68">
        <v>200</v>
      </c>
      <c r="U628" s="100" t="str">
        <f t="shared" si="116"/>
        <v>jAN</v>
      </c>
      <c r="V628" s="96">
        <v>200</v>
      </c>
      <c r="W628" s="101">
        <f t="shared" si="117"/>
        <v>-40</v>
      </c>
      <c r="X628" s="102">
        <f t="shared" si="118"/>
        <v>-0.19999999999999996</v>
      </c>
      <c r="Y628" s="103" t="str">
        <f t="shared" si="119"/>
        <v>DEGROWTH</v>
      </c>
      <c r="Z628" s="74">
        <v>0</v>
      </c>
      <c r="AA628" s="69"/>
      <c r="AB628" s="69" t="s">
        <v>134</v>
      </c>
      <c r="AC628" s="3"/>
    </row>
    <row r="629" spans="1:29" ht="14.25" customHeight="1">
      <c r="A629" s="69" t="s">
        <v>134</v>
      </c>
      <c r="B629" s="70" t="s">
        <v>65</v>
      </c>
      <c r="C629" s="71" t="s">
        <v>1737</v>
      </c>
      <c r="D629" s="71">
        <v>1000003399</v>
      </c>
      <c r="E629" s="71" t="s">
        <v>1738</v>
      </c>
      <c r="F629" s="73">
        <v>44985</v>
      </c>
      <c r="G629" s="66" t="str">
        <f t="shared" si="108"/>
        <v>Targeted Dealer</v>
      </c>
      <c r="H629" s="66"/>
      <c r="I629" s="67">
        <v>300</v>
      </c>
      <c r="J629" s="67">
        <f t="shared" si="109"/>
        <v>300</v>
      </c>
      <c r="K629" s="68">
        <v>305</v>
      </c>
      <c r="L629" s="68">
        <f t="shared" si="110"/>
        <v>-5</v>
      </c>
      <c r="M629" s="68">
        <f t="shared" si="111"/>
        <v>101.66666666666667</v>
      </c>
      <c r="N629" s="96">
        <v>224.5</v>
      </c>
      <c r="O629" s="97" t="str">
        <f t="shared" si="112"/>
        <v>DEC</v>
      </c>
      <c r="P629" s="96">
        <v>224.5</v>
      </c>
      <c r="Q629" s="98">
        <f t="shared" si="113"/>
        <v>80.5</v>
      </c>
      <c r="R629" s="97">
        <f t="shared" si="114"/>
        <v>0.35857461024498893</v>
      </c>
      <c r="S629" s="99" t="str">
        <f t="shared" si="115"/>
        <v>GROWTH</v>
      </c>
      <c r="T629" s="68">
        <v>330</v>
      </c>
      <c r="U629" s="100" t="str">
        <f t="shared" si="116"/>
        <v>jAN</v>
      </c>
      <c r="V629" s="96">
        <v>330</v>
      </c>
      <c r="W629" s="101">
        <f t="shared" si="117"/>
        <v>-25</v>
      </c>
      <c r="X629" s="102">
        <f t="shared" si="118"/>
        <v>-7.5757575757575801E-2</v>
      </c>
      <c r="Y629" s="103" t="str">
        <f t="shared" si="119"/>
        <v>DEGROWTH</v>
      </c>
      <c r="Z629" s="74">
        <v>0</v>
      </c>
      <c r="AA629" s="69"/>
      <c r="AB629" s="69" t="s">
        <v>134</v>
      </c>
      <c r="AC629" s="3"/>
    </row>
    <row r="630" spans="1:29" ht="14.25" customHeight="1">
      <c r="A630" s="69" t="s">
        <v>134</v>
      </c>
      <c r="B630" s="70" t="s">
        <v>65</v>
      </c>
      <c r="C630" s="71" t="s">
        <v>1739</v>
      </c>
      <c r="D630" s="71">
        <v>1000003415</v>
      </c>
      <c r="E630" s="71" t="s">
        <v>1740</v>
      </c>
      <c r="F630" s="73">
        <v>44989</v>
      </c>
      <c r="G630" s="66" t="str">
        <f t="shared" si="108"/>
        <v>Targeted Dealer</v>
      </c>
      <c r="H630" s="66"/>
      <c r="I630" s="67">
        <v>150</v>
      </c>
      <c r="J630" s="67">
        <f t="shared" si="109"/>
        <v>150</v>
      </c>
      <c r="K630" s="68">
        <v>75</v>
      </c>
      <c r="L630" s="68">
        <f t="shared" si="110"/>
        <v>75</v>
      </c>
      <c r="M630" s="68">
        <f t="shared" si="111"/>
        <v>50</v>
      </c>
      <c r="N630" s="96">
        <v>110</v>
      </c>
      <c r="O630" s="97" t="str">
        <f t="shared" si="112"/>
        <v>DEC</v>
      </c>
      <c r="P630" s="96">
        <v>110</v>
      </c>
      <c r="Q630" s="98">
        <f t="shared" si="113"/>
        <v>-35</v>
      </c>
      <c r="R630" s="97">
        <f t="shared" si="114"/>
        <v>-0.31818181818181823</v>
      </c>
      <c r="S630" s="99" t="str">
        <f t="shared" si="115"/>
        <v>DEGROWTH</v>
      </c>
      <c r="T630" s="68">
        <v>175</v>
      </c>
      <c r="U630" s="100" t="str">
        <f t="shared" si="116"/>
        <v>jAN</v>
      </c>
      <c r="V630" s="96">
        <v>175</v>
      </c>
      <c r="W630" s="101">
        <f t="shared" si="117"/>
        <v>-100</v>
      </c>
      <c r="X630" s="102">
        <f t="shared" si="118"/>
        <v>-0.5714285714285714</v>
      </c>
      <c r="Y630" s="103" t="str">
        <f t="shared" si="119"/>
        <v>DEGROWTH</v>
      </c>
      <c r="Z630" s="74">
        <v>0</v>
      </c>
      <c r="AA630" s="69"/>
      <c r="AB630" s="69" t="s">
        <v>134</v>
      </c>
      <c r="AC630" s="3"/>
    </row>
    <row r="631" spans="1:29" ht="14.25" customHeight="1">
      <c r="A631" s="69" t="s">
        <v>134</v>
      </c>
      <c r="B631" s="70" t="s">
        <v>69</v>
      </c>
      <c r="C631" s="71" t="s">
        <v>1741</v>
      </c>
      <c r="D631" s="71">
        <v>1000003454</v>
      </c>
      <c r="E631" s="71" t="s">
        <v>1742</v>
      </c>
      <c r="F631" s="73">
        <v>45012</v>
      </c>
      <c r="G631" s="66" t="str">
        <f t="shared" si="108"/>
        <v>Targeted Dealer</v>
      </c>
      <c r="H631" s="66"/>
      <c r="I631" s="67">
        <v>100</v>
      </c>
      <c r="J631" s="67">
        <f t="shared" si="109"/>
        <v>100</v>
      </c>
      <c r="K631" s="68">
        <v>66</v>
      </c>
      <c r="L631" s="68">
        <f t="shared" si="110"/>
        <v>34</v>
      </c>
      <c r="M631" s="68">
        <f t="shared" si="111"/>
        <v>66</v>
      </c>
      <c r="N631" s="96">
        <v>106</v>
      </c>
      <c r="O631" s="97" t="str">
        <f t="shared" si="112"/>
        <v>DEC</v>
      </c>
      <c r="P631" s="96">
        <v>106</v>
      </c>
      <c r="Q631" s="98">
        <f t="shared" si="113"/>
        <v>-40</v>
      </c>
      <c r="R631" s="97">
        <f t="shared" si="114"/>
        <v>-0.37735849056603776</v>
      </c>
      <c r="S631" s="99" t="str">
        <f t="shared" si="115"/>
        <v>DEGROWTH</v>
      </c>
      <c r="T631" s="68">
        <v>0</v>
      </c>
      <c r="U631" s="100" t="str">
        <f t="shared" si="116"/>
        <v>jAN</v>
      </c>
      <c r="V631" s="96">
        <v>0</v>
      </c>
      <c r="W631" s="101">
        <f t="shared" si="117"/>
        <v>66</v>
      </c>
      <c r="X631" s="102">
        <f t="shared" si="118"/>
        <v>0</v>
      </c>
      <c r="Y631" s="103" t="b">
        <f t="shared" si="119"/>
        <v>0</v>
      </c>
      <c r="Z631" s="74">
        <v>0</v>
      </c>
      <c r="AA631" s="69"/>
      <c r="AB631" s="69" t="s">
        <v>134</v>
      </c>
      <c r="AC631" s="3"/>
    </row>
    <row r="632" spans="1:29" ht="14.25" customHeight="1">
      <c r="A632" s="69" t="s">
        <v>134</v>
      </c>
      <c r="B632" s="70" t="s">
        <v>65</v>
      </c>
      <c r="C632" s="71" t="s">
        <v>1743</v>
      </c>
      <c r="D632" s="71">
        <v>1000003586</v>
      </c>
      <c r="E632" s="71" t="s">
        <v>1744</v>
      </c>
      <c r="F632" s="73">
        <v>45084</v>
      </c>
      <c r="G632" s="66" t="str">
        <f t="shared" si="108"/>
        <v>Targeted Dealer</v>
      </c>
      <c r="H632" s="66"/>
      <c r="I632" s="67">
        <v>125</v>
      </c>
      <c r="J632" s="67">
        <f t="shared" si="109"/>
        <v>125</v>
      </c>
      <c r="K632" s="68">
        <v>95</v>
      </c>
      <c r="L632" s="68">
        <f t="shared" si="110"/>
        <v>30</v>
      </c>
      <c r="M632" s="68">
        <f t="shared" si="111"/>
        <v>76</v>
      </c>
      <c r="N632" s="96">
        <v>145</v>
      </c>
      <c r="O632" s="97" t="str">
        <f t="shared" si="112"/>
        <v>DEC</v>
      </c>
      <c r="P632" s="96">
        <v>145</v>
      </c>
      <c r="Q632" s="98">
        <f t="shared" si="113"/>
        <v>-50</v>
      </c>
      <c r="R632" s="97">
        <f t="shared" si="114"/>
        <v>-0.34482758620689657</v>
      </c>
      <c r="S632" s="99" t="str">
        <f t="shared" si="115"/>
        <v>DEGROWTH</v>
      </c>
      <c r="T632" s="68">
        <v>125</v>
      </c>
      <c r="U632" s="100" t="str">
        <f t="shared" si="116"/>
        <v>jAN</v>
      </c>
      <c r="V632" s="96">
        <v>125</v>
      </c>
      <c r="W632" s="101">
        <f t="shared" si="117"/>
        <v>-30</v>
      </c>
      <c r="X632" s="102">
        <f t="shared" si="118"/>
        <v>-0.24</v>
      </c>
      <c r="Y632" s="103" t="str">
        <f t="shared" si="119"/>
        <v>DEGROWTH</v>
      </c>
      <c r="Z632" s="74">
        <v>0</v>
      </c>
      <c r="AA632" s="69"/>
      <c r="AB632" s="69" t="s">
        <v>134</v>
      </c>
      <c r="AC632" s="3"/>
    </row>
    <row r="633" spans="1:29" ht="14.25" customHeight="1">
      <c r="A633" s="69" t="s">
        <v>134</v>
      </c>
      <c r="B633" s="70" t="s">
        <v>69</v>
      </c>
      <c r="C633" s="71" t="s">
        <v>1745</v>
      </c>
      <c r="D633" s="71">
        <v>1000003597</v>
      </c>
      <c r="E633" s="71" t="s">
        <v>1746</v>
      </c>
      <c r="F633" s="73">
        <v>45093</v>
      </c>
      <c r="G633" s="66" t="str">
        <f t="shared" si="108"/>
        <v>Targeted Dealer</v>
      </c>
      <c r="H633" s="66"/>
      <c r="I633" s="67">
        <v>150</v>
      </c>
      <c r="J633" s="67">
        <f t="shared" si="109"/>
        <v>150</v>
      </c>
      <c r="K633" s="68">
        <v>92</v>
      </c>
      <c r="L633" s="68">
        <f t="shared" si="110"/>
        <v>58</v>
      </c>
      <c r="M633" s="68">
        <f t="shared" si="111"/>
        <v>61.333333333333336</v>
      </c>
      <c r="N633" s="96">
        <v>104.5</v>
      </c>
      <c r="O633" s="97" t="str">
        <f t="shared" si="112"/>
        <v>DEC</v>
      </c>
      <c r="P633" s="96">
        <v>104.5</v>
      </c>
      <c r="Q633" s="98">
        <f t="shared" si="113"/>
        <v>-12.5</v>
      </c>
      <c r="R633" s="97">
        <f t="shared" si="114"/>
        <v>-0.11961722488038273</v>
      </c>
      <c r="S633" s="99" t="str">
        <f t="shared" si="115"/>
        <v>DEGROWTH</v>
      </c>
      <c r="T633" s="68">
        <v>0</v>
      </c>
      <c r="U633" s="100" t="str">
        <f t="shared" si="116"/>
        <v>jAN</v>
      </c>
      <c r="V633" s="96">
        <v>0</v>
      </c>
      <c r="W633" s="101">
        <f t="shared" si="117"/>
        <v>92</v>
      </c>
      <c r="X633" s="102">
        <f t="shared" si="118"/>
        <v>0</v>
      </c>
      <c r="Y633" s="103" t="b">
        <f t="shared" si="119"/>
        <v>0</v>
      </c>
      <c r="Z633" s="74">
        <v>0</v>
      </c>
      <c r="AA633" s="69"/>
      <c r="AB633" s="69" t="s">
        <v>134</v>
      </c>
      <c r="AC633" s="3"/>
    </row>
    <row r="634" spans="1:29" ht="14.25" customHeight="1">
      <c r="A634" s="69" t="s">
        <v>134</v>
      </c>
      <c r="B634" s="70" t="s">
        <v>69</v>
      </c>
      <c r="C634" s="71" t="s">
        <v>282</v>
      </c>
      <c r="D634" s="71">
        <v>1000003637</v>
      </c>
      <c r="E634" s="71" t="s">
        <v>283</v>
      </c>
      <c r="F634" s="73">
        <v>45133</v>
      </c>
      <c r="G634" s="66" t="str">
        <f t="shared" si="108"/>
        <v>Targeted Dealer</v>
      </c>
      <c r="H634" s="66"/>
      <c r="I634" s="67">
        <v>90</v>
      </c>
      <c r="J634" s="67">
        <f t="shared" si="109"/>
        <v>90</v>
      </c>
      <c r="K634" s="68">
        <v>25</v>
      </c>
      <c r="L634" s="68">
        <f t="shared" si="110"/>
        <v>65</v>
      </c>
      <c r="M634" s="68">
        <f t="shared" si="111"/>
        <v>27.777777777777779</v>
      </c>
      <c r="N634" s="96">
        <v>0</v>
      </c>
      <c r="O634" s="97" t="str">
        <f t="shared" si="112"/>
        <v>DEC</v>
      </c>
      <c r="P634" s="96">
        <v>0</v>
      </c>
      <c r="Q634" s="98">
        <f t="shared" si="113"/>
        <v>25</v>
      </c>
      <c r="R634" s="97" t="str">
        <f t="shared" si="114"/>
        <v xml:space="preserve"> </v>
      </c>
      <c r="S634" s="99" t="b">
        <f t="shared" si="115"/>
        <v>0</v>
      </c>
      <c r="T634" s="68">
        <v>0</v>
      </c>
      <c r="U634" s="100" t="str">
        <f t="shared" si="116"/>
        <v>jAN</v>
      </c>
      <c r="V634" s="96">
        <v>0</v>
      </c>
      <c r="W634" s="101">
        <f t="shared" si="117"/>
        <v>25</v>
      </c>
      <c r="X634" s="102">
        <f t="shared" si="118"/>
        <v>0</v>
      </c>
      <c r="Y634" s="103" t="b">
        <f t="shared" si="119"/>
        <v>0</v>
      </c>
      <c r="Z634" s="74">
        <v>1</v>
      </c>
      <c r="AA634" s="69"/>
      <c r="AB634" s="69" t="s">
        <v>134</v>
      </c>
      <c r="AC634" s="3"/>
    </row>
    <row r="635" spans="1:29" ht="14.25" customHeight="1">
      <c r="A635" s="69" t="s">
        <v>134</v>
      </c>
      <c r="B635" s="70" t="s">
        <v>65</v>
      </c>
      <c r="C635" s="71" t="s">
        <v>1747</v>
      </c>
      <c r="D635" s="71">
        <v>1000003713</v>
      </c>
      <c r="E635" s="71" t="s">
        <v>1748</v>
      </c>
      <c r="F635" s="73">
        <v>45177</v>
      </c>
      <c r="G635" s="66" t="str">
        <f t="shared" si="108"/>
        <v>Targeted Dealer</v>
      </c>
      <c r="H635" s="66"/>
      <c r="I635" s="67">
        <v>100</v>
      </c>
      <c r="J635" s="67">
        <f t="shared" si="109"/>
        <v>100</v>
      </c>
      <c r="K635" s="68">
        <v>50</v>
      </c>
      <c r="L635" s="68">
        <f t="shared" si="110"/>
        <v>50</v>
      </c>
      <c r="M635" s="68">
        <f t="shared" si="111"/>
        <v>50</v>
      </c>
      <c r="N635" s="96">
        <v>100</v>
      </c>
      <c r="O635" s="97" t="str">
        <f t="shared" si="112"/>
        <v>DEC</v>
      </c>
      <c r="P635" s="96">
        <v>100</v>
      </c>
      <c r="Q635" s="98">
        <f t="shared" si="113"/>
        <v>-50</v>
      </c>
      <c r="R635" s="97">
        <f t="shared" si="114"/>
        <v>-0.5</v>
      </c>
      <c r="S635" s="99" t="str">
        <f t="shared" si="115"/>
        <v>DEGROWTH</v>
      </c>
      <c r="T635" s="68">
        <v>125</v>
      </c>
      <c r="U635" s="100" t="str">
        <f t="shared" si="116"/>
        <v>jAN</v>
      </c>
      <c r="V635" s="96">
        <v>125</v>
      </c>
      <c r="W635" s="101">
        <f t="shared" si="117"/>
        <v>-75</v>
      </c>
      <c r="X635" s="102">
        <f t="shared" si="118"/>
        <v>-0.6</v>
      </c>
      <c r="Y635" s="103" t="str">
        <f t="shared" si="119"/>
        <v>DEGROWTH</v>
      </c>
      <c r="Z635" s="74">
        <v>0</v>
      </c>
      <c r="AA635" s="69"/>
      <c r="AB635" s="69" t="s">
        <v>134</v>
      </c>
      <c r="AC635" s="3"/>
    </row>
    <row r="636" spans="1:29" ht="14.25" customHeight="1">
      <c r="A636" s="69" t="s">
        <v>134</v>
      </c>
      <c r="B636" s="70" t="s">
        <v>65</v>
      </c>
      <c r="C636" s="71" t="s">
        <v>1749</v>
      </c>
      <c r="D636" s="71">
        <v>1000003725</v>
      </c>
      <c r="E636" s="71" t="s">
        <v>1750</v>
      </c>
      <c r="F636" s="73">
        <v>45209</v>
      </c>
      <c r="G636" s="66" t="str">
        <f t="shared" si="108"/>
        <v>Targeted Dealer</v>
      </c>
      <c r="H636" s="66"/>
      <c r="I636" s="67">
        <v>1000</v>
      </c>
      <c r="J636" s="67">
        <f t="shared" si="109"/>
        <v>1000</v>
      </c>
      <c r="K636" s="68">
        <v>855</v>
      </c>
      <c r="L636" s="68">
        <f t="shared" si="110"/>
        <v>145</v>
      </c>
      <c r="M636" s="68">
        <f t="shared" si="111"/>
        <v>85.5</v>
      </c>
      <c r="N636" s="96">
        <v>670</v>
      </c>
      <c r="O636" s="97" t="str">
        <f t="shared" si="112"/>
        <v>DEC</v>
      </c>
      <c r="P636" s="96">
        <v>670</v>
      </c>
      <c r="Q636" s="98">
        <f t="shared" si="113"/>
        <v>185</v>
      </c>
      <c r="R636" s="97">
        <f t="shared" si="114"/>
        <v>0.27611940298507465</v>
      </c>
      <c r="S636" s="99" t="str">
        <f t="shared" si="115"/>
        <v>GROWTH</v>
      </c>
      <c r="T636" s="68">
        <v>1000</v>
      </c>
      <c r="U636" s="100" t="str">
        <f t="shared" si="116"/>
        <v>jAN</v>
      </c>
      <c r="V636" s="96">
        <v>1000</v>
      </c>
      <c r="W636" s="101">
        <f t="shared" si="117"/>
        <v>-145</v>
      </c>
      <c r="X636" s="102">
        <f t="shared" si="118"/>
        <v>-0.14500000000000002</v>
      </c>
      <c r="Y636" s="103" t="str">
        <f t="shared" si="119"/>
        <v>DEGROWTH</v>
      </c>
      <c r="Z636" s="74">
        <v>0</v>
      </c>
      <c r="AA636" s="69"/>
      <c r="AB636" s="69" t="s">
        <v>134</v>
      </c>
      <c r="AC636" s="3"/>
    </row>
    <row r="637" spans="1:29" ht="14.25" customHeight="1">
      <c r="A637" s="69" t="s">
        <v>134</v>
      </c>
      <c r="B637" s="70" t="s">
        <v>65</v>
      </c>
      <c r="C637" s="71" t="s">
        <v>1751</v>
      </c>
      <c r="D637" s="71">
        <v>1000003747</v>
      </c>
      <c r="E637" s="71" t="s">
        <v>1752</v>
      </c>
      <c r="F637" s="73">
        <v>45238</v>
      </c>
      <c r="G637" s="66" t="str">
        <f t="shared" si="108"/>
        <v>Targeted Dealer</v>
      </c>
      <c r="H637" s="66"/>
      <c r="I637" s="67">
        <v>50</v>
      </c>
      <c r="J637" s="67">
        <f t="shared" si="109"/>
        <v>50</v>
      </c>
      <c r="K637" s="68">
        <v>50</v>
      </c>
      <c r="L637" s="68">
        <f t="shared" si="110"/>
        <v>0</v>
      </c>
      <c r="M637" s="68">
        <f t="shared" si="111"/>
        <v>100</v>
      </c>
      <c r="N637" s="96">
        <v>55</v>
      </c>
      <c r="O637" s="97" t="str">
        <f t="shared" si="112"/>
        <v>DEC</v>
      </c>
      <c r="P637" s="96">
        <v>55</v>
      </c>
      <c r="Q637" s="98">
        <f t="shared" si="113"/>
        <v>-5</v>
      </c>
      <c r="R637" s="97">
        <f t="shared" si="114"/>
        <v>-9.0909090909090939E-2</v>
      </c>
      <c r="S637" s="99" t="str">
        <f t="shared" si="115"/>
        <v>DEGROWTH</v>
      </c>
      <c r="T637" s="68">
        <v>25</v>
      </c>
      <c r="U637" s="100" t="str">
        <f t="shared" si="116"/>
        <v>jAN</v>
      </c>
      <c r="V637" s="96">
        <v>25</v>
      </c>
      <c r="W637" s="101">
        <f t="shared" si="117"/>
        <v>25</v>
      </c>
      <c r="X637" s="102">
        <f t="shared" si="118"/>
        <v>1</v>
      </c>
      <c r="Y637" s="103" t="str">
        <f t="shared" si="119"/>
        <v>GROWTH</v>
      </c>
      <c r="Z637" s="74">
        <v>1</v>
      </c>
      <c r="AA637" s="69"/>
      <c r="AB637" s="69" t="s">
        <v>134</v>
      </c>
      <c r="AC637" s="3"/>
    </row>
    <row r="638" spans="1:29" ht="14.25" customHeight="1">
      <c r="A638" s="69" t="s">
        <v>134</v>
      </c>
      <c r="B638" s="70" t="s">
        <v>65</v>
      </c>
      <c r="C638" s="71" t="s">
        <v>1753</v>
      </c>
      <c r="D638" s="71">
        <v>1000003767</v>
      </c>
      <c r="E638" s="71" t="s">
        <v>1754</v>
      </c>
      <c r="F638" s="73">
        <v>45257</v>
      </c>
      <c r="G638" s="66" t="str">
        <f t="shared" si="108"/>
        <v>Targeted Dealer</v>
      </c>
      <c r="H638" s="66"/>
      <c r="I638" s="67">
        <v>25</v>
      </c>
      <c r="J638" s="67">
        <f t="shared" si="109"/>
        <v>25</v>
      </c>
      <c r="K638" s="68">
        <v>55</v>
      </c>
      <c r="L638" s="68">
        <f t="shared" si="110"/>
        <v>-30</v>
      </c>
      <c r="M638" s="68">
        <f t="shared" si="111"/>
        <v>220</v>
      </c>
      <c r="N638" s="96">
        <v>50</v>
      </c>
      <c r="O638" s="97" t="str">
        <f t="shared" si="112"/>
        <v>DEC</v>
      </c>
      <c r="P638" s="96">
        <v>50</v>
      </c>
      <c r="Q638" s="98">
        <f t="shared" si="113"/>
        <v>5</v>
      </c>
      <c r="R638" s="97">
        <f t="shared" si="114"/>
        <v>0.10000000000000009</v>
      </c>
      <c r="S638" s="99" t="str">
        <f t="shared" si="115"/>
        <v>GROWTH</v>
      </c>
      <c r="T638" s="68">
        <v>50</v>
      </c>
      <c r="U638" s="100" t="str">
        <f t="shared" si="116"/>
        <v>jAN</v>
      </c>
      <c r="V638" s="96">
        <v>50</v>
      </c>
      <c r="W638" s="101">
        <f t="shared" si="117"/>
        <v>5</v>
      </c>
      <c r="X638" s="102">
        <f t="shared" si="118"/>
        <v>0.10000000000000009</v>
      </c>
      <c r="Y638" s="103" t="str">
        <f t="shared" si="119"/>
        <v>GROWTH</v>
      </c>
      <c r="Z638" s="74">
        <v>0</v>
      </c>
      <c r="AA638" s="69"/>
      <c r="AB638" s="69" t="s">
        <v>134</v>
      </c>
      <c r="AC638" s="3"/>
    </row>
    <row r="639" spans="1:29" ht="14.25" customHeight="1">
      <c r="A639" s="69" t="s">
        <v>134</v>
      </c>
      <c r="B639" s="70" t="s">
        <v>69</v>
      </c>
      <c r="C639" s="71" t="s">
        <v>1755</v>
      </c>
      <c r="D639" s="71">
        <v>1000003810</v>
      </c>
      <c r="E639" s="71" t="s">
        <v>1756</v>
      </c>
      <c r="F639" s="77">
        <v>45291</v>
      </c>
      <c r="G639" s="66" t="str">
        <f t="shared" si="108"/>
        <v>Targeted Dealer</v>
      </c>
      <c r="H639" s="66"/>
      <c r="I639" s="67">
        <v>26</v>
      </c>
      <c r="J639" s="67">
        <f t="shared" si="109"/>
        <v>26</v>
      </c>
      <c r="K639" s="68">
        <v>0</v>
      </c>
      <c r="L639" s="68">
        <f t="shared" si="110"/>
        <v>26</v>
      </c>
      <c r="M639" s="68">
        <f t="shared" si="111"/>
        <v>0</v>
      </c>
      <c r="N639" s="96">
        <v>13</v>
      </c>
      <c r="O639" s="97" t="str">
        <f t="shared" si="112"/>
        <v>DEC</v>
      </c>
      <c r="P639" s="96">
        <v>13</v>
      </c>
      <c r="Q639" s="98">
        <f t="shared" si="113"/>
        <v>-13</v>
      </c>
      <c r="R639" s="97">
        <f t="shared" si="114"/>
        <v>-1</v>
      </c>
      <c r="S639" s="99" t="str">
        <f t="shared" si="115"/>
        <v>DEGROWTH</v>
      </c>
      <c r="T639" s="68">
        <v>0</v>
      </c>
      <c r="U639" s="100" t="str">
        <f t="shared" si="116"/>
        <v>jAN</v>
      </c>
      <c r="V639" s="96">
        <v>0</v>
      </c>
      <c r="W639" s="101">
        <f t="shared" si="117"/>
        <v>0</v>
      </c>
      <c r="X639" s="102">
        <f t="shared" si="118"/>
        <v>0</v>
      </c>
      <c r="Y639" s="103" t="b">
        <f t="shared" si="119"/>
        <v>0</v>
      </c>
      <c r="Z639" s="74">
        <v>0</v>
      </c>
      <c r="AA639" s="69"/>
      <c r="AB639" s="69" t="s">
        <v>134</v>
      </c>
      <c r="AC639" s="3"/>
    </row>
    <row r="640" spans="1:29" ht="14.25" customHeight="1">
      <c r="A640" s="74" t="s">
        <v>134</v>
      </c>
      <c r="B640" s="70" t="s">
        <v>65</v>
      </c>
      <c r="C640" s="78" t="s">
        <v>1757</v>
      </c>
      <c r="D640" s="78">
        <v>1000003874</v>
      </c>
      <c r="E640" s="78" t="s">
        <v>1758</v>
      </c>
      <c r="F640" s="73">
        <v>45350</v>
      </c>
      <c r="G640" s="66" t="str">
        <f t="shared" si="108"/>
        <v>Targeted Dealer</v>
      </c>
      <c r="H640" s="66"/>
      <c r="I640" s="67">
        <v>50</v>
      </c>
      <c r="J640" s="67">
        <f t="shared" si="109"/>
        <v>50</v>
      </c>
      <c r="K640" s="68">
        <v>20</v>
      </c>
      <c r="L640" s="68">
        <f t="shared" si="110"/>
        <v>30</v>
      </c>
      <c r="M640" s="68">
        <f t="shared" si="111"/>
        <v>40</v>
      </c>
      <c r="N640" s="96">
        <v>25</v>
      </c>
      <c r="O640" s="97" t="str">
        <f t="shared" si="112"/>
        <v>DEC</v>
      </c>
      <c r="P640" s="96">
        <v>25</v>
      </c>
      <c r="Q640" s="98">
        <f t="shared" si="113"/>
        <v>-5</v>
      </c>
      <c r="R640" s="97">
        <f t="shared" si="114"/>
        <v>-0.19999999999999996</v>
      </c>
      <c r="S640" s="99" t="str">
        <f t="shared" si="115"/>
        <v>DEGROWTH</v>
      </c>
      <c r="T640" s="68">
        <v>75</v>
      </c>
      <c r="U640" s="100" t="str">
        <f t="shared" si="116"/>
        <v>jAN</v>
      </c>
      <c r="V640" s="96">
        <v>75</v>
      </c>
      <c r="W640" s="101">
        <f t="shared" si="117"/>
        <v>-55</v>
      </c>
      <c r="X640" s="102">
        <f t="shared" si="118"/>
        <v>-0.73333333333333339</v>
      </c>
      <c r="Y640" s="103" t="str">
        <f t="shared" si="119"/>
        <v>DEGROWTH</v>
      </c>
      <c r="Z640" s="74">
        <v>0</v>
      </c>
      <c r="AA640" s="69"/>
      <c r="AB640" s="74" t="s">
        <v>134</v>
      </c>
      <c r="AC640" s="3"/>
    </row>
    <row r="641" spans="1:29" ht="14.25" customHeight="1">
      <c r="A641" s="74" t="s">
        <v>134</v>
      </c>
      <c r="B641" s="70" t="s">
        <v>69</v>
      </c>
      <c r="C641" s="78" t="s">
        <v>1759</v>
      </c>
      <c r="D641" s="78">
        <v>1000003912</v>
      </c>
      <c r="E641" s="78" t="s">
        <v>1760</v>
      </c>
      <c r="F641" s="73">
        <v>45401</v>
      </c>
      <c r="G641" s="66" t="str">
        <f t="shared" si="108"/>
        <v>Targeted Dealer</v>
      </c>
      <c r="H641" s="66"/>
      <c r="I641" s="67">
        <v>50</v>
      </c>
      <c r="J641" s="67">
        <f t="shared" si="109"/>
        <v>50</v>
      </c>
      <c r="K641" s="68">
        <v>26</v>
      </c>
      <c r="L641" s="68">
        <f t="shared" si="110"/>
        <v>24</v>
      </c>
      <c r="M641" s="68">
        <f t="shared" si="111"/>
        <v>52</v>
      </c>
      <c r="N641" s="96">
        <v>52</v>
      </c>
      <c r="O641" s="97" t="str">
        <f t="shared" si="112"/>
        <v>DEC</v>
      </c>
      <c r="P641" s="96">
        <v>52</v>
      </c>
      <c r="Q641" s="98">
        <f t="shared" si="113"/>
        <v>-26</v>
      </c>
      <c r="R641" s="97">
        <f t="shared" si="114"/>
        <v>-0.5</v>
      </c>
      <c r="S641" s="99" t="str">
        <f t="shared" si="115"/>
        <v>DEGROWTH</v>
      </c>
      <c r="T641" s="68">
        <v>0</v>
      </c>
      <c r="U641" s="100" t="str">
        <f t="shared" si="116"/>
        <v>jAN</v>
      </c>
      <c r="V641" s="96">
        <v>0</v>
      </c>
      <c r="W641" s="101">
        <f t="shared" si="117"/>
        <v>26</v>
      </c>
      <c r="X641" s="102">
        <f t="shared" si="118"/>
        <v>0</v>
      </c>
      <c r="Y641" s="103" t="b">
        <f t="shared" si="119"/>
        <v>0</v>
      </c>
      <c r="Z641" s="74">
        <v>0</v>
      </c>
      <c r="AA641" s="69"/>
      <c r="AB641" s="74" t="s">
        <v>134</v>
      </c>
      <c r="AC641" s="3"/>
    </row>
    <row r="642" spans="1:29" ht="14.25" customHeight="1">
      <c r="A642" s="74" t="s">
        <v>134</v>
      </c>
      <c r="B642" s="70" t="s">
        <v>69</v>
      </c>
      <c r="C642" s="78" t="s">
        <v>1761</v>
      </c>
      <c r="D642" s="78">
        <v>1000003916</v>
      </c>
      <c r="E642" s="78" t="s">
        <v>1762</v>
      </c>
      <c r="F642" s="73">
        <v>45404</v>
      </c>
      <c r="G642" s="66" t="str">
        <f t="shared" si="108"/>
        <v>Targeted Dealer</v>
      </c>
      <c r="H642" s="66"/>
      <c r="I642" s="67">
        <v>250</v>
      </c>
      <c r="J642" s="67">
        <f t="shared" si="109"/>
        <v>250</v>
      </c>
      <c r="K642" s="68">
        <v>104</v>
      </c>
      <c r="L642" s="68">
        <f t="shared" si="110"/>
        <v>146</v>
      </c>
      <c r="M642" s="68">
        <f t="shared" si="111"/>
        <v>41.6</v>
      </c>
      <c r="N642" s="96">
        <v>277.5</v>
      </c>
      <c r="O642" s="97" t="str">
        <f t="shared" si="112"/>
        <v>DEC</v>
      </c>
      <c r="P642" s="96">
        <v>277.5</v>
      </c>
      <c r="Q642" s="98">
        <f t="shared" si="113"/>
        <v>-173.5</v>
      </c>
      <c r="R642" s="97">
        <f t="shared" si="114"/>
        <v>-0.62522522522522528</v>
      </c>
      <c r="S642" s="99" t="str">
        <f t="shared" si="115"/>
        <v>DEGROWTH</v>
      </c>
      <c r="T642" s="68">
        <v>0</v>
      </c>
      <c r="U642" s="100" t="str">
        <f t="shared" si="116"/>
        <v>jAN</v>
      </c>
      <c r="V642" s="96">
        <v>0</v>
      </c>
      <c r="W642" s="101">
        <f t="shared" si="117"/>
        <v>104</v>
      </c>
      <c r="X642" s="102">
        <f t="shared" si="118"/>
        <v>0</v>
      </c>
      <c r="Y642" s="103" t="b">
        <f t="shared" si="119"/>
        <v>0</v>
      </c>
      <c r="Z642" s="74">
        <v>0</v>
      </c>
      <c r="AA642" s="69"/>
      <c r="AB642" s="74" t="s">
        <v>134</v>
      </c>
      <c r="AC642" s="3"/>
    </row>
    <row r="643" spans="1:29" ht="14.25" customHeight="1">
      <c r="A643" s="74" t="s">
        <v>134</v>
      </c>
      <c r="B643" s="70" t="s">
        <v>65</v>
      </c>
      <c r="C643" s="78" t="s">
        <v>1763</v>
      </c>
      <c r="D643" s="78">
        <v>1000003927</v>
      </c>
      <c r="E643" s="78" t="s">
        <v>1764</v>
      </c>
      <c r="F643" s="73">
        <v>45412</v>
      </c>
      <c r="G643" s="66" t="str">
        <f t="shared" ref="G643:G706" si="120">IF(I643&gt;0,"Targeted Dealer","-")</f>
        <v>Targeted Dealer</v>
      </c>
      <c r="H643" s="66"/>
      <c r="I643" s="67">
        <v>25</v>
      </c>
      <c r="J643" s="67">
        <f t="shared" ref="J643:J706" si="121">I643/$J$1*($J$1-$E$1)</f>
        <v>25</v>
      </c>
      <c r="K643" s="68">
        <v>25</v>
      </c>
      <c r="L643" s="68">
        <f t="shared" ref="L643:L706" si="122">I643-K643</f>
        <v>0</v>
      </c>
      <c r="M643" s="68">
        <f t="shared" ref="M643:M706" si="123">IFERROR((K643/J643%),"-")</f>
        <v>100</v>
      </c>
      <c r="N643" s="96">
        <v>50</v>
      </c>
      <c r="O643" s="97" t="str">
        <f t="shared" ref="O643:O706" si="124">IF(F643&lt;=$P$2,"DEC","")</f>
        <v>DEC</v>
      </c>
      <c r="P643" s="96">
        <v>50</v>
      </c>
      <c r="Q643" s="98">
        <f t="shared" ref="Q643:Q706" si="125">K643-P643</f>
        <v>-25</v>
      </c>
      <c r="R643" s="97">
        <f t="shared" ref="R643:R706" si="126">IFERROR(IF(O643="Dec",(K643/P643-1))," ")</f>
        <v>-0.5</v>
      </c>
      <c r="S643" s="99" t="str">
        <f t="shared" ref="S643:S706" si="127">IF(N643&gt;0,IF(O643="","-",IF(R643&lt;0%,"DEGROWTH","GROWTH")))</f>
        <v>DEGROWTH</v>
      </c>
      <c r="T643" s="68">
        <v>50</v>
      </c>
      <c r="U643" s="100" t="str">
        <f t="shared" ref="U643:U706" si="128">IF(F643&lt;=$V$2,"jAN","")</f>
        <v>jAN</v>
      </c>
      <c r="V643" s="96">
        <v>50</v>
      </c>
      <c r="W643" s="101">
        <f t="shared" ref="W643:W706" si="129">K643-V643</f>
        <v>-25</v>
      </c>
      <c r="X643" s="102">
        <f t="shared" ref="X643:X706" si="130">IFERROR(IF(U643="Jan",(K643/V643-1)),0)</f>
        <v>-0.5</v>
      </c>
      <c r="Y643" s="103" t="str">
        <f t="shared" ref="Y643:Y706" si="131">IF(T643&gt;0,IF(U643="","-",IF(X643&lt;0%,"DEGROWTH","GROWTH")))</f>
        <v>DEGROWTH</v>
      </c>
      <c r="Z643" s="74">
        <v>0</v>
      </c>
      <c r="AA643" s="69"/>
      <c r="AB643" s="74" t="s">
        <v>134</v>
      </c>
      <c r="AC643" s="3"/>
    </row>
    <row r="644" spans="1:29" ht="14.25" customHeight="1">
      <c r="A644" s="74" t="s">
        <v>134</v>
      </c>
      <c r="B644" s="70" t="s">
        <v>69</v>
      </c>
      <c r="C644" s="78" t="s">
        <v>1765</v>
      </c>
      <c r="D644" s="78">
        <v>1000003962</v>
      </c>
      <c r="E644" s="78" t="s">
        <v>1766</v>
      </c>
      <c r="F644" s="73">
        <v>45429</v>
      </c>
      <c r="G644" s="66" t="str">
        <f t="shared" si="120"/>
        <v>Targeted Dealer</v>
      </c>
      <c r="H644" s="66"/>
      <c r="I644" s="67">
        <v>90</v>
      </c>
      <c r="J644" s="67">
        <f t="shared" si="121"/>
        <v>90</v>
      </c>
      <c r="K644" s="68">
        <v>25</v>
      </c>
      <c r="L644" s="68">
        <f t="shared" si="122"/>
        <v>65</v>
      </c>
      <c r="M644" s="68">
        <f t="shared" si="123"/>
        <v>27.777777777777779</v>
      </c>
      <c r="N644" s="96">
        <v>0</v>
      </c>
      <c r="O644" s="97" t="str">
        <f t="shared" si="124"/>
        <v>DEC</v>
      </c>
      <c r="P644" s="96">
        <v>0</v>
      </c>
      <c r="Q644" s="98">
        <f t="shared" si="125"/>
        <v>25</v>
      </c>
      <c r="R644" s="97" t="str">
        <f t="shared" si="126"/>
        <v xml:space="preserve"> </v>
      </c>
      <c r="S644" s="99" t="b">
        <f t="shared" si="127"/>
        <v>0</v>
      </c>
      <c r="T644" s="68">
        <v>0</v>
      </c>
      <c r="U644" s="100" t="str">
        <f t="shared" si="128"/>
        <v>jAN</v>
      </c>
      <c r="V644" s="96">
        <v>0</v>
      </c>
      <c r="W644" s="101">
        <f t="shared" si="129"/>
        <v>25</v>
      </c>
      <c r="X644" s="102">
        <f t="shared" si="130"/>
        <v>0</v>
      </c>
      <c r="Y644" s="103" t="b">
        <f t="shared" si="131"/>
        <v>0</v>
      </c>
      <c r="Z644" s="74">
        <v>0</v>
      </c>
      <c r="AA644" s="69"/>
      <c r="AB644" s="74" t="s">
        <v>134</v>
      </c>
      <c r="AC644" s="3"/>
    </row>
    <row r="645" spans="1:29" ht="14.25" customHeight="1">
      <c r="A645" s="74" t="s">
        <v>134</v>
      </c>
      <c r="B645" s="70" t="s">
        <v>69</v>
      </c>
      <c r="C645" s="78" t="s">
        <v>1767</v>
      </c>
      <c r="D645" s="78">
        <v>1000003984</v>
      </c>
      <c r="E645" s="78" t="s">
        <v>1768</v>
      </c>
      <c r="F645" s="73">
        <v>45440</v>
      </c>
      <c r="G645" s="66" t="str">
        <f t="shared" si="120"/>
        <v>-</v>
      </c>
      <c r="H645" s="66"/>
      <c r="I645" s="67">
        <v>0</v>
      </c>
      <c r="J645" s="67">
        <f t="shared" si="121"/>
        <v>0</v>
      </c>
      <c r="K645" s="68">
        <v>50</v>
      </c>
      <c r="L645" s="68">
        <f t="shared" si="122"/>
        <v>-50</v>
      </c>
      <c r="M645" s="68" t="str">
        <f t="shared" si="123"/>
        <v>-</v>
      </c>
      <c r="N645" s="96">
        <v>50</v>
      </c>
      <c r="O645" s="97" t="str">
        <f t="shared" si="124"/>
        <v>DEC</v>
      </c>
      <c r="P645" s="96">
        <v>50</v>
      </c>
      <c r="Q645" s="98">
        <f t="shared" si="125"/>
        <v>0</v>
      </c>
      <c r="R645" s="97">
        <f t="shared" si="126"/>
        <v>0</v>
      </c>
      <c r="S645" s="99" t="str">
        <f t="shared" si="127"/>
        <v>GROWTH</v>
      </c>
      <c r="T645" s="68">
        <v>0</v>
      </c>
      <c r="U645" s="100" t="str">
        <f t="shared" si="128"/>
        <v>jAN</v>
      </c>
      <c r="V645" s="96">
        <v>0</v>
      </c>
      <c r="W645" s="101">
        <f t="shared" si="129"/>
        <v>50</v>
      </c>
      <c r="X645" s="102">
        <f t="shared" si="130"/>
        <v>0</v>
      </c>
      <c r="Y645" s="103" t="b">
        <f t="shared" si="131"/>
        <v>0</v>
      </c>
      <c r="Z645" s="74">
        <v>1</v>
      </c>
      <c r="AA645" s="69"/>
      <c r="AB645" s="74" t="s">
        <v>134</v>
      </c>
      <c r="AC645" s="3"/>
    </row>
    <row r="646" spans="1:29" ht="14.25" customHeight="1">
      <c r="A646" s="74" t="s">
        <v>134</v>
      </c>
      <c r="B646" s="70" t="s">
        <v>65</v>
      </c>
      <c r="C646" s="78" t="s">
        <v>1769</v>
      </c>
      <c r="D646" s="78">
        <v>1000004046</v>
      </c>
      <c r="E646" s="78" t="s">
        <v>1770</v>
      </c>
      <c r="F646" s="73">
        <v>45490</v>
      </c>
      <c r="G646" s="66" t="str">
        <f t="shared" si="120"/>
        <v>Targeted Dealer</v>
      </c>
      <c r="H646" s="66"/>
      <c r="I646" s="67">
        <v>200</v>
      </c>
      <c r="J646" s="67">
        <f t="shared" si="121"/>
        <v>200</v>
      </c>
      <c r="K646" s="68">
        <v>200</v>
      </c>
      <c r="L646" s="68">
        <f t="shared" si="122"/>
        <v>0</v>
      </c>
      <c r="M646" s="68">
        <f t="shared" si="123"/>
        <v>100</v>
      </c>
      <c r="N646" s="96">
        <v>205</v>
      </c>
      <c r="O646" s="97" t="str">
        <f t="shared" si="124"/>
        <v>DEC</v>
      </c>
      <c r="P646" s="96">
        <v>205</v>
      </c>
      <c r="Q646" s="98">
        <f t="shared" si="125"/>
        <v>-5</v>
      </c>
      <c r="R646" s="97">
        <f t="shared" si="126"/>
        <v>-2.4390243902439046E-2</v>
      </c>
      <c r="S646" s="99" t="str">
        <f t="shared" si="127"/>
        <v>DEGROWTH</v>
      </c>
      <c r="T646" s="68">
        <v>205</v>
      </c>
      <c r="U646" s="100" t="str">
        <f t="shared" si="128"/>
        <v>jAN</v>
      </c>
      <c r="V646" s="96">
        <v>205</v>
      </c>
      <c r="W646" s="101">
        <f t="shared" si="129"/>
        <v>-5</v>
      </c>
      <c r="X646" s="102">
        <f t="shared" si="130"/>
        <v>-2.4390243902439046E-2</v>
      </c>
      <c r="Y646" s="103" t="str">
        <f t="shared" si="131"/>
        <v>DEGROWTH</v>
      </c>
      <c r="Z646" s="74">
        <v>0</v>
      </c>
      <c r="AA646" s="69"/>
      <c r="AB646" s="74" t="s">
        <v>134</v>
      </c>
      <c r="AC646" s="3"/>
    </row>
    <row r="647" spans="1:29" ht="14.25" customHeight="1">
      <c r="A647" s="74" t="s">
        <v>134</v>
      </c>
      <c r="B647" s="70" t="s">
        <v>65</v>
      </c>
      <c r="C647" s="78" t="s">
        <v>1771</v>
      </c>
      <c r="D647" s="78">
        <v>1000004076</v>
      </c>
      <c r="E647" s="78" t="s">
        <v>1772</v>
      </c>
      <c r="F647" s="73">
        <v>45506</v>
      </c>
      <c r="G647" s="66" t="str">
        <f t="shared" si="120"/>
        <v>Targeted Dealer</v>
      </c>
      <c r="H647" s="66"/>
      <c r="I647" s="67">
        <v>25</v>
      </c>
      <c r="J647" s="67">
        <f t="shared" si="121"/>
        <v>25</v>
      </c>
      <c r="K647" s="68">
        <v>7.5</v>
      </c>
      <c r="L647" s="68">
        <f t="shared" si="122"/>
        <v>17.5</v>
      </c>
      <c r="M647" s="68">
        <f t="shared" si="123"/>
        <v>30</v>
      </c>
      <c r="N647" s="96">
        <v>32.5</v>
      </c>
      <c r="O647" s="97" t="str">
        <f t="shared" si="124"/>
        <v>DEC</v>
      </c>
      <c r="P647" s="96">
        <v>32.5</v>
      </c>
      <c r="Q647" s="98">
        <f t="shared" si="125"/>
        <v>-25</v>
      </c>
      <c r="R647" s="97">
        <f t="shared" si="126"/>
        <v>-0.76923076923076916</v>
      </c>
      <c r="S647" s="99" t="str">
        <f t="shared" si="127"/>
        <v>DEGROWTH</v>
      </c>
      <c r="T647" s="68">
        <v>50</v>
      </c>
      <c r="U647" s="100" t="str">
        <f t="shared" si="128"/>
        <v>jAN</v>
      </c>
      <c r="V647" s="96">
        <v>50</v>
      </c>
      <c r="W647" s="101">
        <f t="shared" si="129"/>
        <v>-42.5</v>
      </c>
      <c r="X647" s="102">
        <f t="shared" si="130"/>
        <v>-0.85</v>
      </c>
      <c r="Y647" s="103" t="str">
        <f t="shared" si="131"/>
        <v>DEGROWTH</v>
      </c>
      <c r="Z647" s="74">
        <v>1</v>
      </c>
      <c r="AA647" s="69"/>
      <c r="AB647" s="74" t="s">
        <v>134</v>
      </c>
      <c r="AC647" s="3"/>
    </row>
    <row r="648" spans="1:29" ht="14.25" customHeight="1">
      <c r="A648" s="74" t="s">
        <v>134</v>
      </c>
      <c r="B648" s="70" t="s">
        <v>65</v>
      </c>
      <c r="C648" s="78" t="s">
        <v>1773</v>
      </c>
      <c r="D648" s="78">
        <v>1000004094</v>
      </c>
      <c r="E648" s="78" t="s">
        <v>1774</v>
      </c>
      <c r="F648" s="73">
        <v>45526</v>
      </c>
      <c r="G648" s="66" t="str">
        <f t="shared" si="120"/>
        <v>Targeted Dealer</v>
      </c>
      <c r="H648" s="66"/>
      <c r="I648" s="67">
        <v>25</v>
      </c>
      <c r="J648" s="67">
        <f t="shared" si="121"/>
        <v>25</v>
      </c>
      <c r="K648" s="68">
        <v>25</v>
      </c>
      <c r="L648" s="68">
        <f t="shared" si="122"/>
        <v>0</v>
      </c>
      <c r="M648" s="68">
        <f t="shared" si="123"/>
        <v>100</v>
      </c>
      <c r="N648" s="96">
        <v>30</v>
      </c>
      <c r="O648" s="97" t="str">
        <f t="shared" si="124"/>
        <v>DEC</v>
      </c>
      <c r="P648" s="96">
        <v>30</v>
      </c>
      <c r="Q648" s="98">
        <f t="shared" si="125"/>
        <v>-5</v>
      </c>
      <c r="R648" s="97">
        <f t="shared" si="126"/>
        <v>-0.16666666666666663</v>
      </c>
      <c r="S648" s="99" t="str">
        <f t="shared" si="127"/>
        <v>DEGROWTH</v>
      </c>
      <c r="T648" s="68">
        <v>50</v>
      </c>
      <c r="U648" s="100" t="str">
        <f t="shared" si="128"/>
        <v>jAN</v>
      </c>
      <c r="V648" s="96">
        <v>50</v>
      </c>
      <c r="W648" s="101">
        <f t="shared" si="129"/>
        <v>-25</v>
      </c>
      <c r="X648" s="102">
        <f t="shared" si="130"/>
        <v>-0.5</v>
      </c>
      <c r="Y648" s="103" t="str">
        <f t="shared" si="131"/>
        <v>DEGROWTH</v>
      </c>
      <c r="Z648" s="74">
        <v>0</v>
      </c>
      <c r="AA648" s="69"/>
      <c r="AB648" s="74" t="s">
        <v>134</v>
      </c>
      <c r="AC648" s="3"/>
    </row>
    <row r="649" spans="1:29" ht="14.25" customHeight="1">
      <c r="A649" s="69" t="s">
        <v>134</v>
      </c>
      <c r="B649" s="71" t="s">
        <v>67</v>
      </c>
      <c r="C649" s="71" t="s">
        <v>1775</v>
      </c>
      <c r="D649" s="71">
        <v>1000000534</v>
      </c>
      <c r="E649" s="72" t="s">
        <v>1776</v>
      </c>
      <c r="F649" s="73">
        <v>38535</v>
      </c>
      <c r="G649" s="66" t="str">
        <f t="shared" si="120"/>
        <v>Targeted Dealer</v>
      </c>
      <c r="H649" s="66"/>
      <c r="I649" s="67">
        <v>470</v>
      </c>
      <c r="J649" s="67">
        <f t="shared" si="121"/>
        <v>470</v>
      </c>
      <c r="K649" s="68">
        <v>204</v>
      </c>
      <c r="L649" s="68">
        <f t="shared" si="122"/>
        <v>266</v>
      </c>
      <c r="M649" s="68">
        <f t="shared" si="123"/>
        <v>43.404255319148938</v>
      </c>
      <c r="N649" s="96">
        <v>427</v>
      </c>
      <c r="O649" s="97" t="str">
        <f t="shared" si="124"/>
        <v>DEC</v>
      </c>
      <c r="P649" s="96">
        <v>427</v>
      </c>
      <c r="Q649" s="98">
        <f t="shared" si="125"/>
        <v>-223</v>
      </c>
      <c r="R649" s="97">
        <f t="shared" si="126"/>
        <v>-0.52224824355971899</v>
      </c>
      <c r="S649" s="99" t="str">
        <f t="shared" si="127"/>
        <v>DEGROWTH</v>
      </c>
      <c r="T649" s="68">
        <v>434.5</v>
      </c>
      <c r="U649" s="100" t="str">
        <f t="shared" si="128"/>
        <v>jAN</v>
      </c>
      <c r="V649" s="96">
        <v>434.5</v>
      </c>
      <c r="W649" s="101">
        <f t="shared" si="129"/>
        <v>-230.5</v>
      </c>
      <c r="X649" s="102">
        <f t="shared" si="130"/>
        <v>-0.53049482163406214</v>
      </c>
      <c r="Y649" s="103" t="str">
        <f t="shared" si="131"/>
        <v>DEGROWTH</v>
      </c>
      <c r="Z649" s="74">
        <v>0</v>
      </c>
      <c r="AA649" s="69"/>
      <c r="AB649" s="69" t="s">
        <v>134</v>
      </c>
      <c r="AC649" s="3"/>
    </row>
    <row r="650" spans="1:29" ht="14.25" customHeight="1">
      <c r="A650" s="69" t="s">
        <v>134</v>
      </c>
      <c r="B650" s="71" t="s">
        <v>67</v>
      </c>
      <c r="C650" s="71" t="s">
        <v>1777</v>
      </c>
      <c r="D650" s="71">
        <v>1000000539</v>
      </c>
      <c r="E650" s="72" t="s">
        <v>1778</v>
      </c>
      <c r="F650" s="73">
        <v>38563</v>
      </c>
      <c r="G650" s="66" t="str">
        <f t="shared" si="120"/>
        <v>Targeted Dealer</v>
      </c>
      <c r="H650" s="66"/>
      <c r="I650" s="67">
        <v>1300</v>
      </c>
      <c r="J650" s="67">
        <f t="shared" si="121"/>
        <v>1300</v>
      </c>
      <c r="K650" s="68">
        <v>1249</v>
      </c>
      <c r="L650" s="68">
        <f t="shared" si="122"/>
        <v>51</v>
      </c>
      <c r="M650" s="68">
        <f t="shared" si="123"/>
        <v>96.07692307692308</v>
      </c>
      <c r="N650" s="96">
        <v>1004</v>
      </c>
      <c r="O650" s="97" t="str">
        <f t="shared" si="124"/>
        <v>DEC</v>
      </c>
      <c r="P650" s="96">
        <v>1004</v>
      </c>
      <c r="Q650" s="98">
        <f t="shared" si="125"/>
        <v>245</v>
      </c>
      <c r="R650" s="97">
        <f t="shared" si="126"/>
        <v>0.24402390438247012</v>
      </c>
      <c r="S650" s="99" t="str">
        <f t="shared" si="127"/>
        <v>GROWTH</v>
      </c>
      <c r="T650" s="68">
        <v>1159.5</v>
      </c>
      <c r="U650" s="100" t="str">
        <f t="shared" si="128"/>
        <v>jAN</v>
      </c>
      <c r="V650" s="96">
        <v>1159.5</v>
      </c>
      <c r="W650" s="101">
        <f t="shared" si="129"/>
        <v>89.5</v>
      </c>
      <c r="X650" s="102">
        <f t="shared" si="130"/>
        <v>7.7188443294523568E-2</v>
      </c>
      <c r="Y650" s="103" t="str">
        <f t="shared" si="131"/>
        <v>GROWTH</v>
      </c>
      <c r="Z650" s="74">
        <v>0</v>
      </c>
      <c r="AA650" s="69"/>
      <c r="AB650" s="69" t="s">
        <v>134</v>
      </c>
      <c r="AC650" s="3"/>
    </row>
    <row r="651" spans="1:29" ht="14.25" customHeight="1">
      <c r="A651" s="69" t="s">
        <v>134</v>
      </c>
      <c r="B651" s="71" t="s">
        <v>67</v>
      </c>
      <c r="C651" s="71" t="s">
        <v>1779</v>
      </c>
      <c r="D651" s="71">
        <v>1000000557</v>
      </c>
      <c r="E651" s="72" t="s">
        <v>1780</v>
      </c>
      <c r="F651" s="73">
        <v>39067</v>
      </c>
      <c r="G651" s="66" t="str">
        <f t="shared" si="120"/>
        <v>Targeted Dealer</v>
      </c>
      <c r="H651" s="66"/>
      <c r="I651" s="67">
        <v>20</v>
      </c>
      <c r="J651" s="67">
        <f t="shared" si="121"/>
        <v>20</v>
      </c>
      <c r="K651" s="68">
        <v>0</v>
      </c>
      <c r="L651" s="68">
        <f t="shared" si="122"/>
        <v>20</v>
      </c>
      <c r="M651" s="68">
        <f t="shared" si="123"/>
        <v>0</v>
      </c>
      <c r="N651" s="96">
        <v>20</v>
      </c>
      <c r="O651" s="97" t="str">
        <f t="shared" si="124"/>
        <v>DEC</v>
      </c>
      <c r="P651" s="96">
        <v>20</v>
      </c>
      <c r="Q651" s="98">
        <f t="shared" si="125"/>
        <v>-20</v>
      </c>
      <c r="R651" s="97">
        <f t="shared" si="126"/>
        <v>-1</v>
      </c>
      <c r="S651" s="99" t="str">
        <f t="shared" si="127"/>
        <v>DEGROWTH</v>
      </c>
      <c r="T651" s="68">
        <v>20</v>
      </c>
      <c r="U651" s="100" t="str">
        <f t="shared" si="128"/>
        <v>jAN</v>
      </c>
      <c r="V651" s="96">
        <v>20</v>
      </c>
      <c r="W651" s="101">
        <f t="shared" si="129"/>
        <v>-20</v>
      </c>
      <c r="X651" s="102">
        <f t="shared" si="130"/>
        <v>-1</v>
      </c>
      <c r="Y651" s="103" t="str">
        <f t="shared" si="131"/>
        <v>DEGROWTH</v>
      </c>
      <c r="Z651" s="74">
        <v>0</v>
      </c>
      <c r="AA651" s="69"/>
      <c r="AB651" s="69" t="s">
        <v>134</v>
      </c>
      <c r="AC651" s="3"/>
    </row>
    <row r="652" spans="1:29" ht="14.25" customHeight="1">
      <c r="A652" s="69" t="s">
        <v>134</v>
      </c>
      <c r="B652" s="71" t="s">
        <v>67</v>
      </c>
      <c r="C652" s="71" t="s">
        <v>1781</v>
      </c>
      <c r="D652" s="71">
        <v>1000000529</v>
      </c>
      <c r="E652" s="72" t="s">
        <v>1782</v>
      </c>
      <c r="F652" s="73">
        <v>39073</v>
      </c>
      <c r="G652" s="66" t="str">
        <f t="shared" si="120"/>
        <v>Targeted Dealer</v>
      </c>
      <c r="H652" s="66"/>
      <c r="I652" s="67">
        <v>521</v>
      </c>
      <c r="J652" s="67">
        <f t="shared" si="121"/>
        <v>521</v>
      </c>
      <c r="K652" s="68">
        <v>592.5</v>
      </c>
      <c r="L652" s="68">
        <f t="shared" si="122"/>
        <v>-71.5</v>
      </c>
      <c r="M652" s="68">
        <f t="shared" si="123"/>
        <v>113.7236084452975</v>
      </c>
      <c r="N652" s="96">
        <v>467.5</v>
      </c>
      <c r="O652" s="97" t="str">
        <f t="shared" si="124"/>
        <v>DEC</v>
      </c>
      <c r="P652" s="96">
        <v>467.5</v>
      </c>
      <c r="Q652" s="98">
        <f t="shared" si="125"/>
        <v>125</v>
      </c>
      <c r="R652" s="97">
        <f t="shared" si="126"/>
        <v>0.26737967914438499</v>
      </c>
      <c r="S652" s="99" t="str">
        <f t="shared" si="127"/>
        <v>GROWTH</v>
      </c>
      <c r="T652" s="68">
        <v>462.5</v>
      </c>
      <c r="U652" s="100" t="str">
        <f t="shared" si="128"/>
        <v>jAN</v>
      </c>
      <c r="V652" s="96">
        <v>462.5</v>
      </c>
      <c r="W652" s="101">
        <f t="shared" si="129"/>
        <v>130</v>
      </c>
      <c r="X652" s="102">
        <f t="shared" si="130"/>
        <v>0.2810810810810811</v>
      </c>
      <c r="Y652" s="103" t="str">
        <f t="shared" si="131"/>
        <v>GROWTH</v>
      </c>
      <c r="Z652" s="74">
        <v>0</v>
      </c>
      <c r="AA652" s="69"/>
      <c r="AB652" s="69" t="s">
        <v>134</v>
      </c>
      <c r="AC652" s="3"/>
    </row>
    <row r="653" spans="1:29" ht="14.25" customHeight="1">
      <c r="A653" s="69" t="s">
        <v>134</v>
      </c>
      <c r="B653" s="71" t="s">
        <v>67</v>
      </c>
      <c r="C653" s="71" t="s">
        <v>1783</v>
      </c>
      <c r="D653" s="71">
        <v>1000000544</v>
      </c>
      <c r="E653" s="72" t="s">
        <v>1784</v>
      </c>
      <c r="F653" s="73">
        <v>39171</v>
      </c>
      <c r="G653" s="66" t="str">
        <f t="shared" si="120"/>
        <v>Targeted Dealer</v>
      </c>
      <c r="H653" s="66"/>
      <c r="I653" s="67">
        <v>580</v>
      </c>
      <c r="J653" s="67">
        <f t="shared" si="121"/>
        <v>580</v>
      </c>
      <c r="K653" s="68">
        <v>512</v>
      </c>
      <c r="L653" s="68">
        <f t="shared" si="122"/>
        <v>68</v>
      </c>
      <c r="M653" s="68">
        <f t="shared" si="123"/>
        <v>88.275862068965523</v>
      </c>
      <c r="N653" s="96">
        <v>435</v>
      </c>
      <c r="O653" s="97" t="str">
        <f t="shared" si="124"/>
        <v>DEC</v>
      </c>
      <c r="P653" s="96">
        <v>435</v>
      </c>
      <c r="Q653" s="98">
        <f t="shared" si="125"/>
        <v>77</v>
      </c>
      <c r="R653" s="97">
        <f t="shared" si="126"/>
        <v>0.17701149425287355</v>
      </c>
      <c r="S653" s="99" t="str">
        <f t="shared" si="127"/>
        <v>GROWTH</v>
      </c>
      <c r="T653" s="68">
        <v>543</v>
      </c>
      <c r="U653" s="100" t="str">
        <f t="shared" si="128"/>
        <v>jAN</v>
      </c>
      <c r="V653" s="96">
        <v>543</v>
      </c>
      <c r="W653" s="101">
        <f t="shared" si="129"/>
        <v>-31</v>
      </c>
      <c r="X653" s="102">
        <f t="shared" si="130"/>
        <v>-5.7090239410681365E-2</v>
      </c>
      <c r="Y653" s="103" t="str">
        <f t="shared" si="131"/>
        <v>DEGROWTH</v>
      </c>
      <c r="Z653" s="74">
        <v>0</v>
      </c>
      <c r="AA653" s="69"/>
      <c r="AB653" s="69" t="s">
        <v>134</v>
      </c>
      <c r="AC653" s="3"/>
    </row>
    <row r="654" spans="1:29" ht="14.25" customHeight="1">
      <c r="A654" s="69" t="s">
        <v>134</v>
      </c>
      <c r="B654" s="71" t="s">
        <v>67</v>
      </c>
      <c r="C654" s="71" t="s">
        <v>1785</v>
      </c>
      <c r="D654" s="71">
        <v>1000000541</v>
      </c>
      <c r="E654" s="72" t="s">
        <v>1786</v>
      </c>
      <c r="F654" s="73">
        <v>39184</v>
      </c>
      <c r="G654" s="66" t="str">
        <f t="shared" si="120"/>
        <v>Targeted Dealer</v>
      </c>
      <c r="H654" s="66"/>
      <c r="I654" s="67">
        <v>20</v>
      </c>
      <c r="J654" s="67">
        <f t="shared" si="121"/>
        <v>20</v>
      </c>
      <c r="K654" s="68">
        <v>20</v>
      </c>
      <c r="L654" s="68">
        <f t="shared" si="122"/>
        <v>0</v>
      </c>
      <c r="M654" s="68">
        <f t="shared" si="123"/>
        <v>100</v>
      </c>
      <c r="N654" s="96">
        <v>3.5</v>
      </c>
      <c r="O654" s="97" t="str">
        <f t="shared" si="124"/>
        <v>DEC</v>
      </c>
      <c r="P654" s="96">
        <v>3.5</v>
      </c>
      <c r="Q654" s="98">
        <f t="shared" si="125"/>
        <v>16.5</v>
      </c>
      <c r="R654" s="97">
        <f t="shared" si="126"/>
        <v>4.7142857142857144</v>
      </c>
      <c r="S654" s="99" t="str">
        <f t="shared" si="127"/>
        <v>GROWTH</v>
      </c>
      <c r="T654" s="68">
        <v>13</v>
      </c>
      <c r="U654" s="100" t="str">
        <f t="shared" si="128"/>
        <v>jAN</v>
      </c>
      <c r="V654" s="96">
        <v>13</v>
      </c>
      <c r="W654" s="101">
        <f t="shared" si="129"/>
        <v>7</v>
      </c>
      <c r="X654" s="102">
        <f t="shared" si="130"/>
        <v>0.53846153846153855</v>
      </c>
      <c r="Y654" s="103" t="str">
        <f t="shared" si="131"/>
        <v>GROWTH</v>
      </c>
      <c r="Z654" s="74">
        <v>0</v>
      </c>
      <c r="AA654" s="69"/>
      <c r="AB654" s="69" t="s">
        <v>134</v>
      </c>
      <c r="AC654" s="3"/>
    </row>
    <row r="655" spans="1:29" ht="14.25" customHeight="1">
      <c r="A655" s="69" t="s">
        <v>134</v>
      </c>
      <c r="B655" s="71" t="s">
        <v>67</v>
      </c>
      <c r="C655" s="71" t="s">
        <v>1787</v>
      </c>
      <c r="D655" s="71">
        <v>1000000530</v>
      </c>
      <c r="E655" s="72" t="s">
        <v>1788</v>
      </c>
      <c r="F655" s="73">
        <v>39547</v>
      </c>
      <c r="G655" s="66" t="str">
        <f t="shared" si="120"/>
        <v>Targeted Dealer</v>
      </c>
      <c r="H655" s="66"/>
      <c r="I655" s="67">
        <v>120</v>
      </c>
      <c r="J655" s="67">
        <f t="shared" si="121"/>
        <v>120</v>
      </c>
      <c r="K655" s="68">
        <v>136</v>
      </c>
      <c r="L655" s="68">
        <f t="shared" si="122"/>
        <v>-16</v>
      </c>
      <c r="M655" s="68">
        <f t="shared" si="123"/>
        <v>113.33333333333334</v>
      </c>
      <c r="N655" s="96">
        <v>129.5</v>
      </c>
      <c r="O655" s="97" t="str">
        <f t="shared" si="124"/>
        <v>DEC</v>
      </c>
      <c r="P655" s="96">
        <v>129.5</v>
      </c>
      <c r="Q655" s="98">
        <f t="shared" si="125"/>
        <v>6.5</v>
      </c>
      <c r="R655" s="97">
        <f t="shared" si="126"/>
        <v>5.0193050193050093E-2</v>
      </c>
      <c r="S655" s="99" t="str">
        <f t="shared" si="127"/>
        <v>GROWTH</v>
      </c>
      <c r="T655" s="68">
        <v>109</v>
      </c>
      <c r="U655" s="100" t="str">
        <f t="shared" si="128"/>
        <v>jAN</v>
      </c>
      <c r="V655" s="96">
        <v>109</v>
      </c>
      <c r="W655" s="101">
        <f t="shared" si="129"/>
        <v>27</v>
      </c>
      <c r="X655" s="102">
        <f t="shared" si="130"/>
        <v>0.24770642201834869</v>
      </c>
      <c r="Y655" s="103" t="str">
        <f t="shared" si="131"/>
        <v>GROWTH</v>
      </c>
      <c r="Z655" s="74">
        <v>0</v>
      </c>
      <c r="AA655" s="69"/>
      <c r="AB655" s="69" t="s">
        <v>134</v>
      </c>
      <c r="AC655" s="3"/>
    </row>
    <row r="656" spans="1:29" ht="14.25" customHeight="1">
      <c r="A656" s="69" t="s">
        <v>134</v>
      </c>
      <c r="B656" s="71" t="s">
        <v>67</v>
      </c>
      <c r="C656" s="71" t="s">
        <v>1789</v>
      </c>
      <c r="D656" s="71">
        <v>1000000549</v>
      </c>
      <c r="E656" s="72" t="s">
        <v>1790</v>
      </c>
      <c r="F656" s="73">
        <v>39961</v>
      </c>
      <c r="G656" s="66" t="str">
        <f t="shared" si="120"/>
        <v>Targeted Dealer</v>
      </c>
      <c r="H656" s="66"/>
      <c r="I656" s="67">
        <v>70</v>
      </c>
      <c r="J656" s="67">
        <f t="shared" si="121"/>
        <v>70</v>
      </c>
      <c r="K656" s="68">
        <v>13</v>
      </c>
      <c r="L656" s="68">
        <f t="shared" si="122"/>
        <v>57</v>
      </c>
      <c r="M656" s="68">
        <f t="shared" si="123"/>
        <v>18.571428571428573</v>
      </c>
      <c r="N656" s="96">
        <v>12.5</v>
      </c>
      <c r="O656" s="97" t="str">
        <f t="shared" si="124"/>
        <v>DEC</v>
      </c>
      <c r="P656" s="96">
        <v>12.5</v>
      </c>
      <c r="Q656" s="98">
        <f t="shared" si="125"/>
        <v>0.5</v>
      </c>
      <c r="R656" s="97">
        <f t="shared" si="126"/>
        <v>4.0000000000000036E-2</v>
      </c>
      <c r="S656" s="99" t="str">
        <f t="shared" si="127"/>
        <v>GROWTH</v>
      </c>
      <c r="T656" s="68">
        <v>13</v>
      </c>
      <c r="U656" s="100" t="str">
        <f t="shared" si="128"/>
        <v>jAN</v>
      </c>
      <c r="V656" s="96">
        <v>13</v>
      </c>
      <c r="W656" s="101">
        <f t="shared" si="129"/>
        <v>0</v>
      </c>
      <c r="X656" s="102">
        <f t="shared" si="130"/>
        <v>0</v>
      </c>
      <c r="Y656" s="103" t="str">
        <f t="shared" si="131"/>
        <v>GROWTH</v>
      </c>
      <c r="Z656" s="74">
        <v>1</v>
      </c>
      <c r="AA656" s="69"/>
      <c r="AB656" s="69" t="s">
        <v>134</v>
      </c>
      <c r="AC656" s="3"/>
    </row>
    <row r="657" spans="1:29" ht="14.25" customHeight="1">
      <c r="A657" s="69" t="s">
        <v>134</v>
      </c>
      <c r="B657" s="71" t="s">
        <v>67</v>
      </c>
      <c r="C657" s="71" t="s">
        <v>1791</v>
      </c>
      <c r="D657" s="71">
        <v>1000000554</v>
      </c>
      <c r="E657" s="72" t="s">
        <v>1792</v>
      </c>
      <c r="F657" s="73">
        <v>40583</v>
      </c>
      <c r="G657" s="66" t="str">
        <f t="shared" si="120"/>
        <v>Targeted Dealer</v>
      </c>
      <c r="H657" s="66"/>
      <c r="I657" s="67">
        <v>340</v>
      </c>
      <c r="J657" s="67">
        <f t="shared" si="121"/>
        <v>340</v>
      </c>
      <c r="K657" s="68">
        <v>269.5</v>
      </c>
      <c r="L657" s="68">
        <f t="shared" si="122"/>
        <v>70.5</v>
      </c>
      <c r="M657" s="68">
        <f t="shared" si="123"/>
        <v>79.264705882352942</v>
      </c>
      <c r="N657" s="96">
        <v>279</v>
      </c>
      <c r="O657" s="97" t="str">
        <f t="shared" si="124"/>
        <v>DEC</v>
      </c>
      <c r="P657" s="96">
        <v>279</v>
      </c>
      <c r="Q657" s="98">
        <f t="shared" si="125"/>
        <v>-9.5</v>
      </c>
      <c r="R657" s="97">
        <f t="shared" si="126"/>
        <v>-3.4050179211469578E-2</v>
      </c>
      <c r="S657" s="99" t="str">
        <f t="shared" si="127"/>
        <v>DEGROWTH</v>
      </c>
      <c r="T657" s="68">
        <v>316.5</v>
      </c>
      <c r="U657" s="100" t="str">
        <f t="shared" si="128"/>
        <v>jAN</v>
      </c>
      <c r="V657" s="96">
        <v>316.5</v>
      </c>
      <c r="W657" s="101">
        <f t="shared" si="129"/>
        <v>-47</v>
      </c>
      <c r="X657" s="102">
        <f t="shared" si="130"/>
        <v>-0.14849921011058453</v>
      </c>
      <c r="Y657" s="103" t="str">
        <f t="shared" si="131"/>
        <v>DEGROWTH</v>
      </c>
      <c r="Z657" s="74">
        <v>0</v>
      </c>
      <c r="AA657" s="69"/>
      <c r="AB657" s="69" t="s">
        <v>134</v>
      </c>
      <c r="AC657" s="3"/>
    </row>
    <row r="658" spans="1:29" ht="14.25" customHeight="1">
      <c r="A658" s="69" t="s">
        <v>134</v>
      </c>
      <c r="B658" s="71" t="s">
        <v>67</v>
      </c>
      <c r="C658" s="71" t="s">
        <v>1793</v>
      </c>
      <c r="D658" s="71">
        <v>1000000555</v>
      </c>
      <c r="E658" s="72" t="s">
        <v>1794</v>
      </c>
      <c r="F658" s="73">
        <v>40986</v>
      </c>
      <c r="G658" s="66" t="str">
        <f t="shared" si="120"/>
        <v>Targeted Dealer</v>
      </c>
      <c r="H658" s="66"/>
      <c r="I658" s="67">
        <v>70</v>
      </c>
      <c r="J658" s="67">
        <f t="shared" si="121"/>
        <v>70</v>
      </c>
      <c r="K658" s="68">
        <v>52</v>
      </c>
      <c r="L658" s="68">
        <f t="shared" si="122"/>
        <v>18</v>
      </c>
      <c r="M658" s="68">
        <f t="shared" si="123"/>
        <v>74.285714285714292</v>
      </c>
      <c r="N658" s="96">
        <v>64.5</v>
      </c>
      <c r="O658" s="97" t="str">
        <f t="shared" si="124"/>
        <v>DEC</v>
      </c>
      <c r="P658" s="96">
        <v>64.5</v>
      </c>
      <c r="Q658" s="98">
        <f t="shared" si="125"/>
        <v>-12.5</v>
      </c>
      <c r="R658" s="97">
        <f t="shared" si="126"/>
        <v>-0.19379844961240311</v>
      </c>
      <c r="S658" s="99" t="str">
        <f t="shared" si="127"/>
        <v>DEGROWTH</v>
      </c>
      <c r="T658" s="68">
        <v>64.5</v>
      </c>
      <c r="U658" s="100" t="str">
        <f t="shared" si="128"/>
        <v>jAN</v>
      </c>
      <c r="V658" s="96">
        <v>64.5</v>
      </c>
      <c r="W658" s="101">
        <f t="shared" si="129"/>
        <v>-12.5</v>
      </c>
      <c r="X658" s="102">
        <f t="shared" si="130"/>
        <v>-0.19379844961240311</v>
      </c>
      <c r="Y658" s="103" t="str">
        <f t="shared" si="131"/>
        <v>DEGROWTH</v>
      </c>
      <c r="Z658" s="74">
        <v>0</v>
      </c>
      <c r="AA658" s="69"/>
      <c r="AB658" s="69" t="s">
        <v>134</v>
      </c>
      <c r="AC658" s="3"/>
    </row>
    <row r="659" spans="1:29" ht="14.25" customHeight="1">
      <c r="A659" s="69" t="s">
        <v>134</v>
      </c>
      <c r="B659" s="71" t="s">
        <v>67</v>
      </c>
      <c r="C659" s="71" t="s">
        <v>1795</v>
      </c>
      <c r="D659" s="71">
        <v>1000000532</v>
      </c>
      <c r="E659" s="72" t="s">
        <v>1796</v>
      </c>
      <c r="F659" s="73">
        <v>41071</v>
      </c>
      <c r="G659" s="66" t="str">
        <f t="shared" si="120"/>
        <v>Targeted Dealer</v>
      </c>
      <c r="H659" s="66"/>
      <c r="I659" s="67">
        <v>239</v>
      </c>
      <c r="J659" s="67">
        <f t="shared" si="121"/>
        <v>239</v>
      </c>
      <c r="K659" s="68">
        <v>136.5</v>
      </c>
      <c r="L659" s="68">
        <f t="shared" si="122"/>
        <v>102.5</v>
      </c>
      <c r="M659" s="68">
        <f t="shared" si="123"/>
        <v>57.112970711297066</v>
      </c>
      <c r="N659" s="96">
        <v>112</v>
      </c>
      <c r="O659" s="97" t="str">
        <f t="shared" si="124"/>
        <v>DEC</v>
      </c>
      <c r="P659" s="96">
        <v>112</v>
      </c>
      <c r="Q659" s="98">
        <f t="shared" si="125"/>
        <v>24.5</v>
      </c>
      <c r="R659" s="97">
        <f t="shared" si="126"/>
        <v>0.21875</v>
      </c>
      <c r="S659" s="99" t="str">
        <f t="shared" si="127"/>
        <v>GROWTH</v>
      </c>
      <c r="T659" s="68">
        <v>231</v>
      </c>
      <c r="U659" s="100" t="str">
        <f t="shared" si="128"/>
        <v>jAN</v>
      </c>
      <c r="V659" s="96">
        <v>231</v>
      </c>
      <c r="W659" s="101">
        <f t="shared" si="129"/>
        <v>-94.5</v>
      </c>
      <c r="X659" s="102">
        <f t="shared" si="130"/>
        <v>-0.40909090909090906</v>
      </c>
      <c r="Y659" s="103" t="str">
        <f t="shared" si="131"/>
        <v>DEGROWTH</v>
      </c>
      <c r="Z659" s="74">
        <v>0</v>
      </c>
      <c r="AA659" s="69"/>
      <c r="AB659" s="69" t="s">
        <v>134</v>
      </c>
      <c r="AC659" s="3"/>
    </row>
    <row r="660" spans="1:29" ht="14.25" customHeight="1">
      <c r="A660" s="69" t="s">
        <v>134</v>
      </c>
      <c r="B660" s="71" t="s">
        <v>67</v>
      </c>
      <c r="C660" s="71" t="s">
        <v>1797</v>
      </c>
      <c r="D660" s="71">
        <v>1000000552</v>
      </c>
      <c r="E660" s="72" t="s">
        <v>1798</v>
      </c>
      <c r="F660" s="73">
        <v>41157</v>
      </c>
      <c r="G660" s="66" t="str">
        <f t="shared" si="120"/>
        <v>Targeted Dealer</v>
      </c>
      <c r="H660" s="66"/>
      <c r="I660" s="67">
        <v>175</v>
      </c>
      <c r="J660" s="67">
        <f t="shared" si="121"/>
        <v>175</v>
      </c>
      <c r="K660" s="68">
        <v>206.5</v>
      </c>
      <c r="L660" s="68">
        <f t="shared" si="122"/>
        <v>-31.5</v>
      </c>
      <c r="M660" s="68">
        <f t="shared" si="123"/>
        <v>118</v>
      </c>
      <c r="N660" s="96">
        <v>222</v>
      </c>
      <c r="O660" s="97" t="str">
        <f t="shared" si="124"/>
        <v>DEC</v>
      </c>
      <c r="P660" s="96">
        <v>222</v>
      </c>
      <c r="Q660" s="98">
        <f t="shared" si="125"/>
        <v>-15.5</v>
      </c>
      <c r="R660" s="97">
        <f t="shared" si="126"/>
        <v>-6.9819819819819773E-2</v>
      </c>
      <c r="S660" s="99" t="str">
        <f t="shared" si="127"/>
        <v>DEGROWTH</v>
      </c>
      <c r="T660" s="68">
        <v>147</v>
      </c>
      <c r="U660" s="100" t="str">
        <f t="shared" si="128"/>
        <v>jAN</v>
      </c>
      <c r="V660" s="96">
        <v>147</v>
      </c>
      <c r="W660" s="101">
        <f t="shared" si="129"/>
        <v>59.5</v>
      </c>
      <c r="X660" s="102">
        <f t="shared" si="130"/>
        <v>0.40476190476190466</v>
      </c>
      <c r="Y660" s="103" t="str">
        <f t="shared" si="131"/>
        <v>GROWTH</v>
      </c>
      <c r="Z660" s="74">
        <v>0</v>
      </c>
      <c r="AA660" s="69"/>
      <c r="AB660" s="69" t="s">
        <v>134</v>
      </c>
      <c r="AC660" s="3"/>
    </row>
    <row r="661" spans="1:29" ht="14.25" customHeight="1">
      <c r="A661" s="69" t="s">
        <v>134</v>
      </c>
      <c r="B661" s="71" t="s">
        <v>67</v>
      </c>
      <c r="C661" s="71" t="s">
        <v>1799</v>
      </c>
      <c r="D661" s="71">
        <v>1000000538</v>
      </c>
      <c r="E661" s="72" t="s">
        <v>1800</v>
      </c>
      <c r="F661" s="73">
        <v>41258</v>
      </c>
      <c r="G661" s="66" t="str">
        <f t="shared" si="120"/>
        <v>Targeted Dealer</v>
      </c>
      <c r="H661" s="66"/>
      <c r="I661" s="67">
        <v>26</v>
      </c>
      <c r="J661" s="67">
        <f t="shared" si="121"/>
        <v>26</v>
      </c>
      <c r="K661" s="68">
        <v>26</v>
      </c>
      <c r="L661" s="68">
        <f t="shared" si="122"/>
        <v>0</v>
      </c>
      <c r="M661" s="68">
        <f t="shared" si="123"/>
        <v>100</v>
      </c>
      <c r="N661" s="96">
        <v>12.5</v>
      </c>
      <c r="O661" s="97" t="str">
        <f t="shared" si="124"/>
        <v>DEC</v>
      </c>
      <c r="P661" s="96">
        <v>12.5</v>
      </c>
      <c r="Q661" s="98">
        <f t="shared" si="125"/>
        <v>13.5</v>
      </c>
      <c r="R661" s="97">
        <f t="shared" si="126"/>
        <v>1.08</v>
      </c>
      <c r="S661" s="99" t="str">
        <f t="shared" si="127"/>
        <v>GROWTH</v>
      </c>
      <c r="T661" s="68">
        <v>13</v>
      </c>
      <c r="U661" s="100" t="str">
        <f t="shared" si="128"/>
        <v>jAN</v>
      </c>
      <c r="V661" s="96">
        <v>13</v>
      </c>
      <c r="W661" s="101">
        <f t="shared" si="129"/>
        <v>13</v>
      </c>
      <c r="X661" s="102">
        <f t="shared" si="130"/>
        <v>1</v>
      </c>
      <c r="Y661" s="103" t="str">
        <f t="shared" si="131"/>
        <v>GROWTH</v>
      </c>
      <c r="Z661" s="74">
        <v>0</v>
      </c>
      <c r="AA661" s="69"/>
      <c r="AB661" s="69" t="s">
        <v>134</v>
      </c>
      <c r="AC661" s="3"/>
    </row>
    <row r="662" spans="1:29" ht="14.25" customHeight="1">
      <c r="A662" s="69" t="s">
        <v>134</v>
      </c>
      <c r="B662" s="71" t="s">
        <v>67</v>
      </c>
      <c r="C662" s="71" t="s">
        <v>1801</v>
      </c>
      <c r="D662" s="71">
        <v>1000000535</v>
      </c>
      <c r="E662" s="72" t="s">
        <v>1802</v>
      </c>
      <c r="F662" s="73">
        <v>41464</v>
      </c>
      <c r="G662" s="66" t="str">
        <f t="shared" si="120"/>
        <v>Targeted Dealer</v>
      </c>
      <c r="H662" s="66"/>
      <c r="I662" s="67">
        <v>52</v>
      </c>
      <c r="J662" s="67">
        <f t="shared" si="121"/>
        <v>52</v>
      </c>
      <c r="K662" s="68">
        <v>75</v>
      </c>
      <c r="L662" s="68">
        <f t="shared" si="122"/>
        <v>-23</v>
      </c>
      <c r="M662" s="68">
        <f t="shared" si="123"/>
        <v>144.23076923076923</v>
      </c>
      <c r="N662" s="96">
        <v>25</v>
      </c>
      <c r="O662" s="97" t="str">
        <f t="shared" si="124"/>
        <v>DEC</v>
      </c>
      <c r="P662" s="96">
        <v>25</v>
      </c>
      <c r="Q662" s="98">
        <f t="shared" si="125"/>
        <v>50</v>
      </c>
      <c r="R662" s="97">
        <f t="shared" si="126"/>
        <v>2</v>
      </c>
      <c r="S662" s="99" t="str">
        <f t="shared" si="127"/>
        <v>GROWTH</v>
      </c>
      <c r="T662" s="68">
        <v>50.5</v>
      </c>
      <c r="U662" s="100" t="str">
        <f t="shared" si="128"/>
        <v>jAN</v>
      </c>
      <c r="V662" s="96">
        <v>50.5</v>
      </c>
      <c r="W662" s="101">
        <f t="shared" si="129"/>
        <v>24.5</v>
      </c>
      <c r="X662" s="102">
        <f t="shared" si="130"/>
        <v>0.48514851485148514</v>
      </c>
      <c r="Y662" s="103" t="str">
        <f t="shared" si="131"/>
        <v>GROWTH</v>
      </c>
      <c r="Z662" s="74">
        <v>0</v>
      </c>
      <c r="AA662" s="69"/>
      <c r="AB662" s="69" t="s">
        <v>134</v>
      </c>
      <c r="AC662" s="3"/>
    </row>
    <row r="663" spans="1:29" ht="14.25" customHeight="1">
      <c r="A663" s="69" t="s">
        <v>134</v>
      </c>
      <c r="B663" s="71" t="s">
        <v>67</v>
      </c>
      <c r="C663" s="71" t="s">
        <v>1803</v>
      </c>
      <c r="D663" s="71">
        <v>1000000551</v>
      </c>
      <c r="E663" s="72" t="s">
        <v>1804</v>
      </c>
      <c r="F663" s="73">
        <v>41638</v>
      </c>
      <c r="G663" s="66" t="str">
        <f t="shared" si="120"/>
        <v>Targeted Dealer</v>
      </c>
      <c r="H663" s="66"/>
      <c r="I663" s="67">
        <v>88</v>
      </c>
      <c r="J663" s="67">
        <f t="shared" si="121"/>
        <v>88</v>
      </c>
      <c r="K663" s="68">
        <v>55.5</v>
      </c>
      <c r="L663" s="68">
        <f t="shared" si="122"/>
        <v>32.5</v>
      </c>
      <c r="M663" s="68">
        <f t="shared" si="123"/>
        <v>63.06818181818182</v>
      </c>
      <c r="N663" s="96">
        <v>43.5</v>
      </c>
      <c r="O663" s="97" t="str">
        <f t="shared" si="124"/>
        <v>DEC</v>
      </c>
      <c r="P663" s="96">
        <v>43.5</v>
      </c>
      <c r="Q663" s="98">
        <f t="shared" si="125"/>
        <v>12</v>
      </c>
      <c r="R663" s="97">
        <f t="shared" si="126"/>
        <v>0.27586206896551735</v>
      </c>
      <c r="S663" s="99" t="str">
        <f t="shared" si="127"/>
        <v>GROWTH</v>
      </c>
      <c r="T663" s="68">
        <v>49.5</v>
      </c>
      <c r="U663" s="100" t="str">
        <f t="shared" si="128"/>
        <v>jAN</v>
      </c>
      <c r="V663" s="96">
        <v>49.5</v>
      </c>
      <c r="W663" s="101">
        <f t="shared" si="129"/>
        <v>6</v>
      </c>
      <c r="X663" s="102">
        <f t="shared" si="130"/>
        <v>0.1212121212121211</v>
      </c>
      <c r="Y663" s="103" t="str">
        <f t="shared" si="131"/>
        <v>GROWTH</v>
      </c>
      <c r="Z663" s="74">
        <v>0</v>
      </c>
      <c r="AA663" s="69"/>
      <c r="AB663" s="69" t="s">
        <v>134</v>
      </c>
      <c r="AC663" s="3"/>
    </row>
    <row r="664" spans="1:29" ht="14.25" customHeight="1">
      <c r="A664" s="69" t="s">
        <v>134</v>
      </c>
      <c r="B664" s="71" t="s">
        <v>67</v>
      </c>
      <c r="C664" s="71" t="s">
        <v>1805</v>
      </c>
      <c r="D664" s="71">
        <v>1000000542</v>
      </c>
      <c r="E664" s="72" t="s">
        <v>1806</v>
      </c>
      <c r="F664" s="73">
        <v>42909</v>
      </c>
      <c r="G664" s="66" t="str">
        <f t="shared" si="120"/>
        <v>Targeted Dealer</v>
      </c>
      <c r="H664" s="66"/>
      <c r="I664" s="67">
        <v>250</v>
      </c>
      <c r="J664" s="67">
        <f t="shared" si="121"/>
        <v>250</v>
      </c>
      <c r="K664" s="68">
        <v>144</v>
      </c>
      <c r="L664" s="68">
        <f t="shared" si="122"/>
        <v>106</v>
      </c>
      <c r="M664" s="68">
        <f t="shared" si="123"/>
        <v>57.6</v>
      </c>
      <c r="N664" s="96">
        <v>198</v>
      </c>
      <c r="O664" s="97" t="str">
        <f t="shared" si="124"/>
        <v>DEC</v>
      </c>
      <c r="P664" s="96">
        <v>198</v>
      </c>
      <c r="Q664" s="98">
        <f t="shared" si="125"/>
        <v>-54</v>
      </c>
      <c r="R664" s="97">
        <f t="shared" si="126"/>
        <v>-0.27272727272727271</v>
      </c>
      <c r="S664" s="99" t="str">
        <f t="shared" si="127"/>
        <v>DEGROWTH</v>
      </c>
      <c r="T664" s="68">
        <v>192.5</v>
      </c>
      <c r="U664" s="100" t="str">
        <f t="shared" si="128"/>
        <v>jAN</v>
      </c>
      <c r="V664" s="96">
        <v>192.5</v>
      </c>
      <c r="W664" s="101">
        <f t="shared" si="129"/>
        <v>-48.5</v>
      </c>
      <c r="X664" s="102">
        <f t="shared" si="130"/>
        <v>-0.25194805194805192</v>
      </c>
      <c r="Y664" s="103" t="str">
        <f t="shared" si="131"/>
        <v>DEGROWTH</v>
      </c>
      <c r="Z664" s="74">
        <v>0</v>
      </c>
      <c r="AA664" s="69"/>
      <c r="AB664" s="69" t="s">
        <v>134</v>
      </c>
      <c r="AC664" s="3"/>
    </row>
    <row r="665" spans="1:29" ht="14.25" customHeight="1">
      <c r="A665" s="69" t="s">
        <v>134</v>
      </c>
      <c r="B665" s="71" t="s">
        <v>67</v>
      </c>
      <c r="C665" s="71" t="s">
        <v>1807</v>
      </c>
      <c r="D665" s="71">
        <v>1000000553</v>
      </c>
      <c r="E665" s="72" t="s">
        <v>1808</v>
      </c>
      <c r="F665" s="73">
        <v>42980</v>
      </c>
      <c r="G665" s="66" t="str">
        <f t="shared" si="120"/>
        <v>Targeted Dealer</v>
      </c>
      <c r="H665" s="66"/>
      <c r="I665" s="67">
        <v>280</v>
      </c>
      <c r="J665" s="67">
        <f t="shared" si="121"/>
        <v>280</v>
      </c>
      <c r="K665" s="68">
        <v>219.5</v>
      </c>
      <c r="L665" s="68">
        <f t="shared" si="122"/>
        <v>60.5</v>
      </c>
      <c r="M665" s="68">
        <f t="shared" si="123"/>
        <v>78.392857142857153</v>
      </c>
      <c r="N665" s="96">
        <v>202</v>
      </c>
      <c r="O665" s="97" t="str">
        <f t="shared" si="124"/>
        <v>DEC</v>
      </c>
      <c r="P665" s="96">
        <v>202</v>
      </c>
      <c r="Q665" s="98">
        <f t="shared" si="125"/>
        <v>17.5</v>
      </c>
      <c r="R665" s="97">
        <f t="shared" si="126"/>
        <v>8.6633663366336711E-2</v>
      </c>
      <c r="S665" s="99" t="str">
        <f t="shared" si="127"/>
        <v>GROWTH</v>
      </c>
      <c r="T665" s="68">
        <v>208.5</v>
      </c>
      <c r="U665" s="100" t="str">
        <f t="shared" si="128"/>
        <v>jAN</v>
      </c>
      <c r="V665" s="96">
        <v>208.5</v>
      </c>
      <c r="W665" s="101">
        <f t="shared" si="129"/>
        <v>11</v>
      </c>
      <c r="X665" s="102">
        <f t="shared" si="130"/>
        <v>5.2757793764987904E-2</v>
      </c>
      <c r="Y665" s="103" t="str">
        <f t="shared" si="131"/>
        <v>GROWTH</v>
      </c>
      <c r="Z665" s="74">
        <v>0</v>
      </c>
      <c r="AA665" s="69"/>
      <c r="AB665" s="69" t="s">
        <v>134</v>
      </c>
      <c r="AC665" s="3"/>
    </row>
    <row r="666" spans="1:29" ht="14.25" customHeight="1">
      <c r="A666" s="69" t="s">
        <v>134</v>
      </c>
      <c r="B666" s="71" t="s">
        <v>67</v>
      </c>
      <c r="C666" s="71" t="s">
        <v>1809</v>
      </c>
      <c r="D666" s="71">
        <v>1000000548</v>
      </c>
      <c r="E666" s="72" t="s">
        <v>1810</v>
      </c>
      <c r="F666" s="73">
        <v>43031</v>
      </c>
      <c r="G666" s="66" t="str">
        <f t="shared" si="120"/>
        <v>Targeted Dealer</v>
      </c>
      <c r="H666" s="66"/>
      <c r="I666" s="67">
        <v>1000</v>
      </c>
      <c r="J666" s="67">
        <f t="shared" si="121"/>
        <v>1000</v>
      </c>
      <c r="K666" s="68">
        <v>840</v>
      </c>
      <c r="L666" s="68">
        <f t="shared" si="122"/>
        <v>160</v>
      </c>
      <c r="M666" s="68">
        <f t="shared" si="123"/>
        <v>84</v>
      </c>
      <c r="N666" s="96">
        <v>811.5</v>
      </c>
      <c r="O666" s="97" t="str">
        <f t="shared" si="124"/>
        <v>DEC</v>
      </c>
      <c r="P666" s="96">
        <v>811.5</v>
      </c>
      <c r="Q666" s="98">
        <f t="shared" si="125"/>
        <v>28.5</v>
      </c>
      <c r="R666" s="97">
        <f t="shared" si="126"/>
        <v>3.512014787430684E-2</v>
      </c>
      <c r="S666" s="99" t="str">
        <f t="shared" si="127"/>
        <v>GROWTH</v>
      </c>
      <c r="T666" s="68">
        <v>804.5</v>
      </c>
      <c r="U666" s="100" t="str">
        <f t="shared" si="128"/>
        <v>jAN</v>
      </c>
      <c r="V666" s="96">
        <v>804.5</v>
      </c>
      <c r="W666" s="101">
        <f t="shared" si="129"/>
        <v>35.5</v>
      </c>
      <c r="X666" s="102">
        <f t="shared" si="130"/>
        <v>4.4126786824114417E-2</v>
      </c>
      <c r="Y666" s="103" t="str">
        <f t="shared" si="131"/>
        <v>GROWTH</v>
      </c>
      <c r="Z666" s="74">
        <v>0</v>
      </c>
      <c r="AA666" s="69"/>
      <c r="AB666" s="69" t="s">
        <v>134</v>
      </c>
      <c r="AC666" s="3"/>
    </row>
    <row r="667" spans="1:29" ht="14.25" customHeight="1">
      <c r="A667" s="69" t="s">
        <v>134</v>
      </c>
      <c r="B667" s="71" t="s">
        <v>67</v>
      </c>
      <c r="C667" s="71" t="s">
        <v>1811</v>
      </c>
      <c r="D667" s="71">
        <v>1000000546</v>
      </c>
      <c r="E667" s="72" t="s">
        <v>1812</v>
      </c>
      <c r="F667" s="73">
        <v>43344</v>
      </c>
      <c r="G667" s="66" t="str">
        <f t="shared" si="120"/>
        <v>Targeted Dealer</v>
      </c>
      <c r="H667" s="66"/>
      <c r="I667" s="67">
        <v>52</v>
      </c>
      <c r="J667" s="67">
        <f t="shared" si="121"/>
        <v>52</v>
      </c>
      <c r="K667" s="68">
        <v>52</v>
      </c>
      <c r="L667" s="68">
        <f t="shared" si="122"/>
        <v>0</v>
      </c>
      <c r="M667" s="68">
        <f t="shared" si="123"/>
        <v>100</v>
      </c>
      <c r="N667" s="96">
        <v>26</v>
      </c>
      <c r="O667" s="97" t="str">
        <f t="shared" si="124"/>
        <v>DEC</v>
      </c>
      <c r="P667" s="96">
        <v>26</v>
      </c>
      <c r="Q667" s="98">
        <f t="shared" si="125"/>
        <v>26</v>
      </c>
      <c r="R667" s="97">
        <f t="shared" si="126"/>
        <v>1</v>
      </c>
      <c r="S667" s="99" t="str">
        <f t="shared" si="127"/>
        <v>GROWTH</v>
      </c>
      <c r="T667" s="68">
        <v>26</v>
      </c>
      <c r="U667" s="100" t="str">
        <f t="shared" si="128"/>
        <v>jAN</v>
      </c>
      <c r="V667" s="96">
        <v>26</v>
      </c>
      <c r="W667" s="101">
        <f t="shared" si="129"/>
        <v>26</v>
      </c>
      <c r="X667" s="102">
        <f t="shared" si="130"/>
        <v>1</v>
      </c>
      <c r="Y667" s="103" t="str">
        <f t="shared" si="131"/>
        <v>GROWTH</v>
      </c>
      <c r="Z667" s="74">
        <v>0</v>
      </c>
      <c r="AA667" s="69"/>
      <c r="AB667" s="69" t="s">
        <v>134</v>
      </c>
      <c r="AC667" s="3"/>
    </row>
    <row r="668" spans="1:29" ht="14.25" customHeight="1">
      <c r="A668" s="69" t="s">
        <v>134</v>
      </c>
      <c r="B668" s="71" t="s">
        <v>67</v>
      </c>
      <c r="C668" s="71" t="s">
        <v>1813</v>
      </c>
      <c r="D668" s="71">
        <v>1000000958</v>
      </c>
      <c r="E668" s="72" t="s">
        <v>1814</v>
      </c>
      <c r="F668" s="73">
        <v>43584</v>
      </c>
      <c r="G668" s="66" t="str">
        <f t="shared" si="120"/>
        <v>Targeted Dealer</v>
      </c>
      <c r="H668" s="66"/>
      <c r="I668" s="67">
        <v>52</v>
      </c>
      <c r="J668" s="67">
        <f t="shared" si="121"/>
        <v>52</v>
      </c>
      <c r="K668" s="68">
        <v>0</v>
      </c>
      <c r="L668" s="68">
        <f t="shared" si="122"/>
        <v>52</v>
      </c>
      <c r="M668" s="68">
        <f t="shared" si="123"/>
        <v>0</v>
      </c>
      <c r="N668" s="96">
        <v>39</v>
      </c>
      <c r="O668" s="97" t="str">
        <f t="shared" si="124"/>
        <v>DEC</v>
      </c>
      <c r="P668" s="96">
        <v>39</v>
      </c>
      <c r="Q668" s="98">
        <f t="shared" si="125"/>
        <v>-39</v>
      </c>
      <c r="R668" s="97">
        <f t="shared" si="126"/>
        <v>-1</v>
      </c>
      <c r="S668" s="99" t="str">
        <f t="shared" si="127"/>
        <v>DEGROWTH</v>
      </c>
      <c r="T668" s="68">
        <v>38</v>
      </c>
      <c r="U668" s="100" t="str">
        <f t="shared" si="128"/>
        <v>jAN</v>
      </c>
      <c r="V668" s="96">
        <v>38</v>
      </c>
      <c r="W668" s="101">
        <f t="shared" si="129"/>
        <v>-38</v>
      </c>
      <c r="X668" s="102">
        <f t="shared" si="130"/>
        <v>-1</v>
      </c>
      <c r="Y668" s="103" t="str">
        <f t="shared" si="131"/>
        <v>DEGROWTH</v>
      </c>
      <c r="Z668" s="74">
        <v>1</v>
      </c>
      <c r="AA668" s="69"/>
      <c r="AB668" s="69" t="s">
        <v>134</v>
      </c>
      <c r="AC668" s="3"/>
    </row>
    <row r="669" spans="1:29" ht="14.25" customHeight="1">
      <c r="A669" s="69" t="s">
        <v>134</v>
      </c>
      <c r="B669" s="71" t="s">
        <v>67</v>
      </c>
      <c r="C669" s="71" t="s">
        <v>1815</v>
      </c>
      <c r="D669" s="71">
        <v>1000000963</v>
      </c>
      <c r="E669" s="72" t="s">
        <v>1816</v>
      </c>
      <c r="F669" s="73">
        <v>43609</v>
      </c>
      <c r="G669" s="66" t="str">
        <f t="shared" si="120"/>
        <v>Targeted Dealer</v>
      </c>
      <c r="H669" s="66"/>
      <c r="I669" s="67">
        <v>39</v>
      </c>
      <c r="J669" s="67">
        <f t="shared" si="121"/>
        <v>39</v>
      </c>
      <c r="K669" s="68">
        <v>25.5</v>
      </c>
      <c r="L669" s="68">
        <f t="shared" si="122"/>
        <v>13.5</v>
      </c>
      <c r="M669" s="68">
        <f t="shared" si="123"/>
        <v>65.384615384615387</v>
      </c>
      <c r="N669" s="96">
        <v>26</v>
      </c>
      <c r="O669" s="97" t="str">
        <f t="shared" si="124"/>
        <v>DEC</v>
      </c>
      <c r="P669" s="96">
        <v>26</v>
      </c>
      <c r="Q669" s="98">
        <f t="shared" si="125"/>
        <v>-0.5</v>
      </c>
      <c r="R669" s="97">
        <f t="shared" si="126"/>
        <v>-1.9230769230769273E-2</v>
      </c>
      <c r="S669" s="99" t="str">
        <f t="shared" si="127"/>
        <v>DEGROWTH</v>
      </c>
      <c r="T669" s="68">
        <v>39</v>
      </c>
      <c r="U669" s="100" t="str">
        <f t="shared" si="128"/>
        <v>jAN</v>
      </c>
      <c r="V669" s="96">
        <v>39</v>
      </c>
      <c r="W669" s="101">
        <f t="shared" si="129"/>
        <v>-13.5</v>
      </c>
      <c r="X669" s="102">
        <f t="shared" si="130"/>
        <v>-0.34615384615384615</v>
      </c>
      <c r="Y669" s="103" t="str">
        <f t="shared" si="131"/>
        <v>DEGROWTH</v>
      </c>
      <c r="Z669" s="74">
        <v>0</v>
      </c>
      <c r="AA669" s="69"/>
      <c r="AB669" s="69" t="s">
        <v>134</v>
      </c>
      <c r="AC669" s="3"/>
    </row>
    <row r="670" spans="1:29" ht="14.25" customHeight="1">
      <c r="A670" s="69" t="s">
        <v>134</v>
      </c>
      <c r="B670" s="71" t="s">
        <v>67</v>
      </c>
      <c r="C670" s="71" t="s">
        <v>3915</v>
      </c>
      <c r="D670" s="71">
        <v>1000000966</v>
      </c>
      <c r="E670" s="72" t="s">
        <v>3916</v>
      </c>
      <c r="F670" s="73">
        <v>43633</v>
      </c>
      <c r="G670" s="66" t="str">
        <f t="shared" si="120"/>
        <v>-</v>
      </c>
      <c r="H670" s="66"/>
      <c r="I670" s="67">
        <v>0</v>
      </c>
      <c r="J670" s="67">
        <f t="shared" si="121"/>
        <v>0</v>
      </c>
      <c r="K670" s="68">
        <v>0</v>
      </c>
      <c r="L670" s="68">
        <f t="shared" si="122"/>
        <v>0</v>
      </c>
      <c r="M670" s="68" t="str">
        <f t="shared" si="123"/>
        <v>-</v>
      </c>
      <c r="N670" s="96">
        <v>0</v>
      </c>
      <c r="O670" s="97" t="str">
        <f t="shared" si="124"/>
        <v>DEC</v>
      </c>
      <c r="P670" s="96">
        <v>0</v>
      </c>
      <c r="Q670" s="98">
        <f t="shared" si="125"/>
        <v>0</v>
      </c>
      <c r="R670" s="97" t="str">
        <f t="shared" si="126"/>
        <v xml:space="preserve"> </v>
      </c>
      <c r="S670" s="99" t="b">
        <f t="shared" si="127"/>
        <v>0</v>
      </c>
      <c r="T670" s="68">
        <v>46</v>
      </c>
      <c r="U670" s="100" t="str">
        <f t="shared" si="128"/>
        <v>jAN</v>
      </c>
      <c r="V670" s="96">
        <v>46</v>
      </c>
      <c r="W670" s="101">
        <f t="shared" si="129"/>
        <v>-46</v>
      </c>
      <c r="X670" s="102">
        <f t="shared" si="130"/>
        <v>-1</v>
      </c>
      <c r="Y670" s="103" t="str">
        <f t="shared" si="131"/>
        <v>DEGROWTH</v>
      </c>
      <c r="Z670" s="74">
        <v>0</v>
      </c>
      <c r="AA670" s="69"/>
      <c r="AB670" s="69" t="s">
        <v>134</v>
      </c>
      <c r="AC670" s="3"/>
    </row>
    <row r="671" spans="1:29" ht="14.25" customHeight="1">
      <c r="A671" s="69" t="s">
        <v>134</v>
      </c>
      <c r="B671" s="71" t="s">
        <v>67</v>
      </c>
      <c r="C671" s="71" t="s">
        <v>1817</v>
      </c>
      <c r="D671" s="71">
        <v>1000000965</v>
      </c>
      <c r="E671" s="72" t="s">
        <v>1818</v>
      </c>
      <c r="F671" s="73">
        <v>43825</v>
      </c>
      <c r="G671" s="66" t="str">
        <f t="shared" si="120"/>
        <v>Targeted Dealer</v>
      </c>
      <c r="H671" s="66"/>
      <c r="I671" s="67">
        <v>26</v>
      </c>
      <c r="J671" s="67">
        <f t="shared" si="121"/>
        <v>26</v>
      </c>
      <c r="K671" s="68">
        <v>13</v>
      </c>
      <c r="L671" s="68">
        <f t="shared" si="122"/>
        <v>13</v>
      </c>
      <c r="M671" s="68">
        <f t="shared" si="123"/>
        <v>50</v>
      </c>
      <c r="N671" s="96">
        <v>25.5</v>
      </c>
      <c r="O671" s="97" t="str">
        <f t="shared" si="124"/>
        <v>DEC</v>
      </c>
      <c r="P671" s="96">
        <v>25.5</v>
      </c>
      <c r="Q671" s="98">
        <f t="shared" si="125"/>
        <v>-12.5</v>
      </c>
      <c r="R671" s="97">
        <f t="shared" si="126"/>
        <v>-0.49019607843137258</v>
      </c>
      <c r="S671" s="99" t="str">
        <f t="shared" si="127"/>
        <v>DEGROWTH</v>
      </c>
      <c r="T671" s="68">
        <v>0</v>
      </c>
      <c r="U671" s="100" t="str">
        <f t="shared" si="128"/>
        <v>jAN</v>
      </c>
      <c r="V671" s="96">
        <v>0</v>
      </c>
      <c r="W671" s="101">
        <f t="shared" si="129"/>
        <v>13</v>
      </c>
      <c r="X671" s="102">
        <f t="shared" si="130"/>
        <v>0</v>
      </c>
      <c r="Y671" s="103" t="b">
        <f t="shared" si="131"/>
        <v>0</v>
      </c>
      <c r="Z671" s="74">
        <v>0</v>
      </c>
      <c r="AA671" s="69"/>
      <c r="AB671" s="69" t="s">
        <v>134</v>
      </c>
      <c r="AC671" s="3"/>
    </row>
    <row r="672" spans="1:29" ht="14.25" customHeight="1">
      <c r="A672" s="69" t="s">
        <v>134</v>
      </c>
      <c r="B672" s="71" t="s">
        <v>67</v>
      </c>
      <c r="C672" s="71" t="s">
        <v>1819</v>
      </c>
      <c r="D672" s="71">
        <v>1000000959</v>
      </c>
      <c r="E672" s="72" t="s">
        <v>1820</v>
      </c>
      <c r="F672" s="73">
        <v>44202</v>
      </c>
      <c r="G672" s="66" t="str">
        <f t="shared" si="120"/>
        <v>Targeted Dealer</v>
      </c>
      <c r="H672" s="66"/>
      <c r="I672" s="67">
        <v>62</v>
      </c>
      <c r="J672" s="67">
        <f t="shared" si="121"/>
        <v>62</v>
      </c>
      <c r="K672" s="68">
        <v>0</v>
      </c>
      <c r="L672" s="68">
        <f t="shared" si="122"/>
        <v>62</v>
      </c>
      <c r="M672" s="68">
        <f t="shared" si="123"/>
        <v>0</v>
      </c>
      <c r="N672" s="96">
        <v>57</v>
      </c>
      <c r="O672" s="97" t="str">
        <f t="shared" si="124"/>
        <v>DEC</v>
      </c>
      <c r="P672" s="96">
        <v>57</v>
      </c>
      <c r="Q672" s="98">
        <f t="shared" si="125"/>
        <v>-57</v>
      </c>
      <c r="R672" s="97">
        <f t="shared" si="126"/>
        <v>-1</v>
      </c>
      <c r="S672" s="99" t="str">
        <f t="shared" si="127"/>
        <v>DEGROWTH</v>
      </c>
      <c r="T672" s="68">
        <v>36</v>
      </c>
      <c r="U672" s="100" t="str">
        <f t="shared" si="128"/>
        <v>jAN</v>
      </c>
      <c r="V672" s="96">
        <v>36</v>
      </c>
      <c r="W672" s="101">
        <f t="shared" si="129"/>
        <v>-36</v>
      </c>
      <c r="X672" s="102">
        <f t="shared" si="130"/>
        <v>-1</v>
      </c>
      <c r="Y672" s="103" t="str">
        <f t="shared" si="131"/>
        <v>DEGROWTH</v>
      </c>
      <c r="Z672" s="74">
        <v>1</v>
      </c>
      <c r="AA672" s="69"/>
      <c r="AB672" s="69" t="s">
        <v>134</v>
      </c>
      <c r="AC672" s="3"/>
    </row>
    <row r="673" spans="1:29" ht="14.25" customHeight="1">
      <c r="A673" s="69" t="s">
        <v>134</v>
      </c>
      <c r="B673" s="71" t="s">
        <v>67</v>
      </c>
      <c r="C673" s="71" t="s">
        <v>1821</v>
      </c>
      <c r="D673" s="71">
        <v>1000002405</v>
      </c>
      <c r="E673" s="72" t="s">
        <v>1822</v>
      </c>
      <c r="F673" s="73">
        <v>44565</v>
      </c>
      <c r="G673" s="66" t="str">
        <f t="shared" si="120"/>
        <v>Targeted Dealer</v>
      </c>
      <c r="H673" s="66"/>
      <c r="I673" s="67">
        <v>52</v>
      </c>
      <c r="J673" s="67">
        <f t="shared" si="121"/>
        <v>52</v>
      </c>
      <c r="K673" s="68">
        <v>64.5</v>
      </c>
      <c r="L673" s="68">
        <f t="shared" si="122"/>
        <v>-12.5</v>
      </c>
      <c r="M673" s="68">
        <f t="shared" si="123"/>
        <v>124.03846153846153</v>
      </c>
      <c r="N673" s="96">
        <v>38</v>
      </c>
      <c r="O673" s="97" t="str">
        <f t="shared" si="124"/>
        <v>DEC</v>
      </c>
      <c r="P673" s="96">
        <v>38</v>
      </c>
      <c r="Q673" s="98">
        <f t="shared" si="125"/>
        <v>26.5</v>
      </c>
      <c r="R673" s="97">
        <f t="shared" si="126"/>
        <v>0.69736842105263164</v>
      </c>
      <c r="S673" s="99" t="str">
        <f t="shared" si="127"/>
        <v>GROWTH</v>
      </c>
      <c r="T673" s="68">
        <v>38.5</v>
      </c>
      <c r="U673" s="100" t="str">
        <f t="shared" si="128"/>
        <v>jAN</v>
      </c>
      <c r="V673" s="96">
        <v>38.5</v>
      </c>
      <c r="W673" s="101">
        <f t="shared" si="129"/>
        <v>26</v>
      </c>
      <c r="X673" s="102">
        <f t="shared" si="130"/>
        <v>0.67532467532467533</v>
      </c>
      <c r="Y673" s="103" t="str">
        <f t="shared" si="131"/>
        <v>GROWTH</v>
      </c>
      <c r="Z673" s="74">
        <v>0</v>
      </c>
      <c r="AA673" s="69"/>
      <c r="AB673" s="69" t="s">
        <v>134</v>
      </c>
      <c r="AC673" s="3"/>
    </row>
    <row r="674" spans="1:29" ht="14.25" customHeight="1">
      <c r="A674" s="69" t="s">
        <v>134</v>
      </c>
      <c r="B674" s="71" t="s">
        <v>67</v>
      </c>
      <c r="C674" s="71" t="s">
        <v>1823</v>
      </c>
      <c r="D674" s="71">
        <v>1000002607</v>
      </c>
      <c r="E674" s="72" t="s">
        <v>1824</v>
      </c>
      <c r="F674" s="73">
        <v>44614</v>
      </c>
      <c r="G674" s="66" t="str">
        <f t="shared" si="120"/>
        <v>Targeted Dealer</v>
      </c>
      <c r="H674" s="66"/>
      <c r="I674" s="67">
        <v>26</v>
      </c>
      <c r="J674" s="67">
        <f t="shared" si="121"/>
        <v>26</v>
      </c>
      <c r="K674" s="68">
        <v>13</v>
      </c>
      <c r="L674" s="68">
        <f t="shared" si="122"/>
        <v>13</v>
      </c>
      <c r="M674" s="68">
        <f t="shared" si="123"/>
        <v>50</v>
      </c>
      <c r="N674" s="96">
        <v>26</v>
      </c>
      <c r="O674" s="97" t="str">
        <f t="shared" si="124"/>
        <v>DEC</v>
      </c>
      <c r="P674" s="96">
        <v>26</v>
      </c>
      <c r="Q674" s="98">
        <f t="shared" si="125"/>
        <v>-13</v>
      </c>
      <c r="R674" s="97">
        <f t="shared" si="126"/>
        <v>-0.5</v>
      </c>
      <c r="S674" s="99" t="str">
        <f t="shared" si="127"/>
        <v>DEGROWTH</v>
      </c>
      <c r="T674" s="68">
        <v>0</v>
      </c>
      <c r="U674" s="100" t="str">
        <f t="shared" si="128"/>
        <v>jAN</v>
      </c>
      <c r="V674" s="96">
        <v>0</v>
      </c>
      <c r="W674" s="101">
        <f t="shared" si="129"/>
        <v>13</v>
      </c>
      <c r="X674" s="102">
        <f t="shared" si="130"/>
        <v>0</v>
      </c>
      <c r="Y674" s="103" t="b">
        <f t="shared" si="131"/>
        <v>0</v>
      </c>
      <c r="Z674" s="74">
        <v>1</v>
      </c>
      <c r="AA674" s="69"/>
      <c r="AB674" s="69" t="s">
        <v>134</v>
      </c>
      <c r="AC674" s="3"/>
    </row>
    <row r="675" spans="1:29" ht="14.25" customHeight="1">
      <c r="A675" s="69" t="s">
        <v>134</v>
      </c>
      <c r="B675" s="71" t="s">
        <v>67</v>
      </c>
      <c r="C675" s="71" t="s">
        <v>1825</v>
      </c>
      <c r="D675" s="71">
        <v>1000002723</v>
      </c>
      <c r="E675" s="71" t="s">
        <v>1826</v>
      </c>
      <c r="F675" s="73">
        <v>44664</v>
      </c>
      <c r="G675" s="66" t="str">
        <f t="shared" si="120"/>
        <v>Targeted Dealer</v>
      </c>
      <c r="H675" s="66"/>
      <c r="I675" s="67">
        <v>355</v>
      </c>
      <c r="J675" s="67">
        <f t="shared" si="121"/>
        <v>355</v>
      </c>
      <c r="K675" s="68">
        <v>234</v>
      </c>
      <c r="L675" s="68">
        <f t="shared" si="122"/>
        <v>121</v>
      </c>
      <c r="M675" s="68">
        <f t="shared" si="123"/>
        <v>65.91549295774648</v>
      </c>
      <c r="N675" s="96">
        <v>234</v>
      </c>
      <c r="O675" s="97" t="str">
        <f t="shared" si="124"/>
        <v>DEC</v>
      </c>
      <c r="P675" s="96">
        <v>234</v>
      </c>
      <c r="Q675" s="98">
        <f t="shared" si="125"/>
        <v>0</v>
      </c>
      <c r="R675" s="97">
        <f t="shared" si="126"/>
        <v>0</v>
      </c>
      <c r="S675" s="99" t="str">
        <f t="shared" si="127"/>
        <v>GROWTH</v>
      </c>
      <c r="T675" s="68">
        <v>273</v>
      </c>
      <c r="U675" s="100" t="str">
        <f t="shared" si="128"/>
        <v>jAN</v>
      </c>
      <c r="V675" s="96">
        <v>273</v>
      </c>
      <c r="W675" s="101">
        <f t="shared" si="129"/>
        <v>-39</v>
      </c>
      <c r="X675" s="102">
        <f t="shared" si="130"/>
        <v>-0.1428571428571429</v>
      </c>
      <c r="Y675" s="103" t="str">
        <f t="shared" si="131"/>
        <v>DEGROWTH</v>
      </c>
      <c r="Z675" s="74">
        <v>0</v>
      </c>
      <c r="AA675" s="69"/>
      <c r="AB675" s="69" t="s">
        <v>134</v>
      </c>
      <c r="AC675" s="3"/>
    </row>
    <row r="676" spans="1:29" ht="14.25" customHeight="1">
      <c r="A676" s="69" t="s">
        <v>134</v>
      </c>
      <c r="B676" s="71" t="s">
        <v>67</v>
      </c>
      <c r="C676" s="71" t="s">
        <v>1827</v>
      </c>
      <c r="D676" s="71">
        <v>1000003189</v>
      </c>
      <c r="E676" s="71" t="s">
        <v>1828</v>
      </c>
      <c r="F676" s="73">
        <v>44923</v>
      </c>
      <c r="G676" s="66" t="str">
        <f t="shared" si="120"/>
        <v>Targeted Dealer</v>
      </c>
      <c r="H676" s="66"/>
      <c r="I676" s="67">
        <v>82</v>
      </c>
      <c r="J676" s="67">
        <f t="shared" si="121"/>
        <v>82</v>
      </c>
      <c r="K676" s="68">
        <v>51</v>
      </c>
      <c r="L676" s="68">
        <f t="shared" si="122"/>
        <v>31</v>
      </c>
      <c r="M676" s="68">
        <f t="shared" si="123"/>
        <v>62.195121951219512</v>
      </c>
      <c r="N676" s="96">
        <v>63</v>
      </c>
      <c r="O676" s="97" t="str">
        <f t="shared" si="124"/>
        <v>DEC</v>
      </c>
      <c r="P676" s="96">
        <v>63</v>
      </c>
      <c r="Q676" s="98">
        <f t="shared" si="125"/>
        <v>-12</v>
      </c>
      <c r="R676" s="97">
        <f t="shared" si="126"/>
        <v>-0.19047619047619047</v>
      </c>
      <c r="S676" s="99" t="str">
        <f t="shared" si="127"/>
        <v>DEGROWTH</v>
      </c>
      <c r="T676" s="68">
        <v>64.5</v>
      </c>
      <c r="U676" s="100" t="str">
        <f t="shared" si="128"/>
        <v>jAN</v>
      </c>
      <c r="V676" s="96">
        <v>64.5</v>
      </c>
      <c r="W676" s="101">
        <f t="shared" si="129"/>
        <v>-13.5</v>
      </c>
      <c r="X676" s="102">
        <f t="shared" si="130"/>
        <v>-0.20930232558139539</v>
      </c>
      <c r="Y676" s="103" t="str">
        <f t="shared" si="131"/>
        <v>DEGROWTH</v>
      </c>
      <c r="Z676" s="74">
        <v>0</v>
      </c>
      <c r="AA676" s="69"/>
      <c r="AB676" s="69" t="s">
        <v>134</v>
      </c>
      <c r="AC676" s="3"/>
    </row>
    <row r="677" spans="1:29" ht="14.25" customHeight="1">
      <c r="A677" s="69" t="s">
        <v>134</v>
      </c>
      <c r="B677" s="71" t="s">
        <v>67</v>
      </c>
      <c r="C677" s="71" t="s">
        <v>1829</v>
      </c>
      <c r="D677" s="71">
        <v>1000003304</v>
      </c>
      <c r="E677" s="71" t="s">
        <v>1501</v>
      </c>
      <c r="F677" s="73">
        <v>44957</v>
      </c>
      <c r="G677" s="66" t="str">
        <f t="shared" si="120"/>
        <v>Targeted Dealer</v>
      </c>
      <c r="H677" s="66"/>
      <c r="I677" s="67">
        <v>35</v>
      </c>
      <c r="J677" s="67">
        <f t="shared" si="121"/>
        <v>35</v>
      </c>
      <c r="K677" s="68">
        <v>25</v>
      </c>
      <c r="L677" s="68">
        <f t="shared" si="122"/>
        <v>10</v>
      </c>
      <c r="M677" s="68">
        <f t="shared" si="123"/>
        <v>71.428571428571431</v>
      </c>
      <c r="N677" s="96">
        <v>13</v>
      </c>
      <c r="O677" s="97" t="str">
        <f t="shared" si="124"/>
        <v>DEC</v>
      </c>
      <c r="P677" s="96">
        <v>13</v>
      </c>
      <c r="Q677" s="98">
        <f t="shared" si="125"/>
        <v>12</v>
      </c>
      <c r="R677" s="97">
        <f t="shared" si="126"/>
        <v>0.92307692307692313</v>
      </c>
      <c r="S677" s="99" t="str">
        <f t="shared" si="127"/>
        <v>GROWTH</v>
      </c>
      <c r="T677" s="68">
        <v>53</v>
      </c>
      <c r="U677" s="100" t="str">
        <f t="shared" si="128"/>
        <v>jAN</v>
      </c>
      <c r="V677" s="96">
        <v>53</v>
      </c>
      <c r="W677" s="101">
        <f t="shared" si="129"/>
        <v>-28</v>
      </c>
      <c r="X677" s="102">
        <f t="shared" si="130"/>
        <v>-0.52830188679245282</v>
      </c>
      <c r="Y677" s="103" t="str">
        <f t="shared" si="131"/>
        <v>DEGROWTH</v>
      </c>
      <c r="Z677" s="74">
        <v>0</v>
      </c>
      <c r="AA677" s="69"/>
      <c r="AB677" s="69" t="s">
        <v>134</v>
      </c>
      <c r="AC677" s="3"/>
    </row>
    <row r="678" spans="1:29" ht="14.25" customHeight="1">
      <c r="A678" s="69" t="s">
        <v>134</v>
      </c>
      <c r="B678" s="71" t="s">
        <v>67</v>
      </c>
      <c r="C678" s="71" t="s">
        <v>1830</v>
      </c>
      <c r="D678" s="71">
        <v>1000003385</v>
      </c>
      <c r="E678" s="71" t="s">
        <v>1831</v>
      </c>
      <c r="F678" s="73">
        <v>44983</v>
      </c>
      <c r="G678" s="66" t="str">
        <f t="shared" si="120"/>
        <v>Targeted Dealer</v>
      </c>
      <c r="H678" s="66"/>
      <c r="I678" s="67">
        <v>190</v>
      </c>
      <c r="J678" s="67">
        <f t="shared" si="121"/>
        <v>190</v>
      </c>
      <c r="K678" s="68">
        <v>129.5</v>
      </c>
      <c r="L678" s="68">
        <f t="shared" si="122"/>
        <v>60.5</v>
      </c>
      <c r="M678" s="68">
        <f t="shared" si="123"/>
        <v>68.15789473684211</v>
      </c>
      <c r="N678" s="96">
        <v>102.5</v>
      </c>
      <c r="O678" s="97" t="str">
        <f t="shared" si="124"/>
        <v>DEC</v>
      </c>
      <c r="P678" s="96">
        <v>102.5</v>
      </c>
      <c r="Q678" s="98">
        <f t="shared" si="125"/>
        <v>27</v>
      </c>
      <c r="R678" s="97">
        <f t="shared" si="126"/>
        <v>0.26341463414634148</v>
      </c>
      <c r="S678" s="99" t="str">
        <f t="shared" si="127"/>
        <v>GROWTH</v>
      </c>
      <c r="T678" s="68">
        <v>310.5</v>
      </c>
      <c r="U678" s="100" t="str">
        <f t="shared" si="128"/>
        <v>jAN</v>
      </c>
      <c r="V678" s="96">
        <v>310.5</v>
      </c>
      <c r="W678" s="101">
        <f t="shared" si="129"/>
        <v>-181</v>
      </c>
      <c r="X678" s="102">
        <f t="shared" si="130"/>
        <v>-0.58293075684380025</v>
      </c>
      <c r="Y678" s="103" t="str">
        <f t="shared" si="131"/>
        <v>DEGROWTH</v>
      </c>
      <c r="Z678" s="74">
        <v>0</v>
      </c>
      <c r="AA678" s="69"/>
      <c r="AB678" s="69" t="s">
        <v>134</v>
      </c>
      <c r="AC678" s="3"/>
    </row>
    <row r="679" spans="1:29" ht="14.25" customHeight="1">
      <c r="A679" s="69" t="s">
        <v>134</v>
      </c>
      <c r="B679" s="71" t="s">
        <v>67</v>
      </c>
      <c r="C679" s="71" t="s">
        <v>1832</v>
      </c>
      <c r="D679" s="71">
        <v>1000003429</v>
      </c>
      <c r="E679" s="71" t="s">
        <v>1833</v>
      </c>
      <c r="F679" s="73">
        <v>45001</v>
      </c>
      <c r="G679" s="66" t="str">
        <f t="shared" si="120"/>
        <v>Targeted Dealer</v>
      </c>
      <c r="H679" s="66"/>
      <c r="I679" s="67">
        <v>26</v>
      </c>
      <c r="J679" s="67">
        <f t="shared" si="121"/>
        <v>26</v>
      </c>
      <c r="K679" s="68">
        <v>0</v>
      </c>
      <c r="L679" s="68">
        <f t="shared" si="122"/>
        <v>26</v>
      </c>
      <c r="M679" s="68">
        <f t="shared" si="123"/>
        <v>0</v>
      </c>
      <c r="N679" s="96">
        <v>0</v>
      </c>
      <c r="O679" s="97" t="str">
        <f t="shared" si="124"/>
        <v>DEC</v>
      </c>
      <c r="P679" s="96">
        <v>0</v>
      </c>
      <c r="Q679" s="98">
        <f t="shared" si="125"/>
        <v>0</v>
      </c>
      <c r="R679" s="97" t="str">
        <f t="shared" si="126"/>
        <v xml:space="preserve"> </v>
      </c>
      <c r="S679" s="99" t="b">
        <f t="shared" si="127"/>
        <v>0</v>
      </c>
      <c r="T679" s="68">
        <v>25.5</v>
      </c>
      <c r="U679" s="100" t="str">
        <f t="shared" si="128"/>
        <v>jAN</v>
      </c>
      <c r="V679" s="96">
        <v>25.5</v>
      </c>
      <c r="W679" s="101">
        <f t="shared" si="129"/>
        <v>-25.5</v>
      </c>
      <c r="X679" s="102">
        <f t="shared" si="130"/>
        <v>-1</v>
      </c>
      <c r="Y679" s="103" t="str">
        <f t="shared" si="131"/>
        <v>DEGROWTH</v>
      </c>
      <c r="Z679" s="74">
        <v>0</v>
      </c>
      <c r="AA679" s="69"/>
      <c r="AB679" s="69" t="s">
        <v>134</v>
      </c>
      <c r="AC679" s="3"/>
    </row>
    <row r="680" spans="1:29" ht="14.25" customHeight="1">
      <c r="A680" s="69" t="s">
        <v>134</v>
      </c>
      <c r="B680" s="71" t="s">
        <v>67</v>
      </c>
      <c r="C680" s="71" t="s">
        <v>1834</v>
      </c>
      <c r="D680" s="71">
        <v>1000003443</v>
      </c>
      <c r="E680" s="71" t="s">
        <v>1835</v>
      </c>
      <c r="F680" s="73">
        <v>45008</v>
      </c>
      <c r="G680" s="66" t="str">
        <f t="shared" si="120"/>
        <v>Targeted Dealer</v>
      </c>
      <c r="H680" s="66"/>
      <c r="I680" s="67">
        <v>110</v>
      </c>
      <c r="J680" s="67">
        <f t="shared" si="121"/>
        <v>110</v>
      </c>
      <c r="K680" s="68">
        <v>110</v>
      </c>
      <c r="L680" s="68">
        <f t="shared" si="122"/>
        <v>0</v>
      </c>
      <c r="M680" s="68">
        <f t="shared" si="123"/>
        <v>99.999999999999986</v>
      </c>
      <c r="N680" s="96">
        <v>127</v>
      </c>
      <c r="O680" s="97" t="str">
        <f t="shared" si="124"/>
        <v>DEC</v>
      </c>
      <c r="P680" s="96">
        <v>127</v>
      </c>
      <c r="Q680" s="98">
        <f t="shared" si="125"/>
        <v>-17</v>
      </c>
      <c r="R680" s="97">
        <f t="shared" si="126"/>
        <v>-0.13385826771653542</v>
      </c>
      <c r="S680" s="99" t="str">
        <f t="shared" si="127"/>
        <v>DEGROWTH</v>
      </c>
      <c r="T680" s="68">
        <v>78.5</v>
      </c>
      <c r="U680" s="100" t="str">
        <f t="shared" si="128"/>
        <v>jAN</v>
      </c>
      <c r="V680" s="96">
        <v>78.5</v>
      </c>
      <c r="W680" s="101">
        <f t="shared" si="129"/>
        <v>31.5</v>
      </c>
      <c r="X680" s="102">
        <f t="shared" si="130"/>
        <v>0.40127388535031838</v>
      </c>
      <c r="Y680" s="103" t="str">
        <f t="shared" si="131"/>
        <v>GROWTH</v>
      </c>
      <c r="Z680" s="74">
        <v>0</v>
      </c>
      <c r="AA680" s="69"/>
      <c r="AB680" s="69" t="s">
        <v>134</v>
      </c>
      <c r="AC680" s="3"/>
    </row>
    <row r="681" spans="1:29" ht="14.25" customHeight="1">
      <c r="A681" s="69" t="s">
        <v>134</v>
      </c>
      <c r="B681" s="71" t="s">
        <v>67</v>
      </c>
      <c r="C681" s="71" t="s">
        <v>1836</v>
      </c>
      <c r="D681" s="71">
        <v>1000003745</v>
      </c>
      <c r="E681" s="71" t="s">
        <v>1837</v>
      </c>
      <c r="F681" s="73">
        <v>45234</v>
      </c>
      <c r="G681" s="66" t="str">
        <f t="shared" si="120"/>
        <v>Targeted Dealer</v>
      </c>
      <c r="H681" s="66"/>
      <c r="I681" s="67">
        <v>265</v>
      </c>
      <c r="J681" s="67">
        <f t="shared" si="121"/>
        <v>265</v>
      </c>
      <c r="K681" s="68">
        <v>182</v>
      </c>
      <c r="L681" s="68">
        <f t="shared" si="122"/>
        <v>83</v>
      </c>
      <c r="M681" s="68">
        <f t="shared" si="123"/>
        <v>68.679245283018872</v>
      </c>
      <c r="N681" s="96">
        <v>165</v>
      </c>
      <c r="O681" s="97" t="str">
        <f t="shared" si="124"/>
        <v>DEC</v>
      </c>
      <c r="P681" s="96">
        <v>165</v>
      </c>
      <c r="Q681" s="98">
        <f t="shared" si="125"/>
        <v>17</v>
      </c>
      <c r="R681" s="97">
        <f t="shared" si="126"/>
        <v>0.10303030303030303</v>
      </c>
      <c r="S681" s="99" t="str">
        <f t="shared" si="127"/>
        <v>GROWTH</v>
      </c>
      <c r="T681" s="68">
        <v>217.5</v>
      </c>
      <c r="U681" s="100" t="str">
        <f t="shared" si="128"/>
        <v>jAN</v>
      </c>
      <c r="V681" s="96">
        <v>217.5</v>
      </c>
      <c r="W681" s="101">
        <f t="shared" si="129"/>
        <v>-35.5</v>
      </c>
      <c r="X681" s="102">
        <f t="shared" si="130"/>
        <v>-0.16321839080459766</v>
      </c>
      <c r="Y681" s="103" t="str">
        <f t="shared" si="131"/>
        <v>DEGROWTH</v>
      </c>
      <c r="Z681" s="74">
        <v>0</v>
      </c>
      <c r="AA681" s="69"/>
      <c r="AB681" s="69" t="s">
        <v>134</v>
      </c>
      <c r="AC681" s="3"/>
    </row>
    <row r="682" spans="1:29" ht="14.25" customHeight="1">
      <c r="A682" s="74" t="s">
        <v>134</v>
      </c>
      <c r="B682" s="78" t="s">
        <v>67</v>
      </c>
      <c r="C682" s="78" t="s">
        <v>1838</v>
      </c>
      <c r="D682" s="78">
        <v>1000003842</v>
      </c>
      <c r="E682" s="78" t="s">
        <v>1839</v>
      </c>
      <c r="F682" s="104">
        <v>45322</v>
      </c>
      <c r="G682" s="66" t="str">
        <f t="shared" si="120"/>
        <v>Targeted Dealer</v>
      </c>
      <c r="H682" s="66"/>
      <c r="I682" s="67">
        <v>165</v>
      </c>
      <c r="J682" s="67">
        <f t="shared" si="121"/>
        <v>165</v>
      </c>
      <c r="K682" s="68">
        <v>166</v>
      </c>
      <c r="L682" s="68">
        <f t="shared" si="122"/>
        <v>-1</v>
      </c>
      <c r="M682" s="68">
        <f t="shared" si="123"/>
        <v>100.60606060606061</v>
      </c>
      <c r="N682" s="96">
        <v>154</v>
      </c>
      <c r="O682" s="97" t="str">
        <f t="shared" si="124"/>
        <v>DEC</v>
      </c>
      <c r="P682" s="96">
        <v>154</v>
      </c>
      <c r="Q682" s="98">
        <f t="shared" si="125"/>
        <v>12</v>
      </c>
      <c r="R682" s="97">
        <f t="shared" si="126"/>
        <v>7.7922077922077948E-2</v>
      </c>
      <c r="S682" s="99" t="str">
        <f t="shared" si="127"/>
        <v>GROWTH</v>
      </c>
      <c r="T682" s="68">
        <v>145</v>
      </c>
      <c r="U682" s="100" t="str">
        <f t="shared" si="128"/>
        <v>jAN</v>
      </c>
      <c r="V682" s="96">
        <v>145</v>
      </c>
      <c r="W682" s="101">
        <f t="shared" si="129"/>
        <v>21</v>
      </c>
      <c r="X682" s="102">
        <f t="shared" si="130"/>
        <v>0.14482758620689662</v>
      </c>
      <c r="Y682" s="103" t="str">
        <f t="shared" si="131"/>
        <v>GROWTH</v>
      </c>
      <c r="Z682" s="74">
        <v>0</v>
      </c>
      <c r="AA682" s="69"/>
      <c r="AB682" s="74" t="s">
        <v>134</v>
      </c>
      <c r="AC682" s="3"/>
    </row>
    <row r="683" spans="1:29" ht="14.25" customHeight="1">
      <c r="A683" s="74" t="s">
        <v>134</v>
      </c>
      <c r="B683" s="78" t="s">
        <v>67</v>
      </c>
      <c r="C683" s="78" t="s">
        <v>1840</v>
      </c>
      <c r="D683" s="78">
        <v>1000003843</v>
      </c>
      <c r="E683" s="78" t="s">
        <v>1841</v>
      </c>
      <c r="F683" s="104">
        <v>45322</v>
      </c>
      <c r="G683" s="66" t="str">
        <f t="shared" si="120"/>
        <v>Targeted Dealer</v>
      </c>
      <c r="H683" s="66"/>
      <c r="I683" s="67">
        <v>485</v>
      </c>
      <c r="J683" s="67">
        <f t="shared" si="121"/>
        <v>485</v>
      </c>
      <c r="K683" s="68">
        <v>506</v>
      </c>
      <c r="L683" s="68">
        <f t="shared" si="122"/>
        <v>-21</v>
      </c>
      <c r="M683" s="68">
        <f t="shared" si="123"/>
        <v>104.32989690721651</v>
      </c>
      <c r="N683" s="96">
        <v>424</v>
      </c>
      <c r="O683" s="97" t="str">
        <f t="shared" si="124"/>
        <v>DEC</v>
      </c>
      <c r="P683" s="96">
        <v>424</v>
      </c>
      <c r="Q683" s="98">
        <f t="shared" si="125"/>
        <v>82</v>
      </c>
      <c r="R683" s="97">
        <f t="shared" si="126"/>
        <v>0.19339622641509435</v>
      </c>
      <c r="S683" s="99" t="str">
        <f t="shared" si="127"/>
        <v>GROWTH</v>
      </c>
      <c r="T683" s="68">
        <v>462</v>
      </c>
      <c r="U683" s="100" t="str">
        <f t="shared" si="128"/>
        <v>jAN</v>
      </c>
      <c r="V683" s="96">
        <v>462</v>
      </c>
      <c r="W683" s="101">
        <f t="shared" si="129"/>
        <v>44</v>
      </c>
      <c r="X683" s="102">
        <f t="shared" si="130"/>
        <v>9.5238095238095344E-2</v>
      </c>
      <c r="Y683" s="103" t="str">
        <f t="shared" si="131"/>
        <v>GROWTH</v>
      </c>
      <c r="Z683" s="74">
        <v>0</v>
      </c>
      <c r="AA683" s="69"/>
      <c r="AB683" s="74" t="s">
        <v>134</v>
      </c>
      <c r="AC683" s="3"/>
    </row>
    <row r="684" spans="1:29" ht="14.25" customHeight="1">
      <c r="A684" s="74" t="s">
        <v>134</v>
      </c>
      <c r="B684" s="78" t="s">
        <v>67</v>
      </c>
      <c r="C684" s="78" t="s">
        <v>1842</v>
      </c>
      <c r="D684" s="78">
        <v>1000003896</v>
      </c>
      <c r="E684" s="78" t="s">
        <v>1843</v>
      </c>
      <c r="F684" s="73">
        <v>45379</v>
      </c>
      <c r="G684" s="66" t="str">
        <f t="shared" si="120"/>
        <v>Targeted Dealer</v>
      </c>
      <c r="H684" s="66"/>
      <c r="I684" s="67">
        <v>52</v>
      </c>
      <c r="J684" s="67">
        <f t="shared" si="121"/>
        <v>52</v>
      </c>
      <c r="K684" s="68">
        <v>55</v>
      </c>
      <c r="L684" s="68">
        <f t="shared" si="122"/>
        <v>-3</v>
      </c>
      <c r="M684" s="68">
        <f t="shared" si="123"/>
        <v>105.76923076923076</v>
      </c>
      <c r="N684" s="96">
        <v>30</v>
      </c>
      <c r="O684" s="97" t="str">
        <f t="shared" si="124"/>
        <v>DEC</v>
      </c>
      <c r="P684" s="96">
        <v>30</v>
      </c>
      <c r="Q684" s="98">
        <f t="shared" si="125"/>
        <v>25</v>
      </c>
      <c r="R684" s="97">
        <f t="shared" si="126"/>
        <v>0.83333333333333326</v>
      </c>
      <c r="S684" s="99" t="str">
        <f t="shared" si="127"/>
        <v>GROWTH</v>
      </c>
      <c r="T684" s="68">
        <v>35</v>
      </c>
      <c r="U684" s="100" t="str">
        <f t="shared" si="128"/>
        <v>jAN</v>
      </c>
      <c r="V684" s="96">
        <v>35</v>
      </c>
      <c r="W684" s="101">
        <f t="shared" si="129"/>
        <v>20</v>
      </c>
      <c r="X684" s="102">
        <f t="shared" si="130"/>
        <v>0.5714285714285714</v>
      </c>
      <c r="Y684" s="103" t="str">
        <f t="shared" si="131"/>
        <v>GROWTH</v>
      </c>
      <c r="Z684" s="74">
        <v>1</v>
      </c>
      <c r="AA684" s="69"/>
      <c r="AB684" s="74" t="s">
        <v>134</v>
      </c>
      <c r="AC684" s="3"/>
    </row>
    <row r="685" spans="1:29" ht="14.25" customHeight="1">
      <c r="A685" s="74" t="s">
        <v>134</v>
      </c>
      <c r="B685" s="78" t="s">
        <v>67</v>
      </c>
      <c r="C685" s="78" t="s">
        <v>1844</v>
      </c>
      <c r="D685" s="78">
        <v>1000004047</v>
      </c>
      <c r="E685" s="78" t="s">
        <v>1845</v>
      </c>
      <c r="F685" s="73">
        <v>45493</v>
      </c>
      <c r="G685" s="66" t="str">
        <f t="shared" si="120"/>
        <v>Targeted Dealer</v>
      </c>
      <c r="H685" s="66"/>
      <c r="I685" s="67">
        <v>52</v>
      </c>
      <c r="J685" s="67">
        <f t="shared" si="121"/>
        <v>52</v>
      </c>
      <c r="K685" s="68">
        <v>25</v>
      </c>
      <c r="L685" s="68">
        <f t="shared" si="122"/>
        <v>27</v>
      </c>
      <c r="M685" s="68">
        <f t="shared" si="123"/>
        <v>48.076923076923073</v>
      </c>
      <c r="N685" s="96">
        <v>36.5</v>
      </c>
      <c r="O685" s="97" t="str">
        <f t="shared" si="124"/>
        <v>DEC</v>
      </c>
      <c r="P685" s="96">
        <v>36.5</v>
      </c>
      <c r="Q685" s="98">
        <f t="shared" si="125"/>
        <v>-11.5</v>
      </c>
      <c r="R685" s="97">
        <f t="shared" si="126"/>
        <v>-0.31506849315068497</v>
      </c>
      <c r="S685" s="99" t="str">
        <f t="shared" si="127"/>
        <v>DEGROWTH</v>
      </c>
      <c r="T685" s="68">
        <v>38.5</v>
      </c>
      <c r="U685" s="100" t="str">
        <f t="shared" si="128"/>
        <v>jAN</v>
      </c>
      <c r="V685" s="96">
        <v>38.5</v>
      </c>
      <c r="W685" s="101">
        <f t="shared" si="129"/>
        <v>-13.5</v>
      </c>
      <c r="X685" s="102">
        <f t="shared" si="130"/>
        <v>-0.35064935064935066</v>
      </c>
      <c r="Y685" s="103" t="str">
        <f t="shared" si="131"/>
        <v>DEGROWTH</v>
      </c>
      <c r="Z685" s="74">
        <v>0</v>
      </c>
      <c r="AA685" s="69"/>
      <c r="AB685" s="74" t="s">
        <v>134</v>
      </c>
      <c r="AC685" s="3"/>
    </row>
    <row r="686" spans="1:29" ht="14.25" customHeight="1">
      <c r="A686" s="69" t="s">
        <v>134</v>
      </c>
      <c r="B686" s="71" t="s">
        <v>74</v>
      </c>
      <c r="C686" s="71" t="s">
        <v>1846</v>
      </c>
      <c r="D686" s="71">
        <v>1000000043</v>
      </c>
      <c r="E686" s="72" t="s">
        <v>1847</v>
      </c>
      <c r="F686" s="73">
        <v>38383</v>
      </c>
      <c r="G686" s="66" t="str">
        <f t="shared" si="120"/>
        <v>Targeted Dealer</v>
      </c>
      <c r="H686" s="66"/>
      <c r="I686" s="67">
        <v>170</v>
      </c>
      <c r="J686" s="67">
        <f t="shared" si="121"/>
        <v>170</v>
      </c>
      <c r="K686" s="68">
        <v>100</v>
      </c>
      <c r="L686" s="68">
        <f t="shared" si="122"/>
        <v>70</v>
      </c>
      <c r="M686" s="68">
        <f t="shared" si="123"/>
        <v>58.82352941176471</v>
      </c>
      <c r="N686" s="96">
        <v>145</v>
      </c>
      <c r="O686" s="97" t="str">
        <f t="shared" si="124"/>
        <v>DEC</v>
      </c>
      <c r="P686" s="96">
        <v>145</v>
      </c>
      <c r="Q686" s="98">
        <f t="shared" si="125"/>
        <v>-45</v>
      </c>
      <c r="R686" s="97">
        <f t="shared" si="126"/>
        <v>-0.31034482758620685</v>
      </c>
      <c r="S686" s="99" t="str">
        <f t="shared" si="127"/>
        <v>DEGROWTH</v>
      </c>
      <c r="T686" s="68">
        <v>179.9</v>
      </c>
      <c r="U686" s="100" t="str">
        <f t="shared" si="128"/>
        <v>jAN</v>
      </c>
      <c r="V686" s="96">
        <v>179.9</v>
      </c>
      <c r="W686" s="101">
        <f t="shared" si="129"/>
        <v>-79.900000000000006</v>
      </c>
      <c r="X686" s="102">
        <f t="shared" si="130"/>
        <v>-0.4441356309060589</v>
      </c>
      <c r="Y686" s="103" t="str">
        <f t="shared" si="131"/>
        <v>DEGROWTH</v>
      </c>
      <c r="Z686" s="74">
        <v>0</v>
      </c>
      <c r="AA686" s="69"/>
      <c r="AB686" s="69" t="s">
        <v>134</v>
      </c>
      <c r="AC686" s="3"/>
    </row>
    <row r="687" spans="1:29" ht="14.25" customHeight="1">
      <c r="A687" s="69" t="s">
        <v>134</v>
      </c>
      <c r="B687" s="71" t="s">
        <v>74</v>
      </c>
      <c r="C687" s="71" t="s">
        <v>1848</v>
      </c>
      <c r="D687" s="71">
        <v>1000000036</v>
      </c>
      <c r="E687" s="72" t="s">
        <v>1849</v>
      </c>
      <c r="F687" s="73">
        <v>39077</v>
      </c>
      <c r="G687" s="66" t="str">
        <f t="shared" si="120"/>
        <v>Targeted Dealer</v>
      </c>
      <c r="H687" s="66"/>
      <c r="I687" s="67">
        <v>400</v>
      </c>
      <c r="J687" s="67">
        <f t="shared" si="121"/>
        <v>400</v>
      </c>
      <c r="K687" s="68">
        <v>370</v>
      </c>
      <c r="L687" s="68">
        <f t="shared" si="122"/>
        <v>30</v>
      </c>
      <c r="M687" s="68">
        <f t="shared" si="123"/>
        <v>92.5</v>
      </c>
      <c r="N687" s="96">
        <v>375.5</v>
      </c>
      <c r="O687" s="97" t="str">
        <f t="shared" si="124"/>
        <v>DEC</v>
      </c>
      <c r="P687" s="96">
        <v>375.5</v>
      </c>
      <c r="Q687" s="98">
        <f t="shared" si="125"/>
        <v>-5.5</v>
      </c>
      <c r="R687" s="97">
        <f t="shared" si="126"/>
        <v>-1.4647137150466061E-2</v>
      </c>
      <c r="S687" s="99" t="str">
        <f t="shared" si="127"/>
        <v>DEGROWTH</v>
      </c>
      <c r="T687" s="68">
        <v>467.5</v>
      </c>
      <c r="U687" s="100" t="str">
        <f t="shared" si="128"/>
        <v>jAN</v>
      </c>
      <c r="V687" s="96">
        <v>467.5</v>
      </c>
      <c r="W687" s="101">
        <f t="shared" si="129"/>
        <v>-97.5</v>
      </c>
      <c r="X687" s="102">
        <f t="shared" si="130"/>
        <v>-0.20855614973262027</v>
      </c>
      <c r="Y687" s="103" t="str">
        <f t="shared" si="131"/>
        <v>DEGROWTH</v>
      </c>
      <c r="Z687" s="74">
        <v>0</v>
      </c>
      <c r="AA687" s="69"/>
      <c r="AB687" s="69" t="s">
        <v>134</v>
      </c>
      <c r="AC687" s="3"/>
    </row>
    <row r="688" spans="1:29" ht="14.25" customHeight="1">
      <c r="A688" s="69" t="s">
        <v>134</v>
      </c>
      <c r="B688" s="71" t="s">
        <v>74</v>
      </c>
      <c r="C688" s="71" t="s">
        <v>1850</v>
      </c>
      <c r="D688" s="71">
        <v>1000000040</v>
      </c>
      <c r="E688" s="72" t="s">
        <v>1851</v>
      </c>
      <c r="F688" s="73">
        <v>40505</v>
      </c>
      <c r="G688" s="66" t="str">
        <f t="shared" si="120"/>
        <v>Targeted Dealer</v>
      </c>
      <c r="H688" s="66"/>
      <c r="I688" s="67">
        <v>550</v>
      </c>
      <c r="J688" s="67">
        <f t="shared" si="121"/>
        <v>550</v>
      </c>
      <c r="K688" s="68">
        <v>365.75</v>
      </c>
      <c r="L688" s="68">
        <f t="shared" si="122"/>
        <v>184.25</v>
      </c>
      <c r="M688" s="68">
        <f t="shared" si="123"/>
        <v>66.5</v>
      </c>
      <c r="N688" s="96">
        <v>602.75</v>
      </c>
      <c r="O688" s="97" t="str">
        <f t="shared" si="124"/>
        <v>DEC</v>
      </c>
      <c r="P688" s="96">
        <v>602.75</v>
      </c>
      <c r="Q688" s="98">
        <f t="shared" si="125"/>
        <v>-237</v>
      </c>
      <c r="R688" s="97">
        <f t="shared" si="126"/>
        <v>-0.39319784321858153</v>
      </c>
      <c r="S688" s="99" t="str">
        <f t="shared" si="127"/>
        <v>DEGROWTH</v>
      </c>
      <c r="T688" s="68">
        <v>394</v>
      </c>
      <c r="U688" s="100" t="str">
        <f t="shared" si="128"/>
        <v>jAN</v>
      </c>
      <c r="V688" s="96">
        <v>394</v>
      </c>
      <c r="W688" s="101">
        <f t="shared" si="129"/>
        <v>-28.25</v>
      </c>
      <c r="X688" s="102">
        <f t="shared" si="130"/>
        <v>-7.1700507614213205E-2</v>
      </c>
      <c r="Y688" s="103" t="str">
        <f t="shared" si="131"/>
        <v>DEGROWTH</v>
      </c>
      <c r="Z688" s="74">
        <v>0</v>
      </c>
      <c r="AA688" s="69"/>
      <c r="AB688" s="69" t="s">
        <v>134</v>
      </c>
      <c r="AC688" s="3"/>
    </row>
    <row r="689" spans="1:29" ht="14.25" customHeight="1">
      <c r="A689" s="69" t="s">
        <v>134</v>
      </c>
      <c r="B689" s="71" t="s">
        <v>74</v>
      </c>
      <c r="C689" s="71" t="s">
        <v>1852</v>
      </c>
      <c r="D689" s="71">
        <v>1000000059</v>
      </c>
      <c r="E689" s="72" t="s">
        <v>1853</v>
      </c>
      <c r="F689" s="73">
        <v>41037</v>
      </c>
      <c r="G689" s="66" t="str">
        <f t="shared" si="120"/>
        <v>Targeted Dealer</v>
      </c>
      <c r="H689" s="66"/>
      <c r="I689" s="67">
        <v>30</v>
      </c>
      <c r="J689" s="67">
        <f t="shared" si="121"/>
        <v>30</v>
      </c>
      <c r="K689" s="68">
        <v>0</v>
      </c>
      <c r="L689" s="68">
        <f t="shared" si="122"/>
        <v>30</v>
      </c>
      <c r="M689" s="68">
        <f t="shared" si="123"/>
        <v>0</v>
      </c>
      <c r="N689" s="96">
        <v>0</v>
      </c>
      <c r="O689" s="97" t="str">
        <f t="shared" si="124"/>
        <v>DEC</v>
      </c>
      <c r="P689" s="96">
        <v>0</v>
      </c>
      <c r="Q689" s="98">
        <f t="shared" si="125"/>
        <v>0</v>
      </c>
      <c r="R689" s="97" t="str">
        <f t="shared" si="126"/>
        <v xml:space="preserve"> </v>
      </c>
      <c r="S689" s="99" t="b">
        <f t="shared" si="127"/>
        <v>0</v>
      </c>
      <c r="T689" s="68">
        <v>25</v>
      </c>
      <c r="U689" s="100" t="str">
        <f t="shared" si="128"/>
        <v>jAN</v>
      </c>
      <c r="V689" s="96">
        <v>25</v>
      </c>
      <c r="W689" s="101">
        <f t="shared" si="129"/>
        <v>-25</v>
      </c>
      <c r="X689" s="102">
        <f t="shared" si="130"/>
        <v>-1</v>
      </c>
      <c r="Y689" s="103" t="str">
        <f t="shared" si="131"/>
        <v>DEGROWTH</v>
      </c>
      <c r="Z689" s="74">
        <v>1</v>
      </c>
      <c r="AA689" s="69"/>
      <c r="AB689" s="69" t="s">
        <v>134</v>
      </c>
      <c r="AC689" s="3"/>
    </row>
    <row r="690" spans="1:29" ht="14.25" customHeight="1">
      <c r="A690" s="69" t="s">
        <v>134</v>
      </c>
      <c r="B690" s="71" t="s">
        <v>74</v>
      </c>
      <c r="C690" s="71" t="s">
        <v>1854</v>
      </c>
      <c r="D690" s="71">
        <v>1000000013</v>
      </c>
      <c r="E690" s="72" t="s">
        <v>1855</v>
      </c>
      <c r="F690" s="73">
        <v>41038</v>
      </c>
      <c r="G690" s="66" t="str">
        <f t="shared" si="120"/>
        <v>Targeted Dealer</v>
      </c>
      <c r="H690" s="66"/>
      <c r="I690" s="67">
        <v>180</v>
      </c>
      <c r="J690" s="67">
        <f t="shared" si="121"/>
        <v>180</v>
      </c>
      <c r="K690" s="68">
        <v>146</v>
      </c>
      <c r="L690" s="68">
        <f t="shared" si="122"/>
        <v>34</v>
      </c>
      <c r="M690" s="68">
        <f t="shared" si="123"/>
        <v>81.111111111111114</v>
      </c>
      <c r="N690" s="96">
        <v>120</v>
      </c>
      <c r="O690" s="97" t="str">
        <f t="shared" si="124"/>
        <v>DEC</v>
      </c>
      <c r="P690" s="96">
        <v>120</v>
      </c>
      <c r="Q690" s="98">
        <f t="shared" si="125"/>
        <v>26</v>
      </c>
      <c r="R690" s="97">
        <f t="shared" si="126"/>
        <v>0.21666666666666656</v>
      </c>
      <c r="S690" s="99" t="str">
        <f t="shared" si="127"/>
        <v>GROWTH</v>
      </c>
      <c r="T690" s="68">
        <v>86.5</v>
      </c>
      <c r="U690" s="100" t="str">
        <f t="shared" si="128"/>
        <v>jAN</v>
      </c>
      <c r="V690" s="96">
        <v>86.5</v>
      </c>
      <c r="W690" s="101">
        <f t="shared" si="129"/>
        <v>59.5</v>
      </c>
      <c r="X690" s="102">
        <f t="shared" si="130"/>
        <v>0.68786127167630062</v>
      </c>
      <c r="Y690" s="103" t="str">
        <f t="shared" si="131"/>
        <v>GROWTH</v>
      </c>
      <c r="Z690" s="74">
        <v>0</v>
      </c>
      <c r="AA690" s="69"/>
      <c r="AB690" s="69" t="s">
        <v>134</v>
      </c>
      <c r="AC690" s="3"/>
    </row>
    <row r="691" spans="1:29" ht="14.25" customHeight="1">
      <c r="A691" s="69" t="s">
        <v>134</v>
      </c>
      <c r="B691" s="71" t="s">
        <v>74</v>
      </c>
      <c r="C691" s="71" t="s">
        <v>1856</v>
      </c>
      <c r="D691" s="71">
        <v>1000000825</v>
      </c>
      <c r="E691" s="72" t="s">
        <v>1857</v>
      </c>
      <c r="F691" s="73">
        <v>41297</v>
      </c>
      <c r="G691" s="66" t="str">
        <f t="shared" si="120"/>
        <v>Targeted Dealer</v>
      </c>
      <c r="H691" s="66"/>
      <c r="I691" s="67">
        <v>120</v>
      </c>
      <c r="J691" s="67">
        <f t="shared" si="121"/>
        <v>120</v>
      </c>
      <c r="K691" s="68">
        <v>100</v>
      </c>
      <c r="L691" s="68">
        <f t="shared" si="122"/>
        <v>20</v>
      </c>
      <c r="M691" s="68">
        <f t="shared" si="123"/>
        <v>83.333333333333343</v>
      </c>
      <c r="N691" s="96">
        <v>115</v>
      </c>
      <c r="O691" s="97" t="str">
        <f t="shared" si="124"/>
        <v>DEC</v>
      </c>
      <c r="P691" s="96">
        <v>115</v>
      </c>
      <c r="Q691" s="98">
        <f t="shared" si="125"/>
        <v>-15</v>
      </c>
      <c r="R691" s="97">
        <f t="shared" si="126"/>
        <v>-0.13043478260869568</v>
      </c>
      <c r="S691" s="99" t="str">
        <f t="shared" si="127"/>
        <v>DEGROWTH</v>
      </c>
      <c r="T691" s="68">
        <v>112.5</v>
      </c>
      <c r="U691" s="100" t="str">
        <f t="shared" si="128"/>
        <v>jAN</v>
      </c>
      <c r="V691" s="96">
        <v>112.5</v>
      </c>
      <c r="W691" s="101">
        <f t="shared" si="129"/>
        <v>-12.5</v>
      </c>
      <c r="X691" s="102">
        <f t="shared" si="130"/>
        <v>-0.11111111111111116</v>
      </c>
      <c r="Y691" s="103" t="str">
        <f t="shared" si="131"/>
        <v>DEGROWTH</v>
      </c>
      <c r="Z691" s="74">
        <v>0</v>
      </c>
      <c r="AA691" s="69"/>
      <c r="AB691" s="69" t="s">
        <v>134</v>
      </c>
      <c r="AC691" s="3"/>
    </row>
    <row r="692" spans="1:29" ht="14.25" customHeight="1">
      <c r="A692" s="69" t="s">
        <v>134</v>
      </c>
      <c r="B692" s="71" t="s">
        <v>74</v>
      </c>
      <c r="C692" s="71" t="s">
        <v>1858</v>
      </c>
      <c r="D692" s="71">
        <v>1000000021</v>
      </c>
      <c r="E692" s="72" t="s">
        <v>1859</v>
      </c>
      <c r="F692" s="73">
        <v>41398</v>
      </c>
      <c r="G692" s="66" t="str">
        <f t="shared" si="120"/>
        <v>Targeted Dealer</v>
      </c>
      <c r="H692" s="66"/>
      <c r="I692" s="67">
        <v>40</v>
      </c>
      <c r="J692" s="67">
        <f t="shared" si="121"/>
        <v>40</v>
      </c>
      <c r="K692" s="68">
        <v>40</v>
      </c>
      <c r="L692" s="68">
        <f t="shared" si="122"/>
        <v>0</v>
      </c>
      <c r="M692" s="68">
        <f t="shared" si="123"/>
        <v>100</v>
      </c>
      <c r="N692" s="96">
        <v>30</v>
      </c>
      <c r="O692" s="97" t="str">
        <f t="shared" si="124"/>
        <v>DEC</v>
      </c>
      <c r="P692" s="96">
        <v>30</v>
      </c>
      <c r="Q692" s="98">
        <f t="shared" si="125"/>
        <v>10</v>
      </c>
      <c r="R692" s="97">
        <f t="shared" si="126"/>
        <v>0.33333333333333326</v>
      </c>
      <c r="S692" s="99" t="str">
        <f t="shared" si="127"/>
        <v>GROWTH</v>
      </c>
      <c r="T692" s="68">
        <v>10</v>
      </c>
      <c r="U692" s="100" t="str">
        <f t="shared" si="128"/>
        <v>jAN</v>
      </c>
      <c r="V692" s="96">
        <v>10</v>
      </c>
      <c r="W692" s="101">
        <f t="shared" si="129"/>
        <v>30</v>
      </c>
      <c r="X692" s="102">
        <f t="shared" si="130"/>
        <v>3</v>
      </c>
      <c r="Y692" s="103" t="str">
        <f t="shared" si="131"/>
        <v>GROWTH</v>
      </c>
      <c r="Z692" s="74">
        <v>0</v>
      </c>
      <c r="AA692" s="69"/>
      <c r="AB692" s="69" t="s">
        <v>134</v>
      </c>
      <c r="AC692" s="3"/>
    </row>
    <row r="693" spans="1:29" ht="14.25" customHeight="1">
      <c r="A693" s="69" t="s">
        <v>134</v>
      </c>
      <c r="B693" s="71" t="s">
        <v>74</v>
      </c>
      <c r="C693" s="71" t="s">
        <v>1860</v>
      </c>
      <c r="D693" s="71">
        <v>1000000022</v>
      </c>
      <c r="E693" s="72" t="s">
        <v>1861</v>
      </c>
      <c r="F693" s="73">
        <v>41398</v>
      </c>
      <c r="G693" s="66" t="str">
        <f t="shared" si="120"/>
        <v>Targeted Dealer</v>
      </c>
      <c r="H693" s="66"/>
      <c r="I693" s="67">
        <v>2200</v>
      </c>
      <c r="J693" s="67">
        <f t="shared" si="121"/>
        <v>2200</v>
      </c>
      <c r="K693" s="68">
        <v>1900.1</v>
      </c>
      <c r="L693" s="68">
        <f t="shared" si="122"/>
        <v>299.90000000000009</v>
      </c>
      <c r="M693" s="68">
        <f t="shared" si="123"/>
        <v>86.36818181818181</v>
      </c>
      <c r="N693" s="96">
        <v>2107.25</v>
      </c>
      <c r="O693" s="97" t="str">
        <f t="shared" si="124"/>
        <v>DEC</v>
      </c>
      <c r="P693" s="96">
        <v>2107.25</v>
      </c>
      <c r="Q693" s="98">
        <f t="shared" si="125"/>
        <v>-207.15000000000009</v>
      </c>
      <c r="R693" s="97">
        <f t="shared" si="126"/>
        <v>-9.8303476094435904E-2</v>
      </c>
      <c r="S693" s="99" t="str">
        <f t="shared" si="127"/>
        <v>DEGROWTH</v>
      </c>
      <c r="T693" s="68">
        <v>1706.75</v>
      </c>
      <c r="U693" s="100" t="str">
        <f t="shared" si="128"/>
        <v>jAN</v>
      </c>
      <c r="V693" s="96">
        <v>1706.75</v>
      </c>
      <c r="W693" s="101">
        <f t="shared" si="129"/>
        <v>193.34999999999991</v>
      </c>
      <c r="X693" s="102">
        <f t="shared" si="130"/>
        <v>0.11328548410722128</v>
      </c>
      <c r="Y693" s="103" t="str">
        <f t="shared" si="131"/>
        <v>GROWTH</v>
      </c>
      <c r="Z693" s="74">
        <v>0</v>
      </c>
      <c r="AA693" s="69"/>
      <c r="AB693" s="69" t="s">
        <v>134</v>
      </c>
      <c r="AC693" s="3"/>
    </row>
    <row r="694" spans="1:29" ht="14.25" customHeight="1">
      <c r="A694" s="69" t="s">
        <v>134</v>
      </c>
      <c r="B694" s="71" t="s">
        <v>74</v>
      </c>
      <c r="C694" s="71" t="s">
        <v>1862</v>
      </c>
      <c r="D694" s="71">
        <v>1000000041</v>
      </c>
      <c r="E694" s="72" t="s">
        <v>1774</v>
      </c>
      <c r="F694" s="73">
        <v>41536</v>
      </c>
      <c r="G694" s="66" t="str">
        <f t="shared" si="120"/>
        <v>Targeted Dealer</v>
      </c>
      <c r="H694" s="66"/>
      <c r="I694" s="67">
        <v>80</v>
      </c>
      <c r="J694" s="67">
        <f t="shared" si="121"/>
        <v>80</v>
      </c>
      <c r="K694" s="68">
        <v>65</v>
      </c>
      <c r="L694" s="68">
        <f t="shared" si="122"/>
        <v>15</v>
      </c>
      <c r="M694" s="68">
        <f t="shared" si="123"/>
        <v>81.25</v>
      </c>
      <c r="N694" s="96">
        <v>95</v>
      </c>
      <c r="O694" s="97" t="str">
        <f t="shared" si="124"/>
        <v>DEC</v>
      </c>
      <c r="P694" s="96">
        <v>95</v>
      </c>
      <c r="Q694" s="98">
        <f t="shared" si="125"/>
        <v>-30</v>
      </c>
      <c r="R694" s="97">
        <f t="shared" si="126"/>
        <v>-0.31578947368421051</v>
      </c>
      <c r="S694" s="99" t="str">
        <f t="shared" si="127"/>
        <v>DEGROWTH</v>
      </c>
      <c r="T694" s="68">
        <v>70</v>
      </c>
      <c r="U694" s="100" t="str">
        <f t="shared" si="128"/>
        <v>jAN</v>
      </c>
      <c r="V694" s="96">
        <v>70</v>
      </c>
      <c r="W694" s="101">
        <f t="shared" si="129"/>
        <v>-5</v>
      </c>
      <c r="X694" s="102">
        <f t="shared" si="130"/>
        <v>-7.1428571428571397E-2</v>
      </c>
      <c r="Y694" s="103" t="str">
        <f t="shared" si="131"/>
        <v>DEGROWTH</v>
      </c>
      <c r="Z694" s="74">
        <v>0</v>
      </c>
      <c r="AA694" s="69"/>
      <c r="AB694" s="69" t="s">
        <v>134</v>
      </c>
      <c r="AC694" s="3"/>
    </row>
    <row r="695" spans="1:29" ht="14.25" customHeight="1">
      <c r="A695" s="69" t="s">
        <v>134</v>
      </c>
      <c r="B695" s="71" t="s">
        <v>74</v>
      </c>
      <c r="C695" s="71" t="s">
        <v>1863</v>
      </c>
      <c r="D695" s="71">
        <v>1000000048</v>
      </c>
      <c r="E695" s="72" t="s">
        <v>1864</v>
      </c>
      <c r="F695" s="73">
        <v>41645</v>
      </c>
      <c r="G695" s="66" t="str">
        <f t="shared" si="120"/>
        <v>Targeted Dealer</v>
      </c>
      <c r="H695" s="66"/>
      <c r="I695" s="67">
        <v>120</v>
      </c>
      <c r="J695" s="67">
        <f t="shared" si="121"/>
        <v>120</v>
      </c>
      <c r="K695" s="68">
        <v>120</v>
      </c>
      <c r="L695" s="68">
        <f t="shared" si="122"/>
        <v>0</v>
      </c>
      <c r="M695" s="68">
        <f t="shared" si="123"/>
        <v>100</v>
      </c>
      <c r="N695" s="96">
        <v>185</v>
      </c>
      <c r="O695" s="97" t="str">
        <f t="shared" si="124"/>
        <v>DEC</v>
      </c>
      <c r="P695" s="96">
        <v>185</v>
      </c>
      <c r="Q695" s="98">
        <f t="shared" si="125"/>
        <v>-65</v>
      </c>
      <c r="R695" s="97">
        <f t="shared" si="126"/>
        <v>-0.35135135135135132</v>
      </c>
      <c r="S695" s="99" t="str">
        <f t="shared" si="127"/>
        <v>DEGROWTH</v>
      </c>
      <c r="T695" s="68">
        <v>120</v>
      </c>
      <c r="U695" s="100" t="str">
        <f t="shared" si="128"/>
        <v>jAN</v>
      </c>
      <c r="V695" s="96">
        <v>120</v>
      </c>
      <c r="W695" s="101">
        <f t="shared" si="129"/>
        <v>0</v>
      </c>
      <c r="X695" s="102">
        <f t="shared" si="130"/>
        <v>0</v>
      </c>
      <c r="Y695" s="103" t="str">
        <f t="shared" si="131"/>
        <v>GROWTH</v>
      </c>
      <c r="Z695" s="74">
        <v>0</v>
      </c>
      <c r="AA695" s="69"/>
      <c r="AB695" s="69" t="s">
        <v>134</v>
      </c>
      <c r="AC695" s="3"/>
    </row>
    <row r="696" spans="1:29" ht="14.25" customHeight="1">
      <c r="A696" s="69" t="s">
        <v>134</v>
      </c>
      <c r="B696" s="71" t="s">
        <v>74</v>
      </c>
      <c r="C696" s="71" t="s">
        <v>1865</v>
      </c>
      <c r="D696" s="71">
        <v>1000000047</v>
      </c>
      <c r="E696" s="72" t="s">
        <v>1866</v>
      </c>
      <c r="F696" s="73">
        <v>41817</v>
      </c>
      <c r="G696" s="66" t="str">
        <f t="shared" si="120"/>
        <v>Targeted Dealer</v>
      </c>
      <c r="H696" s="66"/>
      <c r="I696" s="67">
        <v>50</v>
      </c>
      <c r="J696" s="67">
        <f t="shared" si="121"/>
        <v>50</v>
      </c>
      <c r="K696" s="68">
        <v>50</v>
      </c>
      <c r="L696" s="68">
        <f t="shared" si="122"/>
        <v>0</v>
      </c>
      <c r="M696" s="68">
        <f t="shared" si="123"/>
        <v>100</v>
      </c>
      <c r="N696" s="96">
        <v>60</v>
      </c>
      <c r="O696" s="97" t="str">
        <f t="shared" si="124"/>
        <v>DEC</v>
      </c>
      <c r="P696" s="96">
        <v>60</v>
      </c>
      <c r="Q696" s="98">
        <f t="shared" si="125"/>
        <v>-10</v>
      </c>
      <c r="R696" s="97">
        <f t="shared" si="126"/>
        <v>-0.16666666666666663</v>
      </c>
      <c r="S696" s="99" t="str">
        <f t="shared" si="127"/>
        <v>DEGROWTH</v>
      </c>
      <c r="T696" s="68">
        <v>50</v>
      </c>
      <c r="U696" s="100" t="str">
        <f t="shared" si="128"/>
        <v>jAN</v>
      </c>
      <c r="V696" s="96">
        <v>50</v>
      </c>
      <c r="W696" s="101">
        <f t="shared" si="129"/>
        <v>0</v>
      </c>
      <c r="X696" s="102">
        <f t="shared" si="130"/>
        <v>0</v>
      </c>
      <c r="Y696" s="103" t="str">
        <f t="shared" si="131"/>
        <v>GROWTH</v>
      </c>
      <c r="Z696" s="74">
        <v>0</v>
      </c>
      <c r="AA696" s="69"/>
      <c r="AB696" s="69" t="s">
        <v>134</v>
      </c>
      <c r="AC696" s="3"/>
    </row>
    <row r="697" spans="1:29" ht="14.25" customHeight="1">
      <c r="A697" s="69" t="s">
        <v>134</v>
      </c>
      <c r="B697" s="71" t="s">
        <v>74</v>
      </c>
      <c r="C697" s="71" t="s">
        <v>1867</v>
      </c>
      <c r="D697" s="71">
        <v>1000000039</v>
      </c>
      <c r="E697" s="72" t="s">
        <v>1868</v>
      </c>
      <c r="F697" s="73">
        <v>42135</v>
      </c>
      <c r="G697" s="66" t="str">
        <f t="shared" si="120"/>
        <v>Targeted Dealer</v>
      </c>
      <c r="H697" s="66"/>
      <c r="I697" s="67">
        <v>100</v>
      </c>
      <c r="J697" s="67">
        <f t="shared" si="121"/>
        <v>100</v>
      </c>
      <c r="K697" s="68">
        <v>60</v>
      </c>
      <c r="L697" s="68">
        <f t="shared" si="122"/>
        <v>40</v>
      </c>
      <c r="M697" s="68">
        <f t="shared" si="123"/>
        <v>60</v>
      </c>
      <c r="N697" s="96">
        <v>70</v>
      </c>
      <c r="O697" s="97" t="str">
        <f t="shared" si="124"/>
        <v>DEC</v>
      </c>
      <c r="P697" s="96">
        <v>70</v>
      </c>
      <c r="Q697" s="98">
        <f t="shared" si="125"/>
        <v>-10</v>
      </c>
      <c r="R697" s="97">
        <f t="shared" si="126"/>
        <v>-0.1428571428571429</v>
      </c>
      <c r="S697" s="99" t="str">
        <f t="shared" si="127"/>
        <v>DEGROWTH</v>
      </c>
      <c r="T697" s="68">
        <v>50</v>
      </c>
      <c r="U697" s="100" t="str">
        <f t="shared" si="128"/>
        <v>jAN</v>
      </c>
      <c r="V697" s="96">
        <v>50</v>
      </c>
      <c r="W697" s="101">
        <f t="shared" si="129"/>
        <v>10</v>
      </c>
      <c r="X697" s="102">
        <f t="shared" si="130"/>
        <v>0.19999999999999996</v>
      </c>
      <c r="Y697" s="103" t="str">
        <f t="shared" si="131"/>
        <v>GROWTH</v>
      </c>
      <c r="Z697" s="74">
        <v>0</v>
      </c>
      <c r="AA697" s="69"/>
      <c r="AB697" s="69" t="s">
        <v>134</v>
      </c>
      <c r="AC697" s="3"/>
    </row>
    <row r="698" spans="1:29" ht="14.25" customHeight="1">
      <c r="A698" s="69" t="s">
        <v>134</v>
      </c>
      <c r="B698" s="71" t="s">
        <v>74</v>
      </c>
      <c r="C698" s="71" t="s">
        <v>1869</v>
      </c>
      <c r="D698" s="71">
        <v>1000000050</v>
      </c>
      <c r="E698" s="72" t="s">
        <v>1870</v>
      </c>
      <c r="F698" s="73">
        <v>42397</v>
      </c>
      <c r="G698" s="66" t="str">
        <f t="shared" si="120"/>
        <v>Targeted Dealer</v>
      </c>
      <c r="H698" s="66"/>
      <c r="I698" s="67">
        <v>400</v>
      </c>
      <c r="J698" s="67">
        <f t="shared" si="121"/>
        <v>400</v>
      </c>
      <c r="K698" s="68">
        <v>405.3</v>
      </c>
      <c r="L698" s="68">
        <f t="shared" si="122"/>
        <v>-5.3000000000000114</v>
      </c>
      <c r="M698" s="68">
        <f t="shared" si="123"/>
        <v>101.325</v>
      </c>
      <c r="N698" s="96">
        <v>425.5</v>
      </c>
      <c r="O698" s="97" t="str">
        <f t="shared" si="124"/>
        <v>DEC</v>
      </c>
      <c r="P698" s="96">
        <v>425.5</v>
      </c>
      <c r="Q698" s="98">
        <f t="shared" si="125"/>
        <v>-20.199999999999989</v>
      </c>
      <c r="R698" s="97">
        <f t="shared" si="126"/>
        <v>-4.7473560517038771E-2</v>
      </c>
      <c r="S698" s="99" t="str">
        <f t="shared" si="127"/>
        <v>DEGROWTH</v>
      </c>
      <c r="T698" s="68">
        <v>460.5</v>
      </c>
      <c r="U698" s="100" t="str">
        <f t="shared" si="128"/>
        <v>jAN</v>
      </c>
      <c r="V698" s="96">
        <v>460.5</v>
      </c>
      <c r="W698" s="101">
        <f t="shared" si="129"/>
        <v>-55.199999999999989</v>
      </c>
      <c r="X698" s="102">
        <f t="shared" si="130"/>
        <v>-0.11986970684039089</v>
      </c>
      <c r="Y698" s="103" t="str">
        <f t="shared" si="131"/>
        <v>DEGROWTH</v>
      </c>
      <c r="Z698" s="74">
        <v>0</v>
      </c>
      <c r="AA698" s="69"/>
      <c r="AB698" s="69" t="s">
        <v>134</v>
      </c>
      <c r="AC698" s="3"/>
    </row>
    <row r="699" spans="1:29" ht="14.25" customHeight="1">
      <c r="A699" s="69" t="s">
        <v>134</v>
      </c>
      <c r="B699" s="71" t="s">
        <v>74</v>
      </c>
      <c r="C699" s="71" t="s">
        <v>1871</v>
      </c>
      <c r="D699" s="71">
        <v>1000000822</v>
      </c>
      <c r="E699" s="72" t="s">
        <v>1872</v>
      </c>
      <c r="F699" s="73">
        <v>42472</v>
      </c>
      <c r="G699" s="66" t="str">
        <f t="shared" si="120"/>
        <v>Targeted Dealer</v>
      </c>
      <c r="H699" s="66"/>
      <c r="I699" s="67">
        <v>5000</v>
      </c>
      <c r="J699" s="67">
        <f t="shared" si="121"/>
        <v>5000</v>
      </c>
      <c r="K699" s="68">
        <v>5152.05</v>
      </c>
      <c r="L699" s="68">
        <f t="shared" si="122"/>
        <v>-152.05000000000018</v>
      </c>
      <c r="M699" s="68">
        <f t="shared" si="123"/>
        <v>103.041</v>
      </c>
      <c r="N699" s="96">
        <v>6085.35</v>
      </c>
      <c r="O699" s="97" t="str">
        <f t="shared" si="124"/>
        <v>DEC</v>
      </c>
      <c r="P699" s="96">
        <v>6085.35</v>
      </c>
      <c r="Q699" s="98">
        <f t="shared" si="125"/>
        <v>-933.30000000000018</v>
      </c>
      <c r="R699" s="97">
        <f t="shared" si="126"/>
        <v>-0.15336833542852923</v>
      </c>
      <c r="S699" s="99" t="str">
        <f t="shared" si="127"/>
        <v>DEGROWTH</v>
      </c>
      <c r="T699" s="68">
        <v>3135.65</v>
      </c>
      <c r="U699" s="100" t="str">
        <f t="shared" si="128"/>
        <v>jAN</v>
      </c>
      <c r="V699" s="96">
        <v>3135.65</v>
      </c>
      <c r="W699" s="101">
        <f t="shared" si="129"/>
        <v>2016.4</v>
      </c>
      <c r="X699" s="102">
        <f t="shared" si="130"/>
        <v>0.64305646357214608</v>
      </c>
      <c r="Y699" s="103" t="str">
        <f t="shared" si="131"/>
        <v>GROWTH</v>
      </c>
      <c r="Z699" s="74">
        <v>0</v>
      </c>
      <c r="AA699" s="69"/>
      <c r="AB699" s="69" t="s">
        <v>134</v>
      </c>
      <c r="AC699" s="3"/>
    </row>
    <row r="700" spans="1:29" ht="14.25" customHeight="1">
      <c r="A700" s="69" t="s">
        <v>134</v>
      </c>
      <c r="B700" s="71" t="s">
        <v>74</v>
      </c>
      <c r="C700" s="71" t="s">
        <v>1873</v>
      </c>
      <c r="D700" s="71">
        <v>1000000044</v>
      </c>
      <c r="E700" s="72" t="s">
        <v>1874</v>
      </c>
      <c r="F700" s="73">
        <v>42472</v>
      </c>
      <c r="G700" s="66" t="str">
        <f t="shared" si="120"/>
        <v>Targeted Dealer</v>
      </c>
      <c r="H700" s="66"/>
      <c r="I700" s="67">
        <v>300</v>
      </c>
      <c r="J700" s="67">
        <f t="shared" si="121"/>
        <v>300</v>
      </c>
      <c r="K700" s="68">
        <v>245</v>
      </c>
      <c r="L700" s="68">
        <f t="shared" si="122"/>
        <v>55</v>
      </c>
      <c r="M700" s="68">
        <f t="shared" si="123"/>
        <v>81.666666666666671</v>
      </c>
      <c r="N700" s="96">
        <v>272.5</v>
      </c>
      <c r="O700" s="97" t="str">
        <f t="shared" si="124"/>
        <v>DEC</v>
      </c>
      <c r="P700" s="96">
        <v>272.5</v>
      </c>
      <c r="Q700" s="98">
        <f t="shared" si="125"/>
        <v>-27.5</v>
      </c>
      <c r="R700" s="97">
        <f t="shared" si="126"/>
        <v>-0.1009174311926605</v>
      </c>
      <c r="S700" s="99" t="str">
        <f t="shared" si="127"/>
        <v>DEGROWTH</v>
      </c>
      <c r="T700" s="68">
        <v>303</v>
      </c>
      <c r="U700" s="100" t="str">
        <f t="shared" si="128"/>
        <v>jAN</v>
      </c>
      <c r="V700" s="96">
        <v>303</v>
      </c>
      <c r="W700" s="101">
        <f t="shared" si="129"/>
        <v>-58</v>
      </c>
      <c r="X700" s="102">
        <f t="shared" si="130"/>
        <v>-0.1914191419141914</v>
      </c>
      <c r="Y700" s="103" t="str">
        <f t="shared" si="131"/>
        <v>DEGROWTH</v>
      </c>
      <c r="Z700" s="74">
        <v>0</v>
      </c>
      <c r="AA700" s="69"/>
      <c r="AB700" s="69" t="s">
        <v>134</v>
      </c>
      <c r="AC700" s="3"/>
    </row>
    <row r="701" spans="1:29" ht="14.25" customHeight="1">
      <c r="A701" s="69" t="s">
        <v>134</v>
      </c>
      <c r="B701" s="71" t="s">
        <v>74</v>
      </c>
      <c r="C701" s="71" t="s">
        <v>1875</v>
      </c>
      <c r="D701" s="71">
        <v>1000000051</v>
      </c>
      <c r="E701" s="72" t="s">
        <v>1876</v>
      </c>
      <c r="F701" s="73">
        <v>42472</v>
      </c>
      <c r="G701" s="66" t="str">
        <f t="shared" si="120"/>
        <v>Targeted Dealer</v>
      </c>
      <c r="H701" s="66"/>
      <c r="I701" s="67">
        <v>75</v>
      </c>
      <c r="J701" s="67">
        <f t="shared" si="121"/>
        <v>75</v>
      </c>
      <c r="K701" s="68">
        <v>100</v>
      </c>
      <c r="L701" s="68">
        <f t="shared" si="122"/>
        <v>-25</v>
      </c>
      <c r="M701" s="68">
        <f t="shared" si="123"/>
        <v>133.33333333333334</v>
      </c>
      <c r="N701" s="96">
        <v>110</v>
      </c>
      <c r="O701" s="97" t="str">
        <f t="shared" si="124"/>
        <v>DEC</v>
      </c>
      <c r="P701" s="96">
        <v>110</v>
      </c>
      <c r="Q701" s="98">
        <f t="shared" si="125"/>
        <v>-10</v>
      </c>
      <c r="R701" s="97">
        <f t="shared" si="126"/>
        <v>-9.0909090909090939E-2</v>
      </c>
      <c r="S701" s="99" t="str">
        <f t="shared" si="127"/>
        <v>DEGROWTH</v>
      </c>
      <c r="T701" s="68">
        <v>60</v>
      </c>
      <c r="U701" s="100" t="str">
        <f t="shared" si="128"/>
        <v>jAN</v>
      </c>
      <c r="V701" s="96">
        <v>60</v>
      </c>
      <c r="W701" s="101">
        <f t="shared" si="129"/>
        <v>40</v>
      </c>
      <c r="X701" s="102">
        <f t="shared" si="130"/>
        <v>0.66666666666666674</v>
      </c>
      <c r="Y701" s="103" t="str">
        <f t="shared" si="131"/>
        <v>GROWTH</v>
      </c>
      <c r="Z701" s="74">
        <v>0</v>
      </c>
      <c r="AA701" s="69"/>
      <c r="AB701" s="69" t="s">
        <v>134</v>
      </c>
      <c r="AC701" s="3"/>
    </row>
    <row r="702" spans="1:29" ht="14.25" customHeight="1">
      <c r="A702" s="69" t="s">
        <v>134</v>
      </c>
      <c r="B702" s="71" t="s">
        <v>74</v>
      </c>
      <c r="C702" s="71" t="s">
        <v>1877</v>
      </c>
      <c r="D702" s="71">
        <v>1000000027</v>
      </c>
      <c r="E702" s="72" t="s">
        <v>1878</v>
      </c>
      <c r="F702" s="73">
        <v>42485</v>
      </c>
      <c r="G702" s="66" t="str">
        <f t="shared" si="120"/>
        <v>Targeted Dealer</v>
      </c>
      <c r="H702" s="66"/>
      <c r="I702" s="67">
        <v>110</v>
      </c>
      <c r="J702" s="67">
        <f t="shared" si="121"/>
        <v>110</v>
      </c>
      <c r="K702" s="68">
        <v>95</v>
      </c>
      <c r="L702" s="68">
        <f t="shared" si="122"/>
        <v>15</v>
      </c>
      <c r="M702" s="68">
        <f t="shared" si="123"/>
        <v>86.36363636363636</v>
      </c>
      <c r="N702" s="96">
        <v>15</v>
      </c>
      <c r="O702" s="97" t="str">
        <f t="shared" si="124"/>
        <v>DEC</v>
      </c>
      <c r="P702" s="96">
        <v>15</v>
      </c>
      <c r="Q702" s="98">
        <f t="shared" si="125"/>
        <v>80</v>
      </c>
      <c r="R702" s="97">
        <f t="shared" si="126"/>
        <v>5.333333333333333</v>
      </c>
      <c r="S702" s="99" t="str">
        <f t="shared" si="127"/>
        <v>GROWTH</v>
      </c>
      <c r="T702" s="68">
        <v>105.5</v>
      </c>
      <c r="U702" s="100" t="str">
        <f t="shared" si="128"/>
        <v>jAN</v>
      </c>
      <c r="V702" s="96">
        <v>105.5</v>
      </c>
      <c r="W702" s="101">
        <f t="shared" si="129"/>
        <v>-10.5</v>
      </c>
      <c r="X702" s="102">
        <f t="shared" si="130"/>
        <v>-9.9526066350710929E-2</v>
      </c>
      <c r="Y702" s="103" t="str">
        <f t="shared" si="131"/>
        <v>DEGROWTH</v>
      </c>
      <c r="Z702" s="74">
        <v>0</v>
      </c>
      <c r="AA702" s="69"/>
      <c r="AB702" s="69" t="s">
        <v>134</v>
      </c>
      <c r="AC702" s="3"/>
    </row>
    <row r="703" spans="1:29" ht="14.25" customHeight="1">
      <c r="A703" s="69" t="s">
        <v>134</v>
      </c>
      <c r="B703" s="71" t="s">
        <v>74</v>
      </c>
      <c r="C703" s="71" t="s">
        <v>1879</v>
      </c>
      <c r="D703" s="71">
        <v>1000000827</v>
      </c>
      <c r="E703" s="72" t="s">
        <v>1880</v>
      </c>
      <c r="F703" s="73">
        <v>42713</v>
      </c>
      <c r="G703" s="66" t="str">
        <f t="shared" si="120"/>
        <v>Targeted Dealer</v>
      </c>
      <c r="H703" s="66"/>
      <c r="I703" s="67">
        <v>200</v>
      </c>
      <c r="J703" s="67">
        <f t="shared" si="121"/>
        <v>200</v>
      </c>
      <c r="K703" s="68">
        <v>207</v>
      </c>
      <c r="L703" s="68">
        <f t="shared" si="122"/>
        <v>-7</v>
      </c>
      <c r="M703" s="68">
        <f t="shared" si="123"/>
        <v>103.5</v>
      </c>
      <c r="N703" s="96">
        <v>216.25</v>
      </c>
      <c r="O703" s="97" t="str">
        <f t="shared" si="124"/>
        <v>DEC</v>
      </c>
      <c r="P703" s="96">
        <v>216.25</v>
      </c>
      <c r="Q703" s="98">
        <f t="shared" si="125"/>
        <v>-9.25</v>
      </c>
      <c r="R703" s="97">
        <f t="shared" si="126"/>
        <v>-4.2774566473988473E-2</v>
      </c>
      <c r="S703" s="99" t="str">
        <f t="shared" si="127"/>
        <v>DEGROWTH</v>
      </c>
      <c r="T703" s="68">
        <v>221.5</v>
      </c>
      <c r="U703" s="100" t="str">
        <f t="shared" si="128"/>
        <v>jAN</v>
      </c>
      <c r="V703" s="96">
        <v>221.5</v>
      </c>
      <c r="W703" s="101">
        <f t="shared" si="129"/>
        <v>-14.5</v>
      </c>
      <c r="X703" s="102">
        <f t="shared" si="130"/>
        <v>-6.5462753950338626E-2</v>
      </c>
      <c r="Y703" s="103" t="str">
        <f t="shared" si="131"/>
        <v>DEGROWTH</v>
      </c>
      <c r="Z703" s="74">
        <v>0</v>
      </c>
      <c r="AA703" s="69"/>
      <c r="AB703" s="69" t="s">
        <v>134</v>
      </c>
      <c r="AC703" s="3"/>
    </row>
    <row r="704" spans="1:29" ht="14.25" customHeight="1">
      <c r="A704" s="69" t="s">
        <v>134</v>
      </c>
      <c r="B704" s="71" t="s">
        <v>74</v>
      </c>
      <c r="C704" s="71" t="s">
        <v>1881</v>
      </c>
      <c r="D704" s="71">
        <v>1000000064</v>
      </c>
      <c r="E704" s="72" t="s">
        <v>1882</v>
      </c>
      <c r="F704" s="73">
        <v>42830</v>
      </c>
      <c r="G704" s="66" t="str">
        <f t="shared" si="120"/>
        <v>Targeted Dealer</v>
      </c>
      <c r="H704" s="66"/>
      <c r="I704" s="67">
        <v>50</v>
      </c>
      <c r="J704" s="67">
        <f t="shared" si="121"/>
        <v>50</v>
      </c>
      <c r="K704" s="68">
        <v>10</v>
      </c>
      <c r="L704" s="68">
        <f t="shared" si="122"/>
        <v>40</v>
      </c>
      <c r="M704" s="68">
        <f t="shared" si="123"/>
        <v>20</v>
      </c>
      <c r="N704" s="96">
        <v>20</v>
      </c>
      <c r="O704" s="97" t="str">
        <f t="shared" si="124"/>
        <v>DEC</v>
      </c>
      <c r="P704" s="96">
        <v>20</v>
      </c>
      <c r="Q704" s="98">
        <f t="shared" si="125"/>
        <v>-10</v>
      </c>
      <c r="R704" s="97">
        <f t="shared" si="126"/>
        <v>-0.5</v>
      </c>
      <c r="S704" s="99" t="str">
        <f t="shared" si="127"/>
        <v>DEGROWTH</v>
      </c>
      <c r="T704" s="68">
        <v>18</v>
      </c>
      <c r="U704" s="100" t="str">
        <f t="shared" si="128"/>
        <v>jAN</v>
      </c>
      <c r="V704" s="96">
        <v>18</v>
      </c>
      <c r="W704" s="101">
        <f t="shared" si="129"/>
        <v>-8</v>
      </c>
      <c r="X704" s="102">
        <f t="shared" si="130"/>
        <v>-0.44444444444444442</v>
      </c>
      <c r="Y704" s="103" t="str">
        <f t="shared" si="131"/>
        <v>DEGROWTH</v>
      </c>
      <c r="Z704" s="74">
        <v>0</v>
      </c>
      <c r="AA704" s="69"/>
      <c r="AB704" s="69" t="s">
        <v>134</v>
      </c>
      <c r="AC704" s="3"/>
    </row>
    <row r="705" spans="1:29" ht="14.25" customHeight="1">
      <c r="A705" s="69" t="s">
        <v>134</v>
      </c>
      <c r="B705" s="71" t="s">
        <v>74</v>
      </c>
      <c r="C705" s="71" t="s">
        <v>1883</v>
      </c>
      <c r="D705" s="71">
        <v>1000000028</v>
      </c>
      <c r="E705" s="72" t="s">
        <v>1884</v>
      </c>
      <c r="F705" s="73">
        <v>42935</v>
      </c>
      <c r="G705" s="66" t="str">
        <f t="shared" si="120"/>
        <v>Targeted Dealer</v>
      </c>
      <c r="H705" s="66"/>
      <c r="I705" s="67">
        <v>190</v>
      </c>
      <c r="J705" s="67">
        <f t="shared" si="121"/>
        <v>190</v>
      </c>
      <c r="K705" s="68">
        <v>200</v>
      </c>
      <c r="L705" s="68">
        <f t="shared" si="122"/>
        <v>-10</v>
      </c>
      <c r="M705" s="68">
        <f t="shared" si="123"/>
        <v>105.26315789473685</v>
      </c>
      <c r="N705" s="96">
        <v>195.5</v>
      </c>
      <c r="O705" s="97" t="str">
        <f t="shared" si="124"/>
        <v>DEC</v>
      </c>
      <c r="P705" s="96">
        <v>195.5</v>
      </c>
      <c r="Q705" s="98">
        <f t="shared" si="125"/>
        <v>4.5</v>
      </c>
      <c r="R705" s="97">
        <f t="shared" si="126"/>
        <v>2.3017902813299296E-2</v>
      </c>
      <c r="S705" s="99" t="str">
        <f t="shared" si="127"/>
        <v>GROWTH</v>
      </c>
      <c r="T705" s="68">
        <v>219.25</v>
      </c>
      <c r="U705" s="100" t="str">
        <f t="shared" si="128"/>
        <v>jAN</v>
      </c>
      <c r="V705" s="96">
        <v>219.25</v>
      </c>
      <c r="W705" s="101">
        <f t="shared" si="129"/>
        <v>-19.25</v>
      </c>
      <c r="X705" s="102">
        <f t="shared" si="130"/>
        <v>-8.7799315849486859E-2</v>
      </c>
      <c r="Y705" s="103" t="str">
        <f t="shared" si="131"/>
        <v>DEGROWTH</v>
      </c>
      <c r="Z705" s="74">
        <v>0</v>
      </c>
      <c r="AA705" s="69"/>
      <c r="AB705" s="69" t="s">
        <v>134</v>
      </c>
      <c r="AC705" s="3"/>
    </row>
    <row r="706" spans="1:29" ht="14.25" customHeight="1">
      <c r="A706" s="69" t="s">
        <v>134</v>
      </c>
      <c r="B706" s="71" t="s">
        <v>74</v>
      </c>
      <c r="C706" s="71" t="s">
        <v>1885</v>
      </c>
      <c r="D706" s="71">
        <v>1000000060</v>
      </c>
      <c r="E706" s="72" t="s">
        <v>1886</v>
      </c>
      <c r="F706" s="73">
        <v>43131</v>
      </c>
      <c r="G706" s="66" t="str">
        <f t="shared" si="120"/>
        <v>Targeted Dealer</v>
      </c>
      <c r="H706" s="66"/>
      <c r="I706" s="67">
        <v>90</v>
      </c>
      <c r="J706" s="67">
        <f t="shared" si="121"/>
        <v>90</v>
      </c>
      <c r="K706" s="68">
        <v>67</v>
      </c>
      <c r="L706" s="68">
        <f t="shared" si="122"/>
        <v>23</v>
      </c>
      <c r="M706" s="68">
        <f t="shared" si="123"/>
        <v>74.444444444444443</v>
      </c>
      <c r="N706" s="96">
        <v>65</v>
      </c>
      <c r="O706" s="97" t="str">
        <f t="shared" si="124"/>
        <v>DEC</v>
      </c>
      <c r="P706" s="96">
        <v>65</v>
      </c>
      <c r="Q706" s="98">
        <f t="shared" si="125"/>
        <v>2</v>
      </c>
      <c r="R706" s="97">
        <f t="shared" si="126"/>
        <v>3.076923076923066E-2</v>
      </c>
      <c r="S706" s="99" t="str">
        <f t="shared" si="127"/>
        <v>GROWTH</v>
      </c>
      <c r="T706" s="68">
        <v>53</v>
      </c>
      <c r="U706" s="100" t="str">
        <f t="shared" si="128"/>
        <v>jAN</v>
      </c>
      <c r="V706" s="96">
        <v>53</v>
      </c>
      <c r="W706" s="101">
        <f t="shared" si="129"/>
        <v>14</v>
      </c>
      <c r="X706" s="102">
        <f t="shared" si="130"/>
        <v>0.26415094339622636</v>
      </c>
      <c r="Y706" s="103" t="str">
        <f t="shared" si="131"/>
        <v>GROWTH</v>
      </c>
      <c r="Z706" s="74">
        <v>0</v>
      </c>
      <c r="AA706" s="69"/>
      <c r="AB706" s="69" t="s">
        <v>134</v>
      </c>
      <c r="AC706" s="3"/>
    </row>
    <row r="707" spans="1:29" ht="14.25" customHeight="1">
      <c r="A707" s="69" t="s">
        <v>134</v>
      </c>
      <c r="B707" s="71" t="s">
        <v>74</v>
      </c>
      <c r="C707" s="71" t="s">
        <v>1887</v>
      </c>
      <c r="D707" s="71">
        <v>1000000024</v>
      </c>
      <c r="E707" s="72" t="s">
        <v>1888</v>
      </c>
      <c r="F707" s="73">
        <v>43134</v>
      </c>
      <c r="G707" s="66" t="str">
        <f t="shared" ref="G707:G770" si="132">IF(I707&gt;0,"Targeted Dealer","-")</f>
        <v>Targeted Dealer</v>
      </c>
      <c r="H707" s="66"/>
      <c r="I707" s="67">
        <v>1600</v>
      </c>
      <c r="J707" s="67">
        <f t="shared" ref="J707:J770" si="133">I707/$J$1*($J$1-$E$1)</f>
        <v>1600</v>
      </c>
      <c r="K707" s="68">
        <v>1620</v>
      </c>
      <c r="L707" s="68">
        <f t="shared" ref="L707:L770" si="134">I707-K707</f>
        <v>-20</v>
      </c>
      <c r="M707" s="68">
        <f t="shared" ref="M707:M770" si="135">IFERROR((K707/J707%),"-")</f>
        <v>101.25</v>
      </c>
      <c r="N707" s="96">
        <v>1679.5</v>
      </c>
      <c r="O707" s="97" t="str">
        <f t="shared" ref="O707:O770" si="136">IF(F707&lt;=$P$2,"DEC","")</f>
        <v>DEC</v>
      </c>
      <c r="P707" s="96">
        <v>1679.5</v>
      </c>
      <c r="Q707" s="98">
        <f t="shared" ref="Q707:Q770" si="137">K707-P707</f>
        <v>-59.5</v>
      </c>
      <c r="R707" s="97">
        <f t="shared" ref="R707:R770" si="138">IFERROR(IF(O707="Dec",(K707/P707-1))," ")</f>
        <v>-3.5427210479309301E-2</v>
      </c>
      <c r="S707" s="99" t="str">
        <f t="shared" ref="S707:S770" si="139">IF(N707&gt;0,IF(O707="","-",IF(R707&lt;0%,"DEGROWTH","GROWTH")))</f>
        <v>DEGROWTH</v>
      </c>
      <c r="T707" s="68">
        <v>1432.1</v>
      </c>
      <c r="U707" s="100" t="str">
        <f t="shared" ref="U707:U770" si="140">IF(F707&lt;=$V$2,"jAN","")</f>
        <v>jAN</v>
      </c>
      <c r="V707" s="96">
        <v>1432.1</v>
      </c>
      <c r="W707" s="101">
        <f t="shared" ref="W707:W770" si="141">K707-V707</f>
        <v>187.90000000000009</v>
      </c>
      <c r="X707" s="102">
        <f t="shared" ref="X707:X770" si="142">IFERROR(IF(U707="Jan",(K707/V707-1)),0)</f>
        <v>0.13120592137420584</v>
      </c>
      <c r="Y707" s="103" t="str">
        <f t="shared" ref="Y707:Y770" si="143">IF(T707&gt;0,IF(U707="","-",IF(X707&lt;0%,"DEGROWTH","GROWTH")))</f>
        <v>GROWTH</v>
      </c>
      <c r="Z707" s="74">
        <v>0</v>
      </c>
      <c r="AA707" s="69"/>
      <c r="AB707" s="69" t="s">
        <v>134</v>
      </c>
      <c r="AC707" s="3"/>
    </row>
    <row r="708" spans="1:29" ht="14.25" customHeight="1">
      <c r="A708" s="69" t="s">
        <v>134</v>
      </c>
      <c r="B708" s="71" t="s">
        <v>74</v>
      </c>
      <c r="C708" s="71" t="s">
        <v>1889</v>
      </c>
      <c r="D708" s="71">
        <v>1000000058</v>
      </c>
      <c r="E708" s="72" t="s">
        <v>1890</v>
      </c>
      <c r="F708" s="73">
        <v>43313</v>
      </c>
      <c r="G708" s="66" t="str">
        <f t="shared" si="132"/>
        <v>Targeted Dealer</v>
      </c>
      <c r="H708" s="66"/>
      <c r="I708" s="67">
        <v>50</v>
      </c>
      <c r="J708" s="67">
        <f t="shared" si="133"/>
        <v>50</v>
      </c>
      <c r="K708" s="68">
        <v>40</v>
      </c>
      <c r="L708" s="68">
        <f t="shared" si="134"/>
        <v>10</v>
      </c>
      <c r="M708" s="68">
        <f t="shared" si="135"/>
        <v>80</v>
      </c>
      <c r="N708" s="96">
        <v>25</v>
      </c>
      <c r="O708" s="97" t="str">
        <f t="shared" si="136"/>
        <v>DEC</v>
      </c>
      <c r="P708" s="96">
        <v>25</v>
      </c>
      <c r="Q708" s="98">
        <f t="shared" si="137"/>
        <v>15</v>
      </c>
      <c r="R708" s="97">
        <f t="shared" si="138"/>
        <v>0.60000000000000009</v>
      </c>
      <c r="S708" s="99" t="str">
        <f t="shared" si="139"/>
        <v>GROWTH</v>
      </c>
      <c r="T708" s="68">
        <v>45.5</v>
      </c>
      <c r="U708" s="100" t="str">
        <f t="shared" si="140"/>
        <v>jAN</v>
      </c>
      <c r="V708" s="96">
        <v>45.5</v>
      </c>
      <c r="W708" s="101">
        <f t="shared" si="141"/>
        <v>-5.5</v>
      </c>
      <c r="X708" s="102">
        <f t="shared" si="142"/>
        <v>-0.12087912087912089</v>
      </c>
      <c r="Y708" s="103" t="str">
        <f t="shared" si="143"/>
        <v>DEGROWTH</v>
      </c>
      <c r="Z708" s="74">
        <v>0</v>
      </c>
      <c r="AA708" s="69"/>
      <c r="AB708" s="69" t="s">
        <v>134</v>
      </c>
      <c r="AC708" s="3"/>
    </row>
    <row r="709" spans="1:29" ht="14.25" customHeight="1">
      <c r="A709" s="69" t="s">
        <v>134</v>
      </c>
      <c r="B709" s="71" t="s">
        <v>74</v>
      </c>
      <c r="C709" s="71" t="s">
        <v>1891</v>
      </c>
      <c r="D709" s="71">
        <v>1000000052</v>
      </c>
      <c r="E709" s="72" t="s">
        <v>1892</v>
      </c>
      <c r="F709" s="73">
        <v>43533</v>
      </c>
      <c r="G709" s="66" t="str">
        <f t="shared" si="132"/>
        <v>Targeted Dealer</v>
      </c>
      <c r="H709" s="66"/>
      <c r="I709" s="67">
        <v>200</v>
      </c>
      <c r="J709" s="67">
        <f t="shared" si="133"/>
        <v>200</v>
      </c>
      <c r="K709" s="68">
        <v>125</v>
      </c>
      <c r="L709" s="68">
        <f t="shared" si="134"/>
        <v>75</v>
      </c>
      <c r="M709" s="68">
        <f t="shared" si="135"/>
        <v>62.5</v>
      </c>
      <c r="N709" s="96">
        <v>186</v>
      </c>
      <c r="O709" s="97" t="str">
        <f t="shared" si="136"/>
        <v>DEC</v>
      </c>
      <c r="P709" s="96">
        <v>186</v>
      </c>
      <c r="Q709" s="98">
        <f t="shared" si="137"/>
        <v>-61</v>
      </c>
      <c r="R709" s="97">
        <f t="shared" si="138"/>
        <v>-0.32795698924731187</v>
      </c>
      <c r="S709" s="99" t="str">
        <f t="shared" si="139"/>
        <v>DEGROWTH</v>
      </c>
      <c r="T709" s="68">
        <v>201.5</v>
      </c>
      <c r="U709" s="100" t="str">
        <f t="shared" si="140"/>
        <v>jAN</v>
      </c>
      <c r="V709" s="96">
        <v>201.5</v>
      </c>
      <c r="W709" s="101">
        <f t="shared" si="141"/>
        <v>-76.5</v>
      </c>
      <c r="X709" s="102">
        <f t="shared" si="142"/>
        <v>-0.3796526054590571</v>
      </c>
      <c r="Y709" s="103" t="str">
        <f t="shared" si="143"/>
        <v>DEGROWTH</v>
      </c>
      <c r="Z709" s="74">
        <v>0</v>
      </c>
      <c r="AA709" s="69"/>
      <c r="AB709" s="69" t="s">
        <v>134</v>
      </c>
      <c r="AC709" s="3"/>
    </row>
    <row r="710" spans="1:29" ht="14.25" customHeight="1">
      <c r="A710" s="69" t="s">
        <v>134</v>
      </c>
      <c r="B710" s="71" t="s">
        <v>74</v>
      </c>
      <c r="C710" s="71" t="s">
        <v>1893</v>
      </c>
      <c r="D710" s="71">
        <v>1000000023</v>
      </c>
      <c r="E710" s="72" t="s">
        <v>1894</v>
      </c>
      <c r="F710" s="73">
        <v>43549</v>
      </c>
      <c r="G710" s="66" t="str">
        <f t="shared" si="132"/>
        <v>Targeted Dealer</v>
      </c>
      <c r="H710" s="66"/>
      <c r="I710" s="67">
        <v>20</v>
      </c>
      <c r="J710" s="67">
        <f t="shared" si="133"/>
        <v>20</v>
      </c>
      <c r="K710" s="68">
        <v>0</v>
      </c>
      <c r="L710" s="68">
        <f t="shared" si="134"/>
        <v>20</v>
      </c>
      <c r="M710" s="68">
        <f t="shared" si="135"/>
        <v>0</v>
      </c>
      <c r="N710" s="96">
        <v>0</v>
      </c>
      <c r="O710" s="97" t="str">
        <f t="shared" si="136"/>
        <v>DEC</v>
      </c>
      <c r="P710" s="96">
        <v>0</v>
      </c>
      <c r="Q710" s="98">
        <f t="shared" si="137"/>
        <v>0</v>
      </c>
      <c r="R710" s="97" t="str">
        <f t="shared" si="138"/>
        <v xml:space="preserve"> </v>
      </c>
      <c r="S710" s="99" t="b">
        <f t="shared" si="139"/>
        <v>0</v>
      </c>
      <c r="T710" s="68">
        <v>0</v>
      </c>
      <c r="U710" s="100" t="str">
        <f t="shared" si="140"/>
        <v>jAN</v>
      </c>
      <c r="V710" s="96">
        <v>0</v>
      </c>
      <c r="W710" s="101">
        <f t="shared" si="141"/>
        <v>0</v>
      </c>
      <c r="X710" s="102">
        <f t="shared" si="142"/>
        <v>0</v>
      </c>
      <c r="Y710" s="103" t="b">
        <f t="shared" si="143"/>
        <v>0</v>
      </c>
      <c r="Z710" s="74">
        <v>0</v>
      </c>
      <c r="AA710" s="69"/>
      <c r="AB710" s="69" t="s">
        <v>134</v>
      </c>
      <c r="AC710" s="3"/>
    </row>
    <row r="711" spans="1:29" ht="14.25" customHeight="1">
      <c r="A711" s="69" t="s">
        <v>134</v>
      </c>
      <c r="B711" s="71" t="s">
        <v>74</v>
      </c>
      <c r="C711" s="71" t="s">
        <v>1895</v>
      </c>
      <c r="D711" s="71">
        <v>1000000829</v>
      </c>
      <c r="E711" s="72" t="s">
        <v>1896</v>
      </c>
      <c r="F711" s="73">
        <v>43566</v>
      </c>
      <c r="G711" s="66" t="str">
        <f t="shared" si="132"/>
        <v>Targeted Dealer</v>
      </c>
      <c r="H711" s="66"/>
      <c r="I711" s="67">
        <v>130</v>
      </c>
      <c r="J711" s="67">
        <f t="shared" si="133"/>
        <v>130</v>
      </c>
      <c r="K711" s="68">
        <v>88.25</v>
      </c>
      <c r="L711" s="68">
        <f t="shared" si="134"/>
        <v>41.75</v>
      </c>
      <c r="M711" s="68">
        <f t="shared" si="135"/>
        <v>67.884615384615387</v>
      </c>
      <c r="N711" s="96">
        <v>114.75</v>
      </c>
      <c r="O711" s="97" t="str">
        <f t="shared" si="136"/>
        <v>DEC</v>
      </c>
      <c r="P711" s="96">
        <v>114.75</v>
      </c>
      <c r="Q711" s="98">
        <f t="shared" si="137"/>
        <v>-26.5</v>
      </c>
      <c r="R711" s="97">
        <f t="shared" si="138"/>
        <v>-0.23093681917211328</v>
      </c>
      <c r="S711" s="99" t="str">
        <f t="shared" si="139"/>
        <v>DEGROWTH</v>
      </c>
      <c r="T711" s="68">
        <v>173.3</v>
      </c>
      <c r="U711" s="100" t="str">
        <f t="shared" si="140"/>
        <v>jAN</v>
      </c>
      <c r="V711" s="96">
        <v>173.3</v>
      </c>
      <c r="W711" s="101">
        <f t="shared" si="141"/>
        <v>-85.050000000000011</v>
      </c>
      <c r="X711" s="102">
        <f t="shared" si="142"/>
        <v>-0.49076745527986154</v>
      </c>
      <c r="Y711" s="103" t="str">
        <f t="shared" si="143"/>
        <v>DEGROWTH</v>
      </c>
      <c r="Z711" s="74">
        <v>0</v>
      </c>
      <c r="AA711" s="69"/>
      <c r="AB711" s="69" t="s">
        <v>134</v>
      </c>
      <c r="AC711" s="3"/>
    </row>
    <row r="712" spans="1:29" ht="14.25" customHeight="1">
      <c r="A712" s="69" t="s">
        <v>134</v>
      </c>
      <c r="B712" s="71" t="s">
        <v>74</v>
      </c>
      <c r="C712" s="71" t="s">
        <v>1897</v>
      </c>
      <c r="D712" s="71">
        <v>1000000828</v>
      </c>
      <c r="E712" s="72" t="s">
        <v>1898</v>
      </c>
      <c r="F712" s="73">
        <v>43587</v>
      </c>
      <c r="G712" s="66" t="str">
        <f t="shared" si="132"/>
        <v>Targeted Dealer</v>
      </c>
      <c r="H712" s="66"/>
      <c r="I712" s="67">
        <v>30</v>
      </c>
      <c r="J712" s="67">
        <f t="shared" si="133"/>
        <v>30</v>
      </c>
      <c r="K712" s="68">
        <v>35</v>
      </c>
      <c r="L712" s="68">
        <f t="shared" si="134"/>
        <v>-5</v>
      </c>
      <c r="M712" s="68">
        <f t="shared" si="135"/>
        <v>116.66666666666667</v>
      </c>
      <c r="N712" s="96">
        <v>35</v>
      </c>
      <c r="O712" s="97" t="str">
        <f t="shared" si="136"/>
        <v>DEC</v>
      </c>
      <c r="P712" s="96">
        <v>35</v>
      </c>
      <c r="Q712" s="98">
        <f t="shared" si="137"/>
        <v>0</v>
      </c>
      <c r="R712" s="97">
        <f t="shared" si="138"/>
        <v>0</v>
      </c>
      <c r="S712" s="99" t="str">
        <f t="shared" si="139"/>
        <v>GROWTH</v>
      </c>
      <c r="T712" s="68">
        <v>50</v>
      </c>
      <c r="U712" s="100" t="str">
        <f t="shared" si="140"/>
        <v>jAN</v>
      </c>
      <c r="V712" s="96">
        <v>50</v>
      </c>
      <c r="W712" s="101">
        <f t="shared" si="141"/>
        <v>-15</v>
      </c>
      <c r="X712" s="102">
        <f t="shared" si="142"/>
        <v>-0.30000000000000004</v>
      </c>
      <c r="Y712" s="103" t="str">
        <f t="shared" si="143"/>
        <v>DEGROWTH</v>
      </c>
      <c r="Z712" s="74">
        <v>0</v>
      </c>
      <c r="AA712" s="69"/>
      <c r="AB712" s="69" t="s">
        <v>134</v>
      </c>
      <c r="AC712" s="3"/>
    </row>
    <row r="713" spans="1:29" ht="14.25" customHeight="1">
      <c r="A713" s="69" t="s">
        <v>134</v>
      </c>
      <c r="B713" s="71" t="s">
        <v>74</v>
      </c>
      <c r="C713" s="71" t="s">
        <v>284</v>
      </c>
      <c r="D713" s="71">
        <v>1000000053</v>
      </c>
      <c r="E713" s="72" t="s">
        <v>285</v>
      </c>
      <c r="F713" s="73">
        <v>43642</v>
      </c>
      <c r="G713" s="66" t="str">
        <f t="shared" si="132"/>
        <v>Targeted Dealer</v>
      </c>
      <c r="H713" s="66"/>
      <c r="I713" s="67">
        <v>20</v>
      </c>
      <c r="J713" s="67">
        <f t="shared" si="133"/>
        <v>20</v>
      </c>
      <c r="K713" s="68">
        <v>0</v>
      </c>
      <c r="L713" s="68">
        <f t="shared" si="134"/>
        <v>20</v>
      </c>
      <c r="M713" s="68">
        <f t="shared" si="135"/>
        <v>0</v>
      </c>
      <c r="N713" s="96">
        <v>22.5</v>
      </c>
      <c r="O713" s="97" t="str">
        <f t="shared" si="136"/>
        <v>DEC</v>
      </c>
      <c r="P713" s="96">
        <v>22.5</v>
      </c>
      <c r="Q713" s="98">
        <f t="shared" si="137"/>
        <v>-22.5</v>
      </c>
      <c r="R713" s="97">
        <f t="shared" si="138"/>
        <v>-1</v>
      </c>
      <c r="S713" s="99" t="str">
        <f t="shared" si="139"/>
        <v>DEGROWTH</v>
      </c>
      <c r="T713" s="68">
        <v>15</v>
      </c>
      <c r="U713" s="100" t="str">
        <f t="shared" si="140"/>
        <v>jAN</v>
      </c>
      <c r="V713" s="96">
        <v>15</v>
      </c>
      <c r="W713" s="101">
        <f t="shared" si="141"/>
        <v>-15</v>
      </c>
      <c r="X713" s="102">
        <f t="shared" si="142"/>
        <v>-1</v>
      </c>
      <c r="Y713" s="103" t="str">
        <f t="shared" si="143"/>
        <v>DEGROWTH</v>
      </c>
      <c r="Z713" s="74">
        <v>0</v>
      </c>
      <c r="AA713" s="69"/>
      <c r="AB713" s="69" t="s">
        <v>134</v>
      </c>
      <c r="AC713" s="3"/>
    </row>
    <row r="714" spans="1:29" ht="14.25" customHeight="1">
      <c r="A714" s="69" t="s">
        <v>134</v>
      </c>
      <c r="B714" s="71" t="s">
        <v>74</v>
      </c>
      <c r="C714" s="71" t="s">
        <v>1899</v>
      </c>
      <c r="D714" s="71">
        <v>1000000030</v>
      </c>
      <c r="E714" s="72" t="s">
        <v>1900</v>
      </c>
      <c r="F714" s="73">
        <v>43703</v>
      </c>
      <c r="G714" s="66" t="str">
        <f t="shared" si="132"/>
        <v>Targeted Dealer</v>
      </c>
      <c r="H714" s="66"/>
      <c r="I714" s="67">
        <v>20</v>
      </c>
      <c r="J714" s="67">
        <f t="shared" si="133"/>
        <v>20</v>
      </c>
      <c r="K714" s="68">
        <v>13</v>
      </c>
      <c r="L714" s="68">
        <f t="shared" si="134"/>
        <v>7</v>
      </c>
      <c r="M714" s="68">
        <f t="shared" si="135"/>
        <v>65</v>
      </c>
      <c r="N714" s="96">
        <v>0</v>
      </c>
      <c r="O714" s="97" t="str">
        <f t="shared" si="136"/>
        <v>DEC</v>
      </c>
      <c r="P714" s="96">
        <v>0</v>
      </c>
      <c r="Q714" s="98">
        <f t="shared" si="137"/>
        <v>13</v>
      </c>
      <c r="R714" s="97" t="str">
        <f t="shared" si="138"/>
        <v xml:space="preserve"> </v>
      </c>
      <c r="S714" s="99" t="b">
        <f t="shared" si="139"/>
        <v>0</v>
      </c>
      <c r="T714" s="68">
        <v>2.5</v>
      </c>
      <c r="U714" s="100" t="str">
        <f t="shared" si="140"/>
        <v>jAN</v>
      </c>
      <c r="V714" s="96">
        <v>2.5</v>
      </c>
      <c r="W714" s="101">
        <f t="shared" si="141"/>
        <v>10.5</v>
      </c>
      <c r="X714" s="102">
        <f t="shared" si="142"/>
        <v>4.2</v>
      </c>
      <c r="Y714" s="103" t="str">
        <f t="shared" si="143"/>
        <v>GROWTH</v>
      </c>
      <c r="Z714" s="74">
        <v>0</v>
      </c>
      <c r="AA714" s="69"/>
      <c r="AB714" s="69" t="s">
        <v>134</v>
      </c>
      <c r="AC714" s="3"/>
    </row>
    <row r="715" spans="1:29" ht="14.25" customHeight="1">
      <c r="A715" s="69" t="s">
        <v>134</v>
      </c>
      <c r="B715" s="71" t="s">
        <v>74</v>
      </c>
      <c r="C715" s="71" t="s">
        <v>1901</v>
      </c>
      <c r="D715" s="71">
        <v>1000002391</v>
      </c>
      <c r="E715" s="72" t="s">
        <v>1902</v>
      </c>
      <c r="F715" s="73">
        <v>43876</v>
      </c>
      <c r="G715" s="66" t="str">
        <f t="shared" si="132"/>
        <v>Targeted Dealer</v>
      </c>
      <c r="H715" s="66"/>
      <c r="I715" s="67">
        <v>80</v>
      </c>
      <c r="J715" s="67">
        <f t="shared" si="133"/>
        <v>80</v>
      </c>
      <c r="K715" s="68">
        <v>64.75</v>
      </c>
      <c r="L715" s="68">
        <f t="shared" si="134"/>
        <v>15.25</v>
      </c>
      <c r="M715" s="68">
        <f t="shared" si="135"/>
        <v>80.9375</v>
      </c>
      <c r="N715" s="96">
        <v>68</v>
      </c>
      <c r="O715" s="97" t="str">
        <f t="shared" si="136"/>
        <v>DEC</v>
      </c>
      <c r="P715" s="96">
        <v>68</v>
      </c>
      <c r="Q715" s="98">
        <f t="shared" si="137"/>
        <v>-3.25</v>
      </c>
      <c r="R715" s="97">
        <f t="shared" si="138"/>
        <v>-4.7794117647058876E-2</v>
      </c>
      <c r="S715" s="99" t="str">
        <f t="shared" si="139"/>
        <v>DEGROWTH</v>
      </c>
      <c r="T715" s="68">
        <v>111</v>
      </c>
      <c r="U715" s="100" t="str">
        <f t="shared" si="140"/>
        <v>jAN</v>
      </c>
      <c r="V715" s="96">
        <v>111</v>
      </c>
      <c r="W715" s="101">
        <f t="shared" si="141"/>
        <v>-46.25</v>
      </c>
      <c r="X715" s="102">
        <f t="shared" si="142"/>
        <v>-0.41666666666666663</v>
      </c>
      <c r="Y715" s="103" t="str">
        <f t="shared" si="143"/>
        <v>DEGROWTH</v>
      </c>
      <c r="Z715" s="74">
        <v>0</v>
      </c>
      <c r="AA715" s="69"/>
      <c r="AB715" s="69" t="s">
        <v>134</v>
      </c>
      <c r="AC715" s="3"/>
    </row>
    <row r="716" spans="1:29" ht="14.25" customHeight="1">
      <c r="A716" s="69" t="s">
        <v>134</v>
      </c>
      <c r="B716" s="71" t="s">
        <v>74</v>
      </c>
      <c r="C716" s="71" t="s">
        <v>1903</v>
      </c>
      <c r="D716" s="71">
        <v>1000000049</v>
      </c>
      <c r="E716" s="72" t="s">
        <v>1904</v>
      </c>
      <c r="F716" s="73">
        <v>43887</v>
      </c>
      <c r="G716" s="66" t="str">
        <f t="shared" si="132"/>
        <v>Targeted Dealer</v>
      </c>
      <c r="H716" s="66"/>
      <c r="I716" s="67">
        <v>30</v>
      </c>
      <c r="J716" s="67">
        <f t="shared" si="133"/>
        <v>30</v>
      </c>
      <c r="K716" s="68">
        <v>5</v>
      </c>
      <c r="L716" s="68">
        <f t="shared" si="134"/>
        <v>25</v>
      </c>
      <c r="M716" s="68">
        <f t="shared" si="135"/>
        <v>16.666666666666668</v>
      </c>
      <c r="N716" s="96">
        <v>10</v>
      </c>
      <c r="O716" s="97" t="str">
        <f t="shared" si="136"/>
        <v>DEC</v>
      </c>
      <c r="P716" s="96">
        <v>10</v>
      </c>
      <c r="Q716" s="98">
        <f t="shared" si="137"/>
        <v>-5</v>
      </c>
      <c r="R716" s="97">
        <f t="shared" si="138"/>
        <v>-0.5</v>
      </c>
      <c r="S716" s="99" t="str">
        <f t="shared" si="139"/>
        <v>DEGROWTH</v>
      </c>
      <c r="T716" s="68">
        <v>10</v>
      </c>
      <c r="U716" s="100" t="str">
        <f t="shared" si="140"/>
        <v>jAN</v>
      </c>
      <c r="V716" s="96">
        <v>10</v>
      </c>
      <c r="W716" s="101">
        <f t="shared" si="141"/>
        <v>-5</v>
      </c>
      <c r="X716" s="102">
        <f t="shared" si="142"/>
        <v>-0.5</v>
      </c>
      <c r="Y716" s="103" t="str">
        <f t="shared" si="143"/>
        <v>DEGROWTH</v>
      </c>
      <c r="Z716" s="74">
        <v>0</v>
      </c>
      <c r="AA716" s="69"/>
      <c r="AB716" s="69" t="s">
        <v>134</v>
      </c>
      <c r="AC716" s="3"/>
    </row>
    <row r="717" spans="1:29" ht="14.25" customHeight="1">
      <c r="A717" s="69" t="s">
        <v>134</v>
      </c>
      <c r="B717" s="71" t="s">
        <v>74</v>
      </c>
      <c r="C717" s="71" t="s">
        <v>1905</v>
      </c>
      <c r="D717" s="71">
        <v>1000000042</v>
      </c>
      <c r="E717" s="72" t="s">
        <v>1906</v>
      </c>
      <c r="F717" s="73">
        <v>43894</v>
      </c>
      <c r="G717" s="66" t="str">
        <f t="shared" si="132"/>
        <v>Targeted Dealer</v>
      </c>
      <c r="H717" s="66"/>
      <c r="I717" s="67">
        <v>120</v>
      </c>
      <c r="J717" s="67">
        <f t="shared" si="133"/>
        <v>120</v>
      </c>
      <c r="K717" s="68">
        <v>98.7</v>
      </c>
      <c r="L717" s="68">
        <f t="shared" si="134"/>
        <v>21.299999999999997</v>
      </c>
      <c r="M717" s="68">
        <f t="shared" si="135"/>
        <v>82.25</v>
      </c>
      <c r="N717" s="96">
        <v>95</v>
      </c>
      <c r="O717" s="97" t="str">
        <f t="shared" si="136"/>
        <v>DEC</v>
      </c>
      <c r="P717" s="96">
        <v>95</v>
      </c>
      <c r="Q717" s="98">
        <f t="shared" si="137"/>
        <v>3.7000000000000028</v>
      </c>
      <c r="R717" s="97">
        <f t="shared" si="138"/>
        <v>3.8947368421052619E-2</v>
      </c>
      <c r="S717" s="99" t="str">
        <f t="shared" si="139"/>
        <v>GROWTH</v>
      </c>
      <c r="T717" s="68">
        <v>75.5</v>
      </c>
      <c r="U717" s="100" t="str">
        <f t="shared" si="140"/>
        <v>jAN</v>
      </c>
      <c r="V717" s="96">
        <v>75.5</v>
      </c>
      <c r="W717" s="101">
        <f t="shared" si="141"/>
        <v>23.200000000000003</v>
      </c>
      <c r="X717" s="102">
        <f t="shared" si="142"/>
        <v>0.30728476821192063</v>
      </c>
      <c r="Y717" s="103" t="str">
        <f t="shared" si="143"/>
        <v>GROWTH</v>
      </c>
      <c r="Z717" s="74">
        <v>0</v>
      </c>
      <c r="AA717" s="69"/>
      <c r="AB717" s="69" t="s">
        <v>134</v>
      </c>
      <c r="AC717" s="3"/>
    </row>
    <row r="718" spans="1:29" ht="14.25" customHeight="1">
      <c r="A718" s="69" t="s">
        <v>134</v>
      </c>
      <c r="B718" s="71" t="s">
        <v>74</v>
      </c>
      <c r="C718" s="71" t="s">
        <v>1907</v>
      </c>
      <c r="D718" s="71">
        <v>1000000038</v>
      </c>
      <c r="E718" s="72" t="s">
        <v>1908</v>
      </c>
      <c r="F718" s="73">
        <v>43969</v>
      </c>
      <c r="G718" s="66" t="str">
        <f t="shared" si="132"/>
        <v>Targeted Dealer</v>
      </c>
      <c r="H718" s="66"/>
      <c r="I718" s="67">
        <v>750</v>
      </c>
      <c r="J718" s="67">
        <f t="shared" si="133"/>
        <v>750</v>
      </c>
      <c r="K718" s="68">
        <v>682.5</v>
      </c>
      <c r="L718" s="68">
        <f t="shared" si="134"/>
        <v>67.5</v>
      </c>
      <c r="M718" s="68">
        <f t="shared" si="135"/>
        <v>91</v>
      </c>
      <c r="N718" s="96">
        <v>701.65</v>
      </c>
      <c r="O718" s="97" t="str">
        <f t="shared" si="136"/>
        <v>DEC</v>
      </c>
      <c r="P718" s="96">
        <v>701.65</v>
      </c>
      <c r="Q718" s="98">
        <f t="shared" si="137"/>
        <v>-19.149999999999977</v>
      </c>
      <c r="R718" s="97">
        <f t="shared" si="138"/>
        <v>-2.7292809805458562E-2</v>
      </c>
      <c r="S718" s="99" t="str">
        <f t="shared" si="139"/>
        <v>DEGROWTH</v>
      </c>
      <c r="T718" s="68">
        <v>686</v>
      </c>
      <c r="U718" s="100" t="str">
        <f t="shared" si="140"/>
        <v>jAN</v>
      </c>
      <c r="V718" s="96">
        <v>686</v>
      </c>
      <c r="W718" s="101">
        <f t="shared" si="141"/>
        <v>-3.5</v>
      </c>
      <c r="X718" s="102">
        <f t="shared" si="142"/>
        <v>-5.1020408163264808E-3</v>
      </c>
      <c r="Y718" s="103" t="str">
        <f t="shared" si="143"/>
        <v>DEGROWTH</v>
      </c>
      <c r="Z718" s="74">
        <v>0</v>
      </c>
      <c r="AA718" s="69"/>
      <c r="AB718" s="69" t="s">
        <v>134</v>
      </c>
      <c r="AC718" s="3"/>
    </row>
    <row r="719" spans="1:29" ht="14.25" customHeight="1">
      <c r="A719" s="69" t="s">
        <v>134</v>
      </c>
      <c r="B719" s="71" t="s">
        <v>74</v>
      </c>
      <c r="C719" s="71" t="s">
        <v>3917</v>
      </c>
      <c r="D719" s="71">
        <v>1000000055</v>
      </c>
      <c r="E719" s="72" t="s">
        <v>3918</v>
      </c>
      <c r="F719" s="73">
        <v>44054</v>
      </c>
      <c r="G719" s="66" t="str">
        <f t="shared" si="132"/>
        <v>Targeted Dealer</v>
      </c>
      <c r="H719" s="66"/>
      <c r="I719" s="67">
        <v>20</v>
      </c>
      <c r="J719" s="67">
        <f t="shared" si="133"/>
        <v>20</v>
      </c>
      <c r="K719" s="68">
        <v>0</v>
      </c>
      <c r="L719" s="68">
        <f t="shared" si="134"/>
        <v>20</v>
      </c>
      <c r="M719" s="68">
        <f t="shared" si="135"/>
        <v>0</v>
      </c>
      <c r="N719" s="96">
        <v>0</v>
      </c>
      <c r="O719" s="97" t="str">
        <f t="shared" si="136"/>
        <v>DEC</v>
      </c>
      <c r="P719" s="96">
        <v>0</v>
      </c>
      <c r="Q719" s="98">
        <f t="shared" si="137"/>
        <v>0</v>
      </c>
      <c r="R719" s="97" t="str">
        <f t="shared" si="138"/>
        <v xml:space="preserve"> </v>
      </c>
      <c r="S719" s="99" t="b">
        <f t="shared" si="139"/>
        <v>0</v>
      </c>
      <c r="T719" s="68">
        <v>0</v>
      </c>
      <c r="U719" s="100" t="str">
        <f t="shared" si="140"/>
        <v>jAN</v>
      </c>
      <c r="V719" s="96">
        <v>0</v>
      </c>
      <c r="W719" s="101">
        <f t="shared" si="141"/>
        <v>0</v>
      </c>
      <c r="X719" s="102">
        <f t="shared" si="142"/>
        <v>0</v>
      </c>
      <c r="Y719" s="103" t="b">
        <f t="shared" si="143"/>
        <v>0</v>
      </c>
      <c r="Z719" s="74">
        <v>0</v>
      </c>
      <c r="AA719" s="69"/>
      <c r="AB719" s="69" t="s">
        <v>134</v>
      </c>
      <c r="AC719" s="3"/>
    </row>
    <row r="720" spans="1:29" ht="14.25" customHeight="1">
      <c r="A720" s="69" t="s">
        <v>134</v>
      </c>
      <c r="B720" s="71" t="s">
        <v>74</v>
      </c>
      <c r="C720" s="71" t="s">
        <v>1909</v>
      </c>
      <c r="D720" s="71">
        <v>1000000062</v>
      </c>
      <c r="E720" s="72" t="s">
        <v>1910</v>
      </c>
      <c r="F720" s="73">
        <v>44197</v>
      </c>
      <c r="G720" s="66" t="str">
        <f t="shared" si="132"/>
        <v>Targeted Dealer</v>
      </c>
      <c r="H720" s="66"/>
      <c r="I720" s="67">
        <v>50</v>
      </c>
      <c r="J720" s="67">
        <f t="shared" si="133"/>
        <v>50</v>
      </c>
      <c r="K720" s="68">
        <v>10</v>
      </c>
      <c r="L720" s="68">
        <f t="shared" si="134"/>
        <v>40</v>
      </c>
      <c r="M720" s="68">
        <f t="shared" si="135"/>
        <v>20</v>
      </c>
      <c r="N720" s="96">
        <v>0</v>
      </c>
      <c r="O720" s="97" t="str">
        <f t="shared" si="136"/>
        <v>DEC</v>
      </c>
      <c r="P720" s="96">
        <v>0</v>
      </c>
      <c r="Q720" s="98">
        <f t="shared" si="137"/>
        <v>10</v>
      </c>
      <c r="R720" s="97" t="str">
        <f t="shared" si="138"/>
        <v xml:space="preserve"> </v>
      </c>
      <c r="S720" s="99" t="b">
        <f t="shared" si="139"/>
        <v>0</v>
      </c>
      <c r="T720" s="68">
        <v>35</v>
      </c>
      <c r="U720" s="100" t="str">
        <f t="shared" si="140"/>
        <v>jAN</v>
      </c>
      <c r="V720" s="96">
        <v>35</v>
      </c>
      <c r="W720" s="101">
        <f t="shared" si="141"/>
        <v>-25</v>
      </c>
      <c r="X720" s="102">
        <f t="shared" si="142"/>
        <v>-0.7142857142857143</v>
      </c>
      <c r="Y720" s="103" t="str">
        <f t="shared" si="143"/>
        <v>DEGROWTH</v>
      </c>
      <c r="Z720" s="74">
        <v>0</v>
      </c>
      <c r="AA720" s="69"/>
      <c r="AB720" s="69" t="s">
        <v>134</v>
      </c>
      <c r="AC720" s="3"/>
    </row>
    <row r="721" spans="1:29" ht="14.25" customHeight="1">
      <c r="A721" s="69" t="s">
        <v>134</v>
      </c>
      <c r="B721" s="71" t="s">
        <v>74</v>
      </c>
      <c r="C721" s="71" t="s">
        <v>286</v>
      </c>
      <c r="D721" s="71">
        <v>1000000823</v>
      </c>
      <c r="E721" s="72" t="s">
        <v>287</v>
      </c>
      <c r="F721" s="73">
        <v>44202</v>
      </c>
      <c r="G721" s="66" t="str">
        <f t="shared" si="132"/>
        <v>Targeted Dealer</v>
      </c>
      <c r="H721" s="66"/>
      <c r="I721" s="67">
        <v>50</v>
      </c>
      <c r="J721" s="67">
        <f t="shared" si="133"/>
        <v>50</v>
      </c>
      <c r="K721" s="68">
        <v>15</v>
      </c>
      <c r="L721" s="68">
        <f t="shared" si="134"/>
        <v>35</v>
      </c>
      <c r="M721" s="68">
        <f t="shared" si="135"/>
        <v>30</v>
      </c>
      <c r="N721" s="96">
        <v>25</v>
      </c>
      <c r="O721" s="97" t="str">
        <f t="shared" si="136"/>
        <v>DEC</v>
      </c>
      <c r="P721" s="96">
        <v>25</v>
      </c>
      <c r="Q721" s="98">
        <f t="shared" si="137"/>
        <v>-10</v>
      </c>
      <c r="R721" s="97">
        <f t="shared" si="138"/>
        <v>-0.4</v>
      </c>
      <c r="S721" s="99" t="str">
        <f t="shared" si="139"/>
        <v>DEGROWTH</v>
      </c>
      <c r="T721" s="68">
        <v>55</v>
      </c>
      <c r="U721" s="100" t="str">
        <f t="shared" si="140"/>
        <v>jAN</v>
      </c>
      <c r="V721" s="96">
        <v>55</v>
      </c>
      <c r="W721" s="101">
        <f t="shared" si="141"/>
        <v>-40</v>
      </c>
      <c r="X721" s="102">
        <f t="shared" si="142"/>
        <v>-0.72727272727272729</v>
      </c>
      <c r="Y721" s="103" t="str">
        <f t="shared" si="143"/>
        <v>DEGROWTH</v>
      </c>
      <c r="Z721" s="74">
        <v>1</v>
      </c>
      <c r="AA721" s="69"/>
      <c r="AB721" s="69" t="s">
        <v>134</v>
      </c>
      <c r="AC721" s="3"/>
    </row>
    <row r="722" spans="1:29" ht="14.25" customHeight="1">
      <c r="A722" s="69" t="s">
        <v>134</v>
      </c>
      <c r="B722" s="71" t="s">
        <v>74</v>
      </c>
      <c r="C722" s="71" t="s">
        <v>288</v>
      </c>
      <c r="D722" s="71">
        <v>1000000025</v>
      </c>
      <c r="E722" s="72" t="s">
        <v>289</v>
      </c>
      <c r="F722" s="73">
        <v>44335</v>
      </c>
      <c r="G722" s="66" t="str">
        <f t="shared" si="132"/>
        <v>-</v>
      </c>
      <c r="H722" s="66"/>
      <c r="I722" s="67">
        <v>0</v>
      </c>
      <c r="J722" s="67">
        <f t="shared" si="133"/>
        <v>0</v>
      </c>
      <c r="K722" s="68">
        <v>0</v>
      </c>
      <c r="L722" s="68">
        <f t="shared" si="134"/>
        <v>0</v>
      </c>
      <c r="M722" s="68" t="str">
        <f t="shared" si="135"/>
        <v>-</v>
      </c>
      <c r="N722" s="96">
        <v>0</v>
      </c>
      <c r="O722" s="97" t="str">
        <f t="shared" si="136"/>
        <v>DEC</v>
      </c>
      <c r="P722" s="96">
        <v>0</v>
      </c>
      <c r="Q722" s="98">
        <f t="shared" si="137"/>
        <v>0</v>
      </c>
      <c r="R722" s="97" t="str">
        <f t="shared" si="138"/>
        <v xml:space="preserve"> </v>
      </c>
      <c r="S722" s="99" t="b">
        <f t="shared" si="139"/>
        <v>0</v>
      </c>
      <c r="T722" s="68">
        <v>65</v>
      </c>
      <c r="U722" s="100" t="str">
        <f t="shared" si="140"/>
        <v>jAN</v>
      </c>
      <c r="V722" s="96">
        <v>65</v>
      </c>
      <c r="W722" s="101">
        <f t="shared" si="141"/>
        <v>-65</v>
      </c>
      <c r="X722" s="102">
        <f t="shared" si="142"/>
        <v>-1</v>
      </c>
      <c r="Y722" s="103" t="str">
        <f t="shared" si="143"/>
        <v>DEGROWTH</v>
      </c>
      <c r="Z722" s="74">
        <v>0</v>
      </c>
      <c r="AA722" s="69"/>
      <c r="AB722" s="69" t="s">
        <v>134</v>
      </c>
      <c r="AC722" s="3"/>
    </row>
    <row r="723" spans="1:29" ht="14.25" customHeight="1">
      <c r="A723" s="69" t="s">
        <v>134</v>
      </c>
      <c r="B723" s="71" t="s">
        <v>74</v>
      </c>
      <c r="C723" s="71" t="s">
        <v>1911</v>
      </c>
      <c r="D723" s="71">
        <v>1000000056</v>
      </c>
      <c r="E723" s="72" t="s">
        <v>1912</v>
      </c>
      <c r="F723" s="73">
        <v>44422</v>
      </c>
      <c r="G723" s="66" t="str">
        <f t="shared" si="132"/>
        <v>Targeted Dealer</v>
      </c>
      <c r="H723" s="66"/>
      <c r="I723" s="67">
        <v>510</v>
      </c>
      <c r="J723" s="67">
        <f t="shared" si="133"/>
        <v>510.00000000000006</v>
      </c>
      <c r="K723" s="68">
        <v>512.5</v>
      </c>
      <c r="L723" s="68">
        <f t="shared" si="134"/>
        <v>-2.5</v>
      </c>
      <c r="M723" s="68">
        <f t="shared" si="135"/>
        <v>100.49019607843137</v>
      </c>
      <c r="N723" s="96">
        <v>501.5</v>
      </c>
      <c r="O723" s="97" t="str">
        <f t="shared" si="136"/>
        <v>DEC</v>
      </c>
      <c r="P723" s="96">
        <v>501.5</v>
      </c>
      <c r="Q723" s="98">
        <f t="shared" si="137"/>
        <v>11</v>
      </c>
      <c r="R723" s="97">
        <f t="shared" si="138"/>
        <v>2.193419740777669E-2</v>
      </c>
      <c r="S723" s="99" t="str">
        <f t="shared" si="139"/>
        <v>GROWTH</v>
      </c>
      <c r="T723" s="68">
        <v>370</v>
      </c>
      <c r="U723" s="100" t="str">
        <f t="shared" si="140"/>
        <v>jAN</v>
      </c>
      <c r="V723" s="96">
        <v>370</v>
      </c>
      <c r="W723" s="101">
        <f t="shared" si="141"/>
        <v>142.5</v>
      </c>
      <c r="X723" s="102">
        <f t="shared" si="142"/>
        <v>0.38513513513513509</v>
      </c>
      <c r="Y723" s="103" t="str">
        <f t="shared" si="143"/>
        <v>GROWTH</v>
      </c>
      <c r="Z723" s="74">
        <v>0</v>
      </c>
      <c r="AA723" s="69"/>
      <c r="AB723" s="69" t="s">
        <v>134</v>
      </c>
      <c r="AC723" s="3"/>
    </row>
    <row r="724" spans="1:29" ht="14.25" customHeight="1">
      <c r="A724" s="69" t="s">
        <v>134</v>
      </c>
      <c r="B724" s="71" t="s">
        <v>74</v>
      </c>
      <c r="C724" s="71" t="s">
        <v>1913</v>
      </c>
      <c r="D724" s="71">
        <v>1000000033</v>
      </c>
      <c r="E724" s="72" t="s">
        <v>1914</v>
      </c>
      <c r="F724" s="73">
        <v>44462</v>
      </c>
      <c r="G724" s="66" t="str">
        <f t="shared" si="132"/>
        <v>Targeted Dealer</v>
      </c>
      <c r="H724" s="66"/>
      <c r="I724" s="67">
        <v>120</v>
      </c>
      <c r="J724" s="67">
        <f t="shared" si="133"/>
        <v>120</v>
      </c>
      <c r="K724" s="68">
        <v>120.5</v>
      </c>
      <c r="L724" s="68">
        <f t="shared" si="134"/>
        <v>-0.5</v>
      </c>
      <c r="M724" s="68">
        <f t="shared" si="135"/>
        <v>100.41666666666667</v>
      </c>
      <c r="N724" s="96">
        <v>164.75</v>
      </c>
      <c r="O724" s="97" t="str">
        <f t="shared" si="136"/>
        <v>DEC</v>
      </c>
      <c r="P724" s="96">
        <v>164.75</v>
      </c>
      <c r="Q724" s="98">
        <f t="shared" si="137"/>
        <v>-44.25</v>
      </c>
      <c r="R724" s="97">
        <f t="shared" si="138"/>
        <v>-0.26858877086494692</v>
      </c>
      <c r="S724" s="99" t="str">
        <f t="shared" si="139"/>
        <v>DEGROWTH</v>
      </c>
      <c r="T724" s="68">
        <v>151.5</v>
      </c>
      <c r="U724" s="100" t="str">
        <f t="shared" si="140"/>
        <v>jAN</v>
      </c>
      <c r="V724" s="96">
        <v>151.5</v>
      </c>
      <c r="W724" s="101">
        <f t="shared" si="141"/>
        <v>-31</v>
      </c>
      <c r="X724" s="102">
        <f t="shared" si="142"/>
        <v>-0.20462046204620465</v>
      </c>
      <c r="Y724" s="103" t="str">
        <f t="shared" si="143"/>
        <v>DEGROWTH</v>
      </c>
      <c r="Z724" s="74">
        <v>0</v>
      </c>
      <c r="AA724" s="69"/>
      <c r="AB724" s="69" t="s">
        <v>134</v>
      </c>
      <c r="AC724" s="3"/>
    </row>
    <row r="725" spans="1:29" ht="14.25" customHeight="1">
      <c r="A725" s="69" t="s">
        <v>134</v>
      </c>
      <c r="B725" s="71" t="s">
        <v>74</v>
      </c>
      <c r="C725" s="71" t="s">
        <v>1915</v>
      </c>
      <c r="D725" s="71">
        <v>1000000826</v>
      </c>
      <c r="E725" s="72" t="s">
        <v>1916</v>
      </c>
      <c r="F725" s="73">
        <v>44462</v>
      </c>
      <c r="G725" s="66" t="str">
        <f t="shared" si="132"/>
        <v>Targeted Dealer</v>
      </c>
      <c r="H725" s="66"/>
      <c r="I725" s="67">
        <v>100</v>
      </c>
      <c r="J725" s="67">
        <f t="shared" si="133"/>
        <v>100</v>
      </c>
      <c r="K725" s="68">
        <v>29.5</v>
      </c>
      <c r="L725" s="68">
        <f t="shared" si="134"/>
        <v>70.5</v>
      </c>
      <c r="M725" s="68">
        <f t="shared" si="135"/>
        <v>29.5</v>
      </c>
      <c r="N725" s="96">
        <v>36.5</v>
      </c>
      <c r="O725" s="97" t="str">
        <f t="shared" si="136"/>
        <v>DEC</v>
      </c>
      <c r="P725" s="96">
        <v>36.5</v>
      </c>
      <c r="Q725" s="98">
        <f t="shared" si="137"/>
        <v>-7</v>
      </c>
      <c r="R725" s="97">
        <f t="shared" si="138"/>
        <v>-0.19178082191780821</v>
      </c>
      <c r="S725" s="99" t="str">
        <f t="shared" si="139"/>
        <v>DEGROWTH</v>
      </c>
      <c r="T725" s="68">
        <v>20</v>
      </c>
      <c r="U725" s="100" t="str">
        <f t="shared" si="140"/>
        <v>jAN</v>
      </c>
      <c r="V725" s="96">
        <v>20</v>
      </c>
      <c r="W725" s="101">
        <f t="shared" si="141"/>
        <v>9.5</v>
      </c>
      <c r="X725" s="102">
        <f t="shared" si="142"/>
        <v>0.47500000000000009</v>
      </c>
      <c r="Y725" s="103" t="str">
        <f t="shared" si="143"/>
        <v>GROWTH</v>
      </c>
      <c r="Z725" s="74">
        <v>0</v>
      </c>
      <c r="AA725" s="69"/>
      <c r="AB725" s="69" t="s">
        <v>134</v>
      </c>
      <c r="AC725" s="3"/>
    </row>
    <row r="726" spans="1:29" ht="14.25" customHeight="1">
      <c r="A726" s="69" t="s">
        <v>134</v>
      </c>
      <c r="B726" s="71" t="s">
        <v>74</v>
      </c>
      <c r="C726" s="71" t="s">
        <v>1917</v>
      </c>
      <c r="D726" s="71">
        <v>1000000029</v>
      </c>
      <c r="E726" s="72" t="s">
        <v>1918</v>
      </c>
      <c r="F726" s="73">
        <v>44522</v>
      </c>
      <c r="G726" s="66" t="str">
        <f t="shared" si="132"/>
        <v>Targeted Dealer</v>
      </c>
      <c r="H726" s="66"/>
      <c r="I726" s="67">
        <v>50</v>
      </c>
      <c r="J726" s="67">
        <f t="shared" si="133"/>
        <v>50</v>
      </c>
      <c r="K726" s="68">
        <v>60</v>
      </c>
      <c r="L726" s="68">
        <f t="shared" si="134"/>
        <v>-10</v>
      </c>
      <c r="M726" s="68">
        <f t="shared" si="135"/>
        <v>120</v>
      </c>
      <c r="N726" s="96">
        <v>31</v>
      </c>
      <c r="O726" s="97" t="str">
        <f t="shared" si="136"/>
        <v>DEC</v>
      </c>
      <c r="P726" s="96">
        <v>31</v>
      </c>
      <c r="Q726" s="98">
        <f t="shared" si="137"/>
        <v>29</v>
      </c>
      <c r="R726" s="97">
        <f t="shared" si="138"/>
        <v>0.93548387096774199</v>
      </c>
      <c r="S726" s="99" t="str">
        <f t="shared" si="139"/>
        <v>GROWTH</v>
      </c>
      <c r="T726" s="68">
        <v>30</v>
      </c>
      <c r="U726" s="100" t="str">
        <f t="shared" si="140"/>
        <v>jAN</v>
      </c>
      <c r="V726" s="96">
        <v>30</v>
      </c>
      <c r="W726" s="101">
        <f t="shared" si="141"/>
        <v>30</v>
      </c>
      <c r="X726" s="102">
        <f t="shared" si="142"/>
        <v>1</v>
      </c>
      <c r="Y726" s="103" t="str">
        <f t="shared" si="143"/>
        <v>GROWTH</v>
      </c>
      <c r="Z726" s="74">
        <v>0</v>
      </c>
      <c r="AA726" s="69"/>
      <c r="AB726" s="69" t="s">
        <v>134</v>
      </c>
      <c r="AC726" s="3"/>
    </row>
    <row r="727" spans="1:29" ht="14.25" customHeight="1">
      <c r="A727" s="69" t="s">
        <v>134</v>
      </c>
      <c r="B727" s="71" t="s">
        <v>74</v>
      </c>
      <c r="C727" s="71" t="s">
        <v>1919</v>
      </c>
      <c r="D727" s="71">
        <v>1000002744</v>
      </c>
      <c r="E727" s="72" t="s">
        <v>1920</v>
      </c>
      <c r="F727" s="73">
        <v>44691</v>
      </c>
      <c r="G727" s="66" t="str">
        <f t="shared" si="132"/>
        <v>Targeted Dealer</v>
      </c>
      <c r="H727" s="66"/>
      <c r="I727" s="67">
        <v>45</v>
      </c>
      <c r="J727" s="67">
        <f t="shared" si="133"/>
        <v>45</v>
      </c>
      <c r="K727" s="68">
        <v>50</v>
      </c>
      <c r="L727" s="68">
        <f t="shared" si="134"/>
        <v>-5</v>
      </c>
      <c r="M727" s="68">
        <f t="shared" si="135"/>
        <v>111.11111111111111</v>
      </c>
      <c r="N727" s="96">
        <v>25</v>
      </c>
      <c r="O727" s="97" t="str">
        <f t="shared" si="136"/>
        <v>DEC</v>
      </c>
      <c r="P727" s="96">
        <v>25</v>
      </c>
      <c r="Q727" s="98">
        <f t="shared" si="137"/>
        <v>25</v>
      </c>
      <c r="R727" s="97">
        <f t="shared" si="138"/>
        <v>1</v>
      </c>
      <c r="S727" s="99" t="str">
        <f t="shared" si="139"/>
        <v>GROWTH</v>
      </c>
      <c r="T727" s="68">
        <v>40</v>
      </c>
      <c r="U727" s="100" t="str">
        <f t="shared" si="140"/>
        <v>jAN</v>
      </c>
      <c r="V727" s="96">
        <v>40</v>
      </c>
      <c r="W727" s="101">
        <f t="shared" si="141"/>
        <v>10</v>
      </c>
      <c r="X727" s="102">
        <f t="shared" si="142"/>
        <v>0.25</v>
      </c>
      <c r="Y727" s="103" t="str">
        <f t="shared" si="143"/>
        <v>GROWTH</v>
      </c>
      <c r="Z727" s="74">
        <v>0</v>
      </c>
      <c r="AA727" s="69"/>
      <c r="AB727" s="69" t="s">
        <v>134</v>
      </c>
      <c r="AC727" s="3"/>
    </row>
    <row r="728" spans="1:29" ht="14.25" customHeight="1">
      <c r="A728" s="69" t="s">
        <v>134</v>
      </c>
      <c r="B728" s="71" t="s">
        <v>74</v>
      </c>
      <c r="C728" s="71" t="s">
        <v>1921</v>
      </c>
      <c r="D728" s="71">
        <v>1000002845</v>
      </c>
      <c r="E728" s="72" t="s">
        <v>1922</v>
      </c>
      <c r="F728" s="73">
        <v>44764</v>
      </c>
      <c r="G728" s="66" t="str">
        <f t="shared" si="132"/>
        <v>Targeted Dealer</v>
      </c>
      <c r="H728" s="66"/>
      <c r="I728" s="67">
        <v>50</v>
      </c>
      <c r="J728" s="67">
        <f t="shared" si="133"/>
        <v>50</v>
      </c>
      <c r="K728" s="68">
        <v>50</v>
      </c>
      <c r="L728" s="68">
        <f t="shared" si="134"/>
        <v>0</v>
      </c>
      <c r="M728" s="68">
        <f t="shared" si="135"/>
        <v>100</v>
      </c>
      <c r="N728" s="96">
        <v>55</v>
      </c>
      <c r="O728" s="97" t="str">
        <f t="shared" si="136"/>
        <v>DEC</v>
      </c>
      <c r="P728" s="96">
        <v>55</v>
      </c>
      <c r="Q728" s="98">
        <f t="shared" si="137"/>
        <v>-5</v>
      </c>
      <c r="R728" s="97">
        <f t="shared" si="138"/>
        <v>-9.0909090909090939E-2</v>
      </c>
      <c r="S728" s="99" t="str">
        <f t="shared" si="139"/>
        <v>DEGROWTH</v>
      </c>
      <c r="T728" s="68">
        <v>16</v>
      </c>
      <c r="U728" s="100" t="str">
        <f t="shared" si="140"/>
        <v>jAN</v>
      </c>
      <c r="V728" s="96">
        <v>16</v>
      </c>
      <c r="W728" s="101">
        <f t="shared" si="141"/>
        <v>34</v>
      </c>
      <c r="X728" s="102">
        <f t="shared" si="142"/>
        <v>2.125</v>
      </c>
      <c r="Y728" s="103" t="str">
        <f t="shared" si="143"/>
        <v>GROWTH</v>
      </c>
      <c r="Z728" s="74">
        <v>0</v>
      </c>
      <c r="AA728" s="69"/>
      <c r="AB728" s="69" t="s">
        <v>134</v>
      </c>
      <c r="AC728" s="3"/>
    </row>
    <row r="729" spans="1:29" ht="14.25" customHeight="1">
      <c r="A729" s="69" t="s">
        <v>134</v>
      </c>
      <c r="B729" s="71" t="s">
        <v>74</v>
      </c>
      <c r="C729" s="71" t="s">
        <v>1923</v>
      </c>
      <c r="D729" s="71">
        <v>1000002891</v>
      </c>
      <c r="E729" s="71" t="s">
        <v>1764</v>
      </c>
      <c r="F729" s="73">
        <v>44798</v>
      </c>
      <c r="G729" s="66" t="str">
        <f t="shared" si="132"/>
        <v>Targeted Dealer</v>
      </c>
      <c r="H729" s="66"/>
      <c r="I729" s="67">
        <v>170</v>
      </c>
      <c r="J729" s="67">
        <f t="shared" si="133"/>
        <v>170</v>
      </c>
      <c r="K729" s="68">
        <v>138.5</v>
      </c>
      <c r="L729" s="68">
        <f t="shared" si="134"/>
        <v>31.5</v>
      </c>
      <c r="M729" s="68">
        <f t="shared" si="135"/>
        <v>81.470588235294116</v>
      </c>
      <c r="N729" s="96">
        <v>189</v>
      </c>
      <c r="O729" s="97" t="str">
        <f t="shared" si="136"/>
        <v>DEC</v>
      </c>
      <c r="P729" s="96">
        <v>189</v>
      </c>
      <c r="Q729" s="98">
        <f t="shared" si="137"/>
        <v>-50.5</v>
      </c>
      <c r="R729" s="97">
        <f t="shared" si="138"/>
        <v>-0.26719576719576721</v>
      </c>
      <c r="S729" s="99" t="str">
        <f t="shared" si="139"/>
        <v>DEGROWTH</v>
      </c>
      <c r="T729" s="68">
        <v>190</v>
      </c>
      <c r="U729" s="100" t="str">
        <f t="shared" si="140"/>
        <v>jAN</v>
      </c>
      <c r="V729" s="96">
        <v>190</v>
      </c>
      <c r="W729" s="101">
        <f t="shared" si="141"/>
        <v>-51.5</v>
      </c>
      <c r="X729" s="102">
        <f t="shared" si="142"/>
        <v>-0.27105263157894732</v>
      </c>
      <c r="Y729" s="103" t="str">
        <f t="shared" si="143"/>
        <v>DEGROWTH</v>
      </c>
      <c r="Z729" s="74">
        <v>0</v>
      </c>
      <c r="AA729" s="69"/>
      <c r="AB729" s="69" t="s">
        <v>134</v>
      </c>
      <c r="AC729" s="3"/>
    </row>
    <row r="730" spans="1:29" ht="14.25" customHeight="1">
      <c r="A730" s="69" t="s">
        <v>134</v>
      </c>
      <c r="B730" s="71" t="s">
        <v>74</v>
      </c>
      <c r="C730" s="71" t="s">
        <v>1924</v>
      </c>
      <c r="D730" s="71">
        <v>1000003249</v>
      </c>
      <c r="E730" s="71" t="s">
        <v>1925</v>
      </c>
      <c r="F730" s="73">
        <v>44944</v>
      </c>
      <c r="G730" s="66" t="str">
        <f t="shared" si="132"/>
        <v>Targeted Dealer</v>
      </c>
      <c r="H730" s="66"/>
      <c r="I730" s="67">
        <v>150</v>
      </c>
      <c r="J730" s="67">
        <f t="shared" si="133"/>
        <v>150</v>
      </c>
      <c r="K730" s="68">
        <v>191</v>
      </c>
      <c r="L730" s="68">
        <f t="shared" si="134"/>
        <v>-41</v>
      </c>
      <c r="M730" s="68">
        <f t="shared" si="135"/>
        <v>127.33333333333333</v>
      </c>
      <c r="N730" s="96">
        <v>170</v>
      </c>
      <c r="O730" s="97" t="str">
        <f t="shared" si="136"/>
        <v>DEC</v>
      </c>
      <c r="P730" s="96">
        <v>170</v>
      </c>
      <c r="Q730" s="98">
        <f t="shared" si="137"/>
        <v>21</v>
      </c>
      <c r="R730" s="97">
        <f t="shared" si="138"/>
        <v>0.12352941176470589</v>
      </c>
      <c r="S730" s="99" t="str">
        <f t="shared" si="139"/>
        <v>GROWTH</v>
      </c>
      <c r="T730" s="68">
        <v>165</v>
      </c>
      <c r="U730" s="100" t="str">
        <f t="shared" si="140"/>
        <v>jAN</v>
      </c>
      <c r="V730" s="96">
        <v>165</v>
      </c>
      <c r="W730" s="101">
        <f t="shared" si="141"/>
        <v>26</v>
      </c>
      <c r="X730" s="102">
        <f t="shared" si="142"/>
        <v>0.15757575757575748</v>
      </c>
      <c r="Y730" s="103" t="str">
        <f t="shared" si="143"/>
        <v>GROWTH</v>
      </c>
      <c r="Z730" s="74">
        <v>0</v>
      </c>
      <c r="AA730" s="69"/>
      <c r="AB730" s="69" t="s">
        <v>134</v>
      </c>
      <c r="AC730" s="3"/>
    </row>
    <row r="731" spans="1:29" ht="14.25" customHeight="1">
      <c r="A731" s="69" t="s">
        <v>134</v>
      </c>
      <c r="B731" s="71" t="s">
        <v>74</v>
      </c>
      <c r="C731" s="71" t="s">
        <v>1926</v>
      </c>
      <c r="D731" s="71">
        <v>1000003783</v>
      </c>
      <c r="E731" s="71" t="s">
        <v>1927</v>
      </c>
      <c r="F731" s="73">
        <v>45271</v>
      </c>
      <c r="G731" s="66" t="str">
        <f t="shared" si="132"/>
        <v>-</v>
      </c>
      <c r="H731" s="66"/>
      <c r="I731" s="67">
        <v>0</v>
      </c>
      <c r="J731" s="67">
        <f t="shared" si="133"/>
        <v>0</v>
      </c>
      <c r="K731" s="68">
        <v>17.5</v>
      </c>
      <c r="L731" s="68">
        <f t="shared" si="134"/>
        <v>-17.5</v>
      </c>
      <c r="M731" s="68" t="str">
        <f t="shared" si="135"/>
        <v>-</v>
      </c>
      <c r="N731" s="96">
        <v>0</v>
      </c>
      <c r="O731" s="97" t="str">
        <f t="shared" si="136"/>
        <v>DEC</v>
      </c>
      <c r="P731" s="96">
        <v>0</v>
      </c>
      <c r="Q731" s="98">
        <f t="shared" si="137"/>
        <v>17.5</v>
      </c>
      <c r="R731" s="97" t="str">
        <f t="shared" si="138"/>
        <v xml:space="preserve"> </v>
      </c>
      <c r="S731" s="99" t="b">
        <f t="shared" si="139"/>
        <v>0</v>
      </c>
      <c r="T731" s="68">
        <v>7</v>
      </c>
      <c r="U731" s="100" t="str">
        <f t="shared" si="140"/>
        <v>jAN</v>
      </c>
      <c r="V731" s="96">
        <v>7</v>
      </c>
      <c r="W731" s="101">
        <f t="shared" si="141"/>
        <v>10.5</v>
      </c>
      <c r="X731" s="102">
        <f t="shared" si="142"/>
        <v>1.5</v>
      </c>
      <c r="Y731" s="103" t="str">
        <f t="shared" si="143"/>
        <v>GROWTH</v>
      </c>
      <c r="Z731" s="74">
        <v>1</v>
      </c>
      <c r="AA731" s="69"/>
      <c r="AB731" s="69" t="s">
        <v>134</v>
      </c>
      <c r="AC731" s="3"/>
    </row>
    <row r="732" spans="1:29" ht="14.25" customHeight="1">
      <c r="A732" s="74" t="s">
        <v>134</v>
      </c>
      <c r="B732" s="78" t="s">
        <v>74</v>
      </c>
      <c r="C732" s="78" t="s">
        <v>1928</v>
      </c>
      <c r="D732" s="78">
        <v>1000003963</v>
      </c>
      <c r="E732" s="78" t="s">
        <v>1929</v>
      </c>
      <c r="F732" s="73">
        <v>45429</v>
      </c>
      <c r="G732" s="66" t="str">
        <f t="shared" si="132"/>
        <v>Targeted Dealer</v>
      </c>
      <c r="H732" s="66"/>
      <c r="I732" s="67">
        <v>90</v>
      </c>
      <c r="J732" s="67">
        <f t="shared" si="133"/>
        <v>90</v>
      </c>
      <c r="K732" s="68">
        <v>47.5</v>
      </c>
      <c r="L732" s="68">
        <f t="shared" si="134"/>
        <v>42.5</v>
      </c>
      <c r="M732" s="68">
        <f t="shared" si="135"/>
        <v>52.777777777777779</v>
      </c>
      <c r="N732" s="96">
        <v>41</v>
      </c>
      <c r="O732" s="97" t="str">
        <f t="shared" si="136"/>
        <v>DEC</v>
      </c>
      <c r="P732" s="96">
        <v>41</v>
      </c>
      <c r="Q732" s="98">
        <f t="shared" si="137"/>
        <v>6.5</v>
      </c>
      <c r="R732" s="97">
        <f t="shared" si="138"/>
        <v>0.15853658536585358</v>
      </c>
      <c r="S732" s="99" t="str">
        <f t="shared" si="139"/>
        <v>GROWTH</v>
      </c>
      <c r="T732" s="68">
        <v>112</v>
      </c>
      <c r="U732" s="100" t="str">
        <f t="shared" si="140"/>
        <v>jAN</v>
      </c>
      <c r="V732" s="96">
        <v>112</v>
      </c>
      <c r="W732" s="101">
        <f t="shared" si="141"/>
        <v>-64.5</v>
      </c>
      <c r="X732" s="102">
        <f t="shared" si="142"/>
        <v>-0.57589285714285721</v>
      </c>
      <c r="Y732" s="103" t="str">
        <f t="shared" si="143"/>
        <v>DEGROWTH</v>
      </c>
      <c r="Z732" s="74">
        <v>0</v>
      </c>
      <c r="AA732" s="69"/>
      <c r="AB732" s="74" t="s">
        <v>134</v>
      </c>
      <c r="AC732" s="3"/>
    </row>
    <row r="733" spans="1:29" ht="14.25" customHeight="1">
      <c r="A733" s="74" t="s">
        <v>134</v>
      </c>
      <c r="B733" s="78" t="s">
        <v>74</v>
      </c>
      <c r="C733" s="78" t="s">
        <v>1930</v>
      </c>
      <c r="D733" s="78">
        <v>1000003964</v>
      </c>
      <c r="E733" s="78" t="s">
        <v>1931</v>
      </c>
      <c r="F733" s="73">
        <v>45429</v>
      </c>
      <c r="G733" s="66" t="str">
        <f t="shared" si="132"/>
        <v>Targeted Dealer</v>
      </c>
      <c r="H733" s="66"/>
      <c r="I733" s="67">
        <v>50</v>
      </c>
      <c r="J733" s="67">
        <f t="shared" si="133"/>
        <v>50</v>
      </c>
      <c r="K733" s="68">
        <v>53</v>
      </c>
      <c r="L733" s="68">
        <f t="shared" si="134"/>
        <v>-3</v>
      </c>
      <c r="M733" s="68">
        <f t="shared" si="135"/>
        <v>106</v>
      </c>
      <c r="N733" s="96">
        <v>50.5</v>
      </c>
      <c r="O733" s="97" t="str">
        <f t="shared" si="136"/>
        <v>DEC</v>
      </c>
      <c r="P733" s="96">
        <v>50.5</v>
      </c>
      <c r="Q733" s="98">
        <f t="shared" si="137"/>
        <v>2.5</v>
      </c>
      <c r="R733" s="97">
        <f t="shared" si="138"/>
        <v>4.9504950495049549E-2</v>
      </c>
      <c r="S733" s="99" t="str">
        <f t="shared" si="139"/>
        <v>GROWTH</v>
      </c>
      <c r="T733" s="68">
        <v>25</v>
      </c>
      <c r="U733" s="100" t="str">
        <f t="shared" si="140"/>
        <v>jAN</v>
      </c>
      <c r="V733" s="96">
        <v>25</v>
      </c>
      <c r="W733" s="101">
        <f t="shared" si="141"/>
        <v>28</v>
      </c>
      <c r="X733" s="102">
        <f t="shared" si="142"/>
        <v>1.1200000000000001</v>
      </c>
      <c r="Y733" s="103" t="str">
        <f t="shared" si="143"/>
        <v>GROWTH</v>
      </c>
      <c r="Z733" s="74">
        <v>0</v>
      </c>
      <c r="AA733" s="69"/>
      <c r="AB733" s="74" t="s">
        <v>134</v>
      </c>
      <c r="AC733" s="3"/>
    </row>
    <row r="734" spans="1:29" ht="14.25" customHeight="1">
      <c r="A734" s="74" t="s">
        <v>134</v>
      </c>
      <c r="B734" s="78" t="s">
        <v>74</v>
      </c>
      <c r="C734" s="78" t="s">
        <v>290</v>
      </c>
      <c r="D734" s="78">
        <v>1000004087</v>
      </c>
      <c r="E734" s="78" t="s">
        <v>291</v>
      </c>
      <c r="F734" s="73">
        <v>45519</v>
      </c>
      <c r="G734" s="66" t="str">
        <f t="shared" si="132"/>
        <v>-</v>
      </c>
      <c r="H734" s="66"/>
      <c r="I734" s="67">
        <v>0</v>
      </c>
      <c r="J734" s="67">
        <f t="shared" si="133"/>
        <v>0</v>
      </c>
      <c r="K734" s="68">
        <v>0</v>
      </c>
      <c r="L734" s="68">
        <f t="shared" si="134"/>
        <v>0</v>
      </c>
      <c r="M734" s="68" t="str">
        <f t="shared" si="135"/>
        <v>-</v>
      </c>
      <c r="N734" s="96">
        <v>20</v>
      </c>
      <c r="O734" s="97" t="str">
        <f t="shared" si="136"/>
        <v>DEC</v>
      </c>
      <c r="P734" s="96">
        <v>20</v>
      </c>
      <c r="Q734" s="98">
        <f t="shared" si="137"/>
        <v>-20</v>
      </c>
      <c r="R734" s="97">
        <f t="shared" si="138"/>
        <v>-1</v>
      </c>
      <c r="S734" s="99" t="str">
        <f t="shared" si="139"/>
        <v>DEGROWTH</v>
      </c>
      <c r="T734" s="68">
        <v>100</v>
      </c>
      <c r="U734" s="100" t="str">
        <f t="shared" si="140"/>
        <v>jAN</v>
      </c>
      <c r="V734" s="96">
        <v>100</v>
      </c>
      <c r="W734" s="101">
        <f t="shared" si="141"/>
        <v>-100</v>
      </c>
      <c r="X734" s="102">
        <f t="shared" si="142"/>
        <v>-1</v>
      </c>
      <c r="Y734" s="103" t="str">
        <f t="shared" si="143"/>
        <v>DEGROWTH</v>
      </c>
      <c r="Z734" s="74">
        <v>0</v>
      </c>
      <c r="AA734" s="69"/>
      <c r="AB734" s="74" t="s">
        <v>134</v>
      </c>
      <c r="AC734" s="3"/>
    </row>
    <row r="735" spans="1:29" ht="14.25" customHeight="1">
      <c r="A735" s="74" t="s">
        <v>134</v>
      </c>
      <c r="B735" s="78" t="s">
        <v>74</v>
      </c>
      <c r="C735" s="78" t="s">
        <v>3919</v>
      </c>
      <c r="D735" s="78">
        <v>1000004103</v>
      </c>
      <c r="E735" s="78" t="s">
        <v>3920</v>
      </c>
      <c r="F735" s="73">
        <v>45534</v>
      </c>
      <c r="G735" s="66" t="str">
        <f t="shared" si="132"/>
        <v>-</v>
      </c>
      <c r="H735" s="66"/>
      <c r="I735" s="67">
        <v>0</v>
      </c>
      <c r="J735" s="67">
        <f t="shared" si="133"/>
        <v>0</v>
      </c>
      <c r="K735" s="68">
        <v>0</v>
      </c>
      <c r="L735" s="68">
        <f t="shared" si="134"/>
        <v>0</v>
      </c>
      <c r="M735" s="68" t="str">
        <f t="shared" si="135"/>
        <v>-</v>
      </c>
      <c r="N735" s="96">
        <v>0</v>
      </c>
      <c r="O735" s="97" t="str">
        <f t="shared" si="136"/>
        <v>DEC</v>
      </c>
      <c r="P735" s="96">
        <v>0</v>
      </c>
      <c r="Q735" s="98">
        <f t="shared" si="137"/>
        <v>0</v>
      </c>
      <c r="R735" s="97" t="str">
        <f t="shared" si="138"/>
        <v xml:space="preserve"> </v>
      </c>
      <c r="S735" s="99" t="b">
        <f t="shared" si="139"/>
        <v>0</v>
      </c>
      <c r="T735" s="68">
        <v>40</v>
      </c>
      <c r="U735" s="100" t="str">
        <f t="shared" si="140"/>
        <v>jAN</v>
      </c>
      <c r="V735" s="96">
        <v>40</v>
      </c>
      <c r="W735" s="101">
        <f t="shared" si="141"/>
        <v>-40</v>
      </c>
      <c r="X735" s="102">
        <f t="shared" si="142"/>
        <v>-1</v>
      </c>
      <c r="Y735" s="103" t="str">
        <f t="shared" si="143"/>
        <v>DEGROWTH</v>
      </c>
      <c r="Z735" s="74">
        <v>0</v>
      </c>
      <c r="AA735" s="69"/>
      <c r="AB735" s="74" t="s">
        <v>134</v>
      </c>
      <c r="AC735" s="3"/>
    </row>
    <row r="736" spans="1:29" ht="14.25" customHeight="1">
      <c r="A736" s="69" t="s">
        <v>134</v>
      </c>
      <c r="B736" s="71" t="s">
        <v>77</v>
      </c>
      <c r="C736" s="71" t="s">
        <v>1932</v>
      </c>
      <c r="D736" s="71">
        <v>1000000790</v>
      </c>
      <c r="E736" s="72" t="s">
        <v>1933</v>
      </c>
      <c r="F736" s="73">
        <v>38565</v>
      </c>
      <c r="G736" s="66" t="str">
        <f t="shared" si="132"/>
        <v>Targeted Dealer</v>
      </c>
      <c r="H736" s="66"/>
      <c r="I736" s="67">
        <v>1200</v>
      </c>
      <c r="J736" s="67">
        <f t="shared" si="133"/>
        <v>1200</v>
      </c>
      <c r="K736" s="68">
        <v>1207.6500000000001</v>
      </c>
      <c r="L736" s="68">
        <f t="shared" si="134"/>
        <v>-7.6500000000000909</v>
      </c>
      <c r="M736" s="68">
        <f t="shared" si="135"/>
        <v>100.6375</v>
      </c>
      <c r="N736" s="96">
        <v>1202</v>
      </c>
      <c r="O736" s="97" t="str">
        <f t="shared" si="136"/>
        <v>DEC</v>
      </c>
      <c r="P736" s="96">
        <v>1202</v>
      </c>
      <c r="Q736" s="98">
        <f t="shared" si="137"/>
        <v>5.6500000000000909</v>
      </c>
      <c r="R736" s="97">
        <f t="shared" si="138"/>
        <v>4.7004991680532626E-3</v>
      </c>
      <c r="S736" s="99" t="str">
        <f t="shared" si="139"/>
        <v>GROWTH</v>
      </c>
      <c r="T736" s="68">
        <v>1119.25</v>
      </c>
      <c r="U736" s="100" t="str">
        <f t="shared" si="140"/>
        <v>jAN</v>
      </c>
      <c r="V736" s="96">
        <v>1119.25</v>
      </c>
      <c r="W736" s="101">
        <f t="shared" si="141"/>
        <v>88.400000000000091</v>
      </c>
      <c r="X736" s="102">
        <f t="shared" si="142"/>
        <v>7.8981460799642633E-2</v>
      </c>
      <c r="Y736" s="103" t="str">
        <f t="shared" si="143"/>
        <v>GROWTH</v>
      </c>
      <c r="Z736" s="74">
        <v>0</v>
      </c>
      <c r="AA736" s="69"/>
      <c r="AB736" s="69" t="s">
        <v>134</v>
      </c>
      <c r="AC736" s="3"/>
    </row>
    <row r="737" spans="1:29" ht="14.25" customHeight="1">
      <c r="A737" s="69" t="s">
        <v>134</v>
      </c>
      <c r="B737" s="71" t="s">
        <v>77</v>
      </c>
      <c r="C737" s="71" t="s">
        <v>1934</v>
      </c>
      <c r="D737" s="71">
        <v>1000000804</v>
      </c>
      <c r="E737" s="72" t="s">
        <v>1935</v>
      </c>
      <c r="F737" s="73">
        <v>38565</v>
      </c>
      <c r="G737" s="66" t="str">
        <f t="shared" si="132"/>
        <v>Targeted Dealer</v>
      </c>
      <c r="H737" s="66"/>
      <c r="I737" s="67">
        <v>40</v>
      </c>
      <c r="J737" s="67">
        <f t="shared" si="133"/>
        <v>40</v>
      </c>
      <c r="K737" s="68">
        <v>37.5</v>
      </c>
      <c r="L737" s="68">
        <f t="shared" si="134"/>
        <v>2.5</v>
      </c>
      <c r="M737" s="68">
        <f t="shared" si="135"/>
        <v>93.75</v>
      </c>
      <c r="N737" s="96">
        <v>25</v>
      </c>
      <c r="O737" s="97" t="str">
        <f t="shared" si="136"/>
        <v>DEC</v>
      </c>
      <c r="P737" s="96">
        <v>25</v>
      </c>
      <c r="Q737" s="98">
        <f t="shared" si="137"/>
        <v>12.5</v>
      </c>
      <c r="R737" s="97">
        <f t="shared" si="138"/>
        <v>0.5</v>
      </c>
      <c r="S737" s="99" t="str">
        <f t="shared" si="139"/>
        <v>GROWTH</v>
      </c>
      <c r="T737" s="68">
        <v>20</v>
      </c>
      <c r="U737" s="100" t="str">
        <f t="shared" si="140"/>
        <v>jAN</v>
      </c>
      <c r="V737" s="96">
        <v>20</v>
      </c>
      <c r="W737" s="101">
        <f t="shared" si="141"/>
        <v>17.5</v>
      </c>
      <c r="X737" s="102">
        <f t="shared" si="142"/>
        <v>0.875</v>
      </c>
      <c r="Y737" s="103" t="str">
        <f t="shared" si="143"/>
        <v>GROWTH</v>
      </c>
      <c r="Z737" s="74">
        <v>0</v>
      </c>
      <c r="AA737" s="69"/>
      <c r="AB737" s="69" t="s">
        <v>134</v>
      </c>
      <c r="AC737" s="3"/>
    </row>
    <row r="738" spans="1:29" ht="14.25" customHeight="1">
      <c r="A738" s="69" t="s">
        <v>134</v>
      </c>
      <c r="B738" s="71" t="s">
        <v>77</v>
      </c>
      <c r="C738" s="71" t="s">
        <v>1936</v>
      </c>
      <c r="D738" s="71">
        <v>1000000794</v>
      </c>
      <c r="E738" s="72" t="s">
        <v>1937</v>
      </c>
      <c r="F738" s="73">
        <v>38654</v>
      </c>
      <c r="G738" s="66" t="str">
        <f t="shared" si="132"/>
        <v>Targeted Dealer</v>
      </c>
      <c r="H738" s="66"/>
      <c r="I738" s="67">
        <v>50</v>
      </c>
      <c r="J738" s="67">
        <f t="shared" si="133"/>
        <v>50</v>
      </c>
      <c r="K738" s="68">
        <v>43.5</v>
      </c>
      <c r="L738" s="68">
        <f t="shared" si="134"/>
        <v>6.5</v>
      </c>
      <c r="M738" s="68">
        <f t="shared" si="135"/>
        <v>87</v>
      </c>
      <c r="N738" s="96">
        <v>15</v>
      </c>
      <c r="O738" s="97" t="str">
        <f t="shared" si="136"/>
        <v>DEC</v>
      </c>
      <c r="P738" s="96">
        <v>15</v>
      </c>
      <c r="Q738" s="98">
        <f t="shared" si="137"/>
        <v>28.5</v>
      </c>
      <c r="R738" s="97">
        <f t="shared" si="138"/>
        <v>1.9</v>
      </c>
      <c r="S738" s="99" t="str">
        <f t="shared" si="139"/>
        <v>GROWTH</v>
      </c>
      <c r="T738" s="68">
        <v>75.5</v>
      </c>
      <c r="U738" s="100" t="str">
        <f t="shared" si="140"/>
        <v>jAN</v>
      </c>
      <c r="V738" s="96">
        <v>75.5</v>
      </c>
      <c r="W738" s="101">
        <f t="shared" si="141"/>
        <v>-32</v>
      </c>
      <c r="X738" s="102">
        <f t="shared" si="142"/>
        <v>-0.42384105960264906</v>
      </c>
      <c r="Y738" s="103" t="str">
        <f t="shared" si="143"/>
        <v>DEGROWTH</v>
      </c>
      <c r="Z738" s="74">
        <v>0</v>
      </c>
      <c r="AA738" s="69"/>
      <c r="AB738" s="69" t="s">
        <v>134</v>
      </c>
      <c r="AC738" s="3"/>
    </row>
    <row r="739" spans="1:29" ht="14.25" customHeight="1">
      <c r="A739" s="69" t="s">
        <v>134</v>
      </c>
      <c r="B739" s="71" t="s">
        <v>77</v>
      </c>
      <c r="C739" s="71" t="s">
        <v>1938</v>
      </c>
      <c r="D739" s="71">
        <v>1000000806</v>
      </c>
      <c r="E739" s="72" t="s">
        <v>1939</v>
      </c>
      <c r="F739" s="73">
        <v>40794</v>
      </c>
      <c r="G739" s="66" t="str">
        <f t="shared" si="132"/>
        <v>Targeted Dealer</v>
      </c>
      <c r="H739" s="66"/>
      <c r="I739" s="67">
        <v>300</v>
      </c>
      <c r="J739" s="67">
        <f t="shared" si="133"/>
        <v>300</v>
      </c>
      <c r="K739" s="68">
        <v>301</v>
      </c>
      <c r="L739" s="68">
        <f t="shared" si="134"/>
        <v>-1</v>
      </c>
      <c r="M739" s="68">
        <f t="shared" si="135"/>
        <v>100.33333333333333</v>
      </c>
      <c r="N739" s="96">
        <v>326</v>
      </c>
      <c r="O739" s="97" t="str">
        <f t="shared" si="136"/>
        <v>DEC</v>
      </c>
      <c r="P739" s="96">
        <v>326</v>
      </c>
      <c r="Q739" s="98">
        <f t="shared" si="137"/>
        <v>-25</v>
      </c>
      <c r="R739" s="97">
        <f t="shared" si="138"/>
        <v>-7.6687116564417179E-2</v>
      </c>
      <c r="S739" s="99" t="str">
        <f t="shared" si="139"/>
        <v>DEGROWTH</v>
      </c>
      <c r="T739" s="68">
        <v>310.5</v>
      </c>
      <c r="U739" s="100" t="str">
        <f t="shared" si="140"/>
        <v>jAN</v>
      </c>
      <c r="V739" s="96">
        <v>310.5</v>
      </c>
      <c r="W739" s="101">
        <f t="shared" si="141"/>
        <v>-9.5</v>
      </c>
      <c r="X739" s="102">
        <f t="shared" si="142"/>
        <v>-3.0595813204508882E-2</v>
      </c>
      <c r="Y739" s="103" t="str">
        <f t="shared" si="143"/>
        <v>DEGROWTH</v>
      </c>
      <c r="Z739" s="74">
        <v>0</v>
      </c>
      <c r="AA739" s="69"/>
      <c r="AB739" s="69" t="s">
        <v>134</v>
      </c>
      <c r="AC739" s="3"/>
    </row>
    <row r="740" spans="1:29" ht="14.25" customHeight="1">
      <c r="A740" s="69" t="s">
        <v>134</v>
      </c>
      <c r="B740" s="71" t="s">
        <v>77</v>
      </c>
      <c r="C740" s="71" t="s">
        <v>1940</v>
      </c>
      <c r="D740" s="71">
        <v>1000000789</v>
      </c>
      <c r="E740" s="72" t="s">
        <v>1941</v>
      </c>
      <c r="F740" s="73">
        <v>41398</v>
      </c>
      <c r="G740" s="66" t="str">
        <f t="shared" si="132"/>
        <v>Targeted Dealer</v>
      </c>
      <c r="H740" s="66"/>
      <c r="I740" s="67">
        <v>70</v>
      </c>
      <c r="J740" s="67">
        <f t="shared" si="133"/>
        <v>70</v>
      </c>
      <c r="K740" s="68">
        <v>62.5</v>
      </c>
      <c r="L740" s="68">
        <f t="shared" si="134"/>
        <v>7.5</v>
      </c>
      <c r="M740" s="68">
        <f t="shared" si="135"/>
        <v>89.285714285714292</v>
      </c>
      <c r="N740" s="96">
        <v>37.5</v>
      </c>
      <c r="O740" s="97" t="str">
        <f t="shared" si="136"/>
        <v>DEC</v>
      </c>
      <c r="P740" s="96">
        <v>37.5</v>
      </c>
      <c r="Q740" s="98">
        <f t="shared" si="137"/>
        <v>25</v>
      </c>
      <c r="R740" s="97">
        <f t="shared" si="138"/>
        <v>0.66666666666666674</v>
      </c>
      <c r="S740" s="99" t="str">
        <f t="shared" si="139"/>
        <v>GROWTH</v>
      </c>
      <c r="T740" s="68">
        <v>48.5</v>
      </c>
      <c r="U740" s="100" t="str">
        <f t="shared" si="140"/>
        <v>jAN</v>
      </c>
      <c r="V740" s="96">
        <v>48.5</v>
      </c>
      <c r="W740" s="101">
        <f t="shared" si="141"/>
        <v>14</v>
      </c>
      <c r="X740" s="102">
        <f t="shared" si="142"/>
        <v>0.28865979381443307</v>
      </c>
      <c r="Y740" s="103" t="str">
        <f t="shared" si="143"/>
        <v>GROWTH</v>
      </c>
      <c r="Z740" s="74">
        <v>0</v>
      </c>
      <c r="AA740" s="69"/>
      <c r="AB740" s="69" t="s">
        <v>134</v>
      </c>
      <c r="AC740" s="3"/>
    </row>
    <row r="741" spans="1:29" ht="14.25" customHeight="1">
      <c r="A741" s="69" t="s">
        <v>134</v>
      </c>
      <c r="B741" s="71" t="s">
        <v>77</v>
      </c>
      <c r="C741" s="71" t="s">
        <v>1942</v>
      </c>
      <c r="D741" s="71">
        <v>1000000805</v>
      </c>
      <c r="E741" s="72" t="s">
        <v>1943</v>
      </c>
      <c r="F741" s="73">
        <v>41403</v>
      </c>
      <c r="G741" s="66" t="str">
        <f t="shared" si="132"/>
        <v>Targeted Dealer</v>
      </c>
      <c r="H741" s="66"/>
      <c r="I741" s="67">
        <v>110</v>
      </c>
      <c r="J741" s="67">
        <f t="shared" si="133"/>
        <v>110</v>
      </c>
      <c r="K741" s="68">
        <v>174</v>
      </c>
      <c r="L741" s="68">
        <f t="shared" si="134"/>
        <v>-64</v>
      </c>
      <c r="M741" s="68">
        <f t="shared" si="135"/>
        <v>158.18181818181816</v>
      </c>
      <c r="N741" s="96">
        <v>186</v>
      </c>
      <c r="O741" s="97" t="str">
        <f t="shared" si="136"/>
        <v>DEC</v>
      </c>
      <c r="P741" s="96">
        <v>186</v>
      </c>
      <c r="Q741" s="98">
        <f t="shared" si="137"/>
        <v>-12</v>
      </c>
      <c r="R741" s="97">
        <f t="shared" si="138"/>
        <v>-6.4516129032258118E-2</v>
      </c>
      <c r="S741" s="99" t="str">
        <f t="shared" si="139"/>
        <v>DEGROWTH</v>
      </c>
      <c r="T741" s="68">
        <v>134.5</v>
      </c>
      <c r="U741" s="100" t="str">
        <f t="shared" si="140"/>
        <v>jAN</v>
      </c>
      <c r="V741" s="96">
        <v>134.5</v>
      </c>
      <c r="W741" s="101">
        <f t="shared" si="141"/>
        <v>39.5</v>
      </c>
      <c r="X741" s="102">
        <f t="shared" si="142"/>
        <v>0.29368029739776946</v>
      </c>
      <c r="Y741" s="103" t="str">
        <f t="shared" si="143"/>
        <v>GROWTH</v>
      </c>
      <c r="Z741" s="74">
        <v>0</v>
      </c>
      <c r="AA741" s="69"/>
      <c r="AB741" s="69" t="s">
        <v>134</v>
      </c>
      <c r="AC741" s="3"/>
    </row>
    <row r="742" spans="1:29" ht="14.25" customHeight="1">
      <c r="A742" s="69" t="s">
        <v>134</v>
      </c>
      <c r="B742" s="71" t="s">
        <v>77</v>
      </c>
      <c r="C742" s="71" t="s">
        <v>1944</v>
      </c>
      <c r="D742" s="71">
        <v>1000000808</v>
      </c>
      <c r="E742" s="72" t="s">
        <v>1945</v>
      </c>
      <c r="F742" s="73">
        <v>41411</v>
      </c>
      <c r="G742" s="66" t="str">
        <f t="shared" si="132"/>
        <v>Targeted Dealer</v>
      </c>
      <c r="H742" s="66"/>
      <c r="I742" s="67">
        <v>400</v>
      </c>
      <c r="J742" s="67">
        <f t="shared" si="133"/>
        <v>400</v>
      </c>
      <c r="K742" s="68">
        <v>335</v>
      </c>
      <c r="L742" s="68">
        <f t="shared" si="134"/>
        <v>65</v>
      </c>
      <c r="M742" s="68">
        <f t="shared" si="135"/>
        <v>83.75</v>
      </c>
      <c r="N742" s="96">
        <v>245</v>
      </c>
      <c r="O742" s="97" t="str">
        <f t="shared" si="136"/>
        <v>DEC</v>
      </c>
      <c r="P742" s="96">
        <v>245</v>
      </c>
      <c r="Q742" s="98">
        <f t="shared" si="137"/>
        <v>90</v>
      </c>
      <c r="R742" s="97">
        <f t="shared" si="138"/>
        <v>0.36734693877551017</v>
      </c>
      <c r="S742" s="99" t="str">
        <f t="shared" si="139"/>
        <v>GROWTH</v>
      </c>
      <c r="T742" s="68">
        <v>396</v>
      </c>
      <c r="U742" s="100" t="str">
        <f t="shared" si="140"/>
        <v>jAN</v>
      </c>
      <c r="V742" s="96">
        <v>396</v>
      </c>
      <c r="W742" s="101">
        <f t="shared" si="141"/>
        <v>-61</v>
      </c>
      <c r="X742" s="102">
        <f t="shared" si="142"/>
        <v>-0.15404040404040409</v>
      </c>
      <c r="Y742" s="103" t="str">
        <f t="shared" si="143"/>
        <v>DEGROWTH</v>
      </c>
      <c r="Z742" s="74">
        <v>0</v>
      </c>
      <c r="AA742" s="69"/>
      <c r="AB742" s="69" t="s">
        <v>134</v>
      </c>
      <c r="AC742" s="3"/>
    </row>
    <row r="743" spans="1:29" ht="14.25" customHeight="1">
      <c r="A743" s="69" t="s">
        <v>134</v>
      </c>
      <c r="B743" s="71" t="s">
        <v>77</v>
      </c>
      <c r="C743" s="71" t="s">
        <v>1946</v>
      </c>
      <c r="D743" s="71">
        <v>1000000798</v>
      </c>
      <c r="E743" s="72" t="s">
        <v>1947</v>
      </c>
      <c r="F743" s="73">
        <v>41416</v>
      </c>
      <c r="G743" s="66" t="str">
        <f t="shared" si="132"/>
        <v>Targeted Dealer</v>
      </c>
      <c r="H743" s="66"/>
      <c r="I743" s="67">
        <v>80</v>
      </c>
      <c r="J743" s="67">
        <f t="shared" si="133"/>
        <v>80</v>
      </c>
      <c r="K743" s="68">
        <v>55.5</v>
      </c>
      <c r="L743" s="68">
        <f t="shared" si="134"/>
        <v>24.5</v>
      </c>
      <c r="M743" s="68">
        <f t="shared" si="135"/>
        <v>69.375</v>
      </c>
      <c r="N743" s="96">
        <v>70</v>
      </c>
      <c r="O743" s="97" t="str">
        <f t="shared" si="136"/>
        <v>DEC</v>
      </c>
      <c r="P743" s="96">
        <v>70</v>
      </c>
      <c r="Q743" s="98">
        <f t="shared" si="137"/>
        <v>-14.5</v>
      </c>
      <c r="R743" s="97">
        <f t="shared" si="138"/>
        <v>-0.20714285714285718</v>
      </c>
      <c r="S743" s="99" t="str">
        <f t="shared" si="139"/>
        <v>DEGROWTH</v>
      </c>
      <c r="T743" s="68">
        <v>86</v>
      </c>
      <c r="U743" s="100" t="str">
        <f t="shared" si="140"/>
        <v>jAN</v>
      </c>
      <c r="V743" s="96">
        <v>86</v>
      </c>
      <c r="W743" s="101">
        <f t="shared" si="141"/>
        <v>-30.5</v>
      </c>
      <c r="X743" s="102">
        <f t="shared" si="142"/>
        <v>-0.35465116279069764</v>
      </c>
      <c r="Y743" s="103" t="str">
        <f t="shared" si="143"/>
        <v>DEGROWTH</v>
      </c>
      <c r="Z743" s="74">
        <v>0</v>
      </c>
      <c r="AA743" s="69"/>
      <c r="AB743" s="69" t="s">
        <v>134</v>
      </c>
      <c r="AC743" s="3"/>
    </row>
    <row r="744" spans="1:29" ht="14.25" customHeight="1">
      <c r="A744" s="69" t="s">
        <v>134</v>
      </c>
      <c r="B744" s="71" t="s">
        <v>77</v>
      </c>
      <c r="C744" s="71" t="s">
        <v>1948</v>
      </c>
      <c r="D744" s="71">
        <v>1000000797</v>
      </c>
      <c r="E744" s="72" t="s">
        <v>1949</v>
      </c>
      <c r="F744" s="73">
        <v>41422</v>
      </c>
      <c r="G744" s="66" t="str">
        <f t="shared" si="132"/>
        <v>Targeted Dealer</v>
      </c>
      <c r="H744" s="66"/>
      <c r="I744" s="67">
        <v>235</v>
      </c>
      <c r="J744" s="67">
        <f t="shared" si="133"/>
        <v>235</v>
      </c>
      <c r="K744" s="68">
        <v>247.5</v>
      </c>
      <c r="L744" s="68">
        <f t="shared" si="134"/>
        <v>-12.5</v>
      </c>
      <c r="M744" s="68">
        <f t="shared" si="135"/>
        <v>105.31914893617021</v>
      </c>
      <c r="N744" s="96">
        <v>261.5</v>
      </c>
      <c r="O744" s="97" t="str">
        <f t="shared" si="136"/>
        <v>DEC</v>
      </c>
      <c r="P744" s="96">
        <v>261.5</v>
      </c>
      <c r="Q744" s="98">
        <f t="shared" si="137"/>
        <v>-14</v>
      </c>
      <c r="R744" s="97">
        <f t="shared" si="138"/>
        <v>-5.3537284894837445E-2</v>
      </c>
      <c r="S744" s="99" t="str">
        <f t="shared" si="139"/>
        <v>DEGROWTH</v>
      </c>
      <c r="T744" s="68">
        <v>204.5</v>
      </c>
      <c r="U744" s="100" t="str">
        <f t="shared" si="140"/>
        <v>jAN</v>
      </c>
      <c r="V744" s="96">
        <v>204.5</v>
      </c>
      <c r="W744" s="101">
        <f t="shared" si="141"/>
        <v>43</v>
      </c>
      <c r="X744" s="102">
        <f t="shared" si="142"/>
        <v>0.21026894865525669</v>
      </c>
      <c r="Y744" s="103" t="str">
        <f t="shared" si="143"/>
        <v>GROWTH</v>
      </c>
      <c r="Z744" s="74">
        <v>0</v>
      </c>
      <c r="AA744" s="69"/>
      <c r="AB744" s="69" t="s">
        <v>134</v>
      </c>
      <c r="AC744" s="3"/>
    </row>
    <row r="745" spans="1:29" ht="14.25" customHeight="1">
      <c r="A745" s="69" t="s">
        <v>134</v>
      </c>
      <c r="B745" s="71" t="s">
        <v>77</v>
      </c>
      <c r="C745" s="71" t="s">
        <v>1950</v>
      </c>
      <c r="D745" s="71">
        <v>1000000803</v>
      </c>
      <c r="E745" s="72" t="s">
        <v>1951</v>
      </c>
      <c r="F745" s="73">
        <v>41523</v>
      </c>
      <c r="G745" s="66" t="str">
        <f t="shared" si="132"/>
        <v>Targeted Dealer</v>
      </c>
      <c r="H745" s="66"/>
      <c r="I745" s="67">
        <v>90</v>
      </c>
      <c r="J745" s="67">
        <f t="shared" si="133"/>
        <v>90</v>
      </c>
      <c r="K745" s="68">
        <v>74</v>
      </c>
      <c r="L745" s="68">
        <f t="shared" si="134"/>
        <v>16</v>
      </c>
      <c r="M745" s="68">
        <f t="shared" si="135"/>
        <v>82.222222222222214</v>
      </c>
      <c r="N745" s="96">
        <v>63.5</v>
      </c>
      <c r="O745" s="97" t="str">
        <f t="shared" si="136"/>
        <v>DEC</v>
      </c>
      <c r="P745" s="96">
        <v>63.5</v>
      </c>
      <c r="Q745" s="98">
        <f t="shared" si="137"/>
        <v>10.5</v>
      </c>
      <c r="R745" s="97">
        <f t="shared" si="138"/>
        <v>0.16535433070866135</v>
      </c>
      <c r="S745" s="99" t="str">
        <f t="shared" si="139"/>
        <v>GROWTH</v>
      </c>
      <c r="T745" s="68">
        <v>92</v>
      </c>
      <c r="U745" s="100" t="str">
        <f t="shared" si="140"/>
        <v>jAN</v>
      </c>
      <c r="V745" s="96">
        <v>92</v>
      </c>
      <c r="W745" s="101">
        <f t="shared" si="141"/>
        <v>-18</v>
      </c>
      <c r="X745" s="102">
        <f t="shared" si="142"/>
        <v>-0.19565217391304346</v>
      </c>
      <c r="Y745" s="103" t="str">
        <f t="shared" si="143"/>
        <v>DEGROWTH</v>
      </c>
      <c r="Z745" s="74">
        <v>0</v>
      </c>
      <c r="AA745" s="69"/>
      <c r="AB745" s="69" t="s">
        <v>134</v>
      </c>
      <c r="AC745" s="3"/>
    </row>
    <row r="746" spans="1:29" ht="14.25" customHeight="1">
      <c r="A746" s="69" t="s">
        <v>134</v>
      </c>
      <c r="B746" s="71" t="s">
        <v>77</v>
      </c>
      <c r="C746" s="71" t="s">
        <v>1952</v>
      </c>
      <c r="D746" s="71">
        <v>1000000802</v>
      </c>
      <c r="E746" s="72" t="s">
        <v>1953</v>
      </c>
      <c r="F746" s="73">
        <v>41823</v>
      </c>
      <c r="G746" s="66" t="str">
        <f t="shared" si="132"/>
        <v>Targeted Dealer</v>
      </c>
      <c r="H746" s="66"/>
      <c r="I746" s="67">
        <v>50</v>
      </c>
      <c r="J746" s="67">
        <f t="shared" si="133"/>
        <v>50</v>
      </c>
      <c r="K746" s="68">
        <v>25</v>
      </c>
      <c r="L746" s="68">
        <f t="shared" si="134"/>
        <v>25</v>
      </c>
      <c r="M746" s="68">
        <f t="shared" si="135"/>
        <v>50</v>
      </c>
      <c r="N746" s="96">
        <v>28</v>
      </c>
      <c r="O746" s="97" t="str">
        <f t="shared" si="136"/>
        <v>DEC</v>
      </c>
      <c r="P746" s="96">
        <v>28</v>
      </c>
      <c r="Q746" s="98">
        <f t="shared" si="137"/>
        <v>-3</v>
      </c>
      <c r="R746" s="97">
        <f t="shared" si="138"/>
        <v>-0.1071428571428571</v>
      </c>
      <c r="S746" s="99" t="str">
        <f t="shared" si="139"/>
        <v>DEGROWTH</v>
      </c>
      <c r="T746" s="68">
        <v>55.5</v>
      </c>
      <c r="U746" s="100" t="str">
        <f t="shared" si="140"/>
        <v>jAN</v>
      </c>
      <c r="V746" s="96">
        <v>55.5</v>
      </c>
      <c r="W746" s="101">
        <f t="shared" si="141"/>
        <v>-30.5</v>
      </c>
      <c r="X746" s="102">
        <f t="shared" si="142"/>
        <v>-0.54954954954954949</v>
      </c>
      <c r="Y746" s="103" t="str">
        <f t="shared" si="143"/>
        <v>DEGROWTH</v>
      </c>
      <c r="Z746" s="74">
        <v>1</v>
      </c>
      <c r="AA746" s="69"/>
      <c r="AB746" s="69" t="s">
        <v>134</v>
      </c>
      <c r="AC746" s="3"/>
    </row>
    <row r="747" spans="1:29" ht="14.25" customHeight="1">
      <c r="A747" s="69" t="s">
        <v>134</v>
      </c>
      <c r="B747" s="71" t="s">
        <v>77</v>
      </c>
      <c r="C747" s="71" t="s">
        <v>1954</v>
      </c>
      <c r="D747" s="71">
        <v>1000000801</v>
      </c>
      <c r="E747" s="72" t="s">
        <v>1955</v>
      </c>
      <c r="F747" s="73">
        <v>42563</v>
      </c>
      <c r="G747" s="66" t="str">
        <f t="shared" si="132"/>
        <v>Targeted Dealer</v>
      </c>
      <c r="H747" s="66"/>
      <c r="I747" s="67">
        <v>130</v>
      </c>
      <c r="J747" s="67">
        <f t="shared" si="133"/>
        <v>130</v>
      </c>
      <c r="K747" s="68">
        <v>120.5</v>
      </c>
      <c r="L747" s="68">
        <f t="shared" si="134"/>
        <v>9.5</v>
      </c>
      <c r="M747" s="68">
        <f t="shared" si="135"/>
        <v>92.692307692307693</v>
      </c>
      <c r="N747" s="96">
        <v>115.5</v>
      </c>
      <c r="O747" s="97" t="str">
        <f t="shared" si="136"/>
        <v>DEC</v>
      </c>
      <c r="P747" s="96">
        <v>115.5</v>
      </c>
      <c r="Q747" s="98">
        <f t="shared" si="137"/>
        <v>5</v>
      </c>
      <c r="R747" s="97">
        <f t="shared" si="138"/>
        <v>4.3290043290043378E-2</v>
      </c>
      <c r="S747" s="99" t="str">
        <f t="shared" si="139"/>
        <v>GROWTH</v>
      </c>
      <c r="T747" s="68">
        <v>151</v>
      </c>
      <c r="U747" s="100" t="str">
        <f t="shared" si="140"/>
        <v>jAN</v>
      </c>
      <c r="V747" s="96">
        <v>151</v>
      </c>
      <c r="W747" s="101">
        <f t="shared" si="141"/>
        <v>-30.5</v>
      </c>
      <c r="X747" s="102">
        <f t="shared" si="142"/>
        <v>-0.20198675496688745</v>
      </c>
      <c r="Y747" s="103" t="str">
        <f t="shared" si="143"/>
        <v>DEGROWTH</v>
      </c>
      <c r="Z747" s="74">
        <v>0</v>
      </c>
      <c r="AA747" s="69"/>
      <c r="AB747" s="69" t="s">
        <v>134</v>
      </c>
      <c r="AC747" s="3"/>
    </row>
    <row r="748" spans="1:29" ht="14.25" customHeight="1">
      <c r="A748" s="69" t="s">
        <v>134</v>
      </c>
      <c r="B748" s="71" t="s">
        <v>77</v>
      </c>
      <c r="C748" s="71" t="s">
        <v>1956</v>
      </c>
      <c r="D748" s="71">
        <v>1000000809</v>
      </c>
      <c r="E748" s="72" t="s">
        <v>1957</v>
      </c>
      <c r="F748" s="73">
        <v>42878</v>
      </c>
      <c r="G748" s="66" t="str">
        <f t="shared" si="132"/>
        <v>Targeted Dealer</v>
      </c>
      <c r="H748" s="66"/>
      <c r="I748" s="67">
        <v>250</v>
      </c>
      <c r="J748" s="67">
        <f t="shared" si="133"/>
        <v>250</v>
      </c>
      <c r="K748" s="68">
        <v>287</v>
      </c>
      <c r="L748" s="68">
        <f t="shared" si="134"/>
        <v>-37</v>
      </c>
      <c r="M748" s="68">
        <f t="shared" si="135"/>
        <v>114.8</v>
      </c>
      <c r="N748" s="96">
        <v>321.5</v>
      </c>
      <c r="O748" s="97" t="str">
        <f t="shared" si="136"/>
        <v>DEC</v>
      </c>
      <c r="P748" s="96">
        <v>321.5</v>
      </c>
      <c r="Q748" s="98">
        <f t="shared" si="137"/>
        <v>-34.5</v>
      </c>
      <c r="R748" s="97">
        <f t="shared" si="138"/>
        <v>-0.10730948678071539</v>
      </c>
      <c r="S748" s="99" t="str">
        <f t="shared" si="139"/>
        <v>DEGROWTH</v>
      </c>
      <c r="T748" s="68">
        <v>223.5</v>
      </c>
      <c r="U748" s="100" t="str">
        <f t="shared" si="140"/>
        <v>jAN</v>
      </c>
      <c r="V748" s="96">
        <v>223.5</v>
      </c>
      <c r="W748" s="101">
        <f t="shared" si="141"/>
        <v>63.5</v>
      </c>
      <c r="X748" s="102">
        <f t="shared" si="142"/>
        <v>0.28411633109619694</v>
      </c>
      <c r="Y748" s="103" t="str">
        <f t="shared" si="143"/>
        <v>GROWTH</v>
      </c>
      <c r="Z748" s="74">
        <v>0</v>
      </c>
      <c r="AA748" s="69"/>
      <c r="AB748" s="69" t="s">
        <v>134</v>
      </c>
      <c r="AC748" s="3"/>
    </row>
    <row r="749" spans="1:29" ht="14.25" customHeight="1">
      <c r="A749" s="69" t="s">
        <v>134</v>
      </c>
      <c r="B749" s="71" t="s">
        <v>77</v>
      </c>
      <c r="C749" s="71" t="s">
        <v>1958</v>
      </c>
      <c r="D749" s="71">
        <v>1000000807</v>
      </c>
      <c r="E749" s="72" t="s">
        <v>1959</v>
      </c>
      <c r="F749" s="73">
        <v>43414</v>
      </c>
      <c r="G749" s="66" t="str">
        <f t="shared" si="132"/>
        <v>Targeted Dealer</v>
      </c>
      <c r="H749" s="66"/>
      <c r="I749" s="67">
        <v>80</v>
      </c>
      <c r="J749" s="67">
        <f t="shared" si="133"/>
        <v>80</v>
      </c>
      <c r="K749" s="68">
        <v>99.5</v>
      </c>
      <c r="L749" s="68">
        <f t="shared" si="134"/>
        <v>-19.5</v>
      </c>
      <c r="M749" s="68">
        <f t="shared" si="135"/>
        <v>124.375</v>
      </c>
      <c r="N749" s="96">
        <v>165.5</v>
      </c>
      <c r="O749" s="97" t="str">
        <f t="shared" si="136"/>
        <v>DEC</v>
      </c>
      <c r="P749" s="96">
        <v>165.5</v>
      </c>
      <c r="Q749" s="98">
        <f t="shared" si="137"/>
        <v>-66</v>
      </c>
      <c r="R749" s="97">
        <f t="shared" si="138"/>
        <v>-0.3987915407854985</v>
      </c>
      <c r="S749" s="99" t="str">
        <f t="shared" si="139"/>
        <v>DEGROWTH</v>
      </c>
      <c r="T749" s="68">
        <v>75.5</v>
      </c>
      <c r="U749" s="100" t="str">
        <f t="shared" si="140"/>
        <v>jAN</v>
      </c>
      <c r="V749" s="96">
        <v>75.5</v>
      </c>
      <c r="W749" s="101">
        <f t="shared" si="141"/>
        <v>24</v>
      </c>
      <c r="X749" s="102">
        <f t="shared" si="142"/>
        <v>0.31788079470198682</v>
      </c>
      <c r="Y749" s="103" t="str">
        <f t="shared" si="143"/>
        <v>GROWTH</v>
      </c>
      <c r="Z749" s="74">
        <v>0</v>
      </c>
      <c r="AA749" s="69"/>
      <c r="AB749" s="69" t="s">
        <v>134</v>
      </c>
      <c r="AC749" s="3"/>
    </row>
    <row r="750" spans="1:29" ht="14.25" customHeight="1">
      <c r="A750" s="69" t="s">
        <v>134</v>
      </c>
      <c r="B750" s="71" t="s">
        <v>77</v>
      </c>
      <c r="C750" s="71" t="s">
        <v>1960</v>
      </c>
      <c r="D750" s="71">
        <v>1000000799</v>
      </c>
      <c r="E750" s="72" t="s">
        <v>1961</v>
      </c>
      <c r="F750" s="73">
        <v>43419</v>
      </c>
      <c r="G750" s="66" t="str">
        <f t="shared" si="132"/>
        <v>Targeted Dealer</v>
      </c>
      <c r="H750" s="66"/>
      <c r="I750" s="67">
        <v>30</v>
      </c>
      <c r="J750" s="67">
        <f t="shared" si="133"/>
        <v>30</v>
      </c>
      <c r="K750" s="68">
        <v>25</v>
      </c>
      <c r="L750" s="68">
        <f t="shared" si="134"/>
        <v>5</v>
      </c>
      <c r="M750" s="68">
        <f t="shared" si="135"/>
        <v>83.333333333333343</v>
      </c>
      <c r="N750" s="96">
        <v>30</v>
      </c>
      <c r="O750" s="97" t="str">
        <f t="shared" si="136"/>
        <v>DEC</v>
      </c>
      <c r="P750" s="96">
        <v>30</v>
      </c>
      <c r="Q750" s="98">
        <f t="shared" si="137"/>
        <v>-5</v>
      </c>
      <c r="R750" s="97">
        <f t="shared" si="138"/>
        <v>-0.16666666666666663</v>
      </c>
      <c r="S750" s="99" t="str">
        <f t="shared" si="139"/>
        <v>DEGROWTH</v>
      </c>
      <c r="T750" s="68">
        <v>25.5</v>
      </c>
      <c r="U750" s="100" t="str">
        <f t="shared" si="140"/>
        <v>jAN</v>
      </c>
      <c r="V750" s="96">
        <v>25.5</v>
      </c>
      <c r="W750" s="101">
        <f t="shared" si="141"/>
        <v>-0.5</v>
      </c>
      <c r="X750" s="102">
        <f t="shared" si="142"/>
        <v>-1.9607843137254943E-2</v>
      </c>
      <c r="Y750" s="103" t="str">
        <f t="shared" si="143"/>
        <v>DEGROWTH</v>
      </c>
      <c r="Z750" s="74">
        <v>0</v>
      </c>
      <c r="AA750" s="69"/>
      <c r="AB750" s="69" t="s">
        <v>134</v>
      </c>
      <c r="AC750" s="3"/>
    </row>
    <row r="751" spans="1:29" ht="14.25" customHeight="1">
      <c r="A751" s="69" t="s">
        <v>134</v>
      </c>
      <c r="B751" s="71" t="s">
        <v>77</v>
      </c>
      <c r="C751" s="71" t="s">
        <v>1962</v>
      </c>
      <c r="D751" s="71">
        <v>1000000792</v>
      </c>
      <c r="E751" s="72" t="s">
        <v>1963</v>
      </c>
      <c r="F751" s="73">
        <v>43430</v>
      </c>
      <c r="G751" s="66" t="str">
        <f t="shared" si="132"/>
        <v>Targeted Dealer</v>
      </c>
      <c r="H751" s="66"/>
      <c r="I751" s="67">
        <v>25</v>
      </c>
      <c r="J751" s="67">
        <f t="shared" si="133"/>
        <v>25</v>
      </c>
      <c r="K751" s="68">
        <v>10</v>
      </c>
      <c r="L751" s="68">
        <f t="shared" si="134"/>
        <v>15</v>
      </c>
      <c r="M751" s="68">
        <f t="shared" si="135"/>
        <v>40</v>
      </c>
      <c r="N751" s="96">
        <v>20</v>
      </c>
      <c r="O751" s="97" t="str">
        <f t="shared" si="136"/>
        <v>DEC</v>
      </c>
      <c r="P751" s="96">
        <v>20</v>
      </c>
      <c r="Q751" s="98">
        <f t="shared" si="137"/>
        <v>-10</v>
      </c>
      <c r="R751" s="97">
        <f t="shared" si="138"/>
        <v>-0.5</v>
      </c>
      <c r="S751" s="99" t="str">
        <f t="shared" si="139"/>
        <v>DEGROWTH</v>
      </c>
      <c r="T751" s="68">
        <v>20</v>
      </c>
      <c r="U751" s="100" t="str">
        <f t="shared" si="140"/>
        <v>jAN</v>
      </c>
      <c r="V751" s="96">
        <v>20</v>
      </c>
      <c r="W751" s="101">
        <f t="shared" si="141"/>
        <v>-10</v>
      </c>
      <c r="X751" s="102">
        <f t="shared" si="142"/>
        <v>-0.5</v>
      </c>
      <c r="Y751" s="103" t="str">
        <f t="shared" si="143"/>
        <v>DEGROWTH</v>
      </c>
      <c r="Z751" s="74">
        <v>1</v>
      </c>
      <c r="AA751" s="69"/>
      <c r="AB751" s="69" t="s">
        <v>134</v>
      </c>
      <c r="AC751" s="3"/>
    </row>
    <row r="752" spans="1:29" ht="14.25" customHeight="1">
      <c r="A752" s="69" t="s">
        <v>134</v>
      </c>
      <c r="B752" s="71" t="s">
        <v>77</v>
      </c>
      <c r="C752" s="71" t="s">
        <v>1964</v>
      </c>
      <c r="D752" s="71">
        <v>1000000800</v>
      </c>
      <c r="E752" s="72" t="s">
        <v>1965</v>
      </c>
      <c r="F752" s="73">
        <v>43470</v>
      </c>
      <c r="G752" s="66" t="str">
        <f t="shared" si="132"/>
        <v>Targeted Dealer</v>
      </c>
      <c r="H752" s="66"/>
      <c r="I752" s="67">
        <v>70</v>
      </c>
      <c r="J752" s="67">
        <f t="shared" si="133"/>
        <v>70</v>
      </c>
      <c r="K752" s="68">
        <v>64.25</v>
      </c>
      <c r="L752" s="68">
        <f t="shared" si="134"/>
        <v>5.75</v>
      </c>
      <c r="M752" s="68">
        <f t="shared" si="135"/>
        <v>91.785714285714292</v>
      </c>
      <c r="N752" s="96">
        <v>79.5</v>
      </c>
      <c r="O752" s="97" t="str">
        <f t="shared" si="136"/>
        <v>DEC</v>
      </c>
      <c r="P752" s="96">
        <v>79.5</v>
      </c>
      <c r="Q752" s="98">
        <f t="shared" si="137"/>
        <v>-15.25</v>
      </c>
      <c r="R752" s="97">
        <f t="shared" si="138"/>
        <v>-0.19182389937106914</v>
      </c>
      <c r="S752" s="99" t="str">
        <f t="shared" si="139"/>
        <v>DEGROWTH</v>
      </c>
      <c r="T752" s="68">
        <v>70</v>
      </c>
      <c r="U752" s="100" t="str">
        <f t="shared" si="140"/>
        <v>jAN</v>
      </c>
      <c r="V752" s="96">
        <v>70</v>
      </c>
      <c r="W752" s="101">
        <f t="shared" si="141"/>
        <v>-5.75</v>
      </c>
      <c r="X752" s="102">
        <f t="shared" si="142"/>
        <v>-8.2142857142857184E-2</v>
      </c>
      <c r="Y752" s="103" t="str">
        <f t="shared" si="143"/>
        <v>DEGROWTH</v>
      </c>
      <c r="Z752" s="74">
        <v>0</v>
      </c>
      <c r="AA752" s="69"/>
      <c r="AB752" s="69" t="s">
        <v>134</v>
      </c>
      <c r="AC752" s="3"/>
    </row>
    <row r="753" spans="1:29" ht="14.25" customHeight="1">
      <c r="A753" s="69" t="s">
        <v>134</v>
      </c>
      <c r="B753" s="71" t="s">
        <v>77</v>
      </c>
      <c r="C753" s="71" t="s">
        <v>1966</v>
      </c>
      <c r="D753" s="71">
        <v>1000001102</v>
      </c>
      <c r="E753" s="72" t="s">
        <v>1967</v>
      </c>
      <c r="F753" s="73">
        <v>43568</v>
      </c>
      <c r="G753" s="66" t="str">
        <f t="shared" si="132"/>
        <v>Targeted Dealer</v>
      </c>
      <c r="H753" s="66"/>
      <c r="I753" s="67">
        <v>200</v>
      </c>
      <c r="J753" s="67">
        <f t="shared" si="133"/>
        <v>200</v>
      </c>
      <c r="K753" s="68">
        <v>164.5</v>
      </c>
      <c r="L753" s="68">
        <f t="shared" si="134"/>
        <v>35.5</v>
      </c>
      <c r="M753" s="68">
        <f t="shared" si="135"/>
        <v>82.25</v>
      </c>
      <c r="N753" s="96">
        <v>209</v>
      </c>
      <c r="O753" s="97" t="str">
        <f t="shared" si="136"/>
        <v>DEC</v>
      </c>
      <c r="P753" s="96">
        <v>209</v>
      </c>
      <c r="Q753" s="98">
        <f t="shared" si="137"/>
        <v>-44.5</v>
      </c>
      <c r="R753" s="97">
        <f t="shared" si="138"/>
        <v>-0.21291866028708128</v>
      </c>
      <c r="S753" s="99" t="str">
        <f t="shared" si="139"/>
        <v>DEGROWTH</v>
      </c>
      <c r="T753" s="68">
        <v>176.5</v>
      </c>
      <c r="U753" s="100" t="str">
        <f t="shared" si="140"/>
        <v>jAN</v>
      </c>
      <c r="V753" s="96">
        <v>176.5</v>
      </c>
      <c r="W753" s="101">
        <f t="shared" si="141"/>
        <v>-12</v>
      </c>
      <c r="X753" s="102">
        <f t="shared" si="142"/>
        <v>-6.7988668555240772E-2</v>
      </c>
      <c r="Y753" s="103" t="str">
        <f t="shared" si="143"/>
        <v>DEGROWTH</v>
      </c>
      <c r="Z753" s="74">
        <v>0</v>
      </c>
      <c r="AA753" s="69"/>
      <c r="AB753" s="69" t="s">
        <v>134</v>
      </c>
      <c r="AC753" s="3"/>
    </row>
    <row r="754" spans="1:29" ht="14.25" customHeight="1">
      <c r="A754" s="69" t="s">
        <v>134</v>
      </c>
      <c r="B754" s="71" t="s">
        <v>77</v>
      </c>
      <c r="C754" s="71" t="s">
        <v>1968</v>
      </c>
      <c r="D754" s="71">
        <v>1000001099</v>
      </c>
      <c r="E754" s="72" t="s">
        <v>1969</v>
      </c>
      <c r="F754" s="73">
        <v>43790</v>
      </c>
      <c r="G754" s="66" t="str">
        <f t="shared" si="132"/>
        <v>Targeted Dealer</v>
      </c>
      <c r="H754" s="66"/>
      <c r="I754" s="67">
        <v>150</v>
      </c>
      <c r="J754" s="67">
        <f t="shared" si="133"/>
        <v>150</v>
      </c>
      <c r="K754" s="68">
        <v>120</v>
      </c>
      <c r="L754" s="68">
        <f t="shared" si="134"/>
        <v>30</v>
      </c>
      <c r="M754" s="68">
        <f t="shared" si="135"/>
        <v>80</v>
      </c>
      <c r="N754" s="96">
        <v>136.5</v>
      </c>
      <c r="O754" s="97" t="str">
        <f t="shared" si="136"/>
        <v>DEC</v>
      </c>
      <c r="P754" s="96">
        <v>136.5</v>
      </c>
      <c r="Q754" s="98">
        <f t="shared" si="137"/>
        <v>-16.5</v>
      </c>
      <c r="R754" s="97">
        <f t="shared" si="138"/>
        <v>-0.12087912087912089</v>
      </c>
      <c r="S754" s="99" t="str">
        <f t="shared" si="139"/>
        <v>DEGROWTH</v>
      </c>
      <c r="T754" s="68">
        <v>153.5</v>
      </c>
      <c r="U754" s="100" t="str">
        <f t="shared" si="140"/>
        <v>jAN</v>
      </c>
      <c r="V754" s="96">
        <v>153.5</v>
      </c>
      <c r="W754" s="101">
        <f t="shared" si="141"/>
        <v>-33.5</v>
      </c>
      <c r="X754" s="102">
        <f t="shared" si="142"/>
        <v>-0.21824104234527686</v>
      </c>
      <c r="Y754" s="103" t="str">
        <f t="shared" si="143"/>
        <v>DEGROWTH</v>
      </c>
      <c r="Z754" s="74">
        <v>0</v>
      </c>
      <c r="AA754" s="69"/>
      <c r="AB754" s="69" t="s">
        <v>134</v>
      </c>
      <c r="AC754" s="3"/>
    </row>
    <row r="755" spans="1:29" ht="14.25" customHeight="1">
      <c r="A755" s="69" t="s">
        <v>134</v>
      </c>
      <c r="B755" s="71" t="s">
        <v>77</v>
      </c>
      <c r="C755" s="71" t="s">
        <v>1970</v>
      </c>
      <c r="D755" s="71">
        <v>1000001103</v>
      </c>
      <c r="E755" s="72" t="s">
        <v>1971</v>
      </c>
      <c r="F755" s="73">
        <v>43883</v>
      </c>
      <c r="G755" s="66" t="str">
        <f t="shared" si="132"/>
        <v>Targeted Dealer</v>
      </c>
      <c r="H755" s="66"/>
      <c r="I755" s="67">
        <v>125</v>
      </c>
      <c r="J755" s="67">
        <f t="shared" si="133"/>
        <v>125</v>
      </c>
      <c r="K755" s="68">
        <v>94</v>
      </c>
      <c r="L755" s="68">
        <f t="shared" si="134"/>
        <v>31</v>
      </c>
      <c r="M755" s="68">
        <f t="shared" si="135"/>
        <v>75.2</v>
      </c>
      <c r="N755" s="96">
        <v>105</v>
      </c>
      <c r="O755" s="97" t="str">
        <f t="shared" si="136"/>
        <v>DEC</v>
      </c>
      <c r="P755" s="96">
        <v>105</v>
      </c>
      <c r="Q755" s="98">
        <f t="shared" si="137"/>
        <v>-11</v>
      </c>
      <c r="R755" s="97">
        <f t="shared" si="138"/>
        <v>-0.10476190476190472</v>
      </c>
      <c r="S755" s="99" t="str">
        <f t="shared" si="139"/>
        <v>DEGROWTH</v>
      </c>
      <c r="T755" s="68">
        <v>111.4</v>
      </c>
      <c r="U755" s="100" t="str">
        <f t="shared" si="140"/>
        <v>jAN</v>
      </c>
      <c r="V755" s="96">
        <v>111.4</v>
      </c>
      <c r="W755" s="101">
        <f t="shared" si="141"/>
        <v>-17.400000000000006</v>
      </c>
      <c r="X755" s="102">
        <f t="shared" si="142"/>
        <v>-0.15619389587073618</v>
      </c>
      <c r="Y755" s="103" t="str">
        <f t="shared" si="143"/>
        <v>DEGROWTH</v>
      </c>
      <c r="Z755" s="74">
        <v>0</v>
      </c>
      <c r="AA755" s="69"/>
      <c r="AB755" s="69" t="s">
        <v>134</v>
      </c>
      <c r="AC755" s="3"/>
    </row>
    <row r="756" spans="1:29" ht="14.25" customHeight="1">
      <c r="A756" s="69" t="s">
        <v>134</v>
      </c>
      <c r="B756" s="71" t="s">
        <v>77</v>
      </c>
      <c r="C756" s="71" t="s">
        <v>1972</v>
      </c>
      <c r="D756" s="71">
        <v>1000001109</v>
      </c>
      <c r="E756" s="72" t="s">
        <v>1973</v>
      </c>
      <c r="F756" s="73">
        <v>43982</v>
      </c>
      <c r="G756" s="66" t="str">
        <f t="shared" si="132"/>
        <v>Targeted Dealer</v>
      </c>
      <c r="H756" s="66"/>
      <c r="I756" s="67">
        <v>95</v>
      </c>
      <c r="J756" s="67">
        <f t="shared" si="133"/>
        <v>95</v>
      </c>
      <c r="K756" s="68">
        <v>100.5</v>
      </c>
      <c r="L756" s="68">
        <f t="shared" si="134"/>
        <v>-5.5</v>
      </c>
      <c r="M756" s="68">
        <f t="shared" si="135"/>
        <v>105.78947368421053</v>
      </c>
      <c r="N756" s="96">
        <v>81</v>
      </c>
      <c r="O756" s="97" t="str">
        <f t="shared" si="136"/>
        <v>DEC</v>
      </c>
      <c r="P756" s="96">
        <v>81</v>
      </c>
      <c r="Q756" s="98">
        <f t="shared" si="137"/>
        <v>19.5</v>
      </c>
      <c r="R756" s="97">
        <f t="shared" si="138"/>
        <v>0.2407407407407407</v>
      </c>
      <c r="S756" s="99" t="str">
        <f t="shared" si="139"/>
        <v>GROWTH</v>
      </c>
      <c r="T756" s="68">
        <v>100.5</v>
      </c>
      <c r="U756" s="100" t="str">
        <f t="shared" si="140"/>
        <v>jAN</v>
      </c>
      <c r="V756" s="96">
        <v>100.5</v>
      </c>
      <c r="W756" s="101">
        <f t="shared" si="141"/>
        <v>0</v>
      </c>
      <c r="X756" s="102">
        <f t="shared" si="142"/>
        <v>0</v>
      </c>
      <c r="Y756" s="103" t="str">
        <f t="shared" si="143"/>
        <v>GROWTH</v>
      </c>
      <c r="Z756" s="74">
        <v>0</v>
      </c>
      <c r="AA756" s="69"/>
      <c r="AB756" s="69" t="s">
        <v>134</v>
      </c>
      <c r="AC756" s="3"/>
    </row>
    <row r="757" spans="1:29" ht="14.25" customHeight="1">
      <c r="A757" s="69" t="s">
        <v>134</v>
      </c>
      <c r="B757" s="71" t="s">
        <v>77</v>
      </c>
      <c r="C757" s="71" t="s">
        <v>1974</v>
      </c>
      <c r="D757" s="71">
        <v>1000001105</v>
      </c>
      <c r="E757" s="72" t="s">
        <v>1975</v>
      </c>
      <c r="F757" s="73">
        <v>43984</v>
      </c>
      <c r="G757" s="66" t="str">
        <f t="shared" si="132"/>
        <v>Targeted Dealer</v>
      </c>
      <c r="H757" s="66"/>
      <c r="I757" s="67">
        <v>70</v>
      </c>
      <c r="J757" s="67">
        <f t="shared" si="133"/>
        <v>70</v>
      </c>
      <c r="K757" s="68">
        <v>70</v>
      </c>
      <c r="L757" s="68">
        <f t="shared" si="134"/>
        <v>0</v>
      </c>
      <c r="M757" s="68">
        <f t="shared" si="135"/>
        <v>100</v>
      </c>
      <c r="N757" s="96">
        <v>85</v>
      </c>
      <c r="O757" s="97" t="str">
        <f t="shared" si="136"/>
        <v>DEC</v>
      </c>
      <c r="P757" s="96">
        <v>85</v>
      </c>
      <c r="Q757" s="98">
        <f t="shared" si="137"/>
        <v>-15</v>
      </c>
      <c r="R757" s="97">
        <f t="shared" si="138"/>
        <v>-0.17647058823529416</v>
      </c>
      <c r="S757" s="99" t="str">
        <f t="shared" si="139"/>
        <v>DEGROWTH</v>
      </c>
      <c r="T757" s="68">
        <v>49.75</v>
      </c>
      <c r="U757" s="100" t="str">
        <f t="shared" si="140"/>
        <v>jAN</v>
      </c>
      <c r="V757" s="96">
        <v>49.75</v>
      </c>
      <c r="W757" s="101">
        <f t="shared" si="141"/>
        <v>20.25</v>
      </c>
      <c r="X757" s="102">
        <f t="shared" si="142"/>
        <v>0.40703517587939708</v>
      </c>
      <c r="Y757" s="103" t="str">
        <f t="shared" si="143"/>
        <v>GROWTH</v>
      </c>
      <c r="Z757" s="74">
        <v>1</v>
      </c>
      <c r="AA757" s="69"/>
      <c r="AB757" s="69" t="s">
        <v>134</v>
      </c>
      <c r="AC757" s="3"/>
    </row>
    <row r="758" spans="1:29" ht="14.25" customHeight="1">
      <c r="A758" s="69" t="s">
        <v>134</v>
      </c>
      <c r="B758" s="71" t="s">
        <v>77</v>
      </c>
      <c r="C758" s="71" t="s">
        <v>1976</v>
      </c>
      <c r="D758" s="71">
        <v>1000001107</v>
      </c>
      <c r="E758" s="72" t="s">
        <v>1977</v>
      </c>
      <c r="F758" s="73">
        <v>44002</v>
      </c>
      <c r="G758" s="66" t="str">
        <f t="shared" si="132"/>
        <v>Targeted Dealer</v>
      </c>
      <c r="H758" s="66"/>
      <c r="I758" s="67">
        <v>1450</v>
      </c>
      <c r="J758" s="67">
        <f t="shared" si="133"/>
        <v>1450</v>
      </c>
      <c r="K758" s="68">
        <v>1295.5999999999999</v>
      </c>
      <c r="L758" s="68">
        <f t="shared" si="134"/>
        <v>154.40000000000009</v>
      </c>
      <c r="M758" s="68">
        <f t="shared" si="135"/>
        <v>89.351724137931029</v>
      </c>
      <c r="N758" s="96">
        <v>1373.55</v>
      </c>
      <c r="O758" s="97" t="str">
        <f t="shared" si="136"/>
        <v>DEC</v>
      </c>
      <c r="P758" s="96">
        <v>1373.55</v>
      </c>
      <c r="Q758" s="98">
        <f t="shared" si="137"/>
        <v>-77.950000000000045</v>
      </c>
      <c r="R758" s="97">
        <f t="shared" si="138"/>
        <v>-5.6750755341997028E-2</v>
      </c>
      <c r="S758" s="99" t="str">
        <f t="shared" si="139"/>
        <v>DEGROWTH</v>
      </c>
      <c r="T758" s="68">
        <v>1293</v>
      </c>
      <c r="U758" s="100" t="str">
        <f t="shared" si="140"/>
        <v>jAN</v>
      </c>
      <c r="V758" s="96">
        <v>1293</v>
      </c>
      <c r="W758" s="101">
        <f t="shared" si="141"/>
        <v>2.5999999999999091</v>
      </c>
      <c r="X758" s="102">
        <f t="shared" si="142"/>
        <v>2.010827532869186E-3</v>
      </c>
      <c r="Y758" s="103" t="str">
        <f t="shared" si="143"/>
        <v>GROWTH</v>
      </c>
      <c r="Z758" s="74">
        <v>0</v>
      </c>
      <c r="AA758" s="69"/>
      <c r="AB758" s="69" t="s">
        <v>134</v>
      </c>
      <c r="AC758" s="3"/>
    </row>
    <row r="759" spans="1:29" ht="14.25" customHeight="1">
      <c r="A759" s="69" t="s">
        <v>134</v>
      </c>
      <c r="B759" s="71" t="s">
        <v>77</v>
      </c>
      <c r="C759" s="71" t="s">
        <v>1978</v>
      </c>
      <c r="D759" s="71">
        <v>1000001108</v>
      </c>
      <c r="E759" s="72" t="s">
        <v>1979</v>
      </c>
      <c r="F759" s="73">
        <v>44147</v>
      </c>
      <c r="G759" s="66" t="str">
        <f t="shared" si="132"/>
        <v>Targeted Dealer</v>
      </c>
      <c r="H759" s="66"/>
      <c r="I759" s="67">
        <v>40</v>
      </c>
      <c r="J759" s="67">
        <f t="shared" si="133"/>
        <v>40</v>
      </c>
      <c r="K759" s="68">
        <v>35</v>
      </c>
      <c r="L759" s="68">
        <f t="shared" si="134"/>
        <v>5</v>
      </c>
      <c r="M759" s="68">
        <f t="shared" si="135"/>
        <v>87.5</v>
      </c>
      <c r="N759" s="96">
        <v>30</v>
      </c>
      <c r="O759" s="97" t="str">
        <f t="shared" si="136"/>
        <v>DEC</v>
      </c>
      <c r="P759" s="96">
        <v>30</v>
      </c>
      <c r="Q759" s="98">
        <f t="shared" si="137"/>
        <v>5</v>
      </c>
      <c r="R759" s="97">
        <f t="shared" si="138"/>
        <v>0.16666666666666674</v>
      </c>
      <c r="S759" s="99" t="str">
        <f t="shared" si="139"/>
        <v>GROWTH</v>
      </c>
      <c r="T759" s="68">
        <v>45</v>
      </c>
      <c r="U759" s="100" t="str">
        <f t="shared" si="140"/>
        <v>jAN</v>
      </c>
      <c r="V759" s="96">
        <v>45</v>
      </c>
      <c r="W759" s="101">
        <f t="shared" si="141"/>
        <v>-10</v>
      </c>
      <c r="X759" s="102">
        <f t="shared" si="142"/>
        <v>-0.22222222222222221</v>
      </c>
      <c r="Y759" s="103" t="str">
        <f t="shared" si="143"/>
        <v>DEGROWTH</v>
      </c>
      <c r="Z759" s="74">
        <v>0</v>
      </c>
      <c r="AA759" s="69"/>
      <c r="AB759" s="69" t="s">
        <v>134</v>
      </c>
      <c r="AC759" s="3"/>
    </row>
    <row r="760" spans="1:29" ht="14.25" customHeight="1">
      <c r="A760" s="69" t="s">
        <v>134</v>
      </c>
      <c r="B760" s="71" t="s">
        <v>77</v>
      </c>
      <c r="C760" s="71" t="s">
        <v>1980</v>
      </c>
      <c r="D760" s="71">
        <v>1000001098</v>
      </c>
      <c r="E760" s="72" t="s">
        <v>1981</v>
      </c>
      <c r="F760" s="73">
        <v>44366</v>
      </c>
      <c r="G760" s="66" t="str">
        <f t="shared" si="132"/>
        <v>Targeted Dealer</v>
      </c>
      <c r="H760" s="66"/>
      <c r="I760" s="67">
        <v>80</v>
      </c>
      <c r="J760" s="67">
        <f t="shared" si="133"/>
        <v>80</v>
      </c>
      <c r="K760" s="68">
        <v>100</v>
      </c>
      <c r="L760" s="68">
        <f t="shared" si="134"/>
        <v>-20</v>
      </c>
      <c r="M760" s="68">
        <f t="shared" si="135"/>
        <v>125</v>
      </c>
      <c r="N760" s="96">
        <v>65</v>
      </c>
      <c r="O760" s="97" t="str">
        <f t="shared" si="136"/>
        <v>DEC</v>
      </c>
      <c r="P760" s="96">
        <v>65</v>
      </c>
      <c r="Q760" s="98">
        <f t="shared" si="137"/>
        <v>35</v>
      </c>
      <c r="R760" s="97">
        <f t="shared" si="138"/>
        <v>0.53846153846153855</v>
      </c>
      <c r="S760" s="99" t="str">
        <f t="shared" si="139"/>
        <v>GROWTH</v>
      </c>
      <c r="T760" s="68">
        <v>100.5</v>
      </c>
      <c r="U760" s="100" t="str">
        <f t="shared" si="140"/>
        <v>jAN</v>
      </c>
      <c r="V760" s="96">
        <v>100.5</v>
      </c>
      <c r="W760" s="101">
        <f t="shared" si="141"/>
        <v>-0.5</v>
      </c>
      <c r="X760" s="102">
        <f t="shared" si="142"/>
        <v>-4.9751243781094301E-3</v>
      </c>
      <c r="Y760" s="103" t="str">
        <f t="shared" si="143"/>
        <v>DEGROWTH</v>
      </c>
      <c r="Z760" s="74">
        <v>0</v>
      </c>
      <c r="AA760" s="69"/>
      <c r="AB760" s="69" t="s">
        <v>134</v>
      </c>
      <c r="AC760" s="3"/>
    </row>
    <row r="761" spans="1:29" ht="14.25" customHeight="1">
      <c r="A761" s="69" t="s">
        <v>134</v>
      </c>
      <c r="B761" s="71" t="s">
        <v>77</v>
      </c>
      <c r="C761" s="71" t="s">
        <v>1982</v>
      </c>
      <c r="D761" s="71">
        <v>1000002595</v>
      </c>
      <c r="E761" s="72" t="s">
        <v>1983</v>
      </c>
      <c r="F761" s="73">
        <v>44597</v>
      </c>
      <c r="G761" s="66" t="str">
        <f t="shared" si="132"/>
        <v>Targeted Dealer</v>
      </c>
      <c r="H761" s="66"/>
      <c r="I761" s="67">
        <v>60</v>
      </c>
      <c r="J761" s="67">
        <f t="shared" si="133"/>
        <v>60</v>
      </c>
      <c r="K761" s="68">
        <v>30</v>
      </c>
      <c r="L761" s="68">
        <f t="shared" si="134"/>
        <v>30</v>
      </c>
      <c r="M761" s="68">
        <f t="shared" si="135"/>
        <v>50</v>
      </c>
      <c r="N761" s="96">
        <v>43.5</v>
      </c>
      <c r="O761" s="97" t="str">
        <f t="shared" si="136"/>
        <v>DEC</v>
      </c>
      <c r="P761" s="96">
        <v>43.5</v>
      </c>
      <c r="Q761" s="98">
        <f t="shared" si="137"/>
        <v>-13.5</v>
      </c>
      <c r="R761" s="97">
        <f t="shared" si="138"/>
        <v>-0.31034482758620685</v>
      </c>
      <c r="S761" s="99" t="str">
        <f t="shared" si="139"/>
        <v>DEGROWTH</v>
      </c>
      <c r="T761" s="68">
        <v>30</v>
      </c>
      <c r="U761" s="100" t="str">
        <f t="shared" si="140"/>
        <v>jAN</v>
      </c>
      <c r="V761" s="96">
        <v>30</v>
      </c>
      <c r="W761" s="101">
        <f t="shared" si="141"/>
        <v>0</v>
      </c>
      <c r="X761" s="102">
        <f t="shared" si="142"/>
        <v>0</v>
      </c>
      <c r="Y761" s="103" t="str">
        <f t="shared" si="143"/>
        <v>GROWTH</v>
      </c>
      <c r="Z761" s="74">
        <v>0</v>
      </c>
      <c r="AA761" s="69"/>
      <c r="AB761" s="69" t="s">
        <v>134</v>
      </c>
      <c r="AC761" s="3"/>
    </row>
    <row r="762" spans="1:29" ht="14.25" customHeight="1">
      <c r="A762" s="69" t="s">
        <v>134</v>
      </c>
      <c r="B762" s="71" t="s">
        <v>77</v>
      </c>
      <c r="C762" s="71" t="s">
        <v>1984</v>
      </c>
      <c r="D762" s="71">
        <v>1000003490</v>
      </c>
      <c r="E762" s="72" t="s">
        <v>1985</v>
      </c>
      <c r="F762" s="73">
        <v>45042</v>
      </c>
      <c r="G762" s="66" t="str">
        <f t="shared" si="132"/>
        <v>Targeted Dealer</v>
      </c>
      <c r="H762" s="66"/>
      <c r="I762" s="67">
        <v>35</v>
      </c>
      <c r="J762" s="67">
        <f t="shared" si="133"/>
        <v>35</v>
      </c>
      <c r="K762" s="68">
        <v>10</v>
      </c>
      <c r="L762" s="68">
        <f t="shared" si="134"/>
        <v>25</v>
      </c>
      <c r="M762" s="68">
        <f t="shared" si="135"/>
        <v>28.571428571428573</v>
      </c>
      <c r="N762" s="96">
        <v>0</v>
      </c>
      <c r="O762" s="97" t="str">
        <f t="shared" si="136"/>
        <v>DEC</v>
      </c>
      <c r="P762" s="96">
        <v>0</v>
      </c>
      <c r="Q762" s="98">
        <f t="shared" si="137"/>
        <v>10</v>
      </c>
      <c r="R762" s="97" t="str">
        <f t="shared" si="138"/>
        <v xml:space="preserve"> </v>
      </c>
      <c r="S762" s="99" t="b">
        <f t="shared" si="139"/>
        <v>0</v>
      </c>
      <c r="T762" s="68">
        <v>0</v>
      </c>
      <c r="U762" s="100" t="str">
        <f t="shared" si="140"/>
        <v>jAN</v>
      </c>
      <c r="V762" s="96">
        <v>0</v>
      </c>
      <c r="W762" s="101">
        <f t="shared" si="141"/>
        <v>10</v>
      </c>
      <c r="X762" s="102">
        <f t="shared" si="142"/>
        <v>0</v>
      </c>
      <c r="Y762" s="103" t="b">
        <f t="shared" si="143"/>
        <v>0</v>
      </c>
      <c r="Z762" s="74">
        <v>1</v>
      </c>
      <c r="AA762" s="69"/>
      <c r="AB762" s="69" t="s">
        <v>134</v>
      </c>
      <c r="AC762" s="3"/>
    </row>
    <row r="763" spans="1:29" ht="14.25" customHeight="1">
      <c r="A763" s="69" t="s">
        <v>134</v>
      </c>
      <c r="B763" s="71" t="s">
        <v>77</v>
      </c>
      <c r="C763" s="71" t="s">
        <v>1986</v>
      </c>
      <c r="D763" s="71">
        <v>1000003496</v>
      </c>
      <c r="E763" s="72" t="s">
        <v>1987</v>
      </c>
      <c r="F763" s="73">
        <v>45044</v>
      </c>
      <c r="G763" s="66" t="str">
        <f t="shared" si="132"/>
        <v>Targeted Dealer</v>
      </c>
      <c r="H763" s="66"/>
      <c r="I763" s="67">
        <v>80</v>
      </c>
      <c r="J763" s="67">
        <f t="shared" si="133"/>
        <v>80</v>
      </c>
      <c r="K763" s="68">
        <v>64.5</v>
      </c>
      <c r="L763" s="68">
        <f t="shared" si="134"/>
        <v>15.5</v>
      </c>
      <c r="M763" s="68">
        <f t="shared" si="135"/>
        <v>80.625</v>
      </c>
      <c r="N763" s="96">
        <v>97.5</v>
      </c>
      <c r="O763" s="97" t="str">
        <f t="shared" si="136"/>
        <v>DEC</v>
      </c>
      <c r="P763" s="96">
        <v>97.5</v>
      </c>
      <c r="Q763" s="98">
        <f t="shared" si="137"/>
        <v>-33</v>
      </c>
      <c r="R763" s="97">
        <f t="shared" si="138"/>
        <v>-0.33846153846153848</v>
      </c>
      <c r="S763" s="99" t="str">
        <f t="shared" si="139"/>
        <v>DEGROWTH</v>
      </c>
      <c r="T763" s="68">
        <v>50</v>
      </c>
      <c r="U763" s="100" t="str">
        <f t="shared" si="140"/>
        <v>jAN</v>
      </c>
      <c r="V763" s="96">
        <v>50</v>
      </c>
      <c r="W763" s="101">
        <f t="shared" si="141"/>
        <v>14.5</v>
      </c>
      <c r="X763" s="102">
        <f t="shared" si="142"/>
        <v>0.29000000000000004</v>
      </c>
      <c r="Y763" s="103" t="str">
        <f t="shared" si="143"/>
        <v>GROWTH</v>
      </c>
      <c r="Z763" s="74">
        <v>0</v>
      </c>
      <c r="AA763" s="69"/>
      <c r="AB763" s="69" t="s">
        <v>134</v>
      </c>
      <c r="AC763" s="3"/>
    </row>
    <row r="764" spans="1:29" ht="14.25" customHeight="1">
      <c r="A764" s="69" t="s">
        <v>134</v>
      </c>
      <c r="B764" s="71" t="s">
        <v>77</v>
      </c>
      <c r="C764" s="71" t="s">
        <v>1988</v>
      </c>
      <c r="D764" s="71">
        <v>1000003595</v>
      </c>
      <c r="E764" s="72" t="s">
        <v>1989</v>
      </c>
      <c r="F764" s="73">
        <v>45093</v>
      </c>
      <c r="G764" s="66" t="str">
        <f t="shared" si="132"/>
        <v>Targeted Dealer</v>
      </c>
      <c r="H764" s="66"/>
      <c r="I764" s="67">
        <v>50</v>
      </c>
      <c r="J764" s="67">
        <f t="shared" si="133"/>
        <v>50</v>
      </c>
      <c r="K764" s="68">
        <v>28</v>
      </c>
      <c r="L764" s="68">
        <f t="shared" si="134"/>
        <v>22</v>
      </c>
      <c r="M764" s="68">
        <f t="shared" si="135"/>
        <v>56</v>
      </c>
      <c r="N764" s="96">
        <v>25</v>
      </c>
      <c r="O764" s="97" t="str">
        <f t="shared" si="136"/>
        <v>DEC</v>
      </c>
      <c r="P764" s="96">
        <v>25</v>
      </c>
      <c r="Q764" s="98">
        <f t="shared" si="137"/>
        <v>3</v>
      </c>
      <c r="R764" s="97">
        <f t="shared" si="138"/>
        <v>0.12000000000000011</v>
      </c>
      <c r="S764" s="99" t="str">
        <f t="shared" si="139"/>
        <v>GROWTH</v>
      </c>
      <c r="T764" s="68">
        <v>20</v>
      </c>
      <c r="U764" s="100" t="str">
        <f t="shared" si="140"/>
        <v>jAN</v>
      </c>
      <c r="V764" s="96">
        <v>20</v>
      </c>
      <c r="W764" s="101">
        <f t="shared" si="141"/>
        <v>8</v>
      </c>
      <c r="X764" s="102">
        <f t="shared" si="142"/>
        <v>0.39999999999999991</v>
      </c>
      <c r="Y764" s="103" t="str">
        <f t="shared" si="143"/>
        <v>GROWTH</v>
      </c>
      <c r="Z764" s="74">
        <v>0</v>
      </c>
      <c r="AA764" s="69"/>
      <c r="AB764" s="69" t="s">
        <v>134</v>
      </c>
      <c r="AC764" s="3"/>
    </row>
    <row r="765" spans="1:29" ht="14.25" customHeight="1">
      <c r="A765" s="69" t="s">
        <v>134</v>
      </c>
      <c r="B765" s="71" t="s">
        <v>77</v>
      </c>
      <c r="C765" s="71" t="s">
        <v>1990</v>
      </c>
      <c r="D765" s="71">
        <v>1000003692</v>
      </c>
      <c r="E765" s="72" t="s">
        <v>1991</v>
      </c>
      <c r="F765" s="73">
        <v>45150</v>
      </c>
      <c r="G765" s="66" t="str">
        <f t="shared" si="132"/>
        <v>Targeted Dealer</v>
      </c>
      <c r="H765" s="66"/>
      <c r="I765" s="67">
        <v>30</v>
      </c>
      <c r="J765" s="67">
        <f t="shared" si="133"/>
        <v>30</v>
      </c>
      <c r="K765" s="68">
        <v>24</v>
      </c>
      <c r="L765" s="68">
        <f t="shared" si="134"/>
        <v>6</v>
      </c>
      <c r="M765" s="68">
        <f t="shared" si="135"/>
        <v>80</v>
      </c>
      <c r="N765" s="96">
        <v>24</v>
      </c>
      <c r="O765" s="97" t="str">
        <f t="shared" si="136"/>
        <v>DEC</v>
      </c>
      <c r="P765" s="96">
        <v>24</v>
      </c>
      <c r="Q765" s="98">
        <f t="shared" si="137"/>
        <v>0</v>
      </c>
      <c r="R765" s="97">
        <f t="shared" si="138"/>
        <v>0</v>
      </c>
      <c r="S765" s="99" t="str">
        <f t="shared" si="139"/>
        <v>GROWTH</v>
      </c>
      <c r="T765" s="68">
        <v>40</v>
      </c>
      <c r="U765" s="100" t="str">
        <f t="shared" si="140"/>
        <v>jAN</v>
      </c>
      <c r="V765" s="96">
        <v>40</v>
      </c>
      <c r="W765" s="101">
        <f t="shared" si="141"/>
        <v>-16</v>
      </c>
      <c r="X765" s="102">
        <f t="shared" si="142"/>
        <v>-0.4</v>
      </c>
      <c r="Y765" s="103" t="str">
        <f t="shared" si="143"/>
        <v>DEGROWTH</v>
      </c>
      <c r="Z765" s="74">
        <v>1</v>
      </c>
      <c r="AA765" s="69"/>
      <c r="AB765" s="69" t="s">
        <v>134</v>
      </c>
      <c r="AC765" s="3"/>
    </row>
    <row r="766" spans="1:29" ht="14.25" customHeight="1">
      <c r="A766" s="74" t="s">
        <v>134</v>
      </c>
      <c r="B766" s="78" t="s">
        <v>77</v>
      </c>
      <c r="C766" s="78" t="s">
        <v>1992</v>
      </c>
      <c r="D766" s="78">
        <v>1000003934</v>
      </c>
      <c r="E766" s="78" t="s">
        <v>1993</v>
      </c>
      <c r="F766" s="73">
        <v>45412</v>
      </c>
      <c r="G766" s="66" t="str">
        <f t="shared" si="132"/>
        <v>Targeted Dealer</v>
      </c>
      <c r="H766" s="66"/>
      <c r="I766" s="67">
        <v>40</v>
      </c>
      <c r="J766" s="67">
        <f t="shared" si="133"/>
        <v>40</v>
      </c>
      <c r="K766" s="68">
        <v>25</v>
      </c>
      <c r="L766" s="68">
        <f t="shared" si="134"/>
        <v>15</v>
      </c>
      <c r="M766" s="68">
        <f t="shared" si="135"/>
        <v>62.5</v>
      </c>
      <c r="N766" s="96">
        <v>21.3</v>
      </c>
      <c r="O766" s="97" t="str">
        <f t="shared" si="136"/>
        <v>DEC</v>
      </c>
      <c r="P766" s="96">
        <v>21.3</v>
      </c>
      <c r="Q766" s="98">
        <f t="shared" si="137"/>
        <v>3.6999999999999993</v>
      </c>
      <c r="R766" s="97">
        <f t="shared" si="138"/>
        <v>0.17370892018779349</v>
      </c>
      <c r="S766" s="99" t="str">
        <f t="shared" si="139"/>
        <v>GROWTH</v>
      </c>
      <c r="T766" s="68">
        <v>25.5</v>
      </c>
      <c r="U766" s="100" t="str">
        <f t="shared" si="140"/>
        <v>jAN</v>
      </c>
      <c r="V766" s="96">
        <v>25.5</v>
      </c>
      <c r="W766" s="101">
        <f t="shared" si="141"/>
        <v>-0.5</v>
      </c>
      <c r="X766" s="102">
        <f t="shared" si="142"/>
        <v>-1.9607843137254943E-2</v>
      </c>
      <c r="Y766" s="103" t="str">
        <f t="shared" si="143"/>
        <v>DEGROWTH</v>
      </c>
      <c r="Z766" s="74">
        <v>1</v>
      </c>
      <c r="AA766" s="69"/>
      <c r="AB766" s="74" t="s">
        <v>134</v>
      </c>
      <c r="AC766" s="3"/>
    </row>
    <row r="767" spans="1:29" ht="14.25" customHeight="1">
      <c r="A767" s="74" t="s">
        <v>134</v>
      </c>
      <c r="B767" s="78" t="s">
        <v>77</v>
      </c>
      <c r="C767" s="78" t="s">
        <v>1994</v>
      </c>
      <c r="D767" s="78">
        <v>1000004039</v>
      </c>
      <c r="E767" s="78" t="s">
        <v>1995</v>
      </c>
      <c r="F767" s="73">
        <v>45484</v>
      </c>
      <c r="G767" s="66" t="str">
        <f t="shared" si="132"/>
        <v>Targeted Dealer</v>
      </c>
      <c r="H767" s="66"/>
      <c r="I767" s="67">
        <v>60</v>
      </c>
      <c r="J767" s="67">
        <f t="shared" si="133"/>
        <v>60</v>
      </c>
      <c r="K767" s="68">
        <v>56.5</v>
      </c>
      <c r="L767" s="68">
        <f t="shared" si="134"/>
        <v>3.5</v>
      </c>
      <c r="M767" s="68">
        <f t="shared" si="135"/>
        <v>94.166666666666671</v>
      </c>
      <c r="N767" s="96">
        <v>27.5</v>
      </c>
      <c r="O767" s="97" t="str">
        <f t="shared" si="136"/>
        <v>DEC</v>
      </c>
      <c r="P767" s="96">
        <v>27.5</v>
      </c>
      <c r="Q767" s="98">
        <f t="shared" si="137"/>
        <v>29</v>
      </c>
      <c r="R767" s="97">
        <f t="shared" si="138"/>
        <v>1.0545454545454547</v>
      </c>
      <c r="S767" s="99" t="str">
        <f t="shared" si="139"/>
        <v>GROWTH</v>
      </c>
      <c r="T767" s="68">
        <v>51</v>
      </c>
      <c r="U767" s="100" t="str">
        <f t="shared" si="140"/>
        <v>jAN</v>
      </c>
      <c r="V767" s="96">
        <v>51</v>
      </c>
      <c r="W767" s="101">
        <f t="shared" si="141"/>
        <v>5.5</v>
      </c>
      <c r="X767" s="102">
        <f t="shared" si="142"/>
        <v>0.10784313725490202</v>
      </c>
      <c r="Y767" s="103" t="str">
        <f t="shared" si="143"/>
        <v>GROWTH</v>
      </c>
      <c r="Z767" s="74">
        <v>0</v>
      </c>
      <c r="AA767" s="69"/>
      <c r="AB767" s="74" t="s">
        <v>134</v>
      </c>
      <c r="AC767" s="3"/>
    </row>
    <row r="768" spans="1:29" ht="14.25" customHeight="1">
      <c r="A768" s="74" t="s">
        <v>134</v>
      </c>
      <c r="B768" s="78" t="s">
        <v>77</v>
      </c>
      <c r="C768" s="78" t="s">
        <v>1996</v>
      </c>
      <c r="D768" s="78">
        <v>1000004042</v>
      </c>
      <c r="E768" s="78" t="s">
        <v>1997</v>
      </c>
      <c r="F768" s="73">
        <v>45488</v>
      </c>
      <c r="G768" s="66" t="str">
        <f t="shared" si="132"/>
        <v>Targeted Dealer</v>
      </c>
      <c r="H768" s="66"/>
      <c r="I768" s="67">
        <v>60</v>
      </c>
      <c r="J768" s="67">
        <f t="shared" si="133"/>
        <v>60</v>
      </c>
      <c r="K768" s="68">
        <v>40.25</v>
      </c>
      <c r="L768" s="68">
        <f t="shared" si="134"/>
        <v>19.75</v>
      </c>
      <c r="M768" s="68">
        <f t="shared" si="135"/>
        <v>67.083333333333343</v>
      </c>
      <c r="N768" s="96">
        <v>29</v>
      </c>
      <c r="O768" s="97" t="str">
        <f t="shared" si="136"/>
        <v>DEC</v>
      </c>
      <c r="P768" s="96">
        <v>29</v>
      </c>
      <c r="Q768" s="98">
        <f t="shared" si="137"/>
        <v>11.25</v>
      </c>
      <c r="R768" s="97">
        <f t="shared" si="138"/>
        <v>0.38793103448275867</v>
      </c>
      <c r="S768" s="99" t="str">
        <f t="shared" si="139"/>
        <v>GROWTH</v>
      </c>
      <c r="T768" s="68">
        <v>58</v>
      </c>
      <c r="U768" s="100" t="str">
        <f t="shared" si="140"/>
        <v>jAN</v>
      </c>
      <c r="V768" s="96">
        <v>58</v>
      </c>
      <c r="W768" s="101">
        <f t="shared" si="141"/>
        <v>-17.75</v>
      </c>
      <c r="X768" s="102">
        <f t="shared" si="142"/>
        <v>-0.30603448275862066</v>
      </c>
      <c r="Y768" s="103" t="str">
        <f t="shared" si="143"/>
        <v>DEGROWTH</v>
      </c>
      <c r="Z768" s="74">
        <v>0</v>
      </c>
      <c r="AA768" s="69"/>
      <c r="AB768" s="74" t="s">
        <v>134</v>
      </c>
      <c r="AC768" s="3"/>
    </row>
    <row r="769" spans="1:29" ht="14.25" customHeight="1">
      <c r="A769" s="69" t="s">
        <v>134</v>
      </c>
      <c r="B769" s="71" t="s">
        <v>78</v>
      </c>
      <c r="C769" s="71" t="s">
        <v>1998</v>
      </c>
      <c r="D769" s="71">
        <v>1000000199</v>
      </c>
      <c r="E769" s="72" t="s">
        <v>1999</v>
      </c>
      <c r="F769" s="73">
        <v>38609</v>
      </c>
      <c r="G769" s="66" t="str">
        <f t="shared" si="132"/>
        <v>Targeted Dealer</v>
      </c>
      <c r="H769" s="66"/>
      <c r="I769" s="67">
        <v>170</v>
      </c>
      <c r="J769" s="67">
        <f t="shared" si="133"/>
        <v>170</v>
      </c>
      <c r="K769" s="68">
        <v>175</v>
      </c>
      <c r="L769" s="68">
        <f t="shared" si="134"/>
        <v>-5</v>
      </c>
      <c r="M769" s="68">
        <f t="shared" si="135"/>
        <v>102.94117647058823</v>
      </c>
      <c r="N769" s="96">
        <v>125</v>
      </c>
      <c r="O769" s="97" t="str">
        <f t="shared" si="136"/>
        <v>DEC</v>
      </c>
      <c r="P769" s="96">
        <v>125</v>
      </c>
      <c r="Q769" s="98">
        <f t="shared" si="137"/>
        <v>50</v>
      </c>
      <c r="R769" s="97">
        <f t="shared" si="138"/>
        <v>0.39999999999999991</v>
      </c>
      <c r="S769" s="99" t="str">
        <f t="shared" si="139"/>
        <v>GROWTH</v>
      </c>
      <c r="T769" s="68">
        <v>205</v>
      </c>
      <c r="U769" s="100" t="str">
        <f t="shared" si="140"/>
        <v>jAN</v>
      </c>
      <c r="V769" s="96">
        <v>205</v>
      </c>
      <c r="W769" s="101">
        <f t="shared" si="141"/>
        <v>-30</v>
      </c>
      <c r="X769" s="102">
        <f t="shared" si="142"/>
        <v>-0.14634146341463417</v>
      </c>
      <c r="Y769" s="103" t="str">
        <f t="shared" si="143"/>
        <v>DEGROWTH</v>
      </c>
      <c r="Z769" s="74">
        <v>0</v>
      </c>
      <c r="AA769" s="69"/>
      <c r="AB769" s="69" t="s">
        <v>134</v>
      </c>
      <c r="AC769" s="3"/>
    </row>
    <row r="770" spans="1:29" ht="14.25" customHeight="1">
      <c r="A770" s="69" t="s">
        <v>134</v>
      </c>
      <c r="B770" s="71" t="s">
        <v>78</v>
      </c>
      <c r="C770" s="71" t="s">
        <v>2000</v>
      </c>
      <c r="D770" s="71">
        <v>1000000213</v>
      </c>
      <c r="E770" s="72" t="s">
        <v>2001</v>
      </c>
      <c r="F770" s="73">
        <v>38644</v>
      </c>
      <c r="G770" s="66" t="str">
        <f t="shared" si="132"/>
        <v>Targeted Dealer</v>
      </c>
      <c r="H770" s="66"/>
      <c r="I770" s="67">
        <v>50</v>
      </c>
      <c r="J770" s="67">
        <f t="shared" si="133"/>
        <v>50</v>
      </c>
      <c r="K770" s="68">
        <v>24.5</v>
      </c>
      <c r="L770" s="68">
        <f t="shared" si="134"/>
        <v>25.5</v>
      </c>
      <c r="M770" s="68">
        <f t="shared" si="135"/>
        <v>49</v>
      </c>
      <c r="N770" s="96">
        <v>53.5</v>
      </c>
      <c r="O770" s="97" t="str">
        <f t="shared" si="136"/>
        <v>DEC</v>
      </c>
      <c r="P770" s="96">
        <v>53.5</v>
      </c>
      <c r="Q770" s="98">
        <f t="shared" si="137"/>
        <v>-29</v>
      </c>
      <c r="R770" s="97">
        <f t="shared" si="138"/>
        <v>-0.5420560747663552</v>
      </c>
      <c r="S770" s="99" t="str">
        <f t="shared" si="139"/>
        <v>DEGROWTH</v>
      </c>
      <c r="T770" s="68">
        <v>42</v>
      </c>
      <c r="U770" s="100" t="str">
        <f t="shared" si="140"/>
        <v>jAN</v>
      </c>
      <c r="V770" s="96">
        <v>42</v>
      </c>
      <c r="W770" s="101">
        <f t="shared" si="141"/>
        <v>-17.5</v>
      </c>
      <c r="X770" s="102">
        <f t="shared" si="142"/>
        <v>-0.41666666666666663</v>
      </c>
      <c r="Y770" s="103" t="str">
        <f t="shared" si="143"/>
        <v>DEGROWTH</v>
      </c>
      <c r="Z770" s="74">
        <v>0</v>
      </c>
      <c r="AA770" s="69"/>
      <c r="AB770" s="69" t="s">
        <v>134</v>
      </c>
      <c r="AC770" s="3"/>
    </row>
    <row r="771" spans="1:29" ht="14.25" customHeight="1">
      <c r="A771" s="69" t="s">
        <v>134</v>
      </c>
      <c r="B771" s="71" t="s">
        <v>78</v>
      </c>
      <c r="C771" s="71" t="s">
        <v>2002</v>
      </c>
      <c r="D771" s="71">
        <v>1000000222</v>
      </c>
      <c r="E771" s="72" t="s">
        <v>2003</v>
      </c>
      <c r="F771" s="73">
        <v>38647</v>
      </c>
      <c r="G771" s="66" t="str">
        <f t="shared" ref="G771:G834" si="144">IF(I771&gt;0,"Targeted Dealer","-")</f>
        <v>Targeted Dealer</v>
      </c>
      <c r="H771" s="66"/>
      <c r="I771" s="67">
        <v>50</v>
      </c>
      <c r="J771" s="67">
        <f t="shared" ref="J771:J834" si="145">I771/$J$1*($J$1-$E$1)</f>
        <v>50</v>
      </c>
      <c r="K771" s="68">
        <v>41</v>
      </c>
      <c r="L771" s="68">
        <f t="shared" ref="L771:L834" si="146">I771-K771</f>
        <v>9</v>
      </c>
      <c r="M771" s="68">
        <f t="shared" ref="M771:M834" si="147">IFERROR((K771/J771%),"-")</f>
        <v>82</v>
      </c>
      <c r="N771" s="96">
        <v>32.5</v>
      </c>
      <c r="O771" s="97" t="str">
        <f t="shared" ref="O771:O834" si="148">IF(F771&lt;=$P$2,"DEC","")</f>
        <v>DEC</v>
      </c>
      <c r="P771" s="96">
        <v>32.5</v>
      </c>
      <c r="Q771" s="98">
        <f t="shared" ref="Q771:Q834" si="149">K771-P771</f>
        <v>8.5</v>
      </c>
      <c r="R771" s="97">
        <f t="shared" ref="R771:R834" si="150">IFERROR(IF(O771="Dec",(K771/P771-1))," ")</f>
        <v>0.2615384615384615</v>
      </c>
      <c r="S771" s="99" t="str">
        <f t="shared" ref="S771:S834" si="151">IF(N771&gt;0,IF(O771="","-",IF(R771&lt;0%,"DEGROWTH","GROWTH")))</f>
        <v>GROWTH</v>
      </c>
      <c r="T771" s="68">
        <v>26.5</v>
      </c>
      <c r="U771" s="100" t="str">
        <f t="shared" ref="U771:U834" si="152">IF(F771&lt;=$V$2,"jAN","")</f>
        <v>jAN</v>
      </c>
      <c r="V771" s="96">
        <v>26.5</v>
      </c>
      <c r="W771" s="101">
        <f t="shared" ref="W771:W834" si="153">K771-V771</f>
        <v>14.5</v>
      </c>
      <c r="X771" s="102">
        <f t="shared" ref="X771:X834" si="154">IFERROR(IF(U771="Jan",(K771/V771-1)),0)</f>
        <v>0.54716981132075482</v>
      </c>
      <c r="Y771" s="103" t="str">
        <f t="shared" ref="Y771:Y834" si="155">IF(T771&gt;0,IF(U771="","-",IF(X771&lt;0%,"DEGROWTH","GROWTH")))</f>
        <v>GROWTH</v>
      </c>
      <c r="Z771" s="74">
        <v>0</v>
      </c>
      <c r="AA771" s="69"/>
      <c r="AB771" s="69" t="s">
        <v>134</v>
      </c>
      <c r="AC771" s="3"/>
    </row>
    <row r="772" spans="1:29" ht="14.25" customHeight="1">
      <c r="A772" s="69" t="s">
        <v>134</v>
      </c>
      <c r="B772" s="71" t="s">
        <v>78</v>
      </c>
      <c r="C772" s="71" t="s">
        <v>2004</v>
      </c>
      <c r="D772" s="71">
        <v>1000000202</v>
      </c>
      <c r="E772" s="72" t="s">
        <v>2005</v>
      </c>
      <c r="F772" s="73">
        <v>39612</v>
      </c>
      <c r="G772" s="66" t="str">
        <f t="shared" si="144"/>
        <v>Targeted Dealer</v>
      </c>
      <c r="H772" s="66"/>
      <c r="I772" s="67">
        <v>120</v>
      </c>
      <c r="J772" s="67">
        <f t="shared" si="145"/>
        <v>120</v>
      </c>
      <c r="K772" s="68">
        <v>125</v>
      </c>
      <c r="L772" s="68">
        <f t="shared" si="146"/>
        <v>-5</v>
      </c>
      <c r="M772" s="68">
        <f t="shared" si="147"/>
        <v>104.16666666666667</v>
      </c>
      <c r="N772" s="96">
        <v>125</v>
      </c>
      <c r="O772" s="97" t="str">
        <f t="shared" si="148"/>
        <v>DEC</v>
      </c>
      <c r="P772" s="96">
        <v>125</v>
      </c>
      <c r="Q772" s="98">
        <f t="shared" si="149"/>
        <v>0</v>
      </c>
      <c r="R772" s="97">
        <f t="shared" si="150"/>
        <v>0</v>
      </c>
      <c r="S772" s="99" t="str">
        <f t="shared" si="151"/>
        <v>GROWTH</v>
      </c>
      <c r="T772" s="68">
        <v>100</v>
      </c>
      <c r="U772" s="100" t="str">
        <f t="shared" si="152"/>
        <v>jAN</v>
      </c>
      <c r="V772" s="96">
        <v>100</v>
      </c>
      <c r="W772" s="101">
        <f t="shared" si="153"/>
        <v>25</v>
      </c>
      <c r="X772" s="102">
        <f t="shared" si="154"/>
        <v>0.25</v>
      </c>
      <c r="Y772" s="103" t="str">
        <f t="shared" si="155"/>
        <v>GROWTH</v>
      </c>
      <c r="Z772" s="74">
        <v>0</v>
      </c>
      <c r="AA772" s="69"/>
      <c r="AB772" s="69" t="s">
        <v>134</v>
      </c>
      <c r="AC772" s="3"/>
    </row>
    <row r="773" spans="1:29" ht="14.25" customHeight="1">
      <c r="A773" s="69" t="s">
        <v>134</v>
      </c>
      <c r="B773" s="71" t="s">
        <v>78</v>
      </c>
      <c r="C773" s="71" t="s">
        <v>2006</v>
      </c>
      <c r="D773" s="71">
        <v>1000000224</v>
      </c>
      <c r="E773" s="72" t="s">
        <v>2007</v>
      </c>
      <c r="F773" s="73">
        <v>40816</v>
      </c>
      <c r="G773" s="66" t="str">
        <f t="shared" si="144"/>
        <v>Targeted Dealer</v>
      </c>
      <c r="H773" s="66"/>
      <c r="I773" s="67">
        <v>130</v>
      </c>
      <c r="J773" s="67">
        <f t="shared" si="145"/>
        <v>130</v>
      </c>
      <c r="K773" s="68">
        <v>15</v>
      </c>
      <c r="L773" s="68">
        <f t="shared" si="146"/>
        <v>115</v>
      </c>
      <c r="M773" s="68">
        <f t="shared" si="147"/>
        <v>11.538461538461538</v>
      </c>
      <c r="N773" s="96">
        <v>10</v>
      </c>
      <c r="O773" s="97" t="str">
        <f t="shared" si="148"/>
        <v>DEC</v>
      </c>
      <c r="P773" s="96">
        <v>10</v>
      </c>
      <c r="Q773" s="98">
        <f t="shared" si="149"/>
        <v>5</v>
      </c>
      <c r="R773" s="97">
        <f t="shared" si="150"/>
        <v>0.5</v>
      </c>
      <c r="S773" s="99" t="str">
        <f t="shared" si="151"/>
        <v>GROWTH</v>
      </c>
      <c r="T773" s="68">
        <v>50</v>
      </c>
      <c r="U773" s="100" t="str">
        <f t="shared" si="152"/>
        <v>jAN</v>
      </c>
      <c r="V773" s="96">
        <v>50</v>
      </c>
      <c r="W773" s="101">
        <f t="shared" si="153"/>
        <v>-35</v>
      </c>
      <c r="X773" s="102">
        <f t="shared" si="154"/>
        <v>-0.7</v>
      </c>
      <c r="Y773" s="103" t="str">
        <f t="shared" si="155"/>
        <v>DEGROWTH</v>
      </c>
      <c r="Z773" s="74">
        <v>1</v>
      </c>
      <c r="AA773" s="69"/>
      <c r="AB773" s="69" t="s">
        <v>134</v>
      </c>
      <c r="AC773" s="3"/>
    </row>
    <row r="774" spans="1:29" ht="14.25" customHeight="1">
      <c r="A774" s="69" t="s">
        <v>134</v>
      </c>
      <c r="B774" s="71" t="s">
        <v>78</v>
      </c>
      <c r="C774" s="71" t="s">
        <v>2008</v>
      </c>
      <c r="D774" s="71">
        <v>1000000216</v>
      </c>
      <c r="E774" s="72" t="s">
        <v>2009</v>
      </c>
      <c r="F774" s="73">
        <v>40943</v>
      </c>
      <c r="G774" s="66" t="str">
        <f t="shared" si="144"/>
        <v>Targeted Dealer</v>
      </c>
      <c r="H774" s="66"/>
      <c r="I774" s="67">
        <v>275</v>
      </c>
      <c r="J774" s="67">
        <f t="shared" si="145"/>
        <v>275</v>
      </c>
      <c r="K774" s="68">
        <v>335</v>
      </c>
      <c r="L774" s="68">
        <f t="shared" si="146"/>
        <v>-60</v>
      </c>
      <c r="M774" s="68">
        <f t="shared" si="147"/>
        <v>121.81818181818181</v>
      </c>
      <c r="N774" s="96">
        <v>215</v>
      </c>
      <c r="O774" s="97" t="str">
        <f t="shared" si="148"/>
        <v>DEC</v>
      </c>
      <c r="P774" s="96">
        <v>215</v>
      </c>
      <c r="Q774" s="98">
        <f t="shared" si="149"/>
        <v>120</v>
      </c>
      <c r="R774" s="97">
        <f t="shared" si="150"/>
        <v>0.55813953488372103</v>
      </c>
      <c r="S774" s="99" t="str">
        <f t="shared" si="151"/>
        <v>GROWTH</v>
      </c>
      <c r="T774" s="68">
        <v>375.5</v>
      </c>
      <c r="U774" s="100" t="str">
        <f t="shared" si="152"/>
        <v>jAN</v>
      </c>
      <c r="V774" s="96">
        <v>375.5</v>
      </c>
      <c r="W774" s="101">
        <f t="shared" si="153"/>
        <v>-40.5</v>
      </c>
      <c r="X774" s="102">
        <f t="shared" si="154"/>
        <v>-0.10785619174434091</v>
      </c>
      <c r="Y774" s="103" t="str">
        <f t="shared" si="155"/>
        <v>DEGROWTH</v>
      </c>
      <c r="Z774" s="74">
        <v>0</v>
      </c>
      <c r="AA774" s="69"/>
      <c r="AB774" s="69" t="s">
        <v>134</v>
      </c>
      <c r="AC774" s="3"/>
    </row>
    <row r="775" spans="1:29" ht="14.25" customHeight="1">
      <c r="A775" s="69" t="s">
        <v>134</v>
      </c>
      <c r="B775" s="71" t="s">
        <v>78</v>
      </c>
      <c r="C775" s="71" t="s">
        <v>3921</v>
      </c>
      <c r="D775" s="71">
        <v>1000000201</v>
      </c>
      <c r="E775" s="72" t="s">
        <v>3922</v>
      </c>
      <c r="F775" s="73">
        <v>41051</v>
      </c>
      <c r="G775" s="66" t="str">
        <f t="shared" si="144"/>
        <v>-</v>
      </c>
      <c r="H775" s="66"/>
      <c r="I775" s="67">
        <v>0</v>
      </c>
      <c r="J775" s="67">
        <f t="shared" si="145"/>
        <v>0</v>
      </c>
      <c r="K775" s="68">
        <v>0</v>
      </c>
      <c r="L775" s="68">
        <f t="shared" si="146"/>
        <v>0</v>
      </c>
      <c r="M775" s="68" t="str">
        <f t="shared" si="147"/>
        <v>-</v>
      </c>
      <c r="N775" s="96">
        <v>0</v>
      </c>
      <c r="O775" s="97" t="str">
        <f t="shared" si="148"/>
        <v>DEC</v>
      </c>
      <c r="P775" s="96">
        <v>0</v>
      </c>
      <c r="Q775" s="98">
        <f t="shared" si="149"/>
        <v>0</v>
      </c>
      <c r="R775" s="97" t="str">
        <f t="shared" si="150"/>
        <v xml:space="preserve"> </v>
      </c>
      <c r="S775" s="99" t="b">
        <f t="shared" si="151"/>
        <v>0</v>
      </c>
      <c r="T775" s="68">
        <v>16</v>
      </c>
      <c r="U775" s="100" t="str">
        <f t="shared" si="152"/>
        <v>jAN</v>
      </c>
      <c r="V775" s="96">
        <v>16</v>
      </c>
      <c r="W775" s="101">
        <f t="shared" si="153"/>
        <v>-16</v>
      </c>
      <c r="X775" s="102">
        <f t="shared" si="154"/>
        <v>-1</v>
      </c>
      <c r="Y775" s="103" t="str">
        <f t="shared" si="155"/>
        <v>DEGROWTH</v>
      </c>
      <c r="Z775" s="74">
        <v>0</v>
      </c>
      <c r="AA775" s="69"/>
      <c r="AB775" s="69" t="s">
        <v>134</v>
      </c>
      <c r="AC775" s="3"/>
    </row>
    <row r="776" spans="1:29" ht="14.25" customHeight="1">
      <c r="A776" s="69" t="s">
        <v>134</v>
      </c>
      <c r="B776" s="71" t="s">
        <v>78</v>
      </c>
      <c r="C776" s="71" t="s">
        <v>2010</v>
      </c>
      <c r="D776" s="71">
        <v>1000000231</v>
      </c>
      <c r="E776" s="72" t="s">
        <v>2011</v>
      </c>
      <c r="F776" s="73">
        <v>41054</v>
      </c>
      <c r="G776" s="66" t="str">
        <f t="shared" si="144"/>
        <v>Targeted Dealer</v>
      </c>
      <c r="H776" s="66"/>
      <c r="I776" s="67">
        <v>100</v>
      </c>
      <c r="J776" s="67">
        <f t="shared" si="145"/>
        <v>100</v>
      </c>
      <c r="K776" s="68">
        <v>50</v>
      </c>
      <c r="L776" s="68">
        <f t="shared" si="146"/>
        <v>50</v>
      </c>
      <c r="M776" s="68">
        <f t="shared" si="147"/>
        <v>50</v>
      </c>
      <c r="N776" s="96">
        <v>125</v>
      </c>
      <c r="O776" s="97" t="str">
        <f t="shared" si="148"/>
        <v>DEC</v>
      </c>
      <c r="P776" s="96">
        <v>125</v>
      </c>
      <c r="Q776" s="98">
        <f t="shared" si="149"/>
        <v>-75</v>
      </c>
      <c r="R776" s="97">
        <f t="shared" si="150"/>
        <v>-0.6</v>
      </c>
      <c r="S776" s="99" t="str">
        <f t="shared" si="151"/>
        <v>DEGROWTH</v>
      </c>
      <c r="T776" s="68">
        <v>75</v>
      </c>
      <c r="U776" s="100" t="str">
        <f t="shared" si="152"/>
        <v>jAN</v>
      </c>
      <c r="V776" s="96">
        <v>75</v>
      </c>
      <c r="W776" s="101">
        <f t="shared" si="153"/>
        <v>-25</v>
      </c>
      <c r="X776" s="102">
        <f t="shared" si="154"/>
        <v>-0.33333333333333337</v>
      </c>
      <c r="Y776" s="103" t="str">
        <f t="shared" si="155"/>
        <v>DEGROWTH</v>
      </c>
      <c r="Z776" s="74">
        <v>0</v>
      </c>
      <c r="AA776" s="69"/>
      <c r="AB776" s="69" t="s">
        <v>134</v>
      </c>
      <c r="AC776" s="3"/>
    </row>
    <row r="777" spans="1:29" ht="14.25" customHeight="1">
      <c r="A777" s="69" t="s">
        <v>134</v>
      </c>
      <c r="B777" s="71" t="s">
        <v>78</v>
      </c>
      <c r="C777" s="71" t="s">
        <v>2012</v>
      </c>
      <c r="D777" s="71">
        <v>1000000208</v>
      </c>
      <c r="E777" s="72" t="s">
        <v>2013</v>
      </c>
      <c r="F777" s="73">
        <v>41207</v>
      </c>
      <c r="G777" s="66" t="str">
        <f t="shared" si="144"/>
        <v>Targeted Dealer</v>
      </c>
      <c r="H777" s="66"/>
      <c r="I777" s="67">
        <v>200</v>
      </c>
      <c r="J777" s="67">
        <f t="shared" si="145"/>
        <v>200</v>
      </c>
      <c r="K777" s="68">
        <v>224.5</v>
      </c>
      <c r="L777" s="68">
        <f t="shared" si="146"/>
        <v>-24.5</v>
      </c>
      <c r="M777" s="68">
        <f t="shared" si="147"/>
        <v>112.25</v>
      </c>
      <c r="N777" s="96">
        <v>160</v>
      </c>
      <c r="O777" s="97" t="str">
        <f t="shared" si="148"/>
        <v>DEC</v>
      </c>
      <c r="P777" s="96">
        <v>160</v>
      </c>
      <c r="Q777" s="98">
        <f t="shared" si="149"/>
        <v>64.5</v>
      </c>
      <c r="R777" s="97">
        <f t="shared" si="150"/>
        <v>0.40312499999999996</v>
      </c>
      <c r="S777" s="99" t="str">
        <f t="shared" si="151"/>
        <v>GROWTH</v>
      </c>
      <c r="T777" s="68">
        <v>250.5</v>
      </c>
      <c r="U777" s="100" t="str">
        <f t="shared" si="152"/>
        <v>jAN</v>
      </c>
      <c r="V777" s="96">
        <v>250.5</v>
      </c>
      <c r="W777" s="101">
        <f t="shared" si="153"/>
        <v>-26</v>
      </c>
      <c r="X777" s="102">
        <f t="shared" si="154"/>
        <v>-0.10379241516966065</v>
      </c>
      <c r="Y777" s="103" t="str">
        <f t="shared" si="155"/>
        <v>DEGROWTH</v>
      </c>
      <c r="Z777" s="74">
        <v>0</v>
      </c>
      <c r="AA777" s="69"/>
      <c r="AB777" s="69" t="s">
        <v>134</v>
      </c>
      <c r="AC777" s="3"/>
    </row>
    <row r="778" spans="1:29" ht="14.25" customHeight="1">
      <c r="A778" s="69" t="s">
        <v>134</v>
      </c>
      <c r="B778" s="71" t="s">
        <v>78</v>
      </c>
      <c r="C778" s="71" t="s">
        <v>2014</v>
      </c>
      <c r="D778" s="71">
        <v>1000000210</v>
      </c>
      <c r="E778" s="72" t="s">
        <v>2015</v>
      </c>
      <c r="F778" s="73">
        <v>41352</v>
      </c>
      <c r="G778" s="66" t="str">
        <f t="shared" si="144"/>
        <v>Targeted Dealer</v>
      </c>
      <c r="H778" s="66"/>
      <c r="I778" s="67">
        <v>80</v>
      </c>
      <c r="J778" s="67">
        <f t="shared" si="145"/>
        <v>80</v>
      </c>
      <c r="K778" s="68">
        <v>78</v>
      </c>
      <c r="L778" s="68">
        <f t="shared" si="146"/>
        <v>2</v>
      </c>
      <c r="M778" s="68">
        <f t="shared" si="147"/>
        <v>97.5</v>
      </c>
      <c r="N778" s="96">
        <v>80</v>
      </c>
      <c r="O778" s="97" t="str">
        <f t="shared" si="148"/>
        <v>DEC</v>
      </c>
      <c r="P778" s="96">
        <v>80</v>
      </c>
      <c r="Q778" s="98">
        <f t="shared" si="149"/>
        <v>-2</v>
      </c>
      <c r="R778" s="97">
        <f t="shared" si="150"/>
        <v>-2.5000000000000022E-2</v>
      </c>
      <c r="S778" s="99" t="str">
        <f t="shared" si="151"/>
        <v>DEGROWTH</v>
      </c>
      <c r="T778" s="68">
        <v>36</v>
      </c>
      <c r="U778" s="100" t="str">
        <f t="shared" si="152"/>
        <v>jAN</v>
      </c>
      <c r="V778" s="96">
        <v>36</v>
      </c>
      <c r="W778" s="101">
        <f t="shared" si="153"/>
        <v>42</v>
      </c>
      <c r="X778" s="102">
        <f t="shared" si="154"/>
        <v>1.1666666666666665</v>
      </c>
      <c r="Y778" s="103" t="str">
        <f t="shared" si="155"/>
        <v>GROWTH</v>
      </c>
      <c r="Z778" s="74">
        <v>0</v>
      </c>
      <c r="AA778" s="69"/>
      <c r="AB778" s="69" t="s">
        <v>134</v>
      </c>
      <c r="AC778" s="3"/>
    </row>
    <row r="779" spans="1:29" ht="14.25" customHeight="1">
      <c r="A779" s="69" t="s">
        <v>134</v>
      </c>
      <c r="B779" s="71" t="s">
        <v>78</v>
      </c>
      <c r="C779" s="71" t="s">
        <v>2016</v>
      </c>
      <c r="D779" s="71">
        <v>1000000219</v>
      </c>
      <c r="E779" s="72" t="s">
        <v>2017</v>
      </c>
      <c r="F779" s="73">
        <v>41436</v>
      </c>
      <c r="G779" s="66" t="str">
        <f t="shared" si="144"/>
        <v>Targeted Dealer</v>
      </c>
      <c r="H779" s="66"/>
      <c r="I779" s="67">
        <v>100</v>
      </c>
      <c r="J779" s="67">
        <f t="shared" si="145"/>
        <v>100</v>
      </c>
      <c r="K779" s="68">
        <v>150</v>
      </c>
      <c r="L779" s="68">
        <f t="shared" si="146"/>
        <v>-50</v>
      </c>
      <c r="M779" s="68">
        <f t="shared" si="147"/>
        <v>150</v>
      </c>
      <c r="N779" s="96">
        <v>125</v>
      </c>
      <c r="O779" s="97" t="str">
        <f t="shared" si="148"/>
        <v>DEC</v>
      </c>
      <c r="P779" s="96">
        <v>125</v>
      </c>
      <c r="Q779" s="98">
        <f t="shared" si="149"/>
        <v>25</v>
      </c>
      <c r="R779" s="97">
        <f t="shared" si="150"/>
        <v>0.19999999999999996</v>
      </c>
      <c r="S779" s="99" t="str">
        <f t="shared" si="151"/>
        <v>GROWTH</v>
      </c>
      <c r="T779" s="68">
        <v>145</v>
      </c>
      <c r="U779" s="100" t="str">
        <f t="shared" si="152"/>
        <v>jAN</v>
      </c>
      <c r="V779" s="96">
        <v>145</v>
      </c>
      <c r="W779" s="101">
        <f t="shared" si="153"/>
        <v>5</v>
      </c>
      <c r="X779" s="102">
        <f t="shared" si="154"/>
        <v>3.4482758620689724E-2</v>
      </c>
      <c r="Y779" s="103" t="str">
        <f t="shared" si="155"/>
        <v>GROWTH</v>
      </c>
      <c r="Z779" s="74">
        <v>0</v>
      </c>
      <c r="AA779" s="69"/>
      <c r="AB779" s="69" t="s">
        <v>134</v>
      </c>
      <c r="AC779" s="3"/>
    </row>
    <row r="780" spans="1:29" ht="14.25" customHeight="1">
      <c r="A780" s="69" t="s">
        <v>134</v>
      </c>
      <c r="B780" s="71" t="s">
        <v>78</v>
      </c>
      <c r="C780" s="71" t="s">
        <v>2018</v>
      </c>
      <c r="D780" s="71">
        <v>1000000207</v>
      </c>
      <c r="E780" s="72" t="s">
        <v>2019</v>
      </c>
      <c r="F780" s="73">
        <v>41848</v>
      </c>
      <c r="G780" s="66" t="str">
        <f t="shared" si="144"/>
        <v>Targeted Dealer</v>
      </c>
      <c r="H780" s="66"/>
      <c r="I780" s="67">
        <v>270</v>
      </c>
      <c r="J780" s="67">
        <f t="shared" si="145"/>
        <v>270</v>
      </c>
      <c r="K780" s="68">
        <v>217</v>
      </c>
      <c r="L780" s="68">
        <f t="shared" si="146"/>
        <v>53</v>
      </c>
      <c r="M780" s="68">
        <f t="shared" si="147"/>
        <v>80.370370370370367</v>
      </c>
      <c r="N780" s="96">
        <v>179</v>
      </c>
      <c r="O780" s="97" t="str">
        <f t="shared" si="148"/>
        <v>DEC</v>
      </c>
      <c r="P780" s="96">
        <v>179</v>
      </c>
      <c r="Q780" s="98">
        <f t="shared" si="149"/>
        <v>38</v>
      </c>
      <c r="R780" s="97">
        <f t="shared" si="150"/>
        <v>0.2122905027932962</v>
      </c>
      <c r="S780" s="99" t="str">
        <f t="shared" si="151"/>
        <v>GROWTH</v>
      </c>
      <c r="T780" s="68">
        <v>242</v>
      </c>
      <c r="U780" s="100" t="str">
        <f t="shared" si="152"/>
        <v>jAN</v>
      </c>
      <c r="V780" s="96">
        <v>242</v>
      </c>
      <c r="W780" s="101">
        <f t="shared" si="153"/>
        <v>-25</v>
      </c>
      <c r="X780" s="102">
        <f t="shared" si="154"/>
        <v>-0.10330578512396693</v>
      </c>
      <c r="Y780" s="103" t="str">
        <f t="shared" si="155"/>
        <v>DEGROWTH</v>
      </c>
      <c r="Z780" s="74">
        <v>0</v>
      </c>
      <c r="AA780" s="69"/>
      <c r="AB780" s="69" t="s">
        <v>134</v>
      </c>
      <c r="AC780" s="3"/>
    </row>
    <row r="781" spans="1:29" ht="14.25" customHeight="1">
      <c r="A781" s="69" t="s">
        <v>134</v>
      </c>
      <c r="B781" s="71" t="s">
        <v>78</v>
      </c>
      <c r="C781" s="71" t="s">
        <v>2020</v>
      </c>
      <c r="D781" s="71">
        <v>1000000209</v>
      </c>
      <c r="E781" s="72" t="s">
        <v>2021</v>
      </c>
      <c r="F781" s="73">
        <v>41880</v>
      </c>
      <c r="G781" s="66" t="str">
        <f t="shared" si="144"/>
        <v>Targeted Dealer</v>
      </c>
      <c r="H781" s="66"/>
      <c r="I781" s="67">
        <v>100</v>
      </c>
      <c r="J781" s="67">
        <f t="shared" si="145"/>
        <v>100</v>
      </c>
      <c r="K781" s="68">
        <v>50</v>
      </c>
      <c r="L781" s="68">
        <f t="shared" si="146"/>
        <v>50</v>
      </c>
      <c r="M781" s="68">
        <f t="shared" si="147"/>
        <v>50</v>
      </c>
      <c r="N781" s="96">
        <v>21</v>
      </c>
      <c r="O781" s="97" t="str">
        <f t="shared" si="148"/>
        <v>DEC</v>
      </c>
      <c r="P781" s="96">
        <v>21</v>
      </c>
      <c r="Q781" s="98">
        <f t="shared" si="149"/>
        <v>29</v>
      </c>
      <c r="R781" s="97">
        <f t="shared" si="150"/>
        <v>1.3809523809523809</v>
      </c>
      <c r="S781" s="99" t="str">
        <f t="shared" si="151"/>
        <v>GROWTH</v>
      </c>
      <c r="T781" s="68">
        <v>40</v>
      </c>
      <c r="U781" s="100" t="str">
        <f t="shared" si="152"/>
        <v>jAN</v>
      </c>
      <c r="V781" s="96">
        <v>40</v>
      </c>
      <c r="W781" s="101">
        <f t="shared" si="153"/>
        <v>10</v>
      </c>
      <c r="X781" s="102">
        <f t="shared" si="154"/>
        <v>0.25</v>
      </c>
      <c r="Y781" s="103" t="str">
        <f t="shared" si="155"/>
        <v>GROWTH</v>
      </c>
      <c r="Z781" s="74">
        <v>1</v>
      </c>
      <c r="AA781" s="69"/>
      <c r="AB781" s="69" t="s">
        <v>134</v>
      </c>
      <c r="AC781" s="3"/>
    </row>
    <row r="782" spans="1:29" ht="14.25" customHeight="1">
      <c r="A782" s="69" t="s">
        <v>134</v>
      </c>
      <c r="B782" s="71" t="s">
        <v>78</v>
      </c>
      <c r="C782" s="71" t="s">
        <v>292</v>
      </c>
      <c r="D782" s="71">
        <v>1000000227</v>
      </c>
      <c r="E782" s="72" t="s">
        <v>293</v>
      </c>
      <c r="F782" s="73">
        <v>42028</v>
      </c>
      <c r="G782" s="66" t="str">
        <f t="shared" si="144"/>
        <v>Targeted Dealer</v>
      </c>
      <c r="H782" s="66"/>
      <c r="I782" s="67">
        <v>50</v>
      </c>
      <c r="J782" s="67">
        <f t="shared" si="145"/>
        <v>50</v>
      </c>
      <c r="K782" s="68">
        <v>0</v>
      </c>
      <c r="L782" s="68">
        <f t="shared" si="146"/>
        <v>50</v>
      </c>
      <c r="M782" s="68">
        <f t="shared" si="147"/>
        <v>0</v>
      </c>
      <c r="N782" s="96">
        <v>0</v>
      </c>
      <c r="O782" s="97" t="str">
        <f t="shared" si="148"/>
        <v>DEC</v>
      </c>
      <c r="P782" s="96">
        <v>0</v>
      </c>
      <c r="Q782" s="98">
        <f t="shared" si="149"/>
        <v>0</v>
      </c>
      <c r="R782" s="97" t="str">
        <f t="shared" si="150"/>
        <v xml:space="preserve"> </v>
      </c>
      <c r="S782" s="99" t="b">
        <f t="shared" si="151"/>
        <v>0</v>
      </c>
      <c r="T782" s="68">
        <v>13</v>
      </c>
      <c r="U782" s="100" t="str">
        <f t="shared" si="152"/>
        <v>jAN</v>
      </c>
      <c r="V782" s="96">
        <v>13</v>
      </c>
      <c r="W782" s="101">
        <f t="shared" si="153"/>
        <v>-13</v>
      </c>
      <c r="X782" s="102">
        <f t="shared" si="154"/>
        <v>-1</v>
      </c>
      <c r="Y782" s="103" t="str">
        <f t="shared" si="155"/>
        <v>DEGROWTH</v>
      </c>
      <c r="Z782" s="74">
        <v>1</v>
      </c>
      <c r="AA782" s="69"/>
      <c r="AB782" s="69" t="s">
        <v>134</v>
      </c>
      <c r="AC782" s="3"/>
    </row>
    <row r="783" spans="1:29" ht="14.25" customHeight="1">
      <c r="A783" s="69" t="s">
        <v>134</v>
      </c>
      <c r="B783" s="71" t="s">
        <v>78</v>
      </c>
      <c r="C783" s="71" t="s">
        <v>2022</v>
      </c>
      <c r="D783" s="71">
        <v>1000000198</v>
      </c>
      <c r="E783" s="72" t="s">
        <v>2023</v>
      </c>
      <c r="F783" s="73">
        <v>42257</v>
      </c>
      <c r="G783" s="66" t="str">
        <f t="shared" si="144"/>
        <v>Targeted Dealer</v>
      </c>
      <c r="H783" s="66"/>
      <c r="I783" s="67">
        <v>800</v>
      </c>
      <c r="J783" s="67">
        <f t="shared" si="145"/>
        <v>800</v>
      </c>
      <c r="K783" s="68">
        <v>453</v>
      </c>
      <c r="L783" s="68">
        <f t="shared" si="146"/>
        <v>347</v>
      </c>
      <c r="M783" s="68">
        <f t="shared" si="147"/>
        <v>56.625</v>
      </c>
      <c r="N783" s="96">
        <v>614.5</v>
      </c>
      <c r="O783" s="97" t="str">
        <f t="shared" si="148"/>
        <v>DEC</v>
      </c>
      <c r="P783" s="96">
        <v>614.5</v>
      </c>
      <c r="Q783" s="98">
        <f t="shared" si="149"/>
        <v>-161.5</v>
      </c>
      <c r="R783" s="97">
        <f t="shared" si="150"/>
        <v>-0.2628152969894223</v>
      </c>
      <c r="S783" s="99" t="str">
        <f t="shared" si="151"/>
        <v>DEGROWTH</v>
      </c>
      <c r="T783" s="68">
        <v>692</v>
      </c>
      <c r="U783" s="100" t="str">
        <f t="shared" si="152"/>
        <v>jAN</v>
      </c>
      <c r="V783" s="96">
        <v>692</v>
      </c>
      <c r="W783" s="101">
        <f t="shared" si="153"/>
        <v>-239</v>
      </c>
      <c r="X783" s="102">
        <f t="shared" si="154"/>
        <v>-0.34537572254335258</v>
      </c>
      <c r="Y783" s="103" t="str">
        <f t="shared" si="155"/>
        <v>DEGROWTH</v>
      </c>
      <c r="Z783" s="74">
        <v>0</v>
      </c>
      <c r="AA783" s="69"/>
      <c r="AB783" s="69" t="s">
        <v>134</v>
      </c>
      <c r="AC783" s="3"/>
    </row>
    <row r="784" spans="1:29" ht="14.25" customHeight="1">
      <c r="A784" s="69" t="s">
        <v>134</v>
      </c>
      <c r="B784" s="71" t="s">
        <v>78</v>
      </c>
      <c r="C784" s="71" t="s">
        <v>2024</v>
      </c>
      <c r="D784" s="71">
        <v>1000000221</v>
      </c>
      <c r="E784" s="72" t="s">
        <v>2025</v>
      </c>
      <c r="F784" s="73">
        <v>42388</v>
      </c>
      <c r="G784" s="66" t="str">
        <f t="shared" si="144"/>
        <v>Targeted Dealer</v>
      </c>
      <c r="H784" s="66"/>
      <c r="I784" s="67">
        <v>300</v>
      </c>
      <c r="J784" s="67">
        <f t="shared" si="145"/>
        <v>300</v>
      </c>
      <c r="K784" s="68">
        <v>300</v>
      </c>
      <c r="L784" s="68">
        <f t="shared" si="146"/>
        <v>0</v>
      </c>
      <c r="M784" s="68">
        <f t="shared" si="147"/>
        <v>100</v>
      </c>
      <c r="N784" s="96">
        <v>425</v>
      </c>
      <c r="O784" s="97" t="str">
        <f t="shared" si="148"/>
        <v>DEC</v>
      </c>
      <c r="P784" s="96">
        <v>425</v>
      </c>
      <c r="Q784" s="98">
        <f t="shared" si="149"/>
        <v>-125</v>
      </c>
      <c r="R784" s="97">
        <f t="shared" si="150"/>
        <v>-0.29411764705882348</v>
      </c>
      <c r="S784" s="99" t="str">
        <f t="shared" si="151"/>
        <v>DEGROWTH</v>
      </c>
      <c r="T784" s="68">
        <v>309</v>
      </c>
      <c r="U784" s="100" t="str">
        <f t="shared" si="152"/>
        <v>jAN</v>
      </c>
      <c r="V784" s="96">
        <v>309</v>
      </c>
      <c r="W784" s="101">
        <f t="shared" si="153"/>
        <v>-9</v>
      </c>
      <c r="X784" s="102">
        <f t="shared" si="154"/>
        <v>-2.9126213592232997E-2</v>
      </c>
      <c r="Y784" s="103" t="str">
        <f t="shared" si="155"/>
        <v>DEGROWTH</v>
      </c>
      <c r="Z784" s="74">
        <v>0</v>
      </c>
      <c r="AA784" s="69"/>
      <c r="AB784" s="69" t="s">
        <v>134</v>
      </c>
      <c r="AC784" s="3"/>
    </row>
    <row r="785" spans="1:29" ht="14.25" customHeight="1">
      <c r="A785" s="69" t="s">
        <v>134</v>
      </c>
      <c r="B785" s="71" t="s">
        <v>78</v>
      </c>
      <c r="C785" s="71" t="s">
        <v>2026</v>
      </c>
      <c r="D785" s="71">
        <v>1000000218</v>
      </c>
      <c r="E785" s="72" t="s">
        <v>2027</v>
      </c>
      <c r="F785" s="73">
        <v>42522</v>
      </c>
      <c r="G785" s="66" t="str">
        <f t="shared" si="144"/>
        <v>Targeted Dealer</v>
      </c>
      <c r="H785" s="66"/>
      <c r="I785" s="67">
        <v>250</v>
      </c>
      <c r="J785" s="67">
        <f t="shared" si="145"/>
        <v>250</v>
      </c>
      <c r="K785" s="68">
        <v>175</v>
      </c>
      <c r="L785" s="68">
        <f t="shared" si="146"/>
        <v>75</v>
      </c>
      <c r="M785" s="68">
        <f t="shared" si="147"/>
        <v>70</v>
      </c>
      <c r="N785" s="96">
        <v>145</v>
      </c>
      <c r="O785" s="97" t="str">
        <f t="shared" si="148"/>
        <v>DEC</v>
      </c>
      <c r="P785" s="96">
        <v>145</v>
      </c>
      <c r="Q785" s="98">
        <f t="shared" si="149"/>
        <v>30</v>
      </c>
      <c r="R785" s="97">
        <f t="shared" si="150"/>
        <v>0.2068965517241379</v>
      </c>
      <c r="S785" s="99" t="str">
        <f t="shared" si="151"/>
        <v>GROWTH</v>
      </c>
      <c r="T785" s="68">
        <v>211.2</v>
      </c>
      <c r="U785" s="100" t="str">
        <f t="shared" si="152"/>
        <v>jAN</v>
      </c>
      <c r="V785" s="96">
        <v>211.2</v>
      </c>
      <c r="W785" s="101">
        <f t="shared" si="153"/>
        <v>-36.199999999999989</v>
      </c>
      <c r="X785" s="102">
        <f t="shared" si="154"/>
        <v>-0.17140151515151514</v>
      </c>
      <c r="Y785" s="103" t="str">
        <f t="shared" si="155"/>
        <v>DEGROWTH</v>
      </c>
      <c r="Z785" s="74">
        <v>0</v>
      </c>
      <c r="AA785" s="69"/>
      <c r="AB785" s="69" t="s">
        <v>134</v>
      </c>
      <c r="AC785" s="3"/>
    </row>
    <row r="786" spans="1:29" ht="14.25" customHeight="1">
      <c r="A786" s="69" t="s">
        <v>134</v>
      </c>
      <c r="B786" s="71" t="s">
        <v>78</v>
      </c>
      <c r="C786" s="71" t="s">
        <v>2028</v>
      </c>
      <c r="D786" s="71">
        <v>1000000200</v>
      </c>
      <c r="E786" s="72" t="s">
        <v>2029</v>
      </c>
      <c r="F786" s="73">
        <v>42991</v>
      </c>
      <c r="G786" s="66" t="str">
        <f t="shared" si="144"/>
        <v>Targeted Dealer</v>
      </c>
      <c r="H786" s="66"/>
      <c r="I786" s="67">
        <v>50</v>
      </c>
      <c r="J786" s="67">
        <f t="shared" si="145"/>
        <v>50</v>
      </c>
      <c r="K786" s="68">
        <v>86.5</v>
      </c>
      <c r="L786" s="68">
        <f t="shared" si="146"/>
        <v>-36.5</v>
      </c>
      <c r="M786" s="68">
        <f t="shared" si="147"/>
        <v>173</v>
      </c>
      <c r="N786" s="96">
        <v>50</v>
      </c>
      <c r="O786" s="97" t="str">
        <f t="shared" si="148"/>
        <v>DEC</v>
      </c>
      <c r="P786" s="96">
        <v>50</v>
      </c>
      <c r="Q786" s="98">
        <f t="shared" si="149"/>
        <v>36.5</v>
      </c>
      <c r="R786" s="97">
        <f t="shared" si="150"/>
        <v>0.73</v>
      </c>
      <c r="S786" s="99" t="str">
        <f t="shared" si="151"/>
        <v>GROWTH</v>
      </c>
      <c r="T786" s="68">
        <v>60</v>
      </c>
      <c r="U786" s="100" t="str">
        <f t="shared" si="152"/>
        <v>jAN</v>
      </c>
      <c r="V786" s="96">
        <v>60</v>
      </c>
      <c r="W786" s="101">
        <f t="shared" si="153"/>
        <v>26.5</v>
      </c>
      <c r="X786" s="102">
        <f t="shared" si="154"/>
        <v>0.44166666666666665</v>
      </c>
      <c r="Y786" s="103" t="str">
        <f t="shared" si="155"/>
        <v>GROWTH</v>
      </c>
      <c r="Z786" s="74">
        <v>0</v>
      </c>
      <c r="AA786" s="69"/>
      <c r="AB786" s="69" t="s">
        <v>134</v>
      </c>
      <c r="AC786" s="3"/>
    </row>
    <row r="787" spans="1:29" ht="14.25" customHeight="1">
      <c r="A787" s="69" t="s">
        <v>134</v>
      </c>
      <c r="B787" s="71" t="s">
        <v>78</v>
      </c>
      <c r="C787" s="71" t="s">
        <v>2030</v>
      </c>
      <c r="D787" s="71">
        <v>1000000204</v>
      </c>
      <c r="E787" s="72" t="s">
        <v>2031</v>
      </c>
      <c r="F787" s="73">
        <v>43054</v>
      </c>
      <c r="G787" s="66" t="str">
        <f t="shared" si="144"/>
        <v>Targeted Dealer</v>
      </c>
      <c r="H787" s="66"/>
      <c r="I787" s="67">
        <v>295</v>
      </c>
      <c r="J787" s="67">
        <f t="shared" si="145"/>
        <v>295</v>
      </c>
      <c r="K787" s="68">
        <v>300</v>
      </c>
      <c r="L787" s="68">
        <f t="shared" si="146"/>
        <v>-5</v>
      </c>
      <c r="M787" s="68">
        <f t="shared" si="147"/>
        <v>101.69491525423729</v>
      </c>
      <c r="N787" s="96">
        <v>274.5</v>
      </c>
      <c r="O787" s="97" t="str">
        <f t="shared" si="148"/>
        <v>DEC</v>
      </c>
      <c r="P787" s="96">
        <v>274.5</v>
      </c>
      <c r="Q787" s="98">
        <f t="shared" si="149"/>
        <v>25.5</v>
      </c>
      <c r="R787" s="97">
        <f t="shared" si="150"/>
        <v>9.2896174863388081E-2</v>
      </c>
      <c r="S787" s="99" t="str">
        <f t="shared" si="151"/>
        <v>GROWTH</v>
      </c>
      <c r="T787" s="68">
        <v>301</v>
      </c>
      <c r="U787" s="100" t="str">
        <f t="shared" si="152"/>
        <v>jAN</v>
      </c>
      <c r="V787" s="96">
        <v>301</v>
      </c>
      <c r="W787" s="101">
        <f t="shared" si="153"/>
        <v>-1</v>
      </c>
      <c r="X787" s="102">
        <f t="shared" si="154"/>
        <v>-3.3222591362126463E-3</v>
      </c>
      <c r="Y787" s="103" t="str">
        <f t="shared" si="155"/>
        <v>DEGROWTH</v>
      </c>
      <c r="Z787" s="74">
        <v>0</v>
      </c>
      <c r="AA787" s="69"/>
      <c r="AB787" s="69" t="s">
        <v>134</v>
      </c>
      <c r="AC787" s="3"/>
    </row>
    <row r="788" spans="1:29" ht="14.25" customHeight="1">
      <c r="A788" s="69" t="s">
        <v>134</v>
      </c>
      <c r="B788" s="71" t="s">
        <v>78</v>
      </c>
      <c r="C788" s="71" t="s">
        <v>2032</v>
      </c>
      <c r="D788" s="71">
        <v>1000000211</v>
      </c>
      <c r="E788" s="72" t="s">
        <v>2033</v>
      </c>
      <c r="F788" s="73">
        <v>43263</v>
      </c>
      <c r="G788" s="66" t="str">
        <f t="shared" si="144"/>
        <v>Targeted Dealer</v>
      </c>
      <c r="H788" s="66"/>
      <c r="I788" s="67">
        <v>150</v>
      </c>
      <c r="J788" s="67">
        <f t="shared" si="145"/>
        <v>150</v>
      </c>
      <c r="K788" s="68">
        <v>200</v>
      </c>
      <c r="L788" s="68">
        <f t="shared" si="146"/>
        <v>-50</v>
      </c>
      <c r="M788" s="68">
        <f t="shared" si="147"/>
        <v>133.33333333333334</v>
      </c>
      <c r="N788" s="96">
        <v>149.5</v>
      </c>
      <c r="O788" s="97" t="str">
        <f t="shared" si="148"/>
        <v>DEC</v>
      </c>
      <c r="P788" s="96">
        <v>149.5</v>
      </c>
      <c r="Q788" s="98">
        <f t="shared" si="149"/>
        <v>50.5</v>
      </c>
      <c r="R788" s="97">
        <f t="shared" si="150"/>
        <v>0.33779264214046822</v>
      </c>
      <c r="S788" s="99" t="str">
        <f t="shared" si="151"/>
        <v>GROWTH</v>
      </c>
      <c r="T788" s="68">
        <v>200</v>
      </c>
      <c r="U788" s="100" t="str">
        <f t="shared" si="152"/>
        <v>jAN</v>
      </c>
      <c r="V788" s="96">
        <v>200</v>
      </c>
      <c r="W788" s="101">
        <f t="shared" si="153"/>
        <v>0</v>
      </c>
      <c r="X788" s="102">
        <f t="shared" si="154"/>
        <v>0</v>
      </c>
      <c r="Y788" s="103" t="str">
        <f t="shared" si="155"/>
        <v>GROWTH</v>
      </c>
      <c r="Z788" s="74">
        <v>0</v>
      </c>
      <c r="AA788" s="69"/>
      <c r="AB788" s="69" t="s">
        <v>134</v>
      </c>
      <c r="AC788" s="3"/>
    </row>
    <row r="789" spans="1:29" ht="14.25" customHeight="1">
      <c r="A789" s="69" t="s">
        <v>134</v>
      </c>
      <c r="B789" s="71" t="s">
        <v>78</v>
      </c>
      <c r="C789" s="71" t="s">
        <v>2034</v>
      </c>
      <c r="D789" s="71">
        <v>1000000223</v>
      </c>
      <c r="E789" s="72" t="s">
        <v>2035</v>
      </c>
      <c r="F789" s="73">
        <v>43379</v>
      </c>
      <c r="G789" s="66" t="str">
        <f t="shared" si="144"/>
        <v>Targeted Dealer</v>
      </c>
      <c r="H789" s="66"/>
      <c r="I789" s="67">
        <v>260</v>
      </c>
      <c r="J789" s="67">
        <f t="shared" si="145"/>
        <v>260</v>
      </c>
      <c r="K789" s="68">
        <v>240</v>
      </c>
      <c r="L789" s="68">
        <f t="shared" si="146"/>
        <v>20</v>
      </c>
      <c r="M789" s="68">
        <f t="shared" si="147"/>
        <v>92.307692307692307</v>
      </c>
      <c r="N789" s="96">
        <v>220</v>
      </c>
      <c r="O789" s="97" t="str">
        <f t="shared" si="148"/>
        <v>DEC</v>
      </c>
      <c r="P789" s="96">
        <v>220</v>
      </c>
      <c r="Q789" s="98">
        <f t="shared" si="149"/>
        <v>20</v>
      </c>
      <c r="R789" s="97">
        <f t="shared" si="150"/>
        <v>9.0909090909090828E-2</v>
      </c>
      <c r="S789" s="99" t="str">
        <f t="shared" si="151"/>
        <v>GROWTH</v>
      </c>
      <c r="T789" s="68">
        <v>225</v>
      </c>
      <c r="U789" s="100" t="str">
        <f t="shared" si="152"/>
        <v>jAN</v>
      </c>
      <c r="V789" s="96">
        <v>225</v>
      </c>
      <c r="W789" s="101">
        <f t="shared" si="153"/>
        <v>15</v>
      </c>
      <c r="X789" s="102">
        <f t="shared" si="154"/>
        <v>6.6666666666666652E-2</v>
      </c>
      <c r="Y789" s="103" t="str">
        <f t="shared" si="155"/>
        <v>GROWTH</v>
      </c>
      <c r="Z789" s="74">
        <v>0</v>
      </c>
      <c r="AA789" s="69"/>
      <c r="AB789" s="69" t="s">
        <v>134</v>
      </c>
      <c r="AC789" s="3"/>
    </row>
    <row r="790" spans="1:29" ht="14.25" customHeight="1">
      <c r="A790" s="69" t="s">
        <v>134</v>
      </c>
      <c r="B790" s="71" t="s">
        <v>78</v>
      </c>
      <c r="C790" s="71" t="s">
        <v>2036</v>
      </c>
      <c r="D790" s="71">
        <v>1000000206</v>
      </c>
      <c r="E790" s="72" t="s">
        <v>2037</v>
      </c>
      <c r="F790" s="73">
        <v>43452</v>
      </c>
      <c r="G790" s="66" t="str">
        <f t="shared" si="144"/>
        <v>Targeted Dealer</v>
      </c>
      <c r="H790" s="66"/>
      <c r="I790" s="67">
        <v>170</v>
      </c>
      <c r="J790" s="67">
        <f t="shared" si="145"/>
        <v>170</v>
      </c>
      <c r="K790" s="68">
        <v>150</v>
      </c>
      <c r="L790" s="68">
        <f t="shared" si="146"/>
        <v>20</v>
      </c>
      <c r="M790" s="68">
        <f t="shared" si="147"/>
        <v>88.235294117647058</v>
      </c>
      <c r="N790" s="96">
        <v>200</v>
      </c>
      <c r="O790" s="97" t="str">
        <f t="shared" si="148"/>
        <v>DEC</v>
      </c>
      <c r="P790" s="96">
        <v>200</v>
      </c>
      <c r="Q790" s="98">
        <f t="shared" si="149"/>
        <v>-50</v>
      </c>
      <c r="R790" s="97">
        <f t="shared" si="150"/>
        <v>-0.25</v>
      </c>
      <c r="S790" s="99" t="str">
        <f t="shared" si="151"/>
        <v>DEGROWTH</v>
      </c>
      <c r="T790" s="68">
        <v>125</v>
      </c>
      <c r="U790" s="100" t="str">
        <f t="shared" si="152"/>
        <v>jAN</v>
      </c>
      <c r="V790" s="96">
        <v>125</v>
      </c>
      <c r="W790" s="101">
        <f t="shared" si="153"/>
        <v>25</v>
      </c>
      <c r="X790" s="102">
        <f t="shared" si="154"/>
        <v>0.19999999999999996</v>
      </c>
      <c r="Y790" s="103" t="str">
        <f t="shared" si="155"/>
        <v>GROWTH</v>
      </c>
      <c r="Z790" s="74">
        <v>0</v>
      </c>
      <c r="AA790" s="69"/>
      <c r="AB790" s="69" t="s">
        <v>134</v>
      </c>
      <c r="AC790" s="3"/>
    </row>
    <row r="791" spans="1:29" ht="14.25" customHeight="1">
      <c r="A791" s="69" t="s">
        <v>134</v>
      </c>
      <c r="B791" s="71" t="s">
        <v>78</v>
      </c>
      <c r="C791" s="71" t="s">
        <v>2038</v>
      </c>
      <c r="D791" s="71">
        <v>1000000229</v>
      </c>
      <c r="E791" s="72" t="s">
        <v>2039</v>
      </c>
      <c r="F791" s="73">
        <v>43817</v>
      </c>
      <c r="G791" s="66" t="str">
        <f t="shared" si="144"/>
        <v>Targeted Dealer</v>
      </c>
      <c r="H791" s="66"/>
      <c r="I791" s="67">
        <v>50</v>
      </c>
      <c r="J791" s="67">
        <f t="shared" si="145"/>
        <v>50</v>
      </c>
      <c r="K791" s="68">
        <v>0</v>
      </c>
      <c r="L791" s="68">
        <f t="shared" si="146"/>
        <v>50</v>
      </c>
      <c r="M791" s="68">
        <f t="shared" si="147"/>
        <v>0</v>
      </c>
      <c r="N791" s="96">
        <v>17.5</v>
      </c>
      <c r="O791" s="97" t="str">
        <f t="shared" si="148"/>
        <v>DEC</v>
      </c>
      <c r="P791" s="96">
        <v>17.5</v>
      </c>
      <c r="Q791" s="98">
        <f t="shared" si="149"/>
        <v>-17.5</v>
      </c>
      <c r="R791" s="97">
        <f t="shared" si="150"/>
        <v>-1</v>
      </c>
      <c r="S791" s="99" t="str">
        <f t="shared" si="151"/>
        <v>DEGROWTH</v>
      </c>
      <c r="T791" s="68">
        <v>59</v>
      </c>
      <c r="U791" s="100" t="str">
        <f t="shared" si="152"/>
        <v>jAN</v>
      </c>
      <c r="V791" s="96">
        <v>59</v>
      </c>
      <c r="W791" s="101">
        <f t="shared" si="153"/>
        <v>-59</v>
      </c>
      <c r="X791" s="102">
        <f t="shared" si="154"/>
        <v>-1</v>
      </c>
      <c r="Y791" s="103" t="str">
        <f t="shared" si="155"/>
        <v>DEGROWTH</v>
      </c>
      <c r="Z791" s="74">
        <v>0</v>
      </c>
      <c r="AA791" s="69"/>
      <c r="AB791" s="69" t="s">
        <v>134</v>
      </c>
      <c r="AC791" s="3"/>
    </row>
    <row r="792" spans="1:29" ht="14.25" customHeight="1">
      <c r="A792" s="69" t="s">
        <v>134</v>
      </c>
      <c r="B792" s="71" t="s">
        <v>78</v>
      </c>
      <c r="C792" s="71" t="s">
        <v>2040</v>
      </c>
      <c r="D792" s="71">
        <v>1000000214</v>
      </c>
      <c r="E792" s="72" t="s">
        <v>2041</v>
      </c>
      <c r="F792" s="73">
        <v>43992</v>
      </c>
      <c r="G792" s="66" t="str">
        <f t="shared" si="144"/>
        <v>Targeted Dealer</v>
      </c>
      <c r="H792" s="66"/>
      <c r="I792" s="67">
        <v>60</v>
      </c>
      <c r="J792" s="67">
        <f t="shared" si="145"/>
        <v>60</v>
      </c>
      <c r="K792" s="68">
        <v>25</v>
      </c>
      <c r="L792" s="68">
        <f t="shared" si="146"/>
        <v>35</v>
      </c>
      <c r="M792" s="68">
        <f t="shared" si="147"/>
        <v>41.666666666666671</v>
      </c>
      <c r="N792" s="96">
        <v>20</v>
      </c>
      <c r="O792" s="97" t="str">
        <f t="shared" si="148"/>
        <v>DEC</v>
      </c>
      <c r="P792" s="96">
        <v>20</v>
      </c>
      <c r="Q792" s="98">
        <f t="shared" si="149"/>
        <v>5</v>
      </c>
      <c r="R792" s="97">
        <f t="shared" si="150"/>
        <v>0.25</v>
      </c>
      <c r="S792" s="99" t="str">
        <f t="shared" si="151"/>
        <v>GROWTH</v>
      </c>
      <c r="T792" s="68">
        <v>40</v>
      </c>
      <c r="U792" s="100" t="str">
        <f t="shared" si="152"/>
        <v>jAN</v>
      </c>
      <c r="V792" s="96">
        <v>40</v>
      </c>
      <c r="W792" s="101">
        <f t="shared" si="153"/>
        <v>-15</v>
      </c>
      <c r="X792" s="102">
        <f t="shared" si="154"/>
        <v>-0.375</v>
      </c>
      <c r="Y792" s="103" t="str">
        <f t="shared" si="155"/>
        <v>DEGROWTH</v>
      </c>
      <c r="Z792" s="74">
        <v>0</v>
      </c>
      <c r="AA792" s="69"/>
      <c r="AB792" s="69" t="s">
        <v>134</v>
      </c>
      <c r="AC792" s="3"/>
    </row>
    <row r="793" spans="1:29" ht="14.25" customHeight="1">
      <c r="A793" s="69" t="s">
        <v>134</v>
      </c>
      <c r="B793" s="71" t="s">
        <v>78</v>
      </c>
      <c r="C793" s="71" t="s">
        <v>2042</v>
      </c>
      <c r="D793" s="71">
        <v>1000000205</v>
      </c>
      <c r="E793" s="72" t="s">
        <v>2043</v>
      </c>
      <c r="F793" s="73">
        <v>44068</v>
      </c>
      <c r="G793" s="66" t="str">
        <f t="shared" si="144"/>
        <v>Targeted Dealer</v>
      </c>
      <c r="H793" s="66"/>
      <c r="I793" s="67">
        <v>80</v>
      </c>
      <c r="J793" s="67">
        <f t="shared" si="145"/>
        <v>80</v>
      </c>
      <c r="K793" s="68">
        <v>0</v>
      </c>
      <c r="L793" s="68">
        <f t="shared" si="146"/>
        <v>80</v>
      </c>
      <c r="M793" s="68">
        <f t="shared" si="147"/>
        <v>0</v>
      </c>
      <c r="N793" s="96">
        <v>0</v>
      </c>
      <c r="O793" s="97" t="str">
        <f t="shared" si="148"/>
        <v>DEC</v>
      </c>
      <c r="P793" s="96">
        <v>0</v>
      </c>
      <c r="Q793" s="98">
        <f t="shared" si="149"/>
        <v>0</v>
      </c>
      <c r="R793" s="97" t="str">
        <f t="shared" si="150"/>
        <v xml:space="preserve"> </v>
      </c>
      <c r="S793" s="99" t="b">
        <f t="shared" si="151"/>
        <v>0</v>
      </c>
      <c r="T793" s="68">
        <v>25</v>
      </c>
      <c r="U793" s="100" t="str">
        <f t="shared" si="152"/>
        <v>jAN</v>
      </c>
      <c r="V793" s="96">
        <v>25</v>
      </c>
      <c r="W793" s="101">
        <f t="shared" si="153"/>
        <v>-25</v>
      </c>
      <c r="X793" s="102">
        <f t="shared" si="154"/>
        <v>-1</v>
      </c>
      <c r="Y793" s="103" t="str">
        <f t="shared" si="155"/>
        <v>DEGROWTH</v>
      </c>
      <c r="Z793" s="74">
        <v>1</v>
      </c>
      <c r="AA793" s="69"/>
      <c r="AB793" s="69" t="s">
        <v>134</v>
      </c>
      <c r="AC793" s="3"/>
    </row>
    <row r="794" spans="1:29" ht="14.25" customHeight="1">
      <c r="A794" s="69" t="s">
        <v>134</v>
      </c>
      <c r="B794" s="71" t="s">
        <v>78</v>
      </c>
      <c r="C794" s="71" t="s">
        <v>2044</v>
      </c>
      <c r="D794" s="71">
        <v>1000000215</v>
      </c>
      <c r="E794" s="72" t="s">
        <v>2045</v>
      </c>
      <c r="F794" s="73">
        <v>44145</v>
      </c>
      <c r="G794" s="66" t="str">
        <f t="shared" si="144"/>
        <v>Targeted Dealer</v>
      </c>
      <c r="H794" s="66"/>
      <c r="I794" s="67">
        <v>100</v>
      </c>
      <c r="J794" s="67">
        <f t="shared" si="145"/>
        <v>100</v>
      </c>
      <c r="K794" s="68">
        <v>82.5</v>
      </c>
      <c r="L794" s="68">
        <f t="shared" si="146"/>
        <v>17.5</v>
      </c>
      <c r="M794" s="68">
        <f t="shared" si="147"/>
        <v>82.5</v>
      </c>
      <c r="N794" s="96">
        <v>87.5</v>
      </c>
      <c r="O794" s="97" t="str">
        <f t="shared" si="148"/>
        <v>DEC</v>
      </c>
      <c r="P794" s="96">
        <v>87.5</v>
      </c>
      <c r="Q794" s="98">
        <f t="shared" si="149"/>
        <v>-5</v>
      </c>
      <c r="R794" s="97">
        <f t="shared" si="150"/>
        <v>-5.7142857142857162E-2</v>
      </c>
      <c r="S794" s="99" t="str">
        <f t="shared" si="151"/>
        <v>DEGROWTH</v>
      </c>
      <c r="T794" s="68">
        <v>63</v>
      </c>
      <c r="U794" s="100" t="str">
        <f t="shared" si="152"/>
        <v>jAN</v>
      </c>
      <c r="V794" s="96">
        <v>63</v>
      </c>
      <c r="W794" s="101">
        <f t="shared" si="153"/>
        <v>19.5</v>
      </c>
      <c r="X794" s="102">
        <f t="shared" si="154"/>
        <v>0.30952380952380953</v>
      </c>
      <c r="Y794" s="103" t="str">
        <f t="shared" si="155"/>
        <v>GROWTH</v>
      </c>
      <c r="Z794" s="74">
        <v>0</v>
      </c>
      <c r="AA794" s="69"/>
      <c r="AB794" s="69" t="s">
        <v>134</v>
      </c>
      <c r="AC794" s="3"/>
    </row>
    <row r="795" spans="1:29" ht="14.25" customHeight="1">
      <c r="A795" s="69" t="s">
        <v>134</v>
      </c>
      <c r="B795" s="71" t="s">
        <v>78</v>
      </c>
      <c r="C795" s="71" t="s">
        <v>2046</v>
      </c>
      <c r="D795" s="71">
        <v>1000000226</v>
      </c>
      <c r="E795" s="72" t="s">
        <v>2047</v>
      </c>
      <c r="F795" s="73">
        <v>44179</v>
      </c>
      <c r="G795" s="66" t="str">
        <f t="shared" si="144"/>
        <v>Targeted Dealer</v>
      </c>
      <c r="H795" s="66"/>
      <c r="I795" s="67">
        <v>120</v>
      </c>
      <c r="J795" s="67">
        <f t="shared" si="145"/>
        <v>120</v>
      </c>
      <c r="K795" s="68">
        <v>150</v>
      </c>
      <c r="L795" s="68">
        <f t="shared" si="146"/>
        <v>-30</v>
      </c>
      <c r="M795" s="68">
        <f t="shared" si="147"/>
        <v>125</v>
      </c>
      <c r="N795" s="96">
        <v>125</v>
      </c>
      <c r="O795" s="97" t="str">
        <f t="shared" si="148"/>
        <v>DEC</v>
      </c>
      <c r="P795" s="96">
        <v>125</v>
      </c>
      <c r="Q795" s="98">
        <f t="shared" si="149"/>
        <v>25</v>
      </c>
      <c r="R795" s="97">
        <f t="shared" si="150"/>
        <v>0.19999999999999996</v>
      </c>
      <c r="S795" s="99" t="str">
        <f t="shared" si="151"/>
        <v>GROWTH</v>
      </c>
      <c r="T795" s="68">
        <v>80</v>
      </c>
      <c r="U795" s="100" t="str">
        <f t="shared" si="152"/>
        <v>jAN</v>
      </c>
      <c r="V795" s="96">
        <v>80</v>
      </c>
      <c r="W795" s="101">
        <f t="shared" si="153"/>
        <v>70</v>
      </c>
      <c r="X795" s="102">
        <f t="shared" si="154"/>
        <v>0.875</v>
      </c>
      <c r="Y795" s="103" t="str">
        <f t="shared" si="155"/>
        <v>GROWTH</v>
      </c>
      <c r="Z795" s="74">
        <v>0</v>
      </c>
      <c r="AA795" s="69"/>
      <c r="AB795" s="69" t="s">
        <v>134</v>
      </c>
      <c r="AC795" s="3"/>
    </row>
    <row r="796" spans="1:29" ht="14.25" customHeight="1">
      <c r="A796" s="69" t="s">
        <v>134</v>
      </c>
      <c r="B796" s="71" t="s">
        <v>78</v>
      </c>
      <c r="C796" s="71" t="s">
        <v>2048</v>
      </c>
      <c r="D796" s="71">
        <v>1000000225</v>
      </c>
      <c r="E796" s="72" t="s">
        <v>2049</v>
      </c>
      <c r="F796" s="73">
        <v>44335</v>
      </c>
      <c r="G796" s="66" t="str">
        <f t="shared" si="144"/>
        <v>Targeted Dealer</v>
      </c>
      <c r="H796" s="66"/>
      <c r="I796" s="67">
        <v>50</v>
      </c>
      <c r="J796" s="67">
        <f t="shared" si="145"/>
        <v>50</v>
      </c>
      <c r="K796" s="68">
        <v>27.5</v>
      </c>
      <c r="L796" s="68">
        <f t="shared" si="146"/>
        <v>22.5</v>
      </c>
      <c r="M796" s="68">
        <f t="shared" si="147"/>
        <v>55</v>
      </c>
      <c r="N796" s="96">
        <v>44.5</v>
      </c>
      <c r="O796" s="97" t="str">
        <f t="shared" si="148"/>
        <v>DEC</v>
      </c>
      <c r="P796" s="96">
        <v>44.5</v>
      </c>
      <c r="Q796" s="98">
        <f t="shared" si="149"/>
        <v>-17</v>
      </c>
      <c r="R796" s="97">
        <f t="shared" si="150"/>
        <v>-0.3820224719101124</v>
      </c>
      <c r="S796" s="99" t="str">
        <f t="shared" si="151"/>
        <v>DEGROWTH</v>
      </c>
      <c r="T796" s="68">
        <v>60</v>
      </c>
      <c r="U796" s="100" t="str">
        <f t="shared" si="152"/>
        <v>jAN</v>
      </c>
      <c r="V796" s="96">
        <v>60</v>
      </c>
      <c r="W796" s="101">
        <f t="shared" si="153"/>
        <v>-32.5</v>
      </c>
      <c r="X796" s="102">
        <f t="shared" si="154"/>
        <v>-0.54166666666666674</v>
      </c>
      <c r="Y796" s="103" t="str">
        <f t="shared" si="155"/>
        <v>DEGROWTH</v>
      </c>
      <c r="Z796" s="74">
        <v>0</v>
      </c>
      <c r="AA796" s="69"/>
      <c r="AB796" s="69" t="s">
        <v>134</v>
      </c>
      <c r="AC796" s="3"/>
    </row>
    <row r="797" spans="1:29" ht="14.25" customHeight="1">
      <c r="A797" s="69" t="s">
        <v>134</v>
      </c>
      <c r="B797" s="71" t="s">
        <v>78</v>
      </c>
      <c r="C797" s="71" t="s">
        <v>2050</v>
      </c>
      <c r="D797" s="71">
        <v>1000002612</v>
      </c>
      <c r="E797" s="72" t="s">
        <v>2051</v>
      </c>
      <c r="F797" s="73">
        <v>44623</v>
      </c>
      <c r="G797" s="66" t="str">
        <f t="shared" si="144"/>
        <v>Targeted Dealer</v>
      </c>
      <c r="H797" s="66"/>
      <c r="I797" s="67">
        <v>270</v>
      </c>
      <c r="J797" s="67">
        <f t="shared" si="145"/>
        <v>270</v>
      </c>
      <c r="K797" s="68">
        <v>175</v>
      </c>
      <c r="L797" s="68">
        <f t="shared" si="146"/>
        <v>95</v>
      </c>
      <c r="M797" s="68">
        <f t="shared" si="147"/>
        <v>64.81481481481481</v>
      </c>
      <c r="N797" s="96">
        <v>125</v>
      </c>
      <c r="O797" s="97" t="str">
        <f t="shared" si="148"/>
        <v>DEC</v>
      </c>
      <c r="P797" s="96">
        <v>125</v>
      </c>
      <c r="Q797" s="98">
        <f t="shared" si="149"/>
        <v>50</v>
      </c>
      <c r="R797" s="97">
        <f t="shared" si="150"/>
        <v>0.39999999999999991</v>
      </c>
      <c r="S797" s="99" t="str">
        <f t="shared" si="151"/>
        <v>GROWTH</v>
      </c>
      <c r="T797" s="68">
        <v>224</v>
      </c>
      <c r="U797" s="100" t="str">
        <f t="shared" si="152"/>
        <v>jAN</v>
      </c>
      <c r="V797" s="96">
        <v>224</v>
      </c>
      <c r="W797" s="101">
        <f t="shared" si="153"/>
        <v>-49</v>
      </c>
      <c r="X797" s="102">
        <f t="shared" si="154"/>
        <v>-0.21875</v>
      </c>
      <c r="Y797" s="103" t="str">
        <f t="shared" si="155"/>
        <v>DEGROWTH</v>
      </c>
      <c r="Z797" s="74">
        <v>0</v>
      </c>
      <c r="AA797" s="69"/>
      <c r="AB797" s="69" t="s">
        <v>134</v>
      </c>
      <c r="AC797" s="3"/>
    </row>
    <row r="798" spans="1:29" ht="14.25" customHeight="1">
      <c r="A798" s="69" t="s">
        <v>134</v>
      </c>
      <c r="B798" s="71" t="s">
        <v>78</v>
      </c>
      <c r="C798" s="71" t="s">
        <v>2052</v>
      </c>
      <c r="D798" s="71">
        <v>1000002751</v>
      </c>
      <c r="E798" s="72" t="s">
        <v>2053</v>
      </c>
      <c r="F798" s="73">
        <v>44700</v>
      </c>
      <c r="G798" s="66" t="str">
        <f t="shared" si="144"/>
        <v>Targeted Dealer</v>
      </c>
      <c r="H798" s="66"/>
      <c r="I798" s="67">
        <v>125</v>
      </c>
      <c r="J798" s="67">
        <f t="shared" si="145"/>
        <v>125</v>
      </c>
      <c r="K798" s="68">
        <v>75</v>
      </c>
      <c r="L798" s="68">
        <f t="shared" si="146"/>
        <v>50</v>
      </c>
      <c r="M798" s="68">
        <f t="shared" si="147"/>
        <v>60</v>
      </c>
      <c r="N798" s="96">
        <v>50</v>
      </c>
      <c r="O798" s="97" t="str">
        <f t="shared" si="148"/>
        <v>DEC</v>
      </c>
      <c r="P798" s="96">
        <v>50</v>
      </c>
      <c r="Q798" s="98">
        <f t="shared" si="149"/>
        <v>25</v>
      </c>
      <c r="R798" s="97">
        <f t="shared" si="150"/>
        <v>0.5</v>
      </c>
      <c r="S798" s="99" t="str">
        <f t="shared" si="151"/>
        <v>GROWTH</v>
      </c>
      <c r="T798" s="68">
        <v>50</v>
      </c>
      <c r="U798" s="100" t="str">
        <f t="shared" si="152"/>
        <v>jAN</v>
      </c>
      <c r="V798" s="96">
        <v>50</v>
      </c>
      <c r="W798" s="101">
        <f t="shared" si="153"/>
        <v>25</v>
      </c>
      <c r="X798" s="102">
        <f t="shared" si="154"/>
        <v>0.5</v>
      </c>
      <c r="Y798" s="103" t="str">
        <f t="shared" si="155"/>
        <v>GROWTH</v>
      </c>
      <c r="Z798" s="74">
        <v>0</v>
      </c>
      <c r="AA798" s="69"/>
      <c r="AB798" s="69" t="s">
        <v>134</v>
      </c>
      <c r="AC798" s="3"/>
    </row>
    <row r="799" spans="1:29" ht="14.25" customHeight="1">
      <c r="A799" s="69" t="s">
        <v>134</v>
      </c>
      <c r="B799" s="71" t="s">
        <v>78</v>
      </c>
      <c r="C799" s="71" t="s">
        <v>2054</v>
      </c>
      <c r="D799" s="71">
        <v>1000002837</v>
      </c>
      <c r="E799" s="72" t="s">
        <v>2055</v>
      </c>
      <c r="F799" s="73">
        <v>44760</v>
      </c>
      <c r="G799" s="66" t="str">
        <f t="shared" si="144"/>
        <v>Targeted Dealer</v>
      </c>
      <c r="H799" s="66"/>
      <c r="I799" s="67">
        <v>200</v>
      </c>
      <c r="J799" s="67">
        <f t="shared" si="145"/>
        <v>200</v>
      </c>
      <c r="K799" s="68">
        <v>184</v>
      </c>
      <c r="L799" s="68">
        <f t="shared" si="146"/>
        <v>16</v>
      </c>
      <c r="M799" s="68">
        <f t="shared" si="147"/>
        <v>92</v>
      </c>
      <c r="N799" s="96">
        <v>132.5</v>
      </c>
      <c r="O799" s="97" t="str">
        <f t="shared" si="148"/>
        <v>DEC</v>
      </c>
      <c r="P799" s="96">
        <v>132.5</v>
      </c>
      <c r="Q799" s="98">
        <f t="shared" si="149"/>
        <v>51.5</v>
      </c>
      <c r="R799" s="97">
        <f t="shared" si="150"/>
        <v>0.38867924528301878</v>
      </c>
      <c r="S799" s="99" t="str">
        <f t="shared" si="151"/>
        <v>GROWTH</v>
      </c>
      <c r="T799" s="68">
        <v>245</v>
      </c>
      <c r="U799" s="100" t="str">
        <f t="shared" si="152"/>
        <v>jAN</v>
      </c>
      <c r="V799" s="96">
        <v>245</v>
      </c>
      <c r="W799" s="101">
        <f t="shared" si="153"/>
        <v>-61</v>
      </c>
      <c r="X799" s="102">
        <f t="shared" si="154"/>
        <v>-0.24897959183673468</v>
      </c>
      <c r="Y799" s="103" t="str">
        <f t="shared" si="155"/>
        <v>DEGROWTH</v>
      </c>
      <c r="Z799" s="74">
        <v>0</v>
      </c>
      <c r="AA799" s="69"/>
      <c r="AB799" s="69" t="s">
        <v>134</v>
      </c>
      <c r="AC799" s="3"/>
    </row>
    <row r="800" spans="1:29" ht="14.25" customHeight="1">
      <c r="A800" s="69" t="s">
        <v>134</v>
      </c>
      <c r="B800" s="71" t="s">
        <v>78</v>
      </c>
      <c r="C800" s="71" t="s">
        <v>2056</v>
      </c>
      <c r="D800" s="71">
        <v>1000002903</v>
      </c>
      <c r="E800" s="72" t="s">
        <v>2057</v>
      </c>
      <c r="F800" s="73">
        <v>44799</v>
      </c>
      <c r="G800" s="66" t="str">
        <f t="shared" si="144"/>
        <v>Targeted Dealer</v>
      </c>
      <c r="H800" s="66"/>
      <c r="I800" s="67">
        <v>120</v>
      </c>
      <c r="J800" s="67">
        <f t="shared" si="145"/>
        <v>120</v>
      </c>
      <c r="K800" s="68">
        <v>175</v>
      </c>
      <c r="L800" s="68">
        <f t="shared" si="146"/>
        <v>-55</v>
      </c>
      <c r="M800" s="68">
        <f t="shared" si="147"/>
        <v>145.83333333333334</v>
      </c>
      <c r="N800" s="96">
        <v>162.5</v>
      </c>
      <c r="O800" s="97" t="str">
        <f t="shared" si="148"/>
        <v>DEC</v>
      </c>
      <c r="P800" s="96">
        <v>162.5</v>
      </c>
      <c r="Q800" s="98">
        <f t="shared" si="149"/>
        <v>12.5</v>
      </c>
      <c r="R800" s="97">
        <f t="shared" si="150"/>
        <v>7.6923076923076872E-2</v>
      </c>
      <c r="S800" s="99" t="str">
        <f t="shared" si="151"/>
        <v>GROWTH</v>
      </c>
      <c r="T800" s="68">
        <v>160</v>
      </c>
      <c r="U800" s="100" t="str">
        <f t="shared" si="152"/>
        <v>jAN</v>
      </c>
      <c r="V800" s="96">
        <v>160</v>
      </c>
      <c r="W800" s="101">
        <f t="shared" si="153"/>
        <v>15</v>
      </c>
      <c r="X800" s="102">
        <f t="shared" si="154"/>
        <v>9.375E-2</v>
      </c>
      <c r="Y800" s="103" t="str">
        <f t="shared" si="155"/>
        <v>GROWTH</v>
      </c>
      <c r="Z800" s="74">
        <v>0</v>
      </c>
      <c r="AA800" s="69"/>
      <c r="AB800" s="69" t="s">
        <v>134</v>
      </c>
      <c r="AC800" s="3"/>
    </row>
    <row r="801" spans="1:29" ht="14.25" customHeight="1">
      <c r="A801" s="69" t="s">
        <v>134</v>
      </c>
      <c r="B801" s="71" t="s">
        <v>78</v>
      </c>
      <c r="C801" s="71" t="s">
        <v>2058</v>
      </c>
      <c r="D801" s="71">
        <v>1000003120</v>
      </c>
      <c r="E801" s="72" t="s">
        <v>2059</v>
      </c>
      <c r="F801" s="73">
        <v>44895</v>
      </c>
      <c r="G801" s="66" t="str">
        <f t="shared" si="144"/>
        <v>Targeted Dealer</v>
      </c>
      <c r="H801" s="66"/>
      <c r="I801" s="67">
        <v>100</v>
      </c>
      <c r="J801" s="67">
        <f t="shared" si="145"/>
        <v>100</v>
      </c>
      <c r="K801" s="68">
        <v>112.5</v>
      </c>
      <c r="L801" s="68">
        <f t="shared" si="146"/>
        <v>-12.5</v>
      </c>
      <c r="M801" s="68">
        <f t="shared" si="147"/>
        <v>112.5</v>
      </c>
      <c r="N801" s="96">
        <v>77.5</v>
      </c>
      <c r="O801" s="97" t="str">
        <f t="shared" si="148"/>
        <v>DEC</v>
      </c>
      <c r="P801" s="96">
        <v>77.5</v>
      </c>
      <c r="Q801" s="98">
        <f t="shared" si="149"/>
        <v>35</v>
      </c>
      <c r="R801" s="97">
        <f t="shared" si="150"/>
        <v>0.45161290322580649</v>
      </c>
      <c r="S801" s="99" t="str">
        <f t="shared" si="151"/>
        <v>GROWTH</v>
      </c>
      <c r="T801" s="68">
        <v>80</v>
      </c>
      <c r="U801" s="100" t="str">
        <f t="shared" si="152"/>
        <v>jAN</v>
      </c>
      <c r="V801" s="96">
        <v>80</v>
      </c>
      <c r="W801" s="101">
        <f t="shared" si="153"/>
        <v>32.5</v>
      </c>
      <c r="X801" s="102">
        <f t="shared" si="154"/>
        <v>0.40625</v>
      </c>
      <c r="Y801" s="103" t="str">
        <f t="shared" si="155"/>
        <v>GROWTH</v>
      </c>
      <c r="Z801" s="74">
        <v>0</v>
      </c>
      <c r="AA801" s="69"/>
      <c r="AB801" s="69" t="s">
        <v>134</v>
      </c>
      <c r="AC801" s="3"/>
    </row>
    <row r="802" spans="1:29" ht="14.25" customHeight="1">
      <c r="A802" s="69" t="s">
        <v>134</v>
      </c>
      <c r="B802" s="71" t="s">
        <v>78</v>
      </c>
      <c r="C802" s="71" t="s">
        <v>294</v>
      </c>
      <c r="D802" s="71">
        <v>1000003125</v>
      </c>
      <c r="E802" s="72" t="s">
        <v>295</v>
      </c>
      <c r="F802" s="73">
        <v>44907</v>
      </c>
      <c r="G802" s="66" t="str">
        <f t="shared" si="144"/>
        <v>Targeted Dealer</v>
      </c>
      <c r="H802" s="66"/>
      <c r="I802" s="67">
        <v>50</v>
      </c>
      <c r="J802" s="67">
        <f t="shared" si="145"/>
        <v>50</v>
      </c>
      <c r="K802" s="68">
        <v>0</v>
      </c>
      <c r="L802" s="68">
        <f t="shared" si="146"/>
        <v>50</v>
      </c>
      <c r="M802" s="68">
        <f t="shared" si="147"/>
        <v>0</v>
      </c>
      <c r="N802" s="96">
        <v>25</v>
      </c>
      <c r="O802" s="97" t="str">
        <f t="shared" si="148"/>
        <v>DEC</v>
      </c>
      <c r="P802" s="96">
        <v>25</v>
      </c>
      <c r="Q802" s="98">
        <f t="shared" si="149"/>
        <v>-25</v>
      </c>
      <c r="R802" s="97">
        <f t="shared" si="150"/>
        <v>-1</v>
      </c>
      <c r="S802" s="99" t="str">
        <f t="shared" si="151"/>
        <v>DEGROWTH</v>
      </c>
      <c r="T802" s="68">
        <v>25</v>
      </c>
      <c r="U802" s="100" t="str">
        <f t="shared" si="152"/>
        <v>jAN</v>
      </c>
      <c r="V802" s="96">
        <v>25</v>
      </c>
      <c r="W802" s="101">
        <f t="shared" si="153"/>
        <v>-25</v>
      </c>
      <c r="X802" s="102">
        <f t="shared" si="154"/>
        <v>-1</v>
      </c>
      <c r="Y802" s="103" t="str">
        <f t="shared" si="155"/>
        <v>DEGROWTH</v>
      </c>
      <c r="Z802" s="74">
        <v>0</v>
      </c>
      <c r="AA802" s="69"/>
      <c r="AB802" s="69" t="s">
        <v>134</v>
      </c>
      <c r="AC802" s="3"/>
    </row>
    <row r="803" spans="1:29" ht="14.25" customHeight="1">
      <c r="A803" s="69" t="s">
        <v>134</v>
      </c>
      <c r="B803" s="71" t="s">
        <v>78</v>
      </c>
      <c r="C803" s="71" t="s">
        <v>2060</v>
      </c>
      <c r="D803" s="71">
        <v>1000003768</v>
      </c>
      <c r="E803" s="72" t="s">
        <v>2061</v>
      </c>
      <c r="F803" s="73">
        <v>45259</v>
      </c>
      <c r="G803" s="66" t="str">
        <f t="shared" si="144"/>
        <v>Targeted Dealer</v>
      </c>
      <c r="H803" s="66"/>
      <c r="I803" s="67">
        <v>100</v>
      </c>
      <c r="J803" s="67">
        <f t="shared" si="145"/>
        <v>100</v>
      </c>
      <c r="K803" s="68">
        <v>50</v>
      </c>
      <c r="L803" s="68">
        <f t="shared" si="146"/>
        <v>50</v>
      </c>
      <c r="M803" s="68">
        <f t="shared" si="147"/>
        <v>50</v>
      </c>
      <c r="N803" s="96">
        <v>50</v>
      </c>
      <c r="O803" s="97" t="str">
        <f t="shared" si="148"/>
        <v>DEC</v>
      </c>
      <c r="P803" s="96">
        <v>50</v>
      </c>
      <c r="Q803" s="98">
        <f t="shared" si="149"/>
        <v>0</v>
      </c>
      <c r="R803" s="97">
        <f t="shared" si="150"/>
        <v>0</v>
      </c>
      <c r="S803" s="99" t="str">
        <f t="shared" si="151"/>
        <v>GROWTH</v>
      </c>
      <c r="T803" s="68">
        <v>50</v>
      </c>
      <c r="U803" s="100" t="str">
        <f t="shared" si="152"/>
        <v>jAN</v>
      </c>
      <c r="V803" s="96">
        <v>50</v>
      </c>
      <c r="W803" s="101">
        <f t="shared" si="153"/>
        <v>0</v>
      </c>
      <c r="X803" s="102">
        <f t="shared" si="154"/>
        <v>0</v>
      </c>
      <c r="Y803" s="103" t="str">
        <f t="shared" si="155"/>
        <v>GROWTH</v>
      </c>
      <c r="Z803" s="74">
        <v>1</v>
      </c>
      <c r="AA803" s="69"/>
      <c r="AB803" s="69" t="s">
        <v>134</v>
      </c>
      <c r="AC803" s="3"/>
    </row>
    <row r="804" spans="1:29" ht="14.25" customHeight="1">
      <c r="A804" s="69" t="s">
        <v>134</v>
      </c>
      <c r="B804" s="71" t="s">
        <v>78</v>
      </c>
      <c r="C804" s="71" t="s">
        <v>2062</v>
      </c>
      <c r="D804" s="71">
        <v>1000003803</v>
      </c>
      <c r="E804" s="71" t="s">
        <v>2063</v>
      </c>
      <c r="F804" s="73">
        <v>45283</v>
      </c>
      <c r="G804" s="66" t="str">
        <f t="shared" si="144"/>
        <v>Targeted Dealer</v>
      </c>
      <c r="H804" s="66"/>
      <c r="I804" s="67">
        <v>110</v>
      </c>
      <c r="J804" s="67">
        <f t="shared" si="145"/>
        <v>110</v>
      </c>
      <c r="K804" s="68">
        <v>50</v>
      </c>
      <c r="L804" s="68">
        <f t="shared" si="146"/>
        <v>60</v>
      </c>
      <c r="M804" s="68">
        <f t="shared" si="147"/>
        <v>45.454545454545453</v>
      </c>
      <c r="N804" s="96">
        <v>77</v>
      </c>
      <c r="O804" s="97" t="str">
        <f t="shared" si="148"/>
        <v>DEC</v>
      </c>
      <c r="P804" s="96">
        <v>77</v>
      </c>
      <c r="Q804" s="98">
        <f t="shared" si="149"/>
        <v>-27</v>
      </c>
      <c r="R804" s="97">
        <f t="shared" si="150"/>
        <v>-0.35064935064935066</v>
      </c>
      <c r="S804" s="99" t="str">
        <f t="shared" si="151"/>
        <v>DEGROWTH</v>
      </c>
      <c r="T804" s="68">
        <v>109</v>
      </c>
      <c r="U804" s="100" t="str">
        <f t="shared" si="152"/>
        <v>jAN</v>
      </c>
      <c r="V804" s="96">
        <v>109</v>
      </c>
      <c r="W804" s="101">
        <f t="shared" si="153"/>
        <v>-59</v>
      </c>
      <c r="X804" s="102">
        <f t="shared" si="154"/>
        <v>-0.54128440366972475</v>
      </c>
      <c r="Y804" s="103" t="str">
        <f t="shared" si="155"/>
        <v>DEGROWTH</v>
      </c>
      <c r="Z804" s="74">
        <v>0</v>
      </c>
      <c r="AA804" s="69"/>
      <c r="AB804" s="69" t="s">
        <v>134</v>
      </c>
      <c r="AC804" s="3"/>
    </row>
    <row r="805" spans="1:29" ht="14.25" customHeight="1">
      <c r="A805" s="74" t="s">
        <v>134</v>
      </c>
      <c r="B805" s="78" t="s">
        <v>78</v>
      </c>
      <c r="C805" s="78" t="s">
        <v>2064</v>
      </c>
      <c r="D805" s="78">
        <v>1000004026</v>
      </c>
      <c r="E805" s="78" t="s">
        <v>2065</v>
      </c>
      <c r="F805" s="73">
        <v>45473</v>
      </c>
      <c r="G805" s="66" t="str">
        <f t="shared" si="144"/>
        <v>Targeted Dealer</v>
      </c>
      <c r="H805" s="66"/>
      <c r="I805" s="67">
        <v>40</v>
      </c>
      <c r="J805" s="67">
        <f t="shared" si="145"/>
        <v>40</v>
      </c>
      <c r="K805" s="68">
        <v>10</v>
      </c>
      <c r="L805" s="68">
        <f t="shared" si="146"/>
        <v>30</v>
      </c>
      <c r="M805" s="68">
        <f t="shared" si="147"/>
        <v>25</v>
      </c>
      <c r="N805" s="96">
        <v>22.5</v>
      </c>
      <c r="O805" s="97" t="str">
        <f t="shared" si="148"/>
        <v>DEC</v>
      </c>
      <c r="P805" s="96">
        <v>22.5</v>
      </c>
      <c r="Q805" s="98">
        <f t="shared" si="149"/>
        <v>-12.5</v>
      </c>
      <c r="R805" s="97">
        <f t="shared" si="150"/>
        <v>-0.55555555555555558</v>
      </c>
      <c r="S805" s="99" t="str">
        <f t="shared" si="151"/>
        <v>DEGROWTH</v>
      </c>
      <c r="T805" s="68">
        <v>20</v>
      </c>
      <c r="U805" s="100" t="str">
        <f t="shared" si="152"/>
        <v>jAN</v>
      </c>
      <c r="V805" s="96">
        <v>20</v>
      </c>
      <c r="W805" s="101">
        <f t="shared" si="153"/>
        <v>-10</v>
      </c>
      <c r="X805" s="102">
        <f t="shared" si="154"/>
        <v>-0.5</v>
      </c>
      <c r="Y805" s="103" t="str">
        <f t="shared" si="155"/>
        <v>DEGROWTH</v>
      </c>
      <c r="Z805" s="74">
        <v>0</v>
      </c>
      <c r="AA805" s="69"/>
      <c r="AB805" s="74" t="s">
        <v>134</v>
      </c>
      <c r="AC805" s="3"/>
    </row>
    <row r="806" spans="1:29" ht="14.25" customHeight="1">
      <c r="A806" s="69" t="s">
        <v>134</v>
      </c>
      <c r="B806" s="71" t="s">
        <v>81</v>
      </c>
      <c r="C806" s="71" t="s">
        <v>2066</v>
      </c>
      <c r="D806" s="71">
        <v>1000000137</v>
      </c>
      <c r="E806" s="72" t="s">
        <v>2067</v>
      </c>
      <c r="F806" s="73">
        <v>38385</v>
      </c>
      <c r="G806" s="66" t="str">
        <f t="shared" si="144"/>
        <v>Targeted Dealer</v>
      </c>
      <c r="H806" s="66"/>
      <c r="I806" s="67">
        <v>40</v>
      </c>
      <c r="J806" s="67">
        <f t="shared" si="145"/>
        <v>40</v>
      </c>
      <c r="K806" s="68">
        <v>20.5</v>
      </c>
      <c r="L806" s="68">
        <f t="shared" si="146"/>
        <v>19.5</v>
      </c>
      <c r="M806" s="68">
        <f t="shared" si="147"/>
        <v>51.25</v>
      </c>
      <c r="N806" s="96">
        <v>20</v>
      </c>
      <c r="O806" s="97" t="str">
        <f t="shared" si="148"/>
        <v>DEC</v>
      </c>
      <c r="P806" s="96">
        <v>20</v>
      </c>
      <c r="Q806" s="98">
        <f t="shared" si="149"/>
        <v>0.5</v>
      </c>
      <c r="R806" s="97">
        <f t="shared" si="150"/>
        <v>2.4999999999999911E-2</v>
      </c>
      <c r="S806" s="99" t="str">
        <f t="shared" si="151"/>
        <v>GROWTH</v>
      </c>
      <c r="T806" s="68">
        <v>65.5</v>
      </c>
      <c r="U806" s="100" t="str">
        <f t="shared" si="152"/>
        <v>jAN</v>
      </c>
      <c r="V806" s="96">
        <v>65.5</v>
      </c>
      <c r="W806" s="101">
        <f t="shared" si="153"/>
        <v>-45</v>
      </c>
      <c r="X806" s="102">
        <f t="shared" si="154"/>
        <v>-0.68702290076335881</v>
      </c>
      <c r="Y806" s="103" t="str">
        <f t="shared" si="155"/>
        <v>DEGROWTH</v>
      </c>
      <c r="Z806" s="74">
        <v>0</v>
      </c>
      <c r="AA806" s="69"/>
      <c r="AB806" s="69" t="s">
        <v>134</v>
      </c>
      <c r="AC806" s="3"/>
    </row>
    <row r="807" spans="1:29" ht="14.25" customHeight="1">
      <c r="A807" s="69" t="s">
        <v>134</v>
      </c>
      <c r="B807" s="71" t="s">
        <v>81</v>
      </c>
      <c r="C807" s="71" t="s">
        <v>2068</v>
      </c>
      <c r="D807" s="71">
        <v>1000000144</v>
      </c>
      <c r="E807" s="72" t="s">
        <v>2069</v>
      </c>
      <c r="F807" s="73">
        <v>38385</v>
      </c>
      <c r="G807" s="66" t="str">
        <f t="shared" si="144"/>
        <v>Targeted Dealer</v>
      </c>
      <c r="H807" s="66"/>
      <c r="I807" s="67">
        <v>350</v>
      </c>
      <c r="J807" s="67">
        <f t="shared" si="145"/>
        <v>350</v>
      </c>
      <c r="K807" s="68">
        <v>273.5</v>
      </c>
      <c r="L807" s="68">
        <f t="shared" si="146"/>
        <v>76.5</v>
      </c>
      <c r="M807" s="68">
        <f t="shared" si="147"/>
        <v>78.142857142857139</v>
      </c>
      <c r="N807" s="96">
        <v>199.65</v>
      </c>
      <c r="O807" s="97" t="str">
        <f t="shared" si="148"/>
        <v>DEC</v>
      </c>
      <c r="P807" s="96">
        <v>199.65</v>
      </c>
      <c r="Q807" s="98">
        <f t="shared" si="149"/>
        <v>73.849999999999994</v>
      </c>
      <c r="R807" s="97">
        <f t="shared" si="150"/>
        <v>0.36989732031054334</v>
      </c>
      <c r="S807" s="99" t="str">
        <f t="shared" si="151"/>
        <v>GROWTH</v>
      </c>
      <c r="T807" s="68">
        <v>353</v>
      </c>
      <c r="U807" s="100" t="str">
        <f t="shared" si="152"/>
        <v>jAN</v>
      </c>
      <c r="V807" s="96">
        <v>353</v>
      </c>
      <c r="W807" s="101">
        <f t="shared" si="153"/>
        <v>-79.5</v>
      </c>
      <c r="X807" s="102">
        <f t="shared" si="154"/>
        <v>-0.22521246458923516</v>
      </c>
      <c r="Y807" s="103" t="str">
        <f t="shared" si="155"/>
        <v>DEGROWTH</v>
      </c>
      <c r="Z807" s="74">
        <v>0</v>
      </c>
      <c r="AA807" s="69"/>
      <c r="AB807" s="69" t="s">
        <v>134</v>
      </c>
      <c r="AC807" s="3"/>
    </row>
    <row r="808" spans="1:29" ht="14.25" customHeight="1">
      <c r="A808" s="69" t="s">
        <v>134</v>
      </c>
      <c r="B808" s="71" t="s">
        <v>81</v>
      </c>
      <c r="C808" s="71" t="s">
        <v>2070</v>
      </c>
      <c r="D808" s="71">
        <v>1000000129</v>
      </c>
      <c r="E808" s="72" t="s">
        <v>2071</v>
      </c>
      <c r="F808" s="73">
        <v>38560</v>
      </c>
      <c r="G808" s="66" t="str">
        <f t="shared" si="144"/>
        <v>Targeted Dealer</v>
      </c>
      <c r="H808" s="66"/>
      <c r="I808" s="67">
        <v>2160</v>
      </c>
      <c r="J808" s="67">
        <f t="shared" si="145"/>
        <v>2160</v>
      </c>
      <c r="K808" s="68">
        <v>2269.25</v>
      </c>
      <c r="L808" s="68">
        <f t="shared" si="146"/>
        <v>-109.25</v>
      </c>
      <c r="M808" s="68">
        <f t="shared" si="147"/>
        <v>105.05787037037037</v>
      </c>
      <c r="N808" s="96">
        <v>1759.15</v>
      </c>
      <c r="O808" s="97" t="str">
        <f t="shared" si="148"/>
        <v>DEC</v>
      </c>
      <c r="P808" s="96">
        <v>1759.15</v>
      </c>
      <c r="Q808" s="98">
        <f t="shared" si="149"/>
        <v>510.09999999999991</v>
      </c>
      <c r="R808" s="97">
        <f t="shared" si="150"/>
        <v>0.28996958758491309</v>
      </c>
      <c r="S808" s="99" t="str">
        <f t="shared" si="151"/>
        <v>GROWTH</v>
      </c>
      <c r="T808" s="68">
        <v>1873.6</v>
      </c>
      <c r="U808" s="100" t="str">
        <f t="shared" si="152"/>
        <v>jAN</v>
      </c>
      <c r="V808" s="96">
        <v>1873.6</v>
      </c>
      <c r="W808" s="101">
        <f t="shared" si="153"/>
        <v>395.65000000000009</v>
      </c>
      <c r="X808" s="102">
        <f t="shared" si="154"/>
        <v>0.21117100768573871</v>
      </c>
      <c r="Y808" s="103" t="str">
        <f t="shared" si="155"/>
        <v>GROWTH</v>
      </c>
      <c r="Z808" s="74">
        <v>0</v>
      </c>
      <c r="AA808" s="69"/>
      <c r="AB808" s="69" t="s">
        <v>134</v>
      </c>
      <c r="AC808" s="3"/>
    </row>
    <row r="809" spans="1:29" ht="14.25" customHeight="1">
      <c r="A809" s="69" t="s">
        <v>134</v>
      </c>
      <c r="B809" s="71" t="s">
        <v>81</v>
      </c>
      <c r="C809" s="71" t="s">
        <v>2072</v>
      </c>
      <c r="D809" s="71">
        <v>1000000158</v>
      </c>
      <c r="E809" s="72" t="s">
        <v>2073</v>
      </c>
      <c r="F809" s="73">
        <v>38590</v>
      </c>
      <c r="G809" s="66" t="str">
        <f t="shared" si="144"/>
        <v>Targeted Dealer</v>
      </c>
      <c r="H809" s="66"/>
      <c r="I809" s="67">
        <v>275</v>
      </c>
      <c r="J809" s="67">
        <f t="shared" si="145"/>
        <v>275</v>
      </c>
      <c r="K809" s="68">
        <v>293.5</v>
      </c>
      <c r="L809" s="68">
        <f t="shared" si="146"/>
        <v>-18.5</v>
      </c>
      <c r="M809" s="68">
        <f t="shared" si="147"/>
        <v>106.72727272727273</v>
      </c>
      <c r="N809" s="96">
        <v>272.5</v>
      </c>
      <c r="O809" s="97" t="str">
        <f t="shared" si="148"/>
        <v>DEC</v>
      </c>
      <c r="P809" s="96">
        <v>272.5</v>
      </c>
      <c r="Q809" s="98">
        <f t="shared" si="149"/>
        <v>21</v>
      </c>
      <c r="R809" s="97">
        <f t="shared" si="150"/>
        <v>7.7064220183486132E-2</v>
      </c>
      <c r="S809" s="99" t="str">
        <f t="shared" si="151"/>
        <v>GROWTH</v>
      </c>
      <c r="T809" s="68">
        <v>240.3</v>
      </c>
      <c r="U809" s="100" t="str">
        <f t="shared" si="152"/>
        <v>jAN</v>
      </c>
      <c r="V809" s="96">
        <v>240.3</v>
      </c>
      <c r="W809" s="101">
        <f t="shared" si="153"/>
        <v>53.199999999999989</v>
      </c>
      <c r="X809" s="102">
        <f t="shared" si="154"/>
        <v>0.22138992925509782</v>
      </c>
      <c r="Y809" s="103" t="str">
        <f t="shared" si="155"/>
        <v>GROWTH</v>
      </c>
      <c r="Z809" s="74">
        <v>0</v>
      </c>
      <c r="AA809" s="69"/>
      <c r="AB809" s="69" t="s">
        <v>134</v>
      </c>
      <c r="AC809" s="3"/>
    </row>
    <row r="810" spans="1:29" ht="14.25" customHeight="1">
      <c r="A810" s="69" t="s">
        <v>134</v>
      </c>
      <c r="B810" s="71" t="s">
        <v>81</v>
      </c>
      <c r="C810" s="71" t="s">
        <v>2074</v>
      </c>
      <c r="D810" s="71">
        <v>1000000120</v>
      </c>
      <c r="E810" s="72" t="s">
        <v>2075</v>
      </c>
      <c r="F810" s="73">
        <v>39000</v>
      </c>
      <c r="G810" s="66" t="str">
        <f t="shared" si="144"/>
        <v>Targeted Dealer</v>
      </c>
      <c r="H810" s="66"/>
      <c r="I810" s="67">
        <v>245</v>
      </c>
      <c r="J810" s="67">
        <f t="shared" si="145"/>
        <v>245</v>
      </c>
      <c r="K810" s="68">
        <v>152</v>
      </c>
      <c r="L810" s="68">
        <f t="shared" si="146"/>
        <v>93</v>
      </c>
      <c r="M810" s="68">
        <f t="shared" si="147"/>
        <v>62.04081632653061</v>
      </c>
      <c r="N810" s="96">
        <v>214</v>
      </c>
      <c r="O810" s="97" t="str">
        <f t="shared" si="148"/>
        <v>DEC</v>
      </c>
      <c r="P810" s="96">
        <v>214</v>
      </c>
      <c r="Q810" s="98">
        <f t="shared" si="149"/>
        <v>-62</v>
      </c>
      <c r="R810" s="97">
        <f t="shared" si="150"/>
        <v>-0.28971962616822433</v>
      </c>
      <c r="S810" s="99" t="str">
        <f t="shared" si="151"/>
        <v>DEGROWTH</v>
      </c>
      <c r="T810" s="68">
        <v>526.5</v>
      </c>
      <c r="U810" s="100" t="str">
        <f t="shared" si="152"/>
        <v>jAN</v>
      </c>
      <c r="V810" s="96">
        <v>526.5</v>
      </c>
      <c r="W810" s="101">
        <f t="shared" si="153"/>
        <v>-374.5</v>
      </c>
      <c r="X810" s="102">
        <f t="shared" si="154"/>
        <v>-0.71130104463437793</v>
      </c>
      <c r="Y810" s="103" t="str">
        <f t="shared" si="155"/>
        <v>DEGROWTH</v>
      </c>
      <c r="Z810" s="74">
        <v>0</v>
      </c>
      <c r="AA810" s="69"/>
      <c r="AB810" s="69" t="s">
        <v>134</v>
      </c>
      <c r="AC810" s="3"/>
    </row>
    <row r="811" spans="1:29" ht="14.25" customHeight="1">
      <c r="A811" s="69" t="s">
        <v>134</v>
      </c>
      <c r="B811" s="71" t="s">
        <v>81</v>
      </c>
      <c r="C811" s="71" t="s">
        <v>2076</v>
      </c>
      <c r="D811" s="71">
        <v>1000000126</v>
      </c>
      <c r="E811" s="72" t="s">
        <v>2077</v>
      </c>
      <c r="F811" s="73">
        <v>39001</v>
      </c>
      <c r="G811" s="66" t="str">
        <f t="shared" si="144"/>
        <v>Targeted Dealer</v>
      </c>
      <c r="H811" s="66"/>
      <c r="I811" s="67">
        <v>180</v>
      </c>
      <c r="J811" s="67">
        <f t="shared" si="145"/>
        <v>180</v>
      </c>
      <c r="K811" s="68">
        <v>206</v>
      </c>
      <c r="L811" s="68">
        <f t="shared" si="146"/>
        <v>-26</v>
      </c>
      <c r="M811" s="68">
        <f t="shared" si="147"/>
        <v>114.44444444444444</v>
      </c>
      <c r="N811" s="96">
        <v>160.5</v>
      </c>
      <c r="O811" s="97" t="str">
        <f t="shared" si="148"/>
        <v>DEC</v>
      </c>
      <c r="P811" s="96">
        <v>160.5</v>
      </c>
      <c r="Q811" s="98">
        <f t="shared" si="149"/>
        <v>45.5</v>
      </c>
      <c r="R811" s="97">
        <f t="shared" si="150"/>
        <v>0.28348909657320864</v>
      </c>
      <c r="S811" s="99" t="str">
        <f t="shared" si="151"/>
        <v>GROWTH</v>
      </c>
      <c r="T811" s="68">
        <v>212</v>
      </c>
      <c r="U811" s="100" t="str">
        <f t="shared" si="152"/>
        <v>jAN</v>
      </c>
      <c r="V811" s="96">
        <v>212</v>
      </c>
      <c r="W811" s="101">
        <f t="shared" si="153"/>
        <v>-6</v>
      </c>
      <c r="X811" s="102">
        <f t="shared" si="154"/>
        <v>-2.8301886792452824E-2</v>
      </c>
      <c r="Y811" s="103" t="str">
        <f t="shared" si="155"/>
        <v>DEGROWTH</v>
      </c>
      <c r="Z811" s="74">
        <v>0</v>
      </c>
      <c r="AA811" s="69"/>
      <c r="AB811" s="69" t="s">
        <v>134</v>
      </c>
      <c r="AC811" s="3"/>
    </row>
    <row r="812" spans="1:29" ht="14.25" customHeight="1">
      <c r="A812" s="69" t="s">
        <v>134</v>
      </c>
      <c r="B812" s="71" t="s">
        <v>81</v>
      </c>
      <c r="C812" s="71" t="s">
        <v>2078</v>
      </c>
      <c r="D812" s="71">
        <v>1000000155</v>
      </c>
      <c r="E812" s="72" t="s">
        <v>2079</v>
      </c>
      <c r="F812" s="73">
        <v>40361</v>
      </c>
      <c r="G812" s="66" t="str">
        <f t="shared" si="144"/>
        <v>Targeted Dealer</v>
      </c>
      <c r="H812" s="66"/>
      <c r="I812" s="67">
        <v>500</v>
      </c>
      <c r="J812" s="67">
        <f t="shared" si="145"/>
        <v>500</v>
      </c>
      <c r="K812" s="68">
        <v>366.15</v>
      </c>
      <c r="L812" s="68">
        <f t="shared" si="146"/>
        <v>133.85000000000002</v>
      </c>
      <c r="M812" s="68">
        <f t="shared" si="147"/>
        <v>73.22999999999999</v>
      </c>
      <c r="N812" s="96">
        <v>418.5</v>
      </c>
      <c r="O812" s="97" t="str">
        <f t="shared" si="148"/>
        <v>DEC</v>
      </c>
      <c r="P812" s="96">
        <v>418.5</v>
      </c>
      <c r="Q812" s="98">
        <f t="shared" si="149"/>
        <v>-52.350000000000023</v>
      </c>
      <c r="R812" s="97">
        <f t="shared" si="150"/>
        <v>-0.12508960573476713</v>
      </c>
      <c r="S812" s="99" t="str">
        <f t="shared" si="151"/>
        <v>DEGROWTH</v>
      </c>
      <c r="T812" s="68">
        <v>516</v>
      </c>
      <c r="U812" s="100" t="str">
        <f t="shared" si="152"/>
        <v>jAN</v>
      </c>
      <c r="V812" s="96">
        <v>516</v>
      </c>
      <c r="W812" s="101">
        <f t="shared" si="153"/>
        <v>-149.85000000000002</v>
      </c>
      <c r="X812" s="102">
        <f t="shared" si="154"/>
        <v>-0.29040697674418614</v>
      </c>
      <c r="Y812" s="103" t="str">
        <f t="shared" si="155"/>
        <v>DEGROWTH</v>
      </c>
      <c r="Z812" s="74">
        <v>0</v>
      </c>
      <c r="AA812" s="69"/>
      <c r="AB812" s="69" t="s">
        <v>134</v>
      </c>
      <c r="AC812" s="3"/>
    </row>
    <row r="813" spans="1:29" ht="14.25" customHeight="1">
      <c r="A813" s="69" t="s">
        <v>134</v>
      </c>
      <c r="B813" s="71" t="s">
        <v>81</v>
      </c>
      <c r="C813" s="71" t="s">
        <v>2080</v>
      </c>
      <c r="D813" s="71">
        <v>1000000150</v>
      </c>
      <c r="E813" s="72" t="s">
        <v>2081</v>
      </c>
      <c r="F813" s="73">
        <v>40373</v>
      </c>
      <c r="G813" s="66" t="str">
        <f t="shared" si="144"/>
        <v>Targeted Dealer</v>
      </c>
      <c r="H813" s="66"/>
      <c r="I813" s="67">
        <v>260</v>
      </c>
      <c r="J813" s="67">
        <f t="shared" si="145"/>
        <v>260</v>
      </c>
      <c r="K813" s="68">
        <v>187.5</v>
      </c>
      <c r="L813" s="68">
        <f t="shared" si="146"/>
        <v>72.5</v>
      </c>
      <c r="M813" s="68">
        <f t="shared" si="147"/>
        <v>72.115384615384613</v>
      </c>
      <c r="N813" s="96">
        <v>229.5</v>
      </c>
      <c r="O813" s="97" t="str">
        <f t="shared" si="148"/>
        <v>DEC</v>
      </c>
      <c r="P813" s="96">
        <v>229.5</v>
      </c>
      <c r="Q813" s="98">
        <f t="shared" si="149"/>
        <v>-42</v>
      </c>
      <c r="R813" s="97">
        <f t="shared" si="150"/>
        <v>-0.18300653594771243</v>
      </c>
      <c r="S813" s="99" t="str">
        <f t="shared" si="151"/>
        <v>DEGROWTH</v>
      </c>
      <c r="T813" s="68">
        <v>255</v>
      </c>
      <c r="U813" s="100" t="str">
        <f t="shared" si="152"/>
        <v>jAN</v>
      </c>
      <c r="V813" s="96">
        <v>255</v>
      </c>
      <c r="W813" s="101">
        <f t="shared" si="153"/>
        <v>-67.5</v>
      </c>
      <c r="X813" s="102">
        <f t="shared" si="154"/>
        <v>-0.26470588235294112</v>
      </c>
      <c r="Y813" s="103" t="str">
        <f t="shared" si="155"/>
        <v>DEGROWTH</v>
      </c>
      <c r="Z813" s="74">
        <v>0</v>
      </c>
      <c r="AA813" s="69"/>
      <c r="AB813" s="69" t="s">
        <v>134</v>
      </c>
      <c r="AC813" s="3"/>
    </row>
    <row r="814" spans="1:29" ht="14.25" customHeight="1">
      <c r="A814" s="69" t="s">
        <v>134</v>
      </c>
      <c r="B814" s="71" t="s">
        <v>81</v>
      </c>
      <c r="C814" s="71" t="s">
        <v>2082</v>
      </c>
      <c r="D814" s="71">
        <v>1000000154</v>
      </c>
      <c r="E814" s="72" t="s">
        <v>2083</v>
      </c>
      <c r="F814" s="73">
        <v>40655</v>
      </c>
      <c r="G814" s="66" t="str">
        <f t="shared" si="144"/>
        <v>Targeted Dealer</v>
      </c>
      <c r="H814" s="66"/>
      <c r="I814" s="67">
        <v>50</v>
      </c>
      <c r="J814" s="67">
        <f t="shared" si="145"/>
        <v>50</v>
      </c>
      <c r="K814" s="68">
        <v>30.5</v>
      </c>
      <c r="L814" s="68">
        <f t="shared" si="146"/>
        <v>19.5</v>
      </c>
      <c r="M814" s="68">
        <f t="shared" si="147"/>
        <v>61</v>
      </c>
      <c r="N814" s="96">
        <v>40</v>
      </c>
      <c r="O814" s="97" t="str">
        <f t="shared" si="148"/>
        <v>DEC</v>
      </c>
      <c r="P814" s="96">
        <v>40</v>
      </c>
      <c r="Q814" s="98">
        <f t="shared" si="149"/>
        <v>-9.5</v>
      </c>
      <c r="R814" s="97">
        <f t="shared" si="150"/>
        <v>-0.23750000000000004</v>
      </c>
      <c r="S814" s="99" t="str">
        <f t="shared" si="151"/>
        <v>DEGROWTH</v>
      </c>
      <c r="T814" s="68">
        <v>10</v>
      </c>
      <c r="U814" s="100" t="str">
        <f t="shared" si="152"/>
        <v>jAN</v>
      </c>
      <c r="V814" s="96">
        <v>10</v>
      </c>
      <c r="W814" s="101">
        <f t="shared" si="153"/>
        <v>20.5</v>
      </c>
      <c r="X814" s="102">
        <f t="shared" si="154"/>
        <v>2.0499999999999998</v>
      </c>
      <c r="Y814" s="103" t="str">
        <f t="shared" si="155"/>
        <v>GROWTH</v>
      </c>
      <c r="Z814" s="74">
        <v>1</v>
      </c>
      <c r="AA814" s="69"/>
      <c r="AB814" s="69" t="s">
        <v>134</v>
      </c>
      <c r="AC814" s="3"/>
    </row>
    <row r="815" spans="1:29" ht="14.25" customHeight="1">
      <c r="A815" s="69" t="s">
        <v>134</v>
      </c>
      <c r="B815" s="71" t="s">
        <v>81</v>
      </c>
      <c r="C815" s="71" t="s">
        <v>2084</v>
      </c>
      <c r="D815" s="71">
        <v>1000000147</v>
      </c>
      <c r="E815" s="72" t="s">
        <v>2085</v>
      </c>
      <c r="F815" s="73">
        <v>42107</v>
      </c>
      <c r="G815" s="66" t="str">
        <f t="shared" si="144"/>
        <v>Targeted Dealer</v>
      </c>
      <c r="H815" s="66"/>
      <c r="I815" s="67">
        <v>75</v>
      </c>
      <c r="J815" s="67">
        <f t="shared" si="145"/>
        <v>75</v>
      </c>
      <c r="K815" s="68">
        <v>15</v>
      </c>
      <c r="L815" s="68">
        <f t="shared" si="146"/>
        <v>60</v>
      </c>
      <c r="M815" s="68">
        <f t="shared" si="147"/>
        <v>20</v>
      </c>
      <c r="N815" s="96">
        <v>0</v>
      </c>
      <c r="O815" s="97" t="str">
        <f t="shared" si="148"/>
        <v>DEC</v>
      </c>
      <c r="P815" s="96">
        <v>0</v>
      </c>
      <c r="Q815" s="98">
        <f t="shared" si="149"/>
        <v>15</v>
      </c>
      <c r="R815" s="97" t="str">
        <f t="shared" si="150"/>
        <v xml:space="preserve"> </v>
      </c>
      <c r="S815" s="99" t="b">
        <f t="shared" si="151"/>
        <v>0</v>
      </c>
      <c r="T815" s="68">
        <v>35</v>
      </c>
      <c r="U815" s="100" t="str">
        <f t="shared" si="152"/>
        <v>jAN</v>
      </c>
      <c r="V815" s="96">
        <v>35</v>
      </c>
      <c r="W815" s="101">
        <f t="shared" si="153"/>
        <v>-20</v>
      </c>
      <c r="X815" s="102">
        <f t="shared" si="154"/>
        <v>-0.5714285714285714</v>
      </c>
      <c r="Y815" s="103" t="str">
        <f t="shared" si="155"/>
        <v>DEGROWTH</v>
      </c>
      <c r="Z815" s="74">
        <v>0</v>
      </c>
      <c r="AA815" s="69"/>
      <c r="AB815" s="69" t="s">
        <v>134</v>
      </c>
      <c r="AC815" s="3"/>
    </row>
    <row r="816" spans="1:29" ht="14.25" customHeight="1">
      <c r="A816" s="69" t="s">
        <v>134</v>
      </c>
      <c r="B816" s="71" t="s">
        <v>81</v>
      </c>
      <c r="C816" s="71" t="s">
        <v>2086</v>
      </c>
      <c r="D816" s="71">
        <v>1000000125</v>
      </c>
      <c r="E816" s="72" t="s">
        <v>2087</v>
      </c>
      <c r="F816" s="73">
        <v>42139</v>
      </c>
      <c r="G816" s="66" t="str">
        <f t="shared" si="144"/>
        <v>-</v>
      </c>
      <c r="H816" s="66"/>
      <c r="I816" s="67">
        <v>0</v>
      </c>
      <c r="J816" s="67">
        <f t="shared" si="145"/>
        <v>0</v>
      </c>
      <c r="K816" s="68">
        <v>12.5</v>
      </c>
      <c r="L816" s="68">
        <f t="shared" si="146"/>
        <v>-12.5</v>
      </c>
      <c r="M816" s="68" t="str">
        <f t="shared" si="147"/>
        <v>-</v>
      </c>
      <c r="N816" s="96">
        <v>5</v>
      </c>
      <c r="O816" s="97" t="str">
        <f t="shared" si="148"/>
        <v>DEC</v>
      </c>
      <c r="P816" s="96">
        <v>5</v>
      </c>
      <c r="Q816" s="98">
        <f t="shared" si="149"/>
        <v>7.5</v>
      </c>
      <c r="R816" s="97">
        <f t="shared" si="150"/>
        <v>1.5</v>
      </c>
      <c r="S816" s="99" t="str">
        <f t="shared" si="151"/>
        <v>GROWTH</v>
      </c>
      <c r="T816" s="68">
        <v>0</v>
      </c>
      <c r="U816" s="100" t="str">
        <f t="shared" si="152"/>
        <v>jAN</v>
      </c>
      <c r="V816" s="96">
        <v>0</v>
      </c>
      <c r="W816" s="101">
        <f t="shared" si="153"/>
        <v>12.5</v>
      </c>
      <c r="X816" s="102">
        <f t="shared" si="154"/>
        <v>0</v>
      </c>
      <c r="Y816" s="103" t="b">
        <f t="shared" si="155"/>
        <v>0</v>
      </c>
      <c r="Z816" s="74">
        <v>1</v>
      </c>
      <c r="AA816" s="69"/>
      <c r="AB816" s="69" t="s">
        <v>134</v>
      </c>
      <c r="AC816" s="3"/>
    </row>
    <row r="817" spans="1:29" ht="14.25" customHeight="1">
      <c r="A817" s="69" t="s">
        <v>134</v>
      </c>
      <c r="B817" s="71" t="s">
        <v>81</v>
      </c>
      <c r="C817" s="71" t="s">
        <v>3734</v>
      </c>
      <c r="D817" s="71">
        <v>1000000128</v>
      </c>
      <c r="E817" s="72" t="s">
        <v>3735</v>
      </c>
      <c r="F817" s="73">
        <v>42417</v>
      </c>
      <c r="G817" s="66" t="str">
        <f t="shared" si="144"/>
        <v>-</v>
      </c>
      <c r="H817" s="66"/>
      <c r="I817" s="67">
        <v>0</v>
      </c>
      <c r="J817" s="67">
        <f t="shared" si="145"/>
        <v>0</v>
      </c>
      <c r="K817" s="68">
        <v>0</v>
      </c>
      <c r="L817" s="68">
        <f t="shared" si="146"/>
        <v>0</v>
      </c>
      <c r="M817" s="68" t="str">
        <f t="shared" si="147"/>
        <v>-</v>
      </c>
      <c r="N817" s="96">
        <v>0</v>
      </c>
      <c r="O817" s="97" t="str">
        <f t="shared" si="148"/>
        <v>DEC</v>
      </c>
      <c r="P817" s="96">
        <v>0</v>
      </c>
      <c r="Q817" s="98">
        <f t="shared" si="149"/>
        <v>0</v>
      </c>
      <c r="R817" s="97" t="str">
        <f t="shared" si="150"/>
        <v xml:space="preserve"> </v>
      </c>
      <c r="S817" s="99" t="b">
        <f t="shared" si="151"/>
        <v>0</v>
      </c>
      <c r="T817" s="68">
        <v>278</v>
      </c>
      <c r="U817" s="100" t="str">
        <f t="shared" si="152"/>
        <v>jAN</v>
      </c>
      <c r="V817" s="96">
        <v>278</v>
      </c>
      <c r="W817" s="101">
        <f t="shared" si="153"/>
        <v>-278</v>
      </c>
      <c r="X817" s="102">
        <f t="shared" si="154"/>
        <v>-1</v>
      </c>
      <c r="Y817" s="103" t="str">
        <f t="shared" si="155"/>
        <v>DEGROWTH</v>
      </c>
      <c r="Z817" s="74">
        <v>0</v>
      </c>
      <c r="AA817" s="69"/>
      <c r="AB817" s="69" t="s">
        <v>134</v>
      </c>
      <c r="AC817" s="3"/>
    </row>
    <row r="818" spans="1:29" ht="14.25" customHeight="1">
      <c r="A818" s="69" t="s">
        <v>134</v>
      </c>
      <c r="B818" s="71" t="s">
        <v>81</v>
      </c>
      <c r="C818" s="71" t="s">
        <v>2088</v>
      </c>
      <c r="D818" s="71">
        <v>1000000142</v>
      </c>
      <c r="E818" s="72" t="s">
        <v>2089</v>
      </c>
      <c r="F818" s="73">
        <v>42864</v>
      </c>
      <c r="G818" s="66" t="str">
        <f t="shared" si="144"/>
        <v>Targeted Dealer</v>
      </c>
      <c r="H818" s="66"/>
      <c r="I818" s="67">
        <v>60</v>
      </c>
      <c r="J818" s="67">
        <f t="shared" si="145"/>
        <v>60</v>
      </c>
      <c r="K818" s="68">
        <v>60</v>
      </c>
      <c r="L818" s="68">
        <f t="shared" si="146"/>
        <v>0</v>
      </c>
      <c r="M818" s="68">
        <f t="shared" si="147"/>
        <v>100</v>
      </c>
      <c r="N818" s="96">
        <v>26</v>
      </c>
      <c r="O818" s="97" t="str">
        <f t="shared" si="148"/>
        <v>DEC</v>
      </c>
      <c r="P818" s="96">
        <v>26</v>
      </c>
      <c r="Q818" s="98">
        <f t="shared" si="149"/>
        <v>34</v>
      </c>
      <c r="R818" s="97">
        <f t="shared" si="150"/>
        <v>1.3076923076923075</v>
      </c>
      <c r="S818" s="99" t="str">
        <f t="shared" si="151"/>
        <v>GROWTH</v>
      </c>
      <c r="T818" s="68">
        <v>55</v>
      </c>
      <c r="U818" s="100" t="str">
        <f t="shared" si="152"/>
        <v>jAN</v>
      </c>
      <c r="V818" s="96">
        <v>55</v>
      </c>
      <c r="W818" s="101">
        <f t="shared" si="153"/>
        <v>5</v>
      </c>
      <c r="X818" s="102">
        <f t="shared" si="154"/>
        <v>9.0909090909090828E-2</v>
      </c>
      <c r="Y818" s="103" t="str">
        <f t="shared" si="155"/>
        <v>GROWTH</v>
      </c>
      <c r="Z818" s="74">
        <v>0</v>
      </c>
      <c r="AA818" s="69"/>
      <c r="AB818" s="69" t="s">
        <v>134</v>
      </c>
      <c r="AC818" s="3"/>
    </row>
    <row r="819" spans="1:29" ht="14.25" customHeight="1">
      <c r="A819" s="69" t="s">
        <v>134</v>
      </c>
      <c r="B819" s="71" t="s">
        <v>81</v>
      </c>
      <c r="C819" s="71" t="s">
        <v>2090</v>
      </c>
      <c r="D819" s="71">
        <v>1000000157</v>
      </c>
      <c r="E819" s="72" t="s">
        <v>2091</v>
      </c>
      <c r="F819" s="73">
        <v>42970</v>
      </c>
      <c r="G819" s="66" t="str">
        <f t="shared" si="144"/>
        <v>Targeted Dealer</v>
      </c>
      <c r="H819" s="66"/>
      <c r="I819" s="67">
        <v>1640</v>
      </c>
      <c r="J819" s="67">
        <f t="shared" si="145"/>
        <v>1640</v>
      </c>
      <c r="K819" s="68">
        <v>1741.3</v>
      </c>
      <c r="L819" s="68">
        <f t="shared" si="146"/>
        <v>-101.29999999999995</v>
      </c>
      <c r="M819" s="68">
        <f t="shared" si="147"/>
        <v>106.17682926829269</v>
      </c>
      <c r="N819" s="96">
        <v>1497.8</v>
      </c>
      <c r="O819" s="97" t="str">
        <f t="shared" si="148"/>
        <v>DEC</v>
      </c>
      <c r="P819" s="96">
        <v>1497.8</v>
      </c>
      <c r="Q819" s="98">
        <f t="shared" si="149"/>
        <v>243.5</v>
      </c>
      <c r="R819" s="97">
        <f t="shared" si="150"/>
        <v>0.1625717719321671</v>
      </c>
      <c r="S819" s="99" t="str">
        <f t="shared" si="151"/>
        <v>GROWTH</v>
      </c>
      <c r="T819" s="68">
        <v>1559.45</v>
      </c>
      <c r="U819" s="100" t="str">
        <f t="shared" si="152"/>
        <v>jAN</v>
      </c>
      <c r="V819" s="96">
        <v>1559.45</v>
      </c>
      <c r="W819" s="101">
        <f t="shared" si="153"/>
        <v>181.84999999999991</v>
      </c>
      <c r="X819" s="102">
        <f t="shared" si="154"/>
        <v>0.11661162589374463</v>
      </c>
      <c r="Y819" s="103" t="str">
        <f t="shared" si="155"/>
        <v>GROWTH</v>
      </c>
      <c r="Z819" s="74">
        <v>0</v>
      </c>
      <c r="AA819" s="69"/>
      <c r="AB819" s="69" t="s">
        <v>134</v>
      </c>
      <c r="AC819" s="3"/>
    </row>
    <row r="820" spans="1:29" ht="14.25" customHeight="1">
      <c r="A820" s="69" t="s">
        <v>134</v>
      </c>
      <c r="B820" s="71" t="s">
        <v>81</v>
      </c>
      <c r="C820" s="71" t="s">
        <v>2092</v>
      </c>
      <c r="D820" s="71">
        <v>1000000138</v>
      </c>
      <c r="E820" s="72" t="s">
        <v>2093</v>
      </c>
      <c r="F820" s="73">
        <v>43232</v>
      </c>
      <c r="G820" s="66" t="str">
        <f t="shared" si="144"/>
        <v>Targeted Dealer</v>
      </c>
      <c r="H820" s="66"/>
      <c r="I820" s="67">
        <v>205</v>
      </c>
      <c r="J820" s="67">
        <f t="shared" si="145"/>
        <v>205</v>
      </c>
      <c r="K820" s="68">
        <v>347.25</v>
      </c>
      <c r="L820" s="68">
        <f t="shared" si="146"/>
        <v>-142.25</v>
      </c>
      <c r="M820" s="68">
        <f t="shared" si="147"/>
        <v>169.39024390243904</v>
      </c>
      <c r="N820" s="96">
        <v>185.8</v>
      </c>
      <c r="O820" s="97" t="str">
        <f t="shared" si="148"/>
        <v>DEC</v>
      </c>
      <c r="P820" s="96">
        <v>185.8</v>
      </c>
      <c r="Q820" s="98">
        <f t="shared" si="149"/>
        <v>161.44999999999999</v>
      </c>
      <c r="R820" s="97">
        <f t="shared" si="150"/>
        <v>0.86894510226049504</v>
      </c>
      <c r="S820" s="99" t="str">
        <f t="shared" si="151"/>
        <v>GROWTH</v>
      </c>
      <c r="T820" s="68">
        <v>200</v>
      </c>
      <c r="U820" s="100" t="str">
        <f t="shared" si="152"/>
        <v>jAN</v>
      </c>
      <c r="V820" s="96">
        <v>200</v>
      </c>
      <c r="W820" s="101">
        <f t="shared" si="153"/>
        <v>147.25</v>
      </c>
      <c r="X820" s="102">
        <f t="shared" si="154"/>
        <v>0.73625000000000007</v>
      </c>
      <c r="Y820" s="103" t="str">
        <f t="shared" si="155"/>
        <v>GROWTH</v>
      </c>
      <c r="Z820" s="74">
        <v>0</v>
      </c>
      <c r="AA820" s="69"/>
      <c r="AB820" s="69" t="s">
        <v>134</v>
      </c>
      <c r="AC820" s="3"/>
    </row>
    <row r="821" spans="1:29" ht="14.25" customHeight="1">
      <c r="A821" s="69" t="s">
        <v>134</v>
      </c>
      <c r="B821" s="71" t="s">
        <v>81</v>
      </c>
      <c r="C821" s="71" t="s">
        <v>2094</v>
      </c>
      <c r="D821" s="71">
        <v>1000000148</v>
      </c>
      <c r="E821" s="72" t="s">
        <v>2095</v>
      </c>
      <c r="F821" s="73">
        <v>43232</v>
      </c>
      <c r="G821" s="66" t="str">
        <f t="shared" si="144"/>
        <v>Targeted Dealer</v>
      </c>
      <c r="H821" s="66"/>
      <c r="I821" s="67">
        <v>170</v>
      </c>
      <c r="J821" s="67">
        <f t="shared" si="145"/>
        <v>170</v>
      </c>
      <c r="K821" s="68">
        <v>132</v>
      </c>
      <c r="L821" s="68">
        <f t="shared" si="146"/>
        <v>38</v>
      </c>
      <c r="M821" s="68">
        <f t="shared" si="147"/>
        <v>77.64705882352942</v>
      </c>
      <c r="N821" s="96">
        <v>98</v>
      </c>
      <c r="O821" s="97" t="str">
        <f t="shared" si="148"/>
        <v>DEC</v>
      </c>
      <c r="P821" s="96">
        <v>98</v>
      </c>
      <c r="Q821" s="98">
        <f t="shared" si="149"/>
        <v>34</v>
      </c>
      <c r="R821" s="97">
        <f t="shared" si="150"/>
        <v>0.34693877551020402</v>
      </c>
      <c r="S821" s="99" t="str">
        <f t="shared" si="151"/>
        <v>GROWTH</v>
      </c>
      <c r="T821" s="68">
        <v>159.5</v>
      </c>
      <c r="U821" s="100" t="str">
        <f t="shared" si="152"/>
        <v>jAN</v>
      </c>
      <c r="V821" s="96">
        <v>159.5</v>
      </c>
      <c r="W821" s="101">
        <f t="shared" si="153"/>
        <v>-27.5</v>
      </c>
      <c r="X821" s="102">
        <f t="shared" si="154"/>
        <v>-0.17241379310344829</v>
      </c>
      <c r="Y821" s="103" t="str">
        <f t="shared" si="155"/>
        <v>DEGROWTH</v>
      </c>
      <c r="Z821" s="74">
        <v>0</v>
      </c>
      <c r="AA821" s="69"/>
      <c r="AB821" s="69" t="s">
        <v>134</v>
      </c>
      <c r="AC821" s="3"/>
    </row>
    <row r="822" spans="1:29" ht="14.25" customHeight="1">
      <c r="A822" s="69" t="s">
        <v>134</v>
      </c>
      <c r="B822" s="71" t="s">
        <v>81</v>
      </c>
      <c r="C822" s="71" t="s">
        <v>2096</v>
      </c>
      <c r="D822" s="71">
        <v>1000000152</v>
      </c>
      <c r="E822" s="72" t="s">
        <v>2097</v>
      </c>
      <c r="F822" s="73">
        <v>43246</v>
      </c>
      <c r="G822" s="66" t="str">
        <f t="shared" si="144"/>
        <v>Targeted Dealer</v>
      </c>
      <c r="H822" s="66"/>
      <c r="I822" s="67">
        <v>200</v>
      </c>
      <c r="J822" s="67">
        <f t="shared" si="145"/>
        <v>200</v>
      </c>
      <c r="K822" s="68">
        <v>212.5</v>
      </c>
      <c r="L822" s="68">
        <f t="shared" si="146"/>
        <v>-12.5</v>
      </c>
      <c r="M822" s="68">
        <f t="shared" si="147"/>
        <v>106.25</v>
      </c>
      <c r="N822" s="96">
        <v>181.5</v>
      </c>
      <c r="O822" s="97" t="str">
        <f t="shared" si="148"/>
        <v>DEC</v>
      </c>
      <c r="P822" s="96">
        <v>181.5</v>
      </c>
      <c r="Q822" s="98">
        <f t="shared" si="149"/>
        <v>31</v>
      </c>
      <c r="R822" s="97">
        <f t="shared" si="150"/>
        <v>0.17079889807162529</v>
      </c>
      <c r="S822" s="99" t="str">
        <f t="shared" si="151"/>
        <v>GROWTH</v>
      </c>
      <c r="T822" s="68">
        <v>165</v>
      </c>
      <c r="U822" s="100" t="str">
        <f t="shared" si="152"/>
        <v>jAN</v>
      </c>
      <c r="V822" s="96">
        <v>165</v>
      </c>
      <c r="W822" s="101">
        <f t="shared" si="153"/>
        <v>47.5</v>
      </c>
      <c r="X822" s="102">
        <f t="shared" si="154"/>
        <v>0.28787878787878785</v>
      </c>
      <c r="Y822" s="103" t="str">
        <f t="shared" si="155"/>
        <v>GROWTH</v>
      </c>
      <c r="Z822" s="74">
        <v>0</v>
      </c>
      <c r="AA822" s="69"/>
      <c r="AB822" s="69" t="s">
        <v>134</v>
      </c>
      <c r="AC822" s="3"/>
    </row>
    <row r="823" spans="1:29" ht="14.25" customHeight="1">
      <c r="A823" s="69" t="s">
        <v>134</v>
      </c>
      <c r="B823" s="71" t="s">
        <v>81</v>
      </c>
      <c r="C823" s="71" t="s">
        <v>2098</v>
      </c>
      <c r="D823" s="71">
        <v>1000000145</v>
      </c>
      <c r="E823" s="72" t="s">
        <v>2099</v>
      </c>
      <c r="F823" s="73">
        <v>43337</v>
      </c>
      <c r="G823" s="66" t="str">
        <f t="shared" si="144"/>
        <v>Targeted Dealer</v>
      </c>
      <c r="H823" s="66"/>
      <c r="I823" s="67">
        <v>125</v>
      </c>
      <c r="J823" s="67">
        <f t="shared" si="145"/>
        <v>125</v>
      </c>
      <c r="K823" s="68">
        <v>50</v>
      </c>
      <c r="L823" s="68">
        <f t="shared" si="146"/>
        <v>75</v>
      </c>
      <c r="M823" s="68">
        <f t="shared" si="147"/>
        <v>40</v>
      </c>
      <c r="N823" s="96">
        <v>56</v>
      </c>
      <c r="O823" s="97" t="str">
        <f t="shared" si="148"/>
        <v>DEC</v>
      </c>
      <c r="P823" s="96">
        <v>56</v>
      </c>
      <c r="Q823" s="98">
        <f t="shared" si="149"/>
        <v>-6</v>
      </c>
      <c r="R823" s="97">
        <f t="shared" si="150"/>
        <v>-0.1071428571428571</v>
      </c>
      <c r="S823" s="99" t="str">
        <f t="shared" si="151"/>
        <v>DEGROWTH</v>
      </c>
      <c r="T823" s="68">
        <v>174.5</v>
      </c>
      <c r="U823" s="100" t="str">
        <f t="shared" si="152"/>
        <v>jAN</v>
      </c>
      <c r="V823" s="96">
        <v>174.5</v>
      </c>
      <c r="W823" s="101">
        <f t="shared" si="153"/>
        <v>-124.5</v>
      </c>
      <c r="X823" s="102">
        <f t="shared" si="154"/>
        <v>-0.71346704871060174</v>
      </c>
      <c r="Y823" s="103" t="str">
        <f t="shared" si="155"/>
        <v>DEGROWTH</v>
      </c>
      <c r="Z823" s="74">
        <v>0</v>
      </c>
      <c r="AA823" s="69"/>
      <c r="AB823" s="69" t="s">
        <v>134</v>
      </c>
      <c r="AC823" s="3"/>
    </row>
    <row r="824" spans="1:29" ht="14.25" customHeight="1">
      <c r="A824" s="69" t="s">
        <v>134</v>
      </c>
      <c r="B824" s="71" t="s">
        <v>81</v>
      </c>
      <c r="C824" s="71" t="s">
        <v>2100</v>
      </c>
      <c r="D824" s="71">
        <v>1000000162</v>
      </c>
      <c r="E824" s="72" t="s">
        <v>2101</v>
      </c>
      <c r="F824" s="73">
        <v>43337</v>
      </c>
      <c r="G824" s="66" t="str">
        <f t="shared" si="144"/>
        <v>Targeted Dealer</v>
      </c>
      <c r="H824" s="66"/>
      <c r="I824" s="67">
        <v>30</v>
      </c>
      <c r="J824" s="67">
        <f t="shared" si="145"/>
        <v>30</v>
      </c>
      <c r="K824" s="68">
        <v>25</v>
      </c>
      <c r="L824" s="68">
        <f t="shared" si="146"/>
        <v>5</v>
      </c>
      <c r="M824" s="68">
        <f t="shared" si="147"/>
        <v>83.333333333333343</v>
      </c>
      <c r="N824" s="96">
        <v>26.55</v>
      </c>
      <c r="O824" s="97" t="str">
        <f t="shared" si="148"/>
        <v>DEC</v>
      </c>
      <c r="P824" s="96">
        <v>26.55</v>
      </c>
      <c r="Q824" s="98">
        <f t="shared" si="149"/>
        <v>-1.5500000000000007</v>
      </c>
      <c r="R824" s="97">
        <f t="shared" si="150"/>
        <v>-5.8380414312617757E-2</v>
      </c>
      <c r="S824" s="99" t="str">
        <f t="shared" si="151"/>
        <v>DEGROWTH</v>
      </c>
      <c r="T824" s="68">
        <v>20</v>
      </c>
      <c r="U824" s="100" t="str">
        <f t="shared" si="152"/>
        <v>jAN</v>
      </c>
      <c r="V824" s="96">
        <v>20</v>
      </c>
      <c r="W824" s="101">
        <f t="shared" si="153"/>
        <v>5</v>
      </c>
      <c r="X824" s="102">
        <f t="shared" si="154"/>
        <v>0.25</v>
      </c>
      <c r="Y824" s="103" t="str">
        <f t="shared" si="155"/>
        <v>GROWTH</v>
      </c>
      <c r="Z824" s="74">
        <v>0</v>
      </c>
      <c r="AA824" s="69"/>
      <c r="AB824" s="69" t="s">
        <v>134</v>
      </c>
      <c r="AC824" s="3"/>
    </row>
    <row r="825" spans="1:29" ht="14.25" customHeight="1">
      <c r="A825" s="69" t="s">
        <v>134</v>
      </c>
      <c r="B825" s="71" t="s">
        <v>81</v>
      </c>
      <c r="C825" s="71" t="s">
        <v>2102</v>
      </c>
      <c r="D825" s="71">
        <v>1000000122</v>
      </c>
      <c r="E825" s="72" t="s">
        <v>2103</v>
      </c>
      <c r="F825" s="73">
        <v>43430</v>
      </c>
      <c r="G825" s="66" t="str">
        <f t="shared" si="144"/>
        <v>Targeted Dealer</v>
      </c>
      <c r="H825" s="66"/>
      <c r="I825" s="67">
        <v>70</v>
      </c>
      <c r="J825" s="67">
        <f t="shared" si="145"/>
        <v>70</v>
      </c>
      <c r="K825" s="68">
        <v>5</v>
      </c>
      <c r="L825" s="68">
        <f t="shared" si="146"/>
        <v>65</v>
      </c>
      <c r="M825" s="68">
        <f t="shared" si="147"/>
        <v>7.1428571428571432</v>
      </c>
      <c r="N825" s="96">
        <v>10</v>
      </c>
      <c r="O825" s="97" t="str">
        <f t="shared" si="148"/>
        <v>DEC</v>
      </c>
      <c r="P825" s="96">
        <v>10</v>
      </c>
      <c r="Q825" s="98">
        <f t="shared" si="149"/>
        <v>-5</v>
      </c>
      <c r="R825" s="97">
        <f t="shared" si="150"/>
        <v>-0.5</v>
      </c>
      <c r="S825" s="99" t="str">
        <f t="shared" si="151"/>
        <v>DEGROWTH</v>
      </c>
      <c r="T825" s="68">
        <v>17.5</v>
      </c>
      <c r="U825" s="100" t="str">
        <f t="shared" si="152"/>
        <v>jAN</v>
      </c>
      <c r="V825" s="96">
        <v>17.5</v>
      </c>
      <c r="W825" s="101">
        <f t="shared" si="153"/>
        <v>-12.5</v>
      </c>
      <c r="X825" s="102">
        <f t="shared" si="154"/>
        <v>-0.7142857142857143</v>
      </c>
      <c r="Y825" s="103" t="str">
        <f t="shared" si="155"/>
        <v>DEGROWTH</v>
      </c>
      <c r="Z825" s="74">
        <v>0</v>
      </c>
      <c r="AA825" s="69"/>
      <c r="AB825" s="69" t="s">
        <v>134</v>
      </c>
      <c r="AC825" s="3"/>
    </row>
    <row r="826" spans="1:29" ht="14.25" customHeight="1">
      <c r="A826" s="69" t="s">
        <v>134</v>
      </c>
      <c r="B826" s="71" t="s">
        <v>81</v>
      </c>
      <c r="C826" s="71" t="s">
        <v>2104</v>
      </c>
      <c r="D826" s="71">
        <v>1000000136</v>
      </c>
      <c r="E826" s="72" t="s">
        <v>2105</v>
      </c>
      <c r="F826" s="73">
        <v>43439</v>
      </c>
      <c r="G826" s="66" t="str">
        <f t="shared" si="144"/>
        <v>Targeted Dealer</v>
      </c>
      <c r="H826" s="66"/>
      <c r="I826" s="67">
        <v>50</v>
      </c>
      <c r="J826" s="67">
        <f t="shared" si="145"/>
        <v>50</v>
      </c>
      <c r="K826" s="68">
        <v>36</v>
      </c>
      <c r="L826" s="68">
        <f t="shared" si="146"/>
        <v>14</v>
      </c>
      <c r="M826" s="68">
        <f t="shared" si="147"/>
        <v>72</v>
      </c>
      <c r="N826" s="96">
        <v>28.5</v>
      </c>
      <c r="O826" s="97" t="str">
        <f t="shared" si="148"/>
        <v>DEC</v>
      </c>
      <c r="P826" s="96">
        <v>28.5</v>
      </c>
      <c r="Q826" s="98">
        <f t="shared" si="149"/>
        <v>7.5</v>
      </c>
      <c r="R826" s="97">
        <f t="shared" si="150"/>
        <v>0.26315789473684204</v>
      </c>
      <c r="S826" s="99" t="str">
        <f t="shared" si="151"/>
        <v>GROWTH</v>
      </c>
      <c r="T826" s="68">
        <v>43</v>
      </c>
      <c r="U826" s="100" t="str">
        <f t="shared" si="152"/>
        <v>jAN</v>
      </c>
      <c r="V826" s="96">
        <v>43</v>
      </c>
      <c r="W826" s="101">
        <f t="shared" si="153"/>
        <v>-7</v>
      </c>
      <c r="X826" s="102">
        <f t="shared" si="154"/>
        <v>-0.16279069767441856</v>
      </c>
      <c r="Y826" s="103" t="str">
        <f t="shared" si="155"/>
        <v>DEGROWTH</v>
      </c>
      <c r="Z826" s="74">
        <v>0</v>
      </c>
      <c r="AA826" s="69"/>
      <c r="AB826" s="69" t="s">
        <v>134</v>
      </c>
      <c r="AC826" s="3"/>
    </row>
    <row r="827" spans="1:29" ht="14.25" customHeight="1">
      <c r="A827" s="69" t="s">
        <v>134</v>
      </c>
      <c r="B827" s="71" t="s">
        <v>81</v>
      </c>
      <c r="C827" s="71" t="s">
        <v>2106</v>
      </c>
      <c r="D827" s="71">
        <v>1000000160</v>
      </c>
      <c r="E827" s="72" t="s">
        <v>2107</v>
      </c>
      <c r="F827" s="73">
        <v>43566</v>
      </c>
      <c r="G827" s="66" t="str">
        <f t="shared" si="144"/>
        <v>Targeted Dealer</v>
      </c>
      <c r="H827" s="66"/>
      <c r="I827" s="67">
        <v>50</v>
      </c>
      <c r="J827" s="67">
        <f t="shared" si="145"/>
        <v>50</v>
      </c>
      <c r="K827" s="68">
        <v>52.5</v>
      </c>
      <c r="L827" s="68">
        <f t="shared" si="146"/>
        <v>-2.5</v>
      </c>
      <c r="M827" s="68">
        <f t="shared" si="147"/>
        <v>105</v>
      </c>
      <c r="N827" s="96">
        <v>37.75</v>
      </c>
      <c r="O827" s="97" t="str">
        <f t="shared" si="148"/>
        <v>DEC</v>
      </c>
      <c r="P827" s="96">
        <v>37.75</v>
      </c>
      <c r="Q827" s="98">
        <f t="shared" si="149"/>
        <v>14.75</v>
      </c>
      <c r="R827" s="97">
        <f t="shared" si="150"/>
        <v>0.39072847682119205</v>
      </c>
      <c r="S827" s="99" t="str">
        <f t="shared" si="151"/>
        <v>GROWTH</v>
      </c>
      <c r="T827" s="68">
        <v>37.5</v>
      </c>
      <c r="U827" s="100" t="str">
        <f t="shared" si="152"/>
        <v>jAN</v>
      </c>
      <c r="V827" s="96">
        <v>37.5</v>
      </c>
      <c r="W827" s="101">
        <f t="shared" si="153"/>
        <v>15</v>
      </c>
      <c r="X827" s="102">
        <f t="shared" si="154"/>
        <v>0.39999999999999991</v>
      </c>
      <c r="Y827" s="103" t="str">
        <f t="shared" si="155"/>
        <v>GROWTH</v>
      </c>
      <c r="Z827" s="74">
        <v>0</v>
      </c>
      <c r="AA827" s="69"/>
      <c r="AB827" s="69" t="s">
        <v>134</v>
      </c>
      <c r="AC827" s="3"/>
    </row>
    <row r="828" spans="1:29" ht="14.25" customHeight="1">
      <c r="A828" s="69" t="s">
        <v>134</v>
      </c>
      <c r="B828" s="71" t="s">
        <v>81</v>
      </c>
      <c r="C828" s="71" t="s">
        <v>2108</v>
      </c>
      <c r="D828" s="71">
        <v>1000000141</v>
      </c>
      <c r="E828" s="72" t="s">
        <v>2109</v>
      </c>
      <c r="F828" s="73">
        <v>43647</v>
      </c>
      <c r="G828" s="66" t="str">
        <f t="shared" si="144"/>
        <v>Targeted Dealer</v>
      </c>
      <c r="H828" s="66"/>
      <c r="I828" s="67">
        <v>80</v>
      </c>
      <c r="J828" s="67">
        <f t="shared" si="145"/>
        <v>80</v>
      </c>
      <c r="K828" s="68">
        <v>33.5</v>
      </c>
      <c r="L828" s="68">
        <f t="shared" si="146"/>
        <v>46.5</v>
      </c>
      <c r="M828" s="68">
        <f t="shared" si="147"/>
        <v>41.875</v>
      </c>
      <c r="N828" s="96">
        <v>30</v>
      </c>
      <c r="O828" s="97" t="str">
        <f t="shared" si="148"/>
        <v>DEC</v>
      </c>
      <c r="P828" s="96">
        <v>30</v>
      </c>
      <c r="Q828" s="98">
        <f t="shared" si="149"/>
        <v>3.5</v>
      </c>
      <c r="R828" s="97">
        <f t="shared" si="150"/>
        <v>0.1166666666666667</v>
      </c>
      <c r="S828" s="99" t="str">
        <f t="shared" si="151"/>
        <v>GROWTH</v>
      </c>
      <c r="T828" s="68">
        <v>75</v>
      </c>
      <c r="U828" s="100" t="str">
        <f t="shared" si="152"/>
        <v>jAN</v>
      </c>
      <c r="V828" s="96">
        <v>75</v>
      </c>
      <c r="W828" s="101">
        <f t="shared" si="153"/>
        <v>-41.5</v>
      </c>
      <c r="X828" s="102">
        <f t="shared" si="154"/>
        <v>-0.55333333333333334</v>
      </c>
      <c r="Y828" s="103" t="str">
        <f t="shared" si="155"/>
        <v>DEGROWTH</v>
      </c>
      <c r="Z828" s="74">
        <v>0</v>
      </c>
      <c r="AA828" s="69"/>
      <c r="AB828" s="69" t="s">
        <v>134</v>
      </c>
      <c r="AC828" s="3"/>
    </row>
    <row r="829" spans="1:29" ht="14.25" customHeight="1">
      <c r="A829" s="69" t="s">
        <v>134</v>
      </c>
      <c r="B829" s="71" t="s">
        <v>81</v>
      </c>
      <c r="C829" s="71" t="s">
        <v>2110</v>
      </c>
      <c r="D829" s="71">
        <v>1000000143</v>
      </c>
      <c r="E829" s="72" t="s">
        <v>2111</v>
      </c>
      <c r="F829" s="73">
        <v>43675</v>
      </c>
      <c r="G829" s="66" t="str">
        <f t="shared" si="144"/>
        <v>Targeted Dealer</v>
      </c>
      <c r="H829" s="66"/>
      <c r="I829" s="67">
        <v>50</v>
      </c>
      <c r="J829" s="67">
        <f t="shared" si="145"/>
        <v>50</v>
      </c>
      <c r="K829" s="68">
        <v>50</v>
      </c>
      <c r="L829" s="68">
        <f t="shared" si="146"/>
        <v>0</v>
      </c>
      <c r="M829" s="68">
        <f t="shared" si="147"/>
        <v>100</v>
      </c>
      <c r="N829" s="96">
        <v>50</v>
      </c>
      <c r="O829" s="97" t="str">
        <f t="shared" si="148"/>
        <v>DEC</v>
      </c>
      <c r="P829" s="96">
        <v>50</v>
      </c>
      <c r="Q829" s="98">
        <f t="shared" si="149"/>
        <v>0</v>
      </c>
      <c r="R829" s="97">
        <f t="shared" si="150"/>
        <v>0</v>
      </c>
      <c r="S829" s="99" t="str">
        <f t="shared" si="151"/>
        <v>GROWTH</v>
      </c>
      <c r="T829" s="68">
        <v>35</v>
      </c>
      <c r="U829" s="100" t="str">
        <f t="shared" si="152"/>
        <v>jAN</v>
      </c>
      <c r="V829" s="96">
        <v>35</v>
      </c>
      <c r="W829" s="101">
        <f t="shared" si="153"/>
        <v>15</v>
      </c>
      <c r="X829" s="102">
        <f t="shared" si="154"/>
        <v>0.4285714285714286</v>
      </c>
      <c r="Y829" s="103" t="str">
        <f t="shared" si="155"/>
        <v>GROWTH</v>
      </c>
      <c r="Z829" s="74">
        <v>0</v>
      </c>
      <c r="AA829" s="69"/>
      <c r="AB829" s="69" t="s">
        <v>134</v>
      </c>
      <c r="AC829" s="3"/>
    </row>
    <row r="830" spans="1:29" ht="14.25" customHeight="1">
      <c r="A830" s="69" t="s">
        <v>134</v>
      </c>
      <c r="B830" s="71" t="s">
        <v>81</v>
      </c>
      <c r="C830" s="71" t="s">
        <v>2112</v>
      </c>
      <c r="D830" s="71">
        <v>1000000153</v>
      </c>
      <c r="E830" s="72" t="s">
        <v>2113</v>
      </c>
      <c r="F830" s="73">
        <v>44041</v>
      </c>
      <c r="G830" s="66" t="str">
        <f t="shared" si="144"/>
        <v>Targeted Dealer</v>
      </c>
      <c r="H830" s="66"/>
      <c r="I830" s="67">
        <v>210</v>
      </c>
      <c r="J830" s="67">
        <f t="shared" si="145"/>
        <v>210</v>
      </c>
      <c r="K830" s="68">
        <v>213.85</v>
      </c>
      <c r="L830" s="68">
        <f t="shared" si="146"/>
        <v>-3.8499999999999943</v>
      </c>
      <c r="M830" s="68">
        <f t="shared" si="147"/>
        <v>101.83333333333333</v>
      </c>
      <c r="N830" s="96">
        <v>165</v>
      </c>
      <c r="O830" s="97" t="str">
        <f t="shared" si="148"/>
        <v>DEC</v>
      </c>
      <c r="P830" s="96">
        <v>165</v>
      </c>
      <c r="Q830" s="98">
        <f t="shared" si="149"/>
        <v>48.849999999999994</v>
      </c>
      <c r="R830" s="97">
        <f t="shared" si="150"/>
        <v>0.29606060606060614</v>
      </c>
      <c r="S830" s="99" t="str">
        <f t="shared" si="151"/>
        <v>GROWTH</v>
      </c>
      <c r="T830" s="68">
        <v>205</v>
      </c>
      <c r="U830" s="100" t="str">
        <f t="shared" si="152"/>
        <v>jAN</v>
      </c>
      <c r="V830" s="96">
        <v>205</v>
      </c>
      <c r="W830" s="101">
        <f t="shared" si="153"/>
        <v>8.8499999999999943</v>
      </c>
      <c r="X830" s="102">
        <f t="shared" si="154"/>
        <v>4.3170731707317112E-2</v>
      </c>
      <c r="Y830" s="103" t="str">
        <f t="shared" si="155"/>
        <v>GROWTH</v>
      </c>
      <c r="Z830" s="74">
        <v>0</v>
      </c>
      <c r="AA830" s="69"/>
      <c r="AB830" s="69" t="s">
        <v>134</v>
      </c>
      <c r="AC830" s="3"/>
    </row>
    <row r="831" spans="1:29" ht="14.25" customHeight="1">
      <c r="A831" s="69" t="s">
        <v>134</v>
      </c>
      <c r="B831" s="71" t="s">
        <v>81</v>
      </c>
      <c r="C831" s="71" t="s">
        <v>2114</v>
      </c>
      <c r="D831" s="71">
        <v>1000000836</v>
      </c>
      <c r="E831" s="72" t="s">
        <v>2115</v>
      </c>
      <c r="F831" s="73">
        <v>44123</v>
      </c>
      <c r="G831" s="66" t="str">
        <f t="shared" si="144"/>
        <v>Targeted Dealer</v>
      </c>
      <c r="H831" s="66"/>
      <c r="I831" s="67">
        <v>150</v>
      </c>
      <c r="J831" s="67">
        <f t="shared" si="145"/>
        <v>150</v>
      </c>
      <c r="K831" s="68">
        <v>127.75</v>
      </c>
      <c r="L831" s="68">
        <f t="shared" si="146"/>
        <v>22.25</v>
      </c>
      <c r="M831" s="68">
        <f t="shared" si="147"/>
        <v>85.166666666666671</v>
      </c>
      <c r="N831" s="96">
        <v>139</v>
      </c>
      <c r="O831" s="97" t="str">
        <f t="shared" si="148"/>
        <v>DEC</v>
      </c>
      <c r="P831" s="96">
        <v>139</v>
      </c>
      <c r="Q831" s="98">
        <f t="shared" si="149"/>
        <v>-11.25</v>
      </c>
      <c r="R831" s="97">
        <f t="shared" si="150"/>
        <v>-8.0935251798561203E-2</v>
      </c>
      <c r="S831" s="99" t="str">
        <f t="shared" si="151"/>
        <v>DEGROWTH</v>
      </c>
      <c r="T831" s="68">
        <v>63.75</v>
      </c>
      <c r="U831" s="100" t="str">
        <f t="shared" si="152"/>
        <v>jAN</v>
      </c>
      <c r="V831" s="96">
        <v>63.75</v>
      </c>
      <c r="W831" s="101">
        <f t="shared" si="153"/>
        <v>64</v>
      </c>
      <c r="X831" s="102">
        <f t="shared" si="154"/>
        <v>1.003921568627451</v>
      </c>
      <c r="Y831" s="103" t="str">
        <f t="shared" si="155"/>
        <v>GROWTH</v>
      </c>
      <c r="Z831" s="74">
        <v>0</v>
      </c>
      <c r="AA831" s="69"/>
      <c r="AB831" s="69" t="s">
        <v>134</v>
      </c>
      <c r="AC831" s="3"/>
    </row>
    <row r="832" spans="1:29" ht="14.25" customHeight="1">
      <c r="A832" s="69" t="s">
        <v>134</v>
      </c>
      <c r="B832" s="71" t="s">
        <v>81</v>
      </c>
      <c r="C832" s="71" t="s">
        <v>2116</v>
      </c>
      <c r="D832" s="71">
        <v>1000000159</v>
      </c>
      <c r="E832" s="72" t="s">
        <v>2117</v>
      </c>
      <c r="F832" s="73">
        <v>44140</v>
      </c>
      <c r="G832" s="66" t="str">
        <f t="shared" si="144"/>
        <v>Targeted Dealer</v>
      </c>
      <c r="H832" s="66"/>
      <c r="I832" s="67">
        <v>25</v>
      </c>
      <c r="J832" s="67">
        <f t="shared" si="145"/>
        <v>25</v>
      </c>
      <c r="K832" s="68">
        <v>18</v>
      </c>
      <c r="L832" s="68">
        <f t="shared" si="146"/>
        <v>7</v>
      </c>
      <c r="M832" s="68">
        <f t="shared" si="147"/>
        <v>72</v>
      </c>
      <c r="N832" s="96">
        <v>2</v>
      </c>
      <c r="O832" s="97" t="str">
        <f t="shared" si="148"/>
        <v>DEC</v>
      </c>
      <c r="P832" s="96">
        <v>2</v>
      </c>
      <c r="Q832" s="98">
        <f t="shared" si="149"/>
        <v>16</v>
      </c>
      <c r="R832" s="97">
        <f t="shared" si="150"/>
        <v>8</v>
      </c>
      <c r="S832" s="99" t="str">
        <f t="shared" si="151"/>
        <v>GROWTH</v>
      </c>
      <c r="T832" s="68">
        <v>25</v>
      </c>
      <c r="U832" s="100" t="str">
        <f t="shared" si="152"/>
        <v>jAN</v>
      </c>
      <c r="V832" s="96">
        <v>25</v>
      </c>
      <c r="W832" s="101">
        <f t="shared" si="153"/>
        <v>-7</v>
      </c>
      <c r="X832" s="102">
        <f t="shared" si="154"/>
        <v>-0.28000000000000003</v>
      </c>
      <c r="Y832" s="103" t="str">
        <f t="shared" si="155"/>
        <v>DEGROWTH</v>
      </c>
      <c r="Z832" s="74">
        <v>0</v>
      </c>
      <c r="AA832" s="69"/>
      <c r="AB832" s="69" t="s">
        <v>134</v>
      </c>
      <c r="AC832" s="3"/>
    </row>
    <row r="833" spans="1:29" ht="14.25" customHeight="1">
      <c r="A833" s="69" t="s">
        <v>134</v>
      </c>
      <c r="B833" s="71" t="s">
        <v>81</v>
      </c>
      <c r="C833" s="71" t="s">
        <v>2118</v>
      </c>
      <c r="D833" s="71">
        <v>1000000133</v>
      </c>
      <c r="E833" s="72" t="s">
        <v>2119</v>
      </c>
      <c r="F833" s="73">
        <v>44215</v>
      </c>
      <c r="G833" s="66" t="str">
        <f t="shared" si="144"/>
        <v>Targeted Dealer</v>
      </c>
      <c r="H833" s="66"/>
      <c r="I833" s="67">
        <v>100</v>
      </c>
      <c r="J833" s="67">
        <f t="shared" si="145"/>
        <v>100</v>
      </c>
      <c r="K833" s="68">
        <v>67.5</v>
      </c>
      <c r="L833" s="68">
        <f t="shared" si="146"/>
        <v>32.5</v>
      </c>
      <c r="M833" s="68">
        <f t="shared" si="147"/>
        <v>67.5</v>
      </c>
      <c r="N833" s="96">
        <v>66</v>
      </c>
      <c r="O833" s="97" t="str">
        <f t="shared" si="148"/>
        <v>DEC</v>
      </c>
      <c r="P833" s="96">
        <v>66</v>
      </c>
      <c r="Q833" s="98">
        <f t="shared" si="149"/>
        <v>1.5</v>
      </c>
      <c r="R833" s="97">
        <f t="shared" si="150"/>
        <v>2.2727272727272707E-2</v>
      </c>
      <c r="S833" s="99" t="str">
        <f t="shared" si="151"/>
        <v>GROWTH</v>
      </c>
      <c r="T833" s="68">
        <v>91.5</v>
      </c>
      <c r="U833" s="100" t="str">
        <f t="shared" si="152"/>
        <v>jAN</v>
      </c>
      <c r="V833" s="96">
        <v>91.5</v>
      </c>
      <c r="W833" s="101">
        <f t="shared" si="153"/>
        <v>-24</v>
      </c>
      <c r="X833" s="102">
        <f t="shared" si="154"/>
        <v>-0.26229508196721307</v>
      </c>
      <c r="Y833" s="103" t="str">
        <f t="shared" si="155"/>
        <v>DEGROWTH</v>
      </c>
      <c r="Z833" s="74">
        <v>0</v>
      </c>
      <c r="AA833" s="69"/>
      <c r="AB833" s="69" t="s">
        <v>134</v>
      </c>
      <c r="AC833" s="3"/>
    </row>
    <row r="834" spans="1:29" ht="14.25" customHeight="1">
      <c r="A834" s="69" t="s">
        <v>134</v>
      </c>
      <c r="B834" s="71" t="s">
        <v>81</v>
      </c>
      <c r="C834" s="71" t="s">
        <v>2120</v>
      </c>
      <c r="D834" s="71">
        <v>1000000135</v>
      </c>
      <c r="E834" s="72" t="s">
        <v>2121</v>
      </c>
      <c r="F834" s="73">
        <v>44452</v>
      </c>
      <c r="G834" s="66" t="str">
        <f t="shared" si="144"/>
        <v>Targeted Dealer</v>
      </c>
      <c r="H834" s="66"/>
      <c r="I834" s="67">
        <v>40</v>
      </c>
      <c r="J834" s="67">
        <f t="shared" si="145"/>
        <v>40</v>
      </c>
      <c r="K834" s="68">
        <v>34.75</v>
      </c>
      <c r="L834" s="68">
        <f t="shared" si="146"/>
        <v>5.25</v>
      </c>
      <c r="M834" s="68">
        <f t="shared" si="147"/>
        <v>86.875</v>
      </c>
      <c r="N834" s="96">
        <v>25</v>
      </c>
      <c r="O834" s="97" t="str">
        <f t="shared" si="148"/>
        <v>DEC</v>
      </c>
      <c r="P834" s="96">
        <v>25</v>
      </c>
      <c r="Q834" s="98">
        <f t="shared" si="149"/>
        <v>9.75</v>
      </c>
      <c r="R834" s="97">
        <f t="shared" si="150"/>
        <v>0.3899999999999999</v>
      </c>
      <c r="S834" s="99" t="str">
        <f t="shared" si="151"/>
        <v>GROWTH</v>
      </c>
      <c r="T834" s="68">
        <v>50</v>
      </c>
      <c r="U834" s="100" t="str">
        <f t="shared" si="152"/>
        <v>jAN</v>
      </c>
      <c r="V834" s="96">
        <v>50</v>
      </c>
      <c r="W834" s="101">
        <f t="shared" si="153"/>
        <v>-15.25</v>
      </c>
      <c r="X834" s="102">
        <f t="shared" si="154"/>
        <v>-0.30500000000000005</v>
      </c>
      <c r="Y834" s="103" t="str">
        <f t="shared" si="155"/>
        <v>DEGROWTH</v>
      </c>
      <c r="Z834" s="74">
        <v>0</v>
      </c>
      <c r="AA834" s="69"/>
      <c r="AB834" s="69" t="s">
        <v>134</v>
      </c>
      <c r="AC834" s="3"/>
    </row>
    <row r="835" spans="1:29" ht="14.25" customHeight="1">
      <c r="A835" s="69" t="s">
        <v>134</v>
      </c>
      <c r="B835" s="71" t="s">
        <v>81</v>
      </c>
      <c r="C835" s="71" t="s">
        <v>2122</v>
      </c>
      <c r="D835" s="71">
        <v>1000002609</v>
      </c>
      <c r="E835" s="72" t="s">
        <v>2123</v>
      </c>
      <c r="F835" s="73">
        <v>44616</v>
      </c>
      <c r="G835" s="66" t="str">
        <f t="shared" ref="G835:G898" si="156">IF(I835&gt;0,"Targeted Dealer","-")</f>
        <v>Targeted Dealer</v>
      </c>
      <c r="H835" s="66"/>
      <c r="I835" s="67">
        <v>80</v>
      </c>
      <c r="J835" s="67">
        <f t="shared" ref="J835:J898" si="157">I835/$J$1*($J$1-$E$1)</f>
        <v>80</v>
      </c>
      <c r="K835" s="68">
        <v>18.5</v>
      </c>
      <c r="L835" s="68">
        <f t="shared" ref="L835:L898" si="158">I835-K835</f>
        <v>61.5</v>
      </c>
      <c r="M835" s="68">
        <f t="shared" ref="M835:M898" si="159">IFERROR((K835/J835%),"-")</f>
        <v>23.125</v>
      </c>
      <c r="N835" s="96">
        <v>21.5</v>
      </c>
      <c r="O835" s="97" t="str">
        <f t="shared" ref="O835:O898" si="160">IF(F835&lt;=$P$2,"DEC","")</f>
        <v>DEC</v>
      </c>
      <c r="P835" s="96">
        <v>21.5</v>
      </c>
      <c r="Q835" s="98">
        <f t="shared" ref="Q835:Q898" si="161">K835-P835</f>
        <v>-3</v>
      </c>
      <c r="R835" s="97">
        <f t="shared" ref="R835:R898" si="162">IFERROR(IF(O835="Dec",(K835/P835-1))," ")</f>
        <v>-0.13953488372093026</v>
      </c>
      <c r="S835" s="99" t="str">
        <f t="shared" ref="S835:S898" si="163">IF(N835&gt;0,IF(O835="","-",IF(R835&lt;0%,"DEGROWTH","GROWTH")))</f>
        <v>DEGROWTH</v>
      </c>
      <c r="T835" s="68">
        <v>75.75</v>
      </c>
      <c r="U835" s="100" t="str">
        <f t="shared" ref="U835:U898" si="164">IF(F835&lt;=$V$2,"jAN","")</f>
        <v>jAN</v>
      </c>
      <c r="V835" s="96">
        <v>75.75</v>
      </c>
      <c r="W835" s="101">
        <f t="shared" ref="W835:W898" si="165">K835-V835</f>
        <v>-57.25</v>
      </c>
      <c r="X835" s="102">
        <f t="shared" ref="X835:X898" si="166">IFERROR(IF(U835="Jan",(K835/V835-1)),0)</f>
        <v>-0.75577557755775571</v>
      </c>
      <c r="Y835" s="103" t="str">
        <f t="shared" ref="Y835:Y898" si="167">IF(T835&gt;0,IF(U835="","-",IF(X835&lt;0%,"DEGROWTH","GROWTH")))</f>
        <v>DEGROWTH</v>
      </c>
      <c r="Z835" s="74">
        <v>0</v>
      </c>
      <c r="AA835" s="69"/>
      <c r="AB835" s="69" t="s">
        <v>134</v>
      </c>
      <c r="AC835" s="3"/>
    </row>
    <row r="836" spans="1:29" ht="14.25" customHeight="1">
      <c r="A836" s="69" t="s">
        <v>134</v>
      </c>
      <c r="B836" s="71" t="s">
        <v>81</v>
      </c>
      <c r="C836" s="71" t="s">
        <v>2124</v>
      </c>
      <c r="D836" s="71">
        <v>1000003168</v>
      </c>
      <c r="E836" s="71" t="s">
        <v>2125</v>
      </c>
      <c r="F836" s="73">
        <v>44918</v>
      </c>
      <c r="G836" s="66" t="str">
        <f t="shared" si="156"/>
        <v>Targeted Dealer</v>
      </c>
      <c r="H836" s="66"/>
      <c r="I836" s="67">
        <v>60</v>
      </c>
      <c r="J836" s="67">
        <f t="shared" si="157"/>
        <v>60</v>
      </c>
      <c r="K836" s="68">
        <v>52.5</v>
      </c>
      <c r="L836" s="68">
        <f t="shared" si="158"/>
        <v>7.5</v>
      </c>
      <c r="M836" s="68">
        <f t="shared" si="159"/>
        <v>87.5</v>
      </c>
      <c r="N836" s="96">
        <v>68.5</v>
      </c>
      <c r="O836" s="97" t="str">
        <f t="shared" si="160"/>
        <v>DEC</v>
      </c>
      <c r="P836" s="96">
        <v>68.5</v>
      </c>
      <c r="Q836" s="98">
        <f t="shared" si="161"/>
        <v>-16</v>
      </c>
      <c r="R836" s="97">
        <f t="shared" si="162"/>
        <v>-0.23357664233576647</v>
      </c>
      <c r="S836" s="99" t="str">
        <f t="shared" si="163"/>
        <v>DEGROWTH</v>
      </c>
      <c r="T836" s="68">
        <v>76.5</v>
      </c>
      <c r="U836" s="100" t="str">
        <f t="shared" si="164"/>
        <v>jAN</v>
      </c>
      <c r="V836" s="96">
        <v>76.5</v>
      </c>
      <c r="W836" s="101">
        <f t="shared" si="165"/>
        <v>-24</v>
      </c>
      <c r="X836" s="102">
        <f t="shared" si="166"/>
        <v>-0.31372549019607843</v>
      </c>
      <c r="Y836" s="103" t="str">
        <f t="shared" si="167"/>
        <v>DEGROWTH</v>
      </c>
      <c r="Z836" s="74">
        <v>0</v>
      </c>
      <c r="AA836" s="69"/>
      <c r="AB836" s="69" t="s">
        <v>134</v>
      </c>
      <c r="AC836" s="3"/>
    </row>
    <row r="837" spans="1:29" ht="14.25" customHeight="1">
      <c r="A837" s="69" t="s">
        <v>134</v>
      </c>
      <c r="B837" s="71" t="s">
        <v>81</v>
      </c>
      <c r="C837" s="71" t="s">
        <v>2126</v>
      </c>
      <c r="D837" s="71">
        <v>1000003182</v>
      </c>
      <c r="E837" s="71" t="s">
        <v>2127</v>
      </c>
      <c r="F837" s="73">
        <v>44922</v>
      </c>
      <c r="G837" s="66" t="str">
        <f t="shared" si="156"/>
        <v>Targeted Dealer</v>
      </c>
      <c r="H837" s="66"/>
      <c r="I837" s="67">
        <v>50</v>
      </c>
      <c r="J837" s="67">
        <f t="shared" si="157"/>
        <v>50</v>
      </c>
      <c r="K837" s="68">
        <v>5</v>
      </c>
      <c r="L837" s="68">
        <f t="shared" si="158"/>
        <v>45</v>
      </c>
      <c r="M837" s="68">
        <f t="shared" si="159"/>
        <v>10</v>
      </c>
      <c r="N837" s="96">
        <v>20</v>
      </c>
      <c r="O837" s="97" t="str">
        <f t="shared" si="160"/>
        <v>DEC</v>
      </c>
      <c r="P837" s="96">
        <v>20</v>
      </c>
      <c r="Q837" s="98">
        <f t="shared" si="161"/>
        <v>-15</v>
      </c>
      <c r="R837" s="97">
        <f t="shared" si="162"/>
        <v>-0.75</v>
      </c>
      <c r="S837" s="99" t="str">
        <f t="shared" si="163"/>
        <v>DEGROWTH</v>
      </c>
      <c r="T837" s="68">
        <v>30</v>
      </c>
      <c r="U837" s="100" t="str">
        <f t="shared" si="164"/>
        <v>jAN</v>
      </c>
      <c r="V837" s="96">
        <v>30</v>
      </c>
      <c r="W837" s="101">
        <f t="shared" si="165"/>
        <v>-25</v>
      </c>
      <c r="X837" s="102">
        <f t="shared" si="166"/>
        <v>-0.83333333333333337</v>
      </c>
      <c r="Y837" s="103" t="str">
        <f t="shared" si="167"/>
        <v>DEGROWTH</v>
      </c>
      <c r="Z837" s="74">
        <v>0</v>
      </c>
      <c r="AA837" s="69"/>
      <c r="AB837" s="69" t="s">
        <v>134</v>
      </c>
      <c r="AC837" s="3"/>
    </row>
    <row r="838" spans="1:29" ht="14.25" customHeight="1">
      <c r="A838" s="69" t="s">
        <v>134</v>
      </c>
      <c r="B838" s="71" t="s">
        <v>81</v>
      </c>
      <c r="C838" s="71" t="s">
        <v>2128</v>
      </c>
      <c r="D838" s="71">
        <v>1000003184</v>
      </c>
      <c r="E838" s="71" t="s">
        <v>2129</v>
      </c>
      <c r="F838" s="73">
        <v>44923</v>
      </c>
      <c r="G838" s="66" t="str">
        <f t="shared" si="156"/>
        <v>-</v>
      </c>
      <c r="H838" s="66"/>
      <c r="I838" s="67">
        <v>0</v>
      </c>
      <c r="J838" s="67">
        <f t="shared" si="157"/>
        <v>0</v>
      </c>
      <c r="K838" s="68">
        <v>0</v>
      </c>
      <c r="L838" s="68">
        <f t="shared" si="158"/>
        <v>0</v>
      </c>
      <c r="M838" s="68" t="str">
        <f t="shared" si="159"/>
        <v>-</v>
      </c>
      <c r="N838" s="96">
        <v>0</v>
      </c>
      <c r="O838" s="97" t="str">
        <f t="shared" si="160"/>
        <v>DEC</v>
      </c>
      <c r="P838" s="96">
        <v>0</v>
      </c>
      <c r="Q838" s="98">
        <f t="shared" si="161"/>
        <v>0</v>
      </c>
      <c r="R838" s="97" t="str">
        <f t="shared" si="162"/>
        <v xml:space="preserve"> </v>
      </c>
      <c r="S838" s="99" t="b">
        <f t="shared" si="163"/>
        <v>0</v>
      </c>
      <c r="T838" s="68">
        <v>20</v>
      </c>
      <c r="U838" s="100" t="str">
        <f t="shared" si="164"/>
        <v>jAN</v>
      </c>
      <c r="V838" s="96">
        <v>20</v>
      </c>
      <c r="W838" s="101">
        <f t="shared" si="165"/>
        <v>-20</v>
      </c>
      <c r="X838" s="102">
        <f t="shared" si="166"/>
        <v>-1</v>
      </c>
      <c r="Y838" s="103" t="str">
        <f t="shared" si="167"/>
        <v>DEGROWTH</v>
      </c>
      <c r="Z838" s="74">
        <v>0</v>
      </c>
      <c r="AA838" s="69"/>
      <c r="AB838" s="69" t="s">
        <v>134</v>
      </c>
      <c r="AC838" s="3"/>
    </row>
    <row r="839" spans="1:29" ht="14.25" customHeight="1">
      <c r="A839" s="69" t="s">
        <v>134</v>
      </c>
      <c r="B839" s="71" t="s">
        <v>81</v>
      </c>
      <c r="C839" s="71" t="s">
        <v>2130</v>
      </c>
      <c r="D839" s="71">
        <v>1000003208</v>
      </c>
      <c r="E839" s="71" t="s">
        <v>2131</v>
      </c>
      <c r="F839" s="73">
        <v>44926</v>
      </c>
      <c r="G839" s="66" t="str">
        <f t="shared" si="156"/>
        <v>Targeted Dealer</v>
      </c>
      <c r="H839" s="66"/>
      <c r="I839" s="67">
        <v>665</v>
      </c>
      <c r="J839" s="67">
        <f t="shared" si="157"/>
        <v>665</v>
      </c>
      <c r="K839" s="68">
        <v>491.25</v>
      </c>
      <c r="L839" s="68">
        <f t="shared" si="158"/>
        <v>173.75</v>
      </c>
      <c r="M839" s="68">
        <f t="shared" si="159"/>
        <v>73.872180451127818</v>
      </c>
      <c r="N839" s="96">
        <v>452</v>
      </c>
      <c r="O839" s="97" t="str">
        <f t="shared" si="160"/>
        <v>DEC</v>
      </c>
      <c r="P839" s="96">
        <v>452</v>
      </c>
      <c r="Q839" s="98">
        <f t="shared" si="161"/>
        <v>39.25</v>
      </c>
      <c r="R839" s="97">
        <f t="shared" si="162"/>
        <v>8.683628318584069E-2</v>
      </c>
      <c r="S839" s="99" t="str">
        <f t="shared" si="163"/>
        <v>GROWTH</v>
      </c>
      <c r="T839" s="68">
        <v>451.5</v>
      </c>
      <c r="U839" s="100" t="str">
        <f t="shared" si="164"/>
        <v>jAN</v>
      </c>
      <c r="V839" s="96">
        <v>451.5</v>
      </c>
      <c r="W839" s="101">
        <f t="shared" si="165"/>
        <v>39.75</v>
      </c>
      <c r="X839" s="102">
        <f t="shared" si="166"/>
        <v>8.8039867109634518E-2</v>
      </c>
      <c r="Y839" s="103" t="str">
        <f t="shared" si="167"/>
        <v>GROWTH</v>
      </c>
      <c r="Z839" s="74">
        <v>0</v>
      </c>
      <c r="AA839" s="69"/>
      <c r="AB839" s="69" t="s">
        <v>134</v>
      </c>
      <c r="AC839" s="3"/>
    </row>
    <row r="840" spans="1:29" ht="14.25" customHeight="1">
      <c r="A840" s="69" t="s">
        <v>134</v>
      </c>
      <c r="B840" s="71" t="s">
        <v>81</v>
      </c>
      <c r="C840" s="71" t="s">
        <v>3923</v>
      </c>
      <c r="D840" s="71">
        <v>1000003367</v>
      </c>
      <c r="E840" s="71" t="s">
        <v>3924</v>
      </c>
      <c r="F840" s="73">
        <v>44975</v>
      </c>
      <c r="G840" s="66" t="str">
        <f t="shared" si="156"/>
        <v>-</v>
      </c>
      <c r="H840" s="66"/>
      <c r="I840" s="67">
        <v>0</v>
      </c>
      <c r="J840" s="67">
        <f t="shared" si="157"/>
        <v>0</v>
      </c>
      <c r="K840" s="68">
        <v>0</v>
      </c>
      <c r="L840" s="68">
        <f t="shared" si="158"/>
        <v>0</v>
      </c>
      <c r="M840" s="68" t="str">
        <f t="shared" si="159"/>
        <v>-</v>
      </c>
      <c r="N840" s="96">
        <v>0</v>
      </c>
      <c r="O840" s="97" t="str">
        <f t="shared" si="160"/>
        <v>DEC</v>
      </c>
      <c r="P840" s="96">
        <v>0</v>
      </c>
      <c r="Q840" s="98">
        <f t="shared" si="161"/>
        <v>0</v>
      </c>
      <c r="R840" s="97" t="str">
        <f t="shared" si="162"/>
        <v xml:space="preserve"> </v>
      </c>
      <c r="S840" s="99" t="b">
        <f t="shared" si="163"/>
        <v>0</v>
      </c>
      <c r="T840" s="68">
        <v>38.75</v>
      </c>
      <c r="U840" s="100" t="str">
        <f t="shared" si="164"/>
        <v>jAN</v>
      </c>
      <c r="V840" s="96">
        <v>38.75</v>
      </c>
      <c r="W840" s="101">
        <f t="shared" si="165"/>
        <v>-38.75</v>
      </c>
      <c r="X840" s="102">
        <f t="shared" si="166"/>
        <v>-1</v>
      </c>
      <c r="Y840" s="103" t="str">
        <f t="shared" si="167"/>
        <v>DEGROWTH</v>
      </c>
      <c r="Z840" s="74">
        <v>0</v>
      </c>
      <c r="AA840" s="69"/>
      <c r="AB840" s="69" t="s">
        <v>134</v>
      </c>
      <c r="AC840" s="3"/>
    </row>
    <row r="841" spans="1:29" ht="14.25" customHeight="1">
      <c r="A841" s="69" t="s">
        <v>134</v>
      </c>
      <c r="B841" s="71" t="s">
        <v>81</v>
      </c>
      <c r="C841" s="71" t="s">
        <v>2132</v>
      </c>
      <c r="D841" s="71">
        <v>1000003382</v>
      </c>
      <c r="E841" s="71" t="s">
        <v>2133</v>
      </c>
      <c r="F841" s="73">
        <v>44978</v>
      </c>
      <c r="G841" s="66" t="str">
        <f t="shared" si="156"/>
        <v>Targeted Dealer</v>
      </c>
      <c r="H841" s="66"/>
      <c r="I841" s="67">
        <v>50</v>
      </c>
      <c r="J841" s="67">
        <f t="shared" si="157"/>
        <v>50</v>
      </c>
      <c r="K841" s="68">
        <v>25</v>
      </c>
      <c r="L841" s="68">
        <f t="shared" si="158"/>
        <v>25</v>
      </c>
      <c r="M841" s="68">
        <f t="shared" si="159"/>
        <v>50</v>
      </c>
      <c r="N841" s="96">
        <v>15</v>
      </c>
      <c r="O841" s="97" t="str">
        <f t="shared" si="160"/>
        <v>DEC</v>
      </c>
      <c r="P841" s="96">
        <v>15</v>
      </c>
      <c r="Q841" s="98">
        <f t="shared" si="161"/>
        <v>10</v>
      </c>
      <c r="R841" s="97">
        <f t="shared" si="162"/>
        <v>0.66666666666666674</v>
      </c>
      <c r="S841" s="99" t="str">
        <f t="shared" si="163"/>
        <v>GROWTH</v>
      </c>
      <c r="T841" s="68">
        <v>30</v>
      </c>
      <c r="U841" s="100" t="str">
        <f t="shared" si="164"/>
        <v>jAN</v>
      </c>
      <c r="V841" s="96">
        <v>30</v>
      </c>
      <c r="W841" s="101">
        <f t="shared" si="165"/>
        <v>-5</v>
      </c>
      <c r="X841" s="102">
        <f t="shared" si="166"/>
        <v>-0.16666666666666663</v>
      </c>
      <c r="Y841" s="103" t="str">
        <f t="shared" si="167"/>
        <v>DEGROWTH</v>
      </c>
      <c r="Z841" s="74">
        <v>0</v>
      </c>
      <c r="AA841" s="69"/>
      <c r="AB841" s="69" t="s">
        <v>134</v>
      </c>
      <c r="AC841" s="3"/>
    </row>
    <row r="842" spans="1:29" ht="14.25" customHeight="1">
      <c r="A842" s="69" t="s">
        <v>134</v>
      </c>
      <c r="B842" s="71" t="s">
        <v>81</v>
      </c>
      <c r="C842" s="71" t="s">
        <v>2134</v>
      </c>
      <c r="D842" s="71">
        <v>1000003501</v>
      </c>
      <c r="E842" s="71" t="s">
        <v>2135</v>
      </c>
      <c r="F842" s="73">
        <v>45045</v>
      </c>
      <c r="G842" s="66" t="str">
        <f t="shared" si="156"/>
        <v>Targeted Dealer</v>
      </c>
      <c r="H842" s="66"/>
      <c r="I842" s="67">
        <v>35</v>
      </c>
      <c r="J842" s="67">
        <f t="shared" si="157"/>
        <v>35</v>
      </c>
      <c r="K842" s="68">
        <v>37</v>
      </c>
      <c r="L842" s="68">
        <f t="shared" si="158"/>
        <v>-2</v>
      </c>
      <c r="M842" s="68">
        <f t="shared" si="159"/>
        <v>105.71428571428572</v>
      </c>
      <c r="N842" s="96">
        <v>0</v>
      </c>
      <c r="O842" s="97" t="str">
        <f t="shared" si="160"/>
        <v>DEC</v>
      </c>
      <c r="P842" s="96">
        <v>0</v>
      </c>
      <c r="Q842" s="98">
        <f t="shared" si="161"/>
        <v>37</v>
      </c>
      <c r="R842" s="97" t="str">
        <f t="shared" si="162"/>
        <v xml:space="preserve"> </v>
      </c>
      <c r="S842" s="99" t="b">
        <f t="shared" si="163"/>
        <v>0</v>
      </c>
      <c r="T842" s="68">
        <v>35</v>
      </c>
      <c r="U842" s="100" t="str">
        <f t="shared" si="164"/>
        <v>jAN</v>
      </c>
      <c r="V842" s="96">
        <v>35</v>
      </c>
      <c r="W842" s="101">
        <f t="shared" si="165"/>
        <v>2</v>
      </c>
      <c r="X842" s="102">
        <f t="shared" si="166"/>
        <v>5.7142857142857162E-2</v>
      </c>
      <c r="Y842" s="103" t="str">
        <f t="shared" si="167"/>
        <v>GROWTH</v>
      </c>
      <c r="Z842" s="74">
        <v>0</v>
      </c>
      <c r="AA842" s="69"/>
      <c r="AB842" s="69" t="s">
        <v>134</v>
      </c>
      <c r="AC842" s="3"/>
    </row>
    <row r="843" spans="1:29" ht="14.25" customHeight="1">
      <c r="A843" s="69" t="s">
        <v>134</v>
      </c>
      <c r="B843" s="71" t="s">
        <v>81</v>
      </c>
      <c r="C843" s="71" t="s">
        <v>2136</v>
      </c>
      <c r="D843" s="71">
        <v>1000003751</v>
      </c>
      <c r="E843" s="71" t="s">
        <v>2137</v>
      </c>
      <c r="F843" s="73">
        <v>45245</v>
      </c>
      <c r="G843" s="66" t="str">
        <f t="shared" si="156"/>
        <v>Targeted Dealer</v>
      </c>
      <c r="H843" s="66"/>
      <c r="I843" s="67">
        <v>60</v>
      </c>
      <c r="J843" s="67">
        <f t="shared" si="157"/>
        <v>60</v>
      </c>
      <c r="K843" s="68">
        <v>57</v>
      </c>
      <c r="L843" s="68">
        <f t="shared" si="158"/>
        <v>3</v>
      </c>
      <c r="M843" s="68">
        <f t="shared" si="159"/>
        <v>95</v>
      </c>
      <c r="N843" s="96">
        <v>30</v>
      </c>
      <c r="O843" s="97" t="str">
        <f t="shared" si="160"/>
        <v>DEC</v>
      </c>
      <c r="P843" s="96">
        <v>30</v>
      </c>
      <c r="Q843" s="98">
        <f t="shared" si="161"/>
        <v>27</v>
      </c>
      <c r="R843" s="97">
        <f t="shared" si="162"/>
        <v>0.89999999999999991</v>
      </c>
      <c r="S843" s="99" t="str">
        <f t="shared" si="163"/>
        <v>GROWTH</v>
      </c>
      <c r="T843" s="68">
        <v>55</v>
      </c>
      <c r="U843" s="100" t="str">
        <f t="shared" si="164"/>
        <v>jAN</v>
      </c>
      <c r="V843" s="96">
        <v>55</v>
      </c>
      <c r="W843" s="101">
        <f t="shared" si="165"/>
        <v>2</v>
      </c>
      <c r="X843" s="102">
        <f t="shared" si="166"/>
        <v>3.6363636363636376E-2</v>
      </c>
      <c r="Y843" s="103" t="str">
        <f t="shared" si="167"/>
        <v>GROWTH</v>
      </c>
      <c r="Z843" s="74">
        <v>1</v>
      </c>
      <c r="AA843" s="69"/>
      <c r="AB843" s="69" t="s">
        <v>134</v>
      </c>
      <c r="AC843" s="3"/>
    </row>
    <row r="844" spans="1:29" ht="14.25" customHeight="1">
      <c r="A844" s="69" t="s">
        <v>134</v>
      </c>
      <c r="B844" s="71" t="s">
        <v>81</v>
      </c>
      <c r="C844" s="71" t="s">
        <v>2138</v>
      </c>
      <c r="D844" s="71">
        <v>1000003795</v>
      </c>
      <c r="E844" s="71" t="s">
        <v>2139</v>
      </c>
      <c r="F844" s="73">
        <v>45283</v>
      </c>
      <c r="G844" s="66" t="str">
        <f t="shared" si="156"/>
        <v>Targeted Dealer</v>
      </c>
      <c r="H844" s="66"/>
      <c r="I844" s="67">
        <v>105</v>
      </c>
      <c r="J844" s="67">
        <f t="shared" si="157"/>
        <v>105</v>
      </c>
      <c r="K844" s="68">
        <v>54.75</v>
      </c>
      <c r="L844" s="68">
        <f t="shared" si="158"/>
        <v>50.25</v>
      </c>
      <c r="M844" s="68">
        <f t="shared" si="159"/>
        <v>52.142857142857139</v>
      </c>
      <c r="N844" s="96">
        <v>56.5</v>
      </c>
      <c r="O844" s="97" t="str">
        <f t="shared" si="160"/>
        <v>DEC</v>
      </c>
      <c r="P844" s="96">
        <v>56.5</v>
      </c>
      <c r="Q844" s="98">
        <f t="shared" si="161"/>
        <v>-1.75</v>
      </c>
      <c r="R844" s="97">
        <f t="shared" si="162"/>
        <v>-3.0973451327433676E-2</v>
      </c>
      <c r="S844" s="99" t="str">
        <f t="shared" si="163"/>
        <v>DEGROWTH</v>
      </c>
      <c r="T844" s="68">
        <v>101</v>
      </c>
      <c r="U844" s="100" t="str">
        <f t="shared" si="164"/>
        <v>jAN</v>
      </c>
      <c r="V844" s="96">
        <v>101</v>
      </c>
      <c r="W844" s="101">
        <f t="shared" si="165"/>
        <v>-46.25</v>
      </c>
      <c r="X844" s="102">
        <f t="shared" si="166"/>
        <v>-0.45792079207920788</v>
      </c>
      <c r="Y844" s="103" t="str">
        <f t="shared" si="167"/>
        <v>DEGROWTH</v>
      </c>
      <c r="Z844" s="74">
        <v>0</v>
      </c>
      <c r="AA844" s="69"/>
      <c r="AB844" s="69" t="s">
        <v>134</v>
      </c>
      <c r="AC844" s="3"/>
    </row>
    <row r="845" spans="1:29" ht="14.25" customHeight="1">
      <c r="A845" s="69" t="s">
        <v>134</v>
      </c>
      <c r="B845" s="71" t="s">
        <v>81</v>
      </c>
      <c r="C845" s="71" t="s">
        <v>2140</v>
      </c>
      <c r="D845" s="71">
        <v>1000003796</v>
      </c>
      <c r="E845" s="71" t="s">
        <v>2141</v>
      </c>
      <c r="F845" s="73">
        <v>45283</v>
      </c>
      <c r="G845" s="66" t="str">
        <f t="shared" si="156"/>
        <v>Targeted Dealer</v>
      </c>
      <c r="H845" s="66"/>
      <c r="I845" s="67">
        <v>70</v>
      </c>
      <c r="J845" s="67">
        <f t="shared" si="157"/>
        <v>70</v>
      </c>
      <c r="K845" s="68">
        <v>2.5</v>
      </c>
      <c r="L845" s="68">
        <f t="shared" si="158"/>
        <v>67.5</v>
      </c>
      <c r="M845" s="68">
        <f t="shared" si="159"/>
        <v>3.5714285714285716</v>
      </c>
      <c r="N845" s="96">
        <v>0</v>
      </c>
      <c r="O845" s="97" t="str">
        <f t="shared" si="160"/>
        <v>DEC</v>
      </c>
      <c r="P845" s="96">
        <v>0</v>
      </c>
      <c r="Q845" s="98">
        <f t="shared" si="161"/>
        <v>2.5</v>
      </c>
      <c r="R845" s="97" t="str">
        <f t="shared" si="162"/>
        <v xml:space="preserve"> </v>
      </c>
      <c r="S845" s="99" t="b">
        <f t="shared" si="163"/>
        <v>0</v>
      </c>
      <c r="T845" s="68">
        <v>20</v>
      </c>
      <c r="U845" s="100" t="str">
        <f t="shared" si="164"/>
        <v>jAN</v>
      </c>
      <c r="V845" s="96">
        <v>20</v>
      </c>
      <c r="W845" s="101">
        <f t="shared" si="165"/>
        <v>-17.5</v>
      </c>
      <c r="X845" s="102">
        <f t="shared" si="166"/>
        <v>-0.875</v>
      </c>
      <c r="Y845" s="103" t="str">
        <f t="shared" si="167"/>
        <v>DEGROWTH</v>
      </c>
      <c r="Z845" s="74">
        <v>0</v>
      </c>
      <c r="AA845" s="69"/>
      <c r="AB845" s="69" t="s">
        <v>134</v>
      </c>
      <c r="AC845" s="3"/>
    </row>
    <row r="846" spans="1:29" ht="14.25" customHeight="1">
      <c r="A846" s="69" t="s">
        <v>134</v>
      </c>
      <c r="B846" s="71" t="s">
        <v>81</v>
      </c>
      <c r="C846" s="71" t="s">
        <v>2142</v>
      </c>
      <c r="D846" s="71">
        <v>1000003807</v>
      </c>
      <c r="E846" s="71" t="s">
        <v>2143</v>
      </c>
      <c r="F846" s="73">
        <v>45289</v>
      </c>
      <c r="G846" s="66" t="str">
        <f t="shared" si="156"/>
        <v>Targeted Dealer</v>
      </c>
      <c r="H846" s="66"/>
      <c r="I846" s="67">
        <v>65</v>
      </c>
      <c r="J846" s="67">
        <f t="shared" si="157"/>
        <v>65</v>
      </c>
      <c r="K846" s="68">
        <v>45</v>
      </c>
      <c r="L846" s="68">
        <f t="shared" si="158"/>
        <v>20</v>
      </c>
      <c r="M846" s="68">
        <f t="shared" si="159"/>
        <v>69.230769230769226</v>
      </c>
      <c r="N846" s="96">
        <v>55</v>
      </c>
      <c r="O846" s="97" t="str">
        <f t="shared" si="160"/>
        <v>DEC</v>
      </c>
      <c r="P846" s="96">
        <v>55</v>
      </c>
      <c r="Q846" s="98">
        <f t="shared" si="161"/>
        <v>-10</v>
      </c>
      <c r="R846" s="97">
        <f t="shared" si="162"/>
        <v>-0.18181818181818177</v>
      </c>
      <c r="S846" s="99" t="str">
        <f t="shared" si="163"/>
        <v>DEGROWTH</v>
      </c>
      <c r="T846" s="68">
        <v>60</v>
      </c>
      <c r="U846" s="100" t="str">
        <f t="shared" si="164"/>
        <v>jAN</v>
      </c>
      <c r="V846" s="96">
        <v>60</v>
      </c>
      <c r="W846" s="101">
        <f t="shared" si="165"/>
        <v>-15</v>
      </c>
      <c r="X846" s="102">
        <f t="shared" si="166"/>
        <v>-0.25</v>
      </c>
      <c r="Y846" s="103" t="str">
        <f t="shared" si="167"/>
        <v>DEGROWTH</v>
      </c>
      <c r="Z846" s="74">
        <v>0</v>
      </c>
      <c r="AA846" s="69"/>
      <c r="AB846" s="69" t="s">
        <v>134</v>
      </c>
      <c r="AC846" s="3"/>
    </row>
    <row r="847" spans="1:29" ht="14.25" customHeight="1">
      <c r="A847" s="74" t="s">
        <v>134</v>
      </c>
      <c r="B847" s="78" t="s">
        <v>81</v>
      </c>
      <c r="C847" s="78" t="s">
        <v>2144</v>
      </c>
      <c r="D847" s="78">
        <v>1000003881</v>
      </c>
      <c r="E847" s="78" t="s">
        <v>2145</v>
      </c>
      <c r="F847" s="73">
        <v>45355</v>
      </c>
      <c r="G847" s="66" t="str">
        <f t="shared" si="156"/>
        <v>Targeted Dealer</v>
      </c>
      <c r="H847" s="66"/>
      <c r="I847" s="67">
        <v>175</v>
      </c>
      <c r="J847" s="67">
        <f t="shared" si="157"/>
        <v>175</v>
      </c>
      <c r="K847" s="68">
        <v>175.5</v>
      </c>
      <c r="L847" s="68">
        <f t="shared" si="158"/>
        <v>-0.5</v>
      </c>
      <c r="M847" s="68">
        <f t="shared" si="159"/>
        <v>100.28571428571429</v>
      </c>
      <c r="N847" s="96">
        <v>154</v>
      </c>
      <c r="O847" s="97" t="str">
        <f t="shared" si="160"/>
        <v>DEC</v>
      </c>
      <c r="P847" s="96">
        <v>154</v>
      </c>
      <c r="Q847" s="98">
        <f t="shared" si="161"/>
        <v>21.5</v>
      </c>
      <c r="R847" s="97">
        <f t="shared" si="162"/>
        <v>0.13961038961038952</v>
      </c>
      <c r="S847" s="99" t="str">
        <f t="shared" si="163"/>
        <v>GROWTH</v>
      </c>
      <c r="T847" s="68">
        <v>60.5</v>
      </c>
      <c r="U847" s="100" t="str">
        <f t="shared" si="164"/>
        <v>jAN</v>
      </c>
      <c r="V847" s="96">
        <v>60.5</v>
      </c>
      <c r="W847" s="101">
        <f t="shared" si="165"/>
        <v>115</v>
      </c>
      <c r="X847" s="102">
        <f t="shared" si="166"/>
        <v>1.9008264462809916</v>
      </c>
      <c r="Y847" s="103" t="str">
        <f t="shared" si="167"/>
        <v>GROWTH</v>
      </c>
      <c r="Z847" s="74">
        <v>0</v>
      </c>
      <c r="AA847" s="69"/>
      <c r="AB847" s="74" t="s">
        <v>134</v>
      </c>
      <c r="AC847" s="3"/>
    </row>
    <row r="848" spans="1:29" ht="14.25" customHeight="1">
      <c r="A848" s="74" t="s">
        <v>134</v>
      </c>
      <c r="B848" s="78" t="s">
        <v>81</v>
      </c>
      <c r="C848" s="78" t="s">
        <v>2146</v>
      </c>
      <c r="D848" s="78">
        <v>1000003904</v>
      </c>
      <c r="E848" s="78" t="s">
        <v>2147</v>
      </c>
      <c r="F848" s="73">
        <v>45388</v>
      </c>
      <c r="G848" s="66" t="str">
        <f t="shared" si="156"/>
        <v>Targeted Dealer</v>
      </c>
      <c r="H848" s="66"/>
      <c r="I848" s="67">
        <v>75</v>
      </c>
      <c r="J848" s="67">
        <f t="shared" si="157"/>
        <v>75</v>
      </c>
      <c r="K848" s="68">
        <v>25.75</v>
      </c>
      <c r="L848" s="68">
        <f t="shared" si="158"/>
        <v>49.25</v>
      </c>
      <c r="M848" s="68">
        <f t="shared" si="159"/>
        <v>34.333333333333336</v>
      </c>
      <c r="N848" s="96">
        <v>20</v>
      </c>
      <c r="O848" s="97" t="str">
        <f t="shared" si="160"/>
        <v>DEC</v>
      </c>
      <c r="P848" s="96">
        <v>20</v>
      </c>
      <c r="Q848" s="98">
        <f t="shared" si="161"/>
        <v>5.75</v>
      </c>
      <c r="R848" s="97">
        <f t="shared" si="162"/>
        <v>0.28750000000000009</v>
      </c>
      <c r="S848" s="99" t="str">
        <f t="shared" si="163"/>
        <v>GROWTH</v>
      </c>
      <c r="T848" s="68">
        <v>71.349999999999994</v>
      </c>
      <c r="U848" s="100" t="str">
        <f t="shared" si="164"/>
        <v>jAN</v>
      </c>
      <c r="V848" s="96">
        <v>71.349999999999994</v>
      </c>
      <c r="W848" s="101">
        <f t="shared" si="165"/>
        <v>-45.599999999999994</v>
      </c>
      <c r="X848" s="102">
        <f t="shared" si="166"/>
        <v>-0.63910301331464603</v>
      </c>
      <c r="Y848" s="103" t="str">
        <f t="shared" si="167"/>
        <v>DEGROWTH</v>
      </c>
      <c r="Z848" s="74">
        <v>0</v>
      </c>
      <c r="AA848" s="69"/>
      <c r="AB848" s="74" t="s">
        <v>134</v>
      </c>
      <c r="AC848" s="3"/>
    </row>
    <row r="849" spans="1:29" ht="14.25" customHeight="1">
      <c r="A849" s="74" t="s">
        <v>134</v>
      </c>
      <c r="B849" s="78" t="s">
        <v>81</v>
      </c>
      <c r="C849" s="78" t="s">
        <v>2148</v>
      </c>
      <c r="D849" s="78">
        <v>1000003920</v>
      </c>
      <c r="E849" s="78" t="s">
        <v>2149</v>
      </c>
      <c r="F849" s="73">
        <v>45409</v>
      </c>
      <c r="G849" s="66" t="str">
        <f t="shared" si="156"/>
        <v>Targeted Dealer</v>
      </c>
      <c r="H849" s="66"/>
      <c r="I849" s="67">
        <v>155</v>
      </c>
      <c r="J849" s="67">
        <f t="shared" si="157"/>
        <v>155</v>
      </c>
      <c r="K849" s="68">
        <v>25.5</v>
      </c>
      <c r="L849" s="68">
        <f t="shared" si="158"/>
        <v>129.5</v>
      </c>
      <c r="M849" s="68">
        <f t="shared" si="159"/>
        <v>16.451612903225804</v>
      </c>
      <c r="N849" s="96">
        <v>51</v>
      </c>
      <c r="O849" s="97" t="str">
        <f t="shared" si="160"/>
        <v>DEC</v>
      </c>
      <c r="P849" s="96">
        <v>51</v>
      </c>
      <c r="Q849" s="98">
        <f t="shared" si="161"/>
        <v>-25.5</v>
      </c>
      <c r="R849" s="97">
        <f t="shared" si="162"/>
        <v>-0.5</v>
      </c>
      <c r="S849" s="99" t="str">
        <f t="shared" si="163"/>
        <v>DEGROWTH</v>
      </c>
      <c r="T849" s="68">
        <v>62.5</v>
      </c>
      <c r="U849" s="100" t="str">
        <f t="shared" si="164"/>
        <v>jAN</v>
      </c>
      <c r="V849" s="96">
        <v>62.5</v>
      </c>
      <c r="W849" s="101">
        <f t="shared" si="165"/>
        <v>-37</v>
      </c>
      <c r="X849" s="102">
        <f t="shared" si="166"/>
        <v>-0.59200000000000008</v>
      </c>
      <c r="Y849" s="103" t="str">
        <f t="shared" si="167"/>
        <v>DEGROWTH</v>
      </c>
      <c r="Z849" s="74">
        <v>0</v>
      </c>
      <c r="AA849" s="69"/>
      <c r="AB849" s="74" t="s">
        <v>134</v>
      </c>
      <c r="AC849" s="3"/>
    </row>
    <row r="850" spans="1:29" ht="14.25" customHeight="1">
      <c r="A850" s="74" t="s">
        <v>134</v>
      </c>
      <c r="B850" s="78" t="s">
        <v>81</v>
      </c>
      <c r="C850" s="78" t="s">
        <v>2150</v>
      </c>
      <c r="D850" s="78">
        <v>1000003936</v>
      </c>
      <c r="E850" s="78" t="s">
        <v>2151</v>
      </c>
      <c r="F850" s="73">
        <v>45412</v>
      </c>
      <c r="G850" s="66" t="str">
        <f t="shared" si="156"/>
        <v>Targeted Dealer</v>
      </c>
      <c r="H850" s="66"/>
      <c r="I850" s="67">
        <v>70</v>
      </c>
      <c r="J850" s="67">
        <f t="shared" si="157"/>
        <v>70</v>
      </c>
      <c r="K850" s="68">
        <v>2.5</v>
      </c>
      <c r="L850" s="68">
        <f t="shared" si="158"/>
        <v>67.5</v>
      </c>
      <c r="M850" s="68">
        <f t="shared" si="159"/>
        <v>3.5714285714285716</v>
      </c>
      <c r="N850" s="96">
        <v>10</v>
      </c>
      <c r="O850" s="97" t="str">
        <f t="shared" si="160"/>
        <v>DEC</v>
      </c>
      <c r="P850" s="96">
        <v>10</v>
      </c>
      <c r="Q850" s="98">
        <f t="shared" si="161"/>
        <v>-7.5</v>
      </c>
      <c r="R850" s="97">
        <f t="shared" si="162"/>
        <v>-0.75</v>
      </c>
      <c r="S850" s="99" t="str">
        <f t="shared" si="163"/>
        <v>DEGROWTH</v>
      </c>
      <c r="T850" s="68">
        <v>30</v>
      </c>
      <c r="U850" s="100" t="str">
        <f t="shared" si="164"/>
        <v>jAN</v>
      </c>
      <c r="V850" s="96">
        <v>30</v>
      </c>
      <c r="W850" s="101">
        <f t="shared" si="165"/>
        <v>-27.5</v>
      </c>
      <c r="X850" s="102">
        <f t="shared" si="166"/>
        <v>-0.91666666666666663</v>
      </c>
      <c r="Y850" s="103" t="str">
        <f t="shared" si="167"/>
        <v>DEGROWTH</v>
      </c>
      <c r="Z850" s="74">
        <v>0</v>
      </c>
      <c r="AA850" s="69"/>
      <c r="AB850" s="74" t="s">
        <v>134</v>
      </c>
      <c r="AC850" s="3"/>
    </row>
    <row r="851" spans="1:29" ht="14.25" customHeight="1">
      <c r="A851" s="74" t="s">
        <v>134</v>
      </c>
      <c r="B851" s="78" t="s">
        <v>81</v>
      </c>
      <c r="C851" s="78" t="s">
        <v>2152</v>
      </c>
      <c r="D851" s="78">
        <v>1000004067</v>
      </c>
      <c r="E851" s="78" t="s">
        <v>2153</v>
      </c>
      <c r="F851" s="73">
        <v>45503</v>
      </c>
      <c r="G851" s="66" t="str">
        <f t="shared" si="156"/>
        <v>Targeted Dealer</v>
      </c>
      <c r="H851" s="66"/>
      <c r="I851" s="67">
        <v>50</v>
      </c>
      <c r="J851" s="67">
        <f t="shared" si="157"/>
        <v>50</v>
      </c>
      <c r="K851" s="68">
        <v>30</v>
      </c>
      <c r="L851" s="68">
        <f t="shared" si="158"/>
        <v>20</v>
      </c>
      <c r="M851" s="68">
        <f t="shared" si="159"/>
        <v>60</v>
      </c>
      <c r="N851" s="96">
        <v>50</v>
      </c>
      <c r="O851" s="97" t="str">
        <f t="shared" si="160"/>
        <v>DEC</v>
      </c>
      <c r="P851" s="96">
        <v>50</v>
      </c>
      <c r="Q851" s="98">
        <f t="shared" si="161"/>
        <v>-20</v>
      </c>
      <c r="R851" s="97">
        <f t="shared" si="162"/>
        <v>-0.4</v>
      </c>
      <c r="S851" s="99" t="str">
        <f t="shared" si="163"/>
        <v>DEGROWTH</v>
      </c>
      <c r="T851" s="68">
        <v>30.5</v>
      </c>
      <c r="U851" s="100" t="str">
        <f t="shared" si="164"/>
        <v>jAN</v>
      </c>
      <c r="V851" s="96">
        <v>30.5</v>
      </c>
      <c r="W851" s="101">
        <f t="shared" si="165"/>
        <v>-0.5</v>
      </c>
      <c r="X851" s="102">
        <f t="shared" si="166"/>
        <v>-1.6393442622950838E-2</v>
      </c>
      <c r="Y851" s="103" t="str">
        <f t="shared" si="167"/>
        <v>DEGROWTH</v>
      </c>
      <c r="Z851" s="74">
        <v>1</v>
      </c>
      <c r="AA851" s="69"/>
      <c r="AB851" s="74" t="s">
        <v>134</v>
      </c>
      <c r="AC851" s="3"/>
    </row>
    <row r="852" spans="1:29" ht="14.25" customHeight="1">
      <c r="A852" s="69" t="s">
        <v>134</v>
      </c>
      <c r="B852" s="71" t="s">
        <v>83</v>
      </c>
      <c r="C852" s="71" t="s">
        <v>2154</v>
      </c>
      <c r="D852" s="71">
        <v>1000000377</v>
      </c>
      <c r="E852" s="72" t="s">
        <v>2155</v>
      </c>
      <c r="F852" s="73">
        <v>38385</v>
      </c>
      <c r="G852" s="66" t="str">
        <f t="shared" si="156"/>
        <v>Targeted Dealer</v>
      </c>
      <c r="H852" s="66"/>
      <c r="I852" s="67">
        <v>100</v>
      </c>
      <c r="J852" s="67">
        <f t="shared" si="157"/>
        <v>100</v>
      </c>
      <c r="K852" s="68">
        <v>56.1</v>
      </c>
      <c r="L852" s="68">
        <f t="shared" si="158"/>
        <v>43.9</v>
      </c>
      <c r="M852" s="68">
        <f t="shared" si="159"/>
        <v>56.1</v>
      </c>
      <c r="N852" s="96">
        <v>86.5</v>
      </c>
      <c r="O852" s="97" t="str">
        <f t="shared" si="160"/>
        <v>DEC</v>
      </c>
      <c r="P852" s="96">
        <v>86.5</v>
      </c>
      <c r="Q852" s="98">
        <f t="shared" si="161"/>
        <v>-30.4</v>
      </c>
      <c r="R852" s="97">
        <f t="shared" si="162"/>
        <v>-0.35144508670520225</v>
      </c>
      <c r="S852" s="99" t="str">
        <f t="shared" si="163"/>
        <v>DEGROWTH</v>
      </c>
      <c r="T852" s="68">
        <v>85</v>
      </c>
      <c r="U852" s="100" t="str">
        <f t="shared" si="164"/>
        <v>jAN</v>
      </c>
      <c r="V852" s="96">
        <v>85</v>
      </c>
      <c r="W852" s="101">
        <f t="shared" si="165"/>
        <v>-28.9</v>
      </c>
      <c r="X852" s="102">
        <f t="shared" si="166"/>
        <v>-0.33999999999999997</v>
      </c>
      <c r="Y852" s="103" t="str">
        <f t="shared" si="167"/>
        <v>DEGROWTH</v>
      </c>
      <c r="Z852" s="74">
        <v>0</v>
      </c>
      <c r="AA852" s="69"/>
      <c r="AB852" s="69" t="s">
        <v>134</v>
      </c>
      <c r="AC852" s="3"/>
    </row>
    <row r="853" spans="1:29" ht="14.25" customHeight="1">
      <c r="A853" s="69" t="s">
        <v>134</v>
      </c>
      <c r="B853" s="71" t="s">
        <v>83</v>
      </c>
      <c r="C853" s="71" t="s">
        <v>2156</v>
      </c>
      <c r="D853" s="71">
        <v>1000000130</v>
      </c>
      <c r="E853" s="72" t="s">
        <v>2157</v>
      </c>
      <c r="F853" s="73">
        <v>38443</v>
      </c>
      <c r="G853" s="66" t="str">
        <f t="shared" si="156"/>
        <v>Targeted Dealer</v>
      </c>
      <c r="H853" s="66"/>
      <c r="I853" s="67">
        <v>850</v>
      </c>
      <c r="J853" s="67">
        <f t="shared" si="157"/>
        <v>850</v>
      </c>
      <c r="K853" s="68">
        <v>545</v>
      </c>
      <c r="L853" s="68">
        <f t="shared" si="158"/>
        <v>305</v>
      </c>
      <c r="M853" s="68">
        <f t="shared" si="159"/>
        <v>64.117647058823536</v>
      </c>
      <c r="N853" s="96">
        <v>559.75</v>
      </c>
      <c r="O853" s="97" t="str">
        <f t="shared" si="160"/>
        <v>DEC</v>
      </c>
      <c r="P853" s="96">
        <v>559.75</v>
      </c>
      <c r="Q853" s="98">
        <f t="shared" si="161"/>
        <v>-14.75</v>
      </c>
      <c r="R853" s="97">
        <f t="shared" si="162"/>
        <v>-2.6351049575703445E-2</v>
      </c>
      <c r="S853" s="99" t="str">
        <f t="shared" si="163"/>
        <v>DEGROWTH</v>
      </c>
      <c r="T853" s="68">
        <v>811.75</v>
      </c>
      <c r="U853" s="100" t="str">
        <f t="shared" si="164"/>
        <v>jAN</v>
      </c>
      <c r="V853" s="96">
        <v>811.75</v>
      </c>
      <c r="W853" s="101">
        <f t="shared" si="165"/>
        <v>-266.75</v>
      </c>
      <c r="X853" s="102">
        <f t="shared" si="166"/>
        <v>-0.32861102556205724</v>
      </c>
      <c r="Y853" s="103" t="str">
        <f t="shared" si="167"/>
        <v>DEGROWTH</v>
      </c>
      <c r="Z853" s="74">
        <v>0</v>
      </c>
      <c r="AA853" s="69"/>
      <c r="AB853" s="69" t="s">
        <v>134</v>
      </c>
      <c r="AC853" s="3"/>
    </row>
    <row r="854" spans="1:29" ht="14.25" customHeight="1">
      <c r="A854" s="69" t="s">
        <v>134</v>
      </c>
      <c r="B854" s="71" t="s">
        <v>83</v>
      </c>
      <c r="C854" s="71" t="s">
        <v>2158</v>
      </c>
      <c r="D854" s="71">
        <v>1000000375</v>
      </c>
      <c r="E854" s="72" t="s">
        <v>2159</v>
      </c>
      <c r="F854" s="73">
        <v>40196</v>
      </c>
      <c r="G854" s="66" t="str">
        <f t="shared" si="156"/>
        <v>Targeted Dealer</v>
      </c>
      <c r="H854" s="66"/>
      <c r="I854" s="67">
        <v>125</v>
      </c>
      <c r="J854" s="67">
        <f t="shared" si="157"/>
        <v>125</v>
      </c>
      <c r="K854" s="68">
        <v>143</v>
      </c>
      <c r="L854" s="68">
        <f t="shared" si="158"/>
        <v>-18</v>
      </c>
      <c r="M854" s="68">
        <f t="shared" si="159"/>
        <v>114.4</v>
      </c>
      <c r="N854" s="96">
        <v>117</v>
      </c>
      <c r="O854" s="97" t="str">
        <f t="shared" si="160"/>
        <v>DEC</v>
      </c>
      <c r="P854" s="96">
        <v>117</v>
      </c>
      <c r="Q854" s="98">
        <f t="shared" si="161"/>
        <v>26</v>
      </c>
      <c r="R854" s="97">
        <f t="shared" si="162"/>
        <v>0.22222222222222232</v>
      </c>
      <c r="S854" s="99" t="str">
        <f t="shared" si="163"/>
        <v>GROWTH</v>
      </c>
      <c r="T854" s="68">
        <v>189</v>
      </c>
      <c r="U854" s="100" t="str">
        <f t="shared" si="164"/>
        <v>jAN</v>
      </c>
      <c r="V854" s="96">
        <v>189</v>
      </c>
      <c r="W854" s="101">
        <f t="shared" si="165"/>
        <v>-46</v>
      </c>
      <c r="X854" s="102">
        <f t="shared" si="166"/>
        <v>-0.24338624338624337</v>
      </c>
      <c r="Y854" s="103" t="str">
        <f t="shared" si="167"/>
        <v>DEGROWTH</v>
      </c>
      <c r="Z854" s="74">
        <v>0</v>
      </c>
      <c r="AA854" s="69"/>
      <c r="AB854" s="69" t="s">
        <v>134</v>
      </c>
      <c r="AC854" s="3"/>
    </row>
    <row r="855" spans="1:29" ht="14.25" customHeight="1">
      <c r="A855" s="69" t="s">
        <v>134</v>
      </c>
      <c r="B855" s="71" t="s">
        <v>83</v>
      </c>
      <c r="C855" s="71" t="s">
        <v>2160</v>
      </c>
      <c r="D855" s="71">
        <v>1000000373</v>
      </c>
      <c r="E855" s="72" t="s">
        <v>2161</v>
      </c>
      <c r="F855" s="73">
        <v>40711</v>
      </c>
      <c r="G855" s="66" t="str">
        <f t="shared" si="156"/>
        <v>Targeted Dealer</v>
      </c>
      <c r="H855" s="66"/>
      <c r="I855" s="67">
        <v>750</v>
      </c>
      <c r="J855" s="67">
        <f t="shared" si="157"/>
        <v>750</v>
      </c>
      <c r="K855" s="68">
        <v>800</v>
      </c>
      <c r="L855" s="68">
        <f t="shared" si="158"/>
        <v>-50</v>
      </c>
      <c r="M855" s="68">
        <f t="shared" si="159"/>
        <v>106.66666666666667</v>
      </c>
      <c r="N855" s="96">
        <v>801.8</v>
      </c>
      <c r="O855" s="97" t="str">
        <f t="shared" si="160"/>
        <v>DEC</v>
      </c>
      <c r="P855" s="96">
        <v>801.8</v>
      </c>
      <c r="Q855" s="98">
        <f t="shared" si="161"/>
        <v>-1.7999999999999545</v>
      </c>
      <c r="R855" s="97">
        <f t="shared" si="162"/>
        <v>-2.2449488650535532E-3</v>
      </c>
      <c r="S855" s="99" t="str">
        <f t="shared" si="163"/>
        <v>DEGROWTH</v>
      </c>
      <c r="T855" s="68">
        <v>630.75</v>
      </c>
      <c r="U855" s="100" t="str">
        <f t="shared" si="164"/>
        <v>jAN</v>
      </c>
      <c r="V855" s="96">
        <v>630.75</v>
      </c>
      <c r="W855" s="101">
        <f t="shared" si="165"/>
        <v>169.25</v>
      </c>
      <c r="X855" s="102">
        <f t="shared" si="166"/>
        <v>0.26833135156559651</v>
      </c>
      <c r="Y855" s="103" t="str">
        <f t="shared" si="167"/>
        <v>GROWTH</v>
      </c>
      <c r="Z855" s="74">
        <v>0</v>
      </c>
      <c r="AA855" s="69"/>
      <c r="AB855" s="69" t="s">
        <v>134</v>
      </c>
      <c r="AC855" s="3"/>
    </row>
    <row r="856" spans="1:29" ht="14.25" customHeight="1">
      <c r="A856" s="69" t="s">
        <v>134</v>
      </c>
      <c r="B856" s="71" t="s">
        <v>83</v>
      </c>
      <c r="C856" s="71" t="s">
        <v>2162</v>
      </c>
      <c r="D856" s="71">
        <v>1000000372</v>
      </c>
      <c r="E856" s="72" t="s">
        <v>2163</v>
      </c>
      <c r="F856" s="73">
        <v>43237</v>
      </c>
      <c r="G856" s="66" t="str">
        <f t="shared" si="156"/>
        <v>Targeted Dealer</v>
      </c>
      <c r="H856" s="66"/>
      <c r="I856" s="67">
        <v>175</v>
      </c>
      <c r="J856" s="67">
        <f t="shared" si="157"/>
        <v>175</v>
      </c>
      <c r="K856" s="68">
        <v>101.5</v>
      </c>
      <c r="L856" s="68">
        <f t="shared" si="158"/>
        <v>73.5</v>
      </c>
      <c r="M856" s="68">
        <f t="shared" si="159"/>
        <v>58</v>
      </c>
      <c r="N856" s="96">
        <v>115</v>
      </c>
      <c r="O856" s="97" t="str">
        <f t="shared" si="160"/>
        <v>DEC</v>
      </c>
      <c r="P856" s="96">
        <v>115</v>
      </c>
      <c r="Q856" s="98">
        <f t="shared" si="161"/>
        <v>-13.5</v>
      </c>
      <c r="R856" s="97">
        <f t="shared" si="162"/>
        <v>-0.11739130434782608</v>
      </c>
      <c r="S856" s="99" t="str">
        <f t="shared" si="163"/>
        <v>DEGROWTH</v>
      </c>
      <c r="T856" s="68">
        <v>152.5</v>
      </c>
      <c r="U856" s="100" t="str">
        <f t="shared" si="164"/>
        <v>jAN</v>
      </c>
      <c r="V856" s="96">
        <v>152.5</v>
      </c>
      <c r="W856" s="101">
        <f t="shared" si="165"/>
        <v>-51</v>
      </c>
      <c r="X856" s="102">
        <f t="shared" si="166"/>
        <v>-0.33442622950819667</v>
      </c>
      <c r="Y856" s="103" t="str">
        <f t="shared" si="167"/>
        <v>DEGROWTH</v>
      </c>
      <c r="Z856" s="74">
        <v>0</v>
      </c>
      <c r="AA856" s="69"/>
      <c r="AB856" s="69" t="s">
        <v>134</v>
      </c>
      <c r="AC856" s="3"/>
    </row>
    <row r="857" spans="1:29" ht="14.25" customHeight="1">
      <c r="A857" s="69" t="s">
        <v>134</v>
      </c>
      <c r="B857" s="71" t="s">
        <v>83</v>
      </c>
      <c r="C857" s="71" t="s">
        <v>2164</v>
      </c>
      <c r="D857" s="71">
        <v>1000001111</v>
      </c>
      <c r="E857" s="72" t="s">
        <v>2165</v>
      </c>
      <c r="F857" s="73">
        <v>44501</v>
      </c>
      <c r="G857" s="66" t="str">
        <f t="shared" si="156"/>
        <v>Targeted Dealer</v>
      </c>
      <c r="H857" s="66"/>
      <c r="I857" s="67">
        <v>25</v>
      </c>
      <c r="J857" s="67">
        <f t="shared" si="157"/>
        <v>25</v>
      </c>
      <c r="K857" s="68">
        <v>10</v>
      </c>
      <c r="L857" s="68">
        <f t="shared" si="158"/>
        <v>15</v>
      </c>
      <c r="M857" s="68">
        <f t="shared" si="159"/>
        <v>40</v>
      </c>
      <c r="N857" s="96">
        <v>20</v>
      </c>
      <c r="O857" s="97" t="str">
        <f t="shared" si="160"/>
        <v>DEC</v>
      </c>
      <c r="P857" s="96">
        <v>20</v>
      </c>
      <c r="Q857" s="98">
        <f t="shared" si="161"/>
        <v>-10</v>
      </c>
      <c r="R857" s="97">
        <f t="shared" si="162"/>
        <v>-0.5</v>
      </c>
      <c r="S857" s="99" t="str">
        <f t="shared" si="163"/>
        <v>DEGROWTH</v>
      </c>
      <c r="T857" s="68">
        <v>20</v>
      </c>
      <c r="U857" s="100" t="str">
        <f t="shared" si="164"/>
        <v>jAN</v>
      </c>
      <c r="V857" s="96">
        <v>20</v>
      </c>
      <c r="W857" s="101">
        <f t="shared" si="165"/>
        <v>-10</v>
      </c>
      <c r="X857" s="102">
        <f t="shared" si="166"/>
        <v>-0.5</v>
      </c>
      <c r="Y857" s="103" t="str">
        <f t="shared" si="167"/>
        <v>DEGROWTH</v>
      </c>
      <c r="Z857" s="74">
        <v>0</v>
      </c>
      <c r="AA857" s="69"/>
      <c r="AB857" s="69" t="s">
        <v>134</v>
      </c>
      <c r="AC857" s="3"/>
    </row>
    <row r="858" spans="1:29" ht="14.25" customHeight="1">
      <c r="A858" s="69" t="s">
        <v>134</v>
      </c>
      <c r="B858" s="71" t="s">
        <v>83</v>
      </c>
      <c r="C858" s="71" t="s">
        <v>296</v>
      </c>
      <c r="D858" s="71">
        <v>1000003211</v>
      </c>
      <c r="E858" s="71" t="s">
        <v>297</v>
      </c>
      <c r="F858" s="73">
        <v>44930</v>
      </c>
      <c r="G858" s="66" t="str">
        <f t="shared" si="156"/>
        <v>Targeted Dealer</v>
      </c>
      <c r="H858" s="66"/>
      <c r="I858" s="67">
        <v>60</v>
      </c>
      <c r="J858" s="67">
        <f t="shared" si="157"/>
        <v>60</v>
      </c>
      <c r="K858" s="68">
        <v>10</v>
      </c>
      <c r="L858" s="68">
        <f t="shared" si="158"/>
        <v>50</v>
      </c>
      <c r="M858" s="68">
        <f t="shared" si="159"/>
        <v>16.666666666666668</v>
      </c>
      <c r="N858" s="96">
        <v>24</v>
      </c>
      <c r="O858" s="97" t="str">
        <f t="shared" si="160"/>
        <v>DEC</v>
      </c>
      <c r="P858" s="96">
        <v>24</v>
      </c>
      <c r="Q858" s="98">
        <f t="shared" si="161"/>
        <v>-14</v>
      </c>
      <c r="R858" s="97">
        <f t="shared" si="162"/>
        <v>-0.58333333333333326</v>
      </c>
      <c r="S858" s="99" t="str">
        <f t="shared" si="163"/>
        <v>DEGROWTH</v>
      </c>
      <c r="T858" s="68">
        <v>14.5</v>
      </c>
      <c r="U858" s="100" t="str">
        <f t="shared" si="164"/>
        <v>jAN</v>
      </c>
      <c r="V858" s="96">
        <v>14.5</v>
      </c>
      <c r="W858" s="101">
        <f t="shared" si="165"/>
        <v>-4.5</v>
      </c>
      <c r="X858" s="102">
        <f t="shared" si="166"/>
        <v>-0.31034482758620685</v>
      </c>
      <c r="Y858" s="103" t="str">
        <f t="shared" si="167"/>
        <v>DEGROWTH</v>
      </c>
      <c r="Z858" s="74">
        <v>1</v>
      </c>
      <c r="AA858" s="69"/>
      <c r="AB858" s="69" t="s">
        <v>134</v>
      </c>
      <c r="AC858" s="3"/>
    </row>
    <row r="859" spans="1:29" ht="14.25" customHeight="1">
      <c r="A859" s="74" t="s">
        <v>134</v>
      </c>
      <c r="B859" s="78" t="s">
        <v>83</v>
      </c>
      <c r="C859" s="78" t="s">
        <v>2166</v>
      </c>
      <c r="D859" s="78">
        <v>1000003863</v>
      </c>
      <c r="E859" s="78" t="s">
        <v>2167</v>
      </c>
      <c r="F859" s="73">
        <v>45338</v>
      </c>
      <c r="G859" s="66" t="str">
        <f t="shared" si="156"/>
        <v>Targeted Dealer</v>
      </c>
      <c r="H859" s="66"/>
      <c r="I859" s="67">
        <v>40</v>
      </c>
      <c r="J859" s="67">
        <f t="shared" si="157"/>
        <v>40</v>
      </c>
      <c r="K859" s="68">
        <v>20</v>
      </c>
      <c r="L859" s="68">
        <f t="shared" si="158"/>
        <v>20</v>
      </c>
      <c r="M859" s="68">
        <f t="shared" si="159"/>
        <v>50</v>
      </c>
      <c r="N859" s="96">
        <v>30</v>
      </c>
      <c r="O859" s="97" t="str">
        <f t="shared" si="160"/>
        <v>DEC</v>
      </c>
      <c r="P859" s="96">
        <v>30</v>
      </c>
      <c r="Q859" s="98">
        <f t="shared" si="161"/>
        <v>-10</v>
      </c>
      <c r="R859" s="97">
        <f t="shared" si="162"/>
        <v>-0.33333333333333337</v>
      </c>
      <c r="S859" s="99" t="str">
        <f t="shared" si="163"/>
        <v>DEGROWTH</v>
      </c>
      <c r="T859" s="68">
        <v>20</v>
      </c>
      <c r="U859" s="100" t="str">
        <f t="shared" si="164"/>
        <v>jAN</v>
      </c>
      <c r="V859" s="96">
        <v>20</v>
      </c>
      <c r="W859" s="101">
        <f t="shared" si="165"/>
        <v>0</v>
      </c>
      <c r="X859" s="102">
        <f t="shared" si="166"/>
        <v>0</v>
      </c>
      <c r="Y859" s="103" t="str">
        <f t="shared" si="167"/>
        <v>GROWTH</v>
      </c>
      <c r="Z859" s="74">
        <v>0</v>
      </c>
      <c r="AA859" s="69"/>
      <c r="AB859" s="74" t="s">
        <v>134</v>
      </c>
      <c r="AC859" s="3"/>
    </row>
    <row r="860" spans="1:29" ht="14.25" customHeight="1">
      <c r="A860" s="74" t="s">
        <v>134</v>
      </c>
      <c r="B860" s="78" t="s">
        <v>83</v>
      </c>
      <c r="C860" s="78" t="s">
        <v>298</v>
      </c>
      <c r="D860" s="78">
        <v>1000003895</v>
      </c>
      <c r="E860" s="78" t="s">
        <v>299</v>
      </c>
      <c r="F860" s="73">
        <v>45377</v>
      </c>
      <c r="G860" s="66" t="str">
        <f t="shared" si="156"/>
        <v>-</v>
      </c>
      <c r="H860" s="66"/>
      <c r="I860" s="67">
        <v>0</v>
      </c>
      <c r="J860" s="67">
        <f t="shared" si="157"/>
        <v>0</v>
      </c>
      <c r="K860" s="68">
        <v>5</v>
      </c>
      <c r="L860" s="68">
        <f t="shared" si="158"/>
        <v>-5</v>
      </c>
      <c r="M860" s="68" t="str">
        <f t="shared" si="159"/>
        <v>-</v>
      </c>
      <c r="N860" s="96">
        <v>0</v>
      </c>
      <c r="O860" s="97" t="str">
        <f t="shared" si="160"/>
        <v>DEC</v>
      </c>
      <c r="P860" s="96">
        <v>0</v>
      </c>
      <c r="Q860" s="98">
        <f t="shared" si="161"/>
        <v>5</v>
      </c>
      <c r="R860" s="97" t="str">
        <f t="shared" si="162"/>
        <v xml:space="preserve"> </v>
      </c>
      <c r="S860" s="99" t="b">
        <f t="shared" si="163"/>
        <v>0</v>
      </c>
      <c r="T860" s="68">
        <v>7.5</v>
      </c>
      <c r="U860" s="100" t="str">
        <f t="shared" si="164"/>
        <v>jAN</v>
      </c>
      <c r="V860" s="96">
        <v>7.5</v>
      </c>
      <c r="W860" s="101">
        <f t="shared" si="165"/>
        <v>-2.5</v>
      </c>
      <c r="X860" s="102">
        <f t="shared" si="166"/>
        <v>-0.33333333333333337</v>
      </c>
      <c r="Y860" s="103" t="str">
        <f t="shared" si="167"/>
        <v>DEGROWTH</v>
      </c>
      <c r="Z860" s="74">
        <v>1</v>
      </c>
      <c r="AA860" s="69"/>
      <c r="AB860" s="74" t="s">
        <v>134</v>
      </c>
      <c r="AC860" s="3"/>
    </row>
    <row r="861" spans="1:29" ht="14.25" customHeight="1">
      <c r="A861" s="69" t="s">
        <v>134</v>
      </c>
      <c r="B861" s="71" t="s">
        <v>84</v>
      </c>
      <c r="C861" s="71" t="s">
        <v>2168</v>
      </c>
      <c r="D861" s="71">
        <v>1000000437</v>
      </c>
      <c r="E861" s="72" t="s">
        <v>2169</v>
      </c>
      <c r="F861" s="73">
        <v>38385</v>
      </c>
      <c r="G861" s="66" t="str">
        <f t="shared" si="156"/>
        <v>Targeted Dealer</v>
      </c>
      <c r="H861" s="66"/>
      <c r="I861" s="67">
        <v>10</v>
      </c>
      <c r="J861" s="67">
        <f t="shared" si="157"/>
        <v>10</v>
      </c>
      <c r="K861" s="68">
        <v>0</v>
      </c>
      <c r="L861" s="68">
        <f t="shared" si="158"/>
        <v>10</v>
      </c>
      <c r="M861" s="68">
        <f t="shared" si="159"/>
        <v>0</v>
      </c>
      <c r="N861" s="96">
        <v>0</v>
      </c>
      <c r="O861" s="97" t="str">
        <f t="shared" si="160"/>
        <v>DEC</v>
      </c>
      <c r="P861" s="96">
        <v>0</v>
      </c>
      <c r="Q861" s="98">
        <f t="shared" si="161"/>
        <v>0</v>
      </c>
      <c r="R861" s="97" t="str">
        <f t="shared" si="162"/>
        <v xml:space="preserve"> </v>
      </c>
      <c r="S861" s="99" t="b">
        <f t="shared" si="163"/>
        <v>0</v>
      </c>
      <c r="T861" s="68">
        <v>0</v>
      </c>
      <c r="U861" s="100" t="str">
        <f t="shared" si="164"/>
        <v>jAN</v>
      </c>
      <c r="V861" s="96">
        <v>0</v>
      </c>
      <c r="W861" s="101">
        <f t="shared" si="165"/>
        <v>0</v>
      </c>
      <c r="X861" s="102">
        <f t="shared" si="166"/>
        <v>0</v>
      </c>
      <c r="Y861" s="103" t="b">
        <f t="shared" si="167"/>
        <v>0</v>
      </c>
      <c r="Z861" s="74">
        <v>1</v>
      </c>
      <c r="AA861" s="69"/>
      <c r="AB861" s="69" t="s">
        <v>134</v>
      </c>
      <c r="AC861" s="3"/>
    </row>
    <row r="862" spans="1:29" ht="14.25" customHeight="1">
      <c r="A862" s="69" t="s">
        <v>134</v>
      </c>
      <c r="B862" s="71" t="s">
        <v>84</v>
      </c>
      <c r="C862" s="71" t="s">
        <v>2170</v>
      </c>
      <c r="D862" s="71">
        <v>1000000140</v>
      </c>
      <c r="E862" s="72" t="s">
        <v>2171</v>
      </c>
      <c r="F862" s="73">
        <v>38443</v>
      </c>
      <c r="G862" s="66" t="str">
        <f t="shared" si="156"/>
        <v>Targeted Dealer</v>
      </c>
      <c r="H862" s="66"/>
      <c r="I862" s="67">
        <v>500</v>
      </c>
      <c r="J862" s="67">
        <f t="shared" si="157"/>
        <v>500</v>
      </c>
      <c r="K862" s="68">
        <v>314.75</v>
      </c>
      <c r="L862" s="68">
        <f t="shared" si="158"/>
        <v>185.25</v>
      </c>
      <c r="M862" s="68">
        <f t="shared" si="159"/>
        <v>62.95</v>
      </c>
      <c r="N862" s="96">
        <v>512.5</v>
      </c>
      <c r="O862" s="97" t="str">
        <f t="shared" si="160"/>
        <v>DEC</v>
      </c>
      <c r="P862" s="96">
        <v>512.5</v>
      </c>
      <c r="Q862" s="98">
        <f t="shared" si="161"/>
        <v>-197.75</v>
      </c>
      <c r="R862" s="97">
        <f t="shared" si="162"/>
        <v>-0.38585365853658538</v>
      </c>
      <c r="S862" s="99" t="str">
        <f t="shared" si="163"/>
        <v>DEGROWTH</v>
      </c>
      <c r="T862" s="68">
        <v>93</v>
      </c>
      <c r="U862" s="100" t="str">
        <f t="shared" si="164"/>
        <v>jAN</v>
      </c>
      <c r="V862" s="96">
        <v>93</v>
      </c>
      <c r="W862" s="101">
        <f t="shared" si="165"/>
        <v>221.75</v>
      </c>
      <c r="X862" s="102">
        <f t="shared" si="166"/>
        <v>2.3844086021505375</v>
      </c>
      <c r="Y862" s="103" t="str">
        <f t="shared" si="167"/>
        <v>GROWTH</v>
      </c>
      <c r="Z862" s="74">
        <v>0</v>
      </c>
      <c r="AA862" s="69"/>
      <c r="AB862" s="69" t="s">
        <v>134</v>
      </c>
      <c r="AC862" s="3"/>
    </row>
    <row r="863" spans="1:29" ht="14.25" customHeight="1">
      <c r="A863" s="69" t="s">
        <v>134</v>
      </c>
      <c r="B863" s="71" t="s">
        <v>84</v>
      </c>
      <c r="C863" s="71" t="s">
        <v>2172</v>
      </c>
      <c r="D863" s="71">
        <v>1000000434</v>
      </c>
      <c r="E863" s="72" t="s">
        <v>2173</v>
      </c>
      <c r="F863" s="73">
        <v>39220</v>
      </c>
      <c r="G863" s="66" t="str">
        <f t="shared" si="156"/>
        <v>Targeted Dealer</v>
      </c>
      <c r="H863" s="66"/>
      <c r="I863" s="67">
        <v>45</v>
      </c>
      <c r="J863" s="67">
        <f t="shared" si="157"/>
        <v>45</v>
      </c>
      <c r="K863" s="68">
        <v>33.5</v>
      </c>
      <c r="L863" s="68">
        <f t="shared" si="158"/>
        <v>11.5</v>
      </c>
      <c r="M863" s="68">
        <f t="shared" si="159"/>
        <v>74.444444444444443</v>
      </c>
      <c r="N863" s="96">
        <v>41.5</v>
      </c>
      <c r="O863" s="97" t="str">
        <f t="shared" si="160"/>
        <v>DEC</v>
      </c>
      <c r="P863" s="96">
        <v>41.5</v>
      </c>
      <c r="Q863" s="98">
        <f t="shared" si="161"/>
        <v>-8</v>
      </c>
      <c r="R863" s="97">
        <f t="shared" si="162"/>
        <v>-0.19277108433734935</v>
      </c>
      <c r="S863" s="99" t="str">
        <f t="shared" si="163"/>
        <v>DEGROWTH</v>
      </c>
      <c r="T863" s="68">
        <v>35.5</v>
      </c>
      <c r="U863" s="100" t="str">
        <f t="shared" si="164"/>
        <v>jAN</v>
      </c>
      <c r="V863" s="96">
        <v>35.5</v>
      </c>
      <c r="W863" s="101">
        <f t="shared" si="165"/>
        <v>-2</v>
      </c>
      <c r="X863" s="102">
        <f t="shared" si="166"/>
        <v>-5.633802816901412E-2</v>
      </c>
      <c r="Y863" s="103" t="str">
        <f t="shared" si="167"/>
        <v>DEGROWTH</v>
      </c>
      <c r="Z863" s="74">
        <v>0</v>
      </c>
      <c r="AA863" s="69"/>
      <c r="AB863" s="69" t="s">
        <v>134</v>
      </c>
      <c r="AC863" s="3"/>
    </row>
    <row r="864" spans="1:29" ht="14.25" customHeight="1">
      <c r="A864" s="69" t="s">
        <v>134</v>
      </c>
      <c r="B864" s="71" t="s">
        <v>84</v>
      </c>
      <c r="C864" s="71" t="s">
        <v>2174</v>
      </c>
      <c r="D864" s="71">
        <v>1000000432</v>
      </c>
      <c r="E864" s="72" t="s">
        <v>2175</v>
      </c>
      <c r="F864" s="73">
        <v>39316</v>
      </c>
      <c r="G864" s="66" t="str">
        <f t="shared" si="156"/>
        <v>Targeted Dealer</v>
      </c>
      <c r="H864" s="66"/>
      <c r="I864" s="67">
        <v>140</v>
      </c>
      <c r="J864" s="67">
        <f t="shared" si="157"/>
        <v>140</v>
      </c>
      <c r="K864" s="68">
        <v>169.25</v>
      </c>
      <c r="L864" s="68">
        <f t="shared" si="158"/>
        <v>-29.25</v>
      </c>
      <c r="M864" s="68">
        <f t="shared" si="159"/>
        <v>120.89285714285715</v>
      </c>
      <c r="N864" s="96">
        <v>122</v>
      </c>
      <c r="O864" s="97" t="str">
        <f t="shared" si="160"/>
        <v>DEC</v>
      </c>
      <c r="P864" s="96">
        <v>122</v>
      </c>
      <c r="Q864" s="98">
        <f t="shared" si="161"/>
        <v>47.25</v>
      </c>
      <c r="R864" s="97">
        <f t="shared" si="162"/>
        <v>0.38729508196721318</v>
      </c>
      <c r="S864" s="99" t="str">
        <f t="shared" si="163"/>
        <v>GROWTH</v>
      </c>
      <c r="T864" s="68">
        <v>259</v>
      </c>
      <c r="U864" s="100" t="str">
        <f t="shared" si="164"/>
        <v>jAN</v>
      </c>
      <c r="V864" s="96">
        <v>259</v>
      </c>
      <c r="W864" s="101">
        <f t="shared" si="165"/>
        <v>-89.75</v>
      </c>
      <c r="X864" s="102">
        <f t="shared" si="166"/>
        <v>-0.34652509652509655</v>
      </c>
      <c r="Y864" s="103" t="str">
        <f t="shared" si="167"/>
        <v>DEGROWTH</v>
      </c>
      <c r="Z864" s="74">
        <v>0</v>
      </c>
      <c r="AA864" s="69"/>
      <c r="AB864" s="69" t="s">
        <v>134</v>
      </c>
      <c r="AC864" s="3"/>
    </row>
    <row r="865" spans="1:29" ht="14.25" customHeight="1">
      <c r="A865" s="69" t="s">
        <v>134</v>
      </c>
      <c r="B865" s="71" t="s">
        <v>84</v>
      </c>
      <c r="C865" s="71" t="s">
        <v>2176</v>
      </c>
      <c r="D865" s="71">
        <v>1000000428</v>
      </c>
      <c r="E865" s="72" t="s">
        <v>2177</v>
      </c>
      <c r="F865" s="73">
        <v>39609</v>
      </c>
      <c r="G865" s="66" t="str">
        <f t="shared" si="156"/>
        <v>Targeted Dealer</v>
      </c>
      <c r="H865" s="66"/>
      <c r="I865" s="67">
        <v>60</v>
      </c>
      <c r="J865" s="67">
        <f t="shared" si="157"/>
        <v>60</v>
      </c>
      <c r="K865" s="68">
        <v>63</v>
      </c>
      <c r="L865" s="68">
        <f t="shared" si="158"/>
        <v>-3</v>
      </c>
      <c r="M865" s="68">
        <f t="shared" si="159"/>
        <v>105</v>
      </c>
      <c r="N865" s="96">
        <v>27</v>
      </c>
      <c r="O865" s="97" t="str">
        <f t="shared" si="160"/>
        <v>DEC</v>
      </c>
      <c r="P865" s="96">
        <v>27</v>
      </c>
      <c r="Q865" s="98">
        <f t="shared" si="161"/>
        <v>36</v>
      </c>
      <c r="R865" s="97">
        <f t="shared" si="162"/>
        <v>1.3333333333333335</v>
      </c>
      <c r="S865" s="99" t="str">
        <f t="shared" si="163"/>
        <v>GROWTH</v>
      </c>
      <c r="T865" s="68">
        <v>56.5</v>
      </c>
      <c r="U865" s="100" t="str">
        <f t="shared" si="164"/>
        <v>jAN</v>
      </c>
      <c r="V865" s="96">
        <v>56.5</v>
      </c>
      <c r="W865" s="101">
        <f t="shared" si="165"/>
        <v>6.5</v>
      </c>
      <c r="X865" s="102">
        <f t="shared" si="166"/>
        <v>0.11504424778761058</v>
      </c>
      <c r="Y865" s="103" t="str">
        <f t="shared" si="167"/>
        <v>GROWTH</v>
      </c>
      <c r="Z865" s="74">
        <v>0</v>
      </c>
      <c r="AA865" s="69"/>
      <c r="AB865" s="69" t="s">
        <v>134</v>
      </c>
      <c r="AC865" s="3"/>
    </row>
    <row r="866" spans="1:29" ht="14.25" customHeight="1">
      <c r="A866" s="69" t="s">
        <v>134</v>
      </c>
      <c r="B866" s="71" t="s">
        <v>84</v>
      </c>
      <c r="C866" s="71" t="s">
        <v>2178</v>
      </c>
      <c r="D866" s="71">
        <v>1000000442</v>
      </c>
      <c r="E866" s="72" t="s">
        <v>2179</v>
      </c>
      <c r="F866" s="73">
        <v>40024</v>
      </c>
      <c r="G866" s="66" t="str">
        <f t="shared" si="156"/>
        <v>Targeted Dealer</v>
      </c>
      <c r="H866" s="66"/>
      <c r="I866" s="67">
        <v>270</v>
      </c>
      <c r="J866" s="67">
        <f t="shared" si="157"/>
        <v>270</v>
      </c>
      <c r="K866" s="68">
        <v>318.75</v>
      </c>
      <c r="L866" s="68">
        <f t="shared" si="158"/>
        <v>-48.75</v>
      </c>
      <c r="M866" s="68">
        <f t="shared" si="159"/>
        <v>118.05555555555554</v>
      </c>
      <c r="N866" s="96">
        <v>289.85000000000002</v>
      </c>
      <c r="O866" s="97" t="str">
        <f t="shared" si="160"/>
        <v>DEC</v>
      </c>
      <c r="P866" s="96">
        <v>289.85000000000002</v>
      </c>
      <c r="Q866" s="98">
        <f t="shared" si="161"/>
        <v>28.899999999999977</v>
      </c>
      <c r="R866" s="97">
        <f t="shared" si="162"/>
        <v>9.9706744868035102E-2</v>
      </c>
      <c r="S866" s="99" t="str">
        <f t="shared" si="163"/>
        <v>GROWTH</v>
      </c>
      <c r="T866" s="68">
        <v>235</v>
      </c>
      <c r="U866" s="100" t="str">
        <f t="shared" si="164"/>
        <v>jAN</v>
      </c>
      <c r="V866" s="96">
        <v>235</v>
      </c>
      <c r="W866" s="101">
        <f t="shared" si="165"/>
        <v>83.75</v>
      </c>
      <c r="X866" s="102">
        <f t="shared" si="166"/>
        <v>0.3563829787234043</v>
      </c>
      <c r="Y866" s="103" t="str">
        <f t="shared" si="167"/>
        <v>GROWTH</v>
      </c>
      <c r="Z866" s="74">
        <v>0</v>
      </c>
      <c r="AA866" s="69"/>
      <c r="AB866" s="69" t="s">
        <v>134</v>
      </c>
      <c r="AC866" s="3"/>
    </row>
    <row r="867" spans="1:29" ht="14.25" customHeight="1">
      <c r="A867" s="69" t="s">
        <v>134</v>
      </c>
      <c r="B867" s="71" t="s">
        <v>84</v>
      </c>
      <c r="C867" s="71" t="s">
        <v>300</v>
      </c>
      <c r="D867" s="71">
        <v>1000000431</v>
      </c>
      <c r="E867" s="72" t="s">
        <v>301</v>
      </c>
      <c r="F867" s="73">
        <v>42884</v>
      </c>
      <c r="G867" s="66" t="str">
        <f t="shared" si="156"/>
        <v>Targeted Dealer</v>
      </c>
      <c r="H867" s="66"/>
      <c r="I867" s="67">
        <v>10</v>
      </c>
      <c r="J867" s="67">
        <f t="shared" si="157"/>
        <v>10</v>
      </c>
      <c r="K867" s="68">
        <v>0</v>
      </c>
      <c r="L867" s="68">
        <f t="shared" si="158"/>
        <v>10</v>
      </c>
      <c r="M867" s="68">
        <f t="shared" si="159"/>
        <v>0</v>
      </c>
      <c r="N867" s="96">
        <v>0</v>
      </c>
      <c r="O867" s="97" t="str">
        <f t="shared" si="160"/>
        <v>DEC</v>
      </c>
      <c r="P867" s="96">
        <v>0</v>
      </c>
      <c r="Q867" s="98">
        <f t="shared" si="161"/>
        <v>0</v>
      </c>
      <c r="R867" s="97" t="str">
        <f t="shared" si="162"/>
        <v xml:space="preserve"> </v>
      </c>
      <c r="S867" s="99" t="b">
        <f t="shared" si="163"/>
        <v>0</v>
      </c>
      <c r="T867" s="68">
        <v>2</v>
      </c>
      <c r="U867" s="100" t="str">
        <f t="shared" si="164"/>
        <v>jAN</v>
      </c>
      <c r="V867" s="96">
        <v>2</v>
      </c>
      <c r="W867" s="101">
        <f t="shared" si="165"/>
        <v>-2</v>
      </c>
      <c r="X867" s="102">
        <f t="shared" si="166"/>
        <v>-1</v>
      </c>
      <c r="Y867" s="103" t="str">
        <f t="shared" si="167"/>
        <v>DEGROWTH</v>
      </c>
      <c r="Z867" s="74">
        <v>0</v>
      </c>
      <c r="AA867" s="69"/>
      <c r="AB867" s="69" t="s">
        <v>134</v>
      </c>
      <c r="AC867" s="3"/>
    </row>
    <row r="868" spans="1:29" ht="14.25" customHeight="1">
      <c r="A868" s="69" t="s">
        <v>134</v>
      </c>
      <c r="B868" s="71" t="s">
        <v>84</v>
      </c>
      <c r="C868" s="71" t="s">
        <v>2180</v>
      </c>
      <c r="D868" s="71">
        <v>1000000439</v>
      </c>
      <c r="E868" s="72" t="s">
        <v>2181</v>
      </c>
      <c r="F868" s="73">
        <v>42921</v>
      </c>
      <c r="G868" s="66" t="str">
        <f t="shared" si="156"/>
        <v>Targeted Dealer</v>
      </c>
      <c r="H868" s="66"/>
      <c r="I868" s="67">
        <v>240</v>
      </c>
      <c r="J868" s="67">
        <f t="shared" si="157"/>
        <v>240</v>
      </c>
      <c r="K868" s="68">
        <v>190.75</v>
      </c>
      <c r="L868" s="68">
        <f t="shared" si="158"/>
        <v>49.25</v>
      </c>
      <c r="M868" s="68">
        <f t="shared" si="159"/>
        <v>79.479166666666671</v>
      </c>
      <c r="N868" s="96">
        <v>157</v>
      </c>
      <c r="O868" s="97" t="str">
        <f t="shared" si="160"/>
        <v>DEC</v>
      </c>
      <c r="P868" s="96">
        <v>157</v>
      </c>
      <c r="Q868" s="98">
        <f t="shared" si="161"/>
        <v>33.75</v>
      </c>
      <c r="R868" s="97">
        <f t="shared" si="162"/>
        <v>0.21496815286624193</v>
      </c>
      <c r="S868" s="99" t="str">
        <f t="shared" si="163"/>
        <v>GROWTH</v>
      </c>
      <c r="T868" s="68">
        <v>218.75</v>
      </c>
      <c r="U868" s="100" t="str">
        <f t="shared" si="164"/>
        <v>jAN</v>
      </c>
      <c r="V868" s="96">
        <v>218.75</v>
      </c>
      <c r="W868" s="101">
        <f t="shared" si="165"/>
        <v>-28</v>
      </c>
      <c r="X868" s="102">
        <f t="shared" si="166"/>
        <v>-0.128</v>
      </c>
      <c r="Y868" s="103" t="str">
        <f t="shared" si="167"/>
        <v>DEGROWTH</v>
      </c>
      <c r="Z868" s="74">
        <v>0</v>
      </c>
      <c r="AA868" s="69"/>
      <c r="AB868" s="69" t="s">
        <v>134</v>
      </c>
      <c r="AC868" s="3"/>
    </row>
    <row r="869" spans="1:29" ht="14.25" customHeight="1">
      <c r="A869" s="69" t="s">
        <v>134</v>
      </c>
      <c r="B869" s="71" t="s">
        <v>84</v>
      </c>
      <c r="C869" s="71" t="s">
        <v>2182</v>
      </c>
      <c r="D869" s="71">
        <v>1000000909</v>
      </c>
      <c r="E869" s="72" t="s">
        <v>2183</v>
      </c>
      <c r="F869" s="73">
        <v>43720</v>
      </c>
      <c r="G869" s="66" t="str">
        <f t="shared" si="156"/>
        <v>Targeted Dealer</v>
      </c>
      <c r="H869" s="66"/>
      <c r="I869" s="67">
        <v>60</v>
      </c>
      <c r="J869" s="67">
        <f t="shared" si="157"/>
        <v>60</v>
      </c>
      <c r="K869" s="68">
        <v>35</v>
      </c>
      <c r="L869" s="68">
        <f t="shared" si="158"/>
        <v>25</v>
      </c>
      <c r="M869" s="68">
        <f t="shared" si="159"/>
        <v>58.333333333333336</v>
      </c>
      <c r="N869" s="96">
        <v>37.5</v>
      </c>
      <c r="O869" s="97" t="str">
        <f t="shared" si="160"/>
        <v>DEC</v>
      </c>
      <c r="P869" s="96">
        <v>37.5</v>
      </c>
      <c r="Q869" s="98">
        <f t="shared" si="161"/>
        <v>-2.5</v>
      </c>
      <c r="R869" s="97">
        <f t="shared" si="162"/>
        <v>-6.6666666666666652E-2</v>
      </c>
      <c r="S869" s="99" t="str">
        <f t="shared" si="163"/>
        <v>DEGROWTH</v>
      </c>
      <c r="T869" s="68">
        <v>50</v>
      </c>
      <c r="U869" s="100" t="str">
        <f t="shared" si="164"/>
        <v>jAN</v>
      </c>
      <c r="V869" s="96">
        <v>50</v>
      </c>
      <c r="W869" s="101">
        <f t="shared" si="165"/>
        <v>-15</v>
      </c>
      <c r="X869" s="102">
        <f t="shared" si="166"/>
        <v>-0.30000000000000004</v>
      </c>
      <c r="Y869" s="103" t="str">
        <f t="shared" si="167"/>
        <v>DEGROWTH</v>
      </c>
      <c r="Z869" s="74">
        <v>0</v>
      </c>
      <c r="AA869" s="69"/>
      <c r="AB869" s="69" t="s">
        <v>134</v>
      </c>
      <c r="AC869" s="3"/>
    </row>
    <row r="870" spans="1:29" ht="14.25" customHeight="1">
      <c r="A870" s="69" t="s">
        <v>134</v>
      </c>
      <c r="B870" s="71" t="s">
        <v>84</v>
      </c>
      <c r="C870" s="71" t="s">
        <v>2184</v>
      </c>
      <c r="D870" s="71">
        <v>1000000907</v>
      </c>
      <c r="E870" s="72" t="s">
        <v>2185</v>
      </c>
      <c r="F870" s="73">
        <v>44377</v>
      </c>
      <c r="G870" s="66" t="str">
        <f t="shared" si="156"/>
        <v>Targeted Dealer</v>
      </c>
      <c r="H870" s="66"/>
      <c r="I870" s="67">
        <v>300</v>
      </c>
      <c r="J870" s="67">
        <f t="shared" si="157"/>
        <v>300</v>
      </c>
      <c r="K870" s="68">
        <v>273</v>
      </c>
      <c r="L870" s="68">
        <f t="shared" si="158"/>
        <v>27</v>
      </c>
      <c r="M870" s="68">
        <f t="shared" si="159"/>
        <v>91</v>
      </c>
      <c r="N870" s="96">
        <v>235</v>
      </c>
      <c r="O870" s="97" t="str">
        <f t="shared" si="160"/>
        <v>DEC</v>
      </c>
      <c r="P870" s="96">
        <v>235</v>
      </c>
      <c r="Q870" s="98">
        <f t="shared" si="161"/>
        <v>38</v>
      </c>
      <c r="R870" s="97">
        <f t="shared" si="162"/>
        <v>0.16170212765957448</v>
      </c>
      <c r="S870" s="99" t="str">
        <f t="shared" si="163"/>
        <v>GROWTH</v>
      </c>
      <c r="T870" s="68">
        <v>275</v>
      </c>
      <c r="U870" s="100" t="str">
        <f t="shared" si="164"/>
        <v>jAN</v>
      </c>
      <c r="V870" s="96">
        <v>275</v>
      </c>
      <c r="W870" s="101">
        <f t="shared" si="165"/>
        <v>-2</v>
      </c>
      <c r="X870" s="102">
        <f t="shared" si="166"/>
        <v>-7.2727272727273196E-3</v>
      </c>
      <c r="Y870" s="103" t="str">
        <f t="shared" si="167"/>
        <v>DEGROWTH</v>
      </c>
      <c r="Z870" s="74">
        <v>0</v>
      </c>
      <c r="AA870" s="69"/>
      <c r="AB870" s="69" t="s">
        <v>134</v>
      </c>
      <c r="AC870" s="3"/>
    </row>
    <row r="871" spans="1:29" ht="14.25" customHeight="1">
      <c r="A871" s="69" t="s">
        <v>134</v>
      </c>
      <c r="B871" s="71" t="s">
        <v>84</v>
      </c>
      <c r="C871" s="71" t="s">
        <v>2186</v>
      </c>
      <c r="D871" s="71">
        <v>1000000911</v>
      </c>
      <c r="E871" s="72" t="s">
        <v>2187</v>
      </c>
      <c r="F871" s="73">
        <v>44438</v>
      </c>
      <c r="G871" s="66" t="str">
        <f t="shared" si="156"/>
        <v>Targeted Dealer</v>
      </c>
      <c r="H871" s="66"/>
      <c r="I871" s="67">
        <v>30</v>
      </c>
      <c r="J871" s="67">
        <f t="shared" si="157"/>
        <v>30</v>
      </c>
      <c r="K871" s="68">
        <v>0</v>
      </c>
      <c r="L871" s="68">
        <f t="shared" si="158"/>
        <v>30</v>
      </c>
      <c r="M871" s="68">
        <f t="shared" si="159"/>
        <v>0</v>
      </c>
      <c r="N871" s="96">
        <v>25</v>
      </c>
      <c r="O871" s="97" t="str">
        <f t="shared" si="160"/>
        <v>DEC</v>
      </c>
      <c r="P871" s="96">
        <v>25</v>
      </c>
      <c r="Q871" s="98">
        <f t="shared" si="161"/>
        <v>-25</v>
      </c>
      <c r="R871" s="97">
        <f t="shared" si="162"/>
        <v>-1</v>
      </c>
      <c r="S871" s="99" t="str">
        <f t="shared" si="163"/>
        <v>DEGROWTH</v>
      </c>
      <c r="T871" s="68">
        <v>20</v>
      </c>
      <c r="U871" s="100" t="str">
        <f t="shared" si="164"/>
        <v>jAN</v>
      </c>
      <c r="V871" s="96">
        <v>20</v>
      </c>
      <c r="W871" s="101">
        <f t="shared" si="165"/>
        <v>-20</v>
      </c>
      <c r="X871" s="102">
        <f t="shared" si="166"/>
        <v>-1</v>
      </c>
      <c r="Y871" s="103" t="str">
        <f t="shared" si="167"/>
        <v>DEGROWTH</v>
      </c>
      <c r="Z871" s="74">
        <v>0</v>
      </c>
      <c r="AA871" s="69"/>
      <c r="AB871" s="69" t="s">
        <v>134</v>
      </c>
      <c r="AC871" s="3"/>
    </row>
    <row r="872" spans="1:29" ht="14.25" customHeight="1">
      <c r="A872" s="69" t="s">
        <v>134</v>
      </c>
      <c r="B872" s="71" t="s">
        <v>84</v>
      </c>
      <c r="C872" s="71" t="s">
        <v>2188</v>
      </c>
      <c r="D872" s="71">
        <v>1000003171</v>
      </c>
      <c r="E872" s="71" t="s">
        <v>2189</v>
      </c>
      <c r="F872" s="73">
        <v>44918</v>
      </c>
      <c r="G872" s="66" t="str">
        <f t="shared" si="156"/>
        <v>Targeted Dealer</v>
      </c>
      <c r="H872" s="66"/>
      <c r="I872" s="67">
        <v>380</v>
      </c>
      <c r="J872" s="67">
        <f t="shared" si="157"/>
        <v>380</v>
      </c>
      <c r="K872" s="68">
        <v>526.9</v>
      </c>
      <c r="L872" s="68">
        <f t="shared" si="158"/>
        <v>-146.89999999999998</v>
      </c>
      <c r="M872" s="68">
        <f t="shared" si="159"/>
        <v>138.65789473684211</v>
      </c>
      <c r="N872" s="96">
        <v>334.6</v>
      </c>
      <c r="O872" s="97" t="str">
        <f t="shared" si="160"/>
        <v>DEC</v>
      </c>
      <c r="P872" s="96">
        <v>334.6</v>
      </c>
      <c r="Q872" s="98">
        <f t="shared" si="161"/>
        <v>192.29999999999995</v>
      </c>
      <c r="R872" s="97">
        <f t="shared" si="162"/>
        <v>0.57471607890017906</v>
      </c>
      <c r="S872" s="99" t="str">
        <f t="shared" si="163"/>
        <v>GROWTH</v>
      </c>
      <c r="T872" s="68">
        <v>353.75</v>
      </c>
      <c r="U872" s="100" t="str">
        <f t="shared" si="164"/>
        <v>jAN</v>
      </c>
      <c r="V872" s="96">
        <v>353.75</v>
      </c>
      <c r="W872" s="101">
        <f t="shared" si="165"/>
        <v>173.14999999999998</v>
      </c>
      <c r="X872" s="102">
        <f t="shared" si="166"/>
        <v>0.48946996466431081</v>
      </c>
      <c r="Y872" s="103" t="str">
        <f t="shared" si="167"/>
        <v>GROWTH</v>
      </c>
      <c r="Z872" s="74">
        <v>0</v>
      </c>
      <c r="AA872" s="69"/>
      <c r="AB872" s="69" t="s">
        <v>134</v>
      </c>
      <c r="AC872" s="3"/>
    </row>
    <row r="873" spans="1:29" ht="14.25" customHeight="1">
      <c r="A873" s="69" t="s">
        <v>134</v>
      </c>
      <c r="B873" s="71" t="s">
        <v>84</v>
      </c>
      <c r="C873" s="71" t="s">
        <v>2190</v>
      </c>
      <c r="D873" s="71">
        <v>1000003531</v>
      </c>
      <c r="E873" s="71" t="s">
        <v>2191</v>
      </c>
      <c r="F873" s="73">
        <v>45065</v>
      </c>
      <c r="G873" s="66" t="str">
        <f t="shared" si="156"/>
        <v>Targeted Dealer</v>
      </c>
      <c r="H873" s="66"/>
      <c r="I873" s="67">
        <v>60</v>
      </c>
      <c r="J873" s="67">
        <f t="shared" si="157"/>
        <v>60</v>
      </c>
      <c r="K873" s="68">
        <v>72</v>
      </c>
      <c r="L873" s="68">
        <f t="shared" si="158"/>
        <v>-12</v>
      </c>
      <c r="M873" s="68">
        <f t="shared" si="159"/>
        <v>120</v>
      </c>
      <c r="N873" s="96">
        <v>15</v>
      </c>
      <c r="O873" s="97" t="str">
        <f t="shared" si="160"/>
        <v>DEC</v>
      </c>
      <c r="P873" s="96">
        <v>15</v>
      </c>
      <c r="Q873" s="98">
        <f t="shared" si="161"/>
        <v>57</v>
      </c>
      <c r="R873" s="97">
        <f t="shared" si="162"/>
        <v>3.8</v>
      </c>
      <c r="S873" s="99" t="str">
        <f t="shared" si="163"/>
        <v>GROWTH</v>
      </c>
      <c r="T873" s="68">
        <v>55.5</v>
      </c>
      <c r="U873" s="100" t="str">
        <f t="shared" si="164"/>
        <v>jAN</v>
      </c>
      <c r="V873" s="96">
        <v>55.5</v>
      </c>
      <c r="W873" s="101">
        <f t="shared" si="165"/>
        <v>16.5</v>
      </c>
      <c r="X873" s="102">
        <f t="shared" si="166"/>
        <v>0.29729729729729737</v>
      </c>
      <c r="Y873" s="103" t="str">
        <f t="shared" si="167"/>
        <v>GROWTH</v>
      </c>
      <c r="Z873" s="74">
        <v>0</v>
      </c>
      <c r="AA873" s="69"/>
      <c r="AB873" s="69" t="s">
        <v>134</v>
      </c>
      <c r="AC873" s="3"/>
    </row>
    <row r="874" spans="1:29" ht="14.25" customHeight="1">
      <c r="A874" s="69" t="s">
        <v>134</v>
      </c>
      <c r="B874" s="71" t="s">
        <v>84</v>
      </c>
      <c r="C874" s="71" t="s">
        <v>2192</v>
      </c>
      <c r="D874" s="71">
        <v>1000003590</v>
      </c>
      <c r="E874" s="71" t="s">
        <v>2193</v>
      </c>
      <c r="F874" s="73">
        <v>45084</v>
      </c>
      <c r="G874" s="66" t="str">
        <f t="shared" si="156"/>
        <v>Targeted Dealer</v>
      </c>
      <c r="H874" s="66"/>
      <c r="I874" s="67">
        <v>50</v>
      </c>
      <c r="J874" s="67">
        <f t="shared" si="157"/>
        <v>50</v>
      </c>
      <c r="K874" s="68">
        <v>25.5</v>
      </c>
      <c r="L874" s="68">
        <f t="shared" si="158"/>
        <v>24.5</v>
      </c>
      <c r="M874" s="68">
        <f t="shared" si="159"/>
        <v>51</v>
      </c>
      <c r="N874" s="96">
        <v>21</v>
      </c>
      <c r="O874" s="97" t="str">
        <f t="shared" si="160"/>
        <v>DEC</v>
      </c>
      <c r="P874" s="96">
        <v>21</v>
      </c>
      <c r="Q874" s="98">
        <f t="shared" si="161"/>
        <v>4.5</v>
      </c>
      <c r="R874" s="97">
        <f t="shared" si="162"/>
        <v>0.21428571428571419</v>
      </c>
      <c r="S874" s="99" t="str">
        <f t="shared" si="163"/>
        <v>GROWTH</v>
      </c>
      <c r="T874" s="68">
        <v>40</v>
      </c>
      <c r="U874" s="100" t="str">
        <f t="shared" si="164"/>
        <v>jAN</v>
      </c>
      <c r="V874" s="96">
        <v>40</v>
      </c>
      <c r="W874" s="101">
        <f t="shared" si="165"/>
        <v>-14.5</v>
      </c>
      <c r="X874" s="102">
        <f t="shared" si="166"/>
        <v>-0.36250000000000004</v>
      </c>
      <c r="Y874" s="103" t="str">
        <f t="shared" si="167"/>
        <v>DEGROWTH</v>
      </c>
      <c r="Z874" s="74">
        <v>0</v>
      </c>
      <c r="AA874" s="69"/>
      <c r="AB874" s="69" t="s">
        <v>134</v>
      </c>
      <c r="AC874" s="3"/>
    </row>
    <row r="875" spans="1:29" ht="14.25" customHeight="1">
      <c r="A875" s="69" t="s">
        <v>134</v>
      </c>
      <c r="B875" s="71" t="s">
        <v>84</v>
      </c>
      <c r="C875" s="71" t="s">
        <v>2194</v>
      </c>
      <c r="D875" s="71">
        <v>1000003818</v>
      </c>
      <c r="E875" s="71" t="s">
        <v>2195</v>
      </c>
      <c r="F875" s="77">
        <v>45301</v>
      </c>
      <c r="G875" s="66" t="str">
        <f t="shared" si="156"/>
        <v>Targeted Dealer</v>
      </c>
      <c r="H875" s="66"/>
      <c r="I875" s="67">
        <v>30</v>
      </c>
      <c r="J875" s="67">
        <f t="shared" si="157"/>
        <v>30</v>
      </c>
      <c r="K875" s="68">
        <v>30.9</v>
      </c>
      <c r="L875" s="68">
        <f t="shared" si="158"/>
        <v>-0.89999999999999858</v>
      </c>
      <c r="M875" s="68">
        <f t="shared" si="159"/>
        <v>103</v>
      </c>
      <c r="N875" s="96">
        <v>2.5</v>
      </c>
      <c r="O875" s="97" t="str">
        <f t="shared" si="160"/>
        <v>DEC</v>
      </c>
      <c r="P875" s="96">
        <v>2.5</v>
      </c>
      <c r="Q875" s="98">
        <f t="shared" si="161"/>
        <v>28.4</v>
      </c>
      <c r="R875" s="97">
        <f t="shared" si="162"/>
        <v>11.36</v>
      </c>
      <c r="S875" s="99" t="str">
        <f t="shared" si="163"/>
        <v>GROWTH</v>
      </c>
      <c r="T875" s="68">
        <v>105.5</v>
      </c>
      <c r="U875" s="100" t="str">
        <f t="shared" si="164"/>
        <v>jAN</v>
      </c>
      <c r="V875" s="96">
        <v>105.5</v>
      </c>
      <c r="W875" s="101">
        <f t="shared" si="165"/>
        <v>-74.599999999999994</v>
      </c>
      <c r="X875" s="102">
        <f t="shared" si="166"/>
        <v>-0.70710900473933647</v>
      </c>
      <c r="Y875" s="103" t="str">
        <f t="shared" si="167"/>
        <v>DEGROWTH</v>
      </c>
      <c r="Z875" s="74">
        <v>0</v>
      </c>
      <c r="AA875" s="69"/>
      <c r="AB875" s="69" t="s">
        <v>134</v>
      </c>
      <c r="AC875" s="3"/>
    </row>
    <row r="876" spans="1:29" ht="14.25" customHeight="1">
      <c r="A876" s="74" t="s">
        <v>134</v>
      </c>
      <c r="B876" s="78" t="s">
        <v>84</v>
      </c>
      <c r="C876" s="78" t="s">
        <v>302</v>
      </c>
      <c r="D876" s="78">
        <v>1000003871</v>
      </c>
      <c r="E876" s="78" t="s">
        <v>303</v>
      </c>
      <c r="F876" s="73">
        <v>45349</v>
      </c>
      <c r="G876" s="66" t="str">
        <f t="shared" si="156"/>
        <v>Targeted Dealer</v>
      </c>
      <c r="H876" s="66"/>
      <c r="I876" s="67">
        <v>20</v>
      </c>
      <c r="J876" s="67">
        <f t="shared" si="157"/>
        <v>20</v>
      </c>
      <c r="K876" s="68">
        <v>5</v>
      </c>
      <c r="L876" s="68">
        <f t="shared" si="158"/>
        <v>15</v>
      </c>
      <c r="M876" s="68">
        <f t="shared" si="159"/>
        <v>25</v>
      </c>
      <c r="N876" s="96">
        <v>5</v>
      </c>
      <c r="O876" s="97" t="str">
        <f t="shared" si="160"/>
        <v>DEC</v>
      </c>
      <c r="P876" s="96">
        <v>5</v>
      </c>
      <c r="Q876" s="98">
        <f t="shared" si="161"/>
        <v>0</v>
      </c>
      <c r="R876" s="97">
        <f t="shared" si="162"/>
        <v>0</v>
      </c>
      <c r="S876" s="99" t="str">
        <f t="shared" si="163"/>
        <v>GROWTH</v>
      </c>
      <c r="T876" s="68">
        <v>7.5</v>
      </c>
      <c r="U876" s="100" t="str">
        <f t="shared" si="164"/>
        <v>jAN</v>
      </c>
      <c r="V876" s="96">
        <v>7.5</v>
      </c>
      <c r="W876" s="101">
        <f t="shared" si="165"/>
        <v>-2.5</v>
      </c>
      <c r="X876" s="102">
        <f t="shared" si="166"/>
        <v>-0.33333333333333337</v>
      </c>
      <c r="Y876" s="103" t="str">
        <f t="shared" si="167"/>
        <v>DEGROWTH</v>
      </c>
      <c r="Z876" s="74">
        <v>1</v>
      </c>
      <c r="AA876" s="69"/>
      <c r="AB876" s="74" t="s">
        <v>134</v>
      </c>
      <c r="AC876" s="3"/>
    </row>
    <row r="877" spans="1:29" ht="14.25" customHeight="1">
      <c r="A877" s="74" t="s">
        <v>134</v>
      </c>
      <c r="B877" s="78" t="s">
        <v>84</v>
      </c>
      <c r="C877" s="78" t="s">
        <v>304</v>
      </c>
      <c r="D877" s="78">
        <v>1000003915</v>
      </c>
      <c r="E877" s="78" t="s">
        <v>305</v>
      </c>
      <c r="F877" s="73">
        <v>45404</v>
      </c>
      <c r="G877" s="66" t="str">
        <f t="shared" si="156"/>
        <v>Targeted Dealer</v>
      </c>
      <c r="H877" s="66"/>
      <c r="I877" s="67">
        <v>20</v>
      </c>
      <c r="J877" s="67">
        <f t="shared" si="157"/>
        <v>20</v>
      </c>
      <c r="K877" s="68">
        <v>0</v>
      </c>
      <c r="L877" s="68">
        <f t="shared" si="158"/>
        <v>20</v>
      </c>
      <c r="M877" s="68">
        <f t="shared" si="159"/>
        <v>0</v>
      </c>
      <c r="N877" s="96">
        <v>0</v>
      </c>
      <c r="O877" s="97" t="str">
        <f t="shared" si="160"/>
        <v>DEC</v>
      </c>
      <c r="P877" s="96">
        <v>0</v>
      </c>
      <c r="Q877" s="98">
        <f t="shared" si="161"/>
        <v>0</v>
      </c>
      <c r="R877" s="97" t="str">
        <f t="shared" si="162"/>
        <v xml:space="preserve"> </v>
      </c>
      <c r="S877" s="99" t="b">
        <f t="shared" si="163"/>
        <v>0</v>
      </c>
      <c r="T877" s="68">
        <v>0</v>
      </c>
      <c r="U877" s="100" t="str">
        <f t="shared" si="164"/>
        <v>jAN</v>
      </c>
      <c r="V877" s="96">
        <v>0</v>
      </c>
      <c r="W877" s="101">
        <f t="shared" si="165"/>
        <v>0</v>
      </c>
      <c r="X877" s="102">
        <f t="shared" si="166"/>
        <v>0</v>
      </c>
      <c r="Y877" s="103" t="b">
        <f t="shared" si="167"/>
        <v>0</v>
      </c>
      <c r="Z877" s="74">
        <v>0</v>
      </c>
      <c r="AA877" s="69"/>
      <c r="AB877" s="74" t="s">
        <v>134</v>
      </c>
      <c r="AC877" s="3"/>
    </row>
    <row r="878" spans="1:29" ht="14.25" customHeight="1">
      <c r="A878" s="74" t="s">
        <v>134</v>
      </c>
      <c r="B878" s="78" t="s">
        <v>84</v>
      </c>
      <c r="C878" s="78" t="s">
        <v>2196</v>
      </c>
      <c r="D878" s="78">
        <v>1000003994</v>
      </c>
      <c r="E878" s="78" t="s">
        <v>2197</v>
      </c>
      <c r="F878" s="73">
        <v>45443</v>
      </c>
      <c r="G878" s="66" t="str">
        <f t="shared" si="156"/>
        <v>Targeted Dealer</v>
      </c>
      <c r="H878" s="66"/>
      <c r="I878" s="67">
        <v>60</v>
      </c>
      <c r="J878" s="67">
        <f t="shared" si="157"/>
        <v>60</v>
      </c>
      <c r="K878" s="68">
        <v>15</v>
      </c>
      <c r="L878" s="68">
        <f t="shared" si="158"/>
        <v>45</v>
      </c>
      <c r="M878" s="68">
        <f t="shared" si="159"/>
        <v>25</v>
      </c>
      <c r="N878" s="96">
        <v>45</v>
      </c>
      <c r="O878" s="97" t="str">
        <f t="shared" si="160"/>
        <v>DEC</v>
      </c>
      <c r="P878" s="96">
        <v>45</v>
      </c>
      <c r="Q878" s="98">
        <f t="shared" si="161"/>
        <v>-30</v>
      </c>
      <c r="R878" s="97">
        <f t="shared" si="162"/>
        <v>-0.66666666666666674</v>
      </c>
      <c r="S878" s="99" t="str">
        <f t="shared" si="163"/>
        <v>DEGROWTH</v>
      </c>
      <c r="T878" s="68">
        <v>45</v>
      </c>
      <c r="U878" s="100" t="str">
        <f t="shared" si="164"/>
        <v>jAN</v>
      </c>
      <c r="V878" s="96">
        <v>45</v>
      </c>
      <c r="W878" s="101">
        <f t="shared" si="165"/>
        <v>-30</v>
      </c>
      <c r="X878" s="102">
        <f t="shared" si="166"/>
        <v>-0.66666666666666674</v>
      </c>
      <c r="Y878" s="103" t="str">
        <f t="shared" si="167"/>
        <v>DEGROWTH</v>
      </c>
      <c r="Z878" s="74">
        <v>0</v>
      </c>
      <c r="AA878" s="69"/>
      <c r="AB878" s="74" t="s">
        <v>134</v>
      </c>
      <c r="AC878" s="3"/>
    </row>
    <row r="879" spans="1:29" ht="14.25" customHeight="1">
      <c r="A879" s="74" t="s">
        <v>134</v>
      </c>
      <c r="B879" s="78" t="s">
        <v>84</v>
      </c>
      <c r="C879" s="78" t="s">
        <v>2198</v>
      </c>
      <c r="D879" s="78">
        <v>1000004004</v>
      </c>
      <c r="E879" s="78" t="s">
        <v>2199</v>
      </c>
      <c r="F879" s="73">
        <v>45450</v>
      </c>
      <c r="G879" s="66" t="str">
        <f t="shared" si="156"/>
        <v>Targeted Dealer</v>
      </c>
      <c r="H879" s="66"/>
      <c r="I879" s="67">
        <v>700</v>
      </c>
      <c r="J879" s="67">
        <f t="shared" si="157"/>
        <v>700</v>
      </c>
      <c r="K879" s="68">
        <v>737.3</v>
      </c>
      <c r="L879" s="68">
        <f t="shared" si="158"/>
        <v>-37.299999999999955</v>
      </c>
      <c r="M879" s="68">
        <f t="shared" si="159"/>
        <v>105.32857142857142</v>
      </c>
      <c r="N879" s="96">
        <v>889</v>
      </c>
      <c r="O879" s="97" t="str">
        <f t="shared" si="160"/>
        <v>DEC</v>
      </c>
      <c r="P879" s="96">
        <v>889</v>
      </c>
      <c r="Q879" s="98">
        <f t="shared" si="161"/>
        <v>-151.70000000000005</v>
      </c>
      <c r="R879" s="97">
        <f t="shared" si="162"/>
        <v>-0.17064116985376832</v>
      </c>
      <c r="S879" s="99" t="str">
        <f t="shared" si="163"/>
        <v>DEGROWTH</v>
      </c>
      <c r="T879" s="68">
        <v>598.25</v>
      </c>
      <c r="U879" s="100" t="str">
        <f t="shared" si="164"/>
        <v>jAN</v>
      </c>
      <c r="V879" s="96">
        <v>598.25</v>
      </c>
      <c r="W879" s="101">
        <f t="shared" si="165"/>
        <v>139.04999999999995</v>
      </c>
      <c r="X879" s="102">
        <f t="shared" si="166"/>
        <v>0.23242791475135816</v>
      </c>
      <c r="Y879" s="103" t="str">
        <f t="shared" si="167"/>
        <v>GROWTH</v>
      </c>
      <c r="Z879" s="74">
        <v>0</v>
      </c>
      <c r="AA879" s="69"/>
      <c r="AB879" s="74" t="s">
        <v>134</v>
      </c>
      <c r="AC879" s="3"/>
    </row>
    <row r="880" spans="1:29" ht="14.25" customHeight="1">
      <c r="A880" s="74" t="s">
        <v>134</v>
      </c>
      <c r="B880" s="78" t="s">
        <v>84</v>
      </c>
      <c r="C880" s="78" t="s">
        <v>2200</v>
      </c>
      <c r="D880" s="78">
        <v>1000004068</v>
      </c>
      <c r="E880" s="78" t="s">
        <v>1603</v>
      </c>
      <c r="F880" s="73">
        <v>45503</v>
      </c>
      <c r="G880" s="66" t="str">
        <f t="shared" si="156"/>
        <v>Targeted Dealer</v>
      </c>
      <c r="H880" s="66"/>
      <c r="I880" s="67">
        <v>170</v>
      </c>
      <c r="J880" s="67">
        <f t="shared" si="157"/>
        <v>170</v>
      </c>
      <c r="K880" s="68">
        <v>224</v>
      </c>
      <c r="L880" s="68">
        <f t="shared" si="158"/>
        <v>-54</v>
      </c>
      <c r="M880" s="68">
        <f t="shared" si="159"/>
        <v>131.76470588235296</v>
      </c>
      <c r="N880" s="96">
        <v>182.5</v>
      </c>
      <c r="O880" s="97" t="str">
        <f t="shared" si="160"/>
        <v>DEC</v>
      </c>
      <c r="P880" s="96">
        <v>182.5</v>
      </c>
      <c r="Q880" s="98">
        <f t="shared" si="161"/>
        <v>41.5</v>
      </c>
      <c r="R880" s="97">
        <f t="shared" si="162"/>
        <v>0.22739726027397267</v>
      </c>
      <c r="S880" s="99" t="str">
        <f t="shared" si="163"/>
        <v>GROWTH</v>
      </c>
      <c r="T880" s="68">
        <v>255</v>
      </c>
      <c r="U880" s="100" t="str">
        <f t="shared" si="164"/>
        <v>jAN</v>
      </c>
      <c r="V880" s="96">
        <v>255</v>
      </c>
      <c r="W880" s="101">
        <f t="shared" si="165"/>
        <v>-31</v>
      </c>
      <c r="X880" s="102">
        <f t="shared" si="166"/>
        <v>-0.1215686274509804</v>
      </c>
      <c r="Y880" s="103" t="str">
        <f t="shared" si="167"/>
        <v>DEGROWTH</v>
      </c>
      <c r="Z880" s="74">
        <v>0</v>
      </c>
      <c r="AA880" s="69"/>
      <c r="AB880" s="74" t="s">
        <v>134</v>
      </c>
      <c r="AC880" s="3"/>
    </row>
    <row r="881" spans="1:29" ht="14.25" customHeight="1">
      <c r="A881" s="69" t="s">
        <v>134</v>
      </c>
      <c r="B881" s="71" t="s">
        <v>79</v>
      </c>
      <c r="C881" s="71" t="s">
        <v>2201</v>
      </c>
      <c r="D881" s="71">
        <v>1000000598</v>
      </c>
      <c r="E881" s="72" t="s">
        <v>2202</v>
      </c>
      <c r="F881" s="73">
        <v>38976</v>
      </c>
      <c r="G881" s="66" t="str">
        <f t="shared" si="156"/>
        <v>Targeted Dealer</v>
      </c>
      <c r="H881" s="66"/>
      <c r="I881" s="67">
        <v>100</v>
      </c>
      <c r="J881" s="67">
        <f t="shared" si="157"/>
        <v>100</v>
      </c>
      <c r="K881" s="68">
        <v>62.5</v>
      </c>
      <c r="L881" s="68">
        <f t="shared" si="158"/>
        <v>37.5</v>
      </c>
      <c r="M881" s="68">
        <f t="shared" si="159"/>
        <v>62.5</v>
      </c>
      <c r="N881" s="96">
        <v>42</v>
      </c>
      <c r="O881" s="97" t="str">
        <f t="shared" si="160"/>
        <v>DEC</v>
      </c>
      <c r="P881" s="96">
        <v>42</v>
      </c>
      <c r="Q881" s="98">
        <f t="shared" si="161"/>
        <v>20.5</v>
      </c>
      <c r="R881" s="97">
        <f t="shared" si="162"/>
        <v>0.48809523809523814</v>
      </c>
      <c r="S881" s="99" t="str">
        <f t="shared" si="163"/>
        <v>GROWTH</v>
      </c>
      <c r="T881" s="68">
        <v>102</v>
      </c>
      <c r="U881" s="100" t="str">
        <f t="shared" si="164"/>
        <v>jAN</v>
      </c>
      <c r="V881" s="96">
        <v>102</v>
      </c>
      <c r="W881" s="101">
        <f t="shared" si="165"/>
        <v>-39.5</v>
      </c>
      <c r="X881" s="102">
        <f t="shared" si="166"/>
        <v>-0.38725490196078427</v>
      </c>
      <c r="Y881" s="103" t="str">
        <f t="shared" si="167"/>
        <v>DEGROWTH</v>
      </c>
      <c r="Z881" s="74">
        <v>0</v>
      </c>
      <c r="AA881" s="69"/>
      <c r="AB881" s="69" t="s">
        <v>134</v>
      </c>
      <c r="AC881" s="3"/>
    </row>
    <row r="882" spans="1:29" ht="14.25" customHeight="1">
      <c r="A882" s="69" t="s">
        <v>134</v>
      </c>
      <c r="B882" s="71" t="s">
        <v>79</v>
      </c>
      <c r="C882" s="71" t="s">
        <v>2203</v>
      </c>
      <c r="D882" s="71">
        <v>1000000587</v>
      </c>
      <c r="E882" s="72" t="s">
        <v>2204</v>
      </c>
      <c r="F882" s="73">
        <v>40024</v>
      </c>
      <c r="G882" s="66" t="str">
        <f t="shared" si="156"/>
        <v>Targeted Dealer</v>
      </c>
      <c r="H882" s="66"/>
      <c r="I882" s="67">
        <v>60</v>
      </c>
      <c r="J882" s="67">
        <f t="shared" si="157"/>
        <v>60</v>
      </c>
      <c r="K882" s="68">
        <v>114</v>
      </c>
      <c r="L882" s="68">
        <f t="shared" si="158"/>
        <v>-54</v>
      </c>
      <c r="M882" s="68">
        <f t="shared" si="159"/>
        <v>190</v>
      </c>
      <c r="N882" s="96">
        <v>0</v>
      </c>
      <c r="O882" s="97" t="str">
        <f t="shared" si="160"/>
        <v>DEC</v>
      </c>
      <c r="P882" s="96">
        <v>0</v>
      </c>
      <c r="Q882" s="98">
        <f t="shared" si="161"/>
        <v>114</v>
      </c>
      <c r="R882" s="97" t="str">
        <f t="shared" si="162"/>
        <v xml:space="preserve"> </v>
      </c>
      <c r="S882" s="99" t="b">
        <f t="shared" si="163"/>
        <v>0</v>
      </c>
      <c r="T882" s="68">
        <v>76</v>
      </c>
      <c r="U882" s="100" t="str">
        <f t="shared" si="164"/>
        <v>jAN</v>
      </c>
      <c r="V882" s="96">
        <v>76</v>
      </c>
      <c r="W882" s="101">
        <f t="shared" si="165"/>
        <v>38</v>
      </c>
      <c r="X882" s="102">
        <f t="shared" si="166"/>
        <v>0.5</v>
      </c>
      <c r="Y882" s="103" t="str">
        <f t="shared" si="167"/>
        <v>GROWTH</v>
      </c>
      <c r="Z882" s="74">
        <v>0</v>
      </c>
      <c r="AA882" s="69"/>
      <c r="AB882" s="69" t="s">
        <v>134</v>
      </c>
      <c r="AC882" s="3"/>
    </row>
    <row r="883" spans="1:29" ht="14.25" customHeight="1">
      <c r="A883" s="69" t="s">
        <v>134</v>
      </c>
      <c r="B883" s="71" t="s">
        <v>79</v>
      </c>
      <c r="C883" s="71" t="s">
        <v>2205</v>
      </c>
      <c r="D883" s="71">
        <v>1000000591</v>
      </c>
      <c r="E883" s="72" t="s">
        <v>2206</v>
      </c>
      <c r="F883" s="73">
        <v>41132</v>
      </c>
      <c r="G883" s="66" t="str">
        <f t="shared" si="156"/>
        <v>Targeted Dealer</v>
      </c>
      <c r="H883" s="66"/>
      <c r="I883" s="67">
        <v>60</v>
      </c>
      <c r="J883" s="67">
        <f t="shared" si="157"/>
        <v>60</v>
      </c>
      <c r="K883" s="68">
        <v>30</v>
      </c>
      <c r="L883" s="68">
        <f t="shared" si="158"/>
        <v>30</v>
      </c>
      <c r="M883" s="68">
        <f t="shared" si="159"/>
        <v>50</v>
      </c>
      <c r="N883" s="96">
        <v>69</v>
      </c>
      <c r="O883" s="97" t="str">
        <f t="shared" si="160"/>
        <v>DEC</v>
      </c>
      <c r="P883" s="96">
        <v>69</v>
      </c>
      <c r="Q883" s="98">
        <f t="shared" si="161"/>
        <v>-39</v>
      </c>
      <c r="R883" s="97">
        <f t="shared" si="162"/>
        <v>-0.56521739130434789</v>
      </c>
      <c r="S883" s="99" t="str">
        <f t="shared" si="163"/>
        <v>DEGROWTH</v>
      </c>
      <c r="T883" s="68">
        <v>61</v>
      </c>
      <c r="U883" s="100" t="str">
        <f t="shared" si="164"/>
        <v>jAN</v>
      </c>
      <c r="V883" s="96">
        <v>61</v>
      </c>
      <c r="W883" s="101">
        <f t="shared" si="165"/>
        <v>-31</v>
      </c>
      <c r="X883" s="102">
        <f t="shared" si="166"/>
        <v>-0.50819672131147542</v>
      </c>
      <c r="Y883" s="103" t="str">
        <f t="shared" si="167"/>
        <v>DEGROWTH</v>
      </c>
      <c r="Z883" s="74">
        <v>0</v>
      </c>
      <c r="AA883" s="69"/>
      <c r="AB883" s="69" t="s">
        <v>134</v>
      </c>
      <c r="AC883" s="3"/>
    </row>
    <row r="884" spans="1:29" ht="14.25" customHeight="1">
      <c r="A884" s="69" t="s">
        <v>134</v>
      </c>
      <c r="B884" s="71" t="s">
        <v>79</v>
      </c>
      <c r="C884" s="71" t="s">
        <v>2207</v>
      </c>
      <c r="D884" s="71">
        <v>1000000589</v>
      </c>
      <c r="E884" s="72" t="s">
        <v>2208</v>
      </c>
      <c r="F884" s="73">
        <v>41499</v>
      </c>
      <c r="G884" s="66" t="str">
        <f t="shared" si="156"/>
        <v>Targeted Dealer</v>
      </c>
      <c r="H884" s="66"/>
      <c r="I884" s="67">
        <v>20</v>
      </c>
      <c r="J884" s="67">
        <f t="shared" si="157"/>
        <v>20</v>
      </c>
      <c r="K884" s="68">
        <v>32.25</v>
      </c>
      <c r="L884" s="68">
        <f t="shared" si="158"/>
        <v>-12.25</v>
      </c>
      <c r="M884" s="68">
        <f t="shared" si="159"/>
        <v>161.25</v>
      </c>
      <c r="N884" s="96">
        <v>0</v>
      </c>
      <c r="O884" s="97" t="str">
        <f t="shared" si="160"/>
        <v>DEC</v>
      </c>
      <c r="P884" s="96">
        <v>0</v>
      </c>
      <c r="Q884" s="98">
        <f t="shared" si="161"/>
        <v>32.25</v>
      </c>
      <c r="R884" s="97" t="str">
        <f t="shared" si="162"/>
        <v xml:space="preserve"> </v>
      </c>
      <c r="S884" s="99" t="b">
        <f t="shared" si="163"/>
        <v>0</v>
      </c>
      <c r="T884" s="68">
        <v>50</v>
      </c>
      <c r="U884" s="100" t="str">
        <f t="shared" si="164"/>
        <v>jAN</v>
      </c>
      <c r="V884" s="96">
        <v>50</v>
      </c>
      <c r="W884" s="101">
        <f t="shared" si="165"/>
        <v>-17.75</v>
      </c>
      <c r="X884" s="102">
        <f t="shared" si="166"/>
        <v>-0.35499999999999998</v>
      </c>
      <c r="Y884" s="103" t="str">
        <f t="shared" si="167"/>
        <v>DEGROWTH</v>
      </c>
      <c r="Z884" s="74">
        <v>0</v>
      </c>
      <c r="AA884" s="69"/>
      <c r="AB884" s="69" t="s">
        <v>134</v>
      </c>
      <c r="AC884" s="3"/>
    </row>
    <row r="885" spans="1:29" ht="14.25" customHeight="1">
      <c r="A885" s="69" t="s">
        <v>134</v>
      </c>
      <c r="B885" s="71" t="s">
        <v>79</v>
      </c>
      <c r="C885" s="71" t="s">
        <v>306</v>
      </c>
      <c r="D885" s="71">
        <v>1000000588</v>
      </c>
      <c r="E885" s="72" t="s">
        <v>307</v>
      </c>
      <c r="F885" s="73">
        <v>42180</v>
      </c>
      <c r="G885" s="66" t="str">
        <f t="shared" si="156"/>
        <v>Targeted Dealer</v>
      </c>
      <c r="H885" s="66"/>
      <c r="I885" s="67">
        <v>60</v>
      </c>
      <c r="J885" s="67">
        <f t="shared" si="157"/>
        <v>60</v>
      </c>
      <c r="K885" s="68">
        <v>0</v>
      </c>
      <c r="L885" s="68">
        <f t="shared" si="158"/>
        <v>60</v>
      </c>
      <c r="M885" s="68">
        <f t="shared" si="159"/>
        <v>0</v>
      </c>
      <c r="N885" s="96">
        <v>68</v>
      </c>
      <c r="O885" s="97" t="str">
        <f t="shared" si="160"/>
        <v>DEC</v>
      </c>
      <c r="P885" s="96">
        <v>68</v>
      </c>
      <c r="Q885" s="98">
        <f t="shared" si="161"/>
        <v>-68</v>
      </c>
      <c r="R885" s="97">
        <f t="shared" si="162"/>
        <v>-1</v>
      </c>
      <c r="S885" s="99" t="str">
        <f t="shared" si="163"/>
        <v>DEGROWTH</v>
      </c>
      <c r="T885" s="68">
        <v>90.25</v>
      </c>
      <c r="U885" s="100" t="str">
        <f t="shared" si="164"/>
        <v>jAN</v>
      </c>
      <c r="V885" s="96">
        <v>90.25</v>
      </c>
      <c r="W885" s="101">
        <f t="shared" si="165"/>
        <v>-90.25</v>
      </c>
      <c r="X885" s="102">
        <f t="shared" si="166"/>
        <v>-1</v>
      </c>
      <c r="Y885" s="103" t="str">
        <f t="shared" si="167"/>
        <v>DEGROWTH</v>
      </c>
      <c r="Z885" s="74">
        <v>0</v>
      </c>
      <c r="AA885" s="69"/>
      <c r="AB885" s="69" t="s">
        <v>134</v>
      </c>
      <c r="AC885" s="3"/>
    </row>
    <row r="886" spans="1:29" ht="14.25" customHeight="1">
      <c r="A886" s="69" t="s">
        <v>134</v>
      </c>
      <c r="B886" s="71" t="s">
        <v>79</v>
      </c>
      <c r="C886" s="71" t="s">
        <v>2209</v>
      </c>
      <c r="D886" s="71">
        <v>1000000597</v>
      </c>
      <c r="E886" s="72" t="s">
        <v>2210</v>
      </c>
      <c r="F886" s="73">
        <v>42558</v>
      </c>
      <c r="G886" s="66" t="str">
        <f t="shared" si="156"/>
        <v>Targeted Dealer</v>
      </c>
      <c r="H886" s="66"/>
      <c r="I886" s="67">
        <v>50</v>
      </c>
      <c r="J886" s="67">
        <f t="shared" si="157"/>
        <v>50</v>
      </c>
      <c r="K886" s="68">
        <v>38</v>
      </c>
      <c r="L886" s="68">
        <f t="shared" si="158"/>
        <v>12</v>
      </c>
      <c r="M886" s="68">
        <f t="shared" si="159"/>
        <v>76</v>
      </c>
      <c r="N886" s="96">
        <v>39</v>
      </c>
      <c r="O886" s="97" t="str">
        <f t="shared" si="160"/>
        <v>DEC</v>
      </c>
      <c r="P886" s="96">
        <v>39</v>
      </c>
      <c r="Q886" s="98">
        <f t="shared" si="161"/>
        <v>-1</v>
      </c>
      <c r="R886" s="97">
        <f t="shared" si="162"/>
        <v>-2.5641025641025661E-2</v>
      </c>
      <c r="S886" s="99" t="str">
        <f t="shared" si="163"/>
        <v>DEGROWTH</v>
      </c>
      <c r="T886" s="68">
        <v>56.5</v>
      </c>
      <c r="U886" s="100" t="str">
        <f t="shared" si="164"/>
        <v>jAN</v>
      </c>
      <c r="V886" s="96">
        <v>56.5</v>
      </c>
      <c r="W886" s="101">
        <f t="shared" si="165"/>
        <v>-18.5</v>
      </c>
      <c r="X886" s="102">
        <f t="shared" si="166"/>
        <v>-0.32743362831858402</v>
      </c>
      <c r="Y886" s="103" t="str">
        <f t="shared" si="167"/>
        <v>DEGROWTH</v>
      </c>
      <c r="Z886" s="74">
        <v>0</v>
      </c>
      <c r="AA886" s="69"/>
      <c r="AB886" s="69" t="s">
        <v>134</v>
      </c>
      <c r="AC886" s="3"/>
    </row>
    <row r="887" spans="1:29" ht="14.25" customHeight="1">
      <c r="A887" s="69" t="s">
        <v>134</v>
      </c>
      <c r="B887" s="71" t="s">
        <v>79</v>
      </c>
      <c r="C887" s="71" t="s">
        <v>2211</v>
      </c>
      <c r="D887" s="71">
        <v>1000000593</v>
      </c>
      <c r="E887" s="72" t="s">
        <v>2212</v>
      </c>
      <c r="F887" s="73">
        <v>42746</v>
      </c>
      <c r="G887" s="66" t="str">
        <f t="shared" si="156"/>
        <v>Targeted Dealer</v>
      </c>
      <c r="H887" s="66"/>
      <c r="I887" s="67">
        <v>36</v>
      </c>
      <c r="J887" s="67">
        <f t="shared" si="157"/>
        <v>36</v>
      </c>
      <c r="K887" s="68">
        <v>57</v>
      </c>
      <c r="L887" s="68">
        <f t="shared" si="158"/>
        <v>-21</v>
      </c>
      <c r="M887" s="68">
        <f t="shared" si="159"/>
        <v>158.33333333333334</v>
      </c>
      <c r="N887" s="96">
        <v>58</v>
      </c>
      <c r="O887" s="97" t="str">
        <f t="shared" si="160"/>
        <v>DEC</v>
      </c>
      <c r="P887" s="96">
        <v>58</v>
      </c>
      <c r="Q887" s="98">
        <f t="shared" si="161"/>
        <v>-1</v>
      </c>
      <c r="R887" s="97">
        <f t="shared" si="162"/>
        <v>-1.7241379310344862E-2</v>
      </c>
      <c r="S887" s="99" t="str">
        <f t="shared" si="163"/>
        <v>DEGROWTH</v>
      </c>
      <c r="T887" s="68">
        <v>37</v>
      </c>
      <c r="U887" s="100" t="str">
        <f t="shared" si="164"/>
        <v>jAN</v>
      </c>
      <c r="V887" s="96">
        <v>37</v>
      </c>
      <c r="W887" s="101">
        <f t="shared" si="165"/>
        <v>20</v>
      </c>
      <c r="X887" s="102">
        <f t="shared" si="166"/>
        <v>0.54054054054054057</v>
      </c>
      <c r="Y887" s="103" t="str">
        <f t="shared" si="167"/>
        <v>GROWTH</v>
      </c>
      <c r="Z887" s="74">
        <v>0</v>
      </c>
      <c r="AA887" s="69"/>
      <c r="AB887" s="69" t="s">
        <v>134</v>
      </c>
      <c r="AC887" s="3"/>
    </row>
    <row r="888" spans="1:29" ht="14.25" customHeight="1">
      <c r="A888" s="69" t="s">
        <v>134</v>
      </c>
      <c r="B888" s="71" t="s">
        <v>79</v>
      </c>
      <c r="C888" s="71" t="s">
        <v>2213</v>
      </c>
      <c r="D888" s="71">
        <v>1000000594</v>
      </c>
      <c r="E888" s="72" t="s">
        <v>2214</v>
      </c>
      <c r="F888" s="73">
        <v>42945</v>
      </c>
      <c r="G888" s="66" t="str">
        <f t="shared" si="156"/>
        <v>Targeted Dealer</v>
      </c>
      <c r="H888" s="66"/>
      <c r="I888" s="67">
        <v>150</v>
      </c>
      <c r="J888" s="67">
        <f t="shared" si="157"/>
        <v>150</v>
      </c>
      <c r="K888" s="68">
        <v>334.95</v>
      </c>
      <c r="L888" s="68">
        <f t="shared" si="158"/>
        <v>-184.95</v>
      </c>
      <c r="M888" s="68">
        <f t="shared" si="159"/>
        <v>223.29999999999998</v>
      </c>
      <c r="N888" s="96">
        <v>83.5</v>
      </c>
      <c r="O888" s="97" t="str">
        <f t="shared" si="160"/>
        <v>DEC</v>
      </c>
      <c r="P888" s="96">
        <v>83.5</v>
      </c>
      <c r="Q888" s="98">
        <f t="shared" si="161"/>
        <v>251.45</v>
      </c>
      <c r="R888" s="97">
        <f t="shared" si="162"/>
        <v>3.0113772455089816</v>
      </c>
      <c r="S888" s="99" t="str">
        <f t="shared" si="163"/>
        <v>GROWTH</v>
      </c>
      <c r="T888" s="68">
        <v>139</v>
      </c>
      <c r="U888" s="100" t="str">
        <f t="shared" si="164"/>
        <v>jAN</v>
      </c>
      <c r="V888" s="96">
        <v>139</v>
      </c>
      <c r="W888" s="101">
        <f t="shared" si="165"/>
        <v>195.95</v>
      </c>
      <c r="X888" s="102">
        <f t="shared" si="166"/>
        <v>1.4097122302158271</v>
      </c>
      <c r="Y888" s="103" t="str">
        <f t="shared" si="167"/>
        <v>GROWTH</v>
      </c>
      <c r="Z888" s="74">
        <v>0</v>
      </c>
      <c r="AA888" s="69"/>
      <c r="AB888" s="69" t="s">
        <v>134</v>
      </c>
      <c r="AC888" s="3"/>
    </row>
    <row r="889" spans="1:29" ht="14.25" customHeight="1">
      <c r="A889" s="69" t="s">
        <v>134</v>
      </c>
      <c r="B889" s="71" t="s">
        <v>79</v>
      </c>
      <c r="C889" s="71" t="s">
        <v>2215</v>
      </c>
      <c r="D889" s="71">
        <v>1000000582</v>
      </c>
      <c r="E889" s="72" t="s">
        <v>2216</v>
      </c>
      <c r="F889" s="73">
        <v>43014</v>
      </c>
      <c r="G889" s="66" t="str">
        <f t="shared" si="156"/>
        <v>Targeted Dealer</v>
      </c>
      <c r="H889" s="66"/>
      <c r="I889" s="67">
        <v>18</v>
      </c>
      <c r="J889" s="67">
        <f t="shared" si="157"/>
        <v>18</v>
      </c>
      <c r="K889" s="68">
        <v>19</v>
      </c>
      <c r="L889" s="68">
        <f t="shared" si="158"/>
        <v>-1</v>
      </c>
      <c r="M889" s="68">
        <f t="shared" si="159"/>
        <v>105.55555555555556</v>
      </c>
      <c r="N889" s="96">
        <v>17.5</v>
      </c>
      <c r="O889" s="97" t="str">
        <f t="shared" si="160"/>
        <v>DEC</v>
      </c>
      <c r="P889" s="96">
        <v>17.5</v>
      </c>
      <c r="Q889" s="98">
        <f t="shared" si="161"/>
        <v>1.5</v>
      </c>
      <c r="R889" s="97">
        <f t="shared" si="162"/>
        <v>8.5714285714285632E-2</v>
      </c>
      <c r="S889" s="99" t="str">
        <f t="shared" si="163"/>
        <v>GROWTH</v>
      </c>
      <c r="T889" s="68">
        <v>19</v>
      </c>
      <c r="U889" s="100" t="str">
        <f t="shared" si="164"/>
        <v>jAN</v>
      </c>
      <c r="V889" s="96">
        <v>19</v>
      </c>
      <c r="W889" s="101">
        <f t="shared" si="165"/>
        <v>0</v>
      </c>
      <c r="X889" s="102">
        <f t="shared" si="166"/>
        <v>0</v>
      </c>
      <c r="Y889" s="103" t="str">
        <f t="shared" si="167"/>
        <v>GROWTH</v>
      </c>
      <c r="Z889" s="74">
        <v>0</v>
      </c>
      <c r="AA889" s="69"/>
      <c r="AB889" s="69" t="s">
        <v>134</v>
      </c>
      <c r="AC889" s="3"/>
    </row>
    <row r="890" spans="1:29" ht="14.25" customHeight="1">
      <c r="A890" s="69" t="s">
        <v>134</v>
      </c>
      <c r="B890" s="71" t="s">
        <v>79</v>
      </c>
      <c r="C890" s="71" t="s">
        <v>308</v>
      </c>
      <c r="D890" s="71">
        <v>1000000583</v>
      </c>
      <c r="E890" s="72" t="s">
        <v>309</v>
      </c>
      <c r="F890" s="73">
        <v>43014</v>
      </c>
      <c r="G890" s="66" t="str">
        <f t="shared" si="156"/>
        <v>-</v>
      </c>
      <c r="H890" s="66"/>
      <c r="I890" s="67">
        <v>0</v>
      </c>
      <c r="J890" s="67">
        <f t="shared" si="157"/>
        <v>0</v>
      </c>
      <c r="K890" s="68">
        <v>20</v>
      </c>
      <c r="L890" s="68">
        <f t="shared" si="158"/>
        <v>-20</v>
      </c>
      <c r="M890" s="68" t="str">
        <f t="shared" si="159"/>
        <v>-</v>
      </c>
      <c r="N890" s="96">
        <v>0</v>
      </c>
      <c r="O890" s="97" t="str">
        <f t="shared" si="160"/>
        <v>DEC</v>
      </c>
      <c r="P890" s="96">
        <v>0</v>
      </c>
      <c r="Q890" s="98">
        <f t="shared" si="161"/>
        <v>20</v>
      </c>
      <c r="R890" s="97" t="str">
        <f t="shared" si="162"/>
        <v xml:space="preserve"> </v>
      </c>
      <c r="S890" s="99" t="b">
        <f t="shared" si="163"/>
        <v>0</v>
      </c>
      <c r="T890" s="68">
        <v>39</v>
      </c>
      <c r="U890" s="100" t="str">
        <f t="shared" si="164"/>
        <v>jAN</v>
      </c>
      <c r="V890" s="96">
        <v>39</v>
      </c>
      <c r="W890" s="101">
        <f t="shared" si="165"/>
        <v>-19</v>
      </c>
      <c r="X890" s="102">
        <f t="shared" si="166"/>
        <v>-0.48717948717948723</v>
      </c>
      <c r="Y890" s="103" t="str">
        <f t="shared" si="167"/>
        <v>DEGROWTH</v>
      </c>
      <c r="Z890" s="74">
        <v>1</v>
      </c>
      <c r="AA890" s="69"/>
      <c r="AB890" s="69" t="s">
        <v>134</v>
      </c>
      <c r="AC890" s="3"/>
    </row>
    <row r="891" spans="1:29" ht="14.25" customHeight="1">
      <c r="A891" s="69" t="s">
        <v>134</v>
      </c>
      <c r="B891" s="71" t="s">
        <v>79</v>
      </c>
      <c r="C891" s="71" t="s">
        <v>2217</v>
      </c>
      <c r="D891" s="71">
        <v>1000000584</v>
      </c>
      <c r="E891" s="72" t="s">
        <v>2218</v>
      </c>
      <c r="F891" s="73">
        <v>43089</v>
      </c>
      <c r="G891" s="66" t="str">
        <f t="shared" si="156"/>
        <v>Targeted Dealer</v>
      </c>
      <c r="H891" s="66"/>
      <c r="I891" s="67">
        <v>20</v>
      </c>
      <c r="J891" s="67">
        <f t="shared" si="157"/>
        <v>20</v>
      </c>
      <c r="K891" s="68">
        <v>80</v>
      </c>
      <c r="L891" s="68">
        <f t="shared" si="158"/>
        <v>-60</v>
      </c>
      <c r="M891" s="68">
        <f t="shared" si="159"/>
        <v>400</v>
      </c>
      <c r="N891" s="96">
        <v>27</v>
      </c>
      <c r="O891" s="97" t="str">
        <f t="shared" si="160"/>
        <v>DEC</v>
      </c>
      <c r="P891" s="96">
        <v>27</v>
      </c>
      <c r="Q891" s="98">
        <f t="shared" si="161"/>
        <v>53</v>
      </c>
      <c r="R891" s="97">
        <f t="shared" si="162"/>
        <v>1.9629629629629628</v>
      </c>
      <c r="S891" s="99" t="str">
        <f t="shared" si="163"/>
        <v>GROWTH</v>
      </c>
      <c r="T891" s="68">
        <v>20</v>
      </c>
      <c r="U891" s="100" t="str">
        <f t="shared" si="164"/>
        <v>jAN</v>
      </c>
      <c r="V891" s="96">
        <v>20</v>
      </c>
      <c r="W891" s="101">
        <f t="shared" si="165"/>
        <v>60</v>
      </c>
      <c r="X891" s="102">
        <f t="shared" si="166"/>
        <v>3</v>
      </c>
      <c r="Y891" s="103" t="str">
        <f t="shared" si="167"/>
        <v>GROWTH</v>
      </c>
      <c r="Z891" s="74">
        <v>1</v>
      </c>
      <c r="AA891" s="69"/>
      <c r="AB891" s="69" t="s">
        <v>134</v>
      </c>
      <c r="AC891" s="3"/>
    </row>
    <row r="892" spans="1:29" ht="14.25" customHeight="1">
      <c r="A892" s="69" t="s">
        <v>134</v>
      </c>
      <c r="B892" s="71" t="s">
        <v>79</v>
      </c>
      <c r="C892" s="71" t="s">
        <v>2219</v>
      </c>
      <c r="D892" s="71">
        <v>1000001002</v>
      </c>
      <c r="E892" s="72" t="s">
        <v>2220</v>
      </c>
      <c r="F892" s="73">
        <v>43721</v>
      </c>
      <c r="G892" s="66" t="str">
        <f t="shared" si="156"/>
        <v>Targeted Dealer</v>
      </c>
      <c r="H892" s="66"/>
      <c r="I892" s="67">
        <v>100</v>
      </c>
      <c r="J892" s="67">
        <f t="shared" si="157"/>
        <v>100</v>
      </c>
      <c r="K892" s="68">
        <v>214.5</v>
      </c>
      <c r="L892" s="68">
        <f t="shared" si="158"/>
        <v>-114.5</v>
      </c>
      <c r="M892" s="68">
        <f t="shared" si="159"/>
        <v>214.5</v>
      </c>
      <c r="N892" s="96">
        <v>35.25</v>
      </c>
      <c r="O892" s="97" t="str">
        <f t="shared" si="160"/>
        <v>DEC</v>
      </c>
      <c r="P892" s="96">
        <v>35.25</v>
      </c>
      <c r="Q892" s="98">
        <f t="shared" si="161"/>
        <v>179.25</v>
      </c>
      <c r="R892" s="97">
        <f t="shared" si="162"/>
        <v>5.0851063829787231</v>
      </c>
      <c r="S892" s="99" t="str">
        <f t="shared" si="163"/>
        <v>GROWTH</v>
      </c>
      <c r="T892" s="68">
        <v>77.25</v>
      </c>
      <c r="U892" s="100" t="str">
        <f t="shared" si="164"/>
        <v>jAN</v>
      </c>
      <c r="V892" s="96">
        <v>77.25</v>
      </c>
      <c r="W892" s="101">
        <f t="shared" si="165"/>
        <v>137.25</v>
      </c>
      <c r="X892" s="102">
        <f t="shared" si="166"/>
        <v>1.7766990291262137</v>
      </c>
      <c r="Y892" s="103" t="str">
        <f t="shared" si="167"/>
        <v>GROWTH</v>
      </c>
      <c r="Z892" s="74">
        <v>0</v>
      </c>
      <c r="AA892" s="69"/>
      <c r="AB892" s="69" t="s">
        <v>134</v>
      </c>
      <c r="AC892" s="3"/>
    </row>
    <row r="893" spans="1:29" ht="14.25" customHeight="1">
      <c r="A893" s="69" t="s">
        <v>134</v>
      </c>
      <c r="B893" s="71" t="s">
        <v>79</v>
      </c>
      <c r="C893" s="71" t="s">
        <v>2221</v>
      </c>
      <c r="D893" s="71">
        <v>1000000999</v>
      </c>
      <c r="E893" s="72" t="s">
        <v>2222</v>
      </c>
      <c r="F893" s="73">
        <v>43883</v>
      </c>
      <c r="G893" s="66" t="str">
        <f t="shared" si="156"/>
        <v>Targeted Dealer</v>
      </c>
      <c r="H893" s="66"/>
      <c r="I893" s="67">
        <v>18</v>
      </c>
      <c r="J893" s="67">
        <f t="shared" si="157"/>
        <v>18</v>
      </c>
      <c r="K893" s="68">
        <v>0</v>
      </c>
      <c r="L893" s="68">
        <f t="shared" si="158"/>
        <v>18</v>
      </c>
      <c r="M893" s="68">
        <f t="shared" si="159"/>
        <v>0</v>
      </c>
      <c r="N893" s="96">
        <v>19</v>
      </c>
      <c r="O893" s="97" t="str">
        <f t="shared" si="160"/>
        <v>DEC</v>
      </c>
      <c r="P893" s="96">
        <v>19</v>
      </c>
      <c r="Q893" s="98">
        <f t="shared" si="161"/>
        <v>-19</v>
      </c>
      <c r="R893" s="97">
        <f t="shared" si="162"/>
        <v>-1</v>
      </c>
      <c r="S893" s="99" t="str">
        <f t="shared" si="163"/>
        <v>DEGROWTH</v>
      </c>
      <c r="T893" s="68">
        <v>19</v>
      </c>
      <c r="U893" s="100" t="str">
        <f t="shared" si="164"/>
        <v>jAN</v>
      </c>
      <c r="V893" s="96">
        <v>19</v>
      </c>
      <c r="W893" s="101">
        <f t="shared" si="165"/>
        <v>-19</v>
      </c>
      <c r="X893" s="102">
        <f t="shared" si="166"/>
        <v>-1</v>
      </c>
      <c r="Y893" s="103" t="str">
        <f t="shared" si="167"/>
        <v>DEGROWTH</v>
      </c>
      <c r="Z893" s="74">
        <v>1</v>
      </c>
      <c r="AA893" s="69"/>
      <c r="AB893" s="69" t="s">
        <v>134</v>
      </c>
      <c r="AC893" s="3"/>
    </row>
    <row r="894" spans="1:29" ht="14.25" customHeight="1">
      <c r="A894" s="69" t="s">
        <v>134</v>
      </c>
      <c r="B894" s="71" t="s">
        <v>79</v>
      </c>
      <c r="C894" s="71" t="s">
        <v>2223</v>
      </c>
      <c r="D894" s="71">
        <v>1000000996</v>
      </c>
      <c r="E894" s="72" t="s">
        <v>2224</v>
      </c>
      <c r="F894" s="73">
        <v>43960</v>
      </c>
      <c r="G894" s="66" t="str">
        <f t="shared" si="156"/>
        <v>Targeted Dealer</v>
      </c>
      <c r="H894" s="66"/>
      <c r="I894" s="67">
        <v>60</v>
      </c>
      <c r="J894" s="67">
        <f t="shared" si="157"/>
        <v>60</v>
      </c>
      <c r="K894" s="68">
        <v>154</v>
      </c>
      <c r="L894" s="68">
        <f t="shared" si="158"/>
        <v>-94</v>
      </c>
      <c r="M894" s="68">
        <f t="shared" si="159"/>
        <v>256.66666666666669</v>
      </c>
      <c r="N894" s="96">
        <v>50</v>
      </c>
      <c r="O894" s="97" t="str">
        <f t="shared" si="160"/>
        <v>DEC</v>
      </c>
      <c r="P894" s="96">
        <v>50</v>
      </c>
      <c r="Q894" s="98">
        <f t="shared" si="161"/>
        <v>104</v>
      </c>
      <c r="R894" s="97">
        <f t="shared" si="162"/>
        <v>2.08</v>
      </c>
      <c r="S894" s="99" t="str">
        <f t="shared" si="163"/>
        <v>GROWTH</v>
      </c>
      <c r="T894" s="68">
        <v>67</v>
      </c>
      <c r="U894" s="100" t="str">
        <f t="shared" si="164"/>
        <v>jAN</v>
      </c>
      <c r="V894" s="96">
        <v>67</v>
      </c>
      <c r="W894" s="101">
        <f t="shared" si="165"/>
        <v>87</v>
      </c>
      <c r="X894" s="102">
        <f t="shared" si="166"/>
        <v>1.2985074626865671</v>
      </c>
      <c r="Y894" s="103" t="str">
        <f t="shared" si="167"/>
        <v>GROWTH</v>
      </c>
      <c r="Z894" s="74">
        <v>0</v>
      </c>
      <c r="AA894" s="69"/>
      <c r="AB894" s="69" t="s">
        <v>134</v>
      </c>
      <c r="AC894" s="3"/>
    </row>
    <row r="895" spans="1:29" ht="14.25" customHeight="1">
      <c r="A895" s="69" t="s">
        <v>134</v>
      </c>
      <c r="B895" s="71" t="s">
        <v>79</v>
      </c>
      <c r="C895" s="71" t="s">
        <v>2225</v>
      </c>
      <c r="D895" s="71">
        <v>1000000990</v>
      </c>
      <c r="E895" s="72" t="s">
        <v>2226</v>
      </c>
      <c r="F895" s="73">
        <v>43971</v>
      </c>
      <c r="G895" s="66" t="str">
        <f t="shared" si="156"/>
        <v>Targeted Dealer</v>
      </c>
      <c r="H895" s="66"/>
      <c r="I895" s="67">
        <v>30</v>
      </c>
      <c r="J895" s="67">
        <f t="shared" si="157"/>
        <v>30</v>
      </c>
      <c r="K895" s="68">
        <v>28.35</v>
      </c>
      <c r="L895" s="68">
        <f t="shared" si="158"/>
        <v>1.6499999999999986</v>
      </c>
      <c r="M895" s="68">
        <f t="shared" si="159"/>
        <v>94.500000000000014</v>
      </c>
      <c r="N895" s="96">
        <v>58.75</v>
      </c>
      <c r="O895" s="97" t="str">
        <f t="shared" si="160"/>
        <v>DEC</v>
      </c>
      <c r="P895" s="96">
        <v>58.75</v>
      </c>
      <c r="Q895" s="98">
        <f t="shared" si="161"/>
        <v>-30.4</v>
      </c>
      <c r="R895" s="97">
        <f t="shared" si="162"/>
        <v>-0.51744680851063829</v>
      </c>
      <c r="S895" s="99" t="str">
        <f t="shared" si="163"/>
        <v>DEGROWTH</v>
      </c>
      <c r="T895" s="68">
        <v>22.75</v>
      </c>
      <c r="U895" s="100" t="str">
        <f t="shared" si="164"/>
        <v>jAN</v>
      </c>
      <c r="V895" s="96">
        <v>22.75</v>
      </c>
      <c r="W895" s="101">
        <f t="shared" si="165"/>
        <v>5.6000000000000014</v>
      </c>
      <c r="X895" s="102">
        <f t="shared" si="166"/>
        <v>0.24615384615384617</v>
      </c>
      <c r="Y895" s="103" t="str">
        <f t="shared" si="167"/>
        <v>GROWTH</v>
      </c>
      <c r="Z895" s="74">
        <v>0</v>
      </c>
      <c r="AA895" s="69"/>
      <c r="AB895" s="69" t="s">
        <v>134</v>
      </c>
      <c r="AC895" s="3"/>
    </row>
    <row r="896" spans="1:29" ht="14.25" customHeight="1">
      <c r="A896" s="69" t="s">
        <v>134</v>
      </c>
      <c r="B896" s="71" t="s">
        <v>79</v>
      </c>
      <c r="C896" s="71" t="s">
        <v>2227</v>
      </c>
      <c r="D896" s="71">
        <v>1000000985</v>
      </c>
      <c r="E896" s="72" t="s">
        <v>2228</v>
      </c>
      <c r="F896" s="73">
        <v>44064</v>
      </c>
      <c r="G896" s="66" t="str">
        <f t="shared" si="156"/>
        <v>Targeted Dealer</v>
      </c>
      <c r="H896" s="66"/>
      <c r="I896" s="67">
        <v>100</v>
      </c>
      <c r="J896" s="67">
        <f t="shared" si="157"/>
        <v>100</v>
      </c>
      <c r="K896" s="68">
        <v>121.25</v>
      </c>
      <c r="L896" s="68">
        <f t="shared" si="158"/>
        <v>-21.25</v>
      </c>
      <c r="M896" s="68">
        <f t="shared" si="159"/>
        <v>121.25</v>
      </c>
      <c r="N896" s="96">
        <v>118</v>
      </c>
      <c r="O896" s="97" t="str">
        <f t="shared" si="160"/>
        <v>DEC</v>
      </c>
      <c r="P896" s="96">
        <v>118</v>
      </c>
      <c r="Q896" s="98">
        <f t="shared" si="161"/>
        <v>3.25</v>
      </c>
      <c r="R896" s="97">
        <f t="shared" si="162"/>
        <v>2.754237288135597E-2</v>
      </c>
      <c r="S896" s="99" t="str">
        <f t="shared" si="163"/>
        <v>GROWTH</v>
      </c>
      <c r="T896" s="68">
        <v>90.5</v>
      </c>
      <c r="U896" s="100" t="str">
        <f t="shared" si="164"/>
        <v>jAN</v>
      </c>
      <c r="V896" s="96">
        <v>90.5</v>
      </c>
      <c r="W896" s="101">
        <f t="shared" si="165"/>
        <v>30.75</v>
      </c>
      <c r="X896" s="102">
        <f t="shared" si="166"/>
        <v>0.33977900552486195</v>
      </c>
      <c r="Y896" s="103" t="str">
        <f t="shared" si="167"/>
        <v>GROWTH</v>
      </c>
      <c r="Z896" s="74">
        <v>0</v>
      </c>
      <c r="AA896" s="69"/>
      <c r="AB896" s="69" t="s">
        <v>134</v>
      </c>
      <c r="AC896" s="3"/>
    </row>
    <row r="897" spans="1:29" ht="14.25" customHeight="1">
      <c r="A897" s="69" t="s">
        <v>134</v>
      </c>
      <c r="B897" s="71" t="s">
        <v>79</v>
      </c>
      <c r="C897" s="71" t="s">
        <v>2229</v>
      </c>
      <c r="D897" s="71">
        <v>1000000991</v>
      </c>
      <c r="E897" s="72" t="s">
        <v>2230</v>
      </c>
      <c r="F897" s="73">
        <v>44070</v>
      </c>
      <c r="G897" s="66" t="str">
        <f t="shared" si="156"/>
        <v>Targeted Dealer</v>
      </c>
      <c r="H897" s="66"/>
      <c r="I897" s="67">
        <v>100</v>
      </c>
      <c r="J897" s="67">
        <f t="shared" si="157"/>
        <v>100</v>
      </c>
      <c r="K897" s="68">
        <v>102</v>
      </c>
      <c r="L897" s="68">
        <f t="shared" si="158"/>
        <v>-2</v>
      </c>
      <c r="M897" s="68">
        <f t="shared" si="159"/>
        <v>102</v>
      </c>
      <c r="N897" s="96">
        <v>60</v>
      </c>
      <c r="O897" s="97" t="str">
        <f t="shared" si="160"/>
        <v>DEC</v>
      </c>
      <c r="P897" s="96">
        <v>60</v>
      </c>
      <c r="Q897" s="98">
        <f t="shared" si="161"/>
        <v>42</v>
      </c>
      <c r="R897" s="97">
        <f t="shared" si="162"/>
        <v>0.7</v>
      </c>
      <c r="S897" s="99" t="str">
        <f t="shared" si="163"/>
        <v>GROWTH</v>
      </c>
      <c r="T897" s="68">
        <v>135.6</v>
      </c>
      <c r="U897" s="100" t="str">
        <f t="shared" si="164"/>
        <v>jAN</v>
      </c>
      <c r="V897" s="96">
        <v>135.6</v>
      </c>
      <c r="W897" s="101">
        <f t="shared" si="165"/>
        <v>-33.599999999999994</v>
      </c>
      <c r="X897" s="102">
        <f t="shared" si="166"/>
        <v>-0.24778761061946897</v>
      </c>
      <c r="Y897" s="103" t="str">
        <f t="shared" si="167"/>
        <v>DEGROWTH</v>
      </c>
      <c r="Z897" s="74">
        <v>1</v>
      </c>
      <c r="AA897" s="69"/>
      <c r="AB897" s="69" t="s">
        <v>134</v>
      </c>
      <c r="AC897" s="3"/>
    </row>
    <row r="898" spans="1:29" ht="14.25" customHeight="1">
      <c r="A898" s="69" t="s">
        <v>134</v>
      </c>
      <c r="B898" s="71" t="s">
        <v>79</v>
      </c>
      <c r="C898" s="71" t="s">
        <v>2231</v>
      </c>
      <c r="D898" s="71">
        <v>1000001001</v>
      </c>
      <c r="E898" s="72" t="s">
        <v>2232</v>
      </c>
      <c r="F898" s="73">
        <v>44503</v>
      </c>
      <c r="G898" s="66" t="str">
        <f t="shared" si="156"/>
        <v>Targeted Dealer</v>
      </c>
      <c r="H898" s="66"/>
      <c r="I898" s="67">
        <v>20</v>
      </c>
      <c r="J898" s="67">
        <f t="shared" si="157"/>
        <v>20</v>
      </c>
      <c r="K898" s="68">
        <v>7</v>
      </c>
      <c r="L898" s="68">
        <f t="shared" si="158"/>
        <v>13</v>
      </c>
      <c r="M898" s="68">
        <f t="shared" si="159"/>
        <v>35</v>
      </c>
      <c r="N898" s="96">
        <v>56</v>
      </c>
      <c r="O898" s="97" t="str">
        <f t="shared" si="160"/>
        <v>DEC</v>
      </c>
      <c r="P898" s="96">
        <v>56</v>
      </c>
      <c r="Q898" s="98">
        <f t="shared" si="161"/>
        <v>-49</v>
      </c>
      <c r="R898" s="97">
        <f t="shared" si="162"/>
        <v>-0.875</v>
      </c>
      <c r="S898" s="99" t="str">
        <f t="shared" si="163"/>
        <v>DEGROWTH</v>
      </c>
      <c r="T898" s="68">
        <v>19</v>
      </c>
      <c r="U898" s="100" t="str">
        <f t="shared" si="164"/>
        <v>jAN</v>
      </c>
      <c r="V898" s="96">
        <v>19</v>
      </c>
      <c r="W898" s="101">
        <f t="shared" si="165"/>
        <v>-12</v>
      </c>
      <c r="X898" s="102">
        <f t="shared" si="166"/>
        <v>-0.63157894736842102</v>
      </c>
      <c r="Y898" s="103" t="str">
        <f t="shared" si="167"/>
        <v>DEGROWTH</v>
      </c>
      <c r="Z898" s="74">
        <v>0</v>
      </c>
      <c r="AA898" s="69"/>
      <c r="AB898" s="69" t="s">
        <v>134</v>
      </c>
      <c r="AC898" s="3"/>
    </row>
    <row r="899" spans="1:29" ht="14.25" customHeight="1">
      <c r="A899" s="69" t="s">
        <v>134</v>
      </c>
      <c r="B899" s="71" t="s">
        <v>79</v>
      </c>
      <c r="C899" s="71" t="s">
        <v>2233</v>
      </c>
      <c r="D899" s="71">
        <v>1000002754</v>
      </c>
      <c r="E899" s="71" t="s">
        <v>2234</v>
      </c>
      <c r="F899" s="73">
        <v>44701</v>
      </c>
      <c r="G899" s="66" t="str">
        <f t="shared" ref="G899:G962" si="168">IF(I899&gt;0,"Targeted Dealer","-")</f>
        <v>Targeted Dealer</v>
      </c>
      <c r="H899" s="66"/>
      <c r="I899" s="67">
        <v>80</v>
      </c>
      <c r="J899" s="67">
        <f t="shared" ref="J899:J962" si="169">I899/$J$1*($J$1-$E$1)</f>
        <v>80</v>
      </c>
      <c r="K899" s="68">
        <v>107.45</v>
      </c>
      <c r="L899" s="68">
        <f t="shared" ref="L899:L962" si="170">I899-K899</f>
        <v>-27.450000000000003</v>
      </c>
      <c r="M899" s="68">
        <f t="shared" ref="M899:M962" si="171">IFERROR((K899/J899%),"-")</f>
        <v>134.3125</v>
      </c>
      <c r="N899" s="96">
        <v>40</v>
      </c>
      <c r="O899" s="97" t="str">
        <f t="shared" ref="O899:O962" si="172">IF(F899&lt;=$P$2,"DEC","")</f>
        <v>DEC</v>
      </c>
      <c r="P899" s="96">
        <v>40</v>
      </c>
      <c r="Q899" s="98">
        <f t="shared" ref="Q899:Q962" si="173">K899-P899</f>
        <v>67.45</v>
      </c>
      <c r="R899" s="97">
        <f t="shared" ref="R899:R962" si="174">IFERROR(IF(O899="Dec",(K899/P899-1))," ")</f>
        <v>1.6862500000000002</v>
      </c>
      <c r="S899" s="99" t="str">
        <f t="shared" ref="S899:S962" si="175">IF(N899&gt;0,IF(O899="","-",IF(R899&lt;0%,"DEGROWTH","GROWTH")))</f>
        <v>GROWTH</v>
      </c>
      <c r="T899" s="68">
        <v>77</v>
      </c>
      <c r="U899" s="100" t="str">
        <f t="shared" ref="U899:U962" si="176">IF(F899&lt;=$V$2,"jAN","")</f>
        <v>jAN</v>
      </c>
      <c r="V899" s="96">
        <v>77</v>
      </c>
      <c r="W899" s="101">
        <f t="shared" ref="W899:W962" si="177">K899-V899</f>
        <v>30.450000000000003</v>
      </c>
      <c r="X899" s="102">
        <f t="shared" ref="X899:X962" si="178">IFERROR(IF(U899="Jan",(K899/V899-1)),0)</f>
        <v>0.3954545454545455</v>
      </c>
      <c r="Y899" s="103" t="str">
        <f t="shared" ref="Y899:Y962" si="179">IF(T899&gt;0,IF(U899="","-",IF(X899&lt;0%,"DEGROWTH","GROWTH")))</f>
        <v>GROWTH</v>
      </c>
      <c r="Z899" s="74">
        <v>0</v>
      </c>
      <c r="AA899" s="69"/>
      <c r="AB899" s="69" t="s">
        <v>134</v>
      </c>
      <c r="AC899" s="3"/>
    </row>
    <row r="900" spans="1:29" ht="14.25" customHeight="1">
      <c r="A900" s="69" t="s">
        <v>134</v>
      </c>
      <c r="B900" s="71" t="s">
        <v>79</v>
      </c>
      <c r="C900" s="71" t="s">
        <v>2235</v>
      </c>
      <c r="D900" s="71">
        <v>1000003112</v>
      </c>
      <c r="E900" s="71" t="s">
        <v>2236</v>
      </c>
      <c r="F900" s="73">
        <v>44887</v>
      </c>
      <c r="G900" s="66" t="str">
        <f t="shared" si="168"/>
        <v>Targeted Dealer</v>
      </c>
      <c r="H900" s="66"/>
      <c r="I900" s="67">
        <v>100</v>
      </c>
      <c r="J900" s="67">
        <f t="shared" si="169"/>
        <v>100</v>
      </c>
      <c r="K900" s="68">
        <v>141</v>
      </c>
      <c r="L900" s="68">
        <f t="shared" si="170"/>
        <v>-41</v>
      </c>
      <c r="M900" s="68">
        <f t="shared" si="171"/>
        <v>141</v>
      </c>
      <c r="N900" s="96">
        <v>38</v>
      </c>
      <c r="O900" s="97" t="str">
        <f t="shared" si="172"/>
        <v>DEC</v>
      </c>
      <c r="P900" s="96">
        <v>38</v>
      </c>
      <c r="Q900" s="98">
        <f t="shared" si="173"/>
        <v>103</v>
      </c>
      <c r="R900" s="97">
        <f t="shared" si="174"/>
        <v>2.7105263157894739</v>
      </c>
      <c r="S900" s="99" t="str">
        <f t="shared" si="175"/>
        <v>GROWTH</v>
      </c>
      <c r="T900" s="68">
        <v>112</v>
      </c>
      <c r="U900" s="100" t="str">
        <f t="shared" si="176"/>
        <v>jAN</v>
      </c>
      <c r="V900" s="96">
        <v>112</v>
      </c>
      <c r="W900" s="101">
        <f t="shared" si="177"/>
        <v>29</v>
      </c>
      <c r="X900" s="102">
        <f t="shared" si="178"/>
        <v>0.2589285714285714</v>
      </c>
      <c r="Y900" s="103" t="str">
        <f t="shared" si="179"/>
        <v>GROWTH</v>
      </c>
      <c r="Z900" s="74">
        <v>0</v>
      </c>
      <c r="AA900" s="69"/>
      <c r="AB900" s="69" t="s">
        <v>134</v>
      </c>
      <c r="AC900" s="3"/>
    </row>
    <row r="901" spans="1:29" ht="14.25" customHeight="1">
      <c r="A901" s="69" t="s">
        <v>134</v>
      </c>
      <c r="B901" s="71" t="s">
        <v>79</v>
      </c>
      <c r="C901" s="71" t="s">
        <v>310</v>
      </c>
      <c r="D901" s="71">
        <v>1000003114</v>
      </c>
      <c r="E901" s="71" t="s">
        <v>311</v>
      </c>
      <c r="F901" s="73">
        <v>44893</v>
      </c>
      <c r="G901" s="66" t="str">
        <f t="shared" si="168"/>
        <v>-</v>
      </c>
      <c r="H901" s="66"/>
      <c r="I901" s="67">
        <v>0</v>
      </c>
      <c r="J901" s="67">
        <f t="shared" si="169"/>
        <v>0</v>
      </c>
      <c r="K901" s="68">
        <v>0</v>
      </c>
      <c r="L901" s="68">
        <f t="shared" si="170"/>
        <v>0</v>
      </c>
      <c r="M901" s="68" t="str">
        <f t="shared" si="171"/>
        <v>-</v>
      </c>
      <c r="N901" s="96">
        <v>0</v>
      </c>
      <c r="O901" s="97" t="str">
        <f t="shared" si="172"/>
        <v>DEC</v>
      </c>
      <c r="P901" s="96">
        <v>0</v>
      </c>
      <c r="Q901" s="98">
        <f t="shared" si="173"/>
        <v>0</v>
      </c>
      <c r="R901" s="97" t="str">
        <f t="shared" si="174"/>
        <v xml:space="preserve"> </v>
      </c>
      <c r="S901" s="99" t="b">
        <f t="shared" si="175"/>
        <v>0</v>
      </c>
      <c r="T901" s="68">
        <v>25</v>
      </c>
      <c r="U901" s="100" t="str">
        <f t="shared" si="176"/>
        <v>jAN</v>
      </c>
      <c r="V901" s="96">
        <v>25</v>
      </c>
      <c r="W901" s="101">
        <f t="shared" si="177"/>
        <v>-25</v>
      </c>
      <c r="X901" s="102">
        <f t="shared" si="178"/>
        <v>-1</v>
      </c>
      <c r="Y901" s="103" t="str">
        <f t="shared" si="179"/>
        <v>DEGROWTH</v>
      </c>
      <c r="Z901" s="74">
        <v>0</v>
      </c>
      <c r="AA901" s="69"/>
      <c r="AB901" s="69" t="s">
        <v>134</v>
      </c>
      <c r="AC901" s="3"/>
    </row>
    <row r="902" spans="1:29" ht="14.25" customHeight="1">
      <c r="A902" s="69" t="s">
        <v>134</v>
      </c>
      <c r="B902" s="71" t="s">
        <v>79</v>
      </c>
      <c r="C902" s="71" t="s">
        <v>2237</v>
      </c>
      <c r="D902" s="71">
        <v>1000003126</v>
      </c>
      <c r="E902" s="71" t="s">
        <v>2238</v>
      </c>
      <c r="F902" s="73">
        <v>44907</v>
      </c>
      <c r="G902" s="66" t="str">
        <f t="shared" si="168"/>
        <v>Targeted Dealer</v>
      </c>
      <c r="H902" s="66"/>
      <c r="I902" s="67">
        <v>140</v>
      </c>
      <c r="J902" s="67">
        <f t="shared" si="169"/>
        <v>140</v>
      </c>
      <c r="K902" s="68">
        <v>170</v>
      </c>
      <c r="L902" s="68">
        <f t="shared" si="170"/>
        <v>-30</v>
      </c>
      <c r="M902" s="68">
        <f t="shared" si="171"/>
        <v>121.42857142857143</v>
      </c>
      <c r="N902" s="96">
        <v>77</v>
      </c>
      <c r="O902" s="97" t="str">
        <f t="shared" si="172"/>
        <v>DEC</v>
      </c>
      <c r="P902" s="96">
        <v>77</v>
      </c>
      <c r="Q902" s="98">
        <f t="shared" si="173"/>
        <v>93</v>
      </c>
      <c r="R902" s="97">
        <f t="shared" si="174"/>
        <v>1.2077922077922079</v>
      </c>
      <c r="S902" s="99" t="str">
        <f t="shared" si="175"/>
        <v>GROWTH</v>
      </c>
      <c r="T902" s="68">
        <v>134</v>
      </c>
      <c r="U902" s="100" t="str">
        <f t="shared" si="176"/>
        <v>jAN</v>
      </c>
      <c r="V902" s="96">
        <v>134</v>
      </c>
      <c r="W902" s="101">
        <f t="shared" si="177"/>
        <v>36</v>
      </c>
      <c r="X902" s="102">
        <f t="shared" si="178"/>
        <v>0.26865671641791056</v>
      </c>
      <c r="Y902" s="103" t="str">
        <f t="shared" si="179"/>
        <v>GROWTH</v>
      </c>
      <c r="Z902" s="74">
        <v>0</v>
      </c>
      <c r="AA902" s="69"/>
      <c r="AB902" s="69" t="s">
        <v>134</v>
      </c>
      <c r="AC902" s="3"/>
    </row>
    <row r="903" spans="1:29" ht="14.25" customHeight="1">
      <c r="A903" s="69" t="s">
        <v>134</v>
      </c>
      <c r="B903" s="71" t="s">
        <v>79</v>
      </c>
      <c r="C903" s="71" t="s">
        <v>312</v>
      </c>
      <c r="D903" s="71">
        <v>1000003326</v>
      </c>
      <c r="E903" s="71" t="s">
        <v>313</v>
      </c>
      <c r="F903" s="73">
        <v>44966</v>
      </c>
      <c r="G903" s="66" t="str">
        <f t="shared" si="168"/>
        <v>-</v>
      </c>
      <c r="H903" s="66"/>
      <c r="I903" s="67">
        <v>0</v>
      </c>
      <c r="J903" s="67">
        <f t="shared" si="169"/>
        <v>0</v>
      </c>
      <c r="K903" s="68">
        <v>4.5</v>
      </c>
      <c r="L903" s="68">
        <f t="shared" si="170"/>
        <v>-4.5</v>
      </c>
      <c r="M903" s="68" t="str">
        <f t="shared" si="171"/>
        <v>-</v>
      </c>
      <c r="N903" s="96">
        <v>45</v>
      </c>
      <c r="O903" s="97" t="str">
        <f t="shared" si="172"/>
        <v>DEC</v>
      </c>
      <c r="P903" s="96">
        <v>45</v>
      </c>
      <c r="Q903" s="98">
        <f t="shared" si="173"/>
        <v>-40.5</v>
      </c>
      <c r="R903" s="97">
        <f t="shared" si="174"/>
        <v>-0.9</v>
      </c>
      <c r="S903" s="99" t="str">
        <f t="shared" si="175"/>
        <v>DEGROWTH</v>
      </c>
      <c r="T903" s="68">
        <v>0</v>
      </c>
      <c r="U903" s="100" t="str">
        <f t="shared" si="176"/>
        <v>jAN</v>
      </c>
      <c r="V903" s="96">
        <v>0</v>
      </c>
      <c r="W903" s="101">
        <f t="shared" si="177"/>
        <v>4.5</v>
      </c>
      <c r="X903" s="102">
        <f t="shared" si="178"/>
        <v>0</v>
      </c>
      <c r="Y903" s="103" t="b">
        <f t="shared" si="179"/>
        <v>0</v>
      </c>
      <c r="Z903" s="74">
        <v>0</v>
      </c>
      <c r="AA903" s="69"/>
      <c r="AB903" s="69" t="s">
        <v>134</v>
      </c>
      <c r="AC903" s="3"/>
    </row>
    <row r="904" spans="1:29" ht="14.25" customHeight="1">
      <c r="A904" s="69" t="s">
        <v>134</v>
      </c>
      <c r="B904" s="71" t="s">
        <v>79</v>
      </c>
      <c r="C904" s="71" t="s">
        <v>314</v>
      </c>
      <c r="D904" s="71">
        <v>1000003554</v>
      </c>
      <c r="E904" s="71" t="s">
        <v>315</v>
      </c>
      <c r="F904" s="73">
        <v>45072</v>
      </c>
      <c r="G904" s="66" t="str">
        <f t="shared" si="168"/>
        <v>Targeted Dealer</v>
      </c>
      <c r="H904" s="66"/>
      <c r="I904" s="67">
        <v>20</v>
      </c>
      <c r="J904" s="67">
        <f t="shared" si="169"/>
        <v>20</v>
      </c>
      <c r="K904" s="68">
        <v>0</v>
      </c>
      <c r="L904" s="68">
        <f t="shared" si="170"/>
        <v>20</v>
      </c>
      <c r="M904" s="68">
        <f t="shared" si="171"/>
        <v>0</v>
      </c>
      <c r="N904" s="96">
        <v>19</v>
      </c>
      <c r="O904" s="97" t="str">
        <f t="shared" si="172"/>
        <v>DEC</v>
      </c>
      <c r="P904" s="96">
        <v>19</v>
      </c>
      <c r="Q904" s="98">
        <f t="shared" si="173"/>
        <v>-19</v>
      </c>
      <c r="R904" s="97">
        <f t="shared" si="174"/>
        <v>-1</v>
      </c>
      <c r="S904" s="99" t="str">
        <f t="shared" si="175"/>
        <v>DEGROWTH</v>
      </c>
      <c r="T904" s="68">
        <v>38</v>
      </c>
      <c r="U904" s="100" t="str">
        <f t="shared" si="176"/>
        <v>jAN</v>
      </c>
      <c r="V904" s="96">
        <v>38</v>
      </c>
      <c r="W904" s="101">
        <f t="shared" si="177"/>
        <v>-38</v>
      </c>
      <c r="X904" s="102">
        <f t="shared" si="178"/>
        <v>-1</v>
      </c>
      <c r="Y904" s="103" t="str">
        <f t="shared" si="179"/>
        <v>DEGROWTH</v>
      </c>
      <c r="Z904" s="74">
        <v>0</v>
      </c>
      <c r="AA904" s="69"/>
      <c r="AB904" s="69" t="s">
        <v>134</v>
      </c>
      <c r="AC904" s="3"/>
    </row>
    <row r="905" spans="1:29" ht="14.25" customHeight="1">
      <c r="A905" s="69" t="s">
        <v>134</v>
      </c>
      <c r="B905" s="71" t="s">
        <v>79</v>
      </c>
      <c r="C905" s="71" t="s">
        <v>2239</v>
      </c>
      <c r="D905" s="71">
        <v>1000003677</v>
      </c>
      <c r="E905" s="71" t="s">
        <v>2240</v>
      </c>
      <c r="F905" s="73">
        <v>45142</v>
      </c>
      <c r="G905" s="66" t="str">
        <f t="shared" si="168"/>
        <v>Targeted Dealer</v>
      </c>
      <c r="H905" s="66"/>
      <c r="I905" s="67">
        <v>10</v>
      </c>
      <c r="J905" s="67">
        <f t="shared" si="169"/>
        <v>10</v>
      </c>
      <c r="K905" s="68">
        <v>30</v>
      </c>
      <c r="L905" s="68">
        <f t="shared" si="170"/>
        <v>-20</v>
      </c>
      <c r="M905" s="68">
        <f t="shared" si="171"/>
        <v>300</v>
      </c>
      <c r="N905" s="96">
        <v>15</v>
      </c>
      <c r="O905" s="97" t="str">
        <f t="shared" si="172"/>
        <v>DEC</v>
      </c>
      <c r="P905" s="96">
        <v>15</v>
      </c>
      <c r="Q905" s="98">
        <f t="shared" si="173"/>
        <v>15</v>
      </c>
      <c r="R905" s="97">
        <f t="shared" si="174"/>
        <v>1</v>
      </c>
      <c r="S905" s="99" t="str">
        <f t="shared" si="175"/>
        <v>GROWTH</v>
      </c>
      <c r="T905" s="68">
        <v>0</v>
      </c>
      <c r="U905" s="100" t="str">
        <f t="shared" si="176"/>
        <v>jAN</v>
      </c>
      <c r="V905" s="96">
        <v>0</v>
      </c>
      <c r="W905" s="101">
        <f t="shared" si="177"/>
        <v>30</v>
      </c>
      <c r="X905" s="102">
        <f t="shared" si="178"/>
        <v>0</v>
      </c>
      <c r="Y905" s="103" t="b">
        <f t="shared" si="179"/>
        <v>0</v>
      </c>
      <c r="Z905" s="74">
        <v>0</v>
      </c>
      <c r="AA905" s="69"/>
      <c r="AB905" s="69" t="s">
        <v>134</v>
      </c>
      <c r="AC905" s="3"/>
    </row>
    <row r="906" spans="1:29" ht="14.25" customHeight="1">
      <c r="A906" s="69" t="s">
        <v>134</v>
      </c>
      <c r="B906" s="71" t="s">
        <v>79</v>
      </c>
      <c r="C906" s="71" t="s">
        <v>2241</v>
      </c>
      <c r="D906" s="71">
        <v>1000003714</v>
      </c>
      <c r="E906" s="71" t="s">
        <v>2242</v>
      </c>
      <c r="F906" s="73">
        <v>45181</v>
      </c>
      <c r="G906" s="66" t="str">
        <f t="shared" si="168"/>
        <v>Targeted Dealer</v>
      </c>
      <c r="H906" s="66"/>
      <c r="I906" s="67">
        <v>10</v>
      </c>
      <c r="J906" s="67">
        <f t="shared" si="169"/>
        <v>10</v>
      </c>
      <c r="K906" s="68">
        <v>3.5</v>
      </c>
      <c r="L906" s="68">
        <f t="shared" si="170"/>
        <v>6.5</v>
      </c>
      <c r="M906" s="68">
        <f t="shared" si="171"/>
        <v>35</v>
      </c>
      <c r="N906" s="96">
        <v>2</v>
      </c>
      <c r="O906" s="97" t="str">
        <f t="shared" si="172"/>
        <v>DEC</v>
      </c>
      <c r="P906" s="96">
        <v>2</v>
      </c>
      <c r="Q906" s="98">
        <f t="shared" si="173"/>
        <v>1.5</v>
      </c>
      <c r="R906" s="97">
        <f t="shared" si="174"/>
        <v>0.75</v>
      </c>
      <c r="S906" s="99" t="str">
        <f t="shared" si="175"/>
        <v>GROWTH</v>
      </c>
      <c r="T906" s="68">
        <v>0</v>
      </c>
      <c r="U906" s="100" t="str">
        <f t="shared" si="176"/>
        <v>jAN</v>
      </c>
      <c r="V906" s="96">
        <v>0</v>
      </c>
      <c r="W906" s="101">
        <f t="shared" si="177"/>
        <v>3.5</v>
      </c>
      <c r="X906" s="102">
        <f t="shared" si="178"/>
        <v>0</v>
      </c>
      <c r="Y906" s="103" t="b">
        <f t="shared" si="179"/>
        <v>0</v>
      </c>
      <c r="Z906" s="74">
        <v>1</v>
      </c>
      <c r="AA906" s="69"/>
      <c r="AB906" s="69" t="s">
        <v>134</v>
      </c>
      <c r="AC906" s="3"/>
    </row>
    <row r="907" spans="1:29" ht="14.25" customHeight="1">
      <c r="A907" s="69" t="s">
        <v>134</v>
      </c>
      <c r="B907" s="71" t="s">
        <v>79</v>
      </c>
      <c r="C907" s="71" t="s">
        <v>2243</v>
      </c>
      <c r="D907" s="71">
        <v>1000003746</v>
      </c>
      <c r="E907" s="71" t="s">
        <v>2244</v>
      </c>
      <c r="F907" s="73">
        <v>45238</v>
      </c>
      <c r="G907" s="66" t="str">
        <f t="shared" si="168"/>
        <v>Targeted Dealer</v>
      </c>
      <c r="H907" s="66"/>
      <c r="I907" s="67">
        <v>20</v>
      </c>
      <c r="J907" s="67">
        <f t="shared" si="169"/>
        <v>20</v>
      </c>
      <c r="K907" s="68">
        <v>0</v>
      </c>
      <c r="L907" s="68">
        <f t="shared" si="170"/>
        <v>20</v>
      </c>
      <c r="M907" s="68">
        <f t="shared" si="171"/>
        <v>0</v>
      </c>
      <c r="N907" s="96">
        <v>0</v>
      </c>
      <c r="O907" s="97" t="str">
        <f t="shared" si="172"/>
        <v>DEC</v>
      </c>
      <c r="P907" s="96">
        <v>0</v>
      </c>
      <c r="Q907" s="98">
        <f t="shared" si="173"/>
        <v>0</v>
      </c>
      <c r="R907" s="97" t="str">
        <f t="shared" si="174"/>
        <v xml:space="preserve"> </v>
      </c>
      <c r="S907" s="99" t="b">
        <f t="shared" si="175"/>
        <v>0</v>
      </c>
      <c r="T907" s="68">
        <v>23</v>
      </c>
      <c r="U907" s="100" t="str">
        <f t="shared" si="176"/>
        <v>jAN</v>
      </c>
      <c r="V907" s="96">
        <v>23</v>
      </c>
      <c r="W907" s="101">
        <f t="shared" si="177"/>
        <v>-23</v>
      </c>
      <c r="X907" s="102">
        <f t="shared" si="178"/>
        <v>-1</v>
      </c>
      <c r="Y907" s="103" t="str">
        <f t="shared" si="179"/>
        <v>DEGROWTH</v>
      </c>
      <c r="Z907" s="74">
        <v>0</v>
      </c>
      <c r="AA907" s="69"/>
      <c r="AB907" s="69" t="s">
        <v>134</v>
      </c>
      <c r="AC907" s="3"/>
    </row>
    <row r="908" spans="1:29" ht="14.25" customHeight="1">
      <c r="A908" s="74" t="s">
        <v>134</v>
      </c>
      <c r="B908" s="71" t="s">
        <v>79</v>
      </c>
      <c r="C908" s="78" t="s">
        <v>316</v>
      </c>
      <c r="D908" s="78">
        <v>1000003867</v>
      </c>
      <c r="E908" s="78" t="s">
        <v>317</v>
      </c>
      <c r="F908" s="73">
        <v>45342</v>
      </c>
      <c r="G908" s="66" t="str">
        <f t="shared" si="168"/>
        <v>Targeted Dealer</v>
      </c>
      <c r="H908" s="66"/>
      <c r="I908" s="67">
        <v>18</v>
      </c>
      <c r="J908" s="67">
        <f t="shared" si="169"/>
        <v>18</v>
      </c>
      <c r="K908" s="68">
        <v>20</v>
      </c>
      <c r="L908" s="68">
        <f t="shared" si="170"/>
        <v>-2</v>
      </c>
      <c r="M908" s="68">
        <f t="shared" si="171"/>
        <v>111.11111111111111</v>
      </c>
      <c r="N908" s="96">
        <v>0</v>
      </c>
      <c r="O908" s="97" t="str">
        <f t="shared" si="172"/>
        <v>DEC</v>
      </c>
      <c r="P908" s="96">
        <v>0</v>
      </c>
      <c r="Q908" s="98">
        <f t="shared" si="173"/>
        <v>20</v>
      </c>
      <c r="R908" s="97" t="str">
        <f t="shared" si="174"/>
        <v xml:space="preserve"> </v>
      </c>
      <c r="S908" s="99" t="b">
        <f t="shared" si="175"/>
        <v>0</v>
      </c>
      <c r="T908" s="68">
        <v>0</v>
      </c>
      <c r="U908" s="100" t="str">
        <f t="shared" si="176"/>
        <v>jAN</v>
      </c>
      <c r="V908" s="96">
        <v>0</v>
      </c>
      <c r="W908" s="101">
        <f t="shared" si="177"/>
        <v>20</v>
      </c>
      <c r="X908" s="102">
        <f t="shared" si="178"/>
        <v>0</v>
      </c>
      <c r="Y908" s="103" t="b">
        <f t="shared" si="179"/>
        <v>0</v>
      </c>
      <c r="Z908" s="74">
        <v>0</v>
      </c>
      <c r="AA908" s="69"/>
      <c r="AB908" s="74" t="s">
        <v>134</v>
      </c>
      <c r="AC908" s="3"/>
    </row>
    <row r="909" spans="1:29" ht="14.25" customHeight="1">
      <c r="A909" s="74" t="s">
        <v>134</v>
      </c>
      <c r="B909" s="71" t="s">
        <v>79</v>
      </c>
      <c r="C909" s="78" t="s">
        <v>2245</v>
      </c>
      <c r="D909" s="78">
        <v>1000003870</v>
      </c>
      <c r="E909" s="78" t="s">
        <v>2246</v>
      </c>
      <c r="F909" s="73">
        <v>45349</v>
      </c>
      <c r="G909" s="66" t="str">
        <f t="shared" si="168"/>
        <v>Targeted Dealer</v>
      </c>
      <c r="H909" s="66"/>
      <c r="I909" s="67">
        <v>10</v>
      </c>
      <c r="J909" s="67">
        <f t="shared" si="169"/>
        <v>10</v>
      </c>
      <c r="K909" s="68">
        <v>5.5</v>
      </c>
      <c r="L909" s="68">
        <f t="shared" si="170"/>
        <v>4.5</v>
      </c>
      <c r="M909" s="68">
        <f t="shared" si="171"/>
        <v>55</v>
      </c>
      <c r="N909" s="96">
        <v>18.5</v>
      </c>
      <c r="O909" s="97" t="str">
        <f t="shared" si="172"/>
        <v>DEC</v>
      </c>
      <c r="P909" s="96">
        <v>18.5</v>
      </c>
      <c r="Q909" s="98">
        <f t="shared" si="173"/>
        <v>-13</v>
      </c>
      <c r="R909" s="97">
        <f t="shared" si="174"/>
        <v>-0.70270270270270263</v>
      </c>
      <c r="S909" s="99" t="str">
        <f t="shared" si="175"/>
        <v>DEGROWTH</v>
      </c>
      <c r="T909" s="68">
        <v>0</v>
      </c>
      <c r="U909" s="100" t="str">
        <f t="shared" si="176"/>
        <v>jAN</v>
      </c>
      <c r="V909" s="96">
        <v>0</v>
      </c>
      <c r="W909" s="101">
        <f t="shared" si="177"/>
        <v>5.5</v>
      </c>
      <c r="X909" s="102">
        <f t="shared" si="178"/>
        <v>0</v>
      </c>
      <c r="Y909" s="103" t="b">
        <f t="shared" si="179"/>
        <v>0</v>
      </c>
      <c r="Z909" s="74">
        <v>1</v>
      </c>
      <c r="AA909" s="69"/>
      <c r="AB909" s="74" t="s">
        <v>134</v>
      </c>
      <c r="AC909" s="3"/>
    </row>
    <row r="910" spans="1:29" ht="14.25" customHeight="1">
      <c r="A910" s="74" t="s">
        <v>134</v>
      </c>
      <c r="B910" s="71" t="s">
        <v>79</v>
      </c>
      <c r="C910" s="78" t="s">
        <v>2247</v>
      </c>
      <c r="D910" s="78">
        <v>1000003889</v>
      </c>
      <c r="E910" s="78" t="s">
        <v>2248</v>
      </c>
      <c r="F910" s="73">
        <v>45369</v>
      </c>
      <c r="G910" s="66" t="str">
        <f t="shared" si="168"/>
        <v>Targeted Dealer</v>
      </c>
      <c r="H910" s="66"/>
      <c r="I910" s="67">
        <v>60</v>
      </c>
      <c r="J910" s="67">
        <f t="shared" si="169"/>
        <v>60</v>
      </c>
      <c r="K910" s="68">
        <v>172.25</v>
      </c>
      <c r="L910" s="68">
        <f t="shared" si="170"/>
        <v>-112.25</v>
      </c>
      <c r="M910" s="68">
        <f t="shared" si="171"/>
        <v>287.08333333333337</v>
      </c>
      <c r="N910" s="96">
        <v>109.25</v>
      </c>
      <c r="O910" s="97" t="str">
        <f t="shared" si="172"/>
        <v>DEC</v>
      </c>
      <c r="P910" s="96">
        <v>109.25</v>
      </c>
      <c r="Q910" s="98">
        <f t="shared" si="173"/>
        <v>63</v>
      </c>
      <c r="R910" s="97">
        <f t="shared" si="174"/>
        <v>0.57665903890160175</v>
      </c>
      <c r="S910" s="99" t="str">
        <f t="shared" si="175"/>
        <v>GROWTH</v>
      </c>
      <c r="T910" s="68">
        <v>27</v>
      </c>
      <c r="U910" s="100" t="str">
        <f t="shared" si="176"/>
        <v>jAN</v>
      </c>
      <c r="V910" s="96">
        <v>27</v>
      </c>
      <c r="W910" s="101">
        <f t="shared" si="177"/>
        <v>145.25</v>
      </c>
      <c r="X910" s="102">
        <f t="shared" si="178"/>
        <v>5.3796296296296298</v>
      </c>
      <c r="Y910" s="103" t="str">
        <f t="shared" si="179"/>
        <v>GROWTH</v>
      </c>
      <c r="Z910" s="74">
        <v>0</v>
      </c>
      <c r="AA910" s="69"/>
      <c r="AB910" s="74" t="s">
        <v>134</v>
      </c>
      <c r="AC910" s="3"/>
    </row>
    <row r="911" spans="1:29" ht="14.25" customHeight="1">
      <c r="A911" s="74" t="s">
        <v>134</v>
      </c>
      <c r="B911" s="71" t="s">
        <v>79</v>
      </c>
      <c r="C911" s="78" t="s">
        <v>2249</v>
      </c>
      <c r="D911" s="78">
        <v>1000003894</v>
      </c>
      <c r="E911" s="78" t="s">
        <v>2250</v>
      </c>
      <c r="F911" s="73">
        <v>45373</v>
      </c>
      <c r="G911" s="66" t="str">
        <f t="shared" si="168"/>
        <v>Targeted Dealer</v>
      </c>
      <c r="H911" s="66"/>
      <c r="I911" s="67">
        <v>20</v>
      </c>
      <c r="J911" s="67">
        <f t="shared" si="169"/>
        <v>20</v>
      </c>
      <c r="K911" s="68">
        <v>18</v>
      </c>
      <c r="L911" s="68">
        <f t="shared" si="170"/>
        <v>2</v>
      </c>
      <c r="M911" s="68">
        <f t="shared" si="171"/>
        <v>90</v>
      </c>
      <c r="N911" s="96">
        <v>21.5</v>
      </c>
      <c r="O911" s="97" t="str">
        <f t="shared" si="172"/>
        <v>DEC</v>
      </c>
      <c r="P911" s="96">
        <v>21.5</v>
      </c>
      <c r="Q911" s="98">
        <f t="shared" si="173"/>
        <v>-3.5</v>
      </c>
      <c r="R911" s="97">
        <f t="shared" si="174"/>
        <v>-0.16279069767441856</v>
      </c>
      <c r="S911" s="99" t="str">
        <f t="shared" si="175"/>
        <v>DEGROWTH</v>
      </c>
      <c r="T911" s="68">
        <v>48.5</v>
      </c>
      <c r="U911" s="100" t="str">
        <f t="shared" si="176"/>
        <v>jAN</v>
      </c>
      <c r="V911" s="96">
        <v>48.5</v>
      </c>
      <c r="W911" s="101">
        <f t="shared" si="177"/>
        <v>-30.5</v>
      </c>
      <c r="X911" s="102">
        <f t="shared" si="178"/>
        <v>-0.62886597938144329</v>
      </c>
      <c r="Y911" s="103" t="str">
        <f t="shared" si="179"/>
        <v>DEGROWTH</v>
      </c>
      <c r="Z911" s="74">
        <v>0</v>
      </c>
      <c r="AA911" s="69"/>
      <c r="AB911" s="74" t="s">
        <v>134</v>
      </c>
      <c r="AC911" s="3"/>
    </row>
    <row r="912" spans="1:29" ht="14.25" customHeight="1">
      <c r="A912" s="74" t="s">
        <v>134</v>
      </c>
      <c r="B912" s="71" t="s">
        <v>79</v>
      </c>
      <c r="C912" s="78" t="s">
        <v>2251</v>
      </c>
      <c r="D912" s="78">
        <v>1000003897</v>
      </c>
      <c r="E912" s="78" t="s">
        <v>2252</v>
      </c>
      <c r="F912" s="73">
        <v>45380</v>
      </c>
      <c r="G912" s="66" t="str">
        <f t="shared" si="168"/>
        <v>Targeted Dealer</v>
      </c>
      <c r="H912" s="66"/>
      <c r="I912" s="67">
        <v>40</v>
      </c>
      <c r="J912" s="67">
        <f t="shared" si="169"/>
        <v>40</v>
      </c>
      <c r="K912" s="68">
        <v>58</v>
      </c>
      <c r="L912" s="68">
        <f t="shared" si="170"/>
        <v>-18</v>
      </c>
      <c r="M912" s="68">
        <f t="shared" si="171"/>
        <v>145</v>
      </c>
      <c r="N912" s="96">
        <v>128</v>
      </c>
      <c r="O912" s="97" t="str">
        <f t="shared" si="172"/>
        <v>DEC</v>
      </c>
      <c r="P912" s="96">
        <v>128</v>
      </c>
      <c r="Q912" s="98">
        <f t="shared" si="173"/>
        <v>-70</v>
      </c>
      <c r="R912" s="97">
        <f t="shared" si="174"/>
        <v>-0.546875</v>
      </c>
      <c r="S912" s="99" t="str">
        <f t="shared" si="175"/>
        <v>DEGROWTH</v>
      </c>
      <c r="T912" s="68">
        <v>49</v>
      </c>
      <c r="U912" s="100" t="str">
        <f t="shared" si="176"/>
        <v>jAN</v>
      </c>
      <c r="V912" s="96">
        <v>49</v>
      </c>
      <c r="W912" s="101">
        <f t="shared" si="177"/>
        <v>9</v>
      </c>
      <c r="X912" s="102">
        <f t="shared" si="178"/>
        <v>0.18367346938775508</v>
      </c>
      <c r="Y912" s="103" t="str">
        <f t="shared" si="179"/>
        <v>GROWTH</v>
      </c>
      <c r="Z912" s="74">
        <v>0</v>
      </c>
      <c r="AA912" s="69"/>
      <c r="AB912" s="74" t="s">
        <v>134</v>
      </c>
      <c r="AC912" s="3"/>
    </row>
    <row r="913" spans="1:29" ht="14.25" customHeight="1">
      <c r="A913" s="74" t="s">
        <v>134</v>
      </c>
      <c r="B913" s="71" t="s">
        <v>79</v>
      </c>
      <c r="C913" s="78" t="s">
        <v>3925</v>
      </c>
      <c r="D913" s="78">
        <v>1000003911</v>
      </c>
      <c r="E913" s="78" t="s">
        <v>3926</v>
      </c>
      <c r="F913" s="73">
        <v>45401</v>
      </c>
      <c r="G913" s="66" t="str">
        <f t="shared" si="168"/>
        <v>-</v>
      </c>
      <c r="H913" s="66"/>
      <c r="I913" s="67">
        <v>0</v>
      </c>
      <c r="J913" s="67">
        <f t="shared" si="169"/>
        <v>0</v>
      </c>
      <c r="K913" s="68">
        <v>0</v>
      </c>
      <c r="L913" s="68">
        <f t="shared" si="170"/>
        <v>0</v>
      </c>
      <c r="M913" s="68" t="str">
        <f t="shared" si="171"/>
        <v>-</v>
      </c>
      <c r="N913" s="96">
        <v>0</v>
      </c>
      <c r="O913" s="97" t="str">
        <f t="shared" si="172"/>
        <v>DEC</v>
      </c>
      <c r="P913" s="96">
        <v>0</v>
      </c>
      <c r="Q913" s="98">
        <f t="shared" si="173"/>
        <v>0</v>
      </c>
      <c r="R913" s="97" t="str">
        <f t="shared" si="174"/>
        <v xml:space="preserve"> </v>
      </c>
      <c r="S913" s="99" t="b">
        <f t="shared" si="175"/>
        <v>0</v>
      </c>
      <c r="T913" s="68">
        <v>15</v>
      </c>
      <c r="U913" s="100" t="str">
        <f t="shared" si="176"/>
        <v>jAN</v>
      </c>
      <c r="V913" s="96">
        <v>15</v>
      </c>
      <c r="W913" s="101">
        <f t="shared" si="177"/>
        <v>-15</v>
      </c>
      <c r="X913" s="102">
        <f t="shared" si="178"/>
        <v>-1</v>
      </c>
      <c r="Y913" s="103" t="str">
        <f t="shared" si="179"/>
        <v>DEGROWTH</v>
      </c>
      <c r="Z913" s="74">
        <v>0</v>
      </c>
      <c r="AA913" s="69"/>
      <c r="AB913" s="74" t="s">
        <v>134</v>
      </c>
      <c r="AC913" s="3"/>
    </row>
    <row r="914" spans="1:29" ht="14.25" customHeight="1">
      <c r="A914" s="74" t="s">
        <v>134</v>
      </c>
      <c r="B914" s="71" t="s">
        <v>79</v>
      </c>
      <c r="C914" s="78" t="s">
        <v>3927</v>
      </c>
      <c r="D914" s="78">
        <v>1000003928</v>
      </c>
      <c r="E914" s="78" t="s">
        <v>3928</v>
      </c>
      <c r="F914" s="73">
        <v>45412</v>
      </c>
      <c r="G914" s="66" t="str">
        <f t="shared" si="168"/>
        <v>-</v>
      </c>
      <c r="H914" s="66"/>
      <c r="I914" s="67">
        <v>0</v>
      </c>
      <c r="J914" s="67">
        <f t="shared" si="169"/>
        <v>0</v>
      </c>
      <c r="K914" s="68">
        <v>0</v>
      </c>
      <c r="L914" s="68">
        <f t="shared" si="170"/>
        <v>0</v>
      </c>
      <c r="M914" s="68" t="str">
        <f t="shared" si="171"/>
        <v>-</v>
      </c>
      <c r="N914" s="96">
        <v>0</v>
      </c>
      <c r="O914" s="97" t="str">
        <f t="shared" si="172"/>
        <v>DEC</v>
      </c>
      <c r="P914" s="96">
        <v>0</v>
      </c>
      <c r="Q914" s="98">
        <f t="shared" si="173"/>
        <v>0</v>
      </c>
      <c r="R914" s="97" t="str">
        <f t="shared" si="174"/>
        <v xml:space="preserve"> </v>
      </c>
      <c r="S914" s="99" t="b">
        <f t="shared" si="175"/>
        <v>0</v>
      </c>
      <c r="T914" s="68">
        <v>0</v>
      </c>
      <c r="U914" s="100" t="str">
        <f t="shared" si="176"/>
        <v>jAN</v>
      </c>
      <c r="V914" s="96">
        <v>0</v>
      </c>
      <c r="W914" s="101">
        <f t="shared" si="177"/>
        <v>0</v>
      </c>
      <c r="X914" s="102">
        <f t="shared" si="178"/>
        <v>0</v>
      </c>
      <c r="Y914" s="103" t="b">
        <f t="shared" si="179"/>
        <v>0</v>
      </c>
      <c r="Z914" s="74">
        <v>0</v>
      </c>
      <c r="AA914" s="69"/>
      <c r="AB914" s="74" t="s">
        <v>134</v>
      </c>
      <c r="AC914" s="3"/>
    </row>
    <row r="915" spans="1:29" ht="14.25" customHeight="1">
      <c r="A915" s="74" t="s">
        <v>134</v>
      </c>
      <c r="B915" s="71" t="s">
        <v>79</v>
      </c>
      <c r="C915" s="78" t="s">
        <v>2253</v>
      </c>
      <c r="D915" s="78">
        <v>1000003990</v>
      </c>
      <c r="E915" s="78" t="s">
        <v>2254</v>
      </c>
      <c r="F915" s="73">
        <v>45443</v>
      </c>
      <c r="G915" s="66" t="str">
        <f t="shared" si="168"/>
        <v>Targeted Dealer</v>
      </c>
      <c r="H915" s="66"/>
      <c r="I915" s="67">
        <v>20</v>
      </c>
      <c r="J915" s="67">
        <f t="shared" si="169"/>
        <v>20</v>
      </c>
      <c r="K915" s="68">
        <v>13.5</v>
      </c>
      <c r="L915" s="68">
        <f t="shared" si="170"/>
        <v>6.5</v>
      </c>
      <c r="M915" s="68">
        <f t="shared" si="171"/>
        <v>67.5</v>
      </c>
      <c r="N915" s="96">
        <v>15.75</v>
      </c>
      <c r="O915" s="97" t="str">
        <f t="shared" si="172"/>
        <v>DEC</v>
      </c>
      <c r="P915" s="96">
        <v>15.75</v>
      </c>
      <c r="Q915" s="98">
        <f t="shared" si="173"/>
        <v>-2.25</v>
      </c>
      <c r="R915" s="97">
        <f t="shared" si="174"/>
        <v>-0.1428571428571429</v>
      </c>
      <c r="S915" s="99" t="str">
        <f t="shared" si="175"/>
        <v>DEGROWTH</v>
      </c>
      <c r="T915" s="68">
        <v>20.5</v>
      </c>
      <c r="U915" s="100" t="str">
        <f t="shared" si="176"/>
        <v>jAN</v>
      </c>
      <c r="V915" s="96">
        <v>20.5</v>
      </c>
      <c r="W915" s="101">
        <f t="shared" si="177"/>
        <v>-7</v>
      </c>
      <c r="X915" s="102">
        <f t="shared" si="178"/>
        <v>-0.34146341463414631</v>
      </c>
      <c r="Y915" s="103" t="str">
        <f t="shared" si="179"/>
        <v>DEGROWTH</v>
      </c>
      <c r="Z915" s="74">
        <v>0</v>
      </c>
      <c r="AA915" s="69"/>
      <c r="AB915" s="74" t="s">
        <v>134</v>
      </c>
      <c r="AC915" s="3"/>
    </row>
    <row r="916" spans="1:29" ht="14.25" customHeight="1">
      <c r="A916" s="74" t="s">
        <v>134</v>
      </c>
      <c r="B916" s="71" t="s">
        <v>79</v>
      </c>
      <c r="C916" s="78" t="s">
        <v>2255</v>
      </c>
      <c r="D916" s="78">
        <v>1000004024</v>
      </c>
      <c r="E916" s="78" t="s">
        <v>2256</v>
      </c>
      <c r="F916" s="73">
        <v>45472</v>
      </c>
      <c r="G916" s="66" t="str">
        <f t="shared" si="168"/>
        <v>Targeted Dealer</v>
      </c>
      <c r="H916" s="66"/>
      <c r="I916" s="67">
        <v>50</v>
      </c>
      <c r="J916" s="67">
        <f t="shared" si="169"/>
        <v>50</v>
      </c>
      <c r="K916" s="68">
        <v>44.75</v>
      </c>
      <c r="L916" s="68">
        <f t="shared" si="170"/>
        <v>5.25</v>
      </c>
      <c r="M916" s="68">
        <f t="shared" si="171"/>
        <v>89.5</v>
      </c>
      <c r="N916" s="96">
        <v>53</v>
      </c>
      <c r="O916" s="97" t="str">
        <f t="shared" si="172"/>
        <v>DEC</v>
      </c>
      <c r="P916" s="96">
        <v>53</v>
      </c>
      <c r="Q916" s="98">
        <f t="shared" si="173"/>
        <v>-8.25</v>
      </c>
      <c r="R916" s="97">
        <f t="shared" si="174"/>
        <v>-0.15566037735849059</v>
      </c>
      <c r="S916" s="99" t="str">
        <f t="shared" si="175"/>
        <v>DEGROWTH</v>
      </c>
      <c r="T916" s="68">
        <v>31.25</v>
      </c>
      <c r="U916" s="100" t="str">
        <f t="shared" si="176"/>
        <v>jAN</v>
      </c>
      <c r="V916" s="96">
        <v>31.25</v>
      </c>
      <c r="W916" s="101">
        <f t="shared" si="177"/>
        <v>13.5</v>
      </c>
      <c r="X916" s="102">
        <f t="shared" si="178"/>
        <v>0.43199999999999994</v>
      </c>
      <c r="Y916" s="103" t="str">
        <f t="shared" si="179"/>
        <v>GROWTH</v>
      </c>
      <c r="Z916" s="74">
        <v>0</v>
      </c>
      <c r="AA916" s="69"/>
      <c r="AB916" s="74" t="s">
        <v>134</v>
      </c>
      <c r="AC916" s="3"/>
    </row>
    <row r="917" spans="1:29" ht="14.25" customHeight="1">
      <c r="A917" s="74" t="s">
        <v>134</v>
      </c>
      <c r="B917" s="78" t="s">
        <v>79</v>
      </c>
      <c r="C917" s="78" t="s">
        <v>2257</v>
      </c>
      <c r="D917" s="78">
        <v>1000004049</v>
      </c>
      <c r="E917" s="78" t="s">
        <v>2258</v>
      </c>
      <c r="F917" s="73">
        <v>45493</v>
      </c>
      <c r="G917" s="66" t="str">
        <f t="shared" si="168"/>
        <v>Targeted Dealer</v>
      </c>
      <c r="H917" s="66"/>
      <c r="I917" s="67">
        <v>40</v>
      </c>
      <c r="J917" s="67">
        <f t="shared" si="169"/>
        <v>40</v>
      </c>
      <c r="K917" s="68">
        <v>133</v>
      </c>
      <c r="L917" s="68">
        <f t="shared" si="170"/>
        <v>-93</v>
      </c>
      <c r="M917" s="68">
        <f t="shared" si="171"/>
        <v>332.5</v>
      </c>
      <c r="N917" s="96">
        <v>62</v>
      </c>
      <c r="O917" s="97" t="str">
        <f t="shared" si="172"/>
        <v>DEC</v>
      </c>
      <c r="P917" s="96">
        <v>62</v>
      </c>
      <c r="Q917" s="98">
        <f t="shared" si="173"/>
        <v>71</v>
      </c>
      <c r="R917" s="97">
        <f t="shared" si="174"/>
        <v>1.1451612903225805</v>
      </c>
      <c r="S917" s="99" t="str">
        <f t="shared" si="175"/>
        <v>GROWTH</v>
      </c>
      <c r="T917" s="68">
        <v>20</v>
      </c>
      <c r="U917" s="100" t="str">
        <f t="shared" si="176"/>
        <v>jAN</v>
      </c>
      <c r="V917" s="96">
        <v>20</v>
      </c>
      <c r="W917" s="101">
        <f t="shared" si="177"/>
        <v>113</v>
      </c>
      <c r="X917" s="102">
        <f t="shared" si="178"/>
        <v>5.65</v>
      </c>
      <c r="Y917" s="103" t="str">
        <f t="shared" si="179"/>
        <v>GROWTH</v>
      </c>
      <c r="Z917" s="74">
        <v>0</v>
      </c>
      <c r="AA917" s="69"/>
      <c r="AB917" s="74" t="s">
        <v>134</v>
      </c>
      <c r="AC917" s="3"/>
    </row>
    <row r="918" spans="1:29" ht="14.25" customHeight="1">
      <c r="A918" s="74" t="s">
        <v>134</v>
      </c>
      <c r="B918" s="78" t="s">
        <v>79</v>
      </c>
      <c r="C918" s="78" t="s">
        <v>2259</v>
      </c>
      <c r="D918" s="78">
        <v>1000004106</v>
      </c>
      <c r="E918" s="78" t="s">
        <v>2260</v>
      </c>
      <c r="F918" s="106">
        <v>45535</v>
      </c>
      <c r="G918" s="66" t="str">
        <f t="shared" si="168"/>
        <v>Targeted Dealer</v>
      </c>
      <c r="H918" s="66"/>
      <c r="I918" s="67">
        <v>30</v>
      </c>
      <c r="J918" s="67">
        <f t="shared" si="169"/>
        <v>30</v>
      </c>
      <c r="K918" s="68">
        <v>15.25</v>
      </c>
      <c r="L918" s="68">
        <f t="shared" si="170"/>
        <v>14.75</v>
      </c>
      <c r="M918" s="68">
        <f t="shared" si="171"/>
        <v>50.833333333333336</v>
      </c>
      <c r="N918" s="96">
        <v>31.5</v>
      </c>
      <c r="O918" s="97" t="str">
        <f t="shared" si="172"/>
        <v>DEC</v>
      </c>
      <c r="P918" s="96">
        <v>31.5</v>
      </c>
      <c r="Q918" s="98">
        <f t="shared" si="173"/>
        <v>-16.25</v>
      </c>
      <c r="R918" s="97">
        <f t="shared" si="174"/>
        <v>-0.51587301587301582</v>
      </c>
      <c r="S918" s="99" t="str">
        <f t="shared" si="175"/>
        <v>DEGROWTH</v>
      </c>
      <c r="T918" s="68">
        <v>6.25</v>
      </c>
      <c r="U918" s="100" t="str">
        <f t="shared" si="176"/>
        <v>jAN</v>
      </c>
      <c r="V918" s="96">
        <v>6.25</v>
      </c>
      <c r="W918" s="101">
        <f t="shared" si="177"/>
        <v>9</v>
      </c>
      <c r="X918" s="102">
        <f t="shared" si="178"/>
        <v>1.44</v>
      </c>
      <c r="Y918" s="103" t="str">
        <f t="shared" si="179"/>
        <v>GROWTH</v>
      </c>
      <c r="Z918" s="74">
        <v>0</v>
      </c>
      <c r="AA918" s="69"/>
      <c r="AB918" s="74" t="s">
        <v>134</v>
      </c>
      <c r="AC918" s="3"/>
    </row>
    <row r="919" spans="1:29" ht="14.25" customHeight="1">
      <c r="A919" s="69" t="s">
        <v>134</v>
      </c>
      <c r="B919" s="71" t="s">
        <v>71</v>
      </c>
      <c r="C919" s="71" t="s">
        <v>2261</v>
      </c>
      <c r="D919" s="71">
        <v>1000000767</v>
      </c>
      <c r="E919" s="72" t="s">
        <v>2262</v>
      </c>
      <c r="F919" s="73">
        <v>38565</v>
      </c>
      <c r="G919" s="66" t="str">
        <f t="shared" si="168"/>
        <v>Targeted Dealer</v>
      </c>
      <c r="H919" s="66"/>
      <c r="I919" s="67">
        <v>850</v>
      </c>
      <c r="J919" s="67">
        <f t="shared" si="169"/>
        <v>850</v>
      </c>
      <c r="K919" s="68">
        <v>950</v>
      </c>
      <c r="L919" s="68">
        <f t="shared" si="170"/>
        <v>-100</v>
      </c>
      <c r="M919" s="68">
        <f t="shared" si="171"/>
        <v>111.76470588235294</v>
      </c>
      <c r="N919" s="96">
        <v>880</v>
      </c>
      <c r="O919" s="97" t="str">
        <f t="shared" si="172"/>
        <v>DEC</v>
      </c>
      <c r="P919" s="96">
        <v>880</v>
      </c>
      <c r="Q919" s="98">
        <f t="shared" si="173"/>
        <v>70</v>
      </c>
      <c r="R919" s="97">
        <f t="shared" si="174"/>
        <v>7.9545454545454586E-2</v>
      </c>
      <c r="S919" s="99" t="str">
        <f t="shared" si="175"/>
        <v>GROWTH</v>
      </c>
      <c r="T919" s="68">
        <v>845</v>
      </c>
      <c r="U919" s="100" t="str">
        <f t="shared" si="176"/>
        <v>jAN</v>
      </c>
      <c r="V919" s="96">
        <v>845</v>
      </c>
      <c r="W919" s="101">
        <f t="shared" si="177"/>
        <v>105</v>
      </c>
      <c r="X919" s="102">
        <f t="shared" si="178"/>
        <v>0.12426035502958577</v>
      </c>
      <c r="Y919" s="103" t="str">
        <f t="shared" si="179"/>
        <v>GROWTH</v>
      </c>
      <c r="Z919" s="74">
        <v>0</v>
      </c>
      <c r="AA919" s="69"/>
      <c r="AB919" s="69" t="s">
        <v>134</v>
      </c>
      <c r="AC919" s="3"/>
    </row>
    <row r="920" spans="1:29" ht="14.25" customHeight="1">
      <c r="A920" s="69" t="s">
        <v>134</v>
      </c>
      <c r="B920" s="71" t="s">
        <v>71</v>
      </c>
      <c r="C920" s="71" t="s">
        <v>318</v>
      </c>
      <c r="D920" s="71">
        <v>1000000772</v>
      </c>
      <c r="E920" s="72" t="s">
        <v>319</v>
      </c>
      <c r="F920" s="73">
        <v>40640</v>
      </c>
      <c r="G920" s="66" t="str">
        <f t="shared" si="168"/>
        <v>Targeted Dealer</v>
      </c>
      <c r="H920" s="66"/>
      <c r="I920" s="67">
        <v>65</v>
      </c>
      <c r="J920" s="67">
        <f t="shared" si="169"/>
        <v>65</v>
      </c>
      <c r="K920" s="68">
        <v>0</v>
      </c>
      <c r="L920" s="68">
        <f t="shared" si="170"/>
        <v>65</v>
      </c>
      <c r="M920" s="68">
        <f t="shared" si="171"/>
        <v>0</v>
      </c>
      <c r="N920" s="96">
        <v>0</v>
      </c>
      <c r="O920" s="97" t="str">
        <f t="shared" si="172"/>
        <v>DEC</v>
      </c>
      <c r="P920" s="96">
        <v>0</v>
      </c>
      <c r="Q920" s="98">
        <f t="shared" si="173"/>
        <v>0</v>
      </c>
      <c r="R920" s="97" t="str">
        <f t="shared" si="174"/>
        <v xml:space="preserve"> </v>
      </c>
      <c r="S920" s="99" t="b">
        <f t="shared" si="175"/>
        <v>0</v>
      </c>
      <c r="T920" s="68">
        <v>62</v>
      </c>
      <c r="U920" s="100" t="str">
        <f t="shared" si="176"/>
        <v>jAN</v>
      </c>
      <c r="V920" s="96">
        <v>62</v>
      </c>
      <c r="W920" s="101">
        <f t="shared" si="177"/>
        <v>-62</v>
      </c>
      <c r="X920" s="102">
        <f t="shared" si="178"/>
        <v>-1</v>
      </c>
      <c r="Y920" s="103" t="str">
        <f t="shared" si="179"/>
        <v>DEGROWTH</v>
      </c>
      <c r="Z920" s="74">
        <v>0</v>
      </c>
      <c r="AA920" s="69"/>
      <c r="AB920" s="69" t="s">
        <v>134</v>
      </c>
      <c r="AC920" s="3"/>
    </row>
    <row r="921" spans="1:29" ht="14.25" customHeight="1">
      <c r="A921" s="69" t="s">
        <v>134</v>
      </c>
      <c r="B921" s="71" t="s">
        <v>71</v>
      </c>
      <c r="C921" s="71" t="s">
        <v>2263</v>
      </c>
      <c r="D921" s="71">
        <v>1000000776</v>
      </c>
      <c r="E921" s="72" t="s">
        <v>2264</v>
      </c>
      <c r="F921" s="73">
        <v>41263</v>
      </c>
      <c r="G921" s="66" t="str">
        <f t="shared" si="168"/>
        <v>Targeted Dealer</v>
      </c>
      <c r="H921" s="66"/>
      <c r="I921" s="67">
        <v>80</v>
      </c>
      <c r="J921" s="67">
        <f t="shared" si="169"/>
        <v>80</v>
      </c>
      <c r="K921" s="68">
        <v>35</v>
      </c>
      <c r="L921" s="68">
        <f t="shared" si="170"/>
        <v>45</v>
      </c>
      <c r="M921" s="68">
        <f t="shared" si="171"/>
        <v>43.75</v>
      </c>
      <c r="N921" s="96">
        <v>60</v>
      </c>
      <c r="O921" s="97" t="str">
        <f t="shared" si="172"/>
        <v>DEC</v>
      </c>
      <c r="P921" s="96">
        <v>60</v>
      </c>
      <c r="Q921" s="98">
        <f t="shared" si="173"/>
        <v>-25</v>
      </c>
      <c r="R921" s="97">
        <f t="shared" si="174"/>
        <v>-0.41666666666666663</v>
      </c>
      <c r="S921" s="99" t="str">
        <f t="shared" si="175"/>
        <v>DEGROWTH</v>
      </c>
      <c r="T921" s="68">
        <v>50</v>
      </c>
      <c r="U921" s="100" t="str">
        <f t="shared" si="176"/>
        <v>jAN</v>
      </c>
      <c r="V921" s="96">
        <v>50</v>
      </c>
      <c r="W921" s="101">
        <f t="shared" si="177"/>
        <v>-15</v>
      </c>
      <c r="X921" s="102">
        <f t="shared" si="178"/>
        <v>-0.30000000000000004</v>
      </c>
      <c r="Y921" s="103" t="str">
        <f t="shared" si="179"/>
        <v>DEGROWTH</v>
      </c>
      <c r="Z921" s="74">
        <v>0</v>
      </c>
      <c r="AA921" s="69"/>
      <c r="AB921" s="69" t="s">
        <v>134</v>
      </c>
      <c r="AC921" s="3"/>
    </row>
    <row r="922" spans="1:29" ht="14.25" customHeight="1">
      <c r="A922" s="69" t="s">
        <v>134</v>
      </c>
      <c r="B922" s="71" t="s">
        <v>71</v>
      </c>
      <c r="C922" s="71" t="s">
        <v>320</v>
      </c>
      <c r="D922" s="71">
        <v>1000000768</v>
      </c>
      <c r="E922" s="72" t="s">
        <v>321</v>
      </c>
      <c r="F922" s="73">
        <v>41816</v>
      </c>
      <c r="G922" s="66" t="str">
        <f t="shared" si="168"/>
        <v>Targeted Dealer</v>
      </c>
      <c r="H922" s="66"/>
      <c r="I922" s="67">
        <v>75</v>
      </c>
      <c r="J922" s="67">
        <f t="shared" si="169"/>
        <v>75</v>
      </c>
      <c r="K922" s="68">
        <v>25</v>
      </c>
      <c r="L922" s="68">
        <f t="shared" si="170"/>
        <v>50</v>
      </c>
      <c r="M922" s="68">
        <f t="shared" si="171"/>
        <v>33.333333333333336</v>
      </c>
      <c r="N922" s="96">
        <v>25</v>
      </c>
      <c r="O922" s="97" t="str">
        <f t="shared" si="172"/>
        <v>DEC</v>
      </c>
      <c r="P922" s="96">
        <v>25</v>
      </c>
      <c r="Q922" s="98">
        <f t="shared" si="173"/>
        <v>0</v>
      </c>
      <c r="R922" s="97">
        <f t="shared" si="174"/>
        <v>0</v>
      </c>
      <c r="S922" s="99" t="str">
        <f t="shared" si="175"/>
        <v>GROWTH</v>
      </c>
      <c r="T922" s="68">
        <v>80</v>
      </c>
      <c r="U922" s="100" t="str">
        <f t="shared" si="176"/>
        <v>jAN</v>
      </c>
      <c r="V922" s="96">
        <v>80</v>
      </c>
      <c r="W922" s="101">
        <f t="shared" si="177"/>
        <v>-55</v>
      </c>
      <c r="X922" s="102">
        <f t="shared" si="178"/>
        <v>-0.6875</v>
      </c>
      <c r="Y922" s="103" t="str">
        <f t="shared" si="179"/>
        <v>DEGROWTH</v>
      </c>
      <c r="Z922" s="74">
        <v>0</v>
      </c>
      <c r="AA922" s="69"/>
      <c r="AB922" s="69" t="s">
        <v>134</v>
      </c>
      <c r="AC922" s="3"/>
    </row>
    <row r="923" spans="1:29" ht="14.25" customHeight="1">
      <c r="A923" s="69" t="s">
        <v>134</v>
      </c>
      <c r="B923" s="71" t="s">
        <v>71</v>
      </c>
      <c r="C923" s="71" t="s">
        <v>2265</v>
      </c>
      <c r="D923" s="71">
        <v>1000000775</v>
      </c>
      <c r="E923" s="72" t="s">
        <v>2266</v>
      </c>
      <c r="F923" s="73">
        <v>42905</v>
      </c>
      <c r="G923" s="66" t="str">
        <f t="shared" si="168"/>
        <v>Targeted Dealer</v>
      </c>
      <c r="H923" s="66"/>
      <c r="I923" s="67">
        <v>110</v>
      </c>
      <c r="J923" s="67">
        <f t="shared" si="169"/>
        <v>110</v>
      </c>
      <c r="K923" s="68">
        <v>105</v>
      </c>
      <c r="L923" s="68">
        <f t="shared" si="170"/>
        <v>5</v>
      </c>
      <c r="M923" s="68">
        <f t="shared" si="171"/>
        <v>95.454545454545453</v>
      </c>
      <c r="N923" s="96">
        <v>75</v>
      </c>
      <c r="O923" s="97" t="str">
        <f t="shared" si="172"/>
        <v>DEC</v>
      </c>
      <c r="P923" s="96">
        <v>75</v>
      </c>
      <c r="Q923" s="98">
        <f t="shared" si="173"/>
        <v>30</v>
      </c>
      <c r="R923" s="97">
        <f t="shared" si="174"/>
        <v>0.39999999999999991</v>
      </c>
      <c r="S923" s="99" t="str">
        <f t="shared" si="175"/>
        <v>GROWTH</v>
      </c>
      <c r="T923" s="68">
        <v>95</v>
      </c>
      <c r="U923" s="100" t="str">
        <f t="shared" si="176"/>
        <v>jAN</v>
      </c>
      <c r="V923" s="96">
        <v>95</v>
      </c>
      <c r="W923" s="101">
        <f t="shared" si="177"/>
        <v>10</v>
      </c>
      <c r="X923" s="102">
        <f t="shared" si="178"/>
        <v>0.10526315789473695</v>
      </c>
      <c r="Y923" s="103" t="str">
        <f t="shared" si="179"/>
        <v>GROWTH</v>
      </c>
      <c r="Z923" s="74">
        <v>0</v>
      </c>
      <c r="AA923" s="69"/>
      <c r="AB923" s="69" t="s">
        <v>134</v>
      </c>
      <c r="AC923" s="3"/>
    </row>
    <row r="924" spans="1:29" ht="14.25" customHeight="1">
      <c r="A924" s="69" t="s">
        <v>134</v>
      </c>
      <c r="B924" s="71" t="s">
        <v>71</v>
      </c>
      <c r="C924" s="71" t="s">
        <v>2267</v>
      </c>
      <c r="D924" s="71">
        <v>1000000770</v>
      </c>
      <c r="E924" s="72" t="s">
        <v>2268</v>
      </c>
      <c r="F924" s="73">
        <v>42977</v>
      </c>
      <c r="G924" s="66" t="str">
        <f t="shared" si="168"/>
        <v>-</v>
      </c>
      <c r="H924" s="66"/>
      <c r="I924" s="67">
        <v>0</v>
      </c>
      <c r="J924" s="67">
        <f t="shared" si="169"/>
        <v>0</v>
      </c>
      <c r="K924" s="68">
        <v>0</v>
      </c>
      <c r="L924" s="68">
        <f t="shared" si="170"/>
        <v>0</v>
      </c>
      <c r="M924" s="68" t="str">
        <f t="shared" si="171"/>
        <v>-</v>
      </c>
      <c r="N924" s="96">
        <v>0</v>
      </c>
      <c r="O924" s="97" t="str">
        <f t="shared" si="172"/>
        <v>DEC</v>
      </c>
      <c r="P924" s="96">
        <v>0</v>
      </c>
      <c r="Q924" s="98">
        <f t="shared" si="173"/>
        <v>0</v>
      </c>
      <c r="R924" s="97" t="str">
        <f t="shared" si="174"/>
        <v xml:space="preserve"> </v>
      </c>
      <c r="S924" s="99" t="b">
        <f t="shared" si="175"/>
        <v>0</v>
      </c>
      <c r="T924" s="68">
        <v>0</v>
      </c>
      <c r="U924" s="100" t="str">
        <f t="shared" si="176"/>
        <v>jAN</v>
      </c>
      <c r="V924" s="96">
        <v>0</v>
      </c>
      <c r="W924" s="101">
        <f t="shared" si="177"/>
        <v>0</v>
      </c>
      <c r="X924" s="102">
        <f t="shared" si="178"/>
        <v>0</v>
      </c>
      <c r="Y924" s="103" t="b">
        <f t="shared" si="179"/>
        <v>0</v>
      </c>
      <c r="Z924" s="74">
        <v>0</v>
      </c>
      <c r="AA924" s="69"/>
      <c r="AB924" s="69" t="s">
        <v>134</v>
      </c>
      <c r="AC924" s="3"/>
    </row>
    <row r="925" spans="1:29" ht="14.25" customHeight="1">
      <c r="A925" s="69" t="s">
        <v>134</v>
      </c>
      <c r="B925" s="71" t="s">
        <v>71</v>
      </c>
      <c r="C925" s="71" t="s">
        <v>2269</v>
      </c>
      <c r="D925" s="71">
        <v>1000000773</v>
      </c>
      <c r="E925" s="72" t="s">
        <v>2270</v>
      </c>
      <c r="F925" s="73">
        <v>43066</v>
      </c>
      <c r="G925" s="66" t="str">
        <f t="shared" si="168"/>
        <v>Targeted Dealer</v>
      </c>
      <c r="H925" s="66"/>
      <c r="I925" s="67">
        <v>160</v>
      </c>
      <c r="J925" s="67">
        <f t="shared" si="169"/>
        <v>160</v>
      </c>
      <c r="K925" s="68">
        <v>55</v>
      </c>
      <c r="L925" s="68">
        <f t="shared" si="170"/>
        <v>105</v>
      </c>
      <c r="M925" s="68">
        <f t="shared" si="171"/>
        <v>34.375</v>
      </c>
      <c r="N925" s="96">
        <v>115</v>
      </c>
      <c r="O925" s="97" t="str">
        <f t="shared" si="172"/>
        <v>DEC</v>
      </c>
      <c r="P925" s="96">
        <v>115</v>
      </c>
      <c r="Q925" s="98">
        <f t="shared" si="173"/>
        <v>-60</v>
      </c>
      <c r="R925" s="97">
        <f t="shared" si="174"/>
        <v>-0.52173913043478259</v>
      </c>
      <c r="S925" s="99" t="str">
        <f t="shared" si="175"/>
        <v>DEGROWTH</v>
      </c>
      <c r="T925" s="68">
        <v>211</v>
      </c>
      <c r="U925" s="100" t="str">
        <f t="shared" si="176"/>
        <v>jAN</v>
      </c>
      <c r="V925" s="96">
        <v>211</v>
      </c>
      <c r="W925" s="101">
        <f t="shared" si="177"/>
        <v>-156</v>
      </c>
      <c r="X925" s="102">
        <f t="shared" si="178"/>
        <v>-0.73933649289099523</v>
      </c>
      <c r="Y925" s="103" t="str">
        <f t="shared" si="179"/>
        <v>DEGROWTH</v>
      </c>
      <c r="Z925" s="74">
        <v>0</v>
      </c>
      <c r="AA925" s="69"/>
      <c r="AB925" s="69" t="s">
        <v>134</v>
      </c>
      <c r="AC925" s="3"/>
    </row>
    <row r="926" spans="1:29" ht="14.25" customHeight="1">
      <c r="A926" s="69" t="s">
        <v>134</v>
      </c>
      <c r="B926" s="71" t="s">
        <v>71</v>
      </c>
      <c r="C926" s="71" t="s">
        <v>2271</v>
      </c>
      <c r="D926" s="71">
        <v>1000000769</v>
      </c>
      <c r="E926" s="72" t="s">
        <v>2272</v>
      </c>
      <c r="F926" s="73">
        <v>43305</v>
      </c>
      <c r="G926" s="66" t="str">
        <f t="shared" si="168"/>
        <v>Targeted Dealer</v>
      </c>
      <c r="H926" s="66"/>
      <c r="I926" s="67">
        <v>95</v>
      </c>
      <c r="J926" s="67">
        <f t="shared" si="169"/>
        <v>95</v>
      </c>
      <c r="K926" s="68">
        <v>48</v>
      </c>
      <c r="L926" s="68">
        <f t="shared" si="170"/>
        <v>47</v>
      </c>
      <c r="M926" s="68">
        <f t="shared" si="171"/>
        <v>50.526315789473685</v>
      </c>
      <c r="N926" s="96">
        <v>81</v>
      </c>
      <c r="O926" s="97" t="str">
        <f t="shared" si="172"/>
        <v>DEC</v>
      </c>
      <c r="P926" s="96">
        <v>81</v>
      </c>
      <c r="Q926" s="98">
        <f t="shared" si="173"/>
        <v>-33</v>
      </c>
      <c r="R926" s="97">
        <f t="shared" si="174"/>
        <v>-0.40740740740740744</v>
      </c>
      <c r="S926" s="99" t="str">
        <f t="shared" si="175"/>
        <v>DEGROWTH</v>
      </c>
      <c r="T926" s="68">
        <v>82</v>
      </c>
      <c r="U926" s="100" t="str">
        <f t="shared" si="176"/>
        <v>jAN</v>
      </c>
      <c r="V926" s="96">
        <v>82</v>
      </c>
      <c r="W926" s="101">
        <f t="shared" si="177"/>
        <v>-34</v>
      </c>
      <c r="X926" s="102">
        <f t="shared" si="178"/>
        <v>-0.41463414634146345</v>
      </c>
      <c r="Y926" s="103" t="str">
        <f t="shared" si="179"/>
        <v>DEGROWTH</v>
      </c>
      <c r="Z926" s="74">
        <v>0</v>
      </c>
      <c r="AA926" s="69"/>
      <c r="AB926" s="69" t="s">
        <v>134</v>
      </c>
      <c r="AC926" s="3"/>
    </row>
    <row r="927" spans="1:29" ht="14.25" customHeight="1">
      <c r="A927" s="69" t="s">
        <v>134</v>
      </c>
      <c r="B927" s="71" t="s">
        <v>71</v>
      </c>
      <c r="C927" s="71" t="s">
        <v>2273</v>
      </c>
      <c r="D927" s="71">
        <v>1000000774</v>
      </c>
      <c r="E927" s="72" t="s">
        <v>2274</v>
      </c>
      <c r="F927" s="73">
        <v>43319</v>
      </c>
      <c r="G927" s="66" t="str">
        <f t="shared" si="168"/>
        <v>Targeted Dealer</v>
      </c>
      <c r="H927" s="66"/>
      <c r="I927" s="67">
        <v>100</v>
      </c>
      <c r="J927" s="67">
        <f t="shared" si="169"/>
        <v>100</v>
      </c>
      <c r="K927" s="68">
        <v>30</v>
      </c>
      <c r="L927" s="68">
        <f t="shared" si="170"/>
        <v>70</v>
      </c>
      <c r="M927" s="68">
        <f t="shared" si="171"/>
        <v>30</v>
      </c>
      <c r="N927" s="96">
        <v>95</v>
      </c>
      <c r="O927" s="97" t="str">
        <f t="shared" si="172"/>
        <v>DEC</v>
      </c>
      <c r="P927" s="96">
        <v>95</v>
      </c>
      <c r="Q927" s="98">
        <f t="shared" si="173"/>
        <v>-65</v>
      </c>
      <c r="R927" s="97">
        <f t="shared" si="174"/>
        <v>-0.68421052631578949</v>
      </c>
      <c r="S927" s="99" t="str">
        <f t="shared" si="175"/>
        <v>DEGROWTH</v>
      </c>
      <c r="T927" s="68">
        <v>90</v>
      </c>
      <c r="U927" s="100" t="str">
        <f t="shared" si="176"/>
        <v>jAN</v>
      </c>
      <c r="V927" s="96">
        <v>90</v>
      </c>
      <c r="W927" s="101">
        <f t="shared" si="177"/>
        <v>-60</v>
      </c>
      <c r="X927" s="102">
        <f t="shared" si="178"/>
        <v>-0.66666666666666674</v>
      </c>
      <c r="Y927" s="103" t="str">
        <f t="shared" si="179"/>
        <v>DEGROWTH</v>
      </c>
      <c r="Z927" s="74">
        <v>0</v>
      </c>
      <c r="AA927" s="69"/>
      <c r="AB927" s="69" t="s">
        <v>134</v>
      </c>
      <c r="AC927" s="3"/>
    </row>
    <row r="928" spans="1:29" ht="14.25" customHeight="1">
      <c r="A928" s="69" t="s">
        <v>134</v>
      </c>
      <c r="B928" s="71" t="s">
        <v>71</v>
      </c>
      <c r="C928" s="71" t="s">
        <v>322</v>
      </c>
      <c r="D928" s="71">
        <v>1000001085</v>
      </c>
      <c r="E928" s="72" t="s">
        <v>323</v>
      </c>
      <c r="F928" s="73">
        <v>43582</v>
      </c>
      <c r="G928" s="66" t="str">
        <f t="shared" si="168"/>
        <v>Targeted Dealer</v>
      </c>
      <c r="H928" s="66"/>
      <c r="I928" s="67">
        <v>25</v>
      </c>
      <c r="J928" s="67">
        <f t="shared" si="169"/>
        <v>25</v>
      </c>
      <c r="K928" s="68">
        <v>0</v>
      </c>
      <c r="L928" s="68">
        <f t="shared" si="170"/>
        <v>25</v>
      </c>
      <c r="M928" s="68">
        <f t="shared" si="171"/>
        <v>0</v>
      </c>
      <c r="N928" s="96">
        <v>25</v>
      </c>
      <c r="O928" s="97" t="str">
        <f t="shared" si="172"/>
        <v>DEC</v>
      </c>
      <c r="P928" s="96">
        <v>25</v>
      </c>
      <c r="Q928" s="98">
        <f t="shared" si="173"/>
        <v>-25</v>
      </c>
      <c r="R928" s="97">
        <f t="shared" si="174"/>
        <v>-1</v>
      </c>
      <c r="S928" s="99" t="str">
        <f t="shared" si="175"/>
        <v>DEGROWTH</v>
      </c>
      <c r="T928" s="68">
        <v>25</v>
      </c>
      <c r="U928" s="100" t="str">
        <f t="shared" si="176"/>
        <v>jAN</v>
      </c>
      <c r="V928" s="96">
        <v>25</v>
      </c>
      <c r="W928" s="101">
        <f t="shared" si="177"/>
        <v>-25</v>
      </c>
      <c r="X928" s="102">
        <f t="shared" si="178"/>
        <v>-1</v>
      </c>
      <c r="Y928" s="103" t="str">
        <f t="shared" si="179"/>
        <v>DEGROWTH</v>
      </c>
      <c r="Z928" s="74">
        <v>0</v>
      </c>
      <c r="AA928" s="69"/>
      <c r="AB928" s="69" t="s">
        <v>134</v>
      </c>
      <c r="AC928" s="3"/>
    </row>
    <row r="929" spans="1:29" ht="14.25" customHeight="1">
      <c r="A929" s="69" t="s">
        <v>134</v>
      </c>
      <c r="B929" s="71" t="s">
        <v>71</v>
      </c>
      <c r="C929" s="71" t="s">
        <v>2275</v>
      </c>
      <c r="D929" s="71">
        <v>1000001090</v>
      </c>
      <c r="E929" s="72" t="s">
        <v>2276</v>
      </c>
      <c r="F929" s="73">
        <v>43801</v>
      </c>
      <c r="G929" s="66" t="str">
        <f t="shared" si="168"/>
        <v>Targeted Dealer</v>
      </c>
      <c r="H929" s="66"/>
      <c r="I929" s="67">
        <v>420</v>
      </c>
      <c r="J929" s="67">
        <f t="shared" si="169"/>
        <v>420</v>
      </c>
      <c r="K929" s="68">
        <v>200</v>
      </c>
      <c r="L929" s="68">
        <f t="shared" si="170"/>
        <v>220</v>
      </c>
      <c r="M929" s="68">
        <f t="shared" si="171"/>
        <v>47.61904761904762</v>
      </c>
      <c r="N929" s="96">
        <v>486.85</v>
      </c>
      <c r="O929" s="97" t="str">
        <f t="shared" si="172"/>
        <v>DEC</v>
      </c>
      <c r="P929" s="96">
        <v>486.85</v>
      </c>
      <c r="Q929" s="98">
        <f t="shared" si="173"/>
        <v>-286.85000000000002</v>
      </c>
      <c r="R929" s="97">
        <f t="shared" si="174"/>
        <v>-0.5891958508780939</v>
      </c>
      <c r="S929" s="99" t="str">
        <f t="shared" si="175"/>
        <v>DEGROWTH</v>
      </c>
      <c r="T929" s="68">
        <v>405</v>
      </c>
      <c r="U929" s="100" t="str">
        <f t="shared" si="176"/>
        <v>jAN</v>
      </c>
      <c r="V929" s="96">
        <v>405</v>
      </c>
      <c r="W929" s="101">
        <f t="shared" si="177"/>
        <v>-205</v>
      </c>
      <c r="X929" s="102">
        <f t="shared" si="178"/>
        <v>-0.50617283950617287</v>
      </c>
      <c r="Y929" s="103" t="str">
        <f t="shared" si="179"/>
        <v>DEGROWTH</v>
      </c>
      <c r="Z929" s="74">
        <v>0</v>
      </c>
      <c r="AA929" s="69"/>
      <c r="AB929" s="69" t="s">
        <v>134</v>
      </c>
      <c r="AC929" s="3"/>
    </row>
    <row r="930" spans="1:29" ht="14.25" customHeight="1">
      <c r="A930" s="69" t="s">
        <v>134</v>
      </c>
      <c r="B930" s="71" t="s">
        <v>71</v>
      </c>
      <c r="C930" s="71" t="s">
        <v>2277</v>
      </c>
      <c r="D930" s="71">
        <v>1000001083</v>
      </c>
      <c r="E930" s="72" t="s">
        <v>2278</v>
      </c>
      <c r="F930" s="73">
        <v>44126</v>
      </c>
      <c r="G930" s="66" t="str">
        <f t="shared" si="168"/>
        <v>Targeted Dealer</v>
      </c>
      <c r="H930" s="66"/>
      <c r="I930" s="67">
        <v>160</v>
      </c>
      <c r="J930" s="67">
        <f t="shared" si="169"/>
        <v>160</v>
      </c>
      <c r="K930" s="68">
        <v>85</v>
      </c>
      <c r="L930" s="68">
        <f t="shared" si="170"/>
        <v>75</v>
      </c>
      <c r="M930" s="68">
        <f t="shared" si="171"/>
        <v>53.125</v>
      </c>
      <c r="N930" s="96">
        <v>70</v>
      </c>
      <c r="O930" s="97" t="str">
        <f t="shared" si="172"/>
        <v>DEC</v>
      </c>
      <c r="P930" s="96">
        <v>70</v>
      </c>
      <c r="Q930" s="98">
        <f t="shared" si="173"/>
        <v>15</v>
      </c>
      <c r="R930" s="97">
        <f t="shared" si="174"/>
        <v>0.21428571428571419</v>
      </c>
      <c r="S930" s="99" t="str">
        <f t="shared" si="175"/>
        <v>GROWTH</v>
      </c>
      <c r="T930" s="68">
        <v>190</v>
      </c>
      <c r="U930" s="100" t="str">
        <f t="shared" si="176"/>
        <v>jAN</v>
      </c>
      <c r="V930" s="96">
        <v>190</v>
      </c>
      <c r="W930" s="101">
        <f t="shared" si="177"/>
        <v>-105</v>
      </c>
      <c r="X930" s="102">
        <f t="shared" si="178"/>
        <v>-0.55263157894736836</v>
      </c>
      <c r="Y930" s="103" t="str">
        <f t="shared" si="179"/>
        <v>DEGROWTH</v>
      </c>
      <c r="Z930" s="74">
        <v>0</v>
      </c>
      <c r="AA930" s="69"/>
      <c r="AB930" s="69" t="s">
        <v>134</v>
      </c>
      <c r="AC930" s="3"/>
    </row>
    <row r="931" spans="1:29" ht="14.25" customHeight="1">
      <c r="A931" s="69" t="s">
        <v>134</v>
      </c>
      <c r="B931" s="71" t="s">
        <v>71</v>
      </c>
      <c r="C931" s="71" t="s">
        <v>2279</v>
      </c>
      <c r="D931" s="71">
        <v>1000001089</v>
      </c>
      <c r="E931" s="72" t="s">
        <v>2280</v>
      </c>
      <c r="F931" s="73">
        <v>44197</v>
      </c>
      <c r="G931" s="66" t="str">
        <f t="shared" si="168"/>
        <v>Targeted Dealer</v>
      </c>
      <c r="H931" s="66"/>
      <c r="I931" s="67">
        <v>165</v>
      </c>
      <c r="J931" s="67">
        <f t="shared" si="169"/>
        <v>165</v>
      </c>
      <c r="K931" s="68">
        <v>75</v>
      </c>
      <c r="L931" s="68">
        <f t="shared" si="170"/>
        <v>90</v>
      </c>
      <c r="M931" s="68">
        <f t="shared" si="171"/>
        <v>45.45454545454546</v>
      </c>
      <c r="N931" s="96">
        <v>77.5</v>
      </c>
      <c r="O931" s="97" t="str">
        <f t="shared" si="172"/>
        <v>DEC</v>
      </c>
      <c r="P931" s="96">
        <v>77.5</v>
      </c>
      <c r="Q931" s="98">
        <f t="shared" si="173"/>
        <v>-2.5</v>
      </c>
      <c r="R931" s="97">
        <f t="shared" si="174"/>
        <v>-3.2258064516129004E-2</v>
      </c>
      <c r="S931" s="99" t="str">
        <f t="shared" si="175"/>
        <v>DEGROWTH</v>
      </c>
      <c r="T931" s="68">
        <v>265</v>
      </c>
      <c r="U931" s="100" t="str">
        <f t="shared" si="176"/>
        <v>jAN</v>
      </c>
      <c r="V931" s="96">
        <v>265</v>
      </c>
      <c r="W931" s="101">
        <f t="shared" si="177"/>
        <v>-190</v>
      </c>
      <c r="X931" s="102">
        <f t="shared" si="178"/>
        <v>-0.71698113207547176</v>
      </c>
      <c r="Y931" s="103" t="str">
        <f t="shared" si="179"/>
        <v>DEGROWTH</v>
      </c>
      <c r="Z931" s="74">
        <v>0</v>
      </c>
      <c r="AA931" s="69"/>
      <c r="AB931" s="69" t="s">
        <v>134</v>
      </c>
      <c r="AC931" s="3"/>
    </row>
    <row r="932" spans="1:29" ht="14.25" customHeight="1">
      <c r="A932" s="69" t="s">
        <v>134</v>
      </c>
      <c r="B932" s="71" t="s">
        <v>71</v>
      </c>
      <c r="C932" s="71" t="s">
        <v>2281</v>
      </c>
      <c r="D932" s="71">
        <v>1000001088</v>
      </c>
      <c r="E932" s="72" t="s">
        <v>2282</v>
      </c>
      <c r="F932" s="73">
        <v>44321</v>
      </c>
      <c r="G932" s="66" t="str">
        <f t="shared" si="168"/>
        <v>Targeted Dealer</v>
      </c>
      <c r="H932" s="66"/>
      <c r="I932" s="67">
        <v>25</v>
      </c>
      <c r="J932" s="67">
        <f t="shared" si="169"/>
        <v>25</v>
      </c>
      <c r="K932" s="68">
        <v>25</v>
      </c>
      <c r="L932" s="68">
        <f t="shared" si="170"/>
        <v>0</v>
      </c>
      <c r="M932" s="68">
        <f t="shared" si="171"/>
        <v>100</v>
      </c>
      <c r="N932" s="96">
        <v>50</v>
      </c>
      <c r="O932" s="97" t="str">
        <f t="shared" si="172"/>
        <v>DEC</v>
      </c>
      <c r="P932" s="96">
        <v>50</v>
      </c>
      <c r="Q932" s="98">
        <f t="shared" si="173"/>
        <v>-25</v>
      </c>
      <c r="R932" s="97">
        <f t="shared" si="174"/>
        <v>-0.5</v>
      </c>
      <c r="S932" s="99" t="str">
        <f t="shared" si="175"/>
        <v>DEGROWTH</v>
      </c>
      <c r="T932" s="68">
        <v>0</v>
      </c>
      <c r="U932" s="100" t="str">
        <f t="shared" si="176"/>
        <v>jAN</v>
      </c>
      <c r="V932" s="96">
        <v>0</v>
      </c>
      <c r="W932" s="101">
        <f t="shared" si="177"/>
        <v>25</v>
      </c>
      <c r="X932" s="102">
        <f t="shared" si="178"/>
        <v>0</v>
      </c>
      <c r="Y932" s="103" t="b">
        <f t="shared" si="179"/>
        <v>0</v>
      </c>
      <c r="Z932" s="74">
        <v>1</v>
      </c>
      <c r="AA932" s="69"/>
      <c r="AB932" s="69" t="s">
        <v>134</v>
      </c>
      <c r="AC932" s="3"/>
    </row>
    <row r="933" spans="1:29" ht="14.25" customHeight="1">
      <c r="A933" s="69" t="s">
        <v>134</v>
      </c>
      <c r="B933" s="71" t="s">
        <v>71</v>
      </c>
      <c r="C933" s="71" t="s">
        <v>2283</v>
      </c>
      <c r="D933" s="71">
        <v>1000002756</v>
      </c>
      <c r="E933" s="71" t="s">
        <v>2284</v>
      </c>
      <c r="F933" s="73">
        <v>44704</v>
      </c>
      <c r="G933" s="66" t="str">
        <f t="shared" si="168"/>
        <v>Targeted Dealer</v>
      </c>
      <c r="H933" s="66"/>
      <c r="I933" s="67">
        <v>220</v>
      </c>
      <c r="J933" s="67">
        <f t="shared" si="169"/>
        <v>220</v>
      </c>
      <c r="K933" s="68">
        <v>60</v>
      </c>
      <c r="L933" s="68">
        <f t="shared" si="170"/>
        <v>160</v>
      </c>
      <c r="M933" s="68">
        <f t="shared" si="171"/>
        <v>27.27272727272727</v>
      </c>
      <c r="N933" s="96">
        <v>45</v>
      </c>
      <c r="O933" s="97" t="str">
        <f t="shared" si="172"/>
        <v>DEC</v>
      </c>
      <c r="P933" s="96">
        <v>45</v>
      </c>
      <c r="Q933" s="98">
        <f t="shared" si="173"/>
        <v>15</v>
      </c>
      <c r="R933" s="97">
        <f t="shared" si="174"/>
        <v>0.33333333333333326</v>
      </c>
      <c r="S933" s="99" t="str">
        <f t="shared" si="175"/>
        <v>GROWTH</v>
      </c>
      <c r="T933" s="68">
        <v>185</v>
      </c>
      <c r="U933" s="100" t="str">
        <f t="shared" si="176"/>
        <v>jAN</v>
      </c>
      <c r="V933" s="96">
        <v>185</v>
      </c>
      <c r="W933" s="101">
        <f t="shared" si="177"/>
        <v>-125</v>
      </c>
      <c r="X933" s="102">
        <f t="shared" si="178"/>
        <v>-0.67567567567567566</v>
      </c>
      <c r="Y933" s="103" t="str">
        <f t="shared" si="179"/>
        <v>DEGROWTH</v>
      </c>
      <c r="Z933" s="74">
        <v>0</v>
      </c>
      <c r="AA933" s="69"/>
      <c r="AB933" s="69" t="s">
        <v>134</v>
      </c>
      <c r="AC933" s="3"/>
    </row>
    <row r="934" spans="1:29" ht="14.25" customHeight="1">
      <c r="A934" s="69" t="s">
        <v>134</v>
      </c>
      <c r="B934" s="71" t="s">
        <v>71</v>
      </c>
      <c r="C934" s="71" t="s">
        <v>2285</v>
      </c>
      <c r="D934" s="71">
        <v>1000003158</v>
      </c>
      <c r="E934" s="71" t="s">
        <v>2286</v>
      </c>
      <c r="F934" s="73">
        <v>44914</v>
      </c>
      <c r="G934" s="66" t="str">
        <f t="shared" si="168"/>
        <v>-</v>
      </c>
      <c r="H934" s="66"/>
      <c r="I934" s="67">
        <v>0</v>
      </c>
      <c r="J934" s="67">
        <f t="shared" si="169"/>
        <v>0</v>
      </c>
      <c r="K934" s="68">
        <v>0</v>
      </c>
      <c r="L934" s="68">
        <f t="shared" si="170"/>
        <v>0</v>
      </c>
      <c r="M934" s="68" t="str">
        <f t="shared" si="171"/>
        <v>-</v>
      </c>
      <c r="N934" s="96">
        <v>0</v>
      </c>
      <c r="O934" s="97" t="str">
        <f t="shared" si="172"/>
        <v>DEC</v>
      </c>
      <c r="P934" s="96">
        <v>0</v>
      </c>
      <c r="Q934" s="98">
        <f t="shared" si="173"/>
        <v>0</v>
      </c>
      <c r="R934" s="97" t="str">
        <f t="shared" si="174"/>
        <v xml:space="preserve"> </v>
      </c>
      <c r="S934" s="99" t="b">
        <f t="shared" si="175"/>
        <v>0</v>
      </c>
      <c r="T934" s="68">
        <v>30</v>
      </c>
      <c r="U934" s="100" t="str">
        <f t="shared" si="176"/>
        <v>jAN</v>
      </c>
      <c r="V934" s="96">
        <v>30</v>
      </c>
      <c r="W934" s="101">
        <f t="shared" si="177"/>
        <v>-30</v>
      </c>
      <c r="X934" s="102">
        <f t="shared" si="178"/>
        <v>-1</v>
      </c>
      <c r="Y934" s="103" t="str">
        <f t="shared" si="179"/>
        <v>DEGROWTH</v>
      </c>
      <c r="Z934" s="74">
        <v>0</v>
      </c>
      <c r="AA934" s="69"/>
      <c r="AB934" s="69" t="s">
        <v>134</v>
      </c>
      <c r="AC934" s="3"/>
    </row>
    <row r="935" spans="1:29" ht="14.25" customHeight="1">
      <c r="A935" s="69" t="s">
        <v>134</v>
      </c>
      <c r="B935" s="71" t="s">
        <v>71</v>
      </c>
      <c r="C935" s="71" t="s">
        <v>2287</v>
      </c>
      <c r="D935" s="71">
        <v>1000003565</v>
      </c>
      <c r="E935" s="71" t="s">
        <v>2288</v>
      </c>
      <c r="F935" s="73">
        <v>45078</v>
      </c>
      <c r="G935" s="66" t="str">
        <f t="shared" si="168"/>
        <v>Targeted Dealer</v>
      </c>
      <c r="H935" s="66"/>
      <c r="I935" s="67">
        <v>100</v>
      </c>
      <c r="J935" s="67">
        <f t="shared" si="169"/>
        <v>100</v>
      </c>
      <c r="K935" s="68">
        <v>32</v>
      </c>
      <c r="L935" s="68">
        <f t="shared" si="170"/>
        <v>68</v>
      </c>
      <c r="M935" s="68">
        <f t="shared" si="171"/>
        <v>32</v>
      </c>
      <c r="N935" s="96">
        <v>32</v>
      </c>
      <c r="O935" s="97" t="str">
        <f t="shared" si="172"/>
        <v>DEC</v>
      </c>
      <c r="P935" s="96">
        <v>32</v>
      </c>
      <c r="Q935" s="98">
        <f t="shared" si="173"/>
        <v>0</v>
      </c>
      <c r="R935" s="97">
        <f t="shared" si="174"/>
        <v>0</v>
      </c>
      <c r="S935" s="99" t="str">
        <f t="shared" si="175"/>
        <v>GROWTH</v>
      </c>
      <c r="T935" s="68">
        <v>96</v>
      </c>
      <c r="U935" s="100" t="str">
        <f t="shared" si="176"/>
        <v>jAN</v>
      </c>
      <c r="V935" s="96">
        <v>96</v>
      </c>
      <c r="W935" s="101">
        <f t="shared" si="177"/>
        <v>-64</v>
      </c>
      <c r="X935" s="102">
        <f t="shared" si="178"/>
        <v>-0.66666666666666674</v>
      </c>
      <c r="Y935" s="103" t="str">
        <f t="shared" si="179"/>
        <v>DEGROWTH</v>
      </c>
      <c r="Z935" s="74">
        <v>0</v>
      </c>
      <c r="AA935" s="69"/>
      <c r="AB935" s="69" t="s">
        <v>134</v>
      </c>
      <c r="AC935" s="3"/>
    </row>
    <row r="936" spans="1:29" ht="14.25" customHeight="1">
      <c r="A936" s="69" t="s">
        <v>134</v>
      </c>
      <c r="B936" s="71" t="s">
        <v>71</v>
      </c>
      <c r="C936" s="71" t="s">
        <v>2289</v>
      </c>
      <c r="D936" s="71">
        <v>1000003716</v>
      </c>
      <c r="E936" s="71" t="s">
        <v>2290</v>
      </c>
      <c r="F936" s="73">
        <v>45181</v>
      </c>
      <c r="G936" s="66" t="str">
        <f t="shared" si="168"/>
        <v>Targeted Dealer</v>
      </c>
      <c r="H936" s="66"/>
      <c r="I936" s="67">
        <v>160</v>
      </c>
      <c r="J936" s="67">
        <f t="shared" si="169"/>
        <v>160</v>
      </c>
      <c r="K936" s="68">
        <v>90</v>
      </c>
      <c r="L936" s="68">
        <f t="shared" si="170"/>
        <v>70</v>
      </c>
      <c r="M936" s="68">
        <f t="shared" si="171"/>
        <v>56.25</v>
      </c>
      <c r="N936" s="96">
        <v>180</v>
      </c>
      <c r="O936" s="97" t="str">
        <f t="shared" si="172"/>
        <v>DEC</v>
      </c>
      <c r="P936" s="96">
        <v>180</v>
      </c>
      <c r="Q936" s="98">
        <f t="shared" si="173"/>
        <v>-90</v>
      </c>
      <c r="R936" s="97">
        <f t="shared" si="174"/>
        <v>-0.5</v>
      </c>
      <c r="S936" s="99" t="str">
        <f t="shared" si="175"/>
        <v>DEGROWTH</v>
      </c>
      <c r="T936" s="68">
        <v>150</v>
      </c>
      <c r="U936" s="100" t="str">
        <f t="shared" si="176"/>
        <v>jAN</v>
      </c>
      <c r="V936" s="96">
        <v>150</v>
      </c>
      <c r="W936" s="101">
        <f t="shared" si="177"/>
        <v>-60</v>
      </c>
      <c r="X936" s="102">
        <f t="shared" si="178"/>
        <v>-0.4</v>
      </c>
      <c r="Y936" s="103" t="str">
        <f t="shared" si="179"/>
        <v>DEGROWTH</v>
      </c>
      <c r="Z936" s="74">
        <v>0</v>
      </c>
      <c r="AA936" s="69"/>
      <c r="AB936" s="69" t="s">
        <v>134</v>
      </c>
      <c r="AC936" s="3"/>
    </row>
    <row r="937" spans="1:29" ht="14.25" customHeight="1">
      <c r="A937" s="74" t="s">
        <v>134</v>
      </c>
      <c r="B937" s="78" t="s">
        <v>71</v>
      </c>
      <c r="C937" s="78" t="s">
        <v>2291</v>
      </c>
      <c r="D937" s="78">
        <v>1000004025</v>
      </c>
      <c r="E937" s="78" t="s">
        <v>2292</v>
      </c>
      <c r="F937" s="73">
        <v>45473</v>
      </c>
      <c r="G937" s="66" t="str">
        <f t="shared" si="168"/>
        <v>Targeted Dealer</v>
      </c>
      <c r="H937" s="66"/>
      <c r="I937" s="67">
        <v>190</v>
      </c>
      <c r="J937" s="67">
        <f t="shared" si="169"/>
        <v>190</v>
      </c>
      <c r="K937" s="68">
        <v>65</v>
      </c>
      <c r="L937" s="68">
        <f t="shared" si="170"/>
        <v>125</v>
      </c>
      <c r="M937" s="68">
        <f t="shared" si="171"/>
        <v>34.210526315789473</v>
      </c>
      <c r="N937" s="96">
        <v>155</v>
      </c>
      <c r="O937" s="97" t="str">
        <f t="shared" si="172"/>
        <v>DEC</v>
      </c>
      <c r="P937" s="96">
        <v>155</v>
      </c>
      <c r="Q937" s="98">
        <f t="shared" si="173"/>
        <v>-90</v>
      </c>
      <c r="R937" s="97">
        <f t="shared" si="174"/>
        <v>-0.58064516129032251</v>
      </c>
      <c r="S937" s="99" t="str">
        <f t="shared" si="175"/>
        <v>DEGROWTH</v>
      </c>
      <c r="T937" s="68">
        <v>170</v>
      </c>
      <c r="U937" s="100" t="str">
        <f t="shared" si="176"/>
        <v>jAN</v>
      </c>
      <c r="V937" s="96">
        <v>170</v>
      </c>
      <c r="W937" s="101">
        <f t="shared" si="177"/>
        <v>-105</v>
      </c>
      <c r="X937" s="102">
        <f t="shared" si="178"/>
        <v>-0.61764705882352944</v>
      </c>
      <c r="Y937" s="103" t="str">
        <f t="shared" si="179"/>
        <v>DEGROWTH</v>
      </c>
      <c r="Z937" s="74">
        <v>0</v>
      </c>
      <c r="AA937" s="69"/>
      <c r="AB937" s="74" t="s">
        <v>134</v>
      </c>
      <c r="AC937" s="3"/>
    </row>
    <row r="938" spans="1:29" ht="14.25" customHeight="1">
      <c r="A938" s="74" t="s">
        <v>134</v>
      </c>
      <c r="B938" s="78" t="s">
        <v>71</v>
      </c>
      <c r="C938" s="78" t="s">
        <v>324</v>
      </c>
      <c r="D938" s="78">
        <v>1000004072</v>
      </c>
      <c r="E938" s="78" t="s">
        <v>325</v>
      </c>
      <c r="F938" s="73">
        <v>45504</v>
      </c>
      <c r="G938" s="66" t="str">
        <f t="shared" si="168"/>
        <v>Targeted Dealer</v>
      </c>
      <c r="H938" s="66"/>
      <c r="I938" s="67">
        <v>75</v>
      </c>
      <c r="J938" s="67">
        <f t="shared" si="169"/>
        <v>75</v>
      </c>
      <c r="K938" s="68">
        <v>35</v>
      </c>
      <c r="L938" s="68">
        <f t="shared" si="170"/>
        <v>40</v>
      </c>
      <c r="M938" s="68">
        <f t="shared" si="171"/>
        <v>46.666666666666664</v>
      </c>
      <c r="N938" s="96">
        <v>70</v>
      </c>
      <c r="O938" s="97" t="str">
        <f t="shared" si="172"/>
        <v>DEC</v>
      </c>
      <c r="P938" s="96">
        <v>70</v>
      </c>
      <c r="Q938" s="98">
        <f t="shared" si="173"/>
        <v>-35</v>
      </c>
      <c r="R938" s="97">
        <f t="shared" si="174"/>
        <v>-0.5</v>
      </c>
      <c r="S938" s="99" t="str">
        <f t="shared" si="175"/>
        <v>DEGROWTH</v>
      </c>
      <c r="T938" s="68">
        <v>65</v>
      </c>
      <c r="U938" s="100" t="str">
        <f t="shared" si="176"/>
        <v>jAN</v>
      </c>
      <c r="V938" s="96">
        <v>65</v>
      </c>
      <c r="W938" s="101">
        <f t="shared" si="177"/>
        <v>-30</v>
      </c>
      <c r="X938" s="102">
        <f t="shared" si="178"/>
        <v>-0.46153846153846156</v>
      </c>
      <c r="Y938" s="103" t="str">
        <f t="shared" si="179"/>
        <v>DEGROWTH</v>
      </c>
      <c r="Z938" s="74">
        <v>0</v>
      </c>
      <c r="AA938" s="69"/>
      <c r="AB938" s="74" t="s">
        <v>134</v>
      </c>
      <c r="AC938" s="3"/>
    </row>
    <row r="939" spans="1:29" ht="14.25" customHeight="1">
      <c r="A939" s="69" t="s">
        <v>134</v>
      </c>
      <c r="B939" s="71" t="s">
        <v>73</v>
      </c>
      <c r="C939" s="71" t="s">
        <v>2293</v>
      </c>
      <c r="D939" s="71">
        <v>1000000784</v>
      </c>
      <c r="E939" s="72" t="s">
        <v>2294</v>
      </c>
      <c r="F939" s="73">
        <v>40830</v>
      </c>
      <c r="G939" s="66" t="str">
        <f t="shared" si="168"/>
        <v>Targeted Dealer</v>
      </c>
      <c r="H939" s="66"/>
      <c r="I939" s="67">
        <v>25</v>
      </c>
      <c r="J939" s="67">
        <f t="shared" si="169"/>
        <v>25</v>
      </c>
      <c r="K939" s="68">
        <v>25</v>
      </c>
      <c r="L939" s="68">
        <f t="shared" si="170"/>
        <v>0</v>
      </c>
      <c r="M939" s="68">
        <f t="shared" si="171"/>
        <v>100</v>
      </c>
      <c r="N939" s="96">
        <v>0</v>
      </c>
      <c r="O939" s="97" t="str">
        <f t="shared" si="172"/>
        <v>DEC</v>
      </c>
      <c r="P939" s="96">
        <v>0</v>
      </c>
      <c r="Q939" s="98">
        <f t="shared" si="173"/>
        <v>25</v>
      </c>
      <c r="R939" s="97" t="str">
        <f t="shared" si="174"/>
        <v xml:space="preserve"> </v>
      </c>
      <c r="S939" s="99" t="b">
        <f t="shared" si="175"/>
        <v>0</v>
      </c>
      <c r="T939" s="68">
        <v>55</v>
      </c>
      <c r="U939" s="100" t="str">
        <f t="shared" si="176"/>
        <v>jAN</v>
      </c>
      <c r="V939" s="96">
        <v>55</v>
      </c>
      <c r="W939" s="101">
        <f t="shared" si="177"/>
        <v>-30</v>
      </c>
      <c r="X939" s="102">
        <f t="shared" si="178"/>
        <v>-0.54545454545454541</v>
      </c>
      <c r="Y939" s="103" t="str">
        <f t="shared" si="179"/>
        <v>DEGROWTH</v>
      </c>
      <c r="Z939" s="74">
        <v>0</v>
      </c>
      <c r="AA939" s="69"/>
      <c r="AB939" s="69" t="s">
        <v>134</v>
      </c>
      <c r="AC939" s="3"/>
    </row>
    <row r="940" spans="1:29" ht="14.25" customHeight="1">
      <c r="A940" s="69" t="s">
        <v>134</v>
      </c>
      <c r="B940" s="71" t="s">
        <v>73</v>
      </c>
      <c r="C940" s="71" t="s">
        <v>326</v>
      </c>
      <c r="D940" s="71">
        <v>1000000786</v>
      </c>
      <c r="E940" s="72" t="s">
        <v>327</v>
      </c>
      <c r="F940" s="73">
        <v>41233</v>
      </c>
      <c r="G940" s="66" t="str">
        <f t="shared" si="168"/>
        <v>Targeted Dealer</v>
      </c>
      <c r="H940" s="66"/>
      <c r="I940" s="67">
        <v>10</v>
      </c>
      <c r="J940" s="67">
        <f t="shared" si="169"/>
        <v>10</v>
      </c>
      <c r="K940" s="68">
        <v>0</v>
      </c>
      <c r="L940" s="68">
        <f t="shared" si="170"/>
        <v>10</v>
      </c>
      <c r="M940" s="68">
        <f t="shared" si="171"/>
        <v>0</v>
      </c>
      <c r="N940" s="96">
        <v>15</v>
      </c>
      <c r="O940" s="97" t="str">
        <f t="shared" si="172"/>
        <v>DEC</v>
      </c>
      <c r="P940" s="96">
        <v>15</v>
      </c>
      <c r="Q940" s="98">
        <f t="shared" si="173"/>
        <v>-15</v>
      </c>
      <c r="R940" s="97">
        <f t="shared" si="174"/>
        <v>-1</v>
      </c>
      <c r="S940" s="99" t="str">
        <f t="shared" si="175"/>
        <v>DEGROWTH</v>
      </c>
      <c r="T940" s="68">
        <v>25</v>
      </c>
      <c r="U940" s="100" t="str">
        <f t="shared" si="176"/>
        <v>jAN</v>
      </c>
      <c r="V940" s="96">
        <v>25</v>
      </c>
      <c r="W940" s="101">
        <f t="shared" si="177"/>
        <v>-25</v>
      </c>
      <c r="X940" s="102">
        <f t="shared" si="178"/>
        <v>-1</v>
      </c>
      <c r="Y940" s="103" t="str">
        <f t="shared" si="179"/>
        <v>DEGROWTH</v>
      </c>
      <c r="Z940" s="74">
        <v>1</v>
      </c>
      <c r="AA940" s="69"/>
      <c r="AB940" s="69" t="s">
        <v>134</v>
      </c>
      <c r="AC940" s="3"/>
    </row>
    <row r="941" spans="1:29" ht="14.25" customHeight="1">
      <c r="A941" s="69" t="s">
        <v>134</v>
      </c>
      <c r="B941" s="71" t="s">
        <v>73</v>
      </c>
      <c r="C941" s="71" t="s">
        <v>2295</v>
      </c>
      <c r="D941" s="71">
        <v>1000000788</v>
      </c>
      <c r="E941" s="72" t="s">
        <v>2296</v>
      </c>
      <c r="F941" s="73">
        <v>41323</v>
      </c>
      <c r="G941" s="66" t="str">
        <f t="shared" si="168"/>
        <v>Targeted Dealer</v>
      </c>
      <c r="H941" s="66"/>
      <c r="I941" s="67">
        <v>35</v>
      </c>
      <c r="J941" s="67">
        <f t="shared" si="169"/>
        <v>35</v>
      </c>
      <c r="K941" s="68">
        <v>0</v>
      </c>
      <c r="L941" s="68">
        <f t="shared" si="170"/>
        <v>35</v>
      </c>
      <c r="M941" s="68">
        <f t="shared" si="171"/>
        <v>0</v>
      </c>
      <c r="N941" s="96">
        <v>0</v>
      </c>
      <c r="O941" s="97" t="str">
        <f t="shared" si="172"/>
        <v>DEC</v>
      </c>
      <c r="P941" s="96">
        <v>0</v>
      </c>
      <c r="Q941" s="98">
        <f t="shared" si="173"/>
        <v>0</v>
      </c>
      <c r="R941" s="97" t="str">
        <f t="shared" si="174"/>
        <v xml:space="preserve"> </v>
      </c>
      <c r="S941" s="99" t="b">
        <f t="shared" si="175"/>
        <v>0</v>
      </c>
      <c r="T941" s="68">
        <v>35</v>
      </c>
      <c r="U941" s="100" t="str">
        <f t="shared" si="176"/>
        <v>jAN</v>
      </c>
      <c r="V941" s="96">
        <v>35</v>
      </c>
      <c r="W941" s="101">
        <f t="shared" si="177"/>
        <v>-35</v>
      </c>
      <c r="X941" s="102">
        <f t="shared" si="178"/>
        <v>-1</v>
      </c>
      <c r="Y941" s="103" t="str">
        <f t="shared" si="179"/>
        <v>DEGROWTH</v>
      </c>
      <c r="Z941" s="74">
        <v>0</v>
      </c>
      <c r="AA941" s="69"/>
      <c r="AB941" s="69" t="s">
        <v>134</v>
      </c>
      <c r="AC941" s="3"/>
    </row>
    <row r="942" spans="1:29" ht="14.25" customHeight="1">
      <c r="A942" s="69" t="s">
        <v>134</v>
      </c>
      <c r="B942" s="71" t="s">
        <v>73</v>
      </c>
      <c r="C942" s="71" t="s">
        <v>2297</v>
      </c>
      <c r="D942" s="71">
        <v>1000000780</v>
      </c>
      <c r="E942" s="72" t="s">
        <v>2298</v>
      </c>
      <c r="F942" s="73">
        <v>42017</v>
      </c>
      <c r="G942" s="66" t="str">
        <f t="shared" si="168"/>
        <v>Targeted Dealer</v>
      </c>
      <c r="H942" s="66"/>
      <c r="I942" s="67">
        <v>25</v>
      </c>
      <c r="J942" s="67">
        <f t="shared" si="169"/>
        <v>25</v>
      </c>
      <c r="K942" s="68">
        <v>0</v>
      </c>
      <c r="L942" s="68">
        <f t="shared" si="170"/>
        <v>25</v>
      </c>
      <c r="M942" s="68">
        <f t="shared" si="171"/>
        <v>0</v>
      </c>
      <c r="N942" s="96">
        <v>25</v>
      </c>
      <c r="O942" s="97" t="str">
        <f t="shared" si="172"/>
        <v>DEC</v>
      </c>
      <c r="P942" s="96">
        <v>25</v>
      </c>
      <c r="Q942" s="98">
        <f t="shared" si="173"/>
        <v>-25</v>
      </c>
      <c r="R942" s="97">
        <f t="shared" si="174"/>
        <v>-1</v>
      </c>
      <c r="S942" s="99" t="str">
        <f t="shared" si="175"/>
        <v>DEGROWTH</v>
      </c>
      <c r="T942" s="68">
        <v>100</v>
      </c>
      <c r="U942" s="100" t="str">
        <f t="shared" si="176"/>
        <v>jAN</v>
      </c>
      <c r="V942" s="96">
        <v>100</v>
      </c>
      <c r="W942" s="101">
        <f t="shared" si="177"/>
        <v>-100</v>
      </c>
      <c r="X942" s="102">
        <f t="shared" si="178"/>
        <v>-1</v>
      </c>
      <c r="Y942" s="103" t="str">
        <f t="shared" si="179"/>
        <v>DEGROWTH</v>
      </c>
      <c r="Z942" s="74">
        <v>0</v>
      </c>
      <c r="AA942" s="69"/>
      <c r="AB942" s="69" t="s">
        <v>134</v>
      </c>
      <c r="AC942" s="3"/>
    </row>
    <row r="943" spans="1:29" ht="14.25" customHeight="1">
      <c r="A943" s="69" t="s">
        <v>134</v>
      </c>
      <c r="B943" s="71" t="s">
        <v>73</v>
      </c>
      <c r="C943" s="71" t="s">
        <v>2299</v>
      </c>
      <c r="D943" s="71">
        <v>1000000782</v>
      </c>
      <c r="E943" s="72" t="s">
        <v>2300</v>
      </c>
      <c r="F943" s="73">
        <v>43054</v>
      </c>
      <c r="G943" s="66" t="str">
        <f t="shared" si="168"/>
        <v>Targeted Dealer</v>
      </c>
      <c r="H943" s="66"/>
      <c r="I943" s="67">
        <v>65</v>
      </c>
      <c r="J943" s="67">
        <f t="shared" si="169"/>
        <v>65</v>
      </c>
      <c r="K943" s="68">
        <v>0</v>
      </c>
      <c r="L943" s="68">
        <f t="shared" si="170"/>
        <v>65</v>
      </c>
      <c r="M943" s="68">
        <f t="shared" si="171"/>
        <v>0</v>
      </c>
      <c r="N943" s="96">
        <v>50</v>
      </c>
      <c r="O943" s="97" t="str">
        <f t="shared" si="172"/>
        <v>DEC</v>
      </c>
      <c r="P943" s="96">
        <v>50</v>
      </c>
      <c r="Q943" s="98">
        <f t="shared" si="173"/>
        <v>-50</v>
      </c>
      <c r="R943" s="97">
        <f t="shared" si="174"/>
        <v>-1</v>
      </c>
      <c r="S943" s="99" t="str">
        <f t="shared" si="175"/>
        <v>DEGROWTH</v>
      </c>
      <c r="T943" s="68">
        <v>60</v>
      </c>
      <c r="U943" s="100" t="str">
        <f t="shared" si="176"/>
        <v>jAN</v>
      </c>
      <c r="V943" s="96">
        <v>60</v>
      </c>
      <c r="W943" s="101">
        <f t="shared" si="177"/>
        <v>-60</v>
      </c>
      <c r="X943" s="102">
        <f t="shared" si="178"/>
        <v>-1</v>
      </c>
      <c r="Y943" s="103" t="str">
        <f t="shared" si="179"/>
        <v>DEGROWTH</v>
      </c>
      <c r="Z943" s="74">
        <v>0</v>
      </c>
      <c r="AA943" s="69"/>
      <c r="AB943" s="69" t="s">
        <v>134</v>
      </c>
      <c r="AC943" s="3"/>
    </row>
    <row r="944" spans="1:29" ht="14.25" customHeight="1">
      <c r="A944" s="69" t="s">
        <v>134</v>
      </c>
      <c r="B944" s="71" t="s">
        <v>73</v>
      </c>
      <c r="C944" s="71" t="s">
        <v>2301</v>
      </c>
      <c r="D944" s="71">
        <v>1000000781</v>
      </c>
      <c r="E944" s="72" t="s">
        <v>2302</v>
      </c>
      <c r="F944" s="73">
        <v>43063</v>
      </c>
      <c r="G944" s="66" t="str">
        <f t="shared" si="168"/>
        <v>Targeted Dealer</v>
      </c>
      <c r="H944" s="66"/>
      <c r="I944" s="67">
        <v>220</v>
      </c>
      <c r="J944" s="67">
        <f t="shared" si="169"/>
        <v>220</v>
      </c>
      <c r="K944" s="68">
        <v>55</v>
      </c>
      <c r="L944" s="68">
        <f t="shared" si="170"/>
        <v>165</v>
      </c>
      <c r="M944" s="68">
        <f t="shared" si="171"/>
        <v>24.999999999999996</v>
      </c>
      <c r="N944" s="96">
        <v>110</v>
      </c>
      <c r="O944" s="97" t="str">
        <f t="shared" si="172"/>
        <v>DEC</v>
      </c>
      <c r="P944" s="96">
        <v>110</v>
      </c>
      <c r="Q944" s="98">
        <f t="shared" si="173"/>
        <v>-55</v>
      </c>
      <c r="R944" s="97">
        <f t="shared" si="174"/>
        <v>-0.5</v>
      </c>
      <c r="S944" s="99" t="str">
        <f t="shared" si="175"/>
        <v>DEGROWTH</v>
      </c>
      <c r="T944" s="68">
        <v>150</v>
      </c>
      <c r="U944" s="100" t="str">
        <f t="shared" si="176"/>
        <v>jAN</v>
      </c>
      <c r="V944" s="96">
        <v>150</v>
      </c>
      <c r="W944" s="101">
        <f t="shared" si="177"/>
        <v>-95</v>
      </c>
      <c r="X944" s="102">
        <f t="shared" si="178"/>
        <v>-0.6333333333333333</v>
      </c>
      <c r="Y944" s="103" t="str">
        <f t="shared" si="179"/>
        <v>DEGROWTH</v>
      </c>
      <c r="Z944" s="74">
        <v>0</v>
      </c>
      <c r="AA944" s="69"/>
      <c r="AB944" s="69" t="s">
        <v>134</v>
      </c>
      <c r="AC944" s="3"/>
    </row>
    <row r="945" spans="1:29" ht="14.25" customHeight="1">
      <c r="A945" s="69" t="s">
        <v>134</v>
      </c>
      <c r="B945" s="71" t="s">
        <v>73</v>
      </c>
      <c r="C945" s="71" t="s">
        <v>2303</v>
      </c>
      <c r="D945" s="71">
        <v>1000001095</v>
      </c>
      <c r="E945" s="72" t="s">
        <v>2304</v>
      </c>
      <c r="F945" s="73">
        <v>43777</v>
      </c>
      <c r="G945" s="66" t="str">
        <f t="shared" si="168"/>
        <v>Targeted Dealer</v>
      </c>
      <c r="H945" s="66"/>
      <c r="I945" s="67">
        <v>150</v>
      </c>
      <c r="J945" s="67">
        <f t="shared" si="169"/>
        <v>150</v>
      </c>
      <c r="K945" s="68">
        <v>55</v>
      </c>
      <c r="L945" s="68">
        <f t="shared" si="170"/>
        <v>95</v>
      </c>
      <c r="M945" s="68">
        <f t="shared" si="171"/>
        <v>36.666666666666664</v>
      </c>
      <c r="N945" s="96">
        <v>50</v>
      </c>
      <c r="O945" s="97" t="str">
        <f t="shared" si="172"/>
        <v>DEC</v>
      </c>
      <c r="P945" s="96">
        <v>50</v>
      </c>
      <c r="Q945" s="98">
        <f t="shared" si="173"/>
        <v>5</v>
      </c>
      <c r="R945" s="97">
        <f t="shared" si="174"/>
        <v>0.10000000000000009</v>
      </c>
      <c r="S945" s="99" t="str">
        <f t="shared" si="175"/>
        <v>GROWTH</v>
      </c>
      <c r="T945" s="68">
        <v>130</v>
      </c>
      <c r="U945" s="100" t="str">
        <f t="shared" si="176"/>
        <v>jAN</v>
      </c>
      <c r="V945" s="96">
        <v>130</v>
      </c>
      <c r="W945" s="101">
        <f t="shared" si="177"/>
        <v>-75</v>
      </c>
      <c r="X945" s="102">
        <f t="shared" si="178"/>
        <v>-0.57692307692307687</v>
      </c>
      <c r="Y945" s="103" t="str">
        <f t="shared" si="179"/>
        <v>DEGROWTH</v>
      </c>
      <c r="Z945" s="74">
        <v>0</v>
      </c>
      <c r="AA945" s="69"/>
      <c r="AB945" s="69" t="s">
        <v>134</v>
      </c>
      <c r="AC945" s="3"/>
    </row>
    <row r="946" spans="1:29" ht="14.25" customHeight="1">
      <c r="A946" s="69" t="s">
        <v>134</v>
      </c>
      <c r="B946" s="71" t="s">
        <v>73</v>
      </c>
      <c r="C946" s="71" t="s">
        <v>2305</v>
      </c>
      <c r="D946" s="71">
        <v>1000001093</v>
      </c>
      <c r="E946" s="72" t="s">
        <v>2306</v>
      </c>
      <c r="F946" s="73">
        <v>44084</v>
      </c>
      <c r="G946" s="66" t="str">
        <f t="shared" si="168"/>
        <v>Targeted Dealer</v>
      </c>
      <c r="H946" s="66"/>
      <c r="I946" s="67">
        <v>185</v>
      </c>
      <c r="J946" s="67">
        <f t="shared" si="169"/>
        <v>185</v>
      </c>
      <c r="K946" s="68">
        <v>185</v>
      </c>
      <c r="L946" s="68">
        <f t="shared" si="170"/>
        <v>0</v>
      </c>
      <c r="M946" s="68">
        <f t="shared" si="171"/>
        <v>100</v>
      </c>
      <c r="N946" s="96">
        <v>85</v>
      </c>
      <c r="O946" s="97" t="str">
        <f t="shared" si="172"/>
        <v>DEC</v>
      </c>
      <c r="P946" s="96">
        <v>85</v>
      </c>
      <c r="Q946" s="98">
        <f t="shared" si="173"/>
        <v>100</v>
      </c>
      <c r="R946" s="97">
        <f t="shared" si="174"/>
        <v>1.1764705882352939</v>
      </c>
      <c r="S946" s="99" t="str">
        <f t="shared" si="175"/>
        <v>GROWTH</v>
      </c>
      <c r="T946" s="68">
        <v>115</v>
      </c>
      <c r="U946" s="100" t="str">
        <f t="shared" si="176"/>
        <v>jAN</v>
      </c>
      <c r="V946" s="96">
        <v>115</v>
      </c>
      <c r="W946" s="101">
        <f t="shared" si="177"/>
        <v>70</v>
      </c>
      <c r="X946" s="102">
        <f t="shared" si="178"/>
        <v>0.60869565217391308</v>
      </c>
      <c r="Y946" s="103" t="str">
        <f t="shared" si="179"/>
        <v>GROWTH</v>
      </c>
      <c r="Z946" s="74">
        <v>0</v>
      </c>
      <c r="AA946" s="69"/>
      <c r="AB946" s="69" t="s">
        <v>134</v>
      </c>
      <c r="AC946" s="3"/>
    </row>
    <row r="947" spans="1:29" ht="14.25" customHeight="1">
      <c r="A947" s="69" t="s">
        <v>134</v>
      </c>
      <c r="B947" s="71" t="s">
        <v>73</v>
      </c>
      <c r="C947" s="71" t="s">
        <v>2307</v>
      </c>
      <c r="D947" s="71">
        <v>1000003061</v>
      </c>
      <c r="E947" s="71" t="s">
        <v>2308</v>
      </c>
      <c r="F947" s="73">
        <v>44865</v>
      </c>
      <c r="G947" s="66" t="str">
        <f t="shared" si="168"/>
        <v>Targeted Dealer</v>
      </c>
      <c r="H947" s="66"/>
      <c r="I947" s="67">
        <v>140</v>
      </c>
      <c r="J947" s="67">
        <f t="shared" si="169"/>
        <v>140</v>
      </c>
      <c r="K947" s="68">
        <v>175</v>
      </c>
      <c r="L947" s="68">
        <f t="shared" si="170"/>
        <v>-35</v>
      </c>
      <c r="M947" s="68">
        <f t="shared" si="171"/>
        <v>125.00000000000001</v>
      </c>
      <c r="N947" s="96">
        <v>45</v>
      </c>
      <c r="O947" s="97" t="str">
        <f t="shared" si="172"/>
        <v>DEC</v>
      </c>
      <c r="P947" s="96">
        <v>45</v>
      </c>
      <c r="Q947" s="98">
        <f t="shared" si="173"/>
        <v>130</v>
      </c>
      <c r="R947" s="97">
        <f t="shared" si="174"/>
        <v>2.8888888888888888</v>
      </c>
      <c r="S947" s="99" t="str">
        <f t="shared" si="175"/>
        <v>GROWTH</v>
      </c>
      <c r="T947" s="68">
        <v>155</v>
      </c>
      <c r="U947" s="100" t="str">
        <f t="shared" si="176"/>
        <v>jAN</v>
      </c>
      <c r="V947" s="96">
        <v>155</v>
      </c>
      <c r="W947" s="101">
        <f t="shared" si="177"/>
        <v>20</v>
      </c>
      <c r="X947" s="102">
        <f t="shared" si="178"/>
        <v>0.12903225806451624</v>
      </c>
      <c r="Y947" s="103" t="str">
        <f t="shared" si="179"/>
        <v>GROWTH</v>
      </c>
      <c r="Z947" s="74">
        <v>0</v>
      </c>
      <c r="AA947" s="69"/>
      <c r="AB947" s="69" t="s">
        <v>134</v>
      </c>
      <c r="AC947" s="3"/>
    </row>
    <row r="948" spans="1:29" ht="14.25" customHeight="1">
      <c r="A948" s="69" t="s">
        <v>134</v>
      </c>
      <c r="B948" s="71" t="s">
        <v>73</v>
      </c>
      <c r="C948" s="71" t="s">
        <v>2309</v>
      </c>
      <c r="D948" s="71">
        <v>1000003306</v>
      </c>
      <c r="E948" s="71" t="s">
        <v>2310</v>
      </c>
      <c r="F948" s="73">
        <v>44957</v>
      </c>
      <c r="G948" s="66" t="str">
        <f t="shared" si="168"/>
        <v>Targeted Dealer</v>
      </c>
      <c r="H948" s="66"/>
      <c r="I948" s="67">
        <v>105</v>
      </c>
      <c r="J948" s="67">
        <f t="shared" si="169"/>
        <v>105</v>
      </c>
      <c r="K948" s="68">
        <v>50</v>
      </c>
      <c r="L948" s="68">
        <f t="shared" si="170"/>
        <v>55</v>
      </c>
      <c r="M948" s="68">
        <f t="shared" si="171"/>
        <v>47.61904761904762</v>
      </c>
      <c r="N948" s="96">
        <v>25</v>
      </c>
      <c r="O948" s="97" t="str">
        <f t="shared" si="172"/>
        <v>DEC</v>
      </c>
      <c r="P948" s="96">
        <v>25</v>
      </c>
      <c r="Q948" s="98">
        <f t="shared" si="173"/>
        <v>25</v>
      </c>
      <c r="R948" s="97">
        <f t="shared" si="174"/>
        <v>1</v>
      </c>
      <c r="S948" s="99" t="str">
        <f t="shared" si="175"/>
        <v>GROWTH</v>
      </c>
      <c r="T948" s="68">
        <v>80</v>
      </c>
      <c r="U948" s="100" t="str">
        <f t="shared" si="176"/>
        <v>jAN</v>
      </c>
      <c r="V948" s="96">
        <v>80</v>
      </c>
      <c r="W948" s="101">
        <f t="shared" si="177"/>
        <v>-30</v>
      </c>
      <c r="X948" s="102">
        <f t="shared" si="178"/>
        <v>-0.375</v>
      </c>
      <c r="Y948" s="103" t="str">
        <f t="shared" si="179"/>
        <v>DEGROWTH</v>
      </c>
      <c r="Z948" s="74">
        <v>0</v>
      </c>
      <c r="AA948" s="69"/>
      <c r="AB948" s="69" t="s">
        <v>134</v>
      </c>
      <c r="AC948" s="3"/>
    </row>
    <row r="949" spans="1:29" ht="14.25" customHeight="1">
      <c r="A949" s="69" t="s">
        <v>134</v>
      </c>
      <c r="B949" s="71" t="s">
        <v>73</v>
      </c>
      <c r="C949" s="71" t="s">
        <v>2311</v>
      </c>
      <c r="D949" s="71">
        <v>1000003396</v>
      </c>
      <c r="E949" s="71" t="s">
        <v>2312</v>
      </c>
      <c r="F949" s="73">
        <v>44985</v>
      </c>
      <c r="G949" s="66" t="str">
        <f t="shared" si="168"/>
        <v>Targeted Dealer</v>
      </c>
      <c r="H949" s="66"/>
      <c r="I949" s="67">
        <v>150</v>
      </c>
      <c r="J949" s="67">
        <f t="shared" si="169"/>
        <v>150</v>
      </c>
      <c r="K949" s="68">
        <v>260</v>
      </c>
      <c r="L949" s="68">
        <f t="shared" si="170"/>
        <v>-110</v>
      </c>
      <c r="M949" s="68">
        <f t="shared" si="171"/>
        <v>173.33333333333334</v>
      </c>
      <c r="N949" s="96">
        <v>155</v>
      </c>
      <c r="O949" s="97" t="str">
        <f t="shared" si="172"/>
        <v>DEC</v>
      </c>
      <c r="P949" s="96">
        <v>155</v>
      </c>
      <c r="Q949" s="98">
        <f t="shared" si="173"/>
        <v>105</v>
      </c>
      <c r="R949" s="97">
        <f t="shared" si="174"/>
        <v>0.67741935483870974</v>
      </c>
      <c r="S949" s="99" t="str">
        <f t="shared" si="175"/>
        <v>GROWTH</v>
      </c>
      <c r="T949" s="68">
        <v>150</v>
      </c>
      <c r="U949" s="100" t="str">
        <f t="shared" si="176"/>
        <v>jAN</v>
      </c>
      <c r="V949" s="96">
        <v>150</v>
      </c>
      <c r="W949" s="101">
        <f t="shared" si="177"/>
        <v>110</v>
      </c>
      <c r="X949" s="102">
        <f t="shared" si="178"/>
        <v>0.73333333333333339</v>
      </c>
      <c r="Y949" s="103" t="str">
        <f t="shared" si="179"/>
        <v>GROWTH</v>
      </c>
      <c r="Z949" s="74">
        <v>0</v>
      </c>
      <c r="AA949" s="69"/>
      <c r="AB949" s="69" t="s">
        <v>134</v>
      </c>
      <c r="AC949" s="3"/>
    </row>
    <row r="950" spans="1:29" ht="14.25" customHeight="1">
      <c r="A950" s="69" t="s">
        <v>134</v>
      </c>
      <c r="B950" s="71" t="s">
        <v>73</v>
      </c>
      <c r="C950" s="71" t="s">
        <v>2313</v>
      </c>
      <c r="D950" s="71">
        <v>1000003613</v>
      </c>
      <c r="E950" s="71" t="s">
        <v>2314</v>
      </c>
      <c r="F950" s="73">
        <v>45106</v>
      </c>
      <c r="G950" s="66" t="str">
        <f t="shared" si="168"/>
        <v>Targeted Dealer</v>
      </c>
      <c r="H950" s="66"/>
      <c r="I950" s="67">
        <v>30</v>
      </c>
      <c r="J950" s="67">
        <f t="shared" si="169"/>
        <v>30</v>
      </c>
      <c r="K950" s="68">
        <v>25</v>
      </c>
      <c r="L950" s="68">
        <f t="shared" si="170"/>
        <v>5</v>
      </c>
      <c r="M950" s="68">
        <f t="shared" si="171"/>
        <v>83.333333333333343</v>
      </c>
      <c r="N950" s="96">
        <v>0</v>
      </c>
      <c r="O950" s="97" t="str">
        <f t="shared" si="172"/>
        <v>DEC</v>
      </c>
      <c r="P950" s="96">
        <v>0</v>
      </c>
      <c r="Q950" s="98">
        <f t="shared" si="173"/>
        <v>25</v>
      </c>
      <c r="R950" s="97" t="str">
        <f t="shared" si="174"/>
        <v xml:space="preserve"> </v>
      </c>
      <c r="S950" s="99" t="b">
        <f t="shared" si="175"/>
        <v>0</v>
      </c>
      <c r="T950" s="68">
        <v>25</v>
      </c>
      <c r="U950" s="100" t="str">
        <f t="shared" si="176"/>
        <v>jAN</v>
      </c>
      <c r="V950" s="96">
        <v>25</v>
      </c>
      <c r="W950" s="101">
        <f t="shared" si="177"/>
        <v>0</v>
      </c>
      <c r="X950" s="102">
        <f t="shared" si="178"/>
        <v>0</v>
      </c>
      <c r="Y950" s="103" t="str">
        <f t="shared" si="179"/>
        <v>GROWTH</v>
      </c>
      <c r="Z950" s="74">
        <v>0</v>
      </c>
      <c r="AA950" s="69"/>
      <c r="AB950" s="69" t="s">
        <v>134</v>
      </c>
      <c r="AC950" s="3"/>
    </row>
    <row r="951" spans="1:29" ht="14.25" customHeight="1">
      <c r="A951" s="74" t="s">
        <v>134</v>
      </c>
      <c r="B951" s="78" t="s">
        <v>73</v>
      </c>
      <c r="C951" s="78" t="s">
        <v>2315</v>
      </c>
      <c r="D951" s="78">
        <v>1000003868</v>
      </c>
      <c r="E951" s="78" t="s">
        <v>2316</v>
      </c>
      <c r="F951" s="73">
        <v>45345</v>
      </c>
      <c r="G951" s="66" t="str">
        <f t="shared" si="168"/>
        <v>Targeted Dealer</v>
      </c>
      <c r="H951" s="66"/>
      <c r="I951" s="67">
        <v>30</v>
      </c>
      <c r="J951" s="67">
        <f t="shared" si="169"/>
        <v>30</v>
      </c>
      <c r="K951" s="68">
        <v>25</v>
      </c>
      <c r="L951" s="68">
        <f t="shared" si="170"/>
        <v>5</v>
      </c>
      <c r="M951" s="68">
        <f t="shared" si="171"/>
        <v>83.333333333333343</v>
      </c>
      <c r="N951" s="96">
        <v>0</v>
      </c>
      <c r="O951" s="97" t="str">
        <f t="shared" si="172"/>
        <v>DEC</v>
      </c>
      <c r="P951" s="96">
        <v>0</v>
      </c>
      <c r="Q951" s="98">
        <f t="shared" si="173"/>
        <v>25</v>
      </c>
      <c r="R951" s="97" t="str">
        <f t="shared" si="174"/>
        <v xml:space="preserve"> </v>
      </c>
      <c r="S951" s="99" t="b">
        <f t="shared" si="175"/>
        <v>0</v>
      </c>
      <c r="T951" s="68">
        <v>0</v>
      </c>
      <c r="U951" s="100" t="str">
        <f t="shared" si="176"/>
        <v>jAN</v>
      </c>
      <c r="V951" s="96">
        <v>0</v>
      </c>
      <c r="W951" s="101">
        <f t="shared" si="177"/>
        <v>25</v>
      </c>
      <c r="X951" s="102">
        <f t="shared" si="178"/>
        <v>0</v>
      </c>
      <c r="Y951" s="103" t="b">
        <f t="shared" si="179"/>
        <v>0</v>
      </c>
      <c r="Z951" s="74">
        <v>0</v>
      </c>
      <c r="AA951" s="69"/>
      <c r="AB951" s="74" t="s">
        <v>134</v>
      </c>
      <c r="AC951" s="3"/>
    </row>
    <row r="952" spans="1:29" ht="14.25" customHeight="1">
      <c r="A952" s="74" t="s">
        <v>134</v>
      </c>
      <c r="B952" s="78" t="s">
        <v>73</v>
      </c>
      <c r="C952" s="78" t="s">
        <v>2317</v>
      </c>
      <c r="D952" s="78">
        <v>1000003952</v>
      </c>
      <c r="E952" s="78" t="s">
        <v>2318</v>
      </c>
      <c r="F952" s="73">
        <v>45427</v>
      </c>
      <c r="G952" s="66" t="str">
        <f t="shared" si="168"/>
        <v>Targeted Dealer</v>
      </c>
      <c r="H952" s="66"/>
      <c r="I952" s="67">
        <v>255</v>
      </c>
      <c r="J952" s="67">
        <f t="shared" si="169"/>
        <v>255.00000000000003</v>
      </c>
      <c r="K952" s="68">
        <v>90</v>
      </c>
      <c r="L952" s="68">
        <f t="shared" si="170"/>
        <v>165</v>
      </c>
      <c r="M952" s="68">
        <f t="shared" si="171"/>
        <v>35.294117647058819</v>
      </c>
      <c r="N952" s="96">
        <v>235</v>
      </c>
      <c r="O952" s="97" t="str">
        <f t="shared" si="172"/>
        <v>DEC</v>
      </c>
      <c r="P952" s="96">
        <v>235</v>
      </c>
      <c r="Q952" s="98">
        <f t="shared" si="173"/>
        <v>-145</v>
      </c>
      <c r="R952" s="97">
        <f t="shared" si="174"/>
        <v>-0.61702127659574468</v>
      </c>
      <c r="S952" s="99" t="str">
        <f t="shared" si="175"/>
        <v>DEGROWTH</v>
      </c>
      <c r="T952" s="68">
        <v>150</v>
      </c>
      <c r="U952" s="100" t="str">
        <f t="shared" si="176"/>
        <v>jAN</v>
      </c>
      <c r="V952" s="96">
        <v>150</v>
      </c>
      <c r="W952" s="101">
        <f t="shared" si="177"/>
        <v>-60</v>
      </c>
      <c r="X952" s="102">
        <f t="shared" si="178"/>
        <v>-0.4</v>
      </c>
      <c r="Y952" s="103" t="str">
        <f t="shared" si="179"/>
        <v>DEGROWTH</v>
      </c>
      <c r="Z952" s="74">
        <v>0</v>
      </c>
      <c r="AA952" s="69"/>
      <c r="AB952" s="74" t="s">
        <v>134</v>
      </c>
      <c r="AC952" s="3"/>
    </row>
    <row r="953" spans="1:29" ht="14.25" customHeight="1">
      <c r="A953" s="74" t="s">
        <v>134</v>
      </c>
      <c r="B953" s="78" t="s">
        <v>73</v>
      </c>
      <c r="C953" s="78" t="s">
        <v>2319</v>
      </c>
      <c r="D953" s="78">
        <v>1000003987</v>
      </c>
      <c r="E953" s="78" t="s">
        <v>1501</v>
      </c>
      <c r="F953" s="73">
        <v>45441</v>
      </c>
      <c r="G953" s="66" t="str">
        <f t="shared" si="168"/>
        <v>Targeted Dealer</v>
      </c>
      <c r="H953" s="66"/>
      <c r="I953" s="67">
        <v>190</v>
      </c>
      <c r="J953" s="67">
        <f t="shared" si="169"/>
        <v>190</v>
      </c>
      <c r="K953" s="68">
        <v>95</v>
      </c>
      <c r="L953" s="68">
        <f t="shared" si="170"/>
        <v>95</v>
      </c>
      <c r="M953" s="68">
        <f t="shared" si="171"/>
        <v>50</v>
      </c>
      <c r="N953" s="96">
        <v>85</v>
      </c>
      <c r="O953" s="97" t="str">
        <f t="shared" si="172"/>
        <v>DEC</v>
      </c>
      <c r="P953" s="96">
        <v>85</v>
      </c>
      <c r="Q953" s="98">
        <f t="shared" si="173"/>
        <v>10</v>
      </c>
      <c r="R953" s="97">
        <f t="shared" si="174"/>
        <v>0.11764705882352944</v>
      </c>
      <c r="S953" s="99" t="str">
        <f t="shared" si="175"/>
        <v>GROWTH</v>
      </c>
      <c r="T953" s="68">
        <v>160</v>
      </c>
      <c r="U953" s="100" t="str">
        <f t="shared" si="176"/>
        <v>jAN</v>
      </c>
      <c r="V953" s="96">
        <v>160</v>
      </c>
      <c r="W953" s="101">
        <f t="shared" si="177"/>
        <v>-65</v>
      </c>
      <c r="X953" s="102">
        <f t="shared" si="178"/>
        <v>-0.40625</v>
      </c>
      <c r="Y953" s="103" t="str">
        <f t="shared" si="179"/>
        <v>DEGROWTH</v>
      </c>
      <c r="Z953" s="74">
        <v>0</v>
      </c>
      <c r="AA953" s="69"/>
      <c r="AB953" s="74" t="s">
        <v>134</v>
      </c>
      <c r="AC953" s="3"/>
    </row>
    <row r="954" spans="1:29" ht="14.25" customHeight="1">
      <c r="A954" s="69" t="s">
        <v>131</v>
      </c>
      <c r="B954" s="71" t="s">
        <v>140</v>
      </c>
      <c r="C954" s="71" t="s">
        <v>2320</v>
      </c>
      <c r="D954" s="71">
        <v>1000001225</v>
      </c>
      <c r="E954" s="72" t="s">
        <v>2321</v>
      </c>
      <c r="F954" s="73">
        <v>39029</v>
      </c>
      <c r="G954" s="66" t="str">
        <f t="shared" si="168"/>
        <v>Targeted Dealer</v>
      </c>
      <c r="H954" s="66"/>
      <c r="I954" s="67">
        <v>1081.5</v>
      </c>
      <c r="J954" s="67">
        <f t="shared" si="169"/>
        <v>1081.5</v>
      </c>
      <c r="K954" s="68">
        <v>926</v>
      </c>
      <c r="L954" s="68">
        <f t="shared" si="170"/>
        <v>155.5</v>
      </c>
      <c r="M954" s="68">
        <f t="shared" si="171"/>
        <v>85.621821544151643</v>
      </c>
      <c r="N954" s="96">
        <v>901</v>
      </c>
      <c r="O954" s="97" t="str">
        <f t="shared" si="172"/>
        <v>DEC</v>
      </c>
      <c r="P954" s="96">
        <v>901</v>
      </c>
      <c r="Q954" s="98">
        <f t="shared" si="173"/>
        <v>25</v>
      </c>
      <c r="R954" s="97">
        <f t="shared" si="174"/>
        <v>2.7746947835738167E-2</v>
      </c>
      <c r="S954" s="99" t="str">
        <f t="shared" si="175"/>
        <v>GROWTH</v>
      </c>
      <c r="T954" s="68">
        <v>811</v>
      </c>
      <c r="U954" s="100" t="str">
        <f t="shared" si="176"/>
        <v>jAN</v>
      </c>
      <c r="V954" s="96">
        <v>811</v>
      </c>
      <c r="W954" s="101">
        <f t="shared" si="177"/>
        <v>115</v>
      </c>
      <c r="X954" s="102">
        <f t="shared" si="178"/>
        <v>0.1418002466091246</v>
      </c>
      <c r="Y954" s="103" t="str">
        <f t="shared" si="179"/>
        <v>GROWTH</v>
      </c>
      <c r="Z954" s="74">
        <v>0</v>
      </c>
      <c r="AA954" s="69"/>
      <c r="AB954" s="69" t="s">
        <v>131</v>
      </c>
      <c r="AC954" s="3"/>
    </row>
    <row r="955" spans="1:29" ht="14.25" customHeight="1">
      <c r="A955" s="69" t="s">
        <v>131</v>
      </c>
      <c r="B955" s="71" t="s">
        <v>140</v>
      </c>
      <c r="C955" s="71" t="s">
        <v>2322</v>
      </c>
      <c r="D955" s="71">
        <v>1000001234</v>
      </c>
      <c r="E955" s="72" t="s">
        <v>2323</v>
      </c>
      <c r="F955" s="73">
        <v>40676</v>
      </c>
      <c r="G955" s="66" t="str">
        <f t="shared" si="168"/>
        <v>Targeted Dealer</v>
      </c>
      <c r="H955" s="66"/>
      <c r="I955" s="67">
        <v>5129</v>
      </c>
      <c r="J955" s="67">
        <f t="shared" si="169"/>
        <v>5129</v>
      </c>
      <c r="K955" s="68">
        <v>4161</v>
      </c>
      <c r="L955" s="68">
        <f t="shared" si="170"/>
        <v>968</v>
      </c>
      <c r="M955" s="68">
        <f t="shared" si="171"/>
        <v>81.12692532657438</v>
      </c>
      <c r="N955" s="96">
        <v>4199</v>
      </c>
      <c r="O955" s="97" t="str">
        <f t="shared" si="172"/>
        <v>DEC</v>
      </c>
      <c r="P955" s="96">
        <v>4199</v>
      </c>
      <c r="Q955" s="98">
        <f t="shared" si="173"/>
        <v>-38</v>
      </c>
      <c r="R955" s="97">
        <f t="shared" si="174"/>
        <v>-9.0497737556560764E-3</v>
      </c>
      <c r="S955" s="99" t="str">
        <f t="shared" si="175"/>
        <v>DEGROWTH</v>
      </c>
      <c r="T955" s="68">
        <v>5855</v>
      </c>
      <c r="U955" s="100" t="str">
        <f t="shared" si="176"/>
        <v>jAN</v>
      </c>
      <c r="V955" s="96">
        <v>5855</v>
      </c>
      <c r="W955" s="101">
        <f t="shared" si="177"/>
        <v>-1694</v>
      </c>
      <c r="X955" s="102">
        <f t="shared" si="178"/>
        <v>-0.28932536293766009</v>
      </c>
      <c r="Y955" s="103" t="str">
        <f t="shared" si="179"/>
        <v>DEGROWTH</v>
      </c>
      <c r="Z955" s="74">
        <v>0</v>
      </c>
      <c r="AA955" s="69"/>
      <c r="AB955" s="69" t="s">
        <v>131</v>
      </c>
      <c r="AC955" s="3"/>
    </row>
    <row r="956" spans="1:29" ht="14.25" customHeight="1">
      <c r="A956" s="69" t="s">
        <v>131</v>
      </c>
      <c r="B956" s="71" t="s">
        <v>140</v>
      </c>
      <c r="C956" s="71" t="s">
        <v>2324</v>
      </c>
      <c r="D956" s="71">
        <v>1000001232</v>
      </c>
      <c r="E956" s="72" t="s">
        <v>2325</v>
      </c>
      <c r="F956" s="73">
        <v>41041</v>
      </c>
      <c r="G956" s="66" t="str">
        <f t="shared" si="168"/>
        <v>Targeted Dealer</v>
      </c>
      <c r="H956" s="66"/>
      <c r="I956" s="67">
        <v>411</v>
      </c>
      <c r="J956" s="67">
        <f t="shared" si="169"/>
        <v>411</v>
      </c>
      <c r="K956" s="68">
        <v>278</v>
      </c>
      <c r="L956" s="68">
        <f t="shared" si="170"/>
        <v>133</v>
      </c>
      <c r="M956" s="68">
        <f t="shared" si="171"/>
        <v>67.639902676399018</v>
      </c>
      <c r="N956" s="96">
        <v>248</v>
      </c>
      <c r="O956" s="97" t="str">
        <f t="shared" si="172"/>
        <v>DEC</v>
      </c>
      <c r="P956" s="96">
        <v>248</v>
      </c>
      <c r="Q956" s="98">
        <f t="shared" si="173"/>
        <v>30</v>
      </c>
      <c r="R956" s="97">
        <f t="shared" si="174"/>
        <v>0.12096774193548376</v>
      </c>
      <c r="S956" s="99" t="str">
        <f t="shared" si="175"/>
        <v>GROWTH</v>
      </c>
      <c r="T956" s="68">
        <v>349</v>
      </c>
      <c r="U956" s="100" t="str">
        <f t="shared" si="176"/>
        <v>jAN</v>
      </c>
      <c r="V956" s="96">
        <v>349</v>
      </c>
      <c r="W956" s="101">
        <f t="shared" si="177"/>
        <v>-71</v>
      </c>
      <c r="X956" s="102">
        <f t="shared" si="178"/>
        <v>-0.20343839541547282</v>
      </c>
      <c r="Y956" s="103" t="str">
        <f t="shared" si="179"/>
        <v>DEGROWTH</v>
      </c>
      <c r="Z956" s="74">
        <v>0</v>
      </c>
      <c r="AA956" s="69"/>
      <c r="AB956" s="69" t="s">
        <v>131</v>
      </c>
      <c r="AC956" s="3"/>
    </row>
    <row r="957" spans="1:29" ht="14.25" customHeight="1">
      <c r="A957" s="69" t="s">
        <v>131</v>
      </c>
      <c r="B957" s="71" t="s">
        <v>140</v>
      </c>
      <c r="C957" s="71" t="s">
        <v>2326</v>
      </c>
      <c r="D957" s="71">
        <v>1000001229</v>
      </c>
      <c r="E957" s="72" t="s">
        <v>2327</v>
      </c>
      <c r="F957" s="73">
        <v>41168</v>
      </c>
      <c r="G957" s="66" t="str">
        <f t="shared" si="168"/>
        <v>Targeted Dealer</v>
      </c>
      <c r="H957" s="66"/>
      <c r="I957" s="67">
        <v>2100</v>
      </c>
      <c r="J957" s="67">
        <f t="shared" si="169"/>
        <v>2100</v>
      </c>
      <c r="K957" s="68">
        <v>2052</v>
      </c>
      <c r="L957" s="68">
        <f t="shared" si="170"/>
        <v>48</v>
      </c>
      <c r="M957" s="68">
        <f t="shared" si="171"/>
        <v>97.714285714285708</v>
      </c>
      <c r="N957" s="96">
        <v>1621</v>
      </c>
      <c r="O957" s="97" t="str">
        <f t="shared" si="172"/>
        <v>DEC</v>
      </c>
      <c r="P957" s="96">
        <v>1621</v>
      </c>
      <c r="Q957" s="98">
        <f t="shared" si="173"/>
        <v>431</v>
      </c>
      <c r="R957" s="97">
        <f t="shared" si="174"/>
        <v>0.26588525601480573</v>
      </c>
      <c r="S957" s="99" t="str">
        <f t="shared" si="175"/>
        <v>GROWTH</v>
      </c>
      <c r="T957" s="68">
        <v>2533</v>
      </c>
      <c r="U957" s="100" t="str">
        <f t="shared" si="176"/>
        <v>jAN</v>
      </c>
      <c r="V957" s="96">
        <v>2533</v>
      </c>
      <c r="W957" s="101">
        <f t="shared" si="177"/>
        <v>-481</v>
      </c>
      <c r="X957" s="102">
        <f t="shared" si="178"/>
        <v>-0.18989340702724045</v>
      </c>
      <c r="Y957" s="103" t="str">
        <f t="shared" si="179"/>
        <v>DEGROWTH</v>
      </c>
      <c r="Z957" s="74">
        <v>0</v>
      </c>
      <c r="AA957" s="69"/>
      <c r="AB957" s="69" t="s">
        <v>131</v>
      </c>
      <c r="AC957" s="3"/>
    </row>
    <row r="958" spans="1:29" ht="14.25" customHeight="1">
      <c r="A958" s="69" t="s">
        <v>131</v>
      </c>
      <c r="B958" s="71" t="s">
        <v>140</v>
      </c>
      <c r="C958" s="71" t="s">
        <v>2328</v>
      </c>
      <c r="D958" s="71">
        <v>1000001233</v>
      </c>
      <c r="E958" s="72" t="s">
        <v>2329</v>
      </c>
      <c r="F958" s="73">
        <v>41400</v>
      </c>
      <c r="G958" s="66" t="str">
        <f t="shared" si="168"/>
        <v>Targeted Dealer</v>
      </c>
      <c r="H958" s="66"/>
      <c r="I958" s="67">
        <v>2040</v>
      </c>
      <c r="J958" s="67">
        <f t="shared" si="169"/>
        <v>2040.0000000000002</v>
      </c>
      <c r="K958" s="68">
        <v>1416</v>
      </c>
      <c r="L958" s="68">
        <f t="shared" si="170"/>
        <v>624</v>
      </c>
      <c r="M958" s="68">
        <f t="shared" si="171"/>
        <v>69.411764705882348</v>
      </c>
      <c r="N958" s="96">
        <v>1525</v>
      </c>
      <c r="O958" s="97" t="str">
        <f t="shared" si="172"/>
        <v>DEC</v>
      </c>
      <c r="P958" s="96">
        <v>1525</v>
      </c>
      <c r="Q958" s="98">
        <f t="shared" si="173"/>
        <v>-109</v>
      </c>
      <c r="R958" s="97">
        <f t="shared" si="174"/>
        <v>-7.1475409836065595E-2</v>
      </c>
      <c r="S958" s="99" t="str">
        <f t="shared" si="175"/>
        <v>DEGROWTH</v>
      </c>
      <c r="T958" s="68">
        <v>1859</v>
      </c>
      <c r="U958" s="100" t="str">
        <f t="shared" si="176"/>
        <v>jAN</v>
      </c>
      <c r="V958" s="96">
        <v>1859</v>
      </c>
      <c r="W958" s="101">
        <f t="shared" si="177"/>
        <v>-443</v>
      </c>
      <c r="X958" s="102">
        <f t="shared" si="178"/>
        <v>-0.23830016137708443</v>
      </c>
      <c r="Y958" s="103" t="str">
        <f t="shared" si="179"/>
        <v>DEGROWTH</v>
      </c>
      <c r="Z958" s="74">
        <v>0</v>
      </c>
      <c r="AA958" s="69"/>
      <c r="AB958" s="69" t="s">
        <v>131</v>
      </c>
      <c r="AC958" s="3"/>
    </row>
    <row r="959" spans="1:29" ht="14.25" customHeight="1">
      <c r="A959" s="69" t="s">
        <v>131</v>
      </c>
      <c r="B959" s="71" t="s">
        <v>140</v>
      </c>
      <c r="C959" s="71" t="s">
        <v>2330</v>
      </c>
      <c r="D959" s="71">
        <v>1000001224</v>
      </c>
      <c r="E959" s="72" t="s">
        <v>2331</v>
      </c>
      <c r="F959" s="73">
        <v>41486</v>
      </c>
      <c r="G959" s="66" t="str">
        <f t="shared" si="168"/>
        <v>Targeted Dealer</v>
      </c>
      <c r="H959" s="66"/>
      <c r="I959" s="67">
        <v>3290</v>
      </c>
      <c r="J959" s="67">
        <f t="shared" si="169"/>
        <v>3290</v>
      </c>
      <c r="K959" s="68">
        <v>2598</v>
      </c>
      <c r="L959" s="68">
        <f t="shared" si="170"/>
        <v>692</v>
      </c>
      <c r="M959" s="68">
        <f t="shared" si="171"/>
        <v>78.966565349544069</v>
      </c>
      <c r="N959" s="96">
        <v>2968</v>
      </c>
      <c r="O959" s="97" t="str">
        <f t="shared" si="172"/>
        <v>DEC</v>
      </c>
      <c r="P959" s="96">
        <v>2968</v>
      </c>
      <c r="Q959" s="98">
        <f t="shared" si="173"/>
        <v>-370</v>
      </c>
      <c r="R959" s="97">
        <f t="shared" si="174"/>
        <v>-0.1246630727762803</v>
      </c>
      <c r="S959" s="99" t="str">
        <f t="shared" si="175"/>
        <v>DEGROWTH</v>
      </c>
      <c r="T959" s="68">
        <v>3484.5</v>
      </c>
      <c r="U959" s="100" t="str">
        <f t="shared" si="176"/>
        <v>jAN</v>
      </c>
      <c r="V959" s="96">
        <v>3484.5</v>
      </c>
      <c r="W959" s="101">
        <f t="shared" si="177"/>
        <v>-886.5</v>
      </c>
      <c r="X959" s="102">
        <f t="shared" si="178"/>
        <v>-0.25441239776151525</v>
      </c>
      <c r="Y959" s="103" t="str">
        <f t="shared" si="179"/>
        <v>DEGROWTH</v>
      </c>
      <c r="Z959" s="74">
        <v>0</v>
      </c>
      <c r="AA959" s="69"/>
      <c r="AB959" s="69" t="s">
        <v>131</v>
      </c>
      <c r="AC959" s="3"/>
    </row>
    <row r="960" spans="1:29" ht="14.25" customHeight="1">
      <c r="A960" s="69" t="s">
        <v>131</v>
      </c>
      <c r="B960" s="71" t="s">
        <v>140</v>
      </c>
      <c r="C960" s="71" t="s">
        <v>2332</v>
      </c>
      <c r="D960" s="71">
        <v>1000001230</v>
      </c>
      <c r="E960" s="72" t="s">
        <v>2333</v>
      </c>
      <c r="F960" s="73">
        <v>41543</v>
      </c>
      <c r="G960" s="66" t="str">
        <f t="shared" si="168"/>
        <v>-</v>
      </c>
      <c r="H960" s="66"/>
      <c r="I960" s="67">
        <v>0</v>
      </c>
      <c r="J960" s="67">
        <f t="shared" si="169"/>
        <v>0</v>
      </c>
      <c r="K960" s="68">
        <v>36</v>
      </c>
      <c r="L960" s="68">
        <f t="shared" si="170"/>
        <v>-36</v>
      </c>
      <c r="M960" s="68" t="str">
        <f t="shared" si="171"/>
        <v>-</v>
      </c>
      <c r="N960" s="96">
        <v>0</v>
      </c>
      <c r="O960" s="97" t="str">
        <f t="shared" si="172"/>
        <v>DEC</v>
      </c>
      <c r="P960" s="96">
        <v>0</v>
      </c>
      <c r="Q960" s="98">
        <f t="shared" si="173"/>
        <v>36</v>
      </c>
      <c r="R960" s="97" t="str">
        <f t="shared" si="174"/>
        <v xml:space="preserve"> </v>
      </c>
      <c r="S960" s="99" t="b">
        <f t="shared" si="175"/>
        <v>0</v>
      </c>
      <c r="T960" s="68">
        <v>12</v>
      </c>
      <c r="U960" s="100" t="str">
        <f t="shared" si="176"/>
        <v>jAN</v>
      </c>
      <c r="V960" s="96">
        <v>12</v>
      </c>
      <c r="W960" s="101">
        <f t="shared" si="177"/>
        <v>24</v>
      </c>
      <c r="X960" s="102">
        <f t="shared" si="178"/>
        <v>2</v>
      </c>
      <c r="Y960" s="103" t="str">
        <f t="shared" si="179"/>
        <v>GROWTH</v>
      </c>
      <c r="Z960" s="74">
        <v>0</v>
      </c>
      <c r="AA960" s="69"/>
      <c r="AB960" s="69" t="s">
        <v>131</v>
      </c>
      <c r="AC960" s="3"/>
    </row>
    <row r="961" spans="1:29" ht="14.25" customHeight="1">
      <c r="A961" s="69" t="s">
        <v>131</v>
      </c>
      <c r="B961" s="71" t="s">
        <v>140</v>
      </c>
      <c r="C961" s="71" t="s">
        <v>2334</v>
      </c>
      <c r="D961" s="71">
        <v>1000001231</v>
      </c>
      <c r="E961" s="72" t="s">
        <v>2335</v>
      </c>
      <c r="F961" s="73">
        <v>41621</v>
      </c>
      <c r="G961" s="66" t="str">
        <f t="shared" si="168"/>
        <v>Targeted Dealer</v>
      </c>
      <c r="H961" s="66"/>
      <c r="I961" s="67">
        <v>1088</v>
      </c>
      <c r="J961" s="67">
        <f t="shared" si="169"/>
        <v>1088</v>
      </c>
      <c r="K961" s="68">
        <v>973</v>
      </c>
      <c r="L961" s="68">
        <f t="shared" si="170"/>
        <v>115</v>
      </c>
      <c r="M961" s="68">
        <f t="shared" si="171"/>
        <v>89.430147058823522</v>
      </c>
      <c r="N961" s="96">
        <v>986</v>
      </c>
      <c r="O961" s="97" t="str">
        <f t="shared" si="172"/>
        <v>DEC</v>
      </c>
      <c r="P961" s="96">
        <v>986</v>
      </c>
      <c r="Q961" s="98">
        <f t="shared" si="173"/>
        <v>-13</v>
      </c>
      <c r="R961" s="97">
        <f t="shared" si="174"/>
        <v>-1.3184584178498993E-2</v>
      </c>
      <c r="S961" s="99" t="str">
        <f t="shared" si="175"/>
        <v>DEGROWTH</v>
      </c>
      <c r="T961" s="68">
        <v>847</v>
      </c>
      <c r="U961" s="100" t="str">
        <f t="shared" si="176"/>
        <v>jAN</v>
      </c>
      <c r="V961" s="96">
        <v>847</v>
      </c>
      <c r="W961" s="101">
        <f t="shared" si="177"/>
        <v>126</v>
      </c>
      <c r="X961" s="102">
        <f t="shared" si="178"/>
        <v>0.14876033057851235</v>
      </c>
      <c r="Y961" s="103" t="str">
        <f t="shared" si="179"/>
        <v>GROWTH</v>
      </c>
      <c r="Z961" s="74">
        <v>0</v>
      </c>
      <c r="AA961" s="69"/>
      <c r="AB961" s="69" t="s">
        <v>131</v>
      </c>
      <c r="AC961" s="3"/>
    </row>
    <row r="962" spans="1:29" ht="14.25" customHeight="1">
      <c r="A962" s="69" t="s">
        <v>131</v>
      </c>
      <c r="B962" s="71" t="s">
        <v>140</v>
      </c>
      <c r="C962" s="71" t="s">
        <v>2336</v>
      </c>
      <c r="D962" s="71">
        <v>1000001236</v>
      </c>
      <c r="E962" s="72" t="s">
        <v>2337</v>
      </c>
      <c r="F962" s="73">
        <v>41692</v>
      </c>
      <c r="G962" s="66" t="str">
        <f t="shared" si="168"/>
        <v>Targeted Dealer</v>
      </c>
      <c r="H962" s="66"/>
      <c r="I962" s="67">
        <v>922</v>
      </c>
      <c r="J962" s="67">
        <f t="shared" si="169"/>
        <v>922</v>
      </c>
      <c r="K962" s="68">
        <v>750</v>
      </c>
      <c r="L962" s="68">
        <f t="shared" si="170"/>
        <v>172</v>
      </c>
      <c r="M962" s="68">
        <f t="shared" si="171"/>
        <v>81.344902386117127</v>
      </c>
      <c r="N962" s="96">
        <v>825</v>
      </c>
      <c r="O962" s="97" t="str">
        <f t="shared" si="172"/>
        <v>DEC</v>
      </c>
      <c r="P962" s="96">
        <v>825</v>
      </c>
      <c r="Q962" s="98">
        <f t="shared" si="173"/>
        <v>-75</v>
      </c>
      <c r="R962" s="97">
        <f t="shared" si="174"/>
        <v>-9.0909090909090939E-2</v>
      </c>
      <c r="S962" s="99" t="str">
        <f t="shared" si="175"/>
        <v>DEGROWTH</v>
      </c>
      <c r="T962" s="68">
        <v>875</v>
      </c>
      <c r="U962" s="100" t="str">
        <f t="shared" si="176"/>
        <v>jAN</v>
      </c>
      <c r="V962" s="96">
        <v>875</v>
      </c>
      <c r="W962" s="101">
        <f t="shared" si="177"/>
        <v>-125</v>
      </c>
      <c r="X962" s="102">
        <f t="shared" si="178"/>
        <v>-0.1428571428571429</v>
      </c>
      <c r="Y962" s="103" t="str">
        <f t="shared" si="179"/>
        <v>DEGROWTH</v>
      </c>
      <c r="Z962" s="74">
        <v>0</v>
      </c>
      <c r="AA962" s="69"/>
      <c r="AB962" s="69" t="s">
        <v>131</v>
      </c>
      <c r="AC962" s="3"/>
    </row>
    <row r="963" spans="1:29" ht="14.25" customHeight="1">
      <c r="A963" s="69" t="s">
        <v>131</v>
      </c>
      <c r="B963" s="71" t="s">
        <v>140</v>
      </c>
      <c r="C963" s="71" t="s">
        <v>2338</v>
      </c>
      <c r="D963" s="71">
        <v>1000001228</v>
      </c>
      <c r="E963" s="72" t="s">
        <v>2339</v>
      </c>
      <c r="F963" s="73">
        <v>41698</v>
      </c>
      <c r="G963" s="66" t="str">
        <f t="shared" ref="G963:G1026" si="180">IF(I963&gt;0,"Targeted Dealer","-")</f>
        <v>Targeted Dealer</v>
      </c>
      <c r="H963" s="66"/>
      <c r="I963" s="67">
        <v>400</v>
      </c>
      <c r="J963" s="67">
        <f t="shared" ref="J963:J1026" si="181">I963/$J$1*($J$1-$E$1)</f>
        <v>400</v>
      </c>
      <c r="K963" s="68">
        <v>216</v>
      </c>
      <c r="L963" s="68">
        <f t="shared" ref="L963:L1026" si="182">I963-K963</f>
        <v>184</v>
      </c>
      <c r="M963" s="68">
        <f t="shared" ref="M963:M1026" si="183">IFERROR((K963/J963%),"-")</f>
        <v>54</v>
      </c>
      <c r="N963" s="96">
        <v>96</v>
      </c>
      <c r="O963" s="97" t="str">
        <f t="shared" ref="O963:O1026" si="184">IF(F963&lt;=$P$2,"DEC","")</f>
        <v>DEC</v>
      </c>
      <c r="P963" s="96">
        <v>96</v>
      </c>
      <c r="Q963" s="98">
        <f t="shared" ref="Q963:Q1026" si="185">K963-P963</f>
        <v>120</v>
      </c>
      <c r="R963" s="97">
        <f t="shared" ref="R963:R1026" si="186">IFERROR(IF(O963="Dec",(K963/P963-1))," ")</f>
        <v>1.25</v>
      </c>
      <c r="S963" s="99" t="str">
        <f t="shared" ref="S963:S1026" si="187">IF(N963&gt;0,IF(O963="","-",IF(R963&lt;0%,"DEGROWTH","GROWTH")))</f>
        <v>GROWTH</v>
      </c>
      <c r="T963" s="68">
        <v>397</v>
      </c>
      <c r="U963" s="100" t="str">
        <f t="shared" ref="U963:U1026" si="188">IF(F963&lt;=$V$2,"jAN","")</f>
        <v>jAN</v>
      </c>
      <c r="V963" s="96">
        <v>397</v>
      </c>
      <c r="W963" s="101">
        <f t="shared" ref="W963:W1026" si="189">K963-V963</f>
        <v>-181</v>
      </c>
      <c r="X963" s="102">
        <f t="shared" ref="X963:X1026" si="190">IFERROR(IF(U963="Jan",(K963/V963-1)),0)</f>
        <v>-0.45591939546599491</v>
      </c>
      <c r="Y963" s="103" t="str">
        <f t="shared" ref="Y963:Y1026" si="191">IF(T963&gt;0,IF(U963="","-",IF(X963&lt;0%,"DEGROWTH","GROWTH")))</f>
        <v>DEGROWTH</v>
      </c>
      <c r="Z963" s="74">
        <v>0</v>
      </c>
      <c r="AA963" s="69"/>
      <c r="AB963" s="69" t="s">
        <v>131</v>
      </c>
      <c r="AC963" s="3"/>
    </row>
    <row r="964" spans="1:29" ht="14.25" customHeight="1">
      <c r="A964" s="69" t="s">
        <v>131</v>
      </c>
      <c r="B964" s="71" t="s">
        <v>140</v>
      </c>
      <c r="C964" s="71" t="s">
        <v>2340</v>
      </c>
      <c r="D964" s="71">
        <v>1000001252</v>
      </c>
      <c r="E964" s="72" t="s">
        <v>2341</v>
      </c>
      <c r="F964" s="73">
        <v>42124</v>
      </c>
      <c r="G964" s="66" t="str">
        <f t="shared" si="180"/>
        <v>Targeted Dealer</v>
      </c>
      <c r="H964" s="66"/>
      <c r="I964" s="67">
        <v>1125</v>
      </c>
      <c r="J964" s="67">
        <f t="shared" si="181"/>
        <v>1125</v>
      </c>
      <c r="K964" s="68">
        <v>950</v>
      </c>
      <c r="L964" s="68">
        <f t="shared" si="182"/>
        <v>175</v>
      </c>
      <c r="M964" s="68">
        <f t="shared" si="183"/>
        <v>84.444444444444443</v>
      </c>
      <c r="N964" s="96">
        <v>750</v>
      </c>
      <c r="O964" s="97" t="str">
        <f t="shared" si="184"/>
        <v>DEC</v>
      </c>
      <c r="P964" s="96">
        <v>750</v>
      </c>
      <c r="Q964" s="98">
        <f t="shared" si="185"/>
        <v>200</v>
      </c>
      <c r="R964" s="97">
        <f t="shared" si="186"/>
        <v>0.26666666666666661</v>
      </c>
      <c r="S964" s="99" t="str">
        <f t="shared" si="187"/>
        <v>GROWTH</v>
      </c>
      <c r="T964" s="68">
        <v>1300</v>
      </c>
      <c r="U964" s="100" t="str">
        <f t="shared" si="188"/>
        <v>jAN</v>
      </c>
      <c r="V964" s="96">
        <v>1300</v>
      </c>
      <c r="W964" s="101">
        <f t="shared" si="189"/>
        <v>-350</v>
      </c>
      <c r="X964" s="102">
        <f t="shared" si="190"/>
        <v>-0.26923076923076927</v>
      </c>
      <c r="Y964" s="103" t="str">
        <f t="shared" si="191"/>
        <v>DEGROWTH</v>
      </c>
      <c r="Z964" s="74">
        <v>0</v>
      </c>
      <c r="AA964" s="69"/>
      <c r="AB964" s="69" t="s">
        <v>131</v>
      </c>
      <c r="AC964" s="3"/>
    </row>
    <row r="965" spans="1:29" ht="14.25" customHeight="1">
      <c r="A965" s="69" t="s">
        <v>131</v>
      </c>
      <c r="B965" s="71" t="s">
        <v>140</v>
      </c>
      <c r="C965" s="71" t="s">
        <v>2342</v>
      </c>
      <c r="D965" s="71">
        <v>1000001256</v>
      </c>
      <c r="E965" s="72" t="s">
        <v>2343</v>
      </c>
      <c r="F965" s="73">
        <v>42282</v>
      </c>
      <c r="G965" s="66" t="str">
        <f t="shared" si="180"/>
        <v>Targeted Dealer</v>
      </c>
      <c r="H965" s="66"/>
      <c r="I965" s="67">
        <v>350</v>
      </c>
      <c r="J965" s="67">
        <f t="shared" si="181"/>
        <v>350</v>
      </c>
      <c r="K965" s="68">
        <v>102</v>
      </c>
      <c r="L965" s="68">
        <f t="shared" si="182"/>
        <v>248</v>
      </c>
      <c r="M965" s="68">
        <f t="shared" si="183"/>
        <v>29.142857142857142</v>
      </c>
      <c r="N965" s="96">
        <v>253</v>
      </c>
      <c r="O965" s="97" t="str">
        <f t="shared" si="184"/>
        <v>DEC</v>
      </c>
      <c r="P965" s="96">
        <v>253</v>
      </c>
      <c r="Q965" s="98">
        <f t="shared" si="185"/>
        <v>-151</v>
      </c>
      <c r="R965" s="97">
        <f t="shared" si="186"/>
        <v>-0.59683794466403162</v>
      </c>
      <c r="S965" s="99" t="str">
        <f t="shared" si="187"/>
        <v>DEGROWTH</v>
      </c>
      <c r="T965" s="68">
        <v>165</v>
      </c>
      <c r="U965" s="100" t="str">
        <f t="shared" si="188"/>
        <v>jAN</v>
      </c>
      <c r="V965" s="96">
        <v>165</v>
      </c>
      <c r="W965" s="101">
        <f t="shared" si="189"/>
        <v>-63</v>
      </c>
      <c r="X965" s="102">
        <f t="shared" si="190"/>
        <v>-0.38181818181818183</v>
      </c>
      <c r="Y965" s="103" t="str">
        <f t="shared" si="191"/>
        <v>DEGROWTH</v>
      </c>
      <c r="Z965" s="74">
        <v>0</v>
      </c>
      <c r="AA965" s="69"/>
      <c r="AB965" s="69" t="s">
        <v>131</v>
      </c>
      <c r="AC965" s="3"/>
    </row>
    <row r="966" spans="1:29" ht="14.25" customHeight="1">
      <c r="A966" s="69" t="s">
        <v>131</v>
      </c>
      <c r="B966" s="71" t="s">
        <v>140</v>
      </c>
      <c r="C966" s="71" t="s">
        <v>2344</v>
      </c>
      <c r="D966" s="71">
        <v>1000001242</v>
      </c>
      <c r="E966" s="72" t="s">
        <v>2345</v>
      </c>
      <c r="F966" s="73">
        <v>42542</v>
      </c>
      <c r="G966" s="66" t="str">
        <f t="shared" si="180"/>
        <v>Targeted Dealer</v>
      </c>
      <c r="H966" s="66"/>
      <c r="I966" s="67">
        <v>2750</v>
      </c>
      <c r="J966" s="67">
        <f t="shared" si="181"/>
        <v>2750</v>
      </c>
      <c r="K966" s="68">
        <v>2099</v>
      </c>
      <c r="L966" s="68">
        <f t="shared" si="182"/>
        <v>651</v>
      </c>
      <c r="M966" s="68">
        <f t="shared" si="183"/>
        <v>76.327272727272728</v>
      </c>
      <c r="N966" s="96">
        <v>2360</v>
      </c>
      <c r="O966" s="97" t="str">
        <f t="shared" si="184"/>
        <v>DEC</v>
      </c>
      <c r="P966" s="96">
        <v>2360</v>
      </c>
      <c r="Q966" s="98">
        <f t="shared" si="185"/>
        <v>-261</v>
      </c>
      <c r="R966" s="97">
        <f t="shared" si="186"/>
        <v>-0.110593220338983</v>
      </c>
      <c r="S966" s="99" t="str">
        <f t="shared" si="187"/>
        <v>DEGROWTH</v>
      </c>
      <c r="T966" s="68">
        <v>2709</v>
      </c>
      <c r="U966" s="100" t="str">
        <f t="shared" si="188"/>
        <v>jAN</v>
      </c>
      <c r="V966" s="96">
        <v>2709</v>
      </c>
      <c r="W966" s="101">
        <f t="shared" si="189"/>
        <v>-610</v>
      </c>
      <c r="X966" s="102">
        <f t="shared" si="190"/>
        <v>-0.2251753414544112</v>
      </c>
      <c r="Y966" s="103" t="str">
        <f t="shared" si="191"/>
        <v>DEGROWTH</v>
      </c>
      <c r="Z966" s="74">
        <v>0</v>
      </c>
      <c r="AA966" s="69"/>
      <c r="AB966" s="69" t="s">
        <v>131</v>
      </c>
      <c r="AC966" s="3"/>
    </row>
    <row r="967" spans="1:29" ht="14.25" customHeight="1">
      <c r="A967" s="69" t="s">
        <v>131</v>
      </c>
      <c r="B967" s="71" t="s">
        <v>140</v>
      </c>
      <c r="C967" s="71" t="s">
        <v>2346</v>
      </c>
      <c r="D967" s="71">
        <v>1000001244</v>
      </c>
      <c r="E967" s="72" t="s">
        <v>2347</v>
      </c>
      <c r="F967" s="73">
        <v>43207</v>
      </c>
      <c r="G967" s="66" t="str">
        <f t="shared" si="180"/>
        <v>Targeted Dealer</v>
      </c>
      <c r="H967" s="66"/>
      <c r="I967" s="67">
        <v>51</v>
      </c>
      <c r="J967" s="67">
        <f t="shared" si="181"/>
        <v>51</v>
      </c>
      <c r="K967" s="68">
        <v>54</v>
      </c>
      <c r="L967" s="68">
        <f t="shared" si="182"/>
        <v>-3</v>
      </c>
      <c r="M967" s="68">
        <f t="shared" si="183"/>
        <v>105.88235294117646</v>
      </c>
      <c r="N967" s="96">
        <v>24</v>
      </c>
      <c r="O967" s="97" t="str">
        <f t="shared" si="184"/>
        <v>DEC</v>
      </c>
      <c r="P967" s="96">
        <v>24</v>
      </c>
      <c r="Q967" s="98">
        <f t="shared" si="185"/>
        <v>30</v>
      </c>
      <c r="R967" s="97">
        <f t="shared" si="186"/>
        <v>1.25</v>
      </c>
      <c r="S967" s="99" t="str">
        <f t="shared" si="187"/>
        <v>GROWTH</v>
      </c>
      <c r="T967" s="68">
        <v>51</v>
      </c>
      <c r="U967" s="100" t="str">
        <f t="shared" si="188"/>
        <v>jAN</v>
      </c>
      <c r="V967" s="96">
        <v>51</v>
      </c>
      <c r="W967" s="101">
        <f t="shared" si="189"/>
        <v>3</v>
      </c>
      <c r="X967" s="102">
        <f t="shared" si="190"/>
        <v>5.8823529411764719E-2</v>
      </c>
      <c r="Y967" s="103" t="str">
        <f t="shared" si="191"/>
        <v>GROWTH</v>
      </c>
      <c r="Z967" s="74">
        <v>0</v>
      </c>
      <c r="AA967" s="69"/>
      <c r="AB967" s="69" t="s">
        <v>131</v>
      </c>
      <c r="AC967" s="3"/>
    </row>
    <row r="968" spans="1:29" ht="14.25" customHeight="1">
      <c r="A968" s="69" t="s">
        <v>131</v>
      </c>
      <c r="B968" s="71" t="s">
        <v>140</v>
      </c>
      <c r="C968" s="71" t="s">
        <v>2348</v>
      </c>
      <c r="D968" s="71">
        <v>1000001238</v>
      </c>
      <c r="E968" s="72" t="s">
        <v>2349</v>
      </c>
      <c r="F968" s="73">
        <v>43454</v>
      </c>
      <c r="G968" s="66" t="str">
        <f t="shared" si="180"/>
        <v>Targeted Dealer</v>
      </c>
      <c r="H968" s="66"/>
      <c r="I968" s="67">
        <v>1600</v>
      </c>
      <c r="J968" s="67">
        <f t="shared" si="181"/>
        <v>1600</v>
      </c>
      <c r="K968" s="68">
        <v>1040</v>
      </c>
      <c r="L968" s="68">
        <f t="shared" si="182"/>
        <v>560</v>
      </c>
      <c r="M968" s="68">
        <f t="shared" si="183"/>
        <v>65</v>
      </c>
      <c r="N968" s="96">
        <v>1260</v>
      </c>
      <c r="O968" s="97" t="str">
        <f t="shared" si="184"/>
        <v>DEC</v>
      </c>
      <c r="P968" s="96">
        <v>1260</v>
      </c>
      <c r="Q968" s="98">
        <f t="shared" si="185"/>
        <v>-220</v>
      </c>
      <c r="R968" s="97">
        <f t="shared" si="186"/>
        <v>-0.17460317460317465</v>
      </c>
      <c r="S968" s="99" t="str">
        <f t="shared" si="187"/>
        <v>DEGROWTH</v>
      </c>
      <c r="T968" s="68">
        <v>1252</v>
      </c>
      <c r="U968" s="100" t="str">
        <f t="shared" si="188"/>
        <v>jAN</v>
      </c>
      <c r="V968" s="96">
        <v>1252</v>
      </c>
      <c r="W968" s="101">
        <f t="shared" si="189"/>
        <v>-212</v>
      </c>
      <c r="X968" s="102">
        <f t="shared" si="190"/>
        <v>-0.16932907348242809</v>
      </c>
      <c r="Y968" s="103" t="str">
        <f t="shared" si="191"/>
        <v>DEGROWTH</v>
      </c>
      <c r="Z968" s="74">
        <v>0</v>
      </c>
      <c r="AA968" s="69"/>
      <c r="AB968" s="69" t="s">
        <v>131</v>
      </c>
      <c r="AC968" s="3"/>
    </row>
    <row r="969" spans="1:29" ht="14.25" customHeight="1">
      <c r="A969" s="69" t="s">
        <v>131</v>
      </c>
      <c r="B969" s="71" t="s">
        <v>140</v>
      </c>
      <c r="C969" s="71" t="s">
        <v>2350</v>
      </c>
      <c r="D969" s="71">
        <v>1000001251</v>
      </c>
      <c r="E969" s="72" t="s">
        <v>2351</v>
      </c>
      <c r="F969" s="73">
        <v>43455</v>
      </c>
      <c r="G969" s="66" t="str">
        <f t="shared" si="180"/>
        <v>Targeted Dealer</v>
      </c>
      <c r="H969" s="66"/>
      <c r="I969" s="67">
        <v>1350</v>
      </c>
      <c r="J969" s="67">
        <f t="shared" si="181"/>
        <v>1350</v>
      </c>
      <c r="K969" s="68">
        <v>695</v>
      </c>
      <c r="L969" s="68">
        <f t="shared" si="182"/>
        <v>655</v>
      </c>
      <c r="M969" s="68">
        <f t="shared" si="183"/>
        <v>51.481481481481481</v>
      </c>
      <c r="N969" s="96">
        <v>1317</v>
      </c>
      <c r="O969" s="97" t="str">
        <f t="shared" si="184"/>
        <v>DEC</v>
      </c>
      <c r="P969" s="96">
        <v>1317</v>
      </c>
      <c r="Q969" s="98">
        <f t="shared" si="185"/>
        <v>-622</v>
      </c>
      <c r="R969" s="97">
        <f t="shared" si="186"/>
        <v>-0.47228549734244496</v>
      </c>
      <c r="S969" s="99" t="str">
        <f t="shared" si="187"/>
        <v>DEGROWTH</v>
      </c>
      <c r="T969" s="68">
        <v>1072</v>
      </c>
      <c r="U969" s="100" t="str">
        <f t="shared" si="188"/>
        <v>jAN</v>
      </c>
      <c r="V969" s="96">
        <v>1072</v>
      </c>
      <c r="W969" s="101">
        <f t="shared" si="189"/>
        <v>-377</v>
      </c>
      <c r="X969" s="102">
        <f t="shared" si="190"/>
        <v>-0.35167910447761197</v>
      </c>
      <c r="Y969" s="103" t="str">
        <f t="shared" si="191"/>
        <v>DEGROWTH</v>
      </c>
      <c r="Z969" s="74">
        <v>0</v>
      </c>
      <c r="AA969" s="69"/>
      <c r="AB969" s="69" t="s">
        <v>131</v>
      </c>
      <c r="AC969" s="3"/>
    </row>
    <row r="970" spans="1:29" ht="14.25" customHeight="1">
      <c r="A970" s="69" t="s">
        <v>131</v>
      </c>
      <c r="B970" s="71" t="s">
        <v>140</v>
      </c>
      <c r="C970" s="71" t="s">
        <v>2352</v>
      </c>
      <c r="D970" s="71">
        <v>1000001254</v>
      </c>
      <c r="E970" s="72" t="s">
        <v>2353</v>
      </c>
      <c r="F970" s="73">
        <v>43493</v>
      </c>
      <c r="G970" s="66" t="str">
        <f t="shared" si="180"/>
        <v>Targeted Dealer</v>
      </c>
      <c r="H970" s="66"/>
      <c r="I970" s="67">
        <v>348</v>
      </c>
      <c r="J970" s="67">
        <f t="shared" si="181"/>
        <v>348</v>
      </c>
      <c r="K970" s="68">
        <v>165</v>
      </c>
      <c r="L970" s="68">
        <f t="shared" si="182"/>
        <v>183</v>
      </c>
      <c r="M970" s="68">
        <f t="shared" si="183"/>
        <v>47.413793103448278</v>
      </c>
      <c r="N970" s="96">
        <v>218</v>
      </c>
      <c r="O970" s="97" t="str">
        <f t="shared" si="184"/>
        <v>DEC</v>
      </c>
      <c r="P970" s="96">
        <v>218</v>
      </c>
      <c r="Q970" s="98">
        <f t="shared" si="185"/>
        <v>-53</v>
      </c>
      <c r="R970" s="97">
        <f t="shared" si="186"/>
        <v>-0.24311926605504586</v>
      </c>
      <c r="S970" s="99" t="str">
        <f t="shared" si="187"/>
        <v>DEGROWTH</v>
      </c>
      <c r="T970" s="68">
        <v>110</v>
      </c>
      <c r="U970" s="100" t="str">
        <f t="shared" si="188"/>
        <v>jAN</v>
      </c>
      <c r="V970" s="96">
        <v>110</v>
      </c>
      <c r="W970" s="101">
        <f t="shared" si="189"/>
        <v>55</v>
      </c>
      <c r="X970" s="102">
        <f t="shared" si="190"/>
        <v>0.5</v>
      </c>
      <c r="Y970" s="103" t="str">
        <f t="shared" si="191"/>
        <v>GROWTH</v>
      </c>
      <c r="Z970" s="74">
        <v>0</v>
      </c>
      <c r="AA970" s="69"/>
      <c r="AB970" s="69" t="s">
        <v>131</v>
      </c>
      <c r="AC970" s="3"/>
    </row>
    <row r="971" spans="1:29" ht="14.25" customHeight="1">
      <c r="A971" s="69" t="s">
        <v>131</v>
      </c>
      <c r="B971" s="71" t="s">
        <v>140</v>
      </c>
      <c r="C971" s="71" t="s">
        <v>2354</v>
      </c>
      <c r="D971" s="71">
        <v>1000001259</v>
      </c>
      <c r="E971" s="72" t="s">
        <v>1525</v>
      </c>
      <c r="F971" s="73">
        <v>43494</v>
      </c>
      <c r="G971" s="66" t="str">
        <f t="shared" si="180"/>
        <v>Targeted Dealer</v>
      </c>
      <c r="H971" s="66"/>
      <c r="I971" s="67">
        <v>182</v>
      </c>
      <c r="J971" s="67">
        <f t="shared" si="181"/>
        <v>182</v>
      </c>
      <c r="K971" s="68">
        <v>40</v>
      </c>
      <c r="L971" s="68">
        <f t="shared" si="182"/>
        <v>142</v>
      </c>
      <c r="M971" s="68">
        <f t="shared" si="183"/>
        <v>21.978021978021978</v>
      </c>
      <c r="N971" s="96">
        <v>151</v>
      </c>
      <c r="O971" s="97" t="str">
        <f t="shared" si="184"/>
        <v>DEC</v>
      </c>
      <c r="P971" s="96">
        <v>151</v>
      </c>
      <c r="Q971" s="98">
        <f t="shared" si="185"/>
        <v>-111</v>
      </c>
      <c r="R971" s="97">
        <f t="shared" si="186"/>
        <v>-0.73509933774834435</v>
      </c>
      <c r="S971" s="99" t="str">
        <f t="shared" si="187"/>
        <v>DEGROWTH</v>
      </c>
      <c r="T971" s="68">
        <v>100</v>
      </c>
      <c r="U971" s="100" t="str">
        <f t="shared" si="188"/>
        <v>jAN</v>
      </c>
      <c r="V971" s="96">
        <v>100</v>
      </c>
      <c r="W971" s="101">
        <f t="shared" si="189"/>
        <v>-60</v>
      </c>
      <c r="X971" s="102">
        <f t="shared" si="190"/>
        <v>-0.6</v>
      </c>
      <c r="Y971" s="103" t="str">
        <f t="shared" si="191"/>
        <v>DEGROWTH</v>
      </c>
      <c r="Z971" s="74">
        <v>0</v>
      </c>
      <c r="AA971" s="69"/>
      <c r="AB971" s="69" t="s">
        <v>131</v>
      </c>
      <c r="AC971" s="3"/>
    </row>
    <row r="972" spans="1:29" ht="14.25" customHeight="1">
      <c r="A972" s="69" t="s">
        <v>131</v>
      </c>
      <c r="B972" s="71" t="s">
        <v>140</v>
      </c>
      <c r="C972" s="71" t="s">
        <v>2355</v>
      </c>
      <c r="D972" s="71">
        <v>1000001245</v>
      </c>
      <c r="E972" s="72" t="s">
        <v>2356</v>
      </c>
      <c r="F972" s="73">
        <v>43652</v>
      </c>
      <c r="G972" s="66" t="str">
        <f t="shared" si="180"/>
        <v>Targeted Dealer</v>
      </c>
      <c r="H972" s="66"/>
      <c r="I972" s="67">
        <v>150</v>
      </c>
      <c r="J972" s="67">
        <f t="shared" si="181"/>
        <v>150</v>
      </c>
      <c r="K972" s="68">
        <v>108</v>
      </c>
      <c r="L972" s="68">
        <f t="shared" si="182"/>
        <v>42</v>
      </c>
      <c r="M972" s="68">
        <f t="shared" si="183"/>
        <v>72</v>
      </c>
      <c r="N972" s="96">
        <v>96</v>
      </c>
      <c r="O972" s="97" t="str">
        <f t="shared" si="184"/>
        <v>DEC</v>
      </c>
      <c r="P972" s="96">
        <v>96</v>
      </c>
      <c r="Q972" s="98">
        <f t="shared" si="185"/>
        <v>12</v>
      </c>
      <c r="R972" s="97">
        <f t="shared" si="186"/>
        <v>0.125</v>
      </c>
      <c r="S972" s="99" t="str">
        <f t="shared" si="187"/>
        <v>GROWTH</v>
      </c>
      <c r="T972" s="68">
        <v>180</v>
      </c>
      <c r="U972" s="100" t="str">
        <f t="shared" si="188"/>
        <v>jAN</v>
      </c>
      <c r="V972" s="96">
        <v>180</v>
      </c>
      <c r="W972" s="101">
        <f t="shared" si="189"/>
        <v>-72</v>
      </c>
      <c r="X972" s="102">
        <f t="shared" si="190"/>
        <v>-0.4</v>
      </c>
      <c r="Y972" s="103" t="str">
        <f t="shared" si="191"/>
        <v>DEGROWTH</v>
      </c>
      <c r="Z972" s="74">
        <v>0</v>
      </c>
      <c r="AA972" s="69"/>
      <c r="AB972" s="69" t="s">
        <v>131</v>
      </c>
      <c r="AC972" s="3"/>
    </row>
    <row r="973" spans="1:29" ht="14.25" customHeight="1">
      <c r="A973" s="69" t="s">
        <v>131</v>
      </c>
      <c r="B973" s="71" t="s">
        <v>140</v>
      </c>
      <c r="C973" s="71" t="s">
        <v>2357</v>
      </c>
      <c r="D973" s="71">
        <v>1000001264</v>
      </c>
      <c r="E973" s="72" t="s">
        <v>2358</v>
      </c>
      <c r="F973" s="73">
        <v>43975</v>
      </c>
      <c r="G973" s="66" t="str">
        <f t="shared" si="180"/>
        <v>Targeted Dealer</v>
      </c>
      <c r="H973" s="66"/>
      <c r="I973" s="67">
        <v>1950</v>
      </c>
      <c r="J973" s="67">
        <f t="shared" si="181"/>
        <v>1950</v>
      </c>
      <c r="K973" s="68">
        <v>1165</v>
      </c>
      <c r="L973" s="68">
        <f t="shared" si="182"/>
        <v>785</v>
      </c>
      <c r="M973" s="68">
        <f t="shared" si="183"/>
        <v>59.743589743589745</v>
      </c>
      <c r="N973" s="96">
        <v>1615</v>
      </c>
      <c r="O973" s="97" t="str">
        <f t="shared" si="184"/>
        <v>DEC</v>
      </c>
      <c r="P973" s="96">
        <v>1615</v>
      </c>
      <c r="Q973" s="98">
        <f t="shared" si="185"/>
        <v>-450</v>
      </c>
      <c r="R973" s="97">
        <f t="shared" si="186"/>
        <v>-0.27863777089783281</v>
      </c>
      <c r="S973" s="99" t="str">
        <f t="shared" si="187"/>
        <v>DEGROWTH</v>
      </c>
      <c r="T973" s="68">
        <v>1835.5</v>
      </c>
      <c r="U973" s="100" t="str">
        <f t="shared" si="188"/>
        <v>jAN</v>
      </c>
      <c r="V973" s="96">
        <v>1835.5</v>
      </c>
      <c r="W973" s="101">
        <f t="shared" si="189"/>
        <v>-670.5</v>
      </c>
      <c r="X973" s="102">
        <f t="shared" si="190"/>
        <v>-0.3652955597929719</v>
      </c>
      <c r="Y973" s="103" t="str">
        <f t="shared" si="191"/>
        <v>DEGROWTH</v>
      </c>
      <c r="Z973" s="74">
        <v>0</v>
      </c>
      <c r="AA973" s="69"/>
      <c r="AB973" s="69" t="s">
        <v>131</v>
      </c>
      <c r="AC973" s="3"/>
    </row>
    <row r="974" spans="1:29" ht="14.25" customHeight="1">
      <c r="A974" s="69" t="s">
        <v>131</v>
      </c>
      <c r="B974" s="71" t="s">
        <v>140</v>
      </c>
      <c r="C974" s="71" t="s">
        <v>2359</v>
      </c>
      <c r="D974" s="71">
        <v>1000001257</v>
      </c>
      <c r="E974" s="72" t="s">
        <v>2360</v>
      </c>
      <c r="F974" s="73">
        <v>44136</v>
      </c>
      <c r="G974" s="66" t="str">
        <f t="shared" si="180"/>
        <v>-</v>
      </c>
      <c r="H974" s="66"/>
      <c r="I974" s="67">
        <v>0</v>
      </c>
      <c r="J974" s="67">
        <f t="shared" si="181"/>
        <v>0</v>
      </c>
      <c r="K974" s="68">
        <v>12</v>
      </c>
      <c r="L974" s="68">
        <f t="shared" si="182"/>
        <v>-12</v>
      </c>
      <c r="M974" s="68" t="str">
        <f t="shared" si="183"/>
        <v>-</v>
      </c>
      <c r="N974" s="96">
        <v>0</v>
      </c>
      <c r="O974" s="97" t="str">
        <f t="shared" si="184"/>
        <v>DEC</v>
      </c>
      <c r="P974" s="96">
        <v>0</v>
      </c>
      <c r="Q974" s="98">
        <f t="shared" si="185"/>
        <v>12</v>
      </c>
      <c r="R974" s="97" t="str">
        <f t="shared" si="186"/>
        <v xml:space="preserve"> </v>
      </c>
      <c r="S974" s="99" t="b">
        <f t="shared" si="187"/>
        <v>0</v>
      </c>
      <c r="T974" s="68">
        <v>24</v>
      </c>
      <c r="U974" s="100" t="str">
        <f t="shared" si="188"/>
        <v>jAN</v>
      </c>
      <c r="V974" s="96">
        <v>24</v>
      </c>
      <c r="W974" s="101">
        <f t="shared" si="189"/>
        <v>-12</v>
      </c>
      <c r="X974" s="102">
        <f t="shared" si="190"/>
        <v>-0.5</v>
      </c>
      <c r="Y974" s="103" t="str">
        <f t="shared" si="191"/>
        <v>DEGROWTH</v>
      </c>
      <c r="Z974" s="74">
        <v>1</v>
      </c>
      <c r="AA974" s="69"/>
      <c r="AB974" s="69" t="s">
        <v>131</v>
      </c>
      <c r="AC974" s="3"/>
    </row>
    <row r="975" spans="1:29" ht="14.25" customHeight="1">
      <c r="A975" s="69" t="s">
        <v>131</v>
      </c>
      <c r="B975" s="71" t="s">
        <v>140</v>
      </c>
      <c r="C975" s="71" t="s">
        <v>2361</v>
      </c>
      <c r="D975" s="71">
        <v>1000001265</v>
      </c>
      <c r="E975" s="72" t="s">
        <v>2362</v>
      </c>
      <c r="F975" s="73">
        <v>44188</v>
      </c>
      <c r="G975" s="66" t="str">
        <f t="shared" si="180"/>
        <v>Targeted Dealer</v>
      </c>
      <c r="H975" s="66"/>
      <c r="I975" s="67">
        <v>1100</v>
      </c>
      <c r="J975" s="67">
        <f t="shared" si="181"/>
        <v>1100</v>
      </c>
      <c r="K975" s="68">
        <v>919</v>
      </c>
      <c r="L975" s="68">
        <f t="shared" si="182"/>
        <v>181</v>
      </c>
      <c r="M975" s="68">
        <f t="shared" si="183"/>
        <v>83.545454545454547</v>
      </c>
      <c r="N975" s="96">
        <v>899.5</v>
      </c>
      <c r="O975" s="97" t="str">
        <f t="shared" si="184"/>
        <v>DEC</v>
      </c>
      <c r="P975" s="96">
        <v>899.5</v>
      </c>
      <c r="Q975" s="98">
        <f t="shared" si="185"/>
        <v>19.5</v>
      </c>
      <c r="R975" s="97">
        <f t="shared" si="186"/>
        <v>2.1678710394663625E-2</v>
      </c>
      <c r="S975" s="99" t="str">
        <f t="shared" si="187"/>
        <v>GROWTH</v>
      </c>
      <c r="T975" s="68">
        <v>1314</v>
      </c>
      <c r="U975" s="100" t="str">
        <f t="shared" si="188"/>
        <v>jAN</v>
      </c>
      <c r="V975" s="96">
        <v>1314</v>
      </c>
      <c r="W975" s="101">
        <f t="shared" si="189"/>
        <v>-395</v>
      </c>
      <c r="X975" s="102">
        <f t="shared" si="190"/>
        <v>-0.30060882800608824</v>
      </c>
      <c r="Y975" s="103" t="str">
        <f t="shared" si="191"/>
        <v>DEGROWTH</v>
      </c>
      <c r="Z975" s="74">
        <v>0</v>
      </c>
      <c r="AA975" s="69"/>
      <c r="AB975" s="69" t="s">
        <v>131</v>
      </c>
      <c r="AC975" s="3"/>
    </row>
    <row r="976" spans="1:29" ht="14.25" customHeight="1">
      <c r="A976" s="69" t="s">
        <v>131</v>
      </c>
      <c r="B976" s="71" t="s">
        <v>140</v>
      </c>
      <c r="C976" s="71" t="s">
        <v>2363</v>
      </c>
      <c r="D976" s="71">
        <v>1000001241</v>
      </c>
      <c r="E976" s="72" t="s">
        <v>2364</v>
      </c>
      <c r="F976" s="73">
        <v>44194</v>
      </c>
      <c r="G976" s="66" t="str">
        <f t="shared" si="180"/>
        <v>Targeted Dealer</v>
      </c>
      <c r="H976" s="66"/>
      <c r="I976" s="67">
        <v>150</v>
      </c>
      <c r="J976" s="67">
        <f t="shared" si="181"/>
        <v>150</v>
      </c>
      <c r="K976" s="68">
        <v>75</v>
      </c>
      <c r="L976" s="68">
        <f t="shared" si="182"/>
        <v>75</v>
      </c>
      <c r="M976" s="68">
        <f t="shared" si="183"/>
        <v>50</v>
      </c>
      <c r="N976" s="96">
        <v>100</v>
      </c>
      <c r="O976" s="97" t="str">
        <f t="shared" si="184"/>
        <v>DEC</v>
      </c>
      <c r="P976" s="96">
        <v>100</v>
      </c>
      <c r="Q976" s="98">
        <f t="shared" si="185"/>
        <v>-25</v>
      </c>
      <c r="R976" s="97">
        <f t="shared" si="186"/>
        <v>-0.25</v>
      </c>
      <c r="S976" s="99" t="str">
        <f t="shared" si="187"/>
        <v>DEGROWTH</v>
      </c>
      <c r="T976" s="68">
        <v>190</v>
      </c>
      <c r="U976" s="100" t="str">
        <f t="shared" si="188"/>
        <v>jAN</v>
      </c>
      <c r="V976" s="96">
        <v>190</v>
      </c>
      <c r="W976" s="101">
        <f t="shared" si="189"/>
        <v>-115</v>
      </c>
      <c r="X976" s="102">
        <f t="shared" si="190"/>
        <v>-0.60526315789473684</v>
      </c>
      <c r="Y976" s="103" t="str">
        <f t="shared" si="191"/>
        <v>DEGROWTH</v>
      </c>
      <c r="Z976" s="74">
        <v>0</v>
      </c>
      <c r="AA976" s="69"/>
      <c r="AB976" s="69" t="s">
        <v>131</v>
      </c>
      <c r="AC976" s="3"/>
    </row>
    <row r="977" spans="1:29" ht="14.25" customHeight="1">
      <c r="A977" s="69" t="s">
        <v>131</v>
      </c>
      <c r="B977" s="71" t="s">
        <v>140</v>
      </c>
      <c r="C977" s="71" t="s">
        <v>2365</v>
      </c>
      <c r="D977" s="71">
        <v>1000001239</v>
      </c>
      <c r="E977" s="72" t="s">
        <v>2366</v>
      </c>
      <c r="F977" s="73">
        <v>44201</v>
      </c>
      <c r="G977" s="66" t="str">
        <f t="shared" si="180"/>
        <v>Targeted Dealer</v>
      </c>
      <c r="H977" s="66"/>
      <c r="I977" s="67">
        <v>100</v>
      </c>
      <c r="J977" s="67">
        <f t="shared" si="181"/>
        <v>100</v>
      </c>
      <c r="K977" s="68">
        <v>125</v>
      </c>
      <c r="L977" s="68">
        <f t="shared" si="182"/>
        <v>-25</v>
      </c>
      <c r="M977" s="68">
        <f t="shared" si="183"/>
        <v>125</v>
      </c>
      <c r="N977" s="96">
        <v>0</v>
      </c>
      <c r="O977" s="97" t="str">
        <f t="shared" si="184"/>
        <v>DEC</v>
      </c>
      <c r="P977" s="96">
        <v>0</v>
      </c>
      <c r="Q977" s="98">
        <f t="shared" si="185"/>
        <v>125</v>
      </c>
      <c r="R977" s="97" t="str">
        <f t="shared" si="186"/>
        <v xml:space="preserve"> </v>
      </c>
      <c r="S977" s="99" t="b">
        <f t="shared" si="187"/>
        <v>0</v>
      </c>
      <c r="T977" s="68">
        <v>225</v>
      </c>
      <c r="U977" s="100" t="str">
        <f t="shared" si="188"/>
        <v>jAN</v>
      </c>
      <c r="V977" s="96">
        <v>225</v>
      </c>
      <c r="W977" s="101">
        <f t="shared" si="189"/>
        <v>-100</v>
      </c>
      <c r="X977" s="102">
        <f t="shared" si="190"/>
        <v>-0.44444444444444442</v>
      </c>
      <c r="Y977" s="103" t="str">
        <f t="shared" si="191"/>
        <v>DEGROWTH</v>
      </c>
      <c r="Z977" s="74">
        <v>0</v>
      </c>
      <c r="AA977" s="69"/>
      <c r="AB977" s="69" t="s">
        <v>131</v>
      </c>
      <c r="AC977" s="3"/>
    </row>
    <row r="978" spans="1:29" ht="14.25" customHeight="1">
      <c r="A978" s="69" t="s">
        <v>131</v>
      </c>
      <c r="B978" s="71" t="s">
        <v>140</v>
      </c>
      <c r="C978" s="71" t="s">
        <v>2367</v>
      </c>
      <c r="D978" s="71">
        <v>1000001261</v>
      </c>
      <c r="E978" s="72" t="s">
        <v>2368</v>
      </c>
      <c r="F978" s="73">
        <v>44264</v>
      </c>
      <c r="G978" s="66" t="str">
        <f t="shared" si="180"/>
        <v>Targeted Dealer</v>
      </c>
      <c r="H978" s="66"/>
      <c r="I978" s="67">
        <v>17</v>
      </c>
      <c r="J978" s="67">
        <f t="shared" si="181"/>
        <v>17</v>
      </c>
      <c r="K978" s="68">
        <v>24</v>
      </c>
      <c r="L978" s="68">
        <f t="shared" si="182"/>
        <v>-7</v>
      </c>
      <c r="M978" s="68">
        <f t="shared" si="183"/>
        <v>141.17647058823528</v>
      </c>
      <c r="N978" s="96">
        <v>12</v>
      </c>
      <c r="O978" s="97" t="str">
        <f t="shared" si="184"/>
        <v>DEC</v>
      </c>
      <c r="P978" s="96">
        <v>12</v>
      </c>
      <c r="Q978" s="98">
        <f t="shared" si="185"/>
        <v>12</v>
      </c>
      <c r="R978" s="97">
        <f t="shared" si="186"/>
        <v>1</v>
      </c>
      <c r="S978" s="99" t="str">
        <f t="shared" si="187"/>
        <v>GROWTH</v>
      </c>
      <c r="T978" s="68">
        <v>49</v>
      </c>
      <c r="U978" s="100" t="str">
        <f t="shared" si="188"/>
        <v>jAN</v>
      </c>
      <c r="V978" s="96">
        <v>49</v>
      </c>
      <c r="W978" s="101">
        <f t="shared" si="189"/>
        <v>-25</v>
      </c>
      <c r="X978" s="102">
        <f t="shared" si="190"/>
        <v>-0.51020408163265307</v>
      </c>
      <c r="Y978" s="103" t="str">
        <f t="shared" si="191"/>
        <v>DEGROWTH</v>
      </c>
      <c r="Z978" s="74">
        <v>0</v>
      </c>
      <c r="AA978" s="69"/>
      <c r="AB978" s="69" t="s">
        <v>131</v>
      </c>
      <c r="AC978" s="3"/>
    </row>
    <row r="979" spans="1:29" ht="14.25" customHeight="1">
      <c r="A979" s="69" t="s">
        <v>131</v>
      </c>
      <c r="B979" s="71" t="s">
        <v>140</v>
      </c>
      <c r="C979" s="71" t="s">
        <v>2369</v>
      </c>
      <c r="D979" s="71">
        <v>1000001250</v>
      </c>
      <c r="E979" s="72" t="s">
        <v>2370</v>
      </c>
      <c r="F979" s="73">
        <v>44267</v>
      </c>
      <c r="G979" s="66" t="str">
        <f t="shared" si="180"/>
        <v>Targeted Dealer</v>
      </c>
      <c r="H979" s="66"/>
      <c r="I979" s="67">
        <v>100</v>
      </c>
      <c r="J979" s="67">
        <f t="shared" si="181"/>
        <v>100</v>
      </c>
      <c r="K979" s="68">
        <v>50</v>
      </c>
      <c r="L979" s="68">
        <f t="shared" si="182"/>
        <v>50</v>
      </c>
      <c r="M979" s="68">
        <f t="shared" si="183"/>
        <v>50</v>
      </c>
      <c r="N979" s="96">
        <v>50</v>
      </c>
      <c r="O979" s="97" t="str">
        <f t="shared" si="184"/>
        <v>DEC</v>
      </c>
      <c r="P979" s="96">
        <v>50</v>
      </c>
      <c r="Q979" s="98">
        <f t="shared" si="185"/>
        <v>0</v>
      </c>
      <c r="R979" s="97">
        <f t="shared" si="186"/>
        <v>0</v>
      </c>
      <c r="S979" s="99" t="str">
        <f t="shared" si="187"/>
        <v>GROWTH</v>
      </c>
      <c r="T979" s="68">
        <v>75</v>
      </c>
      <c r="U979" s="100" t="str">
        <f t="shared" si="188"/>
        <v>jAN</v>
      </c>
      <c r="V979" s="96">
        <v>75</v>
      </c>
      <c r="W979" s="101">
        <f t="shared" si="189"/>
        <v>-25</v>
      </c>
      <c r="X979" s="102">
        <f t="shared" si="190"/>
        <v>-0.33333333333333337</v>
      </c>
      <c r="Y979" s="103" t="str">
        <f t="shared" si="191"/>
        <v>DEGROWTH</v>
      </c>
      <c r="Z979" s="74">
        <v>0</v>
      </c>
      <c r="AA979" s="69"/>
      <c r="AB979" s="69" t="s">
        <v>131</v>
      </c>
      <c r="AC979" s="3"/>
    </row>
    <row r="980" spans="1:29" ht="14.25" customHeight="1">
      <c r="A980" s="69" t="s">
        <v>131</v>
      </c>
      <c r="B980" s="71" t="s">
        <v>140</v>
      </c>
      <c r="C980" s="71" t="s">
        <v>328</v>
      </c>
      <c r="D980" s="71">
        <v>1000001998</v>
      </c>
      <c r="E980" s="72" t="s">
        <v>329</v>
      </c>
      <c r="F980" s="73">
        <v>44468</v>
      </c>
      <c r="G980" s="66" t="str">
        <f t="shared" si="180"/>
        <v>Targeted Dealer</v>
      </c>
      <c r="H980" s="66"/>
      <c r="I980" s="67">
        <v>50</v>
      </c>
      <c r="J980" s="67">
        <f t="shared" si="181"/>
        <v>50</v>
      </c>
      <c r="K980" s="68">
        <v>0</v>
      </c>
      <c r="L980" s="68">
        <f t="shared" si="182"/>
        <v>50</v>
      </c>
      <c r="M980" s="68">
        <f t="shared" si="183"/>
        <v>0</v>
      </c>
      <c r="N980" s="96">
        <v>0</v>
      </c>
      <c r="O980" s="97" t="str">
        <f t="shared" si="184"/>
        <v>DEC</v>
      </c>
      <c r="P980" s="96">
        <v>0</v>
      </c>
      <c r="Q980" s="98">
        <f t="shared" si="185"/>
        <v>0</v>
      </c>
      <c r="R980" s="97" t="str">
        <f t="shared" si="186"/>
        <v xml:space="preserve"> </v>
      </c>
      <c r="S980" s="99" t="b">
        <f t="shared" si="187"/>
        <v>0</v>
      </c>
      <c r="T980" s="68">
        <v>100</v>
      </c>
      <c r="U980" s="100" t="str">
        <f t="shared" si="188"/>
        <v>jAN</v>
      </c>
      <c r="V980" s="96">
        <v>100</v>
      </c>
      <c r="W980" s="101">
        <f t="shared" si="189"/>
        <v>-100</v>
      </c>
      <c r="X980" s="102">
        <f t="shared" si="190"/>
        <v>-1</v>
      </c>
      <c r="Y980" s="103" t="str">
        <f t="shared" si="191"/>
        <v>DEGROWTH</v>
      </c>
      <c r="Z980" s="74">
        <v>0</v>
      </c>
      <c r="AA980" s="69"/>
      <c r="AB980" s="69" t="s">
        <v>131</v>
      </c>
      <c r="AC980" s="3"/>
    </row>
    <row r="981" spans="1:29" ht="14.25" customHeight="1">
      <c r="A981" s="69" t="s">
        <v>131</v>
      </c>
      <c r="B981" s="71" t="s">
        <v>140</v>
      </c>
      <c r="C981" s="72" t="s">
        <v>2371</v>
      </c>
      <c r="D981" s="71">
        <v>1000002045</v>
      </c>
      <c r="E981" s="72" t="s">
        <v>2372</v>
      </c>
      <c r="F981" s="73">
        <v>44501</v>
      </c>
      <c r="G981" s="66" t="str">
        <f t="shared" si="180"/>
        <v>Targeted Dealer</v>
      </c>
      <c r="H981" s="66"/>
      <c r="I981" s="67">
        <v>479</v>
      </c>
      <c r="J981" s="67">
        <f t="shared" si="181"/>
        <v>479</v>
      </c>
      <c r="K981" s="68">
        <v>385</v>
      </c>
      <c r="L981" s="68">
        <f t="shared" si="182"/>
        <v>94</v>
      </c>
      <c r="M981" s="68">
        <f t="shared" si="183"/>
        <v>80.375782881002081</v>
      </c>
      <c r="N981" s="96">
        <v>360</v>
      </c>
      <c r="O981" s="97" t="str">
        <f t="shared" si="184"/>
        <v>DEC</v>
      </c>
      <c r="P981" s="96">
        <v>360</v>
      </c>
      <c r="Q981" s="98">
        <f t="shared" si="185"/>
        <v>25</v>
      </c>
      <c r="R981" s="97">
        <f t="shared" si="186"/>
        <v>6.944444444444442E-2</v>
      </c>
      <c r="S981" s="99" t="str">
        <f t="shared" si="187"/>
        <v>GROWTH</v>
      </c>
      <c r="T981" s="68">
        <v>402</v>
      </c>
      <c r="U981" s="100" t="str">
        <f t="shared" si="188"/>
        <v>jAN</v>
      </c>
      <c r="V981" s="96">
        <v>402</v>
      </c>
      <c r="W981" s="101">
        <f t="shared" si="189"/>
        <v>-17</v>
      </c>
      <c r="X981" s="102">
        <f t="shared" si="190"/>
        <v>-4.2288557213930322E-2</v>
      </c>
      <c r="Y981" s="103" t="str">
        <f t="shared" si="191"/>
        <v>DEGROWTH</v>
      </c>
      <c r="Z981" s="74">
        <v>0</v>
      </c>
      <c r="AA981" s="69"/>
      <c r="AB981" s="69" t="s">
        <v>131</v>
      </c>
      <c r="AC981" s="3"/>
    </row>
    <row r="982" spans="1:29" ht="14.25" customHeight="1">
      <c r="A982" s="69" t="s">
        <v>131</v>
      </c>
      <c r="B982" s="71" t="s">
        <v>140</v>
      </c>
      <c r="C982" s="71" t="s">
        <v>2373</v>
      </c>
      <c r="D982" s="71">
        <v>1000002982</v>
      </c>
      <c r="E982" s="72" t="s">
        <v>2374</v>
      </c>
      <c r="F982" s="73">
        <v>44830</v>
      </c>
      <c r="G982" s="66" t="str">
        <f t="shared" si="180"/>
        <v>Targeted Dealer</v>
      </c>
      <c r="H982" s="66"/>
      <c r="I982" s="67">
        <v>85</v>
      </c>
      <c r="J982" s="67">
        <f t="shared" si="181"/>
        <v>85</v>
      </c>
      <c r="K982" s="68">
        <v>75</v>
      </c>
      <c r="L982" s="68">
        <f t="shared" si="182"/>
        <v>10</v>
      </c>
      <c r="M982" s="68">
        <f t="shared" si="183"/>
        <v>88.235294117647058</v>
      </c>
      <c r="N982" s="96">
        <v>75</v>
      </c>
      <c r="O982" s="97" t="str">
        <f t="shared" si="184"/>
        <v>DEC</v>
      </c>
      <c r="P982" s="96">
        <v>75</v>
      </c>
      <c r="Q982" s="98">
        <f t="shared" si="185"/>
        <v>0</v>
      </c>
      <c r="R982" s="97">
        <f t="shared" si="186"/>
        <v>0</v>
      </c>
      <c r="S982" s="99" t="str">
        <f t="shared" si="187"/>
        <v>GROWTH</v>
      </c>
      <c r="T982" s="68">
        <v>175</v>
      </c>
      <c r="U982" s="100" t="str">
        <f t="shared" si="188"/>
        <v>jAN</v>
      </c>
      <c r="V982" s="96">
        <v>175</v>
      </c>
      <c r="W982" s="101">
        <f t="shared" si="189"/>
        <v>-100</v>
      </c>
      <c r="X982" s="102">
        <f t="shared" si="190"/>
        <v>-0.5714285714285714</v>
      </c>
      <c r="Y982" s="103" t="str">
        <f t="shared" si="191"/>
        <v>DEGROWTH</v>
      </c>
      <c r="Z982" s="74">
        <v>0</v>
      </c>
      <c r="AA982" s="69"/>
      <c r="AB982" s="69" t="s">
        <v>131</v>
      </c>
      <c r="AC982" s="3"/>
    </row>
    <row r="983" spans="1:29" ht="14.25" customHeight="1">
      <c r="A983" s="69" t="s">
        <v>131</v>
      </c>
      <c r="B983" s="71" t="s">
        <v>140</v>
      </c>
      <c r="C983" s="71" t="s">
        <v>2375</v>
      </c>
      <c r="D983" s="71">
        <v>1000003247</v>
      </c>
      <c r="E983" s="72" t="s">
        <v>2376</v>
      </c>
      <c r="F983" s="73">
        <v>44942</v>
      </c>
      <c r="G983" s="66" t="str">
        <f t="shared" si="180"/>
        <v>Targeted Dealer</v>
      </c>
      <c r="H983" s="66"/>
      <c r="I983" s="67">
        <v>25</v>
      </c>
      <c r="J983" s="67">
        <f t="shared" si="181"/>
        <v>25</v>
      </c>
      <c r="K983" s="68">
        <v>25</v>
      </c>
      <c r="L983" s="68">
        <f t="shared" si="182"/>
        <v>0</v>
      </c>
      <c r="M983" s="68">
        <f t="shared" si="183"/>
        <v>100</v>
      </c>
      <c r="N983" s="96">
        <v>25</v>
      </c>
      <c r="O983" s="97" t="str">
        <f t="shared" si="184"/>
        <v>DEC</v>
      </c>
      <c r="P983" s="96">
        <v>25</v>
      </c>
      <c r="Q983" s="98">
        <f t="shared" si="185"/>
        <v>0</v>
      </c>
      <c r="R983" s="97">
        <f t="shared" si="186"/>
        <v>0</v>
      </c>
      <c r="S983" s="99" t="str">
        <f t="shared" si="187"/>
        <v>GROWTH</v>
      </c>
      <c r="T983" s="68">
        <v>15</v>
      </c>
      <c r="U983" s="100" t="str">
        <f t="shared" si="188"/>
        <v>jAN</v>
      </c>
      <c r="V983" s="96">
        <v>15</v>
      </c>
      <c r="W983" s="101">
        <f t="shared" si="189"/>
        <v>10</v>
      </c>
      <c r="X983" s="102">
        <f t="shared" si="190"/>
        <v>0.66666666666666674</v>
      </c>
      <c r="Y983" s="103" t="str">
        <f t="shared" si="191"/>
        <v>GROWTH</v>
      </c>
      <c r="Z983" s="74">
        <v>1</v>
      </c>
      <c r="AA983" s="69"/>
      <c r="AB983" s="69" t="s">
        <v>131</v>
      </c>
      <c r="AC983" s="3"/>
    </row>
    <row r="984" spans="1:29" ht="14.25" customHeight="1">
      <c r="A984" s="69" t="s">
        <v>131</v>
      </c>
      <c r="B984" s="71" t="s">
        <v>140</v>
      </c>
      <c r="C984" s="71" t="s">
        <v>2377</v>
      </c>
      <c r="D984" s="71">
        <v>1000003610</v>
      </c>
      <c r="E984" s="72" t="s">
        <v>2378</v>
      </c>
      <c r="F984" s="73">
        <v>45099</v>
      </c>
      <c r="G984" s="66" t="str">
        <f t="shared" si="180"/>
        <v>Targeted Dealer</v>
      </c>
      <c r="H984" s="66"/>
      <c r="I984" s="67">
        <v>12</v>
      </c>
      <c r="J984" s="67">
        <f t="shared" si="181"/>
        <v>12</v>
      </c>
      <c r="K984" s="68">
        <v>12</v>
      </c>
      <c r="L984" s="68">
        <f t="shared" si="182"/>
        <v>0</v>
      </c>
      <c r="M984" s="68">
        <f t="shared" si="183"/>
        <v>100</v>
      </c>
      <c r="N984" s="96">
        <v>12</v>
      </c>
      <c r="O984" s="97" t="str">
        <f t="shared" si="184"/>
        <v>DEC</v>
      </c>
      <c r="P984" s="96">
        <v>12</v>
      </c>
      <c r="Q984" s="98">
        <f t="shared" si="185"/>
        <v>0</v>
      </c>
      <c r="R984" s="97">
        <f t="shared" si="186"/>
        <v>0</v>
      </c>
      <c r="S984" s="99" t="str">
        <f t="shared" si="187"/>
        <v>GROWTH</v>
      </c>
      <c r="T984" s="68">
        <v>10</v>
      </c>
      <c r="U984" s="100" t="str">
        <f t="shared" si="188"/>
        <v>jAN</v>
      </c>
      <c r="V984" s="96">
        <v>10</v>
      </c>
      <c r="W984" s="101">
        <f t="shared" si="189"/>
        <v>2</v>
      </c>
      <c r="X984" s="102">
        <f t="shared" si="190"/>
        <v>0.19999999999999996</v>
      </c>
      <c r="Y984" s="103" t="str">
        <f t="shared" si="191"/>
        <v>GROWTH</v>
      </c>
      <c r="Z984" s="74">
        <v>1</v>
      </c>
      <c r="AA984" s="69"/>
      <c r="AB984" s="69" t="s">
        <v>131</v>
      </c>
      <c r="AC984" s="3"/>
    </row>
    <row r="985" spans="1:29" ht="14.25" customHeight="1">
      <c r="A985" s="69" t="s">
        <v>131</v>
      </c>
      <c r="B985" s="71" t="s">
        <v>140</v>
      </c>
      <c r="C985" s="71" t="s">
        <v>2379</v>
      </c>
      <c r="D985" s="71">
        <v>1000003723</v>
      </c>
      <c r="E985" s="72" t="s">
        <v>2380</v>
      </c>
      <c r="F985" s="73">
        <v>45198</v>
      </c>
      <c r="G985" s="66" t="str">
        <f t="shared" si="180"/>
        <v>Targeted Dealer</v>
      </c>
      <c r="H985" s="66"/>
      <c r="I985" s="67">
        <v>151</v>
      </c>
      <c r="J985" s="67">
        <f t="shared" si="181"/>
        <v>151</v>
      </c>
      <c r="K985" s="68">
        <v>159</v>
      </c>
      <c r="L985" s="68">
        <f t="shared" si="182"/>
        <v>-8</v>
      </c>
      <c r="M985" s="68">
        <f t="shared" si="183"/>
        <v>105.29801324503312</v>
      </c>
      <c r="N985" s="96">
        <v>118</v>
      </c>
      <c r="O985" s="97" t="str">
        <f t="shared" si="184"/>
        <v>DEC</v>
      </c>
      <c r="P985" s="96">
        <v>118</v>
      </c>
      <c r="Q985" s="98">
        <f t="shared" si="185"/>
        <v>41</v>
      </c>
      <c r="R985" s="97">
        <f t="shared" si="186"/>
        <v>0.34745762711864403</v>
      </c>
      <c r="S985" s="99" t="str">
        <f t="shared" si="187"/>
        <v>GROWTH</v>
      </c>
      <c r="T985" s="68">
        <v>47</v>
      </c>
      <c r="U985" s="100" t="str">
        <f t="shared" si="188"/>
        <v>jAN</v>
      </c>
      <c r="V985" s="96">
        <v>47</v>
      </c>
      <c r="W985" s="101">
        <f t="shared" si="189"/>
        <v>112</v>
      </c>
      <c r="X985" s="102">
        <f t="shared" si="190"/>
        <v>2.3829787234042552</v>
      </c>
      <c r="Y985" s="103" t="str">
        <f t="shared" si="191"/>
        <v>GROWTH</v>
      </c>
      <c r="Z985" s="74">
        <v>0</v>
      </c>
      <c r="AA985" s="69"/>
      <c r="AB985" s="69" t="s">
        <v>131</v>
      </c>
      <c r="AC985" s="3"/>
    </row>
    <row r="986" spans="1:29" ht="14.25" customHeight="1">
      <c r="A986" s="69" t="s">
        <v>131</v>
      </c>
      <c r="B986" s="78" t="s">
        <v>140</v>
      </c>
      <c r="C986" s="78" t="s">
        <v>2381</v>
      </c>
      <c r="D986" s="105">
        <v>1000004091</v>
      </c>
      <c r="E986" s="105" t="s">
        <v>2382</v>
      </c>
      <c r="F986" s="73">
        <v>45525</v>
      </c>
      <c r="G986" s="66" t="str">
        <f t="shared" si="180"/>
        <v>Targeted Dealer</v>
      </c>
      <c r="H986" s="66"/>
      <c r="I986" s="67">
        <v>60</v>
      </c>
      <c r="J986" s="67">
        <f t="shared" si="181"/>
        <v>60</v>
      </c>
      <c r="K986" s="68">
        <v>84</v>
      </c>
      <c r="L986" s="68">
        <f t="shared" si="182"/>
        <v>-24</v>
      </c>
      <c r="M986" s="68">
        <f t="shared" si="183"/>
        <v>140</v>
      </c>
      <c r="N986" s="96">
        <v>60</v>
      </c>
      <c r="O986" s="97" t="str">
        <f t="shared" si="184"/>
        <v>DEC</v>
      </c>
      <c r="P986" s="96">
        <v>60</v>
      </c>
      <c r="Q986" s="98">
        <f t="shared" si="185"/>
        <v>24</v>
      </c>
      <c r="R986" s="97">
        <f t="shared" si="186"/>
        <v>0.39999999999999991</v>
      </c>
      <c r="S986" s="99" t="str">
        <f t="shared" si="187"/>
        <v>GROWTH</v>
      </c>
      <c r="T986" s="68">
        <v>259.5</v>
      </c>
      <c r="U986" s="100" t="str">
        <f t="shared" si="188"/>
        <v>jAN</v>
      </c>
      <c r="V986" s="96">
        <v>259.5</v>
      </c>
      <c r="W986" s="101">
        <f t="shared" si="189"/>
        <v>-175.5</v>
      </c>
      <c r="X986" s="102">
        <f t="shared" si="190"/>
        <v>-0.67630057803468202</v>
      </c>
      <c r="Y986" s="103" t="str">
        <f t="shared" si="191"/>
        <v>DEGROWTH</v>
      </c>
      <c r="Z986" s="74">
        <v>0</v>
      </c>
      <c r="AA986" s="69"/>
      <c r="AB986" s="69" t="s">
        <v>131</v>
      </c>
      <c r="AC986" s="3"/>
    </row>
    <row r="987" spans="1:29" ht="14.25" customHeight="1">
      <c r="A987" s="69" t="s">
        <v>131</v>
      </c>
      <c r="B987" s="71" t="s">
        <v>91</v>
      </c>
      <c r="C987" s="71" t="s">
        <v>2383</v>
      </c>
      <c r="D987" s="71">
        <v>1000001141</v>
      </c>
      <c r="E987" s="72" t="s">
        <v>2384</v>
      </c>
      <c r="F987" s="73">
        <v>39566</v>
      </c>
      <c r="G987" s="66" t="str">
        <f t="shared" si="180"/>
        <v>Targeted Dealer</v>
      </c>
      <c r="H987" s="66"/>
      <c r="I987" s="67">
        <v>1775</v>
      </c>
      <c r="J987" s="67">
        <f t="shared" si="181"/>
        <v>1775</v>
      </c>
      <c r="K987" s="68">
        <v>1262</v>
      </c>
      <c r="L987" s="68">
        <f t="shared" si="182"/>
        <v>513</v>
      </c>
      <c r="M987" s="68">
        <f t="shared" si="183"/>
        <v>71.098591549295776</v>
      </c>
      <c r="N987" s="96">
        <v>1474</v>
      </c>
      <c r="O987" s="97" t="str">
        <f t="shared" si="184"/>
        <v>DEC</v>
      </c>
      <c r="P987" s="96">
        <v>1474</v>
      </c>
      <c r="Q987" s="98">
        <f t="shared" si="185"/>
        <v>-212</v>
      </c>
      <c r="R987" s="97">
        <f t="shared" si="186"/>
        <v>-0.14382632293080055</v>
      </c>
      <c r="S987" s="99" t="str">
        <f t="shared" si="187"/>
        <v>DEGROWTH</v>
      </c>
      <c r="T987" s="68">
        <v>1749</v>
      </c>
      <c r="U987" s="100" t="str">
        <f t="shared" si="188"/>
        <v>jAN</v>
      </c>
      <c r="V987" s="96">
        <v>1749</v>
      </c>
      <c r="W987" s="101">
        <f t="shared" si="189"/>
        <v>-487</v>
      </c>
      <c r="X987" s="102">
        <f t="shared" si="190"/>
        <v>-0.2784448256146369</v>
      </c>
      <c r="Y987" s="103" t="str">
        <f t="shared" si="191"/>
        <v>DEGROWTH</v>
      </c>
      <c r="Z987" s="74">
        <v>0</v>
      </c>
      <c r="AA987" s="69"/>
      <c r="AB987" s="69" t="s">
        <v>131</v>
      </c>
      <c r="AC987" s="3"/>
    </row>
    <row r="988" spans="1:29" ht="14.25" customHeight="1">
      <c r="A988" s="69" t="s">
        <v>131</v>
      </c>
      <c r="B988" s="71" t="s">
        <v>91</v>
      </c>
      <c r="C988" s="71" t="s">
        <v>2385</v>
      </c>
      <c r="D988" s="71">
        <v>1000001140</v>
      </c>
      <c r="E988" s="72" t="s">
        <v>2386</v>
      </c>
      <c r="F988" s="73">
        <v>41304</v>
      </c>
      <c r="G988" s="66" t="str">
        <f t="shared" si="180"/>
        <v>Targeted Dealer</v>
      </c>
      <c r="H988" s="66"/>
      <c r="I988" s="67">
        <v>1680</v>
      </c>
      <c r="J988" s="67">
        <f t="shared" si="181"/>
        <v>1680</v>
      </c>
      <c r="K988" s="68">
        <v>1401</v>
      </c>
      <c r="L988" s="68">
        <f t="shared" si="182"/>
        <v>279</v>
      </c>
      <c r="M988" s="68">
        <f t="shared" si="183"/>
        <v>83.392857142857139</v>
      </c>
      <c r="N988" s="96">
        <v>1163</v>
      </c>
      <c r="O988" s="97" t="str">
        <f t="shared" si="184"/>
        <v>DEC</v>
      </c>
      <c r="P988" s="96">
        <v>1163</v>
      </c>
      <c r="Q988" s="98">
        <f t="shared" si="185"/>
        <v>238</v>
      </c>
      <c r="R988" s="97">
        <f t="shared" si="186"/>
        <v>0.20464316423043849</v>
      </c>
      <c r="S988" s="99" t="str">
        <f t="shared" si="187"/>
        <v>GROWTH</v>
      </c>
      <c r="T988" s="68">
        <v>1715</v>
      </c>
      <c r="U988" s="100" t="str">
        <f t="shared" si="188"/>
        <v>jAN</v>
      </c>
      <c r="V988" s="96">
        <v>1715</v>
      </c>
      <c r="W988" s="101">
        <f t="shared" si="189"/>
        <v>-314</v>
      </c>
      <c r="X988" s="102">
        <f t="shared" si="190"/>
        <v>-0.18309037900874636</v>
      </c>
      <c r="Y988" s="103" t="str">
        <f t="shared" si="191"/>
        <v>DEGROWTH</v>
      </c>
      <c r="Z988" s="74">
        <v>0</v>
      </c>
      <c r="AA988" s="69"/>
      <c r="AB988" s="69" t="s">
        <v>131</v>
      </c>
      <c r="AC988" s="3"/>
    </row>
    <row r="989" spans="1:29" ht="14.25" customHeight="1">
      <c r="A989" s="69" t="s">
        <v>131</v>
      </c>
      <c r="B989" s="71" t="s">
        <v>91</v>
      </c>
      <c r="C989" s="71" t="s">
        <v>2387</v>
      </c>
      <c r="D989" s="71">
        <v>1000001146</v>
      </c>
      <c r="E989" s="72" t="s">
        <v>2388</v>
      </c>
      <c r="F989" s="73">
        <v>42223</v>
      </c>
      <c r="G989" s="66" t="str">
        <f t="shared" si="180"/>
        <v>Targeted Dealer</v>
      </c>
      <c r="H989" s="66"/>
      <c r="I989" s="67">
        <v>995</v>
      </c>
      <c r="J989" s="67">
        <f t="shared" si="181"/>
        <v>994.99999999999989</v>
      </c>
      <c r="K989" s="68">
        <v>495</v>
      </c>
      <c r="L989" s="68">
        <f t="shared" si="182"/>
        <v>500</v>
      </c>
      <c r="M989" s="68">
        <f t="shared" si="183"/>
        <v>49.748743718592969</v>
      </c>
      <c r="N989" s="96">
        <v>809</v>
      </c>
      <c r="O989" s="97" t="str">
        <f t="shared" si="184"/>
        <v>DEC</v>
      </c>
      <c r="P989" s="96">
        <v>809</v>
      </c>
      <c r="Q989" s="98">
        <f t="shared" si="185"/>
        <v>-314</v>
      </c>
      <c r="R989" s="97">
        <f t="shared" si="186"/>
        <v>-0.38813349814585907</v>
      </c>
      <c r="S989" s="99" t="str">
        <f t="shared" si="187"/>
        <v>DEGROWTH</v>
      </c>
      <c r="T989" s="68">
        <v>985</v>
      </c>
      <c r="U989" s="100" t="str">
        <f t="shared" si="188"/>
        <v>jAN</v>
      </c>
      <c r="V989" s="96">
        <v>985</v>
      </c>
      <c r="W989" s="101">
        <f t="shared" si="189"/>
        <v>-490</v>
      </c>
      <c r="X989" s="102">
        <f t="shared" si="190"/>
        <v>-0.4974619289340102</v>
      </c>
      <c r="Y989" s="103" t="str">
        <f t="shared" si="191"/>
        <v>DEGROWTH</v>
      </c>
      <c r="Z989" s="74">
        <v>0</v>
      </c>
      <c r="AA989" s="69"/>
      <c r="AB989" s="69" t="s">
        <v>131</v>
      </c>
      <c r="AC989" s="3"/>
    </row>
    <row r="990" spans="1:29" ht="14.25" customHeight="1">
      <c r="A990" s="69" t="s">
        <v>131</v>
      </c>
      <c r="B990" s="71" t="s">
        <v>91</v>
      </c>
      <c r="C990" s="71" t="s">
        <v>2389</v>
      </c>
      <c r="D990" s="71">
        <v>1000001150</v>
      </c>
      <c r="E990" s="72" t="s">
        <v>2390</v>
      </c>
      <c r="F990" s="73">
        <v>42524</v>
      </c>
      <c r="G990" s="66" t="str">
        <f t="shared" si="180"/>
        <v>Targeted Dealer</v>
      </c>
      <c r="H990" s="66"/>
      <c r="I990" s="67">
        <v>680</v>
      </c>
      <c r="J990" s="67">
        <f t="shared" si="181"/>
        <v>680</v>
      </c>
      <c r="K990" s="68">
        <v>662</v>
      </c>
      <c r="L990" s="68">
        <f t="shared" si="182"/>
        <v>18</v>
      </c>
      <c r="M990" s="68">
        <f t="shared" si="183"/>
        <v>97.352941176470594</v>
      </c>
      <c r="N990" s="96">
        <v>387</v>
      </c>
      <c r="O990" s="97" t="str">
        <f t="shared" si="184"/>
        <v>DEC</v>
      </c>
      <c r="P990" s="96">
        <v>387</v>
      </c>
      <c r="Q990" s="98">
        <f t="shared" si="185"/>
        <v>275</v>
      </c>
      <c r="R990" s="97">
        <f t="shared" si="186"/>
        <v>0.71059431524547811</v>
      </c>
      <c r="S990" s="99" t="str">
        <f t="shared" si="187"/>
        <v>GROWTH</v>
      </c>
      <c r="T990" s="68">
        <v>525</v>
      </c>
      <c r="U990" s="100" t="str">
        <f t="shared" si="188"/>
        <v>jAN</v>
      </c>
      <c r="V990" s="96">
        <v>525</v>
      </c>
      <c r="W990" s="101">
        <f t="shared" si="189"/>
        <v>137</v>
      </c>
      <c r="X990" s="102">
        <f t="shared" si="190"/>
        <v>0.26095238095238105</v>
      </c>
      <c r="Y990" s="103" t="str">
        <f t="shared" si="191"/>
        <v>GROWTH</v>
      </c>
      <c r="Z990" s="74">
        <v>0</v>
      </c>
      <c r="AA990" s="69"/>
      <c r="AB990" s="69" t="s">
        <v>131</v>
      </c>
      <c r="AC990" s="3"/>
    </row>
    <row r="991" spans="1:29" ht="14.25" customHeight="1">
      <c r="A991" s="69" t="s">
        <v>131</v>
      </c>
      <c r="B991" s="71" t="s">
        <v>91</v>
      </c>
      <c r="C991" s="71" t="s">
        <v>2391</v>
      </c>
      <c r="D991" s="71">
        <v>1000001144</v>
      </c>
      <c r="E991" s="72" t="s">
        <v>2392</v>
      </c>
      <c r="F991" s="73">
        <v>43589</v>
      </c>
      <c r="G991" s="66" t="str">
        <f t="shared" si="180"/>
        <v>Targeted Dealer</v>
      </c>
      <c r="H991" s="66"/>
      <c r="I991" s="67">
        <v>2124</v>
      </c>
      <c r="J991" s="67">
        <f t="shared" si="181"/>
        <v>2124</v>
      </c>
      <c r="K991" s="68">
        <v>1983</v>
      </c>
      <c r="L991" s="68">
        <f t="shared" si="182"/>
        <v>141</v>
      </c>
      <c r="M991" s="68">
        <f t="shared" si="183"/>
        <v>93.361581920903959</v>
      </c>
      <c r="N991" s="96">
        <v>2017</v>
      </c>
      <c r="O991" s="97" t="str">
        <f t="shared" si="184"/>
        <v>DEC</v>
      </c>
      <c r="P991" s="96">
        <v>2017</v>
      </c>
      <c r="Q991" s="98">
        <f t="shared" si="185"/>
        <v>-34</v>
      </c>
      <c r="R991" s="97">
        <f t="shared" si="186"/>
        <v>-1.6856717897868134E-2</v>
      </c>
      <c r="S991" s="99" t="str">
        <f t="shared" si="187"/>
        <v>DEGROWTH</v>
      </c>
      <c r="T991" s="68">
        <v>1736</v>
      </c>
      <c r="U991" s="100" t="str">
        <f t="shared" si="188"/>
        <v>jAN</v>
      </c>
      <c r="V991" s="96">
        <v>1736</v>
      </c>
      <c r="W991" s="101">
        <f t="shared" si="189"/>
        <v>247</v>
      </c>
      <c r="X991" s="102">
        <f t="shared" si="190"/>
        <v>0.14228110599078336</v>
      </c>
      <c r="Y991" s="103" t="str">
        <f t="shared" si="191"/>
        <v>GROWTH</v>
      </c>
      <c r="Z991" s="74">
        <v>0</v>
      </c>
      <c r="AA991" s="69"/>
      <c r="AB991" s="69" t="s">
        <v>131</v>
      </c>
      <c r="AC991" s="3"/>
    </row>
    <row r="992" spans="1:29" ht="14.25" customHeight="1">
      <c r="A992" s="69" t="s">
        <v>131</v>
      </c>
      <c r="B992" s="71" t="s">
        <v>91</v>
      </c>
      <c r="C992" s="71" t="s">
        <v>2393</v>
      </c>
      <c r="D992" s="71">
        <v>1000001154</v>
      </c>
      <c r="E992" s="72" t="s">
        <v>2394</v>
      </c>
      <c r="F992" s="73">
        <v>43749</v>
      </c>
      <c r="G992" s="66" t="str">
        <f t="shared" si="180"/>
        <v>Targeted Dealer</v>
      </c>
      <c r="H992" s="66"/>
      <c r="I992" s="67">
        <v>135</v>
      </c>
      <c r="J992" s="67">
        <f t="shared" si="181"/>
        <v>135</v>
      </c>
      <c r="K992" s="68">
        <v>120</v>
      </c>
      <c r="L992" s="68">
        <f t="shared" si="182"/>
        <v>15</v>
      </c>
      <c r="M992" s="68">
        <f t="shared" si="183"/>
        <v>88.888888888888886</v>
      </c>
      <c r="N992" s="96">
        <v>168</v>
      </c>
      <c r="O992" s="97" t="str">
        <f t="shared" si="184"/>
        <v>DEC</v>
      </c>
      <c r="P992" s="96">
        <v>168</v>
      </c>
      <c r="Q992" s="98">
        <f t="shared" si="185"/>
        <v>-48</v>
      </c>
      <c r="R992" s="97">
        <f t="shared" si="186"/>
        <v>-0.2857142857142857</v>
      </c>
      <c r="S992" s="99" t="str">
        <f t="shared" si="187"/>
        <v>DEGROWTH</v>
      </c>
      <c r="T992" s="68">
        <v>113</v>
      </c>
      <c r="U992" s="100" t="str">
        <f t="shared" si="188"/>
        <v>jAN</v>
      </c>
      <c r="V992" s="96">
        <v>113</v>
      </c>
      <c r="W992" s="101">
        <f t="shared" si="189"/>
        <v>7</v>
      </c>
      <c r="X992" s="102">
        <f t="shared" si="190"/>
        <v>6.1946902654867353E-2</v>
      </c>
      <c r="Y992" s="103" t="str">
        <f t="shared" si="191"/>
        <v>GROWTH</v>
      </c>
      <c r="Z992" s="74">
        <v>0</v>
      </c>
      <c r="AA992" s="69"/>
      <c r="AB992" s="69" t="s">
        <v>131</v>
      </c>
      <c r="AC992" s="3"/>
    </row>
    <row r="993" spans="1:29" ht="14.25" customHeight="1">
      <c r="A993" s="69" t="s">
        <v>131</v>
      </c>
      <c r="B993" s="71" t="s">
        <v>91</v>
      </c>
      <c r="C993" s="71" t="s">
        <v>2395</v>
      </c>
      <c r="D993" s="71">
        <v>1000001147</v>
      </c>
      <c r="E993" s="72" t="s">
        <v>2396</v>
      </c>
      <c r="F993" s="73">
        <v>44228</v>
      </c>
      <c r="G993" s="66" t="str">
        <f t="shared" si="180"/>
        <v>Targeted Dealer</v>
      </c>
      <c r="H993" s="66"/>
      <c r="I993" s="67">
        <v>150</v>
      </c>
      <c r="J993" s="67">
        <f t="shared" si="181"/>
        <v>150</v>
      </c>
      <c r="K993" s="68">
        <v>72</v>
      </c>
      <c r="L993" s="68">
        <f t="shared" si="182"/>
        <v>78</v>
      </c>
      <c r="M993" s="68">
        <f t="shared" si="183"/>
        <v>48</v>
      </c>
      <c r="N993" s="96">
        <v>108</v>
      </c>
      <c r="O993" s="97" t="str">
        <f t="shared" si="184"/>
        <v>DEC</v>
      </c>
      <c r="P993" s="96">
        <v>108</v>
      </c>
      <c r="Q993" s="98">
        <f t="shared" si="185"/>
        <v>-36</v>
      </c>
      <c r="R993" s="97">
        <f t="shared" si="186"/>
        <v>-0.33333333333333337</v>
      </c>
      <c r="S993" s="99" t="str">
        <f t="shared" si="187"/>
        <v>DEGROWTH</v>
      </c>
      <c r="T993" s="68">
        <v>144</v>
      </c>
      <c r="U993" s="100" t="str">
        <f t="shared" si="188"/>
        <v>jAN</v>
      </c>
      <c r="V993" s="96">
        <v>144</v>
      </c>
      <c r="W993" s="101">
        <f t="shared" si="189"/>
        <v>-72</v>
      </c>
      <c r="X993" s="102">
        <f t="shared" si="190"/>
        <v>-0.5</v>
      </c>
      <c r="Y993" s="103" t="str">
        <f t="shared" si="191"/>
        <v>DEGROWTH</v>
      </c>
      <c r="Z993" s="74">
        <v>0</v>
      </c>
      <c r="AA993" s="69"/>
      <c r="AB993" s="69" t="s">
        <v>131</v>
      </c>
      <c r="AC993" s="3"/>
    </row>
    <row r="994" spans="1:29" ht="14.25" customHeight="1">
      <c r="A994" s="69" t="s">
        <v>131</v>
      </c>
      <c r="B994" s="71" t="s">
        <v>91</v>
      </c>
      <c r="C994" s="71" t="s">
        <v>2397</v>
      </c>
      <c r="D994" s="71">
        <v>1000001153</v>
      </c>
      <c r="E994" s="72" t="s">
        <v>2398</v>
      </c>
      <c r="F994" s="73">
        <v>44230</v>
      </c>
      <c r="G994" s="66" t="str">
        <f t="shared" si="180"/>
        <v>Targeted Dealer</v>
      </c>
      <c r="H994" s="66"/>
      <c r="I994" s="67">
        <v>2530</v>
      </c>
      <c r="J994" s="67">
        <f t="shared" si="181"/>
        <v>2530</v>
      </c>
      <c r="K994" s="68">
        <v>2257</v>
      </c>
      <c r="L994" s="68">
        <f t="shared" si="182"/>
        <v>273</v>
      </c>
      <c r="M994" s="68">
        <f t="shared" si="183"/>
        <v>89.209486166007906</v>
      </c>
      <c r="N994" s="96">
        <v>2179</v>
      </c>
      <c r="O994" s="97" t="str">
        <f t="shared" si="184"/>
        <v>DEC</v>
      </c>
      <c r="P994" s="96">
        <v>2179</v>
      </c>
      <c r="Q994" s="98">
        <f t="shared" si="185"/>
        <v>78</v>
      </c>
      <c r="R994" s="97">
        <f t="shared" si="186"/>
        <v>3.5796236805874182E-2</v>
      </c>
      <c r="S994" s="99" t="str">
        <f t="shared" si="187"/>
        <v>GROWTH</v>
      </c>
      <c r="T994" s="68">
        <v>2549</v>
      </c>
      <c r="U994" s="100" t="str">
        <f t="shared" si="188"/>
        <v>jAN</v>
      </c>
      <c r="V994" s="96">
        <v>2549</v>
      </c>
      <c r="W994" s="101">
        <f t="shared" si="189"/>
        <v>-292</v>
      </c>
      <c r="X994" s="102">
        <f t="shared" si="190"/>
        <v>-0.11455472734405647</v>
      </c>
      <c r="Y994" s="103" t="str">
        <f t="shared" si="191"/>
        <v>DEGROWTH</v>
      </c>
      <c r="Z994" s="74">
        <v>0</v>
      </c>
      <c r="AA994" s="69"/>
      <c r="AB994" s="69" t="s">
        <v>131</v>
      </c>
      <c r="AC994" s="3"/>
    </row>
    <row r="995" spans="1:29" ht="14.25" customHeight="1">
      <c r="A995" s="69" t="s">
        <v>131</v>
      </c>
      <c r="B995" s="71" t="s">
        <v>91</v>
      </c>
      <c r="C995" s="71" t="s">
        <v>2399</v>
      </c>
      <c r="D995" s="71">
        <v>1000001143</v>
      </c>
      <c r="E995" s="72" t="s">
        <v>2400</v>
      </c>
      <c r="F995" s="73">
        <v>44257</v>
      </c>
      <c r="G995" s="66" t="str">
        <f t="shared" si="180"/>
        <v>Targeted Dealer</v>
      </c>
      <c r="H995" s="66"/>
      <c r="I995" s="67">
        <v>100</v>
      </c>
      <c r="J995" s="67">
        <f t="shared" si="181"/>
        <v>100</v>
      </c>
      <c r="K995" s="68">
        <v>72</v>
      </c>
      <c r="L995" s="68">
        <f t="shared" si="182"/>
        <v>28</v>
      </c>
      <c r="M995" s="68">
        <f t="shared" si="183"/>
        <v>72</v>
      </c>
      <c r="N995" s="96">
        <v>24</v>
      </c>
      <c r="O995" s="97" t="str">
        <f t="shared" si="184"/>
        <v>DEC</v>
      </c>
      <c r="P995" s="96">
        <v>24</v>
      </c>
      <c r="Q995" s="98">
        <f t="shared" si="185"/>
        <v>48</v>
      </c>
      <c r="R995" s="97">
        <f t="shared" si="186"/>
        <v>2</v>
      </c>
      <c r="S995" s="99" t="str">
        <f t="shared" si="187"/>
        <v>GROWTH</v>
      </c>
      <c r="T995" s="68">
        <v>72</v>
      </c>
      <c r="U995" s="100" t="str">
        <f t="shared" si="188"/>
        <v>jAN</v>
      </c>
      <c r="V995" s="96">
        <v>72</v>
      </c>
      <c r="W995" s="101">
        <f t="shared" si="189"/>
        <v>0</v>
      </c>
      <c r="X995" s="102">
        <f t="shared" si="190"/>
        <v>0</v>
      </c>
      <c r="Y995" s="103" t="str">
        <f t="shared" si="191"/>
        <v>GROWTH</v>
      </c>
      <c r="Z995" s="74">
        <v>0</v>
      </c>
      <c r="AA995" s="69"/>
      <c r="AB995" s="69" t="s">
        <v>131</v>
      </c>
      <c r="AC995" s="3"/>
    </row>
    <row r="996" spans="1:29" ht="14.25" customHeight="1">
      <c r="A996" s="69" t="s">
        <v>131</v>
      </c>
      <c r="B996" s="71" t="s">
        <v>91</v>
      </c>
      <c r="C996" s="71" t="s">
        <v>2401</v>
      </c>
      <c r="D996" s="71">
        <v>1000001148</v>
      </c>
      <c r="E996" s="72" t="s">
        <v>2402</v>
      </c>
      <c r="F996" s="73">
        <v>44337</v>
      </c>
      <c r="G996" s="66" t="str">
        <f t="shared" si="180"/>
        <v>Targeted Dealer</v>
      </c>
      <c r="H996" s="66"/>
      <c r="I996" s="67">
        <v>180</v>
      </c>
      <c r="J996" s="67">
        <f t="shared" si="181"/>
        <v>180</v>
      </c>
      <c r="K996" s="68">
        <v>259</v>
      </c>
      <c r="L996" s="68">
        <f t="shared" si="182"/>
        <v>-79</v>
      </c>
      <c r="M996" s="68">
        <f t="shared" si="183"/>
        <v>143.88888888888889</v>
      </c>
      <c r="N996" s="96">
        <v>156</v>
      </c>
      <c r="O996" s="97" t="str">
        <f t="shared" si="184"/>
        <v>DEC</v>
      </c>
      <c r="P996" s="96">
        <v>156</v>
      </c>
      <c r="Q996" s="98">
        <f t="shared" si="185"/>
        <v>103</v>
      </c>
      <c r="R996" s="97">
        <f t="shared" si="186"/>
        <v>0.66025641025641035</v>
      </c>
      <c r="S996" s="99" t="str">
        <f t="shared" si="187"/>
        <v>GROWTH</v>
      </c>
      <c r="T996" s="68">
        <v>164</v>
      </c>
      <c r="U996" s="100" t="str">
        <f t="shared" si="188"/>
        <v>jAN</v>
      </c>
      <c r="V996" s="96">
        <v>164</v>
      </c>
      <c r="W996" s="101">
        <f t="shared" si="189"/>
        <v>95</v>
      </c>
      <c r="X996" s="102">
        <f t="shared" si="190"/>
        <v>0.5792682926829269</v>
      </c>
      <c r="Y996" s="103" t="str">
        <f t="shared" si="191"/>
        <v>GROWTH</v>
      </c>
      <c r="Z996" s="74">
        <v>0</v>
      </c>
      <c r="AA996" s="69"/>
      <c r="AB996" s="69" t="s">
        <v>131</v>
      </c>
      <c r="AC996" s="3"/>
    </row>
    <row r="997" spans="1:29" ht="14.25" customHeight="1">
      <c r="A997" s="69" t="s">
        <v>131</v>
      </c>
      <c r="B997" s="71" t="s">
        <v>91</v>
      </c>
      <c r="C997" s="71" t="s">
        <v>2403</v>
      </c>
      <c r="D997" s="71">
        <v>1000002535</v>
      </c>
      <c r="E997" s="72" t="s">
        <v>2404</v>
      </c>
      <c r="F997" s="73">
        <v>44602</v>
      </c>
      <c r="G997" s="66" t="str">
        <f t="shared" si="180"/>
        <v>Targeted Dealer</v>
      </c>
      <c r="H997" s="66"/>
      <c r="I997" s="67">
        <v>240</v>
      </c>
      <c r="J997" s="67">
        <f t="shared" si="181"/>
        <v>240</v>
      </c>
      <c r="K997" s="68">
        <v>270</v>
      </c>
      <c r="L997" s="68">
        <f t="shared" si="182"/>
        <v>-30</v>
      </c>
      <c r="M997" s="68">
        <f t="shared" si="183"/>
        <v>112.5</v>
      </c>
      <c r="N997" s="96">
        <v>125</v>
      </c>
      <c r="O997" s="97" t="str">
        <f t="shared" si="184"/>
        <v>DEC</v>
      </c>
      <c r="P997" s="96">
        <v>125</v>
      </c>
      <c r="Q997" s="98">
        <f t="shared" si="185"/>
        <v>145</v>
      </c>
      <c r="R997" s="97">
        <f t="shared" si="186"/>
        <v>1.1600000000000001</v>
      </c>
      <c r="S997" s="99" t="str">
        <f t="shared" si="187"/>
        <v>GROWTH</v>
      </c>
      <c r="T997" s="68">
        <v>200</v>
      </c>
      <c r="U997" s="100" t="str">
        <f t="shared" si="188"/>
        <v>jAN</v>
      </c>
      <c r="V997" s="96">
        <v>200</v>
      </c>
      <c r="W997" s="101">
        <f t="shared" si="189"/>
        <v>70</v>
      </c>
      <c r="X997" s="102">
        <f t="shared" si="190"/>
        <v>0.35000000000000009</v>
      </c>
      <c r="Y997" s="103" t="str">
        <f t="shared" si="191"/>
        <v>GROWTH</v>
      </c>
      <c r="Z997" s="74">
        <v>0</v>
      </c>
      <c r="AA997" s="69"/>
      <c r="AB997" s="69" t="s">
        <v>131</v>
      </c>
      <c r="AC997" s="3"/>
    </row>
    <row r="998" spans="1:29" ht="14.25" customHeight="1">
      <c r="A998" s="69" t="s">
        <v>131</v>
      </c>
      <c r="B998" s="71" t="s">
        <v>91</v>
      </c>
      <c r="C998" s="71" t="s">
        <v>2405</v>
      </c>
      <c r="D998" s="71">
        <v>1000003700</v>
      </c>
      <c r="E998" s="71" t="s">
        <v>2406</v>
      </c>
      <c r="F998" s="73">
        <v>45167</v>
      </c>
      <c r="G998" s="66" t="str">
        <f t="shared" si="180"/>
        <v>Targeted Dealer</v>
      </c>
      <c r="H998" s="66"/>
      <c r="I998" s="67">
        <v>100</v>
      </c>
      <c r="J998" s="67">
        <f t="shared" si="181"/>
        <v>100</v>
      </c>
      <c r="K998" s="68">
        <v>97</v>
      </c>
      <c r="L998" s="68">
        <f t="shared" si="182"/>
        <v>3</v>
      </c>
      <c r="M998" s="68">
        <f t="shared" si="183"/>
        <v>97</v>
      </c>
      <c r="N998" s="96">
        <v>60</v>
      </c>
      <c r="O998" s="97" t="str">
        <f t="shared" si="184"/>
        <v>DEC</v>
      </c>
      <c r="P998" s="96">
        <v>60</v>
      </c>
      <c r="Q998" s="98">
        <f t="shared" si="185"/>
        <v>37</v>
      </c>
      <c r="R998" s="97">
        <f t="shared" si="186"/>
        <v>0.6166666666666667</v>
      </c>
      <c r="S998" s="99" t="str">
        <f t="shared" si="187"/>
        <v>GROWTH</v>
      </c>
      <c r="T998" s="68">
        <v>73</v>
      </c>
      <c r="U998" s="100" t="str">
        <f t="shared" si="188"/>
        <v>jAN</v>
      </c>
      <c r="V998" s="96">
        <v>73</v>
      </c>
      <c r="W998" s="101">
        <f t="shared" si="189"/>
        <v>24</v>
      </c>
      <c r="X998" s="102">
        <f t="shared" si="190"/>
        <v>0.32876712328767121</v>
      </c>
      <c r="Y998" s="103" t="str">
        <f t="shared" si="191"/>
        <v>GROWTH</v>
      </c>
      <c r="Z998" s="74">
        <v>0</v>
      </c>
      <c r="AA998" s="69"/>
      <c r="AB998" s="69" t="s">
        <v>131</v>
      </c>
      <c r="AC998" s="3"/>
    </row>
    <row r="999" spans="1:29" ht="14.25" customHeight="1">
      <c r="A999" s="69" t="s">
        <v>131</v>
      </c>
      <c r="B999" s="71" t="s">
        <v>91</v>
      </c>
      <c r="C999" s="71" t="s">
        <v>2407</v>
      </c>
      <c r="D999" s="71">
        <v>1000003743</v>
      </c>
      <c r="E999" s="71" t="s">
        <v>2408</v>
      </c>
      <c r="F999" s="73">
        <v>45230</v>
      </c>
      <c r="G999" s="66" t="str">
        <f t="shared" si="180"/>
        <v>Targeted Dealer</v>
      </c>
      <c r="H999" s="66"/>
      <c r="I999" s="67">
        <v>50</v>
      </c>
      <c r="J999" s="67">
        <f t="shared" si="181"/>
        <v>50</v>
      </c>
      <c r="K999" s="68">
        <v>60</v>
      </c>
      <c r="L999" s="68">
        <f t="shared" si="182"/>
        <v>-10</v>
      </c>
      <c r="M999" s="68">
        <f t="shared" si="183"/>
        <v>120</v>
      </c>
      <c r="N999" s="96">
        <v>24</v>
      </c>
      <c r="O999" s="97" t="str">
        <f t="shared" si="184"/>
        <v>DEC</v>
      </c>
      <c r="P999" s="96">
        <v>24</v>
      </c>
      <c r="Q999" s="98">
        <f t="shared" si="185"/>
        <v>36</v>
      </c>
      <c r="R999" s="97">
        <f t="shared" si="186"/>
        <v>1.5</v>
      </c>
      <c r="S999" s="99" t="str">
        <f t="shared" si="187"/>
        <v>GROWTH</v>
      </c>
      <c r="T999" s="68">
        <v>12</v>
      </c>
      <c r="U999" s="100" t="str">
        <f t="shared" si="188"/>
        <v>jAN</v>
      </c>
      <c r="V999" s="96">
        <v>12</v>
      </c>
      <c r="W999" s="101">
        <f t="shared" si="189"/>
        <v>48</v>
      </c>
      <c r="X999" s="102">
        <f t="shared" si="190"/>
        <v>4</v>
      </c>
      <c r="Y999" s="103" t="str">
        <f t="shared" si="191"/>
        <v>GROWTH</v>
      </c>
      <c r="Z999" s="74">
        <v>0</v>
      </c>
      <c r="AA999" s="69"/>
      <c r="AB999" s="69" t="s">
        <v>131</v>
      </c>
      <c r="AC999" s="3"/>
    </row>
    <row r="1000" spans="1:29" ht="14.25" customHeight="1">
      <c r="A1000" s="69" t="s">
        <v>131</v>
      </c>
      <c r="B1000" s="78" t="s">
        <v>91</v>
      </c>
      <c r="C1000" s="78" t="s">
        <v>2409</v>
      </c>
      <c r="D1000" s="78">
        <v>1000004007</v>
      </c>
      <c r="E1000" s="78" t="s">
        <v>2410</v>
      </c>
      <c r="F1000" s="73">
        <v>45457</v>
      </c>
      <c r="G1000" s="66" t="str">
        <f t="shared" si="180"/>
        <v>Targeted Dealer</v>
      </c>
      <c r="H1000" s="66"/>
      <c r="I1000" s="67">
        <v>125</v>
      </c>
      <c r="J1000" s="67">
        <f t="shared" si="181"/>
        <v>125</v>
      </c>
      <c r="K1000" s="68">
        <v>128</v>
      </c>
      <c r="L1000" s="68">
        <f t="shared" si="182"/>
        <v>-3</v>
      </c>
      <c r="M1000" s="68">
        <f t="shared" si="183"/>
        <v>102.4</v>
      </c>
      <c r="N1000" s="96">
        <v>138</v>
      </c>
      <c r="O1000" s="97" t="str">
        <f t="shared" si="184"/>
        <v>DEC</v>
      </c>
      <c r="P1000" s="96">
        <v>138</v>
      </c>
      <c r="Q1000" s="98">
        <f t="shared" si="185"/>
        <v>-10</v>
      </c>
      <c r="R1000" s="97">
        <f t="shared" si="186"/>
        <v>-7.2463768115942018E-2</v>
      </c>
      <c r="S1000" s="99" t="str">
        <f t="shared" si="187"/>
        <v>DEGROWTH</v>
      </c>
      <c r="T1000" s="68">
        <v>87</v>
      </c>
      <c r="U1000" s="100" t="str">
        <f t="shared" si="188"/>
        <v>jAN</v>
      </c>
      <c r="V1000" s="96">
        <v>87</v>
      </c>
      <c r="W1000" s="101">
        <f t="shared" si="189"/>
        <v>41</v>
      </c>
      <c r="X1000" s="102">
        <f t="shared" si="190"/>
        <v>0.47126436781609193</v>
      </c>
      <c r="Y1000" s="103" t="str">
        <f t="shared" si="191"/>
        <v>GROWTH</v>
      </c>
      <c r="Z1000" s="74">
        <v>0</v>
      </c>
      <c r="AA1000" s="69"/>
      <c r="AB1000" s="69" t="s">
        <v>131</v>
      </c>
      <c r="AC1000" s="3"/>
    </row>
    <row r="1001" spans="1:29" ht="14.25" customHeight="1">
      <c r="A1001" s="69" t="s">
        <v>131</v>
      </c>
      <c r="B1001" s="78" t="s">
        <v>91</v>
      </c>
      <c r="C1001" s="78" t="s">
        <v>330</v>
      </c>
      <c r="D1001" s="78">
        <v>1000004035</v>
      </c>
      <c r="E1001" s="78" t="s">
        <v>331</v>
      </c>
      <c r="F1001" s="73">
        <v>45478</v>
      </c>
      <c r="G1001" s="66" t="str">
        <f t="shared" si="180"/>
        <v>-</v>
      </c>
      <c r="H1001" s="66"/>
      <c r="I1001" s="67">
        <v>0</v>
      </c>
      <c r="J1001" s="67">
        <f t="shared" si="181"/>
        <v>0</v>
      </c>
      <c r="K1001" s="68">
        <v>0</v>
      </c>
      <c r="L1001" s="68">
        <f t="shared" si="182"/>
        <v>0</v>
      </c>
      <c r="M1001" s="68" t="str">
        <f t="shared" si="183"/>
        <v>-</v>
      </c>
      <c r="N1001" s="96">
        <v>0</v>
      </c>
      <c r="O1001" s="97" t="str">
        <f t="shared" si="184"/>
        <v>DEC</v>
      </c>
      <c r="P1001" s="96">
        <v>0</v>
      </c>
      <c r="Q1001" s="98">
        <f t="shared" si="185"/>
        <v>0</v>
      </c>
      <c r="R1001" s="97" t="str">
        <f t="shared" si="186"/>
        <v xml:space="preserve"> </v>
      </c>
      <c r="S1001" s="99" t="b">
        <f t="shared" si="187"/>
        <v>0</v>
      </c>
      <c r="T1001" s="68">
        <v>410</v>
      </c>
      <c r="U1001" s="100" t="str">
        <f t="shared" si="188"/>
        <v>jAN</v>
      </c>
      <c r="V1001" s="96">
        <v>410</v>
      </c>
      <c r="W1001" s="101">
        <f t="shared" si="189"/>
        <v>-410</v>
      </c>
      <c r="X1001" s="102">
        <f t="shared" si="190"/>
        <v>-1</v>
      </c>
      <c r="Y1001" s="103" t="str">
        <f t="shared" si="191"/>
        <v>DEGROWTH</v>
      </c>
      <c r="Z1001" s="74">
        <v>0</v>
      </c>
      <c r="AA1001" s="69"/>
      <c r="AB1001" s="69" t="s">
        <v>131</v>
      </c>
      <c r="AC1001" s="3"/>
    </row>
    <row r="1002" spans="1:29" ht="14.25" customHeight="1">
      <c r="A1002" s="69" t="s">
        <v>131</v>
      </c>
      <c r="B1002" s="78" t="s">
        <v>91</v>
      </c>
      <c r="C1002" s="78" t="s">
        <v>2411</v>
      </c>
      <c r="D1002" s="78">
        <v>1000004069</v>
      </c>
      <c r="E1002" s="78" t="s">
        <v>2412</v>
      </c>
      <c r="F1002" s="73">
        <v>45504</v>
      </c>
      <c r="G1002" s="66" t="str">
        <f t="shared" si="180"/>
        <v>Targeted Dealer</v>
      </c>
      <c r="H1002" s="66"/>
      <c r="I1002" s="67">
        <v>136</v>
      </c>
      <c r="J1002" s="67">
        <f t="shared" si="181"/>
        <v>136</v>
      </c>
      <c r="K1002" s="68">
        <v>170</v>
      </c>
      <c r="L1002" s="68">
        <f t="shared" si="182"/>
        <v>-34</v>
      </c>
      <c r="M1002" s="68">
        <f t="shared" si="183"/>
        <v>124.99999999999999</v>
      </c>
      <c r="N1002" s="96">
        <v>168</v>
      </c>
      <c r="O1002" s="97" t="str">
        <f t="shared" si="184"/>
        <v>DEC</v>
      </c>
      <c r="P1002" s="96">
        <v>168</v>
      </c>
      <c r="Q1002" s="98">
        <f t="shared" si="185"/>
        <v>2</v>
      </c>
      <c r="R1002" s="97">
        <f t="shared" si="186"/>
        <v>1.1904761904761862E-2</v>
      </c>
      <c r="S1002" s="99" t="str">
        <f t="shared" si="187"/>
        <v>GROWTH</v>
      </c>
      <c r="T1002" s="68">
        <v>104</v>
      </c>
      <c r="U1002" s="100" t="str">
        <f t="shared" si="188"/>
        <v>jAN</v>
      </c>
      <c r="V1002" s="96">
        <v>104</v>
      </c>
      <c r="W1002" s="101">
        <f t="shared" si="189"/>
        <v>66</v>
      </c>
      <c r="X1002" s="102">
        <f t="shared" si="190"/>
        <v>0.63461538461538458</v>
      </c>
      <c r="Y1002" s="103" t="str">
        <f t="shared" si="191"/>
        <v>GROWTH</v>
      </c>
      <c r="Z1002" s="74">
        <v>0</v>
      </c>
      <c r="AA1002" s="69"/>
      <c r="AB1002" s="69" t="s">
        <v>131</v>
      </c>
      <c r="AC1002" s="3"/>
    </row>
    <row r="1003" spans="1:29" ht="14.25" customHeight="1">
      <c r="A1003" s="69" t="s">
        <v>131</v>
      </c>
      <c r="B1003" s="71" t="s">
        <v>93</v>
      </c>
      <c r="C1003" s="71" t="s">
        <v>2413</v>
      </c>
      <c r="D1003" s="71">
        <v>1000001408</v>
      </c>
      <c r="E1003" s="72" t="s">
        <v>2414</v>
      </c>
      <c r="F1003" s="73">
        <v>40614</v>
      </c>
      <c r="G1003" s="66" t="str">
        <f t="shared" si="180"/>
        <v>Targeted Dealer</v>
      </c>
      <c r="H1003" s="66"/>
      <c r="I1003" s="67">
        <v>300</v>
      </c>
      <c r="J1003" s="67">
        <f t="shared" si="181"/>
        <v>300</v>
      </c>
      <c r="K1003" s="68">
        <v>445</v>
      </c>
      <c r="L1003" s="68">
        <f t="shared" si="182"/>
        <v>-145</v>
      </c>
      <c r="M1003" s="68">
        <f t="shared" si="183"/>
        <v>148.33333333333334</v>
      </c>
      <c r="N1003" s="96">
        <v>178.5</v>
      </c>
      <c r="O1003" s="97" t="str">
        <f t="shared" si="184"/>
        <v>DEC</v>
      </c>
      <c r="P1003" s="96">
        <v>178.5</v>
      </c>
      <c r="Q1003" s="98">
        <f t="shared" si="185"/>
        <v>266.5</v>
      </c>
      <c r="R1003" s="97">
        <f t="shared" si="186"/>
        <v>1.4929971988795518</v>
      </c>
      <c r="S1003" s="99" t="str">
        <f t="shared" si="187"/>
        <v>GROWTH</v>
      </c>
      <c r="T1003" s="68">
        <v>33.9</v>
      </c>
      <c r="U1003" s="100" t="str">
        <f t="shared" si="188"/>
        <v>jAN</v>
      </c>
      <c r="V1003" s="96">
        <v>33.9</v>
      </c>
      <c r="W1003" s="101">
        <f t="shared" si="189"/>
        <v>411.1</v>
      </c>
      <c r="X1003" s="102">
        <f t="shared" si="190"/>
        <v>12.12684365781711</v>
      </c>
      <c r="Y1003" s="103" t="str">
        <f t="shared" si="191"/>
        <v>GROWTH</v>
      </c>
      <c r="Z1003" s="74">
        <v>0</v>
      </c>
      <c r="AA1003" s="69"/>
      <c r="AB1003" s="69" t="s">
        <v>131</v>
      </c>
      <c r="AC1003" s="3"/>
    </row>
    <row r="1004" spans="1:29" ht="14.25" customHeight="1">
      <c r="A1004" s="69" t="s">
        <v>131</v>
      </c>
      <c r="B1004" s="71" t="s">
        <v>93</v>
      </c>
      <c r="C1004" s="71" t="s">
        <v>2415</v>
      </c>
      <c r="D1004" s="71">
        <v>1000001405</v>
      </c>
      <c r="E1004" s="72" t="s">
        <v>2416</v>
      </c>
      <c r="F1004" s="73">
        <v>40876</v>
      </c>
      <c r="G1004" s="66" t="str">
        <f t="shared" si="180"/>
        <v>Targeted Dealer</v>
      </c>
      <c r="H1004" s="66"/>
      <c r="I1004" s="67">
        <v>200</v>
      </c>
      <c r="J1004" s="67">
        <f t="shared" si="181"/>
        <v>200</v>
      </c>
      <c r="K1004" s="68">
        <v>201</v>
      </c>
      <c r="L1004" s="68">
        <f t="shared" si="182"/>
        <v>-1</v>
      </c>
      <c r="M1004" s="68">
        <f t="shared" si="183"/>
        <v>100.5</v>
      </c>
      <c r="N1004" s="96">
        <v>230</v>
      </c>
      <c r="O1004" s="97" t="str">
        <f t="shared" si="184"/>
        <v>DEC</v>
      </c>
      <c r="P1004" s="96">
        <v>230</v>
      </c>
      <c r="Q1004" s="98">
        <f t="shared" si="185"/>
        <v>-29</v>
      </c>
      <c r="R1004" s="97">
        <f t="shared" si="186"/>
        <v>-0.12608695652173918</v>
      </c>
      <c r="S1004" s="99" t="str">
        <f t="shared" si="187"/>
        <v>DEGROWTH</v>
      </c>
      <c r="T1004" s="68">
        <v>212</v>
      </c>
      <c r="U1004" s="100" t="str">
        <f t="shared" si="188"/>
        <v>jAN</v>
      </c>
      <c r="V1004" s="96">
        <v>212</v>
      </c>
      <c r="W1004" s="101">
        <f t="shared" si="189"/>
        <v>-11</v>
      </c>
      <c r="X1004" s="102">
        <f t="shared" si="190"/>
        <v>-5.1886792452830233E-2</v>
      </c>
      <c r="Y1004" s="103" t="str">
        <f t="shared" si="191"/>
        <v>DEGROWTH</v>
      </c>
      <c r="Z1004" s="74">
        <v>0</v>
      </c>
      <c r="AA1004" s="69"/>
      <c r="AB1004" s="69" t="s">
        <v>131</v>
      </c>
      <c r="AC1004" s="3"/>
    </row>
    <row r="1005" spans="1:29" ht="14.25" customHeight="1">
      <c r="A1005" s="69" t="s">
        <v>131</v>
      </c>
      <c r="B1005" s="71" t="s">
        <v>93</v>
      </c>
      <c r="C1005" s="71" t="s">
        <v>2417</v>
      </c>
      <c r="D1005" s="71">
        <v>1000001418</v>
      </c>
      <c r="E1005" s="72" t="s">
        <v>2418</v>
      </c>
      <c r="F1005" s="73">
        <v>40925</v>
      </c>
      <c r="G1005" s="66" t="str">
        <f t="shared" si="180"/>
        <v>Targeted Dealer</v>
      </c>
      <c r="H1005" s="66"/>
      <c r="I1005" s="67">
        <v>350</v>
      </c>
      <c r="J1005" s="67">
        <f t="shared" si="181"/>
        <v>350</v>
      </c>
      <c r="K1005" s="68">
        <v>200</v>
      </c>
      <c r="L1005" s="68">
        <f t="shared" si="182"/>
        <v>150</v>
      </c>
      <c r="M1005" s="68">
        <f t="shared" si="183"/>
        <v>57.142857142857146</v>
      </c>
      <c r="N1005" s="96">
        <v>300</v>
      </c>
      <c r="O1005" s="97" t="str">
        <f t="shared" si="184"/>
        <v>DEC</v>
      </c>
      <c r="P1005" s="96">
        <v>300</v>
      </c>
      <c r="Q1005" s="98">
        <f t="shared" si="185"/>
        <v>-100</v>
      </c>
      <c r="R1005" s="97">
        <f t="shared" si="186"/>
        <v>-0.33333333333333337</v>
      </c>
      <c r="S1005" s="99" t="str">
        <f t="shared" si="187"/>
        <v>DEGROWTH</v>
      </c>
      <c r="T1005" s="68">
        <v>254</v>
      </c>
      <c r="U1005" s="100" t="str">
        <f t="shared" si="188"/>
        <v>jAN</v>
      </c>
      <c r="V1005" s="96">
        <v>254</v>
      </c>
      <c r="W1005" s="101">
        <f t="shared" si="189"/>
        <v>-54</v>
      </c>
      <c r="X1005" s="102">
        <f t="shared" si="190"/>
        <v>-0.21259842519685035</v>
      </c>
      <c r="Y1005" s="103" t="str">
        <f t="shared" si="191"/>
        <v>DEGROWTH</v>
      </c>
      <c r="Z1005" s="74">
        <v>0</v>
      </c>
      <c r="AA1005" s="69"/>
      <c r="AB1005" s="69" t="s">
        <v>131</v>
      </c>
      <c r="AC1005" s="3"/>
    </row>
    <row r="1006" spans="1:29" ht="14.25" customHeight="1">
      <c r="A1006" s="69" t="s">
        <v>131</v>
      </c>
      <c r="B1006" s="71" t="s">
        <v>93</v>
      </c>
      <c r="C1006" s="71" t="s">
        <v>2419</v>
      </c>
      <c r="D1006" s="71">
        <v>1000002808</v>
      </c>
      <c r="E1006" s="72" t="s">
        <v>2420</v>
      </c>
      <c r="F1006" s="73">
        <v>40942</v>
      </c>
      <c r="G1006" s="66" t="str">
        <f t="shared" si="180"/>
        <v>Targeted Dealer</v>
      </c>
      <c r="H1006" s="66"/>
      <c r="I1006" s="67">
        <v>2075</v>
      </c>
      <c r="J1006" s="67">
        <f t="shared" si="181"/>
        <v>2075</v>
      </c>
      <c r="K1006" s="68">
        <v>2245.1</v>
      </c>
      <c r="L1006" s="68">
        <f t="shared" si="182"/>
        <v>-170.09999999999991</v>
      </c>
      <c r="M1006" s="68">
        <f t="shared" si="183"/>
        <v>108.19759036144578</v>
      </c>
      <c r="N1006" s="96">
        <v>2674.2</v>
      </c>
      <c r="O1006" s="97" t="str">
        <f t="shared" si="184"/>
        <v>DEC</v>
      </c>
      <c r="P1006" s="96">
        <v>2674.2</v>
      </c>
      <c r="Q1006" s="98">
        <f t="shared" si="185"/>
        <v>-429.09999999999991</v>
      </c>
      <c r="R1006" s="97">
        <f t="shared" si="186"/>
        <v>-0.16045920275222492</v>
      </c>
      <c r="S1006" s="99" t="str">
        <f t="shared" si="187"/>
        <v>DEGROWTH</v>
      </c>
      <c r="T1006" s="68">
        <v>1559.4</v>
      </c>
      <c r="U1006" s="100" t="str">
        <f t="shared" si="188"/>
        <v>jAN</v>
      </c>
      <c r="V1006" s="96">
        <v>1559.4</v>
      </c>
      <c r="W1006" s="101">
        <f t="shared" si="189"/>
        <v>685.69999999999982</v>
      </c>
      <c r="X1006" s="102">
        <f t="shared" si="190"/>
        <v>0.43972040528408352</v>
      </c>
      <c r="Y1006" s="103" t="str">
        <f t="shared" si="191"/>
        <v>GROWTH</v>
      </c>
      <c r="Z1006" s="74">
        <v>0</v>
      </c>
      <c r="AA1006" s="69"/>
      <c r="AB1006" s="69" t="s">
        <v>131</v>
      </c>
      <c r="AC1006" s="3"/>
    </row>
    <row r="1007" spans="1:29" ht="14.25" customHeight="1">
      <c r="A1007" s="69" t="s">
        <v>131</v>
      </c>
      <c r="B1007" s="71" t="s">
        <v>93</v>
      </c>
      <c r="C1007" s="71" t="s">
        <v>2421</v>
      </c>
      <c r="D1007" s="71">
        <v>1000001411</v>
      </c>
      <c r="E1007" s="72" t="s">
        <v>2422</v>
      </c>
      <c r="F1007" s="73">
        <v>41102</v>
      </c>
      <c r="G1007" s="66" t="str">
        <f t="shared" si="180"/>
        <v>Targeted Dealer</v>
      </c>
      <c r="H1007" s="66"/>
      <c r="I1007" s="67">
        <v>100</v>
      </c>
      <c r="J1007" s="67">
        <f t="shared" si="181"/>
        <v>100</v>
      </c>
      <c r="K1007" s="68">
        <v>102</v>
      </c>
      <c r="L1007" s="68">
        <f t="shared" si="182"/>
        <v>-2</v>
      </c>
      <c r="M1007" s="68">
        <f t="shared" si="183"/>
        <v>102</v>
      </c>
      <c r="N1007" s="96">
        <v>61</v>
      </c>
      <c r="O1007" s="97" t="str">
        <f t="shared" si="184"/>
        <v>DEC</v>
      </c>
      <c r="P1007" s="96">
        <v>61</v>
      </c>
      <c r="Q1007" s="98">
        <f t="shared" si="185"/>
        <v>41</v>
      </c>
      <c r="R1007" s="97">
        <f t="shared" si="186"/>
        <v>0.67213114754098369</v>
      </c>
      <c r="S1007" s="99" t="str">
        <f t="shared" si="187"/>
        <v>GROWTH</v>
      </c>
      <c r="T1007" s="68">
        <v>161</v>
      </c>
      <c r="U1007" s="100" t="str">
        <f t="shared" si="188"/>
        <v>jAN</v>
      </c>
      <c r="V1007" s="96">
        <v>161</v>
      </c>
      <c r="W1007" s="101">
        <f t="shared" si="189"/>
        <v>-59</v>
      </c>
      <c r="X1007" s="102">
        <f t="shared" si="190"/>
        <v>-0.36645962732919257</v>
      </c>
      <c r="Y1007" s="103" t="str">
        <f t="shared" si="191"/>
        <v>DEGROWTH</v>
      </c>
      <c r="Z1007" s="74">
        <v>0</v>
      </c>
      <c r="AA1007" s="69"/>
      <c r="AB1007" s="69" t="s">
        <v>131</v>
      </c>
      <c r="AC1007" s="3"/>
    </row>
    <row r="1008" spans="1:29" ht="14.25" customHeight="1">
      <c r="A1008" s="69" t="s">
        <v>131</v>
      </c>
      <c r="B1008" s="71" t="s">
        <v>93</v>
      </c>
      <c r="C1008" s="71" t="s">
        <v>2423</v>
      </c>
      <c r="D1008" s="71">
        <v>1000001413</v>
      </c>
      <c r="E1008" s="72" t="s">
        <v>2424</v>
      </c>
      <c r="F1008" s="73">
        <v>41234</v>
      </c>
      <c r="G1008" s="66" t="str">
        <f t="shared" si="180"/>
        <v>Targeted Dealer</v>
      </c>
      <c r="H1008" s="66"/>
      <c r="I1008" s="67">
        <v>150</v>
      </c>
      <c r="J1008" s="67">
        <f t="shared" si="181"/>
        <v>150</v>
      </c>
      <c r="K1008" s="68">
        <v>127</v>
      </c>
      <c r="L1008" s="68">
        <f t="shared" si="182"/>
        <v>23</v>
      </c>
      <c r="M1008" s="68">
        <f t="shared" si="183"/>
        <v>84.666666666666671</v>
      </c>
      <c r="N1008" s="96">
        <v>120.5</v>
      </c>
      <c r="O1008" s="97" t="str">
        <f t="shared" si="184"/>
        <v>DEC</v>
      </c>
      <c r="P1008" s="96">
        <v>120.5</v>
      </c>
      <c r="Q1008" s="98">
        <f t="shared" si="185"/>
        <v>6.5</v>
      </c>
      <c r="R1008" s="97">
        <f t="shared" si="186"/>
        <v>5.3941908713692976E-2</v>
      </c>
      <c r="S1008" s="99" t="str">
        <f t="shared" si="187"/>
        <v>GROWTH</v>
      </c>
      <c r="T1008" s="68">
        <v>130</v>
      </c>
      <c r="U1008" s="100" t="str">
        <f t="shared" si="188"/>
        <v>jAN</v>
      </c>
      <c r="V1008" s="96">
        <v>130</v>
      </c>
      <c r="W1008" s="101">
        <f t="shared" si="189"/>
        <v>-3</v>
      </c>
      <c r="X1008" s="102">
        <f t="shared" si="190"/>
        <v>-2.3076923076923106E-2</v>
      </c>
      <c r="Y1008" s="103" t="str">
        <f t="shared" si="191"/>
        <v>DEGROWTH</v>
      </c>
      <c r="Z1008" s="74">
        <v>0</v>
      </c>
      <c r="AA1008" s="69"/>
      <c r="AB1008" s="69" t="s">
        <v>131</v>
      </c>
      <c r="AC1008" s="3"/>
    </row>
    <row r="1009" spans="1:29" ht="14.25" customHeight="1">
      <c r="A1009" s="69" t="s">
        <v>131</v>
      </c>
      <c r="B1009" s="71" t="s">
        <v>93</v>
      </c>
      <c r="C1009" s="71" t="s">
        <v>332</v>
      </c>
      <c r="D1009" s="71">
        <v>1000001406</v>
      </c>
      <c r="E1009" s="72" t="s">
        <v>333</v>
      </c>
      <c r="F1009" s="73">
        <v>41479</v>
      </c>
      <c r="G1009" s="66" t="str">
        <f t="shared" si="180"/>
        <v>Targeted Dealer</v>
      </c>
      <c r="H1009" s="66"/>
      <c r="I1009" s="67">
        <v>150</v>
      </c>
      <c r="J1009" s="67">
        <f t="shared" si="181"/>
        <v>150</v>
      </c>
      <c r="K1009" s="68">
        <v>71.5</v>
      </c>
      <c r="L1009" s="68">
        <f t="shared" si="182"/>
        <v>78.5</v>
      </c>
      <c r="M1009" s="68">
        <f t="shared" si="183"/>
        <v>47.666666666666664</v>
      </c>
      <c r="N1009" s="96">
        <v>117</v>
      </c>
      <c r="O1009" s="97" t="str">
        <f t="shared" si="184"/>
        <v>DEC</v>
      </c>
      <c r="P1009" s="96">
        <v>117</v>
      </c>
      <c r="Q1009" s="98">
        <f t="shared" si="185"/>
        <v>-45.5</v>
      </c>
      <c r="R1009" s="97">
        <f t="shared" si="186"/>
        <v>-0.38888888888888884</v>
      </c>
      <c r="S1009" s="99" t="str">
        <f t="shared" si="187"/>
        <v>DEGROWTH</v>
      </c>
      <c r="T1009" s="68">
        <v>105</v>
      </c>
      <c r="U1009" s="100" t="str">
        <f t="shared" si="188"/>
        <v>jAN</v>
      </c>
      <c r="V1009" s="96">
        <v>105</v>
      </c>
      <c r="W1009" s="101">
        <f t="shared" si="189"/>
        <v>-33.5</v>
      </c>
      <c r="X1009" s="102">
        <f t="shared" si="190"/>
        <v>-0.31904761904761902</v>
      </c>
      <c r="Y1009" s="103" t="str">
        <f t="shared" si="191"/>
        <v>DEGROWTH</v>
      </c>
      <c r="Z1009" s="74">
        <v>0</v>
      </c>
      <c r="AA1009" s="69"/>
      <c r="AB1009" s="69" t="s">
        <v>131</v>
      </c>
      <c r="AC1009" s="3"/>
    </row>
    <row r="1010" spans="1:29" ht="14.25" customHeight="1">
      <c r="A1010" s="69" t="s">
        <v>131</v>
      </c>
      <c r="B1010" s="71" t="s">
        <v>93</v>
      </c>
      <c r="C1010" s="71" t="s">
        <v>334</v>
      </c>
      <c r="D1010" s="71">
        <v>1000001415</v>
      </c>
      <c r="E1010" s="72" t="s">
        <v>335</v>
      </c>
      <c r="F1010" s="73">
        <v>41543</v>
      </c>
      <c r="G1010" s="66" t="str">
        <f t="shared" si="180"/>
        <v>-</v>
      </c>
      <c r="H1010" s="66"/>
      <c r="I1010" s="67">
        <v>0</v>
      </c>
      <c r="J1010" s="67">
        <f t="shared" si="181"/>
        <v>0</v>
      </c>
      <c r="K1010" s="68">
        <v>0</v>
      </c>
      <c r="L1010" s="68">
        <f t="shared" si="182"/>
        <v>0</v>
      </c>
      <c r="M1010" s="68" t="str">
        <f t="shared" si="183"/>
        <v>-</v>
      </c>
      <c r="N1010" s="96">
        <v>0</v>
      </c>
      <c r="O1010" s="97" t="str">
        <f t="shared" si="184"/>
        <v>DEC</v>
      </c>
      <c r="P1010" s="96">
        <v>0</v>
      </c>
      <c r="Q1010" s="98">
        <f t="shared" si="185"/>
        <v>0</v>
      </c>
      <c r="R1010" s="97" t="str">
        <f t="shared" si="186"/>
        <v xml:space="preserve"> </v>
      </c>
      <c r="S1010" s="99" t="b">
        <f t="shared" si="187"/>
        <v>0</v>
      </c>
      <c r="T1010" s="68">
        <v>24</v>
      </c>
      <c r="U1010" s="100" t="str">
        <f t="shared" si="188"/>
        <v>jAN</v>
      </c>
      <c r="V1010" s="96">
        <v>24</v>
      </c>
      <c r="W1010" s="101">
        <f t="shared" si="189"/>
        <v>-24</v>
      </c>
      <c r="X1010" s="102">
        <f t="shared" si="190"/>
        <v>-1</v>
      </c>
      <c r="Y1010" s="103" t="str">
        <f t="shared" si="191"/>
        <v>DEGROWTH</v>
      </c>
      <c r="Z1010" s="74">
        <v>0</v>
      </c>
      <c r="AA1010" s="69"/>
      <c r="AB1010" s="69" t="s">
        <v>131</v>
      </c>
      <c r="AC1010" s="3"/>
    </row>
    <row r="1011" spans="1:29" ht="14.25" customHeight="1">
      <c r="A1011" s="69" t="s">
        <v>131</v>
      </c>
      <c r="B1011" s="71" t="s">
        <v>93</v>
      </c>
      <c r="C1011" s="71" t="s">
        <v>2425</v>
      </c>
      <c r="D1011" s="71">
        <v>1000001416</v>
      </c>
      <c r="E1011" s="72" t="s">
        <v>2426</v>
      </c>
      <c r="F1011" s="73">
        <v>41578</v>
      </c>
      <c r="G1011" s="66" t="str">
        <f t="shared" si="180"/>
        <v>Targeted Dealer</v>
      </c>
      <c r="H1011" s="66"/>
      <c r="I1011" s="67">
        <v>250</v>
      </c>
      <c r="J1011" s="67">
        <f t="shared" si="181"/>
        <v>250</v>
      </c>
      <c r="K1011" s="68">
        <v>116</v>
      </c>
      <c r="L1011" s="68">
        <f t="shared" si="182"/>
        <v>134</v>
      </c>
      <c r="M1011" s="68">
        <f t="shared" si="183"/>
        <v>46.4</v>
      </c>
      <c r="N1011" s="96">
        <v>309</v>
      </c>
      <c r="O1011" s="97" t="str">
        <f t="shared" si="184"/>
        <v>DEC</v>
      </c>
      <c r="P1011" s="96">
        <v>309</v>
      </c>
      <c r="Q1011" s="98">
        <f t="shared" si="185"/>
        <v>-193</v>
      </c>
      <c r="R1011" s="97">
        <f t="shared" si="186"/>
        <v>-0.62459546925566345</v>
      </c>
      <c r="S1011" s="99" t="str">
        <f t="shared" si="187"/>
        <v>DEGROWTH</v>
      </c>
      <c r="T1011" s="68">
        <v>210</v>
      </c>
      <c r="U1011" s="100" t="str">
        <f t="shared" si="188"/>
        <v>jAN</v>
      </c>
      <c r="V1011" s="96">
        <v>210</v>
      </c>
      <c r="W1011" s="101">
        <f t="shared" si="189"/>
        <v>-94</v>
      </c>
      <c r="X1011" s="102">
        <f t="shared" si="190"/>
        <v>-0.44761904761904758</v>
      </c>
      <c r="Y1011" s="103" t="str">
        <f t="shared" si="191"/>
        <v>DEGROWTH</v>
      </c>
      <c r="Z1011" s="74">
        <v>0</v>
      </c>
      <c r="AA1011" s="69"/>
      <c r="AB1011" s="69" t="s">
        <v>131</v>
      </c>
      <c r="AC1011" s="3"/>
    </row>
    <row r="1012" spans="1:29" ht="14.25" customHeight="1">
      <c r="A1012" s="69" t="s">
        <v>131</v>
      </c>
      <c r="B1012" s="71" t="s">
        <v>93</v>
      </c>
      <c r="C1012" s="71" t="s">
        <v>2427</v>
      </c>
      <c r="D1012" s="71">
        <v>1000001435</v>
      </c>
      <c r="E1012" s="72" t="s">
        <v>2428</v>
      </c>
      <c r="F1012" s="73">
        <v>41965</v>
      </c>
      <c r="G1012" s="66" t="str">
        <f t="shared" si="180"/>
        <v>Targeted Dealer</v>
      </c>
      <c r="H1012" s="66"/>
      <c r="I1012" s="67">
        <v>200</v>
      </c>
      <c r="J1012" s="67">
        <f t="shared" si="181"/>
        <v>200</v>
      </c>
      <c r="K1012" s="68">
        <v>121</v>
      </c>
      <c r="L1012" s="68">
        <f t="shared" si="182"/>
        <v>79</v>
      </c>
      <c r="M1012" s="68">
        <f t="shared" si="183"/>
        <v>60.5</v>
      </c>
      <c r="N1012" s="96">
        <v>161</v>
      </c>
      <c r="O1012" s="97" t="str">
        <f t="shared" si="184"/>
        <v>DEC</v>
      </c>
      <c r="P1012" s="96">
        <v>161</v>
      </c>
      <c r="Q1012" s="98">
        <f t="shared" si="185"/>
        <v>-40</v>
      </c>
      <c r="R1012" s="97">
        <f t="shared" si="186"/>
        <v>-0.24844720496894412</v>
      </c>
      <c r="S1012" s="99" t="str">
        <f t="shared" si="187"/>
        <v>DEGROWTH</v>
      </c>
      <c r="T1012" s="68">
        <v>129</v>
      </c>
      <c r="U1012" s="100" t="str">
        <f t="shared" si="188"/>
        <v>jAN</v>
      </c>
      <c r="V1012" s="96">
        <v>129</v>
      </c>
      <c r="W1012" s="101">
        <f t="shared" si="189"/>
        <v>-8</v>
      </c>
      <c r="X1012" s="102">
        <f t="shared" si="190"/>
        <v>-6.2015503875968991E-2</v>
      </c>
      <c r="Y1012" s="103" t="str">
        <f t="shared" si="191"/>
        <v>DEGROWTH</v>
      </c>
      <c r="Z1012" s="74">
        <v>0</v>
      </c>
      <c r="AA1012" s="69"/>
      <c r="AB1012" s="69" t="s">
        <v>131</v>
      </c>
      <c r="AC1012" s="3"/>
    </row>
    <row r="1013" spans="1:29" ht="14.25" customHeight="1">
      <c r="A1013" s="69" t="s">
        <v>131</v>
      </c>
      <c r="B1013" s="71" t="s">
        <v>93</v>
      </c>
      <c r="C1013" s="71" t="s">
        <v>2429</v>
      </c>
      <c r="D1013" s="71">
        <v>1000001439</v>
      </c>
      <c r="E1013" s="72" t="s">
        <v>2430</v>
      </c>
      <c r="F1013" s="73">
        <v>42116</v>
      </c>
      <c r="G1013" s="66" t="str">
        <f t="shared" si="180"/>
        <v>Targeted Dealer</v>
      </c>
      <c r="H1013" s="66"/>
      <c r="I1013" s="67">
        <v>1275</v>
      </c>
      <c r="J1013" s="67">
        <f t="shared" si="181"/>
        <v>1275</v>
      </c>
      <c r="K1013" s="68">
        <v>610</v>
      </c>
      <c r="L1013" s="68">
        <f t="shared" si="182"/>
        <v>665</v>
      </c>
      <c r="M1013" s="68">
        <f t="shared" si="183"/>
        <v>47.843137254901961</v>
      </c>
      <c r="N1013" s="96">
        <v>867</v>
      </c>
      <c r="O1013" s="97" t="str">
        <f t="shared" si="184"/>
        <v>DEC</v>
      </c>
      <c r="P1013" s="96">
        <v>867</v>
      </c>
      <c r="Q1013" s="98">
        <f t="shared" si="185"/>
        <v>-257</v>
      </c>
      <c r="R1013" s="97">
        <f t="shared" si="186"/>
        <v>-0.29642445213379465</v>
      </c>
      <c r="S1013" s="99" t="str">
        <f t="shared" si="187"/>
        <v>DEGROWTH</v>
      </c>
      <c r="T1013" s="68">
        <v>1404</v>
      </c>
      <c r="U1013" s="100" t="str">
        <f t="shared" si="188"/>
        <v>jAN</v>
      </c>
      <c r="V1013" s="96">
        <v>1404</v>
      </c>
      <c r="W1013" s="101">
        <f t="shared" si="189"/>
        <v>-794</v>
      </c>
      <c r="X1013" s="102">
        <f t="shared" si="190"/>
        <v>-0.56552706552706555</v>
      </c>
      <c r="Y1013" s="103" t="str">
        <f t="shared" si="191"/>
        <v>DEGROWTH</v>
      </c>
      <c r="Z1013" s="74">
        <v>0</v>
      </c>
      <c r="AA1013" s="69"/>
      <c r="AB1013" s="69" t="s">
        <v>131</v>
      </c>
      <c r="AC1013" s="3"/>
    </row>
    <row r="1014" spans="1:29" ht="14.25" customHeight="1">
      <c r="A1014" s="69" t="s">
        <v>131</v>
      </c>
      <c r="B1014" s="71" t="s">
        <v>93</v>
      </c>
      <c r="C1014" s="71" t="s">
        <v>2431</v>
      </c>
      <c r="D1014" s="71">
        <v>1000001433</v>
      </c>
      <c r="E1014" s="72" t="s">
        <v>2432</v>
      </c>
      <c r="F1014" s="73">
        <v>42282</v>
      </c>
      <c r="G1014" s="66" t="str">
        <f t="shared" si="180"/>
        <v>Targeted Dealer</v>
      </c>
      <c r="H1014" s="66"/>
      <c r="I1014" s="67">
        <v>450</v>
      </c>
      <c r="J1014" s="67">
        <f t="shared" si="181"/>
        <v>450</v>
      </c>
      <c r="K1014" s="68">
        <v>216</v>
      </c>
      <c r="L1014" s="68">
        <f t="shared" si="182"/>
        <v>234</v>
      </c>
      <c r="M1014" s="68">
        <f t="shared" si="183"/>
        <v>48</v>
      </c>
      <c r="N1014" s="96">
        <v>222</v>
      </c>
      <c r="O1014" s="97" t="str">
        <f t="shared" si="184"/>
        <v>DEC</v>
      </c>
      <c r="P1014" s="96">
        <v>222</v>
      </c>
      <c r="Q1014" s="98">
        <f t="shared" si="185"/>
        <v>-6</v>
      </c>
      <c r="R1014" s="97">
        <f t="shared" si="186"/>
        <v>-2.7027027027026973E-2</v>
      </c>
      <c r="S1014" s="99" t="str">
        <f t="shared" si="187"/>
        <v>DEGROWTH</v>
      </c>
      <c r="T1014" s="68">
        <v>486</v>
      </c>
      <c r="U1014" s="100" t="str">
        <f t="shared" si="188"/>
        <v>jAN</v>
      </c>
      <c r="V1014" s="96">
        <v>486</v>
      </c>
      <c r="W1014" s="101">
        <f t="shared" si="189"/>
        <v>-270</v>
      </c>
      <c r="X1014" s="102">
        <f t="shared" si="190"/>
        <v>-0.55555555555555558</v>
      </c>
      <c r="Y1014" s="103" t="str">
        <f t="shared" si="191"/>
        <v>DEGROWTH</v>
      </c>
      <c r="Z1014" s="74">
        <v>0</v>
      </c>
      <c r="AA1014" s="69"/>
      <c r="AB1014" s="69" t="s">
        <v>131</v>
      </c>
      <c r="AC1014" s="3"/>
    </row>
    <row r="1015" spans="1:29" ht="14.25" customHeight="1">
      <c r="A1015" s="69" t="s">
        <v>131</v>
      </c>
      <c r="B1015" s="71" t="s">
        <v>93</v>
      </c>
      <c r="C1015" s="71" t="s">
        <v>2433</v>
      </c>
      <c r="D1015" s="71">
        <v>1000001445</v>
      </c>
      <c r="E1015" s="72" t="s">
        <v>2434</v>
      </c>
      <c r="F1015" s="73">
        <v>42325</v>
      </c>
      <c r="G1015" s="66" t="str">
        <f t="shared" si="180"/>
        <v>Targeted Dealer</v>
      </c>
      <c r="H1015" s="66"/>
      <c r="I1015" s="67">
        <v>260</v>
      </c>
      <c r="J1015" s="67">
        <f t="shared" si="181"/>
        <v>260</v>
      </c>
      <c r="K1015" s="68">
        <v>398</v>
      </c>
      <c r="L1015" s="68">
        <f t="shared" si="182"/>
        <v>-138</v>
      </c>
      <c r="M1015" s="68">
        <f t="shared" si="183"/>
        <v>153.07692307692307</v>
      </c>
      <c r="N1015" s="96">
        <v>194</v>
      </c>
      <c r="O1015" s="97" t="str">
        <f t="shared" si="184"/>
        <v>DEC</v>
      </c>
      <c r="P1015" s="96">
        <v>194</v>
      </c>
      <c r="Q1015" s="98">
        <f t="shared" si="185"/>
        <v>204</v>
      </c>
      <c r="R1015" s="97">
        <f t="shared" si="186"/>
        <v>1.0515463917525771</v>
      </c>
      <c r="S1015" s="99" t="str">
        <f t="shared" si="187"/>
        <v>GROWTH</v>
      </c>
      <c r="T1015" s="68">
        <v>242</v>
      </c>
      <c r="U1015" s="100" t="str">
        <f t="shared" si="188"/>
        <v>jAN</v>
      </c>
      <c r="V1015" s="96">
        <v>242</v>
      </c>
      <c r="W1015" s="101">
        <f t="shared" si="189"/>
        <v>156</v>
      </c>
      <c r="X1015" s="102">
        <f t="shared" si="190"/>
        <v>0.64462809917355379</v>
      </c>
      <c r="Y1015" s="103" t="str">
        <f t="shared" si="191"/>
        <v>GROWTH</v>
      </c>
      <c r="Z1015" s="74">
        <v>0</v>
      </c>
      <c r="AA1015" s="69"/>
      <c r="AB1015" s="69" t="s">
        <v>131</v>
      </c>
      <c r="AC1015" s="3"/>
    </row>
    <row r="1016" spans="1:29" ht="14.25" customHeight="1">
      <c r="A1016" s="69" t="s">
        <v>131</v>
      </c>
      <c r="B1016" s="71" t="s">
        <v>93</v>
      </c>
      <c r="C1016" s="71" t="s">
        <v>2435</v>
      </c>
      <c r="D1016" s="71">
        <v>1000001429</v>
      </c>
      <c r="E1016" s="72" t="s">
        <v>2436</v>
      </c>
      <c r="F1016" s="73">
        <v>42483</v>
      </c>
      <c r="G1016" s="66" t="str">
        <f t="shared" si="180"/>
        <v>Targeted Dealer</v>
      </c>
      <c r="H1016" s="66"/>
      <c r="I1016" s="67">
        <v>700</v>
      </c>
      <c r="J1016" s="67">
        <f t="shared" si="181"/>
        <v>700</v>
      </c>
      <c r="K1016" s="68">
        <v>149</v>
      </c>
      <c r="L1016" s="68">
        <f t="shared" si="182"/>
        <v>551</v>
      </c>
      <c r="M1016" s="68">
        <f t="shared" si="183"/>
        <v>21.285714285714285</v>
      </c>
      <c r="N1016" s="96">
        <v>709.5</v>
      </c>
      <c r="O1016" s="97" t="str">
        <f t="shared" si="184"/>
        <v>DEC</v>
      </c>
      <c r="P1016" s="96">
        <v>709.5</v>
      </c>
      <c r="Q1016" s="98">
        <f t="shared" si="185"/>
        <v>-560.5</v>
      </c>
      <c r="R1016" s="97">
        <f t="shared" si="186"/>
        <v>-0.78999295278365045</v>
      </c>
      <c r="S1016" s="99" t="str">
        <f t="shared" si="187"/>
        <v>DEGROWTH</v>
      </c>
      <c r="T1016" s="68">
        <v>630</v>
      </c>
      <c r="U1016" s="100" t="str">
        <f t="shared" si="188"/>
        <v>jAN</v>
      </c>
      <c r="V1016" s="96">
        <v>630</v>
      </c>
      <c r="W1016" s="101">
        <f t="shared" si="189"/>
        <v>-481</v>
      </c>
      <c r="X1016" s="102">
        <f t="shared" si="190"/>
        <v>-0.76349206349206344</v>
      </c>
      <c r="Y1016" s="103" t="str">
        <f t="shared" si="191"/>
        <v>DEGROWTH</v>
      </c>
      <c r="Z1016" s="74">
        <v>0</v>
      </c>
      <c r="AA1016" s="69"/>
      <c r="AB1016" s="69" t="s">
        <v>131</v>
      </c>
      <c r="AC1016" s="3"/>
    </row>
    <row r="1017" spans="1:29" ht="14.25" customHeight="1">
      <c r="A1017" s="69" t="s">
        <v>131</v>
      </c>
      <c r="B1017" s="71" t="s">
        <v>93</v>
      </c>
      <c r="C1017" s="71" t="s">
        <v>336</v>
      </c>
      <c r="D1017" s="71">
        <v>1000001419</v>
      </c>
      <c r="E1017" s="72" t="s">
        <v>337</v>
      </c>
      <c r="F1017" s="73">
        <v>42671</v>
      </c>
      <c r="G1017" s="66" t="str">
        <f t="shared" si="180"/>
        <v>-</v>
      </c>
      <c r="H1017" s="66"/>
      <c r="I1017" s="67">
        <v>0</v>
      </c>
      <c r="J1017" s="67">
        <f t="shared" si="181"/>
        <v>0</v>
      </c>
      <c r="K1017" s="68">
        <v>0</v>
      </c>
      <c r="L1017" s="68">
        <f t="shared" si="182"/>
        <v>0</v>
      </c>
      <c r="M1017" s="68" t="str">
        <f t="shared" si="183"/>
        <v>-</v>
      </c>
      <c r="N1017" s="96">
        <v>0</v>
      </c>
      <c r="O1017" s="97" t="str">
        <f t="shared" si="184"/>
        <v>DEC</v>
      </c>
      <c r="P1017" s="96">
        <v>0</v>
      </c>
      <c r="Q1017" s="98">
        <f t="shared" si="185"/>
        <v>0</v>
      </c>
      <c r="R1017" s="97" t="str">
        <f t="shared" si="186"/>
        <v xml:space="preserve"> </v>
      </c>
      <c r="S1017" s="99" t="b">
        <f t="shared" si="187"/>
        <v>0</v>
      </c>
      <c r="T1017" s="68">
        <v>329</v>
      </c>
      <c r="U1017" s="100" t="str">
        <f t="shared" si="188"/>
        <v>jAN</v>
      </c>
      <c r="V1017" s="96">
        <v>329</v>
      </c>
      <c r="W1017" s="101">
        <f t="shared" si="189"/>
        <v>-329</v>
      </c>
      <c r="X1017" s="102">
        <f t="shared" si="190"/>
        <v>-1</v>
      </c>
      <c r="Y1017" s="103" t="str">
        <f t="shared" si="191"/>
        <v>DEGROWTH</v>
      </c>
      <c r="Z1017" s="74">
        <v>0</v>
      </c>
      <c r="AA1017" s="69"/>
      <c r="AB1017" s="69" t="s">
        <v>131</v>
      </c>
      <c r="AC1017" s="3"/>
    </row>
    <row r="1018" spans="1:29" ht="14.25" customHeight="1">
      <c r="A1018" s="69" t="s">
        <v>131</v>
      </c>
      <c r="B1018" s="71" t="s">
        <v>93</v>
      </c>
      <c r="C1018" s="71" t="s">
        <v>2437</v>
      </c>
      <c r="D1018" s="71">
        <v>1000001437</v>
      </c>
      <c r="E1018" s="72" t="s">
        <v>2438</v>
      </c>
      <c r="F1018" s="73">
        <v>42724</v>
      </c>
      <c r="G1018" s="66" t="str">
        <f t="shared" si="180"/>
        <v>Targeted Dealer</v>
      </c>
      <c r="H1018" s="66"/>
      <c r="I1018" s="67">
        <v>900</v>
      </c>
      <c r="J1018" s="67">
        <f t="shared" si="181"/>
        <v>900</v>
      </c>
      <c r="K1018" s="68">
        <v>792</v>
      </c>
      <c r="L1018" s="68">
        <f t="shared" si="182"/>
        <v>108</v>
      </c>
      <c r="M1018" s="68">
        <f t="shared" si="183"/>
        <v>88</v>
      </c>
      <c r="N1018" s="96">
        <v>716</v>
      </c>
      <c r="O1018" s="97" t="str">
        <f t="shared" si="184"/>
        <v>DEC</v>
      </c>
      <c r="P1018" s="96">
        <v>716</v>
      </c>
      <c r="Q1018" s="98">
        <f t="shared" si="185"/>
        <v>76</v>
      </c>
      <c r="R1018" s="97">
        <f t="shared" si="186"/>
        <v>0.1061452513966481</v>
      </c>
      <c r="S1018" s="99" t="str">
        <f t="shared" si="187"/>
        <v>GROWTH</v>
      </c>
      <c r="T1018" s="68">
        <v>841</v>
      </c>
      <c r="U1018" s="100" t="str">
        <f t="shared" si="188"/>
        <v>jAN</v>
      </c>
      <c r="V1018" s="96">
        <v>841</v>
      </c>
      <c r="W1018" s="101">
        <f t="shared" si="189"/>
        <v>-49</v>
      </c>
      <c r="X1018" s="102">
        <f t="shared" si="190"/>
        <v>-5.8263971462544584E-2</v>
      </c>
      <c r="Y1018" s="103" t="str">
        <f t="shared" si="191"/>
        <v>DEGROWTH</v>
      </c>
      <c r="Z1018" s="74">
        <v>0</v>
      </c>
      <c r="AA1018" s="69"/>
      <c r="AB1018" s="69" t="s">
        <v>131</v>
      </c>
      <c r="AC1018" s="3"/>
    </row>
    <row r="1019" spans="1:29" ht="14.25" customHeight="1">
      <c r="A1019" s="69" t="s">
        <v>131</v>
      </c>
      <c r="B1019" s="71" t="s">
        <v>93</v>
      </c>
      <c r="C1019" s="71" t="s">
        <v>338</v>
      </c>
      <c r="D1019" s="71">
        <v>1000001446</v>
      </c>
      <c r="E1019" s="72" t="s">
        <v>339</v>
      </c>
      <c r="F1019" s="73">
        <v>43239</v>
      </c>
      <c r="G1019" s="66" t="str">
        <f t="shared" si="180"/>
        <v>Targeted Dealer</v>
      </c>
      <c r="H1019" s="66"/>
      <c r="I1019" s="67">
        <v>50</v>
      </c>
      <c r="J1019" s="67">
        <f t="shared" si="181"/>
        <v>50</v>
      </c>
      <c r="K1019" s="68">
        <v>3.5</v>
      </c>
      <c r="L1019" s="68">
        <f t="shared" si="182"/>
        <v>46.5</v>
      </c>
      <c r="M1019" s="68">
        <f t="shared" si="183"/>
        <v>7</v>
      </c>
      <c r="N1019" s="96">
        <v>34</v>
      </c>
      <c r="O1019" s="97" t="str">
        <f t="shared" si="184"/>
        <v>DEC</v>
      </c>
      <c r="P1019" s="96">
        <v>34</v>
      </c>
      <c r="Q1019" s="98">
        <f t="shared" si="185"/>
        <v>-30.5</v>
      </c>
      <c r="R1019" s="97">
        <f t="shared" si="186"/>
        <v>-0.8970588235294118</v>
      </c>
      <c r="S1019" s="99" t="str">
        <f t="shared" si="187"/>
        <v>DEGROWTH</v>
      </c>
      <c r="T1019" s="68">
        <v>0</v>
      </c>
      <c r="U1019" s="100" t="str">
        <f t="shared" si="188"/>
        <v>jAN</v>
      </c>
      <c r="V1019" s="96">
        <v>0</v>
      </c>
      <c r="W1019" s="101">
        <f t="shared" si="189"/>
        <v>3.5</v>
      </c>
      <c r="X1019" s="102">
        <f t="shared" si="190"/>
        <v>0</v>
      </c>
      <c r="Y1019" s="103" t="b">
        <f t="shared" si="191"/>
        <v>0</v>
      </c>
      <c r="Z1019" s="74">
        <v>0</v>
      </c>
      <c r="AA1019" s="69"/>
      <c r="AB1019" s="69" t="s">
        <v>131</v>
      </c>
      <c r="AC1019" s="3"/>
    </row>
    <row r="1020" spans="1:29" ht="14.25" customHeight="1">
      <c r="A1020" s="69" t="s">
        <v>131</v>
      </c>
      <c r="B1020" s="71" t="s">
        <v>93</v>
      </c>
      <c r="C1020" s="71" t="s">
        <v>340</v>
      </c>
      <c r="D1020" s="71">
        <v>1000001450</v>
      </c>
      <c r="E1020" s="72" t="s">
        <v>341</v>
      </c>
      <c r="F1020" s="73">
        <v>43460</v>
      </c>
      <c r="G1020" s="66" t="str">
        <f t="shared" si="180"/>
        <v>-</v>
      </c>
      <c r="H1020" s="66"/>
      <c r="I1020" s="67">
        <v>0</v>
      </c>
      <c r="J1020" s="67">
        <f t="shared" si="181"/>
        <v>0</v>
      </c>
      <c r="K1020" s="68">
        <v>0</v>
      </c>
      <c r="L1020" s="68">
        <f t="shared" si="182"/>
        <v>0</v>
      </c>
      <c r="M1020" s="68" t="str">
        <f t="shared" si="183"/>
        <v>-</v>
      </c>
      <c r="N1020" s="96">
        <v>48</v>
      </c>
      <c r="O1020" s="97" t="str">
        <f t="shared" si="184"/>
        <v>DEC</v>
      </c>
      <c r="P1020" s="96">
        <v>48</v>
      </c>
      <c r="Q1020" s="98">
        <f t="shared" si="185"/>
        <v>-48</v>
      </c>
      <c r="R1020" s="97">
        <f t="shared" si="186"/>
        <v>-1</v>
      </c>
      <c r="S1020" s="99" t="str">
        <f t="shared" si="187"/>
        <v>DEGROWTH</v>
      </c>
      <c r="T1020" s="68">
        <v>166.5</v>
      </c>
      <c r="U1020" s="100" t="str">
        <f t="shared" si="188"/>
        <v>jAN</v>
      </c>
      <c r="V1020" s="96">
        <v>166.5</v>
      </c>
      <c r="W1020" s="101">
        <f t="shared" si="189"/>
        <v>-166.5</v>
      </c>
      <c r="X1020" s="102">
        <f t="shared" si="190"/>
        <v>-1</v>
      </c>
      <c r="Y1020" s="103" t="str">
        <f t="shared" si="191"/>
        <v>DEGROWTH</v>
      </c>
      <c r="Z1020" s="74">
        <v>0</v>
      </c>
      <c r="AA1020" s="69"/>
      <c r="AB1020" s="69" t="s">
        <v>131</v>
      </c>
      <c r="AC1020" s="3"/>
    </row>
    <row r="1021" spans="1:29" ht="14.25" customHeight="1">
      <c r="A1021" s="69" t="s">
        <v>131</v>
      </c>
      <c r="B1021" s="71" t="s">
        <v>93</v>
      </c>
      <c r="C1021" s="71" t="s">
        <v>342</v>
      </c>
      <c r="D1021" s="71">
        <v>1000001441</v>
      </c>
      <c r="E1021" s="72" t="s">
        <v>343</v>
      </c>
      <c r="F1021" s="73">
        <v>43581</v>
      </c>
      <c r="G1021" s="66" t="str">
        <f t="shared" si="180"/>
        <v>Targeted Dealer</v>
      </c>
      <c r="H1021" s="66"/>
      <c r="I1021" s="67">
        <v>50</v>
      </c>
      <c r="J1021" s="67">
        <f t="shared" si="181"/>
        <v>50</v>
      </c>
      <c r="K1021" s="68">
        <v>0</v>
      </c>
      <c r="L1021" s="68">
        <f t="shared" si="182"/>
        <v>50</v>
      </c>
      <c r="M1021" s="68">
        <f t="shared" si="183"/>
        <v>0</v>
      </c>
      <c r="N1021" s="96">
        <v>0</v>
      </c>
      <c r="O1021" s="97" t="str">
        <f t="shared" si="184"/>
        <v>DEC</v>
      </c>
      <c r="P1021" s="96">
        <v>0</v>
      </c>
      <c r="Q1021" s="98">
        <f t="shared" si="185"/>
        <v>0</v>
      </c>
      <c r="R1021" s="97" t="str">
        <f t="shared" si="186"/>
        <v xml:space="preserve"> </v>
      </c>
      <c r="S1021" s="99" t="b">
        <f t="shared" si="187"/>
        <v>0</v>
      </c>
      <c r="T1021" s="68">
        <v>0</v>
      </c>
      <c r="U1021" s="100" t="str">
        <f t="shared" si="188"/>
        <v>jAN</v>
      </c>
      <c r="V1021" s="96">
        <v>0</v>
      </c>
      <c r="W1021" s="101">
        <f t="shared" si="189"/>
        <v>0</v>
      </c>
      <c r="X1021" s="102">
        <f t="shared" si="190"/>
        <v>0</v>
      </c>
      <c r="Y1021" s="103" t="b">
        <f t="shared" si="191"/>
        <v>0</v>
      </c>
      <c r="Z1021" s="74">
        <v>0</v>
      </c>
      <c r="AA1021" s="69"/>
      <c r="AB1021" s="69" t="s">
        <v>131</v>
      </c>
      <c r="AC1021" s="3"/>
    </row>
    <row r="1022" spans="1:29" ht="14.25" customHeight="1">
      <c r="A1022" s="69" t="s">
        <v>131</v>
      </c>
      <c r="B1022" s="71" t="s">
        <v>93</v>
      </c>
      <c r="C1022" s="71" t="s">
        <v>2439</v>
      </c>
      <c r="D1022" s="71">
        <v>1000001443</v>
      </c>
      <c r="E1022" s="72" t="s">
        <v>2440</v>
      </c>
      <c r="F1022" s="73">
        <v>43616</v>
      </c>
      <c r="G1022" s="66" t="str">
        <f t="shared" si="180"/>
        <v>Targeted Dealer</v>
      </c>
      <c r="H1022" s="66"/>
      <c r="I1022" s="67">
        <v>50</v>
      </c>
      <c r="J1022" s="67">
        <f t="shared" si="181"/>
        <v>50</v>
      </c>
      <c r="K1022" s="68">
        <v>0</v>
      </c>
      <c r="L1022" s="68">
        <f t="shared" si="182"/>
        <v>50</v>
      </c>
      <c r="M1022" s="68">
        <f t="shared" si="183"/>
        <v>0</v>
      </c>
      <c r="N1022" s="96">
        <v>0</v>
      </c>
      <c r="O1022" s="97" t="str">
        <f t="shared" si="184"/>
        <v>DEC</v>
      </c>
      <c r="P1022" s="96">
        <v>0</v>
      </c>
      <c r="Q1022" s="98">
        <f t="shared" si="185"/>
        <v>0</v>
      </c>
      <c r="R1022" s="97" t="str">
        <f t="shared" si="186"/>
        <v xml:space="preserve"> </v>
      </c>
      <c r="S1022" s="99" t="b">
        <f t="shared" si="187"/>
        <v>0</v>
      </c>
      <c r="T1022" s="68">
        <v>5</v>
      </c>
      <c r="U1022" s="100" t="str">
        <f t="shared" si="188"/>
        <v>jAN</v>
      </c>
      <c r="V1022" s="96">
        <v>5</v>
      </c>
      <c r="W1022" s="101">
        <f t="shared" si="189"/>
        <v>-5</v>
      </c>
      <c r="X1022" s="102">
        <f t="shared" si="190"/>
        <v>-1</v>
      </c>
      <c r="Y1022" s="103" t="str">
        <f t="shared" si="191"/>
        <v>DEGROWTH</v>
      </c>
      <c r="Z1022" s="74">
        <v>1</v>
      </c>
      <c r="AA1022" s="69"/>
      <c r="AB1022" s="69" t="s">
        <v>131</v>
      </c>
      <c r="AC1022" s="3"/>
    </row>
    <row r="1023" spans="1:29" ht="14.25" customHeight="1">
      <c r="A1023" s="69" t="s">
        <v>131</v>
      </c>
      <c r="B1023" s="71" t="s">
        <v>93</v>
      </c>
      <c r="C1023" s="71" t="s">
        <v>2441</v>
      </c>
      <c r="D1023" s="71">
        <v>1000001421</v>
      </c>
      <c r="E1023" s="72" t="s">
        <v>2442</v>
      </c>
      <c r="F1023" s="73">
        <v>43622</v>
      </c>
      <c r="G1023" s="66" t="str">
        <f t="shared" si="180"/>
        <v>Targeted Dealer</v>
      </c>
      <c r="H1023" s="66"/>
      <c r="I1023" s="67">
        <v>100</v>
      </c>
      <c r="J1023" s="67">
        <f t="shared" si="181"/>
        <v>100</v>
      </c>
      <c r="K1023" s="68">
        <v>36</v>
      </c>
      <c r="L1023" s="68">
        <f t="shared" si="182"/>
        <v>64</v>
      </c>
      <c r="M1023" s="68">
        <f t="shared" si="183"/>
        <v>36</v>
      </c>
      <c r="N1023" s="96">
        <v>84</v>
      </c>
      <c r="O1023" s="97" t="str">
        <f t="shared" si="184"/>
        <v>DEC</v>
      </c>
      <c r="P1023" s="96">
        <v>84</v>
      </c>
      <c r="Q1023" s="98">
        <f t="shared" si="185"/>
        <v>-48</v>
      </c>
      <c r="R1023" s="97">
        <f t="shared" si="186"/>
        <v>-0.5714285714285714</v>
      </c>
      <c r="S1023" s="99" t="str">
        <f t="shared" si="187"/>
        <v>DEGROWTH</v>
      </c>
      <c r="T1023" s="68">
        <v>72</v>
      </c>
      <c r="U1023" s="100" t="str">
        <f t="shared" si="188"/>
        <v>jAN</v>
      </c>
      <c r="V1023" s="96">
        <v>72</v>
      </c>
      <c r="W1023" s="101">
        <f t="shared" si="189"/>
        <v>-36</v>
      </c>
      <c r="X1023" s="102">
        <f t="shared" si="190"/>
        <v>-0.5</v>
      </c>
      <c r="Y1023" s="103" t="str">
        <f t="shared" si="191"/>
        <v>DEGROWTH</v>
      </c>
      <c r="Z1023" s="74">
        <v>0</v>
      </c>
      <c r="AA1023" s="69"/>
      <c r="AB1023" s="69" t="s">
        <v>131</v>
      </c>
      <c r="AC1023" s="3"/>
    </row>
    <row r="1024" spans="1:29" ht="14.25" customHeight="1">
      <c r="A1024" s="69" t="s">
        <v>131</v>
      </c>
      <c r="B1024" s="71" t="s">
        <v>93</v>
      </c>
      <c r="C1024" s="71" t="s">
        <v>2443</v>
      </c>
      <c r="D1024" s="71">
        <v>1000001423</v>
      </c>
      <c r="E1024" s="72" t="s">
        <v>2444</v>
      </c>
      <c r="F1024" s="73">
        <v>43735</v>
      </c>
      <c r="G1024" s="66" t="str">
        <f t="shared" si="180"/>
        <v>Targeted Dealer</v>
      </c>
      <c r="H1024" s="66"/>
      <c r="I1024" s="67">
        <v>350</v>
      </c>
      <c r="J1024" s="67">
        <f t="shared" si="181"/>
        <v>350</v>
      </c>
      <c r="K1024" s="68">
        <v>204</v>
      </c>
      <c r="L1024" s="68">
        <f t="shared" si="182"/>
        <v>146</v>
      </c>
      <c r="M1024" s="68">
        <f t="shared" si="183"/>
        <v>58.285714285714285</v>
      </c>
      <c r="N1024" s="96">
        <v>270</v>
      </c>
      <c r="O1024" s="97" t="str">
        <f t="shared" si="184"/>
        <v>DEC</v>
      </c>
      <c r="P1024" s="96">
        <v>270</v>
      </c>
      <c r="Q1024" s="98">
        <f t="shared" si="185"/>
        <v>-66</v>
      </c>
      <c r="R1024" s="97">
        <f t="shared" si="186"/>
        <v>-0.24444444444444446</v>
      </c>
      <c r="S1024" s="99" t="str">
        <f t="shared" si="187"/>
        <v>DEGROWTH</v>
      </c>
      <c r="T1024" s="68">
        <v>316</v>
      </c>
      <c r="U1024" s="100" t="str">
        <f t="shared" si="188"/>
        <v>jAN</v>
      </c>
      <c r="V1024" s="96">
        <v>316</v>
      </c>
      <c r="W1024" s="101">
        <f t="shared" si="189"/>
        <v>-112</v>
      </c>
      <c r="X1024" s="102">
        <f t="shared" si="190"/>
        <v>-0.35443037974683544</v>
      </c>
      <c r="Y1024" s="103" t="str">
        <f t="shared" si="191"/>
        <v>DEGROWTH</v>
      </c>
      <c r="Z1024" s="74">
        <v>0</v>
      </c>
      <c r="AA1024" s="69"/>
      <c r="AB1024" s="69" t="s">
        <v>131</v>
      </c>
      <c r="AC1024" s="3"/>
    </row>
    <row r="1025" spans="1:29" ht="14.25" customHeight="1">
      <c r="A1025" s="69" t="s">
        <v>131</v>
      </c>
      <c r="B1025" s="71" t="s">
        <v>93</v>
      </c>
      <c r="C1025" s="71" t="s">
        <v>2445</v>
      </c>
      <c r="D1025" s="71">
        <v>1000001425</v>
      </c>
      <c r="E1025" s="72" t="s">
        <v>2446</v>
      </c>
      <c r="F1025" s="73">
        <v>43742</v>
      </c>
      <c r="G1025" s="66" t="str">
        <f t="shared" si="180"/>
        <v>Targeted Dealer</v>
      </c>
      <c r="H1025" s="66"/>
      <c r="I1025" s="67">
        <v>12</v>
      </c>
      <c r="J1025" s="67">
        <f t="shared" si="181"/>
        <v>12</v>
      </c>
      <c r="K1025" s="68">
        <v>24</v>
      </c>
      <c r="L1025" s="68">
        <f t="shared" si="182"/>
        <v>-12</v>
      </c>
      <c r="M1025" s="68">
        <f t="shared" si="183"/>
        <v>200</v>
      </c>
      <c r="N1025" s="96">
        <v>12</v>
      </c>
      <c r="O1025" s="97" t="str">
        <f t="shared" si="184"/>
        <v>DEC</v>
      </c>
      <c r="P1025" s="96">
        <v>12</v>
      </c>
      <c r="Q1025" s="98">
        <f t="shared" si="185"/>
        <v>12</v>
      </c>
      <c r="R1025" s="97">
        <f t="shared" si="186"/>
        <v>1</v>
      </c>
      <c r="S1025" s="99" t="str">
        <f t="shared" si="187"/>
        <v>GROWTH</v>
      </c>
      <c r="T1025" s="68">
        <v>125</v>
      </c>
      <c r="U1025" s="100" t="str">
        <f t="shared" si="188"/>
        <v>jAN</v>
      </c>
      <c r="V1025" s="96">
        <v>125</v>
      </c>
      <c r="W1025" s="101">
        <f t="shared" si="189"/>
        <v>-101</v>
      </c>
      <c r="X1025" s="102">
        <f t="shared" si="190"/>
        <v>-0.80800000000000005</v>
      </c>
      <c r="Y1025" s="103" t="str">
        <f t="shared" si="191"/>
        <v>DEGROWTH</v>
      </c>
      <c r="Z1025" s="74">
        <v>0</v>
      </c>
      <c r="AA1025" s="69"/>
      <c r="AB1025" s="69" t="s">
        <v>131</v>
      </c>
      <c r="AC1025" s="3"/>
    </row>
    <row r="1026" spans="1:29" ht="14.25" customHeight="1">
      <c r="A1026" s="69" t="s">
        <v>131</v>
      </c>
      <c r="B1026" s="71" t="s">
        <v>93</v>
      </c>
      <c r="C1026" s="71" t="s">
        <v>2447</v>
      </c>
      <c r="D1026" s="71">
        <v>1000001451</v>
      </c>
      <c r="E1026" s="72" t="s">
        <v>2448</v>
      </c>
      <c r="F1026" s="73">
        <v>43952</v>
      </c>
      <c r="G1026" s="66" t="str">
        <f t="shared" si="180"/>
        <v>Targeted Dealer</v>
      </c>
      <c r="H1026" s="66"/>
      <c r="I1026" s="67">
        <v>300</v>
      </c>
      <c r="J1026" s="67">
        <f t="shared" si="181"/>
        <v>300</v>
      </c>
      <c r="K1026" s="68">
        <v>174.5</v>
      </c>
      <c r="L1026" s="68">
        <f t="shared" si="182"/>
        <v>125.5</v>
      </c>
      <c r="M1026" s="68">
        <f t="shared" si="183"/>
        <v>58.166666666666664</v>
      </c>
      <c r="N1026" s="96">
        <v>216.75</v>
      </c>
      <c r="O1026" s="97" t="str">
        <f t="shared" si="184"/>
        <v>DEC</v>
      </c>
      <c r="P1026" s="96">
        <v>216.75</v>
      </c>
      <c r="Q1026" s="98">
        <f t="shared" si="185"/>
        <v>-42.25</v>
      </c>
      <c r="R1026" s="97">
        <f t="shared" si="186"/>
        <v>-0.19492502883506346</v>
      </c>
      <c r="S1026" s="99" t="str">
        <f t="shared" si="187"/>
        <v>DEGROWTH</v>
      </c>
      <c r="T1026" s="68">
        <v>728.25</v>
      </c>
      <c r="U1026" s="100" t="str">
        <f t="shared" si="188"/>
        <v>jAN</v>
      </c>
      <c r="V1026" s="96">
        <v>728.25</v>
      </c>
      <c r="W1026" s="101">
        <f t="shared" si="189"/>
        <v>-553.75</v>
      </c>
      <c r="X1026" s="102">
        <f t="shared" si="190"/>
        <v>-0.7603844833504978</v>
      </c>
      <c r="Y1026" s="103" t="str">
        <f t="shared" si="191"/>
        <v>DEGROWTH</v>
      </c>
      <c r="Z1026" s="74">
        <v>1</v>
      </c>
      <c r="AA1026" s="69"/>
      <c r="AB1026" s="69" t="s">
        <v>131</v>
      </c>
      <c r="AC1026" s="3"/>
    </row>
    <row r="1027" spans="1:29" ht="14.25" customHeight="1">
      <c r="A1027" s="69" t="s">
        <v>131</v>
      </c>
      <c r="B1027" s="71" t="s">
        <v>93</v>
      </c>
      <c r="C1027" s="71" t="s">
        <v>2449</v>
      </c>
      <c r="D1027" s="71">
        <v>1000001428</v>
      </c>
      <c r="E1027" s="72" t="s">
        <v>2450</v>
      </c>
      <c r="F1027" s="73">
        <v>43981</v>
      </c>
      <c r="G1027" s="66" t="str">
        <f t="shared" ref="G1027:G1090" si="192">IF(I1027&gt;0,"Targeted Dealer","-")</f>
        <v>Targeted Dealer</v>
      </c>
      <c r="H1027" s="66"/>
      <c r="I1027" s="67">
        <v>620</v>
      </c>
      <c r="J1027" s="67">
        <f t="shared" ref="J1027:J1090" si="193">I1027/$J$1*($J$1-$E$1)</f>
        <v>620</v>
      </c>
      <c r="K1027" s="68">
        <v>264</v>
      </c>
      <c r="L1027" s="68">
        <f t="shared" ref="L1027:L1090" si="194">I1027-K1027</f>
        <v>356</v>
      </c>
      <c r="M1027" s="68">
        <f t="shared" ref="M1027:M1090" si="195">IFERROR((K1027/J1027%),"-")</f>
        <v>42.58064516129032</v>
      </c>
      <c r="N1027" s="96">
        <v>357</v>
      </c>
      <c r="O1027" s="97" t="str">
        <f t="shared" ref="O1027:O1090" si="196">IF(F1027&lt;=$P$2,"DEC","")</f>
        <v>DEC</v>
      </c>
      <c r="P1027" s="96">
        <v>357</v>
      </c>
      <c r="Q1027" s="98">
        <f t="shared" ref="Q1027:Q1090" si="197">K1027-P1027</f>
        <v>-93</v>
      </c>
      <c r="R1027" s="97">
        <f t="shared" ref="R1027:R1090" si="198">IFERROR(IF(O1027="Dec",(K1027/P1027-1))," ")</f>
        <v>-0.26050420168067223</v>
      </c>
      <c r="S1027" s="99" t="str">
        <f t="shared" ref="S1027:S1090" si="199">IF(N1027&gt;0,IF(O1027="","-",IF(R1027&lt;0%,"DEGROWTH","GROWTH")))</f>
        <v>DEGROWTH</v>
      </c>
      <c r="T1027" s="68">
        <v>516</v>
      </c>
      <c r="U1027" s="100" t="str">
        <f t="shared" ref="U1027:U1090" si="200">IF(F1027&lt;=$V$2,"jAN","")</f>
        <v>jAN</v>
      </c>
      <c r="V1027" s="96">
        <v>516</v>
      </c>
      <c r="W1027" s="101">
        <f t="shared" ref="W1027:W1090" si="201">K1027-V1027</f>
        <v>-252</v>
      </c>
      <c r="X1027" s="102">
        <f t="shared" ref="X1027:X1090" si="202">IFERROR(IF(U1027="Jan",(K1027/V1027-1)),0)</f>
        <v>-0.48837209302325579</v>
      </c>
      <c r="Y1027" s="103" t="str">
        <f t="shared" ref="Y1027:Y1090" si="203">IF(T1027&gt;0,IF(U1027="","-",IF(X1027&lt;0%,"DEGROWTH","GROWTH")))</f>
        <v>DEGROWTH</v>
      </c>
      <c r="Z1027" s="74">
        <v>0</v>
      </c>
      <c r="AA1027" s="69"/>
      <c r="AB1027" s="69" t="s">
        <v>131</v>
      </c>
      <c r="AC1027" s="3"/>
    </row>
    <row r="1028" spans="1:29" ht="14.25" customHeight="1">
      <c r="A1028" s="69" t="s">
        <v>131</v>
      </c>
      <c r="B1028" s="71" t="s">
        <v>93</v>
      </c>
      <c r="C1028" s="71" t="s">
        <v>2451</v>
      </c>
      <c r="D1028" s="71">
        <v>1000001377</v>
      </c>
      <c r="E1028" s="72" t="s">
        <v>2452</v>
      </c>
      <c r="F1028" s="73">
        <v>44018</v>
      </c>
      <c r="G1028" s="66" t="str">
        <f t="shared" si="192"/>
        <v>Targeted Dealer</v>
      </c>
      <c r="H1028" s="66"/>
      <c r="I1028" s="67">
        <v>2075</v>
      </c>
      <c r="J1028" s="67">
        <f t="shared" si="193"/>
        <v>2075</v>
      </c>
      <c r="K1028" s="68">
        <v>2165</v>
      </c>
      <c r="L1028" s="68">
        <f t="shared" si="194"/>
        <v>-90</v>
      </c>
      <c r="M1028" s="68">
        <f t="shared" si="195"/>
        <v>104.33734939759036</v>
      </c>
      <c r="N1028" s="96">
        <v>2281.1</v>
      </c>
      <c r="O1028" s="97" t="str">
        <f t="shared" si="196"/>
        <v>DEC</v>
      </c>
      <c r="P1028" s="96">
        <v>2281.1</v>
      </c>
      <c r="Q1028" s="98">
        <f t="shared" si="197"/>
        <v>-116.09999999999991</v>
      </c>
      <c r="R1028" s="97">
        <f t="shared" si="198"/>
        <v>-5.0896497303932309E-2</v>
      </c>
      <c r="S1028" s="99" t="str">
        <f t="shared" si="199"/>
        <v>DEGROWTH</v>
      </c>
      <c r="T1028" s="68">
        <v>2027.25</v>
      </c>
      <c r="U1028" s="100" t="str">
        <f t="shared" si="200"/>
        <v>jAN</v>
      </c>
      <c r="V1028" s="96">
        <v>2027.25</v>
      </c>
      <c r="W1028" s="101">
        <f t="shared" si="201"/>
        <v>137.75</v>
      </c>
      <c r="X1028" s="102">
        <f t="shared" si="202"/>
        <v>6.7949192255518653E-2</v>
      </c>
      <c r="Y1028" s="103" t="str">
        <f t="shared" si="203"/>
        <v>GROWTH</v>
      </c>
      <c r="Z1028" s="74">
        <v>0</v>
      </c>
      <c r="AA1028" s="69"/>
      <c r="AB1028" s="69" t="s">
        <v>131</v>
      </c>
      <c r="AC1028" s="3"/>
    </row>
    <row r="1029" spans="1:29" ht="14.25" customHeight="1">
      <c r="A1029" s="69" t="s">
        <v>131</v>
      </c>
      <c r="B1029" s="71" t="s">
        <v>93</v>
      </c>
      <c r="C1029" s="71" t="s">
        <v>2453</v>
      </c>
      <c r="D1029" s="71">
        <v>1000001426</v>
      </c>
      <c r="E1029" s="72" t="s">
        <v>2454</v>
      </c>
      <c r="F1029" s="73">
        <v>44049</v>
      </c>
      <c r="G1029" s="66" t="str">
        <f t="shared" si="192"/>
        <v>Targeted Dealer</v>
      </c>
      <c r="H1029" s="66"/>
      <c r="I1029" s="67">
        <v>301</v>
      </c>
      <c r="J1029" s="67">
        <f t="shared" si="193"/>
        <v>301</v>
      </c>
      <c r="K1029" s="68">
        <v>193</v>
      </c>
      <c r="L1029" s="68">
        <f t="shared" si="194"/>
        <v>108</v>
      </c>
      <c r="M1029" s="68">
        <f t="shared" si="195"/>
        <v>64.119601328903656</v>
      </c>
      <c r="N1029" s="96">
        <v>244</v>
      </c>
      <c r="O1029" s="97" t="str">
        <f t="shared" si="196"/>
        <v>DEC</v>
      </c>
      <c r="P1029" s="96">
        <v>244</v>
      </c>
      <c r="Q1029" s="98">
        <f t="shared" si="197"/>
        <v>-51</v>
      </c>
      <c r="R1029" s="97">
        <f t="shared" si="198"/>
        <v>-0.20901639344262291</v>
      </c>
      <c r="S1029" s="99" t="str">
        <f t="shared" si="199"/>
        <v>DEGROWTH</v>
      </c>
      <c r="T1029" s="68">
        <v>378</v>
      </c>
      <c r="U1029" s="100" t="str">
        <f t="shared" si="200"/>
        <v>jAN</v>
      </c>
      <c r="V1029" s="96">
        <v>378</v>
      </c>
      <c r="W1029" s="101">
        <f t="shared" si="201"/>
        <v>-185</v>
      </c>
      <c r="X1029" s="102">
        <f t="shared" si="202"/>
        <v>-0.48941798941798942</v>
      </c>
      <c r="Y1029" s="103" t="str">
        <f t="shared" si="203"/>
        <v>DEGROWTH</v>
      </c>
      <c r="Z1029" s="74">
        <v>0</v>
      </c>
      <c r="AA1029" s="69"/>
      <c r="AB1029" s="69" t="s">
        <v>131</v>
      </c>
      <c r="AC1029" s="3"/>
    </row>
    <row r="1030" spans="1:29" ht="14.25" customHeight="1">
      <c r="A1030" s="69" t="s">
        <v>131</v>
      </c>
      <c r="B1030" s="71" t="s">
        <v>93</v>
      </c>
      <c r="C1030" s="71" t="s">
        <v>344</v>
      </c>
      <c r="D1030" s="71">
        <v>1000001455</v>
      </c>
      <c r="E1030" s="72" t="s">
        <v>345</v>
      </c>
      <c r="F1030" s="73">
        <v>44049</v>
      </c>
      <c r="G1030" s="66" t="str">
        <f t="shared" si="192"/>
        <v>-</v>
      </c>
      <c r="H1030" s="66"/>
      <c r="I1030" s="67">
        <v>0</v>
      </c>
      <c r="J1030" s="67">
        <f t="shared" si="193"/>
        <v>0</v>
      </c>
      <c r="K1030" s="68">
        <v>0</v>
      </c>
      <c r="L1030" s="68">
        <f t="shared" si="194"/>
        <v>0</v>
      </c>
      <c r="M1030" s="68" t="str">
        <f t="shared" si="195"/>
        <v>-</v>
      </c>
      <c r="N1030" s="96">
        <v>0</v>
      </c>
      <c r="O1030" s="97" t="str">
        <f t="shared" si="196"/>
        <v>DEC</v>
      </c>
      <c r="P1030" s="96">
        <v>0</v>
      </c>
      <c r="Q1030" s="98">
        <f t="shared" si="197"/>
        <v>0</v>
      </c>
      <c r="R1030" s="97" t="str">
        <f t="shared" si="198"/>
        <v xml:space="preserve"> </v>
      </c>
      <c r="S1030" s="99" t="b">
        <f t="shared" si="199"/>
        <v>0</v>
      </c>
      <c r="T1030" s="68">
        <v>212</v>
      </c>
      <c r="U1030" s="100" t="str">
        <f t="shared" si="200"/>
        <v>jAN</v>
      </c>
      <c r="V1030" s="96">
        <v>212</v>
      </c>
      <c r="W1030" s="101">
        <f t="shared" si="201"/>
        <v>-212</v>
      </c>
      <c r="X1030" s="102">
        <f t="shared" si="202"/>
        <v>-1</v>
      </c>
      <c r="Y1030" s="103" t="str">
        <f t="shared" si="203"/>
        <v>DEGROWTH</v>
      </c>
      <c r="Z1030" s="74">
        <v>1</v>
      </c>
      <c r="AA1030" s="69"/>
      <c r="AB1030" s="69" t="s">
        <v>131</v>
      </c>
      <c r="AC1030" s="3"/>
    </row>
    <row r="1031" spans="1:29" ht="14.25" customHeight="1">
      <c r="A1031" s="69" t="s">
        <v>131</v>
      </c>
      <c r="B1031" s="71" t="s">
        <v>93</v>
      </c>
      <c r="C1031" s="71" t="s">
        <v>2455</v>
      </c>
      <c r="D1031" s="71">
        <v>1000001444</v>
      </c>
      <c r="E1031" s="72" t="s">
        <v>2456</v>
      </c>
      <c r="F1031" s="73">
        <v>44235</v>
      </c>
      <c r="G1031" s="66" t="str">
        <f t="shared" si="192"/>
        <v>Targeted Dealer</v>
      </c>
      <c r="H1031" s="66"/>
      <c r="I1031" s="67">
        <v>300</v>
      </c>
      <c r="J1031" s="67">
        <f t="shared" si="193"/>
        <v>300</v>
      </c>
      <c r="K1031" s="68">
        <v>255</v>
      </c>
      <c r="L1031" s="68">
        <f t="shared" si="194"/>
        <v>45</v>
      </c>
      <c r="M1031" s="68">
        <f t="shared" si="195"/>
        <v>85</v>
      </c>
      <c r="N1031" s="96">
        <v>324</v>
      </c>
      <c r="O1031" s="97" t="str">
        <f t="shared" si="196"/>
        <v>DEC</v>
      </c>
      <c r="P1031" s="96">
        <v>324</v>
      </c>
      <c r="Q1031" s="98">
        <f t="shared" si="197"/>
        <v>-69</v>
      </c>
      <c r="R1031" s="97">
        <f t="shared" si="198"/>
        <v>-0.21296296296296291</v>
      </c>
      <c r="S1031" s="99" t="str">
        <f t="shared" si="199"/>
        <v>DEGROWTH</v>
      </c>
      <c r="T1031" s="68">
        <v>424</v>
      </c>
      <c r="U1031" s="100" t="str">
        <f t="shared" si="200"/>
        <v>jAN</v>
      </c>
      <c r="V1031" s="96">
        <v>424</v>
      </c>
      <c r="W1031" s="101">
        <f t="shared" si="201"/>
        <v>-169</v>
      </c>
      <c r="X1031" s="102">
        <f t="shared" si="202"/>
        <v>-0.39858490566037741</v>
      </c>
      <c r="Y1031" s="103" t="str">
        <f t="shared" si="203"/>
        <v>DEGROWTH</v>
      </c>
      <c r="Z1031" s="74">
        <v>0</v>
      </c>
      <c r="AA1031" s="69"/>
      <c r="AB1031" s="69" t="s">
        <v>131</v>
      </c>
      <c r="AC1031" s="3"/>
    </row>
    <row r="1032" spans="1:29" ht="14.25" customHeight="1">
      <c r="A1032" s="69" t="s">
        <v>131</v>
      </c>
      <c r="B1032" s="71" t="s">
        <v>93</v>
      </c>
      <c r="C1032" s="71" t="s">
        <v>346</v>
      </c>
      <c r="D1032" s="71">
        <v>1000002031</v>
      </c>
      <c r="E1032" s="72" t="s">
        <v>347</v>
      </c>
      <c r="F1032" s="73">
        <v>44501</v>
      </c>
      <c r="G1032" s="66" t="str">
        <f t="shared" si="192"/>
        <v>Targeted Dealer</v>
      </c>
      <c r="H1032" s="66"/>
      <c r="I1032" s="67">
        <v>61</v>
      </c>
      <c r="J1032" s="67">
        <f t="shared" si="193"/>
        <v>61</v>
      </c>
      <c r="K1032" s="68">
        <v>37</v>
      </c>
      <c r="L1032" s="68">
        <f t="shared" si="194"/>
        <v>24</v>
      </c>
      <c r="M1032" s="68">
        <f t="shared" si="195"/>
        <v>60.655737704918032</v>
      </c>
      <c r="N1032" s="96">
        <v>0</v>
      </c>
      <c r="O1032" s="97" t="str">
        <f t="shared" si="196"/>
        <v>DEC</v>
      </c>
      <c r="P1032" s="96">
        <v>0</v>
      </c>
      <c r="Q1032" s="98">
        <f t="shared" si="197"/>
        <v>37</v>
      </c>
      <c r="R1032" s="97" t="str">
        <f t="shared" si="198"/>
        <v xml:space="preserve"> </v>
      </c>
      <c r="S1032" s="99" t="b">
        <f t="shared" si="199"/>
        <v>0</v>
      </c>
      <c r="T1032" s="68">
        <v>32</v>
      </c>
      <c r="U1032" s="100" t="str">
        <f t="shared" si="200"/>
        <v>jAN</v>
      </c>
      <c r="V1032" s="96">
        <v>32</v>
      </c>
      <c r="W1032" s="101">
        <f t="shared" si="201"/>
        <v>5</v>
      </c>
      <c r="X1032" s="102">
        <f t="shared" si="202"/>
        <v>0.15625</v>
      </c>
      <c r="Y1032" s="103" t="str">
        <f t="shared" si="203"/>
        <v>GROWTH</v>
      </c>
      <c r="Z1032" s="74">
        <v>0</v>
      </c>
      <c r="AA1032" s="69"/>
      <c r="AB1032" s="69" t="s">
        <v>131</v>
      </c>
      <c r="AC1032" s="3"/>
    </row>
    <row r="1033" spans="1:29" ht="14.25" customHeight="1">
      <c r="A1033" s="69" t="s">
        <v>131</v>
      </c>
      <c r="B1033" s="71" t="s">
        <v>93</v>
      </c>
      <c r="C1033" s="71" t="s">
        <v>2457</v>
      </c>
      <c r="D1033" s="71">
        <v>1000002083</v>
      </c>
      <c r="E1033" s="72" t="s">
        <v>2458</v>
      </c>
      <c r="F1033" s="73">
        <v>44569</v>
      </c>
      <c r="G1033" s="66" t="str">
        <f t="shared" si="192"/>
        <v>Targeted Dealer</v>
      </c>
      <c r="H1033" s="66"/>
      <c r="I1033" s="67">
        <v>50</v>
      </c>
      <c r="J1033" s="67">
        <f t="shared" si="193"/>
        <v>50</v>
      </c>
      <c r="K1033" s="68">
        <v>2.5</v>
      </c>
      <c r="L1033" s="68">
        <f t="shared" si="194"/>
        <v>47.5</v>
      </c>
      <c r="M1033" s="68">
        <f t="shared" si="195"/>
        <v>5</v>
      </c>
      <c r="N1033" s="96">
        <v>12</v>
      </c>
      <c r="O1033" s="97" t="str">
        <f t="shared" si="196"/>
        <v>DEC</v>
      </c>
      <c r="P1033" s="96">
        <v>12</v>
      </c>
      <c r="Q1033" s="98">
        <f t="shared" si="197"/>
        <v>-9.5</v>
      </c>
      <c r="R1033" s="97">
        <f t="shared" si="198"/>
        <v>-0.79166666666666663</v>
      </c>
      <c r="S1033" s="99" t="str">
        <f t="shared" si="199"/>
        <v>DEGROWTH</v>
      </c>
      <c r="T1033" s="68">
        <v>20</v>
      </c>
      <c r="U1033" s="100" t="str">
        <f t="shared" si="200"/>
        <v>jAN</v>
      </c>
      <c r="V1033" s="96">
        <v>20</v>
      </c>
      <c r="W1033" s="101">
        <f t="shared" si="201"/>
        <v>-17.5</v>
      </c>
      <c r="X1033" s="102">
        <f t="shared" si="202"/>
        <v>-0.875</v>
      </c>
      <c r="Y1033" s="103" t="str">
        <f t="shared" si="203"/>
        <v>DEGROWTH</v>
      </c>
      <c r="Z1033" s="74">
        <v>1</v>
      </c>
      <c r="AA1033" s="69"/>
      <c r="AB1033" s="69" t="s">
        <v>131</v>
      </c>
      <c r="AC1033" s="3"/>
    </row>
    <row r="1034" spans="1:29" ht="14.25" customHeight="1">
      <c r="A1034" s="69" t="s">
        <v>131</v>
      </c>
      <c r="B1034" s="71" t="s">
        <v>93</v>
      </c>
      <c r="C1034" s="71" t="s">
        <v>2459</v>
      </c>
      <c r="D1034" s="71">
        <v>1000002522</v>
      </c>
      <c r="E1034" s="72" t="s">
        <v>2460</v>
      </c>
      <c r="F1034" s="73">
        <v>44592</v>
      </c>
      <c r="G1034" s="66" t="str">
        <f t="shared" si="192"/>
        <v>Targeted Dealer</v>
      </c>
      <c r="H1034" s="66"/>
      <c r="I1034" s="67">
        <v>161</v>
      </c>
      <c r="J1034" s="67">
        <f t="shared" si="193"/>
        <v>161</v>
      </c>
      <c r="K1034" s="68">
        <v>175</v>
      </c>
      <c r="L1034" s="68">
        <f t="shared" si="194"/>
        <v>-14</v>
      </c>
      <c r="M1034" s="68">
        <f t="shared" si="195"/>
        <v>108.69565217391303</v>
      </c>
      <c r="N1034" s="96">
        <v>174</v>
      </c>
      <c r="O1034" s="97" t="str">
        <f t="shared" si="196"/>
        <v>DEC</v>
      </c>
      <c r="P1034" s="96">
        <v>174</v>
      </c>
      <c r="Q1034" s="98">
        <f t="shared" si="197"/>
        <v>1</v>
      </c>
      <c r="R1034" s="97">
        <f t="shared" si="198"/>
        <v>5.7471264367816577E-3</v>
      </c>
      <c r="S1034" s="99" t="str">
        <f t="shared" si="199"/>
        <v>GROWTH</v>
      </c>
      <c r="T1034" s="68">
        <v>120</v>
      </c>
      <c r="U1034" s="100" t="str">
        <f t="shared" si="200"/>
        <v>jAN</v>
      </c>
      <c r="V1034" s="96">
        <v>120</v>
      </c>
      <c r="W1034" s="101">
        <f t="shared" si="201"/>
        <v>55</v>
      </c>
      <c r="X1034" s="102">
        <f t="shared" si="202"/>
        <v>0.45833333333333326</v>
      </c>
      <c r="Y1034" s="103" t="str">
        <f t="shared" si="203"/>
        <v>GROWTH</v>
      </c>
      <c r="Z1034" s="74">
        <v>0</v>
      </c>
      <c r="AA1034" s="69"/>
      <c r="AB1034" s="69" t="s">
        <v>131</v>
      </c>
      <c r="AC1034" s="3"/>
    </row>
    <row r="1035" spans="1:29" ht="14.25" customHeight="1">
      <c r="A1035" s="69" t="s">
        <v>131</v>
      </c>
      <c r="B1035" s="71" t="s">
        <v>93</v>
      </c>
      <c r="C1035" s="71" t="s">
        <v>2461</v>
      </c>
      <c r="D1035" s="71">
        <v>1000002795</v>
      </c>
      <c r="E1035" s="71" t="s">
        <v>2462</v>
      </c>
      <c r="F1035" s="73">
        <v>44719</v>
      </c>
      <c r="G1035" s="66" t="str">
        <f t="shared" si="192"/>
        <v>Targeted Dealer</v>
      </c>
      <c r="H1035" s="66"/>
      <c r="I1035" s="67">
        <v>175</v>
      </c>
      <c r="J1035" s="67">
        <f t="shared" si="193"/>
        <v>175</v>
      </c>
      <c r="K1035" s="68">
        <v>176</v>
      </c>
      <c r="L1035" s="68">
        <f t="shared" si="194"/>
        <v>-1</v>
      </c>
      <c r="M1035" s="68">
        <f t="shared" si="195"/>
        <v>100.57142857142857</v>
      </c>
      <c r="N1035" s="96">
        <v>202</v>
      </c>
      <c r="O1035" s="97" t="str">
        <f t="shared" si="196"/>
        <v>DEC</v>
      </c>
      <c r="P1035" s="96">
        <v>202</v>
      </c>
      <c r="Q1035" s="98">
        <f t="shared" si="197"/>
        <v>-26</v>
      </c>
      <c r="R1035" s="97">
        <f t="shared" si="198"/>
        <v>-0.12871287128712872</v>
      </c>
      <c r="S1035" s="99" t="str">
        <f t="shared" si="199"/>
        <v>DEGROWTH</v>
      </c>
      <c r="T1035" s="68">
        <v>192</v>
      </c>
      <c r="U1035" s="100" t="str">
        <f t="shared" si="200"/>
        <v>jAN</v>
      </c>
      <c r="V1035" s="96">
        <v>192</v>
      </c>
      <c r="W1035" s="101">
        <f t="shared" si="201"/>
        <v>-16</v>
      </c>
      <c r="X1035" s="102">
        <f t="shared" si="202"/>
        <v>-8.333333333333337E-2</v>
      </c>
      <c r="Y1035" s="103" t="str">
        <f t="shared" si="203"/>
        <v>DEGROWTH</v>
      </c>
      <c r="Z1035" s="74">
        <v>0</v>
      </c>
      <c r="AA1035" s="69"/>
      <c r="AB1035" s="69" t="s">
        <v>131</v>
      </c>
      <c r="AC1035" s="3"/>
    </row>
    <row r="1036" spans="1:29" ht="14.25" customHeight="1">
      <c r="A1036" s="69" t="s">
        <v>131</v>
      </c>
      <c r="B1036" s="71" t="s">
        <v>93</v>
      </c>
      <c r="C1036" s="71" t="s">
        <v>2463</v>
      </c>
      <c r="D1036" s="71">
        <v>1000002673</v>
      </c>
      <c r="E1036" s="71" t="s">
        <v>846</v>
      </c>
      <c r="F1036" s="73">
        <v>44739</v>
      </c>
      <c r="G1036" s="66" t="str">
        <f t="shared" si="192"/>
        <v>Targeted Dealer</v>
      </c>
      <c r="H1036" s="66"/>
      <c r="I1036" s="67">
        <v>200</v>
      </c>
      <c r="J1036" s="67">
        <f t="shared" si="193"/>
        <v>200</v>
      </c>
      <c r="K1036" s="68">
        <v>240</v>
      </c>
      <c r="L1036" s="68">
        <f t="shared" si="194"/>
        <v>-40</v>
      </c>
      <c r="M1036" s="68">
        <f t="shared" si="195"/>
        <v>120</v>
      </c>
      <c r="N1036" s="96">
        <v>212</v>
      </c>
      <c r="O1036" s="97" t="str">
        <f t="shared" si="196"/>
        <v>DEC</v>
      </c>
      <c r="P1036" s="96">
        <v>212</v>
      </c>
      <c r="Q1036" s="98">
        <f t="shared" si="197"/>
        <v>28</v>
      </c>
      <c r="R1036" s="97">
        <f t="shared" si="198"/>
        <v>0.13207547169811318</v>
      </c>
      <c r="S1036" s="99" t="str">
        <f t="shared" si="199"/>
        <v>GROWTH</v>
      </c>
      <c r="T1036" s="68">
        <v>156</v>
      </c>
      <c r="U1036" s="100" t="str">
        <f t="shared" si="200"/>
        <v>jAN</v>
      </c>
      <c r="V1036" s="96">
        <v>156</v>
      </c>
      <c r="W1036" s="101">
        <f t="shared" si="201"/>
        <v>84</v>
      </c>
      <c r="X1036" s="102">
        <f t="shared" si="202"/>
        <v>0.53846153846153855</v>
      </c>
      <c r="Y1036" s="103" t="str">
        <f t="shared" si="203"/>
        <v>GROWTH</v>
      </c>
      <c r="Z1036" s="74">
        <v>0</v>
      </c>
      <c r="AA1036" s="69"/>
      <c r="AB1036" s="69" t="s">
        <v>131</v>
      </c>
      <c r="AC1036" s="3"/>
    </row>
    <row r="1037" spans="1:29" ht="14.25" customHeight="1">
      <c r="A1037" s="69" t="s">
        <v>131</v>
      </c>
      <c r="B1037" s="71" t="s">
        <v>93</v>
      </c>
      <c r="C1037" s="71" t="s">
        <v>2464</v>
      </c>
      <c r="D1037" s="71">
        <v>1000002889</v>
      </c>
      <c r="E1037" s="71" t="s">
        <v>2465</v>
      </c>
      <c r="F1037" s="73">
        <v>44793</v>
      </c>
      <c r="G1037" s="66" t="str">
        <f t="shared" si="192"/>
        <v>Targeted Dealer</v>
      </c>
      <c r="H1037" s="66"/>
      <c r="I1037" s="67">
        <v>750</v>
      </c>
      <c r="J1037" s="67">
        <f t="shared" si="193"/>
        <v>750</v>
      </c>
      <c r="K1037" s="68">
        <v>150</v>
      </c>
      <c r="L1037" s="68">
        <f t="shared" si="194"/>
        <v>600</v>
      </c>
      <c r="M1037" s="68">
        <f t="shared" si="195"/>
        <v>20</v>
      </c>
      <c r="N1037" s="96">
        <v>129</v>
      </c>
      <c r="O1037" s="97" t="str">
        <f t="shared" si="196"/>
        <v>DEC</v>
      </c>
      <c r="P1037" s="96">
        <v>129</v>
      </c>
      <c r="Q1037" s="98">
        <f t="shared" si="197"/>
        <v>21</v>
      </c>
      <c r="R1037" s="97">
        <f t="shared" si="198"/>
        <v>0.16279069767441867</v>
      </c>
      <c r="S1037" s="99" t="str">
        <f t="shared" si="199"/>
        <v>GROWTH</v>
      </c>
      <c r="T1037" s="68">
        <v>1099</v>
      </c>
      <c r="U1037" s="100" t="str">
        <f t="shared" si="200"/>
        <v>jAN</v>
      </c>
      <c r="V1037" s="96">
        <v>1099</v>
      </c>
      <c r="W1037" s="101">
        <f t="shared" si="201"/>
        <v>-949</v>
      </c>
      <c r="X1037" s="102">
        <f t="shared" si="202"/>
        <v>-0.86351228389444956</v>
      </c>
      <c r="Y1037" s="103" t="str">
        <f t="shared" si="203"/>
        <v>DEGROWTH</v>
      </c>
      <c r="Z1037" s="74">
        <v>0</v>
      </c>
      <c r="AA1037" s="69"/>
      <c r="AB1037" s="69" t="s">
        <v>131</v>
      </c>
      <c r="AC1037" s="3"/>
    </row>
    <row r="1038" spans="1:29" ht="14.25" customHeight="1">
      <c r="A1038" s="69" t="s">
        <v>131</v>
      </c>
      <c r="B1038" s="71" t="s">
        <v>93</v>
      </c>
      <c r="C1038" s="71" t="s">
        <v>2466</v>
      </c>
      <c r="D1038" s="71">
        <v>1000003232</v>
      </c>
      <c r="E1038" s="71" t="s">
        <v>2467</v>
      </c>
      <c r="F1038" s="73">
        <v>44935</v>
      </c>
      <c r="G1038" s="66" t="str">
        <f t="shared" si="192"/>
        <v>Targeted Dealer</v>
      </c>
      <c r="H1038" s="66"/>
      <c r="I1038" s="67">
        <v>50</v>
      </c>
      <c r="J1038" s="67">
        <f t="shared" si="193"/>
        <v>50</v>
      </c>
      <c r="K1038" s="68">
        <v>24</v>
      </c>
      <c r="L1038" s="68">
        <f t="shared" si="194"/>
        <v>26</v>
      </c>
      <c r="M1038" s="68">
        <f t="shared" si="195"/>
        <v>48</v>
      </c>
      <c r="N1038" s="96">
        <v>18</v>
      </c>
      <c r="O1038" s="97" t="str">
        <f t="shared" si="196"/>
        <v>DEC</v>
      </c>
      <c r="P1038" s="96">
        <v>18</v>
      </c>
      <c r="Q1038" s="98">
        <f t="shared" si="197"/>
        <v>6</v>
      </c>
      <c r="R1038" s="97">
        <f t="shared" si="198"/>
        <v>0.33333333333333326</v>
      </c>
      <c r="S1038" s="99" t="str">
        <f t="shared" si="199"/>
        <v>GROWTH</v>
      </c>
      <c r="T1038" s="68">
        <v>39</v>
      </c>
      <c r="U1038" s="100" t="str">
        <f t="shared" si="200"/>
        <v>jAN</v>
      </c>
      <c r="V1038" s="96">
        <v>39</v>
      </c>
      <c r="W1038" s="101">
        <f t="shared" si="201"/>
        <v>-15</v>
      </c>
      <c r="X1038" s="102">
        <f t="shared" si="202"/>
        <v>-0.38461538461538458</v>
      </c>
      <c r="Y1038" s="103" t="str">
        <f t="shared" si="203"/>
        <v>DEGROWTH</v>
      </c>
      <c r="Z1038" s="74">
        <v>0</v>
      </c>
      <c r="AA1038" s="69"/>
      <c r="AB1038" s="69" t="s">
        <v>131</v>
      </c>
      <c r="AC1038" s="3"/>
    </row>
    <row r="1039" spans="1:29" ht="14.25" customHeight="1">
      <c r="A1039" s="69" t="s">
        <v>131</v>
      </c>
      <c r="B1039" s="71" t="s">
        <v>93</v>
      </c>
      <c r="C1039" s="71" t="s">
        <v>348</v>
      </c>
      <c r="D1039" s="71">
        <v>1000003387</v>
      </c>
      <c r="E1039" s="71" t="s">
        <v>349</v>
      </c>
      <c r="F1039" s="73">
        <v>44984</v>
      </c>
      <c r="G1039" s="66" t="str">
        <f t="shared" si="192"/>
        <v>Targeted Dealer</v>
      </c>
      <c r="H1039" s="66"/>
      <c r="I1039" s="67">
        <v>12</v>
      </c>
      <c r="J1039" s="67">
        <f t="shared" si="193"/>
        <v>12</v>
      </c>
      <c r="K1039" s="68">
        <v>12</v>
      </c>
      <c r="L1039" s="68">
        <f t="shared" si="194"/>
        <v>0</v>
      </c>
      <c r="M1039" s="68">
        <f t="shared" si="195"/>
        <v>100</v>
      </c>
      <c r="N1039" s="96">
        <v>12</v>
      </c>
      <c r="O1039" s="97" t="str">
        <f t="shared" si="196"/>
        <v>DEC</v>
      </c>
      <c r="P1039" s="96">
        <v>12</v>
      </c>
      <c r="Q1039" s="98">
        <f t="shared" si="197"/>
        <v>0</v>
      </c>
      <c r="R1039" s="97">
        <f t="shared" si="198"/>
        <v>0</v>
      </c>
      <c r="S1039" s="99" t="str">
        <f t="shared" si="199"/>
        <v>GROWTH</v>
      </c>
      <c r="T1039" s="68">
        <v>24</v>
      </c>
      <c r="U1039" s="100" t="str">
        <f t="shared" si="200"/>
        <v>jAN</v>
      </c>
      <c r="V1039" s="96">
        <v>24</v>
      </c>
      <c r="W1039" s="101">
        <f t="shared" si="201"/>
        <v>-12</v>
      </c>
      <c r="X1039" s="102">
        <f t="shared" si="202"/>
        <v>-0.5</v>
      </c>
      <c r="Y1039" s="103" t="str">
        <f t="shared" si="203"/>
        <v>DEGROWTH</v>
      </c>
      <c r="Z1039" s="74">
        <v>1</v>
      </c>
      <c r="AA1039" s="69"/>
      <c r="AB1039" s="69" t="s">
        <v>131</v>
      </c>
      <c r="AC1039" s="3"/>
    </row>
    <row r="1040" spans="1:29" ht="14.25" customHeight="1">
      <c r="A1040" s="69" t="s">
        <v>131</v>
      </c>
      <c r="B1040" s="71" t="s">
        <v>93</v>
      </c>
      <c r="C1040" s="71" t="s">
        <v>2468</v>
      </c>
      <c r="D1040" s="71">
        <v>1000003529</v>
      </c>
      <c r="E1040" s="71" t="s">
        <v>2469</v>
      </c>
      <c r="F1040" s="73">
        <v>45065</v>
      </c>
      <c r="G1040" s="66" t="str">
        <f t="shared" si="192"/>
        <v>Targeted Dealer</v>
      </c>
      <c r="H1040" s="66"/>
      <c r="I1040" s="67">
        <v>50</v>
      </c>
      <c r="J1040" s="67">
        <f t="shared" si="193"/>
        <v>50</v>
      </c>
      <c r="K1040" s="68">
        <v>12</v>
      </c>
      <c r="L1040" s="68">
        <f t="shared" si="194"/>
        <v>38</v>
      </c>
      <c r="M1040" s="68">
        <f t="shared" si="195"/>
        <v>24</v>
      </c>
      <c r="N1040" s="96">
        <v>0</v>
      </c>
      <c r="O1040" s="97" t="str">
        <f t="shared" si="196"/>
        <v>DEC</v>
      </c>
      <c r="P1040" s="96">
        <v>0</v>
      </c>
      <c r="Q1040" s="98">
        <f t="shared" si="197"/>
        <v>12</v>
      </c>
      <c r="R1040" s="97" t="str">
        <f t="shared" si="198"/>
        <v xml:space="preserve"> </v>
      </c>
      <c r="S1040" s="99" t="b">
        <f t="shared" si="199"/>
        <v>0</v>
      </c>
      <c r="T1040" s="68">
        <v>5.45</v>
      </c>
      <c r="U1040" s="100" t="str">
        <f t="shared" si="200"/>
        <v>jAN</v>
      </c>
      <c r="V1040" s="96">
        <v>5.45</v>
      </c>
      <c r="W1040" s="101">
        <f t="shared" si="201"/>
        <v>6.55</v>
      </c>
      <c r="X1040" s="102">
        <f t="shared" si="202"/>
        <v>1.2018348623853212</v>
      </c>
      <c r="Y1040" s="103" t="str">
        <f t="shared" si="203"/>
        <v>GROWTH</v>
      </c>
      <c r="Z1040" s="74">
        <v>1</v>
      </c>
      <c r="AA1040" s="69"/>
      <c r="AB1040" s="69" t="s">
        <v>131</v>
      </c>
      <c r="AC1040" s="3"/>
    </row>
    <row r="1041" spans="1:29" ht="14.25" customHeight="1">
      <c r="A1041" s="69" t="s">
        <v>131</v>
      </c>
      <c r="B1041" s="71" t="s">
        <v>93</v>
      </c>
      <c r="C1041" s="71" t="s">
        <v>2470</v>
      </c>
      <c r="D1041" s="71">
        <v>1000003730</v>
      </c>
      <c r="E1041" s="71" t="s">
        <v>2471</v>
      </c>
      <c r="F1041" s="73">
        <v>45217</v>
      </c>
      <c r="G1041" s="66" t="str">
        <f t="shared" si="192"/>
        <v>Targeted Dealer</v>
      </c>
      <c r="H1041" s="66"/>
      <c r="I1041" s="67">
        <v>161</v>
      </c>
      <c r="J1041" s="67">
        <f t="shared" si="193"/>
        <v>161</v>
      </c>
      <c r="K1041" s="68">
        <v>205</v>
      </c>
      <c r="L1041" s="68">
        <f t="shared" si="194"/>
        <v>-44</v>
      </c>
      <c r="M1041" s="68">
        <f t="shared" si="195"/>
        <v>127.32919254658384</v>
      </c>
      <c r="N1041" s="96">
        <v>240</v>
      </c>
      <c r="O1041" s="97" t="str">
        <f t="shared" si="196"/>
        <v>DEC</v>
      </c>
      <c r="P1041" s="96">
        <v>240</v>
      </c>
      <c r="Q1041" s="98">
        <f t="shared" si="197"/>
        <v>-35</v>
      </c>
      <c r="R1041" s="97">
        <f t="shared" si="198"/>
        <v>-0.14583333333333337</v>
      </c>
      <c r="S1041" s="99" t="str">
        <f t="shared" si="199"/>
        <v>DEGROWTH</v>
      </c>
      <c r="T1041" s="68">
        <v>264</v>
      </c>
      <c r="U1041" s="100" t="str">
        <f t="shared" si="200"/>
        <v>jAN</v>
      </c>
      <c r="V1041" s="96">
        <v>264</v>
      </c>
      <c r="W1041" s="101">
        <f t="shared" si="201"/>
        <v>-59</v>
      </c>
      <c r="X1041" s="102">
        <f t="shared" si="202"/>
        <v>-0.22348484848484851</v>
      </c>
      <c r="Y1041" s="103" t="str">
        <f t="shared" si="203"/>
        <v>DEGROWTH</v>
      </c>
      <c r="Z1041" s="74">
        <v>0</v>
      </c>
      <c r="AA1041" s="69"/>
      <c r="AB1041" s="69" t="s">
        <v>131</v>
      </c>
      <c r="AC1041" s="3"/>
    </row>
    <row r="1042" spans="1:29" ht="14.25" customHeight="1">
      <c r="A1042" s="69" t="s">
        <v>131</v>
      </c>
      <c r="B1042" s="71" t="s">
        <v>93</v>
      </c>
      <c r="C1042" s="78" t="s">
        <v>2472</v>
      </c>
      <c r="D1042" s="78">
        <v>1000003869</v>
      </c>
      <c r="E1042" s="78" t="s">
        <v>2473</v>
      </c>
      <c r="F1042" s="73">
        <v>45349</v>
      </c>
      <c r="G1042" s="66" t="str">
        <f t="shared" si="192"/>
        <v>Targeted Dealer</v>
      </c>
      <c r="H1042" s="66"/>
      <c r="I1042" s="67">
        <v>51</v>
      </c>
      <c r="J1042" s="67">
        <f t="shared" si="193"/>
        <v>51</v>
      </c>
      <c r="K1042" s="68">
        <v>53</v>
      </c>
      <c r="L1042" s="68">
        <f t="shared" si="194"/>
        <v>-2</v>
      </c>
      <c r="M1042" s="68">
        <f t="shared" si="195"/>
        <v>103.92156862745098</v>
      </c>
      <c r="N1042" s="96">
        <v>41</v>
      </c>
      <c r="O1042" s="97" t="str">
        <f t="shared" si="196"/>
        <v>DEC</v>
      </c>
      <c r="P1042" s="96">
        <v>41</v>
      </c>
      <c r="Q1042" s="98">
        <f t="shared" si="197"/>
        <v>12</v>
      </c>
      <c r="R1042" s="97">
        <f t="shared" si="198"/>
        <v>0.29268292682926833</v>
      </c>
      <c r="S1042" s="99" t="str">
        <f t="shared" si="199"/>
        <v>GROWTH</v>
      </c>
      <c r="T1042" s="68">
        <v>38</v>
      </c>
      <c r="U1042" s="100" t="str">
        <f t="shared" si="200"/>
        <v>jAN</v>
      </c>
      <c r="V1042" s="96">
        <v>38</v>
      </c>
      <c r="W1042" s="101">
        <f t="shared" si="201"/>
        <v>15</v>
      </c>
      <c r="X1042" s="102">
        <f t="shared" si="202"/>
        <v>0.39473684210526305</v>
      </c>
      <c r="Y1042" s="103" t="str">
        <f t="shared" si="203"/>
        <v>GROWTH</v>
      </c>
      <c r="Z1042" s="74">
        <v>1</v>
      </c>
      <c r="AA1042" s="69"/>
      <c r="AB1042" s="69" t="s">
        <v>131</v>
      </c>
      <c r="AC1042" s="3"/>
    </row>
    <row r="1043" spans="1:29" ht="14.25" customHeight="1">
      <c r="A1043" s="69" t="s">
        <v>131</v>
      </c>
      <c r="B1043" s="78" t="s">
        <v>93</v>
      </c>
      <c r="C1043" s="78" t="s">
        <v>2474</v>
      </c>
      <c r="D1043" s="78">
        <v>1000003898</v>
      </c>
      <c r="E1043" s="78" t="s">
        <v>2475</v>
      </c>
      <c r="F1043" s="73">
        <v>45381</v>
      </c>
      <c r="G1043" s="66" t="str">
        <f t="shared" si="192"/>
        <v>Targeted Dealer</v>
      </c>
      <c r="H1043" s="66"/>
      <c r="I1043" s="67">
        <v>1600</v>
      </c>
      <c r="J1043" s="67">
        <f t="shared" si="193"/>
        <v>1600</v>
      </c>
      <c r="K1043" s="68">
        <v>1611.75</v>
      </c>
      <c r="L1043" s="68">
        <f t="shared" si="194"/>
        <v>-11.75</v>
      </c>
      <c r="M1043" s="68">
        <f t="shared" si="195"/>
        <v>100.734375</v>
      </c>
      <c r="N1043" s="96">
        <v>1483.15</v>
      </c>
      <c r="O1043" s="97" t="str">
        <f t="shared" si="196"/>
        <v>DEC</v>
      </c>
      <c r="P1043" s="96">
        <v>1483.15</v>
      </c>
      <c r="Q1043" s="98">
        <f t="shared" si="197"/>
        <v>128.59999999999991</v>
      </c>
      <c r="R1043" s="97">
        <f t="shared" si="198"/>
        <v>8.6707345851734452E-2</v>
      </c>
      <c r="S1043" s="99" t="str">
        <f t="shared" si="199"/>
        <v>GROWTH</v>
      </c>
      <c r="T1043" s="68">
        <v>924.4</v>
      </c>
      <c r="U1043" s="100" t="str">
        <f t="shared" si="200"/>
        <v>jAN</v>
      </c>
      <c r="V1043" s="96">
        <v>924.4</v>
      </c>
      <c r="W1043" s="101">
        <f t="shared" si="201"/>
        <v>687.35</v>
      </c>
      <c r="X1043" s="102">
        <f t="shared" si="202"/>
        <v>0.74356339247079184</v>
      </c>
      <c r="Y1043" s="103" t="str">
        <f t="shared" si="203"/>
        <v>GROWTH</v>
      </c>
      <c r="Z1043" s="74">
        <v>0</v>
      </c>
      <c r="AA1043" s="69"/>
      <c r="AB1043" s="69" t="s">
        <v>131</v>
      </c>
      <c r="AC1043" s="3"/>
    </row>
    <row r="1044" spans="1:29" ht="14.25" customHeight="1">
      <c r="A1044" s="69" t="s">
        <v>131</v>
      </c>
      <c r="B1044" s="71" t="s">
        <v>98</v>
      </c>
      <c r="C1044" s="71" t="s">
        <v>2476</v>
      </c>
      <c r="D1044" s="71">
        <v>1000002667</v>
      </c>
      <c r="E1044" s="71" t="s">
        <v>2477</v>
      </c>
      <c r="F1044" s="73">
        <v>44739</v>
      </c>
      <c r="G1044" s="66" t="str">
        <f t="shared" si="192"/>
        <v>Targeted Dealer</v>
      </c>
      <c r="H1044" s="66"/>
      <c r="I1044" s="67">
        <v>15</v>
      </c>
      <c r="J1044" s="67">
        <f t="shared" si="193"/>
        <v>15</v>
      </c>
      <c r="K1044" s="68">
        <v>19</v>
      </c>
      <c r="L1044" s="68">
        <f t="shared" si="194"/>
        <v>-4</v>
      </c>
      <c r="M1044" s="68">
        <f t="shared" si="195"/>
        <v>126.66666666666667</v>
      </c>
      <c r="N1044" s="96">
        <v>0</v>
      </c>
      <c r="O1044" s="97" t="str">
        <f t="shared" si="196"/>
        <v>DEC</v>
      </c>
      <c r="P1044" s="96">
        <v>0</v>
      </c>
      <c r="Q1044" s="98">
        <f t="shared" si="197"/>
        <v>19</v>
      </c>
      <c r="R1044" s="97" t="str">
        <f t="shared" si="198"/>
        <v xml:space="preserve"> </v>
      </c>
      <c r="S1044" s="99" t="b">
        <f t="shared" si="199"/>
        <v>0</v>
      </c>
      <c r="T1044" s="68">
        <v>0</v>
      </c>
      <c r="U1044" s="100" t="str">
        <f t="shared" si="200"/>
        <v>jAN</v>
      </c>
      <c r="V1044" s="96">
        <v>0</v>
      </c>
      <c r="W1044" s="101">
        <f t="shared" si="201"/>
        <v>19</v>
      </c>
      <c r="X1044" s="102">
        <f t="shared" si="202"/>
        <v>0</v>
      </c>
      <c r="Y1044" s="103" t="b">
        <f t="shared" si="203"/>
        <v>0</v>
      </c>
      <c r="Z1044" s="74">
        <v>0</v>
      </c>
      <c r="AA1044" s="69"/>
      <c r="AB1044" s="69" t="s">
        <v>131</v>
      </c>
      <c r="AC1044" s="3"/>
    </row>
    <row r="1045" spans="1:29" ht="14.25" customHeight="1">
      <c r="A1045" s="69" t="s">
        <v>131</v>
      </c>
      <c r="B1045" s="71" t="s">
        <v>98</v>
      </c>
      <c r="C1045" s="71" t="s">
        <v>2478</v>
      </c>
      <c r="D1045" s="71">
        <v>1000002659</v>
      </c>
      <c r="E1045" s="71" t="s">
        <v>2479</v>
      </c>
      <c r="F1045" s="73">
        <v>44739</v>
      </c>
      <c r="G1045" s="66" t="str">
        <f t="shared" si="192"/>
        <v>Targeted Dealer</v>
      </c>
      <c r="H1045" s="66"/>
      <c r="I1045" s="67">
        <v>20</v>
      </c>
      <c r="J1045" s="67">
        <f t="shared" si="193"/>
        <v>20</v>
      </c>
      <c r="K1045" s="68">
        <v>12</v>
      </c>
      <c r="L1045" s="68">
        <f t="shared" si="194"/>
        <v>8</v>
      </c>
      <c r="M1045" s="68">
        <f t="shared" si="195"/>
        <v>60</v>
      </c>
      <c r="N1045" s="96">
        <v>0</v>
      </c>
      <c r="O1045" s="97" t="str">
        <f t="shared" si="196"/>
        <v>DEC</v>
      </c>
      <c r="P1045" s="96">
        <v>0</v>
      </c>
      <c r="Q1045" s="98">
        <f t="shared" si="197"/>
        <v>12</v>
      </c>
      <c r="R1045" s="97" t="str">
        <f t="shared" si="198"/>
        <v xml:space="preserve"> </v>
      </c>
      <c r="S1045" s="99" t="b">
        <f t="shared" si="199"/>
        <v>0</v>
      </c>
      <c r="T1045" s="68">
        <v>11.5</v>
      </c>
      <c r="U1045" s="100" t="str">
        <f t="shared" si="200"/>
        <v>jAN</v>
      </c>
      <c r="V1045" s="96">
        <v>11.5</v>
      </c>
      <c r="W1045" s="101">
        <f t="shared" si="201"/>
        <v>0.5</v>
      </c>
      <c r="X1045" s="102">
        <f t="shared" si="202"/>
        <v>4.3478260869565188E-2</v>
      </c>
      <c r="Y1045" s="103" t="str">
        <f t="shared" si="203"/>
        <v>GROWTH</v>
      </c>
      <c r="Z1045" s="74">
        <v>0</v>
      </c>
      <c r="AA1045" s="69"/>
      <c r="AB1045" s="69" t="s">
        <v>131</v>
      </c>
      <c r="AC1045" s="3"/>
    </row>
    <row r="1046" spans="1:29" ht="14.25" customHeight="1">
      <c r="A1046" s="69" t="s">
        <v>131</v>
      </c>
      <c r="B1046" s="71" t="s">
        <v>98</v>
      </c>
      <c r="C1046" s="71" t="s">
        <v>2480</v>
      </c>
      <c r="D1046" s="71">
        <v>1000001879</v>
      </c>
      <c r="E1046" s="72" t="s">
        <v>2481</v>
      </c>
      <c r="F1046" s="73">
        <v>42059</v>
      </c>
      <c r="G1046" s="66" t="str">
        <f t="shared" si="192"/>
        <v>Targeted Dealer</v>
      </c>
      <c r="H1046" s="66"/>
      <c r="I1046" s="67">
        <v>60</v>
      </c>
      <c r="J1046" s="67">
        <f t="shared" si="193"/>
        <v>60</v>
      </c>
      <c r="K1046" s="68">
        <v>12</v>
      </c>
      <c r="L1046" s="68">
        <f t="shared" si="194"/>
        <v>48</v>
      </c>
      <c r="M1046" s="68">
        <f t="shared" si="195"/>
        <v>20</v>
      </c>
      <c r="N1046" s="96">
        <v>31.5</v>
      </c>
      <c r="O1046" s="97" t="str">
        <f t="shared" si="196"/>
        <v>DEC</v>
      </c>
      <c r="P1046" s="96">
        <v>31.5</v>
      </c>
      <c r="Q1046" s="98">
        <f t="shared" si="197"/>
        <v>-19.5</v>
      </c>
      <c r="R1046" s="97">
        <f t="shared" si="198"/>
        <v>-0.61904761904761907</v>
      </c>
      <c r="S1046" s="99" t="str">
        <f t="shared" si="199"/>
        <v>DEGROWTH</v>
      </c>
      <c r="T1046" s="68">
        <v>22</v>
      </c>
      <c r="U1046" s="100" t="str">
        <f t="shared" si="200"/>
        <v>jAN</v>
      </c>
      <c r="V1046" s="96">
        <v>22</v>
      </c>
      <c r="W1046" s="101">
        <f t="shared" si="201"/>
        <v>-10</v>
      </c>
      <c r="X1046" s="102">
        <f t="shared" si="202"/>
        <v>-0.45454545454545459</v>
      </c>
      <c r="Y1046" s="103" t="str">
        <f t="shared" si="203"/>
        <v>DEGROWTH</v>
      </c>
      <c r="Z1046" s="74">
        <v>0</v>
      </c>
      <c r="AA1046" s="69"/>
      <c r="AB1046" s="69" t="s">
        <v>131</v>
      </c>
      <c r="AC1046" s="3"/>
    </row>
    <row r="1047" spans="1:29" ht="14.25" customHeight="1">
      <c r="A1047" s="69" t="s">
        <v>131</v>
      </c>
      <c r="B1047" s="71" t="s">
        <v>98</v>
      </c>
      <c r="C1047" s="71" t="s">
        <v>2482</v>
      </c>
      <c r="D1047" s="71">
        <v>1000001887</v>
      </c>
      <c r="E1047" s="72" t="s">
        <v>2483</v>
      </c>
      <c r="F1047" s="73">
        <v>42116</v>
      </c>
      <c r="G1047" s="66" t="str">
        <f t="shared" si="192"/>
        <v>Targeted Dealer</v>
      </c>
      <c r="H1047" s="66"/>
      <c r="I1047" s="67">
        <v>185</v>
      </c>
      <c r="J1047" s="67">
        <f t="shared" si="193"/>
        <v>185</v>
      </c>
      <c r="K1047" s="68">
        <v>217.75</v>
      </c>
      <c r="L1047" s="68">
        <f t="shared" si="194"/>
        <v>-32.75</v>
      </c>
      <c r="M1047" s="68">
        <f t="shared" si="195"/>
        <v>117.70270270270269</v>
      </c>
      <c r="N1047" s="96">
        <v>170.7</v>
      </c>
      <c r="O1047" s="97" t="str">
        <f t="shared" si="196"/>
        <v>DEC</v>
      </c>
      <c r="P1047" s="96">
        <v>170.7</v>
      </c>
      <c r="Q1047" s="98">
        <f t="shared" si="197"/>
        <v>47.050000000000011</v>
      </c>
      <c r="R1047" s="97">
        <f t="shared" si="198"/>
        <v>0.27562975981253679</v>
      </c>
      <c r="S1047" s="99" t="str">
        <f t="shared" si="199"/>
        <v>GROWTH</v>
      </c>
      <c r="T1047" s="68">
        <v>143</v>
      </c>
      <c r="U1047" s="100" t="str">
        <f t="shared" si="200"/>
        <v>jAN</v>
      </c>
      <c r="V1047" s="96">
        <v>143</v>
      </c>
      <c r="W1047" s="101">
        <f t="shared" si="201"/>
        <v>74.75</v>
      </c>
      <c r="X1047" s="102">
        <f t="shared" si="202"/>
        <v>0.52272727272727271</v>
      </c>
      <c r="Y1047" s="103" t="str">
        <f t="shared" si="203"/>
        <v>GROWTH</v>
      </c>
      <c r="Z1047" s="74">
        <v>0</v>
      </c>
      <c r="AA1047" s="69"/>
      <c r="AB1047" s="69" t="s">
        <v>131</v>
      </c>
      <c r="AC1047" s="3"/>
    </row>
    <row r="1048" spans="1:29" ht="14.25" customHeight="1">
      <c r="A1048" s="69" t="s">
        <v>131</v>
      </c>
      <c r="B1048" s="71" t="s">
        <v>98</v>
      </c>
      <c r="C1048" s="71" t="s">
        <v>2484</v>
      </c>
      <c r="D1048" s="71">
        <v>1000001892</v>
      </c>
      <c r="E1048" s="72" t="s">
        <v>2485</v>
      </c>
      <c r="F1048" s="73">
        <v>42214</v>
      </c>
      <c r="G1048" s="66" t="str">
        <f t="shared" si="192"/>
        <v>Targeted Dealer</v>
      </c>
      <c r="H1048" s="66"/>
      <c r="I1048" s="67">
        <v>315</v>
      </c>
      <c r="J1048" s="67">
        <f t="shared" si="193"/>
        <v>315</v>
      </c>
      <c r="K1048" s="68">
        <v>314.5</v>
      </c>
      <c r="L1048" s="68">
        <f t="shared" si="194"/>
        <v>0.5</v>
      </c>
      <c r="M1048" s="68">
        <f t="shared" si="195"/>
        <v>99.841269841269849</v>
      </c>
      <c r="N1048" s="96">
        <v>312.75</v>
      </c>
      <c r="O1048" s="97" t="str">
        <f t="shared" si="196"/>
        <v>DEC</v>
      </c>
      <c r="P1048" s="96">
        <v>312.75</v>
      </c>
      <c r="Q1048" s="98">
        <f t="shared" si="197"/>
        <v>1.75</v>
      </c>
      <c r="R1048" s="97">
        <f t="shared" si="198"/>
        <v>5.5955235811351312E-3</v>
      </c>
      <c r="S1048" s="99" t="str">
        <f t="shared" si="199"/>
        <v>GROWTH</v>
      </c>
      <c r="T1048" s="68">
        <v>223</v>
      </c>
      <c r="U1048" s="100" t="str">
        <f t="shared" si="200"/>
        <v>jAN</v>
      </c>
      <c r="V1048" s="96">
        <v>223</v>
      </c>
      <c r="W1048" s="101">
        <f t="shared" si="201"/>
        <v>91.5</v>
      </c>
      <c r="X1048" s="102">
        <f t="shared" si="202"/>
        <v>0.41031390134529144</v>
      </c>
      <c r="Y1048" s="103" t="str">
        <f t="shared" si="203"/>
        <v>GROWTH</v>
      </c>
      <c r="Z1048" s="74">
        <v>0</v>
      </c>
      <c r="AA1048" s="69"/>
      <c r="AB1048" s="69" t="s">
        <v>131</v>
      </c>
      <c r="AC1048" s="3"/>
    </row>
    <row r="1049" spans="1:29" ht="14.25" customHeight="1">
      <c r="A1049" s="69" t="s">
        <v>131</v>
      </c>
      <c r="B1049" s="71" t="s">
        <v>98</v>
      </c>
      <c r="C1049" s="71" t="s">
        <v>2486</v>
      </c>
      <c r="D1049" s="71">
        <v>1000001874</v>
      </c>
      <c r="E1049" s="72" t="s">
        <v>2487</v>
      </c>
      <c r="F1049" s="73">
        <v>42220</v>
      </c>
      <c r="G1049" s="66" t="str">
        <f t="shared" si="192"/>
        <v>Targeted Dealer</v>
      </c>
      <c r="H1049" s="66"/>
      <c r="I1049" s="67">
        <v>150</v>
      </c>
      <c r="J1049" s="67">
        <f t="shared" si="193"/>
        <v>150</v>
      </c>
      <c r="K1049" s="68">
        <v>90</v>
      </c>
      <c r="L1049" s="68">
        <f t="shared" si="194"/>
        <v>60</v>
      </c>
      <c r="M1049" s="68">
        <f t="shared" si="195"/>
        <v>60</v>
      </c>
      <c r="N1049" s="96">
        <v>136.5</v>
      </c>
      <c r="O1049" s="97" t="str">
        <f t="shared" si="196"/>
        <v>DEC</v>
      </c>
      <c r="P1049" s="96">
        <v>136.5</v>
      </c>
      <c r="Q1049" s="98">
        <f t="shared" si="197"/>
        <v>-46.5</v>
      </c>
      <c r="R1049" s="97">
        <f t="shared" si="198"/>
        <v>-0.34065934065934067</v>
      </c>
      <c r="S1049" s="99" t="str">
        <f t="shared" si="199"/>
        <v>DEGROWTH</v>
      </c>
      <c r="T1049" s="68">
        <v>56</v>
      </c>
      <c r="U1049" s="100" t="str">
        <f t="shared" si="200"/>
        <v>jAN</v>
      </c>
      <c r="V1049" s="96">
        <v>56</v>
      </c>
      <c r="W1049" s="101">
        <f t="shared" si="201"/>
        <v>34</v>
      </c>
      <c r="X1049" s="102">
        <f t="shared" si="202"/>
        <v>0.60714285714285721</v>
      </c>
      <c r="Y1049" s="103" t="str">
        <f t="shared" si="203"/>
        <v>GROWTH</v>
      </c>
      <c r="Z1049" s="74">
        <v>0</v>
      </c>
      <c r="AA1049" s="69"/>
      <c r="AB1049" s="69" t="s">
        <v>131</v>
      </c>
      <c r="AC1049" s="3"/>
    </row>
    <row r="1050" spans="1:29" ht="14.25" customHeight="1">
      <c r="A1050" s="69" t="s">
        <v>131</v>
      </c>
      <c r="B1050" s="71" t="s">
        <v>98</v>
      </c>
      <c r="C1050" s="71" t="s">
        <v>2488</v>
      </c>
      <c r="D1050" s="71">
        <v>1000001877</v>
      </c>
      <c r="E1050" s="72" t="s">
        <v>2489</v>
      </c>
      <c r="F1050" s="73">
        <v>42343</v>
      </c>
      <c r="G1050" s="66" t="str">
        <f t="shared" si="192"/>
        <v>Targeted Dealer</v>
      </c>
      <c r="H1050" s="66"/>
      <c r="I1050" s="67">
        <v>550</v>
      </c>
      <c r="J1050" s="67">
        <f t="shared" si="193"/>
        <v>550</v>
      </c>
      <c r="K1050" s="68">
        <v>390.75</v>
      </c>
      <c r="L1050" s="68">
        <f t="shared" si="194"/>
        <v>159.25</v>
      </c>
      <c r="M1050" s="68">
        <f t="shared" si="195"/>
        <v>71.045454545454547</v>
      </c>
      <c r="N1050" s="96">
        <v>519.5</v>
      </c>
      <c r="O1050" s="97" t="str">
        <f t="shared" si="196"/>
        <v>DEC</v>
      </c>
      <c r="P1050" s="96">
        <v>519.5</v>
      </c>
      <c r="Q1050" s="98">
        <f t="shared" si="197"/>
        <v>-128.75</v>
      </c>
      <c r="R1050" s="97">
        <f t="shared" si="198"/>
        <v>-0.24783445620789224</v>
      </c>
      <c r="S1050" s="99" t="str">
        <f t="shared" si="199"/>
        <v>DEGROWTH</v>
      </c>
      <c r="T1050" s="68">
        <v>350.5</v>
      </c>
      <c r="U1050" s="100" t="str">
        <f t="shared" si="200"/>
        <v>jAN</v>
      </c>
      <c r="V1050" s="96">
        <v>350.5</v>
      </c>
      <c r="W1050" s="101">
        <f t="shared" si="201"/>
        <v>40.25</v>
      </c>
      <c r="X1050" s="102">
        <f t="shared" si="202"/>
        <v>0.11483594864479318</v>
      </c>
      <c r="Y1050" s="103" t="str">
        <f t="shared" si="203"/>
        <v>GROWTH</v>
      </c>
      <c r="Z1050" s="74">
        <v>0</v>
      </c>
      <c r="AA1050" s="69"/>
      <c r="AB1050" s="69" t="s">
        <v>131</v>
      </c>
      <c r="AC1050" s="3"/>
    </row>
    <row r="1051" spans="1:29" ht="14.25" customHeight="1">
      <c r="A1051" s="69" t="s">
        <v>131</v>
      </c>
      <c r="B1051" s="71" t="s">
        <v>98</v>
      </c>
      <c r="C1051" s="71" t="s">
        <v>2490</v>
      </c>
      <c r="D1051" s="71">
        <v>1000001901</v>
      </c>
      <c r="E1051" s="72" t="s">
        <v>2491</v>
      </c>
      <c r="F1051" s="73">
        <v>43479</v>
      </c>
      <c r="G1051" s="66" t="str">
        <f t="shared" si="192"/>
        <v>Targeted Dealer</v>
      </c>
      <c r="H1051" s="66"/>
      <c r="I1051" s="67">
        <v>320</v>
      </c>
      <c r="J1051" s="67">
        <f t="shared" si="193"/>
        <v>320</v>
      </c>
      <c r="K1051" s="68">
        <v>157.25</v>
      </c>
      <c r="L1051" s="68">
        <f t="shared" si="194"/>
        <v>162.75</v>
      </c>
      <c r="M1051" s="68">
        <f t="shared" si="195"/>
        <v>49.140625</v>
      </c>
      <c r="N1051" s="96">
        <v>217.65</v>
      </c>
      <c r="O1051" s="97" t="str">
        <f t="shared" si="196"/>
        <v>DEC</v>
      </c>
      <c r="P1051" s="96">
        <v>217.65</v>
      </c>
      <c r="Q1051" s="98">
        <f t="shared" si="197"/>
        <v>-60.400000000000006</v>
      </c>
      <c r="R1051" s="97">
        <f t="shared" si="198"/>
        <v>-0.27750976338157596</v>
      </c>
      <c r="S1051" s="99" t="str">
        <f t="shared" si="199"/>
        <v>DEGROWTH</v>
      </c>
      <c r="T1051" s="68">
        <v>165</v>
      </c>
      <c r="U1051" s="100" t="str">
        <f t="shared" si="200"/>
        <v>jAN</v>
      </c>
      <c r="V1051" s="96">
        <v>165</v>
      </c>
      <c r="W1051" s="101">
        <f t="shared" si="201"/>
        <v>-7.75</v>
      </c>
      <c r="X1051" s="102">
        <f t="shared" si="202"/>
        <v>-4.6969696969696995E-2</v>
      </c>
      <c r="Y1051" s="103" t="str">
        <f t="shared" si="203"/>
        <v>DEGROWTH</v>
      </c>
      <c r="Z1051" s="74">
        <v>0</v>
      </c>
      <c r="AA1051" s="69"/>
      <c r="AB1051" s="69" t="s">
        <v>131</v>
      </c>
      <c r="AC1051" s="3"/>
    </row>
    <row r="1052" spans="1:29" ht="14.25" customHeight="1">
      <c r="A1052" s="69" t="s">
        <v>131</v>
      </c>
      <c r="B1052" s="71" t="s">
        <v>98</v>
      </c>
      <c r="C1052" s="71" t="s">
        <v>2492</v>
      </c>
      <c r="D1052" s="71">
        <v>1000002781</v>
      </c>
      <c r="E1052" s="71" t="s">
        <v>2493</v>
      </c>
      <c r="F1052" s="73">
        <v>44699</v>
      </c>
      <c r="G1052" s="66" t="str">
        <f t="shared" si="192"/>
        <v>Targeted Dealer</v>
      </c>
      <c r="H1052" s="66"/>
      <c r="I1052" s="67">
        <v>15</v>
      </c>
      <c r="J1052" s="67">
        <f t="shared" si="193"/>
        <v>15</v>
      </c>
      <c r="K1052" s="68">
        <v>15</v>
      </c>
      <c r="L1052" s="68">
        <f t="shared" si="194"/>
        <v>0</v>
      </c>
      <c r="M1052" s="68">
        <f t="shared" si="195"/>
        <v>100</v>
      </c>
      <c r="N1052" s="96">
        <v>12</v>
      </c>
      <c r="O1052" s="97" t="str">
        <f t="shared" si="196"/>
        <v>DEC</v>
      </c>
      <c r="P1052" s="96">
        <v>12</v>
      </c>
      <c r="Q1052" s="98">
        <f t="shared" si="197"/>
        <v>3</v>
      </c>
      <c r="R1052" s="97">
        <f t="shared" si="198"/>
        <v>0.25</v>
      </c>
      <c r="S1052" s="99" t="str">
        <f t="shared" si="199"/>
        <v>GROWTH</v>
      </c>
      <c r="T1052" s="68">
        <v>0</v>
      </c>
      <c r="U1052" s="100" t="str">
        <f t="shared" si="200"/>
        <v>jAN</v>
      </c>
      <c r="V1052" s="96">
        <v>0</v>
      </c>
      <c r="W1052" s="101">
        <f t="shared" si="201"/>
        <v>15</v>
      </c>
      <c r="X1052" s="102">
        <f t="shared" si="202"/>
        <v>0</v>
      </c>
      <c r="Y1052" s="103" t="b">
        <f t="shared" si="203"/>
        <v>0</v>
      </c>
      <c r="Z1052" s="74">
        <v>0</v>
      </c>
      <c r="AA1052" s="69"/>
      <c r="AB1052" s="69" t="s">
        <v>131</v>
      </c>
      <c r="AC1052" s="3"/>
    </row>
    <row r="1053" spans="1:29" ht="14.25" customHeight="1">
      <c r="A1053" s="69" t="s">
        <v>131</v>
      </c>
      <c r="B1053" s="71" t="s">
        <v>98</v>
      </c>
      <c r="C1053" s="71" t="s">
        <v>2494</v>
      </c>
      <c r="D1053" s="71">
        <v>1000003495</v>
      </c>
      <c r="E1053" s="71" t="s">
        <v>2495</v>
      </c>
      <c r="F1053" s="73">
        <v>45041</v>
      </c>
      <c r="G1053" s="66" t="str">
        <f t="shared" si="192"/>
        <v>Targeted Dealer</v>
      </c>
      <c r="H1053" s="66"/>
      <c r="I1053" s="67">
        <v>145</v>
      </c>
      <c r="J1053" s="67">
        <f t="shared" si="193"/>
        <v>145</v>
      </c>
      <c r="K1053" s="68">
        <v>17.5</v>
      </c>
      <c r="L1053" s="68">
        <f t="shared" si="194"/>
        <v>127.5</v>
      </c>
      <c r="M1053" s="68">
        <f t="shared" si="195"/>
        <v>12.068965517241379</v>
      </c>
      <c r="N1053" s="96">
        <v>141</v>
      </c>
      <c r="O1053" s="97" t="str">
        <f t="shared" si="196"/>
        <v>DEC</v>
      </c>
      <c r="P1053" s="96">
        <v>141</v>
      </c>
      <c r="Q1053" s="98">
        <f t="shared" si="197"/>
        <v>-123.5</v>
      </c>
      <c r="R1053" s="97">
        <f t="shared" si="198"/>
        <v>-0.87588652482269502</v>
      </c>
      <c r="S1053" s="99" t="str">
        <f t="shared" si="199"/>
        <v>DEGROWTH</v>
      </c>
      <c r="T1053" s="68">
        <v>138</v>
      </c>
      <c r="U1053" s="100" t="str">
        <f t="shared" si="200"/>
        <v>jAN</v>
      </c>
      <c r="V1053" s="96">
        <v>138</v>
      </c>
      <c r="W1053" s="101">
        <f t="shared" si="201"/>
        <v>-120.5</v>
      </c>
      <c r="X1053" s="102">
        <f t="shared" si="202"/>
        <v>-0.87318840579710144</v>
      </c>
      <c r="Y1053" s="103" t="str">
        <f t="shared" si="203"/>
        <v>DEGROWTH</v>
      </c>
      <c r="Z1053" s="74">
        <v>0</v>
      </c>
      <c r="AA1053" s="69"/>
      <c r="AB1053" s="69" t="s">
        <v>131</v>
      </c>
      <c r="AC1053" s="3"/>
    </row>
    <row r="1054" spans="1:29" ht="14.25" customHeight="1">
      <c r="A1054" s="69" t="s">
        <v>131</v>
      </c>
      <c r="B1054" s="71" t="s">
        <v>98</v>
      </c>
      <c r="C1054" s="71" t="s">
        <v>2496</v>
      </c>
      <c r="D1054" s="71">
        <v>1000003658</v>
      </c>
      <c r="E1054" s="71" t="s">
        <v>2497</v>
      </c>
      <c r="F1054" s="73">
        <v>45136</v>
      </c>
      <c r="G1054" s="66" t="str">
        <f t="shared" si="192"/>
        <v>Targeted Dealer</v>
      </c>
      <c r="H1054" s="66"/>
      <c r="I1054" s="67">
        <v>70</v>
      </c>
      <c r="J1054" s="67">
        <f t="shared" si="193"/>
        <v>70</v>
      </c>
      <c r="K1054" s="68">
        <v>33.5</v>
      </c>
      <c r="L1054" s="68">
        <f t="shared" si="194"/>
        <v>36.5</v>
      </c>
      <c r="M1054" s="68">
        <f t="shared" si="195"/>
        <v>47.857142857142861</v>
      </c>
      <c r="N1054" s="96">
        <v>28.25</v>
      </c>
      <c r="O1054" s="97" t="str">
        <f t="shared" si="196"/>
        <v>DEC</v>
      </c>
      <c r="P1054" s="96">
        <v>28.25</v>
      </c>
      <c r="Q1054" s="98">
        <f t="shared" si="197"/>
        <v>5.25</v>
      </c>
      <c r="R1054" s="97">
        <f t="shared" si="198"/>
        <v>0.18584070796460184</v>
      </c>
      <c r="S1054" s="99" t="str">
        <f t="shared" si="199"/>
        <v>GROWTH</v>
      </c>
      <c r="T1054" s="68">
        <v>30</v>
      </c>
      <c r="U1054" s="100" t="str">
        <f t="shared" si="200"/>
        <v>jAN</v>
      </c>
      <c r="V1054" s="96">
        <v>30</v>
      </c>
      <c r="W1054" s="101">
        <f t="shared" si="201"/>
        <v>3.5</v>
      </c>
      <c r="X1054" s="102">
        <f t="shared" si="202"/>
        <v>0.1166666666666667</v>
      </c>
      <c r="Y1054" s="103" t="str">
        <f t="shared" si="203"/>
        <v>GROWTH</v>
      </c>
      <c r="Z1054" s="74">
        <v>0</v>
      </c>
      <c r="AA1054" s="69"/>
      <c r="AB1054" s="69" t="s">
        <v>131</v>
      </c>
      <c r="AC1054" s="3"/>
    </row>
    <row r="1055" spans="1:29" ht="14.25" customHeight="1">
      <c r="A1055" s="74" t="s">
        <v>132</v>
      </c>
      <c r="B1055" s="78" t="s">
        <v>101</v>
      </c>
      <c r="C1055" s="71" t="s">
        <v>2498</v>
      </c>
      <c r="D1055" s="71">
        <v>1000002670</v>
      </c>
      <c r="E1055" s="71" t="s">
        <v>2499</v>
      </c>
      <c r="F1055" s="73">
        <v>44739</v>
      </c>
      <c r="G1055" s="66" t="str">
        <f t="shared" si="192"/>
        <v>Targeted Dealer</v>
      </c>
      <c r="H1055" s="66"/>
      <c r="I1055" s="67">
        <v>125</v>
      </c>
      <c r="J1055" s="67">
        <f t="shared" si="193"/>
        <v>125</v>
      </c>
      <c r="K1055" s="68">
        <v>234.5</v>
      </c>
      <c r="L1055" s="68">
        <f t="shared" si="194"/>
        <v>-109.5</v>
      </c>
      <c r="M1055" s="68">
        <f t="shared" si="195"/>
        <v>187.6</v>
      </c>
      <c r="N1055" s="96">
        <v>251</v>
      </c>
      <c r="O1055" s="97" t="str">
        <f t="shared" si="196"/>
        <v>DEC</v>
      </c>
      <c r="P1055" s="96">
        <v>251</v>
      </c>
      <c r="Q1055" s="98">
        <f t="shared" si="197"/>
        <v>-16.5</v>
      </c>
      <c r="R1055" s="97">
        <f t="shared" si="198"/>
        <v>-6.5737051792828738E-2</v>
      </c>
      <c r="S1055" s="99" t="str">
        <f t="shared" si="199"/>
        <v>DEGROWTH</v>
      </c>
      <c r="T1055" s="68">
        <v>175</v>
      </c>
      <c r="U1055" s="100" t="str">
        <f t="shared" si="200"/>
        <v>jAN</v>
      </c>
      <c r="V1055" s="96">
        <v>175</v>
      </c>
      <c r="W1055" s="101">
        <f t="shared" si="201"/>
        <v>59.5</v>
      </c>
      <c r="X1055" s="102">
        <f t="shared" si="202"/>
        <v>0.34000000000000008</v>
      </c>
      <c r="Y1055" s="103" t="str">
        <f t="shared" si="203"/>
        <v>GROWTH</v>
      </c>
      <c r="Z1055" s="74">
        <v>0</v>
      </c>
      <c r="AA1055" s="74"/>
      <c r="AB1055" s="74" t="s">
        <v>132</v>
      </c>
      <c r="AC1055" s="3"/>
    </row>
    <row r="1056" spans="1:29" ht="14.25" customHeight="1">
      <c r="A1056" s="74" t="s">
        <v>132</v>
      </c>
      <c r="B1056" s="71" t="s">
        <v>101</v>
      </c>
      <c r="C1056" s="71" t="s">
        <v>2500</v>
      </c>
      <c r="D1056" s="71">
        <v>1000001910</v>
      </c>
      <c r="E1056" s="72" t="s">
        <v>2501</v>
      </c>
      <c r="F1056" s="73">
        <v>41341</v>
      </c>
      <c r="G1056" s="66" t="str">
        <f t="shared" si="192"/>
        <v>Targeted Dealer</v>
      </c>
      <c r="H1056" s="66"/>
      <c r="I1056" s="67">
        <v>125</v>
      </c>
      <c r="J1056" s="67">
        <f t="shared" si="193"/>
        <v>125</v>
      </c>
      <c r="K1056" s="68">
        <v>135</v>
      </c>
      <c r="L1056" s="68">
        <f t="shared" si="194"/>
        <v>-10</v>
      </c>
      <c r="M1056" s="68">
        <f t="shared" si="195"/>
        <v>108</v>
      </c>
      <c r="N1056" s="96">
        <v>125</v>
      </c>
      <c r="O1056" s="97" t="str">
        <f t="shared" si="196"/>
        <v>DEC</v>
      </c>
      <c r="P1056" s="96">
        <v>125</v>
      </c>
      <c r="Q1056" s="98">
        <f t="shared" si="197"/>
        <v>10</v>
      </c>
      <c r="R1056" s="97">
        <f t="shared" si="198"/>
        <v>8.0000000000000071E-2</v>
      </c>
      <c r="S1056" s="99" t="str">
        <f t="shared" si="199"/>
        <v>GROWTH</v>
      </c>
      <c r="T1056" s="68">
        <v>105</v>
      </c>
      <c r="U1056" s="100" t="str">
        <f t="shared" si="200"/>
        <v>jAN</v>
      </c>
      <c r="V1056" s="96">
        <v>105</v>
      </c>
      <c r="W1056" s="101">
        <f t="shared" si="201"/>
        <v>30</v>
      </c>
      <c r="X1056" s="102">
        <f t="shared" si="202"/>
        <v>0.28571428571428581</v>
      </c>
      <c r="Y1056" s="103" t="str">
        <f t="shared" si="203"/>
        <v>GROWTH</v>
      </c>
      <c r="Z1056" s="74">
        <v>0</v>
      </c>
      <c r="AA1056" s="74"/>
      <c r="AB1056" s="74" t="s">
        <v>132</v>
      </c>
      <c r="AC1056" s="3"/>
    </row>
    <row r="1057" spans="1:29" ht="14.25" customHeight="1">
      <c r="A1057" s="74" t="s">
        <v>132</v>
      </c>
      <c r="B1057" s="71" t="s">
        <v>101</v>
      </c>
      <c r="C1057" s="71" t="s">
        <v>2502</v>
      </c>
      <c r="D1057" s="71">
        <v>1000001952</v>
      </c>
      <c r="E1057" s="72" t="s">
        <v>2503</v>
      </c>
      <c r="F1057" s="73">
        <v>41900</v>
      </c>
      <c r="G1057" s="66" t="str">
        <f t="shared" si="192"/>
        <v>Targeted Dealer</v>
      </c>
      <c r="H1057" s="66"/>
      <c r="I1057" s="67">
        <v>50</v>
      </c>
      <c r="J1057" s="67">
        <f t="shared" si="193"/>
        <v>50</v>
      </c>
      <c r="K1057" s="68">
        <v>49</v>
      </c>
      <c r="L1057" s="68">
        <f t="shared" si="194"/>
        <v>1</v>
      </c>
      <c r="M1057" s="68">
        <f t="shared" si="195"/>
        <v>98</v>
      </c>
      <c r="N1057" s="96">
        <v>61.75</v>
      </c>
      <c r="O1057" s="97" t="str">
        <f t="shared" si="196"/>
        <v>DEC</v>
      </c>
      <c r="P1057" s="96">
        <v>61.75</v>
      </c>
      <c r="Q1057" s="98">
        <f t="shared" si="197"/>
        <v>-12.75</v>
      </c>
      <c r="R1057" s="97">
        <f t="shared" si="198"/>
        <v>-0.20647773279352222</v>
      </c>
      <c r="S1057" s="99" t="str">
        <f t="shared" si="199"/>
        <v>DEGROWTH</v>
      </c>
      <c r="T1057" s="68">
        <v>168.25</v>
      </c>
      <c r="U1057" s="100" t="str">
        <f t="shared" si="200"/>
        <v>jAN</v>
      </c>
      <c r="V1057" s="96">
        <v>168.25</v>
      </c>
      <c r="W1057" s="101">
        <f t="shared" si="201"/>
        <v>-119.25</v>
      </c>
      <c r="X1057" s="102">
        <f t="shared" si="202"/>
        <v>-0.70876671619613663</v>
      </c>
      <c r="Y1057" s="103" t="str">
        <f t="shared" si="203"/>
        <v>DEGROWTH</v>
      </c>
      <c r="Z1057" s="74">
        <v>0</v>
      </c>
      <c r="AA1057" s="74"/>
      <c r="AB1057" s="74" t="s">
        <v>132</v>
      </c>
      <c r="AC1057" s="3"/>
    </row>
    <row r="1058" spans="1:29" ht="14.25" customHeight="1">
      <c r="A1058" s="74" t="s">
        <v>132</v>
      </c>
      <c r="B1058" s="71" t="s">
        <v>101</v>
      </c>
      <c r="C1058" s="71" t="s">
        <v>350</v>
      </c>
      <c r="D1058" s="71">
        <v>1000001917</v>
      </c>
      <c r="E1058" s="72" t="s">
        <v>351</v>
      </c>
      <c r="F1058" s="73">
        <v>42506</v>
      </c>
      <c r="G1058" s="66" t="str">
        <f t="shared" si="192"/>
        <v>Targeted Dealer</v>
      </c>
      <c r="H1058" s="66"/>
      <c r="I1058" s="67">
        <v>100</v>
      </c>
      <c r="J1058" s="67">
        <f t="shared" si="193"/>
        <v>100</v>
      </c>
      <c r="K1058" s="68">
        <v>0</v>
      </c>
      <c r="L1058" s="68">
        <f t="shared" si="194"/>
        <v>100</v>
      </c>
      <c r="M1058" s="68">
        <f t="shared" si="195"/>
        <v>0</v>
      </c>
      <c r="N1058" s="96">
        <v>0</v>
      </c>
      <c r="O1058" s="97" t="str">
        <f t="shared" si="196"/>
        <v>DEC</v>
      </c>
      <c r="P1058" s="96">
        <v>0</v>
      </c>
      <c r="Q1058" s="98">
        <f t="shared" si="197"/>
        <v>0</v>
      </c>
      <c r="R1058" s="97" t="str">
        <f t="shared" si="198"/>
        <v xml:space="preserve"> </v>
      </c>
      <c r="S1058" s="99" t="b">
        <f t="shared" si="199"/>
        <v>0</v>
      </c>
      <c r="T1058" s="68">
        <v>0</v>
      </c>
      <c r="U1058" s="100" t="str">
        <f t="shared" si="200"/>
        <v>jAN</v>
      </c>
      <c r="V1058" s="96">
        <v>0</v>
      </c>
      <c r="W1058" s="101">
        <f t="shared" si="201"/>
        <v>0</v>
      </c>
      <c r="X1058" s="102">
        <f t="shared" si="202"/>
        <v>0</v>
      </c>
      <c r="Y1058" s="103" t="b">
        <f t="shared" si="203"/>
        <v>0</v>
      </c>
      <c r="Z1058" s="74">
        <v>1</v>
      </c>
      <c r="AA1058" s="74"/>
      <c r="AB1058" s="74" t="s">
        <v>132</v>
      </c>
      <c r="AC1058" s="3"/>
    </row>
    <row r="1059" spans="1:29" ht="14.25" customHeight="1">
      <c r="A1059" s="74" t="s">
        <v>132</v>
      </c>
      <c r="B1059" s="71" t="s">
        <v>101</v>
      </c>
      <c r="C1059" s="71" t="s">
        <v>2504</v>
      </c>
      <c r="D1059" s="71">
        <v>1000001916</v>
      </c>
      <c r="E1059" s="72" t="s">
        <v>2505</v>
      </c>
      <c r="F1059" s="73">
        <v>42621</v>
      </c>
      <c r="G1059" s="66" t="str">
        <f t="shared" si="192"/>
        <v>Targeted Dealer</v>
      </c>
      <c r="H1059" s="66"/>
      <c r="I1059" s="67">
        <v>200</v>
      </c>
      <c r="J1059" s="67">
        <f t="shared" si="193"/>
        <v>200</v>
      </c>
      <c r="K1059" s="68">
        <v>309.10000000000002</v>
      </c>
      <c r="L1059" s="68">
        <f t="shared" si="194"/>
        <v>-109.10000000000002</v>
      </c>
      <c r="M1059" s="68">
        <f t="shared" si="195"/>
        <v>154.55000000000001</v>
      </c>
      <c r="N1059" s="96">
        <v>275.64999999999998</v>
      </c>
      <c r="O1059" s="97" t="str">
        <f t="shared" si="196"/>
        <v>DEC</v>
      </c>
      <c r="P1059" s="96">
        <v>275.64999999999998</v>
      </c>
      <c r="Q1059" s="98">
        <f t="shared" si="197"/>
        <v>33.450000000000045</v>
      </c>
      <c r="R1059" s="97">
        <f t="shared" si="198"/>
        <v>0.12134953745692023</v>
      </c>
      <c r="S1059" s="99" t="str">
        <f t="shared" si="199"/>
        <v>GROWTH</v>
      </c>
      <c r="T1059" s="68">
        <v>350</v>
      </c>
      <c r="U1059" s="100" t="str">
        <f t="shared" si="200"/>
        <v>jAN</v>
      </c>
      <c r="V1059" s="96">
        <v>350</v>
      </c>
      <c r="W1059" s="101">
        <f t="shared" si="201"/>
        <v>-40.899999999999977</v>
      </c>
      <c r="X1059" s="102">
        <f t="shared" si="202"/>
        <v>-0.11685714285714277</v>
      </c>
      <c r="Y1059" s="103" t="str">
        <f t="shared" si="203"/>
        <v>DEGROWTH</v>
      </c>
      <c r="Z1059" s="74">
        <v>0</v>
      </c>
      <c r="AA1059" s="74"/>
      <c r="AB1059" s="74" t="s">
        <v>132</v>
      </c>
      <c r="AC1059" s="3"/>
    </row>
    <row r="1060" spans="1:29" ht="14.25" customHeight="1">
      <c r="A1060" s="74" t="s">
        <v>132</v>
      </c>
      <c r="B1060" s="71" t="s">
        <v>101</v>
      </c>
      <c r="C1060" s="71" t="s">
        <v>2506</v>
      </c>
      <c r="D1060" s="71">
        <v>1000001914</v>
      </c>
      <c r="E1060" s="72" t="s">
        <v>2507</v>
      </c>
      <c r="F1060" s="73">
        <v>42803</v>
      </c>
      <c r="G1060" s="66" t="str">
        <f t="shared" si="192"/>
        <v>Targeted Dealer</v>
      </c>
      <c r="H1060" s="66"/>
      <c r="I1060" s="67">
        <v>30</v>
      </c>
      <c r="J1060" s="67">
        <f t="shared" si="193"/>
        <v>30</v>
      </c>
      <c r="K1060" s="68">
        <v>30.5</v>
      </c>
      <c r="L1060" s="68">
        <f t="shared" si="194"/>
        <v>-0.5</v>
      </c>
      <c r="M1060" s="68">
        <f t="shared" si="195"/>
        <v>101.66666666666667</v>
      </c>
      <c r="N1060" s="96">
        <v>30</v>
      </c>
      <c r="O1060" s="97" t="str">
        <f t="shared" si="196"/>
        <v>DEC</v>
      </c>
      <c r="P1060" s="96">
        <v>30</v>
      </c>
      <c r="Q1060" s="98">
        <f t="shared" si="197"/>
        <v>0.5</v>
      </c>
      <c r="R1060" s="97">
        <f t="shared" si="198"/>
        <v>1.6666666666666607E-2</v>
      </c>
      <c r="S1060" s="99" t="str">
        <f t="shared" si="199"/>
        <v>GROWTH</v>
      </c>
      <c r="T1060" s="68">
        <v>20</v>
      </c>
      <c r="U1060" s="100" t="str">
        <f t="shared" si="200"/>
        <v>jAN</v>
      </c>
      <c r="V1060" s="96">
        <v>20</v>
      </c>
      <c r="W1060" s="101">
        <f t="shared" si="201"/>
        <v>10.5</v>
      </c>
      <c r="X1060" s="102">
        <f t="shared" si="202"/>
        <v>0.52499999999999991</v>
      </c>
      <c r="Y1060" s="103" t="str">
        <f t="shared" si="203"/>
        <v>GROWTH</v>
      </c>
      <c r="Z1060" s="74">
        <v>0</v>
      </c>
      <c r="AA1060" s="74"/>
      <c r="AB1060" s="74" t="s">
        <v>132</v>
      </c>
      <c r="AC1060" s="3"/>
    </row>
    <row r="1061" spans="1:29" ht="14.25" customHeight="1">
      <c r="A1061" s="74" t="s">
        <v>132</v>
      </c>
      <c r="B1061" s="71" t="s">
        <v>101</v>
      </c>
      <c r="C1061" s="71" t="s">
        <v>352</v>
      </c>
      <c r="D1061" s="71">
        <v>1000001924</v>
      </c>
      <c r="E1061" s="72" t="s">
        <v>353</v>
      </c>
      <c r="F1061" s="73">
        <v>43088</v>
      </c>
      <c r="G1061" s="66" t="str">
        <f t="shared" si="192"/>
        <v>Targeted Dealer</v>
      </c>
      <c r="H1061" s="66"/>
      <c r="I1061" s="67">
        <v>200</v>
      </c>
      <c r="J1061" s="67">
        <f t="shared" si="193"/>
        <v>200</v>
      </c>
      <c r="K1061" s="68">
        <v>53</v>
      </c>
      <c r="L1061" s="68">
        <f t="shared" si="194"/>
        <v>147</v>
      </c>
      <c r="M1061" s="68">
        <f t="shared" si="195"/>
        <v>26.5</v>
      </c>
      <c r="N1061" s="96">
        <v>0</v>
      </c>
      <c r="O1061" s="97" t="str">
        <f t="shared" si="196"/>
        <v>DEC</v>
      </c>
      <c r="P1061" s="96">
        <v>0</v>
      </c>
      <c r="Q1061" s="98">
        <f t="shared" si="197"/>
        <v>53</v>
      </c>
      <c r="R1061" s="97" t="str">
        <f t="shared" si="198"/>
        <v xml:space="preserve"> </v>
      </c>
      <c r="S1061" s="99" t="b">
        <f t="shared" si="199"/>
        <v>0</v>
      </c>
      <c r="T1061" s="68">
        <v>10</v>
      </c>
      <c r="U1061" s="100" t="str">
        <f t="shared" si="200"/>
        <v>jAN</v>
      </c>
      <c r="V1061" s="96">
        <v>10</v>
      </c>
      <c r="W1061" s="101">
        <f t="shared" si="201"/>
        <v>43</v>
      </c>
      <c r="X1061" s="102">
        <f t="shared" si="202"/>
        <v>4.3</v>
      </c>
      <c r="Y1061" s="103" t="str">
        <f t="shared" si="203"/>
        <v>GROWTH</v>
      </c>
      <c r="Z1061" s="74">
        <v>0</v>
      </c>
      <c r="AA1061" s="74"/>
      <c r="AB1061" s="74" t="s">
        <v>132</v>
      </c>
      <c r="AC1061" s="3"/>
    </row>
    <row r="1062" spans="1:29" ht="14.25" customHeight="1">
      <c r="A1062" s="74" t="s">
        <v>132</v>
      </c>
      <c r="B1062" s="71" t="s">
        <v>101</v>
      </c>
      <c r="C1062" s="71" t="s">
        <v>2508</v>
      </c>
      <c r="D1062" s="71">
        <v>1000001938</v>
      </c>
      <c r="E1062" s="72" t="s">
        <v>2509</v>
      </c>
      <c r="F1062" s="73">
        <v>43091</v>
      </c>
      <c r="G1062" s="66" t="str">
        <f t="shared" si="192"/>
        <v>Targeted Dealer</v>
      </c>
      <c r="H1062" s="66"/>
      <c r="I1062" s="67">
        <v>50</v>
      </c>
      <c r="J1062" s="67">
        <f t="shared" si="193"/>
        <v>50</v>
      </c>
      <c r="K1062" s="68">
        <v>95</v>
      </c>
      <c r="L1062" s="68">
        <f t="shared" si="194"/>
        <v>-45</v>
      </c>
      <c r="M1062" s="68">
        <f t="shared" si="195"/>
        <v>190</v>
      </c>
      <c r="N1062" s="96">
        <v>75</v>
      </c>
      <c r="O1062" s="97" t="str">
        <f t="shared" si="196"/>
        <v>DEC</v>
      </c>
      <c r="P1062" s="96">
        <v>75</v>
      </c>
      <c r="Q1062" s="98">
        <f t="shared" si="197"/>
        <v>20</v>
      </c>
      <c r="R1062" s="97">
        <f t="shared" si="198"/>
        <v>0.26666666666666661</v>
      </c>
      <c r="S1062" s="99" t="str">
        <f t="shared" si="199"/>
        <v>GROWTH</v>
      </c>
      <c r="T1062" s="68">
        <v>115</v>
      </c>
      <c r="U1062" s="100" t="str">
        <f t="shared" si="200"/>
        <v>jAN</v>
      </c>
      <c r="V1062" s="96">
        <v>115</v>
      </c>
      <c r="W1062" s="101">
        <f t="shared" si="201"/>
        <v>-20</v>
      </c>
      <c r="X1062" s="102">
        <f t="shared" si="202"/>
        <v>-0.17391304347826086</v>
      </c>
      <c r="Y1062" s="103" t="str">
        <f t="shared" si="203"/>
        <v>DEGROWTH</v>
      </c>
      <c r="Z1062" s="74">
        <v>0</v>
      </c>
      <c r="AA1062" s="74"/>
      <c r="AB1062" s="74" t="s">
        <v>132</v>
      </c>
      <c r="AC1062" s="3"/>
    </row>
    <row r="1063" spans="1:29" ht="14.25" customHeight="1">
      <c r="A1063" s="74" t="s">
        <v>132</v>
      </c>
      <c r="B1063" s="71" t="s">
        <v>101</v>
      </c>
      <c r="C1063" s="71" t="s">
        <v>2510</v>
      </c>
      <c r="D1063" s="71">
        <v>1000001928</v>
      </c>
      <c r="E1063" s="72" t="s">
        <v>2511</v>
      </c>
      <c r="F1063" s="73">
        <v>43315</v>
      </c>
      <c r="G1063" s="66" t="str">
        <f t="shared" si="192"/>
        <v>Targeted Dealer</v>
      </c>
      <c r="H1063" s="66"/>
      <c r="I1063" s="67">
        <v>450</v>
      </c>
      <c r="J1063" s="67">
        <f t="shared" si="193"/>
        <v>450</v>
      </c>
      <c r="K1063" s="68">
        <v>600.79999999999995</v>
      </c>
      <c r="L1063" s="68">
        <f t="shared" si="194"/>
        <v>-150.79999999999995</v>
      </c>
      <c r="M1063" s="68">
        <f t="shared" si="195"/>
        <v>133.51111111111109</v>
      </c>
      <c r="N1063" s="96">
        <v>590.5</v>
      </c>
      <c r="O1063" s="97" t="str">
        <f t="shared" si="196"/>
        <v>DEC</v>
      </c>
      <c r="P1063" s="96">
        <v>590.5</v>
      </c>
      <c r="Q1063" s="98">
        <f t="shared" si="197"/>
        <v>10.299999999999955</v>
      </c>
      <c r="R1063" s="97">
        <f t="shared" si="198"/>
        <v>1.7442845046570676E-2</v>
      </c>
      <c r="S1063" s="99" t="str">
        <f t="shared" si="199"/>
        <v>GROWTH</v>
      </c>
      <c r="T1063" s="68">
        <v>662.5</v>
      </c>
      <c r="U1063" s="100" t="str">
        <f t="shared" si="200"/>
        <v>jAN</v>
      </c>
      <c r="V1063" s="96">
        <v>662.5</v>
      </c>
      <c r="W1063" s="101">
        <f t="shared" si="201"/>
        <v>-61.700000000000045</v>
      </c>
      <c r="X1063" s="102">
        <f t="shared" si="202"/>
        <v>-9.3132075471698217E-2</v>
      </c>
      <c r="Y1063" s="103" t="str">
        <f t="shared" si="203"/>
        <v>DEGROWTH</v>
      </c>
      <c r="Z1063" s="74">
        <v>0</v>
      </c>
      <c r="AA1063" s="74"/>
      <c r="AB1063" s="74" t="s">
        <v>132</v>
      </c>
      <c r="AC1063" s="3"/>
    </row>
    <row r="1064" spans="1:29" ht="14.25" customHeight="1">
      <c r="A1064" s="74" t="s">
        <v>132</v>
      </c>
      <c r="B1064" s="71" t="s">
        <v>101</v>
      </c>
      <c r="C1064" s="71" t="s">
        <v>2512</v>
      </c>
      <c r="D1064" s="71">
        <v>1000001947</v>
      </c>
      <c r="E1064" s="72" t="s">
        <v>2513</v>
      </c>
      <c r="F1064" s="73">
        <v>43339</v>
      </c>
      <c r="G1064" s="66" t="str">
        <f t="shared" si="192"/>
        <v>Targeted Dealer</v>
      </c>
      <c r="H1064" s="66"/>
      <c r="I1064" s="67">
        <v>200</v>
      </c>
      <c r="J1064" s="67">
        <f t="shared" si="193"/>
        <v>200</v>
      </c>
      <c r="K1064" s="68">
        <v>520.5</v>
      </c>
      <c r="L1064" s="68">
        <f t="shared" si="194"/>
        <v>-320.5</v>
      </c>
      <c r="M1064" s="68">
        <f t="shared" si="195"/>
        <v>260.25</v>
      </c>
      <c r="N1064" s="96">
        <v>324</v>
      </c>
      <c r="O1064" s="97" t="str">
        <f t="shared" si="196"/>
        <v>DEC</v>
      </c>
      <c r="P1064" s="96">
        <v>324</v>
      </c>
      <c r="Q1064" s="98">
        <f t="shared" si="197"/>
        <v>196.5</v>
      </c>
      <c r="R1064" s="97">
        <f t="shared" si="198"/>
        <v>0.6064814814814814</v>
      </c>
      <c r="S1064" s="99" t="str">
        <f t="shared" si="199"/>
        <v>GROWTH</v>
      </c>
      <c r="T1064" s="68">
        <v>235</v>
      </c>
      <c r="U1064" s="100" t="str">
        <f t="shared" si="200"/>
        <v>jAN</v>
      </c>
      <c r="V1064" s="96">
        <v>235</v>
      </c>
      <c r="W1064" s="101">
        <f t="shared" si="201"/>
        <v>285.5</v>
      </c>
      <c r="X1064" s="102">
        <f t="shared" si="202"/>
        <v>1.2148936170212767</v>
      </c>
      <c r="Y1064" s="103" t="str">
        <f t="shared" si="203"/>
        <v>GROWTH</v>
      </c>
      <c r="Z1064" s="74">
        <v>0</v>
      </c>
      <c r="AA1064" s="74"/>
      <c r="AB1064" s="74" t="s">
        <v>132</v>
      </c>
      <c r="AC1064" s="3"/>
    </row>
    <row r="1065" spans="1:29" ht="14.25" customHeight="1">
      <c r="A1065" s="74" t="s">
        <v>132</v>
      </c>
      <c r="B1065" s="71" t="s">
        <v>101</v>
      </c>
      <c r="C1065" s="71" t="s">
        <v>2514</v>
      </c>
      <c r="D1065" s="71">
        <v>1000001920</v>
      </c>
      <c r="E1065" s="72" t="s">
        <v>2515</v>
      </c>
      <c r="F1065" s="73">
        <v>43421</v>
      </c>
      <c r="G1065" s="66" t="str">
        <f t="shared" si="192"/>
        <v>Targeted Dealer</v>
      </c>
      <c r="H1065" s="66"/>
      <c r="I1065" s="67">
        <v>120</v>
      </c>
      <c r="J1065" s="67">
        <f t="shared" si="193"/>
        <v>120</v>
      </c>
      <c r="K1065" s="68">
        <v>134.9</v>
      </c>
      <c r="L1065" s="68">
        <f t="shared" si="194"/>
        <v>-14.900000000000006</v>
      </c>
      <c r="M1065" s="68">
        <f t="shared" si="195"/>
        <v>112.41666666666667</v>
      </c>
      <c r="N1065" s="96">
        <v>120</v>
      </c>
      <c r="O1065" s="97" t="str">
        <f t="shared" si="196"/>
        <v>DEC</v>
      </c>
      <c r="P1065" s="96">
        <v>120</v>
      </c>
      <c r="Q1065" s="98">
        <f t="shared" si="197"/>
        <v>14.900000000000006</v>
      </c>
      <c r="R1065" s="97">
        <f t="shared" si="198"/>
        <v>0.12416666666666676</v>
      </c>
      <c r="S1065" s="99" t="str">
        <f t="shared" si="199"/>
        <v>GROWTH</v>
      </c>
      <c r="T1065" s="68">
        <v>250</v>
      </c>
      <c r="U1065" s="100" t="str">
        <f t="shared" si="200"/>
        <v>jAN</v>
      </c>
      <c r="V1065" s="96">
        <v>250</v>
      </c>
      <c r="W1065" s="101">
        <f t="shared" si="201"/>
        <v>-115.1</v>
      </c>
      <c r="X1065" s="102">
        <f t="shared" si="202"/>
        <v>-0.46040000000000003</v>
      </c>
      <c r="Y1065" s="103" t="str">
        <f t="shared" si="203"/>
        <v>DEGROWTH</v>
      </c>
      <c r="Z1065" s="74">
        <v>0</v>
      </c>
      <c r="AA1065" s="74"/>
      <c r="AB1065" s="74" t="s">
        <v>132</v>
      </c>
      <c r="AC1065" s="3"/>
    </row>
    <row r="1066" spans="1:29" ht="14.25" customHeight="1">
      <c r="A1066" s="74" t="s">
        <v>132</v>
      </c>
      <c r="B1066" s="71" t="s">
        <v>101</v>
      </c>
      <c r="C1066" s="71" t="s">
        <v>2516</v>
      </c>
      <c r="D1066" s="71">
        <v>1000001918</v>
      </c>
      <c r="E1066" s="72" t="s">
        <v>2517</v>
      </c>
      <c r="F1066" s="73">
        <v>43424</v>
      </c>
      <c r="G1066" s="66" t="str">
        <f t="shared" si="192"/>
        <v>Targeted Dealer</v>
      </c>
      <c r="H1066" s="66"/>
      <c r="I1066" s="67">
        <v>100</v>
      </c>
      <c r="J1066" s="67">
        <f t="shared" si="193"/>
        <v>100</v>
      </c>
      <c r="K1066" s="68">
        <v>14</v>
      </c>
      <c r="L1066" s="68">
        <f t="shared" si="194"/>
        <v>86</v>
      </c>
      <c r="M1066" s="68">
        <f t="shared" si="195"/>
        <v>14</v>
      </c>
      <c r="N1066" s="96">
        <v>172</v>
      </c>
      <c r="O1066" s="97" t="str">
        <f t="shared" si="196"/>
        <v>DEC</v>
      </c>
      <c r="P1066" s="96">
        <v>172</v>
      </c>
      <c r="Q1066" s="98">
        <f t="shared" si="197"/>
        <v>-158</v>
      </c>
      <c r="R1066" s="97">
        <f t="shared" si="198"/>
        <v>-0.91860465116279066</v>
      </c>
      <c r="S1066" s="99" t="str">
        <f t="shared" si="199"/>
        <v>DEGROWTH</v>
      </c>
      <c r="T1066" s="68">
        <v>10</v>
      </c>
      <c r="U1066" s="100" t="str">
        <f t="shared" si="200"/>
        <v>jAN</v>
      </c>
      <c r="V1066" s="96">
        <v>10</v>
      </c>
      <c r="W1066" s="101">
        <f t="shared" si="201"/>
        <v>4</v>
      </c>
      <c r="X1066" s="102">
        <f t="shared" si="202"/>
        <v>0.39999999999999991</v>
      </c>
      <c r="Y1066" s="103" t="str">
        <f t="shared" si="203"/>
        <v>GROWTH</v>
      </c>
      <c r="Z1066" s="74">
        <v>0</v>
      </c>
      <c r="AA1066" s="74"/>
      <c r="AB1066" s="74" t="s">
        <v>132</v>
      </c>
      <c r="AC1066" s="3"/>
    </row>
    <row r="1067" spans="1:29" ht="14.25" customHeight="1">
      <c r="A1067" s="74" t="s">
        <v>132</v>
      </c>
      <c r="B1067" s="71" t="s">
        <v>101</v>
      </c>
      <c r="C1067" s="71" t="s">
        <v>3929</v>
      </c>
      <c r="D1067" s="71">
        <v>1000001922</v>
      </c>
      <c r="E1067" s="72" t="s">
        <v>3930</v>
      </c>
      <c r="F1067" s="73">
        <v>43616</v>
      </c>
      <c r="G1067" s="66" t="str">
        <f t="shared" si="192"/>
        <v>Targeted Dealer</v>
      </c>
      <c r="H1067" s="66"/>
      <c r="I1067" s="67">
        <v>100</v>
      </c>
      <c r="J1067" s="67">
        <f t="shared" si="193"/>
        <v>100</v>
      </c>
      <c r="K1067" s="68">
        <v>0</v>
      </c>
      <c r="L1067" s="68">
        <f t="shared" si="194"/>
        <v>100</v>
      </c>
      <c r="M1067" s="68">
        <f t="shared" si="195"/>
        <v>0</v>
      </c>
      <c r="N1067" s="96">
        <v>0</v>
      </c>
      <c r="O1067" s="97" t="str">
        <f t="shared" si="196"/>
        <v>DEC</v>
      </c>
      <c r="P1067" s="96">
        <v>0</v>
      </c>
      <c r="Q1067" s="98">
        <f t="shared" si="197"/>
        <v>0</v>
      </c>
      <c r="R1067" s="97" t="str">
        <f t="shared" si="198"/>
        <v xml:space="preserve"> </v>
      </c>
      <c r="S1067" s="99" t="b">
        <f t="shared" si="199"/>
        <v>0</v>
      </c>
      <c r="T1067" s="68">
        <v>10</v>
      </c>
      <c r="U1067" s="100" t="str">
        <f t="shared" si="200"/>
        <v>jAN</v>
      </c>
      <c r="V1067" s="96">
        <v>10</v>
      </c>
      <c r="W1067" s="101">
        <f t="shared" si="201"/>
        <v>-10</v>
      </c>
      <c r="X1067" s="102">
        <f t="shared" si="202"/>
        <v>-1</v>
      </c>
      <c r="Y1067" s="103" t="str">
        <f t="shared" si="203"/>
        <v>DEGROWTH</v>
      </c>
      <c r="Z1067" s="74">
        <v>0</v>
      </c>
      <c r="AA1067" s="74"/>
      <c r="AB1067" s="74" t="s">
        <v>132</v>
      </c>
      <c r="AC1067" s="3"/>
    </row>
    <row r="1068" spans="1:29" ht="14.25" customHeight="1">
      <c r="A1068" s="74" t="s">
        <v>132</v>
      </c>
      <c r="B1068" s="71" t="s">
        <v>101</v>
      </c>
      <c r="C1068" s="71" t="s">
        <v>2518</v>
      </c>
      <c r="D1068" s="71">
        <v>1000001931</v>
      </c>
      <c r="E1068" s="72" t="s">
        <v>2519</v>
      </c>
      <c r="F1068" s="73">
        <v>43690</v>
      </c>
      <c r="G1068" s="66" t="str">
        <f t="shared" si="192"/>
        <v>Targeted Dealer</v>
      </c>
      <c r="H1068" s="66"/>
      <c r="I1068" s="67">
        <v>100</v>
      </c>
      <c r="J1068" s="67">
        <f t="shared" si="193"/>
        <v>100</v>
      </c>
      <c r="K1068" s="68">
        <v>35</v>
      </c>
      <c r="L1068" s="68">
        <f t="shared" si="194"/>
        <v>65</v>
      </c>
      <c r="M1068" s="68">
        <f t="shared" si="195"/>
        <v>35</v>
      </c>
      <c r="N1068" s="96">
        <v>105</v>
      </c>
      <c r="O1068" s="97" t="str">
        <f t="shared" si="196"/>
        <v>DEC</v>
      </c>
      <c r="P1068" s="96">
        <v>105</v>
      </c>
      <c r="Q1068" s="98">
        <f t="shared" si="197"/>
        <v>-70</v>
      </c>
      <c r="R1068" s="97">
        <f t="shared" si="198"/>
        <v>-0.66666666666666674</v>
      </c>
      <c r="S1068" s="99" t="str">
        <f t="shared" si="199"/>
        <v>DEGROWTH</v>
      </c>
      <c r="T1068" s="68">
        <v>0</v>
      </c>
      <c r="U1068" s="100" t="str">
        <f t="shared" si="200"/>
        <v>jAN</v>
      </c>
      <c r="V1068" s="96">
        <v>0</v>
      </c>
      <c r="W1068" s="101">
        <f t="shared" si="201"/>
        <v>35</v>
      </c>
      <c r="X1068" s="102">
        <f t="shared" si="202"/>
        <v>0</v>
      </c>
      <c r="Y1068" s="103" t="b">
        <f t="shared" si="203"/>
        <v>0</v>
      </c>
      <c r="Z1068" s="74">
        <v>0</v>
      </c>
      <c r="AA1068" s="74"/>
      <c r="AB1068" s="74" t="s">
        <v>132</v>
      </c>
      <c r="AC1068" s="3"/>
    </row>
    <row r="1069" spans="1:29" ht="14.25" customHeight="1">
      <c r="A1069" s="74" t="s">
        <v>132</v>
      </c>
      <c r="B1069" s="71" t="s">
        <v>101</v>
      </c>
      <c r="C1069" s="71" t="s">
        <v>2520</v>
      </c>
      <c r="D1069" s="71">
        <v>1000001932</v>
      </c>
      <c r="E1069" s="72" t="s">
        <v>2521</v>
      </c>
      <c r="F1069" s="73">
        <v>43698</v>
      </c>
      <c r="G1069" s="66" t="str">
        <f t="shared" si="192"/>
        <v>Targeted Dealer</v>
      </c>
      <c r="H1069" s="66"/>
      <c r="I1069" s="67">
        <v>3000</v>
      </c>
      <c r="J1069" s="67">
        <f t="shared" si="193"/>
        <v>3000</v>
      </c>
      <c r="K1069" s="68">
        <v>4674.5</v>
      </c>
      <c r="L1069" s="68">
        <f t="shared" si="194"/>
        <v>-1674.5</v>
      </c>
      <c r="M1069" s="68">
        <f t="shared" si="195"/>
        <v>155.81666666666666</v>
      </c>
      <c r="N1069" s="96">
        <v>3596.5</v>
      </c>
      <c r="O1069" s="97" t="str">
        <f t="shared" si="196"/>
        <v>DEC</v>
      </c>
      <c r="P1069" s="96">
        <v>3596.5</v>
      </c>
      <c r="Q1069" s="98">
        <f t="shared" si="197"/>
        <v>1078</v>
      </c>
      <c r="R1069" s="97">
        <f t="shared" si="198"/>
        <v>0.29973585430279437</v>
      </c>
      <c r="S1069" s="99" t="str">
        <f t="shared" si="199"/>
        <v>GROWTH</v>
      </c>
      <c r="T1069" s="68">
        <v>3506</v>
      </c>
      <c r="U1069" s="100" t="str">
        <f t="shared" si="200"/>
        <v>jAN</v>
      </c>
      <c r="V1069" s="96">
        <v>3506</v>
      </c>
      <c r="W1069" s="101">
        <f t="shared" si="201"/>
        <v>1168.5</v>
      </c>
      <c r="X1069" s="102">
        <f t="shared" si="202"/>
        <v>0.33328579577866524</v>
      </c>
      <c r="Y1069" s="103" t="str">
        <f t="shared" si="203"/>
        <v>GROWTH</v>
      </c>
      <c r="Z1069" s="74">
        <v>0</v>
      </c>
      <c r="AA1069" s="74"/>
      <c r="AB1069" s="74" t="s">
        <v>132</v>
      </c>
      <c r="AC1069" s="3"/>
    </row>
    <row r="1070" spans="1:29" ht="14.25" customHeight="1">
      <c r="A1070" s="74" t="s">
        <v>132</v>
      </c>
      <c r="B1070" s="71" t="s">
        <v>101</v>
      </c>
      <c r="C1070" s="71" t="s">
        <v>354</v>
      </c>
      <c r="D1070" s="71">
        <v>1000001950</v>
      </c>
      <c r="E1070" s="72" t="s">
        <v>355</v>
      </c>
      <c r="F1070" s="73">
        <v>43774</v>
      </c>
      <c r="G1070" s="66" t="str">
        <f t="shared" si="192"/>
        <v>Targeted Dealer</v>
      </c>
      <c r="H1070" s="66"/>
      <c r="I1070" s="67">
        <v>50</v>
      </c>
      <c r="J1070" s="67">
        <f t="shared" si="193"/>
        <v>50</v>
      </c>
      <c r="K1070" s="68">
        <v>52</v>
      </c>
      <c r="L1070" s="68">
        <f t="shared" si="194"/>
        <v>-2</v>
      </c>
      <c r="M1070" s="68">
        <f t="shared" si="195"/>
        <v>104</v>
      </c>
      <c r="N1070" s="96">
        <v>100</v>
      </c>
      <c r="O1070" s="97" t="str">
        <f t="shared" si="196"/>
        <v>DEC</v>
      </c>
      <c r="P1070" s="96">
        <v>100</v>
      </c>
      <c r="Q1070" s="98">
        <f t="shared" si="197"/>
        <v>-48</v>
      </c>
      <c r="R1070" s="97">
        <f t="shared" si="198"/>
        <v>-0.48</v>
      </c>
      <c r="S1070" s="99" t="str">
        <f t="shared" si="199"/>
        <v>DEGROWTH</v>
      </c>
      <c r="T1070" s="68">
        <v>25</v>
      </c>
      <c r="U1070" s="100" t="str">
        <f t="shared" si="200"/>
        <v>jAN</v>
      </c>
      <c r="V1070" s="96">
        <v>25</v>
      </c>
      <c r="W1070" s="101">
        <f t="shared" si="201"/>
        <v>27</v>
      </c>
      <c r="X1070" s="102">
        <f t="shared" si="202"/>
        <v>1.08</v>
      </c>
      <c r="Y1070" s="103" t="str">
        <f t="shared" si="203"/>
        <v>GROWTH</v>
      </c>
      <c r="Z1070" s="74">
        <v>0</v>
      </c>
      <c r="AA1070" s="74"/>
      <c r="AB1070" s="74" t="s">
        <v>132</v>
      </c>
      <c r="AC1070" s="3"/>
    </row>
    <row r="1071" spans="1:29" ht="14.25" customHeight="1">
      <c r="A1071" s="74" t="s">
        <v>132</v>
      </c>
      <c r="B1071" s="71" t="s">
        <v>101</v>
      </c>
      <c r="C1071" s="71" t="s">
        <v>2522</v>
      </c>
      <c r="D1071" s="71">
        <v>1000001942</v>
      </c>
      <c r="E1071" s="72" t="s">
        <v>2523</v>
      </c>
      <c r="F1071" s="73">
        <v>44096</v>
      </c>
      <c r="G1071" s="66" t="str">
        <f t="shared" si="192"/>
        <v>Targeted Dealer</v>
      </c>
      <c r="H1071" s="66"/>
      <c r="I1071" s="67">
        <v>600</v>
      </c>
      <c r="J1071" s="67">
        <f t="shared" si="193"/>
        <v>600</v>
      </c>
      <c r="K1071" s="68">
        <v>1009</v>
      </c>
      <c r="L1071" s="68">
        <f t="shared" si="194"/>
        <v>-409</v>
      </c>
      <c r="M1071" s="68">
        <f t="shared" si="195"/>
        <v>168.16666666666666</v>
      </c>
      <c r="N1071" s="96">
        <v>631.29999999999995</v>
      </c>
      <c r="O1071" s="97" t="str">
        <f t="shared" si="196"/>
        <v>DEC</v>
      </c>
      <c r="P1071" s="96">
        <v>631.29999999999995</v>
      </c>
      <c r="Q1071" s="98">
        <f t="shared" si="197"/>
        <v>377.70000000000005</v>
      </c>
      <c r="R1071" s="97">
        <f t="shared" si="198"/>
        <v>0.59828924441628395</v>
      </c>
      <c r="S1071" s="99" t="str">
        <f t="shared" si="199"/>
        <v>GROWTH</v>
      </c>
      <c r="T1071" s="68">
        <v>377.5</v>
      </c>
      <c r="U1071" s="100" t="str">
        <f t="shared" si="200"/>
        <v>jAN</v>
      </c>
      <c r="V1071" s="96">
        <v>377.5</v>
      </c>
      <c r="W1071" s="101">
        <f t="shared" si="201"/>
        <v>631.5</v>
      </c>
      <c r="X1071" s="102">
        <f t="shared" si="202"/>
        <v>1.6728476821192051</v>
      </c>
      <c r="Y1071" s="103" t="str">
        <f t="shared" si="203"/>
        <v>GROWTH</v>
      </c>
      <c r="Z1071" s="74">
        <v>0</v>
      </c>
      <c r="AA1071" s="74"/>
      <c r="AB1071" s="74" t="s">
        <v>132</v>
      </c>
      <c r="AC1071" s="3"/>
    </row>
    <row r="1072" spans="1:29" ht="14.25" customHeight="1">
      <c r="A1072" s="74" t="s">
        <v>132</v>
      </c>
      <c r="B1072" s="71" t="s">
        <v>101</v>
      </c>
      <c r="C1072" s="71" t="s">
        <v>2524</v>
      </c>
      <c r="D1072" s="71">
        <v>1000001951</v>
      </c>
      <c r="E1072" s="72" t="s">
        <v>2525</v>
      </c>
      <c r="F1072" s="73">
        <v>44181</v>
      </c>
      <c r="G1072" s="66" t="str">
        <f t="shared" si="192"/>
        <v>Targeted Dealer</v>
      </c>
      <c r="H1072" s="66"/>
      <c r="I1072" s="67">
        <v>700</v>
      </c>
      <c r="J1072" s="67">
        <f t="shared" si="193"/>
        <v>700</v>
      </c>
      <c r="K1072" s="68">
        <v>459</v>
      </c>
      <c r="L1072" s="68">
        <f t="shared" si="194"/>
        <v>241</v>
      </c>
      <c r="M1072" s="68">
        <f t="shared" si="195"/>
        <v>65.571428571428569</v>
      </c>
      <c r="N1072" s="96">
        <v>938</v>
      </c>
      <c r="O1072" s="97" t="str">
        <f t="shared" si="196"/>
        <v>DEC</v>
      </c>
      <c r="P1072" s="96">
        <v>938</v>
      </c>
      <c r="Q1072" s="98">
        <f t="shared" si="197"/>
        <v>-479</v>
      </c>
      <c r="R1072" s="97">
        <f t="shared" si="198"/>
        <v>-0.51066098081023448</v>
      </c>
      <c r="S1072" s="99" t="str">
        <f t="shared" si="199"/>
        <v>DEGROWTH</v>
      </c>
      <c r="T1072" s="68">
        <v>246</v>
      </c>
      <c r="U1072" s="100" t="str">
        <f t="shared" si="200"/>
        <v>jAN</v>
      </c>
      <c r="V1072" s="96">
        <v>246</v>
      </c>
      <c r="W1072" s="101">
        <f t="shared" si="201"/>
        <v>213</v>
      </c>
      <c r="X1072" s="102">
        <f t="shared" si="202"/>
        <v>0.86585365853658547</v>
      </c>
      <c r="Y1072" s="103" t="str">
        <f t="shared" si="203"/>
        <v>GROWTH</v>
      </c>
      <c r="Z1072" s="74">
        <v>0</v>
      </c>
      <c r="AA1072" s="74"/>
      <c r="AB1072" s="74" t="s">
        <v>132</v>
      </c>
      <c r="AC1072" s="3"/>
    </row>
    <row r="1073" spans="1:29" ht="14.25" customHeight="1">
      <c r="A1073" s="74" t="s">
        <v>132</v>
      </c>
      <c r="B1073" s="71" t="s">
        <v>101</v>
      </c>
      <c r="C1073" s="71" t="s">
        <v>356</v>
      </c>
      <c r="D1073" s="71">
        <v>1000002024</v>
      </c>
      <c r="E1073" s="72" t="s">
        <v>357</v>
      </c>
      <c r="F1073" s="73">
        <v>44501</v>
      </c>
      <c r="G1073" s="66" t="str">
        <f t="shared" si="192"/>
        <v>Targeted Dealer</v>
      </c>
      <c r="H1073" s="66"/>
      <c r="I1073" s="67">
        <v>205</v>
      </c>
      <c r="J1073" s="67">
        <f t="shared" si="193"/>
        <v>205</v>
      </c>
      <c r="K1073" s="68">
        <v>0</v>
      </c>
      <c r="L1073" s="68">
        <f t="shared" si="194"/>
        <v>205</v>
      </c>
      <c r="M1073" s="68">
        <f t="shared" si="195"/>
        <v>0</v>
      </c>
      <c r="N1073" s="96">
        <v>10</v>
      </c>
      <c r="O1073" s="97" t="str">
        <f t="shared" si="196"/>
        <v>DEC</v>
      </c>
      <c r="P1073" s="96">
        <v>10</v>
      </c>
      <c r="Q1073" s="98">
        <f t="shared" si="197"/>
        <v>-10</v>
      </c>
      <c r="R1073" s="97">
        <f t="shared" si="198"/>
        <v>-1</v>
      </c>
      <c r="S1073" s="99" t="str">
        <f t="shared" si="199"/>
        <v>DEGROWTH</v>
      </c>
      <c r="T1073" s="68">
        <v>0</v>
      </c>
      <c r="U1073" s="100" t="str">
        <f t="shared" si="200"/>
        <v>jAN</v>
      </c>
      <c r="V1073" s="96">
        <v>0</v>
      </c>
      <c r="W1073" s="101">
        <f t="shared" si="201"/>
        <v>0</v>
      </c>
      <c r="X1073" s="102">
        <f t="shared" si="202"/>
        <v>0</v>
      </c>
      <c r="Y1073" s="103" t="b">
        <f t="shared" si="203"/>
        <v>0</v>
      </c>
      <c r="Z1073" s="74">
        <v>1</v>
      </c>
      <c r="AA1073" s="74"/>
      <c r="AB1073" s="74" t="s">
        <v>132</v>
      </c>
      <c r="AC1073" s="3"/>
    </row>
    <row r="1074" spans="1:29" ht="14.25" customHeight="1">
      <c r="A1074" s="74" t="s">
        <v>132</v>
      </c>
      <c r="B1074" s="71" t="s">
        <v>101</v>
      </c>
      <c r="C1074" s="71" t="s">
        <v>2526</v>
      </c>
      <c r="D1074" s="71">
        <v>1000002036</v>
      </c>
      <c r="E1074" s="72" t="s">
        <v>2527</v>
      </c>
      <c r="F1074" s="73">
        <v>44501</v>
      </c>
      <c r="G1074" s="66" t="str">
        <f t="shared" si="192"/>
        <v>Targeted Dealer</v>
      </c>
      <c r="H1074" s="66"/>
      <c r="I1074" s="67">
        <v>100</v>
      </c>
      <c r="J1074" s="67">
        <f t="shared" si="193"/>
        <v>100</v>
      </c>
      <c r="K1074" s="68">
        <v>270</v>
      </c>
      <c r="L1074" s="68">
        <f t="shared" si="194"/>
        <v>-170</v>
      </c>
      <c r="M1074" s="68">
        <f t="shared" si="195"/>
        <v>270</v>
      </c>
      <c r="N1074" s="96">
        <v>150</v>
      </c>
      <c r="O1074" s="97" t="str">
        <f t="shared" si="196"/>
        <v>DEC</v>
      </c>
      <c r="P1074" s="96">
        <v>150</v>
      </c>
      <c r="Q1074" s="98">
        <f t="shared" si="197"/>
        <v>120</v>
      </c>
      <c r="R1074" s="97">
        <f t="shared" si="198"/>
        <v>0.8</v>
      </c>
      <c r="S1074" s="99" t="str">
        <f t="shared" si="199"/>
        <v>GROWTH</v>
      </c>
      <c r="T1074" s="68">
        <v>100</v>
      </c>
      <c r="U1074" s="100" t="str">
        <f t="shared" si="200"/>
        <v>jAN</v>
      </c>
      <c r="V1074" s="96">
        <v>100</v>
      </c>
      <c r="W1074" s="101">
        <f t="shared" si="201"/>
        <v>170</v>
      </c>
      <c r="X1074" s="102">
        <f t="shared" si="202"/>
        <v>1.7000000000000002</v>
      </c>
      <c r="Y1074" s="103" t="str">
        <f t="shared" si="203"/>
        <v>GROWTH</v>
      </c>
      <c r="Z1074" s="74">
        <v>0</v>
      </c>
      <c r="AA1074" s="74"/>
      <c r="AB1074" s="74" t="s">
        <v>132</v>
      </c>
      <c r="AC1074" s="3"/>
    </row>
    <row r="1075" spans="1:29" ht="14.25" customHeight="1">
      <c r="A1075" s="74" t="s">
        <v>132</v>
      </c>
      <c r="B1075" s="71" t="s">
        <v>101</v>
      </c>
      <c r="C1075" s="71" t="s">
        <v>2528</v>
      </c>
      <c r="D1075" s="71">
        <v>1000002552</v>
      </c>
      <c r="E1075" s="72" t="s">
        <v>2529</v>
      </c>
      <c r="F1075" s="73">
        <v>44615</v>
      </c>
      <c r="G1075" s="66" t="str">
        <f t="shared" si="192"/>
        <v>Targeted Dealer</v>
      </c>
      <c r="H1075" s="66"/>
      <c r="I1075" s="67">
        <v>100</v>
      </c>
      <c r="J1075" s="67">
        <f t="shared" si="193"/>
        <v>100</v>
      </c>
      <c r="K1075" s="68">
        <v>204</v>
      </c>
      <c r="L1075" s="68">
        <f t="shared" si="194"/>
        <v>-104</v>
      </c>
      <c r="M1075" s="68">
        <f t="shared" si="195"/>
        <v>204</v>
      </c>
      <c r="N1075" s="96">
        <v>197</v>
      </c>
      <c r="O1075" s="97" t="str">
        <f t="shared" si="196"/>
        <v>DEC</v>
      </c>
      <c r="P1075" s="96">
        <v>197</v>
      </c>
      <c r="Q1075" s="98">
        <f t="shared" si="197"/>
        <v>7</v>
      </c>
      <c r="R1075" s="97">
        <f t="shared" si="198"/>
        <v>3.5532994923857864E-2</v>
      </c>
      <c r="S1075" s="99" t="str">
        <f t="shared" si="199"/>
        <v>GROWTH</v>
      </c>
      <c r="T1075" s="68">
        <v>180</v>
      </c>
      <c r="U1075" s="100" t="str">
        <f t="shared" si="200"/>
        <v>jAN</v>
      </c>
      <c r="V1075" s="96">
        <v>180</v>
      </c>
      <c r="W1075" s="101">
        <f t="shared" si="201"/>
        <v>24</v>
      </c>
      <c r="X1075" s="102">
        <f t="shared" si="202"/>
        <v>0.1333333333333333</v>
      </c>
      <c r="Y1075" s="103" t="str">
        <f t="shared" si="203"/>
        <v>GROWTH</v>
      </c>
      <c r="Z1075" s="74">
        <v>0</v>
      </c>
      <c r="AA1075" s="74"/>
      <c r="AB1075" s="74" t="s">
        <v>132</v>
      </c>
      <c r="AC1075" s="3"/>
    </row>
    <row r="1076" spans="1:29" ht="14.25" customHeight="1">
      <c r="A1076" s="74" t="s">
        <v>132</v>
      </c>
      <c r="B1076" s="71" t="s">
        <v>101</v>
      </c>
      <c r="C1076" s="71" t="s">
        <v>2530</v>
      </c>
      <c r="D1076" s="71">
        <v>1000002558</v>
      </c>
      <c r="E1076" s="72" t="s">
        <v>2531</v>
      </c>
      <c r="F1076" s="73">
        <v>44617</v>
      </c>
      <c r="G1076" s="66" t="str">
        <f t="shared" si="192"/>
        <v>Targeted Dealer</v>
      </c>
      <c r="H1076" s="66"/>
      <c r="I1076" s="67">
        <v>150</v>
      </c>
      <c r="J1076" s="67">
        <f t="shared" si="193"/>
        <v>150</v>
      </c>
      <c r="K1076" s="68">
        <v>210</v>
      </c>
      <c r="L1076" s="68">
        <f t="shared" si="194"/>
        <v>-60</v>
      </c>
      <c r="M1076" s="68">
        <f t="shared" si="195"/>
        <v>140</v>
      </c>
      <c r="N1076" s="96">
        <v>228.25</v>
      </c>
      <c r="O1076" s="97" t="str">
        <f t="shared" si="196"/>
        <v>DEC</v>
      </c>
      <c r="P1076" s="96">
        <v>228.25</v>
      </c>
      <c r="Q1076" s="98">
        <f t="shared" si="197"/>
        <v>-18.25</v>
      </c>
      <c r="R1076" s="97">
        <f t="shared" si="198"/>
        <v>-7.9956188389923355E-2</v>
      </c>
      <c r="S1076" s="99" t="str">
        <f t="shared" si="199"/>
        <v>DEGROWTH</v>
      </c>
      <c r="T1076" s="68">
        <v>92.5</v>
      </c>
      <c r="U1076" s="100" t="str">
        <f t="shared" si="200"/>
        <v>jAN</v>
      </c>
      <c r="V1076" s="96">
        <v>92.5</v>
      </c>
      <c r="W1076" s="101">
        <f t="shared" si="201"/>
        <v>117.5</v>
      </c>
      <c r="X1076" s="102">
        <f t="shared" si="202"/>
        <v>1.2702702702702702</v>
      </c>
      <c r="Y1076" s="103" t="str">
        <f t="shared" si="203"/>
        <v>GROWTH</v>
      </c>
      <c r="Z1076" s="74">
        <v>0</v>
      </c>
      <c r="AA1076" s="74"/>
      <c r="AB1076" s="74" t="s">
        <v>132</v>
      </c>
      <c r="AC1076" s="3"/>
    </row>
    <row r="1077" spans="1:29" ht="14.25" customHeight="1">
      <c r="A1077" s="74" t="s">
        <v>132</v>
      </c>
      <c r="B1077" s="71" t="s">
        <v>101</v>
      </c>
      <c r="C1077" s="71" t="s">
        <v>2532</v>
      </c>
      <c r="D1077" s="71">
        <v>1000002632</v>
      </c>
      <c r="E1077" s="72" t="s">
        <v>2533</v>
      </c>
      <c r="F1077" s="73">
        <v>44621</v>
      </c>
      <c r="G1077" s="66" t="str">
        <f t="shared" si="192"/>
        <v>Targeted Dealer</v>
      </c>
      <c r="H1077" s="66"/>
      <c r="I1077" s="67">
        <v>40</v>
      </c>
      <c r="J1077" s="67">
        <f t="shared" si="193"/>
        <v>40</v>
      </c>
      <c r="K1077" s="68">
        <v>40</v>
      </c>
      <c r="L1077" s="68">
        <f t="shared" si="194"/>
        <v>0</v>
      </c>
      <c r="M1077" s="68">
        <f t="shared" si="195"/>
        <v>100</v>
      </c>
      <c r="N1077" s="96">
        <v>39</v>
      </c>
      <c r="O1077" s="97" t="str">
        <f t="shared" si="196"/>
        <v>DEC</v>
      </c>
      <c r="P1077" s="96">
        <v>39</v>
      </c>
      <c r="Q1077" s="98">
        <f t="shared" si="197"/>
        <v>1</v>
      </c>
      <c r="R1077" s="97">
        <f t="shared" si="198"/>
        <v>2.564102564102555E-2</v>
      </c>
      <c r="S1077" s="99" t="str">
        <f t="shared" si="199"/>
        <v>GROWTH</v>
      </c>
      <c r="T1077" s="68">
        <v>40</v>
      </c>
      <c r="U1077" s="100" t="str">
        <f t="shared" si="200"/>
        <v>jAN</v>
      </c>
      <c r="V1077" s="96">
        <v>40</v>
      </c>
      <c r="W1077" s="101">
        <f t="shared" si="201"/>
        <v>0</v>
      </c>
      <c r="X1077" s="102">
        <f t="shared" si="202"/>
        <v>0</v>
      </c>
      <c r="Y1077" s="103" t="str">
        <f t="shared" si="203"/>
        <v>GROWTH</v>
      </c>
      <c r="Z1077" s="74">
        <v>0</v>
      </c>
      <c r="AA1077" s="74"/>
      <c r="AB1077" s="74" t="s">
        <v>132</v>
      </c>
      <c r="AC1077" s="3"/>
    </row>
    <row r="1078" spans="1:29" ht="14.25" customHeight="1">
      <c r="A1078" s="74" t="s">
        <v>132</v>
      </c>
      <c r="B1078" s="71" t="s">
        <v>101</v>
      </c>
      <c r="C1078" s="71" t="s">
        <v>3931</v>
      </c>
      <c r="D1078" s="71">
        <v>1000002777</v>
      </c>
      <c r="E1078" s="71" t="s">
        <v>3932</v>
      </c>
      <c r="F1078" s="73">
        <v>44694</v>
      </c>
      <c r="G1078" s="66" t="str">
        <f t="shared" si="192"/>
        <v>Targeted Dealer</v>
      </c>
      <c r="H1078" s="66"/>
      <c r="I1078" s="67">
        <v>300</v>
      </c>
      <c r="J1078" s="67">
        <f t="shared" si="193"/>
        <v>300</v>
      </c>
      <c r="K1078" s="68">
        <v>0</v>
      </c>
      <c r="L1078" s="68">
        <f t="shared" si="194"/>
        <v>300</v>
      </c>
      <c r="M1078" s="68">
        <f t="shared" si="195"/>
        <v>0</v>
      </c>
      <c r="N1078" s="96">
        <v>0</v>
      </c>
      <c r="O1078" s="97" t="str">
        <f t="shared" si="196"/>
        <v>DEC</v>
      </c>
      <c r="P1078" s="96">
        <v>0</v>
      </c>
      <c r="Q1078" s="98">
        <f t="shared" si="197"/>
        <v>0</v>
      </c>
      <c r="R1078" s="97" t="str">
        <f t="shared" si="198"/>
        <v xml:space="preserve"> </v>
      </c>
      <c r="S1078" s="99" t="b">
        <f t="shared" si="199"/>
        <v>0</v>
      </c>
      <c r="T1078" s="68">
        <v>0</v>
      </c>
      <c r="U1078" s="100" t="str">
        <f t="shared" si="200"/>
        <v>jAN</v>
      </c>
      <c r="V1078" s="96">
        <v>0</v>
      </c>
      <c r="W1078" s="101">
        <f t="shared" si="201"/>
        <v>0</v>
      </c>
      <c r="X1078" s="102">
        <f t="shared" si="202"/>
        <v>0</v>
      </c>
      <c r="Y1078" s="103" t="b">
        <f t="shared" si="203"/>
        <v>0</v>
      </c>
      <c r="Z1078" s="74">
        <v>0</v>
      </c>
      <c r="AA1078" s="74"/>
      <c r="AB1078" s="74" t="s">
        <v>132</v>
      </c>
      <c r="AC1078" s="3"/>
    </row>
    <row r="1079" spans="1:29" ht="14.25" customHeight="1">
      <c r="A1079" s="74" t="s">
        <v>132</v>
      </c>
      <c r="B1079" s="71" t="s">
        <v>101</v>
      </c>
      <c r="C1079" s="71" t="s">
        <v>2534</v>
      </c>
      <c r="D1079" s="71">
        <v>1000003020</v>
      </c>
      <c r="E1079" s="71" t="s">
        <v>2535</v>
      </c>
      <c r="F1079" s="73">
        <v>44845</v>
      </c>
      <c r="G1079" s="66" t="str">
        <f t="shared" si="192"/>
        <v>Targeted Dealer</v>
      </c>
      <c r="H1079" s="66"/>
      <c r="I1079" s="67">
        <v>350</v>
      </c>
      <c r="J1079" s="67">
        <f t="shared" si="193"/>
        <v>350</v>
      </c>
      <c r="K1079" s="68">
        <v>148.75</v>
      </c>
      <c r="L1079" s="68">
        <f t="shared" si="194"/>
        <v>201.25</v>
      </c>
      <c r="M1079" s="68">
        <f t="shared" si="195"/>
        <v>42.5</v>
      </c>
      <c r="N1079" s="96">
        <v>232.5</v>
      </c>
      <c r="O1079" s="97" t="str">
        <f t="shared" si="196"/>
        <v>DEC</v>
      </c>
      <c r="P1079" s="96">
        <v>232.5</v>
      </c>
      <c r="Q1079" s="98">
        <f t="shared" si="197"/>
        <v>-83.75</v>
      </c>
      <c r="R1079" s="97">
        <f t="shared" si="198"/>
        <v>-0.36021505376344087</v>
      </c>
      <c r="S1079" s="99" t="str">
        <f t="shared" si="199"/>
        <v>DEGROWTH</v>
      </c>
      <c r="T1079" s="68">
        <v>148</v>
      </c>
      <c r="U1079" s="100" t="str">
        <f t="shared" si="200"/>
        <v>jAN</v>
      </c>
      <c r="V1079" s="96">
        <v>148</v>
      </c>
      <c r="W1079" s="101">
        <f t="shared" si="201"/>
        <v>0.75</v>
      </c>
      <c r="X1079" s="102">
        <f t="shared" si="202"/>
        <v>5.0675675675675436E-3</v>
      </c>
      <c r="Y1079" s="103" t="str">
        <f t="shared" si="203"/>
        <v>GROWTH</v>
      </c>
      <c r="Z1079" s="74">
        <v>0</v>
      </c>
      <c r="AA1079" s="74"/>
      <c r="AB1079" s="74" t="s">
        <v>132</v>
      </c>
      <c r="AC1079" s="3"/>
    </row>
    <row r="1080" spans="1:29" ht="14.25" customHeight="1">
      <c r="A1080" s="74" t="s">
        <v>132</v>
      </c>
      <c r="B1080" s="71" t="s">
        <v>101</v>
      </c>
      <c r="C1080" s="71" t="s">
        <v>2536</v>
      </c>
      <c r="D1080" s="71">
        <v>1000003310</v>
      </c>
      <c r="E1080" s="71" t="s">
        <v>2537</v>
      </c>
      <c r="F1080" s="73">
        <v>44957</v>
      </c>
      <c r="G1080" s="66" t="str">
        <f t="shared" si="192"/>
        <v>Targeted Dealer</v>
      </c>
      <c r="H1080" s="66"/>
      <c r="I1080" s="67">
        <v>500</v>
      </c>
      <c r="J1080" s="67">
        <f t="shared" si="193"/>
        <v>500</v>
      </c>
      <c r="K1080" s="68">
        <v>585.5</v>
      </c>
      <c r="L1080" s="68">
        <f t="shared" si="194"/>
        <v>-85.5</v>
      </c>
      <c r="M1080" s="68">
        <f t="shared" si="195"/>
        <v>117.1</v>
      </c>
      <c r="N1080" s="96">
        <v>525.75</v>
      </c>
      <c r="O1080" s="97" t="str">
        <f t="shared" si="196"/>
        <v>DEC</v>
      </c>
      <c r="P1080" s="96">
        <v>525.75</v>
      </c>
      <c r="Q1080" s="98">
        <f t="shared" si="197"/>
        <v>59.75</v>
      </c>
      <c r="R1080" s="97">
        <f t="shared" si="198"/>
        <v>0.1136471707085116</v>
      </c>
      <c r="S1080" s="99" t="str">
        <f t="shared" si="199"/>
        <v>GROWTH</v>
      </c>
      <c r="T1080" s="68">
        <v>582.25</v>
      </c>
      <c r="U1080" s="100" t="str">
        <f t="shared" si="200"/>
        <v>jAN</v>
      </c>
      <c r="V1080" s="96">
        <v>582.25</v>
      </c>
      <c r="W1080" s="101">
        <f t="shared" si="201"/>
        <v>3.25</v>
      </c>
      <c r="X1080" s="102">
        <f t="shared" si="202"/>
        <v>5.5817947617002872E-3</v>
      </c>
      <c r="Y1080" s="103" t="str">
        <f t="shared" si="203"/>
        <v>GROWTH</v>
      </c>
      <c r="Z1080" s="74">
        <v>0</v>
      </c>
      <c r="AA1080" s="74"/>
      <c r="AB1080" s="74" t="s">
        <v>132</v>
      </c>
      <c r="AC1080" s="3"/>
    </row>
    <row r="1081" spans="1:29" ht="14.25" customHeight="1">
      <c r="A1081" s="74" t="s">
        <v>132</v>
      </c>
      <c r="B1081" s="71" t="s">
        <v>101</v>
      </c>
      <c r="C1081" s="71" t="s">
        <v>2538</v>
      </c>
      <c r="D1081" s="71">
        <v>1000003516</v>
      </c>
      <c r="E1081" s="71" t="s">
        <v>2539</v>
      </c>
      <c r="F1081" s="73">
        <v>45057</v>
      </c>
      <c r="G1081" s="66" t="str">
        <f t="shared" si="192"/>
        <v>Targeted Dealer</v>
      </c>
      <c r="H1081" s="66"/>
      <c r="I1081" s="67">
        <v>50</v>
      </c>
      <c r="J1081" s="67">
        <f t="shared" si="193"/>
        <v>50</v>
      </c>
      <c r="K1081" s="68">
        <v>103.5</v>
      </c>
      <c r="L1081" s="68">
        <f t="shared" si="194"/>
        <v>-53.5</v>
      </c>
      <c r="M1081" s="68">
        <f t="shared" si="195"/>
        <v>207</v>
      </c>
      <c r="N1081" s="96">
        <v>30</v>
      </c>
      <c r="O1081" s="97" t="str">
        <f t="shared" si="196"/>
        <v>DEC</v>
      </c>
      <c r="P1081" s="96">
        <v>30</v>
      </c>
      <c r="Q1081" s="98">
        <f t="shared" si="197"/>
        <v>73.5</v>
      </c>
      <c r="R1081" s="97">
        <f t="shared" si="198"/>
        <v>2.4500000000000002</v>
      </c>
      <c r="S1081" s="99" t="str">
        <f t="shared" si="199"/>
        <v>GROWTH</v>
      </c>
      <c r="T1081" s="68">
        <v>135</v>
      </c>
      <c r="U1081" s="100" t="str">
        <f t="shared" si="200"/>
        <v>jAN</v>
      </c>
      <c r="V1081" s="96">
        <v>135</v>
      </c>
      <c r="W1081" s="101">
        <f t="shared" si="201"/>
        <v>-31.5</v>
      </c>
      <c r="X1081" s="102">
        <f t="shared" si="202"/>
        <v>-0.23333333333333328</v>
      </c>
      <c r="Y1081" s="103" t="str">
        <f t="shared" si="203"/>
        <v>DEGROWTH</v>
      </c>
      <c r="Z1081" s="74">
        <v>0</v>
      </c>
      <c r="AA1081" s="74"/>
      <c r="AB1081" s="74" t="s">
        <v>132</v>
      </c>
      <c r="AC1081" s="3"/>
    </row>
    <row r="1082" spans="1:29" ht="14.25" customHeight="1">
      <c r="A1082" s="74" t="s">
        <v>132</v>
      </c>
      <c r="B1082" s="71" t="s">
        <v>101</v>
      </c>
      <c r="C1082" s="71" t="s">
        <v>2540</v>
      </c>
      <c r="D1082" s="71">
        <v>1000003517</v>
      </c>
      <c r="E1082" s="71" t="s">
        <v>2541</v>
      </c>
      <c r="F1082" s="73">
        <v>45058</v>
      </c>
      <c r="G1082" s="66" t="str">
        <f t="shared" si="192"/>
        <v>Targeted Dealer</v>
      </c>
      <c r="H1082" s="66"/>
      <c r="I1082" s="67">
        <v>400</v>
      </c>
      <c r="J1082" s="67">
        <f t="shared" si="193"/>
        <v>400</v>
      </c>
      <c r="K1082" s="68">
        <v>532</v>
      </c>
      <c r="L1082" s="68">
        <f t="shared" si="194"/>
        <v>-132</v>
      </c>
      <c r="M1082" s="68">
        <f t="shared" si="195"/>
        <v>133</v>
      </c>
      <c r="N1082" s="96">
        <v>417.5</v>
      </c>
      <c r="O1082" s="97" t="str">
        <f t="shared" si="196"/>
        <v>DEC</v>
      </c>
      <c r="P1082" s="96">
        <v>417.5</v>
      </c>
      <c r="Q1082" s="98">
        <f t="shared" si="197"/>
        <v>114.5</v>
      </c>
      <c r="R1082" s="97">
        <f t="shared" si="198"/>
        <v>0.27425149700598794</v>
      </c>
      <c r="S1082" s="99" t="str">
        <f t="shared" si="199"/>
        <v>GROWTH</v>
      </c>
      <c r="T1082" s="68">
        <v>320</v>
      </c>
      <c r="U1082" s="100" t="str">
        <f t="shared" si="200"/>
        <v>jAN</v>
      </c>
      <c r="V1082" s="96">
        <v>320</v>
      </c>
      <c r="W1082" s="101">
        <f t="shared" si="201"/>
        <v>212</v>
      </c>
      <c r="X1082" s="102">
        <f t="shared" si="202"/>
        <v>0.66250000000000009</v>
      </c>
      <c r="Y1082" s="103" t="str">
        <f t="shared" si="203"/>
        <v>GROWTH</v>
      </c>
      <c r="Z1082" s="74">
        <v>0</v>
      </c>
      <c r="AA1082" s="74"/>
      <c r="AB1082" s="74" t="s">
        <v>132</v>
      </c>
      <c r="AC1082" s="3"/>
    </row>
    <row r="1083" spans="1:29" ht="14.25" customHeight="1">
      <c r="A1083" s="74" t="s">
        <v>132</v>
      </c>
      <c r="B1083" s="71" t="s">
        <v>101</v>
      </c>
      <c r="C1083" s="71" t="s">
        <v>2542</v>
      </c>
      <c r="D1083" s="71">
        <v>1000003614</v>
      </c>
      <c r="E1083" s="71" t="s">
        <v>2543</v>
      </c>
      <c r="F1083" s="73">
        <v>45106</v>
      </c>
      <c r="G1083" s="66" t="str">
        <f t="shared" si="192"/>
        <v>Targeted Dealer</v>
      </c>
      <c r="H1083" s="66"/>
      <c r="I1083" s="67">
        <v>200</v>
      </c>
      <c r="J1083" s="67">
        <f t="shared" si="193"/>
        <v>200</v>
      </c>
      <c r="K1083" s="68">
        <v>315</v>
      </c>
      <c r="L1083" s="68">
        <f t="shared" si="194"/>
        <v>-115</v>
      </c>
      <c r="M1083" s="68">
        <f t="shared" si="195"/>
        <v>157.5</v>
      </c>
      <c r="N1083" s="96">
        <v>300</v>
      </c>
      <c r="O1083" s="97" t="str">
        <f t="shared" si="196"/>
        <v>DEC</v>
      </c>
      <c r="P1083" s="96">
        <v>300</v>
      </c>
      <c r="Q1083" s="98">
        <f t="shared" si="197"/>
        <v>15</v>
      </c>
      <c r="R1083" s="97">
        <f t="shared" si="198"/>
        <v>5.0000000000000044E-2</v>
      </c>
      <c r="S1083" s="99" t="str">
        <f t="shared" si="199"/>
        <v>GROWTH</v>
      </c>
      <c r="T1083" s="68">
        <v>205</v>
      </c>
      <c r="U1083" s="100" t="str">
        <f t="shared" si="200"/>
        <v>jAN</v>
      </c>
      <c r="V1083" s="96">
        <v>205</v>
      </c>
      <c r="W1083" s="101">
        <f t="shared" si="201"/>
        <v>110</v>
      </c>
      <c r="X1083" s="102">
        <f t="shared" si="202"/>
        <v>0.53658536585365857</v>
      </c>
      <c r="Y1083" s="103" t="str">
        <f t="shared" si="203"/>
        <v>GROWTH</v>
      </c>
      <c r="Z1083" s="74">
        <v>0</v>
      </c>
      <c r="AA1083" s="74"/>
      <c r="AB1083" s="74" t="s">
        <v>132</v>
      </c>
      <c r="AC1083" s="3"/>
    </row>
    <row r="1084" spans="1:29" ht="14.25" customHeight="1">
      <c r="A1084" s="74" t="s">
        <v>132</v>
      </c>
      <c r="B1084" s="71" t="s">
        <v>101</v>
      </c>
      <c r="C1084" s="71" t="s">
        <v>2544</v>
      </c>
      <c r="D1084" s="71">
        <v>1000003721</v>
      </c>
      <c r="E1084" s="71" t="s">
        <v>2545</v>
      </c>
      <c r="F1084" s="73">
        <v>45185</v>
      </c>
      <c r="G1084" s="66" t="str">
        <f t="shared" si="192"/>
        <v>Targeted Dealer</v>
      </c>
      <c r="H1084" s="66"/>
      <c r="I1084" s="67">
        <v>150</v>
      </c>
      <c r="J1084" s="67">
        <f t="shared" si="193"/>
        <v>150</v>
      </c>
      <c r="K1084" s="68">
        <v>170</v>
      </c>
      <c r="L1084" s="68">
        <f t="shared" si="194"/>
        <v>-20</v>
      </c>
      <c r="M1084" s="68">
        <f t="shared" si="195"/>
        <v>113.33333333333333</v>
      </c>
      <c r="N1084" s="96">
        <v>170.5</v>
      </c>
      <c r="O1084" s="97" t="str">
        <f t="shared" si="196"/>
        <v>DEC</v>
      </c>
      <c r="P1084" s="96">
        <v>170.5</v>
      </c>
      <c r="Q1084" s="98">
        <f t="shared" si="197"/>
        <v>-0.5</v>
      </c>
      <c r="R1084" s="97">
        <f t="shared" si="198"/>
        <v>-2.9325513196480912E-3</v>
      </c>
      <c r="S1084" s="99" t="str">
        <f t="shared" si="199"/>
        <v>DEGROWTH</v>
      </c>
      <c r="T1084" s="68">
        <v>110</v>
      </c>
      <c r="U1084" s="100" t="str">
        <f t="shared" si="200"/>
        <v>jAN</v>
      </c>
      <c r="V1084" s="96">
        <v>110</v>
      </c>
      <c r="W1084" s="101">
        <f t="shared" si="201"/>
        <v>60</v>
      </c>
      <c r="X1084" s="102">
        <f t="shared" si="202"/>
        <v>0.54545454545454541</v>
      </c>
      <c r="Y1084" s="103" t="str">
        <f t="shared" si="203"/>
        <v>GROWTH</v>
      </c>
      <c r="Z1084" s="74">
        <v>0</v>
      </c>
      <c r="AA1084" s="74"/>
      <c r="AB1084" s="74" t="s">
        <v>132</v>
      </c>
      <c r="AC1084" s="3"/>
    </row>
    <row r="1085" spans="1:29" ht="14.25" customHeight="1">
      <c r="A1085" s="74" t="s">
        <v>132</v>
      </c>
      <c r="B1085" s="71" t="s">
        <v>101</v>
      </c>
      <c r="C1085" s="71" t="s">
        <v>2546</v>
      </c>
      <c r="D1085" s="71">
        <v>1000003756</v>
      </c>
      <c r="E1085" s="71" t="s">
        <v>2547</v>
      </c>
      <c r="F1085" s="73">
        <v>45247</v>
      </c>
      <c r="G1085" s="66" t="str">
        <f t="shared" si="192"/>
        <v>Targeted Dealer</v>
      </c>
      <c r="H1085" s="66"/>
      <c r="I1085" s="67">
        <v>50</v>
      </c>
      <c r="J1085" s="67">
        <f t="shared" si="193"/>
        <v>50</v>
      </c>
      <c r="K1085" s="68">
        <v>45</v>
      </c>
      <c r="L1085" s="68">
        <f t="shared" si="194"/>
        <v>5</v>
      </c>
      <c r="M1085" s="68">
        <f t="shared" si="195"/>
        <v>90</v>
      </c>
      <c r="N1085" s="96">
        <v>67.5</v>
      </c>
      <c r="O1085" s="97" t="str">
        <f t="shared" si="196"/>
        <v>DEC</v>
      </c>
      <c r="P1085" s="96">
        <v>67.5</v>
      </c>
      <c r="Q1085" s="98">
        <f t="shared" si="197"/>
        <v>-22.5</v>
      </c>
      <c r="R1085" s="97">
        <f t="shared" si="198"/>
        <v>-0.33333333333333337</v>
      </c>
      <c r="S1085" s="99" t="str">
        <f t="shared" si="199"/>
        <v>DEGROWTH</v>
      </c>
      <c r="T1085" s="68">
        <v>177</v>
      </c>
      <c r="U1085" s="100" t="str">
        <f t="shared" si="200"/>
        <v>jAN</v>
      </c>
      <c r="V1085" s="96">
        <v>177</v>
      </c>
      <c r="W1085" s="101">
        <f t="shared" si="201"/>
        <v>-132</v>
      </c>
      <c r="X1085" s="102">
        <f t="shared" si="202"/>
        <v>-0.74576271186440679</v>
      </c>
      <c r="Y1085" s="103" t="str">
        <f t="shared" si="203"/>
        <v>DEGROWTH</v>
      </c>
      <c r="Z1085" s="74">
        <v>0</v>
      </c>
      <c r="AA1085" s="74"/>
      <c r="AB1085" s="74" t="s">
        <v>132</v>
      </c>
      <c r="AC1085" s="3"/>
    </row>
    <row r="1086" spans="1:29" ht="14.25" customHeight="1">
      <c r="A1086" s="74" t="s">
        <v>132</v>
      </c>
      <c r="B1086" s="78" t="s">
        <v>101</v>
      </c>
      <c r="C1086" s="78" t="s">
        <v>2548</v>
      </c>
      <c r="D1086" s="78">
        <v>1000003886</v>
      </c>
      <c r="E1086" s="78" t="s">
        <v>2549</v>
      </c>
      <c r="F1086" s="73">
        <v>45364</v>
      </c>
      <c r="G1086" s="66" t="str">
        <f t="shared" si="192"/>
        <v>Targeted Dealer</v>
      </c>
      <c r="H1086" s="66"/>
      <c r="I1086" s="67">
        <v>20</v>
      </c>
      <c r="J1086" s="67">
        <f t="shared" si="193"/>
        <v>20</v>
      </c>
      <c r="K1086" s="68">
        <v>10</v>
      </c>
      <c r="L1086" s="68">
        <f t="shared" si="194"/>
        <v>10</v>
      </c>
      <c r="M1086" s="68">
        <f t="shared" si="195"/>
        <v>50</v>
      </c>
      <c r="N1086" s="96">
        <v>20</v>
      </c>
      <c r="O1086" s="97" t="str">
        <f t="shared" si="196"/>
        <v>DEC</v>
      </c>
      <c r="P1086" s="96">
        <v>20</v>
      </c>
      <c r="Q1086" s="98">
        <f t="shared" si="197"/>
        <v>-10</v>
      </c>
      <c r="R1086" s="97">
        <f t="shared" si="198"/>
        <v>-0.5</v>
      </c>
      <c r="S1086" s="99" t="str">
        <f t="shared" si="199"/>
        <v>DEGROWTH</v>
      </c>
      <c r="T1086" s="68">
        <v>35</v>
      </c>
      <c r="U1086" s="100" t="str">
        <f t="shared" si="200"/>
        <v>jAN</v>
      </c>
      <c r="V1086" s="96">
        <v>35</v>
      </c>
      <c r="W1086" s="101">
        <f t="shared" si="201"/>
        <v>-25</v>
      </c>
      <c r="X1086" s="102">
        <f t="shared" si="202"/>
        <v>-0.7142857142857143</v>
      </c>
      <c r="Y1086" s="103" t="str">
        <f t="shared" si="203"/>
        <v>DEGROWTH</v>
      </c>
      <c r="Z1086" s="74">
        <v>0</v>
      </c>
      <c r="AA1086" s="74"/>
      <c r="AB1086" s="74" t="s">
        <v>132</v>
      </c>
      <c r="AC1086" s="3"/>
    </row>
    <row r="1087" spans="1:29" ht="14.25" customHeight="1">
      <c r="A1087" s="74" t="s">
        <v>132</v>
      </c>
      <c r="B1087" s="78" t="s">
        <v>101</v>
      </c>
      <c r="C1087" s="78" t="s">
        <v>2550</v>
      </c>
      <c r="D1087" s="78">
        <v>1000003955</v>
      </c>
      <c r="E1087" s="78" t="s">
        <v>2551</v>
      </c>
      <c r="F1087" s="73">
        <v>45427</v>
      </c>
      <c r="G1087" s="66" t="str">
        <f t="shared" si="192"/>
        <v>Targeted Dealer</v>
      </c>
      <c r="H1087" s="66"/>
      <c r="I1087" s="67">
        <v>50</v>
      </c>
      <c r="J1087" s="67">
        <f t="shared" si="193"/>
        <v>50</v>
      </c>
      <c r="K1087" s="68">
        <v>70</v>
      </c>
      <c r="L1087" s="68">
        <f t="shared" si="194"/>
        <v>-20</v>
      </c>
      <c r="M1087" s="68">
        <f t="shared" si="195"/>
        <v>140</v>
      </c>
      <c r="N1087" s="96">
        <v>50</v>
      </c>
      <c r="O1087" s="97" t="str">
        <f t="shared" si="196"/>
        <v>DEC</v>
      </c>
      <c r="P1087" s="96">
        <v>50</v>
      </c>
      <c r="Q1087" s="98">
        <f t="shared" si="197"/>
        <v>20</v>
      </c>
      <c r="R1087" s="97">
        <f t="shared" si="198"/>
        <v>0.39999999999999991</v>
      </c>
      <c r="S1087" s="99" t="str">
        <f t="shared" si="199"/>
        <v>GROWTH</v>
      </c>
      <c r="T1087" s="68">
        <v>20</v>
      </c>
      <c r="U1087" s="100" t="str">
        <f t="shared" si="200"/>
        <v>jAN</v>
      </c>
      <c r="V1087" s="96">
        <v>20</v>
      </c>
      <c r="W1087" s="101">
        <f t="shared" si="201"/>
        <v>50</v>
      </c>
      <c r="X1087" s="102">
        <f t="shared" si="202"/>
        <v>2.5</v>
      </c>
      <c r="Y1087" s="103" t="str">
        <f t="shared" si="203"/>
        <v>GROWTH</v>
      </c>
      <c r="Z1087" s="74">
        <v>0</v>
      </c>
      <c r="AA1087" s="74"/>
      <c r="AB1087" s="74" t="s">
        <v>132</v>
      </c>
      <c r="AC1087" s="3"/>
    </row>
    <row r="1088" spans="1:29" ht="14.25" customHeight="1">
      <c r="A1088" s="74" t="s">
        <v>132</v>
      </c>
      <c r="B1088" s="78" t="s">
        <v>101</v>
      </c>
      <c r="C1088" s="78" t="s">
        <v>2552</v>
      </c>
      <c r="D1088" s="78">
        <v>1000003957</v>
      </c>
      <c r="E1088" s="78" t="s">
        <v>2553</v>
      </c>
      <c r="F1088" s="73">
        <v>45428</v>
      </c>
      <c r="G1088" s="66" t="str">
        <f t="shared" si="192"/>
        <v>Targeted Dealer</v>
      </c>
      <c r="H1088" s="66"/>
      <c r="I1088" s="67">
        <v>50</v>
      </c>
      <c r="J1088" s="67">
        <f t="shared" si="193"/>
        <v>50</v>
      </c>
      <c r="K1088" s="68">
        <v>64.5</v>
      </c>
      <c r="L1088" s="68">
        <f t="shared" si="194"/>
        <v>-14.5</v>
      </c>
      <c r="M1088" s="68">
        <f t="shared" si="195"/>
        <v>129</v>
      </c>
      <c r="N1088" s="96">
        <v>37</v>
      </c>
      <c r="O1088" s="97" t="str">
        <f t="shared" si="196"/>
        <v>DEC</v>
      </c>
      <c r="P1088" s="96">
        <v>37</v>
      </c>
      <c r="Q1088" s="98">
        <f t="shared" si="197"/>
        <v>27.5</v>
      </c>
      <c r="R1088" s="97">
        <f t="shared" si="198"/>
        <v>0.7432432432432432</v>
      </c>
      <c r="S1088" s="99" t="str">
        <f t="shared" si="199"/>
        <v>GROWTH</v>
      </c>
      <c r="T1088" s="68">
        <v>95</v>
      </c>
      <c r="U1088" s="100" t="str">
        <f t="shared" si="200"/>
        <v>jAN</v>
      </c>
      <c r="V1088" s="96">
        <v>95</v>
      </c>
      <c r="W1088" s="101">
        <f t="shared" si="201"/>
        <v>-30.5</v>
      </c>
      <c r="X1088" s="102">
        <f t="shared" si="202"/>
        <v>-0.32105263157894737</v>
      </c>
      <c r="Y1088" s="103" t="str">
        <f t="shared" si="203"/>
        <v>DEGROWTH</v>
      </c>
      <c r="Z1088" s="74">
        <v>0</v>
      </c>
      <c r="AA1088" s="74"/>
      <c r="AB1088" s="74" t="s">
        <v>132</v>
      </c>
      <c r="AC1088" s="3"/>
    </row>
    <row r="1089" spans="1:29" ht="14.25" customHeight="1">
      <c r="A1089" s="74" t="s">
        <v>132</v>
      </c>
      <c r="B1089" s="78" t="s">
        <v>101</v>
      </c>
      <c r="C1089" s="78" t="s">
        <v>358</v>
      </c>
      <c r="D1089" s="78">
        <v>1000004009</v>
      </c>
      <c r="E1089" s="78" t="s">
        <v>359</v>
      </c>
      <c r="F1089" s="73">
        <v>45457</v>
      </c>
      <c r="G1089" s="66" t="str">
        <f t="shared" si="192"/>
        <v>Targeted Dealer</v>
      </c>
      <c r="H1089" s="66"/>
      <c r="I1089" s="67">
        <v>10</v>
      </c>
      <c r="J1089" s="67">
        <f t="shared" si="193"/>
        <v>10</v>
      </c>
      <c r="K1089" s="68">
        <v>10</v>
      </c>
      <c r="L1089" s="68">
        <f t="shared" si="194"/>
        <v>0</v>
      </c>
      <c r="M1089" s="68">
        <f t="shared" si="195"/>
        <v>100</v>
      </c>
      <c r="N1089" s="96">
        <v>8</v>
      </c>
      <c r="O1089" s="97" t="str">
        <f t="shared" si="196"/>
        <v>DEC</v>
      </c>
      <c r="P1089" s="96">
        <v>8</v>
      </c>
      <c r="Q1089" s="98">
        <f t="shared" si="197"/>
        <v>2</v>
      </c>
      <c r="R1089" s="97">
        <f t="shared" si="198"/>
        <v>0.25</v>
      </c>
      <c r="S1089" s="99" t="str">
        <f t="shared" si="199"/>
        <v>GROWTH</v>
      </c>
      <c r="T1089" s="68">
        <v>10</v>
      </c>
      <c r="U1089" s="100" t="str">
        <f t="shared" si="200"/>
        <v>jAN</v>
      </c>
      <c r="V1089" s="96">
        <v>10</v>
      </c>
      <c r="W1089" s="101">
        <f t="shared" si="201"/>
        <v>0</v>
      </c>
      <c r="X1089" s="102">
        <f t="shared" si="202"/>
        <v>0</v>
      </c>
      <c r="Y1089" s="103" t="str">
        <f t="shared" si="203"/>
        <v>GROWTH</v>
      </c>
      <c r="Z1089" s="74">
        <v>0</v>
      </c>
      <c r="AA1089" s="74"/>
      <c r="AB1089" s="74" t="s">
        <v>132</v>
      </c>
      <c r="AC1089" s="3"/>
    </row>
    <row r="1090" spans="1:29" ht="14.25" customHeight="1">
      <c r="A1090" s="74" t="s">
        <v>132</v>
      </c>
      <c r="B1090" s="71" t="s">
        <v>101</v>
      </c>
      <c r="C1090" s="78" t="s">
        <v>360</v>
      </c>
      <c r="D1090" s="78">
        <v>1000004033</v>
      </c>
      <c r="E1090" s="78" t="s">
        <v>361</v>
      </c>
      <c r="F1090" s="73">
        <v>45477</v>
      </c>
      <c r="G1090" s="66" t="str">
        <f t="shared" si="192"/>
        <v>Targeted Dealer</v>
      </c>
      <c r="H1090" s="66"/>
      <c r="I1090" s="67">
        <v>100</v>
      </c>
      <c r="J1090" s="67">
        <f t="shared" si="193"/>
        <v>100</v>
      </c>
      <c r="K1090" s="68">
        <v>0</v>
      </c>
      <c r="L1090" s="68">
        <f t="shared" si="194"/>
        <v>100</v>
      </c>
      <c r="M1090" s="68">
        <f t="shared" si="195"/>
        <v>0</v>
      </c>
      <c r="N1090" s="96">
        <v>0</v>
      </c>
      <c r="O1090" s="97" t="str">
        <f t="shared" si="196"/>
        <v>DEC</v>
      </c>
      <c r="P1090" s="96">
        <v>0</v>
      </c>
      <c r="Q1090" s="98">
        <f t="shared" si="197"/>
        <v>0</v>
      </c>
      <c r="R1090" s="97" t="str">
        <f t="shared" si="198"/>
        <v xml:space="preserve"> </v>
      </c>
      <c r="S1090" s="99" t="b">
        <f t="shared" si="199"/>
        <v>0</v>
      </c>
      <c r="T1090" s="68">
        <v>98</v>
      </c>
      <c r="U1090" s="100" t="str">
        <f t="shared" si="200"/>
        <v>jAN</v>
      </c>
      <c r="V1090" s="96">
        <v>98</v>
      </c>
      <c r="W1090" s="101">
        <f t="shared" si="201"/>
        <v>-98</v>
      </c>
      <c r="X1090" s="102">
        <f t="shared" si="202"/>
        <v>-1</v>
      </c>
      <c r="Y1090" s="103" t="str">
        <f t="shared" si="203"/>
        <v>DEGROWTH</v>
      </c>
      <c r="Z1090" s="74">
        <v>0</v>
      </c>
      <c r="AA1090" s="74"/>
      <c r="AB1090" s="74" t="s">
        <v>132</v>
      </c>
      <c r="AC1090" s="3"/>
    </row>
    <row r="1091" spans="1:29" ht="14.25" customHeight="1">
      <c r="A1091" s="74" t="s">
        <v>132</v>
      </c>
      <c r="B1091" s="78" t="s">
        <v>101</v>
      </c>
      <c r="C1091" s="78" t="s">
        <v>2554</v>
      </c>
      <c r="D1091" s="78">
        <v>1000004036</v>
      </c>
      <c r="E1091" s="78" t="s">
        <v>2555</v>
      </c>
      <c r="F1091" s="73">
        <v>45483</v>
      </c>
      <c r="G1091" s="66" t="str">
        <f t="shared" ref="G1091:G1154" si="204">IF(I1091&gt;0,"Targeted Dealer","-")</f>
        <v>Targeted Dealer</v>
      </c>
      <c r="H1091" s="66"/>
      <c r="I1091" s="67">
        <v>50</v>
      </c>
      <c r="J1091" s="67">
        <f t="shared" ref="J1091:J1154" si="205">I1091/$J$1*($J$1-$E$1)</f>
        <v>50</v>
      </c>
      <c r="K1091" s="68">
        <v>0</v>
      </c>
      <c r="L1091" s="68">
        <f t="shared" ref="L1091:L1154" si="206">I1091-K1091</f>
        <v>50</v>
      </c>
      <c r="M1091" s="68">
        <f t="shared" ref="M1091:M1154" si="207">IFERROR((K1091/J1091%),"-")</f>
        <v>0</v>
      </c>
      <c r="N1091" s="96">
        <v>30</v>
      </c>
      <c r="O1091" s="97" t="str">
        <f t="shared" ref="O1091:O1154" si="208">IF(F1091&lt;=$P$2,"DEC","")</f>
        <v>DEC</v>
      </c>
      <c r="P1091" s="96">
        <v>30</v>
      </c>
      <c r="Q1091" s="98">
        <f t="shared" ref="Q1091:Q1154" si="209">K1091-P1091</f>
        <v>-30</v>
      </c>
      <c r="R1091" s="97">
        <f t="shared" ref="R1091:R1154" si="210">IFERROR(IF(O1091="Dec",(K1091/P1091-1))," ")</f>
        <v>-1</v>
      </c>
      <c r="S1091" s="99" t="str">
        <f t="shared" ref="S1091:S1154" si="211">IF(N1091&gt;0,IF(O1091="","-",IF(R1091&lt;0%,"DEGROWTH","GROWTH")))</f>
        <v>DEGROWTH</v>
      </c>
      <c r="T1091" s="68">
        <v>25</v>
      </c>
      <c r="U1091" s="100" t="str">
        <f t="shared" ref="U1091:U1154" si="212">IF(F1091&lt;=$V$2,"jAN","")</f>
        <v>jAN</v>
      </c>
      <c r="V1091" s="96">
        <v>25</v>
      </c>
      <c r="W1091" s="101">
        <f t="shared" ref="W1091:W1154" si="213">K1091-V1091</f>
        <v>-25</v>
      </c>
      <c r="X1091" s="102">
        <f t="shared" ref="X1091:X1154" si="214">IFERROR(IF(U1091="Jan",(K1091/V1091-1)),0)</f>
        <v>-1</v>
      </c>
      <c r="Y1091" s="103" t="str">
        <f t="shared" ref="Y1091:Y1154" si="215">IF(T1091&gt;0,IF(U1091="","-",IF(X1091&lt;0%,"DEGROWTH","GROWTH")))</f>
        <v>DEGROWTH</v>
      </c>
      <c r="Z1091" s="74">
        <v>0</v>
      </c>
      <c r="AA1091" s="74"/>
      <c r="AB1091" s="74" t="s">
        <v>132</v>
      </c>
      <c r="AC1091" s="3"/>
    </row>
    <row r="1092" spans="1:29" ht="14.25" customHeight="1">
      <c r="A1092" s="74" t="s">
        <v>132</v>
      </c>
      <c r="B1092" s="78" t="s">
        <v>101</v>
      </c>
      <c r="C1092" s="78" t="s">
        <v>362</v>
      </c>
      <c r="D1092" s="78">
        <v>1000004077</v>
      </c>
      <c r="E1092" s="78" t="s">
        <v>363</v>
      </c>
      <c r="F1092" s="73">
        <v>45509</v>
      </c>
      <c r="G1092" s="66" t="str">
        <f t="shared" si="204"/>
        <v>Targeted Dealer</v>
      </c>
      <c r="H1092" s="66"/>
      <c r="I1092" s="67">
        <v>40</v>
      </c>
      <c r="J1092" s="67">
        <f t="shared" si="205"/>
        <v>40</v>
      </c>
      <c r="K1092" s="68">
        <v>0</v>
      </c>
      <c r="L1092" s="68">
        <f t="shared" si="206"/>
        <v>40</v>
      </c>
      <c r="M1092" s="68">
        <f t="shared" si="207"/>
        <v>0</v>
      </c>
      <c r="N1092" s="96">
        <v>0</v>
      </c>
      <c r="O1092" s="97" t="str">
        <f t="shared" si="208"/>
        <v>DEC</v>
      </c>
      <c r="P1092" s="96">
        <v>0</v>
      </c>
      <c r="Q1092" s="98">
        <f t="shared" si="209"/>
        <v>0</v>
      </c>
      <c r="R1092" s="97" t="str">
        <f t="shared" si="210"/>
        <v xml:space="preserve"> </v>
      </c>
      <c r="S1092" s="99" t="b">
        <f t="shared" si="211"/>
        <v>0</v>
      </c>
      <c r="T1092" s="68">
        <v>86</v>
      </c>
      <c r="U1092" s="100" t="str">
        <f t="shared" si="212"/>
        <v>jAN</v>
      </c>
      <c r="V1092" s="96">
        <v>86</v>
      </c>
      <c r="W1092" s="101">
        <f t="shared" si="213"/>
        <v>-86</v>
      </c>
      <c r="X1092" s="102">
        <f t="shared" si="214"/>
        <v>-1</v>
      </c>
      <c r="Y1092" s="103" t="str">
        <f t="shared" si="215"/>
        <v>DEGROWTH</v>
      </c>
      <c r="Z1092" s="74">
        <v>0</v>
      </c>
      <c r="AA1092" s="74"/>
      <c r="AB1092" s="74" t="s">
        <v>132</v>
      </c>
      <c r="AC1092" s="3"/>
    </row>
    <row r="1093" spans="1:29" ht="14.25" customHeight="1">
      <c r="A1093" s="74" t="s">
        <v>132</v>
      </c>
      <c r="B1093" s="71" t="s">
        <v>103</v>
      </c>
      <c r="C1093" s="71" t="s">
        <v>2556</v>
      </c>
      <c r="D1093" s="71">
        <v>1000002702</v>
      </c>
      <c r="E1093" s="71" t="s">
        <v>2557</v>
      </c>
      <c r="F1093" s="73">
        <v>44739</v>
      </c>
      <c r="G1093" s="66" t="str">
        <f t="shared" si="204"/>
        <v>Targeted Dealer</v>
      </c>
      <c r="H1093" s="66"/>
      <c r="I1093" s="67">
        <v>150</v>
      </c>
      <c r="J1093" s="67">
        <f t="shared" si="205"/>
        <v>150</v>
      </c>
      <c r="K1093" s="68">
        <v>151</v>
      </c>
      <c r="L1093" s="68">
        <f t="shared" si="206"/>
        <v>-1</v>
      </c>
      <c r="M1093" s="68">
        <f t="shared" si="207"/>
        <v>100.66666666666667</v>
      </c>
      <c r="N1093" s="96">
        <v>50</v>
      </c>
      <c r="O1093" s="97" t="str">
        <f t="shared" si="208"/>
        <v>DEC</v>
      </c>
      <c r="P1093" s="96">
        <v>50</v>
      </c>
      <c r="Q1093" s="98">
        <f t="shared" si="209"/>
        <v>101</v>
      </c>
      <c r="R1093" s="97">
        <f t="shared" si="210"/>
        <v>2.02</v>
      </c>
      <c r="S1093" s="99" t="str">
        <f t="shared" si="211"/>
        <v>GROWTH</v>
      </c>
      <c r="T1093" s="68">
        <v>55</v>
      </c>
      <c r="U1093" s="100" t="str">
        <f t="shared" si="212"/>
        <v>jAN</v>
      </c>
      <c r="V1093" s="96">
        <v>55</v>
      </c>
      <c r="W1093" s="101">
        <f t="shared" si="213"/>
        <v>96</v>
      </c>
      <c r="X1093" s="102">
        <f t="shared" si="214"/>
        <v>1.7454545454545456</v>
      </c>
      <c r="Y1093" s="103" t="str">
        <f t="shared" si="215"/>
        <v>GROWTH</v>
      </c>
      <c r="Z1093" s="74">
        <v>0</v>
      </c>
      <c r="AA1093" s="74"/>
      <c r="AB1093" s="74" t="s">
        <v>132</v>
      </c>
      <c r="AC1093" s="3"/>
    </row>
    <row r="1094" spans="1:29" ht="14.25" customHeight="1">
      <c r="A1094" s="74" t="s">
        <v>132</v>
      </c>
      <c r="B1094" s="71" t="s">
        <v>103</v>
      </c>
      <c r="C1094" s="71" t="s">
        <v>2558</v>
      </c>
      <c r="D1094" s="71">
        <v>1000001329</v>
      </c>
      <c r="E1094" s="72" t="s">
        <v>2559</v>
      </c>
      <c r="F1094" s="73">
        <v>41898</v>
      </c>
      <c r="G1094" s="66" t="str">
        <f t="shared" si="204"/>
        <v>Targeted Dealer</v>
      </c>
      <c r="H1094" s="66"/>
      <c r="I1094" s="67">
        <v>200</v>
      </c>
      <c r="J1094" s="67">
        <f t="shared" si="205"/>
        <v>200</v>
      </c>
      <c r="K1094" s="68">
        <v>315.5</v>
      </c>
      <c r="L1094" s="68">
        <f t="shared" si="206"/>
        <v>-115.5</v>
      </c>
      <c r="M1094" s="68">
        <f t="shared" si="207"/>
        <v>157.75</v>
      </c>
      <c r="N1094" s="96">
        <v>295.5</v>
      </c>
      <c r="O1094" s="97" t="str">
        <f t="shared" si="208"/>
        <v>DEC</v>
      </c>
      <c r="P1094" s="96">
        <v>295.5</v>
      </c>
      <c r="Q1094" s="98">
        <f t="shared" si="209"/>
        <v>20</v>
      </c>
      <c r="R1094" s="97">
        <f t="shared" si="210"/>
        <v>6.7681895093062661E-2</v>
      </c>
      <c r="S1094" s="99" t="str">
        <f t="shared" si="211"/>
        <v>GROWTH</v>
      </c>
      <c r="T1094" s="68">
        <v>234</v>
      </c>
      <c r="U1094" s="100" t="str">
        <f t="shared" si="212"/>
        <v>jAN</v>
      </c>
      <c r="V1094" s="96">
        <v>234</v>
      </c>
      <c r="W1094" s="101">
        <f t="shared" si="213"/>
        <v>81.5</v>
      </c>
      <c r="X1094" s="102">
        <f t="shared" si="214"/>
        <v>0.34829059829059839</v>
      </c>
      <c r="Y1094" s="103" t="str">
        <f t="shared" si="215"/>
        <v>GROWTH</v>
      </c>
      <c r="Z1094" s="74">
        <v>0</v>
      </c>
      <c r="AA1094" s="74"/>
      <c r="AB1094" s="74" t="s">
        <v>132</v>
      </c>
      <c r="AC1094" s="3"/>
    </row>
    <row r="1095" spans="1:29" ht="14.25" customHeight="1">
      <c r="A1095" s="74" t="s">
        <v>132</v>
      </c>
      <c r="B1095" s="71" t="s">
        <v>103</v>
      </c>
      <c r="C1095" s="71" t="s">
        <v>2560</v>
      </c>
      <c r="D1095" s="71">
        <v>1000001337</v>
      </c>
      <c r="E1095" s="72" t="s">
        <v>2561</v>
      </c>
      <c r="F1095" s="73">
        <v>42200</v>
      </c>
      <c r="G1095" s="66" t="str">
        <f t="shared" si="204"/>
        <v>Targeted Dealer</v>
      </c>
      <c r="H1095" s="66"/>
      <c r="I1095" s="67">
        <v>100</v>
      </c>
      <c r="J1095" s="67">
        <f t="shared" si="205"/>
        <v>100</v>
      </c>
      <c r="K1095" s="68">
        <v>101</v>
      </c>
      <c r="L1095" s="68">
        <f t="shared" si="206"/>
        <v>-1</v>
      </c>
      <c r="M1095" s="68">
        <f t="shared" si="207"/>
        <v>101</v>
      </c>
      <c r="N1095" s="96">
        <v>181</v>
      </c>
      <c r="O1095" s="97" t="str">
        <f t="shared" si="208"/>
        <v>DEC</v>
      </c>
      <c r="P1095" s="96">
        <v>181</v>
      </c>
      <c r="Q1095" s="98">
        <f t="shared" si="209"/>
        <v>-80</v>
      </c>
      <c r="R1095" s="97">
        <f t="shared" si="210"/>
        <v>-0.44198895027624308</v>
      </c>
      <c r="S1095" s="99" t="str">
        <f t="shared" si="211"/>
        <v>DEGROWTH</v>
      </c>
      <c r="T1095" s="68">
        <v>160</v>
      </c>
      <c r="U1095" s="100" t="str">
        <f t="shared" si="212"/>
        <v>jAN</v>
      </c>
      <c r="V1095" s="96">
        <v>160</v>
      </c>
      <c r="W1095" s="101">
        <f t="shared" si="213"/>
        <v>-59</v>
      </c>
      <c r="X1095" s="102">
        <f t="shared" si="214"/>
        <v>-0.36875000000000002</v>
      </c>
      <c r="Y1095" s="103" t="str">
        <f t="shared" si="215"/>
        <v>DEGROWTH</v>
      </c>
      <c r="Z1095" s="74">
        <v>0</v>
      </c>
      <c r="AA1095" s="74"/>
      <c r="AB1095" s="74" t="s">
        <v>132</v>
      </c>
      <c r="AC1095" s="3"/>
    </row>
    <row r="1096" spans="1:29" ht="14.25" customHeight="1">
      <c r="A1096" s="74" t="s">
        <v>132</v>
      </c>
      <c r="B1096" s="71" t="s">
        <v>103</v>
      </c>
      <c r="C1096" s="71" t="s">
        <v>2562</v>
      </c>
      <c r="D1096" s="71">
        <v>1000001336</v>
      </c>
      <c r="E1096" s="72" t="s">
        <v>2563</v>
      </c>
      <c r="F1096" s="73">
        <v>42367</v>
      </c>
      <c r="G1096" s="66" t="str">
        <f t="shared" si="204"/>
        <v>Targeted Dealer</v>
      </c>
      <c r="H1096" s="66"/>
      <c r="I1096" s="67">
        <v>200</v>
      </c>
      <c r="J1096" s="67">
        <f t="shared" si="205"/>
        <v>200</v>
      </c>
      <c r="K1096" s="68">
        <v>258</v>
      </c>
      <c r="L1096" s="68">
        <f t="shared" si="206"/>
        <v>-58</v>
      </c>
      <c r="M1096" s="68">
        <f t="shared" si="207"/>
        <v>129</v>
      </c>
      <c r="N1096" s="96">
        <v>313.5</v>
      </c>
      <c r="O1096" s="97" t="str">
        <f t="shared" si="208"/>
        <v>DEC</v>
      </c>
      <c r="P1096" s="96">
        <v>313.5</v>
      </c>
      <c r="Q1096" s="98">
        <f t="shared" si="209"/>
        <v>-55.5</v>
      </c>
      <c r="R1096" s="97">
        <f t="shared" si="210"/>
        <v>-0.17703349282296654</v>
      </c>
      <c r="S1096" s="99" t="str">
        <f t="shared" si="211"/>
        <v>DEGROWTH</v>
      </c>
      <c r="T1096" s="68">
        <v>354</v>
      </c>
      <c r="U1096" s="100" t="str">
        <f t="shared" si="212"/>
        <v>jAN</v>
      </c>
      <c r="V1096" s="96">
        <v>354</v>
      </c>
      <c r="W1096" s="101">
        <f t="shared" si="213"/>
        <v>-96</v>
      </c>
      <c r="X1096" s="102">
        <f t="shared" si="214"/>
        <v>-0.27118644067796616</v>
      </c>
      <c r="Y1096" s="103" t="str">
        <f t="shared" si="215"/>
        <v>DEGROWTH</v>
      </c>
      <c r="Z1096" s="74">
        <v>0</v>
      </c>
      <c r="AA1096" s="74"/>
      <c r="AB1096" s="74" t="s">
        <v>132</v>
      </c>
      <c r="AC1096" s="3"/>
    </row>
    <row r="1097" spans="1:29" ht="14.25" customHeight="1">
      <c r="A1097" s="74" t="s">
        <v>132</v>
      </c>
      <c r="B1097" s="71" t="s">
        <v>103</v>
      </c>
      <c r="C1097" s="71" t="s">
        <v>2564</v>
      </c>
      <c r="D1097" s="71">
        <v>1000001330</v>
      </c>
      <c r="E1097" s="72" t="s">
        <v>2565</v>
      </c>
      <c r="F1097" s="73">
        <v>42766</v>
      </c>
      <c r="G1097" s="66" t="str">
        <f t="shared" si="204"/>
        <v>Targeted Dealer</v>
      </c>
      <c r="H1097" s="66"/>
      <c r="I1097" s="67">
        <v>15</v>
      </c>
      <c r="J1097" s="67">
        <f t="shared" si="205"/>
        <v>15</v>
      </c>
      <c r="K1097" s="68">
        <v>30</v>
      </c>
      <c r="L1097" s="68">
        <f t="shared" si="206"/>
        <v>-15</v>
      </c>
      <c r="M1097" s="68">
        <f t="shared" si="207"/>
        <v>200</v>
      </c>
      <c r="N1097" s="96">
        <v>10</v>
      </c>
      <c r="O1097" s="97" t="str">
        <f t="shared" si="208"/>
        <v>DEC</v>
      </c>
      <c r="P1097" s="96">
        <v>10</v>
      </c>
      <c r="Q1097" s="98">
        <f t="shared" si="209"/>
        <v>20</v>
      </c>
      <c r="R1097" s="97">
        <f t="shared" si="210"/>
        <v>2</v>
      </c>
      <c r="S1097" s="99" t="str">
        <f t="shared" si="211"/>
        <v>GROWTH</v>
      </c>
      <c r="T1097" s="68">
        <v>31</v>
      </c>
      <c r="U1097" s="100" t="str">
        <f t="shared" si="212"/>
        <v>jAN</v>
      </c>
      <c r="V1097" s="96">
        <v>31</v>
      </c>
      <c r="W1097" s="101">
        <f t="shared" si="213"/>
        <v>-1</v>
      </c>
      <c r="X1097" s="102">
        <f t="shared" si="214"/>
        <v>-3.2258064516129004E-2</v>
      </c>
      <c r="Y1097" s="103" t="str">
        <f t="shared" si="215"/>
        <v>DEGROWTH</v>
      </c>
      <c r="Z1097" s="74">
        <v>0</v>
      </c>
      <c r="AA1097" s="74"/>
      <c r="AB1097" s="74" t="s">
        <v>132</v>
      </c>
      <c r="AC1097" s="3"/>
    </row>
    <row r="1098" spans="1:29" ht="14.25" customHeight="1">
      <c r="A1098" s="74" t="s">
        <v>132</v>
      </c>
      <c r="B1098" s="71" t="s">
        <v>103</v>
      </c>
      <c r="C1098" s="71" t="s">
        <v>2566</v>
      </c>
      <c r="D1098" s="71">
        <v>1000001341</v>
      </c>
      <c r="E1098" s="72" t="s">
        <v>2567</v>
      </c>
      <c r="F1098" s="73">
        <v>42803</v>
      </c>
      <c r="G1098" s="66" t="str">
        <f t="shared" si="204"/>
        <v>Targeted Dealer</v>
      </c>
      <c r="H1098" s="66"/>
      <c r="I1098" s="67">
        <v>75</v>
      </c>
      <c r="J1098" s="67">
        <f t="shared" si="205"/>
        <v>75</v>
      </c>
      <c r="K1098" s="68">
        <v>103</v>
      </c>
      <c r="L1098" s="68">
        <f t="shared" si="206"/>
        <v>-28</v>
      </c>
      <c r="M1098" s="68">
        <f t="shared" si="207"/>
        <v>137.33333333333334</v>
      </c>
      <c r="N1098" s="96">
        <v>50</v>
      </c>
      <c r="O1098" s="97" t="str">
        <f t="shared" si="208"/>
        <v>DEC</v>
      </c>
      <c r="P1098" s="96">
        <v>50</v>
      </c>
      <c r="Q1098" s="98">
        <f t="shared" si="209"/>
        <v>53</v>
      </c>
      <c r="R1098" s="97">
        <f t="shared" si="210"/>
        <v>1.06</v>
      </c>
      <c r="S1098" s="99" t="str">
        <f t="shared" si="211"/>
        <v>GROWTH</v>
      </c>
      <c r="T1098" s="68">
        <v>76</v>
      </c>
      <c r="U1098" s="100" t="str">
        <f t="shared" si="212"/>
        <v>jAN</v>
      </c>
      <c r="V1098" s="96">
        <v>76</v>
      </c>
      <c r="W1098" s="101">
        <f t="shared" si="213"/>
        <v>27</v>
      </c>
      <c r="X1098" s="102">
        <f t="shared" si="214"/>
        <v>0.35526315789473695</v>
      </c>
      <c r="Y1098" s="103" t="str">
        <f t="shared" si="215"/>
        <v>GROWTH</v>
      </c>
      <c r="Z1098" s="74">
        <v>0</v>
      </c>
      <c r="AA1098" s="74"/>
      <c r="AB1098" s="74" t="s">
        <v>132</v>
      </c>
      <c r="AC1098" s="3"/>
    </row>
    <row r="1099" spans="1:29" ht="14.25" customHeight="1">
      <c r="A1099" s="74" t="s">
        <v>132</v>
      </c>
      <c r="B1099" s="71" t="s">
        <v>103</v>
      </c>
      <c r="C1099" s="71" t="s">
        <v>2568</v>
      </c>
      <c r="D1099" s="71">
        <v>1000001334</v>
      </c>
      <c r="E1099" s="72" t="s">
        <v>2569</v>
      </c>
      <c r="F1099" s="73">
        <v>43089</v>
      </c>
      <c r="G1099" s="66" t="str">
        <f t="shared" si="204"/>
        <v>Targeted Dealer</v>
      </c>
      <c r="H1099" s="66"/>
      <c r="I1099" s="67">
        <v>60</v>
      </c>
      <c r="J1099" s="67">
        <f t="shared" si="205"/>
        <v>60</v>
      </c>
      <c r="K1099" s="68">
        <v>18.5</v>
      </c>
      <c r="L1099" s="68">
        <f t="shared" si="206"/>
        <v>41.5</v>
      </c>
      <c r="M1099" s="68">
        <f t="shared" si="207"/>
        <v>30.833333333333336</v>
      </c>
      <c r="N1099" s="96">
        <v>30</v>
      </c>
      <c r="O1099" s="97" t="str">
        <f t="shared" si="208"/>
        <v>DEC</v>
      </c>
      <c r="P1099" s="96">
        <v>30</v>
      </c>
      <c r="Q1099" s="98">
        <f t="shared" si="209"/>
        <v>-11.5</v>
      </c>
      <c r="R1099" s="97">
        <f t="shared" si="210"/>
        <v>-0.3833333333333333</v>
      </c>
      <c r="S1099" s="99" t="str">
        <f t="shared" si="211"/>
        <v>DEGROWTH</v>
      </c>
      <c r="T1099" s="68">
        <v>188</v>
      </c>
      <c r="U1099" s="100" t="str">
        <f t="shared" si="212"/>
        <v>jAN</v>
      </c>
      <c r="V1099" s="96">
        <v>188</v>
      </c>
      <c r="W1099" s="101">
        <f t="shared" si="213"/>
        <v>-169.5</v>
      </c>
      <c r="X1099" s="102">
        <f t="shared" si="214"/>
        <v>-0.90159574468085102</v>
      </c>
      <c r="Y1099" s="103" t="str">
        <f t="shared" si="215"/>
        <v>DEGROWTH</v>
      </c>
      <c r="Z1099" s="74">
        <v>0</v>
      </c>
      <c r="AA1099" s="74"/>
      <c r="AB1099" s="74" t="s">
        <v>132</v>
      </c>
      <c r="AC1099" s="3"/>
    </row>
    <row r="1100" spans="1:29" ht="14.25" customHeight="1">
      <c r="A1100" s="74" t="s">
        <v>132</v>
      </c>
      <c r="B1100" s="71" t="s">
        <v>103</v>
      </c>
      <c r="C1100" s="71" t="s">
        <v>2570</v>
      </c>
      <c r="D1100" s="71">
        <v>1000001335</v>
      </c>
      <c r="E1100" s="72" t="s">
        <v>2571</v>
      </c>
      <c r="F1100" s="73">
        <v>43111</v>
      </c>
      <c r="G1100" s="66" t="str">
        <f t="shared" si="204"/>
        <v>Targeted Dealer</v>
      </c>
      <c r="H1100" s="66"/>
      <c r="I1100" s="67">
        <v>160</v>
      </c>
      <c r="J1100" s="67">
        <f t="shared" si="205"/>
        <v>160</v>
      </c>
      <c r="K1100" s="68">
        <v>161</v>
      </c>
      <c r="L1100" s="68">
        <f t="shared" si="206"/>
        <v>-1</v>
      </c>
      <c r="M1100" s="68">
        <f t="shared" si="207"/>
        <v>100.625</v>
      </c>
      <c r="N1100" s="96">
        <v>145</v>
      </c>
      <c r="O1100" s="97" t="str">
        <f t="shared" si="208"/>
        <v>DEC</v>
      </c>
      <c r="P1100" s="96">
        <v>145</v>
      </c>
      <c r="Q1100" s="98">
        <f t="shared" si="209"/>
        <v>16</v>
      </c>
      <c r="R1100" s="97">
        <f t="shared" si="210"/>
        <v>0.1103448275862069</v>
      </c>
      <c r="S1100" s="99" t="str">
        <f t="shared" si="211"/>
        <v>GROWTH</v>
      </c>
      <c r="T1100" s="68">
        <v>90</v>
      </c>
      <c r="U1100" s="100" t="str">
        <f t="shared" si="212"/>
        <v>jAN</v>
      </c>
      <c r="V1100" s="96">
        <v>90</v>
      </c>
      <c r="W1100" s="101">
        <f t="shared" si="213"/>
        <v>71</v>
      </c>
      <c r="X1100" s="102">
        <f t="shared" si="214"/>
        <v>0.78888888888888897</v>
      </c>
      <c r="Y1100" s="103" t="str">
        <f t="shared" si="215"/>
        <v>GROWTH</v>
      </c>
      <c r="Z1100" s="74">
        <v>0</v>
      </c>
      <c r="AA1100" s="74"/>
      <c r="AB1100" s="74" t="s">
        <v>132</v>
      </c>
      <c r="AC1100" s="3"/>
    </row>
    <row r="1101" spans="1:29" ht="14.25" customHeight="1">
      <c r="A1101" s="74" t="s">
        <v>132</v>
      </c>
      <c r="B1101" s="71" t="s">
        <v>103</v>
      </c>
      <c r="C1101" s="71" t="s">
        <v>2572</v>
      </c>
      <c r="D1101" s="71">
        <v>1000001930</v>
      </c>
      <c r="E1101" s="72" t="s">
        <v>2573</v>
      </c>
      <c r="F1101" s="73">
        <v>43652</v>
      </c>
      <c r="G1101" s="66" t="str">
        <f t="shared" si="204"/>
        <v>Targeted Dealer</v>
      </c>
      <c r="H1101" s="66"/>
      <c r="I1101" s="67">
        <v>50</v>
      </c>
      <c r="J1101" s="67">
        <f t="shared" si="205"/>
        <v>50</v>
      </c>
      <c r="K1101" s="68">
        <v>25</v>
      </c>
      <c r="L1101" s="68">
        <f t="shared" si="206"/>
        <v>25</v>
      </c>
      <c r="M1101" s="68">
        <f t="shared" si="207"/>
        <v>50</v>
      </c>
      <c r="N1101" s="96">
        <v>50</v>
      </c>
      <c r="O1101" s="97" t="str">
        <f t="shared" si="208"/>
        <v>DEC</v>
      </c>
      <c r="P1101" s="96">
        <v>50</v>
      </c>
      <c r="Q1101" s="98">
        <f t="shared" si="209"/>
        <v>-25</v>
      </c>
      <c r="R1101" s="97">
        <f t="shared" si="210"/>
        <v>-0.5</v>
      </c>
      <c r="S1101" s="99" t="str">
        <f t="shared" si="211"/>
        <v>DEGROWTH</v>
      </c>
      <c r="T1101" s="68">
        <v>60</v>
      </c>
      <c r="U1101" s="100" t="str">
        <f t="shared" si="212"/>
        <v>jAN</v>
      </c>
      <c r="V1101" s="96">
        <v>60</v>
      </c>
      <c r="W1101" s="101">
        <f t="shared" si="213"/>
        <v>-35</v>
      </c>
      <c r="X1101" s="102">
        <f t="shared" si="214"/>
        <v>-0.58333333333333326</v>
      </c>
      <c r="Y1101" s="103" t="str">
        <f t="shared" si="215"/>
        <v>DEGROWTH</v>
      </c>
      <c r="Z1101" s="74">
        <v>0</v>
      </c>
      <c r="AA1101" s="74"/>
      <c r="AB1101" s="74" t="s">
        <v>132</v>
      </c>
      <c r="AC1101" s="3"/>
    </row>
    <row r="1102" spans="1:29" ht="14.25" customHeight="1">
      <c r="A1102" s="74" t="s">
        <v>132</v>
      </c>
      <c r="B1102" s="71" t="s">
        <v>103</v>
      </c>
      <c r="C1102" s="71" t="s">
        <v>2574</v>
      </c>
      <c r="D1102" s="71">
        <v>1000002868</v>
      </c>
      <c r="E1102" s="72" t="s">
        <v>2575</v>
      </c>
      <c r="F1102" s="73">
        <v>44764</v>
      </c>
      <c r="G1102" s="66" t="str">
        <f t="shared" si="204"/>
        <v>Targeted Dealer</v>
      </c>
      <c r="H1102" s="66"/>
      <c r="I1102" s="67">
        <v>20</v>
      </c>
      <c r="J1102" s="67">
        <f t="shared" si="205"/>
        <v>20</v>
      </c>
      <c r="K1102" s="68">
        <v>30</v>
      </c>
      <c r="L1102" s="68">
        <f t="shared" si="206"/>
        <v>-10</v>
      </c>
      <c r="M1102" s="68">
        <f t="shared" si="207"/>
        <v>150</v>
      </c>
      <c r="N1102" s="96">
        <v>0</v>
      </c>
      <c r="O1102" s="97" t="str">
        <f t="shared" si="208"/>
        <v>DEC</v>
      </c>
      <c r="P1102" s="96">
        <v>0</v>
      </c>
      <c r="Q1102" s="98">
        <f t="shared" si="209"/>
        <v>30</v>
      </c>
      <c r="R1102" s="97" t="str">
        <f t="shared" si="210"/>
        <v xml:space="preserve"> </v>
      </c>
      <c r="S1102" s="99" t="b">
        <f t="shared" si="211"/>
        <v>0</v>
      </c>
      <c r="T1102" s="68">
        <v>10</v>
      </c>
      <c r="U1102" s="100" t="str">
        <f t="shared" si="212"/>
        <v>jAN</v>
      </c>
      <c r="V1102" s="96">
        <v>10</v>
      </c>
      <c r="W1102" s="101">
        <f t="shared" si="213"/>
        <v>20</v>
      </c>
      <c r="X1102" s="102">
        <f t="shared" si="214"/>
        <v>2</v>
      </c>
      <c r="Y1102" s="103" t="str">
        <f t="shared" si="215"/>
        <v>GROWTH</v>
      </c>
      <c r="Z1102" s="74">
        <v>0</v>
      </c>
      <c r="AA1102" s="74"/>
      <c r="AB1102" s="74" t="s">
        <v>132</v>
      </c>
      <c r="AC1102" s="3"/>
    </row>
    <row r="1103" spans="1:29" ht="14.25" customHeight="1">
      <c r="A1103" s="74" t="s">
        <v>132</v>
      </c>
      <c r="B1103" s="71" t="s">
        <v>103</v>
      </c>
      <c r="C1103" s="71" t="s">
        <v>2576</v>
      </c>
      <c r="D1103" s="71">
        <v>1000003632</v>
      </c>
      <c r="E1103" s="71" t="s">
        <v>2577</v>
      </c>
      <c r="F1103" s="73">
        <v>45118</v>
      </c>
      <c r="G1103" s="66" t="str">
        <f t="shared" si="204"/>
        <v>Targeted Dealer</v>
      </c>
      <c r="H1103" s="66"/>
      <c r="I1103" s="67">
        <v>50</v>
      </c>
      <c r="J1103" s="67">
        <f t="shared" si="205"/>
        <v>50</v>
      </c>
      <c r="K1103" s="68">
        <v>50</v>
      </c>
      <c r="L1103" s="68">
        <f t="shared" si="206"/>
        <v>0</v>
      </c>
      <c r="M1103" s="68">
        <f t="shared" si="207"/>
        <v>100</v>
      </c>
      <c r="N1103" s="96">
        <v>49</v>
      </c>
      <c r="O1103" s="97" t="str">
        <f t="shared" si="208"/>
        <v>DEC</v>
      </c>
      <c r="P1103" s="96">
        <v>49</v>
      </c>
      <c r="Q1103" s="98">
        <f t="shared" si="209"/>
        <v>1</v>
      </c>
      <c r="R1103" s="97">
        <f t="shared" si="210"/>
        <v>2.0408163265306145E-2</v>
      </c>
      <c r="S1103" s="99" t="str">
        <f t="shared" si="211"/>
        <v>GROWTH</v>
      </c>
      <c r="T1103" s="68">
        <v>10</v>
      </c>
      <c r="U1103" s="100" t="str">
        <f t="shared" si="212"/>
        <v>jAN</v>
      </c>
      <c r="V1103" s="96">
        <v>10</v>
      </c>
      <c r="W1103" s="101">
        <f t="shared" si="213"/>
        <v>40</v>
      </c>
      <c r="X1103" s="102">
        <f t="shared" si="214"/>
        <v>4</v>
      </c>
      <c r="Y1103" s="103" t="str">
        <f t="shared" si="215"/>
        <v>GROWTH</v>
      </c>
      <c r="Z1103" s="74">
        <v>0</v>
      </c>
      <c r="AA1103" s="74"/>
      <c r="AB1103" s="74" t="s">
        <v>132</v>
      </c>
      <c r="AC1103" s="3"/>
    </row>
    <row r="1104" spans="1:29" ht="14.25" customHeight="1">
      <c r="A1104" s="74" t="s">
        <v>132</v>
      </c>
      <c r="B1104" s="71" t="s">
        <v>105</v>
      </c>
      <c r="C1104" s="71" t="s">
        <v>364</v>
      </c>
      <c r="D1104" s="71">
        <v>1000002679</v>
      </c>
      <c r="E1104" s="71" t="s">
        <v>365</v>
      </c>
      <c r="F1104" s="73">
        <v>44739</v>
      </c>
      <c r="G1104" s="66" t="str">
        <f t="shared" si="204"/>
        <v>Targeted Dealer</v>
      </c>
      <c r="H1104" s="66"/>
      <c r="I1104" s="67">
        <v>25</v>
      </c>
      <c r="J1104" s="67">
        <f t="shared" si="205"/>
        <v>25</v>
      </c>
      <c r="K1104" s="68">
        <v>30</v>
      </c>
      <c r="L1104" s="68">
        <f t="shared" si="206"/>
        <v>-5</v>
      </c>
      <c r="M1104" s="68">
        <f t="shared" si="207"/>
        <v>120</v>
      </c>
      <c r="N1104" s="96">
        <v>25</v>
      </c>
      <c r="O1104" s="97" t="str">
        <f t="shared" si="208"/>
        <v>DEC</v>
      </c>
      <c r="P1104" s="96">
        <v>25</v>
      </c>
      <c r="Q1104" s="98">
        <f t="shared" si="209"/>
        <v>5</v>
      </c>
      <c r="R1104" s="97">
        <f t="shared" si="210"/>
        <v>0.19999999999999996</v>
      </c>
      <c r="S1104" s="99" t="str">
        <f t="shared" si="211"/>
        <v>GROWTH</v>
      </c>
      <c r="T1104" s="68">
        <v>103</v>
      </c>
      <c r="U1104" s="100" t="str">
        <f t="shared" si="212"/>
        <v>jAN</v>
      </c>
      <c r="V1104" s="96">
        <v>103</v>
      </c>
      <c r="W1104" s="101">
        <f t="shared" si="213"/>
        <v>-73</v>
      </c>
      <c r="X1104" s="102">
        <f t="shared" si="214"/>
        <v>-0.70873786407766992</v>
      </c>
      <c r="Y1104" s="103" t="str">
        <f t="shared" si="215"/>
        <v>DEGROWTH</v>
      </c>
      <c r="Z1104" s="74">
        <v>0</v>
      </c>
      <c r="AA1104" s="74"/>
      <c r="AB1104" s="74" t="s">
        <v>132</v>
      </c>
      <c r="AC1104" s="3"/>
    </row>
    <row r="1105" spans="1:29" ht="14.25" customHeight="1">
      <c r="A1105" s="74" t="s">
        <v>132</v>
      </c>
      <c r="B1105" s="71" t="s">
        <v>105</v>
      </c>
      <c r="C1105" s="71" t="s">
        <v>2578</v>
      </c>
      <c r="D1105" s="71">
        <v>1000001583</v>
      </c>
      <c r="E1105" s="72" t="s">
        <v>2579</v>
      </c>
      <c r="F1105" s="73">
        <v>41340</v>
      </c>
      <c r="G1105" s="66" t="str">
        <f t="shared" si="204"/>
        <v>Targeted Dealer</v>
      </c>
      <c r="H1105" s="66"/>
      <c r="I1105" s="67">
        <v>25</v>
      </c>
      <c r="J1105" s="67">
        <f t="shared" si="205"/>
        <v>25</v>
      </c>
      <c r="K1105" s="68">
        <v>25</v>
      </c>
      <c r="L1105" s="68">
        <f t="shared" si="206"/>
        <v>0</v>
      </c>
      <c r="M1105" s="68">
        <f t="shared" si="207"/>
        <v>100</v>
      </c>
      <c r="N1105" s="96">
        <v>25</v>
      </c>
      <c r="O1105" s="97" t="str">
        <f t="shared" si="208"/>
        <v>DEC</v>
      </c>
      <c r="P1105" s="96">
        <v>25</v>
      </c>
      <c r="Q1105" s="98">
        <f t="shared" si="209"/>
        <v>0</v>
      </c>
      <c r="R1105" s="97">
        <f t="shared" si="210"/>
        <v>0</v>
      </c>
      <c r="S1105" s="99" t="str">
        <f t="shared" si="211"/>
        <v>GROWTH</v>
      </c>
      <c r="T1105" s="68">
        <v>25</v>
      </c>
      <c r="U1105" s="100" t="str">
        <f t="shared" si="212"/>
        <v>jAN</v>
      </c>
      <c r="V1105" s="96">
        <v>25</v>
      </c>
      <c r="W1105" s="101">
        <f t="shared" si="213"/>
        <v>0</v>
      </c>
      <c r="X1105" s="102">
        <f t="shared" si="214"/>
        <v>0</v>
      </c>
      <c r="Y1105" s="103" t="str">
        <f t="shared" si="215"/>
        <v>GROWTH</v>
      </c>
      <c r="Z1105" s="74">
        <v>0</v>
      </c>
      <c r="AA1105" s="74"/>
      <c r="AB1105" s="74" t="s">
        <v>132</v>
      </c>
      <c r="AC1105" s="3"/>
    </row>
    <row r="1106" spans="1:29" ht="14.25" customHeight="1">
      <c r="A1106" s="74" t="s">
        <v>132</v>
      </c>
      <c r="B1106" s="78" t="s">
        <v>105</v>
      </c>
      <c r="C1106" s="78" t="s">
        <v>366</v>
      </c>
      <c r="D1106" s="78">
        <v>1000001581</v>
      </c>
      <c r="E1106" s="78" t="s">
        <v>367</v>
      </c>
      <c r="F1106" s="73">
        <v>41719</v>
      </c>
      <c r="G1106" s="66" t="str">
        <f t="shared" si="204"/>
        <v>-</v>
      </c>
      <c r="H1106" s="66"/>
      <c r="I1106" s="67">
        <v>0</v>
      </c>
      <c r="J1106" s="67">
        <f t="shared" si="205"/>
        <v>0</v>
      </c>
      <c r="K1106" s="68">
        <v>0</v>
      </c>
      <c r="L1106" s="68">
        <f t="shared" si="206"/>
        <v>0</v>
      </c>
      <c r="M1106" s="68" t="str">
        <f t="shared" si="207"/>
        <v>-</v>
      </c>
      <c r="N1106" s="96">
        <v>0</v>
      </c>
      <c r="O1106" s="97" t="str">
        <f t="shared" si="208"/>
        <v>DEC</v>
      </c>
      <c r="P1106" s="96">
        <v>0</v>
      </c>
      <c r="Q1106" s="98">
        <f t="shared" si="209"/>
        <v>0</v>
      </c>
      <c r="R1106" s="97" t="str">
        <f t="shared" si="210"/>
        <v xml:space="preserve"> </v>
      </c>
      <c r="S1106" s="99" t="b">
        <f t="shared" si="211"/>
        <v>0</v>
      </c>
      <c r="T1106" s="68">
        <v>0</v>
      </c>
      <c r="U1106" s="100" t="str">
        <f t="shared" si="212"/>
        <v>jAN</v>
      </c>
      <c r="V1106" s="96">
        <v>0</v>
      </c>
      <c r="W1106" s="101">
        <f t="shared" si="213"/>
        <v>0</v>
      </c>
      <c r="X1106" s="102">
        <f t="shared" si="214"/>
        <v>0</v>
      </c>
      <c r="Y1106" s="103" t="b">
        <f t="shared" si="215"/>
        <v>0</v>
      </c>
      <c r="Z1106" s="74">
        <v>1</v>
      </c>
      <c r="AA1106" s="74"/>
      <c r="AB1106" s="74" t="s">
        <v>132</v>
      </c>
      <c r="AC1106" s="3"/>
    </row>
    <row r="1107" spans="1:29" ht="14.25" customHeight="1">
      <c r="A1107" s="74" t="s">
        <v>132</v>
      </c>
      <c r="B1107" s="71" t="s">
        <v>105</v>
      </c>
      <c r="C1107" s="71" t="s">
        <v>2580</v>
      </c>
      <c r="D1107" s="71">
        <v>1000001615</v>
      </c>
      <c r="E1107" s="72" t="s">
        <v>2581</v>
      </c>
      <c r="F1107" s="73">
        <v>41818</v>
      </c>
      <c r="G1107" s="66" t="str">
        <f t="shared" si="204"/>
        <v>Targeted Dealer</v>
      </c>
      <c r="H1107" s="66"/>
      <c r="I1107" s="67">
        <v>130</v>
      </c>
      <c r="J1107" s="67">
        <f t="shared" si="205"/>
        <v>130</v>
      </c>
      <c r="K1107" s="68">
        <v>31</v>
      </c>
      <c r="L1107" s="68">
        <f t="shared" si="206"/>
        <v>99</v>
      </c>
      <c r="M1107" s="68">
        <f t="shared" si="207"/>
        <v>23.846153846153847</v>
      </c>
      <c r="N1107" s="96">
        <v>100</v>
      </c>
      <c r="O1107" s="97" t="str">
        <f t="shared" si="208"/>
        <v>DEC</v>
      </c>
      <c r="P1107" s="96">
        <v>100</v>
      </c>
      <c r="Q1107" s="98">
        <f t="shared" si="209"/>
        <v>-69</v>
      </c>
      <c r="R1107" s="97">
        <f t="shared" si="210"/>
        <v>-0.69</v>
      </c>
      <c r="S1107" s="99" t="str">
        <f t="shared" si="211"/>
        <v>DEGROWTH</v>
      </c>
      <c r="T1107" s="68">
        <v>42</v>
      </c>
      <c r="U1107" s="100" t="str">
        <f t="shared" si="212"/>
        <v>jAN</v>
      </c>
      <c r="V1107" s="96">
        <v>42</v>
      </c>
      <c r="W1107" s="101">
        <f t="shared" si="213"/>
        <v>-11</v>
      </c>
      <c r="X1107" s="102">
        <f t="shared" si="214"/>
        <v>-0.26190476190476186</v>
      </c>
      <c r="Y1107" s="103" t="str">
        <f t="shared" si="215"/>
        <v>DEGROWTH</v>
      </c>
      <c r="Z1107" s="74">
        <v>0</v>
      </c>
      <c r="AA1107" s="74"/>
      <c r="AB1107" s="74" t="s">
        <v>132</v>
      </c>
      <c r="AC1107" s="3"/>
    </row>
    <row r="1108" spans="1:29" ht="14.25" customHeight="1">
      <c r="A1108" s="74" t="s">
        <v>132</v>
      </c>
      <c r="B1108" s="71" t="s">
        <v>105</v>
      </c>
      <c r="C1108" s="71" t="s">
        <v>2582</v>
      </c>
      <c r="D1108" s="71">
        <v>1000001587</v>
      </c>
      <c r="E1108" s="72" t="s">
        <v>2583</v>
      </c>
      <c r="F1108" s="73">
        <v>42110</v>
      </c>
      <c r="G1108" s="66" t="str">
        <f t="shared" si="204"/>
        <v>Targeted Dealer</v>
      </c>
      <c r="H1108" s="66"/>
      <c r="I1108" s="67">
        <v>250</v>
      </c>
      <c r="J1108" s="67">
        <f t="shared" si="205"/>
        <v>250</v>
      </c>
      <c r="K1108" s="68">
        <v>159.5</v>
      </c>
      <c r="L1108" s="68">
        <f t="shared" si="206"/>
        <v>90.5</v>
      </c>
      <c r="M1108" s="68">
        <f t="shared" si="207"/>
        <v>63.8</v>
      </c>
      <c r="N1108" s="96">
        <v>278</v>
      </c>
      <c r="O1108" s="97" t="str">
        <f t="shared" si="208"/>
        <v>DEC</v>
      </c>
      <c r="P1108" s="96">
        <v>278</v>
      </c>
      <c r="Q1108" s="98">
        <f t="shared" si="209"/>
        <v>-118.5</v>
      </c>
      <c r="R1108" s="97">
        <f t="shared" si="210"/>
        <v>-0.42625899280575541</v>
      </c>
      <c r="S1108" s="99" t="str">
        <f t="shared" si="211"/>
        <v>DEGROWTH</v>
      </c>
      <c r="T1108" s="68">
        <v>259.7</v>
      </c>
      <c r="U1108" s="100" t="str">
        <f t="shared" si="212"/>
        <v>jAN</v>
      </c>
      <c r="V1108" s="96">
        <v>259.7</v>
      </c>
      <c r="W1108" s="101">
        <f t="shared" si="213"/>
        <v>-100.19999999999999</v>
      </c>
      <c r="X1108" s="102">
        <f t="shared" si="214"/>
        <v>-0.38582980361956098</v>
      </c>
      <c r="Y1108" s="103" t="str">
        <f t="shared" si="215"/>
        <v>DEGROWTH</v>
      </c>
      <c r="Z1108" s="74">
        <v>0</v>
      </c>
      <c r="AA1108" s="74"/>
      <c r="AB1108" s="74" t="s">
        <v>132</v>
      </c>
      <c r="AC1108" s="3"/>
    </row>
    <row r="1109" spans="1:29" ht="14.25" customHeight="1">
      <c r="A1109" s="74" t="s">
        <v>132</v>
      </c>
      <c r="B1109" s="71" t="s">
        <v>105</v>
      </c>
      <c r="C1109" s="71" t="s">
        <v>2584</v>
      </c>
      <c r="D1109" s="71">
        <v>1000001633</v>
      </c>
      <c r="E1109" s="72" t="s">
        <v>2585</v>
      </c>
      <c r="F1109" s="73">
        <v>43242</v>
      </c>
      <c r="G1109" s="66" t="str">
        <f t="shared" si="204"/>
        <v>Targeted Dealer</v>
      </c>
      <c r="H1109" s="66"/>
      <c r="I1109" s="67">
        <v>75</v>
      </c>
      <c r="J1109" s="67">
        <f t="shared" si="205"/>
        <v>75</v>
      </c>
      <c r="K1109" s="68">
        <v>75</v>
      </c>
      <c r="L1109" s="68">
        <f t="shared" si="206"/>
        <v>0</v>
      </c>
      <c r="M1109" s="68">
        <f t="shared" si="207"/>
        <v>100</v>
      </c>
      <c r="N1109" s="96">
        <v>50</v>
      </c>
      <c r="O1109" s="97" t="str">
        <f t="shared" si="208"/>
        <v>DEC</v>
      </c>
      <c r="P1109" s="96">
        <v>50</v>
      </c>
      <c r="Q1109" s="98">
        <f t="shared" si="209"/>
        <v>25</v>
      </c>
      <c r="R1109" s="97">
        <f t="shared" si="210"/>
        <v>0.5</v>
      </c>
      <c r="S1109" s="99" t="str">
        <f t="shared" si="211"/>
        <v>GROWTH</v>
      </c>
      <c r="T1109" s="68">
        <v>50</v>
      </c>
      <c r="U1109" s="100" t="str">
        <f t="shared" si="212"/>
        <v>jAN</v>
      </c>
      <c r="V1109" s="96">
        <v>50</v>
      </c>
      <c r="W1109" s="101">
        <f t="shared" si="213"/>
        <v>25</v>
      </c>
      <c r="X1109" s="102">
        <f t="shared" si="214"/>
        <v>0.5</v>
      </c>
      <c r="Y1109" s="103" t="str">
        <f t="shared" si="215"/>
        <v>GROWTH</v>
      </c>
      <c r="Z1109" s="74">
        <v>0</v>
      </c>
      <c r="AA1109" s="74"/>
      <c r="AB1109" s="74" t="s">
        <v>132</v>
      </c>
      <c r="AC1109" s="3"/>
    </row>
    <row r="1110" spans="1:29" ht="14.25" customHeight="1">
      <c r="A1110" s="74" t="s">
        <v>132</v>
      </c>
      <c r="B1110" s="71" t="s">
        <v>105</v>
      </c>
      <c r="C1110" s="71" t="s">
        <v>2586</v>
      </c>
      <c r="D1110" s="71">
        <v>1000001609</v>
      </c>
      <c r="E1110" s="72" t="s">
        <v>2587</v>
      </c>
      <c r="F1110" s="73">
        <v>43337</v>
      </c>
      <c r="G1110" s="66" t="str">
        <f t="shared" si="204"/>
        <v>Targeted Dealer</v>
      </c>
      <c r="H1110" s="66"/>
      <c r="I1110" s="67">
        <v>100</v>
      </c>
      <c r="J1110" s="67">
        <f t="shared" si="205"/>
        <v>100</v>
      </c>
      <c r="K1110" s="68">
        <v>105</v>
      </c>
      <c r="L1110" s="68">
        <f t="shared" si="206"/>
        <v>-5</v>
      </c>
      <c r="M1110" s="68">
        <f t="shared" si="207"/>
        <v>105</v>
      </c>
      <c r="N1110" s="96">
        <v>22.5</v>
      </c>
      <c r="O1110" s="97" t="str">
        <f t="shared" si="208"/>
        <v>DEC</v>
      </c>
      <c r="P1110" s="96">
        <v>22.5</v>
      </c>
      <c r="Q1110" s="98">
        <f t="shared" si="209"/>
        <v>82.5</v>
      </c>
      <c r="R1110" s="97">
        <f t="shared" si="210"/>
        <v>3.666666666666667</v>
      </c>
      <c r="S1110" s="99" t="str">
        <f t="shared" si="211"/>
        <v>GROWTH</v>
      </c>
      <c r="T1110" s="68">
        <v>45</v>
      </c>
      <c r="U1110" s="100" t="str">
        <f t="shared" si="212"/>
        <v>jAN</v>
      </c>
      <c r="V1110" s="96">
        <v>45</v>
      </c>
      <c r="W1110" s="101">
        <f t="shared" si="213"/>
        <v>60</v>
      </c>
      <c r="X1110" s="102">
        <f t="shared" si="214"/>
        <v>1.3333333333333335</v>
      </c>
      <c r="Y1110" s="103" t="str">
        <f t="shared" si="215"/>
        <v>GROWTH</v>
      </c>
      <c r="Z1110" s="74">
        <v>0</v>
      </c>
      <c r="AA1110" s="74"/>
      <c r="AB1110" s="74" t="s">
        <v>132</v>
      </c>
      <c r="AC1110" s="3"/>
    </row>
    <row r="1111" spans="1:29" ht="14.25" customHeight="1">
      <c r="A1111" s="74" t="s">
        <v>132</v>
      </c>
      <c r="B1111" s="71" t="s">
        <v>105</v>
      </c>
      <c r="C1111" s="71" t="s">
        <v>2588</v>
      </c>
      <c r="D1111" s="71">
        <v>1000001611</v>
      </c>
      <c r="E1111" s="72" t="s">
        <v>2589</v>
      </c>
      <c r="F1111" s="73">
        <v>43601</v>
      </c>
      <c r="G1111" s="66" t="str">
        <f t="shared" si="204"/>
        <v>Targeted Dealer</v>
      </c>
      <c r="H1111" s="66"/>
      <c r="I1111" s="67">
        <v>120</v>
      </c>
      <c r="J1111" s="67">
        <f t="shared" si="205"/>
        <v>120</v>
      </c>
      <c r="K1111" s="68">
        <v>80</v>
      </c>
      <c r="L1111" s="68">
        <f t="shared" si="206"/>
        <v>40</v>
      </c>
      <c r="M1111" s="68">
        <f t="shared" si="207"/>
        <v>66.666666666666671</v>
      </c>
      <c r="N1111" s="96">
        <v>75</v>
      </c>
      <c r="O1111" s="97" t="str">
        <f t="shared" si="208"/>
        <v>DEC</v>
      </c>
      <c r="P1111" s="96">
        <v>75</v>
      </c>
      <c r="Q1111" s="98">
        <f t="shared" si="209"/>
        <v>5</v>
      </c>
      <c r="R1111" s="97">
        <f t="shared" si="210"/>
        <v>6.6666666666666652E-2</v>
      </c>
      <c r="S1111" s="99" t="str">
        <f t="shared" si="211"/>
        <v>GROWTH</v>
      </c>
      <c r="T1111" s="68">
        <v>90</v>
      </c>
      <c r="U1111" s="100" t="str">
        <f t="shared" si="212"/>
        <v>jAN</v>
      </c>
      <c r="V1111" s="96">
        <v>90</v>
      </c>
      <c r="W1111" s="101">
        <f t="shared" si="213"/>
        <v>-10</v>
      </c>
      <c r="X1111" s="102">
        <f t="shared" si="214"/>
        <v>-0.11111111111111116</v>
      </c>
      <c r="Y1111" s="103" t="str">
        <f t="shared" si="215"/>
        <v>DEGROWTH</v>
      </c>
      <c r="Z1111" s="74">
        <v>0</v>
      </c>
      <c r="AA1111" s="74"/>
      <c r="AB1111" s="74" t="s">
        <v>132</v>
      </c>
      <c r="AC1111" s="3"/>
    </row>
    <row r="1112" spans="1:29" ht="14.25" customHeight="1">
      <c r="A1112" s="74" t="s">
        <v>132</v>
      </c>
      <c r="B1112" s="71" t="s">
        <v>105</v>
      </c>
      <c r="C1112" s="71" t="s">
        <v>2590</v>
      </c>
      <c r="D1112" s="71">
        <v>1000001590</v>
      </c>
      <c r="E1112" s="72" t="s">
        <v>2591</v>
      </c>
      <c r="F1112" s="73">
        <v>43718</v>
      </c>
      <c r="G1112" s="66" t="str">
        <f t="shared" si="204"/>
        <v>Targeted Dealer</v>
      </c>
      <c r="H1112" s="66"/>
      <c r="I1112" s="67">
        <v>160</v>
      </c>
      <c r="J1112" s="67">
        <f t="shared" si="205"/>
        <v>160</v>
      </c>
      <c r="K1112" s="68">
        <v>127</v>
      </c>
      <c r="L1112" s="68">
        <f t="shared" si="206"/>
        <v>33</v>
      </c>
      <c r="M1112" s="68">
        <f t="shared" si="207"/>
        <v>79.375</v>
      </c>
      <c r="N1112" s="96">
        <v>114</v>
      </c>
      <c r="O1112" s="97" t="str">
        <f t="shared" si="208"/>
        <v>DEC</v>
      </c>
      <c r="P1112" s="96">
        <v>114</v>
      </c>
      <c r="Q1112" s="98">
        <f t="shared" si="209"/>
        <v>13</v>
      </c>
      <c r="R1112" s="97">
        <f t="shared" si="210"/>
        <v>0.11403508771929816</v>
      </c>
      <c r="S1112" s="99" t="str">
        <f t="shared" si="211"/>
        <v>GROWTH</v>
      </c>
      <c r="T1112" s="68">
        <v>191</v>
      </c>
      <c r="U1112" s="100" t="str">
        <f t="shared" si="212"/>
        <v>jAN</v>
      </c>
      <c r="V1112" s="96">
        <v>191</v>
      </c>
      <c r="W1112" s="101">
        <f t="shared" si="213"/>
        <v>-64</v>
      </c>
      <c r="X1112" s="102">
        <f t="shared" si="214"/>
        <v>-0.33507853403141363</v>
      </c>
      <c r="Y1112" s="103" t="str">
        <f t="shared" si="215"/>
        <v>DEGROWTH</v>
      </c>
      <c r="Z1112" s="74">
        <v>0</v>
      </c>
      <c r="AA1112" s="74"/>
      <c r="AB1112" s="74" t="s">
        <v>132</v>
      </c>
      <c r="AC1112" s="3"/>
    </row>
    <row r="1113" spans="1:29" ht="14.25" customHeight="1">
      <c r="A1113" s="74" t="s">
        <v>132</v>
      </c>
      <c r="B1113" s="71" t="s">
        <v>105</v>
      </c>
      <c r="C1113" s="71" t="s">
        <v>2592</v>
      </c>
      <c r="D1113" s="71">
        <v>1000001600</v>
      </c>
      <c r="E1113" s="72" t="s">
        <v>2593</v>
      </c>
      <c r="F1113" s="73">
        <v>44302</v>
      </c>
      <c r="G1113" s="66" t="str">
        <f t="shared" si="204"/>
        <v>Targeted Dealer</v>
      </c>
      <c r="H1113" s="66"/>
      <c r="I1113" s="67">
        <v>300</v>
      </c>
      <c r="J1113" s="67">
        <f t="shared" si="205"/>
        <v>300</v>
      </c>
      <c r="K1113" s="68">
        <v>435</v>
      </c>
      <c r="L1113" s="68">
        <f t="shared" si="206"/>
        <v>-135</v>
      </c>
      <c r="M1113" s="68">
        <f t="shared" si="207"/>
        <v>145</v>
      </c>
      <c r="N1113" s="96">
        <v>525</v>
      </c>
      <c r="O1113" s="97" t="str">
        <f t="shared" si="208"/>
        <v>DEC</v>
      </c>
      <c r="P1113" s="96">
        <v>525</v>
      </c>
      <c r="Q1113" s="98">
        <f t="shared" si="209"/>
        <v>-90</v>
      </c>
      <c r="R1113" s="97">
        <f t="shared" si="210"/>
        <v>-0.17142857142857137</v>
      </c>
      <c r="S1113" s="99" t="str">
        <f t="shared" si="211"/>
        <v>DEGROWTH</v>
      </c>
      <c r="T1113" s="68">
        <v>380</v>
      </c>
      <c r="U1113" s="100" t="str">
        <f t="shared" si="212"/>
        <v>jAN</v>
      </c>
      <c r="V1113" s="96">
        <v>380</v>
      </c>
      <c r="W1113" s="101">
        <f t="shared" si="213"/>
        <v>55</v>
      </c>
      <c r="X1113" s="102">
        <f t="shared" si="214"/>
        <v>0.14473684210526305</v>
      </c>
      <c r="Y1113" s="103" t="str">
        <f t="shared" si="215"/>
        <v>GROWTH</v>
      </c>
      <c r="Z1113" s="74">
        <v>0</v>
      </c>
      <c r="AA1113" s="74"/>
      <c r="AB1113" s="74" t="s">
        <v>132</v>
      </c>
      <c r="AC1113" s="3"/>
    </row>
    <row r="1114" spans="1:29" ht="14.25" customHeight="1">
      <c r="A1114" s="74" t="s">
        <v>132</v>
      </c>
      <c r="B1114" s="71" t="s">
        <v>105</v>
      </c>
      <c r="C1114" s="71" t="s">
        <v>2594</v>
      </c>
      <c r="D1114" s="71">
        <v>1000002043</v>
      </c>
      <c r="E1114" s="72" t="s">
        <v>2595</v>
      </c>
      <c r="F1114" s="73">
        <v>44501</v>
      </c>
      <c r="G1114" s="66" t="str">
        <f t="shared" si="204"/>
        <v>Targeted Dealer</v>
      </c>
      <c r="H1114" s="66"/>
      <c r="I1114" s="67">
        <v>300</v>
      </c>
      <c r="J1114" s="67">
        <f t="shared" si="205"/>
        <v>300</v>
      </c>
      <c r="K1114" s="68">
        <v>337</v>
      </c>
      <c r="L1114" s="68">
        <f t="shared" si="206"/>
        <v>-37</v>
      </c>
      <c r="M1114" s="68">
        <f t="shared" si="207"/>
        <v>112.33333333333333</v>
      </c>
      <c r="N1114" s="96">
        <v>345.25</v>
      </c>
      <c r="O1114" s="97" t="str">
        <f t="shared" si="208"/>
        <v>DEC</v>
      </c>
      <c r="P1114" s="96">
        <v>345.25</v>
      </c>
      <c r="Q1114" s="98">
        <f t="shared" si="209"/>
        <v>-8.25</v>
      </c>
      <c r="R1114" s="97">
        <f t="shared" si="210"/>
        <v>-2.389572773352644E-2</v>
      </c>
      <c r="S1114" s="99" t="str">
        <f t="shared" si="211"/>
        <v>DEGROWTH</v>
      </c>
      <c r="T1114" s="68">
        <v>216</v>
      </c>
      <c r="U1114" s="100" t="str">
        <f t="shared" si="212"/>
        <v>jAN</v>
      </c>
      <c r="V1114" s="96">
        <v>216</v>
      </c>
      <c r="W1114" s="101">
        <f t="shared" si="213"/>
        <v>121</v>
      </c>
      <c r="X1114" s="102">
        <f t="shared" si="214"/>
        <v>0.56018518518518512</v>
      </c>
      <c r="Y1114" s="103" t="str">
        <f t="shared" si="215"/>
        <v>GROWTH</v>
      </c>
      <c r="Z1114" s="74">
        <v>0</v>
      </c>
      <c r="AA1114" s="74"/>
      <c r="AB1114" s="74" t="s">
        <v>132</v>
      </c>
      <c r="AC1114" s="3"/>
    </row>
    <row r="1115" spans="1:29" ht="14.25" customHeight="1">
      <c r="A1115" s="74" t="s">
        <v>132</v>
      </c>
      <c r="B1115" s="71" t="s">
        <v>105</v>
      </c>
      <c r="C1115" s="71" t="s">
        <v>2596</v>
      </c>
      <c r="D1115" s="71">
        <v>1000002073</v>
      </c>
      <c r="E1115" s="72" t="s">
        <v>2597</v>
      </c>
      <c r="F1115" s="73">
        <v>44531</v>
      </c>
      <c r="G1115" s="66" t="str">
        <f t="shared" si="204"/>
        <v>Targeted Dealer</v>
      </c>
      <c r="H1115" s="66"/>
      <c r="I1115" s="67">
        <v>60</v>
      </c>
      <c r="J1115" s="67">
        <f t="shared" si="205"/>
        <v>60</v>
      </c>
      <c r="K1115" s="68">
        <v>60</v>
      </c>
      <c r="L1115" s="68">
        <f t="shared" si="206"/>
        <v>0</v>
      </c>
      <c r="M1115" s="68">
        <f t="shared" si="207"/>
        <v>100</v>
      </c>
      <c r="N1115" s="96">
        <v>58</v>
      </c>
      <c r="O1115" s="97" t="str">
        <f t="shared" si="208"/>
        <v>DEC</v>
      </c>
      <c r="P1115" s="96">
        <v>58</v>
      </c>
      <c r="Q1115" s="98">
        <f t="shared" si="209"/>
        <v>2</v>
      </c>
      <c r="R1115" s="97">
        <f t="shared" si="210"/>
        <v>3.4482758620689724E-2</v>
      </c>
      <c r="S1115" s="99" t="str">
        <f t="shared" si="211"/>
        <v>GROWTH</v>
      </c>
      <c r="T1115" s="68">
        <v>43</v>
      </c>
      <c r="U1115" s="100" t="str">
        <f t="shared" si="212"/>
        <v>jAN</v>
      </c>
      <c r="V1115" s="96">
        <v>43</v>
      </c>
      <c r="W1115" s="101">
        <f t="shared" si="213"/>
        <v>17</v>
      </c>
      <c r="X1115" s="102">
        <f t="shared" si="214"/>
        <v>0.39534883720930236</v>
      </c>
      <c r="Y1115" s="103" t="str">
        <f t="shared" si="215"/>
        <v>GROWTH</v>
      </c>
      <c r="Z1115" s="74">
        <v>0</v>
      </c>
      <c r="AA1115" s="74"/>
      <c r="AB1115" s="74" t="s">
        <v>132</v>
      </c>
      <c r="AC1115" s="3"/>
    </row>
    <row r="1116" spans="1:29" ht="14.25" customHeight="1">
      <c r="A1116" s="74" t="s">
        <v>132</v>
      </c>
      <c r="B1116" s="71" t="s">
        <v>105</v>
      </c>
      <c r="C1116" s="71" t="s">
        <v>2598</v>
      </c>
      <c r="D1116" s="71">
        <v>1000002072</v>
      </c>
      <c r="E1116" s="72" t="s">
        <v>2599</v>
      </c>
      <c r="F1116" s="73">
        <v>44557</v>
      </c>
      <c r="G1116" s="66" t="str">
        <f t="shared" si="204"/>
        <v>Targeted Dealer</v>
      </c>
      <c r="H1116" s="66"/>
      <c r="I1116" s="67">
        <v>20</v>
      </c>
      <c r="J1116" s="67">
        <f t="shared" si="205"/>
        <v>20</v>
      </c>
      <c r="K1116" s="68">
        <v>5</v>
      </c>
      <c r="L1116" s="68">
        <f t="shared" si="206"/>
        <v>15</v>
      </c>
      <c r="M1116" s="68">
        <f t="shared" si="207"/>
        <v>25</v>
      </c>
      <c r="N1116" s="96">
        <v>5</v>
      </c>
      <c r="O1116" s="97" t="str">
        <f t="shared" si="208"/>
        <v>DEC</v>
      </c>
      <c r="P1116" s="96">
        <v>5</v>
      </c>
      <c r="Q1116" s="98">
        <f t="shared" si="209"/>
        <v>0</v>
      </c>
      <c r="R1116" s="97">
        <f t="shared" si="210"/>
        <v>0</v>
      </c>
      <c r="S1116" s="99" t="str">
        <f t="shared" si="211"/>
        <v>GROWTH</v>
      </c>
      <c r="T1116" s="68">
        <v>5</v>
      </c>
      <c r="U1116" s="100" t="str">
        <f t="shared" si="212"/>
        <v>jAN</v>
      </c>
      <c r="V1116" s="96">
        <v>5</v>
      </c>
      <c r="W1116" s="101">
        <f t="shared" si="213"/>
        <v>0</v>
      </c>
      <c r="X1116" s="102">
        <f t="shared" si="214"/>
        <v>0</v>
      </c>
      <c r="Y1116" s="103" t="str">
        <f t="shared" si="215"/>
        <v>GROWTH</v>
      </c>
      <c r="Z1116" s="74">
        <v>0</v>
      </c>
      <c r="AA1116" s="74"/>
      <c r="AB1116" s="74" t="s">
        <v>132</v>
      </c>
      <c r="AC1116" s="3"/>
    </row>
    <row r="1117" spans="1:29" ht="14.25" customHeight="1">
      <c r="A1117" s="74" t="s">
        <v>132</v>
      </c>
      <c r="B1117" s="71" t="s">
        <v>105</v>
      </c>
      <c r="C1117" s="71" t="s">
        <v>2600</v>
      </c>
      <c r="D1117" s="71">
        <v>1000002803</v>
      </c>
      <c r="E1117" s="71" t="s">
        <v>2601</v>
      </c>
      <c r="F1117" s="73">
        <v>44736</v>
      </c>
      <c r="G1117" s="66" t="str">
        <f t="shared" si="204"/>
        <v>Targeted Dealer</v>
      </c>
      <c r="H1117" s="66"/>
      <c r="I1117" s="67">
        <v>25</v>
      </c>
      <c r="J1117" s="67">
        <f t="shared" si="205"/>
        <v>25</v>
      </c>
      <c r="K1117" s="68">
        <v>25</v>
      </c>
      <c r="L1117" s="68">
        <f t="shared" si="206"/>
        <v>0</v>
      </c>
      <c r="M1117" s="68">
        <f t="shared" si="207"/>
        <v>100</v>
      </c>
      <c r="N1117" s="96">
        <v>30</v>
      </c>
      <c r="O1117" s="97" t="str">
        <f t="shared" si="208"/>
        <v>DEC</v>
      </c>
      <c r="P1117" s="96">
        <v>30</v>
      </c>
      <c r="Q1117" s="98">
        <f t="shared" si="209"/>
        <v>-5</v>
      </c>
      <c r="R1117" s="97">
        <f t="shared" si="210"/>
        <v>-0.16666666666666663</v>
      </c>
      <c r="S1117" s="99" t="str">
        <f t="shared" si="211"/>
        <v>DEGROWTH</v>
      </c>
      <c r="T1117" s="68">
        <v>50</v>
      </c>
      <c r="U1117" s="100" t="str">
        <f t="shared" si="212"/>
        <v>jAN</v>
      </c>
      <c r="V1117" s="96">
        <v>50</v>
      </c>
      <c r="W1117" s="101">
        <f t="shared" si="213"/>
        <v>-25</v>
      </c>
      <c r="X1117" s="102">
        <f t="shared" si="214"/>
        <v>-0.5</v>
      </c>
      <c r="Y1117" s="103" t="str">
        <f t="shared" si="215"/>
        <v>DEGROWTH</v>
      </c>
      <c r="Z1117" s="74">
        <v>0</v>
      </c>
      <c r="AA1117" s="74"/>
      <c r="AB1117" s="74" t="s">
        <v>132</v>
      </c>
      <c r="AC1117" s="3"/>
    </row>
    <row r="1118" spans="1:29" ht="14.25" customHeight="1">
      <c r="A1118" s="74" t="s">
        <v>132</v>
      </c>
      <c r="B1118" s="78" t="s">
        <v>105</v>
      </c>
      <c r="C1118" s="78" t="s">
        <v>368</v>
      </c>
      <c r="D1118" s="78">
        <v>1000004095</v>
      </c>
      <c r="E1118" s="78" t="s">
        <v>369</v>
      </c>
      <c r="F1118" s="73">
        <v>45527</v>
      </c>
      <c r="G1118" s="66" t="str">
        <f t="shared" si="204"/>
        <v>Targeted Dealer</v>
      </c>
      <c r="H1118" s="66"/>
      <c r="I1118" s="67">
        <v>20</v>
      </c>
      <c r="J1118" s="67">
        <f t="shared" si="205"/>
        <v>20</v>
      </c>
      <c r="K1118" s="68">
        <v>0</v>
      </c>
      <c r="L1118" s="68">
        <f t="shared" si="206"/>
        <v>20</v>
      </c>
      <c r="M1118" s="68">
        <f t="shared" si="207"/>
        <v>0</v>
      </c>
      <c r="N1118" s="96">
        <v>15</v>
      </c>
      <c r="O1118" s="97" t="str">
        <f t="shared" si="208"/>
        <v>DEC</v>
      </c>
      <c r="P1118" s="96">
        <v>15</v>
      </c>
      <c r="Q1118" s="98">
        <f t="shared" si="209"/>
        <v>-15</v>
      </c>
      <c r="R1118" s="97">
        <f t="shared" si="210"/>
        <v>-1</v>
      </c>
      <c r="S1118" s="99" t="str">
        <f t="shared" si="211"/>
        <v>DEGROWTH</v>
      </c>
      <c r="T1118" s="68">
        <v>22</v>
      </c>
      <c r="U1118" s="100" t="str">
        <f t="shared" si="212"/>
        <v>jAN</v>
      </c>
      <c r="V1118" s="96">
        <v>22</v>
      </c>
      <c r="W1118" s="101">
        <f t="shared" si="213"/>
        <v>-22</v>
      </c>
      <c r="X1118" s="102">
        <f t="shared" si="214"/>
        <v>-1</v>
      </c>
      <c r="Y1118" s="103" t="str">
        <f t="shared" si="215"/>
        <v>DEGROWTH</v>
      </c>
      <c r="Z1118" s="74">
        <v>0</v>
      </c>
      <c r="AA1118" s="74"/>
      <c r="AB1118" s="74" t="s">
        <v>132</v>
      </c>
      <c r="AC1118" s="3"/>
    </row>
    <row r="1119" spans="1:29" ht="14.25" customHeight="1">
      <c r="A1119" s="69" t="s">
        <v>131</v>
      </c>
      <c r="B1119" s="71" t="s">
        <v>95</v>
      </c>
      <c r="C1119" s="71" t="s">
        <v>370</v>
      </c>
      <c r="D1119" s="71">
        <v>1000001354</v>
      </c>
      <c r="E1119" s="72" t="s">
        <v>371</v>
      </c>
      <c r="F1119" s="73">
        <v>40802</v>
      </c>
      <c r="G1119" s="66" t="str">
        <f t="shared" si="204"/>
        <v>Targeted Dealer</v>
      </c>
      <c r="H1119" s="66"/>
      <c r="I1119" s="67">
        <v>250</v>
      </c>
      <c r="J1119" s="67">
        <f t="shared" si="205"/>
        <v>250</v>
      </c>
      <c r="K1119" s="68">
        <v>0</v>
      </c>
      <c r="L1119" s="68">
        <f t="shared" si="206"/>
        <v>250</v>
      </c>
      <c r="M1119" s="68">
        <f t="shared" si="207"/>
        <v>0</v>
      </c>
      <c r="N1119" s="96">
        <v>61.5</v>
      </c>
      <c r="O1119" s="97" t="str">
        <f t="shared" si="208"/>
        <v>DEC</v>
      </c>
      <c r="P1119" s="96">
        <v>61.5</v>
      </c>
      <c r="Q1119" s="98">
        <f t="shared" si="209"/>
        <v>-61.5</v>
      </c>
      <c r="R1119" s="97">
        <f t="shared" si="210"/>
        <v>-1</v>
      </c>
      <c r="S1119" s="99" t="str">
        <f t="shared" si="211"/>
        <v>DEGROWTH</v>
      </c>
      <c r="T1119" s="68">
        <v>138.5</v>
      </c>
      <c r="U1119" s="100" t="str">
        <f t="shared" si="212"/>
        <v>jAN</v>
      </c>
      <c r="V1119" s="96">
        <v>138.5</v>
      </c>
      <c r="W1119" s="101">
        <f t="shared" si="213"/>
        <v>-138.5</v>
      </c>
      <c r="X1119" s="102">
        <f t="shared" si="214"/>
        <v>-1</v>
      </c>
      <c r="Y1119" s="103" t="str">
        <f t="shared" si="215"/>
        <v>DEGROWTH</v>
      </c>
      <c r="Z1119" s="74">
        <v>0</v>
      </c>
      <c r="AA1119" s="69"/>
      <c r="AB1119" s="69" t="s">
        <v>131</v>
      </c>
      <c r="AC1119" s="3"/>
    </row>
    <row r="1120" spans="1:29" ht="14.25" customHeight="1">
      <c r="A1120" s="69" t="s">
        <v>131</v>
      </c>
      <c r="B1120" s="71" t="s">
        <v>95</v>
      </c>
      <c r="C1120" s="71" t="s">
        <v>2602</v>
      </c>
      <c r="D1120" s="71">
        <v>1000001351</v>
      </c>
      <c r="E1120" s="72" t="s">
        <v>2603</v>
      </c>
      <c r="F1120" s="73">
        <v>41234</v>
      </c>
      <c r="G1120" s="66" t="str">
        <f t="shared" si="204"/>
        <v>Targeted Dealer</v>
      </c>
      <c r="H1120" s="66"/>
      <c r="I1120" s="67">
        <v>500</v>
      </c>
      <c r="J1120" s="67">
        <f t="shared" si="205"/>
        <v>500</v>
      </c>
      <c r="K1120" s="68">
        <v>500.75</v>
      </c>
      <c r="L1120" s="68">
        <f t="shared" si="206"/>
        <v>-0.75</v>
      </c>
      <c r="M1120" s="68">
        <f t="shared" si="207"/>
        <v>100.15</v>
      </c>
      <c r="N1120" s="96">
        <v>457.4</v>
      </c>
      <c r="O1120" s="97" t="str">
        <f t="shared" si="208"/>
        <v>DEC</v>
      </c>
      <c r="P1120" s="96">
        <v>457.4</v>
      </c>
      <c r="Q1120" s="98">
        <f t="shared" si="209"/>
        <v>43.350000000000023</v>
      </c>
      <c r="R1120" s="97">
        <f t="shared" si="210"/>
        <v>9.4774814167031041E-2</v>
      </c>
      <c r="S1120" s="99" t="str">
        <f t="shared" si="211"/>
        <v>GROWTH</v>
      </c>
      <c r="T1120" s="68">
        <v>385.35</v>
      </c>
      <c r="U1120" s="100" t="str">
        <f t="shared" si="212"/>
        <v>jAN</v>
      </c>
      <c r="V1120" s="96">
        <v>385.35</v>
      </c>
      <c r="W1120" s="101">
        <f t="shared" si="213"/>
        <v>115.39999999999998</v>
      </c>
      <c r="X1120" s="102">
        <f t="shared" si="214"/>
        <v>0.29946801608926932</v>
      </c>
      <c r="Y1120" s="103" t="str">
        <f t="shared" si="215"/>
        <v>GROWTH</v>
      </c>
      <c r="Z1120" s="74">
        <v>0</v>
      </c>
      <c r="AA1120" s="69"/>
      <c r="AB1120" s="69" t="s">
        <v>131</v>
      </c>
      <c r="AC1120" s="3"/>
    </row>
    <row r="1121" spans="1:29" ht="14.25" customHeight="1">
      <c r="A1121" s="69" t="s">
        <v>131</v>
      </c>
      <c r="B1121" s="71" t="s">
        <v>95</v>
      </c>
      <c r="C1121" s="71" t="s">
        <v>2604</v>
      </c>
      <c r="D1121" s="71">
        <v>1000001417</v>
      </c>
      <c r="E1121" s="72" t="s">
        <v>2605</v>
      </c>
      <c r="F1121" s="73">
        <v>41720</v>
      </c>
      <c r="G1121" s="66" t="str">
        <f t="shared" si="204"/>
        <v>Targeted Dealer</v>
      </c>
      <c r="H1121" s="66"/>
      <c r="I1121" s="67">
        <v>600</v>
      </c>
      <c r="J1121" s="67">
        <f t="shared" si="205"/>
        <v>600</v>
      </c>
      <c r="K1121" s="68">
        <v>327.10000000000002</v>
      </c>
      <c r="L1121" s="68">
        <f t="shared" si="206"/>
        <v>272.89999999999998</v>
      </c>
      <c r="M1121" s="68">
        <f t="shared" si="207"/>
        <v>54.516666666666673</v>
      </c>
      <c r="N1121" s="96">
        <v>452.4</v>
      </c>
      <c r="O1121" s="97" t="str">
        <f t="shared" si="208"/>
        <v>DEC</v>
      </c>
      <c r="P1121" s="96">
        <v>452.4</v>
      </c>
      <c r="Q1121" s="98">
        <f t="shared" si="209"/>
        <v>-125.29999999999995</v>
      </c>
      <c r="R1121" s="97">
        <f t="shared" si="210"/>
        <v>-0.27696728558797512</v>
      </c>
      <c r="S1121" s="99" t="str">
        <f t="shared" si="211"/>
        <v>DEGROWTH</v>
      </c>
      <c r="T1121" s="68">
        <v>400.55</v>
      </c>
      <c r="U1121" s="100" t="str">
        <f t="shared" si="212"/>
        <v>jAN</v>
      </c>
      <c r="V1121" s="96">
        <v>400.55</v>
      </c>
      <c r="W1121" s="101">
        <f t="shared" si="213"/>
        <v>-73.449999999999989</v>
      </c>
      <c r="X1121" s="102">
        <f t="shared" si="214"/>
        <v>-0.18337286231431782</v>
      </c>
      <c r="Y1121" s="103" t="str">
        <f t="shared" si="215"/>
        <v>DEGROWTH</v>
      </c>
      <c r="Z1121" s="74">
        <v>0</v>
      </c>
      <c r="AA1121" s="69"/>
      <c r="AB1121" s="69" t="s">
        <v>131</v>
      </c>
      <c r="AC1121" s="3"/>
    </row>
    <row r="1122" spans="1:29" ht="14.25" customHeight="1">
      <c r="A1122" s="69" t="s">
        <v>131</v>
      </c>
      <c r="B1122" s="71" t="s">
        <v>95</v>
      </c>
      <c r="C1122" s="71" t="s">
        <v>2606</v>
      </c>
      <c r="D1122" s="71">
        <v>1000001384</v>
      </c>
      <c r="E1122" s="72" t="s">
        <v>2607</v>
      </c>
      <c r="F1122" s="73">
        <v>42339</v>
      </c>
      <c r="G1122" s="66" t="str">
        <f t="shared" si="204"/>
        <v>Targeted Dealer</v>
      </c>
      <c r="H1122" s="66"/>
      <c r="I1122" s="67">
        <v>1700</v>
      </c>
      <c r="J1122" s="67">
        <f t="shared" si="205"/>
        <v>1700</v>
      </c>
      <c r="K1122" s="68">
        <v>569</v>
      </c>
      <c r="L1122" s="68">
        <f t="shared" si="206"/>
        <v>1131</v>
      </c>
      <c r="M1122" s="68">
        <f t="shared" si="207"/>
        <v>33.470588235294116</v>
      </c>
      <c r="N1122" s="96">
        <v>959.55</v>
      </c>
      <c r="O1122" s="97" t="str">
        <f t="shared" si="208"/>
        <v>DEC</v>
      </c>
      <c r="P1122" s="96">
        <v>959.55</v>
      </c>
      <c r="Q1122" s="98">
        <f t="shared" si="209"/>
        <v>-390.54999999999995</v>
      </c>
      <c r="R1122" s="97">
        <f t="shared" si="210"/>
        <v>-0.40701370434057627</v>
      </c>
      <c r="S1122" s="99" t="str">
        <f t="shared" si="211"/>
        <v>DEGROWTH</v>
      </c>
      <c r="T1122" s="68">
        <v>5306.7</v>
      </c>
      <c r="U1122" s="100" t="str">
        <f t="shared" si="212"/>
        <v>jAN</v>
      </c>
      <c r="V1122" s="96">
        <v>5306.7</v>
      </c>
      <c r="W1122" s="101">
        <f t="shared" si="213"/>
        <v>-4737.7</v>
      </c>
      <c r="X1122" s="102">
        <f t="shared" si="214"/>
        <v>-0.89277705542050612</v>
      </c>
      <c r="Y1122" s="103" t="str">
        <f t="shared" si="215"/>
        <v>DEGROWTH</v>
      </c>
      <c r="Z1122" s="74">
        <v>0</v>
      </c>
      <c r="AA1122" s="69"/>
      <c r="AB1122" s="69" t="s">
        <v>131</v>
      </c>
      <c r="AC1122" s="3"/>
    </row>
    <row r="1123" spans="1:29" ht="14.25" customHeight="1">
      <c r="A1123" s="69" t="s">
        <v>131</v>
      </c>
      <c r="B1123" s="71" t="s">
        <v>95</v>
      </c>
      <c r="C1123" s="71" t="s">
        <v>2608</v>
      </c>
      <c r="D1123" s="71">
        <v>1000001420</v>
      </c>
      <c r="E1123" s="72" t="s">
        <v>2609</v>
      </c>
      <c r="F1123" s="73">
        <v>43378</v>
      </c>
      <c r="G1123" s="66" t="str">
        <f t="shared" si="204"/>
        <v>Targeted Dealer</v>
      </c>
      <c r="H1123" s="66"/>
      <c r="I1123" s="67">
        <v>1200</v>
      </c>
      <c r="J1123" s="67">
        <f t="shared" si="205"/>
        <v>1200</v>
      </c>
      <c r="K1123" s="68">
        <v>1289.95</v>
      </c>
      <c r="L1123" s="68">
        <f t="shared" si="206"/>
        <v>-89.950000000000045</v>
      </c>
      <c r="M1123" s="68">
        <f t="shared" si="207"/>
        <v>107.49583333333334</v>
      </c>
      <c r="N1123" s="96">
        <v>1213.8</v>
      </c>
      <c r="O1123" s="97" t="str">
        <f t="shared" si="208"/>
        <v>DEC</v>
      </c>
      <c r="P1123" s="96">
        <v>1213.8</v>
      </c>
      <c r="Q1123" s="98">
        <f t="shared" si="209"/>
        <v>76.150000000000091</v>
      </c>
      <c r="R1123" s="97">
        <f t="shared" si="210"/>
        <v>6.273685944966223E-2</v>
      </c>
      <c r="S1123" s="99" t="str">
        <f t="shared" si="211"/>
        <v>GROWTH</v>
      </c>
      <c r="T1123" s="68">
        <v>908</v>
      </c>
      <c r="U1123" s="100" t="str">
        <f t="shared" si="212"/>
        <v>jAN</v>
      </c>
      <c r="V1123" s="96">
        <v>908</v>
      </c>
      <c r="W1123" s="101">
        <f t="shared" si="213"/>
        <v>381.95000000000005</v>
      </c>
      <c r="X1123" s="102">
        <f t="shared" si="214"/>
        <v>0.42064977973568296</v>
      </c>
      <c r="Y1123" s="103" t="str">
        <f t="shared" si="215"/>
        <v>GROWTH</v>
      </c>
      <c r="Z1123" s="74">
        <v>0</v>
      </c>
      <c r="AA1123" s="69"/>
      <c r="AB1123" s="69" t="s">
        <v>131</v>
      </c>
      <c r="AC1123" s="3"/>
    </row>
    <row r="1124" spans="1:29" ht="14.25" customHeight="1">
      <c r="A1124" s="69" t="s">
        <v>131</v>
      </c>
      <c r="B1124" s="71" t="s">
        <v>95</v>
      </c>
      <c r="C1124" s="71" t="s">
        <v>2610</v>
      </c>
      <c r="D1124" s="71">
        <v>1000001374</v>
      </c>
      <c r="E1124" s="72" t="s">
        <v>2611</v>
      </c>
      <c r="F1124" s="73">
        <v>43493</v>
      </c>
      <c r="G1124" s="66" t="str">
        <f t="shared" si="204"/>
        <v>Targeted Dealer</v>
      </c>
      <c r="H1124" s="66"/>
      <c r="I1124" s="67">
        <v>150</v>
      </c>
      <c r="J1124" s="67">
        <f t="shared" si="205"/>
        <v>150</v>
      </c>
      <c r="K1124" s="68">
        <v>170.5</v>
      </c>
      <c r="L1124" s="68">
        <f t="shared" si="206"/>
        <v>-20.5</v>
      </c>
      <c r="M1124" s="68">
        <f t="shared" si="207"/>
        <v>113.66666666666667</v>
      </c>
      <c r="N1124" s="96">
        <v>142.5</v>
      </c>
      <c r="O1124" s="97" t="str">
        <f t="shared" si="208"/>
        <v>DEC</v>
      </c>
      <c r="P1124" s="96">
        <v>142.5</v>
      </c>
      <c r="Q1124" s="98">
        <f t="shared" si="209"/>
        <v>28</v>
      </c>
      <c r="R1124" s="97">
        <f t="shared" si="210"/>
        <v>0.19649122807017538</v>
      </c>
      <c r="S1124" s="99" t="str">
        <f t="shared" si="211"/>
        <v>GROWTH</v>
      </c>
      <c r="T1124" s="68">
        <v>146.5</v>
      </c>
      <c r="U1124" s="100" t="str">
        <f t="shared" si="212"/>
        <v>jAN</v>
      </c>
      <c r="V1124" s="96">
        <v>146.5</v>
      </c>
      <c r="W1124" s="101">
        <f t="shared" si="213"/>
        <v>24</v>
      </c>
      <c r="X1124" s="102">
        <f t="shared" si="214"/>
        <v>0.16382252559726962</v>
      </c>
      <c r="Y1124" s="103" t="str">
        <f t="shared" si="215"/>
        <v>GROWTH</v>
      </c>
      <c r="Z1124" s="74">
        <v>0</v>
      </c>
      <c r="AA1124" s="69"/>
      <c r="AB1124" s="69" t="s">
        <v>131</v>
      </c>
      <c r="AC1124" s="3"/>
    </row>
    <row r="1125" spans="1:29" ht="14.25" customHeight="1">
      <c r="A1125" s="69" t="s">
        <v>131</v>
      </c>
      <c r="B1125" s="71" t="s">
        <v>95</v>
      </c>
      <c r="C1125" s="71" t="s">
        <v>2612</v>
      </c>
      <c r="D1125" s="71">
        <v>1000001361</v>
      </c>
      <c r="E1125" s="72" t="s">
        <v>2613</v>
      </c>
      <c r="F1125" s="73">
        <v>43787</v>
      </c>
      <c r="G1125" s="66" t="str">
        <f t="shared" si="204"/>
        <v>Targeted Dealer</v>
      </c>
      <c r="H1125" s="66"/>
      <c r="I1125" s="67">
        <v>1100</v>
      </c>
      <c r="J1125" s="67">
        <f t="shared" si="205"/>
        <v>1100</v>
      </c>
      <c r="K1125" s="68">
        <v>1061.25</v>
      </c>
      <c r="L1125" s="68">
        <f t="shared" si="206"/>
        <v>38.75</v>
      </c>
      <c r="M1125" s="68">
        <f t="shared" si="207"/>
        <v>96.477272727272734</v>
      </c>
      <c r="N1125" s="96">
        <v>949.4</v>
      </c>
      <c r="O1125" s="97" t="str">
        <f t="shared" si="208"/>
        <v>DEC</v>
      </c>
      <c r="P1125" s="96">
        <v>949.4</v>
      </c>
      <c r="Q1125" s="98">
        <f t="shared" si="209"/>
        <v>111.85000000000002</v>
      </c>
      <c r="R1125" s="97">
        <f t="shared" si="210"/>
        <v>0.11781124921002739</v>
      </c>
      <c r="S1125" s="99" t="str">
        <f t="shared" si="211"/>
        <v>GROWTH</v>
      </c>
      <c r="T1125" s="68">
        <v>646.54999999999995</v>
      </c>
      <c r="U1125" s="100" t="str">
        <f t="shared" si="212"/>
        <v>jAN</v>
      </c>
      <c r="V1125" s="96">
        <v>646.54999999999995</v>
      </c>
      <c r="W1125" s="101">
        <f t="shared" si="213"/>
        <v>414.70000000000005</v>
      </c>
      <c r="X1125" s="102">
        <f t="shared" si="214"/>
        <v>0.64140437707833908</v>
      </c>
      <c r="Y1125" s="103" t="str">
        <f t="shared" si="215"/>
        <v>GROWTH</v>
      </c>
      <c r="Z1125" s="74">
        <v>0</v>
      </c>
      <c r="AA1125" s="69"/>
      <c r="AB1125" s="69" t="s">
        <v>131</v>
      </c>
      <c r="AC1125" s="3"/>
    </row>
    <row r="1126" spans="1:29" ht="14.25" customHeight="1">
      <c r="A1126" s="69" t="s">
        <v>131</v>
      </c>
      <c r="B1126" s="71" t="s">
        <v>95</v>
      </c>
      <c r="C1126" s="71" t="s">
        <v>2614</v>
      </c>
      <c r="D1126" s="71">
        <v>1000001381</v>
      </c>
      <c r="E1126" s="72" t="s">
        <v>2615</v>
      </c>
      <c r="F1126" s="73">
        <v>43795</v>
      </c>
      <c r="G1126" s="66" t="str">
        <f t="shared" si="204"/>
        <v>Targeted Dealer</v>
      </c>
      <c r="H1126" s="66"/>
      <c r="I1126" s="67">
        <v>500</v>
      </c>
      <c r="J1126" s="67">
        <f t="shared" si="205"/>
        <v>500</v>
      </c>
      <c r="K1126" s="68">
        <v>398.25</v>
      </c>
      <c r="L1126" s="68">
        <f t="shared" si="206"/>
        <v>101.75</v>
      </c>
      <c r="M1126" s="68">
        <f t="shared" si="207"/>
        <v>79.650000000000006</v>
      </c>
      <c r="N1126" s="96">
        <v>588.5</v>
      </c>
      <c r="O1126" s="97" t="str">
        <f t="shared" si="208"/>
        <v>DEC</v>
      </c>
      <c r="P1126" s="96">
        <v>588.5</v>
      </c>
      <c r="Q1126" s="98">
        <f t="shared" si="209"/>
        <v>-190.25</v>
      </c>
      <c r="R1126" s="97">
        <f t="shared" si="210"/>
        <v>-0.32327952421410366</v>
      </c>
      <c r="S1126" s="99" t="str">
        <f t="shared" si="211"/>
        <v>DEGROWTH</v>
      </c>
      <c r="T1126" s="68">
        <v>263.75</v>
      </c>
      <c r="U1126" s="100" t="str">
        <f t="shared" si="212"/>
        <v>jAN</v>
      </c>
      <c r="V1126" s="96">
        <v>263.75</v>
      </c>
      <c r="W1126" s="101">
        <f t="shared" si="213"/>
        <v>134.5</v>
      </c>
      <c r="X1126" s="102">
        <f t="shared" si="214"/>
        <v>0.50995260663507103</v>
      </c>
      <c r="Y1126" s="103" t="str">
        <f t="shared" si="215"/>
        <v>GROWTH</v>
      </c>
      <c r="Z1126" s="74">
        <v>0</v>
      </c>
      <c r="AA1126" s="69"/>
      <c r="AB1126" s="69" t="s">
        <v>131</v>
      </c>
      <c r="AC1126" s="3"/>
    </row>
    <row r="1127" spans="1:29" ht="14.25" customHeight="1">
      <c r="A1127" s="69" t="s">
        <v>131</v>
      </c>
      <c r="B1127" s="71" t="s">
        <v>95</v>
      </c>
      <c r="C1127" s="71" t="s">
        <v>2616</v>
      </c>
      <c r="D1127" s="71">
        <v>1000002057</v>
      </c>
      <c r="E1127" s="72" t="s">
        <v>2617</v>
      </c>
      <c r="F1127" s="73">
        <v>44530</v>
      </c>
      <c r="G1127" s="66" t="str">
        <f t="shared" si="204"/>
        <v>Targeted Dealer</v>
      </c>
      <c r="H1127" s="66"/>
      <c r="I1127" s="67">
        <v>200</v>
      </c>
      <c r="J1127" s="67">
        <f t="shared" si="205"/>
        <v>200</v>
      </c>
      <c r="K1127" s="68">
        <v>54.75</v>
      </c>
      <c r="L1127" s="68">
        <f t="shared" si="206"/>
        <v>145.25</v>
      </c>
      <c r="M1127" s="68">
        <f t="shared" si="207"/>
        <v>27.375</v>
      </c>
      <c r="N1127" s="96">
        <v>90.5</v>
      </c>
      <c r="O1127" s="97" t="str">
        <f t="shared" si="208"/>
        <v>DEC</v>
      </c>
      <c r="P1127" s="96">
        <v>90.5</v>
      </c>
      <c r="Q1127" s="98">
        <f t="shared" si="209"/>
        <v>-35.75</v>
      </c>
      <c r="R1127" s="97">
        <f t="shared" si="210"/>
        <v>-0.39502762430939231</v>
      </c>
      <c r="S1127" s="99" t="str">
        <f t="shared" si="211"/>
        <v>DEGROWTH</v>
      </c>
      <c r="T1127" s="68">
        <v>291</v>
      </c>
      <c r="U1127" s="100" t="str">
        <f t="shared" si="212"/>
        <v>jAN</v>
      </c>
      <c r="V1127" s="96">
        <v>291</v>
      </c>
      <c r="W1127" s="101">
        <f t="shared" si="213"/>
        <v>-236.25</v>
      </c>
      <c r="X1127" s="102">
        <f t="shared" si="214"/>
        <v>-0.81185567010309279</v>
      </c>
      <c r="Y1127" s="103" t="str">
        <f t="shared" si="215"/>
        <v>DEGROWTH</v>
      </c>
      <c r="Z1127" s="74">
        <v>0</v>
      </c>
      <c r="AA1127" s="69"/>
      <c r="AB1127" s="69" t="s">
        <v>131</v>
      </c>
      <c r="AC1127" s="3"/>
    </row>
    <row r="1128" spans="1:29" ht="14.25" customHeight="1">
      <c r="A1128" s="69" t="s">
        <v>131</v>
      </c>
      <c r="B1128" s="71" t="s">
        <v>95</v>
      </c>
      <c r="C1128" s="71" t="s">
        <v>2618</v>
      </c>
      <c r="D1128" s="71">
        <v>1000003425</v>
      </c>
      <c r="E1128" s="71" t="s">
        <v>2619</v>
      </c>
      <c r="F1128" s="73">
        <v>44999</v>
      </c>
      <c r="G1128" s="66" t="str">
        <f t="shared" si="204"/>
        <v>Targeted Dealer</v>
      </c>
      <c r="H1128" s="66"/>
      <c r="I1128" s="67">
        <v>2100</v>
      </c>
      <c r="J1128" s="67">
        <f t="shared" si="205"/>
        <v>2100</v>
      </c>
      <c r="K1128" s="68">
        <v>2338</v>
      </c>
      <c r="L1128" s="68">
        <f t="shared" si="206"/>
        <v>-238</v>
      </c>
      <c r="M1128" s="68">
        <f t="shared" si="207"/>
        <v>111.33333333333333</v>
      </c>
      <c r="N1128" s="96">
        <v>2555</v>
      </c>
      <c r="O1128" s="97" t="str">
        <f t="shared" si="208"/>
        <v>DEC</v>
      </c>
      <c r="P1128" s="96">
        <v>2555</v>
      </c>
      <c r="Q1128" s="98">
        <f t="shared" si="209"/>
        <v>-217</v>
      </c>
      <c r="R1128" s="97">
        <f t="shared" si="210"/>
        <v>-8.4931506849315053E-2</v>
      </c>
      <c r="S1128" s="99" t="str">
        <f t="shared" si="211"/>
        <v>DEGROWTH</v>
      </c>
      <c r="T1128" s="68">
        <v>1840</v>
      </c>
      <c r="U1128" s="100" t="str">
        <f t="shared" si="212"/>
        <v>jAN</v>
      </c>
      <c r="V1128" s="96">
        <v>1840</v>
      </c>
      <c r="W1128" s="101">
        <f t="shared" si="213"/>
        <v>498</v>
      </c>
      <c r="X1128" s="102">
        <f t="shared" si="214"/>
        <v>0.27065217391304341</v>
      </c>
      <c r="Y1128" s="103" t="str">
        <f t="shared" si="215"/>
        <v>GROWTH</v>
      </c>
      <c r="Z1128" s="74">
        <v>0</v>
      </c>
      <c r="AA1128" s="69"/>
      <c r="AB1128" s="69" t="s">
        <v>131</v>
      </c>
      <c r="AC1128" s="3"/>
    </row>
    <row r="1129" spans="1:29" ht="14.25" customHeight="1">
      <c r="A1129" s="69" t="s">
        <v>131</v>
      </c>
      <c r="B1129" s="71" t="s">
        <v>97</v>
      </c>
      <c r="C1129" s="71" t="s">
        <v>2620</v>
      </c>
      <c r="D1129" s="71">
        <v>1000001355</v>
      </c>
      <c r="E1129" s="72" t="s">
        <v>2621</v>
      </c>
      <c r="F1129" s="73">
        <v>41208</v>
      </c>
      <c r="G1129" s="66" t="str">
        <f t="shared" si="204"/>
        <v>Targeted Dealer</v>
      </c>
      <c r="H1129" s="66"/>
      <c r="I1129" s="67">
        <v>50</v>
      </c>
      <c r="J1129" s="67">
        <f t="shared" si="205"/>
        <v>50</v>
      </c>
      <c r="K1129" s="68">
        <v>12</v>
      </c>
      <c r="L1129" s="68">
        <f t="shared" si="206"/>
        <v>38</v>
      </c>
      <c r="M1129" s="68">
        <f t="shared" si="207"/>
        <v>24</v>
      </c>
      <c r="N1129" s="96">
        <v>13</v>
      </c>
      <c r="O1129" s="97" t="str">
        <f t="shared" si="208"/>
        <v>DEC</v>
      </c>
      <c r="P1129" s="96">
        <v>13</v>
      </c>
      <c r="Q1129" s="98">
        <f t="shared" si="209"/>
        <v>-1</v>
      </c>
      <c r="R1129" s="97">
        <f t="shared" si="210"/>
        <v>-7.6923076923076872E-2</v>
      </c>
      <c r="S1129" s="99" t="str">
        <f t="shared" si="211"/>
        <v>DEGROWTH</v>
      </c>
      <c r="T1129" s="68">
        <v>6.75</v>
      </c>
      <c r="U1129" s="100" t="str">
        <f t="shared" si="212"/>
        <v>jAN</v>
      </c>
      <c r="V1129" s="96">
        <v>6.75</v>
      </c>
      <c r="W1129" s="101">
        <f t="shared" si="213"/>
        <v>5.25</v>
      </c>
      <c r="X1129" s="102">
        <f t="shared" si="214"/>
        <v>0.77777777777777768</v>
      </c>
      <c r="Y1129" s="103" t="str">
        <f t="shared" si="215"/>
        <v>GROWTH</v>
      </c>
      <c r="Z1129" s="74">
        <v>0</v>
      </c>
      <c r="AA1129" s="69"/>
      <c r="AB1129" s="69" t="s">
        <v>131</v>
      </c>
      <c r="AC1129" s="3"/>
    </row>
    <row r="1130" spans="1:29" ht="14.25" customHeight="1">
      <c r="A1130" s="69" t="s">
        <v>131</v>
      </c>
      <c r="B1130" s="71" t="s">
        <v>97</v>
      </c>
      <c r="C1130" s="71" t="s">
        <v>2622</v>
      </c>
      <c r="D1130" s="71">
        <v>1000001352</v>
      </c>
      <c r="E1130" s="72" t="s">
        <v>2623</v>
      </c>
      <c r="F1130" s="73">
        <v>41475</v>
      </c>
      <c r="G1130" s="66" t="str">
        <f t="shared" si="204"/>
        <v>Targeted Dealer</v>
      </c>
      <c r="H1130" s="66"/>
      <c r="I1130" s="67">
        <v>2000</v>
      </c>
      <c r="J1130" s="67">
        <f t="shared" si="205"/>
        <v>2000</v>
      </c>
      <c r="K1130" s="68">
        <v>2087.0500000000002</v>
      </c>
      <c r="L1130" s="68">
        <f t="shared" si="206"/>
        <v>-87.050000000000182</v>
      </c>
      <c r="M1130" s="68">
        <f t="shared" si="207"/>
        <v>104.35250000000001</v>
      </c>
      <c r="N1130" s="96">
        <v>2084.25</v>
      </c>
      <c r="O1130" s="97" t="str">
        <f t="shared" si="208"/>
        <v>DEC</v>
      </c>
      <c r="P1130" s="96">
        <v>2084.25</v>
      </c>
      <c r="Q1130" s="98">
        <f t="shared" si="209"/>
        <v>2.8000000000001819</v>
      </c>
      <c r="R1130" s="97">
        <f t="shared" si="210"/>
        <v>1.3434089000841087E-3</v>
      </c>
      <c r="S1130" s="99" t="str">
        <f t="shared" si="211"/>
        <v>GROWTH</v>
      </c>
      <c r="T1130" s="68">
        <v>1260.5</v>
      </c>
      <c r="U1130" s="100" t="str">
        <f t="shared" si="212"/>
        <v>jAN</v>
      </c>
      <c r="V1130" s="96">
        <v>1260.5</v>
      </c>
      <c r="W1130" s="101">
        <f t="shared" si="213"/>
        <v>826.55000000000018</v>
      </c>
      <c r="X1130" s="102">
        <f t="shared" si="214"/>
        <v>0.65573185243950838</v>
      </c>
      <c r="Y1130" s="103" t="str">
        <f t="shared" si="215"/>
        <v>GROWTH</v>
      </c>
      <c r="Z1130" s="74">
        <v>0</v>
      </c>
      <c r="AA1130" s="69"/>
      <c r="AB1130" s="69" t="s">
        <v>131</v>
      </c>
      <c r="AC1130" s="3"/>
    </row>
    <row r="1131" spans="1:29" ht="14.25" customHeight="1">
      <c r="A1131" s="69" t="s">
        <v>131</v>
      </c>
      <c r="B1131" s="71" t="s">
        <v>97</v>
      </c>
      <c r="C1131" s="71" t="s">
        <v>2624</v>
      </c>
      <c r="D1131" s="71">
        <v>1000001357</v>
      </c>
      <c r="E1131" s="72" t="s">
        <v>2625</v>
      </c>
      <c r="F1131" s="73">
        <v>41554</v>
      </c>
      <c r="G1131" s="66" t="str">
        <f t="shared" si="204"/>
        <v>Targeted Dealer</v>
      </c>
      <c r="H1131" s="66"/>
      <c r="I1131" s="67">
        <v>175</v>
      </c>
      <c r="J1131" s="67">
        <f t="shared" si="205"/>
        <v>175</v>
      </c>
      <c r="K1131" s="68">
        <v>142</v>
      </c>
      <c r="L1131" s="68">
        <f t="shared" si="206"/>
        <v>33</v>
      </c>
      <c r="M1131" s="68">
        <f t="shared" si="207"/>
        <v>81.142857142857139</v>
      </c>
      <c r="N1131" s="96">
        <v>195</v>
      </c>
      <c r="O1131" s="97" t="str">
        <f t="shared" si="208"/>
        <v>DEC</v>
      </c>
      <c r="P1131" s="96">
        <v>195</v>
      </c>
      <c r="Q1131" s="98">
        <f t="shared" si="209"/>
        <v>-53</v>
      </c>
      <c r="R1131" s="97">
        <f t="shared" si="210"/>
        <v>-0.27179487179487183</v>
      </c>
      <c r="S1131" s="99" t="str">
        <f t="shared" si="211"/>
        <v>DEGROWTH</v>
      </c>
      <c r="T1131" s="68">
        <v>139</v>
      </c>
      <c r="U1131" s="100" t="str">
        <f t="shared" si="212"/>
        <v>jAN</v>
      </c>
      <c r="V1131" s="96">
        <v>139</v>
      </c>
      <c r="W1131" s="101">
        <f t="shared" si="213"/>
        <v>3</v>
      </c>
      <c r="X1131" s="102">
        <f t="shared" si="214"/>
        <v>2.1582733812949728E-2</v>
      </c>
      <c r="Y1131" s="103" t="str">
        <f t="shared" si="215"/>
        <v>GROWTH</v>
      </c>
      <c r="Z1131" s="74">
        <v>0</v>
      </c>
      <c r="AA1131" s="69"/>
      <c r="AB1131" s="69" t="s">
        <v>131</v>
      </c>
      <c r="AC1131" s="3"/>
    </row>
    <row r="1132" spans="1:29" ht="14.25" customHeight="1">
      <c r="A1132" s="69" t="s">
        <v>131</v>
      </c>
      <c r="B1132" s="71" t="s">
        <v>97</v>
      </c>
      <c r="C1132" s="71" t="s">
        <v>2626</v>
      </c>
      <c r="D1132" s="71">
        <v>1000001369</v>
      </c>
      <c r="E1132" s="72" t="s">
        <v>2627</v>
      </c>
      <c r="F1132" s="73">
        <v>42332</v>
      </c>
      <c r="G1132" s="66" t="str">
        <f t="shared" si="204"/>
        <v>Targeted Dealer</v>
      </c>
      <c r="H1132" s="66"/>
      <c r="I1132" s="67">
        <v>100</v>
      </c>
      <c r="J1132" s="67">
        <f t="shared" si="205"/>
        <v>100</v>
      </c>
      <c r="K1132" s="68">
        <v>135</v>
      </c>
      <c r="L1132" s="68">
        <f t="shared" si="206"/>
        <v>-35</v>
      </c>
      <c r="M1132" s="68">
        <f t="shared" si="207"/>
        <v>135</v>
      </c>
      <c r="N1132" s="96">
        <v>80</v>
      </c>
      <c r="O1132" s="97" t="str">
        <f t="shared" si="208"/>
        <v>DEC</v>
      </c>
      <c r="P1132" s="96">
        <v>80</v>
      </c>
      <c r="Q1132" s="98">
        <f t="shared" si="209"/>
        <v>55</v>
      </c>
      <c r="R1132" s="97">
        <f t="shared" si="210"/>
        <v>0.6875</v>
      </c>
      <c r="S1132" s="99" t="str">
        <f t="shared" si="211"/>
        <v>GROWTH</v>
      </c>
      <c r="T1132" s="68">
        <v>58.5</v>
      </c>
      <c r="U1132" s="100" t="str">
        <f t="shared" si="212"/>
        <v>jAN</v>
      </c>
      <c r="V1132" s="96">
        <v>58.5</v>
      </c>
      <c r="W1132" s="101">
        <f t="shared" si="213"/>
        <v>76.5</v>
      </c>
      <c r="X1132" s="102">
        <f t="shared" si="214"/>
        <v>1.3076923076923075</v>
      </c>
      <c r="Y1132" s="103" t="str">
        <f t="shared" si="215"/>
        <v>GROWTH</v>
      </c>
      <c r="Z1132" s="74">
        <v>0</v>
      </c>
      <c r="AA1132" s="69"/>
      <c r="AB1132" s="69" t="s">
        <v>131</v>
      </c>
      <c r="AC1132" s="3"/>
    </row>
    <row r="1133" spans="1:29" ht="14.25" customHeight="1">
      <c r="A1133" s="69" t="s">
        <v>131</v>
      </c>
      <c r="B1133" s="71" t="s">
        <v>97</v>
      </c>
      <c r="C1133" s="71" t="s">
        <v>2628</v>
      </c>
      <c r="D1133" s="71">
        <v>1000001365</v>
      </c>
      <c r="E1133" s="72" t="s">
        <v>2629</v>
      </c>
      <c r="F1133" s="73">
        <v>42739</v>
      </c>
      <c r="G1133" s="66" t="str">
        <f t="shared" si="204"/>
        <v>Targeted Dealer</v>
      </c>
      <c r="H1133" s="66"/>
      <c r="I1133" s="67">
        <v>800</v>
      </c>
      <c r="J1133" s="67">
        <f t="shared" si="205"/>
        <v>800</v>
      </c>
      <c r="K1133" s="68">
        <v>725.5</v>
      </c>
      <c r="L1133" s="68">
        <f t="shared" si="206"/>
        <v>74.5</v>
      </c>
      <c r="M1133" s="68">
        <f t="shared" si="207"/>
        <v>90.6875</v>
      </c>
      <c r="N1133" s="96">
        <v>716.5</v>
      </c>
      <c r="O1133" s="97" t="str">
        <f t="shared" si="208"/>
        <v>DEC</v>
      </c>
      <c r="P1133" s="96">
        <v>716.5</v>
      </c>
      <c r="Q1133" s="98">
        <f t="shared" si="209"/>
        <v>9</v>
      </c>
      <c r="R1133" s="97">
        <f t="shared" si="210"/>
        <v>1.2561060711793415E-2</v>
      </c>
      <c r="S1133" s="99" t="str">
        <f t="shared" si="211"/>
        <v>GROWTH</v>
      </c>
      <c r="T1133" s="68">
        <v>643.75</v>
      </c>
      <c r="U1133" s="100" t="str">
        <f t="shared" si="212"/>
        <v>jAN</v>
      </c>
      <c r="V1133" s="96">
        <v>643.75</v>
      </c>
      <c r="W1133" s="101">
        <f t="shared" si="213"/>
        <v>81.75</v>
      </c>
      <c r="X1133" s="102">
        <f t="shared" si="214"/>
        <v>0.1269902912621359</v>
      </c>
      <c r="Y1133" s="103" t="str">
        <f t="shared" si="215"/>
        <v>GROWTH</v>
      </c>
      <c r="Z1133" s="74">
        <v>0</v>
      </c>
      <c r="AA1133" s="69"/>
      <c r="AB1133" s="69" t="s">
        <v>131</v>
      </c>
      <c r="AC1133" s="3"/>
    </row>
    <row r="1134" spans="1:29" ht="14.25" customHeight="1">
      <c r="A1134" s="69" t="s">
        <v>131</v>
      </c>
      <c r="B1134" s="71" t="s">
        <v>97</v>
      </c>
      <c r="C1134" s="71" t="s">
        <v>2630</v>
      </c>
      <c r="D1134" s="71">
        <v>1000001371</v>
      </c>
      <c r="E1134" s="72" t="s">
        <v>2631</v>
      </c>
      <c r="F1134" s="73">
        <v>43235</v>
      </c>
      <c r="G1134" s="66" t="str">
        <f t="shared" si="204"/>
        <v>Targeted Dealer</v>
      </c>
      <c r="H1134" s="66"/>
      <c r="I1134" s="67">
        <v>50</v>
      </c>
      <c r="J1134" s="67">
        <f t="shared" si="205"/>
        <v>50</v>
      </c>
      <c r="K1134" s="68">
        <v>36</v>
      </c>
      <c r="L1134" s="68">
        <f t="shared" si="206"/>
        <v>14</v>
      </c>
      <c r="M1134" s="68">
        <f t="shared" si="207"/>
        <v>72</v>
      </c>
      <c r="N1134" s="96">
        <v>12</v>
      </c>
      <c r="O1134" s="97" t="str">
        <f t="shared" si="208"/>
        <v>DEC</v>
      </c>
      <c r="P1134" s="96">
        <v>12</v>
      </c>
      <c r="Q1134" s="98">
        <f t="shared" si="209"/>
        <v>24</v>
      </c>
      <c r="R1134" s="97">
        <f t="shared" si="210"/>
        <v>2</v>
      </c>
      <c r="S1134" s="99" t="str">
        <f t="shared" si="211"/>
        <v>GROWTH</v>
      </c>
      <c r="T1134" s="68">
        <v>216</v>
      </c>
      <c r="U1134" s="100" t="str">
        <f t="shared" si="212"/>
        <v>jAN</v>
      </c>
      <c r="V1134" s="96">
        <v>216</v>
      </c>
      <c r="W1134" s="101">
        <f t="shared" si="213"/>
        <v>-180</v>
      </c>
      <c r="X1134" s="102">
        <f t="shared" si="214"/>
        <v>-0.83333333333333337</v>
      </c>
      <c r="Y1134" s="103" t="str">
        <f t="shared" si="215"/>
        <v>DEGROWTH</v>
      </c>
      <c r="Z1134" s="74">
        <v>1</v>
      </c>
      <c r="AA1134" s="69"/>
      <c r="AB1134" s="69" t="s">
        <v>131</v>
      </c>
      <c r="AC1134" s="3"/>
    </row>
    <row r="1135" spans="1:29" ht="14.25" customHeight="1">
      <c r="A1135" s="69" t="s">
        <v>131</v>
      </c>
      <c r="B1135" s="71" t="s">
        <v>97</v>
      </c>
      <c r="C1135" s="71" t="s">
        <v>2632</v>
      </c>
      <c r="D1135" s="71">
        <v>1000002008</v>
      </c>
      <c r="E1135" s="72" t="s">
        <v>2633</v>
      </c>
      <c r="F1135" s="73">
        <v>44478</v>
      </c>
      <c r="G1135" s="66" t="str">
        <f t="shared" si="204"/>
        <v>Targeted Dealer</v>
      </c>
      <c r="H1135" s="66"/>
      <c r="I1135" s="67">
        <v>1400</v>
      </c>
      <c r="J1135" s="67">
        <f t="shared" si="205"/>
        <v>1400</v>
      </c>
      <c r="K1135" s="68">
        <v>1400.25</v>
      </c>
      <c r="L1135" s="68">
        <f t="shared" si="206"/>
        <v>-0.25</v>
      </c>
      <c r="M1135" s="68">
        <f t="shared" si="207"/>
        <v>100.01785714285714</v>
      </c>
      <c r="N1135" s="96">
        <v>1366.25</v>
      </c>
      <c r="O1135" s="97" t="str">
        <f t="shared" si="208"/>
        <v>DEC</v>
      </c>
      <c r="P1135" s="96">
        <v>1366.25</v>
      </c>
      <c r="Q1135" s="98">
        <f t="shared" si="209"/>
        <v>34</v>
      </c>
      <c r="R1135" s="97">
        <f t="shared" si="210"/>
        <v>2.4885635864592803E-2</v>
      </c>
      <c r="S1135" s="99" t="str">
        <f t="shared" si="211"/>
        <v>GROWTH</v>
      </c>
      <c r="T1135" s="68">
        <v>386</v>
      </c>
      <c r="U1135" s="100" t="str">
        <f t="shared" si="212"/>
        <v>jAN</v>
      </c>
      <c r="V1135" s="96">
        <v>386</v>
      </c>
      <c r="W1135" s="101">
        <f t="shared" si="213"/>
        <v>1014.25</v>
      </c>
      <c r="X1135" s="102">
        <f t="shared" si="214"/>
        <v>2.6275906735751295</v>
      </c>
      <c r="Y1135" s="103" t="str">
        <f t="shared" si="215"/>
        <v>GROWTH</v>
      </c>
      <c r="Z1135" s="74">
        <v>0</v>
      </c>
      <c r="AA1135" s="69"/>
      <c r="AB1135" s="69" t="s">
        <v>131</v>
      </c>
      <c r="AC1135" s="3"/>
    </row>
    <row r="1136" spans="1:29" ht="14.25" customHeight="1">
      <c r="A1136" s="69" t="s">
        <v>131</v>
      </c>
      <c r="B1136" s="71" t="s">
        <v>97</v>
      </c>
      <c r="C1136" s="71" t="s">
        <v>2634</v>
      </c>
      <c r="D1136" s="71">
        <v>1000002054</v>
      </c>
      <c r="E1136" s="72" t="s">
        <v>2635</v>
      </c>
      <c r="F1136" s="73">
        <v>44527</v>
      </c>
      <c r="G1136" s="66" t="str">
        <f t="shared" si="204"/>
        <v>Targeted Dealer</v>
      </c>
      <c r="H1136" s="66"/>
      <c r="I1136" s="67">
        <v>1700</v>
      </c>
      <c r="J1136" s="67">
        <f t="shared" si="205"/>
        <v>1700</v>
      </c>
      <c r="K1136" s="68">
        <v>1017.75</v>
      </c>
      <c r="L1136" s="68">
        <f t="shared" si="206"/>
        <v>682.25</v>
      </c>
      <c r="M1136" s="68">
        <f t="shared" si="207"/>
        <v>59.867647058823529</v>
      </c>
      <c r="N1136" s="96">
        <v>1317.05</v>
      </c>
      <c r="O1136" s="97" t="str">
        <f t="shared" si="208"/>
        <v>DEC</v>
      </c>
      <c r="P1136" s="96">
        <v>1317.05</v>
      </c>
      <c r="Q1136" s="98">
        <f t="shared" si="209"/>
        <v>-299.29999999999995</v>
      </c>
      <c r="R1136" s="97">
        <f t="shared" si="210"/>
        <v>-0.22725029421813903</v>
      </c>
      <c r="S1136" s="99" t="str">
        <f t="shared" si="211"/>
        <v>DEGROWTH</v>
      </c>
      <c r="T1136" s="68">
        <v>1845</v>
      </c>
      <c r="U1136" s="100" t="str">
        <f t="shared" si="212"/>
        <v>jAN</v>
      </c>
      <c r="V1136" s="96">
        <v>1845</v>
      </c>
      <c r="W1136" s="101">
        <f t="shared" si="213"/>
        <v>-827.25</v>
      </c>
      <c r="X1136" s="102">
        <f t="shared" si="214"/>
        <v>-0.44837398373983739</v>
      </c>
      <c r="Y1136" s="103" t="str">
        <f t="shared" si="215"/>
        <v>DEGROWTH</v>
      </c>
      <c r="Z1136" s="74">
        <v>0</v>
      </c>
      <c r="AA1136" s="69"/>
      <c r="AB1136" s="69" t="s">
        <v>131</v>
      </c>
      <c r="AC1136" s="3"/>
    </row>
    <row r="1137" spans="1:29" ht="14.25" customHeight="1">
      <c r="A1137" s="69" t="s">
        <v>131</v>
      </c>
      <c r="B1137" s="78" t="s">
        <v>97</v>
      </c>
      <c r="C1137" s="78" t="s">
        <v>2636</v>
      </c>
      <c r="D1137" s="78">
        <v>1000004001</v>
      </c>
      <c r="E1137" s="78" t="s">
        <v>2637</v>
      </c>
      <c r="F1137" s="73">
        <v>45449</v>
      </c>
      <c r="G1137" s="66" t="str">
        <f t="shared" si="204"/>
        <v>Targeted Dealer</v>
      </c>
      <c r="H1137" s="66"/>
      <c r="I1137" s="67">
        <v>50</v>
      </c>
      <c r="J1137" s="67">
        <f t="shared" si="205"/>
        <v>50</v>
      </c>
      <c r="K1137" s="68">
        <v>3</v>
      </c>
      <c r="L1137" s="68">
        <f t="shared" si="206"/>
        <v>47</v>
      </c>
      <c r="M1137" s="68">
        <f t="shared" si="207"/>
        <v>6</v>
      </c>
      <c r="N1137" s="96">
        <v>8.25</v>
      </c>
      <c r="O1137" s="97" t="str">
        <f t="shared" si="208"/>
        <v>DEC</v>
      </c>
      <c r="P1137" s="96">
        <v>8.25</v>
      </c>
      <c r="Q1137" s="98">
        <f t="shared" si="209"/>
        <v>-5.25</v>
      </c>
      <c r="R1137" s="97">
        <f t="shared" si="210"/>
        <v>-0.63636363636363635</v>
      </c>
      <c r="S1137" s="99" t="str">
        <f t="shared" si="211"/>
        <v>DEGROWTH</v>
      </c>
      <c r="T1137" s="68">
        <v>8</v>
      </c>
      <c r="U1137" s="100" t="str">
        <f t="shared" si="212"/>
        <v>jAN</v>
      </c>
      <c r="V1137" s="96">
        <v>8</v>
      </c>
      <c r="W1137" s="101">
        <f t="shared" si="213"/>
        <v>-5</v>
      </c>
      <c r="X1137" s="102">
        <f t="shared" si="214"/>
        <v>-0.625</v>
      </c>
      <c r="Y1137" s="103" t="str">
        <f t="shared" si="215"/>
        <v>DEGROWTH</v>
      </c>
      <c r="Z1137" s="74">
        <v>0</v>
      </c>
      <c r="AA1137" s="69"/>
      <c r="AB1137" s="69" t="s">
        <v>131</v>
      </c>
      <c r="AC1137" s="3"/>
    </row>
    <row r="1138" spans="1:29" ht="14.25" customHeight="1">
      <c r="A1138" s="69" t="s">
        <v>130</v>
      </c>
      <c r="B1138" s="71" t="s">
        <v>108</v>
      </c>
      <c r="C1138" s="71" t="s">
        <v>2638</v>
      </c>
      <c r="D1138" s="71">
        <v>1000001479</v>
      </c>
      <c r="E1138" s="72" t="s">
        <v>2639</v>
      </c>
      <c r="F1138" s="73">
        <v>41457</v>
      </c>
      <c r="G1138" s="66" t="str">
        <f t="shared" si="204"/>
        <v>Targeted Dealer</v>
      </c>
      <c r="H1138" s="66"/>
      <c r="I1138" s="67">
        <v>550</v>
      </c>
      <c r="J1138" s="67">
        <f t="shared" si="205"/>
        <v>550</v>
      </c>
      <c r="K1138" s="68">
        <v>224</v>
      </c>
      <c r="L1138" s="68">
        <f t="shared" si="206"/>
        <v>326</v>
      </c>
      <c r="M1138" s="68">
        <f t="shared" si="207"/>
        <v>40.727272727272727</v>
      </c>
      <c r="N1138" s="96">
        <v>722</v>
      </c>
      <c r="O1138" s="97" t="str">
        <f t="shared" si="208"/>
        <v>DEC</v>
      </c>
      <c r="P1138" s="96">
        <v>722</v>
      </c>
      <c r="Q1138" s="98">
        <f t="shared" si="209"/>
        <v>-498</v>
      </c>
      <c r="R1138" s="97">
        <f t="shared" si="210"/>
        <v>-0.6897506925207757</v>
      </c>
      <c r="S1138" s="99" t="str">
        <f t="shared" si="211"/>
        <v>DEGROWTH</v>
      </c>
      <c r="T1138" s="68">
        <v>529</v>
      </c>
      <c r="U1138" s="100" t="str">
        <f t="shared" si="212"/>
        <v>jAN</v>
      </c>
      <c r="V1138" s="96">
        <v>529</v>
      </c>
      <c r="W1138" s="101">
        <f t="shared" si="213"/>
        <v>-305</v>
      </c>
      <c r="X1138" s="102">
        <f t="shared" si="214"/>
        <v>-0.57655954631379958</v>
      </c>
      <c r="Y1138" s="103" t="str">
        <f t="shared" si="215"/>
        <v>DEGROWTH</v>
      </c>
      <c r="Z1138" s="74">
        <v>0</v>
      </c>
      <c r="AA1138" s="69"/>
      <c r="AB1138" s="69" t="s">
        <v>130</v>
      </c>
      <c r="AC1138" s="3"/>
    </row>
    <row r="1139" spans="1:29" ht="14.25" customHeight="1">
      <c r="A1139" s="69" t="s">
        <v>130</v>
      </c>
      <c r="B1139" s="71" t="s">
        <v>108</v>
      </c>
      <c r="C1139" s="71" t="s">
        <v>2640</v>
      </c>
      <c r="D1139" s="71">
        <v>1000001480</v>
      </c>
      <c r="E1139" s="72" t="s">
        <v>2641</v>
      </c>
      <c r="F1139" s="73">
        <v>41498</v>
      </c>
      <c r="G1139" s="66" t="str">
        <f t="shared" si="204"/>
        <v>Targeted Dealer</v>
      </c>
      <c r="H1139" s="66"/>
      <c r="I1139" s="67">
        <v>50</v>
      </c>
      <c r="J1139" s="67">
        <f t="shared" si="205"/>
        <v>50</v>
      </c>
      <c r="K1139" s="68">
        <v>16</v>
      </c>
      <c r="L1139" s="68">
        <f t="shared" si="206"/>
        <v>34</v>
      </c>
      <c r="M1139" s="68">
        <f t="shared" si="207"/>
        <v>32</v>
      </c>
      <c r="N1139" s="96">
        <v>16</v>
      </c>
      <c r="O1139" s="97" t="str">
        <f t="shared" si="208"/>
        <v>DEC</v>
      </c>
      <c r="P1139" s="96">
        <v>16</v>
      </c>
      <c r="Q1139" s="98">
        <f t="shared" si="209"/>
        <v>0</v>
      </c>
      <c r="R1139" s="97">
        <f t="shared" si="210"/>
        <v>0</v>
      </c>
      <c r="S1139" s="99" t="str">
        <f t="shared" si="211"/>
        <v>GROWTH</v>
      </c>
      <c r="T1139" s="68">
        <v>8</v>
      </c>
      <c r="U1139" s="100" t="str">
        <f t="shared" si="212"/>
        <v>jAN</v>
      </c>
      <c r="V1139" s="96">
        <v>8</v>
      </c>
      <c r="W1139" s="101">
        <f t="shared" si="213"/>
        <v>8</v>
      </c>
      <c r="X1139" s="102">
        <f t="shared" si="214"/>
        <v>1</v>
      </c>
      <c r="Y1139" s="103" t="str">
        <f t="shared" si="215"/>
        <v>GROWTH</v>
      </c>
      <c r="Z1139" s="74">
        <v>1</v>
      </c>
      <c r="AA1139" s="69"/>
      <c r="AB1139" s="69" t="s">
        <v>130</v>
      </c>
      <c r="AC1139" s="3"/>
    </row>
    <row r="1140" spans="1:29" ht="14.25" customHeight="1">
      <c r="A1140" s="69" t="s">
        <v>130</v>
      </c>
      <c r="B1140" s="71" t="s">
        <v>108</v>
      </c>
      <c r="C1140" s="71" t="s">
        <v>2642</v>
      </c>
      <c r="D1140" s="71">
        <v>1000001516</v>
      </c>
      <c r="E1140" s="72" t="s">
        <v>2643</v>
      </c>
      <c r="F1140" s="73">
        <v>41547</v>
      </c>
      <c r="G1140" s="66" t="str">
        <f t="shared" si="204"/>
        <v>Targeted Dealer</v>
      </c>
      <c r="H1140" s="66"/>
      <c r="I1140" s="67">
        <v>850</v>
      </c>
      <c r="J1140" s="67">
        <f t="shared" si="205"/>
        <v>850</v>
      </c>
      <c r="K1140" s="68">
        <v>80</v>
      </c>
      <c r="L1140" s="68">
        <f t="shared" si="206"/>
        <v>770</v>
      </c>
      <c r="M1140" s="68">
        <f t="shared" si="207"/>
        <v>9.4117647058823533</v>
      </c>
      <c r="N1140" s="96">
        <v>0</v>
      </c>
      <c r="O1140" s="97" t="str">
        <f t="shared" si="208"/>
        <v>DEC</v>
      </c>
      <c r="P1140" s="96">
        <v>0</v>
      </c>
      <c r="Q1140" s="98">
        <f t="shared" si="209"/>
        <v>80</v>
      </c>
      <c r="R1140" s="97" t="str">
        <f t="shared" si="210"/>
        <v xml:space="preserve"> </v>
      </c>
      <c r="S1140" s="99" t="b">
        <f t="shared" si="211"/>
        <v>0</v>
      </c>
      <c r="T1140" s="68">
        <v>822.5</v>
      </c>
      <c r="U1140" s="100" t="str">
        <f t="shared" si="212"/>
        <v>jAN</v>
      </c>
      <c r="V1140" s="96">
        <v>822.5</v>
      </c>
      <c r="W1140" s="101">
        <f t="shared" si="213"/>
        <v>-742.5</v>
      </c>
      <c r="X1140" s="102">
        <f t="shared" si="214"/>
        <v>-0.90273556231003038</v>
      </c>
      <c r="Y1140" s="103" t="str">
        <f t="shared" si="215"/>
        <v>DEGROWTH</v>
      </c>
      <c r="Z1140" s="74">
        <v>0</v>
      </c>
      <c r="AA1140" s="69"/>
      <c r="AB1140" s="69" t="s">
        <v>130</v>
      </c>
      <c r="AC1140" s="3"/>
    </row>
    <row r="1141" spans="1:29" ht="14.25" customHeight="1">
      <c r="A1141" s="69" t="s">
        <v>130</v>
      </c>
      <c r="B1141" s="71" t="s">
        <v>108</v>
      </c>
      <c r="C1141" s="71" t="s">
        <v>2644</v>
      </c>
      <c r="D1141" s="71">
        <v>1000001519</v>
      </c>
      <c r="E1141" s="72" t="s">
        <v>2645</v>
      </c>
      <c r="F1141" s="73">
        <v>41688</v>
      </c>
      <c r="G1141" s="66" t="str">
        <f t="shared" si="204"/>
        <v>Targeted Dealer</v>
      </c>
      <c r="H1141" s="66"/>
      <c r="I1141" s="67">
        <v>350</v>
      </c>
      <c r="J1141" s="67">
        <f t="shared" si="205"/>
        <v>350</v>
      </c>
      <c r="K1141" s="68">
        <v>261.5</v>
      </c>
      <c r="L1141" s="68">
        <f t="shared" si="206"/>
        <v>88.5</v>
      </c>
      <c r="M1141" s="68">
        <f t="shared" si="207"/>
        <v>74.714285714285708</v>
      </c>
      <c r="N1141" s="96">
        <v>370</v>
      </c>
      <c r="O1141" s="97" t="str">
        <f t="shared" si="208"/>
        <v>DEC</v>
      </c>
      <c r="P1141" s="96">
        <v>370</v>
      </c>
      <c r="Q1141" s="98">
        <f t="shared" si="209"/>
        <v>-108.5</v>
      </c>
      <c r="R1141" s="97">
        <f t="shared" si="210"/>
        <v>-0.29324324324324325</v>
      </c>
      <c r="S1141" s="99" t="str">
        <f t="shared" si="211"/>
        <v>DEGROWTH</v>
      </c>
      <c r="T1141" s="68">
        <v>321</v>
      </c>
      <c r="U1141" s="100" t="str">
        <f t="shared" si="212"/>
        <v>jAN</v>
      </c>
      <c r="V1141" s="96">
        <v>321</v>
      </c>
      <c r="W1141" s="101">
        <f t="shared" si="213"/>
        <v>-59.5</v>
      </c>
      <c r="X1141" s="102">
        <f t="shared" si="214"/>
        <v>-0.18535825545171336</v>
      </c>
      <c r="Y1141" s="103" t="str">
        <f t="shared" si="215"/>
        <v>DEGROWTH</v>
      </c>
      <c r="Z1141" s="74">
        <v>0</v>
      </c>
      <c r="AA1141" s="69"/>
      <c r="AB1141" s="69" t="s">
        <v>130</v>
      </c>
      <c r="AC1141" s="3"/>
    </row>
    <row r="1142" spans="1:29" ht="14.25" customHeight="1">
      <c r="A1142" s="69" t="s">
        <v>130</v>
      </c>
      <c r="B1142" s="71" t="s">
        <v>108</v>
      </c>
      <c r="C1142" s="71" t="s">
        <v>2646</v>
      </c>
      <c r="D1142" s="71">
        <v>1000001515</v>
      </c>
      <c r="E1142" s="72" t="s">
        <v>2647</v>
      </c>
      <c r="F1142" s="73">
        <v>41717</v>
      </c>
      <c r="G1142" s="66" t="str">
        <f t="shared" si="204"/>
        <v>Targeted Dealer</v>
      </c>
      <c r="H1142" s="66"/>
      <c r="I1142" s="67">
        <v>225</v>
      </c>
      <c r="J1142" s="67">
        <f t="shared" si="205"/>
        <v>225</v>
      </c>
      <c r="K1142" s="68">
        <v>275</v>
      </c>
      <c r="L1142" s="68">
        <f t="shared" si="206"/>
        <v>-50</v>
      </c>
      <c r="M1142" s="68">
        <f t="shared" si="207"/>
        <v>122.22222222222223</v>
      </c>
      <c r="N1142" s="96">
        <v>211</v>
      </c>
      <c r="O1142" s="97" t="str">
        <f t="shared" si="208"/>
        <v>DEC</v>
      </c>
      <c r="P1142" s="96">
        <v>211</v>
      </c>
      <c r="Q1142" s="98">
        <f t="shared" si="209"/>
        <v>64</v>
      </c>
      <c r="R1142" s="97">
        <f t="shared" si="210"/>
        <v>0.30331753554502372</v>
      </c>
      <c r="S1142" s="99" t="str">
        <f t="shared" si="211"/>
        <v>GROWTH</v>
      </c>
      <c r="T1142" s="68">
        <v>213</v>
      </c>
      <c r="U1142" s="100" t="str">
        <f t="shared" si="212"/>
        <v>jAN</v>
      </c>
      <c r="V1142" s="96">
        <v>213</v>
      </c>
      <c r="W1142" s="101">
        <f t="shared" si="213"/>
        <v>62</v>
      </c>
      <c r="X1142" s="102">
        <f t="shared" si="214"/>
        <v>0.29107981220657275</v>
      </c>
      <c r="Y1142" s="103" t="str">
        <f t="shared" si="215"/>
        <v>GROWTH</v>
      </c>
      <c r="Z1142" s="74">
        <v>0</v>
      </c>
      <c r="AA1142" s="69"/>
      <c r="AB1142" s="69" t="s">
        <v>130</v>
      </c>
      <c r="AC1142" s="3"/>
    </row>
    <row r="1143" spans="1:29" ht="14.25" customHeight="1">
      <c r="A1143" s="69" t="s">
        <v>130</v>
      </c>
      <c r="B1143" s="71" t="s">
        <v>108</v>
      </c>
      <c r="C1143" s="71" t="s">
        <v>2648</v>
      </c>
      <c r="D1143" s="71">
        <v>1000001496</v>
      </c>
      <c r="E1143" s="72" t="s">
        <v>2649</v>
      </c>
      <c r="F1143" s="73">
        <v>41768</v>
      </c>
      <c r="G1143" s="66" t="str">
        <f t="shared" si="204"/>
        <v>Targeted Dealer</v>
      </c>
      <c r="H1143" s="66"/>
      <c r="I1143" s="67">
        <v>40</v>
      </c>
      <c r="J1143" s="67">
        <f t="shared" si="205"/>
        <v>40</v>
      </c>
      <c r="K1143" s="68">
        <v>40</v>
      </c>
      <c r="L1143" s="68">
        <f t="shared" si="206"/>
        <v>0</v>
      </c>
      <c r="M1143" s="68">
        <f t="shared" si="207"/>
        <v>100</v>
      </c>
      <c r="N1143" s="96">
        <v>32</v>
      </c>
      <c r="O1143" s="97" t="str">
        <f t="shared" si="208"/>
        <v>DEC</v>
      </c>
      <c r="P1143" s="96">
        <v>32</v>
      </c>
      <c r="Q1143" s="98">
        <f t="shared" si="209"/>
        <v>8</v>
      </c>
      <c r="R1143" s="97">
        <f t="shared" si="210"/>
        <v>0.25</v>
      </c>
      <c r="S1143" s="99" t="str">
        <f t="shared" si="211"/>
        <v>GROWTH</v>
      </c>
      <c r="T1143" s="68">
        <v>32</v>
      </c>
      <c r="U1143" s="100" t="str">
        <f t="shared" si="212"/>
        <v>jAN</v>
      </c>
      <c r="V1143" s="96">
        <v>32</v>
      </c>
      <c r="W1143" s="101">
        <f t="shared" si="213"/>
        <v>8</v>
      </c>
      <c r="X1143" s="102">
        <f t="shared" si="214"/>
        <v>0.25</v>
      </c>
      <c r="Y1143" s="103" t="str">
        <f t="shared" si="215"/>
        <v>GROWTH</v>
      </c>
      <c r="Z1143" s="74">
        <v>0</v>
      </c>
      <c r="AA1143" s="69"/>
      <c r="AB1143" s="69" t="s">
        <v>130</v>
      </c>
      <c r="AC1143" s="3"/>
    </row>
    <row r="1144" spans="1:29" ht="14.25" customHeight="1">
      <c r="A1144" s="69" t="s">
        <v>130</v>
      </c>
      <c r="B1144" s="71" t="s">
        <v>108</v>
      </c>
      <c r="C1144" s="71" t="s">
        <v>2650</v>
      </c>
      <c r="D1144" s="71">
        <v>1000001482</v>
      </c>
      <c r="E1144" s="72" t="s">
        <v>2651</v>
      </c>
      <c r="F1144" s="73">
        <v>41817</v>
      </c>
      <c r="G1144" s="66" t="str">
        <f t="shared" si="204"/>
        <v>Targeted Dealer</v>
      </c>
      <c r="H1144" s="66"/>
      <c r="I1144" s="67">
        <v>320</v>
      </c>
      <c r="J1144" s="67">
        <f t="shared" si="205"/>
        <v>320</v>
      </c>
      <c r="K1144" s="68">
        <v>89.5</v>
      </c>
      <c r="L1144" s="68">
        <f t="shared" si="206"/>
        <v>230.5</v>
      </c>
      <c r="M1144" s="68">
        <f t="shared" si="207"/>
        <v>27.96875</v>
      </c>
      <c r="N1144" s="96">
        <v>0</v>
      </c>
      <c r="O1144" s="97" t="str">
        <f t="shared" si="208"/>
        <v>DEC</v>
      </c>
      <c r="P1144" s="96">
        <v>0</v>
      </c>
      <c r="Q1144" s="98">
        <f t="shared" si="209"/>
        <v>89.5</v>
      </c>
      <c r="R1144" s="97" t="str">
        <f t="shared" si="210"/>
        <v xml:space="preserve"> </v>
      </c>
      <c r="S1144" s="99" t="b">
        <f t="shared" si="211"/>
        <v>0</v>
      </c>
      <c r="T1144" s="68">
        <v>360.5</v>
      </c>
      <c r="U1144" s="100" t="str">
        <f t="shared" si="212"/>
        <v>jAN</v>
      </c>
      <c r="V1144" s="96">
        <v>360.5</v>
      </c>
      <c r="W1144" s="101">
        <f t="shared" si="213"/>
        <v>-271</v>
      </c>
      <c r="X1144" s="102">
        <f t="shared" si="214"/>
        <v>-0.75173370319001387</v>
      </c>
      <c r="Y1144" s="103" t="str">
        <f t="shared" si="215"/>
        <v>DEGROWTH</v>
      </c>
      <c r="Z1144" s="74">
        <v>0</v>
      </c>
      <c r="AA1144" s="69"/>
      <c r="AB1144" s="69" t="s">
        <v>130</v>
      </c>
      <c r="AC1144" s="3"/>
    </row>
    <row r="1145" spans="1:29" ht="14.25" customHeight="1">
      <c r="A1145" s="69" t="s">
        <v>130</v>
      </c>
      <c r="B1145" s="71" t="s">
        <v>108</v>
      </c>
      <c r="C1145" s="71" t="s">
        <v>2652</v>
      </c>
      <c r="D1145" s="71">
        <v>1000001505</v>
      </c>
      <c r="E1145" s="72" t="s">
        <v>2653</v>
      </c>
      <c r="F1145" s="73">
        <v>41962</v>
      </c>
      <c r="G1145" s="66" t="str">
        <f t="shared" si="204"/>
        <v>Targeted Dealer</v>
      </c>
      <c r="H1145" s="66"/>
      <c r="I1145" s="67">
        <v>1050</v>
      </c>
      <c r="J1145" s="67">
        <f t="shared" si="205"/>
        <v>1050</v>
      </c>
      <c r="K1145" s="68">
        <v>0</v>
      </c>
      <c r="L1145" s="68">
        <f t="shared" si="206"/>
        <v>1050</v>
      </c>
      <c r="M1145" s="68">
        <f t="shared" si="207"/>
        <v>0</v>
      </c>
      <c r="N1145" s="96">
        <v>1107.5</v>
      </c>
      <c r="O1145" s="97" t="str">
        <f t="shared" si="208"/>
        <v>DEC</v>
      </c>
      <c r="P1145" s="96">
        <v>1107.5</v>
      </c>
      <c r="Q1145" s="98">
        <f t="shared" si="209"/>
        <v>-1107.5</v>
      </c>
      <c r="R1145" s="97">
        <f t="shared" si="210"/>
        <v>-1</v>
      </c>
      <c r="S1145" s="99" t="str">
        <f t="shared" si="211"/>
        <v>DEGROWTH</v>
      </c>
      <c r="T1145" s="68">
        <v>1035</v>
      </c>
      <c r="U1145" s="100" t="str">
        <f t="shared" si="212"/>
        <v>jAN</v>
      </c>
      <c r="V1145" s="96">
        <v>1035</v>
      </c>
      <c r="W1145" s="101">
        <f t="shared" si="213"/>
        <v>-1035</v>
      </c>
      <c r="X1145" s="102">
        <f t="shared" si="214"/>
        <v>-1</v>
      </c>
      <c r="Y1145" s="103" t="str">
        <f t="shared" si="215"/>
        <v>DEGROWTH</v>
      </c>
      <c r="Z1145" s="74">
        <v>0</v>
      </c>
      <c r="AA1145" s="69"/>
      <c r="AB1145" s="69" t="s">
        <v>130</v>
      </c>
      <c r="AC1145" s="3"/>
    </row>
    <row r="1146" spans="1:29" ht="14.25" customHeight="1">
      <c r="A1146" s="69" t="s">
        <v>130</v>
      </c>
      <c r="B1146" s="71" t="s">
        <v>108</v>
      </c>
      <c r="C1146" s="71" t="s">
        <v>2654</v>
      </c>
      <c r="D1146" s="71">
        <v>1000001497</v>
      </c>
      <c r="E1146" s="72" t="s">
        <v>2655</v>
      </c>
      <c r="F1146" s="73">
        <v>42188</v>
      </c>
      <c r="G1146" s="66" t="str">
        <f t="shared" si="204"/>
        <v>Targeted Dealer</v>
      </c>
      <c r="H1146" s="66"/>
      <c r="I1146" s="67">
        <v>2750</v>
      </c>
      <c r="J1146" s="67">
        <f t="shared" si="205"/>
        <v>2750</v>
      </c>
      <c r="K1146" s="68">
        <v>2998.5</v>
      </c>
      <c r="L1146" s="68">
        <f t="shared" si="206"/>
        <v>-248.5</v>
      </c>
      <c r="M1146" s="68">
        <f t="shared" si="207"/>
        <v>109.03636363636363</v>
      </c>
      <c r="N1146" s="96">
        <v>4061</v>
      </c>
      <c r="O1146" s="97" t="str">
        <f t="shared" si="208"/>
        <v>DEC</v>
      </c>
      <c r="P1146" s="96">
        <v>4061</v>
      </c>
      <c r="Q1146" s="98">
        <f t="shared" si="209"/>
        <v>-1062.5</v>
      </c>
      <c r="R1146" s="97">
        <f t="shared" si="210"/>
        <v>-0.26163506525486335</v>
      </c>
      <c r="S1146" s="99" t="str">
        <f t="shared" si="211"/>
        <v>DEGROWTH</v>
      </c>
      <c r="T1146" s="68">
        <v>2707.75</v>
      </c>
      <c r="U1146" s="100" t="str">
        <f t="shared" si="212"/>
        <v>jAN</v>
      </c>
      <c r="V1146" s="96">
        <v>2707.75</v>
      </c>
      <c r="W1146" s="101">
        <f t="shared" si="213"/>
        <v>290.75</v>
      </c>
      <c r="X1146" s="102">
        <f t="shared" si="214"/>
        <v>0.10737697350198494</v>
      </c>
      <c r="Y1146" s="103" t="str">
        <f t="shared" si="215"/>
        <v>GROWTH</v>
      </c>
      <c r="Z1146" s="74">
        <v>0</v>
      </c>
      <c r="AA1146" s="69"/>
      <c r="AB1146" s="69" t="s">
        <v>130</v>
      </c>
      <c r="AC1146" s="3"/>
    </row>
    <row r="1147" spans="1:29" ht="14.25" customHeight="1">
      <c r="A1147" s="69" t="s">
        <v>130</v>
      </c>
      <c r="B1147" s="71" t="s">
        <v>108</v>
      </c>
      <c r="C1147" s="71" t="s">
        <v>2656</v>
      </c>
      <c r="D1147" s="71">
        <v>1000001507</v>
      </c>
      <c r="E1147" s="72" t="s">
        <v>2657</v>
      </c>
      <c r="F1147" s="73">
        <v>42626</v>
      </c>
      <c r="G1147" s="66" t="str">
        <f t="shared" si="204"/>
        <v>Targeted Dealer</v>
      </c>
      <c r="H1147" s="66"/>
      <c r="I1147" s="67">
        <v>195</v>
      </c>
      <c r="J1147" s="67">
        <f t="shared" si="205"/>
        <v>195</v>
      </c>
      <c r="K1147" s="68">
        <v>128</v>
      </c>
      <c r="L1147" s="68">
        <f t="shared" si="206"/>
        <v>67</v>
      </c>
      <c r="M1147" s="68">
        <f t="shared" si="207"/>
        <v>65.641025641025649</v>
      </c>
      <c r="N1147" s="96">
        <v>226.5</v>
      </c>
      <c r="O1147" s="97" t="str">
        <f t="shared" si="208"/>
        <v>DEC</v>
      </c>
      <c r="P1147" s="96">
        <v>226.5</v>
      </c>
      <c r="Q1147" s="98">
        <f t="shared" si="209"/>
        <v>-98.5</v>
      </c>
      <c r="R1147" s="97">
        <f t="shared" si="210"/>
        <v>-0.43487858719646799</v>
      </c>
      <c r="S1147" s="99" t="str">
        <f t="shared" si="211"/>
        <v>DEGROWTH</v>
      </c>
      <c r="T1147" s="68">
        <v>172</v>
      </c>
      <c r="U1147" s="100" t="str">
        <f t="shared" si="212"/>
        <v>jAN</v>
      </c>
      <c r="V1147" s="96">
        <v>172</v>
      </c>
      <c r="W1147" s="101">
        <f t="shared" si="213"/>
        <v>-44</v>
      </c>
      <c r="X1147" s="102">
        <f t="shared" si="214"/>
        <v>-0.2558139534883721</v>
      </c>
      <c r="Y1147" s="103" t="str">
        <f t="shared" si="215"/>
        <v>DEGROWTH</v>
      </c>
      <c r="Z1147" s="74">
        <v>0</v>
      </c>
      <c r="AA1147" s="69"/>
      <c r="AB1147" s="69" t="s">
        <v>130</v>
      </c>
      <c r="AC1147" s="3"/>
    </row>
    <row r="1148" spans="1:29" ht="14.25" customHeight="1">
      <c r="A1148" s="69" t="s">
        <v>130</v>
      </c>
      <c r="B1148" s="71" t="s">
        <v>108</v>
      </c>
      <c r="C1148" s="71" t="s">
        <v>2658</v>
      </c>
      <c r="D1148" s="71">
        <v>1000001492</v>
      </c>
      <c r="E1148" s="72" t="s">
        <v>2659</v>
      </c>
      <c r="F1148" s="73">
        <v>42688</v>
      </c>
      <c r="G1148" s="66" t="str">
        <f t="shared" si="204"/>
        <v>Targeted Dealer</v>
      </c>
      <c r="H1148" s="66"/>
      <c r="I1148" s="67">
        <v>300</v>
      </c>
      <c r="J1148" s="67">
        <f t="shared" si="205"/>
        <v>300</v>
      </c>
      <c r="K1148" s="68">
        <v>539</v>
      </c>
      <c r="L1148" s="68">
        <f t="shared" si="206"/>
        <v>-239</v>
      </c>
      <c r="M1148" s="68">
        <f t="shared" si="207"/>
        <v>179.66666666666666</v>
      </c>
      <c r="N1148" s="96">
        <v>369</v>
      </c>
      <c r="O1148" s="97" t="str">
        <f t="shared" si="208"/>
        <v>DEC</v>
      </c>
      <c r="P1148" s="96">
        <v>369</v>
      </c>
      <c r="Q1148" s="98">
        <f t="shared" si="209"/>
        <v>170</v>
      </c>
      <c r="R1148" s="97">
        <f t="shared" si="210"/>
        <v>0.46070460704607052</v>
      </c>
      <c r="S1148" s="99" t="str">
        <f t="shared" si="211"/>
        <v>GROWTH</v>
      </c>
      <c r="T1148" s="68">
        <v>125</v>
      </c>
      <c r="U1148" s="100" t="str">
        <f t="shared" si="212"/>
        <v>jAN</v>
      </c>
      <c r="V1148" s="96">
        <v>125</v>
      </c>
      <c r="W1148" s="101">
        <f t="shared" si="213"/>
        <v>414</v>
      </c>
      <c r="X1148" s="102">
        <f t="shared" si="214"/>
        <v>3.3120000000000003</v>
      </c>
      <c r="Y1148" s="103" t="str">
        <f t="shared" si="215"/>
        <v>GROWTH</v>
      </c>
      <c r="Z1148" s="74">
        <v>0</v>
      </c>
      <c r="AA1148" s="69"/>
      <c r="AB1148" s="69" t="s">
        <v>130</v>
      </c>
      <c r="AC1148" s="3"/>
    </row>
    <row r="1149" spans="1:29" ht="14.25" customHeight="1">
      <c r="A1149" s="69" t="s">
        <v>130</v>
      </c>
      <c r="B1149" s="71" t="s">
        <v>108</v>
      </c>
      <c r="C1149" s="71" t="s">
        <v>2660</v>
      </c>
      <c r="D1149" s="71">
        <v>1000001499</v>
      </c>
      <c r="E1149" s="72" t="s">
        <v>2661</v>
      </c>
      <c r="F1149" s="73">
        <v>43033</v>
      </c>
      <c r="G1149" s="66" t="str">
        <f t="shared" si="204"/>
        <v>Targeted Dealer</v>
      </c>
      <c r="H1149" s="66"/>
      <c r="I1149" s="67">
        <v>175</v>
      </c>
      <c r="J1149" s="67">
        <f t="shared" si="205"/>
        <v>175</v>
      </c>
      <c r="K1149" s="68">
        <v>74</v>
      </c>
      <c r="L1149" s="68">
        <f t="shared" si="206"/>
        <v>101</v>
      </c>
      <c r="M1149" s="68">
        <f t="shared" si="207"/>
        <v>42.285714285714285</v>
      </c>
      <c r="N1149" s="96">
        <v>25</v>
      </c>
      <c r="O1149" s="97" t="str">
        <f t="shared" si="208"/>
        <v>DEC</v>
      </c>
      <c r="P1149" s="96">
        <v>25</v>
      </c>
      <c r="Q1149" s="98">
        <f t="shared" si="209"/>
        <v>49</v>
      </c>
      <c r="R1149" s="97">
        <f t="shared" si="210"/>
        <v>1.96</v>
      </c>
      <c r="S1149" s="99" t="str">
        <f t="shared" si="211"/>
        <v>GROWTH</v>
      </c>
      <c r="T1149" s="68">
        <v>148</v>
      </c>
      <c r="U1149" s="100" t="str">
        <f t="shared" si="212"/>
        <v>jAN</v>
      </c>
      <c r="V1149" s="96">
        <v>148</v>
      </c>
      <c r="W1149" s="101">
        <f t="shared" si="213"/>
        <v>-74</v>
      </c>
      <c r="X1149" s="102">
        <f t="shared" si="214"/>
        <v>-0.5</v>
      </c>
      <c r="Y1149" s="103" t="str">
        <f t="shared" si="215"/>
        <v>DEGROWTH</v>
      </c>
      <c r="Z1149" s="74">
        <v>0</v>
      </c>
      <c r="AA1149" s="69"/>
      <c r="AB1149" s="69" t="s">
        <v>130</v>
      </c>
      <c r="AC1149" s="3"/>
    </row>
    <row r="1150" spans="1:29" ht="14.25" customHeight="1">
      <c r="A1150" s="69" t="s">
        <v>130</v>
      </c>
      <c r="B1150" s="71" t="s">
        <v>108</v>
      </c>
      <c r="C1150" s="71" t="s">
        <v>2662</v>
      </c>
      <c r="D1150" s="71">
        <v>1000001508</v>
      </c>
      <c r="E1150" s="72" t="s">
        <v>2663</v>
      </c>
      <c r="F1150" s="73">
        <v>43050</v>
      </c>
      <c r="G1150" s="66" t="str">
        <f t="shared" si="204"/>
        <v>Targeted Dealer</v>
      </c>
      <c r="H1150" s="66"/>
      <c r="I1150" s="67">
        <v>1500</v>
      </c>
      <c r="J1150" s="67">
        <f t="shared" si="205"/>
        <v>1500</v>
      </c>
      <c r="K1150" s="68">
        <v>2544.25</v>
      </c>
      <c r="L1150" s="68">
        <f t="shared" si="206"/>
        <v>-1044.25</v>
      </c>
      <c r="M1150" s="68">
        <f t="shared" si="207"/>
        <v>169.61666666666667</v>
      </c>
      <c r="N1150" s="96">
        <v>984.5</v>
      </c>
      <c r="O1150" s="97" t="str">
        <f t="shared" si="208"/>
        <v>DEC</v>
      </c>
      <c r="P1150" s="96">
        <v>984.5</v>
      </c>
      <c r="Q1150" s="98">
        <f t="shared" si="209"/>
        <v>1559.75</v>
      </c>
      <c r="R1150" s="97">
        <f t="shared" si="210"/>
        <v>1.584306754697816</v>
      </c>
      <c r="S1150" s="99" t="str">
        <f t="shared" si="211"/>
        <v>GROWTH</v>
      </c>
      <c r="T1150" s="68">
        <v>3019.5</v>
      </c>
      <c r="U1150" s="100" t="str">
        <f t="shared" si="212"/>
        <v>jAN</v>
      </c>
      <c r="V1150" s="96">
        <v>3019.5</v>
      </c>
      <c r="W1150" s="101">
        <f t="shared" si="213"/>
        <v>-475.25</v>
      </c>
      <c r="X1150" s="102">
        <f t="shared" si="214"/>
        <v>-0.1573936082132803</v>
      </c>
      <c r="Y1150" s="103" t="str">
        <f t="shared" si="215"/>
        <v>DEGROWTH</v>
      </c>
      <c r="Z1150" s="74">
        <v>0</v>
      </c>
      <c r="AA1150" s="69"/>
      <c r="AB1150" s="69" t="s">
        <v>130</v>
      </c>
      <c r="AC1150" s="3"/>
    </row>
    <row r="1151" spans="1:29" ht="14.25" customHeight="1">
      <c r="A1151" s="69" t="s">
        <v>130</v>
      </c>
      <c r="B1151" s="71" t="s">
        <v>108</v>
      </c>
      <c r="C1151" s="71" t="s">
        <v>2664</v>
      </c>
      <c r="D1151" s="71">
        <v>1000001500</v>
      </c>
      <c r="E1151" s="72" t="s">
        <v>2665</v>
      </c>
      <c r="F1151" s="73">
        <v>43208</v>
      </c>
      <c r="G1151" s="66" t="str">
        <f t="shared" si="204"/>
        <v>Targeted Dealer</v>
      </c>
      <c r="H1151" s="66"/>
      <c r="I1151" s="67">
        <v>130</v>
      </c>
      <c r="J1151" s="67">
        <f t="shared" si="205"/>
        <v>130</v>
      </c>
      <c r="K1151" s="68">
        <v>65</v>
      </c>
      <c r="L1151" s="68">
        <f t="shared" si="206"/>
        <v>65</v>
      </c>
      <c r="M1151" s="68">
        <f t="shared" si="207"/>
        <v>50</v>
      </c>
      <c r="N1151" s="96">
        <v>125</v>
      </c>
      <c r="O1151" s="97" t="str">
        <f t="shared" si="208"/>
        <v>DEC</v>
      </c>
      <c r="P1151" s="96">
        <v>125</v>
      </c>
      <c r="Q1151" s="98">
        <f t="shared" si="209"/>
        <v>-60</v>
      </c>
      <c r="R1151" s="97">
        <f t="shared" si="210"/>
        <v>-0.48</v>
      </c>
      <c r="S1151" s="99" t="str">
        <f t="shared" si="211"/>
        <v>DEGROWTH</v>
      </c>
      <c r="T1151" s="68">
        <v>60</v>
      </c>
      <c r="U1151" s="100" t="str">
        <f t="shared" si="212"/>
        <v>jAN</v>
      </c>
      <c r="V1151" s="96">
        <v>60</v>
      </c>
      <c r="W1151" s="101">
        <f t="shared" si="213"/>
        <v>5</v>
      </c>
      <c r="X1151" s="102">
        <f t="shared" si="214"/>
        <v>8.3333333333333259E-2</v>
      </c>
      <c r="Y1151" s="103" t="str">
        <f t="shared" si="215"/>
        <v>GROWTH</v>
      </c>
      <c r="Z1151" s="74">
        <v>0</v>
      </c>
      <c r="AA1151" s="69"/>
      <c r="AB1151" s="69" t="s">
        <v>130</v>
      </c>
      <c r="AC1151" s="3"/>
    </row>
    <row r="1152" spans="1:29" ht="14.25" customHeight="1">
      <c r="A1152" s="69" t="s">
        <v>130</v>
      </c>
      <c r="B1152" s="71" t="s">
        <v>108</v>
      </c>
      <c r="C1152" s="71" t="s">
        <v>372</v>
      </c>
      <c r="D1152" s="71">
        <v>1000001509</v>
      </c>
      <c r="E1152" s="72" t="s">
        <v>373</v>
      </c>
      <c r="F1152" s="73">
        <v>43276</v>
      </c>
      <c r="G1152" s="66" t="str">
        <f t="shared" si="204"/>
        <v>Targeted Dealer</v>
      </c>
      <c r="H1152" s="66"/>
      <c r="I1152" s="67">
        <v>100</v>
      </c>
      <c r="J1152" s="67">
        <f t="shared" si="205"/>
        <v>100</v>
      </c>
      <c r="K1152" s="68">
        <v>70</v>
      </c>
      <c r="L1152" s="68">
        <f t="shared" si="206"/>
        <v>30</v>
      </c>
      <c r="M1152" s="68">
        <f t="shared" si="207"/>
        <v>70</v>
      </c>
      <c r="N1152" s="96">
        <v>27</v>
      </c>
      <c r="O1152" s="97" t="str">
        <f t="shared" si="208"/>
        <v>DEC</v>
      </c>
      <c r="P1152" s="96">
        <v>27</v>
      </c>
      <c r="Q1152" s="98">
        <f t="shared" si="209"/>
        <v>43</v>
      </c>
      <c r="R1152" s="97">
        <f t="shared" si="210"/>
        <v>1.5925925925925926</v>
      </c>
      <c r="S1152" s="99" t="str">
        <f t="shared" si="211"/>
        <v>GROWTH</v>
      </c>
      <c r="T1152" s="68">
        <v>60</v>
      </c>
      <c r="U1152" s="100" t="str">
        <f t="shared" si="212"/>
        <v>jAN</v>
      </c>
      <c r="V1152" s="96">
        <v>60</v>
      </c>
      <c r="W1152" s="101">
        <f t="shared" si="213"/>
        <v>10</v>
      </c>
      <c r="X1152" s="102">
        <f t="shared" si="214"/>
        <v>0.16666666666666674</v>
      </c>
      <c r="Y1152" s="103" t="str">
        <f t="shared" si="215"/>
        <v>GROWTH</v>
      </c>
      <c r="Z1152" s="74">
        <v>1</v>
      </c>
      <c r="AA1152" s="69"/>
      <c r="AB1152" s="69" t="s">
        <v>130</v>
      </c>
      <c r="AC1152" s="3"/>
    </row>
    <row r="1153" spans="1:29" ht="14.25" customHeight="1">
      <c r="A1153" s="69" t="s">
        <v>130</v>
      </c>
      <c r="B1153" s="71" t="s">
        <v>108</v>
      </c>
      <c r="C1153" s="71" t="s">
        <v>2666</v>
      </c>
      <c r="D1153" s="71">
        <v>1000001483</v>
      </c>
      <c r="E1153" s="72" t="s">
        <v>2667</v>
      </c>
      <c r="F1153" s="73">
        <v>43382</v>
      </c>
      <c r="G1153" s="66" t="str">
        <f t="shared" si="204"/>
        <v>Targeted Dealer</v>
      </c>
      <c r="H1153" s="66"/>
      <c r="I1153" s="67">
        <v>300</v>
      </c>
      <c r="J1153" s="67">
        <f t="shared" si="205"/>
        <v>300</v>
      </c>
      <c r="K1153" s="68">
        <v>150</v>
      </c>
      <c r="L1153" s="68">
        <f t="shared" si="206"/>
        <v>150</v>
      </c>
      <c r="M1153" s="68">
        <f t="shared" si="207"/>
        <v>50</v>
      </c>
      <c r="N1153" s="96">
        <v>385</v>
      </c>
      <c r="O1153" s="97" t="str">
        <f t="shared" si="208"/>
        <v>DEC</v>
      </c>
      <c r="P1153" s="96">
        <v>385</v>
      </c>
      <c r="Q1153" s="98">
        <f t="shared" si="209"/>
        <v>-235</v>
      </c>
      <c r="R1153" s="97">
        <f t="shared" si="210"/>
        <v>-0.61038961038961037</v>
      </c>
      <c r="S1153" s="99" t="str">
        <f t="shared" si="211"/>
        <v>DEGROWTH</v>
      </c>
      <c r="T1153" s="68">
        <v>233</v>
      </c>
      <c r="U1153" s="100" t="str">
        <f t="shared" si="212"/>
        <v>jAN</v>
      </c>
      <c r="V1153" s="96">
        <v>233</v>
      </c>
      <c r="W1153" s="101">
        <f t="shared" si="213"/>
        <v>-83</v>
      </c>
      <c r="X1153" s="102">
        <f t="shared" si="214"/>
        <v>-0.35622317596566522</v>
      </c>
      <c r="Y1153" s="103" t="str">
        <f t="shared" si="215"/>
        <v>DEGROWTH</v>
      </c>
      <c r="Z1153" s="74">
        <v>0</v>
      </c>
      <c r="AA1153" s="69"/>
      <c r="AB1153" s="69" t="s">
        <v>130</v>
      </c>
      <c r="AC1153" s="3"/>
    </row>
    <row r="1154" spans="1:29" ht="14.25" customHeight="1">
      <c r="A1154" s="69" t="s">
        <v>130</v>
      </c>
      <c r="B1154" s="71" t="s">
        <v>108</v>
      </c>
      <c r="C1154" s="71" t="s">
        <v>2668</v>
      </c>
      <c r="D1154" s="71">
        <v>1000001490</v>
      </c>
      <c r="E1154" s="72" t="s">
        <v>2669</v>
      </c>
      <c r="F1154" s="73">
        <v>43530</v>
      </c>
      <c r="G1154" s="66" t="str">
        <f t="shared" si="204"/>
        <v>Targeted Dealer</v>
      </c>
      <c r="H1154" s="66"/>
      <c r="I1154" s="67">
        <v>450</v>
      </c>
      <c r="J1154" s="67">
        <f t="shared" si="205"/>
        <v>450</v>
      </c>
      <c r="K1154" s="68">
        <v>251</v>
      </c>
      <c r="L1154" s="68">
        <f t="shared" si="206"/>
        <v>199</v>
      </c>
      <c r="M1154" s="68">
        <f t="shared" si="207"/>
        <v>55.777777777777779</v>
      </c>
      <c r="N1154" s="96">
        <v>337.5</v>
      </c>
      <c r="O1154" s="97" t="str">
        <f t="shared" si="208"/>
        <v>DEC</v>
      </c>
      <c r="P1154" s="96">
        <v>337.5</v>
      </c>
      <c r="Q1154" s="98">
        <f t="shared" si="209"/>
        <v>-86.5</v>
      </c>
      <c r="R1154" s="97">
        <f t="shared" si="210"/>
        <v>-0.25629629629629624</v>
      </c>
      <c r="S1154" s="99" t="str">
        <f t="shared" si="211"/>
        <v>DEGROWTH</v>
      </c>
      <c r="T1154" s="68">
        <v>373.5</v>
      </c>
      <c r="U1154" s="100" t="str">
        <f t="shared" si="212"/>
        <v>jAN</v>
      </c>
      <c r="V1154" s="96">
        <v>373.5</v>
      </c>
      <c r="W1154" s="101">
        <f t="shared" si="213"/>
        <v>-122.5</v>
      </c>
      <c r="X1154" s="102">
        <f t="shared" si="214"/>
        <v>-0.32797858099062915</v>
      </c>
      <c r="Y1154" s="103" t="str">
        <f t="shared" si="215"/>
        <v>DEGROWTH</v>
      </c>
      <c r="Z1154" s="74">
        <v>0</v>
      </c>
      <c r="AA1154" s="69"/>
      <c r="AB1154" s="69" t="s">
        <v>130</v>
      </c>
      <c r="AC1154" s="3"/>
    </row>
    <row r="1155" spans="1:29" ht="14.25" customHeight="1">
      <c r="A1155" s="69" t="s">
        <v>130</v>
      </c>
      <c r="B1155" s="71" t="s">
        <v>108</v>
      </c>
      <c r="C1155" s="71" t="s">
        <v>374</v>
      </c>
      <c r="D1155" s="71">
        <v>1000001494</v>
      </c>
      <c r="E1155" s="72" t="s">
        <v>375</v>
      </c>
      <c r="F1155" s="73">
        <v>43875</v>
      </c>
      <c r="G1155" s="66" t="str">
        <f t="shared" ref="G1155:G1218" si="216">IF(I1155&gt;0,"Targeted Dealer","-")</f>
        <v>Targeted Dealer</v>
      </c>
      <c r="H1155" s="66"/>
      <c r="I1155" s="67">
        <v>250</v>
      </c>
      <c r="J1155" s="67">
        <f t="shared" ref="J1155:J1218" si="217">I1155/$J$1*($J$1-$E$1)</f>
        <v>250</v>
      </c>
      <c r="K1155" s="68">
        <v>85</v>
      </c>
      <c r="L1155" s="68">
        <f t="shared" ref="L1155:L1218" si="218">I1155-K1155</f>
        <v>165</v>
      </c>
      <c r="M1155" s="68">
        <f t="shared" ref="M1155:M1218" si="219">IFERROR((K1155/J1155%),"-")</f>
        <v>34</v>
      </c>
      <c r="N1155" s="96">
        <v>245</v>
      </c>
      <c r="O1155" s="97" t="str">
        <f t="shared" ref="O1155:O1218" si="220">IF(F1155&lt;=$P$2,"DEC","")</f>
        <v>DEC</v>
      </c>
      <c r="P1155" s="96">
        <v>245</v>
      </c>
      <c r="Q1155" s="98">
        <f t="shared" ref="Q1155:Q1218" si="221">K1155-P1155</f>
        <v>-160</v>
      </c>
      <c r="R1155" s="97">
        <f t="shared" ref="R1155:R1218" si="222">IFERROR(IF(O1155="Dec",(K1155/P1155-1))," ")</f>
        <v>-0.65306122448979598</v>
      </c>
      <c r="S1155" s="99" t="str">
        <f t="shared" ref="S1155:S1218" si="223">IF(N1155&gt;0,IF(O1155="","-",IF(R1155&lt;0%,"DEGROWTH","GROWTH")))</f>
        <v>DEGROWTH</v>
      </c>
      <c r="T1155" s="68">
        <v>90</v>
      </c>
      <c r="U1155" s="100" t="str">
        <f t="shared" ref="U1155:U1218" si="224">IF(F1155&lt;=$V$2,"jAN","")</f>
        <v>jAN</v>
      </c>
      <c r="V1155" s="96">
        <v>90</v>
      </c>
      <c r="W1155" s="101">
        <f t="shared" ref="W1155:W1218" si="225">K1155-V1155</f>
        <v>-5</v>
      </c>
      <c r="X1155" s="102">
        <f t="shared" ref="X1155:X1218" si="226">IFERROR(IF(U1155="Jan",(K1155/V1155-1)),0)</f>
        <v>-5.555555555555558E-2</v>
      </c>
      <c r="Y1155" s="103" t="str">
        <f t="shared" ref="Y1155:Y1218" si="227">IF(T1155&gt;0,IF(U1155="","-",IF(X1155&lt;0%,"DEGROWTH","GROWTH")))</f>
        <v>DEGROWTH</v>
      </c>
      <c r="Z1155" s="74">
        <v>0</v>
      </c>
      <c r="AA1155" s="69"/>
      <c r="AB1155" s="69" t="s">
        <v>130</v>
      </c>
      <c r="AC1155" s="3"/>
    </row>
    <row r="1156" spans="1:29" ht="14.25" customHeight="1">
      <c r="A1156" s="69" t="s">
        <v>130</v>
      </c>
      <c r="B1156" s="71" t="s">
        <v>108</v>
      </c>
      <c r="C1156" s="71" t="s">
        <v>2670</v>
      </c>
      <c r="D1156" s="71">
        <v>1000001484</v>
      </c>
      <c r="E1156" s="72" t="s">
        <v>2671</v>
      </c>
      <c r="F1156" s="73">
        <v>43880</v>
      </c>
      <c r="G1156" s="66" t="str">
        <f t="shared" si="216"/>
        <v>Targeted Dealer</v>
      </c>
      <c r="H1156" s="66"/>
      <c r="I1156" s="67">
        <v>1100</v>
      </c>
      <c r="J1156" s="67">
        <f t="shared" si="217"/>
        <v>1100</v>
      </c>
      <c r="K1156" s="68">
        <v>865</v>
      </c>
      <c r="L1156" s="68">
        <f t="shared" si="218"/>
        <v>235</v>
      </c>
      <c r="M1156" s="68">
        <f t="shared" si="219"/>
        <v>78.63636363636364</v>
      </c>
      <c r="N1156" s="96">
        <v>1133</v>
      </c>
      <c r="O1156" s="97" t="str">
        <f t="shared" si="220"/>
        <v>DEC</v>
      </c>
      <c r="P1156" s="96">
        <v>1133</v>
      </c>
      <c r="Q1156" s="98">
        <f t="shared" si="221"/>
        <v>-268</v>
      </c>
      <c r="R1156" s="97">
        <f t="shared" si="222"/>
        <v>-0.23654015887025592</v>
      </c>
      <c r="S1156" s="99" t="str">
        <f t="shared" si="223"/>
        <v>DEGROWTH</v>
      </c>
      <c r="T1156" s="68">
        <v>1030</v>
      </c>
      <c r="U1156" s="100" t="str">
        <f t="shared" si="224"/>
        <v>jAN</v>
      </c>
      <c r="V1156" s="96">
        <v>1030</v>
      </c>
      <c r="W1156" s="101">
        <f t="shared" si="225"/>
        <v>-165</v>
      </c>
      <c r="X1156" s="102">
        <f t="shared" si="226"/>
        <v>-0.16019417475728159</v>
      </c>
      <c r="Y1156" s="103" t="str">
        <f t="shared" si="227"/>
        <v>DEGROWTH</v>
      </c>
      <c r="Z1156" s="74">
        <v>0</v>
      </c>
      <c r="AA1156" s="69"/>
      <c r="AB1156" s="69" t="s">
        <v>130</v>
      </c>
      <c r="AC1156" s="3"/>
    </row>
    <row r="1157" spans="1:29" ht="14.25" customHeight="1">
      <c r="A1157" s="69" t="s">
        <v>130</v>
      </c>
      <c r="B1157" s="71" t="s">
        <v>108</v>
      </c>
      <c r="C1157" s="71" t="s">
        <v>2672</v>
      </c>
      <c r="D1157" s="71">
        <v>1000001511</v>
      </c>
      <c r="E1157" s="72" t="s">
        <v>2673</v>
      </c>
      <c r="F1157" s="73">
        <v>43882</v>
      </c>
      <c r="G1157" s="66" t="str">
        <f t="shared" si="216"/>
        <v>Targeted Dealer</v>
      </c>
      <c r="H1157" s="66"/>
      <c r="I1157" s="67">
        <v>525</v>
      </c>
      <c r="J1157" s="67">
        <f t="shared" si="217"/>
        <v>525</v>
      </c>
      <c r="K1157" s="68">
        <v>209.5</v>
      </c>
      <c r="L1157" s="68">
        <f t="shared" si="218"/>
        <v>315.5</v>
      </c>
      <c r="M1157" s="68">
        <f t="shared" si="219"/>
        <v>39.904761904761905</v>
      </c>
      <c r="N1157" s="96">
        <v>801.5</v>
      </c>
      <c r="O1157" s="97" t="str">
        <f t="shared" si="220"/>
        <v>DEC</v>
      </c>
      <c r="P1157" s="96">
        <v>801.5</v>
      </c>
      <c r="Q1157" s="98">
        <f t="shared" si="221"/>
        <v>-592</v>
      </c>
      <c r="R1157" s="97">
        <f t="shared" si="222"/>
        <v>-0.73861509669369929</v>
      </c>
      <c r="S1157" s="99" t="str">
        <f t="shared" si="223"/>
        <v>DEGROWTH</v>
      </c>
      <c r="T1157" s="68">
        <v>775.5</v>
      </c>
      <c r="U1157" s="100" t="str">
        <f t="shared" si="224"/>
        <v>jAN</v>
      </c>
      <c r="V1157" s="96">
        <v>775.5</v>
      </c>
      <c r="W1157" s="101">
        <f t="shared" si="225"/>
        <v>-566</v>
      </c>
      <c r="X1157" s="102">
        <f t="shared" si="226"/>
        <v>-0.72985170857511283</v>
      </c>
      <c r="Y1157" s="103" t="str">
        <f t="shared" si="227"/>
        <v>DEGROWTH</v>
      </c>
      <c r="Z1157" s="74">
        <v>0</v>
      </c>
      <c r="AA1157" s="69"/>
      <c r="AB1157" s="69" t="s">
        <v>130</v>
      </c>
      <c r="AC1157" s="3"/>
    </row>
    <row r="1158" spans="1:29" ht="14.25" customHeight="1">
      <c r="A1158" s="69" t="s">
        <v>130</v>
      </c>
      <c r="B1158" s="71" t="s">
        <v>108</v>
      </c>
      <c r="C1158" s="71" t="s">
        <v>2674</v>
      </c>
      <c r="D1158" s="71">
        <v>1000001485</v>
      </c>
      <c r="E1158" s="72" t="s">
        <v>2675</v>
      </c>
      <c r="F1158" s="73">
        <v>43977</v>
      </c>
      <c r="G1158" s="66" t="str">
        <f t="shared" si="216"/>
        <v>Targeted Dealer</v>
      </c>
      <c r="H1158" s="66"/>
      <c r="I1158" s="67">
        <v>150</v>
      </c>
      <c r="J1158" s="67">
        <f t="shared" si="217"/>
        <v>150</v>
      </c>
      <c r="K1158" s="68">
        <v>150</v>
      </c>
      <c r="L1158" s="68">
        <f t="shared" si="218"/>
        <v>0</v>
      </c>
      <c r="M1158" s="68">
        <f t="shared" si="219"/>
        <v>100</v>
      </c>
      <c r="N1158" s="96">
        <v>95</v>
      </c>
      <c r="O1158" s="97" t="str">
        <f t="shared" si="220"/>
        <v>DEC</v>
      </c>
      <c r="P1158" s="96">
        <v>95</v>
      </c>
      <c r="Q1158" s="98">
        <f t="shared" si="221"/>
        <v>55</v>
      </c>
      <c r="R1158" s="97">
        <f t="shared" si="222"/>
        <v>0.57894736842105265</v>
      </c>
      <c r="S1158" s="99" t="str">
        <f t="shared" si="223"/>
        <v>GROWTH</v>
      </c>
      <c r="T1158" s="68">
        <v>120</v>
      </c>
      <c r="U1158" s="100" t="str">
        <f t="shared" si="224"/>
        <v>jAN</v>
      </c>
      <c r="V1158" s="96">
        <v>120</v>
      </c>
      <c r="W1158" s="101">
        <f t="shared" si="225"/>
        <v>30</v>
      </c>
      <c r="X1158" s="102">
        <f t="shared" si="226"/>
        <v>0.25</v>
      </c>
      <c r="Y1158" s="103" t="str">
        <f t="shared" si="227"/>
        <v>GROWTH</v>
      </c>
      <c r="Z1158" s="74">
        <v>0</v>
      </c>
      <c r="AA1158" s="69"/>
      <c r="AB1158" s="69" t="s">
        <v>130</v>
      </c>
      <c r="AC1158" s="3"/>
    </row>
    <row r="1159" spans="1:29" ht="14.25" customHeight="1">
      <c r="A1159" s="69" t="s">
        <v>130</v>
      </c>
      <c r="B1159" s="71" t="s">
        <v>108</v>
      </c>
      <c r="C1159" s="71" t="s">
        <v>2676</v>
      </c>
      <c r="D1159" s="71">
        <v>1000001486</v>
      </c>
      <c r="E1159" s="72" t="s">
        <v>2677</v>
      </c>
      <c r="F1159" s="73">
        <v>44030</v>
      </c>
      <c r="G1159" s="66" t="str">
        <f t="shared" si="216"/>
        <v>Targeted Dealer</v>
      </c>
      <c r="H1159" s="66"/>
      <c r="I1159" s="67">
        <v>250</v>
      </c>
      <c r="J1159" s="67">
        <f t="shared" si="217"/>
        <v>250</v>
      </c>
      <c r="K1159" s="68">
        <v>250</v>
      </c>
      <c r="L1159" s="68">
        <f t="shared" si="218"/>
        <v>0</v>
      </c>
      <c r="M1159" s="68">
        <f t="shared" si="219"/>
        <v>100</v>
      </c>
      <c r="N1159" s="96">
        <v>305</v>
      </c>
      <c r="O1159" s="97" t="str">
        <f t="shared" si="220"/>
        <v>DEC</v>
      </c>
      <c r="P1159" s="96">
        <v>305</v>
      </c>
      <c r="Q1159" s="98">
        <f t="shared" si="221"/>
        <v>-55</v>
      </c>
      <c r="R1159" s="97">
        <f t="shared" si="222"/>
        <v>-0.18032786885245899</v>
      </c>
      <c r="S1159" s="99" t="str">
        <f t="shared" si="223"/>
        <v>DEGROWTH</v>
      </c>
      <c r="T1159" s="68">
        <v>235</v>
      </c>
      <c r="U1159" s="100" t="str">
        <f t="shared" si="224"/>
        <v>jAN</v>
      </c>
      <c r="V1159" s="96">
        <v>235</v>
      </c>
      <c r="W1159" s="101">
        <f t="shared" si="225"/>
        <v>15</v>
      </c>
      <c r="X1159" s="102">
        <f t="shared" si="226"/>
        <v>6.3829787234042534E-2</v>
      </c>
      <c r="Y1159" s="103" t="str">
        <f t="shared" si="227"/>
        <v>GROWTH</v>
      </c>
      <c r="Z1159" s="74">
        <v>0</v>
      </c>
      <c r="AA1159" s="69"/>
      <c r="AB1159" s="69" t="s">
        <v>130</v>
      </c>
      <c r="AC1159" s="3"/>
    </row>
    <row r="1160" spans="1:29" ht="14.25" customHeight="1">
      <c r="A1160" s="69" t="s">
        <v>130</v>
      </c>
      <c r="B1160" s="71" t="s">
        <v>108</v>
      </c>
      <c r="C1160" s="71" t="s">
        <v>2678</v>
      </c>
      <c r="D1160" s="71">
        <v>1000002006</v>
      </c>
      <c r="E1160" s="72" t="s">
        <v>2679</v>
      </c>
      <c r="F1160" s="73">
        <v>44478</v>
      </c>
      <c r="G1160" s="66" t="str">
        <f t="shared" si="216"/>
        <v>Targeted Dealer</v>
      </c>
      <c r="H1160" s="66"/>
      <c r="I1160" s="67">
        <v>250</v>
      </c>
      <c r="J1160" s="67">
        <f t="shared" si="217"/>
        <v>250</v>
      </c>
      <c r="K1160" s="68">
        <v>55</v>
      </c>
      <c r="L1160" s="68">
        <f t="shared" si="218"/>
        <v>195</v>
      </c>
      <c r="M1160" s="68">
        <f t="shared" si="219"/>
        <v>22</v>
      </c>
      <c r="N1160" s="96">
        <v>0</v>
      </c>
      <c r="O1160" s="97" t="str">
        <f t="shared" si="220"/>
        <v>DEC</v>
      </c>
      <c r="P1160" s="96">
        <v>0</v>
      </c>
      <c r="Q1160" s="98">
        <f t="shared" si="221"/>
        <v>55</v>
      </c>
      <c r="R1160" s="97" t="str">
        <f t="shared" si="222"/>
        <v xml:space="preserve"> </v>
      </c>
      <c r="S1160" s="99" t="b">
        <f t="shared" si="223"/>
        <v>0</v>
      </c>
      <c r="T1160" s="68">
        <v>10</v>
      </c>
      <c r="U1160" s="100" t="str">
        <f t="shared" si="224"/>
        <v>jAN</v>
      </c>
      <c r="V1160" s="96">
        <v>10</v>
      </c>
      <c r="W1160" s="101">
        <f t="shared" si="225"/>
        <v>45</v>
      </c>
      <c r="X1160" s="102">
        <f t="shared" si="226"/>
        <v>4.5</v>
      </c>
      <c r="Y1160" s="103" t="str">
        <f t="shared" si="227"/>
        <v>GROWTH</v>
      </c>
      <c r="Z1160" s="74">
        <v>0</v>
      </c>
      <c r="AA1160" s="69"/>
      <c r="AB1160" s="69" t="s">
        <v>130</v>
      </c>
      <c r="AC1160" s="3"/>
    </row>
    <row r="1161" spans="1:29" ht="14.25" customHeight="1">
      <c r="A1161" s="69" t="s">
        <v>130</v>
      </c>
      <c r="B1161" s="71" t="s">
        <v>108</v>
      </c>
      <c r="C1161" s="71" t="s">
        <v>2680</v>
      </c>
      <c r="D1161" s="71">
        <v>1000002041</v>
      </c>
      <c r="E1161" s="72" t="s">
        <v>2681</v>
      </c>
      <c r="F1161" s="73">
        <v>44501</v>
      </c>
      <c r="G1161" s="66" t="str">
        <f t="shared" si="216"/>
        <v>Targeted Dealer</v>
      </c>
      <c r="H1161" s="66"/>
      <c r="I1161" s="67">
        <v>250</v>
      </c>
      <c r="J1161" s="67">
        <f t="shared" si="217"/>
        <v>250</v>
      </c>
      <c r="K1161" s="68">
        <v>250</v>
      </c>
      <c r="L1161" s="68">
        <f t="shared" si="218"/>
        <v>0</v>
      </c>
      <c r="M1161" s="68">
        <f t="shared" si="219"/>
        <v>100</v>
      </c>
      <c r="N1161" s="96">
        <v>281</v>
      </c>
      <c r="O1161" s="97" t="str">
        <f t="shared" si="220"/>
        <v>DEC</v>
      </c>
      <c r="P1161" s="96">
        <v>281</v>
      </c>
      <c r="Q1161" s="98">
        <f t="shared" si="221"/>
        <v>-31</v>
      </c>
      <c r="R1161" s="97">
        <f t="shared" si="222"/>
        <v>-0.11032028469750887</v>
      </c>
      <c r="S1161" s="99" t="str">
        <f t="shared" si="223"/>
        <v>DEGROWTH</v>
      </c>
      <c r="T1161" s="68">
        <v>225</v>
      </c>
      <c r="U1161" s="100" t="str">
        <f t="shared" si="224"/>
        <v>jAN</v>
      </c>
      <c r="V1161" s="96">
        <v>225</v>
      </c>
      <c r="W1161" s="101">
        <f t="shared" si="225"/>
        <v>25</v>
      </c>
      <c r="X1161" s="102">
        <f t="shared" si="226"/>
        <v>0.11111111111111116</v>
      </c>
      <c r="Y1161" s="103" t="str">
        <f t="shared" si="227"/>
        <v>GROWTH</v>
      </c>
      <c r="Z1161" s="74">
        <v>0</v>
      </c>
      <c r="AA1161" s="69"/>
      <c r="AB1161" s="69" t="s">
        <v>130</v>
      </c>
      <c r="AC1161" s="3"/>
    </row>
    <row r="1162" spans="1:29" ht="14.25" customHeight="1">
      <c r="A1162" s="69" t="s">
        <v>130</v>
      </c>
      <c r="B1162" s="71" t="s">
        <v>108</v>
      </c>
      <c r="C1162" s="71" t="s">
        <v>2682</v>
      </c>
      <c r="D1162" s="71">
        <v>1000002044</v>
      </c>
      <c r="E1162" s="72" t="s">
        <v>2683</v>
      </c>
      <c r="F1162" s="73">
        <v>44501</v>
      </c>
      <c r="G1162" s="66" t="str">
        <f t="shared" si="216"/>
        <v>Targeted Dealer</v>
      </c>
      <c r="H1162" s="66"/>
      <c r="I1162" s="67">
        <v>800</v>
      </c>
      <c r="J1162" s="67">
        <f t="shared" si="217"/>
        <v>800</v>
      </c>
      <c r="K1162" s="68">
        <v>684.25</v>
      </c>
      <c r="L1162" s="68">
        <f t="shared" si="218"/>
        <v>115.75</v>
      </c>
      <c r="M1162" s="68">
        <f t="shared" si="219"/>
        <v>85.53125</v>
      </c>
      <c r="N1162" s="96">
        <v>1062</v>
      </c>
      <c r="O1162" s="97" t="str">
        <f t="shared" si="220"/>
        <v>DEC</v>
      </c>
      <c r="P1162" s="96">
        <v>1062</v>
      </c>
      <c r="Q1162" s="98">
        <f t="shared" si="221"/>
        <v>-377.75</v>
      </c>
      <c r="R1162" s="97">
        <f t="shared" si="222"/>
        <v>-0.35569679849340863</v>
      </c>
      <c r="S1162" s="99" t="str">
        <f t="shared" si="223"/>
        <v>DEGROWTH</v>
      </c>
      <c r="T1162" s="68">
        <v>769</v>
      </c>
      <c r="U1162" s="100" t="str">
        <f t="shared" si="224"/>
        <v>jAN</v>
      </c>
      <c r="V1162" s="96">
        <v>769</v>
      </c>
      <c r="W1162" s="101">
        <f t="shared" si="225"/>
        <v>-84.75</v>
      </c>
      <c r="X1162" s="102">
        <f t="shared" si="226"/>
        <v>-0.11020806241872561</v>
      </c>
      <c r="Y1162" s="103" t="str">
        <f t="shared" si="227"/>
        <v>DEGROWTH</v>
      </c>
      <c r="Z1162" s="74">
        <v>0</v>
      </c>
      <c r="AA1162" s="69"/>
      <c r="AB1162" s="69" t="s">
        <v>130</v>
      </c>
      <c r="AC1162" s="3"/>
    </row>
    <row r="1163" spans="1:29" ht="14.25" customHeight="1">
      <c r="A1163" s="69" t="s">
        <v>130</v>
      </c>
      <c r="B1163" s="71" t="s">
        <v>108</v>
      </c>
      <c r="C1163" s="71" t="s">
        <v>376</v>
      </c>
      <c r="D1163" s="71">
        <v>1000002772</v>
      </c>
      <c r="E1163" s="72" t="s">
        <v>377</v>
      </c>
      <c r="F1163" s="73">
        <v>44692</v>
      </c>
      <c r="G1163" s="66" t="str">
        <f t="shared" si="216"/>
        <v>-</v>
      </c>
      <c r="H1163" s="66"/>
      <c r="I1163" s="67">
        <v>0</v>
      </c>
      <c r="J1163" s="67">
        <f t="shared" si="217"/>
        <v>0</v>
      </c>
      <c r="K1163" s="68">
        <v>0</v>
      </c>
      <c r="L1163" s="68">
        <f t="shared" si="218"/>
        <v>0</v>
      </c>
      <c r="M1163" s="68" t="str">
        <f t="shared" si="219"/>
        <v>-</v>
      </c>
      <c r="N1163" s="96">
        <v>0</v>
      </c>
      <c r="O1163" s="97" t="str">
        <f t="shared" si="220"/>
        <v>DEC</v>
      </c>
      <c r="P1163" s="96">
        <v>0</v>
      </c>
      <c r="Q1163" s="98">
        <f t="shared" si="221"/>
        <v>0</v>
      </c>
      <c r="R1163" s="97" t="str">
        <f t="shared" si="222"/>
        <v xml:space="preserve"> </v>
      </c>
      <c r="S1163" s="99" t="b">
        <f t="shared" si="223"/>
        <v>0</v>
      </c>
      <c r="T1163" s="68">
        <v>133.5</v>
      </c>
      <c r="U1163" s="100" t="str">
        <f t="shared" si="224"/>
        <v>jAN</v>
      </c>
      <c r="V1163" s="96">
        <v>133.5</v>
      </c>
      <c r="W1163" s="101">
        <f t="shared" si="225"/>
        <v>-133.5</v>
      </c>
      <c r="X1163" s="102">
        <f t="shared" si="226"/>
        <v>-1</v>
      </c>
      <c r="Y1163" s="103" t="str">
        <f t="shared" si="227"/>
        <v>DEGROWTH</v>
      </c>
      <c r="Z1163" s="74">
        <v>1</v>
      </c>
      <c r="AA1163" s="69"/>
      <c r="AB1163" s="69" t="s">
        <v>130</v>
      </c>
      <c r="AC1163" s="3"/>
    </row>
    <row r="1164" spans="1:29" ht="14.25" customHeight="1">
      <c r="A1164" s="69" t="s">
        <v>130</v>
      </c>
      <c r="B1164" s="71" t="s">
        <v>108</v>
      </c>
      <c r="C1164" s="71" t="s">
        <v>2684</v>
      </c>
      <c r="D1164" s="71">
        <v>1000002851</v>
      </c>
      <c r="E1164" s="72" t="s">
        <v>2685</v>
      </c>
      <c r="F1164" s="73">
        <v>44744</v>
      </c>
      <c r="G1164" s="66" t="str">
        <f t="shared" si="216"/>
        <v>Targeted Dealer</v>
      </c>
      <c r="H1164" s="66"/>
      <c r="I1164" s="67">
        <v>200</v>
      </c>
      <c r="J1164" s="67">
        <f t="shared" si="217"/>
        <v>200</v>
      </c>
      <c r="K1164" s="68">
        <v>200</v>
      </c>
      <c r="L1164" s="68">
        <f t="shared" si="218"/>
        <v>0</v>
      </c>
      <c r="M1164" s="68">
        <f t="shared" si="219"/>
        <v>100</v>
      </c>
      <c r="N1164" s="96">
        <v>175</v>
      </c>
      <c r="O1164" s="97" t="str">
        <f t="shared" si="220"/>
        <v>DEC</v>
      </c>
      <c r="P1164" s="96">
        <v>175</v>
      </c>
      <c r="Q1164" s="98">
        <f t="shared" si="221"/>
        <v>25</v>
      </c>
      <c r="R1164" s="97">
        <f t="shared" si="222"/>
        <v>0.14285714285714279</v>
      </c>
      <c r="S1164" s="99" t="str">
        <f t="shared" si="223"/>
        <v>GROWTH</v>
      </c>
      <c r="T1164" s="68">
        <v>155</v>
      </c>
      <c r="U1164" s="100" t="str">
        <f t="shared" si="224"/>
        <v>jAN</v>
      </c>
      <c r="V1164" s="96">
        <v>155</v>
      </c>
      <c r="W1164" s="101">
        <f t="shared" si="225"/>
        <v>45</v>
      </c>
      <c r="X1164" s="102">
        <f t="shared" si="226"/>
        <v>0.29032258064516125</v>
      </c>
      <c r="Y1164" s="103" t="str">
        <f t="shared" si="227"/>
        <v>GROWTH</v>
      </c>
      <c r="Z1164" s="74">
        <v>0</v>
      </c>
      <c r="AA1164" s="69"/>
      <c r="AB1164" s="69" t="s">
        <v>130</v>
      </c>
      <c r="AC1164" s="3"/>
    </row>
    <row r="1165" spans="1:29" ht="14.25" customHeight="1">
      <c r="A1165" s="69" t="s">
        <v>130</v>
      </c>
      <c r="B1165" s="71" t="s">
        <v>108</v>
      </c>
      <c r="C1165" s="71" t="s">
        <v>2686</v>
      </c>
      <c r="D1165" s="71">
        <v>1000002867</v>
      </c>
      <c r="E1165" s="72" t="s">
        <v>2687</v>
      </c>
      <c r="F1165" s="73">
        <v>44768</v>
      </c>
      <c r="G1165" s="66" t="str">
        <f t="shared" si="216"/>
        <v>Targeted Dealer</v>
      </c>
      <c r="H1165" s="66"/>
      <c r="I1165" s="67">
        <v>50</v>
      </c>
      <c r="J1165" s="67">
        <f t="shared" si="217"/>
        <v>50</v>
      </c>
      <c r="K1165" s="68">
        <v>8</v>
      </c>
      <c r="L1165" s="68">
        <f t="shared" si="218"/>
        <v>42</v>
      </c>
      <c r="M1165" s="68">
        <f t="shared" si="219"/>
        <v>16</v>
      </c>
      <c r="N1165" s="96">
        <v>5</v>
      </c>
      <c r="O1165" s="97" t="str">
        <f t="shared" si="220"/>
        <v>DEC</v>
      </c>
      <c r="P1165" s="96">
        <v>5</v>
      </c>
      <c r="Q1165" s="98">
        <f t="shared" si="221"/>
        <v>3</v>
      </c>
      <c r="R1165" s="97">
        <f t="shared" si="222"/>
        <v>0.60000000000000009</v>
      </c>
      <c r="S1165" s="99" t="str">
        <f t="shared" si="223"/>
        <v>GROWTH</v>
      </c>
      <c r="T1165" s="68">
        <v>8</v>
      </c>
      <c r="U1165" s="100" t="str">
        <f t="shared" si="224"/>
        <v>jAN</v>
      </c>
      <c r="V1165" s="96">
        <v>8</v>
      </c>
      <c r="W1165" s="101">
        <f t="shared" si="225"/>
        <v>0</v>
      </c>
      <c r="X1165" s="102">
        <f t="shared" si="226"/>
        <v>0</v>
      </c>
      <c r="Y1165" s="103" t="str">
        <f t="shared" si="227"/>
        <v>GROWTH</v>
      </c>
      <c r="Z1165" s="74">
        <v>0</v>
      </c>
      <c r="AA1165" s="69"/>
      <c r="AB1165" s="69" t="s">
        <v>130</v>
      </c>
      <c r="AC1165" s="3"/>
    </row>
    <row r="1166" spans="1:29" ht="14.25" customHeight="1">
      <c r="A1166" s="69" t="s">
        <v>130</v>
      </c>
      <c r="B1166" s="71" t="s">
        <v>108</v>
      </c>
      <c r="C1166" s="71" t="s">
        <v>2688</v>
      </c>
      <c r="D1166" s="71">
        <v>1000002981</v>
      </c>
      <c r="E1166" s="71" t="s">
        <v>2689</v>
      </c>
      <c r="F1166" s="73">
        <v>44830</v>
      </c>
      <c r="G1166" s="66" t="str">
        <f t="shared" si="216"/>
        <v>Targeted Dealer</v>
      </c>
      <c r="H1166" s="66"/>
      <c r="I1166" s="67">
        <v>650</v>
      </c>
      <c r="J1166" s="67">
        <f t="shared" si="217"/>
        <v>650</v>
      </c>
      <c r="K1166" s="68">
        <v>1025</v>
      </c>
      <c r="L1166" s="68">
        <f t="shared" si="218"/>
        <v>-375</v>
      </c>
      <c r="M1166" s="68">
        <f t="shared" si="219"/>
        <v>157.69230769230768</v>
      </c>
      <c r="N1166" s="96">
        <v>1125.5</v>
      </c>
      <c r="O1166" s="97" t="str">
        <f t="shared" si="220"/>
        <v>DEC</v>
      </c>
      <c r="P1166" s="96">
        <v>1125.5</v>
      </c>
      <c r="Q1166" s="98">
        <f t="shared" si="221"/>
        <v>-100.5</v>
      </c>
      <c r="R1166" s="97">
        <f t="shared" si="222"/>
        <v>-8.9293647267880916E-2</v>
      </c>
      <c r="S1166" s="99" t="str">
        <f t="shared" si="223"/>
        <v>DEGROWTH</v>
      </c>
      <c r="T1166" s="68">
        <v>540.5</v>
      </c>
      <c r="U1166" s="100" t="str">
        <f t="shared" si="224"/>
        <v>jAN</v>
      </c>
      <c r="V1166" s="96">
        <v>540.5</v>
      </c>
      <c r="W1166" s="101">
        <f t="shared" si="225"/>
        <v>484.5</v>
      </c>
      <c r="X1166" s="102">
        <f t="shared" si="226"/>
        <v>0.8963922294172062</v>
      </c>
      <c r="Y1166" s="103" t="str">
        <f t="shared" si="227"/>
        <v>GROWTH</v>
      </c>
      <c r="Z1166" s="74">
        <v>0</v>
      </c>
      <c r="AA1166" s="69"/>
      <c r="AB1166" s="69" t="s">
        <v>130</v>
      </c>
      <c r="AC1166" s="3"/>
    </row>
    <row r="1167" spans="1:29" ht="14.25" customHeight="1">
      <c r="A1167" s="69" t="s">
        <v>130</v>
      </c>
      <c r="B1167" s="71" t="s">
        <v>108</v>
      </c>
      <c r="C1167" s="71" t="s">
        <v>2690</v>
      </c>
      <c r="D1167" s="71">
        <v>1000003242</v>
      </c>
      <c r="E1167" s="71" t="s">
        <v>2691</v>
      </c>
      <c r="F1167" s="73">
        <v>44936</v>
      </c>
      <c r="G1167" s="66" t="str">
        <f t="shared" si="216"/>
        <v>Targeted Dealer</v>
      </c>
      <c r="H1167" s="66"/>
      <c r="I1167" s="67">
        <v>250</v>
      </c>
      <c r="J1167" s="67">
        <f t="shared" si="217"/>
        <v>250</v>
      </c>
      <c r="K1167" s="68">
        <v>193</v>
      </c>
      <c r="L1167" s="68">
        <f t="shared" si="218"/>
        <v>57</v>
      </c>
      <c r="M1167" s="68">
        <f t="shared" si="219"/>
        <v>77.2</v>
      </c>
      <c r="N1167" s="96">
        <v>203.5</v>
      </c>
      <c r="O1167" s="97" t="str">
        <f t="shared" si="220"/>
        <v>DEC</v>
      </c>
      <c r="P1167" s="96">
        <v>203.5</v>
      </c>
      <c r="Q1167" s="98">
        <f t="shared" si="221"/>
        <v>-10.5</v>
      </c>
      <c r="R1167" s="97">
        <f t="shared" si="222"/>
        <v>-5.1597051597051635E-2</v>
      </c>
      <c r="S1167" s="99" t="str">
        <f t="shared" si="223"/>
        <v>DEGROWTH</v>
      </c>
      <c r="T1167" s="68">
        <v>138</v>
      </c>
      <c r="U1167" s="100" t="str">
        <f t="shared" si="224"/>
        <v>jAN</v>
      </c>
      <c r="V1167" s="96">
        <v>138</v>
      </c>
      <c r="W1167" s="101">
        <f t="shared" si="225"/>
        <v>55</v>
      </c>
      <c r="X1167" s="102">
        <f t="shared" si="226"/>
        <v>0.39855072463768115</v>
      </c>
      <c r="Y1167" s="103" t="str">
        <f t="shared" si="227"/>
        <v>GROWTH</v>
      </c>
      <c r="Z1167" s="74">
        <v>0</v>
      </c>
      <c r="AA1167" s="69"/>
      <c r="AB1167" s="69" t="s">
        <v>130</v>
      </c>
      <c r="AC1167" s="3"/>
    </row>
    <row r="1168" spans="1:29" ht="14.25" customHeight="1">
      <c r="A1168" s="69" t="s">
        <v>130</v>
      </c>
      <c r="B1168" s="71" t="s">
        <v>108</v>
      </c>
      <c r="C1168" s="71" t="s">
        <v>378</v>
      </c>
      <c r="D1168" s="71">
        <v>1000003373</v>
      </c>
      <c r="E1168" s="71" t="s">
        <v>379</v>
      </c>
      <c r="F1168" s="73">
        <v>44977</v>
      </c>
      <c r="G1168" s="66" t="str">
        <f t="shared" si="216"/>
        <v>Targeted Dealer</v>
      </c>
      <c r="H1168" s="66"/>
      <c r="I1168" s="67">
        <v>100</v>
      </c>
      <c r="J1168" s="67">
        <f t="shared" si="217"/>
        <v>100</v>
      </c>
      <c r="K1168" s="68">
        <v>0</v>
      </c>
      <c r="L1168" s="68">
        <f t="shared" si="218"/>
        <v>100</v>
      </c>
      <c r="M1168" s="68">
        <f t="shared" si="219"/>
        <v>0</v>
      </c>
      <c r="N1168" s="96">
        <v>0</v>
      </c>
      <c r="O1168" s="97" t="str">
        <f t="shared" si="220"/>
        <v>DEC</v>
      </c>
      <c r="P1168" s="96">
        <v>0</v>
      </c>
      <c r="Q1168" s="98">
        <f t="shared" si="221"/>
        <v>0</v>
      </c>
      <c r="R1168" s="97" t="str">
        <f t="shared" si="222"/>
        <v xml:space="preserve"> </v>
      </c>
      <c r="S1168" s="99" t="b">
        <f t="shared" si="223"/>
        <v>0</v>
      </c>
      <c r="T1168" s="68">
        <v>55</v>
      </c>
      <c r="U1168" s="100" t="str">
        <f t="shared" si="224"/>
        <v>jAN</v>
      </c>
      <c r="V1168" s="96">
        <v>55</v>
      </c>
      <c r="W1168" s="101">
        <f t="shared" si="225"/>
        <v>-55</v>
      </c>
      <c r="X1168" s="102">
        <f t="shared" si="226"/>
        <v>-1</v>
      </c>
      <c r="Y1168" s="103" t="str">
        <f t="shared" si="227"/>
        <v>DEGROWTH</v>
      </c>
      <c r="Z1168" s="74">
        <v>0</v>
      </c>
      <c r="AA1168" s="69"/>
      <c r="AB1168" s="69" t="s">
        <v>130</v>
      </c>
      <c r="AC1168" s="3"/>
    </row>
    <row r="1169" spans="1:29" ht="14.25" customHeight="1">
      <c r="A1169" s="69" t="s">
        <v>130</v>
      </c>
      <c r="B1169" s="71" t="s">
        <v>108</v>
      </c>
      <c r="C1169" s="71" t="s">
        <v>2692</v>
      </c>
      <c r="D1169" s="71">
        <v>1000003505</v>
      </c>
      <c r="E1169" s="71" t="s">
        <v>2693</v>
      </c>
      <c r="F1169" s="73">
        <v>45045</v>
      </c>
      <c r="G1169" s="66" t="str">
        <f t="shared" si="216"/>
        <v>Targeted Dealer</v>
      </c>
      <c r="H1169" s="66"/>
      <c r="I1169" s="67">
        <v>700</v>
      </c>
      <c r="J1169" s="67">
        <f t="shared" si="217"/>
        <v>700</v>
      </c>
      <c r="K1169" s="68">
        <v>700</v>
      </c>
      <c r="L1169" s="68">
        <f t="shared" si="218"/>
        <v>0</v>
      </c>
      <c r="M1169" s="68">
        <f t="shared" si="219"/>
        <v>100</v>
      </c>
      <c r="N1169" s="96">
        <v>835</v>
      </c>
      <c r="O1169" s="97" t="str">
        <f t="shared" si="220"/>
        <v>DEC</v>
      </c>
      <c r="P1169" s="96">
        <v>835</v>
      </c>
      <c r="Q1169" s="98">
        <f t="shared" si="221"/>
        <v>-135</v>
      </c>
      <c r="R1169" s="97">
        <f t="shared" si="222"/>
        <v>-0.16167664670658688</v>
      </c>
      <c r="S1169" s="99" t="str">
        <f t="shared" si="223"/>
        <v>DEGROWTH</v>
      </c>
      <c r="T1169" s="68">
        <v>435</v>
      </c>
      <c r="U1169" s="100" t="str">
        <f t="shared" si="224"/>
        <v>jAN</v>
      </c>
      <c r="V1169" s="96">
        <v>435</v>
      </c>
      <c r="W1169" s="101">
        <f t="shared" si="225"/>
        <v>265</v>
      </c>
      <c r="X1169" s="102">
        <f t="shared" si="226"/>
        <v>0.60919540229885061</v>
      </c>
      <c r="Y1169" s="103" t="str">
        <f t="shared" si="227"/>
        <v>GROWTH</v>
      </c>
      <c r="Z1169" s="74">
        <v>0</v>
      </c>
      <c r="AA1169" s="69"/>
      <c r="AB1169" s="69" t="s">
        <v>130</v>
      </c>
      <c r="AC1169" s="3"/>
    </row>
    <row r="1170" spans="1:29" ht="14.25" customHeight="1">
      <c r="A1170" s="74" t="s">
        <v>130</v>
      </c>
      <c r="B1170" s="78" t="s">
        <v>108</v>
      </c>
      <c r="C1170" s="78" t="s">
        <v>2694</v>
      </c>
      <c r="D1170" s="78">
        <v>1000003877</v>
      </c>
      <c r="E1170" s="78" t="s">
        <v>2695</v>
      </c>
      <c r="F1170" s="73">
        <v>45351</v>
      </c>
      <c r="G1170" s="66" t="str">
        <f t="shared" si="216"/>
        <v>Targeted Dealer</v>
      </c>
      <c r="H1170" s="66"/>
      <c r="I1170" s="67">
        <v>250</v>
      </c>
      <c r="J1170" s="67">
        <f t="shared" si="217"/>
        <v>250</v>
      </c>
      <c r="K1170" s="68">
        <v>253</v>
      </c>
      <c r="L1170" s="68">
        <f t="shared" si="218"/>
        <v>-3</v>
      </c>
      <c r="M1170" s="68">
        <f t="shared" si="219"/>
        <v>101.2</v>
      </c>
      <c r="N1170" s="96">
        <v>323</v>
      </c>
      <c r="O1170" s="97" t="str">
        <f t="shared" si="220"/>
        <v>DEC</v>
      </c>
      <c r="P1170" s="96">
        <v>323</v>
      </c>
      <c r="Q1170" s="98">
        <f t="shared" si="221"/>
        <v>-70</v>
      </c>
      <c r="R1170" s="97">
        <f t="shared" si="222"/>
        <v>-0.21671826625386992</v>
      </c>
      <c r="S1170" s="99" t="str">
        <f t="shared" si="223"/>
        <v>DEGROWTH</v>
      </c>
      <c r="T1170" s="68">
        <v>210</v>
      </c>
      <c r="U1170" s="100" t="str">
        <f t="shared" si="224"/>
        <v>jAN</v>
      </c>
      <c r="V1170" s="96">
        <v>210</v>
      </c>
      <c r="W1170" s="101">
        <f t="shared" si="225"/>
        <v>43</v>
      </c>
      <c r="X1170" s="102">
        <f t="shared" si="226"/>
        <v>0.2047619047619047</v>
      </c>
      <c r="Y1170" s="103" t="str">
        <f t="shared" si="227"/>
        <v>GROWTH</v>
      </c>
      <c r="Z1170" s="74">
        <v>0</v>
      </c>
      <c r="AA1170" s="74"/>
      <c r="AB1170" s="74" t="s">
        <v>130</v>
      </c>
      <c r="AC1170" s="3"/>
    </row>
    <row r="1171" spans="1:29" ht="14.25" customHeight="1">
      <c r="A1171" s="74" t="s">
        <v>130</v>
      </c>
      <c r="B1171" s="78" t="s">
        <v>108</v>
      </c>
      <c r="C1171" s="78" t="s">
        <v>2696</v>
      </c>
      <c r="D1171" s="78">
        <v>1000003918</v>
      </c>
      <c r="E1171" s="78" t="s">
        <v>2697</v>
      </c>
      <c r="F1171" s="73">
        <v>45409</v>
      </c>
      <c r="G1171" s="66" t="str">
        <f t="shared" si="216"/>
        <v>Targeted Dealer</v>
      </c>
      <c r="H1171" s="66"/>
      <c r="I1171" s="67">
        <v>100</v>
      </c>
      <c r="J1171" s="67">
        <f t="shared" si="217"/>
        <v>100</v>
      </c>
      <c r="K1171" s="68">
        <v>100</v>
      </c>
      <c r="L1171" s="68">
        <f t="shared" si="218"/>
        <v>0</v>
      </c>
      <c r="M1171" s="68">
        <f t="shared" si="219"/>
        <v>100</v>
      </c>
      <c r="N1171" s="96">
        <v>60</v>
      </c>
      <c r="O1171" s="97" t="str">
        <f t="shared" si="220"/>
        <v>DEC</v>
      </c>
      <c r="P1171" s="96">
        <v>60</v>
      </c>
      <c r="Q1171" s="98">
        <f t="shared" si="221"/>
        <v>40</v>
      </c>
      <c r="R1171" s="97">
        <f t="shared" si="222"/>
        <v>0.66666666666666674</v>
      </c>
      <c r="S1171" s="99" t="str">
        <f t="shared" si="223"/>
        <v>GROWTH</v>
      </c>
      <c r="T1171" s="68">
        <v>55</v>
      </c>
      <c r="U1171" s="100" t="str">
        <f t="shared" si="224"/>
        <v>jAN</v>
      </c>
      <c r="V1171" s="96">
        <v>55</v>
      </c>
      <c r="W1171" s="101">
        <f t="shared" si="225"/>
        <v>45</v>
      </c>
      <c r="X1171" s="102">
        <f t="shared" si="226"/>
        <v>0.81818181818181812</v>
      </c>
      <c r="Y1171" s="103" t="str">
        <f t="shared" si="227"/>
        <v>GROWTH</v>
      </c>
      <c r="Z1171" s="74">
        <v>0</v>
      </c>
      <c r="AA1171" s="74"/>
      <c r="AB1171" s="74" t="s">
        <v>130</v>
      </c>
      <c r="AC1171" s="3"/>
    </row>
    <row r="1172" spans="1:29" ht="14.25" customHeight="1">
      <c r="A1172" s="74" t="s">
        <v>130</v>
      </c>
      <c r="B1172" s="78" t="s">
        <v>108</v>
      </c>
      <c r="C1172" s="78" t="s">
        <v>2698</v>
      </c>
      <c r="D1172" s="78">
        <v>1000003922</v>
      </c>
      <c r="E1172" s="78" t="s">
        <v>2699</v>
      </c>
      <c r="F1172" s="73">
        <v>45411</v>
      </c>
      <c r="G1172" s="66" t="str">
        <f t="shared" si="216"/>
        <v>Targeted Dealer</v>
      </c>
      <c r="H1172" s="66"/>
      <c r="I1172" s="67">
        <v>200</v>
      </c>
      <c r="J1172" s="67">
        <f t="shared" si="217"/>
        <v>200</v>
      </c>
      <c r="K1172" s="68">
        <v>347.5</v>
      </c>
      <c r="L1172" s="68">
        <f t="shared" si="218"/>
        <v>-147.5</v>
      </c>
      <c r="M1172" s="68">
        <f t="shared" si="219"/>
        <v>173.75</v>
      </c>
      <c r="N1172" s="96">
        <v>230</v>
      </c>
      <c r="O1172" s="97" t="str">
        <f t="shared" si="220"/>
        <v>DEC</v>
      </c>
      <c r="P1172" s="96">
        <v>230</v>
      </c>
      <c r="Q1172" s="98">
        <f t="shared" si="221"/>
        <v>117.5</v>
      </c>
      <c r="R1172" s="97">
        <f t="shared" si="222"/>
        <v>0.51086956521739135</v>
      </c>
      <c r="S1172" s="99" t="str">
        <f t="shared" si="223"/>
        <v>GROWTH</v>
      </c>
      <c r="T1172" s="68">
        <v>65</v>
      </c>
      <c r="U1172" s="100" t="str">
        <f t="shared" si="224"/>
        <v>jAN</v>
      </c>
      <c r="V1172" s="96">
        <v>65</v>
      </c>
      <c r="W1172" s="101">
        <f t="shared" si="225"/>
        <v>282.5</v>
      </c>
      <c r="X1172" s="102">
        <f t="shared" si="226"/>
        <v>4.3461538461538458</v>
      </c>
      <c r="Y1172" s="103" t="str">
        <f t="shared" si="227"/>
        <v>GROWTH</v>
      </c>
      <c r="Z1172" s="74">
        <v>0</v>
      </c>
      <c r="AA1172" s="74"/>
      <c r="AB1172" s="74" t="s">
        <v>130</v>
      </c>
      <c r="AC1172" s="3"/>
    </row>
    <row r="1173" spans="1:29" ht="14.25" customHeight="1">
      <c r="A1173" s="74" t="s">
        <v>130</v>
      </c>
      <c r="B1173" s="78" t="s">
        <v>108</v>
      </c>
      <c r="C1173" s="78" t="s">
        <v>380</v>
      </c>
      <c r="D1173" s="78">
        <v>1000003972</v>
      </c>
      <c r="E1173" s="78" t="s">
        <v>381</v>
      </c>
      <c r="F1173" s="73">
        <v>45430</v>
      </c>
      <c r="G1173" s="66" t="str">
        <f t="shared" si="216"/>
        <v>Targeted Dealer</v>
      </c>
      <c r="H1173" s="66"/>
      <c r="I1173" s="67">
        <v>50</v>
      </c>
      <c r="J1173" s="67">
        <f t="shared" si="217"/>
        <v>50</v>
      </c>
      <c r="K1173" s="68">
        <v>52</v>
      </c>
      <c r="L1173" s="68">
        <f t="shared" si="218"/>
        <v>-2</v>
      </c>
      <c r="M1173" s="68">
        <f t="shared" si="219"/>
        <v>104</v>
      </c>
      <c r="N1173" s="96">
        <v>25</v>
      </c>
      <c r="O1173" s="97" t="str">
        <f t="shared" si="220"/>
        <v>DEC</v>
      </c>
      <c r="P1173" s="96">
        <v>25</v>
      </c>
      <c r="Q1173" s="98">
        <f t="shared" si="221"/>
        <v>27</v>
      </c>
      <c r="R1173" s="97">
        <f t="shared" si="222"/>
        <v>1.08</v>
      </c>
      <c r="S1173" s="99" t="str">
        <f t="shared" si="223"/>
        <v>GROWTH</v>
      </c>
      <c r="T1173" s="68">
        <v>25</v>
      </c>
      <c r="U1173" s="100" t="str">
        <f t="shared" si="224"/>
        <v>jAN</v>
      </c>
      <c r="V1173" s="96">
        <v>25</v>
      </c>
      <c r="W1173" s="101">
        <f t="shared" si="225"/>
        <v>27</v>
      </c>
      <c r="X1173" s="102">
        <f t="shared" si="226"/>
        <v>1.08</v>
      </c>
      <c r="Y1173" s="103" t="str">
        <f t="shared" si="227"/>
        <v>GROWTH</v>
      </c>
      <c r="Z1173" s="74">
        <v>0</v>
      </c>
      <c r="AA1173" s="74"/>
      <c r="AB1173" s="74" t="s">
        <v>130</v>
      </c>
      <c r="AC1173" s="3"/>
    </row>
    <row r="1174" spans="1:29" ht="14.25" customHeight="1">
      <c r="A1174" s="69" t="s">
        <v>130</v>
      </c>
      <c r="B1174" s="71" t="s">
        <v>115</v>
      </c>
      <c r="C1174" s="71" t="s">
        <v>2700</v>
      </c>
      <c r="D1174" s="71">
        <v>1000001978</v>
      </c>
      <c r="E1174" s="72" t="s">
        <v>2701</v>
      </c>
      <c r="F1174" s="73">
        <v>44413</v>
      </c>
      <c r="G1174" s="66" t="str">
        <f t="shared" si="216"/>
        <v>Targeted Dealer</v>
      </c>
      <c r="H1174" s="66"/>
      <c r="I1174" s="67">
        <v>50</v>
      </c>
      <c r="J1174" s="67">
        <f t="shared" si="217"/>
        <v>50</v>
      </c>
      <c r="K1174" s="68">
        <v>50</v>
      </c>
      <c r="L1174" s="68">
        <f t="shared" si="218"/>
        <v>0</v>
      </c>
      <c r="M1174" s="68">
        <f t="shared" si="219"/>
        <v>100</v>
      </c>
      <c r="N1174" s="96">
        <v>50</v>
      </c>
      <c r="O1174" s="97" t="str">
        <f t="shared" si="220"/>
        <v>DEC</v>
      </c>
      <c r="P1174" s="96">
        <v>50</v>
      </c>
      <c r="Q1174" s="98">
        <f t="shared" si="221"/>
        <v>0</v>
      </c>
      <c r="R1174" s="97">
        <f t="shared" si="222"/>
        <v>0</v>
      </c>
      <c r="S1174" s="99" t="str">
        <f t="shared" si="223"/>
        <v>GROWTH</v>
      </c>
      <c r="T1174" s="68">
        <v>85</v>
      </c>
      <c r="U1174" s="100" t="str">
        <f t="shared" si="224"/>
        <v>jAN</v>
      </c>
      <c r="V1174" s="96">
        <v>85</v>
      </c>
      <c r="W1174" s="101">
        <f t="shared" si="225"/>
        <v>-35</v>
      </c>
      <c r="X1174" s="102">
        <f t="shared" si="226"/>
        <v>-0.41176470588235292</v>
      </c>
      <c r="Y1174" s="103" t="str">
        <f t="shared" si="227"/>
        <v>DEGROWTH</v>
      </c>
      <c r="Z1174" s="74">
        <v>0</v>
      </c>
      <c r="AA1174" s="69"/>
      <c r="AB1174" s="69" t="s">
        <v>130</v>
      </c>
      <c r="AC1174" s="3"/>
    </row>
    <row r="1175" spans="1:29" ht="14.25" customHeight="1">
      <c r="A1175" s="69" t="s">
        <v>130</v>
      </c>
      <c r="B1175" s="71" t="s">
        <v>115</v>
      </c>
      <c r="C1175" s="71" t="s">
        <v>2702</v>
      </c>
      <c r="D1175" s="71">
        <v>1000002508</v>
      </c>
      <c r="E1175" s="72" t="s">
        <v>2703</v>
      </c>
      <c r="F1175" s="73">
        <v>44582</v>
      </c>
      <c r="G1175" s="66" t="str">
        <f t="shared" si="216"/>
        <v>Targeted Dealer</v>
      </c>
      <c r="H1175" s="66"/>
      <c r="I1175" s="67">
        <v>50</v>
      </c>
      <c r="J1175" s="67">
        <f t="shared" si="217"/>
        <v>50</v>
      </c>
      <c r="K1175" s="68">
        <v>50</v>
      </c>
      <c r="L1175" s="68">
        <f t="shared" si="218"/>
        <v>0</v>
      </c>
      <c r="M1175" s="68">
        <f t="shared" si="219"/>
        <v>100</v>
      </c>
      <c r="N1175" s="96">
        <v>75</v>
      </c>
      <c r="O1175" s="97" t="str">
        <f t="shared" si="220"/>
        <v>DEC</v>
      </c>
      <c r="P1175" s="96">
        <v>75</v>
      </c>
      <c r="Q1175" s="98">
        <f t="shared" si="221"/>
        <v>-25</v>
      </c>
      <c r="R1175" s="97">
        <f t="shared" si="222"/>
        <v>-0.33333333333333337</v>
      </c>
      <c r="S1175" s="99" t="str">
        <f t="shared" si="223"/>
        <v>DEGROWTH</v>
      </c>
      <c r="T1175" s="68">
        <v>85</v>
      </c>
      <c r="U1175" s="100" t="str">
        <f t="shared" si="224"/>
        <v>jAN</v>
      </c>
      <c r="V1175" s="96">
        <v>85</v>
      </c>
      <c r="W1175" s="101">
        <f t="shared" si="225"/>
        <v>-35</v>
      </c>
      <c r="X1175" s="102">
        <f t="shared" si="226"/>
        <v>-0.41176470588235292</v>
      </c>
      <c r="Y1175" s="103" t="str">
        <f t="shared" si="227"/>
        <v>DEGROWTH</v>
      </c>
      <c r="Z1175" s="74">
        <v>0</v>
      </c>
      <c r="AA1175" s="69"/>
      <c r="AB1175" s="69" t="s">
        <v>130</v>
      </c>
      <c r="AC1175" s="3"/>
    </row>
    <row r="1176" spans="1:29" ht="14.25" customHeight="1">
      <c r="A1176" s="69" t="s">
        <v>130</v>
      </c>
      <c r="B1176" s="71" t="s">
        <v>115</v>
      </c>
      <c r="C1176" s="71" t="s">
        <v>2704</v>
      </c>
      <c r="D1176" s="71">
        <v>1000002856</v>
      </c>
      <c r="E1176" s="72" t="s">
        <v>2705</v>
      </c>
      <c r="F1176" s="73">
        <v>44755</v>
      </c>
      <c r="G1176" s="66" t="str">
        <f t="shared" si="216"/>
        <v>Targeted Dealer</v>
      </c>
      <c r="H1176" s="66"/>
      <c r="I1176" s="67">
        <v>50</v>
      </c>
      <c r="J1176" s="67">
        <f t="shared" si="217"/>
        <v>50</v>
      </c>
      <c r="K1176" s="68">
        <v>55</v>
      </c>
      <c r="L1176" s="68">
        <f t="shared" si="218"/>
        <v>-5</v>
      </c>
      <c r="M1176" s="68">
        <f t="shared" si="219"/>
        <v>110</v>
      </c>
      <c r="N1176" s="96">
        <v>50</v>
      </c>
      <c r="O1176" s="97" t="str">
        <f t="shared" si="220"/>
        <v>DEC</v>
      </c>
      <c r="P1176" s="96">
        <v>50</v>
      </c>
      <c r="Q1176" s="98">
        <f t="shared" si="221"/>
        <v>5</v>
      </c>
      <c r="R1176" s="97">
        <f t="shared" si="222"/>
        <v>0.10000000000000009</v>
      </c>
      <c r="S1176" s="99" t="str">
        <f t="shared" si="223"/>
        <v>GROWTH</v>
      </c>
      <c r="T1176" s="68">
        <v>25</v>
      </c>
      <c r="U1176" s="100" t="str">
        <f t="shared" si="224"/>
        <v>jAN</v>
      </c>
      <c r="V1176" s="96">
        <v>25</v>
      </c>
      <c r="W1176" s="101">
        <f t="shared" si="225"/>
        <v>30</v>
      </c>
      <c r="X1176" s="102">
        <f t="shared" si="226"/>
        <v>1.2000000000000002</v>
      </c>
      <c r="Y1176" s="103" t="str">
        <f t="shared" si="227"/>
        <v>GROWTH</v>
      </c>
      <c r="Z1176" s="74">
        <v>0</v>
      </c>
      <c r="AA1176" s="69"/>
      <c r="AB1176" s="69" t="s">
        <v>130</v>
      </c>
      <c r="AC1176" s="3"/>
    </row>
    <row r="1177" spans="1:29" ht="14.25" customHeight="1">
      <c r="A1177" s="69" t="s">
        <v>130</v>
      </c>
      <c r="B1177" s="71" t="s">
        <v>115</v>
      </c>
      <c r="C1177" s="71" t="s">
        <v>2706</v>
      </c>
      <c r="D1177" s="71">
        <v>1000003731</v>
      </c>
      <c r="E1177" s="72" t="s">
        <v>2707</v>
      </c>
      <c r="F1177" s="73">
        <v>45217</v>
      </c>
      <c r="G1177" s="66" t="str">
        <f t="shared" si="216"/>
        <v>Targeted Dealer</v>
      </c>
      <c r="H1177" s="66"/>
      <c r="I1177" s="67">
        <v>100</v>
      </c>
      <c r="J1177" s="67">
        <f t="shared" si="217"/>
        <v>100</v>
      </c>
      <c r="K1177" s="68">
        <v>225</v>
      </c>
      <c r="L1177" s="68">
        <f t="shared" si="218"/>
        <v>-125</v>
      </c>
      <c r="M1177" s="68">
        <f t="shared" si="219"/>
        <v>225</v>
      </c>
      <c r="N1177" s="96">
        <v>175</v>
      </c>
      <c r="O1177" s="97" t="str">
        <f t="shared" si="220"/>
        <v>DEC</v>
      </c>
      <c r="P1177" s="96">
        <v>175</v>
      </c>
      <c r="Q1177" s="98">
        <f t="shared" si="221"/>
        <v>50</v>
      </c>
      <c r="R1177" s="97">
        <f t="shared" si="222"/>
        <v>0.28571428571428581</v>
      </c>
      <c r="S1177" s="99" t="str">
        <f t="shared" si="223"/>
        <v>GROWTH</v>
      </c>
      <c r="T1177" s="68">
        <v>160</v>
      </c>
      <c r="U1177" s="100" t="str">
        <f t="shared" si="224"/>
        <v>jAN</v>
      </c>
      <c r="V1177" s="96">
        <v>160</v>
      </c>
      <c r="W1177" s="101">
        <f t="shared" si="225"/>
        <v>65</v>
      </c>
      <c r="X1177" s="102">
        <f t="shared" si="226"/>
        <v>0.40625</v>
      </c>
      <c r="Y1177" s="103" t="str">
        <f t="shared" si="227"/>
        <v>GROWTH</v>
      </c>
      <c r="Z1177" s="74">
        <v>0</v>
      </c>
      <c r="AA1177" s="69"/>
      <c r="AB1177" s="69" t="s">
        <v>130</v>
      </c>
      <c r="AC1177" s="3"/>
    </row>
    <row r="1178" spans="1:29" ht="14.25" customHeight="1">
      <c r="A1178" s="69" t="s">
        <v>130</v>
      </c>
      <c r="B1178" s="71" t="s">
        <v>115</v>
      </c>
      <c r="C1178" s="71" t="s">
        <v>2708</v>
      </c>
      <c r="D1178" s="71">
        <v>1000003787</v>
      </c>
      <c r="E1178" s="71" t="s">
        <v>2709</v>
      </c>
      <c r="F1178" s="73">
        <v>45275</v>
      </c>
      <c r="G1178" s="66" t="str">
        <f t="shared" si="216"/>
        <v>Targeted Dealer</v>
      </c>
      <c r="H1178" s="66"/>
      <c r="I1178" s="67">
        <v>50</v>
      </c>
      <c r="J1178" s="67">
        <f t="shared" si="217"/>
        <v>50</v>
      </c>
      <c r="K1178" s="68">
        <v>50</v>
      </c>
      <c r="L1178" s="68">
        <f t="shared" si="218"/>
        <v>0</v>
      </c>
      <c r="M1178" s="68">
        <f t="shared" si="219"/>
        <v>100</v>
      </c>
      <c r="N1178" s="96">
        <v>50</v>
      </c>
      <c r="O1178" s="97" t="str">
        <f t="shared" si="220"/>
        <v>DEC</v>
      </c>
      <c r="P1178" s="96">
        <v>50</v>
      </c>
      <c r="Q1178" s="98">
        <f t="shared" si="221"/>
        <v>0</v>
      </c>
      <c r="R1178" s="97">
        <f t="shared" si="222"/>
        <v>0</v>
      </c>
      <c r="S1178" s="99" t="str">
        <f t="shared" si="223"/>
        <v>GROWTH</v>
      </c>
      <c r="T1178" s="68">
        <v>50</v>
      </c>
      <c r="U1178" s="100" t="str">
        <f t="shared" si="224"/>
        <v>jAN</v>
      </c>
      <c r="V1178" s="96">
        <v>50</v>
      </c>
      <c r="W1178" s="101">
        <f t="shared" si="225"/>
        <v>0</v>
      </c>
      <c r="X1178" s="102">
        <f t="shared" si="226"/>
        <v>0</v>
      </c>
      <c r="Y1178" s="103" t="str">
        <f t="shared" si="227"/>
        <v>GROWTH</v>
      </c>
      <c r="Z1178" s="74">
        <v>0</v>
      </c>
      <c r="AA1178" s="69"/>
      <c r="AB1178" s="69" t="s">
        <v>130</v>
      </c>
      <c r="AC1178" s="3"/>
    </row>
    <row r="1179" spans="1:29" ht="14.25" customHeight="1">
      <c r="A1179" s="74" t="s">
        <v>130</v>
      </c>
      <c r="B1179" s="78" t="s">
        <v>115</v>
      </c>
      <c r="C1179" s="78" t="s">
        <v>2710</v>
      </c>
      <c r="D1179" s="78">
        <v>1000003902</v>
      </c>
      <c r="E1179" s="78" t="s">
        <v>2711</v>
      </c>
      <c r="F1179" s="73">
        <v>45385</v>
      </c>
      <c r="G1179" s="66" t="str">
        <f t="shared" si="216"/>
        <v>Targeted Dealer</v>
      </c>
      <c r="H1179" s="66"/>
      <c r="I1179" s="67">
        <v>50</v>
      </c>
      <c r="J1179" s="67">
        <f t="shared" si="217"/>
        <v>50</v>
      </c>
      <c r="K1179" s="68">
        <v>50</v>
      </c>
      <c r="L1179" s="68">
        <f t="shared" si="218"/>
        <v>0</v>
      </c>
      <c r="M1179" s="68">
        <f t="shared" si="219"/>
        <v>100</v>
      </c>
      <c r="N1179" s="96">
        <v>50</v>
      </c>
      <c r="O1179" s="97" t="str">
        <f t="shared" si="220"/>
        <v>DEC</v>
      </c>
      <c r="P1179" s="96">
        <v>50</v>
      </c>
      <c r="Q1179" s="98">
        <f t="shared" si="221"/>
        <v>0</v>
      </c>
      <c r="R1179" s="97">
        <f t="shared" si="222"/>
        <v>0</v>
      </c>
      <c r="S1179" s="99" t="str">
        <f t="shared" si="223"/>
        <v>GROWTH</v>
      </c>
      <c r="T1179" s="68">
        <v>30</v>
      </c>
      <c r="U1179" s="100" t="str">
        <f t="shared" si="224"/>
        <v>jAN</v>
      </c>
      <c r="V1179" s="96">
        <v>30</v>
      </c>
      <c r="W1179" s="101">
        <f t="shared" si="225"/>
        <v>20</v>
      </c>
      <c r="X1179" s="102">
        <f t="shared" si="226"/>
        <v>0.66666666666666674</v>
      </c>
      <c r="Y1179" s="103" t="str">
        <f t="shared" si="227"/>
        <v>GROWTH</v>
      </c>
      <c r="Z1179" s="74">
        <v>0</v>
      </c>
      <c r="AA1179" s="74"/>
      <c r="AB1179" s="74" t="s">
        <v>130</v>
      </c>
      <c r="AC1179" s="3"/>
    </row>
    <row r="1180" spans="1:29" ht="14.25" customHeight="1">
      <c r="A1180" s="69" t="s">
        <v>130</v>
      </c>
      <c r="B1180" s="71" t="s">
        <v>139</v>
      </c>
      <c r="C1180" s="71" t="s">
        <v>382</v>
      </c>
      <c r="D1180" s="71">
        <v>1000001820</v>
      </c>
      <c r="E1180" s="72" t="s">
        <v>383</v>
      </c>
      <c r="F1180" s="73">
        <v>42243</v>
      </c>
      <c r="G1180" s="66" t="str">
        <f t="shared" si="216"/>
        <v>Targeted Dealer</v>
      </c>
      <c r="H1180" s="66"/>
      <c r="I1180" s="67">
        <v>100</v>
      </c>
      <c r="J1180" s="67">
        <f t="shared" si="217"/>
        <v>100</v>
      </c>
      <c r="K1180" s="68">
        <v>0</v>
      </c>
      <c r="L1180" s="68">
        <f t="shared" si="218"/>
        <v>100</v>
      </c>
      <c r="M1180" s="68">
        <f t="shared" si="219"/>
        <v>0</v>
      </c>
      <c r="N1180" s="96">
        <v>0</v>
      </c>
      <c r="O1180" s="97" t="str">
        <f t="shared" si="220"/>
        <v>DEC</v>
      </c>
      <c r="P1180" s="96">
        <v>0</v>
      </c>
      <c r="Q1180" s="98">
        <f t="shared" si="221"/>
        <v>0</v>
      </c>
      <c r="R1180" s="97" t="str">
        <f t="shared" si="222"/>
        <v xml:space="preserve"> </v>
      </c>
      <c r="S1180" s="99" t="b">
        <f t="shared" si="223"/>
        <v>0</v>
      </c>
      <c r="T1180" s="68">
        <v>0</v>
      </c>
      <c r="U1180" s="100" t="str">
        <f t="shared" si="224"/>
        <v>jAN</v>
      </c>
      <c r="V1180" s="96">
        <v>0</v>
      </c>
      <c r="W1180" s="101">
        <f t="shared" si="225"/>
        <v>0</v>
      </c>
      <c r="X1180" s="102">
        <f t="shared" si="226"/>
        <v>0</v>
      </c>
      <c r="Y1180" s="103" t="b">
        <f t="shared" si="227"/>
        <v>0</v>
      </c>
      <c r="Z1180" s="74">
        <v>1</v>
      </c>
      <c r="AA1180" s="69"/>
      <c r="AB1180" s="69" t="s">
        <v>130</v>
      </c>
      <c r="AC1180" s="3"/>
    </row>
    <row r="1181" spans="1:29" ht="14.25" customHeight="1">
      <c r="A1181" s="69" t="s">
        <v>130</v>
      </c>
      <c r="B1181" s="71" t="s">
        <v>139</v>
      </c>
      <c r="C1181" s="71" t="s">
        <v>2712</v>
      </c>
      <c r="D1181" s="71">
        <v>1000001821</v>
      </c>
      <c r="E1181" s="72" t="s">
        <v>2713</v>
      </c>
      <c r="F1181" s="73">
        <v>42307</v>
      </c>
      <c r="G1181" s="66" t="str">
        <f t="shared" si="216"/>
        <v>Targeted Dealer</v>
      </c>
      <c r="H1181" s="66"/>
      <c r="I1181" s="67">
        <v>50</v>
      </c>
      <c r="J1181" s="67">
        <f t="shared" si="217"/>
        <v>50</v>
      </c>
      <c r="K1181" s="68">
        <v>50</v>
      </c>
      <c r="L1181" s="68">
        <f t="shared" si="218"/>
        <v>0</v>
      </c>
      <c r="M1181" s="68">
        <f t="shared" si="219"/>
        <v>100</v>
      </c>
      <c r="N1181" s="96">
        <v>50</v>
      </c>
      <c r="O1181" s="97" t="str">
        <f t="shared" si="220"/>
        <v>DEC</v>
      </c>
      <c r="P1181" s="96">
        <v>50</v>
      </c>
      <c r="Q1181" s="98">
        <f t="shared" si="221"/>
        <v>0</v>
      </c>
      <c r="R1181" s="97">
        <f t="shared" si="222"/>
        <v>0</v>
      </c>
      <c r="S1181" s="99" t="str">
        <f t="shared" si="223"/>
        <v>GROWTH</v>
      </c>
      <c r="T1181" s="68">
        <v>75</v>
      </c>
      <c r="U1181" s="100" t="str">
        <f t="shared" si="224"/>
        <v>jAN</v>
      </c>
      <c r="V1181" s="96">
        <v>75</v>
      </c>
      <c r="W1181" s="101">
        <f t="shared" si="225"/>
        <v>-25</v>
      </c>
      <c r="X1181" s="102">
        <f t="shared" si="226"/>
        <v>-0.33333333333333337</v>
      </c>
      <c r="Y1181" s="103" t="str">
        <f t="shared" si="227"/>
        <v>DEGROWTH</v>
      </c>
      <c r="Z1181" s="74">
        <v>0</v>
      </c>
      <c r="AA1181" s="69"/>
      <c r="AB1181" s="69" t="s">
        <v>130</v>
      </c>
      <c r="AC1181" s="3"/>
    </row>
    <row r="1182" spans="1:29" ht="14.25" customHeight="1">
      <c r="A1182" s="69" t="s">
        <v>130</v>
      </c>
      <c r="B1182" s="71" t="s">
        <v>139</v>
      </c>
      <c r="C1182" s="71" t="s">
        <v>384</v>
      </c>
      <c r="D1182" s="71">
        <v>1000001813</v>
      </c>
      <c r="E1182" s="72" t="s">
        <v>385</v>
      </c>
      <c r="F1182" s="73">
        <v>42574</v>
      </c>
      <c r="G1182" s="66" t="str">
        <f t="shared" si="216"/>
        <v>Targeted Dealer</v>
      </c>
      <c r="H1182" s="66"/>
      <c r="I1182" s="67">
        <v>25</v>
      </c>
      <c r="J1182" s="67">
        <f t="shared" si="217"/>
        <v>25</v>
      </c>
      <c r="K1182" s="68">
        <v>0</v>
      </c>
      <c r="L1182" s="68">
        <f t="shared" si="218"/>
        <v>25</v>
      </c>
      <c r="M1182" s="68">
        <f t="shared" si="219"/>
        <v>0</v>
      </c>
      <c r="N1182" s="96">
        <v>0</v>
      </c>
      <c r="O1182" s="97" t="str">
        <f t="shared" si="220"/>
        <v>DEC</v>
      </c>
      <c r="P1182" s="96">
        <v>0</v>
      </c>
      <c r="Q1182" s="98">
        <f t="shared" si="221"/>
        <v>0</v>
      </c>
      <c r="R1182" s="97" t="str">
        <f t="shared" si="222"/>
        <v xml:space="preserve"> </v>
      </c>
      <c r="S1182" s="99" t="b">
        <f t="shared" si="223"/>
        <v>0</v>
      </c>
      <c r="T1182" s="68">
        <v>0</v>
      </c>
      <c r="U1182" s="100" t="str">
        <f t="shared" si="224"/>
        <v>jAN</v>
      </c>
      <c r="V1182" s="96">
        <v>0</v>
      </c>
      <c r="W1182" s="101">
        <f t="shared" si="225"/>
        <v>0</v>
      </c>
      <c r="X1182" s="102">
        <f t="shared" si="226"/>
        <v>0</v>
      </c>
      <c r="Y1182" s="103" t="b">
        <f t="shared" si="227"/>
        <v>0</v>
      </c>
      <c r="Z1182" s="74">
        <v>1</v>
      </c>
      <c r="AA1182" s="69"/>
      <c r="AB1182" s="69" t="s">
        <v>130</v>
      </c>
      <c r="AC1182" s="3"/>
    </row>
    <row r="1183" spans="1:29" ht="14.25" customHeight="1">
      <c r="A1183" s="69" t="s">
        <v>130</v>
      </c>
      <c r="B1183" s="71" t="s">
        <v>139</v>
      </c>
      <c r="C1183" s="71" t="s">
        <v>2714</v>
      </c>
      <c r="D1183" s="71">
        <v>1000001815</v>
      </c>
      <c r="E1183" s="72" t="s">
        <v>2715</v>
      </c>
      <c r="F1183" s="73">
        <v>43503</v>
      </c>
      <c r="G1183" s="66" t="str">
        <f t="shared" si="216"/>
        <v>Targeted Dealer</v>
      </c>
      <c r="H1183" s="66"/>
      <c r="I1183" s="67">
        <v>50</v>
      </c>
      <c r="J1183" s="67">
        <f t="shared" si="217"/>
        <v>50</v>
      </c>
      <c r="K1183" s="68">
        <v>55</v>
      </c>
      <c r="L1183" s="68">
        <f t="shared" si="218"/>
        <v>-5</v>
      </c>
      <c r="M1183" s="68">
        <f t="shared" si="219"/>
        <v>110</v>
      </c>
      <c r="N1183" s="96">
        <v>65</v>
      </c>
      <c r="O1183" s="97" t="str">
        <f t="shared" si="220"/>
        <v>DEC</v>
      </c>
      <c r="P1183" s="96">
        <v>65</v>
      </c>
      <c r="Q1183" s="98">
        <f t="shared" si="221"/>
        <v>-10</v>
      </c>
      <c r="R1183" s="97">
        <f t="shared" si="222"/>
        <v>-0.15384615384615385</v>
      </c>
      <c r="S1183" s="99" t="str">
        <f t="shared" si="223"/>
        <v>DEGROWTH</v>
      </c>
      <c r="T1183" s="68">
        <v>25</v>
      </c>
      <c r="U1183" s="100" t="str">
        <f t="shared" si="224"/>
        <v>jAN</v>
      </c>
      <c r="V1183" s="96">
        <v>25</v>
      </c>
      <c r="W1183" s="101">
        <f t="shared" si="225"/>
        <v>30</v>
      </c>
      <c r="X1183" s="102">
        <f t="shared" si="226"/>
        <v>1.2000000000000002</v>
      </c>
      <c r="Y1183" s="103" t="str">
        <f t="shared" si="227"/>
        <v>GROWTH</v>
      </c>
      <c r="Z1183" s="74">
        <v>0</v>
      </c>
      <c r="AA1183" s="69"/>
      <c r="AB1183" s="69" t="s">
        <v>130</v>
      </c>
      <c r="AC1183" s="3"/>
    </row>
    <row r="1184" spans="1:29" ht="14.25" customHeight="1">
      <c r="A1184" s="69" t="s">
        <v>130</v>
      </c>
      <c r="B1184" s="71" t="s">
        <v>139</v>
      </c>
      <c r="C1184" s="71" t="s">
        <v>2716</v>
      </c>
      <c r="D1184" s="71">
        <v>1000001804</v>
      </c>
      <c r="E1184" s="72" t="s">
        <v>2717</v>
      </c>
      <c r="F1184" s="73">
        <v>43706</v>
      </c>
      <c r="G1184" s="66" t="str">
        <f t="shared" si="216"/>
        <v>Targeted Dealer</v>
      </c>
      <c r="H1184" s="66"/>
      <c r="I1184" s="67">
        <v>50</v>
      </c>
      <c r="J1184" s="67">
        <f t="shared" si="217"/>
        <v>50</v>
      </c>
      <c r="K1184" s="68">
        <v>0</v>
      </c>
      <c r="L1184" s="68">
        <f t="shared" si="218"/>
        <v>50</v>
      </c>
      <c r="M1184" s="68">
        <f t="shared" si="219"/>
        <v>0</v>
      </c>
      <c r="N1184" s="96">
        <v>50</v>
      </c>
      <c r="O1184" s="97" t="str">
        <f t="shared" si="220"/>
        <v>DEC</v>
      </c>
      <c r="P1184" s="96">
        <v>50</v>
      </c>
      <c r="Q1184" s="98">
        <f t="shared" si="221"/>
        <v>-50</v>
      </c>
      <c r="R1184" s="97">
        <f t="shared" si="222"/>
        <v>-1</v>
      </c>
      <c r="S1184" s="99" t="str">
        <f t="shared" si="223"/>
        <v>DEGROWTH</v>
      </c>
      <c r="T1184" s="68">
        <v>75</v>
      </c>
      <c r="U1184" s="100" t="str">
        <f t="shared" si="224"/>
        <v>jAN</v>
      </c>
      <c r="V1184" s="96">
        <v>75</v>
      </c>
      <c r="W1184" s="101">
        <f t="shared" si="225"/>
        <v>-75</v>
      </c>
      <c r="X1184" s="102">
        <f t="shared" si="226"/>
        <v>-1</v>
      </c>
      <c r="Y1184" s="103" t="str">
        <f t="shared" si="227"/>
        <v>DEGROWTH</v>
      </c>
      <c r="Z1184" s="74">
        <v>0</v>
      </c>
      <c r="AA1184" s="69"/>
      <c r="AB1184" s="69" t="s">
        <v>130</v>
      </c>
      <c r="AC1184" s="3"/>
    </row>
    <row r="1185" spans="1:29" ht="14.25" customHeight="1">
      <c r="A1185" s="69" t="s">
        <v>130</v>
      </c>
      <c r="B1185" s="71" t="s">
        <v>139</v>
      </c>
      <c r="C1185" s="71" t="s">
        <v>2718</v>
      </c>
      <c r="D1185" s="71">
        <v>1000001818</v>
      </c>
      <c r="E1185" s="72" t="s">
        <v>2719</v>
      </c>
      <c r="F1185" s="73">
        <v>44323</v>
      </c>
      <c r="G1185" s="66" t="str">
        <f t="shared" si="216"/>
        <v>Targeted Dealer</v>
      </c>
      <c r="H1185" s="66"/>
      <c r="I1185" s="67">
        <v>100</v>
      </c>
      <c r="J1185" s="67">
        <f t="shared" si="217"/>
        <v>100</v>
      </c>
      <c r="K1185" s="68">
        <v>150</v>
      </c>
      <c r="L1185" s="68">
        <f t="shared" si="218"/>
        <v>-50</v>
      </c>
      <c r="M1185" s="68">
        <f t="shared" si="219"/>
        <v>150</v>
      </c>
      <c r="N1185" s="96">
        <v>170</v>
      </c>
      <c r="O1185" s="97" t="str">
        <f t="shared" si="220"/>
        <v>DEC</v>
      </c>
      <c r="P1185" s="96">
        <v>170</v>
      </c>
      <c r="Q1185" s="98">
        <f t="shared" si="221"/>
        <v>-20</v>
      </c>
      <c r="R1185" s="97">
        <f t="shared" si="222"/>
        <v>-0.11764705882352944</v>
      </c>
      <c r="S1185" s="99" t="str">
        <f t="shared" si="223"/>
        <v>DEGROWTH</v>
      </c>
      <c r="T1185" s="68">
        <v>240</v>
      </c>
      <c r="U1185" s="100" t="str">
        <f t="shared" si="224"/>
        <v>jAN</v>
      </c>
      <c r="V1185" s="96">
        <v>240</v>
      </c>
      <c r="W1185" s="101">
        <f t="shared" si="225"/>
        <v>-90</v>
      </c>
      <c r="X1185" s="102">
        <f t="shared" si="226"/>
        <v>-0.375</v>
      </c>
      <c r="Y1185" s="103" t="str">
        <f t="shared" si="227"/>
        <v>DEGROWTH</v>
      </c>
      <c r="Z1185" s="74">
        <v>0</v>
      </c>
      <c r="AA1185" s="69"/>
      <c r="AB1185" s="69" t="s">
        <v>130</v>
      </c>
      <c r="AC1185" s="3"/>
    </row>
    <row r="1186" spans="1:29" ht="14.25" customHeight="1">
      <c r="A1186" s="69" t="s">
        <v>130</v>
      </c>
      <c r="B1186" s="71" t="s">
        <v>139</v>
      </c>
      <c r="C1186" s="71" t="s">
        <v>386</v>
      </c>
      <c r="D1186" s="71">
        <v>1000002074</v>
      </c>
      <c r="E1186" s="72" t="s">
        <v>387</v>
      </c>
      <c r="F1186" s="73">
        <v>44531</v>
      </c>
      <c r="G1186" s="66" t="str">
        <f t="shared" si="216"/>
        <v>-</v>
      </c>
      <c r="H1186" s="66"/>
      <c r="I1186" s="67">
        <v>0</v>
      </c>
      <c r="J1186" s="67">
        <f t="shared" si="217"/>
        <v>0</v>
      </c>
      <c r="K1186" s="68">
        <v>0</v>
      </c>
      <c r="L1186" s="68">
        <f t="shared" si="218"/>
        <v>0</v>
      </c>
      <c r="M1186" s="68" t="str">
        <f t="shared" si="219"/>
        <v>-</v>
      </c>
      <c r="N1186" s="96">
        <v>0</v>
      </c>
      <c r="O1186" s="97" t="str">
        <f t="shared" si="220"/>
        <v>DEC</v>
      </c>
      <c r="P1186" s="96">
        <v>0</v>
      </c>
      <c r="Q1186" s="98">
        <f t="shared" si="221"/>
        <v>0</v>
      </c>
      <c r="R1186" s="97" t="str">
        <f t="shared" si="222"/>
        <v xml:space="preserve"> </v>
      </c>
      <c r="S1186" s="99" t="b">
        <f t="shared" si="223"/>
        <v>0</v>
      </c>
      <c r="T1186" s="68">
        <v>0</v>
      </c>
      <c r="U1186" s="100" t="str">
        <f t="shared" si="224"/>
        <v>jAN</v>
      </c>
      <c r="V1186" s="96">
        <v>0</v>
      </c>
      <c r="W1186" s="101">
        <f t="shared" si="225"/>
        <v>0</v>
      </c>
      <c r="X1186" s="102">
        <f t="shared" si="226"/>
        <v>0</v>
      </c>
      <c r="Y1186" s="103" t="b">
        <f t="shared" si="227"/>
        <v>0</v>
      </c>
      <c r="Z1186" s="74">
        <v>0</v>
      </c>
      <c r="AA1186" s="69"/>
      <c r="AB1186" s="69" t="s">
        <v>130</v>
      </c>
      <c r="AC1186" s="3"/>
    </row>
    <row r="1187" spans="1:29" ht="14.25" customHeight="1">
      <c r="A1187" s="69" t="s">
        <v>130</v>
      </c>
      <c r="B1187" s="71" t="s">
        <v>139</v>
      </c>
      <c r="C1187" s="71" t="s">
        <v>388</v>
      </c>
      <c r="D1187" s="71">
        <v>1000002638</v>
      </c>
      <c r="E1187" s="72" t="s">
        <v>389</v>
      </c>
      <c r="F1187" s="73">
        <v>44634</v>
      </c>
      <c r="G1187" s="66" t="str">
        <f t="shared" si="216"/>
        <v>Targeted Dealer</v>
      </c>
      <c r="H1187" s="66"/>
      <c r="I1187" s="67">
        <v>25</v>
      </c>
      <c r="J1187" s="67">
        <f t="shared" si="217"/>
        <v>25</v>
      </c>
      <c r="K1187" s="68">
        <v>25</v>
      </c>
      <c r="L1187" s="68">
        <f t="shared" si="218"/>
        <v>0</v>
      </c>
      <c r="M1187" s="68">
        <f t="shared" si="219"/>
        <v>100</v>
      </c>
      <c r="N1187" s="96">
        <v>25</v>
      </c>
      <c r="O1187" s="97" t="str">
        <f t="shared" si="220"/>
        <v>DEC</v>
      </c>
      <c r="P1187" s="96">
        <v>25</v>
      </c>
      <c r="Q1187" s="98">
        <f t="shared" si="221"/>
        <v>0</v>
      </c>
      <c r="R1187" s="97">
        <f t="shared" si="222"/>
        <v>0</v>
      </c>
      <c r="S1187" s="99" t="str">
        <f t="shared" si="223"/>
        <v>GROWTH</v>
      </c>
      <c r="T1187" s="68">
        <v>30</v>
      </c>
      <c r="U1187" s="100" t="str">
        <f t="shared" si="224"/>
        <v>jAN</v>
      </c>
      <c r="V1187" s="96">
        <v>30</v>
      </c>
      <c r="W1187" s="101">
        <f t="shared" si="225"/>
        <v>-5</v>
      </c>
      <c r="X1187" s="102">
        <f t="shared" si="226"/>
        <v>-0.16666666666666663</v>
      </c>
      <c r="Y1187" s="103" t="str">
        <f t="shared" si="227"/>
        <v>DEGROWTH</v>
      </c>
      <c r="Z1187" s="74">
        <v>0</v>
      </c>
      <c r="AA1187" s="69"/>
      <c r="AB1187" s="69" t="s">
        <v>130</v>
      </c>
      <c r="AC1187" s="3"/>
    </row>
    <row r="1188" spans="1:29" ht="14.25" customHeight="1">
      <c r="A1188" s="69" t="s">
        <v>130</v>
      </c>
      <c r="B1188" s="71" t="s">
        <v>139</v>
      </c>
      <c r="C1188" s="71" t="s">
        <v>2720</v>
      </c>
      <c r="D1188" s="71">
        <v>1000002639</v>
      </c>
      <c r="E1188" s="72" t="s">
        <v>2721</v>
      </c>
      <c r="F1188" s="73">
        <v>44635</v>
      </c>
      <c r="G1188" s="66" t="str">
        <f t="shared" si="216"/>
        <v>Targeted Dealer</v>
      </c>
      <c r="H1188" s="66"/>
      <c r="I1188" s="67">
        <v>50</v>
      </c>
      <c r="J1188" s="67">
        <f t="shared" si="217"/>
        <v>50</v>
      </c>
      <c r="K1188" s="68">
        <v>75</v>
      </c>
      <c r="L1188" s="68">
        <f t="shared" si="218"/>
        <v>-25</v>
      </c>
      <c r="M1188" s="68">
        <f t="shared" si="219"/>
        <v>150</v>
      </c>
      <c r="N1188" s="96">
        <v>45</v>
      </c>
      <c r="O1188" s="97" t="str">
        <f t="shared" si="220"/>
        <v>DEC</v>
      </c>
      <c r="P1188" s="96">
        <v>45</v>
      </c>
      <c r="Q1188" s="98">
        <f t="shared" si="221"/>
        <v>30</v>
      </c>
      <c r="R1188" s="97">
        <f t="shared" si="222"/>
        <v>0.66666666666666674</v>
      </c>
      <c r="S1188" s="99" t="str">
        <f t="shared" si="223"/>
        <v>GROWTH</v>
      </c>
      <c r="T1188" s="68">
        <v>50</v>
      </c>
      <c r="U1188" s="100" t="str">
        <f t="shared" si="224"/>
        <v>jAN</v>
      </c>
      <c r="V1188" s="96">
        <v>50</v>
      </c>
      <c r="W1188" s="101">
        <f t="shared" si="225"/>
        <v>25</v>
      </c>
      <c r="X1188" s="102">
        <f t="shared" si="226"/>
        <v>0.5</v>
      </c>
      <c r="Y1188" s="103" t="str">
        <f t="shared" si="227"/>
        <v>GROWTH</v>
      </c>
      <c r="Z1188" s="74">
        <v>0</v>
      </c>
      <c r="AA1188" s="69"/>
      <c r="AB1188" s="69" t="s">
        <v>130</v>
      </c>
      <c r="AC1188" s="3"/>
    </row>
    <row r="1189" spans="1:29" ht="14.25" customHeight="1">
      <c r="A1189" s="69" t="s">
        <v>130</v>
      </c>
      <c r="B1189" s="71" t="s">
        <v>139</v>
      </c>
      <c r="C1189" s="71" t="s">
        <v>2722</v>
      </c>
      <c r="D1189" s="71">
        <v>1000003645</v>
      </c>
      <c r="E1189" s="72" t="s">
        <v>2723</v>
      </c>
      <c r="F1189" s="73">
        <v>45126</v>
      </c>
      <c r="G1189" s="66" t="str">
        <f t="shared" si="216"/>
        <v>Targeted Dealer</v>
      </c>
      <c r="H1189" s="66"/>
      <c r="I1189" s="67">
        <v>25</v>
      </c>
      <c r="J1189" s="67">
        <f t="shared" si="217"/>
        <v>25</v>
      </c>
      <c r="K1189" s="68">
        <v>25</v>
      </c>
      <c r="L1189" s="68">
        <f t="shared" si="218"/>
        <v>0</v>
      </c>
      <c r="M1189" s="68">
        <f t="shared" si="219"/>
        <v>100</v>
      </c>
      <c r="N1189" s="96">
        <v>25</v>
      </c>
      <c r="O1189" s="97" t="str">
        <f t="shared" si="220"/>
        <v>DEC</v>
      </c>
      <c r="P1189" s="96">
        <v>25</v>
      </c>
      <c r="Q1189" s="98">
        <f t="shared" si="221"/>
        <v>0</v>
      </c>
      <c r="R1189" s="97">
        <f t="shared" si="222"/>
        <v>0</v>
      </c>
      <c r="S1189" s="99" t="str">
        <f t="shared" si="223"/>
        <v>GROWTH</v>
      </c>
      <c r="T1189" s="68">
        <v>25</v>
      </c>
      <c r="U1189" s="100" t="str">
        <f t="shared" si="224"/>
        <v>jAN</v>
      </c>
      <c r="V1189" s="96">
        <v>25</v>
      </c>
      <c r="W1189" s="101">
        <f t="shared" si="225"/>
        <v>0</v>
      </c>
      <c r="X1189" s="102">
        <f t="shared" si="226"/>
        <v>0</v>
      </c>
      <c r="Y1189" s="103" t="str">
        <f t="shared" si="227"/>
        <v>GROWTH</v>
      </c>
      <c r="Z1189" s="74">
        <v>0</v>
      </c>
      <c r="AA1189" s="69"/>
      <c r="AB1189" s="69" t="s">
        <v>130</v>
      </c>
      <c r="AC1189" s="3"/>
    </row>
    <row r="1190" spans="1:29" ht="14.25" customHeight="1">
      <c r="A1190" s="69" t="s">
        <v>130</v>
      </c>
      <c r="B1190" s="71" t="s">
        <v>139</v>
      </c>
      <c r="C1190" s="78" t="s">
        <v>2724</v>
      </c>
      <c r="D1190" s="78">
        <v>1000004012</v>
      </c>
      <c r="E1190" s="78" t="s">
        <v>2725</v>
      </c>
      <c r="F1190" s="73">
        <v>45461</v>
      </c>
      <c r="G1190" s="66" t="str">
        <f t="shared" si="216"/>
        <v>Targeted Dealer</v>
      </c>
      <c r="H1190" s="66"/>
      <c r="I1190" s="67">
        <v>75</v>
      </c>
      <c r="J1190" s="67">
        <f t="shared" si="217"/>
        <v>75</v>
      </c>
      <c r="K1190" s="68">
        <v>25</v>
      </c>
      <c r="L1190" s="68">
        <f t="shared" si="218"/>
        <v>50</v>
      </c>
      <c r="M1190" s="68">
        <f t="shared" si="219"/>
        <v>33.333333333333336</v>
      </c>
      <c r="N1190" s="96">
        <v>0</v>
      </c>
      <c r="O1190" s="97" t="str">
        <f t="shared" si="220"/>
        <v>DEC</v>
      </c>
      <c r="P1190" s="96">
        <v>0</v>
      </c>
      <c r="Q1190" s="98">
        <f t="shared" si="221"/>
        <v>25</v>
      </c>
      <c r="R1190" s="97" t="str">
        <f t="shared" si="222"/>
        <v xml:space="preserve"> </v>
      </c>
      <c r="S1190" s="99" t="b">
        <f t="shared" si="223"/>
        <v>0</v>
      </c>
      <c r="T1190" s="68">
        <v>0</v>
      </c>
      <c r="U1190" s="100" t="str">
        <f t="shared" si="224"/>
        <v>jAN</v>
      </c>
      <c r="V1190" s="96">
        <v>0</v>
      </c>
      <c r="W1190" s="101">
        <f t="shared" si="225"/>
        <v>25</v>
      </c>
      <c r="X1190" s="102">
        <f t="shared" si="226"/>
        <v>0</v>
      </c>
      <c r="Y1190" s="103" t="b">
        <f t="shared" si="227"/>
        <v>0</v>
      </c>
      <c r="Z1190" s="74">
        <v>0</v>
      </c>
      <c r="AA1190" s="69"/>
      <c r="AB1190" s="69" t="s">
        <v>130</v>
      </c>
      <c r="AC1190" s="3"/>
    </row>
    <row r="1191" spans="1:29" ht="14.25" customHeight="1">
      <c r="A1191" s="69" t="s">
        <v>130</v>
      </c>
      <c r="B1191" s="78" t="s">
        <v>139</v>
      </c>
      <c r="C1191" s="78" t="s">
        <v>2726</v>
      </c>
      <c r="D1191" s="78">
        <v>1000004088</v>
      </c>
      <c r="E1191" s="78" t="s">
        <v>2727</v>
      </c>
      <c r="F1191" s="73">
        <v>45520</v>
      </c>
      <c r="G1191" s="66" t="str">
        <f t="shared" si="216"/>
        <v>Targeted Dealer</v>
      </c>
      <c r="H1191" s="66"/>
      <c r="I1191" s="67">
        <v>50</v>
      </c>
      <c r="J1191" s="67">
        <f t="shared" si="217"/>
        <v>50</v>
      </c>
      <c r="K1191" s="68">
        <v>15</v>
      </c>
      <c r="L1191" s="68">
        <f t="shared" si="218"/>
        <v>35</v>
      </c>
      <c r="M1191" s="68">
        <f t="shared" si="219"/>
        <v>30</v>
      </c>
      <c r="N1191" s="96">
        <v>55</v>
      </c>
      <c r="O1191" s="97" t="str">
        <f t="shared" si="220"/>
        <v>DEC</v>
      </c>
      <c r="P1191" s="96">
        <v>55</v>
      </c>
      <c r="Q1191" s="98">
        <f t="shared" si="221"/>
        <v>-40</v>
      </c>
      <c r="R1191" s="97">
        <f t="shared" si="222"/>
        <v>-0.72727272727272729</v>
      </c>
      <c r="S1191" s="99" t="str">
        <f t="shared" si="223"/>
        <v>DEGROWTH</v>
      </c>
      <c r="T1191" s="68">
        <v>25</v>
      </c>
      <c r="U1191" s="100" t="str">
        <f t="shared" si="224"/>
        <v>jAN</v>
      </c>
      <c r="V1191" s="96">
        <v>25</v>
      </c>
      <c r="W1191" s="101">
        <f t="shared" si="225"/>
        <v>-10</v>
      </c>
      <c r="X1191" s="102">
        <f t="shared" si="226"/>
        <v>-0.4</v>
      </c>
      <c r="Y1191" s="103" t="str">
        <f t="shared" si="227"/>
        <v>DEGROWTH</v>
      </c>
      <c r="Z1191" s="74">
        <v>0</v>
      </c>
      <c r="AA1191" s="69"/>
      <c r="AB1191" s="69" t="s">
        <v>130</v>
      </c>
      <c r="AC1191" s="3"/>
    </row>
    <row r="1192" spans="1:29" ht="14.25" customHeight="1">
      <c r="A1192" s="69" t="s">
        <v>130</v>
      </c>
      <c r="B1192" s="71" t="s">
        <v>118</v>
      </c>
      <c r="C1192" s="71" t="s">
        <v>2728</v>
      </c>
      <c r="D1192" s="71">
        <v>1000002665</v>
      </c>
      <c r="E1192" s="71" t="s">
        <v>2729</v>
      </c>
      <c r="F1192" s="73">
        <v>44739</v>
      </c>
      <c r="G1192" s="66" t="str">
        <f t="shared" si="216"/>
        <v>Targeted Dealer</v>
      </c>
      <c r="H1192" s="66"/>
      <c r="I1192" s="67">
        <v>100</v>
      </c>
      <c r="J1192" s="67">
        <f t="shared" si="217"/>
        <v>100</v>
      </c>
      <c r="K1192" s="68">
        <v>101</v>
      </c>
      <c r="L1192" s="68">
        <f t="shared" si="218"/>
        <v>-1</v>
      </c>
      <c r="M1192" s="68">
        <f t="shared" si="219"/>
        <v>101</v>
      </c>
      <c r="N1192" s="96">
        <v>110</v>
      </c>
      <c r="O1192" s="97" t="str">
        <f t="shared" si="220"/>
        <v>DEC</v>
      </c>
      <c r="P1192" s="96">
        <v>110</v>
      </c>
      <c r="Q1192" s="98">
        <f t="shared" si="221"/>
        <v>-9</v>
      </c>
      <c r="R1192" s="97">
        <f t="shared" si="222"/>
        <v>-8.181818181818179E-2</v>
      </c>
      <c r="S1192" s="99" t="str">
        <f t="shared" si="223"/>
        <v>DEGROWTH</v>
      </c>
      <c r="T1192" s="68">
        <v>50</v>
      </c>
      <c r="U1192" s="100" t="str">
        <f t="shared" si="224"/>
        <v>jAN</v>
      </c>
      <c r="V1192" s="96">
        <v>50</v>
      </c>
      <c r="W1192" s="101">
        <f t="shared" si="225"/>
        <v>51</v>
      </c>
      <c r="X1192" s="102">
        <f t="shared" si="226"/>
        <v>1.02</v>
      </c>
      <c r="Y1192" s="103" t="str">
        <f t="shared" si="227"/>
        <v>GROWTH</v>
      </c>
      <c r="Z1192" s="74">
        <v>0</v>
      </c>
      <c r="AA1192" s="69"/>
      <c r="AB1192" s="69" t="s">
        <v>130</v>
      </c>
      <c r="AC1192" s="3"/>
    </row>
    <row r="1193" spans="1:29" ht="14.25" customHeight="1">
      <c r="A1193" s="69" t="s">
        <v>130</v>
      </c>
      <c r="B1193" s="71" t="s">
        <v>118</v>
      </c>
      <c r="C1193" s="71" t="s">
        <v>2730</v>
      </c>
      <c r="D1193" s="71">
        <v>1000002695</v>
      </c>
      <c r="E1193" s="71" t="s">
        <v>2731</v>
      </c>
      <c r="F1193" s="73">
        <v>44739</v>
      </c>
      <c r="G1193" s="66" t="str">
        <f t="shared" si="216"/>
        <v>Targeted Dealer</v>
      </c>
      <c r="H1193" s="66"/>
      <c r="I1193" s="67">
        <v>275</v>
      </c>
      <c r="J1193" s="67">
        <f t="shared" si="217"/>
        <v>275</v>
      </c>
      <c r="K1193" s="68">
        <v>275</v>
      </c>
      <c r="L1193" s="68">
        <f t="shared" si="218"/>
        <v>0</v>
      </c>
      <c r="M1193" s="68">
        <f t="shared" si="219"/>
        <v>100</v>
      </c>
      <c r="N1193" s="96">
        <v>360</v>
      </c>
      <c r="O1193" s="97" t="str">
        <f t="shared" si="220"/>
        <v>DEC</v>
      </c>
      <c r="P1193" s="96">
        <v>360</v>
      </c>
      <c r="Q1193" s="98">
        <f t="shared" si="221"/>
        <v>-85</v>
      </c>
      <c r="R1193" s="97">
        <f t="shared" si="222"/>
        <v>-0.23611111111111116</v>
      </c>
      <c r="S1193" s="99" t="str">
        <f t="shared" si="223"/>
        <v>DEGROWTH</v>
      </c>
      <c r="T1193" s="68">
        <v>210</v>
      </c>
      <c r="U1193" s="100" t="str">
        <f t="shared" si="224"/>
        <v>jAN</v>
      </c>
      <c r="V1193" s="96">
        <v>210</v>
      </c>
      <c r="W1193" s="101">
        <f t="shared" si="225"/>
        <v>65</v>
      </c>
      <c r="X1193" s="102">
        <f t="shared" si="226"/>
        <v>0.30952380952380953</v>
      </c>
      <c r="Y1193" s="103" t="str">
        <f t="shared" si="227"/>
        <v>GROWTH</v>
      </c>
      <c r="Z1193" s="74">
        <v>0</v>
      </c>
      <c r="AA1193" s="69"/>
      <c r="AB1193" s="69" t="s">
        <v>130</v>
      </c>
      <c r="AC1193" s="3"/>
    </row>
    <row r="1194" spans="1:29" ht="14.25" customHeight="1">
      <c r="A1194" s="69" t="s">
        <v>130</v>
      </c>
      <c r="B1194" s="71" t="s">
        <v>118</v>
      </c>
      <c r="C1194" s="71" t="s">
        <v>2732</v>
      </c>
      <c r="D1194" s="71">
        <v>1000001197</v>
      </c>
      <c r="E1194" s="72" t="s">
        <v>2733</v>
      </c>
      <c r="F1194" s="73">
        <v>41834</v>
      </c>
      <c r="G1194" s="66" t="str">
        <f t="shared" si="216"/>
        <v>Targeted Dealer</v>
      </c>
      <c r="H1194" s="66"/>
      <c r="I1194" s="67">
        <v>160</v>
      </c>
      <c r="J1194" s="67">
        <f t="shared" si="217"/>
        <v>160</v>
      </c>
      <c r="K1194" s="68">
        <v>125</v>
      </c>
      <c r="L1194" s="68">
        <f t="shared" si="218"/>
        <v>35</v>
      </c>
      <c r="M1194" s="68">
        <f t="shared" si="219"/>
        <v>78.125</v>
      </c>
      <c r="N1194" s="96">
        <v>210</v>
      </c>
      <c r="O1194" s="97" t="str">
        <f t="shared" si="220"/>
        <v>DEC</v>
      </c>
      <c r="P1194" s="96">
        <v>210</v>
      </c>
      <c r="Q1194" s="98">
        <f t="shared" si="221"/>
        <v>-85</v>
      </c>
      <c r="R1194" s="97">
        <f t="shared" si="222"/>
        <v>-0.40476190476190477</v>
      </c>
      <c r="S1194" s="99" t="str">
        <f t="shared" si="223"/>
        <v>DEGROWTH</v>
      </c>
      <c r="T1194" s="68">
        <v>285</v>
      </c>
      <c r="U1194" s="100" t="str">
        <f t="shared" si="224"/>
        <v>jAN</v>
      </c>
      <c r="V1194" s="96">
        <v>285</v>
      </c>
      <c r="W1194" s="101">
        <f t="shared" si="225"/>
        <v>-160</v>
      </c>
      <c r="X1194" s="102">
        <f t="shared" si="226"/>
        <v>-0.56140350877192979</v>
      </c>
      <c r="Y1194" s="103" t="str">
        <f t="shared" si="227"/>
        <v>DEGROWTH</v>
      </c>
      <c r="Z1194" s="74">
        <v>0</v>
      </c>
      <c r="AA1194" s="69"/>
      <c r="AB1194" s="69" t="s">
        <v>130</v>
      </c>
      <c r="AC1194" s="3"/>
    </row>
    <row r="1195" spans="1:29" ht="14.25" customHeight="1">
      <c r="A1195" s="69" t="s">
        <v>130</v>
      </c>
      <c r="B1195" s="71" t="s">
        <v>118</v>
      </c>
      <c r="C1195" s="71" t="s">
        <v>2734</v>
      </c>
      <c r="D1195" s="71">
        <v>1000001189</v>
      </c>
      <c r="E1195" s="72" t="s">
        <v>2735</v>
      </c>
      <c r="F1195" s="73">
        <v>41925</v>
      </c>
      <c r="G1195" s="66" t="str">
        <f t="shared" si="216"/>
        <v>Targeted Dealer</v>
      </c>
      <c r="H1195" s="66"/>
      <c r="I1195" s="67">
        <v>175</v>
      </c>
      <c r="J1195" s="67">
        <f t="shared" si="217"/>
        <v>175</v>
      </c>
      <c r="K1195" s="68">
        <v>125</v>
      </c>
      <c r="L1195" s="68">
        <f t="shared" si="218"/>
        <v>50</v>
      </c>
      <c r="M1195" s="68">
        <f t="shared" si="219"/>
        <v>71.428571428571431</v>
      </c>
      <c r="N1195" s="96">
        <v>205</v>
      </c>
      <c r="O1195" s="97" t="str">
        <f t="shared" si="220"/>
        <v>DEC</v>
      </c>
      <c r="P1195" s="96">
        <v>205</v>
      </c>
      <c r="Q1195" s="98">
        <f t="shared" si="221"/>
        <v>-80</v>
      </c>
      <c r="R1195" s="97">
        <f t="shared" si="222"/>
        <v>-0.3902439024390244</v>
      </c>
      <c r="S1195" s="99" t="str">
        <f t="shared" si="223"/>
        <v>DEGROWTH</v>
      </c>
      <c r="T1195" s="68">
        <v>30</v>
      </c>
      <c r="U1195" s="100" t="str">
        <f t="shared" si="224"/>
        <v>jAN</v>
      </c>
      <c r="V1195" s="96">
        <v>30</v>
      </c>
      <c r="W1195" s="101">
        <f t="shared" si="225"/>
        <v>95</v>
      </c>
      <c r="X1195" s="102">
        <f t="shared" si="226"/>
        <v>3.166666666666667</v>
      </c>
      <c r="Y1195" s="103" t="str">
        <f t="shared" si="227"/>
        <v>GROWTH</v>
      </c>
      <c r="Z1195" s="74">
        <v>0</v>
      </c>
      <c r="AA1195" s="69"/>
      <c r="AB1195" s="69" t="s">
        <v>130</v>
      </c>
      <c r="AC1195" s="3"/>
    </row>
    <row r="1196" spans="1:29" ht="14.25" customHeight="1">
      <c r="A1196" s="69" t="s">
        <v>130</v>
      </c>
      <c r="B1196" s="71" t="s">
        <v>118</v>
      </c>
      <c r="C1196" s="71" t="s">
        <v>390</v>
      </c>
      <c r="D1196" s="71">
        <v>1000001190</v>
      </c>
      <c r="E1196" s="72" t="s">
        <v>391</v>
      </c>
      <c r="F1196" s="73">
        <v>41995</v>
      </c>
      <c r="G1196" s="66" t="str">
        <f t="shared" si="216"/>
        <v>Targeted Dealer</v>
      </c>
      <c r="H1196" s="66"/>
      <c r="I1196" s="67">
        <v>50</v>
      </c>
      <c r="J1196" s="67">
        <f t="shared" si="217"/>
        <v>50</v>
      </c>
      <c r="K1196" s="68">
        <v>55</v>
      </c>
      <c r="L1196" s="68">
        <f t="shared" si="218"/>
        <v>-5</v>
      </c>
      <c r="M1196" s="68">
        <f t="shared" si="219"/>
        <v>110</v>
      </c>
      <c r="N1196" s="96">
        <v>30</v>
      </c>
      <c r="O1196" s="97" t="str">
        <f t="shared" si="220"/>
        <v>DEC</v>
      </c>
      <c r="P1196" s="96">
        <v>30</v>
      </c>
      <c r="Q1196" s="98">
        <f t="shared" si="221"/>
        <v>25</v>
      </c>
      <c r="R1196" s="97">
        <f t="shared" si="222"/>
        <v>0.83333333333333326</v>
      </c>
      <c r="S1196" s="99" t="str">
        <f t="shared" si="223"/>
        <v>GROWTH</v>
      </c>
      <c r="T1196" s="68">
        <v>25</v>
      </c>
      <c r="U1196" s="100" t="str">
        <f t="shared" si="224"/>
        <v>jAN</v>
      </c>
      <c r="V1196" s="96">
        <v>25</v>
      </c>
      <c r="W1196" s="101">
        <f t="shared" si="225"/>
        <v>30</v>
      </c>
      <c r="X1196" s="102">
        <f t="shared" si="226"/>
        <v>1.2000000000000002</v>
      </c>
      <c r="Y1196" s="103" t="str">
        <f t="shared" si="227"/>
        <v>GROWTH</v>
      </c>
      <c r="Z1196" s="74">
        <v>0</v>
      </c>
      <c r="AA1196" s="69"/>
      <c r="AB1196" s="69" t="s">
        <v>130</v>
      </c>
      <c r="AC1196" s="3"/>
    </row>
    <row r="1197" spans="1:29" ht="14.25" customHeight="1">
      <c r="A1197" s="69" t="s">
        <v>130</v>
      </c>
      <c r="B1197" s="71" t="s">
        <v>118</v>
      </c>
      <c r="C1197" s="71" t="s">
        <v>2736</v>
      </c>
      <c r="D1197" s="71">
        <v>1000001211</v>
      </c>
      <c r="E1197" s="72" t="s">
        <v>2737</v>
      </c>
      <c r="F1197" s="73">
        <v>42020</v>
      </c>
      <c r="G1197" s="66" t="str">
        <f t="shared" si="216"/>
        <v>Targeted Dealer</v>
      </c>
      <c r="H1197" s="66"/>
      <c r="I1197" s="67">
        <v>55</v>
      </c>
      <c r="J1197" s="67">
        <f t="shared" si="217"/>
        <v>55</v>
      </c>
      <c r="K1197" s="68">
        <v>25</v>
      </c>
      <c r="L1197" s="68">
        <f t="shared" si="218"/>
        <v>30</v>
      </c>
      <c r="M1197" s="68">
        <f t="shared" si="219"/>
        <v>45.454545454545453</v>
      </c>
      <c r="N1197" s="96">
        <v>50</v>
      </c>
      <c r="O1197" s="97" t="str">
        <f t="shared" si="220"/>
        <v>DEC</v>
      </c>
      <c r="P1197" s="96">
        <v>50</v>
      </c>
      <c r="Q1197" s="98">
        <f t="shared" si="221"/>
        <v>-25</v>
      </c>
      <c r="R1197" s="97">
        <f t="shared" si="222"/>
        <v>-0.5</v>
      </c>
      <c r="S1197" s="99" t="str">
        <f t="shared" si="223"/>
        <v>DEGROWTH</v>
      </c>
      <c r="T1197" s="68">
        <v>35</v>
      </c>
      <c r="U1197" s="100" t="str">
        <f t="shared" si="224"/>
        <v>jAN</v>
      </c>
      <c r="V1197" s="96">
        <v>35</v>
      </c>
      <c r="W1197" s="101">
        <f t="shared" si="225"/>
        <v>-10</v>
      </c>
      <c r="X1197" s="102">
        <f t="shared" si="226"/>
        <v>-0.2857142857142857</v>
      </c>
      <c r="Y1197" s="103" t="str">
        <f t="shared" si="227"/>
        <v>DEGROWTH</v>
      </c>
      <c r="Z1197" s="74">
        <v>1</v>
      </c>
      <c r="AA1197" s="69"/>
      <c r="AB1197" s="69" t="s">
        <v>130</v>
      </c>
      <c r="AC1197" s="3"/>
    </row>
    <row r="1198" spans="1:29" ht="14.25" customHeight="1">
      <c r="A1198" s="69" t="s">
        <v>130</v>
      </c>
      <c r="B1198" s="71" t="s">
        <v>118</v>
      </c>
      <c r="C1198" s="71" t="s">
        <v>2738</v>
      </c>
      <c r="D1198" s="71">
        <v>1000001198</v>
      </c>
      <c r="E1198" s="72" t="s">
        <v>2739</v>
      </c>
      <c r="F1198" s="73">
        <v>42074</v>
      </c>
      <c r="G1198" s="66" t="str">
        <f t="shared" si="216"/>
        <v>Targeted Dealer</v>
      </c>
      <c r="H1198" s="66"/>
      <c r="I1198" s="67">
        <v>150</v>
      </c>
      <c r="J1198" s="67">
        <f t="shared" si="217"/>
        <v>150</v>
      </c>
      <c r="K1198" s="68">
        <v>50</v>
      </c>
      <c r="L1198" s="68">
        <f t="shared" si="218"/>
        <v>100</v>
      </c>
      <c r="M1198" s="68">
        <f t="shared" si="219"/>
        <v>33.333333333333336</v>
      </c>
      <c r="N1198" s="96">
        <v>129.5</v>
      </c>
      <c r="O1198" s="97" t="str">
        <f t="shared" si="220"/>
        <v>DEC</v>
      </c>
      <c r="P1198" s="96">
        <v>129.5</v>
      </c>
      <c r="Q1198" s="98">
        <f t="shared" si="221"/>
        <v>-79.5</v>
      </c>
      <c r="R1198" s="97">
        <f t="shared" si="222"/>
        <v>-0.61389961389961389</v>
      </c>
      <c r="S1198" s="99" t="str">
        <f t="shared" si="223"/>
        <v>DEGROWTH</v>
      </c>
      <c r="T1198" s="68">
        <v>150</v>
      </c>
      <c r="U1198" s="100" t="str">
        <f t="shared" si="224"/>
        <v>jAN</v>
      </c>
      <c r="V1198" s="96">
        <v>150</v>
      </c>
      <c r="W1198" s="101">
        <f t="shared" si="225"/>
        <v>-100</v>
      </c>
      <c r="X1198" s="102">
        <f t="shared" si="226"/>
        <v>-0.66666666666666674</v>
      </c>
      <c r="Y1198" s="103" t="str">
        <f t="shared" si="227"/>
        <v>DEGROWTH</v>
      </c>
      <c r="Z1198" s="74">
        <v>0</v>
      </c>
      <c r="AA1198" s="69"/>
      <c r="AB1198" s="69" t="s">
        <v>130</v>
      </c>
      <c r="AC1198" s="3"/>
    </row>
    <row r="1199" spans="1:29" ht="14.25" customHeight="1">
      <c r="A1199" s="69" t="s">
        <v>130</v>
      </c>
      <c r="B1199" s="71" t="s">
        <v>118</v>
      </c>
      <c r="C1199" s="71" t="s">
        <v>2740</v>
      </c>
      <c r="D1199" s="71">
        <v>1000001199</v>
      </c>
      <c r="E1199" s="72" t="s">
        <v>2741</v>
      </c>
      <c r="F1199" s="73">
        <v>42140</v>
      </c>
      <c r="G1199" s="66" t="str">
        <f t="shared" si="216"/>
        <v>Targeted Dealer</v>
      </c>
      <c r="H1199" s="66"/>
      <c r="I1199" s="67">
        <v>125</v>
      </c>
      <c r="J1199" s="67">
        <f t="shared" si="217"/>
        <v>125</v>
      </c>
      <c r="K1199" s="68">
        <v>90</v>
      </c>
      <c r="L1199" s="68">
        <f t="shared" si="218"/>
        <v>35</v>
      </c>
      <c r="M1199" s="68">
        <f t="shared" si="219"/>
        <v>72</v>
      </c>
      <c r="N1199" s="96">
        <v>175</v>
      </c>
      <c r="O1199" s="97" t="str">
        <f t="shared" si="220"/>
        <v>DEC</v>
      </c>
      <c r="P1199" s="96">
        <v>175</v>
      </c>
      <c r="Q1199" s="98">
        <f t="shared" si="221"/>
        <v>-85</v>
      </c>
      <c r="R1199" s="97">
        <f t="shared" si="222"/>
        <v>-0.48571428571428577</v>
      </c>
      <c r="S1199" s="99" t="str">
        <f t="shared" si="223"/>
        <v>DEGROWTH</v>
      </c>
      <c r="T1199" s="68">
        <v>110</v>
      </c>
      <c r="U1199" s="100" t="str">
        <f t="shared" si="224"/>
        <v>jAN</v>
      </c>
      <c r="V1199" s="96">
        <v>110</v>
      </c>
      <c r="W1199" s="101">
        <f t="shared" si="225"/>
        <v>-20</v>
      </c>
      <c r="X1199" s="102">
        <f t="shared" si="226"/>
        <v>-0.18181818181818177</v>
      </c>
      <c r="Y1199" s="103" t="str">
        <f t="shared" si="227"/>
        <v>DEGROWTH</v>
      </c>
      <c r="Z1199" s="74">
        <v>0</v>
      </c>
      <c r="AA1199" s="69"/>
      <c r="AB1199" s="69" t="s">
        <v>130</v>
      </c>
      <c r="AC1199" s="3"/>
    </row>
    <row r="1200" spans="1:29" ht="14.25" customHeight="1">
      <c r="A1200" s="69" t="s">
        <v>130</v>
      </c>
      <c r="B1200" s="71" t="s">
        <v>118</v>
      </c>
      <c r="C1200" s="71" t="s">
        <v>2742</v>
      </c>
      <c r="D1200" s="71">
        <v>1000001212</v>
      </c>
      <c r="E1200" s="72" t="s">
        <v>2743</v>
      </c>
      <c r="F1200" s="73">
        <v>42364</v>
      </c>
      <c r="G1200" s="66" t="str">
        <f t="shared" si="216"/>
        <v>Targeted Dealer</v>
      </c>
      <c r="H1200" s="66"/>
      <c r="I1200" s="67">
        <v>200</v>
      </c>
      <c r="J1200" s="67">
        <f t="shared" si="217"/>
        <v>200</v>
      </c>
      <c r="K1200" s="68">
        <v>210</v>
      </c>
      <c r="L1200" s="68">
        <f t="shared" si="218"/>
        <v>-10</v>
      </c>
      <c r="M1200" s="68">
        <f t="shared" si="219"/>
        <v>105</v>
      </c>
      <c r="N1200" s="96">
        <v>225</v>
      </c>
      <c r="O1200" s="97" t="str">
        <f t="shared" si="220"/>
        <v>DEC</v>
      </c>
      <c r="P1200" s="96">
        <v>225</v>
      </c>
      <c r="Q1200" s="98">
        <f t="shared" si="221"/>
        <v>-15</v>
      </c>
      <c r="R1200" s="97">
        <f t="shared" si="222"/>
        <v>-6.6666666666666652E-2</v>
      </c>
      <c r="S1200" s="99" t="str">
        <f t="shared" si="223"/>
        <v>DEGROWTH</v>
      </c>
      <c r="T1200" s="68">
        <v>175</v>
      </c>
      <c r="U1200" s="100" t="str">
        <f t="shared" si="224"/>
        <v>jAN</v>
      </c>
      <c r="V1200" s="96">
        <v>175</v>
      </c>
      <c r="W1200" s="101">
        <f t="shared" si="225"/>
        <v>35</v>
      </c>
      <c r="X1200" s="102">
        <f t="shared" si="226"/>
        <v>0.19999999999999996</v>
      </c>
      <c r="Y1200" s="103" t="str">
        <f t="shared" si="227"/>
        <v>GROWTH</v>
      </c>
      <c r="Z1200" s="74">
        <v>0</v>
      </c>
      <c r="AA1200" s="69"/>
      <c r="AB1200" s="69" t="s">
        <v>130</v>
      </c>
      <c r="AC1200" s="3"/>
    </row>
    <row r="1201" spans="1:29" ht="14.25" customHeight="1">
      <c r="A1201" s="69" t="s">
        <v>130</v>
      </c>
      <c r="B1201" s="71" t="s">
        <v>118</v>
      </c>
      <c r="C1201" s="71" t="s">
        <v>392</v>
      </c>
      <c r="D1201" s="71">
        <v>1000001200</v>
      </c>
      <c r="E1201" s="72" t="s">
        <v>393</v>
      </c>
      <c r="F1201" s="73">
        <v>42539</v>
      </c>
      <c r="G1201" s="66" t="str">
        <f t="shared" si="216"/>
        <v>Targeted Dealer</v>
      </c>
      <c r="H1201" s="66"/>
      <c r="I1201" s="67">
        <v>60</v>
      </c>
      <c r="J1201" s="67">
        <f t="shared" si="217"/>
        <v>60</v>
      </c>
      <c r="K1201" s="68">
        <v>25</v>
      </c>
      <c r="L1201" s="68">
        <f t="shared" si="218"/>
        <v>35</v>
      </c>
      <c r="M1201" s="68">
        <f t="shared" si="219"/>
        <v>41.666666666666671</v>
      </c>
      <c r="N1201" s="96">
        <v>35</v>
      </c>
      <c r="O1201" s="97" t="str">
        <f t="shared" si="220"/>
        <v>DEC</v>
      </c>
      <c r="P1201" s="96">
        <v>35</v>
      </c>
      <c r="Q1201" s="98">
        <f t="shared" si="221"/>
        <v>-10</v>
      </c>
      <c r="R1201" s="97">
        <f t="shared" si="222"/>
        <v>-0.2857142857142857</v>
      </c>
      <c r="S1201" s="99" t="str">
        <f t="shared" si="223"/>
        <v>DEGROWTH</v>
      </c>
      <c r="T1201" s="68">
        <v>60</v>
      </c>
      <c r="U1201" s="100" t="str">
        <f t="shared" si="224"/>
        <v>jAN</v>
      </c>
      <c r="V1201" s="96">
        <v>60</v>
      </c>
      <c r="W1201" s="101">
        <f t="shared" si="225"/>
        <v>-35</v>
      </c>
      <c r="X1201" s="102">
        <f t="shared" si="226"/>
        <v>-0.58333333333333326</v>
      </c>
      <c r="Y1201" s="103" t="str">
        <f t="shared" si="227"/>
        <v>DEGROWTH</v>
      </c>
      <c r="Z1201" s="74">
        <v>0</v>
      </c>
      <c r="AA1201" s="69"/>
      <c r="AB1201" s="69" t="s">
        <v>130</v>
      </c>
      <c r="AC1201" s="3"/>
    </row>
    <row r="1202" spans="1:29" ht="14.25" customHeight="1">
      <c r="A1202" s="69" t="s">
        <v>130</v>
      </c>
      <c r="B1202" s="71" t="s">
        <v>118</v>
      </c>
      <c r="C1202" s="71" t="s">
        <v>2744</v>
      </c>
      <c r="D1202" s="71">
        <v>1000002633</v>
      </c>
      <c r="E1202" s="72" t="s">
        <v>2745</v>
      </c>
      <c r="F1202" s="73">
        <v>44621</v>
      </c>
      <c r="G1202" s="66" t="str">
        <f t="shared" si="216"/>
        <v>Targeted Dealer</v>
      </c>
      <c r="H1202" s="66"/>
      <c r="I1202" s="67">
        <v>125</v>
      </c>
      <c r="J1202" s="67">
        <f t="shared" si="217"/>
        <v>125</v>
      </c>
      <c r="K1202" s="68">
        <v>105</v>
      </c>
      <c r="L1202" s="68">
        <f t="shared" si="218"/>
        <v>20</v>
      </c>
      <c r="M1202" s="68">
        <f t="shared" si="219"/>
        <v>84</v>
      </c>
      <c r="N1202" s="96">
        <v>105</v>
      </c>
      <c r="O1202" s="97" t="str">
        <f t="shared" si="220"/>
        <v>DEC</v>
      </c>
      <c r="P1202" s="96">
        <v>105</v>
      </c>
      <c r="Q1202" s="98">
        <f t="shared" si="221"/>
        <v>0</v>
      </c>
      <c r="R1202" s="97">
        <f t="shared" si="222"/>
        <v>0</v>
      </c>
      <c r="S1202" s="99" t="str">
        <f t="shared" si="223"/>
        <v>GROWTH</v>
      </c>
      <c r="T1202" s="68">
        <v>125</v>
      </c>
      <c r="U1202" s="100" t="str">
        <f t="shared" si="224"/>
        <v>jAN</v>
      </c>
      <c r="V1202" s="96">
        <v>125</v>
      </c>
      <c r="W1202" s="101">
        <f t="shared" si="225"/>
        <v>-20</v>
      </c>
      <c r="X1202" s="102">
        <f t="shared" si="226"/>
        <v>-0.16000000000000003</v>
      </c>
      <c r="Y1202" s="103" t="str">
        <f t="shared" si="227"/>
        <v>DEGROWTH</v>
      </c>
      <c r="Z1202" s="74">
        <v>0</v>
      </c>
      <c r="AA1202" s="69"/>
      <c r="AB1202" s="69" t="s">
        <v>130</v>
      </c>
      <c r="AC1202" s="3"/>
    </row>
    <row r="1203" spans="1:29" ht="14.25" customHeight="1">
      <c r="A1203" s="69" t="s">
        <v>130</v>
      </c>
      <c r="B1203" s="78" t="s">
        <v>118</v>
      </c>
      <c r="C1203" s="78" t="s">
        <v>2746</v>
      </c>
      <c r="D1203" s="78">
        <v>1000003919</v>
      </c>
      <c r="E1203" s="78" t="s">
        <v>2747</v>
      </c>
      <c r="F1203" s="73">
        <v>45409</v>
      </c>
      <c r="G1203" s="66" t="str">
        <f t="shared" si="216"/>
        <v>Targeted Dealer</v>
      </c>
      <c r="H1203" s="66"/>
      <c r="I1203" s="67">
        <v>25</v>
      </c>
      <c r="J1203" s="67">
        <f t="shared" si="217"/>
        <v>25</v>
      </c>
      <c r="K1203" s="68">
        <v>25</v>
      </c>
      <c r="L1203" s="68">
        <f t="shared" si="218"/>
        <v>0</v>
      </c>
      <c r="M1203" s="68">
        <f t="shared" si="219"/>
        <v>100</v>
      </c>
      <c r="N1203" s="96">
        <v>25</v>
      </c>
      <c r="O1203" s="97" t="str">
        <f t="shared" si="220"/>
        <v>DEC</v>
      </c>
      <c r="P1203" s="96">
        <v>25</v>
      </c>
      <c r="Q1203" s="98">
        <f t="shared" si="221"/>
        <v>0</v>
      </c>
      <c r="R1203" s="97">
        <f t="shared" si="222"/>
        <v>0</v>
      </c>
      <c r="S1203" s="99" t="str">
        <f t="shared" si="223"/>
        <v>GROWTH</v>
      </c>
      <c r="T1203" s="68">
        <v>25</v>
      </c>
      <c r="U1203" s="100" t="str">
        <f t="shared" si="224"/>
        <v>jAN</v>
      </c>
      <c r="V1203" s="96">
        <v>25</v>
      </c>
      <c r="W1203" s="101">
        <f t="shared" si="225"/>
        <v>0</v>
      </c>
      <c r="X1203" s="102">
        <f t="shared" si="226"/>
        <v>0</v>
      </c>
      <c r="Y1203" s="103" t="str">
        <f t="shared" si="227"/>
        <v>GROWTH</v>
      </c>
      <c r="Z1203" s="74">
        <v>1</v>
      </c>
      <c r="AA1203" s="69"/>
      <c r="AB1203" s="69" t="s">
        <v>130</v>
      </c>
      <c r="AC1203" s="3"/>
    </row>
    <row r="1204" spans="1:29" ht="14.25" customHeight="1">
      <c r="A1204" s="69" t="s">
        <v>130</v>
      </c>
      <c r="B1204" s="78" t="s">
        <v>118</v>
      </c>
      <c r="C1204" s="78" t="s">
        <v>2748</v>
      </c>
      <c r="D1204" s="78">
        <v>1000003945</v>
      </c>
      <c r="E1204" s="78" t="s">
        <v>2749</v>
      </c>
      <c r="F1204" s="73">
        <v>45422</v>
      </c>
      <c r="G1204" s="66" t="str">
        <f t="shared" si="216"/>
        <v>Targeted Dealer</v>
      </c>
      <c r="H1204" s="66"/>
      <c r="I1204" s="67">
        <v>50</v>
      </c>
      <c r="J1204" s="67">
        <f t="shared" si="217"/>
        <v>50</v>
      </c>
      <c r="K1204" s="68">
        <v>50</v>
      </c>
      <c r="L1204" s="68">
        <f t="shared" si="218"/>
        <v>0</v>
      </c>
      <c r="M1204" s="68">
        <f t="shared" si="219"/>
        <v>100</v>
      </c>
      <c r="N1204" s="96">
        <v>50</v>
      </c>
      <c r="O1204" s="97" t="str">
        <f t="shared" si="220"/>
        <v>DEC</v>
      </c>
      <c r="P1204" s="96">
        <v>50</v>
      </c>
      <c r="Q1204" s="98">
        <f t="shared" si="221"/>
        <v>0</v>
      </c>
      <c r="R1204" s="97">
        <f t="shared" si="222"/>
        <v>0</v>
      </c>
      <c r="S1204" s="99" t="str">
        <f t="shared" si="223"/>
        <v>GROWTH</v>
      </c>
      <c r="T1204" s="68">
        <v>25</v>
      </c>
      <c r="U1204" s="100" t="str">
        <f t="shared" si="224"/>
        <v>jAN</v>
      </c>
      <c r="V1204" s="96">
        <v>25</v>
      </c>
      <c r="W1204" s="101">
        <f t="shared" si="225"/>
        <v>25</v>
      </c>
      <c r="X1204" s="102">
        <f t="shared" si="226"/>
        <v>1</v>
      </c>
      <c r="Y1204" s="103" t="str">
        <f t="shared" si="227"/>
        <v>GROWTH</v>
      </c>
      <c r="Z1204" s="74">
        <v>0</v>
      </c>
      <c r="AA1204" s="69"/>
      <c r="AB1204" s="69" t="s">
        <v>130</v>
      </c>
      <c r="AC1204" s="3"/>
    </row>
    <row r="1205" spans="1:29" ht="14.25" customHeight="1">
      <c r="A1205" s="74" t="s">
        <v>130</v>
      </c>
      <c r="B1205" s="78" t="s">
        <v>118</v>
      </c>
      <c r="C1205" s="78" t="s">
        <v>2750</v>
      </c>
      <c r="D1205" s="78">
        <v>1000003991</v>
      </c>
      <c r="E1205" s="78" t="s">
        <v>2751</v>
      </c>
      <c r="F1205" s="73">
        <v>45443</v>
      </c>
      <c r="G1205" s="66" t="str">
        <f t="shared" si="216"/>
        <v>Targeted Dealer</v>
      </c>
      <c r="H1205" s="66"/>
      <c r="I1205" s="67">
        <v>25</v>
      </c>
      <c r="J1205" s="67">
        <f t="shared" si="217"/>
        <v>25</v>
      </c>
      <c r="K1205" s="68">
        <v>25</v>
      </c>
      <c r="L1205" s="68">
        <f t="shared" si="218"/>
        <v>0</v>
      </c>
      <c r="M1205" s="68">
        <f t="shared" si="219"/>
        <v>100</v>
      </c>
      <c r="N1205" s="96">
        <v>25</v>
      </c>
      <c r="O1205" s="97" t="str">
        <f t="shared" si="220"/>
        <v>DEC</v>
      </c>
      <c r="P1205" s="96">
        <v>25</v>
      </c>
      <c r="Q1205" s="98">
        <f t="shared" si="221"/>
        <v>0</v>
      </c>
      <c r="R1205" s="97">
        <f t="shared" si="222"/>
        <v>0</v>
      </c>
      <c r="S1205" s="99" t="str">
        <f t="shared" si="223"/>
        <v>GROWTH</v>
      </c>
      <c r="T1205" s="68">
        <v>0</v>
      </c>
      <c r="U1205" s="100" t="str">
        <f t="shared" si="224"/>
        <v>jAN</v>
      </c>
      <c r="V1205" s="96">
        <v>0</v>
      </c>
      <c r="W1205" s="101">
        <f t="shared" si="225"/>
        <v>25</v>
      </c>
      <c r="X1205" s="102">
        <f t="shared" si="226"/>
        <v>0</v>
      </c>
      <c r="Y1205" s="103" t="b">
        <f t="shared" si="227"/>
        <v>0</v>
      </c>
      <c r="Z1205" s="74">
        <v>1</v>
      </c>
      <c r="AA1205" s="74"/>
      <c r="AB1205" s="74" t="s">
        <v>130</v>
      </c>
      <c r="AC1205" s="3"/>
    </row>
    <row r="1206" spans="1:29" ht="14.25" customHeight="1">
      <c r="A1206" s="74" t="s">
        <v>130</v>
      </c>
      <c r="B1206" s="78" t="s">
        <v>118</v>
      </c>
      <c r="C1206" s="78" t="s">
        <v>3933</v>
      </c>
      <c r="D1206" s="78">
        <v>1000004019</v>
      </c>
      <c r="E1206" s="78" t="s">
        <v>3934</v>
      </c>
      <c r="F1206" s="73">
        <v>45468</v>
      </c>
      <c r="G1206" s="66" t="str">
        <f t="shared" si="216"/>
        <v>-</v>
      </c>
      <c r="H1206" s="66"/>
      <c r="I1206" s="67">
        <v>0</v>
      </c>
      <c r="J1206" s="67">
        <f t="shared" si="217"/>
        <v>0</v>
      </c>
      <c r="K1206" s="68">
        <v>0</v>
      </c>
      <c r="L1206" s="68">
        <f t="shared" si="218"/>
        <v>0</v>
      </c>
      <c r="M1206" s="68" t="str">
        <f t="shared" si="219"/>
        <v>-</v>
      </c>
      <c r="N1206" s="96">
        <v>0</v>
      </c>
      <c r="O1206" s="97" t="str">
        <f t="shared" si="220"/>
        <v>DEC</v>
      </c>
      <c r="P1206" s="96">
        <v>0</v>
      </c>
      <c r="Q1206" s="98">
        <f t="shared" si="221"/>
        <v>0</v>
      </c>
      <c r="R1206" s="97" t="str">
        <f t="shared" si="222"/>
        <v xml:space="preserve"> </v>
      </c>
      <c r="S1206" s="99" t="b">
        <f t="shared" si="223"/>
        <v>0</v>
      </c>
      <c r="T1206" s="68">
        <v>0</v>
      </c>
      <c r="U1206" s="100" t="str">
        <f t="shared" si="224"/>
        <v>jAN</v>
      </c>
      <c r="V1206" s="96">
        <v>0</v>
      </c>
      <c r="W1206" s="101">
        <f t="shared" si="225"/>
        <v>0</v>
      </c>
      <c r="X1206" s="102">
        <f t="shared" si="226"/>
        <v>0</v>
      </c>
      <c r="Y1206" s="103" t="b">
        <f t="shared" si="227"/>
        <v>0</v>
      </c>
      <c r="Z1206" s="74">
        <v>0</v>
      </c>
      <c r="AA1206" s="74"/>
      <c r="AB1206" s="74" t="s">
        <v>130</v>
      </c>
      <c r="AC1206" s="3"/>
    </row>
    <row r="1207" spans="1:29" ht="14.25" customHeight="1">
      <c r="A1207" s="69" t="s">
        <v>130</v>
      </c>
      <c r="B1207" s="71" t="s">
        <v>120</v>
      </c>
      <c r="C1207" s="71" t="s">
        <v>394</v>
      </c>
      <c r="D1207" s="71">
        <v>1000002559</v>
      </c>
      <c r="E1207" s="72" t="s">
        <v>395</v>
      </c>
      <c r="F1207" s="73">
        <v>44739</v>
      </c>
      <c r="G1207" s="66" t="str">
        <f t="shared" si="216"/>
        <v>Targeted Dealer</v>
      </c>
      <c r="H1207" s="66"/>
      <c r="I1207" s="67">
        <v>50</v>
      </c>
      <c r="J1207" s="67">
        <f t="shared" si="217"/>
        <v>50</v>
      </c>
      <c r="K1207" s="68">
        <v>55</v>
      </c>
      <c r="L1207" s="68">
        <f t="shared" si="218"/>
        <v>-5</v>
      </c>
      <c r="M1207" s="68">
        <f t="shared" si="219"/>
        <v>110</v>
      </c>
      <c r="N1207" s="96">
        <v>30</v>
      </c>
      <c r="O1207" s="97" t="str">
        <f t="shared" si="220"/>
        <v>DEC</v>
      </c>
      <c r="P1207" s="96">
        <v>30</v>
      </c>
      <c r="Q1207" s="98">
        <f t="shared" si="221"/>
        <v>25</v>
      </c>
      <c r="R1207" s="97">
        <f t="shared" si="222"/>
        <v>0.83333333333333326</v>
      </c>
      <c r="S1207" s="99" t="str">
        <f t="shared" si="223"/>
        <v>GROWTH</v>
      </c>
      <c r="T1207" s="68">
        <v>25</v>
      </c>
      <c r="U1207" s="100" t="str">
        <f t="shared" si="224"/>
        <v>jAN</v>
      </c>
      <c r="V1207" s="96">
        <v>25</v>
      </c>
      <c r="W1207" s="101">
        <f t="shared" si="225"/>
        <v>30</v>
      </c>
      <c r="X1207" s="102">
        <f t="shared" si="226"/>
        <v>1.2000000000000002</v>
      </c>
      <c r="Y1207" s="103" t="str">
        <f t="shared" si="227"/>
        <v>GROWTH</v>
      </c>
      <c r="Z1207" s="74">
        <v>0</v>
      </c>
      <c r="AA1207" s="69"/>
      <c r="AB1207" s="69" t="s">
        <v>130</v>
      </c>
      <c r="AC1207" s="3"/>
    </row>
    <row r="1208" spans="1:29" ht="14.25" customHeight="1">
      <c r="A1208" s="69" t="s">
        <v>130</v>
      </c>
      <c r="B1208" s="71" t="s">
        <v>120</v>
      </c>
      <c r="C1208" s="71" t="s">
        <v>396</v>
      </c>
      <c r="D1208" s="71">
        <v>1000001177</v>
      </c>
      <c r="E1208" s="72" t="s">
        <v>397</v>
      </c>
      <c r="F1208" s="73">
        <v>41573</v>
      </c>
      <c r="G1208" s="66" t="str">
        <f t="shared" si="216"/>
        <v>Targeted Dealer</v>
      </c>
      <c r="H1208" s="66"/>
      <c r="I1208" s="67">
        <v>120</v>
      </c>
      <c r="J1208" s="67">
        <f t="shared" si="217"/>
        <v>120</v>
      </c>
      <c r="K1208" s="68">
        <v>0</v>
      </c>
      <c r="L1208" s="68">
        <f t="shared" si="218"/>
        <v>120</v>
      </c>
      <c r="M1208" s="68">
        <f t="shared" si="219"/>
        <v>0</v>
      </c>
      <c r="N1208" s="96">
        <v>59.5</v>
      </c>
      <c r="O1208" s="97" t="str">
        <f t="shared" si="220"/>
        <v>DEC</v>
      </c>
      <c r="P1208" s="96">
        <v>59.5</v>
      </c>
      <c r="Q1208" s="98">
        <f t="shared" si="221"/>
        <v>-59.5</v>
      </c>
      <c r="R1208" s="97">
        <f t="shared" si="222"/>
        <v>-1</v>
      </c>
      <c r="S1208" s="99" t="str">
        <f t="shared" si="223"/>
        <v>DEGROWTH</v>
      </c>
      <c r="T1208" s="68">
        <v>0</v>
      </c>
      <c r="U1208" s="100" t="str">
        <f t="shared" si="224"/>
        <v>jAN</v>
      </c>
      <c r="V1208" s="96">
        <v>0</v>
      </c>
      <c r="W1208" s="101">
        <f t="shared" si="225"/>
        <v>0</v>
      </c>
      <c r="X1208" s="102">
        <f t="shared" si="226"/>
        <v>0</v>
      </c>
      <c r="Y1208" s="103" t="b">
        <f t="shared" si="227"/>
        <v>0</v>
      </c>
      <c r="Z1208" s="74">
        <v>0</v>
      </c>
      <c r="AA1208" s="69"/>
      <c r="AB1208" s="69" t="s">
        <v>130</v>
      </c>
      <c r="AC1208" s="3"/>
    </row>
    <row r="1209" spans="1:29" ht="14.25" customHeight="1">
      <c r="A1209" s="69" t="s">
        <v>130</v>
      </c>
      <c r="B1209" s="71" t="s">
        <v>120</v>
      </c>
      <c r="C1209" s="71" t="s">
        <v>2752</v>
      </c>
      <c r="D1209" s="71">
        <v>1000001170</v>
      </c>
      <c r="E1209" s="72" t="s">
        <v>2753</v>
      </c>
      <c r="F1209" s="73">
        <v>41660</v>
      </c>
      <c r="G1209" s="66" t="str">
        <f t="shared" si="216"/>
        <v>Targeted Dealer</v>
      </c>
      <c r="H1209" s="66"/>
      <c r="I1209" s="67">
        <v>125</v>
      </c>
      <c r="J1209" s="67">
        <f t="shared" si="217"/>
        <v>125</v>
      </c>
      <c r="K1209" s="68">
        <v>50</v>
      </c>
      <c r="L1209" s="68">
        <f t="shared" si="218"/>
        <v>75</v>
      </c>
      <c r="M1209" s="68">
        <f t="shared" si="219"/>
        <v>40</v>
      </c>
      <c r="N1209" s="96">
        <v>150</v>
      </c>
      <c r="O1209" s="97" t="str">
        <f t="shared" si="220"/>
        <v>DEC</v>
      </c>
      <c r="P1209" s="96">
        <v>150</v>
      </c>
      <c r="Q1209" s="98">
        <f t="shared" si="221"/>
        <v>-100</v>
      </c>
      <c r="R1209" s="97">
        <f t="shared" si="222"/>
        <v>-0.66666666666666674</v>
      </c>
      <c r="S1209" s="99" t="str">
        <f t="shared" si="223"/>
        <v>DEGROWTH</v>
      </c>
      <c r="T1209" s="68">
        <v>100</v>
      </c>
      <c r="U1209" s="100" t="str">
        <f t="shared" si="224"/>
        <v>jAN</v>
      </c>
      <c r="V1209" s="96">
        <v>100</v>
      </c>
      <c r="W1209" s="101">
        <f t="shared" si="225"/>
        <v>-50</v>
      </c>
      <c r="X1209" s="102">
        <f t="shared" si="226"/>
        <v>-0.5</v>
      </c>
      <c r="Y1209" s="103" t="str">
        <f t="shared" si="227"/>
        <v>DEGROWTH</v>
      </c>
      <c r="Z1209" s="74">
        <v>0</v>
      </c>
      <c r="AA1209" s="69"/>
      <c r="AB1209" s="69" t="s">
        <v>130</v>
      </c>
      <c r="AC1209" s="3"/>
    </row>
    <row r="1210" spans="1:29" ht="14.25" customHeight="1">
      <c r="A1210" s="69" t="s">
        <v>130</v>
      </c>
      <c r="B1210" s="71" t="s">
        <v>120</v>
      </c>
      <c r="C1210" s="71" t="s">
        <v>2754</v>
      </c>
      <c r="D1210" s="71">
        <v>1000001178</v>
      </c>
      <c r="E1210" s="72" t="s">
        <v>2755</v>
      </c>
      <c r="F1210" s="73">
        <v>41732</v>
      </c>
      <c r="G1210" s="66" t="str">
        <f t="shared" si="216"/>
        <v>Targeted Dealer</v>
      </c>
      <c r="H1210" s="66"/>
      <c r="I1210" s="67">
        <v>60</v>
      </c>
      <c r="J1210" s="67">
        <f t="shared" si="217"/>
        <v>60</v>
      </c>
      <c r="K1210" s="68">
        <v>30</v>
      </c>
      <c r="L1210" s="68">
        <f t="shared" si="218"/>
        <v>30</v>
      </c>
      <c r="M1210" s="68">
        <f t="shared" si="219"/>
        <v>50</v>
      </c>
      <c r="N1210" s="96">
        <v>90</v>
      </c>
      <c r="O1210" s="97" t="str">
        <f t="shared" si="220"/>
        <v>DEC</v>
      </c>
      <c r="P1210" s="96">
        <v>90</v>
      </c>
      <c r="Q1210" s="98">
        <f t="shared" si="221"/>
        <v>-60</v>
      </c>
      <c r="R1210" s="97">
        <f t="shared" si="222"/>
        <v>-0.66666666666666674</v>
      </c>
      <c r="S1210" s="99" t="str">
        <f t="shared" si="223"/>
        <v>DEGROWTH</v>
      </c>
      <c r="T1210" s="68">
        <v>60</v>
      </c>
      <c r="U1210" s="100" t="str">
        <f t="shared" si="224"/>
        <v>jAN</v>
      </c>
      <c r="V1210" s="96">
        <v>60</v>
      </c>
      <c r="W1210" s="101">
        <f t="shared" si="225"/>
        <v>-30</v>
      </c>
      <c r="X1210" s="102">
        <f t="shared" si="226"/>
        <v>-0.5</v>
      </c>
      <c r="Y1210" s="103" t="str">
        <f t="shared" si="227"/>
        <v>DEGROWTH</v>
      </c>
      <c r="Z1210" s="74">
        <v>0</v>
      </c>
      <c r="AA1210" s="69"/>
      <c r="AB1210" s="69" t="s">
        <v>130</v>
      </c>
      <c r="AC1210" s="3"/>
    </row>
    <row r="1211" spans="1:29" ht="14.25" customHeight="1">
      <c r="A1211" s="69" t="s">
        <v>130</v>
      </c>
      <c r="B1211" s="71" t="s">
        <v>120</v>
      </c>
      <c r="C1211" s="71" t="s">
        <v>2756</v>
      </c>
      <c r="D1211" s="71">
        <v>1000001174</v>
      </c>
      <c r="E1211" s="72" t="s">
        <v>2757</v>
      </c>
      <c r="F1211" s="73">
        <v>41746</v>
      </c>
      <c r="G1211" s="66" t="str">
        <f t="shared" si="216"/>
        <v>Targeted Dealer</v>
      </c>
      <c r="H1211" s="66"/>
      <c r="I1211" s="67">
        <v>90</v>
      </c>
      <c r="J1211" s="67">
        <f t="shared" si="217"/>
        <v>90</v>
      </c>
      <c r="K1211" s="68">
        <v>100</v>
      </c>
      <c r="L1211" s="68">
        <f t="shared" si="218"/>
        <v>-10</v>
      </c>
      <c r="M1211" s="68">
        <f t="shared" si="219"/>
        <v>111.11111111111111</v>
      </c>
      <c r="N1211" s="96">
        <v>90</v>
      </c>
      <c r="O1211" s="97" t="str">
        <f t="shared" si="220"/>
        <v>DEC</v>
      </c>
      <c r="P1211" s="96">
        <v>90</v>
      </c>
      <c r="Q1211" s="98">
        <f t="shared" si="221"/>
        <v>10</v>
      </c>
      <c r="R1211" s="97">
        <f t="shared" si="222"/>
        <v>0.11111111111111116</v>
      </c>
      <c r="S1211" s="99" t="str">
        <f t="shared" si="223"/>
        <v>GROWTH</v>
      </c>
      <c r="T1211" s="68">
        <v>85</v>
      </c>
      <c r="U1211" s="100" t="str">
        <f t="shared" si="224"/>
        <v>jAN</v>
      </c>
      <c r="V1211" s="96">
        <v>85</v>
      </c>
      <c r="W1211" s="101">
        <f t="shared" si="225"/>
        <v>15</v>
      </c>
      <c r="X1211" s="102">
        <f t="shared" si="226"/>
        <v>0.17647058823529416</v>
      </c>
      <c r="Y1211" s="103" t="str">
        <f t="shared" si="227"/>
        <v>GROWTH</v>
      </c>
      <c r="Z1211" s="74">
        <v>0</v>
      </c>
      <c r="AA1211" s="69"/>
      <c r="AB1211" s="69" t="s">
        <v>130</v>
      </c>
      <c r="AC1211" s="3"/>
    </row>
    <row r="1212" spans="1:29" ht="14.25" customHeight="1">
      <c r="A1212" s="69" t="s">
        <v>130</v>
      </c>
      <c r="B1212" s="71" t="s">
        <v>120</v>
      </c>
      <c r="C1212" s="71" t="s">
        <v>2758</v>
      </c>
      <c r="D1212" s="71">
        <v>1000001165</v>
      </c>
      <c r="E1212" s="72" t="s">
        <v>2759</v>
      </c>
      <c r="F1212" s="73">
        <v>42146</v>
      </c>
      <c r="G1212" s="66" t="str">
        <f t="shared" si="216"/>
        <v>Targeted Dealer</v>
      </c>
      <c r="H1212" s="66"/>
      <c r="I1212" s="67">
        <v>75</v>
      </c>
      <c r="J1212" s="67">
        <f t="shared" si="217"/>
        <v>75</v>
      </c>
      <c r="K1212" s="68">
        <v>80</v>
      </c>
      <c r="L1212" s="68">
        <f t="shared" si="218"/>
        <v>-5</v>
      </c>
      <c r="M1212" s="68">
        <f t="shared" si="219"/>
        <v>106.66666666666667</v>
      </c>
      <c r="N1212" s="96">
        <v>189.5</v>
      </c>
      <c r="O1212" s="97" t="str">
        <f t="shared" si="220"/>
        <v>DEC</v>
      </c>
      <c r="P1212" s="96">
        <v>189.5</v>
      </c>
      <c r="Q1212" s="98">
        <f t="shared" si="221"/>
        <v>-109.5</v>
      </c>
      <c r="R1212" s="97">
        <f t="shared" si="222"/>
        <v>-0.57783641160949872</v>
      </c>
      <c r="S1212" s="99" t="str">
        <f t="shared" si="223"/>
        <v>DEGROWTH</v>
      </c>
      <c r="T1212" s="68">
        <v>155</v>
      </c>
      <c r="U1212" s="100" t="str">
        <f t="shared" si="224"/>
        <v>jAN</v>
      </c>
      <c r="V1212" s="96">
        <v>155</v>
      </c>
      <c r="W1212" s="101">
        <f t="shared" si="225"/>
        <v>-75</v>
      </c>
      <c r="X1212" s="102">
        <f t="shared" si="226"/>
        <v>-0.4838709677419355</v>
      </c>
      <c r="Y1212" s="103" t="str">
        <f t="shared" si="227"/>
        <v>DEGROWTH</v>
      </c>
      <c r="Z1212" s="74">
        <v>0</v>
      </c>
      <c r="AA1212" s="69"/>
      <c r="AB1212" s="69" t="s">
        <v>130</v>
      </c>
      <c r="AC1212" s="3"/>
    </row>
    <row r="1213" spans="1:29" ht="14.25" customHeight="1">
      <c r="A1213" s="69" t="s">
        <v>130</v>
      </c>
      <c r="B1213" s="71" t="s">
        <v>120</v>
      </c>
      <c r="C1213" s="71" t="s">
        <v>2760</v>
      </c>
      <c r="D1213" s="71">
        <v>1000001186</v>
      </c>
      <c r="E1213" s="72" t="s">
        <v>2761</v>
      </c>
      <c r="F1213" s="73">
        <v>43643</v>
      </c>
      <c r="G1213" s="66" t="str">
        <f t="shared" si="216"/>
        <v>Targeted Dealer</v>
      </c>
      <c r="H1213" s="66"/>
      <c r="I1213" s="67">
        <v>125</v>
      </c>
      <c r="J1213" s="67">
        <f t="shared" si="217"/>
        <v>125</v>
      </c>
      <c r="K1213" s="68">
        <v>105</v>
      </c>
      <c r="L1213" s="68">
        <f t="shared" si="218"/>
        <v>20</v>
      </c>
      <c r="M1213" s="68">
        <f t="shared" si="219"/>
        <v>84</v>
      </c>
      <c r="N1213" s="96">
        <v>199.75</v>
      </c>
      <c r="O1213" s="97" t="str">
        <f t="shared" si="220"/>
        <v>DEC</v>
      </c>
      <c r="P1213" s="96">
        <v>199.75</v>
      </c>
      <c r="Q1213" s="98">
        <f t="shared" si="221"/>
        <v>-94.75</v>
      </c>
      <c r="R1213" s="97">
        <f t="shared" si="222"/>
        <v>-0.47434292866082606</v>
      </c>
      <c r="S1213" s="99" t="str">
        <f t="shared" si="223"/>
        <v>DEGROWTH</v>
      </c>
      <c r="T1213" s="68">
        <v>85</v>
      </c>
      <c r="U1213" s="100" t="str">
        <f t="shared" si="224"/>
        <v>jAN</v>
      </c>
      <c r="V1213" s="96">
        <v>85</v>
      </c>
      <c r="W1213" s="101">
        <f t="shared" si="225"/>
        <v>20</v>
      </c>
      <c r="X1213" s="102">
        <f t="shared" si="226"/>
        <v>0.23529411764705888</v>
      </c>
      <c r="Y1213" s="103" t="str">
        <f t="shared" si="227"/>
        <v>GROWTH</v>
      </c>
      <c r="Z1213" s="74">
        <v>0</v>
      </c>
      <c r="AA1213" s="69"/>
      <c r="AB1213" s="69" t="s">
        <v>130</v>
      </c>
      <c r="AC1213" s="3"/>
    </row>
    <row r="1214" spans="1:29" ht="14.25" customHeight="1">
      <c r="A1214" s="69" t="s">
        <v>130</v>
      </c>
      <c r="B1214" s="71" t="s">
        <v>120</v>
      </c>
      <c r="C1214" s="71" t="s">
        <v>2762</v>
      </c>
      <c r="D1214" s="71">
        <v>1000001183</v>
      </c>
      <c r="E1214" s="72" t="s">
        <v>2763</v>
      </c>
      <c r="F1214" s="73">
        <v>43809</v>
      </c>
      <c r="G1214" s="66" t="str">
        <f t="shared" si="216"/>
        <v>Targeted Dealer</v>
      </c>
      <c r="H1214" s="66"/>
      <c r="I1214" s="67">
        <v>125</v>
      </c>
      <c r="J1214" s="67">
        <f t="shared" si="217"/>
        <v>125</v>
      </c>
      <c r="K1214" s="68">
        <v>130</v>
      </c>
      <c r="L1214" s="68">
        <f t="shared" si="218"/>
        <v>-5</v>
      </c>
      <c r="M1214" s="68">
        <f t="shared" si="219"/>
        <v>104</v>
      </c>
      <c r="N1214" s="96">
        <v>169.75</v>
      </c>
      <c r="O1214" s="97" t="str">
        <f t="shared" si="220"/>
        <v>DEC</v>
      </c>
      <c r="P1214" s="96">
        <v>169.75</v>
      </c>
      <c r="Q1214" s="98">
        <f t="shared" si="221"/>
        <v>-39.75</v>
      </c>
      <c r="R1214" s="97">
        <f t="shared" si="222"/>
        <v>-0.23416789396170834</v>
      </c>
      <c r="S1214" s="99" t="str">
        <f t="shared" si="223"/>
        <v>DEGROWTH</v>
      </c>
      <c r="T1214" s="68">
        <v>80</v>
      </c>
      <c r="U1214" s="100" t="str">
        <f t="shared" si="224"/>
        <v>jAN</v>
      </c>
      <c r="V1214" s="96">
        <v>80</v>
      </c>
      <c r="W1214" s="101">
        <f t="shared" si="225"/>
        <v>50</v>
      </c>
      <c r="X1214" s="102">
        <f t="shared" si="226"/>
        <v>0.625</v>
      </c>
      <c r="Y1214" s="103" t="str">
        <f t="shared" si="227"/>
        <v>GROWTH</v>
      </c>
      <c r="Z1214" s="74">
        <v>0</v>
      </c>
      <c r="AA1214" s="69"/>
      <c r="AB1214" s="69" t="s">
        <v>130</v>
      </c>
      <c r="AC1214" s="3"/>
    </row>
    <row r="1215" spans="1:29" ht="14.25" customHeight="1">
      <c r="A1215" s="69" t="s">
        <v>130</v>
      </c>
      <c r="B1215" s="71" t="s">
        <v>120</v>
      </c>
      <c r="C1215" s="71" t="s">
        <v>398</v>
      </c>
      <c r="D1215" s="71">
        <v>1000001827</v>
      </c>
      <c r="E1215" s="72" t="s">
        <v>399</v>
      </c>
      <c r="F1215" s="73">
        <v>44232</v>
      </c>
      <c r="G1215" s="66" t="str">
        <f t="shared" si="216"/>
        <v>Targeted Dealer</v>
      </c>
      <c r="H1215" s="66"/>
      <c r="I1215" s="67">
        <v>30</v>
      </c>
      <c r="J1215" s="67">
        <f t="shared" si="217"/>
        <v>30</v>
      </c>
      <c r="K1215" s="68">
        <v>0</v>
      </c>
      <c r="L1215" s="68">
        <f t="shared" si="218"/>
        <v>30</v>
      </c>
      <c r="M1215" s="68">
        <f t="shared" si="219"/>
        <v>0</v>
      </c>
      <c r="N1215" s="96">
        <v>0</v>
      </c>
      <c r="O1215" s="97" t="str">
        <f t="shared" si="220"/>
        <v>DEC</v>
      </c>
      <c r="P1215" s="96">
        <v>0</v>
      </c>
      <c r="Q1215" s="98">
        <f t="shared" si="221"/>
        <v>0</v>
      </c>
      <c r="R1215" s="97" t="str">
        <f t="shared" si="222"/>
        <v xml:space="preserve"> </v>
      </c>
      <c r="S1215" s="99" t="b">
        <f t="shared" si="223"/>
        <v>0</v>
      </c>
      <c r="T1215" s="68">
        <v>30</v>
      </c>
      <c r="U1215" s="100" t="str">
        <f t="shared" si="224"/>
        <v>jAN</v>
      </c>
      <c r="V1215" s="96">
        <v>30</v>
      </c>
      <c r="W1215" s="101">
        <f t="shared" si="225"/>
        <v>-30</v>
      </c>
      <c r="X1215" s="102">
        <f t="shared" si="226"/>
        <v>-1</v>
      </c>
      <c r="Y1215" s="103" t="str">
        <f t="shared" si="227"/>
        <v>DEGROWTH</v>
      </c>
      <c r="Z1215" s="74">
        <v>1</v>
      </c>
      <c r="AA1215" s="69"/>
      <c r="AB1215" s="69" t="s">
        <v>130</v>
      </c>
      <c r="AC1215" s="3"/>
    </row>
    <row r="1216" spans="1:29" ht="14.25" customHeight="1">
      <c r="A1216" s="69" t="s">
        <v>130</v>
      </c>
      <c r="B1216" s="71" t="s">
        <v>120</v>
      </c>
      <c r="C1216" s="71" t="s">
        <v>2764</v>
      </c>
      <c r="D1216" s="71">
        <v>1000001988</v>
      </c>
      <c r="E1216" s="72" t="s">
        <v>2765</v>
      </c>
      <c r="F1216" s="73">
        <v>44446</v>
      </c>
      <c r="G1216" s="66" t="str">
        <f t="shared" si="216"/>
        <v>Targeted Dealer</v>
      </c>
      <c r="H1216" s="66"/>
      <c r="I1216" s="67">
        <v>30</v>
      </c>
      <c r="J1216" s="67">
        <f t="shared" si="217"/>
        <v>30</v>
      </c>
      <c r="K1216" s="68">
        <v>0</v>
      </c>
      <c r="L1216" s="68">
        <f t="shared" si="218"/>
        <v>30</v>
      </c>
      <c r="M1216" s="68">
        <f t="shared" si="219"/>
        <v>0</v>
      </c>
      <c r="N1216" s="96">
        <v>55</v>
      </c>
      <c r="O1216" s="97" t="str">
        <f t="shared" si="220"/>
        <v>DEC</v>
      </c>
      <c r="P1216" s="96">
        <v>55</v>
      </c>
      <c r="Q1216" s="98">
        <f t="shared" si="221"/>
        <v>-55</v>
      </c>
      <c r="R1216" s="97">
        <f t="shared" si="222"/>
        <v>-1</v>
      </c>
      <c r="S1216" s="99" t="str">
        <f t="shared" si="223"/>
        <v>DEGROWTH</v>
      </c>
      <c r="T1216" s="68">
        <v>0</v>
      </c>
      <c r="U1216" s="100" t="str">
        <f t="shared" si="224"/>
        <v>jAN</v>
      </c>
      <c r="V1216" s="96">
        <v>0</v>
      </c>
      <c r="W1216" s="101">
        <f t="shared" si="225"/>
        <v>0</v>
      </c>
      <c r="X1216" s="102">
        <f t="shared" si="226"/>
        <v>0</v>
      </c>
      <c r="Y1216" s="103" t="b">
        <f t="shared" si="227"/>
        <v>0</v>
      </c>
      <c r="Z1216" s="74">
        <v>0</v>
      </c>
      <c r="AA1216" s="69"/>
      <c r="AB1216" s="69" t="s">
        <v>130</v>
      </c>
      <c r="AC1216" s="3"/>
    </row>
    <row r="1217" spans="1:29" ht="14.25" customHeight="1">
      <c r="A1217" s="69" t="s">
        <v>130</v>
      </c>
      <c r="B1217" s="71" t="s">
        <v>120</v>
      </c>
      <c r="C1217" s="71" t="s">
        <v>400</v>
      </c>
      <c r="D1217" s="71">
        <v>1000002013</v>
      </c>
      <c r="E1217" s="72" t="s">
        <v>401</v>
      </c>
      <c r="F1217" s="73">
        <v>44494</v>
      </c>
      <c r="G1217" s="66" t="str">
        <f t="shared" si="216"/>
        <v>-</v>
      </c>
      <c r="H1217" s="66"/>
      <c r="I1217" s="67">
        <v>0</v>
      </c>
      <c r="J1217" s="67">
        <f t="shared" si="217"/>
        <v>0</v>
      </c>
      <c r="K1217" s="68">
        <v>0</v>
      </c>
      <c r="L1217" s="68">
        <f t="shared" si="218"/>
        <v>0</v>
      </c>
      <c r="M1217" s="68" t="str">
        <f t="shared" si="219"/>
        <v>-</v>
      </c>
      <c r="N1217" s="96">
        <v>0</v>
      </c>
      <c r="O1217" s="97" t="str">
        <f t="shared" si="220"/>
        <v>DEC</v>
      </c>
      <c r="P1217" s="96">
        <v>0</v>
      </c>
      <c r="Q1217" s="98">
        <f t="shared" si="221"/>
        <v>0</v>
      </c>
      <c r="R1217" s="97" t="str">
        <f t="shared" si="222"/>
        <v xml:space="preserve"> </v>
      </c>
      <c r="S1217" s="99" t="b">
        <f t="shared" si="223"/>
        <v>0</v>
      </c>
      <c r="T1217" s="68">
        <v>25</v>
      </c>
      <c r="U1217" s="100" t="str">
        <f t="shared" si="224"/>
        <v>jAN</v>
      </c>
      <c r="V1217" s="96">
        <v>25</v>
      </c>
      <c r="W1217" s="101">
        <f t="shared" si="225"/>
        <v>-25</v>
      </c>
      <c r="X1217" s="102">
        <f t="shared" si="226"/>
        <v>-1</v>
      </c>
      <c r="Y1217" s="103" t="str">
        <f t="shared" si="227"/>
        <v>DEGROWTH</v>
      </c>
      <c r="Z1217" s="74">
        <v>0</v>
      </c>
      <c r="AA1217" s="69"/>
      <c r="AB1217" s="69" t="s">
        <v>130</v>
      </c>
      <c r="AC1217" s="3"/>
    </row>
    <row r="1218" spans="1:29" ht="14.25" customHeight="1">
      <c r="A1218" s="69" t="s">
        <v>130</v>
      </c>
      <c r="B1218" s="71" t="s">
        <v>120</v>
      </c>
      <c r="C1218" s="71" t="s">
        <v>2766</v>
      </c>
      <c r="D1218" s="71">
        <v>1000002030</v>
      </c>
      <c r="E1218" s="72" t="s">
        <v>2767</v>
      </c>
      <c r="F1218" s="73">
        <v>44509</v>
      </c>
      <c r="G1218" s="66" t="str">
        <f t="shared" si="216"/>
        <v>Targeted Dealer</v>
      </c>
      <c r="H1218" s="66"/>
      <c r="I1218" s="67">
        <v>300</v>
      </c>
      <c r="J1218" s="67">
        <f t="shared" si="217"/>
        <v>300</v>
      </c>
      <c r="K1218" s="68">
        <v>260</v>
      </c>
      <c r="L1218" s="68">
        <f t="shared" si="218"/>
        <v>40</v>
      </c>
      <c r="M1218" s="68">
        <f t="shared" si="219"/>
        <v>86.666666666666671</v>
      </c>
      <c r="N1218" s="96">
        <v>450</v>
      </c>
      <c r="O1218" s="97" t="str">
        <f t="shared" si="220"/>
        <v>DEC</v>
      </c>
      <c r="P1218" s="96">
        <v>450</v>
      </c>
      <c r="Q1218" s="98">
        <f t="shared" si="221"/>
        <v>-190</v>
      </c>
      <c r="R1218" s="97">
        <f t="shared" si="222"/>
        <v>-0.42222222222222228</v>
      </c>
      <c r="S1218" s="99" t="str">
        <f t="shared" si="223"/>
        <v>DEGROWTH</v>
      </c>
      <c r="T1218" s="68">
        <v>170</v>
      </c>
      <c r="U1218" s="100" t="str">
        <f t="shared" si="224"/>
        <v>jAN</v>
      </c>
      <c r="V1218" s="96">
        <v>170</v>
      </c>
      <c r="W1218" s="101">
        <f t="shared" si="225"/>
        <v>90</v>
      </c>
      <c r="X1218" s="102">
        <f t="shared" si="226"/>
        <v>0.52941176470588225</v>
      </c>
      <c r="Y1218" s="103" t="str">
        <f t="shared" si="227"/>
        <v>GROWTH</v>
      </c>
      <c r="Z1218" s="74">
        <v>0</v>
      </c>
      <c r="AA1218" s="69"/>
      <c r="AB1218" s="69" t="s">
        <v>130</v>
      </c>
      <c r="AC1218" s="3"/>
    </row>
    <row r="1219" spans="1:29" ht="14.25" customHeight="1">
      <c r="A1219" s="69" t="s">
        <v>130</v>
      </c>
      <c r="B1219" s="71" t="s">
        <v>120</v>
      </c>
      <c r="C1219" s="71" t="s">
        <v>2768</v>
      </c>
      <c r="D1219" s="71">
        <v>1000002075</v>
      </c>
      <c r="E1219" s="72" t="s">
        <v>2769</v>
      </c>
      <c r="F1219" s="73">
        <v>44531</v>
      </c>
      <c r="G1219" s="66" t="str">
        <f t="shared" ref="G1219:G1282" si="228">IF(I1219&gt;0,"Targeted Dealer","-")</f>
        <v>Targeted Dealer</v>
      </c>
      <c r="H1219" s="66"/>
      <c r="I1219" s="67">
        <v>25</v>
      </c>
      <c r="J1219" s="67">
        <f t="shared" ref="J1219:J1282" si="229">I1219/$J$1*($J$1-$E$1)</f>
        <v>25</v>
      </c>
      <c r="K1219" s="68">
        <v>25</v>
      </c>
      <c r="L1219" s="68">
        <f t="shared" ref="L1219:L1282" si="230">I1219-K1219</f>
        <v>0</v>
      </c>
      <c r="M1219" s="68">
        <f t="shared" ref="M1219:M1282" si="231">IFERROR((K1219/J1219%),"-")</f>
        <v>100</v>
      </c>
      <c r="N1219" s="96">
        <v>50</v>
      </c>
      <c r="O1219" s="97" t="str">
        <f t="shared" ref="O1219:O1282" si="232">IF(F1219&lt;=$P$2,"DEC","")</f>
        <v>DEC</v>
      </c>
      <c r="P1219" s="96">
        <v>50</v>
      </c>
      <c r="Q1219" s="98">
        <f t="shared" ref="Q1219:Q1282" si="233">K1219-P1219</f>
        <v>-25</v>
      </c>
      <c r="R1219" s="97">
        <f t="shared" ref="R1219:R1282" si="234">IFERROR(IF(O1219="Dec",(K1219/P1219-1))," ")</f>
        <v>-0.5</v>
      </c>
      <c r="S1219" s="99" t="str">
        <f t="shared" ref="S1219:S1282" si="235">IF(N1219&gt;0,IF(O1219="","-",IF(R1219&lt;0%,"DEGROWTH","GROWTH")))</f>
        <v>DEGROWTH</v>
      </c>
      <c r="T1219" s="68">
        <v>30</v>
      </c>
      <c r="U1219" s="100" t="str">
        <f t="shared" ref="U1219:U1282" si="236">IF(F1219&lt;=$V$2,"jAN","")</f>
        <v>jAN</v>
      </c>
      <c r="V1219" s="96">
        <v>30</v>
      </c>
      <c r="W1219" s="101">
        <f t="shared" ref="W1219:W1282" si="237">K1219-V1219</f>
        <v>-5</v>
      </c>
      <c r="X1219" s="102">
        <f t="shared" ref="X1219:X1282" si="238">IFERROR(IF(U1219="Jan",(K1219/V1219-1)),0)</f>
        <v>-0.16666666666666663</v>
      </c>
      <c r="Y1219" s="103" t="str">
        <f t="shared" ref="Y1219:Y1282" si="239">IF(T1219&gt;0,IF(U1219="","-",IF(X1219&lt;0%,"DEGROWTH","GROWTH")))</f>
        <v>DEGROWTH</v>
      </c>
      <c r="Z1219" s="74">
        <v>0</v>
      </c>
      <c r="AA1219" s="69"/>
      <c r="AB1219" s="69" t="s">
        <v>130</v>
      </c>
      <c r="AC1219" s="3"/>
    </row>
    <row r="1220" spans="1:29" ht="14.25" customHeight="1">
      <c r="A1220" s="69" t="s">
        <v>130</v>
      </c>
      <c r="B1220" s="71" t="s">
        <v>120</v>
      </c>
      <c r="C1220" s="71" t="s">
        <v>2770</v>
      </c>
      <c r="D1220" s="71">
        <v>1000002064</v>
      </c>
      <c r="E1220" s="72" t="s">
        <v>2771</v>
      </c>
      <c r="F1220" s="73">
        <v>44543</v>
      </c>
      <c r="G1220" s="66" t="str">
        <f t="shared" si="228"/>
        <v>Targeted Dealer</v>
      </c>
      <c r="H1220" s="66"/>
      <c r="I1220" s="67">
        <v>200</v>
      </c>
      <c r="J1220" s="67">
        <f t="shared" si="229"/>
        <v>200</v>
      </c>
      <c r="K1220" s="68">
        <v>210</v>
      </c>
      <c r="L1220" s="68">
        <f t="shared" si="230"/>
        <v>-10</v>
      </c>
      <c r="M1220" s="68">
        <f t="shared" si="231"/>
        <v>105</v>
      </c>
      <c r="N1220" s="96">
        <v>240</v>
      </c>
      <c r="O1220" s="97" t="str">
        <f t="shared" si="232"/>
        <v>DEC</v>
      </c>
      <c r="P1220" s="96">
        <v>240</v>
      </c>
      <c r="Q1220" s="98">
        <f t="shared" si="233"/>
        <v>-30</v>
      </c>
      <c r="R1220" s="97">
        <f t="shared" si="234"/>
        <v>-0.125</v>
      </c>
      <c r="S1220" s="99" t="str">
        <f t="shared" si="235"/>
        <v>DEGROWTH</v>
      </c>
      <c r="T1220" s="68">
        <v>225</v>
      </c>
      <c r="U1220" s="100" t="str">
        <f t="shared" si="236"/>
        <v>jAN</v>
      </c>
      <c r="V1220" s="96">
        <v>225</v>
      </c>
      <c r="W1220" s="101">
        <f t="shared" si="237"/>
        <v>-15</v>
      </c>
      <c r="X1220" s="102">
        <f t="shared" si="238"/>
        <v>-6.6666666666666652E-2</v>
      </c>
      <c r="Y1220" s="103" t="str">
        <f t="shared" si="239"/>
        <v>DEGROWTH</v>
      </c>
      <c r="Z1220" s="74">
        <v>0</v>
      </c>
      <c r="AA1220" s="69"/>
      <c r="AB1220" s="69" t="s">
        <v>130</v>
      </c>
      <c r="AC1220" s="3"/>
    </row>
    <row r="1221" spans="1:29" ht="14.25" customHeight="1">
      <c r="A1221" s="69" t="s">
        <v>130</v>
      </c>
      <c r="B1221" s="71" t="s">
        <v>120</v>
      </c>
      <c r="C1221" s="71" t="s">
        <v>2772</v>
      </c>
      <c r="D1221" s="71">
        <v>1000002070</v>
      </c>
      <c r="E1221" s="72" t="s">
        <v>2773</v>
      </c>
      <c r="F1221" s="73">
        <v>44554</v>
      </c>
      <c r="G1221" s="66" t="str">
        <f t="shared" si="228"/>
        <v>Targeted Dealer</v>
      </c>
      <c r="H1221" s="66"/>
      <c r="I1221" s="67">
        <v>250</v>
      </c>
      <c r="J1221" s="67">
        <f t="shared" si="229"/>
        <v>250</v>
      </c>
      <c r="K1221" s="68">
        <v>80</v>
      </c>
      <c r="L1221" s="68">
        <f t="shared" si="230"/>
        <v>170</v>
      </c>
      <c r="M1221" s="68">
        <f t="shared" si="231"/>
        <v>32</v>
      </c>
      <c r="N1221" s="96">
        <v>410</v>
      </c>
      <c r="O1221" s="97" t="str">
        <f t="shared" si="232"/>
        <v>DEC</v>
      </c>
      <c r="P1221" s="96">
        <v>410</v>
      </c>
      <c r="Q1221" s="98">
        <f t="shared" si="233"/>
        <v>-330</v>
      </c>
      <c r="R1221" s="97">
        <f t="shared" si="234"/>
        <v>-0.80487804878048785</v>
      </c>
      <c r="S1221" s="99" t="str">
        <f t="shared" si="235"/>
        <v>DEGROWTH</v>
      </c>
      <c r="T1221" s="68">
        <v>200</v>
      </c>
      <c r="U1221" s="100" t="str">
        <f t="shared" si="236"/>
        <v>jAN</v>
      </c>
      <c r="V1221" s="96">
        <v>200</v>
      </c>
      <c r="W1221" s="101">
        <f t="shared" si="237"/>
        <v>-120</v>
      </c>
      <c r="X1221" s="102">
        <f t="shared" si="238"/>
        <v>-0.6</v>
      </c>
      <c r="Y1221" s="103" t="str">
        <f t="shared" si="239"/>
        <v>DEGROWTH</v>
      </c>
      <c r="Z1221" s="74">
        <v>0</v>
      </c>
      <c r="AA1221" s="69"/>
      <c r="AB1221" s="69" t="s">
        <v>130</v>
      </c>
      <c r="AC1221" s="3"/>
    </row>
    <row r="1222" spans="1:29" ht="14.25" customHeight="1">
      <c r="A1222" s="69" t="s">
        <v>130</v>
      </c>
      <c r="B1222" s="71" t="s">
        <v>120</v>
      </c>
      <c r="C1222" s="71" t="s">
        <v>2774</v>
      </c>
      <c r="D1222" s="71">
        <v>1000002546</v>
      </c>
      <c r="E1222" s="72" t="s">
        <v>2775</v>
      </c>
      <c r="F1222" s="73">
        <v>44608</v>
      </c>
      <c r="G1222" s="66" t="str">
        <f t="shared" si="228"/>
        <v>Targeted Dealer</v>
      </c>
      <c r="H1222" s="66"/>
      <c r="I1222" s="67">
        <v>25</v>
      </c>
      <c r="J1222" s="67">
        <f t="shared" si="229"/>
        <v>25</v>
      </c>
      <c r="K1222" s="68">
        <v>25</v>
      </c>
      <c r="L1222" s="68">
        <f t="shared" si="230"/>
        <v>0</v>
      </c>
      <c r="M1222" s="68">
        <f t="shared" si="231"/>
        <v>100</v>
      </c>
      <c r="N1222" s="96">
        <v>0</v>
      </c>
      <c r="O1222" s="97" t="str">
        <f t="shared" si="232"/>
        <v>DEC</v>
      </c>
      <c r="P1222" s="96">
        <v>0</v>
      </c>
      <c r="Q1222" s="98">
        <f t="shared" si="233"/>
        <v>25</v>
      </c>
      <c r="R1222" s="97" t="str">
        <f t="shared" si="234"/>
        <v xml:space="preserve"> </v>
      </c>
      <c r="S1222" s="99" t="b">
        <f t="shared" si="235"/>
        <v>0</v>
      </c>
      <c r="T1222" s="68">
        <v>25</v>
      </c>
      <c r="U1222" s="100" t="str">
        <f t="shared" si="236"/>
        <v>jAN</v>
      </c>
      <c r="V1222" s="96">
        <v>25</v>
      </c>
      <c r="W1222" s="101">
        <f t="shared" si="237"/>
        <v>0</v>
      </c>
      <c r="X1222" s="102">
        <f t="shared" si="238"/>
        <v>0</v>
      </c>
      <c r="Y1222" s="103" t="str">
        <f t="shared" si="239"/>
        <v>GROWTH</v>
      </c>
      <c r="Z1222" s="74">
        <v>0</v>
      </c>
      <c r="AA1222" s="69"/>
      <c r="AB1222" s="69" t="s">
        <v>130</v>
      </c>
      <c r="AC1222" s="3"/>
    </row>
    <row r="1223" spans="1:29" ht="14.25" customHeight="1">
      <c r="A1223" s="69" t="s">
        <v>130</v>
      </c>
      <c r="B1223" s="71" t="s">
        <v>120</v>
      </c>
      <c r="C1223" s="71" t="s">
        <v>402</v>
      </c>
      <c r="D1223" s="71">
        <v>1000002774</v>
      </c>
      <c r="E1223" s="80" t="s">
        <v>403</v>
      </c>
      <c r="F1223" s="73">
        <v>44692</v>
      </c>
      <c r="G1223" s="66" t="str">
        <f t="shared" si="228"/>
        <v>Targeted Dealer</v>
      </c>
      <c r="H1223" s="66"/>
      <c r="I1223" s="67">
        <v>25</v>
      </c>
      <c r="J1223" s="67">
        <f t="shared" si="229"/>
        <v>25</v>
      </c>
      <c r="K1223" s="68">
        <v>30</v>
      </c>
      <c r="L1223" s="68">
        <f t="shared" si="230"/>
        <v>-5</v>
      </c>
      <c r="M1223" s="68">
        <f t="shared" si="231"/>
        <v>120</v>
      </c>
      <c r="N1223" s="96">
        <v>0</v>
      </c>
      <c r="O1223" s="97" t="str">
        <f t="shared" si="232"/>
        <v>DEC</v>
      </c>
      <c r="P1223" s="96">
        <v>0</v>
      </c>
      <c r="Q1223" s="98">
        <f t="shared" si="233"/>
        <v>30</v>
      </c>
      <c r="R1223" s="97" t="str">
        <f t="shared" si="234"/>
        <v xml:space="preserve"> </v>
      </c>
      <c r="S1223" s="99" t="b">
        <f t="shared" si="235"/>
        <v>0</v>
      </c>
      <c r="T1223" s="68">
        <v>50</v>
      </c>
      <c r="U1223" s="100" t="str">
        <f t="shared" si="236"/>
        <v>jAN</v>
      </c>
      <c r="V1223" s="96">
        <v>50</v>
      </c>
      <c r="W1223" s="101">
        <f t="shared" si="237"/>
        <v>-20</v>
      </c>
      <c r="X1223" s="102">
        <f t="shared" si="238"/>
        <v>-0.4</v>
      </c>
      <c r="Y1223" s="103" t="str">
        <f t="shared" si="239"/>
        <v>DEGROWTH</v>
      </c>
      <c r="Z1223" s="74">
        <v>0</v>
      </c>
      <c r="AA1223" s="69"/>
      <c r="AB1223" s="69" t="s">
        <v>130</v>
      </c>
      <c r="AC1223" s="3"/>
    </row>
    <row r="1224" spans="1:29" ht="14.25" customHeight="1">
      <c r="A1224" s="69" t="s">
        <v>130</v>
      </c>
      <c r="B1224" s="71" t="s">
        <v>120</v>
      </c>
      <c r="C1224" s="71" t="s">
        <v>2776</v>
      </c>
      <c r="D1224" s="71">
        <v>1000003311</v>
      </c>
      <c r="E1224" s="71" t="s">
        <v>2777</v>
      </c>
      <c r="F1224" s="73">
        <v>44957</v>
      </c>
      <c r="G1224" s="66" t="str">
        <f t="shared" si="228"/>
        <v>Targeted Dealer</v>
      </c>
      <c r="H1224" s="66"/>
      <c r="I1224" s="67">
        <v>50</v>
      </c>
      <c r="J1224" s="67">
        <f t="shared" si="229"/>
        <v>50</v>
      </c>
      <c r="K1224" s="68">
        <v>125</v>
      </c>
      <c r="L1224" s="68">
        <f t="shared" si="230"/>
        <v>-75</v>
      </c>
      <c r="M1224" s="68">
        <f t="shared" si="231"/>
        <v>250</v>
      </c>
      <c r="N1224" s="96">
        <v>159</v>
      </c>
      <c r="O1224" s="97" t="str">
        <f t="shared" si="232"/>
        <v>DEC</v>
      </c>
      <c r="P1224" s="96">
        <v>159</v>
      </c>
      <c r="Q1224" s="98">
        <f t="shared" si="233"/>
        <v>-34</v>
      </c>
      <c r="R1224" s="97">
        <f t="shared" si="234"/>
        <v>-0.21383647798742134</v>
      </c>
      <c r="S1224" s="99" t="str">
        <f t="shared" si="235"/>
        <v>DEGROWTH</v>
      </c>
      <c r="T1224" s="68">
        <v>30</v>
      </c>
      <c r="U1224" s="100" t="str">
        <f t="shared" si="236"/>
        <v>jAN</v>
      </c>
      <c r="V1224" s="96">
        <v>30</v>
      </c>
      <c r="W1224" s="101">
        <f t="shared" si="237"/>
        <v>95</v>
      </c>
      <c r="X1224" s="102">
        <f t="shared" si="238"/>
        <v>3.166666666666667</v>
      </c>
      <c r="Y1224" s="103" t="str">
        <f t="shared" si="239"/>
        <v>GROWTH</v>
      </c>
      <c r="Z1224" s="74">
        <v>0</v>
      </c>
      <c r="AA1224" s="69"/>
      <c r="AB1224" s="69" t="s">
        <v>130</v>
      </c>
      <c r="AC1224" s="3"/>
    </row>
    <row r="1225" spans="1:29" ht="14.25" customHeight="1">
      <c r="A1225" s="69" t="s">
        <v>130</v>
      </c>
      <c r="B1225" s="71" t="s">
        <v>120</v>
      </c>
      <c r="C1225" s="71" t="s">
        <v>404</v>
      </c>
      <c r="D1225" s="71">
        <v>1000003323</v>
      </c>
      <c r="E1225" s="71" t="s">
        <v>405</v>
      </c>
      <c r="F1225" s="73">
        <v>44959</v>
      </c>
      <c r="G1225" s="66" t="str">
        <f t="shared" si="228"/>
        <v>Targeted Dealer</v>
      </c>
      <c r="H1225" s="66"/>
      <c r="I1225" s="67">
        <v>25</v>
      </c>
      <c r="J1225" s="67">
        <f t="shared" si="229"/>
        <v>25</v>
      </c>
      <c r="K1225" s="68">
        <v>25</v>
      </c>
      <c r="L1225" s="68">
        <f t="shared" si="230"/>
        <v>0</v>
      </c>
      <c r="M1225" s="68">
        <f t="shared" si="231"/>
        <v>100</v>
      </c>
      <c r="N1225" s="96">
        <v>0</v>
      </c>
      <c r="O1225" s="97" t="str">
        <f t="shared" si="232"/>
        <v>DEC</v>
      </c>
      <c r="P1225" s="96">
        <v>0</v>
      </c>
      <c r="Q1225" s="98">
        <f t="shared" si="233"/>
        <v>25</v>
      </c>
      <c r="R1225" s="97" t="str">
        <f t="shared" si="234"/>
        <v xml:space="preserve"> </v>
      </c>
      <c r="S1225" s="99" t="b">
        <f t="shared" si="235"/>
        <v>0</v>
      </c>
      <c r="T1225" s="68">
        <v>0</v>
      </c>
      <c r="U1225" s="100" t="str">
        <f t="shared" si="236"/>
        <v>jAN</v>
      </c>
      <c r="V1225" s="96">
        <v>0</v>
      </c>
      <c r="W1225" s="101">
        <f t="shared" si="237"/>
        <v>25</v>
      </c>
      <c r="X1225" s="102">
        <f t="shared" si="238"/>
        <v>0</v>
      </c>
      <c r="Y1225" s="103" t="b">
        <f t="shared" si="239"/>
        <v>0</v>
      </c>
      <c r="Z1225" s="74">
        <v>0</v>
      </c>
      <c r="AA1225" s="69"/>
      <c r="AB1225" s="69" t="s">
        <v>130</v>
      </c>
      <c r="AC1225" s="3"/>
    </row>
    <row r="1226" spans="1:29" ht="14.25" customHeight="1">
      <c r="A1226" s="69" t="s">
        <v>130</v>
      </c>
      <c r="B1226" s="71" t="s">
        <v>120</v>
      </c>
      <c r="C1226" s="71" t="s">
        <v>406</v>
      </c>
      <c r="D1226" s="71">
        <v>1000003772</v>
      </c>
      <c r="E1226" s="71" t="s">
        <v>407</v>
      </c>
      <c r="F1226" s="73">
        <v>45266</v>
      </c>
      <c r="G1226" s="66" t="str">
        <f t="shared" si="228"/>
        <v>-</v>
      </c>
      <c r="H1226" s="66"/>
      <c r="I1226" s="67">
        <v>0</v>
      </c>
      <c r="J1226" s="67">
        <f t="shared" si="229"/>
        <v>0</v>
      </c>
      <c r="K1226" s="68">
        <v>0</v>
      </c>
      <c r="L1226" s="68">
        <f t="shared" si="230"/>
        <v>0</v>
      </c>
      <c r="M1226" s="68" t="str">
        <f t="shared" si="231"/>
        <v>-</v>
      </c>
      <c r="N1226" s="96">
        <v>0</v>
      </c>
      <c r="O1226" s="97" t="str">
        <f t="shared" si="232"/>
        <v>DEC</v>
      </c>
      <c r="P1226" s="96">
        <v>0</v>
      </c>
      <c r="Q1226" s="98">
        <f t="shared" si="233"/>
        <v>0</v>
      </c>
      <c r="R1226" s="97" t="str">
        <f t="shared" si="234"/>
        <v xml:space="preserve"> </v>
      </c>
      <c r="S1226" s="99" t="b">
        <f t="shared" si="235"/>
        <v>0</v>
      </c>
      <c r="T1226" s="68">
        <v>15</v>
      </c>
      <c r="U1226" s="100" t="str">
        <f t="shared" si="236"/>
        <v>jAN</v>
      </c>
      <c r="V1226" s="96">
        <v>15</v>
      </c>
      <c r="W1226" s="101">
        <f t="shared" si="237"/>
        <v>-15</v>
      </c>
      <c r="X1226" s="102">
        <f t="shared" si="238"/>
        <v>-1</v>
      </c>
      <c r="Y1226" s="103" t="str">
        <f t="shared" si="239"/>
        <v>DEGROWTH</v>
      </c>
      <c r="Z1226" s="74">
        <v>1</v>
      </c>
      <c r="AA1226" s="69"/>
      <c r="AB1226" s="69" t="s">
        <v>130</v>
      </c>
      <c r="AC1226" s="3"/>
    </row>
    <row r="1227" spans="1:29" ht="14.25" customHeight="1">
      <c r="A1227" s="74" t="s">
        <v>130</v>
      </c>
      <c r="B1227" s="78" t="s">
        <v>120</v>
      </c>
      <c r="C1227" s="78" t="s">
        <v>408</v>
      </c>
      <c r="D1227" s="78">
        <v>1000003833</v>
      </c>
      <c r="E1227" s="78" t="s">
        <v>409</v>
      </c>
      <c r="F1227" s="77">
        <v>45311</v>
      </c>
      <c r="G1227" s="66" t="str">
        <f t="shared" si="228"/>
        <v>Targeted Dealer</v>
      </c>
      <c r="H1227" s="66"/>
      <c r="I1227" s="67">
        <v>25</v>
      </c>
      <c r="J1227" s="67">
        <f t="shared" si="229"/>
        <v>25</v>
      </c>
      <c r="K1227" s="68">
        <v>0</v>
      </c>
      <c r="L1227" s="68">
        <f t="shared" si="230"/>
        <v>25</v>
      </c>
      <c r="M1227" s="68">
        <f t="shared" si="231"/>
        <v>0</v>
      </c>
      <c r="N1227" s="96">
        <v>0</v>
      </c>
      <c r="O1227" s="97" t="str">
        <f t="shared" si="232"/>
        <v>DEC</v>
      </c>
      <c r="P1227" s="96">
        <v>0</v>
      </c>
      <c r="Q1227" s="98">
        <f t="shared" si="233"/>
        <v>0</v>
      </c>
      <c r="R1227" s="97" t="str">
        <f t="shared" si="234"/>
        <v xml:space="preserve"> </v>
      </c>
      <c r="S1227" s="99" t="b">
        <f t="shared" si="235"/>
        <v>0</v>
      </c>
      <c r="T1227" s="68">
        <v>15</v>
      </c>
      <c r="U1227" s="100" t="str">
        <f t="shared" si="236"/>
        <v>jAN</v>
      </c>
      <c r="V1227" s="96">
        <v>15</v>
      </c>
      <c r="W1227" s="101">
        <f t="shared" si="237"/>
        <v>-15</v>
      </c>
      <c r="X1227" s="102">
        <f t="shared" si="238"/>
        <v>-1</v>
      </c>
      <c r="Y1227" s="103" t="str">
        <f t="shared" si="239"/>
        <v>DEGROWTH</v>
      </c>
      <c r="Z1227" s="74">
        <v>0</v>
      </c>
      <c r="AA1227" s="74"/>
      <c r="AB1227" s="74" t="s">
        <v>130</v>
      </c>
      <c r="AC1227" s="3"/>
    </row>
    <row r="1228" spans="1:29" ht="14.25" customHeight="1">
      <c r="A1228" s="74" t="s">
        <v>130</v>
      </c>
      <c r="B1228" s="78" t="s">
        <v>120</v>
      </c>
      <c r="C1228" s="78" t="s">
        <v>2778</v>
      </c>
      <c r="D1228" s="78">
        <v>1000003965</v>
      </c>
      <c r="E1228" s="78" t="s">
        <v>2779</v>
      </c>
      <c r="F1228" s="73">
        <v>45433</v>
      </c>
      <c r="G1228" s="66" t="str">
        <f t="shared" si="228"/>
        <v>Targeted Dealer</v>
      </c>
      <c r="H1228" s="66"/>
      <c r="I1228" s="67">
        <v>30</v>
      </c>
      <c r="J1228" s="67">
        <f t="shared" si="229"/>
        <v>30</v>
      </c>
      <c r="K1228" s="68">
        <v>55</v>
      </c>
      <c r="L1228" s="68">
        <f t="shared" si="230"/>
        <v>-25</v>
      </c>
      <c r="M1228" s="68">
        <f t="shared" si="231"/>
        <v>183.33333333333334</v>
      </c>
      <c r="N1228" s="96">
        <v>30</v>
      </c>
      <c r="O1228" s="97" t="str">
        <f t="shared" si="232"/>
        <v>DEC</v>
      </c>
      <c r="P1228" s="96">
        <v>30</v>
      </c>
      <c r="Q1228" s="98">
        <f t="shared" si="233"/>
        <v>25</v>
      </c>
      <c r="R1228" s="97">
        <f t="shared" si="234"/>
        <v>0.83333333333333326</v>
      </c>
      <c r="S1228" s="99" t="str">
        <f t="shared" si="235"/>
        <v>GROWTH</v>
      </c>
      <c r="T1228" s="68">
        <v>30</v>
      </c>
      <c r="U1228" s="100" t="str">
        <f t="shared" si="236"/>
        <v>jAN</v>
      </c>
      <c r="V1228" s="96">
        <v>30</v>
      </c>
      <c r="W1228" s="101">
        <f t="shared" si="237"/>
        <v>25</v>
      </c>
      <c r="X1228" s="102">
        <f t="shared" si="238"/>
        <v>0.83333333333333326</v>
      </c>
      <c r="Y1228" s="103" t="str">
        <f t="shared" si="239"/>
        <v>GROWTH</v>
      </c>
      <c r="Z1228" s="74">
        <v>0</v>
      </c>
      <c r="AA1228" s="74"/>
      <c r="AB1228" s="74" t="s">
        <v>130</v>
      </c>
      <c r="AC1228" s="3"/>
    </row>
    <row r="1229" spans="1:29" ht="14.25" customHeight="1">
      <c r="A1229" s="69" t="s">
        <v>130</v>
      </c>
      <c r="B1229" s="71" t="s">
        <v>122</v>
      </c>
      <c r="C1229" s="71" t="s">
        <v>2780</v>
      </c>
      <c r="D1229" s="71">
        <v>1000001654</v>
      </c>
      <c r="E1229" s="72" t="s">
        <v>2781</v>
      </c>
      <c r="F1229" s="73">
        <v>41869</v>
      </c>
      <c r="G1229" s="66" t="str">
        <f t="shared" si="228"/>
        <v>Targeted Dealer</v>
      </c>
      <c r="H1229" s="66"/>
      <c r="I1229" s="67">
        <v>50</v>
      </c>
      <c r="J1229" s="67">
        <f t="shared" si="229"/>
        <v>50</v>
      </c>
      <c r="K1229" s="68">
        <v>0</v>
      </c>
      <c r="L1229" s="68">
        <f t="shared" si="230"/>
        <v>50</v>
      </c>
      <c r="M1229" s="68">
        <f t="shared" si="231"/>
        <v>0</v>
      </c>
      <c r="N1229" s="96">
        <v>24</v>
      </c>
      <c r="O1229" s="97" t="str">
        <f t="shared" si="232"/>
        <v>DEC</v>
      </c>
      <c r="P1229" s="96">
        <v>24</v>
      </c>
      <c r="Q1229" s="98">
        <f t="shared" si="233"/>
        <v>-24</v>
      </c>
      <c r="R1229" s="97">
        <f t="shared" si="234"/>
        <v>-1</v>
      </c>
      <c r="S1229" s="99" t="str">
        <f t="shared" si="235"/>
        <v>DEGROWTH</v>
      </c>
      <c r="T1229" s="68">
        <v>15</v>
      </c>
      <c r="U1229" s="100" t="str">
        <f t="shared" si="236"/>
        <v>jAN</v>
      </c>
      <c r="V1229" s="96">
        <v>15</v>
      </c>
      <c r="W1229" s="101">
        <f t="shared" si="237"/>
        <v>-15</v>
      </c>
      <c r="X1229" s="102">
        <f t="shared" si="238"/>
        <v>-1</v>
      </c>
      <c r="Y1229" s="103" t="str">
        <f t="shared" si="239"/>
        <v>DEGROWTH</v>
      </c>
      <c r="Z1229" s="74">
        <v>0</v>
      </c>
      <c r="AA1229" s="69"/>
      <c r="AB1229" s="69" t="s">
        <v>130</v>
      </c>
      <c r="AC1229" s="3"/>
    </row>
    <row r="1230" spans="1:29" ht="14.25" customHeight="1">
      <c r="A1230" s="69" t="s">
        <v>130</v>
      </c>
      <c r="B1230" s="71" t="s">
        <v>122</v>
      </c>
      <c r="C1230" s="71" t="s">
        <v>410</v>
      </c>
      <c r="D1230" s="71">
        <v>1000001642</v>
      </c>
      <c r="E1230" s="72" t="s">
        <v>411</v>
      </c>
      <c r="F1230" s="73">
        <v>42185</v>
      </c>
      <c r="G1230" s="66" t="str">
        <f t="shared" si="228"/>
        <v>Targeted Dealer</v>
      </c>
      <c r="H1230" s="66"/>
      <c r="I1230" s="67">
        <v>25</v>
      </c>
      <c r="J1230" s="67">
        <f t="shared" si="229"/>
        <v>25</v>
      </c>
      <c r="K1230" s="68">
        <v>25</v>
      </c>
      <c r="L1230" s="68">
        <f t="shared" si="230"/>
        <v>0</v>
      </c>
      <c r="M1230" s="68">
        <f t="shared" si="231"/>
        <v>100</v>
      </c>
      <c r="N1230" s="96">
        <v>50</v>
      </c>
      <c r="O1230" s="97" t="str">
        <f t="shared" si="232"/>
        <v>DEC</v>
      </c>
      <c r="P1230" s="96">
        <v>50</v>
      </c>
      <c r="Q1230" s="98">
        <f t="shared" si="233"/>
        <v>-25</v>
      </c>
      <c r="R1230" s="97">
        <f t="shared" si="234"/>
        <v>-0.5</v>
      </c>
      <c r="S1230" s="99" t="str">
        <f t="shared" si="235"/>
        <v>DEGROWTH</v>
      </c>
      <c r="T1230" s="68">
        <v>45</v>
      </c>
      <c r="U1230" s="100" t="str">
        <f t="shared" si="236"/>
        <v>jAN</v>
      </c>
      <c r="V1230" s="96">
        <v>45</v>
      </c>
      <c r="W1230" s="101">
        <f t="shared" si="237"/>
        <v>-20</v>
      </c>
      <c r="X1230" s="102">
        <f t="shared" si="238"/>
        <v>-0.44444444444444442</v>
      </c>
      <c r="Y1230" s="103" t="str">
        <f t="shared" si="239"/>
        <v>DEGROWTH</v>
      </c>
      <c r="Z1230" s="74">
        <v>1</v>
      </c>
      <c r="AA1230" s="69"/>
      <c r="AB1230" s="69" t="s">
        <v>130</v>
      </c>
      <c r="AC1230" s="3"/>
    </row>
    <row r="1231" spans="1:29" ht="14.25" customHeight="1">
      <c r="A1231" s="69" t="s">
        <v>130</v>
      </c>
      <c r="B1231" s="71" t="s">
        <v>122</v>
      </c>
      <c r="C1231" s="71" t="s">
        <v>2782</v>
      </c>
      <c r="D1231" s="71">
        <v>1000001669</v>
      </c>
      <c r="E1231" s="72" t="s">
        <v>2783</v>
      </c>
      <c r="F1231" s="73">
        <v>42346</v>
      </c>
      <c r="G1231" s="66" t="str">
        <f t="shared" si="228"/>
        <v>Targeted Dealer</v>
      </c>
      <c r="H1231" s="66"/>
      <c r="I1231" s="67">
        <v>35</v>
      </c>
      <c r="J1231" s="67">
        <f t="shared" si="229"/>
        <v>35</v>
      </c>
      <c r="K1231" s="68">
        <v>35</v>
      </c>
      <c r="L1231" s="68">
        <f t="shared" si="230"/>
        <v>0</v>
      </c>
      <c r="M1231" s="68">
        <f t="shared" si="231"/>
        <v>100</v>
      </c>
      <c r="N1231" s="96">
        <v>45</v>
      </c>
      <c r="O1231" s="97" t="str">
        <f t="shared" si="232"/>
        <v>DEC</v>
      </c>
      <c r="P1231" s="96">
        <v>45</v>
      </c>
      <c r="Q1231" s="98">
        <f t="shared" si="233"/>
        <v>-10</v>
      </c>
      <c r="R1231" s="97">
        <f t="shared" si="234"/>
        <v>-0.22222222222222221</v>
      </c>
      <c r="S1231" s="99" t="str">
        <f t="shared" si="235"/>
        <v>DEGROWTH</v>
      </c>
      <c r="T1231" s="68">
        <v>15</v>
      </c>
      <c r="U1231" s="100" t="str">
        <f t="shared" si="236"/>
        <v>jAN</v>
      </c>
      <c r="V1231" s="96">
        <v>15</v>
      </c>
      <c r="W1231" s="101">
        <f t="shared" si="237"/>
        <v>20</v>
      </c>
      <c r="X1231" s="102">
        <f t="shared" si="238"/>
        <v>1.3333333333333335</v>
      </c>
      <c r="Y1231" s="103" t="str">
        <f t="shared" si="239"/>
        <v>GROWTH</v>
      </c>
      <c r="Z1231" s="74">
        <v>1</v>
      </c>
      <c r="AA1231" s="69"/>
      <c r="AB1231" s="69" t="s">
        <v>130</v>
      </c>
      <c r="AC1231" s="3"/>
    </row>
    <row r="1232" spans="1:29" ht="14.25" customHeight="1">
      <c r="A1232" s="69" t="s">
        <v>130</v>
      </c>
      <c r="B1232" s="71" t="s">
        <v>122</v>
      </c>
      <c r="C1232" s="71" t="s">
        <v>2784</v>
      </c>
      <c r="D1232" s="71">
        <v>1000001671</v>
      </c>
      <c r="E1232" s="72" t="s">
        <v>2785</v>
      </c>
      <c r="F1232" s="73">
        <v>42563</v>
      </c>
      <c r="G1232" s="66" t="str">
        <f t="shared" si="228"/>
        <v>Targeted Dealer</v>
      </c>
      <c r="H1232" s="66"/>
      <c r="I1232" s="67">
        <v>30</v>
      </c>
      <c r="J1232" s="67">
        <f t="shared" si="229"/>
        <v>30</v>
      </c>
      <c r="K1232" s="68">
        <v>25</v>
      </c>
      <c r="L1232" s="68">
        <f t="shared" si="230"/>
        <v>5</v>
      </c>
      <c r="M1232" s="68">
        <f t="shared" si="231"/>
        <v>83.333333333333343</v>
      </c>
      <c r="N1232" s="96">
        <v>25</v>
      </c>
      <c r="O1232" s="97" t="str">
        <f t="shared" si="232"/>
        <v>DEC</v>
      </c>
      <c r="P1232" s="96">
        <v>25</v>
      </c>
      <c r="Q1232" s="98">
        <f t="shared" si="233"/>
        <v>0</v>
      </c>
      <c r="R1232" s="97">
        <f t="shared" si="234"/>
        <v>0</v>
      </c>
      <c r="S1232" s="99" t="str">
        <f t="shared" si="235"/>
        <v>GROWTH</v>
      </c>
      <c r="T1232" s="68">
        <v>25</v>
      </c>
      <c r="U1232" s="100" t="str">
        <f t="shared" si="236"/>
        <v>jAN</v>
      </c>
      <c r="V1232" s="96">
        <v>25</v>
      </c>
      <c r="W1232" s="101">
        <f t="shared" si="237"/>
        <v>0</v>
      </c>
      <c r="X1232" s="102">
        <f t="shared" si="238"/>
        <v>0</v>
      </c>
      <c r="Y1232" s="103" t="str">
        <f t="shared" si="239"/>
        <v>GROWTH</v>
      </c>
      <c r="Z1232" s="74">
        <v>0</v>
      </c>
      <c r="AA1232" s="69"/>
      <c r="AB1232" s="69" t="s">
        <v>130</v>
      </c>
      <c r="AC1232" s="3"/>
    </row>
    <row r="1233" spans="1:29" ht="14.25" customHeight="1">
      <c r="A1233" s="69" t="s">
        <v>130</v>
      </c>
      <c r="B1233" s="71" t="s">
        <v>122</v>
      </c>
      <c r="C1233" s="71" t="s">
        <v>2786</v>
      </c>
      <c r="D1233" s="71">
        <v>1000001638</v>
      </c>
      <c r="E1233" s="72" t="s">
        <v>2787</v>
      </c>
      <c r="F1233" s="73">
        <v>42580</v>
      </c>
      <c r="G1233" s="66" t="str">
        <f t="shared" si="228"/>
        <v>Targeted Dealer</v>
      </c>
      <c r="H1233" s="66"/>
      <c r="I1233" s="67">
        <v>50</v>
      </c>
      <c r="J1233" s="67">
        <f t="shared" si="229"/>
        <v>50</v>
      </c>
      <c r="K1233" s="68">
        <v>55</v>
      </c>
      <c r="L1233" s="68">
        <f t="shared" si="230"/>
        <v>-5</v>
      </c>
      <c r="M1233" s="68">
        <f t="shared" si="231"/>
        <v>110</v>
      </c>
      <c r="N1233" s="96">
        <v>60</v>
      </c>
      <c r="O1233" s="97" t="str">
        <f t="shared" si="232"/>
        <v>DEC</v>
      </c>
      <c r="P1233" s="96">
        <v>60</v>
      </c>
      <c r="Q1233" s="98">
        <f t="shared" si="233"/>
        <v>-5</v>
      </c>
      <c r="R1233" s="97">
        <f t="shared" si="234"/>
        <v>-8.333333333333337E-2</v>
      </c>
      <c r="S1233" s="99" t="str">
        <f t="shared" si="235"/>
        <v>DEGROWTH</v>
      </c>
      <c r="T1233" s="68">
        <v>30</v>
      </c>
      <c r="U1233" s="100" t="str">
        <f t="shared" si="236"/>
        <v>jAN</v>
      </c>
      <c r="V1233" s="96">
        <v>30</v>
      </c>
      <c r="W1233" s="101">
        <f t="shared" si="237"/>
        <v>25</v>
      </c>
      <c r="X1233" s="102">
        <f t="shared" si="238"/>
        <v>0.83333333333333326</v>
      </c>
      <c r="Y1233" s="103" t="str">
        <f t="shared" si="239"/>
        <v>GROWTH</v>
      </c>
      <c r="Z1233" s="74">
        <v>0</v>
      </c>
      <c r="AA1233" s="69"/>
      <c r="AB1233" s="69" t="s">
        <v>130</v>
      </c>
      <c r="AC1233" s="3"/>
    </row>
    <row r="1234" spans="1:29" ht="14.25" customHeight="1">
      <c r="A1234" s="69" t="s">
        <v>130</v>
      </c>
      <c r="B1234" s="71" t="s">
        <v>122</v>
      </c>
      <c r="C1234" s="71" t="s">
        <v>2788</v>
      </c>
      <c r="D1234" s="71">
        <v>1000001652</v>
      </c>
      <c r="E1234" s="72" t="s">
        <v>2789</v>
      </c>
      <c r="F1234" s="73">
        <v>43288</v>
      </c>
      <c r="G1234" s="66" t="str">
        <f t="shared" si="228"/>
        <v>Targeted Dealer</v>
      </c>
      <c r="H1234" s="66"/>
      <c r="I1234" s="67">
        <v>30</v>
      </c>
      <c r="J1234" s="67">
        <f t="shared" si="229"/>
        <v>30</v>
      </c>
      <c r="K1234" s="68">
        <v>0</v>
      </c>
      <c r="L1234" s="68">
        <f t="shared" si="230"/>
        <v>30</v>
      </c>
      <c r="M1234" s="68">
        <f t="shared" si="231"/>
        <v>0</v>
      </c>
      <c r="N1234" s="96">
        <v>25</v>
      </c>
      <c r="O1234" s="97" t="str">
        <f t="shared" si="232"/>
        <v>DEC</v>
      </c>
      <c r="P1234" s="96">
        <v>25</v>
      </c>
      <c r="Q1234" s="98">
        <f t="shared" si="233"/>
        <v>-25</v>
      </c>
      <c r="R1234" s="97">
        <f t="shared" si="234"/>
        <v>-1</v>
      </c>
      <c r="S1234" s="99" t="str">
        <f t="shared" si="235"/>
        <v>DEGROWTH</v>
      </c>
      <c r="T1234" s="68">
        <v>25</v>
      </c>
      <c r="U1234" s="100" t="str">
        <f t="shared" si="236"/>
        <v>jAN</v>
      </c>
      <c r="V1234" s="96">
        <v>25</v>
      </c>
      <c r="W1234" s="101">
        <f t="shared" si="237"/>
        <v>-25</v>
      </c>
      <c r="X1234" s="102">
        <f t="shared" si="238"/>
        <v>-1</v>
      </c>
      <c r="Y1234" s="103" t="str">
        <f t="shared" si="239"/>
        <v>DEGROWTH</v>
      </c>
      <c r="Z1234" s="74">
        <v>0</v>
      </c>
      <c r="AA1234" s="69"/>
      <c r="AB1234" s="69" t="s">
        <v>130</v>
      </c>
      <c r="AC1234" s="3"/>
    </row>
    <row r="1235" spans="1:29" ht="14.25" customHeight="1">
      <c r="A1235" s="69" t="s">
        <v>130</v>
      </c>
      <c r="B1235" s="71" t="s">
        <v>122</v>
      </c>
      <c r="C1235" s="71" t="s">
        <v>2790</v>
      </c>
      <c r="D1235" s="71">
        <v>1000001657</v>
      </c>
      <c r="E1235" s="72" t="s">
        <v>2791</v>
      </c>
      <c r="F1235" s="73">
        <v>43319</v>
      </c>
      <c r="G1235" s="66" t="str">
        <f t="shared" si="228"/>
        <v>Targeted Dealer</v>
      </c>
      <c r="H1235" s="66"/>
      <c r="I1235" s="67">
        <v>50</v>
      </c>
      <c r="J1235" s="67">
        <f t="shared" si="229"/>
        <v>50</v>
      </c>
      <c r="K1235" s="68">
        <v>60</v>
      </c>
      <c r="L1235" s="68">
        <f t="shared" si="230"/>
        <v>-10</v>
      </c>
      <c r="M1235" s="68">
        <f t="shared" si="231"/>
        <v>120</v>
      </c>
      <c r="N1235" s="96">
        <v>25</v>
      </c>
      <c r="O1235" s="97" t="str">
        <f t="shared" si="232"/>
        <v>DEC</v>
      </c>
      <c r="P1235" s="96">
        <v>25</v>
      </c>
      <c r="Q1235" s="98">
        <f t="shared" si="233"/>
        <v>35</v>
      </c>
      <c r="R1235" s="97">
        <f t="shared" si="234"/>
        <v>1.4</v>
      </c>
      <c r="S1235" s="99" t="str">
        <f t="shared" si="235"/>
        <v>GROWTH</v>
      </c>
      <c r="T1235" s="68">
        <v>30</v>
      </c>
      <c r="U1235" s="100" t="str">
        <f t="shared" si="236"/>
        <v>jAN</v>
      </c>
      <c r="V1235" s="96">
        <v>30</v>
      </c>
      <c r="W1235" s="101">
        <f t="shared" si="237"/>
        <v>30</v>
      </c>
      <c r="X1235" s="102">
        <f t="shared" si="238"/>
        <v>1</v>
      </c>
      <c r="Y1235" s="103" t="str">
        <f t="shared" si="239"/>
        <v>GROWTH</v>
      </c>
      <c r="Z1235" s="74">
        <v>0</v>
      </c>
      <c r="AA1235" s="69"/>
      <c r="AB1235" s="69" t="s">
        <v>130</v>
      </c>
      <c r="AC1235" s="3"/>
    </row>
    <row r="1236" spans="1:29" ht="14.25" customHeight="1">
      <c r="A1236" s="69" t="s">
        <v>130</v>
      </c>
      <c r="B1236" s="71" t="s">
        <v>122</v>
      </c>
      <c r="C1236" s="71" t="s">
        <v>2792</v>
      </c>
      <c r="D1236" s="71">
        <v>1000001672</v>
      </c>
      <c r="E1236" s="72" t="s">
        <v>2793</v>
      </c>
      <c r="F1236" s="73">
        <v>43333</v>
      </c>
      <c r="G1236" s="66" t="str">
        <f t="shared" si="228"/>
        <v>Targeted Dealer</v>
      </c>
      <c r="H1236" s="66"/>
      <c r="I1236" s="67">
        <v>60</v>
      </c>
      <c r="J1236" s="67">
        <f t="shared" si="229"/>
        <v>60</v>
      </c>
      <c r="K1236" s="68">
        <v>60</v>
      </c>
      <c r="L1236" s="68">
        <f t="shared" si="230"/>
        <v>0</v>
      </c>
      <c r="M1236" s="68">
        <f t="shared" si="231"/>
        <v>100</v>
      </c>
      <c r="N1236" s="96">
        <v>105</v>
      </c>
      <c r="O1236" s="97" t="str">
        <f t="shared" si="232"/>
        <v>DEC</v>
      </c>
      <c r="P1236" s="96">
        <v>105</v>
      </c>
      <c r="Q1236" s="98">
        <f t="shared" si="233"/>
        <v>-45</v>
      </c>
      <c r="R1236" s="97">
        <f t="shared" si="234"/>
        <v>-0.4285714285714286</v>
      </c>
      <c r="S1236" s="99" t="str">
        <f t="shared" si="235"/>
        <v>DEGROWTH</v>
      </c>
      <c r="T1236" s="68">
        <v>90</v>
      </c>
      <c r="U1236" s="100" t="str">
        <f t="shared" si="236"/>
        <v>jAN</v>
      </c>
      <c r="V1236" s="96">
        <v>90</v>
      </c>
      <c r="W1236" s="101">
        <f t="shared" si="237"/>
        <v>-30</v>
      </c>
      <c r="X1236" s="102">
        <f t="shared" si="238"/>
        <v>-0.33333333333333337</v>
      </c>
      <c r="Y1236" s="103" t="str">
        <f t="shared" si="239"/>
        <v>DEGROWTH</v>
      </c>
      <c r="Z1236" s="74">
        <v>0</v>
      </c>
      <c r="AA1236" s="69"/>
      <c r="AB1236" s="69" t="s">
        <v>130</v>
      </c>
      <c r="AC1236" s="3"/>
    </row>
    <row r="1237" spans="1:29" ht="14.25" customHeight="1">
      <c r="A1237" s="69" t="s">
        <v>130</v>
      </c>
      <c r="B1237" s="71" t="s">
        <v>122</v>
      </c>
      <c r="C1237" s="71" t="s">
        <v>2794</v>
      </c>
      <c r="D1237" s="71">
        <v>1000001665</v>
      </c>
      <c r="E1237" s="72" t="s">
        <v>2795</v>
      </c>
      <c r="F1237" s="73">
        <v>43481</v>
      </c>
      <c r="G1237" s="66" t="str">
        <f t="shared" si="228"/>
        <v>Targeted Dealer</v>
      </c>
      <c r="H1237" s="66"/>
      <c r="I1237" s="67">
        <v>100</v>
      </c>
      <c r="J1237" s="67">
        <f t="shared" si="229"/>
        <v>100</v>
      </c>
      <c r="K1237" s="68">
        <v>175</v>
      </c>
      <c r="L1237" s="68">
        <f t="shared" si="230"/>
        <v>-75</v>
      </c>
      <c r="M1237" s="68">
        <f t="shared" si="231"/>
        <v>175</v>
      </c>
      <c r="N1237" s="96">
        <v>150</v>
      </c>
      <c r="O1237" s="97" t="str">
        <f t="shared" si="232"/>
        <v>DEC</v>
      </c>
      <c r="P1237" s="96">
        <v>150</v>
      </c>
      <c r="Q1237" s="98">
        <f t="shared" si="233"/>
        <v>25</v>
      </c>
      <c r="R1237" s="97">
        <f t="shared" si="234"/>
        <v>0.16666666666666674</v>
      </c>
      <c r="S1237" s="99" t="str">
        <f t="shared" si="235"/>
        <v>GROWTH</v>
      </c>
      <c r="T1237" s="68">
        <v>75</v>
      </c>
      <c r="U1237" s="100" t="str">
        <f t="shared" si="236"/>
        <v>jAN</v>
      </c>
      <c r="V1237" s="96">
        <v>75</v>
      </c>
      <c r="W1237" s="101">
        <f t="shared" si="237"/>
        <v>100</v>
      </c>
      <c r="X1237" s="102">
        <f t="shared" si="238"/>
        <v>1.3333333333333335</v>
      </c>
      <c r="Y1237" s="103" t="str">
        <f t="shared" si="239"/>
        <v>GROWTH</v>
      </c>
      <c r="Z1237" s="74">
        <v>0</v>
      </c>
      <c r="AA1237" s="69"/>
      <c r="AB1237" s="69" t="s">
        <v>130</v>
      </c>
      <c r="AC1237" s="3"/>
    </row>
    <row r="1238" spans="1:29" ht="14.25" customHeight="1">
      <c r="A1238" s="69" t="s">
        <v>130</v>
      </c>
      <c r="B1238" s="71" t="s">
        <v>122</v>
      </c>
      <c r="C1238" s="71" t="s">
        <v>412</v>
      </c>
      <c r="D1238" s="71">
        <v>1000001647</v>
      </c>
      <c r="E1238" s="72" t="s">
        <v>413</v>
      </c>
      <c r="F1238" s="73">
        <v>44204</v>
      </c>
      <c r="G1238" s="66" t="str">
        <f t="shared" si="228"/>
        <v>Targeted Dealer</v>
      </c>
      <c r="H1238" s="66"/>
      <c r="I1238" s="67">
        <v>30</v>
      </c>
      <c r="J1238" s="67">
        <f t="shared" si="229"/>
        <v>30</v>
      </c>
      <c r="K1238" s="68">
        <v>0</v>
      </c>
      <c r="L1238" s="68">
        <f t="shared" si="230"/>
        <v>30</v>
      </c>
      <c r="M1238" s="68">
        <f t="shared" si="231"/>
        <v>0</v>
      </c>
      <c r="N1238" s="96">
        <v>0</v>
      </c>
      <c r="O1238" s="97" t="str">
        <f t="shared" si="232"/>
        <v>DEC</v>
      </c>
      <c r="P1238" s="96">
        <v>0</v>
      </c>
      <c r="Q1238" s="98">
        <f t="shared" si="233"/>
        <v>0</v>
      </c>
      <c r="R1238" s="97" t="str">
        <f t="shared" si="234"/>
        <v xml:space="preserve"> </v>
      </c>
      <c r="S1238" s="99" t="b">
        <f t="shared" si="235"/>
        <v>0</v>
      </c>
      <c r="T1238" s="68">
        <v>35</v>
      </c>
      <c r="U1238" s="100" t="str">
        <f t="shared" si="236"/>
        <v>jAN</v>
      </c>
      <c r="V1238" s="96">
        <v>35</v>
      </c>
      <c r="W1238" s="101">
        <f t="shared" si="237"/>
        <v>-35</v>
      </c>
      <c r="X1238" s="102">
        <f t="shared" si="238"/>
        <v>-1</v>
      </c>
      <c r="Y1238" s="103" t="str">
        <f t="shared" si="239"/>
        <v>DEGROWTH</v>
      </c>
      <c r="Z1238" s="74">
        <v>1</v>
      </c>
      <c r="AA1238" s="69"/>
      <c r="AB1238" s="69" t="s">
        <v>130</v>
      </c>
      <c r="AC1238" s="3"/>
    </row>
    <row r="1239" spans="1:29" ht="14.25" customHeight="1">
      <c r="A1239" s="69" t="s">
        <v>130</v>
      </c>
      <c r="B1239" s="71" t="s">
        <v>122</v>
      </c>
      <c r="C1239" s="71" t="s">
        <v>414</v>
      </c>
      <c r="D1239" s="71">
        <v>1000001675</v>
      </c>
      <c r="E1239" s="72" t="s">
        <v>415</v>
      </c>
      <c r="F1239" s="73">
        <v>44247</v>
      </c>
      <c r="G1239" s="66" t="str">
        <f t="shared" si="228"/>
        <v>Targeted Dealer</v>
      </c>
      <c r="H1239" s="66"/>
      <c r="I1239" s="67">
        <v>60</v>
      </c>
      <c r="J1239" s="67">
        <f t="shared" si="229"/>
        <v>60</v>
      </c>
      <c r="K1239" s="68">
        <v>120</v>
      </c>
      <c r="L1239" s="68">
        <f t="shared" si="230"/>
        <v>-60</v>
      </c>
      <c r="M1239" s="68">
        <f t="shared" si="231"/>
        <v>200</v>
      </c>
      <c r="N1239" s="96">
        <v>60</v>
      </c>
      <c r="O1239" s="97" t="str">
        <f t="shared" si="232"/>
        <v>DEC</v>
      </c>
      <c r="P1239" s="96">
        <v>60</v>
      </c>
      <c r="Q1239" s="98">
        <f t="shared" si="233"/>
        <v>60</v>
      </c>
      <c r="R1239" s="97">
        <f t="shared" si="234"/>
        <v>1</v>
      </c>
      <c r="S1239" s="99" t="str">
        <f t="shared" si="235"/>
        <v>GROWTH</v>
      </c>
      <c r="T1239" s="68">
        <v>135</v>
      </c>
      <c r="U1239" s="100" t="str">
        <f t="shared" si="236"/>
        <v>jAN</v>
      </c>
      <c r="V1239" s="96">
        <v>135</v>
      </c>
      <c r="W1239" s="101">
        <f t="shared" si="237"/>
        <v>-15</v>
      </c>
      <c r="X1239" s="102">
        <f t="shared" si="238"/>
        <v>-0.11111111111111116</v>
      </c>
      <c r="Y1239" s="103" t="str">
        <f t="shared" si="239"/>
        <v>DEGROWTH</v>
      </c>
      <c r="Z1239" s="74">
        <v>0</v>
      </c>
      <c r="AA1239" s="69"/>
      <c r="AB1239" s="69" t="s">
        <v>130</v>
      </c>
      <c r="AC1239" s="3"/>
    </row>
    <row r="1240" spans="1:29" ht="14.25" customHeight="1">
      <c r="A1240" s="69" t="s">
        <v>130</v>
      </c>
      <c r="B1240" s="71" t="s">
        <v>122</v>
      </c>
      <c r="C1240" s="71" t="s">
        <v>3935</v>
      </c>
      <c r="D1240" s="71">
        <v>1000001641</v>
      </c>
      <c r="E1240" s="72" t="s">
        <v>3936</v>
      </c>
      <c r="F1240" s="73">
        <v>44369</v>
      </c>
      <c r="G1240" s="66" t="str">
        <f t="shared" si="228"/>
        <v>Targeted Dealer</v>
      </c>
      <c r="H1240" s="66"/>
      <c r="I1240" s="67">
        <v>90</v>
      </c>
      <c r="J1240" s="67">
        <f t="shared" si="229"/>
        <v>90</v>
      </c>
      <c r="K1240" s="68">
        <v>0</v>
      </c>
      <c r="L1240" s="68">
        <f t="shared" si="230"/>
        <v>90</v>
      </c>
      <c r="M1240" s="68">
        <f t="shared" si="231"/>
        <v>0</v>
      </c>
      <c r="N1240" s="96">
        <v>0</v>
      </c>
      <c r="O1240" s="97" t="str">
        <f t="shared" si="232"/>
        <v>DEC</v>
      </c>
      <c r="P1240" s="96">
        <v>0</v>
      </c>
      <c r="Q1240" s="98">
        <f t="shared" si="233"/>
        <v>0</v>
      </c>
      <c r="R1240" s="97" t="str">
        <f t="shared" si="234"/>
        <v xml:space="preserve"> </v>
      </c>
      <c r="S1240" s="99" t="b">
        <f t="shared" si="235"/>
        <v>0</v>
      </c>
      <c r="T1240" s="68">
        <v>370</v>
      </c>
      <c r="U1240" s="100" t="str">
        <f t="shared" si="236"/>
        <v>jAN</v>
      </c>
      <c r="V1240" s="96">
        <v>370</v>
      </c>
      <c r="W1240" s="101">
        <f t="shared" si="237"/>
        <v>-370</v>
      </c>
      <c r="X1240" s="102">
        <f t="shared" si="238"/>
        <v>-1</v>
      </c>
      <c r="Y1240" s="103" t="str">
        <f t="shared" si="239"/>
        <v>DEGROWTH</v>
      </c>
      <c r="Z1240" s="74">
        <v>0</v>
      </c>
      <c r="AA1240" s="69"/>
      <c r="AB1240" s="69" t="s">
        <v>130</v>
      </c>
      <c r="AC1240" s="3"/>
    </row>
    <row r="1241" spans="1:29" ht="14.25" customHeight="1">
      <c r="A1241" s="69" t="s">
        <v>130</v>
      </c>
      <c r="B1241" s="71" t="s">
        <v>122</v>
      </c>
      <c r="C1241" s="71" t="s">
        <v>2796</v>
      </c>
      <c r="D1241" s="71">
        <v>1000001644</v>
      </c>
      <c r="E1241" s="72" t="s">
        <v>2797</v>
      </c>
      <c r="F1241" s="73">
        <v>44396</v>
      </c>
      <c r="G1241" s="66" t="str">
        <f t="shared" si="228"/>
        <v>Targeted Dealer</v>
      </c>
      <c r="H1241" s="66"/>
      <c r="I1241" s="67">
        <v>120</v>
      </c>
      <c r="J1241" s="67">
        <f t="shared" si="229"/>
        <v>120</v>
      </c>
      <c r="K1241" s="68">
        <v>135</v>
      </c>
      <c r="L1241" s="68">
        <f t="shared" si="230"/>
        <v>-15</v>
      </c>
      <c r="M1241" s="68">
        <f t="shared" si="231"/>
        <v>112.5</v>
      </c>
      <c r="N1241" s="96">
        <v>160</v>
      </c>
      <c r="O1241" s="97" t="str">
        <f t="shared" si="232"/>
        <v>DEC</v>
      </c>
      <c r="P1241" s="96">
        <v>160</v>
      </c>
      <c r="Q1241" s="98">
        <f t="shared" si="233"/>
        <v>-25</v>
      </c>
      <c r="R1241" s="97">
        <f t="shared" si="234"/>
        <v>-0.15625</v>
      </c>
      <c r="S1241" s="99" t="str">
        <f t="shared" si="235"/>
        <v>DEGROWTH</v>
      </c>
      <c r="T1241" s="68">
        <v>100</v>
      </c>
      <c r="U1241" s="100" t="str">
        <f t="shared" si="236"/>
        <v>jAN</v>
      </c>
      <c r="V1241" s="96">
        <v>100</v>
      </c>
      <c r="W1241" s="101">
        <f t="shared" si="237"/>
        <v>35</v>
      </c>
      <c r="X1241" s="102">
        <f t="shared" si="238"/>
        <v>0.35000000000000009</v>
      </c>
      <c r="Y1241" s="103" t="str">
        <f t="shared" si="239"/>
        <v>GROWTH</v>
      </c>
      <c r="Z1241" s="74">
        <v>0</v>
      </c>
      <c r="AA1241" s="69"/>
      <c r="AB1241" s="69" t="s">
        <v>130</v>
      </c>
      <c r="AC1241" s="3"/>
    </row>
    <row r="1242" spans="1:29" ht="14.25" customHeight="1">
      <c r="A1242" s="69" t="s">
        <v>130</v>
      </c>
      <c r="B1242" s="71" t="s">
        <v>122</v>
      </c>
      <c r="C1242" s="71" t="s">
        <v>416</v>
      </c>
      <c r="D1242" s="71">
        <v>1000002000</v>
      </c>
      <c r="E1242" s="72" t="s">
        <v>417</v>
      </c>
      <c r="F1242" s="73">
        <v>44473</v>
      </c>
      <c r="G1242" s="66" t="str">
        <f t="shared" si="228"/>
        <v>Targeted Dealer</v>
      </c>
      <c r="H1242" s="66"/>
      <c r="I1242" s="67">
        <v>50</v>
      </c>
      <c r="J1242" s="67">
        <f t="shared" si="229"/>
        <v>50</v>
      </c>
      <c r="K1242" s="68">
        <v>0</v>
      </c>
      <c r="L1242" s="68">
        <f t="shared" si="230"/>
        <v>50</v>
      </c>
      <c r="M1242" s="68">
        <f t="shared" si="231"/>
        <v>0</v>
      </c>
      <c r="N1242" s="96">
        <v>0</v>
      </c>
      <c r="O1242" s="97" t="str">
        <f t="shared" si="232"/>
        <v>DEC</v>
      </c>
      <c r="P1242" s="96">
        <v>0</v>
      </c>
      <c r="Q1242" s="98">
        <f t="shared" si="233"/>
        <v>0</v>
      </c>
      <c r="R1242" s="97" t="str">
        <f t="shared" si="234"/>
        <v xml:space="preserve"> </v>
      </c>
      <c r="S1242" s="99" t="b">
        <f t="shared" si="235"/>
        <v>0</v>
      </c>
      <c r="T1242" s="68">
        <v>55</v>
      </c>
      <c r="U1242" s="100" t="str">
        <f t="shared" si="236"/>
        <v>jAN</v>
      </c>
      <c r="V1242" s="96">
        <v>55</v>
      </c>
      <c r="W1242" s="101">
        <f t="shared" si="237"/>
        <v>-55</v>
      </c>
      <c r="X1242" s="102">
        <f t="shared" si="238"/>
        <v>-1</v>
      </c>
      <c r="Y1242" s="103" t="str">
        <f t="shared" si="239"/>
        <v>DEGROWTH</v>
      </c>
      <c r="Z1242" s="74">
        <v>0</v>
      </c>
      <c r="AA1242" s="69"/>
      <c r="AB1242" s="69" t="s">
        <v>130</v>
      </c>
      <c r="AC1242" s="3"/>
    </row>
    <row r="1243" spans="1:29" ht="14.25" customHeight="1">
      <c r="A1243" s="69" t="s">
        <v>130</v>
      </c>
      <c r="B1243" s="71" t="s">
        <v>122</v>
      </c>
      <c r="C1243" s="71" t="s">
        <v>418</v>
      </c>
      <c r="D1243" s="71">
        <v>1000002005</v>
      </c>
      <c r="E1243" s="72" t="s">
        <v>419</v>
      </c>
      <c r="F1243" s="73">
        <v>44478</v>
      </c>
      <c r="G1243" s="66" t="str">
        <f t="shared" si="228"/>
        <v>Targeted Dealer</v>
      </c>
      <c r="H1243" s="66"/>
      <c r="I1243" s="67">
        <v>15</v>
      </c>
      <c r="J1243" s="67">
        <f t="shared" si="229"/>
        <v>15</v>
      </c>
      <c r="K1243" s="68">
        <v>15</v>
      </c>
      <c r="L1243" s="68">
        <f t="shared" si="230"/>
        <v>0</v>
      </c>
      <c r="M1243" s="68">
        <f t="shared" si="231"/>
        <v>100</v>
      </c>
      <c r="N1243" s="96">
        <v>0</v>
      </c>
      <c r="O1243" s="97" t="str">
        <f t="shared" si="232"/>
        <v>DEC</v>
      </c>
      <c r="P1243" s="96">
        <v>0</v>
      </c>
      <c r="Q1243" s="98">
        <f t="shared" si="233"/>
        <v>15</v>
      </c>
      <c r="R1243" s="97" t="str">
        <f t="shared" si="234"/>
        <v xml:space="preserve"> </v>
      </c>
      <c r="S1243" s="99" t="b">
        <f t="shared" si="235"/>
        <v>0</v>
      </c>
      <c r="T1243" s="68">
        <v>10</v>
      </c>
      <c r="U1243" s="100" t="str">
        <f t="shared" si="236"/>
        <v>jAN</v>
      </c>
      <c r="V1243" s="96">
        <v>10</v>
      </c>
      <c r="W1243" s="101">
        <f t="shared" si="237"/>
        <v>5</v>
      </c>
      <c r="X1243" s="102">
        <f t="shared" si="238"/>
        <v>0.5</v>
      </c>
      <c r="Y1243" s="103" t="str">
        <f t="shared" si="239"/>
        <v>GROWTH</v>
      </c>
      <c r="Z1243" s="74">
        <v>1</v>
      </c>
      <c r="AA1243" s="69"/>
      <c r="AB1243" s="69" t="s">
        <v>130</v>
      </c>
      <c r="AC1243" s="3"/>
    </row>
    <row r="1244" spans="1:29" ht="14.25" customHeight="1">
      <c r="A1244" s="69" t="s">
        <v>130</v>
      </c>
      <c r="B1244" s="71" t="s">
        <v>122</v>
      </c>
      <c r="C1244" s="71" t="s">
        <v>2798</v>
      </c>
      <c r="D1244" s="71">
        <v>1000002049</v>
      </c>
      <c r="E1244" s="72" t="s">
        <v>2799</v>
      </c>
      <c r="F1244" s="73">
        <v>44501</v>
      </c>
      <c r="G1244" s="66" t="str">
        <f t="shared" si="228"/>
        <v>Targeted Dealer</v>
      </c>
      <c r="H1244" s="66"/>
      <c r="I1244" s="67">
        <v>20</v>
      </c>
      <c r="J1244" s="67">
        <f t="shared" si="229"/>
        <v>20</v>
      </c>
      <c r="K1244" s="68">
        <v>25</v>
      </c>
      <c r="L1244" s="68">
        <f t="shared" si="230"/>
        <v>-5</v>
      </c>
      <c r="M1244" s="68">
        <f t="shared" si="231"/>
        <v>125</v>
      </c>
      <c r="N1244" s="96">
        <v>0</v>
      </c>
      <c r="O1244" s="97" t="str">
        <f t="shared" si="232"/>
        <v>DEC</v>
      </c>
      <c r="P1244" s="96">
        <v>0</v>
      </c>
      <c r="Q1244" s="98">
        <f t="shared" si="233"/>
        <v>25</v>
      </c>
      <c r="R1244" s="97" t="str">
        <f t="shared" si="234"/>
        <v xml:space="preserve"> </v>
      </c>
      <c r="S1244" s="99" t="b">
        <f t="shared" si="235"/>
        <v>0</v>
      </c>
      <c r="T1244" s="68">
        <v>0</v>
      </c>
      <c r="U1244" s="100" t="str">
        <f t="shared" si="236"/>
        <v>jAN</v>
      </c>
      <c r="V1244" s="96">
        <v>0</v>
      </c>
      <c r="W1244" s="101">
        <f t="shared" si="237"/>
        <v>25</v>
      </c>
      <c r="X1244" s="102">
        <f t="shared" si="238"/>
        <v>0</v>
      </c>
      <c r="Y1244" s="103" t="b">
        <f t="shared" si="239"/>
        <v>0</v>
      </c>
      <c r="Z1244" s="74">
        <v>1</v>
      </c>
      <c r="AA1244" s="69"/>
      <c r="AB1244" s="69" t="s">
        <v>130</v>
      </c>
      <c r="AC1244" s="3"/>
    </row>
    <row r="1245" spans="1:29" ht="14.25" customHeight="1">
      <c r="A1245" s="69" t="s">
        <v>130</v>
      </c>
      <c r="B1245" s="71" t="s">
        <v>122</v>
      </c>
      <c r="C1245" s="71" t="s">
        <v>2800</v>
      </c>
      <c r="D1245" s="71">
        <v>1000002059</v>
      </c>
      <c r="E1245" s="72" t="s">
        <v>2801</v>
      </c>
      <c r="F1245" s="73">
        <v>44532</v>
      </c>
      <c r="G1245" s="66" t="str">
        <f t="shared" si="228"/>
        <v>Targeted Dealer</v>
      </c>
      <c r="H1245" s="66"/>
      <c r="I1245" s="67">
        <v>40</v>
      </c>
      <c r="J1245" s="67">
        <f t="shared" si="229"/>
        <v>40</v>
      </c>
      <c r="K1245" s="68">
        <v>25</v>
      </c>
      <c r="L1245" s="68">
        <f t="shared" si="230"/>
        <v>15</v>
      </c>
      <c r="M1245" s="68">
        <f t="shared" si="231"/>
        <v>62.5</v>
      </c>
      <c r="N1245" s="96">
        <v>0</v>
      </c>
      <c r="O1245" s="97" t="str">
        <f t="shared" si="232"/>
        <v>DEC</v>
      </c>
      <c r="P1245" s="96">
        <v>0</v>
      </c>
      <c r="Q1245" s="98">
        <f t="shared" si="233"/>
        <v>25</v>
      </c>
      <c r="R1245" s="97" t="str">
        <f t="shared" si="234"/>
        <v xml:space="preserve"> </v>
      </c>
      <c r="S1245" s="99" t="b">
        <f t="shared" si="235"/>
        <v>0</v>
      </c>
      <c r="T1245" s="68">
        <v>50</v>
      </c>
      <c r="U1245" s="100" t="str">
        <f t="shared" si="236"/>
        <v>jAN</v>
      </c>
      <c r="V1245" s="96">
        <v>50</v>
      </c>
      <c r="W1245" s="101">
        <f t="shared" si="237"/>
        <v>-25</v>
      </c>
      <c r="X1245" s="102">
        <f t="shared" si="238"/>
        <v>-0.5</v>
      </c>
      <c r="Y1245" s="103" t="str">
        <f t="shared" si="239"/>
        <v>DEGROWTH</v>
      </c>
      <c r="Z1245" s="74">
        <v>1</v>
      </c>
      <c r="AA1245" s="69"/>
      <c r="AB1245" s="69" t="s">
        <v>130</v>
      </c>
      <c r="AC1245" s="3"/>
    </row>
    <row r="1246" spans="1:29" ht="14.25" customHeight="1">
      <c r="A1246" s="69" t="s">
        <v>130</v>
      </c>
      <c r="B1246" s="71" t="s">
        <v>122</v>
      </c>
      <c r="C1246" s="71" t="s">
        <v>2802</v>
      </c>
      <c r="D1246" s="71">
        <v>1000002553</v>
      </c>
      <c r="E1246" s="72" t="s">
        <v>2803</v>
      </c>
      <c r="F1246" s="73">
        <v>44615</v>
      </c>
      <c r="G1246" s="66" t="str">
        <f t="shared" si="228"/>
        <v>Targeted Dealer</v>
      </c>
      <c r="H1246" s="66"/>
      <c r="I1246" s="67">
        <v>60</v>
      </c>
      <c r="J1246" s="67">
        <f t="shared" si="229"/>
        <v>60</v>
      </c>
      <c r="K1246" s="68">
        <v>60</v>
      </c>
      <c r="L1246" s="68">
        <f t="shared" si="230"/>
        <v>0</v>
      </c>
      <c r="M1246" s="68">
        <f t="shared" si="231"/>
        <v>100</v>
      </c>
      <c r="N1246" s="96">
        <v>30</v>
      </c>
      <c r="O1246" s="97" t="str">
        <f t="shared" si="232"/>
        <v>DEC</v>
      </c>
      <c r="P1246" s="96">
        <v>30</v>
      </c>
      <c r="Q1246" s="98">
        <f t="shared" si="233"/>
        <v>30</v>
      </c>
      <c r="R1246" s="97">
        <f t="shared" si="234"/>
        <v>1</v>
      </c>
      <c r="S1246" s="99" t="str">
        <f t="shared" si="235"/>
        <v>GROWTH</v>
      </c>
      <c r="T1246" s="68">
        <v>30</v>
      </c>
      <c r="U1246" s="100" t="str">
        <f t="shared" si="236"/>
        <v>jAN</v>
      </c>
      <c r="V1246" s="96">
        <v>30</v>
      </c>
      <c r="W1246" s="101">
        <f t="shared" si="237"/>
        <v>30</v>
      </c>
      <c r="X1246" s="102">
        <f t="shared" si="238"/>
        <v>1</v>
      </c>
      <c r="Y1246" s="103" t="str">
        <f t="shared" si="239"/>
        <v>GROWTH</v>
      </c>
      <c r="Z1246" s="74">
        <v>0</v>
      </c>
      <c r="AA1246" s="69"/>
      <c r="AB1246" s="69" t="s">
        <v>130</v>
      </c>
      <c r="AC1246" s="3"/>
    </row>
    <row r="1247" spans="1:29" ht="14.25" customHeight="1">
      <c r="A1247" s="69" t="s">
        <v>130</v>
      </c>
      <c r="B1247" s="71" t="s">
        <v>122</v>
      </c>
      <c r="C1247" s="71" t="s">
        <v>2804</v>
      </c>
      <c r="D1247" s="71">
        <v>1000002789</v>
      </c>
      <c r="E1247" s="72" t="s">
        <v>2805</v>
      </c>
      <c r="F1247" s="73">
        <v>44711</v>
      </c>
      <c r="G1247" s="66" t="str">
        <f t="shared" si="228"/>
        <v>Targeted Dealer</v>
      </c>
      <c r="H1247" s="66"/>
      <c r="I1247" s="67">
        <v>40</v>
      </c>
      <c r="J1247" s="67">
        <f t="shared" si="229"/>
        <v>40</v>
      </c>
      <c r="K1247" s="68">
        <v>40</v>
      </c>
      <c r="L1247" s="68">
        <f t="shared" si="230"/>
        <v>0</v>
      </c>
      <c r="M1247" s="68">
        <f t="shared" si="231"/>
        <v>100</v>
      </c>
      <c r="N1247" s="96">
        <v>25</v>
      </c>
      <c r="O1247" s="97" t="str">
        <f t="shared" si="232"/>
        <v>DEC</v>
      </c>
      <c r="P1247" s="96">
        <v>25</v>
      </c>
      <c r="Q1247" s="98">
        <f t="shared" si="233"/>
        <v>15</v>
      </c>
      <c r="R1247" s="97">
        <f t="shared" si="234"/>
        <v>0.60000000000000009</v>
      </c>
      <c r="S1247" s="99" t="str">
        <f t="shared" si="235"/>
        <v>GROWTH</v>
      </c>
      <c r="T1247" s="68">
        <v>100</v>
      </c>
      <c r="U1247" s="100" t="str">
        <f t="shared" si="236"/>
        <v>jAN</v>
      </c>
      <c r="V1247" s="96">
        <v>100</v>
      </c>
      <c r="W1247" s="101">
        <f t="shared" si="237"/>
        <v>-60</v>
      </c>
      <c r="X1247" s="102">
        <f t="shared" si="238"/>
        <v>-0.6</v>
      </c>
      <c r="Y1247" s="103" t="str">
        <f t="shared" si="239"/>
        <v>DEGROWTH</v>
      </c>
      <c r="Z1247" s="74">
        <v>0</v>
      </c>
      <c r="AA1247" s="69"/>
      <c r="AB1247" s="69" t="s">
        <v>130</v>
      </c>
      <c r="AC1247" s="3"/>
    </row>
    <row r="1248" spans="1:29" ht="14.25" customHeight="1">
      <c r="A1248" s="69" t="s">
        <v>130</v>
      </c>
      <c r="B1248" s="71" t="s">
        <v>122</v>
      </c>
      <c r="C1248" s="71" t="s">
        <v>2806</v>
      </c>
      <c r="D1248" s="71">
        <v>1000003280</v>
      </c>
      <c r="E1248" s="72" t="s">
        <v>2807</v>
      </c>
      <c r="F1248" s="73">
        <v>44951</v>
      </c>
      <c r="G1248" s="66" t="str">
        <f t="shared" si="228"/>
        <v>Targeted Dealer</v>
      </c>
      <c r="H1248" s="66"/>
      <c r="I1248" s="67">
        <v>115</v>
      </c>
      <c r="J1248" s="67">
        <f t="shared" si="229"/>
        <v>115</v>
      </c>
      <c r="K1248" s="68">
        <v>125</v>
      </c>
      <c r="L1248" s="68">
        <f t="shared" si="230"/>
        <v>-10</v>
      </c>
      <c r="M1248" s="68">
        <f t="shared" si="231"/>
        <v>108.69565217391305</v>
      </c>
      <c r="N1248" s="96">
        <v>125</v>
      </c>
      <c r="O1248" s="97" t="str">
        <f t="shared" si="232"/>
        <v>DEC</v>
      </c>
      <c r="P1248" s="96">
        <v>125</v>
      </c>
      <c r="Q1248" s="98">
        <f t="shared" si="233"/>
        <v>0</v>
      </c>
      <c r="R1248" s="97">
        <f t="shared" si="234"/>
        <v>0</v>
      </c>
      <c r="S1248" s="99" t="str">
        <f t="shared" si="235"/>
        <v>GROWTH</v>
      </c>
      <c r="T1248" s="68">
        <v>50</v>
      </c>
      <c r="U1248" s="100" t="str">
        <f t="shared" si="236"/>
        <v>jAN</v>
      </c>
      <c r="V1248" s="96">
        <v>50</v>
      </c>
      <c r="W1248" s="101">
        <f t="shared" si="237"/>
        <v>75</v>
      </c>
      <c r="X1248" s="102">
        <f t="shared" si="238"/>
        <v>1.5</v>
      </c>
      <c r="Y1248" s="103" t="str">
        <f t="shared" si="239"/>
        <v>GROWTH</v>
      </c>
      <c r="Z1248" s="74">
        <v>0</v>
      </c>
      <c r="AA1248" s="69"/>
      <c r="AB1248" s="69" t="s">
        <v>130</v>
      </c>
      <c r="AC1248" s="3"/>
    </row>
    <row r="1249" spans="1:29" ht="14.25" customHeight="1">
      <c r="A1249" s="69" t="s">
        <v>130</v>
      </c>
      <c r="B1249" s="71" t="s">
        <v>111</v>
      </c>
      <c r="C1249" s="71" t="s">
        <v>2808</v>
      </c>
      <c r="D1249" s="71">
        <v>1000001472</v>
      </c>
      <c r="E1249" s="72" t="s">
        <v>2809</v>
      </c>
      <c r="F1249" s="73">
        <v>41340</v>
      </c>
      <c r="G1249" s="66" t="str">
        <f t="shared" si="228"/>
        <v>Targeted Dealer</v>
      </c>
      <c r="H1249" s="66"/>
      <c r="I1249" s="67">
        <v>30</v>
      </c>
      <c r="J1249" s="67">
        <f t="shared" si="229"/>
        <v>30</v>
      </c>
      <c r="K1249" s="68">
        <v>30</v>
      </c>
      <c r="L1249" s="68">
        <f t="shared" si="230"/>
        <v>0</v>
      </c>
      <c r="M1249" s="68">
        <f t="shared" si="231"/>
        <v>100</v>
      </c>
      <c r="N1249" s="96">
        <v>30</v>
      </c>
      <c r="O1249" s="97" t="str">
        <f t="shared" si="232"/>
        <v>DEC</v>
      </c>
      <c r="P1249" s="96">
        <v>30</v>
      </c>
      <c r="Q1249" s="98">
        <f t="shared" si="233"/>
        <v>0</v>
      </c>
      <c r="R1249" s="97">
        <f t="shared" si="234"/>
        <v>0</v>
      </c>
      <c r="S1249" s="99" t="str">
        <f t="shared" si="235"/>
        <v>GROWTH</v>
      </c>
      <c r="T1249" s="68">
        <v>30</v>
      </c>
      <c r="U1249" s="100" t="str">
        <f t="shared" si="236"/>
        <v>jAN</v>
      </c>
      <c r="V1249" s="96">
        <v>30</v>
      </c>
      <c r="W1249" s="101">
        <f t="shared" si="237"/>
        <v>0</v>
      </c>
      <c r="X1249" s="102">
        <f t="shared" si="238"/>
        <v>0</v>
      </c>
      <c r="Y1249" s="103" t="str">
        <f t="shared" si="239"/>
        <v>GROWTH</v>
      </c>
      <c r="Z1249" s="74">
        <v>1</v>
      </c>
      <c r="AA1249" s="69"/>
      <c r="AB1249" s="69" t="s">
        <v>130</v>
      </c>
      <c r="AC1249" s="3"/>
    </row>
    <row r="1250" spans="1:29" ht="14.25" customHeight="1">
      <c r="A1250" s="69" t="s">
        <v>130</v>
      </c>
      <c r="B1250" s="71" t="s">
        <v>111</v>
      </c>
      <c r="C1250" s="71" t="s">
        <v>2810</v>
      </c>
      <c r="D1250" s="71">
        <v>1000001477</v>
      </c>
      <c r="E1250" s="72" t="s">
        <v>2811</v>
      </c>
      <c r="F1250" s="73">
        <v>41449</v>
      </c>
      <c r="G1250" s="66" t="str">
        <f t="shared" si="228"/>
        <v>Targeted Dealer</v>
      </c>
      <c r="H1250" s="66"/>
      <c r="I1250" s="67">
        <v>50</v>
      </c>
      <c r="J1250" s="67">
        <f t="shared" si="229"/>
        <v>50</v>
      </c>
      <c r="K1250" s="68">
        <v>66</v>
      </c>
      <c r="L1250" s="68">
        <f t="shared" si="230"/>
        <v>-16</v>
      </c>
      <c r="M1250" s="68">
        <f t="shared" si="231"/>
        <v>132</v>
      </c>
      <c r="N1250" s="96">
        <v>71</v>
      </c>
      <c r="O1250" s="97" t="str">
        <f t="shared" si="232"/>
        <v>DEC</v>
      </c>
      <c r="P1250" s="96">
        <v>71</v>
      </c>
      <c r="Q1250" s="98">
        <f t="shared" si="233"/>
        <v>-5</v>
      </c>
      <c r="R1250" s="97">
        <f t="shared" si="234"/>
        <v>-7.0422535211267623E-2</v>
      </c>
      <c r="S1250" s="99" t="str">
        <f t="shared" si="235"/>
        <v>DEGROWTH</v>
      </c>
      <c r="T1250" s="68">
        <v>66</v>
      </c>
      <c r="U1250" s="100" t="str">
        <f t="shared" si="236"/>
        <v>jAN</v>
      </c>
      <c r="V1250" s="96">
        <v>66</v>
      </c>
      <c r="W1250" s="101">
        <f t="shared" si="237"/>
        <v>0</v>
      </c>
      <c r="X1250" s="102">
        <f t="shared" si="238"/>
        <v>0</v>
      </c>
      <c r="Y1250" s="103" t="str">
        <f t="shared" si="239"/>
        <v>GROWTH</v>
      </c>
      <c r="Z1250" s="74">
        <v>0</v>
      </c>
      <c r="AA1250" s="69"/>
      <c r="AB1250" s="69" t="s">
        <v>130</v>
      </c>
      <c r="AC1250" s="3"/>
    </row>
    <row r="1251" spans="1:29" ht="14.25" customHeight="1">
      <c r="A1251" s="69" t="s">
        <v>130</v>
      </c>
      <c r="B1251" s="71" t="s">
        <v>111</v>
      </c>
      <c r="C1251" s="71" t="s">
        <v>2812</v>
      </c>
      <c r="D1251" s="71">
        <v>1000001461</v>
      </c>
      <c r="E1251" s="72" t="s">
        <v>2813</v>
      </c>
      <c r="F1251" s="73">
        <v>41814</v>
      </c>
      <c r="G1251" s="66" t="str">
        <f t="shared" si="228"/>
        <v>Targeted Dealer</v>
      </c>
      <c r="H1251" s="66"/>
      <c r="I1251" s="67">
        <v>100</v>
      </c>
      <c r="J1251" s="67">
        <f t="shared" si="229"/>
        <v>100</v>
      </c>
      <c r="K1251" s="68">
        <v>101</v>
      </c>
      <c r="L1251" s="68">
        <f t="shared" si="230"/>
        <v>-1</v>
      </c>
      <c r="M1251" s="68">
        <f t="shared" si="231"/>
        <v>101</v>
      </c>
      <c r="N1251" s="96">
        <v>136</v>
      </c>
      <c r="O1251" s="97" t="str">
        <f t="shared" si="232"/>
        <v>DEC</v>
      </c>
      <c r="P1251" s="96">
        <v>136</v>
      </c>
      <c r="Q1251" s="98">
        <f t="shared" si="233"/>
        <v>-35</v>
      </c>
      <c r="R1251" s="97">
        <f t="shared" si="234"/>
        <v>-0.25735294117647056</v>
      </c>
      <c r="S1251" s="99" t="str">
        <f t="shared" si="235"/>
        <v>DEGROWTH</v>
      </c>
      <c r="T1251" s="68">
        <v>60</v>
      </c>
      <c r="U1251" s="100" t="str">
        <f t="shared" si="236"/>
        <v>jAN</v>
      </c>
      <c r="V1251" s="96">
        <v>60</v>
      </c>
      <c r="W1251" s="101">
        <f t="shared" si="237"/>
        <v>41</v>
      </c>
      <c r="X1251" s="102">
        <f t="shared" si="238"/>
        <v>0.68333333333333335</v>
      </c>
      <c r="Y1251" s="103" t="str">
        <f t="shared" si="239"/>
        <v>GROWTH</v>
      </c>
      <c r="Z1251" s="74">
        <v>0</v>
      </c>
      <c r="AA1251" s="69"/>
      <c r="AB1251" s="69" t="s">
        <v>130</v>
      </c>
      <c r="AC1251" s="3"/>
    </row>
    <row r="1252" spans="1:29" ht="14.25" customHeight="1">
      <c r="A1252" s="69" t="s">
        <v>130</v>
      </c>
      <c r="B1252" s="71" t="s">
        <v>111</v>
      </c>
      <c r="C1252" s="71" t="s">
        <v>2814</v>
      </c>
      <c r="D1252" s="71">
        <v>1000001463</v>
      </c>
      <c r="E1252" s="72" t="s">
        <v>2815</v>
      </c>
      <c r="F1252" s="73">
        <v>41856</v>
      </c>
      <c r="G1252" s="66" t="str">
        <f t="shared" si="228"/>
        <v>Targeted Dealer</v>
      </c>
      <c r="H1252" s="66"/>
      <c r="I1252" s="67">
        <v>120</v>
      </c>
      <c r="J1252" s="67">
        <f t="shared" si="229"/>
        <v>120</v>
      </c>
      <c r="K1252" s="68">
        <v>131</v>
      </c>
      <c r="L1252" s="68">
        <f t="shared" si="230"/>
        <v>-11</v>
      </c>
      <c r="M1252" s="68">
        <f t="shared" si="231"/>
        <v>109.16666666666667</v>
      </c>
      <c r="N1252" s="96">
        <v>125</v>
      </c>
      <c r="O1252" s="97" t="str">
        <f t="shared" si="232"/>
        <v>DEC</v>
      </c>
      <c r="P1252" s="96">
        <v>125</v>
      </c>
      <c r="Q1252" s="98">
        <f t="shared" si="233"/>
        <v>6</v>
      </c>
      <c r="R1252" s="97">
        <f t="shared" si="234"/>
        <v>4.8000000000000043E-2</v>
      </c>
      <c r="S1252" s="99" t="str">
        <f t="shared" si="235"/>
        <v>GROWTH</v>
      </c>
      <c r="T1252" s="68">
        <v>170</v>
      </c>
      <c r="U1252" s="100" t="str">
        <f t="shared" si="236"/>
        <v>jAN</v>
      </c>
      <c r="V1252" s="96">
        <v>170</v>
      </c>
      <c r="W1252" s="101">
        <f t="shared" si="237"/>
        <v>-39</v>
      </c>
      <c r="X1252" s="102">
        <f t="shared" si="238"/>
        <v>-0.22941176470588232</v>
      </c>
      <c r="Y1252" s="103" t="str">
        <f t="shared" si="239"/>
        <v>DEGROWTH</v>
      </c>
      <c r="Z1252" s="74">
        <v>0</v>
      </c>
      <c r="AA1252" s="69"/>
      <c r="AB1252" s="69" t="s">
        <v>130</v>
      </c>
      <c r="AC1252" s="3"/>
    </row>
    <row r="1253" spans="1:29" ht="14.25" customHeight="1">
      <c r="A1253" s="69" t="s">
        <v>130</v>
      </c>
      <c r="B1253" s="71" t="s">
        <v>111</v>
      </c>
      <c r="C1253" s="71" t="s">
        <v>2816</v>
      </c>
      <c r="D1253" s="71">
        <v>1000001468</v>
      </c>
      <c r="E1253" s="72" t="s">
        <v>2817</v>
      </c>
      <c r="F1253" s="73">
        <v>41940</v>
      </c>
      <c r="G1253" s="66" t="str">
        <f t="shared" si="228"/>
        <v>Targeted Dealer</v>
      </c>
      <c r="H1253" s="66"/>
      <c r="I1253" s="67">
        <v>250</v>
      </c>
      <c r="J1253" s="67">
        <f t="shared" si="229"/>
        <v>250</v>
      </c>
      <c r="K1253" s="68">
        <v>275</v>
      </c>
      <c r="L1253" s="68">
        <f t="shared" si="230"/>
        <v>-25</v>
      </c>
      <c r="M1253" s="68">
        <f t="shared" si="231"/>
        <v>110</v>
      </c>
      <c r="N1253" s="96">
        <v>325</v>
      </c>
      <c r="O1253" s="97" t="str">
        <f t="shared" si="232"/>
        <v>DEC</v>
      </c>
      <c r="P1253" s="96">
        <v>325</v>
      </c>
      <c r="Q1253" s="98">
        <f t="shared" si="233"/>
        <v>-50</v>
      </c>
      <c r="R1253" s="97">
        <f t="shared" si="234"/>
        <v>-0.15384615384615385</v>
      </c>
      <c r="S1253" s="99" t="str">
        <f t="shared" si="235"/>
        <v>DEGROWTH</v>
      </c>
      <c r="T1253" s="68">
        <v>230</v>
      </c>
      <c r="U1253" s="100" t="str">
        <f t="shared" si="236"/>
        <v>jAN</v>
      </c>
      <c r="V1253" s="96">
        <v>230</v>
      </c>
      <c r="W1253" s="101">
        <f t="shared" si="237"/>
        <v>45</v>
      </c>
      <c r="X1253" s="102">
        <f t="shared" si="238"/>
        <v>0.19565217391304346</v>
      </c>
      <c r="Y1253" s="103" t="str">
        <f t="shared" si="239"/>
        <v>GROWTH</v>
      </c>
      <c r="Z1253" s="74">
        <v>0</v>
      </c>
      <c r="AA1253" s="69"/>
      <c r="AB1253" s="69" t="s">
        <v>130</v>
      </c>
      <c r="AC1253" s="3"/>
    </row>
    <row r="1254" spans="1:29" ht="14.25" customHeight="1">
      <c r="A1254" s="69" t="s">
        <v>130</v>
      </c>
      <c r="B1254" s="71" t="s">
        <v>111</v>
      </c>
      <c r="C1254" s="71" t="s">
        <v>2818</v>
      </c>
      <c r="D1254" s="71">
        <v>1000001462</v>
      </c>
      <c r="E1254" s="72" t="s">
        <v>2819</v>
      </c>
      <c r="F1254" s="73">
        <v>41967</v>
      </c>
      <c r="G1254" s="66" t="str">
        <f t="shared" si="228"/>
        <v>Targeted Dealer</v>
      </c>
      <c r="H1254" s="66"/>
      <c r="I1254" s="67">
        <v>50</v>
      </c>
      <c r="J1254" s="67">
        <f t="shared" si="229"/>
        <v>50</v>
      </c>
      <c r="K1254" s="68">
        <v>80</v>
      </c>
      <c r="L1254" s="68">
        <f t="shared" si="230"/>
        <v>-30</v>
      </c>
      <c r="M1254" s="68">
        <f t="shared" si="231"/>
        <v>160</v>
      </c>
      <c r="N1254" s="96">
        <v>75</v>
      </c>
      <c r="O1254" s="97" t="str">
        <f t="shared" si="232"/>
        <v>DEC</v>
      </c>
      <c r="P1254" s="96">
        <v>75</v>
      </c>
      <c r="Q1254" s="98">
        <f t="shared" si="233"/>
        <v>5</v>
      </c>
      <c r="R1254" s="97">
        <f t="shared" si="234"/>
        <v>6.6666666666666652E-2</v>
      </c>
      <c r="S1254" s="99" t="str">
        <f t="shared" si="235"/>
        <v>GROWTH</v>
      </c>
      <c r="T1254" s="68">
        <v>25</v>
      </c>
      <c r="U1254" s="100" t="str">
        <f t="shared" si="236"/>
        <v>jAN</v>
      </c>
      <c r="V1254" s="96">
        <v>25</v>
      </c>
      <c r="W1254" s="101">
        <f t="shared" si="237"/>
        <v>55</v>
      </c>
      <c r="X1254" s="102">
        <f t="shared" si="238"/>
        <v>2.2000000000000002</v>
      </c>
      <c r="Y1254" s="103" t="str">
        <f t="shared" si="239"/>
        <v>GROWTH</v>
      </c>
      <c r="Z1254" s="74">
        <v>0</v>
      </c>
      <c r="AA1254" s="69"/>
      <c r="AB1254" s="69" t="s">
        <v>130</v>
      </c>
      <c r="AC1254" s="3"/>
    </row>
    <row r="1255" spans="1:29" ht="14.25" customHeight="1">
      <c r="A1255" s="69" t="s">
        <v>130</v>
      </c>
      <c r="B1255" s="71" t="s">
        <v>111</v>
      </c>
      <c r="C1255" s="71" t="s">
        <v>2820</v>
      </c>
      <c r="D1255" s="71">
        <v>1000001469</v>
      </c>
      <c r="E1255" s="72" t="s">
        <v>2821</v>
      </c>
      <c r="F1255" s="73">
        <v>43600</v>
      </c>
      <c r="G1255" s="66" t="str">
        <f t="shared" si="228"/>
        <v>Targeted Dealer</v>
      </c>
      <c r="H1255" s="66"/>
      <c r="I1255" s="67">
        <v>130</v>
      </c>
      <c r="J1255" s="67">
        <f t="shared" si="229"/>
        <v>130</v>
      </c>
      <c r="K1255" s="68">
        <v>151.5</v>
      </c>
      <c r="L1255" s="68">
        <f t="shared" si="230"/>
        <v>-21.5</v>
      </c>
      <c r="M1255" s="68">
        <f t="shared" si="231"/>
        <v>116.53846153846153</v>
      </c>
      <c r="N1255" s="96">
        <v>223</v>
      </c>
      <c r="O1255" s="97" t="str">
        <f t="shared" si="232"/>
        <v>DEC</v>
      </c>
      <c r="P1255" s="96">
        <v>223</v>
      </c>
      <c r="Q1255" s="98">
        <f t="shared" si="233"/>
        <v>-71.5</v>
      </c>
      <c r="R1255" s="97">
        <f t="shared" si="234"/>
        <v>-0.320627802690583</v>
      </c>
      <c r="S1255" s="99" t="str">
        <f t="shared" si="235"/>
        <v>DEGROWTH</v>
      </c>
      <c r="T1255" s="68">
        <v>150</v>
      </c>
      <c r="U1255" s="100" t="str">
        <f t="shared" si="236"/>
        <v>jAN</v>
      </c>
      <c r="V1255" s="96">
        <v>150</v>
      </c>
      <c r="W1255" s="101">
        <f t="shared" si="237"/>
        <v>1.5</v>
      </c>
      <c r="X1255" s="102">
        <f t="shared" si="238"/>
        <v>1.0000000000000009E-2</v>
      </c>
      <c r="Y1255" s="103" t="str">
        <f t="shared" si="239"/>
        <v>GROWTH</v>
      </c>
      <c r="Z1255" s="74">
        <v>0</v>
      </c>
      <c r="AA1255" s="69"/>
      <c r="AB1255" s="69" t="s">
        <v>130</v>
      </c>
      <c r="AC1255" s="3"/>
    </row>
    <row r="1256" spans="1:29" ht="14.25" customHeight="1">
      <c r="A1256" s="69" t="s">
        <v>130</v>
      </c>
      <c r="B1256" s="71" t="s">
        <v>111</v>
      </c>
      <c r="C1256" s="71" t="s">
        <v>2822</v>
      </c>
      <c r="D1256" s="71">
        <v>1000001459</v>
      </c>
      <c r="E1256" s="72" t="s">
        <v>2823</v>
      </c>
      <c r="F1256" s="73">
        <v>43686</v>
      </c>
      <c r="G1256" s="66" t="str">
        <f t="shared" si="228"/>
        <v>Targeted Dealer</v>
      </c>
      <c r="H1256" s="66"/>
      <c r="I1256" s="67">
        <v>215</v>
      </c>
      <c r="J1256" s="67">
        <f t="shared" si="229"/>
        <v>215</v>
      </c>
      <c r="K1256" s="68">
        <v>0</v>
      </c>
      <c r="L1256" s="68">
        <f t="shared" si="230"/>
        <v>215</v>
      </c>
      <c r="M1256" s="68">
        <f t="shared" si="231"/>
        <v>0</v>
      </c>
      <c r="N1256" s="96">
        <v>0</v>
      </c>
      <c r="O1256" s="97" t="str">
        <f t="shared" si="232"/>
        <v>DEC</v>
      </c>
      <c r="P1256" s="96">
        <v>0</v>
      </c>
      <c r="Q1256" s="98">
        <f t="shared" si="233"/>
        <v>0</v>
      </c>
      <c r="R1256" s="97" t="str">
        <f t="shared" si="234"/>
        <v xml:space="preserve"> </v>
      </c>
      <c r="S1256" s="99" t="b">
        <f t="shared" si="235"/>
        <v>0</v>
      </c>
      <c r="T1256" s="68">
        <v>0</v>
      </c>
      <c r="U1256" s="100" t="str">
        <f t="shared" si="236"/>
        <v>jAN</v>
      </c>
      <c r="V1256" s="96">
        <v>0</v>
      </c>
      <c r="W1256" s="101">
        <f t="shared" si="237"/>
        <v>0</v>
      </c>
      <c r="X1256" s="102">
        <f t="shared" si="238"/>
        <v>0</v>
      </c>
      <c r="Y1256" s="103" t="b">
        <f t="shared" si="239"/>
        <v>0</v>
      </c>
      <c r="Z1256" s="74">
        <v>1</v>
      </c>
      <c r="AA1256" s="69"/>
      <c r="AB1256" s="69" t="s">
        <v>130</v>
      </c>
      <c r="AC1256" s="3"/>
    </row>
    <row r="1257" spans="1:29" ht="14.25" customHeight="1">
      <c r="A1257" s="69" t="s">
        <v>130</v>
      </c>
      <c r="B1257" s="71" t="s">
        <v>111</v>
      </c>
      <c r="C1257" s="71" t="s">
        <v>2824</v>
      </c>
      <c r="D1257" s="71">
        <v>1000001195</v>
      </c>
      <c r="E1257" s="71" t="s">
        <v>2825</v>
      </c>
      <c r="F1257" s="73">
        <v>43804</v>
      </c>
      <c r="G1257" s="66" t="str">
        <f t="shared" si="228"/>
        <v>Targeted Dealer</v>
      </c>
      <c r="H1257" s="66"/>
      <c r="I1257" s="67">
        <v>200</v>
      </c>
      <c r="J1257" s="67">
        <f t="shared" si="229"/>
        <v>200</v>
      </c>
      <c r="K1257" s="68">
        <v>130</v>
      </c>
      <c r="L1257" s="68">
        <f t="shared" si="230"/>
        <v>70</v>
      </c>
      <c r="M1257" s="68">
        <f t="shared" si="231"/>
        <v>65</v>
      </c>
      <c r="N1257" s="96">
        <v>201</v>
      </c>
      <c r="O1257" s="97" t="str">
        <f t="shared" si="232"/>
        <v>DEC</v>
      </c>
      <c r="P1257" s="96">
        <v>201</v>
      </c>
      <c r="Q1257" s="98">
        <f t="shared" si="233"/>
        <v>-71</v>
      </c>
      <c r="R1257" s="97">
        <f t="shared" si="234"/>
        <v>-0.35323383084577109</v>
      </c>
      <c r="S1257" s="99" t="str">
        <f t="shared" si="235"/>
        <v>DEGROWTH</v>
      </c>
      <c r="T1257" s="68">
        <v>75</v>
      </c>
      <c r="U1257" s="100" t="str">
        <f t="shared" si="236"/>
        <v>jAN</v>
      </c>
      <c r="V1257" s="96">
        <v>75</v>
      </c>
      <c r="W1257" s="101">
        <f t="shared" si="237"/>
        <v>55</v>
      </c>
      <c r="X1257" s="102">
        <f t="shared" si="238"/>
        <v>0.73333333333333339</v>
      </c>
      <c r="Y1257" s="103" t="str">
        <f t="shared" si="239"/>
        <v>GROWTH</v>
      </c>
      <c r="Z1257" s="74">
        <v>0</v>
      </c>
      <c r="AA1257" s="69"/>
      <c r="AB1257" s="69" t="s">
        <v>130</v>
      </c>
      <c r="AC1257" s="3"/>
    </row>
    <row r="1258" spans="1:29" ht="14.25" customHeight="1">
      <c r="A1258" s="69" t="s">
        <v>130</v>
      </c>
      <c r="B1258" s="71" t="s">
        <v>111</v>
      </c>
      <c r="C1258" s="71" t="s">
        <v>2826</v>
      </c>
      <c r="D1258" s="71">
        <v>1000001465</v>
      </c>
      <c r="E1258" s="72" t="s">
        <v>2827</v>
      </c>
      <c r="F1258" s="73">
        <v>43867</v>
      </c>
      <c r="G1258" s="66" t="str">
        <f t="shared" si="228"/>
        <v>Targeted Dealer</v>
      </c>
      <c r="H1258" s="66"/>
      <c r="I1258" s="67">
        <v>255</v>
      </c>
      <c r="J1258" s="67">
        <f t="shared" si="229"/>
        <v>255.00000000000003</v>
      </c>
      <c r="K1258" s="68">
        <v>258.5</v>
      </c>
      <c r="L1258" s="68">
        <f t="shared" si="230"/>
        <v>-3.5</v>
      </c>
      <c r="M1258" s="68">
        <f t="shared" si="231"/>
        <v>101.37254901960783</v>
      </c>
      <c r="N1258" s="96">
        <v>256.5</v>
      </c>
      <c r="O1258" s="97" t="str">
        <f t="shared" si="232"/>
        <v>DEC</v>
      </c>
      <c r="P1258" s="96">
        <v>256.5</v>
      </c>
      <c r="Q1258" s="98">
        <f t="shared" si="233"/>
        <v>2</v>
      </c>
      <c r="R1258" s="97">
        <f t="shared" si="234"/>
        <v>7.7972709551656916E-3</v>
      </c>
      <c r="S1258" s="99" t="str">
        <f t="shared" si="235"/>
        <v>GROWTH</v>
      </c>
      <c r="T1258" s="68">
        <v>401.5</v>
      </c>
      <c r="U1258" s="100" t="str">
        <f t="shared" si="236"/>
        <v>jAN</v>
      </c>
      <c r="V1258" s="96">
        <v>401.5</v>
      </c>
      <c r="W1258" s="101">
        <f t="shared" si="237"/>
        <v>-143</v>
      </c>
      <c r="X1258" s="102">
        <f t="shared" si="238"/>
        <v>-0.35616438356164382</v>
      </c>
      <c r="Y1258" s="103" t="str">
        <f t="shared" si="239"/>
        <v>DEGROWTH</v>
      </c>
      <c r="Z1258" s="74">
        <v>0</v>
      </c>
      <c r="AA1258" s="69"/>
      <c r="AB1258" s="69" t="s">
        <v>130</v>
      </c>
      <c r="AC1258" s="3"/>
    </row>
    <row r="1259" spans="1:29" ht="14.25" customHeight="1">
      <c r="A1259" s="69" t="s">
        <v>130</v>
      </c>
      <c r="B1259" s="71" t="s">
        <v>111</v>
      </c>
      <c r="C1259" s="71" t="s">
        <v>2828</v>
      </c>
      <c r="D1259" s="71">
        <v>1000002010</v>
      </c>
      <c r="E1259" s="72" t="s">
        <v>2829</v>
      </c>
      <c r="F1259" s="73">
        <v>44488</v>
      </c>
      <c r="G1259" s="66" t="str">
        <f t="shared" si="228"/>
        <v>Targeted Dealer</v>
      </c>
      <c r="H1259" s="66"/>
      <c r="I1259" s="67">
        <v>50</v>
      </c>
      <c r="J1259" s="67">
        <f t="shared" si="229"/>
        <v>50</v>
      </c>
      <c r="K1259" s="68">
        <v>99.75</v>
      </c>
      <c r="L1259" s="68">
        <f t="shared" si="230"/>
        <v>-49.75</v>
      </c>
      <c r="M1259" s="68">
        <f t="shared" si="231"/>
        <v>199.5</v>
      </c>
      <c r="N1259" s="96">
        <v>18</v>
      </c>
      <c r="O1259" s="97" t="str">
        <f t="shared" si="232"/>
        <v>DEC</v>
      </c>
      <c r="P1259" s="96">
        <v>18</v>
      </c>
      <c r="Q1259" s="98">
        <f t="shared" si="233"/>
        <v>81.75</v>
      </c>
      <c r="R1259" s="97">
        <f t="shared" si="234"/>
        <v>4.541666666666667</v>
      </c>
      <c r="S1259" s="99" t="str">
        <f t="shared" si="235"/>
        <v>GROWTH</v>
      </c>
      <c r="T1259" s="68">
        <v>79.5</v>
      </c>
      <c r="U1259" s="100" t="str">
        <f t="shared" si="236"/>
        <v>jAN</v>
      </c>
      <c r="V1259" s="96">
        <v>79.5</v>
      </c>
      <c r="W1259" s="101">
        <f t="shared" si="237"/>
        <v>20.25</v>
      </c>
      <c r="X1259" s="102">
        <f t="shared" si="238"/>
        <v>0.25471698113207553</v>
      </c>
      <c r="Y1259" s="103" t="str">
        <f t="shared" si="239"/>
        <v>GROWTH</v>
      </c>
      <c r="Z1259" s="74">
        <v>0</v>
      </c>
      <c r="AA1259" s="69"/>
      <c r="AB1259" s="69" t="s">
        <v>130</v>
      </c>
      <c r="AC1259" s="3"/>
    </row>
    <row r="1260" spans="1:29" ht="14.25" customHeight="1">
      <c r="A1260" s="69" t="s">
        <v>130</v>
      </c>
      <c r="B1260" s="71" t="s">
        <v>111</v>
      </c>
      <c r="C1260" s="71" t="s">
        <v>2830</v>
      </c>
      <c r="D1260" s="71">
        <v>1000002510</v>
      </c>
      <c r="E1260" s="72" t="s">
        <v>2831</v>
      </c>
      <c r="F1260" s="73">
        <v>44585</v>
      </c>
      <c r="G1260" s="66" t="str">
        <f t="shared" si="228"/>
        <v>Targeted Dealer</v>
      </c>
      <c r="H1260" s="66"/>
      <c r="I1260" s="67">
        <v>100</v>
      </c>
      <c r="J1260" s="67">
        <f t="shared" si="229"/>
        <v>100</v>
      </c>
      <c r="K1260" s="68">
        <v>110</v>
      </c>
      <c r="L1260" s="68">
        <f t="shared" si="230"/>
        <v>-10</v>
      </c>
      <c r="M1260" s="68">
        <f t="shared" si="231"/>
        <v>110</v>
      </c>
      <c r="N1260" s="96">
        <v>120</v>
      </c>
      <c r="O1260" s="97" t="str">
        <f t="shared" si="232"/>
        <v>DEC</v>
      </c>
      <c r="P1260" s="96">
        <v>120</v>
      </c>
      <c r="Q1260" s="98">
        <f t="shared" si="233"/>
        <v>-10</v>
      </c>
      <c r="R1260" s="97">
        <f t="shared" si="234"/>
        <v>-8.333333333333337E-2</v>
      </c>
      <c r="S1260" s="99" t="str">
        <f t="shared" si="235"/>
        <v>DEGROWTH</v>
      </c>
      <c r="T1260" s="68">
        <v>60</v>
      </c>
      <c r="U1260" s="100" t="str">
        <f t="shared" si="236"/>
        <v>jAN</v>
      </c>
      <c r="V1260" s="96">
        <v>60</v>
      </c>
      <c r="W1260" s="101">
        <f t="shared" si="237"/>
        <v>50</v>
      </c>
      <c r="X1260" s="102">
        <f t="shared" si="238"/>
        <v>0.83333333333333326</v>
      </c>
      <c r="Y1260" s="103" t="str">
        <f t="shared" si="239"/>
        <v>GROWTH</v>
      </c>
      <c r="Z1260" s="74">
        <v>0</v>
      </c>
      <c r="AA1260" s="69"/>
      <c r="AB1260" s="69" t="s">
        <v>130</v>
      </c>
      <c r="AC1260" s="3"/>
    </row>
    <row r="1261" spans="1:29" ht="14.25" customHeight="1">
      <c r="A1261" s="69" t="s">
        <v>130</v>
      </c>
      <c r="B1261" s="71" t="s">
        <v>111</v>
      </c>
      <c r="C1261" s="71" t="s">
        <v>2832</v>
      </c>
      <c r="D1261" s="71">
        <v>1000002773</v>
      </c>
      <c r="E1261" s="72" t="s">
        <v>2833</v>
      </c>
      <c r="F1261" s="73">
        <v>44692</v>
      </c>
      <c r="G1261" s="66" t="str">
        <f t="shared" si="228"/>
        <v>Targeted Dealer</v>
      </c>
      <c r="H1261" s="66"/>
      <c r="I1261" s="67">
        <v>200</v>
      </c>
      <c r="J1261" s="67">
        <f t="shared" si="229"/>
        <v>200</v>
      </c>
      <c r="K1261" s="68">
        <v>203</v>
      </c>
      <c r="L1261" s="68">
        <f t="shared" si="230"/>
        <v>-3</v>
      </c>
      <c r="M1261" s="68">
        <f t="shared" si="231"/>
        <v>101.5</v>
      </c>
      <c r="N1261" s="96">
        <v>202</v>
      </c>
      <c r="O1261" s="97" t="str">
        <f t="shared" si="232"/>
        <v>DEC</v>
      </c>
      <c r="P1261" s="96">
        <v>202</v>
      </c>
      <c r="Q1261" s="98">
        <f t="shared" si="233"/>
        <v>1</v>
      </c>
      <c r="R1261" s="97">
        <f t="shared" si="234"/>
        <v>4.9504950495049549E-3</v>
      </c>
      <c r="S1261" s="99" t="str">
        <f t="shared" si="235"/>
        <v>GROWTH</v>
      </c>
      <c r="T1261" s="68">
        <v>150</v>
      </c>
      <c r="U1261" s="100" t="str">
        <f t="shared" si="236"/>
        <v>jAN</v>
      </c>
      <c r="V1261" s="96">
        <v>150</v>
      </c>
      <c r="W1261" s="101">
        <f t="shared" si="237"/>
        <v>53</v>
      </c>
      <c r="X1261" s="102">
        <f t="shared" si="238"/>
        <v>0.35333333333333328</v>
      </c>
      <c r="Y1261" s="103" t="str">
        <f t="shared" si="239"/>
        <v>GROWTH</v>
      </c>
      <c r="Z1261" s="74">
        <v>0</v>
      </c>
      <c r="AA1261" s="69"/>
      <c r="AB1261" s="69" t="s">
        <v>130</v>
      </c>
      <c r="AC1261" s="3"/>
    </row>
    <row r="1262" spans="1:29" ht="14.25" customHeight="1">
      <c r="A1262" s="69" t="s">
        <v>130</v>
      </c>
      <c r="B1262" s="71" t="s">
        <v>111</v>
      </c>
      <c r="C1262" s="71" t="s">
        <v>2834</v>
      </c>
      <c r="D1262" s="71">
        <v>1000002866</v>
      </c>
      <c r="E1262" s="72" t="s">
        <v>2835</v>
      </c>
      <c r="F1262" s="73">
        <v>44767</v>
      </c>
      <c r="G1262" s="66" t="str">
        <f t="shared" si="228"/>
        <v>Targeted Dealer</v>
      </c>
      <c r="H1262" s="66"/>
      <c r="I1262" s="67">
        <v>110</v>
      </c>
      <c r="J1262" s="67">
        <f t="shared" si="229"/>
        <v>110</v>
      </c>
      <c r="K1262" s="68">
        <v>140</v>
      </c>
      <c r="L1262" s="68">
        <f t="shared" si="230"/>
        <v>-30</v>
      </c>
      <c r="M1262" s="68">
        <f t="shared" si="231"/>
        <v>127.27272727272727</v>
      </c>
      <c r="N1262" s="96">
        <v>125</v>
      </c>
      <c r="O1262" s="97" t="str">
        <f t="shared" si="232"/>
        <v>DEC</v>
      </c>
      <c r="P1262" s="96">
        <v>125</v>
      </c>
      <c r="Q1262" s="98">
        <f t="shared" si="233"/>
        <v>15</v>
      </c>
      <c r="R1262" s="97">
        <f t="shared" si="234"/>
        <v>0.12000000000000011</v>
      </c>
      <c r="S1262" s="99" t="str">
        <f t="shared" si="235"/>
        <v>GROWTH</v>
      </c>
      <c r="T1262" s="68">
        <v>35</v>
      </c>
      <c r="U1262" s="100" t="str">
        <f t="shared" si="236"/>
        <v>jAN</v>
      </c>
      <c r="V1262" s="96">
        <v>35</v>
      </c>
      <c r="W1262" s="101">
        <f t="shared" si="237"/>
        <v>105</v>
      </c>
      <c r="X1262" s="102">
        <f t="shared" si="238"/>
        <v>3</v>
      </c>
      <c r="Y1262" s="103" t="str">
        <f t="shared" si="239"/>
        <v>GROWTH</v>
      </c>
      <c r="Z1262" s="74">
        <v>0</v>
      </c>
      <c r="AA1262" s="69"/>
      <c r="AB1262" s="69" t="s">
        <v>130</v>
      </c>
      <c r="AC1262" s="3"/>
    </row>
    <row r="1263" spans="1:29" ht="14.25" customHeight="1">
      <c r="A1263" s="69" t="s">
        <v>130</v>
      </c>
      <c r="B1263" s="71" t="s">
        <v>111</v>
      </c>
      <c r="C1263" s="71" t="s">
        <v>2836</v>
      </c>
      <c r="D1263" s="71">
        <v>1000003392</v>
      </c>
      <c r="E1263" s="71" t="s">
        <v>2837</v>
      </c>
      <c r="F1263" s="73">
        <v>44981</v>
      </c>
      <c r="G1263" s="66" t="str">
        <f t="shared" si="228"/>
        <v>Targeted Dealer</v>
      </c>
      <c r="H1263" s="66"/>
      <c r="I1263" s="67">
        <v>50</v>
      </c>
      <c r="J1263" s="67">
        <f t="shared" si="229"/>
        <v>50</v>
      </c>
      <c r="K1263" s="68">
        <v>85</v>
      </c>
      <c r="L1263" s="68">
        <f t="shared" si="230"/>
        <v>-35</v>
      </c>
      <c r="M1263" s="68">
        <f t="shared" si="231"/>
        <v>170</v>
      </c>
      <c r="N1263" s="96">
        <v>80</v>
      </c>
      <c r="O1263" s="97" t="str">
        <f t="shared" si="232"/>
        <v>DEC</v>
      </c>
      <c r="P1263" s="96">
        <v>80</v>
      </c>
      <c r="Q1263" s="98">
        <f t="shared" si="233"/>
        <v>5</v>
      </c>
      <c r="R1263" s="97">
        <f t="shared" si="234"/>
        <v>6.25E-2</v>
      </c>
      <c r="S1263" s="99" t="str">
        <f t="shared" si="235"/>
        <v>GROWTH</v>
      </c>
      <c r="T1263" s="68">
        <v>55</v>
      </c>
      <c r="U1263" s="100" t="str">
        <f t="shared" si="236"/>
        <v>jAN</v>
      </c>
      <c r="V1263" s="96">
        <v>55</v>
      </c>
      <c r="W1263" s="101">
        <f t="shared" si="237"/>
        <v>30</v>
      </c>
      <c r="X1263" s="102">
        <f t="shared" si="238"/>
        <v>0.54545454545454541</v>
      </c>
      <c r="Y1263" s="103" t="str">
        <f t="shared" si="239"/>
        <v>GROWTH</v>
      </c>
      <c r="Z1263" s="74">
        <v>0</v>
      </c>
      <c r="AA1263" s="69"/>
      <c r="AB1263" s="69" t="s">
        <v>130</v>
      </c>
      <c r="AC1263" s="3"/>
    </row>
    <row r="1264" spans="1:29" ht="14.25" customHeight="1">
      <c r="A1264" s="69" t="s">
        <v>130</v>
      </c>
      <c r="B1264" s="71" t="s">
        <v>111</v>
      </c>
      <c r="C1264" s="71" t="s">
        <v>420</v>
      </c>
      <c r="D1264" s="71">
        <v>1000003462</v>
      </c>
      <c r="E1264" s="71" t="s">
        <v>421</v>
      </c>
      <c r="F1264" s="73">
        <v>45013</v>
      </c>
      <c r="G1264" s="66" t="str">
        <f t="shared" si="228"/>
        <v>Targeted Dealer</v>
      </c>
      <c r="H1264" s="66"/>
      <c r="I1264" s="67">
        <v>270</v>
      </c>
      <c r="J1264" s="67">
        <f t="shared" si="229"/>
        <v>270</v>
      </c>
      <c r="K1264" s="68">
        <v>0</v>
      </c>
      <c r="L1264" s="68">
        <f t="shared" si="230"/>
        <v>270</v>
      </c>
      <c r="M1264" s="68">
        <f t="shared" si="231"/>
        <v>0</v>
      </c>
      <c r="N1264" s="96">
        <v>0</v>
      </c>
      <c r="O1264" s="97" t="str">
        <f t="shared" si="232"/>
        <v>DEC</v>
      </c>
      <c r="P1264" s="96">
        <v>0</v>
      </c>
      <c r="Q1264" s="98">
        <f t="shared" si="233"/>
        <v>0</v>
      </c>
      <c r="R1264" s="97" t="str">
        <f t="shared" si="234"/>
        <v xml:space="preserve"> </v>
      </c>
      <c r="S1264" s="99" t="b">
        <f t="shared" si="235"/>
        <v>0</v>
      </c>
      <c r="T1264" s="68">
        <v>50</v>
      </c>
      <c r="U1264" s="100" t="str">
        <f t="shared" si="236"/>
        <v>jAN</v>
      </c>
      <c r="V1264" s="96">
        <v>50</v>
      </c>
      <c r="W1264" s="101">
        <f t="shared" si="237"/>
        <v>-50</v>
      </c>
      <c r="X1264" s="102">
        <f t="shared" si="238"/>
        <v>-1</v>
      </c>
      <c r="Y1264" s="103" t="str">
        <f t="shared" si="239"/>
        <v>DEGROWTH</v>
      </c>
      <c r="Z1264" s="74">
        <v>1</v>
      </c>
      <c r="AA1264" s="69"/>
      <c r="AB1264" s="69" t="s">
        <v>130</v>
      </c>
      <c r="AC1264" s="3"/>
    </row>
    <row r="1265" spans="1:29" ht="14.25" customHeight="1">
      <c r="A1265" s="69" t="s">
        <v>130</v>
      </c>
      <c r="B1265" s="71" t="s">
        <v>111</v>
      </c>
      <c r="C1265" s="71" t="s">
        <v>2838</v>
      </c>
      <c r="D1265" s="71">
        <v>1000003606</v>
      </c>
      <c r="E1265" s="71" t="s">
        <v>2839</v>
      </c>
      <c r="F1265" s="73">
        <v>45090</v>
      </c>
      <c r="G1265" s="66" t="str">
        <f t="shared" si="228"/>
        <v>Targeted Dealer</v>
      </c>
      <c r="H1265" s="66"/>
      <c r="I1265" s="67">
        <v>100</v>
      </c>
      <c r="J1265" s="67">
        <f t="shared" si="229"/>
        <v>100</v>
      </c>
      <c r="K1265" s="68">
        <v>25</v>
      </c>
      <c r="L1265" s="68">
        <f t="shared" si="230"/>
        <v>75</v>
      </c>
      <c r="M1265" s="68">
        <f t="shared" si="231"/>
        <v>25</v>
      </c>
      <c r="N1265" s="96">
        <v>75</v>
      </c>
      <c r="O1265" s="97" t="str">
        <f t="shared" si="232"/>
        <v>DEC</v>
      </c>
      <c r="P1265" s="96">
        <v>75</v>
      </c>
      <c r="Q1265" s="98">
        <f t="shared" si="233"/>
        <v>-50</v>
      </c>
      <c r="R1265" s="97">
        <f t="shared" si="234"/>
        <v>-0.66666666666666674</v>
      </c>
      <c r="S1265" s="99" t="str">
        <f t="shared" si="235"/>
        <v>DEGROWTH</v>
      </c>
      <c r="T1265" s="68">
        <v>0</v>
      </c>
      <c r="U1265" s="100" t="str">
        <f t="shared" si="236"/>
        <v>jAN</v>
      </c>
      <c r="V1265" s="96">
        <v>0</v>
      </c>
      <c r="W1265" s="101">
        <f t="shared" si="237"/>
        <v>25</v>
      </c>
      <c r="X1265" s="102">
        <f t="shared" si="238"/>
        <v>0</v>
      </c>
      <c r="Y1265" s="103" t="b">
        <f t="shared" si="239"/>
        <v>0</v>
      </c>
      <c r="Z1265" s="74">
        <v>0</v>
      </c>
      <c r="AA1265" s="69"/>
      <c r="AB1265" s="69" t="s">
        <v>130</v>
      </c>
      <c r="AC1265" s="3"/>
    </row>
    <row r="1266" spans="1:29" ht="14.25" customHeight="1">
      <c r="A1266" s="69" t="s">
        <v>130</v>
      </c>
      <c r="B1266" s="78" t="s">
        <v>111</v>
      </c>
      <c r="C1266" s="78" t="s">
        <v>2840</v>
      </c>
      <c r="D1266" s="78">
        <v>1000003921</v>
      </c>
      <c r="E1266" s="78" t="s">
        <v>2841</v>
      </c>
      <c r="F1266" s="73">
        <v>45409</v>
      </c>
      <c r="G1266" s="66" t="str">
        <f t="shared" si="228"/>
        <v>Targeted Dealer</v>
      </c>
      <c r="H1266" s="66"/>
      <c r="I1266" s="67">
        <v>500</v>
      </c>
      <c r="J1266" s="67">
        <f t="shared" si="229"/>
        <v>500</v>
      </c>
      <c r="K1266" s="68">
        <v>512</v>
      </c>
      <c r="L1266" s="68">
        <f t="shared" si="230"/>
        <v>-12</v>
      </c>
      <c r="M1266" s="68">
        <f t="shared" si="231"/>
        <v>102.4</v>
      </c>
      <c r="N1266" s="96">
        <v>505</v>
      </c>
      <c r="O1266" s="97" t="str">
        <f t="shared" si="232"/>
        <v>DEC</v>
      </c>
      <c r="P1266" s="96">
        <v>505</v>
      </c>
      <c r="Q1266" s="98">
        <f t="shared" si="233"/>
        <v>7</v>
      </c>
      <c r="R1266" s="97">
        <f t="shared" si="234"/>
        <v>1.3861386138613874E-2</v>
      </c>
      <c r="S1266" s="99" t="str">
        <f t="shared" si="235"/>
        <v>GROWTH</v>
      </c>
      <c r="T1266" s="68">
        <v>505</v>
      </c>
      <c r="U1266" s="100" t="str">
        <f t="shared" si="236"/>
        <v>jAN</v>
      </c>
      <c r="V1266" s="96">
        <v>505</v>
      </c>
      <c r="W1266" s="101">
        <f t="shared" si="237"/>
        <v>7</v>
      </c>
      <c r="X1266" s="102">
        <f t="shared" si="238"/>
        <v>1.3861386138613874E-2</v>
      </c>
      <c r="Y1266" s="103" t="str">
        <f t="shared" si="239"/>
        <v>GROWTH</v>
      </c>
      <c r="Z1266" s="74">
        <v>0</v>
      </c>
      <c r="AA1266" s="69"/>
      <c r="AB1266" s="69" t="s">
        <v>130</v>
      </c>
      <c r="AC1266" s="3"/>
    </row>
    <row r="1267" spans="1:29" ht="14.25" customHeight="1">
      <c r="A1267" s="74" t="s">
        <v>130</v>
      </c>
      <c r="B1267" s="78" t="s">
        <v>111</v>
      </c>
      <c r="C1267" s="78" t="s">
        <v>3937</v>
      </c>
      <c r="D1267" s="78">
        <v>1000004064</v>
      </c>
      <c r="E1267" s="78" t="s">
        <v>3938</v>
      </c>
      <c r="F1267" s="73">
        <v>45502</v>
      </c>
      <c r="G1267" s="66" t="str">
        <f t="shared" si="228"/>
        <v>-</v>
      </c>
      <c r="H1267" s="66"/>
      <c r="I1267" s="67">
        <v>0</v>
      </c>
      <c r="J1267" s="67">
        <f t="shared" si="229"/>
        <v>0</v>
      </c>
      <c r="K1267" s="68">
        <v>0</v>
      </c>
      <c r="L1267" s="68">
        <f t="shared" si="230"/>
        <v>0</v>
      </c>
      <c r="M1267" s="68" t="str">
        <f t="shared" si="231"/>
        <v>-</v>
      </c>
      <c r="N1267" s="96">
        <v>0</v>
      </c>
      <c r="O1267" s="97" t="str">
        <f t="shared" si="232"/>
        <v>DEC</v>
      </c>
      <c r="P1267" s="96">
        <v>0</v>
      </c>
      <c r="Q1267" s="98">
        <f t="shared" si="233"/>
        <v>0</v>
      </c>
      <c r="R1267" s="97" t="str">
        <f t="shared" si="234"/>
        <v xml:space="preserve"> </v>
      </c>
      <c r="S1267" s="99" t="b">
        <f t="shared" si="235"/>
        <v>0</v>
      </c>
      <c r="T1267" s="68">
        <v>30</v>
      </c>
      <c r="U1267" s="100" t="str">
        <f t="shared" si="236"/>
        <v>jAN</v>
      </c>
      <c r="V1267" s="96">
        <v>30</v>
      </c>
      <c r="W1267" s="101">
        <f t="shared" si="237"/>
        <v>-30</v>
      </c>
      <c r="X1267" s="102">
        <f t="shared" si="238"/>
        <v>-1</v>
      </c>
      <c r="Y1267" s="103" t="str">
        <f t="shared" si="239"/>
        <v>DEGROWTH</v>
      </c>
      <c r="Z1267" s="74">
        <v>0</v>
      </c>
      <c r="AA1267" s="74"/>
      <c r="AB1267" s="74" t="s">
        <v>130</v>
      </c>
      <c r="AC1267" s="3"/>
    </row>
    <row r="1268" spans="1:29" ht="14.25" customHeight="1">
      <c r="A1268" s="69" t="s">
        <v>130</v>
      </c>
      <c r="B1268" s="71" t="s">
        <v>113</v>
      </c>
      <c r="C1268" s="71" t="s">
        <v>2842</v>
      </c>
      <c r="D1268" s="71">
        <v>1000001712</v>
      </c>
      <c r="E1268" s="72" t="s">
        <v>2843</v>
      </c>
      <c r="F1268" s="73">
        <v>41302</v>
      </c>
      <c r="G1268" s="66" t="str">
        <f t="shared" si="228"/>
        <v>Targeted Dealer</v>
      </c>
      <c r="H1268" s="66"/>
      <c r="I1268" s="67">
        <v>510</v>
      </c>
      <c r="J1268" s="67">
        <f t="shared" si="229"/>
        <v>510.00000000000006</v>
      </c>
      <c r="K1268" s="68">
        <v>166.5</v>
      </c>
      <c r="L1268" s="68">
        <f t="shared" si="230"/>
        <v>343.5</v>
      </c>
      <c r="M1268" s="68">
        <f t="shared" si="231"/>
        <v>32.647058823529406</v>
      </c>
      <c r="N1268" s="96">
        <v>677.8</v>
      </c>
      <c r="O1268" s="97" t="str">
        <f t="shared" si="232"/>
        <v>DEC</v>
      </c>
      <c r="P1268" s="96">
        <v>677.8</v>
      </c>
      <c r="Q1268" s="98">
        <f t="shared" si="233"/>
        <v>-511.29999999999995</v>
      </c>
      <c r="R1268" s="97">
        <f t="shared" si="234"/>
        <v>-0.75435231631749777</v>
      </c>
      <c r="S1268" s="99" t="str">
        <f t="shared" si="235"/>
        <v>DEGROWTH</v>
      </c>
      <c r="T1268" s="68">
        <v>474.25</v>
      </c>
      <c r="U1268" s="100" t="str">
        <f t="shared" si="236"/>
        <v>jAN</v>
      </c>
      <c r="V1268" s="96">
        <v>474.25</v>
      </c>
      <c r="W1268" s="101">
        <f t="shared" si="237"/>
        <v>-307.75</v>
      </c>
      <c r="X1268" s="102">
        <f t="shared" si="238"/>
        <v>-0.64891934633632053</v>
      </c>
      <c r="Y1268" s="103" t="str">
        <f t="shared" si="239"/>
        <v>DEGROWTH</v>
      </c>
      <c r="Z1268" s="74">
        <v>0</v>
      </c>
      <c r="AA1268" s="69"/>
      <c r="AB1268" s="69" t="s">
        <v>130</v>
      </c>
      <c r="AC1268" s="3"/>
    </row>
    <row r="1269" spans="1:29" ht="14.25" customHeight="1">
      <c r="A1269" s="69" t="s">
        <v>130</v>
      </c>
      <c r="B1269" s="71" t="s">
        <v>113</v>
      </c>
      <c r="C1269" s="71" t="s">
        <v>2844</v>
      </c>
      <c r="D1269" s="71">
        <v>1000001734</v>
      </c>
      <c r="E1269" s="72" t="s">
        <v>2845</v>
      </c>
      <c r="F1269" s="73">
        <v>41493</v>
      </c>
      <c r="G1269" s="66" t="str">
        <f t="shared" si="228"/>
        <v>Targeted Dealer</v>
      </c>
      <c r="H1269" s="66"/>
      <c r="I1269" s="67">
        <v>600</v>
      </c>
      <c r="J1269" s="67">
        <f t="shared" si="229"/>
        <v>600</v>
      </c>
      <c r="K1269" s="68">
        <v>575.79999999999995</v>
      </c>
      <c r="L1269" s="68">
        <f t="shared" si="230"/>
        <v>24.200000000000045</v>
      </c>
      <c r="M1269" s="68">
        <f t="shared" si="231"/>
        <v>95.966666666666654</v>
      </c>
      <c r="N1269" s="96">
        <v>726</v>
      </c>
      <c r="O1269" s="97" t="str">
        <f t="shared" si="232"/>
        <v>DEC</v>
      </c>
      <c r="P1269" s="96">
        <v>726</v>
      </c>
      <c r="Q1269" s="98">
        <f t="shared" si="233"/>
        <v>-150.20000000000005</v>
      </c>
      <c r="R1269" s="97">
        <f t="shared" si="234"/>
        <v>-0.20688705234159788</v>
      </c>
      <c r="S1269" s="99" t="str">
        <f t="shared" si="235"/>
        <v>DEGROWTH</v>
      </c>
      <c r="T1269" s="68">
        <v>637</v>
      </c>
      <c r="U1269" s="100" t="str">
        <f t="shared" si="236"/>
        <v>jAN</v>
      </c>
      <c r="V1269" s="96">
        <v>637</v>
      </c>
      <c r="W1269" s="101">
        <f t="shared" si="237"/>
        <v>-61.200000000000045</v>
      </c>
      <c r="X1269" s="102">
        <f t="shared" si="238"/>
        <v>-9.607535321821048E-2</v>
      </c>
      <c r="Y1269" s="103" t="str">
        <f t="shared" si="239"/>
        <v>DEGROWTH</v>
      </c>
      <c r="Z1269" s="74">
        <v>0</v>
      </c>
      <c r="AA1269" s="69"/>
      <c r="AB1269" s="69" t="s">
        <v>130</v>
      </c>
      <c r="AC1269" s="3"/>
    </row>
    <row r="1270" spans="1:29" ht="14.25" customHeight="1">
      <c r="A1270" s="69" t="s">
        <v>130</v>
      </c>
      <c r="B1270" s="71" t="s">
        <v>113</v>
      </c>
      <c r="C1270" s="71" t="s">
        <v>2846</v>
      </c>
      <c r="D1270" s="71">
        <v>1000001735</v>
      </c>
      <c r="E1270" s="72" t="s">
        <v>2847</v>
      </c>
      <c r="F1270" s="73">
        <v>41523</v>
      </c>
      <c r="G1270" s="66" t="str">
        <f t="shared" si="228"/>
        <v>Targeted Dealer</v>
      </c>
      <c r="H1270" s="66"/>
      <c r="I1270" s="67">
        <v>620</v>
      </c>
      <c r="J1270" s="67">
        <f t="shared" si="229"/>
        <v>620</v>
      </c>
      <c r="K1270" s="68">
        <v>315</v>
      </c>
      <c r="L1270" s="68">
        <f t="shared" si="230"/>
        <v>305</v>
      </c>
      <c r="M1270" s="68">
        <f t="shared" si="231"/>
        <v>50.806451612903224</v>
      </c>
      <c r="N1270" s="96">
        <v>352</v>
      </c>
      <c r="O1270" s="97" t="str">
        <f t="shared" si="232"/>
        <v>DEC</v>
      </c>
      <c r="P1270" s="96">
        <v>352</v>
      </c>
      <c r="Q1270" s="98">
        <f t="shared" si="233"/>
        <v>-37</v>
      </c>
      <c r="R1270" s="97">
        <f t="shared" si="234"/>
        <v>-0.10511363636363635</v>
      </c>
      <c r="S1270" s="99" t="str">
        <f t="shared" si="235"/>
        <v>DEGROWTH</v>
      </c>
      <c r="T1270" s="68">
        <v>1045</v>
      </c>
      <c r="U1270" s="100" t="str">
        <f t="shared" si="236"/>
        <v>jAN</v>
      </c>
      <c r="V1270" s="96">
        <v>1045</v>
      </c>
      <c r="W1270" s="101">
        <f t="shared" si="237"/>
        <v>-730</v>
      </c>
      <c r="X1270" s="102">
        <f t="shared" si="238"/>
        <v>-0.69856459330143539</v>
      </c>
      <c r="Y1270" s="103" t="str">
        <f t="shared" si="239"/>
        <v>DEGROWTH</v>
      </c>
      <c r="Z1270" s="74">
        <v>0</v>
      </c>
      <c r="AA1270" s="69"/>
      <c r="AB1270" s="69" t="s">
        <v>130</v>
      </c>
      <c r="AC1270" s="3"/>
    </row>
    <row r="1271" spans="1:29" ht="14.25" customHeight="1">
      <c r="A1271" s="69" t="s">
        <v>130</v>
      </c>
      <c r="B1271" s="71" t="s">
        <v>113</v>
      </c>
      <c r="C1271" s="71" t="s">
        <v>2848</v>
      </c>
      <c r="D1271" s="71">
        <v>1000001736</v>
      </c>
      <c r="E1271" s="72" t="s">
        <v>2849</v>
      </c>
      <c r="F1271" s="73">
        <v>41676</v>
      </c>
      <c r="G1271" s="66" t="str">
        <f t="shared" si="228"/>
        <v>Targeted Dealer</v>
      </c>
      <c r="H1271" s="66"/>
      <c r="I1271" s="67">
        <v>60</v>
      </c>
      <c r="J1271" s="67">
        <f t="shared" si="229"/>
        <v>60</v>
      </c>
      <c r="K1271" s="68">
        <v>60</v>
      </c>
      <c r="L1271" s="68">
        <f t="shared" si="230"/>
        <v>0</v>
      </c>
      <c r="M1271" s="68">
        <f t="shared" si="231"/>
        <v>100</v>
      </c>
      <c r="N1271" s="96">
        <v>60</v>
      </c>
      <c r="O1271" s="97" t="str">
        <f t="shared" si="232"/>
        <v>DEC</v>
      </c>
      <c r="P1271" s="96">
        <v>60</v>
      </c>
      <c r="Q1271" s="98">
        <f t="shared" si="233"/>
        <v>0</v>
      </c>
      <c r="R1271" s="97">
        <f t="shared" si="234"/>
        <v>0</v>
      </c>
      <c r="S1271" s="99" t="str">
        <f t="shared" si="235"/>
        <v>GROWTH</v>
      </c>
      <c r="T1271" s="68">
        <v>10</v>
      </c>
      <c r="U1271" s="100" t="str">
        <f t="shared" si="236"/>
        <v>jAN</v>
      </c>
      <c r="V1271" s="96">
        <v>10</v>
      </c>
      <c r="W1271" s="101">
        <f t="shared" si="237"/>
        <v>50</v>
      </c>
      <c r="X1271" s="102">
        <f t="shared" si="238"/>
        <v>5</v>
      </c>
      <c r="Y1271" s="103" t="str">
        <f t="shared" si="239"/>
        <v>GROWTH</v>
      </c>
      <c r="Z1271" s="74">
        <v>0</v>
      </c>
      <c r="AA1271" s="69"/>
      <c r="AB1271" s="69" t="s">
        <v>130</v>
      </c>
      <c r="AC1271" s="3"/>
    </row>
    <row r="1272" spans="1:29" ht="14.25" customHeight="1">
      <c r="A1272" s="69" t="s">
        <v>130</v>
      </c>
      <c r="B1272" s="71" t="s">
        <v>113</v>
      </c>
      <c r="C1272" s="71" t="s">
        <v>422</v>
      </c>
      <c r="D1272" s="71">
        <v>1000001718</v>
      </c>
      <c r="E1272" s="72" t="s">
        <v>423</v>
      </c>
      <c r="F1272" s="73">
        <v>42124</v>
      </c>
      <c r="G1272" s="66" t="str">
        <f t="shared" si="228"/>
        <v>Targeted Dealer</v>
      </c>
      <c r="H1272" s="66"/>
      <c r="I1272" s="67">
        <v>100</v>
      </c>
      <c r="J1272" s="67">
        <f t="shared" si="229"/>
        <v>100</v>
      </c>
      <c r="K1272" s="68">
        <v>18</v>
      </c>
      <c r="L1272" s="68">
        <f t="shared" si="230"/>
        <v>82</v>
      </c>
      <c r="M1272" s="68">
        <f t="shared" si="231"/>
        <v>18</v>
      </c>
      <c r="N1272" s="96">
        <v>18</v>
      </c>
      <c r="O1272" s="97" t="str">
        <f t="shared" si="232"/>
        <v>DEC</v>
      </c>
      <c r="P1272" s="96">
        <v>18</v>
      </c>
      <c r="Q1272" s="98">
        <f t="shared" si="233"/>
        <v>0</v>
      </c>
      <c r="R1272" s="97">
        <f t="shared" si="234"/>
        <v>0</v>
      </c>
      <c r="S1272" s="99" t="str">
        <f t="shared" si="235"/>
        <v>GROWTH</v>
      </c>
      <c r="T1272" s="68">
        <v>110</v>
      </c>
      <c r="U1272" s="100" t="str">
        <f t="shared" si="236"/>
        <v>jAN</v>
      </c>
      <c r="V1272" s="96">
        <v>110</v>
      </c>
      <c r="W1272" s="101">
        <f t="shared" si="237"/>
        <v>-92</v>
      </c>
      <c r="X1272" s="102">
        <f t="shared" si="238"/>
        <v>-0.83636363636363642</v>
      </c>
      <c r="Y1272" s="103" t="str">
        <f t="shared" si="239"/>
        <v>DEGROWTH</v>
      </c>
      <c r="Z1272" s="74">
        <v>0</v>
      </c>
      <c r="AA1272" s="69"/>
      <c r="AB1272" s="69" t="s">
        <v>130</v>
      </c>
      <c r="AC1272" s="3"/>
    </row>
    <row r="1273" spans="1:29" ht="14.25" customHeight="1">
      <c r="A1273" s="69" t="s">
        <v>130</v>
      </c>
      <c r="B1273" s="71" t="s">
        <v>113</v>
      </c>
      <c r="C1273" s="71" t="s">
        <v>2850</v>
      </c>
      <c r="D1273" s="71">
        <v>1000001724</v>
      </c>
      <c r="E1273" s="72" t="s">
        <v>2851</v>
      </c>
      <c r="F1273" s="73">
        <v>42124</v>
      </c>
      <c r="G1273" s="66" t="str">
        <f t="shared" si="228"/>
        <v>Targeted Dealer</v>
      </c>
      <c r="H1273" s="66"/>
      <c r="I1273" s="67">
        <v>80</v>
      </c>
      <c r="J1273" s="67">
        <f t="shared" si="229"/>
        <v>80</v>
      </c>
      <c r="K1273" s="68">
        <v>5.5</v>
      </c>
      <c r="L1273" s="68">
        <f t="shared" si="230"/>
        <v>74.5</v>
      </c>
      <c r="M1273" s="68">
        <f t="shared" si="231"/>
        <v>6.875</v>
      </c>
      <c r="N1273" s="96">
        <v>0</v>
      </c>
      <c r="O1273" s="97" t="str">
        <f t="shared" si="232"/>
        <v>DEC</v>
      </c>
      <c r="P1273" s="96">
        <v>0</v>
      </c>
      <c r="Q1273" s="98">
        <f t="shared" si="233"/>
        <v>5.5</v>
      </c>
      <c r="R1273" s="97" t="str">
        <f t="shared" si="234"/>
        <v xml:space="preserve"> </v>
      </c>
      <c r="S1273" s="99" t="b">
        <f t="shared" si="235"/>
        <v>0</v>
      </c>
      <c r="T1273" s="68">
        <v>0</v>
      </c>
      <c r="U1273" s="100" t="str">
        <f t="shared" si="236"/>
        <v>jAN</v>
      </c>
      <c r="V1273" s="96">
        <v>0</v>
      </c>
      <c r="W1273" s="101">
        <f t="shared" si="237"/>
        <v>5.5</v>
      </c>
      <c r="X1273" s="102">
        <f t="shared" si="238"/>
        <v>0</v>
      </c>
      <c r="Y1273" s="103" t="b">
        <f t="shared" si="239"/>
        <v>0</v>
      </c>
      <c r="Z1273" s="74">
        <v>0</v>
      </c>
      <c r="AA1273" s="69"/>
      <c r="AB1273" s="69" t="s">
        <v>130</v>
      </c>
      <c r="AC1273" s="3"/>
    </row>
    <row r="1274" spans="1:29" ht="14.25" customHeight="1">
      <c r="A1274" s="69" t="s">
        <v>130</v>
      </c>
      <c r="B1274" s="71" t="s">
        <v>113</v>
      </c>
      <c r="C1274" s="71" t="s">
        <v>2852</v>
      </c>
      <c r="D1274" s="71">
        <v>1000001721</v>
      </c>
      <c r="E1274" s="72" t="s">
        <v>2853</v>
      </c>
      <c r="F1274" s="73">
        <v>42222</v>
      </c>
      <c r="G1274" s="66" t="str">
        <f t="shared" si="228"/>
        <v>Targeted Dealer</v>
      </c>
      <c r="H1274" s="66"/>
      <c r="I1274" s="67">
        <v>140</v>
      </c>
      <c r="J1274" s="67">
        <f t="shared" si="229"/>
        <v>140</v>
      </c>
      <c r="K1274" s="68">
        <v>34.5</v>
      </c>
      <c r="L1274" s="68">
        <f t="shared" si="230"/>
        <v>105.5</v>
      </c>
      <c r="M1274" s="68">
        <f t="shared" si="231"/>
        <v>24.642857142857146</v>
      </c>
      <c r="N1274" s="96">
        <v>80</v>
      </c>
      <c r="O1274" s="97" t="str">
        <f t="shared" si="232"/>
        <v>DEC</v>
      </c>
      <c r="P1274" s="96">
        <v>80</v>
      </c>
      <c r="Q1274" s="98">
        <f t="shared" si="233"/>
        <v>-45.5</v>
      </c>
      <c r="R1274" s="97">
        <f t="shared" si="234"/>
        <v>-0.56874999999999998</v>
      </c>
      <c r="S1274" s="99" t="str">
        <f t="shared" si="235"/>
        <v>DEGROWTH</v>
      </c>
      <c r="T1274" s="68">
        <v>30</v>
      </c>
      <c r="U1274" s="100" t="str">
        <f t="shared" si="236"/>
        <v>jAN</v>
      </c>
      <c r="V1274" s="96">
        <v>30</v>
      </c>
      <c r="W1274" s="101">
        <f t="shared" si="237"/>
        <v>4.5</v>
      </c>
      <c r="X1274" s="102">
        <f t="shared" si="238"/>
        <v>0.14999999999999991</v>
      </c>
      <c r="Y1274" s="103" t="str">
        <f t="shared" si="239"/>
        <v>GROWTH</v>
      </c>
      <c r="Z1274" s="74">
        <v>0</v>
      </c>
      <c r="AA1274" s="69"/>
      <c r="AB1274" s="69" t="s">
        <v>130</v>
      </c>
      <c r="AC1274" s="3"/>
    </row>
    <row r="1275" spans="1:29" ht="14.25" customHeight="1">
      <c r="A1275" s="69" t="s">
        <v>130</v>
      </c>
      <c r="B1275" s="71" t="s">
        <v>113</v>
      </c>
      <c r="C1275" s="71" t="s">
        <v>424</v>
      </c>
      <c r="D1275" s="71">
        <v>1000001727</v>
      </c>
      <c r="E1275" s="72" t="s">
        <v>425</v>
      </c>
      <c r="F1275" s="73">
        <v>42756</v>
      </c>
      <c r="G1275" s="66" t="str">
        <f t="shared" si="228"/>
        <v>Targeted Dealer</v>
      </c>
      <c r="H1275" s="66"/>
      <c r="I1275" s="67">
        <v>30</v>
      </c>
      <c r="J1275" s="67">
        <f t="shared" si="229"/>
        <v>30</v>
      </c>
      <c r="K1275" s="68">
        <v>50</v>
      </c>
      <c r="L1275" s="68">
        <f t="shared" si="230"/>
        <v>-20</v>
      </c>
      <c r="M1275" s="68">
        <f t="shared" si="231"/>
        <v>166.66666666666669</v>
      </c>
      <c r="N1275" s="96">
        <v>0</v>
      </c>
      <c r="O1275" s="97" t="str">
        <f t="shared" si="232"/>
        <v>DEC</v>
      </c>
      <c r="P1275" s="96">
        <v>0</v>
      </c>
      <c r="Q1275" s="98">
        <f t="shared" si="233"/>
        <v>50</v>
      </c>
      <c r="R1275" s="97" t="str">
        <f t="shared" si="234"/>
        <v xml:space="preserve"> </v>
      </c>
      <c r="S1275" s="99" t="b">
        <f t="shared" si="235"/>
        <v>0</v>
      </c>
      <c r="T1275" s="68">
        <v>25</v>
      </c>
      <c r="U1275" s="100" t="str">
        <f t="shared" si="236"/>
        <v>jAN</v>
      </c>
      <c r="V1275" s="96">
        <v>25</v>
      </c>
      <c r="W1275" s="101">
        <f t="shared" si="237"/>
        <v>25</v>
      </c>
      <c r="X1275" s="102">
        <f t="shared" si="238"/>
        <v>1</v>
      </c>
      <c r="Y1275" s="103" t="str">
        <f t="shared" si="239"/>
        <v>GROWTH</v>
      </c>
      <c r="Z1275" s="74">
        <v>0</v>
      </c>
      <c r="AA1275" s="69"/>
      <c r="AB1275" s="69" t="s">
        <v>130</v>
      </c>
      <c r="AC1275" s="3"/>
    </row>
    <row r="1276" spans="1:29" ht="14.25" customHeight="1">
      <c r="A1276" s="69" t="s">
        <v>130</v>
      </c>
      <c r="B1276" s="71" t="s">
        <v>113</v>
      </c>
      <c r="C1276" s="71" t="s">
        <v>2854</v>
      </c>
      <c r="D1276" s="71">
        <v>1000001716</v>
      </c>
      <c r="E1276" s="72" t="s">
        <v>2855</v>
      </c>
      <c r="F1276" s="73">
        <v>43099</v>
      </c>
      <c r="G1276" s="66" t="str">
        <f t="shared" si="228"/>
        <v>Targeted Dealer</v>
      </c>
      <c r="H1276" s="66"/>
      <c r="I1276" s="67">
        <v>270</v>
      </c>
      <c r="J1276" s="67">
        <f t="shared" si="229"/>
        <v>270</v>
      </c>
      <c r="K1276" s="68">
        <v>482.5</v>
      </c>
      <c r="L1276" s="68">
        <f t="shared" si="230"/>
        <v>-212.5</v>
      </c>
      <c r="M1276" s="68">
        <f t="shared" si="231"/>
        <v>178.7037037037037</v>
      </c>
      <c r="N1276" s="96">
        <v>406.5</v>
      </c>
      <c r="O1276" s="97" t="str">
        <f t="shared" si="232"/>
        <v>DEC</v>
      </c>
      <c r="P1276" s="96">
        <v>406.5</v>
      </c>
      <c r="Q1276" s="98">
        <f t="shared" si="233"/>
        <v>76</v>
      </c>
      <c r="R1276" s="97">
        <f t="shared" si="234"/>
        <v>0.1869618696186961</v>
      </c>
      <c r="S1276" s="99" t="str">
        <f t="shared" si="235"/>
        <v>GROWTH</v>
      </c>
      <c r="T1276" s="68">
        <v>60</v>
      </c>
      <c r="U1276" s="100" t="str">
        <f t="shared" si="236"/>
        <v>jAN</v>
      </c>
      <c r="V1276" s="96">
        <v>60</v>
      </c>
      <c r="W1276" s="101">
        <f t="shared" si="237"/>
        <v>422.5</v>
      </c>
      <c r="X1276" s="102">
        <f t="shared" si="238"/>
        <v>7.0416666666666661</v>
      </c>
      <c r="Y1276" s="103" t="str">
        <f t="shared" si="239"/>
        <v>GROWTH</v>
      </c>
      <c r="Z1276" s="74">
        <v>0</v>
      </c>
      <c r="AA1276" s="69"/>
      <c r="AB1276" s="69" t="s">
        <v>130</v>
      </c>
      <c r="AC1276" s="3"/>
    </row>
    <row r="1277" spans="1:29" ht="14.25" customHeight="1">
      <c r="A1277" s="69" t="s">
        <v>130</v>
      </c>
      <c r="B1277" s="71" t="s">
        <v>113</v>
      </c>
      <c r="C1277" s="71" t="s">
        <v>2856</v>
      </c>
      <c r="D1277" s="71">
        <v>1000001722</v>
      </c>
      <c r="E1277" s="72" t="s">
        <v>2857</v>
      </c>
      <c r="F1277" s="73">
        <v>43614</v>
      </c>
      <c r="G1277" s="66" t="str">
        <f t="shared" si="228"/>
        <v>Targeted Dealer</v>
      </c>
      <c r="H1277" s="66"/>
      <c r="I1277" s="67">
        <v>250</v>
      </c>
      <c r="J1277" s="67">
        <f t="shared" si="229"/>
        <v>250</v>
      </c>
      <c r="K1277" s="68">
        <v>336</v>
      </c>
      <c r="L1277" s="68">
        <f t="shared" si="230"/>
        <v>-86</v>
      </c>
      <c r="M1277" s="68">
        <f t="shared" si="231"/>
        <v>134.4</v>
      </c>
      <c r="N1277" s="96">
        <v>340</v>
      </c>
      <c r="O1277" s="97" t="str">
        <f t="shared" si="232"/>
        <v>DEC</v>
      </c>
      <c r="P1277" s="96">
        <v>340</v>
      </c>
      <c r="Q1277" s="98">
        <f t="shared" si="233"/>
        <v>-4</v>
      </c>
      <c r="R1277" s="97">
        <f t="shared" si="234"/>
        <v>-1.1764705882352899E-2</v>
      </c>
      <c r="S1277" s="99" t="str">
        <f t="shared" si="235"/>
        <v>DEGROWTH</v>
      </c>
      <c r="T1277" s="68">
        <v>330</v>
      </c>
      <c r="U1277" s="100" t="str">
        <f t="shared" si="236"/>
        <v>jAN</v>
      </c>
      <c r="V1277" s="96">
        <v>330</v>
      </c>
      <c r="W1277" s="101">
        <f t="shared" si="237"/>
        <v>6</v>
      </c>
      <c r="X1277" s="102">
        <f t="shared" si="238"/>
        <v>1.8181818181818077E-2</v>
      </c>
      <c r="Y1277" s="103" t="str">
        <f t="shared" si="239"/>
        <v>GROWTH</v>
      </c>
      <c r="Z1277" s="74">
        <v>0</v>
      </c>
      <c r="AA1277" s="69"/>
      <c r="AB1277" s="69" t="s">
        <v>130</v>
      </c>
      <c r="AC1277" s="3"/>
    </row>
    <row r="1278" spans="1:29" ht="14.25" customHeight="1">
      <c r="A1278" s="69" t="s">
        <v>130</v>
      </c>
      <c r="B1278" s="71" t="s">
        <v>113</v>
      </c>
      <c r="C1278" s="71" t="s">
        <v>2858</v>
      </c>
      <c r="D1278" s="71">
        <v>1000001719</v>
      </c>
      <c r="E1278" s="72" t="s">
        <v>2859</v>
      </c>
      <c r="F1278" s="73">
        <v>43956</v>
      </c>
      <c r="G1278" s="66" t="str">
        <f t="shared" si="228"/>
        <v>Targeted Dealer</v>
      </c>
      <c r="H1278" s="66"/>
      <c r="I1278" s="67">
        <v>100</v>
      </c>
      <c r="J1278" s="67">
        <f t="shared" si="229"/>
        <v>100</v>
      </c>
      <c r="K1278" s="68">
        <v>210</v>
      </c>
      <c r="L1278" s="68">
        <f t="shared" si="230"/>
        <v>-110</v>
      </c>
      <c r="M1278" s="68">
        <f t="shared" si="231"/>
        <v>210</v>
      </c>
      <c r="N1278" s="96">
        <v>131</v>
      </c>
      <c r="O1278" s="97" t="str">
        <f t="shared" si="232"/>
        <v>DEC</v>
      </c>
      <c r="P1278" s="96">
        <v>131</v>
      </c>
      <c r="Q1278" s="98">
        <f t="shared" si="233"/>
        <v>79</v>
      </c>
      <c r="R1278" s="97">
        <f t="shared" si="234"/>
        <v>0.60305343511450382</v>
      </c>
      <c r="S1278" s="99" t="str">
        <f t="shared" si="235"/>
        <v>GROWTH</v>
      </c>
      <c r="T1278" s="68">
        <v>90</v>
      </c>
      <c r="U1278" s="100" t="str">
        <f t="shared" si="236"/>
        <v>jAN</v>
      </c>
      <c r="V1278" s="96">
        <v>90</v>
      </c>
      <c r="W1278" s="101">
        <f t="shared" si="237"/>
        <v>120</v>
      </c>
      <c r="X1278" s="102">
        <f t="shared" si="238"/>
        <v>1.3333333333333335</v>
      </c>
      <c r="Y1278" s="103" t="str">
        <f t="shared" si="239"/>
        <v>GROWTH</v>
      </c>
      <c r="Z1278" s="74">
        <v>0</v>
      </c>
      <c r="AA1278" s="69"/>
      <c r="AB1278" s="69" t="s">
        <v>130</v>
      </c>
      <c r="AC1278" s="3"/>
    </row>
    <row r="1279" spans="1:29" ht="14.25" customHeight="1">
      <c r="A1279" s="69" t="s">
        <v>130</v>
      </c>
      <c r="B1279" s="71" t="s">
        <v>113</v>
      </c>
      <c r="C1279" s="71" t="s">
        <v>426</v>
      </c>
      <c r="D1279" s="71">
        <v>1000001731</v>
      </c>
      <c r="E1279" s="72" t="s">
        <v>427</v>
      </c>
      <c r="F1279" s="73">
        <v>44305</v>
      </c>
      <c r="G1279" s="66" t="str">
        <f t="shared" si="228"/>
        <v>-</v>
      </c>
      <c r="H1279" s="66"/>
      <c r="I1279" s="67">
        <v>0</v>
      </c>
      <c r="J1279" s="67">
        <f t="shared" si="229"/>
        <v>0</v>
      </c>
      <c r="K1279" s="68">
        <v>0</v>
      </c>
      <c r="L1279" s="68">
        <f t="shared" si="230"/>
        <v>0</v>
      </c>
      <c r="M1279" s="68" t="str">
        <f t="shared" si="231"/>
        <v>-</v>
      </c>
      <c r="N1279" s="96">
        <v>0</v>
      </c>
      <c r="O1279" s="97" t="str">
        <f t="shared" si="232"/>
        <v>DEC</v>
      </c>
      <c r="P1279" s="96">
        <v>0</v>
      </c>
      <c r="Q1279" s="98">
        <f t="shared" si="233"/>
        <v>0</v>
      </c>
      <c r="R1279" s="97" t="str">
        <f t="shared" si="234"/>
        <v xml:space="preserve"> </v>
      </c>
      <c r="S1279" s="99" t="b">
        <f t="shared" si="235"/>
        <v>0</v>
      </c>
      <c r="T1279" s="68">
        <v>30</v>
      </c>
      <c r="U1279" s="100" t="str">
        <f t="shared" si="236"/>
        <v>jAN</v>
      </c>
      <c r="V1279" s="96">
        <v>30</v>
      </c>
      <c r="W1279" s="101">
        <f t="shared" si="237"/>
        <v>-30</v>
      </c>
      <c r="X1279" s="102">
        <f t="shared" si="238"/>
        <v>-1</v>
      </c>
      <c r="Y1279" s="103" t="str">
        <f t="shared" si="239"/>
        <v>DEGROWTH</v>
      </c>
      <c r="Z1279" s="74">
        <v>0</v>
      </c>
      <c r="AA1279" s="69"/>
      <c r="AB1279" s="69" t="s">
        <v>130</v>
      </c>
      <c r="AC1279" s="3"/>
    </row>
    <row r="1280" spans="1:29" ht="14.25" customHeight="1">
      <c r="A1280" s="69" t="s">
        <v>130</v>
      </c>
      <c r="B1280" s="71" t="s">
        <v>113</v>
      </c>
      <c r="C1280" s="71" t="s">
        <v>428</v>
      </c>
      <c r="D1280" s="71">
        <v>1000001732</v>
      </c>
      <c r="E1280" s="72" t="s">
        <v>429</v>
      </c>
      <c r="F1280" s="73">
        <v>44343</v>
      </c>
      <c r="G1280" s="66" t="str">
        <f t="shared" si="228"/>
        <v>Targeted Dealer</v>
      </c>
      <c r="H1280" s="66"/>
      <c r="I1280" s="67">
        <v>100</v>
      </c>
      <c r="J1280" s="67">
        <f t="shared" si="229"/>
        <v>100</v>
      </c>
      <c r="K1280" s="68">
        <v>36.5</v>
      </c>
      <c r="L1280" s="68">
        <f t="shared" si="230"/>
        <v>63.5</v>
      </c>
      <c r="M1280" s="68">
        <f t="shared" si="231"/>
        <v>36.5</v>
      </c>
      <c r="N1280" s="96">
        <v>20.5</v>
      </c>
      <c r="O1280" s="97" t="str">
        <f t="shared" si="232"/>
        <v>DEC</v>
      </c>
      <c r="P1280" s="96">
        <v>20.5</v>
      </c>
      <c r="Q1280" s="98">
        <f t="shared" si="233"/>
        <v>16</v>
      </c>
      <c r="R1280" s="97">
        <f t="shared" si="234"/>
        <v>0.78048780487804881</v>
      </c>
      <c r="S1280" s="99" t="str">
        <f t="shared" si="235"/>
        <v>GROWTH</v>
      </c>
      <c r="T1280" s="68">
        <v>0</v>
      </c>
      <c r="U1280" s="100" t="str">
        <f t="shared" si="236"/>
        <v>jAN</v>
      </c>
      <c r="V1280" s="96">
        <v>0</v>
      </c>
      <c r="W1280" s="101">
        <f t="shared" si="237"/>
        <v>36.5</v>
      </c>
      <c r="X1280" s="102">
        <f t="shared" si="238"/>
        <v>0</v>
      </c>
      <c r="Y1280" s="103" t="b">
        <f t="shared" si="239"/>
        <v>0</v>
      </c>
      <c r="Z1280" s="74">
        <v>1</v>
      </c>
      <c r="AA1280" s="69"/>
      <c r="AB1280" s="69" t="s">
        <v>130</v>
      </c>
      <c r="AC1280" s="3"/>
    </row>
    <row r="1281" spans="1:29" ht="14.25" customHeight="1">
      <c r="A1281" s="69" t="s">
        <v>130</v>
      </c>
      <c r="B1281" s="71" t="s">
        <v>113</v>
      </c>
      <c r="C1281" s="71" t="s">
        <v>2860</v>
      </c>
      <c r="D1281" s="71">
        <v>1000002536</v>
      </c>
      <c r="E1281" s="72" t="s">
        <v>2861</v>
      </c>
      <c r="F1281" s="73">
        <v>44603</v>
      </c>
      <c r="G1281" s="66" t="str">
        <f t="shared" si="228"/>
        <v>Targeted Dealer</v>
      </c>
      <c r="H1281" s="66"/>
      <c r="I1281" s="67">
        <v>80</v>
      </c>
      <c r="J1281" s="67">
        <f t="shared" si="229"/>
        <v>80</v>
      </c>
      <c r="K1281" s="68">
        <v>25</v>
      </c>
      <c r="L1281" s="68">
        <f t="shared" si="230"/>
        <v>55</v>
      </c>
      <c r="M1281" s="68">
        <f t="shared" si="231"/>
        <v>31.25</v>
      </c>
      <c r="N1281" s="96">
        <v>65</v>
      </c>
      <c r="O1281" s="97" t="str">
        <f t="shared" si="232"/>
        <v>DEC</v>
      </c>
      <c r="P1281" s="96">
        <v>65</v>
      </c>
      <c r="Q1281" s="98">
        <f t="shared" si="233"/>
        <v>-40</v>
      </c>
      <c r="R1281" s="97">
        <f t="shared" si="234"/>
        <v>-0.61538461538461542</v>
      </c>
      <c r="S1281" s="99" t="str">
        <f t="shared" si="235"/>
        <v>DEGROWTH</v>
      </c>
      <c r="T1281" s="68">
        <v>0</v>
      </c>
      <c r="U1281" s="100" t="str">
        <f t="shared" si="236"/>
        <v>jAN</v>
      </c>
      <c r="V1281" s="96">
        <v>0</v>
      </c>
      <c r="W1281" s="101">
        <f t="shared" si="237"/>
        <v>25</v>
      </c>
      <c r="X1281" s="102">
        <f t="shared" si="238"/>
        <v>0</v>
      </c>
      <c r="Y1281" s="103" t="b">
        <f t="shared" si="239"/>
        <v>0</v>
      </c>
      <c r="Z1281" s="74">
        <v>0</v>
      </c>
      <c r="AA1281" s="69"/>
      <c r="AB1281" s="69" t="s">
        <v>130</v>
      </c>
      <c r="AC1281" s="3"/>
    </row>
    <row r="1282" spans="1:29" ht="14.25" customHeight="1">
      <c r="A1282" s="69" t="s">
        <v>130</v>
      </c>
      <c r="B1282" s="71" t="s">
        <v>113</v>
      </c>
      <c r="C1282" s="71" t="s">
        <v>2862</v>
      </c>
      <c r="D1282" s="71">
        <v>1000003040</v>
      </c>
      <c r="E1282" s="71" t="s">
        <v>2863</v>
      </c>
      <c r="F1282" s="73">
        <v>44847</v>
      </c>
      <c r="G1282" s="66" t="str">
        <f t="shared" si="228"/>
        <v>Targeted Dealer</v>
      </c>
      <c r="H1282" s="66"/>
      <c r="I1282" s="67">
        <v>170</v>
      </c>
      <c r="J1282" s="67">
        <f t="shared" si="229"/>
        <v>170</v>
      </c>
      <c r="K1282" s="68">
        <v>186</v>
      </c>
      <c r="L1282" s="68">
        <f t="shared" si="230"/>
        <v>-16</v>
      </c>
      <c r="M1282" s="68">
        <f t="shared" si="231"/>
        <v>109.41176470588236</v>
      </c>
      <c r="N1282" s="96">
        <v>180</v>
      </c>
      <c r="O1282" s="97" t="str">
        <f t="shared" si="232"/>
        <v>DEC</v>
      </c>
      <c r="P1282" s="96">
        <v>180</v>
      </c>
      <c r="Q1282" s="98">
        <f t="shared" si="233"/>
        <v>6</v>
      </c>
      <c r="R1282" s="97">
        <f t="shared" si="234"/>
        <v>3.3333333333333437E-2</v>
      </c>
      <c r="S1282" s="99" t="str">
        <f t="shared" si="235"/>
        <v>GROWTH</v>
      </c>
      <c r="T1282" s="68">
        <v>205</v>
      </c>
      <c r="U1282" s="100" t="str">
        <f t="shared" si="236"/>
        <v>jAN</v>
      </c>
      <c r="V1282" s="96">
        <v>205</v>
      </c>
      <c r="W1282" s="101">
        <f t="shared" si="237"/>
        <v>-19</v>
      </c>
      <c r="X1282" s="102">
        <f t="shared" si="238"/>
        <v>-9.2682926829268264E-2</v>
      </c>
      <c r="Y1282" s="103" t="str">
        <f t="shared" si="239"/>
        <v>DEGROWTH</v>
      </c>
      <c r="Z1282" s="74">
        <v>0</v>
      </c>
      <c r="AA1282" s="69"/>
      <c r="AB1282" s="69" t="s">
        <v>130</v>
      </c>
      <c r="AC1282" s="3"/>
    </row>
    <row r="1283" spans="1:29" ht="14.25" customHeight="1">
      <c r="A1283" s="69" t="s">
        <v>130</v>
      </c>
      <c r="B1283" s="71" t="s">
        <v>113</v>
      </c>
      <c r="C1283" s="71" t="s">
        <v>430</v>
      </c>
      <c r="D1283" s="71">
        <v>1000003080</v>
      </c>
      <c r="E1283" s="71" t="s">
        <v>431</v>
      </c>
      <c r="F1283" s="73">
        <v>44868</v>
      </c>
      <c r="G1283" s="66" t="str">
        <f t="shared" ref="G1283:G1346" si="240">IF(I1283&gt;0,"Targeted Dealer","-")</f>
        <v>-</v>
      </c>
      <c r="H1283" s="66"/>
      <c r="I1283" s="67">
        <v>0</v>
      </c>
      <c r="J1283" s="67">
        <f t="shared" ref="J1283:J1346" si="241">I1283/$J$1*($J$1-$E$1)</f>
        <v>0</v>
      </c>
      <c r="K1283" s="68">
        <v>0</v>
      </c>
      <c r="L1283" s="68">
        <f t="shared" ref="L1283:L1346" si="242">I1283-K1283</f>
        <v>0</v>
      </c>
      <c r="M1283" s="68" t="str">
        <f t="shared" ref="M1283:M1346" si="243">IFERROR((K1283/J1283%),"-")</f>
        <v>-</v>
      </c>
      <c r="N1283" s="96">
        <v>0</v>
      </c>
      <c r="O1283" s="97" t="str">
        <f t="shared" ref="O1283:O1346" si="244">IF(F1283&lt;=$P$2,"DEC","")</f>
        <v>DEC</v>
      </c>
      <c r="P1283" s="96">
        <v>0</v>
      </c>
      <c r="Q1283" s="98">
        <f t="shared" ref="Q1283:Q1346" si="245">K1283-P1283</f>
        <v>0</v>
      </c>
      <c r="R1283" s="97" t="str">
        <f t="shared" ref="R1283:R1346" si="246">IFERROR(IF(O1283="Dec",(K1283/P1283-1))," ")</f>
        <v xml:space="preserve"> </v>
      </c>
      <c r="S1283" s="99" t="b">
        <f t="shared" ref="S1283:S1346" si="247">IF(N1283&gt;0,IF(O1283="","-",IF(R1283&lt;0%,"DEGROWTH","GROWTH")))</f>
        <v>0</v>
      </c>
      <c r="T1283" s="68">
        <v>0</v>
      </c>
      <c r="U1283" s="100" t="str">
        <f t="shared" ref="U1283:U1346" si="248">IF(F1283&lt;=$V$2,"jAN","")</f>
        <v>jAN</v>
      </c>
      <c r="V1283" s="96">
        <v>0</v>
      </c>
      <c r="W1283" s="101">
        <f t="shared" ref="W1283:W1346" si="249">K1283-V1283</f>
        <v>0</v>
      </c>
      <c r="X1283" s="102">
        <f t="shared" ref="X1283:X1346" si="250">IFERROR(IF(U1283="Jan",(K1283/V1283-1)),0)</f>
        <v>0</v>
      </c>
      <c r="Y1283" s="103" t="b">
        <f t="shared" ref="Y1283:Y1346" si="251">IF(T1283&gt;0,IF(U1283="","-",IF(X1283&lt;0%,"DEGROWTH","GROWTH")))</f>
        <v>0</v>
      </c>
      <c r="Z1283" s="74">
        <v>0</v>
      </c>
      <c r="AA1283" s="69"/>
      <c r="AB1283" s="69" t="s">
        <v>130</v>
      </c>
      <c r="AC1283" s="3"/>
    </row>
    <row r="1284" spans="1:29" ht="14.25" customHeight="1">
      <c r="A1284" s="69" t="s">
        <v>130</v>
      </c>
      <c r="B1284" s="71" t="s">
        <v>113</v>
      </c>
      <c r="C1284" s="71" t="s">
        <v>432</v>
      </c>
      <c r="D1284" s="71">
        <v>1000003551</v>
      </c>
      <c r="E1284" s="71" t="s">
        <v>433</v>
      </c>
      <c r="F1284" s="73">
        <v>45071</v>
      </c>
      <c r="G1284" s="66" t="str">
        <f t="shared" si="240"/>
        <v>Targeted Dealer</v>
      </c>
      <c r="H1284" s="66"/>
      <c r="I1284" s="67">
        <v>60</v>
      </c>
      <c r="J1284" s="67">
        <f t="shared" si="241"/>
        <v>60</v>
      </c>
      <c r="K1284" s="68">
        <v>0</v>
      </c>
      <c r="L1284" s="68">
        <f t="shared" si="242"/>
        <v>60</v>
      </c>
      <c r="M1284" s="68">
        <f t="shared" si="243"/>
        <v>0</v>
      </c>
      <c r="N1284" s="96">
        <v>0</v>
      </c>
      <c r="O1284" s="97" t="str">
        <f t="shared" si="244"/>
        <v>DEC</v>
      </c>
      <c r="P1284" s="96">
        <v>0</v>
      </c>
      <c r="Q1284" s="98">
        <f t="shared" si="245"/>
        <v>0</v>
      </c>
      <c r="R1284" s="97" t="str">
        <f t="shared" si="246"/>
        <v xml:space="preserve"> </v>
      </c>
      <c r="S1284" s="99" t="b">
        <f t="shared" si="247"/>
        <v>0</v>
      </c>
      <c r="T1284" s="68">
        <v>10</v>
      </c>
      <c r="U1284" s="100" t="str">
        <f t="shared" si="248"/>
        <v>jAN</v>
      </c>
      <c r="V1284" s="96">
        <v>10</v>
      </c>
      <c r="W1284" s="101">
        <f t="shared" si="249"/>
        <v>-10</v>
      </c>
      <c r="X1284" s="102">
        <f t="shared" si="250"/>
        <v>-1</v>
      </c>
      <c r="Y1284" s="103" t="str">
        <f t="shared" si="251"/>
        <v>DEGROWTH</v>
      </c>
      <c r="Z1284" s="74">
        <v>0</v>
      </c>
      <c r="AA1284" s="69"/>
      <c r="AB1284" s="69" t="s">
        <v>130</v>
      </c>
      <c r="AC1284" s="3"/>
    </row>
    <row r="1285" spans="1:29" ht="14.25" customHeight="1">
      <c r="A1285" s="69" t="s">
        <v>130</v>
      </c>
      <c r="B1285" s="71" t="s">
        <v>113</v>
      </c>
      <c r="C1285" s="71" t="s">
        <v>2864</v>
      </c>
      <c r="D1285" s="71">
        <v>1000003556</v>
      </c>
      <c r="E1285" s="71" t="s">
        <v>2865</v>
      </c>
      <c r="F1285" s="73">
        <v>45072</v>
      </c>
      <c r="G1285" s="66" t="str">
        <f t="shared" si="240"/>
        <v>Targeted Dealer</v>
      </c>
      <c r="H1285" s="66"/>
      <c r="I1285" s="67">
        <v>220</v>
      </c>
      <c r="J1285" s="67">
        <f t="shared" si="241"/>
        <v>220</v>
      </c>
      <c r="K1285" s="68">
        <v>401.25</v>
      </c>
      <c r="L1285" s="68">
        <f t="shared" si="242"/>
        <v>-181.25</v>
      </c>
      <c r="M1285" s="68">
        <f t="shared" si="243"/>
        <v>182.38636363636363</v>
      </c>
      <c r="N1285" s="96">
        <v>297.5</v>
      </c>
      <c r="O1285" s="97" t="str">
        <f t="shared" si="244"/>
        <v>DEC</v>
      </c>
      <c r="P1285" s="96">
        <v>297.5</v>
      </c>
      <c r="Q1285" s="98">
        <f t="shared" si="245"/>
        <v>103.75</v>
      </c>
      <c r="R1285" s="97">
        <f t="shared" si="246"/>
        <v>0.34873949579831942</v>
      </c>
      <c r="S1285" s="99" t="str">
        <f t="shared" si="247"/>
        <v>GROWTH</v>
      </c>
      <c r="T1285" s="68">
        <v>211</v>
      </c>
      <c r="U1285" s="100" t="str">
        <f t="shared" si="248"/>
        <v>jAN</v>
      </c>
      <c r="V1285" s="96">
        <v>211</v>
      </c>
      <c r="W1285" s="101">
        <f t="shared" si="249"/>
        <v>190.25</v>
      </c>
      <c r="X1285" s="102">
        <f t="shared" si="250"/>
        <v>0.90165876777251186</v>
      </c>
      <c r="Y1285" s="103" t="str">
        <f t="shared" si="251"/>
        <v>GROWTH</v>
      </c>
      <c r="Z1285" s="74">
        <v>0</v>
      </c>
      <c r="AA1285" s="69"/>
      <c r="AB1285" s="69" t="s">
        <v>130</v>
      </c>
      <c r="AC1285" s="3"/>
    </row>
    <row r="1286" spans="1:29" ht="14.25" customHeight="1">
      <c r="A1286" s="74" t="s">
        <v>134</v>
      </c>
      <c r="B1286" s="70" t="s">
        <v>69</v>
      </c>
      <c r="C1286" s="78" t="s">
        <v>2866</v>
      </c>
      <c r="D1286" s="78">
        <v>1000004108</v>
      </c>
      <c r="E1286" s="78" t="s">
        <v>2867</v>
      </c>
      <c r="F1286" s="73">
        <v>45539</v>
      </c>
      <c r="G1286" s="66" t="str">
        <f t="shared" si="240"/>
        <v>Targeted Dealer</v>
      </c>
      <c r="H1286" s="66"/>
      <c r="I1286" s="67">
        <v>170</v>
      </c>
      <c r="J1286" s="67">
        <f t="shared" si="241"/>
        <v>170</v>
      </c>
      <c r="K1286" s="68">
        <v>90.5</v>
      </c>
      <c r="L1286" s="68">
        <f t="shared" si="242"/>
        <v>79.5</v>
      </c>
      <c r="M1286" s="68">
        <f t="shared" si="243"/>
        <v>53.235294117647058</v>
      </c>
      <c r="N1286" s="96">
        <v>153.5</v>
      </c>
      <c r="O1286" s="97" t="str">
        <f t="shared" si="244"/>
        <v>DEC</v>
      </c>
      <c r="P1286" s="96">
        <v>153.5</v>
      </c>
      <c r="Q1286" s="98">
        <f t="shared" si="245"/>
        <v>-63</v>
      </c>
      <c r="R1286" s="97">
        <f t="shared" si="246"/>
        <v>-0.4104234527687296</v>
      </c>
      <c r="S1286" s="99" t="str">
        <f t="shared" si="247"/>
        <v>DEGROWTH</v>
      </c>
      <c r="T1286" s="68">
        <v>0</v>
      </c>
      <c r="U1286" s="100" t="str">
        <f t="shared" si="248"/>
        <v>jAN</v>
      </c>
      <c r="V1286" s="96">
        <v>0</v>
      </c>
      <c r="W1286" s="101">
        <f t="shared" si="249"/>
        <v>90.5</v>
      </c>
      <c r="X1286" s="102">
        <f t="shared" si="250"/>
        <v>0</v>
      </c>
      <c r="Y1286" s="103" t="b">
        <f t="shared" si="251"/>
        <v>0</v>
      </c>
      <c r="Z1286" s="74">
        <v>0</v>
      </c>
      <c r="AA1286" s="69"/>
      <c r="AB1286" s="74" t="s">
        <v>134</v>
      </c>
      <c r="AC1286" s="3"/>
    </row>
    <row r="1287" spans="1:29" ht="14.25" customHeight="1">
      <c r="A1287" s="74" t="s">
        <v>133</v>
      </c>
      <c r="B1287" s="78" t="s">
        <v>52</v>
      </c>
      <c r="C1287" s="78" t="s">
        <v>2868</v>
      </c>
      <c r="D1287" s="78">
        <v>1000004110</v>
      </c>
      <c r="E1287" s="78" t="s">
        <v>2869</v>
      </c>
      <c r="F1287" s="73">
        <v>45540</v>
      </c>
      <c r="G1287" s="66" t="str">
        <f t="shared" si="240"/>
        <v>Targeted Dealer</v>
      </c>
      <c r="H1287" s="66"/>
      <c r="I1287" s="67">
        <v>105</v>
      </c>
      <c r="J1287" s="67">
        <f t="shared" si="241"/>
        <v>105</v>
      </c>
      <c r="K1287" s="68">
        <v>0</v>
      </c>
      <c r="L1287" s="68">
        <f t="shared" si="242"/>
        <v>105</v>
      </c>
      <c r="M1287" s="68">
        <f t="shared" si="243"/>
        <v>0</v>
      </c>
      <c r="N1287" s="96">
        <v>114</v>
      </c>
      <c r="O1287" s="97" t="str">
        <f t="shared" si="244"/>
        <v>DEC</v>
      </c>
      <c r="P1287" s="96">
        <v>114</v>
      </c>
      <c r="Q1287" s="98">
        <f t="shared" si="245"/>
        <v>-114</v>
      </c>
      <c r="R1287" s="97">
        <f t="shared" si="246"/>
        <v>-1</v>
      </c>
      <c r="S1287" s="99" t="str">
        <f t="shared" si="247"/>
        <v>DEGROWTH</v>
      </c>
      <c r="T1287" s="68">
        <v>50</v>
      </c>
      <c r="U1287" s="100" t="str">
        <f t="shared" si="248"/>
        <v>jAN</v>
      </c>
      <c r="V1287" s="96">
        <v>50</v>
      </c>
      <c r="W1287" s="101">
        <f t="shared" si="249"/>
        <v>-50</v>
      </c>
      <c r="X1287" s="102">
        <f t="shared" si="250"/>
        <v>-1</v>
      </c>
      <c r="Y1287" s="103" t="str">
        <f t="shared" si="251"/>
        <v>DEGROWTH</v>
      </c>
      <c r="Z1287" s="74">
        <v>1</v>
      </c>
      <c r="AA1287" s="69"/>
      <c r="AB1287" s="74" t="s">
        <v>133</v>
      </c>
      <c r="AC1287" s="3"/>
    </row>
    <row r="1288" spans="1:29" ht="14.25" customHeight="1">
      <c r="A1288" s="74" t="s">
        <v>133</v>
      </c>
      <c r="B1288" s="78" t="s">
        <v>142</v>
      </c>
      <c r="C1288" s="78" t="s">
        <v>434</v>
      </c>
      <c r="D1288" s="78">
        <v>1000004111</v>
      </c>
      <c r="E1288" s="78" t="s">
        <v>435</v>
      </c>
      <c r="F1288" s="73">
        <v>45540</v>
      </c>
      <c r="G1288" s="66" t="str">
        <f t="shared" si="240"/>
        <v>Targeted Dealer</v>
      </c>
      <c r="H1288" s="66"/>
      <c r="I1288" s="67">
        <v>40</v>
      </c>
      <c r="J1288" s="67">
        <f t="shared" si="241"/>
        <v>40</v>
      </c>
      <c r="K1288" s="68">
        <v>0</v>
      </c>
      <c r="L1288" s="68">
        <f t="shared" si="242"/>
        <v>40</v>
      </c>
      <c r="M1288" s="68">
        <f t="shared" si="243"/>
        <v>0</v>
      </c>
      <c r="N1288" s="96">
        <v>0</v>
      </c>
      <c r="O1288" s="97" t="str">
        <f t="shared" si="244"/>
        <v>DEC</v>
      </c>
      <c r="P1288" s="96">
        <v>0</v>
      </c>
      <c r="Q1288" s="98">
        <f t="shared" si="245"/>
        <v>0</v>
      </c>
      <c r="R1288" s="97" t="str">
        <f t="shared" si="246"/>
        <v xml:space="preserve"> </v>
      </c>
      <c r="S1288" s="99" t="b">
        <f t="shared" si="247"/>
        <v>0</v>
      </c>
      <c r="T1288" s="68">
        <v>202</v>
      </c>
      <c r="U1288" s="100" t="str">
        <f t="shared" si="248"/>
        <v>jAN</v>
      </c>
      <c r="V1288" s="96">
        <v>202</v>
      </c>
      <c r="W1288" s="101">
        <f t="shared" si="249"/>
        <v>-202</v>
      </c>
      <c r="X1288" s="102">
        <f t="shared" si="250"/>
        <v>-1</v>
      </c>
      <c r="Y1288" s="103" t="str">
        <f t="shared" si="251"/>
        <v>DEGROWTH</v>
      </c>
      <c r="Z1288" s="74">
        <v>0</v>
      </c>
      <c r="AA1288" s="69"/>
      <c r="AB1288" s="74" t="s">
        <v>133</v>
      </c>
      <c r="AC1288" s="3"/>
    </row>
    <row r="1289" spans="1:29" ht="14.25" customHeight="1">
      <c r="A1289" s="74" t="s">
        <v>133</v>
      </c>
      <c r="B1289" s="70" t="s">
        <v>25</v>
      </c>
      <c r="C1289" s="78" t="s">
        <v>2870</v>
      </c>
      <c r="D1289" s="78">
        <v>1000004109</v>
      </c>
      <c r="E1289" s="78" t="s">
        <v>2871</v>
      </c>
      <c r="F1289" s="73">
        <v>45540</v>
      </c>
      <c r="G1289" s="66" t="str">
        <f t="shared" si="240"/>
        <v>Targeted Dealer</v>
      </c>
      <c r="H1289" s="66"/>
      <c r="I1289" s="67">
        <v>40</v>
      </c>
      <c r="J1289" s="67">
        <f t="shared" si="241"/>
        <v>40</v>
      </c>
      <c r="K1289" s="68">
        <v>7</v>
      </c>
      <c r="L1289" s="68">
        <f t="shared" si="242"/>
        <v>33</v>
      </c>
      <c r="M1289" s="68">
        <f t="shared" si="243"/>
        <v>17.5</v>
      </c>
      <c r="N1289" s="96">
        <v>35</v>
      </c>
      <c r="O1289" s="97" t="str">
        <f t="shared" si="244"/>
        <v>DEC</v>
      </c>
      <c r="P1289" s="96">
        <v>35</v>
      </c>
      <c r="Q1289" s="98">
        <f t="shared" si="245"/>
        <v>-28</v>
      </c>
      <c r="R1289" s="97">
        <f t="shared" si="246"/>
        <v>-0.8</v>
      </c>
      <c r="S1289" s="99" t="str">
        <f t="shared" si="247"/>
        <v>DEGROWTH</v>
      </c>
      <c r="T1289" s="68">
        <v>20</v>
      </c>
      <c r="U1289" s="100" t="str">
        <f t="shared" si="248"/>
        <v>jAN</v>
      </c>
      <c r="V1289" s="96">
        <v>20</v>
      </c>
      <c r="W1289" s="101">
        <f t="shared" si="249"/>
        <v>-13</v>
      </c>
      <c r="X1289" s="102">
        <f t="shared" si="250"/>
        <v>-0.65</v>
      </c>
      <c r="Y1289" s="103" t="str">
        <f t="shared" si="251"/>
        <v>DEGROWTH</v>
      </c>
      <c r="Z1289" s="74">
        <v>0</v>
      </c>
      <c r="AA1289" s="69"/>
      <c r="AB1289" s="74" t="s">
        <v>133</v>
      </c>
      <c r="AC1289" s="3"/>
    </row>
    <row r="1290" spans="1:29" ht="14.25" customHeight="1">
      <c r="A1290" s="74" t="s">
        <v>134</v>
      </c>
      <c r="B1290" s="78" t="s">
        <v>61</v>
      </c>
      <c r="C1290" s="78" t="s">
        <v>2872</v>
      </c>
      <c r="D1290" s="78">
        <v>1000004112</v>
      </c>
      <c r="E1290" s="78" t="s">
        <v>2873</v>
      </c>
      <c r="F1290" s="73">
        <v>45541</v>
      </c>
      <c r="G1290" s="66" t="str">
        <f t="shared" si="240"/>
        <v>Targeted Dealer</v>
      </c>
      <c r="H1290" s="66"/>
      <c r="I1290" s="67">
        <v>75</v>
      </c>
      <c r="J1290" s="67">
        <f t="shared" si="241"/>
        <v>75</v>
      </c>
      <c r="K1290" s="68">
        <v>76</v>
      </c>
      <c r="L1290" s="68">
        <f t="shared" si="242"/>
        <v>-1</v>
      </c>
      <c r="M1290" s="68">
        <f t="shared" si="243"/>
        <v>101.33333333333333</v>
      </c>
      <c r="N1290" s="96">
        <v>62.5</v>
      </c>
      <c r="O1290" s="97" t="str">
        <f t="shared" si="244"/>
        <v>DEC</v>
      </c>
      <c r="P1290" s="96">
        <v>62.5</v>
      </c>
      <c r="Q1290" s="98">
        <f t="shared" si="245"/>
        <v>13.5</v>
      </c>
      <c r="R1290" s="97">
        <f t="shared" si="246"/>
        <v>0.21599999999999997</v>
      </c>
      <c r="S1290" s="99" t="str">
        <f t="shared" si="247"/>
        <v>GROWTH</v>
      </c>
      <c r="T1290" s="68">
        <v>80</v>
      </c>
      <c r="U1290" s="100" t="str">
        <f t="shared" si="248"/>
        <v>jAN</v>
      </c>
      <c r="V1290" s="96">
        <v>80</v>
      </c>
      <c r="W1290" s="101">
        <f t="shared" si="249"/>
        <v>-4</v>
      </c>
      <c r="X1290" s="102">
        <f t="shared" si="250"/>
        <v>-5.0000000000000044E-2</v>
      </c>
      <c r="Y1290" s="103" t="str">
        <f t="shared" si="251"/>
        <v>DEGROWTH</v>
      </c>
      <c r="Z1290" s="74">
        <v>1</v>
      </c>
      <c r="AA1290" s="69"/>
      <c r="AB1290" s="74" t="s">
        <v>134</v>
      </c>
      <c r="AC1290" s="3"/>
    </row>
    <row r="1291" spans="1:29" ht="14.25" customHeight="1">
      <c r="A1291" s="74" t="s">
        <v>133</v>
      </c>
      <c r="B1291" s="70" t="s">
        <v>32</v>
      </c>
      <c r="C1291" s="78" t="s">
        <v>2874</v>
      </c>
      <c r="D1291" s="78">
        <v>1000002901</v>
      </c>
      <c r="E1291" s="78" t="s">
        <v>2875</v>
      </c>
      <c r="F1291" s="73">
        <v>44799</v>
      </c>
      <c r="G1291" s="66" t="str">
        <f t="shared" si="240"/>
        <v>Targeted Dealer</v>
      </c>
      <c r="H1291" s="66"/>
      <c r="I1291" s="67">
        <v>80</v>
      </c>
      <c r="J1291" s="67">
        <f t="shared" si="241"/>
        <v>80</v>
      </c>
      <c r="K1291" s="68">
        <v>140</v>
      </c>
      <c r="L1291" s="68">
        <f t="shared" si="242"/>
        <v>-60</v>
      </c>
      <c r="M1291" s="68">
        <f t="shared" si="243"/>
        <v>175</v>
      </c>
      <c r="N1291" s="96">
        <v>50</v>
      </c>
      <c r="O1291" s="97" t="str">
        <f t="shared" si="244"/>
        <v>DEC</v>
      </c>
      <c r="P1291" s="96">
        <v>50</v>
      </c>
      <c r="Q1291" s="98">
        <f t="shared" si="245"/>
        <v>90</v>
      </c>
      <c r="R1291" s="97">
        <f t="shared" si="246"/>
        <v>1.7999999999999998</v>
      </c>
      <c r="S1291" s="99" t="str">
        <f t="shared" si="247"/>
        <v>GROWTH</v>
      </c>
      <c r="T1291" s="68">
        <v>179</v>
      </c>
      <c r="U1291" s="100" t="str">
        <f t="shared" si="248"/>
        <v>jAN</v>
      </c>
      <c r="V1291" s="96">
        <v>179</v>
      </c>
      <c r="W1291" s="101">
        <f t="shared" si="249"/>
        <v>-39</v>
      </c>
      <c r="X1291" s="102">
        <f t="shared" si="250"/>
        <v>-0.21787709497206709</v>
      </c>
      <c r="Y1291" s="103" t="str">
        <f t="shared" si="251"/>
        <v>DEGROWTH</v>
      </c>
      <c r="Z1291" s="74">
        <v>0</v>
      </c>
      <c r="AA1291" s="69"/>
      <c r="AB1291" s="74" t="s">
        <v>133</v>
      </c>
      <c r="AC1291" s="3"/>
    </row>
    <row r="1292" spans="1:29" ht="14.25" customHeight="1">
      <c r="A1292" s="74" t="s">
        <v>133</v>
      </c>
      <c r="B1292" s="70" t="s">
        <v>32</v>
      </c>
      <c r="C1292" s="78" t="s">
        <v>2876</v>
      </c>
      <c r="D1292" s="78">
        <v>1000004113</v>
      </c>
      <c r="E1292" s="78" t="s">
        <v>2877</v>
      </c>
      <c r="F1292" s="73">
        <v>45542</v>
      </c>
      <c r="G1292" s="66" t="str">
        <f t="shared" si="240"/>
        <v>Targeted Dealer</v>
      </c>
      <c r="H1292" s="66"/>
      <c r="I1292" s="67">
        <v>100</v>
      </c>
      <c r="J1292" s="67">
        <f t="shared" si="241"/>
        <v>100</v>
      </c>
      <c r="K1292" s="68">
        <v>130</v>
      </c>
      <c r="L1292" s="68">
        <f t="shared" si="242"/>
        <v>-30</v>
      </c>
      <c r="M1292" s="68">
        <f t="shared" si="243"/>
        <v>130</v>
      </c>
      <c r="N1292" s="96">
        <v>68.25</v>
      </c>
      <c r="O1292" s="97" t="str">
        <f t="shared" si="244"/>
        <v>DEC</v>
      </c>
      <c r="P1292" s="96">
        <v>68.25</v>
      </c>
      <c r="Q1292" s="98">
        <f t="shared" si="245"/>
        <v>61.75</v>
      </c>
      <c r="R1292" s="97">
        <f t="shared" si="246"/>
        <v>0.90476190476190466</v>
      </c>
      <c r="S1292" s="99" t="str">
        <f t="shared" si="247"/>
        <v>GROWTH</v>
      </c>
      <c r="T1292" s="68">
        <v>50</v>
      </c>
      <c r="U1292" s="100" t="str">
        <f t="shared" si="248"/>
        <v>jAN</v>
      </c>
      <c r="V1292" s="96">
        <v>50</v>
      </c>
      <c r="W1292" s="101">
        <f t="shared" si="249"/>
        <v>80</v>
      </c>
      <c r="X1292" s="102">
        <f t="shared" si="250"/>
        <v>1.6</v>
      </c>
      <c r="Y1292" s="103" t="str">
        <f t="shared" si="251"/>
        <v>GROWTH</v>
      </c>
      <c r="Z1292" s="74">
        <v>0</v>
      </c>
      <c r="AA1292" s="69"/>
      <c r="AB1292" s="74" t="s">
        <v>133</v>
      </c>
      <c r="AC1292" s="3"/>
    </row>
    <row r="1293" spans="1:29" ht="14.25" customHeight="1">
      <c r="A1293" s="74" t="s">
        <v>134</v>
      </c>
      <c r="B1293" s="78" t="s">
        <v>78</v>
      </c>
      <c r="C1293" s="78" t="s">
        <v>2878</v>
      </c>
      <c r="D1293" s="78">
        <v>1000004114</v>
      </c>
      <c r="E1293" s="78" t="s">
        <v>2879</v>
      </c>
      <c r="F1293" s="73">
        <v>45544</v>
      </c>
      <c r="G1293" s="66" t="str">
        <f t="shared" si="240"/>
        <v>Targeted Dealer</v>
      </c>
      <c r="H1293" s="66"/>
      <c r="I1293" s="67">
        <v>80</v>
      </c>
      <c r="J1293" s="67">
        <f t="shared" si="241"/>
        <v>80</v>
      </c>
      <c r="K1293" s="68">
        <v>25</v>
      </c>
      <c r="L1293" s="68">
        <f t="shared" si="242"/>
        <v>55</v>
      </c>
      <c r="M1293" s="68">
        <f t="shared" si="243"/>
        <v>31.25</v>
      </c>
      <c r="N1293" s="96">
        <v>25</v>
      </c>
      <c r="O1293" s="97" t="str">
        <f t="shared" si="244"/>
        <v>DEC</v>
      </c>
      <c r="P1293" s="96">
        <v>25</v>
      </c>
      <c r="Q1293" s="98">
        <f t="shared" si="245"/>
        <v>0</v>
      </c>
      <c r="R1293" s="97">
        <f t="shared" si="246"/>
        <v>0</v>
      </c>
      <c r="S1293" s="99" t="str">
        <f t="shared" si="247"/>
        <v>GROWTH</v>
      </c>
      <c r="T1293" s="68">
        <v>52.5</v>
      </c>
      <c r="U1293" s="100" t="str">
        <f t="shared" si="248"/>
        <v>jAN</v>
      </c>
      <c r="V1293" s="96">
        <v>52.5</v>
      </c>
      <c r="W1293" s="101">
        <f t="shared" si="249"/>
        <v>-27.5</v>
      </c>
      <c r="X1293" s="102">
        <f t="shared" si="250"/>
        <v>-0.52380952380952384</v>
      </c>
      <c r="Y1293" s="103" t="str">
        <f t="shared" si="251"/>
        <v>DEGROWTH</v>
      </c>
      <c r="Z1293" s="74">
        <v>1</v>
      </c>
      <c r="AA1293" s="69"/>
      <c r="AB1293" s="74" t="s">
        <v>134</v>
      </c>
      <c r="AC1293" s="3"/>
    </row>
    <row r="1294" spans="1:29" ht="14.25" customHeight="1">
      <c r="A1294" s="74" t="s">
        <v>134</v>
      </c>
      <c r="B1294" s="70" t="s">
        <v>65</v>
      </c>
      <c r="C1294" s="78" t="s">
        <v>2880</v>
      </c>
      <c r="D1294" s="78">
        <v>1000004115</v>
      </c>
      <c r="E1294" s="78" t="s">
        <v>2881</v>
      </c>
      <c r="F1294" s="73">
        <v>45544</v>
      </c>
      <c r="G1294" s="66" t="str">
        <f t="shared" si="240"/>
        <v>Targeted Dealer</v>
      </c>
      <c r="H1294" s="66"/>
      <c r="I1294" s="67">
        <v>150</v>
      </c>
      <c r="J1294" s="67">
        <f t="shared" si="241"/>
        <v>150</v>
      </c>
      <c r="K1294" s="68">
        <v>125</v>
      </c>
      <c r="L1294" s="68">
        <f t="shared" si="242"/>
        <v>25</v>
      </c>
      <c r="M1294" s="68">
        <f t="shared" si="243"/>
        <v>83.333333333333329</v>
      </c>
      <c r="N1294" s="96">
        <v>125</v>
      </c>
      <c r="O1294" s="97" t="str">
        <f t="shared" si="244"/>
        <v>DEC</v>
      </c>
      <c r="P1294" s="96">
        <v>125</v>
      </c>
      <c r="Q1294" s="98">
        <f t="shared" si="245"/>
        <v>0</v>
      </c>
      <c r="R1294" s="97">
        <f t="shared" si="246"/>
        <v>0</v>
      </c>
      <c r="S1294" s="99" t="str">
        <f t="shared" si="247"/>
        <v>GROWTH</v>
      </c>
      <c r="T1294" s="68">
        <v>100</v>
      </c>
      <c r="U1294" s="100" t="str">
        <f t="shared" si="248"/>
        <v>jAN</v>
      </c>
      <c r="V1294" s="96">
        <v>100</v>
      </c>
      <c r="W1294" s="101">
        <f t="shared" si="249"/>
        <v>25</v>
      </c>
      <c r="X1294" s="102">
        <f t="shared" si="250"/>
        <v>0.25</v>
      </c>
      <c r="Y1294" s="103" t="str">
        <f t="shared" si="251"/>
        <v>GROWTH</v>
      </c>
      <c r="Z1294" s="74">
        <v>0</v>
      </c>
      <c r="AA1294" s="69"/>
      <c r="AB1294" s="74" t="s">
        <v>134</v>
      </c>
      <c r="AC1294" s="3"/>
    </row>
    <row r="1295" spans="1:29" ht="14.25" customHeight="1">
      <c r="A1295" s="69" t="s">
        <v>133</v>
      </c>
      <c r="B1295" s="71" t="s">
        <v>55</v>
      </c>
      <c r="C1295" s="71" t="s">
        <v>436</v>
      </c>
      <c r="D1295" s="71">
        <v>1000001029</v>
      </c>
      <c r="E1295" s="72" t="s">
        <v>437</v>
      </c>
      <c r="F1295" s="73">
        <v>44305</v>
      </c>
      <c r="G1295" s="66" t="str">
        <f t="shared" si="240"/>
        <v>-</v>
      </c>
      <c r="H1295" s="66"/>
      <c r="I1295" s="67">
        <v>0</v>
      </c>
      <c r="J1295" s="67">
        <f t="shared" si="241"/>
        <v>0</v>
      </c>
      <c r="K1295" s="68">
        <v>0</v>
      </c>
      <c r="L1295" s="68">
        <f t="shared" si="242"/>
        <v>0</v>
      </c>
      <c r="M1295" s="68" t="str">
        <f t="shared" si="243"/>
        <v>-</v>
      </c>
      <c r="N1295" s="96">
        <v>0</v>
      </c>
      <c r="O1295" s="97" t="str">
        <f t="shared" si="244"/>
        <v>DEC</v>
      </c>
      <c r="P1295" s="96">
        <v>0</v>
      </c>
      <c r="Q1295" s="98">
        <f t="shared" si="245"/>
        <v>0</v>
      </c>
      <c r="R1295" s="97" t="str">
        <f t="shared" si="246"/>
        <v xml:space="preserve"> </v>
      </c>
      <c r="S1295" s="99" t="b">
        <f t="shared" si="247"/>
        <v>0</v>
      </c>
      <c r="T1295" s="68">
        <v>0</v>
      </c>
      <c r="U1295" s="100" t="str">
        <f t="shared" si="248"/>
        <v>jAN</v>
      </c>
      <c r="V1295" s="96">
        <v>0</v>
      </c>
      <c r="W1295" s="101">
        <f t="shared" si="249"/>
        <v>0</v>
      </c>
      <c r="X1295" s="102">
        <f t="shared" si="250"/>
        <v>0</v>
      </c>
      <c r="Y1295" s="103" t="b">
        <f t="shared" si="251"/>
        <v>0</v>
      </c>
      <c r="Z1295" s="74">
        <v>1</v>
      </c>
      <c r="AA1295" s="69"/>
      <c r="AB1295" s="69" t="s">
        <v>133</v>
      </c>
      <c r="AC1295" s="3"/>
    </row>
    <row r="1296" spans="1:29" ht="14.25" customHeight="1">
      <c r="A1296" s="69" t="s">
        <v>134</v>
      </c>
      <c r="B1296" s="71" t="s">
        <v>67</v>
      </c>
      <c r="C1296" s="78" t="s">
        <v>2882</v>
      </c>
      <c r="D1296" s="78">
        <v>1000004116</v>
      </c>
      <c r="E1296" s="78" t="s">
        <v>2883</v>
      </c>
      <c r="F1296" s="73">
        <v>45547</v>
      </c>
      <c r="G1296" s="66" t="str">
        <f t="shared" si="240"/>
        <v>Targeted Dealer</v>
      </c>
      <c r="H1296" s="66"/>
      <c r="I1296" s="67">
        <v>74</v>
      </c>
      <c r="J1296" s="67">
        <f t="shared" si="241"/>
        <v>74</v>
      </c>
      <c r="K1296" s="68">
        <v>26</v>
      </c>
      <c r="L1296" s="68">
        <f t="shared" si="242"/>
        <v>48</v>
      </c>
      <c r="M1296" s="68">
        <f t="shared" si="243"/>
        <v>35.135135135135137</v>
      </c>
      <c r="N1296" s="96">
        <v>39</v>
      </c>
      <c r="O1296" s="97" t="str">
        <f t="shared" si="244"/>
        <v>DEC</v>
      </c>
      <c r="P1296" s="96">
        <v>39</v>
      </c>
      <c r="Q1296" s="98">
        <f t="shared" si="245"/>
        <v>-13</v>
      </c>
      <c r="R1296" s="97">
        <f t="shared" si="246"/>
        <v>-0.33333333333333337</v>
      </c>
      <c r="S1296" s="99" t="str">
        <f t="shared" si="247"/>
        <v>DEGROWTH</v>
      </c>
      <c r="T1296" s="68">
        <v>110.5</v>
      </c>
      <c r="U1296" s="100" t="str">
        <f t="shared" si="248"/>
        <v>jAN</v>
      </c>
      <c r="V1296" s="96">
        <v>110.5</v>
      </c>
      <c r="W1296" s="101">
        <f t="shared" si="249"/>
        <v>-84.5</v>
      </c>
      <c r="X1296" s="102">
        <f t="shared" si="250"/>
        <v>-0.76470588235294112</v>
      </c>
      <c r="Y1296" s="103" t="str">
        <f t="shared" si="251"/>
        <v>DEGROWTH</v>
      </c>
      <c r="Z1296" s="74">
        <v>0</v>
      </c>
      <c r="AA1296" s="69"/>
      <c r="AB1296" s="69" t="s">
        <v>134</v>
      </c>
      <c r="AC1296" s="3"/>
    </row>
    <row r="1297" spans="1:29" ht="14.25" customHeight="1">
      <c r="A1297" s="69" t="s">
        <v>134</v>
      </c>
      <c r="B1297" s="71" t="s">
        <v>74</v>
      </c>
      <c r="C1297" s="78" t="s">
        <v>2884</v>
      </c>
      <c r="D1297" s="78">
        <v>1000004117</v>
      </c>
      <c r="E1297" s="78" t="s">
        <v>2885</v>
      </c>
      <c r="F1297" s="73">
        <v>45547</v>
      </c>
      <c r="G1297" s="66" t="str">
        <f t="shared" si="240"/>
        <v>Targeted Dealer</v>
      </c>
      <c r="H1297" s="66"/>
      <c r="I1297" s="67">
        <v>20</v>
      </c>
      <c r="J1297" s="67">
        <f t="shared" si="241"/>
        <v>20</v>
      </c>
      <c r="K1297" s="68">
        <v>0</v>
      </c>
      <c r="L1297" s="68">
        <f t="shared" si="242"/>
        <v>20</v>
      </c>
      <c r="M1297" s="68">
        <f t="shared" si="243"/>
        <v>0</v>
      </c>
      <c r="N1297" s="96">
        <v>20</v>
      </c>
      <c r="O1297" s="97" t="str">
        <f t="shared" si="244"/>
        <v>DEC</v>
      </c>
      <c r="P1297" s="96">
        <v>20</v>
      </c>
      <c r="Q1297" s="98">
        <f t="shared" si="245"/>
        <v>-20</v>
      </c>
      <c r="R1297" s="97">
        <f t="shared" si="246"/>
        <v>-1</v>
      </c>
      <c r="S1297" s="99" t="str">
        <f t="shared" si="247"/>
        <v>DEGROWTH</v>
      </c>
      <c r="T1297" s="68">
        <v>0</v>
      </c>
      <c r="U1297" s="100" t="str">
        <f t="shared" si="248"/>
        <v>jAN</v>
      </c>
      <c r="V1297" s="96">
        <v>0</v>
      </c>
      <c r="W1297" s="101">
        <f t="shared" si="249"/>
        <v>0</v>
      </c>
      <c r="X1297" s="102">
        <f t="shared" si="250"/>
        <v>0</v>
      </c>
      <c r="Y1297" s="103" t="b">
        <f t="shared" si="251"/>
        <v>0</v>
      </c>
      <c r="Z1297" s="74">
        <v>1</v>
      </c>
      <c r="AA1297" s="69"/>
      <c r="AB1297" s="69" t="s">
        <v>134</v>
      </c>
      <c r="AC1297" s="3"/>
    </row>
    <row r="1298" spans="1:29" ht="14.25" customHeight="1">
      <c r="A1298" s="69" t="s">
        <v>134</v>
      </c>
      <c r="B1298" s="71" t="s">
        <v>73</v>
      </c>
      <c r="C1298" s="78" t="s">
        <v>2886</v>
      </c>
      <c r="D1298" s="78">
        <v>1000004118</v>
      </c>
      <c r="E1298" s="78" t="s">
        <v>2887</v>
      </c>
      <c r="F1298" s="73">
        <v>45547</v>
      </c>
      <c r="G1298" s="66" t="str">
        <f t="shared" si="240"/>
        <v>Targeted Dealer</v>
      </c>
      <c r="H1298" s="66"/>
      <c r="I1298" s="67">
        <v>245</v>
      </c>
      <c r="J1298" s="67">
        <f t="shared" si="241"/>
        <v>245</v>
      </c>
      <c r="K1298" s="68">
        <v>180</v>
      </c>
      <c r="L1298" s="68">
        <f t="shared" si="242"/>
        <v>65</v>
      </c>
      <c r="M1298" s="68">
        <f t="shared" si="243"/>
        <v>73.469387755102034</v>
      </c>
      <c r="N1298" s="96">
        <v>244.5</v>
      </c>
      <c r="O1298" s="97" t="str">
        <f t="shared" si="244"/>
        <v>DEC</v>
      </c>
      <c r="P1298" s="96">
        <v>244.5</v>
      </c>
      <c r="Q1298" s="98">
        <f t="shared" si="245"/>
        <v>-64.5</v>
      </c>
      <c r="R1298" s="97">
        <f t="shared" si="246"/>
        <v>-0.26380368098159512</v>
      </c>
      <c r="S1298" s="99" t="str">
        <f t="shared" si="247"/>
        <v>DEGROWTH</v>
      </c>
      <c r="T1298" s="68">
        <v>170</v>
      </c>
      <c r="U1298" s="100" t="str">
        <f t="shared" si="248"/>
        <v>jAN</v>
      </c>
      <c r="V1298" s="96">
        <v>170</v>
      </c>
      <c r="W1298" s="101">
        <f t="shared" si="249"/>
        <v>10</v>
      </c>
      <c r="X1298" s="102">
        <f t="shared" si="250"/>
        <v>5.8823529411764719E-2</v>
      </c>
      <c r="Y1298" s="103" t="str">
        <f t="shared" si="251"/>
        <v>GROWTH</v>
      </c>
      <c r="Z1298" s="74">
        <v>0</v>
      </c>
      <c r="AA1298" s="69"/>
      <c r="AB1298" s="69" t="s">
        <v>134</v>
      </c>
      <c r="AC1298" s="3"/>
    </row>
    <row r="1299" spans="1:29" ht="14.25" customHeight="1">
      <c r="A1299" s="74" t="s">
        <v>134</v>
      </c>
      <c r="B1299" s="78" t="s">
        <v>61</v>
      </c>
      <c r="C1299" s="78" t="s">
        <v>2888</v>
      </c>
      <c r="D1299" s="78">
        <v>1000004119</v>
      </c>
      <c r="E1299" s="78" t="s">
        <v>2889</v>
      </c>
      <c r="F1299" s="73">
        <v>45548</v>
      </c>
      <c r="G1299" s="66" t="str">
        <f t="shared" si="240"/>
        <v>Targeted Dealer</v>
      </c>
      <c r="H1299" s="66"/>
      <c r="I1299" s="67">
        <v>120</v>
      </c>
      <c r="J1299" s="67">
        <f t="shared" si="241"/>
        <v>120</v>
      </c>
      <c r="K1299" s="68">
        <v>62.5</v>
      </c>
      <c r="L1299" s="68">
        <f t="shared" si="242"/>
        <v>57.5</v>
      </c>
      <c r="M1299" s="68">
        <f t="shared" si="243"/>
        <v>52.083333333333336</v>
      </c>
      <c r="N1299" s="96">
        <v>100.5</v>
      </c>
      <c r="O1299" s="97" t="str">
        <f t="shared" si="244"/>
        <v>DEC</v>
      </c>
      <c r="P1299" s="96">
        <v>100.5</v>
      </c>
      <c r="Q1299" s="98">
        <f t="shared" si="245"/>
        <v>-38</v>
      </c>
      <c r="R1299" s="97">
        <f t="shared" si="246"/>
        <v>-0.37810945273631846</v>
      </c>
      <c r="S1299" s="99" t="str">
        <f t="shared" si="247"/>
        <v>DEGROWTH</v>
      </c>
      <c r="T1299" s="68">
        <v>143</v>
      </c>
      <c r="U1299" s="100" t="str">
        <f t="shared" si="248"/>
        <v>jAN</v>
      </c>
      <c r="V1299" s="96">
        <v>143</v>
      </c>
      <c r="W1299" s="101">
        <f t="shared" si="249"/>
        <v>-80.5</v>
      </c>
      <c r="X1299" s="102">
        <f t="shared" si="250"/>
        <v>-0.56293706293706292</v>
      </c>
      <c r="Y1299" s="103" t="str">
        <f t="shared" si="251"/>
        <v>DEGROWTH</v>
      </c>
      <c r="Z1299" s="74">
        <v>0</v>
      </c>
      <c r="AA1299" s="69"/>
      <c r="AB1299" s="74" t="s">
        <v>134</v>
      </c>
      <c r="AC1299" s="3"/>
    </row>
    <row r="1300" spans="1:29" ht="14.25" customHeight="1">
      <c r="A1300" s="74" t="s">
        <v>133</v>
      </c>
      <c r="B1300" s="78" t="s">
        <v>40</v>
      </c>
      <c r="C1300" s="78" t="s">
        <v>2890</v>
      </c>
      <c r="D1300" s="78">
        <v>1000004120</v>
      </c>
      <c r="E1300" s="78" t="s">
        <v>2891</v>
      </c>
      <c r="F1300" s="73">
        <v>45548</v>
      </c>
      <c r="G1300" s="66" t="str">
        <f t="shared" si="240"/>
        <v>Targeted Dealer</v>
      </c>
      <c r="H1300" s="66"/>
      <c r="I1300" s="67">
        <v>90</v>
      </c>
      <c r="J1300" s="67">
        <f t="shared" si="241"/>
        <v>90</v>
      </c>
      <c r="K1300" s="68">
        <v>75</v>
      </c>
      <c r="L1300" s="68">
        <f t="shared" si="242"/>
        <v>15</v>
      </c>
      <c r="M1300" s="68">
        <f t="shared" si="243"/>
        <v>83.333333333333329</v>
      </c>
      <c r="N1300" s="96">
        <v>85</v>
      </c>
      <c r="O1300" s="97" t="str">
        <f t="shared" si="244"/>
        <v>DEC</v>
      </c>
      <c r="P1300" s="96">
        <v>85</v>
      </c>
      <c r="Q1300" s="98">
        <f t="shared" si="245"/>
        <v>-10</v>
      </c>
      <c r="R1300" s="97">
        <f t="shared" si="246"/>
        <v>-0.11764705882352944</v>
      </c>
      <c r="S1300" s="99" t="str">
        <f t="shared" si="247"/>
        <v>DEGROWTH</v>
      </c>
      <c r="T1300" s="68">
        <v>30</v>
      </c>
      <c r="U1300" s="100" t="str">
        <f t="shared" si="248"/>
        <v>jAN</v>
      </c>
      <c r="V1300" s="96">
        <v>30</v>
      </c>
      <c r="W1300" s="101">
        <f t="shared" si="249"/>
        <v>45</v>
      </c>
      <c r="X1300" s="102">
        <f t="shared" si="250"/>
        <v>1.5</v>
      </c>
      <c r="Y1300" s="103" t="str">
        <f t="shared" si="251"/>
        <v>GROWTH</v>
      </c>
      <c r="Z1300" s="74">
        <v>0</v>
      </c>
      <c r="AA1300" s="69"/>
      <c r="AB1300" s="74" t="s">
        <v>133</v>
      </c>
      <c r="AC1300" s="3"/>
    </row>
    <row r="1301" spans="1:29" ht="14.25" customHeight="1">
      <c r="A1301" s="74" t="s">
        <v>134</v>
      </c>
      <c r="B1301" s="78" t="s">
        <v>81</v>
      </c>
      <c r="C1301" s="78" t="s">
        <v>2892</v>
      </c>
      <c r="D1301" s="78">
        <v>1000004121</v>
      </c>
      <c r="E1301" s="78" t="s">
        <v>2893</v>
      </c>
      <c r="F1301" s="73">
        <v>45553</v>
      </c>
      <c r="G1301" s="66" t="str">
        <f t="shared" si="240"/>
        <v>Targeted Dealer</v>
      </c>
      <c r="H1301" s="66"/>
      <c r="I1301" s="67">
        <v>275</v>
      </c>
      <c r="J1301" s="67">
        <f t="shared" si="241"/>
        <v>275</v>
      </c>
      <c r="K1301" s="68">
        <v>285</v>
      </c>
      <c r="L1301" s="68">
        <f t="shared" si="242"/>
        <v>-10</v>
      </c>
      <c r="M1301" s="68">
        <f t="shared" si="243"/>
        <v>103.63636363636364</v>
      </c>
      <c r="N1301" s="96">
        <v>314.35000000000002</v>
      </c>
      <c r="O1301" s="97" t="str">
        <f t="shared" si="244"/>
        <v>DEC</v>
      </c>
      <c r="P1301" s="96">
        <v>314.35000000000002</v>
      </c>
      <c r="Q1301" s="98">
        <f t="shared" si="245"/>
        <v>-29.350000000000023</v>
      </c>
      <c r="R1301" s="97">
        <f t="shared" si="246"/>
        <v>-9.3367265786543752E-2</v>
      </c>
      <c r="S1301" s="99" t="str">
        <f t="shared" si="247"/>
        <v>DEGROWTH</v>
      </c>
      <c r="T1301" s="68">
        <v>200.7</v>
      </c>
      <c r="U1301" s="100" t="str">
        <f t="shared" si="248"/>
        <v>jAN</v>
      </c>
      <c r="V1301" s="96">
        <v>200.7</v>
      </c>
      <c r="W1301" s="101">
        <f t="shared" si="249"/>
        <v>84.300000000000011</v>
      </c>
      <c r="X1301" s="102">
        <f t="shared" si="250"/>
        <v>0.42002989536621826</v>
      </c>
      <c r="Y1301" s="103" t="str">
        <f t="shared" si="251"/>
        <v>GROWTH</v>
      </c>
      <c r="Z1301" s="74">
        <v>0</v>
      </c>
      <c r="AA1301" s="69"/>
      <c r="AB1301" s="74" t="s">
        <v>134</v>
      </c>
      <c r="AC1301" s="3"/>
    </row>
    <row r="1302" spans="1:29" ht="14.25" customHeight="1">
      <c r="A1302" s="74" t="s">
        <v>134</v>
      </c>
      <c r="B1302" s="78" t="s">
        <v>64</v>
      </c>
      <c r="C1302" s="78" t="s">
        <v>2894</v>
      </c>
      <c r="D1302" s="78">
        <v>1000004122</v>
      </c>
      <c r="E1302" s="78" t="s">
        <v>2895</v>
      </c>
      <c r="F1302" s="73">
        <v>45554</v>
      </c>
      <c r="G1302" s="66" t="str">
        <f t="shared" si="240"/>
        <v>Targeted Dealer</v>
      </c>
      <c r="H1302" s="66"/>
      <c r="I1302" s="67">
        <v>20</v>
      </c>
      <c r="J1302" s="67">
        <f t="shared" si="241"/>
        <v>20</v>
      </c>
      <c r="K1302" s="68">
        <v>20</v>
      </c>
      <c r="L1302" s="68">
        <f t="shared" si="242"/>
        <v>0</v>
      </c>
      <c r="M1302" s="68">
        <f t="shared" si="243"/>
        <v>100</v>
      </c>
      <c r="N1302" s="96">
        <v>17</v>
      </c>
      <c r="O1302" s="97" t="str">
        <f t="shared" si="244"/>
        <v>DEC</v>
      </c>
      <c r="P1302" s="96">
        <v>17</v>
      </c>
      <c r="Q1302" s="98">
        <f t="shared" si="245"/>
        <v>3</v>
      </c>
      <c r="R1302" s="97">
        <f t="shared" si="246"/>
        <v>0.17647058823529416</v>
      </c>
      <c r="S1302" s="99" t="str">
        <f t="shared" si="247"/>
        <v>GROWTH</v>
      </c>
      <c r="T1302" s="68">
        <v>10</v>
      </c>
      <c r="U1302" s="100" t="str">
        <f t="shared" si="248"/>
        <v>jAN</v>
      </c>
      <c r="V1302" s="96">
        <v>10</v>
      </c>
      <c r="W1302" s="101">
        <f t="shared" si="249"/>
        <v>10</v>
      </c>
      <c r="X1302" s="102">
        <f t="shared" si="250"/>
        <v>1</v>
      </c>
      <c r="Y1302" s="103" t="str">
        <f t="shared" si="251"/>
        <v>GROWTH</v>
      </c>
      <c r="Z1302" s="74">
        <v>0</v>
      </c>
      <c r="AA1302" s="69"/>
      <c r="AB1302" s="74" t="s">
        <v>134</v>
      </c>
      <c r="AC1302" s="3"/>
    </row>
    <row r="1303" spans="1:29" ht="14.25" customHeight="1">
      <c r="A1303" s="74" t="s">
        <v>133</v>
      </c>
      <c r="B1303" s="78" t="s">
        <v>48</v>
      </c>
      <c r="C1303" s="78" t="s">
        <v>2896</v>
      </c>
      <c r="D1303" s="78">
        <v>1000004123</v>
      </c>
      <c r="E1303" s="78" t="s">
        <v>2897</v>
      </c>
      <c r="F1303" s="73">
        <v>45554</v>
      </c>
      <c r="G1303" s="66" t="str">
        <f t="shared" si="240"/>
        <v>Targeted Dealer</v>
      </c>
      <c r="H1303" s="66"/>
      <c r="I1303" s="67">
        <v>250</v>
      </c>
      <c r="J1303" s="67">
        <f t="shared" si="241"/>
        <v>250</v>
      </c>
      <c r="K1303" s="68">
        <v>281</v>
      </c>
      <c r="L1303" s="68">
        <f t="shared" si="242"/>
        <v>-31</v>
      </c>
      <c r="M1303" s="68">
        <f t="shared" si="243"/>
        <v>112.4</v>
      </c>
      <c r="N1303" s="96">
        <v>98</v>
      </c>
      <c r="O1303" s="97" t="str">
        <f t="shared" si="244"/>
        <v>DEC</v>
      </c>
      <c r="P1303" s="96">
        <v>98</v>
      </c>
      <c r="Q1303" s="98">
        <f t="shared" si="245"/>
        <v>183</v>
      </c>
      <c r="R1303" s="97">
        <f t="shared" si="246"/>
        <v>1.8673469387755102</v>
      </c>
      <c r="S1303" s="99" t="str">
        <f t="shared" si="247"/>
        <v>GROWTH</v>
      </c>
      <c r="T1303" s="68">
        <v>366</v>
      </c>
      <c r="U1303" s="100" t="str">
        <f t="shared" si="248"/>
        <v>jAN</v>
      </c>
      <c r="V1303" s="96">
        <v>366</v>
      </c>
      <c r="W1303" s="101">
        <f t="shared" si="249"/>
        <v>-85</v>
      </c>
      <c r="X1303" s="102">
        <f t="shared" si="250"/>
        <v>-0.23224043715846998</v>
      </c>
      <c r="Y1303" s="103" t="str">
        <f t="shared" si="251"/>
        <v>DEGROWTH</v>
      </c>
      <c r="Z1303" s="74">
        <v>0</v>
      </c>
      <c r="AA1303" s="69"/>
      <c r="AB1303" s="74" t="s">
        <v>133</v>
      </c>
      <c r="AC1303" s="3"/>
    </row>
    <row r="1304" spans="1:29" ht="14.25" customHeight="1">
      <c r="A1304" s="74" t="s">
        <v>134</v>
      </c>
      <c r="B1304" s="78" t="s">
        <v>81</v>
      </c>
      <c r="C1304" s="78" t="s">
        <v>2898</v>
      </c>
      <c r="D1304" s="78">
        <v>1000004126</v>
      </c>
      <c r="E1304" s="78" t="s">
        <v>2899</v>
      </c>
      <c r="F1304" s="73">
        <v>45556</v>
      </c>
      <c r="G1304" s="66" t="str">
        <f t="shared" si="240"/>
        <v>-</v>
      </c>
      <c r="H1304" s="66"/>
      <c r="I1304" s="67">
        <v>0</v>
      </c>
      <c r="J1304" s="67">
        <f t="shared" si="241"/>
        <v>0</v>
      </c>
      <c r="K1304" s="68">
        <v>80</v>
      </c>
      <c r="L1304" s="68">
        <f t="shared" si="242"/>
        <v>-80</v>
      </c>
      <c r="M1304" s="68" t="str">
        <f t="shared" si="243"/>
        <v>-</v>
      </c>
      <c r="N1304" s="96">
        <v>0</v>
      </c>
      <c r="O1304" s="97" t="str">
        <f t="shared" si="244"/>
        <v>DEC</v>
      </c>
      <c r="P1304" s="96">
        <v>0</v>
      </c>
      <c r="Q1304" s="98">
        <f t="shared" si="245"/>
        <v>80</v>
      </c>
      <c r="R1304" s="97" t="str">
        <f t="shared" si="246"/>
        <v xml:space="preserve"> </v>
      </c>
      <c r="S1304" s="99" t="b">
        <f t="shared" si="247"/>
        <v>0</v>
      </c>
      <c r="T1304" s="68">
        <v>0</v>
      </c>
      <c r="U1304" s="100" t="str">
        <f t="shared" si="248"/>
        <v>jAN</v>
      </c>
      <c r="V1304" s="96">
        <v>0</v>
      </c>
      <c r="W1304" s="101">
        <f t="shared" si="249"/>
        <v>80</v>
      </c>
      <c r="X1304" s="102">
        <f t="shared" si="250"/>
        <v>0</v>
      </c>
      <c r="Y1304" s="103" t="b">
        <f t="shared" si="251"/>
        <v>0</v>
      </c>
      <c r="Z1304" s="74">
        <v>1</v>
      </c>
      <c r="AA1304" s="69"/>
      <c r="AB1304" s="74" t="s">
        <v>134</v>
      </c>
      <c r="AC1304" s="3"/>
    </row>
    <row r="1305" spans="1:29" ht="14.25" customHeight="1">
      <c r="A1305" s="74" t="s">
        <v>134</v>
      </c>
      <c r="B1305" s="78" t="s">
        <v>83</v>
      </c>
      <c r="C1305" s="78" t="s">
        <v>438</v>
      </c>
      <c r="D1305" s="78">
        <v>1000004124</v>
      </c>
      <c r="E1305" s="78" t="s">
        <v>439</v>
      </c>
      <c r="F1305" s="73">
        <v>45556</v>
      </c>
      <c r="G1305" s="66" t="str">
        <f t="shared" si="240"/>
        <v>Targeted Dealer</v>
      </c>
      <c r="H1305" s="66"/>
      <c r="I1305" s="67">
        <v>110</v>
      </c>
      <c r="J1305" s="67">
        <f t="shared" si="241"/>
        <v>110</v>
      </c>
      <c r="K1305" s="68">
        <v>0</v>
      </c>
      <c r="L1305" s="68">
        <f t="shared" si="242"/>
        <v>110</v>
      </c>
      <c r="M1305" s="68">
        <f t="shared" si="243"/>
        <v>0</v>
      </c>
      <c r="N1305" s="96">
        <v>0</v>
      </c>
      <c r="O1305" s="97" t="str">
        <f t="shared" si="244"/>
        <v>DEC</v>
      </c>
      <c r="P1305" s="96">
        <v>0</v>
      </c>
      <c r="Q1305" s="98">
        <f t="shared" si="245"/>
        <v>0</v>
      </c>
      <c r="R1305" s="97" t="str">
        <f t="shared" si="246"/>
        <v xml:space="preserve"> </v>
      </c>
      <c r="S1305" s="99" t="b">
        <f t="shared" si="247"/>
        <v>0</v>
      </c>
      <c r="T1305" s="68">
        <v>105</v>
      </c>
      <c r="U1305" s="100" t="str">
        <f t="shared" si="248"/>
        <v>jAN</v>
      </c>
      <c r="V1305" s="96">
        <v>105</v>
      </c>
      <c r="W1305" s="101">
        <f t="shared" si="249"/>
        <v>-105</v>
      </c>
      <c r="X1305" s="102">
        <f t="shared" si="250"/>
        <v>-1</v>
      </c>
      <c r="Y1305" s="103" t="str">
        <f t="shared" si="251"/>
        <v>DEGROWTH</v>
      </c>
      <c r="Z1305" s="74">
        <v>0</v>
      </c>
      <c r="AA1305" s="69"/>
      <c r="AB1305" s="74" t="s">
        <v>134</v>
      </c>
      <c r="AC1305" s="3"/>
    </row>
    <row r="1306" spans="1:29" ht="14.25" customHeight="1">
      <c r="A1306" s="74" t="s">
        <v>134</v>
      </c>
      <c r="B1306" s="78" t="s">
        <v>79</v>
      </c>
      <c r="C1306" s="78" t="s">
        <v>440</v>
      </c>
      <c r="D1306" s="78">
        <v>1000004134</v>
      </c>
      <c r="E1306" s="78" t="s">
        <v>441</v>
      </c>
      <c r="F1306" s="73">
        <v>45558</v>
      </c>
      <c r="G1306" s="66" t="str">
        <f t="shared" si="240"/>
        <v>Targeted Dealer</v>
      </c>
      <c r="H1306" s="66"/>
      <c r="I1306" s="67">
        <v>10</v>
      </c>
      <c r="J1306" s="67">
        <f t="shared" si="241"/>
        <v>10</v>
      </c>
      <c r="K1306" s="68">
        <v>2</v>
      </c>
      <c r="L1306" s="68">
        <f t="shared" si="242"/>
        <v>8</v>
      </c>
      <c r="M1306" s="68">
        <f t="shared" si="243"/>
        <v>20</v>
      </c>
      <c r="N1306" s="96">
        <v>0</v>
      </c>
      <c r="O1306" s="97" t="str">
        <f t="shared" si="244"/>
        <v>DEC</v>
      </c>
      <c r="P1306" s="96">
        <v>0</v>
      </c>
      <c r="Q1306" s="98">
        <f t="shared" si="245"/>
        <v>2</v>
      </c>
      <c r="R1306" s="97" t="str">
        <f t="shared" si="246"/>
        <v xml:space="preserve"> </v>
      </c>
      <c r="S1306" s="99" t="b">
        <f t="shared" si="247"/>
        <v>0</v>
      </c>
      <c r="T1306" s="68">
        <v>0</v>
      </c>
      <c r="U1306" s="100" t="str">
        <f t="shared" si="248"/>
        <v>jAN</v>
      </c>
      <c r="V1306" s="96">
        <v>0</v>
      </c>
      <c r="W1306" s="101">
        <f t="shared" si="249"/>
        <v>2</v>
      </c>
      <c r="X1306" s="102">
        <f t="shared" si="250"/>
        <v>0</v>
      </c>
      <c r="Y1306" s="103" t="b">
        <f t="shared" si="251"/>
        <v>0</v>
      </c>
      <c r="Z1306" s="74">
        <v>0</v>
      </c>
      <c r="AA1306" s="69"/>
      <c r="AB1306" s="74" t="s">
        <v>134</v>
      </c>
      <c r="AC1306" s="3"/>
    </row>
    <row r="1307" spans="1:29" ht="14.25" customHeight="1">
      <c r="A1307" s="74" t="s">
        <v>134</v>
      </c>
      <c r="B1307" s="78" t="s">
        <v>71</v>
      </c>
      <c r="C1307" s="78" t="s">
        <v>2900</v>
      </c>
      <c r="D1307" s="78">
        <v>1000004133</v>
      </c>
      <c r="E1307" s="78" t="s">
        <v>2901</v>
      </c>
      <c r="F1307" s="73">
        <v>45558</v>
      </c>
      <c r="G1307" s="66" t="str">
        <f t="shared" si="240"/>
        <v>Targeted Dealer</v>
      </c>
      <c r="H1307" s="66"/>
      <c r="I1307" s="67">
        <v>60</v>
      </c>
      <c r="J1307" s="67">
        <f t="shared" si="241"/>
        <v>60</v>
      </c>
      <c r="K1307" s="68">
        <v>25</v>
      </c>
      <c r="L1307" s="68">
        <f t="shared" si="242"/>
        <v>35</v>
      </c>
      <c r="M1307" s="68">
        <f t="shared" si="243"/>
        <v>41.666666666666671</v>
      </c>
      <c r="N1307" s="96">
        <v>0</v>
      </c>
      <c r="O1307" s="97" t="str">
        <f t="shared" si="244"/>
        <v>DEC</v>
      </c>
      <c r="P1307" s="96">
        <v>0</v>
      </c>
      <c r="Q1307" s="98">
        <f t="shared" si="245"/>
        <v>25</v>
      </c>
      <c r="R1307" s="97" t="str">
        <f t="shared" si="246"/>
        <v xml:space="preserve"> </v>
      </c>
      <c r="S1307" s="99" t="b">
        <f t="shared" si="247"/>
        <v>0</v>
      </c>
      <c r="T1307" s="68">
        <v>50</v>
      </c>
      <c r="U1307" s="100" t="str">
        <f t="shared" si="248"/>
        <v>jAN</v>
      </c>
      <c r="V1307" s="96">
        <v>50</v>
      </c>
      <c r="W1307" s="101">
        <f t="shared" si="249"/>
        <v>-25</v>
      </c>
      <c r="X1307" s="102">
        <f t="shared" si="250"/>
        <v>-0.5</v>
      </c>
      <c r="Y1307" s="103" t="str">
        <f t="shared" si="251"/>
        <v>DEGROWTH</v>
      </c>
      <c r="Z1307" s="74">
        <v>0</v>
      </c>
      <c r="AA1307" s="69"/>
      <c r="AB1307" s="74" t="s">
        <v>134</v>
      </c>
      <c r="AC1307" s="3"/>
    </row>
    <row r="1308" spans="1:29" ht="14.25" customHeight="1">
      <c r="A1308" s="74" t="s">
        <v>134</v>
      </c>
      <c r="B1308" s="70" t="s">
        <v>65</v>
      </c>
      <c r="C1308" s="78" t="s">
        <v>2902</v>
      </c>
      <c r="D1308" s="78">
        <v>1000004132</v>
      </c>
      <c r="E1308" s="78" t="s">
        <v>2903</v>
      </c>
      <c r="F1308" s="73">
        <v>45558</v>
      </c>
      <c r="G1308" s="66" t="str">
        <f t="shared" si="240"/>
        <v>Targeted Dealer</v>
      </c>
      <c r="H1308" s="66"/>
      <c r="I1308" s="67">
        <v>100</v>
      </c>
      <c r="J1308" s="67">
        <f t="shared" si="241"/>
        <v>100</v>
      </c>
      <c r="K1308" s="68">
        <v>125</v>
      </c>
      <c r="L1308" s="68">
        <f t="shared" si="242"/>
        <v>-25</v>
      </c>
      <c r="M1308" s="68">
        <f t="shared" si="243"/>
        <v>125</v>
      </c>
      <c r="N1308" s="96">
        <v>100</v>
      </c>
      <c r="O1308" s="97" t="str">
        <f t="shared" si="244"/>
        <v>DEC</v>
      </c>
      <c r="P1308" s="96">
        <v>100</v>
      </c>
      <c r="Q1308" s="98">
        <f t="shared" si="245"/>
        <v>25</v>
      </c>
      <c r="R1308" s="97">
        <f t="shared" si="246"/>
        <v>0.25</v>
      </c>
      <c r="S1308" s="99" t="str">
        <f t="shared" si="247"/>
        <v>GROWTH</v>
      </c>
      <c r="T1308" s="68">
        <v>50</v>
      </c>
      <c r="U1308" s="100" t="str">
        <f t="shared" si="248"/>
        <v>jAN</v>
      </c>
      <c r="V1308" s="96">
        <v>50</v>
      </c>
      <c r="W1308" s="101">
        <f t="shared" si="249"/>
        <v>75</v>
      </c>
      <c r="X1308" s="102">
        <f t="shared" si="250"/>
        <v>1.5</v>
      </c>
      <c r="Y1308" s="103" t="str">
        <f t="shared" si="251"/>
        <v>GROWTH</v>
      </c>
      <c r="Z1308" s="74">
        <v>0</v>
      </c>
      <c r="AA1308" s="69"/>
      <c r="AB1308" s="74" t="s">
        <v>134</v>
      </c>
      <c r="AC1308" s="3"/>
    </row>
    <row r="1309" spans="1:29" ht="14.25" customHeight="1">
      <c r="A1309" s="74" t="s">
        <v>134</v>
      </c>
      <c r="B1309" s="78" t="s">
        <v>77</v>
      </c>
      <c r="C1309" s="78" t="s">
        <v>2904</v>
      </c>
      <c r="D1309" s="78">
        <v>1000004136</v>
      </c>
      <c r="E1309" s="78" t="s">
        <v>2905</v>
      </c>
      <c r="F1309" s="73">
        <v>45559</v>
      </c>
      <c r="G1309" s="66" t="str">
        <f t="shared" si="240"/>
        <v>Targeted Dealer</v>
      </c>
      <c r="H1309" s="66"/>
      <c r="I1309" s="67">
        <v>50</v>
      </c>
      <c r="J1309" s="67">
        <f t="shared" si="241"/>
        <v>50</v>
      </c>
      <c r="K1309" s="68">
        <v>25</v>
      </c>
      <c r="L1309" s="68">
        <f t="shared" si="242"/>
        <v>25</v>
      </c>
      <c r="M1309" s="68">
        <f t="shared" si="243"/>
        <v>50</v>
      </c>
      <c r="N1309" s="96">
        <v>36.5</v>
      </c>
      <c r="O1309" s="97" t="str">
        <f t="shared" si="244"/>
        <v>DEC</v>
      </c>
      <c r="P1309" s="96">
        <v>36.5</v>
      </c>
      <c r="Q1309" s="98">
        <f t="shared" si="245"/>
        <v>-11.5</v>
      </c>
      <c r="R1309" s="97">
        <f t="shared" si="246"/>
        <v>-0.31506849315068497</v>
      </c>
      <c r="S1309" s="99" t="str">
        <f t="shared" si="247"/>
        <v>DEGROWTH</v>
      </c>
      <c r="T1309" s="68">
        <v>110</v>
      </c>
      <c r="U1309" s="100" t="str">
        <f t="shared" si="248"/>
        <v>jAN</v>
      </c>
      <c r="V1309" s="96">
        <v>110</v>
      </c>
      <c r="W1309" s="101">
        <f t="shared" si="249"/>
        <v>-85</v>
      </c>
      <c r="X1309" s="102">
        <f t="shared" si="250"/>
        <v>-0.77272727272727271</v>
      </c>
      <c r="Y1309" s="103" t="str">
        <f t="shared" si="251"/>
        <v>DEGROWTH</v>
      </c>
      <c r="Z1309" s="74">
        <v>0</v>
      </c>
      <c r="AA1309" s="69"/>
      <c r="AB1309" s="74" t="s">
        <v>134</v>
      </c>
      <c r="AC1309" s="3"/>
    </row>
    <row r="1310" spans="1:29" ht="14.25" customHeight="1">
      <c r="A1310" s="74" t="s">
        <v>133</v>
      </c>
      <c r="B1310" s="70" t="s">
        <v>30</v>
      </c>
      <c r="C1310" s="78" t="s">
        <v>2906</v>
      </c>
      <c r="D1310" s="78">
        <v>1000004137</v>
      </c>
      <c r="E1310" s="78" t="s">
        <v>2907</v>
      </c>
      <c r="F1310" s="73">
        <v>45560</v>
      </c>
      <c r="G1310" s="66" t="str">
        <f t="shared" si="240"/>
        <v>Targeted Dealer</v>
      </c>
      <c r="H1310" s="66"/>
      <c r="I1310" s="67">
        <v>500</v>
      </c>
      <c r="J1310" s="67">
        <f t="shared" si="241"/>
        <v>500</v>
      </c>
      <c r="K1310" s="68">
        <v>500</v>
      </c>
      <c r="L1310" s="68">
        <f t="shared" si="242"/>
        <v>0</v>
      </c>
      <c r="M1310" s="68">
        <f t="shared" si="243"/>
        <v>100</v>
      </c>
      <c r="N1310" s="96">
        <v>430</v>
      </c>
      <c r="O1310" s="97" t="str">
        <f t="shared" si="244"/>
        <v>DEC</v>
      </c>
      <c r="P1310" s="96">
        <v>430</v>
      </c>
      <c r="Q1310" s="98">
        <f t="shared" si="245"/>
        <v>70</v>
      </c>
      <c r="R1310" s="97">
        <f t="shared" si="246"/>
        <v>0.16279069767441867</v>
      </c>
      <c r="S1310" s="99" t="str">
        <f t="shared" si="247"/>
        <v>GROWTH</v>
      </c>
      <c r="T1310" s="68">
        <v>380</v>
      </c>
      <c r="U1310" s="100" t="str">
        <f t="shared" si="248"/>
        <v>jAN</v>
      </c>
      <c r="V1310" s="96">
        <v>380</v>
      </c>
      <c r="W1310" s="101">
        <f t="shared" si="249"/>
        <v>120</v>
      </c>
      <c r="X1310" s="102">
        <f t="shared" si="250"/>
        <v>0.31578947368421062</v>
      </c>
      <c r="Y1310" s="103" t="str">
        <f t="shared" si="251"/>
        <v>GROWTH</v>
      </c>
      <c r="Z1310" s="74">
        <v>0</v>
      </c>
      <c r="AA1310" s="69"/>
      <c r="AB1310" s="74" t="s">
        <v>133</v>
      </c>
      <c r="AC1310" s="3"/>
    </row>
    <row r="1311" spans="1:29" ht="14.25" customHeight="1">
      <c r="A1311" s="74" t="s">
        <v>133</v>
      </c>
      <c r="B1311" s="78" t="s">
        <v>55</v>
      </c>
      <c r="C1311" s="78" t="s">
        <v>3939</v>
      </c>
      <c r="D1311" s="78">
        <v>1000004138</v>
      </c>
      <c r="E1311" s="78" t="s">
        <v>3940</v>
      </c>
      <c r="F1311" s="73">
        <v>45560</v>
      </c>
      <c r="G1311" s="66" t="str">
        <f t="shared" si="240"/>
        <v>-</v>
      </c>
      <c r="H1311" s="66"/>
      <c r="I1311" s="67">
        <v>0</v>
      </c>
      <c r="J1311" s="67">
        <f t="shared" si="241"/>
        <v>0</v>
      </c>
      <c r="K1311" s="68">
        <v>0</v>
      </c>
      <c r="L1311" s="68">
        <f t="shared" si="242"/>
        <v>0</v>
      </c>
      <c r="M1311" s="68" t="str">
        <f t="shared" si="243"/>
        <v>-</v>
      </c>
      <c r="N1311" s="96">
        <v>0</v>
      </c>
      <c r="O1311" s="97" t="str">
        <f t="shared" si="244"/>
        <v>DEC</v>
      </c>
      <c r="P1311" s="96">
        <v>0</v>
      </c>
      <c r="Q1311" s="98">
        <f t="shared" si="245"/>
        <v>0</v>
      </c>
      <c r="R1311" s="97" t="str">
        <f t="shared" si="246"/>
        <v xml:space="preserve"> </v>
      </c>
      <c r="S1311" s="99" t="b">
        <f t="shared" si="247"/>
        <v>0</v>
      </c>
      <c r="T1311" s="68">
        <v>35</v>
      </c>
      <c r="U1311" s="100" t="str">
        <f t="shared" si="248"/>
        <v>jAN</v>
      </c>
      <c r="V1311" s="96">
        <v>35</v>
      </c>
      <c r="W1311" s="101">
        <f t="shared" si="249"/>
        <v>-35</v>
      </c>
      <c r="X1311" s="102">
        <f t="shared" si="250"/>
        <v>-1</v>
      </c>
      <c r="Y1311" s="103" t="str">
        <f t="shared" si="251"/>
        <v>DEGROWTH</v>
      </c>
      <c r="Z1311" s="74">
        <v>0</v>
      </c>
      <c r="AA1311" s="69"/>
      <c r="AB1311" s="74" t="s">
        <v>133</v>
      </c>
      <c r="AC1311" s="3"/>
    </row>
    <row r="1312" spans="1:29" ht="14.25" customHeight="1">
      <c r="A1312" s="74" t="s">
        <v>134</v>
      </c>
      <c r="B1312" s="78" t="s">
        <v>61</v>
      </c>
      <c r="C1312" s="78" t="s">
        <v>442</v>
      </c>
      <c r="D1312" s="78">
        <v>1000004139</v>
      </c>
      <c r="E1312" s="78" t="s">
        <v>443</v>
      </c>
      <c r="F1312" s="73">
        <v>45562</v>
      </c>
      <c r="G1312" s="66" t="str">
        <f t="shared" si="240"/>
        <v>Targeted Dealer</v>
      </c>
      <c r="H1312" s="66"/>
      <c r="I1312" s="67">
        <v>20</v>
      </c>
      <c r="J1312" s="67">
        <f t="shared" si="241"/>
        <v>20</v>
      </c>
      <c r="K1312" s="68">
        <v>0</v>
      </c>
      <c r="L1312" s="68">
        <f t="shared" si="242"/>
        <v>20</v>
      </c>
      <c r="M1312" s="68">
        <f t="shared" si="243"/>
        <v>0</v>
      </c>
      <c r="N1312" s="96">
        <v>20</v>
      </c>
      <c r="O1312" s="97" t="str">
        <f t="shared" si="244"/>
        <v>DEC</v>
      </c>
      <c r="P1312" s="96">
        <v>20</v>
      </c>
      <c r="Q1312" s="98">
        <f t="shared" si="245"/>
        <v>-20</v>
      </c>
      <c r="R1312" s="97">
        <f t="shared" si="246"/>
        <v>-1</v>
      </c>
      <c r="S1312" s="99" t="str">
        <f t="shared" si="247"/>
        <v>DEGROWTH</v>
      </c>
      <c r="T1312" s="68">
        <v>35</v>
      </c>
      <c r="U1312" s="100" t="str">
        <f t="shared" si="248"/>
        <v>jAN</v>
      </c>
      <c r="V1312" s="96">
        <v>35</v>
      </c>
      <c r="W1312" s="101">
        <f t="shared" si="249"/>
        <v>-35</v>
      </c>
      <c r="X1312" s="102">
        <f t="shared" si="250"/>
        <v>-1</v>
      </c>
      <c r="Y1312" s="103" t="str">
        <f t="shared" si="251"/>
        <v>DEGROWTH</v>
      </c>
      <c r="Z1312" s="74">
        <v>0</v>
      </c>
      <c r="AA1312" s="69"/>
      <c r="AB1312" s="74" t="s">
        <v>134</v>
      </c>
      <c r="AC1312" s="3"/>
    </row>
    <row r="1313" spans="1:29" ht="14.25" customHeight="1">
      <c r="A1313" s="74" t="s">
        <v>133</v>
      </c>
      <c r="B1313" s="78" t="s">
        <v>43</v>
      </c>
      <c r="C1313" s="78" t="s">
        <v>2908</v>
      </c>
      <c r="D1313" s="78">
        <v>1000004141</v>
      </c>
      <c r="E1313" s="78" t="s">
        <v>2909</v>
      </c>
      <c r="F1313" s="73">
        <v>45565</v>
      </c>
      <c r="G1313" s="66" t="str">
        <f t="shared" si="240"/>
        <v>Targeted Dealer</v>
      </c>
      <c r="H1313" s="66"/>
      <c r="I1313" s="67">
        <v>400</v>
      </c>
      <c r="J1313" s="67">
        <f t="shared" si="241"/>
        <v>400</v>
      </c>
      <c r="K1313" s="68">
        <v>331.5</v>
      </c>
      <c r="L1313" s="68">
        <f t="shared" si="242"/>
        <v>68.5</v>
      </c>
      <c r="M1313" s="68">
        <f t="shared" si="243"/>
        <v>82.875</v>
      </c>
      <c r="N1313" s="96">
        <v>271</v>
      </c>
      <c r="O1313" s="97" t="str">
        <f t="shared" si="244"/>
        <v>DEC</v>
      </c>
      <c r="P1313" s="96">
        <v>271</v>
      </c>
      <c r="Q1313" s="98">
        <f t="shared" si="245"/>
        <v>60.5</v>
      </c>
      <c r="R1313" s="97">
        <f t="shared" si="246"/>
        <v>0.2232472324723247</v>
      </c>
      <c r="S1313" s="99" t="str">
        <f t="shared" si="247"/>
        <v>GROWTH</v>
      </c>
      <c r="T1313" s="68">
        <v>393</v>
      </c>
      <c r="U1313" s="100" t="str">
        <f t="shared" si="248"/>
        <v>jAN</v>
      </c>
      <c r="V1313" s="96">
        <v>393</v>
      </c>
      <c r="W1313" s="101">
        <f t="shared" si="249"/>
        <v>-61.5</v>
      </c>
      <c r="X1313" s="102">
        <f t="shared" si="250"/>
        <v>-0.15648854961832059</v>
      </c>
      <c r="Y1313" s="103" t="str">
        <f t="shared" si="251"/>
        <v>DEGROWTH</v>
      </c>
      <c r="Z1313" s="74">
        <v>0</v>
      </c>
      <c r="AA1313" s="69"/>
      <c r="AB1313" s="74" t="s">
        <v>133</v>
      </c>
      <c r="AC1313" s="3"/>
    </row>
    <row r="1314" spans="1:29" ht="14.25" customHeight="1">
      <c r="A1314" s="74" t="s">
        <v>134</v>
      </c>
      <c r="B1314" s="78" t="s">
        <v>81</v>
      </c>
      <c r="C1314" s="78" t="s">
        <v>3941</v>
      </c>
      <c r="D1314" s="78">
        <v>1000004142</v>
      </c>
      <c r="E1314" s="78" t="s">
        <v>3942</v>
      </c>
      <c r="F1314" s="73">
        <v>45565</v>
      </c>
      <c r="G1314" s="66" t="str">
        <f t="shared" si="240"/>
        <v>-</v>
      </c>
      <c r="H1314" s="66"/>
      <c r="I1314" s="67">
        <v>0</v>
      </c>
      <c r="J1314" s="67">
        <f t="shared" si="241"/>
        <v>0</v>
      </c>
      <c r="K1314" s="68">
        <v>0</v>
      </c>
      <c r="L1314" s="68">
        <f t="shared" si="242"/>
        <v>0</v>
      </c>
      <c r="M1314" s="68" t="str">
        <f t="shared" si="243"/>
        <v>-</v>
      </c>
      <c r="N1314" s="96">
        <v>0</v>
      </c>
      <c r="O1314" s="97" t="str">
        <f t="shared" si="244"/>
        <v>DEC</v>
      </c>
      <c r="P1314" s="96">
        <v>0</v>
      </c>
      <c r="Q1314" s="98">
        <f t="shared" si="245"/>
        <v>0</v>
      </c>
      <c r="R1314" s="97" t="str">
        <f t="shared" si="246"/>
        <v xml:space="preserve"> </v>
      </c>
      <c r="S1314" s="99" t="b">
        <f t="shared" si="247"/>
        <v>0</v>
      </c>
      <c r="T1314" s="68">
        <v>20</v>
      </c>
      <c r="U1314" s="100" t="str">
        <f t="shared" si="248"/>
        <v>jAN</v>
      </c>
      <c r="V1314" s="96">
        <v>20</v>
      </c>
      <c r="W1314" s="101">
        <f t="shared" si="249"/>
        <v>-20</v>
      </c>
      <c r="X1314" s="102">
        <f t="shared" si="250"/>
        <v>-1</v>
      </c>
      <c r="Y1314" s="103" t="str">
        <f t="shared" si="251"/>
        <v>DEGROWTH</v>
      </c>
      <c r="Z1314" s="74">
        <v>0</v>
      </c>
      <c r="AA1314" s="69"/>
      <c r="AB1314" s="74" t="s">
        <v>134</v>
      </c>
      <c r="AC1314" s="3"/>
    </row>
    <row r="1315" spans="1:29" ht="14.25" customHeight="1">
      <c r="A1315" s="74" t="s">
        <v>130</v>
      </c>
      <c r="B1315" s="78" t="s">
        <v>115</v>
      </c>
      <c r="C1315" s="78" t="s">
        <v>444</v>
      </c>
      <c r="D1315" s="78">
        <v>1000004145</v>
      </c>
      <c r="E1315" s="78" t="s">
        <v>445</v>
      </c>
      <c r="F1315" s="73">
        <v>45569</v>
      </c>
      <c r="G1315" s="66" t="str">
        <f t="shared" si="240"/>
        <v>Targeted Dealer</v>
      </c>
      <c r="H1315" s="66"/>
      <c r="I1315" s="67">
        <v>100</v>
      </c>
      <c r="J1315" s="67">
        <f t="shared" si="241"/>
        <v>100</v>
      </c>
      <c r="K1315" s="68">
        <v>0</v>
      </c>
      <c r="L1315" s="68">
        <f t="shared" si="242"/>
        <v>100</v>
      </c>
      <c r="M1315" s="68">
        <f t="shared" si="243"/>
        <v>0</v>
      </c>
      <c r="N1315" s="96">
        <v>0</v>
      </c>
      <c r="O1315" s="97" t="str">
        <f t="shared" si="244"/>
        <v>DEC</v>
      </c>
      <c r="P1315" s="96">
        <v>0</v>
      </c>
      <c r="Q1315" s="98">
        <f t="shared" si="245"/>
        <v>0</v>
      </c>
      <c r="R1315" s="97" t="str">
        <f t="shared" si="246"/>
        <v xml:space="preserve"> </v>
      </c>
      <c r="S1315" s="99" t="b">
        <f t="shared" si="247"/>
        <v>0</v>
      </c>
      <c r="T1315" s="68">
        <v>50</v>
      </c>
      <c r="U1315" s="100" t="str">
        <f t="shared" si="248"/>
        <v>jAN</v>
      </c>
      <c r="V1315" s="96">
        <v>50</v>
      </c>
      <c r="W1315" s="101">
        <f t="shared" si="249"/>
        <v>-50</v>
      </c>
      <c r="X1315" s="102">
        <f t="shared" si="250"/>
        <v>-1</v>
      </c>
      <c r="Y1315" s="103" t="str">
        <f t="shared" si="251"/>
        <v>DEGROWTH</v>
      </c>
      <c r="Z1315" s="74">
        <v>0</v>
      </c>
      <c r="AA1315" s="74"/>
      <c r="AB1315" s="74" t="s">
        <v>130</v>
      </c>
      <c r="AC1315" s="3"/>
    </row>
    <row r="1316" spans="1:29" ht="14.25" customHeight="1">
      <c r="A1316" s="74" t="s">
        <v>130</v>
      </c>
      <c r="B1316" s="78" t="s">
        <v>118</v>
      </c>
      <c r="C1316" s="78" t="s">
        <v>2910</v>
      </c>
      <c r="D1316" s="78">
        <v>1000004146</v>
      </c>
      <c r="E1316" s="78" t="s">
        <v>2911</v>
      </c>
      <c r="F1316" s="73">
        <v>45573</v>
      </c>
      <c r="G1316" s="66" t="str">
        <f t="shared" si="240"/>
        <v>Targeted Dealer</v>
      </c>
      <c r="H1316" s="66"/>
      <c r="I1316" s="67">
        <v>25</v>
      </c>
      <c r="J1316" s="67">
        <f t="shared" si="241"/>
        <v>25</v>
      </c>
      <c r="K1316" s="68">
        <v>0</v>
      </c>
      <c r="L1316" s="68">
        <f t="shared" si="242"/>
        <v>25</v>
      </c>
      <c r="M1316" s="68">
        <f t="shared" si="243"/>
        <v>0</v>
      </c>
      <c r="N1316" s="96">
        <v>5</v>
      </c>
      <c r="O1316" s="97" t="str">
        <f t="shared" si="244"/>
        <v>DEC</v>
      </c>
      <c r="P1316" s="96">
        <v>5</v>
      </c>
      <c r="Q1316" s="98">
        <f t="shared" si="245"/>
        <v>-5</v>
      </c>
      <c r="R1316" s="97">
        <f t="shared" si="246"/>
        <v>-1</v>
      </c>
      <c r="S1316" s="99" t="str">
        <f t="shared" si="247"/>
        <v>DEGROWTH</v>
      </c>
      <c r="T1316" s="68">
        <v>10</v>
      </c>
      <c r="U1316" s="100" t="str">
        <f t="shared" si="248"/>
        <v>jAN</v>
      </c>
      <c r="V1316" s="96">
        <v>10</v>
      </c>
      <c r="W1316" s="101">
        <f t="shared" si="249"/>
        <v>-10</v>
      </c>
      <c r="X1316" s="102">
        <f t="shared" si="250"/>
        <v>-1</v>
      </c>
      <c r="Y1316" s="103" t="str">
        <f t="shared" si="251"/>
        <v>DEGROWTH</v>
      </c>
      <c r="Z1316" s="74">
        <v>1</v>
      </c>
      <c r="AA1316" s="74"/>
      <c r="AB1316" s="74" t="s">
        <v>130</v>
      </c>
      <c r="AC1316" s="3"/>
    </row>
    <row r="1317" spans="1:29" ht="14.25" customHeight="1">
      <c r="A1317" s="74" t="s">
        <v>134</v>
      </c>
      <c r="B1317" s="78" t="s">
        <v>73</v>
      </c>
      <c r="C1317" s="78" t="s">
        <v>2912</v>
      </c>
      <c r="D1317" s="78">
        <v>1000004147</v>
      </c>
      <c r="E1317" s="78" t="s">
        <v>2913</v>
      </c>
      <c r="F1317" s="73">
        <v>45574</v>
      </c>
      <c r="G1317" s="66" t="str">
        <f t="shared" si="240"/>
        <v>Targeted Dealer</v>
      </c>
      <c r="H1317" s="66"/>
      <c r="I1317" s="67">
        <v>220</v>
      </c>
      <c r="J1317" s="67">
        <f t="shared" si="241"/>
        <v>220</v>
      </c>
      <c r="K1317" s="68">
        <v>455</v>
      </c>
      <c r="L1317" s="68">
        <f t="shared" si="242"/>
        <v>-235</v>
      </c>
      <c r="M1317" s="68">
        <f t="shared" si="243"/>
        <v>206.81818181818181</v>
      </c>
      <c r="N1317" s="96">
        <v>460</v>
      </c>
      <c r="O1317" s="97" t="str">
        <f t="shared" si="244"/>
        <v>DEC</v>
      </c>
      <c r="P1317" s="96">
        <v>460</v>
      </c>
      <c r="Q1317" s="98">
        <f t="shared" si="245"/>
        <v>-5</v>
      </c>
      <c r="R1317" s="97">
        <f t="shared" si="246"/>
        <v>-1.0869565217391353E-2</v>
      </c>
      <c r="S1317" s="99" t="str">
        <f t="shared" si="247"/>
        <v>DEGROWTH</v>
      </c>
      <c r="T1317" s="68">
        <v>150</v>
      </c>
      <c r="U1317" s="100" t="str">
        <f t="shared" si="248"/>
        <v>jAN</v>
      </c>
      <c r="V1317" s="96">
        <v>150</v>
      </c>
      <c r="W1317" s="101">
        <f t="shared" si="249"/>
        <v>305</v>
      </c>
      <c r="X1317" s="102">
        <f t="shared" si="250"/>
        <v>2.0333333333333332</v>
      </c>
      <c r="Y1317" s="103" t="str">
        <f t="shared" si="251"/>
        <v>GROWTH</v>
      </c>
      <c r="Z1317" s="74">
        <v>0</v>
      </c>
      <c r="AA1317" s="69"/>
      <c r="AB1317" s="74" t="s">
        <v>134</v>
      </c>
      <c r="AC1317" s="3"/>
    </row>
    <row r="1318" spans="1:29" ht="14.25" customHeight="1">
      <c r="A1318" s="69" t="s">
        <v>134</v>
      </c>
      <c r="B1318" s="71" t="s">
        <v>58</v>
      </c>
      <c r="C1318" s="71" t="s">
        <v>2914</v>
      </c>
      <c r="D1318" s="71">
        <v>1000000306</v>
      </c>
      <c r="E1318" s="72" t="s">
        <v>2915</v>
      </c>
      <c r="F1318" s="73">
        <v>43862</v>
      </c>
      <c r="G1318" s="66" t="str">
        <f t="shared" si="240"/>
        <v>Targeted Dealer</v>
      </c>
      <c r="H1318" s="66"/>
      <c r="I1318" s="67">
        <v>1000</v>
      </c>
      <c r="J1318" s="67">
        <f t="shared" si="241"/>
        <v>1000</v>
      </c>
      <c r="K1318" s="68">
        <v>835.5</v>
      </c>
      <c r="L1318" s="68">
        <f t="shared" si="242"/>
        <v>164.5</v>
      </c>
      <c r="M1318" s="68">
        <f t="shared" si="243"/>
        <v>83.55</v>
      </c>
      <c r="N1318" s="96">
        <v>964</v>
      </c>
      <c r="O1318" s="97" t="str">
        <f t="shared" si="244"/>
        <v>DEC</v>
      </c>
      <c r="P1318" s="96">
        <v>964</v>
      </c>
      <c r="Q1318" s="98">
        <f t="shared" si="245"/>
        <v>-128.5</v>
      </c>
      <c r="R1318" s="97">
        <f t="shared" si="246"/>
        <v>-0.13329875518672196</v>
      </c>
      <c r="S1318" s="99" t="str">
        <f t="shared" si="247"/>
        <v>DEGROWTH</v>
      </c>
      <c r="T1318" s="68">
        <v>943.5</v>
      </c>
      <c r="U1318" s="100" t="str">
        <f t="shared" si="248"/>
        <v>jAN</v>
      </c>
      <c r="V1318" s="96">
        <v>943.5</v>
      </c>
      <c r="W1318" s="101">
        <f t="shared" si="249"/>
        <v>-108</v>
      </c>
      <c r="X1318" s="102">
        <f t="shared" si="250"/>
        <v>-0.11446740858505566</v>
      </c>
      <c r="Y1318" s="103" t="str">
        <f t="shared" si="251"/>
        <v>DEGROWTH</v>
      </c>
      <c r="Z1318" s="74">
        <v>0</v>
      </c>
      <c r="AA1318" s="69"/>
      <c r="AB1318" s="69" t="s">
        <v>134</v>
      </c>
      <c r="AC1318" s="3"/>
    </row>
    <row r="1319" spans="1:29" ht="14.25" customHeight="1">
      <c r="A1319" s="74" t="s">
        <v>133</v>
      </c>
      <c r="B1319" s="78" t="s">
        <v>43</v>
      </c>
      <c r="C1319" s="78" t="s">
        <v>2916</v>
      </c>
      <c r="D1319" s="78">
        <v>1000004149</v>
      </c>
      <c r="E1319" s="78" t="s">
        <v>2917</v>
      </c>
      <c r="F1319" s="73">
        <v>45574</v>
      </c>
      <c r="G1319" s="66" t="str">
        <f t="shared" si="240"/>
        <v>Targeted Dealer</v>
      </c>
      <c r="H1319" s="66"/>
      <c r="I1319" s="67">
        <v>30</v>
      </c>
      <c r="J1319" s="67">
        <f t="shared" si="241"/>
        <v>30</v>
      </c>
      <c r="K1319" s="68">
        <v>3</v>
      </c>
      <c r="L1319" s="68">
        <f t="shared" si="242"/>
        <v>27</v>
      </c>
      <c r="M1319" s="68">
        <f t="shared" si="243"/>
        <v>10</v>
      </c>
      <c r="N1319" s="96">
        <v>10</v>
      </c>
      <c r="O1319" s="97" t="str">
        <f t="shared" si="244"/>
        <v>DEC</v>
      </c>
      <c r="P1319" s="96">
        <v>10</v>
      </c>
      <c r="Q1319" s="98">
        <f t="shared" si="245"/>
        <v>-7</v>
      </c>
      <c r="R1319" s="97">
        <f t="shared" si="246"/>
        <v>-0.7</v>
      </c>
      <c r="S1319" s="99" t="str">
        <f t="shared" si="247"/>
        <v>DEGROWTH</v>
      </c>
      <c r="T1319" s="68">
        <v>45.85</v>
      </c>
      <c r="U1319" s="100" t="str">
        <f t="shared" si="248"/>
        <v>jAN</v>
      </c>
      <c r="V1319" s="96">
        <v>45.85</v>
      </c>
      <c r="W1319" s="101">
        <f t="shared" si="249"/>
        <v>-42.85</v>
      </c>
      <c r="X1319" s="102">
        <f t="shared" si="250"/>
        <v>-0.93456924754634674</v>
      </c>
      <c r="Y1319" s="103" t="str">
        <f t="shared" si="251"/>
        <v>DEGROWTH</v>
      </c>
      <c r="Z1319" s="74">
        <v>1</v>
      </c>
      <c r="AA1319" s="69"/>
      <c r="AB1319" s="74" t="s">
        <v>133</v>
      </c>
      <c r="AC1319" s="3"/>
    </row>
    <row r="1320" spans="1:29" ht="14.25" customHeight="1">
      <c r="A1320" s="74" t="s">
        <v>130</v>
      </c>
      <c r="B1320" s="78" t="s">
        <v>113</v>
      </c>
      <c r="C1320" s="78" t="s">
        <v>2918</v>
      </c>
      <c r="D1320" s="78">
        <v>1000003303</v>
      </c>
      <c r="E1320" s="78" t="s">
        <v>2919</v>
      </c>
      <c r="F1320" s="73">
        <v>44957</v>
      </c>
      <c r="G1320" s="66" t="str">
        <f t="shared" si="240"/>
        <v>Targeted Dealer</v>
      </c>
      <c r="H1320" s="66"/>
      <c r="I1320" s="67">
        <v>50</v>
      </c>
      <c r="J1320" s="67">
        <f t="shared" si="241"/>
        <v>50</v>
      </c>
      <c r="K1320" s="68">
        <v>25</v>
      </c>
      <c r="L1320" s="68">
        <f t="shared" si="242"/>
        <v>25</v>
      </c>
      <c r="M1320" s="68">
        <f t="shared" si="243"/>
        <v>50</v>
      </c>
      <c r="N1320" s="96">
        <v>55</v>
      </c>
      <c r="O1320" s="97" t="str">
        <f t="shared" si="244"/>
        <v>DEC</v>
      </c>
      <c r="P1320" s="96">
        <v>55</v>
      </c>
      <c r="Q1320" s="98">
        <f t="shared" si="245"/>
        <v>-30</v>
      </c>
      <c r="R1320" s="97">
        <f t="shared" si="246"/>
        <v>-0.54545454545454541</v>
      </c>
      <c r="S1320" s="99" t="str">
        <f t="shared" si="247"/>
        <v>DEGROWTH</v>
      </c>
      <c r="T1320" s="68">
        <v>25</v>
      </c>
      <c r="U1320" s="100" t="str">
        <f t="shared" si="248"/>
        <v>jAN</v>
      </c>
      <c r="V1320" s="96">
        <v>25</v>
      </c>
      <c r="W1320" s="101">
        <f t="shared" si="249"/>
        <v>0</v>
      </c>
      <c r="X1320" s="102">
        <f t="shared" si="250"/>
        <v>0</v>
      </c>
      <c r="Y1320" s="103" t="str">
        <f t="shared" si="251"/>
        <v>GROWTH</v>
      </c>
      <c r="Z1320" s="74">
        <v>0</v>
      </c>
      <c r="AA1320" s="74"/>
      <c r="AB1320" s="74" t="s">
        <v>130</v>
      </c>
      <c r="AC1320" s="3"/>
    </row>
    <row r="1321" spans="1:29" ht="14.25" customHeight="1">
      <c r="A1321" s="69" t="s">
        <v>134</v>
      </c>
      <c r="B1321" s="71" t="s">
        <v>84</v>
      </c>
      <c r="C1321" s="71" t="s">
        <v>2920</v>
      </c>
      <c r="D1321" s="71">
        <v>1000000435</v>
      </c>
      <c r="E1321" s="72" t="s">
        <v>2921</v>
      </c>
      <c r="F1321" s="73">
        <v>42955</v>
      </c>
      <c r="G1321" s="66" t="str">
        <f t="shared" si="240"/>
        <v>Targeted Dealer</v>
      </c>
      <c r="H1321" s="66"/>
      <c r="I1321" s="67">
        <v>15</v>
      </c>
      <c r="J1321" s="67">
        <f t="shared" si="241"/>
        <v>15</v>
      </c>
      <c r="K1321" s="68">
        <v>17</v>
      </c>
      <c r="L1321" s="68">
        <f t="shared" si="242"/>
        <v>-2</v>
      </c>
      <c r="M1321" s="68">
        <f t="shared" si="243"/>
        <v>113.33333333333334</v>
      </c>
      <c r="N1321" s="96">
        <v>0</v>
      </c>
      <c r="O1321" s="97" t="str">
        <f t="shared" si="244"/>
        <v>DEC</v>
      </c>
      <c r="P1321" s="96">
        <v>0</v>
      </c>
      <c r="Q1321" s="98">
        <f t="shared" si="245"/>
        <v>17</v>
      </c>
      <c r="R1321" s="97" t="str">
        <f t="shared" si="246"/>
        <v xml:space="preserve"> </v>
      </c>
      <c r="S1321" s="99" t="b">
        <f t="shared" si="247"/>
        <v>0</v>
      </c>
      <c r="T1321" s="68">
        <v>0</v>
      </c>
      <c r="U1321" s="100" t="str">
        <f t="shared" si="248"/>
        <v>jAN</v>
      </c>
      <c r="V1321" s="96">
        <v>0</v>
      </c>
      <c r="W1321" s="101">
        <f t="shared" si="249"/>
        <v>17</v>
      </c>
      <c r="X1321" s="102">
        <f t="shared" si="250"/>
        <v>0</v>
      </c>
      <c r="Y1321" s="103" t="b">
        <f t="shared" si="251"/>
        <v>0</v>
      </c>
      <c r="Z1321" s="74">
        <v>0</v>
      </c>
      <c r="AA1321" s="69"/>
      <c r="AB1321" s="69" t="s">
        <v>134</v>
      </c>
      <c r="AC1321" s="3"/>
    </row>
    <row r="1322" spans="1:29" ht="14.25" customHeight="1">
      <c r="A1322" s="74" t="s">
        <v>132</v>
      </c>
      <c r="B1322" s="71" t="s">
        <v>103</v>
      </c>
      <c r="C1322" s="71" t="s">
        <v>446</v>
      </c>
      <c r="D1322" s="71">
        <v>1000004150</v>
      </c>
      <c r="E1322" s="72" t="s">
        <v>447</v>
      </c>
      <c r="F1322" s="73">
        <v>45581</v>
      </c>
      <c r="G1322" s="66" t="str">
        <f t="shared" si="240"/>
        <v>Targeted Dealer</v>
      </c>
      <c r="H1322" s="66"/>
      <c r="I1322" s="67">
        <v>25</v>
      </c>
      <c r="J1322" s="67">
        <f t="shared" si="241"/>
        <v>25</v>
      </c>
      <c r="K1322" s="68">
        <v>0</v>
      </c>
      <c r="L1322" s="68">
        <f t="shared" si="242"/>
        <v>25</v>
      </c>
      <c r="M1322" s="68">
        <f t="shared" si="243"/>
        <v>0</v>
      </c>
      <c r="N1322" s="96">
        <v>0</v>
      </c>
      <c r="O1322" s="97" t="str">
        <f t="shared" si="244"/>
        <v>DEC</v>
      </c>
      <c r="P1322" s="96">
        <v>0</v>
      </c>
      <c r="Q1322" s="98">
        <f t="shared" si="245"/>
        <v>0</v>
      </c>
      <c r="R1322" s="97" t="str">
        <f t="shared" si="246"/>
        <v xml:space="preserve"> </v>
      </c>
      <c r="S1322" s="99" t="b">
        <f t="shared" si="247"/>
        <v>0</v>
      </c>
      <c r="T1322" s="68">
        <v>10</v>
      </c>
      <c r="U1322" s="100" t="str">
        <f t="shared" si="248"/>
        <v>jAN</v>
      </c>
      <c r="V1322" s="96">
        <v>10</v>
      </c>
      <c r="W1322" s="101">
        <f t="shared" si="249"/>
        <v>-10</v>
      </c>
      <c r="X1322" s="102">
        <f t="shared" si="250"/>
        <v>-1</v>
      </c>
      <c r="Y1322" s="103" t="str">
        <f t="shared" si="251"/>
        <v>DEGROWTH</v>
      </c>
      <c r="Z1322" s="74">
        <v>0</v>
      </c>
      <c r="AA1322" s="74"/>
      <c r="AB1322" s="74" t="s">
        <v>132</v>
      </c>
      <c r="AC1322" s="3"/>
    </row>
    <row r="1323" spans="1:29" ht="14.25" customHeight="1">
      <c r="A1323" s="69" t="s">
        <v>134</v>
      </c>
      <c r="B1323" s="71" t="s">
        <v>74</v>
      </c>
      <c r="C1323" s="71" t="s">
        <v>2922</v>
      </c>
      <c r="D1323" s="71">
        <v>1000004151</v>
      </c>
      <c r="E1323" s="72" t="s">
        <v>2923</v>
      </c>
      <c r="F1323" s="73">
        <v>45583</v>
      </c>
      <c r="G1323" s="66" t="str">
        <f t="shared" si="240"/>
        <v>Targeted Dealer</v>
      </c>
      <c r="H1323" s="66"/>
      <c r="I1323" s="67">
        <v>150</v>
      </c>
      <c r="J1323" s="67">
        <f t="shared" si="241"/>
        <v>150</v>
      </c>
      <c r="K1323" s="68">
        <v>133</v>
      </c>
      <c r="L1323" s="68">
        <f t="shared" si="242"/>
        <v>17</v>
      </c>
      <c r="M1323" s="68">
        <f t="shared" si="243"/>
        <v>88.666666666666671</v>
      </c>
      <c r="N1323" s="96">
        <v>142.5</v>
      </c>
      <c r="O1323" s="97" t="str">
        <f t="shared" si="244"/>
        <v>DEC</v>
      </c>
      <c r="P1323" s="96">
        <v>142.5</v>
      </c>
      <c r="Q1323" s="98">
        <f t="shared" si="245"/>
        <v>-9.5</v>
      </c>
      <c r="R1323" s="97">
        <f t="shared" si="246"/>
        <v>-6.6666666666666652E-2</v>
      </c>
      <c r="S1323" s="99" t="str">
        <f t="shared" si="247"/>
        <v>DEGROWTH</v>
      </c>
      <c r="T1323" s="68">
        <v>163.5</v>
      </c>
      <c r="U1323" s="100" t="str">
        <f t="shared" si="248"/>
        <v>jAN</v>
      </c>
      <c r="V1323" s="96">
        <v>163.5</v>
      </c>
      <c r="W1323" s="101">
        <f t="shared" si="249"/>
        <v>-30.5</v>
      </c>
      <c r="X1323" s="102">
        <f t="shared" si="250"/>
        <v>-0.18654434250764529</v>
      </c>
      <c r="Y1323" s="103" t="str">
        <f t="shared" si="251"/>
        <v>DEGROWTH</v>
      </c>
      <c r="Z1323" s="74">
        <v>0</v>
      </c>
      <c r="AA1323" s="69"/>
      <c r="AB1323" s="69" t="s">
        <v>134</v>
      </c>
      <c r="AC1323" s="3"/>
    </row>
    <row r="1324" spans="1:29" ht="14.25" customHeight="1">
      <c r="A1324" s="69" t="s">
        <v>134</v>
      </c>
      <c r="B1324" s="70" t="s">
        <v>65</v>
      </c>
      <c r="C1324" s="71" t="s">
        <v>2924</v>
      </c>
      <c r="D1324" s="71">
        <v>1000004152</v>
      </c>
      <c r="E1324" s="72" t="s">
        <v>2925</v>
      </c>
      <c r="F1324" s="73">
        <v>45585</v>
      </c>
      <c r="G1324" s="66" t="str">
        <f t="shared" si="240"/>
        <v>Targeted Dealer</v>
      </c>
      <c r="H1324" s="66"/>
      <c r="I1324" s="67">
        <v>50</v>
      </c>
      <c r="J1324" s="67">
        <f t="shared" si="241"/>
        <v>50</v>
      </c>
      <c r="K1324" s="68">
        <v>50</v>
      </c>
      <c r="L1324" s="68">
        <f t="shared" si="242"/>
        <v>0</v>
      </c>
      <c r="M1324" s="68">
        <f t="shared" si="243"/>
        <v>100</v>
      </c>
      <c r="N1324" s="96">
        <v>50</v>
      </c>
      <c r="O1324" s="97" t="str">
        <f t="shared" si="244"/>
        <v>DEC</v>
      </c>
      <c r="P1324" s="96">
        <v>50</v>
      </c>
      <c r="Q1324" s="98">
        <f t="shared" si="245"/>
        <v>0</v>
      </c>
      <c r="R1324" s="97">
        <f t="shared" si="246"/>
        <v>0</v>
      </c>
      <c r="S1324" s="99" t="str">
        <f t="shared" si="247"/>
        <v>GROWTH</v>
      </c>
      <c r="T1324" s="68">
        <v>50</v>
      </c>
      <c r="U1324" s="100" t="str">
        <f t="shared" si="248"/>
        <v>jAN</v>
      </c>
      <c r="V1324" s="96">
        <v>50</v>
      </c>
      <c r="W1324" s="101">
        <f t="shared" si="249"/>
        <v>0</v>
      </c>
      <c r="X1324" s="102">
        <f t="shared" si="250"/>
        <v>0</v>
      </c>
      <c r="Y1324" s="103" t="str">
        <f t="shared" si="251"/>
        <v>GROWTH</v>
      </c>
      <c r="Z1324" s="74">
        <v>0</v>
      </c>
      <c r="AA1324" s="69"/>
      <c r="AB1324" s="69" t="s">
        <v>134</v>
      </c>
      <c r="AC1324" s="3"/>
    </row>
    <row r="1325" spans="1:29" ht="14.25" customHeight="1">
      <c r="A1325" s="69" t="s">
        <v>133</v>
      </c>
      <c r="B1325" s="71" t="s">
        <v>142</v>
      </c>
      <c r="C1325" s="71" t="s">
        <v>2926</v>
      </c>
      <c r="D1325" s="71">
        <v>1000004157</v>
      </c>
      <c r="E1325" s="72" t="s">
        <v>2927</v>
      </c>
      <c r="F1325" s="79">
        <v>45589</v>
      </c>
      <c r="G1325" s="66" t="str">
        <f t="shared" si="240"/>
        <v>Targeted Dealer</v>
      </c>
      <c r="H1325" s="66"/>
      <c r="I1325" s="67">
        <v>170</v>
      </c>
      <c r="J1325" s="67">
        <f t="shared" si="241"/>
        <v>170</v>
      </c>
      <c r="K1325" s="68">
        <v>84</v>
      </c>
      <c r="L1325" s="68">
        <f t="shared" si="242"/>
        <v>86</v>
      </c>
      <c r="M1325" s="68">
        <f t="shared" si="243"/>
        <v>49.411764705882355</v>
      </c>
      <c r="N1325" s="96">
        <v>149</v>
      </c>
      <c r="O1325" s="97" t="str">
        <f t="shared" si="244"/>
        <v>DEC</v>
      </c>
      <c r="P1325" s="96">
        <v>149</v>
      </c>
      <c r="Q1325" s="98">
        <f t="shared" si="245"/>
        <v>-65</v>
      </c>
      <c r="R1325" s="97">
        <f t="shared" si="246"/>
        <v>-0.43624161073825507</v>
      </c>
      <c r="S1325" s="99" t="str">
        <f t="shared" si="247"/>
        <v>DEGROWTH</v>
      </c>
      <c r="T1325" s="68">
        <v>113</v>
      </c>
      <c r="U1325" s="100" t="str">
        <f t="shared" si="248"/>
        <v>jAN</v>
      </c>
      <c r="V1325" s="96">
        <v>113</v>
      </c>
      <c r="W1325" s="101">
        <f t="shared" si="249"/>
        <v>-29</v>
      </c>
      <c r="X1325" s="102">
        <f t="shared" si="250"/>
        <v>-0.25663716814159288</v>
      </c>
      <c r="Y1325" s="103" t="str">
        <f t="shared" si="251"/>
        <v>DEGROWTH</v>
      </c>
      <c r="Z1325" s="74">
        <v>0</v>
      </c>
      <c r="AA1325" s="69"/>
      <c r="AB1325" s="69" t="s">
        <v>133</v>
      </c>
      <c r="AC1325" s="3"/>
    </row>
    <row r="1326" spans="1:29" ht="14.25" customHeight="1">
      <c r="A1326" s="69" t="s">
        <v>133</v>
      </c>
      <c r="B1326" s="71" t="s">
        <v>144</v>
      </c>
      <c r="C1326" s="71" t="s">
        <v>2928</v>
      </c>
      <c r="D1326" s="71">
        <v>1000004155</v>
      </c>
      <c r="E1326" s="72" t="s">
        <v>2929</v>
      </c>
      <c r="F1326" s="79">
        <v>45588</v>
      </c>
      <c r="G1326" s="66" t="str">
        <f t="shared" si="240"/>
        <v>Targeted Dealer</v>
      </c>
      <c r="H1326" s="66"/>
      <c r="I1326" s="67">
        <v>120</v>
      </c>
      <c r="J1326" s="67">
        <f t="shared" si="241"/>
        <v>120</v>
      </c>
      <c r="K1326" s="68">
        <v>100</v>
      </c>
      <c r="L1326" s="68">
        <f t="shared" si="242"/>
        <v>20</v>
      </c>
      <c r="M1326" s="68">
        <f t="shared" si="243"/>
        <v>83.333333333333343</v>
      </c>
      <c r="N1326" s="96">
        <v>80</v>
      </c>
      <c r="O1326" s="97" t="str">
        <f t="shared" si="244"/>
        <v>DEC</v>
      </c>
      <c r="P1326" s="96">
        <v>80</v>
      </c>
      <c r="Q1326" s="98">
        <f t="shared" si="245"/>
        <v>20</v>
      </c>
      <c r="R1326" s="97">
        <f t="shared" si="246"/>
        <v>0.25</v>
      </c>
      <c r="S1326" s="99" t="str">
        <f t="shared" si="247"/>
        <v>GROWTH</v>
      </c>
      <c r="T1326" s="68">
        <v>88</v>
      </c>
      <c r="U1326" s="100" t="str">
        <f t="shared" si="248"/>
        <v>jAN</v>
      </c>
      <c r="V1326" s="96">
        <v>88</v>
      </c>
      <c r="W1326" s="101">
        <f t="shared" si="249"/>
        <v>12</v>
      </c>
      <c r="X1326" s="102">
        <f t="shared" si="250"/>
        <v>0.13636363636363646</v>
      </c>
      <c r="Y1326" s="103" t="str">
        <f t="shared" si="251"/>
        <v>GROWTH</v>
      </c>
      <c r="Z1326" s="74">
        <v>0</v>
      </c>
      <c r="AA1326" s="69"/>
      <c r="AB1326" s="69" t="s">
        <v>133</v>
      </c>
      <c r="AC1326" s="3"/>
    </row>
    <row r="1327" spans="1:29" ht="14.25" customHeight="1">
      <c r="A1327" s="69" t="s">
        <v>134</v>
      </c>
      <c r="B1327" s="71" t="s">
        <v>84</v>
      </c>
      <c r="C1327" s="71" t="s">
        <v>2930</v>
      </c>
      <c r="D1327" s="71">
        <v>1000004156</v>
      </c>
      <c r="E1327" s="72" t="s">
        <v>2931</v>
      </c>
      <c r="F1327" s="79">
        <v>45588</v>
      </c>
      <c r="G1327" s="66" t="str">
        <f t="shared" si="240"/>
        <v>Targeted Dealer</v>
      </c>
      <c r="H1327" s="66"/>
      <c r="I1327" s="67">
        <v>15</v>
      </c>
      <c r="J1327" s="67">
        <f t="shared" si="241"/>
        <v>15</v>
      </c>
      <c r="K1327" s="68">
        <v>5</v>
      </c>
      <c r="L1327" s="68">
        <f t="shared" si="242"/>
        <v>10</v>
      </c>
      <c r="M1327" s="68">
        <f t="shared" si="243"/>
        <v>33.333333333333336</v>
      </c>
      <c r="N1327" s="96">
        <v>5</v>
      </c>
      <c r="O1327" s="97" t="str">
        <f t="shared" si="244"/>
        <v>DEC</v>
      </c>
      <c r="P1327" s="96">
        <v>5</v>
      </c>
      <c r="Q1327" s="98">
        <f t="shared" si="245"/>
        <v>0</v>
      </c>
      <c r="R1327" s="97">
        <f t="shared" si="246"/>
        <v>0</v>
      </c>
      <c r="S1327" s="99" t="str">
        <f t="shared" si="247"/>
        <v>GROWTH</v>
      </c>
      <c r="T1327" s="68">
        <v>5</v>
      </c>
      <c r="U1327" s="100" t="str">
        <f t="shared" si="248"/>
        <v>jAN</v>
      </c>
      <c r="V1327" s="96">
        <v>5</v>
      </c>
      <c r="W1327" s="101">
        <f t="shared" si="249"/>
        <v>0</v>
      </c>
      <c r="X1327" s="102">
        <f t="shared" si="250"/>
        <v>0</v>
      </c>
      <c r="Y1327" s="103" t="str">
        <f t="shared" si="251"/>
        <v>GROWTH</v>
      </c>
      <c r="Z1327" s="74">
        <v>0</v>
      </c>
      <c r="AA1327" s="69"/>
      <c r="AB1327" s="69" t="s">
        <v>134</v>
      </c>
      <c r="AC1327" s="3"/>
    </row>
    <row r="1328" spans="1:29" ht="14.25" customHeight="1">
      <c r="A1328" s="69" t="s">
        <v>133</v>
      </c>
      <c r="B1328" s="71" t="s">
        <v>43</v>
      </c>
      <c r="C1328" s="71" t="s">
        <v>2932</v>
      </c>
      <c r="D1328" s="71">
        <v>1000004161</v>
      </c>
      <c r="E1328" s="72" t="s">
        <v>2933</v>
      </c>
      <c r="F1328" s="79">
        <v>45597</v>
      </c>
      <c r="G1328" s="66" t="str">
        <f t="shared" si="240"/>
        <v>Targeted Dealer</v>
      </c>
      <c r="H1328" s="66"/>
      <c r="I1328" s="67">
        <v>120</v>
      </c>
      <c r="J1328" s="67">
        <f t="shared" si="241"/>
        <v>120</v>
      </c>
      <c r="K1328" s="68">
        <v>130</v>
      </c>
      <c r="L1328" s="68">
        <f t="shared" si="242"/>
        <v>-10</v>
      </c>
      <c r="M1328" s="68">
        <f t="shared" si="243"/>
        <v>108.33333333333334</v>
      </c>
      <c r="N1328" s="96">
        <v>135</v>
      </c>
      <c r="O1328" s="97" t="str">
        <f t="shared" si="244"/>
        <v>DEC</v>
      </c>
      <c r="P1328" s="96">
        <v>135</v>
      </c>
      <c r="Q1328" s="98">
        <f t="shared" si="245"/>
        <v>-5</v>
      </c>
      <c r="R1328" s="97">
        <f t="shared" si="246"/>
        <v>-3.703703703703709E-2</v>
      </c>
      <c r="S1328" s="99" t="str">
        <f t="shared" si="247"/>
        <v>DEGROWTH</v>
      </c>
      <c r="T1328" s="68">
        <v>106</v>
      </c>
      <c r="U1328" s="100" t="str">
        <f t="shared" si="248"/>
        <v>jAN</v>
      </c>
      <c r="V1328" s="96">
        <v>106</v>
      </c>
      <c r="W1328" s="101">
        <f t="shared" si="249"/>
        <v>24</v>
      </c>
      <c r="X1328" s="102">
        <f t="shared" si="250"/>
        <v>0.22641509433962259</v>
      </c>
      <c r="Y1328" s="103" t="str">
        <f t="shared" si="251"/>
        <v>GROWTH</v>
      </c>
      <c r="Z1328" s="74">
        <v>0</v>
      </c>
      <c r="AA1328" s="69"/>
      <c r="AB1328" s="69" t="s">
        <v>133</v>
      </c>
      <c r="AC1328" s="3"/>
    </row>
    <row r="1329" spans="1:29" ht="14.25" customHeight="1">
      <c r="A1329" s="69" t="s">
        <v>133</v>
      </c>
      <c r="B1329" s="71" t="s">
        <v>144</v>
      </c>
      <c r="C1329" s="71" t="s">
        <v>2934</v>
      </c>
      <c r="D1329" s="71">
        <v>1000004153</v>
      </c>
      <c r="E1329" s="72" t="s">
        <v>2410</v>
      </c>
      <c r="F1329" s="79">
        <v>45588</v>
      </c>
      <c r="G1329" s="66" t="str">
        <f t="shared" si="240"/>
        <v>Targeted Dealer</v>
      </c>
      <c r="H1329" s="66"/>
      <c r="I1329" s="67">
        <v>140</v>
      </c>
      <c r="J1329" s="67">
        <f t="shared" si="241"/>
        <v>140</v>
      </c>
      <c r="K1329" s="68">
        <v>100</v>
      </c>
      <c r="L1329" s="68">
        <f t="shared" si="242"/>
        <v>40</v>
      </c>
      <c r="M1329" s="68">
        <f t="shared" si="243"/>
        <v>71.428571428571431</v>
      </c>
      <c r="N1329" s="96">
        <v>190</v>
      </c>
      <c r="O1329" s="97" t="str">
        <f t="shared" si="244"/>
        <v>DEC</v>
      </c>
      <c r="P1329" s="96">
        <v>190</v>
      </c>
      <c r="Q1329" s="98">
        <f t="shared" si="245"/>
        <v>-90</v>
      </c>
      <c r="R1329" s="97">
        <f t="shared" si="246"/>
        <v>-0.47368421052631582</v>
      </c>
      <c r="S1329" s="99" t="str">
        <f t="shared" si="247"/>
        <v>DEGROWTH</v>
      </c>
      <c r="T1329" s="68">
        <v>130</v>
      </c>
      <c r="U1329" s="100" t="str">
        <f t="shared" si="248"/>
        <v>jAN</v>
      </c>
      <c r="V1329" s="96">
        <v>130</v>
      </c>
      <c r="W1329" s="101">
        <f t="shared" si="249"/>
        <v>-30</v>
      </c>
      <c r="X1329" s="102">
        <f t="shared" si="250"/>
        <v>-0.23076923076923073</v>
      </c>
      <c r="Y1329" s="103" t="str">
        <f t="shared" si="251"/>
        <v>DEGROWTH</v>
      </c>
      <c r="Z1329" s="74">
        <v>0</v>
      </c>
      <c r="AA1329" s="69"/>
      <c r="AB1329" s="69" t="s">
        <v>133</v>
      </c>
      <c r="AC1329" s="3"/>
    </row>
    <row r="1330" spans="1:29" ht="14.25" customHeight="1">
      <c r="A1330" s="69" t="s">
        <v>134</v>
      </c>
      <c r="B1330" s="71" t="s">
        <v>74</v>
      </c>
      <c r="C1330" s="71" t="s">
        <v>2935</v>
      </c>
      <c r="D1330" s="71">
        <v>1000004165</v>
      </c>
      <c r="E1330" s="72" t="s">
        <v>2936</v>
      </c>
      <c r="F1330" s="79">
        <v>45602</v>
      </c>
      <c r="G1330" s="66" t="str">
        <f t="shared" si="240"/>
        <v>Targeted Dealer</v>
      </c>
      <c r="H1330" s="66"/>
      <c r="I1330" s="67">
        <v>750</v>
      </c>
      <c r="J1330" s="67">
        <f t="shared" si="241"/>
        <v>750</v>
      </c>
      <c r="K1330" s="68">
        <v>728.2</v>
      </c>
      <c r="L1330" s="68">
        <f t="shared" si="242"/>
        <v>21.799999999999955</v>
      </c>
      <c r="M1330" s="68">
        <f t="shared" si="243"/>
        <v>97.093333333333334</v>
      </c>
      <c r="N1330" s="96">
        <v>732</v>
      </c>
      <c r="O1330" s="97" t="str">
        <f t="shared" si="244"/>
        <v>DEC</v>
      </c>
      <c r="P1330" s="96">
        <v>732</v>
      </c>
      <c r="Q1330" s="98">
        <f t="shared" si="245"/>
        <v>-3.7999999999999545</v>
      </c>
      <c r="R1330" s="97">
        <f t="shared" si="246"/>
        <v>-5.1912568306010654E-3</v>
      </c>
      <c r="S1330" s="99" t="str">
        <f t="shared" si="247"/>
        <v>DEGROWTH</v>
      </c>
      <c r="T1330" s="68">
        <v>620.5</v>
      </c>
      <c r="U1330" s="100" t="str">
        <f t="shared" si="248"/>
        <v>jAN</v>
      </c>
      <c r="V1330" s="96">
        <v>620.5</v>
      </c>
      <c r="W1330" s="101">
        <f t="shared" si="249"/>
        <v>107.70000000000005</v>
      </c>
      <c r="X1330" s="102">
        <f t="shared" si="250"/>
        <v>0.17356970185334419</v>
      </c>
      <c r="Y1330" s="103" t="str">
        <f t="shared" si="251"/>
        <v>GROWTH</v>
      </c>
      <c r="Z1330" s="74">
        <v>0</v>
      </c>
      <c r="AA1330" s="69"/>
      <c r="AB1330" s="69" t="s">
        <v>134</v>
      </c>
      <c r="AC1330" s="3"/>
    </row>
    <row r="1331" spans="1:29" ht="14.25" customHeight="1">
      <c r="A1331" s="69" t="s">
        <v>134</v>
      </c>
      <c r="B1331" s="71" t="s">
        <v>77</v>
      </c>
      <c r="C1331" s="71" t="s">
        <v>2937</v>
      </c>
      <c r="D1331" s="71">
        <v>1000004164</v>
      </c>
      <c r="E1331" s="72" t="s">
        <v>2938</v>
      </c>
      <c r="F1331" s="79">
        <v>45602</v>
      </c>
      <c r="G1331" s="66" t="str">
        <f t="shared" si="240"/>
        <v>Targeted Dealer</v>
      </c>
      <c r="H1331" s="66"/>
      <c r="I1331" s="67">
        <v>30</v>
      </c>
      <c r="J1331" s="67">
        <f t="shared" si="241"/>
        <v>30</v>
      </c>
      <c r="K1331" s="68">
        <v>34.5</v>
      </c>
      <c r="L1331" s="68">
        <f t="shared" si="242"/>
        <v>-4.5</v>
      </c>
      <c r="M1331" s="68">
        <f t="shared" si="243"/>
        <v>115</v>
      </c>
      <c r="N1331" s="96">
        <v>5</v>
      </c>
      <c r="O1331" s="97" t="str">
        <f t="shared" si="244"/>
        <v>DEC</v>
      </c>
      <c r="P1331" s="96">
        <v>5</v>
      </c>
      <c r="Q1331" s="98">
        <f t="shared" si="245"/>
        <v>29.5</v>
      </c>
      <c r="R1331" s="97">
        <f t="shared" si="246"/>
        <v>5.9</v>
      </c>
      <c r="S1331" s="99" t="str">
        <f t="shared" si="247"/>
        <v>GROWTH</v>
      </c>
      <c r="T1331" s="68">
        <v>33.5</v>
      </c>
      <c r="U1331" s="100" t="str">
        <f t="shared" si="248"/>
        <v>jAN</v>
      </c>
      <c r="V1331" s="96">
        <v>33.5</v>
      </c>
      <c r="W1331" s="101">
        <f t="shared" si="249"/>
        <v>1</v>
      </c>
      <c r="X1331" s="102">
        <f t="shared" si="250"/>
        <v>2.9850746268656803E-2</v>
      </c>
      <c r="Y1331" s="103" t="str">
        <f t="shared" si="251"/>
        <v>GROWTH</v>
      </c>
      <c r="Z1331" s="74">
        <v>0</v>
      </c>
      <c r="AA1331" s="69"/>
      <c r="AB1331" s="69" t="s">
        <v>134</v>
      </c>
      <c r="AC1331" s="3"/>
    </row>
    <row r="1332" spans="1:29" ht="14.25" customHeight="1">
      <c r="A1332" s="74" t="s">
        <v>132</v>
      </c>
      <c r="B1332" s="71" t="s">
        <v>103</v>
      </c>
      <c r="C1332" s="71" t="s">
        <v>2939</v>
      </c>
      <c r="D1332" s="71">
        <v>1000004158</v>
      </c>
      <c r="E1332" s="72" t="s">
        <v>2940</v>
      </c>
      <c r="F1332" s="79">
        <v>45594</v>
      </c>
      <c r="G1332" s="66" t="str">
        <f t="shared" si="240"/>
        <v>Targeted Dealer</v>
      </c>
      <c r="H1332" s="66"/>
      <c r="I1332" s="67">
        <v>20</v>
      </c>
      <c r="J1332" s="67">
        <f t="shared" si="241"/>
        <v>20</v>
      </c>
      <c r="K1332" s="68">
        <v>15</v>
      </c>
      <c r="L1332" s="68">
        <f t="shared" si="242"/>
        <v>5</v>
      </c>
      <c r="M1332" s="68">
        <f t="shared" si="243"/>
        <v>75</v>
      </c>
      <c r="N1332" s="96">
        <v>20</v>
      </c>
      <c r="O1332" s="97" t="str">
        <f t="shared" si="244"/>
        <v>DEC</v>
      </c>
      <c r="P1332" s="96">
        <v>20</v>
      </c>
      <c r="Q1332" s="98">
        <f t="shared" si="245"/>
        <v>-5</v>
      </c>
      <c r="R1332" s="97">
        <f t="shared" si="246"/>
        <v>-0.25</v>
      </c>
      <c r="S1332" s="99" t="str">
        <f t="shared" si="247"/>
        <v>DEGROWTH</v>
      </c>
      <c r="T1332" s="68">
        <v>42</v>
      </c>
      <c r="U1332" s="100" t="str">
        <f t="shared" si="248"/>
        <v>jAN</v>
      </c>
      <c r="V1332" s="96">
        <v>42</v>
      </c>
      <c r="W1332" s="101">
        <f t="shared" si="249"/>
        <v>-27</v>
      </c>
      <c r="X1332" s="102">
        <f t="shared" si="250"/>
        <v>-0.64285714285714279</v>
      </c>
      <c r="Y1332" s="103" t="str">
        <f t="shared" si="251"/>
        <v>DEGROWTH</v>
      </c>
      <c r="Z1332" s="74">
        <v>0</v>
      </c>
      <c r="AA1332" s="74"/>
      <c r="AB1332" s="74" t="s">
        <v>132</v>
      </c>
      <c r="AC1332" s="3"/>
    </row>
    <row r="1333" spans="1:29" ht="14.25" customHeight="1">
      <c r="A1333" s="69" t="s">
        <v>134</v>
      </c>
      <c r="B1333" s="71" t="s">
        <v>77</v>
      </c>
      <c r="C1333" s="71" t="s">
        <v>2941</v>
      </c>
      <c r="D1333" s="71">
        <v>1000004163</v>
      </c>
      <c r="E1333" s="72" t="s">
        <v>2942</v>
      </c>
      <c r="F1333" s="79">
        <v>45602</v>
      </c>
      <c r="G1333" s="66" t="str">
        <f t="shared" si="240"/>
        <v>Targeted Dealer</v>
      </c>
      <c r="H1333" s="66"/>
      <c r="I1333" s="67">
        <v>100</v>
      </c>
      <c r="J1333" s="67">
        <f t="shared" si="241"/>
        <v>100</v>
      </c>
      <c r="K1333" s="68">
        <v>176.5</v>
      </c>
      <c r="L1333" s="68">
        <f t="shared" si="242"/>
        <v>-76.5</v>
      </c>
      <c r="M1333" s="68">
        <f t="shared" si="243"/>
        <v>176.5</v>
      </c>
      <c r="N1333" s="96">
        <v>130</v>
      </c>
      <c r="O1333" s="97" t="str">
        <f t="shared" si="244"/>
        <v>DEC</v>
      </c>
      <c r="P1333" s="96">
        <v>130</v>
      </c>
      <c r="Q1333" s="98">
        <f t="shared" si="245"/>
        <v>46.5</v>
      </c>
      <c r="R1333" s="97">
        <f t="shared" si="246"/>
        <v>0.35769230769230775</v>
      </c>
      <c r="S1333" s="99" t="str">
        <f t="shared" si="247"/>
        <v>GROWTH</v>
      </c>
      <c r="T1333" s="68">
        <v>100</v>
      </c>
      <c r="U1333" s="100" t="str">
        <f t="shared" si="248"/>
        <v>jAN</v>
      </c>
      <c r="V1333" s="96">
        <v>100</v>
      </c>
      <c r="W1333" s="101">
        <f t="shared" si="249"/>
        <v>76.5</v>
      </c>
      <c r="X1333" s="102">
        <f t="shared" si="250"/>
        <v>0.7649999999999999</v>
      </c>
      <c r="Y1333" s="103" t="str">
        <f t="shared" si="251"/>
        <v>GROWTH</v>
      </c>
      <c r="Z1333" s="74">
        <v>0</v>
      </c>
      <c r="AA1333" s="69"/>
      <c r="AB1333" s="69" t="s">
        <v>134</v>
      </c>
      <c r="AC1333" s="3"/>
    </row>
    <row r="1334" spans="1:29" ht="14.25" customHeight="1">
      <c r="A1334" s="69" t="s">
        <v>133</v>
      </c>
      <c r="B1334" s="71" t="s">
        <v>48</v>
      </c>
      <c r="C1334" s="71" t="s">
        <v>2943</v>
      </c>
      <c r="D1334" s="71">
        <v>1000004168</v>
      </c>
      <c r="E1334" s="72" t="s">
        <v>2944</v>
      </c>
      <c r="F1334" s="79">
        <v>45606</v>
      </c>
      <c r="G1334" s="66" t="str">
        <f t="shared" si="240"/>
        <v>Targeted Dealer</v>
      </c>
      <c r="H1334" s="66"/>
      <c r="I1334" s="67">
        <v>30</v>
      </c>
      <c r="J1334" s="67">
        <f t="shared" si="241"/>
        <v>30</v>
      </c>
      <c r="K1334" s="68">
        <v>22</v>
      </c>
      <c r="L1334" s="68">
        <f t="shared" si="242"/>
        <v>8</v>
      </c>
      <c r="M1334" s="68">
        <f t="shared" si="243"/>
        <v>73.333333333333343</v>
      </c>
      <c r="N1334" s="96">
        <v>44</v>
      </c>
      <c r="O1334" s="97" t="str">
        <f t="shared" si="244"/>
        <v>DEC</v>
      </c>
      <c r="P1334" s="96">
        <v>44</v>
      </c>
      <c r="Q1334" s="98">
        <f t="shared" si="245"/>
        <v>-22</v>
      </c>
      <c r="R1334" s="97">
        <f t="shared" si="246"/>
        <v>-0.5</v>
      </c>
      <c r="S1334" s="99" t="str">
        <f t="shared" si="247"/>
        <v>DEGROWTH</v>
      </c>
      <c r="T1334" s="68">
        <v>22</v>
      </c>
      <c r="U1334" s="100" t="str">
        <f t="shared" si="248"/>
        <v>jAN</v>
      </c>
      <c r="V1334" s="96">
        <v>22</v>
      </c>
      <c r="W1334" s="101">
        <f t="shared" si="249"/>
        <v>0</v>
      </c>
      <c r="X1334" s="102">
        <f t="shared" si="250"/>
        <v>0</v>
      </c>
      <c r="Y1334" s="103" t="str">
        <f t="shared" si="251"/>
        <v>GROWTH</v>
      </c>
      <c r="Z1334" s="74">
        <v>0</v>
      </c>
      <c r="AA1334" s="69"/>
      <c r="AB1334" s="69" t="s">
        <v>133</v>
      </c>
      <c r="AC1334" s="3"/>
    </row>
    <row r="1335" spans="1:29" ht="14.25" customHeight="1">
      <c r="A1335" s="69" t="s">
        <v>130</v>
      </c>
      <c r="B1335" s="71" t="s">
        <v>122</v>
      </c>
      <c r="C1335" s="71" t="s">
        <v>448</v>
      </c>
      <c r="D1335" s="71">
        <v>1000001683</v>
      </c>
      <c r="E1335" s="72" t="s">
        <v>449</v>
      </c>
      <c r="F1335" s="79">
        <v>41303</v>
      </c>
      <c r="G1335" s="66" t="str">
        <f t="shared" si="240"/>
        <v>Targeted Dealer</v>
      </c>
      <c r="H1335" s="66"/>
      <c r="I1335" s="67">
        <v>15</v>
      </c>
      <c r="J1335" s="67">
        <f t="shared" si="241"/>
        <v>15</v>
      </c>
      <c r="K1335" s="68">
        <v>5</v>
      </c>
      <c r="L1335" s="68">
        <f t="shared" si="242"/>
        <v>10</v>
      </c>
      <c r="M1335" s="68">
        <f t="shared" si="243"/>
        <v>33.333333333333336</v>
      </c>
      <c r="N1335" s="96">
        <v>20</v>
      </c>
      <c r="O1335" s="97" t="str">
        <f t="shared" si="244"/>
        <v>DEC</v>
      </c>
      <c r="P1335" s="96">
        <v>20</v>
      </c>
      <c r="Q1335" s="98">
        <f t="shared" si="245"/>
        <v>-15</v>
      </c>
      <c r="R1335" s="97">
        <f t="shared" si="246"/>
        <v>-0.75</v>
      </c>
      <c r="S1335" s="99" t="str">
        <f t="shared" si="247"/>
        <v>DEGROWTH</v>
      </c>
      <c r="T1335" s="68">
        <v>0</v>
      </c>
      <c r="U1335" s="100" t="str">
        <f t="shared" si="248"/>
        <v>jAN</v>
      </c>
      <c r="V1335" s="96">
        <v>0</v>
      </c>
      <c r="W1335" s="101">
        <f t="shared" si="249"/>
        <v>5</v>
      </c>
      <c r="X1335" s="102">
        <f t="shared" si="250"/>
        <v>0</v>
      </c>
      <c r="Y1335" s="103" t="b">
        <f t="shared" si="251"/>
        <v>0</v>
      </c>
      <c r="Z1335" s="74">
        <v>1</v>
      </c>
      <c r="AA1335" s="69"/>
      <c r="AB1335" s="69" t="s">
        <v>130</v>
      </c>
      <c r="AC1335" s="3"/>
    </row>
    <row r="1336" spans="1:29" ht="14.25" customHeight="1">
      <c r="A1336" s="69" t="s">
        <v>133</v>
      </c>
      <c r="B1336" s="70" t="s">
        <v>21</v>
      </c>
      <c r="C1336" s="71" t="s">
        <v>2945</v>
      </c>
      <c r="D1336" s="71">
        <v>1000004167</v>
      </c>
      <c r="E1336" s="72" t="s">
        <v>2946</v>
      </c>
      <c r="F1336" s="79">
        <v>45606</v>
      </c>
      <c r="G1336" s="66" t="str">
        <f t="shared" si="240"/>
        <v>Targeted Dealer</v>
      </c>
      <c r="H1336" s="66"/>
      <c r="I1336" s="67">
        <v>120</v>
      </c>
      <c r="J1336" s="67">
        <f t="shared" si="241"/>
        <v>120</v>
      </c>
      <c r="K1336" s="68">
        <v>163</v>
      </c>
      <c r="L1336" s="68">
        <f t="shared" si="242"/>
        <v>-43</v>
      </c>
      <c r="M1336" s="68">
        <f t="shared" si="243"/>
        <v>135.83333333333334</v>
      </c>
      <c r="N1336" s="96">
        <v>150</v>
      </c>
      <c r="O1336" s="97" t="str">
        <f t="shared" si="244"/>
        <v>DEC</v>
      </c>
      <c r="P1336" s="96">
        <v>150</v>
      </c>
      <c r="Q1336" s="98">
        <f t="shared" si="245"/>
        <v>13</v>
      </c>
      <c r="R1336" s="97">
        <f t="shared" si="246"/>
        <v>8.666666666666667E-2</v>
      </c>
      <c r="S1336" s="99" t="str">
        <f t="shared" si="247"/>
        <v>GROWTH</v>
      </c>
      <c r="T1336" s="68">
        <v>39</v>
      </c>
      <c r="U1336" s="100" t="str">
        <f t="shared" si="248"/>
        <v>jAN</v>
      </c>
      <c r="V1336" s="96">
        <v>39</v>
      </c>
      <c r="W1336" s="101">
        <f t="shared" si="249"/>
        <v>124</v>
      </c>
      <c r="X1336" s="102">
        <f t="shared" si="250"/>
        <v>3.1794871794871797</v>
      </c>
      <c r="Y1336" s="103" t="str">
        <f t="shared" si="251"/>
        <v>GROWTH</v>
      </c>
      <c r="Z1336" s="74">
        <v>0</v>
      </c>
      <c r="AA1336" s="69"/>
      <c r="AB1336" s="69" t="s">
        <v>133</v>
      </c>
      <c r="AC1336" s="3"/>
    </row>
    <row r="1337" spans="1:29" ht="14.25" customHeight="1">
      <c r="A1337" s="69" t="s">
        <v>134</v>
      </c>
      <c r="B1337" s="71" t="s">
        <v>83</v>
      </c>
      <c r="C1337" s="71" t="s">
        <v>2947</v>
      </c>
      <c r="D1337" s="71">
        <v>1000004169</v>
      </c>
      <c r="E1337" s="72" t="s">
        <v>2948</v>
      </c>
      <c r="F1337" s="79">
        <v>45606</v>
      </c>
      <c r="G1337" s="66" t="str">
        <f t="shared" si="240"/>
        <v>Targeted Dealer</v>
      </c>
      <c r="H1337" s="66"/>
      <c r="I1337" s="67">
        <v>40</v>
      </c>
      <c r="J1337" s="67">
        <f t="shared" si="241"/>
        <v>40</v>
      </c>
      <c r="K1337" s="68">
        <v>25</v>
      </c>
      <c r="L1337" s="68">
        <f t="shared" si="242"/>
        <v>15</v>
      </c>
      <c r="M1337" s="68">
        <f t="shared" si="243"/>
        <v>62.5</v>
      </c>
      <c r="N1337" s="96">
        <v>32</v>
      </c>
      <c r="O1337" s="97" t="str">
        <f t="shared" si="244"/>
        <v>DEC</v>
      </c>
      <c r="P1337" s="96">
        <v>32</v>
      </c>
      <c r="Q1337" s="98">
        <f t="shared" si="245"/>
        <v>-7</v>
      </c>
      <c r="R1337" s="97">
        <f t="shared" si="246"/>
        <v>-0.21875</v>
      </c>
      <c r="S1337" s="99" t="str">
        <f t="shared" si="247"/>
        <v>DEGROWTH</v>
      </c>
      <c r="T1337" s="68">
        <v>40.5</v>
      </c>
      <c r="U1337" s="100" t="str">
        <f t="shared" si="248"/>
        <v>jAN</v>
      </c>
      <c r="V1337" s="96">
        <v>40.5</v>
      </c>
      <c r="W1337" s="101">
        <f t="shared" si="249"/>
        <v>-15.5</v>
      </c>
      <c r="X1337" s="102">
        <f t="shared" si="250"/>
        <v>-0.38271604938271608</v>
      </c>
      <c r="Y1337" s="103" t="str">
        <f t="shared" si="251"/>
        <v>DEGROWTH</v>
      </c>
      <c r="Z1337" s="74">
        <v>0</v>
      </c>
      <c r="AA1337" s="69"/>
      <c r="AB1337" s="69" t="s">
        <v>134</v>
      </c>
      <c r="AC1337" s="3"/>
    </row>
    <row r="1338" spans="1:29" ht="14.25" customHeight="1">
      <c r="A1338" s="69" t="s">
        <v>134</v>
      </c>
      <c r="B1338" s="71" t="s">
        <v>84</v>
      </c>
      <c r="C1338" s="71" t="s">
        <v>2949</v>
      </c>
      <c r="D1338" s="71">
        <v>1000000378</v>
      </c>
      <c r="E1338" s="72" t="s">
        <v>2950</v>
      </c>
      <c r="F1338" s="79">
        <v>43911</v>
      </c>
      <c r="G1338" s="66" t="str">
        <f t="shared" si="240"/>
        <v>Targeted Dealer</v>
      </c>
      <c r="H1338" s="66"/>
      <c r="I1338" s="67">
        <v>40</v>
      </c>
      <c r="J1338" s="67">
        <f t="shared" si="241"/>
        <v>40</v>
      </c>
      <c r="K1338" s="68">
        <v>22.25</v>
      </c>
      <c r="L1338" s="68">
        <f t="shared" si="242"/>
        <v>17.75</v>
      </c>
      <c r="M1338" s="68">
        <f t="shared" si="243"/>
        <v>55.625</v>
      </c>
      <c r="N1338" s="96">
        <v>43</v>
      </c>
      <c r="O1338" s="97" t="str">
        <f t="shared" si="244"/>
        <v>DEC</v>
      </c>
      <c r="P1338" s="96">
        <v>43</v>
      </c>
      <c r="Q1338" s="98">
        <f t="shared" si="245"/>
        <v>-20.75</v>
      </c>
      <c r="R1338" s="97">
        <f t="shared" si="246"/>
        <v>-0.48255813953488369</v>
      </c>
      <c r="S1338" s="99" t="str">
        <f t="shared" si="247"/>
        <v>DEGROWTH</v>
      </c>
      <c r="T1338" s="68">
        <v>23.5</v>
      </c>
      <c r="U1338" s="100" t="str">
        <f t="shared" si="248"/>
        <v>jAN</v>
      </c>
      <c r="V1338" s="96">
        <v>23.5</v>
      </c>
      <c r="W1338" s="101">
        <f t="shared" si="249"/>
        <v>-1.25</v>
      </c>
      <c r="X1338" s="102">
        <f t="shared" si="250"/>
        <v>-5.3191489361702149E-2</v>
      </c>
      <c r="Y1338" s="103" t="str">
        <f t="shared" si="251"/>
        <v>DEGROWTH</v>
      </c>
      <c r="Z1338" s="74">
        <v>0</v>
      </c>
      <c r="AA1338" s="69"/>
      <c r="AB1338" s="69" t="s">
        <v>134</v>
      </c>
      <c r="AC1338" s="3"/>
    </row>
    <row r="1339" spans="1:29" ht="14.25" customHeight="1">
      <c r="A1339" s="69" t="s">
        <v>131</v>
      </c>
      <c r="B1339" s="71" t="s">
        <v>95</v>
      </c>
      <c r="C1339" s="71" t="s">
        <v>2951</v>
      </c>
      <c r="D1339" s="71">
        <v>1000001366</v>
      </c>
      <c r="E1339" s="72" t="s">
        <v>2952</v>
      </c>
      <c r="F1339" s="79">
        <v>44054</v>
      </c>
      <c r="G1339" s="66" t="str">
        <f t="shared" si="240"/>
        <v>Targeted Dealer</v>
      </c>
      <c r="H1339" s="66"/>
      <c r="I1339" s="67">
        <v>600</v>
      </c>
      <c r="J1339" s="67">
        <f t="shared" si="241"/>
        <v>600</v>
      </c>
      <c r="K1339" s="68">
        <v>648.45000000000005</v>
      </c>
      <c r="L1339" s="68">
        <f t="shared" si="242"/>
        <v>-48.450000000000045</v>
      </c>
      <c r="M1339" s="68">
        <f t="shared" si="243"/>
        <v>108.075</v>
      </c>
      <c r="N1339" s="96">
        <v>633.9</v>
      </c>
      <c r="O1339" s="97" t="str">
        <f t="shared" si="244"/>
        <v>DEC</v>
      </c>
      <c r="P1339" s="96">
        <v>633.9</v>
      </c>
      <c r="Q1339" s="98">
        <f t="shared" si="245"/>
        <v>14.550000000000068</v>
      </c>
      <c r="R1339" s="97">
        <f t="shared" si="246"/>
        <v>2.2953147184098466E-2</v>
      </c>
      <c r="S1339" s="99" t="str">
        <f t="shared" si="247"/>
        <v>GROWTH</v>
      </c>
      <c r="T1339" s="68">
        <v>48.75</v>
      </c>
      <c r="U1339" s="100" t="str">
        <f t="shared" si="248"/>
        <v>jAN</v>
      </c>
      <c r="V1339" s="96">
        <v>48.75</v>
      </c>
      <c r="W1339" s="101">
        <f t="shared" si="249"/>
        <v>599.70000000000005</v>
      </c>
      <c r="X1339" s="102">
        <f t="shared" si="250"/>
        <v>12.301538461538463</v>
      </c>
      <c r="Y1339" s="103" t="str">
        <f t="shared" si="251"/>
        <v>GROWTH</v>
      </c>
      <c r="Z1339" s="74">
        <v>0</v>
      </c>
      <c r="AA1339" s="69"/>
      <c r="AB1339" s="69" t="s">
        <v>131</v>
      </c>
      <c r="AC1339" s="3"/>
    </row>
    <row r="1340" spans="1:29" ht="14.25" customHeight="1">
      <c r="A1340" s="69" t="s">
        <v>133</v>
      </c>
      <c r="B1340" s="71" t="s">
        <v>52</v>
      </c>
      <c r="C1340" s="71" t="s">
        <v>2953</v>
      </c>
      <c r="D1340" s="71">
        <v>1000004159</v>
      </c>
      <c r="E1340" s="72" t="s">
        <v>2954</v>
      </c>
      <c r="F1340" s="79">
        <v>45594</v>
      </c>
      <c r="G1340" s="66" t="str">
        <f t="shared" si="240"/>
        <v>Targeted Dealer</v>
      </c>
      <c r="H1340" s="66"/>
      <c r="I1340" s="67">
        <v>115</v>
      </c>
      <c r="J1340" s="67">
        <f t="shared" si="241"/>
        <v>115</v>
      </c>
      <c r="K1340" s="68">
        <v>38</v>
      </c>
      <c r="L1340" s="68">
        <f t="shared" si="242"/>
        <v>77</v>
      </c>
      <c r="M1340" s="68">
        <f t="shared" si="243"/>
        <v>33.04347826086957</v>
      </c>
      <c r="N1340" s="96">
        <v>76</v>
      </c>
      <c r="O1340" s="97" t="str">
        <f t="shared" si="244"/>
        <v>DEC</v>
      </c>
      <c r="P1340" s="96">
        <v>76</v>
      </c>
      <c r="Q1340" s="98">
        <f t="shared" si="245"/>
        <v>-38</v>
      </c>
      <c r="R1340" s="97">
        <f t="shared" si="246"/>
        <v>-0.5</v>
      </c>
      <c r="S1340" s="99" t="str">
        <f t="shared" si="247"/>
        <v>DEGROWTH</v>
      </c>
      <c r="T1340" s="68">
        <v>103</v>
      </c>
      <c r="U1340" s="100" t="str">
        <f t="shared" si="248"/>
        <v>jAN</v>
      </c>
      <c r="V1340" s="96">
        <v>103</v>
      </c>
      <c r="W1340" s="101">
        <f t="shared" si="249"/>
        <v>-65</v>
      </c>
      <c r="X1340" s="102">
        <f t="shared" si="250"/>
        <v>-0.63106796116504849</v>
      </c>
      <c r="Y1340" s="103" t="str">
        <f t="shared" si="251"/>
        <v>DEGROWTH</v>
      </c>
      <c r="Z1340" s="74">
        <v>0</v>
      </c>
      <c r="AA1340" s="69"/>
      <c r="AB1340" s="69" t="s">
        <v>133</v>
      </c>
      <c r="AC1340" s="3"/>
    </row>
    <row r="1341" spans="1:29" ht="14.25" customHeight="1">
      <c r="A1341" s="69" t="s">
        <v>133</v>
      </c>
      <c r="B1341" s="70" t="s">
        <v>25</v>
      </c>
      <c r="C1341" s="71" t="s">
        <v>2955</v>
      </c>
      <c r="D1341" s="71">
        <v>1000004170</v>
      </c>
      <c r="E1341" s="72" t="s">
        <v>2956</v>
      </c>
      <c r="F1341" s="79">
        <v>45611</v>
      </c>
      <c r="G1341" s="66" t="str">
        <f t="shared" si="240"/>
        <v>Targeted Dealer</v>
      </c>
      <c r="H1341" s="66"/>
      <c r="I1341" s="67">
        <v>50</v>
      </c>
      <c r="J1341" s="67">
        <f t="shared" si="241"/>
        <v>50</v>
      </c>
      <c r="K1341" s="68">
        <v>50</v>
      </c>
      <c r="L1341" s="68">
        <f t="shared" si="242"/>
        <v>0</v>
      </c>
      <c r="M1341" s="68">
        <f t="shared" si="243"/>
        <v>100</v>
      </c>
      <c r="N1341" s="96">
        <v>65</v>
      </c>
      <c r="O1341" s="97" t="str">
        <f t="shared" si="244"/>
        <v>DEC</v>
      </c>
      <c r="P1341" s="96">
        <v>65</v>
      </c>
      <c r="Q1341" s="98">
        <f t="shared" si="245"/>
        <v>-15</v>
      </c>
      <c r="R1341" s="97">
        <f t="shared" si="246"/>
        <v>-0.23076923076923073</v>
      </c>
      <c r="S1341" s="99" t="str">
        <f t="shared" si="247"/>
        <v>DEGROWTH</v>
      </c>
      <c r="T1341" s="68">
        <v>44</v>
      </c>
      <c r="U1341" s="100" t="str">
        <f t="shared" si="248"/>
        <v>jAN</v>
      </c>
      <c r="V1341" s="96">
        <v>44</v>
      </c>
      <c r="W1341" s="101">
        <f t="shared" si="249"/>
        <v>6</v>
      </c>
      <c r="X1341" s="102">
        <f t="shared" si="250"/>
        <v>0.13636363636363646</v>
      </c>
      <c r="Y1341" s="103" t="str">
        <f t="shared" si="251"/>
        <v>GROWTH</v>
      </c>
      <c r="Z1341" s="74">
        <v>0</v>
      </c>
      <c r="AA1341" s="69"/>
      <c r="AB1341" s="69" t="s">
        <v>133</v>
      </c>
      <c r="AC1341" s="3"/>
    </row>
    <row r="1342" spans="1:29" ht="14.25" customHeight="1">
      <c r="A1342" s="69" t="s">
        <v>133</v>
      </c>
      <c r="B1342" s="71" t="s">
        <v>41</v>
      </c>
      <c r="C1342" s="71" t="s">
        <v>2957</v>
      </c>
      <c r="D1342" s="71">
        <v>1000003041</v>
      </c>
      <c r="E1342" s="72" t="s">
        <v>2958</v>
      </c>
      <c r="F1342" s="79">
        <v>44847</v>
      </c>
      <c r="G1342" s="66" t="str">
        <f t="shared" si="240"/>
        <v>Targeted Dealer</v>
      </c>
      <c r="H1342" s="66"/>
      <c r="I1342" s="67">
        <v>120</v>
      </c>
      <c r="J1342" s="67">
        <f t="shared" si="241"/>
        <v>120</v>
      </c>
      <c r="K1342" s="68">
        <v>80</v>
      </c>
      <c r="L1342" s="68">
        <f t="shared" si="242"/>
        <v>40</v>
      </c>
      <c r="M1342" s="68">
        <f t="shared" si="243"/>
        <v>66.666666666666671</v>
      </c>
      <c r="N1342" s="96">
        <v>80</v>
      </c>
      <c r="O1342" s="97" t="str">
        <f t="shared" si="244"/>
        <v>DEC</v>
      </c>
      <c r="P1342" s="96">
        <v>80</v>
      </c>
      <c r="Q1342" s="98">
        <f t="shared" si="245"/>
        <v>0</v>
      </c>
      <c r="R1342" s="97">
        <f t="shared" si="246"/>
        <v>0</v>
      </c>
      <c r="S1342" s="99" t="str">
        <f t="shared" si="247"/>
        <v>GROWTH</v>
      </c>
      <c r="T1342" s="68">
        <v>40</v>
      </c>
      <c r="U1342" s="100" t="str">
        <f t="shared" si="248"/>
        <v>jAN</v>
      </c>
      <c r="V1342" s="96">
        <v>40</v>
      </c>
      <c r="W1342" s="101">
        <f t="shared" si="249"/>
        <v>40</v>
      </c>
      <c r="X1342" s="102">
        <f t="shared" si="250"/>
        <v>1</v>
      </c>
      <c r="Y1342" s="103" t="str">
        <f t="shared" si="251"/>
        <v>GROWTH</v>
      </c>
      <c r="Z1342" s="74">
        <v>0</v>
      </c>
      <c r="AA1342" s="69"/>
      <c r="AB1342" s="69" t="s">
        <v>133</v>
      </c>
      <c r="AC1342" s="3"/>
    </row>
    <row r="1343" spans="1:29" ht="14.25" customHeight="1">
      <c r="A1343" s="69" t="s">
        <v>134</v>
      </c>
      <c r="B1343" s="70" t="s">
        <v>65</v>
      </c>
      <c r="C1343" s="71" t="s">
        <v>2959</v>
      </c>
      <c r="D1343" s="71">
        <v>1000004172</v>
      </c>
      <c r="E1343" s="72" t="s">
        <v>2960</v>
      </c>
      <c r="F1343" s="79">
        <v>45618</v>
      </c>
      <c r="G1343" s="66" t="str">
        <f t="shared" si="240"/>
        <v>Targeted Dealer</v>
      </c>
      <c r="H1343" s="66"/>
      <c r="I1343" s="67">
        <v>50</v>
      </c>
      <c r="J1343" s="67">
        <f t="shared" si="241"/>
        <v>50</v>
      </c>
      <c r="K1343" s="68">
        <v>55</v>
      </c>
      <c r="L1343" s="68">
        <f t="shared" si="242"/>
        <v>-5</v>
      </c>
      <c r="M1343" s="68">
        <f t="shared" si="243"/>
        <v>110</v>
      </c>
      <c r="N1343" s="96">
        <v>50</v>
      </c>
      <c r="O1343" s="97" t="str">
        <f t="shared" si="244"/>
        <v>DEC</v>
      </c>
      <c r="P1343" s="96">
        <v>50</v>
      </c>
      <c r="Q1343" s="98">
        <f t="shared" si="245"/>
        <v>5</v>
      </c>
      <c r="R1343" s="97">
        <f t="shared" si="246"/>
        <v>0.10000000000000009</v>
      </c>
      <c r="S1343" s="99" t="str">
        <f t="shared" si="247"/>
        <v>GROWTH</v>
      </c>
      <c r="T1343" s="68">
        <v>25</v>
      </c>
      <c r="U1343" s="100" t="str">
        <f t="shared" si="248"/>
        <v>jAN</v>
      </c>
      <c r="V1343" s="96">
        <v>25</v>
      </c>
      <c r="W1343" s="101">
        <f t="shared" si="249"/>
        <v>30</v>
      </c>
      <c r="X1343" s="102">
        <f t="shared" si="250"/>
        <v>1.2000000000000002</v>
      </c>
      <c r="Y1343" s="103" t="str">
        <f t="shared" si="251"/>
        <v>GROWTH</v>
      </c>
      <c r="Z1343" s="74">
        <v>0</v>
      </c>
      <c r="AA1343" s="69"/>
      <c r="AB1343" s="69" t="s">
        <v>134</v>
      </c>
      <c r="AC1343" s="3"/>
    </row>
    <row r="1344" spans="1:29" ht="14.25" customHeight="1">
      <c r="A1344" s="69" t="s">
        <v>133</v>
      </c>
      <c r="B1344" s="71" t="s">
        <v>143</v>
      </c>
      <c r="C1344" s="71" t="s">
        <v>450</v>
      </c>
      <c r="D1344" s="71">
        <v>1000004183</v>
      </c>
      <c r="E1344" s="72" t="s">
        <v>451</v>
      </c>
      <c r="F1344" s="79">
        <v>45621</v>
      </c>
      <c r="G1344" s="66" t="str">
        <f t="shared" si="240"/>
        <v>Targeted Dealer</v>
      </c>
      <c r="H1344" s="66"/>
      <c r="I1344" s="67">
        <v>315</v>
      </c>
      <c r="J1344" s="67">
        <f t="shared" si="241"/>
        <v>315</v>
      </c>
      <c r="K1344" s="68">
        <v>0</v>
      </c>
      <c r="L1344" s="68">
        <f t="shared" si="242"/>
        <v>315</v>
      </c>
      <c r="M1344" s="68">
        <f t="shared" si="243"/>
        <v>0</v>
      </c>
      <c r="N1344" s="96">
        <v>0</v>
      </c>
      <c r="O1344" s="97" t="str">
        <f t="shared" si="244"/>
        <v>DEC</v>
      </c>
      <c r="P1344" s="96">
        <v>0</v>
      </c>
      <c r="Q1344" s="98">
        <f t="shared" si="245"/>
        <v>0</v>
      </c>
      <c r="R1344" s="97" t="str">
        <f t="shared" si="246"/>
        <v xml:space="preserve"> </v>
      </c>
      <c r="S1344" s="99" t="b">
        <f t="shared" si="247"/>
        <v>0</v>
      </c>
      <c r="T1344" s="68">
        <v>362</v>
      </c>
      <c r="U1344" s="100" t="str">
        <f t="shared" si="248"/>
        <v>jAN</v>
      </c>
      <c r="V1344" s="96">
        <v>362</v>
      </c>
      <c r="W1344" s="101">
        <f t="shared" si="249"/>
        <v>-362</v>
      </c>
      <c r="X1344" s="102">
        <f t="shared" si="250"/>
        <v>-1</v>
      </c>
      <c r="Y1344" s="103" t="str">
        <f t="shared" si="251"/>
        <v>DEGROWTH</v>
      </c>
      <c r="Z1344" s="74">
        <v>0</v>
      </c>
      <c r="AA1344" s="69"/>
      <c r="AB1344" s="69" t="s">
        <v>133</v>
      </c>
      <c r="AC1344" s="3"/>
    </row>
    <row r="1345" spans="1:29" ht="14.25" customHeight="1">
      <c r="A1345" s="69" t="s">
        <v>133</v>
      </c>
      <c r="B1345" s="71" t="s">
        <v>52</v>
      </c>
      <c r="C1345" s="71" t="s">
        <v>452</v>
      </c>
      <c r="D1345" s="71">
        <v>1000004171</v>
      </c>
      <c r="E1345" s="72" t="s">
        <v>453</v>
      </c>
      <c r="F1345" s="79">
        <v>45611</v>
      </c>
      <c r="G1345" s="66" t="str">
        <f t="shared" si="240"/>
        <v>Targeted Dealer</v>
      </c>
      <c r="H1345" s="66"/>
      <c r="I1345" s="67">
        <v>155</v>
      </c>
      <c r="J1345" s="67">
        <f t="shared" si="241"/>
        <v>155</v>
      </c>
      <c r="K1345" s="68">
        <v>35</v>
      </c>
      <c r="L1345" s="68">
        <f t="shared" si="242"/>
        <v>120</v>
      </c>
      <c r="M1345" s="68">
        <f t="shared" si="243"/>
        <v>22.58064516129032</v>
      </c>
      <c r="N1345" s="96">
        <v>50</v>
      </c>
      <c r="O1345" s="97" t="str">
        <f t="shared" si="244"/>
        <v>DEC</v>
      </c>
      <c r="P1345" s="96">
        <v>50</v>
      </c>
      <c r="Q1345" s="98">
        <f t="shared" si="245"/>
        <v>-15</v>
      </c>
      <c r="R1345" s="97">
        <f t="shared" si="246"/>
        <v>-0.30000000000000004</v>
      </c>
      <c r="S1345" s="99" t="str">
        <f t="shared" si="247"/>
        <v>DEGROWTH</v>
      </c>
      <c r="T1345" s="68">
        <v>150</v>
      </c>
      <c r="U1345" s="100" t="str">
        <f t="shared" si="248"/>
        <v>jAN</v>
      </c>
      <c r="V1345" s="96">
        <v>150</v>
      </c>
      <c r="W1345" s="101">
        <f t="shared" si="249"/>
        <v>-115</v>
      </c>
      <c r="X1345" s="102">
        <f t="shared" si="250"/>
        <v>-0.76666666666666661</v>
      </c>
      <c r="Y1345" s="103" t="str">
        <f t="shared" si="251"/>
        <v>DEGROWTH</v>
      </c>
      <c r="Z1345" s="74">
        <v>0</v>
      </c>
      <c r="AA1345" s="69"/>
      <c r="AB1345" s="69" t="s">
        <v>133</v>
      </c>
      <c r="AC1345" s="3"/>
    </row>
    <row r="1346" spans="1:29" ht="14.25" customHeight="1">
      <c r="A1346" s="69" t="s">
        <v>133</v>
      </c>
      <c r="B1346" s="71" t="s">
        <v>47</v>
      </c>
      <c r="C1346" s="71" t="s">
        <v>2961</v>
      </c>
      <c r="D1346" s="71">
        <v>1000004182</v>
      </c>
      <c r="E1346" s="72" t="s">
        <v>2962</v>
      </c>
      <c r="F1346" s="79">
        <v>45621</v>
      </c>
      <c r="G1346" s="66" t="str">
        <f t="shared" si="240"/>
        <v>Targeted Dealer</v>
      </c>
      <c r="H1346" s="66"/>
      <c r="I1346" s="67">
        <v>50</v>
      </c>
      <c r="J1346" s="67">
        <f t="shared" si="241"/>
        <v>50</v>
      </c>
      <c r="K1346" s="68">
        <v>70</v>
      </c>
      <c r="L1346" s="68">
        <f t="shared" si="242"/>
        <v>-20</v>
      </c>
      <c r="M1346" s="68">
        <f t="shared" si="243"/>
        <v>140</v>
      </c>
      <c r="N1346" s="96">
        <v>70</v>
      </c>
      <c r="O1346" s="97" t="str">
        <f t="shared" si="244"/>
        <v>DEC</v>
      </c>
      <c r="P1346" s="96">
        <v>70</v>
      </c>
      <c r="Q1346" s="98">
        <f t="shared" si="245"/>
        <v>0</v>
      </c>
      <c r="R1346" s="97">
        <f t="shared" si="246"/>
        <v>0</v>
      </c>
      <c r="S1346" s="99" t="str">
        <f t="shared" si="247"/>
        <v>GROWTH</v>
      </c>
      <c r="T1346" s="68">
        <v>15</v>
      </c>
      <c r="U1346" s="100" t="str">
        <f t="shared" si="248"/>
        <v>jAN</v>
      </c>
      <c r="V1346" s="96">
        <v>15</v>
      </c>
      <c r="W1346" s="101">
        <f t="shared" si="249"/>
        <v>55</v>
      </c>
      <c r="X1346" s="102">
        <f t="shared" si="250"/>
        <v>3.666666666666667</v>
      </c>
      <c r="Y1346" s="103" t="str">
        <f t="shared" si="251"/>
        <v>GROWTH</v>
      </c>
      <c r="Z1346" s="74">
        <v>0</v>
      </c>
      <c r="AA1346" s="69"/>
      <c r="AB1346" s="69" t="s">
        <v>133</v>
      </c>
      <c r="AC1346" s="3"/>
    </row>
    <row r="1347" spans="1:29" ht="14.25" customHeight="1">
      <c r="A1347" s="69" t="s">
        <v>133</v>
      </c>
      <c r="B1347" s="71" t="s">
        <v>52</v>
      </c>
      <c r="C1347" s="71" t="s">
        <v>2963</v>
      </c>
      <c r="D1347" s="71">
        <v>1000000568</v>
      </c>
      <c r="E1347" s="72" t="s">
        <v>2964</v>
      </c>
      <c r="F1347" s="79">
        <v>44738</v>
      </c>
      <c r="G1347" s="66" t="str">
        <f t="shared" ref="G1347:G1410" si="252">IF(I1347&gt;0,"Targeted Dealer","-")</f>
        <v>Targeted Dealer</v>
      </c>
      <c r="H1347" s="66"/>
      <c r="I1347" s="67">
        <v>155</v>
      </c>
      <c r="J1347" s="67">
        <f t="shared" ref="J1347:J1410" si="253">I1347/$J$1*($J$1-$E$1)</f>
        <v>155</v>
      </c>
      <c r="K1347" s="68">
        <v>190</v>
      </c>
      <c r="L1347" s="68">
        <f t="shared" ref="L1347:L1410" si="254">I1347-K1347</f>
        <v>-35</v>
      </c>
      <c r="M1347" s="68">
        <f t="shared" ref="M1347:M1410" si="255">IFERROR((K1347/J1347%),"-")</f>
        <v>122.58064516129032</v>
      </c>
      <c r="N1347" s="96">
        <v>205</v>
      </c>
      <c r="O1347" s="97" t="str">
        <f t="shared" ref="O1347:O1410" si="256">IF(F1347&lt;=$P$2,"DEC","")</f>
        <v>DEC</v>
      </c>
      <c r="P1347" s="96">
        <v>205</v>
      </c>
      <c r="Q1347" s="98">
        <f t="shared" ref="Q1347:Q1410" si="257">K1347-P1347</f>
        <v>-15</v>
      </c>
      <c r="R1347" s="97">
        <f t="shared" ref="R1347:R1410" si="258">IFERROR(IF(O1347="Dec",(K1347/P1347-1))," ")</f>
        <v>-7.3170731707317027E-2</v>
      </c>
      <c r="S1347" s="99" t="str">
        <f t="shared" ref="S1347:S1410" si="259">IF(N1347&gt;0,IF(O1347="","-",IF(R1347&lt;0%,"DEGROWTH","GROWTH")))</f>
        <v>DEGROWTH</v>
      </c>
      <c r="T1347" s="68">
        <v>105</v>
      </c>
      <c r="U1347" s="100" t="str">
        <f t="shared" ref="U1347:U1410" si="260">IF(F1347&lt;=$V$2,"jAN","")</f>
        <v>jAN</v>
      </c>
      <c r="V1347" s="96">
        <v>105</v>
      </c>
      <c r="W1347" s="101">
        <f t="shared" ref="W1347:W1410" si="261">K1347-V1347</f>
        <v>85</v>
      </c>
      <c r="X1347" s="102">
        <f t="shared" ref="X1347:X1410" si="262">IFERROR(IF(U1347="Jan",(K1347/V1347-1)),0)</f>
        <v>0.80952380952380953</v>
      </c>
      <c r="Y1347" s="103" t="str">
        <f t="shared" ref="Y1347:Y1410" si="263">IF(T1347&gt;0,IF(U1347="","-",IF(X1347&lt;0%,"DEGROWTH","GROWTH")))</f>
        <v>GROWTH</v>
      </c>
      <c r="Z1347" s="74">
        <v>0</v>
      </c>
      <c r="AA1347" s="69"/>
      <c r="AB1347" s="69" t="s">
        <v>133</v>
      </c>
      <c r="AC1347" s="3"/>
    </row>
    <row r="1348" spans="1:29" ht="14.25" customHeight="1">
      <c r="A1348" s="69" t="s">
        <v>130</v>
      </c>
      <c r="B1348" s="71" t="s">
        <v>108</v>
      </c>
      <c r="C1348" s="71" t="s">
        <v>2965</v>
      </c>
      <c r="D1348" s="71">
        <v>1000004184</v>
      </c>
      <c r="E1348" s="72" t="s">
        <v>2966</v>
      </c>
      <c r="F1348" s="79">
        <v>45626</v>
      </c>
      <c r="G1348" s="66" t="str">
        <f t="shared" si="252"/>
        <v>Targeted Dealer</v>
      </c>
      <c r="H1348" s="66"/>
      <c r="I1348" s="67">
        <v>350</v>
      </c>
      <c r="J1348" s="67">
        <f t="shared" si="253"/>
        <v>350</v>
      </c>
      <c r="K1348" s="68">
        <v>60.5</v>
      </c>
      <c r="L1348" s="68">
        <f t="shared" si="254"/>
        <v>289.5</v>
      </c>
      <c r="M1348" s="68">
        <f t="shared" si="255"/>
        <v>17.285714285714285</v>
      </c>
      <c r="N1348" s="96">
        <v>118.5</v>
      </c>
      <c r="O1348" s="97" t="str">
        <f t="shared" si="256"/>
        <v>DEC</v>
      </c>
      <c r="P1348" s="96">
        <v>118.5</v>
      </c>
      <c r="Q1348" s="98">
        <f t="shared" si="257"/>
        <v>-58</v>
      </c>
      <c r="R1348" s="97">
        <f t="shared" si="258"/>
        <v>-0.48945147679324896</v>
      </c>
      <c r="S1348" s="99" t="str">
        <f t="shared" si="259"/>
        <v>DEGROWTH</v>
      </c>
      <c r="T1348" s="68">
        <v>275</v>
      </c>
      <c r="U1348" s="100" t="str">
        <f t="shared" si="260"/>
        <v>jAN</v>
      </c>
      <c r="V1348" s="96">
        <v>275</v>
      </c>
      <c r="W1348" s="101">
        <f t="shared" si="261"/>
        <v>-214.5</v>
      </c>
      <c r="X1348" s="102">
        <f t="shared" si="262"/>
        <v>-0.78</v>
      </c>
      <c r="Y1348" s="103" t="str">
        <f t="shared" si="263"/>
        <v>DEGROWTH</v>
      </c>
      <c r="Z1348" s="74">
        <v>0</v>
      </c>
      <c r="AA1348" s="69"/>
      <c r="AB1348" s="69" t="s">
        <v>130</v>
      </c>
      <c r="AC1348" s="3"/>
    </row>
    <row r="1349" spans="1:29" ht="14.25" customHeight="1">
      <c r="A1349" s="69" t="s">
        <v>133</v>
      </c>
      <c r="B1349" s="71" t="s">
        <v>43</v>
      </c>
      <c r="C1349" s="71" t="s">
        <v>2967</v>
      </c>
      <c r="D1349" s="71">
        <v>1000004177</v>
      </c>
      <c r="E1349" s="72" t="s">
        <v>2968</v>
      </c>
      <c r="F1349" s="79">
        <v>45630</v>
      </c>
      <c r="G1349" s="66" t="str">
        <f t="shared" si="252"/>
        <v>Targeted Dealer</v>
      </c>
      <c r="H1349" s="66"/>
      <c r="I1349" s="67">
        <v>90</v>
      </c>
      <c r="J1349" s="67">
        <f t="shared" si="253"/>
        <v>90</v>
      </c>
      <c r="K1349" s="68">
        <v>47</v>
      </c>
      <c r="L1349" s="68">
        <f t="shared" si="254"/>
        <v>43</v>
      </c>
      <c r="M1349" s="68">
        <f t="shared" si="255"/>
        <v>52.222222222222221</v>
      </c>
      <c r="N1349" s="96">
        <v>80</v>
      </c>
      <c r="O1349" s="97" t="str">
        <f t="shared" si="256"/>
        <v>DEC</v>
      </c>
      <c r="P1349" s="96">
        <v>80</v>
      </c>
      <c r="Q1349" s="98">
        <f t="shared" si="257"/>
        <v>-33</v>
      </c>
      <c r="R1349" s="97">
        <f t="shared" si="258"/>
        <v>-0.41249999999999998</v>
      </c>
      <c r="S1349" s="99" t="str">
        <f t="shared" si="259"/>
        <v>DEGROWTH</v>
      </c>
      <c r="T1349" s="68">
        <v>50</v>
      </c>
      <c r="U1349" s="100" t="str">
        <f t="shared" si="260"/>
        <v>jAN</v>
      </c>
      <c r="V1349" s="96">
        <v>50</v>
      </c>
      <c r="W1349" s="101">
        <f t="shared" si="261"/>
        <v>-3</v>
      </c>
      <c r="X1349" s="102">
        <f t="shared" si="262"/>
        <v>-6.0000000000000053E-2</v>
      </c>
      <c r="Y1349" s="103" t="str">
        <f t="shared" si="263"/>
        <v>DEGROWTH</v>
      </c>
      <c r="Z1349" s="74">
        <v>0</v>
      </c>
      <c r="AA1349" s="69"/>
      <c r="AB1349" s="69" t="s">
        <v>133</v>
      </c>
      <c r="AC1349" s="3"/>
    </row>
    <row r="1350" spans="1:29" ht="14.25" customHeight="1">
      <c r="A1350" s="69" t="s">
        <v>134</v>
      </c>
      <c r="B1350" s="71" t="s">
        <v>78</v>
      </c>
      <c r="C1350" s="71" t="s">
        <v>2969</v>
      </c>
      <c r="D1350" s="71">
        <v>1000004174</v>
      </c>
      <c r="E1350" s="72" t="s">
        <v>2970</v>
      </c>
      <c r="F1350" s="79">
        <v>45625</v>
      </c>
      <c r="G1350" s="66" t="str">
        <f t="shared" si="252"/>
        <v>Targeted Dealer</v>
      </c>
      <c r="H1350" s="66"/>
      <c r="I1350" s="67">
        <v>130</v>
      </c>
      <c r="J1350" s="67">
        <f t="shared" si="253"/>
        <v>130</v>
      </c>
      <c r="K1350" s="68">
        <v>110</v>
      </c>
      <c r="L1350" s="68">
        <f t="shared" si="254"/>
        <v>20</v>
      </c>
      <c r="M1350" s="68">
        <f t="shared" si="255"/>
        <v>84.615384615384613</v>
      </c>
      <c r="N1350" s="96">
        <v>168.5</v>
      </c>
      <c r="O1350" s="97" t="str">
        <f t="shared" si="256"/>
        <v>DEC</v>
      </c>
      <c r="P1350" s="96">
        <v>168.5</v>
      </c>
      <c r="Q1350" s="98">
        <f t="shared" si="257"/>
        <v>-58.5</v>
      </c>
      <c r="R1350" s="97">
        <f t="shared" si="258"/>
        <v>-0.34718100890207715</v>
      </c>
      <c r="S1350" s="99" t="str">
        <f t="shared" si="259"/>
        <v>DEGROWTH</v>
      </c>
      <c r="T1350" s="68">
        <v>101.5</v>
      </c>
      <c r="U1350" s="100" t="str">
        <f t="shared" si="260"/>
        <v>jAN</v>
      </c>
      <c r="V1350" s="96">
        <v>101.5</v>
      </c>
      <c r="W1350" s="101">
        <f t="shared" si="261"/>
        <v>8.5</v>
      </c>
      <c r="X1350" s="102">
        <f t="shared" si="262"/>
        <v>8.3743842364532028E-2</v>
      </c>
      <c r="Y1350" s="103" t="str">
        <f t="shared" si="263"/>
        <v>GROWTH</v>
      </c>
      <c r="Z1350" s="74">
        <v>0</v>
      </c>
      <c r="AA1350" s="69"/>
      <c r="AB1350" s="69" t="s">
        <v>134</v>
      </c>
      <c r="AC1350" s="3"/>
    </row>
    <row r="1351" spans="1:29" ht="14.25" customHeight="1">
      <c r="A1351" s="69" t="s">
        <v>134</v>
      </c>
      <c r="B1351" s="71" t="s">
        <v>58</v>
      </c>
      <c r="C1351" s="71" t="s">
        <v>3943</v>
      </c>
      <c r="D1351" s="71">
        <v>1000003552</v>
      </c>
      <c r="E1351" s="71" t="s">
        <v>3944</v>
      </c>
      <c r="F1351" s="73">
        <v>45072</v>
      </c>
      <c r="G1351" s="66" t="str">
        <f t="shared" si="252"/>
        <v>-</v>
      </c>
      <c r="H1351" s="66"/>
      <c r="I1351" s="67">
        <v>0</v>
      </c>
      <c r="J1351" s="67">
        <f t="shared" si="253"/>
        <v>0</v>
      </c>
      <c r="K1351" s="68">
        <v>0</v>
      </c>
      <c r="L1351" s="68">
        <f t="shared" si="254"/>
        <v>0</v>
      </c>
      <c r="M1351" s="68" t="str">
        <f t="shared" si="255"/>
        <v>-</v>
      </c>
      <c r="N1351" s="96">
        <v>0</v>
      </c>
      <c r="O1351" s="97" t="str">
        <f t="shared" si="256"/>
        <v>DEC</v>
      </c>
      <c r="P1351" s="96">
        <v>0</v>
      </c>
      <c r="Q1351" s="98">
        <f t="shared" si="257"/>
        <v>0</v>
      </c>
      <c r="R1351" s="97" t="str">
        <f t="shared" si="258"/>
        <v xml:space="preserve"> </v>
      </c>
      <c r="S1351" s="99" t="b">
        <f t="shared" si="259"/>
        <v>0</v>
      </c>
      <c r="T1351" s="68">
        <v>15</v>
      </c>
      <c r="U1351" s="100" t="str">
        <f t="shared" si="260"/>
        <v>jAN</v>
      </c>
      <c r="V1351" s="96">
        <v>15</v>
      </c>
      <c r="W1351" s="101">
        <f t="shared" si="261"/>
        <v>-15</v>
      </c>
      <c r="X1351" s="102">
        <f t="shared" si="262"/>
        <v>-1</v>
      </c>
      <c r="Y1351" s="103" t="str">
        <f t="shared" si="263"/>
        <v>DEGROWTH</v>
      </c>
      <c r="Z1351" s="74">
        <v>0</v>
      </c>
      <c r="AA1351" s="69"/>
      <c r="AB1351" s="69" t="s">
        <v>134</v>
      </c>
      <c r="AC1351" s="3"/>
    </row>
    <row r="1352" spans="1:29" ht="14.25" customHeight="1">
      <c r="A1352" s="69" t="s">
        <v>134</v>
      </c>
      <c r="B1352" s="71" t="s">
        <v>61</v>
      </c>
      <c r="C1352" s="71" t="s">
        <v>2971</v>
      </c>
      <c r="D1352" s="71">
        <v>1000004175</v>
      </c>
      <c r="E1352" s="72" t="s">
        <v>2972</v>
      </c>
      <c r="F1352" s="79">
        <v>45625</v>
      </c>
      <c r="G1352" s="66" t="str">
        <f t="shared" si="252"/>
        <v>Targeted Dealer</v>
      </c>
      <c r="H1352" s="66"/>
      <c r="I1352" s="67">
        <v>30</v>
      </c>
      <c r="J1352" s="67">
        <f t="shared" si="253"/>
        <v>30</v>
      </c>
      <c r="K1352" s="68">
        <v>43</v>
      </c>
      <c r="L1352" s="68">
        <f t="shared" si="254"/>
        <v>-13</v>
      </c>
      <c r="M1352" s="68">
        <f t="shared" si="255"/>
        <v>143.33333333333334</v>
      </c>
      <c r="N1352" s="96">
        <v>30</v>
      </c>
      <c r="O1352" s="97" t="str">
        <f t="shared" si="256"/>
        <v>DEC</v>
      </c>
      <c r="P1352" s="96">
        <v>30</v>
      </c>
      <c r="Q1352" s="98">
        <f t="shared" si="257"/>
        <v>13</v>
      </c>
      <c r="R1352" s="97">
        <f t="shared" si="258"/>
        <v>0.43333333333333335</v>
      </c>
      <c r="S1352" s="99" t="str">
        <f t="shared" si="259"/>
        <v>GROWTH</v>
      </c>
      <c r="T1352" s="68">
        <v>32.5</v>
      </c>
      <c r="U1352" s="100" t="str">
        <f t="shared" si="260"/>
        <v>jAN</v>
      </c>
      <c r="V1352" s="96">
        <v>32.5</v>
      </c>
      <c r="W1352" s="101">
        <f t="shared" si="261"/>
        <v>10.5</v>
      </c>
      <c r="X1352" s="102">
        <f t="shared" si="262"/>
        <v>0.32307692307692304</v>
      </c>
      <c r="Y1352" s="103" t="str">
        <f t="shared" si="263"/>
        <v>GROWTH</v>
      </c>
      <c r="Z1352" s="74">
        <v>0</v>
      </c>
      <c r="AA1352" s="69"/>
      <c r="AB1352" s="69" t="s">
        <v>134</v>
      </c>
      <c r="AC1352" s="3"/>
    </row>
    <row r="1353" spans="1:29" ht="14.25" customHeight="1">
      <c r="A1353" s="69" t="s">
        <v>133</v>
      </c>
      <c r="B1353" s="71" t="s">
        <v>55</v>
      </c>
      <c r="C1353" s="71" t="s">
        <v>2973</v>
      </c>
      <c r="D1353" s="71">
        <v>1000004166</v>
      </c>
      <c r="E1353" s="72" t="s">
        <v>2974</v>
      </c>
      <c r="F1353" s="79">
        <v>45603</v>
      </c>
      <c r="G1353" s="66" t="str">
        <f t="shared" si="252"/>
        <v>Targeted Dealer</v>
      </c>
      <c r="H1353" s="66"/>
      <c r="I1353" s="67">
        <v>30</v>
      </c>
      <c r="J1353" s="67">
        <f t="shared" si="253"/>
        <v>30</v>
      </c>
      <c r="K1353" s="68">
        <v>0</v>
      </c>
      <c r="L1353" s="68">
        <f t="shared" si="254"/>
        <v>30</v>
      </c>
      <c r="M1353" s="68">
        <f t="shared" si="255"/>
        <v>0</v>
      </c>
      <c r="N1353" s="96">
        <v>30</v>
      </c>
      <c r="O1353" s="97" t="str">
        <f t="shared" si="256"/>
        <v>DEC</v>
      </c>
      <c r="P1353" s="96">
        <v>30</v>
      </c>
      <c r="Q1353" s="98">
        <f t="shared" si="257"/>
        <v>-30</v>
      </c>
      <c r="R1353" s="97">
        <f t="shared" si="258"/>
        <v>-1</v>
      </c>
      <c r="S1353" s="99" t="str">
        <f t="shared" si="259"/>
        <v>DEGROWTH</v>
      </c>
      <c r="T1353" s="68">
        <v>30</v>
      </c>
      <c r="U1353" s="100" t="str">
        <f t="shared" si="260"/>
        <v>jAN</v>
      </c>
      <c r="V1353" s="96">
        <v>30</v>
      </c>
      <c r="W1353" s="101">
        <f t="shared" si="261"/>
        <v>-30</v>
      </c>
      <c r="X1353" s="102">
        <f t="shared" si="262"/>
        <v>-1</v>
      </c>
      <c r="Y1353" s="103" t="str">
        <f t="shared" si="263"/>
        <v>DEGROWTH</v>
      </c>
      <c r="Z1353" s="74">
        <v>0</v>
      </c>
      <c r="AA1353" s="69"/>
      <c r="AB1353" s="69" t="s">
        <v>133</v>
      </c>
      <c r="AC1353" s="3"/>
    </row>
    <row r="1354" spans="1:29" ht="14.25" customHeight="1">
      <c r="A1354" s="69" t="s">
        <v>130</v>
      </c>
      <c r="B1354" s="71" t="s">
        <v>120</v>
      </c>
      <c r="C1354" s="71" t="s">
        <v>2975</v>
      </c>
      <c r="D1354" s="71">
        <v>1000001168</v>
      </c>
      <c r="E1354" s="72" t="s">
        <v>2976</v>
      </c>
      <c r="F1354" s="79">
        <v>44739</v>
      </c>
      <c r="G1354" s="66" t="str">
        <f t="shared" si="252"/>
        <v>Targeted Dealer</v>
      </c>
      <c r="H1354" s="66"/>
      <c r="I1354" s="67">
        <v>10</v>
      </c>
      <c r="J1354" s="67">
        <f t="shared" si="253"/>
        <v>10</v>
      </c>
      <c r="K1354" s="68">
        <v>15</v>
      </c>
      <c r="L1354" s="68">
        <f t="shared" si="254"/>
        <v>-5</v>
      </c>
      <c r="M1354" s="68">
        <f t="shared" si="255"/>
        <v>150</v>
      </c>
      <c r="N1354" s="96">
        <v>0</v>
      </c>
      <c r="O1354" s="97" t="str">
        <f t="shared" si="256"/>
        <v>DEC</v>
      </c>
      <c r="P1354" s="96">
        <v>0</v>
      </c>
      <c r="Q1354" s="98">
        <f t="shared" si="257"/>
        <v>15</v>
      </c>
      <c r="R1354" s="97" t="str">
        <f t="shared" si="258"/>
        <v xml:space="preserve"> </v>
      </c>
      <c r="S1354" s="99" t="b">
        <f t="shared" si="259"/>
        <v>0</v>
      </c>
      <c r="T1354" s="68">
        <v>0</v>
      </c>
      <c r="U1354" s="100" t="str">
        <f t="shared" si="260"/>
        <v>jAN</v>
      </c>
      <c r="V1354" s="96">
        <v>0</v>
      </c>
      <c r="W1354" s="101">
        <f t="shared" si="261"/>
        <v>15</v>
      </c>
      <c r="X1354" s="102">
        <f t="shared" si="262"/>
        <v>0</v>
      </c>
      <c r="Y1354" s="103" t="b">
        <f t="shared" si="263"/>
        <v>0</v>
      </c>
      <c r="Z1354" s="74">
        <v>0</v>
      </c>
      <c r="AA1354" s="69"/>
      <c r="AB1354" s="69" t="s">
        <v>130</v>
      </c>
      <c r="AC1354" s="3"/>
    </row>
    <row r="1355" spans="1:29" ht="14.25" customHeight="1">
      <c r="A1355" s="69" t="s">
        <v>133</v>
      </c>
      <c r="B1355" s="71" t="s">
        <v>40</v>
      </c>
      <c r="C1355" s="71" t="s">
        <v>2977</v>
      </c>
      <c r="D1355" s="71">
        <v>1000004179</v>
      </c>
      <c r="E1355" s="72" t="s">
        <v>2978</v>
      </c>
      <c r="F1355" s="79">
        <v>45635</v>
      </c>
      <c r="G1355" s="66" t="str">
        <f t="shared" si="252"/>
        <v>Targeted Dealer</v>
      </c>
      <c r="H1355" s="66"/>
      <c r="I1355" s="67">
        <v>120</v>
      </c>
      <c r="J1355" s="67">
        <f t="shared" si="253"/>
        <v>120</v>
      </c>
      <c r="K1355" s="68">
        <v>120</v>
      </c>
      <c r="L1355" s="68">
        <f t="shared" si="254"/>
        <v>0</v>
      </c>
      <c r="M1355" s="68">
        <f t="shared" si="255"/>
        <v>100</v>
      </c>
      <c r="N1355" s="96">
        <v>80</v>
      </c>
      <c r="O1355" s="97" t="str">
        <f t="shared" si="256"/>
        <v>DEC</v>
      </c>
      <c r="P1355" s="96">
        <v>80</v>
      </c>
      <c r="Q1355" s="98">
        <f t="shared" si="257"/>
        <v>40</v>
      </c>
      <c r="R1355" s="97">
        <f t="shared" si="258"/>
        <v>0.5</v>
      </c>
      <c r="S1355" s="99" t="str">
        <f t="shared" si="259"/>
        <v>GROWTH</v>
      </c>
      <c r="T1355" s="68">
        <v>220</v>
      </c>
      <c r="U1355" s="100" t="str">
        <f t="shared" si="260"/>
        <v>jAN</v>
      </c>
      <c r="V1355" s="96">
        <v>220</v>
      </c>
      <c r="W1355" s="101">
        <f t="shared" si="261"/>
        <v>-100</v>
      </c>
      <c r="X1355" s="102">
        <f t="shared" si="262"/>
        <v>-0.45454545454545459</v>
      </c>
      <c r="Y1355" s="103" t="str">
        <f t="shared" si="263"/>
        <v>DEGROWTH</v>
      </c>
      <c r="Z1355" s="74">
        <v>0</v>
      </c>
      <c r="AA1355" s="69"/>
      <c r="AB1355" s="69" t="s">
        <v>133</v>
      </c>
      <c r="AC1355" s="3"/>
    </row>
    <row r="1356" spans="1:29" ht="14.25" customHeight="1">
      <c r="A1356" s="69" t="s">
        <v>133</v>
      </c>
      <c r="B1356" s="70" t="s">
        <v>32</v>
      </c>
      <c r="C1356" s="71" t="s">
        <v>2979</v>
      </c>
      <c r="D1356" s="71">
        <v>1000004181</v>
      </c>
      <c r="E1356" s="72" t="s">
        <v>2980</v>
      </c>
      <c r="F1356" s="79">
        <v>45635</v>
      </c>
      <c r="G1356" s="66" t="str">
        <f t="shared" si="252"/>
        <v>Targeted Dealer</v>
      </c>
      <c r="H1356" s="66"/>
      <c r="I1356" s="67">
        <v>120</v>
      </c>
      <c r="J1356" s="67">
        <f t="shared" si="253"/>
        <v>120</v>
      </c>
      <c r="K1356" s="68">
        <v>140</v>
      </c>
      <c r="L1356" s="68">
        <f t="shared" si="254"/>
        <v>-20</v>
      </c>
      <c r="M1356" s="68">
        <f t="shared" si="255"/>
        <v>116.66666666666667</v>
      </c>
      <c r="N1356" s="96">
        <v>70</v>
      </c>
      <c r="O1356" s="97" t="str">
        <f t="shared" si="256"/>
        <v>DEC</v>
      </c>
      <c r="P1356" s="96">
        <v>70</v>
      </c>
      <c r="Q1356" s="98">
        <f t="shared" si="257"/>
        <v>70</v>
      </c>
      <c r="R1356" s="97">
        <f t="shared" si="258"/>
        <v>1</v>
      </c>
      <c r="S1356" s="99" t="str">
        <f t="shared" si="259"/>
        <v>GROWTH</v>
      </c>
      <c r="T1356" s="68">
        <v>160</v>
      </c>
      <c r="U1356" s="100" t="str">
        <f t="shared" si="260"/>
        <v>jAN</v>
      </c>
      <c r="V1356" s="96">
        <v>160</v>
      </c>
      <c r="W1356" s="101">
        <f t="shared" si="261"/>
        <v>-20</v>
      </c>
      <c r="X1356" s="102">
        <f t="shared" si="262"/>
        <v>-0.125</v>
      </c>
      <c r="Y1356" s="103" t="str">
        <f t="shared" si="263"/>
        <v>DEGROWTH</v>
      </c>
      <c r="Z1356" s="74">
        <v>0</v>
      </c>
      <c r="AA1356" s="69"/>
      <c r="AB1356" s="69" t="s">
        <v>133</v>
      </c>
      <c r="AC1356" s="3"/>
    </row>
    <row r="1357" spans="1:29" ht="14.25" customHeight="1">
      <c r="A1357" s="69" t="s">
        <v>130</v>
      </c>
      <c r="B1357" s="71" t="s">
        <v>108</v>
      </c>
      <c r="C1357" s="71" t="s">
        <v>454</v>
      </c>
      <c r="D1357" s="71">
        <v>1000001491</v>
      </c>
      <c r="E1357" s="72" t="s">
        <v>455</v>
      </c>
      <c r="F1357" s="79">
        <v>44739</v>
      </c>
      <c r="G1357" s="66" t="str">
        <f t="shared" si="252"/>
        <v>Targeted Dealer</v>
      </c>
      <c r="H1357" s="66"/>
      <c r="I1357" s="67">
        <v>35</v>
      </c>
      <c r="J1357" s="67">
        <f t="shared" si="253"/>
        <v>35</v>
      </c>
      <c r="K1357" s="68">
        <v>0</v>
      </c>
      <c r="L1357" s="68">
        <f t="shared" si="254"/>
        <v>35</v>
      </c>
      <c r="M1357" s="68">
        <f t="shared" si="255"/>
        <v>0</v>
      </c>
      <c r="N1357" s="96">
        <v>0</v>
      </c>
      <c r="O1357" s="97" t="str">
        <f t="shared" si="256"/>
        <v>DEC</v>
      </c>
      <c r="P1357" s="96">
        <v>0</v>
      </c>
      <c r="Q1357" s="98">
        <f t="shared" si="257"/>
        <v>0</v>
      </c>
      <c r="R1357" s="97" t="str">
        <f t="shared" si="258"/>
        <v xml:space="preserve"> </v>
      </c>
      <c r="S1357" s="99" t="b">
        <f t="shared" si="259"/>
        <v>0</v>
      </c>
      <c r="T1357" s="68">
        <v>30</v>
      </c>
      <c r="U1357" s="100" t="str">
        <f t="shared" si="260"/>
        <v>jAN</v>
      </c>
      <c r="V1357" s="96">
        <v>30</v>
      </c>
      <c r="W1357" s="101">
        <f t="shared" si="261"/>
        <v>-30</v>
      </c>
      <c r="X1357" s="102">
        <f t="shared" si="262"/>
        <v>-1</v>
      </c>
      <c r="Y1357" s="103" t="str">
        <f t="shared" si="263"/>
        <v>DEGROWTH</v>
      </c>
      <c r="Z1357" s="74">
        <v>1</v>
      </c>
      <c r="AA1357" s="69"/>
      <c r="AB1357" s="69" t="s">
        <v>130</v>
      </c>
      <c r="AC1357" s="3"/>
    </row>
    <row r="1358" spans="1:29" ht="14.25" customHeight="1">
      <c r="A1358" s="69" t="s">
        <v>133</v>
      </c>
      <c r="B1358" s="70" t="s">
        <v>21</v>
      </c>
      <c r="C1358" s="71" t="s">
        <v>2981</v>
      </c>
      <c r="D1358" s="71">
        <v>1000004187</v>
      </c>
      <c r="E1358" s="72" t="s">
        <v>2982</v>
      </c>
      <c r="F1358" s="79">
        <v>45636</v>
      </c>
      <c r="G1358" s="66" t="str">
        <f t="shared" si="252"/>
        <v>Targeted Dealer</v>
      </c>
      <c r="H1358" s="66"/>
      <c r="I1358" s="67">
        <v>200</v>
      </c>
      <c r="J1358" s="67">
        <f t="shared" si="253"/>
        <v>200</v>
      </c>
      <c r="K1358" s="68">
        <v>224</v>
      </c>
      <c r="L1358" s="68">
        <f t="shared" si="254"/>
        <v>-24</v>
      </c>
      <c r="M1358" s="68">
        <f t="shared" si="255"/>
        <v>112</v>
      </c>
      <c r="N1358" s="96">
        <v>250</v>
      </c>
      <c r="O1358" s="97" t="str">
        <f t="shared" si="256"/>
        <v>DEC</v>
      </c>
      <c r="P1358" s="96">
        <v>250</v>
      </c>
      <c r="Q1358" s="98">
        <f t="shared" si="257"/>
        <v>-26</v>
      </c>
      <c r="R1358" s="97">
        <f t="shared" si="258"/>
        <v>-0.10399999999999998</v>
      </c>
      <c r="S1358" s="99" t="str">
        <f t="shared" si="259"/>
        <v>DEGROWTH</v>
      </c>
      <c r="T1358" s="68">
        <v>158</v>
      </c>
      <c r="U1358" s="100" t="str">
        <f t="shared" si="260"/>
        <v>jAN</v>
      </c>
      <c r="V1358" s="96">
        <v>158</v>
      </c>
      <c r="W1358" s="101">
        <f t="shared" si="261"/>
        <v>66</v>
      </c>
      <c r="X1358" s="102">
        <f t="shared" si="262"/>
        <v>0.41772151898734178</v>
      </c>
      <c r="Y1358" s="103" t="str">
        <f t="shared" si="263"/>
        <v>GROWTH</v>
      </c>
      <c r="Z1358" s="74">
        <v>0</v>
      </c>
      <c r="AA1358" s="69"/>
      <c r="AB1358" s="69" t="s">
        <v>133</v>
      </c>
      <c r="AC1358" s="3"/>
    </row>
    <row r="1359" spans="1:29" ht="14.25" customHeight="1">
      <c r="A1359" s="69" t="s">
        <v>134</v>
      </c>
      <c r="B1359" s="71" t="s">
        <v>78</v>
      </c>
      <c r="C1359" s="71" t="s">
        <v>456</v>
      </c>
      <c r="D1359" s="71">
        <v>1000002400</v>
      </c>
      <c r="E1359" s="72" t="s">
        <v>457</v>
      </c>
      <c r="F1359" s="79">
        <v>44738</v>
      </c>
      <c r="G1359" s="66" t="str">
        <f t="shared" si="252"/>
        <v>-</v>
      </c>
      <c r="H1359" s="66"/>
      <c r="I1359" s="67">
        <v>0</v>
      </c>
      <c r="J1359" s="67">
        <f t="shared" si="253"/>
        <v>0</v>
      </c>
      <c r="K1359" s="68">
        <v>0</v>
      </c>
      <c r="L1359" s="68">
        <f t="shared" si="254"/>
        <v>0</v>
      </c>
      <c r="M1359" s="68" t="str">
        <f t="shared" si="255"/>
        <v>-</v>
      </c>
      <c r="N1359" s="96">
        <v>0</v>
      </c>
      <c r="O1359" s="97" t="str">
        <f t="shared" si="256"/>
        <v>DEC</v>
      </c>
      <c r="P1359" s="96">
        <v>0</v>
      </c>
      <c r="Q1359" s="98">
        <f t="shared" si="257"/>
        <v>0</v>
      </c>
      <c r="R1359" s="97" t="str">
        <f t="shared" si="258"/>
        <v xml:space="preserve"> </v>
      </c>
      <c r="S1359" s="99" t="b">
        <f t="shared" si="259"/>
        <v>0</v>
      </c>
      <c r="T1359" s="68">
        <v>5</v>
      </c>
      <c r="U1359" s="100" t="str">
        <f t="shared" si="260"/>
        <v>jAN</v>
      </c>
      <c r="V1359" s="96">
        <v>5</v>
      </c>
      <c r="W1359" s="101">
        <f t="shared" si="261"/>
        <v>-5</v>
      </c>
      <c r="X1359" s="102">
        <f t="shared" si="262"/>
        <v>-1</v>
      </c>
      <c r="Y1359" s="103" t="str">
        <f t="shared" si="263"/>
        <v>DEGROWTH</v>
      </c>
      <c r="Z1359" s="74">
        <v>0</v>
      </c>
      <c r="AA1359" s="69"/>
      <c r="AB1359" s="69" t="s">
        <v>134</v>
      </c>
      <c r="AC1359" s="3"/>
    </row>
    <row r="1360" spans="1:29" ht="14.25" customHeight="1">
      <c r="A1360" s="69" t="s">
        <v>134</v>
      </c>
      <c r="B1360" s="71" t="s">
        <v>78</v>
      </c>
      <c r="C1360" s="71" t="s">
        <v>2983</v>
      </c>
      <c r="D1360" s="71">
        <v>1000004185</v>
      </c>
      <c r="E1360" s="72" t="s">
        <v>2984</v>
      </c>
      <c r="F1360" s="79">
        <v>45631</v>
      </c>
      <c r="G1360" s="66" t="str">
        <f t="shared" si="252"/>
        <v>Targeted Dealer</v>
      </c>
      <c r="H1360" s="66"/>
      <c r="I1360" s="67">
        <v>75</v>
      </c>
      <c r="J1360" s="67">
        <f t="shared" si="253"/>
        <v>75</v>
      </c>
      <c r="K1360" s="68">
        <v>75</v>
      </c>
      <c r="L1360" s="68">
        <f t="shared" si="254"/>
        <v>0</v>
      </c>
      <c r="M1360" s="68">
        <f t="shared" si="255"/>
        <v>100</v>
      </c>
      <c r="N1360" s="96">
        <v>100</v>
      </c>
      <c r="O1360" s="97" t="str">
        <f t="shared" si="256"/>
        <v>DEC</v>
      </c>
      <c r="P1360" s="96">
        <v>100</v>
      </c>
      <c r="Q1360" s="98">
        <f t="shared" si="257"/>
        <v>-25</v>
      </c>
      <c r="R1360" s="97">
        <f t="shared" si="258"/>
        <v>-0.25</v>
      </c>
      <c r="S1360" s="99" t="str">
        <f t="shared" si="259"/>
        <v>DEGROWTH</v>
      </c>
      <c r="T1360" s="68">
        <v>100</v>
      </c>
      <c r="U1360" s="100" t="str">
        <f t="shared" si="260"/>
        <v>jAN</v>
      </c>
      <c r="V1360" s="96">
        <v>100</v>
      </c>
      <c r="W1360" s="101">
        <f t="shared" si="261"/>
        <v>-25</v>
      </c>
      <c r="X1360" s="102">
        <f t="shared" si="262"/>
        <v>-0.25</v>
      </c>
      <c r="Y1360" s="103" t="str">
        <f t="shared" si="263"/>
        <v>DEGROWTH</v>
      </c>
      <c r="Z1360" s="74">
        <v>0</v>
      </c>
      <c r="AA1360" s="69"/>
      <c r="AB1360" s="69" t="s">
        <v>134</v>
      </c>
      <c r="AC1360" s="3"/>
    </row>
    <row r="1361" spans="1:29" ht="14.25" customHeight="1">
      <c r="A1361" s="69" t="s">
        <v>130</v>
      </c>
      <c r="B1361" s="71" t="s">
        <v>120</v>
      </c>
      <c r="C1361" s="71" t="s">
        <v>458</v>
      </c>
      <c r="D1361" s="71">
        <v>1000001184</v>
      </c>
      <c r="E1361" s="72" t="s">
        <v>459</v>
      </c>
      <c r="F1361" s="79">
        <v>44739</v>
      </c>
      <c r="G1361" s="66" t="str">
        <f t="shared" si="252"/>
        <v>Targeted Dealer</v>
      </c>
      <c r="H1361" s="66"/>
      <c r="I1361" s="67">
        <v>25</v>
      </c>
      <c r="J1361" s="67">
        <f t="shared" si="253"/>
        <v>25</v>
      </c>
      <c r="K1361" s="68">
        <v>25</v>
      </c>
      <c r="L1361" s="68">
        <f t="shared" si="254"/>
        <v>0</v>
      </c>
      <c r="M1361" s="68">
        <f t="shared" si="255"/>
        <v>100</v>
      </c>
      <c r="N1361" s="96">
        <v>24.75</v>
      </c>
      <c r="O1361" s="97" t="str">
        <f t="shared" si="256"/>
        <v>DEC</v>
      </c>
      <c r="P1361" s="96">
        <v>24.75</v>
      </c>
      <c r="Q1361" s="98">
        <f t="shared" si="257"/>
        <v>0.25</v>
      </c>
      <c r="R1361" s="97">
        <f t="shared" si="258"/>
        <v>1.0101010101010166E-2</v>
      </c>
      <c r="S1361" s="99" t="str">
        <f t="shared" si="259"/>
        <v>GROWTH</v>
      </c>
      <c r="T1361" s="68">
        <v>0</v>
      </c>
      <c r="U1361" s="100" t="str">
        <f t="shared" si="260"/>
        <v>jAN</v>
      </c>
      <c r="V1361" s="96">
        <v>0</v>
      </c>
      <c r="W1361" s="101">
        <f t="shared" si="261"/>
        <v>25</v>
      </c>
      <c r="X1361" s="102">
        <f t="shared" si="262"/>
        <v>0</v>
      </c>
      <c r="Y1361" s="103" t="b">
        <f t="shared" si="263"/>
        <v>0</v>
      </c>
      <c r="Z1361" s="74">
        <v>0</v>
      </c>
      <c r="AA1361" s="69"/>
      <c r="AB1361" s="69" t="s">
        <v>130</v>
      </c>
      <c r="AC1361" s="3"/>
    </row>
    <row r="1362" spans="1:29" ht="14.25" customHeight="1">
      <c r="A1362" s="69" t="s">
        <v>130</v>
      </c>
      <c r="B1362" s="71" t="s">
        <v>122</v>
      </c>
      <c r="C1362" s="71" t="s">
        <v>460</v>
      </c>
      <c r="D1362" s="71">
        <v>1000001660</v>
      </c>
      <c r="E1362" s="72" t="s">
        <v>461</v>
      </c>
      <c r="F1362" s="79">
        <v>44739</v>
      </c>
      <c r="G1362" s="66" t="str">
        <f t="shared" si="252"/>
        <v>Targeted Dealer</v>
      </c>
      <c r="H1362" s="66"/>
      <c r="I1362" s="67">
        <v>30</v>
      </c>
      <c r="J1362" s="67">
        <f t="shared" si="253"/>
        <v>30</v>
      </c>
      <c r="K1362" s="68">
        <v>30</v>
      </c>
      <c r="L1362" s="68">
        <f t="shared" si="254"/>
        <v>0</v>
      </c>
      <c r="M1362" s="68">
        <f t="shared" si="255"/>
        <v>100</v>
      </c>
      <c r="N1362" s="96">
        <v>0</v>
      </c>
      <c r="O1362" s="97" t="str">
        <f t="shared" si="256"/>
        <v>DEC</v>
      </c>
      <c r="P1362" s="96">
        <v>0</v>
      </c>
      <c r="Q1362" s="98">
        <f t="shared" si="257"/>
        <v>30</v>
      </c>
      <c r="R1362" s="97" t="str">
        <f t="shared" si="258"/>
        <v xml:space="preserve"> </v>
      </c>
      <c r="S1362" s="99" t="b">
        <f t="shared" si="259"/>
        <v>0</v>
      </c>
      <c r="T1362" s="68">
        <v>0</v>
      </c>
      <c r="U1362" s="100" t="str">
        <f t="shared" si="260"/>
        <v>jAN</v>
      </c>
      <c r="V1362" s="96">
        <v>0</v>
      </c>
      <c r="W1362" s="101">
        <f t="shared" si="261"/>
        <v>30</v>
      </c>
      <c r="X1362" s="102">
        <f t="shared" si="262"/>
        <v>0</v>
      </c>
      <c r="Y1362" s="103" t="b">
        <f t="shared" si="263"/>
        <v>0</v>
      </c>
      <c r="Z1362" s="74">
        <v>1</v>
      </c>
      <c r="AA1362" s="69"/>
      <c r="AB1362" s="69" t="s">
        <v>130</v>
      </c>
      <c r="AC1362" s="3"/>
    </row>
    <row r="1363" spans="1:29" ht="14.25" customHeight="1">
      <c r="A1363" s="69" t="s">
        <v>131</v>
      </c>
      <c r="B1363" s="71" t="s">
        <v>98</v>
      </c>
      <c r="C1363" s="71" t="s">
        <v>2985</v>
      </c>
      <c r="D1363" s="71">
        <v>1000002780</v>
      </c>
      <c r="E1363" s="72" t="s">
        <v>2986</v>
      </c>
      <c r="F1363" s="79">
        <v>44741</v>
      </c>
      <c r="G1363" s="66" t="str">
        <f t="shared" si="252"/>
        <v>Targeted Dealer</v>
      </c>
      <c r="H1363" s="66"/>
      <c r="I1363" s="67">
        <v>30</v>
      </c>
      <c r="J1363" s="67">
        <f t="shared" si="253"/>
        <v>30</v>
      </c>
      <c r="K1363" s="68">
        <v>0</v>
      </c>
      <c r="L1363" s="68">
        <f t="shared" si="254"/>
        <v>30</v>
      </c>
      <c r="M1363" s="68">
        <f t="shared" si="255"/>
        <v>0</v>
      </c>
      <c r="N1363" s="96">
        <v>15</v>
      </c>
      <c r="O1363" s="97" t="str">
        <f t="shared" si="256"/>
        <v>DEC</v>
      </c>
      <c r="P1363" s="96">
        <v>15</v>
      </c>
      <c r="Q1363" s="98">
        <f t="shared" si="257"/>
        <v>-15</v>
      </c>
      <c r="R1363" s="97">
        <f t="shared" si="258"/>
        <v>-1</v>
      </c>
      <c r="S1363" s="99" t="str">
        <f t="shared" si="259"/>
        <v>DEGROWTH</v>
      </c>
      <c r="T1363" s="68">
        <v>25.5</v>
      </c>
      <c r="U1363" s="100" t="str">
        <f t="shared" si="260"/>
        <v>jAN</v>
      </c>
      <c r="V1363" s="96">
        <v>25.5</v>
      </c>
      <c r="W1363" s="101">
        <f t="shared" si="261"/>
        <v>-25.5</v>
      </c>
      <c r="X1363" s="102">
        <f t="shared" si="262"/>
        <v>-1</v>
      </c>
      <c r="Y1363" s="103" t="str">
        <f t="shared" si="263"/>
        <v>DEGROWTH</v>
      </c>
      <c r="Z1363" s="74">
        <v>0</v>
      </c>
      <c r="AA1363" s="69"/>
      <c r="AB1363" s="69" t="s">
        <v>131</v>
      </c>
      <c r="AC1363" s="3"/>
    </row>
    <row r="1364" spans="1:29" ht="14.25" customHeight="1">
      <c r="A1364" s="69" t="s">
        <v>130</v>
      </c>
      <c r="B1364" s="71" t="s">
        <v>120</v>
      </c>
      <c r="C1364" s="71" t="s">
        <v>2987</v>
      </c>
      <c r="D1364" s="71">
        <v>1000002525</v>
      </c>
      <c r="E1364" s="72" t="s">
        <v>2988</v>
      </c>
      <c r="F1364" s="79">
        <v>44739</v>
      </c>
      <c r="G1364" s="66" t="str">
        <f t="shared" si="252"/>
        <v>Targeted Dealer</v>
      </c>
      <c r="H1364" s="66"/>
      <c r="I1364" s="67">
        <v>15</v>
      </c>
      <c r="J1364" s="67">
        <f t="shared" si="253"/>
        <v>15</v>
      </c>
      <c r="K1364" s="68">
        <v>0</v>
      </c>
      <c r="L1364" s="68">
        <f t="shared" si="254"/>
        <v>15</v>
      </c>
      <c r="M1364" s="68">
        <f t="shared" si="255"/>
        <v>0</v>
      </c>
      <c r="N1364" s="96">
        <v>0</v>
      </c>
      <c r="O1364" s="97" t="str">
        <f t="shared" si="256"/>
        <v>DEC</v>
      </c>
      <c r="P1364" s="96">
        <v>0</v>
      </c>
      <c r="Q1364" s="98">
        <f t="shared" si="257"/>
        <v>0</v>
      </c>
      <c r="R1364" s="97" t="str">
        <f t="shared" si="258"/>
        <v xml:space="preserve"> </v>
      </c>
      <c r="S1364" s="99" t="b">
        <f t="shared" si="259"/>
        <v>0</v>
      </c>
      <c r="T1364" s="68">
        <v>25</v>
      </c>
      <c r="U1364" s="100" t="str">
        <f t="shared" si="260"/>
        <v>jAN</v>
      </c>
      <c r="V1364" s="96">
        <v>25</v>
      </c>
      <c r="W1364" s="101">
        <f t="shared" si="261"/>
        <v>-25</v>
      </c>
      <c r="X1364" s="102">
        <f t="shared" si="262"/>
        <v>-1</v>
      </c>
      <c r="Y1364" s="103" t="str">
        <f t="shared" si="263"/>
        <v>DEGROWTH</v>
      </c>
      <c r="Z1364" s="74">
        <v>1</v>
      </c>
      <c r="AA1364" s="69"/>
      <c r="AB1364" s="69" t="s">
        <v>130</v>
      </c>
      <c r="AC1364" s="3"/>
    </row>
    <row r="1365" spans="1:29" ht="14.25" customHeight="1">
      <c r="A1365" s="69" t="s">
        <v>133</v>
      </c>
      <c r="B1365" s="71" t="s">
        <v>52</v>
      </c>
      <c r="C1365" s="71" t="s">
        <v>2989</v>
      </c>
      <c r="D1365" s="71">
        <v>1000004192</v>
      </c>
      <c r="E1365" s="72" t="s">
        <v>2990</v>
      </c>
      <c r="F1365" s="79">
        <v>45642</v>
      </c>
      <c r="G1365" s="66" t="str">
        <f t="shared" si="252"/>
        <v>Targeted Dealer</v>
      </c>
      <c r="H1365" s="66"/>
      <c r="I1365" s="67">
        <v>205</v>
      </c>
      <c r="J1365" s="67">
        <f t="shared" si="253"/>
        <v>205</v>
      </c>
      <c r="K1365" s="68">
        <v>167</v>
      </c>
      <c r="L1365" s="68">
        <f t="shared" si="254"/>
        <v>38</v>
      </c>
      <c r="M1365" s="68">
        <f t="shared" si="255"/>
        <v>81.463414634146346</v>
      </c>
      <c r="N1365" s="96">
        <v>174</v>
      </c>
      <c r="O1365" s="97" t="str">
        <f t="shared" si="256"/>
        <v>DEC</v>
      </c>
      <c r="P1365" s="96">
        <v>174</v>
      </c>
      <c r="Q1365" s="98">
        <f t="shared" si="257"/>
        <v>-7</v>
      </c>
      <c r="R1365" s="97">
        <f t="shared" si="258"/>
        <v>-4.0229885057471271E-2</v>
      </c>
      <c r="S1365" s="99" t="str">
        <f t="shared" si="259"/>
        <v>DEGROWTH</v>
      </c>
      <c r="T1365" s="68">
        <v>208</v>
      </c>
      <c r="U1365" s="100" t="str">
        <f t="shared" si="260"/>
        <v>jAN</v>
      </c>
      <c r="V1365" s="96">
        <v>208</v>
      </c>
      <c r="W1365" s="101">
        <f t="shared" si="261"/>
        <v>-41</v>
      </c>
      <c r="X1365" s="102">
        <f t="shared" si="262"/>
        <v>-0.19711538461538458</v>
      </c>
      <c r="Y1365" s="103" t="str">
        <f t="shared" si="263"/>
        <v>DEGROWTH</v>
      </c>
      <c r="Z1365" s="74">
        <v>0</v>
      </c>
      <c r="AA1365" s="69"/>
      <c r="AB1365" s="69" t="s">
        <v>133</v>
      </c>
      <c r="AC1365" s="3"/>
    </row>
    <row r="1366" spans="1:29" ht="14.25" customHeight="1">
      <c r="A1366" s="69" t="s">
        <v>133</v>
      </c>
      <c r="B1366" s="71" t="s">
        <v>141</v>
      </c>
      <c r="C1366" s="71" t="s">
        <v>2991</v>
      </c>
      <c r="D1366" s="71">
        <v>1000004196</v>
      </c>
      <c r="E1366" s="72" t="s">
        <v>2992</v>
      </c>
      <c r="F1366" s="79">
        <v>45650</v>
      </c>
      <c r="G1366" s="66" t="str">
        <f t="shared" si="252"/>
        <v>Targeted Dealer</v>
      </c>
      <c r="H1366" s="66"/>
      <c r="I1366" s="67">
        <v>2640</v>
      </c>
      <c r="J1366" s="67">
        <f t="shared" si="253"/>
        <v>2640</v>
      </c>
      <c r="K1366" s="68">
        <v>2016.5</v>
      </c>
      <c r="L1366" s="68">
        <f t="shared" si="254"/>
        <v>623.5</v>
      </c>
      <c r="M1366" s="68">
        <f t="shared" si="255"/>
        <v>76.382575757575765</v>
      </c>
      <c r="N1366" s="96">
        <v>3000</v>
      </c>
      <c r="O1366" s="97" t="str">
        <f t="shared" si="256"/>
        <v>DEC</v>
      </c>
      <c r="P1366" s="96">
        <v>3000</v>
      </c>
      <c r="Q1366" s="98">
        <f t="shared" si="257"/>
        <v>-983.5</v>
      </c>
      <c r="R1366" s="97">
        <f t="shared" si="258"/>
        <v>-0.32783333333333331</v>
      </c>
      <c r="S1366" s="99" t="str">
        <f t="shared" si="259"/>
        <v>DEGROWTH</v>
      </c>
      <c r="T1366" s="68">
        <v>1320</v>
      </c>
      <c r="U1366" s="100" t="str">
        <f t="shared" si="260"/>
        <v>jAN</v>
      </c>
      <c r="V1366" s="96">
        <v>1320</v>
      </c>
      <c r="W1366" s="101">
        <f t="shared" si="261"/>
        <v>696.5</v>
      </c>
      <c r="X1366" s="102">
        <f t="shared" si="262"/>
        <v>0.52765151515151509</v>
      </c>
      <c r="Y1366" s="103" t="str">
        <f t="shared" si="263"/>
        <v>GROWTH</v>
      </c>
      <c r="Z1366" s="74">
        <v>0</v>
      </c>
      <c r="AA1366" s="69"/>
      <c r="AB1366" s="69" t="s">
        <v>133</v>
      </c>
      <c r="AC1366" s="3"/>
    </row>
    <row r="1367" spans="1:29" ht="14.25" customHeight="1">
      <c r="A1367" s="69" t="s">
        <v>133</v>
      </c>
      <c r="B1367" s="71" t="s">
        <v>142</v>
      </c>
      <c r="C1367" s="71" t="s">
        <v>2993</v>
      </c>
      <c r="D1367" s="71">
        <v>1000004203</v>
      </c>
      <c r="E1367" s="72" t="s">
        <v>2994</v>
      </c>
      <c r="F1367" s="79">
        <v>45652</v>
      </c>
      <c r="G1367" s="66" t="str">
        <f t="shared" si="252"/>
        <v>Targeted Dealer</v>
      </c>
      <c r="H1367" s="66"/>
      <c r="I1367" s="67">
        <v>20</v>
      </c>
      <c r="J1367" s="67">
        <f t="shared" si="253"/>
        <v>20</v>
      </c>
      <c r="K1367" s="68">
        <v>0</v>
      </c>
      <c r="L1367" s="68">
        <f t="shared" si="254"/>
        <v>20</v>
      </c>
      <c r="M1367" s="68">
        <f t="shared" si="255"/>
        <v>0</v>
      </c>
      <c r="N1367" s="96">
        <v>0</v>
      </c>
      <c r="O1367" s="97" t="str">
        <f t="shared" si="256"/>
        <v>DEC</v>
      </c>
      <c r="P1367" s="96">
        <v>0</v>
      </c>
      <c r="Q1367" s="98">
        <f t="shared" si="257"/>
        <v>0</v>
      </c>
      <c r="R1367" s="97" t="str">
        <f t="shared" si="258"/>
        <v xml:space="preserve"> </v>
      </c>
      <c r="S1367" s="99" t="b">
        <f t="shared" si="259"/>
        <v>0</v>
      </c>
      <c r="T1367" s="68">
        <v>0</v>
      </c>
      <c r="U1367" s="100" t="str">
        <f t="shared" si="260"/>
        <v>jAN</v>
      </c>
      <c r="V1367" s="96">
        <v>0</v>
      </c>
      <c r="W1367" s="101">
        <f t="shared" si="261"/>
        <v>0</v>
      </c>
      <c r="X1367" s="102">
        <f t="shared" si="262"/>
        <v>0</v>
      </c>
      <c r="Y1367" s="103" t="b">
        <f t="shared" si="263"/>
        <v>0</v>
      </c>
      <c r="Z1367" s="74">
        <v>0</v>
      </c>
      <c r="AA1367" s="69"/>
      <c r="AB1367" s="69" t="s">
        <v>133</v>
      </c>
      <c r="AC1367" s="3"/>
    </row>
    <row r="1368" spans="1:29" ht="14.25" customHeight="1">
      <c r="A1368" s="69" t="s">
        <v>133</v>
      </c>
      <c r="B1368" s="71" t="s">
        <v>47</v>
      </c>
      <c r="C1368" s="71" t="s">
        <v>2995</v>
      </c>
      <c r="D1368" s="71">
        <v>1000004197</v>
      </c>
      <c r="E1368" s="72" t="s">
        <v>2996</v>
      </c>
      <c r="F1368" s="79">
        <v>45652</v>
      </c>
      <c r="G1368" s="66" t="str">
        <f t="shared" si="252"/>
        <v>Targeted Dealer</v>
      </c>
      <c r="H1368" s="66"/>
      <c r="I1368" s="67">
        <v>300</v>
      </c>
      <c r="J1368" s="67">
        <f t="shared" si="253"/>
        <v>300</v>
      </c>
      <c r="K1368" s="68">
        <v>221.1</v>
      </c>
      <c r="L1368" s="68">
        <f t="shared" si="254"/>
        <v>78.900000000000006</v>
      </c>
      <c r="M1368" s="68">
        <f t="shared" si="255"/>
        <v>73.7</v>
      </c>
      <c r="N1368" s="96">
        <v>336.1</v>
      </c>
      <c r="O1368" s="97" t="str">
        <f t="shared" si="256"/>
        <v>DEC</v>
      </c>
      <c r="P1368" s="96">
        <v>336.1</v>
      </c>
      <c r="Q1368" s="98">
        <f t="shared" si="257"/>
        <v>-115.00000000000003</v>
      </c>
      <c r="R1368" s="97">
        <f t="shared" si="258"/>
        <v>-0.3421600714073193</v>
      </c>
      <c r="S1368" s="99" t="str">
        <f t="shared" si="259"/>
        <v>DEGROWTH</v>
      </c>
      <c r="T1368" s="68">
        <v>65</v>
      </c>
      <c r="U1368" s="100" t="str">
        <f t="shared" si="260"/>
        <v>jAN</v>
      </c>
      <c r="V1368" s="96">
        <v>65</v>
      </c>
      <c r="W1368" s="101">
        <f t="shared" si="261"/>
        <v>156.1</v>
      </c>
      <c r="X1368" s="102">
        <f t="shared" si="262"/>
        <v>2.4015384615384616</v>
      </c>
      <c r="Y1368" s="103" t="str">
        <f t="shared" si="263"/>
        <v>GROWTH</v>
      </c>
      <c r="Z1368" s="74">
        <v>0</v>
      </c>
      <c r="AA1368" s="69"/>
      <c r="AB1368" s="69" t="s">
        <v>133</v>
      </c>
      <c r="AC1368" s="3"/>
    </row>
    <row r="1369" spans="1:29" ht="14.25" customHeight="1">
      <c r="A1369" s="69" t="s">
        <v>133</v>
      </c>
      <c r="B1369" s="71" t="s">
        <v>52</v>
      </c>
      <c r="C1369" s="79" t="s">
        <v>462</v>
      </c>
      <c r="D1369" s="71">
        <v>1000004202</v>
      </c>
      <c r="E1369" s="72" t="s">
        <v>463</v>
      </c>
      <c r="F1369" s="79">
        <v>45645</v>
      </c>
      <c r="G1369" s="66" t="str">
        <f t="shared" si="252"/>
        <v>Targeted Dealer</v>
      </c>
      <c r="H1369" s="66"/>
      <c r="I1369" s="67">
        <v>55</v>
      </c>
      <c r="J1369" s="67">
        <f t="shared" si="253"/>
        <v>55</v>
      </c>
      <c r="K1369" s="68">
        <v>0</v>
      </c>
      <c r="L1369" s="68">
        <f t="shared" si="254"/>
        <v>55</v>
      </c>
      <c r="M1369" s="68">
        <f t="shared" si="255"/>
        <v>0</v>
      </c>
      <c r="N1369" s="96">
        <v>20</v>
      </c>
      <c r="O1369" s="97" t="str">
        <f t="shared" si="256"/>
        <v>DEC</v>
      </c>
      <c r="P1369" s="96">
        <v>20</v>
      </c>
      <c r="Q1369" s="98">
        <f t="shared" si="257"/>
        <v>-20</v>
      </c>
      <c r="R1369" s="97">
        <f t="shared" si="258"/>
        <v>-1</v>
      </c>
      <c r="S1369" s="99" t="str">
        <f t="shared" si="259"/>
        <v>DEGROWTH</v>
      </c>
      <c r="T1369" s="68">
        <v>75</v>
      </c>
      <c r="U1369" s="100" t="str">
        <f t="shared" si="260"/>
        <v>jAN</v>
      </c>
      <c r="V1369" s="96">
        <v>75</v>
      </c>
      <c r="W1369" s="101">
        <f t="shared" si="261"/>
        <v>-75</v>
      </c>
      <c r="X1369" s="102">
        <f t="shared" si="262"/>
        <v>-1</v>
      </c>
      <c r="Y1369" s="103" t="str">
        <f t="shared" si="263"/>
        <v>DEGROWTH</v>
      </c>
      <c r="Z1369" s="74">
        <v>1</v>
      </c>
      <c r="AA1369" s="69"/>
      <c r="AB1369" s="69" t="s">
        <v>133</v>
      </c>
      <c r="AC1369" s="3"/>
    </row>
    <row r="1370" spans="1:29" ht="14.25" customHeight="1">
      <c r="A1370" s="69" t="s">
        <v>130</v>
      </c>
      <c r="B1370" s="82" t="s">
        <v>113</v>
      </c>
      <c r="C1370" s="82" t="s">
        <v>464</v>
      </c>
      <c r="D1370" s="82">
        <v>1000001726</v>
      </c>
      <c r="E1370" s="82" t="s">
        <v>465</v>
      </c>
      <c r="F1370" s="83">
        <v>44739</v>
      </c>
      <c r="G1370" s="66" t="str">
        <f t="shared" si="252"/>
        <v>Targeted Dealer</v>
      </c>
      <c r="H1370" s="66"/>
      <c r="I1370" s="67">
        <v>20</v>
      </c>
      <c r="J1370" s="67">
        <f t="shared" si="253"/>
        <v>20</v>
      </c>
      <c r="K1370" s="68">
        <v>12</v>
      </c>
      <c r="L1370" s="68">
        <f t="shared" si="254"/>
        <v>8</v>
      </c>
      <c r="M1370" s="68">
        <f t="shared" si="255"/>
        <v>60</v>
      </c>
      <c r="N1370" s="96">
        <v>0</v>
      </c>
      <c r="O1370" s="97" t="str">
        <f t="shared" si="256"/>
        <v>DEC</v>
      </c>
      <c r="P1370" s="96">
        <v>0</v>
      </c>
      <c r="Q1370" s="98">
        <f t="shared" si="257"/>
        <v>12</v>
      </c>
      <c r="R1370" s="97" t="str">
        <f t="shared" si="258"/>
        <v xml:space="preserve"> </v>
      </c>
      <c r="S1370" s="99" t="b">
        <f t="shared" si="259"/>
        <v>0</v>
      </c>
      <c r="T1370" s="68">
        <v>25</v>
      </c>
      <c r="U1370" s="100" t="str">
        <f t="shared" si="260"/>
        <v>jAN</v>
      </c>
      <c r="V1370" s="96">
        <v>25</v>
      </c>
      <c r="W1370" s="101">
        <f t="shared" si="261"/>
        <v>-13</v>
      </c>
      <c r="X1370" s="102">
        <f t="shared" si="262"/>
        <v>-0.52</v>
      </c>
      <c r="Y1370" s="103" t="str">
        <f t="shared" si="263"/>
        <v>DEGROWTH</v>
      </c>
      <c r="Z1370" s="74">
        <v>0</v>
      </c>
      <c r="AA1370" s="69"/>
      <c r="AB1370" s="69" t="s">
        <v>130</v>
      </c>
      <c r="AC1370" s="3"/>
    </row>
    <row r="1371" spans="1:29" ht="14.25" customHeight="1">
      <c r="A1371" s="69" t="s">
        <v>134</v>
      </c>
      <c r="B1371" s="71" t="s">
        <v>58</v>
      </c>
      <c r="C1371" s="71" t="s">
        <v>2997</v>
      </c>
      <c r="D1371" s="71">
        <v>1000000307</v>
      </c>
      <c r="E1371" s="72" t="s">
        <v>2998</v>
      </c>
      <c r="F1371" s="73">
        <v>43381</v>
      </c>
      <c r="G1371" s="66" t="str">
        <f t="shared" si="252"/>
        <v>Targeted Dealer</v>
      </c>
      <c r="H1371" s="66"/>
      <c r="I1371" s="67">
        <v>100</v>
      </c>
      <c r="J1371" s="67">
        <f t="shared" si="253"/>
        <v>100</v>
      </c>
      <c r="K1371" s="68">
        <v>111</v>
      </c>
      <c r="L1371" s="68">
        <f t="shared" si="254"/>
        <v>-11</v>
      </c>
      <c r="M1371" s="68">
        <f t="shared" si="255"/>
        <v>111</v>
      </c>
      <c r="N1371" s="96">
        <v>79</v>
      </c>
      <c r="O1371" s="97" t="str">
        <f t="shared" si="256"/>
        <v>DEC</v>
      </c>
      <c r="P1371" s="96">
        <v>79</v>
      </c>
      <c r="Q1371" s="98">
        <f t="shared" si="257"/>
        <v>32</v>
      </c>
      <c r="R1371" s="97">
        <f t="shared" si="258"/>
        <v>0.40506329113924044</v>
      </c>
      <c r="S1371" s="99" t="str">
        <f t="shared" si="259"/>
        <v>GROWTH</v>
      </c>
      <c r="T1371" s="68">
        <v>73</v>
      </c>
      <c r="U1371" s="100" t="str">
        <f t="shared" si="260"/>
        <v>jAN</v>
      </c>
      <c r="V1371" s="96">
        <v>73</v>
      </c>
      <c r="W1371" s="101">
        <f t="shared" si="261"/>
        <v>38</v>
      </c>
      <c r="X1371" s="102">
        <f t="shared" si="262"/>
        <v>0.52054794520547953</v>
      </c>
      <c r="Y1371" s="103" t="str">
        <f t="shared" si="263"/>
        <v>GROWTH</v>
      </c>
      <c r="Z1371" s="74">
        <v>0</v>
      </c>
      <c r="AA1371" s="69"/>
      <c r="AB1371" s="69" t="s">
        <v>134</v>
      </c>
      <c r="AC1371" s="3"/>
    </row>
    <row r="1372" spans="1:29" ht="14.25" customHeight="1">
      <c r="A1372" s="69" t="s">
        <v>130</v>
      </c>
      <c r="B1372" s="82" t="s">
        <v>120</v>
      </c>
      <c r="C1372" s="82" t="s">
        <v>466</v>
      </c>
      <c r="D1372" s="82">
        <v>1000004206</v>
      </c>
      <c r="E1372" s="82" t="s">
        <v>467</v>
      </c>
      <c r="F1372" s="83">
        <v>45657</v>
      </c>
      <c r="G1372" s="66" t="str">
        <f t="shared" si="252"/>
        <v>Targeted Dealer</v>
      </c>
      <c r="H1372" s="66"/>
      <c r="I1372" s="67">
        <v>50</v>
      </c>
      <c r="J1372" s="67">
        <f t="shared" si="253"/>
        <v>50</v>
      </c>
      <c r="K1372" s="68">
        <v>0</v>
      </c>
      <c r="L1372" s="68">
        <f t="shared" si="254"/>
        <v>50</v>
      </c>
      <c r="M1372" s="68">
        <f t="shared" si="255"/>
        <v>0</v>
      </c>
      <c r="N1372" s="96">
        <v>0</v>
      </c>
      <c r="O1372" s="97" t="str">
        <f t="shared" si="256"/>
        <v>DEC</v>
      </c>
      <c r="P1372" s="96">
        <v>0</v>
      </c>
      <c r="Q1372" s="98">
        <f t="shared" si="257"/>
        <v>0</v>
      </c>
      <c r="R1372" s="97" t="str">
        <f t="shared" si="258"/>
        <v xml:space="preserve"> </v>
      </c>
      <c r="S1372" s="99" t="b">
        <f t="shared" si="259"/>
        <v>0</v>
      </c>
      <c r="T1372" s="68">
        <v>50</v>
      </c>
      <c r="U1372" s="100" t="str">
        <f t="shared" si="260"/>
        <v>jAN</v>
      </c>
      <c r="V1372" s="96">
        <v>50</v>
      </c>
      <c r="W1372" s="101">
        <f t="shared" si="261"/>
        <v>-50</v>
      </c>
      <c r="X1372" s="102">
        <f t="shared" si="262"/>
        <v>-1</v>
      </c>
      <c r="Y1372" s="103" t="str">
        <f t="shared" si="263"/>
        <v>DEGROWTH</v>
      </c>
      <c r="Z1372" s="74">
        <v>0</v>
      </c>
      <c r="AA1372" s="69"/>
      <c r="AB1372" s="69" t="s">
        <v>130</v>
      </c>
      <c r="AC1372" s="3"/>
    </row>
    <row r="1373" spans="1:29" ht="14.25" customHeight="1">
      <c r="A1373" s="69" t="s">
        <v>133</v>
      </c>
      <c r="B1373" s="82" t="s">
        <v>47</v>
      </c>
      <c r="C1373" s="82" t="s">
        <v>468</v>
      </c>
      <c r="D1373" s="82">
        <v>1000004198</v>
      </c>
      <c r="E1373" s="82" t="s">
        <v>469</v>
      </c>
      <c r="F1373" s="83">
        <v>45653</v>
      </c>
      <c r="G1373" s="66" t="str">
        <f t="shared" si="252"/>
        <v>-</v>
      </c>
      <c r="H1373" s="66"/>
      <c r="I1373" s="67">
        <v>0</v>
      </c>
      <c r="J1373" s="67">
        <f t="shared" si="253"/>
        <v>0</v>
      </c>
      <c r="K1373" s="68">
        <v>0</v>
      </c>
      <c r="L1373" s="68">
        <f t="shared" si="254"/>
        <v>0</v>
      </c>
      <c r="M1373" s="68" t="str">
        <f t="shared" si="255"/>
        <v>-</v>
      </c>
      <c r="N1373" s="96">
        <v>0</v>
      </c>
      <c r="O1373" s="97" t="str">
        <f t="shared" si="256"/>
        <v>DEC</v>
      </c>
      <c r="P1373" s="96">
        <v>0</v>
      </c>
      <c r="Q1373" s="98">
        <f t="shared" si="257"/>
        <v>0</v>
      </c>
      <c r="R1373" s="97" t="str">
        <f t="shared" si="258"/>
        <v xml:space="preserve"> </v>
      </c>
      <c r="S1373" s="99" t="b">
        <f t="shared" si="259"/>
        <v>0</v>
      </c>
      <c r="T1373" s="68">
        <v>30</v>
      </c>
      <c r="U1373" s="100" t="str">
        <f t="shared" si="260"/>
        <v>jAN</v>
      </c>
      <c r="V1373" s="96">
        <v>30</v>
      </c>
      <c r="W1373" s="101">
        <f t="shared" si="261"/>
        <v>-30</v>
      </c>
      <c r="X1373" s="102">
        <f t="shared" si="262"/>
        <v>-1</v>
      </c>
      <c r="Y1373" s="103" t="str">
        <f t="shared" si="263"/>
        <v>DEGROWTH</v>
      </c>
      <c r="Z1373" s="74">
        <v>1</v>
      </c>
      <c r="AA1373" s="69"/>
      <c r="AB1373" s="69" t="s">
        <v>133</v>
      </c>
      <c r="AC1373" s="3"/>
    </row>
    <row r="1374" spans="1:29" ht="14.25" customHeight="1">
      <c r="A1374" s="69" t="s">
        <v>133</v>
      </c>
      <c r="B1374" s="82" t="s">
        <v>52</v>
      </c>
      <c r="C1374" s="82" t="s">
        <v>2999</v>
      </c>
      <c r="D1374" s="82">
        <v>1000004193</v>
      </c>
      <c r="E1374" s="82" t="s">
        <v>3000</v>
      </c>
      <c r="F1374" s="83">
        <v>45642</v>
      </c>
      <c r="G1374" s="66" t="str">
        <f t="shared" si="252"/>
        <v>Targeted Dealer</v>
      </c>
      <c r="H1374" s="66"/>
      <c r="I1374" s="67">
        <v>55</v>
      </c>
      <c r="J1374" s="67">
        <f t="shared" si="253"/>
        <v>55</v>
      </c>
      <c r="K1374" s="68">
        <v>0</v>
      </c>
      <c r="L1374" s="68">
        <f t="shared" si="254"/>
        <v>55</v>
      </c>
      <c r="M1374" s="68">
        <f t="shared" si="255"/>
        <v>0</v>
      </c>
      <c r="N1374" s="96">
        <v>57</v>
      </c>
      <c r="O1374" s="97" t="str">
        <f t="shared" si="256"/>
        <v>DEC</v>
      </c>
      <c r="P1374" s="96">
        <v>57</v>
      </c>
      <c r="Q1374" s="98">
        <f t="shared" si="257"/>
        <v>-57</v>
      </c>
      <c r="R1374" s="97">
        <f t="shared" si="258"/>
        <v>-1</v>
      </c>
      <c r="S1374" s="99" t="str">
        <f t="shared" si="259"/>
        <v>DEGROWTH</v>
      </c>
      <c r="T1374" s="68">
        <v>50</v>
      </c>
      <c r="U1374" s="100" t="str">
        <f t="shared" si="260"/>
        <v>jAN</v>
      </c>
      <c r="V1374" s="96">
        <v>50</v>
      </c>
      <c r="W1374" s="101">
        <f t="shared" si="261"/>
        <v>-50</v>
      </c>
      <c r="X1374" s="102">
        <f t="shared" si="262"/>
        <v>-1</v>
      </c>
      <c r="Y1374" s="103" t="str">
        <f t="shared" si="263"/>
        <v>DEGROWTH</v>
      </c>
      <c r="Z1374" s="74">
        <v>0</v>
      </c>
      <c r="AA1374" s="69"/>
      <c r="AB1374" s="69" t="s">
        <v>133</v>
      </c>
      <c r="AC1374" s="3"/>
    </row>
    <row r="1375" spans="1:29" ht="14.25" customHeight="1">
      <c r="A1375" s="69" t="s">
        <v>131</v>
      </c>
      <c r="B1375" s="82" t="s">
        <v>95</v>
      </c>
      <c r="C1375" s="82" t="s">
        <v>3001</v>
      </c>
      <c r="D1375" s="82">
        <v>1000001359</v>
      </c>
      <c r="E1375" s="82" t="s">
        <v>3002</v>
      </c>
      <c r="F1375" s="83">
        <v>44739</v>
      </c>
      <c r="G1375" s="66" t="str">
        <f t="shared" si="252"/>
        <v>Targeted Dealer</v>
      </c>
      <c r="H1375" s="66"/>
      <c r="I1375" s="67">
        <v>100</v>
      </c>
      <c r="J1375" s="67">
        <f t="shared" si="253"/>
        <v>100</v>
      </c>
      <c r="K1375" s="68">
        <v>42.5</v>
      </c>
      <c r="L1375" s="68">
        <f t="shared" si="254"/>
        <v>57.5</v>
      </c>
      <c r="M1375" s="68">
        <f t="shared" si="255"/>
        <v>42.5</v>
      </c>
      <c r="N1375" s="96">
        <v>69.5</v>
      </c>
      <c r="O1375" s="97" t="str">
        <f t="shared" si="256"/>
        <v>DEC</v>
      </c>
      <c r="P1375" s="96">
        <v>69.5</v>
      </c>
      <c r="Q1375" s="98">
        <f t="shared" si="257"/>
        <v>-27</v>
      </c>
      <c r="R1375" s="97">
        <f t="shared" si="258"/>
        <v>-0.38848920863309355</v>
      </c>
      <c r="S1375" s="99" t="str">
        <f t="shared" si="259"/>
        <v>DEGROWTH</v>
      </c>
      <c r="T1375" s="68">
        <v>17</v>
      </c>
      <c r="U1375" s="100" t="str">
        <f t="shared" si="260"/>
        <v>jAN</v>
      </c>
      <c r="V1375" s="96">
        <v>17</v>
      </c>
      <c r="W1375" s="101">
        <f t="shared" si="261"/>
        <v>25.5</v>
      </c>
      <c r="X1375" s="102">
        <f t="shared" si="262"/>
        <v>1.5</v>
      </c>
      <c r="Y1375" s="103" t="str">
        <f t="shared" si="263"/>
        <v>GROWTH</v>
      </c>
      <c r="Z1375" s="74">
        <v>0</v>
      </c>
      <c r="AA1375" s="69"/>
      <c r="AB1375" s="69" t="s">
        <v>131</v>
      </c>
      <c r="AC1375" s="3"/>
    </row>
    <row r="1376" spans="1:29" ht="14.25" customHeight="1">
      <c r="A1376" s="69" t="s">
        <v>134</v>
      </c>
      <c r="B1376" s="82" t="s">
        <v>78</v>
      </c>
      <c r="C1376" s="82" t="s">
        <v>3003</v>
      </c>
      <c r="D1376" s="82">
        <v>1000004212</v>
      </c>
      <c r="E1376" s="82" t="s">
        <v>3004</v>
      </c>
      <c r="F1376" s="83">
        <v>45667</v>
      </c>
      <c r="G1376" s="66" t="str">
        <f t="shared" si="252"/>
        <v>Targeted Dealer</v>
      </c>
      <c r="H1376" s="66"/>
      <c r="I1376" s="67">
        <v>150</v>
      </c>
      <c r="J1376" s="67">
        <f t="shared" si="253"/>
        <v>150</v>
      </c>
      <c r="K1376" s="68">
        <v>150</v>
      </c>
      <c r="L1376" s="68">
        <f t="shared" si="254"/>
        <v>0</v>
      </c>
      <c r="M1376" s="68">
        <f t="shared" si="255"/>
        <v>100</v>
      </c>
      <c r="N1376" s="96">
        <v>200</v>
      </c>
      <c r="O1376" s="97" t="str">
        <f t="shared" si="256"/>
        <v>DEC</v>
      </c>
      <c r="P1376" s="96">
        <v>200</v>
      </c>
      <c r="Q1376" s="98">
        <f t="shared" si="257"/>
        <v>-50</v>
      </c>
      <c r="R1376" s="97">
        <f t="shared" si="258"/>
        <v>-0.25</v>
      </c>
      <c r="S1376" s="99" t="str">
        <f t="shared" si="259"/>
        <v>DEGROWTH</v>
      </c>
      <c r="T1376" s="68">
        <v>50</v>
      </c>
      <c r="U1376" s="100" t="str">
        <f t="shared" si="260"/>
        <v>jAN</v>
      </c>
      <c r="V1376" s="96">
        <v>50</v>
      </c>
      <c r="W1376" s="101">
        <f t="shared" si="261"/>
        <v>100</v>
      </c>
      <c r="X1376" s="102">
        <f t="shared" si="262"/>
        <v>2</v>
      </c>
      <c r="Y1376" s="103" t="str">
        <f t="shared" si="263"/>
        <v>GROWTH</v>
      </c>
      <c r="Z1376" s="74">
        <v>0</v>
      </c>
      <c r="AA1376" s="69"/>
      <c r="AB1376" s="69" t="s">
        <v>134</v>
      </c>
      <c r="AC1376" s="3"/>
    </row>
    <row r="1377" spans="1:29" ht="14.25" customHeight="1">
      <c r="A1377" s="69" t="s">
        <v>130</v>
      </c>
      <c r="B1377" s="82" t="s">
        <v>111</v>
      </c>
      <c r="C1377" s="82" t="s">
        <v>3005</v>
      </c>
      <c r="D1377" s="82">
        <v>1000004204</v>
      </c>
      <c r="E1377" s="82" t="s">
        <v>3006</v>
      </c>
      <c r="F1377" s="83">
        <v>45653</v>
      </c>
      <c r="G1377" s="66" t="str">
        <f t="shared" si="252"/>
        <v>Targeted Dealer</v>
      </c>
      <c r="H1377" s="66"/>
      <c r="I1377" s="67">
        <v>60</v>
      </c>
      <c r="J1377" s="67">
        <f t="shared" si="253"/>
        <v>60</v>
      </c>
      <c r="K1377" s="68">
        <v>44.25</v>
      </c>
      <c r="L1377" s="68">
        <f t="shared" si="254"/>
        <v>15.75</v>
      </c>
      <c r="M1377" s="68">
        <f t="shared" si="255"/>
        <v>73.75</v>
      </c>
      <c r="N1377" s="96">
        <v>24.25</v>
      </c>
      <c r="O1377" s="97" t="str">
        <f t="shared" si="256"/>
        <v>DEC</v>
      </c>
      <c r="P1377" s="96">
        <v>24.25</v>
      </c>
      <c r="Q1377" s="98">
        <f t="shared" si="257"/>
        <v>20</v>
      </c>
      <c r="R1377" s="97">
        <f t="shared" si="258"/>
        <v>0.82474226804123707</v>
      </c>
      <c r="S1377" s="99" t="str">
        <f t="shared" si="259"/>
        <v>GROWTH</v>
      </c>
      <c r="T1377" s="68">
        <v>33</v>
      </c>
      <c r="U1377" s="100" t="str">
        <f t="shared" si="260"/>
        <v>jAN</v>
      </c>
      <c r="V1377" s="96">
        <v>33</v>
      </c>
      <c r="W1377" s="101">
        <f t="shared" si="261"/>
        <v>11.25</v>
      </c>
      <c r="X1377" s="102">
        <f t="shared" si="262"/>
        <v>0.34090909090909083</v>
      </c>
      <c r="Y1377" s="103" t="str">
        <f t="shared" si="263"/>
        <v>GROWTH</v>
      </c>
      <c r="Z1377" s="74">
        <v>0</v>
      </c>
      <c r="AA1377" s="69"/>
      <c r="AB1377" s="69" t="s">
        <v>130</v>
      </c>
      <c r="AC1377" s="3"/>
    </row>
    <row r="1378" spans="1:29" ht="14.25" customHeight="1">
      <c r="A1378" s="84" t="s">
        <v>133</v>
      </c>
      <c r="B1378" s="70" t="s">
        <v>24</v>
      </c>
      <c r="C1378" s="82" t="s">
        <v>3007</v>
      </c>
      <c r="D1378" s="82">
        <v>1000004215</v>
      </c>
      <c r="E1378" s="82" t="s">
        <v>3008</v>
      </c>
      <c r="F1378" s="83">
        <v>45673</v>
      </c>
      <c r="G1378" s="66" t="str">
        <f t="shared" si="252"/>
        <v>Targeted Dealer</v>
      </c>
      <c r="H1378" s="66"/>
      <c r="I1378" s="67">
        <v>120</v>
      </c>
      <c r="J1378" s="67">
        <f t="shared" si="253"/>
        <v>120</v>
      </c>
      <c r="K1378" s="68">
        <v>200</v>
      </c>
      <c r="L1378" s="68">
        <f t="shared" si="254"/>
        <v>-80</v>
      </c>
      <c r="M1378" s="68">
        <f t="shared" si="255"/>
        <v>166.66666666666669</v>
      </c>
      <c r="N1378" s="96">
        <v>160</v>
      </c>
      <c r="O1378" s="97" t="str">
        <f t="shared" si="256"/>
        <v>DEC</v>
      </c>
      <c r="P1378" s="96">
        <v>160</v>
      </c>
      <c r="Q1378" s="98">
        <f t="shared" si="257"/>
        <v>40</v>
      </c>
      <c r="R1378" s="97">
        <f t="shared" si="258"/>
        <v>0.25</v>
      </c>
      <c r="S1378" s="99" t="str">
        <f t="shared" si="259"/>
        <v>GROWTH</v>
      </c>
      <c r="T1378" s="68">
        <v>40</v>
      </c>
      <c r="U1378" s="100" t="str">
        <f t="shared" si="260"/>
        <v>jAN</v>
      </c>
      <c r="V1378" s="96">
        <v>40</v>
      </c>
      <c r="W1378" s="101">
        <f t="shared" si="261"/>
        <v>160</v>
      </c>
      <c r="X1378" s="102">
        <f t="shared" si="262"/>
        <v>4</v>
      </c>
      <c r="Y1378" s="103" t="str">
        <f t="shared" si="263"/>
        <v>GROWTH</v>
      </c>
      <c r="Z1378" s="74">
        <v>0</v>
      </c>
      <c r="AA1378" s="69"/>
      <c r="AB1378" s="84" t="s">
        <v>133</v>
      </c>
      <c r="AC1378" s="3"/>
    </row>
    <row r="1379" spans="1:29" ht="14.25" customHeight="1">
      <c r="A1379" s="84" t="s">
        <v>133</v>
      </c>
      <c r="B1379" s="82" t="s">
        <v>52</v>
      </c>
      <c r="C1379" s="82" t="s">
        <v>3009</v>
      </c>
      <c r="D1379" s="82">
        <v>1000000566</v>
      </c>
      <c r="E1379" s="82" t="s">
        <v>3010</v>
      </c>
      <c r="F1379" s="83">
        <v>41737</v>
      </c>
      <c r="G1379" s="66" t="str">
        <f t="shared" si="252"/>
        <v>-</v>
      </c>
      <c r="H1379" s="66"/>
      <c r="I1379" s="67">
        <v>0</v>
      </c>
      <c r="J1379" s="67">
        <f t="shared" si="253"/>
        <v>0</v>
      </c>
      <c r="K1379" s="68">
        <v>50</v>
      </c>
      <c r="L1379" s="68">
        <f t="shared" si="254"/>
        <v>-50</v>
      </c>
      <c r="M1379" s="68" t="str">
        <f t="shared" si="255"/>
        <v>-</v>
      </c>
      <c r="N1379" s="96">
        <v>0</v>
      </c>
      <c r="O1379" s="97" t="str">
        <f t="shared" si="256"/>
        <v>DEC</v>
      </c>
      <c r="P1379" s="96">
        <v>0</v>
      </c>
      <c r="Q1379" s="98">
        <f t="shared" si="257"/>
        <v>50</v>
      </c>
      <c r="R1379" s="97" t="str">
        <f t="shared" si="258"/>
        <v xml:space="preserve"> </v>
      </c>
      <c r="S1379" s="99" t="b">
        <f t="shared" si="259"/>
        <v>0</v>
      </c>
      <c r="T1379" s="68">
        <v>152</v>
      </c>
      <c r="U1379" s="100" t="str">
        <f t="shared" si="260"/>
        <v>jAN</v>
      </c>
      <c r="V1379" s="96">
        <v>152</v>
      </c>
      <c r="W1379" s="101">
        <f t="shared" si="261"/>
        <v>-102</v>
      </c>
      <c r="X1379" s="102">
        <f t="shared" si="262"/>
        <v>-0.67105263157894735</v>
      </c>
      <c r="Y1379" s="103" t="str">
        <f t="shared" si="263"/>
        <v>DEGROWTH</v>
      </c>
      <c r="Z1379" s="74">
        <v>0</v>
      </c>
      <c r="AA1379" s="69"/>
      <c r="AB1379" s="84" t="s">
        <v>133</v>
      </c>
      <c r="AC1379" s="3"/>
    </row>
    <row r="1380" spans="1:29" ht="14.25" customHeight="1">
      <c r="A1380" s="84" t="s">
        <v>134</v>
      </c>
      <c r="B1380" s="82" t="s">
        <v>61</v>
      </c>
      <c r="C1380" s="82" t="s">
        <v>3011</v>
      </c>
      <c r="D1380" s="82">
        <v>1000004201</v>
      </c>
      <c r="E1380" s="82" t="s">
        <v>3012</v>
      </c>
      <c r="F1380" s="83">
        <v>45657</v>
      </c>
      <c r="G1380" s="66" t="str">
        <f t="shared" si="252"/>
        <v>Targeted Dealer</v>
      </c>
      <c r="H1380" s="66"/>
      <c r="I1380" s="67">
        <v>25</v>
      </c>
      <c r="J1380" s="67">
        <f t="shared" si="253"/>
        <v>25</v>
      </c>
      <c r="K1380" s="68">
        <v>13</v>
      </c>
      <c r="L1380" s="68">
        <f t="shared" si="254"/>
        <v>12</v>
      </c>
      <c r="M1380" s="68">
        <f t="shared" si="255"/>
        <v>52</v>
      </c>
      <c r="N1380" s="96">
        <v>0</v>
      </c>
      <c r="O1380" s="97" t="str">
        <f t="shared" si="256"/>
        <v>DEC</v>
      </c>
      <c r="P1380" s="96">
        <v>0</v>
      </c>
      <c r="Q1380" s="98">
        <f t="shared" si="257"/>
        <v>13</v>
      </c>
      <c r="R1380" s="97" t="str">
        <f t="shared" si="258"/>
        <v xml:space="preserve"> </v>
      </c>
      <c r="S1380" s="99" t="b">
        <f t="shared" si="259"/>
        <v>0</v>
      </c>
      <c r="T1380" s="68">
        <v>12.5</v>
      </c>
      <c r="U1380" s="100" t="str">
        <f t="shared" si="260"/>
        <v>jAN</v>
      </c>
      <c r="V1380" s="96">
        <v>12.5</v>
      </c>
      <c r="W1380" s="101">
        <f t="shared" si="261"/>
        <v>0.5</v>
      </c>
      <c r="X1380" s="102">
        <f t="shared" si="262"/>
        <v>4.0000000000000036E-2</v>
      </c>
      <c r="Y1380" s="103" t="str">
        <f t="shared" si="263"/>
        <v>GROWTH</v>
      </c>
      <c r="Z1380" s="74">
        <v>0</v>
      </c>
      <c r="AA1380" s="69"/>
      <c r="AB1380" s="84" t="s">
        <v>134</v>
      </c>
      <c r="AC1380" s="3"/>
    </row>
    <row r="1381" spans="1:29" ht="14.25" customHeight="1">
      <c r="A1381" s="69" t="s">
        <v>131</v>
      </c>
      <c r="B1381" s="82" t="s">
        <v>98</v>
      </c>
      <c r="C1381" s="82" t="s">
        <v>3013</v>
      </c>
      <c r="D1381" s="82">
        <v>1000004214</v>
      </c>
      <c r="E1381" s="82" t="s">
        <v>3014</v>
      </c>
      <c r="F1381" s="83">
        <v>45671</v>
      </c>
      <c r="G1381" s="66" t="str">
        <f t="shared" si="252"/>
        <v>Targeted Dealer</v>
      </c>
      <c r="H1381" s="66"/>
      <c r="I1381" s="67">
        <v>90</v>
      </c>
      <c r="J1381" s="67">
        <f t="shared" si="253"/>
        <v>90</v>
      </c>
      <c r="K1381" s="68">
        <v>0</v>
      </c>
      <c r="L1381" s="68">
        <f t="shared" si="254"/>
        <v>90</v>
      </c>
      <c r="M1381" s="68">
        <f t="shared" si="255"/>
        <v>0</v>
      </c>
      <c r="N1381" s="96">
        <v>26</v>
      </c>
      <c r="O1381" s="97" t="str">
        <f t="shared" si="256"/>
        <v>DEC</v>
      </c>
      <c r="P1381" s="96">
        <v>26</v>
      </c>
      <c r="Q1381" s="98">
        <f t="shared" si="257"/>
        <v>-26</v>
      </c>
      <c r="R1381" s="97">
        <f t="shared" si="258"/>
        <v>-1</v>
      </c>
      <c r="S1381" s="99" t="str">
        <f t="shared" si="259"/>
        <v>DEGROWTH</v>
      </c>
      <c r="T1381" s="68">
        <v>12</v>
      </c>
      <c r="U1381" s="100" t="str">
        <f t="shared" si="260"/>
        <v>jAN</v>
      </c>
      <c r="V1381" s="96">
        <v>12</v>
      </c>
      <c r="W1381" s="101">
        <f t="shared" si="261"/>
        <v>-12</v>
      </c>
      <c r="X1381" s="102">
        <f t="shared" si="262"/>
        <v>-1</v>
      </c>
      <c r="Y1381" s="103" t="str">
        <f t="shared" si="263"/>
        <v>DEGROWTH</v>
      </c>
      <c r="Z1381" s="74">
        <v>0</v>
      </c>
      <c r="AA1381" s="69"/>
      <c r="AB1381" s="69" t="s">
        <v>131</v>
      </c>
      <c r="AC1381" s="3"/>
    </row>
    <row r="1382" spans="1:29" ht="14.25" customHeight="1">
      <c r="A1382" s="84" t="s">
        <v>133</v>
      </c>
      <c r="B1382" s="82" t="s">
        <v>52</v>
      </c>
      <c r="C1382" s="82" t="s">
        <v>3015</v>
      </c>
      <c r="D1382" s="82">
        <v>1000004216</v>
      </c>
      <c r="E1382" s="82" t="s">
        <v>3016</v>
      </c>
      <c r="F1382" s="83">
        <v>45675</v>
      </c>
      <c r="G1382" s="66" t="str">
        <f t="shared" si="252"/>
        <v>Targeted Dealer</v>
      </c>
      <c r="H1382" s="66"/>
      <c r="I1382" s="67">
        <v>155</v>
      </c>
      <c r="J1382" s="67">
        <f t="shared" si="253"/>
        <v>155</v>
      </c>
      <c r="K1382" s="68">
        <v>157</v>
      </c>
      <c r="L1382" s="68">
        <f t="shared" si="254"/>
        <v>-2</v>
      </c>
      <c r="M1382" s="68">
        <f t="shared" si="255"/>
        <v>101.29032258064515</v>
      </c>
      <c r="N1382" s="96">
        <v>102</v>
      </c>
      <c r="O1382" s="97" t="str">
        <f t="shared" si="256"/>
        <v>DEC</v>
      </c>
      <c r="P1382" s="96">
        <v>102</v>
      </c>
      <c r="Q1382" s="98">
        <f t="shared" si="257"/>
        <v>55</v>
      </c>
      <c r="R1382" s="97">
        <f t="shared" si="258"/>
        <v>0.53921568627450989</v>
      </c>
      <c r="S1382" s="99" t="str">
        <f t="shared" si="259"/>
        <v>GROWTH</v>
      </c>
      <c r="T1382" s="68">
        <v>150</v>
      </c>
      <c r="U1382" s="100" t="str">
        <f t="shared" si="260"/>
        <v>jAN</v>
      </c>
      <c r="V1382" s="96">
        <v>150</v>
      </c>
      <c r="W1382" s="101">
        <f t="shared" si="261"/>
        <v>7</v>
      </c>
      <c r="X1382" s="102">
        <f t="shared" si="262"/>
        <v>4.6666666666666634E-2</v>
      </c>
      <c r="Y1382" s="103" t="str">
        <f t="shared" si="263"/>
        <v>GROWTH</v>
      </c>
      <c r="Z1382" s="74">
        <v>0</v>
      </c>
      <c r="AA1382" s="69"/>
      <c r="AB1382" s="84" t="s">
        <v>133</v>
      </c>
      <c r="AC1382" s="3"/>
    </row>
    <row r="1383" spans="1:29" ht="14.25" customHeight="1">
      <c r="A1383" s="84" t="s">
        <v>133</v>
      </c>
      <c r="B1383" s="70" t="s">
        <v>32</v>
      </c>
      <c r="C1383" s="82" t="s">
        <v>3017</v>
      </c>
      <c r="D1383" s="82">
        <v>1000004222</v>
      </c>
      <c r="E1383" s="82" t="s">
        <v>3018</v>
      </c>
      <c r="F1383" s="83">
        <v>45677</v>
      </c>
      <c r="G1383" s="66" t="str">
        <f t="shared" si="252"/>
        <v>Targeted Dealer</v>
      </c>
      <c r="H1383" s="66"/>
      <c r="I1383" s="67">
        <v>100</v>
      </c>
      <c r="J1383" s="67">
        <f t="shared" si="253"/>
        <v>100</v>
      </c>
      <c r="K1383" s="68">
        <v>120</v>
      </c>
      <c r="L1383" s="68">
        <f t="shared" si="254"/>
        <v>-20</v>
      </c>
      <c r="M1383" s="68">
        <f t="shared" si="255"/>
        <v>120</v>
      </c>
      <c r="N1383" s="96">
        <v>120</v>
      </c>
      <c r="O1383" s="97" t="str">
        <f t="shared" si="256"/>
        <v>DEC</v>
      </c>
      <c r="P1383" s="96">
        <v>120</v>
      </c>
      <c r="Q1383" s="98">
        <f t="shared" si="257"/>
        <v>0</v>
      </c>
      <c r="R1383" s="97">
        <f t="shared" si="258"/>
        <v>0</v>
      </c>
      <c r="S1383" s="99" t="str">
        <f t="shared" si="259"/>
        <v>GROWTH</v>
      </c>
      <c r="T1383" s="68">
        <v>50</v>
      </c>
      <c r="U1383" s="100" t="str">
        <f t="shared" si="260"/>
        <v>jAN</v>
      </c>
      <c r="V1383" s="96">
        <v>50</v>
      </c>
      <c r="W1383" s="101">
        <f t="shared" si="261"/>
        <v>70</v>
      </c>
      <c r="X1383" s="102">
        <f t="shared" si="262"/>
        <v>1.4</v>
      </c>
      <c r="Y1383" s="103" t="str">
        <f t="shared" si="263"/>
        <v>GROWTH</v>
      </c>
      <c r="Z1383" s="74">
        <v>0</v>
      </c>
      <c r="AA1383" s="69"/>
      <c r="AB1383" s="84" t="s">
        <v>133</v>
      </c>
      <c r="AC1383" s="3"/>
    </row>
    <row r="1384" spans="1:29" ht="14.25" customHeight="1">
      <c r="A1384" s="84" t="s">
        <v>134</v>
      </c>
      <c r="B1384" s="70" t="s">
        <v>65</v>
      </c>
      <c r="C1384" s="82" t="s">
        <v>3019</v>
      </c>
      <c r="D1384" s="82">
        <v>1000004223</v>
      </c>
      <c r="E1384" s="82" t="s">
        <v>3020</v>
      </c>
      <c r="F1384" s="83">
        <v>45678</v>
      </c>
      <c r="G1384" s="66" t="str">
        <f t="shared" si="252"/>
        <v>Targeted Dealer</v>
      </c>
      <c r="H1384" s="66"/>
      <c r="I1384" s="67">
        <v>150</v>
      </c>
      <c r="J1384" s="67">
        <f t="shared" si="253"/>
        <v>150</v>
      </c>
      <c r="K1384" s="68">
        <v>110</v>
      </c>
      <c r="L1384" s="68">
        <f t="shared" si="254"/>
        <v>40</v>
      </c>
      <c r="M1384" s="68">
        <f t="shared" si="255"/>
        <v>73.333333333333329</v>
      </c>
      <c r="N1384" s="96">
        <v>135</v>
      </c>
      <c r="O1384" s="97" t="str">
        <f t="shared" si="256"/>
        <v>DEC</v>
      </c>
      <c r="P1384" s="96">
        <v>135</v>
      </c>
      <c r="Q1384" s="98">
        <f t="shared" si="257"/>
        <v>-25</v>
      </c>
      <c r="R1384" s="97">
        <f t="shared" si="258"/>
        <v>-0.18518518518518523</v>
      </c>
      <c r="S1384" s="99" t="str">
        <f t="shared" si="259"/>
        <v>DEGROWTH</v>
      </c>
      <c r="T1384" s="68">
        <v>60.5</v>
      </c>
      <c r="U1384" s="100" t="str">
        <f t="shared" si="260"/>
        <v>jAN</v>
      </c>
      <c r="V1384" s="96">
        <v>60.5</v>
      </c>
      <c r="W1384" s="101">
        <f t="shared" si="261"/>
        <v>49.5</v>
      </c>
      <c r="X1384" s="102">
        <f t="shared" si="262"/>
        <v>0.81818181818181812</v>
      </c>
      <c r="Y1384" s="103" t="str">
        <f t="shared" si="263"/>
        <v>GROWTH</v>
      </c>
      <c r="Z1384" s="74">
        <v>0</v>
      </c>
      <c r="AA1384" s="69"/>
      <c r="AB1384" s="84" t="s">
        <v>134</v>
      </c>
      <c r="AC1384" s="3"/>
    </row>
    <row r="1385" spans="1:29" ht="14.25" customHeight="1">
      <c r="A1385" s="84" t="s">
        <v>133</v>
      </c>
      <c r="B1385" s="82" t="s">
        <v>52</v>
      </c>
      <c r="C1385" s="82" t="s">
        <v>3021</v>
      </c>
      <c r="D1385" s="82">
        <v>1000000580</v>
      </c>
      <c r="E1385" s="82" t="s">
        <v>3022</v>
      </c>
      <c r="F1385" s="83">
        <v>44738</v>
      </c>
      <c r="G1385" s="66" t="str">
        <f t="shared" si="252"/>
        <v>Targeted Dealer</v>
      </c>
      <c r="H1385" s="66"/>
      <c r="I1385" s="67">
        <v>55</v>
      </c>
      <c r="J1385" s="67">
        <f t="shared" si="253"/>
        <v>55</v>
      </c>
      <c r="K1385" s="68">
        <v>313</v>
      </c>
      <c r="L1385" s="68">
        <f t="shared" si="254"/>
        <v>-258</v>
      </c>
      <c r="M1385" s="68">
        <f t="shared" si="255"/>
        <v>569.09090909090901</v>
      </c>
      <c r="N1385" s="96">
        <v>80</v>
      </c>
      <c r="O1385" s="97" t="str">
        <f t="shared" si="256"/>
        <v>DEC</v>
      </c>
      <c r="P1385" s="96">
        <v>80</v>
      </c>
      <c r="Q1385" s="98">
        <f t="shared" si="257"/>
        <v>233</v>
      </c>
      <c r="R1385" s="97">
        <f t="shared" si="258"/>
        <v>2.9125000000000001</v>
      </c>
      <c r="S1385" s="99" t="str">
        <f t="shared" si="259"/>
        <v>GROWTH</v>
      </c>
      <c r="T1385" s="68">
        <v>55</v>
      </c>
      <c r="U1385" s="100" t="str">
        <f t="shared" si="260"/>
        <v>jAN</v>
      </c>
      <c r="V1385" s="96">
        <v>55</v>
      </c>
      <c r="W1385" s="101">
        <f t="shared" si="261"/>
        <v>258</v>
      </c>
      <c r="X1385" s="102">
        <f t="shared" si="262"/>
        <v>4.6909090909090905</v>
      </c>
      <c r="Y1385" s="103" t="str">
        <f t="shared" si="263"/>
        <v>GROWTH</v>
      </c>
      <c r="Z1385" s="74">
        <v>1</v>
      </c>
      <c r="AA1385" s="69"/>
      <c r="AB1385" s="84" t="s">
        <v>133</v>
      </c>
      <c r="AC1385" s="3"/>
    </row>
    <row r="1386" spans="1:29" ht="14.25" customHeight="1">
      <c r="A1386" s="84" t="s">
        <v>133</v>
      </c>
      <c r="B1386" s="70" t="s">
        <v>27</v>
      </c>
      <c r="C1386" s="82" t="s">
        <v>3023</v>
      </c>
      <c r="D1386" s="82">
        <v>1000004227</v>
      </c>
      <c r="E1386" s="82" t="s">
        <v>3024</v>
      </c>
      <c r="F1386" s="83" t="s">
        <v>3025</v>
      </c>
      <c r="G1386" s="66" t="str">
        <f t="shared" si="252"/>
        <v>Targeted Dealer</v>
      </c>
      <c r="H1386" s="66"/>
      <c r="I1386" s="67">
        <v>80</v>
      </c>
      <c r="J1386" s="67">
        <f t="shared" si="253"/>
        <v>80</v>
      </c>
      <c r="K1386" s="68">
        <v>116</v>
      </c>
      <c r="L1386" s="68">
        <f t="shared" si="254"/>
        <v>-36</v>
      </c>
      <c r="M1386" s="68">
        <f t="shared" si="255"/>
        <v>145</v>
      </c>
      <c r="N1386" s="96">
        <v>102</v>
      </c>
      <c r="O1386" s="97" t="str">
        <f t="shared" si="256"/>
        <v/>
      </c>
      <c r="P1386" s="96">
        <v>102</v>
      </c>
      <c r="Q1386" s="98">
        <f t="shared" si="257"/>
        <v>14</v>
      </c>
      <c r="R1386" s="97" t="b">
        <f t="shared" si="258"/>
        <v>0</v>
      </c>
      <c r="S1386" s="99" t="str">
        <f t="shared" si="259"/>
        <v>-</v>
      </c>
      <c r="T1386" s="68">
        <v>8</v>
      </c>
      <c r="U1386" s="100" t="str">
        <f t="shared" si="260"/>
        <v/>
      </c>
      <c r="V1386" s="96">
        <v>8</v>
      </c>
      <c r="W1386" s="101">
        <f t="shared" si="261"/>
        <v>108</v>
      </c>
      <c r="X1386" s="102" t="b">
        <f t="shared" si="262"/>
        <v>0</v>
      </c>
      <c r="Y1386" s="103" t="str">
        <f t="shared" si="263"/>
        <v>-</v>
      </c>
      <c r="Z1386" s="74">
        <v>0</v>
      </c>
      <c r="AA1386" s="69"/>
      <c r="AB1386" s="84" t="s">
        <v>133</v>
      </c>
      <c r="AC1386" s="3"/>
    </row>
    <row r="1387" spans="1:29" ht="14.25" customHeight="1">
      <c r="A1387" s="84" t="s">
        <v>130</v>
      </c>
      <c r="B1387" s="82" t="s">
        <v>111</v>
      </c>
      <c r="C1387" s="82" t="s">
        <v>3026</v>
      </c>
      <c r="D1387" s="82">
        <v>1000004242</v>
      </c>
      <c r="E1387" s="82" t="s">
        <v>3027</v>
      </c>
      <c r="F1387" s="83">
        <v>45686</v>
      </c>
      <c r="G1387" s="66" t="str">
        <f t="shared" si="252"/>
        <v>Targeted Dealer</v>
      </c>
      <c r="H1387" s="66"/>
      <c r="I1387" s="67">
        <v>25</v>
      </c>
      <c r="J1387" s="67">
        <f t="shared" si="253"/>
        <v>25</v>
      </c>
      <c r="K1387" s="68">
        <v>30</v>
      </c>
      <c r="L1387" s="68">
        <f t="shared" si="254"/>
        <v>-5</v>
      </c>
      <c r="M1387" s="68">
        <f t="shared" si="255"/>
        <v>120</v>
      </c>
      <c r="N1387" s="96">
        <v>25</v>
      </c>
      <c r="O1387" s="97" t="str">
        <f t="shared" si="256"/>
        <v>DEC</v>
      </c>
      <c r="P1387" s="96">
        <v>25</v>
      </c>
      <c r="Q1387" s="98">
        <f t="shared" si="257"/>
        <v>5</v>
      </c>
      <c r="R1387" s="97">
        <f t="shared" si="258"/>
        <v>0.19999999999999996</v>
      </c>
      <c r="S1387" s="99" t="str">
        <f t="shared" si="259"/>
        <v>GROWTH</v>
      </c>
      <c r="T1387" s="68">
        <v>30</v>
      </c>
      <c r="U1387" s="100" t="str">
        <f t="shared" si="260"/>
        <v>jAN</v>
      </c>
      <c r="V1387" s="96">
        <v>30</v>
      </c>
      <c r="W1387" s="101">
        <f t="shared" si="261"/>
        <v>0</v>
      </c>
      <c r="X1387" s="102">
        <f t="shared" si="262"/>
        <v>0</v>
      </c>
      <c r="Y1387" s="103" t="str">
        <f t="shared" si="263"/>
        <v>GROWTH</v>
      </c>
      <c r="Z1387" s="74">
        <v>0</v>
      </c>
      <c r="AA1387" s="84"/>
      <c r="AB1387" s="84" t="s">
        <v>130</v>
      </c>
      <c r="AC1387" s="3"/>
    </row>
    <row r="1388" spans="1:29" ht="14.25" customHeight="1">
      <c r="A1388" s="84" t="s">
        <v>134</v>
      </c>
      <c r="B1388" s="82" t="s">
        <v>81</v>
      </c>
      <c r="C1388" s="82" t="s">
        <v>3028</v>
      </c>
      <c r="D1388" s="82">
        <v>1000004230</v>
      </c>
      <c r="E1388" s="82" t="s">
        <v>3029</v>
      </c>
      <c r="F1388" s="83">
        <v>45685</v>
      </c>
      <c r="G1388" s="66" t="str">
        <f t="shared" si="252"/>
        <v>Targeted Dealer</v>
      </c>
      <c r="H1388" s="66"/>
      <c r="I1388" s="67">
        <v>75</v>
      </c>
      <c r="J1388" s="67">
        <f t="shared" si="253"/>
        <v>75</v>
      </c>
      <c r="K1388" s="68">
        <v>18.5</v>
      </c>
      <c r="L1388" s="68">
        <f t="shared" si="254"/>
        <v>56.5</v>
      </c>
      <c r="M1388" s="68">
        <f t="shared" si="255"/>
        <v>24.666666666666668</v>
      </c>
      <c r="N1388" s="96">
        <v>0</v>
      </c>
      <c r="O1388" s="97" t="str">
        <f t="shared" si="256"/>
        <v>DEC</v>
      </c>
      <c r="P1388" s="96">
        <v>0</v>
      </c>
      <c r="Q1388" s="98">
        <f t="shared" si="257"/>
        <v>18.5</v>
      </c>
      <c r="R1388" s="97" t="str">
        <f t="shared" si="258"/>
        <v xml:space="preserve"> </v>
      </c>
      <c r="S1388" s="99" t="b">
        <f t="shared" si="259"/>
        <v>0</v>
      </c>
      <c r="T1388" s="68">
        <v>0</v>
      </c>
      <c r="U1388" s="100" t="str">
        <f t="shared" si="260"/>
        <v>jAN</v>
      </c>
      <c r="V1388" s="96">
        <v>0</v>
      </c>
      <c r="W1388" s="101">
        <f t="shared" si="261"/>
        <v>18.5</v>
      </c>
      <c r="X1388" s="102">
        <f t="shared" si="262"/>
        <v>0</v>
      </c>
      <c r="Y1388" s="103" t="b">
        <f t="shared" si="263"/>
        <v>0</v>
      </c>
      <c r="Z1388" s="74">
        <v>1</v>
      </c>
      <c r="AA1388" s="69"/>
      <c r="AB1388" s="84" t="s">
        <v>134</v>
      </c>
      <c r="AC1388" s="3"/>
    </row>
    <row r="1389" spans="1:29" ht="14.25" customHeight="1">
      <c r="A1389" s="84" t="s">
        <v>134</v>
      </c>
      <c r="B1389" s="82" t="s">
        <v>84</v>
      </c>
      <c r="C1389" s="82" t="s">
        <v>470</v>
      </c>
      <c r="D1389" s="82">
        <v>1000004262</v>
      </c>
      <c r="E1389" s="82" t="s">
        <v>471</v>
      </c>
      <c r="F1389" s="83">
        <v>45689</v>
      </c>
      <c r="G1389" s="66" t="str">
        <f t="shared" si="252"/>
        <v>Targeted Dealer</v>
      </c>
      <c r="H1389" s="66"/>
      <c r="I1389" s="67">
        <v>30</v>
      </c>
      <c r="J1389" s="67">
        <f t="shared" si="253"/>
        <v>30</v>
      </c>
      <c r="K1389" s="68">
        <v>15</v>
      </c>
      <c r="L1389" s="68">
        <f t="shared" si="254"/>
        <v>15</v>
      </c>
      <c r="M1389" s="68">
        <f t="shared" si="255"/>
        <v>50</v>
      </c>
      <c r="N1389" s="96">
        <v>9</v>
      </c>
      <c r="O1389" s="97" t="str">
        <f t="shared" si="256"/>
        <v>DEC</v>
      </c>
      <c r="P1389" s="96">
        <v>9</v>
      </c>
      <c r="Q1389" s="98">
        <f t="shared" si="257"/>
        <v>6</v>
      </c>
      <c r="R1389" s="97">
        <f t="shared" si="258"/>
        <v>0.66666666666666674</v>
      </c>
      <c r="S1389" s="99" t="str">
        <f t="shared" si="259"/>
        <v>GROWTH</v>
      </c>
      <c r="T1389" s="68">
        <v>0</v>
      </c>
      <c r="U1389" s="100" t="str">
        <f t="shared" si="260"/>
        <v/>
      </c>
      <c r="V1389" s="96">
        <v>0</v>
      </c>
      <c r="W1389" s="101">
        <f t="shared" si="261"/>
        <v>15</v>
      </c>
      <c r="X1389" s="102" t="b">
        <f t="shared" si="262"/>
        <v>0</v>
      </c>
      <c r="Y1389" s="103" t="b">
        <f t="shared" si="263"/>
        <v>0</v>
      </c>
      <c r="Z1389" s="74">
        <v>0</v>
      </c>
      <c r="AA1389" s="69"/>
      <c r="AB1389" s="84" t="s">
        <v>134</v>
      </c>
      <c r="AC1389" s="3"/>
    </row>
    <row r="1390" spans="1:29" ht="14.25" customHeight="1">
      <c r="A1390" s="84" t="s">
        <v>133</v>
      </c>
      <c r="B1390" s="82" t="s">
        <v>52</v>
      </c>
      <c r="C1390" s="82" t="s">
        <v>3030</v>
      </c>
      <c r="D1390" s="82">
        <v>1000004224</v>
      </c>
      <c r="E1390" s="82" t="s">
        <v>3031</v>
      </c>
      <c r="F1390" s="83">
        <v>45684</v>
      </c>
      <c r="G1390" s="66" t="str">
        <f t="shared" si="252"/>
        <v>Targeted Dealer</v>
      </c>
      <c r="H1390" s="66"/>
      <c r="I1390" s="67">
        <v>155</v>
      </c>
      <c r="J1390" s="67">
        <f t="shared" si="253"/>
        <v>155</v>
      </c>
      <c r="K1390" s="68">
        <v>28</v>
      </c>
      <c r="L1390" s="68">
        <f t="shared" si="254"/>
        <v>127</v>
      </c>
      <c r="M1390" s="68">
        <f t="shared" si="255"/>
        <v>18.064516129032256</v>
      </c>
      <c r="N1390" s="96">
        <v>217</v>
      </c>
      <c r="O1390" s="97" t="str">
        <f t="shared" si="256"/>
        <v>DEC</v>
      </c>
      <c r="P1390" s="96">
        <v>217</v>
      </c>
      <c r="Q1390" s="98">
        <f t="shared" si="257"/>
        <v>-189</v>
      </c>
      <c r="R1390" s="97">
        <f t="shared" si="258"/>
        <v>-0.87096774193548387</v>
      </c>
      <c r="S1390" s="99" t="str">
        <f t="shared" si="259"/>
        <v>DEGROWTH</v>
      </c>
      <c r="T1390" s="68">
        <v>0</v>
      </c>
      <c r="U1390" s="100" t="str">
        <f t="shared" si="260"/>
        <v>jAN</v>
      </c>
      <c r="V1390" s="96">
        <v>0</v>
      </c>
      <c r="W1390" s="101">
        <f t="shared" si="261"/>
        <v>28</v>
      </c>
      <c r="X1390" s="102">
        <f t="shared" si="262"/>
        <v>0</v>
      </c>
      <c r="Y1390" s="103" t="b">
        <f t="shared" si="263"/>
        <v>0</v>
      </c>
      <c r="Z1390" s="74">
        <v>0</v>
      </c>
      <c r="AA1390" s="69"/>
      <c r="AB1390" s="84" t="s">
        <v>133</v>
      </c>
      <c r="AC1390" s="3"/>
    </row>
    <row r="1391" spans="1:29" ht="14.25" customHeight="1">
      <c r="A1391" s="84" t="s">
        <v>134</v>
      </c>
      <c r="B1391" s="82" t="s">
        <v>62</v>
      </c>
      <c r="C1391" s="82" t="s">
        <v>472</v>
      </c>
      <c r="D1391" s="82">
        <v>1000004213</v>
      </c>
      <c r="E1391" s="82" t="s">
        <v>473</v>
      </c>
      <c r="F1391" s="83">
        <v>45667</v>
      </c>
      <c r="G1391" s="66" t="str">
        <f t="shared" si="252"/>
        <v>Targeted Dealer</v>
      </c>
      <c r="H1391" s="66"/>
      <c r="I1391" s="67">
        <v>30</v>
      </c>
      <c r="J1391" s="67">
        <f t="shared" si="253"/>
        <v>30</v>
      </c>
      <c r="K1391" s="68">
        <v>0</v>
      </c>
      <c r="L1391" s="68">
        <f t="shared" si="254"/>
        <v>30</v>
      </c>
      <c r="M1391" s="68">
        <f t="shared" si="255"/>
        <v>0</v>
      </c>
      <c r="N1391" s="96">
        <v>3.5</v>
      </c>
      <c r="O1391" s="97" t="str">
        <f t="shared" si="256"/>
        <v>DEC</v>
      </c>
      <c r="P1391" s="96">
        <v>3.5</v>
      </c>
      <c r="Q1391" s="98">
        <f t="shared" si="257"/>
        <v>-3.5</v>
      </c>
      <c r="R1391" s="97">
        <f t="shared" si="258"/>
        <v>-1</v>
      </c>
      <c r="S1391" s="99" t="str">
        <f t="shared" si="259"/>
        <v>DEGROWTH</v>
      </c>
      <c r="T1391" s="68">
        <v>0</v>
      </c>
      <c r="U1391" s="100" t="str">
        <f t="shared" si="260"/>
        <v>jAN</v>
      </c>
      <c r="V1391" s="96">
        <v>0</v>
      </c>
      <c r="W1391" s="101">
        <f t="shared" si="261"/>
        <v>0</v>
      </c>
      <c r="X1391" s="102">
        <f t="shared" si="262"/>
        <v>0</v>
      </c>
      <c r="Y1391" s="103" t="b">
        <f t="shared" si="263"/>
        <v>0</v>
      </c>
      <c r="Z1391" s="74">
        <v>1</v>
      </c>
      <c r="AA1391" s="69"/>
      <c r="AB1391" s="84" t="s">
        <v>134</v>
      </c>
      <c r="AC1391" s="3"/>
    </row>
    <row r="1392" spans="1:29" ht="14.25" customHeight="1">
      <c r="A1392" s="84" t="s">
        <v>133</v>
      </c>
      <c r="B1392" s="70" t="s">
        <v>21</v>
      </c>
      <c r="C1392" s="82" t="s">
        <v>3032</v>
      </c>
      <c r="D1392" s="82">
        <v>1000004186</v>
      </c>
      <c r="E1392" s="82" t="s">
        <v>3033</v>
      </c>
      <c r="F1392" s="83">
        <v>45636</v>
      </c>
      <c r="G1392" s="66" t="str">
        <f t="shared" si="252"/>
        <v>Targeted Dealer</v>
      </c>
      <c r="H1392" s="66"/>
      <c r="I1392" s="67">
        <v>40</v>
      </c>
      <c r="J1392" s="67">
        <f t="shared" si="253"/>
        <v>40</v>
      </c>
      <c r="K1392" s="68">
        <v>26</v>
      </c>
      <c r="L1392" s="68">
        <f t="shared" si="254"/>
        <v>14</v>
      </c>
      <c r="M1392" s="68">
        <f t="shared" si="255"/>
        <v>65</v>
      </c>
      <c r="N1392" s="96">
        <v>26</v>
      </c>
      <c r="O1392" s="97" t="str">
        <f t="shared" si="256"/>
        <v>DEC</v>
      </c>
      <c r="P1392" s="96">
        <v>26</v>
      </c>
      <c r="Q1392" s="98">
        <f t="shared" si="257"/>
        <v>0</v>
      </c>
      <c r="R1392" s="97">
        <f t="shared" si="258"/>
        <v>0</v>
      </c>
      <c r="S1392" s="99" t="str">
        <f t="shared" si="259"/>
        <v>GROWTH</v>
      </c>
      <c r="T1392" s="68">
        <v>0</v>
      </c>
      <c r="U1392" s="100" t="str">
        <f t="shared" si="260"/>
        <v>jAN</v>
      </c>
      <c r="V1392" s="96">
        <v>0</v>
      </c>
      <c r="W1392" s="101">
        <f t="shared" si="261"/>
        <v>26</v>
      </c>
      <c r="X1392" s="102">
        <f t="shared" si="262"/>
        <v>0</v>
      </c>
      <c r="Y1392" s="103" t="b">
        <f t="shared" si="263"/>
        <v>0</v>
      </c>
      <c r="Z1392" s="74">
        <v>0</v>
      </c>
      <c r="AA1392" s="69"/>
      <c r="AB1392" s="84" t="s">
        <v>133</v>
      </c>
      <c r="AC1392" s="3"/>
    </row>
    <row r="1393" spans="1:29" ht="14.25" customHeight="1">
      <c r="A1393" s="84" t="s">
        <v>133</v>
      </c>
      <c r="B1393" s="82" t="s">
        <v>143</v>
      </c>
      <c r="C1393" s="82" t="s">
        <v>3034</v>
      </c>
      <c r="D1393" s="82">
        <v>1000000116</v>
      </c>
      <c r="E1393" s="82" t="s">
        <v>3035</v>
      </c>
      <c r="F1393" s="83">
        <v>44738</v>
      </c>
      <c r="G1393" s="66" t="str">
        <f t="shared" si="252"/>
        <v>Targeted Dealer</v>
      </c>
      <c r="H1393" s="66"/>
      <c r="I1393" s="67">
        <v>45</v>
      </c>
      <c r="J1393" s="67">
        <f t="shared" si="253"/>
        <v>45</v>
      </c>
      <c r="K1393" s="68">
        <v>0</v>
      </c>
      <c r="L1393" s="68">
        <f t="shared" si="254"/>
        <v>45</v>
      </c>
      <c r="M1393" s="68">
        <f t="shared" si="255"/>
        <v>0</v>
      </c>
      <c r="N1393" s="96">
        <v>0</v>
      </c>
      <c r="O1393" s="97" t="str">
        <f t="shared" si="256"/>
        <v>DEC</v>
      </c>
      <c r="P1393" s="96">
        <v>0</v>
      </c>
      <c r="Q1393" s="98">
        <f t="shared" si="257"/>
        <v>0</v>
      </c>
      <c r="R1393" s="97" t="str">
        <f t="shared" si="258"/>
        <v xml:space="preserve"> </v>
      </c>
      <c r="S1393" s="99" t="b">
        <f t="shared" si="259"/>
        <v>0</v>
      </c>
      <c r="T1393" s="68">
        <v>0</v>
      </c>
      <c r="U1393" s="100" t="str">
        <f t="shared" si="260"/>
        <v>jAN</v>
      </c>
      <c r="V1393" s="96">
        <v>0</v>
      </c>
      <c r="W1393" s="101">
        <f t="shared" si="261"/>
        <v>0</v>
      </c>
      <c r="X1393" s="102">
        <f t="shared" si="262"/>
        <v>0</v>
      </c>
      <c r="Y1393" s="103" t="b">
        <f t="shared" si="263"/>
        <v>0</v>
      </c>
      <c r="Z1393" s="74">
        <v>1</v>
      </c>
      <c r="AA1393" s="69"/>
      <c r="AB1393" s="84" t="s">
        <v>133</v>
      </c>
      <c r="AC1393" s="3"/>
    </row>
    <row r="1394" spans="1:29" ht="14.25" customHeight="1">
      <c r="A1394" s="84" t="s">
        <v>133</v>
      </c>
      <c r="B1394" s="82" t="s">
        <v>40</v>
      </c>
      <c r="C1394" s="82" t="s">
        <v>3036</v>
      </c>
      <c r="D1394" s="82">
        <v>1000003453</v>
      </c>
      <c r="E1394" s="82" t="s">
        <v>3037</v>
      </c>
      <c r="F1394" s="83">
        <v>45012</v>
      </c>
      <c r="G1394" s="66" t="str">
        <f t="shared" si="252"/>
        <v>Targeted Dealer</v>
      </c>
      <c r="H1394" s="66"/>
      <c r="I1394" s="67">
        <v>20</v>
      </c>
      <c r="J1394" s="67">
        <f t="shared" si="253"/>
        <v>20</v>
      </c>
      <c r="K1394" s="68">
        <v>20</v>
      </c>
      <c r="L1394" s="68">
        <f t="shared" si="254"/>
        <v>0</v>
      </c>
      <c r="M1394" s="68">
        <f t="shared" si="255"/>
        <v>100</v>
      </c>
      <c r="N1394" s="96">
        <v>10</v>
      </c>
      <c r="O1394" s="97" t="str">
        <f t="shared" si="256"/>
        <v>DEC</v>
      </c>
      <c r="P1394" s="96">
        <v>10</v>
      </c>
      <c r="Q1394" s="98">
        <f t="shared" si="257"/>
        <v>10</v>
      </c>
      <c r="R1394" s="97">
        <f t="shared" si="258"/>
        <v>1</v>
      </c>
      <c r="S1394" s="99" t="str">
        <f t="shared" si="259"/>
        <v>GROWTH</v>
      </c>
      <c r="T1394" s="68">
        <v>0</v>
      </c>
      <c r="U1394" s="100" t="str">
        <f t="shared" si="260"/>
        <v>jAN</v>
      </c>
      <c r="V1394" s="96">
        <v>0</v>
      </c>
      <c r="W1394" s="101">
        <f t="shared" si="261"/>
        <v>20</v>
      </c>
      <c r="X1394" s="102">
        <f t="shared" si="262"/>
        <v>0</v>
      </c>
      <c r="Y1394" s="103" t="b">
        <f t="shared" si="263"/>
        <v>0</v>
      </c>
      <c r="Z1394" s="74">
        <v>1</v>
      </c>
      <c r="AA1394" s="69"/>
      <c r="AB1394" s="84" t="s">
        <v>133</v>
      </c>
      <c r="AC1394" s="3"/>
    </row>
    <row r="1395" spans="1:29" ht="14.25" customHeight="1">
      <c r="A1395" s="84" t="s">
        <v>133</v>
      </c>
      <c r="B1395" s="82" t="s">
        <v>41</v>
      </c>
      <c r="C1395" s="82" t="s">
        <v>3038</v>
      </c>
      <c r="D1395" s="82">
        <v>1000003588</v>
      </c>
      <c r="E1395" s="82" t="s">
        <v>3039</v>
      </c>
      <c r="F1395" s="83">
        <v>45084</v>
      </c>
      <c r="G1395" s="66" t="str">
        <f t="shared" si="252"/>
        <v>Targeted Dealer</v>
      </c>
      <c r="H1395" s="66"/>
      <c r="I1395" s="67">
        <v>40</v>
      </c>
      <c r="J1395" s="67">
        <f t="shared" si="253"/>
        <v>40</v>
      </c>
      <c r="K1395" s="68">
        <v>0</v>
      </c>
      <c r="L1395" s="68">
        <f t="shared" si="254"/>
        <v>40</v>
      </c>
      <c r="M1395" s="68">
        <f t="shared" si="255"/>
        <v>0</v>
      </c>
      <c r="N1395" s="96">
        <v>45</v>
      </c>
      <c r="O1395" s="97" t="str">
        <f t="shared" si="256"/>
        <v>DEC</v>
      </c>
      <c r="P1395" s="96">
        <v>45</v>
      </c>
      <c r="Q1395" s="98">
        <f t="shared" si="257"/>
        <v>-45</v>
      </c>
      <c r="R1395" s="97">
        <f t="shared" si="258"/>
        <v>-1</v>
      </c>
      <c r="S1395" s="99" t="str">
        <f t="shared" si="259"/>
        <v>DEGROWTH</v>
      </c>
      <c r="T1395" s="68">
        <v>0</v>
      </c>
      <c r="U1395" s="100" t="str">
        <f t="shared" si="260"/>
        <v>jAN</v>
      </c>
      <c r="V1395" s="96">
        <v>0</v>
      </c>
      <c r="W1395" s="101">
        <f t="shared" si="261"/>
        <v>0</v>
      </c>
      <c r="X1395" s="102">
        <f t="shared" si="262"/>
        <v>0</v>
      </c>
      <c r="Y1395" s="103" t="b">
        <f t="shared" si="263"/>
        <v>0</v>
      </c>
      <c r="Z1395" s="74">
        <v>0</v>
      </c>
      <c r="AA1395" s="69"/>
      <c r="AB1395" s="84" t="s">
        <v>133</v>
      </c>
      <c r="AC1395" s="3"/>
    </row>
    <row r="1396" spans="1:29" ht="14.25" customHeight="1">
      <c r="A1396" s="84" t="s">
        <v>134</v>
      </c>
      <c r="B1396" s="82" t="s">
        <v>84</v>
      </c>
      <c r="C1396" s="82" t="s">
        <v>3040</v>
      </c>
      <c r="D1396" s="82">
        <v>1000004265</v>
      </c>
      <c r="E1396" s="82" t="s">
        <v>3041</v>
      </c>
      <c r="F1396" s="83">
        <v>45698</v>
      </c>
      <c r="G1396" s="66" t="str">
        <f t="shared" si="252"/>
        <v>Targeted Dealer</v>
      </c>
      <c r="H1396" s="66"/>
      <c r="I1396" s="67">
        <v>50</v>
      </c>
      <c r="J1396" s="67">
        <f t="shared" si="253"/>
        <v>50</v>
      </c>
      <c r="K1396" s="68">
        <v>89.95</v>
      </c>
      <c r="L1396" s="68">
        <f t="shared" si="254"/>
        <v>-39.950000000000003</v>
      </c>
      <c r="M1396" s="68">
        <f t="shared" si="255"/>
        <v>179.9</v>
      </c>
      <c r="N1396" s="96">
        <v>60</v>
      </c>
      <c r="O1396" s="97" t="str">
        <f t="shared" si="256"/>
        <v>DEC</v>
      </c>
      <c r="P1396" s="96">
        <v>60</v>
      </c>
      <c r="Q1396" s="98">
        <f t="shared" si="257"/>
        <v>29.950000000000003</v>
      </c>
      <c r="R1396" s="97">
        <f t="shared" si="258"/>
        <v>0.49916666666666676</v>
      </c>
      <c r="S1396" s="99" t="str">
        <f t="shared" si="259"/>
        <v>GROWTH</v>
      </c>
      <c r="T1396" s="68">
        <v>0</v>
      </c>
      <c r="U1396" s="100" t="str">
        <f t="shared" si="260"/>
        <v/>
      </c>
      <c r="V1396" s="96">
        <v>0</v>
      </c>
      <c r="W1396" s="101">
        <f t="shared" si="261"/>
        <v>89.95</v>
      </c>
      <c r="X1396" s="102" t="b">
        <f t="shared" si="262"/>
        <v>0</v>
      </c>
      <c r="Y1396" s="103" t="b">
        <f t="shared" si="263"/>
        <v>0</v>
      </c>
      <c r="Z1396" s="74">
        <v>0</v>
      </c>
      <c r="AA1396" s="69"/>
      <c r="AB1396" s="84" t="s">
        <v>134</v>
      </c>
      <c r="AC1396" s="3"/>
    </row>
    <row r="1397" spans="1:29" ht="14.25" customHeight="1">
      <c r="A1397" s="84" t="s">
        <v>133</v>
      </c>
      <c r="B1397" s="82" t="s">
        <v>41</v>
      </c>
      <c r="C1397" s="82" t="s">
        <v>3042</v>
      </c>
      <c r="D1397" s="82">
        <v>1000004252</v>
      </c>
      <c r="E1397" s="82" t="s">
        <v>1772</v>
      </c>
      <c r="F1397" s="83">
        <v>45686</v>
      </c>
      <c r="G1397" s="66" t="str">
        <f t="shared" si="252"/>
        <v>Targeted Dealer</v>
      </c>
      <c r="H1397" s="66"/>
      <c r="I1397" s="67">
        <v>80</v>
      </c>
      <c r="J1397" s="67">
        <f t="shared" si="253"/>
        <v>80</v>
      </c>
      <c r="K1397" s="68">
        <v>120</v>
      </c>
      <c r="L1397" s="68">
        <f t="shared" si="254"/>
        <v>-40</v>
      </c>
      <c r="M1397" s="68">
        <f t="shared" si="255"/>
        <v>150</v>
      </c>
      <c r="N1397" s="96">
        <v>80</v>
      </c>
      <c r="O1397" s="97" t="str">
        <f t="shared" si="256"/>
        <v>DEC</v>
      </c>
      <c r="P1397" s="96">
        <v>80</v>
      </c>
      <c r="Q1397" s="98">
        <f t="shared" si="257"/>
        <v>40</v>
      </c>
      <c r="R1397" s="97">
        <f t="shared" si="258"/>
        <v>0.5</v>
      </c>
      <c r="S1397" s="99" t="str">
        <f t="shared" si="259"/>
        <v>GROWTH</v>
      </c>
      <c r="T1397" s="68">
        <v>0</v>
      </c>
      <c r="U1397" s="100" t="str">
        <f t="shared" si="260"/>
        <v>jAN</v>
      </c>
      <c r="V1397" s="96">
        <v>0</v>
      </c>
      <c r="W1397" s="101">
        <f t="shared" si="261"/>
        <v>120</v>
      </c>
      <c r="X1397" s="102">
        <f t="shared" si="262"/>
        <v>0</v>
      </c>
      <c r="Y1397" s="103" t="b">
        <f t="shared" si="263"/>
        <v>0</v>
      </c>
      <c r="Z1397" s="74">
        <v>0</v>
      </c>
      <c r="AA1397" s="69"/>
      <c r="AB1397" s="84" t="s">
        <v>133</v>
      </c>
      <c r="AC1397" s="3"/>
    </row>
    <row r="1398" spans="1:29" ht="14.25" customHeight="1">
      <c r="A1398" s="74" t="s">
        <v>132</v>
      </c>
      <c r="B1398" s="82" t="s">
        <v>105</v>
      </c>
      <c r="C1398" s="82" t="s">
        <v>3043</v>
      </c>
      <c r="D1398" s="82">
        <v>1000004232</v>
      </c>
      <c r="E1398" s="82" t="s">
        <v>3044</v>
      </c>
      <c r="F1398" s="83">
        <v>45679</v>
      </c>
      <c r="G1398" s="66" t="str">
        <f t="shared" si="252"/>
        <v>Targeted Dealer</v>
      </c>
      <c r="H1398" s="66"/>
      <c r="I1398" s="67">
        <v>60</v>
      </c>
      <c r="J1398" s="67">
        <f t="shared" si="253"/>
        <v>60</v>
      </c>
      <c r="K1398" s="68">
        <v>85</v>
      </c>
      <c r="L1398" s="68">
        <f t="shared" si="254"/>
        <v>-25</v>
      </c>
      <c r="M1398" s="68">
        <f t="shared" si="255"/>
        <v>141.66666666666669</v>
      </c>
      <c r="N1398" s="96">
        <v>50</v>
      </c>
      <c r="O1398" s="97" t="str">
        <f t="shared" si="256"/>
        <v>DEC</v>
      </c>
      <c r="P1398" s="96">
        <v>50</v>
      </c>
      <c r="Q1398" s="98">
        <f t="shared" si="257"/>
        <v>35</v>
      </c>
      <c r="R1398" s="97">
        <f t="shared" si="258"/>
        <v>0.7</v>
      </c>
      <c r="S1398" s="99" t="str">
        <f t="shared" si="259"/>
        <v>GROWTH</v>
      </c>
      <c r="T1398" s="68">
        <v>0</v>
      </c>
      <c r="U1398" s="100" t="str">
        <f t="shared" si="260"/>
        <v>jAN</v>
      </c>
      <c r="V1398" s="96">
        <v>0</v>
      </c>
      <c r="W1398" s="101">
        <f t="shared" si="261"/>
        <v>85</v>
      </c>
      <c r="X1398" s="102">
        <f t="shared" si="262"/>
        <v>0</v>
      </c>
      <c r="Y1398" s="103" t="b">
        <f t="shared" si="263"/>
        <v>0</v>
      </c>
      <c r="Z1398" s="74">
        <v>0</v>
      </c>
      <c r="AA1398" s="74"/>
      <c r="AB1398" s="74" t="s">
        <v>132</v>
      </c>
      <c r="AC1398" s="3"/>
    </row>
    <row r="1399" spans="1:29" ht="14.25" customHeight="1">
      <c r="A1399" s="84" t="s">
        <v>133</v>
      </c>
      <c r="B1399" s="70" t="s">
        <v>25</v>
      </c>
      <c r="C1399" s="82" t="s">
        <v>3045</v>
      </c>
      <c r="D1399" s="82">
        <v>1000004267</v>
      </c>
      <c r="E1399" s="82" t="s">
        <v>3046</v>
      </c>
      <c r="F1399" s="83">
        <v>45707</v>
      </c>
      <c r="G1399" s="66" t="str">
        <f t="shared" si="252"/>
        <v>Targeted Dealer</v>
      </c>
      <c r="H1399" s="66"/>
      <c r="I1399" s="67">
        <v>60</v>
      </c>
      <c r="J1399" s="67">
        <f t="shared" si="253"/>
        <v>60</v>
      </c>
      <c r="K1399" s="68">
        <v>20</v>
      </c>
      <c r="L1399" s="68">
        <f t="shared" si="254"/>
        <v>40</v>
      </c>
      <c r="M1399" s="68">
        <f t="shared" si="255"/>
        <v>33.333333333333336</v>
      </c>
      <c r="N1399" s="96">
        <v>40</v>
      </c>
      <c r="O1399" s="97" t="str">
        <f t="shared" si="256"/>
        <v>DEC</v>
      </c>
      <c r="P1399" s="96">
        <v>40</v>
      </c>
      <c r="Q1399" s="98">
        <f t="shared" si="257"/>
        <v>-20</v>
      </c>
      <c r="R1399" s="97">
        <f t="shared" si="258"/>
        <v>-0.5</v>
      </c>
      <c r="S1399" s="99" t="str">
        <f t="shared" si="259"/>
        <v>DEGROWTH</v>
      </c>
      <c r="T1399" s="68">
        <v>0</v>
      </c>
      <c r="U1399" s="100" t="str">
        <f t="shared" si="260"/>
        <v/>
      </c>
      <c r="V1399" s="96">
        <v>0</v>
      </c>
      <c r="W1399" s="101">
        <f t="shared" si="261"/>
        <v>20</v>
      </c>
      <c r="X1399" s="102" t="b">
        <f t="shared" si="262"/>
        <v>0</v>
      </c>
      <c r="Y1399" s="103" t="b">
        <f t="shared" si="263"/>
        <v>0</v>
      </c>
      <c r="Z1399" s="74">
        <v>0</v>
      </c>
      <c r="AA1399" s="69"/>
      <c r="AB1399" s="84" t="s">
        <v>133</v>
      </c>
      <c r="AC1399" s="3"/>
    </row>
    <row r="1400" spans="1:29" ht="14.25" customHeight="1">
      <c r="A1400" s="84" t="s">
        <v>130</v>
      </c>
      <c r="B1400" s="82" t="s">
        <v>115</v>
      </c>
      <c r="C1400" s="82" t="s">
        <v>3047</v>
      </c>
      <c r="D1400" s="82">
        <v>1000002661</v>
      </c>
      <c r="E1400" s="82" t="s">
        <v>3048</v>
      </c>
      <c r="F1400" s="83">
        <v>44739</v>
      </c>
      <c r="G1400" s="66" t="str">
        <f t="shared" si="252"/>
        <v>Targeted Dealer</v>
      </c>
      <c r="H1400" s="66"/>
      <c r="I1400" s="67">
        <v>50</v>
      </c>
      <c r="J1400" s="67">
        <f t="shared" si="253"/>
        <v>50</v>
      </c>
      <c r="K1400" s="68">
        <v>50</v>
      </c>
      <c r="L1400" s="68">
        <f t="shared" si="254"/>
        <v>0</v>
      </c>
      <c r="M1400" s="68">
        <f t="shared" si="255"/>
        <v>100</v>
      </c>
      <c r="N1400" s="96">
        <v>75</v>
      </c>
      <c r="O1400" s="97" t="str">
        <f t="shared" si="256"/>
        <v>DEC</v>
      </c>
      <c r="P1400" s="96">
        <v>75</v>
      </c>
      <c r="Q1400" s="98">
        <f t="shared" si="257"/>
        <v>-25</v>
      </c>
      <c r="R1400" s="97">
        <f t="shared" si="258"/>
        <v>-0.33333333333333337</v>
      </c>
      <c r="S1400" s="99" t="str">
        <f t="shared" si="259"/>
        <v>DEGROWTH</v>
      </c>
      <c r="T1400" s="68">
        <v>0</v>
      </c>
      <c r="U1400" s="100" t="str">
        <f t="shared" si="260"/>
        <v>jAN</v>
      </c>
      <c r="V1400" s="96">
        <v>0</v>
      </c>
      <c r="W1400" s="101">
        <f t="shared" si="261"/>
        <v>50</v>
      </c>
      <c r="X1400" s="102">
        <f t="shared" si="262"/>
        <v>0</v>
      </c>
      <c r="Y1400" s="103" t="b">
        <f t="shared" si="263"/>
        <v>0</v>
      </c>
      <c r="Z1400" s="74">
        <v>0</v>
      </c>
      <c r="AA1400" s="84"/>
      <c r="AB1400" s="84" t="s">
        <v>130</v>
      </c>
      <c r="AC1400" s="3"/>
    </row>
    <row r="1401" spans="1:29" ht="14.25" customHeight="1">
      <c r="A1401" s="84" t="s">
        <v>133</v>
      </c>
      <c r="B1401" s="82" t="s">
        <v>41</v>
      </c>
      <c r="C1401" s="82" t="s">
        <v>3049</v>
      </c>
      <c r="D1401" s="82">
        <v>1000004268</v>
      </c>
      <c r="E1401" s="82" t="s">
        <v>3050</v>
      </c>
      <c r="F1401" s="83">
        <v>45705</v>
      </c>
      <c r="G1401" s="66" t="str">
        <f t="shared" si="252"/>
        <v>Targeted Dealer</v>
      </c>
      <c r="H1401" s="66"/>
      <c r="I1401" s="67">
        <v>20</v>
      </c>
      <c r="J1401" s="67">
        <f t="shared" si="253"/>
        <v>20</v>
      </c>
      <c r="K1401" s="68">
        <v>12</v>
      </c>
      <c r="L1401" s="68">
        <f t="shared" si="254"/>
        <v>8</v>
      </c>
      <c r="M1401" s="68">
        <f t="shared" si="255"/>
        <v>60</v>
      </c>
      <c r="N1401" s="96">
        <v>20</v>
      </c>
      <c r="O1401" s="97" t="str">
        <f t="shared" si="256"/>
        <v>DEC</v>
      </c>
      <c r="P1401" s="96">
        <v>20</v>
      </c>
      <c r="Q1401" s="98">
        <f t="shared" si="257"/>
        <v>-8</v>
      </c>
      <c r="R1401" s="97">
        <f t="shared" si="258"/>
        <v>-0.4</v>
      </c>
      <c r="S1401" s="99" t="str">
        <f t="shared" si="259"/>
        <v>DEGROWTH</v>
      </c>
      <c r="T1401" s="68">
        <v>0</v>
      </c>
      <c r="U1401" s="100" t="str">
        <f t="shared" si="260"/>
        <v/>
      </c>
      <c r="V1401" s="96">
        <v>0</v>
      </c>
      <c r="W1401" s="101">
        <f t="shared" si="261"/>
        <v>12</v>
      </c>
      <c r="X1401" s="102" t="b">
        <f t="shared" si="262"/>
        <v>0</v>
      </c>
      <c r="Y1401" s="103" t="b">
        <f t="shared" si="263"/>
        <v>0</v>
      </c>
      <c r="Z1401" s="74">
        <v>0</v>
      </c>
      <c r="AA1401" s="69"/>
      <c r="AB1401" s="84" t="s">
        <v>133</v>
      </c>
      <c r="AC1401" s="3"/>
    </row>
    <row r="1402" spans="1:29" ht="14.25" customHeight="1">
      <c r="A1402" s="84" t="s">
        <v>133</v>
      </c>
      <c r="B1402" s="70" t="s">
        <v>30</v>
      </c>
      <c r="C1402" s="82" t="s">
        <v>3051</v>
      </c>
      <c r="D1402" s="82">
        <v>1000004270</v>
      </c>
      <c r="E1402" s="82" t="s">
        <v>3052</v>
      </c>
      <c r="F1402" s="83">
        <v>45713</v>
      </c>
      <c r="G1402" s="66" t="str">
        <f t="shared" si="252"/>
        <v>Targeted Dealer</v>
      </c>
      <c r="H1402" s="66"/>
      <c r="I1402" s="67">
        <v>40</v>
      </c>
      <c r="J1402" s="67">
        <f t="shared" si="253"/>
        <v>40</v>
      </c>
      <c r="K1402" s="68">
        <v>0</v>
      </c>
      <c r="L1402" s="68">
        <f t="shared" si="254"/>
        <v>40</v>
      </c>
      <c r="M1402" s="68">
        <f t="shared" si="255"/>
        <v>0</v>
      </c>
      <c r="N1402" s="96">
        <v>30</v>
      </c>
      <c r="O1402" s="97" t="str">
        <f t="shared" si="256"/>
        <v>DEC</v>
      </c>
      <c r="P1402" s="96">
        <v>30</v>
      </c>
      <c r="Q1402" s="98">
        <f t="shared" si="257"/>
        <v>-30</v>
      </c>
      <c r="R1402" s="97">
        <f t="shared" si="258"/>
        <v>-1</v>
      </c>
      <c r="S1402" s="99" t="str">
        <f t="shared" si="259"/>
        <v>DEGROWTH</v>
      </c>
      <c r="T1402" s="68">
        <v>0</v>
      </c>
      <c r="U1402" s="100" t="str">
        <f t="shared" si="260"/>
        <v/>
      </c>
      <c r="V1402" s="96">
        <v>0</v>
      </c>
      <c r="W1402" s="101">
        <f t="shared" si="261"/>
        <v>0</v>
      </c>
      <c r="X1402" s="102" t="b">
        <f t="shared" si="262"/>
        <v>0</v>
      </c>
      <c r="Y1402" s="103" t="b">
        <f t="shared" si="263"/>
        <v>0</v>
      </c>
      <c r="Z1402" s="74">
        <v>0</v>
      </c>
      <c r="AA1402" s="69"/>
      <c r="AB1402" s="84" t="s">
        <v>133</v>
      </c>
      <c r="AC1402" s="3"/>
    </row>
    <row r="1403" spans="1:29" ht="14.25" customHeight="1">
      <c r="A1403" s="84" t="s">
        <v>133</v>
      </c>
      <c r="B1403" s="82" t="s">
        <v>142</v>
      </c>
      <c r="C1403" s="82" t="s">
        <v>3053</v>
      </c>
      <c r="D1403" s="82">
        <v>1000000112</v>
      </c>
      <c r="E1403" s="82" t="s">
        <v>3054</v>
      </c>
      <c r="F1403" s="83">
        <v>44738</v>
      </c>
      <c r="G1403" s="66" t="str">
        <f t="shared" si="252"/>
        <v>Targeted Dealer</v>
      </c>
      <c r="H1403" s="66"/>
      <c r="I1403" s="67">
        <v>200</v>
      </c>
      <c r="J1403" s="67">
        <f t="shared" si="253"/>
        <v>200</v>
      </c>
      <c r="K1403" s="68">
        <v>226</v>
      </c>
      <c r="L1403" s="68">
        <f t="shared" si="254"/>
        <v>-26</v>
      </c>
      <c r="M1403" s="68">
        <f t="shared" si="255"/>
        <v>113</v>
      </c>
      <c r="N1403" s="96">
        <v>200</v>
      </c>
      <c r="O1403" s="97" t="str">
        <f t="shared" si="256"/>
        <v>DEC</v>
      </c>
      <c r="P1403" s="96">
        <v>200</v>
      </c>
      <c r="Q1403" s="98">
        <f t="shared" si="257"/>
        <v>26</v>
      </c>
      <c r="R1403" s="97">
        <f t="shared" si="258"/>
        <v>0.12999999999999989</v>
      </c>
      <c r="S1403" s="99" t="str">
        <f t="shared" si="259"/>
        <v>GROWTH</v>
      </c>
      <c r="T1403" s="68">
        <v>0</v>
      </c>
      <c r="U1403" s="100" t="str">
        <f t="shared" si="260"/>
        <v>jAN</v>
      </c>
      <c r="V1403" s="96">
        <v>0</v>
      </c>
      <c r="W1403" s="101">
        <f t="shared" si="261"/>
        <v>226</v>
      </c>
      <c r="X1403" s="102">
        <f t="shared" si="262"/>
        <v>0</v>
      </c>
      <c r="Y1403" s="103" t="b">
        <f t="shared" si="263"/>
        <v>0</v>
      </c>
      <c r="Z1403" s="74">
        <v>0</v>
      </c>
      <c r="AA1403" s="69"/>
      <c r="AB1403" s="84" t="s">
        <v>133</v>
      </c>
      <c r="AC1403" s="3"/>
    </row>
    <row r="1404" spans="1:29" ht="14.25" customHeight="1">
      <c r="A1404" s="84" t="s">
        <v>130</v>
      </c>
      <c r="B1404" s="82" t="s">
        <v>118</v>
      </c>
      <c r="C1404" s="82" t="s">
        <v>3055</v>
      </c>
      <c r="D1404" s="82">
        <v>1000004226</v>
      </c>
      <c r="E1404" s="82" t="s">
        <v>3056</v>
      </c>
      <c r="F1404" s="83">
        <v>45684</v>
      </c>
      <c r="G1404" s="66" t="str">
        <f t="shared" si="252"/>
        <v>Targeted Dealer</v>
      </c>
      <c r="H1404" s="66"/>
      <c r="I1404" s="67">
        <v>50</v>
      </c>
      <c r="J1404" s="67">
        <f t="shared" si="253"/>
        <v>50</v>
      </c>
      <c r="K1404" s="68">
        <v>25</v>
      </c>
      <c r="L1404" s="68">
        <f t="shared" si="254"/>
        <v>25</v>
      </c>
      <c r="M1404" s="68">
        <f t="shared" si="255"/>
        <v>50</v>
      </c>
      <c r="N1404" s="96">
        <v>50</v>
      </c>
      <c r="O1404" s="97" t="str">
        <f t="shared" si="256"/>
        <v>DEC</v>
      </c>
      <c r="P1404" s="96">
        <v>50</v>
      </c>
      <c r="Q1404" s="98">
        <f t="shared" si="257"/>
        <v>-25</v>
      </c>
      <c r="R1404" s="97">
        <f t="shared" si="258"/>
        <v>-0.5</v>
      </c>
      <c r="S1404" s="99" t="str">
        <f t="shared" si="259"/>
        <v>DEGROWTH</v>
      </c>
      <c r="T1404" s="68">
        <v>0</v>
      </c>
      <c r="U1404" s="100" t="str">
        <f t="shared" si="260"/>
        <v>jAN</v>
      </c>
      <c r="V1404" s="96">
        <v>0</v>
      </c>
      <c r="W1404" s="101">
        <f t="shared" si="261"/>
        <v>25</v>
      </c>
      <c r="X1404" s="102">
        <f t="shared" si="262"/>
        <v>0</v>
      </c>
      <c r="Y1404" s="103" t="b">
        <f t="shared" si="263"/>
        <v>0</v>
      </c>
      <c r="Z1404" s="74">
        <v>0</v>
      </c>
      <c r="AA1404" s="84"/>
      <c r="AB1404" s="84" t="s">
        <v>130</v>
      </c>
      <c r="AC1404" s="3"/>
    </row>
    <row r="1405" spans="1:29" ht="14.25" customHeight="1">
      <c r="A1405" s="84" t="s">
        <v>133</v>
      </c>
      <c r="B1405" s="82" t="s">
        <v>37</v>
      </c>
      <c r="C1405" s="82" t="s">
        <v>474</v>
      </c>
      <c r="D1405" s="82">
        <v>1000000412</v>
      </c>
      <c r="E1405" s="82" t="s">
        <v>475</v>
      </c>
      <c r="F1405" s="83">
        <v>44738</v>
      </c>
      <c r="G1405" s="66" t="str">
        <f t="shared" si="252"/>
        <v>-</v>
      </c>
      <c r="H1405" s="66"/>
      <c r="I1405" s="67">
        <v>0</v>
      </c>
      <c r="J1405" s="67">
        <f t="shared" si="253"/>
        <v>0</v>
      </c>
      <c r="K1405" s="68">
        <v>0</v>
      </c>
      <c r="L1405" s="68">
        <f t="shared" si="254"/>
        <v>0</v>
      </c>
      <c r="M1405" s="68" t="str">
        <f t="shared" si="255"/>
        <v>-</v>
      </c>
      <c r="N1405" s="96">
        <v>17.5</v>
      </c>
      <c r="O1405" s="97" t="str">
        <f t="shared" si="256"/>
        <v>DEC</v>
      </c>
      <c r="P1405" s="96">
        <v>17.5</v>
      </c>
      <c r="Q1405" s="98">
        <f t="shared" si="257"/>
        <v>-17.5</v>
      </c>
      <c r="R1405" s="97">
        <f t="shared" si="258"/>
        <v>-1</v>
      </c>
      <c r="S1405" s="99" t="str">
        <f t="shared" si="259"/>
        <v>DEGROWTH</v>
      </c>
      <c r="T1405" s="68">
        <v>0</v>
      </c>
      <c r="U1405" s="100" t="str">
        <f t="shared" si="260"/>
        <v>jAN</v>
      </c>
      <c r="V1405" s="96">
        <v>0</v>
      </c>
      <c r="W1405" s="101">
        <f t="shared" si="261"/>
        <v>0</v>
      </c>
      <c r="X1405" s="102">
        <f t="shared" si="262"/>
        <v>0</v>
      </c>
      <c r="Y1405" s="103" t="b">
        <f t="shared" si="263"/>
        <v>0</v>
      </c>
      <c r="Z1405" s="74">
        <v>1</v>
      </c>
      <c r="AA1405" s="69"/>
      <c r="AB1405" s="84" t="s">
        <v>133</v>
      </c>
      <c r="AC1405" s="3"/>
    </row>
    <row r="1406" spans="1:29" ht="14.25" customHeight="1">
      <c r="A1406" s="84" t="s">
        <v>133</v>
      </c>
      <c r="B1406" s="70" t="s">
        <v>32</v>
      </c>
      <c r="C1406" s="82" t="s">
        <v>476</v>
      </c>
      <c r="D1406" s="82">
        <v>1000004021</v>
      </c>
      <c r="E1406" s="82" t="s">
        <v>477</v>
      </c>
      <c r="F1406" s="83">
        <v>45469</v>
      </c>
      <c r="G1406" s="66" t="str">
        <f t="shared" si="252"/>
        <v>Targeted Dealer</v>
      </c>
      <c r="H1406" s="66"/>
      <c r="I1406" s="67">
        <v>30</v>
      </c>
      <c r="J1406" s="67">
        <f t="shared" si="253"/>
        <v>30</v>
      </c>
      <c r="K1406" s="68">
        <v>40</v>
      </c>
      <c r="L1406" s="68">
        <f t="shared" si="254"/>
        <v>-10</v>
      </c>
      <c r="M1406" s="68">
        <f t="shared" si="255"/>
        <v>133.33333333333334</v>
      </c>
      <c r="N1406" s="96">
        <v>30</v>
      </c>
      <c r="O1406" s="97" t="str">
        <f t="shared" si="256"/>
        <v>DEC</v>
      </c>
      <c r="P1406" s="96">
        <v>30</v>
      </c>
      <c r="Q1406" s="98">
        <f t="shared" si="257"/>
        <v>10</v>
      </c>
      <c r="R1406" s="97">
        <f t="shared" si="258"/>
        <v>0.33333333333333326</v>
      </c>
      <c r="S1406" s="99" t="str">
        <f t="shared" si="259"/>
        <v>GROWTH</v>
      </c>
      <c r="T1406" s="68">
        <v>0</v>
      </c>
      <c r="U1406" s="100" t="str">
        <f t="shared" si="260"/>
        <v>jAN</v>
      </c>
      <c r="V1406" s="96">
        <v>0</v>
      </c>
      <c r="W1406" s="101">
        <f t="shared" si="261"/>
        <v>40</v>
      </c>
      <c r="X1406" s="102">
        <f t="shared" si="262"/>
        <v>0</v>
      </c>
      <c r="Y1406" s="103" t="b">
        <f t="shared" si="263"/>
        <v>0</v>
      </c>
      <c r="Z1406" s="74">
        <v>1</v>
      </c>
      <c r="AA1406" s="69"/>
      <c r="AB1406" s="84" t="s">
        <v>133</v>
      </c>
      <c r="AC1406" s="3"/>
    </row>
    <row r="1407" spans="1:29" ht="14.25" customHeight="1">
      <c r="A1407" s="84" t="s">
        <v>134</v>
      </c>
      <c r="B1407" s="82" t="s">
        <v>79</v>
      </c>
      <c r="C1407" s="82" t="s">
        <v>478</v>
      </c>
      <c r="D1407" s="82">
        <v>1000003442</v>
      </c>
      <c r="E1407" s="82" t="s">
        <v>479</v>
      </c>
      <c r="F1407" s="83">
        <v>45008</v>
      </c>
      <c r="G1407" s="66" t="str">
        <f t="shared" si="252"/>
        <v>-</v>
      </c>
      <c r="H1407" s="66"/>
      <c r="I1407" s="67">
        <v>0</v>
      </c>
      <c r="J1407" s="67">
        <f t="shared" si="253"/>
        <v>0</v>
      </c>
      <c r="K1407" s="68">
        <v>0</v>
      </c>
      <c r="L1407" s="68">
        <f t="shared" si="254"/>
        <v>0</v>
      </c>
      <c r="M1407" s="68" t="str">
        <f t="shared" si="255"/>
        <v>-</v>
      </c>
      <c r="N1407" s="96">
        <v>0</v>
      </c>
      <c r="O1407" s="97" t="str">
        <f t="shared" si="256"/>
        <v>DEC</v>
      </c>
      <c r="P1407" s="96">
        <v>0</v>
      </c>
      <c r="Q1407" s="98">
        <f t="shared" si="257"/>
        <v>0</v>
      </c>
      <c r="R1407" s="97" t="str">
        <f t="shared" si="258"/>
        <v xml:space="preserve"> </v>
      </c>
      <c r="S1407" s="99" t="b">
        <f t="shared" si="259"/>
        <v>0</v>
      </c>
      <c r="T1407" s="68">
        <v>0</v>
      </c>
      <c r="U1407" s="100" t="str">
        <f t="shared" si="260"/>
        <v>jAN</v>
      </c>
      <c r="V1407" s="96">
        <v>0</v>
      </c>
      <c r="W1407" s="101">
        <f t="shared" si="261"/>
        <v>0</v>
      </c>
      <c r="X1407" s="102">
        <f t="shared" si="262"/>
        <v>0</v>
      </c>
      <c r="Y1407" s="103" t="b">
        <f t="shared" si="263"/>
        <v>0</v>
      </c>
      <c r="Z1407" s="74">
        <v>1</v>
      </c>
      <c r="AA1407" s="69"/>
      <c r="AB1407" s="84" t="s">
        <v>134</v>
      </c>
      <c r="AC1407" s="3"/>
    </row>
    <row r="1408" spans="1:29" ht="14.25" customHeight="1">
      <c r="A1408" s="84" t="s">
        <v>130</v>
      </c>
      <c r="B1408" s="82" t="s">
        <v>122</v>
      </c>
      <c r="C1408" s="82" t="s">
        <v>3057</v>
      </c>
      <c r="D1408" s="82">
        <v>1000002528</v>
      </c>
      <c r="E1408" s="82" t="s">
        <v>3058</v>
      </c>
      <c r="F1408" s="83">
        <v>44739</v>
      </c>
      <c r="G1408" s="66" t="str">
        <f t="shared" si="252"/>
        <v>Targeted Dealer</v>
      </c>
      <c r="H1408" s="66"/>
      <c r="I1408" s="67">
        <v>30</v>
      </c>
      <c r="J1408" s="67">
        <f t="shared" si="253"/>
        <v>30</v>
      </c>
      <c r="K1408" s="68">
        <v>10</v>
      </c>
      <c r="L1408" s="68">
        <f t="shared" si="254"/>
        <v>20</v>
      </c>
      <c r="M1408" s="68">
        <f t="shared" si="255"/>
        <v>33.333333333333336</v>
      </c>
      <c r="N1408" s="96">
        <v>0</v>
      </c>
      <c r="O1408" s="97" t="str">
        <f t="shared" si="256"/>
        <v>DEC</v>
      </c>
      <c r="P1408" s="96">
        <v>0</v>
      </c>
      <c r="Q1408" s="98">
        <f t="shared" si="257"/>
        <v>10</v>
      </c>
      <c r="R1408" s="97" t="str">
        <f t="shared" si="258"/>
        <v xml:space="preserve"> </v>
      </c>
      <c r="S1408" s="99" t="b">
        <f t="shared" si="259"/>
        <v>0</v>
      </c>
      <c r="T1408" s="68">
        <v>0</v>
      </c>
      <c r="U1408" s="100" t="str">
        <f t="shared" si="260"/>
        <v>jAN</v>
      </c>
      <c r="V1408" s="96">
        <v>0</v>
      </c>
      <c r="W1408" s="101">
        <f t="shared" si="261"/>
        <v>10</v>
      </c>
      <c r="X1408" s="102">
        <f t="shared" si="262"/>
        <v>0</v>
      </c>
      <c r="Y1408" s="103" t="b">
        <f t="shared" si="263"/>
        <v>0</v>
      </c>
      <c r="Z1408" s="74">
        <v>1</v>
      </c>
      <c r="AA1408" s="84"/>
      <c r="AB1408" s="84" t="s">
        <v>130</v>
      </c>
      <c r="AC1408" s="3"/>
    </row>
    <row r="1409" spans="1:29" ht="14.25" customHeight="1">
      <c r="A1409" s="84" t="s">
        <v>133</v>
      </c>
      <c r="B1409" s="70" t="s">
        <v>24</v>
      </c>
      <c r="C1409" s="82" t="s">
        <v>3059</v>
      </c>
      <c r="D1409" s="82">
        <v>1000004273</v>
      </c>
      <c r="E1409" s="82" t="s">
        <v>3060</v>
      </c>
      <c r="F1409" s="83">
        <v>45721</v>
      </c>
      <c r="G1409" s="66" t="str">
        <f t="shared" si="252"/>
        <v>Targeted Dealer</v>
      </c>
      <c r="H1409" s="66"/>
      <c r="I1409" s="67">
        <v>60</v>
      </c>
      <c r="J1409" s="67">
        <f t="shared" si="253"/>
        <v>60</v>
      </c>
      <c r="K1409" s="68">
        <v>61</v>
      </c>
      <c r="L1409" s="68">
        <f t="shared" si="254"/>
        <v>-1</v>
      </c>
      <c r="M1409" s="68">
        <f t="shared" si="255"/>
        <v>101.66666666666667</v>
      </c>
      <c r="N1409" s="96">
        <v>75</v>
      </c>
      <c r="O1409" s="97" t="str">
        <f t="shared" si="256"/>
        <v>DEC</v>
      </c>
      <c r="P1409" s="96">
        <v>75</v>
      </c>
      <c r="Q1409" s="98">
        <f t="shared" si="257"/>
        <v>-14</v>
      </c>
      <c r="R1409" s="97">
        <f t="shared" si="258"/>
        <v>-0.18666666666666665</v>
      </c>
      <c r="S1409" s="99" t="str">
        <f t="shared" si="259"/>
        <v>DEGROWTH</v>
      </c>
      <c r="T1409" s="68">
        <v>0</v>
      </c>
      <c r="U1409" s="100" t="str">
        <f t="shared" si="260"/>
        <v/>
      </c>
      <c r="V1409" s="96">
        <v>0</v>
      </c>
      <c r="W1409" s="101">
        <f t="shared" si="261"/>
        <v>61</v>
      </c>
      <c r="X1409" s="102" t="b">
        <f t="shared" si="262"/>
        <v>0</v>
      </c>
      <c r="Y1409" s="103" t="b">
        <f t="shared" si="263"/>
        <v>0</v>
      </c>
      <c r="Z1409" s="74">
        <v>0</v>
      </c>
      <c r="AA1409" s="69"/>
      <c r="AB1409" s="84" t="s">
        <v>133</v>
      </c>
      <c r="AC1409" s="3"/>
    </row>
    <row r="1410" spans="1:29" ht="14.25" customHeight="1">
      <c r="A1410" s="84" t="s">
        <v>133</v>
      </c>
      <c r="B1410" s="82" t="s">
        <v>142</v>
      </c>
      <c r="C1410" s="82" t="s">
        <v>3061</v>
      </c>
      <c r="D1410" s="82">
        <v>1000004276</v>
      </c>
      <c r="E1410" s="82" t="s">
        <v>3062</v>
      </c>
      <c r="F1410" s="83">
        <v>45727</v>
      </c>
      <c r="G1410" s="66" t="str">
        <f t="shared" si="252"/>
        <v>Targeted Dealer</v>
      </c>
      <c r="H1410" s="66"/>
      <c r="I1410" s="67">
        <v>40</v>
      </c>
      <c r="J1410" s="67">
        <f t="shared" si="253"/>
        <v>40</v>
      </c>
      <c r="K1410" s="68">
        <v>20</v>
      </c>
      <c r="L1410" s="68">
        <f t="shared" si="254"/>
        <v>20</v>
      </c>
      <c r="M1410" s="68">
        <f t="shared" si="255"/>
        <v>50</v>
      </c>
      <c r="N1410" s="96">
        <v>20</v>
      </c>
      <c r="O1410" s="97" t="str">
        <f t="shared" si="256"/>
        <v>DEC</v>
      </c>
      <c r="P1410" s="96">
        <v>20</v>
      </c>
      <c r="Q1410" s="98">
        <f t="shared" si="257"/>
        <v>0</v>
      </c>
      <c r="R1410" s="97">
        <f t="shared" si="258"/>
        <v>0</v>
      </c>
      <c r="S1410" s="99" t="str">
        <f t="shared" si="259"/>
        <v>GROWTH</v>
      </c>
      <c r="T1410" s="68">
        <v>0</v>
      </c>
      <c r="U1410" s="100" t="str">
        <f t="shared" si="260"/>
        <v/>
      </c>
      <c r="V1410" s="96">
        <v>0</v>
      </c>
      <c r="W1410" s="101">
        <f t="shared" si="261"/>
        <v>20</v>
      </c>
      <c r="X1410" s="102" t="b">
        <f t="shared" si="262"/>
        <v>0</v>
      </c>
      <c r="Y1410" s="103" t="b">
        <f t="shared" si="263"/>
        <v>0</v>
      </c>
      <c r="Z1410" s="74">
        <v>0</v>
      </c>
      <c r="AA1410" s="69"/>
      <c r="AB1410" s="84" t="s">
        <v>133</v>
      </c>
      <c r="AC1410" s="3"/>
    </row>
    <row r="1411" spans="1:29" ht="14.25" customHeight="1">
      <c r="A1411" s="84" t="s">
        <v>134</v>
      </c>
      <c r="B1411" s="82" t="s">
        <v>67</v>
      </c>
      <c r="C1411" s="82" t="s">
        <v>3063</v>
      </c>
      <c r="D1411" s="82">
        <v>1000004225</v>
      </c>
      <c r="E1411" s="82" t="s">
        <v>3064</v>
      </c>
      <c r="F1411" s="83">
        <v>45684</v>
      </c>
      <c r="G1411" s="66" t="str">
        <f t="shared" ref="G1411:G1474" si="264">IF(I1411&gt;0,"Targeted Dealer","-")</f>
        <v>Targeted Dealer</v>
      </c>
      <c r="H1411" s="66"/>
      <c r="I1411" s="67">
        <v>30</v>
      </c>
      <c r="J1411" s="67">
        <f t="shared" ref="J1411:J1474" si="265">I1411/$J$1*($J$1-$E$1)</f>
        <v>30</v>
      </c>
      <c r="K1411" s="68">
        <v>26</v>
      </c>
      <c r="L1411" s="68">
        <f t="shared" ref="L1411:L1474" si="266">I1411-K1411</f>
        <v>4</v>
      </c>
      <c r="M1411" s="68">
        <f t="shared" ref="M1411:M1474" si="267">IFERROR((K1411/J1411%),"-")</f>
        <v>86.666666666666671</v>
      </c>
      <c r="N1411" s="96">
        <v>12</v>
      </c>
      <c r="O1411" s="97" t="str">
        <f t="shared" ref="O1411:O1474" si="268">IF(F1411&lt;=$P$2,"DEC","")</f>
        <v>DEC</v>
      </c>
      <c r="P1411" s="96">
        <v>12</v>
      </c>
      <c r="Q1411" s="98">
        <f t="shared" ref="Q1411:Q1474" si="269">K1411-P1411</f>
        <v>14</v>
      </c>
      <c r="R1411" s="97">
        <f t="shared" ref="R1411:R1474" si="270">IFERROR(IF(O1411="Dec",(K1411/P1411-1))," ")</f>
        <v>1.1666666666666665</v>
      </c>
      <c r="S1411" s="99" t="str">
        <f t="shared" ref="S1411:S1474" si="271">IF(N1411&gt;0,IF(O1411="","-",IF(R1411&lt;0%,"DEGROWTH","GROWTH")))</f>
        <v>GROWTH</v>
      </c>
      <c r="T1411" s="68">
        <v>0</v>
      </c>
      <c r="U1411" s="100" t="str">
        <f t="shared" ref="U1411:U1474" si="272">IF(F1411&lt;=$V$2,"jAN","")</f>
        <v>jAN</v>
      </c>
      <c r="V1411" s="96">
        <v>0</v>
      </c>
      <c r="W1411" s="101">
        <f t="shared" ref="W1411:W1474" si="273">K1411-V1411</f>
        <v>26</v>
      </c>
      <c r="X1411" s="102">
        <f t="shared" ref="X1411:X1474" si="274">IFERROR(IF(U1411="Jan",(K1411/V1411-1)),0)</f>
        <v>0</v>
      </c>
      <c r="Y1411" s="103" t="b">
        <f t="shared" ref="Y1411:Y1474" si="275">IF(T1411&gt;0,IF(U1411="","-",IF(X1411&lt;0%,"DEGROWTH","GROWTH")))</f>
        <v>0</v>
      </c>
      <c r="Z1411" s="74">
        <v>1</v>
      </c>
      <c r="AA1411" s="69"/>
      <c r="AB1411" s="84" t="s">
        <v>134</v>
      </c>
      <c r="AC1411" s="3"/>
    </row>
    <row r="1412" spans="1:29" ht="14.25" customHeight="1">
      <c r="A1412" s="84" t="s">
        <v>133</v>
      </c>
      <c r="B1412" s="70" t="s">
        <v>30</v>
      </c>
      <c r="C1412" s="82" t="s">
        <v>3065</v>
      </c>
      <c r="D1412" s="82">
        <v>1000004277</v>
      </c>
      <c r="E1412" s="82" t="s">
        <v>3066</v>
      </c>
      <c r="F1412" s="83">
        <v>45731</v>
      </c>
      <c r="G1412" s="66" t="str">
        <f t="shared" si="264"/>
        <v>Targeted Dealer</v>
      </c>
      <c r="H1412" s="66"/>
      <c r="I1412" s="67">
        <v>20</v>
      </c>
      <c r="J1412" s="67">
        <f t="shared" si="265"/>
        <v>20</v>
      </c>
      <c r="K1412" s="68">
        <v>20</v>
      </c>
      <c r="L1412" s="68">
        <f t="shared" si="266"/>
        <v>0</v>
      </c>
      <c r="M1412" s="68">
        <f t="shared" si="267"/>
        <v>100</v>
      </c>
      <c r="N1412" s="96">
        <v>0</v>
      </c>
      <c r="O1412" s="97" t="str">
        <f t="shared" si="268"/>
        <v>DEC</v>
      </c>
      <c r="P1412" s="96">
        <v>0</v>
      </c>
      <c r="Q1412" s="98">
        <f t="shared" si="269"/>
        <v>20</v>
      </c>
      <c r="R1412" s="97" t="str">
        <f t="shared" si="270"/>
        <v xml:space="preserve"> </v>
      </c>
      <c r="S1412" s="99" t="b">
        <f t="shared" si="271"/>
        <v>0</v>
      </c>
      <c r="T1412" s="68">
        <v>0</v>
      </c>
      <c r="U1412" s="100" t="str">
        <f t="shared" si="272"/>
        <v/>
      </c>
      <c r="V1412" s="96">
        <v>0</v>
      </c>
      <c r="W1412" s="101">
        <f t="shared" si="273"/>
        <v>20</v>
      </c>
      <c r="X1412" s="102" t="b">
        <f t="shared" si="274"/>
        <v>0</v>
      </c>
      <c r="Y1412" s="103" t="b">
        <f t="shared" si="275"/>
        <v>0</v>
      </c>
      <c r="Z1412" s="74">
        <v>1</v>
      </c>
      <c r="AA1412" s="69"/>
      <c r="AB1412" s="84" t="s">
        <v>133</v>
      </c>
      <c r="AC1412" s="3"/>
    </row>
    <row r="1413" spans="1:29" ht="14.25" customHeight="1">
      <c r="A1413" s="74" t="s">
        <v>132</v>
      </c>
      <c r="B1413" s="82" t="s">
        <v>101</v>
      </c>
      <c r="C1413" s="82" t="s">
        <v>480</v>
      </c>
      <c r="D1413" s="82">
        <v>1000003824</v>
      </c>
      <c r="E1413" s="82" t="s">
        <v>481</v>
      </c>
      <c r="F1413" s="83" t="s">
        <v>482</v>
      </c>
      <c r="G1413" s="66" t="str">
        <f t="shared" si="264"/>
        <v>Targeted Dealer</v>
      </c>
      <c r="H1413" s="66"/>
      <c r="I1413" s="67">
        <v>300</v>
      </c>
      <c r="J1413" s="67">
        <f t="shared" si="265"/>
        <v>300</v>
      </c>
      <c r="K1413" s="68">
        <v>0</v>
      </c>
      <c r="L1413" s="68">
        <f t="shared" si="266"/>
        <v>300</v>
      </c>
      <c r="M1413" s="68">
        <f t="shared" si="267"/>
        <v>0</v>
      </c>
      <c r="N1413" s="96">
        <v>0</v>
      </c>
      <c r="O1413" s="97" t="str">
        <f t="shared" si="268"/>
        <v/>
      </c>
      <c r="P1413" s="96">
        <v>0</v>
      </c>
      <c r="Q1413" s="98">
        <f t="shared" si="269"/>
        <v>0</v>
      </c>
      <c r="R1413" s="97" t="b">
        <f t="shared" si="270"/>
        <v>0</v>
      </c>
      <c r="S1413" s="99" t="b">
        <f t="shared" si="271"/>
        <v>0</v>
      </c>
      <c r="T1413" s="68">
        <v>0</v>
      </c>
      <c r="U1413" s="100" t="str">
        <f t="shared" si="272"/>
        <v/>
      </c>
      <c r="V1413" s="96">
        <v>0</v>
      </c>
      <c r="W1413" s="101">
        <f t="shared" si="273"/>
        <v>0</v>
      </c>
      <c r="X1413" s="102" t="b">
        <f t="shared" si="274"/>
        <v>0</v>
      </c>
      <c r="Y1413" s="103" t="b">
        <f t="shared" si="275"/>
        <v>0</v>
      </c>
      <c r="Z1413" s="74">
        <v>1</v>
      </c>
      <c r="AA1413" s="74"/>
      <c r="AB1413" s="74" t="s">
        <v>132</v>
      </c>
      <c r="AC1413" s="3"/>
    </row>
    <row r="1414" spans="1:29" ht="14.25" customHeight="1">
      <c r="A1414" s="84" t="s">
        <v>130</v>
      </c>
      <c r="B1414" s="82" t="s">
        <v>111</v>
      </c>
      <c r="C1414" s="82" t="s">
        <v>3067</v>
      </c>
      <c r="D1414" s="82">
        <v>1000001466</v>
      </c>
      <c r="E1414" s="82" t="s">
        <v>3068</v>
      </c>
      <c r="F1414" s="83">
        <v>44113</v>
      </c>
      <c r="G1414" s="66" t="str">
        <f t="shared" si="264"/>
        <v>Targeted Dealer</v>
      </c>
      <c r="H1414" s="66"/>
      <c r="I1414" s="67">
        <v>50</v>
      </c>
      <c r="J1414" s="67">
        <f t="shared" si="265"/>
        <v>50</v>
      </c>
      <c r="K1414" s="68">
        <v>54</v>
      </c>
      <c r="L1414" s="68">
        <f t="shared" si="266"/>
        <v>-4</v>
      </c>
      <c r="M1414" s="68">
        <f t="shared" si="267"/>
        <v>108</v>
      </c>
      <c r="N1414" s="96">
        <v>50</v>
      </c>
      <c r="O1414" s="97" t="str">
        <f t="shared" si="268"/>
        <v>DEC</v>
      </c>
      <c r="P1414" s="96">
        <v>50</v>
      </c>
      <c r="Q1414" s="98">
        <f t="shared" si="269"/>
        <v>4</v>
      </c>
      <c r="R1414" s="97">
        <f t="shared" si="270"/>
        <v>8.0000000000000071E-2</v>
      </c>
      <c r="S1414" s="99" t="str">
        <f t="shared" si="271"/>
        <v>GROWTH</v>
      </c>
      <c r="T1414" s="68">
        <v>0</v>
      </c>
      <c r="U1414" s="100" t="str">
        <f t="shared" si="272"/>
        <v>jAN</v>
      </c>
      <c r="V1414" s="96">
        <v>0</v>
      </c>
      <c r="W1414" s="101">
        <f t="shared" si="273"/>
        <v>54</v>
      </c>
      <c r="X1414" s="102">
        <f t="shared" si="274"/>
        <v>0</v>
      </c>
      <c r="Y1414" s="103" t="b">
        <f t="shared" si="275"/>
        <v>0</v>
      </c>
      <c r="Z1414" s="74">
        <v>0</v>
      </c>
      <c r="AA1414" s="84"/>
      <c r="AB1414" s="84" t="s">
        <v>130</v>
      </c>
      <c r="AC1414" s="3"/>
    </row>
    <row r="1415" spans="1:29" ht="14.25" customHeight="1">
      <c r="A1415" s="69" t="s">
        <v>131</v>
      </c>
      <c r="B1415" s="82" t="s">
        <v>93</v>
      </c>
      <c r="C1415" s="82" t="s">
        <v>3069</v>
      </c>
      <c r="D1415" s="82">
        <v>1000001436</v>
      </c>
      <c r="E1415" s="82" t="s">
        <v>3070</v>
      </c>
      <c r="F1415" s="83">
        <v>44739</v>
      </c>
      <c r="G1415" s="66" t="str">
        <f t="shared" si="264"/>
        <v>Targeted Dealer</v>
      </c>
      <c r="H1415" s="66"/>
      <c r="I1415" s="67">
        <v>100</v>
      </c>
      <c r="J1415" s="67">
        <f t="shared" si="265"/>
        <v>100</v>
      </c>
      <c r="K1415" s="68">
        <v>111</v>
      </c>
      <c r="L1415" s="68">
        <f t="shared" si="266"/>
        <v>-11</v>
      </c>
      <c r="M1415" s="68">
        <f t="shared" si="267"/>
        <v>111</v>
      </c>
      <c r="N1415" s="96">
        <v>99</v>
      </c>
      <c r="O1415" s="97" t="str">
        <f t="shared" si="268"/>
        <v>DEC</v>
      </c>
      <c r="P1415" s="96">
        <v>99</v>
      </c>
      <c r="Q1415" s="98">
        <f t="shared" si="269"/>
        <v>12</v>
      </c>
      <c r="R1415" s="97">
        <f t="shared" si="270"/>
        <v>0.1212121212121211</v>
      </c>
      <c r="S1415" s="99" t="str">
        <f t="shared" si="271"/>
        <v>GROWTH</v>
      </c>
      <c r="T1415" s="68">
        <v>0</v>
      </c>
      <c r="U1415" s="100" t="str">
        <f t="shared" si="272"/>
        <v>jAN</v>
      </c>
      <c r="V1415" s="96">
        <v>0</v>
      </c>
      <c r="W1415" s="101">
        <f t="shared" si="273"/>
        <v>111</v>
      </c>
      <c r="X1415" s="102">
        <f t="shared" si="274"/>
        <v>0</v>
      </c>
      <c r="Y1415" s="103" t="b">
        <f t="shared" si="275"/>
        <v>0</v>
      </c>
      <c r="Z1415" s="74">
        <v>1</v>
      </c>
      <c r="AA1415" s="69"/>
      <c r="AB1415" s="69" t="s">
        <v>131</v>
      </c>
      <c r="AC1415" s="3"/>
    </row>
    <row r="1416" spans="1:29" ht="14.25" customHeight="1">
      <c r="A1416" s="84" t="s">
        <v>133</v>
      </c>
      <c r="B1416" s="70" t="s">
        <v>30</v>
      </c>
      <c r="C1416" s="82" t="s">
        <v>483</v>
      </c>
      <c r="D1416" s="82">
        <v>1000004285</v>
      </c>
      <c r="E1416" s="82" t="s">
        <v>484</v>
      </c>
      <c r="F1416" s="83">
        <v>45736</v>
      </c>
      <c r="G1416" s="66" t="str">
        <f t="shared" si="264"/>
        <v>Targeted Dealer</v>
      </c>
      <c r="H1416" s="66"/>
      <c r="I1416" s="67">
        <v>40</v>
      </c>
      <c r="J1416" s="67">
        <f t="shared" si="265"/>
        <v>40</v>
      </c>
      <c r="K1416" s="68">
        <v>0</v>
      </c>
      <c r="L1416" s="68">
        <f t="shared" si="266"/>
        <v>40</v>
      </c>
      <c r="M1416" s="68">
        <f t="shared" si="267"/>
        <v>0</v>
      </c>
      <c r="N1416" s="96">
        <v>20</v>
      </c>
      <c r="O1416" s="97" t="str">
        <f t="shared" si="268"/>
        <v>DEC</v>
      </c>
      <c r="P1416" s="96">
        <v>20</v>
      </c>
      <c r="Q1416" s="98">
        <f t="shared" si="269"/>
        <v>-20</v>
      </c>
      <c r="R1416" s="97">
        <f t="shared" si="270"/>
        <v>-1</v>
      </c>
      <c r="S1416" s="99" t="str">
        <f t="shared" si="271"/>
        <v>DEGROWTH</v>
      </c>
      <c r="T1416" s="68">
        <v>0</v>
      </c>
      <c r="U1416" s="100" t="str">
        <f t="shared" si="272"/>
        <v/>
      </c>
      <c r="V1416" s="96">
        <v>0</v>
      </c>
      <c r="W1416" s="101">
        <f t="shared" si="273"/>
        <v>0</v>
      </c>
      <c r="X1416" s="102" t="b">
        <f t="shared" si="274"/>
        <v>0</v>
      </c>
      <c r="Y1416" s="103" t="b">
        <f t="shared" si="275"/>
        <v>0</v>
      </c>
      <c r="Z1416" s="74">
        <v>0</v>
      </c>
      <c r="AA1416" s="69"/>
      <c r="AB1416" s="84" t="s">
        <v>133</v>
      </c>
      <c r="AC1416" s="3"/>
    </row>
    <row r="1417" spans="1:29" ht="14.25" customHeight="1">
      <c r="A1417" s="84" t="s">
        <v>133</v>
      </c>
      <c r="B1417" s="82" t="s">
        <v>52</v>
      </c>
      <c r="C1417" s="82" t="s">
        <v>3071</v>
      </c>
      <c r="D1417" s="82">
        <v>1000004282</v>
      </c>
      <c r="E1417" s="82" t="s">
        <v>3072</v>
      </c>
      <c r="F1417" s="83">
        <v>45733</v>
      </c>
      <c r="G1417" s="66" t="str">
        <f t="shared" si="264"/>
        <v>Targeted Dealer</v>
      </c>
      <c r="H1417" s="66"/>
      <c r="I1417" s="67">
        <v>55</v>
      </c>
      <c r="J1417" s="67">
        <f t="shared" si="265"/>
        <v>55</v>
      </c>
      <c r="K1417" s="68">
        <v>44</v>
      </c>
      <c r="L1417" s="68">
        <f t="shared" si="266"/>
        <v>11</v>
      </c>
      <c r="M1417" s="68">
        <f t="shared" si="267"/>
        <v>80</v>
      </c>
      <c r="N1417" s="96">
        <v>52</v>
      </c>
      <c r="O1417" s="97" t="str">
        <f t="shared" si="268"/>
        <v>DEC</v>
      </c>
      <c r="P1417" s="96">
        <v>52</v>
      </c>
      <c r="Q1417" s="98">
        <f t="shared" si="269"/>
        <v>-8</v>
      </c>
      <c r="R1417" s="97">
        <f t="shared" si="270"/>
        <v>-0.15384615384615385</v>
      </c>
      <c r="S1417" s="99" t="str">
        <f t="shared" si="271"/>
        <v>DEGROWTH</v>
      </c>
      <c r="T1417" s="68">
        <v>0</v>
      </c>
      <c r="U1417" s="100" t="str">
        <f t="shared" si="272"/>
        <v/>
      </c>
      <c r="V1417" s="96">
        <v>0</v>
      </c>
      <c r="W1417" s="101">
        <f t="shared" si="273"/>
        <v>44</v>
      </c>
      <c r="X1417" s="102" t="b">
        <f t="shared" si="274"/>
        <v>0</v>
      </c>
      <c r="Y1417" s="103" t="b">
        <f t="shared" si="275"/>
        <v>0</v>
      </c>
      <c r="Z1417" s="74">
        <v>0</v>
      </c>
      <c r="AA1417" s="69"/>
      <c r="AB1417" s="84" t="s">
        <v>133</v>
      </c>
      <c r="AC1417" s="3"/>
    </row>
    <row r="1418" spans="1:29" ht="14.25" customHeight="1">
      <c r="A1418" s="84" t="s">
        <v>133</v>
      </c>
      <c r="B1418" s="82" t="s">
        <v>47</v>
      </c>
      <c r="C1418" s="82" t="s">
        <v>485</v>
      </c>
      <c r="D1418" s="82">
        <v>1000004293</v>
      </c>
      <c r="E1418" s="82" t="s">
        <v>486</v>
      </c>
      <c r="F1418" s="83">
        <v>45737</v>
      </c>
      <c r="G1418" s="66" t="str">
        <f t="shared" si="264"/>
        <v>Targeted Dealer</v>
      </c>
      <c r="H1418" s="66"/>
      <c r="I1418" s="67">
        <v>60</v>
      </c>
      <c r="J1418" s="67">
        <f t="shared" si="265"/>
        <v>60</v>
      </c>
      <c r="K1418" s="68">
        <v>20</v>
      </c>
      <c r="L1418" s="68">
        <f t="shared" si="266"/>
        <v>40</v>
      </c>
      <c r="M1418" s="68">
        <f t="shared" si="267"/>
        <v>33.333333333333336</v>
      </c>
      <c r="N1418" s="96">
        <v>0</v>
      </c>
      <c r="O1418" s="97" t="str">
        <f t="shared" si="268"/>
        <v>DEC</v>
      </c>
      <c r="P1418" s="96">
        <v>0</v>
      </c>
      <c r="Q1418" s="98">
        <f t="shared" si="269"/>
        <v>20</v>
      </c>
      <c r="R1418" s="97" t="str">
        <f t="shared" si="270"/>
        <v xml:space="preserve"> </v>
      </c>
      <c r="S1418" s="99" t="b">
        <f t="shared" si="271"/>
        <v>0</v>
      </c>
      <c r="T1418" s="68">
        <v>0</v>
      </c>
      <c r="U1418" s="100" t="str">
        <f t="shared" si="272"/>
        <v/>
      </c>
      <c r="V1418" s="96">
        <v>0</v>
      </c>
      <c r="W1418" s="101">
        <f t="shared" si="273"/>
        <v>20</v>
      </c>
      <c r="X1418" s="102" t="b">
        <f t="shared" si="274"/>
        <v>0</v>
      </c>
      <c r="Y1418" s="103" t="b">
        <f t="shared" si="275"/>
        <v>0</v>
      </c>
      <c r="Z1418" s="74">
        <v>0</v>
      </c>
      <c r="AA1418" s="69"/>
      <c r="AB1418" s="84" t="s">
        <v>133</v>
      </c>
      <c r="AC1418" s="3"/>
    </row>
    <row r="1419" spans="1:29" ht="14.25" customHeight="1">
      <c r="A1419" s="84" t="s">
        <v>133</v>
      </c>
      <c r="B1419" s="82" t="s">
        <v>143</v>
      </c>
      <c r="C1419" s="82" t="s">
        <v>3073</v>
      </c>
      <c r="D1419" s="82">
        <v>1000004272</v>
      </c>
      <c r="E1419" s="82" t="s">
        <v>3074</v>
      </c>
      <c r="F1419" s="83">
        <v>45717</v>
      </c>
      <c r="G1419" s="66" t="str">
        <f t="shared" si="264"/>
        <v>Targeted Dealer</v>
      </c>
      <c r="H1419" s="66"/>
      <c r="I1419" s="67">
        <v>40</v>
      </c>
      <c r="J1419" s="67">
        <f t="shared" si="265"/>
        <v>40</v>
      </c>
      <c r="K1419" s="68">
        <v>40</v>
      </c>
      <c r="L1419" s="68">
        <f t="shared" si="266"/>
        <v>0</v>
      </c>
      <c r="M1419" s="68">
        <f t="shared" si="267"/>
        <v>100</v>
      </c>
      <c r="N1419" s="96">
        <v>0</v>
      </c>
      <c r="O1419" s="97" t="str">
        <f t="shared" si="268"/>
        <v>DEC</v>
      </c>
      <c r="P1419" s="96">
        <v>0</v>
      </c>
      <c r="Q1419" s="98">
        <f t="shared" si="269"/>
        <v>40</v>
      </c>
      <c r="R1419" s="97" t="str">
        <f t="shared" si="270"/>
        <v xml:space="preserve"> </v>
      </c>
      <c r="S1419" s="99" t="b">
        <f t="shared" si="271"/>
        <v>0</v>
      </c>
      <c r="T1419" s="68">
        <v>0</v>
      </c>
      <c r="U1419" s="100" t="str">
        <f t="shared" si="272"/>
        <v/>
      </c>
      <c r="V1419" s="96">
        <v>0</v>
      </c>
      <c r="W1419" s="101">
        <f t="shared" si="273"/>
        <v>40</v>
      </c>
      <c r="X1419" s="102" t="b">
        <f t="shared" si="274"/>
        <v>0</v>
      </c>
      <c r="Y1419" s="103" t="b">
        <f t="shared" si="275"/>
        <v>0</v>
      </c>
      <c r="Z1419" s="74">
        <v>0</v>
      </c>
      <c r="AA1419" s="69"/>
      <c r="AB1419" s="84" t="s">
        <v>133</v>
      </c>
      <c r="AC1419" s="3"/>
    </row>
    <row r="1420" spans="1:29" ht="14.25" customHeight="1">
      <c r="A1420" s="84" t="s">
        <v>133</v>
      </c>
      <c r="B1420" s="82" t="s">
        <v>52</v>
      </c>
      <c r="C1420" s="82" t="s">
        <v>3075</v>
      </c>
      <c r="D1420" s="82">
        <v>1000000977</v>
      </c>
      <c r="E1420" s="82" t="s">
        <v>3076</v>
      </c>
      <c r="F1420" s="83">
        <v>44738</v>
      </c>
      <c r="G1420" s="66" t="str">
        <f t="shared" si="264"/>
        <v>Targeted Dealer</v>
      </c>
      <c r="H1420" s="66"/>
      <c r="I1420" s="67">
        <v>75</v>
      </c>
      <c r="J1420" s="67">
        <f t="shared" si="265"/>
        <v>75</v>
      </c>
      <c r="K1420" s="68">
        <v>25</v>
      </c>
      <c r="L1420" s="68">
        <f t="shared" si="266"/>
        <v>50</v>
      </c>
      <c r="M1420" s="68">
        <f t="shared" si="267"/>
        <v>33.333333333333336</v>
      </c>
      <c r="N1420" s="96">
        <v>78</v>
      </c>
      <c r="O1420" s="97" t="str">
        <f t="shared" si="268"/>
        <v>DEC</v>
      </c>
      <c r="P1420" s="96">
        <v>78</v>
      </c>
      <c r="Q1420" s="98">
        <f t="shared" si="269"/>
        <v>-53</v>
      </c>
      <c r="R1420" s="97">
        <f t="shared" si="270"/>
        <v>-0.67948717948717952</v>
      </c>
      <c r="S1420" s="99" t="str">
        <f t="shared" si="271"/>
        <v>DEGROWTH</v>
      </c>
      <c r="T1420" s="68">
        <v>0</v>
      </c>
      <c r="U1420" s="100" t="str">
        <f t="shared" si="272"/>
        <v>jAN</v>
      </c>
      <c r="V1420" s="96">
        <v>0</v>
      </c>
      <c r="W1420" s="101">
        <f t="shared" si="273"/>
        <v>25</v>
      </c>
      <c r="X1420" s="102">
        <f t="shared" si="274"/>
        <v>0</v>
      </c>
      <c r="Y1420" s="103" t="b">
        <f t="shared" si="275"/>
        <v>0</v>
      </c>
      <c r="Z1420" s="74">
        <v>0</v>
      </c>
      <c r="AA1420" s="69"/>
      <c r="AB1420" s="84" t="s">
        <v>133</v>
      </c>
      <c r="AC1420" s="3"/>
    </row>
    <row r="1421" spans="1:29" ht="14.25" customHeight="1">
      <c r="A1421" s="84" t="s">
        <v>133</v>
      </c>
      <c r="B1421" s="82" t="s">
        <v>143</v>
      </c>
      <c r="C1421" s="82" t="s">
        <v>3077</v>
      </c>
      <c r="D1421" s="82">
        <v>1000004314</v>
      </c>
      <c r="E1421" s="82" t="s">
        <v>3078</v>
      </c>
      <c r="F1421" s="83">
        <v>45757</v>
      </c>
      <c r="G1421" s="66" t="str">
        <f t="shared" si="264"/>
        <v>Targeted Dealer</v>
      </c>
      <c r="H1421" s="66"/>
      <c r="I1421" s="67">
        <v>525</v>
      </c>
      <c r="J1421" s="67">
        <f t="shared" si="265"/>
        <v>525</v>
      </c>
      <c r="K1421" s="68">
        <v>480</v>
      </c>
      <c r="L1421" s="68">
        <f t="shared" si="266"/>
        <v>45</v>
      </c>
      <c r="M1421" s="68">
        <f t="shared" si="267"/>
        <v>91.428571428571431</v>
      </c>
      <c r="N1421" s="96">
        <v>494</v>
      </c>
      <c r="O1421" s="97" t="str">
        <f t="shared" si="268"/>
        <v>DEC</v>
      </c>
      <c r="P1421" s="96">
        <v>494</v>
      </c>
      <c r="Q1421" s="98">
        <f t="shared" si="269"/>
        <v>-14</v>
      </c>
      <c r="R1421" s="97">
        <f t="shared" si="270"/>
        <v>-2.8340080971659964E-2</v>
      </c>
      <c r="S1421" s="99" t="str">
        <f t="shared" si="271"/>
        <v>DEGROWTH</v>
      </c>
      <c r="T1421" s="68">
        <v>0</v>
      </c>
      <c r="U1421" s="100" t="str">
        <f t="shared" si="272"/>
        <v/>
      </c>
      <c r="V1421" s="96">
        <v>0</v>
      </c>
      <c r="W1421" s="101">
        <f t="shared" si="273"/>
        <v>480</v>
      </c>
      <c r="X1421" s="102" t="b">
        <f t="shared" si="274"/>
        <v>0</v>
      </c>
      <c r="Y1421" s="103" t="b">
        <f t="shared" si="275"/>
        <v>0</v>
      </c>
      <c r="Z1421" s="74">
        <v>0</v>
      </c>
      <c r="AA1421" s="69"/>
      <c r="AB1421" s="84" t="s">
        <v>133</v>
      </c>
      <c r="AC1421" s="3"/>
    </row>
    <row r="1422" spans="1:29" ht="14.25" customHeight="1">
      <c r="A1422" s="84" t="s">
        <v>130</v>
      </c>
      <c r="B1422" s="82" t="s">
        <v>120</v>
      </c>
      <c r="C1422" s="82" t="s">
        <v>487</v>
      </c>
      <c r="D1422" s="82">
        <v>1000004271</v>
      </c>
      <c r="E1422" s="82" t="s">
        <v>488</v>
      </c>
      <c r="F1422" s="83">
        <v>45716</v>
      </c>
      <c r="G1422" s="66" t="str">
        <f t="shared" si="264"/>
        <v>Targeted Dealer</v>
      </c>
      <c r="H1422" s="66"/>
      <c r="I1422" s="67">
        <v>25</v>
      </c>
      <c r="J1422" s="67">
        <f t="shared" si="265"/>
        <v>25</v>
      </c>
      <c r="K1422" s="68">
        <v>0</v>
      </c>
      <c r="L1422" s="68">
        <f t="shared" si="266"/>
        <v>25</v>
      </c>
      <c r="M1422" s="68">
        <f t="shared" si="267"/>
        <v>0</v>
      </c>
      <c r="N1422" s="96">
        <v>0</v>
      </c>
      <c r="O1422" s="97" t="str">
        <f t="shared" si="268"/>
        <v>DEC</v>
      </c>
      <c r="P1422" s="96">
        <v>0</v>
      </c>
      <c r="Q1422" s="98">
        <f t="shared" si="269"/>
        <v>0</v>
      </c>
      <c r="R1422" s="97" t="str">
        <f t="shared" si="270"/>
        <v xml:space="preserve"> </v>
      </c>
      <c r="S1422" s="99" t="b">
        <f t="shared" si="271"/>
        <v>0</v>
      </c>
      <c r="T1422" s="68">
        <v>0</v>
      </c>
      <c r="U1422" s="100" t="str">
        <f t="shared" si="272"/>
        <v/>
      </c>
      <c r="V1422" s="96">
        <v>0</v>
      </c>
      <c r="W1422" s="101">
        <f t="shared" si="273"/>
        <v>0</v>
      </c>
      <c r="X1422" s="102" t="b">
        <f t="shared" si="274"/>
        <v>0</v>
      </c>
      <c r="Y1422" s="103" t="b">
        <f t="shared" si="275"/>
        <v>0</v>
      </c>
      <c r="Z1422" s="74">
        <v>0</v>
      </c>
      <c r="AA1422" s="84"/>
      <c r="AB1422" s="84" t="s">
        <v>130</v>
      </c>
      <c r="AC1422" s="3"/>
    </row>
    <row r="1423" spans="1:29" ht="14.25" customHeight="1">
      <c r="A1423" s="84" t="s">
        <v>131</v>
      </c>
      <c r="B1423" s="82" t="s">
        <v>95</v>
      </c>
      <c r="C1423" s="82" t="s">
        <v>3079</v>
      </c>
      <c r="D1423" s="82">
        <v>1000004275</v>
      </c>
      <c r="E1423" s="82" t="s">
        <v>3080</v>
      </c>
      <c r="F1423" s="83">
        <v>45726</v>
      </c>
      <c r="G1423" s="66" t="str">
        <f t="shared" si="264"/>
        <v>Targeted Dealer</v>
      </c>
      <c r="H1423" s="66"/>
      <c r="I1423" s="67">
        <v>1050</v>
      </c>
      <c r="J1423" s="67">
        <f t="shared" si="265"/>
        <v>1050</v>
      </c>
      <c r="K1423" s="68">
        <v>1076.5</v>
      </c>
      <c r="L1423" s="68">
        <f t="shared" si="266"/>
        <v>-26.5</v>
      </c>
      <c r="M1423" s="68">
        <f t="shared" si="267"/>
        <v>102.52380952380952</v>
      </c>
      <c r="N1423" s="96">
        <v>1026.75</v>
      </c>
      <c r="O1423" s="97" t="str">
        <f t="shared" si="268"/>
        <v>DEC</v>
      </c>
      <c r="P1423" s="96">
        <v>1026.75</v>
      </c>
      <c r="Q1423" s="98">
        <f t="shared" si="269"/>
        <v>49.75</v>
      </c>
      <c r="R1423" s="97">
        <f t="shared" si="270"/>
        <v>4.8453859264670163E-2</v>
      </c>
      <c r="S1423" s="99" t="str">
        <f t="shared" si="271"/>
        <v>GROWTH</v>
      </c>
      <c r="T1423" s="68">
        <v>0</v>
      </c>
      <c r="U1423" s="100" t="str">
        <f t="shared" si="272"/>
        <v/>
      </c>
      <c r="V1423" s="96">
        <v>0</v>
      </c>
      <c r="W1423" s="101">
        <f t="shared" si="273"/>
        <v>1076.5</v>
      </c>
      <c r="X1423" s="102" t="b">
        <f t="shared" si="274"/>
        <v>0</v>
      </c>
      <c r="Y1423" s="103" t="b">
        <f t="shared" si="275"/>
        <v>0</v>
      </c>
      <c r="Z1423" s="74">
        <v>0</v>
      </c>
      <c r="AA1423" s="84"/>
      <c r="AB1423" s="84" t="s">
        <v>131</v>
      </c>
      <c r="AC1423" s="3"/>
    </row>
    <row r="1424" spans="1:29" ht="14.25" customHeight="1">
      <c r="A1424" s="84" t="s">
        <v>134</v>
      </c>
      <c r="B1424" s="82" t="s">
        <v>58</v>
      </c>
      <c r="C1424" s="82" t="s">
        <v>3081</v>
      </c>
      <c r="D1424" s="82">
        <v>1000004302</v>
      </c>
      <c r="E1424" s="82" t="s">
        <v>3082</v>
      </c>
      <c r="F1424" s="83">
        <v>45740</v>
      </c>
      <c r="G1424" s="66" t="str">
        <f t="shared" si="264"/>
        <v>Targeted Dealer</v>
      </c>
      <c r="H1424" s="66"/>
      <c r="I1424" s="67">
        <v>30</v>
      </c>
      <c r="J1424" s="67">
        <f t="shared" si="265"/>
        <v>30</v>
      </c>
      <c r="K1424" s="68">
        <v>108</v>
      </c>
      <c r="L1424" s="68">
        <f t="shared" si="266"/>
        <v>-78</v>
      </c>
      <c r="M1424" s="68">
        <f t="shared" si="267"/>
        <v>360</v>
      </c>
      <c r="N1424" s="96">
        <v>26</v>
      </c>
      <c r="O1424" s="97" t="str">
        <f t="shared" si="268"/>
        <v>DEC</v>
      </c>
      <c r="P1424" s="96">
        <v>26</v>
      </c>
      <c r="Q1424" s="98">
        <f t="shared" si="269"/>
        <v>82</v>
      </c>
      <c r="R1424" s="97">
        <f t="shared" si="270"/>
        <v>3.1538461538461542</v>
      </c>
      <c r="S1424" s="99" t="str">
        <f t="shared" si="271"/>
        <v>GROWTH</v>
      </c>
      <c r="T1424" s="68">
        <v>0</v>
      </c>
      <c r="U1424" s="100" t="str">
        <f t="shared" si="272"/>
        <v/>
      </c>
      <c r="V1424" s="96">
        <v>0</v>
      </c>
      <c r="W1424" s="101">
        <f t="shared" si="273"/>
        <v>108</v>
      </c>
      <c r="X1424" s="102" t="b">
        <f t="shared" si="274"/>
        <v>0</v>
      </c>
      <c r="Y1424" s="103" t="b">
        <f t="shared" si="275"/>
        <v>0</v>
      </c>
      <c r="Z1424" s="74">
        <v>0</v>
      </c>
      <c r="AA1424" s="69"/>
      <c r="AB1424" s="84" t="s">
        <v>134</v>
      </c>
      <c r="AC1424" s="3"/>
    </row>
    <row r="1425" spans="1:29" ht="14.25" customHeight="1">
      <c r="A1425" s="84" t="s">
        <v>133</v>
      </c>
      <c r="B1425" s="82" t="s">
        <v>51</v>
      </c>
      <c r="C1425" s="82" t="s">
        <v>3083</v>
      </c>
      <c r="D1425" s="82">
        <v>1000000386</v>
      </c>
      <c r="E1425" s="82" t="s">
        <v>3084</v>
      </c>
      <c r="F1425" s="83">
        <v>44738</v>
      </c>
      <c r="G1425" s="66" t="str">
        <f t="shared" si="264"/>
        <v>Targeted Dealer</v>
      </c>
      <c r="H1425" s="66"/>
      <c r="I1425" s="67">
        <v>100</v>
      </c>
      <c r="J1425" s="67">
        <f t="shared" si="265"/>
        <v>100</v>
      </c>
      <c r="K1425" s="68">
        <v>69</v>
      </c>
      <c r="L1425" s="68">
        <f t="shared" si="266"/>
        <v>31</v>
      </c>
      <c r="M1425" s="68">
        <f t="shared" si="267"/>
        <v>69</v>
      </c>
      <c r="N1425" s="96">
        <v>24</v>
      </c>
      <c r="O1425" s="97" t="str">
        <f t="shared" si="268"/>
        <v>DEC</v>
      </c>
      <c r="P1425" s="96">
        <v>24</v>
      </c>
      <c r="Q1425" s="98">
        <f t="shared" si="269"/>
        <v>45</v>
      </c>
      <c r="R1425" s="97">
        <f t="shared" si="270"/>
        <v>1.875</v>
      </c>
      <c r="S1425" s="99" t="str">
        <f t="shared" si="271"/>
        <v>GROWTH</v>
      </c>
      <c r="T1425" s="68">
        <v>0</v>
      </c>
      <c r="U1425" s="100" t="str">
        <f t="shared" si="272"/>
        <v>jAN</v>
      </c>
      <c r="V1425" s="96">
        <v>0</v>
      </c>
      <c r="W1425" s="101">
        <f t="shared" si="273"/>
        <v>69</v>
      </c>
      <c r="X1425" s="102">
        <f t="shared" si="274"/>
        <v>0</v>
      </c>
      <c r="Y1425" s="103" t="b">
        <f t="shared" si="275"/>
        <v>0</v>
      </c>
      <c r="Z1425" s="74">
        <v>0</v>
      </c>
      <c r="AA1425" s="69"/>
      <c r="AB1425" s="84" t="s">
        <v>133</v>
      </c>
      <c r="AC1425" s="3"/>
    </row>
    <row r="1426" spans="1:29" ht="14.25" customHeight="1">
      <c r="A1426" s="84" t="s">
        <v>134</v>
      </c>
      <c r="B1426" s="70" t="s">
        <v>65</v>
      </c>
      <c r="C1426" s="82" t="s">
        <v>3085</v>
      </c>
      <c r="D1426" s="82">
        <v>1000004316</v>
      </c>
      <c r="E1426" s="82" t="s">
        <v>3086</v>
      </c>
      <c r="F1426" s="83">
        <v>45757</v>
      </c>
      <c r="G1426" s="66" t="str">
        <f t="shared" si="264"/>
        <v>Targeted Dealer</v>
      </c>
      <c r="H1426" s="66"/>
      <c r="I1426" s="67">
        <v>150</v>
      </c>
      <c r="J1426" s="67">
        <f t="shared" si="265"/>
        <v>150</v>
      </c>
      <c r="K1426" s="68">
        <v>175</v>
      </c>
      <c r="L1426" s="68">
        <f t="shared" si="266"/>
        <v>-25</v>
      </c>
      <c r="M1426" s="68">
        <f t="shared" si="267"/>
        <v>116.66666666666667</v>
      </c>
      <c r="N1426" s="96">
        <v>100</v>
      </c>
      <c r="O1426" s="97" t="str">
        <f t="shared" si="268"/>
        <v>DEC</v>
      </c>
      <c r="P1426" s="96">
        <v>100</v>
      </c>
      <c r="Q1426" s="98">
        <f t="shared" si="269"/>
        <v>75</v>
      </c>
      <c r="R1426" s="97">
        <f t="shared" si="270"/>
        <v>0.75</v>
      </c>
      <c r="S1426" s="99" t="str">
        <f t="shared" si="271"/>
        <v>GROWTH</v>
      </c>
      <c r="T1426" s="68">
        <v>0</v>
      </c>
      <c r="U1426" s="100" t="str">
        <f t="shared" si="272"/>
        <v/>
      </c>
      <c r="V1426" s="96">
        <v>0</v>
      </c>
      <c r="W1426" s="101">
        <f t="shared" si="273"/>
        <v>175</v>
      </c>
      <c r="X1426" s="102" t="b">
        <f t="shared" si="274"/>
        <v>0</v>
      </c>
      <c r="Y1426" s="103" t="b">
        <f t="shared" si="275"/>
        <v>0</v>
      </c>
      <c r="Z1426" s="74">
        <v>0</v>
      </c>
      <c r="AA1426" s="69"/>
      <c r="AB1426" s="84" t="s">
        <v>134</v>
      </c>
      <c r="AC1426" s="3"/>
    </row>
    <row r="1427" spans="1:29" ht="14.25" customHeight="1">
      <c r="A1427" s="84" t="s">
        <v>133</v>
      </c>
      <c r="B1427" s="82" t="s">
        <v>144</v>
      </c>
      <c r="C1427" s="82" t="s">
        <v>3087</v>
      </c>
      <c r="D1427" s="82">
        <v>1000003293</v>
      </c>
      <c r="E1427" s="82" t="s">
        <v>3088</v>
      </c>
      <c r="F1427" s="83">
        <v>44953</v>
      </c>
      <c r="G1427" s="66" t="str">
        <f t="shared" si="264"/>
        <v>Targeted Dealer</v>
      </c>
      <c r="H1427" s="66"/>
      <c r="I1427" s="67">
        <v>70</v>
      </c>
      <c r="J1427" s="67">
        <f t="shared" si="265"/>
        <v>70</v>
      </c>
      <c r="K1427" s="68">
        <v>70</v>
      </c>
      <c r="L1427" s="68">
        <f t="shared" si="266"/>
        <v>0</v>
      </c>
      <c r="M1427" s="68">
        <f t="shared" si="267"/>
        <v>100</v>
      </c>
      <c r="N1427" s="96">
        <v>33</v>
      </c>
      <c r="O1427" s="97" t="str">
        <f t="shared" si="268"/>
        <v>DEC</v>
      </c>
      <c r="P1427" s="96">
        <v>33</v>
      </c>
      <c r="Q1427" s="98">
        <f t="shared" si="269"/>
        <v>37</v>
      </c>
      <c r="R1427" s="97">
        <f t="shared" si="270"/>
        <v>1.1212121212121211</v>
      </c>
      <c r="S1427" s="99" t="str">
        <f t="shared" si="271"/>
        <v>GROWTH</v>
      </c>
      <c r="T1427" s="68">
        <v>0</v>
      </c>
      <c r="U1427" s="100" t="str">
        <f t="shared" si="272"/>
        <v>jAN</v>
      </c>
      <c r="V1427" s="96">
        <v>0</v>
      </c>
      <c r="W1427" s="101">
        <f t="shared" si="273"/>
        <v>70</v>
      </c>
      <c r="X1427" s="102">
        <f t="shared" si="274"/>
        <v>0</v>
      </c>
      <c r="Y1427" s="103" t="b">
        <f t="shared" si="275"/>
        <v>0</v>
      </c>
      <c r="Z1427" s="74">
        <v>0</v>
      </c>
      <c r="AA1427" s="69"/>
      <c r="AB1427" s="84" t="s">
        <v>133</v>
      </c>
      <c r="AC1427" s="3"/>
    </row>
    <row r="1428" spans="1:29" ht="14.25" customHeight="1">
      <c r="A1428" s="84" t="s">
        <v>130</v>
      </c>
      <c r="B1428" s="82" t="s">
        <v>115</v>
      </c>
      <c r="C1428" s="82" t="s">
        <v>489</v>
      </c>
      <c r="D1428" s="82">
        <v>1000004303</v>
      </c>
      <c r="E1428" s="82" t="s">
        <v>490</v>
      </c>
      <c r="F1428" s="83">
        <v>45741</v>
      </c>
      <c r="G1428" s="66" t="str">
        <f t="shared" si="264"/>
        <v>Targeted Dealer</v>
      </c>
      <c r="H1428" s="66"/>
      <c r="I1428" s="67">
        <v>50</v>
      </c>
      <c r="J1428" s="67">
        <f t="shared" si="265"/>
        <v>50</v>
      </c>
      <c r="K1428" s="68">
        <v>0</v>
      </c>
      <c r="L1428" s="68">
        <f t="shared" si="266"/>
        <v>50</v>
      </c>
      <c r="M1428" s="68">
        <f t="shared" si="267"/>
        <v>0</v>
      </c>
      <c r="N1428" s="96">
        <v>0</v>
      </c>
      <c r="O1428" s="97" t="str">
        <f t="shared" si="268"/>
        <v>DEC</v>
      </c>
      <c r="P1428" s="96">
        <v>0</v>
      </c>
      <c r="Q1428" s="98">
        <f t="shared" si="269"/>
        <v>0</v>
      </c>
      <c r="R1428" s="97" t="str">
        <f t="shared" si="270"/>
        <v xml:space="preserve"> </v>
      </c>
      <c r="S1428" s="99" t="b">
        <f t="shared" si="271"/>
        <v>0</v>
      </c>
      <c r="T1428" s="68">
        <v>0</v>
      </c>
      <c r="U1428" s="100" t="str">
        <f t="shared" si="272"/>
        <v/>
      </c>
      <c r="V1428" s="96">
        <v>0</v>
      </c>
      <c r="W1428" s="101">
        <f t="shared" si="273"/>
        <v>0</v>
      </c>
      <c r="X1428" s="102" t="b">
        <f t="shared" si="274"/>
        <v>0</v>
      </c>
      <c r="Y1428" s="103" t="b">
        <f t="shared" si="275"/>
        <v>0</v>
      </c>
      <c r="Z1428" s="74">
        <v>1</v>
      </c>
      <c r="AA1428" s="84"/>
      <c r="AB1428" s="84" t="s">
        <v>130</v>
      </c>
      <c r="AC1428" s="3"/>
    </row>
    <row r="1429" spans="1:29" ht="14.25" customHeight="1">
      <c r="A1429" s="84" t="s">
        <v>130</v>
      </c>
      <c r="B1429" s="82" t="s">
        <v>115</v>
      </c>
      <c r="C1429" s="82" t="s">
        <v>3945</v>
      </c>
      <c r="D1429" s="82">
        <v>1000001808</v>
      </c>
      <c r="E1429" s="82" t="s">
        <v>3946</v>
      </c>
      <c r="F1429" s="83">
        <v>44739</v>
      </c>
      <c r="G1429" s="66" t="str">
        <f t="shared" si="264"/>
        <v>Targeted Dealer</v>
      </c>
      <c r="H1429" s="66"/>
      <c r="I1429" s="67">
        <v>100</v>
      </c>
      <c r="J1429" s="67">
        <f t="shared" si="265"/>
        <v>100</v>
      </c>
      <c r="K1429" s="68">
        <v>0</v>
      </c>
      <c r="L1429" s="68">
        <f t="shared" si="266"/>
        <v>100</v>
      </c>
      <c r="M1429" s="68">
        <f t="shared" si="267"/>
        <v>0</v>
      </c>
      <c r="N1429" s="96">
        <v>0</v>
      </c>
      <c r="O1429" s="97" t="str">
        <f t="shared" si="268"/>
        <v>DEC</v>
      </c>
      <c r="P1429" s="96">
        <v>0</v>
      </c>
      <c r="Q1429" s="98">
        <f t="shared" si="269"/>
        <v>0</v>
      </c>
      <c r="R1429" s="97" t="str">
        <f t="shared" si="270"/>
        <v xml:space="preserve"> </v>
      </c>
      <c r="S1429" s="99" t="b">
        <f t="shared" si="271"/>
        <v>0</v>
      </c>
      <c r="T1429" s="68">
        <v>0</v>
      </c>
      <c r="U1429" s="100" t="str">
        <f t="shared" si="272"/>
        <v>jAN</v>
      </c>
      <c r="V1429" s="96">
        <v>0</v>
      </c>
      <c r="W1429" s="101">
        <f t="shared" si="273"/>
        <v>0</v>
      </c>
      <c r="X1429" s="102">
        <f t="shared" si="274"/>
        <v>0</v>
      </c>
      <c r="Y1429" s="103" t="b">
        <f t="shared" si="275"/>
        <v>0</v>
      </c>
      <c r="Z1429" s="74">
        <v>0</v>
      </c>
      <c r="AA1429" s="84"/>
      <c r="AB1429" s="84" t="s">
        <v>130</v>
      </c>
      <c r="AC1429" s="3"/>
    </row>
    <row r="1430" spans="1:29" ht="14.25" customHeight="1">
      <c r="A1430" s="84" t="s">
        <v>133</v>
      </c>
      <c r="B1430" s="70" t="s">
        <v>27</v>
      </c>
      <c r="C1430" s="82" t="s">
        <v>3089</v>
      </c>
      <c r="D1430" s="82">
        <v>1000004292</v>
      </c>
      <c r="E1430" s="82" t="s">
        <v>3090</v>
      </c>
      <c r="F1430" s="83">
        <v>45737</v>
      </c>
      <c r="G1430" s="66" t="str">
        <f t="shared" si="264"/>
        <v>Targeted Dealer</v>
      </c>
      <c r="H1430" s="66"/>
      <c r="I1430" s="67">
        <v>20</v>
      </c>
      <c r="J1430" s="67">
        <f t="shared" si="265"/>
        <v>20</v>
      </c>
      <c r="K1430" s="68">
        <v>10.5</v>
      </c>
      <c r="L1430" s="68">
        <f t="shared" si="266"/>
        <v>9.5</v>
      </c>
      <c r="M1430" s="68">
        <f t="shared" si="267"/>
        <v>52.5</v>
      </c>
      <c r="N1430" s="96">
        <v>8</v>
      </c>
      <c r="O1430" s="97" t="str">
        <f t="shared" si="268"/>
        <v>DEC</v>
      </c>
      <c r="P1430" s="96">
        <v>8</v>
      </c>
      <c r="Q1430" s="98">
        <f t="shared" si="269"/>
        <v>2.5</v>
      </c>
      <c r="R1430" s="97">
        <f t="shared" si="270"/>
        <v>0.3125</v>
      </c>
      <c r="S1430" s="99" t="str">
        <f t="shared" si="271"/>
        <v>GROWTH</v>
      </c>
      <c r="T1430" s="68">
        <v>0</v>
      </c>
      <c r="U1430" s="100" t="str">
        <f t="shared" si="272"/>
        <v/>
      </c>
      <c r="V1430" s="96">
        <v>0</v>
      </c>
      <c r="W1430" s="101">
        <f t="shared" si="273"/>
        <v>10.5</v>
      </c>
      <c r="X1430" s="102" t="b">
        <f t="shared" si="274"/>
        <v>0</v>
      </c>
      <c r="Y1430" s="103" t="b">
        <f t="shared" si="275"/>
        <v>0</v>
      </c>
      <c r="Z1430" s="74">
        <v>0</v>
      </c>
      <c r="AA1430" s="69"/>
      <c r="AB1430" s="84" t="s">
        <v>133</v>
      </c>
      <c r="AC1430" s="3"/>
    </row>
    <row r="1431" spans="1:29" ht="14.25" customHeight="1">
      <c r="A1431" s="84" t="s">
        <v>132</v>
      </c>
      <c r="B1431" s="82" t="s">
        <v>101</v>
      </c>
      <c r="C1431" s="82" t="s">
        <v>3091</v>
      </c>
      <c r="D1431" s="82">
        <v>1000004315</v>
      </c>
      <c r="E1431" s="82" t="s">
        <v>3092</v>
      </c>
      <c r="F1431" s="83">
        <v>45757</v>
      </c>
      <c r="G1431" s="66" t="str">
        <f t="shared" si="264"/>
        <v>Targeted Dealer</v>
      </c>
      <c r="H1431" s="66"/>
      <c r="I1431" s="67">
        <v>100</v>
      </c>
      <c r="J1431" s="67">
        <f t="shared" si="265"/>
        <v>100</v>
      </c>
      <c r="K1431" s="68">
        <v>100</v>
      </c>
      <c r="L1431" s="68">
        <f t="shared" si="266"/>
        <v>0</v>
      </c>
      <c r="M1431" s="68">
        <f t="shared" si="267"/>
        <v>100</v>
      </c>
      <c r="N1431" s="96">
        <v>151</v>
      </c>
      <c r="O1431" s="97" t="str">
        <f t="shared" si="268"/>
        <v>DEC</v>
      </c>
      <c r="P1431" s="96">
        <v>151</v>
      </c>
      <c r="Q1431" s="98">
        <f t="shared" si="269"/>
        <v>-51</v>
      </c>
      <c r="R1431" s="97">
        <f t="shared" si="270"/>
        <v>-0.33774834437086088</v>
      </c>
      <c r="S1431" s="99" t="str">
        <f t="shared" si="271"/>
        <v>DEGROWTH</v>
      </c>
      <c r="T1431" s="68">
        <v>0</v>
      </c>
      <c r="U1431" s="100" t="str">
        <f t="shared" si="272"/>
        <v/>
      </c>
      <c r="V1431" s="96">
        <v>0</v>
      </c>
      <c r="W1431" s="101">
        <f t="shared" si="273"/>
        <v>100</v>
      </c>
      <c r="X1431" s="102" t="b">
        <f t="shared" si="274"/>
        <v>0</v>
      </c>
      <c r="Y1431" s="103" t="b">
        <f t="shared" si="275"/>
        <v>0</v>
      </c>
      <c r="Z1431" s="74">
        <v>0</v>
      </c>
      <c r="AA1431" s="84"/>
      <c r="AB1431" s="84" t="s">
        <v>132</v>
      </c>
      <c r="AC1431" s="3"/>
    </row>
    <row r="1432" spans="1:29" ht="14.25" customHeight="1">
      <c r="A1432" s="84" t="s">
        <v>133</v>
      </c>
      <c r="B1432" s="82" t="s">
        <v>141</v>
      </c>
      <c r="C1432" s="82" t="s">
        <v>3093</v>
      </c>
      <c r="D1432" s="82">
        <v>1000004317</v>
      </c>
      <c r="E1432" s="82" t="s">
        <v>3094</v>
      </c>
      <c r="F1432" s="83">
        <v>45763</v>
      </c>
      <c r="G1432" s="66" t="str">
        <f t="shared" si="264"/>
        <v>Targeted Dealer</v>
      </c>
      <c r="H1432" s="66"/>
      <c r="I1432" s="67">
        <v>1400</v>
      </c>
      <c r="J1432" s="67">
        <f t="shared" si="265"/>
        <v>1400</v>
      </c>
      <c r="K1432" s="68">
        <v>1541.8</v>
      </c>
      <c r="L1432" s="68">
        <f t="shared" si="266"/>
        <v>-141.79999999999995</v>
      </c>
      <c r="M1432" s="68">
        <f t="shared" si="267"/>
        <v>110.12857142857142</v>
      </c>
      <c r="N1432" s="96">
        <v>1201.2</v>
      </c>
      <c r="O1432" s="97" t="str">
        <f t="shared" si="268"/>
        <v>DEC</v>
      </c>
      <c r="P1432" s="96">
        <v>1201.2</v>
      </c>
      <c r="Q1432" s="98">
        <f t="shared" si="269"/>
        <v>340.59999999999991</v>
      </c>
      <c r="R1432" s="97">
        <f t="shared" si="270"/>
        <v>0.28354978354978355</v>
      </c>
      <c r="S1432" s="99" t="str">
        <f t="shared" si="271"/>
        <v>GROWTH</v>
      </c>
      <c r="T1432" s="68">
        <v>0</v>
      </c>
      <c r="U1432" s="100" t="str">
        <f t="shared" si="272"/>
        <v/>
      </c>
      <c r="V1432" s="96">
        <v>0</v>
      </c>
      <c r="W1432" s="101">
        <f t="shared" si="273"/>
        <v>1541.8</v>
      </c>
      <c r="X1432" s="102" t="b">
        <f t="shared" si="274"/>
        <v>0</v>
      </c>
      <c r="Y1432" s="103" t="b">
        <f t="shared" si="275"/>
        <v>0</v>
      </c>
      <c r="Z1432" s="74">
        <v>0</v>
      </c>
      <c r="AA1432" s="69"/>
      <c r="AB1432" s="84" t="s">
        <v>133</v>
      </c>
      <c r="AC1432" s="3"/>
    </row>
    <row r="1433" spans="1:29" ht="14.25" customHeight="1">
      <c r="A1433" s="84" t="s">
        <v>133</v>
      </c>
      <c r="B1433" s="82" t="s">
        <v>37</v>
      </c>
      <c r="C1433" s="82" t="s">
        <v>3095</v>
      </c>
      <c r="D1433" s="82">
        <v>1000004313</v>
      </c>
      <c r="E1433" s="82" t="s">
        <v>3096</v>
      </c>
      <c r="F1433" s="83">
        <v>45755</v>
      </c>
      <c r="G1433" s="66" t="str">
        <f t="shared" si="264"/>
        <v>Targeted Dealer</v>
      </c>
      <c r="H1433" s="66"/>
      <c r="I1433" s="67">
        <v>80</v>
      </c>
      <c r="J1433" s="67">
        <f t="shared" si="265"/>
        <v>80</v>
      </c>
      <c r="K1433" s="68">
        <v>40</v>
      </c>
      <c r="L1433" s="68">
        <f t="shared" si="266"/>
        <v>40</v>
      </c>
      <c r="M1433" s="68">
        <f t="shared" si="267"/>
        <v>50</v>
      </c>
      <c r="N1433" s="96">
        <v>49</v>
      </c>
      <c r="O1433" s="97" t="str">
        <f t="shared" si="268"/>
        <v>DEC</v>
      </c>
      <c r="P1433" s="96">
        <v>49</v>
      </c>
      <c r="Q1433" s="98">
        <f t="shared" si="269"/>
        <v>-9</v>
      </c>
      <c r="R1433" s="97">
        <f t="shared" si="270"/>
        <v>-0.18367346938775508</v>
      </c>
      <c r="S1433" s="99" t="str">
        <f t="shared" si="271"/>
        <v>DEGROWTH</v>
      </c>
      <c r="T1433" s="68">
        <v>0</v>
      </c>
      <c r="U1433" s="100" t="str">
        <f t="shared" si="272"/>
        <v/>
      </c>
      <c r="V1433" s="96">
        <v>0</v>
      </c>
      <c r="W1433" s="101">
        <f t="shared" si="273"/>
        <v>40</v>
      </c>
      <c r="X1433" s="102" t="b">
        <f t="shared" si="274"/>
        <v>0</v>
      </c>
      <c r="Y1433" s="103" t="b">
        <f t="shared" si="275"/>
        <v>0</v>
      </c>
      <c r="Z1433" s="74">
        <v>0</v>
      </c>
      <c r="AA1433" s="69"/>
      <c r="AB1433" s="84" t="s">
        <v>133</v>
      </c>
      <c r="AC1433" s="3"/>
    </row>
    <row r="1434" spans="1:29" ht="14.25" customHeight="1">
      <c r="A1434" s="84" t="s">
        <v>132</v>
      </c>
      <c r="B1434" s="82" t="s">
        <v>103</v>
      </c>
      <c r="C1434" s="82" t="s">
        <v>491</v>
      </c>
      <c r="D1434" s="82">
        <v>1000004319</v>
      </c>
      <c r="E1434" s="82" t="s">
        <v>492</v>
      </c>
      <c r="F1434" s="83">
        <v>44670</v>
      </c>
      <c r="G1434" s="66" t="str">
        <f t="shared" si="264"/>
        <v>Targeted Dealer</v>
      </c>
      <c r="H1434" s="66"/>
      <c r="I1434" s="67">
        <v>25</v>
      </c>
      <c r="J1434" s="67">
        <f t="shared" si="265"/>
        <v>25</v>
      </c>
      <c r="K1434" s="68">
        <v>0</v>
      </c>
      <c r="L1434" s="68">
        <f t="shared" si="266"/>
        <v>25</v>
      </c>
      <c r="M1434" s="68">
        <f t="shared" si="267"/>
        <v>0</v>
      </c>
      <c r="N1434" s="96">
        <v>0</v>
      </c>
      <c r="O1434" s="97" t="str">
        <f t="shared" si="268"/>
        <v>DEC</v>
      </c>
      <c r="P1434" s="96">
        <v>0</v>
      </c>
      <c r="Q1434" s="98">
        <f t="shared" si="269"/>
        <v>0</v>
      </c>
      <c r="R1434" s="97" t="str">
        <f t="shared" si="270"/>
        <v xml:space="preserve"> </v>
      </c>
      <c r="S1434" s="99" t="b">
        <f t="shared" si="271"/>
        <v>0</v>
      </c>
      <c r="T1434" s="68">
        <v>0</v>
      </c>
      <c r="U1434" s="100" t="str">
        <f t="shared" si="272"/>
        <v>jAN</v>
      </c>
      <c r="V1434" s="96">
        <v>0</v>
      </c>
      <c r="W1434" s="101">
        <f t="shared" si="273"/>
        <v>0</v>
      </c>
      <c r="X1434" s="102">
        <f t="shared" si="274"/>
        <v>0</v>
      </c>
      <c r="Y1434" s="103" t="b">
        <f t="shared" si="275"/>
        <v>0</v>
      </c>
      <c r="Z1434" s="74">
        <v>1</v>
      </c>
      <c r="AA1434" s="84"/>
      <c r="AB1434" s="84" t="s">
        <v>132</v>
      </c>
      <c r="AC1434" s="3"/>
    </row>
    <row r="1435" spans="1:29" ht="14.25" customHeight="1">
      <c r="A1435" s="84" t="s">
        <v>131</v>
      </c>
      <c r="B1435" s="82" t="s">
        <v>97</v>
      </c>
      <c r="C1435" s="82" t="s">
        <v>3097</v>
      </c>
      <c r="D1435" s="82">
        <v>1000004324</v>
      </c>
      <c r="E1435" s="82" t="s">
        <v>3098</v>
      </c>
      <c r="F1435" s="83">
        <v>45769</v>
      </c>
      <c r="G1435" s="66" t="str">
        <f t="shared" si="264"/>
        <v>Targeted Dealer</v>
      </c>
      <c r="H1435" s="66"/>
      <c r="I1435" s="67">
        <v>300</v>
      </c>
      <c r="J1435" s="67">
        <f t="shared" si="265"/>
        <v>300</v>
      </c>
      <c r="K1435" s="68">
        <v>241.25</v>
      </c>
      <c r="L1435" s="68">
        <f t="shared" si="266"/>
        <v>58.75</v>
      </c>
      <c r="M1435" s="68">
        <f t="shared" si="267"/>
        <v>80.416666666666671</v>
      </c>
      <c r="N1435" s="96">
        <v>226.5</v>
      </c>
      <c r="O1435" s="97" t="str">
        <f t="shared" si="268"/>
        <v>DEC</v>
      </c>
      <c r="P1435" s="96">
        <v>226.5</v>
      </c>
      <c r="Q1435" s="98">
        <f t="shared" si="269"/>
        <v>14.75</v>
      </c>
      <c r="R1435" s="97">
        <f t="shared" si="270"/>
        <v>6.5121412803532008E-2</v>
      </c>
      <c r="S1435" s="99" t="str">
        <f t="shared" si="271"/>
        <v>GROWTH</v>
      </c>
      <c r="T1435" s="68">
        <v>0</v>
      </c>
      <c r="U1435" s="100" t="str">
        <f t="shared" si="272"/>
        <v/>
      </c>
      <c r="V1435" s="96">
        <v>0</v>
      </c>
      <c r="W1435" s="101">
        <f t="shared" si="273"/>
        <v>241.25</v>
      </c>
      <c r="X1435" s="102" t="b">
        <f t="shared" si="274"/>
        <v>0</v>
      </c>
      <c r="Y1435" s="103" t="b">
        <f t="shared" si="275"/>
        <v>0</v>
      </c>
      <c r="Z1435" s="74">
        <v>0</v>
      </c>
      <c r="AA1435" s="84"/>
      <c r="AB1435" s="84" t="s">
        <v>131</v>
      </c>
      <c r="AC1435" s="3"/>
    </row>
    <row r="1436" spans="1:29" ht="14.25" customHeight="1">
      <c r="A1436" s="84" t="s">
        <v>134</v>
      </c>
      <c r="B1436" s="82" t="s">
        <v>65</v>
      </c>
      <c r="C1436" s="82" t="s">
        <v>3099</v>
      </c>
      <c r="D1436" s="82">
        <v>1000004321</v>
      </c>
      <c r="E1436" s="82" t="s">
        <v>3100</v>
      </c>
      <c r="F1436" s="83">
        <v>45768</v>
      </c>
      <c r="G1436" s="66" t="str">
        <f t="shared" si="264"/>
        <v>Targeted Dealer</v>
      </c>
      <c r="H1436" s="66"/>
      <c r="I1436" s="67">
        <v>200</v>
      </c>
      <c r="J1436" s="67">
        <f t="shared" si="265"/>
        <v>200</v>
      </c>
      <c r="K1436" s="68">
        <v>200</v>
      </c>
      <c r="L1436" s="68">
        <f t="shared" si="266"/>
        <v>0</v>
      </c>
      <c r="M1436" s="68">
        <f t="shared" si="267"/>
        <v>100</v>
      </c>
      <c r="N1436" s="96">
        <v>205</v>
      </c>
      <c r="O1436" s="97" t="str">
        <f t="shared" si="268"/>
        <v>DEC</v>
      </c>
      <c r="P1436" s="96">
        <v>205</v>
      </c>
      <c r="Q1436" s="98">
        <f t="shared" si="269"/>
        <v>-5</v>
      </c>
      <c r="R1436" s="97">
        <f t="shared" si="270"/>
        <v>-2.4390243902439046E-2</v>
      </c>
      <c r="S1436" s="99" t="str">
        <f t="shared" si="271"/>
        <v>DEGROWTH</v>
      </c>
      <c r="T1436" s="68">
        <v>0</v>
      </c>
      <c r="U1436" s="100" t="str">
        <f t="shared" si="272"/>
        <v/>
      </c>
      <c r="V1436" s="96">
        <v>0</v>
      </c>
      <c r="W1436" s="101">
        <f t="shared" si="273"/>
        <v>200</v>
      </c>
      <c r="X1436" s="102" t="b">
        <f t="shared" si="274"/>
        <v>0</v>
      </c>
      <c r="Y1436" s="103" t="b">
        <f t="shared" si="275"/>
        <v>0</v>
      </c>
      <c r="Z1436" s="74">
        <v>0</v>
      </c>
      <c r="AA1436" s="69"/>
      <c r="AB1436" s="84" t="s">
        <v>134</v>
      </c>
      <c r="AC1436" s="3"/>
    </row>
    <row r="1437" spans="1:29" ht="14.25" customHeight="1">
      <c r="A1437" s="84" t="s">
        <v>134</v>
      </c>
      <c r="B1437" s="82" t="s">
        <v>65</v>
      </c>
      <c r="C1437" s="82" t="s">
        <v>3101</v>
      </c>
      <c r="D1437" s="82">
        <v>1000004331</v>
      </c>
      <c r="E1437" s="82" t="s">
        <v>3102</v>
      </c>
      <c r="F1437" s="83">
        <v>45771</v>
      </c>
      <c r="G1437" s="66" t="str">
        <f t="shared" si="264"/>
        <v>Targeted Dealer</v>
      </c>
      <c r="H1437" s="66"/>
      <c r="I1437" s="67">
        <v>13</v>
      </c>
      <c r="J1437" s="67">
        <f t="shared" si="265"/>
        <v>13</v>
      </c>
      <c r="K1437" s="68">
        <v>26.5</v>
      </c>
      <c r="L1437" s="68">
        <f t="shared" si="266"/>
        <v>-13.5</v>
      </c>
      <c r="M1437" s="68">
        <f t="shared" si="267"/>
        <v>203.84615384615384</v>
      </c>
      <c r="N1437" s="96">
        <v>12</v>
      </c>
      <c r="O1437" s="97" t="str">
        <f t="shared" si="268"/>
        <v>DEC</v>
      </c>
      <c r="P1437" s="96">
        <v>12</v>
      </c>
      <c r="Q1437" s="98">
        <f t="shared" si="269"/>
        <v>14.5</v>
      </c>
      <c r="R1437" s="97">
        <f t="shared" si="270"/>
        <v>1.2083333333333335</v>
      </c>
      <c r="S1437" s="99" t="str">
        <f t="shared" si="271"/>
        <v>GROWTH</v>
      </c>
      <c r="T1437" s="68">
        <v>0</v>
      </c>
      <c r="U1437" s="100" t="str">
        <f t="shared" si="272"/>
        <v/>
      </c>
      <c r="V1437" s="96">
        <v>0</v>
      </c>
      <c r="W1437" s="101">
        <f t="shared" si="273"/>
        <v>26.5</v>
      </c>
      <c r="X1437" s="102" t="b">
        <f t="shared" si="274"/>
        <v>0</v>
      </c>
      <c r="Y1437" s="103" t="b">
        <f t="shared" si="275"/>
        <v>0</v>
      </c>
      <c r="Z1437" s="74">
        <v>0</v>
      </c>
      <c r="AA1437" s="69"/>
      <c r="AB1437" s="84" t="s">
        <v>134</v>
      </c>
      <c r="AC1437" s="3"/>
    </row>
    <row r="1438" spans="1:29" ht="14.25" customHeight="1">
      <c r="A1438" s="84" t="s">
        <v>132</v>
      </c>
      <c r="B1438" s="82" t="s">
        <v>105</v>
      </c>
      <c r="C1438" s="82" t="s">
        <v>3103</v>
      </c>
      <c r="D1438" s="82">
        <v>1000004323</v>
      </c>
      <c r="E1438" s="82" t="s">
        <v>3104</v>
      </c>
      <c r="F1438" s="83">
        <v>45769</v>
      </c>
      <c r="G1438" s="66" t="str">
        <f t="shared" si="264"/>
        <v>Targeted Dealer</v>
      </c>
      <c r="H1438" s="66"/>
      <c r="I1438" s="67">
        <v>20</v>
      </c>
      <c r="J1438" s="67">
        <f t="shared" si="265"/>
        <v>20</v>
      </c>
      <c r="K1438" s="68">
        <v>20</v>
      </c>
      <c r="L1438" s="68">
        <f t="shared" si="266"/>
        <v>0</v>
      </c>
      <c r="M1438" s="68">
        <f t="shared" si="267"/>
        <v>100</v>
      </c>
      <c r="N1438" s="96">
        <v>20</v>
      </c>
      <c r="O1438" s="97" t="str">
        <f t="shared" si="268"/>
        <v>DEC</v>
      </c>
      <c r="P1438" s="96">
        <v>20</v>
      </c>
      <c r="Q1438" s="98">
        <f t="shared" si="269"/>
        <v>0</v>
      </c>
      <c r="R1438" s="97">
        <f t="shared" si="270"/>
        <v>0</v>
      </c>
      <c r="S1438" s="99" t="str">
        <f t="shared" si="271"/>
        <v>GROWTH</v>
      </c>
      <c r="T1438" s="68">
        <v>0</v>
      </c>
      <c r="U1438" s="100" t="str">
        <f t="shared" si="272"/>
        <v/>
      </c>
      <c r="V1438" s="96">
        <v>0</v>
      </c>
      <c r="W1438" s="101">
        <f t="shared" si="273"/>
        <v>20</v>
      </c>
      <c r="X1438" s="102" t="b">
        <f t="shared" si="274"/>
        <v>0</v>
      </c>
      <c r="Y1438" s="103" t="b">
        <f t="shared" si="275"/>
        <v>0</v>
      </c>
      <c r="Z1438" s="74">
        <v>0</v>
      </c>
      <c r="AA1438" s="84"/>
      <c r="AB1438" s="84" t="s">
        <v>132</v>
      </c>
      <c r="AC1438" s="3"/>
    </row>
    <row r="1439" spans="1:29" ht="14.25" customHeight="1">
      <c r="A1439" s="84" t="s">
        <v>133</v>
      </c>
      <c r="B1439" s="82" t="s">
        <v>52</v>
      </c>
      <c r="C1439" s="82" t="s">
        <v>3105</v>
      </c>
      <c r="D1439" s="82">
        <v>1000004328</v>
      </c>
      <c r="E1439" s="82" t="s">
        <v>3106</v>
      </c>
      <c r="F1439" s="83">
        <v>45770</v>
      </c>
      <c r="G1439" s="66" t="str">
        <f t="shared" si="264"/>
        <v>Targeted Dealer</v>
      </c>
      <c r="H1439" s="66"/>
      <c r="I1439" s="67">
        <v>230</v>
      </c>
      <c r="J1439" s="67">
        <f t="shared" si="265"/>
        <v>230</v>
      </c>
      <c r="K1439" s="68">
        <v>359.15</v>
      </c>
      <c r="L1439" s="68">
        <f t="shared" si="266"/>
        <v>-129.14999999999998</v>
      </c>
      <c r="M1439" s="68">
        <f t="shared" si="267"/>
        <v>156.15217391304347</v>
      </c>
      <c r="N1439" s="96">
        <v>288</v>
      </c>
      <c r="O1439" s="97" t="str">
        <f t="shared" si="268"/>
        <v>DEC</v>
      </c>
      <c r="P1439" s="96">
        <v>288</v>
      </c>
      <c r="Q1439" s="98">
        <f t="shared" si="269"/>
        <v>71.149999999999977</v>
      </c>
      <c r="R1439" s="97">
        <f t="shared" si="270"/>
        <v>0.24704861111111098</v>
      </c>
      <c r="S1439" s="99" t="str">
        <f t="shared" si="271"/>
        <v>GROWTH</v>
      </c>
      <c r="T1439" s="68">
        <v>0</v>
      </c>
      <c r="U1439" s="100" t="str">
        <f t="shared" si="272"/>
        <v/>
      </c>
      <c r="V1439" s="96">
        <v>0</v>
      </c>
      <c r="W1439" s="101">
        <f t="shared" si="273"/>
        <v>359.15</v>
      </c>
      <c r="X1439" s="102" t="b">
        <f t="shared" si="274"/>
        <v>0</v>
      </c>
      <c r="Y1439" s="103" t="b">
        <f t="shared" si="275"/>
        <v>0</v>
      </c>
      <c r="Z1439" s="74">
        <v>0</v>
      </c>
      <c r="AA1439" s="69"/>
      <c r="AB1439" s="84" t="s">
        <v>133</v>
      </c>
      <c r="AC1439" s="3"/>
    </row>
    <row r="1440" spans="1:29" ht="14.25" customHeight="1">
      <c r="A1440" s="84" t="s">
        <v>133</v>
      </c>
      <c r="B1440" s="82" t="s">
        <v>27</v>
      </c>
      <c r="C1440" s="82" t="s">
        <v>3107</v>
      </c>
      <c r="D1440" s="82">
        <v>1000004144</v>
      </c>
      <c r="E1440" s="82" t="s">
        <v>3108</v>
      </c>
      <c r="F1440" s="83">
        <v>45565</v>
      </c>
      <c r="G1440" s="66" t="str">
        <f t="shared" si="264"/>
        <v>Targeted Dealer</v>
      </c>
      <c r="H1440" s="66"/>
      <c r="I1440" s="67">
        <v>65</v>
      </c>
      <c r="J1440" s="67">
        <f t="shared" si="265"/>
        <v>65</v>
      </c>
      <c r="K1440" s="68">
        <v>20</v>
      </c>
      <c r="L1440" s="68">
        <f t="shared" si="266"/>
        <v>45</v>
      </c>
      <c r="M1440" s="68">
        <f t="shared" si="267"/>
        <v>30.769230769230766</v>
      </c>
      <c r="N1440" s="96">
        <v>0</v>
      </c>
      <c r="O1440" s="97" t="str">
        <f t="shared" si="268"/>
        <v>DEC</v>
      </c>
      <c r="P1440" s="96">
        <v>0</v>
      </c>
      <c r="Q1440" s="98">
        <f t="shared" si="269"/>
        <v>20</v>
      </c>
      <c r="R1440" s="97" t="str">
        <f t="shared" si="270"/>
        <v xml:space="preserve"> </v>
      </c>
      <c r="S1440" s="99" t="b">
        <f t="shared" si="271"/>
        <v>0</v>
      </c>
      <c r="T1440" s="68">
        <v>0</v>
      </c>
      <c r="U1440" s="100" t="str">
        <f t="shared" si="272"/>
        <v>jAN</v>
      </c>
      <c r="V1440" s="96">
        <v>0</v>
      </c>
      <c r="W1440" s="101">
        <f t="shared" si="273"/>
        <v>20</v>
      </c>
      <c r="X1440" s="102">
        <f t="shared" si="274"/>
        <v>0</v>
      </c>
      <c r="Y1440" s="103" t="b">
        <f t="shared" si="275"/>
        <v>0</v>
      </c>
      <c r="Z1440" s="74">
        <v>1</v>
      </c>
      <c r="AA1440" s="69"/>
      <c r="AB1440" s="84" t="s">
        <v>133</v>
      </c>
      <c r="AC1440" s="3"/>
    </row>
    <row r="1441" spans="1:29" ht="14.25" customHeight="1">
      <c r="A1441" s="84" t="s">
        <v>131</v>
      </c>
      <c r="B1441" s="82" t="s">
        <v>101</v>
      </c>
      <c r="C1441" s="82" t="s">
        <v>3109</v>
      </c>
      <c r="D1441" s="82">
        <v>1000004318</v>
      </c>
      <c r="E1441" s="82" t="s">
        <v>3110</v>
      </c>
      <c r="F1441" s="83">
        <v>45765</v>
      </c>
      <c r="G1441" s="66" t="str">
        <f t="shared" si="264"/>
        <v>Targeted Dealer</v>
      </c>
      <c r="H1441" s="66"/>
      <c r="I1441" s="67">
        <v>50</v>
      </c>
      <c r="J1441" s="67">
        <f t="shared" si="265"/>
        <v>50</v>
      </c>
      <c r="K1441" s="68">
        <v>35</v>
      </c>
      <c r="L1441" s="68">
        <f t="shared" si="266"/>
        <v>15</v>
      </c>
      <c r="M1441" s="68">
        <f t="shared" si="267"/>
        <v>70</v>
      </c>
      <c r="N1441" s="96">
        <v>24</v>
      </c>
      <c r="O1441" s="97" t="str">
        <f t="shared" si="268"/>
        <v>DEC</v>
      </c>
      <c r="P1441" s="96">
        <v>24</v>
      </c>
      <c r="Q1441" s="98">
        <f t="shared" si="269"/>
        <v>11</v>
      </c>
      <c r="R1441" s="97">
        <f t="shared" si="270"/>
        <v>0.45833333333333326</v>
      </c>
      <c r="S1441" s="99" t="str">
        <f t="shared" si="271"/>
        <v>GROWTH</v>
      </c>
      <c r="T1441" s="68">
        <v>0</v>
      </c>
      <c r="U1441" s="100" t="str">
        <f t="shared" si="272"/>
        <v/>
      </c>
      <c r="V1441" s="96">
        <v>0</v>
      </c>
      <c r="W1441" s="101">
        <f t="shared" si="273"/>
        <v>35</v>
      </c>
      <c r="X1441" s="102" t="b">
        <f t="shared" si="274"/>
        <v>0</v>
      </c>
      <c r="Y1441" s="103" t="b">
        <f t="shared" si="275"/>
        <v>0</v>
      </c>
      <c r="Z1441" s="74">
        <v>0</v>
      </c>
      <c r="AA1441" s="84"/>
      <c r="AB1441" s="84" t="s">
        <v>131</v>
      </c>
      <c r="AC1441" s="3"/>
    </row>
    <row r="1442" spans="1:29" ht="14.25" customHeight="1">
      <c r="A1442" s="84" t="s">
        <v>134</v>
      </c>
      <c r="B1442" s="82" t="s">
        <v>62</v>
      </c>
      <c r="C1442" s="82" t="s">
        <v>3111</v>
      </c>
      <c r="D1442" s="82">
        <v>1000004334</v>
      </c>
      <c r="E1442" s="82" t="s">
        <v>3112</v>
      </c>
      <c r="F1442" s="83">
        <v>45775</v>
      </c>
      <c r="G1442" s="66" t="str">
        <f t="shared" si="264"/>
        <v>Targeted Dealer</v>
      </c>
      <c r="H1442" s="66"/>
      <c r="I1442" s="67">
        <v>1200</v>
      </c>
      <c r="J1442" s="67">
        <f t="shared" si="265"/>
        <v>1200</v>
      </c>
      <c r="K1442" s="68">
        <v>817.75</v>
      </c>
      <c r="L1442" s="68">
        <f t="shared" si="266"/>
        <v>382.25</v>
      </c>
      <c r="M1442" s="68">
        <f t="shared" si="267"/>
        <v>68.145833333333329</v>
      </c>
      <c r="N1442" s="96">
        <v>1051</v>
      </c>
      <c r="O1442" s="97" t="str">
        <f t="shared" si="268"/>
        <v>DEC</v>
      </c>
      <c r="P1442" s="96">
        <v>1051</v>
      </c>
      <c r="Q1442" s="98">
        <f t="shared" si="269"/>
        <v>-233.25</v>
      </c>
      <c r="R1442" s="97">
        <f t="shared" si="270"/>
        <v>-0.22193149381541388</v>
      </c>
      <c r="S1442" s="99" t="str">
        <f t="shared" si="271"/>
        <v>DEGROWTH</v>
      </c>
      <c r="T1442" s="68">
        <v>0</v>
      </c>
      <c r="U1442" s="100" t="str">
        <f t="shared" si="272"/>
        <v/>
      </c>
      <c r="V1442" s="96">
        <v>0</v>
      </c>
      <c r="W1442" s="101">
        <f t="shared" si="273"/>
        <v>817.75</v>
      </c>
      <c r="X1442" s="102" t="b">
        <f t="shared" si="274"/>
        <v>0</v>
      </c>
      <c r="Y1442" s="103" t="b">
        <f t="shared" si="275"/>
        <v>0</v>
      </c>
      <c r="Z1442" s="74">
        <v>0</v>
      </c>
      <c r="AA1442" s="69"/>
      <c r="AB1442" s="84" t="s">
        <v>134</v>
      </c>
      <c r="AC1442" s="3"/>
    </row>
    <row r="1443" spans="1:29" ht="14.25" customHeight="1">
      <c r="A1443" s="84" t="s">
        <v>130</v>
      </c>
      <c r="B1443" s="82" t="s">
        <v>111</v>
      </c>
      <c r="C1443" s="82" t="s">
        <v>493</v>
      </c>
      <c r="D1443" s="82">
        <v>1000001982</v>
      </c>
      <c r="E1443" s="82" t="s">
        <v>494</v>
      </c>
      <c r="F1443" s="83">
        <v>44739</v>
      </c>
      <c r="G1443" s="66" t="str">
        <f t="shared" si="264"/>
        <v>Targeted Dealer</v>
      </c>
      <c r="H1443" s="66"/>
      <c r="I1443" s="67">
        <v>25</v>
      </c>
      <c r="J1443" s="67">
        <f t="shared" si="265"/>
        <v>25</v>
      </c>
      <c r="K1443" s="68">
        <v>0</v>
      </c>
      <c r="L1443" s="68">
        <f t="shared" si="266"/>
        <v>25</v>
      </c>
      <c r="M1443" s="68">
        <f t="shared" si="267"/>
        <v>0</v>
      </c>
      <c r="N1443" s="96">
        <v>80</v>
      </c>
      <c r="O1443" s="97" t="str">
        <f t="shared" si="268"/>
        <v>DEC</v>
      </c>
      <c r="P1443" s="96">
        <v>80</v>
      </c>
      <c r="Q1443" s="98">
        <f t="shared" si="269"/>
        <v>-80</v>
      </c>
      <c r="R1443" s="97">
        <f t="shared" si="270"/>
        <v>-1</v>
      </c>
      <c r="S1443" s="99" t="str">
        <f t="shared" si="271"/>
        <v>DEGROWTH</v>
      </c>
      <c r="T1443" s="68">
        <v>0</v>
      </c>
      <c r="U1443" s="100" t="str">
        <f t="shared" si="272"/>
        <v>jAN</v>
      </c>
      <c r="V1443" s="96">
        <v>0</v>
      </c>
      <c r="W1443" s="101">
        <f t="shared" si="273"/>
        <v>0</v>
      </c>
      <c r="X1443" s="102">
        <f t="shared" si="274"/>
        <v>0</v>
      </c>
      <c r="Y1443" s="103" t="b">
        <f t="shared" si="275"/>
        <v>0</v>
      </c>
      <c r="Z1443" s="74">
        <v>0</v>
      </c>
      <c r="AA1443" s="84"/>
      <c r="AB1443" s="84" t="s">
        <v>130</v>
      </c>
      <c r="AC1443" s="3"/>
    </row>
    <row r="1444" spans="1:29" ht="14.25" customHeight="1">
      <c r="A1444" s="84" t="s">
        <v>133</v>
      </c>
      <c r="B1444" s="82" t="s">
        <v>52</v>
      </c>
      <c r="C1444" s="82" t="s">
        <v>3113</v>
      </c>
      <c r="D1444" s="82">
        <v>1000004327</v>
      </c>
      <c r="E1444" s="82" t="s">
        <v>3114</v>
      </c>
      <c r="F1444" s="83">
        <v>45770</v>
      </c>
      <c r="G1444" s="66" t="str">
        <f t="shared" si="264"/>
        <v>Targeted Dealer</v>
      </c>
      <c r="H1444" s="66"/>
      <c r="I1444" s="67">
        <v>160</v>
      </c>
      <c r="J1444" s="67">
        <f t="shared" si="265"/>
        <v>160</v>
      </c>
      <c r="K1444" s="68">
        <v>209</v>
      </c>
      <c r="L1444" s="68">
        <f t="shared" si="266"/>
        <v>-49</v>
      </c>
      <c r="M1444" s="68">
        <f t="shared" si="267"/>
        <v>130.625</v>
      </c>
      <c r="N1444" s="96">
        <v>162.5</v>
      </c>
      <c r="O1444" s="97" t="str">
        <f t="shared" si="268"/>
        <v>DEC</v>
      </c>
      <c r="P1444" s="96">
        <v>162.5</v>
      </c>
      <c r="Q1444" s="98">
        <f t="shared" si="269"/>
        <v>46.5</v>
      </c>
      <c r="R1444" s="97">
        <f t="shared" si="270"/>
        <v>0.2861538461538462</v>
      </c>
      <c r="S1444" s="99" t="str">
        <f t="shared" si="271"/>
        <v>GROWTH</v>
      </c>
      <c r="T1444" s="68">
        <v>0</v>
      </c>
      <c r="U1444" s="100" t="str">
        <f t="shared" si="272"/>
        <v/>
      </c>
      <c r="V1444" s="96">
        <v>0</v>
      </c>
      <c r="W1444" s="101">
        <f t="shared" si="273"/>
        <v>209</v>
      </c>
      <c r="X1444" s="102" t="b">
        <f t="shared" si="274"/>
        <v>0</v>
      </c>
      <c r="Y1444" s="103" t="b">
        <f t="shared" si="275"/>
        <v>0</v>
      </c>
      <c r="Z1444" s="74">
        <v>0</v>
      </c>
      <c r="AA1444" s="69"/>
      <c r="AB1444" s="84" t="s">
        <v>133</v>
      </c>
      <c r="AC1444" s="3"/>
    </row>
    <row r="1445" spans="1:29" ht="14.25" customHeight="1">
      <c r="A1445" s="84" t="s">
        <v>133</v>
      </c>
      <c r="B1445" s="82" t="s">
        <v>21</v>
      </c>
      <c r="C1445" s="82" t="s">
        <v>3115</v>
      </c>
      <c r="D1445" s="82">
        <v>1000004333</v>
      </c>
      <c r="E1445" s="82" t="s">
        <v>261</v>
      </c>
      <c r="F1445" s="83">
        <v>45773</v>
      </c>
      <c r="G1445" s="66" t="str">
        <f t="shared" si="264"/>
        <v>Targeted Dealer</v>
      </c>
      <c r="H1445" s="66"/>
      <c r="I1445" s="67">
        <v>52</v>
      </c>
      <c r="J1445" s="67">
        <f t="shared" si="265"/>
        <v>52</v>
      </c>
      <c r="K1445" s="68">
        <v>26</v>
      </c>
      <c r="L1445" s="68">
        <f t="shared" si="266"/>
        <v>26</v>
      </c>
      <c r="M1445" s="68">
        <f t="shared" si="267"/>
        <v>50</v>
      </c>
      <c r="N1445" s="96">
        <v>13</v>
      </c>
      <c r="O1445" s="97" t="str">
        <f t="shared" si="268"/>
        <v>DEC</v>
      </c>
      <c r="P1445" s="96">
        <v>13</v>
      </c>
      <c r="Q1445" s="98">
        <f t="shared" si="269"/>
        <v>13</v>
      </c>
      <c r="R1445" s="97">
        <f t="shared" si="270"/>
        <v>1</v>
      </c>
      <c r="S1445" s="99" t="str">
        <f t="shared" si="271"/>
        <v>GROWTH</v>
      </c>
      <c r="T1445" s="68">
        <v>0</v>
      </c>
      <c r="U1445" s="100" t="str">
        <f t="shared" si="272"/>
        <v/>
      </c>
      <c r="V1445" s="96">
        <v>0</v>
      </c>
      <c r="W1445" s="101">
        <f t="shared" si="273"/>
        <v>26</v>
      </c>
      <c r="X1445" s="102" t="b">
        <f t="shared" si="274"/>
        <v>0</v>
      </c>
      <c r="Y1445" s="103" t="b">
        <f t="shared" si="275"/>
        <v>0</v>
      </c>
      <c r="Z1445" s="74">
        <v>0</v>
      </c>
      <c r="AA1445" s="69"/>
      <c r="AB1445" s="84" t="s">
        <v>133</v>
      </c>
      <c r="AC1445" s="3"/>
    </row>
    <row r="1446" spans="1:29" ht="14.25" customHeight="1">
      <c r="A1446" s="84" t="s">
        <v>132</v>
      </c>
      <c r="B1446" s="82" t="s">
        <v>101</v>
      </c>
      <c r="C1446" s="82" t="s">
        <v>495</v>
      </c>
      <c r="D1446" s="82">
        <v>1000004320</v>
      </c>
      <c r="E1446" s="82" t="s">
        <v>496</v>
      </c>
      <c r="F1446" s="83">
        <v>45768</v>
      </c>
      <c r="G1446" s="66" t="str">
        <f t="shared" si="264"/>
        <v>Targeted Dealer</v>
      </c>
      <c r="H1446" s="66"/>
      <c r="I1446" s="67">
        <v>200</v>
      </c>
      <c r="J1446" s="67">
        <f t="shared" si="265"/>
        <v>200</v>
      </c>
      <c r="K1446" s="68">
        <v>0</v>
      </c>
      <c r="L1446" s="68">
        <f t="shared" si="266"/>
        <v>200</v>
      </c>
      <c r="M1446" s="68">
        <f t="shared" si="267"/>
        <v>0</v>
      </c>
      <c r="N1446" s="96">
        <v>0</v>
      </c>
      <c r="O1446" s="97" t="str">
        <f t="shared" si="268"/>
        <v>DEC</v>
      </c>
      <c r="P1446" s="96">
        <v>0</v>
      </c>
      <c r="Q1446" s="98">
        <f t="shared" si="269"/>
        <v>0</v>
      </c>
      <c r="R1446" s="97" t="str">
        <f t="shared" si="270"/>
        <v xml:space="preserve"> </v>
      </c>
      <c r="S1446" s="99" t="b">
        <f t="shared" si="271"/>
        <v>0</v>
      </c>
      <c r="T1446" s="68">
        <v>0</v>
      </c>
      <c r="U1446" s="100" t="str">
        <f t="shared" si="272"/>
        <v/>
      </c>
      <c r="V1446" s="96">
        <v>0</v>
      </c>
      <c r="W1446" s="101">
        <f t="shared" si="273"/>
        <v>0</v>
      </c>
      <c r="X1446" s="102" t="b">
        <f t="shared" si="274"/>
        <v>0</v>
      </c>
      <c r="Y1446" s="103" t="b">
        <f t="shared" si="275"/>
        <v>0</v>
      </c>
      <c r="Z1446" s="74">
        <v>1</v>
      </c>
      <c r="AA1446" s="84"/>
      <c r="AB1446" s="84" t="s">
        <v>132</v>
      </c>
      <c r="AC1446" s="3"/>
    </row>
    <row r="1447" spans="1:29" ht="14.25" customHeight="1">
      <c r="A1447" s="84" t="s">
        <v>132</v>
      </c>
      <c r="B1447" s="82" t="s">
        <v>101</v>
      </c>
      <c r="C1447" s="82" t="s">
        <v>3116</v>
      </c>
      <c r="D1447" s="82">
        <v>1000004326</v>
      </c>
      <c r="E1447" s="82" t="s">
        <v>3117</v>
      </c>
      <c r="F1447" s="83">
        <v>45770</v>
      </c>
      <c r="G1447" s="66" t="str">
        <f t="shared" si="264"/>
        <v>Targeted Dealer</v>
      </c>
      <c r="H1447" s="66"/>
      <c r="I1447" s="67">
        <v>150</v>
      </c>
      <c r="J1447" s="67">
        <f t="shared" si="265"/>
        <v>150</v>
      </c>
      <c r="K1447" s="68">
        <v>156</v>
      </c>
      <c r="L1447" s="68">
        <f t="shared" si="266"/>
        <v>-6</v>
      </c>
      <c r="M1447" s="68">
        <f t="shared" si="267"/>
        <v>104</v>
      </c>
      <c r="N1447" s="96">
        <v>184</v>
      </c>
      <c r="O1447" s="97" t="str">
        <f t="shared" si="268"/>
        <v>DEC</v>
      </c>
      <c r="P1447" s="96">
        <v>184</v>
      </c>
      <c r="Q1447" s="98">
        <f t="shared" si="269"/>
        <v>-28</v>
      </c>
      <c r="R1447" s="97">
        <f t="shared" si="270"/>
        <v>-0.15217391304347827</v>
      </c>
      <c r="S1447" s="99" t="str">
        <f t="shared" si="271"/>
        <v>DEGROWTH</v>
      </c>
      <c r="T1447" s="68">
        <v>0</v>
      </c>
      <c r="U1447" s="100" t="str">
        <f t="shared" si="272"/>
        <v/>
      </c>
      <c r="V1447" s="96">
        <v>0</v>
      </c>
      <c r="W1447" s="101">
        <f t="shared" si="273"/>
        <v>156</v>
      </c>
      <c r="X1447" s="102" t="b">
        <f t="shared" si="274"/>
        <v>0</v>
      </c>
      <c r="Y1447" s="103" t="b">
        <f t="shared" si="275"/>
        <v>0</v>
      </c>
      <c r="Z1447" s="74">
        <v>0</v>
      </c>
      <c r="AA1447" s="84"/>
      <c r="AB1447" s="84" t="s">
        <v>132</v>
      </c>
      <c r="AC1447" s="3"/>
    </row>
    <row r="1448" spans="1:29" ht="14.25" customHeight="1">
      <c r="A1448" s="84" t="s">
        <v>132</v>
      </c>
      <c r="B1448" s="82" t="s">
        <v>101</v>
      </c>
      <c r="C1448" s="82" t="s">
        <v>3118</v>
      </c>
      <c r="D1448" s="82">
        <v>1000004330</v>
      </c>
      <c r="E1448" s="82" t="s">
        <v>3119</v>
      </c>
      <c r="F1448" s="83">
        <v>45771</v>
      </c>
      <c r="G1448" s="66" t="str">
        <f t="shared" si="264"/>
        <v>Targeted Dealer</v>
      </c>
      <c r="H1448" s="66"/>
      <c r="I1448" s="67">
        <v>125</v>
      </c>
      <c r="J1448" s="67">
        <f t="shared" si="265"/>
        <v>125</v>
      </c>
      <c r="K1448" s="68">
        <v>130</v>
      </c>
      <c r="L1448" s="68">
        <f t="shared" si="266"/>
        <v>-5</v>
      </c>
      <c r="M1448" s="68">
        <f t="shared" si="267"/>
        <v>104</v>
      </c>
      <c r="N1448" s="96">
        <v>190</v>
      </c>
      <c r="O1448" s="97" t="str">
        <f t="shared" si="268"/>
        <v>DEC</v>
      </c>
      <c r="P1448" s="96">
        <v>190</v>
      </c>
      <c r="Q1448" s="98">
        <f t="shared" si="269"/>
        <v>-60</v>
      </c>
      <c r="R1448" s="97">
        <f t="shared" si="270"/>
        <v>-0.31578947368421051</v>
      </c>
      <c r="S1448" s="99" t="str">
        <f t="shared" si="271"/>
        <v>DEGROWTH</v>
      </c>
      <c r="T1448" s="68">
        <v>0</v>
      </c>
      <c r="U1448" s="100" t="str">
        <f t="shared" si="272"/>
        <v/>
      </c>
      <c r="V1448" s="96">
        <v>0</v>
      </c>
      <c r="W1448" s="101">
        <f t="shared" si="273"/>
        <v>130</v>
      </c>
      <c r="X1448" s="102" t="b">
        <f t="shared" si="274"/>
        <v>0</v>
      </c>
      <c r="Y1448" s="103" t="b">
        <f t="shared" si="275"/>
        <v>0</v>
      </c>
      <c r="Z1448" s="74">
        <v>0</v>
      </c>
      <c r="AA1448" s="84"/>
      <c r="AB1448" s="84" t="s">
        <v>132</v>
      </c>
      <c r="AC1448" s="3"/>
    </row>
    <row r="1449" spans="1:29" ht="14.25" customHeight="1">
      <c r="A1449" s="84" t="s">
        <v>134</v>
      </c>
      <c r="B1449" s="82" t="s">
        <v>65</v>
      </c>
      <c r="C1449" s="82" t="s">
        <v>3120</v>
      </c>
      <c r="D1449" s="82">
        <v>1000004353</v>
      </c>
      <c r="E1449" s="82" t="s">
        <v>3121</v>
      </c>
      <c r="F1449" s="83">
        <v>45779</v>
      </c>
      <c r="G1449" s="66" t="str">
        <f t="shared" si="264"/>
        <v>Targeted Dealer</v>
      </c>
      <c r="H1449" s="66"/>
      <c r="I1449" s="67">
        <v>700</v>
      </c>
      <c r="J1449" s="67">
        <f t="shared" si="265"/>
        <v>700</v>
      </c>
      <c r="K1449" s="68">
        <v>586</v>
      </c>
      <c r="L1449" s="68">
        <f t="shared" si="266"/>
        <v>114</v>
      </c>
      <c r="M1449" s="68">
        <f t="shared" si="267"/>
        <v>83.714285714285708</v>
      </c>
      <c r="N1449" s="96">
        <v>600.5</v>
      </c>
      <c r="O1449" s="97" t="str">
        <f t="shared" si="268"/>
        <v>DEC</v>
      </c>
      <c r="P1449" s="96">
        <v>600.5</v>
      </c>
      <c r="Q1449" s="98">
        <f t="shared" si="269"/>
        <v>-14.5</v>
      </c>
      <c r="R1449" s="97">
        <f t="shared" si="270"/>
        <v>-2.4146544546211457E-2</v>
      </c>
      <c r="S1449" s="99" t="str">
        <f t="shared" si="271"/>
        <v>DEGROWTH</v>
      </c>
      <c r="T1449" s="68">
        <v>0</v>
      </c>
      <c r="U1449" s="100" t="str">
        <f t="shared" si="272"/>
        <v/>
      </c>
      <c r="V1449" s="96">
        <v>0</v>
      </c>
      <c r="W1449" s="101">
        <f t="shared" si="273"/>
        <v>586</v>
      </c>
      <c r="X1449" s="102" t="b">
        <f t="shared" si="274"/>
        <v>0</v>
      </c>
      <c r="Y1449" s="103" t="b">
        <f t="shared" si="275"/>
        <v>0</v>
      </c>
      <c r="Z1449" s="74">
        <v>0</v>
      </c>
      <c r="AA1449" s="69"/>
      <c r="AB1449" s="84" t="s">
        <v>134</v>
      </c>
      <c r="AC1449" s="3"/>
    </row>
    <row r="1450" spans="1:29" ht="14.25" customHeight="1">
      <c r="A1450" s="84" t="s">
        <v>132</v>
      </c>
      <c r="B1450" s="82" t="s">
        <v>103</v>
      </c>
      <c r="C1450" s="82" t="s">
        <v>497</v>
      </c>
      <c r="D1450" s="82">
        <v>1000004332</v>
      </c>
      <c r="E1450" s="82" t="s">
        <v>498</v>
      </c>
      <c r="F1450" s="83">
        <v>45772</v>
      </c>
      <c r="G1450" s="66" t="str">
        <f t="shared" si="264"/>
        <v>Targeted Dealer</v>
      </c>
      <c r="H1450" s="66"/>
      <c r="I1450" s="67">
        <v>25</v>
      </c>
      <c r="J1450" s="67">
        <f t="shared" si="265"/>
        <v>25</v>
      </c>
      <c r="K1450" s="68">
        <v>0</v>
      </c>
      <c r="L1450" s="68">
        <f t="shared" si="266"/>
        <v>25</v>
      </c>
      <c r="M1450" s="68">
        <f t="shared" si="267"/>
        <v>0</v>
      </c>
      <c r="N1450" s="96">
        <v>0</v>
      </c>
      <c r="O1450" s="97" t="str">
        <f t="shared" si="268"/>
        <v>DEC</v>
      </c>
      <c r="P1450" s="96">
        <v>0</v>
      </c>
      <c r="Q1450" s="98">
        <f t="shared" si="269"/>
        <v>0</v>
      </c>
      <c r="R1450" s="97" t="str">
        <f t="shared" si="270"/>
        <v xml:space="preserve"> </v>
      </c>
      <c r="S1450" s="99" t="b">
        <f t="shared" si="271"/>
        <v>0</v>
      </c>
      <c r="T1450" s="68">
        <v>0</v>
      </c>
      <c r="U1450" s="100" t="str">
        <f t="shared" si="272"/>
        <v/>
      </c>
      <c r="V1450" s="96">
        <v>0</v>
      </c>
      <c r="W1450" s="101">
        <f t="shared" si="273"/>
        <v>0</v>
      </c>
      <c r="X1450" s="102" t="b">
        <f t="shared" si="274"/>
        <v>0</v>
      </c>
      <c r="Y1450" s="103" t="b">
        <f t="shared" si="275"/>
        <v>0</v>
      </c>
      <c r="Z1450" s="74">
        <v>0</v>
      </c>
      <c r="AA1450" s="84"/>
      <c r="AB1450" s="84" t="s">
        <v>132</v>
      </c>
      <c r="AC1450" s="3"/>
    </row>
    <row r="1451" spans="1:29" ht="14.25" customHeight="1">
      <c r="A1451" s="84" t="s">
        <v>134</v>
      </c>
      <c r="B1451" s="82" t="s">
        <v>61</v>
      </c>
      <c r="C1451" s="82" t="s">
        <v>3122</v>
      </c>
      <c r="D1451" s="82">
        <v>1000004348</v>
      </c>
      <c r="E1451" s="82" t="s">
        <v>3123</v>
      </c>
      <c r="F1451" s="83">
        <v>45783</v>
      </c>
      <c r="G1451" s="66" t="str">
        <f t="shared" si="264"/>
        <v>Targeted Dealer</v>
      </c>
      <c r="H1451" s="66"/>
      <c r="I1451" s="67">
        <v>50</v>
      </c>
      <c r="J1451" s="67">
        <f t="shared" si="265"/>
        <v>50</v>
      </c>
      <c r="K1451" s="68">
        <v>75.5</v>
      </c>
      <c r="L1451" s="68">
        <f t="shared" si="266"/>
        <v>-25.5</v>
      </c>
      <c r="M1451" s="68">
        <f t="shared" si="267"/>
        <v>151</v>
      </c>
      <c r="N1451" s="96">
        <v>75</v>
      </c>
      <c r="O1451" s="97" t="str">
        <f t="shared" si="268"/>
        <v>DEC</v>
      </c>
      <c r="P1451" s="96">
        <v>75</v>
      </c>
      <c r="Q1451" s="98">
        <f t="shared" si="269"/>
        <v>0.5</v>
      </c>
      <c r="R1451" s="97">
        <f t="shared" si="270"/>
        <v>6.6666666666665986E-3</v>
      </c>
      <c r="S1451" s="99" t="str">
        <f t="shared" si="271"/>
        <v>GROWTH</v>
      </c>
      <c r="T1451" s="68">
        <v>0</v>
      </c>
      <c r="U1451" s="100" t="str">
        <f t="shared" si="272"/>
        <v/>
      </c>
      <c r="V1451" s="96">
        <v>0</v>
      </c>
      <c r="W1451" s="101">
        <f t="shared" si="273"/>
        <v>75.5</v>
      </c>
      <c r="X1451" s="102" t="b">
        <f t="shared" si="274"/>
        <v>0</v>
      </c>
      <c r="Y1451" s="103" t="b">
        <f t="shared" si="275"/>
        <v>0</v>
      </c>
      <c r="Z1451" s="74">
        <v>0</v>
      </c>
      <c r="AA1451" s="69"/>
      <c r="AB1451" s="84" t="s">
        <v>134</v>
      </c>
      <c r="AC1451" s="3"/>
    </row>
    <row r="1452" spans="1:29" ht="14.25" customHeight="1">
      <c r="A1452" s="84" t="s">
        <v>134</v>
      </c>
      <c r="B1452" s="82" t="s">
        <v>78</v>
      </c>
      <c r="C1452" s="82" t="s">
        <v>3124</v>
      </c>
      <c r="D1452" s="82">
        <v>1000004337</v>
      </c>
      <c r="E1452" s="82" t="s">
        <v>3125</v>
      </c>
      <c r="F1452" s="83">
        <v>45776</v>
      </c>
      <c r="G1452" s="66" t="str">
        <f t="shared" si="264"/>
        <v>Targeted Dealer</v>
      </c>
      <c r="H1452" s="66"/>
      <c r="I1452" s="67">
        <v>120</v>
      </c>
      <c r="J1452" s="67">
        <f t="shared" si="265"/>
        <v>120</v>
      </c>
      <c r="K1452" s="68">
        <v>24.5</v>
      </c>
      <c r="L1452" s="68">
        <f t="shared" si="266"/>
        <v>95.5</v>
      </c>
      <c r="M1452" s="68">
        <f t="shared" si="267"/>
        <v>20.416666666666668</v>
      </c>
      <c r="N1452" s="96">
        <v>73.5</v>
      </c>
      <c r="O1452" s="97" t="str">
        <f t="shared" si="268"/>
        <v>DEC</v>
      </c>
      <c r="P1452" s="96">
        <v>73.5</v>
      </c>
      <c r="Q1452" s="98">
        <f t="shared" si="269"/>
        <v>-49</v>
      </c>
      <c r="R1452" s="97">
        <f t="shared" si="270"/>
        <v>-0.66666666666666674</v>
      </c>
      <c r="S1452" s="99" t="str">
        <f t="shared" si="271"/>
        <v>DEGROWTH</v>
      </c>
      <c r="T1452" s="68">
        <v>0</v>
      </c>
      <c r="U1452" s="100" t="str">
        <f t="shared" si="272"/>
        <v/>
      </c>
      <c r="V1452" s="96">
        <v>0</v>
      </c>
      <c r="W1452" s="101">
        <f t="shared" si="273"/>
        <v>24.5</v>
      </c>
      <c r="X1452" s="102" t="b">
        <f t="shared" si="274"/>
        <v>0</v>
      </c>
      <c r="Y1452" s="103" t="b">
        <f t="shared" si="275"/>
        <v>0</v>
      </c>
      <c r="Z1452" s="74">
        <v>0</v>
      </c>
      <c r="AA1452" s="69"/>
      <c r="AB1452" s="84" t="s">
        <v>134</v>
      </c>
      <c r="AC1452" s="3"/>
    </row>
    <row r="1453" spans="1:29" ht="14.25" customHeight="1">
      <c r="A1453" s="84" t="s">
        <v>133</v>
      </c>
      <c r="B1453" s="82" t="s">
        <v>40</v>
      </c>
      <c r="C1453" s="82" t="s">
        <v>499</v>
      </c>
      <c r="D1453" s="82">
        <v>1000004336</v>
      </c>
      <c r="E1453" s="82" t="s">
        <v>500</v>
      </c>
      <c r="F1453" s="83">
        <v>45776</v>
      </c>
      <c r="G1453" s="66" t="str">
        <f t="shared" si="264"/>
        <v>Targeted Dealer</v>
      </c>
      <c r="H1453" s="66"/>
      <c r="I1453" s="67">
        <v>20</v>
      </c>
      <c r="J1453" s="67">
        <f t="shared" si="265"/>
        <v>20</v>
      </c>
      <c r="K1453" s="68">
        <v>25</v>
      </c>
      <c r="L1453" s="68">
        <f t="shared" si="266"/>
        <v>-5</v>
      </c>
      <c r="M1453" s="68">
        <f t="shared" si="267"/>
        <v>125</v>
      </c>
      <c r="N1453" s="96">
        <v>15</v>
      </c>
      <c r="O1453" s="97" t="str">
        <f t="shared" si="268"/>
        <v>DEC</v>
      </c>
      <c r="P1453" s="96">
        <v>15</v>
      </c>
      <c r="Q1453" s="98">
        <f t="shared" si="269"/>
        <v>10</v>
      </c>
      <c r="R1453" s="97">
        <f t="shared" si="270"/>
        <v>0.66666666666666674</v>
      </c>
      <c r="S1453" s="99" t="str">
        <f t="shared" si="271"/>
        <v>GROWTH</v>
      </c>
      <c r="T1453" s="68">
        <v>0</v>
      </c>
      <c r="U1453" s="100" t="str">
        <f t="shared" si="272"/>
        <v/>
      </c>
      <c r="V1453" s="96">
        <v>0</v>
      </c>
      <c r="W1453" s="101">
        <f t="shared" si="273"/>
        <v>25</v>
      </c>
      <c r="X1453" s="102" t="b">
        <f t="shared" si="274"/>
        <v>0</v>
      </c>
      <c r="Y1453" s="103" t="b">
        <f t="shared" si="275"/>
        <v>0</v>
      </c>
      <c r="Z1453" s="74">
        <v>0</v>
      </c>
      <c r="AA1453" s="69"/>
      <c r="AB1453" s="84" t="s">
        <v>133</v>
      </c>
      <c r="AC1453" s="3"/>
    </row>
    <row r="1454" spans="1:29" ht="14.25" customHeight="1">
      <c r="A1454" s="84" t="s">
        <v>130</v>
      </c>
      <c r="B1454" s="82" t="s">
        <v>108</v>
      </c>
      <c r="C1454" s="82" t="s">
        <v>3126</v>
      </c>
      <c r="D1454" s="82">
        <v>1000004346</v>
      </c>
      <c r="E1454" s="82" t="s">
        <v>3127</v>
      </c>
      <c r="F1454" s="83">
        <v>45777</v>
      </c>
      <c r="G1454" s="66" t="str">
        <f t="shared" si="264"/>
        <v>Targeted Dealer</v>
      </c>
      <c r="H1454" s="66"/>
      <c r="I1454" s="67">
        <v>200</v>
      </c>
      <c r="J1454" s="67">
        <f t="shared" si="265"/>
        <v>200</v>
      </c>
      <c r="K1454" s="68">
        <v>239.5</v>
      </c>
      <c r="L1454" s="68">
        <f t="shared" si="266"/>
        <v>-39.5</v>
      </c>
      <c r="M1454" s="68">
        <f t="shared" si="267"/>
        <v>119.75</v>
      </c>
      <c r="N1454" s="96">
        <v>235</v>
      </c>
      <c r="O1454" s="97" t="str">
        <f t="shared" si="268"/>
        <v>DEC</v>
      </c>
      <c r="P1454" s="96">
        <v>235</v>
      </c>
      <c r="Q1454" s="98">
        <f t="shared" si="269"/>
        <v>4.5</v>
      </c>
      <c r="R1454" s="97">
        <f t="shared" si="270"/>
        <v>1.9148936170212849E-2</v>
      </c>
      <c r="S1454" s="99" t="str">
        <f t="shared" si="271"/>
        <v>GROWTH</v>
      </c>
      <c r="T1454" s="68">
        <v>0</v>
      </c>
      <c r="U1454" s="100" t="str">
        <f t="shared" si="272"/>
        <v/>
      </c>
      <c r="V1454" s="96">
        <v>0</v>
      </c>
      <c r="W1454" s="101">
        <f t="shared" si="273"/>
        <v>239.5</v>
      </c>
      <c r="X1454" s="102" t="b">
        <f t="shared" si="274"/>
        <v>0</v>
      </c>
      <c r="Y1454" s="103" t="b">
        <f t="shared" si="275"/>
        <v>0</v>
      </c>
      <c r="Z1454" s="74">
        <v>0</v>
      </c>
      <c r="AA1454" s="84"/>
      <c r="AB1454" s="84" t="s">
        <v>130</v>
      </c>
      <c r="AC1454" s="3"/>
    </row>
    <row r="1455" spans="1:29" ht="14.25" customHeight="1">
      <c r="A1455" s="84" t="s">
        <v>133</v>
      </c>
      <c r="B1455" s="82" t="s">
        <v>21</v>
      </c>
      <c r="C1455" s="82" t="s">
        <v>3128</v>
      </c>
      <c r="D1455" s="82">
        <v>1000004354</v>
      </c>
      <c r="E1455" s="82" t="s">
        <v>3129</v>
      </c>
      <c r="F1455" s="83">
        <v>45785</v>
      </c>
      <c r="G1455" s="66" t="str">
        <f t="shared" si="264"/>
        <v>Targeted Dealer</v>
      </c>
      <c r="H1455" s="66"/>
      <c r="I1455" s="67">
        <v>60</v>
      </c>
      <c r="J1455" s="67">
        <f t="shared" si="265"/>
        <v>60</v>
      </c>
      <c r="K1455" s="68">
        <v>78</v>
      </c>
      <c r="L1455" s="68">
        <f t="shared" si="266"/>
        <v>-18</v>
      </c>
      <c r="M1455" s="68">
        <f t="shared" si="267"/>
        <v>130</v>
      </c>
      <c r="N1455" s="96">
        <v>62</v>
      </c>
      <c r="O1455" s="97" t="str">
        <f t="shared" si="268"/>
        <v>DEC</v>
      </c>
      <c r="P1455" s="96">
        <v>62</v>
      </c>
      <c r="Q1455" s="98">
        <f t="shared" si="269"/>
        <v>16</v>
      </c>
      <c r="R1455" s="97">
        <f t="shared" si="270"/>
        <v>0.25806451612903225</v>
      </c>
      <c r="S1455" s="99" t="str">
        <f t="shared" si="271"/>
        <v>GROWTH</v>
      </c>
      <c r="T1455" s="68">
        <v>0</v>
      </c>
      <c r="U1455" s="100" t="str">
        <f t="shared" si="272"/>
        <v/>
      </c>
      <c r="V1455" s="96">
        <v>0</v>
      </c>
      <c r="W1455" s="101">
        <f t="shared" si="273"/>
        <v>78</v>
      </c>
      <c r="X1455" s="102" t="b">
        <f t="shared" si="274"/>
        <v>0</v>
      </c>
      <c r="Y1455" s="103" t="b">
        <f t="shared" si="275"/>
        <v>0</v>
      </c>
      <c r="Z1455" s="74">
        <v>0</v>
      </c>
      <c r="AA1455" s="69"/>
      <c r="AB1455" s="84" t="s">
        <v>133</v>
      </c>
      <c r="AC1455" s="3"/>
    </row>
    <row r="1456" spans="1:29" ht="14.25" customHeight="1">
      <c r="A1456" s="84" t="s">
        <v>133</v>
      </c>
      <c r="B1456" s="82" t="s">
        <v>145</v>
      </c>
      <c r="C1456" s="82" t="s">
        <v>3130</v>
      </c>
      <c r="D1456" s="82">
        <v>1000000704</v>
      </c>
      <c r="E1456" s="82" t="s">
        <v>3131</v>
      </c>
      <c r="F1456" s="83">
        <v>44738</v>
      </c>
      <c r="G1456" s="66" t="str">
        <f t="shared" si="264"/>
        <v>Targeted Dealer</v>
      </c>
      <c r="H1456" s="66"/>
      <c r="I1456" s="67">
        <v>20</v>
      </c>
      <c r="J1456" s="67">
        <f t="shared" si="265"/>
        <v>20</v>
      </c>
      <c r="K1456" s="68">
        <v>10</v>
      </c>
      <c r="L1456" s="68">
        <f t="shared" si="266"/>
        <v>10</v>
      </c>
      <c r="M1456" s="68">
        <f t="shared" si="267"/>
        <v>50</v>
      </c>
      <c r="N1456" s="96">
        <v>20</v>
      </c>
      <c r="O1456" s="97" t="str">
        <f t="shared" si="268"/>
        <v>DEC</v>
      </c>
      <c r="P1456" s="96">
        <v>20</v>
      </c>
      <c r="Q1456" s="98">
        <f t="shared" si="269"/>
        <v>-10</v>
      </c>
      <c r="R1456" s="97">
        <f t="shared" si="270"/>
        <v>-0.5</v>
      </c>
      <c r="S1456" s="99" t="str">
        <f t="shared" si="271"/>
        <v>DEGROWTH</v>
      </c>
      <c r="T1456" s="68">
        <v>0</v>
      </c>
      <c r="U1456" s="100" t="str">
        <f t="shared" si="272"/>
        <v>jAN</v>
      </c>
      <c r="V1456" s="96">
        <v>0</v>
      </c>
      <c r="W1456" s="101">
        <f t="shared" si="273"/>
        <v>10</v>
      </c>
      <c r="X1456" s="102">
        <f t="shared" si="274"/>
        <v>0</v>
      </c>
      <c r="Y1456" s="103" t="b">
        <f t="shared" si="275"/>
        <v>0</v>
      </c>
      <c r="Z1456" s="74">
        <v>0</v>
      </c>
      <c r="AA1456" s="69"/>
      <c r="AB1456" s="84" t="s">
        <v>133</v>
      </c>
      <c r="AC1456" s="3"/>
    </row>
    <row r="1457" spans="1:29" ht="14.25" customHeight="1">
      <c r="A1457" s="84" t="s">
        <v>133</v>
      </c>
      <c r="B1457" s="82" t="s">
        <v>145</v>
      </c>
      <c r="C1457" s="82" t="s">
        <v>3132</v>
      </c>
      <c r="D1457" s="82">
        <v>1000004322</v>
      </c>
      <c r="E1457" s="82" t="s">
        <v>3133</v>
      </c>
      <c r="F1457" s="83">
        <v>45768</v>
      </c>
      <c r="G1457" s="66" t="str">
        <f t="shared" si="264"/>
        <v>Targeted Dealer</v>
      </c>
      <c r="H1457" s="66"/>
      <c r="I1457" s="67">
        <v>10</v>
      </c>
      <c r="J1457" s="67">
        <f t="shared" si="265"/>
        <v>10</v>
      </c>
      <c r="K1457" s="68">
        <v>20</v>
      </c>
      <c r="L1457" s="68">
        <f t="shared" si="266"/>
        <v>-10</v>
      </c>
      <c r="M1457" s="68">
        <f t="shared" si="267"/>
        <v>200</v>
      </c>
      <c r="N1457" s="96">
        <v>20</v>
      </c>
      <c r="O1457" s="97" t="str">
        <f t="shared" si="268"/>
        <v>DEC</v>
      </c>
      <c r="P1457" s="96">
        <v>20</v>
      </c>
      <c r="Q1457" s="98">
        <f t="shared" si="269"/>
        <v>0</v>
      </c>
      <c r="R1457" s="97">
        <f t="shared" si="270"/>
        <v>0</v>
      </c>
      <c r="S1457" s="99" t="str">
        <f t="shared" si="271"/>
        <v>GROWTH</v>
      </c>
      <c r="T1457" s="68">
        <v>0</v>
      </c>
      <c r="U1457" s="100" t="str">
        <f t="shared" si="272"/>
        <v/>
      </c>
      <c r="V1457" s="96">
        <v>0</v>
      </c>
      <c r="W1457" s="101">
        <f t="shared" si="273"/>
        <v>20</v>
      </c>
      <c r="X1457" s="102" t="b">
        <f t="shared" si="274"/>
        <v>0</v>
      </c>
      <c r="Y1457" s="103" t="b">
        <f t="shared" si="275"/>
        <v>0</v>
      </c>
      <c r="Z1457" s="74">
        <v>0</v>
      </c>
      <c r="AA1457" s="69"/>
      <c r="AB1457" s="84" t="s">
        <v>133</v>
      </c>
      <c r="AC1457" s="3"/>
    </row>
    <row r="1458" spans="1:29" ht="14.25" customHeight="1">
      <c r="A1458" s="84" t="s">
        <v>134</v>
      </c>
      <c r="B1458" s="82" t="s">
        <v>74</v>
      </c>
      <c r="C1458" s="82" t="s">
        <v>3134</v>
      </c>
      <c r="D1458" s="82">
        <v>1000004351</v>
      </c>
      <c r="E1458" s="82" t="s">
        <v>3135</v>
      </c>
      <c r="F1458" s="83">
        <v>45786</v>
      </c>
      <c r="G1458" s="66" t="str">
        <f t="shared" si="264"/>
        <v>Targeted Dealer</v>
      </c>
      <c r="H1458" s="66"/>
      <c r="I1458" s="67">
        <v>25</v>
      </c>
      <c r="J1458" s="67">
        <f t="shared" si="265"/>
        <v>25</v>
      </c>
      <c r="K1458" s="68">
        <v>25</v>
      </c>
      <c r="L1458" s="68">
        <f t="shared" si="266"/>
        <v>0</v>
      </c>
      <c r="M1458" s="68">
        <f t="shared" si="267"/>
        <v>100</v>
      </c>
      <c r="N1458" s="96">
        <v>25</v>
      </c>
      <c r="O1458" s="97" t="str">
        <f t="shared" si="268"/>
        <v>DEC</v>
      </c>
      <c r="P1458" s="96">
        <v>25</v>
      </c>
      <c r="Q1458" s="98">
        <f t="shared" si="269"/>
        <v>0</v>
      </c>
      <c r="R1458" s="97">
        <f t="shared" si="270"/>
        <v>0</v>
      </c>
      <c r="S1458" s="99" t="str">
        <f t="shared" si="271"/>
        <v>GROWTH</v>
      </c>
      <c r="T1458" s="68">
        <v>0</v>
      </c>
      <c r="U1458" s="100" t="str">
        <f t="shared" si="272"/>
        <v/>
      </c>
      <c r="V1458" s="96">
        <v>0</v>
      </c>
      <c r="W1458" s="101">
        <f t="shared" si="273"/>
        <v>25</v>
      </c>
      <c r="X1458" s="102" t="b">
        <f t="shared" si="274"/>
        <v>0</v>
      </c>
      <c r="Y1458" s="103" t="b">
        <f t="shared" si="275"/>
        <v>0</v>
      </c>
      <c r="Z1458" s="74">
        <v>1</v>
      </c>
      <c r="AA1458" s="69"/>
      <c r="AB1458" s="84" t="s">
        <v>134</v>
      </c>
      <c r="AC1458" s="3"/>
    </row>
    <row r="1459" spans="1:29" ht="14.25" customHeight="1">
      <c r="A1459" s="84" t="s">
        <v>131</v>
      </c>
      <c r="B1459" s="82" t="s">
        <v>97</v>
      </c>
      <c r="C1459" s="82" t="s">
        <v>3136</v>
      </c>
      <c r="D1459" s="82">
        <v>1000004357</v>
      </c>
      <c r="E1459" s="82" t="s">
        <v>3137</v>
      </c>
      <c r="F1459" s="83">
        <v>45792</v>
      </c>
      <c r="G1459" s="66" t="str">
        <f t="shared" si="264"/>
        <v>Targeted Dealer</v>
      </c>
      <c r="H1459" s="66"/>
      <c r="I1459" s="67">
        <v>500</v>
      </c>
      <c r="J1459" s="67">
        <f t="shared" si="265"/>
        <v>500</v>
      </c>
      <c r="K1459" s="68">
        <v>710.6</v>
      </c>
      <c r="L1459" s="68">
        <f t="shared" si="266"/>
        <v>-210.60000000000002</v>
      </c>
      <c r="M1459" s="68">
        <f t="shared" si="267"/>
        <v>142.12</v>
      </c>
      <c r="N1459" s="96">
        <v>464.25</v>
      </c>
      <c r="O1459" s="97" t="str">
        <f t="shared" si="268"/>
        <v>DEC</v>
      </c>
      <c r="P1459" s="96">
        <v>464.25</v>
      </c>
      <c r="Q1459" s="98">
        <f t="shared" si="269"/>
        <v>246.35000000000002</v>
      </c>
      <c r="R1459" s="97">
        <f t="shared" si="270"/>
        <v>0.53064081852450196</v>
      </c>
      <c r="S1459" s="99" t="str">
        <f t="shared" si="271"/>
        <v>GROWTH</v>
      </c>
      <c r="T1459" s="68">
        <v>0</v>
      </c>
      <c r="U1459" s="100" t="str">
        <f t="shared" si="272"/>
        <v/>
      </c>
      <c r="V1459" s="96">
        <v>0</v>
      </c>
      <c r="W1459" s="101">
        <f t="shared" si="273"/>
        <v>710.6</v>
      </c>
      <c r="X1459" s="102" t="b">
        <f t="shared" si="274"/>
        <v>0</v>
      </c>
      <c r="Y1459" s="103" t="b">
        <f t="shared" si="275"/>
        <v>0</v>
      </c>
      <c r="Z1459" s="74">
        <v>0</v>
      </c>
      <c r="AA1459" s="84"/>
      <c r="AB1459" s="84" t="s">
        <v>131</v>
      </c>
      <c r="AC1459" s="3"/>
    </row>
    <row r="1460" spans="1:29" ht="14.25" customHeight="1">
      <c r="A1460" s="84" t="s">
        <v>133</v>
      </c>
      <c r="B1460" s="82" t="s">
        <v>51</v>
      </c>
      <c r="C1460" s="82" t="s">
        <v>3138</v>
      </c>
      <c r="D1460" s="82">
        <v>1000004359</v>
      </c>
      <c r="E1460" s="82" t="s">
        <v>3139</v>
      </c>
      <c r="F1460" s="83">
        <v>45794</v>
      </c>
      <c r="G1460" s="66" t="str">
        <f t="shared" si="264"/>
        <v>Targeted Dealer</v>
      </c>
      <c r="H1460" s="66"/>
      <c r="I1460" s="67">
        <v>500</v>
      </c>
      <c r="J1460" s="67">
        <f t="shared" si="265"/>
        <v>500</v>
      </c>
      <c r="K1460" s="68">
        <v>593</v>
      </c>
      <c r="L1460" s="68">
        <f t="shared" si="266"/>
        <v>-93</v>
      </c>
      <c r="M1460" s="68">
        <f t="shared" si="267"/>
        <v>118.6</v>
      </c>
      <c r="N1460" s="96">
        <v>526</v>
      </c>
      <c r="O1460" s="97" t="str">
        <f t="shared" si="268"/>
        <v>DEC</v>
      </c>
      <c r="P1460" s="96">
        <v>526</v>
      </c>
      <c r="Q1460" s="98">
        <f t="shared" si="269"/>
        <v>67</v>
      </c>
      <c r="R1460" s="97">
        <f t="shared" si="270"/>
        <v>0.12737642585551323</v>
      </c>
      <c r="S1460" s="99" t="str">
        <f t="shared" si="271"/>
        <v>GROWTH</v>
      </c>
      <c r="T1460" s="68">
        <v>0</v>
      </c>
      <c r="U1460" s="100" t="str">
        <f t="shared" si="272"/>
        <v/>
      </c>
      <c r="V1460" s="96">
        <v>0</v>
      </c>
      <c r="W1460" s="101">
        <f t="shared" si="273"/>
        <v>593</v>
      </c>
      <c r="X1460" s="102" t="b">
        <f t="shared" si="274"/>
        <v>0</v>
      </c>
      <c r="Y1460" s="103" t="b">
        <f t="shared" si="275"/>
        <v>0</v>
      </c>
      <c r="Z1460" s="74">
        <v>0</v>
      </c>
      <c r="AA1460" s="69"/>
      <c r="AB1460" s="84" t="s">
        <v>133</v>
      </c>
      <c r="AC1460" s="3"/>
    </row>
    <row r="1461" spans="1:29" ht="14.25" customHeight="1">
      <c r="A1461" s="84" t="s">
        <v>131</v>
      </c>
      <c r="B1461" s="82" t="s">
        <v>93</v>
      </c>
      <c r="C1461" s="82" t="s">
        <v>3140</v>
      </c>
      <c r="D1461" s="82">
        <v>1000004356</v>
      </c>
      <c r="E1461" s="82" t="s">
        <v>3141</v>
      </c>
      <c r="F1461" s="83">
        <v>45792</v>
      </c>
      <c r="G1461" s="66" t="str">
        <f t="shared" si="264"/>
        <v>Targeted Dealer</v>
      </c>
      <c r="H1461" s="66"/>
      <c r="I1461" s="67">
        <v>70</v>
      </c>
      <c r="J1461" s="67">
        <f t="shared" si="265"/>
        <v>70</v>
      </c>
      <c r="K1461" s="68">
        <v>70</v>
      </c>
      <c r="L1461" s="68">
        <f t="shared" si="266"/>
        <v>0</v>
      </c>
      <c r="M1461" s="68">
        <f t="shared" si="267"/>
        <v>100</v>
      </c>
      <c r="N1461" s="96">
        <v>66</v>
      </c>
      <c r="O1461" s="97" t="str">
        <f t="shared" si="268"/>
        <v>DEC</v>
      </c>
      <c r="P1461" s="96">
        <v>66</v>
      </c>
      <c r="Q1461" s="98">
        <f t="shared" si="269"/>
        <v>4</v>
      </c>
      <c r="R1461" s="97">
        <f t="shared" si="270"/>
        <v>6.0606060606060552E-2</v>
      </c>
      <c r="S1461" s="99" t="str">
        <f t="shared" si="271"/>
        <v>GROWTH</v>
      </c>
      <c r="T1461" s="68">
        <v>0</v>
      </c>
      <c r="U1461" s="100" t="str">
        <f t="shared" si="272"/>
        <v/>
      </c>
      <c r="V1461" s="96">
        <v>0</v>
      </c>
      <c r="W1461" s="101">
        <f t="shared" si="273"/>
        <v>70</v>
      </c>
      <c r="X1461" s="102" t="b">
        <f t="shared" si="274"/>
        <v>0</v>
      </c>
      <c r="Y1461" s="103" t="b">
        <f t="shared" si="275"/>
        <v>0</v>
      </c>
      <c r="Z1461" s="74">
        <v>0</v>
      </c>
      <c r="AA1461" s="84"/>
      <c r="AB1461" s="84" t="s">
        <v>131</v>
      </c>
      <c r="AC1461" s="3"/>
    </row>
    <row r="1462" spans="1:29" ht="14.25" customHeight="1">
      <c r="A1462" s="84" t="s">
        <v>130</v>
      </c>
      <c r="B1462" s="82" t="s">
        <v>108</v>
      </c>
      <c r="C1462" s="82" t="s">
        <v>3142</v>
      </c>
      <c r="D1462" s="82">
        <v>1000004363</v>
      </c>
      <c r="E1462" s="82" t="s">
        <v>3143</v>
      </c>
      <c r="F1462" s="83">
        <v>45793</v>
      </c>
      <c r="G1462" s="66" t="str">
        <f t="shared" si="264"/>
        <v>Targeted Dealer</v>
      </c>
      <c r="H1462" s="66"/>
      <c r="I1462" s="67">
        <v>250</v>
      </c>
      <c r="J1462" s="67">
        <f t="shared" si="265"/>
        <v>250</v>
      </c>
      <c r="K1462" s="68">
        <v>360</v>
      </c>
      <c r="L1462" s="68">
        <f t="shared" si="266"/>
        <v>-110</v>
      </c>
      <c r="M1462" s="68">
        <f t="shared" si="267"/>
        <v>144</v>
      </c>
      <c r="N1462" s="96">
        <v>365</v>
      </c>
      <c r="O1462" s="97" t="str">
        <f t="shared" si="268"/>
        <v>DEC</v>
      </c>
      <c r="P1462" s="96">
        <v>365</v>
      </c>
      <c r="Q1462" s="98">
        <f t="shared" si="269"/>
        <v>-5</v>
      </c>
      <c r="R1462" s="97">
        <f t="shared" si="270"/>
        <v>-1.3698630136986356E-2</v>
      </c>
      <c r="S1462" s="99" t="str">
        <f t="shared" si="271"/>
        <v>DEGROWTH</v>
      </c>
      <c r="T1462" s="68">
        <v>0</v>
      </c>
      <c r="U1462" s="100" t="str">
        <f t="shared" si="272"/>
        <v/>
      </c>
      <c r="V1462" s="96">
        <v>0</v>
      </c>
      <c r="W1462" s="101">
        <f t="shared" si="273"/>
        <v>360</v>
      </c>
      <c r="X1462" s="102" t="b">
        <f t="shared" si="274"/>
        <v>0</v>
      </c>
      <c r="Y1462" s="103" t="b">
        <f t="shared" si="275"/>
        <v>0</v>
      </c>
      <c r="Z1462" s="74">
        <v>0</v>
      </c>
      <c r="AA1462" s="84"/>
      <c r="AB1462" s="84" t="s">
        <v>130</v>
      </c>
      <c r="AC1462" s="3"/>
    </row>
    <row r="1463" spans="1:29" ht="14.25" customHeight="1">
      <c r="A1463" s="84" t="s">
        <v>130</v>
      </c>
      <c r="B1463" s="82" t="s">
        <v>122</v>
      </c>
      <c r="C1463" s="82" t="s">
        <v>3144</v>
      </c>
      <c r="D1463" s="82">
        <v>1000004355</v>
      </c>
      <c r="E1463" s="82" t="s">
        <v>3145</v>
      </c>
      <c r="F1463" s="83">
        <v>45792</v>
      </c>
      <c r="G1463" s="66" t="str">
        <f t="shared" si="264"/>
        <v>Targeted Dealer</v>
      </c>
      <c r="H1463" s="66"/>
      <c r="I1463" s="67">
        <v>50</v>
      </c>
      <c r="J1463" s="67">
        <f t="shared" si="265"/>
        <v>50</v>
      </c>
      <c r="K1463" s="68">
        <v>25</v>
      </c>
      <c r="L1463" s="68">
        <f t="shared" si="266"/>
        <v>25</v>
      </c>
      <c r="M1463" s="68">
        <f t="shared" si="267"/>
        <v>50</v>
      </c>
      <c r="N1463" s="96">
        <v>65</v>
      </c>
      <c r="O1463" s="97" t="str">
        <f t="shared" si="268"/>
        <v>DEC</v>
      </c>
      <c r="P1463" s="96">
        <v>65</v>
      </c>
      <c r="Q1463" s="98">
        <f t="shared" si="269"/>
        <v>-40</v>
      </c>
      <c r="R1463" s="97">
        <f t="shared" si="270"/>
        <v>-0.61538461538461542</v>
      </c>
      <c r="S1463" s="99" t="str">
        <f t="shared" si="271"/>
        <v>DEGROWTH</v>
      </c>
      <c r="T1463" s="68">
        <v>0</v>
      </c>
      <c r="U1463" s="100" t="str">
        <f t="shared" si="272"/>
        <v/>
      </c>
      <c r="V1463" s="96">
        <v>0</v>
      </c>
      <c r="W1463" s="101">
        <f t="shared" si="273"/>
        <v>25</v>
      </c>
      <c r="X1463" s="102" t="b">
        <f t="shared" si="274"/>
        <v>0</v>
      </c>
      <c r="Y1463" s="103" t="b">
        <f t="shared" si="275"/>
        <v>0</v>
      </c>
      <c r="Z1463" s="74">
        <v>0</v>
      </c>
      <c r="AA1463" s="84"/>
      <c r="AB1463" s="84" t="s">
        <v>130</v>
      </c>
      <c r="AC1463" s="3"/>
    </row>
    <row r="1464" spans="1:29" ht="14.25" customHeight="1">
      <c r="A1464" s="84" t="s">
        <v>130</v>
      </c>
      <c r="B1464" s="82" t="s">
        <v>122</v>
      </c>
      <c r="C1464" s="82" t="s">
        <v>3146</v>
      </c>
      <c r="D1464" s="82">
        <v>1000004335</v>
      </c>
      <c r="E1464" s="82" t="s">
        <v>3147</v>
      </c>
      <c r="F1464" s="83">
        <v>45775</v>
      </c>
      <c r="G1464" s="66" t="str">
        <f t="shared" si="264"/>
        <v>Targeted Dealer</v>
      </c>
      <c r="H1464" s="66"/>
      <c r="I1464" s="67">
        <v>65</v>
      </c>
      <c r="J1464" s="67">
        <f t="shared" si="265"/>
        <v>65</v>
      </c>
      <c r="K1464" s="68">
        <v>15</v>
      </c>
      <c r="L1464" s="68">
        <f t="shared" si="266"/>
        <v>50</v>
      </c>
      <c r="M1464" s="68">
        <f t="shared" si="267"/>
        <v>23.076923076923077</v>
      </c>
      <c r="N1464" s="96">
        <v>60</v>
      </c>
      <c r="O1464" s="97" t="str">
        <f t="shared" si="268"/>
        <v>DEC</v>
      </c>
      <c r="P1464" s="96">
        <v>60</v>
      </c>
      <c r="Q1464" s="98">
        <f t="shared" si="269"/>
        <v>-45</v>
      </c>
      <c r="R1464" s="97">
        <f t="shared" si="270"/>
        <v>-0.75</v>
      </c>
      <c r="S1464" s="99" t="str">
        <f t="shared" si="271"/>
        <v>DEGROWTH</v>
      </c>
      <c r="T1464" s="68">
        <v>0</v>
      </c>
      <c r="U1464" s="100" t="str">
        <f t="shared" si="272"/>
        <v/>
      </c>
      <c r="V1464" s="96">
        <v>0</v>
      </c>
      <c r="W1464" s="101">
        <f t="shared" si="273"/>
        <v>15</v>
      </c>
      <c r="X1464" s="102" t="b">
        <f t="shared" si="274"/>
        <v>0</v>
      </c>
      <c r="Y1464" s="103" t="b">
        <f t="shared" si="275"/>
        <v>0</v>
      </c>
      <c r="Z1464" s="74">
        <v>0</v>
      </c>
      <c r="AA1464" s="84"/>
      <c r="AB1464" s="84" t="s">
        <v>130</v>
      </c>
      <c r="AC1464" s="3"/>
    </row>
    <row r="1465" spans="1:29" ht="14.25" customHeight="1">
      <c r="A1465" s="84" t="s">
        <v>132</v>
      </c>
      <c r="B1465" s="82" t="s">
        <v>101</v>
      </c>
      <c r="C1465" s="82" t="s">
        <v>3148</v>
      </c>
      <c r="D1465" s="82">
        <v>1000004358</v>
      </c>
      <c r="E1465" s="82" t="s">
        <v>3149</v>
      </c>
      <c r="F1465" s="83">
        <v>45794</v>
      </c>
      <c r="G1465" s="66" t="str">
        <f t="shared" si="264"/>
        <v>Targeted Dealer</v>
      </c>
      <c r="H1465" s="66"/>
      <c r="I1465" s="67">
        <v>40</v>
      </c>
      <c r="J1465" s="67">
        <f t="shared" si="265"/>
        <v>40</v>
      </c>
      <c r="K1465" s="68">
        <v>20</v>
      </c>
      <c r="L1465" s="68">
        <f t="shared" si="266"/>
        <v>20</v>
      </c>
      <c r="M1465" s="68">
        <f t="shared" si="267"/>
        <v>50</v>
      </c>
      <c r="N1465" s="96">
        <v>40</v>
      </c>
      <c r="O1465" s="97" t="str">
        <f t="shared" si="268"/>
        <v>DEC</v>
      </c>
      <c r="P1465" s="96">
        <v>40</v>
      </c>
      <c r="Q1465" s="98">
        <f t="shared" si="269"/>
        <v>-20</v>
      </c>
      <c r="R1465" s="97">
        <f t="shared" si="270"/>
        <v>-0.5</v>
      </c>
      <c r="S1465" s="99" t="str">
        <f t="shared" si="271"/>
        <v>DEGROWTH</v>
      </c>
      <c r="T1465" s="68">
        <v>0</v>
      </c>
      <c r="U1465" s="100" t="str">
        <f t="shared" si="272"/>
        <v/>
      </c>
      <c r="V1465" s="96">
        <v>0</v>
      </c>
      <c r="W1465" s="101">
        <f t="shared" si="273"/>
        <v>20</v>
      </c>
      <c r="X1465" s="102" t="b">
        <f t="shared" si="274"/>
        <v>0</v>
      </c>
      <c r="Y1465" s="103" t="b">
        <f t="shared" si="275"/>
        <v>0</v>
      </c>
      <c r="Z1465" s="74">
        <v>0</v>
      </c>
      <c r="AA1465" s="84"/>
      <c r="AB1465" s="84" t="s">
        <v>132</v>
      </c>
      <c r="AC1465" s="3"/>
    </row>
    <row r="1466" spans="1:29" ht="14.25" customHeight="1">
      <c r="A1466" s="84" t="s">
        <v>134</v>
      </c>
      <c r="B1466" s="82" t="s">
        <v>74</v>
      </c>
      <c r="C1466" s="82" t="s">
        <v>3150</v>
      </c>
      <c r="D1466" s="82">
        <v>1000004369</v>
      </c>
      <c r="E1466" s="82" t="s">
        <v>3151</v>
      </c>
      <c r="F1466" s="83">
        <v>45799</v>
      </c>
      <c r="G1466" s="66" t="str">
        <f t="shared" si="264"/>
        <v>Targeted Dealer</v>
      </c>
      <c r="H1466" s="66"/>
      <c r="I1466" s="67">
        <v>90</v>
      </c>
      <c r="J1466" s="67">
        <f t="shared" si="265"/>
        <v>90</v>
      </c>
      <c r="K1466" s="68">
        <v>80</v>
      </c>
      <c r="L1466" s="68">
        <f t="shared" si="266"/>
        <v>10</v>
      </c>
      <c r="M1466" s="68">
        <f t="shared" si="267"/>
        <v>88.888888888888886</v>
      </c>
      <c r="N1466" s="96">
        <v>70</v>
      </c>
      <c r="O1466" s="97" t="str">
        <f t="shared" si="268"/>
        <v>DEC</v>
      </c>
      <c r="P1466" s="96">
        <v>70</v>
      </c>
      <c r="Q1466" s="98">
        <f t="shared" si="269"/>
        <v>10</v>
      </c>
      <c r="R1466" s="97">
        <f t="shared" si="270"/>
        <v>0.14285714285714279</v>
      </c>
      <c r="S1466" s="99" t="str">
        <f t="shared" si="271"/>
        <v>GROWTH</v>
      </c>
      <c r="T1466" s="68">
        <v>0</v>
      </c>
      <c r="U1466" s="100" t="str">
        <f t="shared" si="272"/>
        <v/>
      </c>
      <c r="V1466" s="96">
        <v>0</v>
      </c>
      <c r="W1466" s="101">
        <f t="shared" si="273"/>
        <v>80</v>
      </c>
      <c r="X1466" s="102" t="b">
        <f t="shared" si="274"/>
        <v>0</v>
      </c>
      <c r="Y1466" s="103" t="b">
        <f t="shared" si="275"/>
        <v>0</v>
      </c>
      <c r="Z1466" s="74">
        <v>0</v>
      </c>
      <c r="AA1466" s="69"/>
      <c r="AB1466" s="84" t="s">
        <v>134</v>
      </c>
      <c r="AC1466" s="3"/>
    </row>
    <row r="1467" spans="1:29" ht="14.25" customHeight="1">
      <c r="A1467" s="84" t="s">
        <v>133</v>
      </c>
      <c r="B1467" s="82" t="s">
        <v>32</v>
      </c>
      <c r="C1467" s="82" t="s">
        <v>501</v>
      </c>
      <c r="D1467" s="82">
        <v>1000000923</v>
      </c>
      <c r="E1467" s="82" t="s">
        <v>502</v>
      </c>
      <c r="F1467" s="83">
        <v>44180</v>
      </c>
      <c r="G1467" s="66" t="str">
        <f t="shared" si="264"/>
        <v>-</v>
      </c>
      <c r="H1467" s="66"/>
      <c r="I1467" s="67">
        <v>0</v>
      </c>
      <c r="J1467" s="67">
        <f t="shared" si="265"/>
        <v>0</v>
      </c>
      <c r="K1467" s="68">
        <v>0</v>
      </c>
      <c r="L1467" s="68">
        <f t="shared" si="266"/>
        <v>0</v>
      </c>
      <c r="M1467" s="68" t="str">
        <f t="shared" si="267"/>
        <v>-</v>
      </c>
      <c r="N1467" s="96">
        <v>0</v>
      </c>
      <c r="O1467" s="97" t="str">
        <f t="shared" si="268"/>
        <v>DEC</v>
      </c>
      <c r="P1467" s="96">
        <v>0</v>
      </c>
      <c r="Q1467" s="98">
        <f t="shared" si="269"/>
        <v>0</v>
      </c>
      <c r="R1467" s="97" t="str">
        <f t="shared" si="270"/>
        <v xml:space="preserve"> </v>
      </c>
      <c r="S1467" s="99" t="b">
        <f t="shared" si="271"/>
        <v>0</v>
      </c>
      <c r="T1467" s="68">
        <v>0</v>
      </c>
      <c r="U1467" s="100" t="str">
        <f t="shared" si="272"/>
        <v>jAN</v>
      </c>
      <c r="V1467" s="96">
        <v>0</v>
      </c>
      <c r="W1467" s="101">
        <f t="shared" si="273"/>
        <v>0</v>
      </c>
      <c r="X1467" s="102">
        <f t="shared" si="274"/>
        <v>0</v>
      </c>
      <c r="Y1467" s="103" t="b">
        <f t="shared" si="275"/>
        <v>0</v>
      </c>
      <c r="Z1467" s="74">
        <v>0</v>
      </c>
      <c r="AA1467" s="69"/>
      <c r="AB1467" s="84" t="s">
        <v>133</v>
      </c>
      <c r="AC1467" s="3"/>
    </row>
    <row r="1468" spans="1:29" ht="14.25" customHeight="1">
      <c r="A1468" s="84" t="s">
        <v>134</v>
      </c>
      <c r="B1468" s="82" t="s">
        <v>79</v>
      </c>
      <c r="C1468" s="82" t="s">
        <v>3152</v>
      </c>
      <c r="D1468" s="82">
        <v>1000004367</v>
      </c>
      <c r="E1468" s="82" t="s">
        <v>3153</v>
      </c>
      <c r="F1468" s="83">
        <v>45799</v>
      </c>
      <c r="G1468" s="66" t="str">
        <f t="shared" si="264"/>
        <v>Targeted Dealer</v>
      </c>
      <c r="H1468" s="66"/>
      <c r="I1468" s="67">
        <v>350</v>
      </c>
      <c r="J1468" s="67">
        <f t="shared" si="265"/>
        <v>350</v>
      </c>
      <c r="K1468" s="68">
        <v>803.65</v>
      </c>
      <c r="L1468" s="68">
        <f t="shared" si="266"/>
        <v>-453.65</v>
      </c>
      <c r="M1468" s="68">
        <f t="shared" si="267"/>
        <v>229.6142857142857</v>
      </c>
      <c r="N1468" s="96">
        <v>392.25</v>
      </c>
      <c r="O1468" s="97" t="str">
        <f t="shared" si="268"/>
        <v>DEC</v>
      </c>
      <c r="P1468" s="96">
        <v>392.25</v>
      </c>
      <c r="Q1468" s="98">
        <f t="shared" si="269"/>
        <v>411.4</v>
      </c>
      <c r="R1468" s="97">
        <f t="shared" si="270"/>
        <v>1.0488209050350541</v>
      </c>
      <c r="S1468" s="99" t="str">
        <f t="shared" si="271"/>
        <v>GROWTH</v>
      </c>
      <c r="T1468" s="68">
        <v>0</v>
      </c>
      <c r="U1468" s="100" t="str">
        <f t="shared" si="272"/>
        <v/>
      </c>
      <c r="V1468" s="96">
        <v>0</v>
      </c>
      <c r="W1468" s="101">
        <f t="shared" si="273"/>
        <v>803.65</v>
      </c>
      <c r="X1468" s="102" t="b">
        <f t="shared" si="274"/>
        <v>0</v>
      </c>
      <c r="Y1468" s="103" t="b">
        <f t="shared" si="275"/>
        <v>0</v>
      </c>
      <c r="Z1468" s="74">
        <v>0</v>
      </c>
      <c r="AA1468" s="69"/>
      <c r="AB1468" s="84" t="s">
        <v>134</v>
      </c>
      <c r="AC1468" s="3"/>
    </row>
    <row r="1469" spans="1:29" ht="14.25" customHeight="1">
      <c r="A1469" s="84" t="s">
        <v>134</v>
      </c>
      <c r="B1469" s="82" t="s">
        <v>65</v>
      </c>
      <c r="C1469" s="82" t="s">
        <v>3154</v>
      </c>
      <c r="D1469" s="82">
        <v>1000004370</v>
      </c>
      <c r="E1469" s="82" t="s">
        <v>3155</v>
      </c>
      <c r="F1469" s="83">
        <v>45803</v>
      </c>
      <c r="G1469" s="66" t="str">
        <f t="shared" si="264"/>
        <v>Targeted Dealer</v>
      </c>
      <c r="H1469" s="66"/>
      <c r="I1469" s="67">
        <v>100</v>
      </c>
      <c r="J1469" s="67">
        <f t="shared" si="265"/>
        <v>100</v>
      </c>
      <c r="K1469" s="68">
        <v>75</v>
      </c>
      <c r="L1469" s="68">
        <f t="shared" si="266"/>
        <v>25</v>
      </c>
      <c r="M1469" s="68">
        <f t="shared" si="267"/>
        <v>75</v>
      </c>
      <c r="N1469" s="96">
        <v>75</v>
      </c>
      <c r="O1469" s="97" t="str">
        <f t="shared" si="268"/>
        <v>DEC</v>
      </c>
      <c r="P1469" s="96">
        <v>75</v>
      </c>
      <c r="Q1469" s="98">
        <f t="shared" si="269"/>
        <v>0</v>
      </c>
      <c r="R1469" s="97">
        <f t="shared" si="270"/>
        <v>0</v>
      </c>
      <c r="S1469" s="99" t="str">
        <f t="shared" si="271"/>
        <v>GROWTH</v>
      </c>
      <c r="T1469" s="68">
        <v>0</v>
      </c>
      <c r="U1469" s="100" t="str">
        <f t="shared" si="272"/>
        <v/>
      </c>
      <c r="V1469" s="96">
        <v>0</v>
      </c>
      <c r="W1469" s="101">
        <f t="shared" si="273"/>
        <v>75</v>
      </c>
      <c r="X1469" s="102" t="b">
        <f t="shared" si="274"/>
        <v>0</v>
      </c>
      <c r="Y1469" s="103" t="b">
        <f t="shared" si="275"/>
        <v>0</v>
      </c>
      <c r="Z1469" s="74">
        <v>0</v>
      </c>
      <c r="AA1469" s="69"/>
      <c r="AB1469" s="84" t="s">
        <v>134</v>
      </c>
      <c r="AC1469" s="3"/>
    </row>
    <row r="1470" spans="1:29" ht="14.25" customHeight="1">
      <c r="A1470" s="84" t="s">
        <v>133</v>
      </c>
      <c r="B1470" s="82" t="s">
        <v>55</v>
      </c>
      <c r="C1470" s="82" t="s">
        <v>503</v>
      </c>
      <c r="D1470" s="82">
        <v>1000004283</v>
      </c>
      <c r="E1470" s="82" t="s">
        <v>504</v>
      </c>
      <c r="F1470" s="83">
        <v>45735</v>
      </c>
      <c r="G1470" s="66" t="str">
        <f t="shared" si="264"/>
        <v>Targeted Dealer</v>
      </c>
      <c r="H1470" s="66"/>
      <c r="I1470" s="67">
        <v>70</v>
      </c>
      <c r="J1470" s="67">
        <f t="shared" si="265"/>
        <v>70</v>
      </c>
      <c r="K1470" s="68">
        <v>0</v>
      </c>
      <c r="L1470" s="68">
        <f t="shared" si="266"/>
        <v>70</v>
      </c>
      <c r="M1470" s="68">
        <f t="shared" si="267"/>
        <v>0</v>
      </c>
      <c r="N1470" s="96">
        <v>35</v>
      </c>
      <c r="O1470" s="97" t="str">
        <f t="shared" si="268"/>
        <v>DEC</v>
      </c>
      <c r="P1470" s="96">
        <v>35</v>
      </c>
      <c r="Q1470" s="98">
        <f t="shared" si="269"/>
        <v>-35</v>
      </c>
      <c r="R1470" s="97">
        <f t="shared" si="270"/>
        <v>-1</v>
      </c>
      <c r="S1470" s="99" t="str">
        <f t="shared" si="271"/>
        <v>DEGROWTH</v>
      </c>
      <c r="T1470" s="68">
        <v>0</v>
      </c>
      <c r="U1470" s="100" t="str">
        <f t="shared" si="272"/>
        <v/>
      </c>
      <c r="V1470" s="96">
        <v>0</v>
      </c>
      <c r="W1470" s="101">
        <f t="shared" si="273"/>
        <v>0</v>
      </c>
      <c r="X1470" s="102" t="b">
        <f t="shared" si="274"/>
        <v>0</v>
      </c>
      <c r="Y1470" s="103" t="b">
        <f t="shared" si="275"/>
        <v>0</v>
      </c>
      <c r="Z1470" s="74">
        <v>0</v>
      </c>
      <c r="AA1470" s="69"/>
      <c r="AB1470" s="84" t="s">
        <v>133</v>
      </c>
      <c r="AC1470" s="3"/>
    </row>
    <row r="1471" spans="1:29" ht="14.25" customHeight="1">
      <c r="A1471" s="84" t="s">
        <v>133</v>
      </c>
      <c r="B1471" s="82" t="s">
        <v>30</v>
      </c>
      <c r="C1471" s="82" t="s">
        <v>3156</v>
      </c>
      <c r="D1471" s="82">
        <v>1000002739</v>
      </c>
      <c r="E1471" s="82" t="s">
        <v>3157</v>
      </c>
      <c r="F1471" s="83">
        <v>44739</v>
      </c>
      <c r="G1471" s="66" t="str">
        <f t="shared" si="264"/>
        <v>Targeted Dealer</v>
      </c>
      <c r="H1471" s="66"/>
      <c r="I1471" s="67">
        <v>60</v>
      </c>
      <c r="J1471" s="67">
        <f t="shared" si="265"/>
        <v>60</v>
      </c>
      <c r="K1471" s="68">
        <v>60</v>
      </c>
      <c r="L1471" s="68">
        <f t="shared" si="266"/>
        <v>0</v>
      </c>
      <c r="M1471" s="68">
        <f t="shared" si="267"/>
        <v>100</v>
      </c>
      <c r="N1471" s="96">
        <v>40</v>
      </c>
      <c r="O1471" s="97" t="str">
        <f t="shared" si="268"/>
        <v>DEC</v>
      </c>
      <c r="P1471" s="96">
        <v>40</v>
      </c>
      <c r="Q1471" s="98">
        <f t="shared" si="269"/>
        <v>20</v>
      </c>
      <c r="R1471" s="97">
        <f t="shared" si="270"/>
        <v>0.5</v>
      </c>
      <c r="S1471" s="99" t="str">
        <f t="shared" si="271"/>
        <v>GROWTH</v>
      </c>
      <c r="T1471" s="68">
        <v>0</v>
      </c>
      <c r="U1471" s="100" t="str">
        <f t="shared" si="272"/>
        <v>jAN</v>
      </c>
      <c r="V1471" s="96">
        <v>0</v>
      </c>
      <c r="W1471" s="101">
        <f t="shared" si="273"/>
        <v>60</v>
      </c>
      <c r="X1471" s="102">
        <f t="shared" si="274"/>
        <v>0</v>
      </c>
      <c r="Y1471" s="103" t="b">
        <f t="shared" si="275"/>
        <v>0</v>
      </c>
      <c r="Z1471" s="74">
        <v>0</v>
      </c>
      <c r="AA1471" s="69"/>
      <c r="AB1471" s="84" t="s">
        <v>133</v>
      </c>
      <c r="AC1471" s="3"/>
    </row>
    <row r="1472" spans="1:29" ht="14.25" customHeight="1">
      <c r="A1472" s="84" t="s">
        <v>131</v>
      </c>
      <c r="B1472" s="82" t="s">
        <v>140</v>
      </c>
      <c r="C1472" s="82" t="s">
        <v>3158</v>
      </c>
      <c r="D1472" s="82">
        <v>1000004347</v>
      </c>
      <c r="E1472" s="82" t="s">
        <v>3159</v>
      </c>
      <c r="F1472" s="83">
        <v>45782</v>
      </c>
      <c r="G1472" s="66" t="str">
        <f t="shared" si="264"/>
        <v>Targeted Dealer</v>
      </c>
      <c r="H1472" s="66"/>
      <c r="I1472" s="67">
        <v>91</v>
      </c>
      <c r="J1472" s="67">
        <f t="shared" si="265"/>
        <v>91</v>
      </c>
      <c r="K1472" s="68">
        <v>140</v>
      </c>
      <c r="L1472" s="68">
        <f t="shared" si="266"/>
        <v>-49</v>
      </c>
      <c r="M1472" s="68">
        <f t="shared" si="267"/>
        <v>153.84615384615384</v>
      </c>
      <c r="N1472" s="96">
        <v>66</v>
      </c>
      <c r="O1472" s="97" t="str">
        <f t="shared" si="268"/>
        <v>DEC</v>
      </c>
      <c r="P1472" s="96">
        <v>66</v>
      </c>
      <c r="Q1472" s="98">
        <f t="shared" si="269"/>
        <v>74</v>
      </c>
      <c r="R1472" s="97">
        <f t="shared" si="270"/>
        <v>1.1212121212121211</v>
      </c>
      <c r="S1472" s="99" t="str">
        <f t="shared" si="271"/>
        <v>GROWTH</v>
      </c>
      <c r="T1472" s="68">
        <v>0</v>
      </c>
      <c r="U1472" s="100" t="str">
        <f t="shared" si="272"/>
        <v/>
      </c>
      <c r="V1472" s="96">
        <v>0</v>
      </c>
      <c r="W1472" s="101">
        <f t="shared" si="273"/>
        <v>140</v>
      </c>
      <c r="X1472" s="102" t="b">
        <f t="shared" si="274"/>
        <v>0</v>
      </c>
      <c r="Y1472" s="103" t="b">
        <f t="shared" si="275"/>
        <v>0</v>
      </c>
      <c r="Z1472" s="74">
        <v>0</v>
      </c>
      <c r="AA1472" s="84"/>
      <c r="AB1472" s="84" t="s">
        <v>131</v>
      </c>
      <c r="AC1472" s="3"/>
    </row>
    <row r="1473" spans="1:29" ht="14.25" customHeight="1">
      <c r="A1473" s="84" t="s">
        <v>132</v>
      </c>
      <c r="B1473" s="82" t="s">
        <v>105</v>
      </c>
      <c r="C1473" s="82" t="s">
        <v>505</v>
      </c>
      <c r="D1473" s="82">
        <v>1000004360</v>
      </c>
      <c r="E1473" s="82" t="s">
        <v>506</v>
      </c>
      <c r="F1473" s="83">
        <v>45798</v>
      </c>
      <c r="G1473" s="66" t="str">
        <f t="shared" si="264"/>
        <v>-</v>
      </c>
      <c r="H1473" s="66"/>
      <c r="I1473" s="67">
        <v>0</v>
      </c>
      <c r="J1473" s="67">
        <f t="shared" si="265"/>
        <v>0</v>
      </c>
      <c r="K1473" s="68">
        <v>0</v>
      </c>
      <c r="L1473" s="68">
        <f t="shared" si="266"/>
        <v>0</v>
      </c>
      <c r="M1473" s="68" t="str">
        <f t="shared" si="267"/>
        <v>-</v>
      </c>
      <c r="N1473" s="96">
        <v>0</v>
      </c>
      <c r="O1473" s="97" t="str">
        <f t="shared" si="268"/>
        <v>DEC</v>
      </c>
      <c r="P1473" s="96">
        <v>0</v>
      </c>
      <c r="Q1473" s="98">
        <f t="shared" si="269"/>
        <v>0</v>
      </c>
      <c r="R1473" s="97" t="str">
        <f t="shared" si="270"/>
        <v xml:space="preserve"> </v>
      </c>
      <c r="S1473" s="99" t="b">
        <f t="shared" si="271"/>
        <v>0</v>
      </c>
      <c r="T1473" s="68">
        <v>0</v>
      </c>
      <c r="U1473" s="100" t="str">
        <f t="shared" si="272"/>
        <v/>
      </c>
      <c r="V1473" s="96">
        <v>0</v>
      </c>
      <c r="W1473" s="101">
        <f t="shared" si="273"/>
        <v>0</v>
      </c>
      <c r="X1473" s="102" t="b">
        <f t="shared" si="274"/>
        <v>0</v>
      </c>
      <c r="Y1473" s="103" t="b">
        <f t="shared" si="275"/>
        <v>0</v>
      </c>
      <c r="Z1473" s="74">
        <v>0</v>
      </c>
      <c r="AA1473" s="84"/>
      <c r="AB1473" s="84" t="s">
        <v>132</v>
      </c>
      <c r="AC1473" s="3"/>
    </row>
    <row r="1474" spans="1:29" ht="14.25" customHeight="1">
      <c r="A1474" s="84" t="s">
        <v>133</v>
      </c>
      <c r="B1474" s="82" t="s">
        <v>48</v>
      </c>
      <c r="C1474" s="82" t="s">
        <v>3160</v>
      </c>
      <c r="D1474" s="82">
        <v>1000004361</v>
      </c>
      <c r="E1474" s="82" t="s">
        <v>3161</v>
      </c>
      <c r="F1474" s="83">
        <v>45804</v>
      </c>
      <c r="G1474" s="66" t="str">
        <f t="shared" si="264"/>
        <v>Targeted Dealer</v>
      </c>
      <c r="H1474" s="66"/>
      <c r="I1474" s="67">
        <v>200</v>
      </c>
      <c r="J1474" s="67">
        <f t="shared" si="265"/>
        <v>200</v>
      </c>
      <c r="K1474" s="68">
        <v>135</v>
      </c>
      <c r="L1474" s="68">
        <f t="shared" si="266"/>
        <v>65</v>
      </c>
      <c r="M1474" s="68">
        <f t="shared" si="267"/>
        <v>67.5</v>
      </c>
      <c r="N1474" s="96">
        <v>90</v>
      </c>
      <c r="O1474" s="97" t="str">
        <f t="shared" si="268"/>
        <v>DEC</v>
      </c>
      <c r="P1474" s="96">
        <v>90</v>
      </c>
      <c r="Q1474" s="98">
        <f t="shared" si="269"/>
        <v>45</v>
      </c>
      <c r="R1474" s="97">
        <f t="shared" si="270"/>
        <v>0.5</v>
      </c>
      <c r="S1474" s="99" t="str">
        <f t="shared" si="271"/>
        <v>GROWTH</v>
      </c>
      <c r="T1474" s="68">
        <v>0</v>
      </c>
      <c r="U1474" s="100" t="str">
        <f t="shared" si="272"/>
        <v/>
      </c>
      <c r="V1474" s="96">
        <v>0</v>
      </c>
      <c r="W1474" s="101">
        <f t="shared" si="273"/>
        <v>135</v>
      </c>
      <c r="X1474" s="102" t="b">
        <f t="shared" si="274"/>
        <v>0</v>
      </c>
      <c r="Y1474" s="103" t="b">
        <f t="shared" si="275"/>
        <v>0</v>
      </c>
      <c r="Z1474" s="74">
        <v>0</v>
      </c>
      <c r="AA1474" s="69"/>
      <c r="AB1474" s="84" t="s">
        <v>133</v>
      </c>
      <c r="AC1474" s="3"/>
    </row>
    <row r="1475" spans="1:29" ht="14.25" customHeight="1">
      <c r="A1475" s="84" t="s">
        <v>133</v>
      </c>
      <c r="B1475" s="82" t="s">
        <v>48</v>
      </c>
      <c r="C1475" s="82" t="s">
        <v>3162</v>
      </c>
      <c r="D1475" s="82">
        <v>1000004365</v>
      </c>
      <c r="E1475" s="82" t="s">
        <v>3163</v>
      </c>
      <c r="F1475" s="83">
        <v>45796</v>
      </c>
      <c r="G1475" s="66" t="str">
        <f t="shared" ref="G1475:G1538" si="276">IF(I1475&gt;0,"Targeted Dealer","-")</f>
        <v>Targeted Dealer</v>
      </c>
      <c r="H1475" s="66"/>
      <c r="I1475" s="67">
        <v>100</v>
      </c>
      <c r="J1475" s="67">
        <f t="shared" ref="J1475:J1538" si="277">I1475/$J$1*($J$1-$E$1)</f>
        <v>100</v>
      </c>
      <c r="K1475" s="68">
        <v>125</v>
      </c>
      <c r="L1475" s="68">
        <f t="shared" ref="L1475:L1538" si="278">I1475-K1475</f>
        <v>-25</v>
      </c>
      <c r="M1475" s="68">
        <f t="shared" ref="M1475:M1538" si="279">IFERROR((K1475/J1475%),"-")</f>
        <v>125</v>
      </c>
      <c r="N1475" s="96">
        <v>100</v>
      </c>
      <c r="O1475" s="97" t="str">
        <f t="shared" ref="O1475:O1538" si="280">IF(F1475&lt;=$P$2,"DEC","")</f>
        <v>DEC</v>
      </c>
      <c r="P1475" s="96">
        <v>100</v>
      </c>
      <c r="Q1475" s="98">
        <f t="shared" ref="Q1475:Q1538" si="281">K1475-P1475</f>
        <v>25</v>
      </c>
      <c r="R1475" s="97">
        <f t="shared" ref="R1475:R1538" si="282">IFERROR(IF(O1475="Dec",(K1475/P1475-1))," ")</f>
        <v>0.25</v>
      </c>
      <c r="S1475" s="99" t="str">
        <f t="shared" ref="S1475:S1538" si="283">IF(N1475&gt;0,IF(O1475="","-",IF(R1475&lt;0%,"DEGROWTH","GROWTH")))</f>
        <v>GROWTH</v>
      </c>
      <c r="T1475" s="68">
        <v>0</v>
      </c>
      <c r="U1475" s="100" t="str">
        <f t="shared" ref="U1475:U1538" si="284">IF(F1475&lt;=$V$2,"jAN","")</f>
        <v/>
      </c>
      <c r="V1475" s="96">
        <v>0</v>
      </c>
      <c r="W1475" s="101">
        <f t="shared" ref="W1475:W1538" si="285">K1475-V1475</f>
        <v>125</v>
      </c>
      <c r="X1475" s="102" t="b">
        <f t="shared" ref="X1475:X1538" si="286">IFERROR(IF(U1475="Jan",(K1475/V1475-1)),0)</f>
        <v>0</v>
      </c>
      <c r="Y1475" s="103" t="b">
        <f t="shared" ref="Y1475:Y1538" si="287">IF(T1475&gt;0,IF(U1475="","-",IF(X1475&lt;0%,"DEGROWTH","GROWTH")))</f>
        <v>0</v>
      </c>
      <c r="Z1475" s="74">
        <v>0</v>
      </c>
      <c r="AA1475" s="69"/>
      <c r="AB1475" s="84" t="s">
        <v>133</v>
      </c>
      <c r="AC1475" s="3"/>
    </row>
    <row r="1476" spans="1:29" ht="14.25" customHeight="1">
      <c r="A1476" s="84" t="s">
        <v>134</v>
      </c>
      <c r="B1476" s="82" t="s">
        <v>81</v>
      </c>
      <c r="C1476" s="82" t="s">
        <v>3164</v>
      </c>
      <c r="D1476" s="82">
        <v>1000004368</v>
      </c>
      <c r="E1476" s="82" t="s">
        <v>3165</v>
      </c>
      <c r="F1476" s="83">
        <v>45800</v>
      </c>
      <c r="G1476" s="66" t="str">
        <f t="shared" si="276"/>
        <v>Targeted Dealer</v>
      </c>
      <c r="H1476" s="66"/>
      <c r="I1476" s="67">
        <v>145</v>
      </c>
      <c r="J1476" s="67">
        <f t="shared" si="277"/>
        <v>145</v>
      </c>
      <c r="K1476" s="68">
        <v>55</v>
      </c>
      <c r="L1476" s="68">
        <f t="shared" si="278"/>
        <v>90</v>
      </c>
      <c r="M1476" s="68">
        <f t="shared" si="279"/>
        <v>37.931034482758619</v>
      </c>
      <c r="N1476" s="96">
        <v>47.5</v>
      </c>
      <c r="O1476" s="97" t="str">
        <f t="shared" si="280"/>
        <v>DEC</v>
      </c>
      <c r="P1476" s="96">
        <v>47.5</v>
      </c>
      <c r="Q1476" s="98">
        <f t="shared" si="281"/>
        <v>7.5</v>
      </c>
      <c r="R1476" s="97">
        <f t="shared" si="282"/>
        <v>0.15789473684210531</v>
      </c>
      <c r="S1476" s="99" t="str">
        <f t="shared" si="283"/>
        <v>GROWTH</v>
      </c>
      <c r="T1476" s="68">
        <v>0</v>
      </c>
      <c r="U1476" s="100" t="str">
        <f t="shared" si="284"/>
        <v/>
      </c>
      <c r="V1476" s="96">
        <v>0</v>
      </c>
      <c r="W1476" s="101">
        <f t="shared" si="285"/>
        <v>55</v>
      </c>
      <c r="X1476" s="102" t="b">
        <f t="shared" si="286"/>
        <v>0</v>
      </c>
      <c r="Y1476" s="103" t="b">
        <f t="shared" si="287"/>
        <v>0</v>
      </c>
      <c r="Z1476" s="74">
        <v>0</v>
      </c>
      <c r="AA1476" s="69"/>
      <c r="AB1476" s="84" t="s">
        <v>134</v>
      </c>
      <c r="AC1476" s="3"/>
    </row>
    <row r="1477" spans="1:29" ht="14.25" customHeight="1">
      <c r="A1477" s="84" t="s">
        <v>133</v>
      </c>
      <c r="B1477" s="82" t="s">
        <v>47</v>
      </c>
      <c r="C1477" s="82" t="s">
        <v>3166</v>
      </c>
      <c r="D1477" s="82">
        <v>1000004372</v>
      </c>
      <c r="E1477" s="82" t="s">
        <v>3167</v>
      </c>
      <c r="F1477" s="83">
        <v>45806</v>
      </c>
      <c r="G1477" s="66" t="str">
        <f t="shared" si="276"/>
        <v>Targeted Dealer</v>
      </c>
      <c r="H1477" s="66"/>
      <c r="I1477" s="67">
        <v>200</v>
      </c>
      <c r="J1477" s="67">
        <f t="shared" si="277"/>
        <v>200</v>
      </c>
      <c r="K1477" s="68">
        <v>240.3</v>
      </c>
      <c r="L1477" s="68">
        <f t="shared" si="278"/>
        <v>-40.300000000000011</v>
      </c>
      <c r="M1477" s="68">
        <f t="shared" si="279"/>
        <v>120.15</v>
      </c>
      <c r="N1477" s="96">
        <v>229.65</v>
      </c>
      <c r="O1477" s="97" t="str">
        <f t="shared" si="280"/>
        <v>DEC</v>
      </c>
      <c r="P1477" s="96">
        <v>229.65</v>
      </c>
      <c r="Q1477" s="98">
        <f t="shared" si="281"/>
        <v>10.650000000000006</v>
      </c>
      <c r="R1477" s="97">
        <f t="shared" si="282"/>
        <v>4.637491835401697E-2</v>
      </c>
      <c r="S1477" s="99" t="str">
        <f t="shared" si="283"/>
        <v>GROWTH</v>
      </c>
      <c r="T1477" s="68">
        <v>0</v>
      </c>
      <c r="U1477" s="100" t="str">
        <f t="shared" si="284"/>
        <v/>
      </c>
      <c r="V1477" s="96">
        <v>0</v>
      </c>
      <c r="W1477" s="101">
        <f t="shared" si="285"/>
        <v>240.3</v>
      </c>
      <c r="X1477" s="102" t="b">
        <f t="shared" si="286"/>
        <v>0</v>
      </c>
      <c r="Y1477" s="103" t="b">
        <f t="shared" si="287"/>
        <v>0</v>
      </c>
      <c r="Z1477" s="74">
        <v>0</v>
      </c>
      <c r="AA1477" s="69"/>
      <c r="AB1477" s="84" t="s">
        <v>133</v>
      </c>
      <c r="AC1477" s="3"/>
    </row>
    <row r="1478" spans="1:29" ht="14.25" customHeight="1">
      <c r="A1478" s="84" t="s">
        <v>134</v>
      </c>
      <c r="B1478" s="82" t="s">
        <v>81</v>
      </c>
      <c r="C1478" s="82" t="s">
        <v>3168</v>
      </c>
      <c r="D1478" s="82">
        <v>1000004373</v>
      </c>
      <c r="E1478" s="82" t="s">
        <v>3169</v>
      </c>
      <c r="F1478" s="83">
        <v>45808</v>
      </c>
      <c r="G1478" s="66" t="str">
        <f t="shared" si="276"/>
        <v>Targeted Dealer</v>
      </c>
      <c r="H1478" s="66"/>
      <c r="I1478" s="67">
        <v>75</v>
      </c>
      <c r="J1478" s="67">
        <f t="shared" si="277"/>
        <v>75</v>
      </c>
      <c r="K1478" s="68">
        <v>52.5</v>
      </c>
      <c r="L1478" s="68">
        <f t="shared" si="278"/>
        <v>22.5</v>
      </c>
      <c r="M1478" s="68">
        <f t="shared" si="279"/>
        <v>70</v>
      </c>
      <c r="N1478" s="96">
        <v>47.5</v>
      </c>
      <c r="O1478" s="97" t="str">
        <f t="shared" si="280"/>
        <v>DEC</v>
      </c>
      <c r="P1478" s="96">
        <v>47.5</v>
      </c>
      <c r="Q1478" s="98">
        <f t="shared" si="281"/>
        <v>5</v>
      </c>
      <c r="R1478" s="97">
        <f t="shared" si="282"/>
        <v>0.10526315789473695</v>
      </c>
      <c r="S1478" s="99" t="str">
        <f t="shared" si="283"/>
        <v>GROWTH</v>
      </c>
      <c r="T1478" s="68">
        <v>0</v>
      </c>
      <c r="U1478" s="100" t="str">
        <f t="shared" si="284"/>
        <v/>
      </c>
      <c r="V1478" s="96">
        <v>0</v>
      </c>
      <c r="W1478" s="101">
        <f t="shared" si="285"/>
        <v>52.5</v>
      </c>
      <c r="X1478" s="102" t="b">
        <f t="shared" si="286"/>
        <v>0</v>
      </c>
      <c r="Y1478" s="103" t="b">
        <f t="shared" si="287"/>
        <v>0</v>
      </c>
      <c r="Z1478" s="74">
        <v>0</v>
      </c>
      <c r="AA1478" s="69"/>
      <c r="AB1478" s="84" t="s">
        <v>134</v>
      </c>
      <c r="AC1478" s="3"/>
    </row>
    <row r="1479" spans="1:29" ht="14.25" customHeight="1">
      <c r="A1479" s="84" t="s">
        <v>134</v>
      </c>
      <c r="B1479" s="82" t="s">
        <v>67</v>
      </c>
      <c r="C1479" s="82" t="s">
        <v>3170</v>
      </c>
      <c r="D1479" s="82">
        <v>1000004374</v>
      </c>
      <c r="E1479" s="82" t="s">
        <v>3171</v>
      </c>
      <c r="F1479" s="83">
        <v>45811</v>
      </c>
      <c r="G1479" s="66" t="str">
        <f t="shared" si="276"/>
        <v>Targeted Dealer</v>
      </c>
      <c r="H1479" s="66"/>
      <c r="I1479" s="67">
        <v>52</v>
      </c>
      <c r="J1479" s="67">
        <f t="shared" si="277"/>
        <v>52</v>
      </c>
      <c r="K1479" s="68">
        <v>38</v>
      </c>
      <c r="L1479" s="68">
        <f t="shared" si="278"/>
        <v>14</v>
      </c>
      <c r="M1479" s="68">
        <f t="shared" si="279"/>
        <v>73.07692307692308</v>
      </c>
      <c r="N1479" s="96">
        <v>38</v>
      </c>
      <c r="O1479" s="97" t="str">
        <f t="shared" si="280"/>
        <v>DEC</v>
      </c>
      <c r="P1479" s="96">
        <v>38</v>
      </c>
      <c r="Q1479" s="98">
        <f t="shared" si="281"/>
        <v>0</v>
      </c>
      <c r="R1479" s="97">
        <f t="shared" si="282"/>
        <v>0</v>
      </c>
      <c r="S1479" s="99" t="str">
        <f t="shared" si="283"/>
        <v>GROWTH</v>
      </c>
      <c r="T1479" s="68">
        <v>0</v>
      </c>
      <c r="U1479" s="100" t="str">
        <f t="shared" si="284"/>
        <v/>
      </c>
      <c r="V1479" s="96">
        <v>0</v>
      </c>
      <c r="W1479" s="101">
        <f t="shared" si="285"/>
        <v>38</v>
      </c>
      <c r="X1479" s="102" t="b">
        <f t="shared" si="286"/>
        <v>0</v>
      </c>
      <c r="Y1479" s="103" t="b">
        <f t="shared" si="287"/>
        <v>0</v>
      </c>
      <c r="Z1479" s="74">
        <v>0</v>
      </c>
      <c r="AA1479" s="69"/>
      <c r="AB1479" s="84" t="s">
        <v>134</v>
      </c>
      <c r="AC1479" s="3"/>
    </row>
    <row r="1480" spans="1:29" ht="14.25" customHeight="1">
      <c r="A1480" s="84" t="s">
        <v>134</v>
      </c>
      <c r="B1480" s="82" t="s">
        <v>67</v>
      </c>
      <c r="C1480" s="82" t="s">
        <v>3172</v>
      </c>
      <c r="D1480" s="82">
        <v>1000004375</v>
      </c>
      <c r="E1480" s="82" t="s">
        <v>3173</v>
      </c>
      <c r="F1480" s="83">
        <v>45813</v>
      </c>
      <c r="G1480" s="66" t="str">
        <f t="shared" si="276"/>
        <v>Targeted Dealer</v>
      </c>
      <c r="H1480" s="66"/>
      <c r="I1480" s="67">
        <v>52</v>
      </c>
      <c r="J1480" s="67">
        <f t="shared" si="277"/>
        <v>52</v>
      </c>
      <c r="K1480" s="68">
        <v>12.5</v>
      </c>
      <c r="L1480" s="68">
        <f t="shared" si="278"/>
        <v>39.5</v>
      </c>
      <c r="M1480" s="68">
        <f t="shared" si="279"/>
        <v>24.038461538461537</v>
      </c>
      <c r="N1480" s="96">
        <v>24.5</v>
      </c>
      <c r="O1480" s="97" t="str">
        <f t="shared" si="280"/>
        <v>DEC</v>
      </c>
      <c r="P1480" s="96">
        <v>24.5</v>
      </c>
      <c r="Q1480" s="98">
        <f t="shared" si="281"/>
        <v>-12</v>
      </c>
      <c r="R1480" s="97">
        <f t="shared" si="282"/>
        <v>-0.48979591836734693</v>
      </c>
      <c r="S1480" s="99" t="str">
        <f t="shared" si="283"/>
        <v>DEGROWTH</v>
      </c>
      <c r="T1480" s="68">
        <v>0</v>
      </c>
      <c r="U1480" s="100" t="str">
        <f t="shared" si="284"/>
        <v/>
      </c>
      <c r="V1480" s="96">
        <v>0</v>
      </c>
      <c r="W1480" s="101">
        <f t="shared" si="285"/>
        <v>12.5</v>
      </c>
      <c r="X1480" s="102" t="b">
        <f t="shared" si="286"/>
        <v>0</v>
      </c>
      <c r="Y1480" s="103" t="b">
        <f t="shared" si="287"/>
        <v>0</v>
      </c>
      <c r="Z1480" s="74">
        <v>0</v>
      </c>
      <c r="AA1480" s="69"/>
      <c r="AB1480" s="84" t="s">
        <v>134</v>
      </c>
      <c r="AC1480" s="3"/>
    </row>
    <row r="1481" spans="1:29" ht="14.25" customHeight="1">
      <c r="A1481" s="84" t="s">
        <v>133</v>
      </c>
      <c r="B1481" s="82" t="s">
        <v>25</v>
      </c>
      <c r="C1481" s="82" t="s">
        <v>3174</v>
      </c>
      <c r="D1481" s="82">
        <v>1000004377</v>
      </c>
      <c r="E1481" s="82" t="s">
        <v>3175</v>
      </c>
      <c r="F1481" s="83">
        <v>45817</v>
      </c>
      <c r="G1481" s="66" t="str">
        <f t="shared" si="276"/>
        <v>Targeted Dealer</v>
      </c>
      <c r="H1481" s="66"/>
      <c r="I1481" s="67">
        <v>540</v>
      </c>
      <c r="J1481" s="67">
        <f t="shared" si="277"/>
        <v>540</v>
      </c>
      <c r="K1481" s="68">
        <v>360</v>
      </c>
      <c r="L1481" s="68">
        <f t="shared" si="278"/>
        <v>180</v>
      </c>
      <c r="M1481" s="68">
        <f t="shared" si="279"/>
        <v>66.666666666666657</v>
      </c>
      <c r="N1481" s="96">
        <v>560</v>
      </c>
      <c r="O1481" s="97" t="str">
        <f t="shared" si="280"/>
        <v>DEC</v>
      </c>
      <c r="P1481" s="96">
        <v>560</v>
      </c>
      <c r="Q1481" s="98">
        <f t="shared" si="281"/>
        <v>-200</v>
      </c>
      <c r="R1481" s="97">
        <f t="shared" si="282"/>
        <v>-0.3571428571428571</v>
      </c>
      <c r="S1481" s="99" t="str">
        <f t="shared" si="283"/>
        <v>DEGROWTH</v>
      </c>
      <c r="T1481" s="68">
        <v>0</v>
      </c>
      <c r="U1481" s="100" t="str">
        <f t="shared" si="284"/>
        <v/>
      </c>
      <c r="V1481" s="96">
        <v>0</v>
      </c>
      <c r="W1481" s="101">
        <f t="shared" si="285"/>
        <v>360</v>
      </c>
      <c r="X1481" s="102" t="b">
        <f t="shared" si="286"/>
        <v>0</v>
      </c>
      <c r="Y1481" s="103" t="b">
        <f t="shared" si="287"/>
        <v>0</v>
      </c>
      <c r="Z1481" s="74">
        <v>0</v>
      </c>
      <c r="AA1481" s="69"/>
      <c r="AB1481" s="84" t="s">
        <v>133</v>
      </c>
      <c r="AC1481" s="3"/>
    </row>
    <row r="1482" spans="1:29" ht="14.25" customHeight="1">
      <c r="A1482" s="84" t="s">
        <v>134</v>
      </c>
      <c r="B1482" s="82" t="s">
        <v>67</v>
      </c>
      <c r="C1482" s="82" t="s">
        <v>3176</v>
      </c>
      <c r="D1482" s="82">
        <v>1000004378</v>
      </c>
      <c r="E1482" s="82" t="s">
        <v>3177</v>
      </c>
      <c r="F1482" s="83">
        <v>45820</v>
      </c>
      <c r="G1482" s="66" t="str">
        <f t="shared" si="276"/>
        <v>Targeted Dealer</v>
      </c>
      <c r="H1482" s="66"/>
      <c r="I1482" s="67">
        <v>39</v>
      </c>
      <c r="J1482" s="67">
        <f t="shared" si="277"/>
        <v>39</v>
      </c>
      <c r="K1482" s="68">
        <v>48</v>
      </c>
      <c r="L1482" s="68">
        <f t="shared" si="278"/>
        <v>-9</v>
      </c>
      <c r="M1482" s="68">
        <f t="shared" si="279"/>
        <v>123.07692307692307</v>
      </c>
      <c r="N1482" s="96">
        <v>12</v>
      </c>
      <c r="O1482" s="97" t="str">
        <f t="shared" si="280"/>
        <v>DEC</v>
      </c>
      <c r="P1482" s="96">
        <v>12</v>
      </c>
      <c r="Q1482" s="98">
        <f t="shared" si="281"/>
        <v>36</v>
      </c>
      <c r="R1482" s="97">
        <f t="shared" si="282"/>
        <v>3</v>
      </c>
      <c r="S1482" s="99" t="str">
        <f t="shared" si="283"/>
        <v>GROWTH</v>
      </c>
      <c r="T1482" s="68">
        <v>0</v>
      </c>
      <c r="U1482" s="100" t="str">
        <f t="shared" si="284"/>
        <v/>
      </c>
      <c r="V1482" s="96">
        <v>0</v>
      </c>
      <c r="W1482" s="101">
        <f t="shared" si="285"/>
        <v>48</v>
      </c>
      <c r="X1482" s="102" t="b">
        <f t="shared" si="286"/>
        <v>0</v>
      </c>
      <c r="Y1482" s="103" t="b">
        <f t="shared" si="287"/>
        <v>0</v>
      </c>
      <c r="Z1482" s="74">
        <v>0</v>
      </c>
      <c r="AA1482" s="69"/>
      <c r="AB1482" s="84" t="s">
        <v>134</v>
      </c>
      <c r="AC1482" s="3"/>
    </row>
    <row r="1483" spans="1:29" ht="14.25" customHeight="1">
      <c r="A1483" s="84" t="s">
        <v>131</v>
      </c>
      <c r="B1483" s="82" t="s">
        <v>93</v>
      </c>
      <c r="C1483" s="82" t="s">
        <v>3178</v>
      </c>
      <c r="D1483" s="82">
        <v>1000004380</v>
      </c>
      <c r="E1483" s="82" t="s">
        <v>3179</v>
      </c>
      <c r="F1483" s="83">
        <v>45821</v>
      </c>
      <c r="G1483" s="66" t="str">
        <f t="shared" si="276"/>
        <v>Targeted Dealer</v>
      </c>
      <c r="H1483" s="66"/>
      <c r="I1483" s="67">
        <v>450</v>
      </c>
      <c r="J1483" s="67">
        <f t="shared" si="277"/>
        <v>450</v>
      </c>
      <c r="K1483" s="68">
        <v>777</v>
      </c>
      <c r="L1483" s="68">
        <f t="shared" si="278"/>
        <v>-327</v>
      </c>
      <c r="M1483" s="68">
        <f t="shared" si="279"/>
        <v>172.66666666666666</v>
      </c>
      <c r="N1483" s="96">
        <v>675</v>
      </c>
      <c r="O1483" s="97" t="str">
        <f t="shared" si="280"/>
        <v>DEC</v>
      </c>
      <c r="P1483" s="96">
        <v>675</v>
      </c>
      <c r="Q1483" s="98">
        <f t="shared" si="281"/>
        <v>102</v>
      </c>
      <c r="R1483" s="97">
        <f t="shared" si="282"/>
        <v>0.1511111111111112</v>
      </c>
      <c r="S1483" s="99" t="str">
        <f t="shared" si="283"/>
        <v>GROWTH</v>
      </c>
      <c r="T1483" s="68">
        <v>0</v>
      </c>
      <c r="U1483" s="100" t="str">
        <f t="shared" si="284"/>
        <v/>
      </c>
      <c r="V1483" s="96">
        <v>0</v>
      </c>
      <c r="W1483" s="101">
        <f t="shared" si="285"/>
        <v>777</v>
      </c>
      <c r="X1483" s="102" t="b">
        <f t="shared" si="286"/>
        <v>0</v>
      </c>
      <c r="Y1483" s="103" t="b">
        <f t="shared" si="287"/>
        <v>0</v>
      </c>
      <c r="Z1483" s="74">
        <v>0</v>
      </c>
      <c r="AA1483" s="84"/>
      <c r="AB1483" s="84" t="s">
        <v>131</v>
      </c>
      <c r="AC1483" s="3"/>
    </row>
    <row r="1484" spans="1:29" ht="14.25" customHeight="1">
      <c r="A1484" s="84" t="s">
        <v>133</v>
      </c>
      <c r="B1484" s="82" t="s">
        <v>144</v>
      </c>
      <c r="C1484" s="82" t="s">
        <v>3180</v>
      </c>
      <c r="D1484" s="82">
        <v>1000004384</v>
      </c>
      <c r="E1484" s="82" t="s">
        <v>3181</v>
      </c>
      <c r="F1484" s="83">
        <v>45817</v>
      </c>
      <c r="G1484" s="66" t="str">
        <f t="shared" si="276"/>
        <v>Targeted Dealer</v>
      </c>
      <c r="H1484" s="66"/>
      <c r="I1484" s="67">
        <v>380</v>
      </c>
      <c r="J1484" s="67">
        <f t="shared" si="277"/>
        <v>380</v>
      </c>
      <c r="K1484" s="68">
        <v>360</v>
      </c>
      <c r="L1484" s="68">
        <f t="shared" si="278"/>
        <v>20</v>
      </c>
      <c r="M1484" s="68">
        <f t="shared" si="279"/>
        <v>94.736842105263165</v>
      </c>
      <c r="N1484" s="96">
        <v>480</v>
      </c>
      <c r="O1484" s="97" t="str">
        <f t="shared" si="280"/>
        <v>DEC</v>
      </c>
      <c r="P1484" s="96">
        <v>480</v>
      </c>
      <c r="Q1484" s="98">
        <f t="shared" si="281"/>
        <v>-120</v>
      </c>
      <c r="R1484" s="97">
        <f t="shared" si="282"/>
        <v>-0.25</v>
      </c>
      <c r="S1484" s="99" t="str">
        <f t="shared" si="283"/>
        <v>DEGROWTH</v>
      </c>
      <c r="T1484" s="68">
        <v>0</v>
      </c>
      <c r="U1484" s="100" t="str">
        <f t="shared" si="284"/>
        <v/>
      </c>
      <c r="V1484" s="96">
        <v>0</v>
      </c>
      <c r="W1484" s="101">
        <f t="shared" si="285"/>
        <v>360</v>
      </c>
      <c r="X1484" s="102" t="b">
        <f t="shared" si="286"/>
        <v>0</v>
      </c>
      <c r="Y1484" s="103" t="b">
        <f t="shared" si="287"/>
        <v>0</v>
      </c>
      <c r="Z1484" s="74">
        <v>0</v>
      </c>
      <c r="AA1484" s="69"/>
      <c r="AB1484" s="84" t="s">
        <v>133</v>
      </c>
      <c r="AC1484" s="3"/>
    </row>
    <row r="1485" spans="1:29" ht="14.25" customHeight="1">
      <c r="A1485" s="84" t="s">
        <v>131</v>
      </c>
      <c r="B1485" s="82" t="s">
        <v>91</v>
      </c>
      <c r="C1485" s="82" t="s">
        <v>507</v>
      </c>
      <c r="D1485" s="82">
        <v>1000004383</v>
      </c>
      <c r="E1485" s="82" t="s">
        <v>508</v>
      </c>
      <c r="F1485" s="83">
        <v>45814</v>
      </c>
      <c r="G1485" s="66" t="str">
        <f t="shared" si="276"/>
        <v>-</v>
      </c>
      <c r="H1485" s="66"/>
      <c r="I1485" s="67">
        <v>0</v>
      </c>
      <c r="J1485" s="67">
        <f t="shared" si="277"/>
        <v>0</v>
      </c>
      <c r="K1485" s="68">
        <v>0</v>
      </c>
      <c r="L1485" s="68">
        <f t="shared" si="278"/>
        <v>0</v>
      </c>
      <c r="M1485" s="68" t="str">
        <f t="shared" si="279"/>
        <v>-</v>
      </c>
      <c r="N1485" s="96">
        <v>0</v>
      </c>
      <c r="O1485" s="97" t="str">
        <f t="shared" si="280"/>
        <v>DEC</v>
      </c>
      <c r="P1485" s="96">
        <v>0</v>
      </c>
      <c r="Q1485" s="98">
        <f t="shared" si="281"/>
        <v>0</v>
      </c>
      <c r="R1485" s="97" t="str">
        <f t="shared" si="282"/>
        <v xml:space="preserve"> </v>
      </c>
      <c r="S1485" s="99" t="b">
        <f t="shared" si="283"/>
        <v>0</v>
      </c>
      <c r="T1485" s="68">
        <v>0</v>
      </c>
      <c r="U1485" s="100" t="str">
        <f t="shared" si="284"/>
        <v/>
      </c>
      <c r="V1485" s="96">
        <v>0</v>
      </c>
      <c r="W1485" s="101">
        <f t="shared" si="285"/>
        <v>0</v>
      </c>
      <c r="X1485" s="102" t="b">
        <f t="shared" si="286"/>
        <v>0</v>
      </c>
      <c r="Y1485" s="103" t="b">
        <f t="shared" si="287"/>
        <v>0</v>
      </c>
      <c r="Z1485" s="74">
        <v>0</v>
      </c>
      <c r="AA1485" s="84"/>
      <c r="AB1485" s="84" t="s">
        <v>131</v>
      </c>
      <c r="AC1485" s="3"/>
    </row>
    <row r="1486" spans="1:29" ht="14.25" customHeight="1">
      <c r="A1486" s="84" t="s">
        <v>134</v>
      </c>
      <c r="B1486" s="82" t="s">
        <v>81</v>
      </c>
      <c r="C1486" s="82" t="s">
        <v>3182</v>
      </c>
      <c r="D1486" s="82">
        <v>1000004379</v>
      </c>
      <c r="E1486" s="82" t="s">
        <v>714</v>
      </c>
      <c r="F1486" s="83">
        <v>45821</v>
      </c>
      <c r="G1486" s="66" t="str">
        <f t="shared" si="276"/>
        <v>Targeted Dealer</v>
      </c>
      <c r="H1486" s="66"/>
      <c r="I1486" s="67">
        <v>40</v>
      </c>
      <c r="J1486" s="67">
        <f t="shared" si="277"/>
        <v>40</v>
      </c>
      <c r="K1486" s="68">
        <v>48</v>
      </c>
      <c r="L1486" s="68">
        <f t="shared" si="278"/>
        <v>-8</v>
      </c>
      <c r="M1486" s="68">
        <f t="shared" si="279"/>
        <v>120</v>
      </c>
      <c r="N1486" s="96">
        <v>30</v>
      </c>
      <c r="O1486" s="97" t="str">
        <f t="shared" si="280"/>
        <v>DEC</v>
      </c>
      <c r="P1486" s="96">
        <v>30</v>
      </c>
      <c r="Q1486" s="98">
        <f t="shared" si="281"/>
        <v>18</v>
      </c>
      <c r="R1486" s="97">
        <f t="shared" si="282"/>
        <v>0.60000000000000009</v>
      </c>
      <c r="S1486" s="99" t="str">
        <f t="shared" si="283"/>
        <v>GROWTH</v>
      </c>
      <c r="T1486" s="68">
        <v>0</v>
      </c>
      <c r="U1486" s="100" t="str">
        <f t="shared" si="284"/>
        <v/>
      </c>
      <c r="V1486" s="96">
        <v>0</v>
      </c>
      <c r="W1486" s="101">
        <f t="shared" si="285"/>
        <v>48</v>
      </c>
      <c r="X1486" s="102" t="b">
        <f t="shared" si="286"/>
        <v>0</v>
      </c>
      <c r="Y1486" s="103" t="b">
        <f t="shared" si="287"/>
        <v>0</v>
      </c>
      <c r="Z1486" s="74">
        <v>0</v>
      </c>
      <c r="AA1486" s="69"/>
      <c r="AB1486" s="84" t="s">
        <v>134</v>
      </c>
      <c r="AC1486" s="3"/>
    </row>
    <row r="1487" spans="1:29" ht="14.25" customHeight="1">
      <c r="A1487" s="84" t="s">
        <v>133</v>
      </c>
      <c r="B1487" s="82" t="s">
        <v>40</v>
      </c>
      <c r="C1487" s="82" t="s">
        <v>509</v>
      </c>
      <c r="D1487" s="82">
        <v>1000000271</v>
      </c>
      <c r="E1487" s="82" t="s">
        <v>510</v>
      </c>
      <c r="F1487" s="83">
        <v>44738</v>
      </c>
      <c r="G1487" s="66" t="str">
        <f t="shared" si="276"/>
        <v>Targeted Dealer</v>
      </c>
      <c r="H1487" s="66"/>
      <c r="I1487" s="67">
        <v>20</v>
      </c>
      <c r="J1487" s="67">
        <f t="shared" si="277"/>
        <v>20</v>
      </c>
      <c r="K1487" s="68">
        <v>0</v>
      </c>
      <c r="L1487" s="68">
        <f t="shared" si="278"/>
        <v>20</v>
      </c>
      <c r="M1487" s="68">
        <f t="shared" si="279"/>
        <v>0</v>
      </c>
      <c r="N1487" s="96">
        <v>0</v>
      </c>
      <c r="O1487" s="97" t="str">
        <f t="shared" si="280"/>
        <v>DEC</v>
      </c>
      <c r="P1487" s="96">
        <v>0</v>
      </c>
      <c r="Q1487" s="98">
        <f t="shared" si="281"/>
        <v>0</v>
      </c>
      <c r="R1487" s="97" t="str">
        <f t="shared" si="282"/>
        <v xml:space="preserve"> </v>
      </c>
      <c r="S1487" s="99" t="b">
        <f t="shared" si="283"/>
        <v>0</v>
      </c>
      <c r="T1487" s="68">
        <v>0</v>
      </c>
      <c r="U1487" s="100" t="str">
        <f t="shared" si="284"/>
        <v>jAN</v>
      </c>
      <c r="V1487" s="96">
        <v>0</v>
      </c>
      <c r="W1487" s="101">
        <f t="shared" si="285"/>
        <v>0</v>
      </c>
      <c r="X1487" s="102">
        <f t="shared" si="286"/>
        <v>0</v>
      </c>
      <c r="Y1487" s="103" t="b">
        <f t="shared" si="287"/>
        <v>0</v>
      </c>
      <c r="Z1487" s="74">
        <v>0</v>
      </c>
      <c r="AA1487" s="69"/>
      <c r="AB1487" s="84" t="s">
        <v>133</v>
      </c>
      <c r="AC1487" s="3"/>
    </row>
    <row r="1488" spans="1:29" ht="14.25" customHeight="1">
      <c r="A1488" s="84" t="s">
        <v>134</v>
      </c>
      <c r="B1488" s="82" t="s">
        <v>69</v>
      </c>
      <c r="C1488" s="82" t="s">
        <v>3183</v>
      </c>
      <c r="D1488" s="82">
        <v>1000004391</v>
      </c>
      <c r="E1488" s="82" t="s">
        <v>3184</v>
      </c>
      <c r="F1488" s="83">
        <v>45820</v>
      </c>
      <c r="G1488" s="66" t="str">
        <f t="shared" si="276"/>
        <v>Targeted Dealer</v>
      </c>
      <c r="H1488" s="66"/>
      <c r="I1488" s="67">
        <v>100</v>
      </c>
      <c r="J1488" s="67">
        <f t="shared" si="277"/>
        <v>100</v>
      </c>
      <c r="K1488" s="68">
        <v>52</v>
      </c>
      <c r="L1488" s="68">
        <f t="shared" si="278"/>
        <v>48</v>
      </c>
      <c r="M1488" s="68">
        <f t="shared" si="279"/>
        <v>52</v>
      </c>
      <c r="N1488" s="96">
        <v>65.5</v>
      </c>
      <c r="O1488" s="97" t="str">
        <f t="shared" si="280"/>
        <v>DEC</v>
      </c>
      <c r="P1488" s="96">
        <v>65.5</v>
      </c>
      <c r="Q1488" s="98">
        <f t="shared" si="281"/>
        <v>-13.5</v>
      </c>
      <c r="R1488" s="97">
        <f t="shared" si="282"/>
        <v>-0.20610687022900764</v>
      </c>
      <c r="S1488" s="99" t="str">
        <f t="shared" si="283"/>
        <v>DEGROWTH</v>
      </c>
      <c r="T1488" s="68">
        <v>0</v>
      </c>
      <c r="U1488" s="100" t="str">
        <f t="shared" si="284"/>
        <v/>
      </c>
      <c r="V1488" s="96">
        <v>0</v>
      </c>
      <c r="W1488" s="101">
        <f t="shared" si="285"/>
        <v>52</v>
      </c>
      <c r="X1488" s="102" t="b">
        <f t="shared" si="286"/>
        <v>0</v>
      </c>
      <c r="Y1488" s="103" t="b">
        <f t="shared" si="287"/>
        <v>0</v>
      </c>
      <c r="Z1488" s="74">
        <v>0</v>
      </c>
      <c r="AA1488" s="69"/>
      <c r="AB1488" s="84" t="s">
        <v>134</v>
      </c>
      <c r="AC1488" s="3"/>
    </row>
    <row r="1489" spans="1:29" ht="14.25" customHeight="1">
      <c r="A1489" s="84" t="s">
        <v>131</v>
      </c>
      <c r="B1489" s="82" t="s">
        <v>98</v>
      </c>
      <c r="C1489" s="82" t="s">
        <v>511</v>
      </c>
      <c r="D1489" s="82">
        <v>1000001900</v>
      </c>
      <c r="E1489" s="82" t="s">
        <v>512</v>
      </c>
      <c r="F1489" s="83">
        <v>44739</v>
      </c>
      <c r="G1489" s="66" t="str">
        <f t="shared" si="276"/>
        <v>Targeted Dealer</v>
      </c>
      <c r="H1489" s="66"/>
      <c r="I1489" s="67">
        <v>110</v>
      </c>
      <c r="J1489" s="67">
        <f t="shared" si="277"/>
        <v>110</v>
      </c>
      <c r="K1489" s="68">
        <v>0</v>
      </c>
      <c r="L1489" s="68">
        <f t="shared" si="278"/>
        <v>110</v>
      </c>
      <c r="M1489" s="68">
        <f t="shared" si="279"/>
        <v>0</v>
      </c>
      <c r="N1489" s="96">
        <v>6.5</v>
      </c>
      <c r="O1489" s="97" t="str">
        <f t="shared" si="280"/>
        <v>DEC</v>
      </c>
      <c r="P1489" s="96">
        <v>6.5</v>
      </c>
      <c r="Q1489" s="98">
        <f t="shared" si="281"/>
        <v>-6.5</v>
      </c>
      <c r="R1489" s="97">
        <f t="shared" si="282"/>
        <v>-1</v>
      </c>
      <c r="S1489" s="99" t="str">
        <f t="shared" si="283"/>
        <v>DEGROWTH</v>
      </c>
      <c r="T1489" s="68">
        <v>0</v>
      </c>
      <c r="U1489" s="100" t="str">
        <f t="shared" si="284"/>
        <v>jAN</v>
      </c>
      <c r="V1489" s="96">
        <v>0</v>
      </c>
      <c r="W1489" s="101">
        <f t="shared" si="285"/>
        <v>0</v>
      </c>
      <c r="X1489" s="102">
        <f t="shared" si="286"/>
        <v>0</v>
      </c>
      <c r="Y1489" s="103" t="b">
        <f t="shared" si="287"/>
        <v>0</v>
      </c>
      <c r="Z1489" s="74">
        <v>0</v>
      </c>
      <c r="AA1489" s="84"/>
      <c r="AB1489" s="84" t="s">
        <v>131</v>
      </c>
      <c r="AC1489" s="3"/>
    </row>
    <row r="1490" spans="1:29" ht="14.25" customHeight="1">
      <c r="A1490" s="84" t="s">
        <v>133</v>
      </c>
      <c r="B1490" s="82" t="s">
        <v>40</v>
      </c>
      <c r="C1490" s="82" t="s">
        <v>3185</v>
      </c>
      <c r="D1490" s="82">
        <v>1000004392</v>
      </c>
      <c r="E1490" s="82" t="s">
        <v>3186</v>
      </c>
      <c r="F1490" s="83">
        <v>45819</v>
      </c>
      <c r="G1490" s="66" t="str">
        <f t="shared" si="276"/>
        <v>Targeted Dealer</v>
      </c>
      <c r="H1490" s="66"/>
      <c r="I1490" s="67">
        <v>20</v>
      </c>
      <c r="J1490" s="67">
        <f t="shared" si="277"/>
        <v>20</v>
      </c>
      <c r="K1490" s="68">
        <v>25</v>
      </c>
      <c r="L1490" s="68">
        <f t="shared" si="278"/>
        <v>-5</v>
      </c>
      <c r="M1490" s="68">
        <f t="shared" si="279"/>
        <v>125</v>
      </c>
      <c r="N1490" s="96">
        <v>20</v>
      </c>
      <c r="O1490" s="97" t="str">
        <f t="shared" si="280"/>
        <v>DEC</v>
      </c>
      <c r="P1490" s="96">
        <v>20</v>
      </c>
      <c r="Q1490" s="98">
        <f t="shared" si="281"/>
        <v>5</v>
      </c>
      <c r="R1490" s="97">
        <f t="shared" si="282"/>
        <v>0.25</v>
      </c>
      <c r="S1490" s="99" t="str">
        <f t="shared" si="283"/>
        <v>GROWTH</v>
      </c>
      <c r="T1490" s="68">
        <v>0</v>
      </c>
      <c r="U1490" s="100" t="str">
        <f t="shared" si="284"/>
        <v/>
      </c>
      <c r="V1490" s="96">
        <v>0</v>
      </c>
      <c r="W1490" s="101">
        <f t="shared" si="285"/>
        <v>25</v>
      </c>
      <c r="X1490" s="102" t="b">
        <f t="shared" si="286"/>
        <v>0</v>
      </c>
      <c r="Y1490" s="103" t="b">
        <f t="shared" si="287"/>
        <v>0</v>
      </c>
      <c r="Z1490" s="74">
        <v>0</v>
      </c>
      <c r="AA1490" s="69"/>
      <c r="AB1490" s="84" t="s">
        <v>133</v>
      </c>
      <c r="AC1490" s="3"/>
    </row>
    <row r="1491" spans="1:29" ht="14.25" customHeight="1">
      <c r="A1491" s="84" t="s">
        <v>133</v>
      </c>
      <c r="B1491" s="82" t="s">
        <v>145</v>
      </c>
      <c r="C1491" s="82" t="s">
        <v>3187</v>
      </c>
      <c r="D1491" s="82">
        <v>1000004388</v>
      </c>
      <c r="E1491" s="82" t="s">
        <v>3188</v>
      </c>
      <c r="F1491" s="83">
        <v>45820</v>
      </c>
      <c r="G1491" s="66" t="str">
        <f t="shared" si="276"/>
        <v>Targeted Dealer</v>
      </c>
      <c r="H1491" s="66"/>
      <c r="I1491" s="67">
        <v>40</v>
      </c>
      <c r="J1491" s="67">
        <f t="shared" si="277"/>
        <v>40</v>
      </c>
      <c r="K1491" s="68">
        <v>40</v>
      </c>
      <c r="L1491" s="68">
        <f t="shared" si="278"/>
        <v>0</v>
      </c>
      <c r="M1491" s="68">
        <f t="shared" si="279"/>
        <v>100</v>
      </c>
      <c r="N1491" s="96">
        <v>37.5</v>
      </c>
      <c r="O1491" s="97" t="str">
        <f t="shared" si="280"/>
        <v>DEC</v>
      </c>
      <c r="P1491" s="96">
        <v>37.5</v>
      </c>
      <c r="Q1491" s="98">
        <f t="shared" si="281"/>
        <v>2.5</v>
      </c>
      <c r="R1491" s="97">
        <f t="shared" si="282"/>
        <v>6.6666666666666652E-2</v>
      </c>
      <c r="S1491" s="99" t="str">
        <f t="shared" si="283"/>
        <v>GROWTH</v>
      </c>
      <c r="T1491" s="68">
        <v>0</v>
      </c>
      <c r="U1491" s="100" t="str">
        <f t="shared" si="284"/>
        <v/>
      </c>
      <c r="V1491" s="96">
        <v>0</v>
      </c>
      <c r="W1491" s="101">
        <f t="shared" si="285"/>
        <v>40</v>
      </c>
      <c r="X1491" s="102" t="b">
        <f t="shared" si="286"/>
        <v>0</v>
      </c>
      <c r="Y1491" s="103" t="b">
        <f t="shared" si="287"/>
        <v>0</v>
      </c>
      <c r="Z1491" s="74">
        <v>0</v>
      </c>
      <c r="AA1491" s="69"/>
      <c r="AB1491" s="84" t="s">
        <v>133</v>
      </c>
      <c r="AC1491" s="3"/>
    </row>
    <row r="1492" spans="1:29" ht="14.25" customHeight="1">
      <c r="A1492" s="84" t="s">
        <v>134</v>
      </c>
      <c r="B1492" s="82" t="s">
        <v>79</v>
      </c>
      <c r="C1492" s="82" t="s">
        <v>3189</v>
      </c>
      <c r="D1492" s="82">
        <v>1000004371</v>
      </c>
      <c r="E1492" s="82" t="s">
        <v>3190</v>
      </c>
      <c r="F1492" s="83">
        <v>45804</v>
      </c>
      <c r="G1492" s="66" t="str">
        <f t="shared" si="276"/>
        <v>Targeted Dealer</v>
      </c>
      <c r="H1492" s="66"/>
      <c r="I1492" s="67">
        <v>100</v>
      </c>
      <c r="J1492" s="67">
        <f t="shared" si="277"/>
        <v>100</v>
      </c>
      <c r="K1492" s="68">
        <v>103</v>
      </c>
      <c r="L1492" s="68">
        <f t="shared" si="278"/>
        <v>-3</v>
      </c>
      <c r="M1492" s="68">
        <f t="shared" si="279"/>
        <v>103</v>
      </c>
      <c r="N1492" s="96">
        <v>107.35</v>
      </c>
      <c r="O1492" s="97" t="str">
        <f t="shared" si="280"/>
        <v>DEC</v>
      </c>
      <c r="P1492" s="96">
        <v>107.35</v>
      </c>
      <c r="Q1492" s="98">
        <f t="shared" si="281"/>
        <v>-4.3499999999999943</v>
      </c>
      <c r="R1492" s="97">
        <f t="shared" si="282"/>
        <v>-4.0521658127619875E-2</v>
      </c>
      <c r="S1492" s="99" t="str">
        <f t="shared" si="283"/>
        <v>DEGROWTH</v>
      </c>
      <c r="T1492" s="68">
        <v>0</v>
      </c>
      <c r="U1492" s="100" t="str">
        <f t="shared" si="284"/>
        <v/>
      </c>
      <c r="V1492" s="96">
        <v>0</v>
      </c>
      <c r="W1492" s="101">
        <f t="shared" si="285"/>
        <v>103</v>
      </c>
      <c r="X1492" s="102" t="b">
        <f t="shared" si="286"/>
        <v>0</v>
      </c>
      <c r="Y1492" s="103" t="b">
        <f t="shared" si="287"/>
        <v>0</v>
      </c>
      <c r="Z1492" s="74">
        <v>0</v>
      </c>
      <c r="AA1492" s="69"/>
      <c r="AB1492" s="84" t="s">
        <v>134</v>
      </c>
      <c r="AC1492" s="3"/>
    </row>
    <row r="1493" spans="1:29" ht="14.25" customHeight="1">
      <c r="A1493" s="84" t="s">
        <v>133</v>
      </c>
      <c r="B1493" s="82" t="s">
        <v>48</v>
      </c>
      <c r="C1493" s="82" t="s">
        <v>3947</v>
      </c>
      <c r="D1493" s="82">
        <v>1000004381</v>
      </c>
      <c r="E1493" s="82" t="s">
        <v>3948</v>
      </c>
      <c r="F1493" s="83">
        <v>45804</v>
      </c>
      <c r="G1493" s="66" t="str">
        <f t="shared" si="276"/>
        <v>-</v>
      </c>
      <c r="H1493" s="66"/>
      <c r="I1493" s="67">
        <v>0</v>
      </c>
      <c r="J1493" s="67">
        <f t="shared" si="277"/>
        <v>0</v>
      </c>
      <c r="K1493" s="68">
        <v>0</v>
      </c>
      <c r="L1493" s="68">
        <f t="shared" si="278"/>
        <v>0</v>
      </c>
      <c r="M1493" s="68" t="str">
        <f t="shared" si="279"/>
        <v>-</v>
      </c>
      <c r="N1493" s="96">
        <v>0</v>
      </c>
      <c r="O1493" s="97" t="str">
        <f t="shared" si="280"/>
        <v>DEC</v>
      </c>
      <c r="P1493" s="96">
        <v>0</v>
      </c>
      <c r="Q1493" s="98">
        <f t="shared" si="281"/>
        <v>0</v>
      </c>
      <c r="R1493" s="97" t="str">
        <f t="shared" si="282"/>
        <v xml:space="preserve"> </v>
      </c>
      <c r="S1493" s="99" t="b">
        <f t="shared" si="283"/>
        <v>0</v>
      </c>
      <c r="T1493" s="68">
        <v>0</v>
      </c>
      <c r="U1493" s="100" t="str">
        <f t="shared" si="284"/>
        <v/>
      </c>
      <c r="V1493" s="96">
        <v>0</v>
      </c>
      <c r="W1493" s="101">
        <f t="shared" si="285"/>
        <v>0</v>
      </c>
      <c r="X1493" s="102" t="b">
        <f t="shared" si="286"/>
        <v>0</v>
      </c>
      <c r="Y1493" s="103" t="b">
        <f t="shared" si="287"/>
        <v>0</v>
      </c>
      <c r="Z1493" s="74">
        <v>0</v>
      </c>
      <c r="AA1493" s="69"/>
      <c r="AB1493" s="84" t="s">
        <v>133</v>
      </c>
      <c r="AC1493" s="3"/>
    </row>
    <row r="1494" spans="1:29" ht="14.25" customHeight="1">
      <c r="A1494" s="84" t="s">
        <v>133</v>
      </c>
      <c r="B1494" s="82" t="s">
        <v>145</v>
      </c>
      <c r="C1494" s="82" t="s">
        <v>3949</v>
      </c>
      <c r="D1494" s="82">
        <v>1000004389</v>
      </c>
      <c r="E1494" s="82" t="s">
        <v>3950</v>
      </c>
      <c r="F1494" s="83">
        <v>45821</v>
      </c>
      <c r="G1494" s="66" t="str">
        <f t="shared" si="276"/>
        <v>Targeted Dealer</v>
      </c>
      <c r="H1494" s="66"/>
      <c r="I1494" s="67">
        <v>40</v>
      </c>
      <c r="J1494" s="67">
        <f t="shared" si="277"/>
        <v>40</v>
      </c>
      <c r="K1494" s="68">
        <v>0</v>
      </c>
      <c r="L1494" s="68">
        <f t="shared" si="278"/>
        <v>40</v>
      </c>
      <c r="M1494" s="68">
        <f t="shared" si="279"/>
        <v>0</v>
      </c>
      <c r="N1494" s="96">
        <v>0</v>
      </c>
      <c r="O1494" s="97" t="str">
        <f t="shared" si="280"/>
        <v>DEC</v>
      </c>
      <c r="P1494" s="96">
        <v>0</v>
      </c>
      <c r="Q1494" s="98">
        <f t="shared" si="281"/>
        <v>0</v>
      </c>
      <c r="R1494" s="97" t="str">
        <f t="shared" si="282"/>
        <v xml:space="preserve"> </v>
      </c>
      <c r="S1494" s="99" t="b">
        <f t="shared" si="283"/>
        <v>0</v>
      </c>
      <c r="T1494" s="68">
        <v>0</v>
      </c>
      <c r="U1494" s="100" t="str">
        <f t="shared" si="284"/>
        <v/>
      </c>
      <c r="V1494" s="96">
        <v>0</v>
      </c>
      <c r="W1494" s="101">
        <f t="shared" si="285"/>
        <v>0</v>
      </c>
      <c r="X1494" s="102" t="b">
        <f t="shared" si="286"/>
        <v>0</v>
      </c>
      <c r="Y1494" s="103" t="b">
        <f t="shared" si="287"/>
        <v>0</v>
      </c>
      <c r="Z1494" s="74">
        <v>0</v>
      </c>
      <c r="AA1494" s="69"/>
      <c r="AB1494" s="84" t="s">
        <v>133</v>
      </c>
      <c r="AC1494" s="3"/>
    </row>
    <row r="1495" spans="1:29" ht="14.25" customHeight="1">
      <c r="A1495" s="84" t="s">
        <v>134</v>
      </c>
      <c r="B1495" s="82" t="s">
        <v>79</v>
      </c>
      <c r="C1495" s="82" t="s">
        <v>3191</v>
      </c>
      <c r="D1495" s="82">
        <v>1000004390</v>
      </c>
      <c r="E1495" s="82" t="s">
        <v>3192</v>
      </c>
      <c r="F1495" s="83">
        <v>45821</v>
      </c>
      <c r="G1495" s="66" t="str">
        <f t="shared" si="276"/>
        <v>Targeted Dealer</v>
      </c>
      <c r="H1495" s="66"/>
      <c r="I1495" s="67">
        <v>50</v>
      </c>
      <c r="J1495" s="67">
        <f t="shared" si="277"/>
        <v>50</v>
      </c>
      <c r="K1495" s="68">
        <v>53</v>
      </c>
      <c r="L1495" s="68">
        <f t="shared" si="278"/>
        <v>-3</v>
      </c>
      <c r="M1495" s="68">
        <f t="shared" si="279"/>
        <v>106</v>
      </c>
      <c r="N1495" s="96">
        <v>106</v>
      </c>
      <c r="O1495" s="97" t="str">
        <f t="shared" si="280"/>
        <v>DEC</v>
      </c>
      <c r="P1495" s="96">
        <v>106</v>
      </c>
      <c r="Q1495" s="98">
        <f t="shared" si="281"/>
        <v>-53</v>
      </c>
      <c r="R1495" s="97">
        <f t="shared" si="282"/>
        <v>-0.5</v>
      </c>
      <c r="S1495" s="99" t="str">
        <f t="shared" si="283"/>
        <v>DEGROWTH</v>
      </c>
      <c r="T1495" s="68">
        <v>0</v>
      </c>
      <c r="U1495" s="100" t="str">
        <f t="shared" si="284"/>
        <v/>
      </c>
      <c r="V1495" s="96">
        <v>0</v>
      </c>
      <c r="W1495" s="101">
        <f t="shared" si="285"/>
        <v>53</v>
      </c>
      <c r="X1495" s="102" t="b">
        <f t="shared" si="286"/>
        <v>0</v>
      </c>
      <c r="Y1495" s="103" t="b">
        <f t="shared" si="287"/>
        <v>0</v>
      </c>
      <c r="Z1495" s="74">
        <v>0</v>
      </c>
      <c r="AA1495" s="69"/>
      <c r="AB1495" s="84" t="s">
        <v>134</v>
      </c>
      <c r="AC1495" s="3"/>
    </row>
    <row r="1496" spans="1:29" ht="14.25" customHeight="1">
      <c r="A1496" s="84" t="s">
        <v>133</v>
      </c>
      <c r="B1496" s="82" t="s">
        <v>43</v>
      </c>
      <c r="C1496" s="82" t="s">
        <v>3193</v>
      </c>
      <c r="D1496" s="82">
        <v>1000004395</v>
      </c>
      <c r="E1496" s="82" t="s">
        <v>3194</v>
      </c>
      <c r="F1496" s="83">
        <v>45827</v>
      </c>
      <c r="G1496" s="66" t="str">
        <f t="shared" si="276"/>
        <v>Targeted Dealer</v>
      </c>
      <c r="H1496" s="66"/>
      <c r="I1496" s="67">
        <v>30</v>
      </c>
      <c r="J1496" s="67">
        <f t="shared" si="277"/>
        <v>30</v>
      </c>
      <c r="K1496" s="68">
        <v>12</v>
      </c>
      <c r="L1496" s="68">
        <f t="shared" si="278"/>
        <v>18</v>
      </c>
      <c r="M1496" s="68">
        <f t="shared" si="279"/>
        <v>40</v>
      </c>
      <c r="N1496" s="96">
        <v>28</v>
      </c>
      <c r="O1496" s="97" t="str">
        <f t="shared" si="280"/>
        <v>DEC</v>
      </c>
      <c r="P1496" s="96">
        <v>28</v>
      </c>
      <c r="Q1496" s="98">
        <f t="shared" si="281"/>
        <v>-16</v>
      </c>
      <c r="R1496" s="97">
        <f t="shared" si="282"/>
        <v>-0.5714285714285714</v>
      </c>
      <c r="S1496" s="99" t="str">
        <f t="shared" si="283"/>
        <v>DEGROWTH</v>
      </c>
      <c r="T1496" s="68">
        <v>0</v>
      </c>
      <c r="U1496" s="100" t="str">
        <f t="shared" si="284"/>
        <v/>
      </c>
      <c r="V1496" s="96">
        <v>0</v>
      </c>
      <c r="W1496" s="101">
        <f t="shared" si="285"/>
        <v>12</v>
      </c>
      <c r="X1496" s="102" t="b">
        <f t="shared" si="286"/>
        <v>0</v>
      </c>
      <c r="Y1496" s="103" t="b">
        <f t="shared" si="287"/>
        <v>0</v>
      </c>
      <c r="Z1496" s="74">
        <v>0</v>
      </c>
      <c r="AA1496" s="69"/>
      <c r="AB1496" s="84" t="s">
        <v>133</v>
      </c>
      <c r="AC1496" s="3"/>
    </row>
    <row r="1497" spans="1:29" ht="14.25" customHeight="1">
      <c r="A1497" s="69" t="s">
        <v>131</v>
      </c>
      <c r="B1497" s="82" t="s">
        <v>93</v>
      </c>
      <c r="C1497" s="82" t="s">
        <v>3195</v>
      </c>
      <c r="D1497" s="82">
        <v>1000004398</v>
      </c>
      <c r="E1497" s="82" t="s">
        <v>3196</v>
      </c>
      <c r="F1497" s="83">
        <v>45834</v>
      </c>
      <c r="G1497" s="66" t="str">
        <f t="shared" si="276"/>
        <v>Targeted Dealer</v>
      </c>
      <c r="H1497" s="66"/>
      <c r="I1497" s="67">
        <v>161</v>
      </c>
      <c r="J1497" s="67">
        <f t="shared" si="277"/>
        <v>161</v>
      </c>
      <c r="K1497" s="68">
        <v>410</v>
      </c>
      <c r="L1497" s="68">
        <f t="shared" si="278"/>
        <v>-249</v>
      </c>
      <c r="M1497" s="68">
        <f t="shared" si="279"/>
        <v>254.65838509316768</v>
      </c>
      <c r="N1497" s="96">
        <v>152</v>
      </c>
      <c r="O1497" s="97" t="str">
        <f t="shared" si="280"/>
        <v>DEC</v>
      </c>
      <c r="P1497" s="96">
        <v>152</v>
      </c>
      <c r="Q1497" s="98">
        <f t="shared" si="281"/>
        <v>258</v>
      </c>
      <c r="R1497" s="97">
        <f t="shared" si="282"/>
        <v>1.6973684210526314</v>
      </c>
      <c r="S1497" s="99" t="str">
        <f t="shared" si="283"/>
        <v>GROWTH</v>
      </c>
      <c r="T1497" s="68">
        <v>0</v>
      </c>
      <c r="U1497" s="100" t="str">
        <f t="shared" si="284"/>
        <v/>
      </c>
      <c r="V1497" s="96">
        <v>0</v>
      </c>
      <c r="W1497" s="101">
        <f t="shared" si="285"/>
        <v>410</v>
      </c>
      <c r="X1497" s="102" t="b">
        <f t="shared" si="286"/>
        <v>0</v>
      </c>
      <c r="Y1497" s="103" t="b">
        <f t="shared" si="287"/>
        <v>0</v>
      </c>
      <c r="Z1497" s="74">
        <v>0</v>
      </c>
      <c r="AA1497" s="69"/>
      <c r="AB1497" s="69" t="s">
        <v>131</v>
      </c>
      <c r="AC1497" s="3"/>
    </row>
    <row r="1498" spans="1:29" ht="14.25" customHeight="1">
      <c r="A1498" s="84" t="s">
        <v>133</v>
      </c>
      <c r="B1498" s="82" t="s">
        <v>143</v>
      </c>
      <c r="C1498" s="82" t="s">
        <v>3197</v>
      </c>
      <c r="D1498" s="82">
        <v>1000004404</v>
      </c>
      <c r="E1498" s="82" t="s">
        <v>3198</v>
      </c>
      <c r="F1498" s="83">
        <v>45831</v>
      </c>
      <c r="G1498" s="66" t="str">
        <f t="shared" si="276"/>
        <v>Targeted Dealer</v>
      </c>
      <c r="H1498" s="66"/>
      <c r="I1498" s="67">
        <v>40</v>
      </c>
      <c r="J1498" s="67">
        <f t="shared" si="277"/>
        <v>40</v>
      </c>
      <c r="K1498" s="68">
        <v>15</v>
      </c>
      <c r="L1498" s="68">
        <f t="shared" si="278"/>
        <v>25</v>
      </c>
      <c r="M1498" s="68">
        <f t="shared" si="279"/>
        <v>37.5</v>
      </c>
      <c r="N1498" s="96">
        <v>0</v>
      </c>
      <c r="O1498" s="97" t="str">
        <f t="shared" si="280"/>
        <v>DEC</v>
      </c>
      <c r="P1498" s="96">
        <v>0</v>
      </c>
      <c r="Q1498" s="98">
        <f t="shared" si="281"/>
        <v>15</v>
      </c>
      <c r="R1498" s="97" t="str">
        <f t="shared" si="282"/>
        <v xml:space="preserve"> </v>
      </c>
      <c r="S1498" s="99" t="b">
        <f t="shared" si="283"/>
        <v>0</v>
      </c>
      <c r="T1498" s="68">
        <v>0</v>
      </c>
      <c r="U1498" s="100" t="str">
        <f t="shared" si="284"/>
        <v/>
      </c>
      <c r="V1498" s="96">
        <v>0</v>
      </c>
      <c r="W1498" s="101">
        <f t="shared" si="285"/>
        <v>15</v>
      </c>
      <c r="X1498" s="102" t="b">
        <f t="shared" si="286"/>
        <v>0</v>
      </c>
      <c r="Y1498" s="103" t="b">
        <f t="shared" si="287"/>
        <v>0</v>
      </c>
      <c r="Z1498" s="74">
        <v>0</v>
      </c>
      <c r="AA1498" s="69"/>
      <c r="AB1498" s="84" t="s">
        <v>133</v>
      </c>
      <c r="AC1498" s="3"/>
    </row>
    <row r="1499" spans="1:29" ht="14.25" customHeight="1">
      <c r="A1499" s="84" t="s">
        <v>133</v>
      </c>
      <c r="B1499" s="82" t="s">
        <v>142</v>
      </c>
      <c r="C1499" s="82" t="s">
        <v>3199</v>
      </c>
      <c r="D1499" s="82">
        <v>1000004405</v>
      </c>
      <c r="E1499" s="82" t="s">
        <v>3200</v>
      </c>
      <c r="F1499" s="83">
        <v>45833</v>
      </c>
      <c r="G1499" s="66" t="str">
        <f t="shared" si="276"/>
        <v>Targeted Dealer</v>
      </c>
      <c r="H1499" s="66"/>
      <c r="I1499" s="67">
        <v>350</v>
      </c>
      <c r="J1499" s="67">
        <f t="shared" si="277"/>
        <v>350</v>
      </c>
      <c r="K1499" s="68">
        <v>284.85000000000002</v>
      </c>
      <c r="L1499" s="68">
        <f t="shared" si="278"/>
        <v>65.149999999999977</v>
      </c>
      <c r="M1499" s="68">
        <f t="shared" si="279"/>
        <v>81.385714285714286</v>
      </c>
      <c r="N1499" s="96">
        <v>368.95</v>
      </c>
      <c r="O1499" s="97" t="str">
        <f t="shared" si="280"/>
        <v>DEC</v>
      </c>
      <c r="P1499" s="96">
        <v>368.95</v>
      </c>
      <c r="Q1499" s="98">
        <f t="shared" si="281"/>
        <v>-84.099999999999966</v>
      </c>
      <c r="R1499" s="97">
        <f t="shared" si="282"/>
        <v>-0.22794416587613486</v>
      </c>
      <c r="S1499" s="99" t="str">
        <f t="shared" si="283"/>
        <v>DEGROWTH</v>
      </c>
      <c r="T1499" s="68">
        <v>0</v>
      </c>
      <c r="U1499" s="100" t="str">
        <f t="shared" si="284"/>
        <v/>
      </c>
      <c r="V1499" s="96">
        <v>0</v>
      </c>
      <c r="W1499" s="101">
        <f t="shared" si="285"/>
        <v>284.85000000000002</v>
      </c>
      <c r="X1499" s="102" t="b">
        <f t="shared" si="286"/>
        <v>0</v>
      </c>
      <c r="Y1499" s="103" t="b">
        <f t="shared" si="287"/>
        <v>0</v>
      </c>
      <c r="Z1499" s="74">
        <v>0</v>
      </c>
      <c r="AA1499" s="69"/>
      <c r="AB1499" s="84" t="s">
        <v>133</v>
      </c>
      <c r="AC1499" s="3"/>
    </row>
    <row r="1500" spans="1:29" ht="14.25" customHeight="1">
      <c r="A1500" s="84" t="s">
        <v>134</v>
      </c>
      <c r="B1500" s="82" t="s">
        <v>69</v>
      </c>
      <c r="C1500" s="82" t="s">
        <v>513</v>
      </c>
      <c r="D1500" s="82">
        <v>1000004400</v>
      </c>
      <c r="E1500" s="82" t="s">
        <v>514</v>
      </c>
      <c r="F1500" s="83">
        <v>45838</v>
      </c>
      <c r="G1500" s="66" t="str">
        <f t="shared" si="276"/>
        <v>Targeted Dealer</v>
      </c>
      <c r="H1500" s="66"/>
      <c r="I1500" s="67">
        <v>50</v>
      </c>
      <c r="J1500" s="67">
        <f t="shared" si="277"/>
        <v>50</v>
      </c>
      <c r="K1500" s="68">
        <v>25</v>
      </c>
      <c r="L1500" s="68">
        <f t="shared" si="278"/>
        <v>25</v>
      </c>
      <c r="M1500" s="68">
        <f t="shared" si="279"/>
        <v>50</v>
      </c>
      <c r="N1500" s="96">
        <v>50</v>
      </c>
      <c r="O1500" s="97" t="str">
        <f t="shared" si="280"/>
        <v>DEC</v>
      </c>
      <c r="P1500" s="96">
        <v>50</v>
      </c>
      <c r="Q1500" s="98">
        <f t="shared" si="281"/>
        <v>-25</v>
      </c>
      <c r="R1500" s="97">
        <f t="shared" si="282"/>
        <v>-0.5</v>
      </c>
      <c r="S1500" s="99" t="str">
        <f t="shared" si="283"/>
        <v>DEGROWTH</v>
      </c>
      <c r="T1500" s="68">
        <v>0</v>
      </c>
      <c r="U1500" s="100" t="str">
        <f t="shared" si="284"/>
        <v/>
      </c>
      <c r="V1500" s="96">
        <v>0</v>
      </c>
      <c r="W1500" s="101">
        <f t="shared" si="285"/>
        <v>25</v>
      </c>
      <c r="X1500" s="102" t="b">
        <f t="shared" si="286"/>
        <v>0</v>
      </c>
      <c r="Y1500" s="103" t="b">
        <f t="shared" si="287"/>
        <v>0</v>
      </c>
      <c r="Z1500" s="74">
        <v>0</v>
      </c>
      <c r="AA1500" s="69"/>
      <c r="AB1500" s="84" t="s">
        <v>134</v>
      </c>
      <c r="AC1500" s="3"/>
    </row>
    <row r="1501" spans="1:29" ht="14.25" customHeight="1">
      <c r="A1501" s="69" t="s">
        <v>131</v>
      </c>
      <c r="B1501" s="82" t="s">
        <v>95</v>
      </c>
      <c r="C1501" s="82" t="s">
        <v>3201</v>
      </c>
      <c r="D1501" s="82">
        <v>1000004407</v>
      </c>
      <c r="E1501" s="82" t="s">
        <v>3202</v>
      </c>
      <c r="F1501" s="83">
        <v>45838</v>
      </c>
      <c r="G1501" s="66" t="str">
        <f t="shared" si="276"/>
        <v>Targeted Dealer</v>
      </c>
      <c r="H1501" s="66"/>
      <c r="I1501" s="67">
        <v>50</v>
      </c>
      <c r="J1501" s="67">
        <f t="shared" si="277"/>
        <v>50</v>
      </c>
      <c r="K1501" s="68">
        <v>112</v>
      </c>
      <c r="L1501" s="68">
        <f t="shared" si="278"/>
        <v>-62</v>
      </c>
      <c r="M1501" s="68">
        <f t="shared" si="279"/>
        <v>224</v>
      </c>
      <c r="N1501" s="96">
        <v>49.25</v>
      </c>
      <c r="O1501" s="97" t="str">
        <f t="shared" si="280"/>
        <v>DEC</v>
      </c>
      <c r="P1501" s="96">
        <v>49.25</v>
      </c>
      <c r="Q1501" s="98">
        <f t="shared" si="281"/>
        <v>62.75</v>
      </c>
      <c r="R1501" s="97">
        <f t="shared" si="282"/>
        <v>1.2741116751269037</v>
      </c>
      <c r="S1501" s="99" t="str">
        <f t="shared" si="283"/>
        <v>GROWTH</v>
      </c>
      <c r="T1501" s="68">
        <v>0</v>
      </c>
      <c r="U1501" s="100" t="str">
        <f t="shared" si="284"/>
        <v/>
      </c>
      <c r="V1501" s="96">
        <v>0</v>
      </c>
      <c r="W1501" s="101">
        <f t="shared" si="285"/>
        <v>112</v>
      </c>
      <c r="X1501" s="102" t="b">
        <f t="shared" si="286"/>
        <v>0</v>
      </c>
      <c r="Y1501" s="103" t="b">
        <f t="shared" si="287"/>
        <v>0</v>
      </c>
      <c r="Z1501" s="74">
        <v>0</v>
      </c>
      <c r="AA1501" s="69"/>
      <c r="AB1501" s="69" t="s">
        <v>131</v>
      </c>
      <c r="AC1501" s="3"/>
    </row>
    <row r="1502" spans="1:29" ht="14.25" customHeight="1">
      <c r="A1502" s="69" t="s">
        <v>131</v>
      </c>
      <c r="B1502" s="82" t="s">
        <v>98</v>
      </c>
      <c r="C1502" s="82" t="s">
        <v>515</v>
      </c>
      <c r="D1502" s="82">
        <v>1000004394</v>
      </c>
      <c r="E1502" s="82" t="s">
        <v>516</v>
      </c>
      <c r="F1502" s="83">
        <v>45827</v>
      </c>
      <c r="G1502" s="66" t="str">
        <f t="shared" si="276"/>
        <v>Targeted Dealer</v>
      </c>
      <c r="H1502" s="66"/>
      <c r="I1502" s="67">
        <v>75</v>
      </c>
      <c r="J1502" s="67">
        <f t="shared" si="277"/>
        <v>75</v>
      </c>
      <c r="K1502" s="68">
        <v>0</v>
      </c>
      <c r="L1502" s="68">
        <f t="shared" si="278"/>
        <v>75</v>
      </c>
      <c r="M1502" s="68">
        <f t="shared" si="279"/>
        <v>0</v>
      </c>
      <c r="N1502" s="96">
        <v>13.5</v>
      </c>
      <c r="O1502" s="97" t="str">
        <f t="shared" si="280"/>
        <v>DEC</v>
      </c>
      <c r="P1502" s="96">
        <v>13.5</v>
      </c>
      <c r="Q1502" s="98">
        <f t="shared" si="281"/>
        <v>-13.5</v>
      </c>
      <c r="R1502" s="97">
        <f t="shared" si="282"/>
        <v>-1</v>
      </c>
      <c r="S1502" s="99" t="str">
        <f t="shared" si="283"/>
        <v>DEGROWTH</v>
      </c>
      <c r="T1502" s="68">
        <v>0</v>
      </c>
      <c r="U1502" s="100" t="str">
        <f t="shared" si="284"/>
        <v/>
      </c>
      <c r="V1502" s="96">
        <v>0</v>
      </c>
      <c r="W1502" s="101">
        <f t="shared" si="285"/>
        <v>0</v>
      </c>
      <c r="X1502" s="102" t="b">
        <f t="shared" si="286"/>
        <v>0</v>
      </c>
      <c r="Y1502" s="103" t="b">
        <f t="shared" si="287"/>
        <v>0</v>
      </c>
      <c r="Z1502" s="74">
        <v>0</v>
      </c>
      <c r="AA1502" s="69"/>
      <c r="AB1502" s="69" t="s">
        <v>131</v>
      </c>
      <c r="AC1502" s="3"/>
    </row>
    <row r="1503" spans="1:29" ht="14.25" customHeight="1">
      <c r="A1503" s="84" t="s">
        <v>133</v>
      </c>
      <c r="B1503" s="82" t="s">
        <v>143</v>
      </c>
      <c r="C1503" s="82" t="s">
        <v>3203</v>
      </c>
      <c r="D1503" s="82">
        <v>1000004399</v>
      </c>
      <c r="E1503" s="82" t="s">
        <v>3204</v>
      </c>
      <c r="F1503" s="83">
        <v>45836</v>
      </c>
      <c r="G1503" s="66" t="str">
        <f t="shared" si="276"/>
        <v>Targeted Dealer</v>
      </c>
      <c r="H1503" s="66"/>
      <c r="I1503" s="67">
        <v>90</v>
      </c>
      <c r="J1503" s="67">
        <f t="shared" si="277"/>
        <v>90</v>
      </c>
      <c r="K1503" s="68">
        <v>140</v>
      </c>
      <c r="L1503" s="68">
        <f t="shared" si="278"/>
        <v>-50</v>
      </c>
      <c r="M1503" s="68">
        <f t="shared" si="279"/>
        <v>155.55555555555554</v>
      </c>
      <c r="N1503" s="96">
        <v>90</v>
      </c>
      <c r="O1503" s="97" t="str">
        <f t="shared" si="280"/>
        <v>DEC</v>
      </c>
      <c r="P1503" s="96">
        <v>90</v>
      </c>
      <c r="Q1503" s="98">
        <f t="shared" si="281"/>
        <v>50</v>
      </c>
      <c r="R1503" s="97">
        <f t="shared" si="282"/>
        <v>0.55555555555555558</v>
      </c>
      <c r="S1503" s="99" t="str">
        <f t="shared" si="283"/>
        <v>GROWTH</v>
      </c>
      <c r="T1503" s="68">
        <v>0</v>
      </c>
      <c r="U1503" s="100" t="str">
        <f t="shared" si="284"/>
        <v/>
      </c>
      <c r="V1503" s="96">
        <v>0</v>
      </c>
      <c r="W1503" s="101">
        <f t="shared" si="285"/>
        <v>140</v>
      </c>
      <c r="X1503" s="102" t="b">
        <f t="shared" si="286"/>
        <v>0</v>
      </c>
      <c r="Y1503" s="103" t="b">
        <f t="shared" si="287"/>
        <v>0</v>
      </c>
      <c r="Z1503" s="74">
        <v>0</v>
      </c>
      <c r="AA1503" s="69"/>
      <c r="AB1503" s="84" t="s">
        <v>133</v>
      </c>
      <c r="AC1503" s="3"/>
    </row>
    <row r="1504" spans="1:29" ht="14.25" customHeight="1">
      <c r="A1504" s="84" t="s">
        <v>134</v>
      </c>
      <c r="B1504" s="82" t="s">
        <v>65</v>
      </c>
      <c r="C1504" s="82" t="s">
        <v>3205</v>
      </c>
      <c r="D1504" s="82">
        <v>1000004385</v>
      </c>
      <c r="E1504" s="82" t="s">
        <v>3206</v>
      </c>
      <c r="F1504" s="83">
        <v>45818</v>
      </c>
      <c r="G1504" s="66" t="str">
        <f t="shared" si="276"/>
        <v>Targeted Dealer</v>
      </c>
      <c r="H1504" s="66"/>
      <c r="I1504" s="67">
        <v>150</v>
      </c>
      <c r="J1504" s="67">
        <f t="shared" si="277"/>
        <v>150</v>
      </c>
      <c r="K1504" s="68">
        <v>225</v>
      </c>
      <c r="L1504" s="68">
        <f t="shared" si="278"/>
        <v>-75</v>
      </c>
      <c r="M1504" s="68">
        <f t="shared" si="279"/>
        <v>150</v>
      </c>
      <c r="N1504" s="96">
        <v>155</v>
      </c>
      <c r="O1504" s="97" t="str">
        <f t="shared" si="280"/>
        <v>DEC</v>
      </c>
      <c r="P1504" s="96">
        <v>155</v>
      </c>
      <c r="Q1504" s="98">
        <f t="shared" si="281"/>
        <v>70</v>
      </c>
      <c r="R1504" s="97">
        <f t="shared" si="282"/>
        <v>0.45161290322580649</v>
      </c>
      <c r="S1504" s="99" t="str">
        <f t="shared" si="283"/>
        <v>GROWTH</v>
      </c>
      <c r="T1504" s="68">
        <v>0</v>
      </c>
      <c r="U1504" s="100" t="str">
        <f t="shared" si="284"/>
        <v/>
      </c>
      <c r="V1504" s="96">
        <v>0</v>
      </c>
      <c r="W1504" s="101">
        <f t="shared" si="285"/>
        <v>225</v>
      </c>
      <c r="X1504" s="102" t="b">
        <f t="shared" si="286"/>
        <v>0</v>
      </c>
      <c r="Y1504" s="103" t="b">
        <f t="shared" si="287"/>
        <v>0</v>
      </c>
      <c r="Z1504" s="74">
        <v>0</v>
      </c>
      <c r="AA1504" s="69"/>
      <c r="AB1504" s="84" t="s">
        <v>134</v>
      </c>
      <c r="AC1504" s="3"/>
    </row>
    <row r="1505" spans="1:29" ht="14.25" customHeight="1">
      <c r="A1505" s="84" t="s">
        <v>133</v>
      </c>
      <c r="B1505" s="82" t="s">
        <v>24</v>
      </c>
      <c r="C1505" s="82" t="s">
        <v>3207</v>
      </c>
      <c r="D1505" s="82">
        <v>1000004415</v>
      </c>
      <c r="E1505" s="82" t="s">
        <v>1937</v>
      </c>
      <c r="F1505" s="83">
        <v>45842</v>
      </c>
      <c r="G1505" s="66" t="str">
        <f t="shared" si="276"/>
        <v>Targeted Dealer</v>
      </c>
      <c r="H1505" s="66"/>
      <c r="I1505" s="67">
        <v>40</v>
      </c>
      <c r="J1505" s="67">
        <f t="shared" si="277"/>
        <v>40</v>
      </c>
      <c r="K1505" s="68">
        <v>57</v>
      </c>
      <c r="L1505" s="68">
        <f t="shared" si="278"/>
        <v>-17</v>
      </c>
      <c r="M1505" s="68">
        <f t="shared" si="279"/>
        <v>142.5</v>
      </c>
      <c r="N1505" s="96">
        <v>47</v>
      </c>
      <c r="O1505" s="97" t="str">
        <f t="shared" si="280"/>
        <v>DEC</v>
      </c>
      <c r="P1505" s="96">
        <v>47</v>
      </c>
      <c r="Q1505" s="98">
        <f t="shared" si="281"/>
        <v>10</v>
      </c>
      <c r="R1505" s="97">
        <f t="shared" si="282"/>
        <v>0.2127659574468086</v>
      </c>
      <c r="S1505" s="99" t="str">
        <f t="shared" si="283"/>
        <v>GROWTH</v>
      </c>
      <c r="T1505" s="68">
        <v>0</v>
      </c>
      <c r="U1505" s="100" t="str">
        <f t="shared" si="284"/>
        <v/>
      </c>
      <c r="V1505" s="96">
        <v>0</v>
      </c>
      <c r="W1505" s="101">
        <f t="shared" si="285"/>
        <v>57</v>
      </c>
      <c r="X1505" s="102" t="b">
        <f t="shared" si="286"/>
        <v>0</v>
      </c>
      <c r="Y1505" s="103" t="b">
        <f t="shared" si="287"/>
        <v>0</v>
      </c>
      <c r="Z1505" s="74">
        <v>0</v>
      </c>
      <c r="AA1505" s="69"/>
      <c r="AB1505" s="84" t="s">
        <v>133</v>
      </c>
      <c r="AC1505" s="3"/>
    </row>
    <row r="1506" spans="1:29" ht="14.25" customHeight="1">
      <c r="A1506" s="84" t="s">
        <v>133</v>
      </c>
      <c r="B1506" s="82" t="s">
        <v>43</v>
      </c>
      <c r="C1506" s="82" t="s">
        <v>3208</v>
      </c>
      <c r="D1506" s="82">
        <v>1000004414</v>
      </c>
      <c r="E1506" s="82" t="s">
        <v>3209</v>
      </c>
      <c r="F1506" s="83">
        <v>45841</v>
      </c>
      <c r="G1506" s="66" t="str">
        <f t="shared" si="276"/>
        <v>Targeted Dealer</v>
      </c>
      <c r="H1506" s="66"/>
      <c r="I1506" s="67">
        <v>90</v>
      </c>
      <c r="J1506" s="67">
        <f t="shared" si="277"/>
        <v>90</v>
      </c>
      <c r="K1506" s="68">
        <v>77</v>
      </c>
      <c r="L1506" s="68">
        <f t="shared" si="278"/>
        <v>13</v>
      </c>
      <c r="M1506" s="68">
        <f t="shared" si="279"/>
        <v>85.555555555555557</v>
      </c>
      <c r="N1506" s="96">
        <v>113.9</v>
      </c>
      <c r="O1506" s="97" t="str">
        <f t="shared" si="280"/>
        <v>DEC</v>
      </c>
      <c r="P1506" s="96">
        <v>113.9</v>
      </c>
      <c r="Q1506" s="98">
        <f t="shared" si="281"/>
        <v>-36.900000000000006</v>
      </c>
      <c r="R1506" s="97">
        <f t="shared" si="282"/>
        <v>-0.32396839332748029</v>
      </c>
      <c r="S1506" s="99" t="str">
        <f t="shared" si="283"/>
        <v>DEGROWTH</v>
      </c>
      <c r="T1506" s="68">
        <v>0</v>
      </c>
      <c r="U1506" s="100" t="str">
        <f t="shared" si="284"/>
        <v/>
      </c>
      <c r="V1506" s="96">
        <v>0</v>
      </c>
      <c r="W1506" s="101">
        <f t="shared" si="285"/>
        <v>77</v>
      </c>
      <c r="X1506" s="102" t="b">
        <f t="shared" si="286"/>
        <v>0</v>
      </c>
      <c r="Y1506" s="103" t="b">
        <f t="shared" si="287"/>
        <v>0</v>
      </c>
      <c r="Z1506" s="74">
        <v>0</v>
      </c>
      <c r="AA1506" s="69"/>
      <c r="AB1506" s="84" t="s">
        <v>133</v>
      </c>
      <c r="AC1506" s="3"/>
    </row>
    <row r="1507" spans="1:29" ht="14.25" customHeight="1">
      <c r="A1507" s="84" t="s">
        <v>133</v>
      </c>
      <c r="B1507" s="82" t="s">
        <v>27</v>
      </c>
      <c r="C1507" s="82" t="s">
        <v>3210</v>
      </c>
      <c r="D1507" s="82">
        <v>1000004401</v>
      </c>
      <c r="E1507" s="82" t="s">
        <v>3211</v>
      </c>
      <c r="F1507" s="83">
        <v>45839</v>
      </c>
      <c r="G1507" s="66" t="str">
        <f t="shared" si="276"/>
        <v>Targeted Dealer</v>
      </c>
      <c r="H1507" s="66"/>
      <c r="I1507" s="67">
        <v>20</v>
      </c>
      <c r="J1507" s="67">
        <f t="shared" si="277"/>
        <v>20</v>
      </c>
      <c r="K1507" s="68">
        <v>13.5</v>
      </c>
      <c r="L1507" s="68">
        <f t="shared" si="278"/>
        <v>6.5</v>
      </c>
      <c r="M1507" s="68">
        <f t="shared" si="279"/>
        <v>67.5</v>
      </c>
      <c r="N1507" s="96">
        <v>7.5</v>
      </c>
      <c r="O1507" s="97" t="str">
        <f t="shared" si="280"/>
        <v>DEC</v>
      </c>
      <c r="P1507" s="96">
        <v>7.5</v>
      </c>
      <c r="Q1507" s="98">
        <f t="shared" si="281"/>
        <v>6</v>
      </c>
      <c r="R1507" s="97">
        <f t="shared" si="282"/>
        <v>0.8</v>
      </c>
      <c r="S1507" s="99" t="str">
        <f t="shared" si="283"/>
        <v>GROWTH</v>
      </c>
      <c r="T1507" s="68">
        <v>0</v>
      </c>
      <c r="U1507" s="100" t="str">
        <f t="shared" si="284"/>
        <v/>
      </c>
      <c r="V1507" s="96">
        <v>0</v>
      </c>
      <c r="W1507" s="101">
        <f t="shared" si="285"/>
        <v>13.5</v>
      </c>
      <c r="X1507" s="102" t="b">
        <f t="shared" si="286"/>
        <v>0</v>
      </c>
      <c r="Y1507" s="103" t="b">
        <f t="shared" si="287"/>
        <v>0</v>
      </c>
      <c r="Z1507" s="74">
        <v>0</v>
      </c>
      <c r="AA1507" s="69"/>
      <c r="AB1507" s="84" t="s">
        <v>133</v>
      </c>
      <c r="AC1507" s="3"/>
    </row>
    <row r="1508" spans="1:29" ht="14.25" customHeight="1">
      <c r="A1508" s="84" t="s">
        <v>134</v>
      </c>
      <c r="B1508" s="82" t="s">
        <v>74</v>
      </c>
      <c r="C1508" s="82" t="s">
        <v>3212</v>
      </c>
      <c r="D1508" s="82">
        <v>1000004412</v>
      </c>
      <c r="E1508" s="82" t="s">
        <v>3213</v>
      </c>
      <c r="F1508" s="83">
        <v>45840</v>
      </c>
      <c r="G1508" s="66" t="str">
        <f t="shared" si="276"/>
        <v>Targeted Dealer</v>
      </c>
      <c r="H1508" s="66"/>
      <c r="I1508" s="67">
        <v>100</v>
      </c>
      <c r="J1508" s="67">
        <f t="shared" si="277"/>
        <v>100</v>
      </c>
      <c r="K1508" s="68">
        <v>51.5</v>
      </c>
      <c r="L1508" s="68">
        <f t="shared" si="278"/>
        <v>48.5</v>
      </c>
      <c r="M1508" s="68">
        <f t="shared" si="279"/>
        <v>51.5</v>
      </c>
      <c r="N1508" s="96">
        <v>116.6</v>
      </c>
      <c r="O1508" s="97" t="str">
        <f t="shared" si="280"/>
        <v>DEC</v>
      </c>
      <c r="P1508" s="96">
        <v>116.6</v>
      </c>
      <c r="Q1508" s="98">
        <f t="shared" si="281"/>
        <v>-65.099999999999994</v>
      </c>
      <c r="R1508" s="97">
        <f t="shared" si="282"/>
        <v>-0.55831903945111483</v>
      </c>
      <c r="S1508" s="99" t="str">
        <f t="shared" si="283"/>
        <v>DEGROWTH</v>
      </c>
      <c r="T1508" s="68">
        <v>0</v>
      </c>
      <c r="U1508" s="100" t="str">
        <f t="shared" si="284"/>
        <v/>
      </c>
      <c r="V1508" s="96">
        <v>0</v>
      </c>
      <c r="W1508" s="101">
        <f t="shared" si="285"/>
        <v>51.5</v>
      </c>
      <c r="X1508" s="102" t="b">
        <f t="shared" si="286"/>
        <v>0</v>
      </c>
      <c r="Y1508" s="103" t="b">
        <f t="shared" si="287"/>
        <v>0</v>
      </c>
      <c r="Z1508" s="74">
        <v>0</v>
      </c>
      <c r="AA1508" s="69"/>
      <c r="AB1508" s="84" t="s">
        <v>134</v>
      </c>
      <c r="AC1508" s="3"/>
    </row>
    <row r="1509" spans="1:29" ht="14.25" customHeight="1">
      <c r="A1509" s="84" t="s">
        <v>134</v>
      </c>
      <c r="B1509" s="82" t="s">
        <v>84</v>
      </c>
      <c r="C1509" s="82" t="s">
        <v>517</v>
      </c>
      <c r="D1509" s="82">
        <v>1000004417</v>
      </c>
      <c r="E1509" s="82" t="s">
        <v>518</v>
      </c>
      <c r="F1509" s="83">
        <v>45843</v>
      </c>
      <c r="G1509" s="66" t="str">
        <f t="shared" si="276"/>
        <v>Targeted Dealer</v>
      </c>
      <c r="H1509" s="66"/>
      <c r="I1509" s="67">
        <v>30</v>
      </c>
      <c r="J1509" s="67">
        <f t="shared" si="277"/>
        <v>30</v>
      </c>
      <c r="K1509" s="68">
        <v>0</v>
      </c>
      <c r="L1509" s="68">
        <f t="shared" si="278"/>
        <v>30</v>
      </c>
      <c r="M1509" s="68">
        <f t="shared" si="279"/>
        <v>0</v>
      </c>
      <c r="N1509" s="96">
        <v>30</v>
      </c>
      <c r="O1509" s="97" t="str">
        <f t="shared" si="280"/>
        <v>DEC</v>
      </c>
      <c r="P1509" s="96">
        <v>30</v>
      </c>
      <c r="Q1509" s="98">
        <f t="shared" si="281"/>
        <v>-30</v>
      </c>
      <c r="R1509" s="97">
        <f t="shared" si="282"/>
        <v>-1</v>
      </c>
      <c r="S1509" s="99" t="str">
        <f t="shared" si="283"/>
        <v>DEGROWTH</v>
      </c>
      <c r="T1509" s="68">
        <v>0</v>
      </c>
      <c r="U1509" s="100" t="str">
        <f t="shared" si="284"/>
        <v/>
      </c>
      <c r="V1509" s="96">
        <v>0</v>
      </c>
      <c r="W1509" s="101">
        <f t="shared" si="285"/>
        <v>0</v>
      </c>
      <c r="X1509" s="102" t="b">
        <f t="shared" si="286"/>
        <v>0</v>
      </c>
      <c r="Y1509" s="103" t="b">
        <f t="shared" si="287"/>
        <v>0</v>
      </c>
      <c r="Z1509" s="74">
        <v>0</v>
      </c>
      <c r="AA1509" s="69"/>
      <c r="AB1509" s="84" t="s">
        <v>134</v>
      </c>
      <c r="AC1509" s="3"/>
    </row>
    <row r="1510" spans="1:29" ht="14.25" customHeight="1">
      <c r="A1510" s="74" t="s">
        <v>132</v>
      </c>
      <c r="B1510" s="82" t="s">
        <v>101</v>
      </c>
      <c r="C1510" s="82" t="s">
        <v>519</v>
      </c>
      <c r="D1510" s="82">
        <v>1000004396</v>
      </c>
      <c r="E1510" s="82" t="s">
        <v>520</v>
      </c>
      <c r="F1510" s="83">
        <v>45832</v>
      </c>
      <c r="G1510" s="66" t="str">
        <f t="shared" si="276"/>
        <v>-</v>
      </c>
      <c r="H1510" s="66"/>
      <c r="I1510" s="67">
        <v>0</v>
      </c>
      <c r="J1510" s="67">
        <f t="shared" si="277"/>
        <v>0</v>
      </c>
      <c r="K1510" s="68">
        <v>0</v>
      </c>
      <c r="L1510" s="68">
        <f t="shared" si="278"/>
        <v>0</v>
      </c>
      <c r="M1510" s="68" t="str">
        <f t="shared" si="279"/>
        <v>-</v>
      </c>
      <c r="N1510" s="96">
        <v>0</v>
      </c>
      <c r="O1510" s="97" t="str">
        <f t="shared" si="280"/>
        <v>DEC</v>
      </c>
      <c r="P1510" s="96">
        <v>0</v>
      </c>
      <c r="Q1510" s="98">
        <f t="shared" si="281"/>
        <v>0</v>
      </c>
      <c r="R1510" s="97" t="str">
        <f t="shared" si="282"/>
        <v xml:space="preserve"> </v>
      </c>
      <c r="S1510" s="99" t="b">
        <f t="shared" si="283"/>
        <v>0</v>
      </c>
      <c r="T1510" s="68">
        <v>0</v>
      </c>
      <c r="U1510" s="100" t="str">
        <f t="shared" si="284"/>
        <v/>
      </c>
      <c r="V1510" s="96">
        <v>0</v>
      </c>
      <c r="W1510" s="101">
        <f t="shared" si="285"/>
        <v>0</v>
      </c>
      <c r="X1510" s="102" t="b">
        <f t="shared" si="286"/>
        <v>0</v>
      </c>
      <c r="Y1510" s="103" t="b">
        <f t="shared" si="287"/>
        <v>0</v>
      </c>
      <c r="Z1510" s="74">
        <v>0</v>
      </c>
      <c r="AA1510" s="74"/>
      <c r="AB1510" s="74" t="s">
        <v>132</v>
      </c>
      <c r="AC1510" s="3"/>
    </row>
    <row r="1511" spans="1:29" ht="14.25" customHeight="1">
      <c r="A1511" s="84" t="s">
        <v>130</v>
      </c>
      <c r="B1511" s="82" t="s">
        <v>113</v>
      </c>
      <c r="C1511" s="82" t="s">
        <v>3214</v>
      </c>
      <c r="D1511" s="82">
        <v>1000004411</v>
      </c>
      <c r="E1511" s="82" t="s">
        <v>3215</v>
      </c>
      <c r="F1511" s="83">
        <v>45848</v>
      </c>
      <c r="G1511" s="66" t="str">
        <f t="shared" si="276"/>
        <v>Targeted Dealer</v>
      </c>
      <c r="H1511" s="66"/>
      <c r="I1511" s="67">
        <v>50</v>
      </c>
      <c r="J1511" s="67">
        <f t="shared" si="277"/>
        <v>50</v>
      </c>
      <c r="K1511" s="68">
        <v>46</v>
      </c>
      <c r="L1511" s="68">
        <f t="shared" si="278"/>
        <v>4</v>
      </c>
      <c r="M1511" s="68">
        <f t="shared" si="279"/>
        <v>92</v>
      </c>
      <c r="N1511" s="96">
        <v>6.5</v>
      </c>
      <c r="O1511" s="97" t="str">
        <f t="shared" si="280"/>
        <v>DEC</v>
      </c>
      <c r="P1511" s="96">
        <v>6.5</v>
      </c>
      <c r="Q1511" s="98">
        <f t="shared" si="281"/>
        <v>39.5</v>
      </c>
      <c r="R1511" s="97">
        <f t="shared" si="282"/>
        <v>6.0769230769230766</v>
      </c>
      <c r="S1511" s="99" t="str">
        <f t="shared" si="283"/>
        <v>GROWTH</v>
      </c>
      <c r="T1511" s="68">
        <v>0</v>
      </c>
      <c r="U1511" s="100" t="str">
        <f t="shared" si="284"/>
        <v/>
      </c>
      <c r="V1511" s="96">
        <v>0</v>
      </c>
      <c r="W1511" s="101">
        <f t="shared" si="285"/>
        <v>46</v>
      </c>
      <c r="X1511" s="102" t="b">
        <f t="shared" si="286"/>
        <v>0</v>
      </c>
      <c r="Y1511" s="103" t="b">
        <f t="shared" si="287"/>
        <v>0</v>
      </c>
      <c r="Z1511" s="74">
        <v>0</v>
      </c>
      <c r="AA1511" s="84"/>
      <c r="AB1511" s="84" t="s">
        <v>130</v>
      </c>
      <c r="AC1511" s="3"/>
    </row>
    <row r="1512" spans="1:29" ht="14.25" customHeight="1">
      <c r="A1512" s="84" t="s">
        <v>133</v>
      </c>
      <c r="B1512" s="82" t="s">
        <v>27</v>
      </c>
      <c r="C1512" s="82" t="s">
        <v>3216</v>
      </c>
      <c r="D1512" s="82">
        <v>1000004410</v>
      </c>
      <c r="E1512" s="82" t="s">
        <v>3217</v>
      </c>
      <c r="F1512" s="83">
        <v>45848</v>
      </c>
      <c r="G1512" s="66" t="str">
        <f t="shared" si="276"/>
        <v>Targeted Dealer</v>
      </c>
      <c r="H1512" s="66"/>
      <c r="I1512" s="67">
        <v>80</v>
      </c>
      <c r="J1512" s="67">
        <f t="shared" si="277"/>
        <v>80</v>
      </c>
      <c r="K1512" s="68">
        <v>50.75</v>
      </c>
      <c r="L1512" s="68">
        <f t="shared" si="278"/>
        <v>29.25</v>
      </c>
      <c r="M1512" s="68">
        <f t="shared" si="279"/>
        <v>63.4375</v>
      </c>
      <c r="N1512" s="96">
        <v>65.25</v>
      </c>
      <c r="O1512" s="97" t="str">
        <f t="shared" si="280"/>
        <v>DEC</v>
      </c>
      <c r="P1512" s="96">
        <v>65.25</v>
      </c>
      <c r="Q1512" s="98">
        <f t="shared" si="281"/>
        <v>-14.5</v>
      </c>
      <c r="R1512" s="97">
        <f t="shared" si="282"/>
        <v>-0.22222222222222221</v>
      </c>
      <c r="S1512" s="99" t="str">
        <f t="shared" si="283"/>
        <v>DEGROWTH</v>
      </c>
      <c r="T1512" s="68">
        <v>0</v>
      </c>
      <c r="U1512" s="100" t="str">
        <f t="shared" si="284"/>
        <v/>
      </c>
      <c r="V1512" s="96">
        <v>0</v>
      </c>
      <c r="W1512" s="101">
        <f t="shared" si="285"/>
        <v>50.75</v>
      </c>
      <c r="X1512" s="102" t="b">
        <f t="shared" si="286"/>
        <v>0</v>
      </c>
      <c r="Y1512" s="103" t="b">
        <f t="shared" si="287"/>
        <v>0</v>
      </c>
      <c r="Z1512" s="74">
        <v>0</v>
      </c>
      <c r="AA1512" s="69"/>
      <c r="AB1512" s="84" t="s">
        <v>133</v>
      </c>
      <c r="AC1512" s="3"/>
    </row>
    <row r="1513" spans="1:29" ht="14.25" customHeight="1">
      <c r="A1513" s="84" t="s">
        <v>130</v>
      </c>
      <c r="B1513" s="82" t="s">
        <v>521</v>
      </c>
      <c r="C1513" s="82" t="s">
        <v>522</v>
      </c>
      <c r="D1513" s="82">
        <v>1000004409</v>
      </c>
      <c r="E1513" s="82" t="s">
        <v>523</v>
      </c>
      <c r="F1513" s="83">
        <v>45848</v>
      </c>
      <c r="G1513" s="66" t="str">
        <f t="shared" si="276"/>
        <v>Targeted Dealer</v>
      </c>
      <c r="H1513" s="66"/>
      <c r="I1513" s="67">
        <v>75</v>
      </c>
      <c r="J1513" s="67">
        <f t="shared" si="277"/>
        <v>75</v>
      </c>
      <c r="K1513" s="68">
        <v>0</v>
      </c>
      <c r="L1513" s="68">
        <f t="shared" si="278"/>
        <v>75</v>
      </c>
      <c r="M1513" s="68">
        <f t="shared" si="279"/>
        <v>0</v>
      </c>
      <c r="N1513" s="96">
        <v>0</v>
      </c>
      <c r="O1513" s="97" t="str">
        <f t="shared" si="280"/>
        <v>DEC</v>
      </c>
      <c r="P1513" s="96">
        <v>0</v>
      </c>
      <c r="Q1513" s="98">
        <f t="shared" si="281"/>
        <v>0</v>
      </c>
      <c r="R1513" s="97" t="str">
        <f t="shared" si="282"/>
        <v xml:space="preserve"> </v>
      </c>
      <c r="S1513" s="99" t="b">
        <f t="shared" si="283"/>
        <v>0</v>
      </c>
      <c r="T1513" s="68">
        <v>0</v>
      </c>
      <c r="U1513" s="100" t="str">
        <f t="shared" si="284"/>
        <v/>
      </c>
      <c r="V1513" s="96">
        <v>0</v>
      </c>
      <c r="W1513" s="101">
        <f t="shared" si="285"/>
        <v>0</v>
      </c>
      <c r="X1513" s="102" t="b">
        <f t="shared" si="286"/>
        <v>0</v>
      </c>
      <c r="Y1513" s="103" t="b">
        <f t="shared" si="287"/>
        <v>0</v>
      </c>
      <c r="Z1513" s="74">
        <v>1</v>
      </c>
      <c r="AA1513" s="84"/>
      <c r="AB1513" s="84" t="s">
        <v>130</v>
      </c>
      <c r="AC1513" s="3"/>
    </row>
    <row r="1514" spans="1:29" ht="14.25" customHeight="1">
      <c r="A1514" s="84" t="s">
        <v>133</v>
      </c>
      <c r="B1514" s="82" t="s">
        <v>21</v>
      </c>
      <c r="C1514" s="82" t="s">
        <v>3218</v>
      </c>
      <c r="D1514" s="82">
        <v>1000004424</v>
      </c>
      <c r="E1514" s="82" t="s">
        <v>3219</v>
      </c>
      <c r="F1514" s="83">
        <v>45850</v>
      </c>
      <c r="G1514" s="66" t="str">
        <f t="shared" si="276"/>
        <v>Targeted Dealer</v>
      </c>
      <c r="H1514" s="66"/>
      <c r="I1514" s="67">
        <v>65</v>
      </c>
      <c r="J1514" s="67">
        <f t="shared" si="277"/>
        <v>65</v>
      </c>
      <c r="K1514" s="68">
        <v>61.5</v>
      </c>
      <c r="L1514" s="68">
        <f t="shared" si="278"/>
        <v>3.5</v>
      </c>
      <c r="M1514" s="68">
        <f t="shared" si="279"/>
        <v>94.615384615384613</v>
      </c>
      <c r="N1514" s="96">
        <v>65</v>
      </c>
      <c r="O1514" s="97" t="str">
        <f t="shared" si="280"/>
        <v>DEC</v>
      </c>
      <c r="P1514" s="96">
        <v>65</v>
      </c>
      <c r="Q1514" s="98">
        <f t="shared" si="281"/>
        <v>-3.5</v>
      </c>
      <c r="R1514" s="97">
        <f t="shared" si="282"/>
        <v>-5.3846153846153877E-2</v>
      </c>
      <c r="S1514" s="99" t="str">
        <f t="shared" si="283"/>
        <v>DEGROWTH</v>
      </c>
      <c r="T1514" s="68">
        <v>0</v>
      </c>
      <c r="U1514" s="100" t="str">
        <f t="shared" si="284"/>
        <v/>
      </c>
      <c r="V1514" s="96">
        <v>0</v>
      </c>
      <c r="W1514" s="101">
        <f t="shared" si="285"/>
        <v>61.5</v>
      </c>
      <c r="X1514" s="102" t="b">
        <f t="shared" si="286"/>
        <v>0</v>
      </c>
      <c r="Y1514" s="103" t="b">
        <f t="shared" si="287"/>
        <v>0</v>
      </c>
      <c r="Z1514" s="74">
        <v>0</v>
      </c>
      <c r="AA1514" s="69"/>
      <c r="AB1514" s="84" t="s">
        <v>133</v>
      </c>
      <c r="AC1514" s="3"/>
    </row>
    <row r="1515" spans="1:29" ht="14.25" customHeight="1">
      <c r="A1515" s="69" t="s">
        <v>131</v>
      </c>
      <c r="B1515" s="82" t="s">
        <v>98</v>
      </c>
      <c r="C1515" s="82" t="s">
        <v>3220</v>
      </c>
      <c r="D1515" s="82">
        <v>1000004422</v>
      </c>
      <c r="E1515" s="82" t="s">
        <v>3221</v>
      </c>
      <c r="F1515" s="83">
        <v>45849</v>
      </c>
      <c r="G1515" s="66" t="str">
        <f t="shared" si="276"/>
        <v>Targeted Dealer</v>
      </c>
      <c r="H1515" s="66"/>
      <c r="I1515" s="67">
        <v>25</v>
      </c>
      <c r="J1515" s="67">
        <f t="shared" si="277"/>
        <v>25</v>
      </c>
      <c r="K1515" s="68">
        <v>8.25</v>
      </c>
      <c r="L1515" s="68">
        <f t="shared" si="278"/>
        <v>16.75</v>
      </c>
      <c r="M1515" s="68">
        <f t="shared" si="279"/>
        <v>33</v>
      </c>
      <c r="N1515" s="96">
        <v>11</v>
      </c>
      <c r="O1515" s="97" t="str">
        <f t="shared" si="280"/>
        <v>DEC</v>
      </c>
      <c r="P1515" s="96">
        <v>11</v>
      </c>
      <c r="Q1515" s="98">
        <f t="shared" si="281"/>
        <v>-2.75</v>
      </c>
      <c r="R1515" s="97">
        <f t="shared" si="282"/>
        <v>-0.25</v>
      </c>
      <c r="S1515" s="99" t="str">
        <f t="shared" si="283"/>
        <v>DEGROWTH</v>
      </c>
      <c r="T1515" s="68">
        <v>0</v>
      </c>
      <c r="U1515" s="100" t="str">
        <f t="shared" si="284"/>
        <v/>
      </c>
      <c r="V1515" s="96">
        <v>0</v>
      </c>
      <c r="W1515" s="101">
        <f t="shared" si="285"/>
        <v>8.25</v>
      </c>
      <c r="X1515" s="102" t="b">
        <f t="shared" si="286"/>
        <v>0</v>
      </c>
      <c r="Y1515" s="103" t="b">
        <f t="shared" si="287"/>
        <v>0</v>
      </c>
      <c r="Z1515" s="74">
        <v>0</v>
      </c>
      <c r="AA1515" s="69"/>
      <c r="AB1515" s="69" t="s">
        <v>131</v>
      </c>
      <c r="AC1515" s="3"/>
    </row>
    <row r="1516" spans="1:29" ht="14.25" customHeight="1">
      <c r="A1516" s="84" t="s">
        <v>130</v>
      </c>
      <c r="B1516" s="82" t="s">
        <v>120</v>
      </c>
      <c r="C1516" s="82" t="s">
        <v>3222</v>
      </c>
      <c r="D1516" s="82">
        <v>1000001182</v>
      </c>
      <c r="E1516" s="82" t="s">
        <v>3223</v>
      </c>
      <c r="F1516" s="83">
        <v>44739</v>
      </c>
      <c r="G1516" s="66" t="str">
        <f t="shared" si="276"/>
        <v>Targeted Dealer</v>
      </c>
      <c r="H1516" s="66"/>
      <c r="I1516" s="67">
        <v>25</v>
      </c>
      <c r="J1516" s="67">
        <f t="shared" si="277"/>
        <v>25</v>
      </c>
      <c r="K1516" s="68">
        <v>25</v>
      </c>
      <c r="L1516" s="68">
        <f t="shared" si="278"/>
        <v>0</v>
      </c>
      <c r="M1516" s="68">
        <f t="shared" si="279"/>
        <v>100</v>
      </c>
      <c r="N1516" s="96">
        <v>25</v>
      </c>
      <c r="O1516" s="97" t="str">
        <f t="shared" si="280"/>
        <v>DEC</v>
      </c>
      <c r="P1516" s="96">
        <v>25</v>
      </c>
      <c r="Q1516" s="98">
        <f t="shared" si="281"/>
        <v>0</v>
      </c>
      <c r="R1516" s="97">
        <f t="shared" si="282"/>
        <v>0</v>
      </c>
      <c r="S1516" s="99" t="str">
        <f t="shared" si="283"/>
        <v>GROWTH</v>
      </c>
      <c r="T1516" s="68">
        <v>0</v>
      </c>
      <c r="U1516" s="100" t="str">
        <f t="shared" si="284"/>
        <v>jAN</v>
      </c>
      <c r="V1516" s="96">
        <v>0</v>
      </c>
      <c r="W1516" s="101">
        <f t="shared" si="285"/>
        <v>25</v>
      </c>
      <c r="X1516" s="102">
        <f t="shared" si="286"/>
        <v>0</v>
      </c>
      <c r="Y1516" s="103" t="b">
        <f t="shared" si="287"/>
        <v>0</v>
      </c>
      <c r="Z1516" s="74">
        <v>0</v>
      </c>
      <c r="AA1516" s="84"/>
      <c r="AB1516" s="84" t="s">
        <v>130</v>
      </c>
      <c r="AC1516" s="3"/>
    </row>
    <row r="1517" spans="1:29" ht="14.25" customHeight="1">
      <c r="A1517" s="84" t="s">
        <v>130</v>
      </c>
      <c r="B1517" s="82" t="s">
        <v>122</v>
      </c>
      <c r="C1517" s="82" t="s">
        <v>524</v>
      </c>
      <c r="D1517" s="82">
        <v>1000004416</v>
      </c>
      <c r="E1517" s="82" t="s">
        <v>525</v>
      </c>
      <c r="F1517" s="83">
        <v>45843</v>
      </c>
      <c r="G1517" s="66" t="str">
        <f t="shared" si="276"/>
        <v>Targeted Dealer</v>
      </c>
      <c r="H1517" s="66"/>
      <c r="I1517" s="67">
        <v>20</v>
      </c>
      <c r="J1517" s="67">
        <f t="shared" si="277"/>
        <v>20</v>
      </c>
      <c r="K1517" s="68">
        <v>0</v>
      </c>
      <c r="L1517" s="68">
        <f t="shared" si="278"/>
        <v>20</v>
      </c>
      <c r="M1517" s="68">
        <f t="shared" si="279"/>
        <v>0</v>
      </c>
      <c r="N1517" s="96">
        <v>0</v>
      </c>
      <c r="O1517" s="97" t="str">
        <f t="shared" si="280"/>
        <v>DEC</v>
      </c>
      <c r="P1517" s="96">
        <v>0</v>
      </c>
      <c r="Q1517" s="98">
        <f t="shared" si="281"/>
        <v>0</v>
      </c>
      <c r="R1517" s="97" t="str">
        <f t="shared" si="282"/>
        <v xml:space="preserve"> </v>
      </c>
      <c r="S1517" s="99" t="b">
        <f t="shared" si="283"/>
        <v>0</v>
      </c>
      <c r="T1517" s="68">
        <v>0</v>
      </c>
      <c r="U1517" s="100" t="str">
        <f t="shared" si="284"/>
        <v/>
      </c>
      <c r="V1517" s="96">
        <v>0</v>
      </c>
      <c r="W1517" s="101">
        <f t="shared" si="285"/>
        <v>0</v>
      </c>
      <c r="X1517" s="102" t="b">
        <f t="shared" si="286"/>
        <v>0</v>
      </c>
      <c r="Y1517" s="103" t="b">
        <f t="shared" si="287"/>
        <v>0</v>
      </c>
      <c r="Z1517" s="74">
        <v>1</v>
      </c>
      <c r="AA1517" s="84"/>
      <c r="AB1517" s="84" t="s">
        <v>130</v>
      </c>
      <c r="AC1517" s="3"/>
    </row>
    <row r="1518" spans="1:29" ht="14.25" customHeight="1">
      <c r="A1518" s="74" t="s">
        <v>132</v>
      </c>
      <c r="B1518" s="82" t="s">
        <v>101</v>
      </c>
      <c r="C1518" s="82" t="s">
        <v>526</v>
      </c>
      <c r="D1518" s="82">
        <v>1000004421</v>
      </c>
      <c r="E1518" s="82" t="s">
        <v>527</v>
      </c>
      <c r="F1518" s="83">
        <v>45856</v>
      </c>
      <c r="G1518" s="66" t="str">
        <f t="shared" si="276"/>
        <v>-</v>
      </c>
      <c r="H1518" s="66"/>
      <c r="I1518" s="67">
        <v>0</v>
      </c>
      <c r="J1518" s="67">
        <f t="shared" si="277"/>
        <v>0</v>
      </c>
      <c r="K1518" s="68">
        <v>0</v>
      </c>
      <c r="L1518" s="68">
        <f t="shared" si="278"/>
        <v>0</v>
      </c>
      <c r="M1518" s="68" t="str">
        <f t="shared" si="279"/>
        <v>-</v>
      </c>
      <c r="N1518" s="96">
        <v>0</v>
      </c>
      <c r="O1518" s="97" t="str">
        <f t="shared" si="280"/>
        <v>DEC</v>
      </c>
      <c r="P1518" s="96">
        <v>0</v>
      </c>
      <c r="Q1518" s="98">
        <f t="shared" si="281"/>
        <v>0</v>
      </c>
      <c r="R1518" s="97" t="str">
        <f t="shared" si="282"/>
        <v xml:space="preserve"> </v>
      </c>
      <c r="S1518" s="99" t="b">
        <f t="shared" si="283"/>
        <v>0</v>
      </c>
      <c r="T1518" s="68">
        <v>0</v>
      </c>
      <c r="U1518" s="100" t="str">
        <f t="shared" si="284"/>
        <v/>
      </c>
      <c r="V1518" s="96">
        <v>0</v>
      </c>
      <c r="W1518" s="101">
        <f t="shared" si="285"/>
        <v>0</v>
      </c>
      <c r="X1518" s="102" t="b">
        <f t="shared" si="286"/>
        <v>0</v>
      </c>
      <c r="Y1518" s="103" t="b">
        <f t="shared" si="287"/>
        <v>0</v>
      </c>
      <c r="Z1518" s="74">
        <v>0</v>
      </c>
      <c r="AA1518" s="74"/>
      <c r="AB1518" s="74" t="s">
        <v>132</v>
      </c>
      <c r="AC1518" s="3"/>
    </row>
    <row r="1519" spans="1:29" ht="14.25" customHeight="1">
      <c r="A1519" s="84" t="s">
        <v>130</v>
      </c>
      <c r="B1519" s="82" t="s">
        <v>118</v>
      </c>
      <c r="C1519" s="82" t="s">
        <v>3224</v>
      </c>
      <c r="D1519" s="82">
        <v>1000004402</v>
      </c>
      <c r="E1519" s="82" t="s">
        <v>3225</v>
      </c>
      <c r="F1519" s="83">
        <v>45827</v>
      </c>
      <c r="G1519" s="66" t="str">
        <f t="shared" si="276"/>
        <v>Targeted Dealer</v>
      </c>
      <c r="H1519" s="66"/>
      <c r="I1519" s="67">
        <v>50</v>
      </c>
      <c r="J1519" s="67">
        <f t="shared" si="277"/>
        <v>50</v>
      </c>
      <c r="K1519" s="68">
        <v>110</v>
      </c>
      <c r="L1519" s="68">
        <f t="shared" si="278"/>
        <v>-60</v>
      </c>
      <c r="M1519" s="68">
        <f t="shared" si="279"/>
        <v>220</v>
      </c>
      <c r="N1519" s="96">
        <v>75</v>
      </c>
      <c r="O1519" s="97" t="str">
        <f t="shared" si="280"/>
        <v>DEC</v>
      </c>
      <c r="P1519" s="96">
        <v>75</v>
      </c>
      <c r="Q1519" s="98">
        <f t="shared" si="281"/>
        <v>35</v>
      </c>
      <c r="R1519" s="97">
        <f t="shared" si="282"/>
        <v>0.46666666666666656</v>
      </c>
      <c r="S1519" s="99" t="str">
        <f t="shared" si="283"/>
        <v>GROWTH</v>
      </c>
      <c r="T1519" s="68">
        <v>0</v>
      </c>
      <c r="U1519" s="100" t="str">
        <f t="shared" si="284"/>
        <v/>
      </c>
      <c r="V1519" s="96">
        <v>0</v>
      </c>
      <c r="W1519" s="101">
        <f t="shared" si="285"/>
        <v>110</v>
      </c>
      <c r="X1519" s="102" t="b">
        <f t="shared" si="286"/>
        <v>0</v>
      </c>
      <c r="Y1519" s="103" t="b">
        <f t="shared" si="287"/>
        <v>0</v>
      </c>
      <c r="Z1519" s="74">
        <v>0</v>
      </c>
      <c r="AA1519" s="84"/>
      <c r="AB1519" s="84" t="s">
        <v>130</v>
      </c>
      <c r="AC1519" s="3"/>
    </row>
    <row r="1520" spans="1:29" ht="14.25" customHeight="1">
      <c r="A1520" s="84" t="s">
        <v>133</v>
      </c>
      <c r="B1520" s="82" t="s">
        <v>40</v>
      </c>
      <c r="C1520" s="82" t="s">
        <v>3226</v>
      </c>
      <c r="D1520" s="82">
        <v>1000004433</v>
      </c>
      <c r="E1520" s="82" t="s">
        <v>3227</v>
      </c>
      <c r="F1520" s="83">
        <v>45856</v>
      </c>
      <c r="G1520" s="66" t="str">
        <f t="shared" si="276"/>
        <v>Targeted Dealer</v>
      </c>
      <c r="H1520" s="66"/>
      <c r="I1520" s="67">
        <v>40</v>
      </c>
      <c r="J1520" s="67">
        <f t="shared" si="277"/>
        <v>40</v>
      </c>
      <c r="K1520" s="68">
        <v>50</v>
      </c>
      <c r="L1520" s="68">
        <f t="shared" si="278"/>
        <v>-10</v>
      </c>
      <c r="M1520" s="68">
        <f t="shared" si="279"/>
        <v>125</v>
      </c>
      <c r="N1520" s="96">
        <v>40</v>
      </c>
      <c r="O1520" s="97" t="str">
        <f t="shared" si="280"/>
        <v>DEC</v>
      </c>
      <c r="P1520" s="96">
        <v>40</v>
      </c>
      <c r="Q1520" s="98">
        <f t="shared" si="281"/>
        <v>10</v>
      </c>
      <c r="R1520" s="97">
        <f t="shared" si="282"/>
        <v>0.25</v>
      </c>
      <c r="S1520" s="99" t="str">
        <f t="shared" si="283"/>
        <v>GROWTH</v>
      </c>
      <c r="T1520" s="68">
        <v>0</v>
      </c>
      <c r="U1520" s="100" t="str">
        <f t="shared" si="284"/>
        <v/>
      </c>
      <c r="V1520" s="96">
        <v>0</v>
      </c>
      <c r="W1520" s="101">
        <f t="shared" si="285"/>
        <v>50</v>
      </c>
      <c r="X1520" s="102" t="b">
        <f t="shared" si="286"/>
        <v>0</v>
      </c>
      <c r="Y1520" s="103" t="b">
        <f t="shared" si="287"/>
        <v>0</v>
      </c>
      <c r="Z1520" s="74">
        <v>0</v>
      </c>
      <c r="AA1520" s="69"/>
      <c r="AB1520" s="84" t="s">
        <v>133</v>
      </c>
      <c r="AC1520" s="3"/>
    </row>
    <row r="1521" spans="1:29" ht="14.25" customHeight="1">
      <c r="A1521" s="84" t="s">
        <v>130</v>
      </c>
      <c r="B1521" s="82" t="s">
        <v>108</v>
      </c>
      <c r="C1521" s="82" t="s">
        <v>3228</v>
      </c>
      <c r="D1521" s="82">
        <v>1000004419</v>
      </c>
      <c r="E1521" s="82" t="s">
        <v>3229</v>
      </c>
      <c r="F1521" s="83">
        <v>45856</v>
      </c>
      <c r="G1521" s="66" t="str">
        <f t="shared" si="276"/>
        <v>Targeted Dealer</v>
      </c>
      <c r="H1521" s="66"/>
      <c r="I1521" s="67">
        <v>225</v>
      </c>
      <c r="J1521" s="67">
        <f t="shared" si="277"/>
        <v>225</v>
      </c>
      <c r="K1521" s="68">
        <v>248</v>
      </c>
      <c r="L1521" s="68">
        <f t="shared" si="278"/>
        <v>-23</v>
      </c>
      <c r="M1521" s="68">
        <f t="shared" si="279"/>
        <v>110.22222222222223</v>
      </c>
      <c r="N1521" s="96">
        <v>185</v>
      </c>
      <c r="O1521" s="97" t="str">
        <f t="shared" si="280"/>
        <v>DEC</v>
      </c>
      <c r="P1521" s="96">
        <v>185</v>
      </c>
      <c r="Q1521" s="98">
        <f t="shared" si="281"/>
        <v>63</v>
      </c>
      <c r="R1521" s="97">
        <f t="shared" si="282"/>
        <v>0.34054054054054061</v>
      </c>
      <c r="S1521" s="99" t="str">
        <f t="shared" si="283"/>
        <v>GROWTH</v>
      </c>
      <c r="T1521" s="68">
        <v>0</v>
      </c>
      <c r="U1521" s="100" t="str">
        <f t="shared" si="284"/>
        <v/>
      </c>
      <c r="V1521" s="96">
        <v>0</v>
      </c>
      <c r="W1521" s="101">
        <f t="shared" si="285"/>
        <v>248</v>
      </c>
      <c r="X1521" s="102" t="b">
        <f t="shared" si="286"/>
        <v>0</v>
      </c>
      <c r="Y1521" s="103" t="b">
        <f t="shared" si="287"/>
        <v>0</v>
      </c>
      <c r="Z1521" s="74">
        <v>0</v>
      </c>
      <c r="AA1521" s="84"/>
      <c r="AB1521" s="84" t="s">
        <v>130</v>
      </c>
      <c r="AC1521" s="3"/>
    </row>
    <row r="1522" spans="1:29" ht="14.25" customHeight="1">
      <c r="A1522" s="84" t="s">
        <v>130</v>
      </c>
      <c r="B1522" s="82" t="s">
        <v>521</v>
      </c>
      <c r="C1522" s="82" t="s">
        <v>528</v>
      </c>
      <c r="D1522" s="82">
        <v>1000004413</v>
      </c>
      <c r="E1522" s="82" t="s">
        <v>529</v>
      </c>
      <c r="F1522" s="83">
        <v>45841</v>
      </c>
      <c r="G1522" s="66" t="str">
        <f t="shared" si="276"/>
        <v>Targeted Dealer</v>
      </c>
      <c r="H1522" s="66"/>
      <c r="I1522" s="67">
        <v>25</v>
      </c>
      <c r="J1522" s="67">
        <f t="shared" si="277"/>
        <v>25</v>
      </c>
      <c r="K1522" s="68">
        <v>25</v>
      </c>
      <c r="L1522" s="68">
        <f t="shared" si="278"/>
        <v>0</v>
      </c>
      <c r="M1522" s="68">
        <f t="shared" si="279"/>
        <v>100</v>
      </c>
      <c r="N1522" s="96">
        <v>25</v>
      </c>
      <c r="O1522" s="97" t="str">
        <f t="shared" si="280"/>
        <v>DEC</v>
      </c>
      <c r="P1522" s="96">
        <v>25</v>
      </c>
      <c r="Q1522" s="98">
        <f t="shared" si="281"/>
        <v>0</v>
      </c>
      <c r="R1522" s="97">
        <f t="shared" si="282"/>
        <v>0</v>
      </c>
      <c r="S1522" s="99" t="str">
        <f t="shared" si="283"/>
        <v>GROWTH</v>
      </c>
      <c r="T1522" s="68">
        <v>0</v>
      </c>
      <c r="U1522" s="100" t="str">
        <f t="shared" si="284"/>
        <v/>
      </c>
      <c r="V1522" s="96">
        <v>0</v>
      </c>
      <c r="W1522" s="101">
        <f t="shared" si="285"/>
        <v>25</v>
      </c>
      <c r="X1522" s="102" t="b">
        <f t="shared" si="286"/>
        <v>0</v>
      </c>
      <c r="Y1522" s="103" t="b">
        <f t="shared" si="287"/>
        <v>0</v>
      </c>
      <c r="Z1522" s="74">
        <v>1</v>
      </c>
      <c r="AA1522" s="84"/>
      <c r="AB1522" s="84" t="s">
        <v>130</v>
      </c>
      <c r="AC1522" s="3"/>
    </row>
    <row r="1523" spans="1:29" ht="14.25" customHeight="1">
      <c r="A1523" s="69" t="s">
        <v>131</v>
      </c>
      <c r="B1523" s="82" t="s">
        <v>98</v>
      </c>
      <c r="C1523" s="82" t="s">
        <v>3230</v>
      </c>
      <c r="D1523" s="82">
        <v>1000004418</v>
      </c>
      <c r="E1523" s="82" t="s">
        <v>3231</v>
      </c>
      <c r="F1523" s="83">
        <v>45849</v>
      </c>
      <c r="G1523" s="66" t="str">
        <f t="shared" si="276"/>
        <v>Targeted Dealer</v>
      </c>
      <c r="H1523" s="66"/>
      <c r="I1523" s="67">
        <v>30</v>
      </c>
      <c r="J1523" s="67">
        <f t="shared" si="277"/>
        <v>30</v>
      </c>
      <c r="K1523" s="68">
        <v>31.5</v>
      </c>
      <c r="L1523" s="68">
        <f t="shared" si="278"/>
        <v>-1.5</v>
      </c>
      <c r="M1523" s="68">
        <f t="shared" si="279"/>
        <v>105</v>
      </c>
      <c r="N1523" s="96">
        <v>10</v>
      </c>
      <c r="O1523" s="97" t="str">
        <f t="shared" si="280"/>
        <v>DEC</v>
      </c>
      <c r="P1523" s="96">
        <v>10</v>
      </c>
      <c r="Q1523" s="98">
        <f t="shared" si="281"/>
        <v>21.5</v>
      </c>
      <c r="R1523" s="97">
        <f t="shared" si="282"/>
        <v>2.15</v>
      </c>
      <c r="S1523" s="99" t="str">
        <f t="shared" si="283"/>
        <v>GROWTH</v>
      </c>
      <c r="T1523" s="68">
        <v>0</v>
      </c>
      <c r="U1523" s="100" t="str">
        <f t="shared" si="284"/>
        <v/>
      </c>
      <c r="V1523" s="96">
        <v>0</v>
      </c>
      <c r="W1523" s="101">
        <f t="shared" si="285"/>
        <v>31.5</v>
      </c>
      <c r="X1523" s="102" t="b">
        <f t="shared" si="286"/>
        <v>0</v>
      </c>
      <c r="Y1523" s="103" t="b">
        <f t="shared" si="287"/>
        <v>0</v>
      </c>
      <c r="Z1523" s="74">
        <v>0</v>
      </c>
      <c r="AA1523" s="69"/>
      <c r="AB1523" s="69" t="s">
        <v>131</v>
      </c>
      <c r="AC1523" s="3"/>
    </row>
    <row r="1524" spans="1:29" ht="14.25" customHeight="1">
      <c r="A1524" s="84" t="s">
        <v>130</v>
      </c>
      <c r="B1524" s="82" t="s">
        <v>118</v>
      </c>
      <c r="C1524" s="82" t="s">
        <v>530</v>
      </c>
      <c r="D1524" s="82">
        <v>1000003194</v>
      </c>
      <c r="E1524" s="82" t="s">
        <v>531</v>
      </c>
      <c r="F1524" s="83">
        <v>44924</v>
      </c>
      <c r="G1524" s="66" t="str">
        <f t="shared" si="276"/>
        <v>Targeted Dealer</v>
      </c>
      <c r="H1524" s="66"/>
      <c r="I1524" s="67">
        <v>25</v>
      </c>
      <c r="J1524" s="67">
        <f t="shared" si="277"/>
        <v>25</v>
      </c>
      <c r="K1524" s="68">
        <v>0</v>
      </c>
      <c r="L1524" s="68">
        <f t="shared" si="278"/>
        <v>25</v>
      </c>
      <c r="M1524" s="68">
        <f t="shared" si="279"/>
        <v>0</v>
      </c>
      <c r="N1524" s="96">
        <v>0</v>
      </c>
      <c r="O1524" s="97" t="str">
        <f t="shared" si="280"/>
        <v>DEC</v>
      </c>
      <c r="P1524" s="96">
        <v>0</v>
      </c>
      <c r="Q1524" s="98">
        <f t="shared" si="281"/>
        <v>0</v>
      </c>
      <c r="R1524" s="97" t="str">
        <f t="shared" si="282"/>
        <v xml:space="preserve"> </v>
      </c>
      <c r="S1524" s="99" t="b">
        <f t="shared" si="283"/>
        <v>0</v>
      </c>
      <c r="T1524" s="68">
        <v>0</v>
      </c>
      <c r="U1524" s="100" t="str">
        <f t="shared" si="284"/>
        <v>jAN</v>
      </c>
      <c r="V1524" s="96">
        <v>0</v>
      </c>
      <c r="W1524" s="101">
        <f t="shared" si="285"/>
        <v>0</v>
      </c>
      <c r="X1524" s="102">
        <f t="shared" si="286"/>
        <v>0</v>
      </c>
      <c r="Y1524" s="103" t="b">
        <f t="shared" si="287"/>
        <v>0</v>
      </c>
      <c r="Z1524" s="74">
        <v>1</v>
      </c>
      <c r="AA1524" s="84"/>
      <c r="AB1524" s="84" t="s">
        <v>130</v>
      </c>
      <c r="AC1524" s="3"/>
    </row>
    <row r="1525" spans="1:29" ht="14.25" customHeight="1">
      <c r="A1525" s="84" t="s">
        <v>133</v>
      </c>
      <c r="B1525" s="82" t="s">
        <v>141</v>
      </c>
      <c r="C1525" s="82" t="s">
        <v>3232</v>
      </c>
      <c r="D1525" s="82">
        <v>1000004434</v>
      </c>
      <c r="E1525" s="82" t="s">
        <v>3233</v>
      </c>
      <c r="F1525" s="83">
        <v>45857</v>
      </c>
      <c r="G1525" s="66" t="str">
        <f t="shared" si="276"/>
        <v>Targeted Dealer</v>
      </c>
      <c r="H1525" s="66"/>
      <c r="I1525" s="67">
        <v>200</v>
      </c>
      <c r="J1525" s="67">
        <f t="shared" si="277"/>
        <v>200</v>
      </c>
      <c r="K1525" s="68">
        <v>40</v>
      </c>
      <c r="L1525" s="68">
        <f t="shared" si="278"/>
        <v>160</v>
      </c>
      <c r="M1525" s="68">
        <f t="shared" si="279"/>
        <v>20</v>
      </c>
      <c r="N1525" s="96">
        <v>160</v>
      </c>
      <c r="O1525" s="97" t="str">
        <f t="shared" si="280"/>
        <v>DEC</v>
      </c>
      <c r="P1525" s="96">
        <v>160</v>
      </c>
      <c r="Q1525" s="98">
        <f t="shared" si="281"/>
        <v>-120</v>
      </c>
      <c r="R1525" s="97">
        <f t="shared" si="282"/>
        <v>-0.75</v>
      </c>
      <c r="S1525" s="99" t="str">
        <f t="shared" si="283"/>
        <v>DEGROWTH</v>
      </c>
      <c r="T1525" s="68">
        <v>0</v>
      </c>
      <c r="U1525" s="100" t="str">
        <f t="shared" si="284"/>
        <v/>
      </c>
      <c r="V1525" s="96">
        <v>0</v>
      </c>
      <c r="W1525" s="101">
        <f t="shared" si="285"/>
        <v>40</v>
      </c>
      <c r="X1525" s="102" t="b">
        <f t="shared" si="286"/>
        <v>0</v>
      </c>
      <c r="Y1525" s="103" t="b">
        <f t="shared" si="287"/>
        <v>0</v>
      </c>
      <c r="Z1525" s="74">
        <v>0</v>
      </c>
      <c r="AA1525" s="69"/>
      <c r="AB1525" s="84" t="s">
        <v>133</v>
      </c>
      <c r="AC1525" s="3"/>
    </row>
    <row r="1526" spans="1:29" ht="14.25" customHeight="1">
      <c r="A1526" s="69" t="s">
        <v>131</v>
      </c>
      <c r="B1526" s="82" t="s">
        <v>98</v>
      </c>
      <c r="C1526" s="82" t="s">
        <v>3951</v>
      </c>
      <c r="D1526" s="82">
        <v>1000004366</v>
      </c>
      <c r="E1526" s="82" t="s">
        <v>3952</v>
      </c>
      <c r="F1526" s="83">
        <v>45797</v>
      </c>
      <c r="G1526" s="66" t="str">
        <f t="shared" si="276"/>
        <v>Targeted Dealer</v>
      </c>
      <c r="H1526" s="66"/>
      <c r="I1526" s="67">
        <v>10</v>
      </c>
      <c r="J1526" s="67">
        <f t="shared" si="277"/>
        <v>10</v>
      </c>
      <c r="K1526" s="68">
        <v>0</v>
      </c>
      <c r="L1526" s="68">
        <f t="shared" si="278"/>
        <v>10</v>
      </c>
      <c r="M1526" s="68">
        <f t="shared" si="279"/>
        <v>0</v>
      </c>
      <c r="N1526" s="96">
        <v>0</v>
      </c>
      <c r="O1526" s="97" t="str">
        <f t="shared" si="280"/>
        <v>DEC</v>
      </c>
      <c r="P1526" s="96">
        <v>0</v>
      </c>
      <c r="Q1526" s="98">
        <f t="shared" si="281"/>
        <v>0</v>
      </c>
      <c r="R1526" s="97" t="str">
        <f t="shared" si="282"/>
        <v xml:space="preserve"> </v>
      </c>
      <c r="S1526" s="99" t="b">
        <f t="shared" si="283"/>
        <v>0</v>
      </c>
      <c r="T1526" s="68">
        <v>0</v>
      </c>
      <c r="U1526" s="100" t="str">
        <f t="shared" si="284"/>
        <v/>
      </c>
      <c r="V1526" s="96">
        <v>0</v>
      </c>
      <c r="W1526" s="101">
        <f t="shared" si="285"/>
        <v>0</v>
      </c>
      <c r="X1526" s="102" t="b">
        <f t="shared" si="286"/>
        <v>0</v>
      </c>
      <c r="Y1526" s="103" t="b">
        <f t="shared" si="287"/>
        <v>0</v>
      </c>
      <c r="Z1526" s="74">
        <v>0</v>
      </c>
      <c r="AA1526" s="69"/>
      <c r="AB1526" s="69" t="s">
        <v>131</v>
      </c>
      <c r="AC1526" s="3"/>
    </row>
    <row r="1527" spans="1:29" ht="14.25" customHeight="1">
      <c r="A1527" s="84" t="s">
        <v>134</v>
      </c>
      <c r="B1527" s="82" t="s">
        <v>67</v>
      </c>
      <c r="C1527" s="82" t="s">
        <v>3234</v>
      </c>
      <c r="D1527" s="82">
        <v>1000004420</v>
      </c>
      <c r="E1527" s="82" t="s">
        <v>3235</v>
      </c>
      <c r="F1527" s="83">
        <v>45856</v>
      </c>
      <c r="G1527" s="66" t="str">
        <f t="shared" si="276"/>
        <v>Targeted Dealer</v>
      </c>
      <c r="H1527" s="66"/>
      <c r="I1527" s="67">
        <v>31</v>
      </c>
      <c r="J1527" s="67">
        <f t="shared" si="277"/>
        <v>31</v>
      </c>
      <c r="K1527" s="68">
        <v>23.5</v>
      </c>
      <c r="L1527" s="68">
        <f t="shared" si="278"/>
        <v>7.5</v>
      </c>
      <c r="M1527" s="68">
        <f t="shared" si="279"/>
        <v>75.806451612903231</v>
      </c>
      <c r="N1527" s="96">
        <v>24</v>
      </c>
      <c r="O1527" s="97" t="str">
        <f t="shared" si="280"/>
        <v>DEC</v>
      </c>
      <c r="P1527" s="96">
        <v>24</v>
      </c>
      <c r="Q1527" s="98">
        <f t="shared" si="281"/>
        <v>-0.5</v>
      </c>
      <c r="R1527" s="97">
        <f t="shared" si="282"/>
        <v>-2.083333333333337E-2</v>
      </c>
      <c r="S1527" s="99" t="str">
        <f t="shared" si="283"/>
        <v>DEGROWTH</v>
      </c>
      <c r="T1527" s="68">
        <v>0</v>
      </c>
      <c r="U1527" s="100" t="str">
        <f t="shared" si="284"/>
        <v/>
      </c>
      <c r="V1527" s="96">
        <v>0</v>
      </c>
      <c r="W1527" s="101">
        <f t="shared" si="285"/>
        <v>23.5</v>
      </c>
      <c r="X1527" s="102" t="b">
        <f t="shared" si="286"/>
        <v>0</v>
      </c>
      <c r="Y1527" s="103" t="b">
        <f t="shared" si="287"/>
        <v>0</v>
      </c>
      <c r="Z1527" s="74">
        <v>0</v>
      </c>
      <c r="AA1527" s="69"/>
      <c r="AB1527" s="84" t="s">
        <v>134</v>
      </c>
      <c r="AC1527" s="3"/>
    </row>
    <row r="1528" spans="1:29" ht="14.25" customHeight="1">
      <c r="A1528" s="74" t="s">
        <v>132</v>
      </c>
      <c r="B1528" s="82" t="s">
        <v>105</v>
      </c>
      <c r="C1528" s="82" t="s">
        <v>3236</v>
      </c>
      <c r="D1528" s="82">
        <v>1000002018</v>
      </c>
      <c r="E1528" s="82" t="s">
        <v>3237</v>
      </c>
      <c r="F1528" s="83">
        <v>44739</v>
      </c>
      <c r="G1528" s="66" t="str">
        <f t="shared" si="276"/>
        <v>Targeted Dealer</v>
      </c>
      <c r="H1528" s="66"/>
      <c r="I1528" s="67">
        <v>150</v>
      </c>
      <c r="J1528" s="67">
        <f t="shared" si="277"/>
        <v>150</v>
      </c>
      <c r="K1528" s="68">
        <v>179.5</v>
      </c>
      <c r="L1528" s="68">
        <f t="shared" si="278"/>
        <v>-29.5</v>
      </c>
      <c r="M1528" s="68">
        <f t="shared" si="279"/>
        <v>119.66666666666667</v>
      </c>
      <c r="N1528" s="96">
        <v>166.5</v>
      </c>
      <c r="O1528" s="97" t="str">
        <f t="shared" si="280"/>
        <v>DEC</v>
      </c>
      <c r="P1528" s="96">
        <v>166.5</v>
      </c>
      <c r="Q1528" s="98">
        <f t="shared" si="281"/>
        <v>13</v>
      </c>
      <c r="R1528" s="97">
        <f t="shared" si="282"/>
        <v>7.8078078078078095E-2</v>
      </c>
      <c r="S1528" s="99" t="str">
        <f t="shared" si="283"/>
        <v>GROWTH</v>
      </c>
      <c r="T1528" s="68">
        <v>0</v>
      </c>
      <c r="U1528" s="100" t="str">
        <f t="shared" si="284"/>
        <v>jAN</v>
      </c>
      <c r="V1528" s="96">
        <v>0</v>
      </c>
      <c r="W1528" s="101">
        <f t="shared" si="285"/>
        <v>179.5</v>
      </c>
      <c r="X1528" s="102">
        <f t="shared" si="286"/>
        <v>0</v>
      </c>
      <c r="Y1528" s="103" t="b">
        <f t="shared" si="287"/>
        <v>0</v>
      </c>
      <c r="Z1528" s="74">
        <v>0</v>
      </c>
      <c r="AA1528" s="74"/>
      <c r="AB1528" s="74" t="s">
        <v>132</v>
      </c>
      <c r="AC1528" s="3"/>
    </row>
    <row r="1529" spans="1:29" ht="14.25" customHeight="1">
      <c r="A1529" s="84" t="s">
        <v>130</v>
      </c>
      <c r="B1529" s="82" t="s">
        <v>120</v>
      </c>
      <c r="C1529" s="82" t="s">
        <v>3238</v>
      </c>
      <c r="D1529" s="82">
        <v>1000004436</v>
      </c>
      <c r="E1529" s="82" t="s">
        <v>3239</v>
      </c>
      <c r="F1529" s="83">
        <v>45866</v>
      </c>
      <c r="G1529" s="66" t="str">
        <f t="shared" si="276"/>
        <v>Targeted Dealer</v>
      </c>
      <c r="H1529" s="66"/>
      <c r="I1529" s="67">
        <v>25</v>
      </c>
      <c r="J1529" s="67">
        <f t="shared" si="277"/>
        <v>25</v>
      </c>
      <c r="K1529" s="68">
        <v>0</v>
      </c>
      <c r="L1529" s="68">
        <f t="shared" si="278"/>
        <v>25</v>
      </c>
      <c r="M1529" s="68">
        <f t="shared" si="279"/>
        <v>0</v>
      </c>
      <c r="N1529" s="96">
        <v>25</v>
      </c>
      <c r="O1529" s="97" t="str">
        <f t="shared" si="280"/>
        <v>DEC</v>
      </c>
      <c r="P1529" s="96">
        <v>25</v>
      </c>
      <c r="Q1529" s="98">
        <f t="shared" si="281"/>
        <v>-25</v>
      </c>
      <c r="R1529" s="97">
        <f t="shared" si="282"/>
        <v>-1</v>
      </c>
      <c r="S1529" s="99" t="str">
        <f t="shared" si="283"/>
        <v>DEGROWTH</v>
      </c>
      <c r="T1529" s="68">
        <v>0</v>
      </c>
      <c r="U1529" s="100" t="str">
        <f t="shared" si="284"/>
        <v/>
      </c>
      <c r="V1529" s="96">
        <v>0</v>
      </c>
      <c r="W1529" s="101">
        <f t="shared" si="285"/>
        <v>0</v>
      </c>
      <c r="X1529" s="102" t="b">
        <f t="shared" si="286"/>
        <v>0</v>
      </c>
      <c r="Y1529" s="103" t="b">
        <f t="shared" si="287"/>
        <v>0</v>
      </c>
      <c r="Z1529" s="74">
        <v>0</v>
      </c>
      <c r="AA1529" s="84"/>
      <c r="AB1529" s="84" t="s">
        <v>130</v>
      </c>
      <c r="AC1529" s="3"/>
    </row>
    <row r="1530" spans="1:29" ht="14.25" customHeight="1">
      <c r="A1530" s="84" t="s">
        <v>134</v>
      </c>
      <c r="B1530" s="82" t="s">
        <v>58</v>
      </c>
      <c r="C1530" s="82" t="s">
        <v>3240</v>
      </c>
      <c r="D1530" s="82">
        <v>1000004439</v>
      </c>
      <c r="E1530" s="82" t="s">
        <v>2353</v>
      </c>
      <c r="F1530" s="83">
        <v>45869</v>
      </c>
      <c r="G1530" s="66" t="str">
        <f t="shared" si="276"/>
        <v>Targeted Dealer</v>
      </c>
      <c r="H1530" s="66"/>
      <c r="I1530" s="67">
        <v>50</v>
      </c>
      <c r="J1530" s="67">
        <f t="shared" si="277"/>
        <v>50</v>
      </c>
      <c r="K1530" s="68">
        <v>132.5</v>
      </c>
      <c r="L1530" s="68">
        <f t="shared" si="278"/>
        <v>-82.5</v>
      </c>
      <c r="M1530" s="68">
        <f t="shared" si="279"/>
        <v>265</v>
      </c>
      <c r="N1530" s="96">
        <v>112.5</v>
      </c>
      <c r="O1530" s="97" t="str">
        <f t="shared" si="280"/>
        <v>DEC</v>
      </c>
      <c r="P1530" s="96">
        <v>112.5</v>
      </c>
      <c r="Q1530" s="98">
        <f t="shared" si="281"/>
        <v>20</v>
      </c>
      <c r="R1530" s="97">
        <f t="shared" si="282"/>
        <v>0.17777777777777781</v>
      </c>
      <c r="S1530" s="99" t="str">
        <f t="shared" si="283"/>
        <v>GROWTH</v>
      </c>
      <c r="T1530" s="68">
        <v>0</v>
      </c>
      <c r="U1530" s="100" t="str">
        <f t="shared" si="284"/>
        <v/>
      </c>
      <c r="V1530" s="96">
        <v>0</v>
      </c>
      <c r="W1530" s="101">
        <f t="shared" si="285"/>
        <v>132.5</v>
      </c>
      <c r="X1530" s="102" t="b">
        <f t="shared" si="286"/>
        <v>0</v>
      </c>
      <c r="Y1530" s="103" t="b">
        <f t="shared" si="287"/>
        <v>0</v>
      </c>
      <c r="Z1530" s="74">
        <v>0</v>
      </c>
      <c r="AA1530" s="69"/>
      <c r="AB1530" s="84" t="s">
        <v>134</v>
      </c>
      <c r="AC1530" s="3"/>
    </row>
    <row r="1531" spans="1:29" ht="14.25" customHeight="1">
      <c r="A1531" s="84" t="s">
        <v>134</v>
      </c>
      <c r="B1531" s="82" t="s">
        <v>62</v>
      </c>
      <c r="C1531" s="82" t="s">
        <v>3742</v>
      </c>
      <c r="D1531" s="82">
        <v>1000000354</v>
      </c>
      <c r="E1531" s="82" t="s">
        <v>3743</v>
      </c>
      <c r="F1531" s="83">
        <v>44738</v>
      </c>
      <c r="G1531" s="66" t="str">
        <f t="shared" si="276"/>
        <v>-</v>
      </c>
      <c r="H1531" s="66"/>
      <c r="I1531" s="67">
        <v>0</v>
      </c>
      <c r="J1531" s="67">
        <f t="shared" si="277"/>
        <v>0</v>
      </c>
      <c r="K1531" s="68">
        <v>0</v>
      </c>
      <c r="L1531" s="68">
        <f t="shared" si="278"/>
        <v>0</v>
      </c>
      <c r="M1531" s="68" t="str">
        <f t="shared" si="279"/>
        <v>-</v>
      </c>
      <c r="N1531" s="96">
        <v>0</v>
      </c>
      <c r="O1531" s="97" t="str">
        <f t="shared" si="280"/>
        <v>DEC</v>
      </c>
      <c r="P1531" s="96">
        <v>0</v>
      </c>
      <c r="Q1531" s="98">
        <f t="shared" si="281"/>
        <v>0</v>
      </c>
      <c r="R1531" s="97" t="str">
        <f t="shared" si="282"/>
        <v xml:space="preserve"> </v>
      </c>
      <c r="S1531" s="99" t="b">
        <f t="shared" si="283"/>
        <v>0</v>
      </c>
      <c r="T1531" s="68">
        <v>0</v>
      </c>
      <c r="U1531" s="100" t="str">
        <f t="shared" si="284"/>
        <v>jAN</v>
      </c>
      <c r="V1531" s="96">
        <v>0</v>
      </c>
      <c r="W1531" s="101">
        <f t="shared" si="285"/>
        <v>0</v>
      </c>
      <c r="X1531" s="102">
        <f t="shared" si="286"/>
        <v>0</v>
      </c>
      <c r="Y1531" s="103" t="b">
        <f t="shared" si="287"/>
        <v>0</v>
      </c>
      <c r="Z1531" s="74">
        <v>0</v>
      </c>
      <c r="AA1531" s="69"/>
      <c r="AB1531" s="84" t="s">
        <v>134</v>
      </c>
      <c r="AC1531" s="3"/>
    </row>
    <row r="1532" spans="1:29" ht="14.25" customHeight="1">
      <c r="A1532" s="84" t="s">
        <v>130</v>
      </c>
      <c r="B1532" s="82" t="s">
        <v>84</v>
      </c>
      <c r="C1532" s="82" t="s">
        <v>532</v>
      </c>
      <c r="D1532" s="82">
        <v>1000004423</v>
      </c>
      <c r="E1532" s="82" t="s">
        <v>533</v>
      </c>
      <c r="F1532" s="83">
        <v>45850</v>
      </c>
      <c r="G1532" s="66" t="str">
        <f t="shared" si="276"/>
        <v>Targeted Dealer</v>
      </c>
      <c r="H1532" s="66"/>
      <c r="I1532" s="67">
        <v>20</v>
      </c>
      <c r="J1532" s="67">
        <f t="shared" si="277"/>
        <v>20</v>
      </c>
      <c r="K1532" s="68">
        <v>0</v>
      </c>
      <c r="L1532" s="68">
        <f t="shared" si="278"/>
        <v>20</v>
      </c>
      <c r="M1532" s="68">
        <f t="shared" si="279"/>
        <v>0</v>
      </c>
      <c r="N1532" s="96">
        <v>4</v>
      </c>
      <c r="O1532" s="97" t="str">
        <f t="shared" si="280"/>
        <v>DEC</v>
      </c>
      <c r="P1532" s="96">
        <v>4</v>
      </c>
      <c r="Q1532" s="98">
        <f t="shared" si="281"/>
        <v>-4</v>
      </c>
      <c r="R1532" s="97">
        <f t="shared" si="282"/>
        <v>-1</v>
      </c>
      <c r="S1532" s="99" t="str">
        <f t="shared" si="283"/>
        <v>DEGROWTH</v>
      </c>
      <c r="T1532" s="68">
        <v>0</v>
      </c>
      <c r="U1532" s="100" t="str">
        <f t="shared" si="284"/>
        <v/>
      </c>
      <c r="V1532" s="96">
        <v>0</v>
      </c>
      <c r="W1532" s="101">
        <f t="shared" si="285"/>
        <v>0</v>
      </c>
      <c r="X1532" s="102" t="b">
        <f t="shared" si="286"/>
        <v>0</v>
      </c>
      <c r="Y1532" s="103" t="b">
        <f t="shared" si="287"/>
        <v>0</v>
      </c>
      <c r="Z1532" s="74">
        <v>0</v>
      </c>
      <c r="AA1532" s="84"/>
      <c r="AB1532" s="84" t="s">
        <v>130</v>
      </c>
      <c r="AC1532" s="3"/>
    </row>
    <row r="1533" spans="1:29" ht="14.25" customHeight="1">
      <c r="A1533" s="84" t="s">
        <v>133</v>
      </c>
      <c r="B1533" s="82" t="s">
        <v>52</v>
      </c>
      <c r="C1533" s="82" t="s">
        <v>3953</v>
      </c>
      <c r="D1533" s="82">
        <v>1000000984</v>
      </c>
      <c r="E1533" s="82" t="s">
        <v>3954</v>
      </c>
      <c r="F1533" s="83">
        <v>44738</v>
      </c>
      <c r="G1533" s="66" t="str">
        <f t="shared" si="276"/>
        <v>-</v>
      </c>
      <c r="H1533" s="66"/>
      <c r="I1533" s="67">
        <v>0</v>
      </c>
      <c r="J1533" s="67">
        <f t="shared" si="277"/>
        <v>0</v>
      </c>
      <c r="K1533" s="68">
        <v>0</v>
      </c>
      <c r="L1533" s="68">
        <f t="shared" si="278"/>
        <v>0</v>
      </c>
      <c r="M1533" s="68" t="str">
        <f t="shared" si="279"/>
        <v>-</v>
      </c>
      <c r="N1533" s="96">
        <v>0</v>
      </c>
      <c r="O1533" s="97" t="str">
        <f t="shared" si="280"/>
        <v>DEC</v>
      </c>
      <c r="P1533" s="96">
        <v>0</v>
      </c>
      <c r="Q1533" s="98">
        <f t="shared" si="281"/>
        <v>0</v>
      </c>
      <c r="R1533" s="97" t="str">
        <f t="shared" si="282"/>
        <v xml:space="preserve"> </v>
      </c>
      <c r="S1533" s="99" t="b">
        <f t="shared" si="283"/>
        <v>0</v>
      </c>
      <c r="T1533" s="68">
        <v>0</v>
      </c>
      <c r="U1533" s="100" t="str">
        <f t="shared" si="284"/>
        <v>jAN</v>
      </c>
      <c r="V1533" s="96">
        <v>0</v>
      </c>
      <c r="W1533" s="101">
        <f t="shared" si="285"/>
        <v>0</v>
      </c>
      <c r="X1533" s="102">
        <f t="shared" si="286"/>
        <v>0</v>
      </c>
      <c r="Y1533" s="103" t="b">
        <f t="shared" si="287"/>
        <v>0</v>
      </c>
      <c r="Z1533" s="74">
        <v>0</v>
      </c>
      <c r="AA1533" s="69"/>
      <c r="AB1533" s="84" t="s">
        <v>133</v>
      </c>
      <c r="AC1533" s="3"/>
    </row>
    <row r="1534" spans="1:29" ht="14.25" customHeight="1">
      <c r="A1534" s="84" t="s">
        <v>133</v>
      </c>
      <c r="B1534" s="82" t="s">
        <v>52</v>
      </c>
      <c r="C1534" s="82" t="s">
        <v>3241</v>
      </c>
      <c r="D1534" s="82">
        <v>1000004444</v>
      </c>
      <c r="E1534" s="82" t="s">
        <v>3242</v>
      </c>
      <c r="F1534" s="83">
        <v>45869</v>
      </c>
      <c r="G1534" s="66" t="str">
        <f t="shared" si="276"/>
        <v>Targeted Dealer</v>
      </c>
      <c r="H1534" s="66"/>
      <c r="I1534" s="67">
        <v>75</v>
      </c>
      <c r="J1534" s="67">
        <f t="shared" si="277"/>
        <v>75</v>
      </c>
      <c r="K1534" s="68">
        <v>37.5</v>
      </c>
      <c r="L1534" s="68">
        <f t="shared" si="278"/>
        <v>37.5</v>
      </c>
      <c r="M1534" s="68">
        <f t="shared" si="279"/>
        <v>50</v>
      </c>
      <c r="N1534" s="96">
        <v>63.25</v>
      </c>
      <c r="O1534" s="97" t="str">
        <f t="shared" si="280"/>
        <v>DEC</v>
      </c>
      <c r="P1534" s="96">
        <v>63.25</v>
      </c>
      <c r="Q1534" s="98">
        <f t="shared" si="281"/>
        <v>-25.75</v>
      </c>
      <c r="R1534" s="97">
        <f t="shared" si="282"/>
        <v>-0.40711462450592883</v>
      </c>
      <c r="S1534" s="99" t="str">
        <f t="shared" si="283"/>
        <v>DEGROWTH</v>
      </c>
      <c r="T1534" s="68">
        <v>0</v>
      </c>
      <c r="U1534" s="100" t="str">
        <f t="shared" si="284"/>
        <v/>
      </c>
      <c r="V1534" s="96">
        <v>0</v>
      </c>
      <c r="W1534" s="101">
        <f t="shared" si="285"/>
        <v>37.5</v>
      </c>
      <c r="X1534" s="102" t="b">
        <f t="shared" si="286"/>
        <v>0</v>
      </c>
      <c r="Y1534" s="103" t="b">
        <f t="shared" si="287"/>
        <v>0</v>
      </c>
      <c r="Z1534" s="74">
        <v>0</v>
      </c>
      <c r="AA1534" s="69"/>
      <c r="AB1534" s="84" t="s">
        <v>133</v>
      </c>
      <c r="AC1534" s="3"/>
    </row>
    <row r="1535" spans="1:29" ht="14.25" customHeight="1">
      <c r="A1535" s="84" t="s">
        <v>134</v>
      </c>
      <c r="B1535" s="82" t="s">
        <v>79</v>
      </c>
      <c r="C1535" s="82" t="s">
        <v>3243</v>
      </c>
      <c r="D1535" s="82">
        <v>1000004438</v>
      </c>
      <c r="E1535" s="82" t="s">
        <v>3244</v>
      </c>
      <c r="F1535" s="83">
        <v>45868</v>
      </c>
      <c r="G1535" s="66" t="str">
        <f t="shared" si="276"/>
        <v>Targeted Dealer</v>
      </c>
      <c r="H1535" s="66"/>
      <c r="I1535" s="67">
        <v>50</v>
      </c>
      <c r="J1535" s="67">
        <f t="shared" si="277"/>
        <v>50</v>
      </c>
      <c r="K1535" s="68">
        <v>19</v>
      </c>
      <c r="L1535" s="68">
        <f t="shared" si="278"/>
        <v>31</v>
      </c>
      <c r="M1535" s="68">
        <f t="shared" si="279"/>
        <v>38</v>
      </c>
      <c r="N1535" s="96">
        <v>57</v>
      </c>
      <c r="O1535" s="97" t="str">
        <f t="shared" si="280"/>
        <v>DEC</v>
      </c>
      <c r="P1535" s="96">
        <v>57</v>
      </c>
      <c r="Q1535" s="98">
        <f t="shared" si="281"/>
        <v>-38</v>
      </c>
      <c r="R1535" s="97">
        <f t="shared" si="282"/>
        <v>-0.66666666666666674</v>
      </c>
      <c r="S1535" s="99" t="str">
        <f t="shared" si="283"/>
        <v>DEGROWTH</v>
      </c>
      <c r="T1535" s="68">
        <v>0</v>
      </c>
      <c r="U1535" s="100" t="str">
        <f t="shared" si="284"/>
        <v/>
      </c>
      <c r="V1535" s="96">
        <v>0</v>
      </c>
      <c r="W1535" s="101">
        <f t="shared" si="285"/>
        <v>19</v>
      </c>
      <c r="X1535" s="102" t="b">
        <f t="shared" si="286"/>
        <v>0</v>
      </c>
      <c r="Y1535" s="103" t="b">
        <f t="shared" si="287"/>
        <v>0</v>
      </c>
      <c r="Z1535" s="74">
        <v>0</v>
      </c>
      <c r="AA1535" s="69"/>
      <c r="AB1535" s="84" t="s">
        <v>134</v>
      </c>
      <c r="AC1535" s="3"/>
    </row>
    <row r="1536" spans="1:29" ht="14.25" customHeight="1">
      <c r="A1536" s="84" t="s">
        <v>134</v>
      </c>
      <c r="B1536" s="82" t="s">
        <v>79</v>
      </c>
      <c r="C1536" s="82" t="s">
        <v>3245</v>
      </c>
      <c r="D1536" s="82">
        <v>1000000992</v>
      </c>
      <c r="E1536" s="82" t="s">
        <v>3246</v>
      </c>
      <c r="F1536" s="83">
        <v>44738</v>
      </c>
      <c r="G1536" s="66" t="str">
        <f t="shared" si="276"/>
        <v>Targeted Dealer</v>
      </c>
      <c r="H1536" s="66"/>
      <c r="I1536" s="67">
        <v>20</v>
      </c>
      <c r="J1536" s="67">
        <f t="shared" si="277"/>
        <v>20</v>
      </c>
      <c r="K1536" s="68">
        <v>35</v>
      </c>
      <c r="L1536" s="68">
        <f t="shared" si="278"/>
        <v>-15</v>
      </c>
      <c r="M1536" s="68">
        <f t="shared" si="279"/>
        <v>175</v>
      </c>
      <c r="N1536" s="96">
        <v>31</v>
      </c>
      <c r="O1536" s="97" t="str">
        <f t="shared" si="280"/>
        <v>DEC</v>
      </c>
      <c r="P1536" s="96">
        <v>31</v>
      </c>
      <c r="Q1536" s="98">
        <f t="shared" si="281"/>
        <v>4</v>
      </c>
      <c r="R1536" s="97">
        <f t="shared" si="282"/>
        <v>0.12903225806451624</v>
      </c>
      <c r="S1536" s="99" t="str">
        <f t="shared" si="283"/>
        <v>GROWTH</v>
      </c>
      <c r="T1536" s="68">
        <v>0</v>
      </c>
      <c r="U1536" s="100" t="str">
        <f t="shared" si="284"/>
        <v>jAN</v>
      </c>
      <c r="V1536" s="96">
        <v>0</v>
      </c>
      <c r="W1536" s="101">
        <f t="shared" si="285"/>
        <v>35</v>
      </c>
      <c r="X1536" s="102">
        <f t="shared" si="286"/>
        <v>0</v>
      </c>
      <c r="Y1536" s="103" t="b">
        <f t="shared" si="287"/>
        <v>0</v>
      </c>
      <c r="Z1536" s="74">
        <v>0</v>
      </c>
      <c r="AA1536" s="69"/>
      <c r="AB1536" s="84" t="s">
        <v>134</v>
      </c>
      <c r="AC1536" s="3"/>
    </row>
    <row r="1537" spans="1:29" ht="14.25" customHeight="1">
      <c r="A1537" s="84" t="s">
        <v>134</v>
      </c>
      <c r="B1537" s="82" t="s">
        <v>79</v>
      </c>
      <c r="C1537" s="82" t="s">
        <v>3247</v>
      </c>
      <c r="D1537" s="82">
        <v>1000000590</v>
      </c>
      <c r="E1537" s="82" t="s">
        <v>3248</v>
      </c>
      <c r="F1537" s="83">
        <v>44738</v>
      </c>
      <c r="G1537" s="66" t="str">
        <f t="shared" si="276"/>
        <v>Targeted Dealer</v>
      </c>
      <c r="H1537" s="66"/>
      <c r="I1537" s="67">
        <v>20</v>
      </c>
      <c r="J1537" s="67">
        <f t="shared" si="277"/>
        <v>20</v>
      </c>
      <c r="K1537" s="68">
        <v>19</v>
      </c>
      <c r="L1537" s="68">
        <f t="shared" si="278"/>
        <v>1</v>
      </c>
      <c r="M1537" s="68">
        <f t="shared" si="279"/>
        <v>95</v>
      </c>
      <c r="N1537" s="96">
        <v>19</v>
      </c>
      <c r="O1537" s="97" t="str">
        <f t="shared" si="280"/>
        <v>DEC</v>
      </c>
      <c r="P1537" s="96">
        <v>19</v>
      </c>
      <c r="Q1537" s="98">
        <f t="shared" si="281"/>
        <v>0</v>
      </c>
      <c r="R1537" s="97">
        <f t="shared" si="282"/>
        <v>0</v>
      </c>
      <c r="S1537" s="99" t="str">
        <f t="shared" si="283"/>
        <v>GROWTH</v>
      </c>
      <c r="T1537" s="68">
        <v>0</v>
      </c>
      <c r="U1537" s="100" t="str">
        <f t="shared" si="284"/>
        <v>jAN</v>
      </c>
      <c r="V1537" s="96">
        <v>0</v>
      </c>
      <c r="W1537" s="101">
        <f t="shared" si="285"/>
        <v>19</v>
      </c>
      <c r="X1537" s="102">
        <f t="shared" si="286"/>
        <v>0</v>
      </c>
      <c r="Y1537" s="103" t="b">
        <f t="shared" si="287"/>
        <v>0</v>
      </c>
      <c r="Z1537" s="74">
        <v>0</v>
      </c>
      <c r="AA1537" s="69"/>
      <c r="AB1537" s="84" t="s">
        <v>134</v>
      </c>
      <c r="AC1537" s="3"/>
    </row>
    <row r="1538" spans="1:29" ht="14.25" customHeight="1">
      <c r="A1538" s="84" t="s">
        <v>133</v>
      </c>
      <c r="B1538" s="82" t="s">
        <v>21</v>
      </c>
      <c r="C1538" s="82" t="s">
        <v>534</v>
      </c>
      <c r="D1538" s="82">
        <v>1000004443</v>
      </c>
      <c r="E1538" s="82" t="s">
        <v>535</v>
      </c>
      <c r="F1538" s="83">
        <v>45876</v>
      </c>
      <c r="G1538" s="66" t="str">
        <f t="shared" si="276"/>
        <v>Targeted Dealer</v>
      </c>
      <c r="H1538" s="66"/>
      <c r="I1538" s="67">
        <v>26</v>
      </c>
      <c r="J1538" s="67">
        <f t="shared" si="277"/>
        <v>26</v>
      </c>
      <c r="K1538" s="68">
        <v>0</v>
      </c>
      <c r="L1538" s="68">
        <f t="shared" si="278"/>
        <v>26</v>
      </c>
      <c r="M1538" s="68">
        <f t="shared" si="279"/>
        <v>0</v>
      </c>
      <c r="N1538" s="96">
        <v>0</v>
      </c>
      <c r="O1538" s="97" t="str">
        <f t="shared" si="280"/>
        <v>DEC</v>
      </c>
      <c r="P1538" s="96">
        <v>0</v>
      </c>
      <c r="Q1538" s="98">
        <f t="shared" si="281"/>
        <v>0</v>
      </c>
      <c r="R1538" s="97" t="str">
        <f t="shared" si="282"/>
        <v xml:space="preserve"> </v>
      </c>
      <c r="S1538" s="99" t="b">
        <f t="shared" si="283"/>
        <v>0</v>
      </c>
      <c r="T1538" s="68">
        <v>0</v>
      </c>
      <c r="U1538" s="100" t="str">
        <f t="shared" si="284"/>
        <v/>
      </c>
      <c r="V1538" s="96">
        <v>0</v>
      </c>
      <c r="W1538" s="101">
        <f t="shared" si="285"/>
        <v>0</v>
      </c>
      <c r="X1538" s="102" t="b">
        <f t="shared" si="286"/>
        <v>0</v>
      </c>
      <c r="Y1538" s="103" t="b">
        <f t="shared" si="287"/>
        <v>0</v>
      </c>
      <c r="Z1538" s="74">
        <v>0</v>
      </c>
      <c r="AA1538" s="69"/>
      <c r="AB1538" s="84" t="s">
        <v>133</v>
      </c>
      <c r="AC1538" s="3"/>
    </row>
    <row r="1539" spans="1:29" ht="14.25" customHeight="1">
      <c r="A1539" s="84" t="s">
        <v>133</v>
      </c>
      <c r="B1539" s="82" t="s">
        <v>48</v>
      </c>
      <c r="C1539" s="82" t="s">
        <v>3249</v>
      </c>
      <c r="D1539" s="82">
        <v>1000000677</v>
      </c>
      <c r="E1539" s="82" t="s">
        <v>3250</v>
      </c>
      <c r="F1539" s="83">
        <v>44738</v>
      </c>
      <c r="G1539" s="66" t="str">
        <f t="shared" ref="G1539:G1602" si="288">IF(I1539&gt;0,"Targeted Dealer","-")</f>
        <v>Targeted Dealer</v>
      </c>
      <c r="H1539" s="66"/>
      <c r="I1539" s="67">
        <v>200</v>
      </c>
      <c r="J1539" s="67">
        <f t="shared" ref="J1539:J1602" si="289">I1539/$J$1*($J$1-$E$1)</f>
        <v>200</v>
      </c>
      <c r="K1539" s="68">
        <v>78</v>
      </c>
      <c r="L1539" s="68">
        <f t="shared" ref="L1539:L1602" si="290">I1539-K1539</f>
        <v>122</v>
      </c>
      <c r="M1539" s="68">
        <f t="shared" ref="M1539:M1602" si="291">IFERROR((K1539/J1539%),"-")</f>
        <v>39</v>
      </c>
      <c r="N1539" s="96">
        <v>57</v>
      </c>
      <c r="O1539" s="97" t="str">
        <f t="shared" ref="O1539:O1602" si="292">IF(F1539&lt;=$P$2,"DEC","")</f>
        <v>DEC</v>
      </c>
      <c r="P1539" s="96">
        <v>57</v>
      </c>
      <c r="Q1539" s="98">
        <f t="shared" ref="Q1539:Q1602" si="293">K1539-P1539</f>
        <v>21</v>
      </c>
      <c r="R1539" s="97">
        <f t="shared" ref="R1539:R1602" si="294">IFERROR(IF(O1539="Dec",(K1539/P1539-1))," ")</f>
        <v>0.36842105263157898</v>
      </c>
      <c r="S1539" s="99" t="str">
        <f t="shared" ref="S1539:S1602" si="295">IF(N1539&gt;0,IF(O1539="","-",IF(R1539&lt;0%,"DEGROWTH","GROWTH")))</f>
        <v>GROWTH</v>
      </c>
      <c r="T1539" s="68">
        <v>0</v>
      </c>
      <c r="U1539" s="100" t="str">
        <f t="shared" ref="U1539:U1602" si="296">IF(F1539&lt;=$V$2,"jAN","")</f>
        <v>jAN</v>
      </c>
      <c r="V1539" s="96">
        <v>0</v>
      </c>
      <c r="W1539" s="101">
        <f t="shared" ref="W1539:W1602" si="297">K1539-V1539</f>
        <v>78</v>
      </c>
      <c r="X1539" s="102">
        <f t="shared" ref="X1539:X1602" si="298">IFERROR(IF(U1539="Jan",(K1539/V1539-1)),0)</f>
        <v>0</v>
      </c>
      <c r="Y1539" s="103" t="b">
        <f t="shared" ref="Y1539:Y1602" si="299">IF(T1539&gt;0,IF(U1539="","-",IF(X1539&lt;0%,"DEGROWTH","GROWTH")))</f>
        <v>0</v>
      </c>
      <c r="Z1539" s="74">
        <v>0</v>
      </c>
      <c r="AA1539" s="69"/>
      <c r="AB1539" s="84" t="s">
        <v>133</v>
      </c>
      <c r="AC1539" s="3"/>
    </row>
    <row r="1540" spans="1:29" ht="14.25" customHeight="1">
      <c r="A1540" s="84" t="s">
        <v>133</v>
      </c>
      <c r="B1540" s="82" t="s">
        <v>48</v>
      </c>
      <c r="C1540" s="82" t="s">
        <v>3251</v>
      </c>
      <c r="D1540" s="82">
        <v>1000000684</v>
      </c>
      <c r="E1540" s="82" t="s">
        <v>3252</v>
      </c>
      <c r="F1540" s="83">
        <v>44738</v>
      </c>
      <c r="G1540" s="66" t="str">
        <f t="shared" si="288"/>
        <v>Targeted Dealer</v>
      </c>
      <c r="H1540" s="66"/>
      <c r="I1540" s="67">
        <v>46</v>
      </c>
      <c r="J1540" s="67">
        <f t="shared" si="289"/>
        <v>46</v>
      </c>
      <c r="K1540" s="68">
        <v>37</v>
      </c>
      <c r="L1540" s="68">
        <f t="shared" si="290"/>
        <v>9</v>
      </c>
      <c r="M1540" s="68">
        <f t="shared" si="291"/>
        <v>80.434782608695642</v>
      </c>
      <c r="N1540" s="96">
        <v>41</v>
      </c>
      <c r="O1540" s="97" t="str">
        <f t="shared" si="292"/>
        <v>DEC</v>
      </c>
      <c r="P1540" s="96">
        <v>41</v>
      </c>
      <c r="Q1540" s="98">
        <f t="shared" si="293"/>
        <v>-4</v>
      </c>
      <c r="R1540" s="97">
        <f t="shared" si="294"/>
        <v>-9.7560975609756073E-2</v>
      </c>
      <c r="S1540" s="99" t="str">
        <f t="shared" si="295"/>
        <v>DEGROWTH</v>
      </c>
      <c r="T1540" s="68">
        <v>0</v>
      </c>
      <c r="U1540" s="100" t="str">
        <f t="shared" si="296"/>
        <v>jAN</v>
      </c>
      <c r="V1540" s="96">
        <v>0</v>
      </c>
      <c r="W1540" s="101">
        <f t="shared" si="297"/>
        <v>37</v>
      </c>
      <c r="X1540" s="102">
        <f t="shared" si="298"/>
        <v>0</v>
      </c>
      <c r="Y1540" s="103" t="b">
        <f t="shared" si="299"/>
        <v>0</v>
      </c>
      <c r="Z1540" s="74">
        <v>0</v>
      </c>
      <c r="AA1540" s="69"/>
      <c r="AB1540" s="84" t="s">
        <v>133</v>
      </c>
      <c r="AC1540" s="3"/>
    </row>
    <row r="1541" spans="1:29" ht="14.25" customHeight="1">
      <c r="A1541" s="84" t="s">
        <v>133</v>
      </c>
      <c r="B1541" s="82" t="s">
        <v>48</v>
      </c>
      <c r="C1541" s="82" t="s">
        <v>3253</v>
      </c>
      <c r="D1541" s="82">
        <v>1000004430</v>
      </c>
      <c r="E1541" s="82" t="s">
        <v>3254</v>
      </c>
      <c r="F1541" s="83">
        <v>45881</v>
      </c>
      <c r="G1541" s="66" t="str">
        <f t="shared" si="288"/>
        <v>Targeted Dealer</v>
      </c>
      <c r="H1541" s="66"/>
      <c r="I1541" s="67">
        <v>100</v>
      </c>
      <c r="J1541" s="67">
        <f t="shared" si="289"/>
        <v>100</v>
      </c>
      <c r="K1541" s="68">
        <v>0</v>
      </c>
      <c r="L1541" s="68">
        <f t="shared" si="290"/>
        <v>100</v>
      </c>
      <c r="M1541" s="68">
        <f t="shared" si="291"/>
        <v>0</v>
      </c>
      <c r="N1541" s="96">
        <v>0</v>
      </c>
      <c r="O1541" s="97" t="str">
        <f t="shared" si="292"/>
        <v>DEC</v>
      </c>
      <c r="P1541" s="96">
        <v>0</v>
      </c>
      <c r="Q1541" s="98">
        <f t="shared" si="293"/>
        <v>0</v>
      </c>
      <c r="R1541" s="97" t="str">
        <f t="shared" si="294"/>
        <v xml:space="preserve"> </v>
      </c>
      <c r="S1541" s="99" t="b">
        <f t="shared" si="295"/>
        <v>0</v>
      </c>
      <c r="T1541" s="68">
        <v>0</v>
      </c>
      <c r="U1541" s="100" t="str">
        <f t="shared" si="296"/>
        <v/>
      </c>
      <c r="V1541" s="96">
        <v>0</v>
      </c>
      <c r="W1541" s="101">
        <f t="shared" si="297"/>
        <v>0</v>
      </c>
      <c r="X1541" s="102" t="b">
        <f t="shared" si="298"/>
        <v>0</v>
      </c>
      <c r="Y1541" s="103" t="b">
        <f t="shared" si="299"/>
        <v>0</v>
      </c>
      <c r="Z1541" s="74">
        <v>0</v>
      </c>
      <c r="AA1541" s="69"/>
      <c r="AB1541" s="84" t="s">
        <v>133</v>
      </c>
      <c r="AC1541" s="3"/>
    </row>
    <row r="1542" spans="1:29" ht="14.25" customHeight="1">
      <c r="A1542" s="69" t="s">
        <v>131</v>
      </c>
      <c r="B1542" s="82" t="s">
        <v>98</v>
      </c>
      <c r="C1542" s="82" t="s">
        <v>3255</v>
      </c>
      <c r="D1542" s="82">
        <v>1000004440</v>
      </c>
      <c r="E1542" s="82" t="s">
        <v>3256</v>
      </c>
      <c r="F1542" s="83">
        <v>45873</v>
      </c>
      <c r="G1542" s="66" t="str">
        <f t="shared" si="288"/>
        <v>Targeted Dealer</v>
      </c>
      <c r="H1542" s="66"/>
      <c r="I1542" s="67">
        <v>18</v>
      </c>
      <c r="J1542" s="67">
        <f t="shared" si="289"/>
        <v>18</v>
      </c>
      <c r="K1542" s="68">
        <v>9</v>
      </c>
      <c r="L1542" s="68">
        <f t="shared" si="290"/>
        <v>9</v>
      </c>
      <c r="M1542" s="68">
        <f t="shared" si="291"/>
        <v>50</v>
      </c>
      <c r="N1542" s="96">
        <v>9.5</v>
      </c>
      <c r="O1542" s="97" t="str">
        <f t="shared" si="292"/>
        <v>DEC</v>
      </c>
      <c r="P1542" s="96">
        <v>9.5</v>
      </c>
      <c r="Q1542" s="98">
        <f t="shared" si="293"/>
        <v>-0.5</v>
      </c>
      <c r="R1542" s="97">
        <f t="shared" si="294"/>
        <v>-5.2631578947368474E-2</v>
      </c>
      <c r="S1542" s="99" t="str">
        <f t="shared" si="295"/>
        <v>DEGROWTH</v>
      </c>
      <c r="T1542" s="68">
        <v>0</v>
      </c>
      <c r="U1542" s="100" t="str">
        <f t="shared" si="296"/>
        <v/>
      </c>
      <c r="V1542" s="96">
        <v>0</v>
      </c>
      <c r="W1542" s="101">
        <f t="shared" si="297"/>
        <v>9</v>
      </c>
      <c r="X1542" s="102" t="b">
        <f t="shared" si="298"/>
        <v>0</v>
      </c>
      <c r="Y1542" s="103" t="b">
        <f t="shared" si="299"/>
        <v>0</v>
      </c>
      <c r="Z1542" s="74">
        <v>0</v>
      </c>
      <c r="AA1542" s="69"/>
      <c r="AB1542" s="69" t="s">
        <v>131</v>
      </c>
      <c r="AC1542" s="3"/>
    </row>
    <row r="1543" spans="1:29" ht="14.25" customHeight="1">
      <c r="A1543" s="69" t="s">
        <v>131</v>
      </c>
      <c r="B1543" s="82" t="s">
        <v>98</v>
      </c>
      <c r="C1543" s="82" t="s">
        <v>536</v>
      </c>
      <c r="D1543" s="82">
        <v>1000004441</v>
      </c>
      <c r="E1543" s="82" t="s">
        <v>537</v>
      </c>
      <c r="F1543" s="83">
        <v>45875</v>
      </c>
      <c r="G1543" s="66" t="str">
        <f t="shared" si="288"/>
        <v>Targeted Dealer</v>
      </c>
      <c r="H1543" s="66"/>
      <c r="I1543" s="67">
        <v>30</v>
      </c>
      <c r="J1543" s="67">
        <f t="shared" si="289"/>
        <v>30</v>
      </c>
      <c r="K1543" s="68">
        <v>0</v>
      </c>
      <c r="L1543" s="68">
        <f t="shared" si="290"/>
        <v>30</v>
      </c>
      <c r="M1543" s="68">
        <f t="shared" si="291"/>
        <v>0</v>
      </c>
      <c r="N1543" s="96">
        <v>17</v>
      </c>
      <c r="O1543" s="97" t="str">
        <f t="shared" si="292"/>
        <v>DEC</v>
      </c>
      <c r="P1543" s="96">
        <v>17</v>
      </c>
      <c r="Q1543" s="98">
        <f t="shared" si="293"/>
        <v>-17</v>
      </c>
      <c r="R1543" s="97">
        <f t="shared" si="294"/>
        <v>-1</v>
      </c>
      <c r="S1543" s="99" t="str">
        <f t="shared" si="295"/>
        <v>DEGROWTH</v>
      </c>
      <c r="T1543" s="68">
        <v>0</v>
      </c>
      <c r="U1543" s="100" t="str">
        <f t="shared" si="296"/>
        <v/>
      </c>
      <c r="V1543" s="96">
        <v>0</v>
      </c>
      <c r="W1543" s="101">
        <f t="shared" si="297"/>
        <v>0</v>
      </c>
      <c r="X1543" s="102" t="b">
        <f t="shared" si="298"/>
        <v>0</v>
      </c>
      <c r="Y1543" s="103" t="b">
        <f t="shared" si="299"/>
        <v>0</v>
      </c>
      <c r="Z1543" s="74">
        <v>0</v>
      </c>
      <c r="AA1543" s="69"/>
      <c r="AB1543" s="69" t="s">
        <v>131</v>
      </c>
      <c r="AC1543" s="3"/>
    </row>
    <row r="1544" spans="1:29" ht="14.25" customHeight="1">
      <c r="A1544" s="84" t="s">
        <v>133</v>
      </c>
      <c r="B1544" s="82" t="s">
        <v>47</v>
      </c>
      <c r="C1544" s="82" t="s">
        <v>538</v>
      </c>
      <c r="D1544" s="82">
        <v>1000004397</v>
      </c>
      <c r="E1544" s="82" t="s">
        <v>539</v>
      </c>
      <c r="F1544" s="83">
        <v>45832</v>
      </c>
      <c r="G1544" s="66" t="str">
        <f t="shared" si="288"/>
        <v>Targeted Dealer</v>
      </c>
      <c r="H1544" s="66"/>
      <c r="I1544" s="67">
        <v>30</v>
      </c>
      <c r="J1544" s="67">
        <f t="shared" si="289"/>
        <v>30</v>
      </c>
      <c r="K1544" s="68">
        <v>4.5</v>
      </c>
      <c r="L1544" s="68">
        <f t="shared" si="290"/>
        <v>25.5</v>
      </c>
      <c r="M1544" s="68">
        <f t="shared" si="291"/>
        <v>15</v>
      </c>
      <c r="N1544" s="96">
        <v>3</v>
      </c>
      <c r="O1544" s="97" t="str">
        <f t="shared" si="292"/>
        <v>DEC</v>
      </c>
      <c r="P1544" s="96">
        <v>3</v>
      </c>
      <c r="Q1544" s="98">
        <f t="shared" si="293"/>
        <v>1.5</v>
      </c>
      <c r="R1544" s="97">
        <f t="shared" si="294"/>
        <v>0.5</v>
      </c>
      <c r="S1544" s="99" t="str">
        <f t="shared" si="295"/>
        <v>GROWTH</v>
      </c>
      <c r="T1544" s="68">
        <v>0</v>
      </c>
      <c r="U1544" s="100" t="str">
        <f t="shared" si="296"/>
        <v/>
      </c>
      <c r="V1544" s="96">
        <v>0</v>
      </c>
      <c r="W1544" s="101">
        <f t="shared" si="297"/>
        <v>4.5</v>
      </c>
      <c r="X1544" s="102" t="b">
        <f t="shared" si="298"/>
        <v>0</v>
      </c>
      <c r="Y1544" s="103" t="b">
        <f t="shared" si="299"/>
        <v>0</v>
      </c>
      <c r="Z1544" s="74">
        <v>0</v>
      </c>
      <c r="AA1544" s="69"/>
      <c r="AB1544" s="84" t="s">
        <v>133</v>
      </c>
      <c r="AC1544" s="3"/>
    </row>
    <row r="1545" spans="1:29" ht="14.25" customHeight="1">
      <c r="A1545" s="84" t="s">
        <v>134</v>
      </c>
      <c r="B1545" s="82" t="s">
        <v>62</v>
      </c>
      <c r="C1545" s="82" t="s">
        <v>540</v>
      </c>
      <c r="D1545" s="82">
        <v>1000004452</v>
      </c>
      <c r="E1545" s="82" t="s">
        <v>541</v>
      </c>
      <c r="F1545" s="83">
        <v>45887</v>
      </c>
      <c r="G1545" s="66" t="str">
        <f t="shared" si="288"/>
        <v>Targeted Dealer</v>
      </c>
      <c r="H1545" s="66"/>
      <c r="I1545" s="67">
        <v>40</v>
      </c>
      <c r="J1545" s="67">
        <f t="shared" si="289"/>
        <v>40</v>
      </c>
      <c r="K1545" s="68">
        <v>0</v>
      </c>
      <c r="L1545" s="68">
        <f t="shared" si="290"/>
        <v>40</v>
      </c>
      <c r="M1545" s="68">
        <f t="shared" si="291"/>
        <v>0</v>
      </c>
      <c r="N1545" s="96">
        <v>15</v>
      </c>
      <c r="O1545" s="97" t="str">
        <f t="shared" si="292"/>
        <v>DEC</v>
      </c>
      <c r="P1545" s="96">
        <v>15</v>
      </c>
      <c r="Q1545" s="98">
        <f t="shared" si="293"/>
        <v>-15</v>
      </c>
      <c r="R1545" s="97">
        <f t="shared" si="294"/>
        <v>-1</v>
      </c>
      <c r="S1545" s="99" t="str">
        <f t="shared" si="295"/>
        <v>DEGROWTH</v>
      </c>
      <c r="T1545" s="68">
        <v>0</v>
      </c>
      <c r="U1545" s="100" t="str">
        <f t="shared" si="296"/>
        <v/>
      </c>
      <c r="V1545" s="96">
        <v>0</v>
      </c>
      <c r="W1545" s="101">
        <f t="shared" si="297"/>
        <v>0</v>
      </c>
      <c r="X1545" s="102" t="b">
        <f t="shared" si="298"/>
        <v>0</v>
      </c>
      <c r="Y1545" s="103" t="b">
        <f t="shared" si="299"/>
        <v>0</v>
      </c>
      <c r="Z1545" s="74">
        <v>0</v>
      </c>
      <c r="AA1545" s="69"/>
      <c r="AB1545" s="84" t="s">
        <v>134</v>
      </c>
      <c r="AC1545" s="3"/>
    </row>
    <row r="1546" spans="1:29" ht="14.25" customHeight="1">
      <c r="A1546" s="84" t="s">
        <v>134</v>
      </c>
      <c r="B1546" s="82" t="s">
        <v>61</v>
      </c>
      <c r="C1546" s="82" t="s">
        <v>3257</v>
      </c>
      <c r="D1546" s="82">
        <v>1000004431</v>
      </c>
      <c r="E1546" s="82" t="s">
        <v>3258</v>
      </c>
      <c r="F1546" s="83">
        <v>45884</v>
      </c>
      <c r="G1546" s="66" t="str">
        <f t="shared" si="288"/>
        <v>Targeted Dealer</v>
      </c>
      <c r="H1546" s="66"/>
      <c r="I1546" s="67">
        <v>25</v>
      </c>
      <c r="J1546" s="67">
        <f t="shared" si="289"/>
        <v>25</v>
      </c>
      <c r="K1546" s="68">
        <v>25</v>
      </c>
      <c r="L1546" s="68">
        <f t="shared" si="290"/>
        <v>0</v>
      </c>
      <c r="M1546" s="68">
        <f t="shared" si="291"/>
        <v>100</v>
      </c>
      <c r="N1546" s="96">
        <v>12.5</v>
      </c>
      <c r="O1546" s="97" t="str">
        <f t="shared" si="292"/>
        <v>DEC</v>
      </c>
      <c r="P1546" s="96">
        <v>12.5</v>
      </c>
      <c r="Q1546" s="98">
        <f t="shared" si="293"/>
        <v>12.5</v>
      </c>
      <c r="R1546" s="97">
        <f t="shared" si="294"/>
        <v>1</v>
      </c>
      <c r="S1546" s="99" t="str">
        <f t="shared" si="295"/>
        <v>GROWTH</v>
      </c>
      <c r="T1546" s="68">
        <v>0</v>
      </c>
      <c r="U1546" s="100" t="str">
        <f t="shared" si="296"/>
        <v/>
      </c>
      <c r="V1546" s="96">
        <v>0</v>
      </c>
      <c r="W1546" s="101">
        <f t="shared" si="297"/>
        <v>25</v>
      </c>
      <c r="X1546" s="102" t="b">
        <f t="shared" si="298"/>
        <v>0</v>
      </c>
      <c r="Y1546" s="103" t="b">
        <f t="shared" si="299"/>
        <v>0</v>
      </c>
      <c r="Z1546" s="74">
        <v>0</v>
      </c>
      <c r="AA1546" s="69"/>
      <c r="AB1546" s="84" t="s">
        <v>134</v>
      </c>
      <c r="AC1546" s="3"/>
    </row>
    <row r="1547" spans="1:29" ht="14.25" customHeight="1">
      <c r="A1547" s="84" t="s">
        <v>133</v>
      </c>
      <c r="B1547" s="82" t="s">
        <v>32</v>
      </c>
      <c r="C1547" s="82" t="s">
        <v>3259</v>
      </c>
      <c r="D1547" s="82">
        <v>1000004453</v>
      </c>
      <c r="E1547" s="82" t="s">
        <v>3260</v>
      </c>
      <c r="F1547" s="83">
        <v>45891</v>
      </c>
      <c r="G1547" s="66" t="str">
        <f t="shared" si="288"/>
        <v>Targeted Dealer</v>
      </c>
      <c r="H1547" s="66"/>
      <c r="I1547" s="67">
        <v>60</v>
      </c>
      <c r="J1547" s="67">
        <f t="shared" si="289"/>
        <v>60</v>
      </c>
      <c r="K1547" s="68">
        <v>60</v>
      </c>
      <c r="L1547" s="68">
        <f t="shared" si="290"/>
        <v>0</v>
      </c>
      <c r="M1547" s="68">
        <f t="shared" si="291"/>
        <v>100</v>
      </c>
      <c r="N1547" s="96">
        <v>139.1</v>
      </c>
      <c r="O1547" s="97" t="str">
        <f t="shared" si="292"/>
        <v>DEC</v>
      </c>
      <c r="P1547" s="96">
        <v>139.1</v>
      </c>
      <c r="Q1547" s="98">
        <f t="shared" si="293"/>
        <v>-79.099999999999994</v>
      </c>
      <c r="R1547" s="97">
        <f t="shared" si="294"/>
        <v>-0.56865564342199848</v>
      </c>
      <c r="S1547" s="99" t="str">
        <f t="shared" si="295"/>
        <v>DEGROWTH</v>
      </c>
      <c r="T1547" s="68">
        <v>0</v>
      </c>
      <c r="U1547" s="100" t="str">
        <f t="shared" si="296"/>
        <v/>
      </c>
      <c r="V1547" s="96">
        <v>0</v>
      </c>
      <c r="W1547" s="101">
        <f t="shared" si="297"/>
        <v>60</v>
      </c>
      <c r="X1547" s="102" t="b">
        <f t="shared" si="298"/>
        <v>0</v>
      </c>
      <c r="Y1547" s="103" t="b">
        <f t="shared" si="299"/>
        <v>0</v>
      </c>
      <c r="Z1547" s="74">
        <v>0</v>
      </c>
      <c r="AA1547" s="69"/>
      <c r="AB1547" s="84" t="s">
        <v>133</v>
      </c>
      <c r="AC1547" s="3"/>
    </row>
    <row r="1548" spans="1:29" ht="14.25" customHeight="1">
      <c r="A1548" s="84" t="s">
        <v>133</v>
      </c>
      <c r="B1548" s="82" t="s">
        <v>43</v>
      </c>
      <c r="C1548" s="82" t="s">
        <v>3261</v>
      </c>
      <c r="D1548" s="82">
        <v>1000004454</v>
      </c>
      <c r="E1548" s="82" t="s">
        <v>1394</v>
      </c>
      <c r="F1548" s="83">
        <v>45896</v>
      </c>
      <c r="G1548" s="66" t="str">
        <f t="shared" si="288"/>
        <v>Targeted Dealer</v>
      </c>
      <c r="H1548" s="66"/>
      <c r="I1548" s="67">
        <v>120</v>
      </c>
      <c r="J1548" s="67">
        <f t="shared" si="289"/>
        <v>120</v>
      </c>
      <c r="K1548" s="68">
        <v>150</v>
      </c>
      <c r="L1548" s="68">
        <f t="shared" si="290"/>
        <v>-30</v>
      </c>
      <c r="M1548" s="68">
        <f t="shared" si="291"/>
        <v>125</v>
      </c>
      <c r="N1548" s="96">
        <v>90</v>
      </c>
      <c r="O1548" s="97" t="str">
        <f t="shared" si="292"/>
        <v>DEC</v>
      </c>
      <c r="P1548" s="96">
        <v>90</v>
      </c>
      <c r="Q1548" s="98">
        <f t="shared" si="293"/>
        <v>60</v>
      </c>
      <c r="R1548" s="97">
        <f t="shared" si="294"/>
        <v>0.66666666666666674</v>
      </c>
      <c r="S1548" s="99" t="str">
        <f t="shared" si="295"/>
        <v>GROWTH</v>
      </c>
      <c r="T1548" s="68">
        <v>0</v>
      </c>
      <c r="U1548" s="100" t="str">
        <f t="shared" si="296"/>
        <v/>
      </c>
      <c r="V1548" s="96">
        <v>0</v>
      </c>
      <c r="W1548" s="101">
        <f t="shared" si="297"/>
        <v>150</v>
      </c>
      <c r="X1548" s="102" t="b">
        <f t="shared" si="298"/>
        <v>0</v>
      </c>
      <c r="Y1548" s="103" t="b">
        <f t="shared" si="299"/>
        <v>0</v>
      </c>
      <c r="Z1548" s="74">
        <v>0</v>
      </c>
      <c r="AA1548" s="69"/>
      <c r="AB1548" s="84" t="s">
        <v>133</v>
      </c>
      <c r="AC1548" s="3"/>
    </row>
    <row r="1549" spans="1:29" ht="14.25" customHeight="1">
      <c r="A1549" s="84" t="s">
        <v>134</v>
      </c>
      <c r="B1549" s="82" t="s">
        <v>58</v>
      </c>
      <c r="C1549" s="82" t="s">
        <v>542</v>
      </c>
      <c r="D1549" s="82">
        <v>1000004463</v>
      </c>
      <c r="E1549" s="82" t="s">
        <v>543</v>
      </c>
      <c r="F1549" s="83">
        <v>45895</v>
      </c>
      <c r="G1549" s="66" t="str">
        <f t="shared" si="288"/>
        <v>Targeted Dealer</v>
      </c>
      <c r="H1549" s="66"/>
      <c r="I1549" s="67">
        <v>30</v>
      </c>
      <c r="J1549" s="67">
        <f t="shared" si="289"/>
        <v>30</v>
      </c>
      <c r="K1549" s="68">
        <v>0</v>
      </c>
      <c r="L1549" s="68">
        <f t="shared" si="290"/>
        <v>30</v>
      </c>
      <c r="M1549" s="68">
        <f t="shared" si="291"/>
        <v>0</v>
      </c>
      <c r="N1549" s="96">
        <v>12.5</v>
      </c>
      <c r="O1549" s="97" t="str">
        <f t="shared" si="292"/>
        <v>DEC</v>
      </c>
      <c r="P1549" s="96">
        <v>12.5</v>
      </c>
      <c r="Q1549" s="98">
        <f t="shared" si="293"/>
        <v>-12.5</v>
      </c>
      <c r="R1549" s="97">
        <f t="shared" si="294"/>
        <v>-1</v>
      </c>
      <c r="S1549" s="99" t="str">
        <f t="shared" si="295"/>
        <v>DEGROWTH</v>
      </c>
      <c r="T1549" s="68">
        <v>0</v>
      </c>
      <c r="U1549" s="100" t="str">
        <f t="shared" si="296"/>
        <v/>
      </c>
      <c r="V1549" s="96">
        <v>0</v>
      </c>
      <c r="W1549" s="101">
        <f t="shared" si="297"/>
        <v>0</v>
      </c>
      <c r="X1549" s="102" t="b">
        <f t="shared" si="298"/>
        <v>0</v>
      </c>
      <c r="Y1549" s="103" t="b">
        <f t="shared" si="299"/>
        <v>0</v>
      </c>
      <c r="Z1549" s="74">
        <v>0</v>
      </c>
      <c r="AA1549" s="69"/>
      <c r="AB1549" s="84" t="s">
        <v>134</v>
      </c>
      <c r="AC1549" s="3"/>
    </row>
    <row r="1550" spans="1:29" ht="14.25" customHeight="1">
      <c r="A1550" s="84" t="s">
        <v>133</v>
      </c>
      <c r="B1550" s="82" t="s">
        <v>37</v>
      </c>
      <c r="C1550" s="82" t="s">
        <v>3262</v>
      </c>
      <c r="D1550" s="82">
        <v>1000004464</v>
      </c>
      <c r="E1550" s="82" t="s">
        <v>3263</v>
      </c>
      <c r="F1550" s="83">
        <v>45896</v>
      </c>
      <c r="G1550" s="66" t="str">
        <f t="shared" si="288"/>
        <v>Targeted Dealer</v>
      </c>
      <c r="H1550" s="66"/>
      <c r="I1550" s="67">
        <v>50</v>
      </c>
      <c r="J1550" s="67">
        <f t="shared" si="289"/>
        <v>50</v>
      </c>
      <c r="K1550" s="68">
        <v>90</v>
      </c>
      <c r="L1550" s="68">
        <f t="shared" si="290"/>
        <v>-40</v>
      </c>
      <c r="M1550" s="68">
        <f t="shared" si="291"/>
        <v>180</v>
      </c>
      <c r="N1550" s="96">
        <v>50</v>
      </c>
      <c r="O1550" s="97" t="str">
        <f t="shared" si="292"/>
        <v>DEC</v>
      </c>
      <c r="P1550" s="96">
        <v>50</v>
      </c>
      <c r="Q1550" s="98">
        <f t="shared" si="293"/>
        <v>40</v>
      </c>
      <c r="R1550" s="97">
        <f t="shared" si="294"/>
        <v>0.8</v>
      </c>
      <c r="S1550" s="99" t="str">
        <f t="shared" si="295"/>
        <v>GROWTH</v>
      </c>
      <c r="T1550" s="68">
        <v>0</v>
      </c>
      <c r="U1550" s="100" t="str">
        <f t="shared" si="296"/>
        <v/>
      </c>
      <c r="V1550" s="96">
        <v>0</v>
      </c>
      <c r="W1550" s="101">
        <f t="shared" si="297"/>
        <v>90</v>
      </c>
      <c r="X1550" s="102" t="b">
        <f t="shared" si="298"/>
        <v>0</v>
      </c>
      <c r="Y1550" s="103" t="b">
        <f t="shared" si="299"/>
        <v>0</v>
      </c>
      <c r="Z1550" s="74">
        <v>0</v>
      </c>
      <c r="AA1550" s="69"/>
      <c r="AB1550" s="84" t="s">
        <v>133</v>
      </c>
      <c r="AC1550" s="3"/>
    </row>
    <row r="1551" spans="1:29" ht="14.25" customHeight="1">
      <c r="A1551" s="84" t="s">
        <v>131</v>
      </c>
      <c r="B1551" s="82" t="s">
        <v>98</v>
      </c>
      <c r="C1551" s="82" t="s">
        <v>544</v>
      </c>
      <c r="D1551" s="82">
        <v>1000004435</v>
      </c>
      <c r="E1551" s="82" t="s">
        <v>545</v>
      </c>
      <c r="F1551" s="83">
        <v>45863</v>
      </c>
      <c r="G1551" s="66" t="str">
        <f t="shared" si="288"/>
        <v>Targeted Dealer</v>
      </c>
      <c r="H1551" s="66"/>
      <c r="I1551" s="67">
        <v>12</v>
      </c>
      <c r="J1551" s="67">
        <f t="shared" si="289"/>
        <v>12</v>
      </c>
      <c r="K1551" s="68">
        <v>5</v>
      </c>
      <c r="L1551" s="68">
        <f t="shared" si="290"/>
        <v>7</v>
      </c>
      <c r="M1551" s="68">
        <f t="shared" si="291"/>
        <v>41.666666666666671</v>
      </c>
      <c r="N1551" s="96">
        <v>4</v>
      </c>
      <c r="O1551" s="97" t="str">
        <f t="shared" si="292"/>
        <v>DEC</v>
      </c>
      <c r="P1551" s="96">
        <v>4</v>
      </c>
      <c r="Q1551" s="98">
        <f t="shared" si="293"/>
        <v>1</v>
      </c>
      <c r="R1551" s="97">
        <f t="shared" si="294"/>
        <v>0.25</v>
      </c>
      <c r="S1551" s="99" t="str">
        <f t="shared" si="295"/>
        <v>GROWTH</v>
      </c>
      <c r="T1551" s="68">
        <v>0</v>
      </c>
      <c r="U1551" s="100" t="str">
        <f t="shared" si="296"/>
        <v/>
      </c>
      <c r="V1551" s="96">
        <v>0</v>
      </c>
      <c r="W1551" s="101">
        <f t="shared" si="297"/>
        <v>5</v>
      </c>
      <c r="X1551" s="102" t="b">
        <f t="shared" si="298"/>
        <v>0</v>
      </c>
      <c r="Y1551" s="103" t="b">
        <f t="shared" si="299"/>
        <v>0</v>
      </c>
      <c r="Z1551" s="74">
        <v>0</v>
      </c>
      <c r="AA1551" s="84"/>
      <c r="AB1551" s="84" t="s">
        <v>131</v>
      </c>
      <c r="AC1551" s="3"/>
    </row>
    <row r="1552" spans="1:29" ht="14.25" customHeight="1">
      <c r="A1552" s="84" t="s">
        <v>134</v>
      </c>
      <c r="B1552" s="82" t="s">
        <v>71</v>
      </c>
      <c r="C1552" s="82" t="s">
        <v>546</v>
      </c>
      <c r="D1552" s="82">
        <v>1000004462</v>
      </c>
      <c r="E1552" s="82" t="s">
        <v>547</v>
      </c>
      <c r="F1552" s="83">
        <v>45891</v>
      </c>
      <c r="G1552" s="66" t="str">
        <f t="shared" si="288"/>
        <v>-</v>
      </c>
      <c r="H1552" s="66"/>
      <c r="I1552" s="67">
        <v>0</v>
      </c>
      <c r="J1552" s="67">
        <f t="shared" si="289"/>
        <v>0</v>
      </c>
      <c r="K1552" s="68">
        <v>5</v>
      </c>
      <c r="L1552" s="68">
        <f t="shared" si="290"/>
        <v>-5</v>
      </c>
      <c r="M1552" s="68" t="str">
        <f t="shared" si="291"/>
        <v>-</v>
      </c>
      <c r="N1552" s="96">
        <v>0</v>
      </c>
      <c r="O1552" s="97" t="str">
        <f t="shared" si="292"/>
        <v>DEC</v>
      </c>
      <c r="P1552" s="96">
        <v>0</v>
      </c>
      <c r="Q1552" s="98">
        <f t="shared" si="293"/>
        <v>5</v>
      </c>
      <c r="R1552" s="97" t="str">
        <f t="shared" si="294"/>
        <v xml:space="preserve"> </v>
      </c>
      <c r="S1552" s="99" t="b">
        <f t="shared" si="295"/>
        <v>0</v>
      </c>
      <c r="T1552" s="68">
        <v>0</v>
      </c>
      <c r="U1552" s="100" t="str">
        <f t="shared" si="296"/>
        <v/>
      </c>
      <c r="V1552" s="96">
        <v>0</v>
      </c>
      <c r="W1552" s="101">
        <f t="shared" si="297"/>
        <v>5</v>
      </c>
      <c r="X1552" s="102" t="b">
        <f t="shared" si="298"/>
        <v>0</v>
      </c>
      <c r="Y1552" s="103" t="b">
        <f t="shared" si="299"/>
        <v>0</v>
      </c>
      <c r="Z1552" s="74">
        <v>0</v>
      </c>
      <c r="AA1552" s="69"/>
      <c r="AB1552" s="84" t="s">
        <v>134</v>
      </c>
      <c r="AC1552" s="3"/>
    </row>
    <row r="1553" spans="1:29" ht="14.25" customHeight="1">
      <c r="A1553" s="84" t="s">
        <v>133</v>
      </c>
      <c r="B1553" s="82" t="s">
        <v>142</v>
      </c>
      <c r="C1553" s="82" t="s">
        <v>548</v>
      </c>
      <c r="D1553" s="82">
        <v>1000000105</v>
      </c>
      <c r="E1553" s="82" t="s">
        <v>549</v>
      </c>
      <c r="F1553" s="83">
        <v>44738</v>
      </c>
      <c r="G1553" s="66" t="str">
        <f t="shared" si="288"/>
        <v>-</v>
      </c>
      <c r="H1553" s="66"/>
      <c r="I1553" s="67">
        <v>0</v>
      </c>
      <c r="J1553" s="67">
        <f t="shared" si="289"/>
        <v>0</v>
      </c>
      <c r="K1553" s="68">
        <v>20</v>
      </c>
      <c r="L1553" s="68">
        <f t="shared" si="290"/>
        <v>-20</v>
      </c>
      <c r="M1553" s="68" t="str">
        <f t="shared" si="291"/>
        <v>-</v>
      </c>
      <c r="N1553" s="96">
        <v>0</v>
      </c>
      <c r="O1553" s="97" t="str">
        <f t="shared" si="292"/>
        <v>DEC</v>
      </c>
      <c r="P1553" s="96">
        <v>0</v>
      </c>
      <c r="Q1553" s="98">
        <f t="shared" si="293"/>
        <v>20</v>
      </c>
      <c r="R1553" s="97" t="str">
        <f t="shared" si="294"/>
        <v xml:space="preserve"> </v>
      </c>
      <c r="S1553" s="99" t="b">
        <f t="shared" si="295"/>
        <v>0</v>
      </c>
      <c r="T1553" s="68">
        <v>0</v>
      </c>
      <c r="U1553" s="100" t="str">
        <f t="shared" si="296"/>
        <v>jAN</v>
      </c>
      <c r="V1553" s="96">
        <v>0</v>
      </c>
      <c r="W1553" s="101">
        <f t="shared" si="297"/>
        <v>20</v>
      </c>
      <c r="X1553" s="102">
        <f t="shared" si="298"/>
        <v>0</v>
      </c>
      <c r="Y1553" s="103" t="b">
        <f t="shared" si="299"/>
        <v>0</v>
      </c>
      <c r="Z1553" s="74">
        <v>0</v>
      </c>
      <c r="AA1553" s="69"/>
      <c r="AB1553" s="84" t="s">
        <v>133</v>
      </c>
      <c r="AC1553" s="3"/>
    </row>
    <row r="1554" spans="1:29" ht="14.25" customHeight="1">
      <c r="A1554" s="84" t="s">
        <v>134</v>
      </c>
      <c r="B1554" s="82" t="s">
        <v>74</v>
      </c>
      <c r="C1554" s="82" t="s">
        <v>3264</v>
      </c>
      <c r="D1554" s="82">
        <v>1000004455</v>
      </c>
      <c r="E1554" s="82" t="s">
        <v>3265</v>
      </c>
      <c r="F1554" s="83">
        <v>45898</v>
      </c>
      <c r="G1554" s="66" t="str">
        <f t="shared" si="288"/>
        <v>Targeted Dealer</v>
      </c>
      <c r="H1554" s="66"/>
      <c r="I1554" s="67">
        <v>75</v>
      </c>
      <c r="J1554" s="67">
        <f t="shared" si="289"/>
        <v>75</v>
      </c>
      <c r="K1554" s="68">
        <v>133</v>
      </c>
      <c r="L1554" s="68">
        <f t="shared" si="290"/>
        <v>-58</v>
      </c>
      <c r="M1554" s="68">
        <f t="shared" si="291"/>
        <v>177.33333333333334</v>
      </c>
      <c r="N1554" s="96">
        <v>77</v>
      </c>
      <c r="O1554" s="97" t="str">
        <f t="shared" si="292"/>
        <v>DEC</v>
      </c>
      <c r="P1554" s="96">
        <v>77</v>
      </c>
      <c r="Q1554" s="98">
        <f t="shared" si="293"/>
        <v>56</v>
      </c>
      <c r="R1554" s="97">
        <f t="shared" si="294"/>
        <v>0.72727272727272729</v>
      </c>
      <c r="S1554" s="99" t="str">
        <f t="shared" si="295"/>
        <v>GROWTH</v>
      </c>
      <c r="T1554" s="68">
        <v>0</v>
      </c>
      <c r="U1554" s="100" t="str">
        <f t="shared" si="296"/>
        <v/>
      </c>
      <c r="V1554" s="96">
        <v>0</v>
      </c>
      <c r="W1554" s="101">
        <f t="shared" si="297"/>
        <v>133</v>
      </c>
      <c r="X1554" s="102" t="b">
        <f t="shared" si="298"/>
        <v>0</v>
      </c>
      <c r="Y1554" s="103" t="b">
        <f t="shared" si="299"/>
        <v>0</v>
      </c>
      <c r="Z1554" s="84"/>
      <c r="AA1554" s="69"/>
      <c r="AB1554" s="84" t="s">
        <v>134</v>
      </c>
      <c r="AC1554" s="3"/>
    </row>
    <row r="1555" spans="1:29" ht="14.25" customHeight="1">
      <c r="A1555" s="84" t="s">
        <v>133</v>
      </c>
      <c r="B1555" s="82" t="s">
        <v>142</v>
      </c>
      <c r="C1555" s="82" t="s">
        <v>550</v>
      </c>
      <c r="D1555" s="82">
        <v>1000004470</v>
      </c>
      <c r="E1555" s="82" t="s">
        <v>551</v>
      </c>
      <c r="F1555" s="83">
        <v>45916</v>
      </c>
      <c r="G1555" s="66" t="str">
        <f t="shared" si="288"/>
        <v>Targeted Dealer</v>
      </c>
      <c r="H1555" s="66"/>
      <c r="I1555" s="67">
        <v>90</v>
      </c>
      <c r="J1555" s="67">
        <f t="shared" si="289"/>
        <v>90</v>
      </c>
      <c r="K1555" s="68">
        <v>45</v>
      </c>
      <c r="L1555" s="68">
        <f t="shared" si="290"/>
        <v>45</v>
      </c>
      <c r="M1555" s="68">
        <f t="shared" si="291"/>
        <v>50</v>
      </c>
      <c r="N1555" s="96">
        <v>67.5</v>
      </c>
      <c r="O1555" s="97" t="str">
        <f t="shared" si="292"/>
        <v>DEC</v>
      </c>
      <c r="P1555" s="96">
        <v>67.5</v>
      </c>
      <c r="Q1555" s="98">
        <f t="shared" si="293"/>
        <v>-22.5</v>
      </c>
      <c r="R1555" s="97">
        <f t="shared" si="294"/>
        <v>-0.33333333333333337</v>
      </c>
      <c r="S1555" s="99" t="str">
        <f t="shared" si="295"/>
        <v>DEGROWTH</v>
      </c>
      <c r="T1555" s="68">
        <v>0</v>
      </c>
      <c r="U1555" s="100" t="str">
        <f t="shared" si="296"/>
        <v/>
      </c>
      <c r="V1555" s="96">
        <v>0</v>
      </c>
      <c r="W1555" s="101">
        <f t="shared" si="297"/>
        <v>45</v>
      </c>
      <c r="X1555" s="102" t="b">
        <f t="shared" si="298"/>
        <v>0</v>
      </c>
      <c r="Y1555" s="103" t="b">
        <f t="shared" si="299"/>
        <v>0</v>
      </c>
      <c r="Z1555" s="84"/>
      <c r="AA1555" s="69"/>
      <c r="AB1555" s="84" t="s">
        <v>133</v>
      </c>
      <c r="AC1555" s="3"/>
    </row>
    <row r="1556" spans="1:29" ht="14.25" customHeight="1">
      <c r="A1556" s="84" t="s">
        <v>130</v>
      </c>
      <c r="B1556" s="82" t="s">
        <v>120</v>
      </c>
      <c r="C1556" s="82" t="s">
        <v>552</v>
      </c>
      <c r="D1556" s="82">
        <v>1000002521</v>
      </c>
      <c r="E1556" s="82" t="s">
        <v>553</v>
      </c>
      <c r="F1556" s="83">
        <v>44739</v>
      </c>
      <c r="G1556" s="66" t="str">
        <f t="shared" si="288"/>
        <v>-</v>
      </c>
      <c r="H1556" s="66"/>
      <c r="I1556" s="67">
        <v>0</v>
      </c>
      <c r="J1556" s="67">
        <f t="shared" si="289"/>
        <v>0</v>
      </c>
      <c r="K1556" s="68">
        <v>0</v>
      </c>
      <c r="L1556" s="68">
        <f t="shared" si="290"/>
        <v>0</v>
      </c>
      <c r="M1556" s="68" t="str">
        <f t="shared" si="291"/>
        <v>-</v>
      </c>
      <c r="N1556" s="96">
        <v>0</v>
      </c>
      <c r="O1556" s="97" t="str">
        <f t="shared" si="292"/>
        <v>DEC</v>
      </c>
      <c r="P1556" s="96">
        <v>0</v>
      </c>
      <c r="Q1556" s="98">
        <f t="shared" si="293"/>
        <v>0</v>
      </c>
      <c r="R1556" s="97" t="str">
        <f t="shared" si="294"/>
        <v xml:space="preserve"> </v>
      </c>
      <c r="S1556" s="99" t="b">
        <f t="shared" si="295"/>
        <v>0</v>
      </c>
      <c r="T1556" s="68">
        <v>0</v>
      </c>
      <c r="U1556" s="100" t="str">
        <f t="shared" si="296"/>
        <v>jAN</v>
      </c>
      <c r="V1556" s="96">
        <v>0</v>
      </c>
      <c r="W1556" s="101">
        <f t="shared" si="297"/>
        <v>0</v>
      </c>
      <c r="X1556" s="102">
        <f t="shared" si="298"/>
        <v>0</v>
      </c>
      <c r="Y1556" s="103" t="b">
        <f t="shared" si="299"/>
        <v>0</v>
      </c>
      <c r="Z1556" s="84"/>
      <c r="AA1556" s="84"/>
      <c r="AB1556" s="84" t="s">
        <v>130</v>
      </c>
      <c r="AC1556" s="3"/>
    </row>
    <row r="1557" spans="1:29" ht="14.25" customHeight="1">
      <c r="A1557" s="84" t="s">
        <v>133</v>
      </c>
      <c r="B1557" s="82" t="s">
        <v>29</v>
      </c>
      <c r="C1557" s="82" t="s">
        <v>3266</v>
      </c>
      <c r="D1557" s="82">
        <v>1000004437</v>
      </c>
      <c r="E1557" s="82" t="s">
        <v>3267</v>
      </c>
      <c r="F1557" s="83">
        <v>45867</v>
      </c>
      <c r="G1557" s="66" t="str">
        <f t="shared" si="288"/>
        <v>Targeted Dealer</v>
      </c>
      <c r="H1557" s="66"/>
      <c r="I1557" s="67">
        <v>80</v>
      </c>
      <c r="J1557" s="67">
        <f t="shared" si="289"/>
        <v>80</v>
      </c>
      <c r="K1557" s="68">
        <v>20</v>
      </c>
      <c r="L1557" s="68">
        <f t="shared" si="290"/>
        <v>60</v>
      </c>
      <c r="M1557" s="68">
        <f t="shared" si="291"/>
        <v>25</v>
      </c>
      <c r="N1557" s="96">
        <v>20</v>
      </c>
      <c r="O1557" s="97" t="str">
        <f t="shared" si="292"/>
        <v>DEC</v>
      </c>
      <c r="P1557" s="96">
        <v>20</v>
      </c>
      <c r="Q1557" s="98">
        <f t="shared" si="293"/>
        <v>0</v>
      </c>
      <c r="R1557" s="97">
        <f t="shared" si="294"/>
        <v>0</v>
      </c>
      <c r="S1557" s="99" t="str">
        <f t="shared" si="295"/>
        <v>GROWTH</v>
      </c>
      <c r="T1557" s="68">
        <v>0</v>
      </c>
      <c r="U1557" s="100" t="str">
        <f t="shared" si="296"/>
        <v/>
      </c>
      <c r="V1557" s="96">
        <v>0</v>
      </c>
      <c r="W1557" s="101">
        <f t="shared" si="297"/>
        <v>20</v>
      </c>
      <c r="X1557" s="102" t="b">
        <f t="shared" si="298"/>
        <v>0</v>
      </c>
      <c r="Y1557" s="103" t="b">
        <f t="shared" si="299"/>
        <v>0</v>
      </c>
      <c r="Z1557" s="84"/>
      <c r="AA1557" s="69"/>
      <c r="AB1557" s="84" t="s">
        <v>133</v>
      </c>
      <c r="AC1557" s="3"/>
    </row>
    <row r="1558" spans="1:29" ht="14.25" customHeight="1">
      <c r="A1558" s="84" t="s">
        <v>133</v>
      </c>
      <c r="B1558" s="82" t="s">
        <v>43</v>
      </c>
      <c r="C1558" s="82" t="s">
        <v>3268</v>
      </c>
      <c r="D1558" s="82">
        <v>1000003412</v>
      </c>
      <c r="E1558" s="82" t="s">
        <v>3269</v>
      </c>
      <c r="F1558" s="83">
        <v>44988</v>
      </c>
      <c r="G1558" s="66" t="str">
        <f t="shared" si="288"/>
        <v>Targeted Dealer</v>
      </c>
      <c r="H1558" s="66"/>
      <c r="I1558" s="67">
        <v>20</v>
      </c>
      <c r="J1558" s="67">
        <f t="shared" si="289"/>
        <v>20</v>
      </c>
      <c r="K1558" s="68">
        <v>0</v>
      </c>
      <c r="L1558" s="68">
        <f t="shared" si="290"/>
        <v>20</v>
      </c>
      <c r="M1558" s="68">
        <f t="shared" si="291"/>
        <v>0</v>
      </c>
      <c r="N1558" s="96">
        <v>0</v>
      </c>
      <c r="O1558" s="97" t="str">
        <f t="shared" si="292"/>
        <v>DEC</v>
      </c>
      <c r="P1558" s="96">
        <v>0</v>
      </c>
      <c r="Q1558" s="98">
        <f t="shared" si="293"/>
        <v>0</v>
      </c>
      <c r="R1558" s="97" t="str">
        <f t="shared" si="294"/>
        <v xml:space="preserve"> </v>
      </c>
      <c r="S1558" s="99" t="b">
        <f t="shared" si="295"/>
        <v>0</v>
      </c>
      <c r="T1558" s="68">
        <v>15</v>
      </c>
      <c r="U1558" s="100" t="str">
        <f t="shared" si="296"/>
        <v>jAN</v>
      </c>
      <c r="V1558" s="96">
        <v>15</v>
      </c>
      <c r="W1558" s="101">
        <f t="shared" si="297"/>
        <v>-15</v>
      </c>
      <c r="X1558" s="102">
        <f t="shared" si="298"/>
        <v>-1</v>
      </c>
      <c r="Y1558" s="103" t="str">
        <f t="shared" si="299"/>
        <v>DEGROWTH</v>
      </c>
      <c r="Z1558" s="84"/>
      <c r="AA1558" s="69"/>
      <c r="AB1558" s="84" t="s">
        <v>133</v>
      </c>
      <c r="AC1558" s="3"/>
    </row>
    <row r="1559" spans="1:29" ht="14.25" customHeight="1">
      <c r="A1559" s="84" t="s">
        <v>134</v>
      </c>
      <c r="B1559" s="82" t="s">
        <v>58</v>
      </c>
      <c r="C1559" s="82" t="s">
        <v>3270</v>
      </c>
      <c r="D1559" s="82">
        <v>1000004458</v>
      </c>
      <c r="E1559" s="82" t="s">
        <v>3271</v>
      </c>
      <c r="F1559" s="83">
        <v>45906</v>
      </c>
      <c r="G1559" s="66" t="str">
        <f t="shared" si="288"/>
        <v>Targeted Dealer</v>
      </c>
      <c r="H1559" s="66"/>
      <c r="I1559" s="67">
        <v>80</v>
      </c>
      <c r="J1559" s="67">
        <f t="shared" si="289"/>
        <v>80</v>
      </c>
      <c r="K1559" s="68">
        <v>169</v>
      </c>
      <c r="L1559" s="68">
        <f t="shared" si="290"/>
        <v>-89</v>
      </c>
      <c r="M1559" s="68">
        <f t="shared" si="291"/>
        <v>211.25</v>
      </c>
      <c r="N1559" s="96">
        <v>156</v>
      </c>
      <c r="O1559" s="97" t="str">
        <f t="shared" si="292"/>
        <v>DEC</v>
      </c>
      <c r="P1559" s="96">
        <v>156</v>
      </c>
      <c r="Q1559" s="98">
        <f t="shared" si="293"/>
        <v>13</v>
      </c>
      <c r="R1559" s="97">
        <f t="shared" si="294"/>
        <v>8.3333333333333259E-2</v>
      </c>
      <c r="S1559" s="99" t="str">
        <f t="shared" si="295"/>
        <v>GROWTH</v>
      </c>
      <c r="T1559" s="68">
        <v>0</v>
      </c>
      <c r="U1559" s="100" t="str">
        <f t="shared" si="296"/>
        <v/>
      </c>
      <c r="V1559" s="96">
        <v>0</v>
      </c>
      <c r="W1559" s="101">
        <f t="shared" si="297"/>
        <v>169</v>
      </c>
      <c r="X1559" s="102" t="b">
        <f t="shared" si="298"/>
        <v>0</v>
      </c>
      <c r="Y1559" s="103" t="b">
        <f t="shared" si="299"/>
        <v>0</v>
      </c>
      <c r="Z1559" s="84"/>
      <c r="AA1559" s="69"/>
      <c r="AB1559" s="84" t="s">
        <v>134</v>
      </c>
      <c r="AC1559" s="3"/>
    </row>
    <row r="1560" spans="1:29" ht="14.25" customHeight="1">
      <c r="A1560" s="84" t="s">
        <v>134</v>
      </c>
      <c r="B1560" s="82" t="s">
        <v>84</v>
      </c>
      <c r="C1560" s="82" t="s">
        <v>3272</v>
      </c>
      <c r="D1560" s="82">
        <v>1000004474</v>
      </c>
      <c r="E1560" s="82" t="s">
        <v>3273</v>
      </c>
      <c r="F1560" s="83">
        <v>45922</v>
      </c>
      <c r="G1560" s="66" t="str">
        <f t="shared" si="288"/>
        <v>Targeted Dealer</v>
      </c>
      <c r="H1560" s="66"/>
      <c r="I1560" s="67">
        <v>25</v>
      </c>
      <c r="J1560" s="67">
        <f t="shared" si="289"/>
        <v>25</v>
      </c>
      <c r="K1560" s="68">
        <v>28.5</v>
      </c>
      <c r="L1560" s="68">
        <f t="shared" si="290"/>
        <v>-3.5</v>
      </c>
      <c r="M1560" s="68">
        <f t="shared" si="291"/>
        <v>114</v>
      </c>
      <c r="N1560" s="96">
        <v>24.5</v>
      </c>
      <c r="O1560" s="97" t="str">
        <f t="shared" si="292"/>
        <v>DEC</v>
      </c>
      <c r="P1560" s="96">
        <v>24.5</v>
      </c>
      <c r="Q1560" s="98">
        <f t="shared" si="293"/>
        <v>4</v>
      </c>
      <c r="R1560" s="97">
        <f t="shared" si="294"/>
        <v>0.16326530612244894</v>
      </c>
      <c r="S1560" s="99" t="str">
        <f t="shared" si="295"/>
        <v>GROWTH</v>
      </c>
      <c r="T1560" s="68">
        <v>0</v>
      </c>
      <c r="U1560" s="100" t="str">
        <f t="shared" si="296"/>
        <v/>
      </c>
      <c r="V1560" s="96">
        <v>0</v>
      </c>
      <c r="W1560" s="101">
        <f t="shared" si="297"/>
        <v>28.5</v>
      </c>
      <c r="X1560" s="102" t="b">
        <f t="shared" si="298"/>
        <v>0</v>
      </c>
      <c r="Y1560" s="103" t="b">
        <f t="shared" si="299"/>
        <v>0</v>
      </c>
      <c r="Z1560" s="84"/>
      <c r="AA1560" s="69"/>
      <c r="AB1560" s="84" t="s">
        <v>134</v>
      </c>
      <c r="AC1560" s="3"/>
    </row>
    <row r="1561" spans="1:29" ht="14.25" customHeight="1">
      <c r="A1561" s="84" t="s">
        <v>134</v>
      </c>
      <c r="B1561" s="82" t="s">
        <v>65</v>
      </c>
      <c r="C1561" s="82" t="s">
        <v>3274</v>
      </c>
      <c r="D1561" s="82">
        <v>1000004465</v>
      </c>
      <c r="E1561" s="82" t="s">
        <v>3275</v>
      </c>
      <c r="F1561" s="83">
        <v>45896</v>
      </c>
      <c r="G1561" s="66" t="str">
        <f t="shared" si="288"/>
        <v>Targeted Dealer</v>
      </c>
      <c r="H1561" s="66"/>
      <c r="I1561" s="67">
        <v>150</v>
      </c>
      <c r="J1561" s="67">
        <f t="shared" si="289"/>
        <v>150</v>
      </c>
      <c r="K1561" s="68">
        <v>155</v>
      </c>
      <c r="L1561" s="68">
        <f t="shared" si="290"/>
        <v>-5</v>
      </c>
      <c r="M1561" s="68">
        <f t="shared" si="291"/>
        <v>103.33333333333333</v>
      </c>
      <c r="N1561" s="96">
        <v>155</v>
      </c>
      <c r="O1561" s="97" t="str">
        <f t="shared" si="292"/>
        <v>DEC</v>
      </c>
      <c r="P1561" s="96">
        <v>155</v>
      </c>
      <c r="Q1561" s="98">
        <f t="shared" si="293"/>
        <v>0</v>
      </c>
      <c r="R1561" s="97">
        <f t="shared" si="294"/>
        <v>0</v>
      </c>
      <c r="S1561" s="99" t="str">
        <f t="shared" si="295"/>
        <v>GROWTH</v>
      </c>
      <c r="T1561" s="68">
        <v>0</v>
      </c>
      <c r="U1561" s="100" t="str">
        <f t="shared" si="296"/>
        <v/>
      </c>
      <c r="V1561" s="96">
        <v>0</v>
      </c>
      <c r="W1561" s="101">
        <f t="shared" si="297"/>
        <v>155</v>
      </c>
      <c r="X1561" s="102" t="b">
        <f t="shared" si="298"/>
        <v>0</v>
      </c>
      <c r="Y1561" s="103" t="b">
        <f t="shared" si="299"/>
        <v>0</v>
      </c>
      <c r="Z1561" s="84"/>
      <c r="AA1561" s="69"/>
      <c r="AB1561" s="84" t="s">
        <v>134</v>
      </c>
      <c r="AC1561" s="3"/>
    </row>
    <row r="1562" spans="1:29" ht="14.25" customHeight="1">
      <c r="A1562" s="84" t="s">
        <v>131</v>
      </c>
      <c r="B1562" s="82" t="s">
        <v>105</v>
      </c>
      <c r="C1562" s="82" t="s">
        <v>3276</v>
      </c>
      <c r="D1562" s="82">
        <v>1000004459</v>
      </c>
      <c r="E1562" s="82" t="s">
        <v>3277</v>
      </c>
      <c r="F1562" s="83">
        <v>45908</v>
      </c>
      <c r="G1562" s="66" t="str">
        <f t="shared" si="288"/>
        <v>Targeted Dealer</v>
      </c>
      <c r="H1562" s="66"/>
      <c r="I1562" s="67">
        <v>60</v>
      </c>
      <c r="J1562" s="67">
        <f t="shared" si="289"/>
        <v>60</v>
      </c>
      <c r="K1562" s="68">
        <v>108.5</v>
      </c>
      <c r="L1562" s="68">
        <f t="shared" si="290"/>
        <v>-48.5</v>
      </c>
      <c r="M1562" s="68">
        <f t="shared" si="291"/>
        <v>180.83333333333334</v>
      </c>
      <c r="N1562" s="96">
        <v>57</v>
      </c>
      <c r="O1562" s="97" t="str">
        <f t="shared" si="292"/>
        <v>DEC</v>
      </c>
      <c r="P1562" s="96">
        <v>57</v>
      </c>
      <c r="Q1562" s="98">
        <f t="shared" si="293"/>
        <v>51.5</v>
      </c>
      <c r="R1562" s="97">
        <f t="shared" si="294"/>
        <v>0.90350877192982448</v>
      </c>
      <c r="S1562" s="99" t="str">
        <f t="shared" si="295"/>
        <v>GROWTH</v>
      </c>
      <c r="T1562" s="68">
        <v>0</v>
      </c>
      <c r="U1562" s="100" t="str">
        <f t="shared" si="296"/>
        <v/>
      </c>
      <c r="V1562" s="96">
        <v>0</v>
      </c>
      <c r="W1562" s="101">
        <f t="shared" si="297"/>
        <v>108.5</v>
      </c>
      <c r="X1562" s="102" t="b">
        <f t="shared" si="298"/>
        <v>0</v>
      </c>
      <c r="Y1562" s="103" t="b">
        <f t="shared" si="299"/>
        <v>0</v>
      </c>
      <c r="Z1562" s="84"/>
      <c r="AA1562" s="84"/>
      <c r="AB1562" s="84" t="s">
        <v>131</v>
      </c>
      <c r="AC1562" s="3"/>
    </row>
    <row r="1563" spans="1:29" ht="14.25" customHeight="1">
      <c r="A1563" s="84" t="s">
        <v>133</v>
      </c>
      <c r="B1563" s="82" t="s">
        <v>52</v>
      </c>
      <c r="C1563" s="82" t="s">
        <v>3278</v>
      </c>
      <c r="D1563" s="82">
        <v>1000002970</v>
      </c>
      <c r="E1563" s="82" t="s">
        <v>3279</v>
      </c>
      <c r="F1563" s="83">
        <v>44820</v>
      </c>
      <c r="G1563" s="66" t="str">
        <f t="shared" si="288"/>
        <v>Targeted Dealer</v>
      </c>
      <c r="H1563" s="66"/>
      <c r="I1563" s="67">
        <v>25</v>
      </c>
      <c r="J1563" s="67">
        <f t="shared" si="289"/>
        <v>25</v>
      </c>
      <c r="K1563" s="68">
        <v>0</v>
      </c>
      <c r="L1563" s="68">
        <f t="shared" si="290"/>
        <v>25</v>
      </c>
      <c r="M1563" s="68">
        <f t="shared" si="291"/>
        <v>0</v>
      </c>
      <c r="N1563" s="96">
        <v>20</v>
      </c>
      <c r="O1563" s="97" t="str">
        <f t="shared" si="292"/>
        <v>DEC</v>
      </c>
      <c r="P1563" s="96">
        <v>20</v>
      </c>
      <c r="Q1563" s="98">
        <f t="shared" si="293"/>
        <v>-20</v>
      </c>
      <c r="R1563" s="97">
        <f t="shared" si="294"/>
        <v>-1</v>
      </c>
      <c r="S1563" s="99" t="str">
        <f t="shared" si="295"/>
        <v>DEGROWTH</v>
      </c>
      <c r="T1563" s="68">
        <v>19.5</v>
      </c>
      <c r="U1563" s="100" t="str">
        <f t="shared" si="296"/>
        <v>jAN</v>
      </c>
      <c r="V1563" s="96">
        <v>19.5</v>
      </c>
      <c r="W1563" s="101">
        <f t="shared" si="297"/>
        <v>-19.5</v>
      </c>
      <c r="X1563" s="102">
        <f t="shared" si="298"/>
        <v>-1</v>
      </c>
      <c r="Y1563" s="103" t="str">
        <f t="shared" si="299"/>
        <v>DEGROWTH</v>
      </c>
      <c r="Z1563" s="84"/>
      <c r="AA1563" s="69"/>
      <c r="AB1563" s="84" t="s">
        <v>133</v>
      </c>
      <c r="AC1563" s="3"/>
    </row>
    <row r="1564" spans="1:29" ht="14.25" customHeight="1">
      <c r="A1564" s="84" t="s">
        <v>134</v>
      </c>
      <c r="B1564" s="82" t="s">
        <v>64</v>
      </c>
      <c r="C1564" s="82" t="s">
        <v>3280</v>
      </c>
      <c r="D1564" s="82">
        <v>1000004425</v>
      </c>
      <c r="E1564" s="82" t="s">
        <v>3281</v>
      </c>
      <c r="F1564" s="83">
        <v>45861</v>
      </c>
      <c r="G1564" s="66" t="str">
        <f t="shared" si="288"/>
        <v>Targeted Dealer</v>
      </c>
      <c r="H1564" s="66"/>
      <c r="I1564" s="67">
        <v>30</v>
      </c>
      <c r="J1564" s="67">
        <f t="shared" si="289"/>
        <v>30</v>
      </c>
      <c r="K1564" s="68">
        <v>18</v>
      </c>
      <c r="L1564" s="68">
        <f t="shared" si="290"/>
        <v>12</v>
      </c>
      <c r="M1564" s="68">
        <f t="shared" si="291"/>
        <v>60</v>
      </c>
      <c r="N1564" s="96">
        <v>17</v>
      </c>
      <c r="O1564" s="97" t="str">
        <f t="shared" si="292"/>
        <v>DEC</v>
      </c>
      <c r="P1564" s="96">
        <v>17</v>
      </c>
      <c r="Q1564" s="98">
        <f t="shared" si="293"/>
        <v>1</v>
      </c>
      <c r="R1564" s="97">
        <f t="shared" si="294"/>
        <v>5.8823529411764719E-2</v>
      </c>
      <c r="S1564" s="99" t="str">
        <f t="shared" si="295"/>
        <v>GROWTH</v>
      </c>
      <c r="T1564" s="68">
        <v>0</v>
      </c>
      <c r="U1564" s="100" t="str">
        <f t="shared" si="296"/>
        <v/>
      </c>
      <c r="V1564" s="96">
        <v>0</v>
      </c>
      <c r="W1564" s="101">
        <f t="shared" si="297"/>
        <v>18</v>
      </c>
      <c r="X1564" s="102" t="b">
        <f t="shared" si="298"/>
        <v>0</v>
      </c>
      <c r="Y1564" s="103" t="b">
        <f t="shared" si="299"/>
        <v>0</v>
      </c>
      <c r="Z1564" s="84"/>
      <c r="AA1564" s="69"/>
      <c r="AB1564" s="84" t="s">
        <v>134</v>
      </c>
      <c r="AC1564" s="3"/>
    </row>
    <row r="1565" spans="1:29" ht="14.25" customHeight="1">
      <c r="A1565" s="84" t="s">
        <v>130</v>
      </c>
      <c r="B1565" s="82" t="s">
        <v>113</v>
      </c>
      <c r="C1565" s="82" t="s">
        <v>3282</v>
      </c>
      <c r="D1565" s="82">
        <v>1000004467</v>
      </c>
      <c r="E1565" s="82" t="s">
        <v>3283</v>
      </c>
      <c r="F1565" s="83">
        <v>45899</v>
      </c>
      <c r="G1565" s="66" t="str">
        <f t="shared" si="288"/>
        <v>Targeted Dealer</v>
      </c>
      <c r="H1565" s="66"/>
      <c r="I1565" s="67">
        <v>60</v>
      </c>
      <c r="J1565" s="67">
        <f t="shared" si="289"/>
        <v>60</v>
      </c>
      <c r="K1565" s="68">
        <v>33.25</v>
      </c>
      <c r="L1565" s="68">
        <f t="shared" si="290"/>
        <v>26.75</v>
      </c>
      <c r="M1565" s="68">
        <f t="shared" si="291"/>
        <v>55.416666666666671</v>
      </c>
      <c r="N1565" s="96">
        <v>16.5</v>
      </c>
      <c r="O1565" s="97" t="str">
        <f t="shared" si="292"/>
        <v>DEC</v>
      </c>
      <c r="P1565" s="96">
        <v>16.5</v>
      </c>
      <c r="Q1565" s="98">
        <f t="shared" si="293"/>
        <v>16.75</v>
      </c>
      <c r="R1565" s="97">
        <f t="shared" si="294"/>
        <v>1.0151515151515151</v>
      </c>
      <c r="S1565" s="99" t="str">
        <f t="shared" si="295"/>
        <v>GROWTH</v>
      </c>
      <c r="T1565" s="68">
        <v>0</v>
      </c>
      <c r="U1565" s="100" t="str">
        <f t="shared" si="296"/>
        <v/>
      </c>
      <c r="V1565" s="96">
        <v>0</v>
      </c>
      <c r="W1565" s="101">
        <f t="shared" si="297"/>
        <v>33.25</v>
      </c>
      <c r="X1565" s="102" t="b">
        <f t="shared" si="298"/>
        <v>0</v>
      </c>
      <c r="Y1565" s="103" t="b">
        <f t="shared" si="299"/>
        <v>0</v>
      </c>
      <c r="Z1565" s="84"/>
      <c r="AA1565" s="84"/>
      <c r="AB1565" s="84" t="s">
        <v>130</v>
      </c>
      <c r="AC1565" s="3"/>
    </row>
    <row r="1566" spans="1:29" ht="14.25" customHeight="1">
      <c r="A1566" s="84" t="s">
        <v>130</v>
      </c>
      <c r="B1566" s="82" t="s">
        <v>113</v>
      </c>
      <c r="C1566" s="82" t="s">
        <v>554</v>
      </c>
      <c r="D1566" s="82">
        <v>1000004461</v>
      </c>
      <c r="E1566" s="82" t="s">
        <v>555</v>
      </c>
      <c r="F1566" s="83">
        <v>45920</v>
      </c>
      <c r="G1566" s="66" t="str">
        <f t="shared" si="288"/>
        <v>Targeted Dealer</v>
      </c>
      <c r="H1566" s="66"/>
      <c r="I1566" s="67">
        <v>120</v>
      </c>
      <c r="J1566" s="67">
        <f t="shared" si="289"/>
        <v>120</v>
      </c>
      <c r="K1566" s="68">
        <v>0</v>
      </c>
      <c r="L1566" s="68">
        <f t="shared" si="290"/>
        <v>120</v>
      </c>
      <c r="M1566" s="68">
        <f t="shared" si="291"/>
        <v>0</v>
      </c>
      <c r="N1566" s="96">
        <v>0</v>
      </c>
      <c r="O1566" s="97" t="str">
        <f t="shared" si="292"/>
        <v>DEC</v>
      </c>
      <c r="P1566" s="96">
        <v>0</v>
      </c>
      <c r="Q1566" s="98">
        <f t="shared" si="293"/>
        <v>0</v>
      </c>
      <c r="R1566" s="97" t="str">
        <f t="shared" si="294"/>
        <v xml:space="preserve"> </v>
      </c>
      <c r="S1566" s="99" t="b">
        <f t="shared" si="295"/>
        <v>0</v>
      </c>
      <c r="T1566" s="68">
        <v>0</v>
      </c>
      <c r="U1566" s="100" t="str">
        <f t="shared" si="296"/>
        <v/>
      </c>
      <c r="V1566" s="96">
        <v>0</v>
      </c>
      <c r="W1566" s="101">
        <f t="shared" si="297"/>
        <v>0</v>
      </c>
      <c r="X1566" s="102" t="b">
        <f t="shared" si="298"/>
        <v>0</v>
      </c>
      <c r="Y1566" s="103" t="b">
        <f t="shared" si="299"/>
        <v>0</v>
      </c>
      <c r="Z1566" s="84"/>
      <c r="AA1566" s="84"/>
      <c r="AB1566" s="84" t="s">
        <v>130</v>
      </c>
      <c r="AC1566" s="3"/>
    </row>
    <row r="1567" spans="1:29" ht="14.25" customHeight="1">
      <c r="A1567" s="84" t="s">
        <v>130</v>
      </c>
      <c r="B1567" s="82" t="s">
        <v>521</v>
      </c>
      <c r="C1567" s="82" t="s">
        <v>3284</v>
      </c>
      <c r="D1567" s="82">
        <v>1000004468</v>
      </c>
      <c r="E1567" s="82" t="s">
        <v>3285</v>
      </c>
      <c r="F1567" s="83">
        <v>45908</v>
      </c>
      <c r="G1567" s="66" t="str">
        <f t="shared" si="288"/>
        <v>Targeted Dealer</v>
      </c>
      <c r="H1567" s="66"/>
      <c r="I1567" s="67">
        <v>25</v>
      </c>
      <c r="J1567" s="67">
        <f t="shared" si="289"/>
        <v>25</v>
      </c>
      <c r="K1567" s="68">
        <v>50</v>
      </c>
      <c r="L1567" s="68">
        <f t="shared" si="290"/>
        <v>-25</v>
      </c>
      <c r="M1567" s="68">
        <f t="shared" si="291"/>
        <v>200</v>
      </c>
      <c r="N1567" s="96">
        <v>40</v>
      </c>
      <c r="O1567" s="97" t="str">
        <f t="shared" si="292"/>
        <v>DEC</v>
      </c>
      <c r="P1567" s="96">
        <v>40</v>
      </c>
      <c r="Q1567" s="98">
        <f t="shared" si="293"/>
        <v>10</v>
      </c>
      <c r="R1567" s="97">
        <f t="shared" si="294"/>
        <v>0.25</v>
      </c>
      <c r="S1567" s="99" t="str">
        <f t="shared" si="295"/>
        <v>GROWTH</v>
      </c>
      <c r="T1567" s="68">
        <v>0</v>
      </c>
      <c r="U1567" s="100" t="str">
        <f t="shared" si="296"/>
        <v/>
      </c>
      <c r="V1567" s="96">
        <v>0</v>
      </c>
      <c r="W1567" s="101">
        <f t="shared" si="297"/>
        <v>50</v>
      </c>
      <c r="X1567" s="102" t="b">
        <f t="shared" si="298"/>
        <v>0</v>
      </c>
      <c r="Y1567" s="103" t="b">
        <f t="shared" si="299"/>
        <v>0</v>
      </c>
      <c r="Z1567" s="84"/>
      <c r="AA1567" s="84"/>
      <c r="AB1567" s="84" t="s">
        <v>130</v>
      </c>
      <c r="AC1567" s="3"/>
    </row>
    <row r="1568" spans="1:29" ht="14.25" customHeight="1">
      <c r="A1568" s="84" t="s">
        <v>133</v>
      </c>
      <c r="B1568" s="82" t="s">
        <v>48</v>
      </c>
      <c r="C1568" s="82" t="s">
        <v>3286</v>
      </c>
      <c r="D1568" s="82">
        <v>1000004456</v>
      </c>
      <c r="E1568" s="82" t="s">
        <v>3287</v>
      </c>
      <c r="F1568" s="83">
        <v>45906</v>
      </c>
      <c r="G1568" s="66" t="str">
        <f t="shared" si="288"/>
        <v>Targeted Dealer</v>
      </c>
      <c r="H1568" s="66"/>
      <c r="I1568" s="67">
        <v>45</v>
      </c>
      <c r="J1568" s="67">
        <f t="shared" si="289"/>
        <v>45</v>
      </c>
      <c r="K1568" s="68">
        <v>44</v>
      </c>
      <c r="L1568" s="68">
        <f t="shared" si="290"/>
        <v>1</v>
      </c>
      <c r="M1568" s="68">
        <f t="shared" si="291"/>
        <v>97.777777777777771</v>
      </c>
      <c r="N1568" s="96">
        <v>22</v>
      </c>
      <c r="O1568" s="97" t="str">
        <f t="shared" si="292"/>
        <v>DEC</v>
      </c>
      <c r="P1568" s="96">
        <v>22</v>
      </c>
      <c r="Q1568" s="98">
        <f t="shared" si="293"/>
        <v>22</v>
      </c>
      <c r="R1568" s="97">
        <f t="shared" si="294"/>
        <v>1</v>
      </c>
      <c r="S1568" s="99" t="str">
        <f t="shared" si="295"/>
        <v>GROWTH</v>
      </c>
      <c r="T1568" s="68">
        <v>0</v>
      </c>
      <c r="U1568" s="100" t="str">
        <f t="shared" si="296"/>
        <v/>
      </c>
      <c r="V1568" s="96">
        <v>0</v>
      </c>
      <c r="W1568" s="101">
        <f t="shared" si="297"/>
        <v>44</v>
      </c>
      <c r="X1568" s="102" t="b">
        <f t="shared" si="298"/>
        <v>0</v>
      </c>
      <c r="Y1568" s="103" t="b">
        <f t="shared" si="299"/>
        <v>0</v>
      </c>
      <c r="Z1568" s="84"/>
      <c r="AA1568" s="69"/>
      <c r="AB1568" s="84" t="s">
        <v>133</v>
      </c>
      <c r="AC1568" s="3"/>
    </row>
    <row r="1569" spans="1:29" ht="14.25" customHeight="1">
      <c r="A1569" s="84" t="s">
        <v>133</v>
      </c>
      <c r="B1569" s="82" t="s">
        <v>48</v>
      </c>
      <c r="C1569" s="82" t="s">
        <v>3288</v>
      </c>
      <c r="D1569" s="82">
        <v>1000004460</v>
      </c>
      <c r="E1569" s="82" t="s">
        <v>3289</v>
      </c>
      <c r="F1569" s="83">
        <v>45910</v>
      </c>
      <c r="G1569" s="66" t="str">
        <f t="shared" si="288"/>
        <v>Targeted Dealer</v>
      </c>
      <c r="H1569" s="66"/>
      <c r="I1569" s="67">
        <v>130</v>
      </c>
      <c r="J1569" s="67">
        <f t="shared" si="289"/>
        <v>130</v>
      </c>
      <c r="K1569" s="68">
        <v>70</v>
      </c>
      <c r="L1569" s="68">
        <f t="shared" si="290"/>
        <v>60</v>
      </c>
      <c r="M1569" s="68">
        <f t="shared" si="291"/>
        <v>53.846153846153847</v>
      </c>
      <c r="N1569" s="96">
        <v>100</v>
      </c>
      <c r="O1569" s="97" t="str">
        <f t="shared" si="292"/>
        <v>DEC</v>
      </c>
      <c r="P1569" s="96">
        <v>100</v>
      </c>
      <c r="Q1569" s="98">
        <f t="shared" si="293"/>
        <v>-30</v>
      </c>
      <c r="R1569" s="97">
        <f t="shared" si="294"/>
        <v>-0.30000000000000004</v>
      </c>
      <c r="S1569" s="99" t="str">
        <f t="shared" si="295"/>
        <v>DEGROWTH</v>
      </c>
      <c r="T1569" s="68">
        <v>0</v>
      </c>
      <c r="U1569" s="100" t="str">
        <f t="shared" si="296"/>
        <v/>
      </c>
      <c r="V1569" s="96">
        <v>0</v>
      </c>
      <c r="W1569" s="101">
        <f t="shared" si="297"/>
        <v>70</v>
      </c>
      <c r="X1569" s="102" t="b">
        <f t="shared" si="298"/>
        <v>0</v>
      </c>
      <c r="Y1569" s="103" t="b">
        <f t="shared" si="299"/>
        <v>0</v>
      </c>
      <c r="Z1569" s="84"/>
      <c r="AA1569" s="69"/>
      <c r="AB1569" s="84" t="s">
        <v>133</v>
      </c>
      <c r="AC1569" s="3"/>
    </row>
    <row r="1570" spans="1:29" ht="14.25" customHeight="1">
      <c r="A1570" s="84" t="s">
        <v>131</v>
      </c>
      <c r="B1570" s="82" t="s">
        <v>98</v>
      </c>
      <c r="C1570" s="82" t="s">
        <v>3290</v>
      </c>
      <c r="D1570" s="82">
        <v>1000001886</v>
      </c>
      <c r="E1570" s="82" t="s">
        <v>3291</v>
      </c>
      <c r="F1570" s="83">
        <v>44739</v>
      </c>
      <c r="G1570" s="66" t="str">
        <f t="shared" si="288"/>
        <v>Targeted Dealer</v>
      </c>
      <c r="H1570" s="66"/>
      <c r="I1570" s="67">
        <v>25</v>
      </c>
      <c r="J1570" s="67">
        <f t="shared" si="289"/>
        <v>25</v>
      </c>
      <c r="K1570" s="68">
        <v>33</v>
      </c>
      <c r="L1570" s="68">
        <f t="shared" si="290"/>
        <v>-8</v>
      </c>
      <c r="M1570" s="68">
        <f t="shared" si="291"/>
        <v>132</v>
      </c>
      <c r="N1570" s="96">
        <v>20</v>
      </c>
      <c r="O1570" s="97" t="str">
        <f t="shared" si="292"/>
        <v>DEC</v>
      </c>
      <c r="P1570" s="96">
        <v>20</v>
      </c>
      <c r="Q1570" s="98">
        <f t="shared" si="293"/>
        <v>13</v>
      </c>
      <c r="R1570" s="97">
        <f t="shared" si="294"/>
        <v>0.64999999999999991</v>
      </c>
      <c r="S1570" s="99" t="str">
        <f t="shared" si="295"/>
        <v>GROWTH</v>
      </c>
      <c r="T1570" s="68">
        <v>27</v>
      </c>
      <c r="U1570" s="100" t="str">
        <f t="shared" si="296"/>
        <v>jAN</v>
      </c>
      <c r="V1570" s="96">
        <v>27</v>
      </c>
      <c r="W1570" s="101">
        <f t="shared" si="297"/>
        <v>6</v>
      </c>
      <c r="X1570" s="102">
        <f t="shared" si="298"/>
        <v>0.22222222222222232</v>
      </c>
      <c r="Y1570" s="103" t="str">
        <f t="shared" si="299"/>
        <v>GROWTH</v>
      </c>
      <c r="Z1570" s="84"/>
      <c r="AA1570" s="84"/>
      <c r="AB1570" s="84" t="s">
        <v>131</v>
      </c>
      <c r="AC1570" s="3"/>
    </row>
    <row r="1571" spans="1:29" ht="14.25" customHeight="1">
      <c r="A1571" s="84" t="s">
        <v>134</v>
      </c>
      <c r="B1571" s="82" t="s">
        <v>71</v>
      </c>
      <c r="C1571" s="82" t="s">
        <v>556</v>
      </c>
      <c r="D1571" s="82">
        <v>1000004469</v>
      </c>
      <c r="E1571" s="82" t="s">
        <v>557</v>
      </c>
      <c r="F1571" s="83">
        <v>45915</v>
      </c>
      <c r="G1571" s="66" t="str">
        <f t="shared" si="288"/>
        <v>Targeted Dealer</v>
      </c>
      <c r="H1571" s="66"/>
      <c r="I1571" s="67">
        <v>25</v>
      </c>
      <c r="J1571" s="67">
        <f t="shared" si="289"/>
        <v>25</v>
      </c>
      <c r="K1571" s="68">
        <v>0</v>
      </c>
      <c r="L1571" s="68">
        <f t="shared" si="290"/>
        <v>25</v>
      </c>
      <c r="M1571" s="68">
        <f t="shared" si="291"/>
        <v>0</v>
      </c>
      <c r="N1571" s="96">
        <v>0</v>
      </c>
      <c r="O1571" s="97" t="str">
        <f t="shared" si="292"/>
        <v>DEC</v>
      </c>
      <c r="P1571" s="96">
        <v>0</v>
      </c>
      <c r="Q1571" s="98">
        <f t="shared" si="293"/>
        <v>0</v>
      </c>
      <c r="R1571" s="97" t="str">
        <f t="shared" si="294"/>
        <v xml:space="preserve"> </v>
      </c>
      <c r="S1571" s="99" t="b">
        <f t="shared" si="295"/>
        <v>0</v>
      </c>
      <c r="T1571" s="68">
        <v>0</v>
      </c>
      <c r="U1571" s="100" t="str">
        <f t="shared" si="296"/>
        <v/>
      </c>
      <c r="V1571" s="96">
        <v>0</v>
      </c>
      <c r="W1571" s="101">
        <f t="shared" si="297"/>
        <v>0</v>
      </c>
      <c r="X1571" s="102" t="b">
        <f t="shared" si="298"/>
        <v>0</v>
      </c>
      <c r="Y1571" s="103" t="b">
        <f t="shared" si="299"/>
        <v>0</v>
      </c>
      <c r="Z1571" s="84"/>
      <c r="AA1571" s="69"/>
      <c r="AB1571" s="84" t="s">
        <v>134</v>
      </c>
      <c r="AC1571" s="3"/>
    </row>
    <row r="1572" spans="1:29" ht="14.25" customHeight="1">
      <c r="A1572" s="84" t="s">
        <v>133</v>
      </c>
      <c r="B1572" s="82" t="s">
        <v>141</v>
      </c>
      <c r="C1572" s="82" t="s">
        <v>3292</v>
      </c>
      <c r="D1572" s="82">
        <v>1000004493</v>
      </c>
      <c r="E1572" s="82" t="s">
        <v>3293</v>
      </c>
      <c r="F1572" s="83">
        <v>45926</v>
      </c>
      <c r="G1572" s="66" t="str">
        <f t="shared" si="288"/>
        <v>Targeted Dealer</v>
      </c>
      <c r="H1572" s="66"/>
      <c r="I1572" s="67">
        <v>160</v>
      </c>
      <c r="J1572" s="67">
        <f t="shared" si="289"/>
        <v>160</v>
      </c>
      <c r="K1572" s="68">
        <v>160</v>
      </c>
      <c r="L1572" s="68">
        <f t="shared" si="290"/>
        <v>0</v>
      </c>
      <c r="M1572" s="68">
        <f t="shared" si="291"/>
        <v>100</v>
      </c>
      <c r="N1572" s="96">
        <v>120</v>
      </c>
      <c r="O1572" s="97" t="str">
        <f t="shared" si="292"/>
        <v>DEC</v>
      </c>
      <c r="P1572" s="96">
        <v>120</v>
      </c>
      <c r="Q1572" s="98">
        <f t="shared" si="293"/>
        <v>40</v>
      </c>
      <c r="R1572" s="97">
        <f t="shared" si="294"/>
        <v>0.33333333333333326</v>
      </c>
      <c r="S1572" s="99" t="str">
        <f t="shared" si="295"/>
        <v>GROWTH</v>
      </c>
      <c r="T1572" s="68">
        <v>0</v>
      </c>
      <c r="U1572" s="100" t="str">
        <f t="shared" si="296"/>
        <v/>
      </c>
      <c r="V1572" s="96">
        <v>0</v>
      </c>
      <c r="W1572" s="101">
        <f t="shared" si="297"/>
        <v>160</v>
      </c>
      <c r="X1572" s="102" t="b">
        <f t="shared" si="298"/>
        <v>0</v>
      </c>
      <c r="Y1572" s="103" t="b">
        <f t="shared" si="299"/>
        <v>0</v>
      </c>
      <c r="Z1572" s="84"/>
      <c r="AA1572" s="69"/>
      <c r="AB1572" s="84" t="s">
        <v>133</v>
      </c>
      <c r="AC1572" s="3"/>
    </row>
    <row r="1573" spans="1:29" ht="14.25" customHeight="1">
      <c r="A1573" s="84" t="s">
        <v>134</v>
      </c>
      <c r="B1573" s="82" t="s">
        <v>61</v>
      </c>
      <c r="C1573" s="82" t="s">
        <v>3294</v>
      </c>
      <c r="D1573" s="82">
        <v>1000004494</v>
      </c>
      <c r="E1573" s="82" t="s">
        <v>3295</v>
      </c>
      <c r="F1573" s="83">
        <v>45925</v>
      </c>
      <c r="G1573" s="66" t="str">
        <f t="shared" si="288"/>
        <v>Targeted Dealer</v>
      </c>
      <c r="H1573" s="66"/>
      <c r="I1573" s="67">
        <v>25</v>
      </c>
      <c r="J1573" s="67">
        <f t="shared" si="289"/>
        <v>25</v>
      </c>
      <c r="K1573" s="68">
        <v>49</v>
      </c>
      <c r="L1573" s="68">
        <f t="shared" si="290"/>
        <v>-24</v>
      </c>
      <c r="M1573" s="68">
        <f t="shared" si="291"/>
        <v>196</v>
      </c>
      <c r="N1573" s="96">
        <v>37.5</v>
      </c>
      <c r="O1573" s="97" t="str">
        <f t="shared" si="292"/>
        <v>DEC</v>
      </c>
      <c r="P1573" s="96">
        <v>37.5</v>
      </c>
      <c r="Q1573" s="98">
        <f t="shared" si="293"/>
        <v>11.5</v>
      </c>
      <c r="R1573" s="97">
        <f t="shared" si="294"/>
        <v>0.30666666666666664</v>
      </c>
      <c r="S1573" s="99" t="str">
        <f t="shared" si="295"/>
        <v>GROWTH</v>
      </c>
      <c r="T1573" s="68">
        <v>0</v>
      </c>
      <c r="U1573" s="100" t="str">
        <f t="shared" si="296"/>
        <v/>
      </c>
      <c r="V1573" s="96">
        <v>0</v>
      </c>
      <c r="W1573" s="101">
        <f t="shared" si="297"/>
        <v>49</v>
      </c>
      <c r="X1573" s="102" t="b">
        <f t="shared" si="298"/>
        <v>0</v>
      </c>
      <c r="Y1573" s="103" t="b">
        <f t="shared" si="299"/>
        <v>0</v>
      </c>
      <c r="Z1573" s="84"/>
      <c r="AA1573" s="69"/>
      <c r="AB1573" s="84" t="s">
        <v>134</v>
      </c>
      <c r="AC1573" s="3"/>
    </row>
    <row r="1574" spans="1:29" ht="14.25" customHeight="1">
      <c r="A1574" s="84" t="s">
        <v>134</v>
      </c>
      <c r="B1574" s="82" t="s">
        <v>79</v>
      </c>
      <c r="C1574" s="82" t="s">
        <v>3296</v>
      </c>
      <c r="D1574" s="82">
        <v>1000004472</v>
      </c>
      <c r="E1574" s="82" t="s">
        <v>3297</v>
      </c>
      <c r="F1574" s="83">
        <v>45868</v>
      </c>
      <c r="G1574" s="66" t="str">
        <f t="shared" si="288"/>
        <v>Targeted Dealer</v>
      </c>
      <c r="H1574" s="66"/>
      <c r="I1574" s="67">
        <v>50</v>
      </c>
      <c r="J1574" s="67">
        <f t="shared" si="289"/>
        <v>50</v>
      </c>
      <c r="K1574" s="68">
        <v>131</v>
      </c>
      <c r="L1574" s="68">
        <f t="shared" si="290"/>
        <v>-81</v>
      </c>
      <c r="M1574" s="68">
        <f t="shared" si="291"/>
        <v>262</v>
      </c>
      <c r="N1574" s="96">
        <v>45</v>
      </c>
      <c r="O1574" s="97" t="str">
        <f t="shared" si="292"/>
        <v>DEC</v>
      </c>
      <c r="P1574" s="96">
        <v>45</v>
      </c>
      <c r="Q1574" s="98">
        <f t="shared" si="293"/>
        <v>86</v>
      </c>
      <c r="R1574" s="97">
        <f t="shared" si="294"/>
        <v>1.911111111111111</v>
      </c>
      <c r="S1574" s="99" t="str">
        <f t="shared" si="295"/>
        <v>GROWTH</v>
      </c>
      <c r="T1574" s="68">
        <v>0</v>
      </c>
      <c r="U1574" s="100" t="str">
        <f t="shared" si="296"/>
        <v/>
      </c>
      <c r="V1574" s="96">
        <v>0</v>
      </c>
      <c r="W1574" s="101">
        <f t="shared" si="297"/>
        <v>131</v>
      </c>
      <c r="X1574" s="102" t="b">
        <f t="shared" si="298"/>
        <v>0</v>
      </c>
      <c r="Y1574" s="103" t="b">
        <f t="shared" si="299"/>
        <v>0</v>
      </c>
      <c r="Z1574" s="84"/>
      <c r="AA1574" s="69"/>
      <c r="AB1574" s="84" t="s">
        <v>134</v>
      </c>
      <c r="AC1574" s="3"/>
    </row>
    <row r="1575" spans="1:29" ht="14.25" customHeight="1">
      <c r="A1575" s="84" t="s">
        <v>133</v>
      </c>
      <c r="B1575" s="82" t="s">
        <v>21</v>
      </c>
      <c r="C1575" s="82" t="s">
        <v>3298</v>
      </c>
      <c r="D1575" s="82">
        <v>1000004473</v>
      </c>
      <c r="E1575" s="82" t="s">
        <v>3299</v>
      </c>
      <c r="F1575" s="83">
        <v>45916</v>
      </c>
      <c r="G1575" s="66" t="str">
        <f t="shared" si="288"/>
        <v>Targeted Dealer</v>
      </c>
      <c r="H1575" s="66"/>
      <c r="I1575" s="67">
        <v>20</v>
      </c>
      <c r="J1575" s="67">
        <f t="shared" si="289"/>
        <v>20</v>
      </c>
      <c r="K1575" s="68">
        <v>30</v>
      </c>
      <c r="L1575" s="68">
        <f t="shared" si="290"/>
        <v>-10</v>
      </c>
      <c r="M1575" s="68">
        <f t="shared" si="291"/>
        <v>150</v>
      </c>
      <c r="N1575" s="96">
        <v>20</v>
      </c>
      <c r="O1575" s="97" t="str">
        <f t="shared" si="292"/>
        <v>DEC</v>
      </c>
      <c r="P1575" s="96">
        <v>20</v>
      </c>
      <c r="Q1575" s="98">
        <f t="shared" si="293"/>
        <v>10</v>
      </c>
      <c r="R1575" s="97">
        <f t="shared" si="294"/>
        <v>0.5</v>
      </c>
      <c r="S1575" s="99" t="str">
        <f t="shared" si="295"/>
        <v>GROWTH</v>
      </c>
      <c r="T1575" s="68">
        <v>0</v>
      </c>
      <c r="U1575" s="100" t="str">
        <f t="shared" si="296"/>
        <v/>
      </c>
      <c r="V1575" s="96">
        <v>0</v>
      </c>
      <c r="W1575" s="101">
        <f t="shared" si="297"/>
        <v>30</v>
      </c>
      <c r="X1575" s="102" t="b">
        <f t="shared" si="298"/>
        <v>0</v>
      </c>
      <c r="Y1575" s="103" t="b">
        <f t="shared" si="299"/>
        <v>0</v>
      </c>
      <c r="Z1575" s="84"/>
      <c r="AA1575" s="69"/>
      <c r="AB1575" s="84" t="s">
        <v>133</v>
      </c>
      <c r="AC1575" s="3"/>
    </row>
    <row r="1576" spans="1:29" ht="14.25" customHeight="1">
      <c r="A1576" s="84" t="s">
        <v>130</v>
      </c>
      <c r="B1576" s="82" t="s">
        <v>120</v>
      </c>
      <c r="C1576" s="82" t="s">
        <v>558</v>
      </c>
      <c r="D1576" s="82">
        <v>1000001984</v>
      </c>
      <c r="E1576" s="82" t="s">
        <v>559</v>
      </c>
      <c r="F1576" s="83">
        <v>44739</v>
      </c>
      <c r="G1576" s="66" t="str">
        <f t="shared" si="288"/>
        <v>Targeted Dealer</v>
      </c>
      <c r="H1576" s="66"/>
      <c r="I1576" s="67">
        <v>25</v>
      </c>
      <c r="J1576" s="67">
        <f t="shared" si="289"/>
        <v>25</v>
      </c>
      <c r="K1576" s="68">
        <v>25</v>
      </c>
      <c r="L1576" s="68">
        <f t="shared" si="290"/>
        <v>0</v>
      </c>
      <c r="M1576" s="68">
        <f t="shared" si="291"/>
        <v>100</v>
      </c>
      <c r="N1576" s="96">
        <v>0</v>
      </c>
      <c r="O1576" s="97" t="str">
        <f t="shared" si="292"/>
        <v>DEC</v>
      </c>
      <c r="P1576" s="96">
        <v>0</v>
      </c>
      <c r="Q1576" s="98">
        <f t="shared" si="293"/>
        <v>25</v>
      </c>
      <c r="R1576" s="97" t="str">
        <f t="shared" si="294"/>
        <v xml:space="preserve"> </v>
      </c>
      <c r="S1576" s="99" t="b">
        <f t="shared" si="295"/>
        <v>0</v>
      </c>
      <c r="T1576" s="68">
        <v>0</v>
      </c>
      <c r="U1576" s="100" t="str">
        <f t="shared" si="296"/>
        <v>jAN</v>
      </c>
      <c r="V1576" s="96">
        <v>0</v>
      </c>
      <c r="W1576" s="101">
        <f t="shared" si="297"/>
        <v>25</v>
      </c>
      <c r="X1576" s="102">
        <f t="shared" si="298"/>
        <v>0</v>
      </c>
      <c r="Y1576" s="103" t="b">
        <f t="shared" si="299"/>
        <v>0</v>
      </c>
      <c r="Z1576" s="84"/>
      <c r="AA1576" s="84"/>
      <c r="AB1576" s="84" t="s">
        <v>130</v>
      </c>
      <c r="AC1576" s="3"/>
    </row>
    <row r="1577" spans="1:29" ht="14.25" customHeight="1">
      <c r="A1577" s="84" t="s">
        <v>130</v>
      </c>
      <c r="B1577" s="82" t="s">
        <v>108</v>
      </c>
      <c r="C1577" s="82" t="s">
        <v>560</v>
      </c>
      <c r="D1577" s="82">
        <v>1000004499</v>
      </c>
      <c r="E1577" s="82" t="s">
        <v>561</v>
      </c>
      <c r="F1577" s="83">
        <v>45947</v>
      </c>
      <c r="G1577" s="66" t="str">
        <f t="shared" si="288"/>
        <v>Targeted Dealer</v>
      </c>
      <c r="H1577" s="66"/>
      <c r="I1577" s="67">
        <v>150</v>
      </c>
      <c r="J1577" s="67">
        <f t="shared" si="289"/>
        <v>150</v>
      </c>
      <c r="K1577" s="68">
        <v>50</v>
      </c>
      <c r="L1577" s="68">
        <f t="shared" si="290"/>
        <v>100</v>
      </c>
      <c r="M1577" s="68">
        <f t="shared" si="291"/>
        <v>33.333333333333336</v>
      </c>
      <c r="N1577" s="96">
        <v>0</v>
      </c>
      <c r="O1577" s="97" t="str">
        <f t="shared" si="292"/>
        <v>DEC</v>
      </c>
      <c r="P1577" s="96">
        <v>0</v>
      </c>
      <c r="Q1577" s="98">
        <f t="shared" si="293"/>
        <v>50</v>
      </c>
      <c r="R1577" s="97" t="str">
        <f t="shared" si="294"/>
        <v xml:space="preserve"> </v>
      </c>
      <c r="S1577" s="99" t="b">
        <f t="shared" si="295"/>
        <v>0</v>
      </c>
      <c r="T1577" s="68">
        <v>0</v>
      </c>
      <c r="U1577" s="100" t="str">
        <f t="shared" si="296"/>
        <v/>
      </c>
      <c r="V1577" s="96">
        <v>0</v>
      </c>
      <c r="W1577" s="101">
        <f t="shared" si="297"/>
        <v>50</v>
      </c>
      <c r="X1577" s="102" t="b">
        <f t="shared" si="298"/>
        <v>0</v>
      </c>
      <c r="Y1577" s="103" t="b">
        <f t="shared" si="299"/>
        <v>0</v>
      </c>
      <c r="Z1577" s="84"/>
      <c r="AA1577" s="84"/>
      <c r="AB1577" s="84" t="s">
        <v>130</v>
      </c>
      <c r="AC1577" s="3"/>
    </row>
    <row r="1578" spans="1:29" ht="14.25" customHeight="1">
      <c r="A1578" s="84" t="s">
        <v>130</v>
      </c>
      <c r="B1578" s="82" t="s">
        <v>122</v>
      </c>
      <c r="C1578" s="82" t="s">
        <v>562</v>
      </c>
      <c r="D1578" s="82">
        <v>1000004286</v>
      </c>
      <c r="E1578" s="82" t="s">
        <v>563</v>
      </c>
      <c r="F1578" s="83">
        <v>45737</v>
      </c>
      <c r="G1578" s="66" t="str">
        <f t="shared" si="288"/>
        <v>Targeted Dealer</v>
      </c>
      <c r="H1578" s="66"/>
      <c r="I1578" s="67">
        <v>65</v>
      </c>
      <c r="J1578" s="67">
        <f t="shared" si="289"/>
        <v>65</v>
      </c>
      <c r="K1578" s="68">
        <v>25</v>
      </c>
      <c r="L1578" s="68">
        <f t="shared" si="290"/>
        <v>40</v>
      </c>
      <c r="M1578" s="68">
        <f t="shared" si="291"/>
        <v>38.46153846153846</v>
      </c>
      <c r="N1578" s="96">
        <v>50</v>
      </c>
      <c r="O1578" s="97" t="str">
        <f t="shared" si="292"/>
        <v>DEC</v>
      </c>
      <c r="P1578" s="96">
        <v>50</v>
      </c>
      <c r="Q1578" s="98">
        <f t="shared" si="293"/>
        <v>-25</v>
      </c>
      <c r="R1578" s="97">
        <f t="shared" si="294"/>
        <v>-0.5</v>
      </c>
      <c r="S1578" s="99" t="str">
        <f t="shared" si="295"/>
        <v>DEGROWTH</v>
      </c>
      <c r="T1578" s="68">
        <v>0</v>
      </c>
      <c r="U1578" s="100" t="str">
        <f t="shared" si="296"/>
        <v/>
      </c>
      <c r="V1578" s="96">
        <v>0</v>
      </c>
      <c r="W1578" s="101">
        <f t="shared" si="297"/>
        <v>25</v>
      </c>
      <c r="X1578" s="102" t="b">
        <f t="shared" si="298"/>
        <v>0</v>
      </c>
      <c r="Y1578" s="103" t="b">
        <f t="shared" si="299"/>
        <v>0</v>
      </c>
      <c r="Z1578" s="84"/>
      <c r="AA1578" s="84"/>
      <c r="AB1578" s="84" t="s">
        <v>130</v>
      </c>
      <c r="AC1578" s="3"/>
    </row>
    <row r="1579" spans="1:29" ht="14.25" customHeight="1">
      <c r="A1579" s="84" t="s">
        <v>131</v>
      </c>
      <c r="B1579" s="82" t="s">
        <v>140</v>
      </c>
      <c r="C1579" s="82" t="s">
        <v>564</v>
      </c>
      <c r="D1579" s="82">
        <v>1000001235</v>
      </c>
      <c r="E1579" s="82" t="s">
        <v>565</v>
      </c>
      <c r="F1579" s="83">
        <v>44739</v>
      </c>
      <c r="G1579" s="66" t="str">
        <f t="shared" si="288"/>
        <v>-</v>
      </c>
      <c r="H1579" s="66"/>
      <c r="I1579" s="67">
        <v>0</v>
      </c>
      <c r="J1579" s="67">
        <f t="shared" si="289"/>
        <v>0</v>
      </c>
      <c r="K1579" s="68">
        <v>0</v>
      </c>
      <c r="L1579" s="68">
        <f t="shared" si="290"/>
        <v>0</v>
      </c>
      <c r="M1579" s="68" t="str">
        <f t="shared" si="291"/>
        <v>-</v>
      </c>
      <c r="N1579" s="96">
        <v>0</v>
      </c>
      <c r="O1579" s="97" t="str">
        <f t="shared" si="292"/>
        <v>DEC</v>
      </c>
      <c r="P1579" s="96">
        <v>0</v>
      </c>
      <c r="Q1579" s="98">
        <f t="shared" si="293"/>
        <v>0</v>
      </c>
      <c r="R1579" s="97" t="str">
        <f t="shared" si="294"/>
        <v xml:space="preserve"> </v>
      </c>
      <c r="S1579" s="99" t="b">
        <f t="shared" si="295"/>
        <v>0</v>
      </c>
      <c r="T1579" s="68">
        <v>0</v>
      </c>
      <c r="U1579" s="100" t="str">
        <f t="shared" si="296"/>
        <v>jAN</v>
      </c>
      <c r="V1579" s="96">
        <v>0</v>
      </c>
      <c r="W1579" s="101">
        <f t="shared" si="297"/>
        <v>0</v>
      </c>
      <c r="X1579" s="102">
        <f t="shared" si="298"/>
        <v>0</v>
      </c>
      <c r="Y1579" s="103" t="b">
        <f t="shared" si="299"/>
        <v>0</v>
      </c>
      <c r="Z1579" s="84"/>
      <c r="AA1579" s="84"/>
      <c r="AB1579" s="84" t="s">
        <v>131</v>
      </c>
      <c r="AC1579" s="3"/>
    </row>
    <row r="1580" spans="1:29" ht="14.25" customHeight="1">
      <c r="A1580" s="84" t="s">
        <v>131</v>
      </c>
      <c r="B1580" s="82" t="s">
        <v>140</v>
      </c>
      <c r="C1580" s="82" t="s">
        <v>3300</v>
      </c>
      <c r="D1580" s="82">
        <v>1000001243</v>
      </c>
      <c r="E1580" s="82" t="s">
        <v>3301</v>
      </c>
      <c r="F1580" s="83">
        <v>44739</v>
      </c>
      <c r="G1580" s="66" t="str">
        <f t="shared" si="288"/>
        <v>Targeted Dealer</v>
      </c>
      <c r="H1580" s="66"/>
      <c r="I1580" s="67">
        <v>12</v>
      </c>
      <c r="J1580" s="67">
        <f t="shared" si="289"/>
        <v>12</v>
      </c>
      <c r="K1580" s="68">
        <v>24</v>
      </c>
      <c r="L1580" s="68">
        <f t="shared" si="290"/>
        <v>-12</v>
      </c>
      <c r="M1580" s="68">
        <f t="shared" si="291"/>
        <v>200</v>
      </c>
      <c r="N1580" s="96">
        <v>12</v>
      </c>
      <c r="O1580" s="97" t="str">
        <f t="shared" si="292"/>
        <v>DEC</v>
      </c>
      <c r="P1580" s="96">
        <v>12</v>
      </c>
      <c r="Q1580" s="98">
        <f t="shared" si="293"/>
        <v>12</v>
      </c>
      <c r="R1580" s="97">
        <f t="shared" si="294"/>
        <v>1</v>
      </c>
      <c r="S1580" s="99" t="str">
        <f t="shared" si="295"/>
        <v>GROWTH</v>
      </c>
      <c r="T1580" s="68">
        <v>0</v>
      </c>
      <c r="U1580" s="100" t="str">
        <f t="shared" si="296"/>
        <v>jAN</v>
      </c>
      <c r="V1580" s="96">
        <v>0</v>
      </c>
      <c r="W1580" s="101">
        <f t="shared" si="297"/>
        <v>24</v>
      </c>
      <c r="X1580" s="102">
        <f t="shared" si="298"/>
        <v>0</v>
      </c>
      <c r="Y1580" s="103" t="b">
        <f t="shared" si="299"/>
        <v>0</v>
      </c>
      <c r="Z1580" s="84"/>
      <c r="AA1580" s="84"/>
      <c r="AB1580" s="84" t="s">
        <v>131</v>
      </c>
      <c r="AC1580" s="3"/>
    </row>
    <row r="1581" spans="1:29" ht="14.25" customHeight="1">
      <c r="A1581" s="84" t="s">
        <v>132</v>
      </c>
      <c r="B1581" s="82" t="s">
        <v>105</v>
      </c>
      <c r="C1581" s="82" t="s">
        <v>3302</v>
      </c>
      <c r="D1581" s="82">
        <v>1000004505</v>
      </c>
      <c r="E1581" s="82" t="s">
        <v>3303</v>
      </c>
      <c r="F1581" s="83">
        <v>45953</v>
      </c>
      <c r="G1581" s="66" t="str">
        <f t="shared" si="288"/>
        <v>Targeted Dealer</v>
      </c>
      <c r="H1581" s="66"/>
      <c r="I1581" s="67">
        <v>100</v>
      </c>
      <c r="J1581" s="67">
        <f t="shared" si="289"/>
        <v>100</v>
      </c>
      <c r="K1581" s="68">
        <v>225</v>
      </c>
      <c r="L1581" s="68">
        <f t="shared" si="290"/>
        <v>-125</v>
      </c>
      <c r="M1581" s="68">
        <f t="shared" si="291"/>
        <v>225</v>
      </c>
      <c r="N1581" s="96">
        <v>124.5</v>
      </c>
      <c r="O1581" s="97" t="str">
        <f t="shared" si="292"/>
        <v>DEC</v>
      </c>
      <c r="P1581" s="96">
        <v>124.5</v>
      </c>
      <c r="Q1581" s="98">
        <f t="shared" si="293"/>
        <v>100.5</v>
      </c>
      <c r="R1581" s="97">
        <f t="shared" si="294"/>
        <v>0.80722891566265065</v>
      </c>
      <c r="S1581" s="99" t="str">
        <f t="shared" si="295"/>
        <v>GROWTH</v>
      </c>
      <c r="T1581" s="68">
        <v>0</v>
      </c>
      <c r="U1581" s="100" t="str">
        <f t="shared" si="296"/>
        <v/>
      </c>
      <c r="V1581" s="96">
        <v>0</v>
      </c>
      <c r="W1581" s="101">
        <f t="shared" si="297"/>
        <v>225</v>
      </c>
      <c r="X1581" s="102" t="b">
        <f t="shared" si="298"/>
        <v>0</v>
      </c>
      <c r="Y1581" s="103" t="b">
        <f t="shared" si="299"/>
        <v>0</v>
      </c>
      <c r="Z1581" s="84"/>
      <c r="AA1581" s="84"/>
      <c r="AB1581" s="84" t="s">
        <v>132</v>
      </c>
      <c r="AC1581" s="3"/>
    </row>
    <row r="1582" spans="1:29" ht="14.25" customHeight="1">
      <c r="A1582" s="84" t="s">
        <v>132</v>
      </c>
      <c r="B1582" s="82" t="s">
        <v>101</v>
      </c>
      <c r="C1582" s="82" t="s">
        <v>3304</v>
      </c>
      <c r="D1582" s="82">
        <v>1000004498</v>
      </c>
      <c r="E1582" s="82" t="s">
        <v>3305</v>
      </c>
      <c r="F1582" s="83">
        <v>45945</v>
      </c>
      <c r="G1582" s="66" t="str">
        <f t="shared" si="288"/>
        <v>Targeted Dealer</v>
      </c>
      <c r="H1582" s="66"/>
      <c r="I1582" s="67">
        <v>50</v>
      </c>
      <c r="J1582" s="67">
        <f t="shared" si="289"/>
        <v>50</v>
      </c>
      <c r="K1582" s="68">
        <v>55</v>
      </c>
      <c r="L1582" s="68">
        <f t="shared" si="290"/>
        <v>-5</v>
      </c>
      <c r="M1582" s="68">
        <f t="shared" si="291"/>
        <v>110</v>
      </c>
      <c r="N1582" s="96">
        <v>50</v>
      </c>
      <c r="O1582" s="97" t="str">
        <f t="shared" si="292"/>
        <v>DEC</v>
      </c>
      <c r="P1582" s="96">
        <v>50</v>
      </c>
      <c r="Q1582" s="98">
        <f t="shared" si="293"/>
        <v>5</v>
      </c>
      <c r="R1582" s="97">
        <f t="shared" si="294"/>
        <v>0.10000000000000009</v>
      </c>
      <c r="S1582" s="99" t="str">
        <f t="shared" si="295"/>
        <v>GROWTH</v>
      </c>
      <c r="T1582" s="68">
        <v>0</v>
      </c>
      <c r="U1582" s="100" t="str">
        <f t="shared" si="296"/>
        <v/>
      </c>
      <c r="V1582" s="96">
        <v>0</v>
      </c>
      <c r="W1582" s="101">
        <f t="shared" si="297"/>
        <v>55</v>
      </c>
      <c r="X1582" s="102" t="b">
        <f t="shared" si="298"/>
        <v>0</v>
      </c>
      <c r="Y1582" s="103" t="b">
        <f t="shared" si="299"/>
        <v>0</v>
      </c>
      <c r="Z1582" s="84"/>
      <c r="AA1582" s="84"/>
      <c r="AB1582" s="84" t="s">
        <v>132</v>
      </c>
      <c r="AC1582" s="3"/>
    </row>
    <row r="1583" spans="1:29" ht="14.25" customHeight="1">
      <c r="A1583" s="84" t="s">
        <v>133</v>
      </c>
      <c r="B1583" s="82" t="s">
        <v>142</v>
      </c>
      <c r="C1583" s="82" t="s">
        <v>3306</v>
      </c>
      <c r="D1583" s="82">
        <v>1000003992</v>
      </c>
      <c r="E1583" s="82" t="s">
        <v>3307</v>
      </c>
      <c r="F1583" s="83">
        <v>45443</v>
      </c>
      <c r="G1583" s="66" t="str">
        <f t="shared" si="288"/>
        <v>Targeted Dealer</v>
      </c>
      <c r="H1583" s="66"/>
      <c r="I1583" s="67">
        <v>80</v>
      </c>
      <c r="J1583" s="67">
        <f t="shared" si="289"/>
        <v>80</v>
      </c>
      <c r="K1583" s="68">
        <v>10</v>
      </c>
      <c r="L1583" s="68">
        <f t="shared" si="290"/>
        <v>70</v>
      </c>
      <c r="M1583" s="68">
        <f t="shared" si="291"/>
        <v>12.5</v>
      </c>
      <c r="N1583" s="96">
        <v>20</v>
      </c>
      <c r="O1583" s="97" t="str">
        <f t="shared" si="292"/>
        <v>DEC</v>
      </c>
      <c r="P1583" s="96">
        <v>20</v>
      </c>
      <c r="Q1583" s="98">
        <f t="shared" si="293"/>
        <v>-10</v>
      </c>
      <c r="R1583" s="97">
        <f t="shared" si="294"/>
        <v>-0.5</v>
      </c>
      <c r="S1583" s="99" t="str">
        <f t="shared" si="295"/>
        <v>DEGROWTH</v>
      </c>
      <c r="T1583" s="68">
        <v>0</v>
      </c>
      <c r="U1583" s="100" t="str">
        <f t="shared" si="296"/>
        <v>jAN</v>
      </c>
      <c r="V1583" s="96">
        <v>0</v>
      </c>
      <c r="W1583" s="101">
        <f t="shared" si="297"/>
        <v>10</v>
      </c>
      <c r="X1583" s="102">
        <f t="shared" si="298"/>
        <v>0</v>
      </c>
      <c r="Y1583" s="103" t="b">
        <f t="shared" si="299"/>
        <v>0</v>
      </c>
      <c r="Z1583" s="84"/>
      <c r="AA1583" s="69"/>
      <c r="AB1583" s="84" t="s">
        <v>133</v>
      </c>
      <c r="AC1583" s="3"/>
    </row>
    <row r="1584" spans="1:29" ht="14.25" customHeight="1">
      <c r="A1584" s="84" t="s">
        <v>133</v>
      </c>
      <c r="B1584" s="82" t="s">
        <v>143</v>
      </c>
      <c r="C1584" s="82" t="s">
        <v>3308</v>
      </c>
      <c r="D1584" s="82">
        <v>1000004483</v>
      </c>
      <c r="E1584" s="82" t="s">
        <v>3309</v>
      </c>
      <c r="F1584" s="83">
        <v>45928</v>
      </c>
      <c r="G1584" s="66" t="str">
        <f t="shared" si="288"/>
        <v>Targeted Dealer</v>
      </c>
      <c r="H1584" s="66"/>
      <c r="I1584" s="67">
        <v>40</v>
      </c>
      <c r="J1584" s="67">
        <f t="shared" si="289"/>
        <v>40</v>
      </c>
      <c r="K1584" s="68">
        <v>45</v>
      </c>
      <c r="L1584" s="68">
        <f t="shared" si="290"/>
        <v>-5</v>
      </c>
      <c r="M1584" s="68">
        <f t="shared" si="291"/>
        <v>112.5</v>
      </c>
      <c r="N1584" s="96">
        <v>30</v>
      </c>
      <c r="O1584" s="97" t="str">
        <f t="shared" si="292"/>
        <v>DEC</v>
      </c>
      <c r="P1584" s="96">
        <v>30</v>
      </c>
      <c r="Q1584" s="98">
        <f t="shared" si="293"/>
        <v>15</v>
      </c>
      <c r="R1584" s="97">
        <f t="shared" si="294"/>
        <v>0.5</v>
      </c>
      <c r="S1584" s="99" t="str">
        <f t="shared" si="295"/>
        <v>GROWTH</v>
      </c>
      <c r="T1584" s="68">
        <v>0</v>
      </c>
      <c r="U1584" s="100" t="str">
        <f t="shared" si="296"/>
        <v/>
      </c>
      <c r="V1584" s="96">
        <v>0</v>
      </c>
      <c r="W1584" s="101">
        <f t="shared" si="297"/>
        <v>45</v>
      </c>
      <c r="X1584" s="102" t="b">
        <f t="shared" si="298"/>
        <v>0</v>
      </c>
      <c r="Y1584" s="103" t="b">
        <f t="shared" si="299"/>
        <v>0</v>
      </c>
      <c r="Z1584" s="84"/>
      <c r="AA1584" s="69"/>
      <c r="AB1584" s="84" t="s">
        <v>133</v>
      </c>
      <c r="AC1584" s="3"/>
    </row>
    <row r="1585" spans="1:29" ht="14.25" customHeight="1">
      <c r="A1585" s="84" t="s">
        <v>133</v>
      </c>
      <c r="B1585" s="82" t="s">
        <v>40</v>
      </c>
      <c r="C1585" s="82" t="s">
        <v>566</v>
      </c>
      <c r="D1585" s="82">
        <v>1000000840</v>
      </c>
      <c r="E1585" s="82" t="s">
        <v>567</v>
      </c>
      <c r="F1585" s="83">
        <v>44738</v>
      </c>
      <c r="G1585" s="66" t="str">
        <f t="shared" si="288"/>
        <v>-</v>
      </c>
      <c r="H1585" s="66"/>
      <c r="I1585" s="67">
        <v>0</v>
      </c>
      <c r="J1585" s="67">
        <f t="shared" si="289"/>
        <v>0</v>
      </c>
      <c r="K1585" s="68">
        <v>0</v>
      </c>
      <c r="L1585" s="68">
        <f t="shared" si="290"/>
        <v>0</v>
      </c>
      <c r="M1585" s="68" t="str">
        <f t="shared" si="291"/>
        <v>-</v>
      </c>
      <c r="N1585" s="96">
        <v>0</v>
      </c>
      <c r="O1585" s="97" t="str">
        <f t="shared" si="292"/>
        <v>DEC</v>
      </c>
      <c r="P1585" s="96">
        <v>0</v>
      </c>
      <c r="Q1585" s="98">
        <f t="shared" si="293"/>
        <v>0</v>
      </c>
      <c r="R1585" s="97" t="str">
        <f t="shared" si="294"/>
        <v xml:space="preserve"> </v>
      </c>
      <c r="S1585" s="99" t="b">
        <f t="shared" si="295"/>
        <v>0</v>
      </c>
      <c r="T1585" s="68">
        <v>0</v>
      </c>
      <c r="U1585" s="100" t="str">
        <f t="shared" si="296"/>
        <v>jAN</v>
      </c>
      <c r="V1585" s="96">
        <v>0</v>
      </c>
      <c r="W1585" s="101">
        <f t="shared" si="297"/>
        <v>0</v>
      </c>
      <c r="X1585" s="102">
        <f t="shared" si="298"/>
        <v>0</v>
      </c>
      <c r="Y1585" s="103" t="b">
        <f t="shared" si="299"/>
        <v>0</v>
      </c>
      <c r="Z1585" s="84"/>
      <c r="AA1585" s="69"/>
      <c r="AB1585" s="84" t="s">
        <v>133</v>
      </c>
      <c r="AC1585" s="3"/>
    </row>
    <row r="1586" spans="1:29" ht="14.25" customHeight="1">
      <c r="A1586" s="84" t="s">
        <v>133</v>
      </c>
      <c r="B1586" s="82" t="s">
        <v>24</v>
      </c>
      <c r="C1586" s="82" t="s">
        <v>568</v>
      </c>
      <c r="D1586" s="82">
        <v>1000004495</v>
      </c>
      <c r="E1586" s="82" t="s">
        <v>569</v>
      </c>
      <c r="F1586" s="83">
        <v>45936</v>
      </c>
      <c r="G1586" s="66" t="str">
        <f t="shared" si="288"/>
        <v>Targeted Dealer</v>
      </c>
      <c r="H1586" s="66"/>
      <c r="I1586" s="67">
        <v>20</v>
      </c>
      <c r="J1586" s="67">
        <f t="shared" si="289"/>
        <v>20</v>
      </c>
      <c r="K1586" s="68">
        <v>0</v>
      </c>
      <c r="L1586" s="68">
        <f t="shared" si="290"/>
        <v>20</v>
      </c>
      <c r="M1586" s="68">
        <f t="shared" si="291"/>
        <v>0</v>
      </c>
      <c r="N1586" s="96">
        <v>0</v>
      </c>
      <c r="O1586" s="97" t="str">
        <f t="shared" si="292"/>
        <v>DEC</v>
      </c>
      <c r="P1586" s="96">
        <v>0</v>
      </c>
      <c r="Q1586" s="98">
        <f t="shared" si="293"/>
        <v>0</v>
      </c>
      <c r="R1586" s="97" t="str">
        <f t="shared" si="294"/>
        <v xml:space="preserve"> </v>
      </c>
      <c r="S1586" s="99" t="b">
        <f t="shared" si="295"/>
        <v>0</v>
      </c>
      <c r="T1586" s="68">
        <v>0</v>
      </c>
      <c r="U1586" s="100" t="str">
        <f t="shared" si="296"/>
        <v/>
      </c>
      <c r="V1586" s="96">
        <v>0</v>
      </c>
      <c r="W1586" s="101">
        <f t="shared" si="297"/>
        <v>0</v>
      </c>
      <c r="X1586" s="102" t="b">
        <f t="shared" si="298"/>
        <v>0</v>
      </c>
      <c r="Y1586" s="103" t="b">
        <f t="shared" si="299"/>
        <v>0</v>
      </c>
      <c r="Z1586" s="84"/>
      <c r="AA1586" s="69"/>
      <c r="AB1586" s="84" t="s">
        <v>133</v>
      </c>
      <c r="AC1586" s="3"/>
    </row>
    <row r="1587" spans="1:29" ht="14.25" customHeight="1">
      <c r="A1587" s="84" t="s">
        <v>133</v>
      </c>
      <c r="B1587" s="82" t="s">
        <v>37</v>
      </c>
      <c r="C1587" s="82" t="s">
        <v>3310</v>
      </c>
      <c r="D1587" s="82">
        <v>1000000406</v>
      </c>
      <c r="E1587" s="82" t="s">
        <v>2310</v>
      </c>
      <c r="F1587" s="83">
        <v>44738</v>
      </c>
      <c r="G1587" s="66" t="str">
        <f t="shared" si="288"/>
        <v>Targeted Dealer</v>
      </c>
      <c r="H1587" s="66"/>
      <c r="I1587" s="67">
        <v>40</v>
      </c>
      <c r="J1587" s="67">
        <f t="shared" si="289"/>
        <v>40</v>
      </c>
      <c r="K1587" s="68">
        <v>37.5</v>
      </c>
      <c r="L1587" s="68">
        <f t="shared" si="290"/>
        <v>2.5</v>
      </c>
      <c r="M1587" s="68">
        <f t="shared" si="291"/>
        <v>93.75</v>
      </c>
      <c r="N1587" s="96">
        <v>40</v>
      </c>
      <c r="O1587" s="97" t="str">
        <f t="shared" si="292"/>
        <v>DEC</v>
      </c>
      <c r="P1587" s="96">
        <v>40</v>
      </c>
      <c r="Q1587" s="98">
        <f t="shared" si="293"/>
        <v>-2.5</v>
      </c>
      <c r="R1587" s="97">
        <f t="shared" si="294"/>
        <v>-6.25E-2</v>
      </c>
      <c r="S1587" s="99" t="str">
        <f t="shared" si="295"/>
        <v>DEGROWTH</v>
      </c>
      <c r="T1587" s="68">
        <v>0</v>
      </c>
      <c r="U1587" s="100" t="str">
        <f t="shared" si="296"/>
        <v>jAN</v>
      </c>
      <c r="V1587" s="96">
        <v>0</v>
      </c>
      <c r="W1587" s="101">
        <f t="shared" si="297"/>
        <v>37.5</v>
      </c>
      <c r="X1587" s="102">
        <f t="shared" si="298"/>
        <v>0</v>
      </c>
      <c r="Y1587" s="103" t="b">
        <f t="shared" si="299"/>
        <v>0</v>
      </c>
      <c r="Z1587" s="84"/>
      <c r="AA1587" s="69"/>
      <c r="AB1587" s="84" t="s">
        <v>133</v>
      </c>
      <c r="AC1587" s="3"/>
    </row>
    <row r="1588" spans="1:29" ht="14.25" customHeight="1">
      <c r="A1588" s="84" t="s">
        <v>133</v>
      </c>
      <c r="B1588" s="82" t="s">
        <v>37</v>
      </c>
      <c r="C1588" s="82" t="s">
        <v>570</v>
      </c>
      <c r="D1588" s="82">
        <v>1000004500</v>
      </c>
      <c r="E1588" s="82" t="s">
        <v>571</v>
      </c>
      <c r="F1588" s="83">
        <v>45948</v>
      </c>
      <c r="G1588" s="66" t="str">
        <f t="shared" si="288"/>
        <v>Targeted Dealer</v>
      </c>
      <c r="H1588" s="66"/>
      <c r="I1588" s="67">
        <v>20</v>
      </c>
      <c r="J1588" s="67">
        <f t="shared" si="289"/>
        <v>20</v>
      </c>
      <c r="K1588" s="68">
        <v>12.5</v>
      </c>
      <c r="L1588" s="68">
        <f t="shared" si="290"/>
        <v>7.5</v>
      </c>
      <c r="M1588" s="68">
        <f t="shared" si="291"/>
        <v>62.5</v>
      </c>
      <c r="N1588" s="96">
        <v>3</v>
      </c>
      <c r="O1588" s="97" t="str">
        <f t="shared" si="292"/>
        <v>DEC</v>
      </c>
      <c r="P1588" s="96">
        <v>3</v>
      </c>
      <c r="Q1588" s="98">
        <f t="shared" si="293"/>
        <v>9.5</v>
      </c>
      <c r="R1588" s="97">
        <f t="shared" si="294"/>
        <v>3.166666666666667</v>
      </c>
      <c r="S1588" s="99" t="str">
        <f t="shared" si="295"/>
        <v>GROWTH</v>
      </c>
      <c r="T1588" s="68">
        <v>0</v>
      </c>
      <c r="U1588" s="100" t="str">
        <f t="shared" si="296"/>
        <v/>
      </c>
      <c r="V1588" s="96">
        <v>0</v>
      </c>
      <c r="W1588" s="101">
        <f t="shared" si="297"/>
        <v>12.5</v>
      </c>
      <c r="X1588" s="102" t="b">
        <f t="shared" si="298"/>
        <v>0</v>
      </c>
      <c r="Y1588" s="103" t="b">
        <f t="shared" si="299"/>
        <v>0</v>
      </c>
      <c r="Z1588" s="84"/>
      <c r="AA1588" s="69"/>
      <c r="AB1588" s="84" t="s">
        <v>133</v>
      </c>
      <c r="AC1588" s="3"/>
    </row>
    <row r="1589" spans="1:29" ht="14.25" customHeight="1">
      <c r="A1589" s="84" t="s">
        <v>133</v>
      </c>
      <c r="B1589" s="82" t="s">
        <v>25</v>
      </c>
      <c r="C1589" s="82" t="s">
        <v>3311</v>
      </c>
      <c r="D1589" s="82">
        <v>1000004507</v>
      </c>
      <c r="E1589" s="82" t="s">
        <v>3312</v>
      </c>
      <c r="F1589" s="83">
        <v>45957</v>
      </c>
      <c r="G1589" s="66" t="str">
        <f t="shared" si="288"/>
        <v>Targeted Dealer</v>
      </c>
      <c r="H1589" s="66"/>
      <c r="I1589" s="67">
        <v>20</v>
      </c>
      <c r="J1589" s="67">
        <f t="shared" si="289"/>
        <v>20</v>
      </c>
      <c r="K1589" s="68">
        <v>20</v>
      </c>
      <c r="L1589" s="68">
        <f t="shared" si="290"/>
        <v>0</v>
      </c>
      <c r="M1589" s="68">
        <f t="shared" si="291"/>
        <v>100</v>
      </c>
      <c r="N1589" s="96">
        <v>20</v>
      </c>
      <c r="O1589" s="97" t="str">
        <f t="shared" si="292"/>
        <v>DEC</v>
      </c>
      <c r="P1589" s="96">
        <v>20</v>
      </c>
      <c r="Q1589" s="98">
        <f t="shared" si="293"/>
        <v>0</v>
      </c>
      <c r="R1589" s="97">
        <f t="shared" si="294"/>
        <v>0</v>
      </c>
      <c r="S1589" s="99" t="str">
        <f t="shared" si="295"/>
        <v>GROWTH</v>
      </c>
      <c r="T1589" s="68">
        <v>0</v>
      </c>
      <c r="U1589" s="100" t="str">
        <f t="shared" si="296"/>
        <v/>
      </c>
      <c r="V1589" s="96">
        <v>0</v>
      </c>
      <c r="W1589" s="101">
        <f t="shared" si="297"/>
        <v>20</v>
      </c>
      <c r="X1589" s="102" t="b">
        <f t="shared" si="298"/>
        <v>0</v>
      </c>
      <c r="Y1589" s="103" t="b">
        <f t="shared" si="299"/>
        <v>0</v>
      </c>
      <c r="Z1589" s="84"/>
      <c r="AA1589" s="69"/>
      <c r="AB1589" s="84" t="s">
        <v>133</v>
      </c>
      <c r="AC1589" s="3"/>
    </row>
    <row r="1590" spans="1:29" ht="14.25" customHeight="1">
      <c r="A1590" s="84" t="s">
        <v>133</v>
      </c>
      <c r="B1590" s="82" t="s">
        <v>52</v>
      </c>
      <c r="C1590" s="82" t="s">
        <v>3955</v>
      </c>
      <c r="D1590" s="82">
        <v>1000000571</v>
      </c>
      <c r="E1590" s="82" t="s">
        <v>3956</v>
      </c>
      <c r="F1590" s="83">
        <v>44738</v>
      </c>
      <c r="G1590" s="66" t="str">
        <f t="shared" si="288"/>
        <v>-</v>
      </c>
      <c r="H1590" s="66"/>
      <c r="I1590" s="67">
        <v>0</v>
      </c>
      <c r="J1590" s="67">
        <f t="shared" si="289"/>
        <v>0</v>
      </c>
      <c r="K1590" s="68">
        <v>0</v>
      </c>
      <c r="L1590" s="68">
        <f t="shared" si="290"/>
        <v>0</v>
      </c>
      <c r="M1590" s="68" t="str">
        <f t="shared" si="291"/>
        <v>-</v>
      </c>
      <c r="N1590" s="96">
        <v>0</v>
      </c>
      <c r="O1590" s="97" t="str">
        <f t="shared" si="292"/>
        <v>DEC</v>
      </c>
      <c r="P1590" s="96">
        <v>0</v>
      </c>
      <c r="Q1590" s="98">
        <f t="shared" si="293"/>
        <v>0</v>
      </c>
      <c r="R1590" s="97" t="str">
        <f t="shared" si="294"/>
        <v xml:space="preserve"> </v>
      </c>
      <c r="S1590" s="99" t="b">
        <f t="shared" si="295"/>
        <v>0</v>
      </c>
      <c r="T1590" s="68">
        <v>0</v>
      </c>
      <c r="U1590" s="100" t="str">
        <f t="shared" si="296"/>
        <v>jAN</v>
      </c>
      <c r="V1590" s="96">
        <v>0</v>
      </c>
      <c r="W1590" s="101">
        <f t="shared" si="297"/>
        <v>0</v>
      </c>
      <c r="X1590" s="102">
        <f t="shared" si="298"/>
        <v>0</v>
      </c>
      <c r="Y1590" s="103" t="b">
        <f t="shared" si="299"/>
        <v>0</v>
      </c>
      <c r="Z1590" s="84"/>
      <c r="AA1590" s="69"/>
      <c r="AB1590" s="84" t="s">
        <v>133</v>
      </c>
      <c r="AC1590" s="3"/>
    </row>
    <row r="1591" spans="1:29" ht="14.25" customHeight="1">
      <c r="A1591" s="84" t="s">
        <v>133</v>
      </c>
      <c r="B1591" s="82" t="s">
        <v>52</v>
      </c>
      <c r="C1591" s="82" t="s">
        <v>3313</v>
      </c>
      <c r="D1591" s="82">
        <v>1000004512</v>
      </c>
      <c r="E1591" s="82" t="s">
        <v>3314</v>
      </c>
      <c r="F1591" s="83">
        <v>45959</v>
      </c>
      <c r="G1591" s="66" t="str">
        <f t="shared" si="288"/>
        <v>Targeted Dealer</v>
      </c>
      <c r="H1591" s="66"/>
      <c r="I1591" s="67">
        <v>160</v>
      </c>
      <c r="J1591" s="67">
        <f t="shared" si="289"/>
        <v>160</v>
      </c>
      <c r="K1591" s="68">
        <v>233</v>
      </c>
      <c r="L1591" s="68">
        <f t="shared" si="290"/>
        <v>-73</v>
      </c>
      <c r="M1591" s="68">
        <f t="shared" si="291"/>
        <v>145.625</v>
      </c>
      <c r="N1591" s="96">
        <v>302</v>
      </c>
      <c r="O1591" s="97" t="str">
        <f t="shared" si="292"/>
        <v>DEC</v>
      </c>
      <c r="P1591" s="96">
        <v>302</v>
      </c>
      <c r="Q1591" s="98">
        <f t="shared" si="293"/>
        <v>-69</v>
      </c>
      <c r="R1591" s="97">
        <f t="shared" si="294"/>
        <v>-0.22847682119205293</v>
      </c>
      <c r="S1591" s="99" t="str">
        <f t="shared" si="295"/>
        <v>DEGROWTH</v>
      </c>
      <c r="T1591" s="68">
        <v>0</v>
      </c>
      <c r="U1591" s="100" t="str">
        <f t="shared" si="296"/>
        <v/>
      </c>
      <c r="V1591" s="96">
        <v>0</v>
      </c>
      <c r="W1591" s="101">
        <f t="shared" si="297"/>
        <v>233</v>
      </c>
      <c r="X1591" s="102" t="b">
        <f t="shared" si="298"/>
        <v>0</v>
      </c>
      <c r="Y1591" s="103" t="b">
        <f t="shared" si="299"/>
        <v>0</v>
      </c>
      <c r="Z1591" s="84"/>
      <c r="AA1591" s="69"/>
      <c r="AB1591" s="84" t="s">
        <v>133</v>
      </c>
      <c r="AC1591" s="3"/>
    </row>
    <row r="1592" spans="1:29" ht="14.25" customHeight="1">
      <c r="A1592" s="84" t="s">
        <v>133</v>
      </c>
      <c r="B1592" s="82" t="s">
        <v>55</v>
      </c>
      <c r="C1592" s="82" t="s">
        <v>572</v>
      </c>
      <c r="D1592" s="82">
        <v>1000003494</v>
      </c>
      <c r="E1592" s="82" t="s">
        <v>573</v>
      </c>
      <c r="F1592" s="83">
        <v>45039</v>
      </c>
      <c r="G1592" s="66" t="str">
        <f t="shared" si="288"/>
        <v>-</v>
      </c>
      <c r="H1592" s="66"/>
      <c r="I1592" s="67">
        <v>0</v>
      </c>
      <c r="J1592" s="67">
        <f t="shared" si="289"/>
        <v>0</v>
      </c>
      <c r="K1592" s="68">
        <v>0</v>
      </c>
      <c r="L1592" s="68">
        <f t="shared" si="290"/>
        <v>0</v>
      </c>
      <c r="M1592" s="68" t="str">
        <f t="shared" si="291"/>
        <v>-</v>
      </c>
      <c r="N1592" s="96">
        <v>0</v>
      </c>
      <c r="O1592" s="97" t="str">
        <f t="shared" si="292"/>
        <v>DEC</v>
      </c>
      <c r="P1592" s="96">
        <v>0</v>
      </c>
      <c r="Q1592" s="98">
        <f t="shared" si="293"/>
        <v>0</v>
      </c>
      <c r="R1592" s="97" t="str">
        <f t="shared" si="294"/>
        <v xml:space="preserve"> </v>
      </c>
      <c r="S1592" s="99" t="b">
        <f t="shared" si="295"/>
        <v>0</v>
      </c>
      <c r="T1592" s="68">
        <v>0</v>
      </c>
      <c r="U1592" s="100" t="str">
        <f t="shared" si="296"/>
        <v>jAN</v>
      </c>
      <c r="V1592" s="96">
        <v>0</v>
      </c>
      <c r="W1592" s="101">
        <f t="shared" si="297"/>
        <v>0</v>
      </c>
      <c r="X1592" s="102">
        <f t="shared" si="298"/>
        <v>0</v>
      </c>
      <c r="Y1592" s="103" t="b">
        <f t="shared" si="299"/>
        <v>0</v>
      </c>
      <c r="Z1592" s="84"/>
      <c r="AA1592" s="69"/>
      <c r="AB1592" s="84" t="s">
        <v>133</v>
      </c>
      <c r="AC1592" s="3"/>
    </row>
    <row r="1593" spans="1:29" ht="14.25" customHeight="1">
      <c r="A1593" s="84" t="s">
        <v>133</v>
      </c>
      <c r="B1593" s="82" t="s">
        <v>21</v>
      </c>
      <c r="C1593" s="82" t="s">
        <v>3315</v>
      </c>
      <c r="D1593" s="82">
        <v>1000004485</v>
      </c>
      <c r="E1593" s="82" t="s">
        <v>3316</v>
      </c>
      <c r="F1593" s="83">
        <v>45937</v>
      </c>
      <c r="G1593" s="66" t="str">
        <f t="shared" si="288"/>
        <v>Targeted Dealer</v>
      </c>
      <c r="H1593" s="66"/>
      <c r="I1593" s="67">
        <v>39</v>
      </c>
      <c r="J1593" s="67">
        <f t="shared" si="289"/>
        <v>39</v>
      </c>
      <c r="K1593" s="68">
        <v>15</v>
      </c>
      <c r="L1593" s="68">
        <f t="shared" si="290"/>
        <v>24</v>
      </c>
      <c r="M1593" s="68">
        <f t="shared" si="291"/>
        <v>38.46153846153846</v>
      </c>
      <c r="N1593" s="96">
        <v>33</v>
      </c>
      <c r="O1593" s="97" t="str">
        <f t="shared" si="292"/>
        <v>DEC</v>
      </c>
      <c r="P1593" s="96">
        <v>33</v>
      </c>
      <c r="Q1593" s="98">
        <f t="shared" si="293"/>
        <v>-18</v>
      </c>
      <c r="R1593" s="97">
        <f t="shared" si="294"/>
        <v>-0.54545454545454541</v>
      </c>
      <c r="S1593" s="99" t="str">
        <f t="shared" si="295"/>
        <v>DEGROWTH</v>
      </c>
      <c r="T1593" s="68">
        <v>0</v>
      </c>
      <c r="U1593" s="100" t="str">
        <f t="shared" si="296"/>
        <v/>
      </c>
      <c r="V1593" s="96">
        <v>0</v>
      </c>
      <c r="W1593" s="101">
        <f t="shared" si="297"/>
        <v>15</v>
      </c>
      <c r="X1593" s="102" t="b">
        <f t="shared" si="298"/>
        <v>0</v>
      </c>
      <c r="Y1593" s="103" t="b">
        <f t="shared" si="299"/>
        <v>0</v>
      </c>
      <c r="Z1593" s="84"/>
      <c r="AA1593" s="69"/>
      <c r="AB1593" s="84" t="s">
        <v>133</v>
      </c>
      <c r="AC1593" s="3"/>
    </row>
    <row r="1594" spans="1:29" ht="14.25" customHeight="1">
      <c r="A1594" s="84" t="s">
        <v>133</v>
      </c>
      <c r="B1594" s="82" t="s">
        <v>21</v>
      </c>
      <c r="C1594" s="82" t="s">
        <v>3317</v>
      </c>
      <c r="D1594" s="82">
        <v>1000004497</v>
      </c>
      <c r="E1594" s="82" t="s">
        <v>3318</v>
      </c>
      <c r="F1594" s="83">
        <v>45943</v>
      </c>
      <c r="G1594" s="66" t="str">
        <f t="shared" si="288"/>
        <v>Targeted Dealer</v>
      </c>
      <c r="H1594" s="66"/>
      <c r="I1594" s="67">
        <v>40</v>
      </c>
      <c r="J1594" s="67">
        <f t="shared" si="289"/>
        <v>40</v>
      </c>
      <c r="K1594" s="68">
        <v>31.5</v>
      </c>
      <c r="L1594" s="68">
        <f t="shared" si="290"/>
        <v>8.5</v>
      </c>
      <c r="M1594" s="68">
        <f t="shared" si="291"/>
        <v>78.75</v>
      </c>
      <c r="N1594" s="96">
        <v>30</v>
      </c>
      <c r="O1594" s="97" t="str">
        <f t="shared" si="292"/>
        <v>DEC</v>
      </c>
      <c r="P1594" s="96">
        <v>30</v>
      </c>
      <c r="Q1594" s="98">
        <f t="shared" si="293"/>
        <v>1.5</v>
      </c>
      <c r="R1594" s="97">
        <f t="shared" si="294"/>
        <v>5.0000000000000044E-2</v>
      </c>
      <c r="S1594" s="99" t="str">
        <f t="shared" si="295"/>
        <v>GROWTH</v>
      </c>
      <c r="T1594" s="68">
        <v>0</v>
      </c>
      <c r="U1594" s="100" t="str">
        <f t="shared" si="296"/>
        <v/>
      </c>
      <c r="V1594" s="96">
        <v>0</v>
      </c>
      <c r="W1594" s="101">
        <f t="shared" si="297"/>
        <v>31.5</v>
      </c>
      <c r="X1594" s="102" t="b">
        <f t="shared" si="298"/>
        <v>0</v>
      </c>
      <c r="Y1594" s="103" t="b">
        <f t="shared" si="299"/>
        <v>0</v>
      </c>
      <c r="Z1594" s="84"/>
      <c r="AA1594" s="69"/>
      <c r="AB1594" s="84" t="s">
        <v>133</v>
      </c>
      <c r="AC1594" s="3"/>
    </row>
    <row r="1595" spans="1:29" ht="14.25" customHeight="1">
      <c r="A1595" s="84" t="s">
        <v>133</v>
      </c>
      <c r="B1595" s="82" t="s">
        <v>21</v>
      </c>
      <c r="C1595" s="82" t="s">
        <v>3319</v>
      </c>
      <c r="D1595" s="82">
        <v>1000000663</v>
      </c>
      <c r="E1595" s="82" t="s">
        <v>3320</v>
      </c>
      <c r="F1595" s="83">
        <v>44738</v>
      </c>
      <c r="G1595" s="66" t="str">
        <f t="shared" si="288"/>
        <v>-</v>
      </c>
      <c r="H1595" s="66"/>
      <c r="I1595" s="67">
        <v>0</v>
      </c>
      <c r="J1595" s="67">
        <f t="shared" si="289"/>
        <v>0</v>
      </c>
      <c r="K1595" s="68">
        <v>0</v>
      </c>
      <c r="L1595" s="68">
        <f t="shared" si="290"/>
        <v>0</v>
      </c>
      <c r="M1595" s="68" t="str">
        <f t="shared" si="291"/>
        <v>-</v>
      </c>
      <c r="N1595" s="96">
        <v>26</v>
      </c>
      <c r="O1595" s="97" t="str">
        <f t="shared" si="292"/>
        <v>DEC</v>
      </c>
      <c r="P1595" s="96">
        <v>26</v>
      </c>
      <c r="Q1595" s="98">
        <f t="shared" si="293"/>
        <v>-26</v>
      </c>
      <c r="R1595" s="97">
        <f t="shared" si="294"/>
        <v>-1</v>
      </c>
      <c r="S1595" s="99" t="str">
        <f t="shared" si="295"/>
        <v>DEGROWTH</v>
      </c>
      <c r="T1595" s="68">
        <v>0</v>
      </c>
      <c r="U1595" s="100" t="str">
        <f t="shared" si="296"/>
        <v>jAN</v>
      </c>
      <c r="V1595" s="96">
        <v>0</v>
      </c>
      <c r="W1595" s="101">
        <f t="shared" si="297"/>
        <v>0</v>
      </c>
      <c r="X1595" s="102">
        <f t="shared" si="298"/>
        <v>0</v>
      </c>
      <c r="Y1595" s="103" t="b">
        <f t="shared" si="299"/>
        <v>0</v>
      </c>
      <c r="Z1595" s="84"/>
      <c r="AA1595" s="69"/>
      <c r="AB1595" s="84" t="s">
        <v>133</v>
      </c>
      <c r="AC1595" s="3"/>
    </row>
    <row r="1596" spans="1:29" ht="14.25" customHeight="1">
      <c r="A1596" s="84" t="s">
        <v>133</v>
      </c>
      <c r="B1596" s="82" t="s">
        <v>48</v>
      </c>
      <c r="C1596" s="82" t="s">
        <v>3321</v>
      </c>
      <c r="D1596" s="82">
        <v>1000004457</v>
      </c>
      <c r="E1596" s="82" t="s">
        <v>3322</v>
      </c>
      <c r="F1596" s="83">
        <v>45906</v>
      </c>
      <c r="G1596" s="66" t="str">
        <f t="shared" si="288"/>
        <v>Targeted Dealer</v>
      </c>
      <c r="H1596" s="66"/>
      <c r="I1596" s="67">
        <v>45</v>
      </c>
      <c r="J1596" s="67">
        <f t="shared" si="289"/>
        <v>45</v>
      </c>
      <c r="K1596" s="68">
        <v>122.5</v>
      </c>
      <c r="L1596" s="68">
        <f t="shared" si="290"/>
        <v>-77.5</v>
      </c>
      <c r="M1596" s="68">
        <f t="shared" si="291"/>
        <v>272.22222222222223</v>
      </c>
      <c r="N1596" s="96">
        <v>40</v>
      </c>
      <c r="O1596" s="97" t="str">
        <f t="shared" si="292"/>
        <v>DEC</v>
      </c>
      <c r="P1596" s="96">
        <v>40</v>
      </c>
      <c r="Q1596" s="98">
        <f t="shared" si="293"/>
        <v>82.5</v>
      </c>
      <c r="R1596" s="97">
        <f t="shared" si="294"/>
        <v>2.0625</v>
      </c>
      <c r="S1596" s="99" t="str">
        <f t="shared" si="295"/>
        <v>GROWTH</v>
      </c>
      <c r="T1596" s="68">
        <v>0</v>
      </c>
      <c r="U1596" s="100" t="str">
        <f t="shared" si="296"/>
        <v/>
      </c>
      <c r="V1596" s="96">
        <v>0</v>
      </c>
      <c r="W1596" s="101">
        <f t="shared" si="297"/>
        <v>122.5</v>
      </c>
      <c r="X1596" s="102" t="b">
        <f t="shared" si="298"/>
        <v>0</v>
      </c>
      <c r="Y1596" s="103" t="b">
        <f t="shared" si="299"/>
        <v>0</v>
      </c>
      <c r="Z1596" s="84"/>
      <c r="AA1596" s="69"/>
      <c r="AB1596" s="84" t="s">
        <v>133</v>
      </c>
      <c r="AC1596" s="3"/>
    </row>
    <row r="1597" spans="1:29" ht="14.25" customHeight="1">
      <c r="A1597" s="84" t="s">
        <v>133</v>
      </c>
      <c r="B1597" s="82" t="s">
        <v>48</v>
      </c>
      <c r="C1597" s="82" t="s">
        <v>574</v>
      </c>
      <c r="D1597" s="82">
        <v>1000004482</v>
      </c>
      <c r="E1597" s="82" t="s">
        <v>575</v>
      </c>
      <c r="F1597" s="83">
        <v>45924</v>
      </c>
      <c r="G1597" s="66" t="str">
        <f t="shared" si="288"/>
        <v>Targeted Dealer</v>
      </c>
      <c r="H1597" s="66"/>
      <c r="I1597" s="67">
        <v>50</v>
      </c>
      <c r="J1597" s="67">
        <f t="shared" si="289"/>
        <v>50</v>
      </c>
      <c r="K1597" s="68">
        <v>26</v>
      </c>
      <c r="L1597" s="68">
        <f t="shared" si="290"/>
        <v>24</v>
      </c>
      <c r="M1597" s="68">
        <f t="shared" si="291"/>
        <v>52</v>
      </c>
      <c r="N1597" s="96">
        <v>0</v>
      </c>
      <c r="O1597" s="97" t="str">
        <f t="shared" si="292"/>
        <v>DEC</v>
      </c>
      <c r="P1597" s="96">
        <v>0</v>
      </c>
      <c r="Q1597" s="98">
        <f t="shared" si="293"/>
        <v>26</v>
      </c>
      <c r="R1597" s="97" t="str">
        <f t="shared" si="294"/>
        <v xml:space="preserve"> </v>
      </c>
      <c r="S1597" s="99" t="b">
        <f t="shared" si="295"/>
        <v>0</v>
      </c>
      <c r="T1597" s="68">
        <v>0</v>
      </c>
      <c r="U1597" s="100" t="str">
        <f t="shared" si="296"/>
        <v/>
      </c>
      <c r="V1597" s="96">
        <v>0</v>
      </c>
      <c r="W1597" s="101">
        <f t="shared" si="297"/>
        <v>26</v>
      </c>
      <c r="X1597" s="102" t="b">
        <f t="shared" si="298"/>
        <v>0</v>
      </c>
      <c r="Y1597" s="103" t="b">
        <f t="shared" si="299"/>
        <v>0</v>
      </c>
      <c r="Z1597" s="84"/>
      <c r="AA1597" s="69"/>
      <c r="AB1597" s="84" t="s">
        <v>133</v>
      </c>
      <c r="AC1597" s="3"/>
    </row>
    <row r="1598" spans="1:29" ht="14.25" customHeight="1">
      <c r="A1598" s="84" t="s">
        <v>134</v>
      </c>
      <c r="B1598" s="82" t="s">
        <v>61</v>
      </c>
      <c r="C1598" s="82" t="s">
        <v>3323</v>
      </c>
      <c r="D1598" s="82">
        <v>1000004496</v>
      </c>
      <c r="E1598" s="82" t="s">
        <v>3324</v>
      </c>
      <c r="F1598" s="83">
        <v>45938</v>
      </c>
      <c r="G1598" s="66" t="str">
        <f t="shared" si="288"/>
        <v>Targeted Dealer</v>
      </c>
      <c r="H1598" s="66"/>
      <c r="I1598" s="67">
        <v>25</v>
      </c>
      <c r="J1598" s="67">
        <f t="shared" si="289"/>
        <v>25</v>
      </c>
      <c r="K1598" s="68">
        <v>24.5</v>
      </c>
      <c r="L1598" s="68">
        <f t="shared" si="290"/>
        <v>0.5</v>
      </c>
      <c r="M1598" s="68">
        <f t="shared" si="291"/>
        <v>98</v>
      </c>
      <c r="N1598" s="96">
        <v>25</v>
      </c>
      <c r="O1598" s="97" t="str">
        <f t="shared" si="292"/>
        <v>DEC</v>
      </c>
      <c r="P1598" s="96">
        <v>25</v>
      </c>
      <c r="Q1598" s="98">
        <f t="shared" si="293"/>
        <v>-0.5</v>
      </c>
      <c r="R1598" s="97">
        <f t="shared" si="294"/>
        <v>-2.0000000000000018E-2</v>
      </c>
      <c r="S1598" s="99" t="str">
        <f t="shared" si="295"/>
        <v>DEGROWTH</v>
      </c>
      <c r="T1598" s="68">
        <v>0</v>
      </c>
      <c r="U1598" s="100" t="str">
        <f t="shared" si="296"/>
        <v/>
      </c>
      <c r="V1598" s="96">
        <v>0</v>
      </c>
      <c r="W1598" s="101">
        <f t="shared" si="297"/>
        <v>24.5</v>
      </c>
      <c r="X1598" s="102" t="b">
        <f t="shared" si="298"/>
        <v>0</v>
      </c>
      <c r="Y1598" s="103" t="b">
        <f t="shared" si="299"/>
        <v>0</v>
      </c>
      <c r="Z1598" s="84"/>
      <c r="AA1598" s="69"/>
      <c r="AB1598" s="84" t="s">
        <v>134</v>
      </c>
      <c r="AC1598" s="3"/>
    </row>
    <row r="1599" spans="1:29" ht="14.25" customHeight="1">
      <c r="A1599" s="84" t="s">
        <v>134</v>
      </c>
      <c r="B1599" s="82" t="s">
        <v>58</v>
      </c>
      <c r="C1599" s="82" t="s">
        <v>576</v>
      </c>
      <c r="D1599" s="82">
        <v>1000004428</v>
      </c>
      <c r="E1599" s="82" t="s">
        <v>577</v>
      </c>
      <c r="F1599" s="83">
        <v>45869</v>
      </c>
      <c r="G1599" s="66" t="str">
        <f t="shared" si="288"/>
        <v>Targeted Dealer</v>
      </c>
      <c r="H1599" s="66"/>
      <c r="I1599" s="67">
        <v>13</v>
      </c>
      <c r="J1599" s="67">
        <f t="shared" si="289"/>
        <v>13</v>
      </c>
      <c r="K1599" s="68">
        <v>0</v>
      </c>
      <c r="L1599" s="68">
        <f t="shared" si="290"/>
        <v>13</v>
      </c>
      <c r="M1599" s="68">
        <f t="shared" si="291"/>
        <v>0</v>
      </c>
      <c r="N1599" s="96">
        <v>0</v>
      </c>
      <c r="O1599" s="97" t="str">
        <f t="shared" si="292"/>
        <v>DEC</v>
      </c>
      <c r="P1599" s="96">
        <v>0</v>
      </c>
      <c r="Q1599" s="98">
        <f t="shared" si="293"/>
        <v>0</v>
      </c>
      <c r="R1599" s="97" t="str">
        <f t="shared" si="294"/>
        <v xml:space="preserve"> </v>
      </c>
      <c r="S1599" s="99" t="b">
        <f t="shared" si="295"/>
        <v>0</v>
      </c>
      <c r="T1599" s="68">
        <v>0</v>
      </c>
      <c r="U1599" s="100" t="str">
        <f t="shared" si="296"/>
        <v/>
      </c>
      <c r="V1599" s="96">
        <v>0</v>
      </c>
      <c r="W1599" s="101">
        <f t="shared" si="297"/>
        <v>0</v>
      </c>
      <c r="X1599" s="102" t="b">
        <f t="shared" si="298"/>
        <v>0</v>
      </c>
      <c r="Y1599" s="103" t="b">
        <f t="shared" si="299"/>
        <v>0</v>
      </c>
      <c r="Z1599" s="84"/>
      <c r="AA1599" s="69"/>
      <c r="AB1599" s="84" t="s">
        <v>134</v>
      </c>
      <c r="AC1599" s="3"/>
    </row>
    <row r="1600" spans="1:29" ht="14.25" customHeight="1">
      <c r="A1600" s="84" t="s">
        <v>134</v>
      </c>
      <c r="B1600" s="82" t="s">
        <v>62</v>
      </c>
      <c r="C1600" s="82" t="s">
        <v>3325</v>
      </c>
      <c r="D1600" s="82">
        <v>1000004432</v>
      </c>
      <c r="E1600" s="82" t="s">
        <v>3326</v>
      </c>
      <c r="F1600" s="83">
        <v>45856</v>
      </c>
      <c r="G1600" s="66" t="str">
        <f t="shared" si="288"/>
        <v>Targeted Dealer</v>
      </c>
      <c r="H1600" s="66"/>
      <c r="I1600" s="67">
        <v>50</v>
      </c>
      <c r="J1600" s="67">
        <f t="shared" si="289"/>
        <v>50</v>
      </c>
      <c r="K1600" s="68">
        <v>39.5</v>
      </c>
      <c r="L1600" s="68">
        <f t="shared" si="290"/>
        <v>10.5</v>
      </c>
      <c r="M1600" s="68">
        <f t="shared" si="291"/>
        <v>79</v>
      </c>
      <c r="N1600" s="96">
        <v>46</v>
      </c>
      <c r="O1600" s="97" t="str">
        <f t="shared" si="292"/>
        <v>DEC</v>
      </c>
      <c r="P1600" s="96">
        <v>46</v>
      </c>
      <c r="Q1600" s="98">
        <f t="shared" si="293"/>
        <v>-6.5</v>
      </c>
      <c r="R1600" s="97">
        <f t="shared" si="294"/>
        <v>-0.14130434782608692</v>
      </c>
      <c r="S1600" s="99" t="str">
        <f t="shared" si="295"/>
        <v>DEGROWTH</v>
      </c>
      <c r="T1600" s="68">
        <v>0</v>
      </c>
      <c r="U1600" s="100" t="str">
        <f t="shared" si="296"/>
        <v/>
      </c>
      <c r="V1600" s="96">
        <v>0</v>
      </c>
      <c r="W1600" s="101">
        <f t="shared" si="297"/>
        <v>39.5</v>
      </c>
      <c r="X1600" s="102" t="b">
        <f t="shared" si="298"/>
        <v>0</v>
      </c>
      <c r="Y1600" s="103" t="b">
        <f t="shared" si="299"/>
        <v>0</v>
      </c>
      <c r="Z1600" s="84"/>
      <c r="AA1600" s="69"/>
      <c r="AB1600" s="84" t="s">
        <v>134</v>
      </c>
      <c r="AC1600" s="3"/>
    </row>
    <row r="1601" spans="1:29" ht="14.25" customHeight="1">
      <c r="A1601" s="84" t="s">
        <v>134</v>
      </c>
      <c r="B1601" s="82" t="s">
        <v>62</v>
      </c>
      <c r="C1601" s="82" t="s">
        <v>578</v>
      </c>
      <c r="D1601" s="82">
        <v>1000000362</v>
      </c>
      <c r="E1601" s="82" t="s">
        <v>579</v>
      </c>
      <c r="F1601" s="83">
        <v>44738</v>
      </c>
      <c r="G1601" s="66" t="str">
        <f t="shared" si="288"/>
        <v>Targeted Dealer</v>
      </c>
      <c r="H1601" s="66"/>
      <c r="I1601" s="67">
        <v>20</v>
      </c>
      <c r="J1601" s="67">
        <f t="shared" si="289"/>
        <v>20</v>
      </c>
      <c r="K1601" s="68">
        <v>0</v>
      </c>
      <c r="L1601" s="68">
        <f t="shared" si="290"/>
        <v>20</v>
      </c>
      <c r="M1601" s="68">
        <f t="shared" si="291"/>
        <v>0</v>
      </c>
      <c r="N1601" s="96">
        <v>0</v>
      </c>
      <c r="O1601" s="97" t="str">
        <f t="shared" si="292"/>
        <v>DEC</v>
      </c>
      <c r="P1601" s="96">
        <v>0</v>
      </c>
      <c r="Q1601" s="98">
        <f t="shared" si="293"/>
        <v>0</v>
      </c>
      <c r="R1601" s="97" t="str">
        <f t="shared" si="294"/>
        <v xml:space="preserve"> </v>
      </c>
      <c r="S1601" s="99" t="b">
        <f t="shared" si="295"/>
        <v>0</v>
      </c>
      <c r="T1601" s="68">
        <v>0</v>
      </c>
      <c r="U1601" s="100" t="str">
        <f t="shared" si="296"/>
        <v>jAN</v>
      </c>
      <c r="V1601" s="96">
        <v>0</v>
      </c>
      <c r="W1601" s="101">
        <f t="shared" si="297"/>
        <v>0</v>
      </c>
      <c r="X1601" s="102">
        <f t="shared" si="298"/>
        <v>0</v>
      </c>
      <c r="Y1601" s="103" t="b">
        <f t="shared" si="299"/>
        <v>0</v>
      </c>
      <c r="Z1601" s="84"/>
      <c r="AA1601" s="69"/>
      <c r="AB1601" s="84" t="s">
        <v>134</v>
      </c>
      <c r="AC1601" s="3"/>
    </row>
    <row r="1602" spans="1:29" ht="14.25" customHeight="1">
      <c r="A1602" s="84" t="s">
        <v>134</v>
      </c>
      <c r="B1602" s="82" t="s">
        <v>67</v>
      </c>
      <c r="C1602" s="82" t="s">
        <v>580</v>
      </c>
      <c r="D1602" s="82">
        <v>1000004503</v>
      </c>
      <c r="E1602" s="82" t="s">
        <v>581</v>
      </c>
      <c r="F1602" s="83">
        <v>45952</v>
      </c>
      <c r="G1602" s="66" t="str">
        <f t="shared" si="288"/>
        <v>Targeted Dealer</v>
      </c>
      <c r="H1602" s="66"/>
      <c r="I1602" s="67">
        <v>20</v>
      </c>
      <c r="J1602" s="67">
        <f t="shared" si="289"/>
        <v>20</v>
      </c>
      <c r="K1602" s="68">
        <v>0</v>
      </c>
      <c r="L1602" s="68">
        <f t="shared" si="290"/>
        <v>20</v>
      </c>
      <c r="M1602" s="68">
        <f t="shared" si="291"/>
        <v>0</v>
      </c>
      <c r="N1602" s="96">
        <v>0</v>
      </c>
      <c r="O1602" s="97" t="str">
        <f t="shared" si="292"/>
        <v>DEC</v>
      </c>
      <c r="P1602" s="96">
        <v>0</v>
      </c>
      <c r="Q1602" s="98">
        <f t="shared" si="293"/>
        <v>0</v>
      </c>
      <c r="R1602" s="97" t="str">
        <f t="shared" si="294"/>
        <v xml:space="preserve"> </v>
      </c>
      <c r="S1602" s="99" t="b">
        <f t="shared" si="295"/>
        <v>0</v>
      </c>
      <c r="T1602" s="68">
        <v>0</v>
      </c>
      <c r="U1602" s="100" t="str">
        <f t="shared" si="296"/>
        <v/>
      </c>
      <c r="V1602" s="96">
        <v>0</v>
      </c>
      <c r="W1602" s="101">
        <f t="shared" si="297"/>
        <v>0</v>
      </c>
      <c r="X1602" s="102" t="b">
        <f t="shared" si="298"/>
        <v>0</v>
      </c>
      <c r="Y1602" s="103" t="b">
        <f t="shared" si="299"/>
        <v>0</v>
      </c>
      <c r="Z1602" s="84"/>
      <c r="AA1602" s="69"/>
      <c r="AB1602" s="84" t="s">
        <v>134</v>
      </c>
      <c r="AC1602" s="3"/>
    </row>
    <row r="1603" spans="1:29" ht="14.25" customHeight="1">
      <c r="A1603" s="84" t="s">
        <v>134</v>
      </c>
      <c r="B1603" s="82" t="s">
        <v>79</v>
      </c>
      <c r="C1603" s="82" t="s">
        <v>582</v>
      </c>
      <c r="D1603" s="82">
        <v>1000004492</v>
      </c>
      <c r="E1603" s="82" t="s">
        <v>583</v>
      </c>
      <c r="F1603" s="83">
        <v>45926</v>
      </c>
      <c r="G1603" s="66" t="str">
        <f t="shared" ref="G1603:G1666" si="300">IF(I1603&gt;0,"Targeted Dealer","-")</f>
        <v>Targeted Dealer</v>
      </c>
      <c r="H1603" s="66"/>
      <c r="I1603" s="67">
        <v>20</v>
      </c>
      <c r="J1603" s="67">
        <f t="shared" ref="J1603:J1666" si="301">I1603/$J$1*($J$1-$E$1)</f>
        <v>20</v>
      </c>
      <c r="K1603" s="68">
        <v>0</v>
      </c>
      <c r="L1603" s="68">
        <f t="shared" ref="L1603:L1666" si="302">I1603-K1603</f>
        <v>20</v>
      </c>
      <c r="M1603" s="68">
        <f t="shared" ref="M1603:M1666" si="303">IFERROR((K1603/J1603%),"-")</f>
        <v>0</v>
      </c>
      <c r="N1603" s="96">
        <v>4.5</v>
      </c>
      <c r="O1603" s="97" t="str">
        <f t="shared" ref="O1603:O1666" si="304">IF(F1603&lt;=$P$2,"DEC","")</f>
        <v>DEC</v>
      </c>
      <c r="P1603" s="96">
        <v>4.5</v>
      </c>
      <c r="Q1603" s="98">
        <f t="shared" ref="Q1603:Q1666" si="305">K1603-P1603</f>
        <v>-4.5</v>
      </c>
      <c r="R1603" s="97">
        <f t="shared" ref="R1603:R1666" si="306">IFERROR(IF(O1603="Dec",(K1603/P1603-1))," ")</f>
        <v>-1</v>
      </c>
      <c r="S1603" s="99" t="str">
        <f t="shared" ref="S1603:S1666" si="307">IF(N1603&gt;0,IF(O1603="","-",IF(R1603&lt;0%,"DEGROWTH","GROWTH")))</f>
        <v>DEGROWTH</v>
      </c>
      <c r="T1603" s="68">
        <v>0</v>
      </c>
      <c r="U1603" s="100" t="str">
        <f t="shared" ref="U1603:U1666" si="308">IF(F1603&lt;=$V$2,"jAN","")</f>
        <v/>
      </c>
      <c r="V1603" s="96">
        <v>0</v>
      </c>
      <c r="W1603" s="101">
        <f t="shared" ref="W1603:W1666" si="309">K1603-V1603</f>
        <v>0</v>
      </c>
      <c r="X1603" s="102" t="b">
        <f t="shared" ref="X1603:X1666" si="310">IFERROR(IF(U1603="Jan",(K1603/V1603-1)),0)</f>
        <v>0</v>
      </c>
      <c r="Y1603" s="103" t="b">
        <f t="shared" ref="Y1603:Y1666" si="311">IF(T1603&gt;0,IF(U1603="","-",IF(X1603&lt;0%,"DEGROWTH","GROWTH")))</f>
        <v>0</v>
      </c>
      <c r="Z1603" s="84"/>
      <c r="AA1603" s="69"/>
      <c r="AB1603" s="84" t="s">
        <v>134</v>
      </c>
      <c r="AC1603" s="3"/>
    </row>
    <row r="1604" spans="1:29" ht="14.25" customHeight="1">
      <c r="A1604" s="84" t="s">
        <v>134</v>
      </c>
      <c r="B1604" s="82" t="s">
        <v>79</v>
      </c>
      <c r="C1604" s="82" t="s">
        <v>3327</v>
      </c>
      <c r="D1604" s="82">
        <v>1000004506</v>
      </c>
      <c r="E1604" s="82" t="s">
        <v>3328</v>
      </c>
      <c r="F1604" s="83">
        <v>45957</v>
      </c>
      <c r="G1604" s="66" t="str">
        <f t="shared" si="300"/>
        <v>Targeted Dealer</v>
      </c>
      <c r="H1604" s="66"/>
      <c r="I1604" s="67">
        <v>40</v>
      </c>
      <c r="J1604" s="67">
        <f t="shared" si="301"/>
        <v>40</v>
      </c>
      <c r="K1604" s="68">
        <v>140</v>
      </c>
      <c r="L1604" s="68">
        <f t="shared" si="302"/>
        <v>-100</v>
      </c>
      <c r="M1604" s="68">
        <f t="shared" si="303"/>
        <v>350</v>
      </c>
      <c r="N1604" s="96">
        <v>30</v>
      </c>
      <c r="O1604" s="97" t="str">
        <f t="shared" si="304"/>
        <v>DEC</v>
      </c>
      <c r="P1604" s="96">
        <v>30</v>
      </c>
      <c r="Q1604" s="98">
        <f t="shared" si="305"/>
        <v>110</v>
      </c>
      <c r="R1604" s="97">
        <f t="shared" si="306"/>
        <v>3.666666666666667</v>
      </c>
      <c r="S1604" s="99" t="str">
        <f t="shared" si="307"/>
        <v>GROWTH</v>
      </c>
      <c r="T1604" s="68">
        <v>0</v>
      </c>
      <c r="U1604" s="100" t="str">
        <f t="shared" si="308"/>
        <v/>
      </c>
      <c r="V1604" s="96">
        <v>0</v>
      </c>
      <c r="W1604" s="101">
        <f t="shared" si="309"/>
        <v>140</v>
      </c>
      <c r="X1604" s="102" t="b">
        <f t="shared" si="310"/>
        <v>0</v>
      </c>
      <c r="Y1604" s="103" t="b">
        <f t="shared" si="311"/>
        <v>0</v>
      </c>
      <c r="Z1604" s="84"/>
      <c r="AA1604" s="69"/>
      <c r="AB1604" s="84" t="s">
        <v>134</v>
      </c>
      <c r="AC1604" s="3"/>
    </row>
    <row r="1605" spans="1:29" ht="14.25" customHeight="1">
      <c r="A1605" s="84" t="s">
        <v>134</v>
      </c>
      <c r="B1605" s="82" t="s">
        <v>71</v>
      </c>
      <c r="C1605" s="82" t="s">
        <v>3329</v>
      </c>
      <c r="D1605" s="82">
        <v>1000004466</v>
      </c>
      <c r="E1605" s="82" t="s">
        <v>3330</v>
      </c>
      <c r="F1605" s="83">
        <v>45898</v>
      </c>
      <c r="G1605" s="66" t="str">
        <f t="shared" si="300"/>
        <v>Targeted Dealer</v>
      </c>
      <c r="H1605" s="66"/>
      <c r="I1605" s="67">
        <v>35</v>
      </c>
      <c r="J1605" s="67">
        <f t="shared" si="301"/>
        <v>35</v>
      </c>
      <c r="K1605" s="68">
        <v>0</v>
      </c>
      <c r="L1605" s="68">
        <f t="shared" si="302"/>
        <v>35</v>
      </c>
      <c r="M1605" s="68">
        <f t="shared" si="303"/>
        <v>0</v>
      </c>
      <c r="N1605" s="96">
        <v>30</v>
      </c>
      <c r="O1605" s="97" t="str">
        <f t="shared" si="304"/>
        <v>DEC</v>
      </c>
      <c r="P1605" s="96">
        <v>30</v>
      </c>
      <c r="Q1605" s="98">
        <f t="shared" si="305"/>
        <v>-30</v>
      </c>
      <c r="R1605" s="97">
        <f t="shared" si="306"/>
        <v>-1</v>
      </c>
      <c r="S1605" s="99" t="str">
        <f t="shared" si="307"/>
        <v>DEGROWTH</v>
      </c>
      <c r="T1605" s="68">
        <v>0</v>
      </c>
      <c r="U1605" s="100" t="str">
        <f t="shared" si="308"/>
        <v/>
      </c>
      <c r="V1605" s="96">
        <v>0</v>
      </c>
      <c r="W1605" s="101">
        <f t="shared" si="309"/>
        <v>0</v>
      </c>
      <c r="X1605" s="102" t="b">
        <f t="shared" si="310"/>
        <v>0</v>
      </c>
      <c r="Y1605" s="103" t="b">
        <f t="shared" si="311"/>
        <v>0</v>
      </c>
      <c r="Z1605" s="84"/>
      <c r="AA1605" s="69"/>
      <c r="AB1605" s="84" t="s">
        <v>134</v>
      </c>
      <c r="AC1605" s="3"/>
    </row>
    <row r="1606" spans="1:29" ht="14.25" customHeight="1">
      <c r="A1606" s="84" t="s">
        <v>134</v>
      </c>
      <c r="B1606" s="82" t="s">
        <v>71</v>
      </c>
      <c r="C1606" s="82" t="s">
        <v>584</v>
      </c>
      <c r="D1606" s="82">
        <v>1000004484</v>
      </c>
      <c r="E1606" s="82" t="s">
        <v>585</v>
      </c>
      <c r="F1606" s="83">
        <v>45936</v>
      </c>
      <c r="G1606" s="66" t="str">
        <f t="shared" si="300"/>
        <v>Targeted Dealer</v>
      </c>
      <c r="H1606" s="66"/>
      <c r="I1606" s="67">
        <v>30</v>
      </c>
      <c r="J1606" s="67">
        <f t="shared" si="301"/>
        <v>30</v>
      </c>
      <c r="K1606" s="68">
        <v>0</v>
      </c>
      <c r="L1606" s="68">
        <f t="shared" si="302"/>
        <v>30</v>
      </c>
      <c r="M1606" s="68">
        <f t="shared" si="303"/>
        <v>0</v>
      </c>
      <c r="N1606" s="96">
        <v>0</v>
      </c>
      <c r="O1606" s="97" t="str">
        <f t="shared" si="304"/>
        <v>DEC</v>
      </c>
      <c r="P1606" s="96">
        <v>0</v>
      </c>
      <c r="Q1606" s="98">
        <f t="shared" si="305"/>
        <v>0</v>
      </c>
      <c r="R1606" s="97" t="str">
        <f t="shared" si="306"/>
        <v xml:space="preserve"> </v>
      </c>
      <c r="S1606" s="99" t="b">
        <f t="shared" si="307"/>
        <v>0</v>
      </c>
      <c r="T1606" s="68">
        <v>0</v>
      </c>
      <c r="U1606" s="100" t="str">
        <f t="shared" si="308"/>
        <v/>
      </c>
      <c r="V1606" s="96">
        <v>0</v>
      </c>
      <c r="W1606" s="101">
        <f t="shared" si="309"/>
        <v>0</v>
      </c>
      <c r="X1606" s="102" t="b">
        <f t="shared" si="310"/>
        <v>0</v>
      </c>
      <c r="Y1606" s="103" t="b">
        <f t="shared" si="311"/>
        <v>0</v>
      </c>
      <c r="Z1606" s="84"/>
      <c r="AA1606" s="69"/>
      <c r="AB1606" s="84" t="s">
        <v>134</v>
      </c>
      <c r="AC1606" s="3"/>
    </row>
    <row r="1607" spans="1:29" ht="14.25" customHeight="1">
      <c r="A1607" s="84" t="s">
        <v>134</v>
      </c>
      <c r="B1607" s="82" t="s">
        <v>71</v>
      </c>
      <c r="C1607" s="82" t="s">
        <v>3331</v>
      </c>
      <c r="D1607" s="82">
        <v>1000004502</v>
      </c>
      <c r="E1607" s="82" t="s">
        <v>3332</v>
      </c>
      <c r="F1607" s="83">
        <v>45952</v>
      </c>
      <c r="G1607" s="66" t="str">
        <f t="shared" si="300"/>
        <v>Targeted Dealer</v>
      </c>
      <c r="H1607" s="66"/>
      <c r="I1607" s="67">
        <v>75</v>
      </c>
      <c r="J1607" s="67">
        <f t="shared" si="301"/>
        <v>75</v>
      </c>
      <c r="K1607" s="68">
        <v>120</v>
      </c>
      <c r="L1607" s="68">
        <f t="shared" si="302"/>
        <v>-45</v>
      </c>
      <c r="M1607" s="68">
        <f t="shared" si="303"/>
        <v>160</v>
      </c>
      <c r="N1607" s="96">
        <v>90</v>
      </c>
      <c r="O1607" s="97" t="str">
        <f t="shared" si="304"/>
        <v>DEC</v>
      </c>
      <c r="P1607" s="96">
        <v>90</v>
      </c>
      <c r="Q1607" s="98">
        <f t="shared" si="305"/>
        <v>30</v>
      </c>
      <c r="R1607" s="97">
        <f t="shared" si="306"/>
        <v>0.33333333333333326</v>
      </c>
      <c r="S1607" s="99" t="str">
        <f t="shared" si="307"/>
        <v>GROWTH</v>
      </c>
      <c r="T1607" s="68">
        <v>0</v>
      </c>
      <c r="U1607" s="100" t="str">
        <f t="shared" si="308"/>
        <v/>
      </c>
      <c r="V1607" s="96">
        <v>0</v>
      </c>
      <c r="W1607" s="101">
        <f t="shared" si="309"/>
        <v>120</v>
      </c>
      <c r="X1607" s="102" t="b">
        <f t="shared" si="310"/>
        <v>0</v>
      </c>
      <c r="Y1607" s="103" t="b">
        <f t="shared" si="311"/>
        <v>0</v>
      </c>
      <c r="Z1607" s="84"/>
      <c r="AA1607" s="69"/>
      <c r="AB1607" s="84" t="s">
        <v>134</v>
      </c>
      <c r="AC1607" s="3"/>
    </row>
    <row r="1608" spans="1:29" ht="14.25" customHeight="1">
      <c r="A1608" s="84" t="s">
        <v>130</v>
      </c>
      <c r="B1608" s="82" t="s">
        <v>111</v>
      </c>
      <c r="C1608" s="82" t="s">
        <v>3333</v>
      </c>
      <c r="D1608" s="82">
        <v>1000004508</v>
      </c>
      <c r="E1608" s="82" t="s">
        <v>3334</v>
      </c>
      <c r="F1608" s="83">
        <v>45958</v>
      </c>
      <c r="G1608" s="66" t="str">
        <f t="shared" si="300"/>
        <v>Targeted Dealer</v>
      </c>
      <c r="H1608" s="66"/>
      <c r="I1608" s="67">
        <v>80</v>
      </c>
      <c r="J1608" s="67">
        <f t="shared" si="301"/>
        <v>80</v>
      </c>
      <c r="K1608" s="68">
        <v>35</v>
      </c>
      <c r="L1608" s="68">
        <f t="shared" si="302"/>
        <v>45</v>
      </c>
      <c r="M1608" s="68">
        <f t="shared" si="303"/>
        <v>43.75</v>
      </c>
      <c r="N1608" s="96">
        <v>16</v>
      </c>
      <c r="O1608" s="97" t="str">
        <f t="shared" si="304"/>
        <v>DEC</v>
      </c>
      <c r="P1608" s="96">
        <v>16</v>
      </c>
      <c r="Q1608" s="98">
        <f t="shared" si="305"/>
        <v>19</v>
      </c>
      <c r="R1608" s="97">
        <f t="shared" si="306"/>
        <v>1.1875</v>
      </c>
      <c r="S1608" s="99" t="str">
        <f t="shared" si="307"/>
        <v>GROWTH</v>
      </c>
      <c r="T1608" s="68">
        <v>0</v>
      </c>
      <c r="U1608" s="100" t="str">
        <f t="shared" si="308"/>
        <v/>
      </c>
      <c r="V1608" s="96">
        <v>0</v>
      </c>
      <c r="W1608" s="101">
        <f t="shared" si="309"/>
        <v>35</v>
      </c>
      <c r="X1608" s="102" t="b">
        <f t="shared" si="310"/>
        <v>0</v>
      </c>
      <c r="Y1608" s="103" t="b">
        <f t="shared" si="311"/>
        <v>0</v>
      </c>
      <c r="Z1608" s="84"/>
      <c r="AA1608" s="84"/>
      <c r="AB1608" s="84" t="s">
        <v>130</v>
      </c>
      <c r="AC1608" s="3"/>
    </row>
    <row r="1609" spans="1:29" ht="14.25" customHeight="1">
      <c r="A1609" s="84" t="s">
        <v>130</v>
      </c>
      <c r="B1609" s="82" t="s">
        <v>521</v>
      </c>
      <c r="C1609" s="82" t="s">
        <v>3335</v>
      </c>
      <c r="D1609" s="82">
        <v>1000004488</v>
      </c>
      <c r="E1609" s="82" t="s">
        <v>3336</v>
      </c>
      <c r="F1609" s="83">
        <v>45948</v>
      </c>
      <c r="G1609" s="66" t="str">
        <f t="shared" si="300"/>
        <v>Targeted Dealer</v>
      </c>
      <c r="H1609" s="66"/>
      <c r="I1609" s="67">
        <v>25</v>
      </c>
      <c r="J1609" s="67">
        <f t="shared" si="301"/>
        <v>25</v>
      </c>
      <c r="K1609" s="68">
        <v>30</v>
      </c>
      <c r="L1609" s="68">
        <f t="shared" si="302"/>
        <v>-5</v>
      </c>
      <c r="M1609" s="68">
        <f t="shared" si="303"/>
        <v>120</v>
      </c>
      <c r="N1609" s="96">
        <v>25</v>
      </c>
      <c r="O1609" s="97" t="str">
        <f t="shared" si="304"/>
        <v>DEC</v>
      </c>
      <c r="P1609" s="96">
        <v>25</v>
      </c>
      <c r="Q1609" s="98">
        <f t="shared" si="305"/>
        <v>5</v>
      </c>
      <c r="R1609" s="97">
        <f t="shared" si="306"/>
        <v>0.19999999999999996</v>
      </c>
      <c r="S1609" s="99" t="str">
        <f t="shared" si="307"/>
        <v>GROWTH</v>
      </c>
      <c r="T1609" s="68">
        <v>0</v>
      </c>
      <c r="U1609" s="100" t="str">
        <f t="shared" si="308"/>
        <v/>
      </c>
      <c r="V1609" s="96">
        <v>0</v>
      </c>
      <c r="W1609" s="101">
        <f t="shared" si="309"/>
        <v>30</v>
      </c>
      <c r="X1609" s="102" t="b">
        <f t="shared" si="310"/>
        <v>0</v>
      </c>
      <c r="Y1609" s="103" t="b">
        <f t="shared" si="311"/>
        <v>0</v>
      </c>
      <c r="Z1609" s="84"/>
      <c r="AA1609" s="84"/>
      <c r="AB1609" s="84" t="s">
        <v>130</v>
      </c>
      <c r="AC1609" s="3"/>
    </row>
    <row r="1610" spans="1:29" ht="14.25" customHeight="1">
      <c r="A1610" s="84" t="s">
        <v>132</v>
      </c>
      <c r="B1610" s="82" t="s">
        <v>101</v>
      </c>
      <c r="C1610" s="82" t="e">
        <f>#N/A</f>
        <v>#N/A</v>
      </c>
      <c r="D1610" s="82">
        <v>1000004514</v>
      </c>
      <c r="E1610" s="82" t="s">
        <v>3337</v>
      </c>
      <c r="F1610" s="83">
        <v>45967</v>
      </c>
      <c r="G1610" s="66" t="str">
        <f t="shared" si="300"/>
        <v>Targeted Dealer</v>
      </c>
      <c r="H1610" s="66"/>
      <c r="I1610" s="67">
        <v>100</v>
      </c>
      <c r="J1610" s="67">
        <f t="shared" si="301"/>
        <v>100</v>
      </c>
      <c r="K1610" s="68">
        <v>325</v>
      </c>
      <c r="L1610" s="68">
        <f t="shared" si="302"/>
        <v>-225</v>
      </c>
      <c r="M1610" s="68">
        <f t="shared" si="303"/>
        <v>325</v>
      </c>
      <c r="N1610" s="96">
        <v>200</v>
      </c>
      <c r="O1610" s="97" t="str">
        <f t="shared" si="304"/>
        <v>DEC</v>
      </c>
      <c r="P1610" s="96">
        <v>200</v>
      </c>
      <c r="Q1610" s="98">
        <f t="shared" si="305"/>
        <v>125</v>
      </c>
      <c r="R1610" s="97">
        <f t="shared" si="306"/>
        <v>0.625</v>
      </c>
      <c r="S1610" s="99" t="str">
        <f t="shared" si="307"/>
        <v>GROWTH</v>
      </c>
      <c r="T1610" s="68">
        <v>0</v>
      </c>
      <c r="U1610" s="100" t="str">
        <f t="shared" si="308"/>
        <v/>
      </c>
      <c r="V1610" s="96">
        <v>0</v>
      </c>
      <c r="W1610" s="101">
        <f t="shared" si="309"/>
        <v>325</v>
      </c>
      <c r="X1610" s="102" t="b">
        <f t="shared" si="310"/>
        <v>0</v>
      </c>
      <c r="Y1610" s="103" t="b">
        <f t="shared" si="311"/>
        <v>0</v>
      </c>
      <c r="Z1610" s="84"/>
      <c r="AA1610" s="84"/>
      <c r="AB1610" s="84" t="s">
        <v>132</v>
      </c>
      <c r="AC1610" s="3"/>
    </row>
    <row r="1611" spans="1:29" ht="14.25" customHeight="1">
      <c r="A1611" s="84" t="s">
        <v>133</v>
      </c>
      <c r="B1611" s="82" t="s">
        <v>141</v>
      </c>
      <c r="C1611" s="82" t="s">
        <v>3338</v>
      </c>
      <c r="D1611" s="82">
        <v>1000004542</v>
      </c>
      <c r="E1611" s="82" t="s">
        <v>3339</v>
      </c>
      <c r="F1611" s="83">
        <v>45978</v>
      </c>
      <c r="G1611" s="66" t="str">
        <f t="shared" si="300"/>
        <v>Targeted Dealer</v>
      </c>
      <c r="H1611" s="66"/>
      <c r="I1611" s="67">
        <v>60</v>
      </c>
      <c r="J1611" s="67">
        <f t="shared" si="301"/>
        <v>60</v>
      </c>
      <c r="K1611" s="68">
        <v>66</v>
      </c>
      <c r="L1611" s="68">
        <f t="shared" si="302"/>
        <v>-6</v>
      </c>
      <c r="M1611" s="68">
        <f t="shared" si="303"/>
        <v>110</v>
      </c>
      <c r="N1611" s="96">
        <v>49.5</v>
      </c>
      <c r="O1611" s="97" t="str">
        <f t="shared" si="304"/>
        <v>DEC</v>
      </c>
      <c r="P1611" s="96">
        <v>49.5</v>
      </c>
      <c r="Q1611" s="98">
        <f t="shared" si="305"/>
        <v>16.5</v>
      </c>
      <c r="R1611" s="97">
        <f t="shared" si="306"/>
        <v>0.33333333333333326</v>
      </c>
      <c r="S1611" s="99" t="str">
        <f t="shared" si="307"/>
        <v>GROWTH</v>
      </c>
      <c r="T1611" s="68">
        <v>0</v>
      </c>
      <c r="U1611" s="100" t="str">
        <f t="shared" si="308"/>
        <v/>
      </c>
      <c r="V1611" s="96">
        <v>0</v>
      </c>
      <c r="W1611" s="101">
        <f t="shared" si="309"/>
        <v>66</v>
      </c>
      <c r="X1611" s="102" t="b">
        <f t="shared" si="310"/>
        <v>0</v>
      </c>
      <c r="Y1611" s="103" t="b">
        <f t="shared" si="311"/>
        <v>0</v>
      </c>
      <c r="Z1611" s="84"/>
      <c r="AA1611" s="69"/>
      <c r="AB1611" s="84" t="s">
        <v>133</v>
      </c>
      <c r="AC1611" s="3"/>
    </row>
    <row r="1612" spans="1:29" ht="14.25" customHeight="1">
      <c r="A1612" s="84" t="s">
        <v>133</v>
      </c>
      <c r="B1612" s="82" t="s">
        <v>142</v>
      </c>
      <c r="C1612" s="82" t="s">
        <v>3340</v>
      </c>
      <c r="D1612" s="82">
        <v>1000004543</v>
      </c>
      <c r="E1612" s="82" t="s">
        <v>3341</v>
      </c>
      <c r="F1612" s="83">
        <v>45978</v>
      </c>
      <c r="G1612" s="66" t="str">
        <f t="shared" si="300"/>
        <v>Targeted Dealer</v>
      </c>
      <c r="H1612" s="66"/>
      <c r="I1612" s="67">
        <v>100</v>
      </c>
      <c r="J1612" s="67">
        <f t="shared" si="301"/>
        <v>100</v>
      </c>
      <c r="K1612" s="68">
        <v>117.5</v>
      </c>
      <c r="L1612" s="68">
        <f t="shared" si="302"/>
        <v>-17.5</v>
      </c>
      <c r="M1612" s="68">
        <f t="shared" si="303"/>
        <v>117.5</v>
      </c>
      <c r="N1612" s="96">
        <v>100</v>
      </c>
      <c r="O1612" s="97" t="str">
        <f t="shared" si="304"/>
        <v>DEC</v>
      </c>
      <c r="P1612" s="96">
        <v>100</v>
      </c>
      <c r="Q1612" s="98">
        <f t="shared" si="305"/>
        <v>17.5</v>
      </c>
      <c r="R1612" s="97">
        <f t="shared" si="306"/>
        <v>0.17500000000000004</v>
      </c>
      <c r="S1612" s="99" t="str">
        <f t="shared" si="307"/>
        <v>GROWTH</v>
      </c>
      <c r="T1612" s="68">
        <v>0</v>
      </c>
      <c r="U1612" s="100" t="str">
        <f t="shared" si="308"/>
        <v/>
      </c>
      <c r="V1612" s="96">
        <v>0</v>
      </c>
      <c r="W1612" s="101">
        <f t="shared" si="309"/>
        <v>117.5</v>
      </c>
      <c r="X1612" s="102" t="b">
        <f t="shared" si="310"/>
        <v>0</v>
      </c>
      <c r="Y1612" s="103" t="b">
        <f t="shared" si="311"/>
        <v>0</v>
      </c>
      <c r="Z1612" s="84"/>
      <c r="AA1612" s="69"/>
      <c r="AB1612" s="84" t="s">
        <v>133</v>
      </c>
      <c r="AC1612" s="3"/>
    </row>
    <row r="1613" spans="1:29" ht="14.25" customHeight="1">
      <c r="A1613" s="84" t="s">
        <v>133</v>
      </c>
      <c r="B1613" s="82" t="s">
        <v>43</v>
      </c>
      <c r="C1613" s="82" t="s">
        <v>3342</v>
      </c>
      <c r="D1613" s="82">
        <v>1000004532</v>
      </c>
      <c r="E1613" s="82" t="s">
        <v>3343</v>
      </c>
      <c r="F1613" s="83">
        <v>45972</v>
      </c>
      <c r="G1613" s="66" t="str">
        <f t="shared" si="300"/>
        <v>Targeted Dealer</v>
      </c>
      <c r="H1613" s="66"/>
      <c r="I1613" s="67">
        <v>250</v>
      </c>
      <c r="J1613" s="67">
        <f t="shared" si="301"/>
        <v>250</v>
      </c>
      <c r="K1613" s="68">
        <v>325</v>
      </c>
      <c r="L1613" s="68">
        <f t="shared" si="302"/>
        <v>-75</v>
      </c>
      <c r="M1613" s="68">
        <f t="shared" si="303"/>
        <v>130</v>
      </c>
      <c r="N1613" s="96">
        <v>260.5</v>
      </c>
      <c r="O1613" s="97" t="str">
        <f t="shared" si="304"/>
        <v>DEC</v>
      </c>
      <c r="P1613" s="96">
        <v>260.5</v>
      </c>
      <c r="Q1613" s="98">
        <f t="shared" si="305"/>
        <v>64.5</v>
      </c>
      <c r="R1613" s="97">
        <f t="shared" si="306"/>
        <v>0.24760076775431861</v>
      </c>
      <c r="S1613" s="99" t="str">
        <f t="shared" si="307"/>
        <v>GROWTH</v>
      </c>
      <c r="T1613" s="68">
        <v>0</v>
      </c>
      <c r="U1613" s="100" t="str">
        <f t="shared" si="308"/>
        <v/>
      </c>
      <c r="V1613" s="96">
        <v>0</v>
      </c>
      <c r="W1613" s="101">
        <f t="shared" si="309"/>
        <v>325</v>
      </c>
      <c r="X1613" s="102" t="b">
        <f t="shared" si="310"/>
        <v>0</v>
      </c>
      <c r="Y1613" s="103" t="b">
        <f t="shared" si="311"/>
        <v>0</v>
      </c>
      <c r="Z1613" s="84"/>
      <c r="AA1613" s="69"/>
      <c r="AB1613" s="84" t="s">
        <v>133</v>
      </c>
      <c r="AC1613" s="3"/>
    </row>
    <row r="1614" spans="1:29" ht="14.25" customHeight="1">
      <c r="A1614" s="84" t="s">
        <v>133</v>
      </c>
      <c r="B1614" s="82" t="s">
        <v>51</v>
      </c>
      <c r="C1614" s="82" t="s">
        <v>3344</v>
      </c>
      <c r="D1614" s="82">
        <v>1000004504</v>
      </c>
      <c r="E1614" s="82" t="s">
        <v>3345</v>
      </c>
      <c r="F1614" s="83">
        <v>45952</v>
      </c>
      <c r="G1614" s="66" t="str">
        <f t="shared" si="300"/>
        <v>Targeted Dealer</v>
      </c>
      <c r="H1614" s="66"/>
      <c r="I1614" s="67">
        <v>56</v>
      </c>
      <c r="J1614" s="67">
        <f t="shared" si="301"/>
        <v>56</v>
      </c>
      <c r="K1614" s="68">
        <v>55</v>
      </c>
      <c r="L1614" s="68">
        <f t="shared" si="302"/>
        <v>1</v>
      </c>
      <c r="M1614" s="68">
        <f t="shared" si="303"/>
        <v>98.214285714285708</v>
      </c>
      <c r="N1614" s="96">
        <v>43</v>
      </c>
      <c r="O1614" s="97" t="str">
        <f t="shared" si="304"/>
        <v>DEC</v>
      </c>
      <c r="P1614" s="96">
        <v>43</v>
      </c>
      <c r="Q1614" s="98">
        <f t="shared" si="305"/>
        <v>12</v>
      </c>
      <c r="R1614" s="97">
        <f t="shared" si="306"/>
        <v>0.27906976744186052</v>
      </c>
      <c r="S1614" s="99" t="str">
        <f t="shared" si="307"/>
        <v>GROWTH</v>
      </c>
      <c r="T1614" s="68">
        <v>0</v>
      </c>
      <c r="U1614" s="100" t="str">
        <f t="shared" si="308"/>
        <v/>
      </c>
      <c r="V1614" s="96">
        <v>0</v>
      </c>
      <c r="W1614" s="101">
        <f t="shared" si="309"/>
        <v>55</v>
      </c>
      <c r="X1614" s="102" t="b">
        <f t="shared" si="310"/>
        <v>0</v>
      </c>
      <c r="Y1614" s="103" t="b">
        <f t="shared" si="311"/>
        <v>0</v>
      </c>
      <c r="Z1614" s="84"/>
      <c r="AA1614" s="69"/>
      <c r="AB1614" s="84" t="s">
        <v>133</v>
      </c>
      <c r="AC1614" s="3"/>
    </row>
    <row r="1615" spans="1:29" ht="14.25" customHeight="1">
      <c r="A1615" s="84" t="s">
        <v>133</v>
      </c>
      <c r="B1615" s="82" t="s">
        <v>52</v>
      </c>
      <c r="C1615" s="82" t="s">
        <v>3346</v>
      </c>
      <c r="D1615" s="82">
        <v>1000004393</v>
      </c>
      <c r="E1615" s="82" t="s">
        <v>3347</v>
      </c>
      <c r="F1615" s="83">
        <v>45825</v>
      </c>
      <c r="G1615" s="66" t="str">
        <f t="shared" si="300"/>
        <v>Targeted Dealer</v>
      </c>
      <c r="H1615" s="66"/>
      <c r="I1615" s="67">
        <v>40</v>
      </c>
      <c r="J1615" s="67">
        <f t="shared" si="301"/>
        <v>40</v>
      </c>
      <c r="K1615" s="68">
        <v>70</v>
      </c>
      <c r="L1615" s="68">
        <f t="shared" si="302"/>
        <v>-30</v>
      </c>
      <c r="M1615" s="68">
        <f t="shared" si="303"/>
        <v>175</v>
      </c>
      <c r="N1615" s="96">
        <v>35</v>
      </c>
      <c r="O1615" s="97" t="str">
        <f t="shared" si="304"/>
        <v>DEC</v>
      </c>
      <c r="P1615" s="96">
        <v>35</v>
      </c>
      <c r="Q1615" s="98">
        <f t="shared" si="305"/>
        <v>35</v>
      </c>
      <c r="R1615" s="97">
        <f t="shared" si="306"/>
        <v>1</v>
      </c>
      <c r="S1615" s="99" t="str">
        <f t="shared" si="307"/>
        <v>GROWTH</v>
      </c>
      <c r="T1615" s="68">
        <v>0</v>
      </c>
      <c r="U1615" s="100" t="str">
        <f t="shared" si="308"/>
        <v/>
      </c>
      <c r="V1615" s="96">
        <v>0</v>
      </c>
      <c r="W1615" s="101">
        <f t="shared" si="309"/>
        <v>70</v>
      </c>
      <c r="X1615" s="102" t="b">
        <f t="shared" si="310"/>
        <v>0</v>
      </c>
      <c r="Y1615" s="103" t="b">
        <f t="shared" si="311"/>
        <v>0</v>
      </c>
      <c r="Z1615" s="84"/>
      <c r="AA1615" s="69"/>
      <c r="AB1615" s="84" t="s">
        <v>133</v>
      </c>
      <c r="AC1615" s="3"/>
    </row>
    <row r="1616" spans="1:29" ht="14.25" customHeight="1">
      <c r="A1616" s="84" t="s">
        <v>133</v>
      </c>
      <c r="B1616" s="82" t="s">
        <v>55</v>
      </c>
      <c r="C1616" s="82" t="s">
        <v>3348</v>
      </c>
      <c r="D1616" s="82">
        <v>1000004509</v>
      </c>
      <c r="E1616" s="82" t="s">
        <v>3349</v>
      </c>
      <c r="F1616" s="83">
        <v>45961</v>
      </c>
      <c r="G1616" s="66" t="str">
        <f t="shared" si="300"/>
        <v>Targeted Dealer</v>
      </c>
      <c r="H1616" s="66"/>
      <c r="I1616" s="67">
        <v>105</v>
      </c>
      <c r="J1616" s="67">
        <f t="shared" si="301"/>
        <v>105</v>
      </c>
      <c r="K1616" s="68">
        <v>105</v>
      </c>
      <c r="L1616" s="68">
        <f t="shared" si="302"/>
        <v>0</v>
      </c>
      <c r="M1616" s="68">
        <f t="shared" si="303"/>
        <v>100</v>
      </c>
      <c r="N1616" s="96">
        <v>105</v>
      </c>
      <c r="O1616" s="97" t="str">
        <f t="shared" si="304"/>
        <v>DEC</v>
      </c>
      <c r="P1616" s="96">
        <v>105</v>
      </c>
      <c r="Q1616" s="98">
        <f t="shared" si="305"/>
        <v>0</v>
      </c>
      <c r="R1616" s="97">
        <f t="shared" si="306"/>
        <v>0</v>
      </c>
      <c r="S1616" s="99" t="str">
        <f t="shared" si="307"/>
        <v>GROWTH</v>
      </c>
      <c r="T1616" s="68">
        <v>0</v>
      </c>
      <c r="U1616" s="100" t="str">
        <f t="shared" si="308"/>
        <v/>
      </c>
      <c r="V1616" s="96">
        <v>0</v>
      </c>
      <c r="W1616" s="101">
        <f t="shared" si="309"/>
        <v>105</v>
      </c>
      <c r="X1616" s="102" t="b">
        <f t="shared" si="310"/>
        <v>0</v>
      </c>
      <c r="Y1616" s="103" t="b">
        <f t="shared" si="311"/>
        <v>0</v>
      </c>
      <c r="Z1616" s="84"/>
      <c r="AA1616" s="69"/>
      <c r="AB1616" s="84" t="s">
        <v>133</v>
      </c>
      <c r="AC1616" s="3"/>
    </row>
    <row r="1617" spans="1:29" ht="14.25" customHeight="1">
      <c r="A1617" s="84" t="s">
        <v>133</v>
      </c>
      <c r="B1617" s="82" t="s">
        <v>21</v>
      </c>
      <c r="C1617" s="82" t="s">
        <v>3350</v>
      </c>
      <c r="D1617" s="82">
        <v>1000004515</v>
      </c>
      <c r="E1617" s="82" t="s">
        <v>2095</v>
      </c>
      <c r="F1617" s="83">
        <v>45968</v>
      </c>
      <c r="G1617" s="66" t="str">
        <f t="shared" si="300"/>
        <v>-</v>
      </c>
      <c r="H1617" s="66"/>
      <c r="I1617" s="67">
        <v>0</v>
      </c>
      <c r="J1617" s="67">
        <f t="shared" si="301"/>
        <v>0</v>
      </c>
      <c r="K1617" s="68">
        <v>0</v>
      </c>
      <c r="L1617" s="68">
        <f t="shared" si="302"/>
        <v>0</v>
      </c>
      <c r="M1617" s="68" t="str">
        <f t="shared" si="303"/>
        <v>-</v>
      </c>
      <c r="N1617" s="96">
        <v>0</v>
      </c>
      <c r="O1617" s="97" t="str">
        <f t="shared" si="304"/>
        <v>DEC</v>
      </c>
      <c r="P1617" s="96">
        <v>0</v>
      </c>
      <c r="Q1617" s="98">
        <f t="shared" si="305"/>
        <v>0</v>
      </c>
      <c r="R1617" s="97" t="str">
        <f t="shared" si="306"/>
        <v xml:space="preserve"> </v>
      </c>
      <c r="S1617" s="99" t="b">
        <f t="shared" si="307"/>
        <v>0</v>
      </c>
      <c r="T1617" s="68">
        <v>0</v>
      </c>
      <c r="U1617" s="100" t="str">
        <f t="shared" si="308"/>
        <v/>
      </c>
      <c r="V1617" s="96">
        <v>0</v>
      </c>
      <c r="W1617" s="101">
        <f t="shared" si="309"/>
        <v>0</v>
      </c>
      <c r="X1617" s="102" t="b">
        <f t="shared" si="310"/>
        <v>0</v>
      </c>
      <c r="Y1617" s="103" t="b">
        <f t="shared" si="311"/>
        <v>0</v>
      </c>
      <c r="Z1617" s="84"/>
      <c r="AA1617" s="69"/>
      <c r="AB1617" s="84" t="s">
        <v>133</v>
      </c>
      <c r="AC1617" s="3"/>
    </row>
    <row r="1618" spans="1:29" ht="14.25" customHeight="1">
      <c r="A1618" s="84" t="s">
        <v>133</v>
      </c>
      <c r="B1618" s="82" t="s">
        <v>48</v>
      </c>
      <c r="C1618" s="82" t="s">
        <v>586</v>
      </c>
      <c r="D1618" s="82">
        <v>1000003662</v>
      </c>
      <c r="E1618" s="82" t="s">
        <v>587</v>
      </c>
      <c r="F1618" s="83">
        <v>45135</v>
      </c>
      <c r="G1618" s="66" t="str">
        <f t="shared" si="300"/>
        <v>Targeted Dealer</v>
      </c>
      <c r="H1618" s="66"/>
      <c r="I1618" s="67">
        <v>25</v>
      </c>
      <c r="J1618" s="67">
        <f t="shared" si="301"/>
        <v>25</v>
      </c>
      <c r="K1618" s="68">
        <v>0</v>
      </c>
      <c r="L1618" s="68">
        <f t="shared" si="302"/>
        <v>25</v>
      </c>
      <c r="M1618" s="68">
        <f t="shared" si="303"/>
        <v>0</v>
      </c>
      <c r="N1618" s="96">
        <v>0</v>
      </c>
      <c r="O1618" s="97" t="str">
        <f t="shared" si="304"/>
        <v>DEC</v>
      </c>
      <c r="P1618" s="96">
        <v>0</v>
      </c>
      <c r="Q1618" s="98">
        <f t="shared" si="305"/>
        <v>0</v>
      </c>
      <c r="R1618" s="97" t="str">
        <f t="shared" si="306"/>
        <v xml:space="preserve"> </v>
      </c>
      <c r="S1618" s="99" t="b">
        <f t="shared" si="307"/>
        <v>0</v>
      </c>
      <c r="T1618" s="68">
        <v>35</v>
      </c>
      <c r="U1618" s="100" t="str">
        <f t="shared" si="308"/>
        <v>jAN</v>
      </c>
      <c r="V1618" s="96">
        <v>35</v>
      </c>
      <c r="W1618" s="101">
        <f t="shared" si="309"/>
        <v>-35</v>
      </c>
      <c r="X1618" s="102">
        <f t="shared" si="310"/>
        <v>-1</v>
      </c>
      <c r="Y1618" s="103" t="str">
        <f t="shared" si="311"/>
        <v>DEGROWTH</v>
      </c>
      <c r="Z1618" s="84"/>
      <c r="AA1618" s="69"/>
      <c r="AB1618" s="84" t="s">
        <v>133</v>
      </c>
      <c r="AC1618" s="3"/>
    </row>
    <row r="1619" spans="1:29" ht="14.25" customHeight="1">
      <c r="A1619" s="84" t="s">
        <v>133</v>
      </c>
      <c r="B1619" s="82" t="s">
        <v>48</v>
      </c>
      <c r="C1619" s="82" t="s">
        <v>3351</v>
      </c>
      <c r="D1619" s="82">
        <v>1000004486</v>
      </c>
      <c r="E1619" s="82" t="s">
        <v>3352</v>
      </c>
      <c r="F1619" s="83">
        <v>45940</v>
      </c>
      <c r="G1619" s="66" t="str">
        <f t="shared" si="300"/>
        <v>Targeted Dealer</v>
      </c>
      <c r="H1619" s="66"/>
      <c r="I1619" s="67">
        <v>50</v>
      </c>
      <c r="J1619" s="67">
        <f t="shared" si="301"/>
        <v>50</v>
      </c>
      <c r="K1619" s="68">
        <v>50</v>
      </c>
      <c r="L1619" s="68">
        <f t="shared" si="302"/>
        <v>0</v>
      </c>
      <c r="M1619" s="68">
        <f t="shared" si="303"/>
        <v>100</v>
      </c>
      <c r="N1619" s="96">
        <v>25</v>
      </c>
      <c r="O1619" s="97" t="str">
        <f t="shared" si="304"/>
        <v>DEC</v>
      </c>
      <c r="P1619" s="96">
        <v>25</v>
      </c>
      <c r="Q1619" s="98">
        <f t="shared" si="305"/>
        <v>25</v>
      </c>
      <c r="R1619" s="97">
        <f t="shared" si="306"/>
        <v>1</v>
      </c>
      <c r="S1619" s="99" t="str">
        <f t="shared" si="307"/>
        <v>GROWTH</v>
      </c>
      <c r="T1619" s="68">
        <v>0</v>
      </c>
      <c r="U1619" s="100" t="str">
        <f t="shared" si="308"/>
        <v/>
      </c>
      <c r="V1619" s="96">
        <v>0</v>
      </c>
      <c r="W1619" s="101">
        <f t="shared" si="309"/>
        <v>50</v>
      </c>
      <c r="X1619" s="102" t="b">
        <f t="shared" si="310"/>
        <v>0</v>
      </c>
      <c r="Y1619" s="103" t="b">
        <f t="shared" si="311"/>
        <v>0</v>
      </c>
      <c r="Z1619" s="84"/>
      <c r="AA1619" s="69"/>
      <c r="AB1619" s="84" t="s">
        <v>133</v>
      </c>
      <c r="AC1619" s="3"/>
    </row>
    <row r="1620" spans="1:29" ht="14.25" customHeight="1">
      <c r="A1620" s="84" t="s">
        <v>133</v>
      </c>
      <c r="B1620" s="82" t="s">
        <v>48</v>
      </c>
      <c r="C1620" s="82" t="s">
        <v>3353</v>
      </c>
      <c r="D1620" s="82">
        <v>1000004135</v>
      </c>
      <c r="E1620" s="82" t="s">
        <v>3354</v>
      </c>
      <c r="F1620" s="83">
        <v>45559</v>
      </c>
      <c r="G1620" s="66" t="str">
        <f t="shared" si="300"/>
        <v>Targeted Dealer</v>
      </c>
      <c r="H1620" s="66"/>
      <c r="I1620" s="67">
        <v>100</v>
      </c>
      <c r="J1620" s="67">
        <f t="shared" si="301"/>
        <v>100</v>
      </c>
      <c r="K1620" s="68">
        <v>105</v>
      </c>
      <c r="L1620" s="68">
        <f t="shared" si="302"/>
        <v>-5</v>
      </c>
      <c r="M1620" s="68">
        <f t="shared" si="303"/>
        <v>105</v>
      </c>
      <c r="N1620" s="96">
        <v>105</v>
      </c>
      <c r="O1620" s="97" t="str">
        <f t="shared" si="304"/>
        <v>DEC</v>
      </c>
      <c r="P1620" s="96">
        <v>105</v>
      </c>
      <c r="Q1620" s="98">
        <f t="shared" si="305"/>
        <v>0</v>
      </c>
      <c r="R1620" s="97">
        <f t="shared" si="306"/>
        <v>0</v>
      </c>
      <c r="S1620" s="99" t="str">
        <f t="shared" si="307"/>
        <v>GROWTH</v>
      </c>
      <c r="T1620" s="68">
        <v>0</v>
      </c>
      <c r="U1620" s="100" t="str">
        <f t="shared" si="308"/>
        <v>jAN</v>
      </c>
      <c r="V1620" s="96">
        <v>0</v>
      </c>
      <c r="W1620" s="101">
        <f t="shared" si="309"/>
        <v>105</v>
      </c>
      <c r="X1620" s="102">
        <f t="shared" si="310"/>
        <v>0</v>
      </c>
      <c r="Y1620" s="103" t="b">
        <f t="shared" si="311"/>
        <v>0</v>
      </c>
      <c r="Z1620" s="84"/>
      <c r="AA1620" s="69"/>
      <c r="AB1620" s="84" t="s">
        <v>133</v>
      </c>
      <c r="AC1620" s="3"/>
    </row>
    <row r="1621" spans="1:29" ht="14.25" customHeight="1">
      <c r="A1621" s="84" t="s">
        <v>133</v>
      </c>
      <c r="B1621" s="82" t="s">
        <v>48</v>
      </c>
      <c r="C1621" s="82" t="s">
        <v>3355</v>
      </c>
      <c r="D1621" s="82">
        <v>1000003712</v>
      </c>
      <c r="E1621" s="82" t="s">
        <v>3356</v>
      </c>
      <c r="F1621" s="83">
        <v>45173</v>
      </c>
      <c r="G1621" s="66" t="str">
        <f t="shared" si="300"/>
        <v>Targeted Dealer</v>
      </c>
      <c r="H1621" s="66"/>
      <c r="I1621" s="67">
        <v>25</v>
      </c>
      <c r="J1621" s="67">
        <f t="shared" si="301"/>
        <v>25</v>
      </c>
      <c r="K1621" s="68">
        <v>34</v>
      </c>
      <c r="L1621" s="68">
        <f t="shared" si="302"/>
        <v>-9</v>
      </c>
      <c r="M1621" s="68">
        <f t="shared" si="303"/>
        <v>136</v>
      </c>
      <c r="N1621" s="96">
        <v>14</v>
      </c>
      <c r="O1621" s="97" t="str">
        <f t="shared" si="304"/>
        <v>DEC</v>
      </c>
      <c r="P1621" s="96">
        <v>14</v>
      </c>
      <c r="Q1621" s="98">
        <f t="shared" si="305"/>
        <v>20</v>
      </c>
      <c r="R1621" s="97">
        <f t="shared" si="306"/>
        <v>1.4285714285714284</v>
      </c>
      <c r="S1621" s="99" t="str">
        <f t="shared" si="307"/>
        <v>GROWTH</v>
      </c>
      <c r="T1621" s="68">
        <v>0</v>
      </c>
      <c r="U1621" s="100" t="str">
        <f t="shared" si="308"/>
        <v>jAN</v>
      </c>
      <c r="V1621" s="96">
        <v>0</v>
      </c>
      <c r="W1621" s="101">
        <f t="shared" si="309"/>
        <v>34</v>
      </c>
      <c r="X1621" s="102">
        <f t="shared" si="310"/>
        <v>0</v>
      </c>
      <c r="Y1621" s="103" t="b">
        <f t="shared" si="311"/>
        <v>0</v>
      </c>
      <c r="Z1621" s="84"/>
      <c r="AA1621" s="69"/>
      <c r="AB1621" s="84" t="s">
        <v>133</v>
      </c>
      <c r="AC1621" s="3"/>
    </row>
    <row r="1622" spans="1:29" ht="14.25" customHeight="1">
      <c r="A1622" s="84" t="s">
        <v>133</v>
      </c>
      <c r="B1622" s="82" t="s">
        <v>145</v>
      </c>
      <c r="C1622" s="82" t="s">
        <v>3357</v>
      </c>
      <c r="D1622" s="82">
        <v>1000004511</v>
      </c>
      <c r="E1622" s="82" t="s">
        <v>3358</v>
      </c>
      <c r="F1622" s="83">
        <v>45966</v>
      </c>
      <c r="G1622" s="66" t="str">
        <f t="shared" si="300"/>
        <v>Targeted Dealer</v>
      </c>
      <c r="H1622" s="66"/>
      <c r="I1622" s="67">
        <v>40</v>
      </c>
      <c r="J1622" s="67">
        <f t="shared" si="301"/>
        <v>40</v>
      </c>
      <c r="K1622" s="68">
        <v>20</v>
      </c>
      <c r="L1622" s="68">
        <f t="shared" si="302"/>
        <v>20</v>
      </c>
      <c r="M1622" s="68">
        <f t="shared" si="303"/>
        <v>50</v>
      </c>
      <c r="N1622" s="96">
        <v>40</v>
      </c>
      <c r="O1622" s="97" t="str">
        <f t="shared" si="304"/>
        <v>DEC</v>
      </c>
      <c r="P1622" s="96">
        <v>40</v>
      </c>
      <c r="Q1622" s="98">
        <f t="shared" si="305"/>
        <v>-20</v>
      </c>
      <c r="R1622" s="97">
        <f t="shared" si="306"/>
        <v>-0.5</v>
      </c>
      <c r="S1622" s="99" t="str">
        <f t="shared" si="307"/>
        <v>DEGROWTH</v>
      </c>
      <c r="T1622" s="68">
        <v>0</v>
      </c>
      <c r="U1622" s="100" t="str">
        <f t="shared" si="308"/>
        <v/>
      </c>
      <c r="V1622" s="96">
        <v>0</v>
      </c>
      <c r="W1622" s="101">
        <f t="shared" si="309"/>
        <v>20</v>
      </c>
      <c r="X1622" s="102" t="b">
        <f t="shared" si="310"/>
        <v>0</v>
      </c>
      <c r="Y1622" s="103" t="b">
        <f t="shared" si="311"/>
        <v>0</v>
      </c>
      <c r="Z1622" s="84"/>
      <c r="AA1622" s="69"/>
      <c r="AB1622" s="84" t="s">
        <v>133</v>
      </c>
      <c r="AC1622" s="3"/>
    </row>
    <row r="1623" spans="1:29" ht="14.25" customHeight="1">
      <c r="A1623" s="84" t="s">
        <v>133</v>
      </c>
      <c r="B1623" s="82" t="s">
        <v>27</v>
      </c>
      <c r="C1623" s="82" t="s">
        <v>3359</v>
      </c>
      <c r="D1623" s="82">
        <v>1000004544</v>
      </c>
      <c r="E1623" s="82" t="s">
        <v>3360</v>
      </c>
      <c r="F1623" s="83">
        <v>45978</v>
      </c>
      <c r="G1623" s="66" t="str">
        <f t="shared" si="300"/>
        <v>Targeted Dealer</v>
      </c>
      <c r="H1623" s="66"/>
      <c r="I1623" s="67">
        <v>20</v>
      </c>
      <c r="J1623" s="67">
        <f t="shared" si="301"/>
        <v>20</v>
      </c>
      <c r="K1623" s="68">
        <v>20.5</v>
      </c>
      <c r="L1623" s="68">
        <f t="shared" si="302"/>
        <v>-0.5</v>
      </c>
      <c r="M1623" s="68">
        <f t="shared" si="303"/>
        <v>102.5</v>
      </c>
      <c r="N1623" s="96">
        <v>31.5</v>
      </c>
      <c r="O1623" s="97" t="str">
        <f t="shared" si="304"/>
        <v>DEC</v>
      </c>
      <c r="P1623" s="96">
        <v>31.5</v>
      </c>
      <c r="Q1623" s="98">
        <f t="shared" si="305"/>
        <v>-11</v>
      </c>
      <c r="R1623" s="97">
        <f t="shared" si="306"/>
        <v>-0.34920634920634919</v>
      </c>
      <c r="S1623" s="99" t="str">
        <f t="shared" si="307"/>
        <v>DEGROWTH</v>
      </c>
      <c r="T1623" s="68">
        <v>0</v>
      </c>
      <c r="U1623" s="100" t="str">
        <f t="shared" si="308"/>
        <v/>
      </c>
      <c r="V1623" s="96">
        <v>0</v>
      </c>
      <c r="W1623" s="101">
        <f t="shared" si="309"/>
        <v>20.5</v>
      </c>
      <c r="X1623" s="102" t="b">
        <f t="shared" si="310"/>
        <v>0</v>
      </c>
      <c r="Y1623" s="103" t="b">
        <f t="shared" si="311"/>
        <v>0</v>
      </c>
      <c r="Z1623" s="84"/>
      <c r="AA1623" s="69"/>
      <c r="AB1623" s="84" t="s">
        <v>133</v>
      </c>
      <c r="AC1623" s="3"/>
    </row>
    <row r="1624" spans="1:29" ht="14.25" customHeight="1">
      <c r="A1624" s="84" t="s">
        <v>133</v>
      </c>
      <c r="B1624" s="82" t="s">
        <v>27</v>
      </c>
      <c r="C1624" s="82" t="s">
        <v>3361</v>
      </c>
      <c r="D1624" s="82">
        <v>1000004539</v>
      </c>
      <c r="E1624" s="82" t="s">
        <v>3362</v>
      </c>
      <c r="F1624" s="83">
        <v>45981</v>
      </c>
      <c r="G1624" s="66" t="str">
        <f t="shared" si="300"/>
        <v>Targeted Dealer</v>
      </c>
      <c r="H1624" s="66"/>
      <c r="I1624" s="67">
        <v>80</v>
      </c>
      <c r="J1624" s="67">
        <f t="shared" si="301"/>
        <v>80</v>
      </c>
      <c r="K1624" s="68">
        <v>40</v>
      </c>
      <c r="L1624" s="68">
        <f t="shared" si="302"/>
        <v>40</v>
      </c>
      <c r="M1624" s="68">
        <f t="shared" si="303"/>
        <v>50</v>
      </c>
      <c r="N1624" s="96">
        <v>0</v>
      </c>
      <c r="O1624" s="97" t="str">
        <f t="shared" si="304"/>
        <v>DEC</v>
      </c>
      <c r="P1624" s="96">
        <v>0</v>
      </c>
      <c r="Q1624" s="98">
        <f t="shared" si="305"/>
        <v>40</v>
      </c>
      <c r="R1624" s="97" t="str">
        <f t="shared" si="306"/>
        <v xml:space="preserve"> </v>
      </c>
      <c r="S1624" s="99" t="b">
        <f t="shared" si="307"/>
        <v>0</v>
      </c>
      <c r="T1624" s="68">
        <v>0</v>
      </c>
      <c r="U1624" s="100" t="str">
        <f t="shared" si="308"/>
        <v/>
      </c>
      <c r="V1624" s="96">
        <v>0</v>
      </c>
      <c r="W1624" s="101">
        <f t="shared" si="309"/>
        <v>40</v>
      </c>
      <c r="X1624" s="102" t="b">
        <f t="shared" si="310"/>
        <v>0</v>
      </c>
      <c r="Y1624" s="103" t="b">
        <f t="shared" si="311"/>
        <v>0</v>
      </c>
      <c r="Z1624" s="84"/>
      <c r="AA1624" s="69"/>
      <c r="AB1624" s="84" t="s">
        <v>133</v>
      </c>
      <c r="AC1624" s="3"/>
    </row>
    <row r="1625" spans="1:29" ht="14.25" customHeight="1">
      <c r="A1625" s="84" t="s">
        <v>133</v>
      </c>
      <c r="B1625" s="82" t="s">
        <v>47</v>
      </c>
      <c r="C1625" s="82" t="s">
        <v>588</v>
      </c>
      <c r="D1625" s="82">
        <v>1000004427</v>
      </c>
      <c r="E1625" s="82" t="s">
        <v>589</v>
      </c>
      <c r="F1625" s="83">
        <v>45867</v>
      </c>
      <c r="G1625" s="66" t="str">
        <f t="shared" si="300"/>
        <v>Targeted Dealer</v>
      </c>
      <c r="H1625" s="66"/>
      <c r="I1625" s="67">
        <v>30</v>
      </c>
      <c r="J1625" s="67">
        <f t="shared" si="301"/>
        <v>30</v>
      </c>
      <c r="K1625" s="68">
        <v>39.200000000000003</v>
      </c>
      <c r="L1625" s="68">
        <f t="shared" si="302"/>
        <v>-9.2000000000000028</v>
      </c>
      <c r="M1625" s="68">
        <f t="shared" si="303"/>
        <v>130.66666666666669</v>
      </c>
      <c r="N1625" s="96">
        <v>20</v>
      </c>
      <c r="O1625" s="97" t="str">
        <f t="shared" si="304"/>
        <v>DEC</v>
      </c>
      <c r="P1625" s="96">
        <v>20</v>
      </c>
      <c r="Q1625" s="98">
        <f t="shared" si="305"/>
        <v>19.200000000000003</v>
      </c>
      <c r="R1625" s="97">
        <f t="shared" si="306"/>
        <v>0.96000000000000019</v>
      </c>
      <c r="S1625" s="99" t="str">
        <f t="shared" si="307"/>
        <v>GROWTH</v>
      </c>
      <c r="T1625" s="68">
        <v>0</v>
      </c>
      <c r="U1625" s="100" t="str">
        <f t="shared" si="308"/>
        <v/>
      </c>
      <c r="V1625" s="96">
        <v>0</v>
      </c>
      <c r="W1625" s="101">
        <f t="shared" si="309"/>
        <v>39.200000000000003</v>
      </c>
      <c r="X1625" s="102" t="b">
        <f t="shared" si="310"/>
        <v>0</v>
      </c>
      <c r="Y1625" s="103" t="b">
        <f t="shared" si="311"/>
        <v>0</v>
      </c>
      <c r="Z1625" s="84"/>
      <c r="AA1625" s="69"/>
      <c r="AB1625" s="84" t="s">
        <v>133</v>
      </c>
      <c r="AC1625" s="3"/>
    </row>
    <row r="1626" spans="1:29" ht="14.25" customHeight="1">
      <c r="A1626" s="84" t="s">
        <v>134</v>
      </c>
      <c r="B1626" s="82" t="s">
        <v>81</v>
      </c>
      <c r="C1626" s="82" t="s">
        <v>590</v>
      </c>
      <c r="D1626" s="82">
        <v>1000000156</v>
      </c>
      <c r="E1626" s="82" t="s">
        <v>591</v>
      </c>
      <c r="F1626" s="83">
        <v>44738</v>
      </c>
      <c r="G1626" s="66" t="str">
        <f t="shared" si="300"/>
        <v>Targeted Dealer</v>
      </c>
      <c r="H1626" s="66"/>
      <c r="I1626" s="67">
        <v>5</v>
      </c>
      <c r="J1626" s="67">
        <f t="shared" si="301"/>
        <v>5</v>
      </c>
      <c r="K1626" s="68">
        <v>0</v>
      </c>
      <c r="L1626" s="68">
        <f t="shared" si="302"/>
        <v>5</v>
      </c>
      <c r="M1626" s="68">
        <f t="shared" si="303"/>
        <v>0</v>
      </c>
      <c r="N1626" s="96">
        <v>0</v>
      </c>
      <c r="O1626" s="97" t="str">
        <f t="shared" si="304"/>
        <v>DEC</v>
      </c>
      <c r="P1626" s="96">
        <v>0</v>
      </c>
      <c r="Q1626" s="98">
        <f t="shared" si="305"/>
        <v>0</v>
      </c>
      <c r="R1626" s="97" t="str">
        <f t="shared" si="306"/>
        <v xml:space="preserve"> </v>
      </c>
      <c r="S1626" s="99" t="b">
        <f t="shared" si="307"/>
        <v>0</v>
      </c>
      <c r="T1626" s="68">
        <v>0</v>
      </c>
      <c r="U1626" s="100" t="str">
        <f t="shared" si="308"/>
        <v>jAN</v>
      </c>
      <c r="V1626" s="96">
        <v>0</v>
      </c>
      <c r="W1626" s="101">
        <f t="shared" si="309"/>
        <v>0</v>
      </c>
      <c r="X1626" s="102">
        <f t="shared" si="310"/>
        <v>0</v>
      </c>
      <c r="Y1626" s="103" t="b">
        <f t="shared" si="311"/>
        <v>0</v>
      </c>
      <c r="Z1626" s="84"/>
      <c r="AA1626" s="69"/>
      <c r="AB1626" s="84" t="s">
        <v>134</v>
      </c>
      <c r="AC1626" s="3"/>
    </row>
    <row r="1627" spans="1:29" ht="14.25" customHeight="1">
      <c r="A1627" s="84" t="s">
        <v>134</v>
      </c>
      <c r="B1627" s="82" t="s">
        <v>58</v>
      </c>
      <c r="C1627" s="82" t="s">
        <v>3363</v>
      </c>
      <c r="D1627" s="82">
        <v>1000004513</v>
      </c>
      <c r="E1627" s="82" t="s">
        <v>3364</v>
      </c>
      <c r="F1627" s="83">
        <v>45961</v>
      </c>
      <c r="G1627" s="66" t="str">
        <f t="shared" si="300"/>
        <v>Targeted Dealer</v>
      </c>
      <c r="H1627" s="66"/>
      <c r="I1627" s="67">
        <v>30</v>
      </c>
      <c r="J1627" s="67">
        <f t="shared" si="301"/>
        <v>30</v>
      </c>
      <c r="K1627" s="68">
        <v>36</v>
      </c>
      <c r="L1627" s="68">
        <f t="shared" si="302"/>
        <v>-6</v>
      </c>
      <c r="M1627" s="68">
        <f t="shared" si="303"/>
        <v>120</v>
      </c>
      <c r="N1627" s="96">
        <v>12</v>
      </c>
      <c r="O1627" s="97" t="str">
        <f t="shared" si="304"/>
        <v>DEC</v>
      </c>
      <c r="P1627" s="96">
        <v>12</v>
      </c>
      <c r="Q1627" s="98">
        <f t="shared" si="305"/>
        <v>24</v>
      </c>
      <c r="R1627" s="97">
        <f t="shared" si="306"/>
        <v>2</v>
      </c>
      <c r="S1627" s="99" t="str">
        <f t="shared" si="307"/>
        <v>GROWTH</v>
      </c>
      <c r="T1627" s="68">
        <v>0</v>
      </c>
      <c r="U1627" s="100" t="str">
        <f t="shared" si="308"/>
        <v/>
      </c>
      <c r="V1627" s="96">
        <v>0</v>
      </c>
      <c r="W1627" s="101">
        <f t="shared" si="309"/>
        <v>36</v>
      </c>
      <c r="X1627" s="102" t="b">
        <f t="shared" si="310"/>
        <v>0</v>
      </c>
      <c r="Y1627" s="103" t="b">
        <f t="shared" si="311"/>
        <v>0</v>
      </c>
      <c r="Z1627" s="84"/>
      <c r="AA1627" s="69"/>
      <c r="AB1627" s="84" t="s">
        <v>134</v>
      </c>
      <c r="AC1627" s="3"/>
    </row>
    <row r="1628" spans="1:29" ht="14.25" customHeight="1">
      <c r="A1628" s="84" t="s">
        <v>134</v>
      </c>
      <c r="B1628" s="82" t="s">
        <v>62</v>
      </c>
      <c r="C1628" s="82" t="s">
        <v>3365</v>
      </c>
      <c r="D1628" s="82">
        <v>1000000363</v>
      </c>
      <c r="E1628" s="82" t="s">
        <v>3366</v>
      </c>
      <c r="F1628" s="83">
        <v>44738</v>
      </c>
      <c r="G1628" s="66" t="str">
        <f t="shared" si="300"/>
        <v>Targeted Dealer</v>
      </c>
      <c r="H1628" s="66"/>
      <c r="I1628" s="67">
        <v>20</v>
      </c>
      <c r="J1628" s="67">
        <f t="shared" si="301"/>
        <v>20</v>
      </c>
      <c r="K1628" s="68">
        <v>20</v>
      </c>
      <c r="L1628" s="68">
        <f t="shared" si="302"/>
        <v>0</v>
      </c>
      <c r="M1628" s="68">
        <f t="shared" si="303"/>
        <v>100</v>
      </c>
      <c r="N1628" s="96">
        <v>29</v>
      </c>
      <c r="O1628" s="97" t="str">
        <f t="shared" si="304"/>
        <v>DEC</v>
      </c>
      <c r="P1628" s="96">
        <v>29</v>
      </c>
      <c r="Q1628" s="98">
        <f t="shared" si="305"/>
        <v>-9</v>
      </c>
      <c r="R1628" s="97">
        <f t="shared" si="306"/>
        <v>-0.31034482758620685</v>
      </c>
      <c r="S1628" s="99" t="str">
        <f t="shared" si="307"/>
        <v>DEGROWTH</v>
      </c>
      <c r="T1628" s="68">
        <v>7</v>
      </c>
      <c r="U1628" s="100" t="str">
        <f t="shared" si="308"/>
        <v>jAN</v>
      </c>
      <c r="V1628" s="96">
        <v>7</v>
      </c>
      <c r="W1628" s="101">
        <f t="shared" si="309"/>
        <v>13</v>
      </c>
      <c r="X1628" s="102">
        <f t="shared" si="310"/>
        <v>1.8571428571428572</v>
      </c>
      <c r="Y1628" s="103" t="str">
        <f t="shared" si="311"/>
        <v>GROWTH</v>
      </c>
      <c r="Z1628" s="84"/>
      <c r="AA1628" s="69"/>
      <c r="AB1628" s="84" t="s">
        <v>134</v>
      </c>
      <c r="AC1628" s="3"/>
    </row>
    <row r="1629" spans="1:29" ht="14.25" customHeight="1">
      <c r="A1629" s="84" t="s">
        <v>134</v>
      </c>
      <c r="B1629" s="82" t="s">
        <v>62</v>
      </c>
      <c r="C1629" s="82" t="s">
        <v>3367</v>
      </c>
      <c r="D1629" s="82">
        <v>1000000334</v>
      </c>
      <c r="E1629" s="82" t="s">
        <v>3368</v>
      </c>
      <c r="F1629" s="83">
        <v>44738</v>
      </c>
      <c r="G1629" s="66" t="str">
        <f t="shared" si="300"/>
        <v>Targeted Dealer</v>
      </c>
      <c r="H1629" s="66"/>
      <c r="I1629" s="67">
        <v>20</v>
      </c>
      <c r="J1629" s="67">
        <f t="shared" si="301"/>
        <v>20</v>
      </c>
      <c r="K1629" s="68">
        <v>7</v>
      </c>
      <c r="L1629" s="68">
        <f t="shared" si="302"/>
        <v>13</v>
      </c>
      <c r="M1629" s="68">
        <f t="shared" si="303"/>
        <v>35</v>
      </c>
      <c r="N1629" s="96">
        <v>3.5</v>
      </c>
      <c r="O1629" s="97" t="str">
        <f t="shared" si="304"/>
        <v>DEC</v>
      </c>
      <c r="P1629" s="96">
        <v>3.5</v>
      </c>
      <c r="Q1629" s="98">
        <f t="shared" si="305"/>
        <v>3.5</v>
      </c>
      <c r="R1629" s="97">
        <f t="shared" si="306"/>
        <v>1</v>
      </c>
      <c r="S1629" s="99" t="str">
        <f t="shared" si="307"/>
        <v>GROWTH</v>
      </c>
      <c r="T1629" s="68">
        <v>13</v>
      </c>
      <c r="U1629" s="100" t="str">
        <f t="shared" si="308"/>
        <v>jAN</v>
      </c>
      <c r="V1629" s="96">
        <v>13</v>
      </c>
      <c r="W1629" s="101">
        <f t="shared" si="309"/>
        <v>-6</v>
      </c>
      <c r="X1629" s="102">
        <f t="shared" si="310"/>
        <v>-0.46153846153846156</v>
      </c>
      <c r="Y1629" s="103" t="str">
        <f t="shared" si="311"/>
        <v>DEGROWTH</v>
      </c>
      <c r="Z1629" s="84"/>
      <c r="AA1629" s="69"/>
      <c r="AB1629" s="84" t="s">
        <v>134</v>
      </c>
      <c r="AC1629" s="3"/>
    </row>
    <row r="1630" spans="1:29" ht="14.25" customHeight="1">
      <c r="A1630" s="84" t="s">
        <v>134</v>
      </c>
      <c r="B1630" s="82" t="s">
        <v>62</v>
      </c>
      <c r="C1630" s="82" t="s">
        <v>3369</v>
      </c>
      <c r="D1630" s="82">
        <v>1000000335</v>
      </c>
      <c r="E1630" s="82" t="s">
        <v>3370</v>
      </c>
      <c r="F1630" s="83">
        <v>44738</v>
      </c>
      <c r="G1630" s="66" t="str">
        <f t="shared" si="300"/>
        <v>Targeted Dealer</v>
      </c>
      <c r="H1630" s="66"/>
      <c r="I1630" s="67">
        <v>20</v>
      </c>
      <c r="J1630" s="67">
        <f t="shared" si="301"/>
        <v>20</v>
      </c>
      <c r="K1630" s="68">
        <v>0</v>
      </c>
      <c r="L1630" s="68">
        <f t="shared" si="302"/>
        <v>20</v>
      </c>
      <c r="M1630" s="68">
        <f t="shared" si="303"/>
        <v>0</v>
      </c>
      <c r="N1630" s="96">
        <v>0</v>
      </c>
      <c r="O1630" s="97" t="str">
        <f t="shared" si="304"/>
        <v>DEC</v>
      </c>
      <c r="P1630" s="96">
        <v>0</v>
      </c>
      <c r="Q1630" s="98">
        <f t="shared" si="305"/>
        <v>0</v>
      </c>
      <c r="R1630" s="97" t="str">
        <f t="shared" si="306"/>
        <v xml:space="preserve"> </v>
      </c>
      <c r="S1630" s="99" t="b">
        <f t="shared" si="307"/>
        <v>0</v>
      </c>
      <c r="T1630" s="68">
        <v>0</v>
      </c>
      <c r="U1630" s="100" t="str">
        <f t="shared" si="308"/>
        <v>jAN</v>
      </c>
      <c r="V1630" s="96">
        <v>0</v>
      </c>
      <c r="W1630" s="101">
        <f t="shared" si="309"/>
        <v>0</v>
      </c>
      <c r="X1630" s="102">
        <f t="shared" si="310"/>
        <v>0</v>
      </c>
      <c r="Y1630" s="103" t="b">
        <f t="shared" si="311"/>
        <v>0</v>
      </c>
      <c r="Z1630" s="84"/>
      <c r="AA1630" s="69"/>
      <c r="AB1630" s="84" t="s">
        <v>134</v>
      </c>
      <c r="AC1630" s="3"/>
    </row>
    <row r="1631" spans="1:29" ht="14.25" customHeight="1">
      <c r="A1631" s="84" t="s">
        <v>134</v>
      </c>
      <c r="B1631" s="82" t="s">
        <v>62</v>
      </c>
      <c r="C1631" s="82" t="s">
        <v>3371</v>
      </c>
      <c r="D1631" s="82">
        <v>1000003204</v>
      </c>
      <c r="E1631" s="82" t="s">
        <v>3372</v>
      </c>
      <c r="F1631" s="83">
        <v>44926</v>
      </c>
      <c r="G1631" s="66" t="str">
        <f t="shared" si="300"/>
        <v>Targeted Dealer</v>
      </c>
      <c r="H1631" s="66"/>
      <c r="I1631" s="67">
        <v>20</v>
      </c>
      <c r="J1631" s="67">
        <f t="shared" si="301"/>
        <v>20</v>
      </c>
      <c r="K1631" s="68">
        <v>0</v>
      </c>
      <c r="L1631" s="68">
        <f t="shared" si="302"/>
        <v>20</v>
      </c>
      <c r="M1631" s="68">
        <f t="shared" si="303"/>
        <v>0</v>
      </c>
      <c r="N1631" s="96">
        <v>10.5</v>
      </c>
      <c r="O1631" s="97" t="str">
        <f t="shared" si="304"/>
        <v>DEC</v>
      </c>
      <c r="P1631" s="96">
        <v>10.5</v>
      </c>
      <c r="Q1631" s="98">
        <f t="shared" si="305"/>
        <v>-10.5</v>
      </c>
      <c r="R1631" s="97">
        <f t="shared" si="306"/>
        <v>-1</v>
      </c>
      <c r="S1631" s="99" t="str">
        <f t="shared" si="307"/>
        <v>DEGROWTH</v>
      </c>
      <c r="T1631" s="68">
        <v>0</v>
      </c>
      <c r="U1631" s="100" t="str">
        <f t="shared" si="308"/>
        <v>jAN</v>
      </c>
      <c r="V1631" s="96">
        <v>0</v>
      </c>
      <c r="W1631" s="101">
        <f t="shared" si="309"/>
        <v>0</v>
      </c>
      <c r="X1631" s="102">
        <f t="shared" si="310"/>
        <v>0</v>
      </c>
      <c r="Y1631" s="103" t="b">
        <f t="shared" si="311"/>
        <v>0</v>
      </c>
      <c r="Z1631" s="84"/>
      <c r="AA1631" s="69"/>
      <c r="AB1631" s="84" t="s">
        <v>134</v>
      </c>
      <c r="AC1631" s="3"/>
    </row>
    <row r="1632" spans="1:29" ht="14.25" customHeight="1">
      <c r="A1632" s="84" t="s">
        <v>134</v>
      </c>
      <c r="B1632" s="82" t="s">
        <v>62</v>
      </c>
      <c r="C1632" s="82" t="s">
        <v>3373</v>
      </c>
      <c r="D1632" s="82">
        <v>1000004403</v>
      </c>
      <c r="E1632" s="82" t="s">
        <v>3374</v>
      </c>
      <c r="F1632" s="83">
        <v>45827</v>
      </c>
      <c r="G1632" s="66" t="str">
        <f t="shared" si="300"/>
        <v>Targeted Dealer</v>
      </c>
      <c r="H1632" s="66"/>
      <c r="I1632" s="67">
        <v>20</v>
      </c>
      <c r="J1632" s="67">
        <f t="shared" si="301"/>
        <v>20</v>
      </c>
      <c r="K1632" s="68">
        <v>46.5</v>
      </c>
      <c r="L1632" s="68">
        <f t="shared" si="302"/>
        <v>-26.5</v>
      </c>
      <c r="M1632" s="68">
        <f t="shared" si="303"/>
        <v>232.5</v>
      </c>
      <c r="N1632" s="96">
        <v>51</v>
      </c>
      <c r="O1632" s="97" t="str">
        <f t="shared" si="304"/>
        <v>DEC</v>
      </c>
      <c r="P1632" s="96">
        <v>51</v>
      </c>
      <c r="Q1632" s="98">
        <f t="shared" si="305"/>
        <v>-4.5</v>
      </c>
      <c r="R1632" s="97">
        <f t="shared" si="306"/>
        <v>-8.8235294117647078E-2</v>
      </c>
      <c r="S1632" s="99" t="str">
        <f t="shared" si="307"/>
        <v>DEGROWTH</v>
      </c>
      <c r="T1632" s="68">
        <v>0</v>
      </c>
      <c r="U1632" s="100" t="str">
        <f t="shared" si="308"/>
        <v/>
      </c>
      <c r="V1632" s="96">
        <v>0</v>
      </c>
      <c r="W1632" s="101">
        <f t="shared" si="309"/>
        <v>46.5</v>
      </c>
      <c r="X1632" s="102" t="b">
        <f t="shared" si="310"/>
        <v>0</v>
      </c>
      <c r="Y1632" s="103" t="b">
        <f t="shared" si="311"/>
        <v>0</v>
      </c>
      <c r="Z1632" s="84"/>
      <c r="AA1632" s="69"/>
      <c r="AB1632" s="84" t="s">
        <v>134</v>
      </c>
      <c r="AC1632" s="3"/>
    </row>
    <row r="1633" spans="1:29" ht="14.25" customHeight="1">
      <c r="A1633" s="84" t="s">
        <v>134</v>
      </c>
      <c r="B1633" s="82" t="s">
        <v>62</v>
      </c>
      <c r="C1633" s="82" t="s">
        <v>3375</v>
      </c>
      <c r="D1633" s="82">
        <v>1000004537</v>
      </c>
      <c r="E1633" s="82" t="s">
        <v>3376</v>
      </c>
      <c r="F1633" s="83">
        <v>45978</v>
      </c>
      <c r="G1633" s="66" t="str">
        <f t="shared" si="300"/>
        <v>Targeted Dealer</v>
      </c>
      <c r="H1633" s="66"/>
      <c r="I1633" s="67">
        <v>70</v>
      </c>
      <c r="J1633" s="67">
        <f t="shared" si="301"/>
        <v>70</v>
      </c>
      <c r="K1633" s="68">
        <v>17.5</v>
      </c>
      <c r="L1633" s="68">
        <f t="shared" si="302"/>
        <v>52.5</v>
      </c>
      <c r="M1633" s="68">
        <f t="shared" si="303"/>
        <v>25</v>
      </c>
      <c r="N1633" s="96">
        <v>52.5</v>
      </c>
      <c r="O1633" s="97" t="str">
        <f t="shared" si="304"/>
        <v>DEC</v>
      </c>
      <c r="P1633" s="96">
        <v>52.5</v>
      </c>
      <c r="Q1633" s="98">
        <f t="shared" si="305"/>
        <v>-35</v>
      </c>
      <c r="R1633" s="97">
        <f t="shared" si="306"/>
        <v>-0.66666666666666674</v>
      </c>
      <c r="S1633" s="99" t="str">
        <f t="shared" si="307"/>
        <v>DEGROWTH</v>
      </c>
      <c r="T1633" s="68">
        <v>0</v>
      </c>
      <c r="U1633" s="100" t="str">
        <f t="shared" si="308"/>
        <v/>
      </c>
      <c r="V1633" s="96">
        <v>0</v>
      </c>
      <c r="W1633" s="101">
        <f t="shared" si="309"/>
        <v>17.5</v>
      </c>
      <c r="X1633" s="102" t="b">
        <f t="shared" si="310"/>
        <v>0</v>
      </c>
      <c r="Y1633" s="103" t="b">
        <f t="shared" si="311"/>
        <v>0</v>
      </c>
      <c r="Z1633" s="84"/>
      <c r="AA1633" s="69"/>
      <c r="AB1633" s="84" t="s">
        <v>134</v>
      </c>
      <c r="AC1633" s="3"/>
    </row>
    <row r="1634" spans="1:29" ht="14.25" customHeight="1">
      <c r="A1634" s="84" t="s">
        <v>134</v>
      </c>
      <c r="B1634" s="82" t="s">
        <v>67</v>
      </c>
      <c r="C1634" s="82" t="s">
        <v>592</v>
      </c>
      <c r="D1634" s="82">
        <v>1000000531</v>
      </c>
      <c r="E1634" s="82" t="s">
        <v>593</v>
      </c>
      <c r="F1634" s="83">
        <v>44738</v>
      </c>
      <c r="G1634" s="66" t="str">
        <f t="shared" si="300"/>
        <v>-</v>
      </c>
      <c r="H1634" s="66"/>
      <c r="I1634" s="67">
        <v>0</v>
      </c>
      <c r="J1634" s="67">
        <f t="shared" si="301"/>
        <v>0</v>
      </c>
      <c r="K1634" s="68">
        <v>0</v>
      </c>
      <c r="L1634" s="68">
        <f t="shared" si="302"/>
        <v>0</v>
      </c>
      <c r="M1634" s="68" t="str">
        <f t="shared" si="303"/>
        <v>-</v>
      </c>
      <c r="N1634" s="96">
        <v>0</v>
      </c>
      <c r="O1634" s="97" t="str">
        <f t="shared" si="304"/>
        <v>DEC</v>
      </c>
      <c r="P1634" s="96">
        <v>0</v>
      </c>
      <c r="Q1634" s="98">
        <f t="shared" si="305"/>
        <v>0</v>
      </c>
      <c r="R1634" s="97" t="str">
        <f t="shared" si="306"/>
        <v xml:space="preserve"> </v>
      </c>
      <c r="S1634" s="99" t="b">
        <f t="shared" si="307"/>
        <v>0</v>
      </c>
      <c r="T1634" s="68">
        <v>25</v>
      </c>
      <c r="U1634" s="100" t="str">
        <f t="shared" si="308"/>
        <v>jAN</v>
      </c>
      <c r="V1634" s="96">
        <v>25</v>
      </c>
      <c r="W1634" s="101">
        <f t="shared" si="309"/>
        <v>-25</v>
      </c>
      <c r="X1634" s="102">
        <f t="shared" si="310"/>
        <v>-1</v>
      </c>
      <c r="Y1634" s="103" t="str">
        <f t="shared" si="311"/>
        <v>DEGROWTH</v>
      </c>
      <c r="Z1634" s="84"/>
      <c r="AA1634" s="69"/>
      <c r="AB1634" s="84" t="s">
        <v>134</v>
      </c>
      <c r="AC1634" s="3"/>
    </row>
    <row r="1635" spans="1:29" ht="14.25" customHeight="1">
      <c r="A1635" s="84" t="s">
        <v>134</v>
      </c>
      <c r="B1635" s="82" t="s">
        <v>67</v>
      </c>
      <c r="C1635" s="82" t="s">
        <v>3377</v>
      </c>
      <c r="D1635" s="82">
        <v>1000004538</v>
      </c>
      <c r="E1635" s="82" t="s">
        <v>3378</v>
      </c>
      <c r="F1635" s="83">
        <v>45982</v>
      </c>
      <c r="G1635" s="66" t="str">
        <f t="shared" si="300"/>
        <v>Targeted Dealer</v>
      </c>
      <c r="H1635" s="66"/>
      <c r="I1635" s="67">
        <v>30</v>
      </c>
      <c r="J1635" s="67">
        <f t="shared" si="301"/>
        <v>30</v>
      </c>
      <c r="K1635" s="68">
        <v>20</v>
      </c>
      <c r="L1635" s="68">
        <f t="shared" si="302"/>
        <v>10</v>
      </c>
      <c r="M1635" s="68">
        <f t="shared" si="303"/>
        <v>66.666666666666671</v>
      </c>
      <c r="N1635" s="96">
        <v>33.5</v>
      </c>
      <c r="O1635" s="97" t="str">
        <f t="shared" si="304"/>
        <v>DEC</v>
      </c>
      <c r="P1635" s="96">
        <v>33.5</v>
      </c>
      <c r="Q1635" s="98">
        <f t="shared" si="305"/>
        <v>-13.5</v>
      </c>
      <c r="R1635" s="97">
        <f t="shared" si="306"/>
        <v>-0.40298507462686572</v>
      </c>
      <c r="S1635" s="99" t="str">
        <f t="shared" si="307"/>
        <v>DEGROWTH</v>
      </c>
      <c r="T1635" s="68">
        <v>0</v>
      </c>
      <c r="U1635" s="100" t="str">
        <f t="shared" si="308"/>
        <v/>
      </c>
      <c r="V1635" s="96">
        <v>0</v>
      </c>
      <c r="W1635" s="101">
        <f t="shared" si="309"/>
        <v>20</v>
      </c>
      <c r="X1635" s="102" t="b">
        <f t="shared" si="310"/>
        <v>0</v>
      </c>
      <c r="Y1635" s="103" t="b">
        <f t="shared" si="311"/>
        <v>0</v>
      </c>
      <c r="Z1635" s="84"/>
      <c r="AA1635" s="69"/>
      <c r="AB1635" s="84" t="s">
        <v>134</v>
      </c>
      <c r="AC1635" s="3"/>
    </row>
    <row r="1636" spans="1:29" ht="14.25" customHeight="1">
      <c r="A1636" s="84" t="s">
        <v>134</v>
      </c>
      <c r="B1636" s="82" t="s">
        <v>64</v>
      </c>
      <c r="C1636" s="82" t="s">
        <v>3379</v>
      </c>
      <c r="D1636" s="82">
        <v>1000004522</v>
      </c>
      <c r="E1636" s="82" t="s">
        <v>3380</v>
      </c>
      <c r="F1636" s="83">
        <v>45968</v>
      </c>
      <c r="G1636" s="66" t="str">
        <f t="shared" si="300"/>
        <v>Targeted Dealer</v>
      </c>
      <c r="H1636" s="66"/>
      <c r="I1636" s="67">
        <v>100</v>
      </c>
      <c r="J1636" s="67">
        <f t="shared" si="301"/>
        <v>100</v>
      </c>
      <c r="K1636" s="68">
        <v>140</v>
      </c>
      <c r="L1636" s="68">
        <f t="shared" si="302"/>
        <v>-40</v>
      </c>
      <c r="M1636" s="68">
        <f t="shared" si="303"/>
        <v>140</v>
      </c>
      <c r="N1636" s="96">
        <v>200</v>
      </c>
      <c r="O1636" s="97" t="str">
        <f t="shared" si="304"/>
        <v>DEC</v>
      </c>
      <c r="P1636" s="96">
        <v>200</v>
      </c>
      <c r="Q1636" s="98">
        <f t="shared" si="305"/>
        <v>-60</v>
      </c>
      <c r="R1636" s="97">
        <f t="shared" si="306"/>
        <v>-0.30000000000000004</v>
      </c>
      <c r="S1636" s="99" t="str">
        <f t="shared" si="307"/>
        <v>DEGROWTH</v>
      </c>
      <c r="T1636" s="68">
        <v>0</v>
      </c>
      <c r="U1636" s="100" t="str">
        <f t="shared" si="308"/>
        <v/>
      </c>
      <c r="V1636" s="96">
        <v>0</v>
      </c>
      <c r="W1636" s="101">
        <f t="shared" si="309"/>
        <v>140</v>
      </c>
      <c r="X1636" s="102" t="b">
        <f t="shared" si="310"/>
        <v>0</v>
      </c>
      <c r="Y1636" s="103" t="b">
        <f t="shared" si="311"/>
        <v>0</v>
      </c>
      <c r="Z1636" s="84"/>
      <c r="AA1636" s="69"/>
      <c r="AB1636" s="84" t="s">
        <v>134</v>
      </c>
      <c r="AC1636" s="3"/>
    </row>
    <row r="1637" spans="1:29" ht="14.25" customHeight="1">
      <c r="A1637" s="84" t="s">
        <v>134</v>
      </c>
      <c r="B1637" s="85" t="s">
        <v>74</v>
      </c>
      <c r="C1637" s="82" t="s">
        <v>3381</v>
      </c>
      <c r="D1637" s="74">
        <v>1000004567</v>
      </c>
      <c r="E1637" s="85" t="s">
        <v>289</v>
      </c>
      <c r="F1637" s="83">
        <v>46011</v>
      </c>
      <c r="G1637" s="66" t="str">
        <f t="shared" si="300"/>
        <v>Targeted Dealer</v>
      </c>
      <c r="H1637" s="66"/>
      <c r="I1637" s="67">
        <v>110</v>
      </c>
      <c r="J1637" s="67">
        <f t="shared" si="301"/>
        <v>110</v>
      </c>
      <c r="K1637" s="68">
        <v>140</v>
      </c>
      <c r="L1637" s="68">
        <f t="shared" si="302"/>
        <v>-30</v>
      </c>
      <c r="M1637" s="68">
        <f t="shared" si="303"/>
        <v>127.27272727272727</v>
      </c>
      <c r="N1637" s="96">
        <v>55</v>
      </c>
      <c r="O1637" s="97" t="str">
        <f t="shared" si="304"/>
        <v>DEC</v>
      </c>
      <c r="P1637" s="96">
        <v>55</v>
      </c>
      <c r="Q1637" s="98">
        <f t="shared" si="305"/>
        <v>85</v>
      </c>
      <c r="R1637" s="97">
        <f t="shared" si="306"/>
        <v>1.5454545454545454</v>
      </c>
      <c r="S1637" s="99" t="str">
        <f t="shared" si="307"/>
        <v>GROWTH</v>
      </c>
      <c r="T1637" s="68">
        <v>0</v>
      </c>
      <c r="U1637" s="100" t="str">
        <f t="shared" si="308"/>
        <v/>
      </c>
      <c r="V1637" s="96">
        <v>0</v>
      </c>
      <c r="W1637" s="101">
        <f t="shared" si="309"/>
        <v>140</v>
      </c>
      <c r="X1637" s="102" t="b">
        <f t="shared" si="310"/>
        <v>0</v>
      </c>
      <c r="Y1637" s="103" t="b">
        <f t="shared" si="311"/>
        <v>0</v>
      </c>
      <c r="Z1637" s="84"/>
      <c r="AA1637" s="69"/>
      <c r="AB1637" s="74">
        <v>1000004567</v>
      </c>
      <c r="AC1637" s="3"/>
    </row>
    <row r="1638" spans="1:29" ht="14.25" customHeight="1">
      <c r="A1638" s="84" t="s">
        <v>134</v>
      </c>
      <c r="B1638" s="85" t="s">
        <v>74</v>
      </c>
      <c r="C1638" s="82" t="s">
        <v>3382</v>
      </c>
      <c r="D1638" s="74">
        <v>1000004573</v>
      </c>
      <c r="E1638" s="85" t="s">
        <v>3383</v>
      </c>
      <c r="F1638" s="83">
        <v>46004</v>
      </c>
      <c r="G1638" s="66" t="str">
        <f t="shared" si="300"/>
        <v>Targeted Dealer</v>
      </c>
      <c r="H1638" s="66"/>
      <c r="I1638" s="67">
        <v>20</v>
      </c>
      <c r="J1638" s="67">
        <f t="shared" si="301"/>
        <v>20</v>
      </c>
      <c r="K1638" s="68">
        <v>25</v>
      </c>
      <c r="L1638" s="68">
        <f t="shared" si="302"/>
        <v>-5</v>
      </c>
      <c r="M1638" s="68">
        <f t="shared" si="303"/>
        <v>125</v>
      </c>
      <c r="N1638" s="96">
        <v>10</v>
      </c>
      <c r="O1638" s="97" t="str">
        <f t="shared" si="304"/>
        <v>DEC</v>
      </c>
      <c r="P1638" s="96">
        <v>10</v>
      </c>
      <c r="Q1638" s="98">
        <f t="shared" si="305"/>
        <v>15</v>
      </c>
      <c r="R1638" s="97">
        <f t="shared" si="306"/>
        <v>1.5</v>
      </c>
      <c r="S1638" s="99" t="str">
        <f t="shared" si="307"/>
        <v>GROWTH</v>
      </c>
      <c r="T1638" s="68">
        <v>0</v>
      </c>
      <c r="U1638" s="100" t="str">
        <f t="shared" si="308"/>
        <v/>
      </c>
      <c r="V1638" s="96">
        <v>0</v>
      </c>
      <c r="W1638" s="101">
        <f t="shared" si="309"/>
        <v>25</v>
      </c>
      <c r="X1638" s="102" t="b">
        <f t="shared" si="310"/>
        <v>0</v>
      </c>
      <c r="Y1638" s="103" t="b">
        <f t="shared" si="311"/>
        <v>0</v>
      </c>
      <c r="Z1638" s="84"/>
      <c r="AA1638" s="69"/>
      <c r="AB1638" s="74">
        <v>1000004573</v>
      </c>
      <c r="AC1638" s="3"/>
    </row>
    <row r="1639" spans="1:29" ht="14.25" customHeight="1">
      <c r="A1639" s="84" t="s">
        <v>133</v>
      </c>
      <c r="B1639" s="85" t="s">
        <v>142</v>
      </c>
      <c r="C1639" s="82" t="s">
        <v>3384</v>
      </c>
      <c r="D1639" s="74">
        <v>1000004547</v>
      </c>
      <c r="E1639" s="85" t="s">
        <v>3385</v>
      </c>
      <c r="F1639" s="83">
        <v>45987</v>
      </c>
      <c r="G1639" s="66" t="str">
        <f t="shared" si="300"/>
        <v>Targeted Dealer</v>
      </c>
      <c r="H1639" s="66"/>
      <c r="I1639" s="67">
        <v>111</v>
      </c>
      <c r="J1639" s="67">
        <f t="shared" si="301"/>
        <v>111</v>
      </c>
      <c r="K1639" s="68">
        <v>87.75</v>
      </c>
      <c r="L1639" s="68">
        <f t="shared" si="302"/>
        <v>23.25</v>
      </c>
      <c r="M1639" s="68">
        <f t="shared" si="303"/>
        <v>79.054054054054049</v>
      </c>
      <c r="N1639" s="96">
        <v>52.7</v>
      </c>
      <c r="O1639" s="97" t="str">
        <f t="shared" si="304"/>
        <v>DEC</v>
      </c>
      <c r="P1639" s="96">
        <v>52.7</v>
      </c>
      <c r="Q1639" s="98">
        <f t="shared" si="305"/>
        <v>35.049999999999997</v>
      </c>
      <c r="R1639" s="97">
        <f t="shared" si="306"/>
        <v>0.66508538899430736</v>
      </c>
      <c r="S1639" s="99" t="str">
        <f t="shared" si="307"/>
        <v>GROWTH</v>
      </c>
      <c r="T1639" s="68">
        <v>0</v>
      </c>
      <c r="U1639" s="100" t="str">
        <f t="shared" si="308"/>
        <v/>
      </c>
      <c r="V1639" s="96">
        <v>0</v>
      </c>
      <c r="W1639" s="101">
        <f t="shared" si="309"/>
        <v>87.75</v>
      </c>
      <c r="X1639" s="102" t="b">
        <f t="shared" si="310"/>
        <v>0</v>
      </c>
      <c r="Y1639" s="103" t="b">
        <f t="shared" si="311"/>
        <v>0</v>
      </c>
      <c r="Z1639" s="84"/>
      <c r="AA1639" s="69"/>
      <c r="AB1639" s="74">
        <v>1000004547</v>
      </c>
      <c r="AC1639" s="3"/>
    </row>
    <row r="1640" spans="1:29" ht="14.25" customHeight="1">
      <c r="A1640" s="84" t="s">
        <v>133</v>
      </c>
      <c r="B1640" s="85" t="s">
        <v>142</v>
      </c>
      <c r="C1640" s="82" t="s">
        <v>3386</v>
      </c>
      <c r="D1640" s="74">
        <v>1000004549</v>
      </c>
      <c r="E1640" s="85" t="s">
        <v>191</v>
      </c>
      <c r="F1640" s="83">
        <v>45992</v>
      </c>
      <c r="G1640" s="66" t="str">
        <f t="shared" si="300"/>
        <v>Targeted Dealer</v>
      </c>
      <c r="H1640" s="66"/>
      <c r="I1640" s="67">
        <v>120</v>
      </c>
      <c r="J1640" s="67">
        <f t="shared" si="301"/>
        <v>120</v>
      </c>
      <c r="K1640" s="68">
        <v>145</v>
      </c>
      <c r="L1640" s="68">
        <f t="shared" si="302"/>
        <v>-25</v>
      </c>
      <c r="M1640" s="68">
        <f t="shared" si="303"/>
        <v>120.83333333333334</v>
      </c>
      <c r="N1640" s="96">
        <v>135.5</v>
      </c>
      <c r="O1640" s="97" t="str">
        <f t="shared" si="304"/>
        <v>DEC</v>
      </c>
      <c r="P1640" s="96">
        <v>135.5</v>
      </c>
      <c r="Q1640" s="98">
        <f t="shared" si="305"/>
        <v>9.5</v>
      </c>
      <c r="R1640" s="97">
        <f t="shared" si="306"/>
        <v>7.0110701107011009E-2</v>
      </c>
      <c r="S1640" s="99" t="str">
        <f t="shared" si="307"/>
        <v>GROWTH</v>
      </c>
      <c r="T1640" s="68">
        <v>0</v>
      </c>
      <c r="U1640" s="100" t="str">
        <f t="shared" si="308"/>
        <v/>
      </c>
      <c r="V1640" s="96">
        <v>0</v>
      </c>
      <c r="W1640" s="101">
        <f t="shared" si="309"/>
        <v>145</v>
      </c>
      <c r="X1640" s="102" t="b">
        <f t="shared" si="310"/>
        <v>0</v>
      </c>
      <c r="Y1640" s="103" t="b">
        <f t="shared" si="311"/>
        <v>0</v>
      </c>
      <c r="Z1640" s="84"/>
      <c r="AA1640" s="69"/>
      <c r="AB1640" s="74">
        <v>1000004549</v>
      </c>
      <c r="AC1640" s="3"/>
    </row>
    <row r="1641" spans="1:29" ht="14.25" customHeight="1">
      <c r="A1641" s="84" t="s">
        <v>130</v>
      </c>
      <c r="B1641" s="85" t="s">
        <v>120</v>
      </c>
      <c r="C1641" s="82" t="s">
        <v>594</v>
      </c>
      <c r="D1641" s="74">
        <v>1000002085</v>
      </c>
      <c r="E1641" s="85" t="s">
        <v>595</v>
      </c>
      <c r="F1641" s="83">
        <v>44739</v>
      </c>
      <c r="G1641" s="66" t="str">
        <f t="shared" si="300"/>
        <v>-</v>
      </c>
      <c r="H1641" s="66"/>
      <c r="I1641" s="67">
        <v>0</v>
      </c>
      <c r="J1641" s="67">
        <f t="shared" si="301"/>
        <v>0</v>
      </c>
      <c r="K1641" s="68">
        <v>0</v>
      </c>
      <c r="L1641" s="68">
        <f t="shared" si="302"/>
        <v>0</v>
      </c>
      <c r="M1641" s="68" t="str">
        <f t="shared" si="303"/>
        <v>-</v>
      </c>
      <c r="N1641" s="96">
        <v>15</v>
      </c>
      <c r="O1641" s="97" t="str">
        <f t="shared" si="304"/>
        <v>DEC</v>
      </c>
      <c r="P1641" s="96">
        <v>15</v>
      </c>
      <c r="Q1641" s="98">
        <f t="shared" si="305"/>
        <v>-15</v>
      </c>
      <c r="R1641" s="97">
        <f t="shared" si="306"/>
        <v>-1</v>
      </c>
      <c r="S1641" s="99" t="str">
        <f t="shared" si="307"/>
        <v>DEGROWTH</v>
      </c>
      <c r="T1641" s="68">
        <v>0</v>
      </c>
      <c r="U1641" s="100" t="str">
        <f t="shared" si="308"/>
        <v>jAN</v>
      </c>
      <c r="V1641" s="96">
        <v>0</v>
      </c>
      <c r="W1641" s="101">
        <f t="shared" si="309"/>
        <v>0</v>
      </c>
      <c r="X1641" s="102">
        <f t="shared" si="310"/>
        <v>0</v>
      </c>
      <c r="Y1641" s="103" t="b">
        <f t="shared" si="311"/>
        <v>0</v>
      </c>
      <c r="Z1641" s="84"/>
      <c r="AA1641" s="69"/>
      <c r="AB1641" s="74">
        <v>1000002085</v>
      </c>
      <c r="AC1641" s="3"/>
    </row>
    <row r="1642" spans="1:29" ht="14.25" customHeight="1">
      <c r="A1642" s="84" t="s">
        <v>130</v>
      </c>
      <c r="B1642" s="85" t="s">
        <v>120</v>
      </c>
      <c r="C1642" s="82" t="s">
        <v>3387</v>
      </c>
      <c r="D1642" s="74">
        <v>1000003771</v>
      </c>
      <c r="E1642" s="85" t="s">
        <v>3388</v>
      </c>
      <c r="F1642" s="83">
        <v>45266</v>
      </c>
      <c r="G1642" s="66" t="str">
        <f t="shared" si="300"/>
        <v>-</v>
      </c>
      <c r="H1642" s="66"/>
      <c r="I1642" s="67">
        <v>0</v>
      </c>
      <c r="J1642" s="67">
        <f t="shared" si="301"/>
        <v>0</v>
      </c>
      <c r="K1642" s="68">
        <v>0</v>
      </c>
      <c r="L1642" s="68">
        <f t="shared" si="302"/>
        <v>0</v>
      </c>
      <c r="M1642" s="68" t="str">
        <f t="shared" si="303"/>
        <v>-</v>
      </c>
      <c r="N1642" s="96">
        <v>15</v>
      </c>
      <c r="O1642" s="97" t="str">
        <f t="shared" si="304"/>
        <v>DEC</v>
      </c>
      <c r="P1642" s="96">
        <v>15</v>
      </c>
      <c r="Q1642" s="98">
        <f t="shared" si="305"/>
        <v>-15</v>
      </c>
      <c r="R1642" s="97">
        <f t="shared" si="306"/>
        <v>-1</v>
      </c>
      <c r="S1642" s="99" t="str">
        <f t="shared" si="307"/>
        <v>DEGROWTH</v>
      </c>
      <c r="T1642" s="68">
        <v>0</v>
      </c>
      <c r="U1642" s="100" t="str">
        <f t="shared" si="308"/>
        <v>jAN</v>
      </c>
      <c r="V1642" s="96">
        <v>0</v>
      </c>
      <c r="W1642" s="101">
        <f t="shared" si="309"/>
        <v>0</v>
      </c>
      <c r="X1642" s="102">
        <f t="shared" si="310"/>
        <v>0</v>
      </c>
      <c r="Y1642" s="103" t="b">
        <f t="shared" si="311"/>
        <v>0</v>
      </c>
      <c r="Z1642" s="84"/>
      <c r="AA1642" s="69"/>
      <c r="AB1642" s="74">
        <v>1000003771</v>
      </c>
      <c r="AC1642" s="3"/>
    </row>
    <row r="1643" spans="1:29" ht="14.25" customHeight="1">
      <c r="A1643" s="84" t="s">
        <v>130</v>
      </c>
      <c r="B1643" s="85" t="s">
        <v>118</v>
      </c>
      <c r="C1643" s="82" t="s">
        <v>596</v>
      </c>
      <c r="D1643" s="74">
        <v>1000001993</v>
      </c>
      <c r="E1643" s="85" t="s">
        <v>597</v>
      </c>
      <c r="F1643" s="83">
        <v>44739</v>
      </c>
      <c r="G1643" s="66" t="str">
        <f t="shared" si="300"/>
        <v>Targeted Dealer</v>
      </c>
      <c r="H1643" s="66"/>
      <c r="I1643" s="67">
        <v>25</v>
      </c>
      <c r="J1643" s="67">
        <f t="shared" si="301"/>
        <v>25</v>
      </c>
      <c r="K1643" s="68">
        <v>0</v>
      </c>
      <c r="L1643" s="68">
        <f t="shared" si="302"/>
        <v>25</v>
      </c>
      <c r="M1643" s="68">
        <f t="shared" si="303"/>
        <v>0</v>
      </c>
      <c r="N1643" s="96">
        <v>25</v>
      </c>
      <c r="O1643" s="97" t="str">
        <f t="shared" si="304"/>
        <v>DEC</v>
      </c>
      <c r="P1643" s="96">
        <v>25</v>
      </c>
      <c r="Q1643" s="98">
        <f t="shared" si="305"/>
        <v>-25</v>
      </c>
      <c r="R1643" s="97">
        <f t="shared" si="306"/>
        <v>-1</v>
      </c>
      <c r="S1643" s="99" t="str">
        <f t="shared" si="307"/>
        <v>DEGROWTH</v>
      </c>
      <c r="T1643" s="68">
        <v>0</v>
      </c>
      <c r="U1643" s="100" t="str">
        <f t="shared" si="308"/>
        <v>jAN</v>
      </c>
      <c r="V1643" s="96">
        <v>0</v>
      </c>
      <c r="W1643" s="101">
        <f t="shared" si="309"/>
        <v>0</v>
      </c>
      <c r="X1643" s="102">
        <f t="shared" si="310"/>
        <v>0</v>
      </c>
      <c r="Y1643" s="103" t="b">
        <f t="shared" si="311"/>
        <v>0</v>
      </c>
      <c r="Z1643" s="84"/>
      <c r="AA1643" s="69"/>
      <c r="AB1643" s="74">
        <v>1000001993</v>
      </c>
      <c r="AC1643" s="3"/>
    </row>
    <row r="1644" spans="1:29" ht="14.25" customHeight="1">
      <c r="A1644" s="84" t="s">
        <v>134</v>
      </c>
      <c r="B1644" s="85" t="s">
        <v>61</v>
      </c>
      <c r="C1644" s="82" t="s">
        <v>3389</v>
      </c>
      <c r="D1644" s="74">
        <v>1000004548</v>
      </c>
      <c r="E1644" s="85" t="s">
        <v>3390</v>
      </c>
      <c r="F1644" s="83">
        <v>45990</v>
      </c>
      <c r="G1644" s="66" t="str">
        <f t="shared" si="300"/>
        <v>Targeted Dealer</v>
      </c>
      <c r="H1644" s="66"/>
      <c r="I1644" s="67">
        <v>50</v>
      </c>
      <c r="J1644" s="67">
        <f t="shared" si="301"/>
        <v>50</v>
      </c>
      <c r="K1644" s="68">
        <v>128</v>
      </c>
      <c r="L1644" s="68">
        <f t="shared" si="302"/>
        <v>-78</v>
      </c>
      <c r="M1644" s="68">
        <f t="shared" si="303"/>
        <v>256</v>
      </c>
      <c r="N1644" s="96">
        <v>123</v>
      </c>
      <c r="O1644" s="97" t="str">
        <f t="shared" si="304"/>
        <v>DEC</v>
      </c>
      <c r="P1644" s="96">
        <v>123</v>
      </c>
      <c r="Q1644" s="98">
        <f t="shared" si="305"/>
        <v>5</v>
      </c>
      <c r="R1644" s="97">
        <f t="shared" si="306"/>
        <v>4.0650406504065151E-2</v>
      </c>
      <c r="S1644" s="99" t="str">
        <f t="shared" si="307"/>
        <v>GROWTH</v>
      </c>
      <c r="T1644" s="68">
        <v>0</v>
      </c>
      <c r="U1644" s="100" t="str">
        <f t="shared" si="308"/>
        <v/>
      </c>
      <c r="V1644" s="96">
        <v>0</v>
      </c>
      <c r="W1644" s="101">
        <f t="shared" si="309"/>
        <v>128</v>
      </c>
      <c r="X1644" s="102" t="b">
        <f t="shared" si="310"/>
        <v>0</v>
      </c>
      <c r="Y1644" s="103" t="b">
        <f t="shared" si="311"/>
        <v>0</v>
      </c>
      <c r="Z1644" s="84"/>
      <c r="AA1644" s="69"/>
      <c r="AB1644" s="74">
        <v>1000004548</v>
      </c>
      <c r="AC1644" s="3"/>
    </row>
    <row r="1645" spans="1:29" ht="14.25" customHeight="1">
      <c r="A1645" s="84" t="s">
        <v>134</v>
      </c>
      <c r="B1645" s="85" t="s">
        <v>61</v>
      </c>
      <c r="C1645" s="82" t="s">
        <v>3391</v>
      </c>
      <c r="D1645" s="74">
        <v>1000004575</v>
      </c>
      <c r="E1645" s="85" t="s">
        <v>3392</v>
      </c>
      <c r="F1645" s="83">
        <v>46009</v>
      </c>
      <c r="G1645" s="66" t="str">
        <f t="shared" si="300"/>
        <v>Targeted Dealer</v>
      </c>
      <c r="H1645" s="66"/>
      <c r="I1645" s="67">
        <v>75</v>
      </c>
      <c r="J1645" s="67">
        <f t="shared" si="301"/>
        <v>75</v>
      </c>
      <c r="K1645" s="68">
        <v>81.5</v>
      </c>
      <c r="L1645" s="68">
        <f t="shared" si="302"/>
        <v>-6.5</v>
      </c>
      <c r="M1645" s="68">
        <f t="shared" si="303"/>
        <v>108.66666666666667</v>
      </c>
      <c r="N1645" s="96">
        <v>25</v>
      </c>
      <c r="O1645" s="97" t="str">
        <f t="shared" si="304"/>
        <v>DEC</v>
      </c>
      <c r="P1645" s="96">
        <v>25</v>
      </c>
      <c r="Q1645" s="98">
        <f t="shared" si="305"/>
        <v>56.5</v>
      </c>
      <c r="R1645" s="97">
        <f t="shared" si="306"/>
        <v>2.2599999999999998</v>
      </c>
      <c r="S1645" s="99" t="str">
        <f t="shared" si="307"/>
        <v>GROWTH</v>
      </c>
      <c r="T1645" s="68">
        <v>0</v>
      </c>
      <c r="U1645" s="100" t="str">
        <f t="shared" si="308"/>
        <v/>
      </c>
      <c r="V1645" s="96">
        <v>0</v>
      </c>
      <c r="W1645" s="101">
        <f t="shared" si="309"/>
        <v>81.5</v>
      </c>
      <c r="X1645" s="102" t="b">
        <f t="shared" si="310"/>
        <v>0</v>
      </c>
      <c r="Y1645" s="103" t="b">
        <f t="shared" si="311"/>
        <v>0</v>
      </c>
      <c r="Z1645" s="84"/>
      <c r="AA1645" s="69"/>
      <c r="AB1645" s="74">
        <v>1000004575</v>
      </c>
      <c r="AC1645" s="3"/>
    </row>
    <row r="1646" spans="1:29" ht="14.25" customHeight="1">
      <c r="A1646" s="84" t="s">
        <v>133</v>
      </c>
      <c r="B1646" s="85" t="s">
        <v>40</v>
      </c>
      <c r="C1646" s="82" t="s">
        <v>3393</v>
      </c>
      <c r="D1646" s="74">
        <v>1000003652</v>
      </c>
      <c r="E1646" s="85" t="s">
        <v>3394</v>
      </c>
      <c r="F1646" s="83">
        <v>45134</v>
      </c>
      <c r="G1646" s="66" t="str">
        <f t="shared" si="300"/>
        <v>Targeted Dealer</v>
      </c>
      <c r="H1646" s="66"/>
      <c r="I1646" s="67">
        <v>80</v>
      </c>
      <c r="J1646" s="67">
        <f t="shared" si="301"/>
        <v>80</v>
      </c>
      <c r="K1646" s="68">
        <v>0</v>
      </c>
      <c r="L1646" s="68">
        <f t="shared" si="302"/>
        <v>80</v>
      </c>
      <c r="M1646" s="68">
        <f t="shared" si="303"/>
        <v>0</v>
      </c>
      <c r="N1646" s="96">
        <v>40</v>
      </c>
      <c r="O1646" s="97" t="str">
        <f t="shared" si="304"/>
        <v>DEC</v>
      </c>
      <c r="P1646" s="96">
        <v>40</v>
      </c>
      <c r="Q1646" s="98">
        <f t="shared" si="305"/>
        <v>-40</v>
      </c>
      <c r="R1646" s="97">
        <f t="shared" si="306"/>
        <v>-1</v>
      </c>
      <c r="S1646" s="99" t="str">
        <f t="shared" si="307"/>
        <v>DEGROWTH</v>
      </c>
      <c r="T1646" s="68">
        <v>0</v>
      </c>
      <c r="U1646" s="100" t="str">
        <f t="shared" si="308"/>
        <v>jAN</v>
      </c>
      <c r="V1646" s="96">
        <v>0</v>
      </c>
      <c r="W1646" s="101">
        <f t="shared" si="309"/>
        <v>0</v>
      </c>
      <c r="X1646" s="102">
        <f t="shared" si="310"/>
        <v>0</v>
      </c>
      <c r="Y1646" s="103" t="b">
        <f t="shared" si="311"/>
        <v>0</v>
      </c>
      <c r="Z1646" s="84"/>
      <c r="AA1646" s="69"/>
      <c r="AB1646" s="74">
        <v>1000003652</v>
      </c>
      <c r="AC1646" s="3"/>
    </row>
    <row r="1647" spans="1:29" ht="14.25" customHeight="1">
      <c r="A1647" s="84" t="s">
        <v>134</v>
      </c>
      <c r="B1647" s="85" t="s">
        <v>58</v>
      </c>
      <c r="C1647" s="82" t="s">
        <v>3395</v>
      </c>
      <c r="D1647" s="74">
        <v>1000004540</v>
      </c>
      <c r="E1647" s="85" t="s">
        <v>3396</v>
      </c>
      <c r="F1647" s="83">
        <v>45992</v>
      </c>
      <c r="G1647" s="66" t="str">
        <f t="shared" si="300"/>
        <v>Targeted Dealer</v>
      </c>
      <c r="H1647" s="66"/>
      <c r="I1647" s="67">
        <v>30</v>
      </c>
      <c r="J1647" s="67">
        <f t="shared" si="301"/>
        <v>30</v>
      </c>
      <c r="K1647" s="68">
        <v>51.5</v>
      </c>
      <c r="L1647" s="68">
        <f t="shared" si="302"/>
        <v>-21.5</v>
      </c>
      <c r="M1647" s="68">
        <f t="shared" si="303"/>
        <v>171.66666666666669</v>
      </c>
      <c r="N1647" s="96">
        <v>52</v>
      </c>
      <c r="O1647" s="97" t="str">
        <f t="shared" si="304"/>
        <v>DEC</v>
      </c>
      <c r="P1647" s="96">
        <v>52</v>
      </c>
      <c r="Q1647" s="98">
        <f t="shared" si="305"/>
        <v>-0.5</v>
      </c>
      <c r="R1647" s="97">
        <f t="shared" si="306"/>
        <v>-9.6153846153845812E-3</v>
      </c>
      <c r="S1647" s="99" t="str">
        <f t="shared" si="307"/>
        <v>DEGROWTH</v>
      </c>
      <c r="T1647" s="68">
        <v>0</v>
      </c>
      <c r="U1647" s="100" t="str">
        <f t="shared" si="308"/>
        <v/>
      </c>
      <c r="V1647" s="96">
        <v>0</v>
      </c>
      <c r="W1647" s="101">
        <f t="shared" si="309"/>
        <v>51.5</v>
      </c>
      <c r="X1647" s="102" t="b">
        <f t="shared" si="310"/>
        <v>0</v>
      </c>
      <c r="Y1647" s="103" t="b">
        <f t="shared" si="311"/>
        <v>0</v>
      </c>
      <c r="Z1647" s="84"/>
      <c r="AA1647" s="69"/>
      <c r="AB1647" s="74">
        <v>1000004540</v>
      </c>
      <c r="AC1647" s="3"/>
    </row>
    <row r="1648" spans="1:29" ht="14.25" customHeight="1">
      <c r="A1648" s="84" t="s">
        <v>134</v>
      </c>
      <c r="B1648" s="85" t="s">
        <v>58</v>
      </c>
      <c r="C1648" s="82" t="s">
        <v>3397</v>
      </c>
      <c r="D1648" s="74">
        <v>1000004572</v>
      </c>
      <c r="E1648" s="85" t="s">
        <v>3398</v>
      </c>
      <c r="F1648" s="83">
        <v>46004</v>
      </c>
      <c r="G1648" s="66" t="str">
        <f t="shared" si="300"/>
        <v>Targeted Dealer</v>
      </c>
      <c r="H1648" s="66"/>
      <c r="I1648" s="67">
        <v>50</v>
      </c>
      <c r="J1648" s="67">
        <f t="shared" si="301"/>
        <v>50</v>
      </c>
      <c r="K1648" s="68">
        <v>38</v>
      </c>
      <c r="L1648" s="68">
        <f t="shared" si="302"/>
        <v>12</v>
      </c>
      <c r="M1648" s="68">
        <f t="shared" si="303"/>
        <v>76</v>
      </c>
      <c r="N1648" s="96">
        <v>25.5</v>
      </c>
      <c r="O1648" s="97" t="str">
        <f t="shared" si="304"/>
        <v>DEC</v>
      </c>
      <c r="P1648" s="96">
        <v>25.5</v>
      </c>
      <c r="Q1648" s="98">
        <f t="shared" si="305"/>
        <v>12.5</v>
      </c>
      <c r="R1648" s="97">
        <f t="shared" si="306"/>
        <v>0.49019607843137258</v>
      </c>
      <c r="S1648" s="99" t="str">
        <f t="shared" si="307"/>
        <v>GROWTH</v>
      </c>
      <c r="T1648" s="68">
        <v>0</v>
      </c>
      <c r="U1648" s="100" t="str">
        <f t="shared" si="308"/>
        <v/>
      </c>
      <c r="V1648" s="96">
        <v>0</v>
      </c>
      <c r="W1648" s="101">
        <f t="shared" si="309"/>
        <v>38</v>
      </c>
      <c r="X1648" s="102" t="b">
        <f t="shared" si="310"/>
        <v>0</v>
      </c>
      <c r="Y1648" s="103" t="b">
        <f t="shared" si="311"/>
        <v>0</v>
      </c>
      <c r="Z1648" s="84"/>
      <c r="AA1648" s="69"/>
      <c r="AB1648" s="74">
        <v>1000004572</v>
      </c>
      <c r="AC1648" s="3"/>
    </row>
    <row r="1649" spans="1:29" ht="14.25" customHeight="1">
      <c r="A1649" s="84" t="s">
        <v>134</v>
      </c>
      <c r="B1649" s="85" t="s">
        <v>62</v>
      </c>
      <c r="C1649" s="82" t="s">
        <v>3399</v>
      </c>
      <c r="D1649" s="74">
        <v>1000000356</v>
      </c>
      <c r="E1649" s="85" t="s">
        <v>3400</v>
      </c>
      <c r="F1649" s="83">
        <v>44738</v>
      </c>
      <c r="G1649" s="66" t="str">
        <f t="shared" si="300"/>
        <v>Targeted Dealer</v>
      </c>
      <c r="H1649" s="66"/>
      <c r="I1649" s="67">
        <v>20</v>
      </c>
      <c r="J1649" s="67">
        <f t="shared" si="301"/>
        <v>20</v>
      </c>
      <c r="K1649" s="68">
        <v>3.5</v>
      </c>
      <c r="L1649" s="68">
        <f t="shared" si="302"/>
        <v>16.5</v>
      </c>
      <c r="M1649" s="68">
        <f t="shared" si="303"/>
        <v>17.5</v>
      </c>
      <c r="N1649" s="96">
        <v>3.5</v>
      </c>
      <c r="O1649" s="97" t="str">
        <f t="shared" si="304"/>
        <v>DEC</v>
      </c>
      <c r="P1649" s="96">
        <v>3.5</v>
      </c>
      <c r="Q1649" s="98">
        <f t="shared" si="305"/>
        <v>0</v>
      </c>
      <c r="R1649" s="97">
        <f t="shared" si="306"/>
        <v>0</v>
      </c>
      <c r="S1649" s="99" t="str">
        <f t="shared" si="307"/>
        <v>GROWTH</v>
      </c>
      <c r="T1649" s="68">
        <v>10.5</v>
      </c>
      <c r="U1649" s="100" t="str">
        <f t="shared" si="308"/>
        <v>jAN</v>
      </c>
      <c r="V1649" s="96">
        <v>10.5</v>
      </c>
      <c r="W1649" s="101">
        <f t="shared" si="309"/>
        <v>-7</v>
      </c>
      <c r="X1649" s="102">
        <f t="shared" si="310"/>
        <v>-0.66666666666666674</v>
      </c>
      <c r="Y1649" s="103" t="str">
        <f t="shared" si="311"/>
        <v>DEGROWTH</v>
      </c>
      <c r="Z1649" s="84"/>
      <c r="AA1649" s="69"/>
      <c r="AB1649" s="74">
        <v>1000000356</v>
      </c>
      <c r="AC1649" s="3"/>
    </row>
    <row r="1650" spans="1:29" ht="14.25" customHeight="1">
      <c r="A1650" s="84" t="s">
        <v>134</v>
      </c>
      <c r="B1650" s="85" t="s">
        <v>62</v>
      </c>
      <c r="C1650" s="82" t="s">
        <v>3401</v>
      </c>
      <c r="D1650" s="74">
        <v>1000003603</v>
      </c>
      <c r="E1650" s="85" t="s">
        <v>3402</v>
      </c>
      <c r="F1650" s="83">
        <v>45086</v>
      </c>
      <c r="G1650" s="66" t="str">
        <f t="shared" si="300"/>
        <v>Targeted Dealer</v>
      </c>
      <c r="H1650" s="66"/>
      <c r="I1650" s="67">
        <v>20</v>
      </c>
      <c r="J1650" s="67">
        <f t="shared" si="301"/>
        <v>20</v>
      </c>
      <c r="K1650" s="68">
        <v>35</v>
      </c>
      <c r="L1650" s="68">
        <f t="shared" si="302"/>
        <v>-15</v>
      </c>
      <c r="M1650" s="68">
        <f t="shared" si="303"/>
        <v>175</v>
      </c>
      <c r="N1650" s="96">
        <v>17.5</v>
      </c>
      <c r="O1650" s="97" t="str">
        <f t="shared" si="304"/>
        <v>DEC</v>
      </c>
      <c r="P1650" s="96">
        <v>17.5</v>
      </c>
      <c r="Q1650" s="98">
        <f t="shared" si="305"/>
        <v>17.5</v>
      </c>
      <c r="R1650" s="97">
        <f t="shared" si="306"/>
        <v>1</v>
      </c>
      <c r="S1650" s="99" t="str">
        <f t="shared" si="307"/>
        <v>GROWTH</v>
      </c>
      <c r="T1650" s="68">
        <v>0</v>
      </c>
      <c r="U1650" s="100" t="str">
        <f t="shared" si="308"/>
        <v>jAN</v>
      </c>
      <c r="V1650" s="96">
        <v>0</v>
      </c>
      <c r="W1650" s="101">
        <f t="shared" si="309"/>
        <v>35</v>
      </c>
      <c r="X1650" s="102">
        <f t="shared" si="310"/>
        <v>0</v>
      </c>
      <c r="Y1650" s="103" t="b">
        <f t="shared" si="311"/>
        <v>0</v>
      </c>
      <c r="Z1650" s="84"/>
      <c r="AA1650" s="69"/>
      <c r="AB1650" s="74">
        <v>1000003603</v>
      </c>
      <c r="AC1650" s="3"/>
    </row>
    <row r="1651" spans="1:29" ht="14.25" customHeight="1">
      <c r="A1651" s="84" t="s">
        <v>134</v>
      </c>
      <c r="B1651" s="85" t="s">
        <v>62</v>
      </c>
      <c r="C1651" s="82" t="s">
        <v>3403</v>
      </c>
      <c r="D1651" s="74">
        <v>1000004552</v>
      </c>
      <c r="E1651" s="85" t="s">
        <v>3404</v>
      </c>
      <c r="F1651" s="83">
        <v>45992</v>
      </c>
      <c r="G1651" s="66" t="str">
        <f t="shared" si="300"/>
        <v>Targeted Dealer</v>
      </c>
      <c r="H1651" s="66"/>
      <c r="I1651" s="67">
        <v>50</v>
      </c>
      <c r="J1651" s="67">
        <f t="shared" si="301"/>
        <v>50</v>
      </c>
      <c r="K1651" s="68">
        <v>27</v>
      </c>
      <c r="L1651" s="68">
        <f t="shared" si="302"/>
        <v>23</v>
      </c>
      <c r="M1651" s="68">
        <f t="shared" si="303"/>
        <v>54</v>
      </c>
      <c r="N1651" s="96">
        <v>21</v>
      </c>
      <c r="O1651" s="97" t="str">
        <f t="shared" si="304"/>
        <v>DEC</v>
      </c>
      <c r="P1651" s="96">
        <v>21</v>
      </c>
      <c r="Q1651" s="98">
        <f t="shared" si="305"/>
        <v>6</v>
      </c>
      <c r="R1651" s="97">
        <f t="shared" si="306"/>
        <v>0.28571428571428581</v>
      </c>
      <c r="S1651" s="99" t="str">
        <f t="shared" si="307"/>
        <v>GROWTH</v>
      </c>
      <c r="T1651" s="68">
        <v>0</v>
      </c>
      <c r="U1651" s="100" t="str">
        <f t="shared" si="308"/>
        <v/>
      </c>
      <c r="V1651" s="96">
        <v>0</v>
      </c>
      <c r="W1651" s="101">
        <f t="shared" si="309"/>
        <v>27</v>
      </c>
      <c r="X1651" s="102" t="b">
        <f t="shared" si="310"/>
        <v>0</v>
      </c>
      <c r="Y1651" s="103" t="b">
        <f t="shared" si="311"/>
        <v>0</v>
      </c>
      <c r="Z1651" s="84"/>
      <c r="AA1651" s="69"/>
      <c r="AB1651" s="74">
        <v>1000004552</v>
      </c>
      <c r="AC1651" s="3"/>
    </row>
    <row r="1652" spans="1:29" ht="14.25" customHeight="1">
      <c r="A1652" s="84" t="s">
        <v>133</v>
      </c>
      <c r="B1652" s="85" t="s">
        <v>37</v>
      </c>
      <c r="C1652" s="82" t="s">
        <v>598</v>
      </c>
      <c r="D1652" s="74">
        <v>1000000399</v>
      </c>
      <c r="E1652" s="85" t="s">
        <v>599</v>
      </c>
      <c r="F1652" s="83">
        <v>44772</v>
      </c>
      <c r="G1652" s="66" t="str">
        <f t="shared" si="300"/>
        <v>Targeted Dealer</v>
      </c>
      <c r="H1652" s="66"/>
      <c r="I1652" s="67">
        <v>50</v>
      </c>
      <c r="J1652" s="67">
        <f t="shared" si="301"/>
        <v>50</v>
      </c>
      <c r="K1652" s="68">
        <v>0</v>
      </c>
      <c r="L1652" s="68">
        <f t="shared" si="302"/>
        <v>50</v>
      </c>
      <c r="M1652" s="68">
        <f t="shared" si="303"/>
        <v>0</v>
      </c>
      <c r="N1652" s="96">
        <v>40</v>
      </c>
      <c r="O1652" s="97" t="str">
        <f t="shared" si="304"/>
        <v>DEC</v>
      </c>
      <c r="P1652" s="96">
        <v>40</v>
      </c>
      <c r="Q1652" s="98">
        <f t="shared" si="305"/>
        <v>-40</v>
      </c>
      <c r="R1652" s="97">
        <f t="shared" si="306"/>
        <v>-1</v>
      </c>
      <c r="S1652" s="99" t="str">
        <f t="shared" si="307"/>
        <v>DEGROWTH</v>
      </c>
      <c r="T1652" s="68">
        <v>0</v>
      </c>
      <c r="U1652" s="100" t="str">
        <f t="shared" si="308"/>
        <v>jAN</v>
      </c>
      <c r="V1652" s="96">
        <v>0</v>
      </c>
      <c r="W1652" s="101">
        <f t="shared" si="309"/>
        <v>0</v>
      </c>
      <c r="X1652" s="102">
        <f t="shared" si="310"/>
        <v>0</v>
      </c>
      <c r="Y1652" s="103" t="b">
        <f t="shared" si="311"/>
        <v>0</v>
      </c>
      <c r="Z1652" s="84"/>
      <c r="AA1652" s="69"/>
      <c r="AB1652" s="74">
        <v>1000000399</v>
      </c>
      <c r="AC1652" s="3"/>
    </row>
    <row r="1653" spans="1:29" ht="14.25" customHeight="1">
      <c r="A1653" s="84" t="s">
        <v>133</v>
      </c>
      <c r="B1653" s="85" t="s">
        <v>37</v>
      </c>
      <c r="C1653" s="82" t="s">
        <v>3405</v>
      </c>
      <c r="D1653" s="74">
        <v>1000004562</v>
      </c>
      <c r="E1653" s="85" t="s">
        <v>3406</v>
      </c>
      <c r="F1653" s="83">
        <v>46001</v>
      </c>
      <c r="G1653" s="66" t="str">
        <f t="shared" si="300"/>
        <v>Targeted Dealer</v>
      </c>
      <c r="H1653" s="66"/>
      <c r="I1653" s="67">
        <v>20</v>
      </c>
      <c r="J1653" s="67">
        <f t="shared" si="301"/>
        <v>20</v>
      </c>
      <c r="K1653" s="68">
        <v>15</v>
      </c>
      <c r="L1653" s="68">
        <f t="shared" si="302"/>
        <v>5</v>
      </c>
      <c r="M1653" s="68">
        <f t="shared" si="303"/>
        <v>75</v>
      </c>
      <c r="N1653" s="96">
        <v>25</v>
      </c>
      <c r="O1653" s="97" t="str">
        <f t="shared" si="304"/>
        <v>DEC</v>
      </c>
      <c r="P1653" s="96">
        <v>25</v>
      </c>
      <c r="Q1653" s="98">
        <f t="shared" si="305"/>
        <v>-10</v>
      </c>
      <c r="R1653" s="97">
        <f t="shared" si="306"/>
        <v>-0.4</v>
      </c>
      <c r="S1653" s="99" t="str">
        <f t="shared" si="307"/>
        <v>DEGROWTH</v>
      </c>
      <c r="T1653" s="68">
        <v>0</v>
      </c>
      <c r="U1653" s="100" t="str">
        <f t="shared" si="308"/>
        <v/>
      </c>
      <c r="V1653" s="96">
        <v>0</v>
      </c>
      <c r="W1653" s="101">
        <f t="shared" si="309"/>
        <v>15</v>
      </c>
      <c r="X1653" s="102" t="b">
        <f t="shared" si="310"/>
        <v>0</v>
      </c>
      <c r="Y1653" s="103" t="b">
        <f t="shared" si="311"/>
        <v>0</v>
      </c>
      <c r="Z1653" s="84"/>
      <c r="AA1653" s="69"/>
      <c r="AB1653" s="74">
        <v>1000004562</v>
      </c>
      <c r="AC1653" s="3"/>
    </row>
    <row r="1654" spans="1:29" ht="14.25" customHeight="1">
      <c r="A1654" s="84" t="s">
        <v>134</v>
      </c>
      <c r="B1654" s="85" t="s">
        <v>84</v>
      </c>
      <c r="C1654" s="82" t="s">
        <v>3407</v>
      </c>
      <c r="D1654" s="74">
        <v>1000004553</v>
      </c>
      <c r="E1654" s="85" t="s">
        <v>3408</v>
      </c>
      <c r="F1654" s="83">
        <v>45993</v>
      </c>
      <c r="G1654" s="66" t="str">
        <f t="shared" si="300"/>
        <v>Targeted Dealer</v>
      </c>
      <c r="H1654" s="66"/>
      <c r="I1654" s="67">
        <v>20</v>
      </c>
      <c r="J1654" s="67">
        <f t="shared" si="301"/>
        <v>20</v>
      </c>
      <c r="K1654" s="68">
        <v>30</v>
      </c>
      <c r="L1654" s="68">
        <f t="shared" si="302"/>
        <v>-10</v>
      </c>
      <c r="M1654" s="68">
        <f t="shared" si="303"/>
        <v>150</v>
      </c>
      <c r="N1654" s="96">
        <v>15</v>
      </c>
      <c r="O1654" s="97" t="str">
        <f t="shared" si="304"/>
        <v>DEC</v>
      </c>
      <c r="P1654" s="96">
        <v>15</v>
      </c>
      <c r="Q1654" s="98">
        <f t="shared" si="305"/>
        <v>15</v>
      </c>
      <c r="R1654" s="97">
        <f t="shared" si="306"/>
        <v>1</v>
      </c>
      <c r="S1654" s="99" t="str">
        <f t="shared" si="307"/>
        <v>GROWTH</v>
      </c>
      <c r="T1654" s="68">
        <v>0</v>
      </c>
      <c r="U1654" s="100" t="str">
        <f t="shared" si="308"/>
        <v/>
      </c>
      <c r="V1654" s="96">
        <v>0</v>
      </c>
      <c r="W1654" s="101">
        <f t="shared" si="309"/>
        <v>30</v>
      </c>
      <c r="X1654" s="102" t="b">
        <f t="shared" si="310"/>
        <v>0</v>
      </c>
      <c r="Y1654" s="103" t="b">
        <f t="shared" si="311"/>
        <v>0</v>
      </c>
      <c r="Z1654" s="84"/>
      <c r="AA1654" s="69"/>
      <c r="AB1654" s="74">
        <v>1000004553</v>
      </c>
      <c r="AC1654" s="3"/>
    </row>
    <row r="1655" spans="1:29" ht="14.25" customHeight="1">
      <c r="A1655" s="84" t="s">
        <v>130</v>
      </c>
      <c r="B1655" s="85" t="s">
        <v>111</v>
      </c>
      <c r="C1655" s="82" t="s">
        <v>3409</v>
      </c>
      <c r="D1655" s="74">
        <v>1000003905</v>
      </c>
      <c r="E1655" s="85" t="s">
        <v>3410</v>
      </c>
      <c r="F1655" s="83">
        <v>45391</v>
      </c>
      <c r="G1655" s="66" t="str">
        <f t="shared" si="300"/>
        <v>Targeted Dealer</v>
      </c>
      <c r="H1655" s="66"/>
      <c r="I1655" s="67">
        <v>40</v>
      </c>
      <c r="J1655" s="67">
        <f t="shared" si="301"/>
        <v>40</v>
      </c>
      <c r="K1655" s="68">
        <v>0</v>
      </c>
      <c r="L1655" s="68">
        <f t="shared" si="302"/>
        <v>40</v>
      </c>
      <c r="M1655" s="68">
        <f t="shared" si="303"/>
        <v>0</v>
      </c>
      <c r="N1655" s="96">
        <v>7.5</v>
      </c>
      <c r="O1655" s="97" t="str">
        <f t="shared" si="304"/>
        <v>DEC</v>
      </c>
      <c r="P1655" s="96">
        <v>7.5</v>
      </c>
      <c r="Q1655" s="98">
        <f t="shared" si="305"/>
        <v>-7.5</v>
      </c>
      <c r="R1655" s="97">
        <f t="shared" si="306"/>
        <v>-1</v>
      </c>
      <c r="S1655" s="99" t="str">
        <f t="shared" si="307"/>
        <v>DEGROWTH</v>
      </c>
      <c r="T1655" s="68">
        <v>0</v>
      </c>
      <c r="U1655" s="100" t="str">
        <f t="shared" si="308"/>
        <v>jAN</v>
      </c>
      <c r="V1655" s="96">
        <v>0</v>
      </c>
      <c r="W1655" s="101">
        <f t="shared" si="309"/>
        <v>0</v>
      </c>
      <c r="X1655" s="102">
        <f t="shared" si="310"/>
        <v>0</v>
      </c>
      <c r="Y1655" s="103" t="b">
        <f t="shared" si="311"/>
        <v>0</v>
      </c>
      <c r="Z1655" s="84"/>
      <c r="AA1655" s="69"/>
      <c r="AB1655" s="74">
        <v>1000003905</v>
      </c>
      <c r="AC1655" s="3"/>
    </row>
    <row r="1656" spans="1:29" ht="14.25" customHeight="1">
      <c r="A1656" s="84" t="s">
        <v>130</v>
      </c>
      <c r="B1656" s="85" t="s">
        <v>108</v>
      </c>
      <c r="C1656" s="82" t="s">
        <v>600</v>
      </c>
      <c r="D1656" s="74">
        <v>1000004160</v>
      </c>
      <c r="E1656" s="85" t="s">
        <v>601</v>
      </c>
      <c r="F1656" s="83">
        <v>45597</v>
      </c>
      <c r="G1656" s="66" t="str">
        <f t="shared" si="300"/>
        <v>Targeted Dealer</v>
      </c>
      <c r="H1656" s="66"/>
      <c r="I1656" s="67">
        <v>75</v>
      </c>
      <c r="J1656" s="67">
        <f t="shared" si="301"/>
        <v>75</v>
      </c>
      <c r="K1656" s="68">
        <v>0</v>
      </c>
      <c r="L1656" s="68">
        <f t="shared" si="302"/>
        <v>75</v>
      </c>
      <c r="M1656" s="68">
        <f t="shared" si="303"/>
        <v>0</v>
      </c>
      <c r="N1656" s="96">
        <v>35</v>
      </c>
      <c r="O1656" s="97" t="str">
        <f t="shared" si="304"/>
        <v>DEC</v>
      </c>
      <c r="P1656" s="96">
        <v>35</v>
      </c>
      <c r="Q1656" s="98">
        <f t="shared" si="305"/>
        <v>-35</v>
      </c>
      <c r="R1656" s="97">
        <f t="shared" si="306"/>
        <v>-1</v>
      </c>
      <c r="S1656" s="99" t="str">
        <f t="shared" si="307"/>
        <v>DEGROWTH</v>
      </c>
      <c r="T1656" s="68">
        <v>56.5</v>
      </c>
      <c r="U1656" s="100" t="str">
        <f t="shared" si="308"/>
        <v>jAN</v>
      </c>
      <c r="V1656" s="96">
        <v>56.5</v>
      </c>
      <c r="W1656" s="101">
        <f t="shared" si="309"/>
        <v>-56.5</v>
      </c>
      <c r="X1656" s="102">
        <f t="shared" si="310"/>
        <v>-1</v>
      </c>
      <c r="Y1656" s="103" t="str">
        <f t="shared" si="311"/>
        <v>DEGROWTH</v>
      </c>
      <c r="Z1656" s="84"/>
      <c r="AA1656" s="69"/>
      <c r="AB1656" s="74">
        <v>1000004160</v>
      </c>
      <c r="AC1656" s="3"/>
    </row>
    <row r="1657" spans="1:29" ht="14.25" customHeight="1">
      <c r="A1657" s="84" t="s">
        <v>130</v>
      </c>
      <c r="B1657" s="85" t="s">
        <v>108</v>
      </c>
      <c r="C1657" s="82" t="s">
        <v>3411</v>
      </c>
      <c r="D1657" s="74">
        <v>1000004565</v>
      </c>
      <c r="E1657" s="85" t="s">
        <v>3412</v>
      </c>
      <c r="F1657" s="83">
        <v>46008</v>
      </c>
      <c r="G1657" s="66" t="str">
        <f t="shared" si="300"/>
        <v>Targeted Dealer</v>
      </c>
      <c r="H1657" s="66"/>
      <c r="I1657" s="67">
        <v>100</v>
      </c>
      <c r="J1657" s="67">
        <f t="shared" si="301"/>
        <v>100</v>
      </c>
      <c r="K1657" s="68">
        <v>177.5</v>
      </c>
      <c r="L1657" s="68">
        <f t="shared" si="302"/>
        <v>-77.5</v>
      </c>
      <c r="M1657" s="68">
        <f t="shared" si="303"/>
        <v>177.5</v>
      </c>
      <c r="N1657" s="96">
        <v>93</v>
      </c>
      <c r="O1657" s="97" t="str">
        <f t="shared" si="304"/>
        <v>DEC</v>
      </c>
      <c r="P1657" s="96">
        <v>93</v>
      </c>
      <c r="Q1657" s="98">
        <f t="shared" si="305"/>
        <v>84.5</v>
      </c>
      <c r="R1657" s="97">
        <f t="shared" si="306"/>
        <v>0.90860215053763449</v>
      </c>
      <c r="S1657" s="99" t="str">
        <f t="shared" si="307"/>
        <v>GROWTH</v>
      </c>
      <c r="T1657" s="68">
        <v>0</v>
      </c>
      <c r="U1657" s="100" t="str">
        <f t="shared" si="308"/>
        <v/>
      </c>
      <c r="V1657" s="96">
        <v>0</v>
      </c>
      <c r="W1657" s="101">
        <f t="shared" si="309"/>
        <v>177.5</v>
      </c>
      <c r="X1657" s="102" t="b">
        <f t="shared" si="310"/>
        <v>0</v>
      </c>
      <c r="Y1657" s="103" t="b">
        <f t="shared" si="311"/>
        <v>0</v>
      </c>
      <c r="Z1657" s="84"/>
      <c r="AA1657" s="69"/>
      <c r="AB1657" s="74">
        <v>1000004565</v>
      </c>
      <c r="AC1657" s="3"/>
    </row>
    <row r="1658" spans="1:29" ht="14.25" customHeight="1">
      <c r="A1658" s="84" t="s">
        <v>130</v>
      </c>
      <c r="B1658" s="85" t="s">
        <v>108</v>
      </c>
      <c r="C1658" s="82" t="s">
        <v>3413</v>
      </c>
      <c r="D1658" s="74">
        <v>1000004574</v>
      </c>
      <c r="E1658" s="85" t="s">
        <v>3414</v>
      </c>
      <c r="F1658" s="83">
        <v>46007</v>
      </c>
      <c r="G1658" s="66" t="str">
        <f t="shared" si="300"/>
        <v>Targeted Dealer</v>
      </c>
      <c r="H1658" s="66"/>
      <c r="I1658" s="67">
        <v>50</v>
      </c>
      <c r="J1658" s="67">
        <f t="shared" si="301"/>
        <v>50</v>
      </c>
      <c r="K1658" s="68">
        <v>60</v>
      </c>
      <c r="L1658" s="68">
        <f t="shared" si="302"/>
        <v>-10</v>
      </c>
      <c r="M1658" s="68">
        <f t="shared" si="303"/>
        <v>120</v>
      </c>
      <c r="N1658" s="96">
        <v>50</v>
      </c>
      <c r="O1658" s="97" t="str">
        <f t="shared" si="304"/>
        <v>DEC</v>
      </c>
      <c r="P1658" s="96">
        <v>50</v>
      </c>
      <c r="Q1658" s="98">
        <f t="shared" si="305"/>
        <v>10</v>
      </c>
      <c r="R1658" s="97">
        <f t="shared" si="306"/>
        <v>0.19999999999999996</v>
      </c>
      <c r="S1658" s="99" t="str">
        <f t="shared" si="307"/>
        <v>GROWTH</v>
      </c>
      <c r="T1658" s="68">
        <v>0</v>
      </c>
      <c r="U1658" s="100" t="str">
        <f t="shared" si="308"/>
        <v/>
      </c>
      <c r="V1658" s="96">
        <v>0</v>
      </c>
      <c r="W1658" s="101">
        <f t="shared" si="309"/>
        <v>60</v>
      </c>
      <c r="X1658" s="102" t="b">
        <f t="shared" si="310"/>
        <v>0</v>
      </c>
      <c r="Y1658" s="103" t="b">
        <f t="shared" si="311"/>
        <v>0</v>
      </c>
      <c r="Z1658" s="84"/>
      <c r="AA1658" s="69"/>
      <c r="AB1658" s="74">
        <v>1000004574</v>
      </c>
      <c r="AC1658" s="3"/>
    </row>
    <row r="1659" spans="1:29" ht="14.25" customHeight="1">
      <c r="A1659" s="84" t="s">
        <v>133</v>
      </c>
      <c r="B1659" s="85" t="s">
        <v>30</v>
      </c>
      <c r="C1659" s="82" t="s">
        <v>3415</v>
      </c>
      <c r="D1659" s="74">
        <v>1000004576</v>
      </c>
      <c r="E1659" s="85" t="s">
        <v>3416</v>
      </c>
      <c r="F1659" s="83">
        <v>46011</v>
      </c>
      <c r="G1659" s="66" t="str">
        <f t="shared" si="300"/>
        <v>Targeted Dealer</v>
      </c>
      <c r="H1659" s="66"/>
      <c r="I1659" s="67">
        <v>120</v>
      </c>
      <c r="J1659" s="67">
        <f t="shared" si="301"/>
        <v>120</v>
      </c>
      <c r="K1659" s="68">
        <v>80</v>
      </c>
      <c r="L1659" s="68">
        <f t="shared" si="302"/>
        <v>40</v>
      </c>
      <c r="M1659" s="68">
        <f t="shared" si="303"/>
        <v>66.666666666666671</v>
      </c>
      <c r="N1659" s="96">
        <v>78.849999999999994</v>
      </c>
      <c r="O1659" s="97" t="str">
        <f t="shared" si="304"/>
        <v>DEC</v>
      </c>
      <c r="P1659" s="96">
        <v>78.849999999999994</v>
      </c>
      <c r="Q1659" s="98">
        <f t="shared" si="305"/>
        <v>1.1500000000000057</v>
      </c>
      <c r="R1659" s="97">
        <f t="shared" si="306"/>
        <v>1.4584654407102216E-2</v>
      </c>
      <c r="S1659" s="99" t="str">
        <f t="shared" si="307"/>
        <v>GROWTH</v>
      </c>
      <c r="T1659" s="68">
        <v>0</v>
      </c>
      <c r="U1659" s="100" t="str">
        <f t="shared" si="308"/>
        <v/>
      </c>
      <c r="V1659" s="96">
        <v>0</v>
      </c>
      <c r="W1659" s="101">
        <f t="shared" si="309"/>
        <v>80</v>
      </c>
      <c r="X1659" s="102" t="b">
        <f t="shared" si="310"/>
        <v>0</v>
      </c>
      <c r="Y1659" s="103" t="b">
        <f t="shared" si="311"/>
        <v>0</v>
      </c>
      <c r="Z1659" s="84"/>
      <c r="AA1659" s="69"/>
      <c r="AB1659" s="74">
        <v>1000004576</v>
      </c>
      <c r="AC1659" s="3"/>
    </row>
    <row r="1660" spans="1:29" ht="14.25" customHeight="1">
      <c r="A1660" s="84" t="s">
        <v>134</v>
      </c>
      <c r="B1660" s="85" t="s">
        <v>65</v>
      </c>
      <c r="C1660" s="82" t="s">
        <v>3417</v>
      </c>
      <c r="D1660" s="74">
        <v>1000004541</v>
      </c>
      <c r="E1660" s="85" t="s">
        <v>3418</v>
      </c>
      <c r="F1660" s="83">
        <v>45992</v>
      </c>
      <c r="G1660" s="66" t="str">
        <f t="shared" si="300"/>
        <v>Targeted Dealer</v>
      </c>
      <c r="H1660" s="66"/>
      <c r="I1660" s="67">
        <v>75</v>
      </c>
      <c r="J1660" s="67">
        <f t="shared" si="301"/>
        <v>75</v>
      </c>
      <c r="K1660" s="68">
        <v>100</v>
      </c>
      <c r="L1660" s="68">
        <f t="shared" si="302"/>
        <v>-25</v>
      </c>
      <c r="M1660" s="68">
        <f t="shared" si="303"/>
        <v>133.33333333333334</v>
      </c>
      <c r="N1660" s="96">
        <v>75</v>
      </c>
      <c r="O1660" s="97" t="str">
        <f t="shared" si="304"/>
        <v>DEC</v>
      </c>
      <c r="P1660" s="96">
        <v>75</v>
      </c>
      <c r="Q1660" s="98">
        <f t="shared" si="305"/>
        <v>25</v>
      </c>
      <c r="R1660" s="97">
        <f t="shared" si="306"/>
        <v>0.33333333333333326</v>
      </c>
      <c r="S1660" s="99" t="str">
        <f t="shared" si="307"/>
        <v>GROWTH</v>
      </c>
      <c r="T1660" s="68">
        <v>0</v>
      </c>
      <c r="U1660" s="100" t="str">
        <f t="shared" si="308"/>
        <v/>
      </c>
      <c r="V1660" s="96">
        <v>0</v>
      </c>
      <c r="W1660" s="101">
        <f t="shared" si="309"/>
        <v>100</v>
      </c>
      <c r="X1660" s="102" t="b">
        <f t="shared" si="310"/>
        <v>0</v>
      </c>
      <c r="Y1660" s="103" t="b">
        <f t="shared" si="311"/>
        <v>0</v>
      </c>
      <c r="Z1660" s="84"/>
      <c r="AA1660" s="69"/>
      <c r="AB1660" s="74">
        <v>1000004541</v>
      </c>
      <c r="AC1660" s="3"/>
    </row>
    <row r="1661" spans="1:29" ht="14.25" customHeight="1">
      <c r="A1661" s="84" t="s">
        <v>134</v>
      </c>
      <c r="B1661" s="85" t="s">
        <v>67</v>
      </c>
      <c r="C1661" s="82" t="s">
        <v>3419</v>
      </c>
      <c r="D1661" s="74">
        <v>1000004594</v>
      </c>
      <c r="E1661" s="85" t="s">
        <v>3420</v>
      </c>
      <c r="F1661" s="83">
        <v>45990</v>
      </c>
      <c r="G1661" s="66" t="str">
        <f t="shared" si="300"/>
        <v>Targeted Dealer</v>
      </c>
      <c r="H1661" s="66"/>
      <c r="I1661" s="67">
        <v>25</v>
      </c>
      <c r="J1661" s="67">
        <f t="shared" si="301"/>
        <v>25</v>
      </c>
      <c r="K1661" s="68">
        <v>50</v>
      </c>
      <c r="L1661" s="68">
        <f t="shared" si="302"/>
        <v>-25</v>
      </c>
      <c r="M1661" s="68">
        <f t="shared" si="303"/>
        <v>200</v>
      </c>
      <c r="N1661" s="96">
        <v>25</v>
      </c>
      <c r="O1661" s="97" t="str">
        <f t="shared" si="304"/>
        <v>DEC</v>
      </c>
      <c r="P1661" s="96">
        <v>25</v>
      </c>
      <c r="Q1661" s="98">
        <f t="shared" si="305"/>
        <v>25</v>
      </c>
      <c r="R1661" s="97">
        <f t="shared" si="306"/>
        <v>1</v>
      </c>
      <c r="S1661" s="99" t="str">
        <f t="shared" si="307"/>
        <v>GROWTH</v>
      </c>
      <c r="T1661" s="68">
        <v>0</v>
      </c>
      <c r="U1661" s="100" t="str">
        <f t="shared" si="308"/>
        <v/>
      </c>
      <c r="V1661" s="96">
        <v>0</v>
      </c>
      <c r="W1661" s="101">
        <f t="shared" si="309"/>
        <v>50</v>
      </c>
      <c r="X1661" s="102" t="b">
        <f t="shared" si="310"/>
        <v>0</v>
      </c>
      <c r="Y1661" s="103" t="b">
        <f t="shared" si="311"/>
        <v>0</v>
      </c>
      <c r="Z1661" s="84"/>
      <c r="AA1661" s="69"/>
      <c r="AB1661" s="74">
        <v>1000004594</v>
      </c>
      <c r="AC1661" s="3"/>
    </row>
    <row r="1662" spans="1:29" ht="14.25" customHeight="1">
      <c r="A1662" s="84" t="s">
        <v>134</v>
      </c>
      <c r="B1662" s="85" t="s">
        <v>69</v>
      </c>
      <c r="C1662" s="82" t="s">
        <v>602</v>
      </c>
      <c r="D1662" s="74">
        <v>1000003476</v>
      </c>
      <c r="E1662" s="85" t="s">
        <v>603</v>
      </c>
      <c r="F1662" s="83">
        <v>45036</v>
      </c>
      <c r="G1662" s="66" t="str">
        <f t="shared" si="300"/>
        <v>Targeted Dealer</v>
      </c>
      <c r="H1662" s="66"/>
      <c r="I1662" s="67">
        <v>25</v>
      </c>
      <c r="J1662" s="67">
        <f t="shared" si="301"/>
        <v>25</v>
      </c>
      <c r="K1662" s="68">
        <v>25</v>
      </c>
      <c r="L1662" s="68">
        <f t="shared" si="302"/>
        <v>0</v>
      </c>
      <c r="M1662" s="68">
        <f t="shared" si="303"/>
        <v>100</v>
      </c>
      <c r="N1662" s="96">
        <v>25</v>
      </c>
      <c r="O1662" s="97" t="str">
        <f t="shared" si="304"/>
        <v>DEC</v>
      </c>
      <c r="P1662" s="96">
        <v>25</v>
      </c>
      <c r="Q1662" s="98">
        <f t="shared" si="305"/>
        <v>0</v>
      </c>
      <c r="R1662" s="97">
        <f t="shared" si="306"/>
        <v>0</v>
      </c>
      <c r="S1662" s="99" t="str">
        <f t="shared" si="307"/>
        <v>GROWTH</v>
      </c>
      <c r="T1662" s="68">
        <v>25</v>
      </c>
      <c r="U1662" s="100" t="str">
        <f t="shared" si="308"/>
        <v>jAN</v>
      </c>
      <c r="V1662" s="96">
        <v>25</v>
      </c>
      <c r="W1662" s="101">
        <f t="shared" si="309"/>
        <v>0</v>
      </c>
      <c r="X1662" s="102">
        <f t="shared" si="310"/>
        <v>0</v>
      </c>
      <c r="Y1662" s="103" t="str">
        <f t="shared" si="311"/>
        <v>GROWTH</v>
      </c>
      <c r="Z1662" s="84"/>
      <c r="AA1662" s="69"/>
      <c r="AB1662" s="74">
        <v>1000003476</v>
      </c>
      <c r="AC1662" s="3"/>
    </row>
    <row r="1663" spans="1:29" ht="14.25" customHeight="1">
      <c r="A1663" s="84" t="s">
        <v>133</v>
      </c>
      <c r="B1663" s="85" t="s">
        <v>52</v>
      </c>
      <c r="C1663" s="82" t="s">
        <v>3421</v>
      </c>
      <c r="D1663" s="74">
        <v>1000004546</v>
      </c>
      <c r="E1663" s="85" t="s">
        <v>3422</v>
      </c>
      <c r="F1663" s="83">
        <v>45982</v>
      </c>
      <c r="G1663" s="66" t="str">
        <f t="shared" si="300"/>
        <v>Targeted Dealer</v>
      </c>
      <c r="H1663" s="66"/>
      <c r="I1663" s="67">
        <v>160</v>
      </c>
      <c r="J1663" s="67">
        <f t="shared" si="301"/>
        <v>160</v>
      </c>
      <c r="K1663" s="68">
        <v>100</v>
      </c>
      <c r="L1663" s="68">
        <f t="shared" si="302"/>
        <v>60</v>
      </c>
      <c r="M1663" s="68">
        <f t="shared" si="303"/>
        <v>62.5</v>
      </c>
      <c r="N1663" s="96">
        <v>215</v>
      </c>
      <c r="O1663" s="97" t="str">
        <f t="shared" si="304"/>
        <v>DEC</v>
      </c>
      <c r="P1663" s="96">
        <v>215</v>
      </c>
      <c r="Q1663" s="98">
        <f t="shared" si="305"/>
        <v>-115</v>
      </c>
      <c r="R1663" s="97">
        <f t="shared" si="306"/>
        <v>-0.53488372093023262</v>
      </c>
      <c r="S1663" s="99" t="str">
        <f t="shared" si="307"/>
        <v>DEGROWTH</v>
      </c>
      <c r="T1663" s="68">
        <v>0</v>
      </c>
      <c r="U1663" s="100" t="str">
        <f t="shared" si="308"/>
        <v/>
      </c>
      <c r="V1663" s="96">
        <v>0</v>
      </c>
      <c r="W1663" s="101">
        <f t="shared" si="309"/>
        <v>100</v>
      </c>
      <c r="X1663" s="102" t="b">
        <f t="shared" si="310"/>
        <v>0</v>
      </c>
      <c r="Y1663" s="103" t="b">
        <f t="shared" si="311"/>
        <v>0</v>
      </c>
      <c r="Z1663" s="84"/>
      <c r="AA1663" s="69"/>
      <c r="AB1663" s="74">
        <v>1000004546</v>
      </c>
      <c r="AC1663" s="3"/>
    </row>
    <row r="1664" spans="1:29" ht="14.25" customHeight="1">
      <c r="A1664" s="84" t="s">
        <v>134</v>
      </c>
      <c r="B1664" s="85" t="s">
        <v>79</v>
      </c>
      <c r="C1664" s="82" t="s">
        <v>604</v>
      </c>
      <c r="D1664" s="74">
        <v>1000000989</v>
      </c>
      <c r="E1664" s="85" t="s">
        <v>605</v>
      </c>
      <c r="F1664" s="83">
        <v>44738</v>
      </c>
      <c r="G1664" s="66" t="str">
        <f t="shared" si="300"/>
        <v>-</v>
      </c>
      <c r="H1664" s="66"/>
      <c r="I1664" s="67">
        <v>0</v>
      </c>
      <c r="J1664" s="67">
        <f t="shared" si="301"/>
        <v>0</v>
      </c>
      <c r="K1664" s="68">
        <v>0</v>
      </c>
      <c r="L1664" s="68">
        <f t="shared" si="302"/>
        <v>0</v>
      </c>
      <c r="M1664" s="68" t="str">
        <f t="shared" si="303"/>
        <v>-</v>
      </c>
      <c r="N1664" s="96">
        <v>2</v>
      </c>
      <c r="O1664" s="97" t="str">
        <f t="shared" si="304"/>
        <v>DEC</v>
      </c>
      <c r="P1664" s="96">
        <v>2</v>
      </c>
      <c r="Q1664" s="98">
        <f t="shared" si="305"/>
        <v>-2</v>
      </c>
      <c r="R1664" s="97">
        <f t="shared" si="306"/>
        <v>-1</v>
      </c>
      <c r="S1664" s="99" t="str">
        <f t="shared" si="307"/>
        <v>DEGROWTH</v>
      </c>
      <c r="T1664" s="68">
        <v>0</v>
      </c>
      <c r="U1664" s="100" t="str">
        <f t="shared" si="308"/>
        <v>jAN</v>
      </c>
      <c r="V1664" s="96">
        <v>0</v>
      </c>
      <c r="W1664" s="101">
        <f t="shared" si="309"/>
        <v>0</v>
      </c>
      <c r="X1664" s="102">
        <f t="shared" si="310"/>
        <v>0</v>
      </c>
      <c r="Y1664" s="103" t="b">
        <f t="shared" si="311"/>
        <v>0</v>
      </c>
      <c r="Z1664" s="84"/>
      <c r="AA1664" s="69"/>
      <c r="AB1664" s="74">
        <v>1000000989</v>
      </c>
      <c r="AC1664" s="3"/>
    </row>
    <row r="1665" spans="1:29" ht="14.25" customHeight="1">
      <c r="A1665" s="84" t="s">
        <v>133</v>
      </c>
      <c r="B1665" s="85" t="s">
        <v>21</v>
      </c>
      <c r="C1665" s="82" t="s">
        <v>3423</v>
      </c>
      <c r="D1665" s="74">
        <v>1000004579</v>
      </c>
      <c r="E1665" s="85" t="s">
        <v>3424</v>
      </c>
      <c r="F1665" s="83">
        <v>46014</v>
      </c>
      <c r="G1665" s="66" t="str">
        <f t="shared" si="300"/>
        <v>Targeted Dealer</v>
      </c>
      <c r="H1665" s="66"/>
      <c r="I1665" s="67">
        <v>40</v>
      </c>
      <c r="J1665" s="67">
        <f t="shared" si="301"/>
        <v>40</v>
      </c>
      <c r="K1665" s="68">
        <v>80</v>
      </c>
      <c r="L1665" s="68">
        <f t="shared" si="302"/>
        <v>-40</v>
      </c>
      <c r="M1665" s="68">
        <f t="shared" si="303"/>
        <v>200</v>
      </c>
      <c r="N1665" s="96">
        <v>40</v>
      </c>
      <c r="O1665" s="97" t="str">
        <f t="shared" si="304"/>
        <v>DEC</v>
      </c>
      <c r="P1665" s="96">
        <v>40</v>
      </c>
      <c r="Q1665" s="98">
        <f t="shared" si="305"/>
        <v>40</v>
      </c>
      <c r="R1665" s="97">
        <f t="shared" si="306"/>
        <v>1</v>
      </c>
      <c r="S1665" s="99" t="str">
        <f t="shared" si="307"/>
        <v>GROWTH</v>
      </c>
      <c r="T1665" s="68">
        <v>0</v>
      </c>
      <c r="U1665" s="100" t="str">
        <f t="shared" si="308"/>
        <v/>
      </c>
      <c r="V1665" s="96">
        <v>0</v>
      </c>
      <c r="W1665" s="101">
        <f t="shared" si="309"/>
        <v>80</v>
      </c>
      <c r="X1665" s="102" t="b">
        <f t="shared" si="310"/>
        <v>0</v>
      </c>
      <c r="Y1665" s="103" t="b">
        <f t="shared" si="311"/>
        <v>0</v>
      </c>
      <c r="Z1665" s="84"/>
      <c r="AA1665" s="69"/>
      <c r="AB1665" s="74">
        <v>1000004579</v>
      </c>
      <c r="AC1665" s="3"/>
    </row>
    <row r="1666" spans="1:29" ht="14.25" customHeight="1">
      <c r="A1666" s="84" t="s">
        <v>133</v>
      </c>
      <c r="B1666" s="85" t="s">
        <v>48</v>
      </c>
      <c r="C1666" s="82" t="s">
        <v>606</v>
      </c>
      <c r="D1666" s="74">
        <v>1000003195</v>
      </c>
      <c r="E1666" s="85" t="s">
        <v>607</v>
      </c>
      <c r="F1666" s="83">
        <v>44925</v>
      </c>
      <c r="G1666" s="66" t="str">
        <f t="shared" si="300"/>
        <v>-</v>
      </c>
      <c r="H1666" s="66"/>
      <c r="I1666" s="67">
        <v>0</v>
      </c>
      <c r="J1666" s="67">
        <f t="shared" si="301"/>
        <v>0</v>
      </c>
      <c r="K1666" s="68">
        <v>0</v>
      </c>
      <c r="L1666" s="68">
        <f t="shared" si="302"/>
        <v>0</v>
      </c>
      <c r="M1666" s="68" t="str">
        <f t="shared" si="303"/>
        <v>-</v>
      </c>
      <c r="N1666" s="96">
        <v>24</v>
      </c>
      <c r="O1666" s="97" t="str">
        <f t="shared" si="304"/>
        <v>DEC</v>
      </c>
      <c r="P1666" s="96">
        <v>24</v>
      </c>
      <c r="Q1666" s="98">
        <f t="shared" si="305"/>
        <v>-24</v>
      </c>
      <c r="R1666" s="97">
        <f t="shared" si="306"/>
        <v>-1</v>
      </c>
      <c r="S1666" s="99" t="str">
        <f t="shared" si="307"/>
        <v>DEGROWTH</v>
      </c>
      <c r="T1666" s="68">
        <v>26</v>
      </c>
      <c r="U1666" s="100" t="str">
        <f t="shared" si="308"/>
        <v>jAN</v>
      </c>
      <c r="V1666" s="96">
        <v>26</v>
      </c>
      <c r="W1666" s="101">
        <f t="shared" si="309"/>
        <v>-26</v>
      </c>
      <c r="X1666" s="102">
        <f t="shared" si="310"/>
        <v>-1</v>
      </c>
      <c r="Y1666" s="103" t="str">
        <f t="shared" si="311"/>
        <v>DEGROWTH</v>
      </c>
      <c r="Z1666" s="84"/>
      <c r="AA1666" s="69"/>
      <c r="AB1666" s="74">
        <v>1000003195</v>
      </c>
      <c r="AC1666" s="3"/>
    </row>
    <row r="1667" spans="1:29" ht="14.25" customHeight="1">
      <c r="A1667" s="84" t="s">
        <v>133</v>
      </c>
      <c r="B1667" s="85" t="s">
        <v>145</v>
      </c>
      <c r="C1667" s="82" t="s">
        <v>3425</v>
      </c>
      <c r="D1667" s="74">
        <v>1000000705</v>
      </c>
      <c r="E1667" s="85" t="s">
        <v>3426</v>
      </c>
      <c r="F1667" s="83">
        <v>44738</v>
      </c>
      <c r="G1667" s="66" t="str">
        <f t="shared" ref="G1667:G1707" si="312">IF(I1667&gt;0,"Targeted Dealer","-")</f>
        <v>Targeted Dealer</v>
      </c>
      <c r="H1667" s="66"/>
      <c r="I1667" s="67">
        <v>40</v>
      </c>
      <c r="J1667" s="67">
        <f t="shared" ref="J1667:J1730" si="313">I1667/$J$1*($J$1-$E$1)</f>
        <v>40</v>
      </c>
      <c r="K1667" s="68">
        <v>0</v>
      </c>
      <c r="L1667" s="68">
        <f t="shared" ref="L1667:L1730" si="314">I1667-K1667</f>
        <v>40</v>
      </c>
      <c r="M1667" s="68">
        <f t="shared" ref="M1667:M1707" si="315">IFERROR((K1667/J1667%),"-")</f>
        <v>0</v>
      </c>
      <c r="N1667" s="96">
        <v>40</v>
      </c>
      <c r="O1667" s="97" t="str">
        <f t="shared" ref="O1667:O1707" si="316">IF(F1667&lt;=$P$2,"DEC","")</f>
        <v>DEC</v>
      </c>
      <c r="P1667" s="96">
        <v>40</v>
      </c>
      <c r="Q1667" s="98">
        <f t="shared" ref="Q1667:Q1730" si="317">K1667-P1667</f>
        <v>-40</v>
      </c>
      <c r="R1667" s="97">
        <f t="shared" ref="R1667:R1707" si="318">IFERROR(IF(O1667="Dec",(K1667/P1667-1))," ")</f>
        <v>-1</v>
      </c>
      <c r="S1667" s="99" t="str">
        <f t="shared" ref="S1667:S1730" si="319">IF(N1667&gt;0,IF(O1667="","-",IF(R1667&lt;0%,"DEGROWTH","GROWTH")))</f>
        <v>DEGROWTH</v>
      </c>
      <c r="T1667" s="68">
        <v>10</v>
      </c>
      <c r="U1667" s="100" t="str">
        <f t="shared" ref="U1667:U1707" si="320">IF(F1667&lt;=$V$2,"jAN","")</f>
        <v>jAN</v>
      </c>
      <c r="V1667" s="96">
        <v>10</v>
      </c>
      <c r="W1667" s="101">
        <f t="shared" ref="W1667:W1730" si="321">K1667-V1667</f>
        <v>-10</v>
      </c>
      <c r="X1667" s="102">
        <f t="shared" ref="X1667:X1707" si="322">IFERROR(IF(U1667="Jan",(K1667/V1667-1)),0)</f>
        <v>-1</v>
      </c>
      <c r="Y1667" s="103" t="str">
        <f t="shared" ref="Y1667:Y1730" si="323">IF(T1667&gt;0,IF(U1667="","-",IF(X1667&lt;0%,"DEGROWTH","GROWTH")))</f>
        <v>DEGROWTH</v>
      </c>
      <c r="Z1667" s="84"/>
      <c r="AA1667" s="69"/>
      <c r="AB1667" s="74">
        <v>1000000705</v>
      </c>
      <c r="AC1667" s="3"/>
    </row>
    <row r="1668" spans="1:29" ht="14.25" customHeight="1">
      <c r="A1668" s="84" t="s">
        <v>133</v>
      </c>
      <c r="B1668" s="85" t="s">
        <v>145</v>
      </c>
      <c r="C1668" s="82" t="s">
        <v>3427</v>
      </c>
      <c r="D1668" s="74">
        <v>1000003518</v>
      </c>
      <c r="E1668" s="85" t="s">
        <v>3428</v>
      </c>
      <c r="F1668" s="83">
        <v>45058</v>
      </c>
      <c r="G1668" s="66" t="str">
        <f t="shared" si="312"/>
        <v>-</v>
      </c>
      <c r="H1668" s="66"/>
      <c r="I1668" s="67">
        <v>0</v>
      </c>
      <c r="J1668" s="67">
        <f t="shared" si="313"/>
        <v>0</v>
      </c>
      <c r="K1668" s="68">
        <v>0</v>
      </c>
      <c r="L1668" s="68">
        <f t="shared" si="314"/>
        <v>0</v>
      </c>
      <c r="M1668" s="68" t="str">
        <f t="shared" si="315"/>
        <v>-</v>
      </c>
      <c r="N1668" s="96">
        <v>6</v>
      </c>
      <c r="O1668" s="97" t="str">
        <f t="shared" si="316"/>
        <v>DEC</v>
      </c>
      <c r="P1668" s="96">
        <v>6</v>
      </c>
      <c r="Q1668" s="98">
        <f t="shared" si="317"/>
        <v>-6</v>
      </c>
      <c r="R1668" s="97">
        <f t="shared" si="318"/>
        <v>-1</v>
      </c>
      <c r="S1668" s="99" t="str">
        <f t="shared" si="319"/>
        <v>DEGROWTH</v>
      </c>
      <c r="T1668" s="68">
        <v>0</v>
      </c>
      <c r="U1668" s="100" t="str">
        <f t="shared" si="320"/>
        <v>jAN</v>
      </c>
      <c r="V1668" s="96">
        <v>0</v>
      </c>
      <c r="W1668" s="101">
        <f t="shared" si="321"/>
        <v>0</v>
      </c>
      <c r="X1668" s="102">
        <f t="shared" si="322"/>
        <v>0</v>
      </c>
      <c r="Y1668" s="103" t="b">
        <f t="shared" si="323"/>
        <v>0</v>
      </c>
      <c r="Z1668" s="84"/>
      <c r="AA1668" s="69"/>
      <c r="AB1668" s="74">
        <v>1000003518</v>
      </c>
      <c r="AC1668" s="3"/>
    </row>
    <row r="1669" spans="1:29" ht="14.25" customHeight="1">
      <c r="A1669" s="84" t="s">
        <v>133</v>
      </c>
      <c r="B1669" s="85" t="s">
        <v>47</v>
      </c>
      <c r="C1669" s="82" t="s">
        <v>608</v>
      </c>
      <c r="D1669" s="74">
        <v>1000003993</v>
      </c>
      <c r="E1669" s="85" t="s">
        <v>609</v>
      </c>
      <c r="F1669" s="83">
        <v>45443</v>
      </c>
      <c r="G1669" s="66" t="str">
        <f t="shared" si="312"/>
        <v>Targeted Dealer</v>
      </c>
      <c r="H1669" s="66"/>
      <c r="I1669" s="67">
        <v>20</v>
      </c>
      <c r="J1669" s="67">
        <f t="shared" si="313"/>
        <v>20</v>
      </c>
      <c r="K1669" s="68">
        <v>0</v>
      </c>
      <c r="L1669" s="68">
        <f t="shared" si="314"/>
        <v>20</v>
      </c>
      <c r="M1669" s="68">
        <f t="shared" si="315"/>
        <v>0</v>
      </c>
      <c r="N1669" s="96">
        <v>14.95</v>
      </c>
      <c r="O1669" s="97" t="str">
        <f t="shared" si="316"/>
        <v>DEC</v>
      </c>
      <c r="P1669" s="96">
        <v>14.95</v>
      </c>
      <c r="Q1669" s="98">
        <f t="shared" si="317"/>
        <v>-14.95</v>
      </c>
      <c r="R1669" s="97">
        <f t="shared" si="318"/>
        <v>-1</v>
      </c>
      <c r="S1669" s="99" t="str">
        <f t="shared" si="319"/>
        <v>DEGROWTH</v>
      </c>
      <c r="T1669" s="68">
        <v>15</v>
      </c>
      <c r="U1669" s="100" t="str">
        <f t="shared" si="320"/>
        <v>jAN</v>
      </c>
      <c r="V1669" s="96">
        <v>15</v>
      </c>
      <c r="W1669" s="101">
        <f t="shared" si="321"/>
        <v>-15</v>
      </c>
      <c r="X1669" s="102">
        <f t="shared" si="322"/>
        <v>-1</v>
      </c>
      <c r="Y1669" s="103" t="str">
        <f t="shared" si="323"/>
        <v>DEGROWTH</v>
      </c>
      <c r="Z1669" s="84"/>
      <c r="AA1669" s="69"/>
      <c r="AB1669" s="74">
        <v>1000003993</v>
      </c>
      <c r="AC1669" s="3"/>
    </row>
    <row r="1670" spans="1:29" ht="14.25" customHeight="1">
      <c r="A1670" s="84" t="s">
        <v>134</v>
      </c>
      <c r="B1670" s="85" t="s">
        <v>77</v>
      </c>
      <c r="C1670" s="82" t="s">
        <v>3429</v>
      </c>
      <c r="D1670" s="74">
        <v>1000001100</v>
      </c>
      <c r="E1670" s="85" t="s">
        <v>3430</v>
      </c>
      <c r="F1670" s="83">
        <v>44738</v>
      </c>
      <c r="G1670" s="66" t="str">
        <f t="shared" si="312"/>
        <v>Targeted Dealer</v>
      </c>
      <c r="H1670" s="66"/>
      <c r="I1670" s="67">
        <v>25</v>
      </c>
      <c r="J1670" s="67">
        <f t="shared" si="313"/>
        <v>25</v>
      </c>
      <c r="K1670" s="68">
        <v>41</v>
      </c>
      <c r="L1670" s="68">
        <f t="shared" si="314"/>
        <v>-16</v>
      </c>
      <c r="M1670" s="68">
        <f t="shared" si="315"/>
        <v>164</v>
      </c>
      <c r="N1670" s="96">
        <v>23.5</v>
      </c>
      <c r="O1670" s="97" t="str">
        <f t="shared" si="316"/>
        <v>DEC</v>
      </c>
      <c r="P1670" s="96">
        <v>23.5</v>
      </c>
      <c r="Q1670" s="98">
        <f t="shared" si="317"/>
        <v>17.5</v>
      </c>
      <c r="R1670" s="97">
        <f t="shared" si="318"/>
        <v>0.74468085106382986</v>
      </c>
      <c r="S1670" s="99" t="str">
        <f t="shared" si="319"/>
        <v>GROWTH</v>
      </c>
      <c r="T1670" s="68">
        <v>10</v>
      </c>
      <c r="U1670" s="100" t="str">
        <f t="shared" si="320"/>
        <v>jAN</v>
      </c>
      <c r="V1670" s="96">
        <v>10</v>
      </c>
      <c r="W1670" s="101">
        <f t="shared" si="321"/>
        <v>31</v>
      </c>
      <c r="X1670" s="102">
        <f t="shared" si="322"/>
        <v>3.0999999999999996</v>
      </c>
      <c r="Y1670" s="103" t="str">
        <f t="shared" si="323"/>
        <v>GROWTH</v>
      </c>
      <c r="Z1670" s="84"/>
      <c r="AA1670" s="69"/>
      <c r="AB1670" s="74">
        <v>1000001100</v>
      </c>
      <c r="AC1670" s="3"/>
    </row>
    <row r="1671" spans="1:29" ht="14.25" customHeight="1">
      <c r="A1671" s="84" t="s">
        <v>134</v>
      </c>
      <c r="B1671" s="85" t="s">
        <v>77</v>
      </c>
      <c r="C1671" s="82" t="s">
        <v>3431</v>
      </c>
      <c r="D1671" s="74">
        <v>1000004550</v>
      </c>
      <c r="E1671" s="85" t="s">
        <v>3432</v>
      </c>
      <c r="F1671" s="83">
        <v>45993</v>
      </c>
      <c r="G1671" s="66" t="str">
        <f t="shared" si="312"/>
        <v>Targeted Dealer</v>
      </c>
      <c r="H1671" s="66"/>
      <c r="I1671" s="67">
        <v>30</v>
      </c>
      <c r="J1671" s="67">
        <f t="shared" si="313"/>
        <v>30</v>
      </c>
      <c r="K1671" s="68">
        <v>15</v>
      </c>
      <c r="L1671" s="68">
        <f t="shared" si="314"/>
        <v>15</v>
      </c>
      <c r="M1671" s="68">
        <f t="shared" si="315"/>
        <v>50</v>
      </c>
      <c r="N1671" s="96">
        <v>26.5</v>
      </c>
      <c r="O1671" s="97" t="str">
        <f t="shared" si="316"/>
        <v>DEC</v>
      </c>
      <c r="P1671" s="96">
        <v>26.5</v>
      </c>
      <c r="Q1671" s="98">
        <f t="shared" si="317"/>
        <v>-11.5</v>
      </c>
      <c r="R1671" s="97">
        <f t="shared" si="318"/>
        <v>-0.43396226415094341</v>
      </c>
      <c r="S1671" s="99" t="str">
        <f t="shared" si="319"/>
        <v>DEGROWTH</v>
      </c>
      <c r="T1671" s="68">
        <v>0</v>
      </c>
      <c r="U1671" s="100" t="str">
        <f t="shared" si="320"/>
        <v/>
      </c>
      <c r="V1671" s="96">
        <v>0</v>
      </c>
      <c r="W1671" s="101">
        <f t="shared" si="321"/>
        <v>15</v>
      </c>
      <c r="X1671" s="102" t="b">
        <f t="shared" si="322"/>
        <v>0</v>
      </c>
      <c r="Y1671" s="103" t="b">
        <f t="shared" si="323"/>
        <v>0</v>
      </c>
      <c r="Z1671" s="84"/>
      <c r="AA1671" s="69"/>
      <c r="AB1671" s="74">
        <v>1000004550</v>
      </c>
      <c r="AC1671" s="3"/>
    </row>
    <row r="1672" spans="1:29" ht="14.25" customHeight="1">
      <c r="A1672" s="84" t="s">
        <v>134</v>
      </c>
      <c r="B1672" s="85" t="s">
        <v>77</v>
      </c>
      <c r="C1672" s="82" t="s">
        <v>3433</v>
      </c>
      <c r="D1672" s="74">
        <v>1000004563</v>
      </c>
      <c r="E1672" s="85" t="s">
        <v>3434</v>
      </c>
      <c r="F1672" s="83">
        <v>46001</v>
      </c>
      <c r="G1672" s="66" t="str">
        <f t="shared" si="312"/>
        <v>Targeted Dealer</v>
      </c>
      <c r="H1672" s="66"/>
      <c r="I1672" s="67">
        <v>30</v>
      </c>
      <c r="J1672" s="67">
        <f t="shared" si="313"/>
        <v>30</v>
      </c>
      <c r="K1672" s="68">
        <v>42.5</v>
      </c>
      <c r="L1672" s="68">
        <f t="shared" si="314"/>
        <v>-12.5</v>
      </c>
      <c r="M1672" s="68">
        <f t="shared" si="315"/>
        <v>141.66666666666669</v>
      </c>
      <c r="N1672" s="96">
        <v>30</v>
      </c>
      <c r="O1672" s="97" t="str">
        <f t="shared" si="316"/>
        <v>DEC</v>
      </c>
      <c r="P1672" s="96">
        <v>30</v>
      </c>
      <c r="Q1672" s="98">
        <f t="shared" si="317"/>
        <v>12.5</v>
      </c>
      <c r="R1672" s="97">
        <f t="shared" si="318"/>
        <v>0.41666666666666674</v>
      </c>
      <c r="S1672" s="99" t="str">
        <f t="shared" si="319"/>
        <v>GROWTH</v>
      </c>
      <c r="T1672" s="68">
        <v>0</v>
      </c>
      <c r="U1672" s="100" t="str">
        <f t="shared" si="320"/>
        <v/>
      </c>
      <c r="V1672" s="96">
        <v>0</v>
      </c>
      <c r="W1672" s="101">
        <f t="shared" si="321"/>
        <v>42.5</v>
      </c>
      <c r="X1672" s="102" t="b">
        <f t="shared" si="322"/>
        <v>0</v>
      </c>
      <c r="Y1672" s="103" t="b">
        <f t="shared" si="323"/>
        <v>0</v>
      </c>
      <c r="Z1672" s="84"/>
      <c r="AA1672" s="69"/>
      <c r="AB1672" s="74">
        <v>1000004563</v>
      </c>
      <c r="AC1672" s="3"/>
    </row>
    <row r="1673" spans="1:29" ht="14.25" customHeight="1">
      <c r="A1673" s="84" t="s">
        <v>132</v>
      </c>
      <c r="B1673" s="85" t="s">
        <v>101</v>
      </c>
      <c r="C1673" s="82" t="s">
        <v>3435</v>
      </c>
      <c r="D1673" s="74">
        <v>1000004534</v>
      </c>
      <c r="E1673" s="85" t="s">
        <v>3436</v>
      </c>
      <c r="F1673" s="83">
        <v>45976</v>
      </c>
      <c r="G1673" s="66" t="str">
        <f t="shared" si="312"/>
        <v>Targeted Dealer</v>
      </c>
      <c r="H1673" s="66"/>
      <c r="I1673" s="67">
        <v>50</v>
      </c>
      <c r="J1673" s="67">
        <f t="shared" si="313"/>
        <v>50</v>
      </c>
      <c r="K1673" s="68">
        <v>79.900000000000006</v>
      </c>
      <c r="L1673" s="68">
        <f t="shared" si="314"/>
        <v>-29.900000000000006</v>
      </c>
      <c r="M1673" s="68">
        <f t="shared" si="315"/>
        <v>159.80000000000001</v>
      </c>
      <c r="N1673" s="96">
        <v>61</v>
      </c>
      <c r="O1673" s="97" t="str">
        <f t="shared" si="316"/>
        <v>DEC</v>
      </c>
      <c r="P1673" s="96">
        <v>61</v>
      </c>
      <c r="Q1673" s="98">
        <f t="shared" si="317"/>
        <v>18.900000000000006</v>
      </c>
      <c r="R1673" s="97">
        <f t="shared" si="318"/>
        <v>0.30983606557377064</v>
      </c>
      <c r="S1673" s="99" t="str">
        <f t="shared" si="319"/>
        <v>GROWTH</v>
      </c>
      <c r="T1673" s="68">
        <v>0</v>
      </c>
      <c r="U1673" s="100" t="str">
        <f t="shared" si="320"/>
        <v/>
      </c>
      <c r="V1673" s="96">
        <v>0</v>
      </c>
      <c r="W1673" s="101">
        <f t="shared" si="321"/>
        <v>79.900000000000006</v>
      </c>
      <c r="X1673" s="102" t="b">
        <f t="shared" si="322"/>
        <v>0</v>
      </c>
      <c r="Y1673" s="103" t="b">
        <f t="shared" si="323"/>
        <v>0</v>
      </c>
      <c r="Z1673" s="84"/>
      <c r="AA1673" s="69"/>
      <c r="AB1673" s="74">
        <v>1000004534</v>
      </c>
      <c r="AC1673" s="3"/>
    </row>
    <row r="1674" spans="1:29" ht="14.25" customHeight="1">
      <c r="A1674" s="84" t="s">
        <v>132</v>
      </c>
      <c r="B1674" s="85" t="s">
        <v>101</v>
      </c>
      <c r="C1674" s="82" t="s">
        <v>3437</v>
      </c>
      <c r="D1674" s="74">
        <v>1000004545</v>
      </c>
      <c r="E1674" s="85" t="s">
        <v>3438</v>
      </c>
      <c r="F1674" s="83">
        <v>45981</v>
      </c>
      <c r="G1674" s="66" t="str">
        <f t="shared" si="312"/>
        <v>Targeted Dealer</v>
      </c>
      <c r="H1674" s="66"/>
      <c r="I1674" s="67">
        <v>20</v>
      </c>
      <c r="J1674" s="67">
        <f t="shared" si="313"/>
        <v>20</v>
      </c>
      <c r="K1674" s="68">
        <v>20</v>
      </c>
      <c r="L1674" s="68">
        <f t="shared" si="314"/>
        <v>0</v>
      </c>
      <c r="M1674" s="68">
        <f t="shared" si="315"/>
        <v>100</v>
      </c>
      <c r="N1674" s="96">
        <v>21</v>
      </c>
      <c r="O1674" s="97" t="str">
        <f t="shared" si="316"/>
        <v>DEC</v>
      </c>
      <c r="P1674" s="96">
        <v>21</v>
      </c>
      <c r="Q1674" s="98">
        <f t="shared" si="317"/>
        <v>-1</v>
      </c>
      <c r="R1674" s="97">
        <f t="shared" si="318"/>
        <v>-4.7619047619047672E-2</v>
      </c>
      <c r="S1674" s="99" t="str">
        <f t="shared" si="319"/>
        <v>DEGROWTH</v>
      </c>
      <c r="T1674" s="68">
        <v>0</v>
      </c>
      <c r="U1674" s="100" t="str">
        <f t="shared" si="320"/>
        <v/>
      </c>
      <c r="V1674" s="96">
        <v>0</v>
      </c>
      <c r="W1674" s="101">
        <f t="shared" si="321"/>
        <v>20</v>
      </c>
      <c r="X1674" s="102" t="b">
        <f t="shared" si="322"/>
        <v>0</v>
      </c>
      <c r="Y1674" s="103" t="b">
        <f t="shared" si="323"/>
        <v>0</v>
      </c>
      <c r="Z1674" s="84"/>
      <c r="AA1674" s="69"/>
      <c r="AB1674" s="74">
        <v>1000004545</v>
      </c>
      <c r="AC1674" s="3"/>
    </row>
    <row r="1675" spans="1:29" ht="14.25" customHeight="1">
      <c r="A1675" s="84" t="s">
        <v>133</v>
      </c>
      <c r="B1675" s="85" t="s">
        <v>142</v>
      </c>
      <c r="C1675" s="82" t="s">
        <v>3439</v>
      </c>
      <c r="D1675" s="74">
        <v>1000000098</v>
      </c>
      <c r="E1675" s="85" t="s">
        <v>3440</v>
      </c>
      <c r="F1675" s="83">
        <v>44738</v>
      </c>
      <c r="G1675" s="66" t="str">
        <f t="shared" si="312"/>
        <v>-</v>
      </c>
      <c r="H1675" s="66"/>
      <c r="I1675" s="67">
        <v>0</v>
      </c>
      <c r="J1675" s="67">
        <f t="shared" si="313"/>
        <v>0</v>
      </c>
      <c r="K1675" s="68">
        <v>15</v>
      </c>
      <c r="L1675" s="68">
        <f t="shared" si="314"/>
        <v>-15</v>
      </c>
      <c r="M1675" s="68" t="str">
        <f t="shared" si="315"/>
        <v>-</v>
      </c>
      <c r="N1675" s="96">
        <v>0</v>
      </c>
      <c r="O1675" s="97" t="str">
        <f t="shared" si="316"/>
        <v>DEC</v>
      </c>
      <c r="P1675" s="96">
        <v>0</v>
      </c>
      <c r="Q1675" s="98">
        <f t="shared" si="317"/>
        <v>15</v>
      </c>
      <c r="R1675" s="97" t="str">
        <f t="shared" si="318"/>
        <v xml:space="preserve"> </v>
      </c>
      <c r="S1675" s="99" t="b">
        <f t="shared" si="319"/>
        <v>0</v>
      </c>
      <c r="T1675" s="68">
        <v>32</v>
      </c>
      <c r="U1675" s="100" t="str">
        <f t="shared" si="320"/>
        <v>jAN</v>
      </c>
      <c r="V1675" s="96">
        <v>32</v>
      </c>
      <c r="W1675" s="101">
        <f t="shared" si="321"/>
        <v>-17</v>
      </c>
      <c r="X1675" s="102">
        <f t="shared" si="322"/>
        <v>-0.53125</v>
      </c>
      <c r="Y1675" s="103" t="str">
        <f t="shared" si="323"/>
        <v>DEGROWTH</v>
      </c>
      <c r="Z1675" s="84"/>
      <c r="AA1675" s="69"/>
      <c r="AB1675" s="74">
        <v>1000004545</v>
      </c>
      <c r="AC1675" s="3"/>
    </row>
    <row r="1676" spans="1:29" ht="14.25" customHeight="1">
      <c r="A1676" s="84" t="s">
        <v>133</v>
      </c>
      <c r="B1676" s="85" t="s">
        <v>142</v>
      </c>
      <c r="C1676" s="82" t="s">
        <v>3441</v>
      </c>
      <c r="D1676" s="74">
        <v>1000000101</v>
      </c>
      <c r="E1676" s="85" t="s">
        <v>3442</v>
      </c>
      <c r="F1676" s="83">
        <v>44738</v>
      </c>
      <c r="G1676" s="66" t="str">
        <f t="shared" si="312"/>
        <v>-</v>
      </c>
      <c r="H1676" s="66"/>
      <c r="I1676" s="67">
        <v>0</v>
      </c>
      <c r="J1676" s="67">
        <f t="shared" si="313"/>
        <v>0</v>
      </c>
      <c r="K1676" s="68">
        <v>47</v>
      </c>
      <c r="L1676" s="68">
        <f t="shared" si="314"/>
        <v>-47</v>
      </c>
      <c r="M1676" s="68" t="str">
        <f t="shared" si="315"/>
        <v>-</v>
      </c>
      <c r="N1676" s="96">
        <v>0</v>
      </c>
      <c r="O1676" s="97" t="str">
        <f t="shared" si="316"/>
        <v>DEC</v>
      </c>
      <c r="P1676" s="96">
        <v>0</v>
      </c>
      <c r="Q1676" s="98">
        <f t="shared" si="317"/>
        <v>47</v>
      </c>
      <c r="R1676" s="97" t="str">
        <f t="shared" si="318"/>
        <v xml:space="preserve"> </v>
      </c>
      <c r="S1676" s="99" t="b">
        <f t="shared" si="319"/>
        <v>0</v>
      </c>
      <c r="T1676" s="68">
        <v>0</v>
      </c>
      <c r="U1676" s="100" t="str">
        <f t="shared" si="320"/>
        <v>jAN</v>
      </c>
      <c r="V1676" s="96">
        <v>0</v>
      </c>
      <c r="W1676" s="101">
        <f t="shared" si="321"/>
        <v>47</v>
      </c>
      <c r="X1676" s="102">
        <f t="shared" si="322"/>
        <v>0</v>
      </c>
      <c r="Y1676" s="103" t="b">
        <f t="shared" si="323"/>
        <v>0</v>
      </c>
      <c r="Z1676" s="84"/>
      <c r="AA1676" s="69"/>
      <c r="AB1676" s="74">
        <v>1000004545</v>
      </c>
      <c r="AC1676" s="3"/>
    </row>
    <row r="1677" spans="1:29" ht="14.25" customHeight="1">
      <c r="A1677" s="84" t="s">
        <v>134</v>
      </c>
      <c r="B1677" s="85" t="s">
        <v>81</v>
      </c>
      <c r="C1677" s="82" t="s">
        <v>3443</v>
      </c>
      <c r="D1677" s="74">
        <v>1000003811</v>
      </c>
      <c r="E1677" s="85" t="s">
        <v>1203</v>
      </c>
      <c r="F1677" s="83">
        <v>45291</v>
      </c>
      <c r="G1677" s="66" t="str">
        <f t="shared" si="312"/>
        <v>Targeted Dealer</v>
      </c>
      <c r="H1677" s="66"/>
      <c r="I1677" s="67">
        <v>5</v>
      </c>
      <c r="J1677" s="67">
        <f t="shared" si="313"/>
        <v>5</v>
      </c>
      <c r="K1677" s="68">
        <v>7.5</v>
      </c>
      <c r="L1677" s="68">
        <f t="shared" si="314"/>
        <v>-2.5</v>
      </c>
      <c r="M1677" s="68">
        <f t="shared" si="315"/>
        <v>150</v>
      </c>
      <c r="N1677" s="96">
        <v>0</v>
      </c>
      <c r="O1677" s="97" t="str">
        <f t="shared" si="316"/>
        <v>DEC</v>
      </c>
      <c r="P1677" s="96">
        <v>0</v>
      </c>
      <c r="Q1677" s="98">
        <f t="shared" si="317"/>
        <v>7.5</v>
      </c>
      <c r="R1677" s="97" t="str">
        <f t="shared" si="318"/>
        <v xml:space="preserve"> </v>
      </c>
      <c r="S1677" s="99" t="b">
        <f t="shared" si="319"/>
        <v>0</v>
      </c>
      <c r="T1677" s="68">
        <v>0</v>
      </c>
      <c r="U1677" s="100" t="str">
        <f t="shared" si="320"/>
        <v>jAN</v>
      </c>
      <c r="V1677" s="96">
        <v>0</v>
      </c>
      <c r="W1677" s="101">
        <f t="shared" si="321"/>
        <v>7.5</v>
      </c>
      <c r="X1677" s="102">
        <f t="shared" si="322"/>
        <v>0</v>
      </c>
      <c r="Y1677" s="103" t="b">
        <f t="shared" si="323"/>
        <v>0</v>
      </c>
      <c r="Z1677" s="84"/>
      <c r="AA1677" s="69"/>
      <c r="AB1677" s="74">
        <v>1000004545</v>
      </c>
      <c r="AC1677" s="3"/>
    </row>
    <row r="1678" spans="1:29" ht="14.25" customHeight="1">
      <c r="A1678" s="84" t="s">
        <v>134</v>
      </c>
      <c r="B1678" s="85" t="s">
        <v>81</v>
      </c>
      <c r="C1678" s="82" t="s">
        <v>3444</v>
      </c>
      <c r="D1678" s="74">
        <v>1000004591</v>
      </c>
      <c r="E1678" s="85" t="s">
        <v>3445</v>
      </c>
      <c r="F1678" s="83">
        <v>46030</v>
      </c>
      <c r="G1678" s="66" t="str">
        <f t="shared" si="312"/>
        <v>-</v>
      </c>
      <c r="H1678" s="66"/>
      <c r="I1678" s="67">
        <v>0</v>
      </c>
      <c r="J1678" s="67">
        <f t="shared" si="313"/>
        <v>0</v>
      </c>
      <c r="K1678" s="68">
        <v>62.5</v>
      </c>
      <c r="L1678" s="68">
        <f t="shared" si="314"/>
        <v>-62.5</v>
      </c>
      <c r="M1678" s="68" t="str">
        <f t="shared" si="315"/>
        <v>-</v>
      </c>
      <c r="N1678" s="96">
        <v>0</v>
      </c>
      <c r="O1678" s="97" t="str">
        <f t="shared" si="316"/>
        <v/>
      </c>
      <c r="P1678" s="96">
        <v>0</v>
      </c>
      <c r="Q1678" s="98">
        <f t="shared" si="317"/>
        <v>62.5</v>
      </c>
      <c r="R1678" s="97" t="b">
        <f t="shared" si="318"/>
        <v>0</v>
      </c>
      <c r="S1678" s="99" t="b">
        <f t="shared" si="319"/>
        <v>0</v>
      </c>
      <c r="T1678" s="68">
        <v>0</v>
      </c>
      <c r="U1678" s="100" t="str">
        <f t="shared" si="320"/>
        <v/>
      </c>
      <c r="V1678" s="96">
        <v>0</v>
      </c>
      <c r="W1678" s="101">
        <f t="shared" si="321"/>
        <v>62.5</v>
      </c>
      <c r="X1678" s="102" t="b">
        <f t="shared" si="322"/>
        <v>0</v>
      </c>
      <c r="Y1678" s="103" t="b">
        <f t="shared" si="323"/>
        <v>0</v>
      </c>
      <c r="Z1678" s="84"/>
      <c r="AA1678" s="69"/>
      <c r="AB1678" s="74">
        <v>1000004545</v>
      </c>
      <c r="AC1678" s="3"/>
    </row>
    <row r="1679" spans="1:29" ht="14.25" customHeight="1">
      <c r="A1679" s="84" t="s">
        <v>134</v>
      </c>
      <c r="B1679" s="85" t="s">
        <v>61</v>
      </c>
      <c r="C1679" s="82" t="s">
        <v>610</v>
      </c>
      <c r="D1679" s="74">
        <v>1000000180</v>
      </c>
      <c r="E1679" s="85" t="s">
        <v>611</v>
      </c>
      <c r="F1679" s="83">
        <v>44738</v>
      </c>
      <c r="G1679" s="66" t="str">
        <f t="shared" si="312"/>
        <v>-</v>
      </c>
      <c r="H1679" s="66"/>
      <c r="I1679" s="67">
        <v>0</v>
      </c>
      <c r="J1679" s="67">
        <f t="shared" si="313"/>
        <v>0</v>
      </c>
      <c r="K1679" s="68">
        <v>20</v>
      </c>
      <c r="L1679" s="68">
        <f t="shared" si="314"/>
        <v>-20</v>
      </c>
      <c r="M1679" s="68" t="str">
        <f t="shared" si="315"/>
        <v>-</v>
      </c>
      <c r="N1679" s="96">
        <v>0</v>
      </c>
      <c r="O1679" s="97" t="str">
        <f t="shared" si="316"/>
        <v>DEC</v>
      </c>
      <c r="P1679" s="96">
        <v>0</v>
      </c>
      <c r="Q1679" s="98">
        <f t="shared" si="317"/>
        <v>20</v>
      </c>
      <c r="R1679" s="97" t="str">
        <f t="shared" si="318"/>
        <v xml:space="preserve"> </v>
      </c>
      <c r="S1679" s="99" t="b">
        <f t="shared" si="319"/>
        <v>0</v>
      </c>
      <c r="T1679" s="68">
        <v>20</v>
      </c>
      <c r="U1679" s="100" t="str">
        <f t="shared" si="320"/>
        <v>jAN</v>
      </c>
      <c r="V1679" s="96">
        <v>20</v>
      </c>
      <c r="W1679" s="101">
        <f t="shared" si="321"/>
        <v>0</v>
      </c>
      <c r="X1679" s="102">
        <f t="shared" si="322"/>
        <v>0</v>
      </c>
      <c r="Y1679" s="103" t="str">
        <f t="shared" si="323"/>
        <v>GROWTH</v>
      </c>
      <c r="Z1679" s="84"/>
      <c r="AA1679" s="69"/>
      <c r="AB1679" s="74">
        <v>1000004545</v>
      </c>
      <c r="AC1679" s="3"/>
    </row>
    <row r="1680" spans="1:29" ht="14.25" customHeight="1">
      <c r="A1680" s="84" t="s">
        <v>131</v>
      </c>
      <c r="B1680" s="85" t="s">
        <v>95</v>
      </c>
      <c r="C1680" s="82" t="s">
        <v>3446</v>
      </c>
      <c r="D1680" s="74">
        <v>1000003882</v>
      </c>
      <c r="E1680" s="85" t="s">
        <v>3447</v>
      </c>
      <c r="F1680" s="83">
        <v>45356</v>
      </c>
      <c r="G1680" s="66" t="str">
        <f t="shared" si="312"/>
        <v>Targeted Dealer</v>
      </c>
      <c r="H1680" s="66"/>
      <c r="I1680" s="67">
        <v>50</v>
      </c>
      <c r="J1680" s="67">
        <f t="shared" si="313"/>
        <v>50</v>
      </c>
      <c r="K1680" s="68">
        <v>12</v>
      </c>
      <c r="L1680" s="68">
        <f t="shared" si="314"/>
        <v>38</v>
      </c>
      <c r="M1680" s="68">
        <f t="shared" si="315"/>
        <v>24</v>
      </c>
      <c r="N1680" s="96">
        <v>0</v>
      </c>
      <c r="O1680" s="97" t="str">
        <f t="shared" si="316"/>
        <v>DEC</v>
      </c>
      <c r="P1680" s="96">
        <v>0</v>
      </c>
      <c r="Q1680" s="98">
        <f t="shared" si="317"/>
        <v>12</v>
      </c>
      <c r="R1680" s="97" t="str">
        <f t="shared" si="318"/>
        <v xml:space="preserve"> </v>
      </c>
      <c r="S1680" s="99" t="b">
        <f t="shared" si="319"/>
        <v>0</v>
      </c>
      <c r="T1680" s="68">
        <v>49</v>
      </c>
      <c r="U1680" s="100" t="str">
        <f t="shared" si="320"/>
        <v>jAN</v>
      </c>
      <c r="V1680" s="96">
        <v>49</v>
      </c>
      <c r="W1680" s="101">
        <f t="shared" si="321"/>
        <v>-37</v>
      </c>
      <c r="X1680" s="102">
        <f t="shared" si="322"/>
        <v>-0.75510204081632648</v>
      </c>
      <c r="Y1680" s="103" t="str">
        <f t="shared" si="323"/>
        <v>DEGROWTH</v>
      </c>
      <c r="Z1680" s="84"/>
      <c r="AA1680" s="69"/>
      <c r="AB1680" s="74">
        <v>1000004545</v>
      </c>
      <c r="AC1680" s="3"/>
    </row>
    <row r="1681" spans="1:29" ht="14.25" customHeight="1">
      <c r="A1681" s="84" t="s">
        <v>134</v>
      </c>
      <c r="B1681" s="85" t="s">
        <v>78</v>
      </c>
      <c r="C1681" s="82" t="s">
        <v>3448</v>
      </c>
      <c r="D1681" s="74">
        <v>1000004623</v>
      </c>
      <c r="E1681" s="85" t="s">
        <v>3449</v>
      </c>
      <c r="F1681" s="83">
        <v>46048</v>
      </c>
      <c r="G1681" s="66" t="str">
        <f t="shared" si="312"/>
        <v>-</v>
      </c>
      <c r="H1681" s="66"/>
      <c r="I1681" s="67">
        <v>0</v>
      </c>
      <c r="J1681" s="67">
        <f t="shared" si="313"/>
        <v>0</v>
      </c>
      <c r="K1681" s="68">
        <v>26</v>
      </c>
      <c r="L1681" s="68">
        <f t="shared" si="314"/>
        <v>-26</v>
      </c>
      <c r="M1681" s="68" t="str">
        <f t="shared" si="315"/>
        <v>-</v>
      </c>
      <c r="N1681" s="96">
        <v>0</v>
      </c>
      <c r="O1681" s="97" t="str">
        <f t="shared" si="316"/>
        <v/>
      </c>
      <c r="P1681" s="96">
        <v>0</v>
      </c>
      <c r="Q1681" s="98">
        <f t="shared" si="317"/>
        <v>26</v>
      </c>
      <c r="R1681" s="97" t="b">
        <f t="shared" si="318"/>
        <v>0</v>
      </c>
      <c r="S1681" s="99" t="b">
        <f t="shared" si="319"/>
        <v>0</v>
      </c>
      <c r="T1681" s="68">
        <v>0</v>
      </c>
      <c r="U1681" s="100" t="str">
        <f t="shared" si="320"/>
        <v/>
      </c>
      <c r="V1681" s="96">
        <v>0</v>
      </c>
      <c r="W1681" s="101">
        <f t="shared" si="321"/>
        <v>26</v>
      </c>
      <c r="X1681" s="102" t="b">
        <f t="shared" si="322"/>
        <v>0</v>
      </c>
      <c r="Y1681" s="103" t="b">
        <f t="shared" si="323"/>
        <v>0</v>
      </c>
      <c r="Z1681" s="84"/>
      <c r="AA1681" s="69"/>
      <c r="AB1681" s="74">
        <v>1000004545</v>
      </c>
      <c r="AC1681" s="3"/>
    </row>
    <row r="1682" spans="1:29" ht="14.25" customHeight="1">
      <c r="A1682" s="84" t="s">
        <v>134</v>
      </c>
      <c r="B1682" s="85" t="s">
        <v>58</v>
      </c>
      <c r="C1682" s="82" t="s">
        <v>3450</v>
      </c>
      <c r="D1682" s="74">
        <v>1000004595</v>
      </c>
      <c r="E1682" s="85" t="s">
        <v>3451</v>
      </c>
      <c r="F1682" s="83">
        <v>46021</v>
      </c>
      <c r="G1682" s="66" t="str">
        <f t="shared" si="312"/>
        <v>Targeted Dealer</v>
      </c>
      <c r="H1682" s="66"/>
      <c r="I1682" s="67">
        <v>120</v>
      </c>
      <c r="J1682" s="67">
        <f t="shared" si="313"/>
        <v>120</v>
      </c>
      <c r="K1682" s="68">
        <v>375.5</v>
      </c>
      <c r="L1682" s="68">
        <f t="shared" si="314"/>
        <v>-255.5</v>
      </c>
      <c r="M1682" s="68">
        <f t="shared" si="315"/>
        <v>312.91666666666669</v>
      </c>
      <c r="N1682" s="96">
        <v>0</v>
      </c>
      <c r="O1682" s="97" t="str">
        <f t="shared" si="316"/>
        <v>DEC</v>
      </c>
      <c r="P1682" s="96">
        <v>0</v>
      </c>
      <c r="Q1682" s="98">
        <f t="shared" si="317"/>
        <v>375.5</v>
      </c>
      <c r="R1682" s="97" t="str">
        <f t="shared" si="318"/>
        <v xml:space="preserve"> </v>
      </c>
      <c r="S1682" s="99" t="b">
        <f t="shared" si="319"/>
        <v>0</v>
      </c>
      <c r="T1682" s="68">
        <v>0</v>
      </c>
      <c r="U1682" s="100" t="str">
        <f t="shared" si="320"/>
        <v/>
      </c>
      <c r="V1682" s="96">
        <v>0</v>
      </c>
      <c r="W1682" s="101">
        <f t="shared" si="321"/>
        <v>375.5</v>
      </c>
      <c r="X1682" s="102" t="b">
        <f t="shared" si="322"/>
        <v>0</v>
      </c>
      <c r="Y1682" s="103" t="b">
        <f t="shared" si="323"/>
        <v>0</v>
      </c>
      <c r="Z1682" s="84"/>
      <c r="AA1682" s="69"/>
      <c r="AB1682" s="74">
        <v>1000004545</v>
      </c>
      <c r="AC1682" s="3"/>
    </row>
    <row r="1683" spans="1:29" ht="14.25" customHeight="1">
      <c r="A1683" s="84" t="s">
        <v>134</v>
      </c>
      <c r="B1683" s="85" t="s">
        <v>58</v>
      </c>
      <c r="C1683" s="82" t="s">
        <v>3452</v>
      </c>
      <c r="D1683" s="74">
        <v>1000004597</v>
      </c>
      <c r="E1683" s="85" t="s">
        <v>3453</v>
      </c>
      <c r="F1683" s="83">
        <v>46029</v>
      </c>
      <c r="G1683" s="66" t="str">
        <f t="shared" si="312"/>
        <v>-</v>
      </c>
      <c r="H1683" s="66"/>
      <c r="I1683" s="67">
        <v>0</v>
      </c>
      <c r="J1683" s="67">
        <f t="shared" si="313"/>
        <v>0</v>
      </c>
      <c r="K1683" s="68">
        <v>45.5</v>
      </c>
      <c r="L1683" s="68">
        <f t="shared" si="314"/>
        <v>-45.5</v>
      </c>
      <c r="M1683" s="68" t="str">
        <f t="shared" si="315"/>
        <v>-</v>
      </c>
      <c r="N1683" s="96">
        <v>0</v>
      </c>
      <c r="O1683" s="97" t="str">
        <f t="shared" si="316"/>
        <v/>
      </c>
      <c r="P1683" s="96">
        <v>0</v>
      </c>
      <c r="Q1683" s="98">
        <f t="shared" si="317"/>
        <v>45.5</v>
      </c>
      <c r="R1683" s="97" t="b">
        <f t="shared" si="318"/>
        <v>0</v>
      </c>
      <c r="S1683" s="99" t="b">
        <f t="shared" si="319"/>
        <v>0</v>
      </c>
      <c r="T1683" s="68">
        <v>0</v>
      </c>
      <c r="U1683" s="100" t="str">
        <f t="shared" si="320"/>
        <v/>
      </c>
      <c r="V1683" s="96">
        <v>0</v>
      </c>
      <c r="W1683" s="101">
        <f t="shared" si="321"/>
        <v>45.5</v>
      </c>
      <c r="X1683" s="102" t="b">
        <f t="shared" si="322"/>
        <v>0</v>
      </c>
      <c r="Y1683" s="103" t="b">
        <f t="shared" si="323"/>
        <v>0</v>
      </c>
      <c r="Z1683" s="84"/>
      <c r="AA1683" s="69"/>
      <c r="AB1683" s="74">
        <v>1000004545</v>
      </c>
      <c r="AC1683" s="3"/>
    </row>
    <row r="1684" spans="1:29" ht="14.25" customHeight="1">
      <c r="A1684" s="84" t="s">
        <v>134</v>
      </c>
      <c r="B1684" s="85" t="s">
        <v>58</v>
      </c>
      <c r="C1684" s="82" t="s">
        <v>3454</v>
      </c>
      <c r="D1684" s="74">
        <v>1000004602</v>
      </c>
      <c r="E1684" s="85" t="s">
        <v>3455</v>
      </c>
      <c r="F1684" s="83">
        <v>46038</v>
      </c>
      <c r="G1684" s="66" t="str">
        <f t="shared" si="312"/>
        <v>-</v>
      </c>
      <c r="H1684" s="66"/>
      <c r="I1684" s="67">
        <v>0</v>
      </c>
      <c r="J1684" s="67">
        <f t="shared" si="313"/>
        <v>0</v>
      </c>
      <c r="K1684" s="68">
        <v>208</v>
      </c>
      <c r="L1684" s="68">
        <f t="shared" si="314"/>
        <v>-208</v>
      </c>
      <c r="M1684" s="68" t="str">
        <f t="shared" si="315"/>
        <v>-</v>
      </c>
      <c r="N1684" s="96">
        <v>0</v>
      </c>
      <c r="O1684" s="97" t="str">
        <f t="shared" si="316"/>
        <v/>
      </c>
      <c r="P1684" s="96">
        <v>0</v>
      </c>
      <c r="Q1684" s="98">
        <f t="shared" si="317"/>
        <v>208</v>
      </c>
      <c r="R1684" s="97" t="b">
        <f t="shared" si="318"/>
        <v>0</v>
      </c>
      <c r="S1684" s="99" t="b">
        <f t="shared" si="319"/>
        <v>0</v>
      </c>
      <c r="T1684" s="68">
        <v>0</v>
      </c>
      <c r="U1684" s="100" t="str">
        <f t="shared" si="320"/>
        <v/>
      </c>
      <c r="V1684" s="96">
        <v>0</v>
      </c>
      <c r="W1684" s="101">
        <f t="shared" si="321"/>
        <v>208</v>
      </c>
      <c r="X1684" s="102" t="b">
        <f t="shared" si="322"/>
        <v>0</v>
      </c>
      <c r="Y1684" s="103" t="b">
        <f t="shared" si="323"/>
        <v>0</v>
      </c>
      <c r="Z1684" s="84"/>
      <c r="AA1684" s="69"/>
      <c r="AB1684" s="74">
        <v>1000004545</v>
      </c>
      <c r="AC1684" s="3"/>
    </row>
    <row r="1685" spans="1:29" ht="14.25" customHeight="1">
      <c r="A1685" s="84" t="s">
        <v>134</v>
      </c>
      <c r="B1685" s="85" t="s">
        <v>62</v>
      </c>
      <c r="C1685" s="82" t="s">
        <v>3456</v>
      </c>
      <c r="D1685" s="74">
        <v>1000004569</v>
      </c>
      <c r="E1685" s="85" t="s">
        <v>3457</v>
      </c>
      <c r="F1685" s="83">
        <v>46017</v>
      </c>
      <c r="G1685" s="66" t="str">
        <f t="shared" si="312"/>
        <v>-</v>
      </c>
      <c r="H1685" s="66"/>
      <c r="I1685" s="67">
        <v>0</v>
      </c>
      <c r="J1685" s="67">
        <f t="shared" si="313"/>
        <v>0</v>
      </c>
      <c r="K1685" s="68">
        <v>25.5</v>
      </c>
      <c r="L1685" s="68">
        <f t="shared" si="314"/>
        <v>-25.5</v>
      </c>
      <c r="M1685" s="68" t="str">
        <f t="shared" si="315"/>
        <v>-</v>
      </c>
      <c r="N1685" s="96">
        <v>0</v>
      </c>
      <c r="O1685" s="97" t="str">
        <f t="shared" si="316"/>
        <v>DEC</v>
      </c>
      <c r="P1685" s="96">
        <v>0</v>
      </c>
      <c r="Q1685" s="98">
        <f t="shared" si="317"/>
        <v>25.5</v>
      </c>
      <c r="R1685" s="97" t="str">
        <f t="shared" si="318"/>
        <v xml:space="preserve"> </v>
      </c>
      <c r="S1685" s="99" t="b">
        <f t="shared" si="319"/>
        <v>0</v>
      </c>
      <c r="T1685" s="68">
        <v>0</v>
      </c>
      <c r="U1685" s="100" t="str">
        <f t="shared" si="320"/>
        <v/>
      </c>
      <c r="V1685" s="96">
        <v>0</v>
      </c>
      <c r="W1685" s="101">
        <f t="shared" si="321"/>
        <v>25.5</v>
      </c>
      <c r="X1685" s="102" t="b">
        <f t="shared" si="322"/>
        <v>0</v>
      </c>
      <c r="Y1685" s="103" t="b">
        <f t="shared" si="323"/>
        <v>0</v>
      </c>
      <c r="Z1685" s="84"/>
      <c r="AA1685" s="69"/>
      <c r="AB1685" s="74">
        <v>1000004545</v>
      </c>
      <c r="AC1685" s="3"/>
    </row>
    <row r="1686" spans="1:29" ht="14.25" customHeight="1">
      <c r="A1686" s="84" t="s">
        <v>134</v>
      </c>
      <c r="B1686" s="85" t="s">
        <v>62</v>
      </c>
      <c r="C1686" s="82" t="s">
        <v>3458</v>
      </c>
      <c r="D1686" s="74">
        <v>1000004599</v>
      </c>
      <c r="E1686" s="85" t="s">
        <v>3459</v>
      </c>
      <c r="F1686" s="83">
        <v>46029</v>
      </c>
      <c r="G1686" s="66" t="str">
        <f t="shared" si="312"/>
        <v>-</v>
      </c>
      <c r="H1686" s="66"/>
      <c r="I1686" s="67">
        <v>0</v>
      </c>
      <c r="J1686" s="67">
        <f t="shared" si="313"/>
        <v>0</v>
      </c>
      <c r="K1686" s="68">
        <v>51.5</v>
      </c>
      <c r="L1686" s="68">
        <f t="shared" si="314"/>
        <v>-51.5</v>
      </c>
      <c r="M1686" s="68" t="str">
        <f t="shared" si="315"/>
        <v>-</v>
      </c>
      <c r="N1686" s="96">
        <v>0</v>
      </c>
      <c r="O1686" s="97" t="str">
        <f t="shared" si="316"/>
        <v/>
      </c>
      <c r="P1686" s="96">
        <v>0</v>
      </c>
      <c r="Q1686" s="98">
        <f t="shared" si="317"/>
        <v>51.5</v>
      </c>
      <c r="R1686" s="97" t="b">
        <f t="shared" si="318"/>
        <v>0</v>
      </c>
      <c r="S1686" s="99" t="b">
        <f t="shared" si="319"/>
        <v>0</v>
      </c>
      <c r="T1686" s="68">
        <v>0</v>
      </c>
      <c r="U1686" s="100" t="str">
        <f t="shared" si="320"/>
        <v/>
      </c>
      <c r="V1686" s="96">
        <v>0</v>
      </c>
      <c r="W1686" s="101">
        <f t="shared" si="321"/>
        <v>51.5</v>
      </c>
      <c r="X1686" s="102" t="b">
        <f t="shared" si="322"/>
        <v>0</v>
      </c>
      <c r="Y1686" s="103" t="b">
        <f t="shared" si="323"/>
        <v>0</v>
      </c>
      <c r="Z1686" s="84"/>
      <c r="AA1686" s="69"/>
      <c r="AB1686" s="74">
        <v>1000004545</v>
      </c>
      <c r="AC1686" s="3"/>
    </row>
    <row r="1687" spans="1:29" ht="14.25" customHeight="1">
      <c r="A1687" s="84" t="s">
        <v>133</v>
      </c>
      <c r="B1687" s="85" t="s">
        <v>37</v>
      </c>
      <c r="C1687" s="82" t="s">
        <v>612</v>
      </c>
      <c r="D1687" s="74">
        <v>1000004536</v>
      </c>
      <c r="E1687" s="85" t="s">
        <v>613</v>
      </c>
      <c r="F1687" s="83">
        <v>45978</v>
      </c>
      <c r="G1687" s="66" t="str">
        <f t="shared" si="312"/>
        <v>Targeted Dealer</v>
      </c>
      <c r="H1687" s="66"/>
      <c r="I1687" s="67">
        <v>20</v>
      </c>
      <c r="J1687" s="67">
        <f t="shared" si="313"/>
        <v>20</v>
      </c>
      <c r="K1687" s="68">
        <v>10</v>
      </c>
      <c r="L1687" s="68">
        <f t="shared" si="314"/>
        <v>10</v>
      </c>
      <c r="M1687" s="68">
        <f t="shared" si="315"/>
        <v>50</v>
      </c>
      <c r="N1687" s="96">
        <v>0</v>
      </c>
      <c r="O1687" s="97" t="str">
        <f t="shared" si="316"/>
        <v>DEC</v>
      </c>
      <c r="P1687" s="96">
        <v>0</v>
      </c>
      <c r="Q1687" s="98">
        <f t="shared" si="317"/>
        <v>10</v>
      </c>
      <c r="R1687" s="97" t="str">
        <f t="shared" si="318"/>
        <v xml:space="preserve"> </v>
      </c>
      <c r="S1687" s="99" t="b">
        <f t="shared" si="319"/>
        <v>0</v>
      </c>
      <c r="T1687" s="68">
        <v>0</v>
      </c>
      <c r="U1687" s="100" t="str">
        <f t="shared" si="320"/>
        <v/>
      </c>
      <c r="V1687" s="96">
        <v>0</v>
      </c>
      <c r="W1687" s="101">
        <f t="shared" si="321"/>
        <v>10</v>
      </c>
      <c r="X1687" s="102" t="b">
        <f t="shared" si="322"/>
        <v>0</v>
      </c>
      <c r="Y1687" s="103" t="b">
        <f t="shared" si="323"/>
        <v>0</v>
      </c>
      <c r="Z1687" s="84"/>
      <c r="AA1687" s="69"/>
      <c r="AB1687" s="74">
        <v>1000004545</v>
      </c>
      <c r="AC1687" s="3"/>
    </row>
    <row r="1688" spans="1:29" ht="14.25" customHeight="1">
      <c r="A1688" s="84" t="s">
        <v>133</v>
      </c>
      <c r="B1688" s="85" t="s">
        <v>25</v>
      </c>
      <c r="C1688" s="82" t="s">
        <v>3460</v>
      </c>
      <c r="D1688" s="74">
        <v>1000004596</v>
      </c>
      <c r="E1688" s="85" t="s">
        <v>3461</v>
      </c>
      <c r="F1688" s="83">
        <v>46028</v>
      </c>
      <c r="G1688" s="66" t="str">
        <f t="shared" si="312"/>
        <v>Targeted Dealer</v>
      </c>
      <c r="H1688" s="66"/>
      <c r="I1688" s="67">
        <v>40</v>
      </c>
      <c r="J1688" s="67">
        <f t="shared" si="313"/>
        <v>40</v>
      </c>
      <c r="K1688" s="68">
        <v>40</v>
      </c>
      <c r="L1688" s="68">
        <f t="shared" si="314"/>
        <v>0</v>
      </c>
      <c r="M1688" s="68">
        <f t="shared" si="315"/>
        <v>100</v>
      </c>
      <c r="N1688" s="96">
        <v>0</v>
      </c>
      <c r="O1688" s="97" t="str">
        <f t="shared" si="316"/>
        <v/>
      </c>
      <c r="P1688" s="96">
        <v>0</v>
      </c>
      <c r="Q1688" s="98">
        <f t="shared" si="317"/>
        <v>40</v>
      </c>
      <c r="R1688" s="97" t="b">
        <f t="shared" si="318"/>
        <v>0</v>
      </c>
      <c r="S1688" s="99" t="b">
        <f t="shared" si="319"/>
        <v>0</v>
      </c>
      <c r="T1688" s="68">
        <v>0</v>
      </c>
      <c r="U1688" s="100" t="str">
        <f t="shared" si="320"/>
        <v/>
      </c>
      <c r="V1688" s="96">
        <v>0</v>
      </c>
      <c r="W1688" s="101">
        <f t="shared" si="321"/>
        <v>40</v>
      </c>
      <c r="X1688" s="102" t="b">
        <f t="shared" si="322"/>
        <v>0</v>
      </c>
      <c r="Y1688" s="103" t="b">
        <f t="shared" si="323"/>
        <v>0</v>
      </c>
      <c r="Z1688" s="84"/>
      <c r="AA1688" s="69"/>
      <c r="AB1688" s="74">
        <v>1000004545</v>
      </c>
      <c r="AC1688" s="3"/>
    </row>
    <row r="1689" spans="1:29" ht="14.25" customHeight="1">
      <c r="A1689" s="84" t="s">
        <v>134</v>
      </c>
      <c r="B1689" s="85" t="s">
        <v>84</v>
      </c>
      <c r="C1689" s="82" t="s">
        <v>3462</v>
      </c>
      <c r="D1689" s="74">
        <v>1000004615</v>
      </c>
      <c r="E1689" s="85" t="s">
        <v>3463</v>
      </c>
      <c r="F1689" s="83">
        <v>46052</v>
      </c>
      <c r="G1689" s="66" t="str">
        <f t="shared" si="312"/>
        <v>-</v>
      </c>
      <c r="H1689" s="66"/>
      <c r="I1689" s="67">
        <v>0</v>
      </c>
      <c r="J1689" s="67">
        <f t="shared" si="313"/>
        <v>0</v>
      </c>
      <c r="K1689" s="68">
        <v>20</v>
      </c>
      <c r="L1689" s="68">
        <f t="shared" si="314"/>
        <v>-20</v>
      </c>
      <c r="M1689" s="68" t="str">
        <f t="shared" si="315"/>
        <v>-</v>
      </c>
      <c r="N1689" s="96">
        <v>0</v>
      </c>
      <c r="O1689" s="97" t="str">
        <f t="shared" si="316"/>
        <v/>
      </c>
      <c r="P1689" s="96">
        <v>0</v>
      </c>
      <c r="Q1689" s="98">
        <f t="shared" si="317"/>
        <v>20</v>
      </c>
      <c r="R1689" s="97" t="b">
        <f t="shared" si="318"/>
        <v>0</v>
      </c>
      <c r="S1689" s="99" t="b">
        <f t="shared" si="319"/>
        <v>0</v>
      </c>
      <c r="T1689" s="68">
        <v>0</v>
      </c>
      <c r="U1689" s="100" t="str">
        <f t="shared" si="320"/>
        <v/>
      </c>
      <c r="V1689" s="96">
        <v>0</v>
      </c>
      <c r="W1689" s="101">
        <f t="shared" si="321"/>
        <v>20</v>
      </c>
      <c r="X1689" s="102" t="b">
        <f t="shared" si="322"/>
        <v>0</v>
      </c>
      <c r="Y1689" s="103" t="b">
        <f t="shared" si="323"/>
        <v>0</v>
      </c>
      <c r="Z1689" s="84"/>
      <c r="AA1689" s="69"/>
      <c r="AB1689" s="74">
        <v>1000004545</v>
      </c>
      <c r="AC1689" s="3"/>
    </row>
    <row r="1690" spans="1:29" ht="14.25" customHeight="1">
      <c r="A1690" s="84" t="s">
        <v>130</v>
      </c>
      <c r="B1690" s="85" t="s">
        <v>111</v>
      </c>
      <c r="C1690" s="82" t="s">
        <v>614</v>
      </c>
      <c r="D1690" s="74">
        <v>1000001474</v>
      </c>
      <c r="E1690" s="85" t="s">
        <v>615</v>
      </c>
      <c r="F1690" s="83">
        <v>44739</v>
      </c>
      <c r="G1690" s="66" t="str">
        <f t="shared" si="312"/>
        <v>Targeted Dealer</v>
      </c>
      <c r="H1690" s="66"/>
      <c r="I1690" s="67">
        <v>20</v>
      </c>
      <c r="J1690" s="67">
        <f t="shared" si="313"/>
        <v>20</v>
      </c>
      <c r="K1690" s="68">
        <v>7</v>
      </c>
      <c r="L1690" s="68">
        <f t="shared" si="314"/>
        <v>13</v>
      </c>
      <c r="M1690" s="68">
        <f t="shared" si="315"/>
        <v>35</v>
      </c>
      <c r="N1690" s="96">
        <v>0</v>
      </c>
      <c r="O1690" s="97" t="str">
        <f t="shared" si="316"/>
        <v>DEC</v>
      </c>
      <c r="P1690" s="96">
        <v>0</v>
      </c>
      <c r="Q1690" s="98">
        <f t="shared" si="317"/>
        <v>7</v>
      </c>
      <c r="R1690" s="97" t="str">
        <f t="shared" si="318"/>
        <v xml:space="preserve"> </v>
      </c>
      <c r="S1690" s="99" t="b">
        <f t="shared" si="319"/>
        <v>0</v>
      </c>
      <c r="T1690" s="68">
        <v>0</v>
      </c>
      <c r="U1690" s="100" t="str">
        <f t="shared" si="320"/>
        <v>jAN</v>
      </c>
      <c r="V1690" s="96">
        <v>0</v>
      </c>
      <c r="W1690" s="101">
        <f t="shared" si="321"/>
        <v>7</v>
      </c>
      <c r="X1690" s="102">
        <f t="shared" si="322"/>
        <v>0</v>
      </c>
      <c r="Y1690" s="103" t="b">
        <f t="shared" si="323"/>
        <v>0</v>
      </c>
      <c r="Z1690" s="84"/>
      <c r="AA1690" s="69"/>
      <c r="AB1690" s="74">
        <v>1000004545</v>
      </c>
      <c r="AC1690" s="3"/>
    </row>
    <row r="1691" spans="1:29" ht="14.25" customHeight="1">
      <c r="A1691" s="84" t="s">
        <v>133</v>
      </c>
      <c r="B1691" s="85" t="s">
        <v>30</v>
      </c>
      <c r="C1691" s="82" t="s">
        <v>3464</v>
      </c>
      <c r="D1691" s="74">
        <v>1000004614</v>
      </c>
      <c r="E1691" s="85" t="s">
        <v>3465</v>
      </c>
      <c r="F1691" s="83">
        <v>46044</v>
      </c>
      <c r="G1691" s="66" t="str">
        <f t="shared" si="312"/>
        <v>-</v>
      </c>
      <c r="H1691" s="66"/>
      <c r="I1691" s="67">
        <v>0</v>
      </c>
      <c r="J1691" s="67">
        <f t="shared" si="313"/>
        <v>0</v>
      </c>
      <c r="K1691" s="68">
        <v>50</v>
      </c>
      <c r="L1691" s="68">
        <f t="shared" si="314"/>
        <v>-50</v>
      </c>
      <c r="M1691" s="68" t="str">
        <f t="shared" si="315"/>
        <v>-</v>
      </c>
      <c r="N1691" s="96">
        <v>0</v>
      </c>
      <c r="O1691" s="97" t="str">
        <f t="shared" si="316"/>
        <v/>
      </c>
      <c r="P1691" s="96">
        <v>0</v>
      </c>
      <c r="Q1691" s="98">
        <f t="shared" si="317"/>
        <v>50</v>
      </c>
      <c r="R1691" s="97" t="b">
        <f t="shared" si="318"/>
        <v>0</v>
      </c>
      <c r="S1691" s="99" t="b">
        <f t="shared" si="319"/>
        <v>0</v>
      </c>
      <c r="T1691" s="68">
        <v>0</v>
      </c>
      <c r="U1691" s="100" t="str">
        <f t="shared" si="320"/>
        <v/>
      </c>
      <c r="V1691" s="96">
        <v>0</v>
      </c>
      <c r="W1691" s="101">
        <f t="shared" si="321"/>
        <v>50</v>
      </c>
      <c r="X1691" s="102" t="b">
        <f t="shared" si="322"/>
        <v>0</v>
      </c>
      <c r="Y1691" s="103" t="b">
        <f t="shared" si="323"/>
        <v>0</v>
      </c>
      <c r="Z1691" s="84"/>
      <c r="AA1691" s="69"/>
      <c r="AB1691" s="74">
        <v>1000004545</v>
      </c>
      <c r="AC1691" s="3"/>
    </row>
    <row r="1692" spans="1:29" ht="14.25" customHeight="1">
      <c r="A1692" s="84" t="s">
        <v>132</v>
      </c>
      <c r="B1692" s="85" t="s">
        <v>105</v>
      </c>
      <c r="C1692" s="82" t="s">
        <v>3466</v>
      </c>
      <c r="D1692" s="74">
        <v>1000002033</v>
      </c>
      <c r="E1692" s="85" t="s">
        <v>3467</v>
      </c>
      <c r="F1692" s="83">
        <v>44739</v>
      </c>
      <c r="G1692" s="66" t="str">
        <f t="shared" si="312"/>
        <v>-</v>
      </c>
      <c r="H1692" s="66"/>
      <c r="I1692" s="67">
        <v>0</v>
      </c>
      <c r="J1692" s="67">
        <f t="shared" si="313"/>
        <v>0</v>
      </c>
      <c r="K1692" s="68">
        <v>15</v>
      </c>
      <c r="L1692" s="68">
        <f t="shared" si="314"/>
        <v>-15</v>
      </c>
      <c r="M1692" s="68" t="str">
        <f t="shared" si="315"/>
        <v>-</v>
      </c>
      <c r="N1692" s="96">
        <v>0</v>
      </c>
      <c r="O1692" s="97" t="str">
        <f t="shared" si="316"/>
        <v>DEC</v>
      </c>
      <c r="P1692" s="96">
        <v>0</v>
      </c>
      <c r="Q1692" s="98">
        <f t="shared" si="317"/>
        <v>15</v>
      </c>
      <c r="R1692" s="97" t="str">
        <f t="shared" si="318"/>
        <v xml:space="preserve"> </v>
      </c>
      <c r="S1692" s="99" t="b">
        <f t="shared" si="319"/>
        <v>0</v>
      </c>
      <c r="T1692" s="68">
        <v>0</v>
      </c>
      <c r="U1692" s="100" t="str">
        <f t="shared" si="320"/>
        <v>jAN</v>
      </c>
      <c r="V1692" s="96">
        <v>0</v>
      </c>
      <c r="W1692" s="101">
        <f t="shared" si="321"/>
        <v>15</v>
      </c>
      <c r="X1692" s="102">
        <f t="shared" si="322"/>
        <v>0</v>
      </c>
      <c r="Y1692" s="103" t="b">
        <f t="shared" si="323"/>
        <v>0</v>
      </c>
      <c r="Z1692" s="84"/>
      <c r="AA1692" s="69"/>
      <c r="AB1692" s="74">
        <v>1000004545</v>
      </c>
      <c r="AC1692" s="3"/>
    </row>
    <row r="1693" spans="1:29" ht="14.25" customHeight="1">
      <c r="A1693" s="84" t="s">
        <v>133</v>
      </c>
      <c r="B1693" s="85" t="s">
        <v>52</v>
      </c>
      <c r="C1693" s="82" t="s">
        <v>3468</v>
      </c>
      <c r="D1693" s="74">
        <v>1000004613</v>
      </c>
      <c r="E1693" s="85" t="s">
        <v>3469</v>
      </c>
      <c r="F1693" s="83">
        <v>46041</v>
      </c>
      <c r="G1693" s="66" t="str">
        <f t="shared" si="312"/>
        <v>-</v>
      </c>
      <c r="H1693" s="66"/>
      <c r="I1693" s="67">
        <v>0</v>
      </c>
      <c r="J1693" s="67">
        <f t="shared" si="313"/>
        <v>0</v>
      </c>
      <c r="K1693" s="68">
        <v>78</v>
      </c>
      <c r="L1693" s="68">
        <f t="shared" si="314"/>
        <v>-78</v>
      </c>
      <c r="M1693" s="68" t="str">
        <f t="shared" si="315"/>
        <v>-</v>
      </c>
      <c r="N1693" s="96">
        <v>0</v>
      </c>
      <c r="O1693" s="97" t="str">
        <f t="shared" si="316"/>
        <v/>
      </c>
      <c r="P1693" s="96">
        <v>0</v>
      </c>
      <c r="Q1693" s="98">
        <f t="shared" si="317"/>
        <v>78</v>
      </c>
      <c r="R1693" s="97" t="b">
        <f t="shared" si="318"/>
        <v>0</v>
      </c>
      <c r="S1693" s="99" t="b">
        <f t="shared" si="319"/>
        <v>0</v>
      </c>
      <c r="T1693" s="68">
        <v>0</v>
      </c>
      <c r="U1693" s="100" t="str">
        <f t="shared" si="320"/>
        <v/>
      </c>
      <c r="V1693" s="96">
        <v>0</v>
      </c>
      <c r="W1693" s="101">
        <f t="shared" si="321"/>
        <v>78</v>
      </c>
      <c r="X1693" s="102" t="b">
        <f t="shared" si="322"/>
        <v>0</v>
      </c>
      <c r="Y1693" s="103" t="b">
        <f t="shared" si="323"/>
        <v>0</v>
      </c>
      <c r="Z1693" s="84"/>
      <c r="AA1693" s="69"/>
      <c r="AB1693" s="74">
        <v>1000004545</v>
      </c>
      <c r="AC1693" s="3"/>
    </row>
    <row r="1694" spans="1:29" ht="14.25" customHeight="1">
      <c r="A1694" s="84" t="s">
        <v>134</v>
      </c>
      <c r="B1694" s="85" t="s">
        <v>79</v>
      </c>
      <c r="C1694" s="82" t="s">
        <v>3470</v>
      </c>
      <c r="D1694" s="74">
        <v>1000001110</v>
      </c>
      <c r="E1694" s="85" t="s">
        <v>3471</v>
      </c>
      <c r="F1694" s="83">
        <v>44738</v>
      </c>
      <c r="G1694" s="66" t="str">
        <f t="shared" si="312"/>
        <v>-</v>
      </c>
      <c r="H1694" s="66"/>
      <c r="I1694" s="67">
        <v>0</v>
      </c>
      <c r="J1694" s="67">
        <f t="shared" si="313"/>
        <v>0</v>
      </c>
      <c r="K1694" s="68">
        <v>25</v>
      </c>
      <c r="L1694" s="68">
        <f t="shared" si="314"/>
        <v>-25</v>
      </c>
      <c r="M1694" s="68" t="str">
        <f t="shared" si="315"/>
        <v>-</v>
      </c>
      <c r="N1694" s="96">
        <v>0</v>
      </c>
      <c r="O1694" s="97" t="str">
        <f t="shared" si="316"/>
        <v>DEC</v>
      </c>
      <c r="P1694" s="96">
        <v>0</v>
      </c>
      <c r="Q1694" s="98">
        <f t="shared" si="317"/>
        <v>25</v>
      </c>
      <c r="R1694" s="97" t="str">
        <f t="shared" si="318"/>
        <v xml:space="preserve"> </v>
      </c>
      <c r="S1694" s="99" t="b">
        <f t="shared" si="319"/>
        <v>0</v>
      </c>
      <c r="T1694" s="68">
        <v>0</v>
      </c>
      <c r="U1694" s="100" t="str">
        <f t="shared" si="320"/>
        <v>jAN</v>
      </c>
      <c r="V1694" s="96">
        <v>0</v>
      </c>
      <c r="W1694" s="101">
        <f t="shared" si="321"/>
        <v>25</v>
      </c>
      <c r="X1694" s="102">
        <f t="shared" si="322"/>
        <v>0</v>
      </c>
      <c r="Y1694" s="103" t="b">
        <f t="shared" si="323"/>
        <v>0</v>
      </c>
      <c r="Z1694" s="84"/>
      <c r="AA1694" s="69"/>
      <c r="AB1694" s="74">
        <v>1000004545</v>
      </c>
      <c r="AC1694" s="3"/>
    </row>
    <row r="1695" spans="1:29" ht="14.25" customHeight="1">
      <c r="A1695" s="84" t="s">
        <v>134</v>
      </c>
      <c r="B1695" s="85" t="s">
        <v>79</v>
      </c>
      <c r="C1695" s="82" t="s">
        <v>3472</v>
      </c>
      <c r="D1695" s="74">
        <v>1000004588</v>
      </c>
      <c r="E1695" s="85" t="s">
        <v>3473</v>
      </c>
      <c r="F1695" s="83">
        <v>46020</v>
      </c>
      <c r="G1695" s="66" t="str">
        <f t="shared" si="312"/>
        <v>Targeted Dealer</v>
      </c>
      <c r="H1695" s="66"/>
      <c r="I1695" s="67">
        <v>100</v>
      </c>
      <c r="J1695" s="67">
        <f t="shared" si="313"/>
        <v>100</v>
      </c>
      <c r="K1695" s="68">
        <v>220</v>
      </c>
      <c r="L1695" s="68">
        <f t="shared" si="314"/>
        <v>-120</v>
      </c>
      <c r="M1695" s="68">
        <f t="shared" si="315"/>
        <v>220</v>
      </c>
      <c r="N1695" s="96">
        <v>0</v>
      </c>
      <c r="O1695" s="97" t="str">
        <f t="shared" si="316"/>
        <v>DEC</v>
      </c>
      <c r="P1695" s="96">
        <v>0</v>
      </c>
      <c r="Q1695" s="98">
        <f t="shared" si="317"/>
        <v>220</v>
      </c>
      <c r="R1695" s="97" t="str">
        <f t="shared" si="318"/>
        <v xml:space="preserve"> </v>
      </c>
      <c r="S1695" s="99" t="b">
        <f t="shared" si="319"/>
        <v>0</v>
      </c>
      <c r="T1695" s="68">
        <v>0</v>
      </c>
      <c r="U1695" s="100" t="str">
        <f t="shared" si="320"/>
        <v/>
      </c>
      <c r="V1695" s="96">
        <v>0</v>
      </c>
      <c r="W1695" s="101">
        <f t="shared" si="321"/>
        <v>220</v>
      </c>
      <c r="X1695" s="102" t="b">
        <f t="shared" si="322"/>
        <v>0</v>
      </c>
      <c r="Y1695" s="103" t="b">
        <f t="shared" si="323"/>
        <v>0</v>
      </c>
      <c r="Z1695" s="84"/>
      <c r="AA1695" s="69"/>
      <c r="AB1695" s="74">
        <v>1000004545</v>
      </c>
      <c r="AC1695" s="3"/>
    </row>
    <row r="1696" spans="1:29" ht="14.25" customHeight="1">
      <c r="A1696" s="84" t="s">
        <v>130</v>
      </c>
      <c r="B1696" s="85" t="s">
        <v>122</v>
      </c>
      <c r="C1696" s="82" t="s">
        <v>3474</v>
      </c>
      <c r="D1696" s="74">
        <v>1000004590</v>
      </c>
      <c r="E1696" s="85" t="s">
        <v>3475</v>
      </c>
      <c r="F1696" s="83">
        <v>46022</v>
      </c>
      <c r="G1696" s="66" t="str">
        <f t="shared" si="312"/>
        <v>-</v>
      </c>
      <c r="H1696" s="66"/>
      <c r="I1696" s="67">
        <v>0</v>
      </c>
      <c r="J1696" s="67">
        <f t="shared" si="313"/>
        <v>0</v>
      </c>
      <c r="K1696" s="68">
        <v>10</v>
      </c>
      <c r="L1696" s="68">
        <f t="shared" si="314"/>
        <v>-10</v>
      </c>
      <c r="M1696" s="68" t="str">
        <f t="shared" si="315"/>
        <v>-</v>
      </c>
      <c r="N1696" s="96">
        <v>0</v>
      </c>
      <c r="O1696" s="97" t="str">
        <f t="shared" si="316"/>
        <v>DEC</v>
      </c>
      <c r="P1696" s="96">
        <v>0</v>
      </c>
      <c r="Q1696" s="98">
        <f t="shared" si="317"/>
        <v>10</v>
      </c>
      <c r="R1696" s="97" t="str">
        <f t="shared" si="318"/>
        <v xml:space="preserve"> </v>
      </c>
      <c r="S1696" s="99" t="b">
        <f t="shared" si="319"/>
        <v>0</v>
      </c>
      <c r="T1696" s="68">
        <v>0</v>
      </c>
      <c r="U1696" s="100" t="str">
        <f t="shared" si="320"/>
        <v/>
      </c>
      <c r="V1696" s="96">
        <v>0</v>
      </c>
      <c r="W1696" s="101">
        <f t="shared" si="321"/>
        <v>10</v>
      </c>
      <c r="X1696" s="102" t="b">
        <f t="shared" si="322"/>
        <v>0</v>
      </c>
      <c r="Y1696" s="103" t="b">
        <f t="shared" si="323"/>
        <v>0</v>
      </c>
      <c r="Z1696" s="84"/>
      <c r="AA1696" s="69"/>
      <c r="AB1696" s="74">
        <v>1000004545</v>
      </c>
      <c r="AC1696" s="3"/>
    </row>
    <row r="1697" spans="1:29" ht="14.25" customHeight="1">
      <c r="A1697" s="84" t="s">
        <v>133</v>
      </c>
      <c r="B1697" s="85" t="s">
        <v>21</v>
      </c>
      <c r="C1697" s="82" t="s">
        <v>616</v>
      </c>
      <c r="D1697" s="74">
        <v>1000004566</v>
      </c>
      <c r="E1697" s="85" t="s">
        <v>617</v>
      </c>
      <c r="F1697" s="83">
        <v>46009</v>
      </c>
      <c r="G1697" s="66" t="str">
        <f t="shared" si="312"/>
        <v>-</v>
      </c>
      <c r="H1697" s="66"/>
      <c r="I1697" s="67">
        <v>0</v>
      </c>
      <c r="J1697" s="67">
        <f t="shared" si="313"/>
        <v>0</v>
      </c>
      <c r="K1697" s="68">
        <v>10.5</v>
      </c>
      <c r="L1697" s="68">
        <f t="shared" si="314"/>
        <v>-10.5</v>
      </c>
      <c r="M1697" s="68" t="str">
        <f t="shared" si="315"/>
        <v>-</v>
      </c>
      <c r="N1697" s="96">
        <v>0</v>
      </c>
      <c r="O1697" s="97" t="str">
        <f t="shared" si="316"/>
        <v>DEC</v>
      </c>
      <c r="P1697" s="96">
        <v>0</v>
      </c>
      <c r="Q1697" s="98">
        <f t="shared" si="317"/>
        <v>10.5</v>
      </c>
      <c r="R1697" s="97" t="str">
        <f t="shared" si="318"/>
        <v xml:space="preserve"> </v>
      </c>
      <c r="S1697" s="99" t="b">
        <f t="shared" si="319"/>
        <v>0</v>
      </c>
      <c r="T1697" s="68">
        <v>0</v>
      </c>
      <c r="U1697" s="100" t="str">
        <f t="shared" si="320"/>
        <v/>
      </c>
      <c r="V1697" s="96">
        <v>0</v>
      </c>
      <c r="W1697" s="101">
        <f t="shared" si="321"/>
        <v>10.5</v>
      </c>
      <c r="X1697" s="102" t="b">
        <f t="shared" si="322"/>
        <v>0</v>
      </c>
      <c r="Y1697" s="103" t="b">
        <f t="shared" si="323"/>
        <v>0</v>
      </c>
      <c r="Z1697" s="84"/>
      <c r="AA1697" s="69"/>
      <c r="AB1697" s="74">
        <v>1000004545</v>
      </c>
      <c r="AC1697" s="3"/>
    </row>
    <row r="1698" spans="1:29" ht="14.25" customHeight="1">
      <c r="A1698" s="84" t="s">
        <v>130</v>
      </c>
      <c r="B1698" s="85" t="s">
        <v>521</v>
      </c>
      <c r="C1698" s="82" t="s">
        <v>618</v>
      </c>
      <c r="D1698" s="74">
        <v>1000003883</v>
      </c>
      <c r="E1698" s="85" t="s">
        <v>619</v>
      </c>
      <c r="F1698" s="83">
        <v>45357</v>
      </c>
      <c r="G1698" s="66" t="str">
        <f t="shared" si="312"/>
        <v>Targeted Dealer</v>
      </c>
      <c r="H1698" s="66"/>
      <c r="I1698" s="67">
        <v>75</v>
      </c>
      <c r="J1698" s="67">
        <f t="shared" si="313"/>
        <v>75</v>
      </c>
      <c r="K1698" s="68">
        <v>25</v>
      </c>
      <c r="L1698" s="68">
        <f t="shared" si="314"/>
        <v>50</v>
      </c>
      <c r="M1698" s="68">
        <f t="shared" si="315"/>
        <v>33.333333333333336</v>
      </c>
      <c r="N1698" s="96">
        <v>0</v>
      </c>
      <c r="O1698" s="97" t="str">
        <f t="shared" si="316"/>
        <v>DEC</v>
      </c>
      <c r="P1698" s="96">
        <v>0</v>
      </c>
      <c r="Q1698" s="98">
        <f t="shared" si="317"/>
        <v>25</v>
      </c>
      <c r="R1698" s="97" t="str">
        <f t="shared" si="318"/>
        <v xml:space="preserve"> </v>
      </c>
      <c r="S1698" s="99" t="b">
        <f t="shared" si="319"/>
        <v>0</v>
      </c>
      <c r="T1698" s="68">
        <v>0</v>
      </c>
      <c r="U1698" s="100" t="str">
        <f t="shared" si="320"/>
        <v>jAN</v>
      </c>
      <c r="V1698" s="96">
        <v>0</v>
      </c>
      <c r="W1698" s="101">
        <f t="shared" si="321"/>
        <v>25</v>
      </c>
      <c r="X1698" s="102">
        <f t="shared" si="322"/>
        <v>0</v>
      </c>
      <c r="Y1698" s="103" t="b">
        <f t="shared" si="323"/>
        <v>0</v>
      </c>
      <c r="Z1698" s="84"/>
      <c r="AA1698" s="69"/>
      <c r="AB1698" s="74">
        <v>1000004545</v>
      </c>
      <c r="AC1698" s="3"/>
    </row>
    <row r="1699" spans="1:29" ht="14.25" customHeight="1">
      <c r="A1699" s="84" t="s">
        <v>130</v>
      </c>
      <c r="B1699" s="85" t="s">
        <v>521</v>
      </c>
      <c r="C1699" s="82" t="s">
        <v>3476</v>
      </c>
      <c r="D1699" s="74">
        <v>1000004568</v>
      </c>
      <c r="E1699" s="85" t="s">
        <v>3477</v>
      </c>
      <c r="F1699" s="83">
        <v>46014</v>
      </c>
      <c r="G1699" s="66" t="str">
        <f t="shared" si="312"/>
        <v>Targeted Dealer</v>
      </c>
      <c r="H1699" s="66"/>
      <c r="I1699" s="67">
        <v>25</v>
      </c>
      <c r="J1699" s="67">
        <f t="shared" si="313"/>
        <v>25</v>
      </c>
      <c r="K1699" s="68">
        <v>20</v>
      </c>
      <c r="L1699" s="68">
        <f t="shared" si="314"/>
        <v>5</v>
      </c>
      <c r="M1699" s="68">
        <f t="shared" si="315"/>
        <v>80</v>
      </c>
      <c r="N1699" s="96">
        <v>0</v>
      </c>
      <c r="O1699" s="97" t="str">
        <f t="shared" si="316"/>
        <v>DEC</v>
      </c>
      <c r="P1699" s="96">
        <v>0</v>
      </c>
      <c r="Q1699" s="98">
        <f t="shared" si="317"/>
        <v>20</v>
      </c>
      <c r="R1699" s="97" t="str">
        <f t="shared" si="318"/>
        <v xml:space="preserve"> </v>
      </c>
      <c r="S1699" s="99" t="b">
        <f t="shared" si="319"/>
        <v>0</v>
      </c>
      <c r="T1699" s="68">
        <v>0</v>
      </c>
      <c r="U1699" s="100" t="str">
        <f t="shared" si="320"/>
        <v/>
      </c>
      <c r="V1699" s="96">
        <v>0</v>
      </c>
      <c r="W1699" s="101">
        <f t="shared" si="321"/>
        <v>20</v>
      </c>
      <c r="X1699" s="102" t="b">
        <f t="shared" si="322"/>
        <v>0</v>
      </c>
      <c r="Y1699" s="103" t="b">
        <f t="shared" si="323"/>
        <v>0</v>
      </c>
      <c r="Z1699" s="84"/>
      <c r="AA1699" s="69"/>
      <c r="AB1699" s="74">
        <v>1000004545</v>
      </c>
      <c r="AC1699" s="3"/>
    </row>
    <row r="1700" spans="1:29" ht="14.25" customHeight="1">
      <c r="A1700" s="84" t="s">
        <v>133</v>
      </c>
      <c r="B1700" s="85" t="s">
        <v>48</v>
      </c>
      <c r="C1700" s="82" t="s">
        <v>620</v>
      </c>
      <c r="D1700" s="74">
        <v>1000004587</v>
      </c>
      <c r="E1700" s="85" t="s">
        <v>621</v>
      </c>
      <c r="F1700" s="83">
        <v>46020</v>
      </c>
      <c r="G1700" s="66" t="str">
        <f t="shared" si="312"/>
        <v>-</v>
      </c>
      <c r="H1700" s="66"/>
      <c r="I1700" s="67">
        <v>0</v>
      </c>
      <c r="J1700" s="67">
        <f t="shared" si="313"/>
        <v>0</v>
      </c>
      <c r="K1700" s="68">
        <v>24</v>
      </c>
      <c r="L1700" s="68">
        <f t="shared" si="314"/>
        <v>-24</v>
      </c>
      <c r="M1700" s="68" t="str">
        <f t="shared" si="315"/>
        <v>-</v>
      </c>
      <c r="N1700" s="96">
        <v>0</v>
      </c>
      <c r="O1700" s="97" t="str">
        <f t="shared" si="316"/>
        <v>DEC</v>
      </c>
      <c r="P1700" s="96">
        <v>0</v>
      </c>
      <c r="Q1700" s="98">
        <f t="shared" si="317"/>
        <v>24</v>
      </c>
      <c r="R1700" s="97" t="str">
        <f t="shared" si="318"/>
        <v xml:space="preserve"> </v>
      </c>
      <c r="S1700" s="99" t="b">
        <f t="shared" si="319"/>
        <v>0</v>
      </c>
      <c r="T1700" s="68">
        <v>0</v>
      </c>
      <c r="U1700" s="100" t="str">
        <f t="shared" si="320"/>
        <v/>
      </c>
      <c r="V1700" s="96">
        <v>0</v>
      </c>
      <c r="W1700" s="101">
        <f t="shared" si="321"/>
        <v>24</v>
      </c>
      <c r="X1700" s="102" t="b">
        <f t="shared" si="322"/>
        <v>0</v>
      </c>
      <c r="Y1700" s="103" t="b">
        <f t="shared" si="323"/>
        <v>0</v>
      </c>
      <c r="Z1700" s="84"/>
      <c r="AA1700" s="69"/>
      <c r="AB1700" s="74">
        <v>1000004545</v>
      </c>
      <c r="AC1700" s="3"/>
    </row>
    <row r="1701" spans="1:29" ht="14.25" customHeight="1">
      <c r="A1701" s="84" t="s">
        <v>133</v>
      </c>
      <c r="B1701" s="85" t="s">
        <v>27</v>
      </c>
      <c r="C1701" s="82" t="s">
        <v>3478</v>
      </c>
      <c r="D1701" s="74">
        <v>1000004489</v>
      </c>
      <c r="E1701" s="85" t="s">
        <v>3479</v>
      </c>
      <c r="F1701" s="83">
        <v>45949</v>
      </c>
      <c r="G1701" s="66" t="str">
        <f t="shared" si="312"/>
        <v>Targeted Dealer</v>
      </c>
      <c r="H1701" s="66"/>
      <c r="I1701" s="67">
        <v>20</v>
      </c>
      <c r="J1701" s="67">
        <f t="shared" si="313"/>
        <v>20</v>
      </c>
      <c r="K1701" s="68">
        <v>25</v>
      </c>
      <c r="L1701" s="68">
        <f t="shared" si="314"/>
        <v>-5</v>
      </c>
      <c r="M1701" s="68">
        <f t="shared" si="315"/>
        <v>125</v>
      </c>
      <c r="N1701" s="96">
        <v>0</v>
      </c>
      <c r="O1701" s="97" t="str">
        <f t="shared" si="316"/>
        <v>DEC</v>
      </c>
      <c r="P1701" s="96">
        <v>0</v>
      </c>
      <c r="Q1701" s="98">
        <f t="shared" si="317"/>
        <v>25</v>
      </c>
      <c r="R1701" s="97" t="str">
        <f t="shared" si="318"/>
        <v xml:space="preserve"> </v>
      </c>
      <c r="S1701" s="99" t="b">
        <f t="shared" si="319"/>
        <v>0</v>
      </c>
      <c r="T1701" s="68">
        <v>0</v>
      </c>
      <c r="U1701" s="100" t="str">
        <f t="shared" si="320"/>
        <v/>
      </c>
      <c r="V1701" s="96">
        <v>0</v>
      </c>
      <c r="W1701" s="101">
        <f t="shared" si="321"/>
        <v>25</v>
      </c>
      <c r="X1701" s="102" t="b">
        <f t="shared" si="322"/>
        <v>0</v>
      </c>
      <c r="Y1701" s="103" t="b">
        <f t="shared" si="323"/>
        <v>0</v>
      </c>
      <c r="Z1701" s="84"/>
      <c r="AA1701" s="69"/>
      <c r="AB1701" s="74">
        <v>1000004545</v>
      </c>
      <c r="AC1701" s="3"/>
    </row>
    <row r="1702" spans="1:29" ht="14.25" customHeight="1">
      <c r="A1702" s="84" t="s">
        <v>133</v>
      </c>
      <c r="B1702" s="85" t="s">
        <v>47</v>
      </c>
      <c r="C1702" s="82" t="s">
        <v>622</v>
      </c>
      <c r="D1702" s="74">
        <v>1000003967</v>
      </c>
      <c r="E1702" s="85" t="s">
        <v>623</v>
      </c>
      <c r="F1702" s="83">
        <v>45433</v>
      </c>
      <c r="G1702" s="66" t="str">
        <f t="shared" si="312"/>
        <v>Targeted Dealer</v>
      </c>
      <c r="H1702" s="66"/>
      <c r="I1702" s="67">
        <v>60</v>
      </c>
      <c r="J1702" s="67">
        <f t="shared" si="313"/>
        <v>60</v>
      </c>
      <c r="K1702" s="68">
        <v>15</v>
      </c>
      <c r="L1702" s="68">
        <f t="shared" si="314"/>
        <v>45</v>
      </c>
      <c r="M1702" s="68">
        <f t="shared" si="315"/>
        <v>25</v>
      </c>
      <c r="N1702" s="96">
        <v>0</v>
      </c>
      <c r="O1702" s="97" t="str">
        <f t="shared" si="316"/>
        <v>DEC</v>
      </c>
      <c r="P1702" s="96">
        <v>0</v>
      </c>
      <c r="Q1702" s="98">
        <f t="shared" si="317"/>
        <v>15</v>
      </c>
      <c r="R1702" s="97" t="str">
        <f t="shared" si="318"/>
        <v xml:space="preserve"> </v>
      </c>
      <c r="S1702" s="99" t="b">
        <f t="shared" si="319"/>
        <v>0</v>
      </c>
      <c r="T1702" s="68">
        <v>0</v>
      </c>
      <c r="U1702" s="100" t="str">
        <f t="shared" si="320"/>
        <v>jAN</v>
      </c>
      <c r="V1702" s="96">
        <v>0</v>
      </c>
      <c r="W1702" s="101">
        <f t="shared" si="321"/>
        <v>15</v>
      </c>
      <c r="X1702" s="102">
        <f t="shared" si="322"/>
        <v>0</v>
      </c>
      <c r="Y1702" s="103" t="b">
        <f t="shared" si="323"/>
        <v>0</v>
      </c>
      <c r="Z1702" s="84"/>
      <c r="AA1702" s="69"/>
      <c r="AB1702" s="74">
        <v>1000004545</v>
      </c>
      <c r="AC1702" s="3"/>
    </row>
    <row r="1703" spans="1:29" ht="14.25" customHeight="1">
      <c r="A1703" s="84" t="s">
        <v>133</v>
      </c>
      <c r="B1703" s="85" t="s">
        <v>47</v>
      </c>
      <c r="C1703" s="82" t="s">
        <v>3480</v>
      </c>
      <c r="D1703" s="74">
        <v>1000004589</v>
      </c>
      <c r="E1703" s="85" t="s">
        <v>3481</v>
      </c>
      <c r="F1703" s="83">
        <v>46021</v>
      </c>
      <c r="G1703" s="66" t="str">
        <f t="shared" si="312"/>
        <v>Targeted Dealer</v>
      </c>
      <c r="H1703" s="66"/>
      <c r="I1703" s="67">
        <v>40</v>
      </c>
      <c r="J1703" s="67">
        <f t="shared" si="313"/>
        <v>40</v>
      </c>
      <c r="K1703" s="68">
        <v>20</v>
      </c>
      <c r="L1703" s="68">
        <f t="shared" si="314"/>
        <v>20</v>
      </c>
      <c r="M1703" s="68">
        <f t="shared" si="315"/>
        <v>50</v>
      </c>
      <c r="N1703" s="96">
        <v>0</v>
      </c>
      <c r="O1703" s="97" t="str">
        <f t="shared" si="316"/>
        <v>DEC</v>
      </c>
      <c r="P1703" s="96">
        <v>0</v>
      </c>
      <c r="Q1703" s="98">
        <f t="shared" si="317"/>
        <v>20</v>
      </c>
      <c r="R1703" s="97" t="str">
        <f t="shared" si="318"/>
        <v xml:space="preserve"> </v>
      </c>
      <c r="S1703" s="99" t="b">
        <f t="shared" si="319"/>
        <v>0</v>
      </c>
      <c r="T1703" s="68">
        <v>0</v>
      </c>
      <c r="U1703" s="100" t="str">
        <f t="shared" si="320"/>
        <v/>
      </c>
      <c r="V1703" s="96">
        <v>0</v>
      </c>
      <c r="W1703" s="101">
        <f t="shared" si="321"/>
        <v>20</v>
      </c>
      <c r="X1703" s="102" t="b">
        <f t="shared" si="322"/>
        <v>0</v>
      </c>
      <c r="Y1703" s="103" t="b">
        <f t="shared" si="323"/>
        <v>0</v>
      </c>
      <c r="Z1703" s="84"/>
      <c r="AA1703" s="69"/>
      <c r="AB1703" s="74">
        <v>1000004545</v>
      </c>
      <c r="AC1703" s="3"/>
    </row>
    <row r="1704" spans="1:29" ht="14.25" customHeight="1">
      <c r="A1704" s="84" t="s">
        <v>133</v>
      </c>
      <c r="B1704" s="85" t="s">
        <v>47</v>
      </c>
      <c r="C1704" s="82" t="s">
        <v>3482</v>
      </c>
      <c r="D1704" s="74">
        <v>1000004598</v>
      </c>
      <c r="E1704" s="85" t="s">
        <v>3483</v>
      </c>
      <c r="F1704" s="83">
        <v>46029</v>
      </c>
      <c r="G1704" s="66" t="str">
        <f t="shared" si="312"/>
        <v>Targeted Dealer</v>
      </c>
      <c r="H1704" s="66"/>
      <c r="I1704" s="67">
        <v>30</v>
      </c>
      <c r="J1704" s="67">
        <f t="shared" si="313"/>
        <v>30</v>
      </c>
      <c r="K1704" s="68">
        <v>75</v>
      </c>
      <c r="L1704" s="68">
        <f t="shared" si="314"/>
        <v>-45</v>
      </c>
      <c r="M1704" s="68">
        <f t="shared" si="315"/>
        <v>250</v>
      </c>
      <c r="N1704" s="96">
        <v>0</v>
      </c>
      <c r="O1704" s="97" t="str">
        <f t="shared" si="316"/>
        <v/>
      </c>
      <c r="P1704" s="96">
        <v>0</v>
      </c>
      <c r="Q1704" s="98">
        <f t="shared" si="317"/>
        <v>75</v>
      </c>
      <c r="R1704" s="97" t="b">
        <f t="shared" si="318"/>
        <v>0</v>
      </c>
      <c r="S1704" s="99" t="b">
        <f t="shared" si="319"/>
        <v>0</v>
      </c>
      <c r="T1704" s="68">
        <v>0</v>
      </c>
      <c r="U1704" s="100" t="str">
        <f t="shared" si="320"/>
        <v/>
      </c>
      <c r="V1704" s="96">
        <v>0</v>
      </c>
      <c r="W1704" s="101">
        <f t="shared" si="321"/>
        <v>75</v>
      </c>
      <c r="X1704" s="102" t="b">
        <f t="shared" si="322"/>
        <v>0</v>
      </c>
      <c r="Y1704" s="103" t="b">
        <f t="shared" si="323"/>
        <v>0</v>
      </c>
      <c r="Z1704" s="84"/>
      <c r="AA1704" s="69"/>
      <c r="AB1704" s="74">
        <v>1000004545</v>
      </c>
      <c r="AC1704" s="3"/>
    </row>
    <row r="1705" spans="1:29" ht="14.25" customHeight="1">
      <c r="A1705" s="84" t="s">
        <v>134</v>
      </c>
      <c r="B1705" s="85" t="s">
        <v>71</v>
      </c>
      <c r="C1705" s="82" t="s">
        <v>624</v>
      </c>
      <c r="D1705" s="74">
        <v>1000002732</v>
      </c>
      <c r="E1705" s="85" t="s">
        <v>625</v>
      </c>
      <c r="F1705" s="83">
        <v>44739</v>
      </c>
      <c r="G1705" s="66" t="str">
        <f t="shared" si="312"/>
        <v>-</v>
      </c>
      <c r="H1705" s="66"/>
      <c r="I1705" s="67">
        <v>0</v>
      </c>
      <c r="J1705" s="67">
        <f t="shared" si="313"/>
        <v>0</v>
      </c>
      <c r="K1705" s="68">
        <v>25</v>
      </c>
      <c r="L1705" s="68">
        <f t="shared" si="314"/>
        <v>-25</v>
      </c>
      <c r="M1705" s="68" t="str">
        <f t="shared" si="315"/>
        <v>-</v>
      </c>
      <c r="N1705" s="96">
        <v>0</v>
      </c>
      <c r="O1705" s="97" t="str">
        <f t="shared" si="316"/>
        <v>DEC</v>
      </c>
      <c r="P1705" s="96">
        <v>0</v>
      </c>
      <c r="Q1705" s="98">
        <f t="shared" si="317"/>
        <v>25</v>
      </c>
      <c r="R1705" s="97" t="str">
        <f t="shared" si="318"/>
        <v xml:space="preserve"> </v>
      </c>
      <c r="S1705" s="99" t="b">
        <f t="shared" si="319"/>
        <v>0</v>
      </c>
      <c r="T1705" s="68">
        <v>25</v>
      </c>
      <c r="U1705" s="100" t="str">
        <f t="shared" si="320"/>
        <v>jAN</v>
      </c>
      <c r="V1705" s="96">
        <v>25</v>
      </c>
      <c r="W1705" s="101">
        <f t="shared" si="321"/>
        <v>0</v>
      </c>
      <c r="X1705" s="102">
        <f t="shared" si="322"/>
        <v>0</v>
      </c>
      <c r="Y1705" s="103" t="str">
        <f t="shared" si="323"/>
        <v>GROWTH</v>
      </c>
      <c r="Z1705" s="84"/>
      <c r="AA1705" s="69"/>
      <c r="AB1705" s="74">
        <v>1000004545</v>
      </c>
      <c r="AC1705" s="3"/>
    </row>
    <row r="1706" spans="1:29" ht="14.25" customHeight="1">
      <c r="A1706" s="84" t="s">
        <v>132</v>
      </c>
      <c r="B1706" s="85" t="s">
        <v>101</v>
      </c>
      <c r="C1706" s="82" t="s">
        <v>3484</v>
      </c>
      <c r="D1706" s="74">
        <v>1000004426</v>
      </c>
      <c r="E1706" s="85" t="s">
        <v>3485</v>
      </c>
      <c r="F1706" s="83">
        <v>45864</v>
      </c>
      <c r="G1706" s="66" t="str">
        <f t="shared" si="312"/>
        <v>-</v>
      </c>
      <c r="H1706" s="66"/>
      <c r="I1706" s="67">
        <v>0</v>
      </c>
      <c r="J1706" s="67">
        <f t="shared" si="313"/>
        <v>0</v>
      </c>
      <c r="K1706" s="68">
        <v>27.5</v>
      </c>
      <c r="L1706" s="68">
        <f t="shared" si="314"/>
        <v>-27.5</v>
      </c>
      <c r="M1706" s="68" t="str">
        <f t="shared" si="315"/>
        <v>-</v>
      </c>
      <c r="N1706" s="96">
        <v>0</v>
      </c>
      <c r="O1706" s="97" t="str">
        <f t="shared" si="316"/>
        <v>DEC</v>
      </c>
      <c r="P1706" s="96">
        <v>0</v>
      </c>
      <c r="Q1706" s="98">
        <f t="shared" si="317"/>
        <v>27.5</v>
      </c>
      <c r="R1706" s="97" t="str">
        <f t="shared" si="318"/>
        <v xml:space="preserve"> </v>
      </c>
      <c r="S1706" s="99" t="b">
        <f t="shared" si="319"/>
        <v>0</v>
      </c>
      <c r="T1706" s="68">
        <v>0</v>
      </c>
      <c r="U1706" s="100" t="str">
        <f t="shared" si="320"/>
        <v/>
      </c>
      <c r="V1706" s="96">
        <v>0</v>
      </c>
      <c r="W1706" s="101">
        <f t="shared" si="321"/>
        <v>27.5</v>
      </c>
      <c r="X1706" s="102" t="b">
        <f t="shared" si="322"/>
        <v>0</v>
      </c>
      <c r="Y1706" s="103" t="b">
        <f t="shared" si="323"/>
        <v>0</v>
      </c>
      <c r="Z1706" s="84"/>
      <c r="AA1706" s="69"/>
      <c r="AB1706" s="74">
        <v>1000004545</v>
      </c>
      <c r="AC1706" s="3"/>
    </row>
    <row r="1707" spans="1:29" ht="14.25" customHeight="1">
      <c r="A1707" s="84" t="s">
        <v>132</v>
      </c>
      <c r="B1707" s="85" t="s">
        <v>101</v>
      </c>
      <c r="C1707" s="82" t="s">
        <v>3486</v>
      </c>
      <c r="D1707" s="74">
        <v>1000004577</v>
      </c>
      <c r="E1707" s="85" t="s">
        <v>3487</v>
      </c>
      <c r="F1707" s="83">
        <v>46015</v>
      </c>
      <c r="G1707" s="66" t="str">
        <f t="shared" si="312"/>
        <v>Targeted Dealer</v>
      </c>
      <c r="H1707" s="66"/>
      <c r="I1707" s="67">
        <v>25</v>
      </c>
      <c r="J1707" s="67">
        <f t="shared" si="313"/>
        <v>25</v>
      </c>
      <c r="K1707" s="68">
        <v>44.95</v>
      </c>
      <c r="L1707" s="68">
        <f t="shared" si="314"/>
        <v>-19.950000000000003</v>
      </c>
      <c r="M1707" s="68">
        <f t="shared" si="315"/>
        <v>179.8</v>
      </c>
      <c r="N1707" s="96">
        <v>0</v>
      </c>
      <c r="O1707" s="97" t="str">
        <f t="shared" si="316"/>
        <v>DEC</v>
      </c>
      <c r="P1707" s="96">
        <v>0</v>
      </c>
      <c r="Q1707" s="98">
        <f t="shared" si="317"/>
        <v>44.95</v>
      </c>
      <c r="R1707" s="97" t="str">
        <f t="shared" si="318"/>
        <v xml:space="preserve"> </v>
      </c>
      <c r="S1707" s="99" t="b">
        <f t="shared" si="319"/>
        <v>0</v>
      </c>
      <c r="T1707" s="68">
        <v>0</v>
      </c>
      <c r="U1707" s="100" t="str">
        <f t="shared" si="320"/>
        <v/>
      </c>
      <c r="V1707" s="96">
        <v>0</v>
      </c>
      <c r="W1707" s="101">
        <f t="shared" si="321"/>
        <v>44.95</v>
      </c>
      <c r="X1707" s="102" t="b">
        <f t="shared" si="322"/>
        <v>0</v>
      </c>
      <c r="Y1707" s="103" t="b">
        <f t="shared" si="323"/>
        <v>0</v>
      </c>
      <c r="Z1707" s="84"/>
      <c r="AA1707" s="69"/>
      <c r="AB1707" s="74">
        <v>1000004545</v>
      </c>
      <c r="AC1707" s="3"/>
    </row>
  </sheetData>
  <conditionalFormatting sqref="L1:L1707">
    <cfRule type="cellIs" dxfId="1" priority="2" operator="less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000"/>
  <sheetViews>
    <sheetView zoomScaleNormal="100" workbookViewId="0"/>
  </sheetViews>
  <sheetFormatPr defaultColWidth="12.6640625" defaultRowHeight="14.4"/>
  <cols>
    <col min="1" max="1" width="27.6640625" customWidth="1"/>
    <col min="2" max="2" width="17.33203125" customWidth="1"/>
    <col min="3" max="5" width="8.6640625" customWidth="1"/>
    <col min="6" max="6" width="27.6640625" customWidth="1"/>
    <col min="7" max="26" width="8.6640625" customWidth="1"/>
  </cols>
  <sheetData>
    <row r="1" spans="1:7" ht="14.25" customHeight="1">
      <c r="A1" s="119" t="s">
        <v>128</v>
      </c>
      <c r="B1" s="120" t="s">
        <v>3957</v>
      </c>
    </row>
    <row r="2" spans="1:7" ht="14.25" customHeight="1"/>
    <row r="3" spans="1:7" ht="14.25" customHeight="1">
      <c r="A3" s="33" t="s">
        <v>3</v>
      </c>
      <c r="B3" s="34" t="s">
        <v>3958</v>
      </c>
    </row>
    <row r="4" spans="1:7" ht="14.25" customHeight="1">
      <c r="A4" s="35" t="s">
        <v>74</v>
      </c>
      <c r="B4" s="36">
        <v>14</v>
      </c>
      <c r="F4" s="121" t="s">
        <v>3959</v>
      </c>
      <c r="G4" s="121" t="s">
        <v>3958</v>
      </c>
    </row>
    <row r="5" spans="1:7" ht="14.25" customHeight="1">
      <c r="A5" s="37" t="s">
        <v>141</v>
      </c>
      <c r="B5" s="38">
        <v>9</v>
      </c>
      <c r="F5" s="122" t="s">
        <v>74</v>
      </c>
      <c r="G5">
        <v>14</v>
      </c>
    </row>
    <row r="6" spans="1:7" ht="14.25" customHeight="1">
      <c r="A6" s="37" t="s">
        <v>142</v>
      </c>
      <c r="B6" s="38">
        <v>13</v>
      </c>
      <c r="F6" s="122" t="s">
        <v>141</v>
      </c>
      <c r="G6">
        <v>9</v>
      </c>
    </row>
    <row r="7" spans="1:7" ht="14.25" customHeight="1">
      <c r="A7" s="37" t="s">
        <v>143</v>
      </c>
      <c r="B7" s="38">
        <v>4</v>
      </c>
      <c r="F7" s="122" t="s">
        <v>142</v>
      </c>
      <c r="G7">
        <v>13</v>
      </c>
    </row>
    <row r="8" spans="1:7" ht="14.25" customHeight="1">
      <c r="A8" s="37" t="s">
        <v>29</v>
      </c>
      <c r="B8" s="38">
        <v>1</v>
      </c>
      <c r="F8" s="122" t="s">
        <v>143</v>
      </c>
      <c r="G8">
        <v>4</v>
      </c>
    </row>
    <row r="9" spans="1:7" ht="14.25" customHeight="1">
      <c r="A9" s="37" t="s">
        <v>81</v>
      </c>
      <c r="B9" s="38">
        <v>22</v>
      </c>
      <c r="F9" s="122" t="s">
        <v>29</v>
      </c>
      <c r="G9">
        <v>1</v>
      </c>
    </row>
    <row r="10" spans="1:7" ht="14.25" customHeight="1">
      <c r="A10" s="37" t="s">
        <v>61</v>
      </c>
      <c r="B10" s="38">
        <v>15</v>
      </c>
      <c r="F10" s="122" t="s">
        <v>81</v>
      </c>
      <c r="G10">
        <v>22</v>
      </c>
    </row>
    <row r="11" spans="1:7" ht="14.25" customHeight="1">
      <c r="A11" s="37" t="s">
        <v>78</v>
      </c>
      <c r="B11" s="38">
        <v>10</v>
      </c>
      <c r="F11" s="122" t="s">
        <v>61</v>
      </c>
      <c r="G11">
        <v>15</v>
      </c>
    </row>
    <row r="12" spans="1:7" ht="14.25" customHeight="1">
      <c r="A12" s="37" t="s">
        <v>32</v>
      </c>
      <c r="B12" s="38">
        <v>6</v>
      </c>
      <c r="F12" s="122" t="s">
        <v>78</v>
      </c>
      <c r="G12">
        <v>10</v>
      </c>
    </row>
    <row r="13" spans="1:7" ht="14.25" customHeight="1">
      <c r="A13" s="37" t="s">
        <v>43</v>
      </c>
      <c r="B13" s="38">
        <v>14</v>
      </c>
      <c r="F13" s="122" t="s">
        <v>32</v>
      </c>
      <c r="G13">
        <v>6</v>
      </c>
    </row>
    <row r="14" spans="1:7" ht="14.25" customHeight="1">
      <c r="A14" s="37" t="s">
        <v>40</v>
      </c>
      <c r="B14" s="38">
        <v>13</v>
      </c>
      <c r="F14" s="122" t="s">
        <v>43</v>
      </c>
      <c r="G14">
        <v>14</v>
      </c>
    </row>
    <row r="15" spans="1:7" ht="14.25" customHeight="1">
      <c r="A15" s="37" t="s">
        <v>58</v>
      </c>
      <c r="B15" s="38">
        <v>18</v>
      </c>
      <c r="F15" s="122" t="s">
        <v>40</v>
      </c>
      <c r="G15">
        <v>13</v>
      </c>
    </row>
    <row r="16" spans="1:7" ht="14.25" customHeight="1">
      <c r="A16" s="37" t="s">
        <v>62</v>
      </c>
      <c r="B16" s="38">
        <v>28</v>
      </c>
      <c r="F16" s="122" t="s">
        <v>58</v>
      </c>
      <c r="G16">
        <v>18</v>
      </c>
    </row>
    <row r="17" spans="1:7" ht="14.25" customHeight="1">
      <c r="A17" s="37" t="s">
        <v>83</v>
      </c>
      <c r="B17" s="38">
        <v>6</v>
      </c>
      <c r="F17" s="122" t="s">
        <v>62</v>
      </c>
      <c r="G17">
        <v>28</v>
      </c>
    </row>
    <row r="18" spans="1:7" ht="14.25" customHeight="1">
      <c r="A18" s="37" t="s">
        <v>24</v>
      </c>
      <c r="B18" s="38">
        <v>11</v>
      </c>
      <c r="F18" s="122" t="s">
        <v>83</v>
      </c>
      <c r="G18">
        <v>6</v>
      </c>
    </row>
    <row r="19" spans="1:7" ht="14.25" customHeight="1">
      <c r="A19" s="37" t="s">
        <v>51</v>
      </c>
      <c r="B19" s="38">
        <v>5</v>
      </c>
      <c r="F19" s="122" t="s">
        <v>24</v>
      </c>
      <c r="G19">
        <v>11</v>
      </c>
    </row>
    <row r="20" spans="1:7" ht="14.25" customHeight="1">
      <c r="A20" s="37" t="s">
        <v>37</v>
      </c>
      <c r="B20" s="38">
        <v>14</v>
      </c>
      <c r="F20" s="122" t="s">
        <v>51</v>
      </c>
      <c r="G20">
        <v>5</v>
      </c>
    </row>
    <row r="21" spans="1:7" ht="14.25" customHeight="1">
      <c r="A21" s="37" t="s">
        <v>25</v>
      </c>
      <c r="B21" s="38">
        <v>4</v>
      </c>
      <c r="F21" s="122" t="s">
        <v>37</v>
      </c>
      <c r="G21">
        <v>14</v>
      </c>
    </row>
    <row r="22" spans="1:7" ht="14.25" customHeight="1">
      <c r="A22" s="37" t="s">
        <v>84</v>
      </c>
      <c r="B22" s="38">
        <v>14</v>
      </c>
      <c r="F22" s="122" t="s">
        <v>25</v>
      </c>
      <c r="G22">
        <v>4</v>
      </c>
    </row>
    <row r="23" spans="1:7" ht="14.25" customHeight="1">
      <c r="A23" s="37" t="s">
        <v>30</v>
      </c>
      <c r="B23" s="38">
        <v>8</v>
      </c>
      <c r="F23" s="122" t="s">
        <v>84</v>
      </c>
      <c r="G23">
        <v>14</v>
      </c>
    </row>
    <row r="24" spans="1:7" ht="14.25" customHeight="1">
      <c r="A24" s="37" t="s">
        <v>65</v>
      </c>
      <c r="B24" s="38">
        <v>6</v>
      </c>
      <c r="F24" s="122" t="s">
        <v>30</v>
      </c>
      <c r="G24">
        <v>8</v>
      </c>
    </row>
    <row r="25" spans="1:7" ht="14.25" customHeight="1">
      <c r="A25" s="37" t="s">
        <v>67</v>
      </c>
      <c r="B25" s="38">
        <v>18</v>
      </c>
      <c r="F25" s="122" t="s">
        <v>65</v>
      </c>
      <c r="G25">
        <v>6</v>
      </c>
    </row>
    <row r="26" spans="1:7" ht="14.25" customHeight="1">
      <c r="A26" s="37" t="s">
        <v>69</v>
      </c>
      <c r="B26" s="38">
        <v>13</v>
      </c>
      <c r="F26" s="122" t="s">
        <v>67</v>
      </c>
      <c r="G26">
        <v>18</v>
      </c>
    </row>
    <row r="27" spans="1:7" ht="14.25" customHeight="1">
      <c r="A27" s="37" t="s">
        <v>52</v>
      </c>
      <c r="B27" s="38">
        <v>9</v>
      </c>
      <c r="F27" s="122" t="s">
        <v>69</v>
      </c>
      <c r="G27">
        <v>13</v>
      </c>
    </row>
    <row r="28" spans="1:7" ht="14.25" customHeight="1">
      <c r="A28" s="37" t="s">
        <v>79</v>
      </c>
      <c r="B28" s="38">
        <v>22</v>
      </c>
      <c r="F28" s="122" t="s">
        <v>52</v>
      </c>
      <c r="G28">
        <v>9</v>
      </c>
    </row>
    <row r="29" spans="1:7" ht="14.25" customHeight="1">
      <c r="A29" s="37" t="s">
        <v>64</v>
      </c>
      <c r="B29" s="38">
        <v>3</v>
      </c>
      <c r="F29" s="122" t="s">
        <v>79</v>
      </c>
      <c r="G29">
        <v>22</v>
      </c>
    </row>
    <row r="30" spans="1:7" ht="14.25" customHeight="1">
      <c r="A30" s="37" t="s">
        <v>55</v>
      </c>
      <c r="B30" s="38">
        <v>10</v>
      </c>
      <c r="F30" s="122" t="s">
        <v>64</v>
      </c>
      <c r="G30">
        <v>3</v>
      </c>
    </row>
    <row r="31" spans="1:7" ht="14.25" customHeight="1">
      <c r="A31" s="37" t="s">
        <v>21</v>
      </c>
      <c r="B31" s="38">
        <v>9</v>
      </c>
      <c r="F31" s="122" t="s">
        <v>55</v>
      </c>
      <c r="G31">
        <v>10</v>
      </c>
    </row>
    <row r="32" spans="1:7" ht="14.25" customHeight="1">
      <c r="A32" s="37" t="s">
        <v>48</v>
      </c>
      <c r="B32" s="38">
        <v>7</v>
      </c>
      <c r="F32" s="122" t="s">
        <v>21</v>
      </c>
      <c r="G32">
        <v>9</v>
      </c>
    </row>
    <row r="33" spans="1:7" ht="14.25" customHeight="1">
      <c r="A33" s="37" t="s">
        <v>145</v>
      </c>
      <c r="B33" s="38">
        <v>12</v>
      </c>
      <c r="F33" s="122" t="s">
        <v>48</v>
      </c>
      <c r="G33">
        <v>7</v>
      </c>
    </row>
    <row r="34" spans="1:7" ht="14.25" customHeight="1">
      <c r="A34" s="37" t="s">
        <v>27</v>
      </c>
      <c r="B34" s="38">
        <v>10</v>
      </c>
      <c r="F34" s="122" t="s">
        <v>145</v>
      </c>
      <c r="G34">
        <v>12</v>
      </c>
    </row>
    <row r="35" spans="1:7" ht="14.25" customHeight="1">
      <c r="A35" s="37" t="s">
        <v>47</v>
      </c>
      <c r="B35" s="38">
        <v>12</v>
      </c>
      <c r="F35" s="122" t="s">
        <v>27</v>
      </c>
      <c r="G35">
        <v>10</v>
      </c>
    </row>
    <row r="36" spans="1:7" ht="14.25" customHeight="1">
      <c r="A36" s="37" t="s">
        <v>71</v>
      </c>
      <c r="B36" s="38">
        <v>5</v>
      </c>
      <c r="F36" s="122" t="s">
        <v>47</v>
      </c>
      <c r="G36">
        <v>12</v>
      </c>
    </row>
    <row r="37" spans="1:7" ht="14.25" customHeight="1">
      <c r="A37" s="37" t="s">
        <v>73</v>
      </c>
      <c r="B37" s="38">
        <v>6</v>
      </c>
      <c r="F37" s="122" t="s">
        <v>71</v>
      </c>
      <c r="G37">
        <v>5</v>
      </c>
    </row>
    <row r="38" spans="1:7" ht="14.25" customHeight="1">
      <c r="A38" s="37" t="s">
        <v>77</v>
      </c>
      <c r="B38" s="39">
        <v>6</v>
      </c>
      <c r="F38" s="122" t="s">
        <v>73</v>
      </c>
      <c r="G38">
        <v>6</v>
      </c>
    </row>
    <row r="39" spans="1:7" ht="14.25" customHeight="1">
      <c r="A39" s="40" t="s">
        <v>135</v>
      </c>
      <c r="B39" s="41">
        <v>377</v>
      </c>
      <c r="F39" s="122" t="s">
        <v>77</v>
      </c>
      <c r="G39">
        <v>6</v>
      </c>
    </row>
    <row r="40" spans="1:7" ht="14.25" customHeight="1">
      <c r="F40" s="123" t="s">
        <v>146</v>
      </c>
      <c r="G40" s="124">
        <v>377</v>
      </c>
    </row>
    <row r="41" spans="1:7" ht="14.25" customHeight="1"/>
    <row r="42" spans="1:7" ht="14.25" customHeight="1"/>
    <row r="43" spans="1:7" ht="14.25" customHeight="1"/>
    <row r="44" spans="1:7" ht="14.25" customHeight="1"/>
    <row r="45" spans="1:7" ht="14.25" customHeight="1"/>
    <row r="46" spans="1:7" ht="14.25" customHeight="1"/>
    <row r="47" spans="1:7" ht="14.25" customHeight="1"/>
    <row r="48" spans="1:7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G1778"/>
  <sheetViews>
    <sheetView zoomScaleNormal="100" workbookViewId="0">
      <pane ySplit="2" topLeftCell="A3" activePane="bottomLeft" state="frozen"/>
      <selection pane="bottomLeft" activeCell="B4" sqref="B4"/>
    </sheetView>
  </sheetViews>
  <sheetFormatPr defaultColWidth="12.6640625" defaultRowHeight="14.4"/>
  <cols>
    <col min="1" max="1" width="8.6640625" customWidth="1"/>
    <col min="2" max="2" width="7.109375" customWidth="1"/>
    <col min="3" max="3" width="18.44140625" customWidth="1"/>
    <col min="4" max="4" width="8.6640625" customWidth="1"/>
    <col min="5" max="5" width="11" customWidth="1"/>
    <col min="6" max="6" width="28.44140625" customWidth="1"/>
    <col min="7" max="26" width="8.6640625" customWidth="1"/>
  </cols>
  <sheetData>
    <row r="1" spans="2:7" ht="14.25" customHeight="1">
      <c r="B1" s="56"/>
      <c r="C1" s="57"/>
      <c r="D1" s="57"/>
      <c r="E1" s="57"/>
      <c r="F1" s="57">
        <v>0</v>
      </c>
    </row>
    <row r="2" spans="2:7" ht="14.25" customHeight="1">
      <c r="B2" s="60" t="s">
        <v>128</v>
      </c>
      <c r="C2" s="61" t="s">
        <v>3</v>
      </c>
      <c r="D2" s="61" t="s">
        <v>149</v>
      </c>
      <c r="E2" s="61" t="s">
        <v>150</v>
      </c>
      <c r="F2" s="61" t="s">
        <v>151</v>
      </c>
      <c r="G2" t="s">
        <v>3960</v>
      </c>
    </row>
    <row r="3" spans="2:7" ht="14.25" customHeight="1">
      <c r="B3" s="23" t="s">
        <v>133</v>
      </c>
      <c r="C3" s="63" t="s">
        <v>24</v>
      </c>
      <c r="D3" s="64" t="s">
        <v>3961</v>
      </c>
      <c r="E3" s="64">
        <v>1000002881</v>
      </c>
      <c r="F3" s="64" t="s">
        <v>3962</v>
      </c>
      <c r="G3">
        <v>0</v>
      </c>
    </row>
    <row r="4" spans="2:7" ht="14.25" customHeight="1">
      <c r="B4" s="24" t="s">
        <v>133</v>
      </c>
      <c r="C4" s="63" t="s">
        <v>24</v>
      </c>
      <c r="D4" s="125" t="s">
        <v>3963</v>
      </c>
      <c r="E4" s="125">
        <v>1000003853</v>
      </c>
      <c r="F4" s="125" t="s">
        <v>3964</v>
      </c>
      <c r="G4">
        <v>0</v>
      </c>
    </row>
    <row r="5" spans="2:7" ht="14.25" customHeight="1">
      <c r="B5" s="24" t="s">
        <v>133</v>
      </c>
      <c r="C5" s="63" t="s">
        <v>25</v>
      </c>
      <c r="D5" s="125" t="s">
        <v>3965</v>
      </c>
      <c r="E5" s="125">
        <v>1000004051</v>
      </c>
      <c r="F5" s="125" t="s">
        <v>3966</v>
      </c>
      <c r="G5">
        <v>0</v>
      </c>
    </row>
    <row r="6" spans="2:7" ht="14.25" customHeight="1">
      <c r="B6" s="24" t="s">
        <v>133</v>
      </c>
      <c r="C6" s="63" t="s">
        <v>24</v>
      </c>
      <c r="D6" s="125" t="s">
        <v>3967</v>
      </c>
      <c r="E6" s="125">
        <v>1000004096</v>
      </c>
      <c r="F6" s="125" t="s">
        <v>3968</v>
      </c>
      <c r="G6">
        <v>0</v>
      </c>
    </row>
    <row r="7" spans="2:7" ht="14.25" customHeight="1">
      <c r="B7" s="23" t="s">
        <v>133</v>
      </c>
      <c r="C7" s="63" t="s">
        <v>27</v>
      </c>
      <c r="D7" s="64" t="s">
        <v>3969</v>
      </c>
      <c r="E7" s="64">
        <v>1000003455</v>
      </c>
      <c r="F7" s="65" t="s">
        <v>3970</v>
      </c>
      <c r="G7">
        <v>0</v>
      </c>
    </row>
    <row r="8" spans="2:7" ht="14.25" customHeight="1">
      <c r="B8" s="23" t="s">
        <v>133</v>
      </c>
      <c r="C8" s="63" t="s">
        <v>32</v>
      </c>
      <c r="D8" s="64" t="s">
        <v>3971</v>
      </c>
      <c r="E8" s="64">
        <v>1000002749</v>
      </c>
      <c r="F8" s="64" t="s">
        <v>3972</v>
      </c>
      <c r="G8">
        <v>0</v>
      </c>
    </row>
    <row r="9" spans="2:7" ht="14.25" customHeight="1">
      <c r="B9" s="23" t="s">
        <v>133</v>
      </c>
      <c r="C9" s="64" t="s">
        <v>141</v>
      </c>
      <c r="D9" s="64" t="s">
        <v>3973</v>
      </c>
      <c r="E9" s="64">
        <v>1000000073</v>
      </c>
      <c r="F9" s="65" t="s">
        <v>3974</v>
      </c>
      <c r="G9">
        <v>0</v>
      </c>
    </row>
    <row r="10" spans="2:7" ht="14.25" customHeight="1">
      <c r="B10" s="23" t="s">
        <v>133</v>
      </c>
      <c r="C10" s="64" t="s">
        <v>141</v>
      </c>
      <c r="D10" s="64" t="s">
        <v>3975</v>
      </c>
      <c r="E10" s="64">
        <v>1000000068</v>
      </c>
      <c r="F10" s="65" t="s">
        <v>3976</v>
      </c>
      <c r="G10">
        <v>0</v>
      </c>
    </row>
    <row r="11" spans="2:7" ht="14.25" customHeight="1">
      <c r="B11" s="24" t="s">
        <v>133</v>
      </c>
      <c r="C11" s="125" t="s">
        <v>141</v>
      </c>
      <c r="D11" s="125" t="s">
        <v>3977</v>
      </c>
      <c r="E11" s="125">
        <v>1000003933</v>
      </c>
      <c r="F11" s="125" t="s">
        <v>3978</v>
      </c>
      <c r="G11">
        <v>0</v>
      </c>
    </row>
    <row r="12" spans="2:7" ht="14.25" customHeight="1">
      <c r="B12" s="24" t="s">
        <v>133</v>
      </c>
      <c r="C12" s="125" t="s">
        <v>142</v>
      </c>
      <c r="D12" s="125" t="s">
        <v>3979</v>
      </c>
      <c r="E12" s="125">
        <v>1000004053</v>
      </c>
      <c r="F12" s="125" t="s">
        <v>3980</v>
      </c>
      <c r="G12">
        <v>0</v>
      </c>
    </row>
    <row r="13" spans="2:7" ht="14.25" customHeight="1">
      <c r="B13" s="23" t="s">
        <v>133</v>
      </c>
      <c r="C13" s="64" t="s">
        <v>37</v>
      </c>
      <c r="D13" s="64" t="s">
        <v>3981</v>
      </c>
      <c r="E13" s="64">
        <v>1000000405</v>
      </c>
      <c r="F13" s="65" t="s">
        <v>3982</v>
      </c>
      <c r="G13">
        <v>0</v>
      </c>
    </row>
    <row r="14" spans="2:7" ht="14.25" customHeight="1">
      <c r="B14" s="23" t="s">
        <v>133</v>
      </c>
      <c r="C14" s="64" t="s">
        <v>37</v>
      </c>
      <c r="D14" s="64" t="s">
        <v>3983</v>
      </c>
      <c r="E14" s="64">
        <v>1000002815</v>
      </c>
      <c r="F14" s="64" t="s">
        <v>3984</v>
      </c>
      <c r="G14">
        <v>0</v>
      </c>
    </row>
    <row r="15" spans="2:7" ht="14.25" customHeight="1">
      <c r="B15" s="23" t="s">
        <v>133</v>
      </c>
      <c r="C15" s="64" t="s">
        <v>40</v>
      </c>
      <c r="D15" s="64" t="s">
        <v>3985</v>
      </c>
      <c r="E15" s="64">
        <v>1000000267</v>
      </c>
      <c r="F15" s="65" t="s">
        <v>3986</v>
      </c>
      <c r="G15">
        <v>0</v>
      </c>
    </row>
    <row r="16" spans="2:7" ht="14.25" customHeight="1">
      <c r="B16" s="23" t="s">
        <v>133</v>
      </c>
      <c r="C16" s="64" t="s">
        <v>145</v>
      </c>
      <c r="D16" s="64" t="s">
        <v>3987</v>
      </c>
      <c r="E16" s="64">
        <v>1000000709</v>
      </c>
      <c r="F16" s="65" t="s">
        <v>3988</v>
      </c>
      <c r="G16">
        <v>0</v>
      </c>
    </row>
    <row r="17" spans="2:7" ht="14.25" customHeight="1">
      <c r="B17" s="23" t="s">
        <v>133</v>
      </c>
      <c r="C17" s="64" t="s">
        <v>145</v>
      </c>
      <c r="D17" s="64" t="s">
        <v>3427</v>
      </c>
      <c r="E17" s="64">
        <v>1000003518</v>
      </c>
      <c r="F17" s="64" t="s">
        <v>3428</v>
      </c>
      <c r="G17">
        <v>0</v>
      </c>
    </row>
    <row r="18" spans="2:7" ht="14.25" customHeight="1">
      <c r="B18" s="23" t="s">
        <v>133</v>
      </c>
      <c r="C18" s="64" t="s">
        <v>43</v>
      </c>
      <c r="D18" s="64" t="s">
        <v>222</v>
      </c>
      <c r="E18" s="64">
        <v>1000000252</v>
      </c>
      <c r="F18" s="65" t="s">
        <v>223</v>
      </c>
      <c r="G18">
        <v>0</v>
      </c>
    </row>
    <row r="19" spans="2:7" ht="14.25" customHeight="1">
      <c r="B19" s="23" t="s">
        <v>133</v>
      </c>
      <c r="C19" s="64" t="s">
        <v>43</v>
      </c>
      <c r="D19" s="64" t="s">
        <v>3989</v>
      </c>
      <c r="E19" s="64">
        <v>1000003030</v>
      </c>
      <c r="F19" s="64" t="s">
        <v>1501</v>
      </c>
      <c r="G19">
        <v>0</v>
      </c>
    </row>
    <row r="20" spans="2:7" ht="14.25" customHeight="1">
      <c r="B20" s="24" t="s">
        <v>133</v>
      </c>
      <c r="C20" s="125" t="s">
        <v>143</v>
      </c>
      <c r="D20" s="125" t="s">
        <v>3990</v>
      </c>
      <c r="E20" s="125">
        <v>1000003888</v>
      </c>
      <c r="F20" s="125" t="s">
        <v>3991</v>
      </c>
      <c r="G20">
        <v>0</v>
      </c>
    </row>
    <row r="21" spans="2:7" ht="14.25" customHeight="1">
      <c r="B21" s="23" t="s">
        <v>133</v>
      </c>
      <c r="C21" s="64" t="s">
        <v>47</v>
      </c>
      <c r="D21" s="64" t="s">
        <v>3992</v>
      </c>
      <c r="E21" s="64">
        <v>1000000758</v>
      </c>
      <c r="F21" s="65" t="s">
        <v>3993</v>
      </c>
      <c r="G21">
        <v>0</v>
      </c>
    </row>
    <row r="22" spans="2:7" ht="14.25" customHeight="1">
      <c r="B22" s="24" t="s">
        <v>133</v>
      </c>
      <c r="C22" s="125" t="s">
        <v>47</v>
      </c>
      <c r="D22" s="125" t="s">
        <v>622</v>
      </c>
      <c r="E22" s="125">
        <v>1000003967</v>
      </c>
      <c r="F22" s="125" t="s">
        <v>623</v>
      </c>
      <c r="G22">
        <v>0</v>
      </c>
    </row>
    <row r="23" spans="2:7" ht="14.25" customHeight="1">
      <c r="B23" s="23" t="s">
        <v>133</v>
      </c>
      <c r="C23" s="64" t="s">
        <v>48</v>
      </c>
      <c r="D23" s="64" t="s">
        <v>606</v>
      </c>
      <c r="E23" s="64">
        <v>1000003195</v>
      </c>
      <c r="F23" s="65" t="s">
        <v>607</v>
      </c>
      <c r="G23">
        <v>0</v>
      </c>
    </row>
    <row r="24" spans="2:7" ht="14.25" customHeight="1">
      <c r="B24" s="24" t="s">
        <v>133</v>
      </c>
      <c r="C24" s="125" t="s">
        <v>48</v>
      </c>
      <c r="D24" s="125" t="s">
        <v>3994</v>
      </c>
      <c r="E24" s="125">
        <v>1000003982</v>
      </c>
      <c r="F24" s="125" t="s">
        <v>3995</v>
      </c>
      <c r="G24">
        <v>0</v>
      </c>
    </row>
    <row r="25" spans="2:7" ht="14.25" customHeight="1">
      <c r="B25" s="23" t="s">
        <v>133</v>
      </c>
      <c r="C25" s="64" t="s">
        <v>51</v>
      </c>
      <c r="D25" s="64" t="s">
        <v>3996</v>
      </c>
      <c r="E25" s="64">
        <v>1000002615</v>
      </c>
      <c r="F25" s="65" t="s">
        <v>3997</v>
      </c>
      <c r="G25">
        <v>0</v>
      </c>
    </row>
    <row r="26" spans="2:7" ht="14.25" customHeight="1">
      <c r="B26" s="24" t="s">
        <v>134</v>
      </c>
      <c r="C26" s="125" t="s">
        <v>58</v>
      </c>
      <c r="D26" s="125" t="s">
        <v>3998</v>
      </c>
      <c r="E26" s="125">
        <v>1000004098</v>
      </c>
      <c r="F26" s="125" t="s">
        <v>3999</v>
      </c>
      <c r="G26">
        <v>0</v>
      </c>
    </row>
    <row r="27" spans="2:7" ht="14.25" customHeight="1">
      <c r="B27" s="23" t="s">
        <v>134</v>
      </c>
      <c r="C27" s="64" t="s">
        <v>61</v>
      </c>
      <c r="D27" s="64" t="s">
        <v>4000</v>
      </c>
      <c r="E27" s="64">
        <v>1000000191</v>
      </c>
      <c r="F27" s="65" t="s">
        <v>4001</v>
      </c>
      <c r="G27">
        <v>0</v>
      </c>
    </row>
    <row r="28" spans="2:7" ht="14.25" customHeight="1">
      <c r="B28" s="23" t="s">
        <v>134</v>
      </c>
      <c r="C28" s="64" t="s">
        <v>62</v>
      </c>
      <c r="D28" s="64" t="s">
        <v>270</v>
      </c>
      <c r="E28" s="64">
        <v>1000000350</v>
      </c>
      <c r="F28" s="65" t="s">
        <v>271</v>
      </c>
      <c r="G28">
        <v>0</v>
      </c>
    </row>
    <row r="29" spans="2:7" ht="14.25" customHeight="1">
      <c r="B29" s="23" t="s">
        <v>134</v>
      </c>
      <c r="C29" s="64" t="s">
        <v>62</v>
      </c>
      <c r="D29" s="64" t="s">
        <v>4002</v>
      </c>
      <c r="E29" s="64">
        <v>1000000366</v>
      </c>
      <c r="F29" s="65" t="s">
        <v>4003</v>
      </c>
      <c r="G29">
        <v>0</v>
      </c>
    </row>
    <row r="30" spans="2:7" ht="14.25" customHeight="1">
      <c r="B30" s="23" t="s">
        <v>134</v>
      </c>
      <c r="C30" s="64" t="s">
        <v>62</v>
      </c>
      <c r="D30" s="64" t="s">
        <v>4004</v>
      </c>
      <c r="E30" s="64">
        <v>1000000308</v>
      </c>
      <c r="F30" s="65" t="s">
        <v>4005</v>
      </c>
      <c r="G30">
        <v>0</v>
      </c>
    </row>
    <row r="31" spans="2:7" ht="14.25" customHeight="1">
      <c r="B31" s="23" t="s">
        <v>134</v>
      </c>
      <c r="C31" s="64" t="s">
        <v>62</v>
      </c>
      <c r="D31" s="64" t="s">
        <v>4006</v>
      </c>
      <c r="E31" s="64">
        <v>1000003397</v>
      </c>
      <c r="F31" s="64" t="s">
        <v>4007</v>
      </c>
      <c r="G31">
        <v>0</v>
      </c>
    </row>
    <row r="32" spans="2:7" ht="14.25" customHeight="1">
      <c r="B32" s="23" t="s">
        <v>134</v>
      </c>
      <c r="C32" s="64" t="s">
        <v>62</v>
      </c>
      <c r="D32" s="64" t="s">
        <v>4008</v>
      </c>
      <c r="E32" s="64">
        <v>1000003446</v>
      </c>
      <c r="F32" s="64" t="s">
        <v>4009</v>
      </c>
      <c r="G32">
        <v>0</v>
      </c>
    </row>
    <row r="33" spans="2:7" ht="14.25" customHeight="1">
      <c r="B33" s="23" t="s">
        <v>134</v>
      </c>
      <c r="C33" s="64" t="s">
        <v>62</v>
      </c>
      <c r="D33" s="64" t="s">
        <v>3401</v>
      </c>
      <c r="E33" s="64">
        <v>1000003603</v>
      </c>
      <c r="F33" s="64" t="s">
        <v>3402</v>
      </c>
      <c r="G33">
        <v>0</v>
      </c>
    </row>
    <row r="34" spans="2:7" ht="14.25" customHeight="1">
      <c r="B34" s="24" t="s">
        <v>134</v>
      </c>
      <c r="C34" s="125" t="s">
        <v>64</v>
      </c>
      <c r="D34" s="125" t="s">
        <v>4010</v>
      </c>
      <c r="E34" s="125">
        <v>1000003879</v>
      </c>
      <c r="F34" s="125" t="s">
        <v>4011</v>
      </c>
      <c r="G34">
        <v>0</v>
      </c>
    </row>
    <row r="35" spans="2:7" ht="14.25" customHeight="1">
      <c r="B35" s="23" t="s">
        <v>134</v>
      </c>
      <c r="C35" s="63" t="s">
        <v>69</v>
      </c>
      <c r="D35" s="64" t="s">
        <v>4012</v>
      </c>
      <c r="E35" s="64">
        <v>1000000526</v>
      </c>
      <c r="F35" s="65" t="s">
        <v>4013</v>
      </c>
      <c r="G35">
        <v>0</v>
      </c>
    </row>
    <row r="36" spans="2:7" ht="14.25" customHeight="1">
      <c r="B36" s="23" t="s">
        <v>134</v>
      </c>
      <c r="C36" s="63" t="s">
        <v>69</v>
      </c>
      <c r="D36" s="64" t="s">
        <v>4014</v>
      </c>
      <c r="E36" s="64">
        <v>1000000951</v>
      </c>
      <c r="F36" s="65" t="s">
        <v>4015</v>
      </c>
      <c r="G36">
        <v>0</v>
      </c>
    </row>
    <row r="37" spans="2:7" ht="14.25" customHeight="1">
      <c r="B37" s="23" t="s">
        <v>134</v>
      </c>
      <c r="C37" s="63" t="s">
        <v>69</v>
      </c>
      <c r="D37" s="64" t="s">
        <v>4016</v>
      </c>
      <c r="E37" s="64">
        <v>1000000937</v>
      </c>
      <c r="F37" s="65" t="s">
        <v>4017</v>
      </c>
      <c r="G37">
        <v>0</v>
      </c>
    </row>
    <row r="38" spans="2:7" ht="14.25" customHeight="1">
      <c r="B38" s="23" t="s">
        <v>134</v>
      </c>
      <c r="C38" s="63" t="s">
        <v>69</v>
      </c>
      <c r="D38" s="64" t="s">
        <v>4018</v>
      </c>
      <c r="E38" s="64">
        <v>1000003165</v>
      </c>
      <c r="F38" s="64" t="s">
        <v>4019</v>
      </c>
      <c r="G38">
        <v>0</v>
      </c>
    </row>
    <row r="39" spans="2:7" ht="14.25" customHeight="1">
      <c r="B39" s="23" t="s">
        <v>134</v>
      </c>
      <c r="C39" s="64" t="s">
        <v>67</v>
      </c>
      <c r="D39" s="64" t="s">
        <v>4020</v>
      </c>
      <c r="E39" s="64">
        <v>1000000547</v>
      </c>
      <c r="F39" s="65" t="s">
        <v>4021</v>
      </c>
      <c r="G39">
        <v>0</v>
      </c>
    </row>
    <row r="40" spans="2:7" ht="14.25" customHeight="1">
      <c r="B40" s="24" t="s">
        <v>134</v>
      </c>
      <c r="C40" s="125" t="s">
        <v>67</v>
      </c>
      <c r="D40" s="125" t="s">
        <v>1842</v>
      </c>
      <c r="E40" s="125">
        <v>1000003896</v>
      </c>
      <c r="F40" s="125" t="s">
        <v>1843</v>
      </c>
      <c r="G40">
        <v>0</v>
      </c>
    </row>
    <row r="41" spans="2:7" ht="14.25" customHeight="1">
      <c r="B41" s="24" t="s">
        <v>134</v>
      </c>
      <c r="C41" s="125" t="s">
        <v>67</v>
      </c>
      <c r="D41" s="125" t="s">
        <v>4022</v>
      </c>
      <c r="E41" s="125">
        <v>1000003930</v>
      </c>
      <c r="F41" s="125" t="s">
        <v>4023</v>
      </c>
      <c r="G41">
        <v>0</v>
      </c>
    </row>
    <row r="42" spans="2:7" ht="14.25" customHeight="1">
      <c r="B42" s="24" t="s">
        <v>134</v>
      </c>
      <c r="C42" s="125" t="s">
        <v>67</v>
      </c>
      <c r="D42" s="125" t="s">
        <v>4024</v>
      </c>
      <c r="E42" s="125">
        <v>1000003998</v>
      </c>
      <c r="F42" s="125" t="s">
        <v>4025</v>
      </c>
      <c r="G42">
        <v>0</v>
      </c>
    </row>
    <row r="43" spans="2:7" ht="14.25" customHeight="1">
      <c r="B43" s="23" t="s">
        <v>134</v>
      </c>
      <c r="C43" s="64" t="s">
        <v>78</v>
      </c>
      <c r="D43" s="64" t="s">
        <v>4026</v>
      </c>
      <c r="E43" s="64">
        <v>1000000217</v>
      </c>
      <c r="F43" s="65" t="s">
        <v>4027</v>
      </c>
      <c r="G43">
        <v>0</v>
      </c>
    </row>
    <row r="44" spans="2:7" ht="14.25" customHeight="1">
      <c r="B44" s="23" t="s">
        <v>134</v>
      </c>
      <c r="C44" s="64" t="s">
        <v>78</v>
      </c>
      <c r="D44" s="64" t="s">
        <v>4028</v>
      </c>
      <c r="E44" s="64">
        <v>1000003522</v>
      </c>
      <c r="F44" s="65" t="s">
        <v>4029</v>
      </c>
      <c r="G44">
        <v>0</v>
      </c>
    </row>
    <row r="45" spans="2:7" ht="14.25" customHeight="1">
      <c r="B45" s="23" t="s">
        <v>134</v>
      </c>
      <c r="C45" s="64" t="s">
        <v>81</v>
      </c>
      <c r="D45" s="64" t="s">
        <v>590</v>
      </c>
      <c r="E45" s="64">
        <v>1000000156</v>
      </c>
      <c r="F45" s="65" t="s">
        <v>591</v>
      </c>
      <c r="G45">
        <v>0</v>
      </c>
    </row>
    <row r="46" spans="2:7" ht="14.25" customHeight="1">
      <c r="B46" s="24" t="s">
        <v>134</v>
      </c>
      <c r="C46" s="125" t="s">
        <v>81</v>
      </c>
      <c r="D46" s="125" t="s">
        <v>4030</v>
      </c>
      <c r="E46" s="125">
        <v>1000003917</v>
      </c>
      <c r="F46" s="125" t="s">
        <v>4031</v>
      </c>
      <c r="G46">
        <v>0</v>
      </c>
    </row>
    <row r="47" spans="2:7" ht="14.25" customHeight="1">
      <c r="B47" s="23" t="s">
        <v>134</v>
      </c>
      <c r="C47" s="64" t="s">
        <v>83</v>
      </c>
      <c r="D47" s="64" t="s">
        <v>4032</v>
      </c>
      <c r="E47" s="64">
        <v>1000002604</v>
      </c>
      <c r="F47" s="65" t="s">
        <v>4033</v>
      </c>
      <c r="G47">
        <v>0</v>
      </c>
    </row>
    <row r="48" spans="2:7" ht="14.25" customHeight="1">
      <c r="B48" s="23" t="s">
        <v>134</v>
      </c>
      <c r="C48" s="64" t="s">
        <v>84</v>
      </c>
      <c r="D48" s="64" t="s">
        <v>4034</v>
      </c>
      <c r="E48" s="64">
        <v>1000003172</v>
      </c>
      <c r="F48" s="64" t="s">
        <v>4035</v>
      </c>
      <c r="G48">
        <v>0</v>
      </c>
    </row>
    <row r="49" spans="2:7" ht="14.25" customHeight="1">
      <c r="B49" s="23" t="s">
        <v>134</v>
      </c>
      <c r="C49" s="64" t="s">
        <v>79</v>
      </c>
      <c r="D49" s="64" t="s">
        <v>4036</v>
      </c>
      <c r="E49" s="64">
        <v>1000000585</v>
      </c>
      <c r="F49" s="65" t="s">
        <v>4037</v>
      </c>
      <c r="G49">
        <v>0</v>
      </c>
    </row>
    <row r="50" spans="2:7" ht="14.25" customHeight="1">
      <c r="B50" s="23" t="s">
        <v>134</v>
      </c>
      <c r="C50" s="64" t="s">
        <v>79</v>
      </c>
      <c r="D50" s="64" t="s">
        <v>4038</v>
      </c>
      <c r="E50" s="64">
        <v>1000003404</v>
      </c>
      <c r="F50" s="64" t="s">
        <v>4039</v>
      </c>
      <c r="G50">
        <v>0</v>
      </c>
    </row>
    <row r="51" spans="2:7" ht="14.25" customHeight="1">
      <c r="B51" s="24" t="s">
        <v>134</v>
      </c>
      <c r="C51" s="64" t="s">
        <v>79</v>
      </c>
      <c r="D51" s="125" t="s">
        <v>4040</v>
      </c>
      <c r="E51" s="125">
        <v>1000003950</v>
      </c>
      <c r="F51" s="125" t="s">
        <v>4041</v>
      </c>
      <c r="G51">
        <v>0</v>
      </c>
    </row>
    <row r="52" spans="2:7" ht="14.25" customHeight="1">
      <c r="B52" s="23" t="s">
        <v>134</v>
      </c>
      <c r="C52" s="64" t="s">
        <v>71</v>
      </c>
      <c r="D52" s="64" t="s">
        <v>624</v>
      </c>
      <c r="E52" s="64">
        <v>1000002732</v>
      </c>
      <c r="F52" s="64" t="s">
        <v>625</v>
      </c>
      <c r="G52">
        <v>0</v>
      </c>
    </row>
    <row r="53" spans="2:7" ht="14.25" customHeight="1">
      <c r="B53" s="24" t="s">
        <v>134</v>
      </c>
      <c r="C53" s="125" t="s">
        <v>73</v>
      </c>
      <c r="D53" s="125" t="s">
        <v>4042</v>
      </c>
      <c r="E53" s="125">
        <v>1000004015</v>
      </c>
      <c r="F53" s="125" t="s">
        <v>4043</v>
      </c>
      <c r="G53">
        <v>0</v>
      </c>
    </row>
    <row r="54" spans="2:7" ht="14.25" customHeight="1">
      <c r="B54" s="24" t="s">
        <v>134</v>
      </c>
      <c r="C54" s="125" t="s">
        <v>73</v>
      </c>
      <c r="D54" s="125" t="s">
        <v>4044</v>
      </c>
      <c r="E54" s="126">
        <v>1000004092</v>
      </c>
      <c r="F54" s="126" t="s">
        <v>4045</v>
      </c>
      <c r="G54">
        <v>0</v>
      </c>
    </row>
    <row r="55" spans="2:7" ht="14.25" customHeight="1">
      <c r="B55" s="23" t="s">
        <v>4046</v>
      </c>
      <c r="C55" s="64" t="s">
        <v>140</v>
      </c>
      <c r="D55" s="64" t="s">
        <v>4047</v>
      </c>
      <c r="E55" s="64">
        <v>1000001240</v>
      </c>
      <c r="F55" s="65" t="s">
        <v>4048</v>
      </c>
      <c r="G55">
        <v>0</v>
      </c>
    </row>
    <row r="56" spans="2:7" ht="14.25" customHeight="1">
      <c r="B56" s="23" t="s">
        <v>4046</v>
      </c>
      <c r="C56" s="64" t="s">
        <v>140</v>
      </c>
      <c r="D56" s="64" t="s">
        <v>4049</v>
      </c>
      <c r="E56" s="64">
        <v>1000003118</v>
      </c>
      <c r="F56" s="65" t="s">
        <v>4050</v>
      </c>
      <c r="G56">
        <v>0</v>
      </c>
    </row>
    <row r="57" spans="2:7" ht="14.25" customHeight="1">
      <c r="B57" s="23" t="s">
        <v>4046</v>
      </c>
      <c r="C57" s="64" t="s">
        <v>91</v>
      </c>
      <c r="D57" s="64" t="s">
        <v>4051</v>
      </c>
      <c r="E57" s="64">
        <v>1000003190</v>
      </c>
      <c r="F57" s="64" t="s">
        <v>4052</v>
      </c>
      <c r="G57">
        <v>0</v>
      </c>
    </row>
    <row r="58" spans="2:7" ht="14.25" customHeight="1">
      <c r="B58" s="23" t="s">
        <v>4046</v>
      </c>
      <c r="C58" s="64" t="s">
        <v>93</v>
      </c>
      <c r="D58" s="64" t="s">
        <v>4053</v>
      </c>
      <c r="E58" s="64">
        <v>1000001431</v>
      </c>
      <c r="F58" s="65" t="s">
        <v>4054</v>
      </c>
      <c r="G58">
        <v>0</v>
      </c>
    </row>
    <row r="59" spans="2:7" ht="14.25" customHeight="1">
      <c r="B59" s="23" t="s">
        <v>4046</v>
      </c>
      <c r="C59" s="64" t="s">
        <v>101</v>
      </c>
      <c r="D59" s="64" t="s">
        <v>4055</v>
      </c>
      <c r="E59" s="64">
        <v>1000001919</v>
      </c>
      <c r="F59" s="65" t="s">
        <v>4056</v>
      </c>
      <c r="G59">
        <v>0</v>
      </c>
    </row>
    <row r="60" spans="2:7" ht="14.25" customHeight="1">
      <c r="B60" s="24" t="s">
        <v>4046</v>
      </c>
      <c r="C60" s="125" t="s">
        <v>105</v>
      </c>
      <c r="D60" s="125" t="s">
        <v>366</v>
      </c>
      <c r="E60" s="125">
        <v>1000001581</v>
      </c>
      <c r="F60" s="125" t="s">
        <v>367</v>
      </c>
      <c r="G60">
        <v>0</v>
      </c>
    </row>
    <row r="61" spans="2:7" ht="14.25" customHeight="1">
      <c r="B61" s="23" t="s">
        <v>4046</v>
      </c>
      <c r="C61" s="64" t="s">
        <v>105</v>
      </c>
      <c r="D61" s="64" t="s">
        <v>4057</v>
      </c>
      <c r="E61" s="64">
        <v>1000001634</v>
      </c>
      <c r="F61" s="65" t="s">
        <v>4058</v>
      </c>
      <c r="G61">
        <v>0</v>
      </c>
    </row>
    <row r="62" spans="2:7" ht="14.25" customHeight="1">
      <c r="B62" s="23" t="s">
        <v>4046</v>
      </c>
      <c r="C62" s="64" t="s">
        <v>95</v>
      </c>
      <c r="D62" s="64" t="s">
        <v>4059</v>
      </c>
      <c r="E62" s="64">
        <v>1000002802</v>
      </c>
      <c r="F62" s="65" t="s">
        <v>4060</v>
      </c>
      <c r="G62">
        <v>0</v>
      </c>
    </row>
    <row r="63" spans="2:7" ht="14.25" customHeight="1">
      <c r="B63" s="24" t="s">
        <v>4046</v>
      </c>
      <c r="C63" s="125" t="s">
        <v>95</v>
      </c>
      <c r="D63" s="125" t="s">
        <v>4061</v>
      </c>
      <c r="E63" s="125">
        <v>1000003872</v>
      </c>
      <c r="F63" s="125" t="s">
        <v>4062</v>
      </c>
      <c r="G63">
        <v>0</v>
      </c>
    </row>
    <row r="64" spans="2:7" ht="14.25" customHeight="1">
      <c r="B64" s="23" t="s">
        <v>4046</v>
      </c>
      <c r="C64" s="64" t="s">
        <v>97</v>
      </c>
      <c r="D64" s="64" t="s">
        <v>4063</v>
      </c>
      <c r="E64" s="64">
        <v>1000002703</v>
      </c>
      <c r="F64" s="65" t="s">
        <v>4064</v>
      </c>
      <c r="G64">
        <v>0</v>
      </c>
    </row>
    <row r="65" spans="2:7" ht="14.25" customHeight="1">
      <c r="B65" s="24" t="s">
        <v>130</v>
      </c>
      <c r="C65" s="125" t="s">
        <v>108</v>
      </c>
      <c r="D65" s="125" t="s">
        <v>4065</v>
      </c>
      <c r="E65" s="125">
        <v>1000003929</v>
      </c>
      <c r="F65" s="125" t="s">
        <v>4066</v>
      </c>
      <c r="G65">
        <v>0</v>
      </c>
    </row>
    <row r="66" spans="2:7" ht="14.25" customHeight="1">
      <c r="B66" s="23" t="s">
        <v>130</v>
      </c>
      <c r="C66" s="64" t="s">
        <v>115</v>
      </c>
      <c r="D66" s="64" t="s">
        <v>4067</v>
      </c>
      <c r="E66" s="64">
        <v>1000002635</v>
      </c>
      <c r="F66" s="65" t="s">
        <v>4068</v>
      </c>
      <c r="G66">
        <v>0</v>
      </c>
    </row>
    <row r="67" spans="2:7" ht="14.25" customHeight="1">
      <c r="B67" s="23" t="s">
        <v>130</v>
      </c>
      <c r="C67" s="64" t="s">
        <v>115</v>
      </c>
      <c r="D67" s="64" t="s">
        <v>4069</v>
      </c>
      <c r="E67" s="64">
        <v>1000002859</v>
      </c>
      <c r="F67" s="65" t="s">
        <v>4070</v>
      </c>
      <c r="G67">
        <v>0</v>
      </c>
    </row>
    <row r="68" spans="2:7" ht="14.25" customHeight="1">
      <c r="B68" s="24" t="s">
        <v>130</v>
      </c>
      <c r="C68" s="125" t="s">
        <v>115</v>
      </c>
      <c r="D68" s="125" t="s">
        <v>618</v>
      </c>
      <c r="E68" s="125">
        <v>1000003883</v>
      </c>
      <c r="F68" s="125" t="s">
        <v>619</v>
      </c>
      <c r="G68">
        <v>0</v>
      </c>
    </row>
    <row r="69" spans="2:7" ht="14.25" customHeight="1">
      <c r="B69" s="23" t="s">
        <v>130</v>
      </c>
      <c r="C69" s="64" t="s">
        <v>139</v>
      </c>
      <c r="D69" s="64" t="s">
        <v>384</v>
      </c>
      <c r="E69" s="64">
        <v>1000001813</v>
      </c>
      <c r="F69" s="65" t="s">
        <v>385</v>
      </c>
      <c r="G69">
        <v>0</v>
      </c>
    </row>
    <row r="70" spans="2:7" ht="14.25" customHeight="1">
      <c r="B70" s="23" t="s">
        <v>130</v>
      </c>
      <c r="C70" s="64" t="s">
        <v>120</v>
      </c>
      <c r="D70" s="64" t="s">
        <v>4071</v>
      </c>
      <c r="E70" s="64">
        <v>1000001181</v>
      </c>
      <c r="F70" s="65" t="s">
        <v>4072</v>
      </c>
      <c r="G70">
        <v>0</v>
      </c>
    </row>
    <row r="71" spans="2:7" ht="14.25" customHeight="1">
      <c r="B71" s="23" t="s">
        <v>130</v>
      </c>
      <c r="C71" s="64" t="s">
        <v>120</v>
      </c>
      <c r="D71" s="64" t="s">
        <v>406</v>
      </c>
      <c r="E71" s="64">
        <v>1000003772</v>
      </c>
      <c r="F71" s="64" t="s">
        <v>407</v>
      </c>
      <c r="G71">
        <v>0</v>
      </c>
    </row>
    <row r="72" spans="2:7" ht="14.25" customHeight="1">
      <c r="B72" s="23" t="s">
        <v>130</v>
      </c>
      <c r="C72" s="64" t="s">
        <v>122</v>
      </c>
      <c r="D72" s="64" t="s">
        <v>412</v>
      </c>
      <c r="E72" s="64">
        <v>1000001647</v>
      </c>
      <c r="F72" s="65" t="s">
        <v>413</v>
      </c>
      <c r="G72">
        <v>0</v>
      </c>
    </row>
    <row r="73" spans="2:7" ht="14.25" customHeight="1">
      <c r="B73" s="23" t="s">
        <v>130</v>
      </c>
      <c r="C73" s="64" t="s">
        <v>111</v>
      </c>
      <c r="D73" s="64" t="s">
        <v>4073</v>
      </c>
      <c r="E73" s="64">
        <v>1000001464</v>
      </c>
      <c r="F73" s="65" t="s">
        <v>4074</v>
      </c>
      <c r="G73">
        <v>0</v>
      </c>
    </row>
    <row r="74" spans="2:7" ht="14.25" customHeight="1">
      <c r="B74" s="23" t="s">
        <v>130</v>
      </c>
      <c r="C74" s="64" t="s">
        <v>111</v>
      </c>
      <c r="D74" s="64" t="s">
        <v>4075</v>
      </c>
      <c r="E74" s="64">
        <v>1000002637</v>
      </c>
      <c r="F74" s="65" t="s">
        <v>4076</v>
      </c>
      <c r="G74">
        <v>0</v>
      </c>
    </row>
    <row r="75" spans="2:7" ht="14.25" customHeight="1">
      <c r="B75" s="24" t="s">
        <v>130</v>
      </c>
      <c r="C75" s="125" t="s">
        <v>115</v>
      </c>
      <c r="D75" s="125" t="s">
        <v>4077</v>
      </c>
      <c r="E75" s="125">
        <v>1000002769</v>
      </c>
      <c r="F75" s="125" t="s">
        <v>4078</v>
      </c>
      <c r="G75">
        <v>0</v>
      </c>
    </row>
    <row r="76" spans="2:7" ht="14.25" customHeight="1">
      <c r="B76" s="23" t="s">
        <v>130</v>
      </c>
      <c r="C76" s="64" t="s">
        <v>111</v>
      </c>
      <c r="D76" s="64" t="s">
        <v>3530</v>
      </c>
      <c r="E76" s="64">
        <v>1000001476</v>
      </c>
      <c r="F76" s="65" t="s">
        <v>3531</v>
      </c>
      <c r="G76">
        <v>0</v>
      </c>
    </row>
    <row r="77" spans="2:7" ht="14.25" customHeight="1">
      <c r="B77" s="24" t="s">
        <v>134</v>
      </c>
      <c r="C77" s="125" t="s">
        <v>81</v>
      </c>
      <c r="D77" s="125" t="s">
        <v>2898</v>
      </c>
      <c r="E77" s="125">
        <v>1000004126</v>
      </c>
      <c r="F77" s="125" t="s">
        <v>2899</v>
      </c>
      <c r="G77">
        <v>0</v>
      </c>
    </row>
    <row r="78" spans="2:7" ht="14.25" customHeight="1">
      <c r="B78" s="24" t="s">
        <v>134</v>
      </c>
      <c r="C78" s="125" t="s">
        <v>81</v>
      </c>
      <c r="D78" s="125" t="s">
        <v>4079</v>
      </c>
      <c r="E78" s="125">
        <v>1000004140</v>
      </c>
      <c r="F78" s="125" t="s">
        <v>4080</v>
      </c>
      <c r="G78">
        <v>0</v>
      </c>
    </row>
    <row r="79" spans="2:7" ht="14.25" customHeight="1">
      <c r="B79" s="24" t="s">
        <v>134</v>
      </c>
      <c r="C79" s="125" t="s">
        <v>81</v>
      </c>
      <c r="D79" s="125" t="s">
        <v>4081</v>
      </c>
      <c r="E79" s="125">
        <v>1000004143</v>
      </c>
      <c r="F79" s="125" t="s">
        <v>3852</v>
      </c>
      <c r="G79">
        <v>0</v>
      </c>
    </row>
    <row r="80" spans="2:7" ht="14.25" customHeight="1">
      <c r="B80" s="23" t="s">
        <v>130</v>
      </c>
      <c r="C80" s="64" t="s">
        <v>120</v>
      </c>
      <c r="D80" s="64" t="s">
        <v>594</v>
      </c>
      <c r="E80" s="64">
        <v>1000002085</v>
      </c>
      <c r="F80" s="65" t="s">
        <v>4082</v>
      </c>
      <c r="G80">
        <v>0</v>
      </c>
    </row>
    <row r="81" spans="2:7" ht="14.25" customHeight="1">
      <c r="B81" s="23" t="s">
        <v>4046</v>
      </c>
      <c r="C81" s="64" t="s">
        <v>105</v>
      </c>
      <c r="D81" s="64" t="s">
        <v>4083</v>
      </c>
      <c r="E81" s="64">
        <v>1000004154</v>
      </c>
      <c r="F81" s="65" t="s">
        <v>4084</v>
      </c>
      <c r="G81">
        <v>0</v>
      </c>
    </row>
    <row r="82" spans="2:7" ht="14.25" customHeight="1">
      <c r="B82" s="23" t="s">
        <v>130</v>
      </c>
      <c r="C82" s="64" t="s">
        <v>118</v>
      </c>
      <c r="D82" s="64" t="s">
        <v>4085</v>
      </c>
      <c r="E82" s="64">
        <v>1000001193</v>
      </c>
      <c r="F82" s="65" t="s">
        <v>4086</v>
      </c>
      <c r="G82">
        <v>0</v>
      </c>
    </row>
    <row r="83" spans="2:7" ht="14.25" customHeight="1">
      <c r="B83" s="23" t="s">
        <v>130</v>
      </c>
      <c r="C83" s="64" t="s">
        <v>122</v>
      </c>
      <c r="D83" s="64" t="s">
        <v>4087</v>
      </c>
      <c r="E83" s="64">
        <v>1000001639</v>
      </c>
      <c r="F83" s="65" t="s">
        <v>4088</v>
      </c>
      <c r="G83">
        <v>0</v>
      </c>
    </row>
    <row r="84" spans="2:7" ht="14.25" customHeight="1">
      <c r="B84" s="23" t="s">
        <v>130</v>
      </c>
      <c r="C84" s="64" t="s">
        <v>108</v>
      </c>
      <c r="D84" s="64" t="s">
        <v>4089</v>
      </c>
      <c r="E84" s="64">
        <v>1000003884</v>
      </c>
      <c r="F84" s="65" t="s">
        <v>4090</v>
      </c>
      <c r="G84">
        <v>0</v>
      </c>
    </row>
    <row r="85" spans="2:7" ht="14.25" customHeight="1">
      <c r="B85" s="23" t="s">
        <v>133</v>
      </c>
      <c r="C85" s="63" t="s">
        <v>21</v>
      </c>
      <c r="D85" s="64" t="s">
        <v>4091</v>
      </c>
      <c r="E85" s="64">
        <v>1000004178</v>
      </c>
      <c r="F85" s="65" t="s">
        <v>4092</v>
      </c>
      <c r="G85">
        <v>0</v>
      </c>
    </row>
    <row r="86" spans="2:7" ht="14.25" customHeight="1">
      <c r="B86" s="23" t="s">
        <v>4046</v>
      </c>
      <c r="C86" s="127" t="s">
        <v>93</v>
      </c>
      <c r="D86" s="127" t="s">
        <v>4093</v>
      </c>
      <c r="E86" s="127">
        <v>1000001412</v>
      </c>
      <c r="F86" s="127" t="s">
        <v>4094</v>
      </c>
      <c r="G86">
        <v>0</v>
      </c>
    </row>
    <row r="87" spans="2:7" ht="14.25" customHeight="1">
      <c r="B87" s="128" t="s">
        <v>130</v>
      </c>
      <c r="C87" s="127" t="s">
        <v>113</v>
      </c>
      <c r="D87" s="127" t="s">
        <v>4095</v>
      </c>
      <c r="E87" s="127">
        <v>1000001714</v>
      </c>
      <c r="F87" s="127" t="s">
        <v>4096</v>
      </c>
      <c r="G87">
        <v>0</v>
      </c>
    </row>
    <row r="88" spans="2:7" ht="14.25" customHeight="1">
      <c r="B88" s="128" t="s">
        <v>130</v>
      </c>
      <c r="C88" s="127" t="s">
        <v>108</v>
      </c>
      <c r="D88" s="127" t="s">
        <v>600</v>
      </c>
      <c r="E88" s="127">
        <v>1000004160</v>
      </c>
      <c r="F88" s="127" t="s">
        <v>601</v>
      </c>
      <c r="G88">
        <v>0</v>
      </c>
    </row>
    <row r="89" spans="2:7" ht="14.25" customHeight="1">
      <c r="B89" s="128" t="s">
        <v>133</v>
      </c>
      <c r="C89" s="127" t="s">
        <v>52</v>
      </c>
      <c r="D89" s="127" t="s">
        <v>3021</v>
      </c>
      <c r="E89" s="127">
        <v>1000000580</v>
      </c>
      <c r="F89" s="127" t="s">
        <v>3022</v>
      </c>
      <c r="G89">
        <v>0</v>
      </c>
    </row>
    <row r="90" spans="2:7" ht="14.25" customHeight="1">
      <c r="B90" s="128" t="s">
        <v>133</v>
      </c>
      <c r="C90" s="127" t="s">
        <v>52</v>
      </c>
      <c r="D90" s="127" t="s">
        <v>4097</v>
      </c>
      <c r="E90" s="127">
        <v>1000004229</v>
      </c>
      <c r="F90" s="127" t="s">
        <v>4098</v>
      </c>
      <c r="G90">
        <v>0</v>
      </c>
    </row>
    <row r="91" spans="2:7" ht="14.25" customHeight="1">
      <c r="B91" s="128" t="s">
        <v>130</v>
      </c>
      <c r="C91" s="127" t="s">
        <v>113</v>
      </c>
      <c r="D91" s="127" t="s">
        <v>4099</v>
      </c>
      <c r="E91" s="127">
        <v>1000001980</v>
      </c>
      <c r="F91" s="127" t="s">
        <v>4100</v>
      </c>
      <c r="G91">
        <v>0</v>
      </c>
    </row>
    <row r="92" spans="2:7" ht="14.25" customHeight="1">
      <c r="B92" s="128" t="s">
        <v>134</v>
      </c>
      <c r="C92" s="127" t="s">
        <v>84</v>
      </c>
      <c r="D92" s="127" t="s">
        <v>4101</v>
      </c>
      <c r="E92" s="127">
        <v>1000004228</v>
      </c>
      <c r="F92" s="127" t="s">
        <v>4102</v>
      </c>
      <c r="G92">
        <v>0</v>
      </c>
    </row>
    <row r="93" spans="2:7" ht="14.25" customHeight="1">
      <c r="B93" s="128" t="s">
        <v>133</v>
      </c>
      <c r="C93" s="127" t="s">
        <v>55</v>
      </c>
      <c r="D93" s="127" t="s">
        <v>4103</v>
      </c>
      <c r="E93" s="127">
        <v>1000001028</v>
      </c>
      <c r="F93" s="127" t="s">
        <v>4104</v>
      </c>
      <c r="G93">
        <v>0</v>
      </c>
    </row>
    <row r="94" spans="2:7" ht="14.25" customHeight="1">
      <c r="B94" s="128" t="s">
        <v>130</v>
      </c>
      <c r="C94" s="127" t="s">
        <v>111</v>
      </c>
      <c r="D94" s="127" t="s">
        <v>4105</v>
      </c>
      <c r="E94" s="127">
        <v>1000003119</v>
      </c>
      <c r="F94" s="127" t="s">
        <v>4106</v>
      </c>
      <c r="G94">
        <v>0</v>
      </c>
    </row>
    <row r="95" spans="2:7" ht="14.25" customHeight="1">
      <c r="B95" s="128" t="s">
        <v>134</v>
      </c>
      <c r="C95" s="127" t="s">
        <v>79</v>
      </c>
      <c r="D95" s="127" t="s">
        <v>478</v>
      </c>
      <c r="E95" s="127">
        <v>1000003442</v>
      </c>
      <c r="F95" s="127" t="s">
        <v>479</v>
      </c>
      <c r="G95">
        <v>0</v>
      </c>
    </row>
    <row r="96" spans="2:7" ht="14.25" customHeight="1">
      <c r="B96" s="128" t="s">
        <v>133</v>
      </c>
      <c r="C96" s="127" t="s">
        <v>55</v>
      </c>
      <c r="D96" s="127" t="s">
        <v>4107</v>
      </c>
      <c r="E96" s="127">
        <v>1000000625</v>
      </c>
      <c r="F96" s="127" t="s">
        <v>4108</v>
      </c>
      <c r="G96">
        <v>0</v>
      </c>
    </row>
    <row r="97" spans="2:7" ht="14.25" customHeight="1">
      <c r="B97" s="128" t="s">
        <v>130</v>
      </c>
      <c r="C97" s="127" t="s">
        <v>118</v>
      </c>
      <c r="D97" s="127" t="s">
        <v>4109</v>
      </c>
      <c r="E97" s="127">
        <v>1000002560</v>
      </c>
      <c r="F97" s="127" t="s">
        <v>4110</v>
      </c>
      <c r="G97">
        <v>0</v>
      </c>
    </row>
    <row r="98" spans="2:7" ht="14.25" customHeight="1">
      <c r="B98" s="128" t="s">
        <v>134</v>
      </c>
      <c r="C98" s="127" t="s">
        <v>58</v>
      </c>
      <c r="D98" s="127" t="s">
        <v>4111</v>
      </c>
      <c r="E98" s="127">
        <v>1000003812</v>
      </c>
      <c r="F98" s="127" t="s">
        <v>4112</v>
      </c>
      <c r="G98">
        <v>0</v>
      </c>
    </row>
    <row r="99" spans="2:7" ht="14.25" customHeight="1">
      <c r="B99" s="128" t="s">
        <v>133</v>
      </c>
      <c r="C99" s="127" t="s">
        <v>40</v>
      </c>
      <c r="D99" s="127" t="s">
        <v>3185</v>
      </c>
      <c r="E99" s="127">
        <v>1000004392</v>
      </c>
      <c r="F99" s="127" t="s">
        <v>3186</v>
      </c>
      <c r="G99">
        <v>0</v>
      </c>
    </row>
    <row r="100" spans="2:7" ht="14.25" customHeight="1">
      <c r="B100" s="128" t="s">
        <v>133</v>
      </c>
      <c r="C100" s="127" t="s">
        <v>48</v>
      </c>
      <c r="D100" s="127" t="s">
        <v>3947</v>
      </c>
      <c r="E100" s="127">
        <v>1000004381</v>
      </c>
      <c r="F100" s="127" t="s">
        <v>3948</v>
      </c>
      <c r="G100">
        <v>0</v>
      </c>
    </row>
    <row r="101" spans="2:7" ht="14.25" customHeight="1">
      <c r="B101" s="128" t="s">
        <v>133</v>
      </c>
      <c r="C101" s="127" t="s">
        <v>40</v>
      </c>
      <c r="D101" s="127" t="s">
        <v>3226</v>
      </c>
      <c r="E101" s="127">
        <v>1000004433</v>
      </c>
      <c r="F101" s="127" t="s">
        <v>3227</v>
      </c>
      <c r="G101">
        <v>0</v>
      </c>
    </row>
    <row r="102" spans="2:7" ht="14.25" customHeight="1">
      <c r="B102" s="113" t="s">
        <v>134</v>
      </c>
      <c r="C102" s="114" t="s">
        <v>61</v>
      </c>
      <c r="D102" s="114" t="s">
        <v>3257</v>
      </c>
      <c r="E102" s="114">
        <v>1000004431</v>
      </c>
      <c r="F102" s="114" t="s">
        <v>3258</v>
      </c>
      <c r="G102">
        <v>0</v>
      </c>
    </row>
    <row r="103" spans="2:7" ht="14.25" customHeight="1">
      <c r="B103" s="23" t="s">
        <v>133</v>
      </c>
      <c r="C103" s="64" t="s">
        <v>37</v>
      </c>
      <c r="D103" s="64" t="s">
        <v>3746</v>
      </c>
      <c r="E103" s="64">
        <v>1000003548</v>
      </c>
      <c r="F103" s="64" t="s">
        <v>3747</v>
      </c>
      <c r="G103">
        <v>0.3</v>
      </c>
    </row>
    <row r="104" spans="2:7" ht="14.25" customHeight="1">
      <c r="B104" s="24" t="s">
        <v>134</v>
      </c>
      <c r="C104" s="64" t="s">
        <v>79</v>
      </c>
      <c r="D104" s="125" t="s">
        <v>3927</v>
      </c>
      <c r="E104" s="125">
        <v>1000003928</v>
      </c>
      <c r="F104" s="125" t="s">
        <v>3928</v>
      </c>
      <c r="G104">
        <v>0.45</v>
      </c>
    </row>
    <row r="105" spans="2:7" ht="14.25" customHeight="1">
      <c r="B105" s="23" t="s">
        <v>134</v>
      </c>
      <c r="C105" s="64" t="s">
        <v>84</v>
      </c>
      <c r="D105" s="64" t="s">
        <v>4113</v>
      </c>
      <c r="E105" s="64">
        <v>1000003774</v>
      </c>
      <c r="F105" s="65" t="s">
        <v>4114</v>
      </c>
      <c r="G105">
        <v>0.5</v>
      </c>
    </row>
    <row r="106" spans="2:7" ht="14.25" customHeight="1">
      <c r="B106" s="113" t="s">
        <v>133</v>
      </c>
      <c r="C106" s="114" t="s">
        <v>47</v>
      </c>
      <c r="D106" s="114" t="s">
        <v>538</v>
      </c>
      <c r="E106" s="114">
        <v>1000004397</v>
      </c>
      <c r="F106" s="114" t="s">
        <v>539</v>
      </c>
      <c r="G106">
        <v>0.5</v>
      </c>
    </row>
    <row r="107" spans="2:7" ht="14.25" customHeight="1">
      <c r="B107" s="23" t="s">
        <v>134</v>
      </c>
      <c r="C107" s="64" t="s">
        <v>62</v>
      </c>
      <c r="D107" s="64" t="s">
        <v>3365</v>
      </c>
      <c r="E107" s="64">
        <v>1000000363</v>
      </c>
      <c r="F107" s="65" t="s">
        <v>3366</v>
      </c>
      <c r="G107">
        <v>0.7</v>
      </c>
    </row>
    <row r="108" spans="2:7" ht="14.25" customHeight="1">
      <c r="B108" s="23" t="s">
        <v>134</v>
      </c>
      <c r="C108" s="64" t="s">
        <v>62</v>
      </c>
      <c r="D108" s="64" t="s">
        <v>1530</v>
      </c>
      <c r="E108" s="64">
        <v>1000000364</v>
      </c>
      <c r="F108" s="65" t="s">
        <v>1531</v>
      </c>
      <c r="G108">
        <v>0.7</v>
      </c>
    </row>
    <row r="109" spans="2:7" ht="14.25" customHeight="1">
      <c r="B109" s="23" t="s">
        <v>134</v>
      </c>
      <c r="C109" s="64" t="s">
        <v>62</v>
      </c>
      <c r="D109" s="64" t="s">
        <v>4115</v>
      </c>
      <c r="E109" s="64">
        <v>1000000329</v>
      </c>
      <c r="F109" s="65" t="s">
        <v>4116</v>
      </c>
      <c r="G109">
        <v>0.7</v>
      </c>
    </row>
    <row r="110" spans="2:7" ht="14.25" customHeight="1">
      <c r="B110" s="23" t="s">
        <v>134</v>
      </c>
      <c r="C110" s="64" t="s">
        <v>62</v>
      </c>
      <c r="D110" s="64" t="s">
        <v>3399</v>
      </c>
      <c r="E110" s="64">
        <v>1000000356</v>
      </c>
      <c r="F110" s="65" t="s">
        <v>3400</v>
      </c>
      <c r="G110">
        <v>0.7</v>
      </c>
    </row>
    <row r="111" spans="2:7" ht="14.25" customHeight="1">
      <c r="B111" s="113" t="s">
        <v>134</v>
      </c>
      <c r="C111" s="114" t="s">
        <v>62</v>
      </c>
      <c r="D111" s="114" t="s">
        <v>3742</v>
      </c>
      <c r="E111" s="114">
        <v>1000000354</v>
      </c>
      <c r="F111" s="114" t="s">
        <v>3743</v>
      </c>
      <c r="G111">
        <v>0.7</v>
      </c>
    </row>
    <row r="112" spans="2:7" ht="14.25" customHeight="1">
      <c r="B112" s="23" t="s">
        <v>134</v>
      </c>
      <c r="C112" s="64" t="s">
        <v>62</v>
      </c>
      <c r="D112" s="64" t="s">
        <v>4117</v>
      </c>
      <c r="E112" s="64">
        <v>1000000348</v>
      </c>
      <c r="F112" s="65" t="s">
        <v>4118</v>
      </c>
      <c r="G112">
        <v>0.8</v>
      </c>
    </row>
    <row r="113" spans="2:7" ht="14.25" customHeight="1">
      <c r="B113" s="23" t="s">
        <v>133</v>
      </c>
      <c r="C113" s="63" t="s">
        <v>27</v>
      </c>
      <c r="D113" s="64" t="s">
        <v>3662</v>
      </c>
      <c r="E113" s="64">
        <v>1000000743</v>
      </c>
      <c r="F113" s="65" t="s">
        <v>3663</v>
      </c>
      <c r="G113">
        <v>1</v>
      </c>
    </row>
    <row r="114" spans="2:7" ht="14.25" customHeight="1">
      <c r="B114" s="23" t="s">
        <v>134</v>
      </c>
      <c r="C114" s="64" t="s">
        <v>77</v>
      </c>
      <c r="D114" s="64" t="s">
        <v>4119</v>
      </c>
      <c r="E114" s="64">
        <v>1000000795</v>
      </c>
      <c r="F114" s="65" t="s">
        <v>4120</v>
      </c>
      <c r="G114">
        <v>1</v>
      </c>
    </row>
    <row r="115" spans="2:7" ht="14.25" customHeight="1">
      <c r="B115" s="23" t="s">
        <v>134</v>
      </c>
      <c r="C115" s="64" t="s">
        <v>78</v>
      </c>
      <c r="D115" s="64" t="s">
        <v>3921</v>
      </c>
      <c r="E115" s="64">
        <v>1000000201</v>
      </c>
      <c r="F115" s="65" t="s">
        <v>3922</v>
      </c>
      <c r="G115">
        <v>1</v>
      </c>
    </row>
    <row r="116" spans="2:7" ht="14.25" customHeight="1">
      <c r="B116" s="23" t="s">
        <v>130</v>
      </c>
      <c r="C116" s="64" t="s">
        <v>122</v>
      </c>
      <c r="D116" s="64" t="s">
        <v>448</v>
      </c>
      <c r="E116" s="64">
        <v>1000001683</v>
      </c>
      <c r="F116" s="65" t="s">
        <v>449</v>
      </c>
      <c r="G116">
        <v>1</v>
      </c>
    </row>
    <row r="117" spans="2:7" ht="14.25" customHeight="1">
      <c r="B117" s="128" t="s">
        <v>132</v>
      </c>
      <c r="C117" s="127" t="s">
        <v>103</v>
      </c>
      <c r="D117" s="127" t="s">
        <v>4121</v>
      </c>
      <c r="E117" s="127">
        <v>1000004325</v>
      </c>
      <c r="F117" s="127" t="s">
        <v>4122</v>
      </c>
      <c r="G117">
        <v>1</v>
      </c>
    </row>
    <row r="118" spans="2:7" ht="14.25" customHeight="1">
      <c r="B118" s="128" t="s">
        <v>134</v>
      </c>
      <c r="C118" s="127" t="s">
        <v>62</v>
      </c>
      <c r="D118" s="127" t="s">
        <v>472</v>
      </c>
      <c r="E118" s="127">
        <v>1000004213</v>
      </c>
      <c r="F118" s="127" t="s">
        <v>473</v>
      </c>
      <c r="G118">
        <v>1.2</v>
      </c>
    </row>
    <row r="119" spans="2:7" ht="14.25" customHeight="1">
      <c r="B119" s="23" t="s">
        <v>134</v>
      </c>
      <c r="C119" s="64" t="s">
        <v>58</v>
      </c>
      <c r="D119" s="64" t="s">
        <v>4123</v>
      </c>
      <c r="E119" s="64">
        <v>1000002597</v>
      </c>
      <c r="F119" s="65" t="s">
        <v>4124</v>
      </c>
      <c r="G119">
        <v>1.4</v>
      </c>
    </row>
    <row r="120" spans="2:7" ht="14.25" customHeight="1">
      <c r="B120" s="23" t="s">
        <v>134</v>
      </c>
      <c r="C120" s="64" t="s">
        <v>62</v>
      </c>
      <c r="D120" s="64" t="s">
        <v>3680</v>
      </c>
      <c r="E120" s="64">
        <v>1000002626</v>
      </c>
      <c r="F120" s="65" t="s">
        <v>3537</v>
      </c>
      <c r="G120">
        <v>1.4</v>
      </c>
    </row>
    <row r="121" spans="2:7" ht="14.25" customHeight="1">
      <c r="B121" s="128" t="s">
        <v>130</v>
      </c>
      <c r="C121" s="127" t="s">
        <v>111</v>
      </c>
      <c r="D121" s="127" t="s">
        <v>4125</v>
      </c>
      <c r="E121" s="127">
        <v>1000003509</v>
      </c>
      <c r="F121" s="127" t="s">
        <v>4126</v>
      </c>
      <c r="G121">
        <v>1.4</v>
      </c>
    </row>
    <row r="122" spans="2:7" ht="14.25" customHeight="1">
      <c r="B122" s="128" t="s">
        <v>130</v>
      </c>
      <c r="C122" s="127" t="s">
        <v>113</v>
      </c>
      <c r="D122" s="127" t="s">
        <v>4127</v>
      </c>
      <c r="E122" s="127">
        <v>1000003183</v>
      </c>
      <c r="F122" s="127" t="s">
        <v>4128</v>
      </c>
      <c r="G122">
        <v>1.4</v>
      </c>
    </row>
    <row r="123" spans="2:7" ht="14.25" customHeight="1">
      <c r="B123" s="23" t="s">
        <v>133</v>
      </c>
      <c r="C123" s="64" t="s">
        <v>141</v>
      </c>
      <c r="D123" s="64" t="s">
        <v>4129</v>
      </c>
      <c r="E123" s="64">
        <v>1000000078</v>
      </c>
      <c r="F123" s="65" t="s">
        <v>4130</v>
      </c>
      <c r="G123">
        <v>1.5</v>
      </c>
    </row>
    <row r="124" spans="2:7" ht="14.25" customHeight="1">
      <c r="B124" s="23" t="s">
        <v>134</v>
      </c>
      <c r="C124" s="63" t="s">
        <v>65</v>
      </c>
      <c r="D124" s="64" t="s">
        <v>278</v>
      </c>
      <c r="E124" s="64">
        <v>1000000489</v>
      </c>
      <c r="F124" s="65" t="s">
        <v>279</v>
      </c>
      <c r="G124">
        <v>1.5</v>
      </c>
    </row>
    <row r="125" spans="2:7" ht="14.25" customHeight="1">
      <c r="B125" s="23" t="s">
        <v>134</v>
      </c>
      <c r="C125" s="64" t="s">
        <v>74</v>
      </c>
      <c r="D125" s="64" t="s">
        <v>4131</v>
      </c>
      <c r="E125" s="64">
        <v>1000000037</v>
      </c>
      <c r="F125" s="65" t="s">
        <v>4132</v>
      </c>
      <c r="G125">
        <v>1.5</v>
      </c>
    </row>
    <row r="126" spans="2:7" ht="14.25" customHeight="1">
      <c r="B126" s="23" t="s">
        <v>133</v>
      </c>
      <c r="C126" s="64" t="s">
        <v>37</v>
      </c>
      <c r="D126" s="64" t="s">
        <v>202</v>
      </c>
      <c r="E126" s="64">
        <v>1000003493</v>
      </c>
      <c r="F126" s="64" t="s">
        <v>203</v>
      </c>
      <c r="G126">
        <v>1.8</v>
      </c>
    </row>
    <row r="127" spans="2:7" ht="14.25" customHeight="1">
      <c r="B127" s="23" t="s">
        <v>4046</v>
      </c>
      <c r="C127" s="64" t="s">
        <v>93</v>
      </c>
      <c r="D127" s="64" t="s">
        <v>2457</v>
      </c>
      <c r="E127" s="64">
        <v>1000002083</v>
      </c>
      <c r="F127" s="65" t="s">
        <v>2458</v>
      </c>
      <c r="G127">
        <v>1.95</v>
      </c>
    </row>
    <row r="128" spans="2:7" ht="14.25" customHeight="1">
      <c r="B128" s="23" t="s">
        <v>133</v>
      </c>
      <c r="C128" s="64" t="s">
        <v>37</v>
      </c>
      <c r="D128" s="64" t="s">
        <v>4133</v>
      </c>
      <c r="E128" s="64">
        <v>1000003788</v>
      </c>
      <c r="F128" s="64" t="s">
        <v>4134</v>
      </c>
      <c r="G128">
        <v>1.98</v>
      </c>
    </row>
    <row r="129" spans="2:7" ht="14.25" customHeight="1">
      <c r="B129" s="23" t="s">
        <v>133</v>
      </c>
      <c r="C129" s="64" t="s">
        <v>145</v>
      </c>
      <c r="D129" s="64" t="s">
        <v>3425</v>
      </c>
      <c r="E129" s="64">
        <v>1000000705</v>
      </c>
      <c r="F129" s="65" t="s">
        <v>4135</v>
      </c>
      <c r="G129">
        <v>2</v>
      </c>
    </row>
    <row r="130" spans="2:7" ht="14.25" customHeight="1">
      <c r="B130" s="23" t="s">
        <v>133</v>
      </c>
      <c r="C130" s="64" t="s">
        <v>43</v>
      </c>
      <c r="D130" s="64" t="s">
        <v>3600</v>
      </c>
      <c r="E130" s="64">
        <v>1000003197</v>
      </c>
      <c r="F130" s="64" t="s">
        <v>3601</v>
      </c>
      <c r="G130">
        <v>2</v>
      </c>
    </row>
    <row r="131" spans="2:7" ht="14.25" customHeight="1">
      <c r="B131" s="23" t="s">
        <v>133</v>
      </c>
      <c r="C131" s="64" t="s">
        <v>51</v>
      </c>
      <c r="D131" s="64" t="s">
        <v>1293</v>
      </c>
      <c r="E131" s="64">
        <v>1000003773</v>
      </c>
      <c r="F131" s="64" t="s">
        <v>1294</v>
      </c>
      <c r="G131">
        <v>2</v>
      </c>
    </row>
    <row r="132" spans="2:7" ht="14.25" customHeight="1">
      <c r="B132" s="23" t="s">
        <v>134</v>
      </c>
      <c r="C132" s="64" t="s">
        <v>78</v>
      </c>
      <c r="D132" s="64" t="s">
        <v>294</v>
      </c>
      <c r="E132" s="64">
        <v>1000003125</v>
      </c>
      <c r="F132" s="65" t="s">
        <v>295</v>
      </c>
      <c r="G132">
        <v>2</v>
      </c>
    </row>
    <row r="133" spans="2:7" ht="14.25" customHeight="1">
      <c r="B133" s="23" t="s">
        <v>134</v>
      </c>
      <c r="C133" s="64" t="s">
        <v>81</v>
      </c>
      <c r="D133" s="64" t="s">
        <v>4136</v>
      </c>
      <c r="E133" s="64">
        <v>1000003569</v>
      </c>
      <c r="F133" s="64" t="s">
        <v>4137</v>
      </c>
      <c r="G133">
        <v>2</v>
      </c>
    </row>
    <row r="134" spans="2:7" ht="14.25" customHeight="1">
      <c r="B134" s="23" t="s">
        <v>134</v>
      </c>
      <c r="C134" s="64" t="s">
        <v>83</v>
      </c>
      <c r="D134" s="64" t="s">
        <v>4138</v>
      </c>
      <c r="E134" s="64">
        <v>1000001064</v>
      </c>
      <c r="F134" s="65" t="s">
        <v>4139</v>
      </c>
      <c r="G134">
        <v>2</v>
      </c>
    </row>
    <row r="135" spans="2:7" ht="14.25" customHeight="1">
      <c r="B135" s="23" t="s">
        <v>4046</v>
      </c>
      <c r="C135" s="64" t="s">
        <v>140</v>
      </c>
      <c r="D135" s="65" t="s">
        <v>4140</v>
      </c>
      <c r="E135" s="64">
        <v>1000002080</v>
      </c>
      <c r="F135" s="65" t="s">
        <v>4141</v>
      </c>
      <c r="G135">
        <v>2</v>
      </c>
    </row>
    <row r="136" spans="2:7" ht="14.25" customHeight="1">
      <c r="B136" s="23" t="s">
        <v>134</v>
      </c>
      <c r="C136" s="64" t="s">
        <v>58</v>
      </c>
      <c r="D136" s="64" t="s">
        <v>3943</v>
      </c>
      <c r="E136" s="64">
        <v>1000003552</v>
      </c>
      <c r="F136" s="64" t="s">
        <v>3944</v>
      </c>
      <c r="G136">
        <v>2</v>
      </c>
    </row>
    <row r="137" spans="2:7" ht="14.25" customHeight="1">
      <c r="B137" s="128" t="s">
        <v>133</v>
      </c>
      <c r="C137" s="127" t="s">
        <v>143</v>
      </c>
      <c r="D137" s="127" t="s">
        <v>3034</v>
      </c>
      <c r="E137" s="127">
        <v>1000000116</v>
      </c>
      <c r="F137" s="127" t="s">
        <v>3035</v>
      </c>
      <c r="G137">
        <v>2</v>
      </c>
    </row>
    <row r="138" spans="2:7" ht="14.25" customHeight="1">
      <c r="B138" s="128" t="s">
        <v>134</v>
      </c>
      <c r="C138" s="127" t="s">
        <v>84</v>
      </c>
      <c r="D138" s="127" t="s">
        <v>4142</v>
      </c>
      <c r="E138" s="127">
        <v>1000000908</v>
      </c>
      <c r="F138" s="127" t="s">
        <v>4143</v>
      </c>
      <c r="G138">
        <v>2</v>
      </c>
    </row>
    <row r="139" spans="2:7" ht="14.25" customHeight="1">
      <c r="B139" s="23" t="s">
        <v>134</v>
      </c>
      <c r="C139" s="64" t="s">
        <v>62</v>
      </c>
      <c r="D139" s="64" t="s">
        <v>1546</v>
      </c>
      <c r="E139" s="64">
        <v>1000000336</v>
      </c>
      <c r="F139" s="65" t="s">
        <v>1547</v>
      </c>
      <c r="G139">
        <v>2.1</v>
      </c>
    </row>
    <row r="140" spans="2:7" ht="14.25" customHeight="1">
      <c r="B140" s="23" t="s">
        <v>134</v>
      </c>
      <c r="C140" s="64" t="s">
        <v>62</v>
      </c>
      <c r="D140" s="64" t="s">
        <v>1554</v>
      </c>
      <c r="E140" s="64">
        <v>1000000346</v>
      </c>
      <c r="F140" s="65" t="s">
        <v>1555</v>
      </c>
      <c r="G140">
        <v>2.1</v>
      </c>
    </row>
    <row r="141" spans="2:7" ht="14.25" customHeight="1">
      <c r="B141" s="23" t="s">
        <v>133</v>
      </c>
      <c r="C141" s="63" t="s">
        <v>27</v>
      </c>
      <c r="D141" s="64" t="s">
        <v>809</v>
      </c>
      <c r="E141" s="64">
        <v>1000001067</v>
      </c>
      <c r="F141" s="65" t="s">
        <v>810</v>
      </c>
      <c r="G141">
        <v>2.25</v>
      </c>
    </row>
    <row r="142" spans="2:7" ht="14.25" customHeight="1">
      <c r="B142" s="23" t="s">
        <v>134</v>
      </c>
      <c r="C142" s="64" t="s">
        <v>78</v>
      </c>
      <c r="D142" s="64" t="s">
        <v>292</v>
      </c>
      <c r="E142" s="64">
        <v>1000000227</v>
      </c>
      <c r="F142" s="65" t="s">
        <v>293</v>
      </c>
      <c r="G142">
        <v>2.2999999999999998</v>
      </c>
    </row>
    <row r="143" spans="2:7" ht="14.25" customHeight="1">
      <c r="B143" s="113" t="s">
        <v>130</v>
      </c>
      <c r="C143" s="114" t="s">
        <v>84</v>
      </c>
      <c r="D143" s="114" t="s">
        <v>532</v>
      </c>
      <c r="E143" s="114">
        <v>1000004423</v>
      </c>
      <c r="F143" s="114" t="s">
        <v>533</v>
      </c>
      <c r="G143">
        <v>2.3333333333333299</v>
      </c>
    </row>
    <row r="144" spans="2:7" ht="14.25" customHeight="1">
      <c r="B144" s="24" t="s">
        <v>134</v>
      </c>
      <c r="C144" s="125" t="s">
        <v>62</v>
      </c>
      <c r="D144" s="125" t="s">
        <v>1584</v>
      </c>
      <c r="E144" s="125">
        <v>1000004023</v>
      </c>
      <c r="F144" s="125" t="s">
        <v>1585</v>
      </c>
      <c r="G144">
        <v>2.4</v>
      </c>
    </row>
    <row r="145" spans="2:7" ht="14.25" customHeight="1">
      <c r="B145" s="23" t="s">
        <v>4046</v>
      </c>
      <c r="C145" s="64" t="s">
        <v>93</v>
      </c>
      <c r="D145" s="64" t="s">
        <v>4144</v>
      </c>
      <c r="E145" s="64">
        <v>1000001456</v>
      </c>
      <c r="F145" s="65" t="s">
        <v>4145</v>
      </c>
      <c r="G145">
        <v>2.4</v>
      </c>
    </row>
    <row r="146" spans="2:7" ht="14.25" customHeight="1">
      <c r="B146" s="113" t="s">
        <v>133</v>
      </c>
      <c r="C146" s="114" t="s">
        <v>48</v>
      </c>
      <c r="D146" s="114" t="s">
        <v>3251</v>
      </c>
      <c r="E146" s="114">
        <v>1000000684</v>
      </c>
      <c r="F146" s="114" t="s">
        <v>3252</v>
      </c>
      <c r="G146">
        <v>2.4</v>
      </c>
    </row>
    <row r="147" spans="2:7" ht="14.25" customHeight="1">
      <c r="B147" s="23" t="s">
        <v>134</v>
      </c>
      <c r="C147" s="64" t="s">
        <v>58</v>
      </c>
      <c r="D147" s="64" t="s">
        <v>4146</v>
      </c>
      <c r="E147" s="64">
        <v>1000000289</v>
      </c>
      <c r="F147" s="65" t="s">
        <v>4147</v>
      </c>
      <c r="G147">
        <v>2.5</v>
      </c>
    </row>
    <row r="148" spans="2:7" ht="14.25" customHeight="1">
      <c r="B148" s="23" t="s">
        <v>134</v>
      </c>
      <c r="C148" s="64" t="s">
        <v>83</v>
      </c>
      <c r="D148" s="64" t="s">
        <v>4148</v>
      </c>
      <c r="E148" s="64">
        <v>1000003624</v>
      </c>
      <c r="F148" s="65" t="s">
        <v>4149</v>
      </c>
      <c r="G148">
        <v>2.5</v>
      </c>
    </row>
    <row r="149" spans="2:7" ht="14.25" customHeight="1">
      <c r="B149" s="23" t="s">
        <v>134</v>
      </c>
      <c r="C149" s="64" t="s">
        <v>79</v>
      </c>
      <c r="D149" s="64" t="s">
        <v>2241</v>
      </c>
      <c r="E149" s="64">
        <v>1000003714</v>
      </c>
      <c r="F149" s="64" t="s">
        <v>2242</v>
      </c>
      <c r="G149">
        <v>2.5499999999999998</v>
      </c>
    </row>
    <row r="150" spans="2:7" ht="14.25" customHeight="1">
      <c r="B150" s="23" t="s">
        <v>134</v>
      </c>
      <c r="C150" s="64" t="s">
        <v>58</v>
      </c>
      <c r="D150" s="64" t="s">
        <v>1393</v>
      </c>
      <c r="E150" s="64">
        <v>1000003402</v>
      </c>
      <c r="F150" s="64" t="s">
        <v>1394</v>
      </c>
      <c r="G150">
        <v>2.6</v>
      </c>
    </row>
    <row r="151" spans="2:7" ht="14.25" customHeight="1">
      <c r="B151" s="23" t="s">
        <v>134</v>
      </c>
      <c r="C151" s="64" t="s">
        <v>67</v>
      </c>
      <c r="D151" s="64" t="s">
        <v>1823</v>
      </c>
      <c r="E151" s="64">
        <v>1000002607</v>
      </c>
      <c r="F151" s="65" t="s">
        <v>1824</v>
      </c>
      <c r="G151">
        <v>2.6</v>
      </c>
    </row>
    <row r="152" spans="2:7" ht="14.25" customHeight="1">
      <c r="B152" s="23" t="s">
        <v>134</v>
      </c>
      <c r="C152" s="64" t="s">
        <v>67</v>
      </c>
      <c r="D152" s="64" t="s">
        <v>4150</v>
      </c>
      <c r="E152" s="64">
        <v>1000003251</v>
      </c>
      <c r="F152" s="64" t="s">
        <v>1501</v>
      </c>
      <c r="G152">
        <v>2.6</v>
      </c>
    </row>
    <row r="153" spans="2:7" ht="14.25" customHeight="1">
      <c r="B153" s="23" t="s">
        <v>4046</v>
      </c>
      <c r="C153" s="64" t="s">
        <v>98</v>
      </c>
      <c r="D153" s="64" t="s">
        <v>4151</v>
      </c>
      <c r="E153" s="64">
        <v>1000001871</v>
      </c>
      <c r="F153" s="65" t="s">
        <v>4152</v>
      </c>
      <c r="G153">
        <v>2.6</v>
      </c>
    </row>
    <row r="154" spans="2:7" ht="14.25" customHeight="1">
      <c r="B154" s="23" t="s">
        <v>4046</v>
      </c>
      <c r="C154" s="125" t="s">
        <v>105</v>
      </c>
      <c r="D154" s="125" t="s">
        <v>4153</v>
      </c>
      <c r="E154" s="125">
        <v>1000004107</v>
      </c>
      <c r="F154" s="125" t="s">
        <v>543</v>
      </c>
      <c r="G154">
        <v>2.6</v>
      </c>
    </row>
    <row r="155" spans="2:7" ht="14.25" customHeight="1">
      <c r="B155" s="128" t="s">
        <v>134</v>
      </c>
      <c r="C155" s="127" t="s">
        <v>61</v>
      </c>
      <c r="D155" s="127" t="s">
        <v>3594</v>
      </c>
      <c r="E155" s="127">
        <v>1000004263</v>
      </c>
      <c r="F155" s="127" t="s">
        <v>3595</v>
      </c>
      <c r="G155">
        <v>2.6</v>
      </c>
    </row>
    <row r="156" spans="2:7" ht="14.25" customHeight="1">
      <c r="B156" s="24" t="s">
        <v>133</v>
      </c>
      <c r="C156" s="125" t="s">
        <v>142</v>
      </c>
      <c r="D156" s="125" t="s">
        <v>3439</v>
      </c>
      <c r="E156" s="125">
        <v>1000000098</v>
      </c>
      <c r="F156" s="125" t="s">
        <v>4154</v>
      </c>
      <c r="G156">
        <v>2.8</v>
      </c>
    </row>
    <row r="157" spans="2:7" ht="14.25" customHeight="1">
      <c r="B157" s="24" t="s">
        <v>134</v>
      </c>
      <c r="C157" s="125" t="s">
        <v>58</v>
      </c>
      <c r="D157" s="125" t="s">
        <v>4155</v>
      </c>
      <c r="E157" s="125">
        <v>1000004071</v>
      </c>
      <c r="F157" s="125" t="s">
        <v>4156</v>
      </c>
      <c r="G157">
        <v>2.8</v>
      </c>
    </row>
    <row r="158" spans="2:7" ht="14.25" customHeight="1">
      <c r="B158" s="24" t="s">
        <v>134</v>
      </c>
      <c r="C158" s="64" t="s">
        <v>79</v>
      </c>
      <c r="D158" s="125" t="s">
        <v>2245</v>
      </c>
      <c r="E158" s="125">
        <v>1000003870</v>
      </c>
      <c r="F158" s="125" t="s">
        <v>2246</v>
      </c>
      <c r="G158">
        <v>2.8</v>
      </c>
    </row>
    <row r="159" spans="2:7" ht="14.25" customHeight="1">
      <c r="B159" s="23" t="s">
        <v>134</v>
      </c>
      <c r="C159" s="64" t="s">
        <v>81</v>
      </c>
      <c r="D159" s="127" t="s">
        <v>4157</v>
      </c>
      <c r="E159" s="127">
        <v>1000004205</v>
      </c>
      <c r="F159" s="127" t="s">
        <v>4158</v>
      </c>
      <c r="G159">
        <v>2.8</v>
      </c>
    </row>
    <row r="160" spans="2:7" ht="14.25" customHeight="1">
      <c r="B160" s="128" t="s">
        <v>133</v>
      </c>
      <c r="C160" s="127" t="s">
        <v>37</v>
      </c>
      <c r="D160" s="127" t="s">
        <v>474</v>
      </c>
      <c r="E160" s="127">
        <v>1000000412</v>
      </c>
      <c r="F160" s="127" t="s">
        <v>475</v>
      </c>
      <c r="G160">
        <v>2.9</v>
      </c>
    </row>
    <row r="161" spans="2:7" ht="14.25" customHeight="1">
      <c r="B161" s="23" t="s">
        <v>133</v>
      </c>
      <c r="C161" s="63" t="s">
        <v>27</v>
      </c>
      <c r="D161" s="64" t="s">
        <v>4159</v>
      </c>
      <c r="E161" s="64">
        <v>1000000730</v>
      </c>
      <c r="F161" s="65" t="s">
        <v>4160</v>
      </c>
      <c r="G161">
        <v>3</v>
      </c>
    </row>
    <row r="162" spans="2:7" ht="14.25" customHeight="1">
      <c r="B162" s="23" t="s">
        <v>133</v>
      </c>
      <c r="C162" s="64" t="s">
        <v>43</v>
      </c>
      <c r="D162" s="64" t="s">
        <v>218</v>
      </c>
      <c r="E162" s="64">
        <v>1000000245</v>
      </c>
      <c r="F162" s="65" t="s">
        <v>219</v>
      </c>
      <c r="G162">
        <v>3</v>
      </c>
    </row>
    <row r="163" spans="2:7" ht="14.25" customHeight="1">
      <c r="B163" s="23" t="s">
        <v>133</v>
      </c>
      <c r="C163" s="64" t="s">
        <v>43</v>
      </c>
      <c r="D163" s="64" t="s">
        <v>226</v>
      </c>
      <c r="E163" s="64">
        <v>1000003308</v>
      </c>
      <c r="F163" s="64" t="s">
        <v>227</v>
      </c>
      <c r="G163">
        <v>3</v>
      </c>
    </row>
    <row r="164" spans="2:7" ht="14.25" customHeight="1">
      <c r="B164" s="23" t="s">
        <v>130</v>
      </c>
      <c r="C164" s="64" t="s">
        <v>122</v>
      </c>
      <c r="D164" s="64" t="s">
        <v>418</v>
      </c>
      <c r="E164" s="64">
        <v>1000002005</v>
      </c>
      <c r="F164" s="65" t="s">
        <v>419</v>
      </c>
      <c r="G164">
        <v>3</v>
      </c>
    </row>
    <row r="165" spans="2:7" ht="14.25" customHeight="1">
      <c r="B165" s="23" t="s">
        <v>133</v>
      </c>
      <c r="C165" s="127" t="s">
        <v>47</v>
      </c>
      <c r="D165" s="127" t="s">
        <v>468</v>
      </c>
      <c r="E165" s="127">
        <v>1000004198</v>
      </c>
      <c r="F165" s="127" t="s">
        <v>469</v>
      </c>
      <c r="G165">
        <v>3</v>
      </c>
    </row>
    <row r="166" spans="2:7" ht="14.25" customHeight="1">
      <c r="B166" s="23" t="s">
        <v>4046</v>
      </c>
      <c r="C166" s="125" t="s">
        <v>93</v>
      </c>
      <c r="D166" s="125" t="s">
        <v>4161</v>
      </c>
      <c r="E166" s="125">
        <v>1000004013</v>
      </c>
      <c r="F166" s="125" t="s">
        <v>4162</v>
      </c>
      <c r="G166">
        <v>3.2</v>
      </c>
    </row>
    <row r="167" spans="2:7" ht="14.25" customHeight="1">
      <c r="B167" s="113" t="s">
        <v>4046</v>
      </c>
      <c r="C167" s="114" t="s">
        <v>98</v>
      </c>
      <c r="D167" s="114" t="s">
        <v>3255</v>
      </c>
      <c r="E167" s="114">
        <v>1000004440</v>
      </c>
      <c r="F167" s="114" t="s">
        <v>3256</v>
      </c>
      <c r="G167">
        <v>3.3333333333333299</v>
      </c>
    </row>
    <row r="168" spans="2:7" ht="14.25" customHeight="1">
      <c r="B168" s="113" t="s">
        <v>131</v>
      </c>
      <c r="C168" s="114" t="s">
        <v>98</v>
      </c>
      <c r="D168" s="114" t="s">
        <v>544</v>
      </c>
      <c r="E168" s="114">
        <v>1000004435</v>
      </c>
      <c r="F168" s="114" t="s">
        <v>545</v>
      </c>
      <c r="G168">
        <v>3.3333333333333299</v>
      </c>
    </row>
    <row r="169" spans="2:7" ht="14.25" customHeight="1">
      <c r="B169" s="23" t="s">
        <v>134</v>
      </c>
      <c r="C169" s="64" t="s">
        <v>74</v>
      </c>
      <c r="D169" s="64" t="s">
        <v>1926</v>
      </c>
      <c r="E169" s="64">
        <v>1000003783</v>
      </c>
      <c r="F169" s="64" t="s">
        <v>1927</v>
      </c>
      <c r="G169">
        <v>3.5</v>
      </c>
    </row>
    <row r="170" spans="2:7" ht="14.25" customHeight="1">
      <c r="B170" s="23" t="s">
        <v>130</v>
      </c>
      <c r="C170" s="64" t="s">
        <v>108</v>
      </c>
      <c r="D170" s="64" t="s">
        <v>376</v>
      </c>
      <c r="E170" s="64">
        <v>1000002772</v>
      </c>
      <c r="F170" s="65" t="s">
        <v>377</v>
      </c>
      <c r="G170">
        <v>3.7</v>
      </c>
    </row>
    <row r="171" spans="2:7" ht="14.25" customHeight="1">
      <c r="B171" s="23" t="s">
        <v>133</v>
      </c>
      <c r="C171" s="63" t="s">
        <v>25</v>
      </c>
      <c r="D171" s="64" t="s">
        <v>4163</v>
      </c>
      <c r="E171" s="64">
        <v>1000003718</v>
      </c>
      <c r="F171" s="64" t="s">
        <v>4164</v>
      </c>
      <c r="G171">
        <v>4</v>
      </c>
    </row>
    <row r="172" spans="2:7" ht="14.25" customHeight="1">
      <c r="B172" s="23" t="s">
        <v>133</v>
      </c>
      <c r="C172" s="63" t="s">
        <v>30</v>
      </c>
      <c r="D172" s="64" t="s">
        <v>907</v>
      </c>
      <c r="E172" s="64">
        <v>1000000931</v>
      </c>
      <c r="F172" s="65" t="s">
        <v>908</v>
      </c>
      <c r="G172">
        <v>4</v>
      </c>
    </row>
    <row r="173" spans="2:7" ht="14.25" customHeight="1">
      <c r="B173" s="23" t="s">
        <v>133</v>
      </c>
      <c r="C173" s="63" t="s">
        <v>30</v>
      </c>
      <c r="D173" s="64" t="s">
        <v>909</v>
      </c>
      <c r="E173" s="64">
        <v>1000000934</v>
      </c>
      <c r="F173" s="65" t="s">
        <v>910</v>
      </c>
      <c r="G173">
        <v>4</v>
      </c>
    </row>
    <row r="174" spans="2:7" ht="14.25" customHeight="1">
      <c r="B174" s="23" t="s">
        <v>133</v>
      </c>
      <c r="C174" s="63" t="s">
        <v>30</v>
      </c>
      <c r="D174" s="64" t="s">
        <v>929</v>
      </c>
      <c r="E174" s="64">
        <v>1000002404</v>
      </c>
      <c r="F174" s="65" t="s">
        <v>930</v>
      </c>
      <c r="G174">
        <v>4</v>
      </c>
    </row>
    <row r="175" spans="2:7" ht="14.25" customHeight="1">
      <c r="B175" s="23" t="s">
        <v>133</v>
      </c>
      <c r="C175" s="63" t="s">
        <v>30</v>
      </c>
      <c r="D175" s="64" t="s">
        <v>4165</v>
      </c>
      <c r="E175" s="64">
        <v>1000003352</v>
      </c>
      <c r="F175" s="64" t="s">
        <v>4166</v>
      </c>
      <c r="G175">
        <v>4</v>
      </c>
    </row>
    <row r="176" spans="2:7" ht="14.25" customHeight="1">
      <c r="B176" s="23" t="s">
        <v>133</v>
      </c>
      <c r="C176" s="64" t="s">
        <v>37</v>
      </c>
      <c r="D176" s="64" t="s">
        <v>598</v>
      </c>
      <c r="E176" s="64">
        <v>1000000399</v>
      </c>
      <c r="F176" s="65" t="s">
        <v>599</v>
      </c>
      <c r="G176">
        <v>4</v>
      </c>
    </row>
    <row r="177" spans="2:7" ht="14.25" customHeight="1">
      <c r="B177" s="23" t="s">
        <v>133</v>
      </c>
      <c r="C177" s="64" t="s">
        <v>37</v>
      </c>
      <c r="D177" s="64" t="s">
        <v>198</v>
      </c>
      <c r="E177" s="64">
        <v>1000000389</v>
      </c>
      <c r="F177" s="65" t="s">
        <v>199</v>
      </c>
      <c r="G177">
        <v>4</v>
      </c>
    </row>
    <row r="178" spans="2:7" ht="14.25" customHeight="1">
      <c r="B178" s="23" t="s">
        <v>133</v>
      </c>
      <c r="C178" s="64" t="s">
        <v>40</v>
      </c>
      <c r="D178" s="64" t="s">
        <v>1088</v>
      </c>
      <c r="E178" s="64">
        <v>1000000261</v>
      </c>
      <c r="F178" s="65" t="s">
        <v>1089</v>
      </c>
      <c r="G178">
        <v>4</v>
      </c>
    </row>
    <row r="179" spans="2:7" ht="14.25" customHeight="1">
      <c r="B179" s="24" t="s">
        <v>133</v>
      </c>
      <c r="C179" s="125" t="s">
        <v>47</v>
      </c>
      <c r="D179" s="125" t="s">
        <v>608</v>
      </c>
      <c r="E179" s="125">
        <v>1000003993</v>
      </c>
      <c r="F179" s="125" t="s">
        <v>609</v>
      </c>
      <c r="G179">
        <v>4</v>
      </c>
    </row>
    <row r="180" spans="2:7" ht="14.25" customHeight="1">
      <c r="B180" s="23" t="s">
        <v>134</v>
      </c>
      <c r="C180" s="64" t="s">
        <v>61</v>
      </c>
      <c r="D180" s="64" t="s">
        <v>610</v>
      </c>
      <c r="E180" s="64">
        <v>1000000180</v>
      </c>
      <c r="F180" s="65" t="s">
        <v>611</v>
      </c>
      <c r="G180">
        <v>4</v>
      </c>
    </row>
    <row r="181" spans="2:7" ht="14.25" customHeight="1">
      <c r="B181" s="23" t="s">
        <v>134</v>
      </c>
      <c r="C181" s="64" t="s">
        <v>81</v>
      </c>
      <c r="D181" s="64" t="s">
        <v>4167</v>
      </c>
      <c r="E181" s="64">
        <v>1000000123</v>
      </c>
      <c r="F181" s="65" t="s">
        <v>4168</v>
      </c>
      <c r="G181">
        <v>4</v>
      </c>
    </row>
    <row r="182" spans="2:7" ht="14.25" customHeight="1">
      <c r="B182" s="23" t="s">
        <v>4046</v>
      </c>
      <c r="C182" s="64" t="s">
        <v>101</v>
      </c>
      <c r="D182" s="64" t="s">
        <v>350</v>
      </c>
      <c r="E182" s="64">
        <v>1000001917</v>
      </c>
      <c r="F182" s="65" t="s">
        <v>351</v>
      </c>
      <c r="G182">
        <v>4</v>
      </c>
    </row>
    <row r="183" spans="2:7" ht="14.25" customHeight="1">
      <c r="B183" s="23" t="s">
        <v>130</v>
      </c>
      <c r="C183" s="64" t="s">
        <v>122</v>
      </c>
      <c r="D183" s="64" t="s">
        <v>2798</v>
      </c>
      <c r="E183" s="64">
        <v>1000002049</v>
      </c>
      <c r="F183" s="65" t="s">
        <v>2799</v>
      </c>
      <c r="G183">
        <v>4</v>
      </c>
    </row>
    <row r="184" spans="2:7" ht="14.25" customHeight="1">
      <c r="B184" s="23" t="s">
        <v>130</v>
      </c>
      <c r="C184" s="64" t="s">
        <v>113</v>
      </c>
      <c r="D184" s="64" t="s">
        <v>4169</v>
      </c>
      <c r="E184" s="64">
        <v>1000002855</v>
      </c>
      <c r="F184" s="65" t="s">
        <v>4170</v>
      </c>
      <c r="G184">
        <v>4</v>
      </c>
    </row>
    <row r="185" spans="2:7" ht="14.25" customHeight="1">
      <c r="B185" s="128" t="s">
        <v>130</v>
      </c>
      <c r="C185" s="127" t="s">
        <v>120</v>
      </c>
      <c r="D185" s="127" t="s">
        <v>4171</v>
      </c>
      <c r="E185" s="127">
        <v>1000002518</v>
      </c>
      <c r="F185" s="127" t="s">
        <v>4172</v>
      </c>
      <c r="G185">
        <v>4</v>
      </c>
    </row>
    <row r="186" spans="2:7" ht="14.25" customHeight="1">
      <c r="B186" s="128" t="s">
        <v>133</v>
      </c>
      <c r="C186" s="127" t="s">
        <v>32</v>
      </c>
      <c r="D186" s="127" t="s">
        <v>4173</v>
      </c>
      <c r="E186" s="127">
        <v>1000003754</v>
      </c>
      <c r="F186" s="127" t="s">
        <v>4174</v>
      </c>
      <c r="G186">
        <v>4</v>
      </c>
    </row>
    <row r="187" spans="2:7" ht="14.25" customHeight="1">
      <c r="B187" s="128" t="s">
        <v>134</v>
      </c>
      <c r="C187" s="127" t="s">
        <v>79</v>
      </c>
      <c r="D187" s="127" t="s">
        <v>4175</v>
      </c>
      <c r="E187" s="127">
        <v>1000002622</v>
      </c>
      <c r="F187" s="127" t="s">
        <v>4176</v>
      </c>
      <c r="G187">
        <v>4.1500000000000004</v>
      </c>
    </row>
    <row r="188" spans="2:7" ht="14.25" customHeight="1">
      <c r="B188" s="23" t="s">
        <v>134</v>
      </c>
      <c r="C188" s="64" t="s">
        <v>62</v>
      </c>
      <c r="D188" s="64" t="s">
        <v>3612</v>
      </c>
      <c r="E188" s="64">
        <v>1000000309</v>
      </c>
      <c r="F188" s="65" t="s">
        <v>3613</v>
      </c>
      <c r="G188">
        <v>4.2</v>
      </c>
    </row>
    <row r="189" spans="2:7" ht="14.25" customHeight="1">
      <c r="B189" s="128" t="s">
        <v>133</v>
      </c>
      <c r="C189" s="127" t="s">
        <v>27</v>
      </c>
      <c r="D189" s="127" t="s">
        <v>3210</v>
      </c>
      <c r="E189" s="127">
        <v>1000004401</v>
      </c>
      <c r="F189" s="127" t="s">
        <v>3211</v>
      </c>
      <c r="G189">
        <v>4.3333333333333304</v>
      </c>
    </row>
    <row r="190" spans="2:7" ht="14.25" customHeight="1">
      <c r="B190" s="113" t="s">
        <v>133</v>
      </c>
      <c r="C190" s="114" t="s">
        <v>21</v>
      </c>
      <c r="D190" s="114" t="s">
        <v>534</v>
      </c>
      <c r="E190" s="114">
        <v>1000004443</v>
      </c>
      <c r="F190" s="114" t="s">
        <v>535</v>
      </c>
      <c r="G190">
        <v>4.3333333333333304</v>
      </c>
    </row>
    <row r="191" spans="2:7" ht="14.25" customHeight="1">
      <c r="B191" s="113" t="s">
        <v>134</v>
      </c>
      <c r="C191" s="114" t="s">
        <v>58</v>
      </c>
      <c r="D191" s="114" t="s">
        <v>542</v>
      </c>
      <c r="E191" s="114">
        <v>1000004463</v>
      </c>
      <c r="F191" s="114" t="s">
        <v>543</v>
      </c>
      <c r="G191">
        <v>4.3333333333333304</v>
      </c>
    </row>
    <row r="192" spans="2:7" ht="14.25" customHeight="1">
      <c r="B192" s="23" t="s">
        <v>133</v>
      </c>
      <c r="C192" s="63" t="s">
        <v>30</v>
      </c>
      <c r="D192" s="64" t="s">
        <v>172</v>
      </c>
      <c r="E192" s="64">
        <v>1000003643</v>
      </c>
      <c r="F192" s="64" t="s">
        <v>173</v>
      </c>
      <c r="G192">
        <v>4.5</v>
      </c>
    </row>
    <row r="193" spans="2:7" ht="14.25" customHeight="1">
      <c r="B193" s="24" t="s">
        <v>134</v>
      </c>
      <c r="C193" s="125" t="s">
        <v>79</v>
      </c>
      <c r="D193" s="125" t="s">
        <v>440</v>
      </c>
      <c r="E193" s="125">
        <v>1000004134</v>
      </c>
      <c r="F193" s="125" t="s">
        <v>441</v>
      </c>
      <c r="G193">
        <v>4.5999999999999996</v>
      </c>
    </row>
    <row r="194" spans="2:7" ht="14.25" customHeight="1">
      <c r="B194" s="23" t="s">
        <v>134</v>
      </c>
      <c r="C194" s="64" t="s">
        <v>62</v>
      </c>
      <c r="D194" s="64" t="s">
        <v>266</v>
      </c>
      <c r="E194" s="64">
        <v>1000000326</v>
      </c>
      <c r="F194" s="65" t="s">
        <v>267</v>
      </c>
      <c r="G194">
        <v>4.8</v>
      </c>
    </row>
    <row r="195" spans="2:7" ht="14.25" customHeight="1">
      <c r="B195" s="23" t="s">
        <v>4046</v>
      </c>
      <c r="C195" s="64" t="s">
        <v>93</v>
      </c>
      <c r="D195" s="64" t="s">
        <v>4177</v>
      </c>
      <c r="E195" s="64">
        <v>1000003173</v>
      </c>
      <c r="F195" s="64" t="s">
        <v>4178</v>
      </c>
      <c r="G195">
        <v>4.8</v>
      </c>
    </row>
    <row r="196" spans="2:7" ht="14.25" customHeight="1">
      <c r="B196" s="23" t="s">
        <v>4046</v>
      </c>
      <c r="C196" s="64" t="s">
        <v>93</v>
      </c>
      <c r="D196" s="64" t="s">
        <v>2468</v>
      </c>
      <c r="E196" s="64">
        <v>1000003529</v>
      </c>
      <c r="F196" s="64" t="s">
        <v>2469</v>
      </c>
      <c r="G196">
        <v>4.8</v>
      </c>
    </row>
    <row r="197" spans="2:7" ht="14.25" customHeight="1">
      <c r="B197" s="23" t="s">
        <v>130</v>
      </c>
      <c r="C197" s="64" t="s">
        <v>113</v>
      </c>
      <c r="D197" s="64" t="s">
        <v>430</v>
      </c>
      <c r="E197" s="64">
        <v>1000003080</v>
      </c>
      <c r="F197" s="64" t="s">
        <v>431</v>
      </c>
      <c r="G197">
        <v>4.8</v>
      </c>
    </row>
    <row r="198" spans="2:7" ht="14.25" customHeight="1">
      <c r="B198" s="23" t="s">
        <v>134</v>
      </c>
      <c r="C198" s="64" t="s">
        <v>58</v>
      </c>
      <c r="D198" s="64" t="s">
        <v>1444</v>
      </c>
      <c r="E198" s="64">
        <v>1000000303</v>
      </c>
      <c r="F198" s="65" t="s">
        <v>1445</v>
      </c>
      <c r="G198">
        <v>4.9000000000000004</v>
      </c>
    </row>
    <row r="199" spans="2:7" ht="14.25" customHeight="1">
      <c r="B199" s="23" t="s">
        <v>4046</v>
      </c>
      <c r="C199" s="125" t="s">
        <v>97</v>
      </c>
      <c r="D199" s="125" t="s">
        <v>2636</v>
      </c>
      <c r="E199" s="125">
        <v>1000004001</v>
      </c>
      <c r="F199" s="125" t="s">
        <v>2637</v>
      </c>
      <c r="G199">
        <v>4.9000000000000004</v>
      </c>
    </row>
    <row r="200" spans="2:7" ht="14.25" customHeight="1">
      <c r="B200" s="23" t="s">
        <v>133</v>
      </c>
      <c r="C200" s="64" t="s">
        <v>47</v>
      </c>
      <c r="D200" s="64" t="s">
        <v>4179</v>
      </c>
      <c r="E200" s="64">
        <v>1000000750</v>
      </c>
      <c r="F200" s="65" t="s">
        <v>4180</v>
      </c>
      <c r="G200">
        <v>5</v>
      </c>
    </row>
    <row r="201" spans="2:7" ht="14.25" customHeight="1">
      <c r="B201" s="23" t="s">
        <v>134</v>
      </c>
      <c r="C201" s="63" t="s">
        <v>69</v>
      </c>
      <c r="D201" s="64" t="s">
        <v>602</v>
      </c>
      <c r="E201" s="64">
        <v>1000003476</v>
      </c>
      <c r="F201" s="64" t="s">
        <v>603</v>
      </c>
      <c r="G201">
        <v>5</v>
      </c>
    </row>
    <row r="202" spans="2:7" ht="14.25" customHeight="1">
      <c r="B202" s="24" t="s">
        <v>134</v>
      </c>
      <c r="C202" s="63" t="s">
        <v>65</v>
      </c>
      <c r="D202" s="125" t="s">
        <v>3536</v>
      </c>
      <c r="E202" s="125">
        <v>1000004078</v>
      </c>
      <c r="F202" s="125" t="s">
        <v>3537</v>
      </c>
      <c r="G202">
        <v>5</v>
      </c>
    </row>
    <row r="203" spans="2:7" ht="14.25" customHeight="1">
      <c r="B203" s="23" t="s">
        <v>134</v>
      </c>
      <c r="C203" s="64" t="s">
        <v>67</v>
      </c>
      <c r="D203" s="64" t="s">
        <v>592</v>
      </c>
      <c r="E203" s="64">
        <v>1000000531</v>
      </c>
      <c r="F203" s="65" t="s">
        <v>593</v>
      </c>
      <c r="G203">
        <v>5</v>
      </c>
    </row>
    <row r="204" spans="2:7" ht="14.25" customHeight="1">
      <c r="B204" s="23" t="s">
        <v>134</v>
      </c>
      <c r="C204" s="64" t="s">
        <v>67</v>
      </c>
      <c r="D204" s="64" t="s">
        <v>4181</v>
      </c>
      <c r="E204" s="64">
        <v>1000000955</v>
      </c>
      <c r="F204" s="65" t="s">
        <v>4182</v>
      </c>
      <c r="G204">
        <v>5</v>
      </c>
    </row>
    <row r="205" spans="2:7" ht="14.25" customHeight="1">
      <c r="B205" s="23" t="s">
        <v>130</v>
      </c>
      <c r="C205" s="64" t="s">
        <v>139</v>
      </c>
      <c r="D205" s="64" t="s">
        <v>382</v>
      </c>
      <c r="E205" s="64">
        <v>1000001820</v>
      </c>
      <c r="F205" s="65" t="s">
        <v>383</v>
      </c>
      <c r="G205">
        <v>5</v>
      </c>
    </row>
    <row r="206" spans="2:7" ht="14.25" customHeight="1">
      <c r="B206" s="23" t="s">
        <v>130</v>
      </c>
      <c r="C206" s="64" t="s">
        <v>122</v>
      </c>
      <c r="D206" s="64" t="s">
        <v>410</v>
      </c>
      <c r="E206" s="64">
        <v>1000001642</v>
      </c>
      <c r="F206" s="65" t="s">
        <v>411</v>
      </c>
      <c r="G206">
        <v>5</v>
      </c>
    </row>
    <row r="207" spans="2:7" ht="14.25" customHeight="1">
      <c r="B207" s="24" t="s">
        <v>130</v>
      </c>
      <c r="C207" s="125" t="s">
        <v>118</v>
      </c>
      <c r="D207" s="125" t="s">
        <v>4183</v>
      </c>
      <c r="E207" s="125">
        <v>1000004125</v>
      </c>
      <c r="F207" s="125" t="s">
        <v>4184</v>
      </c>
      <c r="G207">
        <v>5</v>
      </c>
    </row>
    <row r="208" spans="2:7" ht="14.25" customHeight="1">
      <c r="B208" s="128" t="s">
        <v>130</v>
      </c>
      <c r="C208" s="127" t="s">
        <v>120</v>
      </c>
      <c r="D208" s="127" t="s">
        <v>4185</v>
      </c>
      <c r="E208" s="127">
        <v>1000004352</v>
      </c>
      <c r="F208" s="127" t="s">
        <v>4186</v>
      </c>
      <c r="G208">
        <v>5</v>
      </c>
    </row>
    <row r="209" spans="2:7" ht="14.25" customHeight="1">
      <c r="B209" s="128" t="s">
        <v>130</v>
      </c>
      <c r="C209" s="127" t="s">
        <v>118</v>
      </c>
      <c r="D209" s="127" t="s">
        <v>530</v>
      </c>
      <c r="E209" s="127">
        <v>1000003194</v>
      </c>
      <c r="F209" s="127" t="s">
        <v>531</v>
      </c>
      <c r="G209">
        <v>5</v>
      </c>
    </row>
    <row r="210" spans="2:7" ht="14.25" customHeight="1">
      <c r="B210" s="23" t="s">
        <v>133</v>
      </c>
      <c r="C210" s="64" t="s">
        <v>43</v>
      </c>
      <c r="D210" s="64" t="s">
        <v>216</v>
      </c>
      <c r="E210" s="64">
        <v>1000000237</v>
      </c>
      <c r="F210" s="65" t="s">
        <v>217</v>
      </c>
      <c r="G210">
        <v>5.05</v>
      </c>
    </row>
    <row r="211" spans="2:7" ht="14.25" customHeight="1">
      <c r="B211" s="23" t="s">
        <v>134</v>
      </c>
      <c r="C211" s="64" t="s">
        <v>58</v>
      </c>
      <c r="D211" s="64" t="s">
        <v>4187</v>
      </c>
      <c r="E211" s="64">
        <v>1000000282</v>
      </c>
      <c r="F211" s="65" t="s">
        <v>4188</v>
      </c>
      <c r="G211">
        <v>5.0999999999999996</v>
      </c>
    </row>
    <row r="212" spans="2:7" ht="14.25" customHeight="1">
      <c r="B212" s="23" t="s">
        <v>134</v>
      </c>
      <c r="C212" s="64" t="s">
        <v>81</v>
      </c>
      <c r="D212" s="64" t="s">
        <v>2086</v>
      </c>
      <c r="E212" s="64">
        <v>1000000125</v>
      </c>
      <c r="F212" s="65" t="s">
        <v>2087</v>
      </c>
      <c r="G212">
        <v>5.0999999999999996</v>
      </c>
    </row>
    <row r="213" spans="2:7" ht="14.25" customHeight="1">
      <c r="B213" s="24" t="s">
        <v>134</v>
      </c>
      <c r="C213" s="125" t="s">
        <v>67</v>
      </c>
      <c r="D213" s="125" t="s">
        <v>4189</v>
      </c>
      <c r="E213" s="125">
        <v>1000004066</v>
      </c>
      <c r="F213" s="125" t="s">
        <v>4190</v>
      </c>
      <c r="G213">
        <v>5.2</v>
      </c>
    </row>
    <row r="214" spans="2:7" ht="14.25" customHeight="1">
      <c r="B214" s="24" t="s">
        <v>134</v>
      </c>
      <c r="C214" s="125" t="s">
        <v>84</v>
      </c>
      <c r="D214" s="125" t="s">
        <v>304</v>
      </c>
      <c r="E214" s="125">
        <v>1000003915</v>
      </c>
      <c r="F214" s="125" t="s">
        <v>305</v>
      </c>
      <c r="G214">
        <v>5.3</v>
      </c>
    </row>
    <row r="215" spans="2:7" ht="14.25" customHeight="1">
      <c r="B215" s="24" t="s">
        <v>134</v>
      </c>
      <c r="C215" s="125" t="s">
        <v>84</v>
      </c>
      <c r="D215" s="125" t="s">
        <v>302</v>
      </c>
      <c r="E215" s="125">
        <v>1000003871</v>
      </c>
      <c r="F215" s="125" t="s">
        <v>303</v>
      </c>
      <c r="G215">
        <v>5.35</v>
      </c>
    </row>
    <row r="216" spans="2:7" ht="14.25" customHeight="1">
      <c r="B216" s="23" t="s">
        <v>134</v>
      </c>
      <c r="C216" s="64" t="s">
        <v>79</v>
      </c>
      <c r="D216" s="64" t="s">
        <v>4191</v>
      </c>
      <c r="E216" s="64">
        <v>1000003587</v>
      </c>
      <c r="F216" s="64" t="s">
        <v>4192</v>
      </c>
      <c r="G216">
        <v>5.4</v>
      </c>
    </row>
    <row r="217" spans="2:7" ht="14.25" customHeight="1">
      <c r="B217" s="23" t="s">
        <v>134</v>
      </c>
      <c r="C217" s="64" t="s">
        <v>81</v>
      </c>
      <c r="D217" s="64" t="s">
        <v>4193</v>
      </c>
      <c r="E217" s="64">
        <v>1000003456</v>
      </c>
      <c r="F217" s="64" t="s">
        <v>4194</v>
      </c>
      <c r="G217">
        <v>5.5</v>
      </c>
    </row>
    <row r="218" spans="2:7" ht="14.25" customHeight="1">
      <c r="B218" s="23" t="s">
        <v>134</v>
      </c>
      <c r="C218" s="64" t="s">
        <v>84</v>
      </c>
      <c r="D218" s="64" t="s">
        <v>2168</v>
      </c>
      <c r="E218" s="64">
        <v>1000000437</v>
      </c>
      <c r="F218" s="65" t="s">
        <v>2169</v>
      </c>
      <c r="G218">
        <v>5.54</v>
      </c>
    </row>
    <row r="219" spans="2:7" ht="14.25" customHeight="1">
      <c r="B219" s="113" t="s">
        <v>133</v>
      </c>
      <c r="C219" s="114" t="s">
        <v>52</v>
      </c>
      <c r="D219" s="114" t="s">
        <v>3953</v>
      </c>
      <c r="E219" s="114">
        <v>1000000984</v>
      </c>
      <c r="F219" s="114" t="s">
        <v>3954</v>
      </c>
      <c r="G219">
        <v>5.6</v>
      </c>
    </row>
    <row r="220" spans="2:7" ht="14.25" customHeight="1">
      <c r="B220" s="23" t="s">
        <v>134</v>
      </c>
      <c r="C220" s="64" t="s">
        <v>74</v>
      </c>
      <c r="D220" s="64" t="s">
        <v>4195</v>
      </c>
      <c r="E220" s="64">
        <v>1000000061</v>
      </c>
      <c r="F220" s="65" t="s">
        <v>4196</v>
      </c>
      <c r="G220">
        <v>5.8</v>
      </c>
    </row>
    <row r="221" spans="2:7" ht="14.25" customHeight="1">
      <c r="B221" s="23" t="s">
        <v>130</v>
      </c>
      <c r="C221" s="64" t="s">
        <v>113</v>
      </c>
      <c r="D221" s="64" t="s">
        <v>4197</v>
      </c>
      <c r="E221" s="64">
        <v>1000002657</v>
      </c>
      <c r="F221" s="64" t="s">
        <v>4198</v>
      </c>
      <c r="G221">
        <v>5.8</v>
      </c>
    </row>
    <row r="222" spans="2:7" ht="14.25" customHeight="1">
      <c r="B222" s="23" t="s">
        <v>134</v>
      </c>
      <c r="C222" s="127" t="s">
        <v>84</v>
      </c>
      <c r="D222" s="127" t="s">
        <v>4199</v>
      </c>
      <c r="E222" s="127">
        <v>1000004200</v>
      </c>
      <c r="F222" s="127" t="s">
        <v>4200</v>
      </c>
      <c r="G222">
        <v>5.81</v>
      </c>
    </row>
    <row r="223" spans="2:7" ht="14.25" customHeight="1">
      <c r="B223" s="23" t="s">
        <v>133</v>
      </c>
      <c r="C223" s="63" t="s">
        <v>24</v>
      </c>
      <c r="D223" s="64" t="s">
        <v>156</v>
      </c>
      <c r="E223" s="64">
        <v>1000000671</v>
      </c>
      <c r="F223" s="65" t="s">
        <v>157</v>
      </c>
      <c r="G223">
        <v>6</v>
      </c>
    </row>
    <row r="224" spans="2:7" ht="14.25" customHeight="1">
      <c r="B224" s="23" t="s">
        <v>133</v>
      </c>
      <c r="C224" s="63" t="s">
        <v>25</v>
      </c>
      <c r="D224" s="64" t="s">
        <v>162</v>
      </c>
      <c r="E224" s="64">
        <v>1000002728</v>
      </c>
      <c r="F224" s="64" t="s">
        <v>163</v>
      </c>
      <c r="G224">
        <v>6</v>
      </c>
    </row>
    <row r="225" spans="2:7" ht="14.25" customHeight="1">
      <c r="B225" s="23" t="s">
        <v>133</v>
      </c>
      <c r="C225" s="63" t="s">
        <v>24</v>
      </c>
      <c r="D225" s="64" t="s">
        <v>4201</v>
      </c>
      <c r="E225" s="64">
        <v>1000003764</v>
      </c>
      <c r="F225" s="64" t="s">
        <v>710</v>
      </c>
      <c r="G225">
        <v>6</v>
      </c>
    </row>
    <row r="226" spans="2:7" ht="14.25" customHeight="1">
      <c r="B226" s="24" t="s">
        <v>133</v>
      </c>
      <c r="C226" s="63" t="s">
        <v>32</v>
      </c>
      <c r="D226" s="125" t="s">
        <v>174</v>
      </c>
      <c r="E226" s="125">
        <v>1000003971</v>
      </c>
      <c r="F226" s="125" t="s">
        <v>175</v>
      </c>
      <c r="G226">
        <v>6</v>
      </c>
    </row>
    <row r="227" spans="2:7" ht="14.25" customHeight="1">
      <c r="B227" s="23" t="s">
        <v>133</v>
      </c>
      <c r="C227" s="64" t="s">
        <v>142</v>
      </c>
      <c r="D227" s="64" t="s">
        <v>4202</v>
      </c>
      <c r="E227" s="64">
        <v>1000000108</v>
      </c>
      <c r="F227" s="65" t="s">
        <v>4203</v>
      </c>
      <c r="G227">
        <v>6</v>
      </c>
    </row>
    <row r="228" spans="2:7" ht="14.25" customHeight="1">
      <c r="B228" s="23" t="s">
        <v>133</v>
      </c>
      <c r="C228" s="64" t="s">
        <v>37</v>
      </c>
      <c r="D228" s="64" t="s">
        <v>4204</v>
      </c>
      <c r="E228" s="64">
        <v>1000000409</v>
      </c>
      <c r="F228" s="65" t="s">
        <v>4205</v>
      </c>
      <c r="G228">
        <v>6</v>
      </c>
    </row>
    <row r="229" spans="2:7" ht="14.25" customHeight="1">
      <c r="B229" s="23" t="s">
        <v>133</v>
      </c>
      <c r="C229" s="64" t="s">
        <v>48</v>
      </c>
      <c r="D229" s="64" t="s">
        <v>586</v>
      </c>
      <c r="E229" s="64">
        <v>1000003662</v>
      </c>
      <c r="F229" s="65" t="s">
        <v>587</v>
      </c>
      <c r="G229">
        <v>6</v>
      </c>
    </row>
    <row r="230" spans="2:7" ht="14.25" customHeight="1">
      <c r="B230" s="23" t="s">
        <v>133</v>
      </c>
      <c r="C230" s="64" t="s">
        <v>51</v>
      </c>
      <c r="D230" s="64" t="s">
        <v>242</v>
      </c>
      <c r="E230" s="64">
        <v>1000000388</v>
      </c>
      <c r="F230" s="65" t="s">
        <v>243</v>
      </c>
      <c r="G230">
        <v>6</v>
      </c>
    </row>
    <row r="231" spans="2:7" ht="14.25" customHeight="1">
      <c r="B231" s="23" t="s">
        <v>134</v>
      </c>
      <c r="C231" s="64" t="s">
        <v>62</v>
      </c>
      <c r="D231" s="64" t="s">
        <v>1540</v>
      </c>
      <c r="E231" s="64">
        <v>1000000328</v>
      </c>
      <c r="F231" s="65" t="s">
        <v>1541</v>
      </c>
      <c r="G231">
        <v>6</v>
      </c>
    </row>
    <row r="232" spans="2:7" ht="14.25" customHeight="1">
      <c r="B232" s="23" t="s">
        <v>134</v>
      </c>
      <c r="C232" s="64" t="s">
        <v>74</v>
      </c>
      <c r="D232" s="64" t="s">
        <v>4206</v>
      </c>
      <c r="E232" s="64">
        <v>1000000034</v>
      </c>
      <c r="F232" s="65" t="s">
        <v>4207</v>
      </c>
      <c r="G232">
        <v>6</v>
      </c>
    </row>
    <row r="233" spans="2:7" ht="14.25" customHeight="1">
      <c r="B233" s="23" t="s">
        <v>130</v>
      </c>
      <c r="C233" s="64" t="s">
        <v>139</v>
      </c>
      <c r="D233" s="64" t="s">
        <v>4208</v>
      </c>
      <c r="E233" s="64">
        <v>1000001803</v>
      </c>
      <c r="F233" s="65" t="s">
        <v>4209</v>
      </c>
      <c r="G233">
        <v>6</v>
      </c>
    </row>
    <row r="234" spans="2:7" ht="14.25" customHeight="1">
      <c r="B234" s="23" t="s">
        <v>130</v>
      </c>
      <c r="C234" s="64" t="s">
        <v>111</v>
      </c>
      <c r="D234" s="64" t="s">
        <v>4210</v>
      </c>
      <c r="E234" s="64">
        <v>1000003333</v>
      </c>
      <c r="F234" s="64" t="s">
        <v>4211</v>
      </c>
      <c r="G234">
        <v>6</v>
      </c>
    </row>
    <row r="235" spans="2:7" ht="14.25" customHeight="1">
      <c r="B235" s="128" t="s">
        <v>130</v>
      </c>
      <c r="C235" s="127" t="s">
        <v>118</v>
      </c>
      <c r="D235" s="127" t="s">
        <v>596</v>
      </c>
      <c r="E235" s="127">
        <v>1000001993</v>
      </c>
      <c r="F235" s="127" t="s">
        <v>597</v>
      </c>
      <c r="G235">
        <v>6</v>
      </c>
    </row>
    <row r="236" spans="2:7" ht="14.25" customHeight="1">
      <c r="B236" s="128" t="s">
        <v>130</v>
      </c>
      <c r="C236" s="127" t="s">
        <v>111</v>
      </c>
      <c r="D236" s="127" t="s">
        <v>4212</v>
      </c>
      <c r="E236" s="127">
        <v>1000003543</v>
      </c>
      <c r="F236" s="127" t="s">
        <v>4213</v>
      </c>
      <c r="G236">
        <v>6</v>
      </c>
    </row>
    <row r="237" spans="2:7" ht="14.25" customHeight="1">
      <c r="B237" s="113" t="s">
        <v>133</v>
      </c>
      <c r="C237" s="114" t="s">
        <v>142</v>
      </c>
      <c r="D237" s="114" t="s">
        <v>548</v>
      </c>
      <c r="E237" s="114">
        <v>1000000105</v>
      </c>
      <c r="F237" s="114" t="s">
        <v>549</v>
      </c>
      <c r="G237">
        <v>6</v>
      </c>
    </row>
    <row r="238" spans="2:7" ht="14.25" customHeight="1">
      <c r="B238" s="23" t="s">
        <v>134</v>
      </c>
      <c r="C238" s="64" t="s">
        <v>81</v>
      </c>
      <c r="D238" s="64" t="s">
        <v>4214</v>
      </c>
      <c r="E238" s="64">
        <v>1000003163</v>
      </c>
      <c r="F238" s="64" t="s">
        <v>4215</v>
      </c>
      <c r="G238">
        <v>6.1</v>
      </c>
    </row>
    <row r="239" spans="2:7" ht="14.25" customHeight="1">
      <c r="B239" s="23" t="s">
        <v>134</v>
      </c>
      <c r="C239" s="64" t="s">
        <v>62</v>
      </c>
      <c r="D239" s="64" t="s">
        <v>274</v>
      </c>
      <c r="E239" s="64">
        <v>1000003062</v>
      </c>
      <c r="F239" s="64" t="s">
        <v>275</v>
      </c>
      <c r="G239">
        <v>6.4</v>
      </c>
    </row>
    <row r="240" spans="2:7" ht="14.25" customHeight="1">
      <c r="B240" s="23" t="s">
        <v>130</v>
      </c>
      <c r="C240" s="64" t="s">
        <v>108</v>
      </c>
      <c r="D240" s="64" t="s">
        <v>2640</v>
      </c>
      <c r="E240" s="64">
        <v>1000001480</v>
      </c>
      <c r="F240" s="65" t="s">
        <v>2641</v>
      </c>
      <c r="G240">
        <v>6.4</v>
      </c>
    </row>
    <row r="241" spans="2:7" ht="14.25" customHeight="1">
      <c r="B241" s="23" t="s">
        <v>134</v>
      </c>
      <c r="C241" s="64" t="s">
        <v>79</v>
      </c>
      <c r="D241" s="64" t="s">
        <v>2243</v>
      </c>
      <c r="E241" s="64">
        <v>1000003746</v>
      </c>
      <c r="F241" s="64" t="s">
        <v>2244</v>
      </c>
      <c r="G241">
        <v>6.45</v>
      </c>
    </row>
    <row r="242" spans="2:7" ht="14.25" customHeight="1">
      <c r="B242" s="23" t="s">
        <v>134</v>
      </c>
      <c r="C242" s="64" t="s">
        <v>61</v>
      </c>
      <c r="D242" s="64" t="s">
        <v>1454</v>
      </c>
      <c r="E242" s="64">
        <v>1000000176</v>
      </c>
      <c r="F242" s="65" t="s">
        <v>1455</v>
      </c>
      <c r="G242">
        <v>6.5</v>
      </c>
    </row>
    <row r="243" spans="2:7" ht="14.25" customHeight="1">
      <c r="B243" s="23" t="s">
        <v>134</v>
      </c>
      <c r="C243" s="64" t="s">
        <v>81</v>
      </c>
      <c r="D243" s="64" t="s">
        <v>2082</v>
      </c>
      <c r="E243" s="64">
        <v>1000000154</v>
      </c>
      <c r="F243" s="65" t="s">
        <v>2083</v>
      </c>
      <c r="G243">
        <v>6.56</v>
      </c>
    </row>
    <row r="244" spans="2:7" ht="14.25" customHeight="1">
      <c r="B244" s="23" t="s">
        <v>133</v>
      </c>
      <c r="C244" s="64" t="s">
        <v>37</v>
      </c>
      <c r="D244" s="64" t="s">
        <v>3905</v>
      </c>
      <c r="E244" s="64">
        <v>1000000391</v>
      </c>
      <c r="F244" s="65" t="s">
        <v>3906</v>
      </c>
      <c r="G244">
        <v>6.6</v>
      </c>
    </row>
    <row r="245" spans="2:7" ht="14.25" customHeight="1">
      <c r="B245" s="23" t="s">
        <v>134</v>
      </c>
      <c r="C245" s="64" t="s">
        <v>67</v>
      </c>
      <c r="D245" s="64" t="s">
        <v>1779</v>
      </c>
      <c r="E245" s="64">
        <v>1000000557</v>
      </c>
      <c r="F245" s="65" t="s">
        <v>1780</v>
      </c>
      <c r="G245">
        <v>6.6</v>
      </c>
    </row>
    <row r="246" spans="2:7" ht="14.25" customHeight="1">
      <c r="B246" s="113" t="s">
        <v>134</v>
      </c>
      <c r="C246" s="114" t="s">
        <v>62</v>
      </c>
      <c r="D246" s="114" t="s">
        <v>540</v>
      </c>
      <c r="E246" s="114">
        <v>1000004452</v>
      </c>
      <c r="F246" s="114" t="s">
        <v>541</v>
      </c>
      <c r="G246">
        <v>6.6666666666666696</v>
      </c>
    </row>
    <row r="247" spans="2:7" ht="14.25" customHeight="1">
      <c r="B247" s="113" t="s">
        <v>133</v>
      </c>
      <c r="C247" s="114" t="s">
        <v>37</v>
      </c>
      <c r="D247" s="114" t="s">
        <v>3262</v>
      </c>
      <c r="E247" s="114">
        <v>1000004464</v>
      </c>
      <c r="F247" s="114" t="s">
        <v>3263</v>
      </c>
      <c r="G247">
        <v>6.6666666666666696</v>
      </c>
    </row>
    <row r="248" spans="2:7" ht="14.25" customHeight="1">
      <c r="B248" s="23" t="s">
        <v>133</v>
      </c>
      <c r="C248" s="63" t="s">
        <v>27</v>
      </c>
      <c r="D248" s="64" t="s">
        <v>777</v>
      </c>
      <c r="E248" s="64">
        <v>1000000729</v>
      </c>
      <c r="F248" s="65" t="s">
        <v>778</v>
      </c>
      <c r="G248">
        <v>6.8</v>
      </c>
    </row>
    <row r="249" spans="2:7" ht="14.25" customHeight="1">
      <c r="B249" s="23" t="s">
        <v>134</v>
      </c>
      <c r="C249" s="64" t="s">
        <v>61</v>
      </c>
      <c r="D249" s="64" t="s">
        <v>1482</v>
      </c>
      <c r="E249" s="64">
        <v>1000000183</v>
      </c>
      <c r="F249" s="65" t="s">
        <v>1483</v>
      </c>
      <c r="G249">
        <v>6.8</v>
      </c>
    </row>
    <row r="250" spans="2:7" ht="14.25" customHeight="1">
      <c r="B250" s="24" t="s">
        <v>133</v>
      </c>
      <c r="C250" s="125" t="s">
        <v>43</v>
      </c>
      <c r="D250" s="125" t="s">
        <v>2916</v>
      </c>
      <c r="E250" s="125">
        <v>1000004149</v>
      </c>
      <c r="F250" s="125" t="s">
        <v>2917</v>
      </c>
      <c r="G250">
        <v>6.9</v>
      </c>
    </row>
    <row r="251" spans="2:7" ht="14.25" customHeight="1">
      <c r="B251" s="23" t="s">
        <v>133</v>
      </c>
      <c r="C251" s="64" t="s">
        <v>55</v>
      </c>
      <c r="D251" s="64" t="s">
        <v>4216</v>
      </c>
      <c r="E251" s="64">
        <v>1000000626</v>
      </c>
      <c r="F251" s="65" t="s">
        <v>4217</v>
      </c>
      <c r="G251">
        <v>7</v>
      </c>
    </row>
    <row r="252" spans="2:7" ht="14.25" customHeight="1">
      <c r="B252" s="23" t="s">
        <v>133</v>
      </c>
      <c r="C252" s="64" t="s">
        <v>55</v>
      </c>
      <c r="D252" s="64" t="s">
        <v>3570</v>
      </c>
      <c r="E252" s="64">
        <v>1000003000</v>
      </c>
      <c r="F252" s="64" t="s">
        <v>3571</v>
      </c>
      <c r="G252">
        <v>7</v>
      </c>
    </row>
    <row r="253" spans="2:7" ht="14.25" customHeight="1">
      <c r="B253" s="23" t="s">
        <v>133</v>
      </c>
      <c r="C253" s="64" t="s">
        <v>55</v>
      </c>
      <c r="D253" s="64" t="s">
        <v>3648</v>
      </c>
      <c r="E253" s="64">
        <v>1000003570</v>
      </c>
      <c r="F253" s="64" t="s">
        <v>3649</v>
      </c>
      <c r="G253">
        <v>7</v>
      </c>
    </row>
    <row r="254" spans="2:7" ht="14.25" customHeight="1">
      <c r="B254" s="23" t="s">
        <v>134</v>
      </c>
      <c r="C254" s="64" t="s">
        <v>62</v>
      </c>
      <c r="D254" s="64" t="s">
        <v>1538</v>
      </c>
      <c r="E254" s="64">
        <v>1000000351</v>
      </c>
      <c r="F254" s="65" t="s">
        <v>1539</v>
      </c>
      <c r="G254">
        <v>7</v>
      </c>
    </row>
    <row r="255" spans="2:7" ht="14.25" customHeight="1">
      <c r="B255" s="24" t="s">
        <v>134</v>
      </c>
      <c r="C255" s="63" t="s">
        <v>69</v>
      </c>
      <c r="D255" s="125" t="s">
        <v>1767</v>
      </c>
      <c r="E255" s="125">
        <v>1000003984</v>
      </c>
      <c r="F255" s="125" t="s">
        <v>1768</v>
      </c>
      <c r="G255">
        <v>7</v>
      </c>
    </row>
    <row r="256" spans="2:7" ht="14.25" customHeight="1">
      <c r="B256" s="23" t="s">
        <v>134</v>
      </c>
      <c r="C256" s="64" t="s">
        <v>84</v>
      </c>
      <c r="D256" s="64" t="s">
        <v>3622</v>
      </c>
      <c r="E256" s="64">
        <v>1000002603</v>
      </c>
      <c r="F256" s="65" t="s">
        <v>4218</v>
      </c>
      <c r="G256">
        <v>7</v>
      </c>
    </row>
    <row r="257" spans="2:7" ht="14.25" customHeight="1">
      <c r="B257" s="23" t="s">
        <v>4046</v>
      </c>
      <c r="C257" s="64" t="s">
        <v>140</v>
      </c>
      <c r="D257" s="64" t="s">
        <v>2375</v>
      </c>
      <c r="E257" s="64">
        <v>1000003247</v>
      </c>
      <c r="F257" s="65" t="s">
        <v>2376</v>
      </c>
      <c r="G257">
        <v>7</v>
      </c>
    </row>
    <row r="258" spans="2:7" ht="14.25" customHeight="1">
      <c r="B258" s="23" t="s">
        <v>4046</v>
      </c>
      <c r="C258" s="64" t="s">
        <v>93</v>
      </c>
      <c r="D258" s="64" t="s">
        <v>4219</v>
      </c>
      <c r="E258" s="64">
        <v>1000002663</v>
      </c>
      <c r="F258" s="64" t="s">
        <v>4220</v>
      </c>
      <c r="G258">
        <v>7</v>
      </c>
    </row>
    <row r="259" spans="2:7" ht="14.25" customHeight="1">
      <c r="B259" s="23" t="s">
        <v>134</v>
      </c>
      <c r="C259" s="64" t="s">
        <v>84</v>
      </c>
      <c r="D259" s="64" t="s">
        <v>2920</v>
      </c>
      <c r="E259" s="64">
        <v>1000000435</v>
      </c>
      <c r="F259" s="65" t="s">
        <v>2921</v>
      </c>
      <c r="G259">
        <v>7</v>
      </c>
    </row>
    <row r="260" spans="2:7" ht="14.25" customHeight="1">
      <c r="B260" s="23" t="s">
        <v>130</v>
      </c>
      <c r="C260" s="64" t="s">
        <v>122</v>
      </c>
      <c r="D260" s="64" t="s">
        <v>460</v>
      </c>
      <c r="E260" s="64">
        <v>1000001660</v>
      </c>
      <c r="F260" s="65" t="s">
        <v>461</v>
      </c>
      <c r="G260">
        <v>7</v>
      </c>
    </row>
    <row r="261" spans="2:7" ht="14.25" customHeight="1">
      <c r="B261" s="128" t="s">
        <v>133</v>
      </c>
      <c r="C261" s="127" t="s">
        <v>52</v>
      </c>
      <c r="D261" s="127" t="s">
        <v>3552</v>
      </c>
      <c r="E261" s="127">
        <v>1000004329</v>
      </c>
      <c r="F261" s="127" t="s">
        <v>3553</v>
      </c>
      <c r="G261">
        <v>7</v>
      </c>
    </row>
    <row r="262" spans="2:7" ht="14.25" customHeight="1">
      <c r="B262" s="23" t="s">
        <v>134</v>
      </c>
      <c r="C262" s="64" t="s">
        <v>81</v>
      </c>
      <c r="D262" s="64" t="s">
        <v>2128</v>
      </c>
      <c r="E262" s="64">
        <v>1000003184</v>
      </c>
      <c r="F262" s="64" t="s">
        <v>2129</v>
      </c>
      <c r="G262">
        <v>7.1</v>
      </c>
    </row>
    <row r="263" spans="2:7" ht="14.25" customHeight="1">
      <c r="B263" s="23" t="s">
        <v>134</v>
      </c>
      <c r="C263" s="64" t="s">
        <v>83</v>
      </c>
      <c r="D263" s="64" t="s">
        <v>296</v>
      </c>
      <c r="E263" s="64">
        <v>1000003211</v>
      </c>
      <c r="F263" s="64" t="s">
        <v>297</v>
      </c>
      <c r="G263">
        <v>7.2</v>
      </c>
    </row>
    <row r="264" spans="2:7" ht="14.25" customHeight="1">
      <c r="B264" s="23" t="s">
        <v>130</v>
      </c>
      <c r="C264" s="64" t="s">
        <v>113</v>
      </c>
      <c r="D264" s="64" t="s">
        <v>428</v>
      </c>
      <c r="E264" s="64">
        <v>1000001732</v>
      </c>
      <c r="F264" s="65" t="s">
        <v>429</v>
      </c>
      <c r="G264">
        <v>7.3</v>
      </c>
    </row>
    <row r="265" spans="2:7" ht="14.25" customHeight="1">
      <c r="B265" s="23" t="s">
        <v>134</v>
      </c>
      <c r="C265" s="64" t="s">
        <v>58</v>
      </c>
      <c r="D265" s="64" t="s">
        <v>4221</v>
      </c>
      <c r="E265" s="64">
        <v>1000000300</v>
      </c>
      <c r="F265" s="65" t="s">
        <v>4222</v>
      </c>
      <c r="G265">
        <v>7.6</v>
      </c>
    </row>
    <row r="266" spans="2:7" ht="14.25" customHeight="1">
      <c r="B266" s="24" t="s">
        <v>134</v>
      </c>
      <c r="C266" s="64" t="s">
        <v>79</v>
      </c>
      <c r="D266" s="125" t="s">
        <v>316</v>
      </c>
      <c r="E266" s="125">
        <v>1000003867</v>
      </c>
      <c r="F266" s="125" t="s">
        <v>317</v>
      </c>
      <c r="G266">
        <v>7.6</v>
      </c>
    </row>
    <row r="267" spans="2:7" ht="14.25" customHeight="1">
      <c r="B267" s="113" t="s">
        <v>134</v>
      </c>
      <c r="C267" s="114" t="s">
        <v>79</v>
      </c>
      <c r="D267" s="114" t="s">
        <v>3247</v>
      </c>
      <c r="E267" s="114">
        <v>1000000590</v>
      </c>
      <c r="F267" s="114" t="s">
        <v>3248</v>
      </c>
      <c r="G267">
        <v>7.6</v>
      </c>
    </row>
    <row r="268" spans="2:7" ht="14.25" customHeight="1">
      <c r="B268" s="23" t="s">
        <v>134</v>
      </c>
      <c r="C268" s="63" t="s">
        <v>69</v>
      </c>
      <c r="D268" s="64" t="s">
        <v>1658</v>
      </c>
      <c r="E268" s="64">
        <v>1000000513</v>
      </c>
      <c r="F268" s="65" t="s">
        <v>1659</v>
      </c>
      <c r="G268">
        <v>7.8</v>
      </c>
    </row>
    <row r="269" spans="2:7" ht="14.25" customHeight="1">
      <c r="B269" s="23" t="s">
        <v>134</v>
      </c>
      <c r="C269" s="64" t="s">
        <v>67</v>
      </c>
      <c r="D269" s="64" t="s">
        <v>4223</v>
      </c>
      <c r="E269" s="64">
        <v>1000002832</v>
      </c>
      <c r="F269" s="64" t="s">
        <v>4224</v>
      </c>
      <c r="G269">
        <v>7.8</v>
      </c>
    </row>
    <row r="270" spans="2:7" ht="14.25" customHeight="1">
      <c r="B270" s="23" t="s">
        <v>134</v>
      </c>
      <c r="C270" s="64" t="s">
        <v>79</v>
      </c>
      <c r="D270" s="64" t="s">
        <v>308</v>
      </c>
      <c r="E270" s="64">
        <v>1000000583</v>
      </c>
      <c r="F270" s="65" t="s">
        <v>309</v>
      </c>
      <c r="G270">
        <v>7.8</v>
      </c>
    </row>
    <row r="271" spans="2:7" ht="14.25" customHeight="1">
      <c r="B271" s="24" t="s">
        <v>4046</v>
      </c>
      <c r="C271" s="125" t="s">
        <v>95</v>
      </c>
      <c r="D271" s="125" t="s">
        <v>3446</v>
      </c>
      <c r="E271" s="125">
        <v>1000003882</v>
      </c>
      <c r="F271" s="125" t="s">
        <v>3447</v>
      </c>
      <c r="G271">
        <v>7.8</v>
      </c>
    </row>
    <row r="272" spans="2:7" ht="14.25" customHeight="1">
      <c r="B272" s="23" t="s">
        <v>134</v>
      </c>
      <c r="C272" s="64" t="s">
        <v>74</v>
      </c>
      <c r="D272" s="64" t="s">
        <v>1899</v>
      </c>
      <c r="E272" s="64">
        <v>1000000030</v>
      </c>
      <c r="F272" s="65" t="s">
        <v>1900</v>
      </c>
      <c r="G272">
        <v>7.85</v>
      </c>
    </row>
    <row r="273" spans="2:7" ht="14.25" customHeight="1">
      <c r="B273" s="23" t="s">
        <v>133</v>
      </c>
      <c r="C273" s="63" t="s">
        <v>24</v>
      </c>
      <c r="D273" s="64" t="s">
        <v>3744</v>
      </c>
      <c r="E273" s="64">
        <v>1000002848</v>
      </c>
      <c r="F273" s="64" t="s">
        <v>3745</v>
      </c>
      <c r="G273">
        <v>8</v>
      </c>
    </row>
    <row r="274" spans="2:7" ht="14.25" customHeight="1">
      <c r="B274" s="23" t="s">
        <v>133</v>
      </c>
      <c r="C274" s="64" t="s">
        <v>141</v>
      </c>
      <c r="D274" s="64" t="s">
        <v>182</v>
      </c>
      <c r="E274" s="64">
        <v>1000002816</v>
      </c>
      <c r="F274" s="65" t="s">
        <v>183</v>
      </c>
      <c r="G274">
        <v>8</v>
      </c>
    </row>
    <row r="275" spans="2:7" ht="14.25" customHeight="1">
      <c r="B275" s="23" t="s">
        <v>133</v>
      </c>
      <c r="C275" s="64" t="s">
        <v>40</v>
      </c>
      <c r="D275" s="64" t="s">
        <v>3790</v>
      </c>
      <c r="E275" s="64">
        <v>1000000276</v>
      </c>
      <c r="F275" s="65" t="s">
        <v>3791</v>
      </c>
      <c r="G275">
        <v>8</v>
      </c>
    </row>
    <row r="276" spans="2:7" ht="14.25" customHeight="1">
      <c r="B276" s="23" t="s">
        <v>133</v>
      </c>
      <c r="C276" s="64" t="s">
        <v>40</v>
      </c>
      <c r="D276" s="64" t="s">
        <v>3393</v>
      </c>
      <c r="E276" s="64">
        <v>1000003652</v>
      </c>
      <c r="F276" s="64" t="s">
        <v>3394</v>
      </c>
      <c r="G276">
        <v>8</v>
      </c>
    </row>
    <row r="277" spans="2:7" ht="14.25" customHeight="1">
      <c r="B277" s="23" t="s">
        <v>133</v>
      </c>
      <c r="C277" s="64" t="s">
        <v>145</v>
      </c>
      <c r="D277" s="64" t="s">
        <v>4225</v>
      </c>
      <c r="E277" s="64">
        <v>1000001058</v>
      </c>
      <c r="F277" s="65" t="s">
        <v>4226</v>
      </c>
      <c r="G277">
        <v>8</v>
      </c>
    </row>
    <row r="278" spans="2:7" ht="14.25" customHeight="1">
      <c r="B278" s="24" t="s">
        <v>133</v>
      </c>
      <c r="C278" s="125" t="s">
        <v>55</v>
      </c>
      <c r="D278" s="125" t="s">
        <v>4227</v>
      </c>
      <c r="E278" s="125">
        <v>1000003899</v>
      </c>
      <c r="F278" s="125" t="s">
        <v>4228</v>
      </c>
      <c r="G278">
        <v>8</v>
      </c>
    </row>
    <row r="279" spans="2:7" ht="14.25" customHeight="1">
      <c r="B279" s="23" t="s">
        <v>134</v>
      </c>
      <c r="C279" s="64" t="s">
        <v>74</v>
      </c>
      <c r="D279" s="64" t="s">
        <v>1852</v>
      </c>
      <c r="E279" s="64">
        <v>1000000059</v>
      </c>
      <c r="F279" s="65" t="s">
        <v>1853</v>
      </c>
      <c r="G279">
        <v>8</v>
      </c>
    </row>
    <row r="280" spans="2:7" ht="14.25" customHeight="1">
      <c r="B280" s="23" t="s">
        <v>134</v>
      </c>
      <c r="C280" s="64" t="s">
        <v>81</v>
      </c>
      <c r="D280" s="64" t="s">
        <v>2126</v>
      </c>
      <c r="E280" s="64">
        <v>1000003182</v>
      </c>
      <c r="F280" s="64" t="s">
        <v>2127</v>
      </c>
      <c r="G280">
        <v>8</v>
      </c>
    </row>
    <row r="281" spans="2:7" ht="14.25" customHeight="1">
      <c r="B281" s="23" t="s">
        <v>134</v>
      </c>
      <c r="C281" s="64" t="s">
        <v>79</v>
      </c>
      <c r="D281" s="64" t="s">
        <v>2217</v>
      </c>
      <c r="E281" s="64">
        <v>1000000584</v>
      </c>
      <c r="F281" s="65" t="s">
        <v>2218</v>
      </c>
      <c r="G281">
        <v>8</v>
      </c>
    </row>
    <row r="282" spans="2:7" ht="14.25" customHeight="1">
      <c r="B282" s="23" t="s">
        <v>130</v>
      </c>
      <c r="C282" s="64" t="s">
        <v>120</v>
      </c>
      <c r="D282" s="64" t="s">
        <v>2987</v>
      </c>
      <c r="E282" s="64">
        <v>1000002525</v>
      </c>
      <c r="F282" s="65" t="s">
        <v>2988</v>
      </c>
      <c r="G282">
        <v>8</v>
      </c>
    </row>
    <row r="283" spans="2:7" ht="14.25" customHeight="1">
      <c r="B283" s="128" t="s">
        <v>133</v>
      </c>
      <c r="C283" s="127" t="s">
        <v>41</v>
      </c>
      <c r="D283" s="127" t="s">
        <v>4229</v>
      </c>
      <c r="E283" s="127">
        <v>1000003954</v>
      </c>
      <c r="F283" s="127" t="s">
        <v>4230</v>
      </c>
      <c r="G283">
        <v>8</v>
      </c>
    </row>
    <row r="284" spans="2:7" ht="14.25" customHeight="1">
      <c r="B284" s="128" t="s">
        <v>134</v>
      </c>
      <c r="C284" s="127" t="s">
        <v>71</v>
      </c>
      <c r="D284" s="127" t="s">
        <v>4231</v>
      </c>
      <c r="E284" s="127">
        <v>1000003786</v>
      </c>
      <c r="F284" s="127" t="s">
        <v>4232</v>
      </c>
      <c r="G284">
        <v>8</v>
      </c>
    </row>
    <row r="285" spans="2:7" ht="14.25" customHeight="1">
      <c r="B285" s="23" t="s">
        <v>133</v>
      </c>
      <c r="C285" s="64" t="s">
        <v>142</v>
      </c>
      <c r="D285" s="64" t="s">
        <v>4233</v>
      </c>
      <c r="E285" s="64">
        <v>1000000092</v>
      </c>
      <c r="F285" s="65" t="s">
        <v>4234</v>
      </c>
      <c r="G285">
        <v>8.18</v>
      </c>
    </row>
    <row r="286" spans="2:7" ht="14.25" customHeight="1">
      <c r="B286" s="23" t="s">
        <v>134</v>
      </c>
      <c r="C286" s="64" t="s">
        <v>62</v>
      </c>
      <c r="D286" s="64" t="s">
        <v>272</v>
      </c>
      <c r="E286" s="64">
        <v>1000000365</v>
      </c>
      <c r="F286" s="65" t="s">
        <v>273</v>
      </c>
      <c r="G286">
        <v>8.1999999999999993</v>
      </c>
    </row>
    <row r="287" spans="2:7" ht="14.25" customHeight="1">
      <c r="B287" s="23" t="s">
        <v>134</v>
      </c>
      <c r="C287" s="64" t="s">
        <v>73</v>
      </c>
      <c r="D287" s="64" t="s">
        <v>326</v>
      </c>
      <c r="E287" s="64">
        <v>1000000786</v>
      </c>
      <c r="F287" s="65" t="s">
        <v>327</v>
      </c>
      <c r="G287">
        <v>8.1999999999999993</v>
      </c>
    </row>
    <row r="288" spans="2:7" ht="14.25" customHeight="1">
      <c r="B288" s="128" t="s">
        <v>130</v>
      </c>
      <c r="C288" s="127" t="s">
        <v>521</v>
      </c>
      <c r="D288" s="127" t="s">
        <v>522</v>
      </c>
      <c r="E288" s="127">
        <v>1000004409</v>
      </c>
      <c r="F288" s="127" t="s">
        <v>523</v>
      </c>
      <c r="G288">
        <v>8.3333333333333304</v>
      </c>
    </row>
    <row r="289" spans="2:7" ht="14.25" customHeight="1">
      <c r="B289" s="128" t="s">
        <v>130</v>
      </c>
      <c r="C289" s="127" t="s">
        <v>521</v>
      </c>
      <c r="D289" s="127" t="s">
        <v>528</v>
      </c>
      <c r="E289" s="127">
        <v>1000004413</v>
      </c>
      <c r="F289" s="127" t="s">
        <v>529</v>
      </c>
      <c r="G289">
        <v>8.3333333333333304</v>
      </c>
    </row>
    <row r="290" spans="2:7" ht="14.25" customHeight="1">
      <c r="B290" s="113" t="s">
        <v>130</v>
      </c>
      <c r="C290" s="114" t="s">
        <v>120</v>
      </c>
      <c r="D290" s="114" t="s">
        <v>3238</v>
      </c>
      <c r="E290" s="114">
        <v>1000004436</v>
      </c>
      <c r="F290" s="114" t="s">
        <v>3239</v>
      </c>
      <c r="G290">
        <v>8.3333333333333304</v>
      </c>
    </row>
    <row r="291" spans="2:7" ht="14.25" customHeight="1">
      <c r="B291" s="113" t="s">
        <v>133</v>
      </c>
      <c r="C291" s="114" t="s">
        <v>52</v>
      </c>
      <c r="D291" s="114" t="s">
        <v>3241</v>
      </c>
      <c r="E291" s="114">
        <v>1000004444</v>
      </c>
      <c r="F291" s="114" t="s">
        <v>3242</v>
      </c>
      <c r="G291">
        <v>8.3333333333333304</v>
      </c>
    </row>
    <row r="292" spans="2:7" ht="14.25" customHeight="1">
      <c r="B292" s="23" t="s">
        <v>4046</v>
      </c>
      <c r="C292" s="64" t="s">
        <v>98</v>
      </c>
      <c r="D292" s="64" t="s">
        <v>2492</v>
      </c>
      <c r="E292" s="64">
        <v>1000002781</v>
      </c>
      <c r="F292" s="64" t="s">
        <v>2493</v>
      </c>
      <c r="G292">
        <v>8.6</v>
      </c>
    </row>
    <row r="293" spans="2:7" ht="14.25" customHeight="1">
      <c r="B293" s="23" t="s">
        <v>134</v>
      </c>
      <c r="C293" s="64" t="s">
        <v>81</v>
      </c>
      <c r="D293" s="64" t="s">
        <v>4235</v>
      </c>
      <c r="E293" s="64">
        <v>1000003801</v>
      </c>
      <c r="F293" s="64" t="s">
        <v>4236</v>
      </c>
      <c r="G293">
        <v>8.64</v>
      </c>
    </row>
    <row r="294" spans="2:7" ht="14.25" customHeight="1">
      <c r="B294" s="128" t="s">
        <v>133</v>
      </c>
      <c r="C294" s="127" t="s">
        <v>21</v>
      </c>
      <c r="D294" s="127" t="s">
        <v>3674</v>
      </c>
      <c r="E294" s="127">
        <v>1000004376</v>
      </c>
      <c r="F294" s="127" t="s">
        <v>4237</v>
      </c>
      <c r="G294">
        <v>8.6666666666666696</v>
      </c>
    </row>
    <row r="295" spans="2:7" ht="14.25" customHeight="1">
      <c r="B295" s="24" t="s">
        <v>134</v>
      </c>
      <c r="C295" s="125" t="s">
        <v>83</v>
      </c>
      <c r="D295" s="125" t="s">
        <v>298</v>
      </c>
      <c r="E295" s="125">
        <v>1000003895</v>
      </c>
      <c r="F295" s="125" t="s">
        <v>299</v>
      </c>
      <c r="G295">
        <v>8.6999999999999993</v>
      </c>
    </row>
    <row r="296" spans="2:7" ht="14.25" customHeight="1">
      <c r="B296" s="23" t="s">
        <v>133</v>
      </c>
      <c r="C296" s="64" t="s">
        <v>43</v>
      </c>
      <c r="D296" s="64" t="s">
        <v>1154</v>
      </c>
      <c r="E296" s="64">
        <v>1000000246</v>
      </c>
      <c r="F296" s="65" t="s">
        <v>1155</v>
      </c>
      <c r="G296">
        <v>8.8000000000000007</v>
      </c>
    </row>
    <row r="297" spans="2:7" ht="14.25" customHeight="1">
      <c r="B297" s="23" t="s">
        <v>133</v>
      </c>
      <c r="C297" s="63" t="s">
        <v>30</v>
      </c>
      <c r="D297" s="64" t="s">
        <v>873</v>
      </c>
      <c r="E297" s="64">
        <v>1000000477</v>
      </c>
      <c r="F297" s="65" t="s">
        <v>874</v>
      </c>
      <c r="G297">
        <v>9</v>
      </c>
    </row>
    <row r="298" spans="2:7" ht="14.25" customHeight="1">
      <c r="B298" s="23" t="s">
        <v>134</v>
      </c>
      <c r="C298" s="64" t="s">
        <v>74</v>
      </c>
      <c r="D298" s="64" t="s">
        <v>3917</v>
      </c>
      <c r="E298" s="64">
        <v>1000000055</v>
      </c>
      <c r="F298" s="65" t="s">
        <v>3918</v>
      </c>
      <c r="G298">
        <v>9</v>
      </c>
    </row>
    <row r="299" spans="2:7" ht="14.25" customHeight="1">
      <c r="B299" s="23" t="s">
        <v>134</v>
      </c>
      <c r="C299" s="64" t="s">
        <v>77</v>
      </c>
      <c r="D299" s="64" t="s">
        <v>1962</v>
      </c>
      <c r="E299" s="64">
        <v>1000000792</v>
      </c>
      <c r="F299" s="65" t="s">
        <v>1963</v>
      </c>
      <c r="G299">
        <v>9</v>
      </c>
    </row>
    <row r="300" spans="2:7" ht="14.25" customHeight="1">
      <c r="B300" s="23" t="s">
        <v>4046</v>
      </c>
      <c r="C300" s="64" t="s">
        <v>101</v>
      </c>
      <c r="D300" s="64" t="s">
        <v>356</v>
      </c>
      <c r="E300" s="64">
        <v>1000002024</v>
      </c>
      <c r="F300" s="65" t="s">
        <v>357</v>
      </c>
      <c r="G300">
        <v>9</v>
      </c>
    </row>
    <row r="301" spans="2:7" ht="14.25" customHeight="1">
      <c r="B301" s="23" t="s">
        <v>130</v>
      </c>
      <c r="C301" s="64" t="s">
        <v>120</v>
      </c>
      <c r="D301" s="64" t="s">
        <v>404</v>
      </c>
      <c r="E301" s="64">
        <v>1000003323</v>
      </c>
      <c r="F301" s="64" t="s">
        <v>405</v>
      </c>
      <c r="G301">
        <v>9</v>
      </c>
    </row>
    <row r="302" spans="2:7" ht="14.25" customHeight="1">
      <c r="B302" s="23" t="s">
        <v>130</v>
      </c>
      <c r="C302" s="64" t="s">
        <v>122</v>
      </c>
      <c r="D302" s="64" t="s">
        <v>4238</v>
      </c>
      <c r="E302" s="64">
        <v>1000001668</v>
      </c>
      <c r="F302" s="65" t="s">
        <v>4239</v>
      </c>
      <c r="G302">
        <v>9</v>
      </c>
    </row>
    <row r="303" spans="2:7" ht="14.25" customHeight="1">
      <c r="B303" s="23" t="s">
        <v>134</v>
      </c>
      <c r="C303" s="64" t="s">
        <v>84</v>
      </c>
      <c r="D303" s="64" t="s">
        <v>2930</v>
      </c>
      <c r="E303" s="64">
        <v>1000004156</v>
      </c>
      <c r="F303" s="65" t="s">
        <v>2931</v>
      </c>
      <c r="G303">
        <v>9</v>
      </c>
    </row>
    <row r="304" spans="2:7" ht="14.25" customHeight="1">
      <c r="B304" s="23" t="s">
        <v>133</v>
      </c>
      <c r="C304" s="64" t="s">
        <v>142</v>
      </c>
      <c r="D304" s="64" t="s">
        <v>2993</v>
      </c>
      <c r="E304" s="64">
        <v>1000004203</v>
      </c>
      <c r="F304" s="65" t="s">
        <v>2994</v>
      </c>
      <c r="G304">
        <v>9</v>
      </c>
    </row>
    <row r="305" spans="2:7" ht="14.25" customHeight="1">
      <c r="B305" s="23" t="s">
        <v>134</v>
      </c>
      <c r="C305" s="64" t="s">
        <v>74</v>
      </c>
      <c r="D305" s="64" t="s">
        <v>284</v>
      </c>
      <c r="E305" s="64">
        <v>1000000053</v>
      </c>
      <c r="F305" s="65" t="s">
        <v>285</v>
      </c>
      <c r="G305">
        <v>9.1</v>
      </c>
    </row>
    <row r="306" spans="2:7" ht="14.25" customHeight="1">
      <c r="B306" s="23" t="s">
        <v>4046</v>
      </c>
      <c r="C306" s="64" t="s">
        <v>98</v>
      </c>
      <c r="D306" s="64" t="s">
        <v>4240</v>
      </c>
      <c r="E306" s="64">
        <v>1000003633</v>
      </c>
      <c r="F306" s="64" t="s">
        <v>4241</v>
      </c>
      <c r="G306">
        <v>9.1</v>
      </c>
    </row>
    <row r="307" spans="2:7" ht="14.25" customHeight="1">
      <c r="B307" s="23" t="s">
        <v>133</v>
      </c>
      <c r="C307" s="64" t="s">
        <v>51</v>
      </c>
      <c r="D307" s="64" t="s">
        <v>1287</v>
      </c>
      <c r="E307" s="64">
        <v>1000000385</v>
      </c>
      <c r="F307" s="65" t="s">
        <v>1288</v>
      </c>
      <c r="G307">
        <v>9.1999999999999993</v>
      </c>
    </row>
    <row r="308" spans="2:7" ht="14.25" customHeight="1">
      <c r="B308" s="113" t="s">
        <v>134</v>
      </c>
      <c r="C308" s="114" t="s">
        <v>79</v>
      </c>
      <c r="D308" s="114" t="s">
        <v>3245</v>
      </c>
      <c r="E308" s="114">
        <v>1000000992</v>
      </c>
      <c r="F308" s="114" t="s">
        <v>3246</v>
      </c>
      <c r="G308">
        <v>9.1999999999999993</v>
      </c>
    </row>
    <row r="309" spans="2:7" ht="14.25" customHeight="1">
      <c r="B309" s="113" t="s">
        <v>4046</v>
      </c>
      <c r="C309" s="114" t="s">
        <v>98</v>
      </c>
      <c r="D309" s="114" t="s">
        <v>536</v>
      </c>
      <c r="E309" s="114">
        <v>1000004441</v>
      </c>
      <c r="F309" s="114" t="s">
        <v>537</v>
      </c>
      <c r="G309">
        <v>9.3333333333333304</v>
      </c>
    </row>
    <row r="310" spans="2:7" ht="14.25" customHeight="1">
      <c r="B310" s="23" t="s">
        <v>133</v>
      </c>
      <c r="C310" s="63" t="s">
        <v>24</v>
      </c>
      <c r="D310" s="64" t="s">
        <v>166</v>
      </c>
      <c r="E310" s="129">
        <v>1000003823</v>
      </c>
      <c r="F310" s="129" t="s">
        <v>167</v>
      </c>
      <c r="G310">
        <v>9.5</v>
      </c>
    </row>
    <row r="311" spans="2:7" ht="14.25" customHeight="1">
      <c r="B311" s="23" t="s">
        <v>4046</v>
      </c>
      <c r="C311" s="64" t="s">
        <v>93</v>
      </c>
      <c r="D311" s="64" t="s">
        <v>4242</v>
      </c>
      <c r="E311" s="64">
        <v>1000002792</v>
      </c>
      <c r="F311" s="64" t="s">
        <v>4243</v>
      </c>
      <c r="G311">
        <v>9.6</v>
      </c>
    </row>
    <row r="312" spans="2:7" ht="14.25" customHeight="1">
      <c r="B312" s="23" t="s">
        <v>4046</v>
      </c>
      <c r="C312" s="64" t="s">
        <v>93</v>
      </c>
      <c r="D312" s="64" t="s">
        <v>348</v>
      </c>
      <c r="E312" s="64">
        <v>1000003387</v>
      </c>
      <c r="F312" s="64" t="s">
        <v>349</v>
      </c>
      <c r="G312">
        <v>9.6</v>
      </c>
    </row>
    <row r="313" spans="2:7" ht="14.25" customHeight="1">
      <c r="B313" s="128" t="s">
        <v>133</v>
      </c>
      <c r="C313" s="127" t="s">
        <v>52</v>
      </c>
      <c r="D313" s="127" t="s">
        <v>3009</v>
      </c>
      <c r="E313" s="127">
        <v>1000000566</v>
      </c>
      <c r="F313" s="127" t="s">
        <v>3010</v>
      </c>
      <c r="G313">
        <v>9.6</v>
      </c>
    </row>
    <row r="314" spans="2:7" ht="14.25" customHeight="1">
      <c r="B314" s="24" t="s">
        <v>134</v>
      </c>
      <c r="C314" s="63" t="s">
        <v>65</v>
      </c>
      <c r="D314" s="125" t="s">
        <v>4244</v>
      </c>
      <c r="E314" s="125">
        <v>1000004018</v>
      </c>
      <c r="F314" s="125" t="s">
        <v>4245</v>
      </c>
      <c r="G314">
        <v>9.8000000000000007</v>
      </c>
    </row>
    <row r="315" spans="2:7" ht="14.25" customHeight="1">
      <c r="B315" s="23" t="s">
        <v>134</v>
      </c>
      <c r="C315" s="64" t="s">
        <v>79</v>
      </c>
      <c r="D315" s="64" t="s">
        <v>2231</v>
      </c>
      <c r="E315" s="64">
        <v>1000001001</v>
      </c>
      <c r="F315" s="65" t="s">
        <v>2232</v>
      </c>
      <c r="G315">
        <v>9.9</v>
      </c>
    </row>
    <row r="316" spans="2:7" ht="14.25" customHeight="1">
      <c r="B316" s="128" t="s">
        <v>130</v>
      </c>
      <c r="C316" s="127" t="s">
        <v>111</v>
      </c>
      <c r="D316" s="127" t="s">
        <v>3067</v>
      </c>
      <c r="E316" s="127">
        <v>1000001466</v>
      </c>
      <c r="F316" s="127" t="s">
        <v>3068</v>
      </c>
      <c r="G316">
        <v>9.9</v>
      </c>
    </row>
    <row r="317" spans="2:7" ht="14.25" customHeight="1">
      <c r="B317" s="23" t="s">
        <v>134</v>
      </c>
      <c r="C317" s="63" t="s">
        <v>65</v>
      </c>
      <c r="D317" s="64" t="s">
        <v>4246</v>
      </c>
      <c r="E317" s="64">
        <v>1000000516</v>
      </c>
      <c r="F317" s="65" t="s">
        <v>4247</v>
      </c>
      <c r="G317">
        <v>10</v>
      </c>
    </row>
    <row r="318" spans="2:7" ht="14.25" customHeight="1">
      <c r="B318" s="23" t="s">
        <v>134</v>
      </c>
      <c r="C318" s="63" t="s">
        <v>69</v>
      </c>
      <c r="D318" s="64" t="s">
        <v>282</v>
      </c>
      <c r="E318" s="64">
        <v>1000003637</v>
      </c>
      <c r="F318" s="64" t="s">
        <v>283</v>
      </c>
      <c r="G318">
        <v>10</v>
      </c>
    </row>
    <row r="319" spans="2:7" ht="14.25" customHeight="1">
      <c r="B319" s="24" t="s">
        <v>134</v>
      </c>
      <c r="C319" s="63" t="s">
        <v>65</v>
      </c>
      <c r="D319" s="125" t="s">
        <v>1771</v>
      </c>
      <c r="E319" s="125">
        <v>1000004076</v>
      </c>
      <c r="F319" s="125" t="s">
        <v>1772</v>
      </c>
      <c r="G319">
        <v>10</v>
      </c>
    </row>
    <row r="320" spans="2:7" ht="14.25" customHeight="1">
      <c r="B320" s="23" t="s">
        <v>134</v>
      </c>
      <c r="C320" s="64" t="s">
        <v>83</v>
      </c>
      <c r="D320" s="64" t="s">
        <v>2164</v>
      </c>
      <c r="E320" s="64">
        <v>1000001111</v>
      </c>
      <c r="F320" s="65" t="s">
        <v>2165</v>
      </c>
      <c r="G320">
        <v>10</v>
      </c>
    </row>
    <row r="321" spans="2:7" ht="14.25" customHeight="1">
      <c r="B321" s="23" t="s">
        <v>134</v>
      </c>
      <c r="C321" s="64" t="s">
        <v>71</v>
      </c>
      <c r="D321" s="64" t="s">
        <v>2281</v>
      </c>
      <c r="E321" s="64">
        <v>1000001088</v>
      </c>
      <c r="F321" s="65" t="s">
        <v>2282</v>
      </c>
      <c r="G321">
        <v>10</v>
      </c>
    </row>
    <row r="322" spans="2:7" ht="14.25" customHeight="1">
      <c r="B322" s="23" t="s">
        <v>4046</v>
      </c>
      <c r="C322" s="64" t="s">
        <v>105</v>
      </c>
      <c r="D322" s="64" t="s">
        <v>4248</v>
      </c>
      <c r="E322" s="64">
        <v>1000001629</v>
      </c>
      <c r="F322" s="65" t="s">
        <v>4249</v>
      </c>
      <c r="G322">
        <v>10</v>
      </c>
    </row>
    <row r="323" spans="2:7" ht="14.25" customHeight="1">
      <c r="B323" s="23" t="s">
        <v>130</v>
      </c>
      <c r="C323" s="64" t="s">
        <v>139</v>
      </c>
      <c r="D323" s="64" t="s">
        <v>388</v>
      </c>
      <c r="E323" s="64">
        <v>1000002638</v>
      </c>
      <c r="F323" s="65" t="s">
        <v>389</v>
      </c>
      <c r="G323">
        <v>10</v>
      </c>
    </row>
    <row r="324" spans="2:7" ht="14.25" customHeight="1">
      <c r="B324" s="23" t="s">
        <v>130</v>
      </c>
      <c r="C324" s="64" t="s">
        <v>118</v>
      </c>
      <c r="D324" s="64" t="s">
        <v>4250</v>
      </c>
      <c r="E324" s="64">
        <v>1000002662</v>
      </c>
      <c r="F324" s="64" t="s">
        <v>4251</v>
      </c>
      <c r="G324">
        <v>10</v>
      </c>
    </row>
    <row r="325" spans="2:7" ht="14.25" customHeight="1">
      <c r="B325" s="24" t="s">
        <v>130</v>
      </c>
      <c r="C325" s="125" t="s">
        <v>118</v>
      </c>
      <c r="D325" s="125" t="s">
        <v>2910</v>
      </c>
      <c r="E325" s="125">
        <v>1000004146</v>
      </c>
      <c r="F325" s="125" t="s">
        <v>2911</v>
      </c>
      <c r="G325">
        <v>10</v>
      </c>
    </row>
    <row r="326" spans="2:7" ht="14.25" customHeight="1">
      <c r="B326" s="128" t="s">
        <v>133</v>
      </c>
      <c r="C326" s="127" t="s">
        <v>41</v>
      </c>
      <c r="D326" s="127" t="s">
        <v>3578</v>
      </c>
      <c r="E326" s="127">
        <v>1000004264</v>
      </c>
      <c r="F326" s="127" t="s">
        <v>3579</v>
      </c>
      <c r="G326">
        <v>10</v>
      </c>
    </row>
    <row r="327" spans="2:7" ht="14.25" customHeight="1">
      <c r="B327" s="128" t="s">
        <v>134</v>
      </c>
      <c r="C327" s="127" t="s">
        <v>74</v>
      </c>
      <c r="D327" s="127" t="s">
        <v>3134</v>
      </c>
      <c r="E327" s="127">
        <v>1000004351</v>
      </c>
      <c r="F327" s="127" t="s">
        <v>3135</v>
      </c>
      <c r="G327">
        <v>10</v>
      </c>
    </row>
    <row r="328" spans="2:7" ht="14.25" customHeight="1">
      <c r="B328" s="128" t="s">
        <v>134</v>
      </c>
      <c r="C328" s="127" t="s">
        <v>74</v>
      </c>
      <c r="D328" s="127" t="s">
        <v>4252</v>
      </c>
      <c r="E328" s="127">
        <v>1000004350</v>
      </c>
      <c r="F328" s="127" t="s">
        <v>4253</v>
      </c>
      <c r="G328">
        <v>10</v>
      </c>
    </row>
    <row r="329" spans="2:7" ht="14.25" customHeight="1">
      <c r="B329" s="128" t="s">
        <v>130</v>
      </c>
      <c r="C329" s="127" t="s">
        <v>120</v>
      </c>
      <c r="D329" s="127" t="s">
        <v>3222</v>
      </c>
      <c r="E329" s="127">
        <v>1000001182</v>
      </c>
      <c r="F329" s="127" t="s">
        <v>3223</v>
      </c>
      <c r="G329">
        <v>10</v>
      </c>
    </row>
    <row r="330" spans="2:7" ht="14.25" customHeight="1">
      <c r="B330" s="113" t="s">
        <v>134</v>
      </c>
      <c r="C330" s="114" t="s">
        <v>71</v>
      </c>
      <c r="D330" s="114" t="s">
        <v>546</v>
      </c>
      <c r="E330" s="114">
        <v>1000004462</v>
      </c>
      <c r="F330" s="114" t="s">
        <v>547</v>
      </c>
      <c r="G330">
        <v>10</v>
      </c>
    </row>
    <row r="331" spans="2:7" ht="14.25" customHeight="1">
      <c r="B331" s="23" t="s">
        <v>130</v>
      </c>
      <c r="C331" s="64" t="s">
        <v>122</v>
      </c>
      <c r="D331" s="64" t="s">
        <v>2780</v>
      </c>
      <c r="E331" s="64">
        <v>1000001654</v>
      </c>
      <c r="F331" s="65" t="s">
        <v>2781</v>
      </c>
      <c r="G331">
        <v>10.1</v>
      </c>
    </row>
    <row r="332" spans="2:7" ht="14.25" customHeight="1">
      <c r="B332" s="23" t="s">
        <v>4046</v>
      </c>
      <c r="C332" s="64" t="s">
        <v>140</v>
      </c>
      <c r="D332" s="64" t="s">
        <v>328</v>
      </c>
      <c r="E332" s="64">
        <v>1000001998</v>
      </c>
      <c r="F332" s="65" t="s">
        <v>329</v>
      </c>
      <c r="G332">
        <v>10.199999999999999</v>
      </c>
    </row>
    <row r="333" spans="2:7" ht="14.25" customHeight="1">
      <c r="B333" s="23" t="s">
        <v>133</v>
      </c>
      <c r="C333" s="63" t="s">
        <v>21</v>
      </c>
      <c r="D333" s="64" t="s">
        <v>693</v>
      </c>
      <c r="E333" s="64">
        <v>1000001036</v>
      </c>
      <c r="F333" s="65" t="s">
        <v>694</v>
      </c>
      <c r="G333">
        <v>10.3</v>
      </c>
    </row>
    <row r="334" spans="2:7" ht="14.25" customHeight="1">
      <c r="B334" s="24" t="s">
        <v>133</v>
      </c>
      <c r="C334" s="125" t="s">
        <v>142</v>
      </c>
      <c r="D334" s="125" t="s">
        <v>1026</v>
      </c>
      <c r="E334" s="125">
        <v>1000003873</v>
      </c>
      <c r="F334" s="125" t="s">
        <v>1027</v>
      </c>
      <c r="G334">
        <v>10.3</v>
      </c>
    </row>
    <row r="335" spans="2:7" ht="14.25" customHeight="1">
      <c r="B335" s="23" t="s">
        <v>133</v>
      </c>
      <c r="C335" s="63" t="s">
        <v>21</v>
      </c>
      <c r="D335" s="64" t="s">
        <v>3899</v>
      </c>
      <c r="E335" s="64">
        <v>1000000642</v>
      </c>
      <c r="F335" s="65" t="s">
        <v>3900</v>
      </c>
      <c r="G335">
        <v>10.4</v>
      </c>
    </row>
    <row r="336" spans="2:7" ht="14.25" customHeight="1">
      <c r="B336" s="24" t="s">
        <v>133</v>
      </c>
      <c r="C336" s="63" t="s">
        <v>21</v>
      </c>
      <c r="D336" s="125" t="s">
        <v>747</v>
      </c>
      <c r="E336" s="125">
        <v>1000004043</v>
      </c>
      <c r="F336" s="125" t="s">
        <v>748</v>
      </c>
      <c r="G336">
        <v>10.4</v>
      </c>
    </row>
    <row r="337" spans="2:7" ht="14.25" customHeight="1">
      <c r="B337" s="23" t="s">
        <v>134</v>
      </c>
      <c r="C337" s="64" t="s">
        <v>67</v>
      </c>
      <c r="D337" s="64" t="s">
        <v>1789</v>
      </c>
      <c r="E337" s="64">
        <v>1000000549</v>
      </c>
      <c r="F337" s="65" t="s">
        <v>1790</v>
      </c>
      <c r="G337">
        <v>10.4</v>
      </c>
    </row>
    <row r="338" spans="2:7" ht="14.25" customHeight="1">
      <c r="B338" s="23" t="s">
        <v>4046</v>
      </c>
      <c r="C338" s="64" t="s">
        <v>97</v>
      </c>
      <c r="D338" s="64" t="s">
        <v>2630</v>
      </c>
      <c r="E338" s="64">
        <v>1000001371</v>
      </c>
      <c r="F338" s="65" t="s">
        <v>2631</v>
      </c>
      <c r="G338">
        <v>10.4</v>
      </c>
    </row>
    <row r="339" spans="2:7" ht="14.25" customHeight="1">
      <c r="B339" s="128" t="s">
        <v>130</v>
      </c>
      <c r="C339" s="127" t="s">
        <v>120</v>
      </c>
      <c r="D339" s="127" t="s">
        <v>4254</v>
      </c>
      <c r="E339" s="127">
        <v>1000002533</v>
      </c>
      <c r="F339" s="127" t="s">
        <v>4255</v>
      </c>
      <c r="G339">
        <v>10.5</v>
      </c>
    </row>
    <row r="340" spans="2:7" ht="14.25" customHeight="1">
      <c r="B340" s="23" t="s">
        <v>133</v>
      </c>
      <c r="C340" s="64" t="s">
        <v>48</v>
      </c>
      <c r="D340" s="64" t="s">
        <v>240</v>
      </c>
      <c r="E340" s="64">
        <v>1000003136</v>
      </c>
      <c r="F340" s="65" t="s">
        <v>241</v>
      </c>
      <c r="G340">
        <v>10.6</v>
      </c>
    </row>
    <row r="341" spans="2:7" ht="14.25" customHeight="1">
      <c r="B341" s="24" t="s">
        <v>133</v>
      </c>
      <c r="C341" s="125" t="s">
        <v>52</v>
      </c>
      <c r="D341" s="125" t="s">
        <v>1339</v>
      </c>
      <c r="E341" s="125">
        <v>1000004104</v>
      </c>
      <c r="F341" s="125" t="s">
        <v>1340</v>
      </c>
      <c r="G341">
        <v>10.6</v>
      </c>
    </row>
    <row r="342" spans="2:7" ht="14.25" customHeight="1">
      <c r="B342" s="23" t="s">
        <v>133</v>
      </c>
      <c r="C342" s="64" t="s">
        <v>142</v>
      </c>
      <c r="D342" s="64" t="s">
        <v>1002</v>
      </c>
      <c r="E342" s="64">
        <v>1000002610</v>
      </c>
      <c r="F342" s="65" t="s">
        <v>1003</v>
      </c>
      <c r="G342">
        <v>10.7</v>
      </c>
    </row>
    <row r="343" spans="2:7" ht="14.25" customHeight="1">
      <c r="B343" s="128" t="s">
        <v>134</v>
      </c>
      <c r="C343" s="127" t="s">
        <v>84</v>
      </c>
      <c r="D343" s="127" t="s">
        <v>470</v>
      </c>
      <c r="E343" s="127">
        <v>1000004262</v>
      </c>
      <c r="F343" s="127" t="s">
        <v>471</v>
      </c>
      <c r="G343">
        <v>10.7</v>
      </c>
    </row>
    <row r="344" spans="2:7" ht="14.25" customHeight="1">
      <c r="B344" s="23" t="s">
        <v>134</v>
      </c>
      <c r="C344" s="64" t="s">
        <v>67</v>
      </c>
      <c r="D344" s="64" t="s">
        <v>1785</v>
      </c>
      <c r="E344" s="64">
        <v>1000000541</v>
      </c>
      <c r="F344" s="65" t="s">
        <v>1786</v>
      </c>
      <c r="G344">
        <v>10.8</v>
      </c>
    </row>
    <row r="345" spans="2:7" ht="14.25" customHeight="1">
      <c r="B345" s="23" t="s">
        <v>133</v>
      </c>
      <c r="C345" s="64" t="s">
        <v>141</v>
      </c>
      <c r="D345" s="64" t="s">
        <v>982</v>
      </c>
      <c r="E345" s="64">
        <v>1000003816</v>
      </c>
      <c r="F345" s="64" t="s">
        <v>983</v>
      </c>
      <c r="G345">
        <v>11</v>
      </c>
    </row>
    <row r="346" spans="2:7" ht="14.25" customHeight="1">
      <c r="B346" s="23" t="s">
        <v>133</v>
      </c>
      <c r="C346" s="64" t="s">
        <v>40</v>
      </c>
      <c r="D346" s="64" t="s">
        <v>208</v>
      </c>
      <c r="E346" s="64">
        <v>1000000278</v>
      </c>
      <c r="F346" s="65" t="s">
        <v>209</v>
      </c>
      <c r="G346">
        <v>11</v>
      </c>
    </row>
    <row r="347" spans="2:7" ht="14.25" customHeight="1">
      <c r="B347" s="23" t="s">
        <v>133</v>
      </c>
      <c r="C347" s="64" t="s">
        <v>43</v>
      </c>
      <c r="D347" s="64" t="s">
        <v>1156</v>
      </c>
      <c r="E347" s="64">
        <v>1000000811</v>
      </c>
      <c r="F347" s="65" t="s">
        <v>1157</v>
      </c>
      <c r="G347">
        <v>11</v>
      </c>
    </row>
    <row r="348" spans="2:7" ht="14.25" customHeight="1">
      <c r="B348" s="23" t="s">
        <v>134</v>
      </c>
      <c r="C348" s="64" t="s">
        <v>74</v>
      </c>
      <c r="D348" s="64" t="s">
        <v>1893</v>
      </c>
      <c r="E348" s="64">
        <v>1000000023</v>
      </c>
      <c r="F348" s="65" t="s">
        <v>1894</v>
      </c>
      <c r="G348">
        <v>11</v>
      </c>
    </row>
    <row r="349" spans="2:7" ht="14.25" customHeight="1">
      <c r="B349" s="23" t="s">
        <v>134</v>
      </c>
      <c r="C349" s="64" t="s">
        <v>73</v>
      </c>
      <c r="D349" s="64" t="s">
        <v>4256</v>
      </c>
      <c r="E349" s="64">
        <v>1000001092</v>
      </c>
      <c r="F349" s="65" t="s">
        <v>4257</v>
      </c>
      <c r="G349">
        <v>11</v>
      </c>
    </row>
    <row r="350" spans="2:7" ht="14.25" customHeight="1">
      <c r="B350" s="23" t="s">
        <v>130</v>
      </c>
      <c r="C350" s="64" t="s">
        <v>139</v>
      </c>
      <c r="D350" s="64" t="s">
        <v>386</v>
      </c>
      <c r="E350" s="64">
        <v>1000002074</v>
      </c>
      <c r="F350" s="65" t="s">
        <v>387</v>
      </c>
      <c r="G350">
        <v>11</v>
      </c>
    </row>
    <row r="351" spans="2:7" ht="14.25" customHeight="1">
      <c r="B351" s="23" t="s">
        <v>133</v>
      </c>
      <c r="C351" s="64" t="s">
        <v>52</v>
      </c>
      <c r="D351" s="130" t="s">
        <v>462</v>
      </c>
      <c r="E351" s="64">
        <v>1000004202</v>
      </c>
      <c r="F351" s="65" t="s">
        <v>463</v>
      </c>
      <c r="G351">
        <v>11</v>
      </c>
    </row>
    <row r="352" spans="2:7" ht="14.25" customHeight="1">
      <c r="B352" s="128" t="s">
        <v>130</v>
      </c>
      <c r="C352" s="127" t="s">
        <v>113</v>
      </c>
      <c r="D352" s="127" t="s">
        <v>4258</v>
      </c>
      <c r="E352" s="127">
        <v>1000004269</v>
      </c>
      <c r="F352" s="127" t="s">
        <v>4259</v>
      </c>
      <c r="G352">
        <v>11</v>
      </c>
    </row>
    <row r="353" spans="2:7" ht="14.25" customHeight="1">
      <c r="B353" s="23" t="s">
        <v>134</v>
      </c>
      <c r="C353" s="64" t="s">
        <v>58</v>
      </c>
      <c r="D353" s="64" t="s">
        <v>1400</v>
      </c>
      <c r="E353" s="64">
        <v>1000003483</v>
      </c>
      <c r="F353" s="64" t="s">
        <v>1401</v>
      </c>
      <c r="G353">
        <v>11.2</v>
      </c>
    </row>
    <row r="354" spans="2:7" ht="14.25" customHeight="1">
      <c r="B354" s="24" t="s">
        <v>134</v>
      </c>
      <c r="C354" s="125" t="s">
        <v>78</v>
      </c>
      <c r="D354" s="125" t="s">
        <v>2064</v>
      </c>
      <c r="E354" s="125">
        <v>1000004026</v>
      </c>
      <c r="F354" s="125" t="s">
        <v>2065</v>
      </c>
      <c r="G354">
        <v>11.2</v>
      </c>
    </row>
    <row r="355" spans="2:7" ht="14.25" customHeight="1">
      <c r="B355" s="23" t="s">
        <v>4046</v>
      </c>
      <c r="C355" s="64" t="s">
        <v>140</v>
      </c>
      <c r="D355" s="64" t="s">
        <v>2377</v>
      </c>
      <c r="E355" s="64">
        <v>1000003610</v>
      </c>
      <c r="F355" s="65" t="s">
        <v>2378</v>
      </c>
      <c r="G355">
        <v>11.2</v>
      </c>
    </row>
    <row r="356" spans="2:7" ht="14.25" customHeight="1">
      <c r="B356" s="23" t="s">
        <v>4046</v>
      </c>
      <c r="C356" s="64" t="s">
        <v>93</v>
      </c>
      <c r="D356" s="64" t="s">
        <v>344</v>
      </c>
      <c r="E356" s="64">
        <v>1000001455</v>
      </c>
      <c r="F356" s="65" t="s">
        <v>345</v>
      </c>
      <c r="G356">
        <v>11.2</v>
      </c>
    </row>
    <row r="357" spans="2:7" ht="14.25" customHeight="1">
      <c r="B357" s="23" t="s">
        <v>130</v>
      </c>
      <c r="C357" s="64" t="s">
        <v>113</v>
      </c>
      <c r="D357" s="64" t="s">
        <v>2850</v>
      </c>
      <c r="E357" s="64">
        <v>1000001724</v>
      </c>
      <c r="F357" s="65" t="s">
        <v>2851</v>
      </c>
      <c r="G357">
        <v>11.45</v>
      </c>
    </row>
    <row r="358" spans="2:7" ht="14.25" customHeight="1">
      <c r="B358" s="128" t="s">
        <v>4046</v>
      </c>
      <c r="C358" s="127" t="s">
        <v>101</v>
      </c>
      <c r="D358" s="127" t="s">
        <v>519</v>
      </c>
      <c r="E358" s="127">
        <v>1000004396</v>
      </c>
      <c r="F358" s="127" t="s">
        <v>520</v>
      </c>
      <c r="G358">
        <v>11.5</v>
      </c>
    </row>
    <row r="359" spans="2:7" ht="14.25" customHeight="1">
      <c r="B359" s="24" t="s">
        <v>133</v>
      </c>
      <c r="C359" s="125" t="s">
        <v>37</v>
      </c>
      <c r="D359" s="125" t="s">
        <v>204</v>
      </c>
      <c r="E359" s="125">
        <v>1000004034</v>
      </c>
      <c r="F359" s="125" t="s">
        <v>205</v>
      </c>
      <c r="G359">
        <v>11.63</v>
      </c>
    </row>
    <row r="360" spans="2:7" ht="14.25" customHeight="1">
      <c r="B360" s="23" t="s">
        <v>134</v>
      </c>
      <c r="C360" s="64" t="s">
        <v>58</v>
      </c>
      <c r="D360" s="64" t="s">
        <v>262</v>
      </c>
      <c r="E360" s="64">
        <v>1000004100</v>
      </c>
      <c r="F360" s="65" t="s">
        <v>263</v>
      </c>
      <c r="G360">
        <v>11.7</v>
      </c>
    </row>
    <row r="361" spans="2:7" ht="14.25" customHeight="1">
      <c r="B361" s="23" t="s">
        <v>134</v>
      </c>
      <c r="C361" s="64" t="s">
        <v>62</v>
      </c>
      <c r="D361" s="64" t="s">
        <v>1576</v>
      </c>
      <c r="E361" s="64">
        <v>1000003592</v>
      </c>
      <c r="F361" s="64" t="s">
        <v>1577</v>
      </c>
      <c r="G361">
        <v>11.7</v>
      </c>
    </row>
    <row r="362" spans="2:7" ht="14.25" customHeight="1">
      <c r="B362" s="23" t="s">
        <v>4046</v>
      </c>
      <c r="C362" s="64" t="s">
        <v>101</v>
      </c>
      <c r="D362" s="64" t="s">
        <v>3929</v>
      </c>
      <c r="E362" s="64">
        <v>1000001922</v>
      </c>
      <c r="F362" s="65" t="s">
        <v>3930</v>
      </c>
      <c r="G362">
        <v>11.7</v>
      </c>
    </row>
    <row r="363" spans="2:7" ht="14.25" customHeight="1">
      <c r="B363" s="23" t="s">
        <v>134</v>
      </c>
      <c r="C363" s="64" t="s">
        <v>81</v>
      </c>
      <c r="D363" s="64" t="s">
        <v>2140</v>
      </c>
      <c r="E363" s="64">
        <v>1000003796</v>
      </c>
      <c r="F363" s="64" t="s">
        <v>2141</v>
      </c>
      <c r="G363">
        <v>11.8</v>
      </c>
    </row>
    <row r="364" spans="2:7" ht="14.25" customHeight="1">
      <c r="B364" s="23" t="s">
        <v>134</v>
      </c>
      <c r="C364" s="64" t="s">
        <v>79</v>
      </c>
      <c r="D364" s="64" t="s">
        <v>2221</v>
      </c>
      <c r="E364" s="64">
        <v>1000000999</v>
      </c>
      <c r="F364" s="65" t="s">
        <v>2222</v>
      </c>
      <c r="G364">
        <v>11.8</v>
      </c>
    </row>
    <row r="365" spans="2:7" ht="14.25" customHeight="1">
      <c r="B365" s="23" t="s">
        <v>133</v>
      </c>
      <c r="C365" s="63" t="s">
        <v>24</v>
      </c>
      <c r="D365" s="64" t="s">
        <v>729</v>
      </c>
      <c r="E365" s="64">
        <v>1000003607</v>
      </c>
      <c r="F365" s="64" t="s">
        <v>730</v>
      </c>
      <c r="G365">
        <v>12</v>
      </c>
    </row>
    <row r="366" spans="2:7" ht="14.25" customHeight="1">
      <c r="B366" s="23" t="s">
        <v>133</v>
      </c>
      <c r="C366" s="64" t="s">
        <v>37</v>
      </c>
      <c r="D366" s="64" t="s">
        <v>196</v>
      </c>
      <c r="E366" s="64">
        <v>1000000413</v>
      </c>
      <c r="F366" s="65" t="s">
        <v>197</v>
      </c>
      <c r="G366">
        <v>12</v>
      </c>
    </row>
    <row r="367" spans="2:7" ht="14.25" customHeight="1">
      <c r="B367" s="23" t="s">
        <v>133</v>
      </c>
      <c r="C367" s="64" t="s">
        <v>47</v>
      </c>
      <c r="D367" s="64" t="s">
        <v>4260</v>
      </c>
      <c r="E367" s="64">
        <v>1000001076</v>
      </c>
      <c r="F367" s="65" t="s">
        <v>4261</v>
      </c>
      <c r="G367">
        <v>12</v>
      </c>
    </row>
    <row r="368" spans="2:7" ht="14.25" customHeight="1">
      <c r="B368" s="23" t="s">
        <v>134</v>
      </c>
      <c r="C368" s="64" t="s">
        <v>64</v>
      </c>
      <c r="D368" s="64" t="s">
        <v>1588</v>
      </c>
      <c r="E368" s="64">
        <v>1000000609</v>
      </c>
      <c r="F368" s="65" t="s">
        <v>1589</v>
      </c>
      <c r="G368">
        <v>12</v>
      </c>
    </row>
    <row r="369" spans="2:7" ht="14.25" customHeight="1">
      <c r="B369" s="23" t="s">
        <v>134</v>
      </c>
      <c r="C369" s="64" t="s">
        <v>73</v>
      </c>
      <c r="D369" s="64" t="s">
        <v>4262</v>
      </c>
      <c r="E369" s="64">
        <v>1000003753</v>
      </c>
      <c r="F369" s="64" t="s">
        <v>4263</v>
      </c>
      <c r="G369">
        <v>12</v>
      </c>
    </row>
    <row r="370" spans="2:7" ht="14.25" customHeight="1">
      <c r="B370" s="23" t="s">
        <v>133</v>
      </c>
      <c r="C370" s="63" t="s">
        <v>27</v>
      </c>
      <c r="D370" s="64" t="s">
        <v>4264</v>
      </c>
      <c r="E370" s="64">
        <v>1000004194</v>
      </c>
      <c r="F370" s="65" t="s">
        <v>4265</v>
      </c>
      <c r="G370">
        <v>12</v>
      </c>
    </row>
    <row r="371" spans="2:7" ht="14.25" customHeight="1">
      <c r="B371" s="23" t="s">
        <v>134</v>
      </c>
      <c r="C371" s="64" t="s">
        <v>58</v>
      </c>
      <c r="D371" s="64" t="s">
        <v>1412</v>
      </c>
      <c r="E371" s="64">
        <v>1000000290</v>
      </c>
      <c r="F371" s="65" t="s">
        <v>1413</v>
      </c>
      <c r="G371">
        <v>12.2</v>
      </c>
    </row>
    <row r="372" spans="2:7" ht="14.25" customHeight="1">
      <c r="B372" s="128" t="s">
        <v>133</v>
      </c>
      <c r="C372" s="127" t="s">
        <v>145</v>
      </c>
      <c r="D372" s="127" t="s">
        <v>3132</v>
      </c>
      <c r="E372" s="127">
        <v>1000004322</v>
      </c>
      <c r="F372" s="127" t="s">
        <v>3133</v>
      </c>
      <c r="G372">
        <v>12.2</v>
      </c>
    </row>
    <row r="373" spans="2:7" ht="14.25" customHeight="1">
      <c r="B373" s="23" t="s">
        <v>134</v>
      </c>
      <c r="C373" s="64" t="s">
        <v>67</v>
      </c>
      <c r="D373" s="64" t="s">
        <v>1819</v>
      </c>
      <c r="E373" s="64">
        <v>1000000959</v>
      </c>
      <c r="F373" s="65" t="s">
        <v>1820</v>
      </c>
      <c r="G373">
        <v>12.3</v>
      </c>
    </row>
    <row r="374" spans="2:7" ht="14.25" customHeight="1">
      <c r="B374" s="128" t="s">
        <v>133</v>
      </c>
      <c r="C374" s="127" t="s">
        <v>141</v>
      </c>
      <c r="D374" s="127" t="s">
        <v>4266</v>
      </c>
      <c r="E374" s="127">
        <v>1000000083</v>
      </c>
      <c r="F374" s="127" t="s">
        <v>4267</v>
      </c>
      <c r="G374">
        <v>12.3</v>
      </c>
    </row>
    <row r="375" spans="2:7" ht="14.25" customHeight="1">
      <c r="B375" s="23" t="s">
        <v>133</v>
      </c>
      <c r="C375" s="64" t="s">
        <v>141</v>
      </c>
      <c r="D375" s="64" t="s">
        <v>3730</v>
      </c>
      <c r="E375" s="64">
        <v>1000000832</v>
      </c>
      <c r="F375" s="65" t="s">
        <v>3731</v>
      </c>
      <c r="G375">
        <v>12.4</v>
      </c>
    </row>
    <row r="376" spans="2:7" ht="14.25" customHeight="1">
      <c r="B376" s="128" t="s">
        <v>133</v>
      </c>
      <c r="C376" s="127" t="s">
        <v>40</v>
      </c>
      <c r="D376" s="127" t="s">
        <v>499</v>
      </c>
      <c r="E376" s="127">
        <v>1000004336</v>
      </c>
      <c r="F376" s="127" t="s">
        <v>500</v>
      </c>
      <c r="G376">
        <v>12.5</v>
      </c>
    </row>
    <row r="377" spans="2:7" ht="14.25" customHeight="1">
      <c r="B377" s="128" t="s">
        <v>4046</v>
      </c>
      <c r="C377" s="127" t="s">
        <v>98</v>
      </c>
      <c r="D377" s="127" t="s">
        <v>3230</v>
      </c>
      <c r="E377" s="127">
        <v>1000004418</v>
      </c>
      <c r="F377" s="127" t="s">
        <v>3231</v>
      </c>
      <c r="G377">
        <v>12.5</v>
      </c>
    </row>
    <row r="378" spans="2:7" ht="14.25" customHeight="1">
      <c r="B378" s="24" t="s">
        <v>133</v>
      </c>
      <c r="C378" s="63" t="s">
        <v>24</v>
      </c>
      <c r="D378" s="125" t="s">
        <v>3616</v>
      </c>
      <c r="E378" s="125">
        <v>1000003906</v>
      </c>
      <c r="F378" s="125" t="s">
        <v>3617</v>
      </c>
      <c r="G378">
        <v>12.6</v>
      </c>
    </row>
    <row r="379" spans="2:7" ht="14.25" customHeight="1">
      <c r="B379" s="24" t="s">
        <v>134</v>
      </c>
      <c r="C379" s="125" t="s">
        <v>61</v>
      </c>
      <c r="D379" s="125" t="s">
        <v>2872</v>
      </c>
      <c r="E379" s="125">
        <v>1000004112</v>
      </c>
      <c r="F379" s="125" t="s">
        <v>2873</v>
      </c>
      <c r="G379">
        <v>12.6</v>
      </c>
    </row>
    <row r="380" spans="2:7" ht="14.25" customHeight="1">
      <c r="B380" s="23" t="s">
        <v>134</v>
      </c>
      <c r="C380" s="64" t="s">
        <v>77</v>
      </c>
      <c r="D380" s="64" t="s">
        <v>1990</v>
      </c>
      <c r="E380" s="64">
        <v>1000003692</v>
      </c>
      <c r="F380" s="65" t="s">
        <v>1991</v>
      </c>
      <c r="G380">
        <v>12.8</v>
      </c>
    </row>
    <row r="381" spans="2:7" ht="14.25" customHeight="1">
      <c r="B381" s="128" t="s">
        <v>4046</v>
      </c>
      <c r="C381" s="127" t="s">
        <v>105</v>
      </c>
      <c r="D381" s="127" t="s">
        <v>3236</v>
      </c>
      <c r="E381" s="127">
        <v>1000002018</v>
      </c>
      <c r="F381" s="127" t="s">
        <v>3237</v>
      </c>
      <c r="G381">
        <v>12.8</v>
      </c>
    </row>
    <row r="382" spans="2:7" ht="14.25" customHeight="1">
      <c r="B382" s="23" t="s">
        <v>4046</v>
      </c>
      <c r="C382" s="64" t="s">
        <v>101</v>
      </c>
      <c r="D382" s="64" t="s">
        <v>352</v>
      </c>
      <c r="E382" s="64">
        <v>1000001924</v>
      </c>
      <c r="F382" s="65" t="s">
        <v>353</v>
      </c>
      <c r="G382">
        <v>12.9</v>
      </c>
    </row>
    <row r="383" spans="2:7" ht="14.25" customHeight="1">
      <c r="B383" s="23" t="s">
        <v>130</v>
      </c>
      <c r="C383" s="64" t="s">
        <v>108</v>
      </c>
      <c r="D383" s="64" t="s">
        <v>2686</v>
      </c>
      <c r="E383" s="64">
        <v>1000002867</v>
      </c>
      <c r="F383" s="65" t="s">
        <v>2687</v>
      </c>
      <c r="G383">
        <v>12.9</v>
      </c>
    </row>
    <row r="384" spans="2:7" ht="14.25" customHeight="1">
      <c r="B384" s="23" t="s">
        <v>133</v>
      </c>
      <c r="C384" s="64" t="s">
        <v>145</v>
      </c>
      <c r="D384" s="64" t="s">
        <v>212</v>
      </c>
      <c r="E384" s="64">
        <v>1000000719</v>
      </c>
      <c r="F384" s="65" t="s">
        <v>213</v>
      </c>
      <c r="G384">
        <v>13</v>
      </c>
    </row>
    <row r="385" spans="2:7" ht="14.25" customHeight="1">
      <c r="B385" s="23" t="s">
        <v>134</v>
      </c>
      <c r="C385" s="63" t="s">
        <v>69</v>
      </c>
      <c r="D385" s="64" t="s">
        <v>1634</v>
      </c>
      <c r="E385" s="64">
        <v>1000000487</v>
      </c>
      <c r="F385" s="65" t="s">
        <v>1635</v>
      </c>
      <c r="G385">
        <v>13</v>
      </c>
    </row>
    <row r="386" spans="2:7" ht="14.25" customHeight="1">
      <c r="B386" s="23" t="s">
        <v>134</v>
      </c>
      <c r="C386" s="63" t="s">
        <v>69</v>
      </c>
      <c r="D386" s="64" t="s">
        <v>1710</v>
      </c>
      <c r="E386" s="64">
        <v>1000000936</v>
      </c>
      <c r="F386" s="65" t="s">
        <v>1711</v>
      </c>
      <c r="G386">
        <v>13</v>
      </c>
    </row>
    <row r="387" spans="2:7" ht="14.25" customHeight="1">
      <c r="B387" s="23" t="s">
        <v>4046</v>
      </c>
      <c r="C387" s="64" t="s">
        <v>105</v>
      </c>
      <c r="D387" s="64" t="s">
        <v>2598</v>
      </c>
      <c r="E387" s="64">
        <v>1000002072</v>
      </c>
      <c r="F387" s="65" t="s">
        <v>2599</v>
      </c>
      <c r="G387">
        <v>13</v>
      </c>
    </row>
    <row r="388" spans="2:7" ht="14.25" customHeight="1">
      <c r="B388" s="23" t="s">
        <v>130</v>
      </c>
      <c r="C388" s="64" t="s">
        <v>139</v>
      </c>
      <c r="D388" s="125" t="s">
        <v>2724</v>
      </c>
      <c r="E388" s="125">
        <v>1000004012</v>
      </c>
      <c r="F388" s="125" t="s">
        <v>2725</v>
      </c>
      <c r="G388">
        <v>13</v>
      </c>
    </row>
    <row r="389" spans="2:7" ht="14.25" customHeight="1">
      <c r="B389" s="23" t="s">
        <v>130</v>
      </c>
      <c r="C389" s="64" t="s">
        <v>113</v>
      </c>
      <c r="D389" s="64" t="s">
        <v>4268</v>
      </c>
      <c r="E389" s="64">
        <v>1000002683</v>
      </c>
      <c r="F389" s="64" t="s">
        <v>4269</v>
      </c>
      <c r="G389">
        <v>13</v>
      </c>
    </row>
    <row r="390" spans="2:7" ht="14.25" customHeight="1">
      <c r="B390" s="23" t="s">
        <v>130</v>
      </c>
      <c r="C390" s="64" t="s">
        <v>120</v>
      </c>
      <c r="D390" s="64" t="s">
        <v>458</v>
      </c>
      <c r="E390" s="64">
        <v>1000001184</v>
      </c>
      <c r="F390" s="65" t="s">
        <v>459</v>
      </c>
      <c r="G390">
        <v>13</v>
      </c>
    </row>
    <row r="391" spans="2:7" ht="14.25" customHeight="1">
      <c r="B391" s="128" t="s">
        <v>130</v>
      </c>
      <c r="C391" s="127" t="s">
        <v>122</v>
      </c>
      <c r="D391" s="127" t="s">
        <v>3057</v>
      </c>
      <c r="E391" s="127">
        <v>1000002528</v>
      </c>
      <c r="F391" s="127" t="s">
        <v>3058</v>
      </c>
      <c r="G391">
        <v>13</v>
      </c>
    </row>
    <row r="392" spans="2:7" ht="14.25" customHeight="1">
      <c r="B392" s="23" t="s">
        <v>134</v>
      </c>
      <c r="C392" s="64" t="s">
        <v>79</v>
      </c>
      <c r="D392" s="64" t="s">
        <v>2239</v>
      </c>
      <c r="E392" s="64">
        <v>1000003677</v>
      </c>
      <c r="F392" s="64" t="s">
        <v>2240</v>
      </c>
      <c r="G392">
        <v>13.03</v>
      </c>
    </row>
    <row r="393" spans="2:7" ht="14.25" customHeight="1">
      <c r="B393" s="23" t="s">
        <v>133</v>
      </c>
      <c r="C393" s="63" t="s">
        <v>27</v>
      </c>
      <c r="D393" s="64" t="s">
        <v>829</v>
      </c>
      <c r="E393" s="64">
        <v>1000003193</v>
      </c>
      <c r="F393" s="65" t="s">
        <v>830</v>
      </c>
      <c r="G393">
        <v>13.1</v>
      </c>
    </row>
    <row r="394" spans="2:7" ht="14.25" customHeight="1">
      <c r="B394" s="23" t="s">
        <v>4046</v>
      </c>
      <c r="C394" s="64" t="s">
        <v>98</v>
      </c>
      <c r="D394" s="64" t="s">
        <v>2476</v>
      </c>
      <c r="E394" s="64">
        <v>1000002667</v>
      </c>
      <c r="F394" s="64" t="s">
        <v>2477</v>
      </c>
      <c r="G394">
        <v>13.3</v>
      </c>
    </row>
    <row r="395" spans="2:7" ht="14.25" customHeight="1">
      <c r="B395" s="128" t="s">
        <v>133</v>
      </c>
      <c r="C395" s="63" t="s">
        <v>27</v>
      </c>
      <c r="D395" s="127" t="s">
        <v>3089</v>
      </c>
      <c r="E395" s="127">
        <v>1000004292</v>
      </c>
      <c r="F395" s="127" t="s">
        <v>3090</v>
      </c>
      <c r="G395">
        <v>13.3</v>
      </c>
    </row>
    <row r="396" spans="2:7" ht="14.25" customHeight="1">
      <c r="B396" s="113" t="s">
        <v>133</v>
      </c>
      <c r="C396" s="114" t="s">
        <v>43</v>
      </c>
      <c r="D396" s="114" t="s">
        <v>3261</v>
      </c>
      <c r="E396" s="114">
        <v>1000004454</v>
      </c>
      <c r="F396" s="114" t="s">
        <v>1394</v>
      </c>
      <c r="G396">
        <v>13.3333333333333</v>
      </c>
    </row>
    <row r="397" spans="2:7" ht="14.25" customHeight="1">
      <c r="B397" s="128" t="s">
        <v>134</v>
      </c>
      <c r="C397" s="127" t="s">
        <v>67</v>
      </c>
      <c r="D397" s="127" t="s">
        <v>3234</v>
      </c>
      <c r="E397" s="127">
        <v>1000004420</v>
      </c>
      <c r="F397" s="127" t="s">
        <v>3235</v>
      </c>
      <c r="G397">
        <v>13.6666666666667</v>
      </c>
    </row>
    <row r="398" spans="2:7" ht="14.25" customHeight="1">
      <c r="B398" s="23" t="s">
        <v>133</v>
      </c>
      <c r="C398" s="64" t="s">
        <v>51</v>
      </c>
      <c r="D398" s="64" t="s">
        <v>244</v>
      </c>
      <c r="E398" s="64">
        <v>1000000380</v>
      </c>
      <c r="F398" s="65" t="s">
        <v>245</v>
      </c>
      <c r="G398">
        <v>13.8</v>
      </c>
    </row>
    <row r="399" spans="2:7" ht="14.25" customHeight="1">
      <c r="B399" s="23" t="s">
        <v>4046</v>
      </c>
      <c r="C399" s="64" t="s">
        <v>98</v>
      </c>
      <c r="D399" s="64" t="s">
        <v>2478</v>
      </c>
      <c r="E399" s="64">
        <v>1000002659</v>
      </c>
      <c r="F399" s="64" t="s">
        <v>2479</v>
      </c>
      <c r="G399">
        <v>13.8</v>
      </c>
    </row>
    <row r="400" spans="2:7" ht="14.25" customHeight="1">
      <c r="B400" s="23" t="s">
        <v>133</v>
      </c>
      <c r="C400" s="64" t="s">
        <v>47</v>
      </c>
      <c r="D400" s="64" t="s">
        <v>1216</v>
      </c>
      <c r="E400" s="64">
        <v>1000000751</v>
      </c>
      <c r="F400" s="65" t="s">
        <v>1217</v>
      </c>
      <c r="G400">
        <v>13.9</v>
      </c>
    </row>
    <row r="401" spans="2:7" ht="14.25" customHeight="1">
      <c r="B401" s="23" t="s">
        <v>133</v>
      </c>
      <c r="C401" s="64" t="s">
        <v>55</v>
      </c>
      <c r="D401" s="64" t="s">
        <v>1341</v>
      </c>
      <c r="E401" s="64">
        <v>1000000630</v>
      </c>
      <c r="F401" s="65" t="s">
        <v>1342</v>
      </c>
      <c r="G401">
        <v>14</v>
      </c>
    </row>
    <row r="402" spans="2:7" ht="14.25" customHeight="1">
      <c r="B402" s="23" t="s">
        <v>4046</v>
      </c>
      <c r="C402" s="64" t="s">
        <v>140</v>
      </c>
      <c r="D402" s="64" t="s">
        <v>4270</v>
      </c>
      <c r="E402" s="64">
        <v>1000001246</v>
      </c>
      <c r="F402" s="65" t="s">
        <v>4271</v>
      </c>
      <c r="G402">
        <v>14</v>
      </c>
    </row>
    <row r="403" spans="2:7" ht="14.25" customHeight="1">
      <c r="B403" s="24" t="s">
        <v>134</v>
      </c>
      <c r="C403" s="125" t="s">
        <v>78</v>
      </c>
      <c r="D403" s="125" t="s">
        <v>2878</v>
      </c>
      <c r="E403" s="125">
        <v>1000004114</v>
      </c>
      <c r="F403" s="125" t="s">
        <v>2879</v>
      </c>
      <c r="G403">
        <v>14</v>
      </c>
    </row>
    <row r="404" spans="2:7" ht="14.25" customHeight="1">
      <c r="B404" s="23" t="s">
        <v>133</v>
      </c>
      <c r="C404" s="64" t="s">
        <v>55</v>
      </c>
      <c r="D404" s="64" t="s">
        <v>436</v>
      </c>
      <c r="E404" s="64">
        <v>1000001029</v>
      </c>
      <c r="F404" s="65" t="s">
        <v>437</v>
      </c>
      <c r="G404">
        <v>14</v>
      </c>
    </row>
    <row r="405" spans="2:7" ht="14.25" customHeight="1">
      <c r="B405" s="24" t="s">
        <v>133</v>
      </c>
      <c r="C405" s="125" t="s">
        <v>55</v>
      </c>
      <c r="D405" s="125" t="s">
        <v>3939</v>
      </c>
      <c r="E405" s="125">
        <v>1000004138</v>
      </c>
      <c r="F405" s="125" t="s">
        <v>3940</v>
      </c>
      <c r="G405">
        <v>14</v>
      </c>
    </row>
    <row r="406" spans="2:7" ht="14.25" customHeight="1">
      <c r="B406" s="128" t="s">
        <v>133</v>
      </c>
      <c r="C406" s="127" t="s">
        <v>55</v>
      </c>
      <c r="D406" s="127" t="s">
        <v>4272</v>
      </c>
      <c r="E406" s="127">
        <v>1000001019</v>
      </c>
      <c r="F406" s="127" t="s">
        <v>4273</v>
      </c>
      <c r="G406">
        <v>14</v>
      </c>
    </row>
    <row r="407" spans="2:7" ht="14.25" customHeight="1">
      <c r="B407" s="128" t="s">
        <v>132</v>
      </c>
      <c r="C407" s="127" t="s">
        <v>103</v>
      </c>
      <c r="D407" s="127" t="s">
        <v>491</v>
      </c>
      <c r="E407" s="127">
        <v>1000004319</v>
      </c>
      <c r="F407" s="127" t="s">
        <v>492</v>
      </c>
      <c r="G407">
        <v>14</v>
      </c>
    </row>
    <row r="408" spans="2:7" ht="14.25" customHeight="1">
      <c r="B408" s="128" t="s">
        <v>133</v>
      </c>
      <c r="C408" s="127" t="s">
        <v>27</v>
      </c>
      <c r="D408" s="127" t="s">
        <v>3107</v>
      </c>
      <c r="E408" s="127">
        <v>1000004144</v>
      </c>
      <c r="F408" s="127" t="s">
        <v>3108</v>
      </c>
      <c r="G408">
        <v>14</v>
      </c>
    </row>
    <row r="409" spans="2:7" ht="14.25" customHeight="1">
      <c r="B409" s="128" t="s">
        <v>132</v>
      </c>
      <c r="C409" s="127" t="s">
        <v>103</v>
      </c>
      <c r="D409" s="127" t="s">
        <v>497</v>
      </c>
      <c r="E409" s="127">
        <v>1000004332</v>
      </c>
      <c r="F409" s="127" t="s">
        <v>498</v>
      </c>
      <c r="G409">
        <v>14</v>
      </c>
    </row>
    <row r="410" spans="2:7" ht="14.25" customHeight="1">
      <c r="B410" s="23" t="s">
        <v>134</v>
      </c>
      <c r="C410" s="64" t="s">
        <v>62</v>
      </c>
      <c r="D410" s="64" t="s">
        <v>4274</v>
      </c>
      <c r="E410" s="64">
        <v>1000003156</v>
      </c>
      <c r="F410" s="64" t="s">
        <v>4275</v>
      </c>
      <c r="G410">
        <v>14.1</v>
      </c>
    </row>
    <row r="411" spans="2:7" ht="14.25" customHeight="1">
      <c r="B411" s="23" t="s">
        <v>133</v>
      </c>
      <c r="C411" s="64" t="s">
        <v>43</v>
      </c>
      <c r="D411" s="64" t="s">
        <v>3602</v>
      </c>
      <c r="E411" s="64">
        <v>1000003683</v>
      </c>
      <c r="F411" s="64" t="s">
        <v>3603</v>
      </c>
      <c r="G411">
        <v>14.2</v>
      </c>
    </row>
    <row r="412" spans="2:7" ht="14.25" customHeight="1">
      <c r="B412" s="23" t="s">
        <v>134</v>
      </c>
      <c r="C412" s="64" t="s">
        <v>84</v>
      </c>
      <c r="D412" s="64" t="s">
        <v>2186</v>
      </c>
      <c r="E412" s="64">
        <v>1000000911</v>
      </c>
      <c r="F412" s="65" t="s">
        <v>2187</v>
      </c>
      <c r="G412">
        <v>14.2</v>
      </c>
    </row>
    <row r="413" spans="2:7" ht="14.25" customHeight="1">
      <c r="B413" s="23" t="s">
        <v>4046</v>
      </c>
      <c r="C413" s="64" t="s">
        <v>98</v>
      </c>
      <c r="D413" s="64" t="s">
        <v>4276</v>
      </c>
      <c r="E413" s="64">
        <v>1000001872</v>
      </c>
      <c r="F413" s="65" t="s">
        <v>4277</v>
      </c>
      <c r="G413">
        <v>14.3</v>
      </c>
    </row>
    <row r="414" spans="2:7" ht="14.25" customHeight="1">
      <c r="B414" s="23" t="s">
        <v>133</v>
      </c>
      <c r="C414" s="64" t="s">
        <v>52</v>
      </c>
      <c r="D414" s="64" t="s">
        <v>1301</v>
      </c>
      <c r="E414" s="64">
        <v>1000000569</v>
      </c>
      <c r="F414" s="65" t="s">
        <v>1302</v>
      </c>
      <c r="G414">
        <v>14.4</v>
      </c>
    </row>
    <row r="415" spans="2:7" ht="14.25" customHeight="1">
      <c r="B415" s="23" t="s">
        <v>4046</v>
      </c>
      <c r="C415" s="64" t="s">
        <v>93</v>
      </c>
      <c r="D415" s="64" t="s">
        <v>334</v>
      </c>
      <c r="E415" s="64">
        <v>1000001415</v>
      </c>
      <c r="F415" s="65" t="s">
        <v>335</v>
      </c>
      <c r="G415">
        <v>14.4</v>
      </c>
    </row>
    <row r="416" spans="2:7" ht="14.25" customHeight="1">
      <c r="B416" s="23" t="s">
        <v>4046</v>
      </c>
      <c r="C416" s="64" t="s">
        <v>103</v>
      </c>
      <c r="D416" s="64" t="s">
        <v>446</v>
      </c>
      <c r="E416" s="64">
        <v>1000004150</v>
      </c>
      <c r="F416" s="65" t="s">
        <v>447</v>
      </c>
      <c r="G416">
        <v>14.4</v>
      </c>
    </row>
    <row r="417" spans="2:7" ht="14.25" customHeight="1">
      <c r="B417" s="23" t="s">
        <v>134</v>
      </c>
      <c r="C417" s="64" t="s">
        <v>81</v>
      </c>
      <c r="D417" s="64" t="s">
        <v>2102</v>
      </c>
      <c r="E417" s="64">
        <v>1000000122</v>
      </c>
      <c r="F417" s="65" t="s">
        <v>2103</v>
      </c>
      <c r="G417">
        <v>14.45</v>
      </c>
    </row>
    <row r="418" spans="2:7" ht="14.25" customHeight="1">
      <c r="B418" s="24" t="s">
        <v>134</v>
      </c>
      <c r="C418" s="64" t="s">
        <v>79</v>
      </c>
      <c r="D418" s="125" t="s">
        <v>2249</v>
      </c>
      <c r="E418" s="125">
        <v>1000003894</v>
      </c>
      <c r="F418" s="125" t="s">
        <v>2250</v>
      </c>
      <c r="G418">
        <v>14.45</v>
      </c>
    </row>
    <row r="419" spans="2:7" ht="14.25" customHeight="1">
      <c r="B419" s="23" t="s">
        <v>4046</v>
      </c>
      <c r="C419" s="64" t="s">
        <v>97</v>
      </c>
      <c r="D419" s="64" t="s">
        <v>2620</v>
      </c>
      <c r="E419" s="64">
        <v>1000001355</v>
      </c>
      <c r="F419" s="65" t="s">
        <v>2621</v>
      </c>
      <c r="G419">
        <v>14.45</v>
      </c>
    </row>
    <row r="420" spans="2:7" ht="14.25" customHeight="1">
      <c r="B420" s="23" t="s">
        <v>133</v>
      </c>
      <c r="C420" s="64" t="s">
        <v>142</v>
      </c>
      <c r="D420" s="64" t="s">
        <v>3588</v>
      </c>
      <c r="E420" s="64">
        <v>1000000093</v>
      </c>
      <c r="F420" s="65" t="s">
        <v>4278</v>
      </c>
      <c r="G420">
        <v>14.5</v>
      </c>
    </row>
    <row r="421" spans="2:7" ht="14.25" customHeight="1">
      <c r="B421" s="23" t="s">
        <v>133</v>
      </c>
      <c r="C421" s="64" t="s">
        <v>47</v>
      </c>
      <c r="D421" s="64" t="s">
        <v>234</v>
      </c>
      <c r="E421" s="64">
        <v>1000003477</v>
      </c>
      <c r="F421" s="64" t="s">
        <v>235</v>
      </c>
      <c r="G421">
        <v>14.5</v>
      </c>
    </row>
    <row r="422" spans="2:7" ht="14.25" customHeight="1">
      <c r="B422" s="23" t="s">
        <v>134</v>
      </c>
      <c r="C422" s="64" t="s">
        <v>74</v>
      </c>
      <c r="D422" s="64" t="s">
        <v>1903</v>
      </c>
      <c r="E422" s="64">
        <v>1000000049</v>
      </c>
      <c r="F422" s="65" t="s">
        <v>1904</v>
      </c>
      <c r="G422">
        <v>14.5</v>
      </c>
    </row>
    <row r="423" spans="2:7" ht="14.25" customHeight="1">
      <c r="B423" s="23" t="s">
        <v>4046</v>
      </c>
      <c r="C423" s="64" t="s">
        <v>103</v>
      </c>
      <c r="D423" s="64" t="s">
        <v>2564</v>
      </c>
      <c r="E423" s="64">
        <v>1000001330</v>
      </c>
      <c r="F423" s="65" t="s">
        <v>2565</v>
      </c>
      <c r="G423">
        <v>14.6</v>
      </c>
    </row>
    <row r="424" spans="2:7" ht="14.25" customHeight="1">
      <c r="B424" s="23" t="s">
        <v>134</v>
      </c>
      <c r="C424" s="64" t="s">
        <v>84</v>
      </c>
      <c r="D424" s="64" t="s">
        <v>300</v>
      </c>
      <c r="E424" s="64">
        <v>1000000431</v>
      </c>
      <c r="F424" s="65" t="s">
        <v>301</v>
      </c>
      <c r="G424">
        <v>14.75</v>
      </c>
    </row>
    <row r="425" spans="2:7" ht="14.25" customHeight="1">
      <c r="B425" s="23" t="s">
        <v>134</v>
      </c>
      <c r="C425" s="64" t="s">
        <v>62</v>
      </c>
      <c r="D425" s="64" t="s">
        <v>1572</v>
      </c>
      <c r="E425" s="64">
        <v>1000003250</v>
      </c>
      <c r="F425" s="64" t="s">
        <v>1573</v>
      </c>
      <c r="G425">
        <v>14.9</v>
      </c>
    </row>
    <row r="426" spans="2:7" ht="14.25" customHeight="1">
      <c r="B426" s="23" t="s">
        <v>133</v>
      </c>
      <c r="C426" s="64" t="s">
        <v>37</v>
      </c>
      <c r="D426" s="64" t="s">
        <v>1056</v>
      </c>
      <c r="E426" s="64">
        <v>1000000414</v>
      </c>
      <c r="F426" s="65" t="s">
        <v>1057</v>
      </c>
      <c r="G426">
        <v>15</v>
      </c>
    </row>
    <row r="427" spans="2:7" ht="14.25" customHeight="1">
      <c r="B427" s="23" t="s">
        <v>133</v>
      </c>
      <c r="C427" s="64" t="s">
        <v>145</v>
      </c>
      <c r="D427" s="64" t="s">
        <v>1122</v>
      </c>
      <c r="E427" s="64">
        <v>1000002758</v>
      </c>
      <c r="F427" s="65" t="s">
        <v>1123</v>
      </c>
      <c r="G427">
        <v>15</v>
      </c>
    </row>
    <row r="428" spans="2:7" ht="14.25" customHeight="1">
      <c r="B428" s="23" t="s">
        <v>133</v>
      </c>
      <c r="C428" s="64" t="s">
        <v>143</v>
      </c>
      <c r="D428" s="64" t="s">
        <v>1210</v>
      </c>
      <c r="E428" s="64">
        <v>1000003611</v>
      </c>
      <c r="F428" s="64" t="s">
        <v>1211</v>
      </c>
      <c r="G428">
        <v>15</v>
      </c>
    </row>
    <row r="429" spans="2:7" ht="14.25" customHeight="1">
      <c r="B429" s="23" t="s">
        <v>134</v>
      </c>
      <c r="C429" s="64" t="s">
        <v>77</v>
      </c>
      <c r="D429" s="64" t="s">
        <v>4279</v>
      </c>
      <c r="E429" s="64">
        <v>1000001106</v>
      </c>
      <c r="F429" s="65" t="s">
        <v>4280</v>
      </c>
      <c r="G429">
        <v>15</v>
      </c>
    </row>
    <row r="430" spans="2:7" ht="14.25" customHeight="1">
      <c r="B430" s="23" t="s">
        <v>134</v>
      </c>
      <c r="C430" s="64" t="s">
        <v>81</v>
      </c>
      <c r="D430" s="64" t="s">
        <v>2084</v>
      </c>
      <c r="E430" s="64">
        <v>1000000147</v>
      </c>
      <c r="F430" s="65" t="s">
        <v>2085</v>
      </c>
      <c r="G430">
        <v>15</v>
      </c>
    </row>
    <row r="431" spans="2:7" ht="14.25" customHeight="1">
      <c r="B431" s="24" t="s">
        <v>134</v>
      </c>
      <c r="C431" s="125" t="s">
        <v>81</v>
      </c>
      <c r="D431" s="125" t="s">
        <v>2150</v>
      </c>
      <c r="E431" s="125">
        <v>1000003936</v>
      </c>
      <c r="F431" s="125" t="s">
        <v>2151</v>
      </c>
      <c r="G431">
        <v>15</v>
      </c>
    </row>
    <row r="432" spans="2:7" ht="14.25" customHeight="1">
      <c r="B432" s="24" t="s">
        <v>134</v>
      </c>
      <c r="C432" s="125" t="s">
        <v>73</v>
      </c>
      <c r="D432" s="125" t="s">
        <v>2315</v>
      </c>
      <c r="E432" s="125">
        <v>1000003868</v>
      </c>
      <c r="F432" s="125" t="s">
        <v>2316</v>
      </c>
      <c r="G432">
        <v>15</v>
      </c>
    </row>
    <row r="433" spans="2:7" ht="14.25" customHeight="1">
      <c r="B433" s="24" t="s">
        <v>130</v>
      </c>
      <c r="C433" s="125" t="s">
        <v>118</v>
      </c>
      <c r="D433" s="125" t="s">
        <v>2750</v>
      </c>
      <c r="E433" s="125">
        <v>1000003991</v>
      </c>
      <c r="F433" s="125" t="s">
        <v>2751</v>
      </c>
      <c r="G433">
        <v>15</v>
      </c>
    </row>
    <row r="434" spans="2:7" ht="14.25" customHeight="1">
      <c r="B434" s="24" t="s">
        <v>130</v>
      </c>
      <c r="C434" s="125" t="s">
        <v>118</v>
      </c>
      <c r="D434" s="125" t="s">
        <v>3933</v>
      </c>
      <c r="E434" s="125">
        <v>1000004019</v>
      </c>
      <c r="F434" s="125" t="s">
        <v>3934</v>
      </c>
      <c r="G434">
        <v>15</v>
      </c>
    </row>
    <row r="435" spans="2:7" ht="14.25" customHeight="1">
      <c r="B435" s="23" t="s">
        <v>130</v>
      </c>
      <c r="C435" s="64" t="s">
        <v>122</v>
      </c>
      <c r="D435" s="64" t="s">
        <v>2788</v>
      </c>
      <c r="E435" s="64">
        <v>1000001652</v>
      </c>
      <c r="F435" s="65" t="s">
        <v>2789</v>
      </c>
      <c r="G435">
        <v>15</v>
      </c>
    </row>
    <row r="436" spans="2:7" ht="14.25" customHeight="1">
      <c r="B436" s="23" t="s">
        <v>130</v>
      </c>
      <c r="C436" s="64" t="s">
        <v>111</v>
      </c>
      <c r="D436" s="64" t="s">
        <v>2822</v>
      </c>
      <c r="E436" s="64">
        <v>1000001459</v>
      </c>
      <c r="F436" s="65" t="s">
        <v>2823</v>
      </c>
      <c r="G436">
        <v>15</v>
      </c>
    </row>
    <row r="437" spans="2:7" ht="14.25" customHeight="1">
      <c r="B437" s="23" t="s">
        <v>134</v>
      </c>
      <c r="C437" s="64" t="s">
        <v>58</v>
      </c>
      <c r="D437" s="64" t="s">
        <v>1416</v>
      </c>
      <c r="E437" s="64">
        <v>1000000291</v>
      </c>
      <c r="F437" s="65" t="s">
        <v>1417</v>
      </c>
      <c r="G437">
        <v>15.1</v>
      </c>
    </row>
    <row r="438" spans="2:7" ht="14.25" customHeight="1">
      <c r="B438" s="128" t="s">
        <v>134</v>
      </c>
      <c r="C438" s="127" t="s">
        <v>65</v>
      </c>
      <c r="D438" s="127" t="s">
        <v>3101</v>
      </c>
      <c r="E438" s="127">
        <v>1000004331</v>
      </c>
      <c r="F438" s="127" t="s">
        <v>3102</v>
      </c>
      <c r="G438">
        <v>15.1</v>
      </c>
    </row>
    <row r="439" spans="2:7" ht="14.25" customHeight="1">
      <c r="B439" s="128" t="s">
        <v>4046</v>
      </c>
      <c r="C439" s="127" t="s">
        <v>98</v>
      </c>
      <c r="D439" s="127" t="s">
        <v>3220</v>
      </c>
      <c r="E439" s="127">
        <v>1000004422</v>
      </c>
      <c r="F439" s="127" t="s">
        <v>3221</v>
      </c>
      <c r="G439">
        <v>15.1666666666667</v>
      </c>
    </row>
    <row r="440" spans="2:7" ht="14.25" customHeight="1">
      <c r="B440" s="23" t="s">
        <v>134</v>
      </c>
      <c r="C440" s="64" t="s">
        <v>61</v>
      </c>
      <c r="D440" s="64" t="s">
        <v>1492</v>
      </c>
      <c r="E440" s="64">
        <v>1000003497</v>
      </c>
      <c r="F440" s="64" t="s">
        <v>1493</v>
      </c>
      <c r="G440">
        <v>15.5</v>
      </c>
    </row>
    <row r="441" spans="2:7" ht="14.25" customHeight="1">
      <c r="B441" s="23" t="s">
        <v>134</v>
      </c>
      <c r="C441" s="63" t="s">
        <v>69</v>
      </c>
      <c r="D441" s="64" t="s">
        <v>1646</v>
      </c>
      <c r="E441" s="64">
        <v>1000000523</v>
      </c>
      <c r="F441" s="65" t="s">
        <v>1647</v>
      </c>
      <c r="G441">
        <v>15.5</v>
      </c>
    </row>
    <row r="442" spans="2:7" ht="14.25" customHeight="1">
      <c r="B442" s="23" t="s">
        <v>134</v>
      </c>
      <c r="C442" s="64" t="s">
        <v>67</v>
      </c>
      <c r="D442" s="64" t="s">
        <v>1813</v>
      </c>
      <c r="E442" s="64">
        <v>1000000958</v>
      </c>
      <c r="F442" s="65" t="s">
        <v>1814</v>
      </c>
      <c r="G442">
        <v>15.5</v>
      </c>
    </row>
    <row r="443" spans="2:7" ht="14.25" customHeight="1">
      <c r="B443" s="23" t="s">
        <v>133</v>
      </c>
      <c r="C443" s="63" t="s">
        <v>21</v>
      </c>
      <c r="D443" s="64" t="s">
        <v>683</v>
      </c>
      <c r="E443" s="64">
        <v>1000001042</v>
      </c>
      <c r="F443" s="65" t="s">
        <v>684</v>
      </c>
      <c r="G443">
        <v>15.6</v>
      </c>
    </row>
    <row r="444" spans="2:7" ht="14.25" customHeight="1">
      <c r="B444" s="23" t="s">
        <v>134</v>
      </c>
      <c r="C444" s="64" t="s">
        <v>79</v>
      </c>
      <c r="D444" s="64" t="s">
        <v>2229</v>
      </c>
      <c r="E444" s="64">
        <v>1000000991</v>
      </c>
      <c r="F444" s="65" t="s">
        <v>2230</v>
      </c>
      <c r="G444">
        <v>15.6</v>
      </c>
    </row>
    <row r="445" spans="2:7" ht="14.25" customHeight="1">
      <c r="B445" s="23" t="s">
        <v>134</v>
      </c>
      <c r="C445" s="64" t="s">
        <v>81</v>
      </c>
      <c r="D445" s="64" t="s">
        <v>3923</v>
      </c>
      <c r="E445" s="64">
        <v>1000003367</v>
      </c>
      <c r="F445" s="64" t="s">
        <v>3924</v>
      </c>
      <c r="G445">
        <v>15.85</v>
      </c>
    </row>
    <row r="446" spans="2:7" ht="14.25" customHeight="1">
      <c r="B446" s="23" t="s">
        <v>133</v>
      </c>
      <c r="C446" s="63" t="s">
        <v>29</v>
      </c>
      <c r="D446" s="64" t="s">
        <v>791</v>
      </c>
      <c r="E446" s="64">
        <v>1000000728</v>
      </c>
      <c r="F446" s="65" t="s">
        <v>792</v>
      </c>
      <c r="G446">
        <v>16</v>
      </c>
    </row>
    <row r="447" spans="2:7" ht="14.25" customHeight="1">
      <c r="B447" s="23" t="s">
        <v>133</v>
      </c>
      <c r="C447" s="63" t="s">
        <v>30</v>
      </c>
      <c r="D447" s="64" t="s">
        <v>863</v>
      </c>
      <c r="E447" s="64">
        <v>1000000468</v>
      </c>
      <c r="F447" s="65" t="s">
        <v>864</v>
      </c>
      <c r="G447">
        <v>16</v>
      </c>
    </row>
    <row r="448" spans="2:7" ht="14.25" customHeight="1">
      <c r="B448" s="23" t="s">
        <v>133</v>
      </c>
      <c r="C448" s="63" t="s">
        <v>32</v>
      </c>
      <c r="D448" s="64" t="s">
        <v>927</v>
      </c>
      <c r="E448" s="64">
        <v>1000000927</v>
      </c>
      <c r="F448" s="65" t="s">
        <v>928</v>
      </c>
      <c r="G448">
        <v>16</v>
      </c>
    </row>
    <row r="449" spans="2:7" ht="14.25" customHeight="1">
      <c r="B449" s="23" t="s">
        <v>133</v>
      </c>
      <c r="C449" s="64" t="s">
        <v>141</v>
      </c>
      <c r="D449" s="64" t="s">
        <v>3732</v>
      </c>
      <c r="E449" s="64">
        <v>1000003127</v>
      </c>
      <c r="F449" s="65" t="s">
        <v>3733</v>
      </c>
      <c r="G449">
        <v>16</v>
      </c>
    </row>
    <row r="450" spans="2:7" ht="14.25" customHeight="1">
      <c r="B450" s="24" t="s">
        <v>133</v>
      </c>
      <c r="C450" s="64" t="s">
        <v>145</v>
      </c>
      <c r="D450" s="125" t="s">
        <v>4281</v>
      </c>
      <c r="E450" s="125">
        <v>1000003848</v>
      </c>
      <c r="F450" s="125" t="s">
        <v>4282</v>
      </c>
      <c r="G450">
        <v>16</v>
      </c>
    </row>
    <row r="451" spans="2:7" ht="14.25" customHeight="1">
      <c r="B451" s="23" t="s">
        <v>133</v>
      </c>
      <c r="C451" s="64" t="s">
        <v>47</v>
      </c>
      <c r="D451" s="64" t="s">
        <v>3664</v>
      </c>
      <c r="E451" s="64">
        <v>1000000762</v>
      </c>
      <c r="F451" s="65" t="s">
        <v>3665</v>
      </c>
      <c r="G451">
        <v>16</v>
      </c>
    </row>
    <row r="452" spans="2:7" ht="14.25" customHeight="1">
      <c r="B452" s="23" t="s">
        <v>133</v>
      </c>
      <c r="C452" s="64" t="s">
        <v>47</v>
      </c>
      <c r="D452" s="64" t="s">
        <v>1237</v>
      </c>
      <c r="E452" s="64">
        <v>1000002726</v>
      </c>
      <c r="F452" s="64" t="s">
        <v>1238</v>
      </c>
      <c r="G452">
        <v>16</v>
      </c>
    </row>
    <row r="453" spans="2:7" ht="14.25" customHeight="1">
      <c r="B453" s="23" t="s">
        <v>134</v>
      </c>
      <c r="C453" s="63" t="s">
        <v>69</v>
      </c>
      <c r="D453" s="64" t="s">
        <v>1722</v>
      </c>
      <c r="E453" s="64">
        <v>1000002762</v>
      </c>
      <c r="F453" s="64" t="s">
        <v>1723</v>
      </c>
      <c r="G453">
        <v>16</v>
      </c>
    </row>
    <row r="454" spans="2:7" ht="14.25" customHeight="1">
      <c r="B454" s="23" t="s">
        <v>134</v>
      </c>
      <c r="C454" s="64" t="s">
        <v>78</v>
      </c>
      <c r="D454" s="64" t="s">
        <v>2020</v>
      </c>
      <c r="E454" s="64">
        <v>1000000209</v>
      </c>
      <c r="F454" s="65" t="s">
        <v>2021</v>
      </c>
      <c r="G454">
        <v>16</v>
      </c>
    </row>
    <row r="455" spans="2:7" ht="14.25" customHeight="1">
      <c r="B455" s="23" t="s">
        <v>134</v>
      </c>
      <c r="C455" s="64" t="s">
        <v>71</v>
      </c>
      <c r="D455" s="64" t="s">
        <v>2267</v>
      </c>
      <c r="E455" s="64">
        <v>1000000770</v>
      </c>
      <c r="F455" s="65" t="s">
        <v>2268</v>
      </c>
      <c r="G455">
        <v>16</v>
      </c>
    </row>
    <row r="456" spans="2:7" ht="14.25" customHeight="1">
      <c r="B456" s="23" t="s">
        <v>130</v>
      </c>
      <c r="C456" s="64" t="s">
        <v>113</v>
      </c>
      <c r="D456" s="64" t="s">
        <v>2848</v>
      </c>
      <c r="E456" s="64">
        <v>1000001736</v>
      </c>
      <c r="F456" s="65" t="s">
        <v>2849</v>
      </c>
      <c r="G456">
        <v>16</v>
      </c>
    </row>
    <row r="457" spans="2:7" ht="14.25" customHeight="1">
      <c r="B457" s="23" t="s">
        <v>134</v>
      </c>
      <c r="C457" s="64" t="s">
        <v>74</v>
      </c>
      <c r="D457" s="125" t="s">
        <v>2884</v>
      </c>
      <c r="E457" s="125">
        <v>1000004117</v>
      </c>
      <c r="F457" s="125" t="s">
        <v>2885</v>
      </c>
      <c r="G457">
        <v>16</v>
      </c>
    </row>
    <row r="458" spans="2:7" ht="14.25" customHeight="1">
      <c r="B458" s="24" t="s">
        <v>134</v>
      </c>
      <c r="C458" s="125" t="s">
        <v>64</v>
      </c>
      <c r="D458" s="125" t="s">
        <v>2894</v>
      </c>
      <c r="E458" s="125">
        <v>1000004122</v>
      </c>
      <c r="F458" s="125" t="s">
        <v>2895</v>
      </c>
      <c r="G458">
        <v>16</v>
      </c>
    </row>
    <row r="459" spans="2:7" ht="14.25" customHeight="1">
      <c r="B459" s="128" t="s">
        <v>133</v>
      </c>
      <c r="C459" s="127" t="s">
        <v>40</v>
      </c>
      <c r="D459" s="127" t="s">
        <v>3036</v>
      </c>
      <c r="E459" s="127">
        <v>1000003453</v>
      </c>
      <c r="F459" s="127" t="s">
        <v>3037</v>
      </c>
      <c r="G459">
        <v>16</v>
      </c>
    </row>
    <row r="460" spans="2:7" ht="14.25" customHeight="1">
      <c r="B460" s="128" t="s">
        <v>133</v>
      </c>
      <c r="C460" s="63" t="s">
        <v>32</v>
      </c>
      <c r="D460" s="127" t="s">
        <v>476</v>
      </c>
      <c r="E460" s="127">
        <v>1000004021</v>
      </c>
      <c r="F460" s="127" t="s">
        <v>477</v>
      </c>
      <c r="G460">
        <v>16</v>
      </c>
    </row>
    <row r="461" spans="2:7" ht="14.25" customHeight="1">
      <c r="B461" s="23" t="s">
        <v>134</v>
      </c>
      <c r="C461" s="64" t="s">
        <v>62</v>
      </c>
      <c r="D461" s="64" t="s">
        <v>1528</v>
      </c>
      <c r="E461" s="64">
        <v>1000000370</v>
      </c>
      <c r="F461" s="65" t="s">
        <v>1529</v>
      </c>
      <c r="G461">
        <v>16.2</v>
      </c>
    </row>
    <row r="462" spans="2:7" ht="14.25" customHeight="1">
      <c r="B462" s="23" t="s">
        <v>133</v>
      </c>
      <c r="C462" s="64" t="s">
        <v>40</v>
      </c>
      <c r="D462" s="64" t="s">
        <v>1084</v>
      </c>
      <c r="E462" s="64">
        <v>1000000263</v>
      </c>
      <c r="F462" s="65" t="s">
        <v>1085</v>
      </c>
      <c r="G462">
        <v>16.5</v>
      </c>
    </row>
    <row r="463" spans="2:7" ht="14.25" customHeight="1">
      <c r="B463" s="128" t="s">
        <v>4046</v>
      </c>
      <c r="C463" s="127" t="s">
        <v>98</v>
      </c>
      <c r="D463" s="127" t="s">
        <v>3951</v>
      </c>
      <c r="E463" s="127">
        <v>1000004366</v>
      </c>
      <c r="F463" s="127" t="s">
        <v>3952</v>
      </c>
      <c r="G463">
        <v>16.5</v>
      </c>
    </row>
    <row r="464" spans="2:7" ht="14.25" customHeight="1">
      <c r="B464" s="128" t="s">
        <v>130</v>
      </c>
      <c r="C464" s="127" t="s">
        <v>122</v>
      </c>
      <c r="D464" s="127" t="s">
        <v>524</v>
      </c>
      <c r="E464" s="127">
        <v>1000004416</v>
      </c>
      <c r="F464" s="127" t="s">
        <v>525</v>
      </c>
      <c r="G464">
        <v>16.6666666666667</v>
      </c>
    </row>
    <row r="465" spans="2:7" ht="14.25" customHeight="1">
      <c r="B465" s="113" t="s">
        <v>134</v>
      </c>
      <c r="C465" s="114" t="s">
        <v>58</v>
      </c>
      <c r="D465" s="114" t="s">
        <v>3240</v>
      </c>
      <c r="E465" s="114">
        <v>1000004439</v>
      </c>
      <c r="F465" s="114" t="s">
        <v>2353</v>
      </c>
      <c r="G465">
        <v>16.6666666666667</v>
      </c>
    </row>
    <row r="466" spans="2:7" ht="14.25" customHeight="1">
      <c r="B466" s="23" t="s">
        <v>4046</v>
      </c>
      <c r="C466" s="64" t="s">
        <v>140</v>
      </c>
      <c r="D466" s="64" t="s">
        <v>2359</v>
      </c>
      <c r="E466" s="64">
        <v>1000001257</v>
      </c>
      <c r="F466" s="65" t="s">
        <v>2360</v>
      </c>
      <c r="G466">
        <v>16.8</v>
      </c>
    </row>
    <row r="467" spans="2:7" ht="14.25" customHeight="1">
      <c r="B467" s="128" t="s">
        <v>131</v>
      </c>
      <c r="C467" s="127" t="s">
        <v>97</v>
      </c>
      <c r="D467" s="127" t="s">
        <v>4283</v>
      </c>
      <c r="E467" s="127">
        <v>1000004037</v>
      </c>
      <c r="F467" s="127" t="s">
        <v>4284</v>
      </c>
      <c r="G467">
        <v>16.850000000000001</v>
      </c>
    </row>
    <row r="468" spans="2:7" ht="14.25" customHeight="1">
      <c r="B468" s="23" t="s">
        <v>133</v>
      </c>
      <c r="C468" s="63" t="s">
        <v>21</v>
      </c>
      <c r="D468" s="64" t="s">
        <v>709</v>
      </c>
      <c r="E468" s="64">
        <v>1000003133</v>
      </c>
      <c r="F468" s="64" t="s">
        <v>710</v>
      </c>
      <c r="G468">
        <v>17</v>
      </c>
    </row>
    <row r="469" spans="2:7" ht="14.25" customHeight="1">
      <c r="B469" s="23" t="s">
        <v>134</v>
      </c>
      <c r="C469" s="64" t="s">
        <v>74</v>
      </c>
      <c r="D469" s="64" t="s">
        <v>286</v>
      </c>
      <c r="E469" s="64">
        <v>1000000823</v>
      </c>
      <c r="F469" s="65" t="s">
        <v>287</v>
      </c>
      <c r="G469">
        <v>17</v>
      </c>
    </row>
    <row r="470" spans="2:7" ht="14.25" customHeight="1">
      <c r="B470" s="24" t="s">
        <v>130</v>
      </c>
      <c r="C470" s="125" t="s">
        <v>139</v>
      </c>
      <c r="D470" s="125" t="s">
        <v>4285</v>
      </c>
      <c r="E470" s="125">
        <v>1000001810</v>
      </c>
      <c r="F470" s="125" t="s">
        <v>4286</v>
      </c>
      <c r="G470">
        <v>17</v>
      </c>
    </row>
    <row r="471" spans="2:7" ht="14.25" customHeight="1">
      <c r="B471" s="23" t="s">
        <v>130</v>
      </c>
      <c r="C471" s="64" t="s">
        <v>122</v>
      </c>
      <c r="D471" s="64" t="s">
        <v>3935</v>
      </c>
      <c r="E471" s="64">
        <v>1000001641</v>
      </c>
      <c r="F471" s="65" t="s">
        <v>3936</v>
      </c>
      <c r="G471">
        <v>17</v>
      </c>
    </row>
    <row r="472" spans="2:7" ht="14.25" customHeight="1">
      <c r="B472" s="24" t="s">
        <v>134</v>
      </c>
      <c r="C472" s="125" t="s">
        <v>61</v>
      </c>
      <c r="D472" s="125" t="s">
        <v>442</v>
      </c>
      <c r="E472" s="125">
        <v>1000004139</v>
      </c>
      <c r="F472" s="125" t="s">
        <v>443</v>
      </c>
      <c r="G472">
        <v>17</v>
      </c>
    </row>
    <row r="473" spans="2:7" ht="14.25" customHeight="1">
      <c r="B473" s="23" t="s">
        <v>134</v>
      </c>
      <c r="C473" s="64" t="s">
        <v>77</v>
      </c>
      <c r="D473" s="64" t="s">
        <v>2937</v>
      </c>
      <c r="E473" s="64">
        <v>1000004164</v>
      </c>
      <c r="F473" s="65" t="s">
        <v>2938</v>
      </c>
      <c r="G473">
        <v>17.149999999999999</v>
      </c>
    </row>
    <row r="474" spans="2:7" ht="14.25" customHeight="1">
      <c r="B474" s="23" t="s">
        <v>134</v>
      </c>
      <c r="C474" s="64" t="s">
        <v>81</v>
      </c>
      <c r="D474" s="64" t="s">
        <v>2134</v>
      </c>
      <c r="E474" s="64">
        <v>1000003501</v>
      </c>
      <c r="F474" s="64" t="s">
        <v>2135</v>
      </c>
      <c r="G474">
        <v>17.2</v>
      </c>
    </row>
    <row r="475" spans="2:7" ht="14.25" customHeight="1">
      <c r="B475" s="23" t="s">
        <v>134</v>
      </c>
      <c r="C475" s="64" t="s">
        <v>61</v>
      </c>
      <c r="D475" s="64" t="s">
        <v>264</v>
      </c>
      <c r="E475" s="64">
        <v>1000003791</v>
      </c>
      <c r="F475" s="64" t="s">
        <v>265</v>
      </c>
      <c r="G475">
        <v>17.399999999999999</v>
      </c>
    </row>
    <row r="476" spans="2:7" ht="14.25" customHeight="1">
      <c r="B476" s="23" t="s">
        <v>4046</v>
      </c>
      <c r="C476" s="64" t="s">
        <v>97</v>
      </c>
      <c r="D476" s="64" t="s">
        <v>3515</v>
      </c>
      <c r="E476" s="64">
        <v>1000002007</v>
      </c>
      <c r="F476" s="65" t="s">
        <v>3516</v>
      </c>
      <c r="G476">
        <v>17.399999999999999</v>
      </c>
    </row>
    <row r="477" spans="2:7" ht="14.25" customHeight="1">
      <c r="B477" s="23" t="s">
        <v>134</v>
      </c>
      <c r="C477" s="64" t="s">
        <v>78</v>
      </c>
      <c r="D477" s="64" t="s">
        <v>456</v>
      </c>
      <c r="E477" s="64">
        <v>1000002400</v>
      </c>
      <c r="F477" s="65" t="s">
        <v>457</v>
      </c>
      <c r="G477">
        <v>17.5</v>
      </c>
    </row>
    <row r="478" spans="2:7" ht="14.25" customHeight="1">
      <c r="B478" s="23" t="s">
        <v>133</v>
      </c>
      <c r="C478" s="64" t="s">
        <v>142</v>
      </c>
      <c r="D478" s="64" t="s">
        <v>192</v>
      </c>
      <c r="E478" s="64">
        <v>1000003500</v>
      </c>
      <c r="F478" s="64" t="s">
        <v>193</v>
      </c>
      <c r="G478">
        <v>17.600000000000001</v>
      </c>
    </row>
    <row r="479" spans="2:7" ht="14.25" customHeight="1">
      <c r="B479" s="23" t="s">
        <v>133</v>
      </c>
      <c r="C479" s="63" t="s">
        <v>25</v>
      </c>
      <c r="D479" s="64" t="s">
        <v>158</v>
      </c>
      <c r="E479" s="64">
        <v>1000000675</v>
      </c>
      <c r="F479" s="65" t="s">
        <v>159</v>
      </c>
      <c r="G479">
        <v>17.7</v>
      </c>
    </row>
    <row r="480" spans="2:7" ht="14.25" customHeight="1">
      <c r="B480" s="23" t="s">
        <v>134</v>
      </c>
      <c r="C480" s="127" t="s">
        <v>58</v>
      </c>
      <c r="D480" s="127" t="s">
        <v>3678</v>
      </c>
      <c r="E480" s="127">
        <v>1000004199</v>
      </c>
      <c r="F480" s="127" t="s">
        <v>3679</v>
      </c>
      <c r="G480">
        <v>17.7</v>
      </c>
    </row>
    <row r="481" spans="2:7" ht="14.25" customHeight="1">
      <c r="B481" s="128" t="s">
        <v>134</v>
      </c>
      <c r="C481" s="127" t="s">
        <v>67</v>
      </c>
      <c r="D481" s="127" t="s">
        <v>3063</v>
      </c>
      <c r="E481" s="127">
        <v>1000004225</v>
      </c>
      <c r="F481" s="127" t="s">
        <v>3064</v>
      </c>
      <c r="G481">
        <v>17.899999999999999</v>
      </c>
    </row>
    <row r="482" spans="2:7" ht="14.25" customHeight="1">
      <c r="B482" s="23" t="s">
        <v>133</v>
      </c>
      <c r="C482" s="63" t="s">
        <v>24</v>
      </c>
      <c r="D482" s="64" t="s">
        <v>164</v>
      </c>
      <c r="E482" s="64">
        <v>1000003243</v>
      </c>
      <c r="F482" s="64" t="s">
        <v>165</v>
      </c>
      <c r="G482">
        <v>18</v>
      </c>
    </row>
    <row r="483" spans="2:7" ht="14.25" customHeight="1">
      <c r="B483" s="23" t="s">
        <v>133</v>
      </c>
      <c r="C483" s="64" t="s">
        <v>145</v>
      </c>
      <c r="D483" s="64" t="s">
        <v>1128</v>
      </c>
      <c r="E483" s="64">
        <v>1000002764</v>
      </c>
      <c r="F483" s="65" t="s">
        <v>1129</v>
      </c>
      <c r="G483">
        <v>18</v>
      </c>
    </row>
    <row r="484" spans="2:7" ht="14.25" customHeight="1">
      <c r="B484" s="24" t="s">
        <v>130</v>
      </c>
      <c r="C484" s="125" t="s">
        <v>122</v>
      </c>
      <c r="D484" s="125" t="s">
        <v>3566</v>
      </c>
      <c r="E484" s="125">
        <v>1000001859</v>
      </c>
      <c r="F484" s="125" t="s">
        <v>3567</v>
      </c>
      <c r="G484">
        <v>18</v>
      </c>
    </row>
    <row r="485" spans="2:7" ht="14.25" customHeight="1">
      <c r="B485" s="23" t="s">
        <v>130</v>
      </c>
      <c r="C485" s="64" t="s">
        <v>111</v>
      </c>
      <c r="D485" s="64" t="s">
        <v>2808</v>
      </c>
      <c r="E485" s="64">
        <v>1000001472</v>
      </c>
      <c r="F485" s="65" t="s">
        <v>2809</v>
      </c>
      <c r="G485">
        <v>18</v>
      </c>
    </row>
    <row r="486" spans="2:7" ht="14.25" customHeight="1">
      <c r="B486" s="23" t="s">
        <v>133</v>
      </c>
      <c r="C486" s="64" t="s">
        <v>48</v>
      </c>
      <c r="D486" s="64" t="s">
        <v>2943</v>
      </c>
      <c r="E486" s="64">
        <v>1000004168</v>
      </c>
      <c r="F486" s="65" t="s">
        <v>2944</v>
      </c>
      <c r="G486">
        <v>18</v>
      </c>
    </row>
    <row r="487" spans="2:7" ht="14.25" customHeight="1">
      <c r="B487" s="23" t="s">
        <v>130</v>
      </c>
      <c r="C487" s="64" t="s">
        <v>120</v>
      </c>
      <c r="D487" s="64" t="s">
        <v>2975</v>
      </c>
      <c r="E487" s="64">
        <v>1000001168</v>
      </c>
      <c r="F487" s="65" t="s">
        <v>2976</v>
      </c>
      <c r="G487">
        <v>18</v>
      </c>
    </row>
    <row r="488" spans="2:7" ht="14.25" customHeight="1">
      <c r="B488" s="128" t="s">
        <v>132</v>
      </c>
      <c r="C488" s="127" t="s">
        <v>101</v>
      </c>
      <c r="D488" s="127" t="s">
        <v>495</v>
      </c>
      <c r="E488" s="127">
        <v>1000004320</v>
      </c>
      <c r="F488" s="127" t="s">
        <v>496</v>
      </c>
      <c r="G488">
        <v>18</v>
      </c>
    </row>
    <row r="489" spans="2:7" ht="14.25" customHeight="1">
      <c r="B489" s="128" t="s">
        <v>133</v>
      </c>
      <c r="C489" s="127" t="s">
        <v>145</v>
      </c>
      <c r="D489" s="127" t="s">
        <v>3130</v>
      </c>
      <c r="E489" s="127">
        <v>1000000704</v>
      </c>
      <c r="F489" s="127" t="s">
        <v>3131</v>
      </c>
      <c r="G489">
        <v>18</v>
      </c>
    </row>
    <row r="490" spans="2:7" ht="14.25" customHeight="1">
      <c r="B490" s="113" t="s">
        <v>133</v>
      </c>
      <c r="C490" s="114" t="s">
        <v>32</v>
      </c>
      <c r="D490" s="114" t="s">
        <v>3259</v>
      </c>
      <c r="E490" s="114">
        <v>1000004453</v>
      </c>
      <c r="F490" s="114" t="s">
        <v>3260</v>
      </c>
      <c r="G490">
        <v>18</v>
      </c>
    </row>
    <row r="491" spans="2:7" ht="14.25" customHeight="1">
      <c r="B491" s="23" t="s">
        <v>133</v>
      </c>
      <c r="C491" s="63" t="s">
        <v>21</v>
      </c>
      <c r="D491" s="64" t="s">
        <v>647</v>
      </c>
      <c r="E491" s="64">
        <v>1000000668</v>
      </c>
      <c r="F491" s="65" t="s">
        <v>648</v>
      </c>
      <c r="G491">
        <v>18.2</v>
      </c>
    </row>
    <row r="492" spans="2:7" ht="14.25" customHeight="1">
      <c r="B492" s="23" t="s">
        <v>4046</v>
      </c>
      <c r="C492" s="64" t="s">
        <v>93</v>
      </c>
      <c r="D492" s="64" t="s">
        <v>342</v>
      </c>
      <c r="E492" s="64">
        <v>1000001441</v>
      </c>
      <c r="F492" s="65" t="s">
        <v>343</v>
      </c>
      <c r="G492">
        <v>18.399999999999999</v>
      </c>
    </row>
    <row r="493" spans="2:7" ht="14.25" customHeight="1">
      <c r="B493" s="128" t="s">
        <v>134</v>
      </c>
      <c r="C493" s="127" t="s">
        <v>61</v>
      </c>
      <c r="D493" s="127" t="s">
        <v>3011</v>
      </c>
      <c r="E493" s="127">
        <v>1000004201</v>
      </c>
      <c r="F493" s="127" t="s">
        <v>3012</v>
      </c>
      <c r="G493">
        <v>18.399999999999999</v>
      </c>
    </row>
    <row r="494" spans="2:7" ht="14.25" customHeight="1">
      <c r="B494" s="23" t="s">
        <v>133</v>
      </c>
      <c r="C494" s="63" t="s">
        <v>24</v>
      </c>
      <c r="D494" s="64" t="s">
        <v>731</v>
      </c>
      <c r="E494" s="64">
        <v>1000003789</v>
      </c>
      <c r="F494" s="64" t="s">
        <v>732</v>
      </c>
      <c r="G494">
        <v>18.5</v>
      </c>
    </row>
    <row r="495" spans="2:7" ht="14.25" customHeight="1">
      <c r="B495" s="23" t="s">
        <v>133</v>
      </c>
      <c r="C495" s="64" t="s">
        <v>40</v>
      </c>
      <c r="D495" s="64" t="s">
        <v>1082</v>
      </c>
      <c r="E495" s="64">
        <v>1000000268</v>
      </c>
      <c r="F495" s="65" t="s">
        <v>1083</v>
      </c>
      <c r="G495">
        <v>18.5</v>
      </c>
    </row>
    <row r="496" spans="2:7" ht="14.25" customHeight="1">
      <c r="B496" s="24" t="s">
        <v>133</v>
      </c>
      <c r="C496" s="125" t="s">
        <v>40</v>
      </c>
      <c r="D496" s="125" t="s">
        <v>210</v>
      </c>
      <c r="E496" s="125">
        <v>1000004054</v>
      </c>
      <c r="F496" s="125" t="s">
        <v>211</v>
      </c>
      <c r="G496">
        <v>18.5</v>
      </c>
    </row>
    <row r="497" spans="2:7" ht="14.25" customHeight="1">
      <c r="B497" s="23" t="s">
        <v>134</v>
      </c>
      <c r="C497" s="64" t="s">
        <v>81</v>
      </c>
      <c r="D497" s="64" t="s">
        <v>2136</v>
      </c>
      <c r="E497" s="64">
        <v>1000003751</v>
      </c>
      <c r="F497" s="64" t="s">
        <v>2137</v>
      </c>
      <c r="G497">
        <v>18.5</v>
      </c>
    </row>
    <row r="498" spans="2:7" ht="14.25" customHeight="1">
      <c r="B498" s="23" t="s">
        <v>4046</v>
      </c>
      <c r="C498" s="64" t="s">
        <v>101</v>
      </c>
      <c r="D498" s="64" t="s">
        <v>2506</v>
      </c>
      <c r="E498" s="64">
        <v>1000001914</v>
      </c>
      <c r="F498" s="65" t="s">
        <v>2507</v>
      </c>
      <c r="G498">
        <v>18.5</v>
      </c>
    </row>
    <row r="499" spans="2:7" ht="14.25" customHeight="1">
      <c r="B499" s="128" t="s">
        <v>133</v>
      </c>
      <c r="C499" s="127" t="s">
        <v>142</v>
      </c>
      <c r="D499" s="127" t="s">
        <v>3061</v>
      </c>
      <c r="E499" s="127">
        <v>1000004276</v>
      </c>
      <c r="F499" s="127" t="s">
        <v>3062</v>
      </c>
      <c r="G499">
        <v>18.5</v>
      </c>
    </row>
    <row r="500" spans="2:7" ht="14.25" customHeight="1">
      <c r="B500" s="23" t="s">
        <v>133</v>
      </c>
      <c r="C500" s="64" t="s">
        <v>43</v>
      </c>
      <c r="D500" s="64" t="s">
        <v>220</v>
      </c>
      <c r="E500" s="64">
        <v>1000000234</v>
      </c>
      <c r="F500" s="65" t="s">
        <v>221</v>
      </c>
      <c r="G500">
        <v>18.600000000000001</v>
      </c>
    </row>
    <row r="501" spans="2:7" ht="14.25" customHeight="1">
      <c r="B501" s="23" t="s">
        <v>134</v>
      </c>
      <c r="C501" s="64" t="s">
        <v>58</v>
      </c>
      <c r="D501" s="64" t="s">
        <v>1432</v>
      </c>
      <c r="E501" s="64">
        <v>1000000297</v>
      </c>
      <c r="F501" s="65" t="s">
        <v>1433</v>
      </c>
      <c r="G501">
        <v>18.7</v>
      </c>
    </row>
    <row r="502" spans="2:7" ht="14.25" customHeight="1">
      <c r="B502" s="23" t="s">
        <v>134</v>
      </c>
      <c r="C502" s="64" t="s">
        <v>78</v>
      </c>
      <c r="D502" s="64" t="s">
        <v>2002</v>
      </c>
      <c r="E502" s="64">
        <v>1000000222</v>
      </c>
      <c r="F502" s="65" t="s">
        <v>2003</v>
      </c>
      <c r="G502">
        <v>18.7</v>
      </c>
    </row>
    <row r="503" spans="2:7" ht="14.25" customHeight="1">
      <c r="B503" s="24" t="s">
        <v>134</v>
      </c>
      <c r="C503" s="125" t="s">
        <v>61</v>
      </c>
      <c r="D503" s="125" t="s">
        <v>1520</v>
      </c>
      <c r="E503" s="125">
        <v>1000004022</v>
      </c>
      <c r="F503" s="125" t="s">
        <v>1521</v>
      </c>
      <c r="G503">
        <v>18.8</v>
      </c>
    </row>
    <row r="504" spans="2:7" ht="14.25" customHeight="1">
      <c r="B504" s="128" t="s">
        <v>133</v>
      </c>
      <c r="C504" s="127" t="s">
        <v>143</v>
      </c>
      <c r="D504" s="127" t="s">
        <v>3197</v>
      </c>
      <c r="E504" s="127">
        <v>1000004404</v>
      </c>
      <c r="F504" s="127" t="s">
        <v>3198</v>
      </c>
      <c r="G504">
        <v>18.95</v>
      </c>
    </row>
    <row r="505" spans="2:7" ht="14.25" customHeight="1">
      <c r="B505" s="23" t="s">
        <v>4046</v>
      </c>
      <c r="C505" s="64" t="s">
        <v>101</v>
      </c>
      <c r="D505" s="64" t="s">
        <v>4287</v>
      </c>
      <c r="E505" s="64">
        <v>1000001923</v>
      </c>
      <c r="F505" s="65" t="s">
        <v>4288</v>
      </c>
      <c r="G505">
        <v>19</v>
      </c>
    </row>
    <row r="506" spans="2:7" ht="14.25" customHeight="1">
      <c r="B506" s="23" t="s">
        <v>130</v>
      </c>
      <c r="C506" s="64" t="s">
        <v>118</v>
      </c>
      <c r="D506" s="64" t="s">
        <v>2736</v>
      </c>
      <c r="E506" s="64">
        <v>1000001211</v>
      </c>
      <c r="F506" s="65" t="s">
        <v>2737</v>
      </c>
      <c r="G506">
        <v>19</v>
      </c>
    </row>
    <row r="507" spans="2:7" ht="14.25" customHeight="1">
      <c r="B507" s="23" t="s">
        <v>130</v>
      </c>
      <c r="C507" s="64" t="s">
        <v>120</v>
      </c>
      <c r="D507" s="64" t="s">
        <v>394</v>
      </c>
      <c r="E507" s="64">
        <v>1000002559</v>
      </c>
      <c r="F507" s="65" t="s">
        <v>395</v>
      </c>
      <c r="G507">
        <v>19</v>
      </c>
    </row>
    <row r="508" spans="2:7" ht="14.25" customHeight="1">
      <c r="B508" s="128" t="s">
        <v>133</v>
      </c>
      <c r="C508" s="63" t="s">
        <v>30</v>
      </c>
      <c r="D508" s="127" t="s">
        <v>483</v>
      </c>
      <c r="E508" s="127">
        <v>1000004285</v>
      </c>
      <c r="F508" s="127" t="s">
        <v>484</v>
      </c>
      <c r="G508">
        <v>19</v>
      </c>
    </row>
    <row r="509" spans="2:7" ht="14.25" customHeight="1">
      <c r="B509" s="23" t="s">
        <v>133</v>
      </c>
      <c r="C509" s="64" t="s">
        <v>43</v>
      </c>
      <c r="D509" s="64" t="s">
        <v>1162</v>
      </c>
      <c r="E509" s="64">
        <v>1000000821</v>
      </c>
      <c r="F509" s="65" t="s">
        <v>1163</v>
      </c>
      <c r="G509">
        <v>19.05</v>
      </c>
    </row>
    <row r="510" spans="2:7" ht="14.25" customHeight="1">
      <c r="B510" s="23" t="s">
        <v>133</v>
      </c>
      <c r="C510" s="64" t="s">
        <v>142</v>
      </c>
      <c r="D510" s="64" t="s">
        <v>4289</v>
      </c>
      <c r="E510" s="64">
        <v>1000000111</v>
      </c>
      <c r="F510" s="65" t="s">
        <v>4290</v>
      </c>
      <c r="G510">
        <v>19.2</v>
      </c>
    </row>
    <row r="511" spans="2:7" ht="14.25" customHeight="1">
      <c r="B511" s="128" t="s">
        <v>133</v>
      </c>
      <c r="C511" s="127" t="s">
        <v>40</v>
      </c>
      <c r="D511" s="127" t="s">
        <v>509</v>
      </c>
      <c r="E511" s="127">
        <v>1000000271</v>
      </c>
      <c r="F511" s="127" t="s">
        <v>510</v>
      </c>
      <c r="G511">
        <v>19.2</v>
      </c>
    </row>
    <row r="512" spans="2:7" ht="14.25" customHeight="1">
      <c r="B512" s="23" t="s">
        <v>134</v>
      </c>
      <c r="C512" s="64" t="s">
        <v>77</v>
      </c>
      <c r="D512" s="64" t="s">
        <v>1984</v>
      </c>
      <c r="E512" s="64">
        <v>1000003490</v>
      </c>
      <c r="F512" s="65" t="s">
        <v>1985</v>
      </c>
      <c r="G512">
        <v>19.3</v>
      </c>
    </row>
    <row r="513" spans="2:7" ht="14.25" customHeight="1">
      <c r="B513" s="23" t="s">
        <v>130</v>
      </c>
      <c r="C513" s="64" t="s">
        <v>108</v>
      </c>
      <c r="D513" s="64" t="s">
        <v>4291</v>
      </c>
      <c r="E513" s="64">
        <v>1000001504</v>
      </c>
      <c r="F513" s="65" t="s">
        <v>4292</v>
      </c>
      <c r="G513">
        <v>19.3</v>
      </c>
    </row>
    <row r="514" spans="2:7" ht="14.25" customHeight="1">
      <c r="B514" s="23" t="s">
        <v>134</v>
      </c>
      <c r="C514" s="64" t="s">
        <v>67</v>
      </c>
      <c r="D514" s="64" t="s">
        <v>3915</v>
      </c>
      <c r="E514" s="64">
        <v>1000000966</v>
      </c>
      <c r="F514" s="65" t="s">
        <v>3916</v>
      </c>
      <c r="G514">
        <v>19.399999999999999</v>
      </c>
    </row>
    <row r="515" spans="2:7" ht="14.25" customHeight="1">
      <c r="B515" s="128" t="s">
        <v>134</v>
      </c>
      <c r="C515" s="127" t="s">
        <v>61</v>
      </c>
      <c r="D515" s="127" t="s">
        <v>3122</v>
      </c>
      <c r="E515" s="127">
        <v>1000004348</v>
      </c>
      <c r="F515" s="127" t="s">
        <v>3123</v>
      </c>
      <c r="G515">
        <v>19.399999999999999</v>
      </c>
    </row>
    <row r="516" spans="2:7" ht="14.25" customHeight="1">
      <c r="B516" s="23" t="s">
        <v>133</v>
      </c>
      <c r="C516" s="64" t="s">
        <v>47</v>
      </c>
      <c r="D516" s="64" t="s">
        <v>1231</v>
      </c>
      <c r="E516" s="64">
        <v>1000001070</v>
      </c>
      <c r="F516" s="65" t="s">
        <v>1232</v>
      </c>
      <c r="G516">
        <v>19.5</v>
      </c>
    </row>
    <row r="517" spans="2:7" ht="14.25" customHeight="1">
      <c r="B517" s="23" t="s">
        <v>133</v>
      </c>
      <c r="C517" s="64" t="s">
        <v>142</v>
      </c>
      <c r="D517" s="64" t="s">
        <v>994</v>
      </c>
      <c r="E517" s="64">
        <v>1000000104</v>
      </c>
      <c r="F517" s="65" t="s">
        <v>995</v>
      </c>
      <c r="G517">
        <v>19.600000000000001</v>
      </c>
    </row>
    <row r="518" spans="2:7" ht="14.25" customHeight="1">
      <c r="B518" s="24" t="s">
        <v>134</v>
      </c>
      <c r="C518" s="64" t="s">
        <v>79</v>
      </c>
      <c r="D518" s="125" t="s">
        <v>2253</v>
      </c>
      <c r="E518" s="125">
        <v>1000003990</v>
      </c>
      <c r="F518" s="125" t="s">
        <v>2254</v>
      </c>
      <c r="G518">
        <v>19.600000000000001</v>
      </c>
    </row>
    <row r="519" spans="2:7" ht="14.25" customHeight="1">
      <c r="B519" s="128" t="s">
        <v>130</v>
      </c>
      <c r="C519" s="127" t="s">
        <v>113</v>
      </c>
      <c r="D519" s="127" t="s">
        <v>3214</v>
      </c>
      <c r="E519" s="127">
        <v>1000004411</v>
      </c>
      <c r="F519" s="127" t="s">
        <v>3215</v>
      </c>
      <c r="G519">
        <v>19.6666666666667</v>
      </c>
    </row>
    <row r="520" spans="2:7" ht="14.25" customHeight="1">
      <c r="B520" s="128" t="s">
        <v>133</v>
      </c>
      <c r="C520" s="127" t="s">
        <v>43</v>
      </c>
      <c r="D520" s="127" t="s">
        <v>3193</v>
      </c>
      <c r="E520" s="127">
        <v>1000004395</v>
      </c>
      <c r="F520" s="127" t="s">
        <v>3194</v>
      </c>
      <c r="G520">
        <v>19.8333333333333</v>
      </c>
    </row>
    <row r="521" spans="2:7" ht="14.25" customHeight="1">
      <c r="B521" s="23" t="s">
        <v>130</v>
      </c>
      <c r="C521" s="64" t="s">
        <v>113</v>
      </c>
      <c r="D521" s="64" t="s">
        <v>432</v>
      </c>
      <c r="E521" s="64">
        <v>1000003551</v>
      </c>
      <c r="F521" s="64" t="s">
        <v>433</v>
      </c>
      <c r="G521">
        <v>19.84</v>
      </c>
    </row>
    <row r="522" spans="2:7" ht="14.25" customHeight="1">
      <c r="B522" s="23" t="s">
        <v>134</v>
      </c>
      <c r="C522" s="64" t="s">
        <v>61</v>
      </c>
      <c r="D522" s="64" t="s">
        <v>1496</v>
      </c>
      <c r="E522" s="64">
        <v>1000003191</v>
      </c>
      <c r="F522" s="64" t="s">
        <v>1497</v>
      </c>
      <c r="G522">
        <v>19.899999999999999</v>
      </c>
    </row>
    <row r="523" spans="2:7" ht="14.25" customHeight="1">
      <c r="B523" s="24" t="s">
        <v>134</v>
      </c>
      <c r="C523" s="125" t="s">
        <v>61</v>
      </c>
      <c r="D523" s="125" t="s">
        <v>1524</v>
      </c>
      <c r="E523" s="125">
        <v>1000004105</v>
      </c>
      <c r="F523" s="125" t="s">
        <v>1525</v>
      </c>
      <c r="G523">
        <v>19.899999999999999</v>
      </c>
    </row>
    <row r="524" spans="2:7" ht="14.25" customHeight="1">
      <c r="B524" s="23" t="s">
        <v>134</v>
      </c>
      <c r="C524" s="63" t="s">
        <v>69</v>
      </c>
      <c r="D524" s="64" t="s">
        <v>1704</v>
      </c>
      <c r="E524" s="64">
        <v>1000000943</v>
      </c>
      <c r="F524" s="65" t="s">
        <v>1705</v>
      </c>
      <c r="G524">
        <v>19.899999999999999</v>
      </c>
    </row>
    <row r="525" spans="2:7" ht="14.25" customHeight="1">
      <c r="B525" s="23" t="s">
        <v>133</v>
      </c>
      <c r="C525" s="63" t="s">
        <v>21</v>
      </c>
      <c r="D525" s="64" t="s">
        <v>4293</v>
      </c>
      <c r="E525" s="64">
        <v>1000001039</v>
      </c>
      <c r="F525" s="65" t="s">
        <v>4294</v>
      </c>
      <c r="G525">
        <v>20</v>
      </c>
    </row>
    <row r="526" spans="2:7" ht="14.25" customHeight="1">
      <c r="B526" s="23" t="s">
        <v>133</v>
      </c>
      <c r="C526" s="63" t="s">
        <v>21</v>
      </c>
      <c r="D526" s="64" t="s">
        <v>3901</v>
      </c>
      <c r="E526" s="64">
        <v>1000002734</v>
      </c>
      <c r="F526" s="64" t="s">
        <v>3902</v>
      </c>
      <c r="G526">
        <v>20</v>
      </c>
    </row>
    <row r="527" spans="2:7" ht="14.25" customHeight="1">
      <c r="B527" s="23" t="s">
        <v>133</v>
      </c>
      <c r="C527" s="63" t="s">
        <v>25</v>
      </c>
      <c r="D527" s="64" t="s">
        <v>723</v>
      </c>
      <c r="E527" s="64">
        <v>1000003545</v>
      </c>
      <c r="F527" s="64" t="s">
        <v>724</v>
      </c>
      <c r="G527">
        <v>20</v>
      </c>
    </row>
    <row r="528" spans="2:7" ht="14.25" customHeight="1">
      <c r="B528" s="23" t="s">
        <v>133</v>
      </c>
      <c r="C528" s="64" t="s">
        <v>141</v>
      </c>
      <c r="D528" s="64" t="s">
        <v>180</v>
      </c>
      <c r="E528" s="64">
        <v>1000000081</v>
      </c>
      <c r="F528" s="65" t="s">
        <v>181</v>
      </c>
      <c r="G528">
        <v>20</v>
      </c>
    </row>
    <row r="529" spans="2:7" ht="14.25" customHeight="1">
      <c r="B529" s="23" t="s">
        <v>134</v>
      </c>
      <c r="C529" s="64" t="s">
        <v>62</v>
      </c>
      <c r="D529" s="64" t="s">
        <v>1578</v>
      </c>
      <c r="E529" s="64">
        <v>1000003744</v>
      </c>
      <c r="F529" s="64" t="s">
        <v>1579</v>
      </c>
      <c r="G529">
        <v>20</v>
      </c>
    </row>
    <row r="530" spans="2:7" ht="14.25" customHeight="1">
      <c r="B530" s="23" t="s">
        <v>134</v>
      </c>
      <c r="C530" s="63" t="s">
        <v>65</v>
      </c>
      <c r="D530" s="64" t="s">
        <v>1684</v>
      </c>
      <c r="E530" s="64">
        <v>1000000525</v>
      </c>
      <c r="F530" s="65" t="s">
        <v>1685</v>
      </c>
      <c r="G530">
        <v>20</v>
      </c>
    </row>
    <row r="531" spans="2:7" ht="14.25" customHeight="1">
      <c r="B531" s="23" t="s">
        <v>134</v>
      </c>
      <c r="C531" s="63" t="s">
        <v>65</v>
      </c>
      <c r="D531" s="64" t="s">
        <v>1712</v>
      </c>
      <c r="E531" s="64">
        <v>1000000945</v>
      </c>
      <c r="F531" s="65" t="s">
        <v>1713</v>
      </c>
      <c r="G531">
        <v>20</v>
      </c>
    </row>
    <row r="532" spans="2:7" ht="14.25" customHeight="1">
      <c r="B532" s="23" t="s">
        <v>134</v>
      </c>
      <c r="C532" s="63" t="s">
        <v>65</v>
      </c>
      <c r="D532" s="64" t="s">
        <v>1751</v>
      </c>
      <c r="E532" s="64">
        <v>1000003747</v>
      </c>
      <c r="F532" s="64" t="s">
        <v>1752</v>
      </c>
      <c r="G532">
        <v>20</v>
      </c>
    </row>
    <row r="533" spans="2:7" ht="14.25" customHeight="1">
      <c r="B533" s="128" t="s">
        <v>133</v>
      </c>
      <c r="C533" s="63" t="s">
        <v>30</v>
      </c>
      <c r="D533" s="127" t="s">
        <v>3065</v>
      </c>
      <c r="E533" s="127">
        <v>1000004277</v>
      </c>
      <c r="F533" s="127" t="s">
        <v>3066</v>
      </c>
      <c r="G533">
        <v>20</v>
      </c>
    </row>
    <row r="534" spans="2:7" ht="14.25" customHeight="1">
      <c r="B534" s="23" t="s">
        <v>133</v>
      </c>
      <c r="C534" s="63" t="s">
        <v>25</v>
      </c>
      <c r="D534" s="64" t="s">
        <v>727</v>
      </c>
      <c r="E534" s="64">
        <v>1000003596</v>
      </c>
      <c r="F534" s="64" t="s">
        <v>728</v>
      </c>
      <c r="G534">
        <v>20.2</v>
      </c>
    </row>
    <row r="535" spans="2:7" ht="14.25" customHeight="1">
      <c r="B535" s="24" t="s">
        <v>133</v>
      </c>
      <c r="C535" s="63" t="s">
        <v>25</v>
      </c>
      <c r="D535" s="125" t="s">
        <v>2870</v>
      </c>
      <c r="E535" s="125">
        <v>1000004109</v>
      </c>
      <c r="F535" s="125" t="s">
        <v>2871</v>
      </c>
      <c r="G535">
        <v>20.5</v>
      </c>
    </row>
    <row r="536" spans="2:7" ht="14.25" customHeight="1">
      <c r="B536" s="24" t="s">
        <v>133</v>
      </c>
      <c r="C536" s="125" t="s">
        <v>52</v>
      </c>
      <c r="D536" s="125" t="s">
        <v>250</v>
      </c>
      <c r="E536" s="125">
        <v>1000004017</v>
      </c>
      <c r="F536" s="125" t="s">
        <v>251</v>
      </c>
      <c r="G536">
        <v>20.6</v>
      </c>
    </row>
    <row r="537" spans="2:7" ht="14.25" customHeight="1">
      <c r="B537" s="23" t="s">
        <v>134</v>
      </c>
      <c r="C537" s="64" t="s">
        <v>81</v>
      </c>
      <c r="D537" s="64" t="s">
        <v>2116</v>
      </c>
      <c r="E537" s="64">
        <v>1000000159</v>
      </c>
      <c r="F537" s="65" t="s">
        <v>2117</v>
      </c>
      <c r="G537">
        <v>20.6</v>
      </c>
    </row>
    <row r="538" spans="2:7" ht="14.25" customHeight="1">
      <c r="B538" s="128" t="s">
        <v>134</v>
      </c>
      <c r="C538" s="127" t="s">
        <v>81</v>
      </c>
      <c r="D538" s="127" t="s">
        <v>4295</v>
      </c>
      <c r="E538" s="127">
        <v>1000004364</v>
      </c>
      <c r="F538" s="127" t="s">
        <v>4296</v>
      </c>
      <c r="G538">
        <v>20.6</v>
      </c>
    </row>
    <row r="539" spans="2:7" ht="14.25" customHeight="1">
      <c r="B539" s="24" t="s">
        <v>134</v>
      </c>
      <c r="C539" s="125" t="s">
        <v>81</v>
      </c>
      <c r="D539" s="125" t="s">
        <v>2152</v>
      </c>
      <c r="E539" s="125">
        <v>1000004067</v>
      </c>
      <c r="F539" s="125" t="s">
        <v>2153</v>
      </c>
      <c r="G539">
        <v>20.7</v>
      </c>
    </row>
    <row r="540" spans="2:7" ht="14.25" customHeight="1">
      <c r="B540" s="23" t="s">
        <v>134</v>
      </c>
      <c r="C540" s="64" t="s">
        <v>67</v>
      </c>
      <c r="D540" s="64" t="s">
        <v>1799</v>
      </c>
      <c r="E540" s="64">
        <v>1000000538</v>
      </c>
      <c r="F540" s="65" t="s">
        <v>1800</v>
      </c>
      <c r="G540">
        <v>20.8</v>
      </c>
    </row>
    <row r="541" spans="2:7" ht="14.25" customHeight="1">
      <c r="B541" s="23" t="s">
        <v>4046</v>
      </c>
      <c r="C541" s="64" t="s">
        <v>93</v>
      </c>
      <c r="D541" s="64" t="s">
        <v>346</v>
      </c>
      <c r="E541" s="64">
        <v>1000002031</v>
      </c>
      <c r="F541" s="65" t="s">
        <v>347</v>
      </c>
      <c r="G541">
        <v>20.8</v>
      </c>
    </row>
    <row r="542" spans="2:7" ht="14.25" customHeight="1">
      <c r="B542" s="23" t="s">
        <v>133</v>
      </c>
      <c r="C542" s="64" t="s">
        <v>37</v>
      </c>
      <c r="D542" s="64" t="s">
        <v>1072</v>
      </c>
      <c r="E542" s="64">
        <v>1000000895</v>
      </c>
      <c r="F542" s="65" t="s">
        <v>1073</v>
      </c>
      <c r="G542">
        <v>21</v>
      </c>
    </row>
    <row r="543" spans="2:7" ht="14.25" customHeight="1">
      <c r="B543" s="24" t="s">
        <v>133</v>
      </c>
      <c r="C543" s="125" t="s">
        <v>55</v>
      </c>
      <c r="D543" s="125" t="s">
        <v>260</v>
      </c>
      <c r="E543" s="125">
        <v>1000004050</v>
      </c>
      <c r="F543" s="125" t="s">
        <v>261</v>
      </c>
      <c r="G543">
        <v>21</v>
      </c>
    </row>
    <row r="544" spans="2:7" ht="14.25" customHeight="1">
      <c r="B544" s="23" t="s">
        <v>134</v>
      </c>
      <c r="C544" s="64" t="s">
        <v>74</v>
      </c>
      <c r="D544" s="64" t="s">
        <v>1858</v>
      </c>
      <c r="E544" s="64">
        <v>1000000021</v>
      </c>
      <c r="F544" s="65" t="s">
        <v>1859</v>
      </c>
      <c r="G544">
        <v>21</v>
      </c>
    </row>
    <row r="545" spans="2:7" ht="14.25" customHeight="1">
      <c r="B545" s="23" t="s">
        <v>134</v>
      </c>
      <c r="C545" s="64" t="s">
        <v>84</v>
      </c>
      <c r="D545" s="64" t="s">
        <v>2192</v>
      </c>
      <c r="E545" s="64">
        <v>1000003590</v>
      </c>
      <c r="F545" s="64" t="s">
        <v>2193</v>
      </c>
      <c r="G545">
        <v>21</v>
      </c>
    </row>
    <row r="546" spans="2:7" ht="14.25" customHeight="1">
      <c r="B546" s="23" t="s">
        <v>134</v>
      </c>
      <c r="C546" s="64" t="s">
        <v>73</v>
      </c>
      <c r="D546" s="64" t="s">
        <v>2295</v>
      </c>
      <c r="E546" s="64">
        <v>1000000788</v>
      </c>
      <c r="F546" s="65" t="s">
        <v>2296</v>
      </c>
      <c r="G546">
        <v>21</v>
      </c>
    </row>
    <row r="547" spans="2:7" ht="14.25" customHeight="1">
      <c r="B547" s="23" t="s">
        <v>130</v>
      </c>
      <c r="C547" s="64" t="s">
        <v>111</v>
      </c>
      <c r="D547" s="64" t="s">
        <v>420</v>
      </c>
      <c r="E547" s="64">
        <v>1000003462</v>
      </c>
      <c r="F547" s="64" t="s">
        <v>421</v>
      </c>
      <c r="G547">
        <v>21</v>
      </c>
    </row>
    <row r="548" spans="2:7" ht="14.25" customHeight="1">
      <c r="B548" s="23" t="s">
        <v>133</v>
      </c>
      <c r="C548" s="64" t="s">
        <v>37</v>
      </c>
      <c r="D548" s="64" t="s">
        <v>1076</v>
      </c>
      <c r="E548" s="64">
        <v>1000002980</v>
      </c>
      <c r="F548" s="64" t="s">
        <v>1077</v>
      </c>
      <c r="G548">
        <v>21.3</v>
      </c>
    </row>
    <row r="549" spans="2:7" ht="14.25" customHeight="1">
      <c r="B549" s="128" t="s">
        <v>134</v>
      </c>
      <c r="C549" s="127" t="s">
        <v>81</v>
      </c>
      <c r="D549" s="127" t="s">
        <v>3028</v>
      </c>
      <c r="E549" s="127">
        <v>1000004230</v>
      </c>
      <c r="F549" s="127" t="s">
        <v>3029</v>
      </c>
      <c r="G549">
        <v>21.5</v>
      </c>
    </row>
    <row r="550" spans="2:7" ht="14.25" customHeight="1">
      <c r="B550" s="23" t="s">
        <v>4046</v>
      </c>
      <c r="C550" s="64" t="s">
        <v>93</v>
      </c>
      <c r="D550" s="64" t="s">
        <v>2445</v>
      </c>
      <c r="E550" s="64">
        <v>1000001425</v>
      </c>
      <c r="F550" s="65" t="s">
        <v>2446</v>
      </c>
      <c r="G550">
        <v>21.6</v>
      </c>
    </row>
    <row r="551" spans="2:7" ht="14.25" customHeight="1">
      <c r="B551" s="128" t="s">
        <v>134</v>
      </c>
      <c r="C551" s="127" t="s">
        <v>81</v>
      </c>
      <c r="D551" s="127" t="s">
        <v>3182</v>
      </c>
      <c r="E551" s="127">
        <v>1000004379</v>
      </c>
      <c r="F551" s="127" t="s">
        <v>714</v>
      </c>
      <c r="G551">
        <v>21.75</v>
      </c>
    </row>
    <row r="552" spans="2:7" ht="14.25" customHeight="1">
      <c r="B552" s="23" t="s">
        <v>134</v>
      </c>
      <c r="C552" s="64" t="s">
        <v>79</v>
      </c>
      <c r="D552" s="64" t="s">
        <v>2215</v>
      </c>
      <c r="E552" s="64">
        <v>1000000582</v>
      </c>
      <c r="F552" s="65" t="s">
        <v>2216</v>
      </c>
      <c r="G552">
        <v>21.8</v>
      </c>
    </row>
    <row r="553" spans="2:7" ht="14.25" customHeight="1">
      <c r="B553" s="23" t="s">
        <v>133</v>
      </c>
      <c r="C553" s="63" t="s">
        <v>25</v>
      </c>
      <c r="D553" s="64" t="s">
        <v>719</v>
      </c>
      <c r="E553" s="64">
        <v>1000003532</v>
      </c>
      <c r="F553" s="64" t="s">
        <v>720</v>
      </c>
      <c r="G553">
        <v>22</v>
      </c>
    </row>
    <row r="554" spans="2:7" ht="14.25" customHeight="1">
      <c r="B554" s="23" t="s">
        <v>133</v>
      </c>
      <c r="C554" s="64" t="s">
        <v>40</v>
      </c>
      <c r="D554" s="64" t="s">
        <v>206</v>
      </c>
      <c r="E554" s="64">
        <v>1000000262</v>
      </c>
      <c r="F554" s="65" t="s">
        <v>207</v>
      </c>
      <c r="G554">
        <v>22</v>
      </c>
    </row>
    <row r="555" spans="2:7" ht="14.25" customHeight="1">
      <c r="B555" s="23" t="s">
        <v>133</v>
      </c>
      <c r="C555" s="64" t="s">
        <v>145</v>
      </c>
      <c r="D555" s="64" t="s">
        <v>1136</v>
      </c>
      <c r="E555" s="64">
        <v>1000003809</v>
      </c>
      <c r="F555" s="64" t="s">
        <v>1137</v>
      </c>
      <c r="G555">
        <v>22</v>
      </c>
    </row>
    <row r="556" spans="2:7" ht="14.25" customHeight="1">
      <c r="B556" s="23" t="s">
        <v>130</v>
      </c>
      <c r="C556" s="125" t="s">
        <v>118</v>
      </c>
      <c r="D556" s="125" t="s">
        <v>2746</v>
      </c>
      <c r="E556" s="125">
        <v>1000003919</v>
      </c>
      <c r="F556" s="125" t="s">
        <v>2747</v>
      </c>
      <c r="G556">
        <v>22</v>
      </c>
    </row>
    <row r="557" spans="2:7" ht="14.25" customHeight="1">
      <c r="B557" s="24" t="s">
        <v>130</v>
      </c>
      <c r="C557" s="125" t="s">
        <v>115</v>
      </c>
      <c r="D557" s="125" t="s">
        <v>444</v>
      </c>
      <c r="E557" s="125">
        <v>1000004145</v>
      </c>
      <c r="F557" s="125" t="s">
        <v>445</v>
      </c>
      <c r="G557">
        <v>22</v>
      </c>
    </row>
    <row r="558" spans="2:7" ht="14.25" customHeight="1">
      <c r="B558" s="23" t="s">
        <v>134</v>
      </c>
      <c r="C558" s="64" t="s">
        <v>61</v>
      </c>
      <c r="D558" s="64" t="s">
        <v>1458</v>
      </c>
      <c r="E558" s="64">
        <v>1000000196</v>
      </c>
      <c r="F558" s="65" t="s">
        <v>1459</v>
      </c>
      <c r="G558">
        <v>22.4</v>
      </c>
    </row>
    <row r="559" spans="2:7" ht="14.25" customHeight="1">
      <c r="B559" s="23" t="s">
        <v>134</v>
      </c>
      <c r="C559" s="64" t="s">
        <v>61</v>
      </c>
      <c r="D559" s="64" t="s">
        <v>1464</v>
      </c>
      <c r="E559" s="64">
        <v>1000000189</v>
      </c>
      <c r="F559" s="65" t="s">
        <v>1465</v>
      </c>
      <c r="G559">
        <v>22.4</v>
      </c>
    </row>
    <row r="560" spans="2:7" ht="14.25" customHeight="1">
      <c r="B560" s="23" t="s">
        <v>134</v>
      </c>
      <c r="C560" s="64" t="s">
        <v>61</v>
      </c>
      <c r="D560" s="64" t="s">
        <v>1468</v>
      </c>
      <c r="E560" s="64">
        <v>1000000178</v>
      </c>
      <c r="F560" s="65" t="s">
        <v>1469</v>
      </c>
      <c r="G560">
        <v>22.4</v>
      </c>
    </row>
    <row r="561" spans="2:7" ht="14.25" customHeight="1">
      <c r="B561" s="23" t="s">
        <v>133</v>
      </c>
      <c r="C561" s="63" t="s">
        <v>21</v>
      </c>
      <c r="D561" s="64" t="s">
        <v>657</v>
      </c>
      <c r="E561" s="64">
        <v>1000000655</v>
      </c>
      <c r="F561" s="65" t="s">
        <v>658</v>
      </c>
      <c r="G561">
        <v>22.5</v>
      </c>
    </row>
    <row r="562" spans="2:7" ht="14.25" customHeight="1">
      <c r="B562" s="23" t="s">
        <v>134</v>
      </c>
      <c r="C562" s="64" t="s">
        <v>78</v>
      </c>
      <c r="D562" s="64" t="s">
        <v>2006</v>
      </c>
      <c r="E562" s="64">
        <v>1000000224</v>
      </c>
      <c r="F562" s="65" t="s">
        <v>2007</v>
      </c>
      <c r="G562">
        <v>22.5</v>
      </c>
    </row>
    <row r="563" spans="2:7" ht="14.25" customHeight="1">
      <c r="B563" s="23" t="s">
        <v>134</v>
      </c>
      <c r="C563" s="64" t="s">
        <v>78</v>
      </c>
      <c r="D563" s="64" t="s">
        <v>2040</v>
      </c>
      <c r="E563" s="64">
        <v>1000000214</v>
      </c>
      <c r="F563" s="65" t="s">
        <v>2041</v>
      </c>
      <c r="G563">
        <v>22.5</v>
      </c>
    </row>
    <row r="564" spans="2:7" ht="14.25" customHeight="1">
      <c r="B564" s="23" t="s">
        <v>4046</v>
      </c>
      <c r="C564" s="64" t="s">
        <v>93</v>
      </c>
      <c r="D564" s="64" t="s">
        <v>2439</v>
      </c>
      <c r="E564" s="64">
        <v>1000001443</v>
      </c>
      <c r="F564" s="65" t="s">
        <v>2440</v>
      </c>
      <c r="G564">
        <v>22.6</v>
      </c>
    </row>
    <row r="565" spans="2:7" ht="14.25" customHeight="1">
      <c r="B565" s="23" t="s">
        <v>133</v>
      </c>
      <c r="C565" s="63" t="s">
        <v>25</v>
      </c>
      <c r="D565" s="64" t="s">
        <v>2955</v>
      </c>
      <c r="E565" s="64">
        <v>1000004170</v>
      </c>
      <c r="F565" s="65" t="s">
        <v>2956</v>
      </c>
      <c r="G565">
        <v>22.6</v>
      </c>
    </row>
    <row r="566" spans="2:7" ht="14.25" customHeight="1">
      <c r="B566" s="23" t="s">
        <v>134</v>
      </c>
      <c r="C566" s="64" t="s">
        <v>79</v>
      </c>
      <c r="D566" s="64" t="s">
        <v>2211</v>
      </c>
      <c r="E566" s="64">
        <v>1000000593</v>
      </c>
      <c r="F566" s="65" t="s">
        <v>2212</v>
      </c>
      <c r="G566">
        <v>22.8</v>
      </c>
    </row>
    <row r="567" spans="2:7" ht="14.25" customHeight="1">
      <c r="B567" s="23" t="s">
        <v>4046</v>
      </c>
      <c r="C567" s="64" t="s">
        <v>101</v>
      </c>
      <c r="D567" s="125" t="s">
        <v>360</v>
      </c>
      <c r="E567" s="125">
        <v>1000004033</v>
      </c>
      <c r="F567" s="125" t="s">
        <v>361</v>
      </c>
      <c r="G567">
        <v>22.9</v>
      </c>
    </row>
    <row r="568" spans="2:7" ht="14.25" customHeight="1">
      <c r="B568" s="23" t="s">
        <v>133</v>
      </c>
      <c r="C568" s="64" t="s">
        <v>141</v>
      </c>
      <c r="D568" s="64" t="s">
        <v>3903</v>
      </c>
      <c r="E568" s="64">
        <v>1000000079</v>
      </c>
      <c r="F568" s="65" t="s">
        <v>3904</v>
      </c>
      <c r="G568">
        <v>22.91</v>
      </c>
    </row>
    <row r="569" spans="2:7" ht="14.25" customHeight="1">
      <c r="B569" s="23" t="s">
        <v>133</v>
      </c>
      <c r="C569" s="64" t="s">
        <v>145</v>
      </c>
      <c r="D569" s="64" t="s">
        <v>1130</v>
      </c>
      <c r="E569" s="64">
        <v>1000003503</v>
      </c>
      <c r="F569" s="64" t="s">
        <v>1131</v>
      </c>
      <c r="G569">
        <v>23</v>
      </c>
    </row>
    <row r="570" spans="2:7" ht="14.25" customHeight="1">
      <c r="B570" s="23" t="s">
        <v>134</v>
      </c>
      <c r="C570" s="63" t="s">
        <v>65</v>
      </c>
      <c r="D570" s="64" t="s">
        <v>1666</v>
      </c>
      <c r="E570" s="64">
        <v>1000000498</v>
      </c>
      <c r="F570" s="65" t="s">
        <v>1667</v>
      </c>
      <c r="G570">
        <v>23</v>
      </c>
    </row>
    <row r="571" spans="2:7" ht="14.25" customHeight="1">
      <c r="B571" s="24" t="s">
        <v>134</v>
      </c>
      <c r="C571" s="125" t="s">
        <v>74</v>
      </c>
      <c r="D571" s="125" t="s">
        <v>3919</v>
      </c>
      <c r="E571" s="125">
        <v>1000004103</v>
      </c>
      <c r="F571" s="125" t="s">
        <v>3920</v>
      </c>
      <c r="G571">
        <v>23</v>
      </c>
    </row>
    <row r="572" spans="2:7" ht="14.25" customHeight="1">
      <c r="B572" s="24" t="s">
        <v>134</v>
      </c>
      <c r="C572" s="125" t="s">
        <v>84</v>
      </c>
      <c r="D572" s="125" t="s">
        <v>2196</v>
      </c>
      <c r="E572" s="125">
        <v>1000003994</v>
      </c>
      <c r="F572" s="125" t="s">
        <v>2197</v>
      </c>
      <c r="G572">
        <v>23</v>
      </c>
    </row>
    <row r="573" spans="2:7" ht="14.25" customHeight="1">
      <c r="B573" s="24" t="s">
        <v>4046</v>
      </c>
      <c r="C573" s="125" t="s">
        <v>101</v>
      </c>
      <c r="D573" s="125" t="s">
        <v>358</v>
      </c>
      <c r="E573" s="125">
        <v>1000004009</v>
      </c>
      <c r="F573" s="125" t="s">
        <v>359</v>
      </c>
      <c r="G573">
        <v>23</v>
      </c>
    </row>
    <row r="574" spans="2:7" ht="14.25" customHeight="1">
      <c r="B574" s="23" t="s">
        <v>4046</v>
      </c>
      <c r="C574" s="64" t="s">
        <v>105</v>
      </c>
      <c r="D574" s="64" t="s">
        <v>2600</v>
      </c>
      <c r="E574" s="64">
        <v>1000002803</v>
      </c>
      <c r="F574" s="64" t="s">
        <v>2601</v>
      </c>
      <c r="G574">
        <v>23</v>
      </c>
    </row>
    <row r="575" spans="2:7" ht="14.25" customHeight="1">
      <c r="B575" s="24" t="s">
        <v>4046</v>
      </c>
      <c r="C575" s="125" t="s">
        <v>105</v>
      </c>
      <c r="D575" s="125" t="s">
        <v>368</v>
      </c>
      <c r="E575" s="125">
        <v>1000004095</v>
      </c>
      <c r="F575" s="125" t="s">
        <v>369</v>
      </c>
      <c r="G575">
        <v>23.2</v>
      </c>
    </row>
    <row r="576" spans="2:7" ht="14.25" customHeight="1">
      <c r="B576" s="128" t="s">
        <v>134</v>
      </c>
      <c r="C576" s="127" t="s">
        <v>84</v>
      </c>
      <c r="D576" s="127" t="s">
        <v>517</v>
      </c>
      <c r="E576" s="127">
        <v>1000004417</v>
      </c>
      <c r="F576" s="127" t="s">
        <v>518</v>
      </c>
      <c r="G576">
        <v>23.3333333333333</v>
      </c>
    </row>
    <row r="577" spans="2:7" ht="14.25" customHeight="1">
      <c r="B577" s="24" t="s">
        <v>134</v>
      </c>
      <c r="C577" s="125" t="s">
        <v>77</v>
      </c>
      <c r="D577" s="125" t="s">
        <v>1992</v>
      </c>
      <c r="E577" s="125">
        <v>1000003934</v>
      </c>
      <c r="F577" s="125" t="s">
        <v>1993</v>
      </c>
      <c r="G577">
        <v>23.5</v>
      </c>
    </row>
    <row r="578" spans="2:7" ht="14.25" customHeight="1">
      <c r="B578" s="23" t="s">
        <v>133</v>
      </c>
      <c r="C578" s="64" t="s">
        <v>142</v>
      </c>
      <c r="D578" s="64" t="s">
        <v>1018</v>
      </c>
      <c r="E578" s="64">
        <v>1000003655</v>
      </c>
      <c r="F578" s="64" t="s">
        <v>1019</v>
      </c>
      <c r="G578">
        <v>23.6</v>
      </c>
    </row>
    <row r="579" spans="2:7" ht="14.25" customHeight="1">
      <c r="B579" s="24" t="s">
        <v>133</v>
      </c>
      <c r="C579" s="125" t="s">
        <v>47</v>
      </c>
      <c r="D579" s="125" t="s">
        <v>1247</v>
      </c>
      <c r="E579" s="125">
        <v>1000004065</v>
      </c>
      <c r="F579" s="125" t="s">
        <v>1248</v>
      </c>
      <c r="G579">
        <v>23.7</v>
      </c>
    </row>
    <row r="580" spans="2:7" ht="14.25" customHeight="1">
      <c r="B580" s="23" t="s">
        <v>134</v>
      </c>
      <c r="C580" s="64" t="s">
        <v>74</v>
      </c>
      <c r="D580" s="64" t="s">
        <v>1897</v>
      </c>
      <c r="E580" s="64">
        <v>1000000828</v>
      </c>
      <c r="F580" s="65" t="s">
        <v>1898</v>
      </c>
      <c r="G580">
        <v>23.7</v>
      </c>
    </row>
    <row r="581" spans="2:7" ht="14.25" customHeight="1">
      <c r="B581" s="23" t="s">
        <v>130</v>
      </c>
      <c r="C581" s="64" t="s">
        <v>108</v>
      </c>
      <c r="D581" s="64" t="s">
        <v>2648</v>
      </c>
      <c r="E581" s="64">
        <v>1000001496</v>
      </c>
      <c r="F581" s="65" t="s">
        <v>2649</v>
      </c>
      <c r="G581">
        <v>23.7</v>
      </c>
    </row>
    <row r="582" spans="2:7" ht="14.25" customHeight="1">
      <c r="B582" s="128" t="s">
        <v>130</v>
      </c>
      <c r="C582" s="127" t="s">
        <v>122</v>
      </c>
      <c r="D582" s="127" t="s">
        <v>3146</v>
      </c>
      <c r="E582" s="127">
        <v>1000004335</v>
      </c>
      <c r="F582" s="127" t="s">
        <v>3147</v>
      </c>
      <c r="G582">
        <v>23.7</v>
      </c>
    </row>
    <row r="583" spans="2:7" ht="14.25" customHeight="1">
      <c r="B583" s="24" t="s">
        <v>134</v>
      </c>
      <c r="C583" s="125" t="s">
        <v>62</v>
      </c>
      <c r="D583" s="125" t="s">
        <v>276</v>
      </c>
      <c r="E583" s="125">
        <v>1000004073</v>
      </c>
      <c r="F583" s="125" t="s">
        <v>277</v>
      </c>
      <c r="G583">
        <v>23.8</v>
      </c>
    </row>
    <row r="584" spans="2:7" ht="14.25" customHeight="1">
      <c r="B584" s="23" t="s">
        <v>133</v>
      </c>
      <c r="C584" s="64" t="s">
        <v>144</v>
      </c>
      <c r="D584" s="64" t="s">
        <v>761</v>
      </c>
      <c r="E584" s="64">
        <v>1000000652</v>
      </c>
      <c r="F584" s="65" t="s">
        <v>762</v>
      </c>
      <c r="G584">
        <v>24</v>
      </c>
    </row>
    <row r="585" spans="2:7" ht="14.25" customHeight="1">
      <c r="B585" s="23" t="s">
        <v>133</v>
      </c>
      <c r="C585" s="64" t="s">
        <v>37</v>
      </c>
      <c r="D585" s="64" t="s">
        <v>1036</v>
      </c>
      <c r="E585" s="64">
        <v>1000000404</v>
      </c>
      <c r="F585" s="65" t="s">
        <v>1037</v>
      </c>
      <c r="G585">
        <v>24</v>
      </c>
    </row>
    <row r="586" spans="2:7" ht="14.25" customHeight="1">
      <c r="B586" s="23" t="s">
        <v>133</v>
      </c>
      <c r="C586" s="64" t="s">
        <v>47</v>
      </c>
      <c r="D586" s="64" t="s">
        <v>1222</v>
      </c>
      <c r="E586" s="64">
        <v>1000000753</v>
      </c>
      <c r="F586" s="65" t="s">
        <v>1075</v>
      </c>
      <c r="G586">
        <v>24</v>
      </c>
    </row>
    <row r="587" spans="2:7" ht="14.25" customHeight="1">
      <c r="B587" s="23" t="s">
        <v>134</v>
      </c>
      <c r="C587" s="64" t="s">
        <v>71</v>
      </c>
      <c r="D587" s="64" t="s">
        <v>320</v>
      </c>
      <c r="E587" s="64">
        <v>1000000768</v>
      </c>
      <c r="F587" s="65" t="s">
        <v>321</v>
      </c>
      <c r="G587">
        <v>24</v>
      </c>
    </row>
    <row r="588" spans="2:7" ht="14.25" customHeight="1">
      <c r="B588" s="23" t="s">
        <v>130</v>
      </c>
      <c r="C588" s="64" t="s">
        <v>122</v>
      </c>
      <c r="D588" s="64" t="s">
        <v>2784</v>
      </c>
      <c r="E588" s="64">
        <v>1000001671</v>
      </c>
      <c r="F588" s="65" t="s">
        <v>2785</v>
      </c>
      <c r="G588">
        <v>24</v>
      </c>
    </row>
    <row r="589" spans="2:7" ht="14.25" customHeight="1">
      <c r="B589" s="128" t="s">
        <v>133</v>
      </c>
      <c r="C589" s="127" t="s">
        <v>47</v>
      </c>
      <c r="D589" s="127" t="s">
        <v>485</v>
      </c>
      <c r="E589" s="127">
        <v>1000004293</v>
      </c>
      <c r="F589" s="127" t="s">
        <v>486</v>
      </c>
      <c r="G589">
        <v>24</v>
      </c>
    </row>
    <row r="590" spans="2:7" ht="14.25" customHeight="1">
      <c r="B590" s="128" t="s">
        <v>132</v>
      </c>
      <c r="C590" s="127" t="s">
        <v>105</v>
      </c>
      <c r="D590" s="127" t="s">
        <v>3103</v>
      </c>
      <c r="E590" s="127">
        <v>1000004323</v>
      </c>
      <c r="F590" s="127" t="s">
        <v>3104</v>
      </c>
      <c r="G590">
        <v>24</v>
      </c>
    </row>
    <row r="591" spans="2:7" ht="14.25" customHeight="1">
      <c r="B591" s="24" t="s">
        <v>133</v>
      </c>
      <c r="C591" s="125" t="s">
        <v>47</v>
      </c>
      <c r="D591" s="125" t="s">
        <v>1245</v>
      </c>
      <c r="E591" s="125">
        <v>1000003931</v>
      </c>
      <c r="F591" s="125" t="s">
        <v>1246</v>
      </c>
      <c r="G591">
        <v>24.1</v>
      </c>
    </row>
    <row r="592" spans="2:7" ht="14.25" customHeight="1">
      <c r="B592" s="23" t="s">
        <v>134</v>
      </c>
      <c r="C592" s="64" t="s">
        <v>77</v>
      </c>
      <c r="D592" s="64" t="s">
        <v>1988</v>
      </c>
      <c r="E592" s="64">
        <v>1000003595</v>
      </c>
      <c r="F592" s="65" t="s">
        <v>1989</v>
      </c>
      <c r="G592">
        <v>24.4</v>
      </c>
    </row>
    <row r="593" spans="2:7" ht="14.25" customHeight="1">
      <c r="B593" s="23" t="s">
        <v>4046</v>
      </c>
      <c r="C593" s="64" t="s">
        <v>101</v>
      </c>
      <c r="D593" s="64" t="s">
        <v>3931</v>
      </c>
      <c r="E593" s="64">
        <v>1000002777</v>
      </c>
      <c r="F593" s="64" t="s">
        <v>3932</v>
      </c>
      <c r="G593">
        <v>24.4</v>
      </c>
    </row>
    <row r="594" spans="2:7" ht="14.25" customHeight="1">
      <c r="B594" s="23" t="s">
        <v>134</v>
      </c>
      <c r="C594" s="64" t="s">
        <v>67</v>
      </c>
      <c r="D594" s="64" t="s">
        <v>1829</v>
      </c>
      <c r="E594" s="64">
        <v>1000003304</v>
      </c>
      <c r="F594" s="64" t="s">
        <v>1501</v>
      </c>
      <c r="G594">
        <v>24.7</v>
      </c>
    </row>
    <row r="595" spans="2:7" ht="14.25" customHeight="1">
      <c r="B595" s="23" t="s">
        <v>134</v>
      </c>
      <c r="C595" s="63" t="s">
        <v>65</v>
      </c>
      <c r="D595" s="64" t="s">
        <v>280</v>
      </c>
      <c r="E595" s="64">
        <v>1000000949</v>
      </c>
      <c r="F595" s="65" t="s">
        <v>281</v>
      </c>
      <c r="G595">
        <v>24.9</v>
      </c>
    </row>
    <row r="596" spans="2:7" ht="14.25" customHeight="1">
      <c r="B596" s="23" t="s">
        <v>133</v>
      </c>
      <c r="C596" s="64" t="s">
        <v>37</v>
      </c>
      <c r="D596" s="64" t="s">
        <v>1060</v>
      </c>
      <c r="E596" s="64">
        <v>1000000400</v>
      </c>
      <c r="F596" s="65" t="s">
        <v>1061</v>
      </c>
      <c r="G596">
        <v>25</v>
      </c>
    </row>
    <row r="597" spans="2:7" ht="14.25" customHeight="1">
      <c r="B597" s="23" t="s">
        <v>133</v>
      </c>
      <c r="C597" s="64" t="s">
        <v>43</v>
      </c>
      <c r="D597" s="64" t="s">
        <v>1168</v>
      </c>
      <c r="E597" s="64">
        <v>1000000250</v>
      </c>
      <c r="F597" s="65" t="s">
        <v>1169</v>
      </c>
      <c r="G597">
        <v>25</v>
      </c>
    </row>
    <row r="598" spans="2:7" ht="14.25" customHeight="1">
      <c r="B598" s="23" t="s">
        <v>134</v>
      </c>
      <c r="C598" s="63" t="s">
        <v>65</v>
      </c>
      <c r="D598" s="64" t="s">
        <v>1700</v>
      </c>
      <c r="E598" s="64">
        <v>1000000935</v>
      </c>
      <c r="F598" s="65" t="s">
        <v>1701</v>
      </c>
      <c r="G598">
        <v>25</v>
      </c>
    </row>
    <row r="599" spans="2:7" ht="14.25" customHeight="1">
      <c r="B599" s="23" t="s">
        <v>134</v>
      </c>
      <c r="C599" s="63" t="s">
        <v>65</v>
      </c>
      <c r="D599" s="64" t="s">
        <v>1706</v>
      </c>
      <c r="E599" s="64">
        <v>1000000946</v>
      </c>
      <c r="F599" s="65" t="s">
        <v>1707</v>
      </c>
      <c r="G599">
        <v>25</v>
      </c>
    </row>
    <row r="600" spans="2:7" ht="14.25" customHeight="1">
      <c r="B600" s="23" t="s">
        <v>134</v>
      </c>
      <c r="C600" s="64" t="s">
        <v>77</v>
      </c>
      <c r="D600" s="64" t="s">
        <v>1978</v>
      </c>
      <c r="E600" s="64">
        <v>1000001108</v>
      </c>
      <c r="F600" s="65" t="s">
        <v>1979</v>
      </c>
      <c r="G600">
        <v>25</v>
      </c>
    </row>
    <row r="601" spans="2:7" ht="14.25" customHeight="1">
      <c r="B601" s="23" t="s">
        <v>130</v>
      </c>
      <c r="C601" s="64" t="s">
        <v>120</v>
      </c>
      <c r="D601" s="64" t="s">
        <v>400</v>
      </c>
      <c r="E601" s="64">
        <v>1000002013</v>
      </c>
      <c r="F601" s="65" t="s">
        <v>401</v>
      </c>
      <c r="G601">
        <v>25</v>
      </c>
    </row>
    <row r="602" spans="2:7" ht="14.25" customHeight="1">
      <c r="B602" s="23" t="s">
        <v>130</v>
      </c>
      <c r="C602" s="64" t="s">
        <v>122</v>
      </c>
      <c r="D602" s="64" t="s">
        <v>2804</v>
      </c>
      <c r="E602" s="64">
        <v>1000002789</v>
      </c>
      <c r="F602" s="65" t="s">
        <v>2805</v>
      </c>
      <c r="G602">
        <v>25</v>
      </c>
    </row>
    <row r="603" spans="2:7" ht="14.25" customHeight="1">
      <c r="B603" s="24" t="s">
        <v>133</v>
      </c>
      <c r="C603" s="125" t="s">
        <v>43</v>
      </c>
      <c r="D603" s="125" t="s">
        <v>3909</v>
      </c>
      <c r="E603" s="125">
        <v>1000003914</v>
      </c>
      <c r="F603" s="125" t="s">
        <v>3910</v>
      </c>
      <c r="G603">
        <v>25.1</v>
      </c>
    </row>
    <row r="604" spans="2:7" ht="14.25" customHeight="1">
      <c r="B604" s="23" t="s">
        <v>4046</v>
      </c>
      <c r="C604" s="64" t="s">
        <v>140</v>
      </c>
      <c r="D604" s="64" t="s">
        <v>2332</v>
      </c>
      <c r="E604" s="64">
        <v>1000001230</v>
      </c>
      <c r="F604" s="65" t="s">
        <v>2333</v>
      </c>
      <c r="G604">
        <v>25.2</v>
      </c>
    </row>
    <row r="605" spans="2:7" ht="14.25" customHeight="1">
      <c r="B605" s="128" t="s">
        <v>130</v>
      </c>
      <c r="C605" s="127" t="s">
        <v>111</v>
      </c>
      <c r="D605" s="127" t="s">
        <v>3026</v>
      </c>
      <c r="E605" s="127">
        <v>1000004242</v>
      </c>
      <c r="F605" s="127" t="s">
        <v>3027</v>
      </c>
      <c r="G605">
        <v>25.4</v>
      </c>
    </row>
    <row r="606" spans="2:7" ht="14.25" customHeight="1">
      <c r="B606" s="23" t="s">
        <v>134</v>
      </c>
      <c r="C606" s="64" t="s">
        <v>74</v>
      </c>
      <c r="D606" s="64" t="s">
        <v>1919</v>
      </c>
      <c r="E606" s="64">
        <v>1000002744</v>
      </c>
      <c r="F606" s="65" t="s">
        <v>1920</v>
      </c>
      <c r="G606">
        <v>25.5</v>
      </c>
    </row>
    <row r="607" spans="2:7" ht="14.25" customHeight="1">
      <c r="B607" s="23" t="s">
        <v>134</v>
      </c>
      <c r="C607" s="64" t="s">
        <v>77</v>
      </c>
      <c r="D607" s="64" t="s">
        <v>1952</v>
      </c>
      <c r="E607" s="64">
        <v>1000000802</v>
      </c>
      <c r="F607" s="65" t="s">
        <v>1953</v>
      </c>
      <c r="G607">
        <v>25.5</v>
      </c>
    </row>
    <row r="608" spans="2:7" ht="14.25" customHeight="1">
      <c r="B608" s="23" t="s">
        <v>134</v>
      </c>
      <c r="C608" s="64" t="s">
        <v>81</v>
      </c>
      <c r="D608" s="64" t="s">
        <v>2100</v>
      </c>
      <c r="E608" s="64">
        <v>1000000162</v>
      </c>
      <c r="F608" s="65" t="s">
        <v>2101</v>
      </c>
      <c r="G608">
        <v>25.5</v>
      </c>
    </row>
    <row r="609" spans="2:7" ht="14.25" customHeight="1">
      <c r="B609" s="23" t="s">
        <v>134</v>
      </c>
      <c r="C609" s="64" t="s">
        <v>58</v>
      </c>
      <c r="D609" s="64" t="s">
        <v>1395</v>
      </c>
      <c r="E609" s="64">
        <v>1000003805</v>
      </c>
      <c r="F609" s="64" t="s">
        <v>1394</v>
      </c>
      <c r="G609">
        <v>25.7</v>
      </c>
    </row>
    <row r="610" spans="2:7" ht="14.25" customHeight="1">
      <c r="B610" s="24" t="s">
        <v>134</v>
      </c>
      <c r="C610" s="125" t="s">
        <v>77</v>
      </c>
      <c r="D610" s="125" t="s">
        <v>1994</v>
      </c>
      <c r="E610" s="125">
        <v>1000004039</v>
      </c>
      <c r="F610" s="125" t="s">
        <v>1995</v>
      </c>
      <c r="G610">
        <v>25.7</v>
      </c>
    </row>
    <row r="611" spans="2:7" ht="14.25" customHeight="1">
      <c r="B611" s="24" t="s">
        <v>133</v>
      </c>
      <c r="C611" s="125" t="s">
        <v>26</v>
      </c>
      <c r="D611" s="125" t="s">
        <v>769</v>
      </c>
      <c r="E611" s="125">
        <v>1000004006</v>
      </c>
      <c r="F611" s="125" t="s">
        <v>770</v>
      </c>
      <c r="G611">
        <v>26</v>
      </c>
    </row>
    <row r="612" spans="2:7" ht="14.25" customHeight="1">
      <c r="B612" s="23" t="s">
        <v>133</v>
      </c>
      <c r="C612" s="63" t="s">
        <v>29</v>
      </c>
      <c r="D612" s="64" t="s">
        <v>825</v>
      </c>
      <c r="E612" s="64">
        <v>1000002619</v>
      </c>
      <c r="F612" s="65" t="s">
        <v>826</v>
      </c>
      <c r="G612">
        <v>26</v>
      </c>
    </row>
    <row r="613" spans="2:7" ht="14.25" customHeight="1">
      <c r="B613" s="23" t="s">
        <v>133</v>
      </c>
      <c r="C613" s="64" t="s">
        <v>145</v>
      </c>
      <c r="D613" s="64" t="s">
        <v>1126</v>
      </c>
      <c r="E613" s="64">
        <v>1000002760</v>
      </c>
      <c r="F613" s="65" t="s">
        <v>1127</v>
      </c>
      <c r="G613">
        <v>26</v>
      </c>
    </row>
    <row r="614" spans="2:7" ht="14.25" customHeight="1">
      <c r="B614" s="23" t="s">
        <v>133</v>
      </c>
      <c r="C614" s="64" t="s">
        <v>47</v>
      </c>
      <c r="D614" s="64" t="s">
        <v>230</v>
      </c>
      <c r="E614" s="64">
        <v>1000001082</v>
      </c>
      <c r="F614" s="65" t="s">
        <v>231</v>
      </c>
      <c r="G614">
        <v>26</v>
      </c>
    </row>
    <row r="615" spans="2:7" ht="14.25" customHeight="1">
      <c r="B615" s="23" t="s">
        <v>133</v>
      </c>
      <c r="C615" s="64" t="s">
        <v>48</v>
      </c>
      <c r="D615" s="64" t="s">
        <v>1283</v>
      </c>
      <c r="E615" s="64">
        <v>1000003675</v>
      </c>
      <c r="F615" s="65" t="s">
        <v>1284</v>
      </c>
      <c r="G615">
        <v>26</v>
      </c>
    </row>
    <row r="616" spans="2:7" ht="14.25" customHeight="1">
      <c r="B616" s="23" t="s">
        <v>134</v>
      </c>
      <c r="C616" s="64" t="s">
        <v>67</v>
      </c>
      <c r="D616" s="64" t="s">
        <v>1815</v>
      </c>
      <c r="E616" s="64">
        <v>1000000963</v>
      </c>
      <c r="F616" s="65" t="s">
        <v>1816</v>
      </c>
      <c r="G616">
        <v>26</v>
      </c>
    </row>
    <row r="617" spans="2:7" ht="14.25" customHeight="1">
      <c r="B617" s="24" t="s">
        <v>130</v>
      </c>
      <c r="C617" s="125" t="s">
        <v>108</v>
      </c>
      <c r="D617" s="125" t="s">
        <v>380</v>
      </c>
      <c r="E617" s="125">
        <v>1000003972</v>
      </c>
      <c r="F617" s="125" t="s">
        <v>381</v>
      </c>
      <c r="G617">
        <v>26</v>
      </c>
    </row>
    <row r="618" spans="2:7" ht="14.25" customHeight="1">
      <c r="B618" s="24" t="s">
        <v>130</v>
      </c>
      <c r="C618" s="125" t="s">
        <v>120</v>
      </c>
      <c r="D618" s="125" t="s">
        <v>408</v>
      </c>
      <c r="E618" s="125">
        <v>1000003833</v>
      </c>
      <c r="F618" s="125" t="s">
        <v>409</v>
      </c>
      <c r="G618">
        <v>26</v>
      </c>
    </row>
    <row r="619" spans="2:7" ht="14.25" customHeight="1">
      <c r="B619" s="23" t="s">
        <v>130</v>
      </c>
      <c r="C619" s="64" t="s">
        <v>122</v>
      </c>
      <c r="D619" s="64" t="s">
        <v>416</v>
      </c>
      <c r="E619" s="64">
        <v>1000002000</v>
      </c>
      <c r="F619" s="65" t="s">
        <v>417</v>
      </c>
      <c r="G619">
        <v>26</v>
      </c>
    </row>
    <row r="620" spans="2:7" ht="14.25" customHeight="1">
      <c r="B620" s="23" t="s">
        <v>130</v>
      </c>
      <c r="C620" s="64" t="s">
        <v>122</v>
      </c>
      <c r="D620" s="64" t="s">
        <v>2800</v>
      </c>
      <c r="E620" s="64">
        <v>1000002059</v>
      </c>
      <c r="F620" s="65" t="s">
        <v>2801</v>
      </c>
      <c r="G620">
        <v>26</v>
      </c>
    </row>
    <row r="621" spans="2:7" ht="14.25" customHeight="1">
      <c r="B621" s="128" t="s">
        <v>132</v>
      </c>
      <c r="C621" s="127" t="s">
        <v>101</v>
      </c>
      <c r="D621" s="127" t="s">
        <v>3148</v>
      </c>
      <c r="E621" s="127">
        <v>1000004358</v>
      </c>
      <c r="F621" s="127" t="s">
        <v>3149</v>
      </c>
      <c r="G621">
        <v>26</v>
      </c>
    </row>
    <row r="622" spans="2:7" ht="14.25" customHeight="1">
      <c r="B622" s="128" t="s">
        <v>133</v>
      </c>
      <c r="C622" s="127" t="s">
        <v>32</v>
      </c>
      <c r="D622" s="127" t="s">
        <v>501</v>
      </c>
      <c r="E622" s="127">
        <v>1000000923</v>
      </c>
      <c r="F622" s="127" t="s">
        <v>502</v>
      </c>
      <c r="G622">
        <v>26</v>
      </c>
    </row>
    <row r="623" spans="2:7" ht="14.25" customHeight="1">
      <c r="B623" s="23" t="s">
        <v>134</v>
      </c>
      <c r="C623" s="64" t="s">
        <v>78</v>
      </c>
      <c r="D623" s="64" t="s">
        <v>2038</v>
      </c>
      <c r="E623" s="64">
        <v>1000000229</v>
      </c>
      <c r="F623" s="65" t="s">
        <v>2039</v>
      </c>
      <c r="G623">
        <v>26.2</v>
      </c>
    </row>
    <row r="624" spans="2:7" ht="14.25" customHeight="1">
      <c r="B624" s="23" t="s">
        <v>134</v>
      </c>
      <c r="C624" s="64" t="s">
        <v>79</v>
      </c>
      <c r="D624" s="64" t="s">
        <v>312</v>
      </c>
      <c r="E624" s="64">
        <v>1000003326</v>
      </c>
      <c r="F624" s="64" t="s">
        <v>313</v>
      </c>
      <c r="G624">
        <v>26.2</v>
      </c>
    </row>
    <row r="625" spans="2:7" ht="14.25" customHeight="1">
      <c r="B625" s="24" t="s">
        <v>4046</v>
      </c>
      <c r="C625" s="125" t="s">
        <v>101</v>
      </c>
      <c r="D625" s="125" t="s">
        <v>2548</v>
      </c>
      <c r="E625" s="125">
        <v>1000003886</v>
      </c>
      <c r="F625" s="125" t="s">
        <v>2549</v>
      </c>
      <c r="G625">
        <v>26.2</v>
      </c>
    </row>
    <row r="626" spans="2:7" ht="14.25" customHeight="1">
      <c r="B626" s="128" t="s">
        <v>133</v>
      </c>
      <c r="C626" s="127" t="s">
        <v>143</v>
      </c>
      <c r="D626" s="127" t="s">
        <v>3073</v>
      </c>
      <c r="E626" s="127">
        <v>1000004272</v>
      </c>
      <c r="F626" s="127" t="s">
        <v>3074</v>
      </c>
      <c r="G626">
        <v>26.3</v>
      </c>
    </row>
    <row r="627" spans="2:7" ht="14.25" customHeight="1">
      <c r="B627" s="23" t="s">
        <v>134</v>
      </c>
      <c r="C627" s="64" t="s">
        <v>81</v>
      </c>
      <c r="D627" s="64" t="s">
        <v>2106</v>
      </c>
      <c r="E627" s="64">
        <v>1000000160</v>
      </c>
      <c r="F627" s="65" t="s">
        <v>2107</v>
      </c>
      <c r="G627">
        <v>26.5</v>
      </c>
    </row>
    <row r="628" spans="2:7" ht="14.25" customHeight="1">
      <c r="B628" s="24" t="s">
        <v>4046</v>
      </c>
      <c r="C628" s="64" t="s">
        <v>93</v>
      </c>
      <c r="D628" s="125" t="s">
        <v>2472</v>
      </c>
      <c r="E628" s="125">
        <v>1000003869</v>
      </c>
      <c r="F628" s="125" t="s">
        <v>2473</v>
      </c>
      <c r="G628">
        <v>26.6</v>
      </c>
    </row>
    <row r="629" spans="2:7" ht="14.25" customHeight="1">
      <c r="B629" s="128" t="s">
        <v>133</v>
      </c>
      <c r="C629" s="127" t="s">
        <v>145</v>
      </c>
      <c r="D629" s="127" t="s">
        <v>3949</v>
      </c>
      <c r="E629" s="127">
        <v>1000004389</v>
      </c>
      <c r="F629" s="127" t="s">
        <v>3950</v>
      </c>
      <c r="G629">
        <v>26.6666666666667</v>
      </c>
    </row>
    <row r="630" spans="2:7" ht="14.25" customHeight="1">
      <c r="B630" s="128" t="s">
        <v>134</v>
      </c>
      <c r="C630" s="127" t="s">
        <v>69</v>
      </c>
      <c r="D630" s="127" t="s">
        <v>513</v>
      </c>
      <c r="E630" s="127">
        <v>1000004400</v>
      </c>
      <c r="F630" s="127" t="s">
        <v>514</v>
      </c>
      <c r="G630">
        <v>26.6666666666667</v>
      </c>
    </row>
    <row r="631" spans="2:7" ht="14.25" customHeight="1">
      <c r="B631" s="113" t="s">
        <v>133</v>
      </c>
      <c r="C631" s="114" t="s">
        <v>48</v>
      </c>
      <c r="D631" s="114" t="s">
        <v>3253</v>
      </c>
      <c r="E631" s="114">
        <v>1000004430</v>
      </c>
      <c r="F631" s="114" t="s">
        <v>3254</v>
      </c>
      <c r="G631">
        <v>26.6666666666667</v>
      </c>
    </row>
    <row r="632" spans="2:7" ht="14.25" customHeight="1">
      <c r="B632" s="23" t="s">
        <v>133</v>
      </c>
      <c r="C632" s="64" t="s">
        <v>43</v>
      </c>
      <c r="D632" s="64" t="s">
        <v>1166</v>
      </c>
      <c r="E632" s="64">
        <v>1000000238</v>
      </c>
      <c r="F632" s="65" t="s">
        <v>1167</v>
      </c>
      <c r="G632">
        <v>26.8</v>
      </c>
    </row>
    <row r="633" spans="2:7" ht="14.25" customHeight="1">
      <c r="B633" s="23" t="s">
        <v>133</v>
      </c>
      <c r="C633" s="63" t="s">
        <v>27</v>
      </c>
      <c r="D633" s="64" t="s">
        <v>821</v>
      </c>
      <c r="E633" s="64">
        <v>1000002403</v>
      </c>
      <c r="F633" s="65" t="s">
        <v>822</v>
      </c>
      <c r="G633">
        <v>26.85</v>
      </c>
    </row>
    <row r="634" spans="2:7" ht="14.25" customHeight="1">
      <c r="B634" s="23" t="s">
        <v>133</v>
      </c>
      <c r="C634" s="63" t="s">
        <v>24</v>
      </c>
      <c r="D634" s="64" t="s">
        <v>715</v>
      </c>
      <c r="E634" s="64">
        <v>1000003314</v>
      </c>
      <c r="F634" s="64" t="s">
        <v>716</v>
      </c>
      <c r="G634">
        <v>27</v>
      </c>
    </row>
    <row r="635" spans="2:7" ht="14.25" customHeight="1">
      <c r="B635" s="23" t="s">
        <v>133</v>
      </c>
      <c r="C635" s="64" t="s">
        <v>40</v>
      </c>
      <c r="D635" s="64" t="s">
        <v>1098</v>
      </c>
      <c r="E635" s="64">
        <v>1000000265</v>
      </c>
      <c r="F635" s="65" t="s">
        <v>1099</v>
      </c>
      <c r="G635">
        <v>27</v>
      </c>
    </row>
    <row r="636" spans="2:7" ht="14.25" customHeight="1">
      <c r="B636" s="23" t="s">
        <v>133</v>
      </c>
      <c r="C636" s="64" t="s">
        <v>47</v>
      </c>
      <c r="D636" s="64" t="s">
        <v>1223</v>
      </c>
      <c r="E636" s="64">
        <v>1000000760</v>
      </c>
      <c r="F636" s="65" t="s">
        <v>1224</v>
      </c>
      <c r="G636">
        <v>27</v>
      </c>
    </row>
    <row r="637" spans="2:7" ht="14.25" customHeight="1">
      <c r="B637" s="23" t="s">
        <v>134</v>
      </c>
      <c r="C637" s="64" t="s">
        <v>74</v>
      </c>
      <c r="D637" s="64" t="s">
        <v>1889</v>
      </c>
      <c r="E637" s="64">
        <v>1000000058</v>
      </c>
      <c r="F637" s="65" t="s">
        <v>1890</v>
      </c>
      <c r="G637">
        <v>27</v>
      </c>
    </row>
    <row r="638" spans="2:7" ht="14.25" customHeight="1">
      <c r="B638" s="24" t="s">
        <v>134</v>
      </c>
      <c r="C638" s="125" t="s">
        <v>83</v>
      </c>
      <c r="D638" s="125" t="s">
        <v>2166</v>
      </c>
      <c r="E638" s="125">
        <v>1000003863</v>
      </c>
      <c r="F638" s="125" t="s">
        <v>2167</v>
      </c>
      <c r="G638">
        <v>27</v>
      </c>
    </row>
    <row r="639" spans="2:7" ht="14.25" customHeight="1">
      <c r="B639" s="23" t="s">
        <v>134</v>
      </c>
      <c r="C639" s="64" t="s">
        <v>73</v>
      </c>
      <c r="D639" s="64" t="s">
        <v>2313</v>
      </c>
      <c r="E639" s="64">
        <v>1000003613</v>
      </c>
      <c r="F639" s="64" t="s">
        <v>2314</v>
      </c>
      <c r="G639">
        <v>27</v>
      </c>
    </row>
    <row r="640" spans="2:7" ht="14.25" customHeight="1">
      <c r="B640" s="23" t="s">
        <v>133</v>
      </c>
      <c r="C640" s="64" t="s">
        <v>142</v>
      </c>
      <c r="D640" s="64" t="s">
        <v>1016</v>
      </c>
      <c r="E640" s="64">
        <v>1000003616</v>
      </c>
      <c r="F640" s="64" t="s">
        <v>1017</v>
      </c>
      <c r="G640">
        <v>27.2</v>
      </c>
    </row>
    <row r="641" spans="2:7" ht="14.25" customHeight="1">
      <c r="B641" s="24" t="s">
        <v>134</v>
      </c>
      <c r="C641" s="125" t="s">
        <v>79</v>
      </c>
      <c r="D641" s="125" t="s">
        <v>2257</v>
      </c>
      <c r="E641" s="125">
        <v>1000004049</v>
      </c>
      <c r="F641" s="125" t="s">
        <v>2258</v>
      </c>
      <c r="G641">
        <v>27.2</v>
      </c>
    </row>
    <row r="642" spans="2:7" ht="14.25" customHeight="1">
      <c r="B642" s="23" t="s">
        <v>134</v>
      </c>
      <c r="C642" s="64" t="s">
        <v>78</v>
      </c>
      <c r="D642" s="64" t="s">
        <v>2000</v>
      </c>
      <c r="E642" s="64">
        <v>1000000213</v>
      </c>
      <c r="F642" s="65" t="s">
        <v>2001</v>
      </c>
      <c r="G642">
        <v>27.5</v>
      </c>
    </row>
    <row r="643" spans="2:7" ht="14.25" customHeight="1">
      <c r="B643" s="24" t="s">
        <v>134</v>
      </c>
      <c r="C643" s="125" t="s">
        <v>62</v>
      </c>
      <c r="D643" s="125" t="s">
        <v>1580</v>
      </c>
      <c r="E643" s="125">
        <v>1000003901</v>
      </c>
      <c r="F643" s="125" t="s">
        <v>1581</v>
      </c>
      <c r="G643">
        <v>27.6</v>
      </c>
    </row>
    <row r="644" spans="2:7" ht="14.25" customHeight="1">
      <c r="B644" s="23" t="s">
        <v>134</v>
      </c>
      <c r="C644" s="63" t="s">
        <v>69</v>
      </c>
      <c r="D644" s="64" t="s">
        <v>1718</v>
      </c>
      <c r="E644" s="64">
        <v>1000000950</v>
      </c>
      <c r="F644" s="65" t="s">
        <v>1719</v>
      </c>
      <c r="G644">
        <v>27.6</v>
      </c>
    </row>
    <row r="645" spans="2:7" ht="14.25" customHeight="1">
      <c r="B645" s="23" t="s">
        <v>134</v>
      </c>
      <c r="C645" s="64" t="s">
        <v>62</v>
      </c>
      <c r="D645" s="64" t="s">
        <v>1556</v>
      </c>
      <c r="E645" s="64">
        <v>1000000331</v>
      </c>
      <c r="F645" s="65" t="s">
        <v>1557</v>
      </c>
      <c r="G645">
        <v>27.7</v>
      </c>
    </row>
    <row r="646" spans="2:7" ht="14.25" customHeight="1">
      <c r="B646" s="23" t="s">
        <v>133</v>
      </c>
      <c r="C646" s="63" t="s">
        <v>24</v>
      </c>
      <c r="D646" s="64" t="s">
        <v>701</v>
      </c>
      <c r="E646" s="64">
        <v>1000002624</v>
      </c>
      <c r="F646" s="65" t="s">
        <v>702</v>
      </c>
      <c r="G646">
        <v>28</v>
      </c>
    </row>
    <row r="647" spans="2:7" ht="14.25" customHeight="1">
      <c r="B647" s="24" t="s">
        <v>133</v>
      </c>
      <c r="C647" s="63" t="s">
        <v>24</v>
      </c>
      <c r="D647" s="125" t="s">
        <v>749</v>
      </c>
      <c r="E647" s="125">
        <v>1000004099</v>
      </c>
      <c r="F647" s="125" t="s">
        <v>750</v>
      </c>
      <c r="G647">
        <v>28</v>
      </c>
    </row>
    <row r="648" spans="2:7" ht="14.25" customHeight="1">
      <c r="B648" s="23" t="s">
        <v>133</v>
      </c>
      <c r="C648" s="64" t="s">
        <v>144</v>
      </c>
      <c r="D648" s="64" t="s">
        <v>753</v>
      </c>
      <c r="E648" s="64">
        <v>1000000615</v>
      </c>
      <c r="F648" s="65" t="s">
        <v>754</v>
      </c>
      <c r="G648">
        <v>28</v>
      </c>
    </row>
    <row r="649" spans="2:7" ht="14.25" customHeight="1">
      <c r="B649" s="23" t="s">
        <v>133</v>
      </c>
      <c r="C649" s="64" t="s">
        <v>144</v>
      </c>
      <c r="D649" s="64" t="s">
        <v>755</v>
      </c>
      <c r="E649" s="64">
        <v>1000000616</v>
      </c>
      <c r="F649" s="65" t="s">
        <v>756</v>
      </c>
      <c r="G649">
        <v>28</v>
      </c>
    </row>
    <row r="650" spans="2:7" ht="14.25" customHeight="1">
      <c r="B650" s="23" t="s">
        <v>133</v>
      </c>
      <c r="C650" s="63" t="s">
        <v>30</v>
      </c>
      <c r="D650" s="64" t="s">
        <v>915</v>
      </c>
      <c r="E650" s="64">
        <v>1000000922</v>
      </c>
      <c r="F650" s="65" t="s">
        <v>916</v>
      </c>
      <c r="G650">
        <v>28</v>
      </c>
    </row>
    <row r="651" spans="2:7" ht="14.25" customHeight="1">
      <c r="B651" s="23" t="s">
        <v>133</v>
      </c>
      <c r="C651" s="64" t="s">
        <v>37</v>
      </c>
      <c r="D651" s="64" t="s">
        <v>1074</v>
      </c>
      <c r="E651" s="64">
        <v>1000002846</v>
      </c>
      <c r="F651" s="64" t="s">
        <v>1075</v>
      </c>
      <c r="G651">
        <v>28</v>
      </c>
    </row>
    <row r="652" spans="2:7" ht="14.25" customHeight="1">
      <c r="B652" s="23" t="s">
        <v>133</v>
      </c>
      <c r="C652" s="64" t="s">
        <v>55</v>
      </c>
      <c r="D652" s="64" t="s">
        <v>1375</v>
      </c>
      <c r="E652" s="64">
        <v>1000003762</v>
      </c>
      <c r="F652" s="64" t="s">
        <v>1376</v>
      </c>
      <c r="G652">
        <v>28</v>
      </c>
    </row>
    <row r="653" spans="2:7" ht="14.25" customHeight="1">
      <c r="B653" s="23" t="s">
        <v>134</v>
      </c>
      <c r="C653" s="64" t="s">
        <v>81</v>
      </c>
      <c r="D653" s="64" t="s">
        <v>2066</v>
      </c>
      <c r="E653" s="64">
        <v>1000000137</v>
      </c>
      <c r="F653" s="65" t="s">
        <v>2067</v>
      </c>
      <c r="G653">
        <v>28</v>
      </c>
    </row>
    <row r="654" spans="2:7" ht="14.25" customHeight="1">
      <c r="B654" s="23" t="s">
        <v>4046</v>
      </c>
      <c r="C654" s="64" t="s">
        <v>105</v>
      </c>
      <c r="D654" s="64" t="s">
        <v>364</v>
      </c>
      <c r="E654" s="64">
        <v>1000002679</v>
      </c>
      <c r="F654" s="64" t="s">
        <v>365</v>
      </c>
      <c r="G654">
        <v>28</v>
      </c>
    </row>
    <row r="655" spans="2:7" ht="14.25" customHeight="1">
      <c r="B655" s="23" t="s">
        <v>4046</v>
      </c>
      <c r="C655" s="64" t="s">
        <v>105</v>
      </c>
      <c r="D655" s="64" t="s">
        <v>2578</v>
      </c>
      <c r="E655" s="64">
        <v>1000001583</v>
      </c>
      <c r="F655" s="65" t="s">
        <v>2579</v>
      </c>
      <c r="G655">
        <v>28</v>
      </c>
    </row>
    <row r="656" spans="2:7" ht="14.25" customHeight="1">
      <c r="B656" s="24" t="s">
        <v>130</v>
      </c>
      <c r="C656" s="125" t="s">
        <v>120</v>
      </c>
      <c r="D656" s="125" t="s">
        <v>2778</v>
      </c>
      <c r="E656" s="125">
        <v>1000003965</v>
      </c>
      <c r="F656" s="125" t="s">
        <v>2779</v>
      </c>
      <c r="G656">
        <v>28</v>
      </c>
    </row>
    <row r="657" spans="2:7" ht="14.25" customHeight="1">
      <c r="B657" s="23" t="s">
        <v>133</v>
      </c>
      <c r="C657" s="64" t="s">
        <v>47</v>
      </c>
      <c r="D657" s="64" t="s">
        <v>2961</v>
      </c>
      <c r="E657" s="64">
        <v>1000004182</v>
      </c>
      <c r="F657" s="65" t="s">
        <v>2962</v>
      </c>
      <c r="G657">
        <v>28</v>
      </c>
    </row>
    <row r="658" spans="2:7" ht="14.25" customHeight="1">
      <c r="B658" s="128" t="s">
        <v>133</v>
      </c>
      <c r="C658" s="63" t="s">
        <v>25</v>
      </c>
      <c r="D658" s="127" t="s">
        <v>3045</v>
      </c>
      <c r="E658" s="127">
        <v>1000004267</v>
      </c>
      <c r="F658" s="127" t="s">
        <v>3046</v>
      </c>
      <c r="G658">
        <v>28</v>
      </c>
    </row>
    <row r="659" spans="2:7" ht="14.25" customHeight="1">
      <c r="B659" s="128" t="s">
        <v>130</v>
      </c>
      <c r="C659" s="127" t="s">
        <v>111</v>
      </c>
      <c r="D659" s="127" t="s">
        <v>493</v>
      </c>
      <c r="E659" s="127">
        <v>1000001982</v>
      </c>
      <c r="F659" s="127" t="s">
        <v>494</v>
      </c>
      <c r="G659">
        <v>28</v>
      </c>
    </row>
    <row r="660" spans="2:7" ht="14.25" customHeight="1">
      <c r="B660" s="23" t="s">
        <v>134</v>
      </c>
      <c r="C660" s="64" t="s">
        <v>84</v>
      </c>
      <c r="D660" s="64" t="s">
        <v>2949</v>
      </c>
      <c r="E660" s="64">
        <v>1000000378</v>
      </c>
      <c r="F660" s="65" t="s">
        <v>2950</v>
      </c>
      <c r="G660">
        <v>28.17</v>
      </c>
    </row>
    <row r="661" spans="2:7" ht="14.25" customHeight="1">
      <c r="B661" s="23" t="s">
        <v>134</v>
      </c>
      <c r="C661" s="64" t="s">
        <v>67</v>
      </c>
      <c r="D661" s="64" t="s">
        <v>1832</v>
      </c>
      <c r="E661" s="64">
        <v>1000003429</v>
      </c>
      <c r="F661" s="64" t="s">
        <v>1833</v>
      </c>
      <c r="G661">
        <v>28.2</v>
      </c>
    </row>
    <row r="662" spans="2:7" ht="14.25" customHeight="1">
      <c r="B662" s="23" t="s">
        <v>134</v>
      </c>
      <c r="C662" s="64" t="s">
        <v>79</v>
      </c>
      <c r="D662" s="64" t="s">
        <v>2225</v>
      </c>
      <c r="E662" s="64">
        <v>1000000990</v>
      </c>
      <c r="F662" s="65" t="s">
        <v>2226</v>
      </c>
      <c r="G662">
        <v>28.23</v>
      </c>
    </row>
    <row r="663" spans="2:7" ht="14.25" customHeight="1">
      <c r="B663" s="23" t="s">
        <v>134</v>
      </c>
      <c r="C663" s="64" t="s">
        <v>77</v>
      </c>
      <c r="D663" s="64" t="s">
        <v>1960</v>
      </c>
      <c r="E663" s="64">
        <v>1000000799</v>
      </c>
      <c r="F663" s="65" t="s">
        <v>1961</v>
      </c>
      <c r="G663">
        <v>28.3</v>
      </c>
    </row>
    <row r="664" spans="2:7" ht="14.25" customHeight="1">
      <c r="B664" s="128" t="s">
        <v>4046</v>
      </c>
      <c r="C664" s="127" t="s">
        <v>101</v>
      </c>
      <c r="D664" s="127" t="s">
        <v>526</v>
      </c>
      <c r="E664" s="127">
        <v>1000004421</v>
      </c>
      <c r="F664" s="127" t="s">
        <v>527</v>
      </c>
      <c r="G664">
        <v>28.3333333333333</v>
      </c>
    </row>
    <row r="665" spans="2:7" ht="14.25" customHeight="1">
      <c r="B665" s="23" t="s">
        <v>133</v>
      </c>
      <c r="C665" s="64" t="s">
        <v>141</v>
      </c>
      <c r="D665" s="64" t="s">
        <v>953</v>
      </c>
      <c r="E665" s="64">
        <v>1000000086</v>
      </c>
      <c r="F665" s="65" t="s">
        <v>954</v>
      </c>
      <c r="G665">
        <v>28.6</v>
      </c>
    </row>
    <row r="666" spans="2:7" ht="14.25" customHeight="1">
      <c r="B666" s="23" t="s">
        <v>4046</v>
      </c>
      <c r="C666" s="64" t="s">
        <v>140</v>
      </c>
      <c r="D666" s="64" t="s">
        <v>2367</v>
      </c>
      <c r="E666" s="64">
        <v>1000001261</v>
      </c>
      <c r="F666" s="65" t="s">
        <v>2368</v>
      </c>
      <c r="G666">
        <v>28.8</v>
      </c>
    </row>
    <row r="667" spans="2:7" ht="14.25" customHeight="1">
      <c r="B667" s="23" t="s">
        <v>4046</v>
      </c>
      <c r="C667" s="64" t="s">
        <v>91</v>
      </c>
      <c r="D667" s="64" t="s">
        <v>2407</v>
      </c>
      <c r="E667" s="64">
        <v>1000003743</v>
      </c>
      <c r="F667" s="64" t="s">
        <v>2408</v>
      </c>
      <c r="G667">
        <v>28.8</v>
      </c>
    </row>
    <row r="668" spans="2:7" ht="14.25" customHeight="1">
      <c r="B668" s="23" t="s">
        <v>133</v>
      </c>
      <c r="C668" s="64" t="s">
        <v>52</v>
      </c>
      <c r="D668" s="64" t="s">
        <v>2963</v>
      </c>
      <c r="E668" s="64">
        <v>1000000568</v>
      </c>
      <c r="F668" s="65" t="s">
        <v>2964</v>
      </c>
      <c r="G668">
        <v>28.8</v>
      </c>
    </row>
    <row r="669" spans="2:7" ht="14.25" customHeight="1">
      <c r="B669" s="23" t="s">
        <v>134</v>
      </c>
      <c r="C669" s="64" t="s">
        <v>62</v>
      </c>
      <c r="D669" s="64" t="s">
        <v>268</v>
      </c>
      <c r="E669" s="64">
        <v>1000000315</v>
      </c>
      <c r="F669" s="65" t="s">
        <v>269</v>
      </c>
      <c r="G669">
        <v>28.9</v>
      </c>
    </row>
    <row r="670" spans="2:7" ht="14.25" customHeight="1">
      <c r="B670" s="23" t="s">
        <v>134</v>
      </c>
      <c r="C670" s="64" t="s">
        <v>67</v>
      </c>
      <c r="D670" s="64" t="s">
        <v>1817</v>
      </c>
      <c r="E670" s="64">
        <v>1000000965</v>
      </c>
      <c r="F670" s="65" t="s">
        <v>1818</v>
      </c>
      <c r="G670">
        <v>28.9</v>
      </c>
    </row>
    <row r="671" spans="2:7" ht="14.25" customHeight="1">
      <c r="B671" s="23" t="s">
        <v>130</v>
      </c>
      <c r="C671" s="127" t="s">
        <v>120</v>
      </c>
      <c r="D671" s="127" t="s">
        <v>466</v>
      </c>
      <c r="E671" s="127">
        <v>1000004206</v>
      </c>
      <c r="F671" s="127" t="s">
        <v>467</v>
      </c>
      <c r="G671">
        <v>29</v>
      </c>
    </row>
    <row r="672" spans="2:7" ht="14.25" customHeight="1">
      <c r="B672" s="23" t="s">
        <v>134</v>
      </c>
      <c r="C672" s="64" t="s">
        <v>78</v>
      </c>
      <c r="D672" s="64" t="s">
        <v>2042</v>
      </c>
      <c r="E672" s="64">
        <v>1000000205</v>
      </c>
      <c r="F672" s="65" t="s">
        <v>2043</v>
      </c>
      <c r="G672">
        <v>29.2</v>
      </c>
    </row>
    <row r="673" spans="2:7" ht="14.25" customHeight="1">
      <c r="B673" s="23" t="s">
        <v>134</v>
      </c>
      <c r="C673" s="64" t="s">
        <v>81</v>
      </c>
      <c r="D673" s="64" t="s">
        <v>2122</v>
      </c>
      <c r="E673" s="64">
        <v>1000002609</v>
      </c>
      <c r="F673" s="65" t="s">
        <v>2123</v>
      </c>
      <c r="G673">
        <v>29.2</v>
      </c>
    </row>
    <row r="674" spans="2:7" ht="14.25" customHeight="1">
      <c r="B674" s="23" t="s">
        <v>4046</v>
      </c>
      <c r="C674" s="64" t="s">
        <v>93</v>
      </c>
      <c r="D674" s="64" t="s">
        <v>2466</v>
      </c>
      <c r="E674" s="64">
        <v>1000003232</v>
      </c>
      <c r="F674" s="64" t="s">
        <v>2467</v>
      </c>
      <c r="G674">
        <v>29.2</v>
      </c>
    </row>
    <row r="675" spans="2:7" ht="14.25" customHeight="1">
      <c r="B675" s="128" t="s">
        <v>133</v>
      </c>
      <c r="C675" s="127" t="s">
        <v>52</v>
      </c>
      <c r="D675" s="127" t="s">
        <v>3071</v>
      </c>
      <c r="E675" s="127">
        <v>1000004282</v>
      </c>
      <c r="F675" s="127" t="s">
        <v>3072</v>
      </c>
      <c r="G675">
        <v>29.4</v>
      </c>
    </row>
    <row r="676" spans="2:7" ht="14.25" customHeight="1">
      <c r="B676" s="23" t="s">
        <v>134</v>
      </c>
      <c r="C676" s="64" t="s">
        <v>77</v>
      </c>
      <c r="D676" s="64" t="s">
        <v>1934</v>
      </c>
      <c r="E676" s="64">
        <v>1000000804</v>
      </c>
      <c r="F676" s="65" t="s">
        <v>1935</v>
      </c>
      <c r="G676">
        <v>29.42</v>
      </c>
    </row>
    <row r="677" spans="2:7" ht="14.25" customHeight="1">
      <c r="B677" s="23" t="s">
        <v>134</v>
      </c>
      <c r="C677" s="64" t="s">
        <v>78</v>
      </c>
      <c r="D677" s="64" t="s">
        <v>2028</v>
      </c>
      <c r="E677" s="64">
        <v>1000000200</v>
      </c>
      <c r="F677" s="65" t="s">
        <v>2029</v>
      </c>
      <c r="G677">
        <v>29.7</v>
      </c>
    </row>
    <row r="678" spans="2:7" ht="14.25" customHeight="1">
      <c r="B678" s="23" t="s">
        <v>134</v>
      </c>
      <c r="C678" s="64" t="s">
        <v>78</v>
      </c>
      <c r="D678" s="64" t="s">
        <v>2048</v>
      </c>
      <c r="E678" s="64">
        <v>1000000225</v>
      </c>
      <c r="F678" s="65" t="s">
        <v>2049</v>
      </c>
      <c r="G678">
        <v>29.7</v>
      </c>
    </row>
    <row r="679" spans="2:7" ht="14.25" customHeight="1">
      <c r="B679" s="23" t="s">
        <v>134</v>
      </c>
      <c r="C679" s="64" t="s">
        <v>61</v>
      </c>
      <c r="D679" s="64" t="s">
        <v>3913</v>
      </c>
      <c r="E679" s="64">
        <v>1000002746</v>
      </c>
      <c r="F679" s="65" t="s">
        <v>3914</v>
      </c>
      <c r="G679">
        <v>29.9</v>
      </c>
    </row>
    <row r="680" spans="2:7" ht="14.25" customHeight="1">
      <c r="B680" s="23" t="s">
        <v>133</v>
      </c>
      <c r="C680" s="63" t="s">
        <v>21</v>
      </c>
      <c r="D680" s="64" t="s">
        <v>645</v>
      </c>
      <c r="E680" s="64">
        <v>1000000669</v>
      </c>
      <c r="F680" s="65" t="s">
        <v>646</v>
      </c>
      <c r="G680">
        <v>30</v>
      </c>
    </row>
    <row r="681" spans="2:7" ht="14.25" customHeight="1">
      <c r="B681" s="23" t="s">
        <v>133</v>
      </c>
      <c r="C681" s="64" t="s">
        <v>141</v>
      </c>
      <c r="D681" s="64" t="s">
        <v>977</v>
      </c>
      <c r="E681" s="64">
        <v>1000003653</v>
      </c>
      <c r="F681" s="64" t="s">
        <v>187</v>
      </c>
      <c r="G681">
        <v>30</v>
      </c>
    </row>
    <row r="682" spans="2:7" ht="14.25" customHeight="1">
      <c r="B682" s="23" t="s">
        <v>133</v>
      </c>
      <c r="C682" s="64" t="s">
        <v>43</v>
      </c>
      <c r="D682" s="64" t="s">
        <v>1148</v>
      </c>
      <c r="E682" s="64">
        <v>1000000236</v>
      </c>
      <c r="F682" s="65" t="s">
        <v>1149</v>
      </c>
      <c r="G682">
        <v>30</v>
      </c>
    </row>
    <row r="683" spans="2:7" ht="14.25" customHeight="1">
      <c r="B683" s="23" t="s">
        <v>134</v>
      </c>
      <c r="C683" s="63" t="s">
        <v>65</v>
      </c>
      <c r="D683" s="64" t="s">
        <v>1628</v>
      </c>
      <c r="E683" s="64">
        <v>1000000519</v>
      </c>
      <c r="F683" s="65" t="s">
        <v>1629</v>
      </c>
      <c r="G683">
        <v>30</v>
      </c>
    </row>
    <row r="684" spans="2:7" ht="14.25" customHeight="1">
      <c r="B684" s="24" t="s">
        <v>134</v>
      </c>
      <c r="C684" s="63" t="s">
        <v>65</v>
      </c>
      <c r="D684" s="125" t="s">
        <v>1757</v>
      </c>
      <c r="E684" s="125">
        <v>1000003874</v>
      </c>
      <c r="F684" s="125" t="s">
        <v>1758</v>
      </c>
      <c r="G684">
        <v>30</v>
      </c>
    </row>
    <row r="685" spans="2:7" ht="14.25" customHeight="1">
      <c r="B685" s="23" t="s">
        <v>134</v>
      </c>
      <c r="C685" s="64" t="s">
        <v>78</v>
      </c>
      <c r="D685" s="64" t="s">
        <v>2060</v>
      </c>
      <c r="E685" s="64">
        <v>1000003768</v>
      </c>
      <c r="F685" s="65" t="s">
        <v>2061</v>
      </c>
      <c r="G685">
        <v>30</v>
      </c>
    </row>
    <row r="686" spans="2:7" ht="14.25" customHeight="1">
      <c r="B686" s="24" t="s">
        <v>130</v>
      </c>
      <c r="C686" s="125" t="s">
        <v>113</v>
      </c>
      <c r="D686" s="125" t="s">
        <v>2918</v>
      </c>
      <c r="E686" s="125">
        <v>1000003303</v>
      </c>
      <c r="F686" s="125" t="s">
        <v>2919</v>
      </c>
      <c r="G686">
        <v>30</v>
      </c>
    </row>
    <row r="687" spans="2:7" ht="14.25" customHeight="1">
      <c r="B687" s="24" t="s">
        <v>134</v>
      </c>
      <c r="C687" s="63" t="s">
        <v>65</v>
      </c>
      <c r="D687" s="125" t="s">
        <v>1773</v>
      </c>
      <c r="E687" s="125">
        <v>1000004094</v>
      </c>
      <c r="F687" s="125" t="s">
        <v>1774</v>
      </c>
      <c r="G687">
        <v>30.2</v>
      </c>
    </row>
    <row r="688" spans="2:7" ht="14.25" customHeight="1">
      <c r="B688" s="23" t="s">
        <v>4046</v>
      </c>
      <c r="C688" s="64" t="s">
        <v>103</v>
      </c>
      <c r="D688" s="64" t="s">
        <v>2939</v>
      </c>
      <c r="E688" s="64">
        <v>1000004158</v>
      </c>
      <c r="F688" s="65" t="s">
        <v>2940</v>
      </c>
      <c r="G688">
        <v>30.2</v>
      </c>
    </row>
    <row r="689" spans="2:7" ht="14.25" customHeight="1">
      <c r="B689" s="23" t="s">
        <v>134</v>
      </c>
      <c r="C689" s="64" t="s">
        <v>61</v>
      </c>
      <c r="D689" s="64" t="s">
        <v>2971</v>
      </c>
      <c r="E689" s="64">
        <v>1000004175</v>
      </c>
      <c r="F689" s="65" t="s">
        <v>2972</v>
      </c>
      <c r="G689">
        <v>30.2</v>
      </c>
    </row>
    <row r="690" spans="2:7" ht="14.25" customHeight="1">
      <c r="B690" s="128" t="s">
        <v>133</v>
      </c>
      <c r="C690" s="127" t="s">
        <v>21</v>
      </c>
      <c r="D690" s="127" t="s">
        <v>3128</v>
      </c>
      <c r="E690" s="127">
        <v>1000004354</v>
      </c>
      <c r="F690" s="127" t="s">
        <v>3129</v>
      </c>
      <c r="G690">
        <v>30.2</v>
      </c>
    </row>
    <row r="691" spans="2:7" ht="14.25" customHeight="1">
      <c r="B691" s="23" t="s">
        <v>134</v>
      </c>
      <c r="C691" s="64" t="s">
        <v>79</v>
      </c>
      <c r="D691" s="64" t="s">
        <v>4297</v>
      </c>
      <c r="E691" s="64">
        <v>1000000995</v>
      </c>
      <c r="F691" s="65" t="s">
        <v>4298</v>
      </c>
      <c r="G691">
        <v>30.25</v>
      </c>
    </row>
    <row r="692" spans="2:7" ht="14.25" customHeight="1">
      <c r="B692" s="128" t="s">
        <v>134</v>
      </c>
      <c r="C692" s="127" t="s">
        <v>67</v>
      </c>
      <c r="D692" s="127" t="s">
        <v>3176</v>
      </c>
      <c r="E692" s="127">
        <v>1000004378</v>
      </c>
      <c r="F692" s="127" t="s">
        <v>3177</v>
      </c>
      <c r="G692">
        <v>30.3333333333333</v>
      </c>
    </row>
    <row r="693" spans="2:7" ht="14.25" customHeight="1">
      <c r="B693" s="23" t="s">
        <v>4046</v>
      </c>
      <c r="C693" s="64" t="s">
        <v>93</v>
      </c>
      <c r="D693" s="64" t="s">
        <v>3526</v>
      </c>
      <c r="E693" s="64">
        <v>1000001449</v>
      </c>
      <c r="F693" s="65" t="s">
        <v>3527</v>
      </c>
      <c r="G693">
        <v>30.4</v>
      </c>
    </row>
    <row r="694" spans="2:7" ht="14.25" customHeight="1">
      <c r="B694" s="23" t="s">
        <v>134</v>
      </c>
      <c r="C694" s="64" t="s">
        <v>81</v>
      </c>
      <c r="D694" s="64" t="s">
        <v>2120</v>
      </c>
      <c r="E694" s="64">
        <v>1000000135</v>
      </c>
      <c r="F694" s="65" t="s">
        <v>2121</v>
      </c>
      <c r="G694">
        <v>30.46</v>
      </c>
    </row>
    <row r="695" spans="2:7" ht="14.25" customHeight="1">
      <c r="B695" s="23" t="s">
        <v>134</v>
      </c>
      <c r="C695" s="64" t="s">
        <v>74</v>
      </c>
      <c r="D695" s="64" t="s">
        <v>1915</v>
      </c>
      <c r="E695" s="64">
        <v>1000000826</v>
      </c>
      <c r="F695" s="65" t="s">
        <v>1916</v>
      </c>
      <c r="G695">
        <v>30.5</v>
      </c>
    </row>
    <row r="696" spans="2:7" ht="14.25" customHeight="1">
      <c r="B696" s="23" t="s">
        <v>133</v>
      </c>
      <c r="C696" s="64" t="s">
        <v>48</v>
      </c>
      <c r="D696" s="64" t="s">
        <v>1253</v>
      </c>
      <c r="E696" s="64">
        <v>1000000694</v>
      </c>
      <c r="F696" s="65" t="s">
        <v>1254</v>
      </c>
      <c r="G696">
        <v>30.6</v>
      </c>
    </row>
    <row r="697" spans="2:7" ht="14.25" customHeight="1">
      <c r="B697" s="128" t="s">
        <v>132</v>
      </c>
      <c r="C697" s="127" t="s">
        <v>105</v>
      </c>
      <c r="D697" s="127" t="s">
        <v>505</v>
      </c>
      <c r="E697" s="127">
        <v>1000004360</v>
      </c>
      <c r="F697" s="127" t="s">
        <v>506</v>
      </c>
      <c r="G697">
        <v>30.6666666666667</v>
      </c>
    </row>
    <row r="698" spans="2:7" ht="14.25" customHeight="1">
      <c r="B698" s="24" t="s">
        <v>134</v>
      </c>
      <c r="C698" s="125" t="s">
        <v>58</v>
      </c>
      <c r="D698" s="125" t="s">
        <v>1385</v>
      </c>
      <c r="E698" s="125">
        <v>1000003989</v>
      </c>
      <c r="F698" s="125" t="s">
        <v>1386</v>
      </c>
      <c r="G698">
        <v>30.8</v>
      </c>
    </row>
    <row r="699" spans="2:7" ht="14.25" customHeight="1">
      <c r="B699" s="24" t="s">
        <v>134</v>
      </c>
      <c r="C699" s="125" t="s">
        <v>58</v>
      </c>
      <c r="D699" s="125" t="s">
        <v>1420</v>
      </c>
      <c r="E699" s="125">
        <v>1000003975</v>
      </c>
      <c r="F699" s="125" t="s">
        <v>1421</v>
      </c>
      <c r="G699">
        <v>30.8</v>
      </c>
    </row>
    <row r="700" spans="2:7" ht="14.25" customHeight="1">
      <c r="B700" s="128" t="s">
        <v>133</v>
      </c>
      <c r="C700" s="127" t="s">
        <v>144</v>
      </c>
      <c r="D700" s="127" t="s">
        <v>3087</v>
      </c>
      <c r="E700" s="127">
        <v>1000003293</v>
      </c>
      <c r="F700" s="127" t="s">
        <v>3088</v>
      </c>
      <c r="G700">
        <v>30.8</v>
      </c>
    </row>
    <row r="701" spans="2:7" ht="14.25" customHeight="1">
      <c r="B701" s="24" t="s">
        <v>133</v>
      </c>
      <c r="C701" s="125" t="s">
        <v>26</v>
      </c>
      <c r="D701" s="125" t="s">
        <v>771</v>
      </c>
      <c r="E701" s="126">
        <v>1000004090</v>
      </c>
      <c r="F701" s="126" t="s">
        <v>772</v>
      </c>
      <c r="G701">
        <v>31</v>
      </c>
    </row>
    <row r="702" spans="2:7" ht="14.25" customHeight="1">
      <c r="B702" s="23" t="s">
        <v>133</v>
      </c>
      <c r="C702" s="63" t="s">
        <v>30</v>
      </c>
      <c r="D702" s="64" t="s">
        <v>899</v>
      </c>
      <c r="E702" s="64">
        <v>1000000464</v>
      </c>
      <c r="F702" s="65" t="s">
        <v>900</v>
      </c>
      <c r="G702">
        <v>31</v>
      </c>
    </row>
    <row r="703" spans="2:7" ht="14.25" customHeight="1">
      <c r="B703" s="23" t="s">
        <v>133</v>
      </c>
      <c r="C703" s="64" t="s">
        <v>40</v>
      </c>
      <c r="D703" s="64" t="s">
        <v>1094</v>
      </c>
      <c r="E703" s="64">
        <v>1000000839</v>
      </c>
      <c r="F703" s="65" t="s">
        <v>1095</v>
      </c>
      <c r="G703">
        <v>31</v>
      </c>
    </row>
    <row r="704" spans="2:7" ht="14.25" customHeight="1">
      <c r="B704" s="23" t="s">
        <v>130</v>
      </c>
      <c r="C704" s="64" t="s">
        <v>139</v>
      </c>
      <c r="D704" s="64" t="s">
        <v>2722</v>
      </c>
      <c r="E704" s="64">
        <v>1000003645</v>
      </c>
      <c r="F704" s="65" t="s">
        <v>2723</v>
      </c>
      <c r="G704">
        <v>31</v>
      </c>
    </row>
    <row r="705" spans="2:7" ht="14.25" customHeight="1">
      <c r="B705" s="23" t="s">
        <v>133</v>
      </c>
      <c r="C705" s="127" t="s">
        <v>52</v>
      </c>
      <c r="D705" s="127" t="s">
        <v>2999</v>
      </c>
      <c r="E705" s="127">
        <v>1000004193</v>
      </c>
      <c r="F705" s="127" t="s">
        <v>3000</v>
      </c>
      <c r="G705">
        <v>31.2</v>
      </c>
    </row>
    <row r="706" spans="2:7" ht="14.25" customHeight="1">
      <c r="B706" s="23" t="s">
        <v>133</v>
      </c>
      <c r="C706" s="64" t="s">
        <v>142</v>
      </c>
      <c r="D706" s="64" t="s">
        <v>1000</v>
      </c>
      <c r="E706" s="64">
        <v>1000000100</v>
      </c>
      <c r="F706" s="65" t="s">
        <v>1001</v>
      </c>
      <c r="G706">
        <v>31.3</v>
      </c>
    </row>
    <row r="707" spans="2:7" ht="14.25" customHeight="1">
      <c r="B707" s="23" t="s">
        <v>133</v>
      </c>
      <c r="C707" s="63" t="s">
        <v>21</v>
      </c>
      <c r="D707" s="64" t="s">
        <v>699</v>
      </c>
      <c r="E707" s="64">
        <v>1000001038</v>
      </c>
      <c r="F707" s="65" t="s">
        <v>700</v>
      </c>
      <c r="G707">
        <v>31.4</v>
      </c>
    </row>
    <row r="708" spans="2:7" ht="14.25" customHeight="1">
      <c r="B708" s="23" t="s">
        <v>134</v>
      </c>
      <c r="C708" s="64" t="s">
        <v>83</v>
      </c>
      <c r="D708" s="64" t="s">
        <v>2947</v>
      </c>
      <c r="E708" s="64">
        <v>1000004169</v>
      </c>
      <c r="F708" s="65" t="s">
        <v>2948</v>
      </c>
      <c r="G708">
        <v>31.4</v>
      </c>
    </row>
    <row r="709" spans="2:7" ht="14.25" customHeight="1">
      <c r="B709" s="24" t="s">
        <v>134</v>
      </c>
      <c r="C709" s="125" t="s">
        <v>79</v>
      </c>
      <c r="D709" s="125" t="s">
        <v>2259</v>
      </c>
      <c r="E709" s="125">
        <v>1000004106</v>
      </c>
      <c r="F709" s="125" t="s">
        <v>2260</v>
      </c>
      <c r="G709">
        <v>31.55</v>
      </c>
    </row>
    <row r="710" spans="2:7" ht="14.25" customHeight="1">
      <c r="B710" s="128" t="s">
        <v>133</v>
      </c>
      <c r="C710" s="127" t="s">
        <v>52</v>
      </c>
      <c r="D710" s="127" t="s">
        <v>3105</v>
      </c>
      <c r="E710" s="127">
        <v>1000004328</v>
      </c>
      <c r="F710" s="127" t="s">
        <v>3106</v>
      </c>
      <c r="G710">
        <v>31.8</v>
      </c>
    </row>
    <row r="711" spans="2:7" ht="14.25" customHeight="1">
      <c r="B711" s="23" t="s">
        <v>133</v>
      </c>
      <c r="C711" s="63" t="s">
        <v>24</v>
      </c>
      <c r="D711" s="64" t="s">
        <v>661</v>
      </c>
      <c r="E711" s="64">
        <v>1000000672</v>
      </c>
      <c r="F711" s="65" t="s">
        <v>662</v>
      </c>
      <c r="G711">
        <v>31.86</v>
      </c>
    </row>
    <row r="712" spans="2:7" ht="14.25" customHeight="1">
      <c r="B712" s="23" t="s">
        <v>133</v>
      </c>
      <c r="C712" s="63" t="s">
        <v>24</v>
      </c>
      <c r="D712" s="64" t="s">
        <v>711</v>
      </c>
      <c r="E712" s="64">
        <v>1000003202</v>
      </c>
      <c r="F712" s="64" t="s">
        <v>712</v>
      </c>
      <c r="G712">
        <v>32</v>
      </c>
    </row>
    <row r="713" spans="2:7" ht="14.25" customHeight="1">
      <c r="B713" s="23" t="s">
        <v>133</v>
      </c>
      <c r="C713" s="63" t="s">
        <v>25</v>
      </c>
      <c r="D713" s="64" t="s">
        <v>725</v>
      </c>
      <c r="E713" s="64">
        <v>1000003549</v>
      </c>
      <c r="F713" s="64" t="s">
        <v>726</v>
      </c>
      <c r="G713">
        <v>32</v>
      </c>
    </row>
    <row r="714" spans="2:7" ht="14.25" customHeight="1">
      <c r="B714" s="23" t="s">
        <v>134</v>
      </c>
      <c r="C714" s="64" t="s">
        <v>61</v>
      </c>
      <c r="D714" s="64" t="s">
        <v>1504</v>
      </c>
      <c r="E714" s="64">
        <v>1000003806</v>
      </c>
      <c r="F714" s="64" t="s">
        <v>1429</v>
      </c>
      <c r="G714">
        <v>32</v>
      </c>
    </row>
    <row r="715" spans="2:7" ht="14.25" customHeight="1">
      <c r="B715" s="23" t="s">
        <v>134</v>
      </c>
      <c r="C715" s="64" t="s">
        <v>64</v>
      </c>
      <c r="D715" s="64" t="s">
        <v>1600</v>
      </c>
      <c r="E715" s="64">
        <v>1000000613</v>
      </c>
      <c r="F715" s="65" t="s">
        <v>1601</v>
      </c>
      <c r="G715">
        <v>32</v>
      </c>
    </row>
    <row r="716" spans="2:7" ht="14.25" customHeight="1">
      <c r="B716" s="24" t="s">
        <v>134</v>
      </c>
      <c r="C716" s="125" t="s">
        <v>64</v>
      </c>
      <c r="D716" s="125" t="s">
        <v>1614</v>
      </c>
      <c r="E716" s="125">
        <v>1000004062</v>
      </c>
      <c r="F716" s="125" t="s">
        <v>1615</v>
      </c>
      <c r="G716">
        <v>32</v>
      </c>
    </row>
    <row r="717" spans="2:7" ht="14.25" customHeight="1">
      <c r="B717" s="23" t="s">
        <v>4046</v>
      </c>
      <c r="C717" s="64" t="s">
        <v>103</v>
      </c>
      <c r="D717" s="64" t="s">
        <v>2572</v>
      </c>
      <c r="E717" s="64">
        <v>1000001930</v>
      </c>
      <c r="F717" s="65" t="s">
        <v>2573</v>
      </c>
      <c r="G717">
        <v>32</v>
      </c>
    </row>
    <row r="718" spans="2:7" ht="14.25" customHeight="1">
      <c r="B718" s="23" t="s">
        <v>133</v>
      </c>
      <c r="C718" s="64" t="s">
        <v>41</v>
      </c>
      <c r="D718" s="64" t="s">
        <v>2957</v>
      </c>
      <c r="E718" s="64">
        <v>1000003041</v>
      </c>
      <c r="F718" s="65" t="s">
        <v>2958</v>
      </c>
      <c r="G718">
        <v>32</v>
      </c>
    </row>
    <row r="719" spans="2:7" ht="14.25" customHeight="1">
      <c r="B719" s="23" t="s">
        <v>133</v>
      </c>
      <c r="C719" s="64" t="s">
        <v>52</v>
      </c>
      <c r="D719" s="64" t="s">
        <v>1295</v>
      </c>
      <c r="E719" s="64">
        <v>1000000562</v>
      </c>
      <c r="F719" s="65" t="s">
        <v>1296</v>
      </c>
      <c r="G719">
        <v>32.1</v>
      </c>
    </row>
    <row r="720" spans="2:7" ht="14.25" customHeight="1">
      <c r="B720" s="24" t="s">
        <v>134</v>
      </c>
      <c r="C720" s="125" t="s">
        <v>61</v>
      </c>
      <c r="D720" s="125" t="s">
        <v>1518</v>
      </c>
      <c r="E720" s="125">
        <v>1000003999</v>
      </c>
      <c r="F720" s="125" t="s">
        <v>1519</v>
      </c>
      <c r="G720">
        <v>32.1</v>
      </c>
    </row>
    <row r="721" spans="2:7" ht="14.25" customHeight="1">
      <c r="B721" s="128" t="s">
        <v>133</v>
      </c>
      <c r="C721" s="127" t="s">
        <v>51</v>
      </c>
      <c r="D721" s="127" t="s">
        <v>3083</v>
      </c>
      <c r="E721" s="127">
        <v>1000000386</v>
      </c>
      <c r="F721" s="127" t="s">
        <v>3084</v>
      </c>
      <c r="G721">
        <v>32.200000000000003</v>
      </c>
    </row>
    <row r="722" spans="2:7" ht="14.25" customHeight="1">
      <c r="B722" s="24" t="s">
        <v>134</v>
      </c>
      <c r="C722" s="125" t="s">
        <v>61</v>
      </c>
      <c r="D722" s="125" t="s">
        <v>1517</v>
      </c>
      <c r="E722" s="125">
        <v>1000003969</v>
      </c>
      <c r="F722" s="125" t="s">
        <v>1501</v>
      </c>
      <c r="G722">
        <v>32.299999999999997</v>
      </c>
    </row>
    <row r="723" spans="2:7" ht="14.25" customHeight="1">
      <c r="B723" s="24" t="s">
        <v>134</v>
      </c>
      <c r="C723" s="125" t="s">
        <v>81</v>
      </c>
      <c r="D723" s="125" t="s">
        <v>2148</v>
      </c>
      <c r="E723" s="125">
        <v>1000003920</v>
      </c>
      <c r="F723" s="125" t="s">
        <v>2149</v>
      </c>
      <c r="G723">
        <v>32.299999999999997</v>
      </c>
    </row>
    <row r="724" spans="2:7" ht="14.25" customHeight="1">
      <c r="B724" s="23" t="s">
        <v>134</v>
      </c>
      <c r="C724" s="64" t="s">
        <v>74</v>
      </c>
      <c r="D724" s="64" t="s">
        <v>1917</v>
      </c>
      <c r="E724" s="64">
        <v>1000000029</v>
      </c>
      <c r="F724" s="65" t="s">
        <v>1918</v>
      </c>
      <c r="G724">
        <v>32.4</v>
      </c>
    </row>
    <row r="725" spans="2:7" ht="14.25" customHeight="1">
      <c r="B725" s="23" t="s">
        <v>130</v>
      </c>
      <c r="C725" s="64" t="s">
        <v>113</v>
      </c>
      <c r="D725" s="64" t="s">
        <v>426</v>
      </c>
      <c r="E725" s="64">
        <v>1000001731</v>
      </c>
      <c r="F725" s="65" t="s">
        <v>427</v>
      </c>
      <c r="G725">
        <v>32.4</v>
      </c>
    </row>
    <row r="726" spans="2:7" ht="14.25" customHeight="1">
      <c r="B726" s="23" t="s">
        <v>133</v>
      </c>
      <c r="C726" s="63" t="s">
        <v>27</v>
      </c>
      <c r="D726" s="64" t="s">
        <v>815</v>
      </c>
      <c r="E726" s="64">
        <v>1000001068</v>
      </c>
      <c r="F726" s="65" t="s">
        <v>816</v>
      </c>
      <c r="G726">
        <v>32.5</v>
      </c>
    </row>
    <row r="727" spans="2:7" ht="14.25" customHeight="1">
      <c r="B727" s="23" t="s">
        <v>134</v>
      </c>
      <c r="C727" s="64" t="s">
        <v>61</v>
      </c>
      <c r="D727" s="64" t="s">
        <v>1456</v>
      </c>
      <c r="E727" s="64">
        <v>1000000185</v>
      </c>
      <c r="F727" s="65" t="s">
        <v>1457</v>
      </c>
      <c r="G727">
        <v>32.700000000000003</v>
      </c>
    </row>
    <row r="728" spans="2:7" ht="14.25" customHeight="1">
      <c r="B728" s="23" t="s">
        <v>134</v>
      </c>
      <c r="C728" s="64" t="s">
        <v>74</v>
      </c>
      <c r="D728" s="64" t="s">
        <v>1921</v>
      </c>
      <c r="E728" s="64">
        <v>1000002845</v>
      </c>
      <c r="F728" s="65" t="s">
        <v>1922</v>
      </c>
      <c r="G728">
        <v>32.700000000000003</v>
      </c>
    </row>
    <row r="729" spans="2:7" ht="14.25" customHeight="1">
      <c r="B729" s="23" t="s">
        <v>134</v>
      </c>
      <c r="C729" s="64" t="s">
        <v>77</v>
      </c>
      <c r="D729" s="64" t="s">
        <v>1982</v>
      </c>
      <c r="E729" s="64">
        <v>1000002595</v>
      </c>
      <c r="F729" s="65" t="s">
        <v>1983</v>
      </c>
      <c r="G729">
        <v>32.799999999999997</v>
      </c>
    </row>
    <row r="730" spans="2:7" ht="14.25" customHeight="1">
      <c r="B730" s="23" t="s">
        <v>134</v>
      </c>
      <c r="C730" s="64" t="s">
        <v>73</v>
      </c>
      <c r="D730" s="64" t="s">
        <v>2297</v>
      </c>
      <c r="E730" s="64">
        <v>1000000780</v>
      </c>
      <c r="F730" s="65" t="s">
        <v>2298</v>
      </c>
      <c r="G730">
        <v>32.799999999999997</v>
      </c>
    </row>
    <row r="731" spans="2:7" ht="14.25" customHeight="1">
      <c r="B731" s="23" t="s">
        <v>133</v>
      </c>
      <c r="C731" s="64" t="s">
        <v>43</v>
      </c>
      <c r="D731" s="64" t="s">
        <v>1164</v>
      </c>
      <c r="E731" s="64">
        <v>1000000249</v>
      </c>
      <c r="F731" s="65" t="s">
        <v>1165</v>
      </c>
      <c r="G731">
        <v>32.9</v>
      </c>
    </row>
    <row r="732" spans="2:7" ht="14.25" customHeight="1">
      <c r="B732" s="23" t="s">
        <v>4046</v>
      </c>
      <c r="C732" s="64" t="s">
        <v>98</v>
      </c>
      <c r="D732" s="64" t="s">
        <v>2985</v>
      </c>
      <c r="E732" s="64">
        <v>1000002780</v>
      </c>
      <c r="F732" s="65" t="s">
        <v>2986</v>
      </c>
      <c r="G732">
        <v>32.9</v>
      </c>
    </row>
    <row r="733" spans="2:7" ht="14.25" customHeight="1">
      <c r="B733" s="23" t="s">
        <v>133</v>
      </c>
      <c r="C733" s="64" t="s">
        <v>40</v>
      </c>
      <c r="D733" s="64" t="s">
        <v>1096</v>
      </c>
      <c r="E733" s="64">
        <v>1000000256</v>
      </c>
      <c r="F733" s="65" t="s">
        <v>1097</v>
      </c>
      <c r="G733">
        <v>33</v>
      </c>
    </row>
    <row r="734" spans="2:7" ht="14.25" customHeight="1">
      <c r="B734" s="23" t="s">
        <v>130</v>
      </c>
      <c r="C734" s="125" t="s">
        <v>139</v>
      </c>
      <c r="D734" s="125" t="s">
        <v>2726</v>
      </c>
      <c r="E734" s="125">
        <v>1000004088</v>
      </c>
      <c r="F734" s="125" t="s">
        <v>2727</v>
      </c>
      <c r="G734">
        <v>33</v>
      </c>
    </row>
    <row r="735" spans="2:7" ht="14.25" customHeight="1">
      <c r="B735" s="23" t="s">
        <v>130</v>
      </c>
      <c r="C735" s="64" t="s">
        <v>118</v>
      </c>
      <c r="D735" s="64" t="s">
        <v>390</v>
      </c>
      <c r="E735" s="64">
        <v>1000001190</v>
      </c>
      <c r="F735" s="65" t="s">
        <v>391</v>
      </c>
      <c r="G735">
        <v>33</v>
      </c>
    </row>
    <row r="736" spans="2:7" ht="14.25" customHeight="1">
      <c r="B736" s="24" t="s">
        <v>133</v>
      </c>
      <c r="C736" s="125" t="s">
        <v>47</v>
      </c>
      <c r="D736" s="125" t="s">
        <v>1249</v>
      </c>
      <c r="E736" s="125">
        <v>1000004097</v>
      </c>
      <c r="F736" s="125" t="s">
        <v>1250</v>
      </c>
      <c r="G736">
        <v>33.1</v>
      </c>
    </row>
    <row r="737" spans="2:7" ht="14.25" customHeight="1">
      <c r="B737" s="23" t="s">
        <v>130</v>
      </c>
      <c r="C737" s="64" t="s">
        <v>113</v>
      </c>
      <c r="D737" s="64" t="s">
        <v>424</v>
      </c>
      <c r="E737" s="64">
        <v>1000001727</v>
      </c>
      <c r="F737" s="65" t="s">
        <v>425</v>
      </c>
      <c r="G737">
        <v>33.200000000000003</v>
      </c>
    </row>
    <row r="738" spans="2:7" ht="14.25" customHeight="1">
      <c r="B738" s="128" t="s">
        <v>133</v>
      </c>
      <c r="C738" s="127" t="s">
        <v>48</v>
      </c>
      <c r="D738" s="127" t="s">
        <v>3160</v>
      </c>
      <c r="E738" s="127">
        <v>1000004361</v>
      </c>
      <c r="F738" s="127" t="s">
        <v>3161</v>
      </c>
      <c r="G738">
        <v>33.3333333333333</v>
      </c>
    </row>
    <row r="739" spans="2:7" ht="14.25" customHeight="1">
      <c r="B739" s="23" t="s">
        <v>133</v>
      </c>
      <c r="C739" s="64" t="s">
        <v>52</v>
      </c>
      <c r="D739" s="64" t="s">
        <v>1323</v>
      </c>
      <c r="E739" s="64">
        <v>1000003188</v>
      </c>
      <c r="F739" s="64" t="s">
        <v>1324</v>
      </c>
      <c r="G739">
        <v>33.6</v>
      </c>
    </row>
    <row r="740" spans="2:7" ht="14.25" customHeight="1">
      <c r="B740" s="24" t="s">
        <v>133</v>
      </c>
      <c r="C740" s="125" t="s">
        <v>142</v>
      </c>
      <c r="D740" s="125" t="s">
        <v>1032</v>
      </c>
      <c r="E740" s="125">
        <v>1000004075</v>
      </c>
      <c r="F740" s="125" t="s">
        <v>1033</v>
      </c>
      <c r="G740">
        <v>34</v>
      </c>
    </row>
    <row r="741" spans="2:7" ht="14.25" customHeight="1">
      <c r="B741" s="23" t="s">
        <v>133</v>
      </c>
      <c r="C741" s="64" t="s">
        <v>48</v>
      </c>
      <c r="D741" s="64" t="s">
        <v>238</v>
      </c>
      <c r="E741" s="64">
        <v>1000002613</v>
      </c>
      <c r="F741" s="65" t="s">
        <v>239</v>
      </c>
      <c r="G741">
        <v>34</v>
      </c>
    </row>
    <row r="742" spans="2:7" ht="14.25" customHeight="1">
      <c r="B742" s="24" t="s">
        <v>134</v>
      </c>
      <c r="C742" s="64" t="s">
        <v>79</v>
      </c>
      <c r="D742" s="125" t="s">
        <v>3925</v>
      </c>
      <c r="E742" s="125">
        <v>1000003911</v>
      </c>
      <c r="F742" s="125" t="s">
        <v>3926</v>
      </c>
      <c r="G742">
        <v>34</v>
      </c>
    </row>
    <row r="743" spans="2:7" ht="14.25" customHeight="1">
      <c r="B743" s="128" t="s">
        <v>131</v>
      </c>
      <c r="C743" s="127" t="s">
        <v>140</v>
      </c>
      <c r="D743" s="127" t="s">
        <v>3158</v>
      </c>
      <c r="E743" s="127">
        <v>1000004347</v>
      </c>
      <c r="F743" s="127" t="s">
        <v>3159</v>
      </c>
      <c r="G743">
        <v>34</v>
      </c>
    </row>
    <row r="744" spans="2:7" ht="14.25" customHeight="1">
      <c r="B744" s="24" t="s">
        <v>134</v>
      </c>
      <c r="C744" s="125" t="s">
        <v>81</v>
      </c>
      <c r="D744" s="125" t="s">
        <v>3941</v>
      </c>
      <c r="E744" s="125">
        <v>1000004142</v>
      </c>
      <c r="F744" s="125" t="s">
        <v>3942</v>
      </c>
      <c r="G744">
        <v>34.1</v>
      </c>
    </row>
    <row r="745" spans="2:7" ht="14.25" customHeight="1">
      <c r="B745" s="24" t="s">
        <v>133</v>
      </c>
      <c r="C745" s="63" t="s">
        <v>27</v>
      </c>
      <c r="D745" s="125" t="s">
        <v>853</v>
      </c>
      <c r="E745" s="125">
        <v>1000003910</v>
      </c>
      <c r="F745" s="125" t="s">
        <v>854</v>
      </c>
      <c r="G745">
        <v>34.159999999999997</v>
      </c>
    </row>
    <row r="746" spans="2:7" ht="14.25" customHeight="1">
      <c r="B746" s="24" t="s">
        <v>134</v>
      </c>
      <c r="C746" s="125" t="s">
        <v>74</v>
      </c>
      <c r="D746" s="125" t="s">
        <v>1930</v>
      </c>
      <c r="E746" s="125">
        <v>1000003964</v>
      </c>
      <c r="F746" s="125" t="s">
        <v>1931</v>
      </c>
      <c r="G746">
        <v>34.200000000000003</v>
      </c>
    </row>
    <row r="747" spans="2:7" ht="14.25" customHeight="1">
      <c r="B747" s="23" t="s">
        <v>134</v>
      </c>
      <c r="C747" s="63" t="s">
        <v>65</v>
      </c>
      <c r="D747" s="64" t="s">
        <v>1753</v>
      </c>
      <c r="E747" s="64">
        <v>1000003767</v>
      </c>
      <c r="F747" s="64" t="s">
        <v>1754</v>
      </c>
      <c r="G747">
        <v>34.799999999999997</v>
      </c>
    </row>
    <row r="748" spans="2:7" ht="14.25" customHeight="1">
      <c r="B748" s="23" t="s">
        <v>134</v>
      </c>
      <c r="C748" s="63" t="s">
        <v>65</v>
      </c>
      <c r="D748" s="64" t="s">
        <v>1656</v>
      </c>
      <c r="E748" s="64">
        <v>1000000501</v>
      </c>
      <c r="F748" s="65" t="s">
        <v>1657</v>
      </c>
      <c r="G748">
        <v>35</v>
      </c>
    </row>
    <row r="749" spans="2:7" ht="14.25" customHeight="1">
      <c r="B749" s="23" t="s">
        <v>134</v>
      </c>
      <c r="C749" s="63" t="s">
        <v>65</v>
      </c>
      <c r="D749" s="64" t="s">
        <v>1680</v>
      </c>
      <c r="E749" s="64">
        <v>1000000494</v>
      </c>
      <c r="F749" s="65" t="s">
        <v>1681</v>
      </c>
      <c r="G749">
        <v>35</v>
      </c>
    </row>
    <row r="750" spans="2:7" ht="14.25" customHeight="1">
      <c r="B750" s="23" t="s">
        <v>134</v>
      </c>
      <c r="C750" s="64" t="s">
        <v>81</v>
      </c>
      <c r="D750" s="64" t="s">
        <v>2088</v>
      </c>
      <c r="E750" s="64">
        <v>1000000142</v>
      </c>
      <c r="F750" s="65" t="s">
        <v>2089</v>
      </c>
      <c r="G750">
        <v>35</v>
      </c>
    </row>
    <row r="751" spans="2:7" ht="14.25" customHeight="1">
      <c r="B751" s="23" t="s">
        <v>130</v>
      </c>
      <c r="C751" s="64" t="s">
        <v>120</v>
      </c>
      <c r="D751" s="64" t="s">
        <v>2774</v>
      </c>
      <c r="E751" s="64">
        <v>1000002546</v>
      </c>
      <c r="F751" s="65" t="s">
        <v>2775</v>
      </c>
      <c r="G751">
        <v>35</v>
      </c>
    </row>
    <row r="752" spans="2:7" ht="14.25" customHeight="1">
      <c r="B752" s="23" t="s">
        <v>130</v>
      </c>
      <c r="C752" s="64" t="s">
        <v>120</v>
      </c>
      <c r="D752" s="64" t="s">
        <v>402</v>
      </c>
      <c r="E752" s="64">
        <v>1000002774</v>
      </c>
      <c r="F752" s="131" t="s">
        <v>403</v>
      </c>
      <c r="G752">
        <v>35</v>
      </c>
    </row>
    <row r="753" spans="2:7" ht="14.25" customHeight="1">
      <c r="B753" s="23" t="s">
        <v>130</v>
      </c>
      <c r="C753" s="64" t="s">
        <v>122</v>
      </c>
      <c r="D753" s="64" t="s">
        <v>2802</v>
      </c>
      <c r="E753" s="64">
        <v>1000002553</v>
      </c>
      <c r="F753" s="65" t="s">
        <v>2803</v>
      </c>
      <c r="G753">
        <v>35</v>
      </c>
    </row>
    <row r="754" spans="2:7" ht="14.25" customHeight="1">
      <c r="B754" s="23" t="s">
        <v>130</v>
      </c>
      <c r="C754" s="64" t="s">
        <v>108</v>
      </c>
      <c r="D754" s="64" t="s">
        <v>454</v>
      </c>
      <c r="E754" s="64">
        <v>1000001491</v>
      </c>
      <c r="F754" s="65" t="s">
        <v>455</v>
      </c>
      <c r="G754">
        <v>35</v>
      </c>
    </row>
    <row r="755" spans="2:7" ht="14.25" customHeight="1">
      <c r="B755" s="128" t="s">
        <v>130</v>
      </c>
      <c r="C755" s="127" t="s">
        <v>122</v>
      </c>
      <c r="D755" s="127" t="s">
        <v>3144</v>
      </c>
      <c r="E755" s="127">
        <v>1000004355</v>
      </c>
      <c r="F755" s="127" t="s">
        <v>3145</v>
      </c>
      <c r="G755">
        <v>35</v>
      </c>
    </row>
    <row r="756" spans="2:7" ht="14.25" customHeight="1">
      <c r="B756" s="128" t="s">
        <v>130</v>
      </c>
      <c r="C756" s="127" t="s">
        <v>118</v>
      </c>
      <c r="D756" s="127" t="s">
        <v>3224</v>
      </c>
      <c r="E756" s="127">
        <v>1000004402</v>
      </c>
      <c r="F756" s="127" t="s">
        <v>3225</v>
      </c>
      <c r="G756">
        <v>35</v>
      </c>
    </row>
    <row r="757" spans="2:7" ht="14.25" customHeight="1">
      <c r="B757" s="23" t="s">
        <v>4046</v>
      </c>
      <c r="C757" s="64" t="s">
        <v>103</v>
      </c>
      <c r="D757" s="64" t="s">
        <v>2574</v>
      </c>
      <c r="E757" s="64">
        <v>1000002868</v>
      </c>
      <c r="F757" s="65" t="s">
        <v>2575</v>
      </c>
      <c r="G757">
        <v>35.200000000000003</v>
      </c>
    </row>
    <row r="758" spans="2:7" ht="14.25" customHeight="1">
      <c r="B758" s="23" t="s">
        <v>134</v>
      </c>
      <c r="C758" s="64" t="s">
        <v>81</v>
      </c>
      <c r="D758" s="64" t="s">
        <v>2132</v>
      </c>
      <c r="E758" s="64">
        <v>1000003382</v>
      </c>
      <c r="F758" s="64" t="s">
        <v>2133</v>
      </c>
      <c r="G758">
        <v>35.4</v>
      </c>
    </row>
    <row r="759" spans="2:7" ht="14.25" customHeight="1">
      <c r="B759" s="128" t="s">
        <v>133</v>
      </c>
      <c r="C759" s="127" t="s">
        <v>145</v>
      </c>
      <c r="D759" s="127" t="s">
        <v>3187</v>
      </c>
      <c r="E759" s="127">
        <v>1000004388</v>
      </c>
      <c r="F759" s="127" t="s">
        <v>3188</v>
      </c>
      <c r="G759">
        <v>35.6666666666667</v>
      </c>
    </row>
    <row r="760" spans="2:7" ht="14.25" customHeight="1">
      <c r="B760" s="128" t="s">
        <v>134</v>
      </c>
      <c r="C760" s="127" t="s">
        <v>84</v>
      </c>
      <c r="D760" s="127" t="s">
        <v>3040</v>
      </c>
      <c r="E760" s="127">
        <v>1000004265</v>
      </c>
      <c r="F760" s="127" t="s">
        <v>3041</v>
      </c>
      <c r="G760">
        <v>35.89</v>
      </c>
    </row>
    <row r="761" spans="2:7" ht="14.25" customHeight="1">
      <c r="B761" s="23" t="s">
        <v>133</v>
      </c>
      <c r="C761" s="63" t="s">
        <v>21</v>
      </c>
      <c r="D761" s="64" t="s">
        <v>663</v>
      </c>
      <c r="E761" s="64">
        <v>1000000657</v>
      </c>
      <c r="F761" s="65" t="s">
        <v>664</v>
      </c>
      <c r="G761">
        <v>36</v>
      </c>
    </row>
    <row r="762" spans="2:7" ht="14.25" customHeight="1">
      <c r="B762" s="23" t="s">
        <v>133</v>
      </c>
      <c r="C762" s="64" t="s">
        <v>37</v>
      </c>
      <c r="D762" s="64" t="s">
        <v>1080</v>
      </c>
      <c r="E762" s="64">
        <v>1000003447</v>
      </c>
      <c r="F762" s="64" t="s">
        <v>1081</v>
      </c>
      <c r="G762">
        <v>36</v>
      </c>
    </row>
    <row r="763" spans="2:7" ht="14.25" customHeight="1">
      <c r="B763" s="23" t="s">
        <v>134</v>
      </c>
      <c r="C763" s="64" t="s">
        <v>58</v>
      </c>
      <c r="D763" s="64" t="s">
        <v>1404</v>
      </c>
      <c r="E763" s="64">
        <v>1000003615</v>
      </c>
      <c r="F763" s="64" t="s">
        <v>1405</v>
      </c>
      <c r="G763">
        <v>36</v>
      </c>
    </row>
    <row r="764" spans="2:7" ht="14.25" customHeight="1">
      <c r="B764" s="23" t="s">
        <v>134</v>
      </c>
      <c r="C764" s="64" t="s">
        <v>64</v>
      </c>
      <c r="D764" s="64" t="s">
        <v>1602</v>
      </c>
      <c r="E764" s="64">
        <v>1000002753</v>
      </c>
      <c r="F764" s="65" t="s">
        <v>1603</v>
      </c>
      <c r="G764">
        <v>36</v>
      </c>
    </row>
    <row r="765" spans="2:7" ht="14.25" customHeight="1">
      <c r="B765" s="23" t="s">
        <v>130</v>
      </c>
      <c r="C765" s="64" t="s">
        <v>120</v>
      </c>
      <c r="D765" s="64" t="s">
        <v>398</v>
      </c>
      <c r="E765" s="64">
        <v>1000001827</v>
      </c>
      <c r="F765" s="65" t="s">
        <v>399</v>
      </c>
      <c r="G765">
        <v>36</v>
      </c>
    </row>
    <row r="766" spans="2:7" ht="14.25" customHeight="1">
      <c r="B766" s="128" t="s">
        <v>133</v>
      </c>
      <c r="C766" s="127" t="s">
        <v>24</v>
      </c>
      <c r="D766" s="127" t="s">
        <v>3207</v>
      </c>
      <c r="E766" s="127">
        <v>1000004415</v>
      </c>
      <c r="F766" s="127" t="s">
        <v>1937</v>
      </c>
      <c r="G766">
        <v>36</v>
      </c>
    </row>
    <row r="767" spans="2:7" ht="14.25" customHeight="1">
      <c r="B767" s="23" t="s">
        <v>134</v>
      </c>
      <c r="C767" s="64" t="s">
        <v>61</v>
      </c>
      <c r="D767" s="64" t="s">
        <v>1494</v>
      </c>
      <c r="E767" s="64">
        <v>1000003116</v>
      </c>
      <c r="F767" s="64" t="s">
        <v>1495</v>
      </c>
      <c r="G767">
        <v>36.1</v>
      </c>
    </row>
    <row r="768" spans="2:7" ht="14.25" customHeight="1">
      <c r="B768" s="23" t="s">
        <v>134</v>
      </c>
      <c r="C768" s="63" t="s">
        <v>69</v>
      </c>
      <c r="D768" s="64" t="s">
        <v>1755</v>
      </c>
      <c r="E768" s="64">
        <v>1000003810</v>
      </c>
      <c r="F768" s="64" t="s">
        <v>1756</v>
      </c>
      <c r="G768">
        <v>36.299999999999997</v>
      </c>
    </row>
    <row r="769" spans="2:7" ht="14.25" customHeight="1">
      <c r="B769" s="23" t="s">
        <v>130</v>
      </c>
      <c r="C769" s="127" t="s">
        <v>113</v>
      </c>
      <c r="D769" s="127" t="s">
        <v>464</v>
      </c>
      <c r="E769" s="127">
        <v>1000001726</v>
      </c>
      <c r="F769" s="127" t="s">
        <v>465</v>
      </c>
      <c r="G769">
        <v>36.6</v>
      </c>
    </row>
    <row r="770" spans="2:7" ht="14.25" customHeight="1">
      <c r="B770" s="23" t="s">
        <v>134</v>
      </c>
      <c r="C770" s="64" t="s">
        <v>79</v>
      </c>
      <c r="D770" s="64" t="s">
        <v>314</v>
      </c>
      <c r="E770" s="64">
        <v>1000003554</v>
      </c>
      <c r="F770" s="64" t="s">
        <v>315</v>
      </c>
      <c r="G770">
        <v>36.65</v>
      </c>
    </row>
    <row r="771" spans="2:7" ht="14.25" customHeight="1">
      <c r="B771" s="128" t="s">
        <v>133</v>
      </c>
      <c r="C771" s="127" t="s">
        <v>30</v>
      </c>
      <c r="D771" s="127" t="s">
        <v>3156</v>
      </c>
      <c r="E771" s="127">
        <v>1000002739</v>
      </c>
      <c r="F771" s="127" t="s">
        <v>3157</v>
      </c>
      <c r="G771">
        <v>36.799999999999997</v>
      </c>
    </row>
    <row r="772" spans="2:7" ht="14.25" customHeight="1">
      <c r="B772" s="128" t="s">
        <v>131</v>
      </c>
      <c r="C772" s="127" t="s">
        <v>91</v>
      </c>
      <c r="D772" s="127" t="s">
        <v>507</v>
      </c>
      <c r="E772" s="127">
        <v>1000004383</v>
      </c>
      <c r="F772" s="127" t="s">
        <v>508</v>
      </c>
      <c r="G772">
        <v>37</v>
      </c>
    </row>
    <row r="773" spans="2:7" ht="14.25" customHeight="1">
      <c r="B773" s="113" t="s">
        <v>134</v>
      </c>
      <c r="C773" s="114" t="s">
        <v>79</v>
      </c>
      <c r="D773" s="114" t="s">
        <v>3243</v>
      </c>
      <c r="E773" s="114">
        <v>1000004438</v>
      </c>
      <c r="F773" s="114" t="s">
        <v>3244</v>
      </c>
      <c r="G773">
        <v>37.0833333333333</v>
      </c>
    </row>
    <row r="774" spans="2:7" ht="14.25" customHeight="1">
      <c r="B774" s="24" t="s">
        <v>133</v>
      </c>
      <c r="C774" s="63" t="s">
        <v>21</v>
      </c>
      <c r="D774" s="125" t="s">
        <v>745</v>
      </c>
      <c r="E774" s="125">
        <v>1000004044</v>
      </c>
      <c r="F774" s="125" t="s">
        <v>746</v>
      </c>
      <c r="G774">
        <v>37.200000000000003</v>
      </c>
    </row>
    <row r="775" spans="2:7" ht="14.25" customHeight="1">
      <c r="B775" s="24" t="s">
        <v>133</v>
      </c>
      <c r="C775" s="63" t="s">
        <v>24</v>
      </c>
      <c r="D775" s="125" t="s">
        <v>741</v>
      </c>
      <c r="E775" s="125">
        <v>1000003966</v>
      </c>
      <c r="F775" s="125" t="s">
        <v>742</v>
      </c>
      <c r="G775">
        <v>37.4</v>
      </c>
    </row>
    <row r="776" spans="2:7" ht="14.25" customHeight="1">
      <c r="B776" s="23" t="s">
        <v>133</v>
      </c>
      <c r="C776" s="64" t="s">
        <v>43</v>
      </c>
      <c r="D776" s="64" t="s">
        <v>3907</v>
      </c>
      <c r="E776" s="64">
        <v>1000003715</v>
      </c>
      <c r="F776" s="64" t="s">
        <v>3908</v>
      </c>
      <c r="G776">
        <v>37.4</v>
      </c>
    </row>
    <row r="777" spans="2:7" ht="14.25" customHeight="1">
      <c r="B777" s="23" t="s">
        <v>133</v>
      </c>
      <c r="C777" s="64" t="s">
        <v>144</v>
      </c>
      <c r="D777" s="64" t="s">
        <v>763</v>
      </c>
      <c r="E777" s="64">
        <v>1000001006</v>
      </c>
      <c r="F777" s="65" t="s">
        <v>764</v>
      </c>
      <c r="G777">
        <v>37.700000000000003</v>
      </c>
    </row>
    <row r="778" spans="2:7" ht="14.25" customHeight="1">
      <c r="B778" s="24" t="s">
        <v>133</v>
      </c>
      <c r="C778" s="63" t="s">
        <v>32</v>
      </c>
      <c r="D778" s="125" t="s">
        <v>949</v>
      </c>
      <c r="E778" s="125">
        <v>1000004014</v>
      </c>
      <c r="F778" s="125" t="s">
        <v>950</v>
      </c>
      <c r="G778">
        <v>38</v>
      </c>
    </row>
    <row r="779" spans="2:7" ht="14.25" customHeight="1">
      <c r="B779" s="23" t="s">
        <v>133</v>
      </c>
      <c r="C779" s="64" t="s">
        <v>37</v>
      </c>
      <c r="D779" s="64" t="s">
        <v>1070</v>
      </c>
      <c r="E779" s="64">
        <v>1000000890</v>
      </c>
      <c r="F779" s="65" t="s">
        <v>1071</v>
      </c>
      <c r="G779">
        <v>38</v>
      </c>
    </row>
    <row r="780" spans="2:7" ht="14.25" customHeight="1">
      <c r="B780" s="23" t="s">
        <v>133</v>
      </c>
      <c r="C780" s="64" t="s">
        <v>40</v>
      </c>
      <c r="D780" s="64" t="s">
        <v>1102</v>
      </c>
      <c r="E780" s="64">
        <v>1000000279</v>
      </c>
      <c r="F780" s="65" t="s">
        <v>1103</v>
      </c>
      <c r="G780">
        <v>38</v>
      </c>
    </row>
    <row r="781" spans="2:7" ht="14.25" customHeight="1">
      <c r="B781" s="23" t="s">
        <v>130</v>
      </c>
      <c r="C781" s="64" t="s">
        <v>139</v>
      </c>
      <c r="D781" s="64" t="s">
        <v>2712</v>
      </c>
      <c r="E781" s="64">
        <v>1000001821</v>
      </c>
      <c r="F781" s="65" t="s">
        <v>2713</v>
      </c>
      <c r="G781">
        <v>38</v>
      </c>
    </row>
    <row r="782" spans="2:7" ht="14.25" customHeight="1">
      <c r="B782" s="23" t="s">
        <v>130</v>
      </c>
      <c r="C782" s="64" t="s">
        <v>120</v>
      </c>
      <c r="D782" s="64" t="s">
        <v>2764</v>
      </c>
      <c r="E782" s="64">
        <v>1000001988</v>
      </c>
      <c r="F782" s="65" t="s">
        <v>2765</v>
      </c>
      <c r="G782">
        <v>38</v>
      </c>
    </row>
    <row r="783" spans="2:7" ht="14.25" customHeight="1">
      <c r="B783" s="128" t="s">
        <v>133</v>
      </c>
      <c r="C783" s="127" t="s">
        <v>41</v>
      </c>
      <c r="D783" s="127" t="s">
        <v>3049</v>
      </c>
      <c r="E783" s="127">
        <v>1000004268</v>
      </c>
      <c r="F783" s="127" t="s">
        <v>3050</v>
      </c>
      <c r="G783">
        <v>38</v>
      </c>
    </row>
    <row r="784" spans="2:7" ht="14.25" customHeight="1">
      <c r="B784" s="23" t="s">
        <v>134</v>
      </c>
      <c r="C784" s="64" t="s">
        <v>73</v>
      </c>
      <c r="D784" s="64" t="s">
        <v>2309</v>
      </c>
      <c r="E784" s="64">
        <v>1000003306</v>
      </c>
      <c r="F784" s="64" t="s">
        <v>2310</v>
      </c>
      <c r="G784">
        <v>38.200000000000003</v>
      </c>
    </row>
    <row r="785" spans="2:7" ht="14.25" customHeight="1">
      <c r="B785" s="128" t="s">
        <v>4046</v>
      </c>
      <c r="C785" s="127" t="s">
        <v>93</v>
      </c>
      <c r="D785" s="127" t="s">
        <v>3069</v>
      </c>
      <c r="E785" s="127">
        <v>1000001436</v>
      </c>
      <c r="F785" s="127" t="s">
        <v>3070</v>
      </c>
      <c r="G785">
        <v>38.6</v>
      </c>
    </row>
    <row r="786" spans="2:7" ht="14.25" customHeight="1">
      <c r="B786" s="24" t="s">
        <v>134</v>
      </c>
      <c r="C786" s="64" t="s">
        <v>79</v>
      </c>
      <c r="D786" s="125" t="s">
        <v>2251</v>
      </c>
      <c r="E786" s="125">
        <v>1000003897</v>
      </c>
      <c r="F786" s="125" t="s">
        <v>2252</v>
      </c>
      <c r="G786">
        <v>38.700000000000003</v>
      </c>
    </row>
    <row r="787" spans="2:7" ht="14.25" customHeight="1">
      <c r="B787" s="23" t="s">
        <v>4046</v>
      </c>
      <c r="C787" s="64" t="s">
        <v>140</v>
      </c>
      <c r="D787" s="64" t="s">
        <v>2346</v>
      </c>
      <c r="E787" s="64">
        <v>1000001244</v>
      </c>
      <c r="F787" s="65" t="s">
        <v>2347</v>
      </c>
      <c r="G787">
        <v>38.799999999999997</v>
      </c>
    </row>
    <row r="788" spans="2:7" ht="14.25" customHeight="1">
      <c r="B788" s="23" t="s">
        <v>133</v>
      </c>
      <c r="C788" s="63" t="s">
        <v>21</v>
      </c>
      <c r="D788" s="64" t="s">
        <v>695</v>
      </c>
      <c r="E788" s="64">
        <v>1000001041</v>
      </c>
      <c r="F788" s="65" t="s">
        <v>696</v>
      </c>
      <c r="G788">
        <v>39</v>
      </c>
    </row>
    <row r="789" spans="2:7" ht="14.25" customHeight="1">
      <c r="B789" s="23" t="s">
        <v>133</v>
      </c>
      <c r="C789" s="64" t="s">
        <v>43</v>
      </c>
      <c r="D789" s="64" t="s">
        <v>1188</v>
      </c>
      <c r="E789" s="64">
        <v>1000003566</v>
      </c>
      <c r="F789" s="64" t="s">
        <v>1189</v>
      </c>
      <c r="G789">
        <v>39</v>
      </c>
    </row>
    <row r="790" spans="2:7" ht="14.25" customHeight="1">
      <c r="B790" s="23" t="s">
        <v>134</v>
      </c>
      <c r="C790" s="63" t="s">
        <v>69</v>
      </c>
      <c r="D790" s="64" t="s">
        <v>1676</v>
      </c>
      <c r="E790" s="64">
        <v>1000000528</v>
      </c>
      <c r="F790" s="65" t="s">
        <v>1677</v>
      </c>
      <c r="G790">
        <v>39</v>
      </c>
    </row>
    <row r="791" spans="2:7" ht="14.25" customHeight="1">
      <c r="B791" s="23" t="s">
        <v>134</v>
      </c>
      <c r="C791" s="64" t="s">
        <v>74</v>
      </c>
      <c r="D791" s="64" t="s">
        <v>1881</v>
      </c>
      <c r="E791" s="64">
        <v>1000000064</v>
      </c>
      <c r="F791" s="65" t="s">
        <v>1882</v>
      </c>
      <c r="G791">
        <v>39</v>
      </c>
    </row>
    <row r="792" spans="2:7" ht="14.25" customHeight="1">
      <c r="B792" s="23" t="s">
        <v>134</v>
      </c>
      <c r="C792" s="64" t="s">
        <v>77</v>
      </c>
      <c r="D792" s="64" t="s">
        <v>1936</v>
      </c>
      <c r="E792" s="64">
        <v>1000000794</v>
      </c>
      <c r="F792" s="65" t="s">
        <v>1937</v>
      </c>
      <c r="G792">
        <v>39</v>
      </c>
    </row>
    <row r="793" spans="2:7" ht="14.25" customHeight="1">
      <c r="B793" s="23" t="s">
        <v>134</v>
      </c>
      <c r="C793" s="64" t="s">
        <v>84</v>
      </c>
      <c r="D793" s="64" t="s">
        <v>2182</v>
      </c>
      <c r="E793" s="64">
        <v>1000000909</v>
      </c>
      <c r="F793" s="65" t="s">
        <v>2183</v>
      </c>
      <c r="G793">
        <v>39</v>
      </c>
    </row>
    <row r="794" spans="2:7" ht="14.25" customHeight="1">
      <c r="B794" s="23" t="s">
        <v>134</v>
      </c>
      <c r="C794" s="64" t="s">
        <v>71</v>
      </c>
      <c r="D794" s="64" t="s">
        <v>2285</v>
      </c>
      <c r="E794" s="64">
        <v>1000003158</v>
      </c>
      <c r="F794" s="64" t="s">
        <v>2286</v>
      </c>
      <c r="G794">
        <v>39</v>
      </c>
    </row>
    <row r="795" spans="2:7" ht="14.25" customHeight="1">
      <c r="B795" s="23" t="s">
        <v>134</v>
      </c>
      <c r="C795" s="64" t="s">
        <v>84</v>
      </c>
      <c r="D795" s="64" t="s">
        <v>2176</v>
      </c>
      <c r="E795" s="64">
        <v>1000000428</v>
      </c>
      <c r="F795" s="65" t="s">
        <v>2177</v>
      </c>
      <c r="G795">
        <v>39.1</v>
      </c>
    </row>
    <row r="796" spans="2:7" ht="14.25" customHeight="1">
      <c r="B796" s="23" t="s">
        <v>134</v>
      </c>
      <c r="C796" s="64" t="s">
        <v>79</v>
      </c>
      <c r="D796" s="64" t="s">
        <v>2201</v>
      </c>
      <c r="E796" s="64">
        <v>1000000598</v>
      </c>
      <c r="F796" s="65" t="s">
        <v>2202</v>
      </c>
      <c r="G796">
        <v>39.1</v>
      </c>
    </row>
    <row r="797" spans="2:7" ht="14.25" customHeight="1">
      <c r="B797" s="23" t="s">
        <v>130</v>
      </c>
      <c r="C797" s="64" t="s">
        <v>139</v>
      </c>
      <c r="D797" s="64" t="s">
        <v>2716</v>
      </c>
      <c r="E797" s="64">
        <v>1000001804</v>
      </c>
      <c r="F797" s="65" t="s">
        <v>2717</v>
      </c>
      <c r="G797">
        <v>39.200000000000003</v>
      </c>
    </row>
    <row r="798" spans="2:7" ht="14.25" customHeight="1">
      <c r="B798" s="24" t="s">
        <v>133</v>
      </c>
      <c r="C798" s="125" t="s">
        <v>52</v>
      </c>
      <c r="D798" s="125" t="s">
        <v>2868</v>
      </c>
      <c r="E798" s="125">
        <v>1000004110</v>
      </c>
      <c r="F798" s="125" t="s">
        <v>2869</v>
      </c>
      <c r="G798">
        <v>39.4</v>
      </c>
    </row>
    <row r="799" spans="2:7" ht="14.25" customHeight="1">
      <c r="B799" s="23" t="s">
        <v>133</v>
      </c>
      <c r="C799" s="63" t="s">
        <v>27</v>
      </c>
      <c r="D799" s="64" t="s">
        <v>839</v>
      </c>
      <c r="E799" s="64">
        <v>1000003635</v>
      </c>
      <c r="F799" s="64" t="s">
        <v>840</v>
      </c>
      <c r="G799">
        <v>39.6</v>
      </c>
    </row>
    <row r="800" spans="2:7" ht="14.25" customHeight="1">
      <c r="B800" s="128" t="s">
        <v>4046</v>
      </c>
      <c r="C800" s="127" t="s">
        <v>101</v>
      </c>
      <c r="D800" s="127" t="s">
        <v>480</v>
      </c>
      <c r="E800" s="127">
        <v>1000003824</v>
      </c>
      <c r="F800" s="127" t="s">
        <v>481</v>
      </c>
      <c r="G800">
        <v>39.65</v>
      </c>
    </row>
    <row r="801" spans="2:7" ht="14.25" customHeight="1">
      <c r="B801" s="23" t="s">
        <v>133</v>
      </c>
      <c r="C801" s="64" t="s">
        <v>37</v>
      </c>
      <c r="D801" s="64" t="s">
        <v>1066</v>
      </c>
      <c r="E801" s="64">
        <v>1000000894</v>
      </c>
      <c r="F801" s="65" t="s">
        <v>1067</v>
      </c>
      <c r="G801">
        <v>39.700000000000003</v>
      </c>
    </row>
    <row r="802" spans="2:7" ht="14.25" customHeight="1">
      <c r="B802" s="23" t="s">
        <v>133</v>
      </c>
      <c r="C802" s="63" t="s">
        <v>25</v>
      </c>
      <c r="D802" s="64" t="s">
        <v>685</v>
      </c>
      <c r="E802" s="64">
        <v>1000001032</v>
      </c>
      <c r="F802" s="65" t="s">
        <v>686</v>
      </c>
      <c r="G802">
        <v>39.799999999999997</v>
      </c>
    </row>
    <row r="803" spans="2:7" ht="14.25" customHeight="1">
      <c r="B803" s="23" t="s">
        <v>133</v>
      </c>
      <c r="C803" s="63" t="s">
        <v>32</v>
      </c>
      <c r="D803" s="64" t="s">
        <v>897</v>
      </c>
      <c r="E803" s="64">
        <v>1000000474</v>
      </c>
      <c r="F803" s="65" t="s">
        <v>898</v>
      </c>
      <c r="G803">
        <v>40</v>
      </c>
    </row>
    <row r="804" spans="2:7" ht="14.25" customHeight="1">
      <c r="B804" s="23" t="s">
        <v>133</v>
      </c>
      <c r="C804" s="64" t="s">
        <v>141</v>
      </c>
      <c r="D804" s="64" t="s">
        <v>184</v>
      </c>
      <c r="E804" s="64">
        <v>1000003533</v>
      </c>
      <c r="F804" s="64" t="s">
        <v>185</v>
      </c>
      <c r="G804">
        <v>40</v>
      </c>
    </row>
    <row r="805" spans="2:7" ht="14.25" customHeight="1">
      <c r="B805" s="23" t="s">
        <v>133</v>
      </c>
      <c r="C805" s="64" t="s">
        <v>142</v>
      </c>
      <c r="D805" s="64" t="s">
        <v>992</v>
      </c>
      <c r="E805" s="64">
        <v>1000000110</v>
      </c>
      <c r="F805" s="65" t="s">
        <v>993</v>
      </c>
      <c r="G805">
        <v>40</v>
      </c>
    </row>
    <row r="806" spans="2:7" ht="14.25" customHeight="1">
      <c r="B806" s="24" t="s">
        <v>133</v>
      </c>
      <c r="C806" s="125" t="s">
        <v>142</v>
      </c>
      <c r="D806" s="125" t="s">
        <v>194</v>
      </c>
      <c r="E806" s="125">
        <v>1000003893</v>
      </c>
      <c r="F806" s="125" t="s">
        <v>195</v>
      </c>
      <c r="G806">
        <v>40</v>
      </c>
    </row>
    <row r="807" spans="2:7" ht="14.25" customHeight="1">
      <c r="B807" s="23" t="s">
        <v>133</v>
      </c>
      <c r="C807" s="64" t="s">
        <v>145</v>
      </c>
      <c r="D807" s="64" t="s">
        <v>1132</v>
      </c>
      <c r="E807" s="64">
        <v>1000003511</v>
      </c>
      <c r="F807" s="64" t="s">
        <v>1133</v>
      </c>
      <c r="G807">
        <v>40</v>
      </c>
    </row>
    <row r="808" spans="2:7" ht="14.25" customHeight="1">
      <c r="B808" s="24" t="s">
        <v>134</v>
      </c>
      <c r="C808" s="63" t="s">
        <v>65</v>
      </c>
      <c r="D808" s="125" t="s">
        <v>1763</v>
      </c>
      <c r="E808" s="125">
        <v>1000003927</v>
      </c>
      <c r="F808" s="125" t="s">
        <v>1764</v>
      </c>
      <c r="G808">
        <v>40</v>
      </c>
    </row>
    <row r="809" spans="2:7" ht="14.25" customHeight="1">
      <c r="B809" s="23" t="s">
        <v>4046</v>
      </c>
      <c r="C809" s="64" t="s">
        <v>140</v>
      </c>
      <c r="D809" s="64" t="s">
        <v>2369</v>
      </c>
      <c r="E809" s="64">
        <v>1000001250</v>
      </c>
      <c r="F809" s="65" t="s">
        <v>2370</v>
      </c>
      <c r="G809">
        <v>40</v>
      </c>
    </row>
    <row r="810" spans="2:7" ht="14.25" customHeight="1">
      <c r="B810" s="23" t="s">
        <v>134</v>
      </c>
      <c r="C810" s="64" t="s">
        <v>74</v>
      </c>
      <c r="D810" s="64" t="s">
        <v>1865</v>
      </c>
      <c r="E810" s="64">
        <v>1000000047</v>
      </c>
      <c r="F810" s="65" t="s">
        <v>1866</v>
      </c>
      <c r="G810">
        <v>40.4</v>
      </c>
    </row>
    <row r="811" spans="2:7" ht="14.25" customHeight="1">
      <c r="B811" s="24" t="s">
        <v>134</v>
      </c>
      <c r="C811" s="125" t="s">
        <v>67</v>
      </c>
      <c r="D811" s="125" t="s">
        <v>1844</v>
      </c>
      <c r="E811" s="125">
        <v>1000004047</v>
      </c>
      <c r="F811" s="125" t="s">
        <v>1845</v>
      </c>
      <c r="G811">
        <v>40.6</v>
      </c>
    </row>
    <row r="812" spans="2:7" ht="14.25" customHeight="1">
      <c r="B812" s="23" t="s">
        <v>133</v>
      </c>
      <c r="C812" s="64" t="s">
        <v>141</v>
      </c>
      <c r="D812" s="64" t="s">
        <v>980</v>
      </c>
      <c r="E812" s="64">
        <v>1000003782</v>
      </c>
      <c r="F812" s="64" t="s">
        <v>981</v>
      </c>
      <c r="G812">
        <v>40.75</v>
      </c>
    </row>
    <row r="813" spans="2:7" ht="14.25" customHeight="1">
      <c r="B813" s="23" t="s">
        <v>134</v>
      </c>
      <c r="C813" s="64" t="s">
        <v>84</v>
      </c>
      <c r="D813" s="64" t="s">
        <v>2172</v>
      </c>
      <c r="E813" s="64">
        <v>1000000434</v>
      </c>
      <c r="F813" s="65" t="s">
        <v>2173</v>
      </c>
      <c r="G813">
        <v>40.78</v>
      </c>
    </row>
    <row r="814" spans="2:7" ht="14.25" customHeight="1">
      <c r="B814" s="23" t="s">
        <v>133</v>
      </c>
      <c r="C814" s="63" t="s">
        <v>30</v>
      </c>
      <c r="D814" s="64" t="s">
        <v>901</v>
      </c>
      <c r="E814" s="64">
        <v>1000000467</v>
      </c>
      <c r="F814" s="65" t="s">
        <v>902</v>
      </c>
      <c r="G814">
        <v>41</v>
      </c>
    </row>
    <row r="815" spans="2:7" ht="14.25" customHeight="1">
      <c r="B815" s="23" t="s">
        <v>133</v>
      </c>
      <c r="C815" s="64" t="s">
        <v>48</v>
      </c>
      <c r="D815" s="64" t="s">
        <v>236</v>
      </c>
      <c r="E815" s="64">
        <v>1000000696</v>
      </c>
      <c r="F815" s="65" t="s">
        <v>237</v>
      </c>
      <c r="G815">
        <v>41</v>
      </c>
    </row>
    <row r="816" spans="2:7" ht="14.25" customHeight="1">
      <c r="B816" s="23" t="s">
        <v>134</v>
      </c>
      <c r="C816" s="64" t="s">
        <v>71</v>
      </c>
      <c r="D816" s="64" t="s">
        <v>322</v>
      </c>
      <c r="E816" s="64">
        <v>1000001085</v>
      </c>
      <c r="F816" s="65" t="s">
        <v>323</v>
      </c>
      <c r="G816">
        <v>41</v>
      </c>
    </row>
    <row r="817" spans="2:7" ht="14.25" customHeight="1">
      <c r="B817" s="24" t="s">
        <v>134</v>
      </c>
      <c r="C817" s="125" t="s">
        <v>74</v>
      </c>
      <c r="D817" s="125" t="s">
        <v>1928</v>
      </c>
      <c r="E817" s="125">
        <v>1000003963</v>
      </c>
      <c r="F817" s="125" t="s">
        <v>1929</v>
      </c>
      <c r="G817">
        <v>41.1</v>
      </c>
    </row>
    <row r="818" spans="2:7" ht="14.25" customHeight="1">
      <c r="B818" s="24" t="s">
        <v>133</v>
      </c>
      <c r="C818" s="125" t="s">
        <v>48</v>
      </c>
      <c r="D818" s="125" t="s">
        <v>1285</v>
      </c>
      <c r="E818" s="125">
        <v>1000004038</v>
      </c>
      <c r="F818" s="125" t="s">
        <v>1286</v>
      </c>
      <c r="G818">
        <v>41.4</v>
      </c>
    </row>
    <row r="819" spans="2:7" ht="14.25" customHeight="1">
      <c r="B819" s="23" t="s">
        <v>134</v>
      </c>
      <c r="C819" s="64" t="s">
        <v>71</v>
      </c>
      <c r="D819" s="64" t="s">
        <v>2287</v>
      </c>
      <c r="E819" s="64">
        <v>1000003565</v>
      </c>
      <c r="F819" s="64" t="s">
        <v>2288</v>
      </c>
      <c r="G819">
        <v>41.6</v>
      </c>
    </row>
    <row r="820" spans="2:7" ht="14.25" customHeight="1">
      <c r="B820" s="23" t="s">
        <v>133</v>
      </c>
      <c r="C820" s="64" t="s">
        <v>141</v>
      </c>
      <c r="D820" s="64" t="s">
        <v>176</v>
      </c>
      <c r="E820" s="64">
        <v>1000000074</v>
      </c>
      <c r="F820" s="65" t="s">
        <v>177</v>
      </c>
      <c r="G820">
        <v>42</v>
      </c>
    </row>
    <row r="821" spans="2:7" ht="14.25" customHeight="1">
      <c r="B821" s="24" t="s">
        <v>134</v>
      </c>
      <c r="C821" s="125" t="s">
        <v>71</v>
      </c>
      <c r="D821" s="125" t="s">
        <v>324</v>
      </c>
      <c r="E821" s="125">
        <v>1000004072</v>
      </c>
      <c r="F821" s="125" t="s">
        <v>325</v>
      </c>
      <c r="G821">
        <v>42</v>
      </c>
    </row>
    <row r="822" spans="2:7" ht="14.25" customHeight="1">
      <c r="B822" s="128" t="s">
        <v>133</v>
      </c>
      <c r="C822" s="63" t="s">
        <v>30</v>
      </c>
      <c r="D822" s="127" t="s">
        <v>3051</v>
      </c>
      <c r="E822" s="127">
        <v>1000004270</v>
      </c>
      <c r="F822" s="127" t="s">
        <v>3052</v>
      </c>
      <c r="G822">
        <v>42</v>
      </c>
    </row>
    <row r="823" spans="2:7" ht="14.25" customHeight="1">
      <c r="B823" s="128" t="s">
        <v>133</v>
      </c>
      <c r="C823" s="127" t="s">
        <v>55</v>
      </c>
      <c r="D823" s="127" t="s">
        <v>503</v>
      </c>
      <c r="E823" s="127">
        <v>1000004283</v>
      </c>
      <c r="F823" s="127" t="s">
        <v>504</v>
      </c>
      <c r="G823">
        <v>42</v>
      </c>
    </row>
    <row r="824" spans="2:7" ht="14.25" customHeight="1">
      <c r="B824" s="23" t="s">
        <v>134</v>
      </c>
      <c r="C824" s="64" t="s">
        <v>79</v>
      </c>
      <c r="D824" s="64" t="s">
        <v>2207</v>
      </c>
      <c r="E824" s="64">
        <v>1000000589</v>
      </c>
      <c r="F824" s="65" t="s">
        <v>2208</v>
      </c>
      <c r="G824">
        <v>42.05</v>
      </c>
    </row>
    <row r="825" spans="2:7" ht="14.25" customHeight="1">
      <c r="B825" s="23" t="s">
        <v>133</v>
      </c>
      <c r="C825" s="64" t="s">
        <v>43</v>
      </c>
      <c r="D825" s="64" t="s">
        <v>1176</v>
      </c>
      <c r="E825" s="64">
        <v>1000000817</v>
      </c>
      <c r="F825" s="65" t="s">
        <v>1177</v>
      </c>
      <c r="G825">
        <v>42.2</v>
      </c>
    </row>
    <row r="826" spans="2:7" ht="14.25" customHeight="1">
      <c r="B826" s="23" t="s">
        <v>134</v>
      </c>
      <c r="C826" s="64" t="s">
        <v>74</v>
      </c>
      <c r="D826" s="64" t="s">
        <v>4299</v>
      </c>
      <c r="E826" s="64">
        <v>1000000031</v>
      </c>
      <c r="F826" s="65" t="s">
        <v>4300</v>
      </c>
      <c r="G826">
        <v>42.3</v>
      </c>
    </row>
    <row r="827" spans="2:7" ht="14.25" customHeight="1">
      <c r="B827" s="24" t="s">
        <v>134</v>
      </c>
      <c r="C827" s="125" t="s">
        <v>61</v>
      </c>
      <c r="D827" s="125" t="s">
        <v>1522</v>
      </c>
      <c r="E827" s="125">
        <v>1000004052</v>
      </c>
      <c r="F827" s="125" t="s">
        <v>1523</v>
      </c>
      <c r="G827">
        <v>42.6</v>
      </c>
    </row>
    <row r="828" spans="2:7" ht="14.25" customHeight="1">
      <c r="B828" s="23" t="s">
        <v>134</v>
      </c>
      <c r="C828" s="64" t="s">
        <v>73</v>
      </c>
      <c r="D828" s="64" t="s">
        <v>2311</v>
      </c>
      <c r="E828" s="64">
        <v>1000003396</v>
      </c>
      <c r="F828" s="64" t="s">
        <v>2312</v>
      </c>
      <c r="G828">
        <v>43</v>
      </c>
    </row>
    <row r="829" spans="2:7" ht="14.25" customHeight="1">
      <c r="B829" s="23" t="s">
        <v>130</v>
      </c>
      <c r="C829" s="64" t="s">
        <v>108</v>
      </c>
      <c r="D829" s="64" t="s">
        <v>2664</v>
      </c>
      <c r="E829" s="64">
        <v>1000001500</v>
      </c>
      <c r="F829" s="65" t="s">
        <v>2665</v>
      </c>
      <c r="G829">
        <v>43</v>
      </c>
    </row>
    <row r="830" spans="2:7" ht="14.25" customHeight="1">
      <c r="B830" s="23" t="s">
        <v>130</v>
      </c>
      <c r="C830" s="64" t="s">
        <v>120</v>
      </c>
      <c r="D830" s="64" t="s">
        <v>2768</v>
      </c>
      <c r="E830" s="64">
        <v>1000002075</v>
      </c>
      <c r="F830" s="65" t="s">
        <v>2769</v>
      </c>
      <c r="G830">
        <v>43</v>
      </c>
    </row>
    <row r="831" spans="2:7" ht="14.25" customHeight="1">
      <c r="B831" s="23" t="s">
        <v>133</v>
      </c>
      <c r="C831" s="64" t="s">
        <v>47</v>
      </c>
      <c r="D831" s="64" t="s">
        <v>232</v>
      </c>
      <c r="E831" s="64">
        <v>1000001078</v>
      </c>
      <c r="F831" s="65" t="s">
        <v>233</v>
      </c>
      <c r="G831">
        <v>43.1</v>
      </c>
    </row>
    <row r="832" spans="2:7" ht="14.25" customHeight="1">
      <c r="B832" s="128" t="s">
        <v>133</v>
      </c>
      <c r="C832" s="127" t="s">
        <v>43</v>
      </c>
      <c r="D832" s="127" t="s">
        <v>3208</v>
      </c>
      <c r="E832" s="127">
        <v>1000004414</v>
      </c>
      <c r="F832" s="127" t="s">
        <v>3209</v>
      </c>
      <c r="G832">
        <v>43.3333333333333</v>
      </c>
    </row>
    <row r="833" spans="2:7" ht="14.25" customHeight="1">
      <c r="B833" s="23" t="s">
        <v>133</v>
      </c>
      <c r="C833" s="64" t="s">
        <v>47</v>
      </c>
      <c r="D833" s="64" t="s">
        <v>228</v>
      </c>
      <c r="E833" s="64">
        <v>1000000749</v>
      </c>
      <c r="F833" s="65" t="s">
        <v>229</v>
      </c>
      <c r="G833">
        <v>43.4</v>
      </c>
    </row>
    <row r="834" spans="2:7" ht="14.25" customHeight="1">
      <c r="B834" s="23" t="s">
        <v>133</v>
      </c>
      <c r="C834" s="64" t="s">
        <v>52</v>
      </c>
      <c r="D834" s="64" t="s">
        <v>248</v>
      </c>
      <c r="E834" s="64">
        <v>1000000559</v>
      </c>
      <c r="F834" s="65" t="s">
        <v>249</v>
      </c>
      <c r="G834">
        <v>43.8</v>
      </c>
    </row>
    <row r="835" spans="2:7" ht="14.25" customHeight="1">
      <c r="B835" s="23" t="s">
        <v>133</v>
      </c>
      <c r="C835" s="63" t="s">
        <v>30</v>
      </c>
      <c r="D835" s="64" t="s">
        <v>923</v>
      </c>
      <c r="E835" s="64">
        <v>1000000919</v>
      </c>
      <c r="F835" s="65" t="s">
        <v>924</v>
      </c>
      <c r="G835">
        <v>44</v>
      </c>
    </row>
    <row r="836" spans="2:7" ht="14.25" customHeight="1">
      <c r="B836" s="23" t="s">
        <v>130</v>
      </c>
      <c r="C836" s="64" t="s">
        <v>115</v>
      </c>
      <c r="D836" s="64" t="s">
        <v>2700</v>
      </c>
      <c r="E836" s="64">
        <v>1000001978</v>
      </c>
      <c r="F836" s="65" t="s">
        <v>2701</v>
      </c>
      <c r="G836">
        <v>44</v>
      </c>
    </row>
    <row r="837" spans="2:7" ht="14.25" customHeight="1">
      <c r="B837" s="23" t="s">
        <v>130</v>
      </c>
      <c r="C837" s="64" t="s">
        <v>122</v>
      </c>
      <c r="D837" s="64" t="s">
        <v>2786</v>
      </c>
      <c r="E837" s="64">
        <v>1000001638</v>
      </c>
      <c r="F837" s="65" t="s">
        <v>2787</v>
      </c>
      <c r="G837">
        <v>44</v>
      </c>
    </row>
    <row r="838" spans="2:7" ht="14.25" customHeight="1">
      <c r="B838" s="128" t="s">
        <v>134</v>
      </c>
      <c r="C838" s="127" t="s">
        <v>79</v>
      </c>
      <c r="D838" s="127" t="s">
        <v>3189</v>
      </c>
      <c r="E838" s="127">
        <v>1000004371</v>
      </c>
      <c r="F838" s="127" t="s">
        <v>3190</v>
      </c>
      <c r="G838">
        <v>44</v>
      </c>
    </row>
    <row r="839" spans="2:7" ht="14.25" customHeight="1">
      <c r="B839" s="24" t="s">
        <v>134</v>
      </c>
      <c r="C839" s="125" t="s">
        <v>77</v>
      </c>
      <c r="D839" s="125" t="s">
        <v>2904</v>
      </c>
      <c r="E839" s="125">
        <v>1000004136</v>
      </c>
      <c r="F839" s="125" t="s">
        <v>2905</v>
      </c>
      <c r="G839">
        <v>44.1</v>
      </c>
    </row>
    <row r="840" spans="2:7" ht="14.25" customHeight="1">
      <c r="B840" s="23" t="s">
        <v>133</v>
      </c>
      <c r="C840" s="63" t="s">
        <v>21</v>
      </c>
      <c r="D840" s="64" t="s">
        <v>160</v>
      </c>
      <c r="E840" s="64">
        <v>1000000659</v>
      </c>
      <c r="F840" s="65" t="s">
        <v>161</v>
      </c>
      <c r="G840">
        <v>44.2</v>
      </c>
    </row>
    <row r="841" spans="2:7" ht="14.25" customHeight="1">
      <c r="B841" s="23" t="s">
        <v>134</v>
      </c>
      <c r="C841" s="63" t="s">
        <v>69</v>
      </c>
      <c r="D841" s="64" t="s">
        <v>1662</v>
      </c>
      <c r="E841" s="64">
        <v>1000000486</v>
      </c>
      <c r="F841" s="65" t="s">
        <v>1663</v>
      </c>
      <c r="G841">
        <v>44.2</v>
      </c>
    </row>
    <row r="842" spans="2:7" ht="14.25" customHeight="1">
      <c r="B842" s="128" t="s">
        <v>134</v>
      </c>
      <c r="C842" s="127" t="s">
        <v>78</v>
      </c>
      <c r="D842" s="127" t="s">
        <v>3124</v>
      </c>
      <c r="E842" s="127">
        <v>1000004337</v>
      </c>
      <c r="F842" s="127" t="s">
        <v>3125</v>
      </c>
      <c r="G842">
        <v>44.2</v>
      </c>
    </row>
    <row r="843" spans="2:7" ht="14.25" customHeight="1">
      <c r="B843" s="23" t="s">
        <v>134</v>
      </c>
      <c r="C843" s="64" t="s">
        <v>77</v>
      </c>
      <c r="D843" s="64" t="s">
        <v>1980</v>
      </c>
      <c r="E843" s="64">
        <v>1000001098</v>
      </c>
      <c r="F843" s="65" t="s">
        <v>1981</v>
      </c>
      <c r="G843">
        <v>44.25</v>
      </c>
    </row>
    <row r="844" spans="2:7" ht="14.25" customHeight="1">
      <c r="B844" s="23" t="s">
        <v>134</v>
      </c>
      <c r="C844" s="64" t="s">
        <v>62</v>
      </c>
      <c r="D844" s="64" t="s">
        <v>1542</v>
      </c>
      <c r="E844" s="64">
        <v>1000000312</v>
      </c>
      <c r="F844" s="65" t="s">
        <v>1543</v>
      </c>
      <c r="G844">
        <v>44.3</v>
      </c>
    </row>
    <row r="845" spans="2:7" ht="14.25" customHeight="1">
      <c r="B845" s="23" t="s">
        <v>134</v>
      </c>
      <c r="C845" s="64" t="s">
        <v>81</v>
      </c>
      <c r="D845" s="64" t="s">
        <v>2104</v>
      </c>
      <c r="E845" s="64">
        <v>1000000136</v>
      </c>
      <c r="F845" s="65" t="s">
        <v>2105</v>
      </c>
      <c r="G845">
        <v>44.3</v>
      </c>
    </row>
    <row r="846" spans="2:7" ht="14.25" customHeight="1">
      <c r="B846" s="23" t="s">
        <v>133</v>
      </c>
      <c r="C846" s="64" t="s">
        <v>37</v>
      </c>
      <c r="D846" s="64" t="s">
        <v>1068</v>
      </c>
      <c r="E846" s="64">
        <v>1000000893</v>
      </c>
      <c r="F846" s="65" t="s">
        <v>1069</v>
      </c>
      <c r="G846">
        <v>44.4</v>
      </c>
    </row>
    <row r="847" spans="2:7" ht="14.25" customHeight="1">
      <c r="B847" s="24" t="s">
        <v>133</v>
      </c>
      <c r="C847" s="63" t="s">
        <v>24</v>
      </c>
      <c r="D847" s="125" t="s">
        <v>735</v>
      </c>
      <c r="E847" s="125">
        <v>1000003892</v>
      </c>
      <c r="F847" s="125" t="s">
        <v>736</v>
      </c>
      <c r="G847">
        <v>44.6</v>
      </c>
    </row>
    <row r="848" spans="2:7" ht="14.25" customHeight="1">
      <c r="B848" s="23" t="s">
        <v>134</v>
      </c>
      <c r="C848" s="64" t="s">
        <v>67</v>
      </c>
      <c r="D848" s="64" t="s">
        <v>1801</v>
      </c>
      <c r="E848" s="64">
        <v>1000000535</v>
      </c>
      <c r="F848" s="65" t="s">
        <v>1802</v>
      </c>
      <c r="G848">
        <v>44.6</v>
      </c>
    </row>
    <row r="849" spans="2:7" ht="14.25" customHeight="1">
      <c r="B849" s="23" t="s">
        <v>130</v>
      </c>
      <c r="C849" s="64" t="s">
        <v>113</v>
      </c>
      <c r="D849" s="64" t="s">
        <v>2852</v>
      </c>
      <c r="E849" s="64">
        <v>1000001721</v>
      </c>
      <c r="F849" s="65" t="s">
        <v>2853</v>
      </c>
      <c r="G849">
        <v>44.69</v>
      </c>
    </row>
    <row r="850" spans="2:7" ht="14.25" customHeight="1">
      <c r="B850" s="23" t="s">
        <v>133</v>
      </c>
      <c r="C850" s="63" t="s">
        <v>32</v>
      </c>
      <c r="D850" s="64" t="s">
        <v>933</v>
      </c>
      <c r="E850" s="64">
        <v>1000002727</v>
      </c>
      <c r="F850" s="64" t="s">
        <v>934</v>
      </c>
      <c r="G850">
        <v>45</v>
      </c>
    </row>
    <row r="851" spans="2:7" ht="14.25" customHeight="1">
      <c r="B851" s="23" t="s">
        <v>134</v>
      </c>
      <c r="C851" s="63" t="s">
        <v>69</v>
      </c>
      <c r="D851" s="64" t="s">
        <v>1678</v>
      </c>
      <c r="E851" s="64">
        <v>1000000485</v>
      </c>
      <c r="F851" s="65" t="s">
        <v>1679</v>
      </c>
      <c r="G851">
        <v>45</v>
      </c>
    </row>
    <row r="852" spans="2:7" ht="14.25" customHeight="1">
      <c r="B852" s="23" t="s">
        <v>134</v>
      </c>
      <c r="C852" s="64" t="s">
        <v>73</v>
      </c>
      <c r="D852" s="64" t="s">
        <v>2299</v>
      </c>
      <c r="E852" s="64">
        <v>1000000782</v>
      </c>
      <c r="F852" s="65" t="s">
        <v>2300</v>
      </c>
      <c r="G852">
        <v>45</v>
      </c>
    </row>
    <row r="853" spans="2:7" ht="14.25" customHeight="1">
      <c r="B853" s="24" t="s">
        <v>130</v>
      </c>
      <c r="C853" s="125" t="s">
        <v>111</v>
      </c>
      <c r="D853" s="125" t="s">
        <v>3937</v>
      </c>
      <c r="E853" s="125">
        <v>1000004064</v>
      </c>
      <c r="F853" s="125" t="s">
        <v>3938</v>
      </c>
      <c r="G853">
        <v>45.15</v>
      </c>
    </row>
    <row r="854" spans="2:7" ht="14.25" customHeight="1">
      <c r="B854" s="128" t="s">
        <v>130</v>
      </c>
      <c r="C854" s="127" t="s">
        <v>120</v>
      </c>
      <c r="D854" s="127" t="s">
        <v>487</v>
      </c>
      <c r="E854" s="127">
        <v>1000004271</v>
      </c>
      <c r="F854" s="127" t="s">
        <v>488</v>
      </c>
      <c r="G854">
        <v>45.2</v>
      </c>
    </row>
    <row r="855" spans="2:7" ht="14.25" customHeight="1">
      <c r="B855" s="23" t="s">
        <v>134</v>
      </c>
      <c r="C855" s="64" t="s">
        <v>67</v>
      </c>
      <c r="D855" s="64" t="s">
        <v>1821</v>
      </c>
      <c r="E855" s="64">
        <v>1000002405</v>
      </c>
      <c r="F855" s="65" t="s">
        <v>1822</v>
      </c>
      <c r="G855">
        <v>45.3</v>
      </c>
    </row>
    <row r="856" spans="2:7" ht="14.25" customHeight="1">
      <c r="B856" s="23" t="s">
        <v>134</v>
      </c>
      <c r="C856" s="64" t="s">
        <v>74</v>
      </c>
      <c r="D856" s="64" t="s">
        <v>1913</v>
      </c>
      <c r="E856" s="64">
        <v>1000000033</v>
      </c>
      <c r="F856" s="65" t="s">
        <v>1914</v>
      </c>
      <c r="G856">
        <v>45.3</v>
      </c>
    </row>
    <row r="857" spans="2:7" ht="14.25" customHeight="1">
      <c r="B857" s="23" t="s">
        <v>4046</v>
      </c>
      <c r="C857" s="64" t="s">
        <v>98</v>
      </c>
      <c r="D857" s="64" t="s">
        <v>2480</v>
      </c>
      <c r="E857" s="64">
        <v>1000001879</v>
      </c>
      <c r="F857" s="65" t="s">
        <v>2481</v>
      </c>
      <c r="G857">
        <v>45.5</v>
      </c>
    </row>
    <row r="858" spans="2:7" ht="14.25" customHeight="1">
      <c r="B858" s="23" t="s">
        <v>130</v>
      </c>
      <c r="C858" s="64" t="s">
        <v>111</v>
      </c>
      <c r="D858" s="64" t="s">
        <v>2828</v>
      </c>
      <c r="E858" s="64">
        <v>1000002010</v>
      </c>
      <c r="F858" s="65" t="s">
        <v>2829</v>
      </c>
      <c r="G858">
        <v>45.65</v>
      </c>
    </row>
    <row r="859" spans="2:7" ht="14.25" customHeight="1">
      <c r="B859" s="128" t="s">
        <v>130</v>
      </c>
      <c r="C859" s="127" t="s">
        <v>115</v>
      </c>
      <c r="D859" s="127" t="s">
        <v>3945</v>
      </c>
      <c r="E859" s="127">
        <v>1000001808</v>
      </c>
      <c r="F859" s="127" t="s">
        <v>3946</v>
      </c>
      <c r="G859">
        <v>46</v>
      </c>
    </row>
    <row r="860" spans="2:7" ht="14.25" customHeight="1">
      <c r="B860" s="23" t="s">
        <v>130</v>
      </c>
      <c r="C860" s="127" t="s">
        <v>111</v>
      </c>
      <c r="D860" s="127" t="s">
        <v>3005</v>
      </c>
      <c r="E860" s="127">
        <v>1000004204</v>
      </c>
      <c r="F860" s="127" t="s">
        <v>3006</v>
      </c>
      <c r="G860">
        <v>46.55</v>
      </c>
    </row>
    <row r="861" spans="2:7" ht="14.25" customHeight="1">
      <c r="B861" s="128" t="s">
        <v>133</v>
      </c>
      <c r="C861" s="127" t="s">
        <v>27</v>
      </c>
      <c r="D861" s="127" t="s">
        <v>3216</v>
      </c>
      <c r="E861" s="127">
        <v>1000004410</v>
      </c>
      <c r="F861" s="127" t="s">
        <v>3217</v>
      </c>
      <c r="G861">
        <v>46.6666666666667</v>
      </c>
    </row>
    <row r="862" spans="2:7" ht="14.25" customHeight="1">
      <c r="B862" s="23" t="s">
        <v>130</v>
      </c>
      <c r="C862" s="64" t="s">
        <v>120</v>
      </c>
      <c r="D862" s="64" t="s">
        <v>2776</v>
      </c>
      <c r="E862" s="64">
        <v>1000003311</v>
      </c>
      <c r="F862" s="64" t="s">
        <v>2777</v>
      </c>
      <c r="G862">
        <v>47</v>
      </c>
    </row>
    <row r="863" spans="2:7" ht="14.25" customHeight="1">
      <c r="B863" s="23" t="s">
        <v>130</v>
      </c>
      <c r="C863" s="64" t="s">
        <v>122</v>
      </c>
      <c r="D863" s="64" t="s">
        <v>2782</v>
      </c>
      <c r="E863" s="64">
        <v>1000001669</v>
      </c>
      <c r="F863" s="65" t="s">
        <v>2783</v>
      </c>
      <c r="G863">
        <v>47</v>
      </c>
    </row>
    <row r="864" spans="2:7" ht="14.25" customHeight="1">
      <c r="B864" s="128" t="s">
        <v>133</v>
      </c>
      <c r="C864" s="127" t="s">
        <v>48</v>
      </c>
      <c r="D864" s="127" t="s">
        <v>3162</v>
      </c>
      <c r="E864" s="127">
        <v>1000004365</v>
      </c>
      <c r="F864" s="127" t="s">
        <v>3163</v>
      </c>
      <c r="G864">
        <v>47</v>
      </c>
    </row>
    <row r="865" spans="2:7" ht="14.25" customHeight="1">
      <c r="B865" s="128" t="s">
        <v>133</v>
      </c>
      <c r="C865" s="127" t="s">
        <v>52</v>
      </c>
      <c r="D865" s="127" t="s">
        <v>3075</v>
      </c>
      <c r="E865" s="127">
        <v>1000000977</v>
      </c>
      <c r="F865" s="127" t="s">
        <v>3076</v>
      </c>
      <c r="G865">
        <v>47.4</v>
      </c>
    </row>
    <row r="866" spans="2:7" ht="14.25" customHeight="1">
      <c r="B866" s="23" t="s">
        <v>4046</v>
      </c>
      <c r="C866" s="64" t="s">
        <v>103</v>
      </c>
      <c r="D866" s="64" t="s">
        <v>2576</v>
      </c>
      <c r="E866" s="64">
        <v>1000003632</v>
      </c>
      <c r="F866" s="64" t="s">
        <v>2577</v>
      </c>
      <c r="G866">
        <v>47.6</v>
      </c>
    </row>
    <row r="867" spans="2:7" ht="14.25" customHeight="1">
      <c r="B867" s="23" t="s">
        <v>134</v>
      </c>
      <c r="C867" s="64" t="s">
        <v>79</v>
      </c>
      <c r="D867" s="64" t="s">
        <v>310</v>
      </c>
      <c r="E867" s="64">
        <v>1000003114</v>
      </c>
      <c r="F867" s="64" t="s">
        <v>311</v>
      </c>
      <c r="G867">
        <v>47.8</v>
      </c>
    </row>
    <row r="868" spans="2:7" ht="14.25" customHeight="1">
      <c r="B868" s="23" t="s">
        <v>133</v>
      </c>
      <c r="C868" s="63" t="s">
        <v>25</v>
      </c>
      <c r="D868" s="64" t="s">
        <v>721</v>
      </c>
      <c r="E868" s="64">
        <v>1000003527</v>
      </c>
      <c r="F868" s="64" t="s">
        <v>722</v>
      </c>
      <c r="G868">
        <v>48</v>
      </c>
    </row>
    <row r="869" spans="2:7" ht="14.25" customHeight="1">
      <c r="B869" s="23" t="s">
        <v>133</v>
      </c>
      <c r="C869" s="64" t="s">
        <v>43</v>
      </c>
      <c r="D869" s="64" t="s">
        <v>1138</v>
      </c>
      <c r="E869" s="64">
        <v>1000000810</v>
      </c>
      <c r="F869" s="65" t="s">
        <v>1139</v>
      </c>
      <c r="G869">
        <v>48</v>
      </c>
    </row>
    <row r="870" spans="2:7" ht="14.25" customHeight="1">
      <c r="B870" s="24" t="s">
        <v>134</v>
      </c>
      <c r="C870" s="63" t="s">
        <v>69</v>
      </c>
      <c r="D870" s="125" t="s">
        <v>1765</v>
      </c>
      <c r="E870" s="125">
        <v>1000003962</v>
      </c>
      <c r="F870" s="125" t="s">
        <v>1766</v>
      </c>
      <c r="G870">
        <v>48</v>
      </c>
    </row>
    <row r="871" spans="2:7" ht="14.25" customHeight="1">
      <c r="B871" s="23" t="s">
        <v>130</v>
      </c>
      <c r="C871" s="64" t="s">
        <v>139</v>
      </c>
      <c r="D871" s="64" t="s">
        <v>2714</v>
      </c>
      <c r="E871" s="64">
        <v>1000001815</v>
      </c>
      <c r="F871" s="65" t="s">
        <v>2715</v>
      </c>
      <c r="G871">
        <v>48</v>
      </c>
    </row>
    <row r="872" spans="2:7" ht="14.25" customHeight="1">
      <c r="B872" s="23" t="s">
        <v>130</v>
      </c>
      <c r="C872" s="64" t="s">
        <v>122</v>
      </c>
      <c r="D872" s="64" t="s">
        <v>2790</v>
      </c>
      <c r="E872" s="64">
        <v>1000001657</v>
      </c>
      <c r="F872" s="65" t="s">
        <v>2791</v>
      </c>
      <c r="G872">
        <v>48</v>
      </c>
    </row>
    <row r="873" spans="2:7" ht="14.25" customHeight="1">
      <c r="B873" s="23" t="s">
        <v>130</v>
      </c>
      <c r="C873" s="64" t="s">
        <v>113</v>
      </c>
      <c r="D873" s="64" t="s">
        <v>422</v>
      </c>
      <c r="E873" s="64">
        <v>1000001718</v>
      </c>
      <c r="F873" s="65" t="s">
        <v>423</v>
      </c>
      <c r="G873">
        <v>48</v>
      </c>
    </row>
    <row r="874" spans="2:7" ht="14.25" customHeight="1">
      <c r="B874" s="128" t="s">
        <v>131</v>
      </c>
      <c r="C874" s="127" t="s">
        <v>93</v>
      </c>
      <c r="D874" s="127" t="s">
        <v>3140</v>
      </c>
      <c r="E874" s="127">
        <v>1000004356</v>
      </c>
      <c r="F874" s="127" t="s">
        <v>3141</v>
      </c>
      <c r="G874">
        <v>48</v>
      </c>
    </row>
    <row r="875" spans="2:7" ht="14.25" customHeight="1">
      <c r="B875" s="24" t="s">
        <v>134</v>
      </c>
      <c r="C875" s="64" t="s">
        <v>79</v>
      </c>
      <c r="D875" s="125" t="s">
        <v>2255</v>
      </c>
      <c r="E875" s="125">
        <v>1000004024</v>
      </c>
      <c r="F875" s="125" t="s">
        <v>2256</v>
      </c>
      <c r="G875">
        <v>48.1</v>
      </c>
    </row>
    <row r="876" spans="2:7" ht="14.25" customHeight="1">
      <c r="B876" s="23" t="s">
        <v>133</v>
      </c>
      <c r="C876" s="64" t="s">
        <v>52</v>
      </c>
      <c r="D876" s="64" t="s">
        <v>2953</v>
      </c>
      <c r="E876" s="64">
        <v>1000004159</v>
      </c>
      <c r="F876" s="65" t="s">
        <v>2954</v>
      </c>
      <c r="G876">
        <v>48.2</v>
      </c>
    </row>
    <row r="877" spans="2:7" ht="14.25" customHeight="1">
      <c r="B877" s="23" t="s">
        <v>133</v>
      </c>
      <c r="C877" s="64" t="s">
        <v>52</v>
      </c>
      <c r="D877" s="64" t="s">
        <v>1303</v>
      </c>
      <c r="E877" s="64">
        <v>1000000578</v>
      </c>
      <c r="F877" s="65" t="s">
        <v>1304</v>
      </c>
      <c r="G877">
        <v>48.4</v>
      </c>
    </row>
    <row r="878" spans="2:7" ht="14.25" customHeight="1">
      <c r="B878" s="23" t="s">
        <v>134</v>
      </c>
      <c r="C878" s="64" t="s">
        <v>77</v>
      </c>
      <c r="D878" s="64" t="s">
        <v>1974</v>
      </c>
      <c r="E878" s="64">
        <v>1000001105</v>
      </c>
      <c r="F878" s="65" t="s">
        <v>1975</v>
      </c>
      <c r="G878">
        <v>48.43</v>
      </c>
    </row>
    <row r="879" spans="2:7" ht="14.25" customHeight="1">
      <c r="B879" s="23" t="s">
        <v>133</v>
      </c>
      <c r="C879" s="64" t="s">
        <v>43</v>
      </c>
      <c r="D879" s="64" t="s">
        <v>1174</v>
      </c>
      <c r="E879" s="64">
        <v>1000000340</v>
      </c>
      <c r="F879" s="65" t="s">
        <v>1175</v>
      </c>
      <c r="G879">
        <v>48.69</v>
      </c>
    </row>
    <row r="880" spans="2:7" ht="14.25" customHeight="1">
      <c r="B880" s="23" t="s">
        <v>133</v>
      </c>
      <c r="C880" s="64" t="s">
        <v>48</v>
      </c>
      <c r="D880" s="64" t="s">
        <v>1269</v>
      </c>
      <c r="E880" s="64">
        <v>1000001055</v>
      </c>
      <c r="F880" s="65" t="s">
        <v>1270</v>
      </c>
      <c r="G880">
        <v>49</v>
      </c>
    </row>
    <row r="881" spans="2:7" ht="14.25" customHeight="1">
      <c r="B881" s="23" t="s">
        <v>134</v>
      </c>
      <c r="C881" s="64" t="s">
        <v>61</v>
      </c>
      <c r="D881" s="64" t="s">
        <v>1448</v>
      </c>
      <c r="E881" s="64">
        <v>1000000182</v>
      </c>
      <c r="F881" s="65" t="s">
        <v>1449</v>
      </c>
      <c r="G881">
        <v>49</v>
      </c>
    </row>
    <row r="882" spans="2:7" ht="14.25" customHeight="1">
      <c r="B882" s="128" t="s">
        <v>134</v>
      </c>
      <c r="C882" s="127" t="s">
        <v>81</v>
      </c>
      <c r="D882" s="127" t="s">
        <v>3164</v>
      </c>
      <c r="E882" s="127">
        <v>1000004368</v>
      </c>
      <c r="F882" s="127" t="s">
        <v>3165</v>
      </c>
      <c r="G882">
        <v>49.3333333333333</v>
      </c>
    </row>
    <row r="883" spans="2:7" ht="14.25" customHeight="1">
      <c r="B883" s="23" t="s">
        <v>134</v>
      </c>
      <c r="C883" s="64" t="s">
        <v>67</v>
      </c>
      <c r="D883" s="64" t="s">
        <v>1811</v>
      </c>
      <c r="E883" s="64">
        <v>1000000546</v>
      </c>
      <c r="F883" s="65" t="s">
        <v>1812</v>
      </c>
      <c r="G883">
        <v>49.4</v>
      </c>
    </row>
    <row r="884" spans="2:7" ht="14.25" customHeight="1">
      <c r="B884" s="23" t="s">
        <v>134</v>
      </c>
      <c r="C884" s="64" t="s">
        <v>67</v>
      </c>
      <c r="D884" s="64" t="s">
        <v>1803</v>
      </c>
      <c r="E884" s="64">
        <v>1000000551</v>
      </c>
      <c r="F884" s="65" t="s">
        <v>1804</v>
      </c>
      <c r="G884">
        <v>49.6</v>
      </c>
    </row>
    <row r="885" spans="2:7" ht="14.25" customHeight="1">
      <c r="B885" s="23" t="s">
        <v>134</v>
      </c>
      <c r="C885" s="63" t="s">
        <v>65</v>
      </c>
      <c r="D885" s="64" t="s">
        <v>1698</v>
      </c>
      <c r="E885" s="64">
        <v>1000000942</v>
      </c>
      <c r="F885" s="65" t="s">
        <v>1699</v>
      </c>
      <c r="G885">
        <v>49.9</v>
      </c>
    </row>
    <row r="886" spans="2:7" ht="14.25" customHeight="1">
      <c r="B886" s="23" t="s">
        <v>133</v>
      </c>
      <c r="C886" s="63" t="s">
        <v>30</v>
      </c>
      <c r="D886" s="64" t="s">
        <v>941</v>
      </c>
      <c r="E886" s="64">
        <v>1000003479</v>
      </c>
      <c r="F886" s="64" t="s">
        <v>942</v>
      </c>
      <c r="G886">
        <v>50</v>
      </c>
    </row>
    <row r="887" spans="2:7" ht="14.25" customHeight="1">
      <c r="B887" s="23" t="s">
        <v>134</v>
      </c>
      <c r="C887" s="63" t="s">
        <v>65</v>
      </c>
      <c r="D887" s="64" t="s">
        <v>1732</v>
      </c>
      <c r="E887" s="64">
        <v>1000003344</v>
      </c>
      <c r="F887" s="64" t="s">
        <v>738</v>
      </c>
      <c r="G887">
        <v>50</v>
      </c>
    </row>
    <row r="888" spans="2:7" ht="14.25" customHeight="1">
      <c r="B888" s="23" t="s">
        <v>134</v>
      </c>
      <c r="C888" s="64" t="s">
        <v>78</v>
      </c>
      <c r="D888" s="64" t="s">
        <v>2052</v>
      </c>
      <c r="E888" s="64">
        <v>1000002751</v>
      </c>
      <c r="F888" s="65" t="s">
        <v>2053</v>
      </c>
      <c r="G888">
        <v>50</v>
      </c>
    </row>
    <row r="889" spans="2:7" ht="14.25" customHeight="1">
      <c r="B889" s="23" t="s">
        <v>4046</v>
      </c>
      <c r="C889" s="64" t="s">
        <v>105</v>
      </c>
      <c r="D889" s="64" t="s">
        <v>2584</v>
      </c>
      <c r="E889" s="64">
        <v>1000001633</v>
      </c>
      <c r="F889" s="65" t="s">
        <v>2585</v>
      </c>
      <c r="G889">
        <v>50</v>
      </c>
    </row>
    <row r="890" spans="2:7" ht="14.25" customHeight="1">
      <c r="B890" s="23" t="s">
        <v>130</v>
      </c>
      <c r="C890" s="125" t="s">
        <v>118</v>
      </c>
      <c r="D890" s="125" t="s">
        <v>2748</v>
      </c>
      <c r="E890" s="125">
        <v>1000003945</v>
      </c>
      <c r="F890" s="125" t="s">
        <v>2749</v>
      </c>
      <c r="G890">
        <v>50</v>
      </c>
    </row>
    <row r="891" spans="2:7" ht="14.25" customHeight="1">
      <c r="B891" s="23" t="s">
        <v>130</v>
      </c>
      <c r="C891" s="64" t="s">
        <v>111</v>
      </c>
      <c r="D891" s="64" t="s">
        <v>2818</v>
      </c>
      <c r="E891" s="64">
        <v>1000001462</v>
      </c>
      <c r="F891" s="65" t="s">
        <v>2819</v>
      </c>
      <c r="G891">
        <v>50</v>
      </c>
    </row>
    <row r="892" spans="2:7" ht="14.25" customHeight="1">
      <c r="B892" s="128" t="s">
        <v>134</v>
      </c>
      <c r="C892" s="127" t="s">
        <v>65</v>
      </c>
      <c r="D892" s="127" t="s">
        <v>3154</v>
      </c>
      <c r="E892" s="127">
        <v>1000004370</v>
      </c>
      <c r="F892" s="127" t="s">
        <v>3155</v>
      </c>
      <c r="G892">
        <v>50</v>
      </c>
    </row>
    <row r="893" spans="2:7" ht="14.25" customHeight="1">
      <c r="B893" s="23" t="s">
        <v>134</v>
      </c>
      <c r="C893" s="64" t="s">
        <v>81</v>
      </c>
      <c r="D893" s="64" t="s">
        <v>2124</v>
      </c>
      <c r="E893" s="64">
        <v>1000003168</v>
      </c>
      <c r="F893" s="64" t="s">
        <v>2125</v>
      </c>
      <c r="G893">
        <v>50.3</v>
      </c>
    </row>
    <row r="894" spans="2:7" ht="14.25" customHeight="1">
      <c r="B894" s="23" t="s">
        <v>134</v>
      </c>
      <c r="C894" s="64" t="s">
        <v>79</v>
      </c>
      <c r="D894" s="64" t="s">
        <v>2205</v>
      </c>
      <c r="E894" s="64">
        <v>1000000591</v>
      </c>
      <c r="F894" s="65" t="s">
        <v>2206</v>
      </c>
      <c r="G894">
        <v>50.3</v>
      </c>
    </row>
    <row r="895" spans="2:7" ht="14.25" customHeight="1">
      <c r="B895" s="24" t="s">
        <v>134</v>
      </c>
      <c r="C895" s="125" t="s">
        <v>74</v>
      </c>
      <c r="D895" s="125" t="s">
        <v>290</v>
      </c>
      <c r="E895" s="125">
        <v>1000004087</v>
      </c>
      <c r="F895" s="125" t="s">
        <v>291</v>
      </c>
      <c r="G895">
        <v>50.4</v>
      </c>
    </row>
    <row r="896" spans="2:7" ht="14.25" customHeight="1">
      <c r="B896" s="23" t="s">
        <v>134</v>
      </c>
      <c r="C896" s="64" t="s">
        <v>81</v>
      </c>
      <c r="D896" s="64" t="s">
        <v>2142</v>
      </c>
      <c r="E896" s="64">
        <v>1000003807</v>
      </c>
      <c r="F896" s="64" t="s">
        <v>2143</v>
      </c>
      <c r="G896">
        <v>50.4</v>
      </c>
    </row>
    <row r="897" spans="2:7" ht="14.25" customHeight="1">
      <c r="B897" s="128" t="s">
        <v>134</v>
      </c>
      <c r="C897" s="127" t="s">
        <v>67</v>
      </c>
      <c r="D897" s="127" t="s">
        <v>3172</v>
      </c>
      <c r="E897" s="127">
        <v>1000004375</v>
      </c>
      <c r="F897" s="127" t="s">
        <v>3173</v>
      </c>
      <c r="G897">
        <v>50.5</v>
      </c>
    </row>
    <row r="898" spans="2:7" ht="14.25" customHeight="1">
      <c r="B898" s="23" t="s">
        <v>134</v>
      </c>
      <c r="C898" s="64" t="s">
        <v>78</v>
      </c>
      <c r="D898" s="64" t="s">
        <v>2014</v>
      </c>
      <c r="E898" s="64">
        <v>1000000210</v>
      </c>
      <c r="F898" s="65" t="s">
        <v>2015</v>
      </c>
      <c r="G898">
        <v>50.9</v>
      </c>
    </row>
    <row r="899" spans="2:7" ht="14.25" customHeight="1">
      <c r="B899" s="23" t="s">
        <v>134</v>
      </c>
      <c r="C899" s="64" t="s">
        <v>77</v>
      </c>
      <c r="D899" s="64" t="s">
        <v>1964</v>
      </c>
      <c r="E899" s="64">
        <v>1000000800</v>
      </c>
      <c r="F899" s="65" t="s">
        <v>1965</v>
      </c>
      <c r="G899">
        <v>50.91</v>
      </c>
    </row>
    <row r="900" spans="2:7" ht="14.25" customHeight="1">
      <c r="B900" s="128" t="s">
        <v>4046</v>
      </c>
      <c r="C900" s="127" t="s">
        <v>95</v>
      </c>
      <c r="D900" s="127" t="s">
        <v>3201</v>
      </c>
      <c r="E900" s="127">
        <v>1000004407</v>
      </c>
      <c r="F900" s="127" t="s">
        <v>3202</v>
      </c>
      <c r="G900">
        <v>51</v>
      </c>
    </row>
    <row r="901" spans="2:7" ht="14.25" customHeight="1">
      <c r="B901" s="23" t="s">
        <v>134</v>
      </c>
      <c r="C901" s="64" t="s">
        <v>84</v>
      </c>
      <c r="D901" s="64" t="s">
        <v>2190</v>
      </c>
      <c r="E901" s="64">
        <v>1000003531</v>
      </c>
      <c r="F901" s="64" t="s">
        <v>2191</v>
      </c>
      <c r="G901">
        <v>51.2</v>
      </c>
    </row>
    <row r="902" spans="2:7" ht="14.25" customHeight="1">
      <c r="B902" s="23" t="s">
        <v>4046</v>
      </c>
      <c r="C902" s="64" t="s">
        <v>93</v>
      </c>
      <c r="D902" s="64" t="s">
        <v>338</v>
      </c>
      <c r="E902" s="64">
        <v>1000001446</v>
      </c>
      <c r="F902" s="65" t="s">
        <v>339</v>
      </c>
      <c r="G902">
        <v>51.2</v>
      </c>
    </row>
    <row r="903" spans="2:7" ht="14.25" customHeight="1">
      <c r="B903" s="128" t="s">
        <v>130</v>
      </c>
      <c r="C903" s="127" t="s">
        <v>115</v>
      </c>
      <c r="D903" s="127" t="s">
        <v>489</v>
      </c>
      <c r="E903" s="127">
        <v>1000004303</v>
      </c>
      <c r="F903" s="127" t="s">
        <v>490</v>
      </c>
      <c r="G903">
        <v>51.2</v>
      </c>
    </row>
    <row r="904" spans="2:7" ht="14.25" customHeight="1">
      <c r="B904" s="23" t="s">
        <v>130</v>
      </c>
      <c r="C904" s="64" t="s">
        <v>111</v>
      </c>
      <c r="D904" s="64" t="s">
        <v>2810</v>
      </c>
      <c r="E904" s="64">
        <v>1000001477</v>
      </c>
      <c r="F904" s="65" t="s">
        <v>2811</v>
      </c>
      <c r="G904">
        <v>51.3</v>
      </c>
    </row>
    <row r="905" spans="2:7" ht="14.25" customHeight="1">
      <c r="B905" s="128" t="s">
        <v>130</v>
      </c>
      <c r="C905" s="127" t="s">
        <v>115</v>
      </c>
      <c r="D905" s="127" t="s">
        <v>3047</v>
      </c>
      <c r="E905" s="127">
        <v>1000002661</v>
      </c>
      <c r="F905" s="127" t="s">
        <v>3048</v>
      </c>
      <c r="G905">
        <v>51.6</v>
      </c>
    </row>
    <row r="906" spans="2:7" ht="14.25" customHeight="1">
      <c r="B906" s="23" t="s">
        <v>133</v>
      </c>
      <c r="C906" s="64" t="s">
        <v>37</v>
      </c>
      <c r="D906" s="64" t="s">
        <v>1046</v>
      </c>
      <c r="E906" s="64">
        <v>1000000397</v>
      </c>
      <c r="F906" s="65" t="s">
        <v>1047</v>
      </c>
      <c r="G906">
        <v>51.8</v>
      </c>
    </row>
    <row r="907" spans="2:7" ht="14.25" customHeight="1">
      <c r="B907" s="23" t="s">
        <v>133</v>
      </c>
      <c r="C907" s="63" t="s">
        <v>24</v>
      </c>
      <c r="D907" s="64" t="s">
        <v>705</v>
      </c>
      <c r="E907" s="64">
        <v>1000002818</v>
      </c>
      <c r="F907" s="64" t="s">
        <v>706</v>
      </c>
      <c r="G907">
        <v>52</v>
      </c>
    </row>
    <row r="908" spans="2:7" ht="14.25" customHeight="1">
      <c r="B908" s="23" t="s">
        <v>133</v>
      </c>
      <c r="C908" s="63" t="s">
        <v>30</v>
      </c>
      <c r="D908" s="64" t="s">
        <v>3628</v>
      </c>
      <c r="E908" s="64">
        <v>1000000920</v>
      </c>
      <c r="F908" s="65" t="s">
        <v>3629</v>
      </c>
      <c r="G908">
        <v>52</v>
      </c>
    </row>
    <row r="909" spans="2:7" ht="14.25" customHeight="1">
      <c r="B909" s="24" t="s">
        <v>134</v>
      </c>
      <c r="C909" s="125" t="s">
        <v>61</v>
      </c>
      <c r="D909" s="125" t="s">
        <v>1515</v>
      </c>
      <c r="E909" s="125">
        <v>1000003968</v>
      </c>
      <c r="F909" s="125" t="s">
        <v>1516</v>
      </c>
      <c r="G909">
        <v>52</v>
      </c>
    </row>
    <row r="910" spans="2:7" ht="14.25" customHeight="1">
      <c r="B910" s="23" t="s">
        <v>134</v>
      </c>
      <c r="C910" s="63" t="s">
        <v>65</v>
      </c>
      <c r="D910" s="64" t="s">
        <v>1640</v>
      </c>
      <c r="E910" s="64">
        <v>1000000491</v>
      </c>
      <c r="F910" s="65" t="s">
        <v>1641</v>
      </c>
      <c r="G910">
        <v>52</v>
      </c>
    </row>
    <row r="911" spans="2:7" ht="14.25" customHeight="1">
      <c r="B911" s="128" t="s">
        <v>133</v>
      </c>
      <c r="C911" s="127" t="s">
        <v>37</v>
      </c>
      <c r="D911" s="127" t="s">
        <v>3095</v>
      </c>
      <c r="E911" s="127">
        <v>1000004313</v>
      </c>
      <c r="F911" s="127" t="s">
        <v>3096</v>
      </c>
      <c r="G911">
        <v>52</v>
      </c>
    </row>
    <row r="912" spans="2:7" ht="14.25" customHeight="1">
      <c r="B912" s="23" t="s">
        <v>130</v>
      </c>
      <c r="C912" s="64" t="s">
        <v>115</v>
      </c>
      <c r="D912" s="64" t="s">
        <v>2708</v>
      </c>
      <c r="E912" s="64">
        <v>1000003787</v>
      </c>
      <c r="F912" s="64" t="s">
        <v>2709</v>
      </c>
      <c r="G912">
        <v>52.2</v>
      </c>
    </row>
    <row r="913" spans="2:7" ht="14.25" customHeight="1">
      <c r="B913" s="23" t="s">
        <v>134</v>
      </c>
      <c r="C913" s="64" t="s">
        <v>62</v>
      </c>
      <c r="D913" s="64" t="s">
        <v>1532</v>
      </c>
      <c r="E913" s="64">
        <v>1000000337</v>
      </c>
      <c r="F913" s="65" t="s">
        <v>1533</v>
      </c>
      <c r="G913">
        <v>52.6</v>
      </c>
    </row>
    <row r="914" spans="2:7" ht="14.25" customHeight="1">
      <c r="B914" s="23" t="s">
        <v>134</v>
      </c>
      <c r="C914" s="64" t="s">
        <v>78</v>
      </c>
      <c r="D914" s="64" t="s">
        <v>2062</v>
      </c>
      <c r="E914" s="64">
        <v>1000003803</v>
      </c>
      <c r="F914" s="64" t="s">
        <v>2063</v>
      </c>
      <c r="G914">
        <v>52.65</v>
      </c>
    </row>
    <row r="915" spans="2:7" ht="14.25" customHeight="1">
      <c r="B915" s="23" t="s">
        <v>4046</v>
      </c>
      <c r="C915" s="64" t="s">
        <v>91</v>
      </c>
      <c r="D915" s="64" t="s">
        <v>2399</v>
      </c>
      <c r="E915" s="64">
        <v>1000001143</v>
      </c>
      <c r="F915" s="65" t="s">
        <v>2400</v>
      </c>
      <c r="G915">
        <v>52.8</v>
      </c>
    </row>
    <row r="916" spans="2:7" ht="14.25" customHeight="1">
      <c r="B916" s="128" t="s">
        <v>133</v>
      </c>
      <c r="C916" s="63" t="s">
        <v>24</v>
      </c>
      <c r="D916" s="127" t="s">
        <v>3059</v>
      </c>
      <c r="E916" s="127">
        <v>1000004273</v>
      </c>
      <c r="F916" s="127" t="s">
        <v>3060</v>
      </c>
      <c r="G916">
        <v>52.8</v>
      </c>
    </row>
    <row r="917" spans="2:7" ht="14.25" customHeight="1">
      <c r="B917" s="23" t="s">
        <v>133</v>
      </c>
      <c r="C917" s="63" t="s">
        <v>29</v>
      </c>
      <c r="D917" s="64" t="s">
        <v>827</v>
      </c>
      <c r="E917" s="64">
        <v>1000002761</v>
      </c>
      <c r="F917" s="65" t="s">
        <v>828</v>
      </c>
      <c r="G917">
        <v>53</v>
      </c>
    </row>
    <row r="918" spans="2:7" ht="14.25" customHeight="1">
      <c r="B918" s="23" t="s">
        <v>134</v>
      </c>
      <c r="C918" s="64" t="s">
        <v>71</v>
      </c>
      <c r="D918" s="64" t="s">
        <v>2263</v>
      </c>
      <c r="E918" s="64">
        <v>1000000776</v>
      </c>
      <c r="F918" s="65" t="s">
        <v>2264</v>
      </c>
      <c r="G918">
        <v>53</v>
      </c>
    </row>
    <row r="919" spans="2:7" ht="14.25" customHeight="1">
      <c r="B919" s="23" t="s">
        <v>130</v>
      </c>
      <c r="C919" s="64" t="s">
        <v>108</v>
      </c>
      <c r="D919" s="64" t="s">
        <v>378</v>
      </c>
      <c r="E919" s="64">
        <v>1000003373</v>
      </c>
      <c r="F919" s="64" t="s">
        <v>379</v>
      </c>
      <c r="G919">
        <v>53</v>
      </c>
    </row>
    <row r="920" spans="2:7" ht="14.25" customHeight="1">
      <c r="B920" s="128" t="s">
        <v>133</v>
      </c>
      <c r="C920" s="127" t="s">
        <v>141</v>
      </c>
      <c r="D920" s="127" t="s">
        <v>3232</v>
      </c>
      <c r="E920" s="127">
        <v>1000004434</v>
      </c>
      <c r="F920" s="127" t="s">
        <v>3233</v>
      </c>
      <c r="G920">
        <v>53.3333333333333</v>
      </c>
    </row>
    <row r="921" spans="2:7" ht="14.25" customHeight="1">
      <c r="B921" s="23" t="s">
        <v>133</v>
      </c>
      <c r="C921" s="64" t="s">
        <v>47</v>
      </c>
      <c r="D921" s="64" t="s">
        <v>1233</v>
      </c>
      <c r="E921" s="64">
        <v>1000002605</v>
      </c>
      <c r="F921" s="65" t="s">
        <v>1234</v>
      </c>
      <c r="G921">
        <v>53.5</v>
      </c>
    </row>
    <row r="922" spans="2:7" ht="14.25" customHeight="1">
      <c r="B922" s="23" t="s">
        <v>134</v>
      </c>
      <c r="C922" s="64" t="s">
        <v>74</v>
      </c>
      <c r="D922" s="64" t="s">
        <v>1875</v>
      </c>
      <c r="E922" s="64">
        <v>1000000051</v>
      </c>
      <c r="F922" s="65" t="s">
        <v>1876</v>
      </c>
      <c r="G922">
        <v>54.1</v>
      </c>
    </row>
    <row r="923" spans="2:7" ht="14.25" customHeight="1">
      <c r="B923" s="23" t="s">
        <v>134</v>
      </c>
      <c r="C923" s="64" t="s">
        <v>81</v>
      </c>
      <c r="D923" s="64" t="s">
        <v>2108</v>
      </c>
      <c r="E923" s="64">
        <v>1000000141</v>
      </c>
      <c r="F923" s="65" t="s">
        <v>2109</v>
      </c>
      <c r="G923">
        <v>54.15</v>
      </c>
    </row>
    <row r="924" spans="2:7" ht="14.25" customHeight="1">
      <c r="B924" s="23" t="s">
        <v>133</v>
      </c>
      <c r="C924" s="63" t="s">
        <v>27</v>
      </c>
      <c r="D924" s="64" t="s">
        <v>823</v>
      </c>
      <c r="E924" s="64">
        <v>1000002406</v>
      </c>
      <c r="F924" s="65" t="s">
        <v>824</v>
      </c>
      <c r="G924">
        <v>54.75</v>
      </c>
    </row>
    <row r="925" spans="2:7" ht="14.25" customHeight="1">
      <c r="B925" s="23" t="s">
        <v>134</v>
      </c>
      <c r="C925" s="64" t="s">
        <v>78</v>
      </c>
      <c r="D925" s="64" t="s">
        <v>2010</v>
      </c>
      <c r="E925" s="64">
        <v>1000000231</v>
      </c>
      <c r="F925" s="65" t="s">
        <v>2011</v>
      </c>
      <c r="G925">
        <v>55</v>
      </c>
    </row>
    <row r="926" spans="2:7" ht="14.25" customHeight="1">
      <c r="B926" s="23" t="s">
        <v>134</v>
      </c>
      <c r="C926" s="64" t="s">
        <v>78</v>
      </c>
      <c r="D926" s="64" t="s">
        <v>2983</v>
      </c>
      <c r="E926" s="64">
        <v>1000004185</v>
      </c>
      <c r="F926" s="65" t="s">
        <v>2984</v>
      </c>
      <c r="G926">
        <v>55</v>
      </c>
    </row>
    <row r="927" spans="2:7" ht="14.25" customHeight="1">
      <c r="B927" s="23" t="s">
        <v>133</v>
      </c>
      <c r="C927" s="64" t="s">
        <v>142</v>
      </c>
      <c r="D927" s="64" t="s">
        <v>1010</v>
      </c>
      <c r="E927" s="64">
        <v>1000003161</v>
      </c>
      <c r="F927" s="65" t="s">
        <v>1011</v>
      </c>
      <c r="G927">
        <v>55.2</v>
      </c>
    </row>
    <row r="928" spans="2:7" ht="14.25" customHeight="1">
      <c r="B928" s="23" t="s">
        <v>4046</v>
      </c>
      <c r="C928" s="64" t="s">
        <v>93</v>
      </c>
      <c r="D928" s="64" t="s">
        <v>340</v>
      </c>
      <c r="E928" s="64">
        <v>1000001450</v>
      </c>
      <c r="F928" s="65" t="s">
        <v>341</v>
      </c>
      <c r="G928">
        <v>55.2</v>
      </c>
    </row>
    <row r="929" spans="2:7" ht="14.25" customHeight="1">
      <c r="B929" s="24" t="s">
        <v>133</v>
      </c>
      <c r="C929" s="63" t="s">
        <v>24</v>
      </c>
      <c r="D929" s="125" t="s">
        <v>743</v>
      </c>
      <c r="E929" s="125">
        <v>1000004002</v>
      </c>
      <c r="F929" s="125" t="s">
        <v>744</v>
      </c>
      <c r="G929">
        <v>55.3</v>
      </c>
    </row>
    <row r="930" spans="2:7" ht="14.25" customHeight="1">
      <c r="B930" s="24" t="s">
        <v>4046</v>
      </c>
      <c r="C930" s="125" t="s">
        <v>101</v>
      </c>
      <c r="D930" s="125" t="s">
        <v>362</v>
      </c>
      <c r="E930" s="125">
        <v>1000004077</v>
      </c>
      <c r="F930" s="125" t="s">
        <v>363</v>
      </c>
      <c r="G930">
        <v>55.4</v>
      </c>
    </row>
    <row r="931" spans="2:7" ht="14.25" customHeight="1">
      <c r="B931" s="128" t="s">
        <v>133</v>
      </c>
      <c r="C931" s="127" t="s">
        <v>21</v>
      </c>
      <c r="D931" s="127" t="s">
        <v>3115</v>
      </c>
      <c r="E931" s="127">
        <v>1000004333</v>
      </c>
      <c r="F931" s="127" t="s">
        <v>261</v>
      </c>
      <c r="G931">
        <v>55.4</v>
      </c>
    </row>
    <row r="932" spans="2:7" ht="14.25" customHeight="1">
      <c r="B932" s="128" t="s">
        <v>133</v>
      </c>
      <c r="C932" s="127" t="s">
        <v>142</v>
      </c>
      <c r="D932" s="127" t="s">
        <v>3053</v>
      </c>
      <c r="E932" s="127">
        <v>1000000112</v>
      </c>
      <c r="F932" s="127" t="s">
        <v>3054</v>
      </c>
      <c r="G932">
        <v>55.59</v>
      </c>
    </row>
    <row r="933" spans="2:7" ht="14.25" customHeight="1">
      <c r="B933" s="24" t="s">
        <v>133</v>
      </c>
      <c r="C933" s="125" t="s">
        <v>43</v>
      </c>
      <c r="D933" s="125" t="s">
        <v>1204</v>
      </c>
      <c r="E933" s="125">
        <v>1000004074</v>
      </c>
      <c r="F933" s="125" t="s">
        <v>1205</v>
      </c>
      <c r="G933">
        <v>55.8</v>
      </c>
    </row>
    <row r="934" spans="2:7" ht="14.25" customHeight="1">
      <c r="B934" s="23" t="s">
        <v>133</v>
      </c>
      <c r="C934" s="63" t="s">
        <v>30</v>
      </c>
      <c r="D934" s="64" t="s">
        <v>879</v>
      </c>
      <c r="E934" s="64">
        <v>1000000465</v>
      </c>
      <c r="F934" s="65" t="s">
        <v>880</v>
      </c>
      <c r="G934">
        <v>56</v>
      </c>
    </row>
    <row r="935" spans="2:7" ht="14.25" customHeight="1">
      <c r="B935" s="23" t="s">
        <v>133</v>
      </c>
      <c r="C935" s="63" t="s">
        <v>30</v>
      </c>
      <c r="D935" s="64" t="s">
        <v>170</v>
      </c>
      <c r="E935" s="64">
        <v>1000000447</v>
      </c>
      <c r="F935" s="65" t="s">
        <v>171</v>
      </c>
      <c r="G935">
        <v>56</v>
      </c>
    </row>
    <row r="936" spans="2:7" ht="14.25" customHeight="1">
      <c r="B936" s="24" t="s">
        <v>134</v>
      </c>
      <c r="C936" s="125" t="s">
        <v>64</v>
      </c>
      <c r="D936" s="125" t="s">
        <v>1616</v>
      </c>
      <c r="E936" s="125">
        <v>1000004082</v>
      </c>
      <c r="F936" s="125" t="s">
        <v>1617</v>
      </c>
      <c r="G936">
        <v>56</v>
      </c>
    </row>
    <row r="937" spans="2:7" ht="14.25" customHeight="1">
      <c r="B937" s="23" t="s">
        <v>130</v>
      </c>
      <c r="C937" s="64" t="s">
        <v>120</v>
      </c>
      <c r="D937" s="64" t="s">
        <v>396</v>
      </c>
      <c r="E937" s="64">
        <v>1000001177</v>
      </c>
      <c r="F937" s="65" t="s">
        <v>397</v>
      </c>
      <c r="G937">
        <v>56</v>
      </c>
    </row>
    <row r="938" spans="2:7" ht="14.25" customHeight="1">
      <c r="B938" s="23" t="s">
        <v>133</v>
      </c>
      <c r="C938" s="64" t="s">
        <v>43</v>
      </c>
      <c r="D938" s="64" t="s">
        <v>1178</v>
      </c>
      <c r="E938" s="64">
        <v>1000000818</v>
      </c>
      <c r="F938" s="65" t="s">
        <v>1179</v>
      </c>
      <c r="G938">
        <v>56.2</v>
      </c>
    </row>
    <row r="939" spans="2:7" ht="14.25" customHeight="1">
      <c r="B939" s="128" t="s">
        <v>134</v>
      </c>
      <c r="C939" s="127" t="s">
        <v>74</v>
      </c>
      <c r="D939" s="127" t="s">
        <v>3212</v>
      </c>
      <c r="E939" s="127">
        <v>1000004412</v>
      </c>
      <c r="F939" s="127" t="s">
        <v>3213</v>
      </c>
      <c r="G939">
        <v>56.25</v>
      </c>
    </row>
    <row r="940" spans="2:7" ht="14.25" customHeight="1">
      <c r="B940" s="24" t="s">
        <v>133</v>
      </c>
      <c r="C940" s="125" t="s">
        <v>43</v>
      </c>
      <c r="D940" s="125" t="s">
        <v>1198</v>
      </c>
      <c r="E940" s="125">
        <v>1000003996</v>
      </c>
      <c r="F940" s="125" t="s">
        <v>1199</v>
      </c>
      <c r="G940">
        <v>56.5</v>
      </c>
    </row>
    <row r="941" spans="2:7" ht="14.25" customHeight="1">
      <c r="B941" s="23" t="s">
        <v>134</v>
      </c>
      <c r="C941" s="64" t="s">
        <v>58</v>
      </c>
      <c r="D941" s="64" t="s">
        <v>1430</v>
      </c>
      <c r="E941" s="64">
        <v>1000000295</v>
      </c>
      <c r="F941" s="65" t="s">
        <v>1431</v>
      </c>
      <c r="G941">
        <v>56.6</v>
      </c>
    </row>
    <row r="942" spans="2:7" ht="14.25" customHeight="1">
      <c r="B942" s="23" t="s">
        <v>134</v>
      </c>
      <c r="C942" s="64" t="s">
        <v>83</v>
      </c>
      <c r="D942" s="64" t="s">
        <v>4301</v>
      </c>
      <c r="E942" s="64">
        <v>1000002738</v>
      </c>
      <c r="F942" s="64" t="s">
        <v>952</v>
      </c>
      <c r="G942">
        <v>56.6</v>
      </c>
    </row>
    <row r="943" spans="2:7" ht="14.25" customHeight="1">
      <c r="B943" s="23" t="s">
        <v>134</v>
      </c>
      <c r="C943" s="64" t="s">
        <v>71</v>
      </c>
      <c r="D943" s="64" t="s">
        <v>318</v>
      </c>
      <c r="E943" s="64">
        <v>1000000772</v>
      </c>
      <c r="F943" s="65" t="s">
        <v>319</v>
      </c>
      <c r="G943">
        <v>56.8</v>
      </c>
    </row>
    <row r="944" spans="2:7" ht="14.25" customHeight="1">
      <c r="B944" s="23" t="s">
        <v>130</v>
      </c>
      <c r="C944" s="64" t="s">
        <v>115</v>
      </c>
      <c r="D944" s="64" t="s">
        <v>2704</v>
      </c>
      <c r="E944" s="64">
        <v>1000002856</v>
      </c>
      <c r="F944" s="65" t="s">
        <v>2705</v>
      </c>
      <c r="G944">
        <v>57</v>
      </c>
    </row>
    <row r="945" spans="2:7" ht="14.25" customHeight="1">
      <c r="B945" s="128" t="s">
        <v>133</v>
      </c>
      <c r="C945" s="127" t="s">
        <v>21</v>
      </c>
      <c r="D945" s="127" t="s">
        <v>3218</v>
      </c>
      <c r="E945" s="127">
        <v>1000004424</v>
      </c>
      <c r="F945" s="127" t="s">
        <v>3219</v>
      </c>
      <c r="G945">
        <v>57</v>
      </c>
    </row>
    <row r="946" spans="2:7" ht="14.25" customHeight="1">
      <c r="B946" s="23" t="s">
        <v>134</v>
      </c>
      <c r="C946" s="64" t="s">
        <v>77</v>
      </c>
      <c r="D946" s="64" t="s">
        <v>1986</v>
      </c>
      <c r="E946" s="64">
        <v>1000003496</v>
      </c>
      <c r="F946" s="65" t="s">
        <v>1987</v>
      </c>
      <c r="G946">
        <v>57.06</v>
      </c>
    </row>
    <row r="947" spans="2:7" ht="14.25" customHeight="1">
      <c r="B947" s="23" t="s">
        <v>133</v>
      </c>
      <c r="C947" s="63" t="s">
        <v>24</v>
      </c>
      <c r="D947" s="64" t="s">
        <v>713</v>
      </c>
      <c r="E947" s="64">
        <v>1000003200</v>
      </c>
      <c r="F947" s="64" t="s">
        <v>714</v>
      </c>
      <c r="G947">
        <v>57.2</v>
      </c>
    </row>
    <row r="948" spans="2:7" ht="14.25" customHeight="1">
      <c r="B948" s="23" t="s">
        <v>133</v>
      </c>
      <c r="C948" s="64" t="s">
        <v>52</v>
      </c>
      <c r="D948" s="64" t="s">
        <v>1315</v>
      </c>
      <c r="E948" s="64">
        <v>1000000972</v>
      </c>
      <c r="F948" s="65" t="s">
        <v>1316</v>
      </c>
      <c r="G948">
        <v>57.2</v>
      </c>
    </row>
    <row r="949" spans="2:7" ht="14.25" customHeight="1">
      <c r="B949" s="23" t="s">
        <v>4046</v>
      </c>
      <c r="C949" s="64" t="s">
        <v>93</v>
      </c>
      <c r="D949" s="64" t="s">
        <v>332</v>
      </c>
      <c r="E949" s="64">
        <v>1000001406</v>
      </c>
      <c r="F949" s="65" t="s">
        <v>333</v>
      </c>
      <c r="G949">
        <v>57.2</v>
      </c>
    </row>
    <row r="950" spans="2:7" ht="14.25" customHeight="1">
      <c r="B950" s="23" t="s">
        <v>4046</v>
      </c>
      <c r="C950" s="127" t="s">
        <v>95</v>
      </c>
      <c r="D950" s="127" t="s">
        <v>3001</v>
      </c>
      <c r="E950" s="127">
        <v>1000001359</v>
      </c>
      <c r="F950" s="127" t="s">
        <v>3002</v>
      </c>
      <c r="G950">
        <v>57.3</v>
      </c>
    </row>
    <row r="951" spans="2:7" ht="14.25" customHeight="1">
      <c r="B951" s="23" t="s">
        <v>134</v>
      </c>
      <c r="C951" s="64" t="s">
        <v>79</v>
      </c>
      <c r="D951" s="64" t="s">
        <v>2209</v>
      </c>
      <c r="E951" s="64">
        <v>1000000597</v>
      </c>
      <c r="F951" s="65" t="s">
        <v>2210</v>
      </c>
      <c r="G951">
        <v>57.6</v>
      </c>
    </row>
    <row r="952" spans="2:7" ht="14.25" customHeight="1">
      <c r="B952" s="23" t="s">
        <v>133</v>
      </c>
      <c r="C952" s="64" t="s">
        <v>48</v>
      </c>
      <c r="D952" s="64" t="s">
        <v>1277</v>
      </c>
      <c r="E952" s="64">
        <v>1000002812</v>
      </c>
      <c r="F952" s="65" t="s">
        <v>1278</v>
      </c>
      <c r="G952">
        <v>58.2</v>
      </c>
    </row>
    <row r="953" spans="2:7" ht="14.25" customHeight="1">
      <c r="B953" s="128" t="s">
        <v>134</v>
      </c>
      <c r="C953" s="127" t="s">
        <v>74</v>
      </c>
      <c r="D953" s="127" t="s">
        <v>3150</v>
      </c>
      <c r="E953" s="127">
        <v>1000004369</v>
      </c>
      <c r="F953" s="127" t="s">
        <v>3151</v>
      </c>
      <c r="G953">
        <v>58.37</v>
      </c>
    </row>
    <row r="954" spans="2:7" ht="14.25" customHeight="1">
      <c r="B954" s="23" t="s">
        <v>134</v>
      </c>
      <c r="C954" s="64" t="s">
        <v>61</v>
      </c>
      <c r="D954" s="64" t="s">
        <v>1484</v>
      </c>
      <c r="E954" s="64">
        <v>1000000174</v>
      </c>
      <c r="F954" s="65" t="s">
        <v>1485</v>
      </c>
      <c r="G954">
        <v>58.5</v>
      </c>
    </row>
    <row r="955" spans="2:7" ht="14.25" customHeight="1">
      <c r="B955" s="128" t="s">
        <v>133</v>
      </c>
      <c r="C955" s="127" t="s">
        <v>41</v>
      </c>
      <c r="D955" s="127" t="s">
        <v>3038</v>
      </c>
      <c r="E955" s="127">
        <v>1000003588</v>
      </c>
      <c r="F955" s="127" t="s">
        <v>3039</v>
      </c>
      <c r="G955">
        <v>58.5</v>
      </c>
    </row>
    <row r="956" spans="2:7" ht="14.25" customHeight="1">
      <c r="B956" s="23" t="s">
        <v>134</v>
      </c>
      <c r="C956" s="64" t="s">
        <v>73</v>
      </c>
      <c r="D956" s="64" t="s">
        <v>2293</v>
      </c>
      <c r="E956" s="64">
        <v>1000000784</v>
      </c>
      <c r="F956" s="65" t="s">
        <v>2294</v>
      </c>
      <c r="G956">
        <v>58.7</v>
      </c>
    </row>
    <row r="957" spans="2:7" ht="14.25" customHeight="1">
      <c r="B957" s="23" t="s">
        <v>134</v>
      </c>
      <c r="C957" s="64" t="s">
        <v>81</v>
      </c>
      <c r="D957" s="64" t="s">
        <v>2110</v>
      </c>
      <c r="E957" s="64">
        <v>1000000143</v>
      </c>
      <c r="F957" s="65" t="s">
        <v>2111</v>
      </c>
      <c r="G957">
        <v>59</v>
      </c>
    </row>
    <row r="958" spans="2:7" ht="14.25" customHeight="1">
      <c r="B958" s="23" t="s">
        <v>134</v>
      </c>
      <c r="C958" s="64" t="s">
        <v>73</v>
      </c>
      <c r="D958" s="64" t="s">
        <v>2303</v>
      </c>
      <c r="E958" s="64">
        <v>1000001095</v>
      </c>
      <c r="F958" s="65" t="s">
        <v>2304</v>
      </c>
      <c r="G958">
        <v>59</v>
      </c>
    </row>
    <row r="959" spans="2:7" ht="14.25" customHeight="1">
      <c r="B959" s="23" t="s">
        <v>4046</v>
      </c>
      <c r="C959" s="64" t="s">
        <v>105</v>
      </c>
      <c r="D959" s="64" t="s">
        <v>2596</v>
      </c>
      <c r="E959" s="64">
        <v>1000002073</v>
      </c>
      <c r="F959" s="65" t="s">
        <v>2597</v>
      </c>
      <c r="G959">
        <v>59</v>
      </c>
    </row>
    <row r="960" spans="2:7" ht="14.25" customHeight="1">
      <c r="B960" s="23" t="s">
        <v>134</v>
      </c>
      <c r="C960" s="64" t="s">
        <v>74</v>
      </c>
      <c r="D960" s="64" t="s">
        <v>1862</v>
      </c>
      <c r="E960" s="64">
        <v>1000000041</v>
      </c>
      <c r="F960" s="65" t="s">
        <v>1774</v>
      </c>
      <c r="G960">
        <v>59.05</v>
      </c>
    </row>
    <row r="961" spans="2:7" ht="14.25" customHeight="1">
      <c r="B961" s="23" t="s">
        <v>130</v>
      </c>
      <c r="C961" s="64" t="s">
        <v>113</v>
      </c>
      <c r="D961" s="64" t="s">
        <v>2858</v>
      </c>
      <c r="E961" s="64">
        <v>1000001719</v>
      </c>
      <c r="F961" s="65" t="s">
        <v>2859</v>
      </c>
      <c r="G961">
        <v>59.2</v>
      </c>
    </row>
    <row r="962" spans="2:7" ht="14.25" customHeight="1">
      <c r="B962" s="24" t="s">
        <v>134</v>
      </c>
      <c r="C962" s="125" t="s">
        <v>81</v>
      </c>
      <c r="D962" s="125" t="s">
        <v>2146</v>
      </c>
      <c r="E962" s="125">
        <v>1000003904</v>
      </c>
      <c r="F962" s="125" t="s">
        <v>2147</v>
      </c>
      <c r="G962">
        <v>59.31</v>
      </c>
    </row>
    <row r="963" spans="2:7" ht="14.25" customHeight="1">
      <c r="B963" s="23" t="s">
        <v>134</v>
      </c>
      <c r="C963" s="64" t="s">
        <v>81</v>
      </c>
      <c r="D963" s="64" t="s">
        <v>2098</v>
      </c>
      <c r="E963" s="64">
        <v>1000000145</v>
      </c>
      <c r="F963" s="65" t="s">
        <v>2099</v>
      </c>
      <c r="G963">
        <v>59.59</v>
      </c>
    </row>
    <row r="964" spans="2:7" ht="14.25" customHeight="1">
      <c r="B964" s="23" t="s">
        <v>134</v>
      </c>
      <c r="C964" s="64" t="s">
        <v>67</v>
      </c>
      <c r="D964" s="64" t="s">
        <v>1793</v>
      </c>
      <c r="E964" s="64">
        <v>1000000555</v>
      </c>
      <c r="F964" s="65" t="s">
        <v>1794</v>
      </c>
      <c r="G964">
        <v>59.6</v>
      </c>
    </row>
    <row r="965" spans="2:7" ht="14.25" customHeight="1">
      <c r="B965" s="23" t="s">
        <v>134</v>
      </c>
      <c r="C965" s="64" t="s">
        <v>74</v>
      </c>
      <c r="D965" s="64" t="s">
        <v>4302</v>
      </c>
      <c r="E965" s="64">
        <v>1000000065</v>
      </c>
      <c r="F965" s="65" t="s">
        <v>4303</v>
      </c>
      <c r="G965">
        <v>59.88</v>
      </c>
    </row>
    <row r="966" spans="2:7" ht="14.25" customHeight="1">
      <c r="B966" s="23" t="s">
        <v>133</v>
      </c>
      <c r="C966" s="63" t="s">
        <v>32</v>
      </c>
      <c r="D966" s="64" t="s">
        <v>921</v>
      </c>
      <c r="E966" s="64">
        <v>1000000929</v>
      </c>
      <c r="F966" s="65" t="s">
        <v>922</v>
      </c>
      <c r="G966">
        <v>60</v>
      </c>
    </row>
    <row r="967" spans="2:7" ht="14.25" customHeight="1">
      <c r="B967" s="23" t="s">
        <v>130</v>
      </c>
      <c r="C967" s="64" t="s">
        <v>118</v>
      </c>
      <c r="D967" s="64" t="s">
        <v>392</v>
      </c>
      <c r="E967" s="64">
        <v>1000001200</v>
      </c>
      <c r="F967" s="65" t="s">
        <v>393</v>
      </c>
      <c r="G967">
        <v>60</v>
      </c>
    </row>
    <row r="968" spans="2:7" ht="14.25" customHeight="1">
      <c r="B968" s="23" t="s">
        <v>134</v>
      </c>
      <c r="C968" s="63" t="s">
        <v>65</v>
      </c>
      <c r="D968" s="64" t="s">
        <v>2924</v>
      </c>
      <c r="E968" s="64">
        <v>1000004152</v>
      </c>
      <c r="F968" s="65" t="s">
        <v>2925</v>
      </c>
      <c r="G968">
        <v>60</v>
      </c>
    </row>
    <row r="969" spans="2:7" ht="14.25" customHeight="1">
      <c r="B969" s="23" t="s">
        <v>133</v>
      </c>
      <c r="C969" s="64" t="s">
        <v>55</v>
      </c>
      <c r="D969" s="64" t="s">
        <v>2973</v>
      </c>
      <c r="E969" s="64">
        <v>1000004166</v>
      </c>
      <c r="F969" s="65" t="s">
        <v>2974</v>
      </c>
      <c r="G969">
        <v>60</v>
      </c>
    </row>
    <row r="970" spans="2:7" ht="14.25" customHeight="1">
      <c r="B970" s="128" t="s">
        <v>130</v>
      </c>
      <c r="C970" s="127" t="s">
        <v>118</v>
      </c>
      <c r="D970" s="127" t="s">
        <v>3055</v>
      </c>
      <c r="E970" s="127">
        <v>1000004226</v>
      </c>
      <c r="F970" s="127" t="s">
        <v>3056</v>
      </c>
      <c r="G970">
        <v>60</v>
      </c>
    </row>
    <row r="971" spans="2:7" ht="14.25" customHeight="1">
      <c r="B971" s="113" t="s">
        <v>133</v>
      </c>
      <c r="C971" s="114" t="s">
        <v>48</v>
      </c>
      <c r="D971" s="114" t="s">
        <v>3249</v>
      </c>
      <c r="E971" s="114">
        <v>1000000677</v>
      </c>
      <c r="F971" s="114" t="s">
        <v>3250</v>
      </c>
      <c r="G971">
        <v>60</v>
      </c>
    </row>
    <row r="972" spans="2:7" ht="14.25" customHeight="1">
      <c r="B972" s="128" t="s">
        <v>134</v>
      </c>
      <c r="C972" s="127" t="s">
        <v>67</v>
      </c>
      <c r="D972" s="127" t="s">
        <v>3170</v>
      </c>
      <c r="E972" s="127">
        <v>1000004374</v>
      </c>
      <c r="F972" s="127" t="s">
        <v>3171</v>
      </c>
      <c r="G972">
        <v>60.1666666666667</v>
      </c>
    </row>
    <row r="973" spans="2:7" ht="14.25" customHeight="1">
      <c r="B973" s="23" t="s">
        <v>133</v>
      </c>
      <c r="C973" s="63" t="s">
        <v>27</v>
      </c>
      <c r="D973" s="64" t="s">
        <v>783</v>
      </c>
      <c r="E973" s="64">
        <v>1000000745</v>
      </c>
      <c r="F973" s="65" t="s">
        <v>784</v>
      </c>
      <c r="G973">
        <v>60.29</v>
      </c>
    </row>
    <row r="974" spans="2:7" ht="14.25" customHeight="1">
      <c r="B974" s="23" t="s">
        <v>133</v>
      </c>
      <c r="C974" s="64" t="s">
        <v>142</v>
      </c>
      <c r="D974" s="64" t="s">
        <v>186</v>
      </c>
      <c r="E974" s="64">
        <v>1000000094</v>
      </c>
      <c r="F974" s="65" t="s">
        <v>187</v>
      </c>
      <c r="G974">
        <v>60.34</v>
      </c>
    </row>
    <row r="975" spans="2:7" ht="14.25" customHeight="1">
      <c r="B975" s="23" t="s">
        <v>134</v>
      </c>
      <c r="C975" s="64" t="s">
        <v>84</v>
      </c>
      <c r="D975" s="64" t="s">
        <v>2194</v>
      </c>
      <c r="E975" s="64">
        <v>1000003818</v>
      </c>
      <c r="F975" s="64" t="s">
        <v>2195</v>
      </c>
      <c r="G975">
        <v>60.43</v>
      </c>
    </row>
    <row r="976" spans="2:7" ht="14.25" customHeight="1">
      <c r="B976" s="128" t="s">
        <v>134</v>
      </c>
      <c r="C976" s="127" t="s">
        <v>79</v>
      </c>
      <c r="D976" s="127" t="s">
        <v>3191</v>
      </c>
      <c r="E976" s="127">
        <v>1000004390</v>
      </c>
      <c r="F976" s="127" t="s">
        <v>3192</v>
      </c>
      <c r="G976">
        <v>60.8333333333333</v>
      </c>
    </row>
    <row r="977" spans="2:7" ht="14.25" customHeight="1">
      <c r="B977" s="24" t="s">
        <v>133</v>
      </c>
      <c r="C977" s="125" t="s">
        <v>43</v>
      </c>
      <c r="D977" s="125" t="s">
        <v>1202</v>
      </c>
      <c r="E977" s="125">
        <v>1000004008</v>
      </c>
      <c r="F977" s="125" t="s">
        <v>1203</v>
      </c>
      <c r="G977">
        <v>61</v>
      </c>
    </row>
    <row r="978" spans="2:7" ht="14.25" customHeight="1">
      <c r="B978" s="23" t="s">
        <v>4046</v>
      </c>
      <c r="C978" s="64" t="s">
        <v>93</v>
      </c>
      <c r="D978" s="64" t="s">
        <v>2421</v>
      </c>
      <c r="E978" s="64">
        <v>1000001411</v>
      </c>
      <c r="F978" s="65" t="s">
        <v>2422</v>
      </c>
      <c r="G978">
        <v>61</v>
      </c>
    </row>
    <row r="979" spans="2:7" ht="14.25" customHeight="1">
      <c r="B979" s="23" t="s">
        <v>130</v>
      </c>
      <c r="C979" s="64" t="s">
        <v>122</v>
      </c>
      <c r="D979" s="64" t="s">
        <v>2792</v>
      </c>
      <c r="E979" s="64">
        <v>1000001672</v>
      </c>
      <c r="F979" s="65" t="s">
        <v>2793</v>
      </c>
      <c r="G979">
        <v>61</v>
      </c>
    </row>
    <row r="980" spans="2:7" ht="14.25" customHeight="1">
      <c r="B980" s="23" t="s">
        <v>134</v>
      </c>
      <c r="C980" s="64" t="s">
        <v>79</v>
      </c>
      <c r="D980" s="64" t="s">
        <v>2203</v>
      </c>
      <c r="E980" s="64">
        <v>1000000587</v>
      </c>
      <c r="F980" s="65" t="s">
        <v>2204</v>
      </c>
      <c r="G980">
        <v>61.2</v>
      </c>
    </row>
    <row r="981" spans="2:7" ht="14.25" customHeight="1">
      <c r="B981" s="24" t="s">
        <v>134</v>
      </c>
      <c r="C981" s="63" t="s">
        <v>69</v>
      </c>
      <c r="D981" s="125" t="s">
        <v>1759</v>
      </c>
      <c r="E981" s="125">
        <v>1000003912</v>
      </c>
      <c r="F981" s="125" t="s">
        <v>1760</v>
      </c>
      <c r="G981">
        <v>61.3</v>
      </c>
    </row>
    <row r="982" spans="2:7" ht="14.25" customHeight="1">
      <c r="B982" s="24" t="s">
        <v>133</v>
      </c>
      <c r="C982" s="125" t="s">
        <v>43</v>
      </c>
      <c r="D982" s="125" t="s">
        <v>1200</v>
      </c>
      <c r="E982" s="125">
        <v>1000004000</v>
      </c>
      <c r="F982" s="125" t="s">
        <v>1201</v>
      </c>
      <c r="G982">
        <v>61.5</v>
      </c>
    </row>
    <row r="983" spans="2:7" ht="14.25" customHeight="1">
      <c r="B983" s="23" t="s">
        <v>133</v>
      </c>
      <c r="C983" s="63" t="s">
        <v>32</v>
      </c>
      <c r="D983" s="64" t="s">
        <v>865</v>
      </c>
      <c r="E983" s="64">
        <v>1000000445</v>
      </c>
      <c r="F983" s="65" t="s">
        <v>866</v>
      </c>
      <c r="G983">
        <v>61.7</v>
      </c>
    </row>
    <row r="984" spans="2:7" ht="14.25" customHeight="1">
      <c r="B984" s="23" t="s">
        <v>134</v>
      </c>
      <c r="C984" s="64" t="s">
        <v>61</v>
      </c>
      <c r="D984" s="64" t="s">
        <v>1480</v>
      </c>
      <c r="E984" s="64">
        <v>1000000179</v>
      </c>
      <c r="F984" s="65" t="s">
        <v>1481</v>
      </c>
      <c r="G984">
        <v>61.7</v>
      </c>
    </row>
    <row r="985" spans="2:7" ht="14.25" customHeight="1">
      <c r="B985" s="23" t="s">
        <v>134</v>
      </c>
      <c r="C985" s="63" t="s">
        <v>69</v>
      </c>
      <c r="D985" s="64" t="s">
        <v>1741</v>
      </c>
      <c r="E985" s="64">
        <v>1000003454</v>
      </c>
      <c r="F985" s="64" t="s">
        <v>1742</v>
      </c>
      <c r="G985">
        <v>61.8</v>
      </c>
    </row>
    <row r="986" spans="2:7" ht="14.25" customHeight="1">
      <c r="B986" s="23" t="s">
        <v>4046</v>
      </c>
      <c r="C986" s="64" t="s">
        <v>97</v>
      </c>
      <c r="D986" s="64" t="s">
        <v>4304</v>
      </c>
      <c r="E986" s="64">
        <v>1000003160</v>
      </c>
      <c r="F986" s="64" t="s">
        <v>4305</v>
      </c>
      <c r="G986">
        <v>62.1</v>
      </c>
    </row>
    <row r="987" spans="2:7" ht="14.25" customHeight="1">
      <c r="B987" s="23" t="s">
        <v>134</v>
      </c>
      <c r="C987" s="64" t="s">
        <v>61</v>
      </c>
      <c r="D987" s="64" t="s">
        <v>1486</v>
      </c>
      <c r="E987" s="64">
        <v>1000002402</v>
      </c>
      <c r="F987" s="65" t="s">
        <v>1487</v>
      </c>
      <c r="G987">
        <v>63</v>
      </c>
    </row>
    <row r="988" spans="2:7" ht="14.25" customHeight="1">
      <c r="B988" s="24" t="s">
        <v>134</v>
      </c>
      <c r="C988" s="125" t="s">
        <v>77</v>
      </c>
      <c r="D988" s="125" t="s">
        <v>1996</v>
      </c>
      <c r="E988" s="125">
        <v>1000004042</v>
      </c>
      <c r="F988" s="125" t="s">
        <v>1997</v>
      </c>
      <c r="G988">
        <v>63.04</v>
      </c>
    </row>
    <row r="989" spans="2:7" ht="14.25" customHeight="1">
      <c r="B989" s="23" t="s">
        <v>134</v>
      </c>
      <c r="C989" s="64" t="s">
        <v>61</v>
      </c>
      <c r="D989" s="64" t="s">
        <v>1470</v>
      </c>
      <c r="E989" s="64">
        <v>1000000190</v>
      </c>
      <c r="F989" s="65" t="s">
        <v>1471</v>
      </c>
      <c r="G989">
        <v>63.8</v>
      </c>
    </row>
    <row r="990" spans="2:7" ht="14.25" customHeight="1">
      <c r="B990" s="128" t="s">
        <v>4046</v>
      </c>
      <c r="C990" s="127" t="s">
        <v>105</v>
      </c>
      <c r="D990" s="127" t="s">
        <v>3043</v>
      </c>
      <c r="E990" s="127">
        <v>1000004232</v>
      </c>
      <c r="F990" s="127" t="s">
        <v>3044</v>
      </c>
      <c r="G990">
        <v>63.8</v>
      </c>
    </row>
    <row r="991" spans="2:7" ht="14.25" customHeight="1">
      <c r="B991" s="23" t="s">
        <v>4046</v>
      </c>
      <c r="C991" s="64" t="s">
        <v>101</v>
      </c>
      <c r="D991" s="64" t="s">
        <v>2532</v>
      </c>
      <c r="E991" s="64">
        <v>1000002632</v>
      </c>
      <c r="F991" s="65" t="s">
        <v>2533</v>
      </c>
      <c r="G991">
        <v>64</v>
      </c>
    </row>
    <row r="992" spans="2:7" ht="14.25" customHeight="1">
      <c r="B992" s="128" t="s">
        <v>134</v>
      </c>
      <c r="C992" s="127" t="s">
        <v>69</v>
      </c>
      <c r="D992" s="127" t="s">
        <v>3183</v>
      </c>
      <c r="E992" s="127">
        <v>1000004391</v>
      </c>
      <c r="F992" s="127" t="s">
        <v>3184</v>
      </c>
      <c r="G992">
        <v>64.3333333333333</v>
      </c>
    </row>
    <row r="993" spans="2:7" ht="14.25" customHeight="1">
      <c r="B993" s="23" t="s">
        <v>134</v>
      </c>
      <c r="C993" s="64" t="s">
        <v>77</v>
      </c>
      <c r="D993" s="64" t="s">
        <v>1950</v>
      </c>
      <c r="E993" s="64">
        <v>1000000803</v>
      </c>
      <c r="F993" s="65" t="s">
        <v>1951</v>
      </c>
      <c r="G993">
        <v>64.36</v>
      </c>
    </row>
    <row r="994" spans="2:7" ht="14.25" customHeight="1">
      <c r="B994" s="23" t="s">
        <v>4046</v>
      </c>
      <c r="C994" s="64" t="s">
        <v>101</v>
      </c>
      <c r="D994" s="64" t="s">
        <v>2546</v>
      </c>
      <c r="E994" s="64">
        <v>1000003756</v>
      </c>
      <c r="F994" s="64" t="s">
        <v>2547</v>
      </c>
      <c r="G994">
        <v>64.400000000000006</v>
      </c>
    </row>
    <row r="995" spans="2:7" ht="14.25" customHeight="1">
      <c r="B995" s="23" t="s">
        <v>134</v>
      </c>
      <c r="C995" s="64" t="s">
        <v>77</v>
      </c>
      <c r="D995" s="64" t="s">
        <v>1940</v>
      </c>
      <c r="E995" s="64">
        <v>1000000789</v>
      </c>
      <c r="F995" s="65" t="s">
        <v>1941</v>
      </c>
      <c r="G995">
        <v>64.55</v>
      </c>
    </row>
    <row r="996" spans="2:7" ht="14.25" customHeight="1">
      <c r="B996" s="23" t="s">
        <v>134</v>
      </c>
      <c r="C996" s="63" t="s">
        <v>65</v>
      </c>
      <c r="D996" s="64" t="s">
        <v>2959</v>
      </c>
      <c r="E996" s="64">
        <v>1000004172</v>
      </c>
      <c r="F996" s="65" t="s">
        <v>2960</v>
      </c>
      <c r="G996">
        <v>65</v>
      </c>
    </row>
    <row r="997" spans="2:7" ht="14.25" customHeight="1">
      <c r="B997" s="23" t="s">
        <v>130</v>
      </c>
      <c r="C997" s="64" t="s">
        <v>111</v>
      </c>
      <c r="D997" s="64" t="s">
        <v>2836</v>
      </c>
      <c r="E997" s="64">
        <v>1000003392</v>
      </c>
      <c r="F997" s="64" t="s">
        <v>2837</v>
      </c>
      <c r="G997">
        <v>65.099999999999994</v>
      </c>
    </row>
    <row r="998" spans="2:7" ht="14.25" customHeight="1">
      <c r="B998" s="23" t="s">
        <v>133</v>
      </c>
      <c r="C998" s="64" t="s">
        <v>47</v>
      </c>
      <c r="D998" s="64" t="s">
        <v>1235</v>
      </c>
      <c r="E998" s="64">
        <v>1000002617</v>
      </c>
      <c r="F998" s="65" t="s">
        <v>1236</v>
      </c>
      <c r="G998">
        <v>65.2</v>
      </c>
    </row>
    <row r="999" spans="2:7" ht="14.25" customHeight="1">
      <c r="B999" s="23" t="s">
        <v>134</v>
      </c>
      <c r="C999" s="64" t="s">
        <v>79</v>
      </c>
      <c r="D999" s="64" t="s">
        <v>306</v>
      </c>
      <c r="E999" s="64">
        <v>1000000588</v>
      </c>
      <c r="F999" s="65" t="s">
        <v>307</v>
      </c>
      <c r="G999">
        <v>65.2</v>
      </c>
    </row>
    <row r="1000" spans="2:7" ht="14.25" customHeight="1">
      <c r="B1000" s="24" t="s">
        <v>133</v>
      </c>
      <c r="C1000" s="63" t="s">
        <v>21</v>
      </c>
      <c r="D1000" s="125" t="s">
        <v>733</v>
      </c>
      <c r="E1000" s="125">
        <v>1000003840</v>
      </c>
      <c r="F1000" s="125" t="s">
        <v>734</v>
      </c>
      <c r="G1000">
        <v>65.599999999999994</v>
      </c>
    </row>
    <row r="1001" spans="2:7" ht="14.25" customHeight="1">
      <c r="B1001" s="23" t="s">
        <v>134</v>
      </c>
      <c r="C1001" s="64" t="s">
        <v>62</v>
      </c>
      <c r="D1001" s="64" t="s">
        <v>1544</v>
      </c>
      <c r="E1001" s="64">
        <v>1000000359</v>
      </c>
      <c r="F1001" s="65" t="s">
        <v>1545</v>
      </c>
      <c r="G1001">
        <v>66.7</v>
      </c>
    </row>
    <row r="1002" spans="2:7" ht="14.25" customHeight="1">
      <c r="B1002" s="23" t="s">
        <v>133</v>
      </c>
      <c r="C1002" s="64" t="s">
        <v>37</v>
      </c>
      <c r="D1002" s="64" t="s">
        <v>1050</v>
      </c>
      <c r="E1002" s="64">
        <v>1000000416</v>
      </c>
      <c r="F1002" s="65" t="s">
        <v>1051</v>
      </c>
      <c r="G1002">
        <v>66.75</v>
      </c>
    </row>
    <row r="1003" spans="2:7" ht="14.25" customHeight="1">
      <c r="B1003" s="23" t="s">
        <v>134</v>
      </c>
      <c r="C1003" s="64" t="s">
        <v>71</v>
      </c>
      <c r="D1003" s="64" t="s">
        <v>2271</v>
      </c>
      <c r="E1003" s="64">
        <v>1000000769</v>
      </c>
      <c r="F1003" s="65" t="s">
        <v>2272</v>
      </c>
      <c r="G1003">
        <v>66.8</v>
      </c>
    </row>
    <row r="1004" spans="2:7" ht="14.25" customHeight="1">
      <c r="B1004" s="23" t="s">
        <v>134</v>
      </c>
      <c r="C1004" s="64" t="s">
        <v>77</v>
      </c>
      <c r="D1004" s="64" t="s">
        <v>1958</v>
      </c>
      <c r="E1004" s="64">
        <v>1000000807</v>
      </c>
      <c r="F1004" s="65" t="s">
        <v>1959</v>
      </c>
      <c r="G1004">
        <v>66.849999999999994</v>
      </c>
    </row>
    <row r="1005" spans="2:7" ht="14.25" customHeight="1">
      <c r="B1005" s="23" t="s">
        <v>133</v>
      </c>
      <c r="C1005" s="63" t="s">
        <v>30</v>
      </c>
      <c r="D1005" s="64" t="s">
        <v>931</v>
      </c>
      <c r="E1005" s="64">
        <v>1000002409</v>
      </c>
      <c r="F1005" s="65" t="s">
        <v>932</v>
      </c>
      <c r="G1005">
        <v>67</v>
      </c>
    </row>
    <row r="1006" spans="2:7" ht="14.25" customHeight="1">
      <c r="B1006" s="23" t="s">
        <v>134</v>
      </c>
      <c r="C1006" s="64" t="s">
        <v>79</v>
      </c>
      <c r="D1006" s="64" t="s">
        <v>2223</v>
      </c>
      <c r="E1006" s="64">
        <v>1000000996</v>
      </c>
      <c r="F1006" s="65" t="s">
        <v>2224</v>
      </c>
      <c r="G1006">
        <v>67</v>
      </c>
    </row>
    <row r="1007" spans="2:7" ht="14.25" customHeight="1">
      <c r="B1007" s="23" t="s">
        <v>130</v>
      </c>
      <c r="C1007" s="64" t="s">
        <v>111</v>
      </c>
      <c r="D1007" s="64" t="s">
        <v>2838</v>
      </c>
      <c r="E1007" s="64">
        <v>1000003606</v>
      </c>
      <c r="F1007" s="64" t="s">
        <v>2839</v>
      </c>
      <c r="G1007">
        <v>67</v>
      </c>
    </row>
    <row r="1008" spans="2:7" ht="14.25" customHeight="1">
      <c r="B1008" s="23" t="s">
        <v>133</v>
      </c>
      <c r="C1008" s="64" t="s">
        <v>52</v>
      </c>
      <c r="D1008" s="64" t="s">
        <v>1305</v>
      </c>
      <c r="E1008" s="64">
        <v>1000000561</v>
      </c>
      <c r="F1008" s="65" t="s">
        <v>1306</v>
      </c>
      <c r="G1008">
        <v>67.400000000000006</v>
      </c>
    </row>
    <row r="1009" spans="2:7" ht="14.25" customHeight="1">
      <c r="B1009" s="23" t="s">
        <v>4046</v>
      </c>
      <c r="C1009" s="125" t="s">
        <v>101</v>
      </c>
      <c r="D1009" s="125" t="s">
        <v>2550</v>
      </c>
      <c r="E1009" s="125">
        <v>1000003955</v>
      </c>
      <c r="F1009" s="125" t="s">
        <v>2551</v>
      </c>
      <c r="G1009">
        <v>67.8</v>
      </c>
    </row>
    <row r="1010" spans="2:7" ht="14.25" customHeight="1">
      <c r="B1010" s="23" t="s">
        <v>130</v>
      </c>
      <c r="C1010" s="64" t="s">
        <v>122</v>
      </c>
      <c r="D1010" s="64" t="s">
        <v>414</v>
      </c>
      <c r="E1010" s="64">
        <v>1000001675</v>
      </c>
      <c r="F1010" s="65" t="s">
        <v>415</v>
      </c>
      <c r="G1010">
        <v>67.8</v>
      </c>
    </row>
    <row r="1011" spans="2:7" ht="14.25" customHeight="1">
      <c r="B1011" s="23" t="s">
        <v>130</v>
      </c>
      <c r="C1011" s="64" t="s">
        <v>113</v>
      </c>
      <c r="D1011" s="64" t="s">
        <v>2860</v>
      </c>
      <c r="E1011" s="64">
        <v>1000002536</v>
      </c>
      <c r="F1011" s="65" t="s">
        <v>2861</v>
      </c>
      <c r="G1011">
        <v>68</v>
      </c>
    </row>
    <row r="1012" spans="2:7" ht="14.25" customHeight="1">
      <c r="B1012" s="23" t="s">
        <v>133</v>
      </c>
      <c r="C1012" s="64" t="s">
        <v>43</v>
      </c>
      <c r="D1012" s="64" t="s">
        <v>2967</v>
      </c>
      <c r="E1012" s="64">
        <v>1000004177</v>
      </c>
      <c r="F1012" s="65" t="s">
        <v>2968</v>
      </c>
      <c r="G1012">
        <v>68</v>
      </c>
    </row>
    <row r="1013" spans="2:7" ht="14.25" customHeight="1">
      <c r="B1013" s="24" t="s">
        <v>134</v>
      </c>
      <c r="C1013" s="125" t="s">
        <v>83</v>
      </c>
      <c r="D1013" s="125" t="s">
        <v>438</v>
      </c>
      <c r="E1013" s="125">
        <v>1000004124</v>
      </c>
      <c r="F1013" s="125" t="s">
        <v>439</v>
      </c>
      <c r="G1013">
        <v>68.8</v>
      </c>
    </row>
    <row r="1014" spans="2:7" ht="14.25" customHeight="1">
      <c r="B1014" s="128" t="s">
        <v>133</v>
      </c>
      <c r="C1014" s="63" t="s">
        <v>27</v>
      </c>
      <c r="D1014" s="127" t="s">
        <v>3023</v>
      </c>
      <c r="E1014" s="127">
        <v>1000004227</v>
      </c>
      <c r="F1014" s="127" t="s">
        <v>3024</v>
      </c>
      <c r="G1014">
        <v>69</v>
      </c>
    </row>
    <row r="1015" spans="2:7" ht="14.25" customHeight="1">
      <c r="B1015" s="23" t="s">
        <v>133</v>
      </c>
      <c r="C1015" s="64" t="s">
        <v>40</v>
      </c>
      <c r="D1015" s="64" t="s">
        <v>1092</v>
      </c>
      <c r="E1015" s="64">
        <v>1000000260</v>
      </c>
      <c r="F1015" s="65" t="s">
        <v>1093</v>
      </c>
      <c r="G1015">
        <v>69.400000000000006</v>
      </c>
    </row>
    <row r="1016" spans="2:7" ht="14.25" customHeight="1">
      <c r="B1016" s="23" t="s">
        <v>134</v>
      </c>
      <c r="C1016" s="63" t="s">
        <v>65</v>
      </c>
      <c r="D1016" s="64" t="s">
        <v>1747</v>
      </c>
      <c r="E1016" s="64">
        <v>1000003713</v>
      </c>
      <c r="F1016" s="64" t="s">
        <v>1748</v>
      </c>
      <c r="G1016">
        <v>70</v>
      </c>
    </row>
    <row r="1017" spans="2:7" ht="14.25" customHeight="1">
      <c r="B1017" s="23" t="s">
        <v>133</v>
      </c>
      <c r="C1017" s="64" t="s">
        <v>43</v>
      </c>
      <c r="D1017" s="64" t="s">
        <v>1192</v>
      </c>
      <c r="E1017" s="64">
        <v>1000003794</v>
      </c>
      <c r="F1017" s="64" t="s">
        <v>1193</v>
      </c>
      <c r="G1017">
        <v>70.5</v>
      </c>
    </row>
    <row r="1018" spans="2:7" ht="14.25" customHeight="1">
      <c r="B1018" s="23" t="s">
        <v>130</v>
      </c>
      <c r="C1018" s="64" t="s">
        <v>108</v>
      </c>
      <c r="D1018" s="64" t="s">
        <v>2660</v>
      </c>
      <c r="E1018" s="64">
        <v>1000001499</v>
      </c>
      <c r="F1018" s="65" t="s">
        <v>2661</v>
      </c>
      <c r="G1018">
        <v>70.599999999999994</v>
      </c>
    </row>
    <row r="1019" spans="2:7" ht="14.25" customHeight="1">
      <c r="B1019" s="23" t="s">
        <v>133</v>
      </c>
      <c r="C1019" s="64" t="s">
        <v>43</v>
      </c>
      <c r="D1019" s="64" t="s">
        <v>1184</v>
      </c>
      <c r="E1019" s="64">
        <v>1000003473</v>
      </c>
      <c r="F1019" s="64" t="s">
        <v>1185</v>
      </c>
      <c r="G1019">
        <v>70.900000000000006</v>
      </c>
    </row>
    <row r="1020" spans="2:7" ht="14.25" customHeight="1">
      <c r="B1020" s="23" t="s">
        <v>134</v>
      </c>
      <c r="C1020" s="64" t="s">
        <v>78</v>
      </c>
      <c r="D1020" s="64" t="s">
        <v>2016</v>
      </c>
      <c r="E1020" s="64">
        <v>1000000219</v>
      </c>
      <c r="F1020" s="65" t="s">
        <v>2017</v>
      </c>
      <c r="G1020">
        <v>71</v>
      </c>
    </row>
    <row r="1021" spans="2:7" ht="14.25" customHeight="1">
      <c r="B1021" s="23" t="s">
        <v>4046</v>
      </c>
      <c r="C1021" s="64" t="s">
        <v>101</v>
      </c>
      <c r="D1021" s="64" t="s">
        <v>354</v>
      </c>
      <c r="E1021" s="64">
        <v>1000001950</v>
      </c>
      <c r="F1021" s="65" t="s">
        <v>355</v>
      </c>
      <c r="G1021">
        <v>71.05</v>
      </c>
    </row>
    <row r="1022" spans="2:7" ht="14.25" customHeight="1">
      <c r="B1022" s="23" t="s">
        <v>134</v>
      </c>
      <c r="C1022" s="64" t="s">
        <v>67</v>
      </c>
      <c r="D1022" s="125" t="s">
        <v>2882</v>
      </c>
      <c r="E1022" s="125">
        <v>1000004116</v>
      </c>
      <c r="F1022" s="125" t="s">
        <v>2883</v>
      </c>
      <c r="G1022">
        <v>71.099999999999994</v>
      </c>
    </row>
    <row r="1023" spans="2:7" ht="14.25" customHeight="1">
      <c r="B1023" s="23" t="s">
        <v>130</v>
      </c>
      <c r="C1023" s="64" t="s">
        <v>111</v>
      </c>
      <c r="D1023" s="64" t="s">
        <v>2834</v>
      </c>
      <c r="E1023" s="64">
        <v>1000002866</v>
      </c>
      <c r="F1023" s="65" t="s">
        <v>2835</v>
      </c>
      <c r="G1023">
        <v>71.400000000000006</v>
      </c>
    </row>
    <row r="1024" spans="2:7" ht="14.25" customHeight="1">
      <c r="B1024" s="128" t="s">
        <v>133</v>
      </c>
      <c r="C1024" s="127" t="s">
        <v>47</v>
      </c>
      <c r="D1024" s="127" t="s">
        <v>3166</v>
      </c>
      <c r="E1024" s="127">
        <v>1000004372</v>
      </c>
      <c r="F1024" s="127" t="s">
        <v>3167</v>
      </c>
      <c r="G1024">
        <v>71.6666666666667</v>
      </c>
    </row>
    <row r="1025" spans="2:7" ht="14.25" customHeight="1">
      <c r="B1025" s="23" t="s">
        <v>133</v>
      </c>
      <c r="C1025" s="63" t="s">
        <v>21</v>
      </c>
      <c r="D1025" s="64" t="s">
        <v>651</v>
      </c>
      <c r="E1025" s="64">
        <v>1000000653</v>
      </c>
      <c r="F1025" s="65" t="s">
        <v>652</v>
      </c>
      <c r="G1025">
        <v>71.8</v>
      </c>
    </row>
    <row r="1026" spans="2:7" ht="14.25" customHeight="1">
      <c r="B1026" s="23" t="s">
        <v>133</v>
      </c>
      <c r="C1026" s="64" t="s">
        <v>37</v>
      </c>
      <c r="D1026" s="64" t="s">
        <v>200</v>
      </c>
      <c r="E1026" s="64">
        <v>1000003398</v>
      </c>
      <c r="F1026" s="64" t="s">
        <v>201</v>
      </c>
      <c r="G1026">
        <v>72</v>
      </c>
    </row>
    <row r="1027" spans="2:7" ht="14.25" customHeight="1">
      <c r="B1027" s="23" t="s">
        <v>133</v>
      </c>
      <c r="C1027" s="64" t="s">
        <v>43</v>
      </c>
      <c r="D1027" s="64" t="s">
        <v>1194</v>
      </c>
      <c r="E1027" s="64">
        <v>1000003817</v>
      </c>
      <c r="F1027" s="64" t="s">
        <v>1195</v>
      </c>
      <c r="G1027">
        <v>72</v>
      </c>
    </row>
    <row r="1028" spans="2:7" ht="14.25" customHeight="1">
      <c r="B1028" s="23" t="s">
        <v>133</v>
      </c>
      <c r="C1028" s="64" t="s">
        <v>55</v>
      </c>
      <c r="D1028" s="64" t="s">
        <v>258</v>
      </c>
      <c r="E1028" s="64">
        <v>1000001018</v>
      </c>
      <c r="F1028" s="65" t="s">
        <v>259</v>
      </c>
      <c r="G1028">
        <v>72.819999999999993</v>
      </c>
    </row>
    <row r="1029" spans="2:7" ht="14.25" customHeight="1">
      <c r="B1029" s="128" t="s">
        <v>133</v>
      </c>
      <c r="C1029" s="127" t="s">
        <v>52</v>
      </c>
      <c r="D1029" s="127" t="s">
        <v>3015</v>
      </c>
      <c r="E1029" s="127">
        <v>1000004216</v>
      </c>
      <c r="F1029" s="127" t="s">
        <v>3016</v>
      </c>
      <c r="G1029">
        <v>73.3</v>
      </c>
    </row>
    <row r="1030" spans="2:7" ht="14.25" customHeight="1">
      <c r="B1030" s="128" t="s">
        <v>133</v>
      </c>
      <c r="C1030" s="63" t="s">
        <v>21</v>
      </c>
      <c r="D1030" s="127" t="s">
        <v>3032</v>
      </c>
      <c r="E1030" s="127">
        <v>1000004186</v>
      </c>
      <c r="F1030" s="127" t="s">
        <v>3033</v>
      </c>
      <c r="G1030">
        <v>73.400000000000006</v>
      </c>
    </row>
    <row r="1031" spans="2:7" ht="14.25" customHeight="1">
      <c r="B1031" s="23" t="s">
        <v>134</v>
      </c>
      <c r="C1031" s="64" t="s">
        <v>62</v>
      </c>
      <c r="D1031" s="64" t="s">
        <v>4306</v>
      </c>
      <c r="E1031" s="64">
        <v>1000000361</v>
      </c>
      <c r="F1031" s="65" t="s">
        <v>4307</v>
      </c>
      <c r="G1031">
        <v>73.5</v>
      </c>
    </row>
    <row r="1032" spans="2:7" ht="14.25" customHeight="1">
      <c r="B1032" s="24" t="s">
        <v>134</v>
      </c>
      <c r="C1032" s="125" t="s">
        <v>61</v>
      </c>
      <c r="D1032" s="125" t="s">
        <v>1505</v>
      </c>
      <c r="E1032" s="125">
        <v>1000003845</v>
      </c>
      <c r="F1032" s="125" t="s">
        <v>1506</v>
      </c>
      <c r="G1032">
        <v>73.599999999999994</v>
      </c>
    </row>
    <row r="1033" spans="2:7" ht="14.25" customHeight="1">
      <c r="B1033" s="23" t="s">
        <v>4046</v>
      </c>
      <c r="C1033" s="64" t="s">
        <v>105</v>
      </c>
      <c r="D1033" s="64" t="s">
        <v>2588</v>
      </c>
      <c r="E1033" s="64">
        <v>1000001611</v>
      </c>
      <c r="F1033" s="65" t="s">
        <v>2589</v>
      </c>
      <c r="G1033">
        <v>73.599999999999994</v>
      </c>
    </row>
    <row r="1034" spans="2:7" ht="14.25" customHeight="1">
      <c r="B1034" s="24" t="s">
        <v>133</v>
      </c>
      <c r="C1034" s="125" t="s">
        <v>40</v>
      </c>
      <c r="D1034" s="125" t="s">
        <v>2890</v>
      </c>
      <c r="E1034" s="125">
        <v>1000004120</v>
      </c>
      <c r="F1034" s="125" t="s">
        <v>2891</v>
      </c>
      <c r="G1034">
        <v>74.099999999999994</v>
      </c>
    </row>
    <row r="1035" spans="2:7" ht="14.25" customHeight="1">
      <c r="B1035" s="23" t="s">
        <v>133</v>
      </c>
      <c r="C1035" s="64" t="s">
        <v>48</v>
      </c>
      <c r="D1035" s="64" t="s">
        <v>1255</v>
      </c>
      <c r="E1035" s="64">
        <v>1000000697</v>
      </c>
      <c r="F1035" s="65" t="s">
        <v>1256</v>
      </c>
      <c r="G1035">
        <v>74.400000000000006</v>
      </c>
    </row>
    <row r="1036" spans="2:7" ht="14.25" customHeight="1">
      <c r="B1036" s="23" t="s">
        <v>134</v>
      </c>
      <c r="C1036" s="64" t="s">
        <v>81</v>
      </c>
      <c r="D1036" s="64" t="s">
        <v>2094</v>
      </c>
      <c r="E1036" s="64">
        <v>1000000148</v>
      </c>
      <c r="F1036" s="65" t="s">
        <v>2095</v>
      </c>
      <c r="G1036">
        <v>74.400000000000006</v>
      </c>
    </row>
    <row r="1037" spans="2:7" ht="14.25" customHeight="1">
      <c r="B1037" s="23" t="s">
        <v>130</v>
      </c>
      <c r="C1037" s="64" t="s">
        <v>139</v>
      </c>
      <c r="D1037" s="64" t="s">
        <v>2720</v>
      </c>
      <c r="E1037" s="64">
        <v>1000002639</v>
      </c>
      <c r="F1037" s="65" t="s">
        <v>2721</v>
      </c>
      <c r="G1037">
        <v>74.400000000000006</v>
      </c>
    </row>
    <row r="1038" spans="2:7" ht="14.25" customHeight="1">
      <c r="B1038" s="128" t="s">
        <v>133</v>
      </c>
      <c r="C1038" s="127" t="s">
        <v>52</v>
      </c>
      <c r="D1038" s="127" t="s">
        <v>3030</v>
      </c>
      <c r="E1038" s="127">
        <v>1000004224</v>
      </c>
      <c r="F1038" s="127" t="s">
        <v>3031</v>
      </c>
      <c r="G1038">
        <v>74.47</v>
      </c>
    </row>
    <row r="1039" spans="2:7" ht="14.25" customHeight="1">
      <c r="B1039" s="23" t="s">
        <v>133</v>
      </c>
      <c r="C1039" s="63" t="s">
        <v>32</v>
      </c>
      <c r="D1039" s="64" t="s">
        <v>889</v>
      </c>
      <c r="E1039" s="64">
        <v>1000000478</v>
      </c>
      <c r="F1039" s="65" t="s">
        <v>890</v>
      </c>
      <c r="G1039">
        <v>74.52</v>
      </c>
    </row>
    <row r="1040" spans="2:7" ht="14.25" customHeight="1">
      <c r="B1040" s="23" t="s">
        <v>134</v>
      </c>
      <c r="C1040" s="64" t="s">
        <v>83</v>
      </c>
      <c r="D1040" s="64" t="s">
        <v>2154</v>
      </c>
      <c r="E1040" s="64">
        <v>1000000377</v>
      </c>
      <c r="F1040" s="65" t="s">
        <v>2155</v>
      </c>
      <c r="G1040">
        <v>74.599999999999994</v>
      </c>
    </row>
    <row r="1041" spans="2:7" ht="14.25" customHeight="1">
      <c r="B1041" s="23" t="s">
        <v>134</v>
      </c>
      <c r="C1041" s="64" t="s">
        <v>62</v>
      </c>
      <c r="D1041" s="64" t="s">
        <v>1552</v>
      </c>
      <c r="E1041" s="64">
        <v>1000000355</v>
      </c>
      <c r="F1041" s="65" t="s">
        <v>1553</v>
      </c>
      <c r="G1041">
        <v>74.8</v>
      </c>
    </row>
    <row r="1042" spans="2:7" ht="14.25" customHeight="1">
      <c r="B1042" s="23" t="s">
        <v>134</v>
      </c>
      <c r="C1042" s="63" t="s">
        <v>65</v>
      </c>
      <c r="D1042" s="64" t="s">
        <v>1716</v>
      </c>
      <c r="E1042" s="64">
        <v>1000000944</v>
      </c>
      <c r="F1042" s="65" t="s">
        <v>1717</v>
      </c>
      <c r="G1042">
        <v>75</v>
      </c>
    </row>
    <row r="1043" spans="2:7" ht="14.25" customHeight="1">
      <c r="B1043" s="128" t="s">
        <v>133</v>
      </c>
      <c r="C1043" s="63" t="s">
        <v>32</v>
      </c>
      <c r="D1043" s="127" t="s">
        <v>3017</v>
      </c>
      <c r="E1043" s="127">
        <v>1000004222</v>
      </c>
      <c r="F1043" s="127" t="s">
        <v>3018</v>
      </c>
      <c r="G1043">
        <v>75</v>
      </c>
    </row>
    <row r="1044" spans="2:7" ht="14.25" customHeight="1">
      <c r="B1044" s="23" t="s">
        <v>133</v>
      </c>
      <c r="C1044" s="64" t="s">
        <v>43</v>
      </c>
      <c r="D1044" s="64" t="s">
        <v>2932</v>
      </c>
      <c r="E1044" s="64">
        <v>1000004161</v>
      </c>
      <c r="F1044" s="65" t="s">
        <v>2933</v>
      </c>
      <c r="G1044">
        <v>75.099999999999994</v>
      </c>
    </row>
    <row r="1045" spans="2:7" ht="14.25" customHeight="1">
      <c r="B1045" s="23" t="s">
        <v>130</v>
      </c>
      <c r="C1045" s="64" t="s">
        <v>111</v>
      </c>
      <c r="D1045" s="64" t="s">
        <v>2812</v>
      </c>
      <c r="E1045" s="64">
        <v>1000001461</v>
      </c>
      <c r="F1045" s="65" t="s">
        <v>2813</v>
      </c>
      <c r="G1045">
        <v>75.2</v>
      </c>
    </row>
    <row r="1046" spans="2:7" ht="14.25" customHeight="1">
      <c r="B1046" s="23" t="s">
        <v>134</v>
      </c>
      <c r="C1046" s="64" t="s">
        <v>81</v>
      </c>
      <c r="D1046" s="64" t="s">
        <v>2138</v>
      </c>
      <c r="E1046" s="64">
        <v>1000003795</v>
      </c>
      <c r="F1046" s="64" t="s">
        <v>2139</v>
      </c>
      <c r="G1046">
        <v>75.61</v>
      </c>
    </row>
    <row r="1047" spans="2:7" ht="14.25" customHeight="1">
      <c r="B1047" s="24" t="s">
        <v>133</v>
      </c>
      <c r="C1047" s="63" t="s">
        <v>32</v>
      </c>
      <c r="D1047" s="125" t="s">
        <v>2876</v>
      </c>
      <c r="E1047" s="125">
        <v>1000004113</v>
      </c>
      <c r="F1047" s="125" t="s">
        <v>2877</v>
      </c>
      <c r="G1047">
        <v>75.680000000000007</v>
      </c>
    </row>
    <row r="1048" spans="2:7" ht="14.25" customHeight="1">
      <c r="B1048" s="23" t="s">
        <v>133</v>
      </c>
      <c r="C1048" s="63" t="s">
        <v>30</v>
      </c>
      <c r="D1048" s="64" t="s">
        <v>919</v>
      </c>
      <c r="E1048" s="64">
        <v>1000000916</v>
      </c>
      <c r="F1048" s="65" t="s">
        <v>920</v>
      </c>
      <c r="G1048">
        <v>76</v>
      </c>
    </row>
    <row r="1049" spans="2:7" ht="14.25" customHeight="1">
      <c r="B1049" s="24" t="s">
        <v>130</v>
      </c>
      <c r="C1049" s="125" t="s">
        <v>115</v>
      </c>
      <c r="D1049" s="125" t="s">
        <v>2710</v>
      </c>
      <c r="E1049" s="125">
        <v>1000003902</v>
      </c>
      <c r="F1049" s="125" t="s">
        <v>2711</v>
      </c>
      <c r="G1049">
        <v>76</v>
      </c>
    </row>
    <row r="1050" spans="2:7" ht="14.25" customHeight="1">
      <c r="B1050" s="23" t="s">
        <v>133</v>
      </c>
      <c r="C1050" s="64" t="s">
        <v>142</v>
      </c>
      <c r="D1050" s="64" t="s">
        <v>1020</v>
      </c>
      <c r="E1050" s="64">
        <v>1000003676</v>
      </c>
      <c r="F1050" s="64" t="s">
        <v>1021</v>
      </c>
      <c r="G1050">
        <v>76.790000000000006</v>
      </c>
    </row>
    <row r="1051" spans="2:7" ht="14.25" customHeight="1">
      <c r="B1051" s="23" t="s">
        <v>134</v>
      </c>
      <c r="C1051" s="64" t="s">
        <v>81</v>
      </c>
      <c r="D1051" s="64" t="s">
        <v>2118</v>
      </c>
      <c r="E1051" s="64">
        <v>1000000133</v>
      </c>
      <c r="F1051" s="65" t="s">
        <v>2119</v>
      </c>
      <c r="G1051">
        <v>76.8</v>
      </c>
    </row>
    <row r="1052" spans="2:7" ht="14.25" customHeight="1">
      <c r="B1052" s="23" t="s">
        <v>133</v>
      </c>
      <c r="C1052" s="64" t="s">
        <v>142</v>
      </c>
      <c r="D1052" s="64" t="s">
        <v>188</v>
      </c>
      <c r="E1052" s="64">
        <v>1000000109</v>
      </c>
      <c r="F1052" s="65" t="s">
        <v>189</v>
      </c>
      <c r="G1052">
        <v>77.25</v>
      </c>
    </row>
    <row r="1053" spans="2:7" ht="14.25" customHeight="1">
      <c r="B1053" s="128" t="s">
        <v>4046</v>
      </c>
      <c r="C1053" s="127" t="s">
        <v>98</v>
      </c>
      <c r="D1053" s="127" t="s">
        <v>3013</v>
      </c>
      <c r="E1053" s="127">
        <v>1000004214</v>
      </c>
      <c r="F1053" s="127" t="s">
        <v>3014</v>
      </c>
      <c r="G1053">
        <v>77.25</v>
      </c>
    </row>
    <row r="1054" spans="2:7" ht="14.25" customHeight="1">
      <c r="B1054" s="23" t="s">
        <v>133</v>
      </c>
      <c r="C1054" s="63" t="s">
        <v>21</v>
      </c>
      <c r="D1054" s="64" t="s">
        <v>641</v>
      </c>
      <c r="E1054" s="64">
        <v>1000000638</v>
      </c>
      <c r="F1054" s="65" t="s">
        <v>642</v>
      </c>
      <c r="G1054">
        <v>77.400000000000006</v>
      </c>
    </row>
    <row r="1055" spans="2:7" ht="14.25" customHeight="1">
      <c r="B1055" s="23" t="s">
        <v>133</v>
      </c>
      <c r="C1055" s="64" t="s">
        <v>40</v>
      </c>
      <c r="D1055" s="64" t="s">
        <v>1100</v>
      </c>
      <c r="E1055" s="64">
        <v>1000000258</v>
      </c>
      <c r="F1055" s="65" t="s">
        <v>1101</v>
      </c>
      <c r="G1055">
        <v>77.400000000000006</v>
      </c>
    </row>
    <row r="1056" spans="2:7" ht="14.25" customHeight="1">
      <c r="B1056" s="23" t="s">
        <v>134</v>
      </c>
      <c r="C1056" s="64" t="s">
        <v>74</v>
      </c>
      <c r="D1056" s="64" t="s">
        <v>1867</v>
      </c>
      <c r="E1056" s="64">
        <v>1000000039</v>
      </c>
      <c r="F1056" s="65" t="s">
        <v>1868</v>
      </c>
      <c r="G1056">
        <v>77.400000000000006</v>
      </c>
    </row>
    <row r="1057" spans="2:7" ht="14.25" customHeight="1">
      <c r="B1057" s="128" t="s">
        <v>131</v>
      </c>
      <c r="C1057" s="127" t="s">
        <v>98</v>
      </c>
      <c r="D1057" s="127" t="s">
        <v>511</v>
      </c>
      <c r="E1057" s="127">
        <v>1000001900</v>
      </c>
      <c r="F1057" s="127" t="s">
        <v>512</v>
      </c>
      <c r="G1057">
        <v>77.540000000000006</v>
      </c>
    </row>
    <row r="1058" spans="2:7" ht="14.25" customHeight="1">
      <c r="B1058" s="23" t="s">
        <v>133</v>
      </c>
      <c r="C1058" s="63" t="s">
        <v>21</v>
      </c>
      <c r="D1058" s="64" t="s">
        <v>665</v>
      </c>
      <c r="E1058" s="64">
        <v>1000000647</v>
      </c>
      <c r="F1058" s="65" t="s">
        <v>666</v>
      </c>
      <c r="G1058">
        <v>78.400000000000006</v>
      </c>
    </row>
    <row r="1059" spans="2:7" ht="14.25" customHeight="1">
      <c r="B1059" s="23" t="s">
        <v>133</v>
      </c>
      <c r="C1059" s="64" t="s">
        <v>145</v>
      </c>
      <c r="D1059" s="64" t="s">
        <v>1134</v>
      </c>
      <c r="E1059" s="64">
        <v>1000003519</v>
      </c>
      <c r="F1059" s="64" t="s">
        <v>1135</v>
      </c>
      <c r="G1059">
        <v>78.45</v>
      </c>
    </row>
    <row r="1060" spans="2:7" ht="14.25" customHeight="1">
      <c r="B1060" s="23" t="s">
        <v>134</v>
      </c>
      <c r="C1060" s="64" t="s">
        <v>58</v>
      </c>
      <c r="D1060" s="64" t="s">
        <v>3911</v>
      </c>
      <c r="E1060" s="64">
        <v>1000003309</v>
      </c>
      <c r="F1060" s="64" t="s">
        <v>3912</v>
      </c>
      <c r="G1060">
        <v>78.599999999999994</v>
      </c>
    </row>
    <row r="1061" spans="2:7" ht="14.25" customHeight="1">
      <c r="B1061" s="23" t="s">
        <v>133</v>
      </c>
      <c r="C1061" s="64" t="s">
        <v>142</v>
      </c>
      <c r="D1061" s="64" t="s">
        <v>1014</v>
      </c>
      <c r="E1061" s="64">
        <v>1000003544</v>
      </c>
      <c r="F1061" s="64" t="s">
        <v>1015</v>
      </c>
      <c r="G1061">
        <v>79</v>
      </c>
    </row>
    <row r="1062" spans="2:7" ht="14.25" customHeight="1">
      <c r="B1062" s="23" t="s">
        <v>4046</v>
      </c>
      <c r="C1062" s="64" t="s">
        <v>140</v>
      </c>
      <c r="D1062" s="64" t="s">
        <v>2379</v>
      </c>
      <c r="E1062" s="64">
        <v>1000003723</v>
      </c>
      <c r="F1062" s="65" t="s">
        <v>2380</v>
      </c>
      <c r="G1062">
        <v>79</v>
      </c>
    </row>
    <row r="1063" spans="2:7" ht="14.25" customHeight="1">
      <c r="B1063" s="23" t="s">
        <v>134</v>
      </c>
      <c r="C1063" s="64" t="s">
        <v>67</v>
      </c>
      <c r="D1063" s="64" t="s">
        <v>1827</v>
      </c>
      <c r="E1063" s="64">
        <v>1000003189</v>
      </c>
      <c r="F1063" s="64" t="s">
        <v>1828</v>
      </c>
      <c r="G1063">
        <v>79.599999999999994</v>
      </c>
    </row>
    <row r="1064" spans="2:7" ht="14.25" customHeight="1">
      <c r="B1064" s="23" t="s">
        <v>133</v>
      </c>
      <c r="C1064" s="63" t="s">
        <v>27</v>
      </c>
      <c r="D1064" s="64" t="s">
        <v>835</v>
      </c>
      <c r="E1064" s="64">
        <v>1000003589</v>
      </c>
      <c r="F1064" s="64" t="s">
        <v>836</v>
      </c>
      <c r="G1064">
        <v>79.83</v>
      </c>
    </row>
    <row r="1065" spans="2:7" ht="14.25" customHeight="1">
      <c r="B1065" s="23" t="s">
        <v>133</v>
      </c>
      <c r="C1065" s="63" t="s">
        <v>30</v>
      </c>
      <c r="D1065" s="64" t="s">
        <v>883</v>
      </c>
      <c r="E1065" s="64">
        <v>1000000457</v>
      </c>
      <c r="F1065" s="65" t="s">
        <v>884</v>
      </c>
      <c r="G1065">
        <v>80</v>
      </c>
    </row>
    <row r="1066" spans="2:7" ht="14.25" customHeight="1">
      <c r="B1066" s="23" t="s">
        <v>133</v>
      </c>
      <c r="C1066" s="64" t="s">
        <v>141</v>
      </c>
      <c r="D1066" s="64" t="s">
        <v>971</v>
      </c>
      <c r="E1066" s="64">
        <v>1000003273</v>
      </c>
      <c r="F1066" s="64" t="s">
        <v>972</v>
      </c>
      <c r="G1066">
        <v>80</v>
      </c>
    </row>
    <row r="1067" spans="2:7" ht="14.25" customHeight="1">
      <c r="B1067" s="23" t="s">
        <v>133</v>
      </c>
      <c r="C1067" s="63" t="s">
        <v>32</v>
      </c>
      <c r="D1067" s="64" t="s">
        <v>2979</v>
      </c>
      <c r="E1067" s="64">
        <v>1000004181</v>
      </c>
      <c r="F1067" s="65" t="s">
        <v>2980</v>
      </c>
      <c r="G1067">
        <v>80</v>
      </c>
    </row>
    <row r="1068" spans="2:7" ht="14.25" customHeight="1">
      <c r="B1068" s="23" t="s">
        <v>134</v>
      </c>
      <c r="C1068" s="127" t="s">
        <v>78</v>
      </c>
      <c r="D1068" s="127" t="s">
        <v>3003</v>
      </c>
      <c r="E1068" s="127">
        <v>1000004212</v>
      </c>
      <c r="F1068" s="127" t="s">
        <v>3004</v>
      </c>
      <c r="G1068">
        <v>80</v>
      </c>
    </row>
    <row r="1069" spans="2:7" ht="14.25" customHeight="1">
      <c r="B1069" s="23" t="s">
        <v>133</v>
      </c>
      <c r="C1069" s="64" t="s">
        <v>141</v>
      </c>
      <c r="D1069" s="64" t="s">
        <v>961</v>
      </c>
      <c r="E1069" s="64">
        <v>1000000076</v>
      </c>
      <c r="F1069" s="65" t="s">
        <v>962</v>
      </c>
      <c r="G1069">
        <v>80.2</v>
      </c>
    </row>
    <row r="1070" spans="2:7" ht="14.25" customHeight="1">
      <c r="B1070" s="23" t="s">
        <v>134</v>
      </c>
      <c r="C1070" s="64" t="s">
        <v>74</v>
      </c>
      <c r="D1070" s="64" t="s">
        <v>1877</v>
      </c>
      <c r="E1070" s="64">
        <v>1000000027</v>
      </c>
      <c r="F1070" s="65" t="s">
        <v>1878</v>
      </c>
      <c r="G1070">
        <v>80.2</v>
      </c>
    </row>
    <row r="1071" spans="2:7" ht="14.25" customHeight="1">
      <c r="B1071" s="23" t="s">
        <v>134</v>
      </c>
      <c r="C1071" s="64" t="s">
        <v>77</v>
      </c>
      <c r="D1071" s="64" t="s">
        <v>1946</v>
      </c>
      <c r="E1071" s="64">
        <v>1000000798</v>
      </c>
      <c r="F1071" s="65" t="s">
        <v>1947</v>
      </c>
      <c r="G1071">
        <v>80.5</v>
      </c>
    </row>
    <row r="1072" spans="2:7" ht="14.25" customHeight="1">
      <c r="B1072" s="23" t="s">
        <v>134</v>
      </c>
      <c r="C1072" s="64" t="s">
        <v>79</v>
      </c>
      <c r="D1072" s="64" t="s">
        <v>2235</v>
      </c>
      <c r="E1072" s="64">
        <v>1000003112</v>
      </c>
      <c r="F1072" s="64" t="s">
        <v>2236</v>
      </c>
      <c r="G1072">
        <v>80.8</v>
      </c>
    </row>
    <row r="1073" spans="2:7" ht="14.25" customHeight="1">
      <c r="B1073" s="23" t="s">
        <v>134</v>
      </c>
      <c r="C1073" s="64" t="s">
        <v>58</v>
      </c>
      <c r="D1073" s="64" t="s">
        <v>2997</v>
      </c>
      <c r="E1073" s="64">
        <v>1000000307</v>
      </c>
      <c r="F1073" s="65" t="s">
        <v>2998</v>
      </c>
      <c r="G1073">
        <v>80.8</v>
      </c>
    </row>
    <row r="1074" spans="2:7" ht="14.25" customHeight="1">
      <c r="B1074" s="128" t="s">
        <v>134</v>
      </c>
      <c r="C1074" s="127" t="s">
        <v>81</v>
      </c>
      <c r="D1074" s="127" t="s">
        <v>3168</v>
      </c>
      <c r="E1074" s="127">
        <v>1000004373</v>
      </c>
      <c r="F1074" s="127" t="s">
        <v>3169</v>
      </c>
      <c r="G1074">
        <v>81.1666666666667</v>
      </c>
    </row>
    <row r="1075" spans="2:7" ht="14.25" customHeight="1">
      <c r="B1075" s="23" t="s">
        <v>133</v>
      </c>
      <c r="C1075" s="63" t="s">
        <v>24</v>
      </c>
      <c r="D1075" s="64" t="s">
        <v>675</v>
      </c>
      <c r="E1075" s="64">
        <v>1000000637</v>
      </c>
      <c r="F1075" s="65" t="s">
        <v>676</v>
      </c>
      <c r="G1075">
        <v>81.5</v>
      </c>
    </row>
    <row r="1076" spans="2:7" ht="14.25" customHeight="1">
      <c r="B1076" s="23" t="s">
        <v>134</v>
      </c>
      <c r="C1076" s="64" t="s">
        <v>77</v>
      </c>
      <c r="D1076" s="64" t="s">
        <v>1972</v>
      </c>
      <c r="E1076" s="64">
        <v>1000001109</v>
      </c>
      <c r="F1076" s="65" t="s">
        <v>1973</v>
      </c>
      <c r="G1076">
        <v>81.8</v>
      </c>
    </row>
    <row r="1077" spans="2:7" ht="14.25" customHeight="1">
      <c r="B1077" s="128" t="s">
        <v>4046</v>
      </c>
      <c r="C1077" s="127" t="s">
        <v>98</v>
      </c>
      <c r="D1077" s="127" t="s">
        <v>515</v>
      </c>
      <c r="E1077" s="127">
        <v>1000004394</v>
      </c>
      <c r="F1077" s="127" t="s">
        <v>516</v>
      </c>
      <c r="G1077">
        <v>81.8333333333333</v>
      </c>
    </row>
    <row r="1078" spans="2:7" ht="14.25" customHeight="1">
      <c r="B1078" s="23" t="s">
        <v>4046</v>
      </c>
      <c r="C1078" s="64" t="s">
        <v>101</v>
      </c>
      <c r="D1078" s="64" t="s">
        <v>2516</v>
      </c>
      <c r="E1078" s="64">
        <v>1000001918</v>
      </c>
      <c r="F1078" s="65" t="s">
        <v>2517</v>
      </c>
      <c r="G1078">
        <v>81.849999999999994</v>
      </c>
    </row>
    <row r="1079" spans="2:7" ht="14.25" customHeight="1">
      <c r="B1079" s="24" t="s">
        <v>130</v>
      </c>
      <c r="C1079" s="125" t="s">
        <v>108</v>
      </c>
      <c r="D1079" s="125" t="s">
        <v>2696</v>
      </c>
      <c r="E1079" s="125">
        <v>1000003918</v>
      </c>
      <c r="F1079" s="125" t="s">
        <v>2697</v>
      </c>
      <c r="G1079">
        <v>82</v>
      </c>
    </row>
    <row r="1080" spans="2:7" ht="14.25" customHeight="1">
      <c r="B1080" s="23" t="s">
        <v>130</v>
      </c>
      <c r="C1080" s="64" t="s">
        <v>120</v>
      </c>
      <c r="D1080" s="64" t="s">
        <v>2754</v>
      </c>
      <c r="E1080" s="64">
        <v>1000001178</v>
      </c>
      <c r="F1080" s="65" t="s">
        <v>2755</v>
      </c>
      <c r="G1080">
        <v>82</v>
      </c>
    </row>
    <row r="1081" spans="2:7" ht="14.25" customHeight="1">
      <c r="B1081" s="23" t="s">
        <v>133</v>
      </c>
      <c r="C1081" s="64" t="s">
        <v>142</v>
      </c>
      <c r="D1081" s="64" t="s">
        <v>2926</v>
      </c>
      <c r="E1081" s="64">
        <v>1000004157</v>
      </c>
      <c r="F1081" s="65" t="s">
        <v>2927</v>
      </c>
      <c r="G1081">
        <v>82.2</v>
      </c>
    </row>
    <row r="1082" spans="2:7" ht="14.25" customHeight="1">
      <c r="B1082" s="23" t="s">
        <v>134</v>
      </c>
      <c r="C1082" s="64" t="s">
        <v>78</v>
      </c>
      <c r="D1082" s="64" t="s">
        <v>2058</v>
      </c>
      <c r="E1082" s="64">
        <v>1000003120</v>
      </c>
      <c r="F1082" s="65" t="s">
        <v>2059</v>
      </c>
      <c r="G1082">
        <v>82.5</v>
      </c>
    </row>
    <row r="1083" spans="2:7" ht="14.25" customHeight="1">
      <c r="B1083" s="23" t="s">
        <v>133</v>
      </c>
      <c r="C1083" s="64" t="s">
        <v>43</v>
      </c>
      <c r="D1083" s="64" t="s">
        <v>1158</v>
      </c>
      <c r="E1083" s="64">
        <v>1000000239</v>
      </c>
      <c r="F1083" s="65" t="s">
        <v>1159</v>
      </c>
      <c r="G1083">
        <v>82.65</v>
      </c>
    </row>
    <row r="1084" spans="2:7" ht="14.25" customHeight="1">
      <c r="B1084" s="23" t="s">
        <v>4046</v>
      </c>
      <c r="C1084" s="64" t="s">
        <v>91</v>
      </c>
      <c r="D1084" s="64" t="s">
        <v>2395</v>
      </c>
      <c r="E1084" s="64">
        <v>1000001147</v>
      </c>
      <c r="F1084" s="65" t="s">
        <v>2396</v>
      </c>
      <c r="G1084">
        <v>82.8</v>
      </c>
    </row>
    <row r="1085" spans="2:7" ht="14.25" customHeight="1">
      <c r="B1085" s="23" t="s">
        <v>134</v>
      </c>
      <c r="C1085" s="63" t="s">
        <v>65</v>
      </c>
      <c r="D1085" s="64" t="s">
        <v>1686</v>
      </c>
      <c r="E1085" s="64">
        <v>1000000502</v>
      </c>
      <c r="F1085" s="65" t="s">
        <v>1687</v>
      </c>
      <c r="G1085">
        <v>83</v>
      </c>
    </row>
    <row r="1086" spans="2:7" ht="14.25" customHeight="1">
      <c r="B1086" s="23" t="s">
        <v>130</v>
      </c>
      <c r="C1086" s="64" t="s">
        <v>115</v>
      </c>
      <c r="D1086" s="64" t="s">
        <v>2702</v>
      </c>
      <c r="E1086" s="64">
        <v>1000002508</v>
      </c>
      <c r="F1086" s="65" t="s">
        <v>2703</v>
      </c>
      <c r="G1086">
        <v>83</v>
      </c>
    </row>
    <row r="1087" spans="2:7" ht="14.25" customHeight="1">
      <c r="B1087" s="23" t="s">
        <v>4046</v>
      </c>
      <c r="C1087" s="64" t="s">
        <v>98</v>
      </c>
      <c r="D1087" s="64" t="s">
        <v>2496</v>
      </c>
      <c r="E1087" s="64">
        <v>1000003658</v>
      </c>
      <c r="F1087" s="64" t="s">
        <v>2497</v>
      </c>
      <c r="G1087">
        <v>83.2</v>
      </c>
    </row>
    <row r="1088" spans="2:7" ht="14.25" customHeight="1">
      <c r="B1088" s="128" t="s">
        <v>133</v>
      </c>
      <c r="C1088" s="127" t="s">
        <v>143</v>
      </c>
      <c r="D1088" s="127" t="s">
        <v>3203</v>
      </c>
      <c r="E1088" s="127">
        <v>1000004399</v>
      </c>
      <c r="F1088" s="127" t="s">
        <v>3204</v>
      </c>
      <c r="G1088">
        <v>83.3333333333333</v>
      </c>
    </row>
    <row r="1089" spans="2:7" ht="14.25" customHeight="1">
      <c r="B1089" s="23" t="s">
        <v>133</v>
      </c>
      <c r="C1089" s="64" t="s">
        <v>52</v>
      </c>
      <c r="D1089" s="64" t="s">
        <v>1329</v>
      </c>
      <c r="E1089" s="64">
        <v>1000003386</v>
      </c>
      <c r="F1089" s="64" t="s">
        <v>1330</v>
      </c>
      <c r="G1089">
        <v>83.4</v>
      </c>
    </row>
    <row r="1090" spans="2:7" ht="14.25" customHeight="1">
      <c r="B1090" s="23" t="s">
        <v>134</v>
      </c>
      <c r="C1090" s="64" t="s">
        <v>77</v>
      </c>
      <c r="D1090" s="64" t="s">
        <v>2941</v>
      </c>
      <c r="E1090" s="64">
        <v>1000004163</v>
      </c>
      <c r="F1090" s="65" t="s">
        <v>2942</v>
      </c>
      <c r="G1090">
        <v>83.69</v>
      </c>
    </row>
    <row r="1091" spans="2:7" ht="14.25" customHeight="1">
      <c r="B1091" s="24" t="s">
        <v>133</v>
      </c>
      <c r="C1091" s="63" t="s">
        <v>27</v>
      </c>
      <c r="D1091" s="125" t="s">
        <v>847</v>
      </c>
      <c r="E1091" s="125">
        <v>1000003864</v>
      </c>
      <c r="F1091" s="125" t="s">
        <v>848</v>
      </c>
      <c r="G1091">
        <v>83.93</v>
      </c>
    </row>
    <row r="1092" spans="2:7" ht="14.25" customHeight="1">
      <c r="B1092" s="23" t="s">
        <v>133</v>
      </c>
      <c r="C1092" s="63" t="s">
        <v>32</v>
      </c>
      <c r="D1092" s="64" t="s">
        <v>905</v>
      </c>
      <c r="E1092" s="64">
        <v>1000000915</v>
      </c>
      <c r="F1092" s="65" t="s">
        <v>906</v>
      </c>
      <c r="G1092">
        <v>84</v>
      </c>
    </row>
    <row r="1093" spans="2:7" ht="14.25" customHeight="1">
      <c r="B1093" s="23" t="s">
        <v>133</v>
      </c>
      <c r="C1093" s="64" t="s">
        <v>142</v>
      </c>
      <c r="D1093" s="64" t="s">
        <v>1004</v>
      </c>
      <c r="E1093" s="64">
        <v>1000002747</v>
      </c>
      <c r="F1093" s="65" t="s">
        <v>1005</v>
      </c>
      <c r="G1093">
        <v>84</v>
      </c>
    </row>
    <row r="1094" spans="2:7" ht="14.25" customHeight="1">
      <c r="B1094" s="23" t="s">
        <v>133</v>
      </c>
      <c r="C1094" s="64" t="s">
        <v>142</v>
      </c>
      <c r="D1094" s="64" t="s">
        <v>1022</v>
      </c>
      <c r="E1094" s="64">
        <v>1000003726</v>
      </c>
      <c r="F1094" s="64" t="s">
        <v>1023</v>
      </c>
      <c r="G1094">
        <v>84</v>
      </c>
    </row>
    <row r="1095" spans="2:7" ht="14.25" customHeight="1">
      <c r="B1095" s="23" t="s">
        <v>4046</v>
      </c>
      <c r="C1095" s="64" t="s">
        <v>91</v>
      </c>
      <c r="D1095" s="64" t="s">
        <v>2405</v>
      </c>
      <c r="E1095" s="64">
        <v>1000003700</v>
      </c>
      <c r="F1095" s="64" t="s">
        <v>2406</v>
      </c>
      <c r="G1095">
        <v>85.2</v>
      </c>
    </row>
    <row r="1096" spans="2:7" ht="14.25" customHeight="1">
      <c r="B1096" s="23" t="s">
        <v>133</v>
      </c>
      <c r="C1096" s="64" t="s">
        <v>145</v>
      </c>
      <c r="D1096" s="64" t="s">
        <v>214</v>
      </c>
      <c r="E1096" s="64">
        <v>1000000717</v>
      </c>
      <c r="F1096" s="65" t="s">
        <v>215</v>
      </c>
      <c r="G1096">
        <v>86</v>
      </c>
    </row>
    <row r="1097" spans="2:7" ht="14.25" customHeight="1">
      <c r="B1097" s="23" t="s">
        <v>133</v>
      </c>
      <c r="C1097" s="63" t="s">
        <v>27</v>
      </c>
      <c r="D1097" s="64" t="s">
        <v>785</v>
      </c>
      <c r="E1097" s="64">
        <v>1000000740</v>
      </c>
      <c r="F1097" s="65" t="s">
        <v>786</v>
      </c>
      <c r="G1097">
        <v>86.15</v>
      </c>
    </row>
    <row r="1098" spans="2:7" ht="14.25" customHeight="1">
      <c r="B1098" s="23" t="s">
        <v>130</v>
      </c>
      <c r="C1098" s="64" t="s">
        <v>120</v>
      </c>
      <c r="D1098" s="64" t="s">
        <v>2756</v>
      </c>
      <c r="E1098" s="64">
        <v>1000001174</v>
      </c>
      <c r="F1098" s="65" t="s">
        <v>2757</v>
      </c>
      <c r="G1098">
        <v>86.9</v>
      </c>
    </row>
    <row r="1099" spans="2:7" ht="14.25" customHeight="1">
      <c r="B1099" s="23" t="s">
        <v>134</v>
      </c>
      <c r="C1099" s="64" t="s">
        <v>81</v>
      </c>
      <c r="D1099" s="64" t="s">
        <v>3734</v>
      </c>
      <c r="E1099" s="64">
        <v>1000000128</v>
      </c>
      <c r="F1099" s="65" t="s">
        <v>3735</v>
      </c>
      <c r="G1099">
        <v>87.1</v>
      </c>
    </row>
    <row r="1100" spans="2:7" ht="14.25" customHeight="1">
      <c r="B1100" s="24" t="s">
        <v>134</v>
      </c>
      <c r="C1100" s="125" t="s">
        <v>62</v>
      </c>
      <c r="D1100" s="125" t="s">
        <v>1586</v>
      </c>
      <c r="E1100" s="125">
        <v>1000004085</v>
      </c>
      <c r="F1100" s="125" t="s">
        <v>1587</v>
      </c>
      <c r="G1100">
        <v>87.63</v>
      </c>
    </row>
    <row r="1101" spans="2:7" ht="14.25" customHeight="1">
      <c r="B1101" s="23" t="s">
        <v>133</v>
      </c>
      <c r="C1101" s="64" t="s">
        <v>141</v>
      </c>
      <c r="D1101" s="64" t="s">
        <v>967</v>
      </c>
      <c r="E1101" s="64">
        <v>1000002392</v>
      </c>
      <c r="F1101" s="65" t="s">
        <v>968</v>
      </c>
      <c r="G1101">
        <v>88</v>
      </c>
    </row>
    <row r="1102" spans="2:7" ht="14.25" customHeight="1">
      <c r="B1102" s="23" t="s">
        <v>133</v>
      </c>
      <c r="C1102" s="64" t="s">
        <v>37</v>
      </c>
      <c r="D1102" s="64" t="s">
        <v>1078</v>
      </c>
      <c r="E1102" s="64">
        <v>1000003186</v>
      </c>
      <c r="F1102" s="64" t="s">
        <v>1079</v>
      </c>
      <c r="G1102">
        <v>88</v>
      </c>
    </row>
    <row r="1103" spans="2:7" ht="14.25" customHeight="1">
      <c r="B1103" s="23" t="s">
        <v>134</v>
      </c>
      <c r="C1103" s="64" t="s">
        <v>74</v>
      </c>
      <c r="D1103" s="64" t="s">
        <v>1905</v>
      </c>
      <c r="E1103" s="64">
        <v>1000000042</v>
      </c>
      <c r="F1103" s="65" t="s">
        <v>1906</v>
      </c>
      <c r="G1103">
        <v>88</v>
      </c>
    </row>
    <row r="1104" spans="2:7" ht="14.25" customHeight="1">
      <c r="B1104" s="24" t="s">
        <v>134</v>
      </c>
      <c r="C1104" s="64" t="s">
        <v>79</v>
      </c>
      <c r="D1104" s="125" t="s">
        <v>2247</v>
      </c>
      <c r="E1104" s="125">
        <v>1000003889</v>
      </c>
      <c r="F1104" s="125" t="s">
        <v>2248</v>
      </c>
      <c r="G1104">
        <v>88.05</v>
      </c>
    </row>
    <row r="1105" spans="2:7" ht="14.25" customHeight="1">
      <c r="B1105" s="128" t="s">
        <v>130</v>
      </c>
      <c r="C1105" s="127" t="s">
        <v>108</v>
      </c>
      <c r="D1105" s="127" t="s">
        <v>3228</v>
      </c>
      <c r="E1105" s="127">
        <v>1000004419</v>
      </c>
      <c r="F1105" s="127" t="s">
        <v>3229</v>
      </c>
      <c r="G1105">
        <v>88.3333333333333</v>
      </c>
    </row>
    <row r="1106" spans="2:7" ht="14.25" customHeight="1">
      <c r="B1106" s="23" t="s">
        <v>133</v>
      </c>
      <c r="C1106" s="63" t="s">
        <v>29</v>
      </c>
      <c r="D1106" s="64" t="s">
        <v>817</v>
      </c>
      <c r="E1106" s="64">
        <v>1000001069</v>
      </c>
      <c r="F1106" s="65" t="s">
        <v>818</v>
      </c>
      <c r="G1106">
        <v>88.5</v>
      </c>
    </row>
    <row r="1107" spans="2:7" ht="14.25" customHeight="1">
      <c r="B1107" s="23" t="s">
        <v>133</v>
      </c>
      <c r="C1107" s="63" t="s">
        <v>32</v>
      </c>
      <c r="D1107" s="64" t="s">
        <v>895</v>
      </c>
      <c r="E1107" s="64">
        <v>1000000471</v>
      </c>
      <c r="F1107" s="65" t="s">
        <v>896</v>
      </c>
      <c r="G1107">
        <v>88.88</v>
      </c>
    </row>
    <row r="1108" spans="2:7" ht="14.25" customHeight="1">
      <c r="B1108" s="23" t="s">
        <v>134</v>
      </c>
      <c r="C1108" s="64" t="s">
        <v>61</v>
      </c>
      <c r="D1108" s="64" t="s">
        <v>1466</v>
      </c>
      <c r="E1108" s="64">
        <v>1000000181</v>
      </c>
      <c r="F1108" s="65" t="s">
        <v>1467</v>
      </c>
      <c r="G1108">
        <v>88.9</v>
      </c>
    </row>
    <row r="1109" spans="2:7" ht="14.25" customHeight="1">
      <c r="B1109" s="23" t="s">
        <v>133</v>
      </c>
      <c r="C1109" s="64" t="s">
        <v>37</v>
      </c>
      <c r="D1109" s="64" t="s">
        <v>1054</v>
      </c>
      <c r="E1109" s="64">
        <v>1000000393</v>
      </c>
      <c r="F1109" s="65" t="s">
        <v>1055</v>
      </c>
      <c r="G1109">
        <v>89</v>
      </c>
    </row>
    <row r="1110" spans="2:7" ht="14.25" customHeight="1">
      <c r="B1110" s="23" t="s">
        <v>130</v>
      </c>
      <c r="C1110" s="64" t="s">
        <v>108</v>
      </c>
      <c r="D1110" s="64" t="s">
        <v>2678</v>
      </c>
      <c r="E1110" s="64">
        <v>1000002006</v>
      </c>
      <c r="F1110" s="65" t="s">
        <v>2679</v>
      </c>
      <c r="G1110">
        <v>89</v>
      </c>
    </row>
    <row r="1111" spans="2:7" ht="14.25" customHeight="1">
      <c r="B1111" s="23" t="s">
        <v>133</v>
      </c>
      <c r="C1111" s="63" t="s">
        <v>27</v>
      </c>
      <c r="D1111" s="64" t="s">
        <v>841</v>
      </c>
      <c r="E1111" s="64">
        <v>1000003663</v>
      </c>
      <c r="F1111" s="64" t="s">
        <v>842</v>
      </c>
      <c r="G1111">
        <v>89.03</v>
      </c>
    </row>
    <row r="1112" spans="2:7" ht="14.25" customHeight="1">
      <c r="B1112" s="24" t="s">
        <v>133</v>
      </c>
      <c r="C1112" s="63" t="s">
        <v>27</v>
      </c>
      <c r="D1112" s="125" t="s">
        <v>851</v>
      </c>
      <c r="E1112" s="125">
        <v>1000003900</v>
      </c>
      <c r="F1112" s="125" t="s">
        <v>852</v>
      </c>
      <c r="G1112">
        <v>89.5</v>
      </c>
    </row>
    <row r="1113" spans="2:7" ht="14.25" customHeight="1">
      <c r="B1113" s="23" t="s">
        <v>134</v>
      </c>
      <c r="C1113" s="64" t="s">
        <v>74</v>
      </c>
      <c r="D1113" s="64" t="s">
        <v>1885</v>
      </c>
      <c r="E1113" s="64">
        <v>1000000060</v>
      </c>
      <c r="F1113" s="65" t="s">
        <v>1886</v>
      </c>
      <c r="G1113">
        <v>89.7</v>
      </c>
    </row>
    <row r="1114" spans="2:7" ht="14.25" customHeight="1">
      <c r="B1114" s="23" t="s">
        <v>130</v>
      </c>
      <c r="C1114" s="64" t="s">
        <v>122</v>
      </c>
      <c r="D1114" s="64" t="s">
        <v>2806</v>
      </c>
      <c r="E1114" s="64">
        <v>1000003280</v>
      </c>
      <c r="F1114" s="65" t="s">
        <v>2807</v>
      </c>
      <c r="G1114">
        <v>89.9</v>
      </c>
    </row>
    <row r="1115" spans="2:7" ht="14.25" customHeight="1">
      <c r="B1115" s="23" t="s">
        <v>133</v>
      </c>
      <c r="C1115" s="63" t="s">
        <v>24</v>
      </c>
      <c r="D1115" s="64" t="s">
        <v>687</v>
      </c>
      <c r="E1115" s="64">
        <v>1000001035</v>
      </c>
      <c r="F1115" s="65" t="s">
        <v>688</v>
      </c>
      <c r="G1115">
        <v>90</v>
      </c>
    </row>
    <row r="1116" spans="2:7" ht="14.25" customHeight="1">
      <c r="B1116" s="23" t="s">
        <v>133</v>
      </c>
      <c r="C1116" s="63" t="s">
        <v>30</v>
      </c>
      <c r="D1116" s="64" t="s">
        <v>4308</v>
      </c>
      <c r="E1116" s="64">
        <v>1000002731</v>
      </c>
      <c r="F1116" s="64" t="s">
        <v>4309</v>
      </c>
      <c r="G1116">
        <v>90</v>
      </c>
    </row>
    <row r="1117" spans="2:7" ht="14.25" customHeight="1">
      <c r="B1117" s="23" t="s">
        <v>133</v>
      </c>
      <c r="C1117" s="64" t="s">
        <v>37</v>
      </c>
      <c r="D1117" s="64" t="s">
        <v>1042</v>
      </c>
      <c r="E1117" s="64">
        <v>1000000423</v>
      </c>
      <c r="F1117" s="65" t="s">
        <v>1043</v>
      </c>
      <c r="G1117">
        <v>90</v>
      </c>
    </row>
    <row r="1118" spans="2:7" ht="14.25" customHeight="1">
      <c r="B1118" s="23" t="s">
        <v>133</v>
      </c>
      <c r="C1118" s="64" t="s">
        <v>48</v>
      </c>
      <c r="D1118" s="64" t="s">
        <v>1275</v>
      </c>
      <c r="E1118" s="64">
        <v>1000001047</v>
      </c>
      <c r="F1118" s="65" t="s">
        <v>1276</v>
      </c>
      <c r="G1118">
        <v>90</v>
      </c>
    </row>
    <row r="1119" spans="2:7" ht="14.25" customHeight="1">
      <c r="B1119" s="23" t="s">
        <v>134</v>
      </c>
      <c r="C1119" s="63" t="s">
        <v>69</v>
      </c>
      <c r="D1119" s="64" t="s">
        <v>1720</v>
      </c>
      <c r="E1119" s="64">
        <v>1000002627</v>
      </c>
      <c r="F1119" s="65" t="s">
        <v>1721</v>
      </c>
      <c r="G1119">
        <v>90</v>
      </c>
    </row>
    <row r="1120" spans="2:7" ht="14.25" customHeight="1">
      <c r="B1120" s="23" t="s">
        <v>4046</v>
      </c>
      <c r="C1120" s="64" t="s">
        <v>91</v>
      </c>
      <c r="D1120" s="64" t="s">
        <v>2403</v>
      </c>
      <c r="E1120" s="64">
        <v>1000002535</v>
      </c>
      <c r="F1120" s="65" t="s">
        <v>2404</v>
      </c>
      <c r="G1120">
        <v>90</v>
      </c>
    </row>
    <row r="1121" spans="2:7" ht="14.25" customHeight="1">
      <c r="B1121" s="23" t="s">
        <v>4046</v>
      </c>
      <c r="C1121" s="64" t="s">
        <v>101</v>
      </c>
      <c r="D1121" s="64" t="s">
        <v>2508</v>
      </c>
      <c r="E1121" s="64">
        <v>1000001938</v>
      </c>
      <c r="F1121" s="65" t="s">
        <v>2509</v>
      </c>
      <c r="G1121">
        <v>90</v>
      </c>
    </row>
    <row r="1122" spans="2:7" ht="14.25" customHeight="1">
      <c r="B1122" s="24" t="s">
        <v>134</v>
      </c>
      <c r="C1122" s="125" t="s">
        <v>71</v>
      </c>
      <c r="D1122" s="125" t="s">
        <v>2900</v>
      </c>
      <c r="E1122" s="125">
        <v>1000004133</v>
      </c>
      <c r="F1122" s="125" t="s">
        <v>2901</v>
      </c>
      <c r="G1122">
        <v>90</v>
      </c>
    </row>
    <row r="1123" spans="2:7" ht="14.25" customHeight="1">
      <c r="B1123" s="24" t="s">
        <v>134</v>
      </c>
      <c r="C1123" s="63" t="s">
        <v>65</v>
      </c>
      <c r="D1123" s="125" t="s">
        <v>2902</v>
      </c>
      <c r="E1123" s="125">
        <v>1000004132</v>
      </c>
      <c r="F1123" s="125" t="s">
        <v>2903</v>
      </c>
      <c r="G1123">
        <v>90</v>
      </c>
    </row>
    <row r="1124" spans="2:7" ht="14.25" customHeight="1">
      <c r="B1124" s="23" t="s">
        <v>4046</v>
      </c>
      <c r="C1124" s="64" t="s">
        <v>95</v>
      </c>
      <c r="D1124" s="64" t="s">
        <v>3596</v>
      </c>
      <c r="E1124" s="64">
        <v>1000001383</v>
      </c>
      <c r="F1124" s="65" t="s">
        <v>4310</v>
      </c>
      <c r="G1124">
        <v>90.06</v>
      </c>
    </row>
    <row r="1125" spans="2:7" ht="14.25" customHeight="1">
      <c r="B1125" s="23" t="s">
        <v>134</v>
      </c>
      <c r="C1125" s="64" t="s">
        <v>58</v>
      </c>
      <c r="D1125" s="64" t="s">
        <v>1406</v>
      </c>
      <c r="E1125" s="64">
        <v>1000003799</v>
      </c>
      <c r="F1125" s="64" t="s">
        <v>1407</v>
      </c>
      <c r="G1125">
        <v>90.5</v>
      </c>
    </row>
    <row r="1126" spans="2:7" ht="14.25" customHeight="1">
      <c r="B1126" s="23" t="s">
        <v>134</v>
      </c>
      <c r="C1126" s="64" t="s">
        <v>67</v>
      </c>
      <c r="D1126" s="64" t="s">
        <v>1787</v>
      </c>
      <c r="E1126" s="64">
        <v>1000000530</v>
      </c>
      <c r="F1126" s="65" t="s">
        <v>1788</v>
      </c>
      <c r="G1126">
        <v>90.5</v>
      </c>
    </row>
    <row r="1127" spans="2:7" ht="14.25" customHeight="1">
      <c r="B1127" s="23" t="s">
        <v>134</v>
      </c>
      <c r="C1127" s="64" t="s">
        <v>78</v>
      </c>
      <c r="D1127" s="64" t="s">
        <v>2050</v>
      </c>
      <c r="E1127" s="64">
        <v>1000002612</v>
      </c>
      <c r="F1127" s="65" t="s">
        <v>2051</v>
      </c>
      <c r="G1127">
        <v>90.65</v>
      </c>
    </row>
    <row r="1128" spans="2:7" ht="14.25" customHeight="1">
      <c r="B1128" s="23" t="s">
        <v>134</v>
      </c>
      <c r="C1128" s="64" t="s">
        <v>71</v>
      </c>
      <c r="D1128" s="64" t="s">
        <v>2279</v>
      </c>
      <c r="E1128" s="64">
        <v>1000001089</v>
      </c>
      <c r="F1128" s="65" t="s">
        <v>2280</v>
      </c>
      <c r="G1128">
        <v>91</v>
      </c>
    </row>
    <row r="1129" spans="2:7" ht="14.25" customHeight="1">
      <c r="B1129" s="128" t="s">
        <v>4046</v>
      </c>
      <c r="C1129" s="127" t="s">
        <v>93</v>
      </c>
      <c r="D1129" s="127" t="s">
        <v>3195</v>
      </c>
      <c r="E1129" s="127">
        <v>1000004398</v>
      </c>
      <c r="F1129" s="127" t="s">
        <v>3196</v>
      </c>
      <c r="G1129">
        <v>91</v>
      </c>
    </row>
    <row r="1130" spans="2:7" ht="14.25" customHeight="1">
      <c r="B1130" s="24" t="s">
        <v>134</v>
      </c>
      <c r="C1130" s="125" t="s">
        <v>64</v>
      </c>
      <c r="D1130" s="125" t="s">
        <v>1618</v>
      </c>
      <c r="E1130" s="125">
        <v>1000004086</v>
      </c>
      <c r="F1130" s="125" t="s">
        <v>1619</v>
      </c>
      <c r="G1130">
        <v>91.24</v>
      </c>
    </row>
    <row r="1131" spans="2:7" ht="14.25" customHeight="1">
      <c r="B1131" s="23" t="s">
        <v>134</v>
      </c>
      <c r="C1131" s="64" t="s">
        <v>77</v>
      </c>
      <c r="D1131" s="64" t="s">
        <v>1970</v>
      </c>
      <c r="E1131" s="64">
        <v>1000001103</v>
      </c>
      <c r="F1131" s="65" t="s">
        <v>1971</v>
      </c>
      <c r="G1131">
        <v>91.4</v>
      </c>
    </row>
    <row r="1132" spans="2:7" ht="14.25" customHeight="1">
      <c r="B1132" s="23" t="s">
        <v>4046</v>
      </c>
      <c r="C1132" s="125" t="s">
        <v>101</v>
      </c>
      <c r="D1132" s="125" t="s">
        <v>2552</v>
      </c>
      <c r="E1132" s="125">
        <v>1000003957</v>
      </c>
      <c r="F1132" s="125" t="s">
        <v>2553</v>
      </c>
      <c r="G1132">
        <v>91.4</v>
      </c>
    </row>
    <row r="1133" spans="2:7" ht="14.25" customHeight="1">
      <c r="B1133" s="24" t="s">
        <v>133</v>
      </c>
      <c r="C1133" s="63" t="s">
        <v>25</v>
      </c>
      <c r="D1133" s="125" t="s">
        <v>737</v>
      </c>
      <c r="E1133" s="125">
        <v>1000003942</v>
      </c>
      <c r="F1133" s="125" t="s">
        <v>738</v>
      </c>
      <c r="G1133">
        <v>91.8</v>
      </c>
    </row>
    <row r="1134" spans="2:7" ht="14.25" customHeight="1">
      <c r="B1134" s="23" t="s">
        <v>133</v>
      </c>
      <c r="C1134" s="63" t="s">
        <v>24</v>
      </c>
      <c r="D1134" s="64" t="s">
        <v>703</v>
      </c>
      <c r="E1134" s="64">
        <v>1000002750</v>
      </c>
      <c r="F1134" s="64" t="s">
        <v>704</v>
      </c>
      <c r="G1134">
        <v>92</v>
      </c>
    </row>
    <row r="1135" spans="2:7" ht="14.25" customHeight="1">
      <c r="B1135" s="23" t="s">
        <v>133</v>
      </c>
      <c r="C1135" s="64" t="s">
        <v>43</v>
      </c>
      <c r="D1135" s="64" t="s">
        <v>224</v>
      </c>
      <c r="E1135" s="64">
        <v>1000003134</v>
      </c>
      <c r="F1135" s="64" t="s">
        <v>225</v>
      </c>
      <c r="G1135">
        <v>92.1</v>
      </c>
    </row>
    <row r="1136" spans="2:7" ht="14.25" customHeight="1">
      <c r="B1136" s="23" t="s">
        <v>134</v>
      </c>
      <c r="C1136" s="64" t="s">
        <v>67</v>
      </c>
      <c r="D1136" s="64" t="s">
        <v>1834</v>
      </c>
      <c r="E1136" s="64">
        <v>1000003443</v>
      </c>
      <c r="F1136" s="64" t="s">
        <v>1835</v>
      </c>
      <c r="G1136">
        <v>92.4</v>
      </c>
    </row>
    <row r="1137" spans="2:7" ht="14.25" customHeight="1">
      <c r="B1137" s="23" t="s">
        <v>134</v>
      </c>
      <c r="C1137" s="64" t="s">
        <v>58</v>
      </c>
      <c r="D1137" s="64" t="s">
        <v>1389</v>
      </c>
      <c r="E1137" s="64">
        <v>1000000284</v>
      </c>
      <c r="F1137" s="65" t="s">
        <v>1390</v>
      </c>
      <c r="G1137">
        <v>92.9</v>
      </c>
    </row>
    <row r="1138" spans="2:7" ht="14.25" customHeight="1">
      <c r="B1138" s="23" t="s">
        <v>133</v>
      </c>
      <c r="C1138" s="63" t="s">
        <v>32</v>
      </c>
      <c r="D1138" s="64" t="s">
        <v>881</v>
      </c>
      <c r="E1138" s="64">
        <v>1000000455</v>
      </c>
      <c r="F1138" s="65" t="s">
        <v>882</v>
      </c>
      <c r="G1138">
        <v>93</v>
      </c>
    </row>
    <row r="1139" spans="2:7" ht="14.25" customHeight="1">
      <c r="B1139" s="23" t="s">
        <v>133</v>
      </c>
      <c r="C1139" s="63" t="s">
        <v>30</v>
      </c>
      <c r="D1139" s="64" t="s">
        <v>913</v>
      </c>
      <c r="E1139" s="64">
        <v>1000000930</v>
      </c>
      <c r="F1139" s="65" t="s">
        <v>914</v>
      </c>
      <c r="G1139">
        <v>93</v>
      </c>
    </row>
    <row r="1140" spans="2:7" ht="14.25" customHeight="1">
      <c r="B1140" s="23" t="s">
        <v>134</v>
      </c>
      <c r="C1140" s="64" t="s">
        <v>74</v>
      </c>
      <c r="D1140" s="64" t="s">
        <v>1856</v>
      </c>
      <c r="E1140" s="64">
        <v>1000000825</v>
      </c>
      <c r="F1140" s="65" t="s">
        <v>1857</v>
      </c>
      <c r="G1140">
        <v>93.06</v>
      </c>
    </row>
    <row r="1141" spans="2:7" ht="14.25" customHeight="1">
      <c r="B1141" s="23" t="s">
        <v>134</v>
      </c>
      <c r="C1141" s="64" t="s">
        <v>62</v>
      </c>
      <c r="D1141" s="64" t="s">
        <v>1566</v>
      </c>
      <c r="E1141" s="64">
        <v>1000000842</v>
      </c>
      <c r="F1141" s="65" t="s">
        <v>1567</v>
      </c>
      <c r="G1141">
        <v>93.85</v>
      </c>
    </row>
    <row r="1142" spans="2:7" ht="14.25" customHeight="1">
      <c r="B1142" s="23" t="s">
        <v>134</v>
      </c>
      <c r="C1142" s="64" t="s">
        <v>61</v>
      </c>
      <c r="D1142" s="64" t="s">
        <v>1498</v>
      </c>
      <c r="E1142" s="64">
        <v>1000003325</v>
      </c>
      <c r="F1142" s="64" t="s">
        <v>1499</v>
      </c>
      <c r="G1142">
        <v>94</v>
      </c>
    </row>
    <row r="1143" spans="2:7" ht="14.25" customHeight="1">
      <c r="B1143" s="24" t="s">
        <v>130</v>
      </c>
      <c r="C1143" s="125" t="s">
        <v>108</v>
      </c>
      <c r="D1143" s="125" t="s">
        <v>2698</v>
      </c>
      <c r="E1143" s="125">
        <v>1000003922</v>
      </c>
      <c r="F1143" s="125" t="s">
        <v>2699</v>
      </c>
      <c r="G1143">
        <v>94.1</v>
      </c>
    </row>
    <row r="1144" spans="2:7" ht="14.25" customHeight="1">
      <c r="B1144" s="128" t="s">
        <v>131</v>
      </c>
      <c r="C1144" s="127" t="s">
        <v>101</v>
      </c>
      <c r="D1144" s="127" t="s">
        <v>3109</v>
      </c>
      <c r="E1144" s="127">
        <v>1000004318</v>
      </c>
      <c r="F1144" s="127" t="s">
        <v>3110</v>
      </c>
      <c r="G1144">
        <v>94.2</v>
      </c>
    </row>
    <row r="1145" spans="2:7" ht="14.25" customHeight="1">
      <c r="B1145" s="24" t="s">
        <v>133</v>
      </c>
      <c r="C1145" s="63" t="s">
        <v>29</v>
      </c>
      <c r="D1145" s="125" t="s">
        <v>845</v>
      </c>
      <c r="E1145" s="125">
        <v>1000003841</v>
      </c>
      <c r="F1145" s="125" t="s">
        <v>846</v>
      </c>
      <c r="G1145">
        <v>95</v>
      </c>
    </row>
    <row r="1146" spans="2:7" ht="14.25" customHeight="1">
      <c r="B1146" s="23" t="s">
        <v>133</v>
      </c>
      <c r="C1146" s="64" t="s">
        <v>43</v>
      </c>
      <c r="D1146" s="64" t="s">
        <v>1160</v>
      </c>
      <c r="E1146" s="64">
        <v>1000000820</v>
      </c>
      <c r="F1146" s="65" t="s">
        <v>1161</v>
      </c>
      <c r="G1146">
        <v>95.4</v>
      </c>
    </row>
    <row r="1147" spans="2:7" ht="14.25" customHeight="1">
      <c r="B1147" s="23" t="s">
        <v>134</v>
      </c>
      <c r="C1147" s="64" t="s">
        <v>74</v>
      </c>
      <c r="D1147" s="64" t="s">
        <v>1909</v>
      </c>
      <c r="E1147" s="64">
        <v>1000000062</v>
      </c>
      <c r="F1147" s="65" t="s">
        <v>1910</v>
      </c>
      <c r="G1147">
        <v>95.48</v>
      </c>
    </row>
    <row r="1148" spans="2:7" ht="14.25" customHeight="1">
      <c r="B1148" s="23" t="s">
        <v>134</v>
      </c>
      <c r="C1148" s="64" t="s">
        <v>74</v>
      </c>
      <c r="D1148" s="64" t="s">
        <v>1863</v>
      </c>
      <c r="E1148" s="64">
        <v>1000000048</v>
      </c>
      <c r="F1148" s="65" t="s">
        <v>1864</v>
      </c>
      <c r="G1148">
        <v>95.54</v>
      </c>
    </row>
    <row r="1149" spans="2:7" ht="14.25" customHeight="1">
      <c r="B1149" s="23" t="s">
        <v>4046</v>
      </c>
      <c r="C1149" s="64" t="s">
        <v>140</v>
      </c>
      <c r="D1149" s="64" t="s">
        <v>2373</v>
      </c>
      <c r="E1149" s="64">
        <v>1000002982</v>
      </c>
      <c r="F1149" s="65" t="s">
        <v>2374</v>
      </c>
      <c r="G1149">
        <v>95.8</v>
      </c>
    </row>
    <row r="1150" spans="2:7" ht="14.25" customHeight="1">
      <c r="B1150" s="23" t="s">
        <v>130</v>
      </c>
      <c r="C1150" s="64" t="s">
        <v>120</v>
      </c>
      <c r="D1150" s="64" t="s">
        <v>2752</v>
      </c>
      <c r="E1150" s="64">
        <v>1000001170</v>
      </c>
      <c r="F1150" s="65" t="s">
        <v>2753</v>
      </c>
      <c r="G1150">
        <v>96</v>
      </c>
    </row>
    <row r="1151" spans="2:7" ht="14.25" customHeight="1">
      <c r="B1151" s="23" t="s">
        <v>133</v>
      </c>
      <c r="C1151" s="64" t="s">
        <v>144</v>
      </c>
      <c r="D1151" s="64" t="s">
        <v>2928</v>
      </c>
      <c r="E1151" s="64">
        <v>1000004155</v>
      </c>
      <c r="F1151" s="65" t="s">
        <v>2929</v>
      </c>
      <c r="G1151">
        <v>96</v>
      </c>
    </row>
    <row r="1152" spans="2:7" ht="14.25" customHeight="1">
      <c r="B1152" s="23" t="s">
        <v>133</v>
      </c>
      <c r="C1152" s="63" t="s">
        <v>32</v>
      </c>
      <c r="D1152" s="64" t="s">
        <v>903</v>
      </c>
      <c r="E1152" s="64">
        <v>1000000472</v>
      </c>
      <c r="F1152" s="65" t="s">
        <v>904</v>
      </c>
      <c r="G1152">
        <v>96.14</v>
      </c>
    </row>
    <row r="1153" spans="2:7" ht="14.25" customHeight="1">
      <c r="B1153" s="23" t="s">
        <v>134</v>
      </c>
      <c r="C1153" s="64" t="s">
        <v>74</v>
      </c>
      <c r="D1153" s="64" t="s">
        <v>1901</v>
      </c>
      <c r="E1153" s="64">
        <v>1000002391</v>
      </c>
      <c r="F1153" s="65" t="s">
        <v>1902</v>
      </c>
      <c r="G1153">
        <v>96.15</v>
      </c>
    </row>
    <row r="1154" spans="2:7" ht="14.25" customHeight="1">
      <c r="B1154" s="23" t="s">
        <v>133</v>
      </c>
      <c r="C1154" s="64" t="s">
        <v>142</v>
      </c>
      <c r="D1154" s="64" t="s">
        <v>190</v>
      </c>
      <c r="E1154" s="64">
        <v>1000000097</v>
      </c>
      <c r="F1154" s="65" t="s">
        <v>191</v>
      </c>
      <c r="G1154">
        <v>96.95</v>
      </c>
    </row>
    <row r="1155" spans="2:7" ht="14.25" customHeight="1">
      <c r="B1155" s="24" t="s">
        <v>133</v>
      </c>
      <c r="C1155" s="125" t="s">
        <v>143</v>
      </c>
      <c r="D1155" s="125" t="s">
        <v>1214</v>
      </c>
      <c r="E1155" s="125">
        <v>1000004016</v>
      </c>
      <c r="F1155" s="125" t="s">
        <v>1215</v>
      </c>
      <c r="G1155">
        <v>97</v>
      </c>
    </row>
    <row r="1156" spans="2:7" ht="14.25" customHeight="1">
      <c r="B1156" s="23" t="s">
        <v>133</v>
      </c>
      <c r="C1156" s="64" t="s">
        <v>47</v>
      </c>
      <c r="D1156" s="64" t="s">
        <v>1243</v>
      </c>
      <c r="E1156" s="64">
        <v>1000003521</v>
      </c>
      <c r="F1156" s="64" t="s">
        <v>1244</v>
      </c>
      <c r="G1156">
        <v>97</v>
      </c>
    </row>
    <row r="1157" spans="2:7" ht="14.25" customHeight="1">
      <c r="B1157" s="23" t="s">
        <v>133</v>
      </c>
      <c r="C1157" s="64" t="s">
        <v>47</v>
      </c>
      <c r="D1157" s="64" t="s">
        <v>2995</v>
      </c>
      <c r="E1157" s="64">
        <v>1000004197</v>
      </c>
      <c r="F1157" s="65" t="s">
        <v>2996</v>
      </c>
      <c r="G1157">
        <v>97.25</v>
      </c>
    </row>
    <row r="1158" spans="2:7" ht="14.25" customHeight="1">
      <c r="B1158" s="23" t="s">
        <v>134</v>
      </c>
      <c r="C1158" s="64" t="s">
        <v>73</v>
      </c>
      <c r="D1158" s="64" t="s">
        <v>2301</v>
      </c>
      <c r="E1158" s="64">
        <v>1000000781</v>
      </c>
      <c r="F1158" s="65" t="s">
        <v>2302</v>
      </c>
      <c r="G1158">
        <v>97.31</v>
      </c>
    </row>
    <row r="1159" spans="2:7" ht="14.25" customHeight="1">
      <c r="B1159" s="23" t="s">
        <v>134</v>
      </c>
      <c r="C1159" s="64" t="s">
        <v>58</v>
      </c>
      <c r="D1159" s="64" t="s">
        <v>1418</v>
      </c>
      <c r="E1159" s="64">
        <v>1000002763</v>
      </c>
      <c r="F1159" s="65" t="s">
        <v>1419</v>
      </c>
      <c r="G1159">
        <v>97.55</v>
      </c>
    </row>
    <row r="1160" spans="2:7" ht="14.25" customHeight="1">
      <c r="B1160" s="23" t="s">
        <v>133</v>
      </c>
      <c r="C1160" s="64" t="s">
        <v>47</v>
      </c>
      <c r="D1160" s="64" t="s">
        <v>1229</v>
      </c>
      <c r="E1160" s="64">
        <v>1000001077</v>
      </c>
      <c r="F1160" s="65" t="s">
        <v>1230</v>
      </c>
      <c r="G1160">
        <v>98</v>
      </c>
    </row>
    <row r="1161" spans="2:7" ht="14.25" customHeight="1">
      <c r="B1161" s="23" t="s">
        <v>134</v>
      </c>
      <c r="C1161" s="63" t="s">
        <v>69</v>
      </c>
      <c r="D1161" s="64" t="s">
        <v>1654</v>
      </c>
      <c r="E1161" s="64">
        <v>1000000492</v>
      </c>
      <c r="F1161" s="65" t="s">
        <v>1655</v>
      </c>
      <c r="G1161">
        <v>98</v>
      </c>
    </row>
    <row r="1162" spans="2:7" ht="14.25" customHeight="1">
      <c r="B1162" s="23" t="s">
        <v>4046</v>
      </c>
      <c r="C1162" s="64" t="s">
        <v>101</v>
      </c>
      <c r="D1162" s="64" t="s">
        <v>2502</v>
      </c>
      <c r="E1162" s="64">
        <v>1000001952</v>
      </c>
      <c r="F1162" s="65" t="s">
        <v>2503</v>
      </c>
      <c r="G1162">
        <v>98.8</v>
      </c>
    </row>
    <row r="1163" spans="2:7" ht="14.25" customHeight="1">
      <c r="B1163" s="23" t="s">
        <v>4046</v>
      </c>
      <c r="C1163" s="64" t="s">
        <v>97</v>
      </c>
      <c r="D1163" s="64" t="s">
        <v>2626</v>
      </c>
      <c r="E1163" s="64">
        <v>1000001369</v>
      </c>
      <c r="F1163" s="65" t="s">
        <v>2627</v>
      </c>
      <c r="G1163">
        <v>98.95</v>
      </c>
    </row>
    <row r="1164" spans="2:7" ht="14.25" customHeight="1">
      <c r="B1164" s="23" t="s">
        <v>133</v>
      </c>
      <c r="C1164" s="64" t="s">
        <v>43</v>
      </c>
      <c r="D1164" s="64" t="s">
        <v>1152</v>
      </c>
      <c r="E1164" s="64">
        <v>1000000247</v>
      </c>
      <c r="F1164" s="65" t="s">
        <v>1153</v>
      </c>
      <c r="G1164">
        <v>99</v>
      </c>
    </row>
    <row r="1165" spans="2:7" ht="14.25" customHeight="1">
      <c r="B1165" s="23" t="s">
        <v>134</v>
      </c>
      <c r="C1165" s="64" t="s">
        <v>77</v>
      </c>
      <c r="D1165" s="64" t="s">
        <v>1954</v>
      </c>
      <c r="E1165" s="64">
        <v>1000000801</v>
      </c>
      <c r="F1165" s="65" t="s">
        <v>1955</v>
      </c>
      <c r="G1165">
        <v>99.31</v>
      </c>
    </row>
    <row r="1166" spans="2:7" ht="14.25" customHeight="1">
      <c r="B1166" s="23" t="s">
        <v>4046</v>
      </c>
      <c r="C1166" s="64" t="s">
        <v>103</v>
      </c>
      <c r="D1166" s="64" t="s">
        <v>2568</v>
      </c>
      <c r="E1166" s="64">
        <v>1000001334</v>
      </c>
      <c r="F1166" s="65" t="s">
        <v>2569</v>
      </c>
      <c r="G1166">
        <v>99.8</v>
      </c>
    </row>
    <row r="1167" spans="2:7" ht="14.25" customHeight="1">
      <c r="B1167" s="23" t="s">
        <v>133</v>
      </c>
      <c r="C1167" s="63" t="s">
        <v>27</v>
      </c>
      <c r="D1167" s="64" t="s">
        <v>797</v>
      </c>
      <c r="E1167" s="64">
        <v>1000000746</v>
      </c>
      <c r="F1167" s="65" t="s">
        <v>798</v>
      </c>
      <c r="G1167">
        <v>100</v>
      </c>
    </row>
    <row r="1168" spans="2:7" ht="14.25" customHeight="1">
      <c r="B1168" s="23" t="s">
        <v>133</v>
      </c>
      <c r="C1168" s="64" t="s">
        <v>145</v>
      </c>
      <c r="D1168" s="64" t="s">
        <v>1120</v>
      </c>
      <c r="E1168" s="64">
        <v>1000002618</v>
      </c>
      <c r="F1168" s="65" t="s">
        <v>1121</v>
      </c>
      <c r="G1168">
        <v>100</v>
      </c>
    </row>
    <row r="1169" spans="2:7" ht="14.25" customHeight="1">
      <c r="B1169" s="24" t="s">
        <v>133</v>
      </c>
      <c r="C1169" s="63" t="s">
        <v>27</v>
      </c>
      <c r="D1169" s="125" t="s">
        <v>859</v>
      </c>
      <c r="E1169" s="125">
        <v>1000004005</v>
      </c>
      <c r="F1169" s="125" t="s">
        <v>860</v>
      </c>
      <c r="G1169">
        <v>100.25</v>
      </c>
    </row>
    <row r="1170" spans="2:7" ht="14.25" customHeight="1">
      <c r="B1170" s="23" t="s">
        <v>134</v>
      </c>
      <c r="C1170" s="64" t="s">
        <v>62</v>
      </c>
      <c r="D1170" s="64" t="s">
        <v>1574</v>
      </c>
      <c r="E1170" s="64">
        <v>1000003515</v>
      </c>
      <c r="F1170" s="64" t="s">
        <v>1575</v>
      </c>
      <c r="G1170">
        <v>100.8</v>
      </c>
    </row>
    <row r="1171" spans="2:7" ht="14.25" customHeight="1">
      <c r="B1171" s="24" t="s">
        <v>4046</v>
      </c>
      <c r="C1171" s="125" t="s">
        <v>91</v>
      </c>
      <c r="D1171" s="125" t="s">
        <v>2409</v>
      </c>
      <c r="E1171" s="125">
        <v>1000004007</v>
      </c>
      <c r="F1171" s="125" t="s">
        <v>2410</v>
      </c>
      <c r="G1171">
        <v>100.8</v>
      </c>
    </row>
    <row r="1172" spans="2:7" ht="14.25" customHeight="1">
      <c r="B1172" s="23" t="s">
        <v>133</v>
      </c>
      <c r="C1172" s="64" t="s">
        <v>145</v>
      </c>
      <c r="D1172" s="64" t="s">
        <v>1116</v>
      </c>
      <c r="E1172" s="64">
        <v>1000001057</v>
      </c>
      <c r="F1172" s="65" t="s">
        <v>1117</v>
      </c>
      <c r="G1172">
        <v>101</v>
      </c>
    </row>
    <row r="1173" spans="2:7" ht="14.25" customHeight="1">
      <c r="B1173" s="23" t="s">
        <v>130</v>
      </c>
      <c r="C1173" s="64" t="s">
        <v>111</v>
      </c>
      <c r="D1173" s="64" t="s">
        <v>2830</v>
      </c>
      <c r="E1173" s="64">
        <v>1000002510</v>
      </c>
      <c r="F1173" s="65" t="s">
        <v>2831</v>
      </c>
      <c r="G1173">
        <v>101</v>
      </c>
    </row>
    <row r="1174" spans="2:7" ht="14.25" customHeight="1">
      <c r="B1174" s="128" t="s">
        <v>133</v>
      </c>
      <c r="C1174" s="127" t="s">
        <v>41</v>
      </c>
      <c r="D1174" s="127" t="s">
        <v>3042</v>
      </c>
      <c r="E1174" s="127">
        <v>1000004252</v>
      </c>
      <c r="F1174" s="127" t="s">
        <v>1772</v>
      </c>
      <c r="G1174">
        <v>101</v>
      </c>
    </row>
    <row r="1175" spans="2:7" ht="14.25" customHeight="1">
      <c r="B1175" s="23" t="s">
        <v>133</v>
      </c>
      <c r="C1175" s="64" t="s">
        <v>142</v>
      </c>
      <c r="D1175" s="64" t="s">
        <v>990</v>
      </c>
      <c r="E1175" s="64">
        <v>1000000096</v>
      </c>
      <c r="F1175" s="65" t="s">
        <v>991</v>
      </c>
      <c r="G1175">
        <v>101.8</v>
      </c>
    </row>
    <row r="1176" spans="2:7" ht="14.25" customHeight="1">
      <c r="B1176" s="23" t="s">
        <v>133</v>
      </c>
      <c r="C1176" s="64" t="s">
        <v>145</v>
      </c>
      <c r="D1176" s="64" t="s">
        <v>1124</v>
      </c>
      <c r="E1176" s="64">
        <v>1000002759</v>
      </c>
      <c r="F1176" s="65" t="s">
        <v>1125</v>
      </c>
      <c r="G1176">
        <v>102</v>
      </c>
    </row>
    <row r="1177" spans="2:7" ht="14.25" customHeight="1">
      <c r="B1177" s="23" t="s">
        <v>134</v>
      </c>
      <c r="C1177" s="64" t="s">
        <v>62</v>
      </c>
      <c r="D1177" s="64" t="s">
        <v>1570</v>
      </c>
      <c r="E1177" s="64">
        <v>1000002990</v>
      </c>
      <c r="F1177" s="64" t="s">
        <v>1571</v>
      </c>
      <c r="G1177">
        <v>102</v>
      </c>
    </row>
    <row r="1178" spans="2:7" ht="14.25" customHeight="1">
      <c r="B1178" s="23" t="s">
        <v>134</v>
      </c>
      <c r="C1178" s="64" t="s">
        <v>71</v>
      </c>
      <c r="D1178" s="64" t="s">
        <v>2273</v>
      </c>
      <c r="E1178" s="64">
        <v>1000000774</v>
      </c>
      <c r="F1178" s="65" t="s">
        <v>2274</v>
      </c>
      <c r="G1178">
        <v>102</v>
      </c>
    </row>
    <row r="1179" spans="2:7" ht="14.25" customHeight="1">
      <c r="B1179" s="24" t="s">
        <v>134</v>
      </c>
      <c r="C1179" s="125" t="s">
        <v>61</v>
      </c>
      <c r="D1179" s="125" t="s">
        <v>1509</v>
      </c>
      <c r="E1179" s="125">
        <v>1000003854</v>
      </c>
      <c r="F1179" s="125" t="s">
        <v>1510</v>
      </c>
      <c r="G1179">
        <v>102.1</v>
      </c>
    </row>
    <row r="1180" spans="2:7" ht="14.25" customHeight="1">
      <c r="B1180" s="23" t="s">
        <v>134</v>
      </c>
      <c r="C1180" s="64" t="s">
        <v>62</v>
      </c>
      <c r="D1180" s="64" t="s">
        <v>1550</v>
      </c>
      <c r="E1180" s="64">
        <v>1000000313</v>
      </c>
      <c r="F1180" s="65" t="s">
        <v>1551</v>
      </c>
      <c r="G1180">
        <v>102.35</v>
      </c>
    </row>
    <row r="1181" spans="2:7" ht="14.25" customHeight="1">
      <c r="B1181" s="23" t="s">
        <v>134</v>
      </c>
      <c r="C1181" s="64" t="s">
        <v>78</v>
      </c>
      <c r="D1181" s="64" t="s">
        <v>2044</v>
      </c>
      <c r="E1181" s="64">
        <v>1000000215</v>
      </c>
      <c r="F1181" s="65" t="s">
        <v>2045</v>
      </c>
      <c r="G1181">
        <v>102.5</v>
      </c>
    </row>
    <row r="1182" spans="2:7" ht="14.25" customHeight="1">
      <c r="B1182" s="23" t="s">
        <v>133</v>
      </c>
      <c r="C1182" s="63" t="s">
        <v>29</v>
      </c>
      <c r="D1182" s="64" t="s">
        <v>837</v>
      </c>
      <c r="E1182" s="64">
        <v>1000003599</v>
      </c>
      <c r="F1182" s="64" t="s">
        <v>838</v>
      </c>
      <c r="G1182">
        <v>103</v>
      </c>
    </row>
    <row r="1183" spans="2:7" ht="14.25" customHeight="1">
      <c r="B1183" s="23" t="s">
        <v>130</v>
      </c>
      <c r="C1183" s="64" t="s">
        <v>118</v>
      </c>
      <c r="D1183" s="64" t="s">
        <v>2728</v>
      </c>
      <c r="E1183" s="64">
        <v>1000002665</v>
      </c>
      <c r="F1183" s="64" t="s">
        <v>2729</v>
      </c>
      <c r="G1183">
        <v>103</v>
      </c>
    </row>
    <row r="1184" spans="2:7" ht="14.25" customHeight="1">
      <c r="B1184" s="23" t="s">
        <v>134</v>
      </c>
      <c r="C1184" s="63" t="s">
        <v>69</v>
      </c>
      <c r="D1184" s="64" t="s">
        <v>1745</v>
      </c>
      <c r="E1184" s="64">
        <v>1000003597</v>
      </c>
      <c r="F1184" s="64" t="s">
        <v>1746</v>
      </c>
      <c r="G1184">
        <v>103.2</v>
      </c>
    </row>
    <row r="1185" spans="2:7" ht="14.25" customHeight="1">
      <c r="B1185" s="23" t="s">
        <v>133</v>
      </c>
      <c r="C1185" s="63" t="s">
        <v>24</v>
      </c>
      <c r="D1185" s="64" t="s">
        <v>653</v>
      </c>
      <c r="E1185" s="64">
        <v>1000000634</v>
      </c>
      <c r="F1185" s="65" t="s">
        <v>654</v>
      </c>
      <c r="G1185">
        <v>104</v>
      </c>
    </row>
    <row r="1186" spans="2:7" ht="14.25" customHeight="1">
      <c r="B1186" s="23" t="s">
        <v>130</v>
      </c>
      <c r="C1186" s="64" t="s">
        <v>108</v>
      </c>
      <c r="D1186" s="64" t="s">
        <v>374</v>
      </c>
      <c r="E1186" s="64">
        <v>1000001494</v>
      </c>
      <c r="F1186" s="65" t="s">
        <v>375</v>
      </c>
      <c r="G1186">
        <v>104</v>
      </c>
    </row>
    <row r="1187" spans="2:7" ht="14.25" customHeight="1">
      <c r="B1187" s="23" t="s">
        <v>4046</v>
      </c>
      <c r="C1187" s="64" t="s">
        <v>140</v>
      </c>
      <c r="D1187" s="64" t="s">
        <v>2363</v>
      </c>
      <c r="E1187" s="64">
        <v>1000001241</v>
      </c>
      <c r="F1187" s="65" t="s">
        <v>2364</v>
      </c>
      <c r="G1187">
        <v>104.2</v>
      </c>
    </row>
    <row r="1188" spans="2:7" ht="14.25" customHeight="1">
      <c r="B1188" s="23" t="s">
        <v>4046</v>
      </c>
      <c r="C1188" s="64" t="s">
        <v>97</v>
      </c>
      <c r="D1188" s="64" t="s">
        <v>2624</v>
      </c>
      <c r="E1188" s="64">
        <v>1000001357</v>
      </c>
      <c r="F1188" s="65" t="s">
        <v>2625</v>
      </c>
      <c r="G1188">
        <v>104.4</v>
      </c>
    </row>
    <row r="1189" spans="2:7" ht="14.25" customHeight="1">
      <c r="B1189" s="24" t="s">
        <v>4046</v>
      </c>
      <c r="C1189" s="125" t="s">
        <v>91</v>
      </c>
      <c r="D1189" s="125" t="s">
        <v>2411</v>
      </c>
      <c r="E1189" s="125">
        <v>1000004069</v>
      </c>
      <c r="F1189" s="125" t="s">
        <v>2412</v>
      </c>
      <c r="G1189">
        <v>104.8</v>
      </c>
    </row>
    <row r="1190" spans="2:7" ht="14.25" customHeight="1">
      <c r="B1190" s="23" t="s">
        <v>133</v>
      </c>
      <c r="C1190" s="63" t="s">
        <v>32</v>
      </c>
      <c r="D1190" s="64" t="s">
        <v>945</v>
      </c>
      <c r="E1190" s="64">
        <v>1000003763</v>
      </c>
      <c r="F1190" s="64" t="s">
        <v>946</v>
      </c>
      <c r="G1190">
        <v>105</v>
      </c>
    </row>
    <row r="1191" spans="2:7" ht="14.25" customHeight="1">
      <c r="B1191" s="23" t="s">
        <v>134</v>
      </c>
      <c r="C1191" s="64" t="s">
        <v>78</v>
      </c>
      <c r="D1191" s="64" t="s">
        <v>2046</v>
      </c>
      <c r="E1191" s="64">
        <v>1000000226</v>
      </c>
      <c r="F1191" s="65" t="s">
        <v>2047</v>
      </c>
      <c r="G1191">
        <v>105</v>
      </c>
    </row>
    <row r="1192" spans="2:7" ht="14.25" customHeight="1">
      <c r="B1192" s="23" t="s">
        <v>4046</v>
      </c>
      <c r="C1192" s="64" t="s">
        <v>105</v>
      </c>
      <c r="D1192" s="64" t="s">
        <v>2586</v>
      </c>
      <c r="E1192" s="64">
        <v>1000001609</v>
      </c>
      <c r="F1192" s="65" t="s">
        <v>2587</v>
      </c>
      <c r="G1192">
        <v>105.6</v>
      </c>
    </row>
    <row r="1193" spans="2:7" ht="14.25" customHeight="1">
      <c r="B1193" s="23" t="s">
        <v>134</v>
      </c>
      <c r="C1193" s="64" t="s">
        <v>61</v>
      </c>
      <c r="D1193" s="64" t="s">
        <v>1452</v>
      </c>
      <c r="E1193" s="64">
        <v>1000000171</v>
      </c>
      <c r="F1193" s="65" t="s">
        <v>1453</v>
      </c>
      <c r="G1193">
        <v>105.8</v>
      </c>
    </row>
    <row r="1194" spans="2:7" ht="14.25" customHeight="1">
      <c r="B1194" s="23" t="s">
        <v>133</v>
      </c>
      <c r="C1194" s="64" t="s">
        <v>47</v>
      </c>
      <c r="D1194" s="64" t="s">
        <v>1239</v>
      </c>
      <c r="E1194" s="64">
        <v>1000002748</v>
      </c>
      <c r="F1194" s="64" t="s">
        <v>1240</v>
      </c>
      <c r="G1194">
        <v>106.2</v>
      </c>
    </row>
    <row r="1195" spans="2:7" ht="14.25" customHeight="1">
      <c r="B1195" s="23" t="s">
        <v>134</v>
      </c>
      <c r="C1195" s="63" t="s">
        <v>69</v>
      </c>
      <c r="D1195" s="64" t="s">
        <v>1670</v>
      </c>
      <c r="E1195" s="64">
        <v>1000000508</v>
      </c>
      <c r="F1195" s="65" t="s">
        <v>1671</v>
      </c>
      <c r="G1195">
        <v>106.3</v>
      </c>
    </row>
    <row r="1196" spans="2:7" ht="14.25" customHeight="1">
      <c r="B1196" s="23" t="s">
        <v>134</v>
      </c>
      <c r="C1196" s="64" t="s">
        <v>78</v>
      </c>
      <c r="D1196" s="64" t="s">
        <v>2036</v>
      </c>
      <c r="E1196" s="64">
        <v>1000000206</v>
      </c>
      <c r="F1196" s="65" t="s">
        <v>2037</v>
      </c>
      <c r="G1196">
        <v>107.8</v>
      </c>
    </row>
    <row r="1197" spans="2:7" ht="14.25" customHeight="1">
      <c r="B1197" s="128" t="s">
        <v>133</v>
      </c>
      <c r="C1197" s="127" t="s">
        <v>142</v>
      </c>
      <c r="D1197" s="127" t="s">
        <v>3199</v>
      </c>
      <c r="E1197" s="127">
        <v>1000004405</v>
      </c>
      <c r="F1197" s="127" t="s">
        <v>3200</v>
      </c>
      <c r="G1197">
        <v>107.866666666667</v>
      </c>
    </row>
    <row r="1198" spans="2:7" ht="14.25" customHeight="1">
      <c r="B1198" s="23" t="s">
        <v>133</v>
      </c>
      <c r="C1198" s="64" t="s">
        <v>48</v>
      </c>
      <c r="D1198" s="64" t="s">
        <v>1265</v>
      </c>
      <c r="E1198" s="64">
        <v>1000000695</v>
      </c>
      <c r="F1198" s="65" t="s">
        <v>1266</v>
      </c>
      <c r="G1198">
        <v>108</v>
      </c>
    </row>
    <row r="1199" spans="2:7" ht="14.25" customHeight="1">
      <c r="B1199" s="23" t="s">
        <v>134</v>
      </c>
      <c r="C1199" s="64" t="s">
        <v>64</v>
      </c>
      <c r="D1199" s="64" t="s">
        <v>1606</v>
      </c>
      <c r="E1199" s="64">
        <v>1000003274</v>
      </c>
      <c r="F1199" s="65" t="s">
        <v>1607</v>
      </c>
      <c r="G1199">
        <v>108</v>
      </c>
    </row>
    <row r="1200" spans="2:7" ht="14.25" customHeight="1">
      <c r="B1200" s="23" t="s">
        <v>134</v>
      </c>
      <c r="C1200" s="64" t="s">
        <v>71</v>
      </c>
      <c r="D1200" s="64" t="s">
        <v>2283</v>
      </c>
      <c r="E1200" s="64">
        <v>1000002756</v>
      </c>
      <c r="F1200" s="64" t="s">
        <v>2284</v>
      </c>
      <c r="G1200">
        <v>108</v>
      </c>
    </row>
    <row r="1201" spans="2:7" ht="14.25" customHeight="1">
      <c r="B1201" s="23" t="s">
        <v>133</v>
      </c>
      <c r="C1201" s="63" t="s">
        <v>21</v>
      </c>
      <c r="D1201" s="64" t="s">
        <v>2945</v>
      </c>
      <c r="E1201" s="64">
        <v>1000004167</v>
      </c>
      <c r="F1201" s="65" t="s">
        <v>2946</v>
      </c>
      <c r="G1201">
        <v>108.2</v>
      </c>
    </row>
    <row r="1202" spans="2:7" ht="14.25" customHeight="1">
      <c r="B1202" s="23" t="s">
        <v>133</v>
      </c>
      <c r="C1202" s="64" t="s">
        <v>47</v>
      </c>
      <c r="D1202" s="64" t="s">
        <v>1241</v>
      </c>
      <c r="E1202" s="64">
        <v>1000002811</v>
      </c>
      <c r="F1202" s="64" t="s">
        <v>1242</v>
      </c>
      <c r="G1202">
        <v>108.68</v>
      </c>
    </row>
    <row r="1203" spans="2:7" ht="14.25" customHeight="1">
      <c r="B1203" s="23" t="s">
        <v>134</v>
      </c>
      <c r="C1203" s="64" t="s">
        <v>62</v>
      </c>
      <c r="D1203" s="64" t="s">
        <v>1564</v>
      </c>
      <c r="E1203" s="64">
        <v>1000000332</v>
      </c>
      <c r="F1203" s="65" t="s">
        <v>1565</v>
      </c>
      <c r="G1203">
        <v>108.8</v>
      </c>
    </row>
    <row r="1204" spans="2:7" ht="14.25" customHeight="1">
      <c r="B1204" s="23" t="s">
        <v>134</v>
      </c>
      <c r="C1204" s="64" t="s">
        <v>78</v>
      </c>
      <c r="D1204" s="64" t="s">
        <v>2004</v>
      </c>
      <c r="E1204" s="64">
        <v>1000000202</v>
      </c>
      <c r="F1204" s="65" t="s">
        <v>2005</v>
      </c>
      <c r="G1204">
        <v>109</v>
      </c>
    </row>
    <row r="1205" spans="2:7" ht="14.25" customHeight="1">
      <c r="B1205" s="23" t="s">
        <v>134</v>
      </c>
      <c r="C1205" s="64" t="s">
        <v>83</v>
      </c>
      <c r="D1205" s="64" t="s">
        <v>2158</v>
      </c>
      <c r="E1205" s="64">
        <v>1000000375</v>
      </c>
      <c r="F1205" s="65" t="s">
        <v>2159</v>
      </c>
      <c r="G1205">
        <v>109.4</v>
      </c>
    </row>
    <row r="1206" spans="2:7" ht="14.25" customHeight="1">
      <c r="B1206" s="23" t="s">
        <v>133</v>
      </c>
      <c r="C1206" s="64" t="s">
        <v>144</v>
      </c>
      <c r="D1206" s="64" t="s">
        <v>765</v>
      </c>
      <c r="E1206" s="64">
        <v>1000002620</v>
      </c>
      <c r="F1206" s="65" t="s">
        <v>766</v>
      </c>
      <c r="G1206">
        <v>109.6</v>
      </c>
    </row>
    <row r="1207" spans="2:7" ht="14.25" customHeight="1">
      <c r="B1207" s="23" t="s">
        <v>134</v>
      </c>
      <c r="C1207" s="64" t="s">
        <v>77</v>
      </c>
      <c r="D1207" s="64" t="s">
        <v>1942</v>
      </c>
      <c r="E1207" s="64">
        <v>1000000805</v>
      </c>
      <c r="F1207" s="65" t="s">
        <v>1943</v>
      </c>
      <c r="G1207">
        <v>109.63</v>
      </c>
    </row>
    <row r="1208" spans="2:7" ht="14.25" customHeight="1">
      <c r="B1208" s="23" t="s">
        <v>133</v>
      </c>
      <c r="C1208" s="63" t="s">
        <v>32</v>
      </c>
      <c r="D1208" s="64" t="s">
        <v>893</v>
      </c>
      <c r="E1208" s="64">
        <v>1000000458</v>
      </c>
      <c r="F1208" s="65" t="s">
        <v>894</v>
      </c>
      <c r="G1208">
        <v>110</v>
      </c>
    </row>
    <row r="1209" spans="2:7" ht="14.25" customHeight="1">
      <c r="B1209" s="23" t="s">
        <v>4046</v>
      </c>
      <c r="C1209" s="64" t="s">
        <v>140</v>
      </c>
      <c r="D1209" s="64" t="s">
        <v>2365</v>
      </c>
      <c r="E1209" s="64">
        <v>1000001239</v>
      </c>
      <c r="F1209" s="65" t="s">
        <v>2366</v>
      </c>
      <c r="G1209">
        <v>110</v>
      </c>
    </row>
    <row r="1210" spans="2:7" ht="14.25" customHeight="1">
      <c r="B1210" s="128" t="s">
        <v>133</v>
      </c>
      <c r="C1210" s="63" t="s">
        <v>24</v>
      </c>
      <c r="D1210" s="127" t="s">
        <v>3007</v>
      </c>
      <c r="E1210" s="127">
        <v>1000004215</v>
      </c>
      <c r="F1210" s="127" t="s">
        <v>3008</v>
      </c>
      <c r="G1210">
        <v>110</v>
      </c>
    </row>
    <row r="1211" spans="2:7" ht="14.25" customHeight="1">
      <c r="B1211" s="24" t="s">
        <v>133</v>
      </c>
      <c r="C1211" s="63" t="s">
        <v>27</v>
      </c>
      <c r="D1211" s="125" t="s">
        <v>855</v>
      </c>
      <c r="E1211" s="125">
        <v>1000003932</v>
      </c>
      <c r="F1211" s="125" t="s">
        <v>856</v>
      </c>
      <c r="G1211">
        <v>110.05</v>
      </c>
    </row>
    <row r="1212" spans="2:7" ht="14.25" customHeight="1">
      <c r="B1212" s="23" t="s">
        <v>134</v>
      </c>
      <c r="C1212" s="64" t="s">
        <v>74</v>
      </c>
      <c r="D1212" s="64" t="s">
        <v>1895</v>
      </c>
      <c r="E1212" s="64">
        <v>1000000829</v>
      </c>
      <c r="F1212" s="65" t="s">
        <v>1896</v>
      </c>
      <c r="G1212">
        <v>110.43</v>
      </c>
    </row>
    <row r="1213" spans="2:7" ht="14.25" customHeight="1">
      <c r="B1213" s="23" t="s">
        <v>133</v>
      </c>
      <c r="C1213" s="63" t="s">
        <v>27</v>
      </c>
      <c r="D1213" s="64" t="s">
        <v>843</v>
      </c>
      <c r="E1213" s="64">
        <v>1000003702</v>
      </c>
      <c r="F1213" s="64" t="s">
        <v>844</v>
      </c>
      <c r="G1213">
        <v>110.65</v>
      </c>
    </row>
    <row r="1214" spans="2:7" ht="14.25" customHeight="1">
      <c r="B1214" s="24" t="s">
        <v>133</v>
      </c>
      <c r="C1214" s="63" t="s">
        <v>29</v>
      </c>
      <c r="D1214" s="125" t="s">
        <v>857</v>
      </c>
      <c r="E1214" s="125">
        <v>1000003995</v>
      </c>
      <c r="F1214" s="125" t="s">
        <v>858</v>
      </c>
      <c r="G1214">
        <v>111</v>
      </c>
    </row>
    <row r="1215" spans="2:7" ht="14.25" customHeight="1">
      <c r="B1215" s="24" t="s">
        <v>134</v>
      </c>
      <c r="C1215" s="125" t="s">
        <v>61</v>
      </c>
      <c r="D1215" s="125" t="s">
        <v>1511</v>
      </c>
      <c r="E1215" s="125">
        <v>1000003855</v>
      </c>
      <c r="F1215" s="125" t="s">
        <v>1512</v>
      </c>
      <c r="G1215">
        <v>111.3</v>
      </c>
    </row>
    <row r="1216" spans="2:7" ht="14.25" customHeight="1">
      <c r="B1216" s="23" t="s">
        <v>133</v>
      </c>
      <c r="C1216" s="63" t="s">
        <v>27</v>
      </c>
      <c r="D1216" s="64" t="s">
        <v>833</v>
      </c>
      <c r="E1216" s="64">
        <v>1000003525</v>
      </c>
      <c r="F1216" s="64" t="s">
        <v>834</v>
      </c>
      <c r="G1216">
        <v>111.65</v>
      </c>
    </row>
    <row r="1217" spans="2:7" ht="14.25" customHeight="1">
      <c r="B1217" s="23" t="s">
        <v>133</v>
      </c>
      <c r="C1217" s="64" t="s">
        <v>141</v>
      </c>
      <c r="D1217" s="64" t="s">
        <v>959</v>
      </c>
      <c r="E1217" s="64">
        <v>1000000087</v>
      </c>
      <c r="F1217" s="65" t="s">
        <v>960</v>
      </c>
      <c r="G1217">
        <v>111.8</v>
      </c>
    </row>
    <row r="1218" spans="2:7" ht="14.25" customHeight="1">
      <c r="B1218" s="23" t="s">
        <v>134</v>
      </c>
      <c r="C1218" s="64" t="s">
        <v>83</v>
      </c>
      <c r="D1218" s="64" t="s">
        <v>2162</v>
      </c>
      <c r="E1218" s="64">
        <v>1000000372</v>
      </c>
      <c r="F1218" s="65" t="s">
        <v>2163</v>
      </c>
      <c r="G1218">
        <v>112.49</v>
      </c>
    </row>
    <row r="1219" spans="2:7" ht="14.25" customHeight="1">
      <c r="B1219" s="128" t="s">
        <v>132</v>
      </c>
      <c r="C1219" s="127" t="s">
        <v>101</v>
      </c>
      <c r="D1219" s="127" t="s">
        <v>3118</v>
      </c>
      <c r="E1219" s="127">
        <v>1000004330</v>
      </c>
      <c r="F1219" s="127" t="s">
        <v>3119</v>
      </c>
      <c r="G1219">
        <v>112.8</v>
      </c>
    </row>
    <row r="1220" spans="2:7" ht="14.25" customHeight="1">
      <c r="B1220" s="128" t="s">
        <v>132</v>
      </c>
      <c r="C1220" s="127" t="s">
        <v>101</v>
      </c>
      <c r="D1220" s="127" t="s">
        <v>3091</v>
      </c>
      <c r="E1220" s="127">
        <v>1000004315</v>
      </c>
      <c r="F1220" s="127" t="s">
        <v>3092</v>
      </c>
      <c r="G1220">
        <v>112.85</v>
      </c>
    </row>
    <row r="1221" spans="2:7" ht="14.25" customHeight="1">
      <c r="B1221" s="23" t="s">
        <v>133</v>
      </c>
      <c r="C1221" s="64" t="s">
        <v>144</v>
      </c>
      <c r="D1221" s="64" t="s">
        <v>4311</v>
      </c>
      <c r="E1221" s="64">
        <v>1000000617</v>
      </c>
      <c r="F1221" s="65" t="s">
        <v>4312</v>
      </c>
      <c r="G1221">
        <v>113</v>
      </c>
    </row>
    <row r="1222" spans="2:7" ht="14.25" customHeight="1">
      <c r="B1222" s="23" t="s">
        <v>4046</v>
      </c>
      <c r="C1222" s="64" t="s">
        <v>105</v>
      </c>
      <c r="D1222" s="64" t="s">
        <v>2590</v>
      </c>
      <c r="E1222" s="64">
        <v>1000001590</v>
      </c>
      <c r="F1222" s="65" t="s">
        <v>2591</v>
      </c>
      <c r="G1222">
        <v>113.29</v>
      </c>
    </row>
    <row r="1223" spans="2:7" ht="14.25" customHeight="1">
      <c r="B1223" s="23" t="s">
        <v>134</v>
      </c>
      <c r="C1223" s="64" t="s">
        <v>58</v>
      </c>
      <c r="D1223" s="64" t="s">
        <v>1410</v>
      </c>
      <c r="E1223" s="64">
        <v>1000000288</v>
      </c>
      <c r="F1223" s="65" t="s">
        <v>1411</v>
      </c>
      <c r="G1223">
        <v>114</v>
      </c>
    </row>
    <row r="1224" spans="2:7" ht="14.25" customHeight="1">
      <c r="B1224" s="23" t="s">
        <v>134</v>
      </c>
      <c r="C1224" s="64" t="s">
        <v>71</v>
      </c>
      <c r="D1224" s="64" t="s">
        <v>2265</v>
      </c>
      <c r="E1224" s="64">
        <v>1000000775</v>
      </c>
      <c r="F1224" s="65" t="s">
        <v>2266</v>
      </c>
      <c r="G1224">
        <v>114</v>
      </c>
    </row>
    <row r="1225" spans="2:7" ht="14.25" customHeight="1">
      <c r="B1225" s="23" t="s">
        <v>134</v>
      </c>
      <c r="C1225" s="64" t="s">
        <v>73</v>
      </c>
      <c r="D1225" s="64" t="s">
        <v>2307</v>
      </c>
      <c r="E1225" s="64">
        <v>1000003061</v>
      </c>
      <c r="F1225" s="64" t="s">
        <v>2308</v>
      </c>
      <c r="G1225">
        <v>114</v>
      </c>
    </row>
    <row r="1226" spans="2:7" ht="14.25" customHeight="1">
      <c r="B1226" s="23" t="s">
        <v>130</v>
      </c>
      <c r="C1226" s="64" t="s">
        <v>108</v>
      </c>
      <c r="D1226" s="64" t="s">
        <v>2684</v>
      </c>
      <c r="E1226" s="64">
        <v>1000002851</v>
      </c>
      <c r="F1226" s="65" t="s">
        <v>2685</v>
      </c>
      <c r="G1226">
        <v>114</v>
      </c>
    </row>
    <row r="1227" spans="2:7" ht="14.25" customHeight="1">
      <c r="B1227" s="23" t="s">
        <v>134</v>
      </c>
      <c r="C1227" s="64" t="s">
        <v>61</v>
      </c>
      <c r="D1227" s="64" t="s">
        <v>1502</v>
      </c>
      <c r="E1227" s="64">
        <v>1000003598</v>
      </c>
      <c r="F1227" s="64" t="s">
        <v>1503</v>
      </c>
      <c r="G1227">
        <v>114.3</v>
      </c>
    </row>
    <row r="1228" spans="2:7" ht="14.25" customHeight="1">
      <c r="B1228" s="24" t="s">
        <v>4046</v>
      </c>
      <c r="C1228" s="125" t="s">
        <v>101</v>
      </c>
      <c r="D1228" s="125" t="s">
        <v>2554</v>
      </c>
      <c r="E1228" s="125">
        <v>1000004036</v>
      </c>
      <c r="F1228" s="125" t="s">
        <v>2555</v>
      </c>
      <c r="G1228">
        <v>114.88</v>
      </c>
    </row>
    <row r="1229" spans="2:7" ht="14.25" customHeight="1">
      <c r="B1229" s="23" t="s">
        <v>134</v>
      </c>
      <c r="C1229" s="63" t="s">
        <v>65</v>
      </c>
      <c r="D1229" s="64" t="s">
        <v>1743</v>
      </c>
      <c r="E1229" s="64">
        <v>1000003586</v>
      </c>
      <c r="F1229" s="64" t="s">
        <v>1744</v>
      </c>
      <c r="G1229">
        <v>115</v>
      </c>
    </row>
    <row r="1230" spans="2:7" ht="14.25" customHeight="1">
      <c r="B1230" s="24" t="s">
        <v>134</v>
      </c>
      <c r="C1230" s="125" t="s">
        <v>61</v>
      </c>
      <c r="D1230" s="125" t="s">
        <v>2888</v>
      </c>
      <c r="E1230" s="125">
        <v>1000004119</v>
      </c>
      <c r="F1230" s="125" t="s">
        <v>2889</v>
      </c>
      <c r="G1230">
        <v>115.4</v>
      </c>
    </row>
    <row r="1231" spans="2:7" ht="14.25" customHeight="1">
      <c r="B1231" s="23" t="s">
        <v>130</v>
      </c>
      <c r="C1231" s="64" t="s">
        <v>108</v>
      </c>
      <c r="D1231" s="64" t="s">
        <v>372</v>
      </c>
      <c r="E1231" s="64">
        <v>1000001509</v>
      </c>
      <c r="F1231" s="65" t="s">
        <v>373</v>
      </c>
      <c r="G1231">
        <v>116.2</v>
      </c>
    </row>
    <row r="1232" spans="2:7" ht="14.25" customHeight="1">
      <c r="B1232" s="23" t="s">
        <v>133</v>
      </c>
      <c r="C1232" s="64" t="s">
        <v>52</v>
      </c>
      <c r="D1232" s="64" t="s">
        <v>1319</v>
      </c>
      <c r="E1232" s="64">
        <v>1000000975</v>
      </c>
      <c r="F1232" s="65" t="s">
        <v>1320</v>
      </c>
      <c r="G1232">
        <v>116.29</v>
      </c>
    </row>
    <row r="1233" spans="2:7" ht="14.25" customHeight="1">
      <c r="B1233" s="23" t="s">
        <v>133</v>
      </c>
      <c r="C1233" s="64" t="s">
        <v>144</v>
      </c>
      <c r="D1233" s="64" t="s">
        <v>2934</v>
      </c>
      <c r="E1233" s="64">
        <v>1000004153</v>
      </c>
      <c r="F1233" s="65" t="s">
        <v>2410</v>
      </c>
      <c r="G1233">
        <v>117.5</v>
      </c>
    </row>
    <row r="1234" spans="2:7" ht="14.25" customHeight="1">
      <c r="B1234" s="24" t="s">
        <v>134</v>
      </c>
      <c r="C1234" s="125" t="s">
        <v>81</v>
      </c>
      <c r="D1234" s="125" t="s">
        <v>2144</v>
      </c>
      <c r="E1234" s="125">
        <v>1000003881</v>
      </c>
      <c r="F1234" s="125" t="s">
        <v>2145</v>
      </c>
      <c r="G1234">
        <v>117.67</v>
      </c>
    </row>
    <row r="1235" spans="2:7" ht="14.25" customHeight="1">
      <c r="B1235" s="23" t="s">
        <v>133</v>
      </c>
      <c r="C1235" s="63" t="s">
        <v>29</v>
      </c>
      <c r="D1235" s="64" t="s">
        <v>813</v>
      </c>
      <c r="E1235" s="64">
        <v>1000000734</v>
      </c>
      <c r="F1235" s="65" t="s">
        <v>814</v>
      </c>
      <c r="G1235">
        <v>118</v>
      </c>
    </row>
    <row r="1236" spans="2:7" ht="14.25" customHeight="1">
      <c r="B1236" s="23" t="s">
        <v>134</v>
      </c>
      <c r="C1236" s="64" t="s">
        <v>58</v>
      </c>
      <c r="D1236" s="64" t="s">
        <v>1438</v>
      </c>
      <c r="E1236" s="64">
        <v>1000003162</v>
      </c>
      <c r="F1236" s="64" t="s">
        <v>1439</v>
      </c>
      <c r="G1236">
        <v>118.3</v>
      </c>
    </row>
    <row r="1237" spans="2:7" ht="14.25" customHeight="1">
      <c r="B1237" s="23" t="s">
        <v>4046</v>
      </c>
      <c r="C1237" s="64" t="s">
        <v>105</v>
      </c>
      <c r="D1237" s="64" t="s">
        <v>2580</v>
      </c>
      <c r="E1237" s="64">
        <v>1000001615</v>
      </c>
      <c r="F1237" s="65" t="s">
        <v>2581</v>
      </c>
      <c r="G1237">
        <v>118.3</v>
      </c>
    </row>
    <row r="1238" spans="2:7" ht="14.25" customHeight="1">
      <c r="B1238" s="23" t="s">
        <v>134</v>
      </c>
      <c r="C1238" s="64" t="s">
        <v>81</v>
      </c>
      <c r="D1238" s="64" t="s">
        <v>2114</v>
      </c>
      <c r="E1238" s="64">
        <v>1000000836</v>
      </c>
      <c r="F1238" s="65" t="s">
        <v>2115</v>
      </c>
      <c r="G1238">
        <v>118.8</v>
      </c>
    </row>
    <row r="1239" spans="2:7" ht="14.25" customHeight="1">
      <c r="B1239" s="23" t="s">
        <v>133</v>
      </c>
      <c r="C1239" s="64" t="s">
        <v>55</v>
      </c>
      <c r="D1239" s="64" t="s">
        <v>1371</v>
      </c>
      <c r="E1239" s="64">
        <v>1000003489</v>
      </c>
      <c r="F1239" s="64" t="s">
        <v>1372</v>
      </c>
      <c r="G1239">
        <v>119</v>
      </c>
    </row>
    <row r="1240" spans="2:7" ht="14.25" customHeight="1">
      <c r="B1240" s="23" t="s">
        <v>134</v>
      </c>
      <c r="C1240" s="64" t="s">
        <v>73</v>
      </c>
      <c r="D1240" s="64" t="s">
        <v>2305</v>
      </c>
      <c r="E1240" s="64">
        <v>1000001093</v>
      </c>
      <c r="F1240" s="65" t="s">
        <v>2306</v>
      </c>
      <c r="G1240">
        <v>119</v>
      </c>
    </row>
    <row r="1241" spans="2:7" ht="14.25" customHeight="1">
      <c r="B1241" s="24" t="s">
        <v>133</v>
      </c>
      <c r="C1241" s="63" t="s">
        <v>24</v>
      </c>
      <c r="D1241" s="125" t="s">
        <v>168</v>
      </c>
      <c r="E1241" s="125">
        <v>1000003948</v>
      </c>
      <c r="F1241" s="125" t="s">
        <v>169</v>
      </c>
      <c r="G1241">
        <v>119.7</v>
      </c>
    </row>
    <row r="1242" spans="2:7" ht="14.25" customHeight="1">
      <c r="B1242" s="23" t="s">
        <v>134</v>
      </c>
      <c r="C1242" s="64" t="s">
        <v>78</v>
      </c>
      <c r="D1242" s="64" t="s">
        <v>2032</v>
      </c>
      <c r="E1242" s="64">
        <v>1000000211</v>
      </c>
      <c r="F1242" s="65" t="s">
        <v>2033</v>
      </c>
      <c r="G1242">
        <v>119.8</v>
      </c>
    </row>
    <row r="1243" spans="2:7" ht="14.25" customHeight="1">
      <c r="B1243" s="23" t="s">
        <v>133</v>
      </c>
      <c r="C1243" s="63" t="s">
        <v>24</v>
      </c>
      <c r="D1243" s="64" t="s">
        <v>697</v>
      </c>
      <c r="E1243" s="64">
        <v>1000001034</v>
      </c>
      <c r="F1243" s="65" t="s">
        <v>698</v>
      </c>
      <c r="G1243">
        <v>120</v>
      </c>
    </row>
    <row r="1244" spans="2:7" ht="14.25" customHeight="1">
      <c r="B1244" s="23" t="s">
        <v>133</v>
      </c>
      <c r="C1244" s="64" t="s">
        <v>55</v>
      </c>
      <c r="D1244" s="64" t="s">
        <v>256</v>
      </c>
      <c r="E1244" s="64">
        <v>1000001031</v>
      </c>
      <c r="F1244" s="65" t="s">
        <v>257</v>
      </c>
      <c r="G1244">
        <v>120</v>
      </c>
    </row>
    <row r="1245" spans="2:7" ht="14.25" customHeight="1">
      <c r="B1245" s="23" t="s">
        <v>134</v>
      </c>
      <c r="C1245" s="64" t="s">
        <v>64</v>
      </c>
      <c r="D1245" s="64" t="s">
        <v>1604</v>
      </c>
      <c r="E1245" s="64">
        <v>1000003246</v>
      </c>
      <c r="F1245" s="65" t="s">
        <v>1605</v>
      </c>
      <c r="G1245">
        <v>120</v>
      </c>
    </row>
    <row r="1246" spans="2:7" ht="14.25" customHeight="1">
      <c r="B1246" s="23" t="s">
        <v>134</v>
      </c>
      <c r="C1246" s="64" t="s">
        <v>71</v>
      </c>
      <c r="D1246" s="64" t="s">
        <v>2289</v>
      </c>
      <c r="E1246" s="64">
        <v>1000003716</v>
      </c>
      <c r="F1246" s="64" t="s">
        <v>2290</v>
      </c>
      <c r="G1246">
        <v>120</v>
      </c>
    </row>
    <row r="1247" spans="2:7" ht="14.25" customHeight="1">
      <c r="B1247" s="23" t="s">
        <v>133</v>
      </c>
      <c r="C1247" s="64" t="s">
        <v>37</v>
      </c>
      <c r="D1247" s="64" t="s">
        <v>1040</v>
      </c>
      <c r="E1247" s="64">
        <v>1000000407</v>
      </c>
      <c r="F1247" s="65" t="s">
        <v>1041</v>
      </c>
      <c r="G1247">
        <v>120.3</v>
      </c>
    </row>
    <row r="1248" spans="2:7" ht="14.25" customHeight="1">
      <c r="B1248" s="23" t="s">
        <v>133</v>
      </c>
      <c r="C1248" s="64" t="s">
        <v>141</v>
      </c>
      <c r="D1248" s="64" t="s">
        <v>978</v>
      </c>
      <c r="E1248" s="64">
        <v>1000003727</v>
      </c>
      <c r="F1248" s="64" t="s">
        <v>979</v>
      </c>
      <c r="G1248">
        <v>120.5</v>
      </c>
    </row>
    <row r="1249" spans="2:7" ht="14.25" customHeight="1">
      <c r="B1249" s="23" t="s">
        <v>134</v>
      </c>
      <c r="C1249" s="63" t="s">
        <v>65</v>
      </c>
      <c r="D1249" s="64" t="s">
        <v>1648</v>
      </c>
      <c r="E1249" s="64">
        <v>1000000497</v>
      </c>
      <c r="F1249" s="65" t="s">
        <v>1649</v>
      </c>
      <c r="G1249">
        <v>120.9</v>
      </c>
    </row>
    <row r="1250" spans="2:7" ht="14.25" customHeight="1">
      <c r="B1250" s="23" t="s">
        <v>133</v>
      </c>
      <c r="C1250" s="64" t="s">
        <v>51</v>
      </c>
      <c r="D1250" s="64" t="s">
        <v>1289</v>
      </c>
      <c r="E1250" s="64">
        <v>1000000383</v>
      </c>
      <c r="F1250" s="65" t="s">
        <v>1290</v>
      </c>
      <c r="G1250">
        <v>121</v>
      </c>
    </row>
    <row r="1251" spans="2:7" ht="14.25" customHeight="1">
      <c r="B1251" s="23" t="s">
        <v>133</v>
      </c>
      <c r="C1251" s="64" t="s">
        <v>142</v>
      </c>
      <c r="D1251" s="64" t="s">
        <v>996</v>
      </c>
      <c r="E1251" s="64">
        <v>1000000113</v>
      </c>
      <c r="F1251" s="65" t="s">
        <v>997</v>
      </c>
      <c r="G1251">
        <v>121.5</v>
      </c>
    </row>
    <row r="1252" spans="2:7" ht="14.25" customHeight="1">
      <c r="B1252" s="23" t="s">
        <v>134</v>
      </c>
      <c r="C1252" s="64" t="s">
        <v>78</v>
      </c>
      <c r="D1252" s="64" t="s">
        <v>2969</v>
      </c>
      <c r="E1252" s="64">
        <v>1000004174</v>
      </c>
      <c r="F1252" s="65" t="s">
        <v>2970</v>
      </c>
      <c r="G1252">
        <v>122.9</v>
      </c>
    </row>
    <row r="1253" spans="2:7" ht="14.25" customHeight="1">
      <c r="B1253" s="23" t="s">
        <v>134</v>
      </c>
      <c r="C1253" s="64" t="s">
        <v>79</v>
      </c>
      <c r="D1253" s="64" t="s">
        <v>2237</v>
      </c>
      <c r="E1253" s="64">
        <v>1000003126</v>
      </c>
      <c r="F1253" s="64" t="s">
        <v>2238</v>
      </c>
      <c r="G1253">
        <v>123.4</v>
      </c>
    </row>
    <row r="1254" spans="2:7" ht="14.25" customHeight="1">
      <c r="B1254" s="23" t="s">
        <v>134</v>
      </c>
      <c r="C1254" s="64" t="s">
        <v>78</v>
      </c>
      <c r="D1254" s="64" t="s">
        <v>2056</v>
      </c>
      <c r="E1254" s="64">
        <v>1000002903</v>
      </c>
      <c r="F1254" s="65" t="s">
        <v>2057</v>
      </c>
      <c r="G1254">
        <v>123.8</v>
      </c>
    </row>
    <row r="1255" spans="2:7" ht="14.25" customHeight="1">
      <c r="B1255" s="23" t="s">
        <v>133</v>
      </c>
      <c r="C1255" s="63" t="s">
        <v>32</v>
      </c>
      <c r="D1255" s="64" t="s">
        <v>871</v>
      </c>
      <c r="E1255" s="64">
        <v>1000000461</v>
      </c>
      <c r="F1255" s="65" t="s">
        <v>872</v>
      </c>
      <c r="G1255">
        <v>124</v>
      </c>
    </row>
    <row r="1256" spans="2:7" ht="14.25" customHeight="1">
      <c r="B1256" s="23" t="s">
        <v>134</v>
      </c>
      <c r="C1256" s="64" t="s">
        <v>74</v>
      </c>
      <c r="D1256" s="64" t="s">
        <v>2922</v>
      </c>
      <c r="E1256" s="64">
        <v>1000004151</v>
      </c>
      <c r="F1256" s="65" t="s">
        <v>2923</v>
      </c>
      <c r="G1256">
        <v>124.11</v>
      </c>
    </row>
    <row r="1257" spans="2:7" ht="14.25" customHeight="1">
      <c r="B1257" s="23" t="s">
        <v>134</v>
      </c>
      <c r="C1257" s="64" t="s">
        <v>79</v>
      </c>
      <c r="D1257" s="64" t="s">
        <v>2219</v>
      </c>
      <c r="E1257" s="64">
        <v>1000001002</v>
      </c>
      <c r="F1257" s="65" t="s">
        <v>2220</v>
      </c>
      <c r="G1257">
        <v>124.2</v>
      </c>
    </row>
    <row r="1258" spans="2:7" ht="14.25" customHeight="1">
      <c r="B1258" s="23" t="s">
        <v>134</v>
      </c>
      <c r="C1258" s="64" t="s">
        <v>71</v>
      </c>
      <c r="D1258" s="64" t="s">
        <v>2269</v>
      </c>
      <c r="E1258" s="64">
        <v>1000000773</v>
      </c>
      <c r="F1258" s="65" t="s">
        <v>2270</v>
      </c>
      <c r="G1258">
        <v>124.6</v>
      </c>
    </row>
    <row r="1259" spans="2:7" ht="14.25" customHeight="1">
      <c r="B1259" s="23" t="s">
        <v>133</v>
      </c>
      <c r="C1259" s="64" t="s">
        <v>48</v>
      </c>
      <c r="D1259" s="64" t="s">
        <v>1257</v>
      </c>
      <c r="E1259" s="64">
        <v>1000000692</v>
      </c>
      <c r="F1259" s="65" t="s">
        <v>1258</v>
      </c>
      <c r="G1259">
        <v>124.8</v>
      </c>
    </row>
    <row r="1260" spans="2:7" ht="14.25" customHeight="1">
      <c r="B1260" s="23" t="s">
        <v>134</v>
      </c>
      <c r="C1260" s="63" t="s">
        <v>65</v>
      </c>
      <c r="D1260" s="64" t="s">
        <v>1739</v>
      </c>
      <c r="E1260" s="64">
        <v>1000003415</v>
      </c>
      <c r="F1260" s="64" t="s">
        <v>1740</v>
      </c>
      <c r="G1260">
        <v>125</v>
      </c>
    </row>
    <row r="1261" spans="2:7" ht="14.25" customHeight="1">
      <c r="B1261" s="23" t="s">
        <v>134</v>
      </c>
      <c r="C1261" s="64" t="s">
        <v>71</v>
      </c>
      <c r="D1261" s="64" t="s">
        <v>2277</v>
      </c>
      <c r="E1261" s="64">
        <v>1000001083</v>
      </c>
      <c r="F1261" s="65" t="s">
        <v>2278</v>
      </c>
      <c r="G1261">
        <v>125</v>
      </c>
    </row>
    <row r="1262" spans="2:7" ht="14.25" customHeight="1">
      <c r="B1262" s="23" t="s">
        <v>133</v>
      </c>
      <c r="C1262" s="64" t="s">
        <v>52</v>
      </c>
      <c r="D1262" s="64" t="s">
        <v>452</v>
      </c>
      <c r="E1262" s="64">
        <v>1000004171</v>
      </c>
      <c r="F1262" s="65" t="s">
        <v>453</v>
      </c>
      <c r="G1262">
        <v>125</v>
      </c>
    </row>
    <row r="1263" spans="2:7" ht="14.25" customHeight="1">
      <c r="B1263" s="23" t="s">
        <v>4046</v>
      </c>
      <c r="C1263" s="64" t="s">
        <v>101</v>
      </c>
      <c r="D1263" s="64" t="s">
        <v>2500</v>
      </c>
      <c r="E1263" s="64">
        <v>1000001910</v>
      </c>
      <c r="F1263" s="65" t="s">
        <v>2501</v>
      </c>
      <c r="G1263">
        <v>125.1</v>
      </c>
    </row>
    <row r="1264" spans="2:7" ht="14.25" customHeight="1">
      <c r="B1264" s="23" t="s">
        <v>134</v>
      </c>
      <c r="C1264" s="63" t="s">
        <v>69</v>
      </c>
      <c r="D1264" s="64" t="s">
        <v>1650</v>
      </c>
      <c r="E1264" s="64">
        <v>1000000511</v>
      </c>
      <c r="F1264" s="65" t="s">
        <v>1651</v>
      </c>
      <c r="G1264">
        <v>125.2</v>
      </c>
    </row>
    <row r="1265" spans="2:7" ht="14.25" customHeight="1">
      <c r="B1265" s="23" t="s">
        <v>4046</v>
      </c>
      <c r="C1265" s="64" t="s">
        <v>140</v>
      </c>
      <c r="D1265" s="64" t="s">
        <v>2354</v>
      </c>
      <c r="E1265" s="64">
        <v>1000001259</v>
      </c>
      <c r="F1265" s="65" t="s">
        <v>1525</v>
      </c>
      <c r="G1265">
        <v>125.6</v>
      </c>
    </row>
    <row r="1266" spans="2:7" ht="14.25" customHeight="1">
      <c r="B1266" s="23" t="s">
        <v>4046</v>
      </c>
      <c r="C1266" s="64" t="s">
        <v>93</v>
      </c>
      <c r="D1266" s="64" t="s">
        <v>2423</v>
      </c>
      <c r="E1266" s="64">
        <v>1000001413</v>
      </c>
      <c r="F1266" s="65" t="s">
        <v>2424</v>
      </c>
      <c r="G1266">
        <v>125.9</v>
      </c>
    </row>
    <row r="1267" spans="2:7" ht="14.25" customHeight="1">
      <c r="B1267" s="23" t="s">
        <v>134</v>
      </c>
      <c r="C1267" s="63" t="s">
        <v>65</v>
      </c>
      <c r="D1267" s="64" t="s">
        <v>1664</v>
      </c>
      <c r="E1267" s="64">
        <v>1000000503</v>
      </c>
      <c r="F1267" s="65" t="s">
        <v>1665</v>
      </c>
      <c r="G1267">
        <v>126</v>
      </c>
    </row>
    <row r="1268" spans="2:7" ht="14.25" customHeight="1">
      <c r="B1268" s="23" t="s">
        <v>130</v>
      </c>
      <c r="C1268" s="64" t="s">
        <v>122</v>
      </c>
      <c r="D1268" s="64" t="s">
        <v>2796</v>
      </c>
      <c r="E1268" s="64">
        <v>1000001644</v>
      </c>
      <c r="F1268" s="65" t="s">
        <v>2797</v>
      </c>
      <c r="G1268">
        <v>126</v>
      </c>
    </row>
    <row r="1269" spans="2:7" ht="14.25" customHeight="1">
      <c r="B1269" s="24" t="s">
        <v>133</v>
      </c>
      <c r="C1269" s="63" t="s">
        <v>32</v>
      </c>
      <c r="D1269" s="125" t="s">
        <v>951</v>
      </c>
      <c r="E1269" s="125">
        <v>1000004083</v>
      </c>
      <c r="F1269" s="125" t="s">
        <v>952</v>
      </c>
      <c r="G1269">
        <v>126.54</v>
      </c>
    </row>
    <row r="1270" spans="2:7" ht="14.25" customHeight="1">
      <c r="B1270" s="23" t="s">
        <v>133</v>
      </c>
      <c r="C1270" s="63" t="s">
        <v>30</v>
      </c>
      <c r="D1270" s="64" t="s">
        <v>943</v>
      </c>
      <c r="E1270" s="64">
        <v>1000003553</v>
      </c>
      <c r="F1270" s="64" t="s">
        <v>944</v>
      </c>
      <c r="G1270">
        <v>127</v>
      </c>
    </row>
    <row r="1271" spans="2:7" ht="14.25" customHeight="1">
      <c r="B1271" s="23" t="s">
        <v>130</v>
      </c>
      <c r="C1271" s="64" t="s">
        <v>118</v>
      </c>
      <c r="D1271" s="64" t="s">
        <v>2744</v>
      </c>
      <c r="E1271" s="64">
        <v>1000002633</v>
      </c>
      <c r="F1271" s="65" t="s">
        <v>2745</v>
      </c>
      <c r="G1271">
        <v>127</v>
      </c>
    </row>
    <row r="1272" spans="2:7" ht="14.25" customHeight="1">
      <c r="B1272" s="23" t="s">
        <v>133</v>
      </c>
      <c r="C1272" s="64" t="s">
        <v>47</v>
      </c>
      <c r="D1272" s="64" t="s">
        <v>1220</v>
      </c>
      <c r="E1272" s="64">
        <v>1000000761</v>
      </c>
      <c r="F1272" s="65" t="s">
        <v>1221</v>
      </c>
      <c r="G1272">
        <v>127.3</v>
      </c>
    </row>
    <row r="1273" spans="2:7" ht="14.25" customHeight="1">
      <c r="B1273" s="23" t="s">
        <v>133</v>
      </c>
      <c r="C1273" s="63" t="s">
        <v>30</v>
      </c>
      <c r="D1273" s="64" t="s">
        <v>875</v>
      </c>
      <c r="E1273" s="64">
        <v>1000000448</v>
      </c>
      <c r="F1273" s="65" t="s">
        <v>876</v>
      </c>
      <c r="G1273">
        <v>127.5</v>
      </c>
    </row>
    <row r="1274" spans="2:7" ht="14.25" customHeight="1">
      <c r="B1274" s="23" t="s">
        <v>134</v>
      </c>
      <c r="C1274" s="64" t="s">
        <v>74</v>
      </c>
      <c r="D1274" s="64" t="s">
        <v>1923</v>
      </c>
      <c r="E1274" s="64">
        <v>1000002891</v>
      </c>
      <c r="F1274" s="64" t="s">
        <v>1764</v>
      </c>
      <c r="G1274">
        <v>127.7</v>
      </c>
    </row>
    <row r="1275" spans="2:7" ht="14.25" customHeight="1">
      <c r="B1275" s="23" t="s">
        <v>133</v>
      </c>
      <c r="C1275" s="63" t="s">
        <v>21</v>
      </c>
      <c r="D1275" s="64" t="s">
        <v>707</v>
      </c>
      <c r="E1275" s="64">
        <v>1000002960</v>
      </c>
      <c r="F1275" s="64" t="s">
        <v>708</v>
      </c>
      <c r="G1275">
        <v>128</v>
      </c>
    </row>
    <row r="1276" spans="2:7" ht="14.25" customHeight="1">
      <c r="B1276" s="23" t="s">
        <v>134</v>
      </c>
      <c r="C1276" s="64" t="s">
        <v>64</v>
      </c>
      <c r="D1276" s="64" t="s">
        <v>1596</v>
      </c>
      <c r="E1276" s="64">
        <v>1000000605</v>
      </c>
      <c r="F1276" s="65" t="s">
        <v>1597</v>
      </c>
      <c r="G1276">
        <v>128</v>
      </c>
    </row>
    <row r="1277" spans="2:7" ht="14.25" customHeight="1">
      <c r="B1277" s="23" t="s">
        <v>133</v>
      </c>
      <c r="C1277" s="64" t="s">
        <v>143</v>
      </c>
      <c r="D1277" s="64" t="s">
        <v>1208</v>
      </c>
      <c r="E1277" s="64">
        <v>1000000114</v>
      </c>
      <c r="F1277" s="65" t="s">
        <v>1209</v>
      </c>
      <c r="G1277">
        <v>130</v>
      </c>
    </row>
    <row r="1278" spans="2:7" ht="14.25" customHeight="1">
      <c r="B1278" s="23" t="s">
        <v>130</v>
      </c>
      <c r="C1278" s="64" t="s">
        <v>111</v>
      </c>
      <c r="D1278" s="64" t="s">
        <v>2814</v>
      </c>
      <c r="E1278" s="64">
        <v>1000001463</v>
      </c>
      <c r="F1278" s="65" t="s">
        <v>2815</v>
      </c>
      <c r="G1278">
        <v>130.27000000000001</v>
      </c>
    </row>
    <row r="1279" spans="2:7" ht="14.25" customHeight="1">
      <c r="B1279" s="128" t="s">
        <v>130</v>
      </c>
      <c r="C1279" s="127" t="s">
        <v>108</v>
      </c>
      <c r="D1279" s="127" t="s">
        <v>3126</v>
      </c>
      <c r="E1279" s="127">
        <v>1000004346</v>
      </c>
      <c r="F1279" s="127" t="s">
        <v>3127</v>
      </c>
      <c r="G1279">
        <v>130.4</v>
      </c>
    </row>
    <row r="1280" spans="2:7" ht="14.25" customHeight="1">
      <c r="B1280" s="23" t="s">
        <v>4046</v>
      </c>
      <c r="C1280" s="64" t="s">
        <v>98</v>
      </c>
      <c r="D1280" s="64" t="s">
        <v>2494</v>
      </c>
      <c r="E1280" s="64">
        <v>1000003495</v>
      </c>
      <c r="F1280" s="64" t="s">
        <v>2495</v>
      </c>
      <c r="G1280">
        <v>130.76</v>
      </c>
    </row>
    <row r="1281" spans="2:7" ht="14.25" customHeight="1">
      <c r="B1281" s="23" t="s">
        <v>133</v>
      </c>
      <c r="C1281" s="64" t="s">
        <v>43</v>
      </c>
      <c r="D1281" s="64" t="s">
        <v>1170</v>
      </c>
      <c r="E1281" s="64">
        <v>1000000339</v>
      </c>
      <c r="F1281" s="65" t="s">
        <v>1171</v>
      </c>
      <c r="G1281">
        <v>131</v>
      </c>
    </row>
    <row r="1282" spans="2:7" ht="14.25" customHeight="1">
      <c r="B1282" s="24" t="s">
        <v>134</v>
      </c>
      <c r="C1282" s="125" t="s">
        <v>73</v>
      </c>
      <c r="D1282" s="125" t="s">
        <v>2317</v>
      </c>
      <c r="E1282" s="125">
        <v>1000003952</v>
      </c>
      <c r="F1282" s="125" t="s">
        <v>2318</v>
      </c>
      <c r="G1282">
        <v>131</v>
      </c>
    </row>
    <row r="1283" spans="2:7" ht="14.25" customHeight="1">
      <c r="B1283" s="128" t="s">
        <v>134</v>
      </c>
      <c r="C1283" s="63" t="s">
        <v>65</v>
      </c>
      <c r="D1283" s="127" t="s">
        <v>3085</v>
      </c>
      <c r="E1283" s="127">
        <v>1000004316</v>
      </c>
      <c r="F1283" s="127" t="s">
        <v>3086</v>
      </c>
      <c r="G1283">
        <v>131.19999999999999</v>
      </c>
    </row>
    <row r="1284" spans="2:7" ht="14.25" customHeight="1">
      <c r="B1284" s="23" t="s">
        <v>130</v>
      </c>
      <c r="C1284" s="64" t="s">
        <v>115</v>
      </c>
      <c r="D1284" s="64" t="s">
        <v>2706</v>
      </c>
      <c r="E1284" s="64">
        <v>1000003731</v>
      </c>
      <c r="F1284" s="65" t="s">
        <v>2707</v>
      </c>
      <c r="G1284">
        <v>131.30000000000001</v>
      </c>
    </row>
    <row r="1285" spans="2:7" ht="14.25" customHeight="1">
      <c r="B1285" s="23" t="s">
        <v>4046</v>
      </c>
      <c r="C1285" s="64" t="s">
        <v>103</v>
      </c>
      <c r="D1285" s="64" t="s">
        <v>2560</v>
      </c>
      <c r="E1285" s="64">
        <v>1000001337</v>
      </c>
      <c r="F1285" s="65" t="s">
        <v>2561</v>
      </c>
      <c r="G1285">
        <v>131.6</v>
      </c>
    </row>
    <row r="1286" spans="2:7" ht="14.25" customHeight="1">
      <c r="B1286" s="23" t="s">
        <v>133</v>
      </c>
      <c r="C1286" s="63" t="s">
        <v>27</v>
      </c>
      <c r="D1286" s="64" t="s">
        <v>781</v>
      </c>
      <c r="E1286" s="64">
        <v>1000000733</v>
      </c>
      <c r="F1286" s="65" t="s">
        <v>782</v>
      </c>
      <c r="G1286">
        <v>131.69999999999999</v>
      </c>
    </row>
    <row r="1287" spans="2:7" ht="14.25" customHeight="1">
      <c r="B1287" s="23" t="s">
        <v>134</v>
      </c>
      <c r="C1287" s="64" t="s">
        <v>62</v>
      </c>
      <c r="D1287" s="64" t="s">
        <v>1536</v>
      </c>
      <c r="E1287" s="64">
        <v>1000000358</v>
      </c>
      <c r="F1287" s="65" t="s">
        <v>1537</v>
      </c>
      <c r="G1287">
        <v>131.76</v>
      </c>
    </row>
    <row r="1288" spans="2:7" ht="14.25" customHeight="1">
      <c r="B1288" s="23" t="s">
        <v>134</v>
      </c>
      <c r="C1288" s="64" t="s">
        <v>77</v>
      </c>
      <c r="D1288" s="64" t="s">
        <v>1968</v>
      </c>
      <c r="E1288" s="64">
        <v>1000001099</v>
      </c>
      <c r="F1288" s="65" t="s">
        <v>1969</v>
      </c>
      <c r="G1288">
        <v>131.93</v>
      </c>
    </row>
    <row r="1289" spans="2:7" ht="14.25" customHeight="1">
      <c r="B1289" s="23" t="s">
        <v>130</v>
      </c>
      <c r="C1289" s="64" t="s">
        <v>118</v>
      </c>
      <c r="D1289" s="64" t="s">
        <v>2738</v>
      </c>
      <c r="E1289" s="64">
        <v>1000001198</v>
      </c>
      <c r="F1289" s="65" t="s">
        <v>2739</v>
      </c>
      <c r="G1289">
        <v>132</v>
      </c>
    </row>
    <row r="1290" spans="2:7" ht="14.25" customHeight="1">
      <c r="B1290" s="23" t="s">
        <v>134</v>
      </c>
      <c r="C1290" s="64" t="s">
        <v>74</v>
      </c>
      <c r="D1290" s="64" t="s">
        <v>1854</v>
      </c>
      <c r="E1290" s="64">
        <v>1000000013</v>
      </c>
      <c r="F1290" s="65" t="s">
        <v>1855</v>
      </c>
      <c r="G1290">
        <v>132.09</v>
      </c>
    </row>
    <row r="1291" spans="2:7" ht="14.25" customHeight="1">
      <c r="B1291" s="23" t="s">
        <v>133</v>
      </c>
      <c r="C1291" s="64" t="s">
        <v>52</v>
      </c>
      <c r="D1291" s="64" t="s">
        <v>1313</v>
      </c>
      <c r="E1291" s="64">
        <v>1000000976</v>
      </c>
      <c r="F1291" s="65" t="s">
        <v>1314</v>
      </c>
      <c r="G1291">
        <v>132.1</v>
      </c>
    </row>
    <row r="1292" spans="2:7" ht="14.25" customHeight="1">
      <c r="B1292" s="23" t="s">
        <v>134</v>
      </c>
      <c r="C1292" s="64" t="s">
        <v>61</v>
      </c>
      <c r="D1292" s="64" t="s">
        <v>1500</v>
      </c>
      <c r="E1292" s="64">
        <v>1000003407</v>
      </c>
      <c r="F1292" s="64" t="s">
        <v>1501</v>
      </c>
      <c r="G1292">
        <v>132.30000000000001</v>
      </c>
    </row>
    <row r="1293" spans="2:7" ht="14.25" customHeight="1">
      <c r="B1293" s="23" t="s">
        <v>133</v>
      </c>
      <c r="C1293" s="63" t="s">
        <v>29</v>
      </c>
      <c r="D1293" s="64" t="s">
        <v>795</v>
      </c>
      <c r="E1293" s="64">
        <v>1000000726</v>
      </c>
      <c r="F1293" s="65" t="s">
        <v>796</v>
      </c>
      <c r="G1293">
        <v>132.5</v>
      </c>
    </row>
    <row r="1294" spans="2:7" ht="14.25" customHeight="1">
      <c r="B1294" s="23" t="s">
        <v>130</v>
      </c>
      <c r="C1294" s="64" t="s">
        <v>111</v>
      </c>
      <c r="D1294" s="64" t="s">
        <v>2820</v>
      </c>
      <c r="E1294" s="64">
        <v>1000001469</v>
      </c>
      <c r="F1294" s="65" t="s">
        <v>2821</v>
      </c>
      <c r="G1294">
        <v>132.71</v>
      </c>
    </row>
    <row r="1295" spans="2:7" ht="14.25" customHeight="1">
      <c r="B1295" s="128" t="s">
        <v>134</v>
      </c>
      <c r="C1295" s="127" t="s">
        <v>65</v>
      </c>
      <c r="D1295" s="127" t="s">
        <v>3205</v>
      </c>
      <c r="E1295" s="127">
        <v>1000004385</v>
      </c>
      <c r="F1295" s="127" t="s">
        <v>3206</v>
      </c>
      <c r="G1295">
        <v>133</v>
      </c>
    </row>
    <row r="1296" spans="2:7" ht="14.25" customHeight="1">
      <c r="B1296" s="23" t="s">
        <v>4046</v>
      </c>
      <c r="C1296" s="64" t="s">
        <v>103</v>
      </c>
      <c r="D1296" s="64" t="s">
        <v>2556</v>
      </c>
      <c r="E1296" s="64">
        <v>1000002702</v>
      </c>
      <c r="F1296" s="64" t="s">
        <v>2557</v>
      </c>
      <c r="G1296">
        <v>133.6</v>
      </c>
    </row>
    <row r="1297" spans="2:7" ht="14.25" customHeight="1">
      <c r="B1297" s="24" t="s">
        <v>134</v>
      </c>
      <c r="C1297" s="125" t="s">
        <v>62</v>
      </c>
      <c r="D1297" s="125" t="s">
        <v>1582</v>
      </c>
      <c r="E1297" s="125">
        <v>1000003983</v>
      </c>
      <c r="F1297" s="125" t="s">
        <v>1583</v>
      </c>
      <c r="G1297">
        <v>134.35</v>
      </c>
    </row>
    <row r="1298" spans="2:7" ht="14.25" customHeight="1">
      <c r="B1298" s="23" t="s">
        <v>134</v>
      </c>
      <c r="C1298" s="63" t="s">
        <v>65</v>
      </c>
      <c r="D1298" s="64" t="s">
        <v>4313</v>
      </c>
      <c r="E1298" s="64">
        <v>1000003546</v>
      </c>
      <c r="F1298" s="64" t="s">
        <v>3206</v>
      </c>
      <c r="G1298">
        <v>135</v>
      </c>
    </row>
    <row r="1299" spans="2:7" ht="14.25" customHeight="1">
      <c r="B1299" s="23" t="s">
        <v>133</v>
      </c>
      <c r="C1299" s="64" t="s">
        <v>52</v>
      </c>
      <c r="D1299" s="64" t="s">
        <v>1311</v>
      </c>
      <c r="E1299" s="64">
        <v>1000000969</v>
      </c>
      <c r="F1299" s="65" t="s">
        <v>1312</v>
      </c>
      <c r="G1299">
        <v>135.6</v>
      </c>
    </row>
    <row r="1300" spans="2:7" ht="14.25" customHeight="1">
      <c r="B1300" s="23" t="s">
        <v>133</v>
      </c>
      <c r="C1300" s="64" t="s">
        <v>43</v>
      </c>
      <c r="D1300" s="64" t="s">
        <v>1186</v>
      </c>
      <c r="E1300" s="64">
        <v>1000003502</v>
      </c>
      <c r="F1300" s="64" t="s">
        <v>1187</v>
      </c>
      <c r="G1300">
        <v>135.75</v>
      </c>
    </row>
    <row r="1301" spans="2:7" ht="14.25" customHeight="1">
      <c r="B1301" s="23" t="s">
        <v>133</v>
      </c>
      <c r="C1301" s="63" t="s">
        <v>30</v>
      </c>
      <c r="D1301" s="64" t="s">
        <v>939</v>
      </c>
      <c r="E1301" s="64">
        <v>1000003332</v>
      </c>
      <c r="F1301" s="64" t="s">
        <v>940</v>
      </c>
      <c r="G1301">
        <v>136</v>
      </c>
    </row>
    <row r="1302" spans="2:7" ht="14.25" customHeight="1">
      <c r="B1302" s="23" t="s">
        <v>133</v>
      </c>
      <c r="C1302" s="64" t="s">
        <v>144</v>
      </c>
      <c r="D1302" s="64" t="s">
        <v>767</v>
      </c>
      <c r="E1302" s="64">
        <v>1000003164</v>
      </c>
      <c r="F1302" s="64" t="s">
        <v>768</v>
      </c>
      <c r="G1302">
        <v>136.80000000000001</v>
      </c>
    </row>
    <row r="1303" spans="2:7" ht="14.25" customHeight="1">
      <c r="B1303" s="23" t="s">
        <v>4046</v>
      </c>
      <c r="C1303" s="64" t="s">
        <v>101</v>
      </c>
      <c r="D1303" s="64" t="s">
        <v>2538</v>
      </c>
      <c r="E1303" s="64">
        <v>1000003516</v>
      </c>
      <c r="F1303" s="64" t="s">
        <v>2539</v>
      </c>
      <c r="G1303">
        <v>137</v>
      </c>
    </row>
    <row r="1304" spans="2:7" ht="14.25" customHeight="1">
      <c r="B1304" s="23" t="s">
        <v>133</v>
      </c>
      <c r="C1304" s="64" t="s">
        <v>52</v>
      </c>
      <c r="D1304" s="64" t="s">
        <v>2989</v>
      </c>
      <c r="E1304" s="64">
        <v>1000004192</v>
      </c>
      <c r="F1304" s="65" t="s">
        <v>2990</v>
      </c>
      <c r="G1304">
        <v>137.19999999999999</v>
      </c>
    </row>
    <row r="1305" spans="2:7" ht="14.25" customHeight="1">
      <c r="B1305" s="23" t="s">
        <v>133</v>
      </c>
      <c r="C1305" s="64" t="s">
        <v>143</v>
      </c>
      <c r="D1305" s="64" t="s">
        <v>1206</v>
      </c>
      <c r="E1305" s="64">
        <v>1000000119</v>
      </c>
      <c r="F1305" s="65" t="s">
        <v>1207</v>
      </c>
      <c r="G1305">
        <v>137.55000000000001</v>
      </c>
    </row>
    <row r="1306" spans="2:7" ht="14.25" customHeight="1">
      <c r="B1306" s="23" t="s">
        <v>4046</v>
      </c>
      <c r="C1306" s="64" t="s">
        <v>140</v>
      </c>
      <c r="D1306" s="64" t="s">
        <v>2355</v>
      </c>
      <c r="E1306" s="64">
        <v>1000001245</v>
      </c>
      <c r="F1306" s="65" t="s">
        <v>2356</v>
      </c>
      <c r="G1306">
        <v>137.6</v>
      </c>
    </row>
    <row r="1307" spans="2:7" ht="14.25" customHeight="1">
      <c r="B1307" s="24" t="s">
        <v>134</v>
      </c>
      <c r="C1307" s="63" t="s">
        <v>69</v>
      </c>
      <c r="D1307" s="125" t="s">
        <v>2866</v>
      </c>
      <c r="E1307" s="125">
        <v>1000004108</v>
      </c>
      <c r="F1307" s="125" t="s">
        <v>2867</v>
      </c>
      <c r="G1307">
        <v>137.6</v>
      </c>
    </row>
    <row r="1308" spans="2:7" ht="14.25" customHeight="1">
      <c r="B1308" s="23" t="s">
        <v>133</v>
      </c>
      <c r="C1308" s="64" t="s">
        <v>143</v>
      </c>
      <c r="D1308" s="64" t="s">
        <v>450</v>
      </c>
      <c r="E1308" s="64">
        <v>1000004183</v>
      </c>
      <c r="F1308" s="65" t="s">
        <v>451</v>
      </c>
      <c r="G1308">
        <v>137.9</v>
      </c>
    </row>
    <row r="1309" spans="2:7" ht="14.25" customHeight="1">
      <c r="B1309" s="23" t="s">
        <v>134</v>
      </c>
      <c r="C1309" s="64" t="s">
        <v>74</v>
      </c>
      <c r="D1309" s="64" t="s">
        <v>288</v>
      </c>
      <c r="E1309" s="64">
        <v>1000000025</v>
      </c>
      <c r="F1309" s="65" t="s">
        <v>289</v>
      </c>
      <c r="G1309">
        <v>137.91</v>
      </c>
    </row>
    <row r="1310" spans="2:7" ht="14.25" customHeight="1">
      <c r="B1310" s="23" t="s">
        <v>134</v>
      </c>
      <c r="C1310" s="64" t="s">
        <v>67</v>
      </c>
      <c r="D1310" s="64" t="s">
        <v>1795</v>
      </c>
      <c r="E1310" s="64">
        <v>1000000532</v>
      </c>
      <c r="F1310" s="65" t="s">
        <v>1796</v>
      </c>
      <c r="G1310">
        <v>139.69999999999999</v>
      </c>
    </row>
    <row r="1311" spans="2:7" ht="14.25" customHeight="1">
      <c r="B1311" s="23" t="s">
        <v>130</v>
      </c>
      <c r="C1311" s="64" t="s">
        <v>120</v>
      </c>
      <c r="D1311" s="64" t="s">
        <v>2758</v>
      </c>
      <c r="E1311" s="64">
        <v>1000001165</v>
      </c>
      <c r="F1311" s="65" t="s">
        <v>2759</v>
      </c>
      <c r="G1311">
        <v>139.9</v>
      </c>
    </row>
    <row r="1312" spans="2:7" ht="14.25" customHeight="1">
      <c r="B1312" s="23" t="s">
        <v>133</v>
      </c>
      <c r="C1312" s="63" t="s">
        <v>24</v>
      </c>
      <c r="D1312" s="64" t="s">
        <v>667</v>
      </c>
      <c r="E1312" s="64">
        <v>1000000667</v>
      </c>
      <c r="F1312" s="65" t="s">
        <v>668</v>
      </c>
      <c r="G1312">
        <v>140</v>
      </c>
    </row>
    <row r="1313" spans="2:7" ht="14.25" customHeight="1">
      <c r="B1313" s="23" t="s">
        <v>133</v>
      </c>
      <c r="C1313" s="64" t="s">
        <v>55</v>
      </c>
      <c r="D1313" s="64" t="s">
        <v>254</v>
      </c>
      <c r="E1313" s="64">
        <v>1000001020</v>
      </c>
      <c r="F1313" s="65" t="s">
        <v>255</v>
      </c>
      <c r="G1313">
        <v>140</v>
      </c>
    </row>
    <row r="1314" spans="2:7" ht="14.25" customHeight="1">
      <c r="B1314" s="24" t="s">
        <v>133</v>
      </c>
      <c r="C1314" s="63" t="s">
        <v>32</v>
      </c>
      <c r="D1314" s="125" t="s">
        <v>2874</v>
      </c>
      <c r="E1314" s="125">
        <v>1000002901</v>
      </c>
      <c r="F1314" s="125" t="s">
        <v>2875</v>
      </c>
      <c r="G1314">
        <v>140</v>
      </c>
    </row>
    <row r="1315" spans="2:7" ht="14.25" customHeight="1">
      <c r="B1315" s="128" t="s">
        <v>134</v>
      </c>
      <c r="C1315" s="63" t="s">
        <v>65</v>
      </c>
      <c r="D1315" s="127" t="s">
        <v>3019</v>
      </c>
      <c r="E1315" s="127">
        <v>1000004223</v>
      </c>
      <c r="F1315" s="127" t="s">
        <v>3020</v>
      </c>
      <c r="G1315">
        <v>140.5</v>
      </c>
    </row>
    <row r="1316" spans="2:7" ht="14.25" customHeight="1">
      <c r="B1316" s="23" t="s">
        <v>134</v>
      </c>
      <c r="C1316" s="64" t="s">
        <v>79</v>
      </c>
      <c r="D1316" s="64" t="s">
        <v>2213</v>
      </c>
      <c r="E1316" s="64">
        <v>1000000594</v>
      </c>
      <c r="F1316" s="65" t="s">
        <v>2214</v>
      </c>
      <c r="G1316">
        <v>140.69999999999999</v>
      </c>
    </row>
    <row r="1317" spans="2:7" ht="14.25" customHeight="1">
      <c r="B1317" s="23" t="s">
        <v>4046</v>
      </c>
      <c r="C1317" s="64" t="s">
        <v>101</v>
      </c>
      <c r="D1317" s="64" t="s">
        <v>2526</v>
      </c>
      <c r="E1317" s="64">
        <v>1000002036</v>
      </c>
      <c r="F1317" s="65" t="s">
        <v>2527</v>
      </c>
      <c r="G1317">
        <v>141</v>
      </c>
    </row>
    <row r="1318" spans="2:7" ht="14.25" customHeight="1">
      <c r="B1318" s="23" t="s">
        <v>4046</v>
      </c>
      <c r="C1318" s="64" t="s">
        <v>98</v>
      </c>
      <c r="D1318" s="64" t="s">
        <v>2486</v>
      </c>
      <c r="E1318" s="64">
        <v>1000001874</v>
      </c>
      <c r="F1318" s="65" t="s">
        <v>2487</v>
      </c>
      <c r="G1318">
        <v>141.80000000000001</v>
      </c>
    </row>
    <row r="1319" spans="2:7" ht="14.25" customHeight="1">
      <c r="B1319" s="23" t="s">
        <v>133</v>
      </c>
      <c r="C1319" s="64" t="s">
        <v>40</v>
      </c>
      <c r="D1319" s="64" t="s">
        <v>1104</v>
      </c>
      <c r="E1319" s="64">
        <v>1000000272</v>
      </c>
      <c r="F1319" s="65" t="s">
        <v>1105</v>
      </c>
      <c r="G1319">
        <v>142</v>
      </c>
    </row>
    <row r="1320" spans="2:7" ht="14.25" customHeight="1">
      <c r="B1320" s="24" t="s">
        <v>133</v>
      </c>
      <c r="C1320" s="125" t="s">
        <v>143</v>
      </c>
      <c r="D1320" s="125" t="s">
        <v>1212</v>
      </c>
      <c r="E1320" s="125">
        <v>1000003876</v>
      </c>
      <c r="F1320" s="125" t="s">
        <v>1213</v>
      </c>
      <c r="G1320">
        <v>142</v>
      </c>
    </row>
    <row r="1321" spans="2:7" ht="14.25" customHeight="1">
      <c r="B1321" s="23" t="s">
        <v>134</v>
      </c>
      <c r="C1321" s="64" t="s">
        <v>58</v>
      </c>
      <c r="D1321" s="64" t="s">
        <v>1428</v>
      </c>
      <c r="E1321" s="64">
        <v>1000003802</v>
      </c>
      <c r="F1321" s="64" t="s">
        <v>1429</v>
      </c>
      <c r="G1321">
        <v>142</v>
      </c>
    </row>
    <row r="1322" spans="2:7" ht="14.25" customHeight="1">
      <c r="B1322" s="24" t="s">
        <v>134</v>
      </c>
      <c r="C1322" s="125" t="s">
        <v>73</v>
      </c>
      <c r="D1322" s="125" t="s">
        <v>2319</v>
      </c>
      <c r="E1322" s="125">
        <v>1000003987</v>
      </c>
      <c r="F1322" s="125" t="s">
        <v>1501</v>
      </c>
      <c r="G1322">
        <v>142</v>
      </c>
    </row>
    <row r="1323" spans="2:7" ht="14.25" customHeight="1">
      <c r="B1323" s="23" t="s">
        <v>130</v>
      </c>
      <c r="C1323" s="64" t="s">
        <v>118</v>
      </c>
      <c r="D1323" s="64" t="s">
        <v>2740</v>
      </c>
      <c r="E1323" s="64">
        <v>1000001199</v>
      </c>
      <c r="F1323" s="65" t="s">
        <v>2741</v>
      </c>
      <c r="G1323">
        <v>142</v>
      </c>
    </row>
    <row r="1324" spans="2:7" ht="14.25" customHeight="1">
      <c r="B1324" s="23" t="s">
        <v>134</v>
      </c>
      <c r="C1324" s="64" t="s">
        <v>74</v>
      </c>
      <c r="D1324" s="64" t="s">
        <v>1891</v>
      </c>
      <c r="E1324" s="64">
        <v>1000000052</v>
      </c>
      <c r="F1324" s="65" t="s">
        <v>1892</v>
      </c>
      <c r="G1324">
        <v>142.19999999999999</v>
      </c>
    </row>
    <row r="1325" spans="2:7" ht="14.25" customHeight="1">
      <c r="B1325" s="23" t="s">
        <v>4046</v>
      </c>
      <c r="C1325" s="64" t="s">
        <v>98</v>
      </c>
      <c r="D1325" s="64" t="s">
        <v>2482</v>
      </c>
      <c r="E1325" s="64">
        <v>1000001887</v>
      </c>
      <c r="F1325" s="65" t="s">
        <v>2483</v>
      </c>
      <c r="G1325">
        <v>142.5</v>
      </c>
    </row>
    <row r="1326" spans="2:7" ht="14.25" customHeight="1">
      <c r="B1326" s="24" t="s">
        <v>133</v>
      </c>
      <c r="C1326" s="125" t="s">
        <v>142</v>
      </c>
      <c r="D1326" s="125" t="s">
        <v>1028</v>
      </c>
      <c r="E1326" s="125">
        <v>1000003926</v>
      </c>
      <c r="F1326" s="125" t="s">
        <v>1029</v>
      </c>
      <c r="G1326">
        <v>142.69999999999999</v>
      </c>
    </row>
    <row r="1327" spans="2:7" ht="14.25" customHeight="1">
      <c r="B1327" s="23" t="s">
        <v>4046</v>
      </c>
      <c r="C1327" s="64" t="s">
        <v>91</v>
      </c>
      <c r="D1327" s="64" t="s">
        <v>2393</v>
      </c>
      <c r="E1327" s="64">
        <v>1000001154</v>
      </c>
      <c r="F1327" s="65" t="s">
        <v>2394</v>
      </c>
      <c r="G1327">
        <v>142.80000000000001</v>
      </c>
    </row>
    <row r="1328" spans="2:7" ht="14.25" customHeight="1">
      <c r="B1328" s="23" t="s">
        <v>4046</v>
      </c>
      <c r="C1328" s="64" t="s">
        <v>95</v>
      </c>
      <c r="D1328" s="64" t="s">
        <v>370</v>
      </c>
      <c r="E1328" s="64">
        <v>1000001354</v>
      </c>
      <c r="F1328" s="65" t="s">
        <v>371</v>
      </c>
      <c r="G1328">
        <v>142.85</v>
      </c>
    </row>
    <row r="1329" spans="2:7" ht="14.25" customHeight="1">
      <c r="B1329" s="23" t="s">
        <v>133</v>
      </c>
      <c r="C1329" s="63" t="s">
        <v>29</v>
      </c>
      <c r="D1329" s="64" t="s">
        <v>799</v>
      </c>
      <c r="E1329" s="64">
        <v>1000000741</v>
      </c>
      <c r="F1329" s="65" t="s">
        <v>800</v>
      </c>
      <c r="G1329">
        <v>143</v>
      </c>
    </row>
    <row r="1330" spans="2:7" ht="14.25" customHeight="1">
      <c r="B1330" s="23" t="s">
        <v>130</v>
      </c>
      <c r="C1330" s="64" t="s">
        <v>120</v>
      </c>
      <c r="D1330" s="64" t="s">
        <v>2762</v>
      </c>
      <c r="E1330" s="64">
        <v>1000001183</v>
      </c>
      <c r="F1330" s="65" t="s">
        <v>2763</v>
      </c>
      <c r="G1330">
        <v>143</v>
      </c>
    </row>
    <row r="1331" spans="2:7" ht="14.25" customHeight="1">
      <c r="B1331" s="23" t="s">
        <v>130</v>
      </c>
      <c r="C1331" s="64" t="s">
        <v>108</v>
      </c>
      <c r="D1331" s="64" t="s">
        <v>2656</v>
      </c>
      <c r="E1331" s="64">
        <v>1000001507</v>
      </c>
      <c r="F1331" s="65" t="s">
        <v>2657</v>
      </c>
      <c r="G1331">
        <v>143.1</v>
      </c>
    </row>
    <row r="1332" spans="2:7" ht="14.25" customHeight="1">
      <c r="B1332" s="23" t="s">
        <v>134</v>
      </c>
      <c r="C1332" s="64" t="s">
        <v>74</v>
      </c>
      <c r="D1332" s="64" t="s">
        <v>1846</v>
      </c>
      <c r="E1332" s="64">
        <v>1000000043</v>
      </c>
      <c r="F1332" s="65" t="s">
        <v>1847</v>
      </c>
      <c r="G1332">
        <v>143.47999999999999</v>
      </c>
    </row>
    <row r="1333" spans="2:7" ht="14.25" customHeight="1">
      <c r="B1333" s="23" t="s">
        <v>4046</v>
      </c>
      <c r="C1333" s="64" t="s">
        <v>93</v>
      </c>
      <c r="D1333" s="64" t="s">
        <v>336</v>
      </c>
      <c r="E1333" s="64">
        <v>1000001419</v>
      </c>
      <c r="F1333" s="65" t="s">
        <v>337</v>
      </c>
      <c r="G1333">
        <v>143.85</v>
      </c>
    </row>
    <row r="1334" spans="2:7" ht="14.25" customHeight="1">
      <c r="B1334" s="23" t="s">
        <v>133</v>
      </c>
      <c r="C1334" s="63" t="s">
        <v>30</v>
      </c>
      <c r="D1334" s="64" t="s">
        <v>885</v>
      </c>
      <c r="E1334" s="64">
        <v>1000000473</v>
      </c>
      <c r="F1334" s="65" t="s">
        <v>886</v>
      </c>
      <c r="G1334">
        <v>144</v>
      </c>
    </row>
    <row r="1335" spans="2:7" ht="14.25" customHeight="1">
      <c r="B1335" s="23" t="s">
        <v>4046</v>
      </c>
      <c r="C1335" s="64" t="s">
        <v>93</v>
      </c>
      <c r="D1335" s="64" t="s">
        <v>2461</v>
      </c>
      <c r="E1335" s="64">
        <v>1000002795</v>
      </c>
      <c r="F1335" s="64" t="s">
        <v>2462</v>
      </c>
      <c r="G1335">
        <v>144</v>
      </c>
    </row>
    <row r="1336" spans="2:7" ht="14.25" customHeight="1">
      <c r="B1336" s="23" t="s">
        <v>133</v>
      </c>
      <c r="C1336" s="64" t="s">
        <v>40</v>
      </c>
      <c r="D1336" s="64" t="s">
        <v>2977</v>
      </c>
      <c r="E1336" s="64">
        <v>1000004179</v>
      </c>
      <c r="F1336" s="65" t="s">
        <v>2978</v>
      </c>
      <c r="G1336">
        <v>144</v>
      </c>
    </row>
    <row r="1337" spans="2:7" ht="14.25" customHeight="1">
      <c r="B1337" s="128" t="s">
        <v>134</v>
      </c>
      <c r="C1337" s="127" t="s">
        <v>65</v>
      </c>
      <c r="D1337" s="127" t="s">
        <v>3099</v>
      </c>
      <c r="E1337" s="127">
        <v>1000004321</v>
      </c>
      <c r="F1337" s="127" t="s">
        <v>3100</v>
      </c>
      <c r="G1337">
        <v>144</v>
      </c>
    </row>
    <row r="1338" spans="2:7" ht="14.25" customHeight="1">
      <c r="B1338" s="23" t="s">
        <v>4046</v>
      </c>
      <c r="C1338" s="64" t="s">
        <v>93</v>
      </c>
      <c r="D1338" s="64" t="s">
        <v>2470</v>
      </c>
      <c r="E1338" s="64">
        <v>1000003730</v>
      </c>
      <c r="F1338" s="64" t="s">
        <v>2471</v>
      </c>
      <c r="G1338">
        <v>144.19999999999999</v>
      </c>
    </row>
    <row r="1339" spans="2:7" ht="14.25" customHeight="1">
      <c r="B1339" s="23" t="s">
        <v>133</v>
      </c>
      <c r="C1339" s="63" t="s">
        <v>24</v>
      </c>
      <c r="D1339" s="64" t="s">
        <v>659</v>
      </c>
      <c r="E1339" s="64">
        <v>1000000633</v>
      </c>
      <c r="F1339" s="65" t="s">
        <v>660</v>
      </c>
      <c r="G1339">
        <v>144.80000000000001</v>
      </c>
    </row>
    <row r="1340" spans="2:7" ht="14.25" customHeight="1">
      <c r="B1340" s="23" t="s">
        <v>133</v>
      </c>
      <c r="C1340" s="64" t="s">
        <v>141</v>
      </c>
      <c r="D1340" s="64" t="s">
        <v>955</v>
      </c>
      <c r="E1340" s="64">
        <v>1000000067</v>
      </c>
      <c r="F1340" s="65" t="s">
        <v>956</v>
      </c>
      <c r="G1340">
        <v>144.80000000000001</v>
      </c>
    </row>
    <row r="1341" spans="2:7" ht="14.25" customHeight="1">
      <c r="B1341" s="23" t="s">
        <v>134</v>
      </c>
      <c r="C1341" s="64" t="s">
        <v>58</v>
      </c>
      <c r="D1341" s="64" t="s">
        <v>1402</v>
      </c>
      <c r="E1341" s="64">
        <v>1000002621</v>
      </c>
      <c r="F1341" s="65" t="s">
        <v>1403</v>
      </c>
      <c r="G1341">
        <v>145.69999999999999</v>
      </c>
    </row>
    <row r="1342" spans="2:7" ht="14.25" customHeight="1">
      <c r="B1342" s="128" t="s">
        <v>131</v>
      </c>
      <c r="C1342" s="127" t="s">
        <v>97</v>
      </c>
      <c r="D1342" s="127" t="s">
        <v>3097</v>
      </c>
      <c r="E1342" s="127">
        <v>1000004324</v>
      </c>
      <c r="F1342" s="127" t="s">
        <v>3098</v>
      </c>
      <c r="G1342">
        <v>145.75</v>
      </c>
    </row>
    <row r="1343" spans="2:7" ht="14.25" customHeight="1">
      <c r="B1343" s="23" t="s">
        <v>134</v>
      </c>
      <c r="C1343" s="64" t="s">
        <v>78</v>
      </c>
      <c r="D1343" s="64" t="s">
        <v>1998</v>
      </c>
      <c r="E1343" s="64">
        <v>1000000199</v>
      </c>
      <c r="F1343" s="65" t="s">
        <v>1999</v>
      </c>
      <c r="G1343">
        <v>146.1</v>
      </c>
    </row>
    <row r="1344" spans="2:7" ht="14.25" customHeight="1">
      <c r="B1344" s="24" t="s">
        <v>4046</v>
      </c>
      <c r="C1344" s="125" t="s">
        <v>101</v>
      </c>
      <c r="D1344" s="64" t="s">
        <v>2498</v>
      </c>
      <c r="E1344" s="64">
        <v>1000002670</v>
      </c>
      <c r="F1344" s="64" t="s">
        <v>2499</v>
      </c>
      <c r="G1344">
        <v>146.16</v>
      </c>
    </row>
    <row r="1345" spans="2:7" ht="14.25" customHeight="1">
      <c r="B1345" s="23" t="s">
        <v>134</v>
      </c>
      <c r="C1345" s="64" t="s">
        <v>67</v>
      </c>
      <c r="D1345" s="64" t="s">
        <v>1797</v>
      </c>
      <c r="E1345" s="64">
        <v>1000000552</v>
      </c>
      <c r="F1345" s="65" t="s">
        <v>1798</v>
      </c>
      <c r="G1345">
        <v>147.1</v>
      </c>
    </row>
    <row r="1346" spans="2:7" ht="14.25" customHeight="1">
      <c r="B1346" s="23" t="s">
        <v>4046</v>
      </c>
      <c r="C1346" s="64" t="s">
        <v>95</v>
      </c>
      <c r="D1346" s="64" t="s">
        <v>2610</v>
      </c>
      <c r="E1346" s="64">
        <v>1000001374</v>
      </c>
      <c r="F1346" s="65" t="s">
        <v>2611</v>
      </c>
      <c r="G1346">
        <v>147.16999999999999</v>
      </c>
    </row>
    <row r="1347" spans="2:7" ht="14.25" customHeight="1">
      <c r="B1347" s="128" t="s">
        <v>133</v>
      </c>
      <c r="C1347" s="127" t="s">
        <v>52</v>
      </c>
      <c r="D1347" s="127" t="s">
        <v>3113</v>
      </c>
      <c r="E1347" s="127">
        <v>1000004327</v>
      </c>
      <c r="F1347" s="127" t="s">
        <v>3114</v>
      </c>
      <c r="G1347">
        <v>147.9</v>
      </c>
    </row>
    <row r="1348" spans="2:7" ht="14.25" customHeight="1">
      <c r="B1348" s="23" t="s">
        <v>133</v>
      </c>
      <c r="C1348" s="63" t="s">
        <v>32</v>
      </c>
      <c r="D1348" s="64" t="s">
        <v>925</v>
      </c>
      <c r="E1348" s="64">
        <v>1000000925</v>
      </c>
      <c r="F1348" s="65" t="s">
        <v>926</v>
      </c>
      <c r="G1348">
        <v>148</v>
      </c>
    </row>
    <row r="1349" spans="2:7" ht="14.25" customHeight="1">
      <c r="B1349" s="23" t="s">
        <v>134</v>
      </c>
      <c r="C1349" s="64" t="s">
        <v>58</v>
      </c>
      <c r="D1349" s="64" t="s">
        <v>1396</v>
      </c>
      <c r="E1349" s="64">
        <v>1000000286</v>
      </c>
      <c r="F1349" s="65" t="s">
        <v>1397</v>
      </c>
      <c r="G1349">
        <v>148.27000000000001</v>
      </c>
    </row>
    <row r="1350" spans="2:7" ht="14.25" customHeight="1">
      <c r="B1350" s="23" t="s">
        <v>130</v>
      </c>
      <c r="C1350" s="64" t="s">
        <v>118</v>
      </c>
      <c r="D1350" s="64" t="s">
        <v>2732</v>
      </c>
      <c r="E1350" s="64">
        <v>1000001197</v>
      </c>
      <c r="F1350" s="65" t="s">
        <v>2733</v>
      </c>
      <c r="G1350">
        <v>148.4</v>
      </c>
    </row>
    <row r="1351" spans="2:7" ht="14.25" customHeight="1">
      <c r="B1351" s="23" t="s">
        <v>4046</v>
      </c>
      <c r="C1351" s="64" t="s">
        <v>93</v>
      </c>
      <c r="D1351" s="64" t="s">
        <v>2459</v>
      </c>
      <c r="E1351" s="64">
        <v>1000002522</v>
      </c>
      <c r="F1351" s="65" t="s">
        <v>2460</v>
      </c>
      <c r="G1351">
        <v>148.6</v>
      </c>
    </row>
    <row r="1352" spans="2:7" ht="14.25" customHeight="1">
      <c r="B1352" s="23" t="s">
        <v>134</v>
      </c>
      <c r="C1352" s="64" t="s">
        <v>79</v>
      </c>
      <c r="D1352" s="64" t="s">
        <v>2233</v>
      </c>
      <c r="E1352" s="64">
        <v>1000002754</v>
      </c>
      <c r="F1352" s="64" t="s">
        <v>2234</v>
      </c>
      <c r="G1352">
        <v>148.93</v>
      </c>
    </row>
    <row r="1353" spans="2:7" ht="14.25" customHeight="1">
      <c r="B1353" s="24" t="s">
        <v>133</v>
      </c>
      <c r="C1353" s="63" t="s">
        <v>24</v>
      </c>
      <c r="D1353" s="125" t="s">
        <v>739</v>
      </c>
      <c r="E1353" s="125">
        <v>1000003973</v>
      </c>
      <c r="F1353" s="125" t="s">
        <v>740</v>
      </c>
      <c r="G1353">
        <v>149</v>
      </c>
    </row>
    <row r="1354" spans="2:7" ht="14.25" customHeight="1">
      <c r="B1354" s="23" t="s">
        <v>133</v>
      </c>
      <c r="C1354" s="64" t="s">
        <v>40</v>
      </c>
      <c r="D1354" s="64" t="s">
        <v>1106</v>
      </c>
      <c r="E1354" s="64">
        <v>1000000270</v>
      </c>
      <c r="F1354" s="65" t="s">
        <v>1107</v>
      </c>
      <c r="G1354">
        <v>149.4</v>
      </c>
    </row>
    <row r="1355" spans="2:7" ht="14.25" customHeight="1">
      <c r="B1355" s="23" t="s">
        <v>130</v>
      </c>
      <c r="C1355" s="64" t="s">
        <v>122</v>
      </c>
      <c r="D1355" s="64" t="s">
        <v>2794</v>
      </c>
      <c r="E1355" s="64">
        <v>1000001665</v>
      </c>
      <c r="F1355" s="65" t="s">
        <v>2795</v>
      </c>
      <c r="G1355">
        <v>149.5</v>
      </c>
    </row>
    <row r="1356" spans="2:7" ht="14.25" customHeight="1">
      <c r="B1356" s="23" t="s">
        <v>134</v>
      </c>
      <c r="C1356" s="64" t="s">
        <v>78</v>
      </c>
      <c r="D1356" s="64" t="s">
        <v>2054</v>
      </c>
      <c r="E1356" s="64">
        <v>1000002837</v>
      </c>
      <c r="F1356" s="65" t="s">
        <v>2055</v>
      </c>
      <c r="G1356">
        <v>149.80000000000001</v>
      </c>
    </row>
    <row r="1357" spans="2:7" ht="14.25" customHeight="1">
      <c r="B1357" s="23" t="s">
        <v>133</v>
      </c>
      <c r="C1357" s="63" t="s">
        <v>21</v>
      </c>
      <c r="D1357" s="64" t="s">
        <v>691</v>
      </c>
      <c r="E1357" s="64">
        <v>1000001043</v>
      </c>
      <c r="F1357" s="65" t="s">
        <v>692</v>
      </c>
      <c r="G1357">
        <v>150</v>
      </c>
    </row>
    <row r="1358" spans="2:7" ht="14.25" customHeight="1">
      <c r="B1358" s="23" t="s">
        <v>133</v>
      </c>
      <c r="C1358" s="64" t="s">
        <v>48</v>
      </c>
      <c r="D1358" s="64" t="s">
        <v>1259</v>
      </c>
      <c r="E1358" s="64">
        <v>1000000699</v>
      </c>
      <c r="F1358" s="65" t="s">
        <v>1260</v>
      </c>
      <c r="G1358">
        <v>150.19999999999999</v>
      </c>
    </row>
    <row r="1359" spans="2:7" ht="14.25" customHeight="1">
      <c r="B1359" s="23" t="s">
        <v>134</v>
      </c>
      <c r="C1359" s="64" t="s">
        <v>64</v>
      </c>
      <c r="D1359" s="64" t="s">
        <v>1608</v>
      </c>
      <c r="E1359" s="64">
        <v>1000003278</v>
      </c>
      <c r="F1359" s="65" t="s">
        <v>1609</v>
      </c>
      <c r="G1359">
        <v>152</v>
      </c>
    </row>
    <row r="1360" spans="2:7" ht="14.25" customHeight="1">
      <c r="B1360" s="24" t="s">
        <v>134</v>
      </c>
      <c r="C1360" s="125" t="s">
        <v>84</v>
      </c>
      <c r="D1360" s="125" t="s">
        <v>2200</v>
      </c>
      <c r="E1360" s="125">
        <v>1000004068</v>
      </c>
      <c r="F1360" s="125" t="s">
        <v>1603</v>
      </c>
      <c r="G1360">
        <v>152</v>
      </c>
    </row>
    <row r="1361" spans="2:7" ht="14.25" customHeight="1">
      <c r="B1361" s="23" t="s">
        <v>134</v>
      </c>
      <c r="C1361" s="64" t="s">
        <v>78</v>
      </c>
      <c r="D1361" s="64" t="s">
        <v>2034</v>
      </c>
      <c r="E1361" s="64">
        <v>1000000223</v>
      </c>
      <c r="F1361" s="65" t="s">
        <v>2035</v>
      </c>
      <c r="G1361">
        <v>152.4</v>
      </c>
    </row>
    <row r="1362" spans="2:7" ht="14.25" customHeight="1">
      <c r="B1362" s="23" t="s">
        <v>133</v>
      </c>
      <c r="C1362" s="64" t="s">
        <v>52</v>
      </c>
      <c r="D1362" s="64" t="s">
        <v>1333</v>
      </c>
      <c r="E1362" s="129">
        <v>1000003822</v>
      </c>
      <c r="F1362" s="129" t="s">
        <v>1334</v>
      </c>
      <c r="G1362">
        <v>152.69999999999999</v>
      </c>
    </row>
    <row r="1363" spans="2:7" ht="14.25" customHeight="1">
      <c r="B1363" s="23" t="s">
        <v>134</v>
      </c>
      <c r="C1363" s="64" t="s">
        <v>77</v>
      </c>
      <c r="D1363" s="64" t="s">
        <v>1966</v>
      </c>
      <c r="E1363" s="64">
        <v>1000001102</v>
      </c>
      <c r="F1363" s="65" t="s">
        <v>1967</v>
      </c>
      <c r="G1363">
        <v>154.08000000000001</v>
      </c>
    </row>
    <row r="1364" spans="2:7" ht="14.25" customHeight="1">
      <c r="B1364" s="23" t="s">
        <v>134</v>
      </c>
      <c r="C1364" s="64" t="s">
        <v>61</v>
      </c>
      <c r="D1364" s="64" t="s">
        <v>1476</v>
      </c>
      <c r="E1364" s="64">
        <v>1000000195</v>
      </c>
      <c r="F1364" s="65" t="s">
        <v>1477</v>
      </c>
      <c r="G1364">
        <v>154.19999999999999</v>
      </c>
    </row>
    <row r="1365" spans="2:7" ht="14.25" customHeight="1">
      <c r="B1365" s="23" t="s">
        <v>133</v>
      </c>
      <c r="C1365" s="64" t="s">
        <v>37</v>
      </c>
      <c r="D1365" s="64" t="s">
        <v>1034</v>
      </c>
      <c r="E1365" s="64">
        <v>1000000418</v>
      </c>
      <c r="F1365" s="65" t="s">
        <v>1035</v>
      </c>
      <c r="G1365">
        <v>154.52000000000001</v>
      </c>
    </row>
    <row r="1366" spans="2:7" ht="14.25" customHeight="1">
      <c r="B1366" s="23" t="s">
        <v>134</v>
      </c>
      <c r="C1366" s="64" t="s">
        <v>61</v>
      </c>
      <c r="D1366" s="64" t="s">
        <v>1490</v>
      </c>
      <c r="E1366" s="64">
        <v>1000002820</v>
      </c>
      <c r="F1366" s="65" t="s">
        <v>1491</v>
      </c>
      <c r="G1366">
        <v>155.80000000000001</v>
      </c>
    </row>
    <row r="1367" spans="2:7" ht="14.25" customHeight="1">
      <c r="B1367" s="23" t="s">
        <v>133</v>
      </c>
      <c r="C1367" s="64" t="s">
        <v>141</v>
      </c>
      <c r="D1367" s="64" t="s">
        <v>957</v>
      </c>
      <c r="E1367" s="64">
        <v>1000000070</v>
      </c>
      <c r="F1367" s="65" t="s">
        <v>958</v>
      </c>
      <c r="G1367">
        <v>157</v>
      </c>
    </row>
    <row r="1368" spans="2:7" ht="14.25" customHeight="1">
      <c r="B1368" s="24" t="s">
        <v>134</v>
      </c>
      <c r="C1368" s="63" t="s">
        <v>69</v>
      </c>
      <c r="D1368" s="125" t="s">
        <v>1761</v>
      </c>
      <c r="E1368" s="125">
        <v>1000003916</v>
      </c>
      <c r="F1368" s="125" t="s">
        <v>1762</v>
      </c>
      <c r="G1368">
        <v>157.6</v>
      </c>
    </row>
    <row r="1369" spans="2:7" ht="14.25" customHeight="1">
      <c r="B1369" s="23" t="s">
        <v>133</v>
      </c>
      <c r="C1369" s="63" t="s">
        <v>24</v>
      </c>
      <c r="D1369" s="64" t="s">
        <v>655</v>
      </c>
      <c r="E1369" s="64">
        <v>1000000654</v>
      </c>
      <c r="F1369" s="65" t="s">
        <v>656</v>
      </c>
      <c r="G1369">
        <v>157.9</v>
      </c>
    </row>
    <row r="1370" spans="2:7" ht="14.25" customHeight="1">
      <c r="B1370" s="23" t="s">
        <v>130</v>
      </c>
      <c r="C1370" s="64" t="s">
        <v>120</v>
      </c>
      <c r="D1370" s="64" t="s">
        <v>2760</v>
      </c>
      <c r="E1370" s="64">
        <v>1000001186</v>
      </c>
      <c r="F1370" s="65" t="s">
        <v>2761</v>
      </c>
      <c r="G1370">
        <v>159</v>
      </c>
    </row>
    <row r="1371" spans="2:7" ht="14.25" customHeight="1">
      <c r="B1371" s="23" t="s">
        <v>134</v>
      </c>
      <c r="C1371" s="64" t="s">
        <v>84</v>
      </c>
      <c r="D1371" s="64" t="s">
        <v>2174</v>
      </c>
      <c r="E1371" s="64">
        <v>1000000432</v>
      </c>
      <c r="F1371" s="65" t="s">
        <v>2175</v>
      </c>
      <c r="G1371">
        <v>159.6</v>
      </c>
    </row>
    <row r="1372" spans="2:7" ht="14.25" customHeight="1">
      <c r="B1372" s="23" t="s">
        <v>133</v>
      </c>
      <c r="C1372" s="63" t="s">
        <v>24</v>
      </c>
      <c r="D1372" s="64" t="s">
        <v>689</v>
      </c>
      <c r="E1372" s="64">
        <v>1000001033</v>
      </c>
      <c r="F1372" s="65" t="s">
        <v>690</v>
      </c>
      <c r="G1372">
        <v>160</v>
      </c>
    </row>
    <row r="1373" spans="2:7" ht="14.25" customHeight="1">
      <c r="B1373" s="23" t="s">
        <v>134</v>
      </c>
      <c r="C1373" s="64" t="s">
        <v>64</v>
      </c>
      <c r="D1373" s="64" t="s">
        <v>1598</v>
      </c>
      <c r="E1373" s="64">
        <v>1000000604</v>
      </c>
      <c r="F1373" s="65" t="s">
        <v>1599</v>
      </c>
      <c r="G1373">
        <v>160</v>
      </c>
    </row>
    <row r="1374" spans="2:7" ht="14.25" customHeight="1">
      <c r="B1374" s="23" t="s">
        <v>134</v>
      </c>
      <c r="C1374" s="64" t="s">
        <v>74</v>
      </c>
      <c r="D1374" s="64" t="s">
        <v>1924</v>
      </c>
      <c r="E1374" s="64">
        <v>1000003249</v>
      </c>
      <c r="F1374" s="64" t="s">
        <v>1925</v>
      </c>
      <c r="G1374">
        <v>160.6</v>
      </c>
    </row>
    <row r="1375" spans="2:7" ht="14.25" customHeight="1">
      <c r="B1375" s="23" t="s">
        <v>134</v>
      </c>
      <c r="C1375" s="64" t="s">
        <v>84</v>
      </c>
      <c r="D1375" s="64" t="s">
        <v>2180</v>
      </c>
      <c r="E1375" s="64">
        <v>1000000439</v>
      </c>
      <c r="F1375" s="65" t="s">
        <v>2181</v>
      </c>
      <c r="G1375">
        <v>160.74</v>
      </c>
    </row>
    <row r="1376" spans="2:7" ht="14.25" customHeight="1">
      <c r="B1376" s="23" t="s">
        <v>4046</v>
      </c>
      <c r="C1376" s="64" t="s">
        <v>93</v>
      </c>
      <c r="D1376" s="64" t="s">
        <v>2415</v>
      </c>
      <c r="E1376" s="64">
        <v>1000001405</v>
      </c>
      <c r="F1376" s="65" t="s">
        <v>2416</v>
      </c>
      <c r="G1376">
        <v>161.19999999999999</v>
      </c>
    </row>
    <row r="1377" spans="2:7" ht="14.25" customHeight="1">
      <c r="B1377" s="23" t="s">
        <v>133</v>
      </c>
      <c r="C1377" s="64" t="s">
        <v>47</v>
      </c>
      <c r="D1377" s="64" t="s">
        <v>1225</v>
      </c>
      <c r="E1377" s="64">
        <v>1000000757</v>
      </c>
      <c r="F1377" s="65" t="s">
        <v>1226</v>
      </c>
      <c r="G1377">
        <v>162</v>
      </c>
    </row>
    <row r="1378" spans="2:7" ht="14.25" customHeight="1">
      <c r="B1378" s="23" t="s">
        <v>4046</v>
      </c>
      <c r="C1378" s="64" t="s">
        <v>93</v>
      </c>
      <c r="D1378" s="64" t="s">
        <v>2441</v>
      </c>
      <c r="E1378" s="64">
        <v>1000001421</v>
      </c>
      <c r="F1378" s="65" t="s">
        <v>2442</v>
      </c>
      <c r="G1378">
        <v>162.19999999999999</v>
      </c>
    </row>
    <row r="1379" spans="2:7" ht="14.25" customHeight="1">
      <c r="B1379" s="23" t="s">
        <v>133</v>
      </c>
      <c r="C1379" s="63" t="s">
        <v>29</v>
      </c>
      <c r="D1379" s="64" t="s">
        <v>787</v>
      </c>
      <c r="E1379" s="64">
        <v>1000000722</v>
      </c>
      <c r="F1379" s="65" t="s">
        <v>788</v>
      </c>
      <c r="G1379">
        <v>162.6</v>
      </c>
    </row>
    <row r="1380" spans="2:7" ht="14.25" customHeight="1">
      <c r="B1380" s="23" t="s">
        <v>4046</v>
      </c>
      <c r="C1380" s="64" t="s">
        <v>101</v>
      </c>
      <c r="D1380" s="64" t="s">
        <v>2518</v>
      </c>
      <c r="E1380" s="64">
        <v>1000001931</v>
      </c>
      <c r="F1380" s="65" t="s">
        <v>2519</v>
      </c>
      <c r="G1380">
        <v>164</v>
      </c>
    </row>
    <row r="1381" spans="2:7" ht="14.25" customHeight="1">
      <c r="B1381" s="23" t="s">
        <v>134</v>
      </c>
      <c r="C1381" s="64" t="s">
        <v>81</v>
      </c>
      <c r="D1381" s="64" t="s">
        <v>2076</v>
      </c>
      <c r="E1381" s="64">
        <v>1000000126</v>
      </c>
      <c r="F1381" s="65" t="s">
        <v>2077</v>
      </c>
      <c r="G1381">
        <v>164.2</v>
      </c>
    </row>
    <row r="1382" spans="2:7" ht="14.25" customHeight="1">
      <c r="B1382" s="23" t="s">
        <v>133</v>
      </c>
      <c r="C1382" s="63" t="s">
        <v>25</v>
      </c>
      <c r="D1382" s="64" t="s">
        <v>671</v>
      </c>
      <c r="E1382" s="64">
        <v>1000000646</v>
      </c>
      <c r="F1382" s="65" t="s">
        <v>672</v>
      </c>
      <c r="G1382">
        <v>165</v>
      </c>
    </row>
    <row r="1383" spans="2:7" ht="14.25" customHeight="1">
      <c r="B1383" s="23" t="s">
        <v>130</v>
      </c>
      <c r="C1383" s="64" t="s">
        <v>108</v>
      </c>
      <c r="D1383" s="64" t="s">
        <v>2674</v>
      </c>
      <c r="E1383" s="64">
        <v>1000001485</v>
      </c>
      <c r="F1383" s="65" t="s">
        <v>2675</v>
      </c>
      <c r="G1383">
        <v>165</v>
      </c>
    </row>
    <row r="1384" spans="2:7" ht="14.25" customHeight="1">
      <c r="B1384" s="128" t="s">
        <v>130</v>
      </c>
      <c r="C1384" s="127" t="s">
        <v>108</v>
      </c>
      <c r="D1384" s="127" t="s">
        <v>3142</v>
      </c>
      <c r="E1384" s="127">
        <v>1000004363</v>
      </c>
      <c r="F1384" s="127" t="s">
        <v>3143</v>
      </c>
      <c r="G1384">
        <v>165</v>
      </c>
    </row>
    <row r="1385" spans="2:7" ht="14.25" customHeight="1">
      <c r="B1385" s="23" t="s">
        <v>4046</v>
      </c>
      <c r="C1385" s="64" t="s">
        <v>103</v>
      </c>
      <c r="D1385" s="64" t="s">
        <v>2566</v>
      </c>
      <c r="E1385" s="64">
        <v>1000001341</v>
      </c>
      <c r="F1385" s="65" t="s">
        <v>2567</v>
      </c>
      <c r="G1385">
        <v>165.2</v>
      </c>
    </row>
    <row r="1386" spans="2:7" ht="14.25" customHeight="1">
      <c r="B1386" s="23" t="s">
        <v>133</v>
      </c>
      <c r="C1386" s="64" t="s">
        <v>145</v>
      </c>
      <c r="D1386" s="64" t="s">
        <v>1118</v>
      </c>
      <c r="E1386" s="64">
        <v>1000001062</v>
      </c>
      <c r="F1386" s="65" t="s">
        <v>1119</v>
      </c>
      <c r="G1386">
        <v>166</v>
      </c>
    </row>
    <row r="1387" spans="2:7" ht="14.25" customHeight="1">
      <c r="B1387" s="23" t="s">
        <v>130</v>
      </c>
      <c r="C1387" s="64" t="s">
        <v>120</v>
      </c>
      <c r="D1387" s="64" t="s">
        <v>2766</v>
      </c>
      <c r="E1387" s="64">
        <v>1000002030</v>
      </c>
      <c r="F1387" s="65" t="s">
        <v>2767</v>
      </c>
      <c r="G1387">
        <v>166</v>
      </c>
    </row>
    <row r="1388" spans="2:7" ht="14.25" customHeight="1">
      <c r="B1388" s="24" t="s">
        <v>134</v>
      </c>
      <c r="C1388" s="125" t="s">
        <v>67</v>
      </c>
      <c r="D1388" s="125" t="s">
        <v>1838</v>
      </c>
      <c r="E1388" s="125">
        <v>1000003842</v>
      </c>
      <c r="F1388" s="125" t="s">
        <v>1839</v>
      </c>
      <c r="G1388">
        <v>166.4</v>
      </c>
    </row>
    <row r="1389" spans="2:7" ht="14.25" customHeight="1">
      <c r="B1389" s="23" t="s">
        <v>134</v>
      </c>
      <c r="C1389" s="64" t="s">
        <v>81</v>
      </c>
      <c r="D1389" s="64" t="s">
        <v>2080</v>
      </c>
      <c r="E1389" s="64">
        <v>1000000150</v>
      </c>
      <c r="F1389" s="65" t="s">
        <v>2081</v>
      </c>
      <c r="G1389">
        <v>167.65</v>
      </c>
    </row>
    <row r="1390" spans="2:7" ht="14.25" customHeight="1">
      <c r="B1390" s="23" t="s">
        <v>133</v>
      </c>
      <c r="C1390" s="64" t="s">
        <v>141</v>
      </c>
      <c r="D1390" s="64" t="s">
        <v>969</v>
      </c>
      <c r="E1390" s="64">
        <v>1000003166</v>
      </c>
      <c r="F1390" s="65" t="s">
        <v>970</v>
      </c>
      <c r="G1390">
        <v>168</v>
      </c>
    </row>
    <row r="1391" spans="2:7" ht="14.25" customHeight="1">
      <c r="B1391" s="24" t="s">
        <v>133</v>
      </c>
      <c r="C1391" s="125" t="s">
        <v>141</v>
      </c>
      <c r="D1391" s="125" t="s">
        <v>984</v>
      </c>
      <c r="E1391" s="125">
        <v>1000004010</v>
      </c>
      <c r="F1391" s="125" t="s">
        <v>985</v>
      </c>
      <c r="G1391">
        <v>168</v>
      </c>
    </row>
    <row r="1392" spans="2:7" ht="14.25" customHeight="1">
      <c r="B1392" s="23" t="s">
        <v>4046</v>
      </c>
      <c r="C1392" s="64" t="s">
        <v>91</v>
      </c>
      <c r="D1392" s="64" t="s">
        <v>2401</v>
      </c>
      <c r="E1392" s="64">
        <v>1000001148</v>
      </c>
      <c r="F1392" s="65" t="s">
        <v>2402</v>
      </c>
      <c r="G1392">
        <v>168</v>
      </c>
    </row>
    <row r="1393" spans="2:7" ht="14.25" customHeight="1">
      <c r="B1393" s="24" t="s">
        <v>134</v>
      </c>
      <c r="C1393" s="125" t="s">
        <v>73</v>
      </c>
      <c r="D1393" s="125" t="s">
        <v>2912</v>
      </c>
      <c r="E1393" s="125">
        <v>1000004147</v>
      </c>
      <c r="F1393" s="125" t="s">
        <v>2913</v>
      </c>
      <c r="G1393">
        <v>168</v>
      </c>
    </row>
    <row r="1394" spans="2:7" ht="14.25" customHeight="1">
      <c r="B1394" s="23" t="s">
        <v>133</v>
      </c>
      <c r="C1394" s="64" t="s">
        <v>145</v>
      </c>
      <c r="D1394" s="64" t="s">
        <v>1112</v>
      </c>
      <c r="E1394" s="64">
        <v>1000000720</v>
      </c>
      <c r="F1394" s="65" t="s">
        <v>1113</v>
      </c>
      <c r="G1394">
        <v>168.1</v>
      </c>
    </row>
    <row r="1395" spans="2:7" ht="14.25" customHeight="1">
      <c r="B1395" s="23" t="s">
        <v>4046</v>
      </c>
      <c r="C1395" s="64" t="s">
        <v>101</v>
      </c>
      <c r="D1395" s="64" t="s">
        <v>2544</v>
      </c>
      <c r="E1395" s="64">
        <v>1000003721</v>
      </c>
      <c r="F1395" s="64" t="s">
        <v>2545</v>
      </c>
      <c r="G1395">
        <v>170</v>
      </c>
    </row>
    <row r="1396" spans="2:7" ht="14.25" customHeight="1">
      <c r="B1396" s="23" t="s">
        <v>133</v>
      </c>
      <c r="C1396" s="64" t="s">
        <v>52</v>
      </c>
      <c r="D1396" s="64" t="s">
        <v>1325</v>
      </c>
      <c r="E1396" s="64">
        <v>1000003192</v>
      </c>
      <c r="F1396" s="64" t="s">
        <v>1326</v>
      </c>
      <c r="G1396">
        <v>170.4</v>
      </c>
    </row>
    <row r="1397" spans="2:7" ht="14.25" customHeight="1">
      <c r="B1397" s="23" t="s">
        <v>134</v>
      </c>
      <c r="C1397" s="63" t="s">
        <v>69</v>
      </c>
      <c r="D1397" s="64" t="s">
        <v>1668</v>
      </c>
      <c r="E1397" s="64">
        <v>1000000496</v>
      </c>
      <c r="F1397" s="65" t="s">
        <v>1669</v>
      </c>
      <c r="G1397">
        <v>170.8</v>
      </c>
    </row>
    <row r="1398" spans="2:7" ht="14.25" customHeight="1">
      <c r="B1398" s="24" t="s">
        <v>134</v>
      </c>
      <c r="C1398" s="125" t="s">
        <v>71</v>
      </c>
      <c r="D1398" s="125" t="s">
        <v>2291</v>
      </c>
      <c r="E1398" s="125">
        <v>1000004025</v>
      </c>
      <c r="F1398" s="125" t="s">
        <v>2292</v>
      </c>
      <c r="G1398">
        <v>171</v>
      </c>
    </row>
    <row r="1399" spans="2:7" ht="14.25" customHeight="1">
      <c r="B1399" s="24" t="s">
        <v>134</v>
      </c>
      <c r="C1399" s="63" t="s">
        <v>65</v>
      </c>
      <c r="D1399" s="125" t="s">
        <v>2880</v>
      </c>
      <c r="E1399" s="125">
        <v>1000004115</v>
      </c>
      <c r="F1399" s="125" t="s">
        <v>2881</v>
      </c>
      <c r="G1399">
        <v>171</v>
      </c>
    </row>
    <row r="1400" spans="2:7" ht="14.25" customHeight="1">
      <c r="B1400" s="23" t="s">
        <v>133</v>
      </c>
      <c r="C1400" s="63" t="s">
        <v>21</v>
      </c>
      <c r="D1400" s="64" t="s">
        <v>2981</v>
      </c>
      <c r="E1400" s="64">
        <v>1000004187</v>
      </c>
      <c r="F1400" s="65" t="s">
        <v>2982</v>
      </c>
      <c r="G1400">
        <v>171</v>
      </c>
    </row>
    <row r="1401" spans="2:7" ht="14.25" customHeight="1">
      <c r="B1401" s="23" t="s">
        <v>134</v>
      </c>
      <c r="C1401" s="64" t="s">
        <v>78</v>
      </c>
      <c r="D1401" s="64" t="s">
        <v>2012</v>
      </c>
      <c r="E1401" s="64">
        <v>1000000208</v>
      </c>
      <c r="F1401" s="65" t="s">
        <v>2013</v>
      </c>
      <c r="G1401">
        <v>171.2</v>
      </c>
    </row>
    <row r="1402" spans="2:7" ht="14.25" customHeight="1">
      <c r="B1402" s="23" t="s">
        <v>133</v>
      </c>
      <c r="C1402" s="64" t="s">
        <v>141</v>
      </c>
      <c r="D1402" s="64" t="s">
        <v>973</v>
      </c>
      <c r="E1402" s="64">
        <v>1000003424</v>
      </c>
      <c r="F1402" s="64" t="s">
        <v>974</v>
      </c>
      <c r="G1402">
        <v>171.5</v>
      </c>
    </row>
    <row r="1403" spans="2:7" ht="14.25" customHeight="1">
      <c r="B1403" s="23" t="s">
        <v>130</v>
      </c>
      <c r="C1403" s="64" t="s">
        <v>108</v>
      </c>
      <c r="D1403" s="64" t="s">
        <v>2965</v>
      </c>
      <c r="E1403" s="64">
        <v>1000004184</v>
      </c>
      <c r="F1403" s="65" t="s">
        <v>2966</v>
      </c>
      <c r="G1403">
        <v>172</v>
      </c>
    </row>
    <row r="1404" spans="2:7" ht="14.25" customHeight="1">
      <c r="B1404" s="23" t="s">
        <v>134</v>
      </c>
      <c r="C1404" s="64" t="s">
        <v>81</v>
      </c>
      <c r="D1404" s="64" t="s">
        <v>2112</v>
      </c>
      <c r="E1404" s="64">
        <v>1000000153</v>
      </c>
      <c r="F1404" s="65" t="s">
        <v>2113</v>
      </c>
      <c r="G1404">
        <v>172.1</v>
      </c>
    </row>
    <row r="1405" spans="2:7" ht="14.25" customHeight="1">
      <c r="B1405" s="23" t="s">
        <v>134</v>
      </c>
      <c r="C1405" s="64" t="s">
        <v>58</v>
      </c>
      <c r="D1405" s="64" t="s">
        <v>1426</v>
      </c>
      <c r="E1405" s="64">
        <v>1000003294</v>
      </c>
      <c r="F1405" s="64" t="s">
        <v>1427</v>
      </c>
      <c r="G1405">
        <v>172.2</v>
      </c>
    </row>
    <row r="1406" spans="2:7" ht="14.25" customHeight="1">
      <c r="B1406" s="23" t="s">
        <v>134</v>
      </c>
      <c r="C1406" s="64" t="s">
        <v>74</v>
      </c>
      <c r="D1406" s="64" t="s">
        <v>1883</v>
      </c>
      <c r="E1406" s="64">
        <v>1000000028</v>
      </c>
      <c r="F1406" s="65" t="s">
        <v>1884</v>
      </c>
      <c r="G1406">
        <v>173.5</v>
      </c>
    </row>
    <row r="1407" spans="2:7" ht="14.25" customHeight="1">
      <c r="B1407" s="23" t="s">
        <v>134</v>
      </c>
      <c r="C1407" s="64" t="s">
        <v>77</v>
      </c>
      <c r="D1407" s="64" t="s">
        <v>1948</v>
      </c>
      <c r="E1407" s="64">
        <v>1000000797</v>
      </c>
      <c r="F1407" s="65" t="s">
        <v>1949</v>
      </c>
      <c r="G1407">
        <v>174.04</v>
      </c>
    </row>
    <row r="1408" spans="2:7" ht="14.25" customHeight="1">
      <c r="B1408" s="23" t="s">
        <v>4046</v>
      </c>
      <c r="C1408" s="64" t="s">
        <v>93</v>
      </c>
      <c r="D1408" s="64" t="s">
        <v>2443</v>
      </c>
      <c r="E1408" s="64">
        <v>1000001423</v>
      </c>
      <c r="F1408" s="65" t="s">
        <v>2444</v>
      </c>
      <c r="G1408">
        <v>174.4</v>
      </c>
    </row>
    <row r="1409" spans="2:7" ht="14.25" customHeight="1">
      <c r="B1409" s="23" t="s">
        <v>4046</v>
      </c>
      <c r="C1409" s="64" t="s">
        <v>140</v>
      </c>
      <c r="D1409" s="64" t="s">
        <v>2352</v>
      </c>
      <c r="E1409" s="64">
        <v>1000001254</v>
      </c>
      <c r="F1409" s="65" t="s">
        <v>2353</v>
      </c>
      <c r="G1409">
        <v>175.2</v>
      </c>
    </row>
    <row r="1410" spans="2:7" ht="14.25" customHeight="1">
      <c r="B1410" s="23" t="s">
        <v>133</v>
      </c>
      <c r="C1410" s="64" t="s">
        <v>142</v>
      </c>
      <c r="D1410" s="64" t="s">
        <v>1006</v>
      </c>
      <c r="E1410" s="64">
        <v>1000002757</v>
      </c>
      <c r="F1410" s="65" t="s">
        <v>1007</v>
      </c>
      <c r="G1410">
        <v>175.3</v>
      </c>
    </row>
    <row r="1411" spans="2:7" ht="14.25" customHeight="1">
      <c r="B1411" s="23" t="s">
        <v>134</v>
      </c>
      <c r="C1411" s="64" t="s">
        <v>74</v>
      </c>
      <c r="D1411" s="64" t="s">
        <v>1879</v>
      </c>
      <c r="E1411" s="64">
        <v>1000000827</v>
      </c>
      <c r="F1411" s="65" t="s">
        <v>1880</v>
      </c>
      <c r="G1411">
        <v>175.52</v>
      </c>
    </row>
    <row r="1412" spans="2:7" ht="14.25" customHeight="1">
      <c r="B1412" s="23" t="s">
        <v>134</v>
      </c>
      <c r="C1412" s="64" t="s">
        <v>67</v>
      </c>
      <c r="D1412" s="64" t="s">
        <v>1830</v>
      </c>
      <c r="E1412" s="64">
        <v>1000003385</v>
      </c>
      <c r="F1412" s="64" t="s">
        <v>1831</v>
      </c>
      <c r="G1412">
        <v>175.9</v>
      </c>
    </row>
    <row r="1413" spans="2:7" ht="14.25" customHeight="1">
      <c r="B1413" s="24" t="s">
        <v>4046</v>
      </c>
      <c r="C1413" s="125" t="s">
        <v>91</v>
      </c>
      <c r="D1413" s="125" t="s">
        <v>330</v>
      </c>
      <c r="E1413" s="125">
        <v>1000004035</v>
      </c>
      <c r="F1413" s="125" t="s">
        <v>331</v>
      </c>
      <c r="G1413">
        <v>176</v>
      </c>
    </row>
    <row r="1414" spans="2:7" ht="14.25" customHeight="1">
      <c r="B1414" s="23" t="s">
        <v>134</v>
      </c>
      <c r="C1414" s="64" t="s">
        <v>61</v>
      </c>
      <c r="D1414" s="64" t="s">
        <v>1478</v>
      </c>
      <c r="E1414" s="64">
        <v>1000000170</v>
      </c>
      <c r="F1414" s="65" t="s">
        <v>1479</v>
      </c>
      <c r="G1414">
        <v>176.2</v>
      </c>
    </row>
    <row r="1415" spans="2:7" ht="14.25" customHeight="1">
      <c r="B1415" s="23" t="s">
        <v>134</v>
      </c>
      <c r="C1415" s="63" t="s">
        <v>69</v>
      </c>
      <c r="D1415" s="64" t="s">
        <v>1728</v>
      </c>
      <c r="E1415" s="64">
        <v>1000003282</v>
      </c>
      <c r="F1415" s="64" t="s">
        <v>1729</v>
      </c>
      <c r="G1415">
        <v>178</v>
      </c>
    </row>
    <row r="1416" spans="2:7" ht="14.25" customHeight="1">
      <c r="B1416" s="23" t="s">
        <v>134</v>
      </c>
      <c r="C1416" s="64" t="s">
        <v>78</v>
      </c>
      <c r="D1416" s="64" t="s">
        <v>2026</v>
      </c>
      <c r="E1416" s="64">
        <v>1000000218</v>
      </c>
      <c r="F1416" s="65" t="s">
        <v>2027</v>
      </c>
      <c r="G1416">
        <v>178.5</v>
      </c>
    </row>
    <row r="1417" spans="2:7" ht="14.25" customHeight="1">
      <c r="B1417" s="23" t="s">
        <v>4046</v>
      </c>
      <c r="C1417" s="64" t="s">
        <v>95</v>
      </c>
      <c r="D1417" s="64" t="s">
        <v>3513</v>
      </c>
      <c r="E1417" s="64">
        <v>1000002786</v>
      </c>
      <c r="F1417" s="65" t="s">
        <v>3514</v>
      </c>
      <c r="G1417">
        <v>178.67</v>
      </c>
    </row>
    <row r="1418" spans="2:7" ht="14.25" customHeight="1">
      <c r="B1418" s="128" t="s">
        <v>134</v>
      </c>
      <c r="C1418" s="127" t="s">
        <v>58</v>
      </c>
      <c r="D1418" s="127" t="s">
        <v>3081</v>
      </c>
      <c r="E1418" s="127">
        <v>1000004302</v>
      </c>
      <c r="F1418" s="127" t="s">
        <v>3082</v>
      </c>
      <c r="G1418">
        <v>179.2</v>
      </c>
    </row>
    <row r="1419" spans="2:7" ht="14.25" customHeight="1">
      <c r="B1419" s="23" t="s">
        <v>133</v>
      </c>
      <c r="C1419" s="63" t="s">
        <v>32</v>
      </c>
      <c r="D1419" s="64" t="s">
        <v>917</v>
      </c>
      <c r="E1419" s="64">
        <v>1000000918</v>
      </c>
      <c r="F1419" s="65" t="s">
        <v>918</v>
      </c>
      <c r="G1419">
        <v>180</v>
      </c>
    </row>
    <row r="1420" spans="2:7" ht="14.25" customHeight="1">
      <c r="B1420" s="23" t="s">
        <v>130</v>
      </c>
      <c r="C1420" s="64" t="s">
        <v>108</v>
      </c>
      <c r="D1420" s="64" t="s">
        <v>2690</v>
      </c>
      <c r="E1420" s="64">
        <v>1000003242</v>
      </c>
      <c r="F1420" s="64" t="s">
        <v>2691</v>
      </c>
      <c r="G1420">
        <v>180.3</v>
      </c>
    </row>
    <row r="1421" spans="2:7" ht="14.25" customHeight="1">
      <c r="B1421" s="23" t="s">
        <v>134</v>
      </c>
      <c r="C1421" s="64" t="s">
        <v>62</v>
      </c>
      <c r="D1421" s="64" t="s">
        <v>1562</v>
      </c>
      <c r="E1421" s="64">
        <v>1000000333</v>
      </c>
      <c r="F1421" s="65" t="s">
        <v>1563</v>
      </c>
      <c r="G1421">
        <v>181.7</v>
      </c>
    </row>
    <row r="1422" spans="2:7" ht="14.25" customHeight="1">
      <c r="B1422" s="23" t="s">
        <v>134</v>
      </c>
      <c r="C1422" s="64" t="s">
        <v>62</v>
      </c>
      <c r="D1422" s="64" t="s">
        <v>1526</v>
      </c>
      <c r="E1422" s="64">
        <v>1000000368</v>
      </c>
      <c r="F1422" s="65" t="s">
        <v>1527</v>
      </c>
      <c r="G1422">
        <v>182.5</v>
      </c>
    </row>
    <row r="1423" spans="2:7" ht="14.25" customHeight="1">
      <c r="B1423" s="23" t="s">
        <v>134</v>
      </c>
      <c r="C1423" s="64" t="s">
        <v>58</v>
      </c>
      <c r="D1423" s="64" t="s">
        <v>1422</v>
      </c>
      <c r="E1423" s="64">
        <v>1000003642</v>
      </c>
      <c r="F1423" s="64" t="s">
        <v>1423</v>
      </c>
      <c r="G1423">
        <v>183.8</v>
      </c>
    </row>
    <row r="1424" spans="2:7" ht="14.25" customHeight="1">
      <c r="B1424" s="23" t="s">
        <v>134</v>
      </c>
      <c r="C1424" s="64" t="s">
        <v>78</v>
      </c>
      <c r="D1424" s="64" t="s">
        <v>2018</v>
      </c>
      <c r="E1424" s="64">
        <v>1000000207</v>
      </c>
      <c r="F1424" s="65" t="s">
        <v>2019</v>
      </c>
      <c r="G1424">
        <v>185.3</v>
      </c>
    </row>
    <row r="1425" spans="2:7" ht="14.25" customHeight="1">
      <c r="B1425" s="23" t="s">
        <v>134</v>
      </c>
      <c r="C1425" s="64" t="s">
        <v>79</v>
      </c>
      <c r="D1425" s="64" t="s">
        <v>2227</v>
      </c>
      <c r="E1425" s="64">
        <v>1000000985</v>
      </c>
      <c r="F1425" s="65" t="s">
        <v>2228</v>
      </c>
      <c r="G1425">
        <v>185.65</v>
      </c>
    </row>
    <row r="1426" spans="2:7" ht="14.25" customHeight="1">
      <c r="B1426" s="23" t="s">
        <v>4046</v>
      </c>
      <c r="C1426" s="64" t="s">
        <v>101</v>
      </c>
      <c r="D1426" s="64" t="s">
        <v>2514</v>
      </c>
      <c r="E1426" s="64">
        <v>1000001920</v>
      </c>
      <c r="F1426" s="65" t="s">
        <v>2515</v>
      </c>
      <c r="G1426">
        <v>185.78</v>
      </c>
    </row>
    <row r="1427" spans="2:7" ht="14.25" customHeight="1">
      <c r="B1427" s="23" t="s">
        <v>130</v>
      </c>
      <c r="C1427" s="64" t="s">
        <v>108</v>
      </c>
      <c r="D1427" s="64" t="s">
        <v>2658</v>
      </c>
      <c r="E1427" s="64">
        <v>1000001492</v>
      </c>
      <c r="F1427" s="65" t="s">
        <v>2659</v>
      </c>
      <c r="G1427">
        <v>186</v>
      </c>
    </row>
    <row r="1428" spans="2:7" ht="14.25" customHeight="1">
      <c r="B1428" s="23" t="s">
        <v>134</v>
      </c>
      <c r="C1428" s="63" t="s">
        <v>65</v>
      </c>
      <c r="D1428" s="64" t="s">
        <v>1724</v>
      </c>
      <c r="E1428" s="64">
        <v>1000002813</v>
      </c>
      <c r="F1428" s="64" t="s">
        <v>1725</v>
      </c>
      <c r="G1428">
        <v>187</v>
      </c>
    </row>
    <row r="1429" spans="2:7" ht="14.25" customHeight="1">
      <c r="B1429" s="24" t="s">
        <v>134</v>
      </c>
      <c r="C1429" s="125" t="s">
        <v>58</v>
      </c>
      <c r="D1429" s="125" t="s">
        <v>1408</v>
      </c>
      <c r="E1429" s="125">
        <v>1000003846</v>
      </c>
      <c r="F1429" s="125" t="s">
        <v>1409</v>
      </c>
      <c r="G1429">
        <v>188.2</v>
      </c>
    </row>
    <row r="1430" spans="2:7" ht="14.25" customHeight="1">
      <c r="B1430" s="23" t="s">
        <v>4046</v>
      </c>
      <c r="C1430" s="64" t="s">
        <v>101</v>
      </c>
      <c r="D1430" s="64" t="s">
        <v>2530</v>
      </c>
      <c r="E1430" s="64">
        <v>1000002558</v>
      </c>
      <c r="F1430" s="65" t="s">
        <v>2531</v>
      </c>
      <c r="G1430">
        <v>188.69</v>
      </c>
    </row>
    <row r="1431" spans="2:7" ht="14.25" customHeight="1">
      <c r="B1431" s="23" t="s">
        <v>4046</v>
      </c>
      <c r="C1431" s="64" t="s">
        <v>93</v>
      </c>
      <c r="D1431" s="64" t="s">
        <v>2453</v>
      </c>
      <c r="E1431" s="64">
        <v>1000001426</v>
      </c>
      <c r="F1431" s="65" t="s">
        <v>2454</v>
      </c>
      <c r="G1431">
        <v>190.6</v>
      </c>
    </row>
    <row r="1432" spans="2:7" ht="14.25" customHeight="1">
      <c r="B1432" s="23" t="s">
        <v>134</v>
      </c>
      <c r="C1432" s="64" t="s">
        <v>81</v>
      </c>
      <c r="D1432" s="64" t="s">
        <v>2092</v>
      </c>
      <c r="E1432" s="64">
        <v>1000000138</v>
      </c>
      <c r="F1432" s="65" t="s">
        <v>2093</v>
      </c>
      <c r="G1432">
        <v>190.95</v>
      </c>
    </row>
    <row r="1433" spans="2:7" ht="14.25" customHeight="1">
      <c r="B1433" s="23" t="s">
        <v>134</v>
      </c>
      <c r="C1433" s="64" t="s">
        <v>77</v>
      </c>
      <c r="D1433" s="64" t="s">
        <v>1956</v>
      </c>
      <c r="E1433" s="64">
        <v>1000000809</v>
      </c>
      <c r="F1433" s="65" t="s">
        <v>1957</v>
      </c>
      <c r="G1433">
        <v>191.55</v>
      </c>
    </row>
    <row r="1434" spans="2:7" ht="14.25" customHeight="1">
      <c r="B1434" s="23" t="s">
        <v>133</v>
      </c>
      <c r="C1434" s="64" t="s">
        <v>141</v>
      </c>
      <c r="D1434" s="64" t="s">
        <v>963</v>
      </c>
      <c r="E1434" s="64">
        <v>1000000075</v>
      </c>
      <c r="F1434" s="65" t="s">
        <v>964</v>
      </c>
      <c r="G1434">
        <v>192</v>
      </c>
    </row>
    <row r="1435" spans="2:7" ht="14.25" customHeight="1">
      <c r="B1435" s="23" t="s">
        <v>133</v>
      </c>
      <c r="C1435" s="64" t="s">
        <v>52</v>
      </c>
      <c r="D1435" s="64" t="s">
        <v>1321</v>
      </c>
      <c r="E1435" s="64">
        <v>1000002823</v>
      </c>
      <c r="F1435" s="65" t="s">
        <v>1322</v>
      </c>
      <c r="G1435">
        <v>192.1</v>
      </c>
    </row>
    <row r="1436" spans="2:7" ht="14.25" customHeight="1">
      <c r="B1436" s="23" t="s">
        <v>134</v>
      </c>
      <c r="C1436" s="64" t="s">
        <v>81</v>
      </c>
      <c r="D1436" s="64" t="s">
        <v>2096</v>
      </c>
      <c r="E1436" s="64">
        <v>1000000152</v>
      </c>
      <c r="F1436" s="65" t="s">
        <v>2097</v>
      </c>
      <c r="G1436">
        <v>192.64</v>
      </c>
    </row>
    <row r="1437" spans="2:7" ht="14.25" customHeight="1">
      <c r="B1437" s="23" t="s">
        <v>4046</v>
      </c>
      <c r="C1437" s="64" t="s">
        <v>103</v>
      </c>
      <c r="D1437" s="64" t="s">
        <v>2558</v>
      </c>
      <c r="E1437" s="64">
        <v>1000001329</v>
      </c>
      <c r="F1437" s="65" t="s">
        <v>2559</v>
      </c>
      <c r="G1437">
        <v>193.4</v>
      </c>
    </row>
    <row r="1438" spans="2:7" ht="14.25" customHeight="1">
      <c r="B1438" s="23" t="s">
        <v>130</v>
      </c>
      <c r="C1438" s="64" t="s">
        <v>113</v>
      </c>
      <c r="D1438" s="64" t="s">
        <v>2862</v>
      </c>
      <c r="E1438" s="64">
        <v>1000003040</v>
      </c>
      <c r="F1438" s="64" t="s">
        <v>2863</v>
      </c>
      <c r="G1438">
        <v>194.2</v>
      </c>
    </row>
    <row r="1439" spans="2:7" ht="14.25" customHeight="1">
      <c r="B1439" s="23" t="s">
        <v>4046</v>
      </c>
      <c r="C1439" s="64" t="s">
        <v>101</v>
      </c>
      <c r="D1439" s="64" t="s">
        <v>2528</v>
      </c>
      <c r="E1439" s="64">
        <v>1000002552</v>
      </c>
      <c r="F1439" s="65" t="s">
        <v>2529</v>
      </c>
      <c r="G1439">
        <v>194.39</v>
      </c>
    </row>
    <row r="1440" spans="2:7" ht="14.25" customHeight="1">
      <c r="B1440" s="23" t="s">
        <v>134</v>
      </c>
      <c r="C1440" s="64" t="s">
        <v>78</v>
      </c>
      <c r="D1440" s="64" t="s">
        <v>2024</v>
      </c>
      <c r="E1440" s="64">
        <v>1000000221</v>
      </c>
      <c r="F1440" s="65" t="s">
        <v>2025</v>
      </c>
      <c r="G1440">
        <v>195.1</v>
      </c>
    </row>
    <row r="1441" spans="2:7" ht="14.25" customHeight="1">
      <c r="B1441" s="128" t="s">
        <v>131</v>
      </c>
      <c r="C1441" s="127" t="s">
        <v>97</v>
      </c>
      <c r="D1441" s="127" t="s">
        <v>3136</v>
      </c>
      <c r="E1441" s="127">
        <v>1000004357</v>
      </c>
      <c r="F1441" s="127" t="s">
        <v>3137</v>
      </c>
      <c r="G1441">
        <v>195.34</v>
      </c>
    </row>
    <row r="1442" spans="2:7" ht="14.25" customHeight="1">
      <c r="B1442" s="23" t="s">
        <v>133</v>
      </c>
      <c r="C1442" s="64" t="s">
        <v>52</v>
      </c>
      <c r="D1442" s="64" t="s">
        <v>246</v>
      </c>
      <c r="E1442" s="64">
        <v>1000000577</v>
      </c>
      <c r="F1442" s="65" t="s">
        <v>247</v>
      </c>
      <c r="G1442">
        <v>195.9</v>
      </c>
    </row>
    <row r="1443" spans="2:7" ht="14.25" customHeight="1">
      <c r="B1443" s="23" t="s">
        <v>130</v>
      </c>
      <c r="C1443" s="64" t="s">
        <v>120</v>
      </c>
      <c r="D1443" s="64" t="s">
        <v>2770</v>
      </c>
      <c r="E1443" s="64">
        <v>1000002064</v>
      </c>
      <c r="F1443" s="65" t="s">
        <v>2771</v>
      </c>
      <c r="G1443">
        <v>196.2</v>
      </c>
    </row>
    <row r="1444" spans="2:7" ht="14.25" customHeight="1">
      <c r="B1444" s="23" t="s">
        <v>133</v>
      </c>
      <c r="C1444" s="64" t="s">
        <v>142</v>
      </c>
      <c r="D1444" s="64" t="s">
        <v>1008</v>
      </c>
      <c r="E1444" s="64">
        <v>1000002835</v>
      </c>
      <c r="F1444" s="65" t="s">
        <v>1009</v>
      </c>
      <c r="G1444">
        <v>196.72</v>
      </c>
    </row>
    <row r="1445" spans="2:7" ht="14.25" customHeight="1">
      <c r="B1445" s="24" t="s">
        <v>133</v>
      </c>
      <c r="C1445" s="125" t="s">
        <v>43</v>
      </c>
      <c r="D1445" s="125" t="s">
        <v>2908</v>
      </c>
      <c r="E1445" s="125">
        <v>1000004141</v>
      </c>
      <c r="F1445" s="125" t="s">
        <v>2909</v>
      </c>
      <c r="G1445">
        <v>196.85</v>
      </c>
    </row>
    <row r="1446" spans="2:7" ht="14.25" customHeight="1">
      <c r="B1446" s="23" t="s">
        <v>130</v>
      </c>
      <c r="C1446" s="64" t="s">
        <v>111</v>
      </c>
      <c r="D1446" s="64" t="s">
        <v>2832</v>
      </c>
      <c r="E1446" s="64">
        <v>1000002773</v>
      </c>
      <c r="F1446" s="65" t="s">
        <v>2833</v>
      </c>
      <c r="G1446">
        <v>197.2</v>
      </c>
    </row>
    <row r="1447" spans="2:7" ht="14.25" customHeight="1">
      <c r="B1447" s="23" t="s">
        <v>133</v>
      </c>
      <c r="C1447" s="64" t="s">
        <v>48</v>
      </c>
      <c r="D1447" s="64" t="s">
        <v>1273</v>
      </c>
      <c r="E1447" s="64">
        <v>1000001051</v>
      </c>
      <c r="F1447" s="65" t="s">
        <v>1274</v>
      </c>
      <c r="G1447">
        <v>197.6</v>
      </c>
    </row>
    <row r="1448" spans="2:7" ht="14.25" customHeight="1">
      <c r="B1448" s="23" t="s">
        <v>4046</v>
      </c>
      <c r="C1448" s="64" t="s">
        <v>93</v>
      </c>
      <c r="D1448" s="64" t="s">
        <v>2425</v>
      </c>
      <c r="E1448" s="64">
        <v>1000001416</v>
      </c>
      <c r="F1448" s="65" t="s">
        <v>2426</v>
      </c>
      <c r="G1448">
        <v>198</v>
      </c>
    </row>
    <row r="1449" spans="2:7" ht="14.25" customHeight="1">
      <c r="B1449" s="23" t="s">
        <v>4046</v>
      </c>
      <c r="C1449" s="64" t="s">
        <v>103</v>
      </c>
      <c r="D1449" s="64" t="s">
        <v>2570</v>
      </c>
      <c r="E1449" s="64">
        <v>1000001335</v>
      </c>
      <c r="F1449" s="65" t="s">
        <v>2571</v>
      </c>
      <c r="G1449">
        <v>199.4</v>
      </c>
    </row>
    <row r="1450" spans="2:7" ht="14.25" customHeight="1">
      <c r="B1450" s="23" t="s">
        <v>133</v>
      </c>
      <c r="C1450" s="63" t="s">
        <v>30</v>
      </c>
      <c r="D1450" s="64" t="s">
        <v>911</v>
      </c>
      <c r="E1450" s="64">
        <v>1000000914</v>
      </c>
      <c r="F1450" s="65" t="s">
        <v>912</v>
      </c>
      <c r="G1450">
        <v>200</v>
      </c>
    </row>
    <row r="1451" spans="2:7" ht="14.25" customHeight="1">
      <c r="B1451" s="23" t="s">
        <v>4046</v>
      </c>
      <c r="C1451" s="64" t="s">
        <v>95</v>
      </c>
      <c r="D1451" s="64" t="s">
        <v>2616</v>
      </c>
      <c r="E1451" s="64">
        <v>1000002057</v>
      </c>
      <c r="F1451" s="65" t="s">
        <v>2617</v>
      </c>
      <c r="G1451">
        <v>200.5</v>
      </c>
    </row>
    <row r="1452" spans="2:7" ht="14.25" customHeight="1">
      <c r="B1452" s="23" t="s">
        <v>133</v>
      </c>
      <c r="C1452" s="64" t="s">
        <v>43</v>
      </c>
      <c r="D1452" s="64" t="s">
        <v>1144</v>
      </c>
      <c r="E1452" s="64">
        <v>1000000248</v>
      </c>
      <c r="F1452" s="65" t="s">
        <v>1145</v>
      </c>
      <c r="G1452">
        <v>201.62</v>
      </c>
    </row>
    <row r="1453" spans="2:7" ht="14.25" customHeight="1">
      <c r="B1453" s="24" t="s">
        <v>134</v>
      </c>
      <c r="C1453" s="63" t="s">
        <v>65</v>
      </c>
      <c r="D1453" s="125" t="s">
        <v>1769</v>
      </c>
      <c r="E1453" s="125">
        <v>1000004046</v>
      </c>
      <c r="F1453" s="125" t="s">
        <v>1770</v>
      </c>
      <c r="G1453">
        <v>201.75</v>
      </c>
    </row>
    <row r="1454" spans="2:7" ht="14.25" customHeight="1">
      <c r="B1454" s="23" t="s">
        <v>4046</v>
      </c>
      <c r="C1454" s="64" t="s">
        <v>101</v>
      </c>
      <c r="D1454" s="64" t="s">
        <v>2504</v>
      </c>
      <c r="E1454" s="64">
        <v>1000001916</v>
      </c>
      <c r="F1454" s="65" t="s">
        <v>2505</v>
      </c>
      <c r="G1454">
        <v>202.5</v>
      </c>
    </row>
    <row r="1455" spans="2:7" ht="14.25" customHeight="1">
      <c r="B1455" s="23" t="s">
        <v>133</v>
      </c>
      <c r="C1455" s="64" t="s">
        <v>55</v>
      </c>
      <c r="D1455" s="64" t="s">
        <v>1363</v>
      </c>
      <c r="E1455" s="64">
        <v>1000001027</v>
      </c>
      <c r="F1455" s="65" t="s">
        <v>1364</v>
      </c>
      <c r="G1455">
        <v>203</v>
      </c>
    </row>
    <row r="1456" spans="2:7" ht="14.25" customHeight="1">
      <c r="B1456" s="23" t="s">
        <v>4046</v>
      </c>
      <c r="C1456" s="64" t="s">
        <v>103</v>
      </c>
      <c r="D1456" s="64" t="s">
        <v>2562</v>
      </c>
      <c r="E1456" s="64">
        <v>1000001336</v>
      </c>
      <c r="F1456" s="65" t="s">
        <v>2563</v>
      </c>
      <c r="G1456">
        <v>204</v>
      </c>
    </row>
    <row r="1457" spans="2:7" ht="14.25" customHeight="1">
      <c r="B1457" s="23" t="s">
        <v>134</v>
      </c>
      <c r="C1457" s="64" t="s">
        <v>67</v>
      </c>
      <c r="D1457" s="64" t="s">
        <v>1805</v>
      </c>
      <c r="E1457" s="64">
        <v>1000000542</v>
      </c>
      <c r="F1457" s="65" t="s">
        <v>1806</v>
      </c>
      <c r="G1457">
        <v>207.7</v>
      </c>
    </row>
    <row r="1458" spans="2:7" ht="14.25" customHeight="1">
      <c r="B1458" s="23" t="s">
        <v>130</v>
      </c>
      <c r="C1458" s="64" t="s">
        <v>111</v>
      </c>
      <c r="D1458" s="64" t="s">
        <v>2824</v>
      </c>
      <c r="E1458" s="64">
        <v>1000001195</v>
      </c>
      <c r="F1458" s="64" t="s">
        <v>2825</v>
      </c>
      <c r="G1458">
        <v>209</v>
      </c>
    </row>
    <row r="1459" spans="2:7" ht="14.25" customHeight="1">
      <c r="B1459" s="23" t="s">
        <v>130</v>
      </c>
      <c r="C1459" s="64" t="s">
        <v>118</v>
      </c>
      <c r="D1459" s="64" t="s">
        <v>2734</v>
      </c>
      <c r="E1459" s="64">
        <v>1000001189</v>
      </c>
      <c r="F1459" s="65" t="s">
        <v>2735</v>
      </c>
      <c r="G1459">
        <v>210.8</v>
      </c>
    </row>
    <row r="1460" spans="2:7" ht="14.25" customHeight="1">
      <c r="B1460" s="23" t="s">
        <v>4046</v>
      </c>
      <c r="C1460" s="64" t="s">
        <v>101</v>
      </c>
      <c r="D1460" s="64" t="s">
        <v>2534</v>
      </c>
      <c r="E1460" s="64">
        <v>1000003020</v>
      </c>
      <c r="F1460" s="64" t="s">
        <v>2535</v>
      </c>
      <c r="G1460">
        <v>211.35</v>
      </c>
    </row>
    <row r="1461" spans="2:7" ht="14.25" customHeight="1">
      <c r="B1461" s="23" t="s">
        <v>134</v>
      </c>
      <c r="C1461" s="64" t="s">
        <v>73</v>
      </c>
      <c r="D1461" s="125" t="s">
        <v>2886</v>
      </c>
      <c r="E1461" s="125">
        <v>1000004118</v>
      </c>
      <c r="F1461" s="125" t="s">
        <v>2887</v>
      </c>
      <c r="G1461">
        <v>211.8</v>
      </c>
    </row>
    <row r="1462" spans="2:7" ht="14.25" customHeight="1">
      <c r="B1462" s="24" t="s">
        <v>133</v>
      </c>
      <c r="C1462" s="125" t="s">
        <v>48</v>
      </c>
      <c r="D1462" s="125" t="s">
        <v>2896</v>
      </c>
      <c r="E1462" s="125">
        <v>1000004123</v>
      </c>
      <c r="F1462" s="125" t="s">
        <v>2897</v>
      </c>
      <c r="G1462">
        <v>212.4</v>
      </c>
    </row>
    <row r="1463" spans="2:7" ht="14.25" customHeight="1">
      <c r="B1463" s="23" t="s">
        <v>134</v>
      </c>
      <c r="C1463" s="64" t="s">
        <v>67</v>
      </c>
      <c r="D1463" s="64" t="s">
        <v>1836</v>
      </c>
      <c r="E1463" s="64">
        <v>1000003745</v>
      </c>
      <c r="F1463" s="64" t="s">
        <v>1837</v>
      </c>
      <c r="G1463">
        <v>213.3</v>
      </c>
    </row>
    <row r="1464" spans="2:7" ht="14.25" customHeight="1">
      <c r="B1464" s="23" t="s">
        <v>4046</v>
      </c>
      <c r="C1464" s="64" t="s">
        <v>105</v>
      </c>
      <c r="D1464" s="64" t="s">
        <v>2582</v>
      </c>
      <c r="E1464" s="64">
        <v>1000001587</v>
      </c>
      <c r="F1464" s="65" t="s">
        <v>2583</v>
      </c>
      <c r="G1464">
        <v>213.9</v>
      </c>
    </row>
    <row r="1465" spans="2:7" ht="14.25" customHeight="1">
      <c r="B1465" s="23" t="s">
        <v>133</v>
      </c>
      <c r="C1465" s="64" t="s">
        <v>142</v>
      </c>
      <c r="D1465" s="64" t="s">
        <v>988</v>
      </c>
      <c r="E1465" s="64">
        <v>1000000103</v>
      </c>
      <c r="F1465" s="65" t="s">
        <v>989</v>
      </c>
      <c r="G1465">
        <v>214.65</v>
      </c>
    </row>
    <row r="1466" spans="2:7" ht="14.25" customHeight="1">
      <c r="B1466" s="23" t="s">
        <v>133</v>
      </c>
      <c r="C1466" s="64" t="s">
        <v>141</v>
      </c>
      <c r="D1466" s="64" t="s">
        <v>965</v>
      </c>
      <c r="E1466" s="64">
        <v>1000000088</v>
      </c>
      <c r="F1466" s="65" t="s">
        <v>966</v>
      </c>
      <c r="G1466">
        <v>216</v>
      </c>
    </row>
    <row r="1467" spans="2:7" ht="14.25" customHeight="1">
      <c r="B1467" s="23" t="s">
        <v>130</v>
      </c>
      <c r="C1467" s="64" t="s">
        <v>113</v>
      </c>
      <c r="D1467" s="64" t="s">
        <v>2854</v>
      </c>
      <c r="E1467" s="64">
        <v>1000001716</v>
      </c>
      <c r="F1467" s="65" t="s">
        <v>2855</v>
      </c>
      <c r="G1467">
        <v>216</v>
      </c>
    </row>
    <row r="1468" spans="2:7" ht="14.25" customHeight="1">
      <c r="B1468" s="23" t="s">
        <v>134</v>
      </c>
      <c r="C1468" s="64" t="s">
        <v>78</v>
      </c>
      <c r="D1468" s="64" t="s">
        <v>2008</v>
      </c>
      <c r="E1468" s="64">
        <v>1000000216</v>
      </c>
      <c r="F1468" s="65" t="s">
        <v>2009</v>
      </c>
      <c r="G1468">
        <v>216.35</v>
      </c>
    </row>
    <row r="1469" spans="2:7" ht="14.25" customHeight="1">
      <c r="B1469" s="23" t="s">
        <v>134</v>
      </c>
      <c r="C1469" s="64" t="s">
        <v>58</v>
      </c>
      <c r="D1469" s="64" t="s">
        <v>1398</v>
      </c>
      <c r="E1469" s="64">
        <v>1000000287</v>
      </c>
      <c r="F1469" s="65" t="s">
        <v>1399</v>
      </c>
      <c r="G1469">
        <v>216.4</v>
      </c>
    </row>
    <row r="1470" spans="2:7" ht="14.25" customHeight="1">
      <c r="B1470" s="23" t="s">
        <v>130</v>
      </c>
      <c r="C1470" s="64" t="s">
        <v>120</v>
      </c>
      <c r="D1470" s="64" t="s">
        <v>2772</v>
      </c>
      <c r="E1470" s="64">
        <v>1000002070</v>
      </c>
      <c r="F1470" s="65" t="s">
        <v>2773</v>
      </c>
      <c r="G1470">
        <v>219</v>
      </c>
    </row>
    <row r="1471" spans="2:7" ht="14.25" customHeight="1">
      <c r="B1471" s="23" t="s">
        <v>133</v>
      </c>
      <c r="C1471" s="64" t="s">
        <v>52</v>
      </c>
      <c r="D1471" s="64" t="s">
        <v>1327</v>
      </c>
      <c r="E1471" s="64">
        <v>1000003203</v>
      </c>
      <c r="F1471" s="64" t="s">
        <v>1328</v>
      </c>
      <c r="G1471">
        <v>221.5</v>
      </c>
    </row>
    <row r="1472" spans="2:7" ht="14.25" customHeight="1">
      <c r="B1472" s="23" t="s">
        <v>130</v>
      </c>
      <c r="C1472" s="64" t="s">
        <v>118</v>
      </c>
      <c r="D1472" s="64" t="s">
        <v>2742</v>
      </c>
      <c r="E1472" s="64">
        <v>1000001212</v>
      </c>
      <c r="F1472" s="65" t="s">
        <v>2743</v>
      </c>
      <c r="G1472">
        <v>222</v>
      </c>
    </row>
    <row r="1473" spans="2:7" ht="14.25" customHeight="1">
      <c r="B1473" s="23" t="s">
        <v>133</v>
      </c>
      <c r="C1473" s="64" t="s">
        <v>141</v>
      </c>
      <c r="D1473" s="64" t="s">
        <v>178</v>
      </c>
      <c r="E1473" s="64">
        <v>1000000072</v>
      </c>
      <c r="F1473" s="65" t="s">
        <v>179</v>
      </c>
      <c r="G1473">
        <v>222.7</v>
      </c>
    </row>
    <row r="1474" spans="2:7" ht="14.25" customHeight="1">
      <c r="B1474" s="24" t="s">
        <v>133</v>
      </c>
      <c r="C1474" s="63" t="s">
        <v>29</v>
      </c>
      <c r="D1474" s="125" t="s">
        <v>849</v>
      </c>
      <c r="E1474" s="125">
        <v>1000003885</v>
      </c>
      <c r="F1474" s="125" t="s">
        <v>850</v>
      </c>
      <c r="G1474">
        <v>223</v>
      </c>
    </row>
    <row r="1475" spans="2:7" ht="14.25" customHeight="1">
      <c r="B1475" s="23" t="s">
        <v>133</v>
      </c>
      <c r="C1475" s="63" t="s">
        <v>29</v>
      </c>
      <c r="D1475" s="64" t="s">
        <v>831</v>
      </c>
      <c r="E1475" s="64">
        <v>1000003508</v>
      </c>
      <c r="F1475" s="64" t="s">
        <v>832</v>
      </c>
      <c r="G1475">
        <v>223.5</v>
      </c>
    </row>
    <row r="1476" spans="2:7" ht="14.25" customHeight="1">
      <c r="B1476" s="23" t="s">
        <v>133</v>
      </c>
      <c r="C1476" s="64" t="s">
        <v>43</v>
      </c>
      <c r="D1476" s="64" t="s">
        <v>1182</v>
      </c>
      <c r="E1476" s="64">
        <v>1000000819</v>
      </c>
      <c r="F1476" s="65" t="s">
        <v>1183</v>
      </c>
      <c r="G1476">
        <v>223.6</v>
      </c>
    </row>
    <row r="1477" spans="2:7" ht="14.25" customHeight="1">
      <c r="B1477" s="23" t="s">
        <v>4046</v>
      </c>
      <c r="C1477" s="64" t="s">
        <v>101</v>
      </c>
      <c r="D1477" s="64" t="s">
        <v>2542</v>
      </c>
      <c r="E1477" s="64">
        <v>1000003614</v>
      </c>
      <c r="F1477" s="64" t="s">
        <v>2543</v>
      </c>
      <c r="G1477">
        <v>224</v>
      </c>
    </row>
    <row r="1478" spans="2:7" ht="14.25" customHeight="1">
      <c r="B1478" s="23" t="s">
        <v>133</v>
      </c>
      <c r="C1478" s="64" t="s">
        <v>142</v>
      </c>
      <c r="D1478" s="64" t="s">
        <v>998</v>
      </c>
      <c r="E1478" s="64">
        <v>1000000834</v>
      </c>
      <c r="F1478" s="65" t="s">
        <v>999</v>
      </c>
      <c r="G1478">
        <v>224.2</v>
      </c>
    </row>
    <row r="1479" spans="2:7" ht="14.25" customHeight="1">
      <c r="B1479" s="23" t="s">
        <v>133</v>
      </c>
      <c r="C1479" s="63" t="s">
        <v>27</v>
      </c>
      <c r="D1479" s="64" t="s">
        <v>811</v>
      </c>
      <c r="E1479" s="64">
        <v>1000001066</v>
      </c>
      <c r="F1479" s="65" t="s">
        <v>812</v>
      </c>
      <c r="G1479">
        <v>226.32</v>
      </c>
    </row>
    <row r="1480" spans="2:7" ht="14.25" customHeight="1">
      <c r="B1480" s="23" t="s">
        <v>133</v>
      </c>
      <c r="C1480" s="64" t="s">
        <v>48</v>
      </c>
      <c r="D1480" s="64" t="s">
        <v>1281</v>
      </c>
      <c r="E1480" s="64">
        <v>1000003612</v>
      </c>
      <c r="F1480" s="65" t="s">
        <v>1282</v>
      </c>
      <c r="G1480">
        <v>226.8</v>
      </c>
    </row>
    <row r="1481" spans="2:7" ht="14.25" customHeight="1">
      <c r="B1481" s="23" t="s">
        <v>134</v>
      </c>
      <c r="C1481" s="64" t="s">
        <v>74</v>
      </c>
      <c r="D1481" s="64" t="s">
        <v>1873</v>
      </c>
      <c r="E1481" s="64">
        <v>1000000044</v>
      </c>
      <c r="F1481" s="65" t="s">
        <v>1874</v>
      </c>
      <c r="G1481">
        <v>227.18</v>
      </c>
    </row>
    <row r="1482" spans="2:7" ht="14.25" customHeight="1">
      <c r="B1482" s="23" t="s">
        <v>130</v>
      </c>
      <c r="C1482" s="64" t="s">
        <v>108</v>
      </c>
      <c r="D1482" s="64" t="s">
        <v>2646</v>
      </c>
      <c r="E1482" s="64">
        <v>1000001515</v>
      </c>
      <c r="F1482" s="65" t="s">
        <v>2647</v>
      </c>
      <c r="G1482">
        <v>227.4</v>
      </c>
    </row>
    <row r="1483" spans="2:7" ht="14.25" customHeight="1">
      <c r="B1483" s="23" t="s">
        <v>133</v>
      </c>
      <c r="C1483" s="63" t="s">
        <v>25</v>
      </c>
      <c r="D1483" s="64" t="s">
        <v>4314</v>
      </c>
      <c r="E1483" s="64">
        <v>1000002737</v>
      </c>
      <c r="F1483" s="64" t="s">
        <v>4315</v>
      </c>
      <c r="G1483">
        <v>230</v>
      </c>
    </row>
    <row r="1484" spans="2:7" ht="14.25" customHeight="1">
      <c r="B1484" s="23" t="s">
        <v>4046</v>
      </c>
      <c r="C1484" s="64" t="s">
        <v>93</v>
      </c>
      <c r="D1484" s="64" t="s">
        <v>2463</v>
      </c>
      <c r="E1484" s="64">
        <v>1000002673</v>
      </c>
      <c r="F1484" s="64" t="s">
        <v>846</v>
      </c>
      <c r="G1484">
        <v>231.2</v>
      </c>
    </row>
    <row r="1485" spans="2:7" ht="14.25" customHeight="1">
      <c r="B1485" s="23" t="s">
        <v>134</v>
      </c>
      <c r="C1485" s="64" t="s">
        <v>78</v>
      </c>
      <c r="D1485" s="64" t="s">
        <v>2030</v>
      </c>
      <c r="E1485" s="64">
        <v>1000000204</v>
      </c>
      <c r="F1485" s="65" t="s">
        <v>2031</v>
      </c>
      <c r="G1485">
        <v>233.67</v>
      </c>
    </row>
    <row r="1486" spans="2:7" ht="14.25" customHeight="1">
      <c r="B1486" s="23" t="s">
        <v>133</v>
      </c>
      <c r="C1486" s="63" t="s">
        <v>27</v>
      </c>
      <c r="D1486" s="64" t="s">
        <v>773</v>
      </c>
      <c r="E1486" s="64">
        <v>1000000744</v>
      </c>
      <c r="F1486" s="65" t="s">
        <v>774</v>
      </c>
      <c r="G1486">
        <v>234.4</v>
      </c>
    </row>
    <row r="1487" spans="2:7" ht="14.25" customHeight="1">
      <c r="B1487" s="23" t="s">
        <v>134</v>
      </c>
      <c r="C1487" s="64" t="s">
        <v>58</v>
      </c>
      <c r="D1487" s="64" t="s">
        <v>1391</v>
      </c>
      <c r="E1487" s="64">
        <v>1000000285</v>
      </c>
      <c r="F1487" s="65" t="s">
        <v>1392</v>
      </c>
      <c r="G1487">
        <v>235.3</v>
      </c>
    </row>
    <row r="1488" spans="2:7" ht="14.25" customHeight="1">
      <c r="B1488" s="23" t="s">
        <v>134</v>
      </c>
      <c r="C1488" s="63" t="s">
        <v>65</v>
      </c>
      <c r="D1488" s="64" t="s">
        <v>1672</v>
      </c>
      <c r="E1488" s="64">
        <v>1000000504</v>
      </c>
      <c r="F1488" s="65" t="s">
        <v>1673</v>
      </c>
      <c r="G1488">
        <v>235.5</v>
      </c>
    </row>
    <row r="1489" spans="2:7" ht="14.25" customHeight="1">
      <c r="B1489" s="23" t="s">
        <v>130</v>
      </c>
      <c r="C1489" s="64" t="s">
        <v>139</v>
      </c>
      <c r="D1489" s="64" t="s">
        <v>2718</v>
      </c>
      <c r="E1489" s="64">
        <v>1000001818</v>
      </c>
      <c r="F1489" s="65" t="s">
        <v>2719</v>
      </c>
      <c r="G1489">
        <v>235.8</v>
      </c>
    </row>
    <row r="1490" spans="2:7" ht="14.25" customHeight="1">
      <c r="B1490" s="24" t="s">
        <v>134</v>
      </c>
      <c r="C1490" s="125" t="s">
        <v>61</v>
      </c>
      <c r="D1490" s="125" t="s">
        <v>1507</v>
      </c>
      <c r="E1490" s="125">
        <v>1000003852</v>
      </c>
      <c r="F1490" s="125" t="s">
        <v>1508</v>
      </c>
      <c r="G1490">
        <v>236.2</v>
      </c>
    </row>
    <row r="1491" spans="2:7" ht="14.25" customHeight="1">
      <c r="B1491" s="23" t="s">
        <v>134</v>
      </c>
      <c r="C1491" s="63" t="s">
        <v>65</v>
      </c>
      <c r="D1491" s="64" t="s">
        <v>1735</v>
      </c>
      <c r="E1491" s="64">
        <v>1000003393</v>
      </c>
      <c r="F1491" s="64" t="s">
        <v>1736</v>
      </c>
      <c r="G1491">
        <v>236.4</v>
      </c>
    </row>
    <row r="1492" spans="2:7" ht="14.25" customHeight="1">
      <c r="B1492" s="23" t="s">
        <v>130</v>
      </c>
      <c r="C1492" s="64" t="s">
        <v>118</v>
      </c>
      <c r="D1492" s="64" t="s">
        <v>2730</v>
      </c>
      <c r="E1492" s="64">
        <v>1000002695</v>
      </c>
      <c r="F1492" s="64" t="s">
        <v>2731</v>
      </c>
      <c r="G1492">
        <v>238</v>
      </c>
    </row>
    <row r="1493" spans="2:7" ht="14.25" customHeight="1">
      <c r="B1493" s="23" t="s">
        <v>133</v>
      </c>
      <c r="C1493" s="63" t="s">
        <v>21</v>
      </c>
      <c r="D1493" s="64" t="s">
        <v>669</v>
      </c>
      <c r="E1493" s="64">
        <v>1000000661</v>
      </c>
      <c r="F1493" s="65" t="s">
        <v>670</v>
      </c>
      <c r="G1493">
        <v>239.4</v>
      </c>
    </row>
    <row r="1494" spans="2:7" ht="14.25" customHeight="1">
      <c r="B1494" s="23" t="s">
        <v>134</v>
      </c>
      <c r="C1494" s="64" t="s">
        <v>61</v>
      </c>
      <c r="D1494" s="64" t="s">
        <v>1472</v>
      </c>
      <c r="E1494" s="64">
        <v>1000000168</v>
      </c>
      <c r="F1494" s="65" t="s">
        <v>1473</v>
      </c>
      <c r="G1494">
        <v>239.9</v>
      </c>
    </row>
    <row r="1495" spans="2:7" ht="14.25" customHeight="1">
      <c r="B1495" s="23" t="s">
        <v>130</v>
      </c>
      <c r="C1495" s="64" t="s">
        <v>108</v>
      </c>
      <c r="D1495" s="64" t="s">
        <v>2680</v>
      </c>
      <c r="E1495" s="64">
        <v>1000002041</v>
      </c>
      <c r="F1495" s="65" t="s">
        <v>2681</v>
      </c>
      <c r="G1495">
        <v>240</v>
      </c>
    </row>
    <row r="1496" spans="2:7" ht="14.25" customHeight="1">
      <c r="B1496" s="23" t="s">
        <v>4046</v>
      </c>
      <c r="C1496" s="64" t="s">
        <v>93</v>
      </c>
      <c r="D1496" s="64" t="s">
        <v>2417</v>
      </c>
      <c r="E1496" s="64">
        <v>1000001418</v>
      </c>
      <c r="F1496" s="65" t="s">
        <v>2418</v>
      </c>
      <c r="G1496">
        <v>240.6</v>
      </c>
    </row>
    <row r="1497" spans="2:7" ht="14.25" customHeight="1">
      <c r="B1497" s="23" t="s">
        <v>4046</v>
      </c>
      <c r="C1497" s="64" t="s">
        <v>98</v>
      </c>
      <c r="D1497" s="64" t="s">
        <v>2484</v>
      </c>
      <c r="E1497" s="64">
        <v>1000001892</v>
      </c>
      <c r="F1497" s="65" t="s">
        <v>2485</v>
      </c>
      <c r="G1497">
        <v>241.75</v>
      </c>
    </row>
    <row r="1498" spans="2:7" ht="14.25" customHeight="1">
      <c r="B1498" s="23" t="s">
        <v>133</v>
      </c>
      <c r="C1498" s="64" t="s">
        <v>52</v>
      </c>
      <c r="D1498" s="64" t="s">
        <v>1309</v>
      </c>
      <c r="E1498" s="64">
        <v>1000000983</v>
      </c>
      <c r="F1498" s="65" t="s">
        <v>1310</v>
      </c>
      <c r="G1498">
        <v>242.4</v>
      </c>
    </row>
    <row r="1499" spans="2:7" ht="14.25" customHeight="1">
      <c r="B1499" s="23" t="s">
        <v>133</v>
      </c>
      <c r="C1499" s="63" t="s">
        <v>25</v>
      </c>
      <c r="D1499" s="64" t="s">
        <v>717</v>
      </c>
      <c r="E1499" s="64">
        <v>1000003488</v>
      </c>
      <c r="F1499" s="64" t="s">
        <v>718</v>
      </c>
      <c r="G1499">
        <v>244</v>
      </c>
    </row>
    <row r="1500" spans="2:7" ht="14.25" customHeight="1">
      <c r="B1500" s="128" t="s">
        <v>134</v>
      </c>
      <c r="C1500" s="127" t="s">
        <v>79</v>
      </c>
      <c r="D1500" s="127" t="s">
        <v>3152</v>
      </c>
      <c r="E1500" s="127">
        <v>1000004367</v>
      </c>
      <c r="F1500" s="127" t="s">
        <v>3153</v>
      </c>
      <c r="G1500">
        <v>244.51</v>
      </c>
    </row>
    <row r="1501" spans="2:7" ht="14.25" customHeight="1">
      <c r="B1501" s="23" t="s">
        <v>134</v>
      </c>
      <c r="C1501" s="64" t="s">
        <v>84</v>
      </c>
      <c r="D1501" s="64" t="s">
        <v>2178</v>
      </c>
      <c r="E1501" s="64">
        <v>1000000442</v>
      </c>
      <c r="F1501" s="65" t="s">
        <v>2179</v>
      </c>
      <c r="G1501">
        <v>245.55</v>
      </c>
    </row>
    <row r="1502" spans="2:7" ht="14.25" customHeight="1">
      <c r="B1502" s="23" t="s">
        <v>134</v>
      </c>
      <c r="C1502" s="64" t="s">
        <v>67</v>
      </c>
      <c r="D1502" s="64" t="s">
        <v>1791</v>
      </c>
      <c r="E1502" s="64">
        <v>1000000554</v>
      </c>
      <c r="F1502" s="65" t="s">
        <v>1792</v>
      </c>
      <c r="G1502">
        <v>245.7</v>
      </c>
    </row>
    <row r="1503" spans="2:7" ht="14.25" customHeight="1">
      <c r="B1503" s="24" t="s">
        <v>133</v>
      </c>
      <c r="C1503" s="125" t="s">
        <v>142</v>
      </c>
      <c r="D1503" s="125" t="s">
        <v>434</v>
      </c>
      <c r="E1503" s="125">
        <v>1000004111</v>
      </c>
      <c r="F1503" s="125" t="s">
        <v>435</v>
      </c>
      <c r="G1503">
        <v>245.76</v>
      </c>
    </row>
    <row r="1504" spans="2:7" ht="14.25" customHeight="1">
      <c r="B1504" s="23" t="s">
        <v>130</v>
      </c>
      <c r="C1504" s="64" t="s">
        <v>111</v>
      </c>
      <c r="D1504" s="64" t="s">
        <v>2826</v>
      </c>
      <c r="E1504" s="64">
        <v>1000001465</v>
      </c>
      <c r="F1504" s="65" t="s">
        <v>2827</v>
      </c>
      <c r="G1504">
        <v>246.8</v>
      </c>
    </row>
    <row r="1505" spans="2:7" ht="14.25" customHeight="1">
      <c r="B1505" s="23" t="s">
        <v>134</v>
      </c>
      <c r="C1505" s="64" t="s">
        <v>84</v>
      </c>
      <c r="D1505" s="64" t="s">
        <v>2184</v>
      </c>
      <c r="E1505" s="64">
        <v>1000000907</v>
      </c>
      <c r="F1505" s="65" t="s">
        <v>2185</v>
      </c>
      <c r="G1505">
        <v>247.45</v>
      </c>
    </row>
    <row r="1506" spans="2:7" ht="14.25" customHeight="1">
      <c r="B1506" s="23" t="s">
        <v>4046</v>
      </c>
      <c r="C1506" s="64" t="s">
        <v>93</v>
      </c>
      <c r="D1506" s="64" t="s">
        <v>2431</v>
      </c>
      <c r="E1506" s="64">
        <v>1000001433</v>
      </c>
      <c r="F1506" s="65" t="s">
        <v>2432</v>
      </c>
      <c r="G1506">
        <v>247.8</v>
      </c>
    </row>
    <row r="1507" spans="2:7" ht="14.25" customHeight="1">
      <c r="B1507" s="23" t="s">
        <v>130</v>
      </c>
      <c r="C1507" s="64" t="s">
        <v>108</v>
      </c>
      <c r="D1507" s="64" t="s">
        <v>2676</v>
      </c>
      <c r="E1507" s="64">
        <v>1000001486</v>
      </c>
      <c r="F1507" s="65" t="s">
        <v>2677</v>
      </c>
      <c r="G1507">
        <v>248</v>
      </c>
    </row>
    <row r="1508" spans="2:7" ht="14.25" customHeight="1">
      <c r="B1508" s="23" t="s">
        <v>134</v>
      </c>
      <c r="C1508" s="64" t="s">
        <v>67</v>
      </c>
      <c r="D1508" s="64" t="s">
        <v>1807</v>
      </c>
      <c r="E1508" s="64">
        <v>1000000553</v>
      </c>
      <c r="F1508" s="65" t="s">
        <v>1808</v>
      </c>
      <c r="G1508">
        <v>248.7</v>
      </c>
    </row>
    <row r="1509" spans="2:7" ht="14.25" customHeight="1">
      <c r="B1509" s="23" t="s">
        <v>4046</v>
      </c>
      <c r="C1509" s="64" t="s">
        <v>95</v>
      </c>
      <c r="D1509" s="64" t="s">
        <v>2951</v>
      </c>
      <c r="E1509" s="64">
        <v>1000001366</v>
      </c>
      <c r="F1509" s="65" t="s">
        <v>2952</v>
      </c>
      <c r="G1509">
        <v>248.82</v>
      </c>
    </row>
    <row r="1510" spans="2:7" ht="14.25" customHeight="1">
      <c r="B1510" s="23" t="s">
        <v>130</v>
      </c>
      <c r="C1510" s="64" t="s">
        <v>108</v>
      </c>
      <c r="D1510" s="64" t="s">
        <v>2668</v>
      </c>
      <c r="E1510" s="64">
        <v>1000001490</v>
      </c>
      <c r="F1510" s="65" t="s">
        <v>2669</v>
      </c>
      <c r="G1510">
        <v>250.3</v>
      </c>
    </row>
    <row r="1511" spans="2:7" ht="14.25" customHeight="1">
      <c r="B1511" s="23" t="s">
        <v>4046</v>
      </c>
      <c r="C1511" s="64" t="s">
        <v>93</v>
      </c>
      <c r="D1511" s="64" t="s">
        <v>2427</v>
      </c>
      <c r="E1511" s="64">
        <v>1000001435</v>
      </c>
      <c r="F1511" s="65" t="s">
        <v>2428</v>
      </c>
      <c r="G1511">
        <v>253.4</v>
      </c>
    </row>
    <row r="1512" spans="2:7" ht="14.25" customHeight="1">
      <c r="B1512" s="23" t="s">
        <v>134</v>
      </c>
      <c r="C1512" s="64" t="s">
        <v>77</v>
      </c>
      <c r="D1512" s="64" t="s">
        <v>1938</v>
      </c>
      <c r="E1512" s="64">
        <v>1000000806</v>
      </c>
      <c r="F1512" s="65" t="s">
        <v>1939</v>
      </c>
      <c r="G1512">
        <v>253.55</v>
      </c>
    </row>
    <row r="1513" spans="2:7" ht="14.25" customHeight="1">
      <c r="B1513" s="23" t="s">
        <v>134</v>
      </c>
      <c r="C1513" s="63" t="s">
        <v>65</v>
      </c>
      <c r="D1513" s="64" t="s">
        <v>1652</v>
      </c>
      <c r="E1513" s="64">
        <v>1000000493</v>
      </c>
      <c r="F1513" s="65" t="s">
        <v>1653</v>
      </c>
      <c r="G1513">
        <v>253.7</v>
      </c>
    </row>
    <row r="1514" spans="2:7" ht="14.25" customHeight="1">
      <c r="B1514" s="23" t="s">
        <v>134</v>
      </c>
      <c r="C1514" s="64" t="s">
        <v>81</v>
      </c>
      <c r="D1514" s="64" t="s">
        <v>2068</v>
      </c>
      <c r="E1514" s="64">
        <v>1000000144</v>
      </c>
      <c r="F1514" s="65" t="s">
        <v>2069</v>
      </c>
      <c r="G1514">
        <v>254.32</v>
      </c>
    </row>
    <row r="1515" spans="2:7" ht="14.25" customHeight="1">
      <c r="B1515" s="24" t="s">
        <v>134</v>
      </c>
      <c r="C1515" s="125" t="s">
        <v>81</v>
      </c>
      <c r="D1515" s="125" t="s">
        <v>2892</v>
      </c>
      <c r="E1515" s="125">
        <v>1000004121</v>
      </c>
      <c r="F1515" s="125" t="s">
        <v>2893</v>
      </c>
      <c r="G1515">
        <v>256.45</v>
      </c>
    </row>
    <row r="1516" spans="2:7" ht="14.25" customHeight="1">
      <c r="B1516" s="23" t="s">
        <v>4046</v>
      </c>
      <c r="C1516" s="64" t="s">
        <v>140</v>
      </c>
      <c r="D1516" s="64" t="s">
        <v>2342</v>
      </c>
      <c r="E1516" s="64">
        <v>1000001256</v>
      </c>
      <c r="F1516" s="65" t="s">
        <v>2343</v>
      </c>
      <c r="G1516">
        <v>258.8</v>
      </c>
    </row>
    <row r="1517" spans="2:7" ht="14.25" customHeight="1">
      <c r="B1517" s="23" t="s">
        <v>134</v>
      </c>
      <c r="C1517" s="64" t="s">
        <v>74</v>
      </c>
      <c r="D1517" s="64" t="s">
        <v>1911</v>
      </c>
      <c r="E1517" s="64">
        <v>1000000056</v>
      </c>
      <c r="F1517" s="65" t="s">
        <v>1912</v>
      </c>
      <c r="G1517">
        <v>260.86</v>
      </c>
    </row>
    <row r="1518" spans="2:7" ht="14.25" customHeight="1">
      <c r="B1518" s="23" t="s">
        <v>4046</v>
      </c>
      <c r="C1518" s="64" t="s">
        <v>105</v>
      </c>
      <c r="D1518" s="64" t="s">
        <v>2592</v>
      </c>
      <c r="E1518" s="64">
        <v>1000001600</v>
      </c>
      <c r="F1518" s="65" t="s">
        <v>2593</v>
      </c>
      <c r="G1518">
        <v>261</v>
      </c>
    </row>
    <row r="1519" spans="2:7" ht="14.25" customHeight="1">
      <c r="B1519" s="23" t="s">
        <v>134</v>
      </c>
      <c r="C1519" s="63" t="s">
        <v>69</v>
      </c>
      <c r="D1519" s="64" t="s">
        <v>1730</v>
      </c>
      <c r="E1519" s="64">
        <v>1000003292</v>
      </c>
      <c r="F1519" s="64" t="s">
        <v>1731</v>
      </c>
      <c r="G1519">
        <v>261.3</v>
      </c>
    </row>
    <row r="1520" spans="2:7" ht="14.25" customHeight="1">
      <c r="B1520" s="23" t="s">
        <v>133</v>
      </c>
      <c r="C1520" s="63" t="s">
        <v>27</v>
      </c>
      <c r="D1520" s="64" t="s">
        <v>805</v>
      </c>
      <c r="E1520" s="64">
        <v>1000000738</v>
      </c>
      <c r="F1520" s="65" t="s">
        <v>806</v>
      </c>
      <c r="G1520">
        <v>261.86</v>
      </c>
    </row>
    <row r="1521" spans="2:7" ht="14.25" customHeight="1">
      <c r="B1521" s="23" t="s">
        <v>134</v>
      </c>
      <c r="C1521" s="64" t="s">
        <v>84</v>
      </c>
      <c r="D1521" s="64" t="s">
        <v>2188</v>
      </c>
      <c r="E1521" s="64">
        <v>1000003171</v>
      </c>
      <c r="F1521" s="64" t="s">
        <v>2189</v>
      </c>
      <c r="G1521">
        <v>262.89</v>
      </c>
    </row>
    <row r="1522" spans="2:7" ht="14.25" customHeight="1">
      <c r="B1522" s="23" t="s">
        <v>133</v>
      </c>
      <c r="C1522" s="63" t="s">
        <v>29</v>
      </c>
      <c r="D1522" s="64" t="s">
        <v>803</v>
      </c>
      <c r="E1522" s="64">
        <v>1000000725</v>
      </c>
      <c r="F1522" s="65" t="s">
        <v>804</v>
      </c>
      <c r="G1522">
        <v>263.5</v>
      </c>
    </row>
    <row r="1523" spans="2:7" ht="14.25" customHeight="1">
      <c r="B1523" s="23" t="s">
        <v>4046</v>
      </c>
      <c r="C1523" s="64" t="s">
        <v>95</v>
      </c>
      <c r="D1523" s="64" t="s">
        <v>2614</v>
      </c>
      <c r="E1523" s="64">
        <v>1000001381</v>
      </c>
      <c r="F1523" s="65" t="s">
        <v>2615</v>
      </c>
      <c r="G1523">
        <v>266.60000000000002</v>
      </c>
    </row>
    <row r="1524" spans="2:7" ht="14.25" customHeight="1">
      <c r="B1524" s="23" t="s">
        <v>133</v>
      </c>
      <c r="C1524" s="64" t="s">
        <v>48</v>
      </c>
      <c r="D1524" s="64" t="s">
        <v>1263</v>
      </c>
      <c r="E1524" s="64">
        <v>1000000679</v>
      </c>
      <c r="F1524" s="65" t="s">
        <v>1264</v>
      </c>
      <c r="G1524">
        <v>268</v>
      </c>
    </row>
    <row r="1525" spans="2:7" ht="14.25" customHeight="1">
      <c r="B1525" s="23" t="s">
        <v>133</v>
      </c>
      <c r="C1525" s="64" t="s">
        <v>144</v>
      </c>
      <c r="D1525" s="64" t="s">
        <v>759</v>
      </c>
      <c r="E1525" s="64">
        <v>1000001008</v>
      </c>
      <c r="F1525" s="65" t="s">
        <v>760</v>
      </c>
      <c r="G1525">
        <v>271</v>
      </c>
    </row>
    <row r="1526" spans="2:7" ht="14.25" customHeight="1">
      <c r="B1526" s="23" t="s">
        <v>133</v>
      </c>
      <c r="C1526" s="64" t="s">
        <v>37</v>
      </c>
      <c r="D1526" s="64" t="s">
        <v>1038</v>
      </c>
      <c r="E1526" s="64">
        <v>1000000401</v>
      </c>
      <c r="F1526" s="65" t="s">
        <v>1039</v>
      </c>
      <c r="G1526">
        <v>271.23</v>
      </c>
    </row>
    <row r="1527" spans="2:7" ht="14.25" customHeight="1">
      <c r="B1527" s="23" t="s">
        <v>134</v>
      </c>
      <c r="C1527" s="64" t="s">
        <v>61</v>
      </c>
      <c r="D1527" s="64" t="s">
        <v>1488</v>
      </c>
      <c r="E1527" s="64">
        <v>1000002740</v>
      </c>
      <c r="F1527" s="65" t="s">
        <v>1489</v>
      </c>
      <c r="G1527">
        <v>272.39999999999998</v>
      </c>
    </row>
    <row r="1528" spans="2:7" ht="14.25" customHeight="1">
      <c r="B1528" s="23" t="s">
        <v>133</v>
      </c>
      <c r="C1528" s="63" t="s">
        <v>29</v>
      </c>
      <c r="D1528" s="64" t="s">
        <v>807</v>
      </c>
      <c r="E1528" s="64">
        <v>1000000731</v>
      </c>
      <c r="F1528" s="65" t="s">
        <v>808</v>
      </c>
      <c r="G1528">
        <v>274.10000000000002</v>
      </c>
    </row>
    <row r="1529" spans="2:7" ht="14.25" customHeight="1">
      <c r="B1529" s="24" t="s">
        <v>133</v>
      </c>
      <c r="C1529" s="125" t="s">
        <v>52</v>
      </c>
      <c r="D1529" s="125" t="s">
        <v>1337</v>
      </c>
      <c r="E1529" s="125">
        <v>1000003935</v>
      </c>
      <c r="F1529" s="125" t="s">
        <v>1338</v>
      </c>
      <c r="G1529">
        <v>275.7</v>
      </c>
    </row>
    <row r="1530" spans="2:7" ht="14.25" customHeight="1">
      <c r="B1530" s="23" t="s">
        <v>133</v>
      </c>
      <c r="C1530" s="64" t="s">
        <v>37</v>
      </c>
      <c r="D1530" s="64" t="s">
        <v>1048</v>
      </c>
      <c r="E1530" s="64">
        <v>1000000395</v>
      </c>
      <c r="F1530" s="65" t="s">
        <v>1049</v>
      </c>
      <c r="G1530">
        <v>280.25</v>
      </c>
    </row>
    <row r="1531" spans="2:7" ht="14.25" customHeight="1">
      <c r="B1531" s="128" t="s">
        <v>132</v>
      </c>
      <c r="C1531" s="127" t="s">
        <v>101</v>
      </c>
      <c r="D1531" s="127" t="s">
        <v>3116</v>
      </c>
      <c r="E1531" s="127">
        <v>1000004326</v>
      </c>
      <c r="F1531" s="127" t="s">
        <v>3117</v>
      </c>
      <c r="G1531">
        <v>284.60000000000002</v>
      </c>
    </row>
    <row r="1532" spans="2:7" ht="14.25" customHeight="1">
      <c r="B1532" s="23" t="s">
        <v>133</v>
      </c>
      <c r="C1532" s="63" t="s">
        <v>24</v>
      </c>
      <c r="D1532" s="64" t="s">
        <v>649</v>
      </c>
      <c r="E1532" s="64">
        <v>1000000665</v>
      </c>
      <c r="F1532" s="65" t="s">
        <v>650</v>
      </c>
      <c r="G1532">
        <v>284.89999999999998</v>
      </c>
    </row>
    <row r="1533" spans="2:7" ht="14.25" customHeight="1">
      <c r="B1533" s="23" t="s">
        <v>130</v>
      </c>
      <c r="C1533" s="64" t="s">
        <v>108</v>
      </c>
      <c r="D1533" s="64" t="s">
        <v>2666</v>
      </c>
      <c r="E1533" s="64">
        <v>1000001483</v>
      </c>
      <c r="F1533" s="65" t="s">
        <v>2667</v>
      </c>
      <c r="G1533">
        <v>285.60000000000002</v>
      </c>
    </row>
    <row r="1534" spans="2:7" ht="14.25" customHeight="1">
      <c r="B1534" s="23" t="s">
        <v>134</v>
      </c>
      <c r="C1534" s="64" t="s">
        <v>67</v>
      </c>
      <c r="D1534" s="64" t="s">
        <v>1825</v>
      </c>
      <c r="E1534" s="64">
        <v>1000002723</v>
      </c>
      <c r="F1534" s="64" t="s">
        <v>1826</v>
      </c>
      <c r="G1534">
        <v>285.89999999999998</v>
      </c>
    </row>
    <row r="1535" spans="2:7" ht="14.25" customHeight="1">
      <c r="B1535" s="23" t="s">
        <v>134</v>
      </c>
      <c r="C1535" s="64" t="s">
        <v>81</v>
      </c>
      <c r="D1535" s="64" t="s">
        <v>2072</v>
      </c>
      <c r="E1535" s="64">
        <v>1000000158</v>
      </c>
      <c r="F1535" s="65" t="s">
        <v>2073</v>
      </c>
      <c r="G1535">
        <v>286.2</v>
      </c>
    </row>
    <row r="1536" spans="2:7" ht="14.25" customHeight="1">
      <c r="B1536" s="23" t="s">
        <v>134</v>
      </c>
      <c r="C1536" s="64" t="s">
        <v>67</v>
      </c>
      <c r="D1536" s="64" t="s">
        <v>1775</v>
      </c>
      <c r="E1536" s="64">
        <v>1000000534</v>
      </c>
      <c r="F1536" s="65" t="s">
        <v>1776</v>
      </c>
      <c r="G1536">
        <v>286.60000000000002</v>
      </c>
    </row>
    <row r="1537" spans="2:7" ht="14.25" customHeight="1">
      <c r="B1537" s="23" t="s">
        <v>134</v>
      </c>
      <c r="C1537" s="64" t="s">
        <v>64</v>
      </c>
      <c r="D1537" s="64" t="s">
        <v>1592</v>
      </c>
      <c r="E1537" s="64">
        <v>1000000611</v>
      </c>
      <c r="F1537" s="65" t="s">
        <v>1593</v>
      </c>
      <c r="G1537">
        <v>287</v>
      </c>
    </row>
    <row r="1538" spans="2:7" ht="14.25" customHeight="1">
      <c r="B1538" s="23" t="s">
        <v>134</v>
      </c>
      <c r="C1538" s="64" t="s">
        <v>83</v>
      </c>
      <c r="D1538" s="64" t="s">
        <v>2156</v>
      </c>
      <c r="E1538" s="64">
        <v>1000000130</v>
      </c>
      <c r="F1538" s="65" t="s">
        <v>2157</v>
      </c>
      <c r="G1538">
        <v>287.98</v>
      </c>
    </row>
    <row r="1539" spans="2:7" ht="14.25" customHeight="1">
      <c r="B1539" s="24" t="s">
        <v>133</v>
      </c>
      <c r="C1539" s="125" t="s">
        <v>43</v>
      </c>
      <c r="D1539" s="125" t="s">
        <v>1196</v>
      </c>
      <c r="E1539" s="125">
        <v>1000003953</v>
      </c>
      <c r="F1539" s="125" t="s">
        <v>1197</v>
      </c>
      <c r="G1539">
        <v>289.14999999999998</v>
      </c>
    </row>
    <row r="1540" spans="2:7" ht="14.25" customHeight="1">
      <c r="B1540" s="23" t="s">
        <v>130</v>
      </c>
      <c r="C1540" s="64" t="s">
        <v>113</v>
      </c>
      <c r="D1540" s="64" t="s">
        <v>2864</v>
      </c>
      <c r="E1540" s="64">
        <v>1000003556</v>
      </c>
      <c r="F1540" s="64" t="s">
        <v>2865</v>
      </c>
      <c r="G1540">
        <v>291.10000000000002</v>
      </c>
    </row>
    <row r="1541" spans="2:7" ht="14.25" customHeight="1">
      <c r="B1541" s="24" t="s">
        <v>133</v>
      </c>
      <c r="C1541" s="125" t="s">
        <v>142</v>
      </c>
      <c r="D1541" s="125" t="s">
        <v>1030</v>
      </c>
      <c r="E1541" s="125">
        <v>1000004063</v>
      </c>
      <c r="F1541" s="125" t="s">
        <v>1031</v>
      </c>
      <c r="G1541">
        <v>291.20999999999998</v>
      </c>
    </row>
    <row r="1542" spans="2:7" ht="14.25" customHeight="1">
      <c r="B1542" s="23" t="s">
        <v>133</v>
      </c>
      <c r="C1542" s="64" t="s">
        <v>40</v>
      </c>
      <c r="D1542" s="64" t="s">
        <v>1090</v>
      </c>
      <c r="E1542" s="64">
        <v>1000000266</v>
      </c>
      <c r="F1542" s="65" t="s">
        <v>1091</v>
      </c>
      <c r="G1542">
        <v>292.39999999999998</v>
      </c>
    </row>
    <row r="1543" spans="2:7" ht="14.25" customHeight="1">
      <c r="B1543" s="23" t="s">
        <v>4046</v>
      </c>
      <c r="C1543" s="125" t="s">
        <v>140</v>
      </c>
      <c r="D1543" s="125" t="s">
        <v>2381</v>
      </c>
      <c r="E1543" s="126">
        <v>1000004091</v>
      </c>
      <c r="F1543" s="126" t="s">
        <v>2382</v>
      </c>
      <c r="G1543">
        <v>293.2</v>
      </c>
    </row>
    <row r="1544" spans="2:7" ht="14.25" customHeight="1">
      <c r="B1544" s="24" t="s">
        <v>133</v>
      </c>
      <c r="C1544" s="125" t="s">
        <v>52</v>
      </c>
      <c r="D1544" s="125" t="s">
        <v>1335</v>
      </c>
      <c r="E1544" s="125">
        <v>1000003908</v>
      </c>
      <c r="F1544" s="125" t="s">
        <v>1336</v>
      </c>
      <c r="G1544">
        <v>296.5</v>
      </c>
    </row>
    <row r="1545" spans="2:7" ht="14.25" customHeight="1">
      <c r="B1545" s="128" t="s">
        <v>133</v>
      </c>
      <c r="C1545" s="127" t="s">
        <v>51</v>
      </c>
      <c r="D1545" s="127" t="s">
        <v>3138</v>
      </c>
      <c r="E1545" s="127">
        <v>1000004359</v>
      </c>
      <c r="F1545" s="127" t="s">
        <v>3139</v>
      </c>
      <c r="G1545">
        <v>297.60000000000002</v>
      </c>
    </row>
    <row r="1546" spans="2:7" ht="14.25" customHeight="1">
      <c r="B1546" s="23" t="s">
        <v>133</v>
      </c>
      <c r="C1546" s="64" t="s">
        <v>144</v>
      </c>
      <c r="D1546" s="64" t="s">
        <v>757</v>
      </c>
      <c r="E1546" s="64">
        <v>1000001007</v>
      </c>
      <c r="F1546" s="65" t="s">
        <v>758</v>
      </c>
      <c r="G1546">
        <v>298</v>
      </c>
    </row>
    <row r="1547" spans="2:7" ht="14.25" customHeight="1">
      <c r="B1547" s="23" t="s">
        <v>134</v>
      </c>
      <c r="C1547" s="63" t="s">
        <v>65</v>
      </c>
      <c r="D1547" s="64" t="s">
        <v>1626</v>
      </c>
      <c r="E1547" s="64">
        <v>1000000515</v>
      </c>
      <c r="F1547" s="65" t="s">
        <v>1627</v>
      </c>
      <c r="G1547">
        <v>303.86</v>
      </c>
    </row>
    <row r="1548" spans="2:7" ht="14.25" customHeight="1">
      <c r="B1548" s="23" t="s">
        <v>134</v>
      </c>
      <c r="C1548" s="64" t="s">
        <v>74</v>
      </c>
      <c r="D1548" s="64" t="s">
        <v>1848</v>
      </c>
      <c r="E1548" s="64">
        <v>1000000036</v>
      </c>
      <c r="F1548" s="65" t="s">
        <v>1849</v>
      </c>
      <c r="G1548">
        <v>307.88</v>
      </c>
    </row>
    <row r="1549" spans="2:7" ht="14.25" customHeight="1">
      <c r="B1549" s="23" t="s">
        <v>134</v>
      </c>
      <c r="C1549" s="64" t="s">
        <v>64</v>
      </c>
      <c r="D1549" s="64" t="s">
        <v>1610</v>
      </c>
      <c r="E1549" s="64">
        <v>1000003324</v>
      </c>
      <c r="F1549" s="65" t="s">
        <v>1611</v>
      </c>
      <c r="G1549">
        <v>308</v>
      </c>
    </row>
    <row r="1550" spans="2:7" ht="14.25" customHeight="1">
      <c r="B1550" s="23" t="s">
        <v>134</v>
      </c>
      <c r="C1550" s="64" t="s">
        <v>74</v>
      </c>
      <c r="D1550" s="64" t="s">
        <v>1869</v>
      </c>
      <c r="E1550" s="64">
        <v>1000000050</v>
      </c>
      <c r="F1550" s="65" t="s">
        <v>1870</v>
      </c>
      <c r="G1550">
        <v>309.24</v>
      </c>
    </row>
    <row r="1551" spans="2:7" ht="14.25" customHeight="1">
      <c r="B1551" s="23" t="s">
        <v>4046</v>
      </c>
      <c r="C1551" s="64" t="s">
        <v>98</v>
      </c>
      <c r="D1551" s="64" t="s">
        <v>2490</v>
      </c>
      <c r="E1551" s="64">
        <v>1000001901</v>
      </c>
      <c r="F1551" s="65" t="s">
        <v>2491</v>
      </c>
      <c r="G1551">
        <v>311.02</v>
      </c>
    </row>
    <row r="1552" spans="2:7" ht="14.25" customHeight="1">
      <c r="B1552" s="128" t="s">
        <v>133</v>
      </c>
      <c r="C1552" s="127" t="s">
        <v>143</v>
      </c>
      <c r="D1552" s="127" t="s">
        <v>3077</v>
      </c>
      <c r="E1552" s="127">
        <v>1000004314</v>
      </c>
      <c r="F1552" s="127" t="s">
        <v>3078</v>
      </c>
      <c r="G1552">
        <v>311.43</v>
      </c>
    </row>
    <row r="1553" spans="2:7" ht="14.25" customHeight="1">
      <c r="B1553" s="23" t="s">
        <v>4046</v>
      </c>
      <c r="C1553" s="64" t="s">
        <v>91</v>
      </c>
      <c r="D1553" s="64" t="s">
        <v>2389</v>
      </c>
      <c r="E1553" s="64">
        <v>1000001150</v>
      </c>
      <c r="F1553" s="65" t="s">
        <v>2390</v>
      </c>
      <c r="G1553">
        <v>311.60000000000002</v>
      </c>
    </row>
    <row r="1554" spans="2:7" ht="14.25" customHeight="1">
      <c r="B1554" s="23" t="s">
        <v>133</v>
      </c>
      <c r="C1554" s="63" t="s">
        <v>29</v>
      </c>
      <c r="D1554" s="64" t="s">
        <v>819</v>
      </c>
      <c r="E1554" s="64">
        <v>1000001065</v>
      </c>
      <c r="F1554" s="65" t="s">
        <v>820</v>
      </c>
      <c r="G1554">
        <v>312.8</v>
      </c>
    </row>
    <row r="1555" spans="2:7" ht="14.25" customHeight="1">
      <c r="B1555" s="23" t="s">
        <v>133</v>
      </c>
      <c r="C1555" s="64" t="s">
        <v>142</v>
      </c>
      <c r="D1555" s="64" t="s">
        <v>1012</v>
      </c>
      <c r="E1555" s="64">
        <v>1000003513</v>
      </c>
      <c r="F1555" s="64" t="s">
        <v>1013</v>
      </c>
      <c r="G1555">
        <v>313.93</v>
      </c>
    </row>
    <row r="1556" spans="2:7" ht="14.25" customHeight="1">
      <c r="B1556" s="128" t="s">
        <v>133</v>
      </c>
      <c r="C1556" s="127" t="s">
        <v>144</v>
      </c>
      <c r="D1556" s="127" t="s">
        <v>3180</v>
      </c>
      <c r="E1556" s="127">
        <v>1000004384</v>
      </c>
      <c r="F1556" s="127" t="s">
        <v>3181</v>
      </c>
      <c r="G1556">
        <v>315</v>
      </c>
    </row>
    <row r="1557" spans="2:7" ht="14.25" customHeight="1">
      <c r="B1557" s="23" t="s">
        <v>130</v>
      </c>
      <c r="C1557" s="64" t="s">
        <v>113</v>
      </c>
      <c r="D1557" s="64" t="s">
        <v>2856</v>
      </c>
      <c r="E1557" s="64">
        <v>1000001722</v>
      </c>
      <c r="F1557" s="65" t="s">
        <v>2857</v>
      </c>
      <c r="G1557">
        <v>316.7</v>
      </c>
    </row>
    <row r="1558" spans="2:7" ht="14.25" customHeight="1">
      <c r="B1558" s="23" t="s">
        <v>130</v>
      </c>
      <c r="C1558" s="64" t="s">
        <v>113</v>
      </c>
      <c r="D1558" s="64" t="s">
        <v>2846</v>
      </c>
      <c r="E1558" s="64">
        <v>1000001735</v>
      </c>
      <c r="F1558" s="65" t="s">
        <v>2847</v>
      </c>
      <c r="G1558">
        <v>318</v>
      </c>
    </row>
    <row r="1559" spans="2:7" ht="14.25" customHeight="1">
      <c r="B1559" s="23" t="s">
        <v>134</v>
      </c>
      <c r="C1559" s="64" t="s">
        <v>81</v>
      </c>
      <c r="D1559" s="64" t="s">
        <v>2074</v>
      </c>
      <c r="E1559" s="64">
        <v>1000000120</v>
      </c>
      <c r="F1559" s="65" t="s">
        <v>2075</v>
      </c>
      <c r="G1559">
        <v>318.3</v>
      </c>
    </row>
    <row r="1560" spans="2:7" ht="14.25" customHeight="1">
      <c r="B1560" s="23" t="s">
        <v>4046</v>
      </c>
      <c r="C1560" s="64" t="s">
        <v>93</v>
      </c>
      <c r="D1560" s="64" t="s">
        <v>2455</v>
      </c>
      <c r="E1560" s="64">
        <v>1000001444</v>
      </c>
      <c r="F1560" s="65" t="s">
        <v>2456</v>
      </c>
      <c r="G1560">
        <v>319.3</v>
      </c>
    </row>
    <row r="1561" spans="2:7" ht="14.25" customHeight="1">
      <c r="B1561" s="23" t="s">
        <v>133</v>
      </c>
      <c r="C1561" s="64" t="s">
        <v>142</v>
      </c>
      <c r="D1561" s="64" t="s">
        <v>1024</v>
      </c>
      <c r="E1561" s="64">
        <v>1000003728</v>
      </c>
      <c r="F1561" s="64" t="s">
        <v>1025</v>
      </c>
      <c r="G1561">
        <v>322.55</v>
      </c>
    </row>
    <row r="1562" spans="2:7" ht="14.25" customHeight="1">
      <c r="B1562" s="23" t="s">
        <v>130</v>
      </c>
      <c r="C1562" s="64" t="s">
        <v>108</v>
      </c>
      <c r="D1562" s="64" t="s">
        <v>2644</v>
      </c>
      <c r="E1562" s="64">
        <v>1000001519</v>
      </c>
      <c r="F1562" s="65" t="s">
        <v>2645</v>
      </c>
      <c r="G1562">
        <v>330.15</v>
      </c>
    </row>
    <row r="1563" spans="2:7" ht="14.25" customHeight="1">
      <c r="B1563" s="23" t="s">
        <v>134</v>
      </c>
      <c r="C1563" s="64" t="s">
        <v>61</v>
      </c>
      <c r="D1563" s="64" t="s">
        <v>1462</v>
      </c>
      <c r="E1563" s="64">
        <v>1000000194</v>
      </c>
      <c r="F1563" s="65" t="s">
        <v>1463</v>
      </c>
      <c r="G1563">
        <v>333.6</v>
      </c>
    </row>
    <row r="1564" spans="2:7" ht="14.25" customHeight="1">
      <c r="B1564" s="23" t="s">
        <v>133</v>
      </c>
      <c r="C1564" s="64" t="s">
        <v>48</v>
      </c>
      <c r="D1564" s="64" t="s">
        <v>1251</v>
      </c>
      <c r="E1564" s="64">
        <v>1000000702</v>
      </c>
      <c r="F1564" s="65" t="s">
        <v>1252</v>
      </c>
      <c r="G1564">
        <v>335.3</v>
      </c>
    </row>
    <row r="1565" spans="2:7" ht="14.25" customHeight="1">
      <c r="B1565" s="23" t="s">
        <v>130</v>
      </c>
      <c r="C1565" s="64" t="s">
        <v>108</v>
      </c>
      <c r="D1565" s="64" t="s">
        <v>2650</v>
      </c>
      <c r="E1565" s="64">
        <v>1000001482</v>
      </c>
      <c r="F1565" s="65" t="s">
        <v>2651</v>
      </c>
      <c r="G1565">
        <v>339.75</v>
      </c>
    </row>
    <row r="1566" spans="2:7" ht="14.25" customHeight="1">
      <c r="B1566" s="23" t="s">
        <v>133</v>
      </c>
      <c r="C1566" s="64" t="s">
        <v>43</v>
      </c>
      <c r="D1566" s="64" t="s">
        <v>1172</v>
      </c>
      <c r="E1566" s="64">
        <v>1000000815</v>
      </c>
      <c r="F1566" s="65" t="s">
        <v>1173</v>
      </c>
      <c r="G1566">
        <v>339.77</v>
      </c>
    </row>
    <row r="1567" spans="2:7" ht="14.25" customHeight="1">
      <c r="B1567" s="23" t="s">
        <v>4046</v>
      </c>
      <c r="C1567" s="64" t="s">
        <v>101</v>
      </c>
      <c r="D1567" s="64" t="s">
        <v>2540</v>
      </c>
      <c r="E1567" s="64">
        <v>1000003517</v>
      </c>
      <c r="F1567" s="64" t="s">
        <v>2541</v>
      </c>
      <c r="G1567">
        <v>341.3</v>
      </c>
    </row>
    <row r="1568" spans="2:7" ht="14.25" customHeight="1">
      <c r="B1568" s="23" t="s">
        <v>134</v>
      </c>
      <c r="C1568" s="64" t="s">
        <v>77</v>
      </c>
      <c r="D1568" s="64" t="s">
        <v>1944</v>
      </c>
      <c r="E1568" s="64">
        <v>1000000808</v>
      </c>
      <c r="F1568" s="65" t="s">
        <v>1945</v>
      </c>
      <c r="G1568">
        <v>341.6</v>
      </c>
    </row>
    <row r="1569" spans="2:7" ht="14.25" customHeight="1">
      <c r="B1569" s="23" t="s">
        <v>4046</v>
      </c>
      <c r="C1569" s="64" t="s">
        <v>140</v>
      </c>
      <c r="D1569" s="64" t="s">
        <v>2338</v>
      </c>
      <c r="E1569" s="64">
        <v>1000001228</v>
      </c>
      <c r="F1569" s="65" t="s">
        <v>2339</v>
      </c>
      <c r="G1569">
        <v>342</v>
      </c>
    </row>
    <row r="1570" spans="2:7" ht="14.25" customHeight="1">
      <c r="B1570" s="23" t="s">
        <v>4046</v>
      </c>
      <c r="C1570" s="64" t="s">
        <v>105</v>
      </c>
      <c r="D1570" s="64" t="s">
        <v>2594</v>
      </c>
      <c r="E1570" s="64">
        <v>1000002043</v>
      </c>
      <c r="F1570" s="65" t="s">
        <v>2595</v>
      </c>
      <c r="G1570">
        <v>342.09</v>
      </c>
    </row>
    <row r="1571" spans="2:7" ht="14.25" customHeight="1">
      <c r="B1571" s="23" t="s">
        <v>4046</v>
      </c>
      <c r="C1571" s="64" t="s">
        <v>93</v>
      </c>
      <c r="D1571" s="64" t="s">
        <v>2449</v>
      </c>
      <c r="E1571" s="64">
        <v>1000001428</v>
      </c>
      <c r="F1571" s="65" t="s">
        <v>2450</v>
      </c>
      <c r="G1571">
        <v>345.6</v>
      </c>
    </row>
    <row r="1572" spans="2:7" ht="14.25" customHeight="1">
      <c r="B1572" s="23" t="s">
        <v>133</v>
      </c>
      <c r="C1572" s="64" t="s">
        <v>55</v>
      </c>
      <c r="D1572" s="64" t="s">
        <v>1365</v>
      </c>
      <c r="E1572" s="64">
        <v>1000001024</v>
      </c>
      <c r="F1572" s="65" t="s">
        <v>1366</v>
      </c>
      <c r="G1572">
        <v>350</v>
      </c>
    </row>
    <row r="1573" spans="2:7" ht="14.25" customHeight="1">
      <c r="B1573" s="24" t="s">
        <v>130</v>
      </c>
      <c r="C1573" s="125" t="s">
        <v>108</v>
      </c>
      <c r="D1573" s="125" t="s">
        <v>2694</v>
      </c>
      <c r="E1573" s="125">
        <v>1000003877</v>
      </c>
      <c r="F1573" s="125" t="s">
        <v>2695</v>
      </c>
      <c r="G1573">
        <v>350.8</v>
      </c>
    </row>
    <row r="1574" spans="2:7" ht="14.25" customHeight="1">
      <c r="B1574" s="24" t="s">
        <v>133</v>
      </c>
      <c r="C1574" s="125" t="s">
        <v>141</v>
      </c>
      <c r="D1574" s="125" t="s">
        <v>986</v>
      </c>
      <c r="E1574" s="125">
        <v>1000004084</v>
      </c>
      <c r="F1574" s="125" t="s">
        <v>987</v>
      </c>
      <c r="G1574">
        <v>351.8</v>
      </c>
    </row>
    <row r="1575" spans="2:7" ht="14.25" customHeight="1">
      <c r="B1575" s="23" t="s">
        <v>4046</v>
      </c>
      <c r="C1575" s="64" t="s">
        <v>140</v>
      </c>
      <c r="D1575" s="65" t="s">
        <v>2371</v>
      </c>
      <c r="E1575" s="64">
        <v>1000002045</v>
      </c>
      <c r="F1575" s="65" t="s">
        <v>2372</v>
      </c>
      <c r="G1575">
        <v>358</v>
      </c>
    </row>
    <row r="1576" spans="2:7" ht="14.25" customHeight="1">
      <c r="B1576" s="23" t="s">
        <v>133</v>
      </c>
      <c r="C1576" s="64" t="s">
        <v>55</v>
      </c>
      <c r="D1576" s="64" t="s">
        <v>1373</v>
      </c>
      <c r="E1576" s="64">
        <v>1000003698</v>
      </c>
      <c r="F1576" s="64" t="s">
        <v>1374</v>
      </c>
      <c r="G1576">
        <v>358.12</v>
      </c>
    </row>
    <row r="1577" spans="2:7" ht="14.25" customHeight="1">
      <c r="B1577" s="24" t="s">
        <v>133</v>
      </c>
      <c r="C1577" s="63" t="s">
        <v>30</v>
      </c>
      <c r="D1577" s="125" t="s">
        <v>2906</v>
      </c>
      <c r="E1577" s="125">
        <v>1000004137</v>
      </c>
      <c r="F1577" s="125" t="s">
        <v>2907</v>
      </c>
      <c r="G1577">
        <v>363</v>
      </c>
    </row>
    <row r="1578" spans="2:7" ht="14.25" customHeight="1">
      <c r="B1578" s="23" t="s">
        <v>133</v>
      </c>
      <c r="C1578" s="63" t="s">
        <v>24</v>
      </c>
      <c r="D1578" s="64" t="s">
        <v>677</v>
      </c>
      <c r="E1578" s="64">
        <v>1000000666</v>
      </c>
      <c r="F1578" s="65" t="s">
        <v>678</v>
      </c>
      <c r="G1578">
        <v>366.6</v>
      </c>
    </row>
    <row r="1579" spans="2:7" ht="14.25" customHeight="1">
      <c r="B1579" s="23" t="s">
        <v>4046</v>
      </c>
      <c r="C1579" s="64" t="s">
        <v>140</v>
      </c>
      <c r="D1579" s="64" t="s">
        <v>2324</v>
      </c>
      <c r="E1579" s="64">
        <v>1000001232</v>
      </c>
      <c r="F1579" s="65" t="s">
        <v>2325</v>
      </c>
      <c r="G1579">
        <v>368.6</v>
      </c>
    </row>
    <row r="1580" spans="2:7" ht="14.25" customHeight="1">
      <c r="B1580" s="23" t="s">
        <v>134</v>
      </c>
      <c r="C1580" s="64" t="s">
        <v>81</v>
      </c>
      <c r="D1580" s="64" t="s">
        <v>2130</v>
      </c>
      <c r="E1580" s="64">
        <v>1000003208</v>
      </c>
      <c r="F1580" s="64" t="s">
        <v>2131</v>
      </c>
      <c r="G1580">
        <v>368.7</v>
      </c>
    </row>
    <row r="1581" spans="2:7" ht="14.25" customHeight="1">
      <c r="B1581" s="23" t="s">
        <v>134</v>
      </c>
      <c r="C1581" s="64" t="s">
        <v>71</v>
      </c>
      <c r="D1581" s="64" t="s">
        <v>2275</v>
      </c>
      <c r="E1581" s="64">
        <v>1000001090</v>
      </c>
      <c r="F1581" s="65" t="s">
        <v>2276</v>
      </c>
      <c r="G1581">
        <v>371.4</v>
      </c>
    </row>
    <row r="1582" spans="2:7" ht="14.25" customHeight="1">
      <c r="B1582" s="23" t="s">
        <v>133</v>
      </c>
      <c r="C1582" s="64" t="s">
        <v>43</v>
      </c>
      <c r="D1582" s="64" t="s">
        <v>1146</v>
      </c>
      <c r="E1582" s="64">
        <v>1000000341</v>
      </c>
      <c r="F1582" s="65" t="s">
        <v>1147</v>
      </c>
      <c r="G1582">
        <v>378.18</v>
      </c>
    </row>
    <row r="1583" spans="2:7" ht="14.25" customHeight="1">
      <c r="B1583" s="23" t="s">
        <v>4046</v>
      </c>
      <c r="C1583" s="64" t="s">
        <v>98</v>
      </c>
      <c r="D1583" s="64" t="s">
        <v>2488</v>
      </c>
      <c r="E1583" s="64">
        <v>1000001877</v>
      </c>
      <c r="F1583" s="65" t="s">
        <v>2489</v>
      </c>
      <c r="G1583">
        <v>382.65</v>
      </c>
    </row>
    <row r="1584" spans="2:7" ht="14.25" customHeight="1">
      <c r="B1584" s="23" t="s">
        <v>130</v>
      </c>
      <c r="C1584" s="64" t="s">
        <v>111</v>
      </c>
      <c r="D1584" s="64" t="s">
        <v>2816</v>
      </c>
      <c r="E1584" s="64">
        <v>1000001468</v>
      </c>
      <c r="F1584" s="65" t="s">
        <v>2817</v>
      </c>
      <c r="G1584">
        <v>383</v>
      </c>
    </row>
    <row r="1585" spans="2:7" ht="14.25" customHeight="1">
      <c r="B1585" s="23" t="s">
        <v>4046</v>
      </c>
      <c r="C1585" s="64" t="s">
        <v>93</v>
      </c>
      <c r="D1585" s="64" t="s">
        <v>2413</v>
      </c>
      <c r="E1585" s="64">
        <v>1000001408</v>
      </c>
      <c r="F1585" s="65" t="s">
        <v>2414</v>
      </c>
      <c r="G1585">
        <v>383.07</v>
      </c>
    </row>
    <row r="1586" spans="2:7" ht="14.25" customHeight="1">
      <c r="B1586" s="23" t="s">
        <v>133</v>
      </c>
      <c r="C1586" s="64" t="s">
        <v>55</v>
      </c>
      <c r="D1586" s="64" t="s">
        <v>252</v>
      </c>
      <c r="E1586" s="64">
        <v>1000000623</v>
      </c>
      <c r="F1586" s="65" t="s">
        <v>253</v>
      </c>
      <c r="G1586">
        <v>385.5</v>
      </c>
    </row>
    <row r="1587" spans="2:7" ht="14.25" customHeight="1">
      <c r="B1587" s="23" t="s">
        <v>134</v>
      </c>
      <c r="C1587" s="63" t="s">
        <v>65</v>
      </c>
      <c r="D1587" s="64" t="s">
        <v>1737</v>
      </c>
      <c r="E1587" s="64">
        <v>1000003399</v>
      </c>
      <c r="F1587" s="64" t="s">
        <v>1738</v>
      </c>
      <c r="G1587">
        <v>387.83</v>
      </c>
    </row>
    <row r="1588" spans="2:7" ht="14.25" customHeight="1">
      <c r="B1588" s="23" t="s">
        <v>130</v>
      </c>
      <c r="C1588" s="64" t="s">
        <v>113</v>
      </c>
      <c r="D1588" s="64" t="s">
        <v>2842</v>
      </c>
      <c r="E1588" s="64">
        <v>1000001712</v>
      </c>
      <c r="F1588" s="65" t="s">
        <v>2843</v>
      </c>
      <c r="G1588">
        <v>389.2</v>
      </c>
    </row>
    <row r="1589" spans="2:7" ht="14.25" customHeight="1">
      <c r="B1589" s="23" t="s">
        <v>133</v>
      </c>
      <c r="C1589" s="63" t="s">
        <v>27</v>
      </c>
      <c r="D1589" s="64" t="s">
        <v>789</v>
      </c>
      <c r="E1589" s="64">
        <v>1000000735</v>
      </c>
      <c r="F1589" s="65" t="s">
        <v>790</v>
      </c>
      <c r="G1589">
        <v>389.9</v>
      </c>
    </row>
    <row r="1590" spans="2:7" ht="14.25" customHeight="1">
      <c r="B1590" s="23" t="s">
        <v>134</v>
      </c>
      <c r="C1590" s="64" t="s">
        <v>74</v>
      </c>
      <c r="D1590" s="64" t="s">
        <v>1850</v>
      </c>
      <c r="E1590" s="64">
        <v>1000000040</v>
      </c>
      <c r="F1590" s="65" t="s">
        <v>1851</v>
      </c>
      <c r="G1590">
        <v>392.86</v>
      </c>
    </row>
    <row r="1591" spans="2:7" ht="14.25" customHeight="1">
      <c r="B1591" s="23" t="s">
        <v>4046</v>
      </c>
      <c r="C1591" s="64" t="s">
        <v>93</v>
      </c>
      <c r="D1591" s="64" t="s">
        <v>2435</v>
      </c>
      <c r="E1591" s="64">
        <v>1000001429</v>
      </c>
      <c r="F1591" s="65" t="s">
        <v>2436</v>
      </c>
      <c r="G1591">
        <v>393.8</v>
      </c>
    </row>
    <row r="1592" spans="2:7" ht="14.25" customHeight="1">
      <c r="B1592" s="23" t="s">
        <v>4046</v>
      </c>
      <c r="C1592" s="64" t="s">
        <v>101</v>
      </c>
      <c r="D1592" s="64" t="s">
        <v>2510</v>
      </c>
      <c r="E1592" s="64">
        <v>1000001928</v>
      </c>
      <c r="F1592" s="65" t="s">
        <v>2511</v>
      </c>
      <c r="G1592">
        <v>396.15</v>
      </c>
    </row>
    <row r="1593" spans="2:7" ht="14.25" customHeight="1">
      <c r="B1593" s="23" t="s">
        <v>133</v>
      </c>
      <c r="C1593" s="63" t="s">
        <v>30</v>
      </c>
      <c r="D1593" s="64" t="s">
        <v>877</v>
      </c>
      <c r="E1593" s="64">
        <v>1000000446</v>
      </c>
      <c r="F1593" s="65" t="s">
        <v>878</v>
      </c>
      <c r="G1593">
        <v>400</v>
      </c>
    </row>
    <row r="1594" spans="2:7" ht="14.25" customHeight="1">
      <c r="B1594" s="23" t="s">
        <v>133</v>
      </c>
      <c r="C1594" s="63" t="s">
        <v>32</v>
      </c>
      <c r="D1594" s="64" t="s">
        <v>891</v>
      </c>
      <c r="E1594" s="64">
        <v>1000000444</v>
      </c>
      <c r="F1594" s="65" t="s">
        <v>892</v>
      </c>
      <c r="G1594">
        <v>405</v>
      </c>
    </row>
    <row r="1595" spans="2:7" ht="14.25" customHeight="1">
      <c r="B1595" s="23" t="s">
        <v>4046</v>
      </c>
      <c r="C1595" s="64" t="s">
        <v>93</v>
      </c>
      <c r="D1595" s="64" t="s">
        <v>2447</v>
      </c>
      <c r="E1595" s="64">
        <v>1000001451</v>
      </c>
      <c r="F1595" s="65" t="s">
        <v>2448</v>
      </c>
      <c r="G1595">
        <v>411.85</v>
      </c>
    </row>
    <row r="1596" spans="2:7" ht="14.25" customHeight="1">
      <c r="B1596" s="23" t="s">
        <v>134</v>
      </c>
      <c r="C1596" s="64" t="s">
        <v>58</v>
      </c>
      <c r="D1596" s="64" t="s">
        <v>1414</v>
      </c>
      <c r="E1596" s="64">
        <v>1000003815</v>
      </c>
      <c r="F1596" s="64" t="s">
        <v>1415</v>
      </c>
      <c r="G1596">
        <v>412.35</v>
      </c>
    </row>
    <row r="1597" spans="2:7" ht="14.25" customHeight="1">
      <c r="B1597" s="23" t="s">
        <v>134</v>
      </c>
      <c r="C1597" s="64" t="s">
        <v>78</v>
      </c>
      <c r="D1597" s="64" t="s">
        <v>2022</v>
      </c>
      <c r="E1597" s="64">
        <v>1000000198</v>
      </c>
      <c r="F1597" s="65" t="s">
        <v>2023</v>
      </c>
      <c r="G1597">
        <v>415.4</v>
      </c>
    </row>
    <row r="1598" spans="2:7" ht="14.25" customHeight="1">
      <c r="B1598" s="23" t="s">
        <v>133</v>
      </c>
      <c r="C1598" s="64" t="s">
        <v>48</v>
      </c>
      <c r="D1598" s="64" t="s">
        <v>1271</v>
      </c>
      <c r="E1598" s="64">
        <v>1000001052</v>
      </c>
      <c r="F1598" s="65" t="s">
        <v>1272</v>
      </c>
      <c r="G1598">
        <v>417.6</v>
      </c>
    </row>
    <row r="1599" spans="2:7" ht="14.25" customHeight="1">
      <c r="B1599" s="23" t="s">
        <v>4046</v>
      </c>
      <c r="C1599" s="64" t="s">
        <v>93</v>
      </c>
      <c r="D1599" s="64" t="s">
        <v>2433</v>
      </c>
      <c r="E1599" s="64">
        <v>1000001445</v>
      </c>
      <c r="F1599" s="65" t="s">
        <v>2434</v>
      </c>
      <c r="G1599">
        <v>421.4</v>
      </c>
    </row>
    <row r="1600" spans="2:7" ht="14.25" customHeight="1">
      <c r="B1600" s="23" t="s">
        <v>133</v>
      </c>
      <c r="C1600" s="64" t="s">
        <v>48</v>
      </c>
      <c r="D1600" s="64" t="s">
        <v>1261</v>
      </c>
      <c r="E1600" s="64">
        <v>1000000683</v>
      </c>
      <c r="F1600" s="65" t="s">
        <v>1262</v>
      </c>
      <c r="G1600">
        <v>423</v>
      </c>
    </row>
    <row r="1601" spans="2:7" ht="14.25" customHeight="1">
      <c r="B1601" s="23" t="s">
        <v>133</v>
      </c>
      <c r="C1601" s="64" t="s">
        <v>47</v>
      </c>
      <c r="D1601" s="64" t="s">
        <v>1227</v>
      </c>
      <c r="E1601" s="64">
        <v>1000000763</v>
      </c>
      <c r="F1601" s="65" t="s">
        <v>1228</v>
      </c>
      <c r="G1601">
        <v>426.94</v>
      </c>
    </row>
    <row r="1602" spans="2:7" ht="14.25" customHeight="1">
      <c r="B1602" s="23" t="s">
        <v>130</v>
      </c>
      <c r="C1602" s="64" t="s">
        <v>108</v>
      </c>
      <c r="D1602" s="64" t="s">
        <v>2672</v>
      </c>
      <c r="E1602" s="64">
        <v>1000001511</v>
      </c>
      <c r="F1602" s="65" t="s">
        <v>2673</v>
      </c>
      <c r="G1602">
        <v>435</v>
      </c>
    </row>
    <row r="1603" spans="2:7" ht="14.25" customHeight="1">
      <c r="B1603" s="23" t="s">
        <v>134</v>
      </c>
      <c r="C1603" s="64" t="s">
        <v>81</v>
      </c>
      <c r="D1603" s="64" t="s">
        <v>2078</v>
      </c>
      <c r="E1603" s="64">
        <v>1000000155</v>
      </c>
      <c r="F1603" s="65" t="s">
        <v>2079</v>
      </c>
      <c r="G1603">
        <v>436.7</v>
      </c>
    </row>
    <row r="1604" spans="2:7" ht="14.25" customHeight="1">
      <c r="B1604" s="24" t="s">
        <v>133</v>
      </c>
      <c r="C1604" s="63" t="s">
        <v>32</v>
      </c>
      <c r="D1604" s="125" t="s">
        <v>947</v>
      </c>
      <c r="E1604" s="125">
        <v>1000003844</v>
      </c>
      <c r="F1604" s="125" t="s">
        <v>948</v>
      </c>
      <c r="G1604">
        <v>437.21</v>
      </c>
    </row>
    <row r="1605" spans="2:7" ht="14.25" customHeight="1">
      <c r="B1605" s="23" t="s">
        <v>134</v>
      </c>
      <c r="C1605" s="63" t="s">
        <v>65</v>
      </c>
      <c r="D1605" s="64" t="s">
        <v>1726</v>
      </c>
      <c r="E1605" s="64">
        <v>1000002833</v>
      </c>
      <c r="F1605" s="64" t="s">
        <v>1727</v>
      </c>
      <c r="G1605">
        <v>438.2</v>
      </c>
    </row>
    <row r="1606" spans="2:7" ht="14.25" customHeight="1">
      <c r="B1606" s="24" t="s">
        <v>134</v>
      </c>
      <c r="C1606" s="125" t="s">
        <v>67</v>
      </c>
      <c r="D1606" s="125" t="s">
        <v>1840</v>
      </c>
      <c r="E1606" s="125">
        <v>1000003843</v>
      </c>
      <c r="F1606" s="125" t="s">
        <v>1841</v>
      </c>
      <c r="G1606">
        <v>439.7</v>
      </c>
    </row>
    <row r="1607" spans="2:7" ht="14.25" customHeight="1">
      <c r="B1607" s="23" t="s">
        <v>4046</v>
      </c>
      <c r="C1607" s="64" t="s">
        <v>95</v>
      </c>
      <c r="D1607" s="64" t="s">
        <v>2602</v>
      </c>
      <c r="E1607" s="64">
        <v>1000001351</v>
      </c>
      <c r="F1607" s="65" t="s">
        <v>2603</v>
      </c>
      <c r="G1607">
        <v>440.56</v>
      </c>
    </row>
    <row r="1608" spans="2:7" ht="14.25" customHeight="1">
      <c r="B1608" s="23" t="s">
        <v>134</v>
      </c>
      <c r="C1608" s="63" t="s">
        <v>65</v>
      </c>
      <c r="D1608" s="64" t="s">
        <v>1733</v>
      </c>
      <c r="E1608" s="64">
        <v>1000003366</v>
      </c>
      <c r="F1608" s="64" t="s">
        <v>1734</v>
      </c>
      <c r="G1608">
        <v>450</v>
      </c>
    </row>
    <row r="1609" spans="2:7" ht="14.25" customHeight="1">
      <c r="B1609" s="23" t="s">
        <v>134</v>
      </c>
      <c r="C1609" s="64" t="s">
        <v>61</v>
      </c>
      <c r="D1609" s="64" t="s">
        <v>1460</v>
      </c>
      <c r="E1609" s="64">
        <v>1000000177</v>
      </c>
      <c r="F1609" s="65" t="s">
        <v>1461</v>
      </c>
      <c r="G1609">
        <v>454.3</v>
      </c>
    </row>
    <row r="1610" spans="2:7" ht="14.25" customHeight="1">
      <c r="B1610" s="23" t="s">
        <v>133</v>
      </c>
      <c r="C1610" s="64" t="s">
        <v>43</v>
      </c>
      <c r="D1610" s="64" t="s">
        <v>1150</v>
      </c>
      <c r="E1610" s="64">
        <v>1000000233</v>
      </c>
      <c r="F1610" s="65" t="s">
        <v>1151</v>
      </c>
      <c r="G1610">
        <v>457.9</v>
      </c>
    </row>
    <row r="1611" spans="2:7" ht="14.25" customHeight="1">
      <c r="B1611" s="23" t="s">
        <v>133</v>
      </c>
      <c r="C1611" s="64" t="s">
        <v>37</v>
      </c>
      <c r="D1611" s="64" t="s">
        <v>1052</v>
      </c>
      <c r="E1611" s="64">
        <v>1000000415</v>
      </c>
      <c r="F1611" s="65" t="s">
        <v>1053</v>
      </c>
      <c r="G1611">
        <v>463.5</v>
      </c>
    </row>
    <row r="1612" spans="2:7" ht="14.25" customHeight="1">
      <c r="B1612" s="23" t="s">
        <v>134</v>
      </c>
      <c r="C1612" s="64" t="s">
        <v>62</v>
      </c>
      <c r="D1612" s="64" t="s">
        <v>1558</v>
      </c>
      <c r="E1612" s="64">
        <v>1000000338</v>
      </c>
      <c r="F1612" s="65" t="s">
        <v>1559</v>
      </c>
      <c r="G1612">
        <v>466.35</v>
      </c>
    </row>
    <row r="1613" spans="2:7" ht="14.25" customHeight="1">
      <c r="B1613" s="23" t="s">
        <v>133</v>
      </c>
      <c r="C1613" s="64" t="s">
        <v>37</v>
      </c>
      <c r="D1613" s="64" t="s">
        <v>1062</v>
      </c>
      <c r="E1613" s="64">
        <v>1000000398</v>
      </c>
      <c r="F1613" s="65" t="s">
        <v>1063</v>
      </c>
      <c r="G1613">
        <v>467.02</v>
      </c>
    </row>
    <row r="1614" spans="2:7" ht="14.25" customHeight="1">
      <c r="B1614" s="23" t="s">
        <v>4046</v>
      </c>
      <c r="C1614" s="64" t="s">
        <v>93</v>
      </c>
      <c r="D1614" s="64" t="s">
        <v>2464</v>
      </c>
      <c r="E1614" s="64">
        <v>1000002889</v>
      </c>
      <c r="F1614" s="64" t="s">
        <v>2465</v>
      </c>
      <c r="G1614">
        <v>475.9</v>
      </c>
    </row>
    <row r="1615" spans="2:7" ht="14.25" customHeight="1">
      <c r="B1615" s="128" t="s">
        <v>131</v>
      </c>
      <c r="C1615" s="127" t="s">
        <v>93</v>
      </c>
      <c r="D1615" s="127" t="s">
        <v>3178</v>
      </c>
      <c r="E1615" s="127">
        <v>1000004380</v>
      </c>
      <c r="F1615" s="127" t="s">
        <v>3179</v>
      </c>
      <c r="G1615">
        <v>482.33333333333297</v>
      </c>
    </row>
    <row r="1616" spans="2:7" ht="14.25" customHeight="1">
      <c r="B1616" s="23" t="s">
        <v>133</v>
      </c>
      <c r="C1616" s="64" t="s">
        <v>55</v>
      </c>
      <c r="D1616" s="64" t="s">
        <v>1343</v>
      </c>
      <c r="E1616" s="64">
        <v>1000000620</v>
      </c>
      <c r="F1616" s="65" t="s">
        <v>1344</v>
      </c>
      <c r="G1616">
        <v>493</v>
      </c>
    </row>
    <row r="1617" spans="2:7" ht="14.25" customHeight="1">
      <c r="B1617" s="23" t="s">
        <v>4046</v>
      </c>
      <c r="C1617" s="64" t="s">
        <v>101</v>
      </c>
      <c r="D1617" s="64" t="s">
        <v>2524</v>
      </c>
      <c r="E1617" s="64">
        <v>1000001951</v>
      </c>
      <c r="F1617" s="65" t="s">
        <v>2525</v>
      </c>
      <c r="G1617">
        <v>494.1</v>
      </c>
    </row>
    <row r="1618" spans="2:7" ht="14.25" customHeight="1">
      <c r="B1618" s="23" t="s">
        <v>134</v>
      </c>
      <c r="C1618" s="64" t="s">
        <v>58</v>
      </c>
      <c r="D1618" s="64" t="s">
        <v>1446</v>
      </c>
      <c r="E1618" s="64">
        <v>1000000305</v>
      </c>
      <c r="F1618" s="65" t="s">
        <v>1447</v>
      </c>
      <c r="G1618">
        <v>494.13</v>
      </c>
    </row>
    <row r="1619" spans="2:7" ht="14.25" customHeight="1">
      <c r="B1619" s="23" t="s">
        <v>134</v>
      </c>
      <c r="C1619" s="64" t="s">
        <v>58</v>
      </c>
      <c r="D1619" s="64" t="s">
        <v>1442</v>
      </c>
      <c r="E1619" s="64">
        <v>1000000302</v>
      </c>
      <c r="F1619" s="65" t="s">
        <v>1443</v>
      </c>
      <c r="G1619">
        <v>494.8</v>
      </c>
    </row>
    <row r="1620" spans="2:7" ht="14.25" customHeight="1">
      <c r="B1620" s="23" t="s">
        <v>133</v>
      </c>
      <c r="C1620" s="64" t="s">
        <v>55</v>
      </c>
      <c r="D1620" s="64" t="s">
        <v>1367</v>
      </c>
      <c r="E1620" s="64">
        <v>1000003100</v>
      </c>
      <c r="F1620" s="64" t="s">
        <v>1368</v>
      </c>
      <c r="G1620">
        <v>495.2</v>
      </c>
    </row>
    <row r="1621" spans="2:7" ht="14.25" customHeight="1">
      <c r="B1621" s="23" t="s">
        <v>130</v>
      </c>
      <c r="C1621" s="64" t="s">
        <v>113</v>
      </c>
      <c r="D1621" s="64" t="s">
        <v>2844</v>
      </c>
      <c r="E1621" s="64">
        <v>1000001734</v>
      </c>
      <c r="F1621" s="65" t="s">
        <v>2845</v>
      </c>
      <c r="G1621">
        <v>495.3</v>
      </c>
    </row>
    <row r="1622" spans="2:7" ht="14.25" customHeight="1">
      <c r="B1622" s="23" t="s">
        <v>134</v>
      </c>
      <c r="C1622" s="64" t="s">
        <v>58</v>
      </c>
      <c r="D1622" s="64" t="s">
        <v>1436</v>
      </c>
      <c r="E1622" s="64">
        <v>1000000299</v>
      </c>
      <c r="F1622" s="65" t="s">
        <v>1437</v>
      </c>
      <c r="G1622">
        <v>496.2</v>
      </c>
    </row>
    <row r="1623" spans="2:7" ht="14.25" customHeight="1">
      <c r="B1623" s="23" t="s">
        <v>133</v>
      </c>
      <c r="C1623" s="63" t="s">
        <v>30</v>
      </c>
      <c r="D1623" s="64" t="s">
        <v>869</v>
      </c>
      <c r="E1623" s="64">
        <v>1000000462</v>
      </c>
      <c r="F1623" s="65" t="s">
        <v>870</v>
      </c>
      <c r="G1623">
        <v>500</v>
      </c>
    </row>
    <row r="1624" spans="2:7" ht="14.25" customHeight="1">
      <c r="B1624" s="23" t="s">
        <v>133</v>
      </c>
      <c r="C1624" s="64" t="s">
        <v>55</v>
      </c>
      <c r="D1624" s="64" t="s">
        <v>1357</v>
      </c>
      <c r="E1624" s="64">
        <v>1000001016</v>
      </c>
      <c r="F1624" s="65" t="s">
        <v>1358</v>
      </c>
      <c r="G1624">
        <v>508</v>
      </c>
    </row>
    <row r="1625" spans="2:7" ht="14.25" customHeight="1">
      <c r="B1625" s="23" t="s">
        <v>134</v>
      </c>
      <c r="C1625" s="64" t="s">
        <v>67</v>
      </c>
      <c r="D1625" s="64" t="s">
        <v>1781</v>
      </c>
      <c r="E1625" s="64">
        <v>1000000529</v>
      </c>
      <c r="F1625" s="65" t="s">
        <v>1782</v>
      </c>
      <c r="G1625">
        <v>508.5</v>
      </c>
    </row>
    <row r="1626" spans="2:7" ht="14.25" customHeight="1">
      <c r="B1626" s="23" t="s">
        <v>134</v>
      </c>
      <c r="C1626" s="64" t="s">
        <v>71</v>
      </c>
      <c r="D1626" s="64" t="s">
        <v>2261</v>
      </c>
      <c r="E1626" s="64">
        <v>1000000767</v>
      </c>
      <c r="F1626" s="65" t="s">
        <v>2262</v>
      </c>
      <c r="G1626">
        <v>510.3</v>
      </c>
    </row>
    <row r="1627" spans="2:7" ht="14.25" customHeight="1">
      <c r="B1627" s="23" t="s">
        <v>134</v>
      </c>
      <c r="C1627" s="64" t="s">
        <v>67</v>
      </c>
      <c r="D1627" s="64" t="s">
        <v>1783</v>
      </c>
      <c r="E1627" s="64">
        <v>1000000544</v>
      </c>
      <c r="F1627" s="65" t="s">
        <v>1784</v>
      </c>
      <c r="G1627">
        <v>517.6</v>
      </c>
    </row>
    <row r="1628" spans="2:7" ht="14.25" customHeight="1">
      <c r="B1628" s="23" t="s">
        <v>133</v>
      </c>
      <c r="C1628" s="63" t="s">
        <v>21</v>
      </c>
      <c r="D1628" s="64" t="s">
        <v>673</v>
      </c>
      <c r="E1628" s="64">
        <v>1000000670</v>
      </c>
      <c r="F1628" s="65" t="s">
        <v>674</v>
      </c>
      <c r="G1628">
        <v>521</v>
      </c>
    </row>
    <row r="1629" spans="2:7" ht="14.25" customHeight="1">
      <c r="B1629" s="24" t="s">
        <v>134</v>
      </c>
      <c r="C1629" s="125" t="s">
        <v>64</v>
      </c>
      <c r="D1629" s="125" t="s">
        <v>1612</v>
      </c>
      <c r="E1629" s="125">
        <v>1000003907</v>
      </c>
      <c r="F1629" s="125" t="s">
        <v>1613</v>
      </c>
      <c r="G1629">
        <v>522</v>
      </c>
    </row>
    <row r="1630" spans="2:7" ht="14.25" customHeight="1">
      <c r="B1630" s="23" t="s">
        <v>4046</v>
      </c>
      <c r="C1630" s="64" t="s">
        <v>101</v>
      </c>
      <c r="D1630" s="64" t="s">
        <v>2522</v>
      </c>
      <c r="E1630" s="64">
        <v>1000001942</v>
      </c>
      <c r="F1630" s="65" t="s">
        <v>2523</v>
      </c>
      <c r="G1630">
        <v>525.47</v>
      </c>
    </row>
    <row r="1631" spans="2:7" ht="14.25" customHeight="1">
      <c r="B1631" s="23" t="s">
        <v>4046</v>
      </c>
      <c r="C1631" s="64" t="s">
        <v>95</v>
      </c>
      <c r="D1631" s="64" t="s">
        <v>2604</v>
      </c>
      <c r="E1631" s="64">
        <v>1000001417</v>
      </c>
      <c r="F1631" s="65" t="s">
        <v>2605</v>
      </c>
      <c r="G1631">
        <v>527.97</v>
      </c>
    </row>
    <row r="1632" spans="2:7" ht="14.25" customHeight="1">
      <c r="B1632" s="23" t="s">
        <v>4046</v>
      </c>
      <c r="C1632" s="64" t="s">
        <v>101</v>
      </c>
      <c r="D1632" s="64" t="s">
        <v>2536</v>
      </c>
      <c r="E1632" s="64">
        <v>1000003310</v>
      </c>
      <c r="F1632" s="64" t="s">
        <v>2537</v>
      </c>
      <c r="G1632">
        <v>529.9</v>
      </c>
    </row>
    <row r="1633" spans="2:7" ht="14.25" customHeight="1">
      <c r="B1633" s="23" t="s">
        <v>133</v>
      </c>
      <c r="C1633" s="64" t="s">
        <v>43</v>
      </c>
      <c r="D1633" s="64" t="s">
        <v>1140</v>
      </c>
      <c r="E1633" s="64">
        <v>1000000816</v>
      </c>
      <c r="F1633" s="65" t="s">
        <v>1141</v>
      </c>
      <c r="G1633">
        <v>530.80999999999995</v>
      </c>
    </row>
    <row r="1634" spans="2:7" ht="14.25" customHeight="1">
      <c r="B1634" s="23" t="s">
        <v>130</v>
      </c>
      <c r="C1634" s="64" t="s">
        <v>108</v>
      </c>
      <c r="D1634" s="64" t="s">
        <v>2638</v>
      </c>
      <c r="E1634" s="64">
        <v>1000001479</v>
      </c>
      <c r="F1634" s="65" t="s">
        <v>2639</v>
      </c>
      <c r="G1634">
        <v>541.79999999999995</v>
      </c>
    </row>
    <row r="1635" spans="2:7" ht="14.25" customHeight="1">
      <c r="B1635" s="23" t="s">
        <v>130</v>
      </c>
      <c r="C1635" s="125" t="s">
        <v>111</v>
      </c>
      <c r="D1635" s="125" t="s">
        <v>2840</v>
      </c>
      <c r="E1635" s="125">
        <v>1000003921</v>
      </c>
      <c r="F1635" s="125" t="s">
        <v>2841</v>
      </c>
      <c r="G1635">
        <v>554.54</v>
      </c>
    </row>
    <row r="1636" spans="2:7" ht="14.25" customHeight="1">
      <c r="B1636" s="23" t="s">
        <v>134</v>
      </c>
      <c r="C1636" s="64" t="s">
        <v>74</v>
      </c>
      <c r="D1636" s="64" t="s">
        <v>2935</v>
      </c>
      <c r="E1636" s="64">
        <v>1000004165</v>
      </c>
      <c r="F1636" s="65" t="s">
        <v>2936</v>
      </c>
      <c r="G1636">
        <v>554.76</v>
      </c>
    </row>
    <row r="1637" spans="2:7" ht="14.25" customHeight="1">
      <c r="B1637" s="23" t="s">
        <v>134</v>
      </c>
      <c r="C1637" s="63" t="s">
        <v>69</v>
      </c>
      <c r="D1637" s="64" t="s">
        <v>1692</v>
      </c>
      <c r="E1637" s="64">
        <v>1000000484</v>
      </c>
      <c r="F1637" s="65" t="s">
        <v>1693</v>
      </c>
      <c r="G1637">
        <v>556.4</v>
      </c>
    </row>
    <row r="1638" spans="2:7" ht="14.25" customHeight="1">
      <c r="B1638" s="23" t="s">
        <v>133</v>
      </c>
      <c r="C1638" s="64" t="s">
        <v>141</v>
      </c>
      <c r="D1638" s="64" t="s">
        <v>975</v>
      </c>
      <c r="E1638" s="64">
        <v>1000003452</v>
      </c>
      <c r="F1638" s="64" t="s">
        <v>976</v>
      </c>
      <c r="G1638">
        <v>561.79999999999995</v>
      </c>
    </row>
    <row r="1639" spans="2:7" ht="14.25" customHeight="1">
      <c r="B1639" s="23" t="s">
        <v>133</v>
      </c>
      <c r="C1639" s="63" t="s">
        <v>30</v>
      </c>
      <c r="D1639" s="64" t="s">
        <v>937</v>
      </c>
      <c r="E1639" s="64">
        <v>1000003122</v>
      </c>
      <c r="F1639" s="64" t="s">
        <v>938</v>
      </c>
      <c r="G1639">
        <v>567.5</v>
      </c>
    </row>
    <row r="1640" spans="2:7" ht="14.25" customHeight="1">
      <c r="B1640" s="24" t="s">
        <v>133</v>
      </c>
      <c r="C1640" s="125" t="s">
        <v>55</v>
      </c>
      <c r="D1640" s="125" t="s">
        <v>1379</v>
      </c>
      <c r="E1640" s="125">
        <v>1000003997</v>
      </c>
      <c r="F1640" s="125" t="s">
        <v>1380</v>
      </c>
      <c r="G1640">
        <v>571.59</v>
      </c>
    </row>
    <row r="1641" spans="2:7" ht="14.25" customHeight="1">
      <c r="B1641" s="23" t="s">
        <v>133</v>
      </c>
      <c r="C1641" s="64" t="s">
        <v>37</v>
      </c>
      <c r="D1641" s="64" t="s">
        <v>1058</v>
      </c>
      <c r="E1641" s="64">
        <v>1000000422</v>
      </c>
      <c r="F1641" s="65" t="s">
        <v>1059</v>
      </c>
      <c r="G1641">
        <v>576.66</v>
      </c>
    </row>
    <row r="1642" spans="2:7" ht="14.25" customHeight="1">
      <c r="B1642" s="23" t="s">
        <v>133</v>
      </c>
      <c r="C1642" s="64" t="s">
        <v>37</v>
      </c>
      <c r="D1642" s="64" t="s">
        <v>1064</v>
      </c>
      <c r="E1642" s="64">
        <v>1000000901</v>
      </c>
      <c r="F1642" s="65" t="s">
        <v>1065</v>
      </c>
      <c r="G1642">
        <v>576.91</v>
      </c>
    </row>
    <row r="1643" spans="2:7" ht="14.25" customHeight="1">
      <c r="B1643" s="128" t="s">
        <v>134</v>
      </c>
      <c r="C1643" s="127" t="s">
        <v>65</v>
      </c>
      <c r="D1643" s="127" t="s">
        <v>3120</v>
      </c>
      <c r="E1643" s="127">
        <v>1000004353</v>
      </c>
      <c r="F1643" s="127" t="s">
        <v>3121</v>
      </c>
      <c r="G1643">
        <v>580.6</v>
      </c>
    </row>
    <row r="1644" spans="2:7" ht="14.25" customHeight="1">
      <c r="B1644" s="23" t="s">
        <v>134</v>
      </c>
      <c r="C1644" s="64" t="s">
        <v>58</v>
      </c>
      <c r="D1644" s="64" t="s">
        <v>3722</v>
      </c>
      <c r="E1644" s="64">
        <v>1000000294</v>
      </c>
      <c r="F1644" s="65" t="s">
        <v>3723</v>
      </c>
      <c r="G1644">
        <v>581.9</v>
      </c>
    </row>
    <row r="1645" spans="2:7" ht="14.25" customHeight="1">
      <c r="B1645" s="23" t="s">
        <v>133</v>
      </c>
      <c r="C1645" s="64" t="s">
        <v>55</v>
      </c>
      <c r="D1645" s="64" t="s">
        <v>1369</v>
      </c>
      <c r="E1645" s="64">
        <v>1000003445</v>
      </c>
      <c r="F1645" s="64" t="s">
        <v>1370</v>
      </c>
      <c r="G1645">
        <v>583</v>
      </c>
    </row>
    <row r="1646" spans="2:7" ht="14.25" customHeight="1">
      <c r="B1646" s="23" t="s">
        <v>134</v>
      </c>
      <c r="C1646" s="64" t="s">
        <v>83</v>
      </c>
      <c r="D1646" s="64" t="s">
        <v>2160</v>
      </c>
      <c r="E1646" s="64">
        <v>1000000373</v>
      </c>
      <c r="F1646" s="65" t="s">
        <v>2161</v>
      </c>
      <c r="G1646">
        <v>585.73</v>
      </c>
    </row>
    <row r="1647" spans="2:7" ht="14.25" customHeight="1">
      <c r="B1647" s="23" t="s">
        <v>134</v>
      </c>
      <c r="C1647" s="63" t="s">
        <v>69</v>
      </c>
      <c r="D1647" s="64" t="s">
        <v>1714</v>
      </c>
      <c r="E1647" s="64">
        <v>1000000962</v>
      </c>
      <c r="F1647" s="65" t="s">
        <v>1715</v>
      </c>
      <c r="G1647">
        <v>589.5</v>
      </c>
    </row>
    <row r="1648" spans="2:7" ht="14.25" customHeight="1">
      <c r="B1648" s="23" t="s">
        <v>134</v>
      </c>
      <c r="C1648" s="64" t="s">
        <v>62</v>
      </c>
      <c r="D1648" s="64" t="s">
        <v>1548</v>
      </c>
      <c r="E1648" s="64">
        <v>1000000311</v>
      </c>
      <c r="F1648" s="65" t="s">
        <v>1549</v>
      </c>
      <c r="G1648">
        <v>601.45000000000005</v>
      </c>
    </row>
    <row r="1649" spans="2:7" ht="14.25" customHeight="1">
      <c r="B1649" s="23" t="s">
        <v>4046</v>
      </c>
      <c r="C1649" s="64" t="s">
        <v>97</v>
      </c>
      <c r="D1649" s="64" t="s">
        <v>2628</v>
      </c>
      <c r="E1649" s="64">
        <v>1000001365</v>
      </c>
      <c r="F1649" s="65" t="s">
        <v>2629</v>
      </c>
      <c r="G1649">
        <v>605.25</v>
      </c>
    </row>
    <row r="1650" spans="2:7" ht="14.25" customHeight="1">
      <c r="B1650" s="23" t="s">
        <v>130</v>
      </c>
      <c r="C1650" s="64" t="s">
        <v>108</v>
      </c>
      <c r="D1650" s="64" t="s">
        <v>2692</v>
      </c>
      <c r="E1650" s="64">
        <v>1000003505</v>
      </c>
      <c r="F1650" s="64" t="s">
        <v>2693</v>
      </c>
      <c r="G1650">
        <v>612.9</v>
      </c>
    </row>
    <row r="1651" spans="2:7" ht="14.25" customHeight="1">
      <c r="B1651" s="23" t="s">
        <v>133</v>
      </c>
      <c r="C1651" s="63" t="s">
        <v>32</v>
      </c>
      <c r="D1651" s="64" t="s">
        <v>935</v>
      </c>
      <c r="E1651" s="64">
        <v>1000003010</v>
      </c>
      <c r="F1651" s="64" t="s">
        <v>936</v>
      </c>
      <c r="G1651">
        <v>615.25</v>
      </c>
    </row>
    <row r="1652" spans="2:7" ht="14.25" customHeight="1">
      <c r="B1652" s="23" t="s">
        <v>134</v>
      </c>
      <c r="C1652" s="64" t="s">
        <v>61</v>
      </c>
      <c r="D1652" s="64" t="s">
        <v>1474</v>
      </c>
      <c r="E1652" s="64">
        <v>1000000172</v>
      </c>
      <c r="F1652" s="65" t="s">
        <v>1475</v>
      </c>
      <c r="G1652">
        <v>629.15</v>
      </c>
    </row>
    <row r="1653" spans="2:7" ht="14.25" customHeight="1">
      <c r="B1653" s="23" t="s">
        <v>4046</v>
      </c>
      <c r="C1653" s="64" t="s">
        <v>101</v>
      </c>
      <c r="D1653" s="64" t="s">
        <v>2512</v>
      </c>
      <c r="E1653" s="64">
        <v>1000001947</v>
      </c>
      <c r="F1653" s="65" t="s">
        <v>2513</v>
      </c>
      <c r="G1653">
        <v>631.1</v>
      </c>
    </row>
    <row r="1654" spans="2:7" ht="14.25" customHeight="1">
      <c r="B1654" s="23" t="s">
        <v>133</v>
      </c>
      <c r="C1654" s="63" t="s">
        <v>27</v>
      </c>
      <c r="D1654" s="64" t="s">
        <v>801</v>
      </c>
      <c r="E1654" s="64">
        <v>1000000736</v>
      </c>
      <c r="F1654" s="65" t="s">
        <v>802</v>
      </c>
      <c r="G1654">
        <v>632.25</v>
      </c>
    </row>
    <row r="1655" spans="2:7" ht="14.25" customHeight="1">
      <c r="B1655" s="24" t="s">
        <v>134</v>
      </c>
      <c r="C1655" s="125" t="s">
        <v>84</v>
      </c>
      <c r="D1655" s="125" t="s">
        <v>2198</v>
      </c>
      <c r="E1655" s="125">
        <v>1000004004</v>
      </c>
      <c r="F1655" s="125" t="s">
        <v>2199</v>
      </c>
      <c r="G1655">
        <v>641.70000000000005</v>
      </c>
    </row>
    <row r="1656" spans="2:7" ht="14.25" customHeight="1">
      <c r="B1656" s="23" t="s">
        <v>134</v>
      </c>
      <c r="C1656" s="63" t="s">
        <v>65</v>
      </c>
      <c r="D1656" s="64" t="s">
        <v>1644</v>
      </c>
      <c r="E1656" s="64">
        <v>1000000490</v>
      </c>
      <c r="F1656" s="65" t="s">
        <v>1645</v>
      </c>
      <c r="G1656">
        <v>644.74</v>
      </c>
    </row>
    <row r="1657" spans="2:7" ht="14.25" customHeight="1">
      <c r="B1657" s="23" t="s">
        <v>134</v>
      </c>
      <c r="C1657" s="63" t="s">
        <v>69</v>
      </c>
      <c r="D1657" s="64" t="s">
        <v>1702</v>
      </c>
      <c r="E1657" s="64">
        <v>1000000953</v>
      </c>
      <c r="F1657" s="65" t="s">
        <v>1703</v>
      </c>
      <c r="G1657">
        <v>647.70000000000005</v>
      </c>
    </row>
    <row r="1658" spans="2:7" ht="14.25" customHeight="1">
      <c r="B1658" s="23" t="s">
        <v>133</v>
      </c>
      <c r="C1658" s="64" t="s">
        <v>37</v>
      </c>
      <c r="D1658" s="64" t="s">
        <v>1044</v>
      </c>
      <c r="E1658" s="64">
        <v>1000000417</v>
      </c>
      <c r="F1658" s="65" t="s">
        <v>1045</v>
      </c>
      <c r="G1658">
        <v>650.45000000000005</v>
      </c>
    </row>
    <row r="1659" spans="2:7" ht="14.25" customHeight="1">
      <c r="B1659" s="23" t="s">
        <v>134</v>
      </c>
      <c r="C1659" s="64" t="s">
        <v>74</v>
      </c>
      <c r="D1659" s="64" t="s">
        <v>1907</v>
      </c>
      <c r="E1659" s="64">
        <v>1000000038</v>
      </c>
      <c r="F1659" s="65" t="s">
        <v>1908</v>
      </c>
      <c r="G1659">
        <v>652.16</v>
      </c>
    </row>
    <row r="1660" spans="2:7" ht="14.25" customHeight="1">
      <c r="B1660" s="23" t="s">
        <v>133</v>
      </c>
      <c r="C1660" s="64" t="s">
        <v>43</v>
      </c>
      <c r="D1660" s="64" t="s">
        <v>1190</v>
      </c>
      <c r="E1660" s="64">
        <v>1000003732</v>
      </c>
      <c r="F1660" s="64" t="s">
        <v>1191</v>
      </c>
      <c r="G1660">
        <v>666.02</v>
      </c>
    </row>
    <row r="1661" spans="2:7" ht="14.25" customHeight="1">
      <c r="B1661" s="128" t="s">
        <v>133</v>
      </c>
      <c r="C1661" s="127" t="s">
        <v>25</v>
      </c>
      <c r="D1661" s="127" t="s">
        <v>3174</v>
      </c>
      <c r="E1661" s="127">
        <v>1000004377</v>
      </c>
      <c r="F1661" s="127" t="s">
        <v>3175</v>
      </c>
      <c r="G1661">
        <v>676.66666666666697</v>
      </c>
    </row>
    <row r="1662" spans="2:7" ht="14.25" customHeight="1">
      <c r="B1662" s="23" t="s">
        <v>133</v>
      </c>
      <c r="C1662" s="63" t="s">
        <v>27</v>
      </c>
      <c r="D1662" s="64" t="s">
        <v>793</v>
      </c>
      <c r="E1662" s="64">
        <v>1000000742</v>
      </c>
      <c r="F1662" s="65" t="s">
        <v>794</v>
      </c>
      <c r="G1662">
        <v>679.85</v>
      </c>
    </row>
    <row r="1663" spans="2:7" ht="14.25" customHeight="1">
      <c r="B1663" s="23" t="s">
        <v>133</v>
      </c>
      <c r="C1663" s="64" t="s">
        <v>144</v>
      </c>
      <c r="D1663" s="64" t="s">
        <v>751</v>
      </c>
      <c r="E1663" s="64">
        <v>1000000618</v>
      </c>
      <c r="F1663" s="65" t="s">
        <v>752</v>
      </c>
      <c r="G1663">
        <v>692</v>
      </c>
    </row>
    <row r="1664" spans="2:7" ht="14.25" customHeight="1">
      <c r="B1664" s="23" t="s">
        <v>133</v>
      </c>
      <c r="C1664" s="64" t="s">
        <v>52</v>
      </c>
      <c r="D1664" s="64" t="s">
        <v>1299</v>
      </c>
      <c r="E1664" s="64">
        <v>1000000558</v>
      </c>
      <c r="F1664" s="65" t="s">
        <v>1300</v>
      </c>
      <c r="G1664">
        <v>693.2</v>
      </c>
    </row>
    <row r="1665" spans="2:7" ht="14.25" customHeight="1">
      <c r="B1665" s="23" t="s">
        <v>134</v>
      </c>
      <c r="C1665" s="63" t="s">
        <v>69</v>
      </c>
      <c r="D1665" s="64" t="s">
        <v>1694</v>
      </c>
      <c r="E1665" s="64">
        <v>1000000483</v>
      </c>
      <c r="F1665" s="65" t="s">
        <v>1695</v>
      </c>
      <c r="G1665">
        <v>695.9</v>
      </c>
    </row>
    <row r="1666" spans="2:7" ht="14.25" customHeight="1">
      <c r="B1666" s="24" t="s">
        <v>133</v>
      </c>
      <c r="C1666" s="125" t="s">
        <v>55</v>
      </c>
      <c r="D1666" s="125" t="s">
        <v>1377</v>
      </c>
      <c r="E1666" s="125">
        <v>1000003924</v>
      </c>
      <c r="F1666" s="125" t="s">
        <v>1378</v>
      </c>
      <c r="G1666">
        <v>700.4</v>
      </c>
    </row>
    <row r="1667" spans="2:7" ht="14.25" customHeight="1">
      <c r="B1667" s="23" t="s">
        <v>134</v>
      </c>
      <c r="C1667" s="64" t="s">
        <v>62</v>
      </c>
      <c r="D1667" s="64" t="s">
        <v>1560</v>
      </c>
      <c r="E1667" s="64">
        <v>1000000843</v>
      </c>
      <c r="F1667" s="65" t="s">
        <v>1561</v>
      </c>
      <c r="G1667">
        <v>744.07</v>
      </c>
    </row>
    <row r="1668" spans="2:7" ht="14.25" customHeight="1">
      <c r="B1668" s="23" t="s">
        <v>4046</v>
      </c>
      <c r="C1668" s="64" t="s">
        <v>140</v>
      </c>
      <c r="D1668" s="64" t="s">
        <v>2340</v>
      </c>
      <c r="E1668" s="64">
        <v>1000001252</v>
      </c>
      <c r="F1668" s="65" t="s">
        <v>2341</v>
      </c>
      <c r="G1668">
        <v>750</v>
      </c>
    </row>
    <row r="1669" spans="2:7" ht="14.25" customHeight="1">
      <c r="B1669" s="128" t="s">
        <v>131</v>
      </c>
      <c r="C1669" s="127" t="s">
        <v>95</v>
      </c>
      <c r="D1669" s="127" t="s">
        <v>3079</v>
      </c>
      <c r="E1669" s="127">
        <v>1000004275</v>
      </c>
      <c r="F1669" s="127" t="s">
        <v>3080</v>
      </c>
      <c r="G1669">
        <v>755.38</v>
      </c>
    </row>
    <row r="1670" spans="2:7" ht="14.25" customHeight="1">
      <c r="B1670" s="23" t="s">
        <v>134</v>
      </c>
      <c r="C1670" s="64" t="s">
        <v>84</v>
      </c>
      <c r="D1670" s="64" t="s">
        <v>2170</v>
      </c>
      <c r="E1670" s="64">
        <v>1000000140</v>
      </c>
      <c r="F1670" s="65" t="s">
        <v>2171</v>
      </c>
      <c r="G1670">
        <v>758.49</v>
      </c>
    </row>
    <row r="1671" spans="2:7" ht="14.25" customHeight="1">
      <c r="B1671" s="23" t="s">
        <v>130</v>
      </c>
      <c r="C1671" s="64" t="s">
        <v>108</v>
      </c>
      <c r="D1671" s="64" t="s">
        <v>2642</v>
      </c>
      <c r="E1671" s="64">
        <v>1000001516</v>
      </c>
      <c r="F1671" s="65" t="s">
        <v>2643</v>
      </c>
      <c r="G1671">
        <v>762</v>
      </c>
    </row>
    <row r="1672" spans="2:7" ht="14.25" customHeight="1">
      <c r="B1672" s="23" t="s">
        <v>133</v>
      </c>
      <c r="C1672" s="64" t="s">
        <v>40</v>
      </c>
      <c r="D1672" s="64" t="s">
        <v>1086</v>
      </c>
      <c r="E1672" s="64">
        <v>1000000277</v>
      </c>
      <c r="F1672" s="65" t="s">
        <v>1087</v>
      </c>
      <c r="G1672">
        <v>768.5</v>
      </c>
    </row>
    <row r="1673" spans="2:7" ht="14.25" customHeight="1">
      <c r="B1673" s="23" t="s">
        <v>4046</v>
      </c>
      <c r="C1673" s="64" t="s">
        <v>91</v>
      </c>
      <c r="D1673" s="64" t="s">
        <v>2387</v>
      </c>
      <c r="E1673" s="64">
        <v>1000001146</v>
      </c>
      <c r="F1673" s="65" t="s">
        <v>2388</v>
      </c>
      <c r="G1673">
        <v>770.2</v>
      </c>
    </row>
    <row r="1674" spans="2:7" ht="14.25" customHeight="1">
      <c r="B1674" s="23" t="s">
        <v>134</v>
      </c>
      <c r="C1674" s="63" t="s">
        <v>69</v>
      </c>
      <c r="D1674" s="64" t="s">
        <v>1708</v>
      </c>
      <c r="E1674" s="64">
        <v>1000000940</v>
      </c>
      <c r="F1674" s="65" t="s">
        <v>1709</v>
      </c>
      <c r="G1674">
        <v>786.3</v>
      </c>
    </row>
    <row r="1675" spans="2:7" ht="14.25" customHeight="1">
      <c r="B1675" s="23" t="s">
        <v>134</v>
      </c>
      <c r="C1675" s="64" t="s">
        <v>77</v>
      </c>
      <c r="D1675" s="64" t="s">
        <v>1932</v>
      </c>
      <c r="E1675" s="64">
        <v>1000000790</v>
      </c>
      <c r="F1675" s="65" t="s">
        <v>1933</v>
      </c>
      <c r="G1675">
        <v>790.17</v>
      </c>
    </row>
    <row r="1676" spans="2:7" ht="14.25" customHeight="1">
      <c r="B1676" s="23" t="s">
        <v>133</v>
      </c>
      <c r="C1676" s="63" t="s">
        <v>25</v>
      </c>
      <c r="D1676" s="64" t="s">
        <v>679</v>
      </c>
      <c r="E1676" s="64">
        <v>1000000658</v>
      </c>
      <c r="F1676" s="65" t="s">
        <v>680</v>
      </c>
      <c r="G1676">
        <v>795.6</v>
      </c>
    </row>
    <row r="1677" spans="2:7" ht="14.25" customHeight="1">
      <c r="B1677" s="128" t="s">
        <v>133</v>
      </c>
      <c r="C1677" s="127" t="s">
        <v>141</v>
      </c>
      <c r="D1677" s="127" t="s">
        <v>3093</v>
      </c>
      <c r="E1677" s="127">
        <v>1000004317</v>
      </c>
      <c r="F1677" s="127" t="s">
        <v>3094</v>
      </c>
      <c r="G1677">
        <v>801.86</v>
      </c>
    </row>
    <row r="1678" spans="2:7" ht="14.25" customHeight="1">
      <c r="B1678" s="128" t="s">
        <v>134</v>
      </c>
      <c r="C1678" s="127" t="s">
        <v>62</v>
      </c>
      <c r="D1678" s="127" t="s">
        <v>3111</v>
      </c>
      <c r="E1678" s="127">
        <v>1000004334</v>
      </c>
      <c r="F1678" s="127" t="s">
        <v>3112</v>
      </c>
      <c r="G1678">
        <v>809.5</v>
      </c>
    </row>
    <row r="1679" spans="2:7" ht="14.25" customHeight="1">
      <c r="B1679" s="23" t="s">
        <v>130</v>
      </c>
      <c r="C1679" s="64" t="s">
        <v>108</v>
      </c>
      <c r="D1679" s="64" t="s">
        <v>2652</v>
      </c>
      <c r="E1679" s="64">
        <v>1000001505</v>
      </c>
      <c r="F1679" s="65" t="s">
        <v>2653</v>
      </c>
      <c r="G1679">
        <v>817.75</v>
      </c>
    </row>
    <row r="1680" spans="2:7" ht="14.25" customHeight="1">
      <c r="B1680" s="23" t="s">
        <v>133</v>
      </c>
      <c r="C1680" s="64" t="s">
        <v>55</v>
      </c>
      <c r="D1680" s="64" t="s">
        <v>1345</v>
      </c>
      <c r="E1680" s="64">
        <v>1000000624</v>
      </c>
      <c r="F1680" s="65" t="s">
        <v>1346</v>
      </c>
      <c r="G1680">
        <v>822.61</v>
      </c>
    </row>
    <row r="1681" spans="2:7" ht="14.25" customHeight="1">
      <c r="B1681" s="23" t="s">
        <v>133</v>
      </c>
      <c r="C1681" s="64" t="s">
        <v>145</v>
      </c>
      <c r="D1681" s="64" t="s">
        <v>1108</v>
      </c>
      <c r="E1681" s="64">
        <v>1000000718</v>
      </c>
      <c r="F1681" s="65" t="s">
        <v>1109</v>
      </c>
      <c r="G1681">
        <v>846</v>
      </c>
    </row>
    <row r="1682" spans="2:7" ht="14.25" customHeight="1">
      <c r="B1682" s="23" t="s">
        <v>4046</v>
      </c>
      <c r="C1682" s="64" t="s">
        <v>140</v>
      </c>
      <c r="D1682" s="64" t="s">
        <v>2336</v>
      </c>
      <c r="E1682" s="64">
        <v>1000001236</v>
      </c>
      <c r="F1682" s="65" t="s">
        <v>2337</v>
      </c>
      <c r="G1682">
        <v>846.8</v>
      </c>
    </row>
    <row r="1683" spans="2:7" ht="14.25" customHeight="1">
      <c r="B1683" s="23" t="s">
        <v>134</v>
      </c>
      <c r="C1683" s="63" t="s">
        <v>65</v>
      </c>
      <c r="D1683" s="64" t="s">
        <v>1749</v>
      </c>
      <c r="E1683" s="64">
        <v>1000003725</v>
      </c>
      <c r="F1683" s="64" t="s">
        <v>1750</v>
      </c>
      <c r="G1683">
        <v>848</v>
      </c>
    </row>
    <row r="1684" spans="2:7" ht="14.25" customHeight="1">
      <c r="B1684" s="23" t="s">
        <v>134</v>
      </c>
      <c r="C1684" s="64" t="s">
        <v>77</v>
      </c>
      <c r="D1684" s="64" t="s">
        <v>1976</v>
      </c>
      <c r="E1684" s="64">
        <v>1000001107</v>
      </c>
      <c r="F1684" s="65" t="s">
        <v>1977</v>
      </c>
      <c r="G1684">
        <v>863.31</v>
      </c>
    </row>
    <row r="1685" spans="2:7" ht="14.25" customHeight="1">
      <c r="B1685" s="23" t="s">
        <v>134</v>
      </c>
      <c r="C1685" s="64" t="s">
        <v>58</v>
      </c>
      <c r="D1685" s="64" t="s">
        <v>1424</v>
      </c>
      <c r="E1685" s="64">
        <v>1000000292</v>
      </c>
      <c r="F1685" s="65" t="s">
        <v>1425</v>
      </c>
      <c r="G1685">
        <v>870.8</v>
      </c>
    </row>
    <row r="1686" spans="2:7" ht="14.25" customHeight="1">
      <c r="B1686" s="23" t="s">
        <v>133</v>
      </c>
      <c r="C1686" s="64" t="s">
        <v>145</v>
      </c>
      <c r="D1686" s="64" t="s">
        <v>1114</v>
      </c>
      <c r="E1686" s="64">
        <v>1000000716</v>
      </c>
      <c r="F1686" s="65" t="s">
        <v>1115</v>
      </c>
      <c r="G1686">
        <v>877</v>
      </c>
    </row>
    <row r="1687" spans="2:7" ht="14.25" customHeight="1">
      <c r="B1687" s="23" t="s">
        <v>134</v>
      </c>
      <c r="C1687" s="64" t="s">
        <v>67</v>
      </c>
      <c r="D1687" s="64" t="s">
        <v>1809</v>
      </c>
      <c r="E1687" s="64">
        <v>1000000548</v>
      </c>
      <c r="F1687" s="65" t="s">
        <v>1810</v>
      </c>
      <c r="G1687">
        <v>894.8</v>
      </c>
    </row>
    <row r="1688" spans="2:7" ht="14.25" customHeight="1">
      <c r="B1688" s="23" t="s">
        <v>4046</v>
      </c>
      <c r="C1688" s="64" t="s">
        <v>91</v>
      </c>
      <c r="D1688" s="64" t="s">
        <v>2383</v>
      </c>
      <c r="E1688" s="64">
        <v>1000001141</v>
      </c>
      <c r="F1688" s="65" t="s">
        <v>2384</v>
      </c>
      <c r="G1688">
        <v>904.4</v>
      </c>
    </row>
    <row r="1689" spans="2:7" ht="14.25" customHeight="1">
      <c r="B1689" s="23" t="s">
        <v>133</v>
      </c>
      <c r="C1689" s="64" t="s">
        <v>43</v>
      </c>
      <c r="D1689" s="64" t="s">
        <v>1142</v>
      </c>
      <c r="E1689" s="64">
        <v>1000000235</v>
      </c>
      <c r="F1689" s="65" t="s">
        <v>1143</v>
      </c>
      <c r="G1689">
        <v>916.49</v>
      </c>
    </row>
    <row r="1690" spans="2:7" ht="14.25" customHeight="1">
      <c r="B1690" s="23" t="s">
        <v>4046</v>
      </c>
      <c r="C1690" s="64" t="s">
        <v>93</v>
      </c>
      <c r="D1690" s="64" t="s">
        <v>2429</v>
      </c>
      <c r="E1690" s="64">
        <v>1000001439</v>
      </c>
      <c r="F1690" s="65" t="s">
        <v>2430</v>
      </c>
      <c r="G1690">
        <v>917.16</v>
      </c>
    </row>
    <row r="1691" spans="2:7" ht="14.25" customHeight="1">
      <c r="B1691" s="23" t="s">
        <v>134</v>
      </c>
      <c r="C1691" s="64" t="s">
        <v>58</v>
      </c>
      <c r="D1691" s="64" t="s">
        <v>1387</v>
      </c>
      <c r="E1691" s="64">
        <v>1000000283</v>
      </c>
      <c r="F1691" s="65" t="s">
        <v>1388</v>
      </c>
      <c r="G1691">
        <v>917.6</v>
      </c>
    </row>
    <row r="1692" spans="2:7" ht="14.25" customHeight="1">
      <c r="B1692" s="23" t="s">
        <v>134</v>
      </c>
      <c r="C1692" s="63" t="s">
        <v>65</v>
      </c>
      <c r="D1692" s="64" t="s">
        <v>1688</v>
      </c>
      <c r="E1692" s="64">
        <v>1000000521</v>
      </c>
      <c r="F1692" s="65" t="s">
        <v>1689</v>
      </c>
      <c r="G1692">
        <v>921.8</v>
      </c>
    </row>
    <row r="1693" spans="2:7" ht="14.25" customHeight="1">
      <c r="B1693" s="23" t="s">
        <v>134</v>
      </c>
      <c r="C1693" s="64" t="s">
        <v>62</v>
      </c>
      <c r="D1693" s="64" t="s">
        <v>1568</v>
      </c>
      <c r="E1693" s="64">
        <v>1000002847</v>
      </c>
      <c r="F1693" s="65" t="s">
        <v>1569</v>
      </c>
      <c r="G1693">
        <v>922.96</v>
      </c>
    </row>
    <row r="1694" spans="2:7" ht="14.25" customHeight="1">
      <c r="B1694" s="23" t="s">
        <v>134</v>
      </c>
      <c r="C1694" s="63" t="s">
        <v>65</v>
      </c>
      <c r="D1694" s="64" t="s">
        <v>1630</v>
      </c>
      <c r="E1694" s="64">
        <v>1000000527</v>
      </c>
      <c r="F1694" s="65" t="s">
        <v>1631</v>
      </c>
      <c r="G1694">
        <v>941.6</v>
      </c>
    </row>
    <row r="1695" spans="2:7" ht="14.25" customHeight="1">
      <c r="B1695" s="23" t="s">
        <v>134</v>
      </c>
      <c r="C1695" s="63" t="s">
        <v>65</v>
      </c>
      <c r="D1695" s="64" t="s">
        <v>1690</v>
      </c>
      <c r="E1695" s="64">
        <v>1000000524</v>
      </c>
      <c r="F1695" s="65" t="s">
        <v>1691</v>
      </c>
      <c r="G1695">
        <v>946</v>
      </c>
    </row>
    <row r="1696" spans="2:7" ht="14.25" customHeight="1">
      <c r="B1696" s="23" t="s">
        <v>4046</v>
      </c>
      <c r="C1696" s="64" t="s">
        <v>95</v>
      </c>
      <c r="D1696" s="64" t="s">
        <v>2608</v>
      </c>
      <c r="E1696" s="64">
        <v>1000001420</v>
      </c>
      <c r="F1696" s="65" t="s">
        <v>2609</v>
      </c>
      <c r="G1696">
        <v>946.02</v>
      </c>
    </row>
    <row r="1697" spans="2:7" ht="14.25" customHeight="1">
      <c r="B1697" s="24" t="s">
        <v>134</v>
      </c>
      <c r="C1697" s="125" t="s">
        <v>61</v>
      </c>
      <c r="D1697" s="125" t="s">
        <v>1513</v>
      </c>
      <c r="E1697" s="125">
        <v>1000003890</v>
      </c>
      <c r="F1697" s="125" t="s">
        <v>1514</v>
      </c>
      <c r="G1697">
        <v>955.54</v>
      </c>
    </row>
    <row r="1698" spans="2:7" ht="14.25" customHeight="1">
      <c r="B1698" s="23" t="s">
        <v>133</v>
      </c>
      <c r="C1698" s="64" t="s">
        <v>47</v>
      </c>
      <c r="D1698" s="64" t="s">
        <v>1218</v>
      </c>
      <c r="E1698" s="64">
        <v>1000000752</v>
      </c>
      <c r="F1698" s="65" t="s">
        <v>1219</v>
      </c>
      <c r="G1698">
        <v>959.55</v>
      </c>
    </row>
    <row r="1699" spans="2:7" ht="14.25" customHeight="1">
      <c r="B1699" s="23" t="s">
        <v>134</v>
      </c>
      <c r="C1699" s="64" t="s">
        <v>81</v>
      </c>
      <c r="D1699" s="64" t="s">
        <v>2070</v>
      </c>
      <c r="E1699" s="64">
        <v>1000000129</v>
      </c>
      <c r="F1699" s="65" t="s">
        <v>2071</v>
      </c>
      <c r="G1699">
        <v>982.51</v>
      </c>
    </row>
    <row r="1700" spans="2:7" ht="14.25" customHeight="1">
      <c r="B1700" s="23" t="s">
        <v>4046</v>
      </c>
      <c r="C1700" s="64" t="s">
        <v>140</v>
      </c>
      <c r="D1700" s="64" t="s">
        <v>2334</v>
      </c>
      <c r="E1700" s="64">
        <v>1000001231</v>
      </c>
      <c r="F1700" s="65" t="s">
        <v>2335</v>
      </c>
      <c r="G1700">
        <v>985.2</v>
      </c>
    </row>
    <row r="1701" spans="2:7" ht="14.25" customHeight="1">
      <c r="B1701" s="23" t="s">
        <v>134</v>
      </c>
      <c r="C1701" s="63" t="s">
        <v>65</v>
      </c>
      <c r="D1701" s="64" t="s">
        <v>1636</v>
      </c>
      <c r="E1701" s="64">
        <v>1000000488</v>
      </c>
      <c r="F1701" s="65" t="s">
        <v>1637</v>
      </c>
      <c r="G1701">
        <v>990</v>
      </c>
    </row>
    <row r="1702" spans="2:7" ht="14.25" customHeight="1">
      <c r="B1702" s="23" t="s">
        <v>134</v>
      </c>
      <c r="C1702" s="64" t="s">
        <v>64</v>
      </c>
      <c r="D1702" s="64" t="s">
        <v>1594</v>
      </c>
      <c r="E1702" s="64">
        <v>1000000614</v>
      </c>
      <c r="F1702" s="65" t="s">
        <v>1595</v>
      </c>
      <c r="G1702">
        <v>1004</v>
      </c>
    </row>
    <row r="1703" spans="2:7" ht="14.25" customHeight="1">
      <c r="B1703" s="23" t="s">
        <v>4046</v>
      </c>
      <c r="C1703" s="64" t="s">
        <v>95</v>
      </c>
      <c r="D1703" s="64" t="s">
        <v>2612</v>
      </c>
      <c r="E1703" s="64">
        <v>1000001361</v>
      </c>
      <c r="F1703" s="65" t="s">
        <v>2613</v>
      </c>
      <c r="G1703">
        <v>1006.99</v>
      </c>
    </row>
    <row r="1704" spans="2:7" ht="14.25" customHeight="1">
      <c r="B1704" s="23" t="s">
        <v>134</v>
      </c>
      <c r="C1704" s="64" t="s">
        <v>58</v>
      </c>
      <c r="D1704" s="64" t="s">
        <v>2914</v>
      </c>
      <c r="E1704" s="64">
        <v>1000000306</v>
      </c>
      <c r="F1704" s="65" t="s">
        <v>2915</v>
      </c>
      <c r="G1704">
        <v>1012</v>
      </c>
    </row>
    <row r="1705" spans="2:7" ht="14.25" customHeight="1">
      <c r="B1705" s="23" t="s">
        <v>133</v>
      </c>
      <c r="C1705" s="64" t="s">
        <v>55</v>
      </c>
      <c r="D1705" s="64" t="s">
        <v>1361</v>
      </c>
      <c r="E1705" s="64">
        <v>1000001025</v>
      </c>
      <c r="F1705" s="65" t="s">
        <v>1362</v>
      </c>
      <c r="G1705">
        <v>1015.44</v>
      </c>
    </row>
    <row r="1706" spans="2:7" ht="14.25" customHeight="1">
      <c r="B1706" s="23" t="s">
        <v>4046</v>
      </c>
      <c r="C1706" s="64" t="s">
        <v>93</v>
      </c>
      <c r="D1706" s="64" t="s">
        <v>2437</v>
      </c>
      <c r="E1706" s="64">
        <v>1000001437</v>
      </c>
      <c r="F1706" s="65" t="s">
        <v>2438</v>
      </c>
      <c r="G1706">
        <v>1015.6</v>
      </c>
    </row>
    <row r="1707" spans="2:7" ht="14.25" customHeight="1">
      <c r="B1707" s="23" t="s">
        <v>130</v>
      </c>
      <c r="C1707" s="64" t="s">
        <v>108</v>
      </c>
      <c r="D1707" s="64" t="s">
        <v>2670</v>
      </c>
      <c r="E1707" s="64">
        <v>1000001484</v>
      </c>
      <c r="F1707" s="65" t="s">
        <v>2671</v>
      </c>
      <c r="G1707">
        <v>1030.8</v>
      </c>
    </row>
    <row r="1708" spans="2:7" ht="14.25" customHeight="1">
      <c r="B1708" s="23" t="s">
        <v>4046</v>
      </c>
      <c r="C1708" s="64" t="s">
        <v>140</v>
      </c>
      <c r="D1708" s="64" t="s">
        <v>2320</v>
      </c>
      <c r="E1708" s="64">
        <v>1000001225</v>
      </c>
      <c r="F1708" s="65" t="s">
        <v>2321</v>
      </c>
      <c r="G1708">
        <v>1046.8</v>
      </c>
    </row>
    <row r="1709" spans="2:7" ht="14.25" customHeight="1">
      <c r="B1709" s="23" t="s">
        <v>133</v>
      </c>
      <c r="C1709" s="63" t="s">
        <v>29</v>
      </c>
      <c r="D1709" s="64" t="s">
        <v>779</v>
      </c>
      <c r="E1709" s="64">
        <v>1000000737</v>
      </c>
      <c r="F1709" s="65" t="s">
        <v>780</v>
      </c>
      <c r="G1709">
        <v>1050.32</v>
      </c>
    </row>
    <row r="1710" spans="2:7" ht="14.25" customHeight="1">
      <c r="B1710" s="23" t="s">
        <v>134</v>
      </c>
      <c r="C1710" s="64" t="s">
        <v>61</v>
      </c>
      <c r="D1710" s="64" t="s">
        <v>1450</v>
      </c>
      <c r="E1710" s="64">
        <v>1000000184</v>
      </c>
      <c r="F1710" s="65" t="s">
        <v>1451</v>
      </c>
      <c r="G1710">
        <v>1057.9000000000001</v>
      </c>
    </row>
    <row r="1711" spans="2:7" ht="14.25" customHeight="1">
      <c r="B1711" s="23" t="s">
        <v>133</v>
      </c>
      <c r="C1711" s="64" t="s">
        <v>43</v>
      </c>
      <c r="D1711" s="64" t="s">
        <v>1180</v>
      </c>
      <c r="E1711" s="64">
        <v>1000000812</v>
      </c>
      <c r="F1711" s="65" t="s">
        <v>1181</v>
      </c>
      <c r="G1711">
        <v>1076.55</v>
      </c>
    </row>
    <row r="1712" spans="2:7" ht="14.25" customHeight="1">
      <c r="B1712" s="23" t="s">
        <v>4046</v>
      </c>
      <c r="C1712" s="64" t="s">
        <v>140</v>
      </c>
      <c r="D1712" s="64" t="s">
        <v>2350</v>
      </c>
      <c r="E1712" s="64">
        <v>1000001251</v>
      </c>
      <c r="F1712" s="65" t="s">
        <v>2351</v>
      </c>
      <c r="G1712">
        <v>1082</v>
      </c>
    </row>
    <row r="1713" spans="2:7" ht="14.25" customHeight="1">
      <c r="B1713" s="23" t="s">
        <v>133</v>
      </c>
      <c r="C1713" s="64" t="s">
        <v>51</v>
      </c>
      <c r="D1713" s="64" t="s">
        <v>1291</v>
      </c>
      <c r="E1713" s="64">
        <v>1000000384</v>
      </c>
      <c r="F1713" s="65" t="s">
        <v>1292</v>
      </c>
      <c r="G1713">
        <v>1082.7</v>
      </c>
    </row>
    <row r="1714" spans="2:7" ht="14.25" customHeight="1">
      <c r="B1714" s="23" t="s">
        <v>4046</v>
      </c>
      <c r="C1714" s="64" t="s">
        <v>140</v>
      </c>
      <c r="D1714" s="64" t="s">
        <v>2361</v>
      </c>
      <c r="E1714" s="64">
        <v>1000001265</v>
      </c>
      <c r="F1714" s="65" t="s">
        <v>2362</v>
      </c>
      <c r="G1714">
        <v>1082.8</v>
      </c>
    </row>
    <row r="1715" spans="2:7" ht="14.25" customHeight="1">
      <c r="B1715" s="23" t="s">
        <v>134</v>
      </c>
      <c r="C1715" s="63" t="s">
        <v>65</v>
      </c>
      <c r="D1715" s="64" t="s">
        <v>1660</v>
      </c>
      <c r="E1715" s="64">
        <v>1000000509</v>
      </c>
      <c r="F1715" s="65" t="s">
        <v>1661</v>
      </c>
      <c r="G1715">
        <v>1089</v>
      </c>
    </row>
    <row r="1716" spans="2:7" ht="14.25" customHeight="1">
      <c r="B1716" s="23" t="s">
        <v>133</v>
      </c>
      <c r="C1716" s="64" t="s">
        <v>55</v>
      </c>
      <c r="D1716" s="64" t="s">
        <v>1347</v>
      </c>
      <c r="E1716" s="64">
        <v>1000000631</v>
      </c>
      <c r="F1716" s="65" t="s">
        <v>1348</v>
      </c>
      <c r="G1716">
        <v>1092</v>
      </c>
    </row>
    <row r="1717" spans="2:7" ht="14.25" customHeight="1">
      <c r="B1717" s="23" t="s">
        <v>4046</v>
      </c>
      <c r="C1717" s="64" t="s">
        <v>97</v>
      </c>
      <c r="D1717" s="64" t="s">
        <v>2632</v>
      </c>
      <c r="E1717" s="64">
        <v>1000002008</v>
      </c>
      <c r="F1717" s="65" t="s">
        <v>2633</v>
      </c>
      <c r="G1717">
        <v>1110.5999999999999</v>
      </c>
    </row>
    <row r="1718" spans="2:7" ht="14.25" customHeight="1">
      <c r="B1718" s="23" t="s">
        <v>134</v>
      </c>
      <c r="C1718" s="64" t="s">
        <v>58</v>
      </c>
      <c r="D1718" s="64" t="s">
        <v>1434</v>
      </c>
      <c r="E1718" s="64">
        <v>1000000298</v>
      </c>
      <c r="F1718" s="65" t="s">
        <v>1435</v>
      </c>
      <c r="G1718">
        <v>1110.9000000000001</v>
      </c>
    </row>
    <row r="1719" spans="2:7" ht="14.25" customHeight="1">
      <c r="B1719" s="23" t="s">
        <v>134</v>
      </c>
      <c r="C1719" s="63" t="s">
        <v>69</v>
      </c>
      <c r="D1719" s="64" t="s">
        <v>1674</v>
      </c>
      <c r="E1719" s="64">
        <v>1000000510</v>
      </c>
      <c r="F1719" s="65" t="s">
        <v>1675</v>
      </c>
      <c r="G1719">
        <v>1121.78</v>
      </c>
    </row>
    <row r="1720" spans="2:7" ht="14.25" customHeight="1">
      <c r="B1720" s="23" t="s">
        <v>130</v>
      </c>
      <c r="C1720" s="64" t="s">
        <v>108</v>
      </c>
      <c r="D1720" s="64" t="s">
        <v>2688</v>
      </c>
      <c r="E1720" s="64">
        <v>1000002981</v>
      </c>
      <c r="F1720" s="64" t="s">
        <v>2689</v>
      </c>
      <c r="G1720">
        <v>1122.7</v>
      </c>
    </row>
    <row r="1721" spans="2:7" ht="14.25" customHeight="1">
      <c r="B1721" s="23" t="s">
        <v>133</v>
      </c>
      <c r="C1721" s="63" t="s">
        <v>32</v>
      </c>
      <c r="D1721" s="64" t="s">
        <v>887</v>
      </c>
      <c r="E1721" s="64">
        <v>1000000470</v>
      </c>
      <c r="F1721" s="65" t="s">
        <v>888</v>
      </c>
      <c r="G1721">
        <v>1129.68</v>
      </c>
    </row>
    <row r="1722" spans="2:7" ht="14.25" customHeight="1">
      <c r="B1722" s="23" t="s">
        <v>133</v>
      </c>
      <c r="C1722" s="64" t="s">
        <v>52</v>
      </c>
      <c r="D1722" s="64" t="s">
        <v>1331</v>
      </c>
      <c r="E1722" s="64">
        <v>1000003785</v>
      </c>
      <c r="F1722" s="64" t="s">
        <v>1332</v>
      </c>
      <c r="G1722">
        <v>1143.3</v>
      </c>
    </row>
    <row r="1723" spans="2:7" ht="14.25" customHeight="1">
      <c r="B1723" s="23" t="s">
        <v>134</v>
      </c>
      <c r="C1723" s="64" t="s">
        <v>64</v>
      </c>
      <c r="D1723" s="64" t="s">
        <v>1590</v>
      </c>
      <c r="E1723" s="64">
        <v>1000000607</v>
      </c>
      <c r="F1723" s="65" t="s">
        <v>1591</v>
      </c>
      <c r="G1723">
        <v>1158</v>
      </c>
    </row>
    <row r="1724" spans="2:7" ht="14.25" customHeight="1">
      <c r="B1724" s="23" t="s">
        <v>4046</v>
      </c>
      <c r="C1724" s="64" t="s">
        <v>97</v>
      </c>
      <c r="D1724" s="64" t="s">
        <v>2634</v>
      </c>
      <c r="E1724" s="64">
        <v>1000002054</v>
      </c>
      <c r="F1724" s="65" t="s">
        <v>2635</v>
      </c>
      <c r="G1724">
        <v>1160.04</v>
      </c>
    </row>
    <row r="1725" spans="2:7" ht="14.25" customHeight="1">
      <c r="B1725" s="23" t="s">
        <v>134</v>
      </c>
      <c r="C1725" s="63" t="s">
        <v>65</v>
      </c>
      <c r="D1725" s="64" t="s">
        <v>1632</v>
      </c>
      <c r="E1725" s="64">
        <v>1000000495</v>
      </c>
      <c r="F1725" s="65" t="s">
        <v>1633</v>
      </c>
      <c r="G1725">
        <v>1170.2</v>
      </c>
    </row>
    <row r="1726" spans="2:7" ht="14.25" customHeight="1">
      <c r="B1726" s="23" t="s">
        <v>130</v>
      </c>
      <c r="C1726" s="64" t="s">
        <v>108</v>
      </c>
      <c r="D1726" s="64" t="s">
        <v>2682</v>
      </c>
      <c r="E1726" s="64">
        <v>1000002044</v>
      </c>
      <c r="F1726" s="65" t="s">
        <v>2683</v>
      </c>
      <c r="G1726">
        <v>1178.25</v>
      </c>
    </row>
    <row r="1727" spans="2:7" ht="14.25" customHeight="1">
      <c r="B1727" s="23" t="s">
        <v>133</v>
      </c>
      <c r="C1727" s="64" t="s">
        <v>55</v>
      </c>
      <c r="D1727" s="64" t="s">
        <v>1353</v>
      </c>
      <c r="E1727" s="64">
        <v>1000000627</v>
      </c>
      <c r="F1727" s="65" t="s">
        <v>1354</v>
      </c>
      <c r="G1727">
        <v>1185.8900000000001</v>
      </c>
    </row>
    <row r="1728" spans="2:7" ht="14.25" customHeight="1">
      <c r="B1728" s="24" t="s">
        <v>133</v>
      </c>
      <c r="C1728" s="125" t="s">
        <v>55</v>
      </c>
      <c r="D1728" s="125" t="s">
        <v>1381</v>
      </c>
      <c r="E1728" s="125">
        <v>1000004020</v>
      </c>
      <c r="F1728" s="125" t="s">
        <v>1382</v>
      </c>
      <c r="G1728">
        <v>1203.94</v>
      </c>
    </row>
    <row r="1729" spans="2:7" ht="14.25" customHeight="1">
      <c r="B1729" s="23" t="s">
        <v>133</v>
      </c>
      <c r="C1729" s="64" t="s">
        <v>55</v>
      </c>
      <c r="D1729" s="64" t="s">
        <v>1351</v>
      </c>
      <c r="E1729" s="64">
        <v>1000000629</v>
      </c>
      <c r="F1729" s="65" t="s">
        <v>1352</v>
      </c>
      <c r="G1729">
        <v>1222.8900000000001</v>
      </c>
    </row>
    <row r="1730" spans="2:7" ht="14.25" customHeight="1">
      <c r="B1730" s="24" t="s">
        <v>4046</v>
      </c>
      <c r="C1730" s="125" t="s">
        <v>93</v>
      </c>
      <c r="D1730" s="125" t="s">
        <v>2474</v>
      </c>
      <c r="E1730" s="125">
        <v>1000003898</v>
      </c>
      <c r="F1730" s="125" t="s">
        <v>2475</v>
      </c>
      <c r="G1730">
        <v>1227.7</v>
      </c>
    </row>
    <row r="1731" spans="2:7" ht="14.25" customHeight="1">
      <c r="B1731" s="23" t="s">
        <v>133</v>
      </c>
      <c r="C1731" s="64" t="s">
        <v>52</v>
      </c>
      <c r="D1731" s="64" t="s">
        <v>1317</v>
      </c>
      <c r="E1731" s="64">
        <v>1000000970</v>
      </c>
      <c r="F1731" s="65" t="s">
        <v>1318</v>
      </c>
      <c r="G1731">
        <v>1232.3900000000001</v>
      </c>
    </row>
    <row r="1732" spans="2:7" ht="14.25" customHeight="1">
      <c r="B1732" s="23" t="s">
        <v>133</v>
      </c>
      <c r="C1732" s="64" t="s">
        <v>145</v>
      </c>
      <c r="D1732" s="64" t="s">
        <v>1110</v>
      </c>
      <c r="E1732" s="64">
        <v>1000000707</v>
      </c>
      <c r="F1732" s="65" t="s">
        <v>1111</v>
      </c>
      <c r="G1732">
        <v>1245.55</v>
      </c>
    </row>
    <row r="1733" spans="2:7" ht="14.25" customHeight="1">
      <c r="B1733" s="23" t="s">
        <v>134</v>
      </c>
      <c r="C1733" s="64" t="s">
        <v>67</v>
      </c>
      <c r="D1733" s="64" t="s">
        <v>1777</v>
      </c>
      <c r="E1733" s="64">
        <v>1000000539</v>
      </c>
      <c r="F1733" s="65" t="s">
        <v>1778</v>
      </c>
      <c r="G1733">
        <v>1249.3</v>
      </c>
    </row>
    <row r="1734" spans="2:7" ht="14.25" customHeight="1">
      <c r="B1734" s="23" t="s">
        <v>134</v>
      </c>
      <c r="C1734" s="63" t="s">
        <v>65</v>
      </c>
      <c r="D1734" s="64" t="s">
        <v>1624</v>
      </c>
      <c r="E1734" s="64">
        <v>1000000514</v>
      </c>
      <c r="F1734" s="65" t="s">
        <v>1625</v>
      </c>
      <c r="G1734">
        <v>1263.1199999999999</v>
      </c>
    </row>
    <row r="1735" spans="2:7" ht="14.25" customHeight="1">
      <c r="B1735" s="23" t="s">
        <v>134</v>
      </c>
      <c r="C1735" s="64" t="s">
        <v>81</v>
      </c>
      <c r="D1735" s="64" t="s">
        <v>2090</v>
      </c>
      <c r="E1735" s="64">
        <v>1000000157</v>
      </c>
      <c r="F1735" s="65" t="s">
        <v>2091</v>
      </c>
      <c r="G1735">
        <v>1295.5999999999999</v>
      </c>
    </row>
    <row r="1736" spans="2:7" ht="14.25" customHeight="1">
      <c r="B1736" s="23" t="s">
        <v>4046</v>
      </c>
      <c r="C1736" s="64" t="s">
        <v>140</v>
      </c>
      <c r="D1736" s="64" t="s">
        <v>2348</v>
      </c>
      <c r="E1736" s="64">
        <v>1000001238</v>
      </c>
      <c r="F1736" s="65" t="s">
        <v>2349</v>
      </c>
      <c r="G1736">
        <v>1297.8</v>
      </c>
    </row>
    <row r="1737" spans="2:7" ht="14.25" customHeight="1">
      <c r="B1737" s="23" t="s">
        <v>134</v>
      </c>
      <c r="C1737" s="63" t="s">
        <v>65</v>
      </c>
      <c r="D1737" s="64" t="s">
        <v>1638</v>
      </c>
      <c r="E1737" s="64">
        <v>1000000522</v>
      </c>
      <c r="F1737" s="65" t="s">
        <v>1639</v>
      </c>
      <c r="G1737">
        <v>1321.6</v>
      </c>
    </row>
    <row r="1738" spans="2:7" ht="14.25" customHeight="1">
      <c r="B1738" s="23" t="s">
        <v>134</v>
      </c>
      <c r="C1738" s="64" t="s">
        <v>74</v>
      </c>
      <c r="D1738" s="64" t="s">
        <v>1887</v>
      </c>
      <c r="E1738" s="64">
        <v>1000000024</v>
      </c>
      <c r="F1738" s="65" t="s">
        <v>1888</v>
      </c>
      <c r="G1738">
        <v>1342.26</v>
      </c>
    </row>
    <row r="1739" spans="2:7" ht="14.25" customHeight="1">
      <c r="B1739" s="23" t="s">
        <v>4046</v>
      </c>
      <c r="C1739" s="64" t="s">
        <v>91</v>
      </c>
      <c r="D1739" s="64" t="s">
        <v>2385</v>
      </c>
      <c r="E1739" s="64">
        <v>1000001140</v>
      </c>
      <c r="F1739" s="65" t="s">
        <v>2386</v>
      </c>
      <c r="G1739">
        <v>1390.6</v>
      </c>
    </row>
    <row r="1740" spans="2:7" ht="14.25" customHeight="1">
      <c r="B1740" s="23" t="s">
        <v>134</v>
      </c>
      <c r="C1740" s="63" t="s">
        <v>69</v>
      </c>
      <c r="D1740" s="64" t="s">
        <v>1642</v>
      </c>
      <c r="E1740" s="64">
        <v>1000000499</v>
      </c>
      <c r="F1740" s="65" t="s">
        <v>1643</v>
      </c>
      <c r="G1740">
        <v>1428.56</v>
      </c>
    </row>
    <row r="1741" spans="2:7" ht="14.25" customHeight="1">
      <c r="B1741" s="23" t="s">
        <v>4046</v>
      </c>
      <c r="C1741" s="64" t="s">
        <v>95</v>
      </c>
      <c r="D1741" s="64" t="s">
        <v>2606</v>
      </c>
      <c r="E1741" s="64">
        <v>1000001384</v>
      </c>
      <c r="F1741" s="65" t="s">
        <v>2607</v>
      </c>
      <c r="G1741">
        <v>1444.9</v>
      </c>
    </row>
    <row r="1742" spans="2:7" ht="14.25" customHeight="1">
      <c r="B1742" s="23" t="s">
        <v>4046</v>
      </c>
      <c r="C1742" s="64" t="s">
        <v>140</v>
      </c>
      <c r="D1742" s="64" t="s">
        <v>2357</v>
      </c>
      <c r="E1742" s="64">
        <v>1000001264</v>
      </c>
      <c r="F1742" s="65" t="s">
        <v>2358</v>
      </c>
      <c r="G1742">
        <v>1455.4</v>
      </c>
    </row>
    <row r="1743" spans="2:7" ht="14.25" customHeight="1">
      <c r="B1743" s="23" t="s">
        <v>134</v>
      </c>
      <c r="C1743" s="63" t="s">
        <v>65</v>
      </c>
      <c r="D1743" s="64" t="s">
        <v>1696</v>
      </c>
      <c r="E1743" s="64">
        <v>1000000948</v>
      </c>
      <c r="F1743" s="65" t="s">
        <v>1697</v>
      </c>
      <c r="G1743">
        <v>1459</v>
      </c>
    </row>
    <row r="1744" spans="2:7" ht="14.25" customHeight="1">
      <c r="B1744" s="23" t="s">
        <v>130</v>
      </c>
      <c r="C1744" s="64" t="s">
        <v>108</v>
      </c>
      <c r="D1744" s="64" t="s">
        <v>2662</v>
      </c>
      <c r="E1744" s="64">
        <v>1000001508</v>
      </c>
      <c r="F1744" s="65" t="s">
        <v>2663</v>
      </c>
      <c r="G1744">
        <v>1472</v>
      </c>
    </row>
    <row r="1745" spans="2:7" ht="14.25" customHeight="1">
      <c r="B1745" s="23" t="s">
        <v>4046</v>
      </c>
      <c r="C1745" s="64" t="s">
        <v>140</v>
      </c>
      <c r="D1745" s="64" t="s">
        <v>2326</v>
      </c>
      <c r="E1745" s="64">
        <v>1000001229</v>
      </c>
      <c r="F1745" s="65" t="s">
        <v>2327</v>
      </c>
      <c r="G1745">
        <v>1505.2</v>
      </c>
    </row>
    <row r="1746" spans="2:7" ht="14.25" customHeight="1">
      <c r="B1746" s="23" t="s">
        <v>4046</v>
      </c>
      <c r="C1746" s="64" t="s">
        <v>97</v>
      </c>
      <c r="D1746" s="64" t="s">
        <v>2622</v>
      </c>
      <c r="E1746" s="64">
        <v>1000001352</v>
      </c>
      <c r="F1746" s="65" t="s">
        <v>2623</v>
      </c>
      <c r="G1746">
        <v>1556.53</v>
      </c>
    </row>
    <row r="1747" spans="2:7" ht="14.25" customHeight="1">
      <c r="B1747" s="23" t="s">
        <v>4046</v>
      </c>
      <c r="C1747" s="64" t="s">
        <v>140</v>
      </c>
      <c r="D1747" s="64" t="s">
        <v>2328</v>
      </c>
      <c r="E1747" s="64">
        <v>1000001233</v>
      </c>
      <c r="F1747" s="65" t="s">
        <v>2329</v>
      </c>
      <c r="G1747">
        <v>1609.4</v>
      </c>
    </row>
    <row r="1748" spans="2:7" ht="14.25" customHeight="1">
      <c r="B1748" s="23" t="s">
        <v>134</v>
      </c>
      <c r="C1748" s="64" t="s">
        <v>62</v>
      </c>
      <c r="D1748" s="64" t="s">
        <v>1534</v>
      </c>
      <c r="E1748" s="64">
        <v>1000000360</v>
      </c>
      <c r="F1748" s="65" t="s">
        <v>1535</v>
      </c>
      <c r="G1748">
        <v>1638.85</v>
      </c>
    </row>
    <row r="1749" spans="2:7" ht="14.25" customHeight="1">
      <c r="B1749" s="23" t="s">
        <v>133</v>
      </c>
      <c r="C1749" s="64" t="s">
        <v>55</v>
      </c>
      <c r="D1749" s="64" t="s">
        <v>1355</v>
      </c>
      <c r="E1749" s="64">
        <v>1000001017</v>
      </c>
      <c r="F1749" s="65" t="s">
        <v>1356</v>
      </c>
      <c r="G1749">
        <v>1686.3</v>
      </c>
    </row>
    <row r="1750" spans="2:7" ht="14.25" customHeight="1">
      <c r="B1750" s="23" t="s">
        <v>133</v>
      </c>
      <c r="C1750" s="63" t="s">
        <v>24</v>
      </c>
      <c r="D1750" s="64" t="s">
        <v>643</v>
      </c>
      <c r="E1750" s="64">
        <v>1000000673</v>
      </c>
      <c r="F1750" s="65" t="s">
        <v>644</v>
      </c>
      <c r="G1750">
        <v>1717.8</v>
      </c>
    </row>
    <row r="1751" spans="2:7" ht="14.25" customHeight="1">
      <c r="B1751" s="23" t="s">
        <v>133</v>
      </c>
      <c r="C1751" s="64" t="s">
        <v>141</v>
      </c>
      <c r="D1751" s="64" t="s">
        <v>2991</v>
      </c>
      <c r="E1751" s="64">
        <v>1000004196</v>
      </c>
      <c r="F1751" s="65" t="s">
        <v>2992</v>
      </c>
      <c r="G1751">
        <v>1719</v>
      </c>
    </row>
    <row r="1752" spans="2:7" ht="14.25" customHeight="1">
      <c r="B1752" s="23" t="s">
        <v>134</v>
      </c>
      <c r="C1752" s="63" t="s">
        <v>65</v>
      </c>
      <c r="D1752" s="64" t="s">
        <v>1682</v>
      </c>
      <c r="E1752" s="64">
        <v>1000000506</v>
      </c>
      <c r="F1752" s="65" t="s">
        <v>1683</v>
      </c>
      <c r="G1752">
        <v>1727</v>
      </c>
    </row>
    <row r="1753" spans="2:7" ht="14.25" customHeight="1">
      <c r="B1753" s="23" t="s">
        <v>133</v>
      </c>
      <c r="C1753" s="64" t="s">
        <v>48</v>
      </c>
      <c r="D1753" s="64" t="s">
        <v>1279</v>
      </c>
      <c r="E1753" s="64">
        <v>1000002844</v>
      </c>
      <c r="F1753" s="65" t="s">
        <v>1280</v>
      </c>
      <c r="G1753">
        <v>1728.6</v>
      </c>
    </row>
    <row r="1754" spans="2:7" ht="14.25" customHeight="1">
      <c r="B1754" s="23" t="s">
        <v>133</v>
      </c>
      <c r="C1754" s="64" t="s">
        <v>55</v>
      </c>
      <c r="D1754" s="64" t="s">
        <v>1359</v>
      </c>
      <c r="E1754" s="64">
        <v>1000001014</v>
      </c>
      <c r="F1754" s="65" t="s">
        <v>1360</v>
      </c>
      <c r="G1754">
        <v>1729</v>
      </c>
    </row>
    <row r="1755" spans="2:7" ht="14.25" customHeight="1">
      <c r="B1755" s="23" t="s">
        <v>134</v>
      </c>
      <c r="C1755" s="64" t="s">
        <v>74</v>
      </c>
      <c r="D1755" s="64" t="s">
        <v>1860</v>
      </c>
      <c r="E1755" s="64">
        <v>1000000022</v>
      </c>
      <c r="F1755" s="65" t="s">
        <v>1861</v>
      </c>
      <c r="G1755">
        <v>1781.97</v>
      </c>
    </row>
    <row r="1756" spans="2:7" ht="14.25" customHeight="1">
      <c r="B1756" s="23" t="s">
        <v>4046</v>
      </c>
      <c r="C1756" s="64" t="s">
        <v>91</v>
      </c>
      <c r="D1756" s="64" t="s">
        <v>2397</v>
      </c>
      <c r="E1756" s="64">
        <v>1000001153</v>
      </c>
      <c r="F1756" s="65" t="s">
        <v>2398</v>
      </c>
      <c r="G1756">
        <v>1816.5</v>
      </c>
    </row>
    <row r="1757" spans="2:7" ht="14.25" customHeight="1">
      <c r="B1757" s="23" t="s">
        <v>4046</v>
      </c>
      <c r="C1757" s="64" t="s">
        <v>95</v>
      </c>
      <c r="D1757" s="64" t="s">
        <v>2618</v>
      </c>
      <c r="E1757" s="64">
        <v>1000003425</v>
      </c>
      <c r="F1757" s="64" t="s">
        <v>2619</v>
      </c>
      <c r="G1757">
        <v>1850.4</v>
      </c>
    </row>
    <row r="1758" spans="2:7" ht="14.25" customHeight="1">
      <c r="B1758" s="23" t="s">
        <v>134</v>
      </c>
      <c r="C1758" s="64" t="s">
        <v>58</v>
      </c>
      <c r="D1758" s="64" t="s">
        <v>1440</v>
      </c>
      <c r="E1758" s="64">
        <v>1000000301</v>
      </c>
      <c r="F1758" s="65" t="s">
        <v>1441</v>
      </c>
      <c r="G1758">
        <v>1868.1</v>
      </c>
    </row>
    <row r="1759" spans="2:7" ht="14.25" customHeight="1">
      <c r="B1759" s="23" t="s">
        <v>4046</v>
      </c>
      <c r="C1759" s="64" t="s">
        <v>140</v>
      </c>
      <c r="D1759" s="64" t="s">
        <v>2344</v>
      </c>
      <c r="E1759" s="64">
        <v>1000001242</v>
      </c>
      <c r="F1759" s="65" t="s">
        <v>2345</v>
      </c>
      <c r="G1759">
        <v>1986.4</v>
      </c>
    </row>
    <row r="1760" spans="2:7" ht="14.25" customHeight="1">
      <c r="B1760" s="23" t="s">
        <v>4046</v>
      </c>
      <c r="C1760" s="64" t="s">
        <v>91</v>
      </c>
      <c r="D1760" s="64" t="s">
        <v>2391</v>
      </c>
      <c r="E1760" s="64">
        <v>1000001144</v>
      </c>
      <c r="F1760" s="65" t="s">
        <v>2392</v>
      </c>
      <c r="G1760">
        <v>2008.8</v>
      </c>
    </row>
    <row r="1761" spans="2:7" ht="14.25" customHeight="1">
      <c r="B1761" s="23" t="s">
        <v>134</v>
      </c>
      <c r="C1761" s="63" t="s">
        <v>69</v>
      </c>
      <c r="D1761" s="64" t="s">
        <v>1622</v>
      </c>
      <c r="E1761" s="64">
        <v>1000000512</v>
      </c>
      <c r="F1761" s="65" t="s">
        <v>1623</v>
      </c>
      <c r="G1761">
        <v>2031.15</v>
      </c>
    </row>
    <row r="1762" spans="2:7" ht="14.25" customHeight="1">
      <c r="B1762" s="23" t="s">
        <v>4046</v>
      </c>
      <c r="C1762" s="64" t="s">
        <v>93</v>
      </c>
      <c r="D1762" s="64" t="s">
        <v>2451</v>
      </c>
      <c r="E1762" s="64">
        <v>1000001377</v>
      </c>
      <c r="F1762" s="65" t="s">
        <v>2452</v>
      </c>
      <c r="G1762">
        <v>2157.9</v>
      </c>
    </row>
    <row r="1763" spans="2:7" ht="14.25" customHeight="1">
      <c r="B1763" s="23" t="s">
        <v>4046</v>
      </c>
      <c r="C1763" s="64" t="s">
        <v>93</v>
      </c>
      <c r="D1763" s="64" t="s">
        <v>2419</v>
      </c>
      <c r="E1763" s="64">
        <v>1000002808</v>
      </c>
      <c r="F1763" s="65" t="s">
        <v>2420</v>
      </c>
      <c r="G1763">
        <v>2257.4</v>
      </c>
    </row>
    <row r="1764" spans="2:7" ht="14.25" customHeight="1">
      <c r="B1764" s="23" t="s">
        <v>133</v>
      </c>
      <c r="C1764" s="63" t="s">
        <v>32</v>
      </c>
      <c r="D1764" s="64" t="s">
        <v>867</v>
      </c>
      <c r="E1764" s="64">
        <v>1000000443</v>
      </c>
      <c r="F1764" s="65" t="s">
        <v>868</v>
      </c>
      <c r="G1764">
        <v>2408.63</v>
      </c>
    </row>
    <row r="1765" spans="2:7" ht="14.25" customHeight="1">
      <c r="B1765" s="23" t="s">
        <v>133</v>
      </c>
      <c r="C1765" s="64" t="s">
        <v>55</v>
      </c>
      <c r="D1765" s="64" t="s">
        <v>1349</v>
      </c>
      <c r="E1765" s="64">
        <v>1000000621</v>
      </c>
      <c r="F1765" s="65" t="s">
        <v>1350</v>
      </c>
      <c r="G1765">
        <v>2411.06</v>
      </c>
    </row>
    <row r="1766" spans="2:7" ht="14.25" customHeight="1">
      <c r="B1766" s="23" t="s">
        <v>133</v>
      </c>
      <c r="C1766" s="63" t="s">
        <v>25</v>
      </c>
      <c r="D1766" s="64" t="s">
        <v>681</v>
      </c>
      <c r="E1766" s="64">
        <v>1000001037</v>
      </c>
      <c r="F1766" s="65" t="s">
        <v>682</v>
      </c>
      <c r="G1766">
        <v>2451.5500000000002</v>
      </c>
    </row>
    <row r="1767" spans="2:7" ht="14.25" customHeight="1">
      <c r="B1767" s="23" t="s">
        <v>4046</v>
      </c>
      <c r="C1767" s="64" t="s">
        <v>101</v>
      </c>
      <c r="D1767" s="64" t="s">
        <v>2520</v>
      </c>
      <c r="E1767" s="64">
        <v>1000001932</v>
      </c>
      <c r="F1767" s="65" t="s">
        <v>2521</v>
      </c>
      <c r="G1767">
        <v>2489.85</v>
      </c>
    </row>
    <row r="1768" spans="2:7" ht="14.25" customHeight="1">
      <c r="B1768" s="23" t="s">
        <v>133</v>
      </c>
      <c r="C1768" s="64" t="s">
        <v>48</v>
      </c>
      <c r="D1768" s="64" t="s">
        <v>1267</v>
      </c>
      <c r="E1768" s="64">
        <v>1000000701</v>
      </c>
      <c r="F1768" s="65" t="s">
        <v>1268</v>
      </c>
      <c r="G1768">
        <v>2508.6999999999998</v>
      </c>
    </row>
    <row r="1769" spans="2:7" ht="14.25" customHeight="1">
      <c r="B1769" s="23" t="s">
        <v>134</v>
      </c>
      <c r="C1769" s="63" t="s">
        <v>65</v>
      </c>
      <c r="D1769" s="64" t="s">
        <v>1620</v>
      </c>
      <c r="E1769" s="64">
        <v>1000000481</v>
      </c>
      <c r="F1769" s="65" t="s">
        <v>1621</v>
      </c>
      <c r="G1769">
        <v>2608.4</v>
      </c>
    </row>
    <row r="1770" spans="2:7" ht="14.25" customHeight="1">
      <c r="B1770" s="23" t="s">
        <v>134</v>
      </c>
      <c r="C1770" s="64" t="s">
        <v>58</v>
      </c>
      <c r="D1770" s="64" t="s">
        <v>1383</v>
      </c>
      <c r="E1770" s="64">
        <v>1000000281</v>
      </c>
      <c r="F1770" s="65" t="s">
        <v>1384</v>
      </c>
      <c r="G1770">
        <v>2824.9</v>
      </c>
    </row>
    <row r="1771" spans="2:7" ht="14.25" customHeight="1">
      <c r="B1771" s="23" t="s">
        <v>4046</v>
      </c>
      <c r="C1771" s="64" t="s">
        <v>140</v>
      </c>
      <c r="D1771" s="64" t="s">
        <v>2330</v>
      </c>
      <c r="E1771" s="64">
        <v>1000001224</v>
      </c>
      <c r="F1771" s="65" t="s">
        <v>2331</v>
      </c>
      <c r="G1771">
        <v>2928.4</v>
      </c>
    </row>
    <row r="1772" spans="2:7" ht="14.25" customHeight="1">
      <c r="B1772" s="23" t="s">
        <v>130</v>
      </c>
      <c r="C1772" s="64" t="s">
        <v>108</v>
      </c>
      <c r="D1772" s="64" t="s">
        <v>2654</v>
      </c>
      <c r="E1772" s="64">
        <v>1000001497</v>
      </c>
      <c r="F1772" s="65" t="s">
        <v>2655</v>
      </c>
      <c r="G1772">
        <v>3046</v>
      </c>
    </row>
    <row r="1773" spans="2:7" ht="14.25" customHeight="1">
      <c r="B1773" s="23" t="s">
        <v>133</v>
      </c>
      <c r="C1773" s="64" t="s">
        <v>52</v>
      </c>
      <c r="D1773" s="64" t="s">
        <v>1307</v>
      </c>
      <c r="E1773" s="64">
        <v>1000000573</v>
      </c>
      <c r="F1773" s="65" t="s">
        <v>1308</v>
      </c>
      <c r="G1773">
        <v>3731.64</v>
      </c>
    </row>
    <row r="1774" spans="2:7" ht="14.25" customHeight="1">
      <c r="B1774" s="23" t="s">
        <v>4046</v>
      </c>
      <c r="C1774" s="64" t="s">
        <v>140</v>
      </c>
      <c r="D1774" s="64" t="s">
        <v>2322</v>
      </c>
      <c r="E1774" s="64">
        <v>1000001234</v>
      </c>
      <c r="F1774" s="65" t="s">
        <v>2323</v>
      </c>
      <c r="G1774">
        <v>4191.2</v>
      </c>
    </row>
    <row r="1775" spans="2:7" ht="14.25" customHeight="1">
      <c r="B1775" s="23" t="s">
        <v>134</v>
      </c>
      <c r="C1775" s="64" t="s">
        <v>74</v>
      </c>
      <c r="D1775" s="64" t="s">
        <v>1871</v>
      </c>
      <c r="E1775" s="64">
        <v>1000000822</v>
      </c>
      <c r="F1775" s="65" t="s">
        <v>1872</v>
      </c>
      <c r="G1775">
        <v>4347.18</v>
      </c>
    </row>
    <row r="1776" spans="2:7" ht="14.25" customHeight="1">
      <c r="B1776" s="23" t="s">
        <v>133</v>
      </c>
      <c r="C1776" s="64" t="s">
        <v>52</v>
      </c>
      <c r="D1776" s="64" t="s">
        <v>1297</v>
      </c>
      <c r="E1776" s="64">
        <v>1000000579</v>
      </c>
      <c r="F1776" s="65" t="s">
        <v>1298</v>
      </c>
      <c r="G1776">
        <v>4450.74</v>
      </c>
    </row>
    <row r="1777" spans="2:7" ht="14.25" customHeight="1">
      <c r="B1777" s="132" t="s">
        <v>133</v>
      </c>
      <c r="C1777" s="133" t="s">
        <v>29</v>
      </c>
      <c r="D1777" s="134" t="s">
        <v>775</v>
      </c>
      <c r="E1777" s="134">
        <v>1000000732</v>
      </c>
      <c r="F1777" s="135" t="s">
        <v>776</v>
      </c>
      <c r="G1777">
        <v>4777.3100000000004</v>
      </c>
    </row>
    <row r="1778" spans="2:7" ht="14.25" customHeight="1">
      <c r="B1778" s="23" t="s">
        <v>133</v>
      </c>
      <c r="C1778" s="63" t="s">
        <v>30</v>
      </c>
      <c r="D1778" s="64" t="s">
        <v>861</v>
      </c>
      <c r="E1778" s="64">
        <v>1000000476</v>
      </c>
      <c r="F1778" s="65" t="s">
        <v>862</v>
      </c>
      <c r="G1778">
        <v>5040.3</v>
      </c>
    </row>
  </sheetData>
  <pageMargins left="0.7" right="0.7" top="0.75" bottom="0.75" header="0.511811023622047" footer="0.511811023622047"/>
  <pageSetup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C1:J1000"/>
  <sheetViews>
    <sheetView zoomScaleNormal="100" workbookViewId="0"/>
  </sheetViews>
  <sheetFormatPr defaultColWidth="12.6640625" defaultRowHeight="14.4"/>
  <cols>
    <col min="1" max="5" width="8.6640625" customWidth="1"/>
    <col min="6" max="6" width="11" customWidth="1"/>
    <col min="7" max="7" width="28.88671875" customWidth="1"/>
    <col min="8" max="26" width="8.6640625" customWidth="1"/>
  </cols>
  <sheetData>
    <row r="1" spans="3:10" ht="14.25" customHeight="1"/>
    <row r="2" spans="3:10" ht="14.25" customHeight="1"/>
    <row r="3" spans="3:10" ht="14.25" customHeight="1">
      <c r="C3" s="60" t="s">
        <v>128</v>
      </c>
      <c r="D3" s="61" t="s">
        <v>3</v>
      </c>
      <c r="E3" s="61" t="s">
        <v>149</v>
      </c>
      <c r="F3" s="61" t="s">
        <v>150</v>
      </c>
      <c r="G3" s="61" t="s">
        <v>151</v>
      </c>
      <c r="H3" s="12" t="s">
        <v>4316</v>
      </c>
      <c r="I3" s="12" t="s">
        <v>4317</v>
      </c>
      <c r="J3" s="62">
        <v>45318</v>
      </c>
    </row>
    <row r="4" spans="3:10" ht="14.25" customHeight="1">
      <c r="C4" s="23" t="s">
        <v>133</v>
      </c>
      <c r="D4" s="64" t="s">
        <v>144</v>
      </c>
      <c r="E4" s="64" t="s">
        <v>4318</v>
      </c>
      <c r="F4" s="64">
        <v>1000003475</v>
      </c>
      <c r="G4" s="64" t="s">
        <v>2929</v>
      </c>
      <c r="H4" s="100">
        <v>174.5</v>
      </c>
      <c r="I4" s="100" t="s">
        <v>4319</v>
      </c>
      <c r="J4" s="96">
        <v>174.5</v>
      </c>
    </row>
    <row r="5" spans="3:10" ht="14.25" customHeight="1">
      <c r="C5" s="23" t="s">
        <v>134</v>
      </c>
      <c r="D5" s="64" t="s">
        <v>61</v>
      </c>
      <c r="E5" s="64" t="s">
        <v>4320</v>
      </c>
      <c r="F5" s="64">
        <v>1000000169</v>
      </c>
      <c r="G5" s="65" t="s">
        <v>4321</v>
      </c>
      <c r="H5" s="100">
        <v>1265</v>
      </c>
      <c r="I5" s="100" t="s">
        <v>4319</v>
      </c>
      <c r="J5" s="96">
        <v>877</v>
      </c>
    </row>
    <row r="6" spans="3:10" ht="14.25" customHeight="1">
      <c r="C6" s="23" t="s">
        <v>134</v>
      </c>
      <c r="D6" s="64" t="s">
        <v>61</v>
      </c>
      <c r="E6" s="64" t="s">
        <v>4322</v>
      </c>
      <c r="F6" s="64">
        <v>1000000192</v>
      </c>
      <c r="G6" s="65" t="s">
        <v>4323</v>
      </c>
      <c r="H6" s="100">
        <v>30</v>
      </c>
      <c r="I6" s="100" t="s">
        <v>4319</v>
      </c>
      <c r="J6" s="96">
        <v>0</v>
      </c>
    </row>
    <row r="7" spans="3:10" ht="14.25" customHeight="1">
      <c r="C7" s="24" t="s">
        <v>134</v>
      </c>
      <c r="D7" s="125" t="s">
        <v>65</v>
      </c>
      <c r="E7" s="125" t="s">
        <v>4324</v>
      </c>
      <c r="F7" s="125">
        <v>1000003891</v>
      </c>
      <c r="G7" s="125" t="s">
        <v>2867</v>
      </c>
      <c r="H7" s="100">
        <v>0</v>
      </c>
      <c r="I7" s="100"/>
      <c r="J7" s="96">
        <v>0</v>
      </c>
    </row>
    <row r="8" spans="3:10" ht="14.25" customHeight="1">
      <c r="C8" s="23" t="s">
        <v>134</v>
      </c>
      <c r="D8" s="64" t="s">
        <v>74</v>
      </c>
      <c r="E8" s="64" t="s">
        <v>4325</v>
      </c>
      <c r="F8" s="64">
        <v>1000000045</v>
      </c>
      <c r="G8" s="65" t="s">
        <v>4326</v>
      </c>
      <c r="H8" s="100">
        <v>596.5</v>
      </c>
      <c r="I8" s="100" t="s">
        <v>4319</v>
      </c>
      <c r="J8" s="96">
        <v>512.75</v>
      </c>
    </row>
    <row r="9" spans="3:10" ht="14.25" customHeight="1"/>
    <row r="10" spans="3:10" ht="14.25" customHeight="1"/>
    <row r="11" spans="3:10" ht="14.25" customHeight="1"/>
    <row r="12" spans="3:10" ht="14.25" customHeight="1"/>
    <row r="13" spans="3:10" ht="14.25" customHeight="1"/>
    <row r="14" spans="3:10" ht="14.25" customHeight="1"/>
    <row r="15" spans="3:10" ht="14.25" customHeight="1"/>
    <row r="16" spans="3:10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/>
  <dimension ref="A1:AC1783"/>
  <sheetViews>
    <sheetView showGridLines="0" zoomScaleNormal="100" workbookViewId="0">
      <pane xSplit="8" ySplit="2" topLeftCell="I3" activePane="bottomRight" state="frozen"/>
      <selection pane="topRight" activeCell="I1" sqref="I1"/>
      <selection pane="bottomLeft" activeCell="A3" sqref="A3"/>
      <selection pane="bottomRight" activeCell="I3" sqref="I3"/>
    </sheetView>
  </sheetViews>
  <sheetFormatPr defaultColWidth="12.6640625" defaultRowHeight="14.4"/>
  <cols>
    <col min="1" max="1" width="7.109375" customWidth="1"/>
    <col min="2" max="2" width="8.33203125" customWidth="1"/>
    <col min="3" max="3" width="8.6640625" customWidth="1"/>
    <col min="4" max="4" width="11" customWidth="1"/>
    <col min="5" max="5" width="28.44140625" customWidth="1"/>
    <col min="6" max="6" width="10.33203125" customWidth="1"/>
    <col min="7" max="7" width="13.109375" customWidth="1"/>
    <col min="8" max="8" width="16" customWidth="1"/>
    <col min="9" max="9" width="10.33203125" hidden="1" customWidth="1"/>
    <col min="10" max="10" width="9" customWidth="1"/>
    <col min="11" max="11" width="8.88671875" customWidth="1"/>
    <col min="12" max="12" width="8.6640625" customWidth="1"/>
    <col min="13" max="13" width="11.6640625" customWidth="1"/>
    <col min="14" max="14" width="8" customWidth="1"/>
    <col min="15" max="15" width="9.88671875" customWidth="1"/>
    <col min="16" max="17" width="8.88671875" customWidth="1"/>
    <col min="18" max="18" width="10.33203125" customWidth="1"/>
    <col min="19" max="19" width="12.109375" customWidth="1"/>
    <col min="20" max="21" width="8.33203125" customWidth="1"/>
    <col min="22" max="22" width="8.88671875" customWidth="1"/>
    <col min="23" max="23" width="9.109375" customWidth="1"/>
    <col min="24" max="24" width="10.33203125" customWidth="1"/>
    <col min="25" max="25" width="10.109375" customWidth="1"/>
    <col min="26" max="26" width="5.109375" hidden="1" customWidth="1"/>
    <col min="27" max="27" width="8.6640625" hidden="1" customWidth="1"/>
    <col min="28" max="28" width="11" customWidth="1"/>
    <col min="29" max="29" width="8.88671875" customWidth="1"/>
  </cols>
  <sheetData>
    <row r="1" spans="1:29" ht="14.25" customHeight="1">
      <c r="A1" s="136"/>
      <c r="B1" s="137"/>
      <c r="C1" s="137"/>
      <c r="D1" s="137"/>
      <c r="E1" s="137">
        <f ca="1">F1-I1+1</f>
        <v>647</v>
      </c>
      <c r="F1" s="138">
        <f ca="1">TODAY()-1</f>
        <v>46273</v>
      </c>
      <c r="G1" s="92"/>
      <c r="H1" s="92"/>
      <c r="I1" s="138">
        <v>45627</v>
      </c>
      <c r="J1" s="139">
        <f>(EOMONTH(I1,0))-I1+1</f>
        <v>31</v>
      </c>
      <c r="K1" s="59">
        <f>SUBTOTAL(9,K3:K1048576)</f>
        <v>0</v>
      </c>
      <c r="L1" s="91" t="b">
        <f>K1='SUMMARY-M'!E67</f>
        <v>1</v>
      </c>
      <c r="M1" s="59"/>
      <c r="N1" s="59">
        <f>SUBTOTAL(9,N3:N1048576)</f>
        <v>0</v>
      </c>
      <c r="O1" s="136"/>
      <c r="P1" s="59">
        <f>SUBTOTAL(9,P3:P1048576)</f>
        <v>0</v>
      </c>
      <c r="Q1" s="140"/>
      <c r="R1" s="92">
        <f>EDATE(I1,-1)</f>
        <v>45597</v>
      </c>
      <c r="S1" s="136"/>
      <c r="T1" s="59">
        <f>SUBTOTAL(9,T3:T1048576)</f>
        <v>2920.6</v>
      </c>
      <c r="U1" s="59"/>
      <c r="V1" s="59">
        <f>SUBTOTAL(9,V3:V1048576)</f>
        <v>2920.6</v>
      </c>
      <c r="W1" s="3"/>
      <c r="X1" s="3"/>
      <c r="Y1" s="3"/>
      <c r="Z1" s="1"/>
      <c r="AA1" s="1"/>
      <c r="AB1" s="59"/>
      <c r="AC1" s="59"/>
    </row>
    <row r="2" spans="1:29" ht="28.5" customHeight="1">
      <c r="A2" s="60" t="s">
        <v>128</v>
      </c>
      <c r="B2" s="61" t="s">
        <v>3</v>
      </c>
      <c r="C2" s="61" t="s">
        <v>149</v>
      </c>
      <c r="D2" s="61" t="s">
        <v>150</v>
      </c>
      <c r="E2" s="61" t="s">
        <v>151</v>
      </c>
      <c r="F2" s="60" t="s">
        <v>152</v>
      </c>
      <c r="G2" s="60" t="s">
        <v>626</v>
      </c>
      <c r="H2" s="60" t="s">
        <v>627</v>
      </c>
      <c r="I2" s="60" t="s">
        <v>4327</v>
      </c>
      <c r="J2" s="60" t="s">
        <v>153</v>
      </c>
      <c r="K2" s="62">
        <f ca="1">F1</f>
        <v>46273</v>
      </c>
      <c r="L2" s="94" t="s">
        <v>629</v>
      </c>
      <c r="M2" s="94" t="s">
        <v>630</v>
      </c>
      <c r="N2" s="60" t="s">
        <v>4328</v>
      </c>
      <c r="O2" s="62" t="s">
        <v>4329</v>
      </c>
      <c r="P2" s="62">
        <f ca="1">EDATE(F1,-1)</f>
        <v>46242</v>
      </c>
      <c r="Q2" s="62" t="s">
        <v>633</v>
      </c>
      <c r="R2" s="13" t="s">
        <v>634</v>
      </c>
      <c r="S2" s="60" t="s">
        <v>4330</v>
      </c>
      <c r="T2" s="12" t="s">
        <v>4331</v>
      </c>
      <c r="U2" s="12" t="s">
        <v>4332</v>
      </c>
      <c r="V2" s="62">
        <f ca="1">EDATE(K2,-12)</f>
        <v>45908</v>
      </c>
      <c r="W2" s="60" t="s">
        <v>638</v>
      </c>
      <c r="X2" s="60" t="s">
        <v>639</v>
      </c>
      <c r="Y2" s="60" t="s">
        <v>4333</v>
      </c>
      <c r="Z2" s="7" t="s">
        <v>154</v>
      </c>
      <c r="AA2" s="60" t="s">
        <v>627</v>
      </c>
      <c r="AB2" s="6" t="s">
        <v>4334</v>
      </c>
      <c r="AC2" s="95"/>
    </row>
    <row r="3" spans="1:29" ht="14.25" hidden="1" customHeight="1">
      <c r="A3" s="23" t="s">
        <v>133</v>
      </c>
      <c r="B3" s="64" t="s">
        <v>21</v>
      </c>
      <c r="C3" s="64" t="s">
        <v>641</v>
      </c>
      <c r="D3" s="64">
        <v>1000000638</v>
      </c>
      <c r="E3" s="65" t="s">
        <v>642</v>
      </c>
      <c r="F3" s="66">
        <v>38384</v>
      </c>
      <c r="G3" s="66" t="str">
        <f t="shared" ref="G3:G66" si="0">IF(I3&gt;0,"Targeted Dealer","-")</f>
        <v>Targeted Dealer</v>
      </c>
      <c r="H3" s="66"/>
      <c r="I3" s="67">
        <v>100</v>
      </c>
      <c r="J3" s="67">
        <f t="shared" ref="J3:J66" ca="1" si="1">I3/$J$1*$E$1</f>
        <v>2087.0967741935483</v>
      </c>
      <c r="K3" s="96">
        <v>120</v>
      </c>
      <c r="L3" s="68">
        <f t="shared" ref="L3:L66" ca="1" si="2">K3-J3</f>
        <v>-1967.0967741935483</v>
      </c>
      <c r="M3" s="68">
        <f t="shared" ref="M3:M66" ca="1" si="3">IFERROR((K3/J3%),"-")</f>
        <v>5.7496136012364758</v>
      </c>
      <c r="N3" s="99">
        <v>120</v>
      </c>
      <c r="O3" s="97" t="str">
        <f t="shared" ref="O3:O66" ca="1" si="4">IF(F3&lt;=$P$2,"Nov","")</f>
        <v>Nov</v>
      </c>
      <c r="P3" s="96">
        <v>120</v>
      </c>
      <c r="Q3" s="99">
        <f t="shared" ref="Q3:Q66" si="5">K3-P3</f>
        <v>0</v>
      </c>
      <c r="R3" s="97">
        <f t="shared" ref="R3:R66" ca="1" si="6">IFERROR(IF(O3="Nov",(K3/P3-1)),0)</f>
        <v>0</v>
      </c>
      <c r="S3" s="99" t="str">
        <f t="shared" ref="S3:S66" ca="1" si="7">IF(N3&gt;0,IF(O3="","-",IF(R3&lt;0%,"DEGROWTH","GROWTH")))</f>
        <v>GROWTH</v>
      </c>
      <c r="T3" s="100">
        <v>200</v>
      </c>
      <c r="U3" s="100" t="str">
        <f t="shared" ref="U3:U66" ca="1" si="8">IF(F3&lt;=$V$2,"Dec","")</f>
        <v>Dec</v>
      </c>
      <c r="V3" s="96">
        <v>200</v>
      </c>
      <c r="W3" s="103">
        <f t="shared" ref="W3:W66" si="9">K3-V3</f>
        <v>-80</v>
      </c>
      <c r="X3" s="102">
        <f t="shared" ref="X3:X66" ca="1" si="10">IFERROR(IF(U3="Dec",(K3/V3-1)),0)</f>
        <v>-0.4</v>
      </c>
      <c r="Y3" s="103" t="str">
        <f t="shared" ref="Y3:Y66" ca="1" si="11">IF(T3&gt;0,IF(U3="","-",IF(X3&lt;0%,"DEGROWTH","GROWTH")))</f>
        <v>DEGROWTH</v>
      </c>
      <c r="Z3" s="24">
        <v>0</v>
      </c>
      <c r="AA3" s="24">
        <f t="shared" ref="AA3:AA66" si="12">IF(H3&gt;0,1,0)</f>
        <v>0</v>
      </c>
      <c r="AB3" s="3">
        <v>1000000638</v>
      </c>
      <c r="AC3" s="3"/>
    </row>
    <row r="4" spans="1:29" ht="14.25" hidden="1" customHeight="1">
      <c r="A4" s="23" t="s">
        <v>133</v>
      </c>
      <c r="B4" s="64" t="s">
        <v>21</v>
      </c>
      <c r="C4" s="64" t="s">
        <v>156</v>
      </c>
      <c r="D4" s="64">
        <v>1000000671</v>
      </c>
      <c r="E4" s="65" t="s">
        <v>157</v>
      </c>
      <c r="F4" s="66">
        <v>38390</v>
      </c>
      <c r="G4" s="66" t="str">
        <f t="shared" si="0"/>
        <v>Targeted Dealer</v>
      </c>
      <c r="H4" s="66"/>
      <c r="I4" s="67">
        <v>20</v>
      </c>
      <c r="J4" s="67">
        <f t="shared" ca="1" si="1"/>
        <v>417.41935483870969</v>
      </c>
      <c r="K4" s="96">
        <v>20</v>
      </c>
      <c r="L4" s="68">
        <f t="shared" ca="1" si="2"/>
        <v>-397.41935483870969</v>
      </c>
      <c r="M4" s="68">
        <f t="shared" ca="1" si="3"/>
        <v>4.7913446676970626</v>
      </c>
      <c r="N4" s="99">
        <v>20</v>
      </c>
      <c r="O4" s="97" t="str">
        <f t="shared" ca="1" si="4"/>
        <v>Nov</v>
      </c>
      <c r="P4" s="96">
        <v>20</v>
      </c>
      <c r="Q4" s="99">
        <f t="shared" si="5"/>
        <v>0</v>
      </c>
      <c r="R4" s="97">
        <f t="shared" ca="1" si="6"/>
        <v>0</v>
      </c>
      <c r="S4" s="99" t="str">
        <f t="shared" ca="1" si="7"/>
        <v>GROWTH</v>
      </c>
      <c r="T4" s="100">
        <v>20</v>
      </c>
      <c r="U4" s="100" t="str">
        <f t="shared" ca="1" si="8"/>
        <v>Dec</v>
      </c>
      <c r="V4" s="96">
        <v>20</v>
      </c>
      <c r="W4" s="103">
        <f t="shared" si="9"/>
        <v>0</v>
      </c>
      <c r="X4" s="102">
        <f t="shared" ca="1" si="10"/>
        <v>0</v>
      </c>
      <c r="Y4" s="103" t="str">
        <f t="shared" ca="1" si="11"/>
        <v>GROWTH</v>
      </c>
      <c r="Z4" s="24">
        <v>0</v>
      </c>
      <c r="AA4" s="24">
        <f t="shared" si="12"/>
        <v>0</v>
      </c>
      <c r="AB4" s="3">
        <v>1000000671</v>
      </c>
      <c r="AC4" s="3"/>
    </row>
    <row r="5" spans="1:29" ht="14.25" hidden="1" customHeight="1">
      <c r="A5" s="23" t="s">
        <v>133</v>
      </c>
      <c r="B5" s="64" t="s">
        <v>21</v>
      </c>
      <c r="C5" s="64" t="s">
        <v>643</v>
      </c>
      <c r="D5" s="64">
        <v>1000000673</v>
      </c>
      <c r="E5" s="65" t="s">
        <v>644</v>
      </c>
      <c r="F5" s="66">
        <v>38490</v>
      </c>
      <c r="G5" s="66" t="str">
        <f t="shared" si="0"/>
        <v>Targeted Dealer</v>
      </c>
      <c r="H5" s="66" t="s">
        <v>627</v>
      </c>
      <c r="I5" s="67">
        <v>2000</v>
      </c>
      <c r="J5" s="67">
        <f t="shared" ca="1" si="1"/>
        <v>41741.93548387097</v>
      </c>
      <c r="K5" s="96">
        <v>1727.5</v>
      </c>
      <c r="L5" s="68">
        <f t="shared" ca="1" si="2"/>
        <v>-40014.43548387097</v>
      </c>
      <c r="M5" s="68">
        <f t="shared" ca="1" si="3"/>
        <v>4.1385239567233381</v>
      </c>
      <c r="N5" s="99">
        <v>1557.5</v>
      </c>
      <c r="O5" s="97" t="str">
        <f t="shared" ca="1" si="4"/>
        <v>Nov</v>
      </c>
      <c r="P5" s="96">
        <v>1557.5</v>
      </c>
      <c r="Q5" s="99">
        <f t="shared" si="5"/>
        <v>170</v>
      </c>
      <c r="R5" s="97">
        <f t="shared" ca="1" si="6"/>
        <v>0.10914927768860361</v>
      </c>
      <c r="S5" s="99" t="str">
        <f t="shared" ca="1" si="7"/>
        <v>GROWTH</v>
      </c>
      <c r="T5" s="100">
        <v>1779</v>
      </c>
      <c r="U5" s="100" t="str">
        <f t="shared" ca="1" si="8"/>
        <v>Dec</v>
      </c>
      <c r="V5" s="96">
        <v>1779</v>
      </c>
      <c r="W5" s="103">
        <f t="shared" si="9"/>
        <v>-51.5</v>
      </c>
      <c r="X5" s="102">
        <f t="shared" ca="1" si="10"/>
        <v>-2.8948847667228828E-2</v>
      </c>
      <c r="Y5" s="103" t="str">
        <f t="shared" ca="1" si="11"/>
        <v>DEGROWTH</v>
      </c>
      <c r="Z5" s="24">
        <v>0</v>
      </c>
      <c r="AA5" s="24">
        <f t="shared" si="12"/>
        <v>1</v>
      </c>
      <c r="AB5" s="3">
        <v>1000000673</v>
      </c>
      <c r="AC5" s="3"/>
    </row>
    <row r="6" spans="1:29" ht="14.25" hidden="1" customHeight="1">
      <c r="A6" s="23" t="s">
        <v>133</v>
      </c>
      <c r="B6" s="64" t="s">
        <v>21</v>
      </c>
      <c r="C6" s="64" t="s">
        <v>645</v>
      </c>
      <c r="D6" s="64">
        <v>1000000669</v>
      </c>
      <c r="E6" s="65" t="s">
        <v>646</v>
      </c>
      <c r="F6" s="66">
        <v>39093</v>
      </c>
      <c r="G6" s="66" t="str">
        <f t="shared" si="0"/>
        <v>Targeted Dealer</v>
      </c>
      <c r="H6" s="66"/>
      <c r="I6" s="67">
        <v>10</v>
      </c>
      <c r="J6" s="67">
        <f t="shared" ca="1" si="1"/>
        <v>208.70967741935485</v>
      </c>
      <c r="K6" s="96">
        <v>13</v>
      </c>
      <c r="L6" s="68">
        <f t="shared" ca="1" si="2"/>
        <v>-195.70967741935485</v>
      </c>
      <c r="M6" s="68">
        <f t="shared" ca="1" si="3"/>
        <v>6.2287480680061815</v>
      </c>
      <c r="N6" s="99">
        <v>22.5</v>
      </c>
      <c r="O6" s="97" t="str">
        <f t="shared" ca="1" si="4"/>
        <v>Nov</v>
      </c>
      <c r="P6" s="96">
        <v>22.5</v>
      </c>
      <c r="Q6" s="99">
        <f t="shared" si="5"/>
        <v>-9.5</v>
      </c>
      <c r="R6" s="97">
        <f t="shared" ca="1" si="6"/>
        <v>-0.42222222222222228</v>
      </c>
      <c r="S6" s="99" t="str">
        <f t="shared" ca="1" si="7"/>
        <v>DEGROWTH</v>
      </c>
      <c r="T6" s="100">
        <v>50</v>
      </c>
      <c r="U6" s="100" t="str">
        <f t="shared" ca="1" si="8"/>
        <v>Dec</v>
      </c>
      <c r="V6" s="96">
        <v>50</v>
      </c>
      <c r="W6" s="103">
        <f t="shared" si="9"/>
        <v>-37</v>
      </c>
      <c r="X6" s="102">
        <f t="shared" ca="1" si="10"/>
        <v>-0.74</v>
      </c>
      <c r="Y6" s="103" t="str">
        <f t="shared" ca="1" si="11"/>
        <v>DEGROWTH</v>
      </c>
      <c r="Z6" s="24">
        <v>1</v>
      </c>
      <c r="AA6" s="24">
        <f t="shared" si="12"/>
        <v>0</v>
      </c>
      <c r="AB6" s="3">
        <v>1000000669</v>
      </c>
      <c r="AC6" s="3"/>
    </row>
    <row r="7" spans="1:29" ht="14.25" hidden="1" customHeight="1">
      <c r="A7" s="23" t="s">
        <v>133</v>
      </c>
      <c r="B7" s="64" t="s">
        <v>21</v>
      </c>
      <c r="C7" s="64" t="s">
        <v>647</v>
      </c>
      <c r="D7" s="64">
        <v>1000000668</v>
      </c>
      <c r="E7" s="65" t="s">
        <v>648</v>
      </c>
      <c r="F7" s="66">
        <v>39257</v>
      </c>
      <c r="G7" s="66" t="str">
        <f t="shared" si="0"/>
        <v>Targeted Dealer</v>
      </c>
      <c r="H7" s="66"/>
      <c r="I7" s="67">
        <v>20</v>
      </c>
      <c r="J7" s="67">
        <f t="shared" ca="1" si="1"/>
        <v>417.41935483870969</v>
      </c>
      <c r="K7" s="96">
        <v>26</v>
      </c>
      <c r="L7" s="68">
        <f t="shared" ca="1" si="2"/>
        <v>-391.41935483870969</v>
      </c>
      <c r="M7" s="68">
        <f t="shared" ca="1" si="3"/>
        <v>6.2287480680061815</v>
      </c>
      <c r="N7" s="99">
        <v>26</v>
      </c>
      <c r="O7" s="97" t="str">
        <f t="shared" ca="1" si="4"/>
        <v>Nov</v>
      </c>
      <c r="P7" s="96">
        <v>26</v>
      </c>
      <c r="Q7" s="99">
        <f t="shared" si="5"/>
        <v>0</v>
      </c>
      <c r="R7" s="97">
        <f t="shared" ca="1" si="6"/>
        <v>0</v>
      </c>
      <c r="S7" s="99" t="str">
        <f t="shared" ca="1" si="7"/>
        <v>GROWTH</v>
      </c>
      <c r="T7" s="100">
        <v>10</v>
      </c>
      <c r="U7" s="100" t="str">
        <f t="shared" ca="1" si="8"/>
        <v>Dec</v>
      </c>
      <c r="V7" s="96">
        <v>10</v>
      </c>
      <c r="W7" s="103">
        <f t="shared" si="9"/>
        <v>16</v>
      </c>
      <c r="X7" s="102">
        <f t="shared" ca="1" si="10"/>
        <v>1.6</v>
      </c>
      <c r="Y7" s="103" t="str">
        <f t="shared" ca="1" si="11"/>
        <v>GROWTH</v>
      </c>
      <c r="Z7" s="24">
        <v>0</v>
      </c>
      <c r="AA7" s="24">
        <f t="shared" si="12"/>
        <v>0</v>
      </c>
      <c r="AB7" s="3">
        <v>1000000668</v>
      </c>
      <c r="AC7" s="3"/>
    </row>
    <row r="8" spans="1:29" ht="14.25" hidden="1" customHeight="1">
      <c r="A8" s="23" t="s">
        <v>133</v>
      </c>
      <c r="B8" s="64" t="s">
        <v>21</v>
      </c>
      <c r="C8" s="64" t="s">
        <v>649</v>
      </c>
      <c r="D8" s="64">
        <v>1000000665</v>
      </c>
      <c r="E8" s="65" t="s">
        <v>650</v>
      </c>
      <c r="F8" s="66">
        <v>40672</v>
      </c>
      <c r="G8" s="66" t="str">
        <f t="shared" si="0"/>
        <v>Targeted Dealer</v>
      </c>
      <c r="H8" s="66" t="s">
        <v>627</v>
      </c>
      <c r="I8" s="67">
        <v>320</v>
      </c>
      <c r="J8" s="67">
        <f t="shared" ca="1" si="1"/>
        <v>6678.7096774193551</v>
      </c>
      <c r="K8" s="96">
        <v>222</v>
      </c>
      <c r="L8" s="68">
        <f t="shared" ca="1" si="2"/>
        <v>-6456.7096774193551</v>
      </c>
      <c r="M8" s="68">
        <f t="shared" ca="1" si="3"/>
        <v>3.3239953632148374</v>
      </c>
      <c r="N8" s="99">
        <v>300</v>
      </c>
      <c r="O8" s="97" t="str">
        <f t="shared" ca="1" si="4"/>
        <v>Nov</v>
      </c>
      <c r="P8" s="96">
        <v>300</v>
      </c>
      <c r="Q8" s="99">
        <f t="shared" si="5"/>
        <v>-78</v>
      </c>
      <c r="R8" s="97">
        <f t="shared" ca="1" si="6"/>
        <v>-0.26</v>
      </c>
      <c r="S8" s="99" t="str">
        <f t="shared" ca="1" si="7"/>
        <v>DEGROWTH</v>
      </c>
      <c r="T8" s="100">
        <v>280</v>
      </c>
      <c r="U8" s="100" t="str">
        <f t="shared" ca="1" si="8"/>
        <v>Dec</v>
      </c>
      <c r="V8" s="96">
        <v>280</v>
      </c>
      <c r="W8" s="103">
        <f t="shared" si="9"/>
        <v>-58</v>
      </c>
      <c r="X8" s="102">
        <f t="shared" ca="1" si="10"/>
        <v>-0.20714285714285718</v>
      </c>
      <c r="Y8" s="103" t="str">
        <f t="shared" ca="1" si="11"/>
        <v>DEGROWTH</v>
      </c>
      <c r="Z8" s="24">
        <v>0</v>
      </c>
      <c r="AA8" s="24">
        <f t="shared" si="12"/>
        <v>1</v>
      </c>
      <c r="AB8" s="3">
        <v>1000000665</v>
      </c>
      <c r="AC8" s="3"/>
    </row>
    <row r="9" spans="1:29" ht="14.25" hidden="1" customHeight="1">
      <c r="A9" s="23" t="s">
        <v>133</v>
      </c>
      <c r="B9" s="64" t="s">
        <v>21</v>
      </c>
      <c r="C9" s="64" t="s">
        <v>651</v>
      </c>
      <c r="D9" s="64">
        <v>1000000653</v>
      </c>
      <c r="E9" s="65" t="s">
        <v>652</v>
      </c>
      <c r="F9" s="66">
        <v>41186</v>
      </c>
      <c r="G9" s="66" t="str">
        <f t="shared" si="0"/>
        <v>Targeted Dealer</v>
      </c>
      <c r="H9" s="66"/>
      <c r="I9" s="67">
        <v>100</v>
      </c>
      <c r="J9" s="67">
        <f t="shared" ca="1" si="1"/>
        <v>2087.0967741935483</v>
      </c>
      <c r="K9" s="96">
        <v>60</v>
      </c>
      <c r="L9" s="68">
        <f t="shared" ca="1" si="2"/>
        <v>-2027.0967741935483</v>
      </c>
      <c r="M9" s="68">
        <f t="shared" ca="1" si="3"/>
        <v>2.8748068006182379</v>
      </c>
      <c r="N9" s="99">
        <v>90</v>
      </c>
      <c r="O9" s="97" t="str">
        <f t="shared" ca="1" si="4"/>
        <v>Nov</v>
      </c>
      <c r="P9" s="96">
        <v>90</v>
      </c>
      <c r="Q9" s="99">
        <f t="shared" si="5"/>
        <v>-30</v>
      </c>
      <c r="R9" s="97">
        <f t="shared" ca="1" si="6"/>
        <v>-0.33333333333333337</v>
      </c>
      <c r="S9" s="99" t="str">
        <f t="shared" ca="1" si="7"/>
        <v>DEGROWTH</v>
      </c>
      <c r="T9" s="100">
        <v>60</v>
      </c>
      <c r="U9" s="100" t="str">
        <f t="shared" ca="1" si="8"/>
        <v>Dec</v>
      </c>
      <c r="V9" s="96">
        <v>60</v>
      </c>
      <c r="W9" s="103">
        <f t="shared" si="9"/>
        <v>0</v>
      </c>
      <c r="X9" s="102">
        <f t="shared" ca="1" si="10"/>
        <v>0</v>
      </c>
      <c r="Y9" s="103" t="str">
        <f t="shared" ca="1" si="11"/>
        <v>GROWTH</v>
      </c>
      <c r="Z9" s="24">
        <v>0</v>
      </c>
      <c r="AA9" s="24">
        <f t="shared" si="12"/>
        <v>0</v>
      </c>
      <c r="AB9" s="3">
        <v>1000000653</v>
      </c>
      <c r="AC9" s="3"/>
    </row>
    <row r="10" spans="1:29" ht="14.25" hidden="1" customHeight="1">
      <c r="A10" s="23" t="s">
        <v>133</v>
      </c>
      <c r="B10" s="64" t="s">
        <v>21</v>
      </c>
      <c r="C10" s="64" t="s">
        <v>653</v>
      </c>
      <c r="D10" s="64">
        <v>1000000634</v>
      </c>
      <c r="E10" s="65" t="s">
        <v>654</v>
      </c>
      <c r="F10" s="66">
        <v>41397</v>
      </c>
      <c r="G10" s="66" t="str">
        <f t="shared" si="0"/>
        <v>Targeted Dealer</v>
      </c>
      <c r="H10" s="66"/>
      <c r="I10" s="67">
        <v>140</v>
      </c>
      <c r="J10" s="67">
        <f t="shared" ca="1" si="1"/>
        <v>2921.9354838709678</v>
      </c>
      <c r="K10" s="96">
        <v>80</v>
      </c>
      <c r="L10" s="68">
        <f t="shared" ca="1" si="2"/>
        <v>-2841.9354838709678</v>
      </c>
      <c r="M10" s="68">
        <f t="shared" ca="1" si="3"/>
        <v>2.7379112386840361</v>
      </c>
      <c r="N10" s="99">
        <v>120</v>
      </c>
      <c r="O10" s="97" t="str">
        <f t="shared" ca="1" si="4"/>
        <v>Nov</v>
      </c>
      <c r="P10" s="96">
        <v>120</v>
      </c>
      <c r="Q10" s="99">
        <f t="shared" si="5"/>
        <v>-40</v>
      </c>
      <c r="R10" s="97">
        <f t="shared" ca="1" si="6"/>
        <v>-0.33333333333333337</v>
      </c>
      <c r="S10" s="99" t="str">
        <f t="shared" ca="1" si="7"/>
        <v>DEGROWTH</v>
      </c>
      <c r="T10" s="100">
        <v>120</v>
      </c>
      <c r="U10" s="100" t="str">
        <f t="shared" ca="1" si="8"/>
        <v>Dec</v>
      </c>
      <c r="V10" s="96">
        <v>120</v>
      </c>
      <c r="W10" s="103">
        <f t="shared" si="9"/>
        <v>-40</v>
      </c>
      <c r="X10" s="102">
        <f t="shared" ca="1" si="10"/>
        <v>-0.33333333333333337</v>
      </c>
      <c r="Y10" s="103" t="str">
        <f t="shared" ca="1" si="11"/>
        <v>DEGROWTH</v>
      </c>
      <c r="Z10" s="24">
        <v>0</v>
      </c>
      <c r="AA10" s="24">
        <f t="shared" si="12"/>
        <v>0</v>
      </c>
      <c r="AB10" s="3">
        <v>1000000634</v>
      </c>
      <c r="AC10" s="3"/>
    </row>
    <row r="11" spans="1:29" ht="14.25" hidden="1" customHeight="1">
      <c r="A11" s="23" t="s">
        <v>133</v>
      </c>
      <c r="B11" s="64" t="s">
        <v>21</v>
      </c>
      <c r="C11" s="64" t="s">
        <v>655</v>
      </c>
      <c r="D11" s="64">
        <v>1000000654</v>
      </c>
      <c r="E11" s="65" t="s">
        <v>656</v>
      </c>
      <c r="F11" s="66">
        <v>41791</v>
      </c>
      <c r="G11" s="66" t="str">
        <f t="shared" si="0"/>
        <v>Targeted Dealer</v>
      </c>
      <c r="H11" s="66"/>
      <c r="I11" s="67">
        <v>170</v>
      </c>
      <c r="J11" s="67">
        <f t="shared" ca="1" si="1"/>
        <v>3548.0645161290322</v>
      </c>
      <c r="K11" s="96">
        <v>155.5</v>
      </c>
      <c r="L11" s="68">
        <f t="shared" ca="1" si="2"/>
        <v>-3392.5645161290322</v>
      </c>
      <c r="M11" s="68">
        <f t="shared" ca="1" si="3"/>
        <v>4.3826711519229029</v>
      </c>
      <c r="N11" s="99">
        <v>140</v>
      </c>
      <c r="O11" s="97" t="str">
        <f t="shared" ca="1" si="4"/>
        <v>Nov</v>
      </c>
      <c r="P11" s="96">
        <v>140</v>
      </c>
      <c r="Q11" s="99">
        <f t="shared" si="5"/>
        <v>15.5</v>
      </c>
      <c r="R11" s="97">
        <f t="shared" ca="1" si="6"/>
        <v>0.11071428571428577</v>
      </c>
      <c r="S11" s="99" t="str">
        <f t="shared" ca="1" si="7"/>
        <v>GROWTH</v>
      </c>
      <c r="T11" s="100">
        <v>170</v>
      </c>
      <c r="U11" s="100" t="str">
        <f t="shared" ca="1" si="8"/>
        <v>Dec</v>
      </c>
      <c r="V11" s="96">
        <v>170</v>
      </c>
      <c r="W11" s="103">
        <f t="shared" si="9"/>
        <v>-14.5</v>
      </c>
      <c r="X11" s="102">
        <f t="shared" ca="1" si="10"/>
        <v>-8.5294117647058854E-2</v>
      </c>
      <c r="Y11" s="103" t="str">
        <f t="shared" ca="1" si="11"/>
        <v>DEGROWTH</v>
      </c>
      <c r="Z11" s="24">
        <v>0</v>
      </c>
      <c r="AA11" s="24">
        <f t="shared" si="12"/>
        <v>0</v>
      </c>
      <c r="AB11" s="3">
        <v>1000000654</v>
      </c>
      <c r="AC11" s="3"/>
    </row>
    <row r="12" spans="1:29" ht="14.25" hidden="1" customHeight="1">
      <c r="A12" s="23" t="s">
        <v>133</v>
      </c>
      <c r="B12" s="64" t="s">
        <v>21</v>
      </c>
      <c r="C12" s="64" t="s">
        <v>657</v>
      </c>
      <c r="D12" s="64">
        <v>1000000655</v>
      </c>
      <c r="E12" s="65" t="s">
        <v>658</v>
      </c>
      <c r="F12" s="66">
        <v>41927</v>
      </c>
      <c r="G12" s="66" t="str">
        <f t="shared" si="0"/>
        <v>Targeted Dealer</v>
      </c>
      <c r="H12" s="66"/>
      <c r="I12" s="67">
        <v>40</v>
      </c>
      <c r="J12" s="67">
        <f t="shared" ca="1" si="1"/>
        <v>834.83870967741939</v>
      </c>
      <c r="K12" s="96">
        <v>20</v>
      </c>
      <c r="L12" s="68">
        <f t="shared" ca="1" si="2"/>
        <v>-814.83870967741939</v>
      </c>
      <c r="M12" s="68">
        <f t="shared" ca="1" si="3"/>
        <v>2.3956723338485313</v>
      </c>
      <c r="N12" s="99">
        <v>40</v>
      </c>
      <c r="O12" s="97" t="str">
        <f t="shared" ca="1" si="4"/>
        <v>Nov</v>
      </c>
      <c r="P12" s="96">
        <v>40</v>
      </c>
      <c r="Q12" s="99">
        <f t="shared" si="5"/>
        <v>-20</v>
      </c>
      <c r="R12" s="97">
        <f t="shared" ca="1" si="6"/>
        <v>-0.5</v>
      </c>
      <c r="S12" s="99" t="str">
        <f t="shared" ca="1" si="7"/>
        <v>DEGROWTH</v>
      </c>
      <c r="T12" s="100">
        <v>0</v>
      </c>
      <c r="U12" s="100" t="str">
        <f t="shared" ca="1" si="8"/>
        <v>Dec</v>
      </c>
      <c r="V12" s="96">
        <v>0</v>
      </c>
      <c r="W12" s="103">
        <f t="shared" si="9"/>
        <v>20</v>
      </c>
      <c r="X12" s="102">
        <f t="shared" ca="1" si="10"/>
        <v>0</v>
      </c>
      <c r="Y12" s="103" t="b">
        <f t="shared" si="11"/>
        <v>0</v>
      </c>
      <c r="Z12" s="24">
        <v>0</v>
      </c>
      <c r="AA12" s="24">
        <f t="shared" si="12"/>
        <v>0</v>
      </c>
      <c r="AB12" s="3">
        <v>1000000655</v>
      </c>
      <c r="AC12" s="3"/>
    </row>
    <row r="13" spans="1:29" ht="14.25" hidden="1" customHeight="1">
      <c r="A13" s="23" t="s">
        <v>133</v>
      </c>
      <c r="B13" s="64" t="s">
        <v>21</v>
      </c>
      <c r="C13" s="64" t="s">
        <v>3899</v>
      </c>
      <c r="D13" s="64">
        <v>1000000642</v>
      </c>
      <c r="E13" s="65" t="s">
        <v>3900</v>
      </c>
      <c r="F13" s="66">
        <v>41990</v>
      </c>
      <c r="G13" s="66" t="str">
        <f t="shared" si="0"/>
        <v>Targeted Dealer</v>
      </c>
      <c r="H13" s="66"/>
      <c r="I13" s="67">
        <v>20</v>
      </c>
      <c r="J13" s="67">
        <f t="shared" ca="1" si="1"/>
        <v>417.41935483870969</v>
      </c>
      <c r="K13" s="96">
        <v>26</v>
      </c>
      <c r="L13" s="68">
        <f t="shared" ca="1" si="2"/>
        <v>-391.41935483870969</v>
      </c>
      <c r="M13" s="68">
        <f t="shared" ca="1" si="3"/>
        <v>6.2287480680061815</v>
      </c>
      <c r="N13" s="99">
        <v>33</v>
      </c>
      <c r="O13" s="97" t="str">
        <f t="shared" ca="1" si="4"/>
        <v>Nov</v>
      </c>
      <c r="P13" s="96">
        <v>33</v>
      </c>
      <c r="Q13" s="99">
        <f t="shared" si="5"/>
        <v>-7</v>
      </c>
      <c r="R13" s="97">
        <f t="shared" ca="1" si="6"/>
        <v>-0.21212121212121215</v>
      </c>
      <c r="S13" s="99" t="str">
        <f t="shared" ca="1" si="7"/>
        <v>DEGROWTH</v>
      </c>
      <c r="T13" s="100">
        <v>20</v>
      </c>
      <c r="U13" s="100" t="str">
        <f t="shared" ca="1" si="8"/>
        <v>Dec</v>
      </c>
      <c r="V13" s="96">
        <v>20</v>
      </c>
      <c r="W13" s="103">
        <f t="shared" si="9"/>
        <v>6</v>
      </c>
      <c r="X13" s="102">
        <f t="shared" ca="1" si="10"/>
        <v>0.30000000000000004</v>
      </c>
      <c r="Y13" s="103" t="str">
        <f t="shared" ca="1" si="11"/>
        <v>GROWTH</v>
      </c>
      <c r="Z13" s="24">
        <v>0</v>
      </c>
      <c r="AA13" s="24">
        <f t="shared" si="12"/>
        <v>0</v>
      </c>
      <c r="AB13" s="3">
        <v>1000000642</v>
      </c>
      <c r="AC13" s="3"/>
    </row>
    <row r="14" spans="1:29" ht="14.25" hidden="1" customHeight="1">
      <c r="A14" s="23" t="s">
        <v>133</v>
      </c>
      <c r="B14" s="64" t="s">
        <v>21</v>
      </c>
      <c r="C14" s="64" t="s">
        <v>4335</v>
      </c>
      <c r="D14" s="64">
        <v>1000000662</v>
      </c>
      <c r="E14" s="65" t="s">
        <v>4336</v>
      </c>
      <c r="F14" s="66">
        <v>41992</v>
      </c>
      <c r="G14" s="66" t="str">
        <f t="shared" si="0"/>
        <v>Targeted Dealer</v>
      </c>
      <c r="H14" s="66"/>
      <c r="I14" s="67">
        <v>20</v>
      </c>
      <c r="J14" s="67">
        <f t="shared" ca="1" si="1"/>
        <v>417.41935483870969</v>
      </c>
      <c r="K14" s="96">
        <v>15</v>
      </c>
      <c r="L14" s="68">
        <f t="shared" ca="1" si="2"/>
        <v>-402.41935483870969</v>
      </c>
      <c r="M14" s="68">
        <f t="shared" ca="1" si="3"/>
        <v>3.5935085007727969</v>
      </c>
      <c r="N14" s="99">
        <v>20</v>
      </c>
      <c r="O14" s="97" t="str">
        <f t="shared" ca="1" si="4"/>
        <v>Nov</v>
      </c>
      <c r="P14" s="96">
        <v>20</v>
      </c>
      <c r="Q14" s="99">
        <f t="shared" si="5"/>
        <v>-5</v>
      </c>
      <c r="R14" s="97">
        <f t="shared" ca="1" si="6"/>
        <v>-0.25</v>
      </c>
      <c r="S14" s="99" t="str">
        <f t="shared" ca="1" si="7"/>
        <v>DEGROWTH</v>
      </c>
      <c r="T14" s="100">
        <v>20</v>
      </c>
      <c r="U14" s="100" t="str">
        <f t="shared" ca="1" si="8"/>
        <v>Dec</v>
      </c>
      <c r="V14" s="96">
        <v>20</v>
      </c>
      <c r="W14" s="103">
        <f t="shared" si="9"/>
        <v>-5</v>
      </c>
      <c r="X14" s="102">
        <f t="shared" ca="1" si="10"/>
        <v>-0.25</v>
      </c>
      <c r="Y14" s="103" t="str">
        <f t="shared" ca="1" si="11"/>
        <v>DEGROWTH</v>
      </c>
      <c r="Z14" s="24">
        <v>1</v>
      </c>
      <c r="AA14" s="24">
        <f t="shared" si="12"/>
        <v>0</v>
      </c>
      <c r="AB14" s="3">
        <v>1000000662</v>
      </c>
      <c r="AC14" s="3"/>
    </row>
    <row r="15" spans="1:29" ht="14.25" hidden="1" customHeight="1">
      <c r="A15" s="23" t="s">
        <v>133</v>
      </c>
      <c r="B15" s="64" t="s">
        <v>21</v>
      </c>
      <c r="C15" s="64" t="s">
        <v>659</v>
      </c>
      <c r="D15" s="64">
        <v>1000000633</v>
      </c>
      <c r="E15" s="65" t="s">
        <v>660</v>
      </c>
      <c r="F15" s="66">
        <v>42048</v>
      </c>
      <c r="G15" s="66" t="str">
        <f t="shared" si="0"/>
        <v>Targeted Dealer</v>
      </c>
      <c r="H15" s="66" t="s">
        <v>627</v>
      </c>
      <c r="I15" s="67">
        <v>115</v>
      </c>
      <c r="J15" s="67">
        <f t="shared" ca="1" si="1"/>
        <v>2400.1612903225805</v>
      </c>
      <c r="K15" s="96">
        <v>115</v>
      </c>
      <c r="L15" s="68">
        <f t="shared" ca="1" si="2"/>
        <v>-2285.1612903225805</v>
      </c>
      <c r="M15" s="68">
        <f t="shared" ca="1" si="3"/>
        <v>4.7913446676970635</v>
      </c>
      <c r="N15" s="99">
        <v>115</v>
      </c>
      <c r="O15" s="97" t="str">
        <f t="shared" ca="1" si="4"/>
        <v>Nov</v>
      </c>
      <c r="P15" s="96">
        <v>115</v>
      </c>
      <c r="Q15" s="99">
        <f t="shared" si="5"/>
        <v>0</v>
      </c>
      <c r="R15" s="97">
        <f t="shared" ca="1" si="6"/>
        <v>0</v>
      </c>
      <c r="S15" s="99" t="str">
        <f t="shared" ca="1" si="7"/>
        <v>GROWTH</v>
      </c>
      <c r="T15" s="100">
        <v>115</v>
      </c>
      <c r="U15" s="100" t="str">
        <f t="shared" ca="1" si="8"/>
        <v>Dec</v>
      </c>
      <c r="V15" s="96">
        <v>115</v>
      </c>
      <c r="W15" s="103">
        <f t="shared" si="9"/>
        <v>0</v>
      </c>
      <c r="X15" s="102">
        <f t="shared" ca="1" si="10"/>
        <v>0</v>
      </c>
      <c r="Y15" s="103" t="str">
        <f t="shared" ca="1" si="11"/>
        <v>GROWTH</v>
      </c>
      <c r="Z15" s="24">
        <v>0</v>
      </c>
      <c r="AA15" s="24">
        <f t="shared" si="12"/>
        <v>1</v>
      </c>
      <c r="AB15" s="3">
        <v>1000000633</v>
      </c>
      <c r="AC15" s="3"/>
    </row>
    <row r="16" spans="1:29" ht="14.25" hidden="1" customHeight="1">
      <c r="A16" s="23" t="s">
        <v>133</v>
      </c>
      <c r="B16" s="64" t="s">
        <v>21</v>
      </c>
      <c r="C16" s="64" t="s">
        <v>4337</v>
      </c>
      <c r="D16" s="64">
        <v>1000000639</v>
      </c>
      <c r="E16" s="65" t="s">
        <v>4338</v>
      </c>
      <c r="F16" s="66">
        <v>42068</v>
      </c>
      <c r="G16" s="66" t="str">
        <f t="shared" si="0"/>
        <v>Targeted Dealer</v>
      </c>
      <c r="H16" s="66"/>
      <c r="I16" s="67">
        <v>20</v>
      </c>
      <c r="J16" s="67">
        <f t="shared" ca="1" si="1"/>
        <v>417.41935483870969</v>
      </c>
      <c r="K16" s="96">
        <v>0</v>
      </c>
      <c r="L16" s="68">
        <f t="shared" ca="1" si="2"/>
        <v>-417.41935483870969</v>
      </c>
      <c r="M16" s="68">
        <f t="shared" ca="1" si="3"/>
        <v>0</v>
      </c>
      <c r="N16" s="99">
        <v>0</v>
      </c>
      <c r="O16" s="97" t="str">
        <f t="shared" ca="1" si="4"/>
        <v>Nov</v>
      </c>
      <c r="P16" s="96">
        <v>0</v>
      </c>
      <c r="Q16" s="99">
        <f t="shared" si="5"/>
        <v>0</v>
      </c>
      <c r="R16" s="97">
        <f t="shared" ca="1" si="6"/>
        <v>0</v>
      </c>
      <c r="S16" s="99" t="b">
        <f t="shared" si="7"/>
        <v>0</v>
      </c>
      <c r="T16" s="100">
        <v>0</v>
      </c>
      <c r="U16" s="100" t="str">
        <f t="shared" ca="1" si="8"/>
        <v>Dec</v>
      </c>
      <c r="V16" s="96">
        <v>0</v>
      </c>
      <c r="W16" s="103">
        <f t="shared" si="9"/>
        <v>0</v>
      </c>
      <c r="X16" s="102">
        <f t="shared" ca="1" si="10"/>
        <v>0</v>
      </c>
      <c r="Y16" s="103" t="b">
        <f t="shared" si="11"/>
        <v>0</v>
      </c>
      <c r="Z16" s="24">
        <v>1</v>
      </c>
      <c r="AA16" s="24">
        <f t="shared" si="12"/>
        <v>0</v>
      </c>
      <c r="AB16" s="3">
        <v>1000000639</v>
      </c>
      <c r="AC16" s="3"/>
    </row>
    <row r="17" spans="1:29" ht="14.25" hidden="1" customHeight="1">
      <c r="A17" s="23" t="s">
        <v>133</v>
      </c>
      <c r="B17" s="64" t="s">
        <v>21</v>
      </c>
      <c r="C17" s="64" t="s">
        <v>661</v>
      </c>
      <c r="D17" s="64">
        <v>1000000672</v>
      </c>
      <c r="E17" s="65" t="s">
        <v>662</v>
      </c>
      <c r="F17" s="66">
        <v>42448</v>
      </c>
      <c r="G17" s="66" t="str">
        <f t="shared" si="0"/>
        <v>Targeted Dealer</v>
      </c>
      <c r="H17" s="66" t="s">
        <v>627</v>
      </c>
      <c r="I17" s="67">
        <v>50</v>
      </c>
      <c r="J17" s="67">
        <f t="shared" ca="1" si="1"/>
        <v>1043.5483870967741</v>
      </c>
      <c r="K17" s="96">
        <v>20</v>
      </c>
      <c r="L17" s="68">
        <f t="shared" ca="1" si="2"/>
        <v>-1023.5483870967741</v>
      </c>
      <c r="M17" s="68">
        <f t="shared" ca="1" si="3"/>
        <v>1.9165378670788253</v>
      </c>
      <c r="N17" s="99">
        <v>20</v>
      </c>
      <c r="O17" s="97" t="str">
        <f t="shared" ca="1" si="4"/>
        <v>Nov</v>
      </c>
      <c r="P17" s="96">
        <v>20</v>
      </c>
      <c r="Q17" s="99">
        <f t="shared" si="5"/>
        <v>0</v>
      </c>
      <c r="R17" s="97">
        <f t="shared" ca="1" si="6"/>
        <v>0</v>
      </c>
      <c r="S17" s="99" t="str">
        <f t="shared" ca="1" si="7"/>
        <v>GROWTH</v>
      </c>
      <c r="T17" s="100">
        <v>50</v>
      </c>
      <c r="U17" s="100" t="str">
        <f t="shared" ca="1" si="8"/>
        <v>Dec</v>
      </c>
      <c r="V17" s="96">
        <v>50</v>
      </c>
      <c r="W17" s="103">
        <f t="shared" si="9"/>
        <v>-30</v>
      </c>
      <c r="X17" s="102">
        <f t="shared" ca="1" si="10"/>
        <v>-0.6</v>
      </c>
      <c r="Y17" s="103" t="str">
        <f t="shared" ca="1" si="11"/>
        <v>DEGROWTH</v>
      </c>
      <c r="Z17" s="24">
        <v>0</v>
      </c>
      <c r="AA17" s="24">
        <f t="shared" si="12"/>
        <v>1</v>
      </c>
      <c r="AB17" s="3">
        <v>1000000672</v>
      </c>
      <c r="AC17" s="3"/>
    </row>
    <row r="18" spans="1:29" ht="14.25" hidden="1" customHeight="1">
      <c r="A18" s="23" t="s">
        <v>133</v>
      </c>
      <c r="B18" s="64" t="s">
        <v>21</v>
      </c>
      <c r="C18" s="64" t="s">
        <v>663</v>
      </c>
      <c r="D18" s="64">
        <v>1000000657</v>
      </c>
      <c r="E18" s="65" t="s">
        <v>664</v>
      </c>
      <c r="F18" s="66">
        <v>42822</v>
      </c>
      <c r="G18" s="66" t="str">
        <f t="shared" si="0"/>
        <v>Targeted Dealer</v>
      </c>
      <c r="H18" s="66"/>
      <c r="I18" s="67">
        <v>60</v>
      </c>
      <c r="J18" s="67">
        <f t="shared" ca="1" si="1"/>
        <v>1252.258064516129</v>
      </c>
      <c r="K18" s="96">
        <v>20</v>
      </c>
      <c r="L18" s="68">
        <f t="shared" ca="1" si="2"/>
        <v>-1232.258064516129</v>
      </c>
      <c r="M18" s="68">
        <f t="shared" ca="1" si="3"/>
        <v>1.5971148892323543</v>
      </c>
      <c r="N18" s="99">
        <v>40</v>
      </c>
      <c r="O18" s="97" t="str">
        <f t="shared" ca="1" si="4"/>
        <v>Nov</v>
      </c>
      <c r="P18" s="96">
        <v>40</v>
      </c>
      <c r="Q18" s="99">
        <f t="shared" si="5"/>
        <v>-20</v>
      </c>
      <c r="R18" s="97">
        <f t="shared" ca="1" si="6"/>
        <v>-0.5</v>
      </c>
      <c r="S18" s="99" t="str">
        <f t="shared" ca="1" si="7"/>
        <v>DEGROWTH</v>
      </c>
      <c r="T18" s="100">
        <v>60</v>
      </c>
      <c r="U18" s="100" t="str">
        <f t="shared" ca="1" si="8"/>
        <v>Dec</v>
      </c>
      <c r="V18" s="96">
        <v>60</v>
      </c>
      <c r="W18" s="103">
        <f t="shared" si="9"/>
        <v>-40</v>
      </c>
      <c r="X18" s="102">
        <f t="shared" ca="1" si="10"/>
        <v>-0.66666666666666674</v>
      </c>
      <c r="Y18" s="103" t="str">
        <f t="shared" ca="1" si="11"/>
        <v>DEGROWTH</v>
      </c>
      <c r="Z18" s="24">
        <v>0</v>
      </c>
      <c r="AA18" s="24">
        <f t="shared" si="12"/>
        <v>0</v>
      </c>
      <c r="AB18" s="3">
        <v>1000000657</v>
      </c>
      <c r="AC18" s="3"/>
    </row>
    <row r="19" spans="1:29" ht="14.25" hidden="1" customHeight="1">
      <c r="A19" s="23" t="s">
        <v>133</v>
      </c>
      <c r="B19" s="64" t="s">
        <v>21</v>
      </c>
      <c r="C19" s="64" t="s">
        <v>665</v>
      </c>
      <c r="D19" s="64">
        <v>1000000647</v>
      </c>
      <c r="E19" s="65" t="s">
        <v>666</v>
      </c>
      <c r="F19" s="66">
        <v>42842</v>
      </c>
      <c r="G19" s="66" t="str">
        <f t="shared" si="0"/>
        <v>Targeted Dealer</v>
      </c>
      <c r="H19" s="66" t="s">
        <v>627</v>
      </c>
      <c r="I19" s="67">
        <v>80</v>
      </c>
      <c r="J19" s="67">
        <f t="shared" ca="1" si="1"/>
        <v>1669.6774193548388</v>
      </c>
      <c r="K19" s="96">
        <v>139</v>
      </c>
      <c r="L19" s="68">
        <f t="shared" ca="1" si="2"/>
        <v>-1530.6774193548388</v>
      </c>
      <c r="M19" s="68">
        <f t="shared" ca="1" si="3"/>
        <v>8.3249613601236465</v>
      </c>
      <c r="N19" s="99">
        <v>121</v>
      </c>
      <c r="O19" s="97" t="str">
        <f t="shared" ca="1" si="4"/>
        <v>Nov</v>
      </c>
      <c r="P19" s="96">
        <v>121</v>
      </c>
      <c r="Q19" s="99">
        <f t="shared" si="5"/>
        <v>18</v>
      </c>
      <c r="R19" s="97">
        <f t="shared" ca="1" si="6"/>
        <v>0.14876033057851235</v>
      </c>
      <c r="S19" s="99" t="str">
        <f t="shared" ca="1" si="7"/>
        <v>GROWTH</v>
      </c>
      <c r="T19" s="100">
        <v>80</v>
      </c>
      <c r="U19" s="100" t="str">
        <f t="shared" ca="1" si="8"/>
        <v>Dec</v>
      </c>
      <c r="V19" s="96">
        <v>80</v>
      </c>
      <c r="W19" s="103">
        <f t="shared" si="9"/>
        <v>59</v>
      </c>
      <c r="X19" s="102">
        <f t="shared" ca="1" si="10"/>
        <v>0.73750000000000004</v>
      </c>
      <c r="Y19" s="103" t="str">
        <f t="shared" ca="1" si="11"/>
        <v>GROWTH</v>
      </c>
      <c r="Z19" s="24">
        <v>0</v>
      </c>
      <c r="AA19" s="24">
        <f t="shared" si="12"/>
        <v>1</v>
      </c>
      <c r="AB19" s="3">
        <v>1000000647</v>
      </c>
      <c r="AC19" s="3"/>
    </row>
    <row r="20" spans="1:29" ht="14.25" hidden="1" customHeight="1">
      <c r="A20" s="23" t="s">
        <v>133</v>
      </c>
      <c r="B20" s="64" t="s">
        <v>21</v>
      </c>
      <c r="C20" s="64" t="s">
        <v>158</v>
      </c>
      <c r="D20" s="64">
        <v>1000000675</v>
      </c>
      <c r="E20" s="65" t="s">
        <v>159</v>
      </c>
      <c r="F20" s="66">
        <v>42842</v>
      </c>
      <c r="G20" s="66" t="str">
        <f t="shared" si="0"/>
        <v>Targeted Dealer</v>
      </c>
      <c r="H20" s="66"/>
      <c r="I20" s="67">
        <v>100</v>
      </c>
      <c r="J20" s="67">
        <f t="shared" ca="1" si="1"/>
        <v>2087.0967741935483</v>
      </c>
      <c r="K20" s="96">
        <v>70</v>
      </c>
      <c r="L20" s="68">
        <f t="shared" ca="1" si="2"/>
        <v>-2017.0967741935483</v>
      </c>
      <c r="M20" s="68">
        <f t="shared" ca="1" si="3"/>
        <v>3.3539412673879445</v>
      </c>
      <c r="N20" s="99">
        <v>60</v>
      </c>
      <c r="O20" s="97" t="str">
        <f t="shared" ca="1" si="4"/>
        <v>Nov</v>
      </c>
      <c r="P20" s="96">
        <v>60</v>
      </c>
      <c r="Q20" s="99">
        <f t="shared" si="5"/>
        <v>10</v>
      </c>
      <c r="R20" s="97">
        <f t="shared" ca="1" si="6"/>
        <v>0.16666666666666674</v>
      </c>
      <c r="S20" s="99" t="str">
        <f t="shared" ca="1" si="7"/>
        <v>GROWTH</v>
      </c>
      <c r="T20" s="100">
        <v>60</v>
      </c>
      <c r="U20" s="100" t="str">
        <f t="shared" ca="1" si="8"/>
        <v>Dec</v>
      </c>
      <c r="V20" s="96">
        <v>60</v>
      </c>
      <c r="W20" s="103">
        <f t="shared" si="9"/>
        <v>10</v>
      </c>
      <c r="X20" s="102">
        <f t="shared" ca="1" si="10"/>
        <v>0.16666666666666674</v>
      </c>
      <c r="Y20" s="103" t="str">
        <f t="shared" ca="1" si="11"/>
        <v>GROWTH</v>
      </c>
      <c r="Z20" s="24">
        <v>0</v>
      </c>
      <c r="AA20" s="24">
        <f t="shared" si="12"/>
        <v>0</v>
      </c>
      <c r="AB20" s="3">
        <v>1000000675</v>
      </c>
      <c r="AC20" s="3"/>
    </row>
    <row r="21" spans="1:29" ht="14.25" hidden="1" customHeight="1">
      <c r="A21" s="23" t="s">
        <v>133</v>
      </c>
      <c r="B21" s="64" t="s">
        <v>21</v>
      </c>
      <c r="C21" s="64" t="s">
        <v>667</v>
      </c>
      <c r="D21" s="64">
        <v>1000000667</v>
      </c>
      <c r="E21" s="65" t="s">
        <v>668</v>
      </c>
      <c r="F21" s="66">
        <v>42849</v>
      </c>
      <c r="G21" s="66" t="str">
        <f t="shared" si="0"/>
        <v>Targeted Dealer</v>
      </c>
      <c r="H21" s="66" t="s">
        <v>627</v>
      </c>
      <c r="I21" s="67">
        <v>230</v>
      </c>
      <c r="J21" s="67">
        <f t="shared" ca="1" si="1"/>
        <v>4800.322580645161</v>
      </c>
      <c r="K21" s="96">
        <v>132</v>
      </c>
      <c r="L21" s="68">
        <f t="shared" ca="1" si="2"/>
        <v>-4668.322580645161</v>
      </c>
      <c r="M21" s="68">
        <f t="shared" ca="1" si="3"/>
        <v>2.7498152005913581</v>
      </c>
      <c r="N21" s="99">
        <v>189.5</v>
      </c>
      <c r="O21" s="97" t="str">
        <f t="shared" ca="1" si="4"/>
        <v>Nov</v>
      </c>
      <c r="P21" s="96">
        <v>189.5</v>
      </c>
      <c r="Q21" s="99">
        <f t="shared" si="5"/>
        <v>-57.5</v>
      </c>
      <c r="R21" s="97">
        <f t="shared" ca="1" si="6"/>
        <v>-0.30343007915567277</v>
      </c>
      <c r="S21" s="99" t="str">
        <f t="shared" ca="1" si="7"/>
        <v>DEGROWTH</v>
      </c>
      <c r="T21" s="100">
        <v>230</v>
      </c>
      <c r="U21" s="100" t="str">
        <f t="shared" ca="1" si="8"/>
        <v>Dec</v>
      </c>
      <c r="V21" s="96">
        <v>230</v>
      </c>
      <c r="W21" s="103">
        <f t="shared" si="9"/>
        <v>-98</v>
      </c>
      <c r="X21" s="102">
        <f t="shared" ca="1" si="10"/>
        <v>-0.42608695652173911</v>
      </c>
      <c r="Y21" s="103" t="str">
        <f t="shared" ca="1" si="11"/>
        <v>DEGROWTH</v>
      </c>
      <c r="Z21" s="24">
        <v>0</v>
      </c>
      <c r="AA21" s="24">
        <f t="shared" si="12"/>
        <v>1</v>
      </c>
      <c r="AB21" s="3">
        <v>1000000667</v>
      </c>
      <c r="AC21" s="3"/>
    </row>
    <row r="22" spans="1:29" ht="14.25" hidden="1" customHeight="1">
      <c r="A22" s="23" t="s">
        <v>133</v>
      </c>
      <c r="B22" s="64" t="s">
        <v>21</v>
      </c>
      <c r="C22" s="64" t="s">
        <v>669</v>
      </c>
      <c r="D22" s="64">
        <v>1000000661</v>
      </c>
      <c r="E22" s="65" t="s">
        <v>670</v>
      </c>
      <c r="F22" s="66">
        <v>42914</v>
      </c>
      <c r="G22" s="66" t="str">
        <f t="shared" si="0"/>
        <v>Targeted Dealer</v>
      </c>
      <c r="H22" s="66"/>
      <c r="I22" s="67">
        <v>190</v>
      </c>
      <c r="J22" s="67">
        <f t="shared" ca="1" si="1"/>
        <v>3965.483870967742</v>
      </c>
      <c r="K22" s="96">
        <v>222.5</v>
      </c>
      <c r="L22" s="68">
        <f t="shared" ca="1" si="2"/>
        <v>-3742.983870967742</v>
      </c>
      <c r="M22" s="68">
        <f t="shared" ca="1" si="3"/>
        <v>5.6109167819084034</v>
      </c>
      <c r="N22" s="99">
        <v>200</v>
      </c>
      <c r="O22" s="97" t="str">
        <f t="shared" ca="1" si="4"/>
        <v>Nov</v>
      </c>
      <c r="P22" s="96">
        <v>200</v>
      </c>
      <c r="Q22" s="99">
        <f t="shared" si="5"/>
        <v>22.5</v>
      </c>
      <c r="R22" s="97">
        <f t="shared" ca="1" si="6"/>
        <v>0.11250000000000004</v>
      </c>
      <c r="S22" s="99" t="str">
        <f t="shared" ca="1" si="7"/>
        <v>GROWTH</v>
      </c>
      <c r="T22" s="100">
        <v>220</v>
      </c>
      <c r="U22" s="100" t="str">
        <f t="shared" ca="1" si="8"/>
        <v>Dec</v>
      </c>
      <c r="V22" s="96">
        <v>220</v>
      </c>
      <c r="W22" s="103">
        <f t="shared" si="9"/>
        <v>2.5</v>
      </c>
      <c r="X22" s="102">
        <f t="shared" ca="1" si="10"/>
        <v>1.1363636363636465E-2</v>
      </c>
      <c r="Y22" s="103" t="str">
        <f t="shared" ca="1" si="11"/>
        <v>GROWTH</v>
      </c>
      <c r="Z22" s="24">
        <v>0</v>
      </c>
      <c r="AA22" s="24">
        <f t="shared" si="12"/>
        <v>0</v>
      </c>
      <c r="AB22" s="3">
        <v>1000000661</v>
      </c>
      <c r="AC22" s="3"/>
    </row>
    <row r="23" spans="1:29" ht="14.25" hidden="1" customHeight="1">
      <c r="A23" s="23" t="s">
        <v>133</v>
      </c>
      <c r="B23" s="64" t="s">
        <v>21</v>
      </c>
      <c r="C23" s="64" t="s">
        <v>671</v>
      </c>
      <c r="D23" s="64">
        <v>1000000646</v>
      </c>
      <c r="E23" s="65" t="s">
        <v>672</v>
      </c>
      <c r="F23" s="66">
        <v>43132</v>
      </c>
      <c r="G23" s="66" t="str">
        <f t="shared" si="0"/>
        <v>Targeted Dealer</v>
      </c>
      <c r="H23" s="66" t="s">
        <v>627</v>
      </c>
      <c r="I23" s="67">
        <v>630</v>
      </c>
      <c r="J23" s="67">
        <f t="shared" ca="1" si="1"/>
        <v>13148.709677419356</v>
      </c>
      <c r="K23" s="96">
        <v>360</v>
      </c>
      <c r="L23" s="68">
        <f t="shared" ca="1" si="2"/>
        <v>-12788.709677419356</v>
      </c>
      <c r="M23" s="68">
        <f t="shared" ca="1" si="3"/>
        <v>2.7379112386840361</v>
      </c>
      <c r="N23" s="99">
        <v>200</v>
      </c>
      <c r="O23" s="97" t="str">
        <f t="shared" ca="1" si="4"/>
        <v>Nov</v>
      </c>
      <c r="P23" s="96">
        <v>200</v>
      </c>
      <c r="Q23" s="99">
        <f t="shared" si="5"/>
        <v>160</v>
      </c>
      <c r="R23" s="97">
        <f t="shared" ca="1" si="6"/>
        <v>0.8</v>
      </c>
      <c r="S23" s="99" t="str">
        <f t="shared" ca="1" si="7"/>
        <v>GROWTH</v>
      </c>
      <c r="T23" s="100">
        <v>610</v>
      </c>
      <c r="U23" s="100" t="str">
        <f t="shared" ca="1" si="8"/>
        <v>Dec</v>
      </c>
      <c r="V23" s="96">
        <v>610</v>
      </c>
      <c r="W23" s="103">
        <f t="shared" si="9"/>
        <v>-250</v>
      </c>
      <c r="X23" s="102">
        <f t="shared" ca="1" si="10"/>
        <v>-0.4098360655737705</v>
      </c>
      <c r="Y23" s="103" t="str">
        <f t="shared" ca="1" si="11"/>
        <v>DEGROWTH</v>
      </c>
      <c r="Z23" s="24">
        <v>0</v>
      </c>
      <c r="AA23" s="24">
        <f t="shared" si="12"/>
        <v>1</v>
      </c>
      <c r="AB23" s="3">
        <v>1000000646</v>
      </c>
      <c r="AC23" s="3"/>
    </row>
    <row r="24" spans="1:29" ht="14.25" hidden="1" customHeight="1">
      <c r="A24" s="23" t="s">
        <v>133</v>
      </c>
      <c r="B24" s="64" t="s">
        <v>21</v>
      </c>
      <c r="C24" s="64" t="s">
        <v>673</v>
      </c>
      <c r="D24" s="64">
        <v>1000000670</v>
      </c>
      <c r="E24" s="65" t="s">
        <v>674</v>
      </c>
      <c r="F24" s="66">
        <v>43154</v>
      </c>
      <c r="G24" s="66" t="str">
        <f t="shared" si="0"/>
        <v>Targeted Dealer</v>
      </c>
      <c r="H24" s="66" t="s">
        <v>627</v>
      </c>
      <c r="I24" s="67">
        <v>440</v>
      </c>
      <c r="J24" s="67">
        <f t="shared" ca="1" si="1"/>
        <v>9183.2258064516136</v>
      </c>
      <c r="K24" s="96">
        <v>460</v>
      </c>
      <c r="L24" s="68">
        <f t="shared" ca="1" si="2"/>
        <v>-8723.2258064516136</v>
      </c>
      <c r="M24" s="68">
        <f t="shared" ca="1" si="3"/>
        <v>5.0091330616832925</v>
      </c>
      <c r="N24" s="99">
        <v>490</v>
      </c>
      <c r="O24" s="97" t="str">
        <f t="shared" ca="1" si="4"/>
        <v>Nov</v>
      </c>
      <c r="P24" s="96">
        <v>490</v>
      </c>
      <c r="Q24" s="99">
        <f t="shared" si="5"/>
        <v>-30</v>
      </c>
      <c r="R24" s="97">
        <f t="shared" ca="1" si="6"/>
        <v>-6.1224489795918324E-2</v>
      </c>
      <c r="S24" s="99" t="str">
        <f t="shared" ca="1" si="7"/>
        <v>DEGROWTH</v>
      </c>
      <c r="T24" s="100">
        <v>330</v>
      </c>
      <c r="U24" s="100" t="str">
        <f t="shared" ca="1" si="8"/>
        <v>Dec</v>
      </c>
      <c r="V24" s="96">
        <v>330</v>
      </c>
      <c r="W24" s="103">
        <f t="shared" si="9"/>
        <v>130</v>
      </c>
      <c r="X24" s="102">
        <f t="shared" ca="1" si="10"/>
        <v>0.39393939393939403</v>
      </c>
      <c r="Y24" s="103" t="str">
        <f t="shared" ca="1" si="11"/>
        <v>GROWTH</v>
      </c>
      <c r="Z24" s="24">
        <v>0</v>
      </c>
      <c r="AA24" s="24">
        <f t="shared" si="12"/>
        <v>1</v>
      </c>
      <c r="AB24" s="3">
        <v>1000000670</v>
      </c>
      <c r="AC24" s="3"/>
    </row>
    <row r="25" spans="1:29" ht="14.25" hidden="1" customHeight="1">
      <c r="A25" s="23" t="s">
        <v>133</v>
      </c>
      <c r="B25" s="64" t="s">
        <v>21</v>
      </c>
      <c r="C25" s="64" t="s">
        <v>160</v>
      </c>
      <c r="D25" s="64">
        <v>1000000659</v>
      </c>
      <c r="E25" s="65" t="s">
        <v>161</v>
      </c>
      <c r="F25" s="66">
        <v>43258</v>
      </c>
      <c r="G25" s="66" t="str">
        <f t="shared" si="0"/>
        <v>Targeted Dealer</v>
      </c>
      <c r="H25" s="66" t="s">
        <v>627</v>
      </c>
      <c r="I25" s="67">
        <v>100</v>
      </c>
      <c r="J25" s="67">
        <f t="shared" ca="1" si="1"/>
        <v>2087.0967741935483</v>
      </c>
      <c r="K25" s="96">
        <v>62.5</v>
      </c>
      <c r="L25" s="68">
        <f t="shared" ca="1" si="2"/>
        <v>-2024.5967741935483</v>
      </c>
      <c r="M25" s="68">
        <f t="shared" ca="1" si="3"/>
        <v>2.9945904173106648</v>
      </c>
      <c r="N25" s="99">
        <v>64.5</v>
      </c>
      <c r="O25" s="97" t="str">
        <f t="shared" ca="1" si="4"/>
        <v>Nov</v>
      </c>
      <c r="P25" s="96">
        <v>64.5</v>
      </c>
      <c r="Q25" s="99">
        <f t="shared" si="5"/>
        <v>-2</v>
      </c>
      <c r="R25" s="97">
        <f t="shared" ca="1" si="6"/>
        <v>-3.1007751937984551E-2</v>
      </c>
      <c r="S25" s="99" t="str">
        <f t="shared" ca="1" si="7"/>
        <v>DEGROWTH</v>
      </c>
      <c r="T25" s="100">
        <v>180</v>
      </c>
      <c r="U25" s="100" t="str">
        <f t="shared" ca="1" si="8"/>
        <v>Dec</v>
      </c>
      <c r="V25" s="96">
        <v>180</v>
      </c>
      <c r="W25" s="103">
        <f t="shared" si="9"/>
        <v>-117.5</v>
      </c>
      <c r="X25" s="102">
        <f t="shared" ca="1" si="10"/>
        <v>-0.65277777777777779</v>
      </c>
      <c r="Y25" s="103" t="str">
        <f t="shared" ca="1" si="11"/>
        <v>DEGROWTH</v>
      </c>
      <c r="Z25" s="24">
        <v>0</v>
      </c>
      <c r="AA25" s="24">
        <f t="shared" si="12"/>
        <v>1</v>
      </c>
      <c r="AB25" s="3">
        <v>1000000659</v>
      </c>
      <c r="AC25" s="3"/>
    </row>
    <row r="26" spans="1:29" ht="14.25" hidden="1" customHeight="1">
      <c r="A26" s="23" t="s">
        <v>133</v>
      </c>
      <c r="B26" s="64" t="s">
        <v>21</v>
      </c>
      <c r="C26" s="64" t="s">
        <v>675</v>
      </c>
      <c r="D26" s="64">
        <v>1000000637</v>
      </c>
      <c r="E26" s="65" t="s">
        <v>676</v>
      </c>
      <c r="F26" s="66">
        <v>43294</v>
      </c>
      <c r="G26" s="66" t="str">
        <f t="shared" si="0"/>
        <v>Targeted Dealer</v>
      </c>
      <c r="H26" s="66" t="s">
        <v>627</v>
      </c>
      <c r="I26" s="67">
        <v>100</v>
      </c>
      <c r="J26" s="67">
        <f t="shared" ca="1" si="1"/>
        <v>2087.0967741935483</v>
      </c>
      <c r="K26" s="96">
        <v>100</v>
      </c>
      <c r="L26" s="68">
        <f t="shared" ca="1" si="2"/>
        <v>-1987.0967741935483</v>
      </c>
      <c r="M26" s="68">
        <f t="shared" ca="1" si="3"/>
        <v>4.7913446676970635</v>
      </c>
      <c r="N26" s="99">
        <v>80</v>
      </c>
      <c r="O26" s="97" t="str">
        <f t="shared" ca="1" si="4"/>
        <v>Nov</v>
      </c>
      <c r="P26" s="96">
        <v>80</v>
      </c>
      <c r="Q26" s="99">
        <f t="shared" si="5"/>
        <v>20</v>
      </c>
      <c r="R26" s="97">
        <f t="shared" ca="1" si="6"/>
        <v>0.25</v>
      </c>
      <c r="S26" s="99" t="str">
        <f t="shared" ca="1" si="7"/>
        <v>GROWTH</v>
      </c>
      <c r="T26" s="100">
        <v>70</v>
      </c>
      <c r="U26" s="100" t="str">
        <f t="shared" ca="1" si="8"/>
        <v>Dec</v>
      </c>
      <c r="V26" s="96">
        <v>70</v>
      </c>
      <c r="W26" s="103">
        <f t="shared" si="9"/>
        <v>30</v>
      </c>
      <c r="X26" s="102">
        <f t="shared" ca="1" si="10"/>
        <v>0.4285714285714286</v>
      </c>
      <c r="Y26" s="103" t="str">
        <f t="shared" ca="1" si="11"/>
        <v>GROWTH</v>
      </c>
      <c r="Z26" s="24">
        <v>0</v>
      </c>
      <c r="AA26" s="24">
        <f t="shared" si="12"/>
        <v>1</v>
      </c>
      <c r="AB26" s="3">
        <v>1000000637</v>
      </c>
      <c r="AC26" s="3"/>
    </row>
    <row r="27" spans="1:29" ht="14.25" hidden="1" customHeight="1">
      <c r="A27" s="23" t="s">
        <v>133</v>
      </c>
      <c r="B27" s="64" t="s">
        <v>21</v>
      </c>
      <c r="C27" s="64" t="s">
        <v>677</v>
      </c>
      <c r="D27" s="64">
        <v>1000000666</v>
      </c>
      <c r="E27" s="65" t="s">
        <v>678</v>
      </c>
      <c r="F27" s="66">
        <v>43328</v>
      </c>
      <c r="G27" s="66" t="str">
        <f t="shared" si="0"/>
        <v>Targeted Dealer</v>
      </c>
      <c r="H27" s="66"/>
      <c r="I27" s="67">
        <v>140</v>
      </c>
      <c r="J27" s="67">
        <f t="shared" ca="1" si="1"/>
        <v>2921.9354838709678</v>
      </c>
      <c r="K27" s="96">
        <v>170</v>
      </c>
      <c r="L27" s="68">
        <f t="shared" ca="1" si="2"/>
        <v>-2751.9354838709678</v>
      </c>
      <c r="M27" s="68">
        <f t="shared" ca="1" si="3"/>
        <v>5.8180613822035774</v>
      </c>
      <c r="N27" s="99">
        <v>160</v>
      </c>
      <c r="O27" s="97" t="str">
        <f t="shared" ca="1" si="4"/>
        <v>Nov</v>
      </c>
      <c r="P27" s="96">
        <v>160</v>
      </c>
      <c r="Q27" s="99">
        <f t="shared" si="5"/>
        <v>10</v>
      </c>
      <c r="R27" s="97">
        <f t="shared" ca="1" si="6"/>
        <v>6.25E-2</v>
      </c>
      <c r="S27" s="99" t="str">
        <f t="shared" ca="1" si="7"/>
        <v>GROWTH</v>
      </c>
      <c r="T27" s="100">
        <v>95</v>
      </c>
      <c r="U27" s="100" t="str">
        <f t="shared" ca="1" si="8"/>
        <v>Dec</v>
      </c>
      <c r="V27" s="96">
        <v>95</v>
      </c>
      <c r="W27" s="103">
        <f t="shared" si="9"/>
        <v>75</v>
      </c>
      <c r="X27" s="102">
        <f t="shared" ca="1" si="10"/>
        <v>0.78947368421052633</v>
      </c>
      <c r="Y27" s="103" t="str">
        <f t="shared" ca="1" si="11"/>
        <v>GROWTH</v>
      </c>
      <c r="Z27" s="24">
        <v>0</v>
      </c>
      <c r="AA27" s="24">
        <f t="shared" si="12"/>
        <v>0</v>
      </c>
      <c r="AB27" s="3">
        <v>1000000666</v>
      </c>
      <c r="AC27" s="3"/>
    </row>
    <row r="28" spans="1:29" ht="14.25" hidden="1" customHeight="1">
      <c r="A28" s="23" t="s">
        <v>133</v>
      </c>
      <c r="B28" s="64" t="s">
        <v>21</v>
      </c>
      <c r="C28" s="64" t="s">
        <v>679</v>
      </c>
      <c r="D28" s="64">
        <v>1000000658</v>
      </c>
      <c r="E28" s="65" t="s">
        <v>680</v>
      </c>
      <c r="F28" s="66">
        <v>43495</v>
      </c>
      <c r="G28" s="66" t="str">
        <f t="shared" si="0"/>
        <v>Targeted Dealer</v>
      </c>
      <c r="H28" s="66" t="s">
        <v>627</v>
      </c>
      <c r="I28" s="67">
        <v>850</v>
      </c>
      <c r="J28" s="67">
        <f t="shared" ca="1" si="1"/>
        <v>17740.322580645159</v>
      </c>
      <c r="K28" s="96">
        <v>870</v>
      </c>
      <c r="L28" s="68">
        <f t="shared" ca="1" si="2"/>
        <v>-16870.322580645159</v>
      </c>
      <c r="M28" s="68">
        <f t="shared" ca="1" si="3"/>
        <v>4.9040821892899364</v>
      </c>
      <c r="N28" s="99">
        <v>840</v>
      </c>
      <c r="O28" s="97" t="str">
        <f t="shared" ca="1" si="4"/>
        <v>Nov</v>
      </c>
      <c r="P28" s="96">
        <v>840</v>
      </c>
      <c r="Q28" s="99">
        <f t="shared" si="5"/>
        <v>30</v>
      </c>
      <c r="R28" s="97">
        <f t="shared" ca="1" si="6"/>
        <v>3.5714285714285809E-2</v>
      </c>
      <c r="S28" s="99" t="str">
        <f t="shared" ca="1" si="7"/>
        <v>GROWTH</v>
      </c>
      <c r="T28" s="100">
        <v>720</v>
      </c>
      <c r="U28" s="100" t="str">
        <f t="shared" ca="1" si="8"/>
        <v>Dec</v>
      </c>
      <c r="V28" s="96">
        <v>720</v>
      </c>
      <c r="W28" s="103">
        <f t="shared" si="9"/>
        <v>150</v>
      </c>
      <c r="X28" s="102">
        <f t="shared" ca="1" si="10"/>
        <v>0.20833333333333326</v>
      </c>
      <c r="Y28" s="103" t="str">
        <f t="shared" ca="1" si="11"/>
        <v>GROWTH</v>
      </c>
      <c r="Z28" s="24">
        <v>0</v>
      </c>
      <c r="AA28" s="24">
        <f t="shared" si="12"/>
        <v>1</v>
      </c>
      <c r="AB28" s="3">
        <v>1000000658</v>
      </c>
      <c r="AC28" s="3"/>
    </row>
    <row r="29" spans="1:29" ht="14.25" hidden="1" customHeight="1">
      <c r="A29" s="23" t="s">
        <v>133</v>
      </c>
      <c r="B29" s="64" t="s">
        <v>21</v>
      </c>
      <c r="C29" s="64" t="s">
        <v>681</v>
      </c>
      <c r="D29" s="64">
        <v>1000001037</v>
      </c>
      <c r="E29" s="65" t="s">
        <v>682</v>
      </c>
      <c r="F29" s="66">
        <v>43623</v>
      </c>
      <c r="G29" s="66" t="str">
        <f t="shared" si="0"/>
        <v>Targeted Dealer</v>
      </c>
      <c r="H29" s="66" t="s">
        <v>627</v>
      </c>
      <c r="I29" s="67">
        <v>2800</v>
      </c>
      <c r="J29" s="67">
        <f t="shared" ca="1" si="1"/>
        <v>58438.709677419356</v>
      </c>
      <c r="K29" s="96">
        <v>2535</v>
      </c>
      <c r="L29" s="68">
        <f t="shared" ca="1" si="2"/>
        <v>-55903.709677419356</v>
      </c>
      <c r="M29" s="68">
        <f t="shared" ca="1" si="3"/>
        <v>4.3378781187900204</v>
      </c>
      <c r="N29" s="99">
        <v>2960</v>
      </c>
      <c r="O29" s="97" t="str">
        <f t="shared" ca="1" si="4"/>
        <v>Nov</v>
      </c>
      <c r="P29" s="96">
        <v>2960</v>
      </c>
      <c r="Q29" s="99">
        <f t="shared" si="5"/>
        <v>-425</v>
      </c>
      <c r="R29" s="97">
        <f t="shared" ca="1" si="6"/>
        <v>-0.14358108108108103</v>
      </c>
      <c r="S29" s="99" t="str">
        <f t="shared" ca="1" si="7"/>
        <v>DEGROWTH</v>
      </c>
      <c r="T29" s="100">
        <v>1855</v>
      </c>
      <c r="U29" s="100" t="str">
        <f t="shared" ca="1" si="8"/>
        <v>Dec</v>
      </c>
      <c r="V29" s="96">
        <v>1855</v>
      </c>
      <c r="W29" s="103">
        <f t="shared" si="9"/>
        <v>680</v>
      </c>
      <c r="X29" s="102">
        <f t="shared" ca="1" si="10"/>
        <v>0.36657681940700804</v>
      </c>
      <c r="Y29" s="103" t="str">
        <f t="shared" ca="1" si="11"/>
        <v>GROWTH</v>
      </c>
      <c r="Z29" s="24">
        <v>0</v>
      </c>
      <c r="AA29" s="24">
        <f t="shared" si="12"/>
        <v>1</v>
      </c>
      <c r="AB29" s="3">
        <v>1000001037</v>
      </c>
      <c r="AC29" s="3"/>
    </row>
    <row r="30" spans="1:29" ht="14.25" hidden="1" customHeight="1">
      <c r="A30" s="23" t="s">
        <v>133</v>
      </c>
      <c r="B30" s="64" t="s">
        <v>21</v>
      </c>
      <c r="C30" s="64" t="s">
        <v>683</v>
      </c>
      <c r="D30" s="64">
        <v>1000001042</v>
      </c>
      <c r="E30" s="65" t="s">
        <v>684</v>
      </c>
      <c r="F30" s="66">
        <v>43642</v>
      </c>
      <c r="G30" s="66" t="str">
        <f t="shared" si="0"/>
        <v>Targeted Dealer</v>
      </c>
      <c r="H30" s="66"/>
      <c r="I30" s="67">
        <v>80</v>
      </c>
      <c r="J30" s="67">
        <f t="shared" ca="1" si="1"/>
        <v>1669.6774193548388</v>
      </c>
      <c r="K30" s="96">
        <v>52</v>
      </c>
      <c r="L30" s="68">
        <f t="shared" ca="1" si="2"/>
        <v>-1617.6774193548388</v>
      </c>
      <c r="M30" s="68">
        <f t="shared" ca="1" si="3"/>
        <v>3.1143740340030908</v>
      </c>
      <c r="N30" s="99">
        <v>111.5</v>
      </c>
      <c r="O30" s="97" t="str">
        <f t="shared" ca="1" si="4"/>
        <v>Nov</v>
      </c>
      <c r="P30" s="96">
        <v>111.5</v>
      </c>
      <c r="Q30" s="99">
        <f t="shared" si="5"/>
        <v>-59.5</v>
      </c>
      <c r="R30" s="97">
        <f t="shared" ca="1" si="6"/>
        <v>-0.53363228699551568</v>
      </c>
      <c r="S30" s="99" t="str">
        <f t="shared" ca="1" si="7"/>
        <v>DEGROWTH</v>
      </c>
      <c r="T30" s="100">
        <v>20</v>
      </c>
      <c r="U30" s="100" t="str">
        <f t="shared" ca="1" si="8"/>
        <v>Dec</v>
      </c>
      <c r="V30" s="96">
        <v>20</v>
      </c>
      <c r="W30" s="103">
        <f t="shared" si="9"/>
        <v>32</v>
      </c>
      <c r="X30" s="102">
        <f t="shared" ca="1" si="10"/>
        <v>1.6</v>
      </c>
      <c r="Y30" s="103" t="str">
        <f t="shared" ca="1" si="11"/>
        <v>GROWTH</v>
      </c>
      <c r="Z30" s="24">
        <v>0</v>
      </c>
      <c r="AA30" s="24">
        <f t="shared" si="12"/>
        <v>0</v>
      </c>
      <c r="AB30" s="3">
        <v>1000001042</v>
      </c>
      <c r="AC30" s="3"/>
    </row>
    <row r="31" spans="1:29" ht="14.25" hidden="1" customHeight="1">
      <c r="A31" s="23" t="s">
        <v>133</v>
      </c>
      <c r="B31" s="64" t="s">
        <v>21</v>
      </c>
      <c r="C31" s="64" t="s">
        <v>685</v>
      </c>
      <c r="D31" s="64">
        <v>1000001032</v>
      </c>
      <c r="E31" s="65" t="s">
        <v>686</v>
      </c>
      <c r="F31" s="66">
        <v>43647</v>
      </c>
      <c r="G31" s="66" t="str">
        <f t="shared" si="0"/>
        <v>Targeted Dealer</v>
      </c>
      <c r="H31" s="66" t="s">
        <v>627</v>
      </c>
      <c r="I31" s="67">
        <v>50</v>
      </c>
      <c r="J31" s="67">
        <f t="shared" ca="1" si="1"/>
        <v>1043.5483870967741</v>
      </c>
      <c r="K31" s="96">
        <v>75</v>
      </c>
      <c r="L31" s="68">
        <f t="shared" ca="1" si="2"/>
        <v>-968.54838709677415</v>
      </c>
      <c r="M31" s="68">
        <f t="shared" ca="1" si="3"/>
        <v>7.1870170015455948</v>
      </c>
      <c r="N31" s="99">
        <v>50</v>
      </c>
      <c r="O31" s="97" t="str">
        <f t="shared" ca="1" si="4"/>
        <v>Nov</v>
      </c>
      <c r="P31" s="96">
        <v>50</v>
      </c>
      <c r="Q31" s="99">
        <f t="shared" si="5"/>
        <v>25</v>
      </c>
      <c r="R31" s="97">
        <f t="shared" ca="1" si="6"/>
        <v>0.5</v>
      </c>
      <c r="S31" s="99" t="str">
        <f t="shared" ca="1" si="7"/>
        <v>GROWTH</v>
      </c>
      <c r="T31" s="100">
        <v>40</v>
      </c>
      <c r="U31" s="100" t="str">
        <f t="shared" ca="1" si="8"/>
        <v>Dec</v>
      </c>
      <c r="V31" s="96">
        <v>40</v>
      </c>
      <c r="W31" s="103">
        <f t="shared" si="9"/>
        <v>35</v>
      </c>
      <c r="X31" s="102">
        <f t="shared" ca="1" si="10"/>
        <v>0.875</v>
      </c>
      <c r="Y31" s="103" t="str">
        <f t="shared" ca="1" si="11"/>
        <v>GROWTH</v>
      </c>
      <c r="Z31" s="24">
        <v>0</v>
      </c>
      <c r="AA31" s="24">
        <f t="shared" si="12"/>
        <v>1</v>
      </c>
      <c r="AB31" s="3">
        <v>1000001032</v>
      </c>
      <c r="AC31" s="3"/>
    </row>
    <row r="32" spans="1:29" ht="14.25" hidden="1" customHeight="1">
      <c r="A32" s="23" t="s">
        <v>133</v>
      </c>
      <c r="B32" s="64" t="s">
        <v>21</v>
      </c>
      <c r="C32" s="64" t="s">
        <v>687</v>
      </c>
      <c r="D32" s="64">
        <v>1000001035</v>
      </c>
      <c r="E32" s="65" t="s">
        <v>688</v>
      </c>
      <c r="F32" s="66">
        <v>43795</v>
      </c>
      <c r="G32" s="66" t="str">
        <f t="shared" si="0"/>
        <v>Targeted Dealer</v>
      </c>
      <c r="H32" s="66"/>
      <c r="I32" s="67">
        <v>130</v>
      </c>
      <c r="J32" s="67">
        <f t="shared" ca="1" si="1"/>
        <v>2713.2258064516127</v>
      </c>
      <c r="K32" s="96">
        <v>90</v>
      </c>
      <c r="L32" s="68">
        <f t="shared" ca="1" si="2"/>
        <v>-2623.2258064516127</v>
      </c>
      <c r="M32" s="68">
        <f t="shared" ca="1" si="3"/>
        <v>3.3170847699441213</v>
      </c>
      <c r="N32" s="99">
        <v>120</v>
      </c>
      <c r="O32" s="97" t="str">
        <f t="shared" ca="1" si="4"/>
        <v>Nov</v>
      </c>
      <c r="P32" s="96">
        <v>120</v>
      </c>
      <c r="Q32" s="99">
        <f t="shared" si="5"/>
        <v>-30</v>
      </c>
      <c r="R32" s="97">
        <f t="shared" ca="1" si="6"/>
        <v>-0.25</v>
      </c>
      <c r="S32" s="99" t="str">
        <f t="shared" ca="1" si="7"/>
        <v>DEGROWTH</v>
      </c>
      <c r="T32" s="100">
        <v>120</v>
      </c>
      <c r="U32" s="100" t="str">
        <f t="shared" ca="1" si="8"/>
        <v>Dec</v>
      </c>
      <c r="V32" s="96">
        <v>120</v>
      </c>
      <c r="W32" s="103">
        <f t="shared" si="9"/>
        <v>-30</v>
      </c>
      <c r="X32" s="102">
        <f t="shared" ca="1" si="10"/>
        <v>-0.25</v>
      </c>
      <c r="Y32" s="103" t="str">
        <f t="shared" ca="1" si="11"/>
        <v>DEGROWTH</v>
      </c>
      <c r="Z32" s="24">
        <v>0</v>
      </c>
      <c r="AA32" s="24">
        <f t="shared" si="12"/>
        <v>0</v>
      </c>
      <c r="AB32" s="3">
        <v>1000001035</v>
      </c>
      <c r="AC32" s="3"/>
    </row>
    <row r="33" spans="1:29" ht="14.25" hidden="1" customHeight="1">
      <c r="A33" s="23" t="s">
        <v>133</v>
      </c>
      <c r="B33" s="64" t="s">
        <v>21</v>
      </c>
      <c r="C33" s="64" t="s">
        <v>689</v>
      </c>
      <c r="D33" s="64">
        <v>1000001033</v>
      </c>
      <c r="E33" s="65" t="s">
        <v>690</v>
      </c>
      <c r="F33" s="66">
        <v>44006</v>
      </c>
      <c r="G33" s="66" t="str">
        <f t="shared" si="0"/>
        <v>Targeted Dealer</v>
      </c>
      <c r="H33" s="66"/>
      <c r="I33" s="67">
        <v>130</v>
      </c>
      <c r="J33" s="67">
        <f t="shared" ca="1" si="1"/>
        <v>2713.2258064516127</v>
      </c>
      <c r="K33" s="96">
        <v>130</v>
      </c>
      <c r="L33" s="68">
        <f t="shared" ca="1" si="2"/>
        <v>-2583.2258064516127</v>
      </c>
      <c r="M33" s="68">
        <f t="shared" ca="1" si="3"/>
        <v>4.7913446676970635</v>
      </c>
      <c r="N33" s="99">
        <v>120</v>
      </c>
      <c r="O33" s="97" t="str">
        <f t="shared" ca="1" si="4"/>
        <v>Nov</v>
      </c>
      <c r="P33" s="96">
        <v>120</v>
      </c>
      <c r="Q33" s="99">
        <f t="shared" si="5"/>
        <v>10</v>
      </c>
      <c r="R33" s="97">
        <f t="shared" ca="1" si="6"/>
        <v>8.3333333333333259E-2</v>
      </c>
      <c r="S33" s="99" t="str">
        <f t="shared" ca="1" si="7"/>
        <v>GROWTH</v>
      </c>
      <c r="T33" s="100">
        <v>80</v>
      </c>
      <c r="U33" s="100" t="str">
        <f t="shared" ca="1" si="8"/>
        <v>Dec</v>
      </c>
      <c r="V33" s="96">
        <v>80</v>
      </c>
      <c r="W33" s="103">
        <f t="shared" si="9"/>
        <v>50</v>
      </c>
      <c r="X33" s="102">
        <f t="shared" ca="1" si="10"/>
        <v>0.625</v>
      </c>
      <c r="Y33" s="103" t="str">
        <f t="shared" ca="1" si="11"/>
        <v>GROWTH</v>
      </c>
      <c r="Z33" s="24">
        <v>0</v>
      </c>
      <c r="AA33" s="24">
        <f t="shared" si="12"/>
        <v>0</v>
      </c>
      <c r="AB33" s="3">
        <v>1000001033</v>
      </c>
      <c r="AC33" s="3"/>
    </row>
    <row r="34" spans="1:29" ht="14.25" hidden="1" customHeight="1">
      <c r="A34" s="23" t="s">
        <v>133</v>
      </c>
      <c r="B34" s="64" t="s">
        <v>21</v>
      </c>
      <c r="C34" s="64" t="s">
        <v>691</v>
      </c>
      <c r="D34" s="64">
        <v>1000001043</v>
      </c>
      <c r="E34" s="65" t="s">
        <v>692</v>
      </c>
      <c r="F34" s="66">
        <v>44036</v>
      </c>
      <c r="G34" s="66" t="str">
        <f t="shared" si="0"/>
        <v>Targeted Dealer</v>
      </c>
      <c r="H34" s="66"/>
      <c r="I34" s="67">
        <v>80</v>
      </c>
      <c r="J34" s="67">
        <f t="shared" ca="1" si="1"/>
        <v>1669.6774193548388</v>
      </c>
      <c r="K34" s="96">
        <v>100</v>
      </c>
      <c r="L34" s="68">
        <f t="shared" ca="1" si="2"/>
        <v>-1569.6774193548388</v>
      </c>
      <c r="M34" s="68">
        <f t="shared" ca="1" si="3"/>
        <v>5.9891808346213287</v>
      </c>
      <c r="N34" s="99">
        <v>175</v>
      </c>
      <c r="O34" s="97" t="str">
        <f t="shared" ca="1" si="4"/>
        <v>Nov</v>
      </c>
      <c r="P34" s="96">
        <v>175</v>
      </c>
      <c r="Q34" s="99">
        <f t="shared" si="5"/>
        <v>-75</v>
      </c>
      <c r="R34" s="97">
        <f t="shared" ca="1" si="6"/>
        <v>-0.4285714285714286</v>
      </c>
      <c r="S34" s="99" t="str">
        <f t="shared" ca="1" si="7"/>
        <v>DEGROWTH</v>
      </c>
      <c r="T34" s="100">
        <v>45</v>
      </c>
      <c r="U34" s="100" t="str">
        <f t="shared" ca="1" si="8"/>
        <v>Dec</v>
      </c>
      <c r="V34" s="96">
        <v>45</v>
      </c>
      <c r="W34" s="103">
        <f t="shared" si="9"/>
        <v>55</v>
      </c>
      <c r="X34" s="102">
        <f t="shared" ca="1" si="10"/>
        <v>1.2222222222222223</v>
      </c>
      <c r="Y34" s="103" t="str">
        <f t="shared" ca="1" si="11"/>
        <v>GROWTH</v>
      </c>
      <c r="Z34" s="24">
        <v>0</v>
      </c>
      <c r="AA34" s="24">
        <f t="shared" si="12"/>
        <v>0</v>
      </c>
      <c r="AB34" s="3">
        <v>1000001043</v>
      </c>
      <c r="AC34" s="3"/>
    </row>
    <row r="35" spans="1:29" ht="14.25" hidden="1" customHeight="1">
      <c r="A35" s="23" t="s">
        <v>133</v>
      </c>
      <c r="B35" s="64" t="s">
        <v>21</v>
      </c>
      <c r="C35" s="64" t="s">
        <v>693</v>
      </c>
      <c r="D35" s="64">
        <v>1000001036</v>
      </c>
      <c r="E35" s="65" t="s">
        <v>694</v>
      </c>
      <c r="F35" s="66">
        <v>44104</v>
      </c>
      <c r="G35" s="66" t="str">
        <f t="shared" si="0"/>
        <v>Targeted Dealer</v>
      </c>
      <c r="H35" s="66"/>
      <c r="I35" s="67">
        <v>120</v>
      </c>
      <c r="J35" s="67">
        <f t="shared" ca="1" si="1"/>
        <v>2504.516129032258</v>
      </c>
      <c r="K35" s="96">
        <v>100</v>
      </c>
      <c r="L35" s="68">
        <f t="shared" ca="1" si="2"/>
        <v>-2404.516129032258</v>
      </c>
      <c r="M35" s="68">
        <f t="shared" ca="1" si="3"/>
        <v>3.9927872230808861</v>
      </c>
      <c r="N35" s="99">
        <v>100</v>
      </c>
      <c r="O35" s="97" t="str">
        <f t="shared" ca="1" si="4"/>
        <v>Nov</v>
      </c>
      <c r="P35" s="96">
        <v>100</v>
      </c>
      <c r="Q35" s="99">
        <f t="shared" si="5"/>
        <v>0</v>
      </c>
      <c r="R35" s="97">
        <f t="shared" ca="1" si="6"/>
        <v>0</v>
      </c>
      <c r="S35" s="99" t="str">
        <f t="shared" ca="1" si="7"/>
        <v>GROWTH</v>
      </c>
      <c r="T35" s="100">
        <v>20</v>
      </c>
      <c r="U35" s="100" t="str">
        <f t="shared" ca="1" si="8"/>
        <v>Dec</v>
      </c>
      <c r="V35" s="96">
        <v>20</v>
      </c>
      <c r="W35" s="103">
        <f t="shared" si="9"/>
        <v>80</v>
      </c>
      <c r="X35" s="102">
        <f t="shared" ca="1" si="10"/>
        <v>4</v>
      </c>
      <c r="Y35" s="103" t="str">
        <f t="shared" ca="1" si="11"/>
        <v>GROWTH</v>
      </c>
      <c r="Z35" s="24">
        <v>0</v>
      </c>
      <c r="AA35" s="24">
        <f t="shared" si="12"/>
        <v>0</v>
      </c>
      <c r="AB35" s="3">
        <v>1000001036</v>
      </c>
      <c r="AC35" s="3"/>
    </row>
    <row r="36" spans="1:29" ht="14.25" hidden="1" customHeight="1">
      <c r="A36" s="23" t="s">
        <v>133</v>
      </c>
      <c r="B36" s="64" t="s">
        <v>21</v>
      </c>
      <c r="C36" s="64" t="s">
        <v>695</v>
      </c>
      <c r="D36" s="64">
        <v>1000001041</v>
      </c>
      <c r="E36" s="65" t="s">
        <v>696</v>
      </c>
      <c r="F36" s="66">
        <v>44188</v>
      </c>
      <c r="G36" s="66" t="str">
        <f t="shared" si="0"/>
        <v>Targeted Dealer</v>
      </c>
      <c r="H36" s="66"/>
      <c r="I36" s="67">
        <v>50</v>
      </c>
      <c r="J36" s="67">
        <f t="shared" ca="1" si="1"/>
        <v>1043.5483870967741</v>
      </c>
      <c r="K36" s="96">
        <v>33</v>
      </c>
      <c r="L36" s="68">
        <f t="shared" ca="1" si="2"/>
        <v>-1010.5483870967741</v>
      </c>
      <c r="M36" s="68">
        <f t="shared" ca="1" si="3"/>
        <v>3.1622874806800616</v>
      </c>
      <c r="N36" s="99">
        <v>46</v>
      </c>
      <c r="O36" s="97" t="str">
        <f t="shared" ca="1" si="4"/>
        <v>Nov</v>
      </c>
      <c r="P36" s="96">
        <v>46</v>
      </c>
      <c r="Q36" s="99">
        <f t="shared" si="5"/>
        <v>-13</v>
      </c>
      <c r="R36" s="97">
        <f t="shared" ca="1" si="6"/>
        <v>-0.28260869565217395</v>
      </c>
      <c r="S36" s="99" t="str">
        <f t="shared" ca="1" si="7"/>
        <v>DEGROWTH</v>
      </c>
      <c r="T36" s="100">
        <v>40</v>
      </c>
      <c r="U36" s="100" t="str">
        <f t="shared" ca="1" si="8"/>
        <v>Dec</v>
      </c>
      <c r="V36" s="96">
        <v>40</v>
      </c>
      <c r="W36" s="103">
        <f t="shared" si="9"/>
        <v>-7</v>
      </c>
      <c r="X36" s="102">
        <f t="shared" ca="1" si="10"/>
        <v>-0.17500000000000004</v>
      </c>
      <c r="Y36" s="103" t="str">
        <f t="shared" ca="1" si="11"/>
        <v>DEGROWTH</v>
      </c>
      <c r="Z36" s="24">
        <v>0</v>
      </c>
      <c r="AA36" s="24">
        <f t="shared" si="12"/>
        <v>0</v>
      </c>
      <c r="AB36" s="3">
        <v>1000001041</v>
      </c>
      <c r="AC36" s="3"/>
    </row>
    <row r="37" spans="1:29" ht="14.25" hidden="1" customHeight="1">
      <c r="A37" s="23" t="s">
        <v>133</v>
      </c>
      <c r="B37" s="64" t="s">
        <v>21</v>
      </c>
      <c r="C37" s="64" t="s">
        <v>697</v>
      </c>
      <c r="D37" s="64">
        <v>1000001034</v>
      </c>
      <c r="E37" s="65" t="s">
        <v>698</v>
      </c>
      <c r="F37" s="66">
        <v>44191</v>
      </c>
      <c r="G37" s="66" t="str">
        <f t="shared" si="0"/>
        <v>Targeted Dealer</v>
      </c>
      <c r="H37" s="66" t="s">
        <v>627</v>
      </c>
      <c r="I37" s="67">
        <v>150</v>
      </c>
      <c r="J37" s="67">
        <f t="shared" ca="1" si="1"/>
        <v>3130.6451612903224</v>
      </c>
      <c r="K37" s="96">
        <v>200</v>
      </c>
      <c r="L37" s="68">
        <f t="shared" ca="1" si="2"/>
        <v>-2930.6451612903224</v>
      </c>
      <c r="M37" s="68">
        <f t="shared" ca="1" si="3"/>
        <v>6.3884595569294182</v>
      </c>
      <c r="N37" s="99">
        <v>140</v>
      </c>
      <c r="O37" s="97" t="str">
        <f t="shared" ca="1" si="4"/>
        <v>Nov</v>
      </c>
      <c r="P37" s="96">
        <v>140</v>
      </c>
      <c r="Q37" s="99">
        <f t="shared" si="5"/>
        <v>60</v>
      </c>
      <c r="R37" s="97">
        <f t="shared" ca="1" si="6"/>
        <v>0.4285714285714286</v>
      </c>
      <c r="S37" s="99" t="str">
        <f t="shared" ca="1" si="7"/>
        <v>GROWTH</v>
      </c>
      <c r="T37" s="100">
        <v>120</v>
      </c>
      <c r="U37" s="100" t="str">
        <f t="shared" ca="1" si="8"/>
        <v>Dec</v>
      </c>
      <c r="V37" s="96">
        <v>120</v>
      </c>
      <c r="W37" s="103">
        <f t="shared" si="9"/>
        <v>80</v>
      </c>
      <c r="X37" s="102">
        <f t="shared" ca="1" si="10"/>
        <v>0.66666666666666674</v>
      </c>
      <c r="Y37" s="103" t="str">
        <f t="shared" ca="1" si="11"/>
        <v>GROWTH</v>
      </c>
      <c r="Z37" s="24">
        <v>0</v>
      </c>
      <c r="AA37" s="24">
        <f t="shared" si="12"/>
        <v>1</v>
      </c>
      <c r="AB37" s="3">
        <v>1000001034</v>
      </c>
      <c r="AC37" s="3"/>
    </row>
    <row r="38" spans="1:29" ht="14.25" hidden="1" customHeight="1">
      <c r="A38" s="23" t="s">
        <v>133</v>
      </c>
      <c r="B38" s="64" t="s">
        <v>21</v>
      </c>
      <c r="C38" s="64" t="s">
        <v>4293</v>
      </c>
      <c r="D38" s="64">
        <v>1000001039</v>
      </c>
      <c r="E38" s="65" t="s">
        <v>4294</v>
      </c>
      <c r="F38" s="66">
        <v>44299</v>
      </c>
      <c r="G38" s="66" t="str">
        <f t="shared" si="0"/>
        <v>Targeted Dealer</v>
      </c>
      <c r="H38" s="66" t="s">
        <v>627</v>
      </c>
      <c r="I38" s="67">
        <v>60</v>
      </c>
      <c r="J38" s="67">
        <f t="shared" ca="1" si="1"/>
        <v>1252.258064516129</v>
      </c>
      <c r="K38" s="96">
        <v>100</v>
      </c>
      <c r="L38" s="68">
        <f t="shared" ca="1" si="2"/>
        <v>-1152.258064516129</v>
      </c>
      <c r="M38" s="68">
        <f t="shared" ca="1" si="3"/>
        <v>7.9855744461617721</v>
      </c>
      <c r="N38" s="99">
        <v>99</v>
      </c>
      <c r="O38" s="97" t="str">
        <f t="shared" ca="1" si="4"/>
        <v>Nov</v>
      </c>
      <c r="P38" s="96">
        <v>99</v>
      </c>
      <c r="Q38" s="99">
        <f t="shared" si="5"/>
        <v>1</v>
      </c>
      <c r="R38" s="97">
        <f t="shared" ca="1" si="6"/>
        <v>1.0101010101010166E-2</v>
      </c>
      <c r="S38" s="99" t="str">
        <f t="shared" ca="1" si="7"/>
        <v>GROWTH</v>
      </c>
      <c r="T38" s="100">
        <v>100</v>
      </c>
      <c r="U38" s="100" t="str">
        <f t="shared" ca="1" si="8"/>
        <v>Dec</v>
      </c>
      <c r="V38" s="96">
        <v>100</v>
      </c>
      <c r="W38" s="103">
        <f t="shared" si="9"/>
        <v>0</v>
      </c>
      <c r="X38" s="102">
        <f t="shared" ca="1" si="10"/>
        <v>0</v>
      </c>
      <c r="Y38" s="103" t="str">
        <f t="shared" ca="1" si="11"/>
        <v>GROWTH</v>
      </c>
      <c r="Z38" s="24">
        <v>0</v>
      </c>
      <c r="AA38" s="24">
        <f t="shared" si="12"/>
        <v>1</v>
      </c>
      <c r="AB38" s="3">
        <v>1000001039</v>
      </c>
      <c r="AC38" s="3"/>
    </row>
    <row r="39" spans="1:29" ht="14.25" hidden="1" customHeight="1">
      <c r="A39" s="23" t="s">
        <v>133</v>
      </c>
      <c r="B39" s="64" t="s">
        <v>21</v>
      </c>
      <c r="C39" s="64" t="s">
        <v>699</v>
      </c>
      <c r="D39" s="64">
        <v>1000001038</v>
      </c>
      <c r="E39" s="65" t="s">
        <v>700</v>
      </c>
      <c r="F39" s="66">
        <v>44495</v>
      </c>
      <c r="G39" s="66" t="str">
        <f t="shared" si="0"/>
        <v>Targeted Dealer</v>
      </c>
      <c r="H39" s="66" t="s">
        <v>627</v>
      </c>
      <c r="I39" s="67">
        <v>60</v>
      </c>
      <c r="J39" s="67">
        <f t="shared" ca="1" si="1"/>
        <v>1252.258064516129</v>
      </c>
      <c r="K39" s="96">
        <v>33</v>
      </c>
      <c r="L39" s="68">
        <f t="shared" ca="1" si="2"/>
        <v>-1219.258064516129</v>
      </c>
      <c r="M39" s="68">
        <f t="shared" ca="1" si="3"/>
        <v>2.6352395672333846</v>
      </c>
      <c r="N39" s="99">
        <v>51.5</v>
      </c>
      <c r="O39" s="97" t="str">
        <f t="shared" ca="1" si="4"/>
        <v>Nov</v>
      </c>
      <c r="P39" s="96">
        <v>51.5</v>
      </c>
      <c r="Q39" s="99">
        <f t="shared" si="5"/>
        <v>-18.5</v>
      </c>
      <c r="R39" s="97">
        <f t="shared" ca="1" si="6"/>
        <v>-0.35922330097087374</v>
      </c>
      <c r="S39" s="99" t="str">
        <f t="shared" ca="1" si="7"/>
        <v>DEGROWTH</v>
      </c>
      <c r="T39" s="100">
        <v>120</v>
      </c>
      <c r="U39" s="100" t="str">
        <f t="shared" ca="1" si="8"/>
        <v>Dec</v>
      </c>
      <c r="V39" s="96">
        <v>120</v>
      </c>
      <c r="W39" s="103">
        <f t="shared" si="9"/>
        <v>-87</v>
      </c>
      <c r="X39" s="102">
        <f t="shared" ca="1" si="10"/>
        <v>-0.72499999999999998</v>
      </c>
      <c r="Y39" s="103" t="str">
        <f t="shared" ca="1" si="11"/>
        <v>DEGROWTH</v>
      </c>
      <c r="Z39" s="24">
        <v>0</v>
      </c>
      <c r="AA39" s="24">
        <f t="shared" si="12"/>
        <v>1</v>
      </c>
      <c r="AB39" s="3">
        <v>1000001038</v>
      </c>
      <c r="AC39" s="3"/>
    </row>
    <row r="40" spans="1:29" ht="14.25" hidden="1" customHeight="1">
      <c r="A40" s="23" t="s">
        <v>133</v>
      </c>
      <c r="B40" s="64" t="s">
        <v>21</v>
      </c>
      <c r="C40" s="64" t="s">
        <v>701</v>
      </c>
      <c r="D40" s="64">
        <v>1000002624</v>
      </c>
      <c r="E40" s="65" t="s">
        <v>702</v>
      </c>
      <c r="F40" s="66">
        <v>44636</v>
      </c>
      <c r="G40" s="66" t="str">
        <f t="shared" si="0"/>
        <v>Targeted Dealer</v>
      </c>
      <c r="H40" s="66"/>
      <c r="I40" s="67">
        <v>40</v>
      </c>
      <c r="J40" s="67">
        <f t="shared" ca="1" si="1"/>
        <v>834.83870967741939</v>
      </c>
      <c r="K40" s="96">
        <v>50</v>
      </c>
      <c r="L40" s="68">
        <f t="shared" ca="1" si="2"/>
        <v>-784.83870967741939</v>
      </c>
      <c r="M40" s="68">
        <f t="shared" ca="1" si="3"/>
        <v>5.9891808346213287</v>
      </c>
      <c r="N40" s="99">
        <v>40</v>
      </c>
      <c r="O40" s="97" t="str">
        <f t="shared" ca="1" si="4"/>
        <v>Nov</v>
      </c>
      <c r="P40" s="96">
        <v>40</v>
      </c>
      <c r="Q40" s="99">
        <f t="shared" si="5"/>
        <v>10</v>
      </c>
      <c r="R40" s="97">
        <f t="shared" ca="1" si="6"/>
        <v>0.25</v>
      </c>
      <c r="S40" s="99" t="str">
        <f t="shared" ca="1" si="7"/>
        <v>GROWTH</v>
      </c>
      <c r="T40" s="100">
        <v>10</v>
      </c>
      <c r="U40" s="100" t="str">
        <f t="shared" ca="1" si="8"/>
        <v>Dec</v>
      </c>
      <c r="V40" s="96">
        <v>10</v>
      </c>
      <c r="W40" s="103">
        <f t="shared" si="9"/>
        <v>40</v>
      </c>
      <c r="X40" s="102">
        <f t="shared" ca="1" si="10"/>
        <v>4</v>
      </c>
      <c r="Y40" s="103" t="str">
        <f t="shared" ca="1" si="11"/>
        <v>GROWTH</v>
      </c>
      <c r="Z40" s="24">
        <v>0</v>
      </c>
      <c r="AA40" s="24">
        <f t="shared" si="12"/>
        <v>0</v>
      </c>
      <c r="AB40" s="3">
        <v>1000002624</v>
      </c>
      <c r="AC40" s="3"/>
    </row>
    <row r="41" spans="1:29" ht="14.25" hidden="1" customHeight="1">
      <c r="A41" s="23" t="s">
        <v>133</v>
      </c>
      <c r="B41" s="64" t="s">
        <v>21</v>
      </c>
      <c r="C41" s="64" t="s">
        <v>162</v>
      </c>
      <c r="D41" s="64">
        <v>1000002728</v>
      </c>
      <c r="E41" s="64" t="s">
        <v>163</v>
      </c>
      <c r="F41" s="66">
        <v>44671</v>
      </c>
      <c r="G41" s="66" t="str">
        <f t="shared" si="0"/>
        <v>Targeted Dealer</v>
      </c>
      <c r="H41" s="66"/>
      <c r="I41" s="67">
        <v>20</v>
      </c>
      <c r="J41" s="67">
        <f t="shared" ca="1" si="1"/>
        <v>417.41935483870969</v>
      </c>
      <c r="K41" s="96">
        <v>20</v>
      </c>
      <c r="L41" s="68">
        <f t="shared" ca="1" si="2"/>
        <v>-397.41935483870969</v>
      </c>
      <c r="M41" s="68">
        <f t="shared" ca="1" si="3"/>
        <v>4.7913446676970626</v>
      </c>
      <c r="N41" s="99">
        <v>20</v>
      </c>
      <c r="O41" s="97" t="str">
        <f t="shared" ca="1" si="4"/>
        <v>Nov</v>
      </c>
      <c r="P41" s="96">
        <v>20</v>
      </c>
      <c r="Q41" s="99">
        <f t="shared" si="5"/>
        <v>0</v>
      </c>
      <c r="R41" s="97">
        <f t="shared" ca="1" si="6"/>
        <v>0</v>
      </c>
      <c r="S41" s="99" t="str">
        <f t="shared" ca="1" si="7"/>
        <v>GROWTH</v>
      </c>
      <c r="T41" s="100">
        <v>20</v>
      </c>
      <c r="U41" s="100" t="str">
        <f t="shared" ca="1" si="8"/>
        <v>Dec</v>
      </c>
      <c r="V41" s="96">
        <v>20</v>
      </c>
      <c r="W41" s="103">
        <f t="shared" si="9"/>
        <v>0</v>
      </c>
      <c r="X41" s="102">
        <f t="shared" ca="1" si="10"/>
        <v>0</v>
      </c>
      <c r="Y41" s="103" t="str">
        <f t="shared" ca="1" si="11"/>
        <v>GROWTH</v>
      </c>
      <c r="Z41" s="24">
        <v>0</v>
      </c>
      <c r="AA41" s="24">
        <f t="shared" si="12"/>
        <v>0</v>
      </c>
      <c r="AB41" s="3">
        <v>1000002728</v>
      </c>
      <c r="AC41" s="3"/>
    </row>
    <row r="42" spans="1:29" ht="14.25" hidden="1" customHeight="1">
      <c r="A42" s="23" t="s">
        <v>133</v>
      </c>
      <c r="B42" s="64" t="s">
        <v>21</v>
      </c>
      <c r="C42" s="64" t="s">
        <v>3901</v>
      </c>
      <c r="D42" s="64">
        <v>1000002734</v>
      </c>
      <c r="E42" s="64" t="s">
        <v>3902</v>
      </c>
      <c r="F42" s="66">
        <v>44678</v>
      </c>
      <c r="G42" s="66" t="str">
        <f t="shared" si="0"/>
        <v>Targeted Dealer</v>
      </c>
      <c r="H42" s="66"/>
      <c r="I42" s="67">
        <v>40</v>
      </c>
      <c r="J42" s="67">
        <f t="shared" ca="1" si="1"/>
        <v>834.83870967741939</v>
      </c>
      <c r="K42" s="96">
        <v>0</v>
      </c>
      <c r="L42" s="68">
        <f t="shared" ca="1" si="2"/>
        <v>-834.83870967741939</v>
      </c>
      <c r="M42" s="68">
        <f t="shared" ca="1" si="3"/>
        <v>0</v>
      </c>
      <c r="N42" s="99">
        <v>40</v>
      </c>
      <c r="O42" s="97" t="str">
        <f t="shared" ca="1" si="4"/>
        <v>Nov</v>
      </c>
      <c r="P42" s="96">
        <v>40</v>
      </c>
      <c r="Q42" s="99">
        <f t="shared" si="5"/>
        <v>-40</v>
      </c>
      <c r="R42" s="97">
        <f t="shared" ca="1" si="6"/>
        <v>-1</v>
      </c>
      <c r="S42" s="99" t="str">
        <f t="shared" ca="1" si="7"/>
        <v>DEGROWTH</v>
      </c>
      <c r="T42" s="100">
        <v>39.5</v>
      </c>
      <c r="U42" s="100" t="str">
        <f t="shared" ca="1" si="8"/>
        <v>Dec</v>
      </c>
      <c r="V42" s="96">
        <v>39.5</v>
      </c>
      <c r="W42" s="103">
        <f t="shared" si="9"/>
        <v>-39.5</v>
      </c>
      <c r="X42" s="102">
        <f t="shared" ca="1" si="10"/>
        <v>-1</v>
      </c>
      <c r="Y42" s="103" t="str">
        <f t="shared" ca="1" si="11"/>
        <v>DEGROWTH</v>
      </c>
      <c r="Z42" s="24">
        <v>1</v>
      </c>
      <c r="AA42" s="24">
        <f t="shared" si="12"/>
        <v>0</v>
      </c>
      <c r="AB42" s="3">
        <v>1000002734</v>
      </c>
      <c r="AC42" s="3"/>
    </row>
    <row r="43" spans="1:29" ht="14.25" hidden="1" customHeight="1">
      <c r="A43" s="23" t="s">
        <v>133</v>
      </c>
      <c r="B43" s="64" t="s">
        <v>21</v>
      </c>
      <c r="C43" s="64" t="s">
        <v>4314</v>
      </c>
      <c r="D43" s="64">
        <v>1000002737</v>
      </c>
      <c r="E43" s="64" t="s">
        <v>4315</v>
      </c>
      <c r="F43" s="66">
        <v>44679</v>
      </c>
      <c r="G43" s="66" t="str">
        <f t="shared" si="0"/>
        <v>Targeted Dealer</v>
      </c>
      <c r="H43" s="66"/>
      <c r="I43" s="67">
        <v>250</v>
      </c>
      <c r="J43" s="67">
        <f t="shared" ca="1" si="1"/>
        <v>5217.7419354838712</v>
      </c>
      <c r="K43" s="96">
        <v>440</v>
      </c>
      <c r="L43" s="68">
        <f t="shared" ca="1" si="2"/>
        <v>-4777.7419354838712</v>
      </c>
      <c r="M43" s="68">
        <f t="shared" ca="1" si="3"/>
        <v>8.4327666151468303</v>
      </c>
      <c r="N43" s="99">
        <v>480</v>
      </c>
      <c r="O43" s="97" t="str">
        <f t="shared" ca="1" si="4"/>
        <v>Nov</v>
      </c>
      <c r="P43" s="96">
        <v>480</v>
      </c>
      <c r="Q43" s="99">
        <f t="shared" si="5"/>
        <v>-40</v>
      </c>
      <c r="R43" s="97">
        <f t="shared" ca="1" si="6"/>
        <v>-8.333333333333337E-2</v>
      </c>
      <c r="S43" s="99" t="str">
        <f t="shared" ca="1" si="7"/>
        <v>DEGROWTH</v>
      </c>
      <c r="T43" s="100">
        <v>160</v>
      </c>
      <c r="U43" s="100" t="str">
        <f t="shared" ca="1" si="8"/>
        <v>Dec</v>
      </c>
      <c r="V43" s="96">
        <v>160</v>
      </c>
      <c r="W43" s="103">
        <f t="shared" si="9"/>
        <v>280</v>
      </c>
      <c r="X43" s="102">
        <f t="shared" ca="1" si="10"/>
        <v>1.75</v>
      </c>
      <c r="Y43" s="103" t="str">
        <f t="shared" ca="1" si="11"/>
        <v>GROWTH</v>
      </c>
      <c r="Z43" s="24">
        <v>0</v>
      </c>
      <c r="AA43" s="24">
        <f t="shared" si="12"/>
        <v>0</v>
      </c>
      <c r="AB43" s="3">
        <v>1000002737</v>
      </c>
      <c r="AC43" s="3"/>
    </row>
    <row r="44" spans="1:29" ht="14.25" hidden="1" customHeight="1">
      <c r="A44" s="23" t="s">
        <v>133</v>
      </c>
      <c r="B44" s="64" t="s">
        <v>21</v>
      </c>
      <c r="C44" s="64" t="s">
        <v>703</v>
      </c>
      <c r="D44" s="64">
        <v>1000002750</v>
      </c>
      <c r="E44" s="64" t="s">
        <v>704</v>
      </c>
      <c r="F44" s="66">
        <v>44700</v>
      </c>
      <c r="G44" s="66" t="str">
        <f t="shared" si="0"/>
        <v>Targeted Dealer</v>
      </c>
      <c r="H44" s="66"/>
      <c r="I44" s="67">
        <v>50</v>
      </c>
      <c r="J44" s="67">
        <f t="shared" ca="1" si="1"/>
        <v>1043.5483870967741</v>
      </c>
      <c r="K44" s="96">
        <v>40</v>
      </c>
      <c r="L44" s="68">
        <f t="shared" ca="1" si="2"/>
        <v>-1003.5483870967741</v>
      </c>
      <c r="M44" s="68">
        <f t="shared" ca="1" si="3"/>
        <v>3.8330757341576507</v>
      </c>
      <c r="N44" s="99">
        <v>60</v>
      </c>
      <c r="O44" s="97" t="str">
        <f t="shared" ca="1" si="4"/>
        <v>Nov</v>
      </c>
      <c r="P44" s="96">
        <v>60</v>
      </c>
      <c r="Q44" s="99">
        <f t="shared" si="5"/>
        <v>-20</v>
      </c>
      <c r="R44" s="97">
        <f t="shared" ca="1" si="6"/>
        <v>-0.33333333333333337</v>
      </c>
      <c r="S44" s="99" t="str">
        <f t="shared" ca="1" si="7"/>
        <v>DEGROWTH</v>
      </c>
      <c r="T44" s="100">
        <v>40</v>
      </c>
      <c r="U44" s="100" t="str">
        <f t="shared" ca="1" si="8"/>
        <v>Dec</v>
      </c>
      <c r="V44" s="96">
        <v>40</v>
      </c>
      <c r="W44" s="103">
        <f t="shared" si="9"/>
        <v>0</v>
      </c>
      <c r="X44" s="102">
        <f t="shared" ca="1" si="10"/>
        <v>0</v>
      </c>
      <c r="Y44" s="103" t="str">
        <f t="shared" ca="1" si="11"/>
        <v>GROWTH</v>
      </c>
      <c r="Z44" s="24">
        <v>0</v>
      </c>
      <c r="AA44" s="24">
        <f t="shared" si="12"/>
        <v>0</v>
      </c>
      <c r="AB44" s="3">
        <v>1000002750</v>
      </c>
      <c r="AC44" s="3"/>
    </row>
    <row r="45" spans="1:29" ht="14.25" hidden="1" customHeight="1">
      <c r="A45" s="23" t="s">
        <v>133</v>
      </c>
      <c r="B45" s="64" t="s">
        <v>21</v>
      </c>
      <c r="C45" s="64" t="s">
        <v>705</v>
      </c>
      <c r="D45" s="64">
        <v>1000002818</v>
      </c>
      <c r="E45" s="64" t="s">
        <v>706</v>
      </c>
      <c r="F45" s="66">
        <v>44732</v>
      </c>
      <c r="G45" s="66" t="str">
        <f t="shared" si="0"/>
        <v>Targeted Dealer</v>
      </c>
      <c r="H45" s="66" t="s">
        <v>627</v>
      </c>
      <c r="I45" s="67">
        <v>30</v>
      </c>
      <c r="J45" s="67">
        <f t="shared" ca="1" si="1"/>
        <v>626.12903225806451</v>
      </c>
      <c r="K45" s="96">
        <v>40</v>
      </c>
      <c r="L45" s="68">
        <f t="shared" ca="1" si="2"/>
        <v>-586.12903225806451</v>
      </c>
      <c r="M45" s="68">
        <f t="shared" ca="1" si="3"/>
        <v>6.3884595569294174</v>
      </c>
      <c r="N45" s="99">
        <v>30</v>
      </c>
      <c r="O45" s="97" t="str">
        <f t="shared" ca="1" si="4"/>
        <v>Nov</v>
      </c>
      <c r="P45" s="96">
        <v>30</v>
      </c>
      <c r="Q45" s="99">
        <f t="shared" si="5"/>
        <v>10</v>
      </c>
      <c r="R45" s="97">
        <f t="shared" ca="1" si="6"/>
        <v>0.33333333333333326</v>
      </c>
      <c r="S45" s="99" t="str">
        <f t="shared" ca="1" si="7"/>
        <v>GROWTH</v>
      </c>
      <c r="T45" s="100">
        <v>20</v>
      </c>
      <c r="U45" s="100" t="str">
        <f t="shared" ca="1" si="8"/>
        <v>Dec</v>
      </c>
      <c r="V45" s="96">
        <v>20</v>
      </c>
      <c r="W45" s="103">
        <f t="shared" si="9"/>
        <v>20</v>
      </c>
      <c r="X45" s="102">
        <f t="shared" ca="1" si="10"/>
        <v>1</v>
      </c>
      <c r="Y45" s="103" t="str">
        <f t="shared" ca="1" si="11"/>
        <v>GROWTH</v>
      </c>
      <c r="Z45" s="24">
        <v>0</v>
      </c>
      <c r="AA45" s="24">
        <f t="shared" si="12"/>
        <v>1</v>
      </c>
      <c r="AB45" s="3">
        <v>1000002818</v>
      </c>
      <c r="AC45" s="3"/>
    </row>
    <row r="46" spans="1:29" ht="14.25" hidden="1" customHeight="1">
      <c r="A46" s="23" t="s">
        <v>133</v>
      </c>
      <c r="B46" s="64" t="s">
        <v>21</v>
      </c>
      <c r="C46" s="64" t="s">
        <v>3744</v>
      </c>
      <c r="D46" s="64">
        <v>1000002848</v>
      </c>
      <c r="E46" s="64" t="s">
        <v>3745</v>
      </c>
      <c r="F46" s="66">
        <v>44772</v>
      </c>
      <c r="G46" s="66" t="str">
        <f t="shared" si="0"/>
        <v>Targeted Dealer</v>
      </c>
      <c r="H46" s="66"/>
      <c r="I46" s="67">
        <v>20</v>
      </c>
      <c r="J46" s="67">
        <f t="shared" ca="1" si="1"/>
        <v>417.41935483870969</v>
      </c>
      <c r="K46" s="96">
        <v>15</v>
      </c>
      <c r="L46" s="68">
        <f t="shared" ca="1" si="2"/>
        <v>-402.41935483870969</v>
      </c>
      <c r="M46" s="68">
        <f t="shared" ca="1" si="3"/>
        <v>3.5935085007727969</v>
      </c>
      <c r="N46" s="99">
        <v>15</v>
      </c>
      <c r="O46" s="97" t="str">
        <f t="shared" ca="1" si="4"/>
        <v>Nov</v>
      </c>
      <c r="P46" s="96">
        <v>15</v>
      </c>
      <c r="Q46" s="99">
        <f t="shared" si="5"/>
        <v>0</v>
      </c>
      <c r="R46" s="97">
        <f t="shared" ca="1" si="6"/>
        <v>0</v>
      </c>
      <c r="S46" s="99" t="str">
        <f t="shared" ca="1" si="7"/>
        <v>GROWTH</v>
      </c>
      <c r="T46" s="100">
        <v>0</v>
      </c>
      <c r="U46" s="100" t="str">
        <f t="shared" ca="1" si="8"/>
        <v>Dec</v>
      </c>
      <c r="V46" s="96">
        <v>0</v>
      </c>
      <c r="W46" s="103">
        <f t="shared" si="9"/>
        <v>15</v>
      </c>
      <c r="X46" s="102">
        <f t="shared" ca="1" si="10"/>
        <v>0</v>
      </c>
      <c r="Y46" s="103" t="b">
        <f t="shared" si="11"/>
        <v>0</v>
      </c>
      <c r="Z46" s="24">
        <v>0</v>
      </c>
      <c r="AA46" s="24">
        <f t="shared" si="12"/>
        <v>0</v>
      </c>
      <c r="AB46" s="3">
        <v>1000002848</v>
      </c>
      <c r="AC46" s="3"/>
    </row>
    <row r="47" spans="1:29" ht="14.25" hidden="1" customHeight="1">
      <c r="A47" s="23" t="s">
        <v>133</v>
      </c>
      <c r="B47" s="64" t="s">
        <v>21</v>
      </c>
      <c r="C47" s="64" t="s">
        <v>3961</v>
      </c>
      <c r="D47" s="64">
        <v>1000002881</v>
      </c>
      <c r="E47" s="64" t="s">
        <v>3962</v>
      </c>
      <c r="F47" s="66">
        <v>44785</v>
      </c>
      <c r="G47" s="66" t="str">
        <f t="shared" si="0"/>
        <v>Targeted Dealer</v>
      </c>
      <c r="H47" s="66"/>
      <c r="I47" s="67">
        <v>20</v>
      </c>
      <c r="J47" s="67">
        <f t="shared" ca="1" si="1"/>
        <v>417.41935483870969</v>
      </c>
      <c r="K47" s="96">
        <v>44</v>
      </c>
      <c r="L47" s="68">
        <f t="shared" ca="1" si="2"/>
        <v>-373.41935483870969</v>
      </c>
      <c r="M47" s="68">
        <f t="shared" ca="1" si="3"/>
        <v>10.540958268933538</v>
      </c>
      <c r="N47" s="99">
        <v>0</v>
      </c>
      <c r="O47" s="97" t="str">
        <f t="shared" ca="1" si="4"/>
        <v>Nov</v>
      </c>
      <c r="P47" s="96">
        <v>0</v>
      </c>
      <c r="Q47" s="99">
        <f t="shared" si="5"/>
        <v>44</v>
      </c>
      <c r="R47" s="97">
        <f t="shared" ca="1" si="6"/>
        <v>0</v>
      </c>
      <c r="S47" s="99" t="b">
        <f t="shared" si="7"/>
        <v>0</v>
      </c>
      <c r="T47" s="100">
        <v>10</v>
      </c>
      <c r="U47" s="100" t="str">
        <f t="shared" ca="1" si="8"/>
        <v>Dec</v>
      </c>
      <c r="V47" s="96">
        <v>10</v>
      </c>
      <c r="W47" s="103">
        <f t="shared" si="9"/>
        <v>34</v>
      </c>
      <c r="X47" s="102">
        <f t="shared" ca="1" si="10"/>
        <v>3.4000000000000004</v>
      </c>
      <c r="Y47" s="103" t="str">
        <f t="shared" ca="1" si="11"/>
        <v>GROWTH</v>
      </c>
      <c r="Z47" s="24">
        <v>0</v>
      </c>
      <c r="AA47" s="24">
        <f t="shared" si="12"/>
        <v>0</v>
      </c>
      <c r="AB47" s="3">
        <v>1000002881</v>
      </c>
      <c r="AC47" s="3"/>
    </row>
    <row r="48" spans="1:29" ht="14.25" hidden="1" customHeight="1">
      <c r="A48" s="23" t="s">
        <v>133</v>
      </c>
      <c r="B48" s="64" t="s">
        <v>21</v>
      </c>
      <c r="C48" s="64" t="s">
        <v>707</v>
      </c>
      <c r="D48" s="64">
        <v>1000002960</v>
      </c>
      <c r="E48" s="64" t="s">
        <v>708</v>
      </c>
      <c r="F48" s="66">
        <v>44818</v>
      </c>
      <c r="G48" s="66" t="str">
        <f t="shared" si="0"/>
        <v>Targeted Dealer</v>
      </c>
      <c r="H48" s="66" t="s">
        <v>627</v>
      </c>
      <c r="I48" s="67">
        <v>100</v>
      </c>
      <c r="J48" s="67">
        <f t="shared" ca="1" si="1"/>
        <v>2087.0967741935483</v>
      </c>
      <c r="K48" s="96">
        <v>80</v>
      </c>
      <c r="L48" s="68">
        <f t="shared" ca="1" si="2"/>
        <v>-2007.0967741935483</v>
      </c>
      <c r="M48" s="68">
        <f t="shared" ca="1" si="3"/>
        <v>3.8330757341576507</v>
      </c>
      <c r="N48" s="99">
        <v>100</v>
      </c>
      <c r="O48" s="97" t="str">
        <f t="shared" ca="1" si="4"/>
        <v>Nov</v>
      </c>
      <c r="P48" s="96">
        <v>100</v>
      </c>
      <c r="Q48" s="99">
        <f t="shared" si="5"/>
        <v>-20</v>
      </c>
      <c r="R48" s="97">
        <f t="shared" ca="1" si="6"/>
        <v>-0.19999999999999996</v>
      </c>
      <c r="S48" s="99" t="str">
        <f t="shared" ca="1" si="7"/>
        <v>DEGROWTH</v>
      </c>
      <c r="T48" s="100">
        <v>40</v>
      </c>
      <c r="U48" s="100" t="str">
        <f t="shared" ca="1" si="8"/>
        <v>Dec</v>
      </c>
      <c r="V48" s="96">
        <v>40</v>
      </c>
      <c r="W48" s="103">
        <f t="shared" si="9"/>
        <v>40</v>
      </c>
      <c r="X48" s="102">
        <f t="shared" ca="1" si="10"/>
        <v>1</v>
      </c>
      <c r="Y48" s="103" t="str">
        <f t="shared" ca="1" si="11"/>
        <v>GROWTH</v>
      </c>
      <c r="Z48" s="24">
        <v>0</v>
      </c>
      <c r="AA48" s="24">
        <f t="shared" si="12"/>
        <v>1</v>
      </c>
      <c r="AB48" s="3">
        <v>1000002960</v>
      </c>
      <c r="AC48" s="3"/>
    </row>
    <row r="49" spans="1:29" ht="14.25" hidden="1" customHeight="1">
      <c r="A49" s="23" t="s">
        <v>133</v>
      </c>
      <c r="B49" s="64" t="s">
        <v>21</v>
      </c>
      <c r="C49" s="64" t="s">
        <v>4339</v>
      </c>
      <c r="D49" s="64">
        <v>1000003102</v>
      </c>
      <c r="E49" s="64" t="s">
        <v>4340</v>
      </c>
      <c r="F49" s="66">
        <v>44877</v>
      </c>
      <c r="G49" s="66" t="str">
        <f t="shared" si="0"/>
        <v>Targeted Dealer</v>
      </c>
      <c r="H49" s="66"/>
      <c r="I49" s="67">
        <v>20</v>
      </c>
      <c r="J49" s="67">
        <f t="shared" ca="1" si="1"/>
        <v>417.41935483870969</v>
      </c>
      <c r="K49" s="96">
        <v>0</v>
      </c>
      <c r="L49" s="68">
        <f t="shared" ca="1" si="2"/>
        <v>-417.41935483870969</v>
      </c>
      <c r="M49" s="68">
        <f t="shared" ca="1" si="3"/>
        <v>0</v>
      </c>
      <c r="N49" s="99">
        <v>13</v>
      </c>
      <c r="O49" s="97" t="str">
        <f t="shared" ca="1" si="4"/>
        <v>Nov</v>
      </c>
      <c r="P49" s="96">
        <v>13</v>
      </c>
      <c r="Q49" s="99">
        <f t="shared" si="5"/>
        <v>-13</v>
      </c>
      <c r="R49" s="97">
        <f t="shared" ca="1" si="6"/>
        <v>-1</v>
      </c>
      <c r="S49" s="99" t="str">
        <f t="shared" ca="1" si="7"/>
        <v>DEGROWTH</v>
      </c>
      <c r="T49" s="100">
        <v>20</v>
      </c>
      <c r="U49" s="100" t="str">
        <f t="shared" ca="1" si="8"/>
        <v>Dec</v>
      </c>
      <c r="V49" s="96">
        <v>20</v>
      </c>
      <c r="W49" s="103">
        <f t="shared" si="9"/>
        <v>-20</v>
      </c>
      <c r="X49" s="102">
        <f t="shared" ca="1" si="10"/>
        <v>-1</v>
      </c>
      <c r="Y49" s="103" t="str">
        <f t="shared" ca="1" si="11"/>
        <v>DEGROWTH</v>
      </c>
      <c r="Z49" s="24">
        <v>1</v>
      </c>
      <c r="AA49" s="24">
        <f t="shared" si="12"/>
        <v>0</v>
      </c>
      <c r="AB49" s="3">
        <v>1000003102</v>
      </c>
      <c r="AC49" s="3"/>
    </row>
    <row r="50" spans="1:29" ht="14.25" hidden="1" customHeight="1">
      <c r="A50" s="23" t="s">
        <v>133</v>
      </c>
      <c r="B50" s="64" t="s">
        <v>21</v>
      </c>
      <c r="C50" s="64" t="s">
        <v>4341</v>
      </c>
      <c r="D50" s="64">
        <v>1000003132</v>
      </c>
      <c r="E50" s="64" t="s">
        <v>4342</v>
      </c>
      <c r="F50" s="66">
        <v>44911</v>
      </c>
      <c r="G50" s="66" t="str">
        <f t="shared" si="0"/>
        <v>-</v>
      </c>
      <c r="H50" s="66"/>
      <c r="I50" s="67">
        <v>0</v>
      </c>
      <c r="J50" s="67">
        <f t="shared" ca="1" si="1"/>
        <v>0</v>
      </c>
      <c r="K50" s="96">
        <v>0</v>
      </c>
      <c r="L50" s="68">
        <f t="shared" ca="1" si="2"/>
        <v>0</v>
      </c>
      <c r="M50" s="68" t="str">
        <f t="shared" ca="1" si="3"/>
        <v>-</v>
      </c>
      <c r="N50" s="99">
        <v>0</v>
      </c>
      <c r="O50" s="97" t="str">
        <f t="shared" ca="1" si="4"/>
        <v>Nov</v>
      </c>
      <c r="P50" s="96">
        <v>0</v>
      </c>
      <c r="Q50" s="99">
        <f t="shared" si="5"/>
        <v>0</v>
      </c>
      <c r="R50" s="97">
        <f t="shared" ca="1" si="6"/>
        <v>0</v>
      </c>
      <c r="S50" s="99" t="b">
        <f t="shared" si="7"/>
        <v>0</v>
      </c>
      <c r="T50" s="100">
        <v>52</v>
      </c>
      <c r="U50" s="100" t="str">
        <f t="shared" ca="1" si="8"/>
        <v>Dec</v>
      </c>
      <c r="V50" s="96">
        <v>52</v>
      </c>
      <c r="W50" s="103">
        <f t="shared" si="9"/>
        <v>-52</v>
      </c>
      <c r="X50" s="102">
        <f t="shared" ca="1" si="10"/>
        <v>-1</v>
      </c>
      <c r="Y50" s="103" t="str">
        <f t="shared" ca="1" si="11"/>
        <v>DEGROWTH</v>
      </c>
      <c r="Z50" s="24">
        <v>1</v>
      </c>
      <c r="AA50" s="24">
        <f t="shared" si="12"/>
        <v>0</v>
      </c>
      <c r="AB50" s="3">
        <v>1000003132</v>
      </c>
      <c r="AC50" s="3"/>
    </row>
    <row r="51" spans="1:29" ht="14.25" hidden="1" customHeight="1">
      <c r="A51" s="23" t="s">
        <v>133</v>
      </c>
      <c r="B51" s="64" t="s">
        <v>21</v>
      </c>
      <c r="C51" s="64" t="s">
        <v>709</v>
      </c>
      <c r="D51" s="64">
        <v>1000003133</v>
      </c>
      <c r="E51" s="64" t="s">
        <v>710</v>
      </c>
      <c r="F51" s="66">
        <v>44911</v>
      </c>
      <c r="G51" s="66" t="str">
        <f t="shared" si="0"/>
        <v>Targeted Dealer</v>
      </c>
      <c r="H51" s="66" t="s">
        <v>627</v>
      </c>
      <c r="I51" s="67">
        <v>45</v>
      </c>
      <c r="J51" s="67">
        <f t="shared" ca="1" si="1"/>
        <v>939.19354838709683</v>
      </c>
      <c r="K51" s="96">
        <v>33</v>
      </c>
      <c r="L51" s="68">
        <f t="shared" ca="1" si="2"/>
        <v>-906.19354838709683</v>
      </c>
      <c r="M51" s="68">
        <f t="shared" ca="1" si="3"/>
        <v>3.5136527563111795</v>
      </c>
      <c r="N51" s="99">
        <v>20</v>
      </c>
      <c r="O51" s="97" t="str">
        <f t="shared" ca="1" si="4"/>
        <v>Nov</v>
      </c>
      <c r="P51" s="96">
        <v>20</v>
      </c>
      <c r="Q51" s="99">
        <f t="shared" si="5"/>
        <v>13</v>
      </c>
      <c r="R51" s="97">
        <f t="shared" ca="1" si="6"/>
        <v>0.64999999999999991</v>
      </c>
      <c r="S51" s="99" t="str">
        <f t="shared" ca="1" si="7"/>
        <v>GROWTH</v>
      </c>
      <c r="T51" s="100">
        <v>40</v>
      </c>
      <c r="U51" s="100" t="str">
        <f t="shared" ca="1" si="8"/>
        <v>Dec</v>
      </c>
      <c r="V51" s="96">
        <v>40</v>
      </c>
      <c r="W51" s="103">
        <f t="shared" si="9"/>
        <v>-7</v>
      </c>
      <c r="X51" s="102">
        <f t="shared" ca="1" si="10"/>
        <v>-0.17500000000000004</v>
      </c>
      <c r="Y51" s="103" t="str">
        <f t="shared" ca="1" si="11"/>
        <v>DEGROWTH</v>
      </c>
      <c r="Z51" s="24">
        <v>0</v>
      </c>
      <c r="AA51" s="24">
        <f t="shared" si="12"/>
        <v>1</v>
      </c>
      <c r="AB51" s="3">
        <v>1000003133</v>
      </c>
      <c r="AC51" s="3"/>
    </row>
    <row r="52" spans="1:29" ht="14.25" hidden="1" customHeight="1">
      <c r="A52" s="23" t="s">
        <v>133</v>
      </c>
      <c r="B52" s="64" t="s">
        <v>21</v>
      </c>
      <c r="C52" s="64" t="s">
        <v>711</v>
      </c>
      <c r="D52" s="64">
        <v>1000003202</v>
      </c>
      <c r="E52" s="64" t="s">
        <v>712</v>
      </c>
      <c r="F52" s="66">
        <v>44926</v>
      </c>
      <c r="G52" s="66" t="str">
        <f t="shared" si="0"/>
        <v>Targeted Dealer</v>
      </c>
      <c r="H52" s="66"/>
      <c r="I52" s="67">
        <v>40</v>
      </c>
      <c r="J52" s="67">
        <f t="shared" ca="1" si="1"/>
        <v>834.83870967741939</v>
      </c>
      <c r="K52" s="96">
        <v>40</v>
      </c>
      <c r="L52" s="68">
        <f t="shared" ca="1" si="2"/>
        <v>-794.83870967741939</v>
      </c>
      <c r="M52" s="68">
        <f t="shared" ca="1" si="3"/>
        <v>4.7913446676970626</v>
      </c>
      <c r="N52" s="99">
        <v>30</v>
      </c>
      <c r="O52" s="97" t="str">
        <f t="shared" ca="1" si="4"/>
        <v>Nov</v>
      </c>
      <c r="P52" s="96">
        <v>30</v>
      </c>
      <c r="Q52" s="99">
        <f t="shared" si="5"/>
        <v>10</v>
      </c>
      <c r="R52" s="97">
        <f t="shared" ca="1" si="6"/>
        <v>0.33333333333333326</v>
      </c>
      <c r="S52" s="99" t="str">
        <f t="shared" ca="1" si="7"/>
        <v>GROWTH</v>
      </c>
      <c r="T52" s="100">
        <v>30</v>
      </c>
      <c r="U52" s="100" t="str">
        <f t="shared" ca="1" si="8"/>
        <v>Dec</v>
      </c>
      <c r="V52" s="96">
        <v>30</v>
      </c>
      <c r="W52" s="103">
        <f t="shared" si="9"/>
        <v>10</v>
      </c>
      <c r="X52" s="102">
        <f t="shared" ca="1" si="10"/>
        <v>0.33333333333333326</v>
      </c>
      <c r="Y52" s="103" t="str">
        <f t="shared" ca="1" si="11"/>
        <v>GROWTH</v>
      </c>
      <c r="Z52" s="24">
        <v>0</v>
      </c>
      <c r="AA52" s="24">
        <f t="shared" si="12"/>
        <v>0</v>
      </c>
      <c r="AB52" s="3">
        <v>1000003202</v>
      </c>
      <c r="AC52" s="3"/>
    </row>
    <row r="53" spans="1:29" ht="14.25" hidden="1" customHeight="1">
      <c r="A53" s="23" t="s">
        <v>133</v>
      </c>
      <c r="B53" s="64" t="s">
        <v>21</v>
      </c>
      <c r="C53" s="64" t="s">
        <v>713</v>
      </c>
      <c r="D53" s="64">
        <v>1000003200</v>
      </c>
      <c r="E53" s="64" t="s">
        <v>714</v>
      </c>
      <c r="F53" s="66">
        <v>44926</v>
      </c>
      <c r="G53" s="66" t="str">
        <f t="shared" si="0"/>
        <v>Targeted Dealer</v>
      </c>
      <c r="H53" s="66"/>
      <c r="I53" s="67">
        <v>100</v>
      </c>
      <c r="J53" s="67">
        <f t="shared" ca="1" si="1"/>
        <v>2087.0967741935483</v>
      </c>
      <c r="K53" s="96">
        <v>127</v>
      </c>
      <c r="L53" s="68">
        <f t="shared" ca="1" si="2"/>
        <v>-1960.0967741935483</v>
      </c>
      <c r="M53" s="68">
        <f t="shared" ca="1" si="3"/>
        <v>6.0850077279752703</v>
      </c>
      <c r="N53" s="99">
        <v>90</v>
      </c>
      <c r="O53" s="97" t="str">
        <f t="shared" ca="1" si="4"/>
        <v>Nov</v>
      </c>
      <c r="P53" s="96">
        <v>90</v>
      </c>
      <c r="Q53" s="99">
        <f t="shared" si="5"/>
        <v>37</v>
      </c>
      <c r="R53" s="97">
        <f t="shared" ca="1" si="6"/>
        <v>0.4111111111111112</v>
      </c>
      <c r="S53" s="99" t="str">
        <f t="shared" ca="1" si="7"/>
        <v>GROWTH</v>
      </c>
      <c r="T53" s="100">
        <v>62</v>
      </c>
      <c r="U53" s="100" t="str">
        <f t="shared" ca="1" si="8"/>
        <v>Dec</v>
      </c>
      <c r="V53" s="96">
        <v>62</v>
      </c>
      <c r="W53" s="103">
        <f t="shared" si="9"/>
        <v>65</v>
      </c>
      <c r="X53" s="102">
        <f t="shared" ca="1" si="10"/>
        <v>1.0483870967741935</v>
      </c>
      <c r="Y53" s="103" t="str">
        <f t="shared" ca="1" si="11"/>
        <v>GROWTH</v>
      </c>
      <c r="Z53" s="24">
        <v>0</v>
      </c>
      <c r="AA53" s="24">
        <f t="shared" si="12"/>
        <v>0</v>
      </c>
      <c r="AB53" s="3">
        <v>1000003200</v>
      </c>
      <c r="AC53" s="3"/>
    </row>
    <row r="54" spans="1:29" ht="14.25" hidden="1" customHeight="1">
      <c r="A54" s="23" t="s">
        <v>133</v>
      </c>
      <c r="B54" s="64" t="s">
        <v>21</v>
      </c>
      <c r="C54" s="64" t="s">
        <v>164</v>
      </c>
      <c r="D54" s="64">
        <v>1000003243</v>
      </c>
      <c r="E54" s="64" t="s">
        <v>165</v>
      </c>
      <c r="F54" s="66">
        <v>44937</v>
      </c>
      <c r="G54" s="66" t="str">
        <f t="shared" si="0"/>
        <v>Targeted Dealer</v>
      </c>
      <c r="H54" s="66"/>
      <c r="I54" s="67">
        <v>40</v>
      </c>
      <c r="J54" s="67">
        <f t="shared" ca="1" si="1"/>
        <v>834.83870967741939</v>
      </c>
      <c r="K54" s="96">
        <v>43.5</v>
      </c>
      <c r="L54" s="68">
        <f t="shared" ca="1" si="2"/>
        <v>-791.33870967741939</v>
      </c>
      <c r="M54" s="68">
        <f t="shared" ca="1" si="3"/>
        <v>5.2105873261205558</v>
      </c>
      <c r="N54" s="99">
        <v>55</v>
      </c>
      <c r="O54" s="97" t="str">
        <f t="shared" ca="1" si="4"/>
        <v>Nov</v>
      </c>
      <c r="P54" s="96">
        <v>55</v>
      </c>
      <c r="Q54" s="99">
        <f t="shared" si="5"/>
        <v>-11.5</v>
      </c>
      <c r="R54" s="97">
        <f t="shared" ca="1" si="6"/>
        <v>-0.20909090909090911</v>
      </c>
      <c r="S54" s="99" t="str">
        <f t="shared" ca="1" si="7"/>
        <v>DEGROWTH</v>
      </c>
      <c r="T54" s="100">
        <v>0</v>
      </c>
      <c r="U54" s="100" t="str">
        <f t="shared" ca="1" si="8"/>
        <v>Dec</v>
      </c>
      <c r="V54" s="96">
        <v>0</v>
      </c>
      <c r="W54" s="103">
        <f t="shared" si="9"/>
        <v>43.5</v>
      </c>
      <c r="X54" s="102">
        <f t="shared" ca="1" si="10"/>
        <v>0</v>
      </c>
      <c r="Y54" s="103" t="b">
        <f t="shared" si="11"/>
        <v>0</v>
      </c>
      <c r="Z54" s="24">
        <v>0</v>
      </c>
      <c r="AA54" s="24">
        <f t="shared" si="12"/>
        <v>0</v>
      </c>
      <c r="AB54" s="3">
        <v>1000003243</v>
      </c>
      <c r="AC54" s="3"/>
    </row>
    <row r="55" spans="1:29" ht="14.25" hidden="1" customHeight="1">
      <c r="A55" s="23" t="s">
        <v>133</v>
      </c>
      <c r="B55" s="64" t="s">
        <v>21</v>
      </c>
      <c r="C55" s="64" t="s">
        <v>715</v>
      </c>
      <c r="D55" s="64">
        <v>1000003314</v>
      </c>
      <c r="E55" s="64" t="s">
        <v>716</v>
      </c>
      <c r="F55" s="66">
        <v>44957</v>
      </c>
      <c r="G55" s="66" t="str">
        <f t="shared" si="0"/>
        <v>Targeted Dealer</v>
      </c>
      <c r="H55" s="66"/>
      <c r="I55" s="67">
        <v>40</v>
      </c>
      <c r="J55" s="67">
        <f t="shared" ca="1" si="1"/>
        <v>834.83870967741939</v>
      </c>
      <c r="K55" s="96">
        <v>35</v>
      </c>
      <c r="L55" s="68">
        <f t="shared" ca="1" si="2"/>
        <v>-799.83870967741939</v>
      </c>
      <c r="M55" s="68">
        <f t="shared" ca="1" si="3"/>
        <v>4.19242658423493</v>
      </c>
      <c r="N55" s="99">
        <v>22.5</v>
      </c>
      <c r="O55" s="97" t="str">
        <f t="shared" ca="1" si="4"/>
        <v>Nov</v>
      </c>
      <c r="P55" s="96">
        <v>22.5</v>
      </c>
      <c r="Q55" s="99">
        <f t="shared" si="5"/>
        <v>12.5</v>
      </c>
      <c r="R55" s="97">
        <f t="shared" ca="1" si="6"/>
        <v>0.55555555555555558</v>
      </c>
      <c r="S55" s="99" t="str">
        <f t="shared" ca="1" si="7"/>
        <v>GROWTH</v>
      </c>
      <c r="T55" s="100">
        <v>40</v>
      </c>
      <c r="U55" s="100" t="str">
        <f t="shared" ca="1" si="8"/>
        <v>Dec</v>
      </c>
      <c r="V55" s="96">
        <v>40</v>
      </c>
      <c r="W55" s="103">
        <f t="shared" si="9"/>
        <v>-5</v>
      </c>
      <c r="X55" s="102">
        <f t="shared" ca="1" si="10"/>
        <v>-0.125</v>
      </c>
      <c r="Y55" s="103" t="str">
        <f t="shared" ca="1" si="11"/>
        <v>DEGROWTH</v>
      </c>
      <c r="Z55" s="24">
        <v>0</v>
      </c>
      <c r="AA55" s="24">
        <f t="shared" si="12"/>
        <v>0</v>
      </c>
      <c r="AB55" s="3">
        <v>1000003314</v>
      </c>
      <c r="AC55" s="3"/>
    </row>
    <row r="56" spans="1:29" ht="14.25" hidden="1" customHeight="1">
      <c r="A56" s="23" t="s">
        <v>133</v>
      </c>
      <c r="B56" s="64" t="s">
        <v>21</v>
      </c>
      <c r="C56" s="64" t="s">
        <v>717</v>
      </c>
      <c r="D56" s="64">
        <v>1000003488</v>
      </c>
      <c r="E56" s="64" t="s">
        <v>718</v>
      </c>
      <c r="F56" s="66">
        <v>45042</v>
      </c>
      <c r="G56" s="66" t="str">
        <f t="shared" si="0"/>
        <v>Targeted Dealer</v>
      </c>
      <c r="H56" s="66"/>
      <c r="I56" s="67">
        <v>390</v>
      </c>
      <c r="J56" s="67">
        <f t="shared" ca="1" si="1"/>
        <v>8139.6774193548381</v>
      </c>
      <c r="K56" s="96">
        <v>200</v>
      </c>
      <c r="L56" s="68">
        <f t="shared" ca="1" si="2"/>
        <v>-7939.6774193548381</v>
      </c>
      <c r="M56" s="68">
        <f t="shared" ca="1" si="3"/>
        <v>2.4570998295882376</v>
      </c>
      <c r="N56" s="99">
        <v>220</v>
      </c>
      <c r="O56" s="97" t="str">
        <f t="shared" ca="1" si="4"/>
        <v>Nov</v>
      </c>
      <c r="P56" s="96">
        <v>220</v>
      </c>
      <c r="Q56" s="99">
        <f t="shared" si="5"/>
        <v>-20</v>
      </c>
      <c r="R56" s="97">
        <f t="shared" ca="1" si="6"/>
        <v>-9.0909090909090939E-2</v>
      </c>
      <c r="S56" s="99" t="str">
        <f t="shared" ca="1" si="7"/>
        <v>DEGROWTH</v>
      </c>
      <c r="T56" s="100">
        <v>240</v>
      </c>
      <c r="U56" s="100" t="str">
        <f t="shared" ca="1" si="8"/>
        <v>Dec</v>
      </c>
      <c r="V56" s="96">
        <v>240</v>
      </c>
      <c r="W56" s="103">
        <f t="shared" si="9"/>
        <v>-40</v>
      </c>
      <c r="X56" s="102">
        <f t="shared" ca="1" si="10"/>
        <v>-0.16666666666666663</v>
      </c>
      <c r="Y56" s="103" t="str">
        <f t="shared" ca="1" si="11"/>
        <v>DEGROWTH</v>
      </c>
      <c r="Z56" s="24">
        <v>0</v>
      </c>
      <c r="AA56" s="24">
        <f t="shared" si="12"/>
        <v>0</v>
      </c>
      <c r="AB56" s="3">
        <v>1000003488</v>
      </c>
      <c r="AC56" s="3"/>
    </row>
    <row r="57" spans="1:29" ht="14.25" hidden="1" customHeight="1">
      <c r="A57" s="23" t="s">
        <v>133</v>
      </c>
      <c r="B57" s="64" t="s">
        <v>21</v>
      </c>
      <c r="C57" s="64" t="s">
        <v>719</v>
      </c>
      <c r="D57" s="64">
        <v>1000003532</v>
      </c>
      <c r="E57" s="64" t="s">
        <v>720</v>
      </c>
      <c r="F57" s="66">
        <v>45064</v>
      </c>
      <c r="G57" s="66" t="str">
        <f t="shared" si="0"/>
        <v>Targeted Dealer</v>
      </c>
      <c r="H57" s="66"/>
      <c r="I57" s="67">
        <v>80</v>
      </c>
      <c r="J57" s="67">
        <f t="shared" ca="1" si="1"/>
        <v>1669.6774193548388</v>
      </c>
      <c r="K57" s="96">
        <v>100</v>
      </c>
      <c r="L57" s="68">
        <f t="shared" ca="1" si="2"/>
        <v>-1569.6774193548388</v>
      </c>
      <c r="M57" s="68">
        <f t="shared" ca="1" si="3"/>
        <v>5.9891808346213287</v>
      </c>
      <c r="N57" s="99">
        <v>80</v>
      </c>
      <c r="O57" s="97" t="str">
        <f t="shared" ca="1" si="4"/>
        <v>Nov</v>
      </c>
      <c r="P57" s="96">
        <v>80</v>
      </c>
      <c r="Q57" s="99">
        <f t="shared" si="5"/>
        <v>20</v>
      </c>
      <c r="R57" s="97">
        <f t="shared" ca="1" si="6"/>
        <v>0.25</v>
      </c>
      <c r="S57" s="99" t="str">
        <f t="shared" ca="1" si="7"/>
        <v>GROWTH</v>
      </c>
      <c r="T57" s="100">
        <v>80</v>
      </c>
      <c r="U57" s="100" t="str">
        <f t="shared" ca="1" si="8"/>
        <v>Dec</v>
      </c>
      <c r="V57" s="96">
        <v>80</v>
      </c>
      <c r="W57" s="103">
        <f t="shared" si="9"/>
        <v>20</v>
      </c>
      <c r="X57" s="102">
        <f t="shared" ca="1" si="10"/>
        <v>0.25</v>
      </c>
      <c r="Y57" s="103" t="str">
        <f t="shared" ca="1" si="11"/>
        <v>GROWTH</v>
      </c>
      <c r="Z57" s="24">
        <v>0</v>
      </c>
      <c r="AA57" s="24">
        <f t="shared" si="12"/>
        <v>0</v>
      </c>
      <c r="AB57" s="3">
        <v>1000003532</v>
      </c>
      <c r="AC57" s="3"/>
    </row>
    <row r="58" spans="1:29" ht="14.25" hidden="1" customHeight="1">
      <c r="A58" s="23" t="s">
        <v>133</v>
      </c>
      <c r="B58" s="64" t="s">
        <v>21</v>
      </c>
      <c r="C58" s="64" t="s">
        <v>721</v>
      </c>
      <c r="D58" s="64">
        <v>1000003527</v>
      </c>
      <c r="E58" s="64" t="s">
        <v>722</v>
      </c>
      <c r="F58" s="66">
        <v>45065</v>
      </c>
      <c r="G58" s="66" t="str">
        <f t="shared" si="0"/>
        <v>Targeted Dealer</v>
      </c>
      <c r="H58" s="66"/>
      <c r="I58" s="67">
        <v>80</v>
      </c>
      <c r="J58" s="67">
        <f t="shared" ca="1" si="1"/>
        <v>1669.6774193548388</v>
      </c>
      <c r="K58" s="96">
        <v>40</v>
      </c>
      <c r="L58" s="68">
        <f t="shared" ca="1" si="2"/>
        <v>-1629.6774193548388</v>
      </c>
      <c r="M58" s="68">
        <f t="shared" ca="1" si="3"/>
        <v>2.3956723338485313</v>
      </c>
      <c r="N58" s="99">
        <v>60</v>
      </c>
      <c r="O58" s="97" t="str">
        <f t="shared" ca="1" si="4"/>
        <v>Nov</v>
      </c>
      <c r="P58" s="96">
        <v>60</v>
      </c>
      <c r="Q58" s="99">
        <f t="shared" si="5"/>
        <v>-20</v>
      </c>
      <c r="R58" s="97">
        <f t="shared" ca="1" si="6"/>
        <v>-0.33333333333333337</v>
      </c>
      <c r="S58" s="99" t="str">
        <f t="shared" ca="1" si="7"/>
        <v>DEGROWTH</v>
      </c>
      <c r="T58" s="100">
        <v>80</v>
      </c>
      <c r="U58" s="100" t="str">
        <f t="shared" ca="1" si="8"/>
        <v>Dec</v>
      </c>
      <c r="V58" s="96">
        <v>80</v>
      </c>
      <c r="W58" s="103">
        <f t="shared" si="9"/>
        <v>-40</v>
      </c>
      <c r="X58" s="102">
        <f t="shared" ca="1" si="10"/>
        <v>-0.5</v>
      </c>
      <c r="Y58" s="103" t="str">
        <f t="shared" ca="1" si="11"/>
        <v>DEGROWTH</v>
      </c>
      <c r="Z58" s="24">
        <v>0</v>
      </c>
      <c r="AA58" s="24">
        <f t="shared" si="12"/>
        <v>0</v>
      </c>
      <c r="AB58" s="3">
        <v>1000003527</v>
      </c>
      <c r="AC58" s="3"/>
    </row>
    <row r="59" spans="1:29" ht="14.25" hidden="1" customHeight="1">
      <c r="A59" s="23" t="s">
        <v>133</v>
      </c>
      <c r="B59" s="64" t="s">
        <v>21</v>
      </c>
      <c r="C59" s="64" t="s">
        <v>723</v>
      </c>
      <c r="D59" s="64">
        <v>1000003545</v>
      </c>
      <c r="E59" s="64" t="s">
        <v>724</v>
      </c>
      <c r="F59" s="66">
        <v>45070</v>
      </c>
      <c r="G59" s="66" t="str">
        <f t="shared" si="0"/>
        <v>Targeted Dealer</v>
      </c>
      <c r="H59" s="66"/>
      <c r="I59" s="67">
        <v>40</v>
      </c>
      <c r="J59" s="67">
        <f t="shared" ca="1" si="1"/>
        <v>834.83870967741939</v>
      </c>
      <c r="K59" s="96">
        <v>40</v>
      </c>
      <c r="L59" s="68">
        <f t="shared" ca="1" si="2"/>
        <v>-794.83870967741939</v>
      </c>
      <c r="M59" s="68">
        <f t="shared" ca="1" si="3"/>
        <v>4.7913446676970626</v>
      </c>
      <c r="N59" s="99">
        <v>20</v>
      </c>
      <c r="O59" s="97" t="str">
        <f t="shared" ca="1" si="4"/>
        <v>Nov</v>
      </c>
      <c r="P59" s="96">
        <v>20</v>
      </c>
      <c r="Q59" s="99">
        <f t="shared" si="5"/>
        <v>20</v>
      </c>
      <c r="R59" s="97">
        <f t="shared" ca="1" si="6"/>
        <v>1</v>
      </c>
      <c r="S59" s="99" t="str">
        <f t="shared" ca="1" si="7"/>
        <v>GROWTH</v>
      </c>
      <c r="T59" s="100">
        <v>30</v>
      </c>
      <c r="U59" s="100" t="str">
        <f t="shared" ca="1" si="8"/>
        <v>Dec</v>
      </c>
      <c r="V59" s="96">
        <v>30</v>
      </c>
      <c r="W59" s="103">
        <f t="shared" si="9"/>
        <v>10</v>
      </c>
      <c r="X59" s="102">
        <f t="shared" ca="1" si="10"/>
        <v>0.33333333333333326</v>
      </c>
      <c r="Y59" s="103" t="str">
        <f t="shared" ca="1" si="11"/>
        <v>GROWTH</v>
      </c>
      <c r="Z59" s="24">
        <v>0</v>
      </c>
      <c r="AA59" s="24">
        <f t="shared" si="12"/>
        <v>0</v>
      </c>
      <c r="AB59" s="3">
        <v>1000003545</v>
      </c>
      <c r="AC59" s="3"/>
    </row>
    <row r="60" spans="1:29" ht="14.25" hidden="1" customHeight="1">
      <c r="A60" s="23" t="s">
        <v>133</v>
      </c>
      <c r="B60" s="64" t="s">
        <v>21</v>
      </c>
      <c r="C60" s="64" t="s">
        <v>725</v>
      </c>
      <c r="D60" s="64">
        <v>1000003549</v>
      </c>
      <c r="E60" s="64" t="s">
        <v>726</v>
      </c>
      <c r="F60" s="66">
        <v>45071</v>
      </c>
      <c r="G60" s="66" t="str">
        <f t="shared" si="0"/>
        <v>Targeted Dealer</v>
      </c>
      <c r="H60" s="66"/>
      <c r="I60" s="67">
        <v>40</v>
      </c>
      <c r="J60" s="67">
        <f t="shared" ca="1" si="1"/>
        <v>834.83870967741939</v>
      </c>
      <c r="K60" s="96">
        <v>20</v>
      </c>
      <c r="L60" s="68">
        <f t="shared" ca="1" si="2"/>
        <v>-814.83870967741939</v>
      </c>
      <c r="M60" s="68">
        <f t="shared" ca="1" si="3"/>
        <v>2.3956723338485313</v>
      </c>
      <c r="N60" s="99">
        <v>20</v>
      </c>
      <c r="O60" s="97" t="str">
        <f t="shared" ca="1" si="4"/>
        <v>Nov</v>
      </c>
      <c r="P60" s="96">
        <v>20</v>
      </c>
      <c r="Q60" s="99">
        <f t="shared" si="5"/>
        <v>0</v>
      </c>
      <c r="R60" s="97">
        <f t="shared" ca="1" si="6"/>
        <v>0</v>
      </c>
      <c r="S60" s="99" t="str">
        <f t="shared" ca="1" si="7"/>
        <v>GROWTH</v>
      </c>
      <c r="T60" s="100">
        <v>20</v>
      </c>
      <c r="U60" s="100" t="str">
        <f t="shared" ca="1" si="8"/>
        <v>Dec</v>
      </c>
      <c r="V60" s="96">
        <v>20</v>
      </c>
      <c r="W60" s="103">
        <f t="shared" si="9"/>
        <v>0</v>
      </c>
      <c r="X60" s="102">
        <f t="shared" ca="1" si="10"/>
        <v>0</v>
      </c>
      <c r="Y60" s="103" t="str">
        <f t="shared" ca="1" si="11"/>
        <v>GROWTH</v>
      </c>
      <c r="Z60" s="24">
        <v>0</v>
      </c>
      <c r="AA60" s="24">
        <f t="shared" si="12"/>
        <v>0</v>
      </c>
      <c r="AB60" s="3">
        <v>1000003549</v>
      </c>
      <c r="AC60" s="3"/>
    </row>
    <row r="61" spans="1:29" ht="14.25" hidden="1" customHeight="1">
      <c r="A61" s="23" t="s">
        <v>133</v>
      </c>
      <c r="B61" s="64" t="s">
        <v>21</v>
      </c>
      <c r="C61" s="64" t="s">
        <v>727</v>
      </c>
      <c r="D61" s="64">
        <v>1000003596</v>
      </c>
      <c r="E61" s="64" t="s">
        <v>728</v>
      </c>
      <c r="F61" s="66">
        <v>45093</v>
      </c>
      <c r="G61" s="66" t="str">
        <f t="shared" si="0"/>
        <v>Targeted Dealer</v>
      </c>
      <c r="H61" s="66"/>
      <c r="I61" s="67">
        <v>40</v>
      </c>
      <c r="J61" s="67">
        <f t="shared" ca="1" si="1"/>
        <v>834.83870967741939</v>
      </c>
      <c r="K61" s="96">
        <v>20</v>
      </c>
      <c r="L61" s="68">
        <f t="shared" ca="1" si="2"/>
        <v>-814.83870967741939</v>
      </c>
      <c r="M61" s="68">
        <f t="shared" ca="1" si="3"/>
        <v>2.3956723338485313</v>
      </c>
      <c r="N61" s="99">
        <v>40</v>
      </c>
      <c r="O61" s="97" t="str">
        <f t="shared" ca="1" si="4"/>
        <v>Nov</v>
      </c>
      <c r="P61" s="96">
        <v>40</v>
      </c>
      <c r="Q61" s="99">
        <f t="shared" si="5"/>
        <v>-20</v>
      </c>
      <c r="R61" s="97">
        <f t="shared" ca="1" si="6"/>
        <v>-0.5</v>
      </c>
      <c r="S61" s="99" t="str">
        <f t="shared" ca="1" si="7"/>
        <v>DEGROWTH</v>
      </c>
      <c r="T61" s="100">
        <v>40</v>
      </c>
      <c r="U61" s="100" t="str">
        <f t="shared" ca="1" si="8"/>
        <v>Dec</v>
      </c>
      <c r="V61" s="96">
        <v>40</v>
      </c>
      <c r="W61" s="103">
        <f t="shared" si="9"/>
        <v>-20</v>
      </c>
      <c r="X61" s="102">
        <f t="shared" ca="1" si="10"/>
        <v>-0.5</v>
      </c>
      <c r="Y61" s="103" t="str">
        <f t="shared" ca="1" si="11"/>
        <v>DEGROWTH</v>
      </c>
      <c r="Z61" s="24">
        <v>0</v>
      </c>
      <c r="AA61" s="24">
        <f t="shared" si="12"/>
        <v>0</v>
      </c>
      <c r="AB61" s="3">
        <v>1000003596</v>
      </c>
      <c r="AC61" s="3"/>
    </row>
    <row r="62" spans="1:29" ht="14.25" hidden="1" customHeight="1">
      <c r="A62" s="23" t="s">
        <v>133</v>
      </c>
      <c r="B62" s="64" t="s">
        <v>21</v>
      </c>
      <c r="C62" s="64" t="s">
        <v>729</v>
      </c>
      <c r="D62" s="64">
        <v>1000003607</v>
      </c>
      <c r="E62" s="64" t="s">
        <v>730</v>
      </c>
      <c r="F62" s="66">
        <v>45097</v>
      </c>
      <c r="G62" s="66" t="str">
        <f t="shared" si="0"/>
        <v>Targeted Dealer</v>
      </c>
      <c r="H62" s="66"/>
      <c r="I62" s="67">
        <v>40</v>
      </c>
      <c r="J62" s="67">
        <f t="shared" ca="1" si="1"/>
        <v>834.83870967741939</v>
      </c>
      <c r="K62" s="96">
        <v>20</v>
      </c>
      <c r="L62" s="68">
        <f t="shared" ca="1" si="2"/>
        <v>-814.83870967741939</v>
      </c>
      <c r="M62" s="68">
        <f t="shared" ca="1" si="3"/>
        <v>2.3956723338485313</v>
      </c>
      <c r="N62" s="99">
        <v>20</v>
      </c>
      <c r="O62" s="97" t="str">
        <f t="shared" ca="1" si="4"/>
        <v>Nov</v>
      </c>
      <c r="P62" s="96">
        <v>20</v>
      </c>
      <c r="Q62" s="99">
        <f t="shared" si="5"/>
        <v>0</v>
      </c>
      <c r="R62" s="97">
        <f t="shared" ca="1" si="6"/>
        <v>0</v>
      </c>
      <c r="S62" s="99" t="str">
        <f t="shared" ca="1" si="7"/>
        <v>GROWTH</v>
      </c>
      <c r="T62" s="100">
        <v>20</v>
      </c>
      <c r="U62" s="100" t="str">
        <f t="shared" ca="1" si="8"/>
        <v>Dec</v>
      </c>
      <c r="V62" s="96">
        <v>20</v>
      </c>
      <c r="W62" s="103">
        <f t="shared" si="9"/>
        <v>0</v>
      </c>
      <c r="X62" s="102">
        <f t="shared" ca="1" si="10"/>
        <v>0</v>
      </c>
      <c r="Y62" s="103" t="str">
        <f t="shared" ca="1" si="11"/>
        <v>GROWTH</v>
      </c>
      <c r="Z62" s="24">
        <v>0</v>
      </c>
      <c r="AA62" s="24">
        <f t="shared" si="12"/>
        <v>0</v>
      </c>
      <c r="AB62" s="3">
        <v>1000003607</v>
      </c>
      <c r="AC62" s="3"/>
    </row>
    <row r="63" spans="1:29" ht="14.25" hidden="1" customHeight="1">
      <c r="A63" s="23" t="s">
        <v>133</v>
      </c>
      <c r="B63" s="64" t="s">
        <v>21</v>
      </c>
      <c r="C63" s="64" t="s">
        <v>4163</v>
      </c>
      <c r="D63" s="64">
        <v>1000003718</v>
      </c>
      <c r="E63" s="64" t="s">
        <v>4164</v>
      </c>
      <c r="F63" s="66">
        <v>45181</v>
      </c>
      <c r="G63" s="66" t="str">
        <f t="shared" si="0"/>
        <v>Targeted Dealer</v>
      </c>
      <c r="H63" s="66"/>
      <c r="I63" s="67">
        <v>20</v>
      </c>
      <c r="J63" s="67">
        <f t="shared" ca="1" si="1"/>
        <v>417.41935483870969</v>
      </c>
      <c r="K63" s="96">
        <v>0</v>
      </c>
      <c r="L63" s="68">
        <f t="shared" ca="1" si="2"/>
        <v>-417.41935483870969</v>
      </c>
      <c r="M63" s="68">
        <f t="shared" ca="1" si="3"/>
        <v>0</v>
      </c>
      <c r="N63" s="99">
        <v>25</v>
      </c>
      <c r="O63" s="97" t="str">
        <f t="shared" ca="1" si="4"/>
        <v>Nov</v>
      </c>
      <c r="P63" s="96">
        <v>25</v>
      </c>
      <c r="Q63" s="99">
        <f t="shared" si="5"/>
        <v>-25</v>
      </c>
      <c r="R63" s="97">
        <f t="shared" ca="1" si="6"/>
        <v>-1</v>
      </c>
      <c r="S63" s="99" t="str">
        <f t="shared" ca="1" si="7"/>
        <v>DEGROWTH</v>
      </c>
      <c r="T63" s="100">
        <v>0</v>
      </c>
      <c r="U63" s="100" t="str">
        <f t="shared" ca="1" si="8"/>
        <v>Dec</v>
      </c>
      <c r="V63" s="96">
        <v>0</v>
      </c>
      <c r="W63" s="103">
        <f t="shared" si="9"/>
        <v>0</v>
      </c>
      <c r="X63" s="102">
        <f t="shared" ca="1" si="10"/>
        <v>0</v>
      </c>
      <c r="Y63" s="103" t="b">
        <f t="shared" si="11"/>
        <v>0</v>
      </c>
      <c r="Z63" s="24">
        <v>1</v>
      </c>
      <c r="AA63" s="24">
        <f t="shared" si="12"/>
        <v>0</v>
      </c>
      <c r="AB63" s="3">
        <v>1000003718</v>
      </c>
      <c r="AC63" s="3"/>
    </row>
    <row r="64" spans="1:29" ht="14.25" hidden="1" customHeight="1">
      <c r="A64" s="23" t="s">
        <v>133</v>
      </c>
      <c r="B64" s="64" t="s">
        <v>21</v>
      </c>
      <c r="C64" s="64" t="s">
        <v>4201</v>
      </c>
      <c r="D64" s="64">
        <v>1000003764</v>
      </c>
      <c r="E64" s="64" t="s">
        <v>710</v>
      </c>
      <c r="F64" s="66">
        <v>45252</v>
      </c>
      <c r="G64" s="66" t="str">
        <f t="shared" si="0"/>
        <v>Targeted Dealer</v>
      </c>
      <c r="H64" s="66" t="s">
        <v>627</v>
      </c>
      <c r="I64" s="67">
        <v>60</v>
      </c>
      <c r="J64" s="67">
        <f t="shared" ca="1" si="1"/>
        <v>1252.258064516129</v>
      </c>
      <c r="K64" s="96">
        <v>35</v>
      </c>
      <c r="L64" s="68">
        <f t="shared" ca="1" si="2"/>
        <v>-1217.258064516129</v>
      </c>
      <c r="M64" s="68">
        <f t="shared" ca="1" si="3"/>
        <v>2.79495105615662</v>
      </c>
      <c r="N64" s="99">
        <v>35</v>
      </c>
      <c r="O64" s="97" t="str">
        <f t="shared" ca="1" si="4"/>
        <v>Nov</v>
      </c>
      <c r="P64" s="96">
        <v>35</v>
      </c>
      <c r="Q64" s="99">
        <f t="shared" si="5"/>
        <v>0</v>
      </c>
      <c r="R64" s="97">
        <f t="shared" ca="1" si="6"/>
        <v>0</v>
      </c>
      <c r="S64" s="99" t="str">
        <f t="shared" ca="1" si="7"/>
        <v>GROWTH</v>
      </c>
      <c r="T64" s="100">
        <v>60</v>
      </c>
      <c r="U64" s="100" t="str">
        <f t="shared" ca="1" si="8"/>
        <v>Dec</v>
      </c>
      <c r="V64" s="96">
        <v>60</v>
      </c>
      <c r="W64" s="103">
        <f t="shared" si="9"/>
        <v>-25</v>
      </c>
      <c r="X64" s="102">
        <f t="shared" ca="1" si="10"/>
        <v>-0.41666666666666663</v>
      </c>
      <c r="Y64" s="103" t="str">
        <f t="shared" ca="1" si="11"/>
        <v>DEGROWTH</v>
      </c>
      <c r="Z64" s="24">
        <v>0</v>
      </c>
      <c r="AA64" s="24">
        <f t="shared" si="12"/>
        <v>1</v>
      </c>
      <c r="AB64" s="3">
        <v>1000003764</v>
      </c>
      <c r="AC64" s="3"/>
    </row>
    <row r="65" spans="1:29" ht="14.25" hidden="1" customHeight="1">
      <c r="A65" s="23" t="s">
        <v>133</v>
      </c>
      <c r="B65" s="64" t="s">
        <v>21</v>
      </c>
      <c r="C65" s="64" t="s">
        <v>731</v>
      </c>
      <c r="D65" s="64">
        <v>1000003789</v>
      </c>
      <c r="E65" s="64" t="s">
        <v>732</v>
      </c>
      <c r="F65" s="66">
        <v>45278</v>
      </c>
      <c r="G65" s="66" t="str">
        <f t="shared" si="0"/>
        <v>Targeted Dealer</v>
      </c>
      <c r="H65" s="66"/>
      <c r="I65" s="67">
        <v>50</v>
      </c>
      <c r="J65" s="67">
        <f t="shared" ca="1" si="1"/>
        <v>1043.5483870967741</v>
      </c>
      <c r="K65" s="96">
        <v>47.5</v>
      </c>
      <c r="L65" s="68">
        <f t="shared" ca="1" si="2"/>
        <v>-996.04838709677415</v>
      </c>
      <c r="M65" s="68">
        <f t="shared" ca="1" si="3"/>
        <v>4.5517774343122106</v>
      </c>
      <c r="N65" s="99">
        <v>105</v>
      </c>
      <c r="O65" s="97" t="str">
        <f t="shared" ca="1" si="4"/>
        <v>Nov</v>
      </c>
      <c r="P65" s="96">
        <v>105</v>
      </c>
      <c r="Q65" s="99">
        <f t="shared" si="5"/>
        <v>-57.5</v>
      </c>
      <c r="R65" s="97">
        <f t="shared" ca="1" si="6"/>
        <v>-0.54761904761904767</v>
      </c>
      <c r="S65" s="99" t="str">
        <f t="shared" ca="1" si="7"/>
        <v>DEGROWTH</v>
      </c>
      <c r="T65" s="100">
        <v>10</v>
      </c>
      <c r="U65" s="100" t="str">
        <f t="shared" ca="1" si="8"/>
        <v>Dec</v>
      </c>
      <c r="V65" s="96">
        <v>10</v>
      </c>
      <c r="W65" s="103">
        <f t="shared" si="9"/>
        <v>37.5</v>
      </c>
      <c r="X65" s="102">
        <f t="shared" ca="1" si="10"/>
        <v>3.75</v>
      </c>
      <c r="Y65" s="103" t="str">
        <f t="shared" ca="1" si="11"/>
        <v>GROWTH</v>
      </c>
      <c r="Z65" s="24">
        <v>0</v>
      </c>
      <c r="AA65" s="24">
        <f t="shared" si="12"/>
        <v>0</v>
      </c>
      <c r="AB65" s="3">
        <v>1000003789</v>
      </c>
      <c r="AC65" s="3"/>
    </row>
    <row r="66" spans="1:29" ht="14.25" hidden="1" customHeight="1">
      <c r="A66" s="23" t="s">
        <v>133</v>
      </c>
      <c r="B66" s="64" t="s">
        <v>21</v>
      </c>
      <c r="C66" s="64" t="s">
        <v>166</v>
      </c>
      <c r="D66" s="129">
        <v>1000003823</v>
      </c>
      <c r="E66" s="129" t="s">
        <v>167</v>
      </c>
      <c r="F66" s="141">
        <v>45310</v>
      </c>
      <c r="G66" s="66" t="str">
        <f t="shared" si="0"/>
        <v>Targeted Dealer</v>
      </c>
      <c r="H66" s="66"/>
      <c r="I66" s="67">
        <v>40</v>
      </c>
      <c r="J66" s="67">
        <f t="shared" ca="1" si="1"/>
        <v>834.83870967741939</v>
      </c>
      <c r="K66" s="96">
        <v>30</v>
      </c>
      <c r="L66" s="68">
        <f t="shared" ca="1" si="2"/>
        <v>-804.83870967741939</v>
      </c>
      <c r="M66" s="68">
        <f t="shared" ca="1" si="3"/>
        <v>3.5935085007727969</v>
      </c>
      <c r="N66" s="99">
        <v>20</v>
      </c>
      <c r="O66" s="97" t="str">
        <f t="shared" ca="1" si="4"/>
        <v>Nov</v>
      </c>
      <c r="P66" s="96">
        <v>20</v>
      </c>
      <c r="Q66" s="99">
        <f t="shared" si="5"/>
        <v>10</v>
      </c>
      <c r="R66" s="97">
        <f t="shared" ca="1" si="6"/>
        <v>0.5</v>
      </c>
      <c r="S66" s="99" t="str">
        <f t="shared" ca="1" si="7"/>
        <v>GROWTH</v>
      </c>
      <c r="T66" s="100">
        <v>0</v>
      </c>
      <c r="U66" s="100" t="str">
        <f t="shared" ca="1" si="8"/>
        <v>Dec</v>
      </c>
      <c r="V66" s="96">
        <v>0</v>
      </c>
      <c r="W66" s="103">
        <f t="shared" si="9"/>
        <v>30</v>
      </c>
      <c r="X66" s="102">
        <f t="shared" ca="1" si="10"/>
        <v>0</v>
      </c>
      <c r="Y66" s="103" t="b">
        <f t="shared" si="11"/>
        <v>0</v>
      </c>
      <c r="Z66" s="24">
        <v>0</v>
      </c>
      <c r="AA66" s="24">
        <f t="shared" si="12"/>
        <v>0</v>
      </c>
      <c r="AB66" s="3">
        <v>1000003823</v>
      </c>
      <c r="AC66" s="3"/>
    </row>
    <row r="67" spans="1:29" ht="14.25" hidden="1" customHeight="1">
      <c r="A67" s="24" t="s">
        <v>133</v>
      </c>
      <c r="B67" s="125" t="s">
        <v>21</v>
      </c>
      <c r="C67" s="125" t="s">
        <v>733</v>
      </c>
      <c r="D67" s="125">
        <v>1000003840</v>
      </c>
      <c r="E67" s="125" t="s">
        <v>734</v>
      </c>
      <c r="F67" s="142">
        <v>45315</v>
      </c>
      <c r="G67" s="66" t="str">
        <f t="shared" ref="G67:G130" si="13">IF(I67&gt;0,"Targeted Dealer","-")</f>
        <v>Targeted Dealer</v>
      </c>
      <c r="H67" s="66"/>
      <c r="I67" s="67">
        <v>105</v>
      </c>
      <c r="J67" s="67">
        <f t="shared" ref="J67:J130" ca="1" si="14">I67/$J$1*$E$1</f>
        <v>2191.4516129032259</v>
      </c>
      <c r="K67" s="96">
        <v>130</v>
      </c>
      <c r="L67" s="68">
        <f t="shared" ref="L67:L130" ca="1" si="15">K67-J67</f>
        <v>-2061.4516129032259</v>
      </c>
      <c r="M67" s="68">
        <f t="shared" ref="M67:M130" ca="1" si="16">IFERROR((K67/J67%),"-")</f>
        <v>5.9321410171487452</v>
      </c>
      <c r="N67" s="99">
        <v>194.5</v>
      </c>
      <c r="O67" s="97" t="str">
        <f t="shared" ref="O67:O130" ca="1" si="17">IF(F67&lt;=$P$2,"Nov","")</f>
        <v>Nov</v>
      </c>
      <c r="P67" s="96">
        <v>194.5</v>
      </c>
      <c r="Q67" s="99">
        <f t="shared" ref="Q67:Q130" si="18">K67-P67</f>
        <v>-64.5</v>
      </c>
      <c r="R67" s="97">
        <f t="shared" ref="R67:R130" ca="1" si="19">IFERROR(IF(O67="Nov",(K67/P67-1)),0)</f>
        <v>-0.33161953727506421</v>
      </c>
      <c r="S67" s="99" t="str">
        <f t="shared" ref="S67:S130" ca="1" si="20">IF(N67&gt;0,IF(O67="","-",IF(R67&lt;0%,"DEGROWTH","GROWTH")))</f>
        <v>DEGROWTH</v>
      </c>
      <c r="T67" s="100">
        <v>0</v>
      </c>
      <c r="U67" s="100" t="str">
        <f t="shared" ref="U67:U130" ca="1" si="21">IF(F67&lt;=$V$2,"Dec","")</f>
        <v>Dec</v>
      </c>
      <c r="V67" s="96">
        <v>0</v>
      </c>
      <c r="W67" s="103">
        <f t="shared" ref="W67:W130" si="22">K67-V67</f>
        <v>130</v>
      </c>
      <c r="X67" s="102">
        <f t="shared" ref="X67:X130" ca="1" si="23">IFERROR(IF(U67="Dec",(K67/V67-1)),0)</f>
        <v>0</v>
      </c>
      <c r="Y67" s="103" t="b">
        <f t="shared" ref="Y67:Y130" si="24">IF(T67&gt;0,IF(U67="","-",IF(X67&lt;0%,"DEGROWTH","GROWTH")))</f>
        <v>0</v>
      </c>
      <c r="Z67" s="24">
        <v>0</v>
      </c>
      <c r="AA67" s="24">
        <f t="shared" ref="AA67:AA130" si="25">IF(H67&gt;0,1,0)</f>
        <v>0</v>
      </c>
      <c r="AB67" s="3">
        <v>1000003840</v>
      </c>
      <c r="AC67" s="3"/>
    </row>
    <row r="68" spans="1:29" ht="14.25" hidden="1" customHeight="1">
      <c r="A68" s="24" t="s">
        <v>133</v>
      </c>
      <c r="B68" s="125" t="s">
        <v>21</v>
      </c>
      <c r="C68" s="125" t="s">
        <v>3963</v>
      </c>
      <c r="D68" s="125">
        <v>1000003853</v>
      </c>
      <c r="E68" s="125" t="s">
        <v>3964</v>
      </c>
      <c r="F68" s="66">
        <v>45339</v>
      </c>
      <c r="G68" s="66" t="str">
        <f t="shared" si="13"/>
        <v>Targeted Dealer</v>
      </c>
      <c r="H68" s="66" t="s">
        <v>627</v>
      </c>
      <c r="I68" s="67">
        <v>20</v>
      </c>
      <c r="J68" s="67">
        <f t="shared" ca="1" si="14"/>
        <v>417.41935483870969</v>
      </c>
      <c r="K68" s="96">
        <v>5</v>
      </c>
      <c r="L68" s="68">
        <f t="shared" ca="1" si="15"/>
        <v>-412.41935483870969</v>
      </c>
      <c r="M68" s="68">
        <f t="shared" ca="1" si="16"/>
        <v>1.1978361669242656</v>
      </c>
      <c r="N68" s="99">
        <v>10</v>
      </c>
      <c r="O68" s="97" t="str">
        <f t="shared" ca="1" si="17"/>
        <v>Nov</v>
      </c>
      <c r="P68" s="96">
        <v>10</v>
      </c>
      <c r="Q68" s="99">
        <f t="shared" si="18"/>
        <v>-5</v>
      </c>
      <c r="R68" s="97">
        <f t="shared" ca="1" si="19"/>
        <v>-0.5</v>
      </c>
      <c r="S68" s="99" t="str">
        <f t="shared" ca="1" si="20"/>
        <v>DEGROWTH</v>
      </c>
      <c r="T68" s="100">
        <v>0</v>
      </c>
      <c r="U68" s="100" t="str">
        <f t="shared" ca="1" si="21"/>
        <v>Dec</v>
      </c>
      <c r="V68" s="96">
        <v>0</v>
      </c>
      <c r="W68" s="103">
        <f t="shared" si="22"/>
        <v>5</v>
      </c>
      <c r="X68" s="102">
        <f t="shared" ca="1" si="23"/>
        <v>0</v>
      </c>
      <c r="Y68" s="103" t="b">
        <f t="shared" si="24"/>
        <v>0</v>
      </c>
      <c r="Z68" s="24">
        <v>0</v>
      </c>
      <c r="AA68" s="24">
        <f t="shared" si="25"/>
        <v>1</v>
      </c>
      <c r="AB68" s="3">
        <v>1000003853</v>
      </c>
      <c r="AC68" s="3"/>
    </row>
    <row r="69" spans="1:29" ht="14.25" hidden="1" customHeight="1">
      <c r="A69" s="24" t="s">
        <v>133</v>
      </c>
      <c r="B69" s="125" t="s">
        <v>21</v>
      </c>
      <c r="C69" s="125" t="s">
        <v>735</v>
      </c>
      <c r="D69" s="125">
        <v>1000003892</v>
      </c>
      <c r="E69" s="125" t="s">
        <v>736</v>
      </c>
      <c r="F69" s="66">
        <v>45373</v>
      </c>
      <c r="G69" s="66" t="str">
        <f t="shared" si="13"/>
        <v>Targeted Dealer</v>
      </c>
      <c r="H69" s="66"/>
      <c r="I69" s="67">
        <v>30</v>
      </c>
      <c r="J69" s="67">
        <f t="shared" ca="1" si="14"/>
        <v>626.12903225806451</v>
      </c>
      <c r="K69" s="96">
        <v>50</v>
      </c>
      <c r="L69" s="68">
        <f t="shared" ca="1" si="15"/>
        <v>-576.12903225806451</v>
      </c>
      <c r="M69" s="68">
        <f t="shared" ca="1" si="16"/>
        <v>7.9855744461617721</v>
      </c>
      <c r="N69" s="99">
        <v>39.5</v>
      </c>
      <c r="O69" s="97" t="str">
        <f t="shared" ca="1" si="17"/>
        <v>Nov</v>
      </c>
      <c r="P69" s="96">
        <v>39.5</v>
      </c>
      <c r="Q69" s="99">
        <f t="shared" si="18"/>
        <v>10.5</v>
      </c>
      <c r="R69" s="97">
        <f t="shared" ca="1" si="19"/>
        <v>0.26582278481012667</v>
      </c>
      <c r="S69" s="99" t="str">
        <f t="shared" ca="1" si="20"/>
        <v>GROWTH</v>
      </c>
      <c r="T69" s="100">
        <v>0</v>
      </c>
      <c r="U69" s="100" t="str">
        <f t="shared" ca="1" si="21"/>
        <v>Dec</v>
      </c>
      <c r="V69" s="96">
        <v>0</v>
      </c>
      <c r="W69" s="103">
        <f t="shared" si="22"/>
        <v>50</v>
      </c>
      <c r="X69" s="102">
        <f t="shared" ca="1" si="23"/>
        <v>0</v>
      </c>
      <c r="Y69" s="103" t="b">
        <f t="shared" si="24"/>
        <v>0</v>
      </c>
      <c r="Z69" s="24">
        <v>0</v>
      </c>
      <c r="AA69" s="24">
        <f t="shared" si="25"/>
        <v>0</v>
      </c>
      <c r="AB69" s="3">
        <v>1000003892</v>
      </c>
      <c r="AC69" s="3"/>
    </row>
    <row r="70" spans="1:29" ht="14.25" hidden="1" customHeight="1">
      <c r="A70" s="24" t="s">
        <v>133</v>
      </c>
      <c r="B70" s="125" t="s">
        <v>21</v>
      </c>
      <c r="C70" s="125" t="s">
        <v>4343</v>
      </c>
      <c r="D70" s="125">
        <v>1000003903</v>
      </c>
      <c r="E70" s="125" t="s">
        <v>4344</v>
      </c>
      <c r="F70" s="66">
        <v>45388</v>
      </c>
      <c r="G70" s="66" t="str">
        <f t="shared" si="13"/>
        <v>-</v>
      </c>
      <c r="H70" s="66"/>
      <c r="I70" s="67">
        <v>0</v>
      </c>
      <c r="J70" s="67">
        <f t="shared" ca="1" si="14"/>
        <v>0</v>
      </c>
      <c r="K70" s="96">
        <v>0</v>
      </c>
      <c r="L70" s="68">
        <f t="shared" ca="1" si="15"/>
        <v>0</v>
      </c>
      <c r="M70" s="68" t="str">
        <f t="shared" ca="1" si="16"/>
        <v>-</v>
      </c>
      <c r="N70" s="99">
        <v>0</v>
      </c>
      <c r="O70" s="97" t="str">
        <f t="shared" ca="1" si="17"/>
        <v>Nov</v>
      </c>
      <c r="P70" s="96">
        <v>0</v>
      </c>
      <c r="Q70" s="99">
        <f t="shared" si="18"/>
        <v>0</v>
      </c>
      <c r="R70" s="97">
        <f t="shared" ca="1" si="19"/>
        <v>0</v>
      </c>
      <c r="S70" s="99" t="b">
        <f t="shared" si="20"/>
        <v>0</v>
      </c>
      <c r="T70" s="100">
        <v>0</v>
      </c>
      <c r="U70" s="100" t="str">
        <f t="shared" ca="1" si="21"/>
        <v>Dec</v>
      </c>
      <c r="V70" s="96">
        <v>0</v>
      </c>
      <c r="W70" s="103">
        <f t="shared" si="22"/>
        <v>0</v>
      </c>
      <c r="X70" s="102">
        <f t="shared" ca="1" si="23"/>
        <v>0</v>
      </c>
      <c r="Y70" s="103" t="b">
        <f t="shared" si="24"/>
        <v>0</v>
      </c>
      <c r="Z70" s="24">
        <v>1</v>
      </c>
      <c r="AA70" s="24">
        <f t="shared" si="25"/>
        <v>0</v>
      </c>
      <c r="AB70" s="3">
        <v>1000003903</v>
      </c>
      <c r="AC70" s="3"/>
    </row>
    <row r="71" spans="1:29" ht="14.25" hidden="1" customHeight="1">
      <c r="A71" s="24" t="s">
        <v>133</v>
      </c>
      <c r="B71" s="125" t="s">
        <v>21</v>
      </c>
      <c r="C71" s="125" t="s">
        <v>3616</v>
      </c>
      <c r="D71" s="125">
        <v>1000003906</v>
      </c>
      <c r="E71" s="125" t="s">
        <v>3617</v>
      </c>
      <c r="F71" s="66">
        <v>45392</v>
      </c>
      <c r="G71" s="66" t="str">
        <f t="shared" si="13"/>
        <v>-</v>
      </c>
      <c r="H71" s="66"/>
      <c r="I71" s="67">
        <v>0</v>
      </c>
      <c r="J71" s="67">
        <f t="shared" ca="1" si="14"/>
        <v>0</v>
      </c>
      <c r="K71" s="96">
        <v>10</v>
      </c>
      <c r="L71" s="68">
        <f t="shared" ca="1" si="15"/>
        <v>10</v>
      </c>
      <c r="M71" s="68" t="str">
        <f t="shared" ca="1" si="16"/>
        <v>-</v>
      </c>
      <c r="N71" s="99">
        <v>0</v>
      </c>
      <c r="O71" s="97" t="str">
        <f t="shared" ca="1" si="17"/>
        <v>Nov</v>
      </c>
      <c r="P71" s="96">
        <v>0</v>
      </c>
      <c r="Q71" s="99">
        <f t="shared" si="18"/>
        <v>10</v>
      </c>
      <c r="R71" s="97">
        <f t="shared" ca="1" si="19"/>
        <v>0</v>
      </c>
      <c r="S71" s="99" t="b">
        <f t="shared" si="20"/>
        <v>0</v>
      </c>
      <c r="T71" s="100">
        <v>0</v>
      </c>
      <c r="U71" s="100" t="str">
        <f t="shared" ca="1" si="21"/>
        <v>Dec</v>
      </c>
      <c r="V71" s="96">
        <v>0</v>
      </c>
      <c r="W71" s="103">
        <f t="shared" si="22"/>
        <v>10</v>
      </c>
      <c r="X71" s="102">
        <f t="shared" ca="1" si="23"/>
        <v>0</v>
      </c>
      <c r="Y71" s="103" t="b">
        <f t="shared" si="24"/>
        <v>0</v>
      </c>
      <c r="Z71" s="24">
        <v>0</v>
      </c>
      <c r="AA71" s="24">
        <f t="shared" si="25"/>
        <v>0</v>
      </c>
      <c r="AB71" s="3">
        <v>1000003906</v>
      </c>
      <c r="AC71" s="3"/>
    </row>
    <row r="72" spans="1:29" ht="14.25" hidden="1" customHeight="1">
      <c r="A72" s="24" t="s">
        <v>133</v>
      </c>
      <c r="B72" s="125" t="s">
        <v>21</v>
      </c>
      <c r="C72" s="125" t="s">
        <v>737</v>
      </c>
      <c r="D72" s="125">
        <v>1000003942</v>
      </c>
      <c r="E72" s="125" t="s">
        <v>738</v>
      </c>
      <c r="F72" s="66">
        <v>45421</v>
      </c>
      <c r="G72" s="66" t="str">
        <f t="shared" si="13"/>
        <v>Targeted Dealer</v>
      </c>
      <c r="H72" s="66"/>
      <c r="I72" s="67">
        <v>70</v>
      </c>
      <c r="J72" s="67">
        <f t="shared" ca="1" si="14"/>
        <v>1460.9677419354839</v>
      </c>
      <c r="K72" s="96">
        <v>60</v>
      </c>
      <c r="L72" s="68">
        <f t="shared" ca="1" si="15"/>
        <v>-1400.9677419354839</v>
      </c>
      <c r="M72" s="68">
        <f t="shared" ca="1" si="16"/>
        <v>4.1068668580260548</v>
      </c>
      <c r="N72" s="99">
        <v>70</v>
      </c>
      <c r="O72" s="97" t="str">
        <f t="shared" ca="1" si="17"/>
        <v>Nov</v>
      </c>
      <c r="P72" s="96">
        <v>70</v>
      </c>
      <c r="Q72" s="99">
        <f t="shared" si="18"/>
        <v>-10</v>
      </c>
      <c r="R72" s="97">
        <f t="shared" ca="1" si="19"/>
        <v>-0.1428571428571429</v>
      </c>
      <c r="S72" s="99" t="str">
        <f t="shared" ca="1" si="20"/>
        <v>DEGROWTH</v>
      </c>
      <c r="T72" s="100">
        <v>0</v>
      </c>
      <c r="U72" s="100" t="str">
        <f t="shared" ca="1" si="21"/>
        <v>Dec</v>
      </c>
      <c r="V72" s="96">
        <v>0</v>
      </c>
      <c r="W72" s="103">
        <f t="shared" si="22"/>
        <v>60</v>
      </c>
      <c r="X72" s="102">
        <f t="shared" ca="1" si="23"/>
        <v>0</v>
      </c>
      <c r="Y72" s="103" t="b">
        <f t="shared" si="24"/>
        <v>0</v>
      </c>
      <c r="Z72" s="24">
        <v>0</v>
      </c>
      <c r="AA72" s="24">
        <f t="shared" si="25"/>
        <v>0</v>
      </c>
      <c r="AB72" s="3">
        <v>1000003942</v>
      </c>
      <c r="AC72" s="3"/>
    </row>
    <row r="73" spans="1:29" ht="14.25" hidden="1" customHeight="1">
      <c r="A73" s="24" t="s">
        <v>133</v>
      </c>
      <c r="B73" s="125" t="s">
        <v>21</v>
      </c>
      <c r="C73" s="125" t="s">
        <v>168</v>
      </c>
      <c r="D73" s="125">
        <v>1000003948</v>
      </c>
      <c r="E73" s="125" t="s">
        <v>169</v>
      </c>
      <c r="F73" s="66">
        <v>45422</v>
      </c>
      <c r="G73" s="66" t="str">
        <f t="shared" si="13"/>
        <v>Targeted Dealer</v>
      </c>
      <c r="H73" s="66" t="s">
        <v>627</v>
      </c>
      <c r="I73" s="67">
        <v>140</v>
      </c>
      <c r="J73" s="67">
        <f t="shared" ca="1" si="14"/>
        <v>2921.9354838709678</v>
      </c>
      <c r="K73" s="96">
        <v>188</v>
      </c>
      <c r="L73" s="68">
        <f t="shared" ca="1" si="15"/>
        <v>-2733.9354838709678</v>
      </c>
      <c r="M73" s="68">
        <f t="shared" ca="1" si="16"/>
        <v>6.4340914109074854</v>
      </c>
      <c r="N73" s="99">
        <v>195</v>
      </c>
      <c r="O73" s="97" t="str">
        <f t="shared" ca="1" si="17"/>
        <v>Nov</v>
      </c>
      <c r="P73" s="96">
        <v>195</v>
      </c>
      <c r="Q73" s="99">
        <f t="shared" si="18"/>
        <v>-7</v>
      </c>
      <c r="R73" s="97">
        <f t="shared" ca="1" si="19"/>
        <v>-3.5897435897435881E-2</v>
      </c>
      <c r="S73" s="99" t="str">
        <f t="shared" ca="1" si="20"/>
        <v>DEGROWTH</v>
      </c>
      <c r="T73" s="100">
        <v>0</v>
      </c>
      <c r="U73" s="100" t="str">
        <f t="shared" ca="1" si="21"/>
        <v>Dec</v>
      </c>
      <c r="V73" s="96">
        <v>0</v>
      </c>
      <c r="W73" s="103">
        <f t="shared" si="22"/>
        <v>188</v>
      </c>
      <c r="X73" s="102">
        <f t="shared" ca="1" si="23"/>
        <v>0</v>
      </c>
      <c r="Y73" s="103" t="b">
        <f t="shared" si="24"/>
        <v>0</v>
      </c>
      <c r="Z73" s="24">
        <v>0</v>
      </c>
      <c r="AA73" s="24">
        <f t="shared" si="25"/>
        <v>1</v>
      </c>
      <c r="AB73" s="3">
        <v>1000003948</v>
      </c>
      <c r="AC73" s="3"/>
    </row>
    <row r="74" spans="1:29" ht="14.25" hidden="1" customHeight="1">
      <c r="A74" s="24" t="s">
        <v>133</v>
      </c>
      <c r="B74" s="125" t="s">
        <v>21</v>
      </c>
      <c r="C74" s="125" t="s">
        <v>739</v>
      </c>
      <c r="D74" s="125">
        <v>1000003973</v>
      </c>
      <c r="E74" s="125" t="s">
        <v>740</v>
      </c>
      <c r="F74" s="66">
        <v>45430</v>
      </c>
      <c r="G74" s="66" t="str">
        <f t="shared" si="13"/>
        <v>Targeted Dealer</v>
      </c>
      <c r="H74" s="66"/>
      <c r="I74" s="67">
        <v>100</v>
      </c>
      <c r="J74" s="67">
        <f t="shared" ca="1" si="14"/>
        <v>2087.0967741935483</v>
      </c>
      <c r="K74" s="96">
        <v>90</v>
      </c>
      <c r="L74" s="68">
        <f t="shared" ca="1" si="15"/>
        <v>-1997.0967741935483</v>
      </c>
      <c r="M74" s="68">
        <f t="shared" ca="1" si="16"/>
        <v>4.3122102009273569</v>
      </c>
      <c r="N74" s="99">
        <v>109.5</v>
      </c>
      <c r="O74" s="97" t="str">
        <f t="shared" ca="1" si="17"/>
        <v>Nov</v>
      </c>
      <c r="P74" s="96">
        <v>109.5</v>
      </c>
      <c r="Q74" s="99">
        <f t="shared" si="18"/>
        <v>-19.5</v>
      </c>
      <c r="R74" s="97">
        <f t="shared" ca="1" si="19"/>
        <v>-0.17808219178082196</v>
      </c>
      <c r="S74" s="99" t="str">
        <f t="shared" ca="1" si="20"/>
        <v>DEGROWTH</v>
      </c>
      <c r="T74" s="100">
        <v>0</v>
      </c>
      <c r="U74" s="100" t="str">
        <f t="shared" ca="1" si="21"/>
        <v>Dec</v>
      </c>
      <c r="V74" s="96">
        <v>0</v>
      </c>
      <c r="W74" s="103">
        <f t="shared" si="22"/>
        <v>90</v>
      </c>
      <c r="X74" s="102">
        <f t="shared" ca="1" si="23"/>
        <v>0</v>
      </c>
      <c r="Y74" s="103" t="b">
        <f t="shared" si="24"/>
        <v>0</v>
      </c>
      <c r="Z74" s="24">
        <v>0</v>
      </c>
      <c r="AA74" s="24">
        <f t="shared" si="25"/>
        <v>0</v>
      </c>
      <c r="AB74" s="3">
        <v>1000003973</v>
      </c>
      <c r="AC74" s="3"/>
    </row>
    <row r="75" spans="1:29" ht="14.25" hidden="1" customHeight="1">
      <c r="A75" s="24" t="s">
        <v>133</v>
      </c>
      <c r="B75" s="125" t="s">
        <v>21</v>
      </c>
      <c r="C75" s="125" t="s">
        <v>741</v>
      </c>
      <c r="D75" s="125">
        <v>1000003966</v>
      </c>
      <c r="E75" s="125" t="s">
        <v>742</v>
      </c>
      <c r="F75" s="66">
        <v>45433</v>
      </c>
      <c r="G75" s="66" t="str">
        <f t="shared" si="13"/>
        <v>Targeted Dealer</v>
      </c>
      <c r="H75" s="66"/>
      <c r="I75" s="67">
        <v>40</v>
      </c>
      <c r="J75" s="67">
        <f t="shared" ca="1" si="14"/>
        <v>834.83870967741939</v>
      </c>
      <c r="K75" s="96">
        <v>40</v>
      </c>
      <c r="L75" s="68">
        <f t="shared" ca="1" si="15"/>
        <v>-794.83870967741939</v>
      </c>
      <c r="M75" s="68">
        <f t="shared" ca="1" si="16"/>
        <v>4.7913446676970626</v>
      </c>
      <c r="N75" s="99">
        <v>40</v>
      </c>
      <c r="O75" s="97" t="str">
        <f t="shared" ca="1" si="17"/>
        <v>Nov</v>
      </c>
      <c r="P75" s="96">
        <v>40</v>
      </c>
      <c r="Q75" s="99">
        <f t="shared" si="18"/>
        <v>0</v>
      </c>
      <c r="R75" s="97">
        <f t="shared" ca="1" si="19"/>
        <v>0</v>
      </c>
      <c r="S75" s="99" t="str">
        <f t="shared" ca="1" si="20"/>
        <v>GROWTH</v>
      </c>
      <c r="T75" s="100">
        <v>0</v>
      </c>
      <c r="U75" s="100" t="str">
        <f t="shared" ca="1" si="21"/>
        <v>Dec</v>
      </c>
      <c r="V75" s="96">
        <v>0</v>
      </c>
      <c r="W75" s="103">
        <f t="shared" si="22"/>
        <v>40</v>
      </c>
      <c r="X75" s="102">
        <f t="shared" ca="1" si="23"/>
        <v>0</v>
      </c>
      <c r="Y75" s="103" t="b">
        <f t="shared" si="24"/>
        <v>0</v>
      </c>
      <c r="Z75" s="24">
        <v>0</v>
      </c>
      <c r="AA75" s="24">
        <f t="shared" si="25"/>
        <v>0</v>
      </c>
      <c r="AB75" s="3">
        <v>1000003966</v>
      </c>
      <c r="AC75" s="3"/>
    </row>
    <row r="76" spans="1:29" ht="14.25" hidden="1" customHeight="1">
      <c r="A76" s="24" t="s">
        <v>133</v>
      </c>
      <c r="B76" s="125" t="s">
        <v>21</v>
      </c>
      <c r="C76" s="125" t="s">
        <v>743</v>
      </c>
      <c r="D76" s="125">
        <v>1000004002</v>
      </c>
      <c r="E76" s="125" t="s">
        <v>744</v>
      </c>
      <c r="F76" s="66">
        <v>45450</v>
      </c>
      <c r="G76" s="66" t="str">
        <f t="shared" si="13"/>
        <v>Targeted Dealer</v>
      </c>
      <c r="H76" s="66"/>
      <c r="I76" s="67">
        <v>40</v>
      </c>
      <c r="J76" s="67">
        <f t="shared" ca="1" si="14"/>
        <v>834.83870967741939</v>
      </c>
      <c r="K76" s="96">
        <v>65</v>
      </c>
      <c r="L76" s="68">
        <f t="shared" ca="1" si="15"/>
        <v>-769.83870967741939</v>
      </c>
      <c r="M76" s="68">
        <f t="shared" ca="1" si="16"/>
        <v>7.7859350850077274</v>
      </c>
      <c r="N76" s="99">
        <v>49</v>
      </c>
      <c r="O76" s="97" t="str">
        <f t="shared" ca="1" si="17"/>
        <v>Nov</v>
      </c>
      <c r="P76" s="96">
        <v>49</v>
      </c>
      <c r="Q76" s="99">
        <f t="shared" si="18"/>
        <v>16</v>
      </c>
      <c r="R76" s="97">
        <f t="shared" ca="1" si="19"/>
        <v>0.32653061224489788</v>
      </c>
      <c r="S76" s="99" t="str">
        <f t="shared" ca="1" si="20"/>
        <v>GROWTH</v>
      </c>
      <c r="T76" s="100">
        <v>0</v>
      </c>
      <c r="U76" s="100" t="str">
        <f t="shared" ca="1" si="21"/>
        <v>Dec</v>
      </c>
      <c r="V76" s="96">
        <v>0</v>
      </c>
      <c r="W76" s="103">
        <f t="shared" si="22"/>
        <v>65</v>
      </c>
      <c r="X76" s="102">
        <f t="shared" ca="1" si="23"/>
        <v>0</v>
      </c>
      <c r="Y76" s="103" t="b">
        <f t="shared" si="24"/>
        <v>0</v>
      </c>
      <c r="Z76" s="24">
        <v>0</v>
      </c>
      <c r="AA76" s="24">
        <f t="shared" si="25"/>
        <v>0</v>
      </c>
      <c r="AB76" s="3">
        <v>1000004002</v>
      </c>
      <c r="AC76" s="3"/>
    </row>
    <row r="77" spans="1:29" ht="14.25" hidden="1" customHeight="1">
      <c r="A77" s="24" t="s">
        <v>133</v>
      </c>
      <c r="B77" s="125" t="s">
        <v>21</v>
      </c>
      <c r="C77" s="125" t="s">
        <v>745</v>
      </c>
      <c r="D77" s="125">
        <v>1000004044</v>
      </c>
      <c r="E77" s="125" t="s">
        <v>746</v>
      </c>
      <c r="F77" s="66">
        <v>45490</v>
      </c>
      <c r="G77" s="66" t="str">
        <f t="shared" si="13"/>
        <v>Targeted Dealer</v>
      </c>
      <c r="H77" s="24"/>
      <c r="I77" s="67">
        <v>25</v>
      </c>
      <c r="J77" s="67">
        <f t="shared" ca="1" si="14"/>
        <v>521.77419354838707</v>
      </c>
      <c r="K77" s="96">
        <v>50.5</v>
      </c>
      <c r="L77" s="68">
        <f t="shared" ca="1" si="15"/>
        <v>-471.27419354838707</v>
      </c>
      <c r="M77" s="68">
        <f t="shared" ca="1" si="16"/>
        <v>9.6785162287480677</v>
      </c>
      <c r="N77" s="99">
        <v>42.5</v>
      </c>
      <c r="O77" s="97" t="str">
        <f t="shared" ca="1" si="17"/>
        <v>Nov</v>
      </c>
      <c r="P77" s="96">
        <v>42.5</v>
      </c>
      <c r="Q77" s="99">
        <f t="shared" si="18"/>
        <v>8</v>
      </c>
      <c r="R77" s="97">
        <f t="shared" ca="1" si="19"/>
        <v>0.18823529411764706</v>
      </c>
      <c r="S77" s="99" t="str">
        <f t="shared" ca="1" si="20"/>
        <v>GROWTH</v>
      </c>
      <c r="T77" s="100">
        <v>0</v>
      </c>
      <c r="U77" s="100" t="str">
        <f t="shared" ca="1" si="21"/>
        <v>Dec</v>
      </c>
      <c r="V77" s="96">
        <v>0</v>
      </c>
      <c r="W77" s="103">
        <f t="shared" si="22"/>
        <v>50.5</v>
      </c>
      <c r="X77" s="102">
        <f t="shared" ca="1" si="23"/>
        <v>0</v>
      </c>
      <c r="Y77" s="103" t="b">
        <f t="shared" si="24"/>
        <v>0</v>
      </c>
      <c r="Z77" s="24">
        <v>0</v>
      </c>
      <c r="AA77" s="24">
        <f t="shared" si="25"/>
        <v>0</v>
      </c>
      <c r="AB77" s="3">
        <v>1000004044</v>
      </c>
      <c r="AC77" s="3"/>
    </row>
    <row r="78" spans="1:29" ht="14.25" hidden="1" customHeight="1">
      <c r="A78" s="24" t="s">
        <v>133</v>
      </c>
      <c r="B78" s="125" t="s">
        <v>21</v>
      </c>
      <c r="C78" s="125" t="s">
        <v>747</v>
      </c>
      <c r="D78" s="125">
        <v>1000004043</v>
      </c>
      <c r="E78" s="125" t="s">
        <v>748</v>
      </c>
      <c r="F78" s="66">
        <v>45490</v>
      </c>
      <c r="G78" s="66" t="str">
        <f t="shared" si="13"/>
        <v>Targeted Dealer</v>
      </c>
      <c r="H78" s="24"/>
      <c r="I78" s="67">
        <v>25</v>
      </c>
      <c r="J78" s="67">
        <f t="shared" ca="1" si="14"/>
        <v>521.77419354838707</v>
      </c>
      <c r="K78" s="96">
        <v>26</v>
      </c>
      <c r="L78" s="68">
        <f t="shared" ca="1" si="15"/>
        <v>-495.77419354838707</v>
      </c>
      <c r="M78" s="68">
        <f t="shared" ca="1" si="16"/>
        <v>4.9829984544049459</v>
      </c>
      <c r="N78" s="99">
        <v>22.5</v>
      </c>
      <c r="O78" s="97" t="str">
        <f t="shared" ca="1" si="17"/>
        <v>Nov</v>
      </c>
      <c r="P78" s="96">
        <v>22.5</v>
      </c>
      <c r="Q78" s="99">
        <f t="shared" si="18"/>
        <v>3.5</v>
      </c>
      <c r="R78" s="97">
        <f t="shared" ca="1" si="19"/>
        <v>0.15555555555555545</v>
      </c>
      <c r="S78" s="99" t="str">
        <f t="shared" ca="1" si="20"/>
        <v>GROWTH</v>
      </c>
      <c r="T78" s="100">
        <v>0</v>
      </c>
      <c r="U78" s="100" t="str">
        <f t="shared" ca="1" si="21"/>
        <v>Dec</v>
      </c>
      <c r="V78" s="96">
        <v>0</v>
      </c>
      <c r="W78" s="103">
        <f t="shared" si="22"/>
        <v>26</v>
      </c>
      <c r="X78" s="102">
        <f t="shared" ca="1" si="23"/>
        <v>0</v>
      </c>
      <c r="Y78" s="103" t="b">
        <f t="shared" si="24"/>
        <v>0</v>
      </c>
      <c r="Z78" s="24">
        <v>0</v>
      </c>
      <c r="AA78" s="24">
        <f t="shared" si="25"/>
        <v>0</v>
      </c>
      <c r="AB78" s="3">
        <v>1000004043</v>
      </c>
      <c r="AC78" s="3"/>
    </row>
    <row r="79" spans="1:29" ht="14.25" hidden="1" customHeight="1">
      <c r="A79" s="24" t="s">
        <v>133</v>
      </c>
      <c r="B79" s="125" t="s">
        <v>21</v>
      </c>
      <c r="C79" s="125" t="s">
        <v>4345</v>
      </c>
      <c r="D79" s="125">
        <v>1000004045</v>
      </c>
      <c r="E79" s="125" t="s">
        <v>4346</v>
      </c>
      <c r="F79" s="66">
        <v>45490</v>
      </c>
      <c r="G79" s="66" t="str">
        <f t="shared" si="13"/>
        <v>-</v>
      </c>
      <c r="H79" s="24"/>
      <c r="I79" s="67">
        <v>0</v>
      </c>
      <c r="J79" s="67">
        <f t="shared" ca="1" si="14"/>
        <v>0</v>
      </c>
      <c r="K79" s="96">
        <v>0</v>
      </c>
      <c r="L79" s="68">
        <f t="shared" ca="1" si="15"/>
        <v>0</v>
      </c>
      <c r="M79" s="68" t="str">
        <f t="shared" ca="1" si="16"/>
        <v>-</v>
      </c>
      <c r="N79" s="99">
        <v>0</v>
      </c>
      <c r="O79" s="97" t="str">
        <f t="shared" ca="1" si="17"/>
        <v>Nov</v>
      </c>
      <c r="P79" s="96">
        <v>0</v>
      </c>
      <c r="Q79" s="99">
        <f t="shared" si="18"/>
        <v>0</v>
      </c>
      <c r="R79" s="97">
        <f t="shared" ca="1" si="19"/>
        <v>0</v>
      </c>
      <c r="S79" s="99" t="b">
        <f t="shared" si="20"/>
        <v>0</v>
      </c>
      <c r="T79" s="100">
        <v>0</v>
      </c>
      <c r="U79" s="100" t="str">
        <f t="shared" ca="1" si="21"/>
        <v>Dec</v>
      </c>
      <c r="V79" s="96">
        <v>0</v>
      </c>
      <c r="W79" s="103">
        <f t="shared" si="22"/>
        <v>0</v>
      </c>
      <c r="X79" s="102">
        <f t="shared" ca="1" si="23"/>
        <v>0</v>
      </c>
      <c r="Y79" s="103" t="b">
        <f t="shared" si="24"/>
        <v>0</v>
      </c>
      <c r="Z79" s="24">
        <v>1</v>
      </c>
      <c r="AA79" s="24">
        <f t="shared" si="25"/>
        <v>0</v>
      </c>
      <c r="AB79" s="3">
        <v>1000004045</v>
      </c>
      <c r="AC79" s="3"/>
    </row>
    <row r="80" spans="1:29" ht="14.25" hidden="1" customHeight="1">
      <c r="A80" s="24" t="s">
        <v>133</v>
      </c>
      <c r="B80" s="125" t="s">
        <v>21</v>
      </c>
      <c r="C80" s="125" t="s">
        <v>3965</v>
      </c>
      <c r="D80" s="125">
        <v>1000004051</v>
      </c>
      <c r="E80" s="125" t="s">
        <v>3966</v>
      </c>
      <c r="F80" s="66">
        <v>45495</v>
      </c>
      <c r="G80" s="66" t="str">
        <f t="shared" si="13"/>
        <v>Targeted Dealer</v>
      </c>
      <c r="H80" s="24"/>
      <c r="I80" s="67">
        <v>25</v>
      </c>
      <c r="J80" s="67">
        <f t="shared" ca="1" si="14"/>
        <v>521.77419354838707</v>
      </c>
      <c r="K80" s="96">
        <v>0</v>
      </c>
      <c r="L80" s="68">
        <f t="shared" ca="1" si="15"/>
        <v>-521.77419354838707</v>
      </c>
      <c r="M80" s="68">
        <f t="shared" ca="1" si="16"/>
        <v>0</v>
      </c>
      <c r="N80" s="99">
        <v>0</v>
      </c>
      <c r="O80" s="97" t="str">
        <f t="shared" ca="1" si="17"/>
        <v>Nov</v>
      </c>
      <c r="P80" s="96">
        <v>0</v>
      </c>
      <c r="Q80" s="99">
        <f t="shared" si="18"/>
        <v>0</v>
      </c>
      <c r="R80" s="97">
        <f t="shared" ca="1" si="19"/>
        <v>0</v>
      </c>
      <c r="S80" s="99" t="b">
        <f t="shared" si="20"/>
        <v>0</v>
      </c>
      <c r="T80" s="100">
        <v>0</v>
      </c>
      <c r="U80" s="100" t="str">
        <f t="shared" ca="1" si="21"/>
        <v>Dec</v>
      </c>
      <c r="V80" s="96">
        <v>0</v>
      </c>
      <c r="W80" s="103">
        <f t="shared" si="22"/>
        <v>0</v>
      </c>
      <c r="X80" s="102">
        <f t="shared" ca="1" si="23"/>
        <v>0</v>
      </c>
      <c r="Y80" s="103" t="b">
        <f t="shared" si="24"/>
        <v>0</v>
      </c>
      <c r="Z80" s="24">
        <v>1</v>
      </c>
      <c r="AA80" s="24">
        <f t="shared" si="25"/>
        <v>0</v>
      </c>
      <c r="AB80" s="3">
        <v>1000004051</v>
      </c>
      <c r="AC80" s="3"/>
    </row>
    <row r="81" spans="1:29" ht="14.25" hidden="1" customHeight="1">
      <c r="A81" s="24" t="s">
        <v>133</v>
      </c>
      <c r="B81" s="125" t="s">
        <v>21</v>
      </c>
      <c r="C81" s="125" t="s">
        <v>3967</v>
      </c>
      <c r="D81" s="125">
        <v>1000004096</v>
      </c>
      <c r="E81" s="125" t="s">
        <v>3968</v>
      </c>
      <c r="F81" s="66">
        <v>45531</v>
      </c>
      <c r="G81" s="66" t="str">
        <f t="shared" si="13"/>
        <v>Targeted Dealer</v>
      </c>
      <c r="H81" s="24"/>
      <c r="I81" s="67">
        <v>40</v>
      </c>
      <c r="J81" s="67">
        <f t="shared" ca="1" si="14"/>
        <v>834.83870967741939</v>
      </c>
      <c r="K81" s="96">
        <v>30</v>
      </c>
      <c r="L81" s="68">
        <f t="shared" ca="1" si="15"/>
        <v>-804.83870967741939</v>
      </c>
      <c r="M81" s="68">
        <f t="shared" ca="1" si="16"/>
        <v>3.5935085007727969</v>
      </c>
      <c r="N81" s="99">
        <v>30</v>
      </c>
      <c r="O81" s="97" t="str">
        <f t="shared" ca="1" si="17"/>
        <v>Nov</v>
      </c>
      <c r="P81" s="96">
        <v>30</v>
      </c>
      <c r="Q81" s="99">
        <f t="shared" si="18"/>
        <v>0</v>
      </c>
      <c r="R81" s="97">
        <f t="shared" ca="1" si="19"/>
        <v>0</v>
      </c>
      <c r="S81" s="99" t="str">
        <f t="shared" ca="1" si="20"/>
        <v>GROWTH</v>
      </c>
      <c r="T81" s="100">
        <v>0</v>
      </c>
      <c r="U81" s="100" t="str">
        <f t="shared" ca="1" si="21"/>
        <v>Dec</v>
      </c>
      <c r="V81" s="96">
        <v>0</v>
      </c>
      <c r="W81" s="103">
        <f t="shared" si="22"/>
        <v>30</v>
      </c>
      <c r="X81" s="102">
        <f t="shared" ca="1" si="23"/>
        <v>0</v>
      </c>
      <c r="Y81" s="103" t="b">
        <f t="shared" si="24"/>
        <v>0</v>
      </c>
      <c r="Z81" s="24">
        <v>0</v>
      </c>
      <c r="AA81" s="24">
        <f t="shared" si="25"/>
        <v>0</v>
      </c>
      <c r="AB81" s="3">
        <v>1000004096</v>
      </c>
      <c r="AC81" s="3"/>
    </row>
    <row r="82" spans="1:29" ht="14.25" hidden="1" customHeight="1">
      <c r="A82" s="24" t="s">
        <v>133</v>
      </c>
      <c r="B82" s="125" t="s">
        <v>21</v>
      </c>
      <c r="C82" s="125" t="s">
        <v>749</v>
      </c>
      <c r="D82" s="125">
        <v>1000004099</v>
      </c>
      <c r="E82" s="125" t="s">
        <v>750</v>
      </c>
      <c r="F82" s="66">
        <v>45532</v>
      </c>
      <c r="G82" s="66" t="str">
        <f t="shared" si="13"/>
        <v>Targeted Dealer</v>
      </c>
      <c r="H82" s="24"/>
      <c r="I82" s="67">
        <v>40</v>
      </c>
      <c r="J82" s="67">
        <f t="shared" ca="1" si="14"/>
        <v>834.83870967741939</v>
      </c>
      <c r="K82" s="96">
        <v>20</v>
      </c>
      <c r="L82" s="68">
        <f t="shared" ca="1" si="15"/>
        <v>-814.83870967741939</v>
      </c>
      <c r="M82" s="68">
        <f t="shared" ca="1" si="16"/>
        <v>2.3956723338485313</v>
      </c>
      <c r="N82" s="99">
        <v>40</v>
      </c>
      <c r="O82" s="97" t="str">
        <f t="shared" ca="1" si="17"/>
        <v>Nov</v>
      </c>
      <c r="P82" s="96">
        <v>40</v>
      </c>
      <c r="Q82" s="99">
        <f t="shared" si="18"/>
        <v>-20</v>
      </c>
      <c r="R82" s="97">
        <f t="shared" ca="1" si="19"/>
        <v>-0.5</v>
      </c>
      <c r="S82" s="99" t="str">
        <f t="shared" ca="1" si="20"/>
        <v>DEGROWTH</v>
      </c>
      <c r="T82" s="100">
        <v>0</v>
      </c>
      <c r="U82" s="100" t="str">
        <f t="shared" ca="1" si="21"/>
        <v>Dec</v>
      </c>
      <c r="V82" s="96">
        <v>0</v>
      </c>
      <c r="W82" s="103">
        <f t="shared" si="22"/>
        <v>20</v>
      </c>
      <c r="X82" s="102">
        <f t="shared" ca="1" si="23"/>
        <v>0</v>
      </c>
      <c r="Y82" s="103" t="b">
        <f t="shared" si="24"/>
        <v>0</v>
      </c>
      <c r="Z82" s="24">
        <v>0</v>
      </c>
      <c r="AA82" s="24">
        <f t="shared" si="25"/>
        <v>0</v>
      </c>
      <c r="AB82" s="3">
        <v>1000004099</v>
      </c>
      <c r="AC82" s="3"/>
    </row>
    <row r="83" spans="1:29" ht="14.25" hidden="1" customHeight="1">
      <c r="A83" s="23" t="s">
        <v>133</v>
      </c>
      <c r="B83" s="64" t="s">
        <v>144</v>
      </c>
      <c r="C83" s="64" t="s">
        <v>751</v>
      </c>
      <c r="D83" s="64">
        <v>1000000618</v>
      </c>
      <c r="E83" s="65" t="s">
        <v>752</v>
      </c>
      <c r="F83" s="66">
        <v>41135</v>
      </c>
      <c r="G83" s="66" t="str">
        <f t="shared" si="13"/>
        <v>Targeted Dealer</v>
      </c>
      <c r="H83" s="66" t="s">
        <v>627</v>
      </c>
      <c r="I83" s="67">
        <v>860</v>
      </c>
      <c r="J83" s="67">
        <f t="shared" ca="1" si="14"/>
        <v>17949.032258064515</v>
      </c>
      <c r="K83" s="96">
        <v>679.5</v>
      </c>
      <c r="L83" s="68">
        <f t="shared" ca="1" si="15"/>
        <v>-17269.532258064515</v>
      </c>
      <c r="M83" s="68">
        <f t="shared" ca="1" si="16"/>
        <v>3.7857194205815756</v>
      </c>
      <c r="N83" s="99">
        <v>733</v>
      </c>
      <c r="O83" s="97" t="str">
        <f t="shared" ca="1" si="17"/>
        <v>Nov</v>
      </c>
      <c r="P83" s="96">
        <v>733</v>
      </c>
      <c r="Q83" s="99">
        <f t="shared" si="18"/>
        <v>-53.5</v>
      </c>
      <c r="R83" s="97">
        <f t="shared" ca="1" si="19"/>
        <v>-7.2987721691677998E-2</v>
      </c>
      <c r="S83" s="99" t="str">
        <f t="shared" ca="1" si="20"/>
        <v>DEGROWTH</v>
      </c>
      <c r="T83" s="100">
        <v>700</v>
      </c>
      <c r="U83" s="100" t="str">
        <f t="shared" ca="1" si="21"/>
        <v>Dec</v>
      </c>
      <c r="V83" s="96">
        <v>700</v>
      </c>
      <c r="W83" s="103">
        <f t="shared" si="22"/>
        <v>-20.5</v>
      </c>
      <c r="X83" s="102">
        <f t="shared" ca="1" si="23"/>
        <v>-2.9285714285714248E-2</v>
      </c>
      <c r="Y83" s="103" t="str">
        <f t="shared" ca="1" si="24"/>
        <v>DEGROWTH</v>
      </c>
      <c r="Z83" s="24">
        <v>0</v>
      </c>
      <c r="AA83" s="24">
        <f t="shared" si="25"/>
        <v>1</v>
      </c>
      <c r="AB83" s="3">
        <v>1000000618</v>
      </c>
      <c r="AC83" s="3"/>
    </row>
    <row r="84" spans="1:29" ht="14.25" hidden="1" customHeight="1">
      <c r="A84" s="23" t="s">
        <v>133</v>
      </c>
      <c r="B84" s="64" t="s">
        <v>144</v>
      </c>
      <c r="C84" s="64" t="s">
        <v>4311</v>
      </c>
      <c r="D84" s="64">
        <v>1000000617</v>
      </c>
      <c r="E84" s="65" t="s">
        <v>4312</v>
      </c>
      <c r="F84" s="66">
        <v>41545</v>
      </c>
      <c r="G84" s="66" t="str">
        <f t="shared" si="13"/>
        <v>Targeted Dealer</v>
      </c>
      <c r="H84" s="66" t="s">
        <v>627</v>
      </c>
      <c r="I84" s="67">
        <v>420</v>
      </c>
      <c r="J84" s="67">
        <f t="shared" ca="1" si="14"/>
        <v>8765.8064516129034</v>
      </c>
      <c r="K84" s="96">
        <v>340</v>
      </c>
      <c r="L84" s="68">
        <f t="shared" ca="1" si="15"/>
        <v>-8425.8064516129034</v>
      </c>
      <c r="M84" s="68">
        <f t="shared" ca="1" si="16"/>
        <v>3.8787075881357183</v>
      </c>
      <c r="N84" s="99">
        <v>343</v>
      </c>
      <c r="O84" s="97" t="str">
        <f t="shared" ca="1" si="17"/>
        <v>Nov</v>
      </c>
      <c r="P84" s="96">
        <v>343</v>
      </c>
      <c r="Q84" s="99">
        <f t="shared" si="18"/>
        <v>-3</v>
      </c>
      <c r="R84" s="97">
        <f t="shared" ca="1" si="19"/>
        <v>-8.7463556851311575E-3</v>
      </c>
      <c r="S84" s="99" t="str">
        <f t="shared" ca="1" si="20"/>
        <v>DEGROWTH</v>
      </c>
      <c r="T84" s="100">
        <v>399</v>
      </c>
      <c r="U84" s="100" t="str">
        <f t="shared" ca="1" si="21"/>
        <v>Dec</v>
      </c>
      <c r="V84" s="96">
        <v>399</v>
      </c>
      <c r="W84" s="103">
        <f t="shared" si="22"/>
        <v>-59</v>
      </c>
      <c r="X84" s="102">
        <f t="shared" ca="1" si="23"/>
        <v>-0.14786967418546371</v>
      </c>
      <c r="Y84" s="103" t="str">
        <f t="shared" ca="1" si="24"/>
        <v>DEGROWTH</v>
      </c>
      <c r="Z84" s="24">
        <v>0</v>
      </c>
      <c r="AA84" s="24">
        <f t="shared" si="25"/>
        <v>1</v>
      </c>
      <c r="AB84" s="3">
        <v>1000000617</v>
      </c>
      <c r="AC84" s="3"/>
    </row>
    <row r="85" spans="1:29" ht="14.25" hidden="1" customHeight="1">
      <c r="A85" s="23" t="s">
        <v>133</v>
      </c>
      <c r="B85" s="64" t="s">
        <v>144</v>
      </c>
      <c r="C85" s="64" t="s">
        <v>753</v>
      </c>
      <c r="D85" s="64">
        <v>1000000615</v>
      </c>
      <c r="E85" s="65" t="s">
        <v>754</v>
      </c>
      <c r="F85" s="66">
        <v>42044</v>
      </c>
      <c r="G85" s="66" t="str">
        <f t="shared" si="13"/>
        <v>Targeted Dealer</v>
      </c>
      <c r="H85" s="66" t="s">
        <v>627</v>
      </c>
      <c r="I85" s="67">
        <v>25</v>
      </c>
      <c r="J85" s="67">
        <f t="shared" ca="1" si="14"/>
        <v>521.77419354838707</v>
      </c>
      <c r="K85" s="96">
        <v>22</v>
      </c>
      <c r="L85" s="68">
        <f t="shared" ca="1" si="15"/>
        <v>-499.77419354838707</v>
      </c>
      <c r="M85" s="68">
        <f t="shared" ca="1" si="16"/>
        <v>4.2163833075734161</v>
      </c>
      <c r="N85" s="99">
        <v>50</v>
      </c>
      <c r="O85" s="97" t="str">
        <f t="shared" ca="1" si="17"/>
        <v>Nov</v>
      </c>
      <c r="P85" s="96">
        <v>50</v>
      </c>
      <c r="Q85" s="99">
        <f t="shared" si="18"/>
        <v>-28</v>
      </c>
      <c r="R85" s="97">
        <f t="shared" ca="1" si="19"/>
        <v>-0.56000000000000005</v>
      </c>
      <c r="S85" s="99" t="str">
        <f t="shared" ca="1" si="20"/>
        <v>DEGROWTH</v>
      </c>
      <c r="T85" s="100">
        <v>100</v>
      </c>
      <c r="U85" s="100" t="str">
        <f t="shared" ca="1" si="21"/>
        <v>Dec</v>
      </c>
      <c r="V85" s="96">
        <v>100</v>
      </c>
      <c r="W85" s="103">
        <f t="shared" si="22"/>
        <v>-78</v>
      </c>
      <c r="X85" s="102">
        <f t="shared" ca="1" si="23"/>
        <v>-0.78</v>
      </c>
      <c r="Y85" s="103" t="str">
        <f t="shared" ca="1" si="24"/>
        <v>DEGROWTH</v>
      </c>
      <c r="Z85" s="24">
        <v>0</v>
      </c>
      <c r="AA85" s="24">
        <f t="shared" si="25"/>
        <v>1</v>
      </c>
      <c r="AB85" s="3">
        <v>1000000615</v>
      </c>
      <c r="AC85" s="3"/>
    </row>
    <row r="86" spans="1:29" ht="14.25" hidden="1" customHeight="1">
      <c r="A86" s="23" t="s">
        <v>133</v>
      </c>
      <c r="B86" s="64" t="s">
        <v>144</v>
      </c>
      <c r="C86" s="64" t="s">
        <v>755</v>
      </c>
      <c r="D86" s="64">
        <v>1000000616</v>
      </c>
      <c r="E86" s="65" t="s">
        <v>756</v>
      </c>
      <c r="F86" s="66">
        <v>42254</v>
      </c>
      <c r="G86" s="66" t="str">
        <f t="shared" si="13"/>
        <v>Targeted Dealer</v>
      </c>
      <c r="H86" s="66"/>
      <c r="I86" s="67">
        <v>50</v>
      </c>
      <c r="J86" s="67">
        <f t="shared" ca="1" si="14"/>
        <v>1043.5483870967741</v>
      </c>
      <c r="K86" s="96">
        <v>75</v>
      </c>
      <c r="L86" s="68">
        <f t="shared" ca="1" si="15"/>
        <v>-968.54838709677415</v>
      </c>
      <c r="M86" s="68">
        <f t="shared" ca="1" si="16"/>
        <v>7.1870170015455948</v>
      </c>
      <c r="N86" s="99">
        <v>50</v>
      </c>
      <c r="O86" s="97" t="str">
        <f t="shared" ca="1" si="17"/>
        <v>Nov</v>
      </c>
      <c r="P86" s="96">
        <v>50</v>
      </c>
      <c r="Q86" s="99">
        <f t="shared" si="18"/>
        <v>25</v>
      </c>
      <c r="R86" s="97">
        <f t="shared" ca="1" si="19"/>
        <v>0.5</v>
      </c>
      <c r="S86" s="99" t="str">
        <f t="shared" ca="1" si="20"/>
        <v>GROWTH</v>
      </c>
      <c r="T86" s="100">
        <v>24.5</v>
      </c>
      <c r="U86" s="100" t="str">
        <f t="shared" ca="1" si="21"/>
        <v>Dec</v>
      </c>
      <c r="V86" s="96">
        <v>24.5</v>
      </c>
      <c r="W86" s="103">
        <f t="shared" si="22"/>
        <v>50.5</v>
      </c>
      <c r="X86" s="102">
        <f t="shared" ca="1" si="23"/>
        <v>2.0612244897959182</v>
      </c>
      <c r="Y86" s="103" t="str">
        <f t="shared" ca="1" si="24"/>
        <v>GROWTH</v>
      </c>
      <c r="Z86" s="24">
        <v>0</v>
      </c>
      <c r="AA86" s="24">
        <f t="shared" si="25"/>
        <v>0</v>
      </c>
      <c r="AB86" s="3">
        <v>1000000616</v>
      </c>
      <c r="AC86" s="3"/>
    </row>
    <row r="87" spans="1:29" ht="14.25" hidden="1" customHeight="1">
      <c r="A87" s="23" t="s">
        <v>133</v>
      </c>
      <c r="B87" s="64" t="s">
        <v>144</v>
      </c>
      <c r="C87" s="64" t="s">
        <v>757</v>
      </c>
      <c r="D87" s="64">
        <v>1000001007</v>
      </c>
      <c r="E87" s="65" t="s">
        <v>758</v>
      </c>
      <c r="F87" s="66">
        <v>43832</v>
      </c>
      <c r="G87" s="66" t="str">
        <f t="shared" si="13"/>
        <v>Targeted Dealer</v>
      </c>
      <c r="H87" s="66" t="s">
        <v>627</v>
      </c>
      <c r="I87" s="67">
        <v>355</v>
      </c>
      <c r="J87" s="67">
        <f t="shared" ca="1" si="14"/>
        <v>7409.1935483870966</v>
      </c>
      <c r="K87" s="96">
        <v>291</v>
      </c>
      <c r="L87" s="68">
        <f t="shared" ca="1" si="15"/>
        <v>-7118.1935483870966</v>
      </c>
      <c r="M87" s="68">
        <f t="shared" ca="1" si="16"/>
        <v>3.9275529529573112</v>
      </c>
      <c r="N87" s="99">
        <v>356</v>
      </c>
      <c r="O87" s="97" t="str">
        <f t="shared" ca="1" si="17"/>
        <v>Nov</v>
      </c>
      <c r="P87" s="96">
        <v>356</v>
      </c>
      <c r="Q87" s="99">
        <f t="shared" si="18"/>
        <v>-65</v>
      </c>
      <c r="R87" s="97">
        <f t="shared" ca="1" si="19"/>
        <v>-0.18258426966292129</v>
      </c>
      <c r="S87" s="99" t="str">
        <f t="shared" ca="1" si="20"/>
        <v>DEGROWTH</v>
      </c>
      <c r="T87" s="100">
        <v>299.5</v>
      </c>
      <c r="U87" s="100" t="str">
        <f t="shared" ca="1" si="21"/>
        <v>Dec</v>
      </c>
      <c r="V87" s="96">
        <v>299.5</v>
      </c>
      <c r="W87" s="103">
        <f t="shared" si="22"/>
        <v>-8.5</v>
      </c>
      <c r="X87" s="102">
        <f t="shared" ca="1" si="23"/>
        <v>-2.8380634390651083E-2</v>
      </c>
      <c r="Y87" s="103" t="str">
        <f t="shared" ca="1" si="24"/>
        <v>DEGROWTH</v>
      </c>
      <c r="Z87" s="24">
        <v>0</v>
      </c>
      <c r="AA87" s="24">
        <f t="shared" si="25"/>
        <v>1</v>
      </c>
      <c r="AB87" s="3">
        <v>1000001007</v>
      </c>
      <c r="AC87" s="3"/>
    </row>
    <row r="88" spans="1:29" ht="14.25" hidden="1" customHeight="1">
      <c r="A88" s="23" t="s">
        <v>133</v>
      </c>
      <c r="B88" s="64" t="s">
        <v>144</v>
      </c>
      <c r="C88" s="64" t="s">
        <v>759</v>
      </c>
      <c r="D88" s="64">
        <v>1000001008</v>
      </c>
      <c r="E88" s="65" t="s">
        <v>760</v>
      </c>
      <c r="F88" s="66">
        <v>43832</v>
      </c>
      <c r="G88" s="66" t="str">
        <f t="shared" si="13"/>
        <v>Targeted Dealer</v>
      </c>
      <c r="H88" s="66" t="s">
        <v>627</v>
      </c>
      <c r="I88" s="67">
        <v>375</v>
      </c>
      <c r="J88" s="67">
        <f t="shared" ca="1" si="14"/>
        <v>7826.6129032258068</v>
      </c>
      <c r="K88" s="96">
        <v>367.5</v>
      </c>
      <c r="L88" s="68">
        <f t="shared" ca="1" si="15"/>
        <v>-7459.1129032258068</v>
      </c>
      <c r="M88" s="68">
        <f t="shared" ca="1" si="16"/>
        <v>4.6955177743431218</v>
      </c>
      <c r="N88" s="99">
        <v>269</v>
      </c>
      <c r="O88" s="97" t="str">
        <f t="shared" ca="1" si="17"/>
        <v>Nov</v>
      </c>
      <c r="P88" s="96">
        <v>269</v>
      </c>
      <c r="Q88" s="99">
        <f t="shared" si="18"/>
        <v>98.5</v>
      </c>
      <c r="R88" s="97">
        <f t="shared" ca="1" si="19"/>
        <v>0.36617100371747213</v>
      </c>
      <c r="S88" s="99" t="str">
        <f t="shared" ca="1" si="20"/>
        <v>GROWTH</v>
      </c>
      <c r="T88" s="100">
        <v>280</v>
      </c>
      <c r="U88" s="100" t="str">
        <f t="shared" ca="1" si="21"/>
        <v>Dec</v>
      </c>
      <c r="V88" s="96">
        <v>280</v>
      </c>
      <c r="W88" s="103">
        <f t="shared" si="22"/>
        <v>87.5</v>
      </c>
      <c r="X88" s="102">
        <f t="shared" ca="1" si="23"/>
        <v>0.3125</v>
      </c>
      <c r="Y88" s="103" t="str">
        <f t="shared" ca="1" si="24"/>
        <v>GROWTH</v>
      </c>
      <c r="Z88" s="24">
        <v>0</v>
      </c>
      <c r="AA88" s="24">
        <f t="shared" si="25"/>
        <v>1</v>
      </c>
      <c r="AB88" s="3">
        <v>1000001008</v>
      </c>
      <c r="AC88" s="3"/>
    </row>
    <row r="89" spans="1:29" ht="14.25" hidden="1" customHeight="1">
      <c r="A89" s="23" t="s">
        <v>133</v>
      </c>
      <c r="B89" s="64" t="s">
        <v>144</v>
      </c>
      <c r="C89" s="64" t="s">
        <v>761</v>
      </c>
      <c r="D89" s="64">
        <v>1000000652</v>
      </c>
      <c r="E89" s="65" t="s">
        <v>762</v>
      </c>
      <c r="F89" s="66">
        <v>43906</v>
      </c>
      <c r="G89" s="66" t="str">
        <f t="shared" si="13"/>
        <v>Targeted Dealer</v>
      </c>
      <c r="H89" s="66"/>
      <c r="I89" s="67">
        <v>40</v>
      </c>
      <c r="J89" s="67">
        <f t="shared" ca="1" si="14"/>
        <v>834.83870967741939</v>
      </c>
      <c r="K89" s="96">
        <v>40</v>
      </c>
      <c r="L89" s="68">
        <f t="shared" ca="1" si="15"/>
        <v>-794.83870967741939</v>
      </c>
      <c r="M89" s="68">
        <f t="shared" ca="1" si="16"/>
        <v>4.7913446676970626</v>
      </c>
      <c r="N89" s="99">
        <v>62</v>
      </c>
      <c r="O89" s="97" t="str">
        <f t="shared" ca="1" si="17"/>
        <v>Nov</v>
      </c>
      <c r="P89" s="96">
        <v>62</v>
      </c>
      <c r="Q89" s="99">
        <f t="shared" si="18"/>
        <v>-22</v>
      </c>
      <c r="R89" s="97">
        <f t="shared" ca="1" si="19"/>
        <v>-0.35483870967741937</v>
      </c>
      <c r="S89" s="99" t="str">
        <f t="shared" ca="1" si="20"/>
        <v>DEGROWTH</v>
      </c>
      <c r="T89" s="100">
        <v>0</v>
      </c>
      <c r="U89" s="100" t="str">
        <f t="shared" ca="1" si="21"/>
        <v>Dec</v>
      </c>
      <c r="V89" s="96">
        <v>0</v>
      </c>
      <c r="W89" s="103">
        <f t="shared" si="22"/>
        <v>40</v>
      </c>
      <c r="X89" s="102">
        <f t="shared" ca="1" si="23"/>
        <v>0</v>
      </c>
      <c r="Y89" s="103" t="b">
        <f t="shared" si="24"/>
        <v>0</v>
      </c>
      <c r="Z89" s="24">
        <v>0</v>
      </c>
      <c r="AA89" s="24">
        <f t="shared" si="25"/>
        <v>0</v>
      </c>
      <c r="AB89" s="3">
        <v>1000000652</v>
      </c>
      <c r="AC89" s="3"/>
    </row>
    <row r="90" spans="1:29" ht="14.25" hidden="1" customHeight="1">
      <c r="A90" s="23" t="s">
        <v>133</v>
      </c>
      <c r="B90" s="64" t="s">
        <v>144</v>
      </c>
      <c r="C90" s="64" t="s">
        <v>763</v>
      </c>
      <c r="D90" s="64">
        <v>1000001006</v>
      </c>
      <c r="E90" s="65" t="s">
        <v>764</v>
      </c>
      <c r="F90" s="66">
        <v>44459</v>
      </c>
      <c r="G90" s="66" t="str">
        <f t="shared" si="13"/>
        <v>Targeted Dealer</v>
      </c>
      <c r="H90" s="66"/>
      <c r="I90" s="67">
        <v>75</v>
      </c>
      <c r="J90" s="67">
        <f t="shared" ca="1" si="14"/>
        <v>1565.3225806451612</v>
      </c>
      <c r="K90" s="96">
        <v>80</v>
      </c>
      <c r="L90" s="68">
        <f t="shared" ca="1" si="15"/>
        <v>-1485.3225806451612</v>
      </c>
      <c r="M90" s="68">
        <f t="shared" ca="1" si="16"/>
        <v>5.1107676455435342</v>
      </c>
      <c r="N90" s="99">
        <v>75</v>
      </c>
      <c r="O90" s="97" t="str">
        <f t="shared" ca="1" si="17"/>
        <v>Nov</v>
      </c>
      <c r="P90" s="96">
        <v>75</v>
      </c>
      <c r="Q90" s="99">
        <f t="shared" si="18"/>
        <v>5</v>
      </c>
      <c r="R90" s="97">
        <f t="shared" ca="1" si="19"/>
        <v>6.6666666666666652E-2</v>
      </c>
      <c r="S90" s="99" t="str">
        <f t="shared" ca="1" si="20"/>
        <v>GROWTH</v>
      </c>
      <c r="T90" s="100">
        <v>75</v>
      </c>
      <c r="U90" s="100" t="str">
        <f t="shared" ca="1" si="21"/>
        <v>Dec</v>
      </c>
      <c r="V90" s="96">
        <v>75</v>
      </c>
      <c r="W90" s="103">
        <f t="shared" si="22"/>
        <v>5</v>
      </c>
      <c r="X90" s="102">
        <f t="shared" ca="1" si="23"/>
        <v>6.6666666666666652E-2</v>
      </c>
      <c r="Y90" s="103" t="str">
        <f t="shared" ca="1" si="24"/>
        <v>GROWTH</v>
      </c>
      <c r="Z90" s="24">
        <v>0</v>
      </c>
      <c r="AA90" s="24">
        <f t="shared" si="25"/>
        <v>0</v>
      </c>
      <c r="AB90" s="3">
        <v>1000001006</v>
      </c>
      <c r="AC90" s="3"/>
    </row>
    <row r="91" spans="1:29" ht="14.25" hidden="1" customHeight="1">
      <c r="A91" s="23" t="s">
        <v>133</v>
      </c>
      <c r="B91" s="64" t="s">
        <v>144</v>
      </c>
      <c r="C91" s="64" t="s">
        <v>765</v>
      </c>
      <c r="D91" s="64">
        <v>1000002620</v>
      </c>
      <c r="E91" s="65" t="s">
        <v>766</v>
      </c>
      <c r="F91" s="66">
        <v>44628</v>
      </c>
      <c r="G91" s="66" t="str">
        <f t="shared" si="13"/>
        <v>Targeted Dealer</v>
      </c>
      <c r="H91" s="66" t="s">
        <v>627</v>
      </c>
      <c r="I91" s="67">
        <v>165</v>
      </c>
      <c r="J91" s="67">
        <f t="shared" ca="1" si="14"/>
        <v>3443.7096774193546</v>
      </c>
      <c r="K91" s="96">
        <v>175</v>
      </c>
      <c r="L91" s="68">
        <f t="shared" ca="1" si="15"/>
        <v>-3268.7096774193546</v>
      </c>
      <c r="M91" s="68">
        <f t="shared" ca="1" si="16"/>
        <v>5.0817291930120367</v>
      </c>
      <c r="N91" s="99">
        <v>175</v>
      </c>
      <c r="O91" s="97" t="str">
        <f t="shared" ca="1" si="17"/>
        <v>Nov</v>
      </c>
      <c r="P91" s="96">
        <v>175</v>
      </c>
      <c r="Q91" s="99">
        <f t="shared" si="18"/>
        <v>0</v>
      </c>
      <c r="R91" s="97">
        <f t="shared" ca="1" si="19"/>
        <v>0</v>
      </c>
      <c r="S91" s="99" t="str">
        <f t="shared" ca="1" si="20"/>
        <v>GROWTH</v>
      </c>
      <c r="T91" s="100">
        <v>150</v>
      </c>
      <c r="U91" s="100" t="str">
        <f t="shared" ca="1" si="21"/>
        <v>Dec</v>
      </c>
      <c r="V91" s="96">
        <v>150</v>
      </c>
      <c r="W91" s="103">
        <f t="shared" si="22"/>
        <v>25</v>
      </c>
      <c r="X91" s="102">
        <f t="shared" ca="1" si="23"/>
        <v>0.16666666666666674</v>
      </c>
      <c r="Y91" s="103" t="str">
        <f t="shared" ca="1" si="24"/>
        <v>GROWTH</v>
      </c>
      <c r="Z91" s="24">
        <v>0</v>
      </c>
      <c r="AA91" s="24">
        <f t="shared" si="25"/>
        <v>1</v>
      </c>
      <c r="AB91" s="3">
        <v>1000002620</v>
      </c>
      <c r="AC91" s="3"/>
    </row>
    <row r="92" spans="1:29" ht="14.25" hidden="1" customHeight="1">
      <c r="A92" s="23" t="s">
        <v>133</v>
      </c>
      <c r="B92" s="64" t="s">
        <v>144</v>
      </c>
      <c r="C92" s="64" t="s">
        <v>767</v>
      </c>
      <c r="D92" s="64">
        <v>1000003164</v>
      </c>
      <c r="E92" s="64" t="s">
        <v>768</v>
      </c>
      <c r="F92" s="66">
        <v>44916</v>
      </c>
      <c r="G92" s="66" t="str">
        <f t="shared" si="13"/>
        <v>Targeted Dealer</v>
      </c>
      <c r="H92" s="66"/>
      <c r="I92" s="67">
        <v>110</v>
      </c>
      <c r="J92" s="67">
        <f t="shared" ca="1" si="14"/>
        <v>2295.8064516129034</v>
      </c>
      <c r="K92" s="96">
        <v>288</v>
      </c>
      <c r="L92" s="68">
        <f t="shared" ca="1" si="15"/>
        <v>-2007.8064516129034</v>
      </c>
      <c r="M92" s="68">
        <f t="shared" ca="1" si="16"/>
        <v>12.544611493606855</v>
      </c>
      <c r="N92" s="99">
        <v>182</v>
      </c>
      <c r="O92" s="97" t="str">
        <f t="shared" ca="1" si="17"/>
        <v>Nov</v>
      </c>
      <c r="P92" s="96">
        <v>182</v>
      </c>
      <c r="Q92" s="99">
        <f t="shared" si="18"/>
        <v>106</v>
      </c>
      <c r="R92" s="97">
        <f t="shared" ca="1" si="19"/>
        <v>0.58241758241758235</v>
      </c>
      <c r="S92" s="99" t="str">
        <f t="shared" ca="1" si="20"/>
        <v>GROWTH</v>
      </c>
      <c r="T92" s="100">
        <v>70</v>
      </c>
      <c r="U92" s="100" t="str">
        <f t="shared" ca="1" si="21"/>
        <v>Dec</v>
      </c>
      <c r="V92" s="96">
        <v>70</v>
      </c>
      <c r="W92" s="103">
        <f t="shared" si="22"/>
        <v>218</v>
      </c>
      <c r="X92" s="102">
        <f t="shared" ca="1" si="23"/>
        <v>3.1142857142857139</v>
      </c>
      <c r="Y92" s="103" t="str">
        <f t="shared" ca="1" si="24"/>
        <v>GROWTH</v>
      </c>
      <c r="Z92" s="24">
        <v>0</v>
      </c>
      <c r="AA92" s="24">
        <f t="shared" si="25"/>
        <v>0</v>
      </c>
      <c r="AB92" s="3">
        <v>1000003164</v>
      </c>
      <c r="AC92" s="3"/>
    </row>
    <row r="93" spans="1:29" ht="14.25" hidden="1" customHeight="1">
      <c r="A93" s="23" t="s">
        <v>133</v>
      </c>
      <c r="B93" s="64" t="s">
        <v>144</v>
      </c>
      <c r="C93" s="64" t="s">
        <v>4318</v>
      </c>
      <c r="D93" s="64">
        <v>1000003475</v>
      </c>
      <c r="E93" s="64" t="s">
        <v>2929</v>
      </c>
      <c r="F93" s="66">
        <v>45033</v>
      </c>
      <c r="G93" s="66" t="str">
        <f t="shared" si="13"/>
        <v>-</v>
      </c>
      <c r="H93" s="66"/>
      <c r="I93" s="67">
        <v>0</v>
      </c>
      <c r="J93" s="67">
        <f t="shared" ca="1" si="14"/>
        <v>0</v>
      </c>
      <c r="K93" s="96">
        <v>0</v>
      </c>
      <c r="L93" s="68">
        <f t="shared" ca="1" si="15"/>
        <v>0</v>
      </c>
      <c r="M93" s="68" t="str">
        <f t="shared" ca="1" si="16"/>
        <v>-</v>
      </c>
      <c r="N93" s="99">
        <v>0</v>
      </c>
      <c r="O93" s="97" t="str">
        <f t="shared" ca="1" si="17"/>
        <v>Nov</v>
      </c>
      <c r="P93" s="96">
        <v>0</v>
      </c>
      <c r="Q93" s="99">
        <f t="shared" si="18"/>
        <v>0</v>
      </c>
      <c r="R93" s="97">
        <f t="shared" ca="1" si="19"/>
        <v>0</v>
      </c>
      <c r="S93" s="99" t="b">
        <f t="shared" si="20"/>
        <v>0</v>
      </c>
      <c r="T93" s="100">
        <v>99.5</v>
      </c>
      <c r="U93" s="100" t="str">
        <f t="shared" ca="1" si="21"/>
        <v>Dec</v>
      </c>
      <c r="V93" s="96">
        <v>99.5</v>
      </c>
      <c r="W93" s="103">
        <f t="shared" si="22"/>
        <v>-99.5</v>
      </c>
      <c r="X93" s="102">
        <f t="shared" ca="1" si="23"/>
        <v>-1</v>
      </c>
      <c r="Y93" s="103" t="str">
        <f t="shared" ca="1" si="24"/>
        <v>DEGROWTH</v>
      </c>
      <c r="Z93" s="24">
        <v>1</v>
      </c>
      <c r="AA93" s="24">
        <f t="shared" si="25"/>
        <v>0</v>
      </c>
      <c r="AB93" s="3">
        <v>1000003475</v>
      </c>
      <c r="AC93" s="3"/>
    </row>
    <row r="94" spans="1:29" ht="14.25" hidden="1" customHeight="1">
      <c r="A94" s="24" t="s">
        <v>133</v>
      </c>
      <c r="B94" s="125" t="s">
        <v>26</v>
      </c>
      <c r="C94" s="125" t="s">
        <v>769</v>
      </c>
      <c r="D94" s="125">
        <v>1000004006</v>
      </c>
      <c r="E94" s="125" t="s">
        <v>770</v>
      </c>
      <c r="F94" s="66">
        <v>45456</v>
      </c>
      <c r="G94" s="66" t="str">
        <f t="shared" si="13"/>
        <v>Targeted Dealer</v>
      </c>
      <c r="H94" s="24"/>
      <c r="I94" s="67">
        <v>75</v>
      </c>
      <c r="J94" s="67">
        <f t="shared" ca="1" si="14"/>
        <v>1565.3225806451612</v>
      </c>
      <c r="K94" s="96">
        <v>58</v>
      </c>
      <c r="L94" s="68">
        <f t="shared" ca="1" si="15"/>
        <v>-1507.3225806451612</v>
      </c>
      <c r="M94" s="68">
        <f t="shared" ca="1" si="16"/>
        <v>3.7053065430190624</v>
      </c>
      <c r="N94" s="99">
        <v>54.5</v>
      </c>
      <c r="O94" s="97" t="str">
        <f t="shared" ca="1" si="17"/>
        <v>Nov</v>
      </c>
      <c r="P94" s="96">
        <v>54.5</v>
      </c>
      <c r="Q94" s="99">
        <f t="shared" si="18"/>
        <v>3.5</v>
      </c>
      <c r="R94" s="97">
        <f t="shared" ca="1" si="19"/>
        <v>6.4220183486238591E-2</v>
      </c>
      <c r="S94" s="99" t="str">
        <f t="shared" ca="1" si="20"/>
        <v>GROWTH</v>
      </c>
      <c r="T94" s="100">
        <v>0</v>
      </c>
      <c r="U94" s="100" t="str">
        <f t="shared" ca="1" si="21"/>
        <v>Dec</v>
      </c>
      <c r="V94" s="96">
        <v>0</v>
      </c>
      <c r="W94" s="103">
        <f t="shared" si="22"/>
        <v>58</v>
      </c>
      <c r="X94" s="102">
        <f t="shared" ca="1" si="23"/>
        <v>0</v>
      </c>
      <c r="Y94" s="103" t="b">
        <f t="shared" si="24"/>
        <v>0</v>
      </c>
      <c r="Z94" s="24">
        <v>0</v>
      </c>
      <c r="AA94" s="24">
        <f t="shared" si="25"/>
        <v>0</v>
      </c>
      <c r="AB94" s="3">
        <v>1000004006</v>
      </c>
      <c r="AC94" s="3"/>
    </row>
    <row r="95" spans="1:29" ht="14.25" hidden="1" customHeight="1">
      <c r="A95" s="24" t="s">
        <v>133</v>
      </c>
      <c r="B95" s="125" t="s">
        <v>26</v>
      </c>
      <c r="C95" s="125" t="s">
        <v>771</v>
      </c>
      <c r="D95" s="126">
        <v>1000004090</v>
      </c>
      <c r="E95" s="126" t="s">
        <v>772</v>
      </c>
      <c r="F95" s="66">
        <v>45524</v>
      </c>
      <c r="G95" s="66" t="str">
        <f t="shared" si="13"/>
        <v>Targeted Dealer</v>
      </c>
      <c r="H95" s="24"/>
      <c r="I95" s="67">
        <v>25</v>
      </c>
      <c r="J95" s="67">
        <f t="shared" ca="1" si="14"/>
        <v>521.77419354838707</v>
      </c>
      <c r="K95" s="96">
        <v>50</v>
      </c>
      <c r="L95" s="68">
        <f t="shared" ca="1" si="15"/>
        <v>-471.77419354838707</v>
      </c>
      <c r="M95" s="68">
        <f t="shared" ca="1" si="16"/>
        <v>9.5826893353941269</v>
      </c>
      <c r="N95" s="99">
        <v>15</v>
      </c>
      <c r="O95" s="97" t="str">
        <f t="shared" ca="1" si="17"/>
        <v>Nov</v>
      </c>
      <c r="P95" s="96">
        <v>15</v>
      </c>
      <c r="Q95" s="99">
        <f t="shared" si="18"/>
        <v>35</v>
      </c>
      <c r="R95" s="97">
        <f t="shared" ca="1" si="19"/>
        <v>2.3333333333333335</v>
      </c>
      <c r="S95" s="99" t="str">
        <f t="shared" ca="1" si="20"/>
        <v>GROWTH</v>
      </c>
      <c r="T95" s="100">
        <v>0</v>
      </c>
      <c r="U95" s="100" t="str">
        <f t="shared" ca="1" si="21"/>
        <v>Dec</v>
      </c>
      <c r="V95" s="96">
        <v>0</v>
      </c>
      <c r="W95" s="103">
        <f t="shared" si="22"/>
        <v>50</v>
      </c>
      <c r="X95" s="102">
        <f t="shared" ca="1" si="23"/>
        <v>0</v>
      </c>
      <c r="Y95" s="103" t="b">
        <f t="shared" si="24"/>
        <v>0</v>
      </c>
      <c r="Z95" s="24">
        <v>0</v>
      </c>
      <c r="AA95" s="24">
        <f t="shared" si="25"/>
        <v>0</v>
      </c>
      <c r="AB95" s="3">
        <v>1000004090</v>
      </c>
      <c r="AC95" s="3"/>
    </row>
    <row r="96" spans="1:29" ht="14.25" hidden="1" customHeight="1">
      <c r="A96" s="23" t="s">
        <v>133</v>
      </c>
      <c r="B96" s="64" t="s">
        <v>27</v>
      </c>
      <c r="C96" s="64" t="s">
        <v>3662</v>
      </c>
      <c r="D96" s="64">
        <v>1000000743</v>
      </c>
      <c r="E96" s="65" t="s">
        <v>3663</v>
      </c>
      <c r="F96" s="66">
        <v>38408</v>
      </c>
      <c r="G96" s="66" t="str">
        <f t="shared" si="13"/>
        <v>-</v>
      </c>
      <c r="H96" s="24"/>
      <c r="I96" s="67">
        <v>0</v>
      </c>
      <c r="J96" s="67">
        <f t="shared" ca="1" si="14"/>
        <v>0</v>
      </c>
      <c r="K96" s="96">
        <v>0</v>
      </c>
      <c r="L96" s="68">
        <f t="shared" ca="1" si="15"/>
        <v>0</v>
      </c>
      <c r="M96" s="68" t="str">
        <f t="shared" ca="1" si="16"/>
        <v>-</v>
      </c>
      <c r="N96" s="99">
        <v>8.5</v>
      </c>
      <c r="O96" s="97" t="str">
        <f t="shared" ca="1" si="17"/>
        <v>Nov</v>
      </c>
      <c r="P96" s="96">
        <v>8.5</v>
      </c>
      <c r="Q96" s="99">
        <f t="shared" si="18"/>
        <v>-8.5</v>
      </c>
      <c r="R96" s="97">
        <f t="shared" ca="1" si="19"/>
        <v>-1</v>
      </c>
      <c r="S96" s="99" t="str">
        <f t="shared" ca="1" si="20"/>
        <v>DEGROWTH</v>
      </c>
      <c r="T96" s="100">
        <v>0</v>
      </c>
      <c r="U96" s="100" t="str">
        <f t="shared" ca="1" si="21"/>
        <v>Dec</v>
      </c>
      <c r="V96" s="96">
        <v>0</v>
      </c>
      <c r="W96" s="103">
        <f t="shared" si="22"/>
        <v>0</v>
      </c>
      <c r="X96" s="102">
        <f t="shared" ca="1" si="23"/>
        <v>0</v>
      </c>
      <c r="Y96" s="103" t="b">
        <f t="shared" si="24"/>
        <v>0</v>
      </c>
      <c r="Z96" s="24">
        <v>1</v>
      </c>
      <c r="AA96" s="24">
        <f t="shared" si="25"/>
        <v>0</v>
      </c>
      <c r="AB96" s="3">
        <v>1000000743</v>
      </c>
      <c r="AC96" s="3"/>
    </row>
    <row r="97" spans="1:29" ht="14.25" hidden="1" customHeight="1">
      <c r="A97" s="23" t="s">
        <v>133</v>
      </c>
      <c r="B97" s="64" t="s">
        <v>27</v>
      </c>
      <c r="C97" s="64" t="s">
        <v>773</v>
      </c>
      <c r="D97" s="64">
        <v>1000000744</v>
      </c>
      <c r="E97" s="65" t="s">
        <v>774</v>
      </c>
      <c r="F97" s="66">
        <v>38939</v>
      </c>
      <c r="G97" s="66" t="str">
        <f t="shared" si="13"/>
        <v>Targeted Dealer</v>
      </c>
      <c r="H97" s="66" t="s">
        <v>627</v>
      </c>
      <c r="I97" s="67">
        <v>300</v>
      </c>
      <c r="J97" s="67">
        <f t="shared" ca="1" si="14"/>
        <v>6261.2903225806449</v>
      </c>
      <c r="K97" s="96">
        <v>251.5</v>
      </c>
      <c r="L97" s="68">
        <f t="shared" ca="1" si="15"/>
        <v>-6009.7903225806449</v>
      </c>
      <c r="M97" s="68">
        <f t="shared" ca="1" si="16"/>
        <v>4.0167439464193713</v>
      </c>
      <c r="N97" s="99">
        <v>181</v>
      </c>
      <c r="O97" s="97" t="str">
        <f t="shared" ca="1" si="17"/>
        <v>Nov</v>
      </c>
      <c r="P97" s="96">
        <v>181</v>
      </c>
      <c r="Q97" s="99">
        <f t="shared" si="18"/>
        <v>70.5</v>
      </c>
      <c r="R97" s="97">
        <f t="shared" ca="1" si="19"/>
        <v>0.38950276243093929</v>
      </c>
      <c r="S97" s="99" t="str">
        <f t="shared" ca="1" si="20"/>
        <v>GROWTH</v>
      </c>
      <c r="T97" s="100">
        <v>295</v>
      </c>
      <c r="U97" s="100" t="str">
        <f t="shared" ca="1" si="21"/>
        <v>Dec</v>
      </c>
      <c r="V97" s="96">
        <v>295</v>
      </c>
      <c r="W97" s="103">
        <f t="shared" si="22"/>
        <v>-43.5</v>
      </c>
      <c r="X97" s="102">
        <f t="shared" ca="1" si="23"/>
        <v>-0.14745762711864407</v>
      </c>
      <c r="Y97" s="103" t="str">
        <f t="shared" ca="1" si="24"/>
        <v>DEGROWTH</v>
      </c>
      <c r="Z97" s="24">
        <v>0</v>
      </c>
      <c r="AA97" s="24">
        <f t="shared" si="25"/>
        <v>1</v>
      </c>
      <c r="AB97" s="3">
        <v>1000000744</v>
      </c>
      <c r="AC97" s="3"/>
    </row>
    <row r="98" spans="1:29" ht="14.25" hidden="1" customHeight="1">
      <c r="A98" s="23" t="s">
        <v>133</v>
      </c>
      <c r="B98" s="64" t="s">
        <v>27</v>
      </c>
      <c r="C98" s="64" t="s">
        <v>775</v>
      </c>
      <c r="D98" s="64">
        <v>1000000732</v>
      </c>
      <c r="E98" s="65" t="s">
        <v>776</v>
      </c>
      <c r="F98" s="66">
        <v>39057</v>
      </c>
      <c r="G98" s="66" t="str">
        <f t="shared" si="13"/>
        <v>Targeted Dealer</v>
      </c>
      <c r="H98" s="66" t="s">
        <v>627</v>
      </c>
      <c r="I98" s="67">
        <v>4300</v>
      </c>
      <c r="J98" s="67">
        <f t="shared" ca="1" si="14"/>
        <v>89745.161290322591</v>
      </c>
      <c r="K98" s="96">
        <v>5134.6499999999996</v>
      </c>
      <c r="L98" s="68">
        <f t="shared" ca="1" si="15"/>
        <v>-84610.511290322596</v>
      </c>
      <c r="M98" s="68">
        <f t="shared" ca="1" si="16"/>
        <v>5.7213669530210982</v>
      </c>
      <c r="N98" s="99">
        <v>4534.6499999999996</v>
      </c>
      <c r="O98" s="97" t="str">
        <f t="shared" ca="1" si="17"/>
        <v>Nov</v>
      </c>
      <c r="P98" s="96">
        <v>4534.6499999999996</v>
      </c>
      <c r="Q98" s="99">
        <f t="shared" si="18"/>
        <v>600</v>
      </c>
      <c r="R98" s="97">
        <f t="shared" ca="1" si="19"/>
        <v>0.13231451159405916</v>
      </c>
      <c r="S98" s="99" t="str">
        <f t="shared" ca="1" si="20"/>
        <v>GROWTH</v>
      </c>
      <c r="T98" s="100">
        <v>3970</v>
      </c>
      <c r="U98" s="100" t="str">
        <f t="shared" ca="1" si="21"/>
        <v>Dec</v>
      </c>
      <c r="V98" s="96">
        <v>3970</v>
      </c>
      <c r="W98" s="103">
        <f t="shared" si="22"/>
        <v>1164.6499999999996</v>
      </c>
      <c r="X98" s="102">
        <f t="shared" ca="1" si="23"/>
        <v>0.29336272040302247</v>
      </c>
      <c r="Y98" s="103" t="str">
        <f t="shared" ca="1" si="24"/>
        <v>GROWTH</v>
      </c>
      <c r="Z98" s="24">
        <v>0</v>
      </c>
      <c r="AA98" s="24">
        <f t="shared" si="25"/>
        <v>1</v>
      </c>
      <c r="AB98" s="3">
        <v>1000000732</v>
      </c>
      <c r="AC98" s="3"/>
    </row>
    <row r="99" spans="1:29" ht="14.25" hidden="1" customHeight="1">
      <c r="A99" s="23" t="s">
        <v>133</v>
      </c>
      <c r="B99" s="64" t="s">
        <v>27</v>
      </c>
      <c r="C99" s="64" t="s">
        <v>777</v>
      </c>
      <c r="D99" s="64">
        <v>1000000729</v>
      </c>
      <c r="E99" s="65" t="s">
        <v>778</v>
      </c>
      <c r="F99" s="66">
        <v>39283</v>
      </c>
      <c r="G99" s="66" t="str">
        <f t="shared" si="13"/>
        <v>Targeted Dealer</v>
      </c>
      <c r="H99" s="66"/>
      <c r="I99" s="67">
        <v>30</v>
      </c>
      <c r="J99" s="67">
        <f t="shared" ca="1" si="14"/>
        <v>626.12903225806451</v>
      </c>
      <c r="K99" s="96">
        <v>3.5</v>
      </c>
      <c r="L99" s="68">
        <f t="shared" ca="1" si="15"/>
        <v>-622.62903225806451</v>
      </c>
      <c r="M99" s="68">
        <f t="shared" ca="1" si="16"/>
        <v>0.55899021123132397</v>
      </c>
      <c r="N99" s="99">
        <v>7</v>
      </c>
      <c r="O99" s="97" t="str">
        <f t="shared" ca="1" si="17"/>
        <v>Nov</v>
      </c>
      <c r="P99" s="96">
        <v>7</v>
      </c>
      <c r="Q99" s="99">
        <f t="shared" si="18"/>
        <v>-3.5</v>
      </c>
      <c r="R99" s="97">
        <f t="shared" ca="1" si="19"/>
        <v>-0.5</v>
      </c>
      <c r="S99" s="99" t="str">
        <f t="shared" ca="1" si="20"/>
        <v>DEGROWTH</v>
      </c>
      <c r="T99" s="100">
        <v>10</v>
      </c>
      <c r="U99" s="100" t="str">
        <f t="shared" ca="1" si="21"/>
        <v>Dec</v>
      </c>
      <c r="V99" s="96">
        <v>10</v>
      </c>
      <c r="W99" s="103">
        <f t="shared" si="22"/>
        <v>-6.5</v>
      </c>
      <c r="X99" s="102">
        <f t="shared" ca="1" si="23"/>
        <v>-0.65</v>
      </c>
      <c r="Y99" s="103" t="str">
        <f t="shared" ca="1" si="24"/>
        <v>DEGROWTH</v>
      </c>
      <c r="Z99" s="24">
        <v>0</v>
      </c>
      <c r="AA99" s="24">
        <f t="shared" si="25"/>
        <v>0</v>
      </c>
      <c r="AB99" s="3">
        <v>1000000729</v>
      </c>
      <c r="AC99" s="3"/>
    </row>
    <row r="100" spans="1:29" ht="14.25" hidden="1" customHeight="1">
      <c r="A100" s="23" t="s">
        <v>133</v>
      </c>
      <c r="B100" s="64" t="s">
        <v>27</v>
      </c>
      <c r="C100" s="64" t="s">
        <v>779</v>
      </c>
      <c r="D100" s="64">
        <v>1000000737</v>
      </c>
      <c r="E100" s="65" t="s">
        <v>780</v>
      </c>
      <c r="F100" s="66">
        <v>39746</v>
      </c>
      <c r="G100" s="66" t="str">
        <f t="shared" si="13"/>
        <v>Targeted Dealer</v>
      </c>
      <c r="H100" s="66"/>
      <c r="I100" s="67">
        <v>850</v>
      </c>
      <c r="J100" s="67">
        <f t="shared" ca="1" si="14"/>
        <v>17740.322580645159</v>
      </c>
      <c r="K100" s="96">
        <v>1080</v>
      </c>
      <c r="L100" s="68">
        <f t="shared" ca="1" si="15"/>
        <v>-16660.322580645159</v>
      </c>
      <c r="M100" s="68">
        <f t="shared" ca="1" si="16"/>
        <v>6.087826166015093</v>
      </c>
      <c r="N100" s="99">
        <v>1003.5</v>
      </c>
      <c r="O100" s="97" t="str">
        <f t="shared" ca="1" si="17"/>
        <v>Nov</v>
      </c>
      <c r="P100" s="96">
        <v>1003.5</v>
      </c>
      <c r="Q100" s="99">
        <f t="shared" si="18"/>
        <v>76.5</v>
      </c>
      <c r="R100" s="97">
        <f t="shared" ca="1" si="19"/>
        <v>7.623318385650224E-2</v>
      </c>
      <c r="S100" s="99" t="str">
        <f t="shared" ca="1" si="20"/>
        <v>GROWTH</v>
      </c>
      <c r="T100" s="100">
        <v>765</v>
      </c>
      <c r="U100" s="100" t="str">
        <f t="shared" ca="1" si="21"/>
        <v>Dec</v>
      </c>
      <c r="V100" s="96">
        <v>765</v>
      </c>
      <c r="W100" s="103">
        <f t="shared" si="22"/>
        <v>315</v>
      </c>
      <c r="X100" s="102">
        <f t="shared" ca="1" si="23"/>
        <v>0.41176470588235303</v>
      </c>
      <c r="Y100" s="103" t="str">
        <f t="shared" ca="1" si="24"/>
        <v>GROWTH</v>
      </c>
      <c r="Z100" s="24">
        <v>0</v>
      </c>
      <c r="AA100" s="24">
        <f t="shared" si="25"/>
        <v>0</v>
      </c>
      <c r="AB100" s="3">
        <v>1000000737</v>
      </c>
      <c r="AC100" s="3"/>
    </row>
    <row r="101" spans="1:29" ht="14.25" hidden="1" customHeight="1">
      <c r="A101" s="23" t="s">
        <v>133</v>
      </c>
      <c r="B101" s="64" t="s">
        <v>27</v>
      </c>
      <c r="C101" s="64" t="s">
        <v>781</v>
      </c>
      <c r="D101" s="64">
        <v>1000000733</v>
      </c>
      <c r="E101" s="65" t="s">
        <v>782</v>
      </c>
      <c r="F101" s="66">
        <v>39996</v>
      </c>
      <c r="G101" s="66" t="str">
        <f t="shared" si="13"/>
        <v>Targeted Dealer</v>
      </c>
      <c r="H101" s="66"/>
      <c r="I101" s="67">
        <v>260</v>
      </c>
      <c r="J101" s="67">
        <f t="shared" ca="1" si="14"/>
        <v>5426.4516129032254</v>
      </c>
      <c r="K101" s="96">
        <v>113</v>
      </c>
      <c r="L101" s="68">
        <f t="shared" ca="1" si="15"/>
        <v>-5313.4516129032254</v>
      </c>
      <c r="M101" s="68">
        <f t="shared" ca="1" si="16"/>
        <v>2.0823921055760315</v>
      </c>
      <c r="N101" s="99">
        <v>137.5</v>
      </c>
      <c r="O101" s="97" t="str">
        <f t="shared" ca="1" si="17"/>
        <v>Nov</v>
      </c>
      <c r="P101" s="96">
        <v>137.5</v>
      </c>
      <c r="Q101" s="99">
        <f t="shared" si="18"/>
        <v>-24.5</v>
      </c>
      <c r="R101" s="97">
        <f t="shared" ca="1" si="19"/>
        <v>-0.17818181818181822</v>
      </c>
      <c r="S101" s="99" t="str">
        <f t="shared" ca="1" si="20"/>
        <v>DEGROWTH</v>
      </c>
      <c r="T101" s="100">
        <v>250</v>
      </c>
      <c r="U101" s="100" t="str">
        <f t="shared" ca="1" si="21"/>
        <v>Dec</v>
      </c>
      <c r="V101" s="96">
        <v>250</v>
      </c>
      <c r="W101" s="103">
        <f t="shared" si="22"/>
        <v>-137</v>
      </c>
      <c r="X101" s="102">
        <f t="shared" ca="1" si="23"/>
        <v>-0.54800000000000004</v>
      </c>
      <c r="Y101" s="103" t="str">
        <f t="shared" ca="1" si="24"/>
        <v>DEGROWTH</v>
      </c>
      <c r="Z101" s="24">
        <v>0</v>
      </c>
      <c r="AA101" s="24">
        <f t="shared" si="25"/>
        <v>0</v>
      </c>
      <c r="AB101" s="3">
        <v>1000000733</v>
      </c>
      <c r="AC101" s="3"/>
    </row>
    <row r="102" spans="1:29" ht="14.25" hidden="1" customHeight="1">
      <c r="A102" s="23" t="s">
        <v>133</v>
      </c>
      <c r="B102" s="64" t="s">
        <v>27</v>
      </c>
      <c r="C102" s="64" t="s">
        <v>783</v>
      </c>
      <c r="D102" s="64">
        <v>1000000745</v>
      </c>
      <c r="E102" s="65" t="s">
        <v>784</v>
      </c>
      <c r="F102" s="66">
        <v>40655</v>
      </c>
      <c r="G102" s="66" t="str">
        <f t="shared" si="13"/>
        <v>Targeted Dealer</v>
      </c>
      <c r="H102" s="66"/>
      <c r="I102" s="67">
        <v>80</v>
      </c>
      <c r="J102" s="67">
        <f t="shared" ca="1" si="14"/>
        <v>1669.6774193548388</v>
      </c>
      <c r="K102" s="96">
        <v>54.25</v>
      </c>
      <c r="L102" s="68">
        <f t="shared" ca="1" si="15"/>
        <v>-1615.4274193548388</v>
      </c>
      <c r="M102" s="68">
        <f t="shared" ca="1" si="16"/>
        <v>3.2491306027820706</v>
      </c>
      <c r="N102" s="99">
        <v>51.5</v>
      </c>
      <c r="O102" s="97" t="str">
        <f t="shared" ca="1" si="17"/>
        <v>Nov</v>
      </c>
      <c r="P102" s="96">
        <v>51.5</v>
      </c>
      <c r="Q102" s="99">
        <f t="shared" si="18"/>
        <v>2.75</v>
      </c>
      <c r="R102" s="97">
        <f t="shared" ca="1" si="19"/>
        <v>5.3398058252427161E-2</v>
      </c>
      <c r="S102" s="99" t="str">
        <f t="shared" ca="1" si="20"/>
        <v>GROWTH</v>
      </c>
      <c r="T102" s="100">
        <v>149</v>
      </c>
      <c r="U102" s="100" t="str">
        <f t="shared" ca="1" si="21"/>
        <v>Dec</v>
      </c>
      <c r="V102" s="96">
        <v>149</v>
      </c>
      <c r="W102" s="103">
        <f t="shared" si="22"/>
        <v>-94.75</v>
      </c>
      <c r="X102" s="102">
        <f t="shared" ca="1" si="23"/>
        <v>-0.63590604026845643</v>
      </c>
      <c r="Y102" s="103" t="str">
        <f t="shared" ca="1" si="24"/>
        <v>DEGROWTH</v>
      </c>
      <c r="Z102" s="24">
        <v>0</v>
      </c>
      <c r="AA102" s="24">
        <f t="shared" si="25"/>
        <v>0</v>
      </c>
      <c r="AB102" s="3">
        <v>1000000745</v>
      </c>
      <c r="AC102" s="3"/>
    </row>
    <row r="103" spans="1:29" ht="14.25" hidden="1" customHeight="1">
      <c r="A103" s="23" t="s">
        <v>133</v>
      </c>
      <c r="B103" s="64" t="s">
        <v>27</v>
      </c>
      <c r="C103" s="64" t="s">
        <v>785</v>
      </c>
      <c r="D103" s="64">
        <v>1000000740</v>
      </c>
      <c r="E103" s="65" t="s">
        <v>786</v>
      </c>
      <c r="F103" s="66">
        <v>40669</v>
      </c>
      <c r="G103" s="66" t="str">
        <f t="shared" si="13"/>
        <v>Targeted Dealer</v>
      </c>
      <c r="H103" s="66"/>
      <c r="I103" s="67">
        <v>135</v>
      </c>
      <c r="J103" s="67">
        <f t="shared" ca="1" si="14"/>
        <v>2817.5806451612902</v>
      </c>
      <c r="K103" s="96">
        <v>253</v>
      </c>
      <c r="L103" s="68">
        <f t="shared" ca="1" si="15"/>
        <v>-2564.5806451612902</v>
      </c>
      <c r="M103" s="68">
        <f t="shared" ca="1" si="16"/>
        <v>8.9793348216841267</v>
      </c>
      <c r="N103" s="99">
        <v>146.5</v>
      </c>
      <c r="O103" s="97" t="str">
        <f t="shared" ca="1" si="17"/>
        <v>Nov</v>
      </c>
      <c r="P103" s="96">
        <v>146.5</v>
      </c>
      <c r="Q103" s="99">
        <f t="shared" si="18"/>
        <v>106.5</v>
      </c>
      <c r="R103" s="97">
        <f t="shared" ca="1" si="19"/>
        <v>0.72696245733788389</v>
      </c>
      <c r="S103" s="99" t="str">
        <f t="shared" ca="1" si="20"/>
        <v>GROWTH</v>
      </c>
      <c r="T103" s="100">
        <v>125</v>
      </c>
      <c r="U103" s="100" t="str">
        <f t="shared" ca="1" si="21"/>
        <v>Dec</v>
      </c>
      <c r="V103" s="96">
        <v>125</v>
      </c>
      <c r="W103" s="103">
        <f t="shared" si="22"/>
        <v>128</v>
      </c>
      <c r="X103" s="102">
        <f t="shared" ca="1" si="23"/>
        <v>1.024</v>
      </c>
      <c r="Y103" s="103" t="str">
        <f t="shared" ca="1" si="24"/>
        <v>GROWTH</v>
      </c>
      <c r="Z103" s="24">
        <v>0</v>
      </c>
      <c r="AA103" s="24">
        <f t="shared" si="25"/>
        <v>0</v>
      </c>
      <c r="AB103" s="3">
        <v>1000000740</v>
      </c>
      <c r="AC103" s="3"/>
    </row>
    <row r="104" spans="1:29" ht="14.25" hidden="1" customHeight="1">
      <c r="A104" s="23" t="s">
        <v>133</v>
      </c>
      <c r="B104" s="64" t="s">
        <v>27</v>
      </c>
      <c r="C104" s="64" t="s">
        <v>787</v>
      </c>
      <c r="D104" s="64">
        <v>1000000722</v>
      </c>
      <c r="E104" s="65" t="s">
        <v>788</v>
      </c>
      <c r="F104" s="66">
        <v>41212</v>
      </c>
      <c r="G104" s="66" t="str">
        <f t="shared" si="13"/>
        <v>Targeted Dealer</v>
      </c>
      <c r="H104" s="66" t="s">
        <v>627</v>
      </c>
      <c r="I104" s="67">
        <v>250</v>
      </c>
      <c r="J104" s="67">
        <f t="shared" ca="1" si="14"/>
        <v>5217.7419354838712</v>
      </c>
      <c r="K104" s="96">
        <v>145</v>
      </c>
      <c r="L104" s="68">
        <f t="shared" ca="1" si="15"/>
        <v>-5072.7419354838712</v>
      </c>
      <c r="M104" s="68">
        <f t="shared" ca="1" si="16"/>
        <v>2.7789799072642967</v>
      </c>
      <c r="N104" s="99">
        <v>201.5</v>
      </c>
      <c r="O104" s="97" t="str">
        <f t="shared" ca="1" si="17"/>
        <v>Nov</v>
      </c>
      <c r="P104" s="96">
        <v>201.5</v>
      </c>
      <c r="Q104" s="99">
        <f t="shared" si="18"/>
        <v>-56.5</v>
      </c>
      <c r="R104" s="97">
        <f t="shared" ca="1" si="19"/>
        <v>-0.28039702233250619</v>
      </c>
      <c r="S104" s="99" t="str">
        <f t="shared" ca="1" si="20"/>
        <v>DEGROWTH</v>
      </c>
      <c r="T104" s="100">
        <v>245</v>
      </c>
      <c r="U104" s="100" t="str">
        <f t="shared" ca="1" si="21"/>
        <v>Dec</v>
      </c>
      <c r="V104" s="96">
        <v>245</v>
      </c>
      <c r="W104" s="103">
        <f t="shared" si="22"/>
        <v>-100</v>
      </c>
      <c r="X104" s="102">
        <f t="shared" ca="1" si="23"/>
        <v>-0.40816326530612246</v>
      </c>
      <c r="Y104" s="103" t="str">
        <f t="shared" ca="1" si="24"/>
        <v>DEGROWTH</v>
      </c>
      <c r="Z104" s="24">
        <v>0</v>
      </c>
      <c r="AA104" s="24">
        <f t="shared" si="25"/>
        <v>1</v>
      </c>
      <c r="AB104" s="3">
        <v>1000000722</v>
      </c>
      <c r="AC104" s="3"/>
    </row>
    <row r="105" spans="1:29" ht="14.25" hidden="1" customHeight="1">
      <c r="A105" s="23" t="s">
        <v>133</v>
      </c>
      <c r="B105" s="64" t="s">
        <v>27</v>
      </c>
      <c r="C105" s="64" t="s">
        <v>789</v>
      </c>
      <c r="D105" s="64">
        <v>1000000735</v>
      </c>
      <c r="E105" s="65" t="s">
        <v>790</v>
      </c>
      <c r="F105" s="66">
        <v>41372</v>
      </c>
      <c r="G105" s="66" t="str">
        <f t="shared" si="13"/>
        <v>Targeted Dealer</v>
      </c>
      <c r="H105" s="66"/>
      <c r="I105" s="67">
        <v>550</v>
      </c>
      <c r="J105" s="67">
        <f t="shared" ca="1" si="14"/>
        <v>11479.032258064517</v>
      </c>
      <c r="K105" s="96">
        <v>490.5</v>
      </c>
      <c r="L105" s="68">
        <f t="shared" ca="1" si="15"/>
        <v>-10988.532258064517</v>
      </c>
      <c r="M105" s="68">
        <f t="shared" ca="1" si="16"/>
        <v>4.2730082900098356</v>
      </c>
      <c r="N105" s="99">
        <v>377.25</v>
      </c>
      <c r="O105" s="97" t="str">
        <f t="shared" ca="1" si="17"/>
        <v>Nov</v>
      </c>
      <c r="P105" s="96">
        <v>377.25</v>
      </c>
      <c r="Q105" s="99">
        <f t="shared" si="18"/>
        <v>113.25</v>
      </c>
      <c r="R105" s="97">
        <f t="shared" ca="1" si="19"/>
        <v>0.3001988071570576</v>
      </c>
      <c r="S105" s="99" t="str">
        <f t="shared" ca="1" si="20"/>
        <v>GROWTH</v>
      </c>
      <c r="T105" s="100">
        <v>541</v>
      </c>
      <c r="U105" s="100" t="str">
        <f t="shared" ca="1" si="21"/>
        <v>Dec</v>
      </c>
      <c r="V105" s="96">
        <v>541</v>
      </c>
      <c r="W105" s="103">
        <f t="shared" si="22"/>
        <v>-50.5</v>
      </c>
      <c r="X105" s="102">
        <f t="shared" ca="1" si="23"/>
        <v>-9.3345656192236559E-2</v>
      </c>
      <c r="Y105" s="103" t="str">
        <f t="shared" ca="1" si="24"/>
        <v>DEGROWTH</v>
      </c>
      <c r="Z105" s="24">
        <v>0</v>
      </c>
      <c r="AA105" s="24">
        <f t="shared" si="25"/>
        <v>0</v>
      </c>
      <c r="AB105" s="3">
        <v>1000000735</v>
      </c>
      <c r="AC105" s="3"/>
    </row>
    <row r="106" spans="1:29" ht="14.25" hidden="1" customHeight="1">
      <c r="A106" s="23" t="s">
        <v>133</v>
      </c>
      <c r="B106" s="64" t="s">
        <v>27</v>
      </c>
      <c r="C106" s="64" t="s">
        <v>791</v>
      </c>
      <c r="D106" s="64">
        <v>1000000728</v>
      </c>
      <c r="E106" s="65" t="s">
        <v>792</v>
      </c>
      <c r="F106" s="66">
        <v>41470</v>
      </c>
      <c r="G106" s="66" t="str">
        <f t="shared" si="13"/>
        <v>Targeted Dealer</v>
      </c>
      <c r="H106" s="66"/>
      <c r="I106" s="67">
        <v>60</v>
      </c>
      <c r="J106" s="67">
        <f t="shared" ca="1" si="14"/>
        <v>1252.258064516129</v>
      </c>
      <c r="K106" s="96">
        <v>75</v>
      </c>
      <c r="L106" s="68">
        <f t="shared" ca="1" si="15"/>
        <v>-1177.258064516129</v>
      </c>
      <c r="M106" s="68">
        <f t="shared" ca="1" si="16"/>
        <v>5.9891808346213287</v>
      </c>
      <c r="N106" s="99">
        <v>50</v>
      </c>
      <c r="O106" s="97" t="str">
        <f t="shared" ca="1" si="17"/>
        <v>Nov</v>
      </c>
      <c r="P106" s="96">
        <v>50</v>
      </c>
      <c r="Q106" s="99">
        <f t="shared" si="18"/>
        <v>25</v>
      </c>
      <c r="R106" s="97">
        <f t="shared" ca="1" si="19"/>
        <v>0.5</v>
      </c>
      <c r="S106" s="99" t="str">
        <f t="shared" ca="1" si="20"/>
        <v>GROWTH</v>
      </c>
      <c r="T106" s="100">
        <v>60</v>
      </c>
      <c r="U106" s="100" t="str">
        <f t="shared" ca="1" si="21"/>
        <v>Dec</v>
      </c>
      <c r="V106" s="96">
        <v>60</v>
      </c>
      <c r="W106" s="103">
        <f t="shared" si="22"/>
        <v>15</v>
      </c>
      <c r="X106" s="102">
        <f t="shared" ca="1" si="23"/>
        <v>0.25</v>
      </c>
      <c r="Y106" s="103" t="str">
        <f t="shared" ca="1" si="24"/>
        <v>GROWTH</v>
      </c>
      <c r="Z106" s="24">
        <v>0</v>
      </c>
      <c r="AA106" s="24">
        <f t="shared" si="25"/>
        <v>0</v>
      </c>
      <c r="AB106" s="3">
        <v>1000000728</v>
      </c>
      <c r="AC106" s="3"/>
    </row>
    <row r="107" spans="1:29" ht="14.25" hidden="1" customHeight="1">
      <c r="A107" s="23" t="s">
        <v>133</v>
      </c>
      <c r="B107" s="64" t="s">
        <v>27</v>
      </c>
      <c r="C107" s="64" t="s">
        <v>793</v>
      </c>
      <c r="D107" s="64">
        <v>1000000742</v>
      </c>
      <c r="E107" s="65" t="s">
        <v>794</v>
      </c>
      <c r="F107" s="66">
        <v>41505</v>
      </c>
      <c r="G107" s="66" t="str">
        <f t="shared" si="13"/>
        <v>Targeted Dealer</v>
      </c>
      <c r="H107" s="66"/>
      <c r="I107" s="67">
        <v>750</v>
      </c>
      <c r="J107" s="67">
        <f t="shared" ca="1" si="14"/>
        <v>15653.225806451614</v>
      </c>
      <c r="K107" s="96">
        <v>710.4</v>
      </c>
      <c r="L107" s="68">
        <f t="shared" ca="1" si="15"/>
        <v>-14942.825806451614</v>
      </c>
      <c r="M107" s="68">
        <f t="shared" ca="1" si="16"/>
        <v>4.5383616692426587</v>
      </c>
      <c r="N107" s="99">
        <v>643</v>
      </c>
      <c r="O107" s="97" t="str">
        <f t="shared" ca="1" si="17"/>
        <v>Nov</v>
      </c>
      <c r="P107" s="96">
        <v>643</v>
      </c>
      <c r="Q107" s="99">
        <f t="shared" si="18"/>
        <v>67.399999999999977</v>
      </c>
      <c r="R107" s="97">
        <f t="shared" ca="1" si="19"/>
        <v>0.10482115085536536</v>
      </c>
      <c r="S107" s="99" t="str">
        <f t="shared" ca="1" si="20"/>
        <v>GROWTH</v>
      </c>
      <c r="T107" s="100">
        <v>731.25</v>
      </c>
      <c r="U107" s="100" t="str">
        <f t="shared" ca="1" si="21"/>
        <v>Dec</v>
      </c>
      <c r="V107" s="96">
        <v>731.25</v>
      </c>
      <c r="W107" s="103">
        <f t="shared" si="22"/>
        <v>-20.850000000000023</v>
      </c>
      <c r="X107" s="102">
        <f t="shared" ca="1" si="23"/>
        <v>-2.8512820512820558E-2</v>
      </c>
      <c r="Y107" s="103" t="str">
        <f t="shared" ca="1" si="24"/>
        <v>DEGROWTH</v>
      </c>
      <c r="Z107" s="24">
        <v>0</v>
      </c>
      <c r="AA107" s="24">
        <f t="shared" si="25"/>
        <v>0</v>
      </c>
      <c r="AB107" s="3">
        <v>1000000742</v>
      </c>
      <c r="AC107" s="3"/>
    </row>
    <row r="108" spans="1:29" ht="14.25" hidden="1" customHeight="1">
      <c r="A108" s="23" t="s">
        <v>133</v>
      </c>
      <c r="B108" s="64" t="s">
        <v>27</v>
      </c>
      <c r="C108" s="64" t="s">
        <v>795</v>
      </c>
      <c r="D108" s="64">
        <v>1000000726</v>
      </c>
      <c r="E108" s="65" t="s">
        <v>796</v>
      </c>
      <c r="F108" s="66">
        <v>41701</v>
      </c>
      <c r="G108" s="66" t="str">
        <f t="shared" si="13"/>
        <v>Targeted Dealer</v>
      </c>
      <c r="H108" s="66" t="s">
        <v>627</v>
      </c>
      <c r="I108" s="67">
        <v>120</v>
      </c>
      <c r="J108" s="67">
        <f t="shared" ca="1" si="14"/>
        <v>2504.516129032258</v>
      </c>
      <c r="K108" s="96">
        <v>155</v>
      </c>
      <c r="L108" s="68">
        <f t="shared" ca="1" si="15"/>
        <v>-2349.516129032258</v>
      </c>
      <c r="M108" s="68">
        <f t="shared" ca="1" si="16"/>
        <v>6.1888201957753735</v>
      </c>
      <c r="N108" s="99">
        <v>115</v>
      </c>
      <c r="O108" s="97" t="str">
        <f t="shared" ca="1" si="17"/>
        <v>Nov</v>
      </c>
      <c r="P108" s="96">
        <v>115</v>
      </c>
      <c r="Q108" s="99">
        <f t="shared" si="18"/>
        <v>40</v>
      </c>
      <c r="R108" s="97">
        <f t="shared" ca="1" si="19"/>
        <v>0.34782608695652173</v>
      </c>
      <c r="S108" s="99" t="str">
        <f t="shared" ca="1" si="20"/>
        <v>GROWTH</v>
      </c>
      <c r="T108" s="100">
        <v>102</v>
      </c>
      <c r="U108" s="100" t="str">
        <f t="shared" ca="1" si="21"/>
        <v>Dec</v>
      </c>
      <c r="V108" s="96">
        <v>102</v>
      </c>
      <c r="W108" s="103">
        <f t="shared" si="22"/>
        <v>53</v>
      </c>
      <c r="X108" s="102">
        <f t="shared" ca="1" si="23"/>
        <v>0.51960784313725483</v>
      </c>
      <c r="Y108" s="103" t="str">
        <f t="shared" ca="1" si="24"/>
        <v>GROWTH</v>
      </c>
      <c r="Z108" s="24">
        <v>0</v>
      </c>
      <c r="AA108" s="24">
        <f t="shared" si="25"/>
        <v>1</v>
      </c>
      <c r="AB108" s="3">
        <v>1000000726</v>
      </c>
      <c r="AC108" s="3"/>
    </row>
    <row r="109" spans="1:29" ht="14.25" hidden="1" customHeight="1">
      <c r="A109" s="23" t="s">
        <v>133</v>
      </c>
      <c r="B109" s="64" t="s">
        <v>27</v>
      </c>
      <c r="C109" s="64" t="s">
        <v>797</v>
      </c>
      <c r="D109" s="64">
        <v>1000000746</v>
      </c>
      <c r="E109" s="65" t="s">
        <v>798</v>
      </c>
      <c r="F109" s="66">
        <v>42216</v>
      </c>
      <c r="G109" s="66" t="str">
        <f t="shared" si="13"/>
        <v>Targeted Dealer</v>
      </c>
      <c r="H109" s="66" t="s">
        <v>627</v>
      </c>
      <c r="I109" s="67">
        <v>160</v>
      </c>
      <c r="J109" s="67">
        <f t="shared" ca="1" si="14"/>
        <v>3339.3548387096776</v>
      </c>
      <c r="K109" s="96">
        <v>97.5</v>
      </c>
      <c r="L109" s="68">
        <f t="shared" ca="1" si="15"/>
        <v>-3241.8548387096776</v>
      </c>
      <c r="M109" s="68">
        <f t="shared" ca="1" si="16"/>
        <v>2.9197256568778975</v>
      </c>
      <c r="N109" s="99">
        <v>122</v>
      </c>
      <c r="O109" s="97" t="str">
        <f t="shared" ca="1" si="17"/>
        <v>Nov</v>
      </c>
      <c r="P109" s="96">
        <v>122</v>
      </c>
      <c r="Q109" s="99">
        <f t="shared" si="18"/>
        <v>-24.5</v>
      </c>
      <c r="R109" s="97">
        <f t="shared" ca="1" si="19"/>
        <v>-0.20081967213114749</v>
      </c>
      <c r="S109" s="99" t="str">
        <f t="shared" ca="1" si="20"/>
        <v>DEGROWTH</v>
      </c>
      <c r="T109" s="100">
        <v>135</v>
      </c>
      <c r="U109" s="100" t="str">
        <f t="shared" ca="1" si="21"/>
        <v>Dec</v>
      </c>
      <c r="V109" s="96">
        <v>135</v>
      </c>
      <c r="W109" s="103">
        <f t="shared" si="22"/>
        <v>-37.5</v>
      </c>
      <c r="X109" s="102">
        <f t="shared" ca="1" si="23"/>
        <v>-0.27777777777777779</v>
      </c>
      <c r="Y109" s="103" t="str">
        <f t="shared" ca="1" si="24"/>
        <v>DEGROWTH</v>
      </c>
      <c r="Z109" s="24">
        <v>0</v>
      </c>
      <c r="AA109" s="24">
        <f t="shared" si="25"/>
        <v>1</v>
      </c>
      <c r="AB109" s="3">
        <v>1000000746</v>
      </c>
      <c r="AC109" s="3"/>
    </row>
    <row r="110" spans="1:29" ht="14.25" hidden="1" customHeight="1">
      <c r="A110" s="23" t="s">
        <v>133</v>
      </c>
      <c r="B110" s="64" t="s">
        <v>27</v>
      </c>
      <c r="C110" s="64" t="s">
        <v>799</v>
      </c>
      <c r="D110" s="64">
        <v>1000000741</v>
      </c>
      <c r="E110" s="65" t="s">
        <v>800</v>
      </c>
      <c r="F110" s="66">
        <v>42889</v>
      </c>
      <c r="G110" s="66" t="str">
        <f t="shared" si="13"/>
        <v>Targeted Dealer</v>
      </c>
      <c r="H110" s="66"/>
      <c r="I110" s="67">
        <v>220</v>
      </c>
      <c r="J110" s="67">
        <f t="shared" ca="1" si="14"/>
        <v>4591.6129032258068</v>
      </c>
      <c r="K110" s="96">
        <v>40</v>
      </c>
      <c r="L110" s="68">
        <f t="shared" ca="1" si="15"/>
        <v>-4551.6129032258068</v>
      </c>
      <c r="M110" s="68">
        <f t="shared" ca="1" si="16"/>
        <v>0.87115357594492049</v>
      </c>
      <c r="N110" s="99">
        <v>160</v>
      </c>
      <c r="O110" s="97" t="str">
        <f t="shared" ca="1" si="17"/>
        <v>Nov</v>
      </c>
      <c r="P110" s="96">
        <v>160</v>
      </c>
      <c r="Q110" s="99">
        <f t="shared" si="18"/>
        <v>-120</v>
      </c>
      <c r="R110" s="97">
        <f t="shared" ca="1" si="19"/>
        <v>-0.75</v>
      </c>
      <c r="S110" s="99" t="str">
        <f t="shared" ca="1" si="20"/>
        <v>DEGROWTH</v>
      </c>
      <c r="T110" s="100">
        <v>185</v>
      </c>
      <c r="U110" s="100" t="str">
        <f t="shared" ca="1" si="21"/>
        <v>Dec</v>
      </c>
      <c r="V110" s="96">
        <v>185</v>
      </c>
      <c r="W110" s="103">
        <f t="shared" si="22"/>
        <v>-145</v>
      </c>
      <c r="X110" s="102">
        <f t="shared" ca="1" si="23"/>
        <v>-0.78378378378378377</v>
      </c>
      <c r="Y110" s="103" t="str">
        <f t="shared" ca="1" si="24"/>
        <v>DEGROWTH</v>
      </c>
      <c r="Z110" s="24">
        <v>0</v>
      </c>
      <c r="AA110" s="24">
        <f t="shared" si="25"/>
        <v>0</v>
      </c>
      <c r="AB110" s="3">
        <v>1000000741</v>
      </c>
      <c r="AC110" s="3"/>
    </row>
    <row r="111" spans="1:29" ht="14.25" hidden="1" customHeight="1">
      <c r="A111" s="23" t="s">
        <v>133</v>
      </c>
      <c r="B111" s="64" t="s">
        <v>27</v>
      </c>
      <c r="C111" s="64" t="s">
        <v>801</v>
      </c>
      <c r="D111" s="64">
        <v>1000000736</v>
      </c>
      <c r="E111" s="65" t="s">
        <v>802</v>
      </c>
      <c r="F111" s="66">
        <v>42929</v>
      </c>
      <c r="G111" s="66" t="str">
        <f t="shared" si="13"/>
        <v>Targeted Dealer</v>
      </c>
      <c r="H111" s="66"/>
      <c r="I111" s="67">
        <v>750</v>
      </c>
      <c r="J111" s="67">
        <f t="shared" ca="1" si="14"/>
        <v>15653.225806451614</v>
      </c>
      <c r="K111" s="96">
        <v>649.75</v>
      </c>
      <c r="L111" s="68">
        <f t="shared" ca="1" si="15"/>
        <v>-15003.475806451614</v>
      </c>
      <c r="M111" s="68">
        <f t="shared" ca="1" si="16"/>
        <v>4.1509015971148893</v>
      </c>
      <c r="N111" s="99">
        <v>571.5</v>
      </c>
      <c r="O111" s="97" t="str">
        <f t="shared" ca="1" si="17"/>
        <v>Nov</v>
      </c>
      <c r="P111" s="96">
        <v>571.5</v>
      </c>
      <c r="Q111" s="99">
        <f t="shared" si="18"/>
        <v>78.25</v>
      </c>
      <c r="R111" s="97">
        <f t="shared" ca="1" si="19"/>
        <v>0.13692038495188097</v>
      </c>
      <c r="S111" s="99" t="str">
        <f t="shared" ca="1" si="20"/>
        <v>GROWTH</v>
      </c>
      <c r="T111" s="100">
        <v>723</v>
      </c>
      <c r="U111" s="100" t="str">
        <f t="shared" ca="1" si="21"/>
        <v>Dec</v>
      </c>
      <c r="V111" s="96">
        <v>723</v>
      </c>
      <c r="W111" s="103">
        <f t="shared" si="22"/>
        <v>-73.25</v>
      </c>
      <c r="X111" s="102">
        <f t="shared" ca="1" si="23"/>
        <v>-0.10131396957123096</v>
      </c>
      <c r="Y111" s="103" t="str">
        <f t="shared" ca="1" si="24"/>
        <v>DEGROWTH</v>
      </c>
      <c r="Z111" s="24">
        <v>0</v>
      </c>
      <c r="AA111" s="24">
        <f t="shared" si="25"/>
        <v>0</v>
      </c>
      <c r="AB111" s="3">
        <v>1000000736</v>
      </c>
      <c r="AC111" s="3"/>
    </row>
    <row r="112" spans="1:29" ht="14.25" hidden="1" customHeight="1">
      <c r="A112" s="23" t="s">
        <v>133</v>
      </c>
      <c r="B112" s="64" t="s">
        <v>27</v>
      </c>
      <c r="C112" s="64" t="s">
        <v>803</v>
      </c>
      <c r="D112" s="64">
        <v>1000000725</v>
      </c>
      <c r="E112" s="65" t="s">
        <v>804</v>
      </c>
      <c r="F112" s="66">
        <v>43252</v>
      </c>
      <c r="G112" s="66" t="str">
        <f t="shared" si="13"/>
        <v>Targeted Dealer</v>
      </c>
      <c r="H112" s="66"/>
      <c r="I112" s="67">
        <v>240</v>
      </c>
      <c r="J112" s="67">
        <f t="shared" ca="1" si="14"/>
        <v>5009.0322580645161</v>
      </c>
      <c r="K112" s="96">
        <v>245</v>
      </c>
      <c r="L112" s="68">
        <f t="shared" ca="1" si="15"/>
        <v>-4764.0322580645161</v>
      </c>
      <c r="M112" s="68">
        <f t="shared" ca="1" si="16"/>
        <v>4.891164348274085</v>
      </c>
      <c r="N112" s="99">
        <v>230</v>
      </c>
      <c r="O112" s="97" t="str">
        <f t="shared" ca="1" si="17"/>
        <v>Nov</v>
      </c>
      <c r="P112" s="96">
        <v>230</v>
      </c>
      <c r="Q112" s="99">
        <f t="shared" si="18"/>
        <v>15</v>
      </c>
      <c r="R112" s="97">
        <f t="shared" ca="1" si="19"/>
        <v>6.5217391304347894E-2</v>
      </c>
      <c r="S112" s="99" t="str">
        <f t="shared" ca="1" si="20"/>
        <v>GROWTH</v>
      </c>
      <c r="T112" s="100">
        <v>160</v>
      </c>
      <c r="U112" s="100" t="str">
        <f t="shared" ca="1" si="21"/>
        <v>Dec</v>
      </c>
      <c r="V112" s="96">
        <v>160</v>
      </c>
      <c r="W112" s="103">
        <f t="shared" si="22"/>
        <v>85</v>
      </c>
      <c r="X112" s="102">
        <f t="shared" ca="1" si="23"/>
        <v>0.53125</v>
      </c>
      <c r="Y112" s="103" t="str">
        <f t="shared" ca="1" si="24"/>
        <v>GROWTH</v>
      </c>
      <c r="Z112" s="24">
        <v>0</v>
      </c>
      <c r="AA112" s="24">
        <f t="shared" si="25"/>
        <v>0</v>
      </c>
      <c r="AB112" s="3">
        <v>1000000725</v>
      </c>
      <c r="AC112" s="3"/>
    </row>
    <row r="113" spans="1:29" ht="14.25" hidden="1" customHeight="1">
      <c r="A113" s="23" t="s">
        <v>133</v>
      </c>
      <c r="B113" s="64" t="s">
        <v>27</v>
      </c>
      <c r="C113" s="64" t="s">
        <v>4159</v>
      </c>
      <c r="D113" s="64">
        <v>1000000730</v>
      </c>
      <c r="E113" s="65" t="s">
        <v>4160</v>
      </c>
      <c r="F113" s="66">
        <v>43292</v>
      </c>
      <c r="G113" s="66" t="str">
        <f t="shared" si="13"/>
        <v>Targeted Dealer</v>
      </c>
      <c r="H113" s="66"/>
      <c r="I113" s="67">
        <v>40</v>
      </c>
      <c r="J113" s="67">
        <f t="shared" ca="1" si="14"/>
        <v>834.83870967741939</v>
      </c>
      <c r="K113" s="96">
        <v>21</v>
      </c>
      <c r="L113" s="68">
        <f t="shared" ca="1" si="15"/>
        <v>-813.83870967741939</v>
      </c>
      <c r="M113" s="68">
        <f t="shared" ca="1" si="16"/>
        <v>2.5154559505409577</v>
      </c>
      <c r="N113" s="99">
        <v>30</v>
      </c>
      <c r="O113" s="97" t="str">
        <f t="shared" ca="1" si="17"/>
        <v>Nov</v>
      </c>
      <c r="P113" s="96">
        <v>30</v>
      </c>
      <c r="Q113" s="99">
        <f t="shared" si="18"/>
        <v>-9</v>
      </c>
      <c r="R113" s="97">
        <f t="shared" ca="1" si="19"/>
        <v>-0.30000000000000004</v>
      </c>
      <c r="S113" s="99" t="str">
        <f t="shared" ca="1" si="20"/>
        <v>DEGROWTH</v>
      </c>
      <c r="T113" s="100">
        <v>0</v>
      </c>
      <c r="U113" s="100" t="str">
        <f t="shared" ca="1" si="21"/>
        <v>Dec</v>
      </c>
      <c r="V113" s="96">
        <v>0</v>
      </c>
      <c r="W113" s="103">
        <f t="shared" si="22"/>
        <v>21</v>
      </c>
      <c r="X113" s="102">
        <f t="shared" ca="1" si="23"/>
        <v>0</v>
      </c>
      <c r="Y113" s="103" t="b">
        <f t="shared" si="24"/>
        <v>0</v>
      </c>
      <c r="Z113" s="24">
        <v>0</v>
      </c>
      <c r="AA113" s="24">
        <f t="shared" si="25"/>
        <v>0</v>
      </c>
      <c r="AB113" s="3">
        <v>1000000730</v>
      </c>
      <c r="AC113" s="3"/>
    </row>
    <row r="114" spans="1:29" ht="14.25" hidden="1" customHeight="1">
      <c r="A114" s="23" t="s">
        <v>133</v>
      </c>
      <c r="B114" s="64" t="s">
        <v>27</v>
      </c>
      <c r="C114" s="64" t="s">
        <v>805</v>
      </c>
      <c r="D114" s="64">
        <v>1000000738</v>
      </c>
      <c r="E114" s="65" t="s">
        <v>806</v>
      </c>
      <c r="F114" s="66">
        <v>43326</v>
      </c>
      <c r="G114" s="66" t="str">
        <f t="shared" si="13"/>
        <v>Targeted Dealer</v>
      </c>
      <c r="H114" s="66"/>
      <c r="I114" s="67">
        <v>360</v>
      </c>
      <c r="J114" s="67">
        <f t="shared" ca="1" si="14"/>
        <v>7513.5483870967746</v>
      </c>
      <c r="K114" s="96">
        <v>288</v>
      </c>
      <c r="L114" s="68">
        <f t="shared" ca="1" si="15"/>
        <v>-7225.5483870967746</v>
      </c>
      <c r="M114" s="68">
        <f t="shared" ca="1" si="16"/>
        <v>3.8330757341576502</v>
      </c>
      <c r="N114" s="99">
        <v>365</v>
      </c>
      <c r="O114" s="97" t="str">
        <f t="shared" ca="1" si="17"/>
        <v>Nov</v>
      </c>
      <c r="P114" s="96">
        <v>365</v>
      </c>
      <c r="Q114" s="99">
        <f t="shared" si="18"/>
        <v>-77</v>
      </c>
      <c r="R114" s="97">
        <f t="shared" ca="1" si="19"/>
        <v>-0.21095890410958906</v>
      </c>
      <c r="S114" s="99" t="str">
        <f t="shared" ca="1" si="20"/>
        <v>DEGROWTH</v>
      </c>
      <c r="T114" s="100">
        <v>280</v>
      </c>
      <c r="U114" s="100" t="str">
        <f t="shared" ca="1" si="21"/>
        <v>Dec</v>
      </c>
      <c r="V114" s="96">
        <v>280</v>
      </c>
      <c r="W114" s="103">
        <f t="shared" si="22"/>
        <v>8</v>
      </c>
      <c r="X114" s="102">
        <f t="shared" ca="1" si="23"/>
        <v>2.857142857142847E-2</v>
      </c>
      <c r="Y114" s="103" t="str">
        <f t="shared" ca="1" si="24"/>
        <v>GROWTH</v>
      </c>
      <c r="Z114" s="24">
        <v>0</v>
      </c>
      <c r="AA114" s="24">
        <f t="shared" si="25"/>
        <v>0</v>
      </c>
      <c r="AB114" s="3">
        <v>1000000738</v>
      </c>
      <c r="AC114" s="3"/>
    </row>
    <row r="115" spans="1:29" ht="14.25" hidden="1" customHeight="1">
      <c r="A115" s="23" t="s">
        <v>133</v>
      </c>
      <c r="B115" s="64" t="s">
        <v>27</v>
      </c>
      <c r="C115" s="64" t="s">
        <v>807</v>
      </c>
      <c r="D115" s="64">
        <v>1000000731</v>
      </c>
      <c r="E115" s="65" t="s">
        <v>808</v>
      </c>
      <c r="F115" s="66">
        <v>43426</v>
      </c>
      <c r="G115" s="66" t="str">
        <f t="shared" si="13"/>
        <v>Targeted Dealer</v>
      </c>
      <c r="H115" s="66"/>
      <c r="I115" s="67">
        <v>300</v>
      </c>
      <c r="J115" s="67">
        <f t="shared" ca="1" si="14"/>
        <v>6261.2903225806449</v>
      </c>
      <c r="K115" s="96">
        <v>335</v>
      </c>
      <c r="L115" s="68">
        <f t="shared" ca="1" si="15"/>
        <v>-5926.2903225806449</v>
      </c>
      <c r="M115" s="68">
        <f t="shared" ca="1" si="16"/>
        <v>5.350334878928388</v>
      </c>
      <c r="N115" s="99">
        <v>185</v>
      </c>
      <c r="O115" s="97" t="str">
        <f t="shared" ca="1" si="17"/>
        <v>Nov</v>
      </c>
      <c r="P115" s="96">
        <v>185</v>
      </c>
      <c r="Q115" s="99">
        <f t="shared" si="18"/>
        <v>150</v>
      </c>
      <c r="R115" s="97">
        <f t="shared" ca="1" si="19"/>
        <v>0.81081081081081074</v>
      </c>
      <c r="S115" s="99" t="str">
        <f t="shared" ca="1" si="20"/>
        <v>GROWTH</v>
      </c>
      <c r="T115" s="100">
        <v>255</v>
      </c>
      <c r="U115" s="100" t="str">
        <f t="shared" ca="1" si="21"/>
        <v>Dec</v>
      </c>
      <c r="V115" s="96">
        <v>255</v>
      </c>
      <c r="W115" s="103">
        <f t="shared" si="22"/>
        <v>80</v>
      </c>
      <c r="X115" s="102">
        <f t="shared" ca="1" si="23"/>
        <v>0.31372549019607843</v>
      </c>
      <c r="Y115" s="103" t="str">
        <f t="shared" ca="1" si="24"/>
        <v>GROWTH</v>
      </c>
      <c r="Z115" s="24">
        <v>0</v>
      </c>
      <c r="AA115" s="24">
        <f t="shared" si="25"/>
        <v>0</v>
      </c>
      <c r="AB115" s="3">
        <v>1000000731</v>
      </c>
      <c r="AC115" s="3"/>
    </row>
    <row r="116" spans="1:29" ht="14.25" hidden="1" customHeight="1">
      <c r="A116" s="23" t="s">
        <v>133</v>
      </c>
      <c r="B116" s="64" t="s">
        <v>27</v>
      </c>
      <c r="C116" s="64" t="s">
        <v>809</v>
      </c>
      <c r="D116" s="64">
        <v>1000001067</v>
      </c>
      <c r="E116" s="65" t="s">
        <v>810</v>
      </c>
      <c r="F116" s="66">
        <v>43647</v>
      </c>
      <c r="G116" s="66" t="str">
        <f t="shared" si="13"/>
        <v>Targeted Dealer</v>
      </c>
      <c r="H116" s="66"/>
      <c r="I116" s="67">
        <v>30</v>
      </c>
      <c r="J116" s="67">
        <f t="shared" ca="1" si="14"/>
        <v>626.12903225806451</v>
      </c>
      <c r="K116" s="96">
        <v>1</v>
      </c>
      <c r="L116" s="68">
        <f t="shared" ca="1" si="15"/>
        <v>-625.12903225806451</v>
      </c>
      <c r="M116" s="68">
        <f t="shared" ca="1" si="16"/>
        <v>0.15971148892323545</v>
      </c>
      <c r="N116" s="99">
        <v>0.5</v>
      </c>
      <c r="O116" s="97" t="str">
        <f t="shared" ca="1" si="17"/>
        <v>Nov</v>
      </c>
      <c r="P116" s="96">
        <v>0.5</v>
      </c>
      <c r="Q116" s="99">
        <f t="shared" si="18"/>
        <v>0.5</v>
      </c>
      <c r="R116" s="97">
        <f t="shared" ca="1" si="19"/>
        <v>1</v>
      </c>
      <c r="S116" s="99" t="str">
        <f t="shared" ca="1" si="20"/>
        <v>GROWTH</v>
      </c>
      <c r="T116" s="100">
        <v>25</v>
      </c>
      <c r="U116" s="100" t="str">
        <f t="shared" ca="1" si="21"/>
        <v>Dec</v>
      </c>
      <c r="V116" s="96">
        <v>25</v>
      </c>
      <c r="W116" s="103">
        <f t="shared" si="22"/>
        <v>-24</v>
      </c>
      <c r="X116" s="102">
        <f t="shared" ca="1" si="23"/>
        <v>-0.96</v>
      </c>
      <c r="Y116" s="103" t="str">
        <f t="shared" ca="1" si="24"/>
        <v>DEGROWTH</v>
      </c>
      <c r="Z116" s="24">
        <v>0</v>
      </c>
      <c r="AA116" s="24">
        <f t="shared" si="25"/>
        <v>0</v>
      </c>
      <c r="AB116" s="3">
        <v>1000001067</v>
      </c>
      <c r="AC116" s="3"/>
    </row>
    <row r="117" spans="1:29" ht="14.25" hidden="1" customHeight="1">
      <c r="A117" s="23" t="s">
        <v>133</v>
      </c>
      <c r="B117" s="64" t="s">
        <v>27</v>
      </c>
      <c r="C117" s="64" t="s">
        <v>811</v>
      </c>
      <c r="D117" s="64">
        <v>1000001066</v>
      </c>
      <c r="E117" s="65" t="s">
        <v>812</v>
      </c>
      <c r="F117" s="66">
        <v>43843</v>
      </c>
      <c r="G117" s="66" t="str">
        <f t="shared" si="13"/>
        <v>Targeted Dealer</v>
      </c>
      <c r="H117" s="66"/>
      <c r="I117" s="67">
        <v>220</v>
      </c>
      <c r="J117" s="67">
        <f t="shared" ca="1" si="14"/>
        <v>4591.6129032258068</v>
      </c>
      <c r="K117" s="96">
        <v>253.5</v>
      </c>
      <c r="L117" s="68">
        <f t="shared" ca="1" si="15"/>
        <v>-4338.1129032258068</v>
      </c>
      <c r="M117" s="68">
        <f t="shared" ca="1" si="16"/>
        <v>5.5209357875509335</v>
      </c>
      <c r="N117" s="99">
        <v>196.95</v>
      </c>
      <c r="O117" s="97" t="str">
        <f t="shared" ca="1" si="17"/>
        <v>Nov</v>
      </c>
      <c r="P117" s="96">
        <v>196.95</v>
      </c>
      <c r="Q117" s="99">
        <f t="shared" si="18"/>
        <v>56.550000000000011</v>
      </c>
      <c r="R117" s="97">
        <f t="shared" ca="1" si="19"/>
        <v>0.28712871287128716</v>
      </c>
      <c r="S117" s="99" t="str">
        <f t="shared" ca="1" si="20"/>
        <v>GROWTH</v>
      </c>
      <c r="T117" s="100">
        <v>200</v>
      </c>
      <c r="U117" s="100" t="str">
        <f t="shared" ca="1" si="21"/>
        <v>Dec</v>
      </c>
      <c r="V117" s="96">
        <v>200</v>
      </c>
      <c r="W117" s="103">
        <f t="shared" si="22"/>
        <v>53.5</v>
      </c>
      <c r="X117" s="102">
        <f t="shared" ca="1" si="23"/>
        <v>0.26750000000000007</v>
      </c>
      <c r="Y117" s="103" t="str">
        <f t="shared" ca="1" si="24"/>
        <v>GROWTH</v>
      </c>
      <c r="Z117" s="24">
        <v>0</v>
      </c>
      <c r="AA117" s="24">
        <f t="shared" si="25"/>
        <v>0</v>
      </c>
      <c r="AB117" s="3">
        <v>1000001066</v>
      </c>
      <c r="AC117" s="3"/>
    </row>
    <row r="118" spans="1:29" ht="14.25" hidden="1" customHeight="1">
      <c r="A118" s="23" t="s">
        <v>133</v>
      </c>
      <c r="B118" s="64" t="s">
        <v>27</v>
      </c>
      <c r="C118" s="64" t="s">
        <v>813</v>
      </c>
      <c r="D118" s="64">
        <v>1000000734</v>
      </c>
      <c r="E118" s="65" t="s">
        <v>814</v>
      </c>
      <c r="F118" s="66">
        <v>43899</v>
      </c>
      <c r="G118" s="66" t="str">
        <f t="shared" si="13"/>
        <v>Targeted Dealer</v>
      </c>
      <c r="H118" s="66"/>
      <c r="I118" s="67">
        <v>200</v>
      </c>
      <c r="J118" s="67">
        <f t="shared" ca="1" si="14"/>
        <v>4174.1935483870966</v>
      </c>
      <c r="K118" s="96">
        <v>160</v>
      </c>
      <c r="L118" s="68">
        <f t="shared" ca="1" si="15"/>
        <v>-4014.1935483870966</v>
      </c>
      <c r="M118" s="68">
        <f t="shared" ca="1" si="16"/>
        <v>3.8330757341576507</v>
      </c>
      <c r="N118" s="99">
        <v>200</v>
      </c>
      <c r="O118" s="97" t="str">
        <f t="shared" ca="1" si="17"/>
        <v>Nov</v>
      </c>
      <c r="P118" s="96">
        <v>200</v>
      </c>
      <c r="Q118" s="99">
        <f t="shared" si="18"/>
        <v>-40</v>
      </c>
      <c r="R118" s="97">
        <f t="shared" ca="1" si="19"/>
        <v>-0.19999999999999996</v>
      </c>
      <c r="S118" s="99" t="str">
        <f t="shared" ca="1" si="20"/>
        <v>DEGROWTH</v>
      </c>
      <c r="T118" s="100">
        <v>195</v>
      </c>
      <c r="U118" s="100" t="str">
        <f t="shared" ca="1" si="21"/>
        <v>Dec</v>
      </c>
      <c r="V118" s="96">
        <v>195</v>
      </c>
      <c r="W118" s="103">
        <f t="shared" si="22"/>
        <v>-35</v>
      </c>
      <c r="X118" s="102">
        <f t="shared" ca="1" si="23"/>
        <v>-0.17948717948717952</v>
      </c>
      <c r="Y118" s="103" t="str">
        <f t="shared" ca="1" si="24"/>
        <v>DEGROWTH</v>
      </c>
      <c r="Z118" s="24">
        <v>0</v>
      </c>
      <c r="AA118" s="24">
        <f t="shared" si="25"/>
        <v>0</v>
      </c>
      <c r="AB118" s="3">
        <v>1000000734</v>
      </c>
      <c r="AC118" s="3"/>
    </row>
    <row r="119" spans="1:29" ht="14.25" hidden="1" customHeight="1">
      <c r="A119" s="23" t="s">
        <v>133</v>
      </c>
      <c r="B119" s="64" t="s">
        <v>27</v>
      </c>
      <c r="C119" s="64" t="s">
        <v>815</v>
      </c>
      <c r="D119" s="64">
        <v>1000001068</v>
      </c>
      <c r="E119" s="65" t="s">
        <v>816</v>
      </c>
      <c r="F119" s="66">
        <v>44050</v>
      </c>
      <c r="G119" s="66" t="str">
        <f t="shared" si="13"/>
        <v>Targeted Dealer</v>
      </c>
      <c r="H119" s="66"/>
      <c r="I119" s="67">
        <v>75</v>
      </c>
      <c r="J119" s="67">
        <f t="shared" ca="1" si="14"/>
        <v>1565.3225806451612</v>
      </c>
      <c r="K119" s="96">
        <v>40</v>
      </c>
      <c r="L119" s="68">
        <f t="shared" ca="1" si="15"/>
        <v>-1525.3225806451612</v>
      </c>
      <c r="M119" s="68">
        <f t="shared" ca="1" si="16"/>
        <v>2.5553838227717671</v>
      </c>
      <c r="N119" s="99">
        <v>40</v>
      </c>
      <c r="O119" s="97" t="str">
        <f t="shared" ca="1" si="17"/>
        <v>Nov</v>
      </c>
      <c r="P119" s="96">
        <v>40</v>
      </c>
      <c r="Q119" s="99">
        <f t="shared" si="18"/>
        <v>0</v>
      </c>
      <c r="R119" s="97">
        <f t="shared" ca="1" si="19"/>
        <v>0</v>
      </c>
      <c r="S119" s="99" t="str">
        <f t="shared" ca="1" si="20"/>
        <v>GROWTH</v>
      </c>
      <c r="T119" s="100">
        <v>75</v>
      </c>
      <c r="U119" s="100" t="str">
        <f t="shared" ca="1" si="21"/>
        <v>Dec</v>
      </c>
      <c r="V119" s="96">
        <v>75</v>
      </c>
      <c r="W119" s="103">
        <f t="shared" si="22"/>
        <v>-35</v>
      </c>
      <c r="X119" s="102">
        <f t="shared" ca="1" si="23"/>
        <v>-0.46666666666666667</v>
      </c>
      <c r="Y119" s="103" t="str">
        <f t="shared" ca="1" si="24"/>
        <v>DEGROWTH</v>
      </c>
      <c r="Z119" s="24">
        <v>0</v>
      </c>
      <c r="AA119" s="24">
        <f t="shared" si="25"/>
        <v>0</v>
      </c>
      <c r="AB119" s="3">
        <v>1000001068</v>
      </c>
      <c r="AC119" s="3"/>
    </row>
    <row r="120" spans="1:29" ht="14.25" hidden="1" customHeight="1">
      <c r="A120" s="23" t="s">
        <v>133</v>
      </c>
      <c r="B120" s="64" t="s">
        <v>27</v>
      </c>
      <c r="C120" s="64" t="s">
        <v>817</v>
      </c>
      <c r="D120" s="64">
        <v>1000001069</v>
      </c>
      <c r="E120" s="65" t="s">
        <v>818</v>
      </c>
      <c r="F120" s="66">
        <v>44256</v>
      </c>
      <c r="G120" s="66" t="str">
        <f t="shared" si="13"/>
        <v>Targeted Dealer</v>
      </c>
      <c r="H120" s="66"/>
      <c r="I120" s="67">
        <v>150</v>
      </c>
      <c r="J120" s="67">
        <f t="shared" ca="1" si="14"/>
        <v>3130.6451612903224</v>
      </c>
      <c r="K120" s="96">
        <v>39.25</v>
      </c>
      <c r="L120" s="68">
        <f t="shared" ca="1" si="15"/>
        <v>-3091.3951612903224</v>
      </c>
      <c r="M120" s="68">
        <f t="shared" ca="1" si="16"/>
        <v>1.2537351880473984</v>
      </c>
      <c r="N120" s="99">
        <v>97</v>
      </c>
      <c r="O120" s="97" t="str">
        <f t="shared" ca="1" si="17"/>
        <v>Nov</v>
      </c>
      <c r="P120" s="96">
        <v>97</v>
      </c>
      <c r="Q120" s="99">
        <f t="shared" si="18"/>
        <v>-57.75</v>
      </c>
      <c r="R120" s="97">
        <f t="shared" ca="1" si="19"/>
        <v>-0.59536082474226804</v>
      </c>
      <c r="S120" s="99" t="str">
        <f t="shared" ca="1" si="20"/>
        <v>DEGROWTH</v>
      </c>
      <c r="T120" s="100">
        <v>100</v>
      </c>
      <c r="U120" s="100" t="str">
        <f t="shared" ca="1" si="21"/>
        <v>Dec</v>
      </c>
      <c r="V120" s="96">
        <v>100</v>
      </c>
      <c r="W120" s="103">
        <f t="shared" si="22"/>
        <v>-60.75</v>
      </c>
      <c r="X120" s="102">
        <f t="shared" ca="1" si="23"/>
        <v>-0.60749999999999993</v>
      </c>
      <c r="Y120" s="103" t="str">
        <f t="shared" ca="1" si="24"/>
        <v>DEGROWTH</v>
      </c>
      <c r="Z120" s="24">
        <v>0</v>
      </c>
      <c r="AA120" s="24">
        <f t="shared" si="25"/>
        <v>0</v>
      </c>
      <c r="AB120" s="3">
        <v>1000001069</v>
      </c>
      <c r="AC120" s="3"/>
    </row>
    <row r="121" spans="1:29" ht="14.25" hidden="1" customHeight="1">
      <c r="A121" s="23" t="s">
        <v>133</v>
      </c>
      <c r="B121" s="64" t="s">
        <v>27</v>
      </c>
      <c r="C121" s="64" t="s">
        <v>819</v>
      </c>
      <c r="D121" s="64">
        <v>1000001065</v>
      </c>
      <c r="E121" s="65" t="s">
        <v>820</v>
      </c>
      <c r="F121" s="66">
        <v>44296</v>
      </c>
      <c r="G121" s="66" t="str">
        <f t="shared" si="13"/>
        <v>Targeted Dealer</v>
      </c>
      <c r="H121" s="66"/>
      <c r="I121" s="67">
        <v>520</v>
      </c>
      <c r="J121" s="67">
        <f t="shared" ca="1" si="14"/>
        <v>10852.903225806451</v>
      </c>
      <c r="K121" s="96">
        <v>440</v>
      </c>
      <c r="L121" s="68">
        <f t="shared" ca="1" si="15"/>
        <v>-10412.903225806451</v>
      </c>
      <c r="M121" s="68">
        <f t="shared" ca="1" si="16"/>
        <v>4.0542147188205924</v>
      </c>
      <c r="N121" s="99">
        <v>604.5</v>
      </c>
      <c r="O121" s="97" t="str">
        <f t="shared" ca="1" si="17"/>
        <v>Nov</v>
      </c>
      <c r="P121" s="96">
        <v>604.5</v>
      </c>
      <c r="Q121" s="99">
        <f t="shared" si="18"/>
        <v>-164.5</v>
      </c>
      <c r="R121" s="97">
        <f t="shared" ca="1" si="19"/>
        <v>-0.27212572373862698</v>
      </c>
      <c r="S121" s="99" t="str">
        <f t="shared" ca="1" si="20"/>
        <v>DEGROWTH</v>
      </c>
      <c r="T121" s="100">
        <v>490</v>
      </c>
      <c r="U121" s="100" t="str">
        <f t="shared" ca="1" si="21"/>
        <v>Dec</v>
      </c>
      <c r="V121" s="96">
        <v>490</v>
      </c>
      <c r="W121" s="103">
        <f t="shared" si="22"/>
        <v>-50</v>
      </c>
      <c r="X121" s="102">
        <f t="shared" ca="1" si="23"/>
        <v>-0.10204081632653061</v>
      </c>
      <c r="Y121" s="103" t="str">
        <f t="shared" ca="1" si="24"/>
        <v>DEGROWTH</v>
      </c>
      <c r="Z121" s="24">
        <v>0</v>
      </c>
      <c r="AA121" s="24">
        <f t="shared" si="25"/>
        <v>0</v>
      </c>
      <c r="AB121" s="3">
        <v>1000001065</v>
      </c>
      <c r="AC121" s="3"/>
    </row>
    <row r="122" spans="1:29" ht="14.25" hidden="1" customHeight="1">
      <c r="A122" s="23" t="s">
        <v>133</v>
      </c>
      <c r="B122" s="64" t="s">
        <v>27</v>
      </c>
      <c r="C122" s="64" t="s">
        <v>821</v>
      </c>
      <c r="D122" s="64">
        <v>1000002403</v>
      </c>
      <c r="E122" s="65" t="s">
        <v>822</v>
      </c>
      <c r="F122" s="66">
        <v>44560</v>
      </c>
      <c r="G122" s="66" t="str">
        <f t="shared" si="13"/>
        <v>Targeted Dealer</v>
      </c>
      <c r="H122" s="66"/>
      <c r="I122" s="67">
        <v>55</v>
      </c>
      <c r="J122" s="67">
        <f t="shared" ca="1" si="14"/>
        <v>1147.9032258064517</v>
      </c>
      <c r="K122" s="96">
        <v>45.5</v>
      </c>
      <c r="L122" s="68">
        <f t="shared" ca="1" si="15"/>
        <v>-1102.4032258064517</v>
      </c>
      <c r="M122" s="68">
        <f t="shared" ca="1" si="16"/>
        <v>3.9637487705493881</v>
      </c>
      <c r="N122" s="99">
        <v>44</v>
      </c>
      <c r="O122" s="97" t="str">
        <f t="shared" ca="1" si="17"/>
        <v>Nov</v>
      </c>
      <c r="P122" s="96">
        <v>44</v>
      </c>
      <c r="Q122" s="99">
        <f t="shared" si="18"/>
        <v>1.5</v>
      </c>
      <c r="R122" s="97">
        <f t="shared" ca="1" si="19"/>
        <v>3.4090909090909172E-2</v>
      </c>
      <c r="S122" s="99" t="str">
        <f t="shared" ca="1" si="20"/>
        <v>GROWTH</v>
      </c>
      <c r="T122" s="100">
        <v>50</v>
      </c>
      <c r="U122" s="100" t="str">
        <f t="shared" ca="1" si="21"/>
        <v>Dec</v>
      </c>
      <c r="V122" s="96">
        <v>50</v>
      </c>
      <c r="W122" s="103">
        <f t="shared" si="22"/>
        <v>-4.5</v>
      </c>
      <c r="X122" s="102">
        <f t="shared" ca="1" si="23"/>
        <v>-8.9999999999999969E-2</v>
      </c>
      <c r="Y122" s="103" t="str">
        <f t="shared" ca="1" si="24"/>
        <v>DEGROWTH</v>
      </c>
      <c r="Z122" s="24">
        <v>0</v>
      </c>
      <c r="AA122" s="24">
        <f t="shared" si="25"/>
        <v>0</v>
      </c>
      <c r="AB122" s="3">
        <v>1000002403</v>
      </c>
      <c r="AC122" s="3"/>
    </row>
    <row r="123" spans="1:29" ht="14.25" hidden="1" customHeight="1">
      <c r="A123" s="23" t="s">
        <v>133</v>
      </c>
      <c r="B123" s="64" t="s">
        <v>27</v>
      </c>
      <c r="C123" s="64" t="s">
        <v>823</v>
      </c>
      <c r="D123" s="64">
        <v>1000002406</v>
      </c>
      <c r="E123" s="65" t="s">
        <v>824</v>
      </c>
      <c r="F123" s="66">
        <v>44574</v>
      </c>
      <c r="G123" s="66" t="str">
        <f t="shared" si="13"/>
        <v>Targeted Dealer</v>
      </c>
      <c r="H123" s="66"/>
      <c r="I123" s="67">
        <v>60</v>
      </c>
      <c r="J123" s="67">
        <f t="shared" ca="1" si="14"/>
        <v>1252.258064516129</v>
      </c>
      <c r="K123" s="96">
        <v>60.5</v>
      </c>
      <c r="L123" s="68">
        <f t="shared" ca="1" si="15"/>
        <v>-1191.758064516129</v>
      </c>
      <c r="M123" s="68">
        <f t="shared" ca="1" si="16"/>
        <v>4.8312725399278715</v>
      </c>
      <c r="N123" s="99">
        <v>75.400000000000006</v>
      </c>
      <c r="O123" s="97" t="str">
        <f t="shared" ca="1" si="17"/>
        <v>Nov</v>
      </c>
      <c r="P123" s="96">
        <v>75.400000000000006</v>
      </c>
      <c r="Q123" s="99">
        <f t="shared" si="18"/>
        <v>-14.900000000000006</v>
      </c>
      <c r="R123" s="97">
        <f t="shared" ca="1" si="19"/>
        <v>-0.1976127320954908</v>
      </c>
      <c r="S123" s="99" t="str">
        <f t="shared" ca="1" si="20"/>
        <v>DEGROWTH</v>
      </c>
      <c r="T123" s="100">
        <v>83</v>
      </c>
      <c r="U123" s="100" t="str">
        <f t="shared" ca="1" si="21"/>
        <v>Dec</v>
      </c>
      <c r="V123" s="96">
        <v>83</v>
      </c>
      <c r="W123" s="103">
        <f t="shared" si="22"/>
        <v>-22.5</v>
      </c>
      <c r="X123" s="102">
        <f t="shared" ca="1" si="23"/>
        <v>-0.27108433734939763</v>
      </c>
      <c r="Y123" s="103" t="str">
        <f t="shared" ca="1" si="24"/>
        <v>DEGROWTH</v>
      </c>
      <c r="Z123" s="24">
        <v>0</v>
      </c>
      <c r="AA123" s="24">
        <f t="shared" si="25"/>
        <v>0</v>
      </c>
      <c r="AB123" s="3">
        <v>1000002406</v>
      </c>
      <c r="AC123" s="3"/>
    </row>
    <row r="124" spans="1:29" ht="14.25" hidden="1" customHeight="1">
      <c r="A124" s="23" t="s">
        <v>133</v>
      </c>
      <c r="B124" s="64" t="s">
        <v>27</v>
      </c>
      <c r="C124" s="64" t="s">
        <v>825</v>
      </c>
      <c r="D124" s="64">
        <v>1000002619</v>
      </c>
      <c r="E124" s="65" t="s">
        <v>826</v>
      </c>
      <c r="F124" s="66">
        <v>44628</v>
      </c>
      <c r="G124" s="66" t="str">
        <f t="shared" si="13"/>
        <v>Targeted Dealer</v>
      </c>
      <c r="H124" s="66"/>
      <c r="I124" s="67">
        <v>80</v>
      </c>
      <c r="J124" s="67">
        <f t="shared" ca="1" si="14"/>
        <v>1669.6774193548388</v>
      </c>
      <c r="K124" s="96">
        <v>20</v>
      </c>
      <c r="L124" s="68">
        <f t="shared" ca="1" si="15"/>
        <v>-1649.6774193548388</v>
      </c>
      <c r="M124" s="68">
        <f t="shared" ca="1" si="16"/>
        <v>1.1978361669242656</v>
      </c>
      <c r="N124" s="99">
        <v>40</v>
      </c>
      <c r="O124" s="97" t="str">
        <f t="shared" ca="1" si="17"/>
        <v>Nov</v>
      </c>
      <c r="P124" s="96">
        <v>40</v>
      </c>
      <c r="Q124" s="99">
        <f t="shared" si="18"/>
        <v>-20</v>
      </c>
      <c r="R124" s="97">
        <f t="shared" ca="1" si="19"/>
        <v>-0.5</v>
      </c>
      <c r="S124" s="99" t="str">
        <f t="shared" ca="1" si="20"/>
        <v>DEGROWTH</v>
      </c>
      <c r="T124" s="100">
        <v>60</v>
      </c>
      <c r="U124" s="100" t="str">
        <f t="shared" ca="1" si="21"/>
        <v>Dec</v>
      </c>
      <c r="V124" s="96">
        <v>60</v>
      </c>
      <c r="W124" s="103">
        <f t="shared" si="22"/>
        <v>-40</v>
      </c>
      <c r="X124" s="102">
        <f t="shared" ca="1" si="23"/>
        <v>-0.66666666666666674</v>
      </c>
      <c r="Y124" s="103" t="str">
        <f t="shared" ca="1" si="24"/>
        <v>DEGROWTH</v>
      </c>
      <c r="Z124" s="24">
        <v>0</v>
      </c>
      <c r="AA124" s="24">
        <f t="shared" si="25"/>
        <v>0</v>
      </c>
      <c r="AB124" s="3">
        <v>1000002619</v>
      </c>
      <c r="AC124" s="3"/>
    </row>
    <row r="125" spans="1:29" ht="14.25" hidden="1" customHeight="1">
      <c r="A125" s="23" t="s">
        <v>133</v>
      </c>
      <c r="B125" s="64" t="s">
        <v>27</v>
      </c>
      <c r="C125" s="64" t="s">
        <v>827</v>
      </c>
      <c r="D125" s="64">
        <v>1000002761</v>
      </c>
      <c r="E125" s="65" t="s">
        <v>828</v>
      </c>
      <c r="F125" s="66">
        <v>44706</v>
      </c>
      <c r="G125" s="66" t="str">
        <f t="shared" si="13"/>
        <v>Targeted Dealer</v>
      </c>
      <c r="H125" s="66"/>
      <c r="I125" s="67">
        <v>60</v>
      </c>
      <c r="J125" s="67">
        <f t="shared" ca="1" si="14"/>
        <v>1252.258064516129</v>
      </c>
      <c r="K125" s="96">
        <v>75</v>
      </c>
      <c r="L125" s="68">
        <f t="shared" ca="1" si="15"/>
        <v>-1177.258064516129</v>
      </c>
      <c r="M125" s="68">
        <f t="shared" ca="1" si="16"/>
        <v>5.9891808346213287</v>
      </c>
      <c r="N125" s="99">
        <v>26</v>
      </c>
      <c r="O125" s="97" t="str">
        <f t="shared" ca="1" si="17"/>
        <v>Nov</v>
      </c>
      <c r="P125" s="96">
        <v>26</v>
      </c>
      <c r="Q125" s="99">
        <f t="shared" si="18"/>
        <v>49</v>
      </c>
      <c r="R125" s="97">
        <f t="shared" ca="1" si="19"/>
        <v>1.8846153846153846</v>
      </c>
      <c r="S125" s="99" t="str">
        <f t="shared" ca="1" si="20"/>
        <v>GROWTH</v>
      </c>
      <c r="T125" s="100">
        <v>20</v>
      </c>
      <c r="U125" s="100" t="str">
        <f t="shared" ca="1" si="21"/>
        <v>Dec</v>
      </c>
      <c r="V125" s="96">
        <v>20</v>
      </c>
      <c r="W125" s="103">
        <f t="shared" si="22"/>
        <v>55</v>
      </c>
      <c r="X125" s="102">
        <f t="shared" ca="1" si="23"/>
        <v>2.75</v>
      </c>
      <c r="Y125" s="103" t="str">
        <f t="shared" ca="1" si="24"/>
        <v>GROWTH</v>
      </c>
      <c r="Z125" s="24">
        <v>0</v>
      </c>
      <c r="AA125" s="24">
        <f t="shared" si="25"/>
        <v>0</v>
      </c>
      <c r="AB125" s="3">
        <v>1000002761</v>
      </c>
      <c r="AC125" s="3"/>
    </row>
    <row r="126" spans="1:29" ht="14.25" hidden="1" customHeight="1">
      <c r="A126" s="23" t="s">
        <v>133</v>
      </c>
      <c r="B126" s="64" t="s">
        <v>27</v>
      </c>
      <c r="C126" s="64" t="s">
        <v>829</v>
      </c>
      <c r="D126" s="64">
        <v>1000003193</v>
      </c>
      <c r="E126" s="65" t="s">
        <v>830</v>
      </c>
      <c r="F126" s="66">
        <v>44924</v>
      </c>
      <c r="G126" s="66" t="str">
        <f t="shared" si="13"/>
        <v>Targeted Dealer</v>
      </c>
      <c r="H126" s="66"/>
      <c r="I126" s="67">
        <v>30</v>
      </c>
      <c r="J126" s="67">
        <f t="shared" ca="1" si="14"/>
        <v>626.12903225806451</v>
      </c>
      <c r="K126" s="96">
        <v>0</v>
      </c>
      <c r="L126" s="68">
        <f t="shared" ca="1" si="15"/>
        <v>-626.12903225806451</v>
      </c>
      <c r="M126" s="68">
        <f t="shared" ca="1" si="16"/>
        <v>0</v>
      </c>
      <c r="N126" s="99">
        <v>6</v>
      </c>
      <c r="O126" s="97" t="str">
        <f t="shared" ca="1" si="17"/>
        <v>Nov</v>
      </c>
      <c r="P126" s="96">
        <v>6</v>
      </c>
      <c r="Q126" s="99">
        <f t="shared" si="18"/>
        <v>-6</v>
      </c>
      <c r="R126" s="97">
        <f t="shared" ca="1" si="19"/>
        <v>-1</v>
      </c>
      <c r="S126" s="99" t="str">
        <f t="shared" ca="1" si="20"/>
        <v>DEGROWTH</v>
      </c>
      <c r="T126" s="100">
        <v>15</v>
      </c>
      <c r="U126" s="100" t="str">
        <f t="shared" ca="1" si="21"/>
        <v>Dec</v>
      </c>
      <c r="V126" s="96">
        <v>15</v>
      </c>
      <c r="W126" s="103">
        <f t="shared" si="22"/>
        <v>-15</v>
      </c>
      <c r="X126" s="102">
        <f t="shared" ca="1" si="23"/>
        <v>-1</v>
      </c>
      <c r="Y126" s="103" t="str">
        <f t="shared" ca="1" si="24"/>
        <v>DEGROWTH</v>
      </c>
      <c r="Z126" s="24">
        <v>1</v>
      </c>
      <c r="AA126" s="24">
        <f t="shared" si="25"/>
        <v>0</v>
      </c>
      <c r="AB126" s="3">
        <v>1000003193</v>
      </c>
      <c r="AC126" s="3"/>
    </row>
    <row r="127" spans="1:29" ht="14.25" hidden="1" customHeight="1">
      <c r="A127" s="23" t="s">
        <v>133</v>
      </c>
      <c r="B127" s="64" t="s">
        <v>27</v>
      </c>
      <c r="C127" s="64" t="s">
        <v>3969</v>
      </c>
      <c r="D127" s="64">
        <v>1000003455</v>
      </c>
      <c r="E127" s="65" t="s">
        <v>3970</v>
      </c>
      <c r="F127" s="66">
        <v>45012</v>
      </c>
      <c r="G127" s="66" t="str">
        <f t="shared" si="13"/>
        <v>Targeted Dealer</v>
      </c>
      <c r="H127" s="66" t="s">
        <v>627</v>
      </c>
      <c r="I127" s="67">
        <v>30</v>
      </c>
      <c r="J127" s="67">
        <f t="shared" ca="1" si="14"/>
        <v>626.12903225806451</v>
      </c>
      <c r="K127" s="96">
        <v>10</v>
      </c>
      <c r="L127" s="68">
        <f t="shared" ca="1" si="15"/>
        <v>-616.12903225806451</v>
      </c>
      <c r="M127" s="68">
        <f t="shared" ca="1" si="16"/>
        <v>1.5971148892323543</v>
      </c>
      <c r="N127" s="99">
        <v>10</v>
      </c>
      <c r="O127" s="97" t="str">
        <f t="shared" ca="1" si="17"/>
        <v>Nov</v>
      </c>
      <c r="P127" s="96">
        <v>10</v>
      </c>
      <c r="Q127" s="99">
        <f t="shared" si="18"/>
        <v>0</v>
      </c>
      <c r="R127" s="97">
        <f t="shared" ca="1" si="19"/>
        <v>0</v>
      </c>
      <c r="S127" s="99" t="str">
        <f t="shared" ca="1" si="20"/>
        <v>GROWTH</v>
      </c>
      <c r="T127" s="100">
        <v>10</v>
      </c>
      <c r="U127" s="100" t="str">
        <f t="shared" ca="1" si="21"/>
        <v>Dec</v>
      </c>
      <c r="V127" s="96">
        <v>10</v>
      </c>
      <c r="W127" s="103">
        <f t="shared" si="22"/>
        <v>0</v>
      </c>
      <c r="X127" s="102">
        <f t="shared" ca="1" si="23"/>
        <v>0</v>
      </c>
      <c r="Y127" s="103" t="str">
        <f t="shared" ca="1" si="24"/>
        <v>GROWTH</v>
      </c>
      <c r="Z127" s="24">
        <v>0</v>
      </c>
      <c r="AA127" s="24">
        <f t="shared" si="25"/>
        <v>1</v>
      </c>
      <c r="AB127" s="3">
        <v>1000003455</v>
      </c>
      <c r="AC127" s="3"/>
    </row>
    <row r="128" spans="1:29" ht="14.25" hidden="1" customHeight="1">
      <c r="A128" s="23" t="s">
        <v>133</v>
      </c>
      <c r="B128" s="64" t="s">
        <v>27</v>
      </c>
      <c r="C128" s="64" t="s">
        <v>831</v>
      </c>
      <c r="D128" s="64">
        <v>1000003508</v>
      </c>
      <c r="E128" s="64" t="s">
        <v>832</v>
      </c>
      <c r="F128" s="66">
        <v>45046</v>
      </c>
      <c r="G128" s="66" t="str">
        <f t="shared" si="13"/>
        <v>Targeted Dealer</v>
      </c>
      <c r="H128" s="66" t="s">
        <v>627</v>
      </c>
      <c r="I128" s="67">
        <v>220</v>
      </c>
      <c r="J128" s="67">
        <f t="shared" ca="1" si="14"/>
        <v>4591.6129032258068</v>
      </c>
      <c r="K128" s="96">
        <v>180</v>
      </c>
      <c r="L128" s="68">
        <f t="shared" ca="1" si="15"/>
        <v>-4411.6129032258068</v>
      </c>
      <c r="M128" s="68">
        <f t="shared" ca="1" si="16"/>
        <v>3.9201910917521423</v>
      </c>
      <c r="N128" s="99">
        <v>161</v>
      </c>
      <c r="O128" s="97" t="str">
        <f t="shared" ca="1" si="17"/>
        <v>Nov</v>
      </c>
      <c r="P128" s="96">
        <v>161</v>
      </c>
      <c r="Q128" s="99">
        <f t="shared" si="18"/>
        <v>19</v>
      </c>
      <c r="R128" s="97">
        <f t="shared" ca="1" si="19"/>
        <v>0.11801242236024834</v>
      </c>
      <c r="S128" s="99" t="str">
        <f t="shared" ca="1" si="20"/>
        <v>GROWTH</v>
      </c>
      <c r="T128" s="100">
        <v>185</v>
      </c>
      <c r="U128" s="100" t="str">
        <f t="shared" ca="1" si="21"/>
        <v>Dec</v>
      </c>
      <c r="V128" s="96">
        <v>185</v>
      </c>
      <c r="W128" s="103">
        <f t="shared" si="22"/>
        <v>-5</v>
      </c>
      <c r="X128" s="102">
        <f t="shared" ca="1" si="23"/>
        <v>-2.7027027027026973E-2</v>
      </c>
      <c r="Y128" s="103" t="str">
        <f t="shared" ca="1" si="24"/>
        <v>DEGROWTH</v>
      </c>
      <c r="Z128" s="24">
        <v>0</v>
      </c>
      <c r="AA128" s="24">
        <f t="shared" si="25"/>
        <v>1</v>
      </c>
      <c r="AB128" s="3">
        <v>1000003508</v>
      </c>
      <c r="AC128" s="3"/>
    </row>
    <row r="129" spans="1:29" ht="14.25" hidden="1" customHeight="1">
      <c r="A129" s="23" t="s">
        <v>133</v>
      </c>
      <c r="B129" s="64" t="s">
        <v>27</v>
      </c>
      <c r="C129" s="64" t="s">
        <v>833</v>
      </c>
      <c r="D129" s="64">
        <v>1000003525</v>
      </c>
      <c r="E129" s="64" t="s">
        <v>834</v>
      </c>
      <c r="F129" s="66">
        <v>45065</v>
      </c>
      <c r="G129" s="66" t="str">
        <f t="shared" si="13"/>
        <v>Targeted Dealer</v>
      </c>
      <c r="H129" s="66"/>
      <c r="I129" s="67">
        <v>75</v>
      </c>
      <c r="J129" s="67">
        <f t="shared" ca="1" si="14"/>
        <v>1565.3225806451612</v>
      </c>
      <c r="K129" s="96">
        <v>103.95</v>
      </c>
      <c r="L129" s="68">
        <f t="shared" ca="1" si="15"/>
        <v>-1461.3725806451612</v>
      </c>
      <c r="M129" s="68">
        <f t="shared" ca="1" si="16"/>
        <v>6.6408037094281305</v>
      </c>
      <c r="N129" s="99">
        <v>81</v>
      </c>
      <c r="O129" s="97" t="str">
        <f t="shared" ca="1" si="17"/>
        <v>Nov</v>
      </c>
      <c r="P129" s="96">
        <v>81</v>
      </c>
      <c r="Q129" s="99">
        <f t="shared" si="18"/>
        <v>22.950000000000003</v>
      </c>
      <c r="R129" s="97">
        <f t="shared" ca="1" si="19"/>
        <v>0.28333333333333344</v>
      </c>
      <c r="S129" s="99" t="str">
        <f t="shared" ca="1" si="20"/>
        <v>GROWTH</v>
      </c>
      <c r="T129" s="100">
        <v>67.5</v>
      </c>
      <c r="U129" s="100" t="str">
        <f t="shared" ca="1" si="21"/>
        <v>Dec</v>
      </c>
      <c r="V129" s="96">
        <v>67.5</v>
      </c>
      <c r="W129" s="103">
        <f t="shared" si="22"/>
        <v>36.450000000000003</v>
      </c>
      <c r="X129" s="102">
        <f t="shared" ca="1" si="23"/>
        <v>0.54</v>
      </c>
      <c r="Y129" s="103" t="str">
        <f t="shared" ca="1" si="24"/>
        <v>GROWTH</v>
      </c>
      <c r="Z129" s="24">
        <v>0</v>
      </c>
      <c r="AA129" s="24">
        <f t="shared" si="25"/>
        <v>0</v>
      </c>
      <c r="AB129" s="3">
        <v>1000003525</v>
      </c>
      <c r="AC129" s="3"/>
    </row>
    <row r="130" spans="1:29" ht="14.25" hidden="1" customHeight="1">
      <c r="A130" s="23" t="s">
        <v>133</v>
      </c>
      <c r="B130" s="64" t="s">
        <v>27</v>
      </c>
      <c r="C130" s="64" t="s">
        <v>835</v>
      </c>
      <c r="D130" s="64">
        <v>1000003589</v>
      </c>
      <c r="E130" s="64" t="s">
        <v>836</v>
      </c>
      <c r="F130" s="66">
        <v>45084</v>
      </c>
      <c r="G130" s="66" t="str">
        <f t="shared" si="13"/>
        <v>Targeted Dealer</v>
      </c>
      <c r="H130" s="66"/>
      <c r="I130" s="67">
        <v>230</v>
      </c>
      <c r="J130" s="67">
        <f t="shared" ca="1" si="14"/>
        <v>4800.322580645161</v>
      </c>
      <c r="K130" s="96">
        <v>120</v>
      </c>
      <c r="L130" s="68">
        <f t="shared" ca="1" si="15"/>
        <v>-4680.322580645161</v>
      </c>
      <c r="M130" s="68">
        <f t="shared" ca="1" si="16"/>
        <v>2.4998320005375985</v>
      </c>
      <c r="N130" s="99">
        <v>170</v>
      </c>
      <c r="O130" s="97" t="str">
        <f t="shared" ca="1" si="17"/>
        <v>Nov</v>
      </c>
      <c r="P130" s="96">
        <v>170</v>
      </c>
      <c r="Q130" s="99">
        <f t="shared" si="18"/>
        <v>-50</v>
      </c>
      <c r="R130" s="97">
        <f t="shared" ca="1" si="19"/>
        <v>-0.29411764705882348</v>
      </c>
      <c r="S130" s="99" t="str">
        <f t="shared" ca="1" si="20"/>
        <v>DEGROWTH</v>
      </c>
      <c r="T130" s="100">
        <v>200</v>
      </c>
      <c r="U130" s="100" t="str">
        <f t="shared" ca="1" si="21"/>
        <v>Dec</v>
      </c>
      <c r="V130" s="96">
        <v>200</v>
      </c>
      <c r="W130" s="103">
        <f t="shared" si="22"/>
        <v>-80</v>
      </c>
      <c r="X130" s="102">
        <f t="shared" ca="1" si="23"/>
        <v>-0.4</v>
      </c>
      <c r="Y130" s="103" t="str">
        <f t="shared" ca="1" si="24"/>
        <v>DEGROWTH</v>
      </c>
      <c r="Z130" s="24">
        <v>0</v>
      </c>
      <c r="AA130" s="24">
        <f t="shared" si="25"/>
        <v>0</v>
      </c>
      <c r="AB130" s="3">
        <v>1000003589</v>
      </c>
      <c r="AC130" s="3"/>
    </row>
    <row r="131" spans="1:29" ht="14.25" hidden="1" customHeight="1">
      <c r="A131" s="23" t="s">
        <v>133</v>
      </c>
      <c r="B131" s="64" t="s">
        <v>27</v>
      </c>
      <c r="C131" s="64" t="s">
        <v>837</v>
      </c>
      <c r="D131" s="64">
        <v>1000003599</v>
      </c>
      <c r="E131" s="64" t="s">
        <v>838</v>
      </c>
      <c r="F131" s="66">
        <v>45100</v>
      </c>
      <c r="G131" s="66" t="str">
        <f t="shared" ref="G131:G194" si="26">IF(I131&gt;0,"Targeted Dealer","-")</f>
        <v>Targeted Dealer</v>
      </c>
      <c r="H131" s="66"/>
      <c r="I131" s="67">
        <v>120</v>
      </c>
      <c r="J131" s="67">
        <f t="shared" ref="J131:J194" ca="1" si="27">I131/$J$1*$E$1</f>
        <v>2504.516129032258</v>
      </c>
      <c r="K131" s="96">
        <v>145</v>
      </c>
      <c r="L131" s="68">
        <f t="shared" ref="L131:L194" ca="1" si="28">K131-J131</f>
        <v>-2359.516129032258</v>
      </c>
      <c r="M131" s="68">
        <f t="shared" ref="M131:M194" ca="1" si="29">IFERROR((K131/J131%),"-")</f>
        <v>5.7895414734672848</v>
      </c>
      <c r="N131" s="99">
        <v>153.5</v>
      </c>
      <c r="O131" s="97" t="str">
        <f t="shared" ref="O131:O194" ca="1" si="30">IF(F131&lt;=$P$2,"Nov","")</f>
        <v>Nov</v>
      </c>
      <c r="P131" s="96">
        <v>153.5</v>
      </c>
      <c r="Q131" s="99">
        <f t="shared" ref="Q131:Q194" si="31">K131-P131</f>
        <v>-8.5</v>
      </c>
      <c r="R131" s="97">
        <f t="shared" ref="R131:R194" ca="1" si="32">IFERROR(IF(O131="Nov",(K131/P131-1)),0)</f>
        <v>-5.5374592833876246E-2</v>
      </c>
      <c r="S131" s="99" t="str">
        <f t="shared" ref="S131:S194" ca="1" si="33">IF(N131&gt;0,IF(O131="","-",IF(R131&lt;0%,"DEGROWTH","GROWTH")))</f>
        <v>DEGROWTH</v>
      </c>
      <c r="T131" s="100">
        <v>59</v>
      </c>
      <c r="U131" s="100" t="str">
        <f t="shared" ref="U131:U194" ca="1" si="34">IF(F131&lt;=$V$2,"Dec","")</f>
        <v>Dec</v>
      </c>
      <c r="V131" s="96">
        <v>59</v>
      </c>
      <c r="W131" s="103">
        <f t="shared" ref="W131:W194" si="35">K131-V131</f>
        <v>86</v>
      </c>
      <c r="X131" s="102">
        <f t="shared" ref="X131:X194" ca="1" si="36">IFERROR(IF(U131="Dec",(K131/V131-1)),0)</f>
        <v>1.4576271186440679</v>
      </c>
      <c r="Y131" s="103" t="str">
        <f t="shared" ref="Y131:Y194" ca="1" si="37">IF(T131&gt;0,IF(U131="","-",IF(X131&lt;0%,"DEGROWTH","GROWTH")))</f>
        <v>GROWTH</v>
      </c>
      <c r="Z131" s="24">
        <v>0</v>
      </c>
      <c r="AA131" s="24">
        <f t="shared" ref="AA131:AA194" si="38">IF(H131&gt;0,1,0)</f>
        <v>0</v>
      </c>
      <c r="AB131" s="3">
        <v>1000003599</v>
      </c>
      <c r="AC131" s="3"/>
    </row>
    <row r="132" spans="1:29" ht="14.25" hidden="1" customHeight="1">
      <c r="A132" s="23" t="s">
        <v>133</v>
      </c>
      <c r="B132" s="64" t="s">
        <v>27</v>
      </c>
      <c r="C132" s="64" t="s">
        <v>839</v>
      </c>
      <c r="D132" s="64">
        <v>1000003635</v>
      </c>
      <c r="E132" s="64" t="s">
        <v>840</v>
      </c>
      <c r="F132" s="66">
        <v>45127</v>
      </c>
      <c r="G132" s="66" t="str">
        <f t="shared" si="26"/>
        <v>Targeted Dealer</v>
      </c>
      <c r="H132" s="66" t="s">
        <v>627</v>
      </c>
      <c r="I132" s="67">
        <v>120</v>
      </c>
      <c r="J132" s="67">
        <f t="shared" ca="1" si="27"/>
        <v>2504.516129032258</v>
      </c>
      <c r="K132" s="96">
        <v>25</v>
      </c>
      <c r="L132" s="68">
        <f t="shared" ca="1" si="28"/>
        <v>-2479.516129032258</v>
      </c>
      <c r="M132" s="68">
        <f t="shared" ca="1" si="29"/>
        <v>0.99819680577022152</v>
      </c>
      <c r="N132" s="99">
        <v>93.25</v>
      </c>
      <c r="O132" s="97" t="str">
        <f t="shared" ca="1" si="30"/>
        <v>Nov</v>
      </c>
      <c r="P132" s="96">
        <v>93.25</v>
      </c>
      <c r="Q132" s="99">
        <f t="shared" si="31"/>
        <v>-68.25</v>
      </c>
      <c r="R132" s="97">
        <f t="shared" ca="1" si="32"/>
        <v>-0.73190348525469173</v>
      </c>
      <c r="S132" s="99" t="str">
        <f t="shared" ca="1" si="33"/>
        <v>DEGROWTH</v>
      </c>
      <c r="T132" s="100">
        <v>110</v>
      </c>
      <c r="U132" s="100" t="str">
        <f t="shared" ca="1" si="34"/>
        <v>Dec</v>
      </c>
      <c r="V132" s="96">
        <v>110</v>
      </c>
      <c r="W132" s="103">
        <f t="shared" si="35"/>
        <v>-85</v>
      </c>
      <c r="X132" s="102">
        <f t="shared" ca="1" si="36"/>
        <v>-0.77272727272727271</v>
      </c>
      <c r="Y132" s="103" t="str">
        <f t="shared" ca="1" si="37"/>
        <v>DEGROWTH</v>
      </c>
      <c r="Z132" s="24">
        <v>0</v>
      </c>
      <c r="AA132" s="24">
        <f t="shared" si="38"/>
        <v>1</v>
      </c>
      <c r="AB132" s="3">
        <v>1000003635</v>
      </c>
      <c r="AC132" s="3"/>
    </row>
    <row r="133" spans="1:29" ht="14.25" hidden="1" customHeight="1">
      <c r="A133" s="23" t="s">
        <v>133</v>
      </c>
      <c r="B133" s="64" t="s">
        <v>27</v>
      </c>
      <c r="C133" s="64" t="s">
        <v>841</v>
      </c>
      <c r="D133" s="64">
        <v>1000003663</v>
      </c>
      <c r="E133" s="64" t="s">
        <v>842</v>
      </c>
      <c r="F133" s="66">
        <v>45135</v>
      </c>
      <c r="G133" s="66" t="str">
        <f t="shared" si="26"/>
        <v>Targeted Dealer</v>
      </c>
      <c r="H133" s="66"/>
      <c r="I133" s="67">
        <v>170</v>
      </c>
      <c r="J133" s="67">
        <f t="shared" ca="1" si="27"/>
        <v>3548.0645161290322</v>
      </c>
      <c r="K133" s="96">
        <v>90</v>
      </c>
      <c r="L133" s="68">
        <f t="shared" ca="1" si="28"/>
        <v>-3458.0645161290322</v>
      </c>
      <c r="M133" s="68">
        <f t="shared" ca="1" si="29"/>
        <v>2.5365942358396221</v>
      </c>
      <c r="N133" s="99">
        <v>129.5</v>
      </c>
      <c r="O133" s="97" t="str">
        <f t="shared" ca="1" si="30"/>
        <v>Nov</v>
      </c>
      <c r="P133" s="96">
        <v>129.5</v>
      </c>
      <c r="Q133" s="99">
        <f t="shared" si="31"/>
        <v>-39.5</v>
      </c>
      <c r="R133" s="97">
        <f t="shared" ca="1" si="32"/>
        <v>-0.30501930501930496</v>
      </c>
      <c r="S133" s="99" t="str">
        <f t="shared" ca="1" si="33"/>
        <v>DEGROWTH</v>
      </c>
      <c r="T133" s="100">
        <v>140</v>
      </c>
      <c r="U133" s="100" t="str">
        <f t="shared" ca="1" si="34"/>
        <v>Dec</v>
      </c>
      <c r="V133" s="96">
        <v>140</v>
      </c>
      <c r="W133" s="103">
        <f t="shared" si="35"/>
        <v>-50</v>
      </c>
      <c r="X133" s="102">
        <f t="shared" ca="1" si="36"/>
        <v>-0.3571428571428571</v>
      </c>
      <c r="Y133" s="103" t="str">
        <f t="shared" ca="1" si="37"/>
        <v>DEGROWTH</v>
      </c>
      <c r="Z133" s="24">
        <v>0</v>
      </c>
      <c r="AA133" s="24">
        <f t="shared" si="38"/>
        <v>0</v>
      </c>
      <c r="AB133" s="3">
        <v>1000003663</v>
      </c>
      <c r="AC133" s="3"/>
    </row>
    <row r="134" spans="1:29" ht="14.25" hidden="1" customHeight="1">
      <c r="A134" s="23" t="s">
        <v>133</v>
      </c>
      <c r="B134" s="64" t="s">
        <v>27</v>
      </c>
      <c r="C134" s="64" t="s">
        <v>843</v>
      </c>
      <c r="D134" s="64">
        <v>1000003702</v>
      </c>
      <c r="E134" s="64" t="s">
        <v>844</v>
      </c>
      <c r="F134" s="66">
        <v>45171</v>
      </c>
      <c r="G134" s="66" t="str">
        <f t="shared" si="26"/>
        <v>Targeted Dealer</v>
      </c>
      <c r="H134" s="66"/>
      <c r="I134" s="67">
        <v>70</v>
      </c>
      <c r="J134" s="67">
        <f t="shared" ca="1" si="27"/>
        <v>1460.9677419354839</v>
      </c>
      <c r="K134" s="96">
        <v>129.75</v>
      </c>
      <c r="L134" s="68">
        <f t="shared" ca="1" si="28"/>
        <v>-1331.2177419354839</v>
      </c>
      <c r="M134" s="68">
        <f t="shared" ca="1" si="29"/>
        <v>8.881099580481342</v>
      </c>
      <c r="N134" s="99">
        <v>69</v>
      </c>
      <c r="O134" s="97" t="str">
        <f t="shared" ca="1" si="30"/>
        <v>Nov</v>
      </c>
      <c r="P134" s="96">
        <v>69</v>
      </c>
      <c r="Q134" s="99">
        <f t="shared" si="31"/>
        <v>60.75</v>
      </c>
      <c r="R134" s="97">
        <f t="shared" ca="1" si="32"/>
        <v>0.88043478260869557</v>
      </c>
      <c r="S134" s="99" t="str">
        <f t="shared" ca="1" si="33"/>
        <v>GROWTH</v>
      </c>
      <c r="T134" s="100">
        <v>13</v>
      </c>
      <c r="U134" s="100" t="str">
        <f t="shared" ca="1" si="34"/>
        <v>Dec</v>
      </c>
      <c r="V134" s="96">
        <v>13</v>
      </c>
      <c r="W134" s="103">
        <f t="shared" si="35"/>
        <v>116.75</v>
      </c>
      <c r="X134" s="102">
        <f t="shared" ca="1" si="36"/>
        <v>8.9807692307692299</v>
      </c>
      <c r="Y134" s="103" t="str">
        <f t="shared" ca="1" si="37"/>
        <v>GROWTH</v>
      </c>
      <c r="Z134" s="24">
        <v>0</v>
      </c>
      <c r="AA134" s="24">
        <f t="shared" si="38"/>
        <v>0</v>
      </c>
      <c r="AB134" s="3">
        <v>1000003702</v>
      </c>
      <c r="AC134" s="3"/>
    </row>
    <row r="135" spans="1:29" ht="14.25" hidden="1" customHeight="1">
      <c r="A135" s="24" t="s">
        <v>133</v>
      </c>
      <c r="B135" s="125" t="s">
        <v>27</v>
      </c>
      <c r="C135" s="125" t="s">
        <v>845</v>
      </c>
      <c r="D135" s="125">
        <v>1000003841</v>
      </c>
      <c r="E135" s="125" t="s">
        <v>846</v>
      </c>
      <c r="F135" s="142">
        <v>45321</v>
      </c>
      <c r="G135" s="66" t="str">
        <f t="shared" si="26"/>
        <v>Targeted Dealer</v>
      </c>
      <c r="H135" s="66"/>
      <c r="I135" s="67">
        <v>80</v>
      </c>
      <c r="J135" s="67">
        <f t="shared" ca="1" si="27"/>
        <v>1669.6774193548388</v>
      </c>
      <c r="K135" s="96">
        <v>130</v>
      </c>
      <c r="L135" s="68">
        <f t="shared" ca="1" si="28"/>
        <v>-1539.6774193548388</v>
      </c>
      <c r="M135" s="68">
        <f t="shared" ca="1" si="29"/>
        <v>7.7859350850077274</v>
      </c>
      <c r="N135" s="99">
        <v>50</v>
      </c>
      <c r="O135" s="97" t="str">
        <f t="shared" ca="1" si="30"/>
        <v>Nov</v>
      </c>
      <c r="P135" s="96">
        <v>50</v>
      </c>
      <c r="Q135" s="99">
        <f t="shared" si="31"/>
        <v>80</v>
      </c>
      <c r="R135" s="97">
        <f t="shared" ca="1" si="32"/>
        <v>1.6</v>
      </c>
      <c r="S135" s="99" t="str">
        <f t="shared" ca="1" si="33"/>
        <v>GROWTH</v>
      </c>
      <c r="T135" s="100">
        <v>0</v>
      </c>
      <c r="U135" s="100" t="str">
        <f t="shared" ca="1" si="34"/>
        <v>Dec</v>
      </c>
      <c r="V135" s="96">
        <v>0</v>
      </c>
      <c r="W135" s="103">
        <f t="shared" si="35"/>
        <v>130</v>
      </c>
      <c r="X135" s="102">
        <f t="shared" ca="1" si="36"/>
        <v>0</v>
      </c>
      <c r="Y135" s="103" t="b">
        <f t="shared" si="37"/>
        <v>0</v>
      </c>
      <c r="Z135" s="24">
        <v>0</v>
      </c>
      <c r="AA135" s="24">
        <f t="shared" si="38"/>
        <v>0</v>
      </c>
      <c r="AB135" s="3">
        <v>1000003841</v>
      </c>
      <c r="AC135" s="3"/>
    </row>
    <row r="136" spans="1:29" ht="14.25" hidden="1" customHeight="1">
      <c r="A136" s="24" t="s">
        <v>133</v>
      </c>
      <c r="B136" s="125" t="s">
        <v>27</v>
      </c>
      <c r="C136" s="125" t="s">
        <v>847</v>
      </c>
      <c r="D136" s="125">
        <v>1000003864</v>
      </c>
      <c r="E136" s="125" t="s">
        <v>848</v>
      </c>
      <c r="F136" s="66">
        <v>45338</v>
      </c>
      <c r="G136" s="66" t="str">
        <f t="shared" si="26"/>
        <v>Targeted Dealer</v>
      </c>
      <c r="H136" s="66"/>
      <c r="I136" s="67">
        <v>55</v>
      </c>
      <c r="J136" s="67">
        <f t="shared" ca="1" si="27"/>
        <v>1147.9032258064517</v>
      </c>
      <c r="K136" s="96">
        <v>94.5</v>
      </c>
      <c r="L136" s="68">
        <f t="shared" ca="1" si="28"/>
        <v>-1053.4032258064517</v>
      </c>
      <c r="M136" s="68">
        <f t="shared" ca="1" si="29"/>
        <v>8.2324012926794996</v>
      </c>
      <c r="N136" s="99">
        <v>60.25</v>
      </c>
      <c r="O136" s="97" t="str">
        <f t="shared" ca="1" si="30"/>
        <v>Nov</v>
      </c>
      <c r="P136" s="96">
        <v>60.25</v>
      </c>
      <c r="Q136" s="99">
        <f t="shared" si="31"/>
        <v>34.25</v>
      </c>
      <c r="R136" s="97">
        <f t="shared" ca="1" si="32"/>
        <v>0.56846473029045641</v>
      </c>
      <c r="S136" s="99" t="str">
        <f t="shared" ca="1" si="33"/>
        <v>GROWTH</v>
      </c>
      <c r="T136" s="100">
        <v>0</v>
      </c>
      <c r="U136" s="100" t="str">
        <f t="shared" ca="1" si="34"/>
        <v>Dec</v>
      </c>
      <c r="V136" s="96">
        <v>0</v>
      </c>
      <c r="W136" s="103">
        <f t="shared" si="35"/>
        <v>94.5</v>
      </c>
      <c r="X136" s="102">
        <f t="shared" ca="1" si="36"/>
        <v>0</v>
      </c>
      <c r="Y136" s="103" t="b">
        <f t="shared" si="37"/>
        <v>0</v>
      </c>
      <c r="Z136" s="24">
        <v>0</v>
      </c>
      <c r="AA136" s="24">
        <f t="shared" si="38"/>
        <v>0</v>
      </c>
      <c r="AB136" s="3">
        <v>1000003864</v>
      </c>
      <c r="AC136" s="3"/>
    </row>
    <row r="137" spans="1:29" ht="14.25" hidden="1" customHeight="1">
      <c r="A137" s="24" t="s">
        <v>133</v>
      </c>
      <c r="B137" s="125" t="s">
        <v>27</v>
      </c>
      <c r="C137" s="125" t="s">
        <v>849</v>
      </c>
      <c r="D137" s="125">
        <v>1000003885</v>
      </c>
      <c r="E137" s="125" t="s">
        <v>850</v>
      </c>
      <c r="F137" s="66">
        <v>45359</v>
      </c>
      <c r="G137" s="66" t="str">
        <f t="shared" si="26"/>
        <v>Targeted Dealer</v>
      </c>
      <c r="H137" s="66"/>
      <c r="I137" s="67">
        <v>150</v>
      </c>
      <c r="J137" s="67">
        <f t="shared" ca="1" si="27"/>
        <v>3130.6451612903224</v>
      </c>
      <c r="K137" s="96">
        <v>175</v>
      </c>
      <c r="L137" s="68">
        <f t="shared" ca="1" si="28"/>
        <v>-2955.6451612903224</v>
      </c>
      <c r="M137" s="68">
        <f t="shared" ca="1" si="29"/>
        <v>5.5899021123132409</v>
      </c>
      <c r="N137" s="99">
        <v>169.5</v>
      </c>
      <c r="O137" s="97" t="str">
        <f t="shared" ca="1" si="30"/>
        <v>Nov</v>
      </c>
      <c r="P137" s="96">
        <v>169.5</v>
      </c>
      <c r="Q137" s="99">
        <f t="shared" si="31"/>
        <v>5.5</v>
      </c>
      <c r="R137" s="97">
        <f t="shared" ca="1" si="32"/>
        <v>3.2448377581120846E-2</v>
      </c>
      <c r="S137" s="99" t="str">
        <f t="shared" ca="1" si="33"/>
        <v>GROWTH</v>
      </c>
      <c r="T137" s="100">
        <v>0</v>
      </c>
      <c r="U137" s="100" t="str">
        <f t="shared" ca="1" si="34"/>
        <v>Dec</v>
      </c>
      <c r="V137" s="96">
        <v>0</v>
      </c>
      <c r="W137" s="103">
        <f t="shared" si="35"/>
        <v>175</v>
      </c>
      <c r="X137" s="102">
        <f t="shared" ca="1" si="36"/>
        <v>0</v>
      </c>
      <c r="Y137" s="103" t="b">
        <f t="shared" si="37"/>
        <v>0</v>
      </c>
      <c r="Z137" s="24">
        <v>0</v>
      </c>
      <c r="AA137" s="24">
        <f t="shared" si="38"/>
        <v>0</v>
      </c>
      <c r="AB137" s="3">
        <v>1000003885</v>
      </c>
      <c r="AC137" s="3"/>
    </row>
    <row r="138" spans="1:29" ht="14.25" hidden="1" customHeight="1">
      <c r="A138" s="24" t="s">
        <v>133</v>
      </c>
      <c r="B138" s="125" t="s">
        <v>27</v>
      </c>
      <c r="C138" s="125" t="s">
        <v>851</v>
      </c>
      <c r="D138" s="125">
        <v>1000003900</v>
      </c>
      <c r="E138" s="125" t="s">
        <v>852</v>
      </c>
      <c r="F138" s="66">
        <v>45381</v>
      </c>
      <c r="G138" s="66" t="str">
        <f t="shared" si="26"/>
        <v>Targeted Dealer</v>
      </c>
      <c r="H138" s="66"/>
      <c r="I138" s="67">
        <v>120</v>
      </c>
      <c r="J138" s="67">
        <f t="shared" ca="1" si="27"/>
        <v>2504.516129032258</v>
      </c>
      <c r="K138" s="96">
        <v>120.5</v>
      </c>
      <c r="L138" s="68">
        <f t="shared" ca="1" si="28"/>
        <v>-2384.016129032258</v>
      </c>
      <c r="M138" s="68">
        <f t="shared" ca="1" si="29"/>
        <v>4.8113086038124679</v>
      </c>
      <c r="N138" s="99">
        <v>120</v>
      </c>
      <c r="O138" s="97" t="str">
        <f t="shared" ca="1" si="30"/>
        <v>Nov</v>
      </c>
      <c r="P138" s="96">
        <v>120</v>
      </c>
      <c r="Q138" s="99">
        <f t="shared" si="31"/>
        <v>0.5</v>
      </c>
      <c r="R138" s="97">
        <f t="shared" ca="1" si="32"/>
        <v>4.1666666666666519E-3</v>
      </c>
      <c r="S138" s="99" t="str">
        <f t="shared" ca="1" si="33"/>
        <v>GROWTH</v>
      </c>
      <c r="T138" s="100">
        <v>0</v>
      </c>
      <c r="U138" s="100" t="str">
        <f t="shared" ca="1" si="34"/>
        <v>Dec</v>
      </c>
      <c r="V138" s="96">
        <v>0</v>
      </c>
      <c r="W138" s="103">
        <f t="shared" si="35"/>
        <v>120.5</v>
      </c>
      <c r="X138" s="102">
        <f t="shared" ca="1" si="36"/>
        <v>0</v>
      </c>
      <c r="Y138" s="103" t="b">
        <f t="shared" si="37"/>
        <v>0</v>
      </c>
      <c r="Z138" s="24">
        <v>0</v>
      </c>
      <c r="AA138" s="24">
        <f t="shared" si="38"/>
        <v>0</v>
      </c>
      <c r="AB138" s="3">
        <v>1000003900</v>
      </c>
      <c r="AC138" s="3"/>
    </row>
    <row r="139" spans="1:29" ht="14.25" hidden="1" customHeight="1">
      <c r="A139" s="24" t="s">
        <v>133</v>
      </c>
      <c r="B139" s="125" t="s">
        <v>27</v>
      </c>
      <c r="C139" s="125" t="s">
        <v>853</v>
      </c>
      <c r="D139" s="125">
        <v>1000003910</v>
      </c>
      <c r="E139" s="125" t="s">
        <v>854</v>
      </c>
      <c r="F139" s="66">
        <v>45400</v>
      </c>
      <c r="G139" s="66" t="str">
        <f t="shared" si="26"/>
        <v>Targeted Dealer</v>
      </c>
      <c r="H139" s="66"/>
      <c r="I139" s="67">
        <v>30</v>
      </c>
      <c r="J139" s="67">
        <f t="shared" ca="1" si="27"/>
        <v>626.12903225806451</v>
      </c>
      <c r="K139" s="96">
        <v>34.5</v>
      </c>
      <c r="L139" s="68">
        <f t="shared" ca="1" si="28"/>
        <v>-591.62903225806451</v>
      </c>
      <c r="M139" s="68">
        <f t="shared" ca="1" si="29"/>
        <v>5.5100463678516229</v>
      </c>
      <c r="N139" s="99">
        <v>30.05</v>
      </c>
      <c r="O139" s="97" t="str">
        <f t="shared" ca="1" si="30"/>
        <v>Nov</v>
      </c>
      <c r="P139" s="96">
        <v>30.05</v>
      </c>
      <c r="Q139" s="99">
        <f t="shared" si="31"/>
        <v>4.4499999999999993</v>
      </c>
      <c r="R139" s="97">
        <f t="shared" ca="1" si="32"/>
        <v>0.14808652246256226</v>
      </c>
      <c r="S139" s="99" t="str">
        <f t="shared" ca="1" si="33"/>
        <v>GROWTH</v>
      </c>
      <c r="T139" s="100">
        <v>0</v>
      </c>
      <c r="U139" s="100" t="str">
        <f t="shared" ca="1" si="34"/>
        <v>Dec</v>
      </c>
      <c r="V139" s="96">
        <v>0</v>
      </c>
      <c r="W139" s="103">
        <f t="shared" si="35"/>
        <v>34.5</v>
      </c>
      <c r="X139" s="102">
        <f t="shared" ca="1" si="36"/>
        <v>0</v>
      </c>
      <c r="Y139" s="103" t="b">
        <f t="shared" si="37"/>
        <v>0</v>
      </c>
      <c r="Z139" s="24">
        <v>0</v>
      </c>
      <c r="AA139" s="24">
        <f t="shared" si="38"/>
        <v>0</v>
      </c>
      <c r="AB139" s="3">
        <v>1000003910</v>
      </c>
      <c r="AC139" s="3"/>
    </row>
    <row r="140" spans="1:29" ht="14.25" hidden="1" customHeight="1">
      <c r="A140" s="24" t="s">
        <v>133</v>
      </c>
      <c r="B140" s="125" t="s">
        <v>27</v>
      </c>
      <c r="C140" s="125" t="s">
        <v>855</v>
      </c>
      <c r="D140" s="125">
        <v>1000003932</v>
      </c>
      <c r="E140" s="125" t="s">
        <v>856</v>
      </c>
      <c r="F140" s="66">
        <v>45412</v>
      </c>
      <c r="G140" s="66" t="str">
        <f t="shared" si="26"/>
        <v>Targeted Dealer</v>
      </c>
      <c r="H140" s="66"/>
      <c r="I140" s="67">
        <v>150</v>
      </c>
      <c r="J140" s="67">
        <f t="shared" ca="1" si="27"/>
        <v>3130.6451612903224</v>
      </c>
      <c r="K140" s="96">
        <v>121</v>
      </c>
      <c r="L140" s="68">
        <f t="shared" ca="1" si="28"/>
        <v>-3009.6451612903224</v>
      </c>
      <c r="M140" s="68">
        <f t="shared" ca="1" si="29"/>
        <v>3.8650180319422982</v>
      </c>
      <c r="N140" s="99">
        <v>142.75</v>
      </c>
      <c r="O140" s="97" t="str">
        <f t="shared" ca="1" si="30"/>
        <v>Nov</v>
      </c>
      <c r="P140" s="96">
        <v>142.75</v>
      </c>
      <c r="Q140" s="99">
        <f t="shared" si="31"/>
        <v>-21.75</v>
      </c>
      <c r="R140" s="97">
        <f t="shared" ca="1" si="32"/>
        <v>-0.15236427320490364</v>
      </c>
      <c r="S140" s="99" t="str">
        <f t="shared" ca="1" si="33"/>
        <v>DEGROWTH</v>
      </c>
      <c r="T140" s="100">
        <v>0</v>
      </c>
      <c r="U140" s="100" t="str">
        <f t="shared" ca="1" si="34"/>
        <v>Dec</v>
      </c>
      <c r="V140" s="96">
        <v>0</v>
      </c>
      <c r="W140" s="103">
        <f t="shared" si="35"/>
        <v>121</v>
      </c>
      <c r="X140" s="102">
        <f t="shared" ca="1" si="36"/>
        <v>0</v>
      </c>
      <c r="Y140" s="103" t="b">
        <f t="shared" si="37"/>
        <v>0</v>
      </c>
      <c r="Z140" s="24">
        <v>0</v>
      </c>
      <c r="AA140" s="24">
        <f t="shared" si="38"/>
        <v>0</v>
      </c>
      <c r="AB140" s="3">
        <v>1000003932</v>
      </c>
      <c r="AC140" s="3"/>
    </row>
    <row r="141" spans="1:29" ht="14.25" hidden="1" customHeight="1">
      <c r="A141" s="24" t="s">
        <v>133</v>
      </c>
      <c r="B141" s="125" t="s">
        <v>27</v>
      </c>
      <c r="C141" s="125" t="s">
        <v>857</v>
      </c>
      <c r="D141" s="125">
        <v>1000003995</v>
      </c>
      <c r="E141" s="125" t="s">
        <v>858</v>
      </c>
      <c r="F141" s="66">
        <v>45446</v>
      </c>
      <c r="G141" s="66" t="str">
        <f t="shared" si="26"/>
        <v>Targeted Dealer</v>
      </c>
      <c r="H141" s="66" t="s">
        <v>627</v>
      </c>
      <c r="I141" s="67">
        <v>115</v>
      </c>
      <c r="J141" s="67">
        <f t="shared" ca="1" si="27"/>
        <v>2400.1612903225805</v>
      </c>
      <c r="K141" s="96">
        <v>80</v>
      </c>
      <c r="L141" s="68">
        <f t="shared" ca="1" si="28"/>
        <v>-2320.1612903225805</v>
      </c>
      <c r="M141" s="68">
        <f t="shared" ca="1" si="29"/>
        <v>3.3331093340501314</v>
      </c>
      <c r="N141" s="99">
        <v>120.5</v>
      </c>
      <c r="O141" s="97" t="str">
        <f t="shared" ca="1" si="30"/>
        <v>Nov</v>
      </c>
      <c r="P141" s="96">
        <v>120.5</v>
      </c>
      <c r="Q141" s="99">
        <f t="shared" si="31"/>
        <v>-40.5</v>
      </c>
      <c r="R141" s="97">
        <f t="shared" ca="1" si="32"/>
        <v>-0.33609958506224069</v>
      </c>
      <c r="S141" s="99" t="str">
        <f t="shared" ca="1" si="33"/>
        <v>DEGROWTH</v>
      </c>
      <c r="T141" s="100">
        <v>0</v>
      </c>
      <c r="U141" s="100" t="str">
        <f t="shared" ca="1" si="34"/>
        <v>Dec</v>
      </c>
      <c r="V141" s="96">
        <v>0</v>
      </c>
      <c r="W141" s="103">
        <f t="shared" si="35"/>
        <v>80</v>
      </c>
      <c r="X141" s="102">
        <f t="shared" ca="1" si="36"/>
        <v>0</v>
      </c>
      <c r="Y141" s="103" t="b">
        <f t="shared" si="37"/>
        <v>0</v>
      </c>
      <c r="Z141" s="24">
        <v>0</v>
      </c>
      <c r="AA141" s="24">
        <f t="shared" si="38"/>
        <v>1</v>
      </c>
      <c r="AB141" s="3">
        <v>1000003995</v>
      </c>
      <c r="AC141" s="3"/>
    </row>
    <row r="142" spans="1:29" ht="14.25" hidden="1" customHeight="1">
      <c r="A142" s="24" t="s">
        <v>133</v>
      </c>
      <c r="B142" s="125" t="s">
        <v>27</v>
      </c>
      <c r="C142" s="125" t="s">
        <v>859</v>
      </c>
      <c r="D142" s="125">
        <v>1000004005</v>
      </c>
      <c r="E142" s="125" t="s">
        <v>860</v>
      </c>
      <c r="F142" s="66">
        <v>45454</v>
      </c>
      <c r="G142" s="66" t="str">
        <f t="shared" si="26"/>
        <v>Targeted Dealer</v>
      </c>
      <c r="H142" s="66"/>
      <c r="I142" s="67">
        <v>130</v>
      </c>
      <c r="J142" s="67">
        <f t="shared" ca="1" si="27"/>
        <v>2713.2258064516127</v>
      </c>
      <c r="K142" s="96">
        <v>75.5</v>
      </c>
      <c r="L142" s="68">
        <f t="shared" ca="1" si="28"/>
        <v>-2637.7258064516127</v>
      </c>
      <c r="M142" s="68">
        <f t="shared" ca="1" si="29"/>
        <v>2.7826655570086793</v>
      </c>
      <c r="N142" s="99">
        <v>91.75</v>
      </c>
      <c r="O142" s="97" t="str">
        <f t="shared" ca="1" si="30"/>
        <v>Nov</v>
      </c>
      <c r="P142" s="96">
        <v>91.75</v>
      </c>
      <c r="Q142" s="99">
        <f t="shared" si="31"/>
        <v>-16.25</v>
      </c>
      <c r="R142" s="97">
        <f t="shared" ca="1" si="32"/>
        <v>-0.17711171662125336</v>
      </c>
      <c r="S142" s="99" t="str">
        <f t="shared" ca="1" si="33"/>
        <v>DEGROWTH</v>
      </c>
      <c r="T142" s="100">
        <v>0</v>
      </c>
      <c r="U142" s="100" t="str">
        <f t="shared" ca="1" si="34"/>
        <v>Dec</v>
      </c>
      <c r="V142" s="96">
        <v>0</v>
      </c>
      <c r="W142" s="103">
        <f t="shared" si="35"/>
        <v>75.5</v>
      </c>
      <c r="X142" s="102">
        <f t="shared" ca="1" si="36"/>
        <v>0</v>
      </c>
      <c r="Y142" s="103" t="b">
        <f t="shared" si="37"/>
        <v>0</v>
      </c>
      <c r="Z142" s="24">
        <v>0</v>
      </c>
      <c r="AA142" s="24">
        <f t="shared" si="38"/>
        <v>0</v>
      </c>
      <c r="AB142" s="3">
        <v>1000004005</v>
      </c>
      <c r="AC142" s="3"/>
    </row>
    <row r="143" spans="1:29" ht="14.25" hidden="1" customHeight="1">
      <c r="A143" s="23" t="s">
        <v>133</v>
      </c>
      <c r="B143" s="64" t="s">
        <v>30</v>
      </c>
      <c r="C143" s="64" t="s">
        <v>861</v>
      </c>
      <c r="D143" s="64">
        <v>1000000476</v>
      </c>
      <c r="E143" s="65" t="s">
        <v>862</v>
      </c>
      <c r="F143" s="66">
        <v>38768</v>
      </c>
      <c r="G143" s="66" t="str">
        <f t="shared" si="26"/>
        <v>Targeted Dealer</v>
      </c>
      <c r="H143" s="66" t="s">
        <v>627</v>
      </c>
      <c r="I143" s="67">
        <v>5600</v>
      </c>
      <c r="J143" s="67">
        <f t="shared" ca="1" si="27"/>
        <v>116877.41935483871</v>
      </c>
      <c r="K143" s="96">
        <v>5731.45</v>
      </c>
      <c r="L143" s="68">
        <f t="shared" ca="1" si="28"/>
        <v>-111145.96935483871</v>
      </c>
      <c r="M143" s="68">
        <f t="shared" ca="1" si="29"/>
        <v>4.9038129277986311</v>
      </c>
      <c r="N143" s="99">
        <v>5646</v>
      </c>
      <c r="O143" s="97" t="str">
        <f t="shared" ca="1" si="30"/>
        <v>Nov</v>
      </c>
      <c r="P143" s="96">
        <v>5646</v>
      </c>
      <c r="Q143" s="99">
        <f t="shared" si="31"/>
        <v>85.449999999999818</v>
      </c>
      <c r="R143" s="97">
        <f t="shared" ca="1" si="32"/>
        <v>1.5134608572440644E-2</v>
      </c>
      <c r="S143" s="99" t="str">
        <f t="shared" ca="1" si="33"/>
        <v>GROWTH</v>
      </c>
      <c r="T143" s="100">
        <v>4902</v>
      </c>
      <c r="U143" s="100" t="str">
        <f t="shared" ca="1" si="34"/>
        <v>Dec</v>
      </c>
      <c r="V143" s="96">
        <v>4902</v>
      </c>
      <c r="W143" s="103">
        <f t="shared" si="35"/>
        <v>829.44999999999982</v>
      </c>
      <c r="X143" s="102">
        <f t="shared" ca="1" si="36"/>
        <v>0.16920644634842907</v>
      </c>
      <c r="Y143" s="103" t="str">
        <f t="shared" ca="1" si="37"/>
        <v>GROWTH</v>
      </c>
      <c r="Z143" s="24">
        <v>0</v>
      </c>
      <c r="AA143" s="24">
        <f t="shared" si="38"/>
        <v>1</v>
      </c>
      <c r="AB143" s="3">
        <v>1000000476</v>
      </c>
      <c r="AC143" s="3"/>
    </row>
    <row r="144" spans="1:29" ht="14.25" hidden="1" customHeight="1">
      <c r="A144" s="23" t="s">
        <v>133</v>
      </c>
      <c r="B144" s="64" t="s">
        <v>30</v>
      </c>
      <c r="C144" s="64" t="s">
        <v>863</v>
      </c>
      <c r="D144" s="64">
        <v>1000000468</v>
      </c>
      <c r="E144" s="65" t="s">
        <v>864</v>
      </c>
      <c r="F144" s="66">
        <v>38904</v>
      </c>
      <c r="G144" s="66" t="str">
        <f t="shared" si="26"/>
        <v>Targeted Dealer</v>
      </c>
      <c r="H144" s="66"/>
      <c r="I144" s="67">
        <v>40</v>
      </c>
      <c r="J144" s="67">
        <f t="shared" ca="1" si="27"/>
        <v>834.83870967741939</v>
      </c>
      <c r="K144" s="96">
        <v>40</v>
      </c>
      <c r="L144" s="68">
        <f t="shared" ca="1" si="28"/>
        <v>-794.83870967741939</v>
      </c>
      <c r="M144" s="68">
        <f t="shared" ca="1" si="29"/>
        <v>4.7913446676970626</v>
      </c>
      <c r="N144" s="99">
        <v>35</v>
      </c>
      <c r="O144" s="97" t="str">
        <f t="shared" ca="1" si="30"/>
        <v>Nov</v>
      </c>
      <c r="P144" s="96">
        <v>35</v>
      </c>
      <c r="Q144" s="99">
        <f t="shared" si="31"/>
        <v>5</v>
      </c>
      <c r="R144" s="97">
        <f t="shared" ca="1" si="32"/>
        <v>0.14285714285714279</v>
      </c>
      <c r="S144" s="99" t="str">
        <f t="shared" ca="1" si="33"/>
        <v>GROWTH</v>
      </c>
      <c r="T144" s="100">
        <v>0</v>
      </c>
      <c r="U144" s="100" t="str">
        <f t="shared" ca="1" si="34"/>
        <v>Dec</v>
      </c>
      <c r="V144" s="96">
        <v>0</v>
      </c>
      <c r="W144" s="103">
        <f t="shared" si="35"/>
        <v>40</v>
      </c>
      <c r="X144" s="102">
        <f t="shared" ca="1" si="36"/>
        <v>0</v>
      </c>
      <c r="Y144" s="103" t="b">
        <f t="shared" si="37"/>
        <v>0</v>
      </c>
      <c r="Z144" s="24">
        <v>0</v>
      </c>
      <c r="AA144" s="24">
        <f t="shared" si="38"/>
        <v>0</v>
      </c>
      <c r="AB144" s="3">
        <v>1000000468</v>
      </c>
      <c r="AC144" s="3"/>
    </row>
    <row r="145" spans="1:29" ht="14.25" hidden="1" customHeight="1">
      <c r="A145" s="23" t="s">
        <v>133</v>
      </c>
      <c r="B145" s="64" t="s">
        <v>30</v>
      </c>
      <c r="C145" s="64" t="s">
        <v>865</v>
      </c>
      <c r="D145" s="64">
        <v>1000000445</v>
      </c>
      <c r="E145" s="65" t="s">
        <v>866</v>
      </c>
      <c r="F145" s="66">
        <v>38923</v>
      </c>
      <c r="G145" s="66" t="str">
        <f t="shared" si="26"/>
        <v>Targeted Dealer</v>
      </c>
      <c r="H145" s="66" t="s">
        <v>627</v>
      </c>
      <c r="I145" s="67">
        <v>140</v>
      </c>
      <c r="J145" s="67">
        <f t="shared" ca="1" si="27"/>
        <v>2921.9354838709678</v>
      </c>
      <c r="K145" s="96">
        <v>100</v>
      </c>
      <c r="L145" s="68">
        <f t="shared" ca="1" si="28"/>
        <v>-2821.9354838709678</v>
      </c>
      <c r="M145" s="68">
        <f t="shared" ca="1" si="29"/>
        <v>3.4223890483550452</v>
      </c>
      <c r="N145" s="99">
        <v>120</v>
      </c>
      <c r="O145" s="97" t="str">
        <f t="shared" ca="1" si="30"/>
        <v>Nov</v>
      </c>
      <c r="P145" s="96">
        <v>120</v>
      </c>
      <c r="Q145" s="99">
        <f t="shared" si="31"/>
        <v>-20</v>
      </c>
      <c r="R145" s="97">
        <f t="shared" ca="1" si="32"/>
        <v>-0.16666666666666663</v>
      </c>
      <c r="S145" s="99" t="str">
        <f t="shared" ca="1" si="33"/>
        <v>DEGROWTH</v>
      </c>
      <c r="T145" s="100">
        <v>40</v>
      </c>
      <c r="U145" s="100" t="str">
        <f t="shared" ca="1" si="34"/>
        <v>Dec</v>
      </c>
      <c r="V145" s="96">
        <v>40</v>
      </c>
      <c r="W145" s="103">
        <f t="shared" si="35"/>
        <v>60</v>
      </c>
      <c r="X145" s="102">
        <f t="shared" ca="1" si="36"/>
        <v>1.5</v>
      </c>
      <c r="Y145" s="103" t="str">
        <f t="shared" ca="1" si="37"/>
        <v>GROWTH</v>
      </c>
      <c r="Z145" s="24">
        <v>0</v>
      </c>
      <c r="AA145" s="24">
        <f t="shared" si="38"/>
        <v>1</v>
      </c>
      <c r="AB145" s="3">
        <v>1000000445</v>
      </c>
      <c r="AC145" s="3"/>
    </row>
    <row r="146" spans="1:29" ht="14.25" hidden="1" customHeight="1">
      <c r="A146" s="23" t="s">
        <v>133</v>
      </c>
      <c r="B146" s="64" t="s">
        <v>30</v>
      </c>
      <c r="C146" s="64" t="s">
        <v>4347</v>
      </c>
      <c r="D146" s="64">
        <v>1000000451</v>
      </c>
      <c r="E146" s="65" t="s">
        <v>4348</v>
      </c>
      <c r="F146" s="66">
        <v>39746</v>
      </c>
      <c r="G146" s="66" t="str">
        <f t="shared" si="26"/>
        <v>Targeted Dealer</v>
      </c>
      <c r="H146" s="66"/>
      <c r="I146" s="67">
        <v>80</v>
      </c>
      <c r="J146" s="67">
        <f t="shared" ca="1" si="27"/>
        <v>1669.6774193548388</v>
      </c>
      <c r="K146" s="96">
        <v>0</v>
      </c>
      <c r="L146" s="68">
        <f t="shared" ca="1" si="28"/>
        <v>-1669.6774193548388</v>
      </c>
      <c r="M146" s="68">
        <f t="shared" ca="1" si="29"/>
        <v>0</v>
      </c>
      <c r="N146" s="99">
        <v>20</v>
      </c>
      <c r="O146" s="97" t="str">
        <f t="shared" ca="1" si="30"/>
        <v>Nov</v>
      </c>
      <c r="P146" s="96">
        <v>20</v>
      </c>
      <c r="Q146" s="99">
        <f t="shared" si="31"/>
        <v>-20</v>
      </c>
      <c r="R146" s="97">
        <f t="shared" ca="1" si="32"/>
        <v>-1</v>
      </c>
      <c r="S146" s="99" t="str">
        <f t="shared" ca="1" si="33"/>
        <v>DEGROWTH</v>
      </c>
      <c r="T146" s="100">
        <v>40</v>
      </c>
      <c r="U146" s="100" t="str">
        <f t="shared" ca="1" si="34"/>
        <v>Dec</v>
      </c>
      <c r="V146" s="96">
        <v>40</v>
      </c>
      <c r="W146" s="103">
        <f t="shared" si="35"/>
        <v>-40</v>
      </c>
      <c r="X146" s="102">
        <f t="shared" ca="1" si="36"/>
        <v>-1</v>
      </c>
      <c r="Y146" s="103" t="str">
        <f t="shared" ca="1" si="37"/>
        <v>DEGROWTH</v>
      </c>
      <c r="Z146" s="24">
        <v>1</v>
      </c>
      <c r="AA146" s="24">
        <f t="shared" si="38"/>
        <v>0</v>
      </c>
      <c r="AB146" s="3">
        <v>1000000451</v>
      </c>
      <c r="AC146" s="3"/>
    </row>
    <row r="147" spans="1:29" ht="14.25" hidden="1" customHeight="1">
      <c r="A147" s="23" t="s">
        <v>133</v>
      </c>
      <c r="B147" s="64" t="s">
        <v>30</v>
      </c>
      <c r="C147" s="64" t="s">
        <v>867</v>
      </c>
      <c r="D147" s="64">
        <v>1000000443</v>
      </c>
      <c r="E147" s="65" t="s">
        <v>868</v>
      </c>
      <c r="F147" s="66">
        <v>40054</v>
      </c>
      <c r="G147" s="66" t="str">
        <f t="shared" si="26"/>
        <v>Targeted Dealer</v>
      </c>
      <c r="H147" s="66" t="s">
        <v>627</v>
      </c>
      <c r="I147" s="67">
        <v>3320</v>
      </c>
      <c r="J147" s="67">
        <f t="shared" ca="1" si="27"/>
        <v>69291.612903225803</v>
      </c>
      <c r="K147" s="96">
        <v>2983.8</v>
      </c>
      <c r="L147" s="68">
        <f t="shared" ca="1" si="28"/>
        <v>-66307.8129032258</v>
      </c>
      <c r="M147" s="68">
        <f t="shared" ca="1" si="29"/>
        <v>4.3061488612874994</v>
      </c>
      <c r="N147" s="99">
        <v>2847</v>
      </c>
      <c r="O147" s="97" t="str">
        <f t="shared" ca="1" si="30"/>
        <v>Nov</v>
      </c>
      <c r="P147" s="96">
        <v>2847</v>
      </c>
      <c r="Q147" s="99">
        <f t="shared" si="31"/>
        <v>136.80000000000018</v>
      </c>
      <c r="R147" s="97">
        <f t="shared" ca="1" si="32"/>
        <v>4.8050579557428863E-2</v>
      </c>
      <c r="S147" s="99" t="str">
        <f t="shared" ca="1" si="33"/>
        <v>GROWTH</v>
      </c>
      <c r="T147" s="100">
        <v>2740</v>
      </c>
      <c r="U147" s="100" t="str">
        <f t="shared" ca="1" si="34"/>
        <v>Dec</v>
      </c>
      <c r="V147" s="96">
        <v>2740</v>
      </c>
      <c r="W147" s="103">
        <f t="shared" si="35"/>
        <v>243.80000000000018</v>
      </c>
      <c r="X147" s="102">
        <f t="shared" ca="1" si="36"/>
        <v>8.8978102189781083E-2</v>
      </c>
      <c r="Y147" s="103" t="str">
        <f t="shared" ca="1" si="37"/>
        <v>GROWTH</v>
      </c>
      <c r="Z147" s="24">
        <v>0</v>
      </c>
      <c r="AA147" s="24">
        <f t="shared" si="38"/>
        <v>1</v>
      </c>
      <c r="AB147" s="3">
        <v>1000000443</v>
      </c>
      <c r="AC147" s="3"/>
    </row>
    <row r="148" spans="1:29" ht="14.25" hidden="1" customHeight="1">
      <c r="A148" s="23" t="s">
        <v>133</v>
      </c>
      <c r="B148" s="64" t="s">
        <v>30</v>
      </c>
      <c r="C148" s="64" t="s">
        <v>869</v>
      </c>
      <c r="D148" s="64">
        <v>1000000462</v>
      </c>
      <c r="E148" s="65" t="s">
        <v>870</v>
      </c>
      <c r="F148" s="66">
        <v>40054</v>
      </c>
      <c r="G148" s="66" t="str">
        <f t="shared" si="26"/>
        <v>Targeted Dealer</v>
      </c>
      <c r="H148" s="66" t="s">
        <v>627</v>
      </c>
      <c r="I148" s="67">
        <v>500</v>
      </c>
      <c r="J148" s="67">
        <f t="shared" ca="1" si="27"/>
        <v>10435.483870967742</v>
      </c>
      <c r="K148" s="96">
        <v>480</v>
      </c>
      <c r="L148" s="68">
        <f t="shared" ca="1" si="28"/>
        <v>-9955.4838709677424</v>
      </c>
      <c r="M148" s="68">
        <f t="shared" ca="1" si="29"/>
        <v>4.599690880989181</v>
      </c>
      <c r="N148" s="99">
        <v>520</v>
      </c>
      <c r="O148" s="97" t="str">
        <f t="shared" ca="1" si="30"/>
        <v>Nov</v>
      </c>
      <c r="P148" s="96">
        <v>520</v>
      </c>
      <c r="Q148" s="99">
        <f t="shared" si="31"/>
        <v>-40</v>
      </c>
      <c r="R148" s="97">
        <f t="shared" ca="1" si="32"/>
        <v>-7.6923076923076872E-2</v>
      </c>
      <c r="S148" s="99" t="str">
        <f t="shared" ca="1" si="33"/>
        <v>DEGROWTH</v>
      </c>
      <c r="T148" s="100">
        <v>690</v>
      </c>
      <c r="U148" s="100" t="str">
        <f t="shared" ca="1" si="34"/>
        <v>Dec</v>
      </c>
      <c r="V148" s="96">
        <v>690</v>
      </c>
      <c r="W148" s="103">
        <f t="shared" si="35"/>
        <v>-210</v>
      </c>
      <c r="X148" s="102">
        <f t="shared" ca="1" si="36"/>
        <v>-0.30434782608695654</v>
      </c>
      <c r="Y148" s="103" t="str">
        <f t="shared" ca="1" si="37"/>
        <v>DEGROWTH</v>
      </c>
      <c r="Z148" s="24">
        <v>0</v>
      </c>
      <c r="AA148" s="24">
        <f t="shared" si="38"/>
        <v>1</v>
      </c>
      <c r="AB148" s="3">
        <v>1000000462</v>
      </c>
      <c r="AC148" s="3"/>
    </row>
    <row r="149" spans="1:29" ht="14.25" hidden="1" customHeight="1">
      <c r="A149" s="23" t="s">
        <v>133</v>
      </c>
      <c r="B149" s="64" t="s">
        <v>30</v>
      </c>
      <c r="C149" s="64" t="s">
        <v>871</v>
      </c>
      <c r="D149" s="64">
        <v>1000000461</v>
      </c>
      <c r="E149" s="65" t="s">
        <v>872</v>
      </c>
      <c r="F149" s="66">
        <v>40814</v>
      </c>
      <c r="G149" s="66" t="str">
        <f t="shared" si="26"/>
        <v>Targeted Dealer</v>
      </c>
      <c r="H149" s="66"/>
      <c r="I149" s="67">
        <v>160</v>
      </c>
      <c r="J149" s="67">
        <f t="shared" ca="1" si="27"/>
        <v>3339.3548387096776</v>
      </c>
      <c r="K149" s="96">
        <v>160</v>
      </c>
      <c r="L149" s="68">
        <f t="shared" ca="1" si="28"/>
        <v>-3179.3548387096776</v>
      </c>
      <c r="M149" s="68">
        <f t="shared" ca="1" si="29"/>
        <v>4.7913446676970626</v>
      </c>
      <c r="N149" s="99">
        <v>200</v>
      </c>
      <c r="O149" s="97" t="str">
        <f t="shared" ca="1" si="30"/>
        <v>Nov</v>
      </c>
      <c r="P149" s="96">
        <v>200</v>
      </c>
      <c r="Q149" s="99">
        <f t="shared" si="31"/>
        <v>-40</v>
      </c>
      <c r="R149" s="97">
        <f t="shared" ca="1" si="32"/>
        <v>-0.19999999999999996</v>
      </c>
      <c r="S149" s="99" t="str">
        <f t="shared" ca="1" si="33"/>
        <v>DEGROWTH</v>
      </c>
      <c r="T149" s="100">
        <v>287</v>
      </c>
      <c r="U149" s="100" t="str">
        <f t="shared" ca="1" si="34"/>
        <v>Dec</v>
      </c>
      <c r="V149" s="96">
        <v>287</v>
      </c>
      <c r="W149" s="103">
        <f t="shared" si="35"/>
        <v>-127</v>
      </c>
      <c r="X149" s="102">
        <f t="shared" ca="1" si="36"/>
        <v>-0.44250871080139376</v>
      </c>
      <c r="Y149" s="103" t="str">
        <f t="shared" ca="1" si="37"/>
        <v>DEGROWTH</v>
      </c>
      <c r="Z149" s="24">
        <v>0</v>
      </c>
      <c r="AA149" s="24">
        <f t="shared" si="38"/>
        <v>0</v>
      </c>
      <c r="AB149" s="3">
        <v>1000000461</v>
      </c>
      <c r="AC149" s="3"/>
    </row>
    <row r="150" spans="1:29" ht="14.25" hidden="1" customHeight="1">
      <c r="A150" s="23" t="s">
        <v>133</v>
      </c>
      <c r="B150" s="64" t="s">
        <v>30</v>
      </c>
      <c r="C150" s="64" t="s">
        <v>873</v>
      </c>
      <c r="D150" s="64">
        <v>1000000477</v>
      </c>
      <c r="E150" s="65" t="s">
        <v>874</v>
      </c>
      <c r="F150" s="66">
        <v>40906</v>
      </c>
      <c r="G150" s="66" t="str">
        <f t="shared" si="26"/>
        <v>Targeted Dealer</v>
      </c>
      <c r="H150" s="66"/>
      <c r="I150" s="67">
        <v>30</v>
      </c>
      <c r="J150" s="67">
        <f t="shared" ca="1" si="27"/>
        <v>626.12903225806451</v>
      </c>
      <c r="K150" s="96">
        <v>20</v>
      </c>
      <c r="L150" s="68">
        <f t="shared" ca="1" si="28"/>
        <v>-606.12903225806451</v>
      </c>
      <c r="M150" s="68">
        <f t="shared" ca="1" si="29"/>
        <v>3.1942297784647087</v>
      </c>
      <c r="N150" s="99">
        <v>10</v>
      </c>
      <c r="O150" s="97" t="str">
        <f t="shared" ca="1" si="30"/>
        <v>Nov</v>
      </c>
      <c r="P150" s="96">
        <v>10</v>
      </c>
      <c r="Q150" s="99">
        <f t="shared" si="31"/>
        <v>10</v>
      </c>
      <c r="R150" s="97">
        <f t="shared" ca="1" si="32"/>
        <v>1</v>
      </c>
      <c r="S150" s="99" t="str">
        <f t="shared" ca="1" si="33"/>
        <v>GROWTH</v>
      </c>
      <c r="T150" s="100">
        <v>0</v>
      </c>
      <c r="U150" s="100" t="str">
        <f t="shared" ca="1" si="34"/>
        <v>Dec</v>
      </c>
      <c r="V150" s="96">
        <v>0</v>
      </c>
      <c r="W150" s="103">
        <f t="shared" si="35"/>
        <v>20</v>
      </c>
      <c r="X150" s="102">
        <f t="shared" ca="1" si="36"/>
        <v>0</v>
      </c>
      <c r="Y150" s="103" t="b">
        <f t="shared" si="37"/>
        <v>0</v>
      </c>
      <c r="Z150" s="24">
        <v>0</v>
      </c>
      <c r="AA150" s="24">
        <f t="shared" si="38"/>
        <v>0</v>
      </c>
      <c r="AB150" s="3">
        <v>1000000477</v>
      </c>
      <c r="AC150" s="3"/>
    </row>
    <row r="151" spans="1:29" ht="14.25" hidden="1" customHeight="1">
      <c r="A151" s="23" t="s">
        <v>133</v>
      </c>
      <c r="B151" s="64" t="s">
        <v>30</v>
      </c>
      <c r="C151" s="64" t="s">
        <v>875</v>
      </c>
      <c r="D151" s="64">
        <v>1000000448</v>
      </c>
      <c r="E151" s="65" t="s">
        <v>876</v>
      </c>
      <c r="F151" s="66">
        <v>41212</v>
      </c>
      <c r="G151" s="66" t="str">
        <f t="shared" si="26"/>
        <v>Targeted Dealer</v>
      </c>
      <c r="H151" s="66"/>
      <c r="I151" s="67">
        <v>160</v>
      </c>
      <c r="J151" s="67">
        <f t="shared" ca="1" si="27"/>
        <v>3339.3548387096776</v>
      </c>
      <c r="K151" s="96">
        <v>180</v>
      </c>
      <c r="L151" s="68">
        <f t="shared" ca="1" si="28"/>
        <v>-3159.3548387096776</v>
      </c>
      <c r="M151" s="68">
        <f t="shared" ca="1" si="29"/>
        <v>5.3902627511591952</v>
      </c>
      <c r="N151" s="99">
        <v>260</v>
      </c>
      <c r="O151" s="97" t="str">
        <f t="shared" ca="1" si="30"/>
        <v>Nov</v>
      </c>
      <c r="P151" s="96">
        <v>260</v>
      </c>
      <c r="Q151" s="99">
        <f t="shared" si="31"/>
        <v>-80</v>
      </c>
      <c r="R151" s="97">
        <f t="shared" ca="1" si="32"/>
        <v>-0.30769230769230771</v>
      </c>
      <c r="S151" s="99" t="str">
        <f t="shared" ca="1" si="33"/>
        <v>DEGROWTH</v>
      </c>
      <c r="T151" s="100">
        <v>160</v>
      </c>
      <c r="U151" s="100" t="str">
        <f t="shared" ca="1" si="34"/>
        <v>Dec</v>
      </c>
      <c r="V151" s="96">
        <v>160</v>
      </c>
      <c r="W151" s="103">
        <f t="shared" si="35"/>
        <v>20</v>
      </c>
      <c r="X151" s="102">
        <f t="shared" ca="1" si="36"/>
        <v>0.125</v>
      </c>
      <c r="Y151" s="103" t="str">
        <f t="shared" ca="1" si="37"/>
        <v>GROWTH</v>
      </c>
      <c r="Z151" s="24">
        <v>0</v>
      </c>
      <c r="AA151" s="24">
        <f t="shared" si="38"/>
        <v>0</v>
      </c>
      <c r="AB151" s="3">
        <v>1000000448</v>
      </c>
      <c r="AC151" s="3"/>
    </row>
    <row r="152" spans="1:29" ht="14.25" hidden="1" customHeight="1">
      <c r="A152" s="23" t="s">
        <v>133</v>
      </c>
      <c r="B152" s="64" t="s">
        <v>30</v>
      </c>
      <c r="C152" s="64" t="s">
        <v>877</v>
      </c>
      <c r="D152" s="64">
        <v>1000000446</v>
      </c>
      <c r="E152" s="65" t="s">
        <v>878</v>
      </c>
      <c r="F152" s="66">
        <v>41438</v>
      </c>
      <c r="G152" s="66" t="str">
        <f t="shared" si="26"/>
        <v>Targeted Dealer</v>
      </c>
      <c r="H152" s="66" t="s">
        <v>627</v>
      </c>
      <c r="I152" s="67">
        <v>520</v>
      </c>
      <c r="J152" s="67">
        <f t="shared" ca="1" si="27"/>
        <v>10852.903225806451</v>
      </c>
      <c r="K152" s="96">
        <v>520</v>
      </c>
      <c r="L152" s="68">
        <f t="shared" ca="1" si="28"/>
        <v>-10332.903225806451</v>
      </c>
      <c r="M152" s="68">
        <f t="shared" ca="1" si="29"/>
        <v>4.7913446676970635</v>
      </c>
      <c r="N152" s="99">
        <v>610</v>
      </c>
      <c r="O152" s="97" t="str">
        <f t="shared" ca="1" si="30"/>
        <v>Nov</v>
      </c>
      <c r="P152" s="96">
        <v>610</v>
      </c>
      <c r="Q152" s="99">
        <f t="shared" si="31"/>
        <v>-90</v>
      </c>
      <c r="R152" s="97">
        <f t="shared" ca="1" si="32"/>
        <v>-0.14754098360655743</v>
      </c>
      <c r="S152" s="99" t="str">
        <f t="shared" ca="1" si="33"/>
        <v>DEGROWTH</v>
      </c>
      <c r="T152" s="100">
        <v>495</v>
      </c>
      <c r="U152" s="100" t="str">
        <f t="shared" ca="1" si="34"/>
        <v>Dec</v>
      </c>
      <c r="V152" s="96">
        <v>495</v>
      </c>
      <c r="W152" s="103">
        <f t="shared" si="35"/>
        <v>25</v>
      </c>
      <c r="X152" s="102">
        <f t="shared" ca="1" si="36"/>
        <v>5.0505050505050608E-2</v>
      </c>
      <c r="Y152" s="103" t="str">
        <f t="shared" ca="1" si="37"/>
        <v>GROWTH</v>
      </c>
      <c r="Z152" s="24">
        <v>0</v>
      </c>
      <c r="AA152" s="24">
        <f t="shared" si="38"/>
        <v>1</v>
      </c>
      <c r="AB152" s="3">
        <v>1000000446</v>
      </c>
      <c r="AC152" s="3"/>
    </row>
    <row r="153" spans="1:29" ht="14.25" hidden="1" customHeight="1">
      <c r="A153" s="24" t="s">
        <v>133</v>
      </c>
      <c r="B153" s="125" t="s">
        <v>30</v>
      </c>
      <c r="C153" s="125" t="s">
        <v>4349</v>
      </c>
      <c r="D153" s="125">
        <v>1000000469</v>
      </c>
      <c r="E153" s="125" t="s">
        <v>4350</v>
      </c>
      <c r="F153" s="66">
        <v>41537</v>
      </c>
      <c r="G153" s="66" t="str">
        <f t="shared" si="26"/>
        <v>-</v>
      </c>
      <c r="H153" s="24"/>
      <c r="I153" s="67">
        <v>0</v>
      </c>
      <c r="J153" s="67">
        <f t="shared" ca="1" si="27"/>
        <v>0</v>
      </c>
      <c r="K153" s="96">
        <v>0</v>
      </c>
      <c r="L153" s="68">
        <f t="shared" ca="1" si="28"/>
        <v>0</v>
      </c>
      <c r="M153" s="68" t="str">
        <f t="shared" ca="1" si="29"/>
        <v>-</v>
      </c>
      <c r="N153" s="99">
        <v>0</v>
      </c>
      <c r="O153" s="97" t="str">
        <f t="shared" ca="1" si="30"/>
        <v>Nov</v>
      </c>
      <c r="P153" s="96">
        <v>0</v>
      </c>
      <c r="Q153" s="99">
        <f t="shared" si="31"/>
        <v>0</v>
      </c>
      <c r="R153" s="97">
        <f t="shared" ca="1" si="32"/>
        <v>0</v>
      </c>
      <c r="S153" s="99" t="b">
        <f t="shared" si="33"/>
        <v>0</v>
      </c>
      <c r="T153" s="100">
        <v>0</v>
      </c>
      <c r="U153" s="100" t="str">
        <f t="shared" ca="1" si="34"/>
        <v>Dec</v>
      </c>
      <c r="V153" s="96">
        <v>0</v>
      </c>
      <c r="W153" s="103">
        <f t="shared" si="35"/>
        <v>0</v>
      </c>
      <c r="X153" s="102">
        <f t="shared" ca="1" si="36"/>
        <v>0</v>
      </c>
      <c r="Y153" s="103" t="b">
        <f t="shared" si="37"/>
        <v>0</v>
      </c>
      <c r="Z153" s="24">
        <v>1</v>
      </c>
      <c r="AA153" s="24">
        <f t="shared" si="38"/>
        <v>0</v>
      </c>
      <c r="AB153" s="3">
        <v>1000000469</v>
      </c>
      <c r="AC153" s="3"/>
    </row>
    <row r="154" spans="1:29" ht="14.25" hidden="1" customHeight="1">
      <c r="A154" s="24" t="s">
        <v>133</v>
      </c>
      <c r="B154" s="125" t="s">
        <v>30</v>
      </c>
      <c r="C154" s="125" t="s">
        <v>4351</v>
      </c>
      <c r="D154" s="125">
        <v>1000000475</v>
      </c>
      <c r="E154" s="125" t="s">
        <v>4352</v>
      </c>
      <c r="F154" s="66">
        <v>41699</v>
      </c>
      <c r="G154" s="66" t="str">
        <f t="shared" si="26"/>
        <v>-</v>
      </c>
      <c r="H154" s="24"/>
      <c r="I154" s="67">
        <v>0</v>
      </c>
      <c r="J154" s="67">
        <f t="shared" ca="1" si="27"/>
        <v>0</v>
      </c>
      <c r="K154" s="96">
        <v>0</v>
      </c>
      <c r="L154" s="68">
        <f t="shared" ca="1" si="28"/>
        <v>0</v>
      </c>
      <c r="M154" s="68" t="str">
        <f t="shared" ca="1" si="29"/>
        <v>-</v>
      </c>
      <c r="N154" s="99">
        <v>0</v>
      </c>
      <c r="O154" s="97" t="str">
        <f t="shared" ca="1" si="30"/>
        <v>Nov</v>
      </c>
      <c r="P154" s="96">
        <v>0</v>
      </c>
      <c r="Q154" s="99">
        <f t="shared" si="31"/>
        <v>0</v>
      </c>
      <c r="R154" s="97">
        <f t="shared" ca="1" si="32"/>
        <v>0</v>
      </c>
      <c r="S154" s="99" t="b">
        <f t="shared" si="33"/>
        <v>0</v>
      </c>
      <c r="T154" s="100">
        <v>0</v>
      </c>
      <c r="U154" s="100" t="str">
        <f t="shared" ca="1" si="34"/>
        <v>Dec</v>
      </c>
      <c r="V154" s="96">
        <v>0</v>
      </c>
      <c r="W154" s="103">
        <f t="shared" si="35"/>
        <v>0</v>
      </c>
      <c r="X154" s="102">
        <f t="shared" ca="1" si="36"/>
        <v>0</v>
      </c>
      <c r="Y154" s="103" t="b">
        <f t="shared" si="37"/>
        <v>0</v>
      </c>
      <c r="Z154" s="24">
        <v>1</v>
      </c>
      <c r="AA154" s="24">
        <f t="shared" si="38"/>
        <v>0</v>
      </c>
      <c r="AB154" s="3">
        <v>1000000475</v>
      </c>
      <c r="AC154" s="3"/>
    </row>
    <row r="155" spans="1:29" ht="14.25" hidden="1" customHeight="1">
      <c r="A155" s="23" t="s">
        <v>133</v>
      </c>
      <c r="B155" s="64" t="s">
        <v>30</v>
      </c>
      <c r="C155" s="64" t="s">
        <v>879</v>
      </c>
      <c r="D155" s="64">
        <v>1000000465</v>
      </c>
      <c r="E155" s="65" t="s">
        <v>880</v>
      </c>
      <c r="F155" s="66">
        <v>41934</v>
      </c>
      <c r="G155" s="66" t="str">
        <f t="shared" si="26"/>
        <v>Targeted Dealer</v>
      </c>
      <c r="H155" s="66" t="s">
        <v>627</v>
      </c>
      <c r="I155" s="67">
        <v>140</v>
      </c>
      <c r="J155" s="67">
        <f t="shared" ca="1" si="27"/>
        <v>2921.9354838709678</v>
      </c>
      <c r="K155" s="96">
        <v>120</v>
      </c>
      <c r="L155" s="68">
        <f t="shared" ca="1" si="28"/>
        <v>-2801.9354838709678</v>
      </c>
      <c r="M155" s="68">
        <f t="shared" ca="1" si="29"/>
        <v>4.1068668580260548</v>
      </c>
      <c r="N155" s="99">
        <v>80</v>
      </c>
      <c r="O155" s="97" t="str">
        <f t="shared" ca="1" si="30"/>
        <v>Nov</v>
      </c>
      <c r="P155" s="96">
        <v>80</v>
      </c>
      <c r="Q155" s="99">
        <f t="shared" si="31"/>
        <v>40</v>
      </c>
      <c r="R155" s="97">
        <f t="shared" ca="1" si="32"/>
        <v>0.5</v>
      </c>
      <c r="S155" s="99" t="str">
        <f t="shared" ca="1" si="33"/>
        <v>GROWTH</v>
      </c>
      <c r="T155" s="100">
        <v>80</v>
      </c>
      <c r="U155" s="100" t="str">
        <f t="shared" ca="1" si="34"/>
        <v>Dec</v>
      </c>
      <c r="V155" s="96">
        <v>80</v>
      </c>
      <c r="W155" s="103">
        <f t="shared" si="35"/>
        <v>40</v>
      </c>
      <c r="X155" s="102">
        <f t="shared" ca="1" si="36"/>
        <v>0.5</v>
      </c>
      <c r="Y155" s="103" t="str">
        <f t="shared" ca="1" si="37"/>
        <v>GROWTH</v>
      </c>
      <c r="Z155" s="24">
        <v>0</v>
      </c>
      <c r="AA155" s="24">
        <f t="shared" si="38"/>
        <v>1</v>
      </c>
      <c r="AB155" s="3">
        <v>1000000465</v>
      </c>
      <c r="AC155" s="3"/>
    </row>
    <row r="156" spans="1:29" ht="14.25" hidden="1" customHeight="1">
      <c r="A156" s="23" t="s">
        <v>133</v>
      </c>
      <c r="B156" s="64" t="s">
        <v>30</v>
      </c>
      <c r="C156" s="64" t="s">
        <v>170</v>
      </c>
      <c r="D156" s="64">
        <v>1000000447</v>
      </c>
      <c r="E156" s="65" t="s">
        <v>171</v>
      </c>
      <c r="F156" s="66">
        <v>42510</v>
      </c>
      <c r="G156" s="66" t="str">
        <f t="shared" si="26"/>
        <v>Targeted Dealer</v>
      </c>
      <c r="H156" s="66"/>
      <c r="I156" s="67">
        <v>160</v>
      </c>
      <c r="J156" s="67">
        <f t="shared" ca="1" si="27"/>
        <v>3339.3548387096776</v>
      </c>
      <c r="K156" s="96">
        <v>102.5</v>
      </c>
      <c r="L156" s="68">
        <f t="shared" ca="1" si="28"/>
        <v>-3236.8548387096776</v>
      </c>
      <c r="M156" s="68">
        <f t="shared" ca="1" si="29"/>
        <v>3.0694551777434307</v>
      </c>
      <c r="N156" s="99">
        <v>110</v>
      </c>
      <c r="O156" s="97" t="str">
        <f t="shared" ca="1" si="30"/>
        <v>Nov</v>
      </c>
      <c r="P156" s="96">
        <v>110</v>
      </c>
      <c r="Q156" s="99">
        <f t="shared" si="31"/>
        <v>-7.5</v>
      </c>
      <c r="R156" s="97">
        <f t="shared" ca="1" si="32"/>
        <v>-6.8181818181818232E-2</v>
      </c>
      <c r="S156" s="99" t="str">
        <f t="shared" ca="1" si="33"/>
        <v>DEGROWTH</v>
      </c>
      <c r="T156" s="100">
        <v>160</v>
      </c>
      <c r="U156" s="100" t="str">
        <f t="shared" ca="1" si="34"/>
        <v>Dec</v>
      </c>
      <c r="V156" s="96">
        <v>160</v>
      </c>
      <c r="W156" s="103">
        <f t="shared" si="35"/>
        <v>-57.5</v>
      </c>
      <c r="X156" s="102">
        <f t="shared" ca="1" si="36"/>
        <v>-0.359375</v>
      </c>
      <c r="Y156" s="103" t="str">
        <f t="shared" ca="1" si="37"/>
        <v>DEGROWTH</v>
      </c>
      <c r="Z156" s="24">
        <v>0</v>
      </c>
      <c r="AA156" s="24">
        <f t="shared" si="38"/>
        <v>0</v>
      </c>
      <c r="AB156" s="3">
        <v>1000000447</v>
      </c>
      <c r="AC156" s="3"/>
    </row>
    <row r="157" spans="1:29" ht="14.25" hidden="1" customHeight="1">
      <c r="A157" s="23" t="s">
        <v>133</v>
      </c>
      <c r="B157" s="64" t="s">
        <v>30</v>
      </c>
      <c r="C157" s="64" t="s">
        <v>881</v>
      </c>
      <c r="D157" s="64">
        <v>1000000455</v>
      </c>
      <c r="E157" s="65" t="s">
        <v>882</v>
      </c>
      <c r="F157" s="66">
        <v>42573</v>
      </c>
      <c r="G157" s="66" t="str">
        <f t="shared" si="26"/>
        <v>Targeted Dealer</v>
      </c>
      <c r="H157" s="66"/>
      <c r="I157" s="67">
        <v>200</v>
      </c>
      <c r="J157" s="67">
        <f t="shared" ca="1" si="27"/>
        <v>4174.1935483870966</v>
      </c>
      <c r="K157" s="96">
        <v>80</v>
      </c>
      <c r="L157" s="68">
        <f t="shared" ca="1" si="28"/>
        <v>-4094.1935483870966</v>
      </c>
      <c r="M157" s="68">
        <f t="shared" ca="1" si="29"/>
        <v>1.9165378670788253</v>
      </c>
      <c r="N157" s="99">
        <v>90</v>
      </c>
      <c r="O157" s="97" t="str">
        <f t="shared" ca="1" si="30"/>
        <v>Nov</v>
      </c>
      <c r="P157" s="96">
        <v>90</v>
      </c>
      <c r="Q157" s="99">
        <f t="shared" si="31"/>
        <v>-10</v>
      </c>
      <c r="R157" s="97">
        <f t="shared" ca="1" si="32"/>
        <v>-0.11111111111111116</v>
      </c>
      <c r="S157" s="99" t="str">
        <f t="shared" ca="1" si="33"/>
        <v>DEGROWTH</v>
      </c>
      <c r="T157" s="100">
        <v>168</v>
      </c>
      <c r="U157" s="100" t="str">
        <f t="shared" ca="1" si="34"/>
        <v>Dec</v>
      </c>
      <c r="V157" s="96">
        <v>168</v>
      </c>
      <c r="W157" s="103">
        <f t="shared" si="35"/>
        <v>-88</v>
      </c>
      <c r="X157" s="102">
        <f t="shared" ca="1" si="36"/>
        <v>-0.52380952380952384</v>
      </c>
      <c r="Y157" s="103" t="str">
        <f t="shared" ca="1" si="37"/>
        <v>DEGROWTH</v>
      </c>
      <c r="Z157" s="24">
        <v>0</v>
      </c>
      <c r="AA157" s="24">
        <f t="shared" si="38"/>
        <v>0</v>
      </c>
      <c r="AB157" s="3">
        <v>1000000455</v>
      </c>
      <c r="AC157" s="3"/>
    </row>
    <row r="158" spans="1:29" ht="14.25" hidden="1" customHeight="1">
      <c r="A158" s="23" t="s">
        <v>133</v>
      </c>
      <c r="B158" s="64" t="s">
        <v>30</v>
      </c>
      <c r="C158" s="64" t="s">
        <v>883</v>
      </c>
      <c r="D158" s="64">
        <v>1000000457</v>
      </c>
      <c r="E158" s="65" t="s">
        <v>884</v>
      </c>
      <c r="F158" s="66">
        <v>42814</v>
      </c>
      <c r="G158" s="66" t="str">
        <f t="shared" si="26"/>
        <v>Targeted Dealer</v>
      </c>
      <c r="H158" s="66" t="s">
        <v>627</v>
      </c>
      <c r="I158" s="67">
        <v>80</v>
      </c>
      <c r="J158" s="67">
        <f t="shared" ca="1" si="27"/>
        <v>1669.6774193548388</v>
      </c>
      <c r="K158" s="96">
        <v>80</v>
      </c>
      <c r="L158" s="68">
        <f t="shared" ca="1" si="28"/>
        <v>-1589.6774193548388</v>
      </c>
      <c r="M158" s="68">
        <f t="shared" ca="1" si="29"/>
        <v>4.7913446676970626</v>
      </c>
      <c r="N158" s="99">
        <v>80</v>
      </c>
      <c r="O158" s="97" t="str">
        <f t="shared" ca="1" si="30"/>
        <v>Nov</v>
      </c>
      <c r="P158" s="96">
        <v>80</v>
      </c>
      <c r="Q158" s="99">
        <f t="shared" si="31"/>
        <v>0</v>
      </c>
      <c r="R158" s="97">
        <f t="shared" ca="1" si="32"/>
        <v>0</v>
      </c>
      <c r="S158" s="99" t="str">
        <f t="shared" ca="1" si="33"/>
        <v>GROWTH</v>
      </c>
      <c r="T158" s="100">
        <v>40</v>
      </c>
      <c r="U158" s="100" t="str">
        <f t="shared" ca="1" si="34"/>
        <v>Dec</v>
      </c>
      <c r="V158" s="96">
        <v>40</v>
      </c>
      <c r="W158" s="103">
        <f t="shared" si="35"/>
        <v>40</v>
      </c>
      <c r="X158" s="102">
        <f t="shared" ca="1" si="36"/>
        <v>1</v>
      </c>
      <c r="Y158" s="103" t="str">
        <f t="shared" ca="1" si="37"/>
        <v>GROWTH</v>
      </c>
      <c r="Z158" s="24">
        <v>0</v>
      </c>
      <c r="AA158" s="24">
        <f t="shared" si="38"/>
        <v>1</v>
      </c>
      <c r="AB158" s="3">
        <v>1000000457</v>
      </c>
      <c r="AC158" s="3"/>
    </row>
    <row r="159" spans="1:29" ht="14.25" hidden="1" customHeight="1">
      <c r="A159" s="23" t="s">
        <v>133</v>
      </c>
      <c r="B159" s="64" t="s">
        <v>30</v>
      </c>
      <c r="C159" s="64" t="s">
        <v>885</v>
      </c>
      <c r="D159" s="64">
        <v>1000000473</v>
      </c>
      <c r="E159" s="65" t="s">
        <v>886</v>
      </c>
      <c r="F159" s="66">
        <v>42844</v>
      </c>
      <c r="G159" s="66" t="str">
        <f t="shared" si="26"/>
        <v>Targeted Dealer</v>
      </c>
      <c r="H159" s="66" t="s">
        <v>627</v>
      </c>
      <c r="I159" s="67">
        <v>240</v>
      </c>
      <c r="J159" s="67">
        <f t="shared" ca="1" si="27"/>
        <v>5009.0322580645161</v>
      </c>
      <c r="K159" s="96">
        <v>240</v>
      </c>
      <c r="L159" s="68">
        <f t="shared" ca="1" si="28"/>
        <v>-4769.0322580645161</v>
      </c>
      <c r="M159" s="68">
        <f t="shared" ca="1" si="29"/>
        <v>4.7913446676970635</v>
      </c>
      <c r="N159" s="99">
        <v>235</v>
      </c>
      <c r="O159" s="97" t="str">
        <f t="shared" ca="1" si="30"/>
        <v>Nov</v>
      </c>
      <c r="P159" s="96">
        <v>235</v>
      </c>
      <c r="Q159" s="99">
        <f t="shared" si="31"/>
        <v>5</v>
      </c>
      <c r="R159" s="97">
        <f t="shared" ca="1" si="32"/>
        <v>2.1276595744680771E-2</v>
      </c>
      <c r="S159" s="99" t="str">
        <f t="shared" ca="1" si="33"/>
        <v>GROWTH</v>
      </c>
      <c r="T159" s="100">
        <v>240</v>
      </c>
      <c r="U159" s="100" t="str">
        <f t="shared" ca="1" si="34"/>
        <v>Dec</v>
      </c>
      <c r="V159" s="96">
        <v>240</v>
      </c>
      <c r="W159" s="103">
        <f t="shared" si="35"/>
        <v>0</v>
      </c>
      <c r="X159" s="102">
        <f t="shared" ca="1" si="36"/>
        <v>0</v>
      </c>
      <c r="Y159" s="103" t="str">
        <f t="shared" ca="1" si="37"/>
        <v>GROWTH</v>
      </c>
      <c r="Z159" s="24">
        <v>0</v>
      </c>
      <c r="AA159" s="24">
        <f t="shared" si="38"/>
        <v>1</v>
      </c>
      <c r="AB159" s="3">
        <v>1000000473</v>
      </c>
      <c r="AC159" s="3"/>
    </row>
    <row r="160" spans="1:29" ht="14.25" hidden="1" customHeight="1">
      <c r="A160" s="23" t="s">
        <v>133</v>
      </c>
      <c r="B160" s="64" t="s">
        <v>30</v>
      </c>
      <c r="C160" s="64" t="s">
        <v>887</v>
      </c>
      <c r="D160" s="64">
        <v>1000000470</v>
      </c>
      <c r="E160" s="65" t="s">
        <v>888</v>
      </c>
      <c r="F160" s="66">
        <v>42845</v>
      </c>
      <c r="G160" s="66" t="str">
        <f t="shared" si="26"/>
        <v>Targeted Dealer</v>
      </c>
      <c r="H160" s="66" t="s">
        <v>627</v>
      </c>
      <c r="I160" s="67">
        <v>1400</v>
      </c>
      <c r="J160" s="67">
        <f t="shared" ca="1" si="27"/>
        <v>29219.354838709678</v>
      </c>
      <c r="K160" s="96">
        <v>1600</v>
      </c>
      <c r="L160" s="68">
        <f t="shared" ca="1" si="28"/>
        <v>-27619.354838709678</v>
      </c>
      <c r="M160" s="68">
        <f t="shared" ca="1" si="29"/>
        <v>5.4758224773680721</v>
      </c>
      <c r="N160" s="99">
        <v>1610</v>
      </c>
      <c r="O160" s="97" t="str">
        <f t="shared" ca="1" si="30"/>
        <v>Nov</v>
      </c>
      <c r="P160" s="96">
        <v>1610</v>
      </c>
      <c r="Q160" s="99">
        <f t="shared" si="31"/>
        <v>-10</v>
      </c>
      <c r="R160" s="97">
        <f t="shared" ca="1" si="32"/>
        <v>-6.2111801242236142E-3</v>
      </c>
      <c r="S160" s="99" t="str">
        <f t="shared" ca="1" si="33"/>
        <v>DEGROWTH</v>
      </c>
      <c r="T160" s="100">
        <v>1115</v>
      </c>
      <c r="U160" s="100" t="str">
        <f t="shared" ca="1" si="34"/>
        <v>Dec</v>
      </c>
      <c r="V160" s="96">
        <v>1115</v>
      </c>
      <c r="W160" s="103">
        <f t="shared" si="35"/>
        <v>485</v>
      </c>
      <c r="X160" s="102">
        <f t="shared" ca="1" si="36"/>
        <v>0.43497757847533625</v>
      </c>
      <c r="Y160" s="103" t="str">
        <f t="shared" ca="1" si="37"/>
        <v>GROWTH</v>
      </c>
      <c r="Z160" s="24">
        <v>0</v>
      </c>
      <c r="AA160" s="24">
        <f t="shared" si="38"/>
        <v>1</v>
      </c>
      <c r="AB160" s="3">
        <v>1000000470</v>
      </c>
      <c r="AC160" s="3"/>
    </row>
    <row r="161" spans="1:29" ht="14.25" hidden="1" customHeight="1">
      <c r="A161" s="23" t="s">
        <v>133</v>
      </c>
      <c r="B161" s="64" t="s">
        <v>30</v>
      </c>
      <c r="C161" s="64" t="s">
        <v>889</v>
      </c>
      <c r="D161" s="64">
        <v>1000000478</v>
      </c>
      <c r="E161" s="65" t="s">
        <v>890</v>
      </c>
      <c r="F161" s="66">
        <v>42970</v>
      </c>
      <c r="G161" s="66" t="str">
        <f t="shared" si="26"/>
        <v>Targeted Dealer</v>
      </c>
      <c r="H161" s="66"/>
      <c r="I161" s="67">
        <v>120</v>
      </c>
      <c r="J161" s="67">
        <f t="shared" ca="1" si="27"/>
        <v>2504.516129032258</v>
      </c>
      <c r="K161" s="96">
        <v>120</v>
      </c>
      <c r="L161" s="68">
        <f t="shared" ca="1" si="28"/>
        <v>-2384.516129032258</v>
      </c>
      <c r="M161" s="68">
        <f t="shared" ca="1" si="29"/>
        <v>4.7913446676970635</v>
      </c>
      <c r="N161" s="99">
        <v>120</v>
      </c>
      <c r="O161" s="97" t="str">
        <f t="shared" ca="1" si="30"/>
        <v>Nov</v>
      </c>
      <c r="P161" s="96">
        <v>120</v>
      </c>
      <c r="Q161" s="99">
        <f t="shared" si="31"/>
        <v>0</v>
      </c>
      <c r="R161" s="97">
        <f t="shared" ca="1" si="32"/>
        <v>0</v>
      </c>
      <c r="S161" s="99" t="str">
        <f t="shared" ca="1" si="33"/>
        <v>GROWTH</v>
      </c>
      <c r="T161" s="100">
        <v>210</v>
      </c>
      <c r="U161" s="100" t="str">
        <f t="shared" ca="1" si="34"/>
        <v>Dec</v>
      </c>
      <c r="V161" s="96">
        <v>210</v>
      </c>
      <c r="W161" s="103">
        <f t="shared" si="35"/>
        <v>-90</v>
      </c>
      <c r="X161" s="102">
        <f t="shared" ca="1" si="36"/>
        <v>-0.4285714285714286</v>
      </c>
      <c r="Y161" s="103" t="str">
        <f t="shared" ca="1" si="37"/>
        <v>DEGROWTH</v>
      </c>
      <c r="Z161" s="24">
        <v>0</v>
      </c>
      <c r="AA161" s="24">
        <f t="shared" si="38"/>
        <v>0</v>
      </c>
      <c r="AB161" s="3">
        <v>1000000478</v>
      </c>
      <c r="AC161" s="3"/>
    </row>
    <row r="162" spans="1:29" ht="14.25" hidden="1" customHeight="1">
      <c r="A162" s="23" t="s">
        <v>133</v>
      </c>
      <c r="B162" s="64" t="s">
        <v>30</v>
      </c>
      <c r="C162" s="64" t="s">
        <v>891</v>
      </c>
      <c r="D162" s="64">
        <v>1000000444</v>
      </c>
      <c r="E162" s="65" t="s">
        <v>892</v>
      </c>
      <c r="F162" s="66">
        <v>43061</v>
      </c>
      <c r="G162" s="66" t="str">
        <f t="shared" si="26"/>
        <v>Targeted Dealer</v>
      </c>
      <c r="H162" s="66" t="s">
        <v>627</v>
      </c>
      <c r="I162" s="67">
        <v>300</v>
      </c>
      <c r="J162" s="67">
        <f t="shared" ca="1" si="27"/>
        <v>6261.2903225806449</v>
      </c>
      <c r="K162" s="96">
        <v>480</v>
      </c>
      <c r="L162" s="68">
        <f t="shared" ca="1" si="28"/>
        <v>-5781.2903225806449</v>
      </c>
      <c r="M162" s="68">
        <f t="shared" ca="1" si="29"/>
        <v>7.6661514683153014</v>
      </c>
      <c r="N162" s="99">
        <v>480</v>
      </c>
      <c r="O162" s="97" t="str">
        <f t="shared" ca="1" si="30"/>
        <v>Nov</v>
      </c>
      <c r="P162" s="96">
        <v>480</v>
      </c>
      <c r="Q162" s="99">
        <f t="shared" si="31"/>
        <v>0</v>
      </c>
      <c r="R162" s="97">
        <f t="shared" ca="1" si="32"/>
        <v>0</v>
      </c>
      <c r="S162" s="99" t="str">
        <f t="shared" ca="1" si="33"/>
        <v>GROWTH</v>
      </c>
      <c r="T162" s="100">
        <v>285</v>
      </c>
      <c r="U162" s="100" t="str">
        <f t="shared" ca="1" si="34"/>
        <v>Dec</v>
      </c>
      <c r="V162" s="96">
        <v>285</v>
      </c>
      <c r="W162" s="103">
        <f t="shared" si="35"/>
        <v>195</v>
      </c>
      <c r="X162" s="102">
        <f t="shared" ca="1" si="36"/>
        <v>0.68421052631578938</v>
      </c>
      <c r="Y162" s="103" t="str">
        <f t="shared" ca="1" si="37"/>
        <v>GROWTH</v>
      </c>
      <c r="Z162" s="24">
        <v>0</v>
      </c>
      <c r="AA162" s="24">
        <f t="shared" si="38"/>
        <v>1</v>
      </c>
      <c r="AB162" s="3">
        <v>1000000444</v>
      </c>
      <c r="AC162" s="3"/>
    </row>
    <row r="163" spans="1:29" ht="14.25" hidden="1" customHeight="1">
      <c r="A163" s="23" t="s">
        <v>133</v>
      </c>
      <c r="B163" s="64" t="s">
        <v>30</v>
      </c>
      <c r="C163" s="64" t="s">
        <v>893</v>
      </c>
      <c r="D163" s="64">
        <v>1000000458</v>
      </c>
      <c r="E163" s="65" t="s">
        <v>894</v>
      </c>
      <c r="F163" s="66">
        <v>43061</v>
      </c>
      <c r="G163" s="66" t="str">
        <f t="shared" si="26"/>
        <v>Targeted Dealer</v>
      </c>
      <c r="H163" s="66"/>
      <c r="I163" s="67">
        <v>160</v>
      </c>
      <c r="J163" s="67">
        <f t="shared" ca="1" si="27"/>
        <v>3339.3548387096776</v>
      </c>
      <c r="K163" s="96">
        <v>200</v>
      </c>
      <c r="L163" s="68">
        <f t="shared" ca="1" si="28"/>
        <v>-3139.3548387096776</v>
      </c>
      <c r="M163" s="68">
        <f t="shared" ca="1" si="29"/>
        <v>5.9891808346213287</v>
      </c>
      <c r="N163" s="99">
        <v>260</v>
      </c>
      <c r="O163" s="97" t="str">
        <f t="shared" ca="1" si="30"/>
        <v>Nov</v>
      </c>
      <c r="P163" s="96">
        <v>260</v>
      </c>
      <c r="Q163" s="99">
        <f t="shared" si="31"/>
        <v>-60</v>
      </c>
      <c r="R163" s="97">
        <f t="shared" ca="1" si="32"/>
        <v>-0.23076923076923073</v>
      </c>
      <c r="S163" s="99" t="str">
        <f t="shared" ca="1" si="33"/>
        <v>DEGROWTH</v>
      </c>
      <c r="T163" s="100">
        <v>120</v>
      </c>
      <c r="U163" s="100" t="str">
        <f t="shared" ca="1" si="34"/>
        <v>Dec</v>
      </c>
      <c r="V163" s="96">
        <v>120</v>
      </c>
      <c r="W163" s="103">
        <f t="shared" si="35"/>
        <v>80</v>
      </c>
      <c r="X163" s="102">
        <f t="shared" ca="1" si="36"/>
        <v>0.66666666666666674</v>
      </c>
      <c r="Y163" s="103" t="str">
        <f t="shared" ca="1" si="37"/>
        <v>GROWTH</v>
      </c>
      <c r="Z163" s="24">
        <v>0</v>
      </c>
      <c r="AA163" s="24">
        <f t="shared" si="38"/>
        <v>0</v>
      </c>
      <c r="AB163" s="3">
        <v>1000000458</v>
      </c>
      <c r="AC163" s="3"/>
    </row>
    <row r="164" spans="1:29" ht="14.25" hidden="1" customHeight="1">
      <c r="A164" s="23" t="s">
        <v>133</v>
      </c>
      <c r="B164" s="64" t="s">
        <v>30</v>
      </c>
      <c r="C164" s="64" t="s">
        <v>895</v>
      </c>
      <c r="D164" s="64">
        <v>1000000471</v>
      </c>
      <c r="E164" s="65" t="s">
        <v>896</v>
      </c>
      <c r="F164" s="66">
        <v>43061</v>
      </c>
      <c r="G164" s="66" t="str">
        <f t="shared" si="26"/>
        <v>Targeted Dealer</v>
      </c>
      <c r="H164" s="66"/>
      <c r="I164" s="67">
        <v>120</v>
      </c>
      <c r="J164" s="67">
        <f t="shared" ca="1" si="27"/>
        <v>2504.516129032258</v>
      </c>
      <c r="K164" s="96">
        <v>90</v>
      </c>
      <c r="L164" s="68">
        <f t="shared" ca="1" si="28"/>
        <v>-2414.516129032258</v>
      </c>
      <c r="M164" s="68">
        <f t="shared" ca="1" si="29"/>
        <v>3.5935085007727974</v>
      </c>
      <c r="N164" s="99">
        <v>120</v>
      </c>
      <c r="O164" s="97" t="str">
        <f t="shared" ca="1" si="30"/>
        <v>Nov</v>
      </c>
      <c r="P164" s="96">
        <v>120</v>
      </c>
      <c r="Q164" s="99">
        <f t="shared" si="31"/>
        <v>-30</v>
      </c>
      <c r="R164" s="97">
        <f t="shared" ca="1" si="32"/>
        <v>-0.25</v>
      </c>
      <c r="S164" s="99" t="str">
        <f t="shared" ca="1" si="33"/>
        <v>DEGROWTH</v>
      </c>
      <c r="T164" s="100">
        <v>160</v>
      </c>
      <c r="U164" s="100" t="str">
        <f t="shared" ca="1" si="34"/>
        <v>Dec</v>
      </c>
      <c r="V164" s="96">
        <v>160</v>
      </c>
      <c r="W164" s="103">
        <f t="shared" si="35"/>
        <v>-70</v>
      </c>
      <c r="X164" s="102">
        <f t="shared" ca="1" si="36"/>
        <v>-0.4375</v>
      </c>
      <c r="Y164" s="103" t="str">
        <f t="shared" ca="1" si="37"/>
        <v>DEGROWTH</v>
      </c>
      <c r="Z164" s="24">
        <v>0</v>
      </c>
      <c r="AA164" s="24">
        <f t="shared" si="38"/>
        <v>0</v>
      </c>
      <c r="AB164" s="3">
        <v>1000000471</v>
      </c>
      <c r="AC164" s="3"/>
    </row>
    <row r="165" spans="1:29" ht="14.25" hidden="1" customHeight="1">
      <c r="A165" s="23" t="s">
        <v>133</v>
      </c>
      <c r="B165" s="64" t="s">
        <v>30</v>
      </c>
      <c r="C165" s="64" t="s">
        <v>897</v>
      </c>
      <c r="D165" s="64">
        <v>1000000474</v>
      </c>
      <c r="E165" s="65" t="s">
        <v>898</v>
      </c>
      <c r="F165" s="66">
        <v>43241</v>
      </c>
      <c r="G165" s="66" t="str">
        <f t="shared" si="26"/>
        <v>Targeted Dealer</v>
      </c>
      <c r="H165" s="66"/>
      <c r="I165" s="67">
        <v>120</v>
      </c>
      <c r="J165" s="67">
        <f t="shared" ca="1" si="27"/>
        <v>2504.516129032258</v>
      </c>
      <c r="K165" s="96">
        <v>80</v>
      </c>
      <c r="L165" s="68">
        <f t="shared" ca="1" si="28"/>
        <v>-2424.516129032258</v>
      </c>
      <c r="M165" s="68">
        <f t="shared" ca="1" si="29"/>
        <v>3.1942297784647087</v>
      </c>
      <c r="N165" s="99">
        <v>40</v>
      </c>
      <c r="O165" s="97" t="str">
        <f t="shared" ca="1" si="30"/>
        <v>Nov</v>
      </c>
      <c r="P165" s="96">
        <v>40</v>
      </c>
      <c r="Q165" s="99">
        <f t="shared" si="31"/>
        <v>40</v>
      </c>
      <c r="R165" s="97">
        <f t="shared" ca="1" si="32"/>
        <v>1</v>
      </c>
      <c r="S165" s="99" t="str">
        <f t="shared" ca="1" si="33"/>
        <v>GROWTH</v>
      </c>
      <c r="T165" s="100">
        <v>40</v>
      </c>
      <c r="U165" s="100" t="str">
        <f t="shared" ca="1" si="34"/>
        <v>Dec</v>
      </c>
      <c r="V165" s="96">
        <v>40</v>
      </c>
      <c r="W165" s="103">
        <f t="shared" si="35"/>
        <v>40</v>
      </c>
      <c r="X165" s="102">
        <f t="shared" ca="1" si="36"/>
        <v>1</v>
      </c>
      <c r="Y165" s="103" t="str">
        <f t="shared" ca="1" si="37"/>
        <v>GROWTH</v>
      </c>
      <c r="Z165" s="24">
        <v>0</v>
      </c>
      <c r="AA165" s="24">
        <f t="shared" si="38"/>
        <v>0</v>
      </c>
      <c r="AB165" s="3">
        <v>1000000474</v>
      </c>
      <c r="AC165" s="3"/>
    </row>
    <row r="166" spans="1:29" ht="14.25" hidden="1" customHeight="1">
      <c r="A166" s="23" t="s">
        <v>133</v>
      </c>
      <c r="B166" s="64" t="s">
        <v>30</v>
      </c>
      <c r="C166" s="64" t="s">
        <v>899</v>
      </c>
      <c r="D166" s="64">
        <v>1000000464</v>
      </c>
      <c r="E166" s="65" t="s">
        <v>900</v>
      </c>
      <c r="F166" s="66">
        <v>43333</v>
      </c>
      <c r="G166" s="66" t="str">
        <f t="shared" si="26"/>
        <v>Targeted Dealer</v>
      </c>
      <c r="H166" s="66"/>
      <c r="I166" s="67">
        <v>50</v>
      </c>
      <c r="J166" s="67">
        <f t="shared" ca="1" si="27"/>
        <v>1043.5483870967741</v>
      </c>
      <c r="K166" s="96">
        <v>20</v>
      </c>
      <c r="L166" s="68">
        <f t="shared" ca="1" si="28"/>
        <v>-1023.5483870967741</v>
      </c>
      <c r="M166" s="68">
        <f t="shared" ca="1" si="29"/>
        <v>1.9165378670788253</v>
      </c>
      <c r="N166" s="99">
        <v>40</v>
      </c>
      <c r="O166" s="97" t="str">
        <f t="shared" ca="1" si="30"/>
        <v>Nov</v>
      </c>
      <c r="P166" s="96">
        <v>40</v>
      </c>
      <c r="Q166" s="99">
        <f t="shared" si="31"/>
        <v>-20</v>
      </c>
      <c r="R166" s="97">
        <f t="shared" ca="1" si="32"/>
        <v>-0.5</v>
      </c>
      <c r="S166" s="99" t="str">
        <f t="shared" ca="1" si="33"/>
        <v>DEGROWTH</v>
      </c>
      <c r="T166" s="100">
        <v>0</v>
      </c>
      <c r="U166" s="100" t="str">
        <f t="shared" ca="1" si="34"/>
        <v>Dec</v>
      </c>
      <c r="V166" s="96">
        <v>0</v>
      </c>
      <c r="W166" s="103">
        <f t="shared" si="35"/>
        <v>20</v>
      </c>
      <c r="X166" s="102">
        <f t="shared" ca="1" si="36"/>
        <v>0</v>
      </c>
      <c r="Y166" s="103" t="b">
        <f t="shared" si="37"/>
        <v>0</v>
      </c>
      <c r="Z166" s="24">
        <v>0</v>
      </c>
      <c r="AA166" s="24">
        <f t="shared" si="38"/>
        <v>0</v>
      </c>
      <c r="AB166" s="3">
        <v>1000000464</v>
      </c>
      <c r="AC166" s="3"/>
    </row>
    <row r="167" spans="1:29" ht="14.25" hidden="1" customHeight="1">
      <c r="A167" s="23" t="s">
        <v>133</v>
      </c>
      <c r="B167" s="64" t="s">
        <v>30</v>
      </c>
      <c r="C167" s="64" t="s">
        <v>901</v>
      </c>
      <c r="D167" s="64">
        <v>1000000467</v>
      </c>
      <c r="E167" s="65" t="s">
        <v>902</v>
      </c>
      <c r="F167" s="66">
        <v>43360</v>
      </c>
      <c r="G167" s="66" t="str">
        <f t="shared" si="26"/>
        <v>Targeted Dealer</v>
      </c>
      <c r="H167" s="66"/>
      <c r="I167" s="67">
        <v>50</v>
      </c>
      <c r="J167" s="67">
        <f t="shared" ca="1" si="27"/>
        <v>1043.5483870967741</v>
      </c>
      <c r="K167" s="96">
        <v>40</v>
      </c>
      <c r="L167" s="68">
        <f t="shared" ca="1" si="28"/>
        <v>-1003.5483870967741</v>
      </c>
      <c r="M167" s="68">
        <f t="shared" ca="1" si="29"/>
        <v>3.8330757341576507</v>
      </c>
      <c r="N167" s="99">
        <v>40</v>
      </c>
      <c r="O167" s="97" t="str">
        <f t="shared" ca="1" si="30"/>
        <v>Nov</v>
      </c>
      <c r="P167" s="96">
        <v>40</v>
      </c>
      <c r="Q167" s="99">
        <f t="shared" si="31"/>
        <v>0</v>
      </c>
      <c r="R167" s="97">
        <f t="shared" ca="1" si="32"/>
        <v>0</v>
      </c>
      <c r="S167" s="99" t="str">
        <f t="shared" ca="1" si="33"/>
        <v>GROWTH</v>
      </c>
      <c r="T167" s="100">
        <v>50</v>
      </c>
      <c r="U167" s="100" t="str">
        <f t="shared" ca="1" si="34"/>
        <v>Dec</v>
      </c>
      <c r="V167" s="96">
        <v>50</v>
      </c>
      <c r="W167" s="103">
        <f t="shared" si="35"/>
        <v>-10</v>
      </c>
      <c r="X167" s="102">
        <f t="shared" ca="1" si="36"/>
        <v>-0.19999999999999996</v>
      </c>
      <c r="Y167" s="103" t="str">
        <f t="shared" ca="1" si="37"/>
        <v>DEGROWTH</v>
      </c>
      <c r="Z167" s="24">
        <v>0</v>
      </c>
      <c r="AA167" s="24">
        <f t="shared" si="38"/>
        <v>0</v>
      </c>
      <c r="AB167" s="3">
        <v>1000000467</v>
      </c>
      <c r="AC167" s="3"/>
    </row>
    <row r="168" spans="1:29" ht="14.25" hidden="1" customHeight="1">
      <c r="A168" s="23" t="s">
        <v>133</v>
      </c>
      <c r="B168" s="64" t="s">
        <v>30</v>
      </c>
      <c r="C168" s="64" t="s">
        <v>4353</v>
      </c>
      <c r="D168" s="64">
        <v>1000000456</v>
      </c>
      <c r="E168" s="65" t="s">
        <v>4354</v>
      </c>
      <c r="F168" s="66">
        <v>43507</v>
      </c>
      <c r="G168" s="66" t="str">
        <f t="shared" si="26"/>
        <v>Targeted Dealer</v>
      </c>
      <c r="H168" s="66"/>
      <c r="I168" s="67">
        <v>30</v>
      </c>
      <c r="J168" s="67">
        <f t="shared" ca="1" si="27"/>
        <v>626.12903225806451</v>
      </c>
      <c r="K168" s="96">
        <v>0</v>
      </c>
      <c r="L168" s="68">
        <f t="shared" ca="1" si="28"/>
        <v>-626.12903225806451</v>
      </c>
      <c r="M168" s="68">
        <f t="shared" ca="1" si="29"/>
        <v>0</v>
      </c>
      <c r="N168" s="99">
        <v>0</v>
      </c>
      <c r="O168" s="97" t="str">
        <f t="shared" ca="1" si="30"/>
        <v>Nov</v>
      </c>
      <c r="P168" s="96">
        <v>0</v>
      </c>
      <c r="Q168" s="99">
        <f t="shared" si="31"/>
        <v>0</v>
      </c>
      <c r="R168" s="97">
        <f t="shared" ca="1" si="32"/>
        <v>0</v>
      </c>
      <c r="S168" s="99" t="b">
        <f t="shared" si="33"/>
        <v>0</v>
      </c>
      <c r="T168" s="100">
        <v>40</v>
      </c>
      <c r="U168" s="100" t="str">
        <f t="shared" ca="1" si="34"/>
        <v>Dec</v>
      </c>
      <c r="V168" s="96">
        <v>40</v>
      </c>
      <c r="W168" s="103">
        <f t="shared" si="35"/>
        <v>-40</v>
      </c>
      <c r="X168" s="102">
        <f t="shared" ca="1" si="36"/>
        <v>-1</v>
      </c>
      <c r="Y168" s="103" t="str">
        <f t="shared" ca="1" si="37"/>
        <v>DEGROWTH</v>
      </c>
      <c r="Z168" s="24">
        <v>1</v>
      </c>
      <c r="AA168" s="24">
        <f t="shared" si="38"/>
        <v>0</v>
      </c>
      <c r="AB168" s="3">
        <v>1000000456</v>
      </c>
      <c r="AC168" s="3"/>
    </row>
    <row r="169" spans="1:29" ht="14.25" hidden="1" customHeight="1">
      <c r="A169" s="23" t="s">
        <v>133</v>
      </c>
      <c r="B169" s="64" t="s">
        <v>30</v>
      </c>
      <c r="C169" s="64" t="s">
        <v>903</v>
      </c>
      <c r="D169" s="64">
        <v>1000000472</v>
      </c>
      <c r="E169" s="65" t="s">
        <v>904</v>
      </c>
      <c r="F169" s="66">
        <v>43514</v>
      </c>
      <c r="G169" s="66" t="str">
        <f t="shared" si="26"/>
        <v>Targeted Dealer</v>
      </c>
      <c r="H169" s="66"/>
      <c r="I169" s="67">
        <v>120</v>
      </c>
      <c r="J169" s="67">
        <f t="shared" ca="1" si="27"/>
        <v>2504.516129032258</v>
      </c>
      <c r="K169" s="96">
        <v>80</v>
      </c>
      <c r="L169" s="68">
        <f t="shared" ca="1" si="28"/>
        <v>-2424.516129032258</v>
      </c>
      <c r="M169" s="68">
        <f t="shared" ca="1" si="29"/>
        <v>3.1942297784647087</v>
      </c>
      <c r="N169" s="99">
        <v>120</v>
      </c>
      <c r="O169" s="97" t="str">
        <f t="shared" ca="1" si="30"/>
        <v>Nov</v>
      </c>
      <c r="P169" s="96">
        <v>120</v>
      </c>
      <c r="Q169" s="99">
        <f t="shared" si="31"/>
        <v>-40</v>
      </c>
      <c r="R169" s="97">
        <f t="shared" ca="1" si="32"/>
        <v>-0.33333333333333337</v>
      </c>
      <c r="S169" s="99" t="str">
        <f t="shared" ca="1" si="33"/>
        <v>DEGROWTH</v>
      </c>
      <c r="T169" s="100">
        <v>110</v>
      </c>
      <c r="U169" s="100" t="str">
        <f t="shared" ca="1" si="34"/>
        <v>Dec</v>
      </c>
      <c r="V169" s="96">
        <v>110</v>
      </c>
      <c r="W169" s="103">
        <f t="shared" si="35"/>
        <v>-30</v>
      </c>
      <c r="X169" s="102">
        <f t="shared" ca="1" si="36"/>
        <v>-0.27272727272727271</v>
      </c>
      <c r="Y169" s="103" t="str">
        <f t="shared" ca="1" si="37"/>
        <v>DEGROWTH</v>
      </c>
      <c r="Z169" s="24">
        <v>0</v>
      </c>
      <c r="AA169" s="24">
        <f t="shared" si="38"/>
        <v>0</v>
      </c>
      <c r="AB169" s="3">
        <v>1000000472</v>
      </c>
      <c r="AC169" s="3"/>
    </row>
    <row r="170" spans="1:29" ht="14.25" hidden="1" customHeight="1">
      <c r="A170" s="23" t="s">
        <v>133</v>
      </c>
      <c r="B170" s="64" t="s">
        <v>30</v>
      </c>
      <c r="C170" s="64" t="s">
        <v>905</v>
      </c>
      <c r="D170" s="64">
        <v>1000000915</v>
      </c>
      <c r="E170" s="65" t="s">
        <v>906</v>
      </c>
      <c r="F170" s="66">
        <v>43561</v>
      </c>
      <c r="G170" s="66" t="str">
        <f t="shared" si="26"/>
        <v>Targeted Dealer</v>
      </c>
      <c r="H170" s="66"/>
      <c r="I170" s="67">
        <v>120</v>
      </c>
      <c r="J170" s="67">
        <f t="shared" ca="1" si="27"/>
        <v>2504.516129032258</v>
      </c>
      <c r="K170" s="96">
        <v>120</v>
      </c>
      <c r="L170" s="68">
        <f t="shared" ca="1" si="28"/>
        <v>-2384.516129032258</v>
      </c>
      <c r="M170" s="68">
        <f t="shared" ca="1" si="29"/>
        <v>4.7913446676970635</v>
      </c>
      <c r="N170" s="99">
        <v>80</v>
      </c>
      <c r="O170" s="97" t="str">
        <f t="shared" ca="1" si="30"/>
        <v>Nov</v>
      </c>
      <c r="P170" s="96">
        <v>80</v>
      </c>
      <c r="Q170" s="99">
        <f t="shared" si="31"/>
        <v>40</v>
      </c>
      <c r="R170" s="97">
        <f t="shared" ca="1" si="32"/>
        <v>0.5</v>
      </c>
      <c r="S170" s="99" t="str">
        <f t="shared" ca="1" si="33"/>
        <v>GROWTH</v>
      </c>
      <c r="T170" s="100">
        <v>40</v>
      </c>
      <c r="U170" s="100" t="str">
        <f t="shared" ca="1" si="34"/>
        <v>Dec</v>
      </c>
      <c r="V170" s="96">
        <v>40</v>
      </c>
      <c r="W170" s="103">
        <f t="shared" si="35"/>
        <v>80</v>
      </c>
      <c r="X170" s="102">
        <f t="shared" ca="1" si="36"/>
        <v>2</v>
      </c>
      <c r="Y170" s="103" t="str">
        <f t="shared" ca="1" si="37"/>
        <v>GROWTH</v>
      </c>
      <c r="Z170" s="24">
        <v>0</v>
      </c>
      <c r="AA170" s="24">
        <f t="shared" si="38"/>
        <v>0</v>
      </c>
      <c r="AB170" s="3">
        <v>1000000915</v>
      </c>
      <c r="AC170" s="3"/>
    </row>
    <row r="171" spans="1:29" ht="14.25" hidden="1" customHeight="1">
      <c r="A171" s="23" t="s">
        <v>133</v>
      </c>
      <c r="B171" s="64" t="s">
        <v>30</v>
      </c>
      <c r="C171" s="64" t="s">
        <v>907</v>
      </c>
      <c r="D171" s="64">
        <v>1000000931</v>
      </c>
      <c r="E171" s="65" t="s">
        <v>908</v>
      </c>
      <c r="F171" s="66">
        <v>43612</v>
      </c>
      <c r="G171" s="66" t="str">
        <f t="shared" si="26"/>
        <v>Targeted Dealer</v>
      </c>
      <c r="H171" s="66"/>
      <c r="I171" s="67">
        <v>40</v>
      </c>
      <c r="J171" s="67">
        <f t="shared" ca="1" si="27"/>
        <v>834.83870967741939</v>
      </c>
      <c r="K171" s="96">
        <v>20</v>
      </c>
      <c r="L171" s="68">
        <f t="shared" ca="1" si="28"/>
        <v>-814.83870967741939</v>
      </c>
      <c r="M171" s="68">
        <f t="shared" ca="1" si="29"/>
        <v>2.3956723338485313</v>
      </c>
      <c r="N171" s="99">
        <v>30</v>
      </c>
      <c r="O171" s="97" t="str">
        <f t="shared" ca="1" si="30"/>
        <v>Nov</v>
      </c>
      <c r="P171" s="96">
        <v>30</v>
      </c>
      <c r="Q171" s="99">
        <f t="shared" si="31"/>
        <v>-10</v>
      </c>
      <c r="R171" s="97">
        <f t="shared" ca="1" si="32"/>
        <v>-0.33333333333333337</v>
      </c>
      <c r="S171" s="99" t="str">
        <f t="shared" ca="1" si="33"/>
        <v>DEGROWTH</v>
      </c>
      <c r="T171" s="100">
        <v>45</v>
      </c>
      <c r="U171" s="100" t="str">
        <f t="shared" ca="1" si="34"/>
        <v>Dec</v>
      </c>
      <c r="V171" s="96">
        <v>45</v>
      </c>
      <c r="W171" s="103">
        <f t="shared" si="35"/>
        <v>-25</v>
      </c>
      <c r="X171" s="102">
        <f t="shared" ca="1" si="36"/>
        <v>-0.55555555555555558</v>
      </c>
      <c r="Y171" s="103" t="str">
        <f t="shared" ca="1" si="37"/>
        <v>DEGROWTH</v>
      </c>
      <c r="Z171" s="24">
        <v>0</v>
      </c>
      <c r="AA171" s="24">
        <f t="shared" si="38"/>
        <v>0</v>
      </c>
      <c r="AB171" s="3">
        <v>1000000931</v>
      </c>
      <c r="AC171" s="3"/>
    </row>
    <row r="172" spans="1:29" ht="14.25" hidden="1" customHeight="1">
      <c r="A172" s="23" t="s">
        <v>133</v>
      </c>
      <c r="B172" s="64" t="s">
        <v>30</v>
      </c>
      <c r="C172" s="64" t="s">
        <v>909</v>
      </c>
      <c r="D172" s="64">
        <v>1000000934</v>
      </c>
      <c r="E172" s="65" t="s">
        <v>910</v>
      </c>
      <c r="F172" s="66">
        <v>43638</v>
      </c>
      <c r="G172" s="66" t="str">
        <f t="shared" si="26"/>
        <v>Targeted Dealer</v>
      </c>
      <c r="H172" s="66"/>
      <c r="I172" s="67">
        <v>40</v>
      </c>
      <c r="J172" s="67">
        <f t="shared" ca="1" si="27"/>
        <v>834.83870967741939</v>
      </c>
      <c r="K172" s="96">
        <v>30</v>
      </c>
      <c r="L172" s="68">
        <f t="shared" ca="1" si="28"/>
        <v>-804.83870967741939</v>
      </c>
      <c r="M172" s="68">
        <f t="shared" ca="1" si="29"/>
        <v>3.5935085007727969</v>
      </c>
      <c r="N172" s="99">
        <v>30</v>
      </c>
      <c r="O172" s="97" t="str">
        <f t="shared" ca="1" si="30"/>
        <v>Nov</v>
      </c>
      <c r="P172" s="96">
        <v>30</v>
      </c>
      <c r="Q172" s="99">
        <f t="shared" si="31"/>
        <v>0</v>
      </c>
      <c r="R172" s="97">
        <f t="shared" ca="1" si="32"/>
        <v>0</v>
      </c>
      <c r="S172" s="99" t="str">
        <f t="shared" ca="1" si="33"/>
        <v>GROWTH</v>
      </c>
      <c r="T172" s="100">
        <v>50</v>
      </c>
      <c r="U172" s="100" t="str">
        <f t="shared" ca="1" si="34"/>
        <v>Dec</v>
      </c>
      <c r="V172" s="96">
        <v>50</v>
      </c>
      <c r="W172" s="103">
        <f t="shared" si="35"/>
        <v>-20</v>
      </c>
      <c r="X172" s="102">
        <f t="shared" ca="1" si="36"/>
        <v>-0.4</v>
      </c>
      <c r="Y172" s="103" t="str">
        <f t="shared" ca="1" si="37"/>
        <v>DEGROWTH</v>
      </c>
      <c r="Z172" s="24">
        <v>0</v>
      </c>
      <c r="AA172" s="24">
        <f t="shared" si="38"/>
        <v>0</v>
      </c>
      <c r="AB172" s="3">
        <v>1000000934</v>
      </c>
      <c r="AC172" s="3"/>
    </row>
    <row r="173" spans="1:29" ht="14.25" hidden="1" customHeight="1">
      <c r="A173" s="23" t="s">
        <v>133</v>
      </c>
      <c r="B173" s="64" t="s">
        <v>30</v>
      </c>
      <c r="C173" s="64" t="s">
        <v>4355</v>
      </c>
      <c r="D173" s="64">
        <v>1000000924</v>
      </c>
      <c r="E173" s="65" t="s">
        <v>4356</v>
      </c>
      <c r="F173" s="66">
        <v>43703</v>
      </c>
      <c r="G173" s="66" t="str">
        <f t="shared" si="26"/>
        <v>-</v>
      </c>
      <c r="H173" s="66" t="s">
        <v>627</v>
      </c>
      <c r="I173" s="67">
        <v>0</v>
      </c>
      <c r="J173" s="67">
        <f t="shared" ca="1" si="27"/>
        <v>0</v>
      </c>
      <c r="K173" s="96">
        <v>0</v>
      </c>
      <c r="L173" s="68">
        <f t="shared" ca="1" si="28"/>
        <v>0</v>
      </c>
      <c r="M173" s="68" t="str">
        <f t="shared" ca="1" si="29"/>
        <v>-</v>
      </c>
      <c r="N173" s="99">
        <v>0</v>
      </c>
      <c r="O173" s="97" t="str">
        <f t="shared" ca="1" si="30"/>
        <v>Nov</v>
      </c>
      <c r="P173" s="96">
        <v>0</v>
      </c>
      <c r="Q173" s="99">
        <f t="shared" si="31"/>
        <v>0</v>
      </c>
      <c r="R173" s="97">
        <f t="shared" ca="1" si="32"/>
        <v>0</v>
      </c>
      <c r="S173" s="99" t="b">
        <f t="shared" si="33"/>
        <v>0</v>
      </c>
      <c r="T173" s="100">
        <v>127</v>
      </c>
      <c r="U173" s="100" t="str">
        <f t="shared" ca="1" si="34"/>
        <v>Dec</v>
      </c>
      <c r="V173" s="96">
        <v>127</v>
      </c>
      <c r="W173" s="103">
        <f t="shared" si="35"/>
        <v>-127</v>
      </c>
      <c r="X173" s="102">
        <f t="shared" ca="1" si="36"/>
        <v>-1</v>
      </c>
      <c r="Y173" s="103" t="str">
        <f t="shared" ca="1" si="37"/>
        <v>DEGROWTH</v>
      </c>
      <c r="Z173" s="24">
        <v>1</v>
      </c>
      <c r="AA173" s="24">
        <f t="shared" si="38"/>
        <v>1</v>
      </c>
      <c r="AB173" s="3">
        <v>1000000924</v>
      </c>
      <c r="AC173" s="3"/>
    </row>
    <row r="174" spans="1:29" ht="14.25" hidden="1" customHeight="1">
      <c r="A174" s="23" t="s">
        <v>133</v>
      </c>
      <c r="B174" s="64" t="s">
        <v>30</v>
      </c>
      <c r="C174" s="64" t="s">
        <v>3628</v>
      </c>
      <c r="D174" s="64">
        <v>1000000920</v>
      </c>
      <c r="E174" s="65" t="s">
        <v>3629</v>
      </c>
      <c r="F174" s="66">
        <v>43837</v>
      </c>
      <c r="G174" s="66" t="str">
        <f t="shared" si="26"/>
        <v>Targeted Dealer</v>
      </c>
      <c r="H174" s="66"/>
      <c r="I174" s="67">
        <v>80</v>
      </c>
      <c r="J174" s="67">
        <f t="shared" ca="1" si="27"/>
        <v>1669.6774193548388</v>
      </c>
      <c r="K174" s="96">
        <v>20</v>
      </c>
      <c r="L174" s="68">
        <f t="shared" ca="1" si="28"/>
        <v>-1649.6774193548388</v>
      </c>
      <c r="M174" s="68">
        <f t="shared" ca="1" si="29"/>
        <v>1.1978361669242656</v>
      </c>
      <c r="N174" s="99">
        <v>60</v>
      </c>
      <c r="O174" s="97" t="str">
        <f t="shared" ca="1" si="30"/>
        <v>Nov</v>
      </c>
      <c r="P174" s="96">
        <v>60</v>
      </c>
      <c r="Q174" s="99">
        <f t="shared" si="31"/>
        <v>-40</v>
      </c>
      <c r="R174" s="97">
        <f t="shared" ca="1" si="32"/>
        <v>-0.66666666666666674</v>
      </c>
      <c r="S174" s="99" t="str">
        <f t="shared" ca="1" si="33"/>
        <v>DEGROWTH</v>
      </c>
      <c r="T174" s="100">
        <v>45</v>
      </c>
      <c r="U174" s="100" t="str">
        <f t="shared" ca="1" si="34"/>
        <v>Dec</v>
      </c>
      <c r="V174" s="96">
        <v>45</v>
      </c>
      <c r="W174" s="103">
        <f t="shared" si="35"/>
        <v>-25</v>
      </c>
      <c r="X174" s="102">
        <f t="shared" ca="1" si="36"/>
        <v>-0.55555555555555558</v>
      </c>
      <c r="Y174" s="103" t="str">
        <f t="shared" ca="1" si="37"/>
        <v>DEGROWTH</v>
      </c>
      <c r="Z174" s="24">
        <v>0</v>
      </c>
      <c r="AA174" s="24">
        <f t="shared" si="38"/>
        <v>0</v>
      </c>
      <c r="AB174" s="3">
        <v>1000000920</v>
      </c>
      <c r="AC174" s="3"/>
    </row>
    <row r="175" spans="1:29" ht="14.25" hidden="1" customHeight="1">
      <c r="A175" s="23" t="s">
        <v>133</v>
      </c>
      <c r="B175" s="64" t="s">
        <v>30</v>
      </c>
      <c r="C175" s="64" t="s">
        <v>4357</v>
      </c>
      <c r="D175" s="64">
        <v>1000000928</v>
      </c>
      <c r="E175" s="65" t="s">
        <v>4358</v>
      </c>
      <c r="F175" s="66">
        <v>44056</v>
      </c>
      <c r="G175" s="66" t="str">
        <f t="shared" si="26"/>
        <v>-</v>
      </c>
      <c r="H175" s="66"/>
      <c r="I175" s="67">
        <v>0</v>
      </c>
      <c r="J175" s="67">
        <f t="shared" ca="1" si="27"/>
        <v>0</v>
      </c>
      <c r="K175" s="96">
        <v>0</v>
      </c>
      <c r="L175" s="68">
        <f t="shared" ca="1" si="28"/>
        <v>0</v>
      </c>
      <c r="M175" s="68" t="str">
        <f t="shared" ca="1" si="29"/>
        <v>-</v>
      </c>
      <c r="N175" s="99">
        <v>0</v>
      </c>
      <c r="O175" s="97" t="str">
        <f t="shared" ca="1" si="30"/>
        <v>Nov</v>
      </c>
      <c r="P175" s="96">
        <v>0</v>
      </c>
      <c r="Q175" s="99">
        <f t="shared" si="31"/>
        <v>0</v>
      </c>
      <c r="R175" s="97">
        <f t="shared" ca="1" si="32"/>
        <v>0</v>
      </c>
      <c r="S175" s="99" t="b">
        <f t="shared" si="33"/>
        <v>0</v>
      </c>
      <c r="T175" s="100">
        <v>120</v>
      </c>
      <c r="U175" s="100" t="str">
        <f t="shared" ca="1" si="34"/>
        <v>Dec</v>
      </c>
      <c r="V175" s="96">
        <v>120</v>
      </c>
      <c r="W175" s="103">
        <f t="shared" si="35"/>
        <v>-120</v>
      </c>
      <c r="X175" s="102">
        <f t="shared" ca="1" si="36"/>
        <v>-1</v>
      </c>
      <c r="Y175" s="103" t="str">
        <f t="shared" ca="1" si="37"/>
        <v>DEGROWTH</v>
      </c>
      <c r="Z175" s="24">
        <v>1</v>
      </c>
      <c r="AA175" s="24">
        <f t="shared" si="38"/>
        <v>0</v>
      </c>
      <c r="AB175" s="3">
        <v>1000000928</v>
      </c>
      <c r="AC175" s="3"/>
    </row>
    <row r="176" spans="1:29" ht="14.25" hidden="1" customHeight="1">
      <c r="A176" s="23" t="s">
        <v>133</v>
      </c>
      <c r="B176" s="64" t="s">
        <v>30</v>
      </c>
      <c r="C176" s="64" t="s">
        <v>911</v>
      </c>
      <c r="D176" s="64">
        <v>1000000914</v>
      </c>
      <c r="E176" s="65" t="s">
        <v>912</v>
      </c>
      <c r="F176" s="66">
        <v>44060</v>
      </c>
      <c r="G176" s="66" t="str">
        <f t="shared" si="26"/>
        <v>Targeted Dealer</v>
      </c>
      <c r="H176" s="66"/>
      <c r="I176" s="67">
        <v>120</v>
      </c>
      <c r="J176" s="67">
        <f t="shared" ca="1" si="27"/>
        <v>2504.516129032258</v>
      </c>
      <c r="K176" s="96">
        <v>280</v>
      </c>
      <c r="L176" s="68">
        <f t="shared" ca="1" si="28"/>
        <v>-2224.516129032258</v>
      </c>
      <c r="M176" s="68">
        <f t="shared" ca="1" si="29"/>
        <v>11.17980422462648</v>
      </c>
      <c r="N176" s="99">
        <v>120</v>
      </c>
      <c r="O176" s="97" t="str">
        <f t="shared" ca="1" si="30"/>
        <v>Nov</v>
      </c>
      <c r="P176" s="96">
        <v>120</v>
      </c>
      <c r="Q176" s="99">
        <f t="shared" si="31"/>
        <v>160</v>
      </c>
      <c r="R176" s="97">
        <f t="shared" ca="1" si="32"/>
        <v>1.3333333333333335</v>
      </c>
      <c r="S176" s="99" t="str">
        <f t="shared" ca="1" si="33"/>
        <v>GROWTH</v>
      </c>
      <c r="T176" s="100">
        <v>0</v>
      </c>
      <c r="U176" s="100" t="str">
        <f t="shared" ca="1" si="34"/>
        <v>Dec</v>
      </c>
      <c r="V176" s="96">
        <v>0</v>
      </c>
      <c r="W176" s="103">
        <f t="shared" si="35"/>
        <v>280</v>
      </c>
      <c r="X176" s="102">
        <f t="shared" ca="1" si="36"/>
        <v>0</v>
      </c>
      <c r="Y176" s="103" t="b">
        <f t="shared" si="37"/>
        <v>0</v>
      </c>
      <c r="Z176" s="24">
        <v>0</v>
      </c>
      <c r="AA176" s="24">
        <f t="shared" si="38"/>
        <v>0</v>
      </c>
      <c r="AB176" s="3">
        <v>1000000914</v>
      </c>
      <c r="AC176" s="3"/>
    </row>
    <row r="177" spans="1:29" ht="14.25" hidden="1" customHeight="1">
      <c r="A177" s="23" t="s">
        <v>133</v>
      </c>
      <c r="B177" s="64" t="s">
        <v>30</v>
      </c>
      <c r="C177" s="64" t="s">
        <v>913</v>
      </c>
      <c r="D177" s="64">
        <v>1000000930</v>
      </c>
      <c r="E177" s="65" t="s">
        <v>914</v>
      </c>
      <c r="F177" s="66">
        <v>44067</v>
      </c>
      <c r="G177" s="66" t="str">
        <f t="shared" si="26"/>
        <v>Targeted Dealer</v>
      </c>
      <c r="H177" s="66"/>
      <c r="I177" s="67">
        <v>120</v>
      </c>
      <c r="J177" s="67">
        <f t="shared" ca="1" si="27"/>
        <v>2504.516129032258</v>
      </c>
      <c r="K177" s="96">
        <v>120</v>
      </c>
      <c r="L177" s="68">
        <f t="shared" ca="1" si="28"/>
        <v>-2384.516129032258</v>
      </c>
      <c r="M177" s="68">
        <f t="shared" ca="1" si="29"/>
        <v>4.7913446676970635</v>
      </c>
      <c r="N177" s="99">
        <v>130</v>
      </c>
      <c r="O177" s="97" t="str">
        <f t="shared" ca="1" si="30"/>
        <v>Nov</v>
      </c>
      <c r="P177" s="96">
        <v>130</v>
      </c>
      <c r="Q177" s="99">
        <f t="shared" si="31"/>
        <v>-10</v>
      </c>
      <c r="R177" s="97">
        <f t="shared" ca="1" si="32"/>
        <v>-7.6923076923076872E-2</v>
      </c>
      <c r="S177" s="99" t="str">
        <f t="shared" ca="1" si="33"/>
        <v>DEGROWTH</v>
      </c>
      <c r="T177" s="100">
        <v>125</v>
      </c>
      <c r="U177" s="100" t="str">
        <f t="shared" ca="1" si="34"/>
        <v>Dec</v>
      </c>
      <c r="V177" s="96">
        <v>125</v>
      </c>
      <c r="W177" s="103">
        <f t="shared" si="35"/>
        <v>-5</v>
      </c>
      <c r="X177" s="102">
        <f t="shared" ca="1" si="36"/>
        <v>-4.0000000000000036E-2</v>
      </c>
      <c r="Y177" s="103" t="str">
        <f t="shared" ca="1" si="37"/>
        <v>DEGROWTH</v>
      </c>
      <c r="Z177" s="24">
        <v>0</v>
      </c>
      <c r="AA177" s="24">
        <f t="shared" si="38"/>
        <v>0</v>
      </c>
      <c r="AB177" s="3">
        <v>1000000930</v>
      </c>
      <c r="AC177" s="3"/>
    </row>
    <row r="178" spans="1:29" ht="14.25" hidden="1" customHeight="1">
      <c r="A178" s="23" t="s">
        <v>133</v>
      </c>
      <c r="B178" s="64" t="s">
        <v>30</v>
      </c>
      <c r="C178" s="64" t="s">
        <v>915</v>
      </c>
      <c r="D178" s="64">
        <v>1000000922</v>
      </c>
      <c r="E178" s="65" t="s">
        <v>916</v>
      </c>
      <c r="F178" s="66">
        <v>44107</v>
      </c>
      <c r="G178" s="66" t="str">
        <f t="shared" si="26"/>
        <v>Targeted Dealer</v>
      </c>
      <c r="H178" s="66"/>
      <c r="I178" s="67">
        <v>80</v>
      </c>
      <c r="J178" s="67">
        <f t="shared" ca="1" si="27"/>
        <v>1669.6774193548388</v>
      </c>
      <c r="K178" s="96">
        <v>80</v>
      </c>
      <c r="L178" s="68">
        <f t="shared" ca="1" si="28"/>
        <v>-1589.6774193548388</v>
      </c>
      <c r="M178" s="68">
        <f t="shared" ca="1" si="29"/>
        <v>4.7913446676970626</v>
      </c>
      <c r="N178" s="99">
        <v>80</v>
      </c>
      <c r="O178" s="97" t="str">
        <f t="shared" ca="1" si="30"/>
        <v>Nov</v>
      </c>
      <c r="P178" s="96">
        <v>80</v>
      </c>
      <c r="Q178" s="99">
        <f t="shared" si="31"/>
        <v>0</v>
      </c>
      <c r="R178" s="97">
        <f t="shared" ca="1" si="32"/>
        <v>0</v>
      </c>
      <c r="S178" s="99" t="str">
        <f t="shared" ca="1" si="33"/>
        <v>GROWTH</v>
      </c>
      <c r="T178" s="100">
        <v>80</v>
      </c>
      <c r="U178" s="100" t="str">
        <f t="shared" ca="1" si="34"/>
        <v>Dec</v>
      </c>
      <c r="V178" s="96">
        <v>80</v>
      </c>
      <c r="W178" s="103">
        <f t="shared" si="35"/>
        <v>0</v>
      </c>
      <c r="X178" s="102">
        <f t="shared" ca="1" si="36"/>
        <v>0</v>
      </c>
      <c r="Y178" s="103" t="str">
        <f t="shared" ca="1" si="37"/>
        <v>GROWTH</v>
      </c>
      <c r="Z178" s="24">
        <v>0</v>
      </c>
      <c r="AA178" s="24">
        <f t="shared" si="38"/>
        <v>0</v>
      </c>
      <c r="AB178" s="3">
        <v>1000000922</v>
      </c>
      <c r="AC178" s="3"/>
    </row>
    <row r="179" spans="1:29" ht="14.25" hidden="1" customHeight="1">
      <c r="A179" s="23" t="s">
        <v>133</v>
      </c>
      <c r="B179" s="64" t="s">
        <v>30</v>
      </c>
      <c r="C179" s="64" t="s">
        <v>917</v>
      </c>
      <c r="D179" s="64">
        <v>1000000918</v>
      </c>
      <c r="E179" s="65" t="s">
        <v>918</v>
      </c>
      <c r="F179" s="66">
        <v>44144</v>
      </c>
      <c r="G179" s="66" t="str">
        <f t="shared" si="26"/>
        <v>Targeted Dealer</v>
      </c>
      <c r="H179" s="66" t="s">
        <v>627</v>
      </c>
      <c r="I179" s="67">
        <v>350</v>
      </c>
      <c r="J179" s="67">
        <f t="shared" ca="1" si="27"/>
        <v>7304.8387096774195</v>
      </c>
      <c r="K179" s="96">
        <v>360</v>
      </c>
      <c r="L179" s="68">
        <f t="shared" ca="1" si="28"/>
        <v>-6944.8387096774195</v>
      </c>
      <c r="M179" s="68">
        <f t="shared" ca="1" si="29"/>
        <v>4.9282402296312648</v>
      </c>
      <c r="N179" s="99">
        <v>400</v>
      </c>
      <c r="O179" s="97" t="str">
        <f t="shared" ca="1" si="30"/>
        <v>Nov</v>
      </c>
      <c r="P179" s="96">
        <v>400</v>
      </c>
      <c r="Q179" s="99">
        <f t="shared" si="31"/>
        <v>-40</v>
      </c>
      <c r="R179" s="97">
        <f t="shared" ca="1" si="32"/>
        <v>-9.9999999999999978E-2</v>
      </c>
      <c r="S179" s="99" t="str">
        <f t="shared" ca="1" si="33"/>
        <v>DEGROWTH</v>
      </c>
      <c r="T179" s="100">
        <v>240</v>
      </c>
      <c r="U179" s="100" t="str">
        <f t="shared" ca="1" si="34"/>
        <v>Dec</v>
      </c>
      <c r="V179" s="96">
        <v>240</v>
      </c>
      <c r="W179" s="103">
        <f t="shared" si="35"/>
        <v>120</v>
      </c>
      <c r="X179" s="102">
        <f t="shared" ca="1" si="36"/>
        <v>0.5</v>
      </c>
      <c r="Y179" s="103" t="str">
        <f t="shared" ca="1" si="37"/>
        <v>GROWTH</v>
      </c>
      <c r="Z179" s="24">
        <v>0</v>
      </c>
      <c r="AA179" s="24">
        <f t="shared" si="38"/>
        <v>1</v>
      </c>
      <c r="AB179" s="3">
        <v>1000000918</v>
      </c>
      <c r="AC179" s="3"/>
    </row>
    <row r="180" spans="1:29" ht="14.25" hidden="1" customHeight="1">
      <c r="A180" s="23" t="s">
        <v>133</v>
      </c>
      <c r="B180" s="64" t="s">
        <v>30</v>
      </c>
      <c r="C180" s="64" t="s">
        <v>501</v>
      </c>
      <c r="D180" s="64">
        <v>1000000923</v>
      </c>
      <c r="E180" s="65" t="s">
        <v>4359</v>
      </c>
      <c r="F180" s="66">
        <v>44180</v>
      </c>
      <c r="G180" s="66" t="str">
        <f t="shared" si="26"/>
        <v>Targeted Dealer</v>
      </c>
      <c r="H180" s="66"/>
      <c r="I180" s="67">
        <v>40</v>
      </c>
      <c r="J180" s="67">
        <f t="shared" ca="1" si="27"/>
        <v>834.83870967741939</v>
      </c>
      <c r="K180" s="96">
        <v>0</v>
      </c>
      <c r="L180" s="68">
        <f t="shared" ca="1" si="28"/>
        <v>-834.83870967741939</v>
      </c>
      <c r="M180" s="68">
        <f t="shared" ca="1" si="29"/>
        <v>0</v>
      </c>
      <c r="N180" s="99">
        <v>0</v>
      </c>
      <c r="O180" s="97" t="str">
        <f t="shared" ca="1" si="30"/>
        <v>Nov</v>
      </c>
      <c r="P180" s="96">
        <v>0</v>
      </c>
      <c r="Q180" s="99">
        <f t="shared" si="31"/>
        <v>0</v>
      </c>
      <c r="R180" s="97">
        <f t="shared" ca="1" si="32"/>
        <v>0</v>
      </c>
      <c r="S180" s="99" t="b">
        <f t="shared" si="33"/>
        <v>0</v>
      </c>
      <c r="T180" s="100">
        <v>50</v>
      </c>
      <c r="U180" s="100" t="str">
        <f t="shared" ca="1" si="34"/>
        <v>Dec</v>
      </c>
      <c r="V180" s="96">
        <v>50</v>
      </c>
      <c r="W180" s="103">
        <f t="shared" si="35"/>
        <v>-50</v>
      </c>
      <c r="X180" s="102">
        <f t="shared" ca="1" si="36"/>
        <v>-1</v>
      </c>
      <c r="Y180" s="103" t="str">
        <f t="shared" ca="1" si="37"/>
        <v>DEGROWTH</v>
      </c>
      <c r="Z180" s="24">
        <v>1</v>
      </c>
      <c r="AA180" s="24">
        <f t="shared" si="38"/>
        <v>0</v>
      </c>
      <c r="AB180" s="3">
        <v>1000000923</v>
      </c>
      <c r="AC180" s="3"/>
    </row>
    <row r="181" spans="1:29" ht="14.25" hidden="1" customHeight="1">
      <c r="A181" s="23" t="s">
        <v>133</v>
      </c>
      <c r="B181" s="64" t="s">
        <v>30</v>
      </c>
      <c r="C181" s="64" t="s">
        <v>919</v>
      </c>
      <c r="D181" s="64">
        <v>1000000916</v>
      </c>
      <c r="E181" s="65" t="s">
        <v>920</v>
      </c>
      <c r="F181" s="66">
        <v>44270</v>
      </c>
      <c r="G181" s="66" t="str">
        <f t="shared" si="26"/>
        <v>Targeted Dealer</v>
      </c>
      <c r="H181" s="66"/>
      <c r="I181" s="67">
        <v>140</v>
      </c>
      <c r="J181" s="67">
        <f t="shared" ca="1" si="27"/>
        <v>2921.9354838709678</v>
      </c>
      <c r="K181" s="96">
        <v>67.5</v>
      </c>
      <c r="L181" s="68">
        <f t="shared" ca="1" si="28"/>
        <v>-2854.4354838709678</v>
      </c>
      <c r="M181" s="68">
        <f t="shared" ca="1" si="29"/>
        <v>2.3101126076396556</v>
      </c>
      <c r="N181" s="99">
        <v>140</v>
      </c>
      <c r="O181" s="97" t="str">
        <f t="shared" ca="1" si="30"/>
        <v>Nov</v>
      </c>
      <c r="P181" s="96">
        <v>140</v>
      </c>
      <c r="Q181" s="99">
        <f t="shared" si="31"/>
        <v>-72.5</v>
      </c>
      <c r="R181" s="97">
        <f t="shared" ca="1" si="32"/>
        <v>-0.51785714285714279</v>
      </c>
      <c r="S181" s="99" t="str">
        <f t="shared" ca="1" si="33"/>
        <v>DEGROWTH</v>
      </c>
      <c r="T181" s="100">
        <v>100</v>
      </c>
      <c r="U181" s="100" t="str">
        <f t="shared" ca="1" si="34"/>
        <v>Dec</v>
      </c>
      <c r="V181" s="96">
        <v>100</v>
      </c>
      <c r="W181" s="103">
        <f t="shared" si="35"/>
        <v>-32.5</v>
      </c>
      <c r="X181" s="102">
        <f t="shared" ca="1" si="36"/>
        <v>-0.32499999999999996</v>
      </c>
      <c r="Y181" s="103" t="str">
        <f t="shared" ca="1" si="37"/>
        <v>DEGROWTH</v>
      </c>
      <c r="Z181" s="24">
        <v>0</v>
      </c>
      <c r="AA181" s="24">
        <f t="shared" si="38"/>
        <v>0</v>
      </c>
      <c r="AB181" s="3">
        <v>1000000916</v>
      </c>
      <c r="AC181" s="3"/>
    </row>
    <row r="182" spans="1:29" ht="14.25" hidden="1" customHeight="1">
      <c r="A182" s="23" t="s">
        <v>133</v>
      </c>
      <c r="B182" s="64" t="s">
        <v>30</v>
      </c>
      <c r="C182" s="64" t="s">
        <v>4360</v>
      </c>
      <c r="D182" s="64">
        <v>1000000932</v>
      </c>
      <c r="E182" s="65" t="s">
        <v>4361</v>
      </c>
      <c r="F182" s="66">
        <v>44271</v>
      </c>
      <c r="G182" s="66" t="str">
        <f t="shared" si="26"/>
        <v>Targeted Dealer</v>
      </c>
      <c r="H182" s="66"/>
      <c r="I182" s="67">
        <v>80</v>
      </c>
      <c r="J182" s="67">
        <f t="shared" ca="1" si="27"/>
        <v>1669.6774193548388</v>
      </c>
      <c r="K182" s="96">
        <v>0</v>
      </c>
      <c r="L182" s="68">
        <f t="shared" ca="1" si="28"/>
        <v>-1669.6774193548388</v>
      </c>
      <c r="M182" s="68">
        <f t="shared" ca="1" si="29"/>
        <v>0</v>
      </c>
      <c r="N182" s="99">
        <v>0</v>
      </c>
      <c r="O182" s="97" t="str">
        <f t="shared" ca="1" si="30"/>
        <v>Nov</v>
      </c>
      <c r="P182" s="96">
        <v>0</v>
      </c>
      <c r="Q182" s="99">
        <f t="shared" si="31"/>
        <v>0</v>
      </c>
      <c r="R182" s="97">
        <f t="shared" ca="1" si="32"/>
        <v>0</v>
      </c>
      <c r="S182" s="99" t="b">
        <f t="shared" si="33"/>
        <v>0</v>
      </c>
      <c r="T182" s="100">
        <v>270</v>
      </c>
      <c r="U182" s="100" t="str">
        <f t="shared" ca="1" si="34"/>
        <v>Dec</v>
      </c>
      <c r="V182" s="96">
        <v>270</v>
      </c>
      <c r="W182" s="103">
        <f t="shared" si="35"/>
        <v>-270</v>
      </c>
      <c r="X182" s="102">
        <f t="shared" ca="1" si="36"/>
        <v>-1</v>
      </c>
      <c r="Y182" s="103" t="str">
        <f t="shared" ca="1" si="37"/>
        <v>DEGROWTH</v>
      </c>
      <c r="Z182" s="24">
        <v>1</v>
      </c>
      <c r="AA182" s="24">
        <f t="shared" si="38"/>
        <v>0</v>
      </c>
      <c r="AB182" s="3">
        <v>1000000932</v>
      </c>
      <c r="AC182" s="3"/>
    </row>
    <row r="183" spans="1:29" ht="14.25" hidden="1" customHeight="1">
      <c r="A183" s="23" t="s">
        <v>133</v>
      </c>
      <c r="B183" s="64" t="s">
        <v>30</v>
      </c>
      <c r="C183" s="64" t="s">
        <v>921</v>
      </c>
      <c r="D183" s="64">
        <v>1000000929</v>
      </c>
      <c r="E183" s="65" t="s">
        <v>922</v>
      </c>
      <c r="F183" s="66">
        <v>44387</v>
      </c>
      <c r="G183" s="66" t="str">
        <f t="shared" si="26"/>
        <v>Targeted Dealer</v>
      </c>
      <c r="H183" s="66"/>
      <c r="I183" s="67">
        <v>160</v>
      </c>
      <c r="J183" s="67">
        <f t="shared" ca="1" si="27"/>
        <v>3339.3548387096776</v>
      </c>
      <c r="K183" s="96">
        <v>120</v>
      </c>
      <c r="L183" s="68">
        <f t="shared" ca="1" si="28"/>
        <v>-3219.3548387096776</v>
      </c>
      <c r="M183" s="68">
        <f t="shared" ca="1" si="29"/>
        <v>3.5935085007727969</v>
      </c>
      <c r="N183" s="99">
        <v>240</v>
      </c>
      <c r="O183" s="97" t="str">
        <f t="shared" ca="1" si="30"/>
        <v>Nov</v>
      </c>
      <c r="P183" s="96">
        <v>240</v>
      </c>
      <c r="Q183" s="99">
        <f t="shared" si="31"/>
        <v>-120</v>
      </c>
      <c r="R183" s="97">
        <f t="shared" ca="1" si="32"/>
        <v>-0.5</v>
      </c>
      <c r="S183" s="99" t="str">
        <f t="shared" ca="1" si="33"/>
        <v>DEGROWTH</v>
      </c>
      <c r="T183" s="100">
        <v>50</v>
      </c>
      <c r="U183" s="100" t="str">
        <f t="shared" ca="1" si="34"/>
        <v>Dec</v>
      </c>
      <c r="V183" s="96">
        <v>50</v>
      </c>
      <c r="W183" s="103">
        <f t="shared" si="35"/>
        <v>70</v>
      </c>
      <c r="X183" s="102">
        <f t="shared" ca="1" si="36"/>
        <v>1.4</v>
      </c>
      <c r="Y183" s="103" t="str">
        <f t="shared" ca="1" si="37"/>
        <v>GROWTH</v>
      </c>
      <c r="Z183" s="24">
        <v>0</v>
      </c>
      <c r="AA183" s="24">
        <f t="shared" si="38"/>
        <v>0</v>
      </c>
      <c r="AB183" s="3">
        <v>1000000929</v>
      </c>
      <c r="AC183" s="3"/>
    </row>
    <row r="184" spans="1:29" ht="14.25" hidden="1" customHeight="1">
      <c r="A184" s="23" t="s">
        <v>133</v>
      </c>
      <c r="B184" s="64" t="s">
        <v>30</v>
      </c>
      <c r="C184" s="64" t="s">
        <v>923</v>
      </c>
      <c r="D184" s="64">
        <v>1000000919</v>
      </c>
      <c r="E184" s="65" t="s">
        <v>924</v>
      </c>
      <c r="F184" s="66">
        <v>44459</v>
      </c>
      <c r="G184" s="66" t="str">
        <f t="shared" si="26"/>
        <v>Targeted Dealer</v>
      </c>
      <c r="H184" s="66"/>
      <c r="I184" s="67">
        <v>80</v>
      </c>
      <c r="J184" s="67">
        <f t="shared" ca="1" si="27"/>
        <v>1669.6774193548388</v>
      </c>
      <c r="K184" s="96">
        <v>120</v>
      </c>
      <c r="L184" s="68">
        <f t="shared" ca="1" si="28"/>
        <v>-1549.6774193548388</v>
      </c>
      <c r="M184" s="68">
        <f t="shared" ca="1" si="29"/>
        <v>7.1870170015455939</v>
      </c>
      <c r="N184" s="99">
        <v>60</v>
      </c>
      <c r="O184" s="97" t="str">
        <f t="shared" ca="1" si="30"/>
        <v>Nov</v>
      </c>
      <c r="P184" s="96">
        <v>60</v>
      </c>
      <c r="Q184" s="99">
        <f t="shared" si="31"/>
        <v>60</v>
      </c>
      <c r="R184" s="97">
        <f t="shared" ca="1" si="32"/>
        <v>1</v>
      </c>
      <c r="S184" s="99" t="str">
        <f t="shared" ca="1" si="33"/>
        <v>GROWTH</v>
      </c>
      <c r="T184" s="100">
        <v>40</v>
      </c>
      <c r="U184" s="100" t="str">
        <f t="shared" ca="1" si="34"/>
        <v>Dec</v>
      </c>
      <c r="V184" s="96">
        <v>40</v>
      </c>
      <c r="W184" s="103">
        <f t="shared" si="35"/>
        <v>80</v>
      </c>
      <c r="X184" s="102">
        <f t="shared" ca="1" si="36"/>
        <v>2</v>
      </c>
      <c r="Y184" s="103" t="str">
        <f t="shared" ca="1" si="37"/>
        <v>GROWTH</v>
      </c>
      <c r="Z184" s="24">
        <v>0</v>
      </c>
      <c r="AA184" s="24">
        <f t="shared" si="38"/>
        <v>0</v>
      </c>
      <c r="AB184" s="3">
        <v>1000000919</v>
      </c>
      <c r="AC184" s="3"/>
    </row>
    <row r="185" spans="1:29" ht="14.25" hidden="1" customHeight="1">
      <c r="A185" s="23" t="s">
        <v>133</v>
      </c>
      <c r="B185" s="64" t="s">
        <v>30</v>
      </c>
      <c r="C185" s="64" t="s">
        <v>925</v>
      </c>
      <c r="D185" s="64">
        <v>1000000925</v>
      </c>
      <c r="E185" s="65" t="s">
        <v>926</v>
      </c>
      <c r="F185" s="66">
        <v>44533</v>
      </c>
      <c r="G185" s="66" t="str">
        <f t="shared" si="26"/>
        <v>Targeted Dealer</v>
      </c>
      <c r="H185" s="66"/>
      <c r="I185" s="67">
        <v>240</v>
      </c>
      <c r="J185" s="67">
        <f t="shared" ca="1" si="27"/>
        <v>5009.0322580645161</v>
      </c>
      <c r="K185" s="96">
        <v>40</v>
      </c>
      <c r="L185" s="68">
        <f t="shared" ca="1" si="28"/>
        <v>-4969.0322580645161</v>
      </c>
      <c r="M185" s="68">
        <f t="shared" ca="1" si="29"/>
        <v>0.79855744461617717</v>
      </c>
      <c r="N185" s="99">
        <v>170</v>
      </c>
      <c r="O185" s="97" t="str">
        <f t="shared" ca="1" si="30"/>
        <v>Nov</v>
      </c>
      <c r="P185" s="96">
        <v>170</v>
      </c>
      <c r="Q185" s="99">
        <f t="shared" si="31"/>
        <v>-130</v>
      </c>
      <c r="R185" s="97">
        <f t="shared" ca="1" si="32"/>
        <v>-0.76470588235294112</v>
      </c>
      <c r="S185" s="99" t="str">
        <f t="shared" ca="1" si="33"/>
        <v>DEGROWTH</v>
      </c>
      <c r="T185" s="100">
        <v>225</v>
      </c>
      <c r="U185" s="100" t="str">
        <f t="shared" ca="1" si="34"/>
        <v>Dec</v>
      </c>
      <c r="V185" s="96">
        <v>225</v>
      </c>
      <c r="W185" s="103">
        <f t="shared" si="35"/>
        <v>-185</v>
      </c>
      <c r="X185" s="102">
        <f t="shared" ca="1" si="36"/>
        <v>-0.82222222222222219</v>
      </c>
      <c r="Y185" s="103" t="str">
        <f t="shared" ca="1" si="37"/>
        <v>DEGROWTH</v>
      </c>
      <c r="Z185" s="24">
        <v>0</v>
      </c>
      <c r="AA185" s="24">
        <f t="shared" si="38"/>
        <v>0</v>
      </c>
      <c r="AB185" s="3">
        <v>1000000925</v>
      </c>
      <c r="AC185" s="3"/>
    </row>
    <row r="186" spans="1:29" ht="14.25" hidden="1" customHeight="1">
      <c r="A186" s="23" t="s">
        <v>133</v>
      </c>
      <c r="B186" s="64" t="s">
        <v>30</v>
      </c>
      <c r="C186" s="64" t="s">
        <v>927</v>
      </c>
      <c r="D186" s="64">
        <v>1000000927</v>
      </c>
      <c r="E186" s="65" t="s">
        <v>928</v>
      </c>
      <c r="F186" s="66">
        <v>44537</v>
      </c>
      <c r="G186" s="66" t="str">
        <f t="shared" si="26"/>
        <v>Targeted Dealer</v>
      </c>
      <c r="H186" s="66"/>
      <c r="I186" s="67">
        <v>40</v>
      </c>
      <c r="J186" s="67">
        <f t="shared" ca="1" si="27"/>
        <v>834.83870967741939</v>
      </c>
      <c r="K186" s="96">
        <v>40</v>
      </c>
      <c r="L186" s="68">
        <f t="shared" ca="1" si="28"/>
        <v>-794.83870967741939</v>
      </c>
      <c r="M186" s="68">
        <f t="shared" ca="1" si="29"/>
        <v>4.7913446676970626</v>
      </c>
      <c r="N186" s="99">
        <v>20</v>
      </c>
      <c r="O186" s="97" t="str">
        <f t="shared" ca="1" si="30"/>
        <v>Nov</v>
      </c>
      <c r="P186" s="96">
        <v>20</v>
      </c>
      <c r="Q186" s="99">
        <f t="shared" si="31"/>
        <v>20</v>
      </c>
      <c r="R186" s="97">
        <f t="shared" ca="1" si="32"/>
        <v>1</v>
      </c>
      <c r="S186" s="99" t="str">
        <f t="shared" ca="1" si="33"/>
        <v>GROWTH</v>
      </c>
      <c r="T186" s="100">
        <v>48.5</v>
      </c>
      <c r="U186" s="100" t="str">
        <f t="shared" ca="1" si="34"/>
        <v>Dec</v>
      </c>
      <c r="V186" s="96">
        <v>48.5</v>
      </c>
      <c r="W186" s="103">
        <f t="shared" si="35"/>
        <v>-8.5</v>
      </c>
      <c r="X186" s="102">
        <f t="shared" ca="1" si="36"/>
        <v>-0.17525773195876293</v>
      </c>
      <c r="Y186" s="103" t="str">
        <f t="shared" ca="1" si="37"/>
        <v>DEGROWTH</v>
      </c>
      <c r="Z186" s="24">
        <v>0</v>
      </c>
      <c r="AA186" s="24">
        <f t="shared" si="38"/>
        <v>0</v>
      </c>
      <c r="AB186" s="3">
        <v>1000000927</v>
      </c>
      <c r="AC186" s="3"/>
    </row>
    <row r="187" spans="1:29" ht="14.25" hidden="1" customHeight="1">
      <c r="A187" s="23" t="s">
        <v>133</v>
      </c>
      <c r="B187" s="64" t="s">
        <v>30</v>
      </c>
      <c r="C187" s="64" t="s">
        <v>4362</v>
      </c>
      <c r="D187" s="64">
        <v>1000002394</v>
      </c>
      <c r="E187" s="65" t="s">
        <v>4363</v>
      </c>
      <c r="F187" s="66">
        <v>44543</v>
      </c>
      <c r="G187" s="66" t="str">
        <f t="shared" si="26"/>
        <v>Targeted Dealer</v>
      </c>
      <c r="H187" s="66"/>
      <c r="I187" s="67">
        <v>40</v>
      </c>
      <c r="J187" s="67">
        <f t="shared" ca="1" si="27"/>
        <v>834.83870967741939</v>
      </c>
      <c r="K187" s="96">
        <v>0</v>
      </c>
      <c r="L187" s="68">
        <f t="shared" ca="1" si="28"/>
        <v>-834.83870967741939</v>
      </c>
      <c r="M187" s="68">
        <f t="shared" ca="1" si="29"/>
        <v>0</v>
      </c>
      <c r="N187" s="99">
        <v>0</v>
      </c>
      <c r="O187" s="97" t="str">
        <f t="shared" ca="1" si="30"/>
        <v>Nov</v>
      </c>
      <c r="P187" s="96">
        <v>0</v>
      </c>
      <c r="Q187" s="99">
        <f t="shared" si="31"/>
        <v>0</v>
      </c>
      <c r="R187" s="97">
        <f t="shared" ca="1" si="32"/>
        <v>0</v>
      </c>
      <c r="S187" s="99" t="b">
        <f t="shared" si="33"/>
        <v>0</v>
      </c>
      <c r="T187" s="100">
        <v>0</v>
      </c>
      <c r="U187" s="100" t="str">
        <f t="shared" ca="1" si="34"/>
        <v>Dec</v>
      </c>
      <c r="V187" s="96">
        <v>0</v>
      </c>
      <c r="W187" s="103">
        <f t="shared" si="35"/>
        <v>0</v>
      </c>
      <c r="X187" s="102">
        <f t="shared" ca="1" si="36"/>
        <v>0</v>
      </c>
      <c r="Y187" s="103" t="b">
        <f t="shared" si="37"/>
        <v>0</v>
      </c>
      <c r="Z187" s="24">
        <v>1</v>
      </c>
      <c r="AA187" s="24">
        <f t="shared" si="38"/>
        <v>0</v>
      </c>
      <c r="AB187" s="3">
        <v>1000002394</v>
      </c>
      <c r="AC187" s="3"/>
    </row>
    <row r="188" spans="1:29" ht="14.25" hidden="1" customHeight="1">
      <c r="A188" s="23" t="s">
        <v>133</v>
      </c>
      <c r="B188" s="64" t="s">
        <v>30</v>
      </c>
      <c r="C188" s="64" t="s">
        <v>929</v>
      </c>
      <c r="D188" s="64">
        <v>1000002404</v>
      </c>
      <c r="E188" s="65" t="s">
        <v>930</v>
      </c>
      <c r="F188" s="66">
        <v>44565</v>
      </c>
      <c r="G188" s="66" t="str">
        <f t="shared" si="26"/>
        <v>Targeted Dealer</v>
      </c>
      <c r="H188" s="66"/>
      <c r="I188" s="67">
        <v>30</v>
      </c>
      <c r="J188" s="67">
        <f t="shared" ca="1" si="27"/>
        <v>626.12903225806451</v>
      </c>
      <c r="K188" s="96">
        <v>10</v>
      </c>
      <c r="L188" s="68">
        <f t="shared" ca="1" si="28"/>
        <v>-616.12903225806451</v>
      </c>
      <c r="M188" s="68">
        <f t="shared" ca="1" si="29"/>
        <v>1.5971148892323543</v>
      </c>
      <c r="N188" s="99">
        <v>0</v>
      </c>
      <c r="O188" s="97" t="str">
        <f t="shared" ca="1" si="30"/>
        <v>Nov</v>
      </c>
      <c r="P188" s="96">
        <v>0</v>
      </c>
      <c r="Q188" s="99">
        <f t="shared" si="31"/>
        <v>10</v>
      </c>
      <c r="R188" s="97">
        <f t="shared" ca="1" si="32"/>
        <v>0</v>
      </c>
      <c r="S188" s="99" t="b">
        <f t="shared" si="33"/>
        <v>0</v>
      </c>
      <c r="T188" s="100">
        <v>0</v>
      </c>
      <c r="U188" s="100" t="str">
        <f t="shared" ca="1" si="34"/>
        <v>Dec</v>
      </c>
      <c r="V188" s="96">
        <v>0</v>
      </c>
      <c r="W188" s="103">
        <f t="shared" si="35"/>
        <v>10</v>
      </c>
      <c r="X188" s="102">
        <f t="shared" ca="1" si="36"/>
        <v>0</v>
      </c>
      <c r="Y188" s="103" t="b">
        <f t="shared" si="37"/>
        <v>0</v>
      </c>
      <c r="Z188" s="24">
        <v>0</v>
      </c>
      <c r="AA188" s="24">
        <f t="shared" si="38"/>
        <v>0</v>
      </c>
      <c r="AB188" s="3">
        <v>1000002404</v>
      </c>
      <c r="AC188" s="3"/>
    </row>
    <row r="189" spans="1:29" ht="14.25" hidden="1" customHeight="1">
      <c r="A189" s="23" t="s">
        <v>133</v>
      </c>
      <c r="B189" s="64" t="s">
        <v>30</v>
      </c>
      <c r="C189" s="64" t="s">
        <v>931</v>
      </c>
      <c r="D189" s="64">
        <v>1000002409</v>
      </c>
      <c r="E189" s="65" t="s">
        <v>932</v>
      </c>
      <c r="F189" s="66">
        <v>44579</v>
      </c>
      <c r="G189" s="66" t="str">
        <f t="shared" si="26"/>
        <v>Targeted Dealer</v>
      </c>
      <c r="H189" s="66" t="s">
        <v>627</v>
      </c>
      <c r="I189" s="67">
        <v>50</v>
      </c>
      <c r="J189" s="67">
        <f t="shared" ca="1" si="27"/>
        <v>1043.5483870967741</v>
      </c>
      <c r="K189" s="96">
        <v>100</v>
      </c>
      <c r="L189" s="68">
        <f t="shared" ca="1" si="28"/>
        <v>-943.54838709677415</v>
      </c>
      <c r="M189" s="68">
        <f t="shared" ca="1" si="29"/>
        <v>9.5826893353941269</v>
      </c>
      <c r="N189" s="99">
        <v>40</v>
      </c>
      <c r="O189" s="97" t="str">
        <f t="shared" ca="1" si="30"/>
        <v>Nov</v>
      </c>
      <c r="P189" s="96">
        <v>40</v>
      </c>
      <c r="Q189" s="99">
        <f t="shared" si="31"/>
        <v>60</v>
      </c>
      <c r="R189" s="97">
        <f t="shared" ca="1" si="32"/>
        <v>1.5</v>
      </c>
      <c r="S189" s="99" t="str">
        <f t="shared" ca="1" si="33"/>
        <v>GROWTH</v>
      </c>
      <c r="T189" s="100">
        <v>10</v>
      </c>
      <c r="U189" s="100" t="str">
        <f t="shared" ca="1" si="34"/>
        <v>Dec</v>
      </c>
      <c r="V189" s="96">
        <v>10</v>
      </c>
      <c r="W189" s="103">
        <f t="shared" si="35"/>
        <v>90</v>
      </c>
      <c r="X189" s="102">
        <f t="shared" ca="1" si="36"/>
        <v>9</v>
      </c>
      <c r="Y189" s="103" t="str">
        <f t="shared" ca="1" si="37"/>
        <v>GROWTH</v>
      </c>
      <c r="Z189" s="24">
        <v>0</v>
      </c>
      <c r="AA189" s="24">
        <f t="shared" si="38"/>
        <v>1</v>
      </c>
      <c r="AB189" s="3">
        <v>1000002409</v>
      </c>
      <c r="AC189" s="3"/>
    </row>
    <row r="190" spans="1:29" ht="14.25" hidden="1" customHeight="1">
      <c r="A190" s="23" t="s">
        <v>133</v>
      </c>
      <c r="B190" s="64" t="s">
        <v>30</v>
      </c>
      <c r="C190" s="64" t="s">
        <v>933</v>
      </c>
      <c r="D190" s="64">
        <v>1000002727</v>
      </c>
      <c r="E190" s="64" t="s">
        <v>934</v>
      </c>
      <c r="F190" s="66">
        <v>44671</v>
      </c>
      <c r="G190" s="66" t="str">
        <f t="shared" si="26"/>
        <v>Targeted Dealer</v>
      </c>
      <c r="H190" s="66"/>
      <c r="I190" s="67">
        <v>50</v>
      </c>
      <c r="J190" s="67">
        <f t="shared" ca="1" si="27"/>
        <v>1043.5483870967741</v>
      </c>
      <c r="K190" s="96">
        <v>60</v>
      </c>
      <c r="L190" s="68">
        <f t="shared" ca="1" si="28"/>
        <v>-983.54838709677415</v>
      </c>
      <c r="M190" s="68">
        <f t="shared" ca="1" si="29"/>
        <v>5.7496136012364758</v>
      </c>
      <c r="N190" s="99">
        <v>60</v>
      </c>
      <c r="O190" s="97" t="str">
        <f t="shared" ca="1" si="30"/>
        <v>Nov</v>
      </c>
      <c r="P190" s="96">
        <v>60</v>
      </c>
      <c r="Q190" s="99">
        <f t="shared" si="31"/>
        <v>0</v>
      </c>
      <c r="R190" s="97">
        <f t="shared" ca="1" si="32"/>
        <v>0</v>
      </c>
      <c r="S190" s="99" t="str">
        <f t="shared" ca="1" si="33"/>
        <v>GROWTH</v>
      </c>
      <c r="T190" s="100">
        <v>20</v>
      </c>
      <c r="U190" s="100" t="str">
        <f t="shared" ca="1" si="34"/>
        <v>Dec</v>
      </c>
      <c r="V190" s="96">
        <v>20</v>
      </c>
      <c r="W190" s="103">
        <f t="shared" si="35"/>
        <v>40</v>
      </c>
      <c r="X190" s="102">
        <f t="shared" ca="1" si="36"/>
        <v>2</v>
      </c>
      <c r="Y190" s="103" t="str">
        <f t="shared" ca="1" si="37"/>
        <v>GROWTH</v>
      </c>
      <c r="Z190" s="24">
        <v>0</v>
      </c>
      <c r="AA190" s="24">
        <f t="shared" si="38"/>
        <v>0</v>
      </c>
      <c r="AB190" s="3">
        <v>1000002727</v>
      </c>
      <c r="AC190" s="3"/>
    </row>
    <row r="191" spans="1:29" ht="14.25" hidden="1" customHeight="1">
      <c r="A191" s="23" t="s">
        <v>133</v>
      </c>
      <c r="B191" s="64" t="s">
        <v>30</v>
      </c>
      <c r="C191" s="64" t="s">
        <v>4308</v>
      </c>
      <c r="D191" s="64">
        <v>1000002731</v>
      </c>
      <c r="E191" s="64" t="s">
        <v>4309</v>
      </c>
      <c r="F191" s="66">
        <v>44676</v>
      </c>
      <c r="G191" s="66" t="str">
        <f t="shared" si="26"/>
        <v>Targeted Dealer</v>
      </c>
      <c r="H191" s="66" t="s">
        <v>627</v>
      </c>
      <c r="I191" s="67">
        <v>200</v>
      </c>
      <c r="J191" s="67">
        <f t="shared" ca="1" si="27"/>
        <v>4174.1935483870966</v>
      </c>
      <c r="K191" s="96">
        <v>170</v>
      </c>
      <c r="L191" s="68">
        <f t="shared" ca="1" si="28"/>
        <v>-4004.1935483870966</v>
      </c>
      <c r="M191" s="68">
        <f t="shared" ca="1" si="29"/>
        <v>4.072642967542504</v>
      </c>
      <c r="N191" s="99">
        <v>115</v>
      </c>
      <c r="O191" s="97" t="str">
        <f t="shared" ca="1" si="30"/>
        <v>Nov</v>
      </c>
      <c r="P191" s="96">
        <v>115</v>
      </c>
      <c r="Q191" s="99">
        <f t="shared" si="31"/>
        <v>55</v>
      </c>
      <c r="R191" s="97">
        <f t="shared" ca="1" si="32"/>
        <v>0.47826086956521729</v>
      </c>
      <c r="S191" s="99" t="str">
        <f t="shared" ca="1" si="33"/>
        <v>GROWTH</v>
      </c>
      <c r="T191" s="100">
        <v>165</v>
      </c>
      <c r="U191" s="100" t="str">
        <f t="shared" ca="1" si="34"/>
        <v>Dec</v>
      </c>
      <c r="V191" s="96">
        <v>165</v>
      </c>
      <c r="W191" s="103">
        <f t="shared" si="35"/>
        <v>5</v>
      </c>
      <c r="X191" s="102">
        <f t="shared" ca="1" si="36"/>
        <v>3.0303030303030276E-2</v>
      </c>
      <c r="Y191" s="103" t="str">
        <f t="shared" ca="1" si="37"/>
        <v>GROWTH</v>
      </c>
      <c r="Z191" s="24">
        <v>0</v>
      </c>
      <c r="AA191" s="24">
        <f t="shared" si="38"/>
        <v>1</v>
      </c>
      <c r="AB191" s="3">
        <v>1000002731</v>
      </c>
      <c r="AC191" s="3"/>
    </row>
    <row r="192" spans="1:29" ht="14.25" hidden="1" customHeight="1">
      <c r="A192" s="23" t="s">
        <v>133</v>
      </c>
      <c r="B192" s="64" t="s">
        <v>30</v>
      </c>
      <c r="C192" s="64" t="s">
        <v>3156</v>
      </c>
      <c r="D192" s="64">
        <v>1000002739</v>
      </c>
      <c r="E192" s="64" t="s">
        <v>3157</v>
      </c>
      <c r="F192" s="66">
        <v>44681</v>
      </c>
      <c r="G192" s="66" t="str">
        <f t="shared" si="26"/>
        <v>Targeted Dealer</v>
      </c>
      <c r="H192" s="66"/>
      <c r="I192" s="67">
        <v>80</v>
      </c>
      <c r="J192" s="67">
        <f t="shared" ca="1" si="27"/>
        <v>1669.6774193548388</v>
      </c>
      <c r="K192" s="96">
        <v>0</v>
      </c>
      <c r="L192" s="68">
        <f t="shared" ca="1" si="28"/>
        <v>-1669.6774193548388</v>
      </c>
      <c r="M192" s="68">
        <f t="shared" ca="1" si="29"/>
        <v>0</v>
      </c>
      <c r="N192" s="99">
        <v>0</v>
      </c>
      <c r="O192" s="97" t="str">
        <f t="shared" ca="1" si="30"/>
        <v>Nov</v>
      </c>
      <c r="P192" s="96">
        <v>0</v>
      </c>
      <c r="Q192" s="99">
        <f t="shared" si="31"/>
        <v>0</v>
      </c>
      <c r="R192" s="97">
        <f t="shared" ca="1" si="32"/>
        <v>0</v>
      </c>
      <c r="S192" s="99" t="b">
        <f t="shared" si="33"/>
        <v>0</v>
      </c>
      <c r="T192" s="100">
        <v>170</v>
      </c>
      <c r="U192" s="100" t="str">
        <f t="shared" ca="1" si="34"/>
        <v>Dec</v>
      </c>
      <c r="V192" s="96">
        <v>170</v>
      </c>
      <c r="W192" s="103">
        <f t="shared" si="35"/>
        <v>-170</v>
      </c>
      <c r="X192" s="102">
        <f t="shared" ca="1" si="36"/>
        <v>-1</v>
      </c>
      <c r="Y192" s="103" t="str">
        <f t="shared" ca="1" si="37"/>
        <v>DEGROWTH</v>
      </c>
      <c r="Z192" s="24">
        <v>1</v>
      </c>
      <c r="AA192" s="24">
        <f t="shared" si="38"/>
        <v>0</v>
      </c>
      <c r="AB192" s="3">
        <v>1000002739</v>
      </c>
      <c r="AC192" s="3"/>
    </row>
    <row r="193" spans="1:29" ht="14.25" hidden="1" customHeight="1">
      <c r="A193" s="23" t="s">
        <v>133</v>
      </c>
      <c r="B193" s="64" t="s">
        <v>30</v>
      </c>
      <c r="C193" s="64" t="s">
        <v>3971</v>
      </c>
      <c r="D193" s="64">
        <v>1000002749</v>
      </c>
      <c r="E193" s="64" t="s">
        <v>3972</v>
      </c>
      <c r="F193" s="66">
        <v>44695</v>
      </c>
      <c r="G193" s="66" t="str">
        <f t="shared" si="26"/>
        <v>Targeted Dealer</v>
      </c>
      <c r="H193" s="66"/>
      <c r="I193" s="67">
        <v>160</v>
      </c>
      <c r="J193" s="67">
        <f t="shared" ca="1" si="27"/>
        <v>3339.3548387096776</v>
      </c>
      <c r="K193" s="96">
        <v>40</v>
      </c>
      <c r="L193" s="68">
        <f t="shared" ca="1" si="28"/>
        <v>-3299.3548387096776</v>
      </c>
      <c r="M193" s="68">
        <f t="shared" ca="1" si="29"/>
        <v>1.1978361669242656</v>
      </c>
      <c r="N193" s="99">
        <v>80</v>
      </c>
      <c r="O193" s="97" t="str">
        <f t="shared" ca="1" si="30"/>
        <v>Nov</v>
      </c>
      <c r="P193" s="96">
        <v>80</v>
      </c>
      <c r="Q193" s="99">
        <f t="shared" si="31"/>
        <v>-40</v>
      </c>
      <c r="R193" s="97">
        <f t="shared" ca="1" si="32"/>
        <v>-0.5</v>
      </c>
      <c r="S193" s="99" t="str">
        <f t="shared" ca="1" si="33"/>
        <v>DEGROWTH</v>
      </c>
      <c r="T193" s="100">
        <v>140</v>
      </c>
      <c r="U193" s="100" t="str">
        <f t="shared" ca="1" si="34"/>
        <v>Dec</v>
      </c>
      <c r="V193" s="96">
        <v>140</v>
      </c>
      <c r="W193" s="103">
        <f t="shared" si="35"/>
        <v>-100</v>
      </c>
      <c r="X193" s="102">
        <f t="shared" ca="1" si="36"/>
        <v>-0.7142857142857143</v>
      </c>
      <c r="Y193" s="103" t="str">
        <f t="shared" ca="1" si="37"/>
        <v>DEGROWTH</v>
      </c>
      <c r="Z193" s="24">
        <v>0</v>
      </c>
      <c r="AA193" s="24">
        <f t="shared" si="38"/>
        <v>0</v>
      </c>
      <c r="AB193" s="3">
        <v>1000002749</v>
      </c>
      <c r="AC193" s="3"/>
    </row>
    <row r="194" spans="1:29" ht="14.25" hidden="1" customHeight="1">
      <c r="A194" s="23" t="s">
        <v>133</v>
      </c>
      <c r="B194" s="64" t="s">
        <v>30</v>
      </c>
      <c r="C194" s="64" t="s">
        <v>935</v>
      </c>
      <c r="D194" s="64">
        <v>1000003010</v>
      </c>
      <c r="E194" s="64" t="s">
        <v>936</v>
      </c>
      <c r="F194" s="66">
        <v>44834</v>
      </c>
      <c r="G194" s="66" t="str">
        <f t="shared" si="26"/>
        <v>Targeted Dealer</v>
      </c>
      <c r="H194" s="66" t="s">
        <v>627</v>
      </c>
      <c r="I194" s="67">
        <v>450</v>
      </c>
      <c r="J194" s="67">
        <f t="shared" ca="1" si="27"/>
        <v>9391.9354838709678</v>
      </c>
      <c r="K194" s="96">
        <v>560</v>
      </c>
      <c r="L194" s="68">
        <f t="shared" ca="1" si="28"/>
        <v>-8831.9354838709678</v>
      </c>
      <c r="M194" s="68">
        <f t="shared" ca="1" si="29"/>
        <v>5.9625622531341236</v>
      </c>
      <c r="N194" s="99">
        <v>520</v>
      </c>
      <c r="O194" s="97" t="str">
        <f t="shared" ca="1" si="30"/>
        <v>Nov</v>
      </c>
      <c r="P194" s="96">
        <v>520</v>
      </c>
      <c r="Q194" s="99">
        <f t="shared" si="31"/>
        <v>40</v>
      </c>
      <c r="R194" s="97">
        <f t="shared" ca="1" si="32"/>
        <v>7.6923076923076872E-2</v>
      </c>
      <c r="S194" s="99" t="str">
        <f t="shared" ca="1" si="33"/>
        <v>GROWTH</v>
      </c>
      <c r="T194" s="100">
        <v>360</v>
      </c>
      <c r="U194" s="100" t="str">
        <f t="shared" ca="1" si="34"/>
        <v>Dec</v>
      </c>
      <c r="V194" s="96">
        <v>360</v>
      </c>
      <c r="W194" s="103">
        <f t="shared" si="35"/>
        <v>200</v>
      </c>
      <c r="X194" s="102">
        <f t="shared" ca="1" si="36"/>
        <v>0.55555555555555558</v>
      </c>
      <c r="Y194" s="103" t="str">
        <f t="shared" ca="1" si="37"/>
        <v>GROWTH</v>
      </c>
      <c r="Z194" s="24">
        <v>0</v>
      </c>
      <c r="AA194" s="24">
        <f t="shared" si="38"/>
        <v>1</v>
      </c>
      <c r="AB194" s="3">
        <v>1000003010</v>
      </c>
      <c r="AC194" s="3"/>
    </row>
    <row r="195" spans="1:29" ht="14.25" hidden="1" customHeight="1">
      <c r="A195" s="23" t="s">
        <v>133</v>
      </c>
      <c r="B195" s="64" t="s">
        <v>30</v>
      </c>
      <c r="C195" s="64" t="s">
        <v>937</v>
      </c>
      <c r="D195" s="64">
        <v>1000003122</v>
      </c>
      <c r="E195" s="64" t="s">
        <v>938</v>
      </c>
      <c r="F195" s="66">
        <v>44903</v>
      </c>
      <c r="G195" s="66" t="str">
        <f t="shared" ref="G195:G258" si="39">IF(I195&gt;0,"Targeted Dealer","-")</f>
        <v>Targeted Dealer</v>
      </c>
      <c r="H195" s="66" t="s">
        <v>627</v>
      </c>
      <c r="I195" s="67">
        <v>450</v>
      </c>
      <c r="J195" s="67">
        <f t="shared" ref="J195:J258" ca="1" si="40">I195/$J$1*$E$1</f>
        <v>9391.9354838709678</v>
      </c>
      <c r="K195" s="96">
        <v>471.1</v>
      </c>
      <c r="L195" s="68">
        <f t="shared" ref="L195:L258" ca="1" si="41">K195-J195</f>
        <v>-8920.8354838709674</v>
      </c>
      <c r="M195" s="68">
        <f t="shared" ref="M195:M258" ca="1" si="42">IFERROR((K195/J195%),"-")</f>
        <v>5.0160054954490816</v>
      </c>
      <c r="N195" s="99">
        <v>370</v>
      </c>
      <c r="O195" s="97" t="str">
        <f t="shared" ref="O195:O258" ca="1" si="43">IF(F195&lt;=$P$2,"Nov","")</f>
        <v>Nov</v>
      </c>
      <c r="P195" s="96">
        <v>370</v>
      </c>
      <c r="Q195" s="99">
        <f t="shared" ref="Q195:Q258" si="44">K195-P195</f>
        <v>101.10000000000002</v>
      </c>
      <c r="R195" s="97">
        <f t="shared" ref="R195:R258" ca="1" si="45">IFERROR(IF(O195="Nov",(K195/P195-1)),0)</f>
        <v>0.27324324324324323</v>
      </c>
      <c r="S195" s="99" t="str">
        <f t="shared" ref="S195:S258" ca="1" si="46">IF(N195&gt;0,IF(O195="","-",IF(R195&lt;0%,"DEGROWTH","GROWTH")))</f>
        <v>GROWTH</v>
      </c>
      <c r="T195" s="100">
        <v>400</v>
      </c>
      <c r="U195" s="100" t="str">
        <f t="shared" ref="U195:U258" ca="1" si="47">IF(F195&lt;=$V$2,"Dec","")</f>
        <v>Dec</v>
      </c>
      <c r="V195" s="96">
        <v>400</v>
      </c>
      <c r="W195" s="103">
        <f t="shared" ref="W195:W258" si="48">K195-V195</f>
        <v>71.100000000000023</v>
      </c>
      <c r="X195" s="102">
        <f t="shared" ref="X195:X258" ca="1" si="49">IFERROR(IF(U195="Dec",(K195/V195-1)),0)</f>
        <v>0.17775000000000007</v>
      </c>
      <c r="Y195" s="103" t="str">
        <f t="shared" ref="Y195:Y258" ca="1" si="50">IF(T195&gt;0,IF(U195="","-",IF(X195&lt;0%,"DEGROWTH","GROWTH")))</f>
        <v>GROWTH</v>
      </c>
      <c r="Z195" s="24">
        <v>0</v>
      </c>
      <c r="AA195" s="24">
        <f t="shared" ref="AA195:AA258" si="51">IF(H195&gt;0,1,0)</f>
        <v>1</v>
      </c>
      <c r="AB195" s="3">
        <v>1000003122</v>
      </c>
      <c r="AC195" s="3"/>
    </row>
    <row r="196" spans="1:29" ht="14.25" hidden="1" customHeight="1">
      <c r="A196" s="23" t="s">
        <v>133</v>
      </c>
      <c r="B196" s="64" t="s">
        <v>30</v>
      </c>
      <c r="C196" s="64" t="s">
        <v>4364</v>
      </c>
      <c r="D196" s="64">
        <v>1000003196</v>
      </c>
      <c r="E196" s="64" t="s">
        <v>4365</v>
      </c>
      <c r="F196" s="66">
        <v>44925</v>
      </c>
      <c r="G196" s="66" t="str">
        <f t="shared" si="39"/>
        <v>Targeted Dealer</v>
      </c>
      <c r="H196" s="66"/>
      <c r="I196" s="67">
        <v>30</v>
      </c>
      <c r="J196" s="67">
        <f t="shared" ca="1" si="40"/>
        <v>626.12903225806451</v>
      </c>
      <c r="K196" s="96">
        <v>0</v>
      </c>
      <c r="L196" s="68">
        <f t="shared" ca="1" si="41"/>
        <v>-626.12903225806451</v>
      </c>
      <c r="M196" s="68">
        <f t="shared" ca="1" si="42"/>
        <v>0</v>
      </c>
      <c r="N196" s="99">
        <v>0</v>
      </c>
      <c r="O196" s="97" t="str">
        <f t="shared" ca="1" si="43"/>
        <v>Nov</v>
      </c>
      <c r="P196" s="96">
        <v>0</v>
      </c>
      <c r="Q196" s="99">
        <f t="shared" si="44"/>
        <v>0</v>
      </c>
      <c r="R196" s="97">
        <f t="shared" ca="1" si="45"/>
        <v>0</v>
      </c>
      <c r="S196" s="99" t="b">
        <f t="shared" si="46"/>
        <v>0</v>
      </c>
      <c r="T196" s="100">
        <v>0</v>
      </c>
      <c r="U196" s="100" t="str">
        <f t="shared" ca="1" si="47"/>
        <v>Dec</v>
      </c>
      <c r="V196" s="96">
        <v>0</v>
      </c>
      <c r="W196" s="103">
        <f t="shared" si="48"/>
        <v>0</v>
      </c>
      <c r="X196" s="102">
        <f t="shared" ca="1" si="49"/>
        <v>0</v>
      </c>
      <c r="Y196" s="103" t="b">
        <f t="shared" si="50"/>
        <v>0</v>
      </c>
      <c r="Z196" s="24">
        <v>1</v>
      </c>
      <c r="AA196" s="24">
        <f t="shared" si="51"/>
        <v>0</v>
      </c>
      <c r="AB196" s="3">
        <v>1000003196</v>
      </c>
      <c r="AC196" s="3"/>
    </row>
    <row r="197" spans="1:29" ht="14.25" customHeight="1">
      <c r="A197" s="23" t="s">
        <v>133</v>
      </c>
      <c r="B197" s="64" t="s">
        <v>30</v>
      </c>
      <c r="C197" s="64" t="s">
        <v>4366</v>
      </c>
      <c r="D197" s="64">
        <v>1000003222</v>
      </c>
      <c r="E197" s="64" t="s">
        <v>4367</v>
      </c>
      <c r="F197" s="66">
        <v>44931</v>
      </c>
      <c r="G197" s="66" t="str">
        <f t="shared" si="39"/>
        <v>Targeted Dealer</v>
      </c>
      <c r="H197" s="66"/>
      <c r="I197" s="67">
        <v>20</v>
      </c>
      <c r="J197" s="67">
        <f t="shared" ca="1" si="40"/>
        <v>417.41935483870969</v>
      </c>
      <c r="K197" s="96">
        <v>0</v>
      </c>
      <c r="L197" s="68">
        <f t="shared" ca="1" si="41"/>
        <v>-417.41935483870969</v>
      </c>
      <c r="M197" s="68">
        <f t="shared" ca="1" si="42"/>
        <v>0</v>
      </c>
      <c r="N197" s="99">
        <v>0</v>
      </c>
      <c r="O197" s="97" t="str">
        <f t="shared" ca="1" si="43"/>
        <v>Nov</v>
      </c>
      <c r="P197" s="96">
        <v>0</v>
      </c>
      <c r="Q197" s="99">
        <f t="shared" si="44"/>
        <v>0</v>
      </c>
      <c r="R197" s="97">
        <f t="shared" ca="1" si="45"/>
        <v>0</v>
      </c>
      <c r="S197" s="99" t="b">
        <f t="shared" si="46"/>
        <v>0</v>
      </c>
      <c r="T197" s="100">
        <v>0</v>
      </c>
      <c r="U197" s="100" t="str">
        <f t="shared" ca="1" si="47"/>
        <v>Dec</v>
      </c>
      <c r="V197" s="96">
        <v>0</v>
      </c>
      <c r="W197" s="103">
        <f t="shared" si="48"/>
        <v>0</v>
      </c>
      <c r="X197" s="102">
        <f t="shared" ca="1" si="49"/>
        <v>0</v>
      </c>
      <c r="Y197" s="103" t="b">
        <f t="shared" si="50"/>
        <v>0</v>
      </c>
      <c r="Z197" s="24">
        <v>1</v>
      </c>
      <c r="AA197" s="24">
        <f t="shared" si="51"/>
        <v>0</v>
      </c>
      <c r="AB197" s="3" t="e">
        <f>#N/A</f>
        <v>#N/A</v>
      </c>
      <c r="AC197" s="3"/>
    </row>
    <row r="198" spans="1:29" ht="14.25" hidden="1" customHeight="1">
      <c r="A198" s="23" t="s">
        <v>133</v>
      </c>
      <c r="B198" s="64" t="s">
        <v>30</v>
      </c>
      <c r="C198" s="64" t="s">
        <v>939</v>
      </c>
      <c r="D198" s="64">
        <v>1000003332</v>
      </c>
      <c r="E198" s="64" t="s">
        <v>940</v>
      </c>
      <c r="F198" s="66">
        <v>44961</v>
      </c>
      <c r="G198" s="66" t="str">
        <f t="shared" si="39"/>
        <v>Targeted Dealer</v>
      </c>
      <c r="H198" s="66"/>
      <c r="I198" s="67">
        <v>200</v>
      </c>
      <c r="J198" s="67">
        <f t="shared" ca="1" si="40"/>
        <v>4174.1935483870966</v>
      </c>
      <c r="K198" s="96">
        <v>80</v>
      </c>
      <c r="L198" s="68">
        <f t="shared" ca="1" si="41"/>
        <v>-4094.1935483870966</v>
      </c>
      <c r="M198" s="68">
        <f t="shared" ca="1" si="42"/>
        <v>1.9165378670788253</v>
      </c>
      <c r="N198" s="99">
        <v>200</v>
      </c>
      <c r="O198" s="97" t="str">
        <f t="shared" ca="1" si="43"/>
        <v>Nov</v>
      </c>
      <c r="P198" s="96">
        <v>200</v>
      </c>
      <c r="Q198" s="99">
        <f t="shared" si="44"/>
        <v>-120</v>
      </c>
      <c r="R198" s="97">
        <f t="shared" ca="1" si="45"/>
        <v>-0.6</v>
      </c>
      <c r="S198" s="99" t="str">
        <f t="shared" ca="1" si="46"/>
        <v>DEGROWTH</v>
      </c>
      <c r="T198" s="100">
        <v>220</v>
      </c>
      <c r="U198" s="100" t="str">
        <f t="shared" ca="1" si="47"/>
        <v>Dec</v>
      </c>
      <c r="V198" s="96">
        <v>220</v>
      </c>
      <c r="W198" s="103">
        <f t="shared" si="48"/>
        <v>-140</v>
      </c>
      <c r="X198" s="102">
        <f t="shared" ca="1" si="49"/>
        <v>-0.63636363636363635</v>
      </c>
      <c r="Y198" s="103" t="str">
        <f t="shared" ca="1" si="50"/>
        <v>DEGROWTH</v>
      </c>
      <c r="Z198" s="24">
        <v>0</v>
      </c>
      <c r="AA198" s="24">
        <f t="shared" si="51"/>
        <v>0</v>
      </c>
      <c r="AB198" s="3">
        <v>1000003332</v>
      </c>
      <c r="AC198" s="3"/>
    </row>
    <row r="199" spans="1:29" ht="14.25" hidden="1" customHeight="1">
      <c r="A199" s="23" t="s">
        <v>133</v>
      </c>
      <c r="B199" s="64" t="s">
        <v>30</v>
      </c>
      <c r="C199" s="64" t="s">
        <v>4165</v>
      </c>
      <c r="D199" s="64">
        <v>1000003352</v>
      </c>
      <c r="E199" s="64" t="s">
        <v>4166</v>
      </c>
      <c r="F199" s="66">
        <v>44973</v>
      </c>
      <c r="G199" s="66" t="str">
        <f t="shared" si="39"/>
        <v>Targeted Dealer</v>
      </c>
      <c r="H199" s="66"/>
      <c r="I199" s="67">
        <v>80</v>
      </c>
      <c r="J199" s="67">
        <f t="shared" ca="1" si="40"/>
        <v>1669.6774193548388</v>
      </c>
      <c r="K199" s="96">
        <v>20</v>
      </c>
      <c r="L199" s="68">
        <f t="shared" ca="1" si="41"/>
        <v>-1649.6774193548388</v>
      </c>
      <c r="M199" s="68">
        <f t="shared" ca="1" si="42"/>
        <v>1.1978361669242656</v>
      </c>
      <c r="N199" s="99">
        <v>30</v>
      </c>
      <c r="O199" s="97" t="str">
        <f t="shared" ca="1" si="43"/>
        <v>Nov</v>
      </c>
      <c r="P199" s="96">
        <v>30</v>
      </c>
      <c r="Q199" s="99">
        <f t="shared" si="44"/>
        <v>-10</v>
      </c>
      <c r="R199" s="97">
        <f t="shared" ca="1" si="45"/>
        <v>-0.33333333333333337</v>
      </c>
      <c r="S199" s="99" t="str">
        <f t="shared" ca="1" si="46"/>
        <v>DEGROWTH</v>
      </c>
      <c r="T199" s="100">
        <v>60</v>
      </c>
      <c r="U199" s="100" t="str">
        <f t="shared" ca="1" si="47"/>
        <v>Dec</v>
      </c>
      <c r="V199" s="96">
        <v>60</v>
      </c>
      <c r="W199" s="103">
        <f t="shared" si="48"/>
        <v>-40</v>
      </c>
      <c r="X199" s="102">
        <f t="shared" ca="1" si="49"/>
        <v>-0.66666666666666674</v>
      </c>
      <c r="Y199" s="103" t="str">
        <f t="shared" ca="1" si="50"/>
        <v>DEGROWTH</v>
      </c>
      <c r="Z199" s="24">
        <v>0</v>
      </c>
      <c r="AA199" s="24">
        <f t="shared" si="51"/>
        <v>0</v>
      </c>
      <c r="AB199" s="3">
        <v>1000003352</v>
      </c>
      <c r="AC199" s="3"/>
    </row>
    <row r="200" spans="1:29" ht="14.25" hidden="1" customHeight="1">
      <c r="A200" s="23" t="s">
        <v>133</v>
      </c>
      <c r="B200" s="64" t="s">
        <v>30</v>
      </c>
      <c r="C200" s="64" t="s">
        <v>4368</v>
      </c>
      <c r="D200" s="64">
        <v>1000003400</v>
      </c>
      <c r="E200" s="64" t="s">
        <v>4369</v>
      </c>
      <c r="F200" s="66">
        <v>44985</v>
      </c>
      <c r="G200" s="66" t="str">
        <f t="shared" si="39"/>
        <v>Targeted Dealer</v>
      </c>
      <c r="H200" s="66"/>
      <c r="I200" s="67">
        <v>120</v>
      </c>
      <c r="J200" s="67">
        <f t="shared" ca="1" si="40"/>
        <v>2504.516129032258</v>
      </c>
      <c r="K200" s="96">
        <v>0</v>
      </c>
      <c r="L200" s="68">
        <f t="shared" ca="1" si="41"/>
        <v>-2504.516129032258</v>
      </c>
      <c r="M200" s="68">
        <f t="shared" ca="1" si="42"/>
        <v>0</v>
      </c>
      <c r="N200" s="99">
        <v>0</v>
      </c>
      <c r="O200" s="97" t="str">
        <f t="shared" ca="1" si="43"/>
        <v>Nov</v>
      </c>
      <c r="P200" s="96">
        <v>0</v>
      </c>
      <c r="Q200" s="99">
        <f t="shared" si="44"/>
        <v>0</v>
      </c>
      <c r="R200" s="97">
        <f t="shared" ca="1" si="45"/>
        <v>0</v>
      </c>
      <c r="S200" s="99" t="b">
        <f t="shared" si="46"/>
        <v>0</v>
      </c>
      <c r="T200" s="100">
        <v>65</v>
      </c>
      <c r="U200" s="100" t="str">
        <f t="shared" ca="1" si="47"/>
        <v>Dec</v>
      </c>
      <c r="V200" s="96">
        <v>65</v>
      </c>
      <c r="W200" s="103">
        <f t="shared" si="48"/>
        <v>-65</v>
      </c>
      <c r="X200" s="102">
        <f t="shared" ca="1" si="49"/>
        <v>-1</v>
      </c>
      <c r="Y200" s="103" t="str">
        <f t="shared" ca="1" si="50"/>
        <v>DEGROWTH</v>
      </c>
      <c r="Z200" s="24">
        <v>1</v>
      </c>
      <c r="AA200" s="24">
        <f t="shared" si="51"/>
        <v>0</v>
      </c>
      <c r="AB200" s="3">
        <v>1000003400</v>
      </c>
      <c r="AC200" s="3"/>
    </row>
    <row r="201" spans="1:29" ht="14.25" hidden="1" customHeight="1">
      <c r="A201" s="23" t="s">
        <v>133</v>
      </c>
      <c r="B201" s="64" t="s">
        <v>30</v>
      </c>
      <c r="C201" s="64" t="s">
        <v>941</v>
      </c>
      <c r="D201" s="64">
        <v>1000003479</v>
      </c>
      <c r="E201" s="64" t="s">
        <v>942</v>
      </c>
      <c r="F201" s="66">
        <v>45036</v>
      </c>
      <c r="G201" s="66" t="str">
        <f t="shared" si="39"/>
        <v>Targeted Dealer</v>
      </c>
      <c r="H201" s="66" t="s">
        <v>627</v>
      </c>
      <c r="I201" s="67">
        <v>120</v>
      </c>
      <c r="J201" s="67">
        <f t="shared" ca="1" si="40"/>
        <v>2504.516129032258</v>
      </c>
      <c r="K201" s="96">
        <v>40</v>
      </c>
      <c r="L201" s="68">
        <f t="shared" ca="1" si="41"/>
        <v>-2464.516129032258</v>
      </c>
      <c r="M201" s="68">
        <f t="shared" ca="1" si="42"/>
        <v>1.5971148892323543</v>
      </c>
      <c r="N201" s="99">
        <v>90</v>
      </c>
      <c r="O201" s="97" t="str">
        <f t="shared" ca="1" si="43"/>
        <v>Nov</v>
      </c>
      <c r="P201" s="96">
        <v>90</v>
      </c>
      <c r="Q201" s="99">
        <f t="shared" si="44"/>
        <v>-50</v>
      </c>
      <c r="R201" s="97">
        <f t="shared" ca="1" si="45"/>
        <v>-0.55555555555555558</v>
      </c>
      <c r="S201" s="99" t="str">
        <f t="shared" ca="1" si="46"/>
        <v>DEGROWTH</v>
      </c>
      <c r="T201" s="100">
        <v>130</v>
      </c>
      <c r="U201" s="100" t="str">
        <f t="shared" ca="1" si="47"/>
        <v>Dec</v>
      </c>
      <c r="V201" s="96">
        <v>130</v>
      </c>
      <c r="W201" s="103">
        <f t="shared" si="48"/>
        <v>-90</v>
      </c>
      <c r="X201" s="102">
        <f t="shared" ca="1" si="49"/>
        <v>-0.69230769230769229</v>
      </c>
      <c r="Y201" s="103" t="str">
        <f t="shared" ca="1" si="50"/>
        <v>DEGROWTH</v>
      </c>
      <c r="Z201" s="24">
        <v>0</v>
      </c>
      <c r="AA201" s="24">
        <f t="shared" si="51"/>
        <v>1</v>
      </c>
      <c r="AB201" s="3">
        <v>1000003479</v>
      </c>
      <c r="AC201" s="3"/>
    </row>
    <row r="202" spans="1:29" ht="14.25" hidden="1" customHeight="1">
      <c r="A202" s="23" t="s">
        <v>133</v>
      </c>
      <c r="B202" s="64" t="s">
        <v>30</v>
      </c>
      <c r="C202" s="64" t="s">
        <v>943</v>
      </c>
      <c r="D202" s="64">
        <v>1000003553</v>
      </c>
      <c r="E202" s="64" t="s">
        <v>944</v>
      </c>
      <c r="F202" s="66">
        <v>45072</v>
      </c>
      <c r="G202" s="66" t="str">
        <f t="shared" si="39"/>
        <v>Targeted Dealer</v>
      </c>
      <c r="H202" s="66" t="s">
        <v>627</v>
      </c>
      <c r="I202" s="67">
        <v>90</v>
      </c>
      <c r="J202" s="67">
        <f t="shared" ca="1" si="40"/>
        <v>1878.3870967741937</v>
      </c>
      <c r="K202" s="96">
        <v>100</v>
      </c>
      <c r="L202" s="68">
        <f t="shared" ca="1" si="41"/>
        <v>-1778.3870967741937</v>
      </c>
      <c r="M202" s="68">
        <f t="shared" ca="1" si="42"/>
        <v>5.3237162974411811</v>
      </c>
      <c r="N202" s="99">
        <v>60</v>
      </c>
      <c r="O202" s="97" t="str">
        <f t="shared" ca="1" si="43"/>
        <v>Nov</v>
      </c>
      <c r="P202" s="96">
        <v>60</v>
      </c>
      <c r="Q202" s="99">
        <f t="shared" si="44"/>
        <v>40</v>
      </c>
      <c r="R202" s="97">
        <f t="shared" ca="1" si="45"/>
        <v>0.66666666666666674</v>
      </c>
      <c r="S202" s="99" t="str">
        <f t="shared" ca="1" si="46"/>
        <v>GROWTH</v>
      </c>
      <c r="T202" s="100">
        <v>80</v>
      </c>
      <c r="U202" s="100" t="str">
        <f t="shared" ca="1" si="47"/>
        <v>Dec</v>
      </c>
      <c r="V202" s="96">
        <v>80</v>
      </c>
      <c r="W202" s="103">
        <f t="shared" si="48"/>
        <v>20</v>
      </c>
      <c r="X202" s="102">
        <f t="shared" ca="1" si="49"/>
        <v>0.25</v>
      </c>
      <c r="Y202" s="103" t="str">
        <f t="shared" ca="1" si="50"/>
        <v>GROWTH</v>
      </c>
      <c r="Z202" s="24">
        <v>0</v>
      </c>
      <c r="AA202" s="24">
        <f t="shared" si="51"/>
        <v>1</v>
      </c>
      <c r="AB202" s="3">
        <v>1000003553</v>
      </c>
      <c r="AC202" s="3"/>
    </row>
    <row r="203" spans="1:29" ht="14.25" hidden="1" customHeight="1">
      <c r="A203" s="23" t="s">
        <v>133</v>
      </c>
      <c r="B203" s="64" t="s">
        <v>30</v>
      </c>
      <c r="C203" s="64" t="s">
        <v>4370</v>
      </c>
      <c r="D203" s="64">
        <v>1000003557</v>
      </c>
      <c r="E203" s="64" t="s">
        <v>4371</v>
      </c>
      <c r="F203" s="66">
        <v>45073</v>
      </c>
      <c r="G203" s="66" t="str">
        <f t="shared" si="39"/>
        <v>Targeted Dealer</v>
      </c>
      <c r="H203" s="66"/>
      <c r="I203" s="67">
        <v>30</v>
      </c>
      <c r="J203" s="67">
        <f t="shared" ca="1" si="40"/>
        <v>626.12903225806451</v>
      </c>
      <c r="K203" s="96">
        <v>0</v>
      </c>
      <c r="L203" s="68">
        <f t="shared" ca="1" si="41"/>
        <v>-626.12903225806451</v>
      </c>
      <c r="M203" s="68">
        <f t="shared" ca="1" si="42"/>
        <v>0</v>
      </c>
      <c r="N203" s="99">
        <v>0</v>
      </c>
      <c r="O203" s="97" t="str">
        <f t="shared" ca="1" si="43"/>
        <v>Nov</v>
      </c>
      <c r="P203" s="96">
        <v>0</v>
      </c>
      <c r="Q203" s="99">
        <f t="shared" si="44"/>
        <v>0</v>
      </c>
      <c r="R203" s="97">
        <f t="shared" ca="1" si="45"/>
        <v>0</v>
      </c>
      <c r="S203" s="99" t="b">
        <f t="shared" si="46"/>
        <v>0</v>
      </c>
      <c r="T203" s="100">
        <v>20</v>
      </c>
      <c r="U203" s="100" t="str">
        <f t="shared" ca="1" si="47"/>
        <v>Dec</v>
      </c>
      <c r="V203" s="96">
        <v>20</v>
      </c>
      <c r="W203" s="103">
        <f t="shared" si="48"/>
        <v>-20</v>
      </c>
      <c r="X203" s="102">
        <f t="shared" ca="1" si="49"/>
        <v>-1</v>
      </c>
      <c r="Y203" s="103" t="str">
        <f t="shared" ca="1" si="50"/>
        <v>DEGROWTH</v>
      </c>
      <c r="Z203" s="24">
        <v>1</v>
      </c>
      <c r="AA203" s="24">
        <f t="shared" si="51"/>
        <v>0</v>
      </c>
      <c r="AB203" s="3">
        <v>1000003557</v>
      </c>
      <c r="AC203" s="3"/>
    </row>
    <row r="204" spans="1:29" ht="14.25" hidden="1" customHeight="1">
      <c r="A204" s="23" t="s">
        <v>133</v>
      </c>
      <c r="B204" s="64" t="s">
        <v>30</v>
      </c>
      <c r="C204" s="64" t="s">
        <v>4372</v>
      </c>
      <c r="D204" s="64">
        <v>1000003583</v>
      </c>
      <c r="E204" s="64" t="s">
        <v>4373</v>
      </c>
      <c r="F204" s="66">
        <v>45080</v>
      </c>
      <c r="G204" s="66" t="str">
        <f t="shared" si="39"/>
        <v>Targeted Dealer</v>
      </c>
      <c r="H204" s="66"/>
      <c r="I204" s="67">
        <v>80</v>
      </c>
      <c r="J204" s="67">
        <f t="shared" ca="1" si="40"/>
        <v>1669.6774193548388</v>
      </c>
      <c r="K204" s="96">
        <v>0</v>
      </c>
      <c r="L204" s="68">
        <f t="shared" ca="1" si="41"/>
        <v>-1669.6774193548388</v>
      </c>
      <c r="M204" s="68">
        <f t="shared" ca="1" si="42"/>
        <v>0</v>
      </c>
      <c r="N204" s="99">
        <v>0</v>
      </c>
      <c r="O204" s="97" t="str">
        <f t="shared" ca="1" si="43"/>
        <v>Nov</v>
      </c>
      <c r="P204" s="96">
        <v>0</v>
      </c>
      <c r="Q204" s="99">
        <f t="shared" si="44"/>
        <v>0</v>
      </c>
      <c r="R204" s="97">
        <f t="shared" ca="1" si="45"/>
        <v>0</v>
      </c>
      <c r="S204" s="99" t="b">
        <f t="shared" si="46"/>
        <v>0</v>
      </c>
      <c r="T204" s="100">
        <v>40</v>
      </c>
      <c r="U204" s="100" t="str">
        <f t="shared" ca="1" si="47"/>
        <v>Dec</v>
      </c>
      <c r="V204" s="96">
        <v>40</v>
      </c>
      <c r="W204" s="103">
        <f t="shared" si="48"/>
        <v>-40</v>
      </c>
      <c r="X204" s="102">
        <f t="shared" ca="1" si="49"/>
        <v>-1</v>
      </c>
      <c r="Y204" s="103" t="str">
        <f t="shared" ca="1" si="50"/>
        <v>DEGROWTH</v>
      </c>
      <c r="Z204" s="24">
        <v>1</v>
      </c>
      <c r="AA204" s="24">
        <f t="shared" si="51"/>
        <v>0</v>
      </c>
      <c r="AB204" s="3">
        <v>1000003583</v>
      </c>
      <c r="AC204" s="3"/>
    </row>
    <row r="205" spans="1:29" ht="14.25" hidden="1" customHeight="1">
      <c r="A205" s="23" t="s">
        <v>133</v>
      </c>
      <c r="B205" s="64" t="s">
        <v>30</v>
      </c>
      <c r="C205" s="64" t="s">
        <v>172</v>
      </c>
      <c r="D205" s="64">
        <v>1000003643</v>
      </c>
      <c r="E205" s="64" t="s">
        <v>173</v>
      </c>
      <c r="F205" s="66">
        <v>45126</v>
      </c>
      <c r="G205" s="66" t="str">
        <f t="shared" si="39"/>
        <v>Targeted Dealer</v>
      </c>
      <c r="H205" s="66"/>
      <c r="I205" s="67">
        <v>50</v>
      </c>
      <c r="J205" s="67">
        <f t="shared" ca="1" si="40"/>
        <v>1043.5483870967741</v>
      </c>
      <c r="K205" s="96">
        <v>25</v>
      </c>
      <c r="L205" s="68">
        <f t="shared" ca="1" si="41"/>
        <v>-1018.5483870967741</v>
      </c>
      <c r="M205" s="68">
        <f t="shared" ca="1" si="42"/>
        <v>2.3956723338485317</v>
      </c>
      <c r="N205" s="99">
        <v>20</v>
      </c>
      <c r="O205" s="97" t="str">
        <f t="shared" ca="1" si="43"/>
        <v>Nov</v>
      </c>
      <c r="P205" s="96">
        <v>20</v>
      </c>
      <c r="Q205" s="99">
        <f t="shared" si="44"/>
        <v>5</v>
      </c>
      <c r="R205" s="97">
        <f t="shared" ca="1" si="45"/>
        <v>0.25</v>
      </c>
      <c r="S205" s="99" t="str">
        <f t="shared" ca="1" si="46"/>
        <v>GROWTH</v>
      </c>
      <c r="T205" s="100">
        <v>40</v>
      </c>
      <c r="U205" s="100" t="str">
        <f t="shared" ca="1" si="47"/>
        <v>Dec</v>
      </c>
      <c r="V205" s="96">
        <v>40</v>
      </c>
      <c r="W205" s="103">
        <f t="shared" si="48"/>
        <v>-15</v>
      </c>
      <c r="X205" s="102">
        <f t="shared" ca="1" si="49"/>
        <v>-0.375</v>
      </c>
      <c r="Y205" s="103" t="str">
        <f t="shared" ca="1" si="50"/>
        <v>DEGROWTH</v>
      </c>
      <c r="Z205" s="24">
        <v>0</v>
      </c>
      <c r="AA205" s="24">
        <f t="shared" si="51"/>
        <v>0</v>
      </c>
      <c r="AB205" s="3">
        <v>1000003643</v>
      </c>
      <c r="AC205" s="3"/>
    </row>
    <row r="206" spans="1:29" ht="14.25" hidden="1" customHeight="1">
      <c r="A206" s="23" t="s">
        <v>133</v>
      </c>
      <c r="B206" s="64" t="s">
        <v>30</v>
      </c>
      <c r="C206" s="64" t="s">
        <v>4374</v>
      </c>
      <c r="D206" s="64">
        <v>1000003717</v>
      </c>
      <c r="E206" s="64" t="s">
        <v>4375</v>
      </c>
      <c r="F206" s="66">
        <v>45181</v>
      </c>
      <c r="G206" s="66" t="str">
        <f t="shared" si="39"/>
        <v>Targeted Dealer</v>
      </c>
      <c r="H206" s="66"/>
      <c r="I206" s="67">
        <v>80</v>
      </c>
      <c r="J206" s="67">
        <f t="shared" ca="1" si="40"/>
        <v>1669.6774193548388</v>
      </c>
      <c r="K206" s="96">
        <v>0</v>
      </c>
      <c r="L206" s="68">
        <f t="shared" ca="1" si="41"/>
        <v>-1669.6774193548388</v>
      </c>
      <c r="M206" s="68">
        <f t="shared" ca="1" si="42"/>
        <v>0</v>
      </c>
      <c r="N206" s="99">
        <v>0</v>
      </c>
      <c r="O206" s="97" t="str">
        <f t="shared" ca="1" si="43"/>
        <v>Nov</v>
      </c>
      <c r="P206" s="96">
        <v>0</v>
      </c>
      <c r="Q206" s="99">
        <f t="shared" si="44"/>
        <v>0</v>
      </c>
      <c r="R206" s="97">
        <f t="shared" ca="1" si="45"/>
        <v>0</v>
      </c>
      <c r="S206" s="99" t="b">
        <f t="shared" si="46"/>
        <v>0</v>
      </c>
      <c r="T206" s="100">
        <v>90</v>
      </c>
      <c r="U206" s="100" t="str">
        <f t="shared" ca="1" si="47"/>
        <v>Dec</v>
      </c>
      <c r="V206" s="96">
        <v>90</v>
      </c>
      <c r="W206" s="103">
        <f t="shared" si="48"/>
        <v>-90</v>
      </c>
      <c r="X206" s="102">
        <f t="shared" ca="1" si="49"/>
        <v>-1</v>
      </c>
      <c r="Y206" s="103" t="str">
        <f t="shared" ca="1" si="50"/>
        <v>DEGROWTH</v>
      </c>
      <c r="Z206" s="24">
        <v>1</v>
      </c>
      <c r="AA206" s="24">
        <f t="shared" si="51"/>
        <v>0</v>
      </c>
      <c r="AB206" s="3">
        <v>1000003717</v>
      </c>
      <c r="AC206" s="3"/>
    </row>
    <row r="207" spans="1:29" ht="14.25" hidden="1" customHeight="1">
      <c r="A207" s="23" t="s">
        <v>133</v>
      </c>
      <c r="B207" s="64" t="s">
        <v>30</v>
      </c>
      <c r="C207" s="64" t="s">
        <v>4173</v>
      </c>
      <c r="D207" s="64">
        <v>1000003754</v>
      </c>
      <c r="E207" s="64" t="s">
        <v>4174</v>
      </c>
      <c r="F207" s="66">
        <v>45247</v>
      </c>
      <c r="G207" s="66" t="str">
        <f t="shared" si="39"/>
        <v>Targeted Dealer</v>
      </c>
      <c r="H207" s="66"/>
      <c r="I207" s="67">
        <v>30</v>
      </c>
      <c r="J207" s="67">
        <f t="shared" ca="1" si="40"/>
        <v>626.12903225806451</v>
      </c>
      <c r="K207" s="96">
        <v>0</v>
      </c>
      <c r="L207" s="68">
        <f t="shared" ca="1" si="41"/>
        <v>-626.12903225806451</v>
      </c>
      <c r="M207" s="68">
        <f t="shared" ca="1" si="42"/>
        <v>0</v>
      </c>
      <c r="N207" s="99">
        <v>0</v>
      </c>
      <c r="O207" s="97" t="str">
        <f t="shared" ca="1" si="43"/>
        <v>Nov</v>
      </c>
      <c r="P207" s="96">
        <v>0</v>
      </c>
      <c r="Q207" s="99">
        <f t="shared" si="44"/>
        <v>0</v>
      </c>
      <c r="R207" s="97">
        <f t="shared" ca="1" si="45"/>
        <v>0</v>
      </c>
      <c r="S207" s="99" t="b">
        <f t="shared" si="46"/>
        <v>0</v>
      </c>
      <c r="T207" s="100">
        <v>0</v>
      </c>
      <c r="U207" s="100" t="str">
        <f t="shared" ca="1" si="47"/>
        <v>Dec</v>
      </c>
      <c r="V207" s="96">
        <v>0</v>
      </c>
      <c r="W207" s="103">
        <f t="shared" si="48"/>
        <v>0</v>
      </c>
      <c r="X207" s="102">
        <f t="shared" ca="1" si="49"/>
        <v>0</v>
      </c>
      <c r="Y207" s="103" t="b">
        <f t="shared" si="50"/>
        <v>0</v>
      </c>
      <c r="Z207" s="24">
        <v>1</v>
      </c>
      <c r="AA207" s="24">
        <f t="shared" si="51"/>
        <v>0</v>
      </c>
      <c r="AB207" s="3">
        <v>1000003754</v>
      </c>
      <c r="AC207" s="3"/>
    </row>
    <row r="208" spans="1:29" ht="14.25" hidden="1" customHeight="1">
      <c r="A208" s="23" t="s">
        <v>133</v>
      </c>
      <c r="B208" s="64" t="s">
        <v>30</v>
      </c>
      <c r="C208" s="64" t="s">
        <v>945</v>
      </c>
      <c r="D208" s="64">
        <v>1000003763</v>
      </c>
      <c r="E208" s="64" t="s">
        <v>946</v>
      </c>
      <c r="F208" s="66">
        <v>45252</v>
      </c>
      <c r="G208" s="66" t="str">
        <f t="shared" si="39"/>
        <v>Targeted Dealer</v>
      </c>
      <c r="H208" s="66" t="s">
        <v>627</v>
      </c>
      <c r="I208" s="67">
        <v>160</v>
      </c>
      <c r="J208" s="67">
        <f t="shared" ca="1" si="40"/>
        <v>3339.3548387096776</v>
      </c>
      <c r="K208" s="96">
        <v>200</v>
      </c>
      <c r="L208" s="68">
        <f t="shared" ca="1" si="41"/>
        <v>-3139.3548387096776</v>
      </c>
      <c r="M208" s="68">
        <f t="shared" ca="1" si="42"/>
        <v>5.9891808346213287</v>
      </c>
      <c r="N208" s="99">
        <v>190</v>
      </c>
      <c r="O208" s="97" t="str">
        <f t="shared" ca="1" si="43"/>
        <v>Nov</v>
      </c>
      <c r="P208" s="96">
        <v>190</v>
      </c>
      <c r="Q208" s="99">
        <f t="shared" si="44"/>
        <v>10</v>
      </c>
      <c r="R208" s="97">
        <f t="shared" ca="1" si="45"/>
        <v>5.2631578947368363E-2</v>
      </c>
      <c r="S208" s="99" t="str">
        <f t="shared" ca="1" si="46"/>
        <v>GROWTH</v>
      </c>
      <c r="T208" s="100">
        <v>117</v>
      </c>
      <c r="U208" s="100" t="str">
        <f t="shared" ca="1" si="47"/>
        <v>Dec</v>
      </c>
      <c r="V208" s="96">
        <v>117</v>
      </c>
      <c r="W208" s="103">
        <f t="shared" si="48"/>
        <v>83</v>
      </c>
      <c r="X208" s="102">
        <f t="shared" ca="1" si="49"/>
        <v>0.70940170940170932</v>
      </c>
      <c r="Y208" s="103" t="str">
        <f t="shared" ca="1" si="50"/>
        <v>GROWTH</v>
      </c>
      <c r="Z208" s="24">
        <v>0</v>
      </c>
      <c r="AA208" s="24">
        <f t="shared" si="51"/>
        <v>1</v>
      </c>
      <c r="AB208" s="3">
        <v>1000003763</v>
      </c>
      <c r="AC208" s="3"/>
    </row>
    <row r="209" spans="1:29" ht="14.25" hidden="1" customHeight="1">
      <c r="A209" s="24" t="s">
        <v>133</v>
      </c>
      <c r="B209" s="125" t="s">
        <v>30</v>
      </c>
      <c r="C209" s="125" t="s">
        <v>947</v>
      </c>
      <c r="D209" s="125">
        <v>1000003844</v>
      </c>
      <c r="E209" s="125" t="s">
        <v>948</v>
      </c>
      <c r="F209" s="142">
        <v>45322</v>
      </c>
      <c r="G209" s="66" t="str">
        <f t="shared" si="39"/>
        <v>Targeted Dealer</v>
      </c>
      <c r="H209" s="66" t="s">
        <v>627</v>
      </c>
      <c r="I209" s="67">
        <v>200</v>
      </c>
      <c r="J209" s="67">
        <f t="shared" ca="1" si="40"/>
        <v>4174.1935483870966</v>
      </c>
      <c r="K209" s="96">
        <v>390</v>
      </c>
      <c r="L209" s="68">
        <f t="shared" ca="1" si="41"/>
        <v>-3784.1935483870966</v>
      </c>
      <c r="M209" s="68">
        <f t="shared" ca="1" si="42"/>
        <v>9.3431221020092732</v>
      </c>
      <c r="N209" s="99">
        <v>595</v>
      </c>
      <c r="O209" s="97" t="str">
        <f t="shared" ca="1" si="43"/>
        <v>Nov</v>
      </c>
      <c r="P209" s="96">
        <v>595</v>
      </c>
      <c r="Q209" s="99">
        <f t="shared" si="44"/>
        <v>-205</v>
      </c>
      <c r="R209" s="97">
        <f t="shared" ca="1" si="45"/>
        <v>-0.34453781512605042</v>
      </c>
      <c r="S209" s="99" t="str">
        <f t="shared" ca="1" si="46"/>
        <v>DEGROWTH</v>
      </c>
      <c r="T209" s="100">
        <v>0</v>
      </c>
      <c r="U209" s="100" t="str">
        <f t="shared" ca="1" si="47"/>
        <v>Dec</v>
      </c>
      <c r="V209" s="96">
        <v>0</v>
      </c>
      <c r="W209" s="103">
        <f t="shared" si="48"/>
        <v>390</v>
      </c>
      <c r="X209" s="102">
        <f t="shared" ca="1" si="49"/>
        <v>0</v>
      </c>
      <c r="Y209" s="103" t="b">
        <f t="shared" si="50"/>
        <v>0</v>
      </c>
      <c r="Z209" s="24">
        <v>0</v>
      </c>
      <c r="AA209" s="24">
        <f t="shared" si="51"/>
        <v>1</v>
      </c>
      <c r="AB209" s="3">
        <v>1000003844</v>
      </c>
      <c r="AC209" s="3"/>
    </row>
    <row r="210" spans="1:29" ht="14.25" hidden="1" customHeight="1">
      <c r="A210" s="23" t="s">
        <v>133</v>
      </c>
      <c r="B210" s="125" t="s">
        <v>30</v>
      </c>
      <c r="C210" s="125" t="s">
        <v>4376</v>
      </c>
      <c r="D210" s="125">
        <v>1000003913</v>
      </c>
      <c r="E210" s="125" t="s">
        <v>4377</v>
      </c>
      <c r="F210" s="66">
        <v>45401</v>
      </c>
      <c r="G210" s="66" t="str">
        <f t="shared" si="39"/>
        <v>Targeted Dealer</v>
      </c>
      <c r="H210" s="66"/>
      <c r="I210" s="67">
        <v>30</v>
      </c>
      <c r="J210" s="67">
        <f t="shared" ca="1" si="40"/>
        <v>626.12903225806451</v>
      </c>
      <c r="K210" s="96">
        <v>0</v>
      </c>
      <c r="L210" s="68">
        <f t="shared" ca="1" si="41"/>
        <v>-626.12903225806451</v>
      </c>
      <c r="M210" s="68">
        <f t="shared" ca="1" si="42"/>
        <v>0</v>
      </c>
      <c r="N210" s="99">
        <v>0</v>
      </c>
      <c r="O210" s="97" t="str">
        <f t="shared" ca="1" si="43"/>
        <v>Nov</v>
      </c>
      <c r="P210" s="96">
        <v>0</v>
      </c>
      <c r="Q210" s="99">
        <f t="shared" si="44"/>
        <v>0</v>
      </c>
      <c r="R210" s="97">
        <f t="shared" ca="1" si="45"/>
        <v>0</v>
      </c>
      <c r="S210" s="99" t="b">
        <f t="shared" si="46"/>
        <v>0</v>
      </c>
      <c r="T210" s="100">
        <v>0</v>
      </c>
      <c r="U210" s="100" t="str">
        <f t="shared" ca="1" si="47"/>
        <v>Dec</v>
      </c>
      <c r="V210" s="96">
        <v>0</v>
      </c>
      <c r="W210" s="103">
        <f t="shared" si="48"/>
        <v>0</v>
      </c>
      <c r="X210" s="102">
        <f t="shared" ca="1" si="49"/>
        <v>0</v>
      </c>
      <c r="Y210" s="103" t="b">
        <f t="shared" si="50"/>
        <v>0</v>
      </c>
      <c r="Z210" s="24">
        <v>1</v>
      </c>
      <c r="AA210" s="24">
        <f t="shared" si="51"/>
        <v>0</v>
      </c>
      <c r="AB210" s="3">
        <v>1000003913</v>
      </c>
      <c r="AC210" s="3"/>
    </row>
    <row r="211" spans="1:29" ht="14.25" hidden="1" customHeight="1">
      <c r="A211" s="24" t="s">
        <v>133</v>
      </c>
      <c r="B211" s="125" t="s">
        <v>30</v>
      </c>
      <c r="C211" s="125" t="s">
        <v>4378</v>
      </c>
      <c r="D211" s="125">
        <v>1000003946</v>
      </c>
      <c r="E211" s="125" t="s">
        <v>4379</v>
      </c>
      <c r="F211" s="66">
        <v>45422</v>
      </c>
      <c r="G211" s="66" t="str">
        <f t="shared" si="39"/>
        <v>Targeted Dealer</v>
      </c>
      <c r="H211" s="66"/>
      <c r="I211" s="67">
        <v>20</v>
      </c>
      <c r="J211" s="67">
        <f t="shared" ca="1" si="40"/>
        <v>417.41935483870969</v>
      </c>
      <c r="K211" s="96">
        <v>0</v>
      </c>
      <c r="L211" s="68">
        <f t="shared" ca="1" si="41"/>
        <v>-417.41935483870969</v>
      </c>
      <c r="M211" s="68">
        <f t="shared" ca="1" si="42"/>
        <v>0</v>
      </c>
      <c r="N211" s="99">
        <v>0</v>
      </c>
      <c r="O211" s="97" t="str">
        <f t="shared" ca="1" si="43"/>
        <v>Nov</v>
      </c>
      <c r="P211" s="96">
        <v>0</v>
      </c>
      <c r="Q211" s="99">
        <f t="shared" si="44"/>
        <v>0</v>
      </c>
      <c r="R211" s="97">
        <f t="shared" ca="1" si="45"/>
        <v>0</v>
      </c>
      <c r="S211" s="99" t="b">
        <f t="shared" si="46"/>
        <v>0</v>
      </c>
      <c r="T211" s="100">
        <v>0</v>
      </c>
      <c r="U211" s="100" t="str">
        <f t="shared" ca="1" si="47"/>
        <v>Dec</v>
      </c>
      <c r="V211" s="96">
        <v>0</v>
      </c>
      <c r="W211" s="103">
        <f t="shared" si="48"/>
        <v>0</v>
      </c>
      <c r="X211" s="102">
        <f t="shared" ca="1" si="49"/>
        <v>0</v>
      </c>
      <c r="Y211" s="103" t="b">
        <f t="shared" si="50"/>
        <v>0</v>
      </c>
      <c r="Z211" s="24">
        <v>1</v>
      </c>
      <c r="AA211" s="24">
        <f t="shared" si="51"/>
        <v>0</v>
      </c>
      <c r="AB211" s="3">
        <v>1000003946</v>
      </c>
      <c r="AC211" s="3"/>
    </row>
    <row r="212" spans="1:29" ht="14.25" hidden="1" customHeight="1">
      <c r="A212" s="24" t="s">
        <v>133</v>
      </c>
      <c r="B212" s="125" t="s">
        <v>30</v>
      </c>
      <c r="C212" s="125" t="s">
        <v>174</v>
      </c>
      <c r="D212" s="125">
        <v>1000003971</v>
      </c>
      <c r="E212" s="125" t="s">
        <v>175</v>
      </c>
      <c r="F212" s="66">
        <v>45439</v>
      </c>
      <c r="G212" s="66" t="str">
        <f t="shared" si="39"/>
        <v>Targeted Dealer</v>
      </c>
      <c r="H212" s="66"/>
      <c r="I212" s="67">
        <v>40</v>
      </c>
      <c r="J212" s="67">
        <f t="shared" ca="1" si="40"/>
        <v>834.83870967741939</v>
      </c>
      <c r="K212" s="96">
        <v>20</v>
      </c>
      <c r="L212" s="68">
        <f t="shared" ca="1" si="41"/>
        <v>-814.83870967741939</v>
      </c>
      <c r="M212" s="68">
        <f t="shared" ca="1" si="42"/>
        <v>2.3956723338485313</v>
      </c>
      <c r="N212" s="99">
        <v>20</v>
      </c>
      <c r="O212" s="97" t="str">
        <f t="shared" ca="1" si="43"/>
        <v>Nov</v>
      </c>
      <c r="P212" s="96">
        <v>20</v>
      </c>
      <c r="Q212" s="99">
        <f t="shared" si="44"/>
        <v>0</v>
      </c>
      <c r="R212" s="97">
        <f t="shared" ca="1" si="45"/>
        <v>0</v>
      </c>
      <c r="S212" s="99" t="str">
        <f t="shared" ca="1" si="46"/>
        <v>GROWTH</v>
      </c>
      <c r="T212" s="100">
        <v>0</v>
      </c>
      <c r="U212" s="100" t="str">
        <f t="shared" ca="1" si="47"/>
        <v>Dec</v>
      </c>
      <c r="V212" s="96">
        <v>0</v>
      </c>
      <c r="W212" s="103">
        <f t="shared" si="48"/>
        <v>20</v>
      </c>
      <c r="X212" s="102">
        <f t="shared" ca="1" si="49"/>
        <v>0</v>
      </c>
      <c r="Y212" s="103" t="b">
        <f t="shared" si="50"/>
        <v>0</v>
      </c>
      <c r="Z212" s="24">
        <v>0</v>
      </c>
      <c r="AA212" s="24">
        <f t="shared" si="51"/>
        <v>0</v>
      </c>
      <c r="AB212" s="3">
        <v>1000003971</v>
      </c>
      <c r="AC212" s="3"/>
    </row>
    <row r="213" spans="1:29" ht="14.25" hidden="1" customHeight="1">
      <c r="A213" s="24" t="s">
        <v>133</v>
      </c>
      <c r="B213" s="125" t="s">
        <v>30</v>
      </c>
      <c r="C213" s="125" t="s">
        <v>949</v>
      </c>
      <c r="D213" s="125">
        <v>1000004014</v>
      </c>
      <c r="E213" s="125" t="s">
        <v>950</v>
      </c>
      <c r="F213" s="66">
        <v>45464</v>
      </c>
      <c r="G213" s="66" t="str">
        <f t="shared" si="39"/>
        <v>Targeted Dealer</v>
      </c>
      <c r="H213" s="24"/>
      <c r="I213" s="67">
        <v>40</v>
      </c>
      <c r="J213" s="67">
        <f t="shared" ca="1" si="40"/>
        <v>834.83870967741939</v>
      </c>
      <c r="K213" s="96">
        <v>60</v>
      </c>
      <c r="L213" s="68">
        <f t="shared" ca="1" si="41"/>
        <v>-774.83870967741939</v>
      </c>
      <c r="M213" s="68">
        <f t="shared" ca="1" si="42"/>
        <v>7.1870170015455939</v>
      </c>
      <c r="N213" s="99">
        <v>60</v>
      </c>
      <c r="O213" s="97" t="str">
        <f t="shared" ca="1" si="43"/>
        <v>Nov</v>
      </c>
      <c r="P213" s="96">
        <v>60</v>
      </c>
      <c r="Q213" s="99">
        <f t="shared" si="44"/>
        <v>0</v>
      </c>
      <c r="R213" s="97">
        <f t="shared" ca="1" si="45"/>
        <v>0</v>
      </c>
      <c r="S213" s="99" t="str">
        <f t="shared" ca="1" si="46"/>
        <v>GROWTH</v>
      </c>
      <c r="T213" s="100">
        <v>0</v>
      </c>
      <c r="U213" s="100" t="str">
        <f t="shared" ca="1" si="47"/>
        <v>Dec</v>
      </c>
      <c r="V213" s="96">
        <v>0</v>
      </c>
      <c r="W213" s="103">
        <f t="shared" si="48"/>
        <v>60</v>
      </c>
      <c r="X213" s="102">
        <f t="shared" ca="1" si="49"/>
        <v>0</v>
      </c>
      <c r="Y213" s="103" t="b">
        <f t="shared" si="50"/>
        <v>0</v>
      </c>
      <c r="Z213" s="24">
        <v>0</v>
      </c>
      <c r="AA213" s="24">
        <f t="shared" si="51"/>
        <v>0</v>
      </c>
      <c r="AB213" s="3">
        <v>1000004014</v>
      </c>
      <c r="AC213" s="3"/>
    </row>
    <row r="214" spans="1:29" ht="14.25" hidden="1" customHeight="1">
      <c r="A214" s="24" t="s">
        <v>133</v>
      </c>
      <c r="B214" s="125" t="s">
        <v>30</v>
      </c>
      <c r="C214" s="125" t="s">
        <v>476</v>
      </c>
      <c r="D214" s="125">
        <v>1000004021</v>
      </c>
      <c r="E214" s="125" t="s">
        <v>477</v>
      </c>
      <c r="F214" s="66">
        <v>45469</v>
      </c>
      <c r="G214" s="66" t="str">
        <f t="shared" si="39"/>
        <v>Targeted Dealer</v>
      </c>
      <c r="H214" s="24"/>
      <c r="I214" s="67">
        <v>40</v>
      </c>
      <c r="J214" s="67">
        <f t="shared" ca="1" si="40"/>
        <v>834.83870967741939</v>
      </c>
      <c r="K214" s="96">
        <v>0</v>
      </c>
      <c r="L214" s="68">
        <f t="shared" ca="1" si="41"/>
        <v>-834.83870967741939</v>
      </c>
      <c r="M214" s="68">
        <f t="shared" ca="1" si="42"/>
        <v>0</v>
      </c>
      <c r="N214" s="99">
        <v>0</v>
      </c>
      <c r="O214" s="97" t="str">
        <f t="shared" ca="1" si="43"/>
        <v>Nov</v>
      </c>
      <c r="P214" s="96">
        <v>0</v>
      </c>
      <c r="Q214" s="99">
        <f t="shared" si="44"/>
        <v>0</v>
      </c>
      <c r="R214" s="97">
        <f t="shared" ca="1" si="45"/>
        <v>0</v>
      </c>
      <c r="S214" s="99" t="b">
        <f t="shared" si="46"/>
        <v>0</v>
      </c>
      <c r="T214" s="100">
        <v>0</v>
      </c>
      <c r="U214" s="100" t="str">
        <f t="shared" ca="1" si="47"/>
        <v>Dec</v>
      </c>
      <c r="V214" s="96">
        <v>0</v>
      </c>
      <c r="W214" s="103">
        <f t="shared" si="48"/>
        <v>0</v>
      </c>
      <c r="X214" s="102">
        <f t="shared" ca="1" si="49"/>
        <v>0</v>
      </c>
      <c r="Y214" s="103" t="b">
        <f t="shared" si="50"/>
        <v>0</v>
      </c>
      <c r="Z214" s="24">
        <v>1</v>
      </c>
      <c r="AA214" s="24">
        <f t="shared" si="51"/>
        <v>0</v>
      </c>
      <c r="AB214" s="3">
        <v>1000004021</v>
      </c>
      <c r="AC214" s="3"/>
    </row>
    <row r="215" spans="1:29" ht="14.25" hidden="1" customHeight="1">
      <c r="A215" s="24" t="s">
        <v>133</v>
      </c>
      <c r="B215" s="125" t="s">
        <v>30</v>
      </c>
      <c r="C215" s="125" t="s">
        <v>951</v>
      </c>
      <c r="D215" s="125">
        <v>1000004083</v>
      </c>
      <c r="E215" s="125" t="s">
        <v>952</v>
      </c>
      <c r="F215" s="66">
        <v>45516</v>
      </c>
      <c r="G215" s="66" t="str">
        <f t="shared" si="39"/>
        <v>Targeted Dealer</v>
      </c>
      <c r="H215" s="24"/>
      <c r="I215" s="67">
        <v>160</v>
      </c>
      <c r="J215" s="67">
        <f t="shared" ca="1" si="40"/>
        <v>3339.3548387096776</v>
      </c>
      <c r="K215" s="96">
        <v>230</v>
      </c>
      <c r="L215" s="68">
        <f t="shared" ca="1" si="41"/>
        <v>-3109.3548387096776</v>
      </c>
      <c r="M215" s="68">
        <f t="shared" ca="1" si="42"/>
        <v>6.8875579598145276</v>
      </c>
      <c r="N215" s="99">
        <v>240</v>
      </c>
      <c r="O215" s="97" t="str">
        <f t="shared" ca="1" si="43"/>
        <v>Nov</v>
      </c>
      <c r="P215" s="96">
        <v>240</v>
      </c>
      <c r="Q215" s="99">
        <f t="shared" si="44"/>
        <v>-10</v>
      </c>
      <c r="R215" s="97">
        <f t="shared" ca="1" si="45"/>
        <v>-4.166666666666663E-2</v>
      </c>
      <c r="S215" s="99" t="str">
        <f t="shared" ca="1" si="46"/>
        <v>DEGROWTH</v>
      </c>
      <c r="T215" s="100">
        <v>0</v>
      </c>
      <c r="U215" s="100" t="str">
        <f t="shared" ca="1" si="47"/>
        <v>Dec</v>
      </c>
      <c r="V215" s="96">
        <v>0</v>
      </c>
      <c r="W215" s="103">
        <f t="shared" si="48"/>
        <v>230</v>
      </c>
      <c r="X215" s="102">
        <f t="shared" ca="1" si="49"/>
        <v>0</v>
      </c>
      <c r="Y215" s="103" t="b">
        <f t="shared" si="50"/>
        <v>0</v>
      </c>
      <c r="Z215" s="24">
        <v>0</v>
      </c>
      <c r="AA215" s="24">
        <f t="shared" si="51"/>
        <v>0</v>
      </c>
      <c r="AB215" s="3">
        <v>1000004083</v>
      </c>
      <c r="AC215" s="3"/>
    </row>
    <row r="216" spans="1:29" ht="14.25" hidden="1" customHeight="1">
      <c r="A216" s="23" t="s">
        <v>133</v>
      </c>
      <c r="B216" s="64" t="s">
        <v>141</v>
      </c>
      <c r="C216" s="64" t="s">
        <v>4129</v>
      </c>
      <c r="D216" s="64">
        <v>1000000078</v>
      </c>
      <c r="E216" s="65" t="s">
        <v>4130</v>
      </c>
      <c r="F216" s="66">
        <v>40463</v>
      </c>
      <c r="G216" s="66" t="str">
        <f t="shared" si="39"/>
        <v>Targeted Dealer</v>
      </c>
      <c r="H216" s="66"/>
      <c r="I216" s="67">
        <v>1000</v>
      </c>
      <c r="J216" s="67">
        <f t="shared" ca="1" si="40"/>
        <v>20870.967741935485</v>
      </c>
      <c r="K216" s="96">
        <v>307.5</v>
      </c>
      <c r="L216" s="68">
        <f t="shared" ca="1" si="41"/>
        <v>-20563.467741935485</v>
      </c>
      <c r="M216" s="68">
        <f t="shared" ca="1" si="42"/>
        <v>1.473338485316847</v>
      </c>
      <c r="N216" s="99">
        <v>1195</v>
      </c>
      <c r="O216" s="97" t="str">
        <f t="shared" ca="1" si="43"/>
        <v>Nov</v>
      </c>
      <c r="P216" s="96">
        <v>1195</v>
      </c>
      <c r="Q216" s="99">
        <f t="shared" si="44"/>
        <v>-887.5</v>
      </c>
      <c r="R216" s="97">
        <f t="shared" ca="1" si="45"/>
        <v>-0.7426778242677825</v>
      </c>
      <c r="S216" s="99" t="str">
        <f t="shared" ca="1" si="46"/>
        <v>DEGROWTH</v>
      </c>
      <c r="T216" s="100">
        <v>805</v>
      </c>
      <c r="U216" s="100" t="str">
        <f t="shared" ca="1" si="47"/>
        <v>Dec</v>
      </c>
      <c r="V216" s="96">
        <v>805</v>
      </c>
      <c r="W216" s="103">
        <f t="shared" si="48"/>
        <v>-497.5</v>
      </c>
      <c r="X216" s="102">
        <f t="shared" ca="1" si="49"/>
        <v>-0.61801242236024845</v>
      </c>
      <c r="Y216" s="103" t="str">
        <f t="shared" ca="1" si="50"/>
        <v>DEGROWTH</v>
      </c>
      <c r="Z216" s="24">
        <v>0</v>
      </c>
      <c r="AA216" s="24">
        <f t="shared" si="51"/>
        <v>0</v>
      </c>
      <c r="AB216" s="3">
        <v>1000000078</v>
      </c>
      <c r="AC216" s="3"/>
    </row>
    <row r="217" spans="1:29" ht="14.25" hidden="1" customHeight="1">
      <c r="A217" s="23" t="s">
        <v>133</v>
      </c>
      <c r="B217" s="64" t="s">
        <v>141</v>
      </c>
      <c r="C217" s="64" t="s">
        <v>3973</v>
      </c>
      <c r="D217" s="64">
        <v>1000000073</v>
      </c>
      <c r="E217" s="65" t="s">
        <v>3974</v>
      </c>
      <c r="F217" s="66">
        <v>42429</v>
      </c>
      <c r="G217" s="66" t="str">
        <f t="shared" si="39"/>
        <v>Targeted Dealer</v>
      </c>
      <c r="H217" s="66"/>
      <c r="I217" s="67">
        <v>40</v>
      </c>
      <c r="J217" s="67">
        <f t="shared" ca="1" si="40"/>
        <v>834.83870967741939</v>
      </c>
      <c r="K217" s="96">
        <v>40</v>
      </c>
      <c r="L217" s="68">
        <f t="shared" ca="1" si="41"/>
        <v>-794.83870967741939</v>
      </c>
      <c r="M217" s="68">
        <f t="shared" ca="1" si="42"/>
        <v>4.7913446676970626</v>
      </c>
      <c r="N217" s="99">
        <v>40</v>
      </c>
      <c r="O217" s="97" t="str">
        <f t="shared" ca="1" si="43"/>
        <v>Nov</v>
      </c>
      <c r="P217" s="96">
        <v>40</v>
      </c>
      <c r="Q217" s="99">
        <f t="shared" si="44"/>
        <v>0</v>
      </c>
      <c r="R217" s="97">
        <f t="shared" ca="1" si="45"/>
        <v>0</v>
      </c>
      <c r="S217" s="99" t="str">
        <f t="shared" ca="1" si="46"/>
        <v>GROWTH</v>
      </c>
      <c r="T217" s="100">
        <v>0</v>
      </c>
      <c r="U217" s="100" t="str">
        <f t="shared" ca="1" si="47"/>
        <v>Dec</v>
      </c>
      <c r="V217" s="96">
        <v>0</v>
      </c>
      <c r="W217" s="103">
        <f t="shared" si="48"/>
        <v>40</v>
      </c>
      <c r="X217" s="102">
        <f t="shared" ca="1" si="49"/>
        <v>0</v>
      </c>
      <c r="Y217" s="103" t="b">
        <f t="shared" si="50"/>
        <v>0</v>
      </c>
      <c r="Z217" s="24">
        <v>0</v>
      </c>
      <c r="AA217" s="24">
        <f t="shared" si="51"/>
        <v>0</v>
      </c>
      <c r="AB217" s="3">
        <v>1000000073</v>
      </c>
      <c r="AC217" s="3"/>
    </row>
    <row r="218" spans="1:29" ht="14.25" hidden="1" customHeight="1">
      <c r="A218" s="23" t="s">
        <v>133</v>
      </c>
      <c r="B218" s="64" t="s">
        <v>141</v>
      </c>
      <c r="C218" s="64" t="s">
        <v>953</v>
      </c>
      <c r="D218" s="64">
        <v>1000000086</v>
      </c>
      <c r="E218" s="65" t="s">
        <v>954</v>
      </c>
      <c r="F218" s="66">
        <v>42431</v>
      </c>
      <c r="G218" s="66" t="str">
        <f t="shared" si="39"/>
        <v>Targeted Dealer</v>
      </c>
      <c r="H218" s="66"/>
      <c r="I218" s="67">
        <v>40</v>
      </c>
      <c r="J218" s="67">
        <f t="shared" ca="1" si="40"/>
        <v>834.83870967741939</v>
      </c>
      <c r="K218" s="96">
        <v>70.5</v>
      </c>
      <c r="L218" s="68">
        <f t="shared" ca="1" si="41"/>
        <v>-764.33870967741939</v>
      </c>
      <c r="M218" s="68">
        <f t="shared" ca="1" si="42"/>
        <v>8.4447449768160734</v>
      </c>
      <c r="N218" s="99">
        <v>95</v>
      </c>
      <c r="O218" s="97" t="str">
        <f t="shared" ca="1" si="43"/>
        <v>Nov</v>
      </c>
      <c r="P218" s="96">
        <v>95</v>
      </c>
      <c r="Q218" s="99">
        <f t="shared" si="44"/>
        <v>-24.5</v>
      </c>
      <c r="R218" s="97">
        <f t="shared" ca="1" si="45"/>
        <v>-0.25789473684210529</v>
      </c>
      <c r="S218" s="99" t="str">
        <f t="shared" ca="1" si="46"/>
        <v>DEGROWTH</v>
      </c>
      <c r="T218" s="100">
        <v>20</v>
      </c>
      <c r="U218" s="100" t="str">
        <f t="shared" ca="1" si="47"/>
        <v>Dec</v>
      </c>
      <c r="V218" s="96">
        <v>20</v>
      </c>
      <c r="W218" s="103">
        <f t="shared" si="48"/>
        <v>50.5</v>
      </c>
      <c r="X218" s="102">
        <f t="shared" ca="1" si="49"/>
        <v>2.5249999999999999</v>
      </c>
      <c r="Y218" s="103" t="str">
        <f t="shared" ca="1" si="50"/>
        <v>GROWTH</v>
      </c>
      <c r="Z218" s="24">
        <v>0</v>
      </c>
      <c r="AA218" s="24">
        <f t="shared" si="51"/>
        <v>0</v>
      </c>
      <c r="AB218" s="3">
        <v>1000000086</v>
      </c>
      <c r="AC218" s="3"/>
    </row>
    <row r="219" spans="1:29" ht="14.25" hidden="1" customHeight="1">
      <c r="A219" s="23" t="s">
        <v>133</v>
      </c>
      <c r="B219" s="64" t="s">
        <v>141</v>
      </c>
      <c r="C219" s="64" t="s">
        <v>955</v>
      </c>
      <c r="D219" s="64">
        <v>1000000067</v>
      </c>
      <c r="E219" s="65" t="s">
        <v>956</v>
      </c>
      <c r="F219" s="66">
        <v>42739</v>
      </c>
      <c r="G219" s="66" t="str">
        <f t="shared" si="39"/>
        <v>Targeted Dealer</v>
      </c>
      <c r="H219" s="66"/>
      <c r="I219" s="67">
        <v>120</v>
      </c>
      <c r="J219" s="67">
        <f t="shared" ca="1" si="40"/>
        <v>2504.516129032258</v>
      </c>
      <c r="K219" s="96">
        <v>136</v>
      </c>
      <c r="L219" s="68">
        <f t="shared" ca="1" si="41"/>
        <v>-2368.516129032258</v>
      </c>
      <c r="M219" s="68">
        <f t="shared" ca="1" si="42"/>
        <v>5.430190623390005</v>
      </c>
      <c r="N219" s="99">
        <v>177.5</v>
      </c>
      <c r="O219" s="97" t="str">
        <f t="shared" ca="1" si="43"/>
        <v>Nov</v>
      </c>
      <c r="P219" s="96">
        <v>177.5</v>
      </c>
      <c r="Q219" s="99">
        <f t="shared" si="44"/>
        <v>-41.5</v>
      </c>
      <c r="R219" s="97">
        <f t="shared" ca="1" si="45"/>
        <v>-0.23380281690140847</v>
      </c>
      <c r="S219" s="99" t="str">
        <f t="shared" ca="1" si="46"/>
        <v>DEGROWTH</v>
      </c>
      <c r="T219" s="100">
        <v>100</v>
      </c>
      <c r="U219" s="100" t="str">
        <f t="shared" ca="1" si="47"/>
        <v>Dec</v>
      </c>
      <c r="V219" s="96">
        <v>100</v>
      </c>
      <c r="W219" s="103">
        <f t="shared" si="48"/>
        <v>36</v>
      </c>
      <c r="X219" s="102">
        <f t="shared" ca="1" si="49"/>
        <v>0.3600000000000001</v>
      </c>
      <c r="Y219" s="103" t="str">
        <f t="shared" ca="1" si="50"/>
        <v>GROWTH</v>
      </c>
      <c r="Z219" s="24">
        <v>0</v>
      </c>
      <c r="AA219" s="24">
        <f t="shared" si="51"/>
        <v>0</v>
      </c>
      <c r="AB219" s="3">
        <v>1000000067</v>
      </c>
      <c r="AC219" s="3"/>
    </row>
    <row r="220" spans="1:29" ht="14.25" hidden="1" customHeight="1">
      <c r="A220" s="23" t="s">
        <v>133</v>
      </c>
      <c r="B220" s="64" t="s">
        <v>141</v>
      </c>
      <c r="C220" s="64" t="s">
        <v>3730</v>
      </c>
      <c r="D220" s="64">
        <v>1000000832</v>
      </c>
      <c r="E220" s="65" t="s">
        <v>3731</v>
      </c>
      <c r="F220" s="66">
        <v>42901</v>
      </c>
      <c r="G220" s="66" t="str">
        <f t="shared" si="39"/>
        <v>Targeted Dealer</v>
      </c>
      <c r="H220" s="66"/>
      <c r="I220" s="67">
        <v>25</v>
      </c>
      <c r="J220" s="67">
        <f t="shared" ca="1" si="40"/>
        <v>521.77419354838707</v>
      </c>
      <c r="K220" s="96">
        <v>15</v>
      </c>
      <c r="L220" s="68">
        <f t="shared" ca="1" si="41"/>
        <v>-506.77419354838707</v>
      </c>
      <c r="M220" s="68">
        <f t="shared" ca="1" si="42"/>
        <v>2.8748068006182379</v>
      </c>
      <c r="N220" s="99">
        <v>51</v>
      </c>
      <c r="O220" s="97" t="str">
        <f t="shared" ca="1" si="43"/>
        <v>Nov</v>
      </c>
      <c r="P220" s="96">
        <v>51</v>
      </c>
      <c r="Q220" s="99">
        <f t="shared" si="44"/>
        <v>-36</v>
      </c>
      <c r="R220" s="97">
        <f t="shared" ca="1" si="45"/>
        <v>-0.70588235294117641</v>
      </c>
      <c r="S220" s="99" t="str">
        <f t="shared" ca="1" si="46"/>
        <v>DEGROWTH</v>
      </c>
      <c r="T220" s="100">
        <v>30</v>
      </c>
      <c r="U220" s="100" t="str">
        <f t="shared" ca="1" si="47"/>
        <v>Dec</v>
      </c>
      <c r="V220" s="96">
        <v>30</v>
      </c>
      <c r="W220" s="103">
        <f t="shared" si="48"/>
        <v>-15</v>
      </c>
      <c r="X220" s="102">
        <f t="shared" ca="1" si="49"/>
        <v>-0.5</v>
      </c>
      <c r="Y220" s="103" t="str">
        <f t="shared" ca="1" si="50"/>
        <v>DEGROWTH</v>
      </c>
      <c r="Z220" s="24">
        <v>0</v>
      </c>
      <c r="AA220" s="24">
        <f t="shared" si="51"/>
        <v>0</v>
      </c>
      <c r="AB220" s="3">
        <v>1000000832</v>
      </c>
      <c r="AC220" s="3"/>
    </row>
    <row r="221" spans="1:29" ht="14.25" hidden="1" customHeight="1">
      <c r="A221" s="23" t="s">
        <v>133</v>
      </c>
      <c r="B221" s="64" t="s">
        <v>141</v>
      </c>
      <c r="C221" s="64" t="s">
        <v>4380</v>
      </c>
      <c r="D221" s="64">
        <v>1000000085</v>
      </c>
      <c r="E221" s="65" t="s">
        <v>4381</v>
      </c>
      <c r="F221" s="66">
        <v>42952</v>
      </c>
      <c r="G221" s="66" t="str">
        <f t="shared" si="39"/>
        <v>Targeted Dealer</v>
      </c>
      <c r="H221" s="66"/>
      <c r="I221" s="67">
        <v>120</v>
      </c>
      <c r="J221" s="67">
        <f t="shared" ca="1" si="40"/>
        <v>2504.516129032258</v>
      </c>
      <c r="K221" s="96">
        <v>0</v>
      </c>
      <c r="L221" s="68">
        <f t="shared" ca="1" si="41"/>
        <v>-2504.516129032258</v>
      </c>
      <c r="M221" s="68">
        <f t="shared" ca="1" si="42"/>
        <v>0</v>
      </c>
      <c r="N221" s="99">
        <v>0</v>
      </c>
      <c r="O221" s="97" t="str">
        <f t="shared" ca="1" si="43"/>
        <v>Nov</v>
      </c>
      <c r="P221" s="96">
        <v>0</v>
      </c>
      <c r="Q221" s="99">
        <f t="shared" si="44"/>
        <v>0</v>
      </c>
      <c r="R221" s="97">
        <f t="shared" ca="1" si="45"/>
        <v>0</v>
      </c>
      <c r="S221" s="99" t="b">
        <f t="shared" si="46"/>
        <v>0</v>
      </c>
      <c r="T221" s="100">
        <v>80</v>
      </c>
      <c r="U221" s="100" t="str">
        <f t="shared" ca="1" si="47"/>
        <v>Dec</v>
      </c>
      <c r="V221" s="96">
        <v>80</v>
      </c>
      <c r="W221" s="103">
        <f t="shared" si="48"/>
        <v>-80</v>
      </c>
      <c r="X221" s="102">
        <f t="shared" ca="1" si="49"/>
        <v>-1</v>
      </c>
      <c r="Y221" s="103" t="str">
        <f t="shared" ca="1" si="50"/>
        <v>DEGROWTH</v>
      </c>
      <c r="Z221" s="24">
        <v>1</v>
      </c>
      <c r="AA221" s="24">
        <f t="shared" si="51"/>
        <v>0</v>
      </c>
      <c r="AB221" s="3">
        <v>1000000085</v>
      </c>
      <c r="AC221" s="3"/>
    </row>
    <row r="222" spans="1:29" ht="14.25" hidden="1" customHeight="1">
      <c r="A222" s="23" t="s">
        <v>133</v>
      </c>
      <c r="B222" s="64" t="s">
        <v>141</v>
      </c>
      <c r="C222" s="64" t="s">
        <v>176</v>
      </c>
      <c r="D222" s="64">
        <v>1000000074</v>
      </c>
      <c r="E222" s="65" t="s">
        <v>177</v>
      </c>
      <c r="F222" s="66">
        <v>43171</v>
      </c>
      <c r="G222" s="66" t="str">
        <f t="shared" si="39"/>
        <v>Targeted Dealer</v>
      </c>
      <c r="H222" s="66" t="s">
        <v>627</v>
      </c>
      <c r="I222" s="67">
        <v>40</v>
      </c>
      <c r="J222" s="67">
        <f t="shared" ca="1" si="40"/>
        <v>834.83870967741939</v>
      </c>
      <c r="K222" s="96">
        <v>40</v>
      </c>
      <c r="L222" s="68">
        <f t="shared" ca="1" si="41"/>
        <v>-794.83870967741939</v>
      </c>
      <c r="M222" s="68">
        <f t="shared" ca="1" si="42"/>
        <v>4.7913446676970626</v>
      </c>
      <c r="N222" s="99">
        <v>60</v>
      </c>
      <c r="O222" s="97" t="str">
        <f t="shared" ca="1" si="43"/>
        <v>Nov</v>
      </c>
      <c r="P222" s="96">
        <v>60</v>
      </c>
      <c r="Q222" s="99">
        <f t="shared" si="44"/>
        <v>-20</v>
      </c>
      <c r="R222" s="97">
        <f t="shared" ca="1" si="45"/>
        <v>-0.33333333333333337</v>
      </c>
      <c r="S222" s="99" t="str">
        <f t="shared" ca="1" si="46"/>
        <v>DEGROWTH</v>
      </c>
      <c r="T222" s="100">
        <v>20</v>
      </c>
      <c r="U222" s="100" t="str">
        <f t="shared" ca="1" si="47"/>
        <v>Dec</v>
      </c>
      <c r="V222" s="96">
        <v>20</v>
      </c>
      <c r="W222" s="103">
        <f t="shared" si="48"/>
        <v>20</v>
      </c>
      <c r="X222" s="102">
        <f t="shared" ca="1" si="49"/>
        <v>1</v>
      </c>
      <c r="Y222" s="103" t="str">
        <f t="shared" ca="1" si="50"/>
        <v>GROWTH</v>
      </c>
      <c r="Z222" s="24">
        <v>0</v>
      </c>
      <c r="AA222" s="24">
        <f t="shared" si="51"/>
        <v>1</v>
      </c>
      <c r="AB222" s="3">
        <v>1000000074</v>
      </c>
      <c r="AC222" s="3"/>
    </row>
    <row r="223" spans="1:29" ht="14.25" hidden="1" customHeight="1">
      <c r="A223" s="23" t="s">
        <v>133</v>
      </c>
      <c r="B223" s="64" t="s">
        <v>141</v>
      </c>
      <c r="C223" s="64" t="s">
        <v>3975</v>
      </c>
      <c r="D223" s="64">
        <v>1000000068</v>
      </c>
      <c r="E223" s="65" t="s">
        <v>3976</v>
      </c>
      <c r="F223" s="66">
        <v>43361</v>
      </c>
      <c r="G223" s="66" t="str">
        <f t="shared" si="39"/>
        <v>Targeted Dealer</v>
      </c>
      <c r="H223" s="66"/>
      <c r="I223" s="67">
        <v>1300</v>
      </c>
      <c r="J223" s="67">
        <f t="shared" ca="1" si="40"/>
        <v>27132.258064516129</v>
      </c>
      <c r="K223" s="96">
        <v>1730.5</v>
      </c>
      <c r="L223" s="68">
        <f t="shared" ca="1" si="41"/>
        <v>-25401.758064516129</v>
      </c>
      <c r="M223" s="68">
        <f t="shared" ca="1" si="42"/>
        <v>6.3780168826536681</v>
      </c>
      <c r="N223" s="99">
        <v>1320</v>
      </c>
      <c r="O223" s="97" t="str">
        <f t="shared" ca="1" si="43"/>
        <v>Nov</v>
      </c>
      <c r="P223" s="96">
        <v>1320</v>
      </c>
      <c r="Q223" s="99">
        <f t="shared" si="44"/>
        <v>410.5</v>
      </c>
      <c r="R223" s="97">
        <f t="shared" ca="1" si="45"/>
        <v>0.31098484848484853</v>
      </c>
      <c r="S223" s="99" t="str">
        <f t="shared" ca="1" si="46"/>
        <v>GROWTH</v>
      </c>
      <c r="T223" s="100">
        <v>639.5</v>
      </c>
      <c r="U223" s="100" t="str">
        <f t="shared" ca="1" si="47"/>
        <v>Dec</v>
      </c>
      <c r="V223" s="96">
        <v>639.5</v>
      </c>
      <c r="W223" s="103">
        <f t="shared" si="48"/>
        <v>1091</v>
      </c>
      <c r="X223" s="102">
        <f t="shared" ca="1" si="49"/>
        <v>1.7060203283815483</v>
      </c>
      <c r="Y223" s="103" t="str">
        <f t="shared" ca="1" si="50"/>
        <v>GROWTH</v>
      </c>
      <c r="Z223" s="24">
        <v>0</v>
      </c>
      <c r="AA223" s="24">
        <f t="shared" si="51"/>
        <v>0</v>
      </c>
      <c r="AB223" s="3">
        <v>1000000068</v>
      </c>
      <c r="AC223" s="3"/>
    </row>
    <row r="224" spans="1:29" ht="14.25" hidden="1" customHeight="1">
      <c r="A224" s="23" t="s">
        <v>133</v>
      </c>
      <c r="B224" s="64" t="s">
        <v>141</v>
      </c>
      <c r="C224" s="64" t="s">
        <v>178</v>
      </c>
      <c r="D224" s="64">
        <v>1000000072</v>
      </c>
      <c r="E224" s="65" t="s">
        <v>179</v>
      </c>
      <c r="F224" s="66">
        <v>43410</v>
      </c>
      <c r="G224" s="66" t="str">
        <f t="shared" si="39"/>
        <v>Targeted Dealer</v>
      </c>
      <c r="H224" s="66"/>
      <c r="I224" s="67">
        <v>80</v>
      </c>
      <c r="J224" s="67">
        <f t="shared" ca="1" si="40"/>
        <v>1669.6774193548388</v>
      </c>
      <c r="K224" s="96">
        <v>170</v>
      </c>
      <c r="L224" s="68">
        <f t="shared" ca="1" si="41"/>
        <v>-1499.6774193548388</v>
      </c>
      <c r="M224" s="68">
        <f t="shared" ca="1" si="42"/>
        <v>10.181607418856258</v>
      </c>
      <c r="N224" s="99">
        <v>145</v>
      </c>
      <c r="O224" s="97" t="str">
        <f t="shared" ca="1" si="43"/>
        <v>Nov</v>
      </c>
      <c r="P224" s="96">
        <v>145</v>
      </c>
      <c r="Q224" s="99">
        <f t="shared" si="44"/>
        <v>25</v>
      </c>
      <c r="R224" s="97">
        <f t="shared" ca="1" si="45"/>
        <v>0.17241379310344818</v>
      </c>
      <c r="S224" s="99" t="str">
        <f t="shared" ca="1" si="46"/>
        <v>GROWTH</v>
      </c>
      <c r="T224" s="100">
        <v>160</v>
      </c>
      <c r="U224" s="100" t="str">
        <f t="shared" ca="1" si="47"/>
        <v>Dec</v>
      </c>
      <c r="V224" s="96">
        <v>160</v>
      </c>
      <c r="W224" s="103">
        <f t="shared" si="48"/>
        <v>10</v>
      </c>
      <c r="X224" s="102">
        <f t="shared" ca="1" si="49"/>
        <v>6.25E-2</v>
      </c>
      <c r="Y224" s="103" t="str">
        <f t="shared" ca="1" si="50"/>
        <v>GROWTH</v>
      </c>
      <c r="Z224" s="24">
        <v>0</v>
      </c>
      <c r="AA224" s="24">
        <f t="shared" si="51"/>
        <v>0</v>
      </c>
      <c r="AB224" s="3">
        <v>1000000072</v>
      </c>
      <c r="AC224" s="3"/>
    </row>
    <row r="225" spans="1:29" ht="14.25" hidden="1" customHeight="1">
      <c r="A225" s="23" t="s">
        <v>133</v>
      </c>
      <c r="B225" s="64" t="s">
        <v>141</v>
      </c>
      <c r="C225" s="64" t="s">
        <v>957</v>
      </c>
      <c r="D225" s="64">
        <v>1000000070</v>
      </c>
      <c r="E225" s="65" t="s">
        <v>958</v>
      </c>
      <c r="F225" s="66">
        <v>43703</v>
      </c>
      <c r="G225" s="66" t="str">
        <f t="shared" si="39"/>
        <v>Targeted Dealer</v>
      </c>
      <c r="H225" s="66"/>
      <c r="I225" s="67">
        <v>80</v>
      </c>
      <c r="J225" s="67">
        <f t="shared" ca="1" si="40"/>
        <v>1669.6774193548388</v>
      </c>
      <c r="K225" s="96">
        <v>120</v>
      </c>
      <c r="L225" s="68">
        <f t="shared" ca="1" si="41"/>
        <v>-1549.6774193548388</v>
      </c>
      <c r="M225" s="68">
        <f t="shared" ca="1" si="42"/>
        <v>7.1870170015455939</v>
      </c>
      <c r="N225" s="99">
        <v>80</v>
      </c>
      <c r="O225" s="97" t="str">
        <f t="shared" ca="1" si="43"/>
        <v>Nov</v>
      </c>
      <c r="P225" s="96">
        <v>80</v>
      </c>
      <c r="Q225" s="99">
        <f t="shared" si="44"/>
        <v>40</v>
      </c>
      <c r="R225" s="97">
        <f t="shared" ca="1" si="45"/>
        <v>0.5</v>
      </c>
      <c r="S225" s="99" t="str">
        <f t="shared" ca="1" si="46"/>
        <v>GROWTH</v>
      </c>
      <c r="T225" s="100">
        <v>80</v>
      </c>
      <c r="U225" s="100" t="str">
        <f t="shared" ca="1" si="47"/>
        <v>Dec</v>
      </c>
      <c r="V225" s="96">
        <v>80</v>
      </c>
      <c r="W225" s="103">
        <f t="shared" si="48"/>
        <v>40</v>
      </c>
      <c r="X225" s="102">
        <f t="shared" ca="1" si="49"/>
        <v>0.5</v>
      </c>
      <c r="Y225" s="103" t="str">
        <f t="shared" ca="1" si="50"/>
        <v>GROWTH</v>
      </c>
      <c r="Z225" s="24">
        <v>0</v>
      </c>
      <c r="AA225" s="24">
        <f t="shared" si="51"/>
        <v>0</v>
      </c>
      <c r="AB225" s="3">
        <v>1000000070</v>
      </c>
      <c r="AC225" s="3"/>
    </row>
    <row r="226" spans="1:29" ht="14.25" hidden="1" customHeight="1">
      <c r="A226" s="23" t="s">
        <v>133</v>
      </c>
      <c r="B226" s="64" t="s">
        <v>141</v>
      </c>
      <c r="C226" s="64" t="s">
        <v>959</v>
      </c>
      <c r="D226" s="64">
        <v>1000000087</v>
      </c>
      <c r="E226" s="65" t="s">
        <v>960</v>
      </c>
      <c r="F226" s="66">
        <v>43960</v>
      </c>
      <c r="G226" s="66" t="str">
        <f t="shared" si="39"/>
        <v>Targeted Dealer</v>
      </c>
      <c r="H226" s="66"/>
      <c r="I226" s="67">
        <v>120</v>
      </c>
      <c r="J226" s="67">
        <f t="shared" ca="1" si="40"/>
        <v>2504.516129032258</v>
      </c>
      <c r="K226" s="96">
        <v>40</v>
      </c>
      <c r="L226" s="68">
        <f t="shared" ca="1" si="41"/>
        <v>-2464.516129032258</v>
      </c>
      <c r="M226" s="68">
        <f t="shared" ca="1" si="42"/>
        <v>1.5971148892323543</v>
      </c>
      <c r="N226" s="99">
        <v>0</v>
      </c>
      <c r="O226" s="97" t="str">
        <f t="shared" ca="1" si="43"/>
        <v>Nov</v>
      </c>
      <c r="P226" s="96">
        <v>0</v>
      </c>
      <c r="Q226" s="99">
        <f t="shared" si="44"/>
        <v>40</v>
      </c>
      <c r="R226" s="97">
        <f t="shared" ca="1" si="45"/>
        <v>0</v>
      </c>
      <c r="S226" s="99" t="b">
        <f t="shared" si="46"/>
        <v>0</v>
      </c>
      <c r="T226" s="100">
        <v>135</v>
      </c>
      <c r="U226" s="100" t="str">
        <f t="shared" ca="1" si="47"/>
        <v>Dec</v>
      </c>
      <c r="V226" s="96">
        <v>135</v>
      </c>
      <c r="W226" s="103">
        <f t="shared" si="48"/>
        <v>-95</v>
      </c>
      <c r="X226" s="102">
        <f t="shared" ca="1" si="49"/>
        <v>-0.70370370370370372</v>
      </c>
      <c r="Y226" s="103" t="str">
        <f t="shared" ca="1" si="50"/>
        <v>DEGROWTH</v>
      </c>
      <c r="Z226" s="24">
        <v>0</v>
      </c>
      <c r="AA226" s="24">
        <f t="shared" si="51"/>
        <v>0</v>
      </c>
      <c r="AB226" s="3">
        <v>1000000087</v>
      </c>
      <c r="AC226" s="3"/>
    </row>
    <row r="227" spans="1:29" ht="14.25" hidden="1" customHeight="1">
      <c r="A227" s="23" t="s">
        <v>133</v>
      </c>
      <c r="B227" s="64" t="s">
        <v>141</v>
      </c>
      <c r="C227" s="64" t="s">
        <v>3903</v>
      </c>
      <c r="D227" s="64">
        <v>1000000079</v>
      </c>
      <c r="E227" s="65" t="s">
        <v>3904</v>
      </c>
      <c r="F227" s="66">
        <v>44154</v>
      </c>
      <c r="G227" s="66" t="str">
        <f t="shared" si="39"/>
        <v>Targeted Dealer</v>
      </c>
      <c r="H227" s="66"/>
      <c r="I227" s="67">
        <v>30</v>
      </c>
      <c r="J227" s="67">
        <f t="shared" ca="1" si="40"/>
        <v>626.12903225806451</v>
      </c>
      <c r="K227" s="96">
        <v>0</v>
      </c>
      <c r="L227" s="68">
        <f t="shared" ca="1" si="41"/>
        <v>-626.12903225806451</v>
      </c>
      <c r="M227" s="68">
        <f t="shared" ca="1" si="42"/>
        <v>0</v>
      </c>
      <c r="N227" s="99">
        <v>16</v>
      </c>
      <c r="O227" s="97" t="str">
        <f t="shared" ca="1" si="43"/>
        <v>Nov</v>
      </c>
      <c r="P227" s="96">
        <v>16</v>
      </c>
      <c r="Q227" s="99">
        <f t="shared" si="44"/>
        <v>-16</v>
      </c>
      <c r="R227" s="97">
        <f t="shared" ca="1" si="45"/>
        <v>-1</v>
      </c>
      <c r="S227" s="99" t="str">
        <f t="shared" ca="1" si="46"/>
        <v>DEGROWTH</v>
      </c>
      <c r="T227" s="100">
        <v>0</v>
      </c>
      <c r="U227" s="100" t="str">
        <f t="shared" ca="1" si="47"/>
        <v>Dec</v>
      </c>
      <c r="V227" s="96">
        <v>0</v>
      </c>
      <c r="W227" s="103">
        <f t="shared" si="48"/>
        <v>0</v>
      </c>
      <c r="X227" s="102">
        <f t="shared" ca="1" si="49"/>
        <v>0</v>
      </c>
      <c r="Y227" s="103" t="b">
        <f t="shared" si="50"/>
        <v>0</v>
      </c>
      <c r="Z227" s="24">
        <v>1</v>
      </c>
      <c r="AA227" s="24">
        <f t="shared" si="51"/>
        <v>0</v>
      </c>
      <c r="AB227" s="3">
        <v>1000000079</v>
      </c>
      <c r="AC227" s="3"/>
    </row>
    <row r="228" spans="1:29" ht="14.25" hidden="1" customHeight="1">
      <c r="A228" s="23" t="s">
        <v>133</v>
      </c>
      <c r="B228" s="64" t="s">
        <v>141</v>
      </c>
      <c r="C228" s="64" t="s">
        <v>180</v>
      </c>
      <c r="D228" s="64">
        <v>1000000081</v>
      </c>
      <c r="E228" s="65" t="s">
        <v>181</v>
      </c>
      <c r="F228" s="66">
        <v>44163</v>
      </c>
      <c r="G228" s="66" t="str">
        <f t="shared" si="39"/>
        <v>Targeted Dealer</v>
      </c>
      <c r="H228" s="66"/>
      <c r="I228" s="67">
        <v>80</v>
      </c>
      <c r="J228" s="67">
        <f t="shared" ca="1" si="40"/>
        <v>1669.6774193548388</v>
      </c>
      <c r="K228" s="96">
        <v>40</v>
      </c>
      <c r="L228" s="68">
        <f t="shared" ca="1" si="41"/>
        <v>-1629.6774193548388</v>
      </c>
      <c r="M228" s="68">
        <f t="shared" ca="1" si="42"/>
        <v>2.3956723338485313</v>
      </c>
      <c r="N228" s="99">
        <v>0</v>
      </c>
      <c r="O228" s="97" t="str">
        <f t="shared" ca="1" si="43"/>
        <v>Nov</v>
      </c>
      <c r="P228" s="96">
        <v>0</v>
      </c>
      <c r="Q228" s="99">
        <f t="shared" si="44"/>
        <v>40</v>
      </c>
      <c r="R228" s="97">
        <f t="shared" ca="1" si="45"/>
        <v>0</v>
      </c>
      <c r="S228" s="99" t="b">
        <f t="shared" si="46"/>
        <v>0</v>
      </c>
      <c r="T228" s="100">
        <v>15</v>
      </c>
      <c r="U228" s="100" t="str">
        <f t="shared" ca="1" si="47"/>
        <v>Dec</v>
      </c>
      <c r="V228" s="96">
        <v>15</v>
      </c>
      <c r="W228" s="103">
        <f t="shared" si="48"/>
        <v>25</v>
      </c>
      <c r="X228" s="102">
        <f t="shared" ca="1" si="49"/>
        <v>1.6666666666666665</v>
      </c>
      <c r="Y228" s="103" t="str">
        <f t="shared" ca="1" si="50"/>
        <v>GROWTH</v>
      </c>
      <c r="Z228" s="24">
        <v>0</v>
      </c>
      <c r="AA228" s="24">
        <f t="shared" si="51"/>
        <v>0</v>
      </c>
      <c r="AB228" s="3">
        <v>1000000081</v>
      </c>
      <c r="AC228" s="3"/>
    </row>
    <row r="229" spans="1:29" ht="14.25" hidden="1" customHeight="1">
      <c r="A229" s="23" t="s">
        <v>133</v>
      </c>
      <c r="B229" s="64" t="s">
        <v>141</v>
      </c>
      <c r="C229" s="64" t="s">
        <v>961</v>
      </c>
      <c r="D229" s="64">
        <v>1000000076</v>
      </c>
      <c r="E229" s="65" t="s">
        <v>962</v>
      </c>
      <c r="F229" s="66">
        <v>44308</v>
      </c>
      <c r="G229" s="66" t="str">
        <f t="shared" si="39"/>
        <v>Targeted Dealer</v>
      </c>
      <c r="H229" s="66"/>
      <c r="I229" s="67">
        <v>80</v>
      </c>
      <c r="J229" s="67">
        <f t="shared" ca="1" si="40"/>
        <v>1669.6774193548388</v>
      </c>
      <c r="K229" s="96">
        <v>40</v>
      </c>
      <c r="L229" s="68">
        <f t="shared" ca="1" si="41"/>
        <v>-1629.6774193548388</v>
      </c>
      <c r="M229" s="68">
        <f t="shared" ca="1" si="42"/>
        <v>2.3956723338485313</v>
      </c>
      <c r="N229" s="99">
        <v>120</v>
      </c>
      <c r="O229" s="97" t="str">
        <f t="shared" ca="1" si="43"/>
        <v>Nov</v>
      </c>
      <c r="P229" s="96">
        <v>120</v>
      </c>
      <c r="Q229" s="99">
        <f t="shared" si="44"/>
        <v>-80</v>
      </c>
      <c r="R229" s="97">
        <f t="shared" ca="1" si="45"/>
        <v>-0.66666666666666674</v>
      </c>
      <c r="S229" s="99" t="str">
        <f t="shared" ca="1" si="46"/>
        <v>DEGROWTH</v>
      </c>
      <c r="T229" s="100">
        <v>80</v>
      </c>
      <c r="U229" s="100" t="str">
        <f t="shared" ca="1" si="47"/>
        <v>Dec</v>
      </c>
      <c r="V229" s="96">
        <v>80</v>
      </c>
      <c r="W229" s="103">
        <f t="shared" si="48"/>
        <v>-40</v>
      </c>
      <c r="X229" s="102">
        <f t="shared" ca="1" si="49"/>
        <v>-0.5</v>
      </c>
      <c r="Y229" s="103" t="str">
        <f t="shared" ca="1" si="50"/>
        <v>DEGROWTH</v>
      </c>
      <c r="Z229" s="24">
        <v>0</v>
      </c>
      <c r="AA229" s="24">
        <f t="shared" si="51"/>
        <v>0</v>
      </c>
      <c r="AB229" s="3">
        <v>1000000076</v>
      </c>
      <c r="AC229" s="3"/>
    </row>
    <row r="230" spans="1:29" ht="14.25" hidden="1" customHeight="1">
      <c r="A230" s="23" t="s">
        <v>133</v>
      </c>
      <c r="B230" s="64" t="s">
        <v>141</v>
      </c>
      <c r="C230" s="64" t="s">
        <v>963</v>
      </c>
      <c r="D230" s="64">
        <v>1000000075</v>
      </c>
      <c r="E230" s="65" t="s">
        <v>964</v>
      </c>
      <c r="F230" s="66">
        <v>44376</v>
      </c>
      <c r="G230" s="66" t="str">
        <f t="shared" si="39"/>
        <v>Targeted Dealer</v>
      </c>
      <c r="H230" s="66"/>
      <c r="I230" s="67">
        <v>240</v>
      </c>
      <c r="J230" s="67">
        <f t="shared" ca="1" si="40"/>
        <v>5009.0322580645161</v>
      </c>
      <c r="K230" s="96">
        <v>280</v>
      </c>
      <c r="L230" s="68">
        <f t="shared" ca="1" si="41"/>
        <v>-4729.0322580645161</v>
      </c>
      <c r="M230" s="68">
        <f t="shared" ca="1" si="42"/>
        <v>5.58990211231324</v>
      </c>
      <c r="N230" s="99">
        <v>240</v>
      </c>
      <c r="O230" s="97" t="str">
        <f t="shared" ca="1" si="43"/>
        <v>Nov</v>
      </c>
      <c r="P230" s="96">
        <v>240</v>
      </c>
      <c r="Q230" s="99">
        <f t="shared" si="44"/>
        <v>40</v>
      </c>
      <c r="R230" s="97">
        <f t="shared" ca="1" si="45"/>
        <v>0.16666666666666674</v>
      </c>
      <c r="S230" s="99" t="str">
        <f t="shared" ca="1" si="46"/>
        <v>GROWTH</v>
      </c>
      <c r="T230" s="100">
        <v>280</v>
      </c>
      <c r="U230" s="100" t="str">
        <f t="shared" ca="1" si="47"/>
        <v>Dec</v>
      </c>
      <c r="V230" s="96">
        <v>280</v>
      </c>
      <c r="W230" s="103">
        <f t="shared" si="48"/>
        <v>0</v>
      </c>
      <c r="X230" s="102">
        <f t="shared" ca="1" si="49"/>
        <v>0</v>
      </c>
      <c r="Y230" s="103" t="str">
        <f t="shared" ca="1" si="50"/>
        <v>GROWTH</v>
      </c>
      <c r="Z230" s="24">
        <v>0</v>
      </c>
      <c r="AA230" s="24">
        <f t="shared" si="51"/>
        <v>0</v>
      </c>
      <c r="AB230" s="3">
        <v>1000000075</v>
      </c>
      <c r="AC230" s="3"/>
    </row>
    <row r="231" spans="1:29" ht="14.25" hidden="1" customHeight="1">
      <c r="A231" s="23" t="s">
        <v>133</v>
      </c>
      <c r="B231" s="64" t="s">
        <v>141</v>
      </c>
      <c r="C231" s="64" t="s">
        <v>965</v>
      </c>
      <c r="D231" s="64">
        <v>1000000088</v>
      </c>
      <c r="E231" s="65" t="s">
        <v>966</v>
      </c>
      <c r="F231" s="66">
        <v>44452</v>
      </c>
      <c r="G231" s="66" t="str">
        <f t="shared" si="39"/>
        <v>Targeted Dealer</v>
      </c>
      <c r="H231" s="66"/>
      <c r="I231" s="67">
        <v>240</v>
      </c>
      <c r="J231" s="67">
        <f t="shared" ca="1" si="40"/>
        <v>5009.0322580645161</v>
      </c>
      <c r="K231" s="96">
        <v>320</v>
      </c>
      <c r="L231" s="68">
        <f t="shared" ca="1" si="41"/>
        <v>-4689.0322580645161</v>
      </c>
      <c r="M231" s="68">
        <f t="shared" ca="1" si="42"/>
        <v>6.3884595569294174</v>
      </c>
      <c r="N231" s="99">
        <v>280</v>
      </c>
      <c r="O231" s="97" t="str">
        <f t="shared" ca="1" si="43"/>
        <v>Nov</v>
      </c>
      <c r="P231" s="96">
        <v>280</v>
      </c>
      <c r="Q231" s="99">
        <f t="shared" si="44"/>
        <v>40</v>
      </c>
      <c r="R231" s="97">
        <f t="shared" ca="1" si="45"/>
        <v>0.14285714285714279</v>
      </c>
      <c r="S231" s="99" t="str">
        <f t="shared" ca="1" si="46"/>
        <v>GROWTH</v>
      </c>
      <c r="T231" s="100">
        <v>360</v>
      </c>
      <c r="U231" s="100" t="str">
        <f t="shared" ca="1" si="47"/>
        <v>Dec</v>
      </c>
      <c r="V231" s="96">
        <v>360</v>
      </c>
      <c r="W231" s="103">
        <f t="shared" si="48"/>
        <v>-40</v>
      </c>
      <c r="X231" s="102">
        <f t="shared" ca="1" si="49"/>
        <v>-0.11111111111111116</v>
      </c>
      <c r="Y231" s="103" t="str">
        <f t="shared" ca="1" si="50"/>
        <v>DEGROWTH</v>
      </c>
      <c r="Z231" s="24">
        <v>0</v>
      </c>
      <c r="AA231" s="24">
        <f t="shared" si="51"/>
        <v>0</v>
      </c>
      <c r="AB231" s="3">
        <v>1000000088</v>
      </c>
      <c r="AC231" s="3"/>
    </row>
    <row r="232" spans="1:29" ht="14.25" hidden="1" customHeight="1">
      <c r="A232" s="23" t="s">
        <v>133</v>
      </c>
      <c r="B232" s="64" t="s">
        <v>141</v>
      </c>
      <c r="C232" s="64" t="s">
        <v>967</v>
      </c>
      <c r="D232" s="64">
        <v>1000002392</v>
      </c>
      <c r="E232" s="65" t="s">
        <v>968</v>
      </c>
      <c r="F232" s="66">
        <v>44539</v>
      </c>
      <c r="G232" s="66" t="str">
        <f t="shared" si="39"/>
        <v>Targeted Dealer</v>
      </c>
      <c r="H232" s="66"/>
      <c r="I232" s="67">
        <v>120</v>
      </c>
      <c r="J232" s="67">
        <f t="shared" ca="1" si="40"/>
        <v>2504.516129032258</v>
      </c>
      <c r="K232" s="96">
        <v>120</v>
      </c>
      <c r="L232" s="68">
        <f t="shared" ca="1" si="41"/>
        <v>-2384.516129032258</v>
      </c>
      <c r="M232" s="68">
        <f t="shared" ca="1" si="42"/>
        <v>4.7913446676970635</v>
      </c>
      <c r="N232" s="99">
        <v>120</v>
      </c>
      <c r="O232" s="97" t="str">
        <f t="shared" ca="1" si="43"/>
        <v>Nov</v>
      </c>
      <c r="P232" s="96">
        <v>120</v>
      </c>
      <c r="Q232" s="99">
        <f t="shared" si="44"/>
        <v>0</v>
      </c>
      <c r="R232" s="97">
        <f t="shared" ca="1" si="45"/>
        <v>0</v>
      </c>
      <c r="S232" s="99" t="str">
        <f t="shared" ca="1" si="46"/>
        <v>GROWTH</v>
      </c>
      <c r="T232" s="100">
        <v>0</v>
      </c>
      <c r="U232" s="100" t="str">
        <f t="shared" ca="1" si="47"/>
        <v>Dec</v>
      </c>
      <c r="V232" s="96">
        <v>0</v>
      </c>
      <c r="W232" s="103">
        <f t="shared" si="48"/>
        <v>120</v>
      </c>
      <c r="X232" s="102">
        <f t="shared" ca="1" si="49"/>
        <v>0</v>
      </c>
      <c r="Y232" s="103" t="b">
        <f t="shared" si="50"/>
        <v>0</v>
      </c>
      <c r="Z232" s="24">
        <v>0</v>
      </c>
      <c r="AA232" s="24">
        <f t="shared" si="51"/>
        <v>0</v>
      </c>
      <c r="AB232" s="3">
        <v>1000002392</v>
      </c>
      <c r="AC232" s="3"/>
    </row>
    <row r="233" spans="1:29" ht="14.25" hidden="1" customHeight="1">
      <c r="A233" s="23" t="s">
        <v>133</v>
      </c>
      <c r="B233" s="64" t="s">
        <v>141</v>
      </c>
      <c r="C233" s="64" t="s">
        <v>182</v>
      </c>
      <c r="D233" s="64">
        <v>1000002816</v>
      </c>
      <c r="E233" s="65" t="s">
        <v>183</v>
      </c>
      <c r="F233" s="66">
        <v>44727</v>
      </c>
      <c r="G233" s="66" t="str">
        <f t="shared" si="39"/>
        <v>Targeted Dealer</v>
      </c>
      <c r="H233" s="66"/>
      <c r="I233" s="67">
        <v>80</v>
      </c>
      <c r="J233" s="67">
        <f t="shared" ca="1" si="40"/>
        <v>1669.6774193548388</v>
      </c>
      <c r="K233" s="96">
        <v>40</v>
      </c>
      <c r="L233" s="68">
        <f t="shared" ca="1" si="41"/>
        <v>-1629.6774193548388</v>
      </c>
      <c r="M233" s="68">
        <f t="shared" ca="1" si="42"/>
        <v>2.3956723338485313</v>
      </c>
      <c r="N233" s="99">
        <v>80</v>
      </c>
      <c r="O233" s="97" t="str">
        <f t="shared" ca="1" si="43"/>
        <v>Nov</v>
      </c>
      <c r="P233" s="96">
        <v>80</v>
      </c>
      <c r="Q233" s="99">
        <f t="shared" si="44"/>
        <v>-40</v>
      </c>
      <c r="R233" s="97">
        <f t="shared" ca="1" si="45"/>
        <v>-0.5</v>
      </c>
      <c r="S233" s="99" t="str">
        <f t="shared" ca="1" si="46"/>
        <v>DEGROWTH</v>
      </c>
      <c r="T233" s="100">
        <v>70</v>
      </c>
      <c r="U233" s="100" t="str">
        <f t="shared" ca="1" si="47"/>
        <v>Dec</v>
      </c>
      <c r="V233" s="96">
        <v>70</v>
      </c>
      <c r="W233" s="103">
        <f t="shared" si="48"/>
        <v>-30</v>
      </c>
      <c r="X233" s="102">
        <f t="shared" ca="1" si="49"/>
        <v>-0.4285714285714286</v>
      </c>
      <c r="Y233" s="103" t="str">
        <f t="shared" ca="1" si="50"/>
        <v>DEGROWTH</v>
      </c>
      <c r="Z233" s="24">
        <v>0</v>
      </c>
      <c r="AA233" s="24">
        <f t="shared" si="51"/>
        <v>0</v>
      </c>
      <c r="AB233" s="3">
        <v>1000002816</v>
      </c>
      <c r="AC233" s="3"/>
    </row>
    <row r="234" spans="1:29" ht="14.25" hidden="1" customHeight="1">
      <c r="A234" s="23" t="s">
        <v>133</v>
      </c>
      <c r="B234" s="64" t="s">
        <v>141</v>
      </c>
      <c r="C234" s="64" t="s">
        <v>3732</v>
      </c>
      <c r="D234" s="64">
        <v>1000003127</v>
      </c>
      <c r="E234" s="65" t="s">
        <v>3733</v>
      </c>
      <c r="F234" s="66">
        <v>44908</v>
      </c>
      <c r="G234" s="66" t="str">
        <f t="shared" si="39"/>
        <v>Targeted Dealer</v>
      </c>
      <c r="H234" s="66"/>
      <c r="I234" s="67">
        <v>80</v>
      </c>
      <c r="J234" s="67">
        <f t="shared" ca="1" si="40"/>
        <v>1669.6774193548388</v>
      </c>
      <c r="K234" s="96">
        <v>127</v>
      </c>
      <c r="L234" s="68">
        <f t="shared" ca="1" si="41"/>
        <v>-1542.6774193548388</v>
      </c>
      <c r="M234" s="68">
        <f t="shared" ca="1" si="42"/>
        <v>7.606259659969087</v>
      </c>
      <c r="N234" s="99">
        <v>80</v>
      </c>
      <c r="O234" s="97" t="str">
        <f t="shared" ca="1" si="43"/>
        <v>Nov</v>
      </c>
      <c r="P234" s="96">
        <v>80</v>
      </c>
      <c r="Q234" s="99">
        <f t="shared" si="44"/>
        <v>47</v>
      </c>
      <c r="R234" s="97">
        <f t="shared" ca="1" si="45"/>
        <v>0.58749999999999991</v>
      </c>
      <c r="S234" s="99" t="str">
        <f t="shared" ca="1" si="46"/>
        <v>GROWTH</v>
      </c>
      <c r="T234" s="100">
        <v>0</v>
      </c>
      <c r="U234" s="100" t="str">
        <f t="shared" ca="1" si="47"/>
        <v>Dec</v>
      </c>
      <c r="V234" s="96">
        <v>0</v>
      </c>
      <c r="W234" s="103">
        <f t="shared" si="48"/>
        <v>127</v>
      </c>
      <c r="X234" s="102">
        <f t="shared" ca="1" si="49"/>
        <v>0</v>
      </c>
      <c r="Y234" s="103" t="b">
        <f t="shared" si="50"/>
        <v>0</v>
      </c>
      <c r="Z234" s="24">
        <v>0</v>
      </c>
      <c r="AA234" s="24">
        <f t="shared" si="51"/>
        <v>0</v>
      </c>
      <c r="AB234" s="3">
        <v>1000003127</v>
      </c>
      <c r="AC234" s="3"/>
    </row>
    <row r="235" spans="1:29" ht="14.25" hidden="1" customHeight="1">
      <c r="A235" s="23" t="s">
        <v>133</v>
      </c>
      <c r="B235" s="64" t="s">
        <v>141</v>
      </c>
      <c r="C235" s="64" t="s">
        <v>969</v>
      </c>
      <c r="D235" s="64">
        <v>1000003166</v>
      </c>
      <c r="E235" s="65" t="s">
        <v>970</v>
      </c>
      <c r="F235" s="66">
        <v>44916</v>
      </c>
      <c r="G235" s="66" t="str">
        <f t="shared" si="39"/>
        <v>Targeted Dealer</v>
      </c>
      <c r="H235" s="66"/>
      <c r="I235" s="67">
        <v>160</v>
      </c>
      <c r="J235" s="67">
        <f t="shared" ca="1" si="40"/>
        <v>3339.3548387096776</v>
      </c>
      <c r="K235" s="96">
        <v>160</v>
      </c>
      <c r="L235" s="68">
        <f t="shared" ca="1" si="41"/>
        <v>-3179.3548387096776</v>
      </c>
      <c r="M235" s="68">
        <f t="shared" ca="1" si="42"/>
        <v>4.7913446676970626</v>
      </c>
      <c r="N235" s="99">
        <v>200</v>
      </c>
      <c r="O235" s="97" t="str">
        <f t="shared" ca="1" si="43"/>
        <v>Nov</v>
      </c>
      <c r="P235" s="96">
        <v>200</v>
      </c>
      <c r="Q235" s="99">
        <f t="shared" si="44"/>
        <v>-40</v>
      </c>
      <c r="R235" s="97">
        <f t="shared" ca="1" si="45"/>
        <v>-0.19999999999999996</v>
      </c>
      <c r="S235" s="99" t="str">
        <f t="shared" ca="1" si="46"/>
        <v>DEGROWTH</v>
      </c>
      <c r="T235" s="100">
        <v>40</v>
      </c>
      <c r="U235" s="100" t="str">
        <f t="shared" ca="1" si="47"/>
        <v>Dec</v>
      </c>
      <c r="V235" s="96">
        <v>40</v>
      </c>
      <c r="W235" s="103">
        <f t="shared" si="48"/>
        <v>120</v>
      </c>
      <c r="X235" s="102">
        <f t="shared" ca="1" si="49"/>
        <v>3</v>
      </c>
      <c r="Y235" s="103" t="str">
        <f t="shared" ca="1" si="50"/>
        <v>GROWTH</v>
      </c>
      <c r="Z235" s="24">
        <v>0</v>
      </c>
      <c r="AA235" s="24">
        <f t="shared" si="51"/>
        <v>0</v>
      </c>
      <c r="AB235" s="3">
        <v>1000003166</v>
      </c>
      <c r="AC235" s="3"/>
    </row>
    <row r="236" spans="1:29" ht="14.25" hidden="1" customHeight="1">
      <c r="A236" s="23" t="s">
        <v>133</v>
      </c>
      <c r="B236" s="64" t="s">
        <v>141</v>
      </c>
      <c r="C236" s="64" t="s">
        <v>971</v>
      </c>
      <c r="D236" s="64">
        <v>1000003273</v>
      </c>
      <c r="E236" s="64" t="s">
        <v>972</v>
      </c>
      <c r="F236" s="66">
        <v>44949</v>
      </c>
      <c r="G236" s="66" t="str">
        <f t="shared" si="39"/>
        <v>Targeted Dealer</v>
      </c>
      <c r="H236" s="66"/>
      <c r="I236" s="67">
        <v>80</v>
      </c>
      <c r="J236" s="67">
        <f t="shared" ca="1" si="40"/>
        <v>1669.6774193548388</v>
      </c>
      <c r="K236" s="96">
        <v>160</v>
      </c>
      <c r="L236" s="68">
        <f t="shared" ca="1" si="41"/>
        <v>-1509.6774193548388</v>
      </c>
      <c r="M236" s="68">
        <f t="shared" ca="1" si="42"/>
        <v>9.5826893353941252</v>
      </c>
      <c r="N236" s="99">
        <v>150</v>
      </c>
      <c r="O236" s="97" t="str">
        <f t="shared" ca="1" si="43"/>
        <v>Nov</v>
      </c>
      <c r="P236" s="96">
        <v>150</v>
      </c>
      <c r="Q236" s="99">
        <f t="shared" si="44"/>
        <v>10</v>
      </c>
      <c r="R236" s="97">
        <f t="shared" ca="1" si="45"/>
        <v>6.6666666666666652E-2</v>
      </c>
      <c r="S236" s="99" t="str">
        <f t="shared" ca="1" si="46"/>
        <v>GROWTH</v>
      </c>
      <c r="T236" s="100">
        <v>40</v>
      </c>
      <c r="U236" s="100" t="str">
        <f t="shared" ca="1" si="47"/>
        <v>Dec</v>
      </c>
      <c r="V236" s="96">
        <v>40</v>
      </c>
      <c r="W236" s="103">
        <f t="shared" si="48"/>
        <v>120</v>
      </c>
      <c r="X236" s="102">
        <f t="shared" ca="1" si="49"/>
        <v>3</v>
      </c>
      <c r="Y236" s="103" t="str">
        <f t="shared" ca="1" si="50"/>
        <v>GROWTH</v>
      </c>
      <c r="Z236" s="24">
        <v>0</v>
      </c>
      <c r="AA236" s="24">
        <f t="shared" si="51"/>
        <v>0</v>
      </c>
      <c r="AB236" s="3">
        <v>1000003273</v>
      </c>
      <c r="AC236" s="3"/>
    </row>
    <row r="237" spans="1:29" ht="14.25" hidden="1" customHeight="1">
      <c r="A237" s="23" t="s">
        <v>133</v>
      </c>
      <c r="B237" s="64" t="s">
        <v>141</v>
      </c>
      <c r="C237" s="64" t="s">
        <v>973</v>
      </c>
      <c r="D237" s="64">
        <v>1000003424</v>
      </c>
      <c r="E237" s="64" t="s">
        <v>974</v>
      </c>
      <c r="F237" s="66">
        <v>44999</v>
      </c>
      <c r="G237" s="66" t="str">
        <f t="shared" si="39"/>
        <v>Targeted Dealer</v>
      </c>
      <c r="H237" s="66"/>
      <c r="I237" s="67">
        <v>80</v>
      </c>
      <c r="J237" s="67">
        <f t="shared" ca="1" si="40"/>
        <v>1669.6774193548388</v>
      </c>
      <c r="K237" s="96">
        <v>360</v>
      </c>
      <c r="L237" s="68">
        <f t="shared" ca="1" si="41"/>
        <v>-1309.6774193548388</v>
      </c>
      <c r="M237" s="68">
        <f t="shared" ca="1" si="42"/>
        <v>21.561051004636781</v>
      </c>
      <c r="N237" s="99">
        <v>120</v>
      </c>
      <c r="O237" s="97" t="str">
        <f t="shared" ca="1" si="43"/>
        <v>Nov</v>
      </c>
      <c r="P237" s="96">
        <v>120</v>
      </c>
      <c r="Q237" s="99">
        <f t="shared" si="44"/>
        <v>240</v>
      </c>
      <c r="R237" s="97">
        <f t="shared" ca="1" si="45"/>
        <v>2</v>
      </c>
      <c r="S237" s="99" t="str">
        <f t="shared" ca="1" si="46"/>
        <v>GROWTH</v>
      </c>
      <c r="T237" s="100">
        <v>200</v>
      </c>
      <c r="U237" s="100" t="str">
        <f t="shared" ca="1" si="47"/>
        <v>Dec</v>
      </c>
      <c r="V237" s="96">
        <v>200</v>
      </c>
      <c r="W237" s="103">
        <f t="shared" si="48"/>
        <v>160</v>
      </c>
      <c r="X237" s="102">
        <f t="shared" ca="1" si="49"/>
        <v>0.8</v>
      </c>
      <c r="Y237" s="103" t="str">
        <f t="shared" ca="1" si="50"/>
        <v>GROWTH</v>
      </c>
      <c r="Z237" s="24">
        <v>0</v>
      </c>
      <c r="AA237" s="24">
        <f t="shared" si="51"/>
        <v>0</v>
      </c>
      <c r="AB237" s="3">
        <v>1000003424</v>
      </c>
      <c r="AC237" s="3"/>
    </row>
    <row r="238" spans="1:29" ht="14.25" hidden="1" customHeight="1">
      <c r="A238" s="23" t="s">
        <v>133</v>
      </c>
      <c r="B238" s="64" t="s">
        <v>141</v>
      </c>
      <c r="C238" s="64" t="s">
        <v>975</v>
      </c>
      <c r="D238" s="64">
        <v>1000003452</v>
      </c>
      <c r="E238" s="64" t="s">
        <v>976</v>
      </c>
      <c r="F238" s="66">
        <v>45012</v>
      </c>
      <c r="G238" s="66" t="str">
        <f t="shared" si="39"/>
        <v>Targeted Dealer</v>
      </c>
      <c r="H238" s="66"/>
      <c r="I238" s="67">
        <v>300</v>
      </c>
      <c r="J238" s="67">
        <f t="shared" ca="1" si="40"/>
        <v>6261.2903225806449</v>
      </c>
      <c r="K238" s="96">
        <v>375</v>
      </c>
      <c r="L238" s="68">
        <f t="shared" ca="1" si="41"/>
        <v>-5886.2903225806449</v>
      </c>
      <c r="M238" s="68">
        <f t="shared" ca="1" si="42"/>
        <v>5.9891808346213296</v>
      </c>
      <c r="N238" s="99">
        <v>557</v>
      </c>
      <c r="O238" s="97" t="str">
        <f t="shared" ca="1" si="43"/>
        <v>Nov</v>
      </c>
      <c r="P238" s="96">
        <v>557</v>
      </c>
      <c r="Q238" s="99">
        <f t="shared" si="44"/>
        <v>-182</v>
      </c>
      <c r="R238" s="97">
        <f t="shared" ca="1" si="45"/>
        <v>-0.32675044883303406</v>
      </c>
      <c r="S238" s="99" t="str">
        <f t="shared" ca="1" si="46"/>
        <v>DEGROWTH</v>
      </c>
      <c r="T238" s="100">
        <v>245</v>
      </c>
      <c r="U238" s="100" t="str">
        <f t="shared" ca="1" si="47"/>
        <v>Dec</v>
      </c>
      <c r="V238" s="96">
        <v>245</v>
      </c>
      <c r="W238" s="103">
        <f t="shared" si="48"/>
        <v>130</v>
      </c>
      <c r="X238" s="102">
        <f t="shared" ca="1" si="49"/>
        <v>0.53061224489795911</v>
      </c>
      <c r="Y238" s="103" t="str">
        <f t="shared" ca="1" si="50"/>
        <v>GROWTH</v>
      </c>
      <c r="Z238" s="24">
        <v>0</v>
      </c>
      <c r="AA238" s="24">
        <f t="shared" si="51"/>
        <v>0</v>
      </c>
      <c r="AB238" s="3">
        <v>1000003452</v>
      </c>
      <c r="AC238" s="3"/>
    </row>
    <row r="239" spans="1:29" ht="14.25" hidden="1" customHeight="1">
      <c r="A239" s="23" t="s">
        <v>133</v>
      </c>
      <c r="B239" s="64" t="s">
        <v>141</v>
      </c>
      <c r="C239" s="64" t="s">
        <v>184</v>
      </c>
      <c r="D239" s="64">
        <v>1000003533</v>
      </c>
      <c r="E239" s="64" t="s">
        <v>185</v>
      </c>
      <c r="F239" s="66">
        <v>45064</v>
      </c>
      <c r="G239" s="66" t="str">
        <f t="shared" si="39"/>
        <v>Targeted Dealer</v>
      </c>
      <c r="H239" s="66"/>
      <c r="I239" s="67">
        <v>80</v>
      </c>
      <c r="J239" s="67">
        <f t="shared" ca="1" si="40"/>
        <v>1669.6774193548388</v>
      </c>
      <c r="K239" s="96">
        <v>120</v>
      </c>
      <c r="L239" s="68">
        <f t="shared" ca="1" si="41"/>
        <v>-1549.6774193548388</v>
      </c>
      <c r="M239" s="68">
        <f t="shared" ca="1" si="42"/>
        <v>7.1870170015455939</v>
      </c>
      <c r="N239" s="99">
        <v>40</v>
      </c>
      <c r="O239" s="97" t="str">
        <f t="shared" ca="1" si="43"/>
        <v>Nov</v>
      </c>
      <c r="P239" s="96">
        <v>40</v>
      </c>
      <c r="Q239" s="99">
        <f t="shared" si="44"/>
        <v>80</v>
      </c>
      <c r="R239" s="97">
        <f t="shared" ca="1" si="45"/>
        <v>2</v>
      </c>
      <c r="S239" s="99" t="str">
        <f t="shared" ca="1" si="46"/>
        <v>GROWTH</v>
      </c>
      <c r="T239" s="100">
        <v>80</v>
      </c>
      <c r="U239" s="100" t="str">
        <f t="shared" ca="1" si="47"/>
        <v>Dec</v>
      </c>
      <c r="V239" s="96">
        <v>80</v>
      </c>
      <c r="W239" s="103">
        <f t="shared" si="48"/>
        <v>40</v>
      </c>
      <c r="X239" s="102">
        <f t="shared" ca="1" si="49"/>
        <v>0.5</v>
      </c>
      <c r="Y239" s="103" t="str">
        <f t="shared" ca="1" si="50"/>
        <v>GROWTH</v>
      </c>
      <c r="Z239" s="24">
        <v>0</v>
      </c>
      <c r="AA239" s="24">
        <f t="shared" si="51"/>
        <v>0</v>
      </c>
      <c r="AB239" s="3">
        <v>1000003533</v>
      </c>
      <c r="AC239" s="3"/>
    </row>
    <row r="240" spans="1:29" ht="14.25" hidden="1" customHeight="1">
      <c r="A240" s="23" t="s">
        <v>133</v>
      </c>
      <c r="B240" s="64" t="s">
        <v>141</v>
      </c>
      <c r="C240" s="64" t="s">
        <v>977</v>
      </c>
      <c r="D240" s="64">
        <v>1000003653</v>
      </c>
      <c r="E240" s="64" t="s">
        <v>187</v>
      </c>
      <c r="F240" s="66">
        <v>45134</v>
      </c>
      <c r="G240" s="66" t="str">
        <f t="shared" si="39"/>
        <v>Targeted Dealer</v>
      </c>
      <c r="H240" s="66"/>
      <c r="I240" s="67">
        <v>30</v>
      </c>
      <c r="J240" s="67">
        <f t="shared" ca="1" si="40"/>
        <v>626.12903225806451</v>
      </c>
      <c r="K240" s="96">
        <v>25</v>
      </c>
      <c r="L240" s="68">
        <f t="shared" ca="1" si="41"/>
        <v>-601.12903225806451</v>
      </c>
      <c r="M240" s="68">
        <f t="shared" ca="1" si="42"/>
        <v>3.9927872230808861</v>
      </c>
      <c r="N240" s="99">
        <v>45</v>
      </c>
      <c r="O240" s="97" t="str">
        <f t="shared" ca="1" si="43"/>
        <v>Nov</v>
      </c>
      <c r="P240" s="96">
        <v>45</v>
      </c>
      <c r="Q240" s="99">
        <f t="shared" si="44"/>
        <v>-20</v>
      </c>
      <c r="R240" s="97">
        <f t="shared" ca="1" si="45"/>
        <v>-0.44444444444444442</v>
      </c>
      <c r="S240" s="99" t="str">
        <f t="shared" ca="1" si="46"/>
        <v>DEGROWTH</v>
      </c>
      <c r="T240" s="100">
        <v>75</v>
      </c>
      <c r="U240" s="100" t="str">
        <f t="shared" ca="1" si="47"/>
        <v>Dec</v>
      </c>
      <c r="V240" s="96">
        <v>75</v>
      </c>
      <c r="W240" s="103">
        <f t="shared" si="48"/>
        <v>-50</v>
      </c>
      <c r="X240" s="102">
        <f t="shared" ca="1" si="49"/>
        <v>-0.66666666666666674</v>
      </c>
      <c r="Y240" s="103" t="str">
        <f t="shared" ca="1" si="50"/>
        <v>DEGROWTH</v>
      </c>
      <c r="Z240" s="24">
        <v>0</v>
      </c>
      <c r="AA240" s="24">
        <f t="shared" si="51"/>
        <v>0</v>
      </c>
      <c r="AB240" s="3">
        <v>1000003653</v>
      </c>
      <c r="AC240" s="3"/>
    </row>
    <row r="241" spans="1:29" ht="14.25" hidden="1" customHeight="1">
      <c r="A241" s="23" t="s">
        <v>133</v>
      </c>
      <c r="B241" s="64" t="s">
        <v>141</v>
      </c>
      <c r="C241" s="64" t="s">
        <v>978</v>
      </c>
      <c r="D241" s="64">
        <v>1000003727</v>
      </c>
      <c r="E241" s="64" t="s">
        <v>979</v>
      </c>
      <c r="F241" s="66">
        <v>45215</v>
      </c>
      <c r="G241" s="66" t="str">
        <f t="shared" si="39"/>
        <v>Targeted Dealer</v>
      </c>
      <c r="H241" s="66"/>
      <c r="I241" s="67">
        <v>120</v>
      </c>
      <c r="J241" s="67">
        <f t="shared" ca="1" si="40"/>
        <v>2504.516129032258</v>
      </c>
      <c r="K241" s="96">
        <v>120</v>
      </c>
      <c r="L241" s="68">
        <f t="shared" ca="1" si="41"/>
        <v>-2384.516129032258</v>
      </c>
      <c r="M241" s="68">
        <f t="shared" ca="1" si="42"/>
        <v>4.7913446676970635</v>
      </c>
      <c r="N241" s="99">
        <v>120</v>
      </c>
      <c r="O241" s="97" t="str">
        <f t="shared" ca="1" si="43"/>
        <v>Nov</v>
      </c>
      <c r="P241" s="96">
        <v>120</v>
      </c>
      <c r="Q241" s="99">
        <f t="shared" si="44"/>
        <v>0</v>
      </c>
      <c r="R241" s="97">
        <f t="shared" ca="1" si="45"/>
        <v>0</v>
      </c>
      <c r="S241" s="99" t="str">
        <f t="shared" ca="1" si="46"/>
        <v>GROWTH</v>
      </c>
      <c r="T241" s="100">
        <v>0</v>
      </c>
      <c r="U241" s="100" t="str">
        <f t="shared" ca="1" si="47"/>
        <v>Dec</v>
      </c>
      <c r="V241" s="96">
        <v>0</v>
      </c>
      <c r="W241" s="103">
        <f t="shared" si="48"/>
        <v>120</v>
      </c>
      <c r="X241" s="102">
        <f t="shared" ca="1" si="49"/>
        <v>0</v>
      </c>
      <c r="Y241" s="103" t="b">
        <f t="shared" si="50"/>
        <v>0</v>
      </c>
      <c r="Z241" s="24">
        <v>0</v>
      </c>
      <c r="AA241" s="24">
        <f t="shared" si="51"/>
        <v>0</v>
      </c>
      <c r="AB241" s="3">
        <v>1000003727</v>
      </c>
      <c r="AC241" s="3"/>
    </row>
    <row r="242" spans="1:29" ht="14.25" hidden="1" customHeight="1">
      <c r="A242" s="23" t="s">
        <v>133</v>
      </c>
      <c r="B242" s="64" t="s">
        <v>141</v>
      </c>
      <c r="C242" s="64" t="s">
        <v>980</v>
      </c>
      <c r="D242" s="64">
        <v>1000003782</v>
      </c>
      <c r="E242" s="64" t="s">
        <v>981</v>
      </c>
      <c r="F242" s="66">
        <v>45271</v>
      </c>
      <c r="G242" s="66" t="str">
        <f t="shared" si="39"/>
        <v>Targeted Dealer</v>
      </c>
      <c r="H242" s="66"/>
      <c r="I242" s="67">
        <v>25</v>
      </c>
      <c r="J242" s="67">
        <f t="shared" ca="1" si="40"/>
        <v>521.77419354838707</v>
      </c>
      <c r="K242" s="96">
        <v>42.5</v>
      </c>
      <c r="L242" s="68">
        <f t="shared" ca="1" si="41"/>
        <v>-479.27419354838707</v>
      </c>
      <c r="M242" s="68">
        <f t="shared" ca="1" si="42"/>
        <v>8.145285935085008</v>
      </c>
      <c r="N242" s="99">
        <v>40</v>
      </c>
      <c r="O242" s="97" t="str">
        <f t="shared" ca="1" si="43"/>
        <v>Nov</v>
      </c>
      <c r="P242" s="96">
        <v>40</v>
      </c>
      <c r="Q242" s="99">
        <f t="shared" si="44"/>
        <v>2.5</v>
      </c>
      <c r="R242" s="97">
        <f t="shared" ca="1" si="45"/>
        <v>6.25E-2</v>
      </c>
      <c r="S242" s="99" t="str">
        <f t="shared" ca="1" si="46"/>
        <v>GROWTH</v>
      </c>
      <c r="T242" s="100">
        <v>0</v>
      </c>
      <c r="U242" s="100" t="str">
        <f t="shared" ca="1" si="47"/>
        <v>Dec</v>
      </c>
      <c r="V242" s="96">
        <v>0</v>
      </c>
      <c r="W242" s="103">
        <f t="shared" si="48"/>
        <v>42.5</v>
      </c>
      <c r="X242" s="102">
        <f t="shared" ca="1" si="49"/>
        <v>0</v>
      </c>
      <c r="Y242" s="103" t="b">
        <f t="shared" si="50"/>
        <v>0</v>
      </c>
      <c r="Z242" s="24">
        <v>0</v>
      </c>
      <c r="AA242" s="24">
        <f t="shared" si="51"/>
        <v>0</v>
      </c>
      <c r="AB242" s="3">
        <v>1000003782</v>
      </c>
      <c r="AC242" s="3"/>
    </row>
    <row r="243" spans="1:29" ht="14.25" hidden="1" customHeight="1">
      <c r="A243" s="23" t="s">
        <v>133</v>
      </c>
      <c r="B243" s="64" t="s">
        <v>141</v>
      </c>
      <c r="C243" s="64" t="s">
        <v>982</v>
      </c>
      <c r="D243" s="64">
        <v>1000003816</v>
      </c>
      <c r="E243" s="64" t="s">
        <v>983</v>
      </c>
      <c r="F243" s="141">
        <v>45301</v>
      </c>
      <c r="G243" s="66" t="str">
        <f t="shared" si="39"/>
        <v>Targeted Dealer</v>
      </c>
      <c r="H243" s="66"/>
      <c r="I243" s="67">
        <v>30</v>
      </c>
      <c r="J243" s="67">
        <f t="shared" ca="1" si="40"/>
        <v>626.12903225806451</v>
      </c>
      <c r="K243" s="96">
        <v>30</v>
      </c>
      <c r="L243" s="68">
        <f t="shared" ca="1" si="41"/>
        <v>-596.12903225806451</v>
      </c>
      <c r="M243" s="68">
        <f t="shared" ca="1" si="42"/>
        <v>4.7913446676970635</v>
      </c>
      <c r="N243" s="99">
        <v>30</v>
      </c>
      <c r="O243" s="97" t="str">
        <f t="shared" ca="1" si="43"/>
        <v>Nov</v>
      </c>
      <c r="P243" s="96">
        <v>30</v>
      </c>
      <c r="Q243" s="99">
        <f t="shared" si="44"/>
        <v>0</v>
      </c>
      <c r="R243" s="97">
        <f t="shared" ca="1" si="45"/>
        <v>0</v>
      </c>
      <c r="S243" s="99" t="str">
        <f t="shared" ca="1" si="46"/>
        <v>GROWTH</v>
      </c>
      <c r="T243" s="100">
        <v>0</v>
      </c>
      <c r="U243" s="100" t="str">
        <f t="shared" ca="1" si="47"/>
        <v>Dec</v>
      </c>
      <c r="V243" s="96">
        <v>0</v>
      </c>
      <c r="W243" s="103">
        <f t="shared" si="48"/>
        <v>30</v>
      </c>
      <c r="X243" s="102">
        <f t="shared" ca="1" si="49"/>
        <v>0</v>
      </c>
      <c r="Y243" s="103" t="b">
        <f t="shared" si="50"/>
        <v>0</v>
      </c>
      <c r="Z243" s="24">
        <v>0</v>
      </c>
      <c r="AA243" s="24">
        <f t="shared" si="51"/>
        <v>0</v>
      </c>
      <c r="AB243" s="3">
        <v>1000003816</v>
      </c>
      <c r="AC243" s="3"/>
    </row>
    <row r="244" spans="1:29" ht="14.25" hidden="1" customHeight="1">
      <c r="A244" s="24" t="s">
        <v>133</v>
      </c>
      <c r="B244" s="125" t="s">
        <v>141</v>
      </c>
      <c r="C244" s="125" t="s">
        <v>4382</v>
      </c>
      <c r="D244" s="125">
        <v>1000003887</v>
      </c>
      <c r="E244" s="125" t="s">
        <v>4383</v>
      </c>
      <c r="F244" s="66">
        <v>45364</v>
      </c>
      <c r="G244" s="66" t="str">
        <f t="shared" si="39"/>
        <v>Targeted Dealer</v>
      </c>
      <c r="H244" s="66"/>
      <c r="I244" s="67">
        <v>80</v>
      </c>
      <c r="J244" s="67">
        <f t="shared" ca="1" si="40"/>
        <v>1669.6774193548388</v>
      </c>
      <c r="K244" s="96">
        <v>0</v>
      </c>
      <c r="L244" s="68">
        <f t="shared" ca="1" si="41"/>
        <v>-1669.6774193548388</v>
      </c>
      <c r="M244" s="68">
        <f t="shared" ca="1" si="42"/>
        <v>0</v>
      </c>
      <c r="N244" s="99">
        <v>0</v>
      </c>
      <c r="O244" s="97" t="str">
        <f t="shared" ca="1" si="43"/>
        <v>Nov</v>
      </c>
      <c r="P244" s="96">
        <v>0</v>
      </c>
      <c r="Q244" s="99">
        <f t="shared" si="44"/>
        <v>0</v>
      </c>
      <c r="R244" s="97">
        <f t="shared" ca="1" si="45"/>
        <v>0</v>
      </c>
      <c r="S244" s="99" t="b">
        <f t="shared" si="46"/>
        <v>0</v>
      </c>
      <c r="T244" s="100">
        <v>0</v>
      </c>
      <c r="U244" s="100" t="str">
        <f t="shared" ca="1" si="47"/>
        <v>Dec</v>
      </c>
      <c r="V244" s="96">
        <v>0</v>
      </c>
      <c r="W244" s="103">
        <f t="shared" si="48"/>
        <v>0</v>
      </c>
      <c r="X244" s="102">
        <f t="shared" ca="1" si="49"/>
        <v>0</v>
      </c>
      <c r="Y244" s="103" t="b">
        <f t="shared" si="50"/>
        <v>0</v>
      </c>
      <c r="Z244" s="24">
        <v>1</v>
      </c>
      <c r="AA244" s="24">
        <f t="shared" si="51"/>
        <v>0</v>
      </c>
      <c r="AB244" s="3">
        <v>1000003887</v>
      </c>
      <c r="AC244" s="3"/>
    </row>
    <row r="245" spans="1:29" ht="14.25" hidden="1" customHeight="1">
      <c r="A245" s="24" t="s">
        <v>133</v>
      </c>
      <c r="B245" s="125" t="s">
        <v>141</v>
      </c>
      <c r="C245" s="125" t="s">
        <v>3977</v>
      </c>
      <c r="D245" s="125">
        <v>1000003933</v>
      </c>
      <c r="E245" s="125" t="s">
        <v>3978</v>
      </c>
      <c r="F245" s="66">
        <v>45412</v>
      </c>
      <c r="G245" s="66" t="str">
        <f t="shared" si="39"/>
        <v>Targeted Dealer</v>
      </c>
      <c r="H245" s="66"/>
      <c r="I245" s="67">
        <v>80</v>
      </c>
      <c r="J245" s="67">
        <f t="shared" ca="1" si="40"/>
        <v>1669.6774193548388</v>
      </c>
      <c r="K245" s="96">
        <v>0</v>
      </c>
      <c r="L245" s="68">
        <f t="shared" ca="1" si="41"/>
        <v>-1669.6774193548388</v>
      </c>
      <c r="M245" s="68">
        <f t="shared" ca="1" si="42"/>
        <v>0</v>
      </c>
      <c r="N245" s="99">
        <v>0</v>
      </c>
      <c r="O245" s="97" t="str">
        <f t="shared" ca="1" si="43"/>
        <v>Nov</v>
      </c>
      <c r="P245" s="96">
        <v>0</v>
      </c>
      <c r="Q245" s="99">
        <f t="shared" si="44"/>
        <v>0</v>
      </c>
      <c r="R245" s="97">
        <f t="shared" ca="1" si="45"/>
        <v>0</v>
      </c>
      <c r="S245" s="99" t="b">
        <f t="shared" si="46"/>
        <v>0</v>
      </c>
      <c r="T245" s="100">
        <v>0</v>
      </c>
      <c r="U245" s="100" t="str">
        <f t="shared" ca="1" si="47"/>
        <v>Dec</v>
      </c>
      <c r="V245" s="96">
        <v>0</v>
      </c>
      <c r="W245" s="103">
        <f t="shared" si="48"/>
        <v>0</v>
      </c>
      <c r="X245" s="102">
        <f t="shared" ca="1" si="49"/>
        <v>0</v>
      </c>
      <c r="Y245" s="103" t="b">
        <f t="shared" si="50"/>
        <v>0</v>
      </c>
      <c r="Z245" s="24">
        <v>1</v>
      </c>
      <c r="AA245" s="24">
        <f t="shared" si="51"/>
        <v>0</v>
      </c>
      <c r="AB245" s="3">
        <v>1000003933</v>
      </c>
      <c r="AC245" s="3"/>
    </row>
    <row r="246" spans="1:29" ht="14.25" hidden="1" customHeight="1">
      <c r="A246" s="24" t="s">
        <v>133</v>
      </c>
      <c r="B246" s="125" t="s">
        <v>141</v>
      </c>
      <c r="C246" s="125" t="s">
        <v>984</v>
      </c>
      <c r="D246" s="125">
        <v>1000004010</v>
      </c>
      <c r="E246" s="125" t="s">
        <v>985</v>
      </c>
      <c r="F246" s="66">
        <v>45458</v>
      </c>
      <c r="G246" s="66" t="str">
        <f t="shared" si="39"/>
        <v>Targeted Dealer</v>
      </c>
      <c r="H246" s="66" t="s">
        <v>627</v>
      </c>
      <c r="I246" s="67">
        <v>160</v>
      </c>
      <c r="J246" s="67">
        <f t="shared" ca="1" si="40"/>
        <v>3339.3548387096776</v>
      </c>
      <c r="K246" s="96">
        <v>240</v>
      </c>
      <c r="L246" s="68">
        <f t="shared" ca="1" si="41"/>
        <v>-3099.3548387096776</v>
      </c>
      <c r="M246" s="68">
        <f t="shared" ca="1" si="42"/>
        <v>7.1870170015455939</v>
      </c>
      <c r="N246" s="99">
        <v>300</v>
      </c>
      <c r="O246" s="97" t="str">
        <f t="shared" ca="1" si="43"/>
        <v>Nov</v>
      </c>
      <c r="P246" s="96">
        <v>300</v>
      </c>
      <c r="Q246" s="99">
        <f t="shared" si="44"/>
        <v>-60</v>
      </c>
      <c r="R246" s="97">
        <f t="shared" ca="1" si="45"/>
        <v>-0.19999999999999996</v>
      </c>
      <c r="S246" s="99" t="str">
        <f t="shared" ca="1" si="46"/>
        <v>DEGROWTH</v>
      </c>
      <c r="T246" s="100">
        <v>0</v>
      </c>
      <c r="U246" s="100" t="str">
        <f t="shared" ca="1" si="47"/>
        <v>Dec</v>
      </c>
      <c r="V246" s="96">
        <v>0</v>
      </c>
      <c r="W246" s="103">
        <f t="shared" si="48"/>
        <v>240</v>
      </c>
      <c r="X246" s="102">
        <f t="shared" ca="1" si="49"/>
        <v>0</v>
      </c>
      <c r="Y246" s="103" t="b">
        <f t="shared" si="50"/>
        <v>0</v>
      </c>
      <c r="Z246" s="24">
        <v>0</v>
      </c>
      <c r="AA246" s="24">
        <f t="shared" si="51"/>
        <v>1</v>
      </c>
      <c r="AB246" s="3">
        <v>1000004010</v>
      </c>
      <c r="AC246" s="3"/>
    </row>
    <row r="247" spans="1:29" ht="14.25" hidden="1" customHeight="1">
      <c r="A247" s="24" t="s">
        <v>133</v>
      </c>
      <c r="B247" s="125" t="s">
        <v>141</v>
      </c>
      <c r="C247" s="125" t="s">
        <v>986</v>
      </c>
      <c r="D247" s="125">
        <v>1000004084</v>
      </c>
      <c r="E247" s="125" t="s">
        <v>987</v>
      </c>
      <c r="F247" s="66">
        <v>45518</v>
      </c>
      <c r="G247" s="66" t="str">
        <f t="shared" si="39"/>
        <v>Targeted Dealer</v>
      </c>
      <c r="H247" s="66" t="s">
        <v>627</v>
      </c>
      <c r="I247" s="67">
        <v>200</v>
      </c>
      <c r="J247" s="67">
        <f t="shared" ca="1" si="40"/>
        <v>4174.1935483870966</v>
      </c>
      <c r="K247" s="96">
        <v>360</v>
      </c>
      <c r="L247" s="68">
        <f t="shared" ca="1" si="41"/>
        <v>-3814.1935483870966</v>
      </c>
      <c r="M247" s="68">
        <f t="shared" ca="1" si="42"/>
        <v>8.6244204018547137</v>
      </c>
      <c r="N247" s="99">
        <v>311</v>
      </c>
      <c r="O247" s="97" t="str">
        <f t="shared" ca="1" si="43"/>
        <v>Nov</v>
      </c>
      <c r="P247" s="96">
        <v>311</v>
      </c>
      <c r="Q247" s="99">
        <f t="shared" si="44"/>
        <v>49</v>
      </c>
      <c r="R247" s="97">
        <f t="shared" ca="1" si="45"/>
        <v>0.157556270096463</v>
      </c>
      <c r="S247" s="99" t="str">
        <f t="shared" ca="1" si="46"/>
        <v>GROWTH</v>
      </c>
      <c r="T247" s="100">
        <v>0</v>
      </c>
      <c r="U247" s="100" t="str">
        <f t="shared" ca="1" si="47"/>
        <v>Dec</v>
      </c>
      <c r="V247" s="96">
        <v>0</v>
      </c>
      <c r="W247" s="103">
        <f t="shared" si="48"/>
        <v>360</v>
      </c>
      <c r="X247" s="102">
        <f t="shared" ca="1" si="49"/>
        <v>0</v>
      </c>
      <c r="Y247" s="103" t="b">
        <f t="shared" si="50"/>
        <v>0</v>
      </c>
      <c r="Z247" s="24">
        <v>0</v>
      </c>
      <c r="AA247" s="24">
        <f t="shared" si="51"/>
        <v>1</v>
      </c>
      <c r="AB247" s="3">
        <v>1000004084</v>
      </c>
      <c r="AC247" s="3"/>
    </row>
    <row r="248" spans="1:29" ht="14.25" hidden="1" customHeight="1">
      <c r="A248" s="23" t="s">
        <v>133</v>
      </c>
      <c r="B248" s="64" t="s">
        <v>142</v>
      </c>
      <c r="C248" s="64" t="s">
        <v>988</v>
      </c>
      <c r="D248" s="64">
        <v>1000000103</v>
      </c>
      <c r="E248" s="65" t="s">
        <v>989</v>
      </c>
      <c r="F248" s="66">
        <v>41870</v>
      </c>
      <c r="G248" s="66" t="str">
        <f t="shared" si="39"/>
        <v>Targeted Dealer</v>
      </c>
      <c r="H248" s="66"/>
      <c r="I248" s="67">
        <v>147</v>
      </c>
      <c r="J248" s="67">
        <f t="shared" ca="1" si="40"/>
        <v>3068.0322580645161</v>
      </c>
      <c r="K248" s="96">
        <v>174</v>
      </c>
      <c r="L248" s="68">
        <f t="shared" ca="1" si="41"/>
        <v>-2894.0322580645161</v>
      </c>
      <c r="M248" s="68">
        <f t="shared" ca="1" si="42"/>
        <v>5.671387565845504</v>
      </c>
      <c r="N248" s="99">
        <v>185</v>
      </c>
      <c r="O248" s="97" t="str">
        <f t="shared" ca="1" si="43"/>
        <v>Nov</v>
      </c>
      <c r="P248" s="96">
        <v>185</v>
      </c>
      <c r="Q248" s="99">
        <f t="shared" si="44"/>
        <v>-11</v>
      </c>
      <c r="R248" s="97">
        <f t="shared" ca="1" si="45"/>
        <v>-5.9459459459459407E-2</v>
      </c>
      <c r="S248" s="99" t="str">
        <f t="shared" ca="1" si="46"/>
        <v>DEGROWTH</v>
      </c>
      <c r="T248" s="100">
        <v>204</v>
      </c>
      <c r="U248" s="100" t="str">
        <f t="shared" ca="1" si="47"/>
        <v>Dec</v>
      </c>
      <c r="V248" s="96">
        <v>204</v>
      </c>
      <c r="W248" s="103">
        <f t="shared" si="48"/>
        <v>-30</v>
      </c>
      <c r="X248" s="102">
        <f t="shared" ca="1" si="49"/>
        <v>-0.1470588235294118</v>
      </c>
      <c r="Y248" s="103" t="str">
        <f t="shared" ca="1" si="50"/>
        <v>DEGROWTH</v>
      </c>
      <c r="Z248" s="24">
        <v>0</v>
      </c>
      <c r="AA248" s="24">
        <f t="shared" si="51"/>
        <v>0</v>
      </c>
      <c r="AB248" s="3">
        <v>1000000103</v>
      </c>
      <c r="AC248" s="3"/>
    </row>
    <row r="249" spans="1:29" ht="14.25" hidden="1" customHeight="1">
      <c r="A249" s="24" t="s">
        <v>133</v>
      </c>
      <c r="B249" s="125" t="s">
        <v>142</v>
      </c>
      <c r="C249" s="125" t="s">
        <v>3439</v>
      </c>
      <c r="D249" s="125">
        <v>1000000098</v>
      </c>
      <c r="E249" s="125" t="s">
        <v>4154</v>
      </c>
      <c r="F249" s="66">
        <v>41871</v>
      </c>
      <c r="G249" s="66" t="str">
        <f t="shared" si="39"/>
        <v>Targeted Dealer</v>
      </c>
      <c r="H249" s="24"/>
      <c r="I249" s="67">
        <v>24</v>
      </c>
      <c r="J249" s="67">
        <f t="shared" ca="1" si="40"/>
        <v>500.90322580645159</v>
      </c>
      <c r="K249" s="96">
        <v>0</v>
      </c>
      <c r="L249" s="68">
        <f t="shared" ca="1" si="41"/>
        <v>-500.90322580645159</v>
      </c>
      <c r="M249" s="68">
        <f t="shared" ca="1" si="42"/>
        <v>0</v>
      </c>
      <c r="N249" s="99">
        <v>15</v>
      </c>
      <c r="O249" s="97" t="str">
        <f t="shared" ca="1" si="43"/>
        <v>Nov</v>
      </c>
      <c r="P249" s="96">
        <v>15</v>
      </c>
      <c r="Q249" s="99">
        <f t="shared" si="44"/>
        <v>-15</v>
      </c>
      <c r="R249" s="97">
        <f t="shared" ca="1" si="45"/>
        <v>-1</v>
      </c>
      <c r="S249" s="99" t="str">
        <f t="shared" ca="1" si="46"/>
        <v>DEGROWTH</v>
      </c>
      <c r="T249" s="100">
        <v>0</v>
      </c>
      <c r="U249" s="100" t="str">
        <f t="shared" ca="1" si="47"/>
        <v>Dec</v>
      </c>
      <c r="V249" s="96">
        <v>0</v>
      </c>
      <c r="W249" s="103">
        <f t="shared" si="48"/>
        <v>0</v>
      </c>
      <c r="X249" s="102">
        <f t="shared" ca="1" si="49"/>
        <v>0</v>
      </c>
      <c r="Y249" s="103" t="b">
        <f t="shared" si="50"/>
        <v>0</v>
      </c>
      <c r="Z249" s="24">
        <v>1</v>
      </c>
      <c r="AA249" s="24">
        <f t="shared" si="51"/>
        <v>0</v>
      </c>
      <c r="AB249" s="3">
        <v>1000000098</v>
      </c>
      <c r="AC249" s="3"/>
    </row>
    <row r="250" spans="1:29" ht="14.25" hidden="1" customHeight="1">
      <c r="A250" s="23" t="s">
        <v>133</v>
      </c>
      <c r="B250" s="64" t="s">
        <v>142</v>
      </c>
      <c r="C250" s="64" t="s">
        <v>186</v>
      </c>
      <c r="D250" s="64">
        <v>1000000094</v>
      </c>
      <c r="E250" s="65" t="s">
        <v>187</v>
      </c>
      <c r="F250" s="66">
        <v>41880</v>
      </c>
      <c r="G250" s="66" t="str">
        <f t="shared" si="39"/>
        <v>Targeted Dealer</v>
      </c>
      <c r="H250" s="66"/>
      <c r="I250" s="67">
        <v>36</v>
      </c>
      <c r="J250" s="67">
        <f t="shared" ca="1" si="40"/>
        <v>751.35483870967744</v>
      </c>
      <c r="K250" s="96">
        <v>84</v>
      </c>
      <c r="L250" s="68">
        <f t="shared" ca="1" si="41"/>
        <v>-667.35483870967744</v>
      </c>
      <c r="M250" s="68">
        <f t="shared" ca="1" si="42"/>
        <v>11.179804224626482</v>
      </c>
      <c r="N250" s="99">
        <v>76.5</v>
      </c>
      <c r="O250" s="97" t="str">
        <f t="shared" ca="1" si="43"/>
        <v>Nov</v>
      </c>
      <c r="P250" s="96">
        <v>76.5</v>
      </c>
      <c r="Q250" s="99">
        <f t="shared" si="44"/>
        <v>7.5</v>
      </c>
      <c r="R250" s="97">
        <f t="shared" ca="1" si="45"/>
        <v>9.8039215686274606E-2</v>
      </c>
      <c r="S250" s="99" t="str">
        <f t="shared" ca="1" si="46"/>
        <v>GROWTH</v>
      </c>
      <c r="T250" s="100">
        <v>22</v>
      </c>
      <c r="U250" s="100" t="str">
        <f t="shared" ca="1" si="47"/>
        <v>Dec</v>
      </c>
      <c r="V250" s="96">
        <v>22</v>
      </c>
      <c r="W250" s="103">
        <f t="shared" si="48"/>
        <v>62</v>
      </c>
      <c r="X250" s="102">
        <f t="shared" ca="1" si="49"/>
        <v>2.8181818181818183</v>
      </c>
      <c r="Y250" s="103" t="str">
        <f t="shared" ca="1" si="50"/>
        <v>GROWTH</v>
      </c>
      <c r="Z250" s="24">
        <v>0</v>
      </c>
      <c r="AA250" s="24">
        <f t="shared" si="51"/>
        <v>0</v>
      </c>
      <c r="AB250" s="3">
        <v>1000000094</v>
      </c>
      <c r="AC250" s="3"/>
    </row>
    <row r="251" spans="1:29" ht="14.25" hidden="1" customHeight="1">
      <c r="A251" s="23" t="s">
        <v>133</v>
      </c>
      <c r="B251" s="64" t="s">
        <v>142</v>
      </c>
      <c r="C251" s="64" t="s">
        <v>188</v>
      </c>
      <c r="D251" s="64">
        <v>1000000109</v>
      </c>
      <c r="E251" s="65" t="s">
        <v>189</v>
      </c>
      <c r="F251" s="66">
        <v>42601</v>
      </c>
      <c r="G251" s="66" t="str">
        <f t="shared" si="39"/>
        <v>Targeted Dealer</v>
      </c>
      <c r="H251" s="66"/>
      <c r="I251" s="67">
        <v>50</v>
      </c>
      <c r="J251" s="67">
        <f t="shared" ca="1" si="40"/>
        <v>1043.5483870967741</v>
      </c>
      <c r="K251" s="96">
        <v>61.5</v>
      </c>
      <c r="L251" s="68">
        <f t="shared" ca="1" si="41"/>
        <v>-982.04838709677415</v>
      </c>
      <c r="M251" s="68">
        <f t="shared" ca="1" si="42"/>
        <v>5.8933539412673879</v>
      </c>
      <c r="N251" s="99">
        <v>38</v>
      </c>
      <c r="O251" s="97" t="str">
        <f t="shared" ca="1" si="43"/>
        <v>Nov</v>
      </c>
      <c r="P251" s="96">
        <v>38</v>
      </c>
      <c r="Q251" s="99">
        <f t="shared" si="44"/>
        <v>23.5</v>
      </c>
      <c r="R251" s="97">
        <f t="shared" ca="1" si="45"/>
        <v>0.61842105263157898</v>
      </c>
      <c r="S251" s="99" t="str">
        <f t="shared" ca="1" si="46"/>
        <v>GROWTH</v>
      </c>
      <c r="T251" s="100">
        <v>40</v>
      </c>
      <c r="U251" s="100" t="str">
        <f t="shared" ca="1" si="47"/>
        <v>Dec</v>
      </c>
      <c r="V251" s="96">
        <v>40</v>
      </c>
      <c r="W251" s="103">
        <f t="shared" si="48"/>
        <v>21.5</v>
      </c>
      <c r="X251" s="102">
        <f t="shared" ca="1" si="49"/>
        <v>0.53750000000000009</v>
      </c>
      <c r="Y251" s="103" t="str">
        <f t="shared" ca="1" si="50"/>
        <v>GROWTH</v>
      </c>
      <c r="Z251" s="24">
        <v>0</v>
      </c>
      <c r="AA251" s="24">
        <f t="shared" si="51"/>
        <v>0</v>
      </c>
      <c r="AB251" s="3">
        <v>1000000109</v>
      </c>
      <c r="AC251" s="3"/>
    </row>
    <row r="252" spans="1:29" ht="14.25" hidden="1" customHeight="1">
      <c r="A252" s="23" t="s">
        <v>133</v>
      </c>
      <c r="B252" s="64" t="s">
        <v>142</v>
      </c>
      <c r="C252" s="64" t="s">
        <v>990</v>
      </c>
      <c r="D252" s="64">
        <v>1000000096</v>
      </c>
      <c r="E252" s="65" t="s">
        <v>991</v>
      </c>
      <c r="F252" s="66">
        <v>43052</v>
      </c>
      <c r="G252" s="66" t="str">
        <f t="shared" si="39"/>
        <v>Targeted Dealer</v>
      </c>
      <c r="H252" s="66"/>
      <c r="I252" s="67">
        <v>74</v>
      </c>
      <c r="J252" s="67">
        <f t="shared" ca="1" si="40"/>
        <v>1544.4516129032259</v>
      </c>
      <c r="K252" s="96">
        <v>125</v>
      </c>
      <c r="L252" s="68">
        <f t="shared" ca="1" si="41"/>
        <v>-1419.4516129032259</v>
      </c>
      <c r="M252" s="68">
        <f t="shared" ca="1" si="42"/>
        <v>8.0934876143531476</v>
      </c>
      <c r="N252" s="99">
        <v>118</v>
      </c>
      <c r="O252" s="97" t="str">
        <f t="shared" ca="1" si="43"/>
        <v>Nov</v>
      </c>
      <c r="P252" s="96">
        <v>118</v>
      </c>
      <c r="Q252" s="99">
        <f t="shared" si="44"/>
        <v>7</v>
      </c>
      <c r="R252" s="97">
        <f t="shared" ca="1" si="45"/>
        <v>5.9322033898305149E-2</v>
      </c>
      <c r="S252" s="99" t="str">
        <f t="shared" ca="1" si="46"/>
        <v>GROWTH</v>
      </c>
      <c r="T252" s="100">
        <v>50.5</v>
      </c>
      <c r="U252" s="100" t="str">
        <f t="shared" ca="1" si="47"/>
        <v>Dec</v>
      </c>
      <c r="V252" s="96">
        <v>50.5</v>
      </c>
      <c r="W252" s="103">
        <f t="shared" si="48"/>
        <v>74.5</v>
      </c>
      <c r="X252" s="102">
        <f t="shared" ca="1" si="49"/>
        <v>1.4752475247524752</v>
      </c>
      <c r="Y252" s="103" t="str">
        <f t="shared" ca="1" si="50"/>
        <v>GROWTH</v>
      </c>
      <c r="Z252" s="24">
        <v>0</v>
      </c>
      <c r="AA252" s="24">
        <f t="shared" si="51"/>
        <v>0</v>
      </c>
      <c r="AB252" s="3">
        <v>1000000096</v>
      </c>
      <c r="AC252" s="3"/>
    </row>
    <row r="253" spans="1:29" ht="14.25" hidden="1" customHeight="1">
      <c r="A253" s="23" t="s">
        <v>133</v>
      </c>
      <c r="B253" s="64" t="s">
        <v>142</v>
      </c>
      <c r="C253" s="64" t="s">
        <v>4289</v>
      </c>
      <c r="D253" s="64">
        <v>1000000111</v>
      </c>
      <c r="E253" s="65" t="s">
        <v>4290</v>
      </c>
      <c r="F253" s="66">
        <v>43052</v>
      </c>
      <c r="G253" s="66" t="str">
        <f t="shared" si="39"/>
        <v>Targeted Dealer</v>
      </c>
      <c r="H253" s="66"/>
      <c r="I253" s="67">
        <v>58</v>
      </c>
      <c r="J253" s="67">
        <f t="shared" ca="1" si="40"/>
        <v>1210.516129032258</v>
      </c>
      <c r="K253" s="96">
        <v>0</v>
      </c>
      <c r="L253" s="68">
        <f t="shared" ca="1" si="41"/>
        <v>-1210.516129032258</v>
      </c>
      <c r="M253" s="68">
        <f t="shared" ca="1" si="42"/>
        <v>0</v>
      </c>
      <c r="N253" s="99">
        <v>0</v>
      </c>
      <c r="O253" s="97" t="str">
        <f t="shared" ca="1" si="43"/>
        <v>Nov</v>
      </c>
      <c r="P253" s="96">
        <v>0</v>
      </c>
      <c r="Q253" s="99">
        <f t="shared" si="44"/>
        <v>0</v>
      </c>
      <c r="R253" s="97">
        <f t="shared" ca="1" si="45"/>
        <v>0</v>
      </c>
      <c r="S253" s="99" t="b">
        <f t="shared" si="46"/>
        <v>0</v>
      </c>
      <c r="T253" s="100">
        <v>12</v>
      </c>
      <c r="U253" s="100" t="str">
        <f t="shared" ca="1" si="47"/>
        <v>Dec</v>
      </c>
      <c r="V253" s="96">
        <v>12</v>
      </c>
      <c r="W253" s="103">
        <f t="shared" si="48"/>
        <v>-12</v>
      </c>
      <c r="X253" s="102">
        <f t="shared" ca="1" si="49"/>
        <v>-1</v>
      </c>
      <c r="Y253" s="103" t="str">
        <f t="shared" ca="1" si="50"/>
        <v>DEGROWTH</v>
      </c>
      <c r="Z253" s="24">
        <v>1</v>
      </c>
      <c r="AA253" s="24">
        <f t="shared" si="51"/>
        <v>0</v>
      </c>
      <c r="AB253" s="3">
        <v>1000000111</v>
      </c>
      <c r="AC253" s="3"/>
    </row>
    <row r="254" spans="1:29" ht="14.25" hidden="1" customHeight="1">
      <c r="A254" s="23" t="s">
        <v>133</v>
      </c>
      <c r="B254" s="64" t="s">
        <v>142</v>
      </c>
      <c r="C254" s="64" t="s">
        <v>992</v>
      </c>
      <c r="D254" s="64">
        <v>1000000110</v>
      </c>
      <c r="E254" s="65" t="s">
        <v>993</v>
      </c>
      <c r="F254" s="66">
        <v>43068</v>
      </c>
      <c r="G254" s="66" t="str">
        <f t="shared" si="39"/>
        <v>Targeted Dealer</v>
      </c>
      <c r="H254" s="66"/>
      <c r="I254" s="67">
        <v>80</v>
      </c>
      <c r="J254" s="67">
        <f t="shared" ca="1" si="40"/>
        <v>1669.6774193548388</v>
      </c>
      <c r="K254" s="96">
        <v>40</v>
      </c>
      <c r="L254" s="68">
        <f t="shared" ca="1" si="41"/>
        <v>-1629.6774193548388</v>
      </c>
      <c r="M254" s="68">
        <f t="shared" ca="1" si="42"/>
        <v>2.3956723338485313</v>
      </c>
      <c r="N254" s="99">
        <v>0</v>
      </c>
      <c r="O254" s="97" t="str">
        <f t="shared" ca="1" si="43"/>
        <v>Nov</v>
      </c>
      <c r="P254" s="96">
        <v>0</v>
      </c>
      <c r="Q254" s="99">
        <f t="shared" si="44"/>
        <v>40</v>
      </c>
      <c r="R254" s="97">
        <f t="shared" ca="1" si="45"/>
        <v>0</v>
      </c>
      <c r="S254" s="99" t="b">
        <f t="shared" si="46"/>
        <v>0</v>
      </c>
      <c r="T254" s="100">
        <v>0</v>
      </c>
      <c r="U254" s="100" t="str">
        <f t="shared" ca="1" si="47"/>
        <v>Dec</v>
      </c>
      <c r="V254" s="96">
        <v>0</v>
      </c>
      <c r="W254" s="103">
        <f t="shared" si="48"/>
        <v>40</v>
      </c>
      <c r="X254" s="102">
        <f t="shared" ca="1" si="49"/>
        <v>0</v>
      </c>
      <c r="Y254" s="103" t="b">
        <f t="shared" si="50"/>
        <v>0</v>
      </c>
      <c r="Z254" s="24">
        <v>0</v>
      </c>
      <c r="AA254" s="24">
        <f t="shared" si="51"/>
        <v>0</v>
      </c>
      <c r="AB254" s="3">
        <v>1000000110</v>
      </c>
      <c r="AC254" s="3"/>
    </row>
    <row r="255" spans="1:29" ht="14.25" hidden="1" customHeight="1">
      <c r="A255" s="23" t="s">
        <v>133</v>
      </c>
      <c r="B255" s="64" t="s">
        <v>142</v>
      </c>
      <c r="C255" s="64" t="s">
        <v>994</v>
      </c>
      <c r="D255" s="64">
        <v>1000000104</v>
      </c>
      <c r="E255" s="65" t="s">
        <v>995</v>
      </c>
      <c r="F255" s="66">
        <v>43235</v>
      </c>
      <c r="G255" s="66" t="str">
        <f t="shared" si="39"/>
        <v>Targeted Dealer</v>
      </c>
      <c r="H255" s="66"/>
      <c r="I255" s="67">
        <v>24</v>
      </c>
      <c r="J255" s="67">
        <f t="shared" ca="1" si="40"/>
        <v>500.90322580645159</v>
      </c>
      <c r="K255" s="96">
        <v>48</v>
      </c>
      <c r="L255" s="68">
        <f t="shared" ca="1" si="41"/>
        <v>-452.90322580645159</v>
      </c>
      <c r="M255" s="68">
        <f t="shared" ca="1" si="42"/>
        <v>9.5826893353941269</v>
      </c>
      <c r="N255" s="99">
        <v>12</v>
      </c>
      <c r="O255" s="97" t="str">
        <f t="shared" ca="1" si="43"/>
        <v>Nov</v>
      </c>
      <c r="P255" s="96">
        <v>12</v>
      </c>
      <c r="Q255" s="99">
        <f t="shared" si="44"/>
        <v>36</v>
      </c>
      <c r="R255" s="97">
        <f t="shared" ca="1" si="45"/>
        <v>3</v>
      </c>
      <c r="S255" s="99" t="str">
        <f t="shared" ca="1" si="46"/>
        <v>GROWTH</v>
      </c>
      <c r="T255" s="100">
        <v>48</v>
      </c>
      <c r="U255" s="100" t="str">
        <f t="shared" ca="1" si="47"/>
        <v>Dec</v>
      </c>
      <c r="V255" s="96">
        <v>48</v>
      </c>
      <c r="W255" s="103">
        <f t="shared" si="48"/>
        <v>0</v>
      </c>
      <c r="X255" s="102">
        <f t="shared" ca="1" si="49"/>
        <v>0</v>
      </c>
      <c r="Y255" s="103" t="str">
        <f t="shared" ca="1" si="50"/>
        <v>GROWTH</v>
      </c>
      <c r="Z255" s="24">
        <v>0</v>
      </c>
      <c r="AA255" s="24">
        <f t="shared" si="51"/>
        <v>0</v>
      </c>
      <c r="AB255" s="3">
        <v>1000000104</v>
      </c>
      <c r="AC255" s="3"/>
    </row>
    <row r="256" spans="1:29" ht="14.25" hidden="1" customHeight="1">
      <c r="A256" s="23" t="s">
        <v>133</v>
      </c>
      <c r="B256" s="64" t="s">
        <v>142</v>
      </c>
      <c r="C256" s="64" t="s">
        <v>3588</v>
      </c>
      <c r="D256" s="64">
        <v>1000000093</v>
      </c>
      <c r="E256" s="65" t="s">
        <v>4278</v>
      </c>
      <c r="F256" s="66">
        <v>43243</v>
      </c>
      <c r="G256" s="66" t="str">
        <f t="shared" si="39"/>
        <v>Targeted Dealer</v>
      </c>
      <c r="H256" s="66"/>
      <c r="I256" s="67">
        <v>40</v>
      </c>
      <c r="J256" s="67">
        <f t="shared" ca="1" si="40"/>
        <v>834.83870967741939</v>
      </c>
      <c r="K256" s="96">
        <v>0</v>
      </c>
      <c r="L256" s="68">
        <f t="shared" ca="1" si="41"/>
        <v>-834.83870967741939</v>
      </c>
      <c r="M256" s="68">
        <f t="shared" ca="1" si="42"/>
        <v>0</v>
      </c>
      <c r="N256" s="99">
        <v>45</v>
      </c>
      <c r="O256" s="97" t="str">
        <f t="shared" ca="1" si="43"/>
        <v>Nov</v>
      </c>
      <c r="P256" s="96">
        <v>45</v>
      </c>
      <c r="Q256" s="99">
        <f t="shared" si="44"/>
        <v>-45</v>
      </c>
      <c r="R256" s="97">
        <f t="shared" ca="1" si="45"/>
        <v>-1</v>
      </c>
      <c r="S256" s="99" t="str">
        <f t="shared" ca="1" si="46"/>
        <v>DEGROWTH</v>
      </c>
      <c r="T256" s="100">
        <v>0</v>
      </c>
      <c r="U256" s="100" t="str">
        <f t="shared" ca="1" si="47"/>
        <v>Dec</v>
      </c>
      <c r="V256" s="96">
        <v>0</v>
      </c>
      <c r="W256" s="103">
        <f t="shared" si="48"/>
        <v>0</v>
      </c>
      <c r="X256" s="102">
        <f t="shared" ca="1" si="49"/>
        <v>0</v>
      </c>
      <c r="Y256" s="103" t="b">
        <f t="shared" si="50"/>
        <v>0</v>
      </c>
      <c r="Z256" s="24">
        <v>1</v>
      </c>
      <c r="AA256" s="24">
        <f t="shared" si="51"/>
        <v>0</v>
      </c>
      <c r="AB256" s="3">
        <v>1000000093</v>
      </c>
      <c r="AC256" s="3"/>
    </row>
    <row r="257" spans="1:29" ht="14.25" hidden="1" customHeight="1">
      <c r="A257" s="23" t="s">
        <v>133</v>
      </c>
      <c r="B257" s="64" t="s">
        <v>142</v>
      </c>
      <c r="C257" s="64" t="s">
        <v>996</v>
      </c>
      <c r="D257" s="64">
        <v>1000000113</v>
      </c>
      <c r="E257" s="65" t="s">
        <v>997</v>
      </c>
      <c r="F257" s="66">
        <v>43397</v>
      </c>
      <c r="G257" s="66" t="str">
        <f t="shared" si="39"/>
        <v>Targeted Dealer</v>
      </c>
      <c r="H257" s="66"/>
      <c r="I257" s="67">
        <v>36</v>
      </c>
      <c r="J257" s="67">
        <f t="shared" ca="1" si="40"/>
        <v>751.35483870967744</v>
      </c>
      <c r="K257" s="96">
        <v>113.5</v>
      </c>
      <c r="L257" s="68">
        <f t="shared" ca="1" si="41"/>
        <v>-637.85483870967744</v>
      </c>
      <c r="M257" s="68">
        <f t="shared" ca="1" si="42"/>
        <v>15.106044993989352</v>
      </c>
      <c r="N257" s="99">
        <v>40.25</v>
      </c>
      <c r="O257" s="97" t="str">
        <f t="shared" ca="1" si="43"/>
        <v>Nov</v>
      </c>
      <c r="P257" s="96">
        <v>40.25</v>
      </c>
      <c r="Q257" s="99">
        <f t="shared" si="44"/>
        <v>73.25</v>
      </c>
      <c r="R257" s="97">
        <f t="shared" ca="1" si="45"/>
        <v>1.8198757763975157</v>
      </c>
      <c r="S257" s="99" t="str">
        <f t="shared" ca="1" si="46"/>
        <v>GROWTH</v>
      </c>
      <c r="T257" s="100">
        <v>12</v>
      </c>
      <c r="U257" s="100" t="str">
        <f t="shared" ca="1" si="47"/>
        <v>Dec</v>
      </c>
      <c r="V257" s="96">
        <v>12</v>
      </c>
      <c r="W257" s="103">
        <f t="shared" si="48"/>
        <v>101.5</v>
      </c>
      <c r="X257" s="102">
        <f t="shared" ca="1" si="49"/>
        <v>8.4583333333333339</v>
      </c>
      <c r="Y257" s="103" t="str">
        <f t="shared" ca="1" si="50"/>
        <v>GROWTH</v>
      </c>
      <c r="Z257" s="24">
        <v>0</v>
      </c>
      <c r="AA257" s="24">
        <f t="shared" si="51"/>
        <v>0</v>
      </c>
      <c r="AB257" s="3">
        <v>1000000113</v>
      </c>
      <c r="AC257" s="3"/>
    </row>
    <row r="258" spans="1:29" ht="14.25" hidden="1" customHeight="1">
      <c r="A258" s="23" t="s">
        <v>133</v>
      </c>
      <c r="B258" s="64" t="s">
        <v>142</v>
      </c>
      <c r="C258" s="64" t="s">
        <v>190</v>
      </c>
      <c r="D258" s="64">
        <v>1000000097</v>
      </c>
      <c r="E258" s="65" t="s">
        <v>191</v>
      </c>
      <c r="F258" s="66">
        <v>43603</v>
      </c>
      <c r="G258" s="66" t="str">
        <f t="shared" si="39"/>
        <v>Targeted Dealer</v>
      </c>
      <c r="H258" s="66"/>
      <c r="I258" s="67">
        <v>84</v>
      </c>
      <c r="J258" s="67">
        <f t="shared" ca="1" si="40"/>
        <v>1753.1612903225805</v>
      </c>
      <c r="K258" s="96">
        <v>135.5</v>
      </c>
      <c r="L258" s="68">
        <f t="shared" ca="1" si="41"/>
        <v>-1617.6612903225805</v>
      </c>
      <c r="M258" s="68">
        <f t="shared" ca="1" si="42"/>
        <v>7.7288952675351439</v>
      </c>
      <c r="N258" s="99">
        <v>84</v>
      </c>
      <c r="O258" s="97" t="str">
        <f t="shared" ca="1" si="43"/>
        <v>Nov</v>
      </c>
      <c r="P258" s="96">
        <v>84</v>
      </c>
      <c r="Q258" s="99">
        <f t="shared" si="44"/>
        <v>51.5</v>
      </c>
      <c r="R258" s="97">
        <f t="shared" ca="1" si="45"/>
        <v>0.61309523809523814</v>
      </c>
      <c r="S258" s="99" t="str">
        <f t="shared" ca="1" si="46"/>
        <v>GROWTH</v>
      </c>
      <c r="T258" s="100">
        <v>80.5</v>
      </c>
      <c r="U258" s="100" t="str">
        <f t="shared" ca="1" si="47"/>
        <v>Dec</v>
      </c>
      <c r="V258" s="96">
        <v>80.5</v>
      </c>
      <c r="W258" s="103">
        <f t="shared" si="48"/>
        <v>55</v>
      </c>
      <c r="X258" s="102">
        <f t="shared" ca="1" si="49"/>
        <v>0.68322981366459623</v>
      </c>
      <c r="Y258" s="103" t="str">
        <f t="shared" ca="1" si="50"/>
        <v>GROWTH</v>
      </c>
      <c r="Z258" s="24">
        <v>0</v>
      </c>
      <c r="AA258" s="24">
        <f t="shared" si="51"/>
        <v>0</v>
      </c>
      <c r="AB258" s="3">
        <v>1000000097</v>
      </c>
      <c r="AC258" s="3"/>
    </row>
    <row r="259" spans="1:29" ht="14.25" hidden="1" customHeight="1">
      <c r="A259" s="23" t="s">
        <v>133</v>
      </c>
      <c r="B259" s="64" t="s">
        <v>142</v>
      </c>
      <c r="C259" s="64" t="s">
        <v>998</v>
      </c>
      <c r="D259" s="64">
        <v>1000000834</v>
      </c>
      <c r="E259" s="65" t="s">
        <v>999</v>
      </c>
      <c r="F259" s="66">
        <v>43687</v>
      </c>
      <c r="G259" s="66" t="str">
        <f t="shared" ref="G259:G322" si="52">IF(I259&gt;0,"Targeted Dealer","-")</f>
        <v>Targeted Dealer</v>
      </c>
      <c r="H259" s="66"/>
      <c r="I259" s="67">
        <v>130</v>
      </c>
      <c r="J259" s="67">
        <f t="shared" ref="J259:J322" ca="1" si="53">I259/$J$1*$E$1</f>
        <v>2713.2258064516127</v>
      </c>
      <c r="K259" s="96">
        <v>208.25</v>
      </c>
      <c r="L259" s="68">
        <f t="shared" ref="L259:L322" ca="1" si="54">K259-J259</f>
        <v>-2504.9758064516127</v>
      </c>
      <c r="M259" s="68">
        <f t="shared" ref="M259:M322" ca="1" si="55">IFERROR((K259/J259%),"-")</f>
        <v>7.6753655926762585</v>
      </c>
      <c r="N259" s="99">
        <v>253</v>
      </c>
      <c r="O259" s="97" t="str">
        <f t="shared" ref="O259:O322" ca="1" si="56">IF(F259&lt;=$P$2,"Nov","")</f>
        <v>Nov</v>
      </c>
      <c r="P259" s="96">
        <v>253</v>
      </c>
      <c r="Q259" s="99">
        <f t="shared" ref="Q259:Q322" si="57">K259-P259</f>
        <v>-44.75</v>
      </c>
      <c r="R259" s="97">
        <f t="shared" ref="R259:R322" ca="1" si="58">IFERROR(IF(O259="Nov",(K259/P259-1)),0)</f>
        <v>-0.1768774703557312</v>
      </c>
      <c r="S259" s="99" t="str">
        <f t="shared" ref="S259:S322" ca="1" si="59">IF(N259&gt;0,IF(O259="","-",IF(R259&lt;0%,"DEGROWTH","GROWTH")))</f>
        <v>DEGROWTH</v>
      </c>
      <c r="T259" s="100">
        <v>103.5</v>
      </c>
      <c r="U259" s="100" t="str">
        <f t="shared" ref="U259:U322" ca="1" si="60">IF(F259&lt;=$V$2,"Dec","")</f>
        <v>Dec</v>
      </c>
      <c r="V259" s="96">
        <v>103.5</v>
      </c>
      <c r="W259" s="103">
        <f t="shared" ref="W259:W322" si="61">K259-V259</f>
        <v>104.75</v>
      </c>
      <c r="X259" s="102">
        <f t="shared" ref="X259:X322" ca="1" si="62">IFERROR(IF(U259="Dec",(K259/V259-1)),0)</f>
        <v>1.0120772946859904</v>
      </c>
      <c r="Y259" s="103" t="str">
        <f t="shared" ref="Y259:Y322" ca="1" si="63">IF(T259&gt;0,IF(U259="","-",IF(X259&lt;0%,"DEGROWTH","GROWTH")))</f>
        <v>GROWTH</v>
      </c>
      <c r="Z259" s="24">
        <v>0</v>
      </c>
      <c r="AA259" s="24">
        <f t="shared" ref="AA259:AA322" si="64">IF(H259&gt;0,1,0)</f>
        <v>0</v>
      </c>
      <c r="AB259" s="3">
        <v>1000000834</v>
      </c>
      <c r="AC259" s="3"/>
    </row>
    <row r="260" spans="1:29" ht="14.25" hidden="1" customHeight="1">
      <c r="A260" s="23" t="s">
        <v>133</v>
      </c>
      <c r="B260" s="64" t="s">
        <v>142</v>
      </c>
      <c r="C260" s="64" t="s">
        <v>4202</v>
      </c>
      <c r="D260" s="64">
        <v>1000000108</v>
      </c>
      <c r="E260" s="65" t="s">
        <v>4203</v>
      </c>
      <c r="F260" s="66">
        <v>43780</v>
      </c>
      <c r="G260" s="66" t="str">
        <f t="shared" si="52"/>
        <v>Targeted Dealer</v>
      </c>
      <c r="H260" s="66"/>
      <c r="I260" s="67">
        <v>24</v>
      </c>
      <c r="J260" s="67">
        <f t="shared" ca="1" si="53"/>
        <v>500.90322580645159</v>
      </c>
      <c r="K260" s="96">
        <v>17</v>
      </c>
      <c r="L260" s="68">
        <f t="shared" ca="1" si="54"/>
        <v>-483.90322580645159</v>
      </c>
      <c r="M260" s="68">
        <f t="shared" ca="1" si="55"/>
        <v>3.3938691396187535</v>
      </c>
      <c r="N260" s="99">
        <v>0</v>
      </c>
      <c r="O260" s="97" t="str">
        <f t="shared" ca="1" si="56"/>
        <v>Nov</v>
      </c>
      <c r="P260" s="96">
        <v>0</v>
      </c>
      <c r="Q260" s="99">
        <f t="shared" si="57"/>
        <v>17</v>
      </c>
      <c r="R260" s="97">
        <f t="shared" ca="1" si="58"/>
        <v>0</v>
      </c>
      <c r="S260" s="99" t="b">
        <f t="shared" si="59"/>
        <v>0</v>
      </c>
      <c r="T260" s="100">
        <v>0</v>
      </c>
      <c r="U260" s="100" t="str">
        <f t="shared" ca="1" si="60"/>
        <v>Dec</v>
      </c>
      <c r="V260" s="96">
        <v>0</v>
      </c>
      <c r="W260" s="103">
        <f t="shared" si="61"/>
        <v>17</v>
      </c>
      <c r="X260" s="102">
        <f t="shared" ca="1" si="62"/>
        <v>0</v>
      </c>
      <c r="Y260" s="103" t="b">
        <f t="shared" si="63"/>
        <v>0</v>
      </c>
      <c r="Z260" s="24">
        <v>0</v>
      </c>
      <c r="AA260" s="24">
        <f t="shared" si="64"/>
        <v>0</v>
      </c>
      <c r="AB260" s="3">
        <v>1000000108</v>
      </c>
      <c r="AC260" s="3"/>
    </row>
    <row r="261" spans="1:29" ht="14.25" hidden="1" customHeight="1">
      <c r="A261" s="23" t="s">
        <v>133</v>
      </c>
      <c r="B261" s="64" t="s">
        <v>142</v>
      </c>
      <c r="C261" s="64" t="s">
        <v>1000</v>
      </c>
      <c r="D261" s="64">
        <v>1000000100</v>
      </c>
      <c r="E261" s="65" t="s">
        <v>1001</v>
      </c>
      <c r="F261" s="66">
        <v>43886</v>
      </c>
      <c r="G261" s="66" t="str">
        <f t="shared" si="52"/>
        <v>Targeted Dealer</v>
      </c>
      <c r="H261" s="66"/>
      <c r="I261" s="67">
        <v>60</v>
      </c>
      <c r="J261" s="67">
        <f t="shared" ca="1" si="53"/>
        <v>1252.258064516129</v>
      </c>
      <c r="K261" s="96">
        <v>67</v>
      </c>
      <c r="L261" s="68">
        <f t="shared" ca="1" si="54"/>
        <v>-1185.258064516129</v>
      </c>
      <c r="M261" s="68">
        <f t="shared" ca="1" si="55"/>
        <v>5.3503348789283871</v>
      </c>
      <c r="N261" s="99">
        <v>66.5</v>
      </c>
      <c r="O261" s="97" t="str">
        <f t="shared" ca="1" si="56"/>
        <v>Nov</v>
      </c>
      <c r="P261" s="96">
        <v>66.5</v>
      </c>
      <c r="Q261" s="99">
        <f t="shared" si="57"/>
        <v>0.5</v>
      </c>
      <c r="R261" s="97">
        <f t="shared" ca="1" si="58"/>
        <v>7.5187969924812581E-3</v>
      </c>
      <c r="S261" s="99" t="str">
        <f t="shared" ca="1" si="59"/>
        <v>GROWTH</v>
      </c>
      <c r="T261" s="100">
        <v>0</v>
      </c>
      <c r="U261" s="100" t="str">
        <f t="shared" ca="1" si="60"/>
        <v>Dec</v>
      </c>
      <c r="V261" s="96">
        <v>0</v>
      </c>
      <c r="W261" s="103">
        <f t="shared" si="61"/>
        <v>67</v>
      </c>
      <c r="X261" s="102">
        <f t="shared" ca="1" si="62"/>
        <v>0</v>
      </c>
      <c r="Y261" s="103" t="b">
        <f t="shared" si="63"/>
        <v>0</v>
      </c>
      <c r="Z261" s="24">
        <v>0</v>
      </c>
      <c r="AA261" s="24">
        <f t="shared" si="64"/>
        <v>0</v>
      </c>
      <c r="AB261" s="3">
        <v>1000000100</v>
      </c>
      <c r="AC261" s="3"/>
    </row>
    <row r="262" spans="1:29" ht="14.25" hidden="1" customHeight="1">
      <c r="A262" s="23" t="s">
        <v>133</v>
      </c>
      <c r="B262" s="64" t="s">
        <v>142</v>
      </c>
      <c r="C262" s="64" t="s">
        <v>4233</v>
      </c>
      <c r="D262" s="64">
        <v>1000000092</v>
      </c>
      <c r="E262" s="65" t="s">
        <v>4234</v>
      </c>
      <c r="F262" s="66">
        <v>44271</v>
      </c>
      <c r="G262" s="66" t="str">
        <f t="shared" si="52"/>
        <v>Targeted Dealer</v>
      </c>
      <c r="H262" s="66"/>
      <c r="I262" s="67">
        <v>24</v>
      </c>
      <c r="J262" s="67">
        <f t="shared" ca="1" si="53"/>
        <v>500.90322580645159</v>
      </c>
      <c r="K262" s="96">
        <v>24</v>
      </c>
      <c r="L262" s="68">
        <f t="shared" ca="1" si="54"/>
        <v>-476.90322580645159</v>
      </c>
      <c r="M262" s="68">
        <f t="shared" ca="1" si="55"/>
        <v>4.7913446676970635</v>
      </c>
      <c r="N262" s="99">
        <v>22</v>
      </c>
      <c r="O262" s="97" t="str">
        <f t="shared" ca="1" si="56"/>
        <v>Nov</v>
      </c>
      <c r="P262" s="96">
        <v>22</v>
      </c>
      <c r="Q262" s="99">
        <f t="shared" si="57"/>
        <v>2</v>
      </c>
      <c r="R262" s="97">
        <f t="shared" ca="1" si="58"/>
        <v>9.0909090909090828E-2</v>
      </c>
      <c r="S262" s="99" t="str">
        <f t="shared" ca="1" si="59"/>
        <v>GROWTH</v>
      </c>
      <c r="T262" s="100">
        <v>11.5</v>
      </c>
      <c r="U262" s="100" t="str">
        <f t="shared" ca="1" si="60"/>
        <v>Dec</v>
      </c>
      <c r="V262" s="96">
        <v>11.5</v>
      </c>
      <c r="W262" s="103">
        <f t="shared" si="61"/>
        <v>12.5</v>
      </c>
      <c r="X262" s="102">
        <f t="shared" ca="1" si="62"/>
        <v>1.0869565217391304</v>
      </c>
      <c r="Y262" s="103" t="str">
        <f t="shared" ca="1" si="63"/>
        <v>GROWTH</v>
      </c>
      <c r="Z262" s="24">
        <v>0</v>
      </c>
      <c r="AA262" s="24">
        <f t="shared" si="64"/>
        <v>0</v>
      </c>
      <c r="AB262" s="3">
        <v>1000000092</v>
      </c>
      <c r="AC262" s="3"/>
    </row>
    <row r="263" spans="1:29" ht="14.25" hidden="1" customHeight="1">
      <c r="A263" s="23" t="s">
        <v>133</v>
      </c>
      <c r="B263" s="64" t="s">
        <v>142</v>
      </c>
      <c r="C263" s="64" t="s">
        <v>1002</v>
      </c>
      <c r="D263" s="64">
        <v>1000002610</v>
      </c>
      <c r="E263" s="65" t="s">
        <v>1003</v>
      </c>
      <c r="F263" s="66">
        <v>44616</v>
      </c>
      <c r="G263" s="66" t="str">
        <f t="shared" si="52"/>
        <v>Targeted Dealer</v>
      </c>
      <c r="H263" s="66"/>
      <c r="I263" s="67">
        <v>24</v>
      </c>
      <c r="J263" s="67">
        <f t="shared" ca="1" si="53"/>
        <v>500.90322580645159</v>
      </c>
      <c r="K263" s="96">
        <v>21</v>
      </c>
      <c r="L263" s="68">
        <f t="shared" ca="1" si="54"/>
        <v>-479.90322580645159</v>
      </c>
      <c r="M263" s="68">
        <f t="shared" ca="1" si="55"/>
        <v>4.1924265842349309</v>
      </c>
      <c r="N263" s="99">
        <v>23.5</v>
      </c>
      <c r="O263" s="97" t="str">
        <f t="shared" ca="1" si="56"/>
        <v>Nov</v>
      </c>
      <c r="P263" s="96">
        <v>23.5</v>
      </c>
      <c r="Q263" s="99">
        <f t="shared" si="57"/>
        <v>-2.5</v>
      </c>
      <c r="R263" s="97">
        <f t="shared" ca="1" si="58"/>
        <v>-0.1063829787234043</v>
      </c>
      <c r="S263" s="99" t="str">
        <f t="shared" ca="1" si="59"/>
        <v>DEGROWTH</v>
      </c>
      <c r="T263" s="100">
        <v>24</v>
      </c>
      <c r="U263" s="100" t="str">
        <f t="shared" ca="1" si="60"/>
        <v>Dec</v>
      </c>
      <c r="V263" s="96">
        <v>24</v>
      </c>
      <c r="W263" s="103">
        <f t="shared" si="61"/>
        <v>-3</v>
      </c>
      <c r="X263" s="102">
        <f t="shared" ca="1" si="62"/>
        <v>-0.125</v>
      </c>
      <c r="Y263" s="103" t="str">
        <f t="shared" ca="1" si="63"/>
        <v>DEGROWTH</v>
      </c>
      <c r="Z263" s="24">
        <v>0</v>
      </c>
      <c r="AA263" s="24">
        <f t="shared" si="64"/>
        <v>0</v>
      </c>
      <c r="AB263" s="3">
        <v>1000002610</v>
      </c>
      <c r="AC263" s="3"/>
    </row>
    <row r="264" spans="1:29" ht="14.25" hidden="1" customHeight="1">
      <c r="A264" s="23" t="s">
        <v>133</v>
      </c>
      <c r="B264" s="64" t="s">
        <v>142</v>
      </c>
      <c r="C264" s="64" t="s">
        <v>1004</v>
      </c>
      <c r="D264" s="64">
        <v>1000002747</v>
      </c>
      <c r="E264" s="65" t="s">
        <v>1005</v>
      </c>
      <c r="F264" s="66">
        <v>44692</v>
      </c>
      <c r="G264" s="66" t="str">
        <f t="shared" si="52"/>
        <v>Targeted Dealer</v>
      </c>
      <c r="H264" s="66"/>
      <c r="I264" s="67">
        <v>40</v>
      </c>
      <c r="J264" s="67">
        <f t="shared" ca="1" si="53"/>
        <v>834.83870967741939</v>
      </c>
      <c r="K264" s="96">
        <v>40</v>
      </c>
      <c r="L264" s="68">
        <f t="shared" ca="1" si="54"/>
        <v>-794.83870967741939</v>
      </c>
      <c r="M264" s="68">
        <f t="shared" ca="1" si="55"/>
        <v>4.7913446676970626</v>
      </c>
      <c r="N264" s="99">
        <v>40</v>
      </c>
      <c r="O264" s="97" t="str">
        <f t="shared" ca="1" si="56"/>
        <v>Nov</v>
      </c>
      <c r="P264" s="96">
        <v>40</v>
      </c>
      <c r="Q264" s="99">
        <f t="shared" si="57"/>
        <v>0</v>
      </c>
      <c r="R264" s="97">
        <f t="shared" ca="1" si="58"/>
        <v>0</v>
      </c>
      <c r="S264" s="99" t="str">
        <f t="shared" ca="1" si="59"/>
        <v>GROWTH</v>
      </c>
      <c r="T264" s="100">
        <v>0</v>
      </c>
      <c r="U264" s="100" t="str">
        <f t="shared" ca="1" si="60"/>
        <v>Dec</v>
      </c>
      <c r="V264" s="96">
        <v>0</v>
      </c>
      <c r="W264" s="103">
        <f t="shared" si="61"/>
        <v>40</v>
      </c>
      <c r="X264" s="102">
        <f t="shared" ca="1" si="62"/>
        <v>0</v>
      </c>
      <c r="Y264" s="103" t="b">
        <f t="shared" si="63"/>
        <v>0</v>
      </c>
      <c r="Z264" s="24">
        <v>0</v>
      </c>
      <c r="AA264" s="24">
        <f t="shared" si="64"/>
        <v>0</v>
      </c>
      <c r="AB264" s="3">
        <v>1000002747</v>
      </c>
      <c r="AC264" s="3"/>
    </row>
    <row r="265" spans="1:29" ht="14.25" hidden="1" customHeight="1">
      <c r="A265" s="23" t="s">
        <v>133</v>
      </c>
      <c r="B265" s="64" t="s">
        <v>142</v>
      </c>
      <c r="C265" s="64" t="s">
        <v>1006</v>
      </c>
      <c r="D265" s="64">
        <v>1000002757</v>
      </c>
      <c r="E265" s="65" t="s">
        <v>1007</v>
      </c>
      <c r="F265" s="66">
        <v>44704</v>
      </c>
      <c r="G265" s="66" t="str">
        <f t="shared" si="52"/>
        <v>Targeted Dealer</v>
      </c>
      <c r="H265" s="66"/>
      <c r="I265" s="67">
        <v>140</v>
      </c>
      <c r="J265" s="67">
        <f t="shared" ca="1" si="53"/>
        <v>2921.9354838709678</v>
      </c>
      <c r="K265" s="96">
        <v>274</v>
      </c>
      <c r="L265" s="68">
        <f t="shared" ca="1" si="54"/>
        <v>-2647.9354838709678</v>
      </c>
      <c r="M265" s="68">
        <f t="shared" ca="1" si="55"/>
        <v>9.377345992492824</v>
      </c>
      <c r="N265" s="99">
        <v>251.5</v>
      </c>
      <c r="O265" s="97" t="str">
        <f t="shared" ca="1" si="56"/>
        <v>Nov</v>
      </c>
      <c r="P265" s="96">
        <v>251.5</v>
      </c>
      <c r="Q265" s="99">
        <f t="shared" si="57"/>
        <v>22.5</v>
      </c>
      <c r="R265" s="97">
        <f t="shared" ca="1" si="58"/>
        <v>8.9463220675944255E-2</v>
      </c>
      <c r="S265" s="99" t="str">
        <f t="shared" ca="1" si="59"/>
        <v>GROWTH</v>
      </c>
      <c r="T265" s="100">
        <v>0</v>
      </c>
      <c r="U265" s="100" t="str">
        <f t="shared" ca="1" si="60"/>
        <v>Dec</v>
      </c>
      <c r="V265" s="96">
        <v>0</v>
      </c>
      <c r="W265" s="103">
        <f t="shared" si="61"/>
        <v>274</v>
      </c>
      <c r="X265" s="102">
        <f t="shared" ca="1" si="62"/>
        <v>0</v>
      </c>
      <c r="Y265" s="103" t="b">
        <f t="shared" si="63"/>
        <v>0</v>
      </c>
      <c r="Z265" s="24">
        <v>0</v>
      </c>
      <c r="AA265" s="24">
        <f t="shared" si="64"/>
        <v>0</v>
      </c>
      <c r="AB265" s="3">
        <v>1000002757</v>
      </c>
      <c r="AC265" s="3"/>
    </row>
    <row r="266" spans="1:29" ht="14.25" hidden="1" customHeight="1">
      <c r="A266" s="23" t="s">
        <v>133</v>
      </c>
      <c r="B266" s="64" t="s">
        <v>142</v>
      </c>
      <c r="C266" s="64" t="s">
        <v>1008</v>
      </c>
      <c r="D266" s="64">
        <v>1000002835</v>
      </c>
      <c r="E266" s="65" t="s">
        <v>1009</v>
      </c>
      <c r="F266" s="66">
        <v>44758</v>
      </c>
      <c r="G266" s="66" t="str">
        <f t="shared" si="52"/>
        <v>Targeted Dealer</v>
      </c>
      <c r="H266" s="66"/>
      <c r="I266" s="67">
        <v>200</v>
      </c>
      <c r="J266" s="67">
        <f t="shared" ca="1" si="53"/>
        <v>4174.1935483870966</v>
      </c>
      <c r="K266" s="96">
        <v>252.25</v>
      </c>
      <c r="L266" s="68">
        <f t="shared" ca="1" si="54"/>
        <v>-3921.9435483870966</v>
      </c>
      <c r="M266" s="68">
        <f t="shared" ca="1" si="55"/>
        <v>6.0430834621329215</v>
      </c>
      <c r="N266" s="99">
        <v>256</v>
      </c>
      <c r="O266" s="97" t="str">
        <f t="shared" ca="1" si="56"/>
        <v>Nov</v>
      </c>
      <c r="P266" s="96">
        <v>256</v>
      </c>
      <c r="Q266" s="99">
        <f t="shared" si="57"/>
        <v>-3.75</v>
      </c>
      <c r="R266" s="97">
        <f t="shared" ca="1" si="58"/>
        <v>-1.46484375E-2</v>
      </c>
      <c r="S266" s="99" t="str">
        <f t="shared" ca="1" si="59"/>
        <v>DEGROWTH</v>
      </c>
      <c r="T266" s="100">
        <v>576.1</v>
      </c>
      <c r="U266" s="100" t="str">
        <f t="shared" ca="1" si="60"/>
        <v>Dec</v>
      </c>
      <c r="V266" s="96">
        <v>576.1</v>
      </c>
      <c r="W266" s="103">
        <f t="shared" si="61"/>
        <v>-323.85000000000002</v>
      </c>
      <c r="X266" s="102">
        <f t="shared" ca="1" si="62"/>
        <v>-0.56214198923797953</v>
      </c>
      <c r="Y266" s="103" t="str">
        <f t="shared" ca="1" si="63"/>
        <v>DEGROWTH</v>
      </c>
      <c r="Z266" s="24">
        <v>0</v>
      </c>
      <c r="AA266" s="24">
        <f t="shared" si="64"/>
        <v>0</v>
      </c>
      <c r="AB266" s="3">
        <v>1000002835</v>
      </c>
      <c r="AC266" s="3"/>
    </row>
    <row r="267" spans="1:29" ht="14.25" hidden="1" customHeight="1">
      <c r="A267" s="23" t="s">
        <v>133</v>
      </c>
      <c r="B267" s="64" t="s">
        <v>142</v>
      </c>
      <c r="C267" s="64" t="s">
        <v>1010</v>
      </c>
      <c r="D267" s="64">
        <v>1000003161</v>
      </c>
      <c r="E267" s="65" t="s">
        <v>1011</v>
      </c>
      <c r="F267" s="66">
        <v>44915</v>
      </c>
      <c r="G267" s="66" t="str">
        <f t="shared" si="52"/>
        <v>Targeted Dealer</v>
      </c>
      <c r="H267" s="66"/>
      <c r="I267" s="67">
        <v>60</v>
      </c>
      <c r="J267" s="67">
        <f t="shared" ca="1" si="53"/>
        <v>1252.258064516129</v>
      </c>
      <c r="K267" s="96">
        <v>55</v>
      </c>
      <c r="L267" s="68">
        <f t="shared" ca="1" si="54"/>
        <v>-1197.258064516129</v>
      </c>
      <c r="M267" s="68">
        <f t="shared" ca="1" si="55"/>
        <v>4.3920659453889748</v>
      </c>
      <c r="N267" s="99">
        <v>62</v>
      </c>
      <c r="O267" s="97" t="str">
        <f t="shared" ca="1" si="56"/>
        <v>Nov</v>
      </c>
      <c r="P267" s="96">
        <v>62</v>
      </c>
      <c r="Q267" s="99">
        <f t="shared" si="57"/>
        <v>-7</v>
      </c>
      <c r="R267" s="97">
        <f t="shared" ca="1" si="58"/>
        <v>-0.11290322580645162</v>
      </c>
      <c r="S267" s="99" t="str">
        <f t="shared" ca="1" si="59"/>
        <v>DEGROWTH</v>
      </c>
      <c r="T267" s="100">
        <v>0</v>
      </c>
      <c r="U267" s="100" t="str">
        <f t="shared" ca="1" si="60"/>
        <v>Dec</v>
      </c>
      <c r="V267" s="96">
        <v>0</v>
      </c>
      <c r="W267" s="103">
        <f t="shared" si="61"/>
        <v>55</v>
      </c>
      <c r="X267" s="102">
        <f t="shared" ca="1" si="62"/>
        <v>0</v>
      </c>
      <c r="Y267" s="103" t="b">
        <f t="shared" si="63"/>
        <v>0</v>
      </c>
      <c r="Z267" s="24">
        <v>0</v>
      </c>
      <c r="AA267" s="24">
        <f t="shared" si="64"/>
        <v>0</v>
      </c>
      <c r="AB267" s="3">
        <v>1000003161</v>
      </c>
      <c r="AC267" s="3"/>
    </row>
    <row r="268" spans="1:29" ht="14.25" hidden="1" customHeight="1">
      <c r="A268" s="23" t="s">
        <v>133</v>
      </c>
      <c r="B268" s="64" t="s">
        <v>142</v>
      </c>
      <c r="C268" s="64" t="s">
        <v>192</v>
      </c>
      <c r="D268" s="64">
        <v>1000003500</v>
      </c>
      <c r="E268" s="64" t="s">
        <v>193</v>
      </c>
      <c r="F268" s="66">
        <v>45045</v>
      </c>
      <c r="G268" s="66" t="str">
        <f t="shared" si="52"/>
        <v>Targeted Dealer</v>
      </c>
      <c r="H268" s="66"/>
      <c r="I268" s="67">
        <v>24</v>
      </c>
      <c r="J268" s="67">
        <f t="shared" ca="1" si="53"/>
        <v>500.90322580645159</v>
      </c>
      <c r="K268" s="96">
        <v>15</v>
      </c>
      <c r="L268" s="68">
        <f t="shared" ca="1" si="54"/>
        <v>-485.90322580645159</v>
      </c>
      <c r="M268" s="68">
        <f t="shared" ca="1" si="55"/>
        <v>2.9945904173106648</v>
      </c>
      <c r="N268" s="99">
        <v>0</v>
      </c>
      <c r="O268" s="97" t="str">
        <f t="shared" ca="1" si="56"/>
        <v>Nov</v>
      </c>
      <c r="P268" s="96">
        <v>0</v>
      </c>
      <c r="Q268" s="99">
        <f t="shared" si="57"/>
        <v>15</v>
      </c>
      <c r="R268" s="97">
        <f t="shared" ca="1" si="58"/>
        <v>0</v>
      </c>
      <c r="S268" s="99" t="b">
        <f t="shared" si="59"/>
        <v>0</v>
      </c>
      <c r="T268" s="100">
        <v>12</v>
      </c>
      <c r="U268" s="100" t="str">
        <f t="shared" ca="1" si="60"/>
        <v>Dec</v>
      </c>
      <c r="V268" s="96">
        <v>12</v>
      </c>
      <c r="W268" s="103">
        <f t="shared" si="61"/>
        <v>3</v>
      </c>
      <c r="X268" s="102">
        <f t="shared" ca="1" si="62"/>
        <v>0.25</v>
      </c>
      <c r="Y268" s="103" t="str">
        <f t="shared" ca="1" si="63"/>
        <v>GROWTH</v>
      </c>
      <c r="Z268" s="24">
        <v>0</v>
      </c>
      <c r="AA268" s="24">
        <f t="shared" si="64"/>
        <v>0</v>
      </c>
      <c r="AB268" s="3">
        <v>1000003500</v>
      </c>
      <c r="AC268" s="3"/>
    </row>
    <row r="269" spans="1:29" ht="14.25" hidden="1" customHeight="1">
      <c r="A269" s="23" t="s">
        <v>133</v>
      </c>
      <c r="B269" s="64" t="s">
        <v>142</v>
      </c>
      <c r="C269" s="64" t="s">
        <v>1012</v>
      </c>
      <c r="D269" s="64">
        <v>1000003513</v>
      </c>
      <c r="E269" s="64" t="s">
        <v>1013</v>
      </c>
      <c r="F269" s="66">
        <v>45054</v>
      </c>
      <c r="G269" s="66" t="str">
        <f t="shared" si="52"/>
        <v>Targeted Dealer</v>
      </c>
      <c r="H269" s="66" t="s">
        <v>627</v>
      </c>
      <c r="I269" s="67">
        <v>330</v>
      </c>
      <c r="J269" s="67">
        <f t="shared" ca="1" si="53"/>
        <v>6887.4193548387093</v>
      </c>
      <c r="K269" s="96">
        <v>495.65</v>
      </c>
      <c r="L269" s="68">
        <f t="shared" ca="1" si="54"/>
        <v>-6391.7693548387097</v>
      </c>
      <c r="M269" s="68">
        <f t="shared" ca="1" si="55"/>
        <v>7.1964544986183316</v>
      </c>
      <c r="N269" s="99">
        <v>524.85</v>
      </c>
      <c r="O269" s="97" t="str">
        <f t="shared" ca="1" si="56"/>
        <v>Nov</v>
      </c>
      <c r="P269" s="96">
        <v>524.85</v>
      </c>
      <c r="Q269" s="99">
        <f t="shared" si="57"/>
        <v>-29.200000000000045</v>
      </c>
      <c r="R269" s="97">
        <f t="shared" ca="1" si="58"/>
        <v>-5.5634943317138363E-2</v>
      </c>
      <c r="S269" s="99" t="str">
        <f t="shared" ca="1" si="59"/>
        <v>DEGROWTH</v>
      </c>
      <c r="T269" s="100">
        <v>629.75</v>
      </c>
      <c r="U269" s="100" t="str">
        <f t="shared" ca="1" si="60"/>
        <v>Dec</v>
      </c>
      <c r="V269" s="96">
        <v>629.75</v>
      </c>
      <c r="W269" s="103">
        <f t="shared" si="61"/>
        <v>-134.10000000000002</v>
      </c>
      <c r="X269" s="102">
        <f t="shared" ca="1" si="62"/>
        <v>-0.21294164350932909</v>
      </c>
      <c r="Y269" s="103" t="str">
        <f t="shared" ca="1" si="63"/>
        <v>DEGROWTH</v>
      </c>
      <c r="Z269" s="24">
        <v>0</v>
      </c>
      <c r="AA269" s="24">
        <f t="shared" si="64"/>
        <v>1</v>
      </c>
      <c r="AB269" s="3">
        <v>1000003513</v>
      </c>
      <c r="AC269" s="3"/>
    </row>
    <row r="270" spans="1:29" ht="14.25" hidden="1" customHeight="1">
      <c r="A270" s="23" t="s">
        <v>133</v>
      </c>
      <c r="B270" s="64" t="s">
        <v>142</v>
      </c>
      <c r="C270" s="64" t="s">
        <v>1014</v>
      </c>
      <c r="D270" s="64">
        <v>1000003544</v>
      </c>
      <c r="E270" s="64" t="s">
        <v>1015</v>
      </c>
      <c r="F270" s="66">
        <v>45069</v>
      </c>
      <c r="G270" s="66" t="str">
        <f t="shared" si="52"/>
        <v>Targeted Dealer</v>
      </c>
      <c r="H270" s="66"/>
      <c r="I270" s="67">
        <v>40</v>
      </c>
      <c r="J270" s="67">
        <f t="shared" ca="1" si="53"/>
        <v>834.83870967741939</v>
      </c>
      <c r="K270" s="96">
        <v>108</v>
      </c>
      <c r="L270" s="68">
        <f t="shared" ca="1" si="54"/>
        <v>-726.83870967741939</v>
      </c>
      <c r="M270" s="68">
        <f t="shared" ca="1" si="55"/>
        <v>12.936630602782069</v>
      </c>
      <c r="N270" s="99">
        <v>35</v>
      </c>
      <c r="O270" s="97" t="str">
        <f t="shared" ca="1" si="56"/>
        <v>Nov</v>
      </c>
      <c r="P270" s="96">
        <v>35</v>
      </c>
      <c r="Q270" s="99">
        <f t="shared" si="57"/>
        <v>73</v>
      </c>
      <c r="R270" s="97">
        <f t="shared" ca="1" si="58"/>
        <v>2.0857142857142859</v>
      </c>
      <c r="S270" s="99" t="str">
        <f t="shared" ca="1" si="59"/>
        <v>GROWTH</v>
      </c>
      <c r="T270" s="100">
        <v>0</v>
      </c>
      <c r="U270" s="100" t="str">
        <f t="shared" ca="1" si="60"/>
        <v>Dec</v>
      </c>
      <c r="V270" s="96">
        <v>0</v>
      </c>
      <c r="W270" s="103">
        <f t="shared" si="61"/>
        <v>108</v>
      </c>
      <c r="X270" s="102">
        <f t="shared" ca="1" si="62"/>
        <v>0</v>
      </c>
      <c r="Y270" s="103" t="b">
        <f t="shared" si="63"/>
        <v>0</v>
      </c>
      <c r="Z270" s="24">
        <v>0</v>
      </c>
      <c r="AA270" s="24">
        <f t="shared" si="64"/>
        <v>0</v>
      </c>
      <c r="AB270" s="3">
        <v>1000003544</v>
      </c>
      <c r="AC270" s="3"/>
    </row>
    <row r="271" spans="1:29" ht="14.25" hidden="1" customHeight="1">
      <c r="A271" s="23" t="s">
        <v>133</v>
      </c>
      <c r="B271" s="64" t="s">
        <v>142</v>
      </c>
      <c r="C271" s="64" t="s">
        <v>1016</v>
      </c>
      <c r="D271" s="64">
        <v>1000003616</v>
      </c>
      <c r="E271" s="64" t="s">
        <v>1017</v>
      </c>
      <c r="F271" s="66">
        <v>45110</v>
      </c>
      <c r="G271" s="66" t="str">
        <f t="shared" si="52"/>
        <v>Targeted Dealer</v>
      </c>
      <c r="H271" s="66"/>
      <c r="I271" s="67">
        <v>40</v>
      </c>
      <c r="J271" s="67">
        <f t="shared" ca="1" si="53"/>
        <v>834.83870967741939</v>
      </c>
      <c r="K271" s="96">
        <v>17</v>
      </c>
      <c r="L271" s="68">
        <f t="shared" ca="1" si="54"/>
        <v>-817.83870967741939</v>
      </c>
      <c r="M271" s="68">
        <f t="shared" ca="1" si="55"/>
        <v>2.0363214837712516</v>
      </c>
      <c r="N271" s="99">
        <v>20</v>
      </c>
      <c r="O271" s="97" t="str">
        <f t="shared" ca="1" si="56"/>
        <v>Nov</v>
      </c>
      <c r="P271" s="96">
        <v>20</v>
      </c>
      <c r="Q271" s="99">
        <f t="shared" si="57"/>
        <v>-3</v>
      </c>
      <c r="R271" s="97">
        <f t="shared" ca="1" si="58"/>
        <v>-0.15000000000000002</v>
      </c>
      <c r="S271" s="99" t="str">
        <f t="shared" ca="1" si="59"/>
        <v>DEGROWTH</v>
      </c>
      <c r="T271" s="100">
        <v>0</v>
      </c>
      <c r="U271" s="100" t="str">
        <f t="shared" ca="1" si="60"/>
        <v>Dec</v>
      </c>
      <c r="V271" s="96">
        <v>0</v>
      </c>
      <c r="W271" s="103">
        <f t="shared" si="61"/>
        <v>17</v>
      </c>
      <c r="X271" s="102">
        <f t="shared" ca="1" si="62"/>
        <v>0</v>
      </c>
      <c r="Y271" s="103" t="b">
        <f t="shared" si="63"/>
        <v>0</v>
      </c>
      <c r="Z271" s="24">
        <v>0</v>
      </c>
      <c r="AA271" s="24">
        <f t="shared" si="64"/>
        <v>0</v>
      </c>
      <c r="AB271" s="3">
        <v>1000003616</v>
      </c>
      <c r="AC271" s="3"/>
    </row>
    <row r="272" spans="1:29" ht="14.25" hidden="1" customHeight="1">
      <c r="A272" s="23" t="s">
        <v>133</v>
      </c>
      <c r="B272" s="64" t="s">
        <v>142</v>
      </c>
      <c r="C272" s="64" t="s">
        <v>1018</v>
      </c>
      <c r="D272" s="64">
        <v>1000003655</v>
      </c>
      <c r="E272" s="64" t="s">
        <v>1019</v>
      </c>
      <c r="F272" s="66">
        <v>45136</v>
      </c>
      <c r="G272" s="66" t="str">
        <f t="shared" si="52"/>
        <v>Targeted Dealer</v>
      </c>
      <c r="H272" s="66"/>
      <c r="I272" s="67">
        <v>20</v>
      </c>
      <c r="J272" s="67">
        <f t="shared" ca="1" si="53"/>
        <v>417.41935483870969</v>
      </c>
      <c r="K272" s="96">
        <v>24</v>
      </c>
      <c r="L272" s="68">
        <f t="shared" ca="1" si="54"/>
        <v>-393.41935483870969</v>
      </c>
      <c r="M272" s="68">
        <f t="shared" ca="1" si="55"/>
        <v>5.7496136012364749</v>
      </c>
      <c r="N272" s="99">
        <v>48</v>
      </c>
      <c r="O272" s="97" t="str">
        <f t="shared" ca="1" si="56"/>
        <v>Nov</v>
      </c>
      <c r="P272" s="96">
        <v>48</v>
      </c>
      <c r="Q272" s="99">
        <f t="shared" si="57"/>
        <v>-24</v>
      </c>
      <c r="R272" s="97">
        <f t="shared" ca="1" si="58"/>
        <v>-0.5</v>
      </c>
      <c r="S272" s="99" t="str">
        <f t="shared" ca="1" si="59"/>
        <v>DEGROWTH</v>
      </c>
      <c r="T272" s="100">
        <v>20</v>
      </c>
      <c r="U272" s="100" t="str">
        <f t="shared" ca="1" si="60"/>
        <v>Dec</v>
      </c>
      <c r="V272" s="96">
        <v>20</v>
      </c>
      <c r="W272" s="103">
        <f t="shared" si="61"/>
        <v>4</v>
      </c>
      <c r="X272" s="102">
        <f t="shared" ca="1" si="62"/>
        <v>0.19999999999999996</v>
      </c>
      <c r="Y272" s="103" t="str">
        <f t="shared" ca="1" si="63"/>
        <v>GROWTH</v>
      </c>
      <c r="Z272" s="24">
        <v>0</v>
      </c>
      <c r="AA272" s="24">
        <f t="shared" si="64"/>
        <v>0</v>
      </c>
      <c r="AB272" s="3">
        <v>1000003655</v>
      </c>
      <c r="AC272" s="3"/>
    </row>
    <row r="273" spans="1:29" ht="14.25" hidden="1" customHeight="1">
      <c r="A273" s="23" t="s">
        <v>133</v>
      </c>
      <c r="B273" s="64" t="s">
        <v>142</v>
      </c>
      <c r="C273" s="64" t="s">
        <v>1020</v>
      </c>
      <c r="D273" s="64">
        <v>1000003676</v>
      </c>
      <c r="E273" s="64" t="s">
        <v>1021</v>
      </c>
      <c r="F273" s="66">
        <v>45142</v>
      </c>
      <c r="G273" s="66" t="str">
        <f t="shared" si="52"/>
        <v>Targeted Dealer</v>
      </c>
      <c r="H273" s="66"/>
      <c r="I273" s="67">
        <v>60</v>
      </c>
      <c r="J273" s="67">
        <f t="shared" ca="1" si="53"/>
        <v>1252.258064516129</v>
      </c>
      <c r="K273" s="96">
        <v>118</v>
      </c>
      <c r="L273" s="68">
        <f t="shared" ca="1" si="54"/>
        <v>-1134.258064516129</v>
      </c>
      <c r="M273" s="68">
        <f t="shared" ca="1" si="55"/>
        <v>9.4229778464708911</v>
      </c>
      <c r="N273" s="99">
        <v>65</v>
      </c>
      <c r="O273" s="97" t="str">
        <f t="shared" ca="1" si="56"/>
        <v>Nov</v>
      </c>
      <c r="P273" s="96">
        <v>65</v>
      </c>
      <c r="Q273" s="99">
        <f t="shared" si="57"/>
        <v>53</v>
      </c>
      <c r="R273" s="97">
        <f t="shared" ca="1" si="58"/>
        <v>0.81538461538461537</v>
      </c>
      <c r="S273" s="99" t="str">
        <f t="shared" ca="1" si="59"/>
        <v>GROWTH</v>
      </c>
      <c r="T273" s="100">
        <v>20</v>
      </c>
      <c r="U273" s="100" t="str">
        <f t="shared" ca="1" si="60"/>
        <v>Dec</v>
      </c>
      <c r="V273" s="96">
        <v>20</v>
      </c>
      <c r="W273" s="103">
        <f t="shared" si="61"/>
        <v>98</v>
      </c>
      <c r="X273" s="102">
        <f t="shared" ca="1" si="62"/>
        <v>4.9000000000000004</v>
      </c>
      <c r="Y273" s="103" t="str">
        <f t="shared" ca="1" si="63"/>
        <v>GROWTH</v>
      </c>
      <c r="Z273" s="24">
        <v>0</v>
      </c>
      <c r="AA273" s="24">
        <f t="shared" si="64"/>
        <v>0</v>
      </c>
      <c r="AB273" s="3">
        <v>1000003676</v>
      </c>
      <c r="AC273" s="3"/>
    </row>
    <row r="274" spans="1:29" ht="14.25" hidden="1" customHeight="1">
      <c r="A274" s="23" t="s">
        <v>133</v>
      </c>
      <c r="B274" s="64" t="s">
        <v>142</v>
      </c>
      <c r="C274" s="64" t="s">
        <v>1022</v>
      </c>
      <c r="D274" s="64">
        <v>1000003726</v>
      </c>
      <c r="E274" s="64" t="s">
        <v>1023</v>
      </c>
      <c r="F274" s="66">
        <v>45210</v>
      </c>
      <c r="G274" s="66" t="str">
        <f t="shared" si="52"/>
        <v>Targeted Dealer</v>
      </c>
      <c r="H274" s="66" t="s">
        <v>627</v>
      </c>
      <c r="I274" s="67">
        <v>120</v>
      </c>
      <c r="J274" s="67">
        <f t="shared" ca="1" si="53"/>
        <v>2504.516129032258</v>
      </c>
      <c r="K274" s="96">
        <v>80</v>
      </c>
      <c r="L274" s="68">
        <f t="shared" ca="1" si="54"/>
        <v>-2424.516129032258</v>
      </c>
      <c r="M274" s="68">
        <f t="shared" ca="1" si="55"/>
        <v>3.1942297784647087</v>
      </c>
      <c r="N274" s="99">
        <v>80</v>
      </c>
      <c r="O274" s="97" t="str">
        <f t="shared" ca="1" si="56"/>
        <v>Nov</v>
      </c>
      <c r="P274" s="96">
        <v>80</v>
      </c>
      <c r="Q274" s="99">
        <f t="shared" si="57"/>
        <v>0</v>
      </c>
      <c r="R274" s="97">
        <f t="shared" ca="1" si="58"/>
        <v>0</v>
      </c>
      <c r="S274" s="99" t="str">
        <f t="shared" ca="1" si="59"/>
        <v>GROWTH</v>
      </c>
      <c r="T274" s="100">
        <v>80</v>
      </c>
      <c r="U274" s="100" t="str">
        <f t="shared" ca="1" si="60"/>
        <v>Dec</v>
      </c>
      <c r="V274" s="96">
        <v>80</v>
      </c>
      <c r="W274" s="103">
        <f t="shared" si="61"/>
        <v>0</v>
      </c>
      <c r="X274" s="102">
        <f t="shared" ca="1" si="62"/>
        <v>0</v>
      </c>
      <c r="Y274" s="103" t="str">
        <f t="shared" ca="1" si="63"/>
        <v>GROWTH</v>
      </c>
      <c r="Z274" s="24">
        <v>0</v>
      </c>
      <c r="AA274" s="24">
        <f t="shared" si="64"/>
        <v>1</v>
      </c>
      <c r="AB274" s="3">
        <v>1000003726</v>
      </c>
      <c r="AC274" s="3"/>
    </row>
    <row r="275" spans="1:29" ht="14.25" hidden="1" customHeight="1">
      <c r="A275" s="23" t="s">
        <v>133</v>
      </c>
      <c r="B275" s="64" t="s">
        <v>142</v>
      </c>
      <c r="C275" s="64" t="s">
        <v>1024</v>
      </c>
      <c r="D275" s="64">
        <v>1000003728</v>
      </c>
      <c r="E275" s="64" t="s">
        <v>1025</v>
      </c>
      <c r="F275" s="66">
        <v>45215</v>
      </c>
      <c r="G275" s="66" t="str">
        <f t="shared" si="52"/>
        <v>Targeted Dealer</v>
      </c>
      <c r="H275" s="66"/>
      <c r="I275" s="67">
        <v>151</v>
      </c>
      <c r="J275" s="67">
        <f t="shared" ca="1" si="53"/>
        <v>3151.516129032258</v>
      </c>
      <c r="K275" s="96">
        <v>217.2</v>
      </c>
      <c r="L275" s="68">
        <f t="shared" ca="1" si="54"/>
        <v>-2934.3161290322582</v>
      </c>
      <c r="M275" s="68">
        <f t="shared" ca="1" si="55"/>
        <v>6.8919209392304772</v>
      </c>
      <c r="N275" s="99">
        <v>205.5</v>
      </c>
      <c r="O275" s="97" t="str">
        <f t="shared" ca="1" si="56"/>
        <v>Nov</v>
      </c>
      <c r="P275" s="96">
        <v>205.5</v>
      </c>
      <c r="Q275" s="99">
        <f t="shared" si="57"/>
        <v>11.699999999999989</v>
      </c>
      <c r="R275" s="97">
        <f t="shared" ca="1" si="58"/>
        <v>5.6934306569343063E-2</v>
      </c>
      <c r="S275" s="99" t="str">
        <f t="shared" ca="1" si="59"/>
        <v>GROWTH</v>
      </c>
      <c r="T275" s="100">
        <v>142.44999999999999</v>
      </c>
      <c r="U275" s="100" t="str">
        <f t="shared" ca="1" si="60"/>
        <v>Dec</v>
      </c>
      <c r="V275" s="96">
        <v>142.44999999999999</v>
      </c>
      <c r="W275" s="103">
        <f t="shared" si="61"/>
        <v>74.75</v>
      </c>
      <c r="X275" s="102">
        <f t="shared" ca="1" si="62"/>
        <v>0.52474552474552483</v>
      </c>
      <c r="Y275" s="103" t="str">
        <f t="shared" ca="1" si="63"/>
        <v>GROWTH</v>
      </c>
      <c r="Z275" s="24">
        <v>0</v>
      </c>
      <c r="AA275" s="24">
        <f t="shared" si="64"/>
        <v>0</v>
      </c>
      <c r="AB275" s="3">
        <v>1000003728</v>
      </c>
      <c r="AC275" s="3"/>
    </row>
    <row r="276" spans="1:29" ht="14.25" hidden="1" customHeight="1">
      <c r="A276" s="24" t="s">
        <v>133</v>
      </c>
      <c r="B276" s="125" t="s">
        <v>142</v>
      </c>
      <c r="C276" s="125" t="s">
        <v>1026</v>
      </c>
      <c r="D276" s="125">
        <v>1000003873</v>
      </c>
      <c r="E276" s="125" t="s">
        <v>1027</v>
      </c>
      <c r="F276" s="66">
        <v>45350</v>
      </c>
      <c r="G276" s="66" t="str">
        <f t="shared" si="52"/>
        <v>Targeted Dealer</v>
      </c>
      <c r="H276" s="66"/>
      <c r="I276" s="67">
        <v>20</v>
      </c>
      <c r="J276" s="67">
        <f t="shared" ca="1" si="53"/>
        <v>417.41935483870969</v>
      </c>
      <c r="K276" s="96">
        <v>30</v>
      </c>
      <c r="L276" s="68">
        <f t="shared" ca="1" si="54"/>
        <v>-387.41935483870969</v>
      </c>
      <c r="M276" s="68">
        <f t="shared" ca="1" si="55"/>
        <v>7.1870170015455939</v>
      </c>
      <c r="N276" s="99">
        <v>10</v>
      </c>
      <c r="O276" s="97" t="str">
        <f t="shared" ca="1" si="56"/>
        <v>Nov</v>
      </c>
      <c r="P276" s="96">
        <v>10</v>
      </c>
      <c r="Q276" s="99">
        <f t="shared" si="57"/>
        <v>20</v>
      </c>
      <c r="R276" s="97">
        <f t="shared" ca="1" si="58"/>
        <v>2</v>
      </c>
      <c r="S276" s="99" t="str">
        <f t="shared" ca="1" si="59"/>
        <v>GROWTH</v>
      </c>
      <c r="T276" s="100">
        <v>0</v>
      </c>
      <c r="U276" s="100" t="str">
        <f t="shared" ca="1" si="60"/>
        <v>Dec</v>
      </c>
      <c r="V276" s="96">
        <v>0</v>
      </c>
      <c r="W276" s="103">
        <f t="shared" si="61"/>
        <v>30</v>
      </c>
      <c r="X276" s="102">
        <f t="shared" ca="1" si="62"/>
        <v>0</v>
      </c>
      <c r="Y276" s="103" t="b">
        <f t="shared" si="63"/>
        <v>0</v>
      </c>
      <c r="Z276" s="24">
        <v>0</v>
      </c>
      <c r="AA276" s="24">
        <f t="shared" si="64"/>
        <v>0</v>
      </c>
      <c r="AB276" s="3">
        <v>1000003873</v>
      </c>
      <c r="AC276" s="3"/>
    </row>
    <row r="277" spans="1:29" ht="14.25" hidden="1" customHeight="1">
      <c r="A277" s="24" t="s">
        <v>133</v>
      </c>
      <c r="B277" s="125" t="s">
        <v>142</v>
      </c>
      <c r="C277" s="125" t="s">
        <v>194</v>
      </c>
      <c r="D277" s="125">
        <v>1000003893</v>
      </c>
      <c r="E277" s="125" t="s">
        <v>195</v>
      </c>
      <c r="F277" s="66">
        <v>45373</v>
      </c>
      <c r="G277" s="66" t="str">
        <f t="shared" si="52"/>
        <v>Targeted Dealer</v>
      </c>
      <c r="H277" s="66"/>
      <c r="I277" s="67">
        <v>40</v>
      </c>
      <c r="J277" s="67">
        <f t="shared" ca="1" si="53"/>
        <v>834.83870967741939</v>
      </c>
      <c r="K277" s="96">
        <v>40</v>
      </c>
      <c r="L277" s="68">
        <f t="shared" ca="1" si="54"/>
        <v>-794.83870967741939</v>
      </c>
      <c r="M277" s="68">
        <f t="shared" ca="1" si="55"/>
        <v>4.7913446676970626</v>
      </c>
      <c r="N277" s="99">
        <v>80</v>
      </c>
      <c r="O277" s="97" t="str">
        <f t="shared" ca="1" si="56"/>
        <v>Nov</v>
      </c>
      <c r="P277" s="96">
        <v>80</v>
      </c>
      <c r="Q277" s="99">
        <f t="shared" si="57"/>
        <v>-40</v>
      </c>
      <c r="R277" s="97">
        <f t="shared" ca="1" si="58"/>
        <v>-0.5</v>
      </c>
      <c r="S277" s="99" t="str">
        <f t="shared" ca="1" si="59"/>
        <v>DEGROWTH</v>
      </c>
      <c r="T277" s="100">
        <v>0</v>
      </c>
      <c r="U277" s="100" t="str">
        <f t="shared" ca="1" si="60"/>
        <v>Dec</v>
      </c>
      <c r="V277" s="96">
        <v>0</v>
      </c>
      <c r="W277" s="103">
        <f t="shared" si="61"/>
        <v>40</v>
      </c>
      <c r="X277" s="102">
        <f t="shared" ca="1" si="62"/>
        <v>0</v>
      </c>
      <c r="Y277" s="103" t="b">
        <f t="shared" si="63"/>
        <v>0</v>
      </c>
      <c r="Z277" s="24">
        <v>0</v>
      </c>
      <c r="AA277" s="24">
        <f t="shared" si="64"/>
        <v>0</v>
      </c>
      <c r="AB277" s="3">
        <v>1000003893</v>
      </c>
      <c r="AC277" s="3"/>
    </row>
    <row r="278" spans="1:29" ht="14.25" hidden="1" customHeight="1">
      <c r="A278" s="24" t="s">
        <v>133</v>
      </c>
      <c r="B278" s="125" t="s">
        <v>142</v>
      </c>
      <c r="C278" s="125" t="s">
        <v>1028</v>
      </c>
      <c r="D278" s="125">
        <v>1000003926</v>
      </c>
      <c r="E278" s="125" t="s">
        <v>1029</v>
      </c>
      <c r="F278" s="66">
        <v>45412</v>
      </c>
      <c r="G278" s="66" t="str">
        <f t="shared" si="52"/>
        <v>Targeted Dealer</v>
      </c>
      <c r="H278" s="66"/>
      <c r="I278" s="67">
        <v>36</v>
      </c>
      <c r="J278" s="67">
        <f t="shared" ca="1" si="53"/>
        <v>751.35483870967744</v>
      </c>
      <c r="K278" s="96">
        <v>75</v>
      </c>
      <c r="L278" s="68">
        <f t="shared" ca="1" si="54"/>
        <v>-676.35483870967744</v>
      </c>
      <c r="M278" s="68">
        <f t="shared" ca="1" si="55"/>
        <v>9.9819680577022147</v>
      </c>
      <c r="N278" s="99">
        <v>44</v>
      </c>
      <c r="O278" s="97" t="str">
        <f t="shared" ca="1" si="56"/>
        <v>Nov</v>
      </c>
      <c r="P278" s="96">
        <v>44</v>
      </c>
      <c r="Q278" s="99">
        <f t="shared" si="57"/>
        <v>31</v>
      </c>
      <c r="R278" s="97">
        <f t="shared" ca="1" si="58"/>
        <v>0.70454545454545459</v>
      </c>
      <c r="S278" s="99" t="str">
        <f t="shared" ca="1" si="59"/>
        <v>GROWTH</v>
      </c>
      <c r="T278" s="100">
        <v>0</v>
      </c>
      <c r="U278" s="100" t="str">
        <f t="shared" ca="1" si="60"/>
        <v>Dec</v>
      </c>
      <c r="V278" s="96">
        <v>0</v>
      </c>
      <c r="W278" s="103">
        <f t="shared" si="61"/>
        <v>75</v>
      </c>
      <c r="X278" s="102">
        <f t="shared" ca="1" si="62"/>
        <v>0</v>
      </c>
      <c r="Y278" s="103" t="b">
        <f t="shared" si="63"/>
        <v>0</v>
      </c>
      <c r="Z278" s="24">
        <v>0</v>
      </c>
      <c r="AA278" s="24">
        <f t="shared" si="64"/>
        <v>0</v>
      </c>
      <c r="AB278" s="3">
        <v>1000003926</v>
      </c>
      <c r="AC278" s="3"/>
    </row>
    <row r="279" spans="1:29" ht="14.25" hidden="1" customHeight="1">
      <c r="A279" s="24" t="s">
        <v>133</v>
      </c>
      <c r="B279" s="125" t="s">
        <v>142</v>
      </c>
      <c r="C279" s="125" t="s">
        <v>3306</v>
      </c>
      <c r="D279" s="125">
        <v>1000003992</v>
      </c>
      <c r="E279" s="125" t="s">
        <v>3307</v>
      </c>
      <c r="F279" s="66">
        <v>45443</v>
      </c>
      <c r="G279" s="66" t="str">
        <f t="shared" si="52"/>
        <v>Targeted Dealer</v>
      </c>
      <c r="H279" s="66"/>
      <c r="I279" s="67">
        <v>40</v>
      </c>
      <c r="J279" s="67">
        <f t="shared" ca="1" si="53"/>
        <v>834.83870967741939</v>
      </c>
      <c r="K279" s="96">
        <v>0</v>
      </c>
      <c r="L279" s="68">
        <f t="shared" ca="1" si="54"/>
        <v>-834.83870967741939</v>
      </c>
      <c r="M279" s="68">
        <f t="shared" ca="1" si="55"/>
        <v>0</v>
      </c>
      <c r="N279" s="99">
        <v>0</v>
      </c>
      <c r="O279" s="97" t="str">
        <f t="shared" ca="1" si="56"/>
        <v>Nov</v>
      </c>
      <c r="P279" s="96">
        <v>0</v>
      </c>
      <c r="Q279" s="99">
        <f t="shared" si="57"/>
        <v>0</v>
      </c>
      <c r="R279" s="97">
        <f t="shared" ca="1" si="58"/>
        <v>0</v>
      </c>
      <c r="S279" s="99" t="b">
        <f t="shared" si="59"/>
        <v>0</v>
      </c>
      <c r="T279" s="100">
        <v>0</v>
      </c>
      <c r="U279" s="100" t="str">
        <f t="shared" ca="1" si="60"/>
        <v>Dec</v>
      </c>
      <c r="V279" s="96">
        <v>0</v>
      </c>
      <c r="W279" s="103">
        <f t="shared" si="61"/>
        <v>0</v>
      </c>
      <c r="X279" s="102">
        <f t="shared" ca="1" si="62"/>
        <v>0</v>
      </c>
      <c r="Y279" s="103" t="b">
        <f t="shared" si="63"/>
        <v>0</v>
      </c>
      <c r="Z279" s="24">
        <v>1</v>
      </c>
      <c r="AA279" s="24">
        <f t="shared" si="64"/>
        <v>0</v>
      </c>
      <c r="AB279" s="3">
        <v>1000003992</v>
      </c>
      <c r="AC279" s="3"/>
    </row>
    <row r="280" spans="1:29" ht="14.25" hidden="1" customHeight="1">
      <c r="A280" s="24" t="s">
        <v>133</v>
      </c>
      <c r="B280" s="125" t="s">
        <v>142</v>
      </c>
      <c r="C280" s="125" t="s">
        <v>3979</v>
      </c>
      <c r="D280" s="125">
        <v>1000004053</v>
      </c>
      <c r="E280" s="125" t="s">
        <v>3980</v>
      </c>
      <c r="F280" s="66">
        <v>45497</v>
      </c>
      <c r="G280" s="66" t="str">
        <f t="shared" si="52"/>
        <v>Targeted Dealer</v>
      </c>
      <c r="H280" s="24"/>
      <c r="I280" s="67">
        <v>140</v>
      </c>
      <c r="J280" s="67">
        <f t="shared" ca="1" si="53"/>
        <v>2921.9354838709678</v>
      </c>
      <c r="K280" s="96">
        <v>112</v>
      </c>
      <c r="L280" s="68">
        <f t="shared" ca="1" si="54"/>
        <v>-2809.9354838709678</v>
      </c>
      <c r="M280" s="68">
        <f t="shared" ca="1" si="55"/>
        <v>3.8330757341576507</v>
      </c>
      <c r="N280" s="99">
        <v>128</v>
      </c>
      <c r="O280" s="97" t="str">
        <f t="shared" ca="1" si="56"/>
        <v>Nov</v>
      </c>
      <c r="P280" s="96">
        <v>128</v>
      </c>
      <c r="Q280" s="99">
        <f t="shared" si="57"/>
        <v>-16</v>
      </c>
      <c r="R280" s="97">
        <f t="shared" ca="1" si="58"/>
        <v>-0.125</v>
      </c>
      <c r="S280" s="99" t="str">
        <f t="shared" ca="1" si="59"/>
        <v>DEGROWTH</v>
      </c>
      <c r="T280" s="100">
        <v>0</v>
      </c>
      <c r="U280" s="100" t="str">
        <f t="shared" ca="1" si="60"/>
        <v>Dec</v>
      </c>
      <c r="V280" s="96">
        <v>0</v>
      </c>
      <c r="W280" s="103">
        <f t="shared" si="61"/>
        <v>112</v>
      </c>
      <c r="X280" s="102">
        <f t="shared" ca="1" si="62"/>
        <v>0</v>
      </c>
      <c r="Y280" s="103" t="b">
        <f t="shared" si="63"/>
        <v>0</v>
      </c>
      <c r="Z280" s="24">
        <v>0</v>
      </c>
      <c r="AA280" s="24">
        <f t="shared" si="64"/>
        <v>0</v>
      </c>
      <c r="AB280" s="3">
        <v>1000004053</v>
      </c>
      <c r="AC280" s="3"/>
    </row>
    <row r="281" spans="1:29" ht="14.25" hidden="1" customHeight="1">
      <c r="A281" s="24" t="s">
        <v>133</v>
      </c>
      <c r="B281" s="125" t="s">
        <v>142</v>
      </c>
      <c r="C281" s="125" t="s">
        <v>1030</v>
      </c>
      <c r="D281" s="125">
        <v>1000004063</v>
      </c>
      <c r="E281" s="125" t="s">
        <v>1031</v>
      </c>
      <c r="F281" s="66">
        <v>45498</v>
      </c>
      <c r="G281" s="66" t="str">
        <f t="shared" si="52"/>
        <v>Targeted Dealer</v>
      </c>
      <c r="H281" s="24"/>
      <c r="I281" s="67">
        <v>200</v>
      </c>
      <c r="J281" s="67">
        <f t="shared" ca="1" si="53"/>
        <v>4174.1935483870966</v>
      </c>
      <c r="K281" s="96">
        <v>340</v>
      </c>
      <c r="L281" s="68">
        <f t="shared" ca="1" si="54"/>
        <v>-3834.1935483870966</v>
      </c>
      <c r="M281" s="68">
        <f t="shared" ca="1" si="55"/>
        <v>8.145285935085008</v>
      </c>
      <c r="N281" s="99">
        <v>205</v>
      </c>
      <c r="O281" s="97" t="str">
        <f t="shared" ca="1" si="56"/>
        <v>Nov</v>
      </c>
      <c r="P281" s="96">
        <v>205</v>
      </c>
      <c r="Q281" s="99">
        <f t="shared" si="57"/>
        <v>135</v>
      </c>
      <c r="R281" s="97">
        <f t="shared" ca="1" si="58"/>
        <v>0.65853658536585358</v>
      </c>
      <c r="S281" s="99" t="str">
        <f t="shared" ca="1" si="59"/>
        <v>GROWTH</v>
      </c>
      <c r="T281" s="100">
        <v>0</v>
      </c>
      <c r="U281" s="100" t="str">
        <f t="shared" ca="1" si="60"/>
        <v>Dec</v>
      </c>
      <c r="V281" s="96">
        <v>0</v>
      </c>
      <c r="W281" s="103">
        <f t="shared" si="61"/>
        <v>340</v>
      </c>
      <c r="X281" s="102">
        <f t="shared" ca="1" si="62"/>
        <v>0</v>
      </c>
      <c r="Y281" s="103" t="b">
        <f t="shared" si="63"/>
        <v>0</v>
      </c>
      <c r="Z281" s="24">
        <v>0</v>
      </c>
      <c r="AA281" s="24">
        <f t="shared" si="64"/>
        <v>0</v>
      </c>
      <c r="AB281" s="3">
        <v>1000004063</v>
      </c>
      <c r="AC281" s="3"/>
    </row>
    <row r="282" spans="1:29" ht="14.25" hidden="1" customHeight="1">
      <c r="A282" s="24" t="s">
        <v>133</v>
      </c>
      <c r="B282" s="125" t="s">
        <v>142</v>
      </c>
      <c r="C282" s="125" t="s">
        <v>1032</v>
      </c>
      <c r="D282" s="125">
        <v>1000004075</v>
      </c>
      <c r="E282" s="125" t="s">
        <v>1033</v>
      </c>
      <c r="F282" s="66">
        <v>45506</v>
      </c>
      <c r="G282" s="66" t="str">
        <f t="shared" si="52"/>
        <v>Targeted Dealer</v>
      </c>
      <c r="H282" s="24"/>
      <c r="I282" s="67">
        <v>40</v>
      </c>
      <c r="J282" s="67">
        <f t="shared" ca="1" si="53"/>
        <v>834.83870967741939</v>
      </c>
      <c r="K282" s="96">
        <v>0</v>
      </c>
      <c r="L282" s="68">
        <f t="shared" ca="1" si="54"/>
        <v>-834.83870967741939</v>
      </c>
      <c r="M282" s="68">
        <f t="shared" ca="1" si="55"/>
        <v>0</v>
      </c>
      <c r="N282" s="99">
        <v>0</v>
      </c>
      <c r="O282" s="97" t="str">
        <f t="shared" ca="1" si="56"/>
        <v>Nov</v>
      </c>
      <c r="P282" s="96">
        <v>0</v>
      </c>
      <c r="Q282" s="99">
        <f t="shared" si="57"/>
        <v>0</v>
      </c>
      <c r="R282" s="97">
        <f t="shared" ca="1" si="58"/>
        <v>0</v>
      </c>
      <c r="S282" s="99" t="b">
        <f t="shared" si="59"/>
        <v>0</v>
      </c>
      <c r="T282" s="100">
        <v>0</v>
      </c>
      <c r="U282" s="100" t="str">
        <f t="shared" ca="1" si="60"/>
        <v>Dec</v>
      </c>
      <c r="V282" s="96">
        <v>0</v>
      </c>
      <c r="W282" s="103">
        <f t="shared" si="61"/>
        <v>0</v>
      </c>
      <c r="X282" s="102">
        <f t="shared" ca="1" si="62"/>
        <v>0</v>
      </c>
      <c r="Y282" s="103" t="b">
        <f t="shared" si="63"/>
        <v>0</v>
      </c>
      <c r="Z282" s="24">
        <v>1</v>
      </c>
      <c r="AA282" s="24">
        <f t="shared" si="64"/>
        <v>0</v>
      </c>
      <c r="AB282" s="3">
        <v>1000004075</v>
      </c>
      <c r="AC282" s="3"/>
    </row>
    <row r="283" spans="1:29" ht="14.25" hidden="1" customHeight="1">
      <c r="A283" s="23" t="s">
        <v>133</v>
      </c>
      <c r="B283" s="64" t="s">
        <v>37</v>
      </c>
      <c r="C283" s="64" t="s">
        <v>4384</v>
      </c>
      <c r="D283" s="64">
        <v>1000000411</v>
      </c>
      <c r="E283" s="65" t="s">
        <v>4385</v>
      </c>
      <c r="F283" s="66">
        <v>38414</v>
      </c>
      <c r="G283" s="66" t="str">
        <f t="shared" si="52"/>
        <v>Targeted Dealer</v>
      </c>
      <c r="H283" s="66"/>
      <c r="I283" s="67">
        <v>20</v>
      </c>
      <c r="J283" s="67">
        <f t="shared" ca="1" si="53"/>
        <v>417.41935483870969</v>
      </c>
      <c r="K283" s="96">
        <v>0</v>
      </c>
      <c r="L283" s="68">
        <f t="shared" ca="1" si="54"/>
        <v>-417.41935483870969</v>
      </c>
      <c r="M283" s="68">
        <f t="shared" ca="1" si="55"/>
        <v>0</v>
      </c>
      <c r="N283" s="99">
        <v>0</v>
      </c>
      <c r="O283" s="97" t="str">
        <f t="shared" ca="1" si="56"/>
        <v>Nov</v>
      </c>
      <c r="P283" s="96">
        <v>0</v>
      </c>
      <c r="Q283" s="99">
        <f t="shared" si="57"/>
        <v>0</v>
      </c>
      <c r="R283" s="97">
        <f t="shared" ca="1" si="58"/>
        <v>0</v>
      </c>
      <c r="S283" s="99" t="b">
        <f t="shared" si="59"/>
        <v>0</v>
      </c>
      <c r="T283" s="100">
        <v>45</v>
      </c>
      <c r="U283" s="100" t="str">
        <f t="shared" ca="1" si="60"/>
        <v>Dec</v>
      </c>
      <c r="V283" s="96">
        <v>45</v>
      </c>
      <c r="W283" s="103">
        <f t="shared" si="61"/>
        <v>-45</v>
      </c>
      <c r="X283" s="102">
        <f t="shared" ca="1" si="62"/>
        <v>-1</v>
      </c>
      <c r="Y283" s="103" t="str">
        <f t="shared" ca="1" si="63"/>
        <v>DEGROWTH</v>
      </c>
      <c r="Z283" s="24">
        <v>1</v>
      </c>
      <c r="AA283" s="24">
        <f t="shared" si="64"/>
        <v>0</v>
      </c>
      <c r="AB283" s="3">
        <v>1000000411</v>
      </c>
      <c r="AC283" s="3"/>
    </row>
    <row r="284" spans="1:29" ht="14.25" hidden="1" customHeight="1">
      <c r="A284" s="23" t="s">
        <v>133</v>
      </c>
      <c r="B284" s="64" t="s">
        <v>37</v>
      </c>
      <c r="C284" s="64" t="s">
        <v>196</v>
      </c>
      <c r="D284" s="64">
        <v>1000000413</v>
      </c>
      <c r="E284" s="65" t="s">
        <v>197</v>
      </c>
      <c r="F284" s="66">
        <v>38741</v>
      </c>
      <c r="G284" s="66" t="str">
        <f t="shared" si="52"/>
        <v>Targeted Dealer</v>
      </c>
      <c r="H284" s="66"/>
      <c r="I284" s="67">
        <v>20</v>
      </c>
      <c r="J284" s="67">
        <f t="shared" ca="1" si="53"/>
        <v>417.41935483870969</v>
      </c>
      <c r="K284" s="96">
        <v>15</v>
      </c>
      <c r="L284" s="68">
        <f t="shared" ca="1" si="54"/>
        <v>-402.41935483870969</v>
      </c>
      <c r="M284" s="68">
        <f t="shared" ca="1" si="55"/>
        <v>3.5935085007727969</v>
      </c>
      <c r="N284" s="99">
        <v>20</v>
      </c>
      <c r="O284" s="97" t="str">
        <f t="shared" ca="1" si="56"/>
        <v>Nov</v>
      </c>
      <c r="P284" s="96">
        <v>20</v>
      </c>
      <c r="Q284" s="99">
        <f t="shared" si="57"/>
        <v>-5</v>
      </c>
      <c r="R284" s="97">
        <f t="shared" ca="1" si="58"/>
        <v>-0.25</v>
      </c>
      <c r="S284" s="99" t="str">
        <f t="shared" ca="1" si="59"/>
        <v>DEGROWTH</v>
      </c>
      <c r="T284" s="100">
        <v>0</v>
      </c>
      <c r="U284" s="100" t="str">
        <f t="shared" ca="1" si="60"/>
        <v>Dec</v>
      </c>
      <c r="V284" s="96">
        <v>0</v>
      </c>
      <c r="W284" s="103">
        <f t="shared" si="61"/>
        <v>15</v>
      </c>
      <c r="X284" s="102">
        <f t="shared" ca="1" si="62"/>
        <v>0</v>
      </c>
      <c r="Y284" s="103" t="b">
        <f t="shared" si="63"/>
        <v>0</v>
      </c>
      <c r="Z284" s="24">
        <v>0</v>
      </c>
      <c r="AA284" s="24">
        <f t="shared" si="64"/>
        <v>0</v>
      </c>
      <c r="AB284" s="3">
        <v>1000000413</v>
      </c>
      <c r="AC284" s="3"/>
    </row>
    <row r="285" spans="1:29" ht="14.25" hidden="1" customHeight="1">
      <c r="A285" s="23" t="s">
        <v>133</v>
      </c>
      <c r="B285" s="64" t="s">
        <v>37</v>
      </c>
      <c r="C285" s="64" t="s">
        <v>1034</v>
      </c>
      <c r="D285" s="64">
        <v>1000000418</v>
      </c>
      <c r="E285" s="65" t="s">
        <v>1035</v>
      </c>
      <c r="F285" s="66">
        <v>39958</v>
      </c>
      <c r="G285" s="66" t="str">
        <f t="shared" si="52"/>
        <v>Targeted Dealer</v>
      </c>
      <c r="H285" s="66"/>
      <c r="I285" s="67">
        <v>130</v>
      </c>
      <c r="J285" s="67">
        <f t="shared" ca="1" si="53"/>
        <v>2713.2258064516127</v>
      </c>
      <c r="K285" s="96">
        <v>160</v>
      </c>
      <c r="L285" s="68">
        <f t="shared" ca="1" si="54"/>
        <v>-2553.2258064516127</v>
      </c>
      <c r="M285" s="68">
        <f t="shared" ca="1" si="55"/>
        <v>5.8970395910117706</v>
      </c>
      <c r="N285" s="99">
        <v>80</v>
      </c>
      <c r="O285" s="97" t="str">
        <f t="shared" ca="1" si="56"/>
        <v>Nov</v>
      </c>
      <c r="P285" s="96">
        <v>80</v>
      </c>
      <c r="Q285" s="99">
        <f t="shared" si="57"/>
        <v>80</v>
      </c>
      <c r="R285" s="97">
        <f t="shared" ca="1" si="58"/>
        <v>1</v>
      </c>
      <c r="S285" s="99" t="str">
        <f t="shared" ca="1" si="59"/>
        <v>GROWTH</v>
      </c>
      <c r="T285" s="100">
        <v>115</v>
      </c>
      <c r="U285" s="100" t="str">
        <f t="shared" ca="1" si="60"/>
        <v>Dec</v>
      </c>
      <c r="V285" s="96">
        <v>115</v>
      </c>
      <c r="W285" s="103">
        <f t="shared" si="61"/>
        <v>45</v>
      </c>
      <c r="X285" s="102">
        <f t="shared" ca="1" si="62"/>
        <v>0.39130434782608692</v>
      </c>
      <c r="Y285" s="103" t="str">
        <f t="shared" ca="1" si="63"/>
        <v>GROWTH</v>
      </c>
      <c r="Z285" s="24">
        <v>0</v>
      </c>
      <c r="AA285" s="24">
        <f t="shared" si="64"/>
        <v>0</v>
      </c>
      <c r="AB285" s="3">
        <v>1000000418</v>
      </c>
      <c r="AC285" s="3"/>
    </row>
    <row r="286" spans="1:29" ht="14.25" hidden="1" customHeight="1">
      <c r="A286" s="23" t="s">
        <v>133</v>
      </c>
      <c r="B286" s="64" t="s">
        <v>37</v>
      </c>
      <c r="C286" s="64" t="s">
        <v>1036</v>
      </c>
      <c r="D286" s="64">
        <v>1000000404</v>
      </c>
      <c r="E286" s="65" t="s">
        <v>1037</v>
      </c>
      <c r="F286" s="66">
        <v>39963</v>
      </c>
      <c r="G286" s="66" t="str">
        <f t="shared" si="52"/>
        <v>Targeted Dealer</v>
      </c>
      <c r="H286" s="66"/>
      <c r="I286" s="67">
        <v>70</v>
      </c>
      <c r="J286" s="67">
        <f t="shared" ca="1" si="53"/>
        <v>1460.9677419354839</v>
      </c>
      <c r="K286" s="96">
        <v>15</v>
      </c>
      <c r="L286" s="68">
        <f t="shared" ca="1" si="54"/>
        <v>-1445.9677419354839</v>
      </c>
      <c r="M286" s="68">
        <f t="shared" ca="1" si="55"/>
        <v>1.0267167145065137</v>
      </c>
      <c r="N286" s="99">
        <v>65</v>
      </c>
      <c r="O286" s="97" t="str">
        <f t="shared" ca="1" si="56"/>
        <v>Nov</v>
      </c>
      <c r="P286" s="96">
        <v>65</v>
      </c>
      <c r="Q286" s="99">
        <f t="shared" si="57"/>
        <v>-50</v>
      </c>
      <c r="R286" s="97">
        <f t="shared" ca="1" si="58"/>
        <v>-0.76923076923076916</v>
      </c>
      <c r="S286" s="99" t="str">
        <f t="shared" ca="1" si="59"/>
        <v>DEGROWTH</v>
      </c>
      <c r="T286" s="100">
        <v>52</v>
      </c>
      <c r="U286" s="100" t="str">
        <f t="shared" ca="1" si="60"/>
        <v>Dec</v>
      </c>
      <c r="V286" s="96">
        <v>52</v>
      </c>
      <c r="W286" s="103">
        <f t="shared" si="61"/>
        <v>-37</v>
      </c>
      <c r="X286" s="102">
        <f t="shared" ca="1" si="62"/>
        <v>-0.71153846153846156</v>
      </c>
      <c r="Y286" s="103" t="str">
        <f t="shared" ca="1" si="63"/>
        <v>DEGROWTH</v>
      </c>
      <c r="Z286" s="24">
        <v>0</v>
      </c>
      <c r="AA286" s="24">
        <f t="shared" si="64"/>
        <v>0</v>
      </c>
      <c r="AB286" s="3">
        <v>1000000404</v>
      </c>
      <c r="AC286" s="3"/>
    </row>
    <row r="287" spans="1:29" ht="14.25" hidden="1" customHeight="1">
      <c r="A287" s="23" t="s">
        <v>133</v>
      </c>
      <c r="B287" s="64" t="s">
        <v>37</v>
      </c>
      <c r="C287" s="64" t="s">
        <v>1038</v>
      </c>
      <c r="D287" s="64">
        <v>1000000401</v>
      </c>
      <c r="E287" s="65" t="s">
        <v>1039</v>
      </c>
      <c r="F287" s="66">
        <v>40011</v>
      </c>
      <c r="G287" s="66" t="str">
        <f t="shared" si="52"/>
        <v>Targeted Dealer</v>
      </c>
      <c r="H287" s="66"/>
      <c r="I287" s="67">
        <v>300</v>
      </c>
      <c r="J287" s="67">
        <f t="shared" ca="1" si="53"/>
        <v>6261.2903225806449</v>
      </c>
      <c r="K287" s="96">
        <v>256.75</v>
      </c>
      <c r="L287" s="68">
        <f t="shared" ca="1" si="54"/>
        <v>-6004.5403225806449</v>
      </c>
      <c r="M287" s="68">
        <f t="shared" ca="1" si="55"/>
        <v>4.1005924781040699</v>
      </c>
      <c r="N287" s="99">
        <v>261</v>
      </c>
      <c r="O287" s="97" t="str">
        <f t="shared" ca="1" si="56"/>
        <v>Nov</v>
      </c>
      <c r="P287" s="96">
        <v>261</v>
      </c>
      <c r="Q287" s="99">
        <f t="shared" si="57"/>
        <v>-4.25</v>
      </c>
      <c r="R287" s="97">
        <f t="shared" ca="1" si="58"/>
        <v>-1.6283524904214586E-2</v>
      </c>
      <c r="S287" s="99" t="str">
        <f t="shared" ca="1" si="59"/>
        <v>DEGROWTH</v>
      </c>
      <c r="T287" s="100">
        <v>258</v>
      </c>
      <c r="U287" s="100" t="str">
        <f t="shared" ca="1" si="60"/>
        <v>Dec</v>
      </c>
      <c r="V287" s="96">
        <v>258</v>
      </c>
      <c r="W287" s="103">
        <f t="shared" si="61"/>
        <v>-1.25</v>
      </c>
      <c r="X287" s="102">
        <f t="shared" ca="1" si="62"/>
        <v>-4.8449612403100861E-3</v>
      </c>
      <c r="Y287" s="103" t="str">
        <f t="shared" ca="1" si="63"/>
        <v>DEGROWTH</v>
      </c>
      <c r="Z287" s="24">
        <v>0</v>
      </c>
      <c r="AA287" s="24">
        <f t="shared" si="64"/>
        <v>0</v>
      </c>
      <c r="AB287" s="3">
        <v>1000000401</v>
      </c>
      <c r="AC287" s="3"/>
    </row>
    <row r="288" spans="1:29" ht="14.25" hidden="1" customHeight="1">
      <c r="A288" s="23" t="s">
        <v>133</v>
      </c>
      <c r="B288" s="64" t="s">
        <v>37</v>
      </c>
      <c r="C288" s="64" t="s">
        <v>1040</v>
      </c>
      <c r="D288" s="64">
        <v>1000000407</v>
      </c>
      <c r="E288" s="65" t="s">
        <v>1041</v>
      </c>
      <c r="F288" s="66">
        <v>40176</v>
      </c>
      <c r="G288" s="66" t="str">
        <f t="shared" si="52"/>
        <v>Targeted Dealer</v>
      </c>
      <c r="H288" s="66"/>
      <c r="I288" s="67">
        <v>220</v>
      </c>
      <c r="J288" s="67">
        <f t="shared" ca="1" si="53"/>
        <v>4591.6129032258068</v>
      </c>
      <c r="K288" s="96">
        <v>112.5</v>
      </c>
      <c r="L288" s="68">
        <f t="shared" ca="1" si="54"/>
        <v>-4479.1129032258068</v>
      </c>
      <c r="M288" s="68">
        <f t="shared" ca="1" si="55"/>
        <v>2.450119432345089</v>
      </c>
      <c r="N288" s="99">
        <v>139</v>
      </c>
      <c r="O288" s="97" t="str">
        <f t="shared" ca="1" si="56"/>
        <v>Nov</v>
      </c>
      <c r="P288" s="96">
        <v>139</v>
      </c>
      <c r="Q288" s="99">
        <f t="shared" si="57"/>
        <v>-26.5</v>
      </c>
      <c r="R288" s="97">
        <f t="shared" ca="1" si="58"/>
        <v>-0.19064748201438853</v>
      </c>
      <c r="S288" s="99" t="str">
        <f t="shared" ca="1" si="59"/>
        <v>DEGROWTH</v>
      </c>
      <c r="T288" s="100">
        <v>140.55000000000001</v>
      </c>
      <c r="U288" s="100" t="str">
        <f t="shared" ca="1" si="60"/>
        <v>Dec</v>
      </c>
      <c r="V288" s="96">
        <v>140.55000000000001</v>
      </c>
      <c r="W288" s="103">
        <f t="shared" si="61"/>
        <v>-28.050000000000011</v>
      </c>
      <c r="X288" s="102">
        <f t="shared" ca="1" si="62"/>
        <v>-0.19957310565635011</v>
      </c>
      <c r="Y288" s="103" t="str">
        <f t="shared" ca="1" si="63"/>
        <v>DEGROWTH</v>
      </c>
      <c r="Z288" s="24">
        <v>0</v>
      </c>
      <c r="AA288" s="24">
        <f t="shared" si="64"/>
        <v>0</v>
      </c>
      <c r="AB288" s="3">
        <v>1000000407</v>
      </c>
      <c r="AC288" s="3"/>
    </row>
    <row r="289" spans="1:29" ht="14.25" hidden="1" customHeight="1">
      <c r="A289" s="23" t="s">
        <v>133</v>
      </c>
      <c r="B289" s="64" t="s">
        <v>37</v>
      </c>
      <c r="C289" s="64" t="s">
        <v>1042</v>
      </c>
      <c r="D289" s="64">
        <v>1000000423</v>
      </c>
      <c r="E289" s="65" t="s">
        <v>1043</v>
      </c>
      <c r="F289" s="66">
        <v>40411</v>
      </c>
      <c r="G289" s="66" t="str">
        <f t="shared" si="52"/>
        <v>Targeted Dealer</v>
      </c>
      <c r="H289" s="66" t="s">
        <v>627</v>
      </c>
      <c r="I289" s="67">
        <v>50</v>
      </c>
      <c r="J289" s="67">
        <f t="shared" ca="1" si="53"/>
        <v>1043.5483870967741</v>
      </c>
      <c r="K289" s="96">
        <v>45</v>
      </c>
      <c r="L289" s="68">
        <f t="shared" ca="1" si="54"/>
        <v>-998.54838709677415</v>
      </c>
      <c r="M289" s="68">
        <f t="shared" ca="1" si="55"/>
        <v>4.3122102009273569</v>
      </c>
      <c r="N289" s="99">
        <v>55</v>
      </c>
      <c r="O289" s="97" t="str">
        <f t="shared" ca="1" si="56"/>
        <v>Nov</v>
      </c>
      <c r="P289" s="96">
        <v>55</v>
      </c>
      <c r="Q289" s="99">
        <f t="shared" si="57"/>
        <v>-10</v>
      </c>
      <c r="R289" s="97">
        <f t="shared" ca="1" si="58"/>
        <v>-0.18181818181818177</v>
      </c>
      <c r="S289" s="99" t="str">
        <f t="shared" ca="1" si="59"/>
        <v>DEGROWTH</v>
      </c>
      <c r="T289" s="100">
        <v>0</v>
      </c>
      <c r="U289" s="100" t="str">
        <f t="shared" ca="1" si="60"/>
        <v>Dec</v>
      </c>
      <c r="V289" s="96">
        <v>0</v>
      </c>
      <c r="W289" s="103">
        <f t="shared" si="61"/>
        <v>45</v>
      </c>
      <c r="X289" s="102">
        <f t="shared" ca="1" si="62"/>
        <v>0</v>
      </c>
      <c r="Y289" s="103" t="b">
        <f t="shared" si="63"/>
        <v>0</v>
      </c>
      <c r="Z289" s="24">
        <v>0</v>
      </c>
      <c r="AA289" s="24">
        <f t="shared" si="64"/>
        <v>1</v>
      </c>
      <c r="AB289" s="3">
        <v>1000000423</v>
      </c>
      <c r="AC289" s="3"/>
    </row>
    <row r="290" spans="1:29" ht="14.25" hidden="1" customHeight="1">
      <c r="A290" s="23" t="s">
        <v>133</v>
      </c>
      <c r="B290" s="64" t="s">
        <v>37</v>
      </c>
      <c r="C290" s="64" t="s">
        <v>3981</v>
      </c>
      <c r="D290" s="64">
        <v>1000000405</v>
      </c>
      <c r="E290" s="65" t="s">
        <v>3982</v>
      </c>
      <c r="F290" s="66">
        <v>41676</v>
      </c>
      <c r="G290" s="66" t="str">
        <f t="shared" si="52"/>
        <v>Targeted Dealer</v>
      </c>
      <c r="H290" s="66" t="s">
        <v>627</v>
      </c>
      <c r="I290" s="67">
        <v>80</v>
      </c>
      <c r="J290" s="67">
        <f t="shared" ca="1" si="53"/>
        <v>1669.6774193548388</v>
      </c>
      <c r="K290" s="96">
        <v>140</v>
      </c>
      <c r="L290" s="68">
        <f t="shared" ca="1" si="54"/>
        <v>-1529.6774193548388</v>
      </c>
      <c r="M290" s="68">
        <f t="shared" ca="1" si="55"/>
        <v>8.38485316846986</v>
      </c>
      <c r="N290" s="99">
        <v>155</v>
      </c>
      <c r="O290" s="97" t="str">
        <f t="shared" ca="1" si="56"/>
        <v>Nov</v>
      </c>
      <c r="P290" s="96">
        <v>155</v>
      </c>
      <c r="Q290" s="99">
        <f t="shared" si="57"/>
        <v>-15</v>
      </c>
      <c r="R290" s="97">
        <f t="shared" ca="1" si="58"/>
        <v>-9.6774193548387122E-2</v>
      </c>
      <c r="S290" s="99" t="str">
        <f t="shared" ca="1" si="59"/>
        <v>DEGROWTH</v>
      </c>
      <c r="T290" s="100">
        <v>27.5</v>
      </c>
      <c r="U290" s="100" t="str">
        <f t="shared" ca="1" si="60"/>
        <v>Dec</v>
      </c>
      <c r="V290" s="96">
        <v>27.5</v>
      </c>
      <c r="W290" s="103">
        <f t="shared" si="61"/>
        <v>112.5</v>
      </c>
      <c r="X290" s="102">
        <f t="shared" ca="1" si="62"/>
        <v>4.0909090909090908</v>
      </c>
      <c r="Y290" s="103" t="str">
        <f t="shared" ca="1" si="63"/>
        <v>GROWTH</v>
      </c>
      <c r="Z290" s="24">
        <v>0</v>
      </c>
      <c r="AA290" s="24">
        <f t="shared" si="64"/>
        <v>1</v>
      </c>
      <c r="AB290" s="3">
        <v>1000000405</v>
      </c>
      <c r="AC290" s="3"/>
    </row>
    <row r="291" spans="1:29" ht="14.25" hidden="1" customHeight="1">
      <c r="A291" s="23" t="s">
        <v>133</v>
      </c>
      <c r="B291" s="64" t="s">
        <v>37</v>
      </c>
      <c r="C291" s="64" t="s">
        <v>1044</v>
      </c>
      <c r="D291" s="64">
        <v>1000000417</v>
      </c>
      <c r="E291" s="65" t="s">
        <v>1045</v>
      </c>
      <c r="F291" s="66">
        <v>41687</v>
      </c>
      <c r="G291" s="66" t="str">
        <f t="shared" si="52"/>
        <v>Targeted Dealer</v>
      </c>
      <c r="H291" s="66" t="s">
        <v>627</v>
      </c>
      <c r="I291" s="67">
        <v>600</v>
      </c>
      <c r="J291" s="67">
        <f t="shared" ca="1" si="53"/>
        <v>12522.58064516129</v>
      </c>
      <c r="K291" s="96">
        <v>615.20000000000005</v>
      </c>
      <c r="L291" s="68">
        <f t="shared" ca="1" si="54"/>
        <v>-11907.380645161289</v>
      </c>
      <c r="M291" s="68">
        <f t="shared" ca="1" si="55"/>
        <v>4.912725399278723</v>
      </c>
      <c r="N291" s="99">
        <v>708</v>
      </c>
      <c r="O291" s="97" t="str">
        <f t="shared" ca="1" si="56"/>
        <v>Nov</v>
      </c>
      <c r="P291" s="96">
        <v>708</v>
      </c>
      <c r="Q291" s="99">
        <f t="shared" si="57"/>
        <v>-92.799999999999955</v>
      </c>
      <c r="R291" s="97">
        <f t="shared" ca="1" si="58"/>
        <v>-0.13107344632768358</v>
      </c>
      <c r="S291" s="99" t="str">
        <f t="shared" ca="1" si="59"/>
        <v>DEGROWTH</v>
      </c>
      <c r="T291" s="100">
        <v>508</v>
      </c>
      <c r="U291" s="100" t="str">
        <f t="shared" ca="1" si="60"/>
        <v>Dec</v>
      </c>
      <c r="V291" s="96">
        <v>508</v>
      </c>
      <c r="W291" s="103">
        <f t="shared" si="61"/>
        <v>107.20000000000005</v>
      </c>
      <c r="X291" s="102">
        <f t="shared" ca="1" si="62"/>
        <v>0.21102362204724412</v>
      </c>
      <c r="Y291" s="103" t="str">
        <f t="shared" ca="1" si="63"/>
        <v>GROWTH</v>
      </c>
      <c r="Z291" s="24">
        <v>0</v>
      </c>
      <c r="AA291" s="24">
        <f t="shared" si="64"/>
        <v>1</v>
      </c>
      <c r="AB291" s="3">
        <v>1000000417</v>
      </c>
      <c r="AC291" s="3"/>
    </row>
    <row r="292" spans="1:29" ht="14.25" hidden="1" customHeight="1">
      <c r="A292" s="23" t="s">
        <v>133</v>
      </c>
      <c r="B292" s="64" t="s">
        <v>37</v>
      </c>
      <c r="C292" s="64" t="s">
        <v>4204</v>
      </c>
      <c r="D292" s="64">
        <v>1000000409</v>
      </c>
      <c r="E292" s="65" t="s">
        <v>4205</v>
      </c>
      <c r="F292" s="66">
        <v>41740</v>
      </c>
      <c r="G292" s="66" t="str">
        <f t="shared" si="52"/>
        <v>Targeted Dealer</v>
      </c>
      <c r="H292" s="66"/>
      <c r="I292" s="67">
        <v>20</v>
      </c>
      <c r="J292" s="67">
        <f t="shared" ca="1" si="53"/>
        <v>417.41935483870969</v>
      </c>
      <c r="K292" s="96">
        <v>0</v>
      </c>
      <c r="L292" s="68">
        <f t="shared" ca="1" si="54"/>
        <v>-417.41935483870969</v>
      </c>
      <c r="M292" s="68">
        <f t="shared" ca="1" si="55"/>
        <v>0</v>
      </c>
      <c r="N292" s="99">
        <v>0</v>
      </c>
      <c r="O292" s="97" t="str">
        <f t="shared" ca="1" si="56"/>
        <v>Nov</v>
      </c>
      <c r="P292" s="96">
        <v>0</v>
      </c>
      <c r="Q292" s="99">
        <f t="shared" si="57"/>
        <v>0</v>
      </c>
      <c r="R292" s="97">
        <f t="shared" ca="1" si="58"/>
        <v>0</v>
      </c>
      <c r="S292" s="99" t="b">
        <f t="shared" si="59"/>
        <v>0</v>
      </c>
      <c r="T292" s="100">
        <v>0</v>
      </c>
      <c r="U292" s="100" t="str">
        <f t="shared" ca="1" si="60"/>
        <v>Dec</v>
      </c>
      <c r="V292" s="96">
        <v>0</v>
      </c>
      <c r="W292" s="103">
        <f t="shared" si="61"/>
        <v>0</v>
      </c>
      <c r="X292" s="102">
        <f t="shared" ca="1" si="62"/>
        <v>0</v>
      </c>
      <c r="Y292" s="103" t="b">
        <f t="shared" si="63"/>
        <v>0</v>
      </c>
      <c r="Z292" s="24">
        <v>1</v>
      </c>
      <c r="AA292" s="24">
        <f t="shared" si="64"/>
        <v>0</v>
      </c>
      <c r="AB292" s="3">
        <v>1000000409</v>
      </c>
      <c r="AC292" s="3"/>
    </row>
    <row r="293" spans="1:29" ht="14.25" hidden="1" customHeight="1">
      <c r="A293" s="23" t="s">
        <v>133</v>
      </c>
      <c r="B293" s="64" t="s">
        <v>37</v>
      </c>
      <c r="C293" s="64" t="s">
        <v>598</v>
      </c>
      <c r="D293" s="64">
        <v>1000000399</v>
      </c>
      <c r="E293" s="65" t="s">
        <v>599</v>
      </c>
      <c r="F293" s="66">
        <v>41920</v>
      </c>
      <c r="G293" s="66" t="str">
        <f t="shared" si="52"/>
        <v>Targeted Dealer</v>
      </c>
      <c r="H293" s="66" t="s">
        <v>627</v>
      </c>
      <c r="I293" s="67">
        <v>40</v>
      </c>
      <c r="J293" s="67">
        <f t="shared" ca="1" si="53"/>
        <v>834.83870967741939</v>
      </c>
      <c r="K293" s="96">
        <v>0</v>
      </c>
      <c r="L293" s="68">
        <f t="shared" ca="1" si="54"/>
        <v>-834.83870967741939</v>
      </c>
      <c r="M293" s="68">
        <f t="shared" ca="1" si="55"/>
        <v>0</v>
      </c>
      <c r="N293" s="99">
        <v>40</v>
      </c>
      <c r="O293" s="97" t="str">
        <f t="shared" ca="1" si="56"/>
        <v>Nov</v>
      </c>
      <c r="P293" s="96">
        <v>40</v>
      </c>
      <c r="Q293" s="99">
        <f t="shared" si="57"/>
        <v>-40</v>
      </c>
      <c r="R293" s="97">
        <f t="shared" ca="1" si="58"/>
        <v>-1</v>
      </c>
      <c r="S293" s="99" t="str">
        <f t="shared" ca="1" si="59"/>
        <v>DEGROWTH</v>
      </c>
      <c r="T293" s="100">
        <v>0</v>
      </c>
      <c r="U293" s="100" t="str">
        <f t="shared" ca="1" si="60"/>
        <v>Dec</v>
      </c>
      <c r="V293" s="96">
        <v>0</v>
      </c>
      <c r="W293" s="103">
        <f t="shared" si="61"/>
        <v>0</v>
      </c>
      <c r="X293" s="102">
        <f t="shared" ca="1" si="62"/>
        <v>0</v>
      </c>
      <c r="Y293" s="103" t="b">
        <f t="shared" si="63"/>
        <v>0</v>
      </c>
      <c r="Z293" s="24">
        <v>1</v>
      </c>
      <c r="AA293" s="24">
        <f t="shared" si="64"/>
        <v>1</v>
      </c>
      <c r="AB293" s="3">
        <v>1000000399</v>
      </c>
      <c r="AC293" s="3"/>
    </row>
    <row r="294" spans="1:29" ht="14.25" hidden="1" customHeight="1">
      <c r="A294" s="23" t="s">
        <v>133</v>
      </c>
      <c r="B294" s="64" t="s">
        <v>37</v>
      </c>
      <c r="C294" s="64" t="s">
        <v>1046</v>
      </c>
      <c r="D294" s="64">
        <v>1000000397</v>
      </c>
      <c r="E294" s="65" t="s">
        <v>1047</v>
      </c>
      <c r="F294" s="66">
        <v>42081</v>
      </c>
      <c r="G294" s="66" t="str">
        <f t="shared" si="52"/>
        <v>Targeted Dealer</v>
      </c>
      <c r="H294" s="66"/>
      <c r="I294" s="67">
        <v>50</v>
      </c>
      <c r="J294" s="67">
        <f t="shared" ca="1" si="53"/>
        <v>1043.5483870967741</v>
      </c>
      <c r="K294" s="96">
        <v>25</v>
      </c>
      <c r="L294" s="68">
        <f t="shared" ca="1" si="54"/>
        <v>-1018.5483870967741</v>
      </c>
      <c r="M294" s="68">
        <f t="shared" ca="1" si="55"/>
        <v>2.3956723338485317</v>
      </c>
      <c r="N294" s="99">
        <v>25</v>
      </c>
      <c r="O294" s="97" t="str">
        <f t="shared" ca="1" si="56"/>
        <v>Nov</v>
      </c>
      <c r="P294" s="96">
        <v>25</v>
      </c>
      <c r="Q294" s="99">
        <f t="shared" si="57"/>
        <v>0</v>
      </c>
      <c r="R294" s="97">
        <f t="shared" ca="1" si="58"/>
        <v>0</v>
      </c>
      <c r="S294" s="99" t="str">
        <f t="shared" ca="1" si="59"/>
        <v>GROWTH</v>
      </c>
      <c r="T294" s="100">
        <v>0</v>
      </c>
      <c r="U294" s="100" t="str">
        <f t="shared" ca="1" si="60"/>
        <v>Dec</v>
      </c>
      <c r="V294" s="96">
        <v>0</v>
      </c>
      <c r="W294" s="103">
        <f t="shared" si="61"/>
        <v>25</v>
      </c>
      <c r="X294" s="102">
        <f t="shared" ca="1" si="62"/>
        <v>0</v>
      </c>
      <c r="Y294" s="103" t="b">
        <f t="shared" si="63"/>
        <v>0</v>
      </c>
      <c r="Z294" s="24">
        <v>0</v>
      </c>
      <c r="AA294" s="24">
        <f t="shared" si="64"/>
        <v>0</v>
      </c>
      <c r="AB294" s="3">
        <v>1000000397</v>
      </c>
      <c r="AC294" s="3"/>
    </row>
    <row r="295" spans="1:29" ht="14.25" hidden="1" customHeight="1">
      <c r="A295" s="23" t="s">
        <v>133</v>
      </c>
      <c r="B295" s="64" t="s">
        <v>37</v>
      </c>
      <c r="C295" s="64" t="s">
        <v>3310</v>
      </c>
      <c r="D295" s="64">
        <v>1000000406</v>
      </c>
      <c r="E295" s="65" t="s">
        <v>2310</v>
      </c>
      <c r="F295" s="66">
        <v>42233</v>
      </c>
      <c r="G295" s="66" t="str">
        <f t="shared" si="52"/>
        <v>Targeted Dealer</v>
      </c>
      <c r="H295" s="66"/>
      <c r="I295" s="67">
        <v>20</v>
      </c>
      <c r="J295" s="67">
        <f t="shared" ca="1" si="53"/>
        <v>417.41935483870969</v>
      </c>
      <c r="K295" s="96">
        <v>0</v>
      </c>
      <c r="L295" s="68">
        <f t="shared" ca="1" si="54"/>
        <v>-417.41935483870969</v>
      </c>
      <c r="M295" s="68">
        <f t="shared" ca="1" si="55"/>
        <v>0</v>
      </c>
      <c r="N295" s="99">
        <v>0</v>
      </c>
      <c r="O295" s="97" t="str">
        <f t="shared" ca="1" si="56"/>
        <v>Nov</v>
      </c>
      <c r="P295" s="96">
        <v>0</v>
      </c>
      <c r="Q295" s="99">
        <f t="shared" si="57"/>
        <v>0</v>
      </c>
      <c r="R295" s="97">
        <f t="shared" ca="1" si="58"/>
        <v>0</v>
      </c>
      <c r="S295" s="99" t="b">
        <f t="shared" si="59"/>
        <v>0</v>
      </c>
      <c r="T295" s="100">
        <v>20</v>
      </c>
      <c r="U295" s="100" t="str">
        <f t="shared" ca="1" si="60"/>
        <v>Dec</v>
      </c>
      <c r="V295" s="96">
        <v>20</v>
      </c>
      <c r="W295" s="103">
        <f t="shared" si="61"/>
        <v>-20</v>
      </c>
      <c r="X295" s="102">
        <f t="shared" ca="1" si="62"/>
        <v>-1</v>
      </c>
      <c r="Y295" s="103" t="str">
        <f t="shared" ca="1" si="63"/>
        <v>DEGROWTH</v>
      </c>
      <c r="Z295" s="24">
        <v>1</v>
      </c>
      <c r="AA295" s="24">
        <f t="shared" si="64"/>
        <v>0</v>
      </c>
      <c r="AB295" s="3">
        <v>1000000406</v>
      </c>
      <c r="AC295" s="3"/>
    </row>
    <row r="296" spans="1:29" ht="14.25" hidden="1" customHeight="1">
      <c r="A296" s="23" t="s">
        <v>133</v>
      </c>
      <c r="B296" s="64" t="s">
        <v>37</v>
      </c>
      <c r="C296" s="64" t="s">
        <v>1048</v>
      </c>
      <c r="D296" s="64">
        <v>1000000395</v>
      </c>
      <c r="E296" s="65" t="s">
        <v>1049</v>
      </c>
      <c r="F296" s="66">
        <v>42405</v>
      </c>
      <c r="G296" s="66" t="str">
        <f t="shared" si="52"/>
        <v>Targeted Dealer</v>
      </c>
      <c r="H296" s="66" t="s">
        <v>627</v>
      </c>
      <c r="I296" s="67">
        <v>340</v>
      </c>
      <c r="J296" s="67">
        <f t="shared" ca="1" si="53"/>
        <v>7096.1290322580644</v>
      </c>
      <c r="K296" s="96">
        <v>363</v>
      </c>
      <c r="L296" s="68">
        <f t="shared" ca="1" si="54"/>
        <v>-6733.1290322580644</v>
      </c>
      <c r="M296" s="68">
        <f t="shared" ca="1" si="55"/>
        <v>5.1154650422765711</v>
      </c>
      <c r="N296" s="99">
        <v>436</v>
      </c>
      <c r="O296" s="97" t="str">
        <f t="shared" ca="1" si="56"/>
        <v>Nov</v>
      </c>
      <c r="P296" s="96">
        <v>436</v>
      </c>
      <c r="Q296" s="99">
        <f t="shared" si="57"/>
        <v>-73</v>
      </c>
      <c r="R296" s="97">
        <f t="shared" ca="1" si="58"/>
        <v>-0.16743119266055051</v>
      </c>
      <c r="S296" s="99" t="str">
        <f t="shared" ca="1" si="59"/>
        <v>DEGROWTH</v>
      </c>
      <c r="T296" s="100">
        <v>92</v>
      </c>
      <c r="U296" s="100" t="str">
        <f t="shared" ca="1" si="60"/>
        <v>Dec</v>
      </c>
      <c r="V296" s="96">
        <v>92</v>
      </c>
      <c r="W296" s="103">
        <f t="shared" si="61"/>
        <v>271</v>
      </c>
      <c r="X296" s="102">
        <f t="shared" ca="1" si="62"/>
        <v>2.9456521739130435</v>
      </c>
      <c r="Y296" s="103" t="str">
        <f t="shared" ca="1" si="63"/>
        <v>GROWTH</v>
      </c>
      <c r="Z296" s="24">
        <v>0</v>
      </c>
      <c r="AA296" s="24">
        <f t="shared" si="64"/>
        <v>1</v>
      </c>
      <c r="AB296" s="3">
        <v>1000000395</v>
      </c>
      <c r="AC296" s="3"/>
    </row>
    <row r="297" spans="1:29" ht="14.25" hidden="1" customHeight="1">
      <c r="A297" s="23" t="s">
        <v>133</v>
      </c>
      <c r="B297" s="64" t="s">
        <v>37</v>
      </c>
      <c r="C297" s="64" t="s">
        <v>1050</v>
      </c>
      <c r="D297" s="64">
        <v>1000000416</v>
      </c>
      <c r="E297" s="65" t="s">
        <v>1051</v>
      </c>
      <c r="F297" s="66">
        <v>42445</v>
      </c>
      <c r="G297" s="66" t="str">
        <f t="shared" si="52"/>
        <v>Targeted Dealer</v>
      </c>
      <c r="H297" s="66"/>
      <c r="I297" s="67">
        <v>80</v>
      </c>
      <c r="J297" s="67">
        <f t="shared" ca="1" si="53"/>
        <v>1669.6774193548388</v>
      </c>
      <c r="K297" s="96">
        <v>83.15</v>
      </c>
      <c r="L297" s="68">
        <f t="shared" ca="1" si="54"/>
        <v>-1586.5274193548387</v>
      </c>
      <c r="M297" s="68">
        <f t="shared" ca="1" si="55"/>
        <v>4.9800038639876352</v>
      </c>
      <c r="N297" s="99">
        <v>100</v>
      </c>
      <c r="O297" s="97" t="str">
        <f t="shared" ca="1" si="56"/>
        <v>Nov</v>
      </c>
      <c r="P297" s="96">
        <v>100</v>
      </c>
      <c r="Q297" s="99">
        <f t="shared" si="57"/>
        <v>-16.849999999999994</v>
      </c>
      <c r="R297" s="97">
        <f t="shared" ca="1" si="58"/>
        <v>-0.16849999999999998</v>
      </c>
      <c r="S297" s="99" t="str">
        <f t="shared" ca="1" si="59"/>
        <v>DEGROWTH</v>
      </c>
      <c r="T297" s="100">
        <v>71.5</v>
      </c>
      <c r="U297" s="100" t="str">
        <f t="shared" ca="1" si="60"/>
        <v>Dec</v>
      </c>
      <c r="V297" s="96">
        <v>71.5</v>
      </c>
      <c r="W297" s="103">
        <f t="shared" si="61"/>
        <v>11.650000000000006</v>
      </c>
      <c r="X297" s="102">
        <f t="shared" ca="1" si="62"/>
        <v>0.162937062937063</v>
      </c>
      <c r="Y297" s="103" t="str">
        <f t="shared" ca="1" si="63"/>
        <v>GROWTH</v>
      </c>
      <c r="Z297" s="24">
        <v>0</v>
      </c>
      <c r="AA297" s="24">
        <f t="shared" si="64"/>
        <v>0</v>
      </c>
      <c r="AB297" s="3">
        <v>1000000416</v>
      </c>
      <c r="AC297" s="3"/>
    </row>
    <row r="298" spans="1:29" ht="14.25" hidden="1" customHeight="1">
      <c r="A298" s="23" t="s">
        <v>133</v>
      </c>
      <c r="B298" s="64" t="s">
        <v>37</v>
      </c>
      <c r="C298" s="64" t="s">
        <v>1052</v>
      </c>
      <c r="D298" s="64">
        <v>1000000415</v>
      </c>
      <c r="E298" s="65" t="s">
        <v>1053</v>
      </c>
      <c r="F298" s="66">
        <v>42465</v>
      </c>
      <c r="G298" s="66" t="str">
        <f t="shared" si="52"/>
        <v>Targeted Dealer</v>
      </c>
      <c r="H298" s="66" t="s">
        <v>627</v>
      </c>
      <c r="I298" s="67">
        <v>520</v>
      </c>
      <c r="J298" s="67">
        <f t="shared" ca="1" si="53"/>
        <v>10852.903225806451</v>
      </c>
      <c r="K298" s="96">
        <v>539.5</v>
      </c>
      <c r="L298" s="68">
        <f t="shared" ca="1" si="54"/>
        <v>-10313.403225806451</v>
      </c>
      <c r="M298" s="68">
        <f t="shared" ca="1" si="55"/>
        <v>4.9710200927357038</v>
      </c>
      <c r="N298" s="99">
        <v>514</v>
      </c>
      <c r="O298" s="97" t="str">
        <f t="shared" ca="1" si="56"/>
        <v>Nov</v>
      </c>
      <c r="P298" s="96">
        <v>514</v>
      </c>
      <c r="Q298" s="99">
        <f t="shared" si="57"/>
        <v>25.5</v>
      </c>
      <c r="R298" s="97">
        <f t="shared" ca="1" si="58"/>
        <v>4.9610894941634287E-2</v>
      </c>
      <c r="S298" s="99" t="str">
        <f t="shared" ca="1" si="59"/>
        <v>GROWTH</v>
      </c>
      <c r="T298" s="100">
        <v>466.5</v>
      </c>
      <c r="U298" s="100" t="str">
        <f t="shared" ca="1" si="60"/>
        <v>Dec</v>
      </c>
      <c r="V298" s="96">
        <v>466.5</v>
      </c>
      <c r="W298" s="103">
        <f t="shared" si="61"/>
        <v>73</v>
      </c>
      <c r="X298" s="102">
        <f t="shared" ca="1" si="62"/>
        <v>0.15648445873526251</v>
      </c>
      <c r="Y298" s="103" t="str">
        <f t="shared" ca="1" si="63"/>
        <v>GROWTH</v>
      </c>
      <c r="Z298" s="24">
        <v>0</v>
      </c>
      <c r="AA298" s="24">
        <f t="shared" si="64"/>
        <v>1</v>
      </c>
      <c r="AB298" s="3">
        <v>1000000415</v>
      </c>
      <c r="AC298" s="3"/>
    </row>
    <row r="299" spans="1:29" ht="14.25" hidden="1" customHeight="1">
      <c r="A299" s="23" t="s">
        <v>133</v>
      </c>
      <c r="B299" s="64" t="s">
        <v>37</v>
      </c>
      <c r="C299" s="64" t="s">
        <v>1054</v>
      </c>
      <c r="D299" s="64">
        <v>1000000393</v>
      </c>
      <c r="E299" s="65" t="s">
        <v>1055</v>
      </c>
      <c r="F299" s="66">
        <v>42528</v>
      </c>
      <c r="G299" s="66" t="str">
        <f t="shared" si="52"/>
        <v>Targeted Dealer</v>
      </c>
      <c r="H299" s="66" t="s">
        <v>627</v>
      </c>
      <c r="I299" s="67">
        <v>80</v>
      </c>
      <c r="J299" s="67">
        <f t="shared" ca="1" si="53"/>
        <v>1669.6774193548388</v>
      </c>
      <c r="K299" s="96">
        <v>65</v>
      </c>
      <c r="L299" s="68">
        <f t="shared" ca="1" si="54"/>
        <v>-1604.6774193548388</v>
      </c>
      <c r="M299" s="68">
        <f t="shared" ca="1" si="55"/>
        <v>3.8929675425038637</v>
      </c>
      <c r="N299" s="99">
        <v>68</v>
      </c>
      <c r="O299" s="97" t="str">
        <f t="shared" ca="1" si="56"/>
        <v>Nov</v>
      </c>
      <c r="P299" s="96">
        <v>68</v>
      </c>
      <c r="Q299" s="99">
        <f t="shared" si="57"/>
        <v>-3</v>
      </c>
      <c r="R299" s="97">
        <f t="shared" ca="1" si="58"/>
        <v>-4.4117647058823484E-2</v>
      </c>
      <c r="S299" s="99" t="str">
        <f t="shared" ca="1" si="59"/>
        <v>DEGROWTH</v>
      </c>
      <c r="T299" s="100">
        <v>70</v>
      </c>
      <c r="U299" s="100" t="str">
        <f t="shared" ca="1" si="60"/>
        <v>Dec</v>
      </c>
      <c r="V299" s="96">
        <v>70</v>
      </c>
      <c r="W299" s="103">
        <f t="shared" si="61"/>
        <v>-5</v>
      </c>
      <c r="X299" s="102">
        <f t="shared" ca="1" si="62"/>
        <v>-7.1428571428571397E-2</v>
      </c>
      <c r="Y299" s="103" t="str">
        <f t="shared" ca="1" si="63"/>
        <v>DEGROWTH</v>
      </c>
      <c r="Z299" s="24">
        <v>0</v>
      </c>
      <c r="AA299" s="24">
        <f t="shared" si="64"/>
        <v>1</v>
      </c>
      <c r="AB299" s="3">
        <v>1000000393</v>
      </c>
      <c r="AC299" s="3"/>
    </row>
    <row r="300" spans="1:29" ht="14.25" hidden="1" customHeight="1">
      <c r="A300" s="23" t="s">
        <v>133</v>
      </c>
      <c r="B300" s="64" t="s">
        <v>37</v>
      </c>
      <c r="C300" s="64" t="s">
        <v>1056</v>
      </c>
      <c r="D300" s="64">
        <v>1000000414</v>
      </c>
      <c r="E300" s="65" t="s">
        <v>1057</v>
      </c>
      <c r="F300" s="66">
        <v>42606</v>
      </c>
      <c r="G300" s="66" t="str">
        <f t="shared" si="52"/>
        <v>Targeted Dealer</v>
      </c>
      <c r="H300" s="66" t="s">
        <v>627</v>
      </c>
      <c r="I300" s="67">
        <v>50</v>
      </c>
      <c r="J300" s="67">
        <f t="shared" ca="1" si="53"/>
        <v>1043.5483870967741</v>
      </c>
      <c r="K300" s="96">
        <v>10</v>
      </c>
      <c r="L300" s="68">
        <f t="shared" ca="1" si="54"/>
        <v>-1033.5483870967741</v>
      </c>
      <c r="M300" s="68">
        <f t="shared" ca="1" si="55"/>
        <v>0.95826893353941267</v>
      </c>
      <c r="N300" s="99">
        <v>2.5</v>
      </c>
      <c r="O300" s="97" t="str">
        <f t="shared" ca="1" si="56"/>
        <v>Nov</v>
      </c>
      <c r="P300" s="96">
        <v>2.5</v>
      </c>
      <c r="Q300" s="99">
        <f t="shared" si="57"/>
        <v>7.5</v>
      </c>
      <c r="R300" s="97">
        <f t="shared" ca="1" si="58"/>
        <v>3</v>
      </c>
      <c r="S300" s="99" t="str">
        <f t="shared" ca="1" si="59"/>
        <v>GROWTH</v>
      </c>
      <c r="T300" s="100">
        <v>30</v>
      </c>
      <c r="U300" s="100" t="str">
        <f t="shared" ca="1" si="60"/>
        <v>Dec</v>
      </c>
      <c r="V300" s="96">
        <v>30</v>
      </c>
      <c r="W300" s="103">
        <f t="shared" si="61"/>
        <v>-20</v>
      </c>
      <c r="X300" s="102">
        <f t="shared" ca="1" si="62"/>
        <v>-0.66666666666666674</v>
      </c>
      <c r="Y300" s="103" t="str">
        <f t="shared" ca="1" si="63"/>
        <v>DEGROWTH</v>
      </c>
      <c r="Z300" s="24">
        <v>0</v>
      </c>
      <c r="AA300" s="24">
        <f t="shared" si="64"/>
        <v>1</v>
      </c>
      <c r="AB300" s="3">
        <v>1000000414</v>
      </c>
      <c r="AC300" s="3"/>
    </row>
    <row r="301" spans="1:29" ht="14.25" hidden="1" customHeight="1">
      <c r="A301" s="23" t="s">
        <v>133</v>
      </c>
      <c r="B301" s="64" t="s">
        <v>37</v>
      </c>
      <c r="C301" s="64" t="s">
        <v>3905</v>
      </c>
      <c r="D301" s="64">
        <v>1000000391</v>
      </c>
      <c r="E301" s="65" t="s">
        <v>3906</v>
      </c>
      <c r="F301" s="66">
        <v>42697</v>
      </c>
      <c r="G301" s="66" t="str">
        <f t="shared" si="52"/>
        <v>Targeted Dealer</v>
      </c>
      <c r="H301" s="66"/>
      <c r="I301" s="67">
        <v>30</v>
      </c>
      <c r="J301" s="67">
        <f t="shared" ca="1" si="53"/>
        <v>626.12903225806451</v>
      </c>
      <c r="K301" s="96">
        <v>0</v>
      </c>
      <c r="L301" s="68">
        <f t="shared" ca="1" si="54"/>
        <v>-626.12903225806451</v>
      </c>
      <c r="M301" s="68">
        <f t="shared" ca="1" si="55"/>
        <v>0</v>
      </c>
      <c r="N301" s="99">
        <v>20.100000000000001</v>
      </c>
      <c r="O301" s="97" t="str">
        <f t="shared" ca="1" si="56"/>
        <v>Nov</v>
      </c>
      <c r="P301" s="96">
        <v>20.100000000000001</v>
      </c>
      <c r="Q301" s="99">
        <f t="shared" si="57"/>
        <v>-20.100000000000001</v>
      </c>
      <c r="R301" s="97">
        <f t="shared" ca="1" si="58"/>
        <v>-1</v>
      </c>
      <c r="S301" s="99" t="str">
        <f t="shared" ca="1" si="59"/>
        <v>DEGROWTH</v>
      </c>
      <c r="T301" s="100">
        <v>8</v>
      </c>
      <c r="U301" s="100" t="str">
        <f t="shared" ca="1" si="60"/>
        <v>Dec</v>
      </c>
      <c r="V301" s="96">
        <v>8</v>
      </c>
      <c r="W301" s="103">
        <f t="shared" si="61"/>
        <v>-8</v>
      </c>
      <c r="X301" s="102">
        <f t="shared" ca="1" si="62"/>
        <v>-1</v>
      </c>
      <c r="Y301" s="103" t="str">
        <f t="shared" ca="1" si="63"/>
        <v>DEGROWTH</v>
      </c>
      <c r="Z301" s="24">
        <v>1</v>
      </c>
      <c r="AA301" s="24">
        <f t="shared" si="64"/>
        <v>0</v>
      </c>
      <c r="AB301" s="3">
        <v>1000000391</v>
      </c>
      <c r="AC301" s="3"/>
    </row>
    <row r="302" spans="1:29" ht="14.25" hidden="1" customHeight="1">
      <c r="A302" s="23" t="s">
        <v>133</v>
      </c>
      <c r="B302" s="64" t="s">
        <v>37</v>
      </c>
      <c r="C302" s="64" t="s">
        <v>1058</v>
      </c>
      <c r="D302" s="64">
        <v>1000000422</v>
      </c>
      <c r="E302" s="65" t="s">
        <v>1059</v>
      </c>
      <c r="F302" s="66">
        <v>42725</v>
      </c>
      <c r="G302" s="66" t="str">
        <f t="shared" si="52"/>
        <v>Targeted Dealer</v>
      </c>
      <c r="H302" s="66"/>
      <c r="I302" s="67">
        <v>1000</v>
      </c>
      <c r="J302" s="67">
        <f t="shared" ca="1" si="53"/>
        <v>20870.967741935485</v>
      </c>
      <c r="K302" s="96">
        <v>1030.5</v>
      </c>
      <c r="L302" s="68">
        <f t="shared" ca="1" si="54"/>
        <v>-19840.467741935485</v>
      </c>
      <c r="M302" s="68">
        <f t="shared" ca="1" si="55"/>
        <v>4.9374806800618236</v>
      </c>
      <c r="N302" s="99">
        <v>1183</v>
      </c>
      <c r="O302" s="97" t="str">
        <f t="shared" ca="1" si="56"/>
        <v>Nov</v>
      </c>
      <c r="P302" s="96">
        <v>1183</v>
      </c>
      <c r="Q302" s="99">
        <f t="shared" si="57"/>
        <v>-152.5</v>
      </c>
      <c r="R302" s="97">
        <f t="shared" ca="1" si="58"/>
        <v>-0.12890955198647502</v>
      </c>
      <c r="S302" s="99" t="str">
        <f t="shared" ca="1" si="59"/>
        <v>DEGROWTH</v>
      </c>
      <c r="T302" s="100">
        <v>902.5</v>
      </c>
      <c r="U302" s="100" t="str">
        <f t="shared" ca="1" si="60"/>
        <v>Dec</v>
      </c>
      <c r="V302" s="96">
        <v>902.5</v>
      </c>
      <c r="W302" s="103">
        <f t="shared" si="61"/>
        <v>128</v>
      </c>
      <c r="X302" s="102">
        <f t="shared" ca="1" si="62"/>
        <v>0.1418282548476455</v>
      </c>
      <c r="Y302" s="103" t="str">
        <f t="shared" ca="1" si="63"/>
        <v>GROWTH</v>
      </c>
      <c r="Z302" s="24">
        <v>0</v>
      </c>
      <c r="AA302" s="24">
        <f t="shared" si="64"/>
        <v>0</v>
      </c>
      <c r="AB302" s="3">
        <v>1000000422</v>
      </c>
      <c r="AC302" s="3"/>
    </row>
    <row r="303" spans="1:29" ht="14.25" hidden="1" customHeight="1">
      <c r="A303" s="23" t="s">
        <v>133</v>
      </c>
      <c r="B303" s="64" t="s">
        <v>37</v>
      </c>
      <c r="C303" s="64" t="s">
        <v>1060</v>
      </c>
      <c r="D303" s="64">
        <v>1000000400</v>
      </c>
      <c r="E303" s="65" t="s">
        <v>1061</v>
      </c>
      <c r="F303" s="66">
        <v>43216</v>
      </c>
      <c r="G303" s="66" t="str">
        <f t="shared" si="52"/>
        <v>Targeted Dealer</v>
      </c>
      <c r="H303" s="66" t="s">
        <v>627</v>
      </c>
      <c r="I303" s="67">
        <v>50</v>
      </c>
      <c r="J303" s="67">
        <f t="shared" ca="1" si="53"/>
        <v>1043.5483870967741</v>
      </c>
      <c r="K303" s="96">
        <v>25</v>
      </c>
      <c r="L303" s="68">
        <f t="shared" ca="1" si="54"/>
        <v>-1018.5483870967741</v>
      </c>
      <c r="M303" s="68">
        <f t="shared" ca="1" si="55"/>
        <v>2.3956723338485317</v>
      </c>
      <c r="N303" s="99">
        <v>20</v>
      </c>
      <c r="O303" s="97" t="str">
        <f t="shared" ca="1" si="56"/>
        <v>Nov</v>
      </c>
      <c r="P303" s="96">
        <v>20</v>
      </c>
      <c r="Q303" s="99">
        <f t="shared" si="57"/>
        <v>5</v>
      </c>
      <c r="R303" s="97">
        <f t="shared" ca="1" si="58"/>
        <v>0.25</v>
      </c>
      <c r="S303" s="99" t="str">
        <f t="shared" ca="1" si="59"/>
        <v>GROWTH</v>
      </c>
      <c r="T303" s="100">
        <v>40</v>
      </c>
      <c r="U303" s="100" t="str">
        <f t="shared" ca="1" si="60"/>
        <v>Dec</v>
      </c>
      <c r="V303" s="96">
        <v>40</v>
      </c>
      <c r="W303" s="103">
        <f t="shared" si="61"/>
        <v>-15</v>
      </c>
      <c r="X303" s="102">
        <f t="shared" ca="1" si="62"/>
        <v>-0.375</v>
      </c>
      <c r="Y303" s="103" t="str">
        <f t="shared" ca="1" si="63"/>
        <v>DEGROWTH</v>
      </c>
      <c r="Z303" s="24">
        <v>0</v>
      </c>
      <c r="AA303" s="24">
        <f t="shared" si="64"/>
        <v>1</v>
      </c>
      <c r="AB303" s="3">
        <v>1000000400</v>
      </c>
      <c r="AC303" s="3"/>
    </row>
    <row r="304" spans="1:29" ht="14.25" hidden="1" customHeight="1">
      <c r="A304" s="23" t="s">
        <v>133</v>
      </c>
      <c r="B304" s="64" t="s">
        <v>37</v>
      </c>
      <c r="C304" s="64" t="s">
        <v>1062</v>
      </c>
      <c r="D304" s="64">
        <v>1000000398</v>
      </c>
      <c r="E304" s="65" t="s">
        <v>1063</v>
      </c>
      <c r="F304" s="66">
        <v>43389</v>
      </c>
      <c r="G304" s="66" t="str">
        <f t="shared" si="52"/>
        <v>Targeted Dealer</v>
      </c>
      <c r="H304" s="66" t="s">
        <v>627</v>
      </c>
      <c r="I304" s="67">
        <v>400</v>
      </c>
      <c r="J304" s="67">
        <f t="shared" ca="1" si="53"/>
        <v>8348.3870967741932</v>
      </c>
      <c r="K304" s="96">
        <v>480</v>
      </c>
      <c r="L304" s="68">
        <f t="shared" ca="1" si="54"/>
        <v>-7868.3870967741932</v>
      </c>
      <c r="M304" s="68">
        <f t="shared" ca="1" si="55"/>
        <v>5.7496136012364758</v>
      </c>
      <c r="N304" s="99">
        <v>440</v>
      </c>
      <c r="O304" s="97" t="str">
        <f t="shared" ca="1" si="56"/>
        <v>Nov</v>
      </c>
      <c r="P304" s="96">
        <v>440</v>
      </c>
      <c r="Q304" s="99">
        <f t="shared" si="57"/>
        <v>40</v>
      </c>
      <c r="R304" s="97">
        <f t="shared" ca="1" si="58"/>
        <v>9.0909090909090828E-2</v>
      </c>
      <c r="S304" s="99" t="str">
        <f t="shared" ca="1" si="59"/>
        <v>GROWTH</v>
      </c>
      <c r="T304" s="100">
        <v>340</v>
      </c>
      <c r="U304" s="100" t="str">
        <f t="shared" ca="1" si="60"/>
        <v>Dec</v>
      </c>
      <c r="V304" s="96">
        <v>340</v>
      </c>
      <c r="W304" s="103">
        <f t="shared" si="61"/>
        <v>140</v>
      </c>
      <c r="X304" s="102">
        <f t="shared" ca="1" si="62"/>
        <v>0.41176470588235303</v>
      </c>
      <c r="Y304" s="103" t="str">
        <f t="shared" ca="1" si="63"/>
        <v>GROWTH</v>
      </c>
      <c r="Z304" s="24">
        <v>0</v>
      </c>
      <c r="AA304" s="24">
        <f t="shared" si="64"/>
        <v>1</v>
      </c>
      <c r="AB304" s="3">
        <v>1000000398</v>
      </c>
      <c r="AC304" s="3"/>
    </row>
    <row r="305" spans="1:29" ht="14.25" hidden="1" customHeight="1">
      <c r="A305" s="23" t="s">
        <v>133</v>
      </c>
      <c r="B305" s="64" t="s">
        <v>37</v>
      </c>
      <c r="C305" s="64" t="s">
        <v>1064</v>
      </c>
      <c r="D305" s="64">
        <v>1000000901</v>
      </c>
      <c r="E305" s="65" t="s">
        <v>1065</v>
      </c>
      <c r="F305" s="66">
        <v>43776</v>
      </c>
      <c r="G305" s="66" t="str">
        <f t="shared" si="52"/>
        <v>Targeted Dealer</v>
      </c>
      <c r="H305" s="66" t="s">
        <v>627</v>
      </c>
      <c r="I305" s="67">
        <v>550</v>
      </c>
      <c r="J305" s="67">
        <f t="shared" ca="1" si="53"/>
        <v>11479.032258064517</v>
      </c>
      <c r="K305" s="96">
        <v>563.85</v>
      </c>
      <c r="L305" s="68">
        <f t="shared" ca="1" si="54"/>
        <v>-10915.182258064517</v>
      </c>
      <c r="M305" s="68">
        <f t="shared" ca="1" si="55"/>
        <v>4.9119994379654353</v>
      </c>
      <c r="N305" s="99">
        <v>693.35</v>
      </c>
      <c r="O305" s="97" t="str">
        <f t="shared" ca="1" si="56"/>
        <v>Nov</v>
      </c>
      <c r="P305" s="96">
        <v>693.35</v>
      </c>
      <c r="Q305" s="99">
        <f t="shared" si="57"/>
        <v>-129.5</v>
      </c>
      <c r="R305" s="97">
        <f t="shared" ca="1" si="58"/>
        <v>-0.18677435638566375</v>
      </c>
      <c r="S305" s="99" t="str">
        <f t="shared" ca="1" si="59"/>
        <v>DEGROWTH</v>
      </c>
      <c r="T305" s="100">
        <v>401.75</v>
      </c>
      <c r="U305" s="100" t="str">
        <f t="shared" ca="1" si="60"/>
        <v>Dec</v>
      </c>
      <c r="V305" s="96">
        <v>401.75</v>
      </c>
      <c r="W305" s="103">
        <f t="shared" si="61"/>
        <v>162.10000000000002</v>
      </c>
      <c r="X305" s="102">
        <f t="shared" ca="1" si="62"/>
        <v>0.40348475420037344</v>
      </c>
      <c r="Y305" s="103" t="str">
        <f t="shared" ca="1" si="63"/>
        <v>GROWTH</v>
      </c>
      <c r="Z305" s="24">
        <v>0</v>
      </c>
      <c r="AA305" s="24">
        <f t="shared" si="64"/>
        <v>1</v>
      </c>
      <c r="AB305" s="3">
        <v>1000000901</v>
      </c>
      <c r="AC305" s="3"/>
    </row>
    <row r="306" spans="1:29" ht="14.25" hidden="1" customHeight="1">
      <c r="A306" s="23" t="s">
        <v>133</v>
      </c>
      <c r="B306" s="64" t="s">
        <v>37</v>
      </c>
      <c r="C306" s="64" t="s">
        <v>1066</v>
      </c>
      <c r="D306" s="64">
        <v>1000000894</v>
      </c>
      <c r="E306" s="65" t="s">
        <v>1067</v>
      </c>
      <c r="F306" s="66">
        <v>43788</v>
      </c>
      <c r="G306" s="66" t="str">
        <f t="shared" si="52"/>
        <v>Targeted Dealer</v>
      </c>
      <c r="H306" s="66"/>
      <c r="I306" s="67">
        <v>40</v>
      </c>
      <c r="J306" s="67">
        <f t="shared" ca="1" si="53"/>
        <v>834.83870967741939</v>
      </c>
      <c r="K306" s="96">
        <v>45</v>
      </c>
      <c r="L306" s="68">
        <f t="shared" ca="1" si="54"/>
        <v>-789.83870967741939</v>
      </c>
      <c r="M306" s="68">
        <f t="shared" ca="1" si="55"/>
        <v>5.3902627511591952</v>
      </c>
      <c r="N306" s="99">
        <v>46.5</v>
      </c>
      <c r="O306" s="97" t="str">
        <f t="shared" ca="1" si="56"/>
        <v>Nov</v>
      </c>
      <c r="P306" s="96">
        <v>46.5</v>
      </c>
      <c r="Q306" s="99">
        <f t="shared" si="57"/>
        <v>-1.5</v>
      </c>
      <c r="R306" s="97">
        <f t="shared" ca="1" si="58"/>
        <v>-3.2258064516129004E-2</v>
      </c>
      <c r="S306" s="99" t="str">
        <f t="shared" ca="1" si="59"/>
        <v>DEGROWTH</v>
      </c>
      <c r="T306" s="100">
        <v>15</v>
      </c>
      <c r="U306" s="100" t="str">
        <f t="shared" ca="1" si="60"/>
        <v>Dec</v>
      </c>
      <c r="V306" s="96">
        <v>15</v>
      </c>
      <c r="W306" s="103">
        <f t="shared" si="61"/>
        <v>30</v>
      </c>
      <c r="X306" s="102">
        <f t="shared" ca="1" si="62"/>
        <v>2</v>
      </c>
      <c r="Y306" s="103" t="str">
        <f t="shared" ca="1" si="63"/>
        <v>GROWTH</v>
      </c>
      <c r="Z306" s="24">
        <v>0</v>
      </c>
      <c r="AA306" s="24">
        <f t="shared" si="64"/>
        <v>0</v>
      </c>
      <c r="AB306" s="3">
        <v>1000000894</v>
      </c>
      <c r="AC306" s="3"/>
    </row>
    <row r="307" spans="1:29" ht="14.25" hidden="1" customHeight="1">
      <c r="A307" s="23" t="s">
        <v>133</v>
      </c>
      <c r="B307" s="64" t="s">
        <v>37</v>
      </c>
      <c r="C307" s="64" t="s">
        <v>198</v>
      </c>
      <c r="D307" s="64">
        <v>1000000389</v>
      </c>
      <c r="E307" s="65" t="s">
        <v>199</v>
      </c>
      <c r="F307" s="66">
        <v>43980</v>
      </c>
      <c r="G307" s="66" t="str">
        <f t="shared" si="52"/>
        <v>Targeted Dealer</v>
      </c>
      <c r="H307" s="66"/>
      <c r="I307" s="67">
        <v>30</v>
      </c>
      <c r="J307" s="67">
        <f t="shared" ca="1" si="53"/>
        <v>626.12903225806451</v>
      </c>
      <c r="K307" s="96">
        <v>30</v>
      </c>
      <c r="L307" s="68">
        <f t="shared" ca="1" si="54"/>
        <v>-596.12903225806451</v>
      </c>
      <c r="M307" s="68">
        <f t="shared" ca="1" si="55"/>
        <v>4.7913446676970635</v>
      </c>
      <c r="N307" s="99">
        <v>25</v>
      </c>
      <c r="O307" s="97" t="str">
        <f t="shared" ca="1" si="56"/>
        <v>Nov</v>
      </c>
      <c r="P307" s="96">
        <v>25</v>
      </c>
      <c r="Q307" s="99">
        <f t="shared" si="57"/>
        <v>5</v>
      </c>
      <c r="R307" s="97">
        <f t="shared" ca="1" si="58"/>
        <v>0.19999999999999996</v>
      </c>
      <c r="S307" s="99" t="str">
        <f t="shared" ca="1" si="59"/>
        <v>GROWTH</v>
      </c>
      <c r="T307" s="100">
        <v>0</v>
      </c>
      <c r="U307" s="100" t="str">
        <f t="shared" ca="1" si="60"/>
        <v>Dec</v>
      </c>
      <c r="V307" s="96">
        <v>0</v>
      </c>
      <c r="W307" s="103">
        <f t="shared" si="61"/>
        <v>30</v>
      </c>
      <c r="X307" s="102">
        <f t="shared" ca="1" si="62"/>
        <v>0</v>
      </c>
      <c r="Y307" s="103" t="b">
        <f t="shared" si="63"/>
        <v>0</v>
      </c>
      <c r="Z307" s="24">
        <v>0</v>
      </c>
      <c r="AA307" s="24">
        <f t="shared" si="64"/>
        <v>0</v>
      </c>
      <c r="AB307" s="3">
        <v>1000000389</v>
      </c>
      <c r="AC307" s="3"/>
    </row>
    <row r="308" spans="1:29" ht="14.25" hidden="1" customHeight="1">
      <c r="A308" s="23" t="s">
        <v>133</v>
      </c>
      <c r="B308" s="64" t="s">
        <v>37</v>
      </c>
      <c r="C308" s="64" t="s">
        <v>1068</v>
      </c>
      <c r="D308" s="64">
        <v>1000000893</v>
      </c>
      <c r="E308" s="65" t="s">
        <v>1069</v>
      </c>
      <c r="F308" s="66">
        <v>43987</v>
      </c>
      <c r="G308" s="66" t="str">
        <f t="shared" si="52"/>
        <v>Targeted Dealer</v>
      </c>
      <c r="H308" s="66"/>
      <c r="I308" s="67">
        <v>75</v>
      </c>
      <c r="J308" s="67">
        <f t="shared" ca="1" si="53"/>
        <v>1565.3225806451612</v>
      </c>
      <c r="K308" s="96">
        <v>25</v>
      </c>
      <c r="L308" s="68">
        <f t="shared" ca="1" si="54"/>
        <v>-1540.3225806451612</v>
      </c>
      <c r="M308" s="68">
        <f t="shared" ca="1" si="55"/>
        <v>1.5971148892323546</v>
      </c>
      <c r="N308" s="99">
        <v>60</v>
      </c>
      <c r="O308" s="97" t="str">
        <f t="shared" ca="1" si="56"/>
        <v>Nov</v>
      </c>
      <c r="P308" s="96">
        <v>60</v>
      </c>
      <c r="Q308" s="99">
        <f t="shared" si="57"/>
        <v>-35</v>
      </c>
      <c r="R308" s="97">
        <f t="shared" ca="1" si="58"/>
        <v>-0.58333333333333326</v>
      </c>
      <c r="S308" s="99" t="str">
        <f t="shared" ca="1" si="59"/>
        <v>DEGROWTH</v>
      </c>
      <c r="T308" s="100">
        <v>65</v>
      </c>
      <c r="U308" s="100" t="str">
        <f t="shared" ca="1" si="60"/>
        <v>Dec</v>
      </c>
      <c r="V308" s="96">
        <v>65</v>
      </c>
      <c r="W308" s="103">
        <f t="shared" si="61"/>
        <v>-40</v>
      </c>
      <c r="X308" s="102">
        <f t="shared" ca="1" si="62"/>
        <v>-0.61538461538461542</v>
      </c>
      <c r="Y308" s="103" t="str">
        <f t="shared" ca="1" si="63"/>
        <v>DEGROWTH</v>
      </c>
      <c r="Z308" s="24">
        <v>0</v>
      </c>
      <c r="AA308" s="24">
        <f t="shared" si="64"/>
        <v>0</v>
      </c>
      <c r="AB308" s="3">
        <v>1000000893</v>
      </c>
      <c r="AC308" s="3"/>
    </row>
    <row r="309" spans="1:29" ht="14.25" hidden="1" customHeight="1">
      <c r="A309" s="23" t="s">
        <v>133</v>
      </c>
      <c r="B309" s="64" t="s">
        <v>37</v>
      </c>
      <c r="C309" s="64" t="s">
        <v>1070</v>
      </c>
      <c r="D309" s="64">
        <v>1000000890</v>
      </c>
      <c r="E309" s="65" t="s">
        <v>1071</v>
      </c>
      <c r="F309" s="66">
        <v>44068</v>
      </c>
      <c r="G309" s="66" t="str">
        <f t="shared" si="52"/>
        <v>Targeted Dealer</v>
      </c>
      <c r="H309" s="66" t="s">
        <v>627</v>
      </c>
      <c r="I309" s="67">
        <v>50</v>
      </c>
      <c r="J309" s="67">
        <f t="shared" ca="1" si="53"/>
        <v>1043.5483870967741</v>
      </c>
      <c r="K309" s="96">
        <v>33.75</v>
      </c>
      <c r="L309" s="68">
        <f t="shared" ca="1" si="54"/>
        <v>-1009.7983870967741</v>
      </c>
      <c r="M309" s="68">
        <f t="shared" ca="1" si="55"/>
        <v>3.2341576506955176</v>
      </c>
      <c r="N309" s="99">
        <v>25</v>
      </c>
      <c r="O309" s="97" t="str">
        <f t="shared" ca="1" si="56"/>
        <v>Nov</v>
      </c>
      <c r="P309" s="96">
        <v>25</v>
      </c>
      <c r="Q309" s="99">
        <f t="shared" si="57"/>
        <v>8.75</v>
      </c>
      <c r="R309" s="97">
        <f t="shared" ca="1" si="58"/>
        <v>0.35000000000000009</v>
      </c>
      <c r="S309" s="99" t="str">
        <f t="shared" ca="1" si="59"/>
        <v>GROWTH</v>
      </c>
      <c r="T309" s="100">
        <v>40</v>
      </c>
      <c r="U309" s="100" t="str">
        <f t="shared" ca="1" si="60"/>
        <v>Dec</v>
      </c>
      <c r="V309" s="96">
        <v>40</v>
      </c>
      <c r="W309" s="103">
        <f t="shared" si="61"/>
        <v>-6.25</v>
      </c>
      <c r="X309" s="102">
        <f t="shared" ca="1" si="62"/>
        <v>-0.15625</v>
      </c>
      <c r="Y309" s="103" t="str">
        <f t="shared" ca="1" si="63"/>
        <v>DEGROWTH</v>
      </c>
      <c r="Z309" s="24">
        <v>0</v>
      </c>
      <c r="AA309" s="24">
        <f t="shared" si="64"/>
        <v>1</v>
      </c>
      <c r="AB309" s="3">
        <v>1000000890</v>
      </c>
      <c r="AC309" s="3"/>
    </row>
    <row r="310" spans="1:29" ht="14.25" hidden="1" customHeight="1">
      <c r="A310" s="23" t="s">
        <v>133</v>
      </c>
      <c r="B310" s="64" t="s">
        <v>37</v>
      </c>
      <c r="C310" s="64" t="s">
        <v>1072</v>
      </c>
      <c r="D310" s="64">
        <v>1000000895</v>
      </c>
      <c r="E310" s="65" t="s">
        <v>1073</v>
      </c>
      <c r="F310" s="66">
        <v>44110</v>
      </c>
      <c r="G310" s="66" t="str">
        <f t="shared" si="52"/>
        <v>Targeted Dealer</v>
      </c>
      <c r="H310" s="66"/>
      <c r="I310" s="67">
        <v>50</v>
      </c>
      <c r="J310" s="67">
        <f t="shared" ca="1" si="53"/>
        <v>1043.5483870967741</v>
      </c>
      <c r="K310" s="96">
        <v>25</v>
      </c>
      <c r="L310" s="68">
        <f t="shared" ca="1" si="54"/>
        <v>-1018.5483870967741</v>
      </c>
      <c r="M310" s="68">
        <f t="shared" ca="1" si="55"/>
        <v>2.3956723338485317</v>
      </c>
      <c r="N310" s="99">
        <v>0</v>
      </c>
      <c r="O310" s="97" t="str">
        <f t="shared" ca="1" si="56"/>
        <v>Nov</v>
      </c>
      <c r="P310" s="96">
        <v>0</v>
      </c>
      <c r="Q310" s="99">
        <f t="shared" si="57"/>
        <v>25</v>
      </c>
      <c r="R310" s="97">
        <f t="shared" ca="1" si="58"/>
        <v>0</v>
      </c>
      <c r="S310" s="99" t="b">
        <f t="shared" si="59"/>
        <v>0</v>
      </c>
      <c r="T310" s="100">
        <v>10</v>
      </c>
      <c r="U310" s="100" t="str">
        <f t="shared" ca="1" si="60"/>
        <v>Dec</v>
      </c>
      <c r="V310" s="96">
        <v>10</v>
      </c>
      <c r="W310" s="103">
        <f t="shared" si="61"/>
        <v>15</v>
      </c>
      <c r="X310" s="102">
        <f t="shared" ca="1" si="62"/>
        <v>1.5</v>
      </c>
      <c r="Y310" s="103" t="str">
        <f t="shared" ca="1" si="63"/>
        <v>GROWTH</v>
      </c>
      <c r="Z310" s="24">
        <v>0</v>
      </c>
      <c r="AA310" s="24">
        <f t="shared" si="64"/>
        <v>0</v>
      </c>
      <c r="AB310" s="3">
        <v>1000000895</v>
      </c>
      <c r="AC310" s="3"/>
    </row>
    <row r="311" spans="1:29" ht="14.25" hidden="1" customHeight="1">
      <c r="A311" s="23" t="s">
        <v>133</v>
      </c>
      <c r="B311" s="64" t="s">
        <v>37</v>
      </c>
      <c r="C311" s="64" t="s">
        <v>3983</v>
      </c>
      <c r="D311" s="64">
        <v>1000002815</v>
      </c>
      <c r="E311" s="64" t="s">
        <v>3984</v>
      </c>
      <c r="F311" s="66">
        <v>44726</v>
      </c>
      <c r="G311" s="66" t="str">
        <f t="shared" si="52"/>
        <v>Targeted Dealer</v>
      </c>
      <c r="H311" s="66"/>
      <c r="I311" s="67">
        <v>35</v>
      </c>
      <c r="J311" s="67">
        <f t="shared" ca="1" si="53"/>
        <v>730.48387096774195</v>
      </c>
      <c r="K311" s="96">
        <v>0</v>
      </c>
      <c r="L311" s="68">
        <f t="shared" ca="1" si="54"/>
        <v>-730.48387096774195</v>
      </c>
      <c r="M311" s="68">
        <f t="shared" ca="1" si="55"/>
        <v>0</v>
      </c>
      <c r="N311" s="99">
        <v>0</v>
      </c>
      <c r="O311" s="97" t="str">
        <f t="shared" ca="1" si="56"/>
        <v>Nov</v>
      </c>
      <c r="P311" s="96">
        <v>0</v>
      </c>
      <c r="Q311" s="99">
        <f t="shared" si="57"/>
        <v>0</v>
      </c>
      <c r="R311" s="97">
        <f t="shared" ca="1" si="58"/>
        <v>0</v>
      </c>
      <c r="S311" s="99" t="b">
        <f t="shared" si="59"/>
        <v>0</v>
      </c>
      <c r="T311" s="100">
        <v>31.25</v>
      </c>
      <c r="U311" s="100" t="str">
        <f t="shared" ca="1" si="60"/>
        <v>Dec</v>
      </c>
      <c r="V311" s="96">
        <v>31.25</v>
      </c>
      <c r="W311" s="103">
        <f t="shared" si="61"/>
        <v>-31.25</v>
      </c>
      <c r="X311" s="102">
        <f t="shared" ca="1" si="62"/>
        <v>-1</v>
      </c>
      <c r="Y311" s="103" t="str">
        <f t="shared" ca="1" si="63"/>
        <v>DEGROWTH</v>
      </c>
      <c r="Z311" s="24">
        <v>1</v>
      </c>
      <c r="AA311" s="24">
        <f t="shared" si="64"/>
        <v>0</v>
      </c>
      <c r="AB311" s="3">
        <v>1000002815</v>
      </c>
      <c r="AC311" s="3"/>
    </row>
    <row r="312" spans="1:29" ht="14.25" hidden="1" customHeight="1">
      <c r="A312" s="23" t="s">
        <v>133</v>
      </c>
      <c r="B312" s="64" t="s">
        <v>37</v>
      </c>
      <c r="C312" s="64" t="s">
        <v>4386</v>
      </c>
      <c r="D312" s="64">
        <v>1000002819</v>
      </c>
      <c r="E312" s="64" t="s">
        <v>4387</v>
      </c>
      <c r="F312" s="66">
        <v>44732</v>
      </c>
      <c r="G312" s="66" t="str">
        <f t="shared" si="52"/>
        <v>Targeted Dealer</v>
      </c>
      <c r="H312" s="66" t="s">
        <v>627</v>
      </c>
      <c r="I312" s="67">
        <v>50</v>
      </c>
      <c r="J312" s="67">
        <f t="shared" ca="1" si="53"/>
        <v>1043.5483870967741</v>
      </c>
      <c r="K312" s="96">
        <v>0</v>
      </c>
      <c r="L312" s="68">
        <f t="shared" ca="1" si="54"/>
        <v>-1043.5483870967741</v>
      </c>
      <c r="M312" s="68">
        <f t="shared" ca="1" si="55"/>
        <v>0</v>
      </c>
      <c r="N312" s="99">
        <v>0</v>
      </c>
      <c r="O312" s="97" t="str">
        <f t="shared" ca="1" si="56"/>
        <v>Nov</v>
      </c>
      <c r="P312" s="96">
        <v>0</v>
      </c>
      <c r="Q312" s="99">
        <f t="shared" si="57"/>
        <v>0</v>
      </c>
      <c r="R312" s="97">
        <f t="shared" ca="1" si="58"/>
        <v>0</v>
      </c>
      <c r="S312" s="99" t="b">
        <f t="shared" si="59"/>
        <v>0</v>
      </c>
      <c r="T312" s="100">
        <v>41</v>
      </c>
      <c r="U312" s="100" t="str">
        <f t="shared" ca="1" si="60"/>
        <v>Dec</v>
      </c>
      <c r="V312" s="96">
        <v>41</v>
      </c>
      <c r="W312" s="103">
        <f t="shared" si="61"/>
        <v>-41</v>
      </c>
      <c r="X312" s="102">
        <f t="shared" ca="1" si="62"/>
        <v>-1</v>
      </c>
      <c r="Y312" s="103" t="str">
        <f t="shared" ca="1" si="63"/>
        <v>DEGROWTH</v>
      </c>
      <c r="Z312" s="24">
        <v>1</v>
      </c>
      <c r="AA312" s="24">
        <f t="shared" si="64"/>
        <v>1</v>
      </c>
      <c r="AB312" s="3">
        <v>1000002819</v>
      </c>
      <c r="AC312" s="3"/>
    </row>
    <row r="313" spans="1:29" ht="14.25" hidden="1" customHeight="1">
      <c r="A313" s="23" t="s">
        <v>133</v>
      </c>
      <c r="B313" s="64" t="s">
        <v>37</v>
      </c>
      <c r="C313" s="64" t="s">
        <v>1074</v>
      </c>
      <c r="D313" s="64">
        <v>1000002846</v>
      </c>
      <c r="E313" s="64" t="s">
        <v>1075</v>
      </c>
      <c r="F313" s="66">
        <v>44767</v>
      </c>
      <c r="G313" s="66" t="str">
        <f t="shared" si="52"/>
        <v>Targeted Dealer</v>
      </c>
      <c r="H313" s="66"/>
      <c r="I313" s="67">
        <v>25</v>
      </c>
      <c r="J313" s="67">
        <f t="shared" ca="1" si="53"/>
        <v>521.77419354838707</v>
      </c>
      <c r="K313" s="96">
        <v>25</v>
      </c>
      <c r="L313" s="68">
        <f t="shared" ca="1" si="54"/>
        <v>-496.77419354838707</v>
      </c>
      <c r="M313" s="68">
        <f t="shared" ca="1" si="55"/>
        <v>4.7913446676970635</v>
      </c>
      <c r="N313" s="99">
        <v>0</v>
      </c>
      <c r="O313" s="97" t="str">
        <f t="shared" ca="1" si="56"/>
        <v>Nov</v>
      </c>
      <c r="P313" s="96">
        <v>0</v>
      </c>
      <c r="Q313" s="99">
        <f t="shared" si="57"/>
        <v>25</v>
      </c>
      <c r="R313" s="97">
        <f t="shared" ca="1" si="58"/>
        <v>0</v>
      </c>
      <c r="S313" s="99" t="b">
        <f t="shared" si="59"/>
        <v>0</v>
      </c>
      <c r="T313" s="100">
        <v>20</v>
      </c>
      <c r="U313" s="100" t="str">
        <f t="shared" ca="1" si="60"/>
        <v>Dec</v>
      </c>
      <c r="V313" s="96">
        <v>20</v>
      </c>
      <c r="W313" s="103">
        <f t="shared" si="61"/>
        <v>5</v>
      </c>
      <c r="X313" s="102">
        <f t="shared" ca="1" si="62"/>
        <v>0.25</v>
      </c>
      <c r="Y313" s="103" t="str">
        <f t="shared" ca="1" si="63"/>
        <v>GROWTH</v>
      </c>
      <c r="Z313" s="24">
        <v>0</v>
      </c>
      <c r="AA313" s="24">
        <f t="shared" si="64"/>
        <v>0</v>
      </c>
      <c r="AB313" s="3">
        <v>1000002846</v>
      </c>
      <c r="AC313" s="3"/>
    </row>
    <row r="314" spans="1:29" ht="14.25" hidden="1" customHeight="1">
      <c r="A314" s="23" t="s">
        <v>133</v>
      </c>
      <c r="B314" s="64" t="s">
        <v>37</v>
      </c>
      <c r="C314" s="64" t="s">
        <v>1076</v>
      </c>
      <c r="D314" s="64">
        <v>1000002980</v>
      </c>
      <c r="E314" s="64" t="s">
        <v>1077</v>
      </c>
      <c r="F314" s="66">
        <v>44830</v>
      </c>
      <c r="G314" s="66" t="str">
        <f t="shared" si="52"/>
        <v>Targeted Dealer</v>
      </c>
      <c r="H314" s="66"/>
      <c r="I314" s="67">
        <v>70</v>
      </c>
      <c r="J314" s="67">
        <f t="shared" ca="1" si="53"/>
        <v>1460.9677419354839</v>
      </c>
      <c r="K314" s="96">
        <v>45</v>
      </c>
      <c r="L314" s="68">
        <f t="shared" ca="1" si="54"/>
        <v>-1415.9677419354839</v>
      </c>
      <c r="M314" s="68">
        <f t="shared" ca="1" si="55"/>
        <v>3.0801501435195409</v>
      </c>
      <c r="N314" s="99">
        <v>57.5</v>
      </c>
      <c r="O314" s="97" t="str">
        <f t="shared" ca="1" si="56"/>
        <v>Nov</v>
      </c>
      <c r="P314" s="96">
        <v>57.5</v>
      </c>
      <c r="Q314" s="99">
        <f t="shared" si="57"/>
        <v>-12.5</v>
      </c>
      <c r="R314" s="97">
        <f t="shared" ca="1" si="58"/>
        <v>-0.21739130434782605</v>
      </c>
      <c r="S314" s="99" t="str">
        <f t="shared" ca="1" si="59"/>
        <v>DEGROWTH</v>
      </c>
      <c r="T314" s="100">
        <v>60</v>
      </c>
      <c r="U314" s="100" t="str">
        <f t="shared" ca="1" si="60"/>
        <v>Dec</v>
      </c>
      <c r="V314" s="96">
        <v>60</v>
      </c>
      <c r="W314" s="103">
        <f t="shared" si="61"/>
        <v>-15</v>
      </c>
      <c r="X314" s="102">
        <f t="shared" ca="1" si="62"/>
        <v>-0.25</v>
      </c>
      <c r="Y314" s="103" t="str">
        <f t="shared" ca="1" si="63"/>
        <v>DEGROWTH</v>
      </c>
      <c r="Z314" s="24">
        <v>0</v>
      </c>
      <c r="AA314" s="24">
        <f t="shared" si="64"/>
        <v>0</v>
      </c>
      <c r="AB314" s="3">
        <v>1000002980</v>
      </c>
      <c r="AC314" s="3"/>
    </row>
    <row r="315" spans="1:29" ht="14.25" hidden="1" customHeight="1">
      <c r="A315" s="23" t="s">
        <v>133</v>
      </c>
      <c r="B315" s="64" t="s">
        <v>37</v>
      </c>
      <c r="C315" s="64" t="s">
        <v>1078</v>
      </c>
      <c r="D315" s="64">
        <v>1000003186</v>
      </c>
      <c r="E315" s="64" t="s">
        <v>1079</v>
      </c>
      <c r="F315" s="66">
        <v>44923</v>
      </c>
      <c r="G315" s="66" t="str">
        <f t="shared" si="52"/>
        <v>Targeted Dealer</v>
      </c>
      <c r="H315" s="66" t="s">
        <v>627</v>
      </c>
      <c r="I315" s="67">
        <v>160</v>
      </c>
      <c r="J315" s="67">
        <f t="shared" ca="1" si="53"/>
        <v>3339.3548387096776</v>
      </c>
      <c r="K315" s="96">
        <v>128</v>
      </c>
      <c r="L315" s="68">
        <f t="shared" ca="1" si="54"/>
        <v>-3211.3548387096776</v>
      </c>
      <c r="M315" s="68">
        <f t="shared" ca="1" si="55"/>
        <v>3.8330757341576502</v>
      </c>
      <c r="N315" s="99">
        <v>100.5</v>
      </c>
      <c r="O315" s="97" t="str">
        <f t="shared" ca="1" si="56"/>
        <v>Nov</v>
      </c>
      <c r="P315" s="96">
        <v>100.5</v>
      </c>
      <c r="Q315" s="99">
        <f t="shared" si="57"/>
        <v>27.5</v>
      </c>
      <c r="R315" s="97">
        <f t="shared" ca="1" si="58"/>
        <v>0.27363184079601988</v>
      </c>
      <c r="S315" s="99" t="str">
        <f t="shared" ca="1" si="59"/>
        <v>GROWTH</v>
      </c>
      <c r="T315" s="100">
        <v>125.5</v>
      </c>
      <c r="U315" s="100" t="str">
        <f t="shared" ca="1" si="60"/>
        <v>Dec</v>
      </c>
      <c r="V315" s="96">
        <v>125.5</v>
      </c>
      <c r="W315" s="103">
        <f t="shared" si="61"/>
        <v>2.5</v>
      </c>
      <c r="X315" s="102">
        <f t="shared" ca="1" si="62"/>
        <v>1.9920318725099584E-2</v>
      </c>
      <c r="Y315" s="103" t="str">
        <f t="shared" ca="1" si="63"/>
        <v>GROWTH</v>
      </c>
      <c r="Z315" s="24">
        <v>0</v>
      </c>
      <c r="AA315" s="24">
        <f t="shared" si="64"/>
        <v>1</v>
      </c>
      <c r="AB315" s="3">
        <v>1000003186</v>
      </c>
      <c r="AC315" s="3"/>
    </row>
    <row r="316" spans="1:29" ht="14.25" hidden="1" customHeight="1">
      <c r="A316" s="23" t="s">
        <v>133</v>
      </c>
      <c r="B316" s="64" t="s">
        <v>37</v>
      </c>
      <c r="C316" s="64" t="s">
        <v>200</v>
      </c>
      <c r="D316" s="64">
        <v>1000003398</v>
      </c>
      <c r="E316" s="64" t="s">
        <v>201</v>
      </c>
      <c r="F316" s="66">
        <v>44985</v>
      </c>
      <c r="G316" s="66" t="str">
        <f t="shared" si="52"/>
        <v>Targeted Dealer</v>
      </c>
      <c r="H316" s="66" t="s">
        <v>627</v>
      </c>
      <c r="I316" s="67">
        <v>40</v>
      </c>
      <c r="J316" s="67">
        <f t="shared" ca="1" si="53"/>
        <v>834.83870967741939</v>
      </c>
      <c r="K316" s="96">
        <v>0</v>
      </c>
      <c r="L316" s="68">
        <f t="shared" ca="1" si="54"/>
        <v>-834.83870967741939</v>
      </c>
      <c r="M316" s="68">
        <f t="shared" ca="1" si="55"/>
        <v>0</v>
      </c>
      <c r="N316" s="99">
        <v>0</v>
      </c>
      <c r="O316" s="97" t="str">
        <f t="shared" ca="1" si="56"/>
        <v>Nov</v>
      </c>
      <c r="P316" s="96">
        <v>0</v>
      </c>
      <c r="Q316" s="99">
        <f t="shared" si="57"/>
        <v>0</v>
      </c>
      <c r="R316" s="97">
        <f t="shared" ca="1" si="58"/>
        <v>0</v>
      </c>
      <c r="S316" s="99" t="b">
        <f t="shared" si="59"/>
        <v>0</v>
      </c>
      <c r="T316" s="100">
        <v>19</v>
      </c>
      <c r="U316" s="100" t="str">
        <f t="shared" ca="1" si="60"/>
        <v>Dec</v>
      </c>
      <c r="V316" s="96">
        <v>19</v>
      </c>
      <c r="W316" s="103">
        <f t="shared" si="61"/>
        <v>-19</v>
      </c>
      <c r="X316" s="102">
        <f t="shared" ca="1" si="62"/>
        <v>-1</v>
      </c>
      <c r="Y316" s="103" t="str">
        <f t="shared" ca="1" si="63"/>
        <v>DEGROWTH</v>
      </c>
      <c r="Z316" s="24">
        <v>1</v>
      </c>
      <c r="AA316" s="24">
        <f t="shared" si="64"/>
        <v>1</v>
      </c>
      <c r="AB316" s="3">
        <v>1000003398</v>
      </c>
      <c r="AC316" s="3"/>
    </row>
    <row r="317" spans="1:29" ht="14.25" hidden="1" customHeight="1">
      <c r="A317" s="23" t="s">
        <v>133</v>
      </c>
      <c r="B317" s="64" t="s">
        <v>37</v>
      </c>
      <c r="C317" s="64" t="s">
        <v>1080</v>
      </c>
      <c r="D317" s="64">
        <v>1000003447</v>
      </c>
      <c r="E317" s="64" t="s">
        <v>1081</v>
      </c>
      <c r="F317" s="66">
        <v>45008</v>
      </c>
      <c r="G317" s="66" t="str">
        <f t="shared" si="52"/>
        <v>Targeted Dealer</v>
      </c>
      <c r="H317" s="66" t="s">
        <v>627</v>
      </c>
      <c r="I317" s="67">
        <v>120</v>
      </c>
      <c r="J317" s="67">
        <f t="shared" ca="1" si="53"/>
        <v>2504.516129032258</v>
      </c>
      <c r="K317" s="96">
        <v>160</v>
      </c>
      <c r="L317" s="68">
        <f t="shared" ca="1" si="54"/>
        <v>-2344.516129032258</v>
      </c>
      <c r="M317" s="68">
        <f t="shared" ca="1" si="55"/>
        <v>6.3884595569294174</v>
      </c>
      <c r="N317" s="99">
        <v>160</v>
      </c>
      <c r="O317" s="97" t="str">
        <f t="shared" ca="1" si="56"/>
        <v>Nov</v>
      </c>
      <c r="P317" s="96">
        <v>160</v>
      </c>
      <c r="Q317" s="99">
        <f t="shared" si="57"/>
        <v>0</v>
      </c>
      <c r="R317" s="97">
        <f t="shared" ca="1" si="58"/>
        <v>0</v>
      </c>
      <c r="S317" s="99" t="str">
        <f t="shared" ca="1" si="59"/>
        <v>GROWTH</v>
      </c>
      <c r="T317" s="100">
        <v>99</v>
      </c>
      <c r="U317" s="100" t="str">
        <f t="shared" ca="1" si="60"/>
        <v>Dec</v>
      </c>
      <c r="V317" s="96">
        <v>99</v>
      </c>
      <c r="W317" s="103">
        <f t="shared" si="61"/>
        <v>61</v>
      </c>
      <c r="X317" s="102">
        <f t="shared" ca="1" si="62"/>
        <v>0.61616161616161613</v>
      </c>
      <c r="Y317" s="103" t="str">
        <f t="shared" ca="1" si="63"/>
        <v>GROWTH</v>
      </c>
      <c r="Z317" s="24">
        <v>0</v>
      </c>
      <c r="AA317" s="24">
        <f t="shared" si="64"/>
        <v>1</v>
      </c>
      <c r="AB317" s="3">
        <v>1000003447</v>
      </c>
      <c r="AC317" s="3"/>
    </row>
    <row r="318" spans="1:29" ht="14.25" hidden="1" customHeight="1">
      <c r="A318" s="23" t="s">
        <v>133</v>
      </c>
      <c r="B318" s="64" t="s">
        <v>37</v>
      </c>
      <c r="C318" s="64" t="s">
        <v>202</v>
      </c>
      <c r="D318" s="64">
        <v>1000003493</v>
      </c>
      <c r="E318" s="64" t="s">
        <v>203</v>
      </c>
      <c r="F318" s="66">
        <v>45039</v>
      </c>
      <c r="G318" s="66" t="str">
        <f t="shared" si="52"/>
        <v>Targeted Dealer</v>
      </c>
      <c r="H318" s="66"/>
      <c r="I318" s="67">
        <v>10</v>
      </c>
      <c r="J318" s="67">
        <f t="shared" ca="1" si="53"/>
        <v>208.70967741935485</v>
      </c>
      <c r="K318" s="96">
        <v>13</v>
      </c>
      <c r="L318" s="68">
        <f t="shared" ca="1" si="54"/>
        <v>-195.70967741935485</v>
      </c>
      <c r="M318" s="68">
        <f t="shared" ca="1" si="55"/>
        <v>6.2287480680061815</v>
      </c>
      <c r="N318" s="99">
        <v>0</v>
      </c>
      <c r="O318" s="97" t="str">
        <f t="shared" ca="1" si="56"/>
        <v>Nov</v>
      </c>
      <c r="P318" s="96">
        <v>0</v>
      </c>
      <c r="Q318" s="99">
        <f t="shared" si="57"/>
        <v>13</v>
      </c>
      <c r="R318" s="97">
        <f t="shared" ca="1" si="58"/>
        <v>0</v>
      </c>
      <c r="S318" s="99" t="b">
        <f t="shared" si="59"/>
        <v>0</v>
      </c>
      <c r="T318" s="100">
        <v>0</v>
      </c>
      <c r="U318" s="100" t="str">
        <f t="shared" ca="1" si="60"/>
        <v>Dec</v>
      </c>
      <c r="V318" s="96">
        <v>0</v>
      </c>
      <c r="W318" s="103">
        <f t="shared" si="61"/>
        <v>13</v>
      </c>
      <c r="X318" s="102">
        <f t="shared" ca="1" si="62"/>
        <v>0</v>
      </c>
      <c r="Y318" s="103" t="b">
        <f t="shared" si="63"/>
        <v>0</v>
      </c>
      <c r="Z318" s="24">
        <v>0</v>
      </c>
      <c r="AA318" s="24">
        <f t="shared" si="64"/>
        <v>0</v>
      </c>
      <c r="AB318" s="3">
        <v>1000003493</v>
      </c>
      <c r="AC318" s="3"/>
    </row>
    <row r="319" spans="1:29" ht="14.25" hidden="1" customHeight="1">
      <c r="A319" s="23" t="s">
        <v>133</v>
      </c>
      <c r="B319" s="64" t="s">
        <v>37</v>
      </c>
      <c r="C319" s="64" t="s">
        <v>3746</v>
      </c>
      <c r="D319" s="64">
        <v>1000003548</v>
      </c>
      <c r="E319" s="64" t="s">
        <v>3747</v>
      </c>
      <c r="F319" s="66">
        <v>45070</v>
      </c>
      <c r="G319" s="66" t="str">
        <f t="shared" si="52"/>
        <v>Targeted Dealer</v>
      </c>
      <c r="H319" s="66"/>
      <c r="I319" s="67">
        <v>10</v>
      </c>
      <c r="J319" s="67">
        <f t="shared" ca="1" si="53"/>
        <v>208.70967741935485</v>
      </c>
      <c r="K319" s="96">
        <v>2</v>
      </c>
      <c r="L319" s="68">
        <f t="shared" ca="1" si="54"/>
        <v>-206.70967741935485</v>
      </c>
      <c r="M319" s="68">
        <f t="shared" ca="1" si="55"/>
        <v>0.95826893353941256</v>
      </c>
      <c r="N319" s="99">
        <v>2.25</v>
      </c>
      <c r="O319" s="97" t="str">
        <f t="shared" ca="1" si="56"/>
        <v>Nov</v>
      </c>
      <c r="P319" s="96">
        <v>2.25</v>
      </c>
      <c r="Q319" s="99">
        <f t="shared" si="57"/>
        <v>-0.25</v>
      </c>
      <c r="R319" s="97">
        <f t="shared" ca="1" si="58"/>
        <v>-0.11111111111111116</v>
      </c>
      <c r="S319" s="99" t="str">
        <f t="shared" ca="1" si="59"/>
        <v>DEGROWTH</v>
      </c>
      <c r="T319" s="100">
        <v>0</v>
      </c>
      <c r="U319" s="100" t="str">
        <f t="shared" ca="1" si="60"/>
        <v>Dec</v>
      </c>
      <c r="V319" s="96">
        <v>0</v>
      </c>
      <c r="W319" s="103">
        <f t="shared" si="61"/>
        <v>2</v>
      </c>
      <c r="X319" s="102">
        <f t="shared" ca="1" si="62"/>
        <v>0</v>
      </c>
      <c r="Y319" s="103" t="b">
        <f t="shared" si="63"/>
        <v>0</v>
      </c>
      <c r="Z319" s="24">
        <v>0</v>
      </c>
      <c r="AA319" s="24">
        <f t="shared" si="64"/>
        <v>0</v>
      </c>
      <c r="AB319" s="3">
        <v>1000003548</v>
      </c>
      <c r="AC319" s="3"/>
    </row>
    <row r="320" spans="1:29" ht="14.25" hidden="1" customHeight="1">
      <c r="A320" s="23" t="s">
        <v>133</v>
      </c>
      <c r="B320" s="64" t="s">
        <v>37</v>
      </c>
      <c r="C320" s="64" t="s">
        <v>4133</v>
      </c>
      <c r="D320" s="64">
        <v>1000003788</v>
      </c>
      <c r="E320" s="64" t="s">
        <v>4134</v>
      </c>
      <c r="F320" s="66">
        <v>45275</v>
      </c>
      <c r="G320" s="66" t="str">
        <f t="shared" si="52"/>
        <v>-</v>
      </c>
      <c r="H320" s="66"/>
      <c r="I320" s="67">
        <v>0</v>
      </c>
      <c r="J320" s="67">
        <f t="shared" ca="1" si="53"/>
        <v>0</v>
      </c>
      <c r="K320" s="96">
        <v>10</v>
      </c>
      <c r="L320" s="68">
        <f t="shared" ca="1" si="54"/>
        <v>10</v>
      </c>
      <c r="M320" s="68" t="str">
        <f t="shared" ca="1" si="55"/>
        <v>-</v>
      </c>
      <c r="N320" s="99">
        <v>0</v>
      </c>
      <c r="O320" s="97" t="str">
        <f t="shared" ca="1" si="56"/>
        <v>Nov</v>
      </c>
      <c r="P320" s="96">
        <v>0</v>
      </c>
      <c r="Q320" s="99">
        <f t="shared" si="57"/>
        <v>10</v>
      </c>
      <c r="R320" s="97">
        <f t="shared" ca="1" si="58"/>
        <v>0</v>
      </c>
      <c r="S320" s="99" t="b">
        <f t="shared" si="59"/>
        <v>0</v>
      </c>
      <c r="T320" s="100">
        <v>0</v>
      </c>
      <c r="U320" s="100" t="str">
        <f t="shared" ca="1" si="60"/>
        <v>Dec</v>
      </c>
      <c r="V320" s="96">
        <v>0</v>
      </c>
      <c r="W320" s="103">
        <f t="shared" si="61"/>
        <v>10</v>
      </c>
      <c r="X320" s="102">
        <f t="shared" ca="1" si="62"/>
        <v>0</v>
      </c>
      <c r="Y320" s="103" t="b">
        <f t="shared" si="63"/>
        <v>0</v>
      </c>
      <c r="Z320" s="24">
        <v>0</v>
      </c>
      <c r="AA320" s="24">
        <f t="shared" si="64"/>
        <v>0</v>
      </c>
      <c r="AB320" s="3">
        <v>1000003788</v>
      </c>
      <c r="AC320" s="3"/>
    </row>
    <row r="321" spans="1:29" ht="14.25" hidden="1" customHeight="1">
      <c r="A321" s="24" t="s">
        <v>133</v>
      </c>
      <c r="B321" s="125" t="s">
        <v>37</v>
      </c>
      <c r="C321" s="125" t="s">
        <v>4388</v>
      </c>
      <c r="D321" s="125">
        <v>1000003862</v>
      </c>
      <c r="E321" s="125" t="s">
        <v>4389</v>
      </c>
      <c r="F321" s="66">
        <v>45338</v>
      </c>
      <c r="G321" s="66" t="str">
        <f t="shared" si="52"/>
        <v>Targeted Dealer</v>
      </c>
      <c r="H321" s="66"/>
      <c r="I321" s="67">
        <v>20</v>
      </c>
      <c r="J321" s="67">
        <f t="shared" ca="1" si="53"/>
        <v>417.41935483870969</v>
      </c>
      <c r="K321" s="96">
        <v>0</v>
      </c>
      <c r="L321" s="68">
        <f t="shared" ca="1" si="54"/>
        <v>-417.41935483870969</v>
      </c>
      <c r="M321" s="68">
        <f t="shared" ca="1" si="55"/>
        <v>0</v>
      </c>
      <c r="N321" s="99">
        <v>0</v>
      </c>
      <c r="O321" s="97" t="str">
        <f t="shared" ca="1" si="56"/>
        <v>Nov</v>
      </c>
      <c r="P321" s="96">
        <v>0</v>
      </c>
      <c r="Q321" s="99">
        <f t="shared" si="57"/>
        <v>0</v>
      </c>
      <c r="R321" s="97">
        <f t="shared" ca="1" si="58"/>
        <v>0</v>
      </c>
      <c r="S321" s="99" t="b">
        <f t="shared" si="59"/>
        <v>0</v>
      </c>
      <c r="T321" s="100">
        <v>0</v>
      </c>
      <c r="U321" s="100" t="str">
        <f t="shared" ca="1" si="60"/>
        <v>Dec</v>
      </c>
      <c r="V321" s="96">
        <v>0</v>
      </c>
      <c r="W321" s="103">
        <f t="shared" si="61"/>
        <v>0</v>
      </c>
      <c r="X321" s="102">
        <f t="shared" ca="1" si="62"/>
        <v>0</v>
      </c>
      <c r="Y321" s="103" t="b">
        <f t="shared" si="63"/>
        <v>0</v>
      </c>
      <c r="Z321" s="24">
        <v>1</v>
      </c>
      <c r="AA321" s="24">
        <f t="shared" si="64"/>
        <v>0</v>
      </c>
      <c r="AB321" s="3">
        <v>1000003862</v>
      </c>
      <c r="AC321" s="3"/>
    </row>
    <row r="322" spans="1:29" ht="14.25" hidden="1" customHeight="1">
      <c r="A322" s="24" t="s">
        <v>133</v>
      </c>
      <c r="B322" s="125" t="s">
        <v>37</v>
      </c>
      <c r="C322" s="125" t="s">
        <v>204</v>
      </c>
      <c r="D322" s="125">
        <v>1000004034</v>
      </c>
      <c r="E322" s="125" t="s">
        <v>205</v>
      </c>
      <c r="F322" s="66">
        <v>45478</v>
      </c>
      <c r="G322" s="66" t="str">
        <f t="shared" si="52"/>
        <v>Targeted Dealer</v>
      </c>
      <c r="H322" s="24"/>
      <c r="I322" s="67">
        <v>20</v>
      </c>
      <c r="J322" s="67">
        <f t="shared" ca="1" si="53"/>
        <v>417.41935483870969</v>
      </c>
      <c r="K322" s="96">
        <v>4.5</v>
      </c>
      <c r="L322" s="68">
        <f t="shared" ca="1" si="54"/>
        <v>-412.91935483870969</v>
      </c>
      <c r="M322" s="68">
        <f t="shared" ca="1" si="55"/>
        <v>1.0780525502318392</v>
      </c>
      <c r="N322" s="99">
        <v>17</v>
      </c>
      <c r="O322" s="97" t="str">
        <f t="shared" ca="1" si="56"/>
        <v>Nov</v>
      </c>
      <c r="P322" s="96">
        <v>17</v>
      </c>
      <c r="Q322" s="99">
        <f t="shared" si="57"/>
        <v>-12.5</v>
      </c>
      <c r="R322" s="97">
        <f t="shared" ca="1" si="58"/>
        <v>-0.73529411764705888</v>
      </c>
      <c r="S322" s="99" t="str">
        <f t="shared" ca="1" si="59"/>
        <v>DEGROWTH</v>
      </c>
      <c r="T322" s="100">
        <v>0</v>
      </c>
      <c r="U322" s="100" t="str">
        <f t="shared" ca="1" si="60"/>
        <v>Dec</v>
      </c>
      <c r="V322" s="96">
        <v>0</v>
      </c>
      <c r="W322" s="103">
        <f t="shared" si="61"/>
        <v>4.5</v>
      </c>
      <c r="X322" s="102">
        <f t="shared" ca="1" si="62"/>
        <v>0</v>
      </c>
      <c r="Y322" s="103" t="b">
        <f t="shared" si="63"/>
        <v>0</v>
      </c>
      <c r="Z322" s="24">
        <v>0</v>
      </c>
      <c r="AA322" s="24">
        <f t="shared" si="64"/>
        <v>0</v>
      </c>
      <c r="AB322" s="3">
        <v>1000004034</v>
      </c>
      <c r="AC322" s="3"/>
    </row>
    <row r="323" spans="1:29" ht="14.25" hidden="1" customHeight="1">
      <c r="A323" s="23" t="s">
        <v>133</v>
      </c>
      <c r="B323" s="64" t="s">
        <v>40</v>
      </c>
      <c r="C323" s="64" t="s">
        <v>1082</v>
      </c>
      <c r="D323" s="64">
        <v>1000000268</v>
      </c>
      <c r="E323" s="65" t="s">
        <v>1083</v>
      </c>
      <c r="F323" s="66">
        <v>38384</v>
      </c>
      <c r="G323" s="66" t="str">
        <f t="shared" ref="G323:G386" si="65">IF(I323&gt;0,"Targeted Dealer","-")</f>
        <v>Targeted Dealer</v>
      </c>
      <c r="H323" s="66"/>
      <c r="I323" s="67">
        <v>20</v>
      </c>
      <c r="J323" s="67">
        <f t="shared" ref="J323:J386" ca="1" si="66">I323/$J$1*$E$1</f>
        <v>417.41935483870969</v>
      </c>
      <c r="K323" s="96">
        <v>20</v>
      </c>
      <c r="L323" s="68">
        <f t="shared" ref="L323:L386" ca="1" si="67">K323-J323</f>
        <v>-397.41935483870969</v>
      </c>
      <c r="M323" s="68">
        <f t="shared" ref="M323:M386" ca="1" si="68">IFERROR((K323/J323%),"-")</f>
        <v>4.7913446676970626</v>
      </c>
      <c r="N323" s="99">
        <v>20</v>
      </c>
      <c r="O323" s="97" t="str">
        <f t="shared" ref="O323:O386" ca="1" si="69">IF(F323&lt;=$P$2,"Nov","")</f>
        <v>Nov</v>
      </c>
      <c r="P323" s="96">
        <v>20</v>
      </c>
      <c r="Q323" s="99">
        <f t="shared" ref="Q323:Q386" si="70">K323-P323</f>
        <v>0</v>
      </c>
      <c r="R323" s="97">
        <f t="shared" ref="R323:R386" ca="1" si="71">IFERROR(IF(O323="Nov",(K323/P323-1)),0)</f>
        <v>0</v>
      </c>
      <c r="S323" s="99" t="str">
        <f t="shared" ref="S323:S386" ca="1" si="72">IF(N323&gt;0,IF(O323="","-",IF(R323&lt;0%,"DEGROWTH","GROWTH")))</f>
        <v>GROWTH</v>
      </c>
      <c r="T323" s="100">
        <v>10</v>
      </c>
      <c r="U323" s="100" t="str">
        <f t="shared" ref="U323:U386" ca="1" si="73">IF(F323&lt;=$V$2,"Dec","")</f>
        <v>Dec</v>
      </c>
      <c r="V323" s="96">
        <v>10</v>
      </c>
      <c r="W323" s="103">
        <f t="shared" ref="W323:W386" si="74">K323-V323</f>
        <v>10</v>
      </c>
      <c r="X323" s="102">
        <f t="shared" ref="X323:X386" ca="1" si="75">IFERROR(IF(U323="Dec",(K323/V323-1)),0)</f>
        <v>1</v>
      </c>
      <c r="Y323" s="103" t="str">
        <f t="shared" ref="Y323:Y386" ca="1" si="76">IF(T323&gt;0,IF(U323="","-",IF(X323&lt;0%,"DEGROWTH","GROWTH")))</f>
        <v>GROWTH</v>
      </c>
      <c r="Z323" s="24">
        <v>0</v>
      </c>
      <c r="AA323" s="24">
        <f t="shared" ref="AA323:AA386" si="77">IF(H323&gt;0,1,0)</f>
        <v>0</v>
      </c>
      <c r="AB323" s="3">
        <v>1000000268</v>
      </c>
      <c r="AC323" s="3"/>
    </row>
    <row r="324" spans="1:29" ht="14.25" hidden="1" customHeight="1">
      <c r="A324" s="23" t="s">
        <v>133</v>
      </c>
      <c r="B324" s="64" t="s">
        <v>40</v>
      </c>
      <c r="C324" s="64" t="s">
        <v>1084</v>
      </c>
      <c r="D324" s="64">
        <v>1000000263</v>
      </c>
      <c r="E324" s="65" t="s">
        <v>1085</v>
      </c>
      <c r="F324" s="66">
        <v>39562</v>
      </c>
      <c r="G324" s="66" t="str">
        <f t="shared" si="65"/>
        <v>Targeted Dealer</v>
      </c>
      <c r="H324" s="66"/>
      <c r="I324" s="67">
        <v>20</v>
      </c>
      <c r="J324" s="67">
        <f t="shared" ca="1" si="66"/>
        <v>417.41935483870969</v>
      </c>
      <c r="K324" s="96">
        <v>20</v>
      </c>
      <c r="L324" s="68">
        <f t="shared" ca="1" si="67"/>
        <v>-397.41935483870969</v>
      </c>
      <c r="M324" s="68">
        <f t="shared" ca="1" si="68"/>
        <v>4.7913446676970626</v>
      </c>
      <c r="N324" s="99">
        <v>20</v>
      </c>
      <c r="O324" s="97" t="str">
        <f t="shared" ca="1" si="69"/>
        <v>Nov</v>
      </c>
      <c r="P324" s="96">
        <v>20</v>
      </c>
      <c r="Q324" s="99">
        <f t="shared" si="70"/>
        <v>0</v>
      </c>
      <c r="R324" s="97">
        <f t="shared" ca="1" si="71"/>
        <v>0</v>
      </c>
      <c r="S324" s="99" t="str">
        <f t="shared" ca="1" si="72"/>
        <v>GROWTH</v>
      </c>
      <c r="T324" s="100">
        <v>30</v>
      </c>
      <c r="U324" s="100" t="str">
        <f t="shared" ca="1" si="73"/>
        <v>Dec</v>
      </c>
      <c r="V324" s="96">
        <v>30</v>
      </c>
      <c r="W324" s="103">
        <f t="shared" si="74"/>
        <v>-10</v>
      </c>
      <c r="X324" s="102">
        <f t="shared" ca="1" si="75"/>
        <v>-0.33333333333333337</v>
      </c>
      <c r="Y324" s="103" t="str">
        <f t="shared" ca="1" si="76"/>
        <v>DEGROWTH</v>
      </c>
      <c r="Z324" s="24">
        <v>0</v>
      </c>
      <c r="AA324" s="24">
        <f t="shared" si="77"/>
        <v>0</v>
      </c>
      <c r="AB324" s="3">
        <v>1000000263</v>
      </c>
      <c r="AC324" s="3"/>
    </row>
    <row r="325" spans="1:29" ht="14.25" hidden="1" customHeight="1">
      <c r="A325" s="23" t="s">
        <v>133</v>
      </c>
      <c r="B325" s="64" t="s">
        <v>40</v>
      </c>
      <c r="C325" s="64" t="s">
        <v>1086</v>
      </c>
      <c r="D325" s="64">
        <v>1000000277</v>
      </c>
      <c r="E325" s="65" t="s">
        <v>1087</v>
      </c>
      <c r="F325" s="66">
        <v>40101</v>
      </c>
      <c r="G325" s="66" t="str">
        <f t="shared" si="65"/>
        <v>Targeted Dealer</v>
      </c>
      <c r="H325" s="66"/>
      <c r="I325" s="67">
        <v>1045</v>
      </c>
      <c r="J325" s="67">
        <f t="shared" ca="1" si="66"/>
        <v>21810.16129032258</v>
      </c>
      <c r="K325" s="96">
        <v>860</v>
      </c>
      <c r="L325" s="68">
        <f t="shared" ca="1" si="67"/>
        <v>-20950.16129032258</v>
      </c>
      <c r="M325" s="68">
        <f t="shared" ca="1" si="68"/>
        <v>3.9431161858559567</v>
      </c>
      <c r="N325" s="99">
        <v>915</v>
      </c>
      <c r="O325" s="97" t="str">
        <f t="shared" ca="1" si="69"/>
        <v>Nov</v>
      </c>
      <c r="P325" s="96">
        <v>915</v>
      </c>
      <c r="Q325" s="99">
        <f t="shared" si="70"/>
        <v>-55</v>
      </c>
      <c r="R325" s="97">
        <f t="shared" ca="1" si="71"/>
        <v>-6.0109289617486295E-2</v>
      </c>
      <c r="S325" s="99" t="str">
        <f t="shared" ca="1" si="72"/>
        <v>DEGROWTH</v>
      </c>
      <c r="T325" s="100">
        <v>728.5</v>
      </c>
      <c r="U325" s="100" t="str">
        <f t="shared" ca="1" si="73"/>
        <v>Dec</v>
      </c>
      <c r="V325" s="96">
        <v>728.5</v>
      </c>
      <c r="W325" s="103">
        <f t="shared" si="74"/>
        <v>131.5</v>
      </c>
      <c r="X325" s="102">
        <f t="shared" ca="1" si="75"/>
        <v>0.18050789293067937</v>
      </c>
      <c r="Y325" s="103" t="str">
        <f t="shared" ca="1" si="76"/>
        <v>GROWTH</v>
      </c>
      <c r="Z325" s="24">
        <v>0</v>
      </c>
      <c r="AA325" s="24">
        <f t="shared" si="77"/>
        <v>0</v>
      </c>
      <c r="AB325" s="3">
        <v>1000000277</v>
      </c>
      <c r="AC325" s="3"/>
    </row>
    <row r="326" spans="1:29" ht="14.25" hidden="1" customHeight="1">
      <c r="A326" s="23" t="s">
        <v>133</v>
      </c>
      <c r="B326" s="64" t="s">
        <v>40</v>
      </c>
      <c r="C326" s="64" t="s">
        <v>509</v>
      </c>
      <c r="D326" s="64">
        <v>1000000271</v>
      </c>
      <c r="E326" s="65" t="s">
        <v>510</v>
      </c>
      <c r="F326" s="66">
        <v>40452</v>
      </c>
      <c r="G326" s="66" t="str">
        <f t="shared" si="65"/>
        <v>-</v>
      </c>
      <c r="H326" s="66"/>
      <c r="I326" s="67">
        <v>0</v>
      </c>
      <c r="J326" s="67">
        <f t="shared" ca="1" si="66"/>
        <v>0</v>
      </c>
      <c r="K326" s="96">
        <v>0</v>
      </c>
      <c r="L326" s="68">
        <f t="shared" ca="1" si="67"/>
        <v>0</v>
      </c>
      <c r="M326" s="68" t="str">
        <f t="shared" ca="1" si="68"/>
        <v>-</v>
      </c>
      <c r="N326" s="99">
        <v>0</v>
      </c>
      <c r="O326" s="97" t="str">
        <f t="shared" ca="1" si="69"/>
        <v>Nov</v>
      </c>
      <c r="P326" s="96">
        <v>0</v>
      </c>
      <c r="Q326" s="99">
        <f t="shared" si="70"/>
        <v>0</v>
      </c>
      <c r="R326" s="97">
        <f t="shared" ca="1" si="71"/>
        <v>0</v>
      </c>
      <c r="S326" s="99" t="b">
        <f t="shared" si="72"/>
        <v>0</v>
      </c>
      <c r="T326" s="100">
        <v>0</v>
      </c>
      <c r="U326" s="100" t="str">
        <f t="shared" ca="1" si="73"/>
        <v>Dec</v>
      </c>
      <c r="V326" s="96">
        <v>0</v>
      </c>
      <c r="W326" s="103">
        <f t="shared" si="74"/>
        <v>0</v>
      </c>
      <c r="X326" s="102">
        <f t="shared" ca="1" si="75"/>
        <v>0</v>
      </c>
      <c r="Y326" s="103" t="b">
        <f t="shared" si="76"/>
        <v>0</v>
      </c>
      <c r="Z326" s="24">
        <v>1</v>
      </c>
      <c r="AA326" s="24">
        <f t="shared" si="77"/>
        <v>0</v>
      </c>
      <c r="AB326" s="3">
        <v>1000000271</v>
      </c>
      <c r="AC326" s="3"/>
    </row>
    <row r="327" spans="1:29" ht="14.25" hidden="1" customHeight="1">
      <c r="A327" s="23" t="s">
        <v>133</v>
      </c>
      <c r="B327" s="64" t="s">
        <v>40</v>
      </c>
      <c r="C327" s="64" t="s">
        <v>1088</v>
      </c>
      <c r="D327" s="64">
        <v>1000000261</v>
      </c>
      <c r="E327" s="65" t="s">
        <v>1089</v>
      </c>
      <c r="F327" s="66">
        <v>41482</v>
      </c>
      <c r="G327" s="66" t="str">
        <f t="shared" si="65"/>
        <v>-</v>
      </c>
      <c r="H327" s="66"/>
      <c r="I327" s="67">
        <v>0</v>
      </c>
      <c r="J327" s="67">
        <f t="shared" ca="1" si="66"/>
        <v>0</v>
      </c>
      <c r="K327" s="96">
        <v>10</v>
      </c>
      <c r="L327" s="68">
        <f t="shared" ca="1" si="67"/>
        <v>10</v>
      </c>
      <c r="M327" s="68" t="str">
        <f t="shared" ca="1" si="68"/>
        <v>-</v>
      </c>
      <c r="N327" s="99">
        <v>0</v>
      </c>
      <c r="O327" s="97" t="str">
        <f t="shared" ca="1" si="69"/>
        <v>Nov</v>
      </c>
      <c r="P327" s="96">
        <v>0</v>
      </c>
      <c r="Q327" s="99">
        <f t="shared" si="70"/>
        <v>10</v>
      </c>
      <c r="R327" s="97">
        <f t="shared" ca="1" si="71"/>
        <v>0</v>
      </c>
      <c r="S327" s="99" t="b">
        <f t="shared" si="72"/>
        <v>0</v>
      </c>
      <c r="T327" s="100">
        <v>0</v>
      </c>
      <c r="U327" s="100" t="str">
        <f t="shared" ca="1" si="73"/>
        <v>Dec</v>
      </c>
      <c r="V327" s="96">
        <v>0</v>
      </c>
      <c r="W327" s="103">
        <f t="shared" si="74"/>
        <v>10</v>
      </c>
      <c r="X327" s="102">
        <f t="shared" ca="1" si="75"/>
        <v>0</v>
      </c>
      <c r="Y327" s="103" t="b">
        <f t="shared" si="76"/>
        <v>0</v>
      </c>
      <c r="Z327" s="24">
        <v>0</v>
      </c>
      <c r="AA327" s="24">
        <f t="shared" si="77"/>
        <v>0</v>
      </c>
      <c r="AB327" s="3">
        <v>1000000261</v>
      </c>
      <c r="AC327" s="3"/>
    </row>
    <row r="328" spans="1:29" ht="14.25" hidden="1" customHeight="1">
      <c r="A328" s="23" t="s">
        <v>133</v>
      </c>
      <c r="B328" s="64" t="s">
        <v>40</v>
      </c>
      <c r="C328" s="64" t="s">
        <v>206</v>
      </c>
      <c r="D328" s="64">
        <v>1000000262</v>
      </c>
      <c r="E328" s="65" t="s">
        <v>207</v>
      </c>
      <c r="F328" s="66">
        <v>41971</v>
      </c>
      <c r="G328" s="66" t="str">
        <f t="shared" si="65"/>
        <v>Targeted Dealer</v>
      </c>
      <c r="H328" s="66"/>
      <c r="I328" s="67">
        <v>70</v>
      </c>
      <c r="J328" s="67">
        <f t="shared" ca="1" si="66"/>
        <v>1460.9677419354839</v>
      </c>
      <c r="K328" s="96">
        <v>140</v>
      </c>
      <c r="L328" s="68">
        <f t="shared" ca="1" si="67"/>
        <v>-1320.9677419354839</v>
      </c>
      <c r="M328" s="68">
        <f t="shared" ca="1" si="68"/>
        <v>9.5826893353941269</v>
      </c>
      <c r="N328" s="99">
        <v>70</v>
      </c>
      <c r="O328" s="97" t="str">
        <f t="shared" ca="1" si="69"/>
        <v>Nov</v>
      </c>
      <c r="P328" s="96">
        <v>70</v>
      </c>
      <c r="Q328" s="99">
        <f t="shared" si="70"/>
        <v>70</v>
      </c>
      <c r="R328" s="97">
        <f t="shared" ca="1" si="71"/>
        <v>1</v>
      </c>
      <c r="S328" s="99" t="str">
        <f t="shared" ca="1" si="72"/>
        <v>GROWTH</v>
      </c>
      <c r="T328" s="100">
        <v>20</v>
      </c>
      <c r="U328" s="100" t="str">
        <f t="shared" ca="1" si="73"/>
        <v>Dec</v>
      </c>
      <c r="V328" s="96">
        <v>20</v>
      </c>
      <c r="W328" s="103">
        <f t="shared" si="74"/>
        <v>120</v>
      </c>
      <c r="X328" s="102">
        <f t="shared" ca="1" si="75"/>
        <v>6</v>
      </c>
      <c r="Y328" s="103" t="str">
        <f t="shared" ca="1" si="76"/>
        <v>GROWTH</v>
      </c>
      <c r="Z328" s="24">
        <v>0</v>
      </c>
      <c r="AA328" s="24">
        <f t="shared" si="77"/>
        <v>0</v>
      </c>
      <c r="AB328" s="3">
        <v>1000000262</v>
      </c>
      <c r="AC328" s="3"/>
    </row>
    <row r="329" spans="1:29" ht="14.25" hidden="1" customHeight="1">
      <c r="A329" s="23" t="s">
        <v>133</v>
      </c>
      <c r="B329" s="64" t="s">
        <v>40</v>
      </c>
      <c r="C329" s="64" t="s">
        <v>3985</v>
      </c>
      <c r="D329" s="64">
        <v>1000000267</v>
      </c>
      <c r="E329" s="65" t="s">
        <v>3986</v>
      </c>
      <c r="F329" s="66">
        <v>42152</v>
      </c>
      <c r="G329" s="66" t="str">
        <f t="shared" si="65"/>
        <v>-</v>
      </c>
      <c r="H329" s="66"/>
      <c r="I329" s="67">
        <v>0</v>
      </c>
      <c r="J329" s="67">
        <f t="shared" ca="1" si="66"/>
        <v>0</v>
      </c>
      <c r="K329" s="96">
        <v>0</v>
      </c>
      <c r="L329" s="68">
        <f t="shared" ca="1" si="67"/>
        <v>0</v>
      </c>
      <c r="M329" s="68" t="str">
        <f t="shared" ca="1" si="68"/>
        <v>-</v>
      </c>
      <c r="N329" s="99">
        <v>0</v>
      </c>
      <c r="O329" s="97" t="str">
        <f t="shared" ca="1" si="69"/>
        <v>Nov</v>
      </c>
      <c r="P329" s="96">
        <v>0</v>
      </c>
      <c r="Q329" s="99">
        <f t="shared" si="70"/>
        <v>0</v>
      </c>
      <c r="R329" s="97">
        <f t="shared" ca="1" si="71"/>
        <v>0</v>
      </c>
      <c r="S329" s="99" t="b">
        <f t="shared" si="72"/>
        <v>0</v>
      </c>
      <c r="T329" s="100">
        <v>10</v>
      </c>
      <c r="U329" s="100" t="str">
        <f t="shared" ca="1" si="73"/>
        <v>Dec</v>
      </c>
      <c r="V329" s="96">
        <v>10</v>
      </c>
      <c r="W329" s="103">
        <f t="shared" si="74"/>
        <v>-10</v>
      </c>
      <c r="X329" s="102">
        <f t="shared" ca="1" si="75"/>
        <v>-1</v>
      </c>
      <c r="Y329" s="103" t="str">
        <f t="shared" ca="1" si="76"/>
        <v>DEGROWTH</v>
      </c>
      <c r="Z329" s="24">
        <v>1</v>
      </c>
      <c r="AA329" s="24">
        <f t="shared" si="77"/>
        <v>0</v>
      </c>
      <c r="AB329" s="3">
        <v>1000000267</v>
      </c>
      <c r="AC329" s="3"/>
    </row>
    <row r="330" spans="1:29" ht="14.25" hidden="1" customHeight="1">
      <c r="A330" s="23" t="s">
        <v>133</v>
      </c>
      <c r="B330" s="64" t="s">
        <v>40</v>
      </c>
      <c r="C330" s="64" t="s">
        <v>1090</v>
      </c>
      <c r="D330" s="64">
        <v>1000000266</v>
      </c>
      <c r="E330" s="65" t="s">
        <v>1091</v>
      </c>
      <c r="F330" s="66">
        <v>42522</v>
      </c>
      <c r="G330" s="66" t="str">
        <f t="shared" si="65"/>
        <v>Targeted Dealer</v>
      </c>
      <c r="H330" s="66"/>
      <c r="I330" s="67">
        <v>390</v>
      </c>
      <c r="J330" s="67">
        <f t="shared" ca="1" si="66"/>
        <v>8139.6774193548381</v>
      </c>
      <c r="K330" s="96">
        <v>215</v>
      </c>
      <c r="L330" s="68">
        <f t="shared" ca="1" si="67"/>
        <v>-7924.6774193548381</v>
      </c>
      <c r="M330" s="68">
        <f t="shared" ca="1" si="68"/>
        <v>2.6413823168073556</v>
      </c>
      <c r="N330" s="99">
        <v>331</v>
      </c>
      <c r="O330" s="97" t="str">
        <f t="shared" ca="1" si="69"/>
        <v>Nov</v>
      </c>
      <c r="P330" s="96">
        <v>331</v>
      </c>
      <c r="Q330" s="99">
        <f t="shared" si="70"/>
        <v>-116</v>
      </c>
      <c r="R330" s="97">
        <f t="shared" ca="1" si="71"/>
        <v>-0.35045317220543803</v>
      </c>
      <c r="S330" s="99" t="str">
        <f t="shared" ca="1" si="72"/>
        <v>DEGROWTH</v>
      </c>
      <c r="T330" s="100">
        <v>385</v>
      </c>
      <c r="U330" s="100" t="str">
        <f t="shared" ca="1" si="73"/>
        <v>Dec</v>
      </c>
      <c r="V330" s="96">
        <v>385</v>
      </c>
      <c r="W330" s="103">
        <f t="shared" si="74"/>
        <v>-170</v>
      </c>
      <c r="X330" s="102">
        <f t="shared" ca="1" si="75"/>
        <v>-0.44155844155844159</v>
      </c>
      <c r="Y330" s="103" t="str">
        <f t="shared" ca="1" si="76"/>
        <v>DEGROWTH</v>
      </c>
      <c r="Z330" s="24">
        <v>0</v>
      </c>
      <c r="AA330" s="24">
        <f t="shared" si="77"/>
        <v>0</v>
      </c>
      <c r="AB330" s="3">
        <v>1000000266</v>
      </c>
      <c r="AC330" s="3"/>
    </row>
    <row r="331" spans="1:29" ht="14.25" hidden="1" customHeight="1">
      <c r="A331" s="23" t="s">
        <v>133</v>
      </c>
      <c r="B331" s="64" t="s">
        <v>40</v>
      </c>
      <c r="C331" s="64" t="s">
        <v>3790</v>
      </c>
      <c r="D331" s="64">
        <v>1000000276</v>
      </c>
      <c r="E331" s="65" t="s">
        <v>3791</v>
      </c>
      <c r="F331" s="66">
        <v>42870</v>
      </c>
      <c r="G331" s="66" t="str">
        <f t="shared" si="65"/>
        <v>Targeted Dealer</v>
      </c>
      <c r="H331" s="66"/>
      <c r="I331" s="67">
        <v>50</v>
      </c>
      <c r="J331" s="67">
        <f t="shared" ca="1" si="66"/>
        <v>1043.5483870967741</v>
      </c>
      <c r="K331" s="96">
        <v>20</v>
      </c>
      <c r="L331" s="68">
        <f t="shared" ca="1" si="67"/>
        <v>-1023.5483870967741</v>
      </c>
      <c r="M331" s="68">
        <f t="shared" ca="1" si="68"/>
        <v>1.9165378670788253</v>
      </c>
      <c r="N331" s="99">
        <v>30</v>
      </c>
      <c r="O331" s="97" t="str">
        <f t="shared" ca="1" si="69"/>
        <v>Nov</v>
      </c>
      <c r="P331" s="96">
        <v>30</v>
      </c>
      <c r="Q331" s="99">
        <f t="shared" si="70"/>
        <v>-10</v>
      </c>
      <c r="R331" s="97">
        <f t="shared" ca="1" si="71"/>
        <v>-0.33333333333333337</v>
      </c>
      <c r="S331" s="99" t="str">
        <f t="shared" ca="1" si="72"/>
        <v>DEGROWTH</v>
      </c>
      <c r="T331" s="100">
        <v>25</v>
      </c>
      <c r="U331" s="100" t="str">
        <f t="shared" ca="1" si="73"/>
        <v>Dec</v>
      </c>
      <c r="V331" s="96">
        <v>25</v>
      </c>
      <c r="W331" s="103">
        <f t="shared" si="74"/>
        <v>-5</v>
      </c>
      <c r="X331" s="102">
        <f t="shared" ca="1" si="75"/>
        <v>-0.19999999999999996</v>
      </c>
      <c r="Y331" s="103" t="str">
        <f t="shared" ca="1" si="76"/>
        <v>DEGROWTH</v>
      </c>
      <c r="Z331" s="24">
        <v>0</v>
      </c>
      <c r="AA331" s="24">
        <f t="shared" si="77"/>
        <v>0</v>
      </c>
      <c r="AB331" s="3">
        <v>1000000276</v>
      </c>
      <c r="AC331" s="3"/>
    </row>
    <row r="332" spans="1:29" ht="14.25" hidden="1" customHeight="1">
      <c r="A332" s="23" t="s">
        <v>133</v>
      </c>
      <c r="B332" s="64" t="s">
        <v>40</v>
      </c>
      <c r="C332" s="64" t="s">
        <v>1092</v>
      </c>
      <c r="D332" s="64">
        <v>1000000260</v>
      </c>
      <c r="E332" s="65" t="s">
        <v>1093</v>
      </c>
      <c r="F332" s="66">
        <v>43021</v>
      </c>
      <c r="G332" s="66" t="str">
        <f t="shared" si="65"/>
        <v>Targeted Dealer</v>
      </c>
      <c r="H332" s="66"/>
      <c r="I332" s="67">
        <v>80</v>
      </c>
      <c r="J332" s="67">
        <f t="shared" ca="1" si="66"/>
        <v>1669.6774193548388</v>
      </c>
      <c r="K332" s="96">
        <v>65</v>
      </c>
      <c r="L332" s="68">
        <f t="shared" ca="1" si="67"/>
        <v>-1604.6774193548388</v>
      </c>
      <c r="M332" s="68">
        <f t="shared" ca="1" si="68"/>
        <v>3.8929675425038637</v>
      </c>
      <c r="N332" s="99">
        <v>85</v>
      </c>
      <c r="O332" s="97" t="str">
        <f t="shared" ca="1" si="69"/>
        <v>Nov</v>
      </c>
      <c r="P332" s="96">
        <v>85</v>
      </c>
      <c r="Q332" s="99">
        <f t="shared" si="70"/>
        <v>-20</v>
      </c>
      <c r="R332" s="97">
        <f t="shared" ca="1" si="71"/>
        <v>-0.23529411764705888</v>
      </c>
      <c r="S332" s="99" t="str">
        <f t="shared" ca="1" si="72"/>
        <v>DEGROWTH</v>
      </c>
      <c r="T332" s="100">
        <v>60</v>
      </c>
      <c r="U332" s="100" t="str">
        <f t="shared" ca="1" si="73"/>
        <v>Dec</v>
      </c>
      <c r="V332" s="96">
        <v>60</v>
      </c>
      <c r="W332" s="103">
        <f t="shared" si="74"/>
        <v>5</v>
      </c>
      <c r="X332" s="102">
        <f t="shared" ca="1" si="75"/>
        <v>8.3333333333333259E-2</v>
      </c>
      <c r="Y332" s="103" t="str">
        <f t="shared" ca="1" si="76"/>
        <v>GROWTH</v>
      </c>
      <c r="Z332" s="24">
        <v>0</v>
      </c>
      <c r="AA332" s="24">
        <f t="shared" si="77"/>
        <v>0</v>
      </c>
      <c r="AB332" s="3">
        <v>1000000260</v>
      </c>
      <c r="AC332" s="3"/>
    </row>
    <row r="333" spans="1:29" ht="14.25" hidden="1" customHeight="1">
      <c r="A333" s="23" t="s">
        <v>133</v>
      </c>
      <c r="B333" s="64" t="s">
        <v>40</v>
      </c>
      <c r="C333" s="64" t="s">
        <v>1094</v>
      </c>
      <c r="D333" s="64">
        <v>1000000839</v>
      </c>
      <c r="E333" s="65" t="s">
        <v>1095</v>
      </c>
      <c r="F333" s="66">
        <v>43623</v>
      </c>
      <c r="G333" s="66" t="str">
        <f t="shared" si="65"/>
        <v>Targeted Dealer</v>
      </c>
      <c r="H333" s="66"/>
      <c r="I333" s="67">
        <v>90</v>
      </c>
      <c r="J333" s="67">
        <f t="shared" ca="1" si="66"/>
        <v>1878.3870967741937</v>
      </c>
      <c r="K333" s="96">
        <v>25</v>
      </c>
      <c r="L333" s="68">
        <f t="shared" ca="1" si="67"/>
        <v>-1853.3870967741937</v>
      </c>
      <c r="M333" s="68">
        <f t="shared" ca="1" si="68"/>
        <v>1.3309290743602953</v>
      </c>
      <c r="N333" s="99">
        <v>40</v>
      </c>
      <c r="O333" s="97" t="str">
        <f t="shared" ca="1" si="69"/>
        <v>Nov</v>
      </c>
      <c r="P333" s="96">
        <v>40</v>
      </c>
      <c r="Q333" s="99">
        <f t="shared" si="70"/>
        <v>-15</v>
      </c>
      <c r="R333" s="97">
        <f t="shared" ca="1" si="71"/>
        <v>-0.375</v>
      </c>
      <c r="S333" s="99" t="str">
        <f t="shared" ca="1" si="72"/>
        <v>DEGROWTH</v>
      </c>
      <c r="T333" s="100">
        <v>90</v>
      </c>
      <c r="U333" s="100" t="str">
        <f t="shared" ca="1" si="73"/>
        <v>Dec</v>
      </c>
      <c r="V333" s="96">
        <v>90</v>
      </c>
      <c r="W333" s="103">
        <f t="shared" si="74"/>
        <v>-65</v>
      </c>
      <c r="X333" s="102">
        <f t="shared" ca="1" si="75"/>
        <v>-0.72222222222222221</v>
      </c>
      <c r="Y333" s="103" t="str">
        <f t="shared" ca="1" si="76"/>
        <v>DEGROWTH</v>
      </c>
      <c r="Z333" s="24">
        <v>0</v>
      </c>
      <c r="AA333" s="24">
        <f t="shared" si="77"/>
        <v>0</v>
      </c>
      <c r="AB333" s="3">
        <v>1000000839</v>
      </c>
      <c r="AC333" s="3"/>
    </row>
    <row r="334" spans="1:29" ht="14.25" hidden="1" customHeight="1">
      <c r="A334" s="23" t="s">
        <v>133</v>
      </c>
      <c r="B334" s="64" t="s">
        <v>40</v>
      </c>
      <c r="C334" s="64" t="s">
        <v>1096</v>
      </c>
      <c r="D334" s="64">
        <v>1000000256</v>
      </c>
      <c r="E334" s="65" t="s">
        <v>1097</v>
      </c>
      <c r="F334" s="66">
        <v>43754</v>
      </c>
      <c r="G334" s="66" t="str">
        <f t="shared" si="65"/>
        <v>Targeted Dealer</v>
      </c>
      <c r="H334" s="66"/>
      <c r="I334" s="67">
        <v>20</v>
      </c>
      <c r="J334" s="67">
        <f t="shared" ca="1" si="66"/>
        <v>417.41935483870969</v>
      </c>
      <c r="K334" s="96">
        <v>20</v>
      </c>
      <c r="L334" s="68">
        <f t="shared" ca="1" si="67"/>
        <v>-397.41935483870969</v>
      </c>
      <c r="M334" s="68">
        <f t="shared" ca="1" si="68"/>
        <v>4.7913446676970626</v>
      </c>
      <c r="N334" s="99">
        <v>40</v>
      </c>
      <c r="O334" s="97" t="str">
        <f t="shared" ca="1" si="69"/>
        <v>Nov</v>
      </c>
      <c r="P334" s="96">
        <v>40</v>
      </c>
      <c r="Q334" s="99">
        <f t="shared" si="70"/>
        <v>-20</v>
      </c>
      <c r="R334" s="97">
        <f t="shared" ca="1" si="71"/>
        <v>-0.5</v>
      </c>
      <c r="S334" s="99" t="str">
        <f t="shared" ca="1" si="72"/>
        <v>DEGROWTH</v>
      </c>
      <c r="T334" s="100">
        <v>40</v>
      </c>
      <c r="U334" s="100" t="str">
        <f t="shared" ca="1" si="73"/>
        <v>Dec</v>
      </c>
      <c r="V334" s="96">
        <v>40</v>
      </c>
      <c r="W334" s="103">
        <f t="shared" si="74"/>
        <v>-20</v>
      </c>
      <c r="X334" s="102">
        <f t="shared" ca="1" si="75"/>
        <v>-0.5</v>
      </c>
      <c r="Y334" s="103" t="str">
        <f t="shared" ca="1" si="76"/>
        <v>DEGROWTH</v>
      </c>
      <c r="Z334" s="24">
        <v>0</v>
      </c>
      <c r="AA334" s="24">
        <f t="shared" si="77"/>
        <v>0</v>
      </c>
      <c r="AB334" s="3">
        <v>1000000256</v>
      </c>
      <c r="AC334" s="3"/>
    </row>
    <row r="335" spans="1:29" ht="14.25" hidden="1" customHeight="1">
      <c r="A335" s="23" t="s">
        <v>133</v>
      </c>
      <c r="B335" s="64" t="s">
        <v>40</v>
      </c>
      <c r="C335" s="64" t="s">
        <v>1098</v>
      </c>
      <c r="D335" s="64">
        <v>1000000265</v>
      </c>
      <c r="E335" s="65" t="s">
        <v>1099</v>
      </c>
      <c r="F335" s="66">
        <v>43893</v>
      </c>
      <c r="G335" s="66" t="str">
        <f t="shared" si="65"/>
        <v>Targeted Dealer</v>
      </c>
      <c r="H335" s="66"/>
      <c r="I335" s="67">
        <v>40</v>
      </c>
      <c r="J335" s="67">
        <f t="shared" ca="1" si="66"/>
        <v>834.83870967741939</v>
      </c>
      <c r="K335" s="96">
        <v>0</v>
      </c>
      <c r="L335" s="68">
        <f t="shared" ca="1" si="67"/>
        <v>-834.83870967741939</v>
      </c>
      <c r="M335" s="68">
        <f t="shared" ca="1" si="68"/>
        <v>0</v>
      </c>
      <c r="N335" s="99">
        <v>19</v>
      </c>
      <c r="O335" s="97" t="str">
        <f t="shared" ca="1" si="69"/>
        <v>Nov</v>
      </c>
      <c r="P335" s="96">
        <v>19</v>
      </c>
      <c r="Q335" s="99">
        <f t="shared" si="70"/>
        <v>-19</v>
      </c>
      <c r="R335" s="97">
        <f t="shared" ca="1" si="71"/>
        <v>-1</v>
      </c>
      <c r="S335" s="99" t="str">
        <f t="shared" ca="1" si="72"/>
        <v>DEGROWTH</v>
      </c>
      <c r="T335" s="100">
        <v>20</v>
      </c>
      <c r="U335" s="100" t="str">
        <f t="shared" ca="1" si="73"/>
        <v>Dec</v>
      </c>
      <c r="V335" s="96">
        <v>20</v>
      </c>
      <c r="W335" s="103">
        <f t="shared" si="74"/>
        <v>-20</v>
      </c>
      <c r="X335" s="102">
        <f t="shared" ca="1" si="75"/>
        <v>-1</v>
      </c>
      <c r="Y335" s="103" t="str">
        <f t="shared" ca="1" si="76"/>
        <v>DEGROWTH</v>
      </c>
      <c r="Z335" s="24">
        <v>1</v>
      </c>
      <c r="AA335" s="24">
        <f t="shared" si="77"/>
        <v>0</v>
      </c>
      <c r="AB335" s="3">
        <v>1000000265</v>
      </c>
      <c r="AC335" s="3"/>
    </row>
    <row r="336" spans="1:29" ht="14.25" hidden="1" customHeight="1">
      <c r="A336" s="23" t="s">
        <v>133</v>
      </c>
      <c r="B336" s="64" t="s">
        <v>40</v>
      </c>
      <c r="C336" s="64" t="s">
        <v>1100</v>
      </c>
      <c r="D336" s="64">
        <v>1000000258</v>
      </c>
      <c r="E336" s="65" t="s">
        <v>1101</v>
      </c>
      <c r="F336" s="66">
        <v>44001</v>
      </c>
      <c r="G336" s="66" t="str">
        <f t="shared" si="65"/>
        <v>Targeted Dealer</v>
      </c>
      <c r="H336" s="66"/>
      <c r="I336" s="67">
        <v>80</v>
      </c>
      <c r="J336" s="67">
        <f t="shared" ca="1" si="66"/>
        <v>1669.6774193548388</v>
      </c>
      <c r="K336" s="96">
        <v>80</v>
      </c>
      <c r="L336" s="68">
        <f t="shared" ca="1" si="67"/>
        <v>-1589.6774193548388</v>
      </c>
      <c r="M336" s="68">
        <f t="shared" ca="1" si="68"/>
        <v>4.7913446676970626</v>
      </c>
      <c r="N336" s="99">
        <v>70</v>
      </c>
      <c r="O336" s="97" t="str">
        <f t="shared" ca="1" si="69"/>
        <v>Nov</v>
      </c>
      <c r="P336" s="96">
        <v>70</v>
      </c>
      <c r="Q336" s="99">
        <f t="shared" si="70"/>
        <v>10</v>
      </c>
      <c r="R336" s="97">
        <f t="shared" ca="1" si="71"/>
        <v>0.14285714285714279</v>
      </c>
      <c r="S336" s="99" t="str">
        <f t="shared" ca="1" si="72"/>
        <v>GROWTH</v>
      </c>
      <c r="T336" s="100">
        <v>50</v>
      </c>
      <c r="U336" s="100" t="str">
        <f t="shared" ca="1" si="73"/>
        <v>Dec</v>
      </c>
      <c r="V336" s="96">
        <v>50</v>
      </c>
      <c r="W336" s="103">
        <f t="shared" si="74"/>
        <v>30</v>
      </c>
      <c r="X336" s="102">
        <f t="shared" ca="1" si="75"/>
        <v>0.60000000000000009</v>
      </c>
      <c r="Y336" s="103" t="str">
        <f t="shared" ca="1" si="76"/>
        <v>GROWTH</v>
      </c>
      <c r="Z336" s="24">
        <v>0</v>
      </c>
      <c r="AA336" s="24">
        <f t="shared" si="77"/>
        <v>0</v>
      </c>
      <c r="AB336" s="3">
        <v>1000000258</v>
      </c>
      <c r="AC336" s="3"/>
    </row>
    <row r="337" spans="1:29" ht="14.25" hidden="1" customHeight="1">
      <c r="A337" s="23" t="s">
        <v>133</v>
      </c>
      <c r="B337" s="64" t="s">
        <v>40</v>
      </c>
      <c r="C337" s="64" t="s">
        <v>1102</v>
      </c>
      <c r="D337" s="64">
        <v>1000000279</v>
      </c>
      <c r="E337" s="65" t="s">
        <v>1103</v>
      </c>
      <c r="F337" s="66">
        <v>44144</v>
      </c>
      <c r="G337" s="66" t="str">
        <f t="shared" si="65"/>
        <v>Targeted Dealer</v>
      </c>
      <c r="H337" s="66"/>
      <c r="I337" s="67">
        <v>35</v>
      </c>
      <c r="J337" s="67">
        <f t="shared" ca="1" si="66"/>
        <v>730.48387096774195</v>
      </c>
      <c r="K337" s="96">
        <v>15</v>
      </c>
      <c r="L337" s="68">
        <f t="shared" ca="1" si="67"/>
        <v>-715.48387096774195</v>
      </c>
      <c r="M337" s="68">
        <f t="shared" ca="1" si="68"/>
        <v>2.0534334290130274</v>
      </c>
      <c r="N337" s="99">
        <v>35</v>
      </c>
      <c r="O337" s="97" t="str">
        <f t="shared" ca="1" si="69"/>
        <v>Nov</v>
      </c>
      <c r="P337" s="96">
        <v>35</v>
      </c>
      <c r="Q337" s="99">
        <f t="shared" si="70"/>
        <v>-20</v>
      </c>
      <c r="R337" s="97">
        <f t="shared" ca="1" si="71"/>
        <v>-0.5714285714285714</v>
      </c>
      <c r="S337" s="99" t="str">
        <f t="shared" ca="1" si="72"/>
        <v>DEGROWTH</v>
      </c>
      <c r="T337" s="100">
        <v>30</v>
      </c>
      <c r="U337" s="100" t="str">
        <f t="shared" ca="1" si="73"/>
        <v>Dec</v>
      </c>
      <c r="V337" s="96">
        <v>30</v>
      </c>
      <c r="W337" s="103">
        <f t="shared" si="74"/>
        <v>-15</v>
      </c>
      <c r="X337" s="102">
        <f t="shared" ca="1" si="75"/>
        <v>-0.5</v>
      </c>
      <c r="Y337" s="103" t="str">
        <f t="shared" ca="1" si="76"/>
        <v>DEGROWTH</v>
      </c>
      <c r="Z337" s="24">
        <v>0</v>
      </c>
      <c r="AA337" s="24">
        <f t="shared" si="77"/>
        <v>0</v>
      </c>
      <c r="AB337" s="3">
        <v>1000000279</v>
      </c>
      <c r="AC337" s="3"/>
    </row>
    <row r="338" spans="1:29" ht="14.25" hidden="1" customHeight="1">
      <c r="A338" s="23" t="s">
        <v>133</v>
      </c>
      <c r="B338" s="64" t="s">
        <v>40</v>
      </c>
      <c r="C338" s="64" t="s">
        <v>1104</v>
      </c>
      <c r="D338" s="64">
        <v>1000000272</v>
      </c>
      <c r="E338" s="65" t="s">
        <v>1105</v>
      </c>
      <c r="F338" s="66">
        <v>44321</v>
      </c>
      <c r="G338" s="66" t="str">
        <f t="shared" si="65"/>
        <v>Targeted Dealer</v>
      </c>
      <c r="H338" s="66"/>
      <c r="I338" s="67">
        <v>120</v>
      </c>
      <c r="J338" s="67">
        <f t="shared" ca="1" si="66"/>
        <v>2504.516129032258</v>
      </c>
      <c r="K338" s="96">
        <v>120</v>
      </c>
      <c r="L338" s="68">
        <f t="shared" ca="1" si="67"/>
        <v>-2384.516129032258</v>
      </c>
      <c r="M338" s="68">
        <f t="shared" ca="1" si="68"/>
        <v>4.7913446676970635</v>
      </c>
      <c r="N338" s="99">
        <v>140</v>
      </c>
      <c r="O338" s="97" t="str">
        <f t="shared" ca="1" si="69"/>
        <v>Nov</v>
      </c>
      <c r="P338" s="96">
        <v>140</v>
      </c>
      <c r="Q338" s="99">
        <f t="shared" si="70"/>
        <v>-20</v>
      </c>
      <c r="R338" s="97">
        <f t="shared" ca="1" si="71"/>
        <v>-0.1428571428571429</v>
      </c>
      <c r="S338" s="99" t="str">
        <f t="shared" ca="1" si="72"/>
        <v>DEGROWTH</v>
      </c>
      <c r="T338" s="100">
        <v>10</v>
      </c>
      <c r="U338" s="100" t="str">
        <f t="shared" ca="1" si="73"/>
        <v>Dec</v>
      </c>
      <c r="V338" s="96">
        <v>10</v>
      </c>
      <c r="W338" s="103">
        <f t="shared" si="74"/>
        <v>110</v>
      </c>
      <c r="X338" s="102">
        <f t="shared" ca="1" si="75"/>
        <v>11</v>
      </c>
      <c r="Y338" s="103" t="str">
        <f t="shared" ca="1" si="76"/>
        <v>GROWTH</v>
      </c>
      <c r="Z338" s="24">
        <v>0</v>
      </c>
      <c r="AA338" s="24">
        <f t="shared" si="77"/>
        <v>0</v>
      </c>
      <c r="AB338" s="3">
        <v>1000000272</v>
      </c>
      <c r="AC338" s="3"/>
    </row>
    <row r="339" spans="1:29" ht="14.25" hidden="1" customHeight="1">
      <c r="A339" s="23" t="s">
        <v>133</v>
      </c>
      <c r="B339" s="64" t="s">
        <v>40</v>
      </c>
      <c r="C339" s="64" t="s">
        <v>208</v>
      </c>
      <c r="D339" s="64">
        <v>1000000278</v>
      </c>
      <c r="E339" s="65" t="s">
        <v>209</v>
      </c>
      <c r="F339" s="66">
        <v>44468</v>
      </c>
      <c r="G339" s="66" t="str">
        <f t="shared" si="65"/>
        <v>Targeted Dealer</v>
      </c>
      <c r="H339" s="66" t="s">
        <v>627</v>
      </c>
      <c r="I339" s="67">
        <v>20</v>
      </c>
      <c r="J339" s="67">
        <f t="shared" ca="1" si="66"/>
        <v>417.41935483870969</v>
      </c>
      <c r="K339" s="96">
        <v>10</v>
      </c>
      <c r="L339" s="68">
        <f t="shared" ca="1" si="67"/>
        <v>-407.41935483870969</v>
      </c>
      <c r="M339" s="68">
        <f t="shared" ca="1" si="68"/>
        <v>2.3956723338485313</v>
      </c>
      <c r="N339" s="99">
        <v>20</v>
      </c>
      <c r="O339" s="97" t="str">
        <f t="shared" ca="1" si="69"/>
        <v>Nov</v>
      </c>
      <c r="P339" s="96">
        <v>20</v>
      </c>
      <c r="Q339" s="99">
        <f t="shared" si="70"/>
        <v>-10</v>
      </c>
      <c r="R339" s="97">
        <f t="shared" ca="1" si="71"/>
        <v>-0.5</v>
      </c>
      <c r="S339" s="99" t="str">
        <f t="shared" ca="1" si="72"/>
        <v>DEGROWTH</v>
      </c>
      <c r="T339" s="100">
        <v>22.5</v>
      </c>
      <c r="U339" s="100" t="str">
        <f t="shared" ca="1" si="73"/>
        <v>Dec</v>
      </c>
      <c r="V339" s="96">
        <v>22.5</v>
      </c>
      <c r="W339" s="103">
        <f t="shared" si="74"/>
        <v>-12.5</v>
      </c>
      <c r="X339" s="102">
        <f t="shared" ca="1" si="75"/>
        <v>-0.55555555555555558</v>
      </c>
      <c r="Y339" s="103" t="str">
        <f t="shared" ca="1" si="76"/>
        <v>DEGROWTH</v>
      </c>
      <c r="Z339" s="24">
        <v>0</v>
      </c>
      <c r="AA339" s="24">
        <f t="shared" si="77"/>
        <v>1</v>
      </c>
      <c r="AB339" s="3">
        <v>1000000278</v>
      </c>
      <c r="AC339" s="3"/>
    </row>
    <row r="340" spans="1:29" ht="14.25" hidden="1" customHeight="1">
      <c r="A340" s="23" t="s">
        <v>133</v>
      </c>
      <c r="B340" s="64" t="s">
        <v>40</v>
      </c>
      <c r="C340" s="64" t="s">
        <v>1106</v>
      </c>
      <c r="D340" s="64">
        <v>1000000270</v>
      </c>
      <c r="E340" s="65" t="s">
        <v>1107</v>
      </c>
      <c r="F340" s="66">
        <v>44494</v>
      </c>
      <c r="G340" s="66" t="str">
        <f t="shared" si="65"/>
        <v>Targeted Dealer</v>
      </c>
      <c r="H340" s="66"/>
      <c r="I340" s="67">
        <v>250</v>
      </c>
      <c r="J340" s="67">
        <f t="shared" ca="1" si="66"/>
        <v>5217.7419354838712</v>
      </c>
      <c r="K340" s="96">
        <v>85</v>
      </c>
      <c r="L340" s="68">
        <f t="shared" ca="1" si="67"/>
        <v>-5132.7419354838712</v>
      </c>
      <c r="M340" s="68">
        <f t="shared" ca="1" si="68"/>
        <v>1.6290571870170014</v>
      </c>
      <c r="N340" s="99">
        <v>210</v>
      </c>
      <c r="O340" s="97" t="str">
        <f t="shared" ca="1" si="69"/>
        <v>Nov</v>
      </c>
      <c r="P340" s="96">
        <v>210</v>
      </c>
      <c r="Q340" s="99">
        <f t="shared" si="70"/>
        <v>-125</v>
      </c>
      <c r="R340" s="97">
        <f t="shared" ca="1" si="71"/>
        <v>-0.59523809523809523</v>
      </c>
      <c r="S340" s="99" t="str">
        <f t="shared" ca="1" si="72"/>
        <v>DEGROWTH</v>
      </c>
      <c r="T340" s="100">
        <v>207</v>
      </c>
      <c r="U340" s="100" t="str">
        <f t="shared" ca="1" si="73"/>
        <v>Dec</v>
      </c>
      <c r="V340" s="96">
        <v>207</v>
      </c>
      <c r="W340" s="103">
        <f t="shared" si="74"/>
        <v>-122</v>
      </c>
      <c r="X340" s="102">
        <f t="shared" ca="1" si="75"/>
        <v>-0.58937198067632846</v>
      </c>
      <c r="Y340" s="103" t="str">
        <f t="shared" ca="1" si="76"/>
        <v>DEGROWTH</v>
      </c>
      <c r="Z340" s="24">
        <v>0</v>
      </c>
      <c r="AA340" s="24">
        <f t="shared" si="77"/>
        <v>0</v>
      </c>
      <c r="AB340" s="3">
        <v>1000000270</v>
      </c>
      <c r="AC340" s="3"/>
    </row>
    <row r="341" spans="1:29" ht="14.25" customHeight="1">
      <c r="A341" s="23" t="s">
        <v>133</v>
      </c>
      <c r="B341" s="64" t="s">
        <v>40</v>
      </c>
      <c r="C341" s="64" t="s">
        <v>3036</v>
      </c>
      <c r="D341" s="64">
        <v>1000003453</v>
      </c>
      <c r="E341" s="64" t="s">
        <v>3037</v>
      </c>
      <c r="F341" s="66">
        <v>45012</v>
      </c>
      <c r="G341" s="66" t="str">
        <f t="shared" si="65"/>
        <v>-</v>
      </c>
      <c r="H341" s="66"/>
      <c r="I341" s="67">
        <v>0</v>
      </c>
      <c r="J341" s="67">
        <f t="shared" ca="1" si="66"/>
        <v>0</v>
      </c>
      <c r="K341" s="96">
        <v>0</v>
      </c>
      <c r="L341" s="68">
        <f t="shared" ca="1" si="67"/>
        <v>0</v>
      </c>
      <c r="M341" s="68" t="str">
        <f t="shared" ca="1" si="68"/>
        <v>-</v>
      </c>
      <c r="N341" s="99">
        <v>0</v>
      </c>
      <c r="O341" s="97" t="str">
        <f t="shared" ca="1" si="69"/>
        <v>Nov</v>
      </c>
      <c r="P341" s="96">
        <v>0</v>
      </c>
      <c r="Q341" s="99">
        <f t="shared" si="70"/>
        <v>0</v>
      </c>
      <c r="R341" s="97">
        <f t="shared" ca="1" si="71"/>
        <v>0</v>
      </c>
      <c r="S341" s="99" t="b">
        <f t="shared" si="72"/>
        <v>0</v>
      </c>
      <c r="T341" s="100">
        <v>25</v>
      </c>
      <c r="U341" s="100" t="str">
        <f t="shared" ca="1" si="73"/>
        <v>Dec</v>
      </c>
      <c r="V341" s="96">
        <v>25</v>
      </c>
      <c r="W341" s="103">
        <f t="shared" si="74"/>
        <v>-25</v>
      </c>
      <c r="X341" s="102">
        <f t="shared" ca="1" si="75"/>
        <v>-1</v>
      </c>
      <c r="Y341" s="103" t="str">
        <f t="shared" ca="1" si="76"/>
        <v>DEGROWTH</v>
      </c>
      <c r="Z341" s="24">
        <v>1</v>
      </c>
      <c r="AA341" s="24">
        <f t="shared" si="77"/>
        <v>0</v>
      </c>
      <c r="AB341" s="3" t="e">
        <f>#N/A</f>
        <v>#N/A</v>
      </c>
      <c r="AC341" s="3"/>
    </row>
    <row r="342" spans="1:29" ht="14.25" hidden="1" customHeight="1">
      <c r="A342" s="23" t="s">
        <v>133</v>
      </c>
      <c r="B342" s="64" t="s">
        <v>40</v>
      </c>
      <c r="C342" s="64" t="s">
        <v>4390</v>
      </c>
      <c r="D342" s="64">
        <v>1000003530</v>
      </c>
      <c r="E342" s="64" t="s">
        <v>4391</v>
      </c>
      <c r="F342" s="66">
        <v>45065</v>
      </c>
      <c r="G342" s="66" t="str">
        <f t="shared" si="65"/>
        <v>-</v>
      </c>
      <c r="H342" s="24"/>
      <c r="I342" s="67">
        <v>0</v>
      </c>
      <c r="J342" s="67">
        <f t="shared" ca="1" si="66"/>
        <v>0</v>
      </c>
      <c r="K342" s="96">
        <v>0</v>
      </c>
      <c r="L342" s="68">
        <f t="shared" ca="1" si="67"/>
        <v>0</v>
      </c>
      <c r="M342" s="68" t="str">
        <f t="shared" ca="1" si="68"/>
        <v>-</v>
      </c>
      <c r="N342" s="99">
        <v>0</v>
      </c>
      <c r="O342" s="97" t="str">
        <f t="shared" ca="1" si="69"/>
        <v>Nov</v>
      </c>
      <c r="P342" s="96">
        <v>0</v>
      </c>
      <c r="Q342" s="99">
        <f t="shared" si="70"/>
        <v>0</v>
      </c>
      <c r="R342" s="97">
        <f t="shared" ca="1" si="71"/>
        <v>0</v>
      </c>
      <c r="S342" s="99" t="b">
        <f t="shared" si="72"/>
        <v>0</v>
      </c>
      <c r="T342" s="100">
        <v>0</v>
      </c>
      <c r="U342" s="100" t="str">
        <f t="shared" ca="1" si="73"/>
        <v>Dec</v>
      </c>
      <c r="V342" s="96">
        <v>0</v>
      </c>
      <c r="W342" s="103">
        <f t="shared" si="74"/>
        <v>0</v>
      </c>
      <c r="X342" s="102">
        <f t="shared" ca="1" si="75"/>
        <v>0</v>
      </c>
      <c r="Y342" s="103" t="b">
        <f t="shared" si="76"/>
        <v>0</v>
      </c>
      <c r="Z342" s="24">
        <v>1</v>
      </c>
      <c r="AA342" s="24">
        <f t="shared" si="77"/>
        <v>0</v>
      </c>
      <c r="AB342" s="3">
        <v>1000003530</v>
      </c>
      <c r="AC342" s="3"/>
    </row>
    <row r="343" spans="1:29" ht="14.25" hidden="1" customHeight="1">
      <c r="A343" s="23" t="s">
        <v>133</v>
      </c>
      <c r="B343" s="64" t="s">
        <v>40</v>
      </c>
      <c r="C343" s="64" t="s">
        <v>4392</v>
      </c>
      <c r="D343" s="64">
        <v>1000003608</v>
      </c>
      <c r="E343" s="64" t="s">
        <v>4393</v>
      </c>
      <c r="F343" s="66">
        <v>45097</v>
      </c>
      <c r="G343" s="66" t="str">
        <f t="shared" si="65"/>
        <v>Targeted Dealer</v>
      </c>
      <c r="H343" s="66"/>
      <c r="I343" s="67">
        <v>20</v>
      </c>
      <c r="J343" s="67">
        <f t="shared" ca="1" si="66"/>
        <v>417.41935483870969</v>
      </c>
      <c r="K343" s="96">
        <v>20</v>
      </c>
      <c r="L343" s="68">
        <f t="shared" ca="1" si="67"/>
        <v>-397.41935483870969</v>
      </c>
      <c r="M343" s="68">
        <f t="shared" ca="1" si="68"/>
        <v>4.7913446676970626</v>
      </c>
      <c r="N343" s="99">
        <v>10</v>
      </c>
      <c r="O343" s="97" t="str">
        <f t="shared" ca="1" si="69"/>
        <v>Nov</v>
      </c>
      <c r="P343" s="96">
        <v>10</v>
      </c>
      <c r="Q343" s="99">
        <f t="shared" si="70"/>
        <v>10</v>
      </c>
      <c r="R343" s="97">
        <f t="shared" ca="1" si="71"/>
        <v>1</v>
      </c>
      <c r="S343" s="99" t="str">
        <f t="shared" ca="1" si="72"/>
        <v>GROWTH</v>
      </c>
      <c r="T343" s="100">
        <v>41</v>
      </c>
      <c r="U343" s="100" t="str">
        <f t="shared" ca="1" si="73"/>
        <v>Dec</v>
      </c>
      <c r="V343" s="96">
        <v>41</v>
      </c>
      <c r="W343" s="103">
        <f t="shared" si="74"/>
        <v>-21</v>
      </c>
      <c r="X343" s="102">
        <f t="shared" ca="1" si="75"/>
        <v>-0.51219512195121952</v>
      </c>
      <c r="Y343" s="103" t="str">
        <f t="shared" ca="1" si="76"/>
        <v>DEGROWTH</v>
      </c>
      <c r="Z343" s="24">
        <v>0</v>
      </c>
      <c r="AA343" s="24">
        <f t="shared" si="77"/>
        <v>0</v>
      </c>
      <c r="AB343" s="3">
        <v>1000003608</v>
      </c>
      <c r="AC343" s="3"/>
    </row>
    <row r="344" spans="1:29" ht="14.25" hidden="1" customHeight="1">
      <c r="A344" s="23" t="s">
        <v>133</v>
      </c>
      <c r="B344" s="64" t="s">
        <v>40</v>
      </c>
      <c r="C344" s="64" t="s">
        <v>3393</v>
      </c>
      <c r="D344" s="64">
        <v>1000003652</v>
      </c>
      <c r="E344" s="64" t="s">
        <v>3394</v>
      </c>
      <c r="F344" s="66">
        <v>45134</v>
      </c>
      <c r="G344" s="66" t="str">
        <f t="shared" si="65"/>
        <v>Targeted Dealer</v>
      </c>
      <c r="H344" s="66"/>
      <c r="I344" s="67">
        <v>205</v>
      </c>
      <c r="J344" s="67">
        <f t="shared" ca="1" si="66"/>
        <v>4278.5483870967746</v>
      </c>
      <c r="K344" s="96">
        <v>80</v>
      </c>
      <c r="L344" s="68">
        <f t="shared" ca="1" si="67"/>
        <v>-4198.5483870967746</v>
      </c>
      <c r="M344" s="68">
        <f t="shared" ca="1" si="68"/>
        <v>1.8697930410525123</v>
      </c>
      <c r="N344" s="99">
        <v>280</v>
      </c>
      <c r="O344" s="97" t="str">
        <f t="shared" ca="1" si="69"/>
        <v>Nov</v>
      </c>
      <c r="P344" s="96">
        <v>280</v>
      </c>
      <c r="Q344" s="99">
        <f t="shared" si="70"/>
        <v>-200</v>
      </c>
      <c r="R344" s="97">
        <f t="shared" ca="1" si="71"/>
        <v>-0.7142857142857143</v>
      </c>
      <c r="S344" s="99" t="str">
        <f t="shared" ca="1" si="72"/>
        <v>DEGROWTH</v>
      </c>
      <c r="T344" s="100">
        <v>15</v>
      </c>
      <c r="U344" s="100" t="str">
        <f t="shared" ca="1" si="73"/>
        <v>Dec</v>
      </c>
      <c r="V344" s="96">
        <v>15</v>
      </c>
      <c r="W344" s="103">
        <f t="shared" si="74"/>
        <v>65</v>
      </c>
      <c r="X344" s="102">
        <f t="shared" ca="1" si="75"/>
        <v>4.333333333333333</v>
      </c>
      <c r="Y344" s="103" t="str">
        <f t="shared" ca="1" si="76"/>
        <v>GROWTH</v>
      </c>
      <c r="Z344" s="24">
        <v>0</v>
      </c>
      <c r="AA344" s="24">
        <f t="shared" si="77"/>
        <v>0</v>
      </c>
      <c r="AB344" s="3">
        <v>1000003652</v>
      </c>
      <c r="AC344" s="3"/>
    </row>
    <row r="345" spans="1:29" ht="14.25" hidden="1" customHeight="1">
      <c r="A345" s="23" t="s">
        <v>133</v>
      </c>
      <c r="B345" s="64" t="s">
        <v>40</v>
      </c>
      <c r="C345" s="64" t="s">
        <v>4394</v>
      </c>
      <c r="D345" s="64">
        <v>1000003765</v>
      </c>
      <c r="E345" s="64" t="s">
        <v>4395</v>
      </c>
      <c r="F345" s="66">
        <v>45257</v>
      </c>
      <c r="G345" s="66" t="str">
        <f t="shared" si="65"/>
        <v>-</v>
      </c>
      <c r="H345" s="66"/>
      <c r="I345" s="67">
        <v>0</v>
      </c>
      <c r="J345" s="67">
        <f t="shared" ca="1" si="66"/>
        <v>0</v>
      </c>
      <c r="K345" s="96">
        <v>0</v>
      </c>
      <c r="L345" s="68">
        <f t="shared" ca="1" si="67"/>
        <v>0</v>
      </c>
      <c r="M345" s="68" t="str">
        <f t="shared" ca="1" si="68"/>
        <v>-</v>
      </c>
      <c r="N345" s="99">
        <v>0</v>
      </c>
      <c r="O345" s="97" t="str">
        <f t="shared" ca="1" si="69"/>
        <v>Nov</v>
      </c>
      <c r="P345" s="96">
        <v>0</v>
      </c>
      <c r="Q345" s="99">
        <f t="shared" si="70"/>
        <v>0</v>
      </c>
      <c r="R345" s="97">
        <f t="shared" ca="1" si="71"/>
        <v>0</v>
      </c>
      <c r="S345" s="99" t="b">
        <f t="shared" si="72"/>
        <v>0</v>
      </c>
      <c r="T345" s="100">
        <v>19</v>
      </c>
      <c r="U345" s="100" t="str">
        <f t="shared" ca="1" si="73"/>
        <v>Dec</v>
      </c>
      <c r="V345" s="96">
        <v>19</v>
      </c>
      <c r="W345" s="103">
        <f t="shared" si="74"/>
        <v>-19</v>
      </c>
      <c r="X345" s="102">
        <f t="shared" ca="1" si="75"/>
        <v>-1</v>
      </c>
      <c r="Y345" s="103" t="str">
        <f t="shared" ca="1" si="76"/>
        <v>DEGROWTH</v>
      </c>
      <c r="Z345" s="24">
        <v>1</v>
      </c>
      <c r="AA345" s="24">
        <f t="shared" si="77"/>
        <v>0</v>
      </c>
      <c r="AB345" s="3">
        <v>1000003765</v>
      </c>
      <c r="AC345" s="3"/>
    </row>
    <row r="346" spans="1:29" ht="14.25" hidden="1" customHeight="1">
      <c r="A346" s="24" t="s">
        <v>133</v>
      </c>
      <c r="B346" s="125" t="s">
        <v>40</v>
      </c>
      <c r="C346" s="125" t="s">
        <v>4396</v>
      </c>
      <c r="D346" s="125">
        <v>1000003949</v>
      </c>
      <c r="E346" s="125" t="s">
        <v>2633</v>
      </c>
      <c r="F346" s="66">
        <v>45422</v>
      </c>
      <c r="G346" s="66" t="str">
        <f t="shared" si="65"/>
        <v>-</v>
      </c>
      <c r="H346" s="66"/>
      <c r="I346" s="67">
        <v>0</v>
      </c>
      <c r="J346" s="67">
        <f t="shared" ca="1" si="66"/>
        <v>0</v>
      </c>
      <c r="K346" s="96">
        <v>0</v>
      </c>
      <c r="L346" s="68">
        <f t="shared" ca="1" si="67"/>
        <v>0</v>
      </c>
      <c r="M346" s="68" t="str">
        <f t="shared" ca="1" si="68"/>
        <v>-</v>
      </c>
      <c r="N346" s="99">
        <v>0</v>
      </c>
      <c r="O346" s="97" t="str">
        <f t="shared" ca="1" si="69"/>
        <v>Nov</v>
      </c>
      <c r="P346" s="96">
        <v>0</v>
      </c>
      <c r="Q346" s="99">
        <f t="shared" si="70"/>
        <v>0</v>
      </c>
      <c r="R346" s="97">
        <f t="shared" ca="1" si="71"/>
        <v>0</v>
      </c>
      <c r="S346" s="99" t="b">
        <f t="shared" si="72"/>
        <v>0</v>
      </c>
      <c r="T346" s="100">
        <v>0</v>
      </c>
      <c r="U346" s="100" t="str">
        <f t="shared" ca="1" si="73"/>
        <v>Dec</v>
      </c>
      <c r="V346" s="96">
        <v>0</v>
      </c>
      <c r="W346" s="103">
        <f t="shared" si="74"/>
        <v>0</v>
      </c>
      <c r="X346" s="102">
        <f t="shared" ca="1" si="75"/>
        <v>0</v>
      </c>
      <c r="Y346" s="103" t="b">
        <f t="shared" si="76"/>
        <v>0</v>
      </c>
      <c r="Z346" s="24">
        <v>1</v>
      </c>
      <c r="AA346" s="24">
        <f t="shared" si="77"/>
        <v>0</v>
      </c>
      <c r="AB346" s="3">
        <v>1000003949</v>
      </c>
      <c r="AC346" s="3"/>
    </row>
    <row r="347" spans="1:29" ht="14.25" hidden="1" customHeight="1">
      <c r="A347" s="24" t="s">
        <v>133</v>
      </c>
      <c r="B347" s="125" t="s">
        <v>40</v>
      </c>
      <c r="C347" s="125" t="s">
        <v>210</v>
      </c>
      <c r="D347" s="125">
        <v>1000004054</v>
      </c>
      <c r="E347" s="125" t="s">
        <v>211</v>
      </c>
      <c r="F347" s="66">
        <v>45497</v>
      </c>
      <c r="G347" s="66" t="str">
        <f t="shared" si="65"/>
        <v>Targeted Dealer</v>
      </c>
      <c r="H347" s="24"/>
      <c r="I347" s="67">
        <v>130</v>
      </c>
      <c r="J347" s="67">
        <f t="shared" ca="1" si="66"/>
        <v>2713.2258064516127</v>
      </c>
      <c r="K347" s="96">
        <v>112.5</v>
      </c>
      <c r="L347" s="68">
        <f t="shared" ca="1" si="67"/>
        <v>-2600.7258064516127</v>
      </c>
      <c r="M347" s="68">
        <f t="shared" ca="1" si="68"/>
        <v>4.1463559624301514</v>
      </c>
      <c r="N347" s="99">
        <v>150</v>
      </c>
      <c r="O347" s="97" t="str">
        <f t="shared" ca="1" si="69"/>
        <v>Nov</v>
      </c>
      <c r="P347" s="96">
        <v>150</v>
      </c>
      <c r="Q347" s="99">
        <f t="shared" si="70"/>
        <v>-37.5</v>
      </c>
      <c r="R347" s="97">
        <f t="shared" ca="1" si="71"/>
        <v>-0.25</v>
      </c>
      <c r="S347" s="99" t="str">
        <f t="shared" ca="1" si="72"/>
        <v>DEGROWTH</v>
      </c>
      <c r="T347" s="100">
        <v>0</v>
      </c>
      <c r="U347" s="100" t="str">
        <f t="shared" ca="1" si="73"/>
        <v>Dec</v>
      </c>
      <c r="V347" s="96">
        <v>0</v>
      </c>
      <c r="W347" s="103">
        <f t="shared" si="74"/>
        <v>112.5</v>
      </c>
      <c r="X347" s="102">
        <f t="shared" ca="1" si="75"/>
        <v>0</v>
      </c>
      <c r="Y347" s="103" t="b">
        <f t="shared" si="76"/>
        <v>0</v>
      </c>
      <c r="Z347" s="24">
        <v>0</v>
      </c>
      <c r="AA347" s="24">
        <f t="shared" si="77"/>
        <v>0</v>
      </c>
      <c r="AB347" s="3">
        <v>1000004054</v>
      </c>
      <c r="AC347" s="3"/>
    </row>
    <row r="348" spans="1:29" ht="14.25" hidden="1" customHeight="1">
      <c r="A348" s="23" t="s">
        <v>133</v>
      </c>
      <c r="B348" s="64" t="s">
        <v>145</v>
      </c>
      <c r="C348" s="64" t="s">
        <v>3987</v>
      </c>
      <c r="D348" s="64">
        <v>1000000709</v>
      </c>
      <c r="E348" s="65" t="s">
        <v>3988</v>
      </c>
      <c r="F348" s="66">
        <v>38440</v>
      </c>
      <c r="G348" s="66" t="str">
        <f t="shared" si="65"/>
        <v>Targeted Dealer</v>
      </c>
      <c r="H348" s="66"/>
      <c r="I348" s="67">
        <v>70</v>
      </c>
      <c r="J348" s="67">
        <f t="shared" ca="1" si="66"/>
        <v>1460.9677419354839</v>
      </c>
      <c r="K348" s="96">
        <v>40</v>
      </c>
      <c r="L348" s="68">
        <f t="shared" ca="1" si="67"/>
        <v>-1420.9677419354839</v>
      </c>
      <c r="M348" s="68">
        <f t="shared" ca="1" si="68"/>
        <v>2.7379112386840361</v>
      </c>
      <c r="N348" s="99">
        <v>60</v>
      </c>
      <c r="O348" s="97" t="str">
        <f t="shared" ca="1" si="69"/>
        <v>Nov</v>
      </c>
      <c r="P348" s="96">
        <v>60</v>
      </c>
      <c r="Q348" s="99">
        <f t="shared" si="70"/>
        <v>-20</v>
      </c>
      <c r="R348" s="97">
        <f t="shared" ca="1" si="71"/>
        <v>-0.33333333333333337</v>
      </c>
      <c r="S348" s="99" t="str">
        <f t="shared" ca="1" si="72"/>
        <v>DEGROWTH</v>
      </c>
      <c r="T348" s="100">
        <v>105</v>
      </c>
      <c r="U348" s="100" t="str">
        <f t="shared" ca="1" si="73"/>
        <v>Dec</v>
      </c>
      <c r="V348" s="96">
        <v>105</v>
      </c>
      <c r="W348" s="103">
        <f t="shared" si="74"/>
        <v>-65</v>
      </c>
      <c r="X348" s="102">
        <f t="shared" ca="1" si="75"/>
        <v>-0.61904761904761907</v>
      </c>
      <c r="Y348" s="103" t="str">
        <f t="shared" ca="1" si="76"/>
        <v>DEGROWTH</v>
      </c>
      <c r="Z348" s="24">
        <v>0</v>
      </c>
      <c r="AA348" s="24">
        <f t="shared" si="77"/>
        <v>0</v>
      </c>
      <c r="AB348" s="3">
        <v>1000000709</v>
      </c>
      <c r="AC348" s="3"/>
    </row>
    <row r="349" spans="1:29" ht="14.25" hidden="1" customHeight="1">
      <c r="A349" s="23" t="s">
        <v>133</v>
      </c>
      <c r="B349" s="64" t="s">
        <v>145</v>
      </c>
      <c r="C349" s="64" t="s">
        <v>1108</v>
      </c>
      <c r="D349" s="64">
        <v>1000000718</v>
      </c>
      <c r="E349" s="65" t="s">
        <v>1109</v>
      </c>
      <c r="F349" s="66">
        <v>38642</v>
      </c>
      <c r="G349" s="66" t="str">
        <f t="shared" si="65"/>
        <v>Targeted Dealer</v>
      </c>
      <c r="H349" s="66" t="s">
        <v>627</v>
      </c>
      <c r="I349" s="67">
        <v>1132</v>
      </c>
      <c r="J349" s="67">
        <f t="shared" ca="1" si="66"/>
        <v>23625.935483870966</v>
      </c>
      <c r="K349" s="96">
        <v>796</v>
      </c>
      <c r="L349" s="68">
        <f t="shared" ca="1" si="67"/>
        <v>-22829.935483870966</v>
      </c>
      <c r="M349" s="68">
        <f t="shared" ca="1" si="68"/>
        <v>3.3691787592640128</v>
      </c>
      <c r="N349" s="99">
        <v>1080</v>
      </c>
      <c r="O349" s="97" t="str">
        <f t="shared" ca="1" si="69"/>
        <v>Nov</v>
      </c>
      <c r="P349" s="96">
        <v>1080</v>
      </c>
      <c r="Q349" s="99">
        <f t="shared" si="70"/>
        <v>-284</v>
      </c>
      <c r="R349" s="97">
        <f t="shared" ca="1" si="71"/>
        <v>-0.26296296296296295</v>
      </c>
      <c r="S349" s="99" t="str">
        <f t="shared" ca="1" si="72"/>
        <v>DEGROWTH</v>
      </c>
      <c r="T349" s="100">
        <v>1129</v>
      </c>
      <c r="U349" s="100" t="str">
        <f t="shared" ca="1" si="73"/>
        <v>Dec</v>
      </c>
      <c r="V349" s="96">
        <v>1129</v>
      </c>
      <c r="W349" s="103">
        <f t="shared" si="74"/>
        <v>-333</v>
      </c>
      <c r="X349" s="102">
        <f t="shared" ca="1" si="75"/>
        <v>-0.29495128432240925</v>
      </c>
      <c r="Y349" s="103" t="str">
        <f t="shared" ca="1" si="76"/>
        <v>DEGROWTH</v>
      </c>
      <c r="Z349" s="24">
        <v>0</v>
      </c>
      <c r="AA349" s="24">
        <f t="shared" si="77"/>
        <v>1</v>
      </c>
      <c r="AB349" s="3">
        <v>1000000718</v>
      </c>
      <c r="AC349" s="3"/>
    </row>
    <row r="350" spans="1:29" ht="14.25" hidden="1" customHeight="1">
      <c r="A350" s="23" t="s">
        <v>133</v>
      </c>
      <c r="B350" s="64" t="s">
        <v>145</v>
      </c>
      <c r="C350" s="64" t="s">
        <v>1110</v>
      </c>
      <c r="D350" s="64">
        <v>1000000707</v>
      </c>
      <c r="E350" s="65" t="s">
        <v>1111</v>
      </c>
      <c r="F350" s="66">
        <v>38687</v>
      </c>
      <c r="G350" s="66" t="str">
        <f t="shared" si="65"/>
        <v>Targeted Dealer</v>
      </c>
      <c r="H350" s="66" t="s">
        <v>627</v>
      </c>
      <c r="I350" s="67">
        <v>1133</v>
      </c>
      <c r="J350" s="67">
        <f t="shared" ca="1" si="66"/>
        <v>23646.806451612902</v>
      </c>
      <c r="K350" s="96">
        <v>1129.5</v>
      </c>
      <c r="L350" s="68">
        <f t="shared" ca="1" si="67"/>
        <v>-22517.306451612902</v>
      </c>
      <c r="M350" s="68">
        <f t="shared" ca="1" si="68"/>
        <v>4.7765435147077087</v>
      </c>
      <c r="N350" s="99">
        <v>1279.5</v>
      </c>
      <c r="O350" s="97" t="str">
        <f t="shared" ca="1" si="69"/>
        <v>Nov</v>
      </c>
      <c r="P350" s="96">
        <v>1279.5</v>
      </c>
      <c r="Q350" s="99">
        <f t="shared" si="70"/>
        <v>-150</v>
      </c>
      <c r="R350" s="97">
        <f t="shared" ca="1" si="71"/>
        <v>-0.11723329425556861</v>
      </c>
      <c r="S350" s="99" t="str">
        <f t="shared" ca="1" si="72"/>
        <v>DEGROWTH</v>
      </c>
      <c r="T350" s="100">
        <v>1057.6500000000001</v>
      </c>
      <c r="U350" s="100" t="str">
        <f t="shared" ca="1" si="73"/>
        <v>Dec</v>
      </c>
      <c r="V350" s="96">
        <v>1057.6500000000001</v>
      </c>
      <c r="W350" s="103">
        <f t="shared" si="74"/>
        <v>71.849999999999909</v>
      </c>
      <c r="X350" s="102">
        <f t="shared" ca="1" si="75"/>
        <v>6.7933626435966454E-2</v>
      </c>
      <c r="Y350" s="103" t="str">
        <f t="shared" ca="1" si="76"/>
        <v>GROWTH</v>
      </c>
      <c r="Z350" s="24">
        <v>0</v>
      </c>
      <c r="AA350" s="24">
        <f t="shared" si="77"/>
        <v>1</v>
      </c>
      <c r="AB350" s="3">
        <v>1000000707</v>
      </c>
      <c r="AC350" s="3"/>
    </row>
    <row r="351" spans="1:29" ht="14.25" hidden="1" customHeight="1">
      <c r="A351" s="23" t="s">
        <v>133</v>
      </c>
      <c r="B351" s="64" t="s">
        <v>145</v>
      </c>
      <c r="C351" s="64" t="s">
        <v>212</v>
      </c>
      <c r="D351" s="64">
        <v>1000000719</v>
      </c>
      <c r="E351" s="65" t="s">
        <v>213</v>
      </c>
      <c r="F351" s="66">
        <v>40081</v>
      </c>
      <c r="G351" s="66" t="str">
        <f t="shared" si="65"/>
        <v>Targeted Dealer</v>
      </c>
      <c r="H351" s="66" t="s">
        <v>627</v>
      </c>
      <c r="I351" s="67">
        <v>40</v>
      </c>
      <c r="J351" s="67">
        <f t="shared" ca="1" si="66"/>
        <v>834.83870967741939</v>
      </c>
      <c r="K351" s="96">
        <v>20</v>
      </c>
      <c r="L351" s="68">
        <f t="shared" ca="1" si="67"/>
        <v>-814.83870967741939</v>
      </c>
      <c r="M351" s="68">
        <f t="shared" ca="1" si="68"/>
        <v>2.3956723338485313</v>
      </c>
      <c r="N351" s="99">
        <v>80</v>
      </c>
      <c r="O351" s="97" t="str">
        <f t="shared" ca="1" si="69"/>
        <v>Nov</v>
      </c>
      <c r="P351" s="96">
        <v>80</v>
      </c>
      <c r="Q351" s="99">
        <f t="shared" si="70"/>
        <v>-60</v>
      </c>
      <c r="R351" s="97">
        <f t="shared" ca="1" si="71"/>
        <v>-0.75</v>
      </c>
      <c r="S351" s="99" t="str">
        <f t="shared" ca="1" si="72"/>
        <v>DEGROWTH</v>
      </c>
      <c r="T351" s="100">
        <v>20</v>
      </c>
      <c r="U351" s="100" t="str">
        <f t="shared" ca="1" si="73"/>
        <v>Dec</v>
      </c>
      <c r="V351" s="96">
        <v>20</v>
      </c>
      <c r="W351" s="103">
        <f t="shared" si="74"/>
        <v>0</v>
      </c>
      <c r="X351" s="102">
        <f t="shared" ca="1" si="75"/>
        <v>0</v>
      </c>
      <c r="Y351" s="103" t="str">
        <f t="shared" ca="1" si="76"/>
        <v>GROWTH</v>
      </c>
      <c r="Z351" s="24">
        <v>0</v>
      </c>
      <c r="AA351" s="24">
        <f t="shared" si="77"/>
        <v>1</v>
      </c>
      <c r="AB351" s="3">
        <v>1000000719</v>
      </c>
      <c r="AC351" s="3"/>
    </row>
    <row r="352" spans="1:29" ht="14.25" hidden="1" customHeight="1">
      <c r="A352" s="23" t="s">
        <v>133</v>
      </c>
      <c r="B352" s="64" t="s">
        <v>145</v>
      </c>
      <c r="C352" s="64" t="s">
        <v>1112</v>
      </c>
      <c r="D352" s="64">
        <v>1000000720</v>
      </c>
      <c r="E352" s="65" t="s">
        <v>1113</v>
      </c>
      <c r="F352" s="66">
        <v>41537</v>
      </c>
      <c r="G352" s="66" t="str">
        <f t="shared" si="65"/>
        <v>Targeted Dealer</v>
      </c>
      <c r="H352" s="66"/>
      <c r="I352" s="67">
        <v>145</v>
      </c>
      <c r="J352" s="67">
        <f t="shared" ca="1" si="66"/>
        <v>3026.2903225806454</v>
      </c>
      <c r="K352" s="96">
        <v>185</v>
      </c>
      <c r="L352" s="68">
        <f t="shared" ca="1" si="67"/>
        <v>-2841.2903225806454</v>
      </c>
      <c r="M352" s="68">
        <f t="shared" ca="1" si="68"/>
        <v>6.1130949208548735</v>
      </c>
      <c r="N352" s="99">
        <v>120</v>
      </c>
      <c r="O352" s="97" t="str">
        <f t="shared" ca="1" si="69"/>
        <v>Nov</v>
      </c>
      <c r="P352" s="96">
        <v>120</v>
      </c>
      <c r="Q352" s="99">
        <f t="shared" si="70"/>
        <v>65</v>
      </c>
      <c r="R352" s="97">
        <f t="shared" ca="1" si="71"/>
        <v>0.54166666666666674</v>
      </c>
      <c r="S352" s="99" t="str">
        <f t="shared" ca="1" si="72"/>
        <v>GROWTH</v>
      </c>
      <c r="T352" s="100">
        <v>150</v>
      </c>
      <c r="U352" s="100" t="str">
        <f t="shared" ca="1" si="73"/>
        <v>Dec</v>
      </c>
      <c r="V352" s="96">
        <v>150</v>
      </c>
      <c r="W352" s="103">
        <f t="shared" si="74"/>
        <v>35</v>
      </c>
      <c r="X352" s="102">
        <f t="shared" ca="1" si="75"/>
        <v>0.23333333333333339</v>
      </c>
      <c r="Y352" s="103" t="str">
        <f t="shared" ca="1" si="76"/>
        <v>GROWTH</v>
      </c>
      <c r="Z352" s="24">
        <v>0</v>
      </c>
      <c r="AA352" s="24">
        <f t="shared" si="77"/>
        <v>0</v>
      </c>
      <c r="AB352" s="3">
        <v>1000000720</v>
      </c>
      <c r="AC352" s="3"/>
    </row>
    <row r="353" spans="1:29" ht="14.25" hidden="1" customHeight="1">
      <c r="A353" s="23" t="s">
        <v>133</v>
      </c>
      <c r="B353" s="64" t="s">
        <v>145</v>
      </c>
      <c r="C353" s="64" t="s">
        <v>1114</v>
      </c>
      <c r="D353" s="64">
        <v>1000000716</v>
      </c>
      <c r="E353" s="65" t="s">
        <v>1115</v>
      </c>
      <c r="F353" s="66">
        <v>42580</v>
      </c>
      <c r="G353" s="66" t="str">
        <f t="shared" si="65"/>
        <v>Targeted Dealer</v>
      </c>
      <c r="H353" s="66" t="s">
        <v>627</v>
      </c>
      <c r="I353" s="67">
        <v>1005</v>
      </c>
      <c r="J353" s="67">
        <f t="shared" ca="1" si="66"/>
        <v>20975.322580645163</v>
      </c>
      <c r="K353" s="96">
        <v>1010</v>
      </c>
      <c r="L353" s="68">
        <f t="shared" ca="1" si="67"/>
        <v>-19965.322580645163</v>
      </c>
      <c r="M353" s="68">
        <f t="shared" ca="1" si="68"/>
        <v>4.8151822033572476</v>
      </c>
      <c r="N353" s="99">
        <v>1185.5</v>
      </c>
      <c r="O353" s="97" t="str">
        <f t="shared" ca="1" si="69"/>
        <v>Nov</v>
      </c>
      <c r="P353" s="96">
        <v>1185.5</v>
      </c>
      <c r="Q353" s="99">
        <f t="shared" si="70"/>
        <v>-175.5</v>
      </c>
      <c r="R353" s="97">
        <f t="shared" ca="1" si="71"/>
        <v>-0.14803880219316745</v>
      </c>
      <c r="S353" s="99" t="str">
        <f t="shared" ca="1" si="72"/>
        <v>DEGROWTH</v>
      </c>
      <c r="T353" s="100">
        <v>822</v>
      </c>
      <c r="U353" s="100" t="str">
        <f t="shared" ca="1" si="73"/>
        <v>Dec</v>
      </c>
      <c r="V353" s="96">
        <v>822</v>
      </c>
      <c r="W353" s="103">
        <f t="shared" si="74"/>
        <v>188</v>
      </c>
      <c r="X353" s="102">
        <f t="shared" ca="1" si="75"/>
        <v>0.22871046228710457</v>
      </c>
      <c r="Y353" s="103" t="str">
        <f t="shared" ca="1" si="76"/>
        <v>GROWTH</v>
      </c>
      <c r="Z353" s="24">
        <v>0</v>
      </c>
      <c r="AA353" s="24">
        <f t="shared" si="77"/>
        <v>1</v>
      </c>
      <c r="AB353" s="3">
        <v>1000000716</v>
      </c>
      <c r="AC353" s="3"/>
    </row>
    <row r="354" spans="1:29" ht="14.25" hidden="1" customHeight="1">
      <c r="A354" s="23" t="s">
        <v>133</v>
      </c>
      <c r="B354" s="64" t="s">
        <v>145</v>
      </c>
      <c r="C354" s="64" t="s">
        <v>214</v>
      </c>
      <c r="D354" s="64">
        <v>1000000717</v>
      </c>
      <c r="E354" s="65" t="s">
        <v>215</v>
      </c>
      <c r="F354" s="66">
        <v>42648</v>
      </c>
      <c r="G354" s="66" t="str">
        <f t="shared" si="65"/>
        <v>Targeted Dealer</v>
      </c>
      <c r="H354" s="66"/>
      <c r="I354" s="67">
        <v>160</v>
      </c>
      <c r="J354" s="67">
        <f t="shared" ca="1" si="66"/>
        <v>3339.3548387096776</v>
      </c>
      <c r="K354" s="96">
        <v>40</v>
      </c>
      <c r="L354" s="68">
        <f t="shared" ca="1" si="67"/>
        <v>-3299.3548387096776</v>
      </c>
      <c r="M354" s="68">
        <f t="shared" ca="1" si="68"/>
        <v>1.1978361669242656</v>
      </c>
      <c r="N354" s="99">
        <v>120</v>
      </c>
      <c r="O354" s="97" t="str">
        <f t="shared" ca="1" si="69"/>
        <v>Nov</v>
      </c>
      <c r="P354" s="96">
        <v>120</v>
      </c>
      <c r="Q354" s="99">
        <f t="shared" si="70"/>
        <v>-80</v>
      </c>
      <c r="R354" s="97">
        <f t="shared" ca="1" si="71"/>
        <v>-0.66666666666666674</v>
      </c>
      <c r="S354" s="99" t="str">
        <f t="shared" ca="1" si="72"/>
        <v>DEGROWTH</v>
      </c>
      <c r="T354" s="100">
        <v>160</v>
      </c>
      <c r="U354" s="100" t="str">
        <f t="shared" ca="1" si="73"/>
        <v>Dec</v>
      </c>
      <c r="V354" s="96">
        <v>160</v>
      </c>
      <c r="W354" s="103">
        <f t="shared" si="74"/>
        <v>-120</v>
      </c>
      <c r="X354" s="102">
        <f t="shared" ca="1" si="75"/>
        <v>-0.75</v>
      </c>
      <c r="Y354" s="103" t="str">
        <f t="shared" ca="1" si="76"/>
        <v>DEGROWTH</v>
      </c>
      <c r="Z354" s="24">
        <v>0</v>
      </c>
      <c r="AA354" s="24">
        <f t="shared" si="77"/>
        <v>0</v>
      </c>
      <c r="AB354" s="3">
        <v>1000000717</v>
      </c>
      <c r="AC354" s="3"/>
    </row>
    <row r="355" spans="1:29" ht="14.25" hidden="1" customHeight="1">
      <c r="A355" s="23" t="s">
        <v>133</v>
      </c>
      <c r="B355" s="64" t="s">
        <v>145</v>
      </c>
      <c r="C355" s="64" t="s">
        <v>3425</v>
      </c>
      <c r="D355" s="64">
        <v>1000000705</v>
      </c>
      <c r="E355" s="65" t="s">
        <v>4135</v>
      </c>
      <c r="F355" s="66">
        <v>42870</v>
      </c>
      <c r="G355" s="66" t="str">
        <f t="shared" si="65"/>
        <v>Targeted Dealer</v>
      </c>
      <c r="H355" s="66" t="s">
        <v>627</v>
      </c>
      <c r="I355" s="67">
        <v>80</v>
      </c>
      <c r="J355" s="67">
        <f t="shared" ca="1" si="66"/>
        <v>1669.6774193548388</v>
      </c>
      <c r="K355" s="96">
        <v>30</v>
      </c>
      <c r="L355" s="68">
        <f t="shared" ca="1" si="67"/>
        <v>-1639.6774193548388</v>
      </c>
      <c r="M355" s="68">
        <f t="shared" ca="1" si="68"/>
        <v>1.7967542503863985</v>
      </c>
      <c r="N355" s="99">
        <v>40</v>
      </c>
      <c r="O355" s="97" t="str">
        <f t="shared" ca="1" si="69"/>
        <v>Nov</v>
      </c>
      <c r="P355" s="96">
        <v>40</v>
      </c>
      <c r="Q355" s="99">
        <f t="shared" si="70"/>
        <v>-10</v>
      </c>
      <c r="R355" s="97">
        <f t="shared" ca="1" si="71"/>
        <v>-0.25</v>
      </c>
      <c r="S355" s="99" t="str">
        <f t="shared" ca="1" si="72"/>
        <v>DEGROWTH</v>
      </c>
      <c r="T355" s="100">
        <v>25</v>
      </c>
      <c r="U355" s="100" t="str">
        <f t="shared" ca="1" si="73"/>
        <v>Dec</v>
      </c>
      <c r="V355" s="96">
        <v>25</v>
      </c>
      <c r="W355" s="103">
        <f t="shared" si="74"/>
        <v>5</v>
      </c>
      <c r="X355" s="102">
        <f t="shared" ca="1" si="75"/>
        <v>0.19999999999999996</v>
      </c>
      <c r="Y355" s="103" t="str">
        <f t="shared" ca="1" si="76"/>
        <v>GROWTH</v>
      </c>
      <c r="Z355" s="24">
        <v>0</v>
      </c>
      <c r="AA355" s="24">
        <f t="shared" si="77"/>
        <v>1</v>
      </c>
      <c r="AB355" s="3">
        <v>1000000705</v>
      </c>
      <c r="AC355" s="3"/>
    </row>
    <row r="356" spans="1:29" ht="14.25" hidden="1" customHeight="1">
      <c r="A356" s="23" t="s">
        <v>133</v>
      </c>
      <c r="B356" s="64" t="s">
        <v>145</v>
      </c>
      <c r="C356" s="64" t="s">
        <v>3130</v>
      </c>
      <c r="D356" s="64">
        <v>1000000704</v>
      </c>
      <c r="E356" s="65" t="s">
        <v>3131</v>
      </c>
      <c r="F356" s="66">
        <v>43179</v>
      </c>
      <c r="G356" s="66" t="str">
        <f t="shared" si="65"/>
        <v>Targeted Dealer</v>
      </c>
      <c r="H356" s="66"/>
      <c r="I356" s="67">
        <v>10</v>
      </c>
      <c r="J356" s="67">
        <f t="shared" ca="1" si="66"/>
        <v>208.70967741935485</v>
      </c>
      <c r="K356" s="96">
        <v>0</v>
      </c>
      <c r="L356" s="68">
        <f t="shared" ca="1" si="67"/>
        <v>-208.70967741935485</v>
      </c>
      <c r="M356" s="68">
        <f t="shared" ca="1" si="68"/>
        <v>0</v>
      </c>
      <c r="N356" s="99">
        <v>0</v>
      </c>
      <c r="O356" s="97" t="str">
        <f t="shared" ca="1" si="69"/>
        <v>Nov</v>
      </c>
      <c r="P356" s="96">
        <v>0</v>
      </c>
      <c r="Q356" s="99">
        <f t="shared" si="70"/>
        <v>0</v>
      </c>
      <c r="R356" s="97">
        <f t="shared" ca="1" si="71"/>
        <v>0</v>
      </c>
      <c r="S356" s="99" t="b">
        <f t="shared" si="72"/>
        <v>0</v>
      </c>
      <c r="T356" s="100">
        <v>0</v>
      </c>
      <c r="U356" s="100" t="str">
        <f t="shared" ca="1" si="73"/>
        <v>Dec</v>
      </c>
      <c r="V356" s="96">
        <v>0</v>
      </c>
      <c r="W356" s="103">
        <f t="shared" si="74"/>
        <v>0</v>
      </c>
      <c r="X356" s="102">
        <f t="shared" ca="1" si="75"/>
        <v>0</v>
      </c>
      <c r="Y356" s="103" t="b">
        <f t="shared" si="76"/>
        <v>0</v>
      </c>
      <c r="Z356" s="24">
        <v>1</v>
      </c>
      <c r="AA356" s="24">
        <f t="shared" si="77"/>
        <v>0</v>
      </c>
      <c r="AB356" s="3">
        <v>1000000704</v>
      </c>
      <c r="AC356" s="3"/>
    </row>
    <row r="357" spans="1:29" ht="14.25" hidden="1" customHeight="1">
      <c r="A357" s="23" t="s">
        <v>133</v>
      </c>
      <c r="B357" s="64" t="s">
        <v>145</v>
      </c>
      <c r="C357" s="64" t="s">
        <v>1116</v>
      </c>
      <c r="D357" s="64">
        <v>1000001057</v>
      </c>
      <c r="E357" s="65" t="s">
        <v>1117</v>
      </c>
      <c r="F357" s="66">
        <v>43848</v>
      </c>
      <c r="G357" s="66" t="str">
        <f t="shared" si="65"/>
        <v>Targeted Dealer</v>
      </c>
      <c r="H357" s="66"/>
      <c r="I357" s="67">
        <v>145</v>
      </c>
      <c r="J357" s="67">
        <f t="shared" ca="1" si="66"/>
        <v>3026.2903225806454</v>
      </c>
      <c r="K357" s="96">
        <v>107</v>
      </c>
      <c r="L357" s="68">
        <f t="shared" ca="1" si="67"/>
        <v>-2919.2903225806454</v>
      </c>
      <c r="M357" s="68">
        <f t="shared" ca="1" si="68"/>
        <v>3.5356819271971429</v>
      </c>
      <c r="N357" s="99">
        <v>95.5</v>
      </c>
      <c r="O357" s="97" t="str">
        <f t="shared" ca="1" si="69"/>
        <v>Nov</v>
      </c>
      <c r="P357" s="96">
        <v>95.5</v>
      </c>
      <c r="Q357" s="99">
        <f t="shared" si="70"/>
        <v>11.5</v>
      </c>
      <c r="R357" s="97">
        <f t="shared" ca="1" si="71"/>
        <v>0.12041884816753923</v>
      </c>
      <c r="S357" s="99" t="str">
        <f t="shared" ca="1" si="72"/>
        <v>GROWTH</v>
      </c>
      <c r="T357" s="100">
        <v>70</v>
      </c>
      <c r="U357" s="100" t="str">
        <f t="shared" ca="1" si="73"/>
        <v>Dec</v>
      </c>
      <c r="V357" s="96">
        <v>70</v>
      </c>
      <c r="W357" s="103">
        <f t="shared" si="74"/>
        <v>37</v>
      </c>
      <c r="X357" s="102">
        <f t="shared" ca="1" si="75"/>
        <v>0.52857142857142847</v>
      </c>
      <c r="Y357" s="103" t="str">
        <f t="shared" ca="1" si="76"/>
        <v>GROWTH</v>
      </c>
      <c r="Z357" s="24">
        <v>0</v>
      </c>
      <c r="AA357" s="24">
        <f t="shared" si="77"/>
        <v>0</v>
      </c>
      <c r="AB357" s="3">
        <v>1000001057</v>
      </c>
      <c r="AC357" s="3"/>
    </row>
    <row r="358" spans="1:29" ht="14.25" hidden="1" customHeight="1">
      <c r="A358" s="23" t="s">
        <v>133</v>
      </c>
      <c r="B358" s="64" t="s">
        <v>145</v>
      </c>
      <c r="C358" s="64" t="s">
        <v>1118</v>
      </c>
      <c r="D358" s="64">
        <v>1000001062</v>
      </c>
      <c r="E358" s="65" t="s">
        <v>1119</v>
      </c>
      <c r="F358" s="66">
        <v>44001</v>
      </c>
      <c r="G358" s="66" t="str">
        <f t="shared" si="65"/>
        <v>Targeted Dealer</v>
      </c>
      <c r="H358" s="66" t="s">
        <v>627</v>
      </c>
      <c r="I358" s="67">
        <v>205</v>
      </c>
      <c r="J358" s="67">
        <f t="shared" ca="1" si="66"/>
        <v>4278.5483870967746</v>
      </c>
      <c r="K358" s="96">
        <v>163</v>
      </c>
      <c r="L358" s="68">
        <f t="shared" ca="1" si="67"/>
        <v>-4115.5483870967746</v>
      </c>
      <c r="M358" s="68">
        <f t="shared" ca="1" si="68"/>
        <v>3.8097033211444939</v>
      </c>
      <c r="N358" s="99">
        <v>160</v>
      </c>
      <c r="O358" s="97" t="str">
        <f t="shared" ca="1" si="69"/>
        <v>Nov</v>
      </c>
      <c r="P358" s="96">
        <v>160</v>
      </c>
      <c r="Q358" s="99">
        <f t="shared" si="70"/>
        <v>3</v>
      </c>
      <c r="R358" s="97">
        <f t="shared" ca="1" si="71"/>
        <v>1.8750000000000044E-2</v>
      </c>
      <c r="S358" s="99" t="str">
        <f t="shared" ca="1" si="72"/>
        <v>GROWTH</v>
      </c>
      <c r="T358" s="100">
        <v>135</v>
      </c>
      <c r="U358" s="100" t="str">
        <f t="shared" ca="1" si="73"/>
        <v>Dec</v>
      </c>
      <c r="V358" s="96">
        <v>135</v>
      </c>
      <c r="W358" s="103">
        <f t="shared" si="74"/>
        <v>28</v>
      </c>
      <c r="X358" s="102">
        <f t="shared" ca="1" si="75"/>
        <v>0.20740740740740748</v>
      </c>
      <c r="Y358" s="103" t="str">
        <f t="shared" ca="1" si="76"/>
        <v>GROWTH</v>
      </c>
      <c r="Z358" s="24">
        <v>0</v>
      </c>
      <c r="AA358" s="24">
        <f t="shared" si="77"/>
        <v>1</v>
      </c>
      <c r="AB358" s="3">
        <v>1000001062</v>
      </c>
      <c r="AC358" s="3"/>
    </row>
    <row r="359" spans="1:29" ht="14.25" hidden="1" customHeight="1">
      <c r="A359" s="23" t="s">
        <v>133</v>
      </c>
      <c r="B359" s="64" t="s">
        <v>145</v>
      </c>
      <c r="C359" s="64" t="s">
        <v>4225</v>
      </c>
      <c r="D359" s="64">
        <v>1000001058</v>
      </c>
      <c r="E359" s="65" t="s">
        <v>4226</v>
      </c>
      <c r="F359" s="66">
        <v>44257</v>
      </c>
      <c r="G359" s="66" t="str">
        <f t="shared" si="65"/>
        <v>Targeted Dealer</v>
      </c>
      <c r="H359" s="66"/>
      <c r="I359" s="67">
        <v>10</v>
      </c>
      <c r="J359" s="67">
        <f t="shared" ca="1" si="66"/>
        <v>208.70967741935485</v>
      </c>
      <c r="K359" s="96">
        <v>0</v>
      </c>
      <c r="L359" s="68">
        <f t="shared" ca="1" si="67"/>
        <v>-208.70967741935485</v>
      </c>
      <c r="M359" s="68">
        <f t="shared" ca="1" si="68"/>
        <v>0</v>
      </c>
      <c r="N359" s="99">
        <v>0</v>
      </c>
      <c r="O359" s="97" t="str">
        <f t="shared" ca="1" si="69"/>
        <v>Nov</v>
      </c>
      <c r="P359" s="96">
        <v>0</v>
      </c>
      <c r="Q359" s="99">
        <f t="shared" si="70"/>
        <v>0</v>
      </c>
      <c r="R359" s="97">
        <f t="shared" ca="1" si="71"/>
        <v>0</v>
      </c>
      <c r="S359" s="99" t="b">
        <f t="shared" si="72"/>
        <v>0</v>
      </c>
      <c r="T359" s="100">
        <v>20</v>
      </c>
      <c r="U359" s="100" t="str">
        <f t="shared" ca="1" si="73"/>
        <v>Dec</v>
      </c>
      <c r="V359" s="96">
        <v>20</v>
      </c>
      <c r="W359" s="103">
        <f t="shared" si="74"/>
        <v>-20</v>
      </c>
      <c r="X359" s="102">
        <f t="shared" ca="1" si="75"/>
        <v>-1</v>
      </c>
      <c r="Y359" s="103" t="str">
        <f t="shared" ca="1" si="76"/>
        <v>DEGROWTH</v>
      </c>
      <c r="Z359" s="24">
        <v>1</v>
      </c>
      <c r="AA359" s="24">
        <f t="shared" si="77"/>
        <v>0</v>
      </c>
      <c r="AB359" s="3">
        <v>1000001058</v>
      </c>
      <c r="AC359" s="3"/>
    </row>
    <row r="360" spans="1:29" ht="14.25" hidden="1" customHeight="1">
      <c r="A360" s="23" t="s">
        <v>133</v>
      </c>
      <c r="B360" s="64" t="s">
        <v>145</v>
      </c>
      <c r="C360" s="64" t="s">
        <v>1120</v>
      </c>
      <c r="D360" s="64">
        <v>1000002618</v>
      </c>
      <c r="E360" s="65" t="s">
        <v>1121</v>
      </c>
      <c r="F360" s="66">
        <v>44627</v>
      </c>
      <c r="G360" s="66" t="str">
        <f t="shared" si="65"/>
        <v>Targeted Dealer</v>
      </c>
      <c r="H360" s="66" t="s">
        <v>627</v>
      </c>
      <c r="I360" s="67">
        <v>165</v>
      </c>
      <c r="J360" s="67">
        <f t="shared" ca="1" si="66"/>
        <v>3443.7096774193546</v>
      </c>
      <c r="K360" s="96">
        <v>180</v>
      </c>
      <c r="L360" s="68">
        <f t="shared" ca="1" si="67"/>
        <v>-3263.7096774193546</v>
      </c>
      <c r="M360" s="68">
        <f t="shared" ca="1" si="68"/>
        <v>5.2269214556695234</v>
      </c>
      <c r="N360" s="99">
        <v>128</v>
      </c>
      <c r="O360" s="97" t="str">
        <f t="shared" ca="1" si="69"/>
        <v>Nov</v>
      </c>
      <c r="P360" s="96">
        <v>128</v>
      </c>
      <c r="Q360" s="99">
        <f t="shared" si="70"/>
        <v>52</v>
      </c>
      <c r="R360" s="97">
        <f t="shared" ca="1" si="71"/>
        <v>0.40625</v>
      </c>
      <c r="S360" s="99" t="str">
        <f t="shared" ca="1" si="72"/>
        <v>GROWTH</v>
      </c>
      <c r="T360" s="100">
        <v>120</v>
      </c>
      <c r="U360" s="100" t="str">
        <f t="shared" ca="1" si="73"/>
        <v>Dec</v>
      </c>
      <c r="V360" s="96">
        <v>120</v>
      </c>
      <c r="W360" s="103">
        <f t="shared" si="74"/>
        <v>60</v>
      </c>
      <c r="X360" s="102">
        <f t="shared" ca="1" si="75"/>
        <v>0.5</v>
      </c>
      <c r="Y360" s="103" t="str">
        <f t="shared" ca="1" si="76"/>
        <v>GROWTH</v>
      </c>
      <c r="Z360" s="24">
        <v>0</v>
      </c>
      <c r="AA360" s="24">
        <f t="shared" si="77"/>
        <v>1</v>
      </c>
      <c r="AB360" s="3">
        <v>1000002618</v>
      </c>
      <c r="AC360" s="3"/>
    </row>
    <row r="361" spans="1:29" ht="14.25" hidden="1" customHeight="1">
      <c r="A361" s="23" t="s">
        <v>133</v>
      </c>
      <c r="B361" s="64" t="s">
        <v>145</v>
      </c>
      <c r="C361" s="64" t="s">
        <v>1122</v>
      </c>
      <c r="D361" s="64">
        <v>1000002758</v>
      </c>
      <c r="E361" s="65" t="s">
        <v>1123</v>
      </c>
      <c r="F361" s="66">
        <v>44704</v>
      </c>
      <c r="G361" s="66" t="str">
        <f t="shared" si="65"/>
        <v>Targeted Dealer</v>
      </c>
      <c r="H361" s="66"/>
      <c r="I361" s="67">
        <v>30</v>
      </c>
      <c r="J361" s="67">
        <f t="shared" ca="1" si="66"/>
        <v>626.12903225806451</v>
      </c>
      <c r="K361" s="96">
        <v>30</v>
      </c>
      <c r="L361" s="68">
        <f t="shared" ca="1" si="67"/>
        <v>-596.12903225806451</v>
      </c>
      <c r="M361" s="68">
        <f t="shared" ca="1" si="68"/>
        <v>4.7913446676970635</v>
      </c>
      <c r="N361" s="99">
        <v>14.5</v>
      </c>
      <c r="O361" s="97" t="str">
        <f t="shared" ca="1" si="69"/>
        <v>Nov</v>
      </c>
      <c r="P361" s="96">
        <v>14.5</v>
      </c>
      <c r="Q361" s="99">
        <f t="shared" si="70"/>
        <v>15.5</v>
      </c>
      <c r="R361" s="97">
        <f t="shared" ca="1" si="71"/>
        <v>1.0689655172413794</v>
      </c>
      <c r="S361" s="99" t="str">
        <f t="shared" ca="1" si="72"/>
        <v>GROWTH</v>
      </c>
      <c r="T361" s="100">
        <v>10</v>
      </c>
      <c r="U361" s="100" t="str">
        <f t="shared" ca="1" si="73"/>
        <v>Dec</v>
      </c>
      <c r="V361" s="96">
        <v>10</v>
      </c>
      <c r="W361" s="103">
        <f t="shared" si="74"/>
        <v>20</v>
      </c>
      <c r="X361" s="102">
        <f t="shared" ca="1" si="75"/>
        <v>2</v>
      </c>
      <c r="Y361" s="103" t="str">
        <f t="shared" ca="1" si="76"/>
        <v>GROWTH</v>
      </c>
      <c r="Z361" s="24">
        <v>0</v>
      </c>
      <c r="AA361" s="24">
        <f t="shared" si="77"/>
        <v>0</v>
      </c>
      <c r="AB361" s="3">
        <v>1000002758</v>
      </c>
      <c r="AC361" s="3"/>
    </row>
    <row r="362" spans="1:29" ht="14.25" hidden="1" customHeight="1">
      <c r="A362" s="23" t="s">
        <v>133</v>
      </c>
      <c r="B362" s="64" t="s">
        <v>145</v>
      </c>
      <c r="C362" s="64" t="s">
        <v>1124</v>
      </c>
      <c r="D362" s="64">
        <v>1000002759</v>
      </c>
      <c r="E362" s="65" t="s">
        <v>1125</v>
      </c>
      <c r="F362" s="66">
        <v>44704</v>
      </c>
      <c r="G362" s="66" t="str">
        <f t="shared" si="65"/>
        <v>Targeted Dealer</v>
      </c>
      <c r="H362" s="66"/>
      <c r="I362" s="67">
        <v>180</v>
      </c>
      <c r="J362" s="67">
        <f t="shared" ca="1" si="66"/>
        <v>3756.7741935483873</v>
      </c>
      <c r="K362" s="96">
        <v>160</v>
      </c>
      <c r="L362" s="68">
        <f t="shared" ca="1" si="67"/>
        <v>-3596.7741935483873</v>
      </c>
      <c r="M362" s="68">
        <f t="shared" ca="1" si="68"/>
        <v>4.2589730379529449</v>
      </c>
      <c r="N362" s="99">
        <v>160</v>
      </c>
      <c r="O362" s="97" t="str">
        <f t="shared" ca="1" si="69"/>
        <v>Nov</v>
      </c>
      <c r="P362" s="96">
        <v>160</v>
      </c>
      <c r="Q362" s="99">
        <f t="shared" si="70"/>
        <v>0</v>
      </c>
      <c r="R362" s="97">
        <f t="shared" ca="1" si="71"/>
        <v>0</v>
      </c>
      <c r="S362" s="99" t="str">
        <f t="shared" ca="1" si="72"/>
        <v>GROWTH</v>
      </c>
      <c r="T362" s="100">
        <v>160</v>
      </c>
      <c r="U362" s="100" t="str">
        <f t="shared" ca="1" si="73"/>
        <v>Dec</v>
      </c>
      <c r="V362" s="96">
        <v>160</v>
      </c>
      <c r="W362" s="103">
        <f t="shared" si="74"/>
        <v>0</v>
      </c>
      <c r="X362" s="102">
        <f t="shared" ca="1" si="75"/>
        <v>0</v>
      </c>
      <c r="Y362" s="103" t="str">
        <f t="shared" ca="1" si="76"/>
        <v>GROWTH</v>
      </c>
      <c r="Z362" s="24">
        <v>0</v>
      </c>
      <c r="AA362" s="24">
        <f t="shared" si="77"/>
        <v>0</v>
      </c>
      <c r="AB362" s="3">
        <v>1000002759</v>
      </c>
      <c r="AC362" s="3"/>
    </row>
    <row r="363" spans="1:29" ht="14.25" hidden="1" customHeight="1">
      <c r="A363" s="23" t="s">
        <v>133</v>
      </c>
      <c r="B363" s="64" t="s">
        <v>145</v>
      </c>
      <c r="C363" s="64" t="s">
        <v>1126</v>
      </c>
      <c r="D363" s="64">
        <v>1000002760</v>
      </c>
      <c r="E363" s="65" t="s">
        <v>1127</v>
      </c>
      <c r="F363" s="66">
        <v>44704</v>
      </c>
      <c r="G363" s="66" t="str">
        <f t="shared" si="65"/>
        <v>Targeted Dealer</v>
      </c>
      <c r="H363" s="66"/>
      <c r="I363" s="67">
        <v>45</v>
      </c>
      <c r="J363" s="67">
        <f t="shared" ca="1" si="66"/>
        <v>939.19354838709683</v>
      </c>
      <c r="K363" s="96">
        <v>25</v>
      </c>
      <c r="L363" s="68">
        <f t="shared" ca="1" si="67"/>
        <v>-914.19354838709683</v>
      </c>
      <c r="M363" s="68">
        <f t="shared" ca="1" si="68"/>
        <v>2.6618581487205906</v>
      </c>
      <c r="N363" s="99">
        <v>17.5</v>
      </c>
      <c r="O363" s="97" t="str">
        <f t="shared" ca="1" si="69"/>
        <v>Nov</v>
      </c>
      <c r="P363" s="96">
        <v>17.5</v>
      </c>
      <c r="Q363" s="99">
        <f t="shared" si="70"/>
        <v>7.5</v>
      </c>
      <c r="R363" s="97">
        <f t="shared" ca="1" si="71"/>
        <v>0.4285714285714286</v>
      </c>
      <c r="S363" s="99" t="str">
        <f t="shared" ca="1" si="72"/>
        <v>GROWTH</v>
      </c>
      <c r="T363" s="100">
        <v>40</v>
      </c>
      <c r="U363" s="100" t="str">
        <f t="shared" ca="1" si="73"/>
        <v>Dec</v>
      </c>
      <c r="V363" s="96">
        <v>40</v>
      </c>
      <c r="W363" s="103">
        <f t="shared" si="74"/>
        <v>-15</v>
      </c>
      <c r="X363" s="102">
        <f t="shared" ca="1" si="75"/>
        <v>-0.375</v>
      </c>
      <c r="Y363" s="103" t="str">
        <f t="shared" ca="1" si="76"/>
        <v>DEGROWTH</v>
      </c>
      <c r="Z363" s="24">
        <v>0</v>
      </c>
      <c r="AA363" s="24">
        <f t="shared" si="77"/>
        <v>0</v>
      </c>
      <c r="AB363" s="3">
        <v>1000002760</v>
      </c>
      <c r="AC363" s="3"/>
    </row>
    <row r="364" spans="1:29" ht="14.25" hidden="1" customHeight="1">
      <c r="A364" s="23" t="s">
        <v>133</v>
      </c>
      <c r="B364" s="64" t="s">
        <v>145</v>
      </c>
      <c r="C364" s="64" t="s">
        <v>1128</v>
      </c>
      <c r="D364" s="64">
        <v>1000002764</v>
      </c>
      <c r="E364" s="65" t="s">
        <v>1129</v>
      </c>
      <c r="F364" s="66">
        <v>44711</v>
      </c>
      <c r="G364" s="66" t="str">
        <f t="shared" si="65"/>
        <v>Targeted Dealer</v>
      </c>
      <c r="H364" s="66"/>
      <c r="I364" s="67">
        <v>45</v>
      </c>
      <c r="J364" s="67">
        <f t="shared" ca="1" si="66"/>
        <v>939.19354838709683</v>
      </c>
      <c r="K364" s="96">
        <v>25</v>
      </c>
      <c r="L364" s="68">
        <f t="shared" ca="1" si="67"/>
        <v>-914.19354838709683</v>
      </c>
      <c r="M364" s="68">
        <f t="shared" ca="1" si="68"/>
        <v>2.6618581487205906</v>
      </c>
      <c r="N364" s="99">
        <v>0</v>
      </c>
      <c r="O364" s="97" t="str">
        <f t="shared" ca="1" si="69"/>
        <v>Nov</v>
      </c>
      <c r="P364" s="96">
        <v>0</v>
      </c>
      <c r="Q364" s="99">
        <f t="shared" si="70"/>
        <v>25</v>
      </c>
      <c r="R364" s="97">
        <f t="shared" ca="1" si="71"/>
        <v>0</v>
      </c>
      <c r="S364" s="99" t="b">
        <f t="shared" si="72"/>
        <v>0</v>
      </c>
      <c r="T364" s="100">
        <v>0</v>
      </c>
      <c r="U364" s="100" t="str">
        <f t="shared" ca="1" si="73"/>
        <v>Dec</v>
      </c>
      <c r="V364" s="96">
        <v>0</v>
      </c>
      <c r="W364" s="103">
        <f t="shared" si="74"/>
        <v>25</v>
      </c>
      <c r="X364" s="102">
        <f t="shared" ca="1" si="75"/>
        <v>0</v>
      </c>
      <c r="Y364" s="103" t="b">
        <f t="shared" si="76"/>
        <v>0</v>
      </c>
      <c r="Z364" s="24">
        <v>0</v>
      </c>
      <c r="AA364" s="24">
        <f t="shared" si="77"/>
        <v>0</v>
      </c>
      <c r="AB364" s="3">
        <v>1000002764</v>
      </c>
      <c r="AC364" s="3"/>
    </row>
    <row r="365" spans="1:29" ht="14.25" hidden="1" customHeight="1">
      <c r="A365" s="23" t="s">
        <v>133</v>
      </c>
      <c r="B365" s="64" t="s">
        <v>145</v>
      </c>
      <c r="C365" s="64" t="s">
        <v>4397</v>
      </c>
      <c r="D365" s="64">
        <v>1000003472</v>
      </c>
      <c r="E365" s="64" t="s">
        <v>4398</v>
      </c>
      <c r="F365" s="66">
        <v>45016</v>
      </c>
      <c r="G365" s="66" t="str">
        <f t="shared" si="65"/>
        <v>Targeted Dealer</v>
      </c>
      <c r="H365" s="66"/>
      <c r="I365" s="67">
        <v>20</v>
      </c>
      <c r="J365" s="67">
        <f t="shared" ca="1" si="66"/>
        <v>417.41935483870969</v>
      </c>
      <c r="K365" s="96">
        <v>0</v>
      </c>
      <c r="L365" s="68">
        <f t="shared" ca="1" si="67"/>
        <v>-417.41935483870969</v>
      </c>
      <c r="M365" s="68">
        <f t="shared" ca="1" si="68"/>
        <v>0</v>
      </c>
      <c r="N365" s="99">
        <v>0</v>
      </c>
      <c r="O365" s="97" t="str">
        <f t="shared" ca="1" si="69"/>
        <v>Nov</v>
      </c>
      <c r="P365" s="96">
        <v>0</v>
      </c>
      <c r="Q365" s="99">
        <f t="shared" si="70"/>
        <v>0</v>
      </c>
      <c r="R365" s="97">
        <f t="shared" ca="1" si="71"/>
        <v>0</v>
      </c>
      <c r="S365" s="99" t="b">
        <f t="shared" si="72"/>
        <v>0</v>
      </c>
      <c r="T365" s="100">
        <v>10</v>
      </c>
      <c r="U365" s="100" t="str">
        <f t="shared" ca="1" si="73"/>
        <v>Dec</v>
      </c>
      <c r="V365" s="96">
        <v>10</v>
      </c>
      <c r="W365" s="103">
        <f t="shared" si="74"/>
        <v>-10</v>
      </c>
      <c r="X365" s="102">
        <f t="shared" ca="1" si="75"/>
        <v>-1</v>
      </c>
      <c r="Y365" s="103" t="str">
        <f t="shared" ca="1" si="76"/>
        <v>DEGROWTH</v>
      </c>
      <c r="Z365" s="24">
        <v>1</v>
      </c>
      <c r="AA365" s="24">
        <f t="shared" si="77"/>
        <v>0</v>
      </c>
      <c r="AB365" s="3">
        <v>1000003472</v>
      </c>
      <c r="AC365" s="3"/>
    </row>
    <row r="366" spans="1:29" ht="14.25" hidden="1" customHeight="1">
      <c r="A366" s="23" t="s">
        <v>133</v>
      </c>
      <c r="B366" s="64" t="s">
        <v>145</v>
      </c>
      <c r="C366" s="64" t="s">
        <v>1130</v>
      </c>
      <c r="D366" s="64">
        <v>1000003503</v>
      </c>
      <c r="E366" s="64" t="s">
        <v>1131</v>
      </c>
      <c r="F366" s="66">
        <v>45042</v>
      </c>
      <c r="G366" s="66" t="str">
        <f t="shared" si="65"/>
        <v>Targeted Dealer</v>
      </c>
      <c r="H366" s="66"/>
      <c r="I366" s="67">
        <v>40</v>
      </c>
      <c r="J366" s="67">
        <f t="shared" ca="1" si="66"/>
        <v>834.83870967741939</v>
      </c>
      <c r="K366" s="96">
        <v>19.5</v>
      </c>
      <c r="L366" s="68">
        <f t="shared" ca="1" si="67"/>
        <v>-815.33870967741939</v>
      </c>
      <c r="M366" s="68">
        <f t="shared" ca="1" si="68"/>
        <v>2.3357805255023183</v>
      </c>
      <c r="N366" s="99">
        <v>40</v>
      </c>
      <c r="O366" s="97" t="str">
        <f t="shared" ca="1" si="69"/>
        <v>Nov</v>
      </c>
      <c r="P366" s="96">
        <v>40</v>
      </c>
      <c r="Q366" s="99">
        <f t="shared" si="70"/>
        <v>-20.5</v>
      </c>
      <c r="R366" s="97">
        <f t="shared" ca="1" si="71"/>
        <v>-0.51249999999999996</v>
      </c>
      <c r="S366" s="99" t="str">
        <f t="shared" ca="1" si="72"/>
        <v>DEGROWTH</v>
      </c>
      <c r="T366" s="100">
        <v>15</v>
      </c>
      <c r="U366" s="100" t="str">
        <f t="shared" ca="1" si="73"/>
        <v>Dec</v>
      </c>
      <c r="V366" s="96">
        <v>15</v>
      </c>
      <c r="W366" s="103">
        <f t="shared" si="74"/>
        <v>4.5</v>
      </c>
      <c r="X366" s="102">
        <f t="shared" ca="1" si="75"/>
        <v>0.30000000000000004</v>
      </c>
      <c r="Y366" s="103" t="str">
        <f t="shared" ca="1" si="76"/>
        <v>GROWTH</v>
      </c>
      <c r="Z366" s="24">
        <v>0</v>
      </c>
      <c r="AA366" s="24">
        <f t="shared" si="77"/>
        <v>0</v>
      </c>
      <c r="AB366" s="3">
        <v>1000003503</v>
      </c>
      <c r="AC366" s="3"/>
    </row>
    <row r="367" spans="1:29" ht="14.25" hidden="1" customHeight="1">
      <c r="A367" s="23" t="s">
        <v>133</v>
      </c>
      <c r="B367" s="64" t="s">
        <v>145</v>
      </c>
      <c r="C367" s="64" t="s">
        <v>1132</v>
      </c>
      <c r="D367" s="64">
        <v>1000003511</v>
      </c>
      <c r="E367" s="64" t="s">
        <v>1133</v>
      </c>
      <c r="F367" s="66">
        <v>45056</v>
      </c>
      <c r="G367" s="66" t="str">
        <f t="shared" si="65"/>
        <v>Targeted Dealer</v>
      </c>
      <c r="H367" s="66"/>
      <c r="I367" s="67">
        <v>30</v>
      </c>
      <c r="J367" s="67">
        <f t="shared" ca="1" si="66"/>
        <v>626.12903225806451</v>
      </c>
      <c r="K367" s="96">
        <v>15</v>
      </c>
      <c r="L367" s="68">
        <f t="shared" ca="1" si="67"/>
        <v>-611.12903225806451</v>
      </c>
      <c r="M367" s="68">
        <f t="shared" ca="1" si="68"/>
        <v>2.3956723338485317</v>
      </c>
      <c r="N367" s="99">
        <v>40</v>
      </c>
      <c r="O367" s="97" t="str">
        <f t="shared" ca="1" si="69"/>
        <v>Nov</v>
      </c>
      <c r="P367" s="96">
        <v>40</v>
      </c>
      <c r="Q367" s="99">
        <f t="shared" si="70"/>
        <v>-25</v>
      </c>
      <c r="R367" s="97">
        <f t="shared" ca="1" si="71"/>
        <v>-0.625</v>
      </c>
      <c r="S367" s="99" t="str">
        <f t="shared" ca="1" si="72"/>
        <v>DEGROWTH</v>
      </c>
      <c r="T367" s="100">
        <v>20</v>
      </c>
      <c r="U367" s="100" t="str">
        <f t="shared" ca="1" si="73"/>
        <v>Dec</v>
      </c>
      <c r="V367" s="96">
        <v>20</v>
      </c>
      <c r="W367" s="103">
        <f t="shared" si="74"/>
        <v>-5</v>
      </c>
      <c r="X367" s="102">
        <f t="shared" ca="1" si="75"/>
        <v>-0.25</v>
      </c>
      <c r="Y367" s="103" t="str">
        <f t="shared" ca="1" si="76"/>
        <v>DEGROWTH</v>
      </c>
      <c r="Z367" s="24">
        <v>0</v>
      </c>
      <c r="AA367" s="24">
        <f t="shared" si="77"/>
        <v>0</v>
      </c>
      <c r="AB367" s="3">
        <v>1000003511</v>
      </c>
      <c r="AC367" s="3"/>
    </row>
    <row r="368" spans="1:29" ht="14.25" hidden="1" customHeight="1">
      <c r="A368" s="23" t="s">
        <v>133</v>
      </c>
      <c r="B368" s="64" t="s">
        <v>145</v>
      </c>
      <c r="C368" s="64" t="s">
        <v>3427</v>
      </c>
      <c r="D368" s="64">
        <v>1000003518</v>
      </c>
      <c r="E368" s="64" t="s">
        <v>3428</v>
      </c>
      <c r="F368" s="66">
        <v>45058</v>
      </c>
      <c r="G368" s="66" t="str">
        <f t="shared" si="65"/>
        <v>Targeted Dealer</v>
      </c>
      <c r="H368" s="66"/>
      <c r="I368" s="67">
        <v>20</v>
      </c>
      <c r="J368" s="67">
        <f t="shared" ca="1" si="66"/>
        <v>417.41935483870969</v>
      </c>
      <c r="K368" s="96">
        <v>0</v>
      </c>
      <c r="L368" s="68">
        <f t="shared" ca="1" si="67"/>
        <v>-417.41935483870969</v>
      </c>
      <c r="M368" s="68">
        <f t="shared" ca="1" si="68"/>
        <v>0</v>
      </c>
      <c r="N368" s="99">
        <v>10</v>
      </c>
      <c r="O368" s="97" t="str">
        <f t="shared" ca="1" si="69"/>
        <v>Nov</v>
      </c>
      <c r="P368" s="96">
        <v>10</v>
      </c>
      <c r="Q368" s="99">
        <f t="shared" si="70"/>
        <v>-10</v>
      </c>
      <c r="R368" s="97">
        <f t="shared" ca="1" si="71"/>
        <v>-1</v>
      </c>
      <c r="S368" s="99" t="str">
        <f t="shared" ca="1" si="72"/>
        <v>DEGROWTH</v>
      </c>
      <c r="T368" s="100">
        <v>10</v>
      </c>
      <c r="U368" s="100" t="str">
        <f t="shared" ca="1" si="73"/>
        <v>Dec</v>
      </c>
      <c r="V368" s="96">
        <v>10</v>
      </c>
      <c r="W368" s="103">
        <f t="shared" si="74"/>
        <v>-10</v>
      </c>
      <c r="X368" s="102">
        <f t="shared" ca="1" si="75"/>
        <v>-1</v>
      </c>
      <c r="Y368" s="103" t="str">
        <f t="shared" ca="1" si="76"/>
        <v>DEGROWTH</v>
      </c>
      <c r="Z368" s="24">
        <v>1</v>
      </c>
      <c r="AA368" s="24">
        <f t="shared" si="77"/>
        <v>0</v>
      </c>
      <c r="AB368" s="3">
        <v>1000003518</v>
      </c>
      <c r="AC368" s="3"/>
    </row>
    <row r="369" spans="1:29" ht="14.25" hidden="1" customHeight="1">
      <c r="A369" s="23" t="s">
        <v>133</v>
      </c>
      <c r="B369" s="64" t="s">
        <v>145</v>
      </c>
      <c r="C369" s="64" t="s">
        <v>1134</v>
      </c>
      <c r="D369" s="64">
        <v>1000003519</v>
      </c>
      <c r="E369" s="64" t="s">
        <v>1135</v>
      </c>
      <c r="F369" s="66">
        <v>45058</v>
      </c>
      <c r="G369" s="66" t="str">
        <f t="shared" si="65"/>
        <v>Targeted Dealer</v>
      </c>
      <c r="H369" s="66"/>
      <c r="I369" s="67">
        <v>105</v>
      </c>
      <c r="J369" s="67">
        <f t="shared" ca="1" si="66"/>
        <v>2191.4516129032259</v>
      </c>
      <c r="K369" s="96">
        <v>149.5</v>
      </c>
      <c r="L369" s="68">
        <f t="shared" ca="1" si="67"/>
        <v>-2041.9516129032259</v>
      </c>
      <c r="M369" s="68">
        <f t="shared" ca="1" si="68"/>
        <v>6.8219621697210568</v>
      </c>
      <c r="N369" s="99">
        <v>84</v>
      </c>
      <c r="O369" s="97" t="str">
        <f t="shared" ca="1" si="69"/>
        <v>Nov</v>
      </c>
      <c r="P369" s="96">
        <v>84</v>
      </c>
      <c r="Q369" s="99">
        <f t="shared" si="70"/>
        <v>65.5</v>
      </c>
      <c r="R369" s="97">
        <f t="shared" ca="1" si="71"/>
        <v>0.77976190476190466</v>
      </c>
      <c r="S369" s="99" t="str">
        <f t="shared" ca="1" si="72"/>
        <v>GROWTH</v>
      </c>
      <c r="T369" s="100">
        <v>115</v>
      </c>
      <c r="U369" s="100" t="str">
        <f t="shared" ca="1" si="73"/>
        <v>Dec</v>
      </c>
      <c r="V369" s="96">
        <v>115</v>
      </c>
      <c r="W369" s="103">
        <f t="shared" si="74"/>
        <v>34.5</v>
      </c>
      <c r="X369" s="102">
        <f t="shared" ca="1" si="75"/>
        <v>0.30000000000000004</v>
      </c>
      <c r="Y369" s="103" t="str">
        <f t="shared" ca="1" si="76"/>
        <v>GROWTH</v>
      </c>
      <c r="Z369" s="24">
        <v>0</v>
      </c>
      <c r="AA369" s="24">
        <f t="shared" si="77"/>
        <v>0</v>
      </c>
      <c r="AB369" s="3">
        <v>1000003519</v>
      </c>
      <c r="AC369" s="3"/>
    </row>
    <row r="370" spans="1:29" ht="14.25" hidden="1" customHeight="1">
      <c r="A370" s="23" t="s">
        <v>133</v>
      </c>
      <c r="B370" s="64" t="s">
        <v>145</v>
      </c>
      <c r="C370" s="64" t="s">
        <v>1136</v>
      </c>
      <c r="D370" s="64">
        <v>1000003809</v>
      </c>
      <c r="E370" s="64" t="s">
        <v>1137</v>
      </c>
      <c r="F370" s="66">
        <v>45289</v>
      </c>
      <c r="G370" s="66" t="str">
        <f t="shared" si="65"/>
        <v>Targeted Dealer</v>
      </c>
      <c r="H370" s="66"/>
      <c r="I370" s="67">
        <v>30</v>
      </c>
      <c r="J370" s="67">
        <f t="shared" ca="1" si="66"/>
        <v>626.12903225806451</v>
      </c>
      <c r="K370" s="96">
        <v>20</v>
      </c>
      <c r="L370" s="68">
        <f t="shared" ca="1" si="67"/>
        <v>-606.12903225806451</v>
      </c>
      <c r="M370" s="68">
        <f t="shared" ca="1" si="68"/>
        <v>3.1942297784647087</v>
      </c>
      <c r="N370" s="99">
        <v>20</v>
      </c>
      <c r="O370" s="97" t="str">
        <f t="shared" ca="1" si="69"/>
        <v>Nov</v>
      </c>
      <c r="P370" s="96">
        <v>20</v>
      </c>
      <c r="Q370" s="99">
        <f t="shared" si="70"/>
        <v>0</v>
      </c>
      <c r="R370" s="97">
        <f t="shared" ca="1" si="71"/>
        <v>0</v>
      </c>
      <c r="S370" s="99" t="str">
        <f t="shared" ca="1" si="72"/>
        <v>GROWTH</v>
      </c>
      <c r="T370" s="100">
        <v>0</v>
      </c>
      <c r="U370" s="100" t="str">
        <f t="shared" ca="1" si="73"/>
        <v>Dec</v>
      </c>
      <c r="V370" s="96">
        <v>0</v>
      </c>
      <c r="W370" s="103">
        <f t="shared" si="74"/>
        <v>20</v>
      </c>
      <c r="X370" s="102">
        <f t="shared" ca="1" si="75"/>
        <v>0</v>
      </c>
      <c r="Y370" s="103" t="b">
        <f t="shared" si="76"/>
        <v>0</v>
      </c>
      <c r="Z370" s="24">
        <v>0</v>
      </c>
      <c r="AA370" s="24">
        <f t="shared" si="77"/>
        <v>0</v>
      </c>
      <c r="AB370" s="3">
        <v>1000003809</v>
      </c>
      <c r="AC370" s="3"/>
    </row>
    <row r="371" spans="1:29" ht="14.25" hidden="1" customHeight="1">
      <c r="A371" s="24" t="s">
        <v>133</v>
      </c>
      <c r="B371" s="64" t="s">
        <v>145</v>
      </c>
      <c r="C371" s="125" t="s">
        <v>4281</v>
      </c>
      <c r="D371" s="125">
        <v>1000003848</v>
      </c>
      <c r="E371" s="125" t="s">
        <v>4282</v>
      </c>
      <c r="F371" s="142">
        <v>45322</v>
      </c>
      <c r="G371" s="66" t="str">
        <f t="shared" si="65"/>
        <v>Targeted Dealer</v>
      </c>
      <c r="H371" s="66"/>
      <c r="I371" s="67">
        <v>60</v>
      </c>
      <c r="J371" s="67">
        <f t="shared" ca="1" si="66"/>
        <v>1252.258064516129</v>
      </c>
      <c r="K371" s="96">
        <v>40</v>
      </c>
      <c r="L371" s="68">
        <f t="shared" ca="1" si="67"/>
        <v>-1212.258064516129</v>
      </c>
      <c r="M371" s="68">
        <f t="shared" ca="1" si="68"/>
        <v>3.1942297784647087</v>
      </c>
      <c r="N371" s="99">
        <v>60</v>
      </c>
      <c r="O371" s="97" t="str">
        <f t="shared" ca="1" si="69"/>
        <v>Nov</v>
      </c>
      <c r="P371" s="96">
        <v>60</v>
      </c>
      <c r="Q371" s="99">
        <f t="shared" si="70"/>
        <v>-20</v>
      </c>
      <c r="R371" s="97">
        <f t="shared" ca="1" si="71"/>
        <v>-0.33333333333333337</v>
      </c>
      <c r="S371" s="99" t="str">
        <f t="shared" ca="1" si="72"/>
        <v>DEGROWTH</v>
      </c>
      <c r="T371" s="100">
        <v>0</v>
      </c>
      <c r="U371" s="100" t="str">
        <f t="shared" ca="1" si="73"/>
        <v>Dec</v>
      </c>
      <c r="V371" s="96">
        <v>0</v>
      </c>
      <c r="W371" s="103">
        <f t="shared" si="74"/>
        <v>40</v>
      </c>
      <c r="X371" s="102">
        <f t="shared" ca="1" si="75"/>
        <v>0</v>
      </c>
      <c r="Y371" s="103" t="b">
        <f t="shared" si="76"/>
        <v>0</v>
      </c>
      <c r="Z371" s="24">
        <v>0</v>
      </c>
      <c r="AA371" s="24">
        <f t="shared" si="77"/>
        <v>0</v>
      </c>
      <c r="AB371" s="3">
        <v>1000003848</v>
      </c>
      <c r="AC371" s="3"/>
    </row>
    <row r="372" spans="1:29" ht="14.25" hidden="1" customHeight="1">
      <c r="A372" s="24" t="s">
        <v>133</v>
      </c>
      <c r="B372" s="125" t="s">
        <v>41</v>
      </c>
      <c r="C372" s="125" t="s">
        <v>4229</v>
      </c>
      <c r="D372" s="125">
        <v>1000003954</v>
      </c>
      <c r="E372" s="125" t="s">
        <v>4230</v>
      </c>
      <c r="F372" s="66">
        <v>45427</v>
      </c>
      <c r="G372" s="66" t="str">
        <f t="shared" si="65"/>
        <v>Targeted Dealer</v>
      </c>
      <c r="H372" s="66"/>
      <c r="I372" s="67">
        <v>10</v>
      </c>
      <c r="J372" s="67">
        <f t="shared" ca="1" si="66"/>
        <v>208.70967741935485</v>
      </c>
      <c r="K372" s="96">
        <v>0</v>
      </c>
      <c r="L372" s="68">
        <f t="shared" ca="1" si="67"/>
        <v>-208.70967741935485</v>
      </c>
      <c r="M372" s="68">
        <f t="shared" ca="1" si="68"/>
        <v>0</v>
      </c>
      <c r="N372" s="99">
        <v>0</v>
      </c>
      <c r="O372" s="97" t="str">
        <f t="shared" ca="1" si="69"/>
        <v>Nov</v>
      </c>
      <c r="P372" s="96">
        <v>0</v>
      </c>
      <c r="Q372" s="99">
        <f t="shared" si="70"/>
        <v>0</v>
      </c>
      <c r="R372" s="97">
        <f t="shared" ca="1" si="71"/>
        <v>0</v>
      </c>
      <c r="S372" s="99" t="b">
        <f t="shared" si="72"/>
        <v>0</v>
      </c>
      <c r="T372" s="100">
        <v>0</v>
      </c>
      <c r="U372" s="100" t="str">
        <f t="shared" ca="1" si="73"/>
        <v>Dec</v>
      </c>
      <c r="V372" s="96">
        <v>0</v>
      </c>
      <c r="W372" s="103">
        <f t="shared" si="74"/>
        <v>0</v>
      </c>
      <c r="X372" s="102">
        <f t="shared" ca="1" si="75"/>
        <v>0</v>
      </c>
      <c r="Y372" s="103" t="b">
        <f t="shared" si="76"/>
        <v>0</v>
      </c>
      <c r="Z372" s="24">
        <v>1</v>
      </c>
      <c r="AA372" s="24">
        <f t="shared" si="77"/>
        <v>0</v>
      </c>
      <c r="AB372" s="3">
        <v>1000003954</v>
      </c>
      <c r="AC372" s="3"/>
    </row>
    <row r="373" spans="1:29" ht="14.25" hidden="1" customHeight="1">
      <c r="A373" s="23" t="s">
        <v>133</v>
      </c>
      <c r="B373" s="64" t="s">
        <v>43</v>
      </c>
      <c r="C373" s="64" t="s">
        <v>216</v>
      </c>
      <c r="D373" s="64">
        <v>1000000237</v>
      </c>
      <c r="E373" s="65" t="s">
        <v>217</v>
      </c>
      <c r="F373" s="66">
        <v>38385</v>
      </c>
      <c r="G373" s="66" t="str">
        <f t="shared" si="65"/>
        <v>Targeted Dealer</v>
      </c>
      <c r="H373" s="66"/>
      <c r="I373" s="67">
        <v>20</v>
      </c>
      <c r="J373" s="67">
        <f t="shared" ca="1" si="66"/>
        <v>417.41935483870969</v>
      </c>
      <c r="K373" s="96">
        <v>0</v>
      </c>
      <c r="L373" s="68">
        <f t="shared" ca="1" si="67"/>
        <v>-417.41935483870969</v>
      </c>
      <c r="M373" s="68">
        <f t="shared" ca="1" si="68"/>
        <v>0</v>
      </c>
      <c r="N373" s="99">
        <v>0</v>
      </c>
      <c r="O373" s="97" t="str">
        <f t="shared" ca="1" si="69"/>
        <v>Nov</v>
      </c>
      <c r="P373" s="96">
        <v>0</v>
      </c>
      <c r="Q373" s="99">
        <f t="shared" si="70"/>
        <v>0</v>
      </c>
      <c r="R373" s="97">
        <f t="shared" ca="1" si="71"/>
        <v>0</v>
      </c>
      <c r="S373" s="99" t="b">
        <f t="shared" si="72"/>
        <v>0</v>
      </c>
      <c r="T373" s="100">
        <v>1.5</v>
      </c>
      <c r="U373" s="100" t="str">
        <f t="shared" ca="1" si="73"/>
        <v>Dec</v>
      </c>
      <c r="V373" s="96">
        <v>1.5</v>
      </c>
      <c r="W373" s="103">
        <f t="shared" si="74"/>
        <v>-1.5</v>
      </c>
      <c r="X373" s="102">
        <f t="shared" ca="1" si="75"/>
        <v>-1</v>
      </c>
      <c r="Y373" s="103" t="str">
        <f t="shared" ca="1" si="76"/>
        <v>DEGROWTH</v>
      </c>
      <c r="Z373" s="24">
        <v>1</v>
      </c>
      <c r="AA373" s="24">
        <f t="shared" si="77"/>
        <v>0</v>
      </c>
      <c r="AB373" s="3">
        <v>1000000237</v>
      </c>
      <c r="AC373" s="3"/>
    </row>
    <row r="374" spans="1:29" ht="14.25" hidden="1" customHeight="1">
      <c r="A374" s="23" t="s">
        <v>133</v>
      </c>
      <c r="B374" s="64" t="s">
        <v>43</v>
      </c>
      <c r="C374" s="64" t="s">
        <v>1138</v>
      </c>
      <c r="D374" s="64">
        <v>1000000810</v>
      </c>
      <c r="E374" s="65" t="s">
        <v>1139</v>
      </c>
      <c r="F374" s="66">
        <v>38385</v>
      </c>
      <c r="G374" s="66" t="str">
        <f t="shared" si="65"/>
        <v>Targeted Dealer</v>
      </c>
      <c r="H374" s="66"/>
      <c r="I374" s="67">
        <v>150</v>
      </c>
      <c r="J374" s="67">
        <f t="shared" ca="1" si="66"/>
        <v>3130.6451612903224</v>
      </c>
      <c r="K374" s="96">
        <v>28</v>
      </c>
      <c r="L374" s="68">
        <f t="shared" ca="1" si="67"/>
        <v>-3102.6451612903224</v>
      </c>
      <c r="M374" s="68">
        <f t="shared" ca="1" si="68"/>
        <v>0.89438433797011851</v>
      </c>
      <c r="N374" s="99">
        <v>156.5</v>
      </c>
      <c r="O374" s="97" t="str">
        <f t="shared" ca="1" si="69"/>
        <v>Nov</v>
      </c>
      <c r="P374" s="96">
        <v>156.5</v>
      </c>
      <c r="Q374" s="99">
        <f t="shared" si="70"/>
        <v>-128.5</v>
      </c>
      <c r="R374" s="97">
        <f t="shared" ca="1" si="71"/>
        <v>-0.82108626198083068</v>
      </c>
      <c r="S374" s="99" t="str">
        <f t="shared" ca="1" si="72"/>
        <v>DEGROWTH</v>
      </c>
      <c r="T374" s="100">
        <v>40</v>
      </c>
      <c r="U374" s="100" t="str">
        <f t="shared" ca="1" si="73"/>
        <v>Dec</v>
      </c>
      <c r="V374" s="96">
        <v>40</v>
      </c>
      <c r="W374" s="103">
        <f t="shared" si="74"/>
        <v>-12</v>
      </c>
      <c r="X374" s="102">
        <f t="shared" ca="1" si="75"/>
        <v>-0.30000000000000004</v>
      </c>
      <c r="Y374" s="103" t="str">
        <f t="shared" ca="1" si="76"/>
        <v>DEGROWTH</v>
      </c>
      <c r="Z374" s="24">
        <v>0</v>
      </c>
      <c r="AA374" s="24">
        <f t="shared" si="77"/>
        <v>0</v>
      </c>
      <c r="AB374" s="3">
        <v>1000000810</v>
      </c>
      <c r="AC374" s="3"/>
    </row>
    <row r="375" spans="1:29" ht="14.25" hidden="1" customHeight="1">
      <c r="A375" s="23" t="s">
        <v>133</v>
      </c>
      <c r="B375" s="64" t="s">
        <v>43</v>
      </c>
      <c r="C375" s="64" t="s">
        <v>1140</v>
      </c>
      <c r="D375" s="64">
        <v>1000000816</v>
      </c>
      <c r="E375" s="65" t="s">
        <v>1141</v>
      </c>
      <c r="F375" s="66">
        <v>38385</v>
      </c>
      <c r="G375" s="66" t="str">
        <f t="shared" si="65"/>
        <v>Targeted Dealer</v>
      </c>
      <c r="H375" s="66"/>
      <c r="I375" s="67">
        <v>700</v>
      </c>
      <c r="J375" s="67">
        <f t="shared" ca="1" si="66"/>
        <v>14609.677419354839</v>
      </c>
      <c r="K375" s="96">
        <v>698.95</v>
      </c>
      <c r="L375" s="68">
        <f t="shared" ca="1" si="67"/>
        <v>-13910.727419354838</v>
      </c>
      <c r="M375" s="68">
        <f t="shared" ca="1" si="68"/>
        <v>4.7841576506955183</v>
      </c>
      <c r="N375" s="99">
        <v>737.5</v>
      </c>
      <c r="O375" s="97" t="str">
        <f t="shared" ca="1" si="69"/>
        <v>Nov</v>
      </c>
      <c r="P375" s="96">
        <v>737.5</v>
      </c>
      <c r="Q375" s="99">
        <f t="shared" si="70"/>
        <v>-38.549999999999955</v>
      </c>
      <c r="R375" s="97">
        <f t="shared" ca="1" si="71"/>
        <v>-5.2271186440677853E-2</v>
      </c>
      <c r="S375" s="99" t="str">
        <f t="shared" ca="1" si="72"/>
        <v>DEGROWTH</v>
      </c>
      <c r="T375" s="100">
        <v>397.2</v>
      </c>
      <c r="U375" s="100" t="str">
        <f t="shared" ca="1" si="73"/>
        <v>Dec</v>
      </c>
      <c r="V375" s="96">
        <v>397.2</v>
      </c>
      <c r="W375" s="103">
        <f t="shared" si="74"/>
        <v>301.75000000000006</v>
      </c>
      <c r="X375" s="102">
        <f t="shared" ca="1" si="75"/>
        <v>0.75969284994964781</v>
      </c>
      <c r="Y375" s="103" t="str">
        <f t="shared" ca="1" si="76"/>
        <v>GROWTH</v>
      </c>
      <c r="Z375" s="24">
        <v>0</v>
      </c>
      <c r="AA375" s="24">
        <f t="shared" si="77"/>
        <v>0</v>
      </c>
      <c r="AB375" s="3">
        <v>1000000816</v>
      </c>
      <c r="AC375" s="3"/>
    </row>
    <row r="376" spans="1:29" ht="14.25" hidden="1" customHeight="1">
      <c r="A376" s="23" t="s">
        <v>133</v>
      </c>
      <c r="B376" s="64" t="s">
        <v>43</v>
      </c>
      <c r="C376" s="64" t="s">
        <v>1142</v>
      </c>
      <c r="D376" s="64">
        <v>1000000235</v>
      </c>
      <c r="E376" s="65" t="s">
        <v>1143</v>
      </c>
      <c r="F376" s="66">
        <v>39212</v>
      </c>
      <c r="G376" s="66" t="str">
        <f t="shared" si="65"/>
        <v>Targeted Dealer</v>
      </c>
      <c r="H376" s="66" t="s">
        <v>627</v>
      </c>
      <c r="I376" s="67">
        <v>1300</v>
      </c>
      <c r="J376" s="67">
        <f t="shared" ca="1" si="66"/>
        <v>27132.258064516129</v>
      </c>
      <c r="K376" s="96">
        <v>1362.25</v>
      </c>
      <c r="L376" s="68">
        <f t="shared" ca="1" si="67"/>
        <v>-25770.008064516129</v>
      </c>
      <c r="M376" s="68">
        <f t="shared" ca="1" si="68"/>
        <v>5.0207763642848651</v>
      </c>
      <c r="N376" s="99">
        <v>1313.1</v>
      </c>
      <c r="O376" s="97" t="str">
        <f t="shared" ca="1" si="69"/>
        <v>Nov</v>
      </c>
      <c r="P376" s="96">
        <v>1313.1</v>
      </c>
      <c r="Q376" s="99">
        <f t="shared" si="70"/>
        <v>49.150000000000091</v>
      </c>
      <c r="R376" s="97">
        <f t="shared" ca="1" si="71"/>
        <v>3.7430507958266857E-2</v>
      </c>
      <c r="S376" s="99" t="str">
        <f t="shared" ca="1" si="72"/>
        <v>GROWTH</v>
      </c>
      <c r="T376" s="100">
        <v>1196.5</v>
      </c>
      <c r="U376" s="100" t="str">
        <f t="shared" ca="1" si="73"/>
        <v>Dec</v>
      </c>
      <c r="V376" s="96">
        <v>1196.5</v>
      </c>
      <c r="W376" s="103">
        <f t="shared" si="74"/>
        <v>165.75</v>
      </c>
      <c r="X376" s="102">
        <f t="shared" ca="1" si="75"/>
        <v>0.13852904304220637</v>
      </c>
      <c r="Y376" s="103" t="str">
        <f t="shared" ca="1" si="76"/>
        <v>GROWTH</v>
      </c>
      <c r="Z376" s="24">
        <v>0</v>
      </c>
      <c r="AA376" s="24">
        <f t="shared" si="77"/>
        <v>1</v>
      </c>
      <c r="AB376" s="3">
        <v>1000000235</v>
      </c>
      <c r="AC376" s="3"/>
    </row>
    <row r="377" spans="1:29" ht="14.25" hidden="1" customHeight="1">
      <c r="A377" s="23" t="s">
        <v>133</v>
      </c>
      <c r="B377" s="64" t="s">
        <v>43</v>
      </c>
      <c r="C377" s="64" t="s">
        <v>218</v>
      </c>
      <c r="D377" s="64">
        <v>1000000245</v>
      </c>
      <c r="E377" s="65" t="s">
        <v>219</v>
      </c>
      <c r="F377" s="66">
        <v>39958</v>
      </c>
      <c r="G377" s="66" t="str">
        <f t="shared" si="65"/>
        <v>Targeted Dealer</v>
      </c>
      <c r="H377" s="66"/>
      <c r="I377" s="67">
        <v>20</v>
      </c>
      <c r="J377" s="67">
        <f t="shared" ca="1" si="66"/>
        <v>417.41935483870969</v>
      </c>
      <c r="K377" s="96">
        <v>10</v>
      </c>
      <c r="L377" s="68">
        <f t="shared" ca="1" si="67"/>
        <v>-407.41935483870969</v>
      </c>
      <c r="M377" s="68">
        <f t="shared" ca="1" si="68"/>
        <v>2.3956723338485313</v>
      </c>
      <c r="N377" s="99">
        <v>0</v>
      </c>
      <c r="O377" s="97" t="str">
        <f t="shared" ca="1" si="69"/>
        <v>Nov</v>
      </c>
      <c r="P377" s="96">
        <v>0</v>
      </c>
      <c r="Q377" s="99">
        <f t="shared" si="70"/>
        <v>10</v>
      </c>
      <c r="R377" s="97">
        <f t="shared" ca="1" si="71"/>
        <v>0</v>
      </c>
      <c r="S377" s="99" t="b">
        <f t="shared" si="72"/>
        <v>0</v>
      </c>
      <c r="T377" s="100">
        <v>2</v>
      </c>
      <c r="U377" s="100" t="str">
        <f t="shared" ca="1" si="73"/>
        <v>Dec</v>
      </c>
      <c r="V377" s="96">
        <v>2</v>
      </c>
      <c r="W377" s="103">
        <f t="shared" si="74"/>
        <v>8</v>
      </c>
      <c r="X377" s="102">
        <f t="shared" ca="1" si="75"/>
        <v>4</v>
      </c>
      <c r="Y377" s="103" t="str">
        <f t="shared" ca="1" si="76"/>
        <v>GROWTH</v>
      </c>
      <c r="Z377" s="24">
        <v>1</v>
      </c>
      <c r="AA377" s="24">
        <f t="shared" si="77"/>
        <v>0</v>
      </c>
      <c r="AB377" s="3">
        <v>1000000245</v>
      </c>
      <c r="AC377" s="3"/>
    </row>
    <row r="378" spans="1:29" ht="14.25" hidden="1" customHeight="1">
      <c r="A378" s="23" t="s">
        <v>133</v>
      </c>
      <c r="B378" s="64" t="s">
        <v>43</v>
      </c>
      <c r="C378" s="64" t="s">
        <v>1144</v>
      </c>
      <c r="D378" s="64">
        <v>1000000248</v>
      </c>
      <c r="E378" s="65" t="s">
        <v>1145</v>
      </c>
      <c r="F378" s="66">
        <v>39958</v>
      </c>
      <c r="G378" s="66" t="str">
        <f t="shared" si="65"/>
        <v>Targeted Dealer</v>
      </c>
      <c r="H378" s="66"/>
      <c r="I378" s="67">
        <v>160</v>
      </c>
      <c r="J378" s="67">
        <f t="shared" ca="1" si="66"/>
        <v>3339.3548387096776</v>
      </c>
      <c r="K378" s="96">
        <v>220.75</v>
      </c>
      <c r="L378" s="68">
        <f t="shared" ca="1" si="67"/>
        <v>-3118.6048387096776</v>
      </c>
      <c r="M378" s="68">
        <f t="shared" ca="1" si="68"/>
        <v>6.6105583462132911</v>
      </c>
      <c r="N378" s="99">
        <v>155.75</v>
      </c>
      <c r="O378" s="97" t="str">
        <f t="shared" ca="1" si="69"/>
        <v>Nov</v>
      </c>
      <c r="P378" s="96">
        <v>155.75</v>
      </c>
      <c r="Q378" s="99">
        <f t="shared" si="70"/>
        <v>65</v>
      </c>
      <c r="R378" s="97">
        <f t="shared" ca="1" si="71"/>
        <v>0.4173354735152488</v>
      </c>
      <c r="S378" s="99" t="str">
        <f t="shared" ca="1" si="72"/>
        <v>GROWTH</v>
      </c>
      <c r="T378" s="100">
        <v>122.75</v>
      </c>
      <c r="U378" s="100" t="str">
        <f t="shared" ca="1" si="73"/>
        <v>Dec</v>
      </c>
      <c r="V378" s="96">
        <v>122.75</v>
      </c>
      <c r="W378" s="103">
        <f t="shared" si="74"/>
        <v>98</v>
      </c>
      <c r="X378" s="102">
        <f t="shared" ca="1" si="75"/>
        <v>0.79837067209775969</v>
      </c>
      <c r="Y378" s="103" t="str">
        <f t="shared" ca="1" si="76"/>
        <v>GROWTH</v>
      </c>
      <c r="Z378" s="24">
        <v>0</v>
      </c>
      <c r="AA378" s="24">
        <f t="shared" si="77"/>
        <v>0</v>
      </c>
      <c r="AB378" s="3">
        <v>1000000248</v>
      </c>
      <c r="AC378" s="3"/>
    </row>
    <row r="379" spans="1:29" ht="14.25" hidden="1" customHeight="1">
      <c r="A379" s="23" t="s">
        <v>133</v>
      </c>
      <c r="B379" s="64" t="s">
        <v>43</v>
      </c>
      <c r="C379" s="64" t="s">
        <v>1146</v>
      </c>
      <c r="D379" s="64">
        <v>1000000341</v>
      </c>
      <c r="E379" s="65" t="s">
        <v>1147</v>
      </c>
      <c r="F379" s="66">
        <v>40030</v>
      </c>
      <c r="G379" s="66" t="str">
        <f t="shared" si="65"/>
        <v>Targeted Dealer</v>
      </c>
      <c r="H379" s="66" t="s">
        <v>627</v>
      </c>
      <c r="I379" s="67">
        <v>800</v>
      </c>
      <c r="J379" s="67">
        <f t="shared" ca="1" si="66"/>
        <v>16696.774193548386</v>
      </c>
      <c r="K379" s="96">
        <v>648</v>
      </c>
      <c r="L379" s="68">
        <f t="shared" ca="1" si="67"/>
        <v>-16048.774193548386</v>
      </c>
      <c r="M379" s="68">
        <f t="shared" ca="1" si="68"/>
        <v>3.8809891808346215</v>
      </c>
      <c r="N379" s="99">
        <v>516.75</v>
      </c>
      <c r="O379" s="97" t="str">
        <f t="shared" ca="1" si="69"/>
        <v>Nov</v>
      </c>
      <c r="P379" s="96">
        <v>516.75</v>
      </c>
      <c r="Q379" s="99">
        <f t="shared" si="70"/>
        <v>131.25</v>
      </c>
      <c r="R379" s="97">
        <f t="shared" ca="1" si="71"/>
        <v>0.25399129172714074</v>
      </c>
      <c r="S379" s="99" t="str">
        <f t="shared" ca="1" si="72"/>
        <v>GROWTH</v>
      </c>
      <c r="T379" s="100">
        <v>1059.3499999999999</v>
      </c>
      <c r="U379" s="100" t="str">
        <f t="shared" ca="1" si="73"/>
        <v>Dec</v>
      </c>
      <c r="V379" s="96">
        <v>1059.3499999999999</v>
      </c>
      <c r="W379" s="103">
        <f t="shared" si="74"/>
        <v>-411.34999999999991</v>
      </c>
      <c r="X379" s="102">
        <f t="shared" ca="1" si="75"/>
        <v>-0.38830414877047237</v>
      </c>
      <c r="Y379" s="103" t="str">
        <f t="shared" ca="1" si="76"/>
        <v>DEGROWTH</v>
      </c>
      <c r="Z379" s="24">
        <v>0</v>
      </c>
      <c r="AA379" s="24">
        <f t="shared" si="77"/>
        <v>1</v>
      </c>
      <c r="AB379" s="3">
        <v>1000000341</v>
      </c>
      <c r="AC379" s="3"/>
    </row>
    <row r="380" spans="1:29" ht="14.25" hidden="1" customHeight="1">
      <c r="A380" s="23" t="s">
        <v>133</v>
      </c>
      <c r="B380" s="64" t="s">
        <v>43</v>
      </c>
      <c r="C380" s="64" t="s">
        <v>1148</v>
      </c>
      <c r="D380" s="64">
        <v>1000000236</v>
      </c>
      <c r="E380" s="65" t="s">
        <v>1149</v>
      </c>
      <c r="F380" s="66">
        <v>41146</v>
      </c>
      <c r="G380" s="66" t="str">
        <f t="shared" si="65"/>
        <v>Targeted Dealer</v>
      </c>
      <c r="H380" s="66"/>
      <c r="I380" s="67">
        <v>70</v>
      </c>
      <c r="J380" s="67">
        <f t="shared" ca="1" si="66"/>
        <v>1460.9677419354839</v>
      </c>
      <c r="K380" s="96">
        <v>0</v>
      </c>
      <c r="L380" s="68">
        <f t="shared" ca="1" si="67"/>
        <v>-1460.9677419354839</v>
      </c>
      <c r="M380" s="68">
        <f t="shared" ca="1" si="68"/>
        <v>0</v>
      </c>
      <c r="N380" s="99">
        <v>80</v>
      </c>
      <c r="O380" s="97" t="str">
        <f t="shared" ca="1" si="69"/>
        <v>Nov</v>
      </c>
      <c r="P380" s="96">
        <v>80</v>
      </c>
      <c r="Q380" s="99">
        <f t="shared" si="70"/>
        <v>-80</v>
      </c>
      <c r="R380" s="97">
        <f t="shared" ca="1" si="71"/>
        <v>-1</v>
      </c>
      <c r="S380" s="99" t="str">
        <f t="shared" ca="1" si="72"/>
        <v>DEGROWTH</v>
      </c>
      <c r="T380" s="100">
        <v>0</v>
      </c>
      <c r="U380" s="100" t="str">
        <f t="shared" ca="1" si="73"/>
        <v>Dec</v>
      </c>
      <c r="V380" s="96">
        <v>0</v>
      </c>
      <c r="W380" s="103">
        <f t="shared" si="74"/>
        <v>0</v>
      </c>
      <c r="X380" s="102">
        <f t="shared" ca="1" si="75"/>
        <v>0</v>
      </c>
      <c r="Y380" s="103" t="b">
        <f t="shared" si="76"/>
        <v>0</v>
      </c>
      <c r="Z380" s="24">
        <v>1</v>
      </c>
      <c r="AA380" s="24">
        <f t="shared" si="77"/>
        <v>0</v>
      </c>
      <c r="AB380" s="3">
        <v>1000000236</v>
      </c>
      <c r="AC380" s="3"/>
    </row>
    <row r="381" spans="1:29" ht="14.25" hidden="1" customHeight="1">
      <c r="A381" s="23" t="s">
        <v>133</v>
      </c>
      <c r="B381" s="64" t="s">
        <v>43</v>
      </c>
      <c r="C381" s="64" t="s">
        <v>1150</v>
      </c>
      <c r="D381" s="64">
        <v>1000000233</v>
      </c>
      <c r="E381" s="65" t="s">
        <v>1151</v>
      </c>
      <c r="F381" s="66">
        <v>41243</v>
      </c>
      <c r="G381" s="66" t="str">
        <f t="shared" si="65"/>
        <v>Targeted Dealer</v>
      </c>
      <c r="H381" s="66"/>
      <c r="I381" s="67">
        <v>500</v>
      </c>
      <c r="J381" s="67">
        <f t="shared" ca="1" si="66"/>
        <v>10435.483870967742</v>
      </c>
      <c r="K381" s="96">
        <v>499.5</v>
      </c>
      <c r="L381" s="68">
        <f t="shared" ca="1" si="67"/>
        <v>-9935.9838709677424</v>
      </c>
      <c r="M381" s="68">
        <f t="shared" ca="1" si="68"/>
        <v>4.7865533230293664</v>
      </c>
      <c r="N381" s="99">
        <v>434</v>
      </c>
      <c r="O381" s="97" t="str">
        <f t="shared" ca="1" si="69"/>
        <v>Nov</v>
      </c>
      <c r="P381" s="96">
        <v>434</v>
      </c>
      <c r="Q381" s="99">
        <f t="shared" si="70"/>
        <v>65.5</v>
      </c>
      <c r="R381" s="97">
        <f t="shared" ca="1" si="71"/>
        <v>0.15092165898617504</v>
      </c>
      <c r="S381" s="99" t="str">
        <f t="shared" ca="1" si="72"/>
        <v>GROWTH</v>
      </c>
      <c r="T381" s="100">
        <v>485.35</v>
      </c>
      <c r="U381" s="100" t="str">
        <f t="shared" ca="1" si="73"/>
        <v>Dec</v>
      </c>
      <c r="V381" s="96">
        <v>485.35</v>
      </c>
      <c r="W381" s="103">
        <f t="shared" si="74"/>
        <v>14.149999999999977</v>
      </c>
      <c r="X381" s="102">
        <f t="shared" ca="1" si="75"/>
        <v>2.9154218605130344E-2</v>
      </c>
      <c r="Y381" s="103" t="str">
        <f t="shared" ca="1" si="76"/>
        <v>GROWTH</v>
      </c>
      <c r="Z381" s="24">
        <v>0</v>
      </c>
      <c r="AA381" s="24">
        <f t="shared" si="77"/>
        <v>0</v>
      </c>
      <c r="AB381" s="3">
        <v>1000000233</v>
      </c>
      <c r="AC381" s="3"/>
    </row>
    <row r="382" spans="1:29" ht="14.25" hidden="1" customHeight="1">
      <c r="A382" s="23" t="s">
        <v>133</v>
      </c>
      <c r="B382" s="64" t="s">
        <v>43</v>
      </c>
      <c r="C382" s="64" t="s">
        <v>1152</v>
      </c>
      <c r="D382" s="64">
        <v>1000000247</v>
      </c>
      <c r="E382" s="65" t="s">
        <v>1153</v>
      </c>
      <c r="F382" s="66">
        <v>41243</v>
      </c>
      <c r="G382" s="66" t="str">
        <f t="shared" si="65"/>
        <v>Targeted Dealer</v>
      </c>
      <c r="H382" s="66"/>
      <c r="I382" s="67">
        <v>70</v>
      </c>
      <c r="J382" s="67">
        <f t="shared" ca="1" si="66"/>
        <v>1460.9677419354839</v>
      </c>
      <c r="K382" s="96">
        <v>114.5</v>
      </c>
      <c r="L382" s="68">
        <f t="shared" ca="1" si="67"/>
        <v>-1346.4677419354839</v>
      </c>
      <c r="M382" s="68">
        <f t="shared" ca="1" si="68"/>
        <v>7.8372709207330535</v>
      </c>
      <c r="N382" s="99">
        <v>62.5</v>
      </c>
      <c r="O382" s="97" t="str">
        <f t="shared" ca="1" si="69"/>
        <v>Nov</v>
      </c>
      <c r="P382" s="96">
        <v>62.5</v>
      </c>
      <c r="Q382" s="99">
        <f t="shared" si="70"/>
        <v>52</v>
      </c>
      <c r="R382" s="97">
        <f t="shared" ca="1" si="71"/>
        <v>0.83200000000000007</v>
      </c>
      <c r="S382" s="99" t="str">
        <f t="shared" ca="1" si="72"/>
        <v>GROWTH</v>
      </c>
      <c r="T382" s="100">
        <v>48</v>
      </c>
      <c r="U382" s="100" t="str">
        <f t="shared" ca="1" si="73"/>
        <v>Dec</v>
      </c>
      <c r="V382" s="96">
        <v>48</v>
      </c>
      <c r="W382" s="103">
        <f t="shared" si="74"/>
        <v>66.5</v>
      </c>
      <c r="X382" s="102">
        <f t="shared" ca="1" si="75"/>
        <v>1.3854166666666665</v>
      </c>
      <c r="Y382" s="103" t="str">
        <f t="shared" ca="1" si="76"/>
        <v>GROWTH</v>
      </c>
      <c r="Z382" s="24">
        <v>0</v>
      </c>
      <c r="AA382" s="24">
        <f t="shared" si="77"/>
        <v>0</v>
      </c>
      <c r="AB382" s="3">
        <v>1000000247</v>
      </c>
      <c r="AC382" s="3"/>
    </row>
    <row r="383" spans="1:29" ht="14.25" hidden="1" customHeight="1">
      <c r="A383" s="23" t="s">
        <v>133</v>
      </c>
      <c r="B383" s="64" t="s">
        <v>43</v>
      </c>
      <c r="C383" s="64" t="s">
        <v>1154</v>
      </c>
      <c r="D383" s="64">
        <v>1000000246</v>
      </c>
      <c r="E383" s="65" t="s">
        <v>1155</v>
      </c>
      <c r="F383" s="66">
        <v>41386</v>
      </c>
      <c r="G383" s="66" t="str">
        <f t="shared" si="65"/>
        <v>Targeted Dealer</v>
      </c>
      <c r="H383" s="66"/>
      <c r="I383" s="67">
        <v>20</v>
      </c>
      <c r="J383" s="67">
        <f t="shared" ca="1" si="66"/>
        <v>417.41935483870969</v>
      </c>
      <c r="K383" s="96">
        <v>21</v>
      </c>
      <c r="L383" s="68">
        <f t="shared" ca="1" si="67"/>
        <v>-396.41935483870969</v>
      </c>
      <c r="M383" s="68">
        <f t="shared" ca="1" si="68"/>
        <v>5.0309119010819154</v>
      </c>
      <c r="N383" s="99">
        <v>8.5</v>
      </c>
      <c r="O383" s="97" t="str">
        <f t="shared" ca="1" si="69"/>
        <v>Nov</v>
      </c>
      <c r="P383" s="96">
        <v>8.5</v>
      </c>
      <c r="Q383" s="99">
        <f t="shared" si="70"/>
        <v>12.5</v>
      </c>
      <c r="R383" s="97">
        <f t="shared" ca="1" si="71"/>
        <v>1.4705882352941178</v>
      </c>
      <c r="S383" s="99" t="str">
        <f t="shared" ca="1" si="72"/>
        <v>GROWTH</v>
      </c>
      <c r="T383" s="100">
        <v>10.5</v>
      </c>
      <c r="U383" s="100" t="str">
        <f t="shared" ca="1" si="73"/>
        <v>Dec</v>
      </c>
      <c r="V383" s="96">
        <v>10.5</v>
      </c>
      <c r="W383" s="103">
        <f t="shared" si="74"/>
        <v>10.5</v>
      </c>
      <c r="X383" s="102">
        <f t="shared" ca="1" si="75"/>
        <v>1</v>
      </c>
      <c r="Y383" s="103" t="str">
        <f t="shared" ca="1" si="76"/>
        <v>GROWTH</v>
      </c>
      <c r="Z383" s="24">
        <v>0</v>
      </c>
      <c r="AA383" s="24">
        <f t="shared" si="77"/>
        <v>0</v>
      </c>
      <c r="AB383" s="3">
        <v>1000000246</v>
      </c>
      <c r="AC383" s="3"/>
    </row>
    <row r="384" spans="1:29" ht="14.25" hidden="1" customHeight="1">
      <c r="A384" s="23" t="s">
        <v>133</v>
      </c>
      <c r="B384" s="64" t="s">
        <v>43</v>
      </c>
      <c r="C384" s="64" t="s">
        <v>1156</v>
      </c>
      <c r="D384" s="64">
        <v>1000000811</v>
      </c>
      <c r="E384" s="65" t="s">
        <v>1157</v>
      </c>
      <c r="F384" s="66">
        <v>42097</v>
      </c>
      <c r="G384" s="66" t="str">
        <f t="shared" si="65"/>
        <v>Targeted Dealer</v>
      </c>
      <c r="H384" s="66"/>
      <c r="I384" s="67">
        <v>30</v>
      </c>
      <c r="J384" s="67">
        <f t="shared" ca="1" si="66"/>
        <v>626.12903225806451</v>
      </c>
      <c r="K384" s="96">
        <v>30</v>
      </c>
      <c r="L384" s="68">
        <f t="shared" ca="1" si="67"/>
        <v>-596.12903225806451</v>
      </c>
      <c r="M384" s="68">
        <f t="shared" ca="1" si="68"/>
        <v>4.7913446676970635</v>
      </c>
      <c r="N384" s="99">
        <v>30</v>
      </c>
      <c r="O384" s="97" t="str">
        <f t="shared" ca="1" si="69"/>
        <v>Nov</v>
      </c>
      <c r="P384" s="96">
        <v>30</v>
      </c>
      <c r="Q384" s="99">
        <f t="shared" si="70"/>
        <v>0</v>
      </c>
      <c r="R384" s="97">
        <f t="shared" ca="1" si="71"/>
        <v>0</v>
      </c>
      <c r="S384" s="99" t="str">
        <f t="shared" ca="1" si="72"/>
        <v>GROWTH</v>
      </c>
      <c r="T384" s="100">
        <v>0</v>
      </c>
      <c r="U384" s="100" t="str">
        <f t="shared" ca="1" si="73"/>
        <v>Dec</v>
      </c>
      <c r="V384" s="96">
        <v>0</v>
      </c>
      <c r="W384" s="103">
        <f t="shared" si="74"/>
        <v>30</v>
      </c>
      <c r="X384" s="102">
        <f t="shared" ca="1" si="75"/>
        <v>0</v>
      </c>
      <c r="Y384" s="103" t="b">
        <f t="shared" si="76"/>
        <v>0</v>
      </c>
      <c r="Z384" s="24">
        <v>0</v>
      </c>
      <c r="AA384" s="24">
        <f t="shared" si="77"/>
        <v>0</v>
      </c>
      <c r="AB384" s="3">
        <v>1000000811</v>
      </c>
      <c r="AC384" s="3"/>
    </row>
    <row r="385" spans="1:29" ht="14.25" hidden="1" customHeight="1">
      <c r="A385" s="23" t="s">
        <v>133</v>
      </c>
      <c r="B385" s="64" t="s">
        <v>43</v>
      </c>
      <c r="C385" s="64" t="s">
        <v>1158</v>
      </c>
      <c r="D385" s="64">
        <v>1000000239</v>
      </c>
      <c r="E385" s="65" t="s">
        <v>1159</v>
      </c>
      <c r="F385" s="66">
        <v>42123</v>
      </c>
      <c r="G385" s="66" t="str">
        <f t="shared" si="65"/>
        <v>Targeted Dealer</v>
      </c>
      <c r="H385" s="66"/>
      <c r="I385" s="67">
        <v>90</v>
      </c>
      <c r="J385" s="67">
        <f t="shared" ca="1" si="66"/>
        <v>1878.3870967741937</v>
      </c>
      <c r="K385" s="96">
        <v>91</v>
      </c>
      <c r="L385" s="68">
        <f t="shared" ca="1" si="67"/>
        <v>-1787.3870967741937</v>
      </c>
      <c r="M385" s="68">
        <f t="shared" ca="1" si="68"/>
        <v>4.8445818306714745</v>
      </c>
      <c r="N385" s="99">
        <v>57</v>
      </c>
      <c r="O385" s="97" t="str">
        <f t="shared" ca="1" si="69"/>
        <v>Nov</v>
      </c>
      <c r="P385" s="96">
        <v>57</v>
      </c>
      <c r="Q385" s="99">
        <f t="shared" si="70"/>
        <v>34</v>
      </c>
      <c r="R385" s="97">
        <f t="shared" ca="1" si="71"/>
        <v>0.59649122807017552</v>
      </c>
      <c r="S385" s="99" t="str">
        <f t="shared" ca="1" si="72"/>
        <v>GROWTH</v>
      </c>
      <c r="T385" s="100">
        <v>84</v>
      </c>
      <c r="U385" s="100" t="str">
        <f t="shared" ca="1" si="73"/>
        <v>Dec</v>
      </c>
      <c r="V385" s="96">
        <v>84</v>
      </c>
      <c r="W385" s="103">
        <f t="shared" si="74"/>
        <v>7</v>
      </c>
      <c r="X385" s="102">
        <f t="shared" ca="1" si="75"/>
        <v>8.3333333333333259E-2</v>
      </c>
      <c r="Y385" s="103" t="str">
        <f t="shared" ca="1" si="76"/>
        <v>GROWTH</v>
      </c>
      <c r="Z385" s="24">
        <v>0</v>
      </c>
      <c r="AA385" s="24">
        <f t="shared" si="77"/>
        <v>0</v>
      </c>
      <c r="AB385" s="3">
        <v>1000000239</v>
      </c>
      <c r="AC385" s="3"/>
    </row>
    <row r="386" spans="1:29" ht="14.25" hidden="1" customHeight="1">
      <c r="A386" s="23" t="s">
        <v>133</v>
      </c>
      <c r="B386" s="64" t="s">
        <v>43</v>
      </c>
      <c r="C386" s="64" t="s">
        <v>1160</v>
      </c>
      <c r="D386" s="64">
        <v>1000000820</v>
      </c>
      <c r="E386" s="65" t="s">
        <v>1161</v>
      </c>
      <c r="F386" s="66">
        <v>42634</v>
      </c>
      <c r="G386" s="66" t="str">
        <f t="shared" si="65"/>
        <v>Targeted Dealer</v>
      </c>
      <c r="H386" s="66" t="s">
        <v>627</v>
      </c>
      <c r="I386" s="67">
        <v>120</v>
      </c>
      <c r="J386" s="67">
        <f t="shared" ca="1" si="66"/>
        <v>2504.516129032258</v>
      </c>
      <c r="K386" s="96">
        <v>92.5</v>
      </c>
      <c r="L386" s="68">
        <f t="shared" ca="1" si="67"/>
        <v>-2412.016129032258</v>
      </c>
      <c r="M386" s="68">
        <f t="shared" ca="1" si="68"/>
        <v>3.6933281813498193</v>
      </c>
      <c r="N386" s="99">
        <v>69.5</v>
      </c>
      <c r="O386" s="97" t="str">
        <f t="shared" ca="1" si="69"/>
        <v>Nov</v>
      </c>
      <c r="P386" s="96">
        <v>69.5</v>
      </c>
      <c r="Q386" s="99">
        <f t="shared" si="70"/>
        <v>23</v>
      </c>
      <c r="R386" s="97">
        <f t="shared" ca="1" si="71"/>
        <v>0.33093525179856109</v>
      </c>
      <c r="S386" s="99" t="str">
        <f t="shared" ca="1" si="72"/>
        <v>GROWTH</v>
      </c>
      <c r="T386" s="100">
        <v>213.35</v>
      </c>
      <c r="U386" s="100" t="str">
        <f t="shared" ca="1" si="73"/>
        <v>Dec</v>
      </c>
      <c r="V386" s="96">
        <v>213.35</v>
      </c>
      <c r="W386" s="103">
        <f t="shared" si="74"/>
        <v>-120.85</v>
      </c>
      <c r="X386" s="102">
        <f t="shared" ca="1" si="75"/>
        <v>-0.56644012186547932</v>
      </c>
      <c r="Y386" s="103" t="str">
        <f t="shared" ca="1" si="76"/>
        <v>DEGROWTH</v>
      </c>
      <c r="Z386" s="24">
        <v>0</v>
      </c>
      <c r="AA386" s="24">
        <f t="shared" si="77"/>
        <v>1</v>
      </c>
      <c r="AB386" s="3">
        <v>1000000820</v>
      </c>
      <c r="AC386" s="3"/>
    </row>
    <row r="387" spans="1:29" ht="14.25" hidden="1" customHeight="1">
      <c r="A387" s="23" t="s">
        <v>133</v>
      </c>
      <c r="B387" s="64" t="s">
        <v>43</v>
      </c>
      <c r="C387" s="64" t="s">
        <v>1162</v>
      </c>
      <c r="D387" s="64">
        <v>1000000821</v>
      </c>
      <c r="E387" s="65" t="s">
        <v>1163</v>
      </c>
      <c r="F387" s="66">
        <v>42731</v>
      </c>
      <c r="G387" s="66" t="str">
        <f t="shared" ref="G387:G450" si="78">IF(I387&gt;0,"Targeted Dealer","-")</f>
        <v>Targeted Dealer</v>
      </c>
      <c r="H387" s="66"/>
      <c r="I387" s="67">
        <v>30</v>
      </c>
      <c r="J387" s="67">
        <f t="shared" ref="J387:J450" ca="1" si="79">I387/$J$1*$E$1</f>
        <v>626.12903225806451</v>
      </c>
      <c r="K387" s="96">
        <v>30.5</v>
      </c>
      <c r="L387" s="68">
        <f t="shared" ref="L387:L450" ca="1" si="80">K387-J387</f>
        <v>-595.62903225806451</v>
      </c>
      <c r="M387" s="68">
        <f t="shared" ref="M387:M450" ca="1" si="81">IFERROR((K387/J387%),"-")</f>
        <v>4.8712004121586805</v>
      </c>
      <c r="N387" s="99">
        <v>31</v>
      </c>
      <c r="O387" s="97" t="str">
        <f t="shared" ref="O387:O450" ca="1" si="82">IF(F387&lt;=$P$2,"Nov","")</f>
        <v>Nov</v>
      </c>
      <c r="P387" s="96">
        <v>31</v>
      </c>
      <c r="Q387" s="99">
        <f t="shared" ref="Q387:Q450" si="83">K387-P387</f>
        <v>-0.5</v>
      </c>
      <c r="R387" s="97">
        <f t="shared" ref="R387:R450" ca="1" si="84">IFERROR(IF(O387="Nov",(K387/P387-1)),0)</f>
        <v>-1.6129032258064502E-2</v>
      </c>
      <c r="S387" s="99" t="str">
        <f t="shared" ref="S387:S450" ca="1" si="85">IF(N387&gt;0,IF(O387="","-",IF(R387&lt;0%,"DEGROWTH","GROWTH")))</f>
        <v>DEGROWTH</v>
      </c>
      <c r="T387" s="100">
        <v>9</v>
      </c>
      <c r="U387" s="100" t="str">
        <f t="shared" ref="U387:U450" ca="1" si="86">IF(F387&lt;=$V$2,"Dec","")</f>
        <v>Dec</v>
      </c>
      <c r="V387" s="96">
        <v>9</v>
      </c>
      <c r="W387" s="103">
        <f t="shared" ref="W387:W450" si="87">K387-V387</f>
        <v>21.5</v>
      </c>
      <c r="X387" s="102">
        <f t="shared" ref="X387:X450" ca="1" si="88">IFERROR(IF(U387="Dec",(K387/V387-1)),0)</f>
        <v>2.3888888888888888</v>
      </c>
      <c r="Y387" s="103" t="str">
        <f t="shared" ref="Y387:Y450" ca="1" si="89">IF(T387&gt;0,IF(U387="","-",IF(X387&lt;0%,"DEGROWTH","GROWTH")))</f>
        <v>GROWTH</v>
      </c>
      <c r="Z387" s="24">
        <v>0</v>
      </c>
      <c r="AA387" s="24">
        <f t="shared" ref="AA387:AA450" si="90">IF(H387&gt;0,1,0)</f>
        <v>0</v>
      </c>
      <c r="AB387" s="3">
        <v>1000000821</v>
      </c>
      <c r="AC387" s="3"/>
    </row>
    <row r="388" spans="1:29" ht="14.25" hidden="1" customHeight="1">
      <c r="A388" s="23" t="s">
        <v>133</v>
      </c>
      <c r="B388" s="64" t="s">
        <v>43</v>
      </c>
      <c r="C388" s="64" t="s">
        <v>1164</v>
      </c>
      <c r="D388" s="64">
        <v>1000000249</v>
      </c>
      <c r="E388" s="65" t="s">
        <v>1165</v>
      </c>
      <c r="F388" s="66">
        <v>43217</v>
      </c>
      <c r="G388" s="66" t="str">
        <f t="shared" si="78"/>
        <v>Targeted Dealer</v>
      </c>
      <c r="H388" s="66"/>
      <c r="I388" s="67">
        <v>20</v>
      </c>
      <c r="J388" s="67">
        <f t="shared" ca="1" si="79"/>
        <v>417.41935483870969</v>
      </c>
      <c r="K388" s="96">
        <v>16.100000000000001</v>
      </c>
      <c r="L388" s="68">
        <f t="shared" ca="1" si="80"/>
        <v>-401.31935483870967</v>
      </c>
      <c r="M388" s="68">
        <f t="shared" ca="1" si="81"/>
        <v>3.8570324574961359</v>
      </c>
      <c r="N388" s="99">
        <v>37.25</v>
      </c>
      <c r="O388" s="97" t="str">
        <f t="shared" ca="1" si="82"/>
        <v>Nov</v>
      </c>
      <c r="P388" s="96">
        <v>37.25</v>
      </c>
      <c r="Q388" s="99">
        <f t="shared" si="83"/>
        <v>-21.15</v>
      </c>
      <c r="R388" s="97">
        <f t="shared" ca="1" si="84"/>
        <v>-0.56778523489932886</v>
      </c>
      <c r="S388" s="99" t="str">
        <f t="shared" ca="1" si="85"/>
        <v>DEGROWTH</v>
      </c>
      <c r="T388" s="100">
        <v>14.85</v>
      </c>
      <c r="U388" s="100" t="str">
        <f t="shared" ca="1" si="86"/>
        <v>Dec</v>
      </c>
      <c r="V388" s="96">
        <v>14.85</v>
      </c>
      <c r="W388" s="103">
        <f t="shared" si="87"/>
        <v>1.2500000000000018</v>
      </c>
      <c r="X388" s="102">
        <f t="shared" ca="1" si="88"/>
        <v>8.4175084175084347E-2</v>
      </c>
      <c r="Y388" s="103" t="str">
        <f t="shared" ca="1" si="89"/>
        <v>GROWTH</v>
      </c>
      <c r="Z388" s="24">
        <v>0</v>
      </c>
      <c r="AA388" s="24">
        <f t="shared" si="90"/>
        <v>0</v>
      </c>
      <c r="AB388" s="3">
        <v>1000000249</v>
      </c>
      <c r="AC388" s="3"/>
    </row>
    <row r="389" spans="1:29" ht="14.25" hidden="1" customHeight="1">
      <c r="A389" s="23" t="s">
        <v>133</v>
      </c>
      <c r="B389" s="64" t="s">
        <v>43</v>
      </c>
      <c r="C389" s="64" t="s">
        <v>1166</v>
      </c>
      <c r="D389" s="64">
        <v>1000000238</v>
      </c>
      <c r="E389" s="65" t="s">
        <v>1167</v>
      </c>
      <c r="F389" s="66">
        <v>43315</v>
      </c>
      <c r="G389" s="66" t="str">
        <f t="shared" si="78"/>
        <v>Targeted Dealer</v>
      </c>
      <c r="H389" s="66"/>
      <c r="I389" s="67">
        <v>25</v>
      </c>
      <c r="J389" s="67">
        <f t="shared" ca="1" si="79"/>
        <v>521.77419354838707</v>
      </c>
      <c r="K389" s="96">
        <v>15</v>
      </c>
      <c r="L389" s="68">
        <f t="shared" ca="1" si="80"/>
        <v>-506.77419354838707</v>
      </c>
      <c r="M389" s="68">
        <f t="shared" ca="1" si="81"/>
        <v>2.8748068006182379</v>
      </c>
      <c r="N389" s="99">
        <v>36.5</v>
      </c>
      <c r="O389" s="97" t="str">
        <f t="shared" ca="1" si="82"/>
        <v>Nov</v>
      </c>
      <c r="P389" s="96">
        <v>36.5</v>
      </c>
      <c r="Q389" s="99">
        <f t="shared" si="83"/>
        <v>-21.5</v>
      </c>
      <c r="R389" s="97">
        <f t="shared" ca="1" si="84"/>
        <v>-0.58904109589041098</v>
      </c>
      <c r="S389" s="99" t="str">
        <f t="shared" ca="1" si="85"/>
        <v>DEGROWTH</v>
      </c>
      <c r="T389" s="100">
        <v>1.5</v>
      </c>
      <c r="U389" s="100" t="str">
        <f t="shared" ca="1" si="86"/>
        <v>Dec</v>
      </c>
      <c r="V389" s="96">
        <v>1.5</v>
      </c>
      <c r="W389" s="103">
        <f t="shared" si="87"/>
        <v>13.5</v>
      </c>
      <c r="X389" s="102">
        <f t="shared" ca="1" si="88"/>
        <v>9</v>
      </c>
      <c r="Y389" s="103" t="str">
        <f t="shared" ca="1" si="89"/>
        <v>GROWTH</v>
      </c>
      <c r="Z389" s="24">
        <v>0</v>
      </c>
      <c r="AA389" s="24">
        <f t="shared" si="90"/>
        <v>0</v>
      </c>
      <c r="AB389" s="3">
        <v>1000000238</v>
      </c>
      <c r="AC389" s="3"/>
    </row>
    <row r="390" spans="1:29" ht="14.25" hidden="1" customHeight="1">
      <c r="A390" s="23" t="s">
        <v>133</v>
      </c>
      <c r="B390" s="64" t="s">
        <v>43</v>
      </c>
      <c r="C390" s="64" t="s">
        <v>220</v>
      </c>
      <c r="D390" s="64">
        <v>1000000234</v>
      </c>
      <c r="E390" s="65" t="s">
        <v>221</v>
      </c>
      <c r="F390" s="66">
        <v>43476</v>
      </c>
      <c r="G390" s="66" t="str">
        <f t="shared" si="78"/>
        <v>Targeted Dealer</v>
      </c>
      <c r="H390" s="66"/>
      <c r="I390" s="67">
        <v>60</v>
      </c>
      <c r="J390" s="67">
        <f t="shared" ca="1" si="79"/>
        <v>1252.258064516129</v>
      </c>
      <c r="K390" s="96">
        <v>46</v>
      </c>
      <c r="L390" s="68">
        <f t="shared" ca="1" si="80"/>
        <v>-1206.258064516129</v>
      </c>
      <c r="M390" s="68">
        <f t="shared" ca="1" si="81"/>
        <v>3.6733642452344148</v>
      </c>
      <c r="N390" s="99">
        <v>39</v>
      </c>
      <c r="O390" s="97" t="str">
        <f t="shared" ca="1" si="82"/>
        <v>Nov</v>
      </c>
      <c r="P390" s="96">
        <v>39</v>
      </c>
      <c r="Q390" s="99">
        <f t="shared" si="83"/>
        <v>7</v>
      </c>
      <c r="R390" s="97">
        <f t="shared" ca="1" si="84"/>
        <v>0.17948717948717952</v>
      </c>
      <c r="S390" s="99" t="str">
        <f t="shared" ca="1" si="85"/>
        <v>GROWTH</v>
      </c>
      <c r="T390" s="100">
        <v>53.5</v>
      </c>
      <c r="U390" s="100" t="str">
        <f t="shared" ca="1" si="86"/>
        <v>Dec</v>
      </c>
      <c r="V390" s="96">
        <v>53.5</v>
      </c>
      <c r="W390" s="103">
        <f t="shared" si="87"/>
        <v>-7.5</v>
      </c>
      <c r="X390" s="102">
        <f t="shared" ca="1" si="88"/>
        <v>-0.14018691588785048</v>
      </c>
      <c r="Y390" s="103" t="str">
        <f t="shared" ca="1" si="89"/>
        <v>DEGROWTH</v>
      </c>
      <c r="Z390" s="24">
        <v>0</v>
      </c>
      <c r="AA390" s="24">
        <f t="shared" si="90"/>
        <v>0</v>
      </c>
      <c r="AB390" s="3">
        <v>1000000234</v>
      </c>
      <c r="AC390" s="3"/>
    </row>
    <row r="391" spans="1:29" ht="14.25" hidden="1" customHeight="1">
      <c r="A391" s="23" t="s">
        <v>133</v>
      </c>
      <c r="B391" s="64" t="s">
        <v>43</v>
      </c>
      <c r="C391" s="64" t="s">
        <v>1168</v>
      </c>
      <c r="D391" s="64">
        <v>1000000250</v>
      </c>
      <c r="E391" s="65" t="s">
        <v>1169</v>
      </c>
      <c r="F391" s="66">
        <v>43525</v>
      </c>
      <c r="G391" s="66" t="str">
        <f t="shared" si="78"/>
        <v>Targeted Dealer</v>
      </c>
      <c r="H391" s="66"/>
      <c r="I391" s="67">
        <v>40</v>
      </c>
      <c r="J391" s="67">
        <f t="shared" ca="1" si="79"/>
        <v>834.83870967741939</v>
      </c>
      <c r="K391" s="96">
        <v>33</v>
      </c>
      <c r="L391" s="68">
        <f t="shared" ca="1" si="80"/>
        <v>-801.83870967741939</v>
      </c>
      <c r="M391" s="68">
        <f t="shared" ca="1" si="81"/>
        <v>3.9528593508500767</v>
      </c>
      <c r="N391" s="99">
        <v>32.5</v>
      </c>
      <c r="O391" s="97" t="str">
        <f t="shared" ca="1" si="82"/>
        <v>Nov</v>
      </c>
      <c r="P391" s="96">
        <v>32.5</v>
      </c>
      <c r="Q391" s="99">
        <f t="shared" si="83"/>
        <v>0.5</v>
      </c>
      <c r="R391" s="97">
        <f t="shared" ca="1" si="84"/>
        <v>1.538461538461533E-2</v>
      </c>
      <c r="S391" s="99" t="str">
        <f t="shared" ca="1" si="85"/>
        <v>GROWTH</v>
      </c>
      <c r="T391" s="100">
        <v>39</v>
      </c>
      <c r="U391" s="100" t="str">
        <f t="shared" ca="1" si="86"/>
        <v>Dec</v>
      </c>
      <c r="V391" s="96">
        <v>39</v>
      </c>
      <c r="W391" s="103">
        <f t="shared" si="87"/>
        <v>-6</v>
      </c>
      <c r="X391" s="102">
        <f t="shared" ca="1" si="88"/>
        <v>-0.15384615384615385</v>
      </c>
      <c r="Y391" s="103" t="str">
        <f t="shared" ca="1" si="89"/>
        <v>DEGROWTH</v>
      </c>
      <c r="Z391" s="24">
        <v>0</v>
      </c>
      <c r="AA391" s="24">
        <f t="shared" si="90"/>
        <v>0</v>
      </c>
      <c r="AB391" s="3">
        <v>1000000250</v>
      </c>
      <c r="AC391" s="3"/>
    </row>
    <row r="392" spans="1:29" ht="14.25" hidden="1" customHeight="1">
      <c r="A392" s="23" t="s">
        <v>133</v>
      </c>
      <c r="B392" s="64" t="s">
        <v>43</v>
      </c>
      <c r="C392" s="64" t="s">
        <v>1170</v>
      </c>
      <c r="D392" s="64">
        <v>1000000339</v>
      </c>
      <c r="E392" s="65" t="s">
        <v>1171</v>
      </c>
      <c r="F392" s="66">
        <v>43648</v>
      </c>
      <c r="G392" s="66" t="str">
        <f t="shared" si="78"/>
        <v>Targeted Dealer</v>
      </c>
      <c r="H392" s="66"/>
      <c r="I392" s="67">
        <v>200</v>
      </c>
      <c r="J392" s="67">
        <f t="shared" ca="1" si="79"/>
        <v>4174.1935483870966</v>
      </c>
      <c r="K392" s="96">
        <v>159.5</v>
      </c>
      <c r="L392" s="68">
        <f t="shared" ca="1" si="80"/>
        <v>-4014.6935483870966</v>
      </c>
      <c r="M392" s="68">
        <f t="shared" ca="1" si="81"/>
        <v>3.8210973724884081</v>
      </c>
      <c r="N392" s="99">
        <v>203</v>
      </c>
      <c r="O392" s="97" t="str">
        <f t="shared" ca="1" si="82"/>
        <v>Nov</v>
      </c>
      <c r="P392" s="96">
        <v>203</v>
      </c>
      <c r="Q392" s="99">
        <f t="shared" si="83"/>
        <v>-43.5</v>
      </c>
      <c r="R392" s="97">
        <f t="shared" ca="1" si="84"/>
        <v>-0.2142857142857143</v>
      </c>
      <c r="S392" s="99" t="str">
        <f t="shared" ca="1" si="85"/>
        <v>DEGROWTH</v>
      </c>
      <c r="T392" s="100">
        <v>155</v>
      </c>
      <c r="U392" s="100" t="str">
        <f t="shared" ca="1" si="86"/>
        <v>Dec</v>
      </c>
      <c r="V392" s="96">
        <v>155</v>
      </c>
      <c r="W392" s="103">
        <f t="shared" si="87"/>
        <v>4.5</v>
      </c>
      <c r="X392" s="102">
        <f t="shared" ca="1" si="88"/>
        <v>2.9032258064516148E-2</v>
      </c>
      <c r="Y392" s="103" t="str">
        <f t="shared" ca="1" si="89"/>
        <v>GROWTH</v>
      </c>
      <c r="Z392" s="24">
        <v>0</v>
      </c>
      <c r="AA392" s="24">
        <f t="shared" si="90"/>
        <v>0</v>
      </c>
      <c r="AB392" s="3">
        <v>1000000339</v>
      </c>
      <c r="AC392" s="3"/>
    </row>
    <row r="393" spans="1:29" ht="14.25" hidden="1" customHeight="1">
      <c r="A393" s="23" t="s">
        <v>133</v>
      </c>
      <c r="B393" s="64" t="s">
        <v>43</v>
      </c>
      <c r="C393" s="64" t="s">
        <v>1172</v>
      </c>
      <c r="D393" s="64">
        <v>1000000815</v>
      </c>
      <c r="E393" s="65" t="s">
        <v>1173</v>
      </c>
      <c r="F393" s="66">
        <v>43700</v>
      </c>
      <c r="G393" s="66" t="str">
        <f t="shared" si="78"/>
        <v>Targeted Dealer</v>
      </c>
      <c r="H393" s="66"/>
      <c r="I393" s="67">
        <v>350</v>
      </c>
      <c r="J393" s="67">
        <f t="shared" ca="1" si="79"/>
        <v>7304.8387096774195</v>
      </c>
      <c r="K393" s="96">
        <v>423</v>
      </c>
      <c r="L393" s="68">
        <f t="shared" ca="1" si="80"/>
        <v>-6881.8387096774195</v>
      </c>
      <c r="M393" s="68">
        <f t="shared" ca="1" si="81"/>
        <v>5.7906822698167364</v>
      </c>
      <c r="N393" s="99">
        <v>320.14999999999998</v>
      </c>
      <c r="O393" s="97" t="str">
        <f t="shared" ca="1" si="82"/>
        <v>Nov</v>
      </c>
      <c r="P393" s="96">
        <v>320.14999999999998</v>
      </c>
      <c r="Q393" s="99">
        <f t="shared" si="83"/>
        <v>102.85000000000002</v>
      </c>
      <c r="R393" s="97">
        <f t="shared" ca="1" si="84"/>
        <v>0.32125566140871475</v>
      </c>
      <c r="S393" s="99" t="str">
        <f t="shared" ca="1" si="85"/>
        <v>GROWTH</v>
      </c>
      <c r="T393" s="100">
        <v>291.95</v>
      </c>
      <c r="U393" s="100" t="str">
        <f t="shared" ca="1" si="86"/>
        <v>Dec</v>
      </c>
      <c r="V393" s="96">
        <v>291.95</v>
      </c>
      <c r="W393" s="103">
        <f t="shared" si="87"/>
        <v>131.05000000000001</v>
      </c>
      <c r="X393" s="102">
        <f t="shared" ca="1" si="88"/>
        <v>0.448878232574071</v>
      </c>
      <c r="Y393" s="103" t="str">
        <f t="shared" ca="1" si="89"/>
        <v>GROWTH</v>
      </c>
      <c r="Z393" s="24">
        <v>0</v>
      </c>
      <c r="AA393" s="24">
        <f t="shared" si="90"/>
        <v>0</v>
      </c>
      <c r="AB393" s="3">
        <v>1000000815</v>
      </c>
      <c r="AC393" s="3"/>
    </row>
    <row r="394" spans="1:29" ht="14.25" customHeight="1">
      <c r="A394" s="23" t="s">
        <v>133</v>
      </c>
      <c r="B394" s="64" t="s">
        <v>43</v>
      </c>
      <c r="C394" s="64" t="s">
        <v>4399</v>
      </c>
      <c r="D394" s="64">
        <v>1000000344</v>
      </c>
      <c r="E394" s="65" t="s">
        <v>4400</v>
      </c>
      <c r="F394" s="66">
        <v>43742</v>
      </c>
      <c r="G394" s="66" t="str">
        <f t="shared" si="78"/>
        <v>Targeted Dealer</v>
      </c>
      <c r="H394" s="66"/>
      <c r="I394" s="67">
        <v>30</v>
      </c>
      <c r="J394" s="67">
        <f t="shared" ca="1" si="79"/>
        <v>626.12903225806451</v>
      </c>
      <c r="K394" s="96">
        <v>0</v>
      </c>
      <c r="L394" s="68">
        <f t="shared" ca="1" si="80"/>
        <v>-626.12903225806451</v>
      </c>
      <c r="M394" s="68">
        <f t="shared" ca="1" si="81"/>
        <v>0</v>
      </c>
      <c r="N394" s="99">
        <v>0</v>
      </c>
      <c r="O394" s="97" t="str">
        <f t="shared" ca="1" si="82"/>
        <v>Nov</v>
      </c>
      <c r="P394" s="96">
        <v>0</v>
      </c>
      <c r="Q394" s="99">
        <f t="shared" si="83"/>
        <v>0</v>
      </c>
      <c r="R394" s="97">
        <f t="shared" ca="1" si="84"/>
        <v>0</v>
      </c>
      <c r="S394" s="99" t="b">
        <f t="shared" si="85"/>
        <v>0</v>
      </c>
      <c r="T394" s="100">
        <v>0</v>
      </c>
      <c r="U394" s="100" t="str">
        <f t="shared" ca="1" si="86"/>
        <v>Dec</v>
      </c>
      <c r="V394" s="96">
        <v>0</v>
      </c>
      <c r="W394" s="103">
        <f t="shared" si="87"/>
        <v>0</v>
      </c>
      <c r="X394" s="102">
        <f t="shared" ca="1" si="88"/>
        <v>0</v>
      </c>
      <c r="Y394" s="103" t="b">
        <f t="shared" si="89"/>
        <v>0</v>
      </c>
      <c r="Z394" s="24">
        <v>1</v>
      </c>
      <c r="AA394" s="24">
        <f t="shared" si="90"/>
        <v>0</v>
      </c>
      <c r="AB394" s="3" t="e">
        <f>#N/A</f>
        <v>#N/A</v>
      </c>
      <c r="AC394" s="3"/>
    </row>
    <row r="395" spans="1:29" ht="14.25" hidden="1" customHeight="1">
      <c r="A395" s="23" t="s">
        <v>133</v>
      </c>
      <c r="B395" s="64" t="s">
        <v>43</v>
      </c>
      <c r="C395" s="64" t="s">
        <v>1174</v>
      </c>
      <c r="D395" s="64">
        <v>1000000340</v>
      </c>
      <c r="E395" s="65" t="s">
        <v>1175</v>
      </c>
      <c r="F395" s="66">
        <v>44006</v>
      </c>
      <c r="G395" s="66" t="str">
        <f t="shared" si="78"/>
        <v>Targeted Dealer</v>
      </c>
      <c r="H395" s="66"/>
      <c r="I395" s="67">
        <v>130</v>
      </c>
      <c r="J395" s="67">
        <f t="shared" ca="1" si="79"/>
        <v>2713.2258064516127</v>
      </c>
      <c r="K395" s="96">
        <v>174</v>
      </c>
      <c r="L395" s="68">
        <f t="shared" ca="1" si="80"/>
        <v>-2539.2258064516127</v>
      </c>
      <c r="M395" s="68">
        <f t="shared" ca="1" si="81"/>
        <v>6.4130305552253013</v>
      </c>
      <c r="N395" s="99">
        <v>152</v>
      </c>
      <c r="O395" s="97" t="str">
        <f t="shared" ca="1" si="82"/>
        <v>Nov</v>
      </c>
      <c r="P395" s="96">
        <v>152</v>
      </c>
      <c r="Q395" s="99">
        <f t="shared" si="83"/>
        <v>22</v>
      </c>
      <c r="R395" s="97">
        <f t="shared" ca="1" si="84"/>
        <v>0.14473684210526305</v>
      </c>
      <c r="S395" s="99" t="str">
        <f t="shared" ca="1" si="85"/>
        <v>GROWTH</v>
      </c>
      <c r="T395" s="100">
        <v>122</v>
      </c>
      <c r="U395" s="100" t="str">
        <f t="shared" ca="1" si="86"/>
        <v>Dec</v>
      </c>
      <c r="V395" s="96">
        <v>122</v>
      </c>
      <c r="W395" s="103">
        <f t="shared" si="87"/>
        <v>52</v>
      </c>
      <c r="X395" s="102">
        <f t="shared" ca="1" si="88"/>
        <v>0.42622950819672134</v>
      </c>
      <c r="Y395" s="103" t="str">
        <f t="shared" ca="1" si="89"/>
        <v>GROWTH</v>
      </c>
      <c r="Z395" s="24">
        <v>0</v>
      </c>
      <c r="AA395" s="24">
        <f t="shared" si="90"/>
        <v>0</v>
      </c>
      <c r="AB395" s="3">
        <v>1000000340</v>
      </c>
      <c r="AC395" s="3"/>
    </row>
    <row r="396" spans="1:29" ht="14.25" hidden="1" customHeight="1">
      <c r="A396" s="23" t="s">
        <v>133</v>
      </c>
      <c r="B396" s="64" t="s">
        <v>43</v>
      </c>
      <c r="C396" s="64" t="s">
        <v>1176</v>
      </c>
      <c r="D396" s="64">
        <v>1000000817</v>
      </c>
      <c r="E396" s="65" t="s">
        <v>1177</v>
      </c>
      <c r="F396" s="66">
        <v>44134</v>
      </c>
      <c r="G396" s="66" t="str">
        <f t="shared" si="78"/>
        <v>Targeted Dealer</v>
      </c>
      <c r="H396" s="66"/>
      <c r="I396" s="67">
        <v>50</v>
      </c>
      <c r="J396" s="67">
        <f t="shared" ca="1" si="79"/>
        <v>1043.5483870967741</v>
      </c>
      <c r="K396" s="96">
        <v>27.5</v>
      </c>
      <c r="L396" s="68">
        <f t="shared" ca="1" si="80"/>
        <v>-1016.0483870967741</v>
      </c>
      <c r="M396" s="68">
        <f t="shared" ca="1" si="81"/>
        <v>2.635239567233385</v>
      </c>
      <c r="N396" s="99">
        <v>60.5</v>
      </c>
      <c r="O396" s="97" t="str">
        <f t="shared" ca="1" si="82"/>
        <v>Nov</v>
      </c>
      <c r="P396" s="96">
        <v>60.5</v>
      </c>
      <c r="Q396" s="99">
        <f t="shared" si="83"/>
        <v>-33</v>
      </c>
      <c r="R396" s="97">
        <f t="shared" ca="1" si="84"/>
        <v>-0.54545454545454541</v>
      </c>
      <c r="S396" s="99" t="str">
        <f t="shared" ca="1" si="85"/>
        <v>DEGROWTH</v>
      </c>
      <c r="T396" s="100">
        <v>21.5</v>
      </c>
      <c r="U396" s="100" t="str">
        <f t="shared" ca="1" si="86"/>
        <v>Dec</v>
      </c>
      <c r="V396" s="96">
        <v>21.5</v>
      </c>
      <c r="W396" s="103">
        <f t="shared" si="87"/>
        <v>6</v>
      </c>
      <c r="X396" s="102">
        <f t="shared" ca="1" si="88"/>
        <v>0.27906976744186052</v>
      </c>
      <c r="Y396" s="103" t="str">
        <f t="shared" ca="1" si="89"/>
        <v>GROWTH</v>
      </c>
      <c r="Z396" s="24">
        <v>0</v>
      </c>
      <c r="AA396" s="24">
        <f t="shared" si="90"/>
        <v>0</v>
      </c>
      <c r="AB396" s="3">
        <v>1000000817</v>
      </c>
      <c r="AC396" s="3"/>
    </row>
    <row r="397" spans="1:29" ht="14.25" hidden="1" customHeight="1">
      <c r="A397" s="23" t="s">
        <v>133</v>
      </c>
      <c r="B397" s="64" t="s">
        <v>43</v>
      </c>
      <c r="C397" s="64" t="s">
        <v>1178</v>
      </c>
      <c r="D397" s="64">
        <v>1000000818</v>
      </c>
      <c r="E397" s="65" t="s">
        <v>1179</v>
      </c>
      <c r="F397" s="66">
        <v>44139</v>
      </c>
      <c r="G397" s="66" t="str">
        <f t="shared" si="78"/>
        <v>Targeted Dealer</v>
      </c>
      <c r="H397" s="66"/>
      <c r="I397" s="67">
        <v>60</v>
      </c>
      <c r="J397" s="67">
        <f t="shared" ca="1" si="79"/>
        <v>1252.258064516129</v>
      </c>
      <c r="K397" s="96">
        <v>55</v>
      </c>
      <c r="L397" s="68">
        <f t="shared" ca="1" si="80"/>
        <v>-1197.258064516129</v>
      </c>
      <c r="M397" s="68">
        <f t="shared" ca="1" si="81"/>
        <v>4.3920659453889748</v>
      </c>
      <c r="N397" s="99">
        <v>15</v>
      </c>
      <c r="O397" s="97" t="str">
        <f t="shared" ca="1" si="82"/>
        <v>Nov</v>
      </c>
      <c r="P397" s="96">
        <v>15</v>
      </c>
      <c r="Q397" s="99">
        <f t="shared" si="83"/>
        <v>40</v>
      </c>
      <c r="R397" s="97">
        <f t="shared" ca="1" si="84"/>
        <v>2.6666666666666665</v>
      </c>
      <c r="S397" s="99" t="str">
        <f t="shared" ca="1" si="85"/>
        <v>GROWTH</v>
      </c>
      <c r="T397" s="100">
        <v>55.75</v>
      </c>
      <c r="U397" s="100" t="str">
        <f t="shared" ca="1" si="86"/>
        <v>Dec</v>
      </c>
      <c r="V397" s="96">
        <v>55.75</v>
      </c>
      <c r="W397" s="103">
        <f t="shared" si="87"/>
        <v>-0.75</v>
      </c>
      <c r="X397" s="102">
        <f t="shared" ca="1" si="88"/>
        <v>-1.3452914798206317E-2</v>
      </c>
      <c r="Y397" s="103" t="str">
        <f t="shared" ca="1" si="89"/>
        <v>DEGROWTH</v>
      </c>
      <c r="Z397" s="24">
        <v>0</v>
      </c>
      <c r="AA397" s="24">
        <f t="shared" si="90"/>
        <v>0</v>
      </c>
      <c r="AB397" s="3">
        <v>1000000818</v>
      </c>
      <c r="AC397" s="3"/>
    </row>
    <row r="398" spans="1:29" ht="14.25" hidden="1" customHeight="1">
      <c r="A398" s="23" t="s">
        <v>133</v>
      </c>
      <c r="B398" s="64" t="s">
        <v>43</v>
      </c>
      <c r="C398" s="64" t="s">
        <v>1180</v>
      </c>
      <c r="D398" s="64">
        <v>1000000812</v>
      </c>
      <c r="E398" s="65" t="s">
        <v>1181</v>
      </c>
      <c r="F398" s="66">
        <v>44291</v>
      </c>
      <c r="G398" s="66" t="str">
        <f t="shared" si="78"/>
        <v>Targeted Dealer</v>
      </c>
      <c r="H398" s="66"/>
      <c r="I398" s="67">
        <v>1350</v>
      </c>
      <c r="J398" s="67">
        <f t="shared" ca="1" si="79"/>
        <v>28175.806451612902</v>
      </c>
      <c r="K398" s="96">
        <v>1572.4</v>
      </c>
      <c r="L398" s="68">
        <f t="shared" ca="1" si="80"/>
        <v>-26603.4064516129</v>
      </c>
      <c r="M398" s="68">
        <f t="shared" ca="1" si="81"/>
        <v>5.5806743373976762</v>
      </c>
      <c r="N398" s="99">
        <v>1239.05</v>
      </c>
      <c r="O398" s="97" t="str">
        <f t="shared" ca="1" si="82"/>
        <v>Nov</v>
      </c>
      <c r="P398" s="96">
        <v>1239.05</v>
      </c>
      <c r="Q398" s="99">
        <f t="shared" si="83"/>
        <v>333.35000000000014</v>
      </c>
      <c r="R398" s="97">
        <f t="shared" ca="1" si="84"/>
        <v>0.26903676203543059</v>
      </c>
      <c r="S398" s="99" t="str">
        <f t="shared" ca="1" si="85"/>
        <v>GROWTH</v>
      </c>
      <c r="T398" s="100">
        <v>1191</v>
      </c>
      <c r="U398" s="100" t="str">
        <f t="shared" ca="1" si="86"/>
        <v>Dec</v>
      </c>
      <c r="V398" s="96">
        <v>1191</v>
      </c>
      <c r="W398" s="103">
        <f t="shared" si="87"/>
        <v>381.40000000000009</v>
      </c>
      <c r="X398" s="102">
        <f t="shared" ca="1" si="88"/>
        <v>0.3202350965575147</v>
      </c>
      <c r="Y398" s="103" t="str">
        <f t="shared" ca="1" si="89"/>
        <v>GROWTH</v>
      </c>
      <c r="Z398" s="24">
        <v>0</v>
      </c>
      <c r="AA398" s="24">
        <f t="shared" si="90"/>
        <v>0</v>
      </c>
      <c r="AB398" s="3">
        <v>1000000812</v>
      </c>
      <c r="AC398" s="3"/>
    </row>
    <row r="399" spans="1:29" ht="14.25" hidden="1" customHeight="1">
      <c r="A399" s="23" t="s">
        <v>133</v>
      </c>
      <c r="B399" s="64" t="s">
        <v>43</v>
      </c>
      <c r="C399" s="64" t="s">
        <v>1182</v>
      </c>
      <c r="D399" s="64">
        <v>1000000819</v>
      </c>
      <c r="E399" s="65" t="s">
        <v>1183</v>
      </c>
      <c r="F399" s="66">
        <v>44321</v>
      </c>
      <c r="G399" s="66" t="str">
        <f t="shared" si="78"/>
        <v>Targeted Dealer</v>
      </c>
      <c r="H399" s="66"/>
      <c r="I399" s="67">
        <v>60</v>
      </c>
      <c r="J399" s="67">
        <f t="shared" ca="1" si="79"/>
        <v>1252.258064516129</v>
      </c>
      <c r="K399" s="96">
        <v>95</v>
      </c>
      <c r="L399" s="68">
        <f t="shared" ca="1" si="80"/>
        <v>-1157.258064516129</v>
      </c>
      <c r="M399" s="68">
        <f t="shared" ca="1" si="81"/>
        <v>7.5862957238536834</v>
      </c>
      <c r="N399" s="99">
        <v>120</v>
      </c>
      <c r="O399" s="97" t="str">
        <f t="shared" ca="1" si="82"/>
        <v>Nov</v>
      </c>
      <c r="P399" s="96">
        <v>120</v>
      </c>
      <c r="Q399" s="99">
        <f t="shared" si="83"/>
        <v>-25</v>
      </c>
      <c r="R399" s="97">
        <f t="shared" ca="1" si="84"/>
        <v>-0.20833333333333337</v>
      </c>
      <c r="S399" s="99" t="str">
        <f t="shared" ca="1" si="85"/>
        <v>DEGROWTH</v>
      </c>
      <c r="T399" s="100">
        <v>35</v>
      </c>
      <c r="U399" s="100" t="str">
        <f t="shared" ca="1" si="86"/>
        <v>Dec</v>
      </c>
      <c r="V399" s="96">
        <v>35</v>
      </c>
      <c r="W399" s="103">
        <f t="shared" si="87"/>
        <v>60</v>
      </c>
      <c r="X399" s="102">
        <f t="shared" ca="1" si="88"/>
        <v>1.7142857142857144</v>
      </c>
      <c r="Y399" s="103" t="str">
        <f t="shared" ca="1" si="89"/>
        <v>GROWTH</v>
      </c>
      <c r="Z399" s="24">
        <v>0</v>
      </c>
      <c r="AA399" s="24">
        <f t="shared" si="90"/>
        <v>0</v>
      </c>
      <c r="AB399" s="3">
        <v>1000000819</v>
      </c>
      <c r="AC399" s="3"/>
    </row>
    <row r="400" spans="1:29" ht="14.25" hidden="1" customHeight="1">
      <c r="A400" s="23" t="s">
        <v>133</v>
      </c>
      <c r="B400" s="64" t="s">
        <v>43</v>
      </c>
      <c r="C400" s="64" t="s">
        <v>222</v>
      </c>
      <c r="D400" s="64">
        <v>1000000252</v>
      </c>
      <c r="E400" s="65" t="s">
        <v>223</v>
      </c>
      <c r="F400" s="66">
        <v>44398</v>
      </c>
      <c r="G400" s="66" t="str">
        <f t="shared" si="78"/>
        <v>Targeted Dealer</v>
      </c>
      <c r="H400" s="66"/>
      <c r="I400" s="67">
        <v>40</v>
      </c>
      <c r="J400" s="67">
        <f t="shared" ca="1" si="79"/>
        <v>834.83870967741939</v>
      </c>
      <c r="K400" s="96">
        <v>22</v>
      </c>
      <c r="L400" s="68">
        <f t="shared" ca="1" si="80"/>
        <v>-812.83870967741939</v>
      </c>
      <c r="M400" s="68">
        <f t="shared" ca="1" si="81"/>
        <v>2.6352395672333846</v>
      </c>
      <c r="N400" s="99">
        <v>20</v>
      </c>
      <c r="O400" s="97" t="str">
        <f t="shared" ca="1" si="82"/>
        <v>Nov</v>
      </c>
      <c r="P400" s="96">
        <v>20</v>
      </c>
      <c r="Q400" s="99">
        <f t="shared" si="83"/>
        <v>2</v>
      </c>
      <c r="R400" s="97">
        <f t="shared" ca="1" si="84"/>
        <v>0.10000000000000009</v>
      </c>
      <c r="S400" s="99" t="str">
        <f t="shared" ca="1" si="85"/>
        <v>GROWTH</v>
      </c>
      <c r="T400" s="100">
        <v>100</v>
      </c>
      <c r="U400" s="100" t="str">
        <f t="shared" ca="1" si="86"/>
        <v>Dec</v>
      </c>
      <c r="V400" s="96">
        <v>100</v>
      </c>
      <c r="W400" s="103">
        <f t="shared" si="87"/>
        <v>-78</v>
      </c>
      <c r="X400" s="102">
        <f t="shared" ca="1" si="88"/>
        <v>-0.78</v>
      </c>
      <c r="Y400" s="103" t="str">
        <f t="shared" ca="1" si="89"/>
        <v>DEGROWTH</v>
      </c>
      <c r="Z400" s="24">
        <v>0</v>
      </c>
      <c r="AA400" s="24">
        <f t="shared" si="90"/>
        <v>0</v>
      </c>
      <c r="AB400" s="3">
        <v>1000000252</v>
      </c>
      <c r="AC400" s="3"/>
    </row>
    <row r="401" spans="1:29" ht="14.25" hidden="1" customHeight="1">
      <c r="A401" s="23" t="s">
        <v>133</v>
      </c>
      <c r="B401" s="64" t="s">
        <v>43</v>
      </c>
      <c r="C401" s="64" t="s">
        <v>3989</v>
      </c>
      <c r="D401" s="64">
        <v>1000003030</v>
      </c>
      <c r="E401" s="64" t="s">
        <v>1501</v>
      </c>
      <c r="F401" s="66">
        <v>44846</v>
      </c>
      <c r="G401" s="66" t="str">
        <f t="shared" si="78"/>
        <v>Targeted Dealer</v>
      </c>
      <c r="H401" s="66"/>
      <c r="I401" s="67">
        <v>40</v>
      </c>
      <c r="J401" s="67">
        <f t="shared" ca="1" si="79"/>
        <v>834.83870967741939</v>
      </c>
      <c r="K401" s="96">
        <v>0</v>
      </c>
      <c r="L401" s="68">
        <f t="shared" ca="1" si="80"/>
        <v>-834.83870967741939</v>
      </c>
      <c r="M401" s="68">
        <f t="shared" ca="1" si="81"/>
        <v>0</v>
      </c>
      <c r="N401" s="99">
        <v>0</v>
      </c>
      <c r="O401" s="97" t="str">
        <f t="shared" ca="1" si="82"/>
        <v>Nov</v>
      </c>
      <c r="P401" s="96">
        <v>0</v>
      </c>
      <c r="Q401" s="99">
        <f t="shared" si="83"/>
        <v>0</v>
      </c>
      <c r="R401" s="97">
        <f t="shared" ca="1" si="84"/>
        <v>0</v>
      </c>
      <c r="S401" s="99" t="b">
        <f t="shared" si="85"/>
        <v>0</v>
      </c>
      <c r="T401" s="100">
        <v>40</v>
      </c>
      <c r="U401" s="100" t="str">
        <f t="shared" ca="1" si="86"/>
        <v>Dec</v>
      </c>
      <c r="V401" s="96">
        <v>40</v>
      </c>
      <c r="W401" s="103">
        <f t="shared" si="87"/>
        <v>-40</v>
      </c>
      <c r="X401" s="102">
        <f t="shared" ca="1" si="88"/>
        <v>-1</v>
      </c>
      <c r="Y401" s="103" t="str">
        <f t="shared" ca="1" si="89"/>
        <v>DEGROWTH</v>
      </c>
      <c r="Z401" s="24">
        <v>1</v>
      </c>
      <c r="AA401" s="24">
        <f t="shared" si="90"/>
        <v>0</v>
      </c>
      <c r="AB401" s="3">
        <v>1000003030</v>
      </c>
      <c r="AC401" s="3"/>
    </row>
    <row r="402" spans="1:29" ht="14.25" hidden="1" customHeight="1">
      <c r="A402" s="23" t="s">
        <v>133</v>
      </c>
      <c r="B402" s="64" t="s">
        <v>43</v>
      </c>
      <c r="C402" s="64" t="s">
        <v>224</v>
      </c>
      <c r="D402" s="64">
        <v>1000003134</v>
      </c>
      <c r="E402" s="64" t="s">
        <v>225</v>
      </c>
      <c r="F402" s="66">
        <v>44911</v>
      </c>
      <c r="G402" s="66" t="str">
        <f t="shared" si="78"/>
        <v>Targeted Dealer</v>
      </c>
      <c r="H402" s="66"/>
      <c r="I402" s="67">
        <v>120</v>
      </c>
      <c r="J402" s="67">
        <f t="shared" ca="1" si="79"/>
        <v>2504.516129032258</v>
      </c>
      <c r="K402" s="96">
        <v>134.5</v>
      </c>
      <c r="L402" s="68">
        <f t="shared" ca="1" si="80"/>
        <v>-2370.016129032258</v>
      </c>
      <c r="M402" s="68">
        <f t="shared" ca="1" si="81"/>
        <v>5.3702988150437916</v>
      </c>
      <c r="N402" s="99">
        <v>125</v>
      </c>
      <c r="O402" s="97" t="str">
        <f t="shared" ca="1" si="82"/>
        <v>Nov</v>
      </c>
      <c r="P402" s="96">
        <v>125</v>
      </c>
      <c r="Q402" s="99">
        <f t="shared" si="83"/>
        <v>9.5</v>
      </c>
      <c r="R402" s="97">
        <f t="shared" ca="1" si="84"/>
        <v>7.6000000000000068E-2</v>
      </c>
      <c r="S402" s="99" t="str">
        <f t="shared" ca="1" si="85"/>
        <v>GROWTH</v>
      </c>
      <c r="T402" s="100">
        <v>97</v>
      </c>
      <c r="U402" s="100" t="str">
        <f t="shared" ca="1" si="86"/>
        <v>Dec</v>
      </c>
      <c r="V402" s="96">
        <v>97</v>
      </c>
      <c r="W402" s="103">
        <f t="shared" si="87"/>
        <v>37.5</v>
      </c>
      <c r="X402" s="102">
        <f t="shared" ca="1" si="88"/>
        <v>0.38659793814432986</v>
      </c>
      <c r="Y402" s="103" t="str">
        <f t="shared" ca="1" si="89"/>
        <v>GROWTH</v>
      </c>
      <c r="Z402" s="24">
        <v>0</v>
      </c>
      <c r="AA402" s="24">
        <f t="shared" si="90"/>
        <v>0</v>
      </c>
      <c r="AB402" s="3">
        <v>1000003134</v>
      </c>
      <c r="AC402" s="3"/>
    </row>
    <row r="403" spans="1:29" ht="14.25" hidden="1" customHeight="1">
      <c r="A403" s="23" t="s">
        <v>133</v>
      </c>
      <c r="B403" s="64" t="s">
        <v>43</v>
      </c>
      <c r="C403" s="64" t="s">
        <v>3600</v>
      </c>
      <c r="D403" s="64">
        <v>1000003197</v>
      </c>
      <c r="E403" s="64" t="s">
        <v>3601</v>
      </c>
      <c r="F403" s="66">
        <v>44925</v>
      </c>
      <c r="G403" s="66" t="str">
        <f t="shared" si="78"/>
        <v>Targeted Dealer</v>
      </c>
      <c r="H403" s="66"/>
      <c r="I403" s="67">
        <v>60</v>
      </c>
      <c r="J403" s="67">
        <f t="shared" ca="1" si="79"/>
        <v>1252.258064516129</v>
      </c>
      <c r="K403" s="96">
        <v>39.5</v>
      </c>
      <c r="L403" s="68">
        <f t="shared" ca="1" si="80"/>
        <v>-1212.758064516129</v>
      </c>
      <c r="M403" s="68">
        <f t="shared" ca="1" si="81"/>
        <v>3.1543019062338997</v>
      </c>
      <c r="N403" s="99">
        <v>75</v>
      </c>
      <c r="O403" s="97" t="str">
        <f t="shared" ca="1" si="82"/>
        <v>Nov</v>
      </c>
      <c r="P403" s="96">
        <v>75</v>
      </c>
      <c r="Q403" s="99">
        <f t="shared" si="83"/>
        <v>-35.5</v>
      </c>
      <c r="R403" s="97">
        <f t="shared" ca="1" si="84"/>
        <v>-0.47333333333333338</v>
      </c>
      <c r="S403" s="99" t="str">
        <f t="shared" ca="1" si="85"/>
        <v>DEGROWTH</v>
      </c>
      <c r="T403" s="100">
        <v>60</v>
      </c>
      <c r="U403" s="100" t="str">
        <f t="shared" ca="1" si="86"/>
        <v>Dec</v>
      </c>
      <c r="V403" s="96">
        <v>60</v>
      </c>
      <c r="W403" s="103">
        <f t="shared" si="87"/>
        <v>-20.5</v>
      </c>
      <c r="X403" s="102">
        <f t="shared" ca="1" si="88"/>
        <v>-0.34166666666666667</v>
      </c>
      <c r="Y403" s="103" t="str">
        <f t="shared" ca="1" si="89"/>
        <v>DEGROWTH</v>
      </c>
      <c r="Z403" s="24">
        <v>0</v>
      </c>
      <c r="AA403" s="24">
        <f t="shared" si="90"/>
        <v>0</v>
      </c>
      <c r="AB403" s="3">
        <v>1000003197</v>
      </c>
      <c r="AC403" s="3"/>
    </row>
    <row r="404" spans="1:29" ht="14.25" hidden="1" customHeight="1">
      <c r="A404" s="23" t="s">
        <v>133</v>
      </c>
      <c r="B404" s="64" t="s">
        <v>43</v>
      </c>
      <c r="C404" s="64" t="s">
        <v>4401</v>
      </c>
      <c r="D404" s="64">
        <v>1000003276</v>
      </c>
      <c r="E404" s="64" t="s">
        <v>4402</v>
      </c>
      <c r="F404" s="66">
        <v>44951</v>
      </c>
      <c r="G404" s="66" t="str">
        <f t="shared" si="78"/>
        <v>Targeted Dealer</v>
      </c>
      <c r="H404" s="66"/>
      <c r="I404" s="67">
        <v>60</v>
      </c>
      <c r="J404" s="67">
        <f t="shared" ca="1" si="79"/>
        <v>1252.258064516129</v>
      </c>
      <c r="K404" s="96">
        <v>42</v>
      </c>
      <c r="L404" s="68">
        <f t="shared" ca="1" si="80"/>
        <v>-1210.258064516129</v>
      </c>
      <c r="M404" s="68">
        <f t="shared" ca="1" si="81"/>
        <v>3.3539412673879441</v>
      </c>
      <c r="N404" s="99">
        <v>102.5</v>
      </c>
      <c r="O404" s="97" t="str">
        <f t="shared" ca="1" si="82"/>
        <v>Nov</v>
      </c>
      <c r="P404" s="96">
        <v>102.5</v>
      </c>
      <c r="Q404" s="99">
        <f t="shared" si="83"/>
        <v>-60.5</v>
      </c>
      <c r="R404" s="97">
        <f t="shared" ca="1" si="84"/>
        <v>-0.59024390243902447</v>
      </c>
      <c r="S404" s="99" t="str">
        <f t="shared" ca="1" si="85"/>
        <v>DEGROWTH</v>
      </c>
      <c r="T404" s="100">
        <v>50</v>
      </c>
      <c r="U404" s="100" t="str">
        <f t="shared" ca="1" si="86"/>
        <v>Dec</v>
      </c>
      <c r="V404" s="96">
        <v>50</v>
      </c>
      <c r="W404" s="103">
        <f t="shared" si="87"/>
        <v>-8</v>
      </c>
      <c r="X404" s="102">
        <f t="shared" ca="1" si="88"/>
        <v>-0.16000000000000003</v>
      </c>
      <c r="Y404" s="103" t="str">
        <f t="shared" ca="1" si="89"/>
        <v>DEGROWTH</v>
      </c>
      <c r="Z404" s="24">
        <v>0</v>
      </c>
      <c r="AA404" s="24">
        <f t="shared" si="90"/>
        <v>0</v>
      </c>
      <c r="AB404" s="3">
        <v>1000003276</v>
      </c>
      <c r="AC404" s="3"/>
    </row>
    <row r="405" spans="1:29" ht="14.25" hidden="1" customHeight="1">
      <c r="A405" s="23" t="s">
        <v>133</v>
      </c>
      <c r="B405" s="64" t="s">
        <v>43</v>
      </c>
      <c r="C405" s="64" t="s">
        <v>226</v>
      </c>
      <c r="D405" s="64">
        <v>1000003308</v>
      </c>
      <c r="E405" s="64" t="s">
        <v>227</v>
      </c>
      <c r="F405" s="66">
        <v>44957</v>
      </c>
      <c r="G405" s="66" t="str">
        <f t="shared" si="78"/>
        <v>Targeted Dealer</v>
      </c>
      <c r="H405" s="66"/>
      <c r="I405" s="67">
        <v>40</v>
      </c>
      <c r="J405" s="67">
        <f t="shared" ca="1" si="79"/>
        <v>834.83870967741939</v>
      </c>
      <c r="K405" s="96">
        <v>51.1</v>
      </c>
      <c r="L405" s="68">
        <f t="shared" ca="1" si="80"/>
        <v>-783.73870967741937</v>
      </c>
      <c r="M405" s="68">
        <f t="shared" ca="1" si="81"/>
        <v>6.1209428129829977</v>
      </c>
      <c r="N405" s="99">
        <v>19</v>
      </c>
      <c r="O405" s="97" t="str">
        <f t="shared" ca="1" si="82"/>
        <v>Nov</v>
      </c>
      <c r="P405" s="96">
        <v>19</v>
      </c>
      <c r="Q405" s="99">
        <f t="shared" si="83"/>
        <v>32.1</v>
      </c>
      <c r="R405" s="97">
        <f t="shared" ca="1" si="84"/>
        <v>1.6894736842105265</v>
      </c>
      <c r="S405" s="99" t="str">
        <f t="shared" ca="1" si="85"/>
        <v>GROWTH</v>
      </c>
      <c r="T405" s="100">
        <v>39.950000000000003</v>
      </c>
      <c r="U405" s="100" t="str">
        <f t="shared" ca="1" si="86"/>
        <v>Dec</v>
      </c>
      <c r="V405" s="96">
        <v>39.950000000000003</v>
      </c>
      <c r="W405" s="103">
        <f t="shared" si="87"/>
        <v>11.149999999999999</v>
      </c>
      <c r="X405" s="102">
        <f t="shared" ca="1" si="88"/>
        <v>0.27909887359198993</v>
      </c>
      <c r="Y405" s="103" t="str">
        <f t="shared" ca="1" si="89"/>
        <v>GROWTH</v>
      </c>
      <c r="Z405" s="24">
        <v>0</v>
      </c>
      <c r="AA405" s="24">
        <f t="shared" si="90"/>
        <v>0</v>
      </c>
      <c r="AB405" s="3">
        <v>1000003308</v>
      </c>
      <c r="AC405" s="3"/>
    </row>
    <row r="406" spans="1:29" ht="14.25" customHeight="1">
      <c r="A406" s="23" t="s">
        <v>133</v>
      </c>
      <c r="B406" s="64" t="s">
        <v>43</v>
      </c>
      <c r="C406" s="64" t="s">
        <v>3268</v>
      </c>
      <c r="D406" s="64">
        <v>1000003412</v>
      </c>
      <c r="E406" s="64" t="s">
        <v>3269</v>
      </c>
      <c r="F406" s="66">
        <v>44988</v>
      </c>
      <c r="G406" s="66" t="str">
        <f t="shared" si="78"/>
        <v>Targeted Dealer</v>
      </c>
      <c r="H406" s="66"/>
      <c r="I406" s="67">
        <v>40</v>
      </c>
      <c r="J406" s="67">
        <f t="shared" ca="1" si="79"/>
        <v>834.83870967741939</v>
      </c>
      <c r="K406" s="96">
        <v>0</v>
      </c>
      <c r="L406" s="68">
        <f t="shared" ca="1" si="80"/>
        <v>-834.83870967741939</v>
      </c>
      <c r="M406" s="68">
        <f t="shared" ca="1" si="81"/>
        <v>0</v>
      </c>
      <c r="N406" s="99">
        <v>0</v>
      </c>
      <c r="O406" s="97" t="str">
        <f t="shared" ca="1" si="82"/>
        <v>Nov</v>
      </c>
      <c r="P406" s="96">
        <v>0</v>
      </c>
      <c r="Q406" s="99">
        <f t="shared" si="83"/>
        <v>0</v>
      </c>
      <c r="R406" s="97">
        <f t="shared" ca="1" si="84"/>
        <v>0</v>
      </c>
      <c r="S406" s="99" t="b">
        <f t="shared" si="85"/>
        <v>0</v>
      </c>
      <c r="T406" s="100">
        <v>20</v>
      </c>
      <c r="U406" s="100" t="str">
        <f t="shared" ca="1" si="86"/>
        <v>Dec</v>
      </c>
      <c r="V406" s="96">
        <v>20</v>
      </c>
      <c r="W406" s="103">
        <f t="shared" si="87"/>
        <v>-20</v>
      </c>
      <c r="X406" s="102">
        <f t="shared" ca="1" si="88"/>
        <v>-1</v>
      </c>
      <c r="Y406" s="103" t="str">
        <f t="shared" ca="1" si="89"/>
        <v>DEGROWTH</v>
      </c>
      <c r="Z406" s="24">
        <v>1</v>
      </c>
      <c r="AA406" s="24">
        <f t="shared" si="90"/>
        <v>0</v>
      </c>
      <c r="AB406" s="3" t="e">
        <f>#N/A</f>
        <v>#N/A</v>
      </c>
      <c r="AC406" s="3"/>
    </row>
    <row r="407" spans="1:29" ht="14.25" hidden="1" customHeight="1">
      <c r="A407" s="23" t="s">
        <v>133</v>
      </c>
      <c r="B407" s="64" t="s">
        <v>43</v>
      </c>
      <c r="C407" s="64" t="s">
        <v>1184</v>
      </c>
      <c r="D407" s="64">
        <v>1000003473</v>
      </c>
      <c r="E407" s="64" t="s">
        <v>1185</v>
      </c>
      <c r="F407" s="66">
        <v>45021</v>
      </c>
      <c r="G407" s="66" t="str">
        <f t="shared" si="78"/>
        <v>Targeted Dealer</v>
      </c>
      <c r="H407" s="66"/>
      <c r="I407" s="67">
        <v>80</v>
      </c>
      <c r="J407" s="67">
        <f t="shared" ca="1" si="79"/>
        <v>1669.6774193548388</v>
      </c>
      <c r="K407" s="96">
        <v>75</v>
      </c>
      <c r="L407" s="68">
        <f t="shared" ca="1" si="80"/>
        <v>-1594.6774193548388</v>
      </c>
      <c r="M407" s="68">
        <f t="shared" ca="1" si="81"/>
        <v>4.4918856259659963</v>
      </c>
      <c r="N407" s="99">
        <v>75</v>
      </c>
      <c r="O407" s="97" t="str">
        <f t="shared" ca="1" si="82"/>
        <v>Nov</v>
      </c>
      <c r="P407" s="96">
        <v>75</v>
      </c>
      <c r="Q407" s="99">
        <f t="shared" si="83"/>
        <v>0</v>
      </c>
      <c r="R407" s="97">
        <f t="shared" ca="1" si="84"/>
        <v>0</v>
      </c>
      <c r="S407" s="99" t="str">
        <f t="shared" ca="1" si="85"/>
        <v>GROWTH</v>
      </c>
      <c r="T407" s="100">
        <v>69.5</v>
      </c>
      <c r="U407" s="100" t="str">
        <f t="shared" ca="1" si="86"/>
        <v>Dec</v>
      </c>
      <c r="V407" s="96">
        <v>69.5</v>
      </c>
      <c r="W407" s="103">
        <f t="shared" si="87"/>
        <v>5.5</v>
      </c>
      <c r="X407" s="102">
        <f t="shared" ca="1" si="88"/>
        <v>7.9136690647481966E-2</v>
      </c>
      <c r="Y407" s="103" t="str">
        <f t="shared" ca="1" si="89"/>
        <v>GROWTH</v>
      </c>
      <c r="Z407" s="24">
        <v>0</v>
      </c>
      <c r="AA407" s="24">
        <f t="shared" si="90"/>
        <v>0</v>
      </c>
      <c r="AB407" s="3">
        <v>1000003473</v>
      </c>
      <c r="AC407" s="3"/>
    </row>
    <row r="408" spans="1:29" ht="14.25" hidden="1" customHeight="1">
      <c r="A408" s="23" t="s">
        <v>133</v>
      </c>
      <c r="B408" s="64" t="s">
        <v>43</v>
      </c>
      <c r="C408" s="64" t="s">
        <v>1186</v>
      </c>
      <c r="D408" s="64">
        <v>1000003502</v>
      </c>
      <c r="E408" s="64" t="s">
        <v>1187</v>
      </c>
      <c r="F408" s="66">
        <v>45042</v>
      </c>
      <c r="G408" s="66" t="str">
        <f t="shared" si="78"/>
        <v>Targeted Dealer</v>
      </c>
      <c r="H408" s="66"/>
      <c r="I408" s="67">
        <v>80</v>
      </c>
      <c r="J408" s="67">
        <f t="shared" ca="1" si="79"/>
        <v>1669.6774193548388</v>
      </c>
      <c r="K408" s="96">
        <v>110.75</v>
      </c>
      <c r="L408" s="68">
        <f t="shared" ca="1" si="80"/>
        <v>-1558.9274193548388</v>
      </c>
      <c r="M408" s="68">
        <f t="shared" ca="1" si="81"/>
        <v>6.6330177743431209</v>
      </c>
      <c r="N408" s="99">
        <v>65.5</v>
      </c>
      <c r="O408" s="97" t="str">
        <f t="shared" ca="1" si="82"/>
        <v>Nov</v>
      </c>
      <c r="P408" s="96">
        <v>65.5</v>
      </c>
      <c r="Q408" s="99">
        <f t="shared" si="83"/>
        <v>45.25</v>
      </c>
      <c r="R408" s="97">
        <f t="shared" ca="1" si="84"/>
        <v>0.69083969465648853</v>
      </c>
      <c r="S408" s="99" t="str">
        <f t="shared" ca="1" si="85"/>
        <v>GROWTH</v>
      </c>
      <c r="T408" s="100">
        <v>45</v>
      </c>
      <c r="U408" s="100" t="str">
        <f t="shared" ca="1" si="86"/>
        <v>Dec</v>
      </c>
      <c r="V408" s="96">
        <v>45</v>
      </c>
      <c r="W408" s="103">
        <f t="shared" si="87"/>
        <v>65.75</v>
      </c>
      <c r="X408" s="102">
        <f t="shared" ca="1" si="88"/>
        <v>1.4611111111111112</v>
      </c>
      <c r="Y408" s="103" t="str">
        <f t="shared" ca="1" si="89"/>
        <v>GROWTH</v>
      </c>
      <c r="Z408" s="24">
        <v>0</v>
      </c>
      <c r="AA408" s="24">
        <f t="shared" si="90"/>
        <v>0</v>
      </c>
      <c r="AB408" s="3">
        <v>1000003502</v>
      </c>
      <c r="AC408" s="3"/>
    </row>
    <row r="409" spans="1:29" ht="14.25" hidden="1" customHeight="1">
      <c r="A409" s="23" t="s">
        <v>133</v>
      </c>
      <c r="B409" s="64" t="s">
        <v>43</v>
      </c>
      <c r="C409" s="64" t="s">
        <v>1188</v>
      </c>
      <c r="D409" s="64">
        <v>1000003566</v>
      </c>
      <c r="E409" s="64" t="s">
        <v>1189</v>
      </c>
      <c r="F409" s="66">
        <v>45078</v>
      </c>
      <c r="G409" s="66" t="str">
        <f t="shared" si="78"/>
        <v>Targeted Dealer</v>
      </c>
      <c r="H409" s="66"/>
      <c r="I409" s="67">
        <v>60</v>
      </c>
      <c r="J409" s="67">
        <f t="shared" ca="1" si="79"/>
        <v>1252.258064516129</v>
      </c>
      <c r="K409" s="96">
        <v>35</v>
      </c>
      <c r="L409" s="68">
        <f t="shared" ca="1" si="80"/>
        <v>-1217.258064516129</v>
      </c>
      <c r="M409" s="68">
        <f t="shared" ca="1" si="81"/>
        <v>2.79495105615662</v>
      </c>
      <c r="N409" s="99">
        <v>25</v>
      </c>
      <c r="O409" s="97" t="str">
        <f t="shared" ca="1" si="82"/>
        <v>Nov</v>
      </c>
      <c r="P409" s="96">
        <v>25</v>
      </c>
      <c r="Q409" s="99">
        <f t="shared" si="83"/>
        <v>10</v>
      </c>
      <c r="R409" s="97">
        <f t="shared" ca="1" si="84"/>
        <v>0.39999999999999991</v>
      </c>
      <c r="S409" s="99" t="str">
        <f t="shared" ca="1" si="85"/>
        <v>GROWTH</v>
      </c>
      <c r="T409" s="100">
        <v>50</v>
      </c>
      <c r="U409" s="100" t="str">
        <f t="shared" ca="1" si="86"/>
        <v>Dec</v>
      </c>
      <c r="V409" s="96">
        <v>50</v>
      </c>
      <c r="W409" s="103">
        <f t="shared" si="87"/>
        <v>-15</v>
      </c>
      <c r="X409" s="102">
        <f t="shared" ca="1" si="88"/>
        <v>-0.30000000000000004</v>
      </c>
      <c r="Y409" s="103" t="str">
        <f t="shared" ca="1" si="89"/>
        <v>DEGROWTH</v>
      </c>
      <c r="Z409" s="24">
        <v>0</v>
      </c>
      <c r="AA409" s="24">
        <f t="shared" si="90"/>
        <v>0</v>
      </c>
      <c r="AB409" s="3">
        <v>1000003566</v>
      </c>
      <c r="AC409" s="3"/>
    </row>
    <row r="410" spans="1:29" ht="14.25" hidden="1" customHeight="1">
      <c r="A410" s="23" t="s">
        <v>133</v>
      </c>
      <c r="B410" s="64" t="s">
        <v>43</v>
      </c>
      <c r="C410" s="64" t="s">
        <v>3602</v>
      </c>
      <c r="D410" s="64">
        <v>1000003683</v>
      </c>
      <c r="E410" s="64" t="s">
        <v>3603</v>
      </c>
      <c r="F410" s="66">
        <v>45148</v>
      </c>
      <c r="G410" s="66" t="str">
        <f t="shared" si="78"/>
        <v>Targeted Dealer</v>
      </c>
      <c r="H410" s="66"/>
      <c r="I410" s="67">
        <v>50</v>
      </c>
      <c r="J410" s="67">
        <f t="shared" ca="1" si="79"/>
        <v>1043.5483870967741</v>
      </c>
      <c r="K410" s="96">
        <v>20</v>
      </c>
      <c r="L410" s="68">
        <f t="shared" ca="1" si="80"/>
        <v>-1023.5483870967741</v>
      </c>
      <c r="M410" s="68">
        <f t="shared" ca="1" si="81"/>
        <v>1.9165378670788253</v>
      </c>
      <c r="N410" s="99">
        <v>15</v>
      </c>
      <c r="O410" s="97" t="str">
        <f t="shared" ca="1" si="82"/>
        <v>Nov</v>
      </c>
      <c r="P410" s="96">
        <v>15</v>
      </c>
      <c r="Q410" s="99">
        <f t="shared" si="83"/>
        <v>5</v>
      </c>
      <c r="R410" s="97">
        <f t="shared" ca="1" si="84"/>
        <v>0.33333333333333326</v>
      </c>
      <c r="S410" s="99" t="str">
        <f t="shared" ca="1" si="85"/>
        <v>GROWTH</v>
      </c>
      <c r="T410" s="100">
        <v>50</v>
      </c>
      <c r="U410" s="100" t="str">
        <f t="shared" ca="1" si="86"/>
        <v>Dec</v>
      </c>
      <c r="V410" s="96">
        <v>50</v>
      </c>
      <c r="W410" s="103">
        <f t="shared" si="87"/>
        <v>-30</v>
      </c>
      <c r="X410" s="102">
        <f t="shared" ca="1" si="88"/>
        <v>-0.6</v>
      </c>
      <c r="Y410" s="103" t="str">
        <f t="shared" ca="1" si="89"/>
        <v>DEGROWTH</v>
      </c>
      <c r="Z410" s="24">
        <v>0</v>
      </c>
      <c r="AA410" s="24">
        <f t="shared" si="90"/>
        <v>0</v>
      </c>
      <c r="AB410" s="3">
        <v>1000003683</v>
      </c>
      <c r="AC410" s="3"/>
    </row>
    <row r="411" spans="1:29" ht="14.25" hidden="1" customHeight="1">
      <c r="A411" s="23" t="s">
        <v>133</v>
      </c>
      <c r="B411" s="64" t="s">
        <v>43</v>
      </c>
      <c r="C411" s="64" t="s">
        <v>3907</v>
      </c>
      <c r="D411" s="64">
        <v>1000003715</v>
      </c>
      <c r="E411" s="64" t="s">
        <v>3908</v>
      </c>
      <c r="F411" s="66">
        <v>45181</v>
      </c>
      <c r="G411" s="66" t="str">
        <f t="shared" si="78"/>
        <v>Targeted Dealer</v>
      </c>
      <c r="H411" s="66"/>
      <c r="I411" s="67">
        <v>30</v>
      </c>
      <c r="J411" s="67">
        <f t="shared" ca="1" si="79"/>
        <v>626.12903225806451</v>
      </c>
      <c r="K411" s="96">
        <v>34.5</v>
      </c>
      <c r="L411" s="68">
        <f t="shared" ca="1" si="80"/>
        <v>-591.62903225806451</v>
      </c>
      <c r="M411" s="68">
        <f t="shared" ca="1" si="81"/>
        <v>5.5100463678516229</v>
      </c>
      <c r="N411" s="99">
        <v>30</v>
      </c>
      <c r="O411" s="97" t="str">
        <f t="shared" ca="1" si="82"/>
        <v>Nov</v>
      </c>
      <c r="P411" s="96">
        <v>30</v>
      </c>
      <c r="Q411" s="99">
        <f t="shared" si="83"/>
        <v>4.5</v>
      </c>
      <c r="R411" s="97">
        <f t="shared" ca="1" si="84"/>
        <v>0.14999999999999991</v>
      </c>
      <c r="S411" s="99" t="str">
        <f t="shared" ca="1" si="85"/>
        <v>GROWTH</v>
      </c>
      <c r="T411" s="100">
        <v>13.25</v>
      </c>
      <c r="U411" s="100" t="str">
        <f t="shared" ca="1" si="86"/>
        <v>Dec</v>
      </c>
      <c r="V411" s="96">
        <v>13.25</v>
      </c>
      <c r="W411" s="103">
        <f t="shared" si="87"/>
        <v>21.25</v>
      </c>
      <c r="X411" s="102">
        <f t="shared" ca="1" si="88"/>
        <v>1.6037735849056602</v>
      </c>
      <c r="Y411" s="103" t="str">
        <f t="shared" ca="1" si="89"/>
        <v>GROWTH</v>
      </c>
      <c r="Z411" s="24">
        <v>0</v>
      </c>
      <c r="AA411" s="24">
        <f t="shared" si="90"/>
        <v>0</v>
      </c>
      <c r="AB411" s="3">
        <v>1000003715</v>
      </c>
      <c r="AC411" s="3"/>
    </row>
    <row r="412" spans="1:29" ht="14.25" hidden="1" customHeight="1">
      <c r="A412" s="23" t="s">
        <v>133</v>
      </c>
      <c r="B412" s="64" t="s">
        <v>43</v>
      </c>
      <c r="C412" s="64" t="s">
        <v>1190</v>
      </c>
      <c r="D412" s="64">
        <v>1000003732</v>
      </c>
      <c r="E412" s="64" t="s">
        <v>1191</v>
      </c>
      <c r="F412" s="66">
        <v>45219</v>
      </c>
      <c r="G412" s="66" t="str">
        <f t="shared" si="78"/>
        <v>Targeted Dealer</v>
      </c>
      <c r="H412" s="66"/>
      <c r="I412" s="67">
        <v>850</v>
      </c>
      <c r="J412" s="67">
        <f t="shared" ca="1" si="79"/>
        <v>17740.322580645159</v>
      </c>
      <c r="K412" s="96">
        <v>1025.8499999999999</v>
      </c>
      <c r="L412" s="68">
        <f t="shared" ca="1" si="80"/>
        <v>-16714.472580645161</v>
      </c>
      <c r="M412" s="68">
        <f t="shared" ca="1" si="81"/>
        <v>5.7825893263023911</v>
      </c>
      <c r="N412" s="99">
        <v>717.25</v>
      </c>
      <c r="O412" s="97" t="str">
        <f t="shared" ca="1" si="82"/>
        <v>Nov</v>
      </c>
      <c r="P412" s="96">
        <v>717.25</v>
      </c>
      <c r="Q412" s="99">
        <f t="shared" si="83"/>
        <v>308.59999999999991</v>
      </c>
      <c r="R412" s="97">
        <f t="shared" ca="1" si="84"/>
        <v>0.43025444405716273</v>
      </c>
      <c r="S412" s="99" t="str">
        <f t="shared" ca="1" si="85"/>
        <v>GROWTH</v>
      </c>
      <c r="T412" s="100">
        <v>806.85</v>
      </c>
      <c r="U412" s="100" t="str">
        <f t="shared" ca="1" si="86"/>
        <v>Dec</v>
      </c>
      <c r="V412" s="96">
        <v>806.85</v>
      </c>
      <c r="W412" s="103">
        <f t="shared" si="87"/>
        <v>218.99999999999989</v>
      </c>
      <c r="X412" s="102">
        <f t="shared" ca="1" si="88"/>
        <v>0.27142591559769458</v>
      </c>
      <c r="Y412" s="103" t="str">
        <f t="shared" ca="1" si="89"/>
        <v>GROWTH</v>
      </c>
      <c r="Z412" s="24">
        <v>0</v>
      </c>
      <c r="AA412" s="24">
        <f t="shared" si="90"/>
        <v>0</v>
      </c>
      <c r="AB412" s="3">
        <v>1000003732</v>
      </c>
      <c r="AC412" s="3"/>
    </row>
    <row r="413" spans="1:29" ht="14.25" hidden="1" customHeight="1">
      <c r="A413" s="23" t="s">
        <v>133</v>
      </c>
      <c r="B413" s="64" t="s">
        <v>43</v>
      </c>
      <c r="C413" s="64" t="s">
        <v>1192</v>
      </c>
      <c r="D413" s="64">
        <v>1000003794</v>
      </c>
      <c r="E413" s="64" t="s">
        <v>1193</v>
      </c>
      <c r="F413" s="66">
        <v>45281</v>
      </c>
      <c r="G413" s="66" t="str">
        <f t="shared" si="78"/>
        <v>Targeted Dealer</v>
      </c>
      <c r="H413" s="66"/>
      <c r="I413" s="67">
        <v>80</v>
      </c>
      <c r="J413" s="67">
        <f t="shared" ca="1" si="79"/>
        <v>1669.6774193548388</v>
      </c>
      <c r="K413" s="96">
        <v>100</v>
      </c>
      <c r="L413" s="68">
        <f t="shared" ca="1" si="80"/>
        <v>-1569.6774193548388</v>
      </c>
      <c r="M413" s="68">
        <f t="shared" ca="1" si="81"/>
        <v>5.9891808346213287</v>
      </c>
      <c r="N413" s="99">
        <v>65</v>
      </c>
      <c r="O413" s="97" t="str">
        <f t="shared" ca="1" si="82"/>
        <v>Nov</v>
      </c>
      <c r="P413" s="96">
        <v>65</v>
      </c>
      <c r="Q413" s="99">
        <f t="shared" si="83"/>
        <v>35</v>
      </c>
      <c r="R413" s="97">
        <f t="shared" ca="1" si="84"/>
        <v>0.53846153846153855</v>
      </c>
      <c r="S413" s="99" t="str">
        <f t="shared" ca="1" si="85"/>
        <v>GROWTH</v>
      </c>
      <c r="T413" s="100">
        <v>80</v>
      </c>
      <c r="U413" s="100" t="str">
        <f t="shared" ca="1" si="86"/>
        <v>Dec</v>
      </c>
      <c r="V413" s="96">
        <v>80</v>
      </c>
      <c r="W413" s="103">
        <f t="shared" si="87"/>
        <v>20</v>
      </c>
      <c r="X413" s="102">
        <f t="shared" ca="1" si="88"/>
        <v>0.25</v>
      </c>
      <c r="Y413" s="103" t="str">
        <f t="shared" ca="1" si="89"/>
        <v>GROWTH</v>
      </c>
      <c r="Z413" s="24">
        <v>0</v>
      </c>
      <c r="AA413" s="24">
        <f t="shared" si="90"/>
        <v>0</v>
      </c>
      <c r="AB413" s="3">
        <v>1000003794</v>
      </c>
      <c r="AC413" s="3"/>
    </row>
    <row r="414" spans="1:29" ht="14.25" hidden="1" customHeight="1">
      <c r="A414" s="23" t="s">
        <v>133</v>
      </c>
      <c r="B414" s="64" t="s">
        <v>43</v>
      </c>
      <c r="C414" s="64" t="s">
        <v>1194</v>
      </c>
      <c r="D414" s="64">
        <v>1000003817</v>
      </c>
      <c r="E414" s="64" t="s">
        <v>1195</v>
      </c>
      <c r="F414" s="141">
        <v>45301</v>
      </c>
      <c r="G414" s="66" t="str">
        <f t="shared" si="78"/>
        <v>Targeted Dealer</v>
      </c>
      <c r="H414" s="66"/>
      <c r="I414" s="67">
        <v>40</v>
      </c>
      <c r="J414" s="67">
        <f t="shared" ca="1" si="79"/>
        <v>834.83870967741939</v>
      </c>
      <c r="K414" s="96">
        <v>60</v>
      </c>
      <c r="L414" s="68">
        <f t="shared" ca="1" si="80"/>
        <v>-774.83870967741939</v>
      </c>
      <c r="M414" s="68">
        <f t="shared" ca="1" si="81"/>
        <v>7.1870170015455939</v>
      </c>
      <c r="N414" s="99">
        <v>42.5</v>
      </c>
      <c r="O414" s="97" t="str">
        <f t="shared" ca="1" si="82"/>
        <v>Nov</v>
      </c>
      <c r="P414" s="96">
        <v>42.5</v>
      </c>
      <c r="Q414" s="99">
        <f t="shared" si="83"/>
        <v>17.5</v>
      </c>
      <c r="R414" s="97">
        <f t="shared" ca="1" si="84"/>
        <v>0.41176470588235303</v>
      </c>
      <c r="S414" s="99" t="str">
        <f t="shared" ca="1" si="85"/>
        <v>GROWTH</v>
      </c>
      <c r="T414" s="100">
        <v>0</v>
      </c>
      <c r="U414" s="100" t="str">
        <f t="shared" ca="1" si="86"/>
        <v>Dec</v>
      </c>
      <c r="V414" s="96">
        <v>0</v>
      </c>
      <c r="W414" s="103">
        <f t="shared" si="87"/>
        <v>60</v>
      </c>
      <c r="X414" s="102">
        <f t="shared" ca="1" si="88"/>
        <v>0</v>
      </c>
      <c r="Y414" s="103" t="b">
        <f t="shared" si="89"/>
        <v>0</v>
      </c>
      <c r="Z414" s="24">
        <v>0</v>
      </c>
      <c r="AA414" s="24">
        <f t="shared" si="90"/>
        <v>0</v>
      </c>
      <c r="AB414" s="3">
        <v>1000003817</v>
      </c>
      <c r="AC414" s="3"/>
    </row>
    <row r="415" spans="1:29" ht="14.25" hidden="1" customHeight="1">
      <c r="A415" s="24" t="s">
        <v>133</v>
      </c>
      <c r="B415" s="125" t="s">
        <v>43</v>
      </c>
      <c r="C415" s="125" t="s">
        <v>3909</v>
      </c>
      <c r="D415" s="125">
        <v>1000003914</v>
      </c>
      <c r="E415" s="125" t="s">
        <v>3910</v>
      </c>
      <c r="F415" s="66">
        <v>45402</v>
      </c>
      <c r="G415" s="66" t="str">
        <f t="shared" si="78"/>
        <v>Targeted Dealer</v>
      </c>
      <c r="H415" s="66"/>
      <c r="I415" s="67">
        <v>30</v>
      </c>
      <c r="J415" s="67">
        <f t="shared" ca="1" si="79"/>
        <v>626.12903225806451</v>
      </c>
      <c r="K415" s="96">
        <v>61</v>
      </c>
      <c r="L415" s="68">
        <f t="shared" ca="1" si="80"/>
        <v>-565.12903225806451</v>
      </c>
      <c r="M415" s="68">
        <f t="shared" ca="1" si="81"/>
        <v>9.742400824317361</v>
      </c>
      <c r="N415" s="99">
        <v>28.5</v>
      </c>
      <c r="O415" s="97" t="str">
        <f t="shared" ca="1" si="82"/>
        <v>Nov</v>
      </c>
      <c r="P415" s="96">
        <v>28.5</v>
      </c>
      <c r="Q415" s="99">
        <f t="shared" si="83"/>
        <v>32.5</v>
      </c>
      <c r="R415" s="97">
        <f t="shared" ca="1" si="84"/>
        <v>1.1403508771929824</v>
      </c>
      <c r="S415" s="99" t="str">
        <f t="shared" ca="1" si="85"/>
        <v>GROWTH</v>
      </c>
      <c r="T415" s="100">
        <v>0</v>
      </c>
      <c r="U415" s="100" t="str">
        <f t="shared" ca="1" si="86"/>
        <v>Dec</v>
      </c>
      <c r="V415" s="96">
        <v>0</v>
      </c>
      <c r="W415" s="103">
        <f t="shared" si="87"/>
        <v>61</v>
      </c>
      <c r="X415" s="102">
        <f t="shared" ca="1" si="88"/>
        <v>0</v>
      </c>
      <c r="Y415" s="103" t="b">
        <f t="shared" si="89"/>
        <v>0</v>
      </c>
      <c r="Z415" s="24">
        <v>0</v>
      </c>
      <c r="AA415" s="24">
        <f t="shared" si="90"/>
        <v>0</v>
      </c>
      <c r="AB415" s="3">
        <v>1000003914</v>
      </c>
      <c r="AC415" s="3"/>
    </row>
    <row r="416" spans="1:29" ht="14.25" hidden="1" customHeight="1">
      <c r="A416" s="24" t="s">
        <v>133</v>
      </c>
      <c r="B416" s="125" t="s">
        <v>43</v>
      </c>
      <c r="C416" s="125" t="s">
        <v>1196</v>
      </c>
      <c r="D416" s="125">
        <v>1000003953</v>
      </c>
      <c r="E416" s="125" t="s">
        <v>1197</v>
      </c>
      <c r="F416" s="66">
        <v>45427</v>
      </c>
      <c r="G416" s="66" t="str">
        <f t="shared" si="78"/>
        <v>Targeted Dealer</v>
      </c>
      <c r="H416" s="66"/>
      <c r="I416" s="67">
        <v>100</v>
      </c>
      <c r="J416" s="67">
        <f t="shared" ca="1" si="79"/>
        <v>2087.0967741935483</v>
      </c>
      <c r="K416" s="96">
        <v>248.7</v>
      </c>
      <c r="L416" s="68">
        <f t="shared" ca="1" si="80"/>
        <v>-1838.3967741935483</v>
      </c>
      <c r="M416" s="68">
        <f t="shared" ca="1" si="81"/>
        <v>11.916074188562597</v>
      </c>
      <c r="N416" s="99">
        <v>182.25</v>
      </c>
      <c r="O416" s="97" t="str">
        <f t="shared" ca="1" si="82"/>
        <v>Nov</v>
      </c>
      <c r="P416" s="96">
        <v>182.25</v>
      </c>
      <c r="Q416" s="99">
        <f t="shared" si="83"/>
        <v>66.449999999999989</v>
      </c>
      <c r="R416" s="97">
        <f t="shared" ca="1" si="84"/>
        <v>0.36460905349794226</v>
      </c>
      <c r="S416" s="99" t="str">
        <f t="shared" ca="1" si="85"/>
        <v>GROWTH</v>
      </c>
      <c r="T416" s="100">
        <v>0</v>
      </c>
      <c r="U416" s="100" t="str">
        <f t="shared" ca="1" si="86"/>
        <v>Dec</v>
      </c>
      <c r="V416" s="96">
        <v>0</v>
      </c>
      <c r="W416" s="103">
        <f t="shared" si="87"/>
        <v>248.7</v>
      </c>
      <c r="X416" s="102">
        <f t="shared" ca="1" si="88"/>
        <v>0</v>
      </c>
      <c r="Y416" s="103" t="b">
        <f t="shared" si="89"/>
        <v>0</v>
      </c>
      <c r="Z416" s="24">
        <v>0</v>
      </c>
      <c r="AA416" s="24">
        <f t="shared" si="90"/>
        <v>0</v>
      </c>
      <c r="AB416" s="3">
        <v>1000003953</v>
      </c>
      <c r="AC416" s="3"/>
    </row>
    <row r="417" spans="1:29" ht="14.25" hidden="1" customHeight="1">
      <c r="A417" s="24" t="s">
        <v>133</v>
      </c>
      <c r="B417" s="125" t="s">
        <v>43</v>
      </c>
      <c r="C417" s="125" t="s">
        <v>1198</v>
      </c>
      <c r="D417" s="125">
        <v>1000003996</v>
      </c>
      <c r="E417" s="125" t="s">
        <v>1199</v>
      </c>
      <c r="F417" s="66">
        <v>45446</v>
      </c>
      <c r="G417" s="66" t="str">
        <f t="shared" si="78"/>
        <v>Targeted Dealer</v>
      </c>
      <c r="H417" s="66"/>
      <c r="I417" s="67">
        <v>40</v>
      </c>
      <c r="J417" s="67">
        <f t="shared" ca="1" si="79"/>
        <v>834.83870967741939</v>
      </c>
      <c r="K417" s="96">
        <v>45</v>
      </c>
      <c r="L417" s="68">
        <f t="shared" ca="1" si="80"/>
        <v>-789.83870967741939</v>
      </c>
      <c r="M417" s="68">
        <f t="shared" ca="1" si="81"/>
        <v>5.3902627511591952</v>
      </c>
      <c r="N417" s="99">
        <v>60</v>
      </c>
      <c r="O417" s="97" t="str">
        <f t="shared" ca="1" si="82"/>
        <v>Nov</v>
      </c>
      <c r="P417" s="96">
        <v>60</v>
      </c>
      <c r="Q417" s="99">
        <f t="shared" si="83"/>
        <v>-15</v>
      </c>
      <c r="R417" s="97">
        <f t="shared" ca="1" si="84"/>
        <v>-0.25</v>
      </c>
      <c r="S417" s="99" t="str">
        <f t="shared" ca="1" si="85"/>
        <v>DEGROWTH</v>
      </c>
      <c r="T417" s="100">
        <v>0</v>
      </c>
      <c r="U417" s="100" t="str">
        <f t="shared" ca="1" si="86"/>
        <v>Dec</v>
      </c>
      <c r="V417" s="96">
        <v>0</v>
      </c>
      <c r="W417" s="103">
        <f t="shared" si="87"/>
        <v>45</v>
      </c>
      <c r="X417" s="102">
        <f t="shared" ca="1" si="88"/>
        <v>0</v>
      </c>
      <c r="Y417" s="103" t="b">
        <f t="shared" si="89"/>
        <v>0</v>
      </c>
      <c r="Z417" s="24">
        <v>0</v>
      </c>
      <c r="AA417" s="24">
        <f t="shared" si="90"/>
        <v>0</v>
      </c>
      <c r="AB417" s="3">
        <v>1000003996</v>
      </c>
      <c r="AC417" s="3"/>
    </row>
    <row r="418" spans="1:29" ht="14.25" hidden="1" customHeight="1">
      <c r="A418" s="24" t="s">
        <v>133</v>
      </c>
      <c r="B418" s="125" t="s">
        <v>43</v>
      </c>
      <c r="C418" s="125" t="s">
        <v>1200</v>
      </c>
      <c r="D418" s="125">
        <v>1000004000</v>
      </c>
      <c r="E418" s="125" t="s">
        <v>1201</v>
      </c>
      <c r="F418" s="66">
        <v>45449</v>
      </c>
      <c r="G418" s="66" t="str">
        <f t="shared" si="78"/>
        <v>Targeted Dealer</v>
      </c>
      <c r="H418" s="66"/>
      <c r="I418" s="67">
        <v>40</v>
      </c>
      <c r="J418" s="67">
        <f t="shared" ca="1" si="79"/>
        <v>834.83870967741939</v>
      </c>
      <c r="K418" s="96">
        <v>80</v>
      </c>
      <c r="L418" s="68">
        <f t="shared" ca="1" si="80"/>
        <v>-754.83870967741939</v>
      </c>
      <c r="M418" s="68">
        <f t="shared" ca="1" si="81"/>
        <v>9.5826893353941252</v>
      </c>
      <c r="N418" s="99">
        <v>40</v>
      </c>
      <c r="O418" s="97" t="str">
        <f t="shared" ca="1" si="82"/>
        <v>Nov</v>
      </c>
      <c r="P418" s="96">
        <v>40</v>
      </c>
      <c r="Q418" s="99">
        <f t="shared" si="83"/>
        <v>40</v>
      </c>
      <c r="R418" s="97">
        <f t="shared" ca="1" si="84"/>
        <v>1</v>
      </c>
      <c r="S418" s="99" t="str">
        <f t="shared" ca="1" si="85"/>
        <v>GROWTH</v>
      </c>
      <c r="T418" s="100">
        <v>0</v>
      </c>
      <c r="U418" s="100" t="str">
        <f t="shared" ca="1" si="86"/>
        <v>Dec</v>
      </c>
      <c r="V418" s="96">
        <v>0</v>
      </c>
      <c r="W418" s="103">
        <f t="shared" si="87"/>
        <v>80</v>
      </c>
      <c r="X418" s="102">
        <f t="shared" ca="1" si="88"/>
        <v>0</v>
      </c>
      <c r="Y418" s="103" t="b">
        <f t="shared" si="89"/>
        <v>0</v>
      </c>
      <c r="Z418" s="24">
        <v>0</v>
      </c>
      <c r="AA418" s="24">
        <f t="shared" si="90"/>
        <v>0</v>
      </c>
      <c r="AB418" s="3">
        <v>1000004000</v>
      </c>
      <c r="AC418" s="3"/>
    </row>
    <row r="419" spans="1:29" ht="14.25" hidden="1" customHeight="1">
      <c r="A419" s="24" t="s">
        <v>133</v>
      </c>
      <c r="B419" s="125" t="s">
        <v>43</v>
      </c>
      <c r="C419" s="125" t="s">
        <v>1202</v>
      </c>
      <c r="D419" s="125">
        <v>1000004008</v>
      </c>
      <c r="E419" s="125" t="s">
        <v>1203</v>
      </c>
      <c r="F419" s="66">
        <v>45457</v>
      </c>
      <c r="G419" s="66" t="str">
        <f t="shared" si="78"/>
        <v>Targeted Dealer</v>
      </c>
      <c r="H419" s="24"/>
      <c r="I419" s="67">
        <v>50</v>
      </c>
      <c r="J419" s="67">
        <f t="shared" ca="1" si="79"/>
        <v>1043.5483870967741</v>
      </c>
      <c r="K419" s="96">
        <v>75</v>
      </c>
      <c r="L419" s="68">
        <f t="shared" ca="1" si="80"/>
        <v>-968.54838709677415</v>
      </c>
      <c r="M419" s="68">
        <f t="shared" ca="1" si="81"/>
        <v>7.1870170015455948</v>
      </c>
      <c r="N419" s="99">
        <v>45</v>
      </c>
      <c r="O419" s="97" t="str">
        <f t="shared" ca="1" si="82"/>
        <v>Nov</v>
      </c>
      <c r="P419" s="96">
        <v>45</v>
      </c>
      <c r="Q419" s="99">
        <f t="shared" si="83"/>
        <v>30</v>
      </c>
      <c r="R419" s="97">
        <f t="shared" ca="1" si="84"/>
        <v>0.66666666666666674</v>
      </c>
      <c r="S419" s="99" t="str">
        <f t="shared" ca="1" si="85"/>
        <v>GROWTH</v>
      </c>
      <c r="T419" s="100">
        <v>0</v>
      </c>
      <c r="U419" s="100" t="str">
        <f t="shared" ca="1" si="86"/>
        <v>Dec</v>
      </c>
      <c r="V419" s="96">
        <v>0</v>
      </c>
      <c r="W419" s="103">
        <f t="shared" si="87"/>
        <v>75</v>
      </c>
      <c r="X419" s="102">
        <f t="shared" ca="1" si="88"/>
        <v>0</v>
      </c>
      <c r="Y419" s="103" t="b">
        <f t="shared" si="89"/>
        <v>0</v>
      </c>
      <c r="Z419" s="24">
        <v>0</v>
      </c>
      <c r="AA419" s="24">
        <f t="shared" si="90"/>
        <v>0</v>
      </c>
      <c r="AB419" s="3">
        <v>1000004008</v>
      </c>
      <c r="AC419" s="3"/>
    </row>
    <row r="420" spans="1:29" ht="14.25" hidden="1" customHeight="1">
      <c r="A420" s="24" t="s">
        <v>133</v>
      </c>
      <c r="B420" s="125" t="s">
        <v>43</v>
      </c>
      <c r="C420" s="125" t="s">
        <v>1204</v>
      </c>
      <c r="D420" s="125">
        <v>1000004074</v>
      </c>
      <c r="E420" s="125" t="s">
        <v>1205</v>
      </c>
      <c r="F420" s="66">
        <v>45506</v>
      </c>
      <c r="G420" s="66" t="str">
        <f t="shared" si="78"/>
        <v>-</v>
      </c>
      <c r="H420" s="24"/>
      <c r="I420" s="67">
        <v>0</v>
      </c>
      <c r="J420" s="67">
        <f t="shared" ca="1" si="79"/>
        <v>0</v>
      </c>
      <c r="K420" s="96">
        <v>43.5</v>
      </c>
      <c r="L420" s="68">
        <f t="shared" ca="1" si="80"/>
        <v>43.5</v>
      </c>
      <c r="M420" s="68" t="str">
        <f t="shared" ca="1" si="81"/>
        <v>-</v>
      </c>
      <c r="N420" s="99">
        <v>40</v>
      </c>
      <c r="O420" s="97" t="str">
        <f t="shared" ca="1" si="82"/>
        <v>Nov</v>
      </c>
      <c r="P420" s="96">
        <v>40</v>
      </c>
      <c r="Q420" s="99">
        <f t="shared" si="83"/>
        <v>3.5</v>
      </c>
      <c r="R420" s="97">
        <f t="shared" ca="1" si="84"/>
        <v>8.7499999999999911E-2</v>
      </c>
      <c r="S420" s="99" t="str">
        <f t="shared" ca="1" si="85"/>
        <v>GROWTH</v>
      </c>
      <c r="T420" s="100">
        <v>0</v>
      </c>
      <c r="U420" s="100" t="str">
        <f t="shared" ca="1" si="86"/>
        <v>Dec</v>
      </c>
      <c r="V420" s="96">
        <v>0</v>
      </c>
      <c r="W420" s="103">
        <f t="shared" si="87"/>
        <v>43.5</v>
      </c>
      <c r="X420" s="102">
        <f t="shared" ca="1" si="88"/>
        <v>0</v>
      </c>
      <c r="Y420" s="103" t="b">
        <f t="shared" si="89"/>
        <v>0</v>
      </c>
      <c r="Z420" s="24">
        <v>0</v>
      </c>
      <c r="AA420" s="24">
        <f t="shared" si="90"/>
        <v>0</v>
      </c>
      <c r="AB420" s="3">
        <v>1000004074</v>
      </c>
      <c r="AC420" s="3"/>
    </row>
    <row r="421" spans="1:29" ht="14.25" hidden="1" customHeight="1">
      <c r="A421" s="23" t="s">
        <v>133</v>
      </c>
      <c r="B421" s="64" t="s">
        <v>143</v>
      </c>
      <c r="C421" s="64" t="s">
        <v>1206</v>
      </c>
      <c r="D421" s="64">
        <v>1000000119</v>
      </c>
      <c r="E421" s="65" t="s">
        <v>1207</v>
      </c>
      <c r="F421" s="66">
        <v>40826</v>
      </c>
      <c r="G421" s="66" t="str">
        <f t="shared" si="78"/>
        <v>Targeted Dealer</v>
      </c>
      <c r="H421" s="66"/>
      <c r="I421" s="67">
        <v>100</v>
      </c>
      <c r="J421" s="67">
        <f t="shared" ca="1" si="79"/>
        <v>2087.0967741935483</v>
      </c>
      <c r="K421" s="96">
        <v>138</v>
      </c>
      <c r="L421" s="68">
        <f t="shared" ca="1" si="80"/>
        <v>-1949.0967741935483</v>
      </c>
      <c r="M421" s="68">
        <f t="shared" ca="1" si="81"/>
        <v>6.6120556414219473</v>
      </c>
      <c r="N421" s="99">
        <v>126</v>
      </c>
      <c r="O421" s="97" t="str">
        <f t="shared" ca="1" si="82"/>
        <v>Nov</v>
      </c>
      <c r="P421" s="96">
        <v>126</v>
      </c>
      <c r="Q421" s="99">
        <f t="shared" si="83"/>
        <v>12</v>
      </c>
      <c r="R421" s="97">
        <f t="shared" ca="1" si="84"/>
        <v>9.5238095238095344E-2</v>
      </c>
      <c r="S421" s="99" t="str">
        <f t="shared" ca="1" si="85"/>
        <v>GROWTH</v>
      </c>
      <c r="T421" s="100">
        <v>85</v>
      </c>
      <c r="U421" s="100" t="str">
        <f t="shared" ca="1" si="86"/>
        <v>Dec</v>
      </c>
      <c r="V421" s="96">
        <v>85</v>
      </c>
      <c r="W421" s="103">
        <f t="shared" si="87"/>
        <v>53</v>
      </c>
      <c r="X421" s="102">
        <f t="shared" ca="1" si="88"/>
        <v>0.62352941176470589</v>
      </c>
      <c r="Y421" s="103" t="str">
        <f t="shared" ca="1" si="89"/>
        <v>GROWTH</v>
      </c>
      <c r="Z421" s="24">
        <v>0</v>
      </c>
      <c r="AA421" s="24">
        <f t="shared" si="90"/>
        <v>0</v>
      </c>
      <c r="AB421" s="3">
        <v>1000000119</v>
      </c>
      <c r="AC421" s="3"/>
    </row>
    <row r="422" spans="1:29" ht="14.25" hidden="1" customHeight="1">
      <c r="A422" s="23" t="s">
        <v>133</v>
      </c>
      <c r="B422" s="64" t="s">
        <v>143</v>
      </c>
      <c r="C422" s="64" t="s">
        <v>1208</v>
      </c>
      <c r="D422" s="64">
        <v>1000000114</v>
      </c>
      <c r="E422" s="65" t="s">
        <v>1209</v>
      </c>
      <c r="F422" s="66">
        <v>41289</v>
      </c>
      <c r="G422" s="66" t="str">
        <f t="shared" si="78"/>
        <v>Targeted Dealer</v>
      </c>
      <c r="H422" s="66"/>
      <c r="I422" s="67">
        <v>175</v>
      </c>
      <c r="J422" s="67">
        <f t="shared" ca="1" si="79"/>
        <v>3652.4193548387098</v>
      </c>
      <c r="K422" s="96">
        <v>179.5</v>
      </c>
      <c r="L422" s="68">
        <f t="shared" ca="1" si="80"/>
        <v>-3472.9193548387098</v>
      </c>
      <c r="M422" s="68">
        <f t="shared" ca="1" si="81"/>
        <v>4.9145506734378452</v>
      </c>
      <c r="N422" s="99">
        <v>200</v>
      </c>
      <c r="O422" s="97" t="str">
        <f t="shared" ca="1" si="82"/>
        <v>Nov</v>
      </c>
      <c r="P422" s="96">
        <v>200</v>
      </c>
      <c r="Q422" s="99">
        <f t="shared" si="83"/>
        <v>-20.5</v>
      </c>
      <c r="R422" s="97">
        <f t="shared" ca="1" si="84"/>
        <v>-0.10250000000000004</v>
      </c>
      <c r="S422" s="99" t="str">
        <f t="shared" ca="1" si="85"/>
        <v>DEGROWTH</v>
      </c>
      <c r="T422" s="100">
        <v>280</v>
      </c>
      <c r="U422" s="100" t="str">
        <f t="shared" ca="1" si="86"/>
        <v>Dec</v>
      </c>
      <c r="V422" s="96">
        <v>280</v>
      </c>
      <c r="W422" s="103">
        <f t="shared" si="87"/>
        <v>-100.5</v>
      </c>
      <c r="X422" s="102">
        <f t="shared" ca="1" si="88"/>
        <v>-0.35892857142857137</v>
      </c>
      <c r="Y422" s="103" t="str">
        <f t="shared" ca="1" si="89"/>
        <v>DEGROWTH</v>
      </c>
      <c r="Z422" s="24">
        <v>0</v>
      </c>
      <c r="AA422" s="24">
        <f t="shared" si="90"/>
        <v>0</v>
      </c>
      <c r="AB422" s="3">
        <v>1000000114</v>
      </c>
      <c r="AC422" s="3"/>
    </row>
    <row r="423" spans="1:29" ht="14.25" customHeight="1">
      <c r="A423" s="23" t="s">
        <v>133</v>
      </c>
      <c r="B423" s="64" t="s">
        <v>143</v>
      </c>
      <c r="C423" s="64" t="s">
        <v>4403</v>
      </c>
      <c r="D423" s="64">
        <v>1000003279</v>
      </c>
      <c r="E423" s="64" t="s">
        <v>4404</v>
      </c>
      <c r="F423" s="66">
        <v>44951</v>
      </c>
      <c r="G423" s="66" t="str">
        <f t="shared" si="78"/>
        <v>-</v>
      </c>
      <c r="H423" s="66"/>
      <c r="I423" s="67">
        <v>0</v>
      </c>
      <c r="J423" s="67">
        <f t="shared" ca="1" si="79"/>
        <v>0</v>
      </c>
      <c r="K423" s="96">
        <v>0</v>
      </c>
      <c r="L423" s="68">
        <f t="shared" ca="1" si="80"/>
        <v>0</v>
      </c>
      <c r="M423" s="68" t="str">
        <f t="shared" ca="1" si="81"/>
        <v>-</v>
      </c>
      <c r="N423" s="99">
        <v>0</v>
      </c>
      <c r="O423" s="97" t="str">
        <f t="shared" ca="1" si="82"/>
        <v>Nov</v>
      </c>
      <c r="P423" s="96">
        <v>0</v>
      </c>
      <c r="Q423" s="99">
        <f t="shared" si="83"/>
        <v>0</v>
      </c>
      <c r="R423" s="97">
        <f t="shared" ca="1" si="84"/>
        <v>0</v>
      </c>
      <c r="S423" s="99" t="b">
        <f t="shared" si="85"/>
        <v>0</v>
      </c>
      <c r="T423" s="100">
        <v>0</v>
      </c>
      <c r="U423" s="100" t="str">
        <f t="shared" ca="1" si="86"/>
        <v>Dec</v>
      </c>
      <c r="V423" s="96">
        <v>0</v>
      </c>
      <c r="W423" s="103">
        <f t="shared" si="87"/>
        <v>0</v>
      </c>
      <c r="X423" s="102">
        <f t="shared" ca="1" si="88"/>
        <v>0</v>
      </c>
      <c r="Y423" s="103" t="b">
        <f t="shared" si="89"/>
        <v>0</v>
      </c>
      <c r="Z423" s="24">
        <v>1</v>
      </c>
      <c r="AA423" s="24">
        <f t="shared" si="90"/>
        <v>0</v>
      </c>
      <c r="AB423" s="3" t="e">
        <f>#N/A</f>
        <v>#N/A</v>
      </c>
      <c r="AC423" s="3"/>
    </row>
    <row r="424" spans="1:29" ht="14.25" hidden="1" customHeight="1">
      <c r="A424" s="23" t="s">
        <v>133</v>
      </c>
      <c r="B424" s="64" t="s">
        <v>143</v>
      </c>
      <c r="C424" s="64" t="s">
        <v>4405</v>
      </c>
      <c r="D424" s="64">
        <v>1000003474</v>
      </c>
      <c r="E424" s="64" t="s">
        <v>4406</v>
      </c>
      <c r="F424" s="66">
        <v>45021</v>
      </c>
      <c r="G424" s="66" t="str">
        <f t="shared" si="78"/>
        <v>Targeted Dealer</v>
      </c>
      <c r="H424" s="66"/>
      <c r="I424" s="67">
        <v>60</v>
      </c>
      <c r="J424" s="67">
        <f t="shared" ca="1" si="79"/>
        <v>1252.258064516129</v>
      </c>
      <c r="K424" s="96">
        <v>30</v>
      </c>
      <c r="L424" s="68">
        <f t="shared" ca="1" si="80"/>
        <v>-1222.258064516129</v>
      </c>
      <c r="M424" s="68">
        <f t="shared" ca="1" si="81"/>
        <v>2.3956723338485317</v>
      </c>
      <c r="N424" s="99">
        <v>121.5</v>
      </c>
      <c r="O424" s="97" t="str">
        <f t="shared" ca="1" si="82"/>
        <v>Nov</v>
      </c>
      <c r="P424" s="96">
        <v>121.5</v>
      </c>
      <c r="Q424" s="99">
        <f t="shared" si="83"/>
        <v>-91.5</v>
      </c>
      <c r="R424" s="97">
        <f t="shared" ca="1" si="84"/>
        <v>-0.75308641975308643</v>
      </c>
      <c r="S424" s="99" t="str">
        <f t="shared" ca="1" si="85"/>
        <v>DEGROWTH</v>
      </c>
      <c r="T424" s="100">
        <v>0</v>
      </c>
      <c r="U424" s="100" t="str">
        <f t="shared" ca="1" si="86"/>
        <v>Dec</v>
      </c>
      <c r="V424" s="96">
        <v>0</v>
      </c>
      <c r="W424" s="103">
        <f t="shared" si="87"/>
        <v>30</v>
      </c>
      <c r="X424" s="102">
        <f t="shared" ca="1" si="88"/>
        <v>0</v>
      </c>
      <c r="Y424" s="103" t="b">
        <f t="shared" si="89"/>
        <v>0</v>
      </c>
      <c r="Z424" s="24">
        <v>0</v>
      </c>
      <c r="AA424" s="24">
        <f t="shared" si="90"/>
        <v>0</v>
      </c>
      <c r="AB424" s="3">
        <v>1000003474</v>
      </c>
      <c r="AC424" s="3"/>
    </row>
    <row r="425" spans="1:29" ht="14.25" hidden="1" customHeight="1">
      <c r="A425" s="23" t="s">
        <v>133</v>
      </c>
      <c r="B425" s="64" t="s">
        <v>143</v>
      </c>
      <c r="C425" s="64" t="s">
        <v>4407</v>
      </c>
      <c r="D425" s="64">
        <v>1000003491</v>
      </c>
      <c r="E425" s="64" t="s">
        <v>4408</v>
      </c>
      <c r="F425" s="66">
        <v>45042</v>
      </c>
      <c r="G425" s="66" t="str">
        <f t="shared" si="78"/>
        <v>-</v>
      </c>
      <c r="H425" s="66"/>
      <c r="I425" s="67">
        <v>0</v>
      </c>
      <c r="J425" s="67">
        <f t="shared" ca="1" si="79"/>
        <v>0</v>
      </c>
      <c r="K425" s="96">
        <v>0</v>
      </c>
      <c r="L425" s="68">
        <f t="shared" ca="1" si="80"/>
        <v>0</v>
      </c>
      <c r="M425" s="68" t="str">
        <f t="shared" ca="1" si="81"/>
        <v>-</v>
      </c>
      <c r="N425" s="99">
        <v>0</v>
      </c>
      <c r="O425" s="97" t="str">
        <f t="shared" ca="1" si="82"/>
        <v>Nov</v>
      </c>
      <c r="P425" s="96">
        <v>0</v>
      </c>
      <c r="Q425" s="99">
        <f t="shared" si="83"/>
        <v>0</v>
      </c>
      <c r="R425" s="97">
        <f t="shared" ca="1" si="84"/>
        <v>0</v>
      </c>
      <c r="S425" s="99" t="b">
        <f t="shared" si="85"/>
        <v>0</v>
      </c>
      <c r="T425" s="100">
        <v>40</v>
      </c>
      <c r="U425" s="100" t="str">
        <f t="shared" ca="1" si="86"/>
        <v>Dec</v>
      </c>
      <c r="V425" s="96">
        <v>40</v>
      </c>
      <c r="W425" s="103">
        <f t="shared" si="87"/>
        <v>-40</v>
      </c>
      <c r="X425" s="102">
        <f t="shared" ca="1" si="88"/>
        <v>-1</v>
      </c>
      <c r="Y425" s="103" t="str">
        <f t="shared" ca="1" si="89"/>
        <v>DEGROWTH</v>
      </c>
      <c r="Z425" s="24">
        <v>1</v>
      </c>
      <c r="AA425" s="24">
        <f t="shared" si="90"/>
        <v>0</v>
      </c>
      <c r="AB425" s="3">
        <v>1000003491</v>
      </c>
      <c r="AC425" s="3"/>
    </row>
    <row r="426" spans="1:29" ht="14.25" hidden="1" customHeight="1">
      <c r="A426" s="23" t="s">
        <v>133</v>
      </c>
      <c r="B426" s="64" t="s">
        <v>143</v>
      </c>
      <c r="C426" s="64" t="s">
        <v>1210</v>
      </c>
      <c r="D426" s="64">
        <v>1000003611</v>
      </c>
      <c r="E426" s="64" t="s">
        <v>1211</v>
      </c>
      <c r="F426" s="66">
        <v>45103</v>
      </c>
      <c r="G426" s="66" t="str">
        <f t="shared" si="78"/>
        <v>Targeted Dealer</v>
      </c>
      <c r="H426" s="66" t="s">
        <v>627</v>
      </c>
      <c r="I426" s="67">
        <v>45</v>
      </c>
      <c r="J426" s="67">
        <f t="shared" ca="1" si="79"/>
        <v>939.19354838709683</v>
      </c>
      <c r="K426" s="96">
        <v>45</v>
      </c>
      <c r="L426" s="68">
        <f t="shared" ca="1" si="80"/>
        <v>-894.19354838709683</v>
      </c>
      <c r="M426" s="68">
        <f t="shared" ca="1" si="81"/>
        <v>4.7913446676970635</v>
      </c>
      <c r="N426" s="99">
        <v>0</v>
      </c>
      <c r="O426" s="97" t="str">
        <f t="shared" ca="1" si="82"/>
        <v>Nov</v>
      </c>
      <c r="P426" s="96">
        <v>0</v>
      </c>
      <c r="Q426" s="99">
        <f t="shared" si="83"/>
        <v>45</v>
      </c>
      <c r="R426" s="97">
        <f t="shared" ca="1" si="84"/>
        <v>0</v>
      </c>
      <c r="S426" s="99" t="b">
        <f t="shared" si="85"/>
        <v>0</v>
      </c>
      <c r="T426" s="100">
        <v>87.5</v>
      </c>
      <c r="U426" s="100" t="str">
        <f t="shared" ca="1" si="86"/>
        <v>Dec</v>
      </c>
      <c r="V426" s="96">
        <v>87.5</v>
      </c>
      <c r="W426" s="103">
        <f t="shared" si="87"/>
        <v>-42.5</v>
      </c>
      <c r="X426" s="102">
        <f t="shared" ca="1" si="88"/>
        <v>-0.48571428571428577</v>
      </c>
      <c r="Y426" s="103" t="str">
        <f t="shared" ca="1" si="89"/>
        <v>DEGROWTH</v>
      </c>
      <c r="Z426" s="24">
        <v>0</v>
      </c>
      <c r="AA426" s="24">
        <f t="shared" si="90"/>
        <v>1</v>
      </c>
      <c r="AB426" s="3">
        <v>1000003611</v>
      </c>
      <c r="AC426" s="3"/>
    </row>
    <row r="427" spans="1:29" ht="14.25" hidden="1" customHeight="1">
      <c r="A427" s="23" t="s">
        <v>133</v>
      </c>
      <c r="B427" s="64" t="s">
        <v>143</v>
      </c>
      <c r="C427" s="64" t="s">
        <v>4409</v>
      </c>
      <c r="D427" s="64">
        <v>1000003701</v>
      </c>
      <c r="E427" s="64" t="s">
        <v>4410</v>
      </c>
      <c r="F427" s="66">
        <v>45167</v>
      </c>
      <c r="G427" s="66" t="str">
        <f t="shared" si="78"/>
        <v>-</v>
      </c>
      <c r="H427" s="66"/>
      <c r="I427" s="67">
        <v>0</v>
      </c>
      <c r="J427" s="67">
        <f t="shared" ca="1" si="79"/>
        <v>0</v>
      </c>
      <c r="K427" s="96">
        <v>0</v>
      </c>
      <c r="L427" s="68">
        <f t="shared" ca="1" si="80"/>
        <v>0</v>
      </c>
      <c r="M427" s="68" t="str">
        <f t="shared" ca="1" si="81"/>
        <v>-</v>
      </c>
      <c r="N427" s="99">
        <v>0</v>
      </c>
      <c r="O427" s="97" t="str">
        <f t="shared" ca="1" si="82"/>
        <v>Nov</v>
      </c>
      <c r="P427" s="96">
        <v>0</v>
      </c>
      <c r="Q427" s="99">
        <f t="shared" si="83"/>
        <v>0</v>
      </c>
      <c r="R427" s="97">
        <f t="shared" ca="1" si="84"/>
        <v>0</v>
      </c>
      <c r="S427" s="99" t="b">
        <f t="shared" si="85"/>
        <v>0</v>
      </c>
      <c r="T427" s="100">
        <v>60</v>
      </c>
      <c r="U427" s="100" t="str">
        <f t="shared" ca="1" si="86"/>
        <v>Dec</v>
      </c>
      <c r="V427" s="96">
        <v>60</v>
      </c>
      <c r="W427" s="103">
        <f t="shared" si="87"/>
        <v>-60</v>
      </c>
      <c r="X427" s="102">
        <f t="shared" ca="1" si="88"/>
        <v>-1</v>
      </c>
      <c r="Y427" s="103" t="str">
        <f t="shared" ca="1" si="89"/>
        <v>DEGROWTH</v>
      </c>
      <c r="Z427" s="24">
        <v>1</v>
      </c>
      <c r="AA427" s="24">
        <f t="shared" si="90"/>
        <v>0</v>
      </c>
      <c r="AB427" s="3">
        <v>1000003701</v>
      </c>
      <c r="AC427" s="3"/>
    </row>
    <row r="428" spans="1:29" ht="14.25" hidden="1" customHeight="1">
      <c r="A428" s="24" t="s">
        <v>133</v>
      </c>
      <c r="B428" s="125" t="s">
        <v>143</v>
      </c>
      <c r="C428" s="125" t="s">
        <v>1212</v>
      </c>
      <c r="D428" s="125">
        <v>1000003876</v>
      </c>
      <c r="E428" s="125" t="s">
        <v>1213</v>
      </c>
      <c r="F428" s="66">
        <v>45351</v>
      </c>
      <c r="G428" s="66" t="str">
        <f t="shared" si="78"/>
        <v>Targeted Dealer</v>
      </c>
      <c r="H428" s="66"/>
      <c r="I428" s="67">
        <v>90</v>
      </c>
      <c r="J428" s="67">
        <f t="shared" ca="1" si="79"/>
        <v>1878.3870967741937</v>
      </c>
      <c r="K428" s="96">
        <v>120</v>
      </c>
      <c r="L428" s="68">
        <f t="shared" ca="1" si="80"/>
        <v>-1758.3870967741937</v>
      </c>
      <c r="M428" s="68">
        <f t="shared" ca="1" si="81"/>
        <v>6.3884595569294174</v>
      </c>
      <c r="N428" s="99">
        <v>150</v>
      </c>
      <c r="O428" s="97" t="str">
        <f t="shared" ca="1" si="82"/>
        <v>Nov</v>
      </c>
      <c r="P428" s="96">
        <v>150</v>
      </c>
      <c r="Q428" s="99">
        <f t="shared" si="83"/>
        <v>-30</v>
      </c>
      <c r="R428" s="97">
        <f t="shared" ca="1" si="84"/>
        <v>-0.19999999999999996</v>
      </c>
      <c r="S428" s="99" t="str">
        <f t="shared" ca="1" si="85"/>
        <v>DEGROWTH</v>
      </c>
      <c r="T428" s="100">
        <v>0</v>
      </c>
      <c r="U428" s="100" t="str">
        <f t="shared" ca="1" si="86"/>
        <v>Dec</v>
      </c>
      <c r="V428" s="96">
        <v>0</v>
      </c>
      <c r="W428" s="103">
        <f t="shared" si="87"/>
        <v>120</v>
      </c>
      <c r="X428" s="102">
        <f t="shared" ca="1" si="88"/>
        <v>0</v>
      </c>
      <c r="Y428" s="103" t="b">
        <f t="shared" si="89"/>
        <v>0</v>
      </c>
      <c r="Z428" s="24">
        <v>0</v>
      </c>
      <c r="AA428" s="24">
        <f t="shared" si="90"/>
        <v>0</v>
      </c>
      <c r="AB428" s="3">
        <v>1000003876</v>
      </c>
      <c r="AC428" s="3"/>
    </row>
    <row r="429" spans="1:29" ht="14.25" hidden="1" customHeight="1">
      <c r="A429" s="24" t="s">
        <v>133</v>
      </c>
      <c r="B429" s="125" t="s">
        <v>143</v>
      </c>
      <c r="C429" s="125" t="s">
        <v>3990</v>
      </c>
      <c r="D429" s="125">
        <v>1000003888</v>
      </c>
      <c r="E429" s="125" t="s">
        <v>3991</v>
      </c>
      <c r="F429" s="66">
        <v>45365</v>
      </c>
      <c r="G429" s="66" t="str">
        <f t="shared" si="78"/>
        <v>Targeted Dealer</v>
      </c>
      <c r="H429" s="66" t="s">
        <v>627</v>
      </c>
      <c r="I429" s="67">
        <v>130</v>
      </c>
      <c r="J429" s="67">
        <f t="shared" ca="1" si="79"/>
        <v>2713.2258064516127</v>
      </c>
      <c r="K429" s="96">
        <v>380</v>
      </c>
      <c r="L429" s="68">
        <f t="shared" ca="1" si="80"/>
        <v>-2333.2258064516127</v>
      </c>
      <c r="M429" s="68">
        <f t="shared" ca="1" si="81"/>
        <v>14.005469028652955</v>
      </c>
      <c r="N429" s="99">
        <v>276.5</v>
      </c>
      <c r="O429" s="97" t="str">
        <f t="shared" ca="1" si="82"/>
        <v>Nov</v>
      </c>
      <c r="P429" s="96">
        <v>276.5</v>
      </c>
      <c r="Q429" s="99">
        <f t="shared" si="83"/>
        <v>103.5</v>
      </c>
      <c r="R429" s="97">
        <f t="shared" ca="1" si="84"/>
        <v>0.37432188065099448</v>
      </c>
      <c r="S429" s="99" t="str">
        <f t="shared" ca="1" si="85"/>
        <v>GROWTH</v>
      </c>
      <c r="T429" s="100">
        <v>0</v>
      </c>
      <c r="U429" s="100" t="str">
        <f t="shared" ca="1" si="86"/>
        <v>Dec</v>
      </c>
      <c r="V429" s="96">
        <v>0</v>
      </c>
      <c r="W429" s="103">
        <f t="shared" si="87"/>
        <v>380</v>
      </c>
      <c r="X429" s="102">
        <f t="shared" ca="1" si="88"/>
        <v>0</v>
      </c>
      <c r="Y429" s="103" t="b">
        <f t="shared" si="89"/>
        <v>0</v>
      </c>
      <c r="Z429" s="24">
        <v>0</v>
      </c>
      <c r="AA429" s="24">
        <f t="shared" si="90"/>
        <v>1</v>
      </c>
      <c r="AB429" s="3">
        <v>1000003888</v>
      </c>
      <c r="AC429" s="3"/>
    </row>
    <row r="430" spans="1:29" ht="14.25" hidden="1" customHeight="1">
      <c r="A430" s="24" t="s">
        <v>133</v>
      </c>
      <c r="B430" s="125" t="s">
        <v>143</v>
      </c>
      <c r="C430" s="125" t="s">
        <v>4411</v>
      </c>
      <c r="D430" s="125">
        <v>1000003986</v>
      </c>
      <c r="E430" s="125" t="s">
        <v>4412</v>
      </c>
      <c r="F430" s="66">
        <v>45441</v>
      </c>
      <c r="G430" s="66" t="str">
        <f t="shared" si="78"/>
        <v>-</v>
      </c>
      <c r="H430" s="66"/>
      <c r="I430" s="67">
        <v>0</v>
      </c>
      <c r="J430" s="67">
        <f t="shared" ca="1" si="79"/>
        <v>0</v>
      </c>
      <c r="K430" s="96">
        <v>0</v>
      </c>
      <c r="L430" s="68">
        <f t="shared" ca="1" si="80"/>
        <v>0</v>
      </c>
      <c r="M430" s="68" t="str">
        <f t="shared" ca="1" si="81"/>
        <v>-</v>
      </c>
      <c r="N430" s="99">
        <v>0</v>
      </c>
      <c r="O430" s="97" t="str">
        <f t="shared" ca="1" si="82"/>
        <v>Nov</v>
      </c>
      <c r="P430" s="96">
        <v>0</v>
      </c>
      <c r="Q430" s="99">
        <f t="shared" si="83"/>
        <v>0</v>
      </c>
      <c r="R430" s="97">
        <f t="shared" ca="1" si="84"/>
        <v>0</v>
      </c>
      <c r="S430" s="99" t="b">
        <f t="shared" si="85"/>
        <v>0</v>
      </c>
      <c r="T430" s="100">
        <v>0</v>
      </c>
      <c r="U430" s="100" t="str">
        <f t="shared" ca="1" si="86"/>
        <v>Dec</v>
      </c>
      <c r="V430" s="96">
        <v>0</v>
      </c>
      <c r="W430" s="103">
        <f t="shared" si="87"/>
        <v>0</v>
      </c>
      <c r="X430" s="102">
        <f t="shared" ca="1" si="88"/>
        <v>0</v>
      </c>
      <c r="Y430" s="103" t="b">
        <f t="shared" si="89"/>
        <v>0</v>
      </c>
      <c r="Z430" s="24">
        <v>1</v>
      </c>
      <c r="AA430" s="24">
        <f t="shared" si="90"/>
        <v>0</v>
      </c>
      <c r="AB430" s="3">
        <v>1000003986</v>
      </c>
      <c r="AC430" s="3"/>
    </row>
    <row r="431" spans="1:29" ht="14.25" hidden="1" customHeight="1">
      <c r="A431" s="24" t="s">
        <v>133</v>
      </c>
      <c r="B431" s="125" t="s">
        <v>143</v>
      </c>
      <c r="C431" s="125" t="s">
        <v>1214</v>
      </c>
      <c r="D431" s="125">
        <v>1000004016</v>
      </c>
      <c r="E431" s="125" t="s">
        <v>1215</v>
      </c>
      <c r="F431" s="66">
        <v>45468</v>
      </c>
      <c r="G431" s="66" t="str">
        <f t="shared" si="78"/>
        <v>Targeted Dealer</v>
      </c>
      <c r="H431" s="66" t="s">
        <v>627</v>
      </c>
      <c r="I431" s="67">
        <v>120</v>
      </c>
      <c r="J431" s="67">
        <f t="shared" ca="1" si="79"/>
        <v>2504.516129032258</v>
      </c>
      <c r="K431" s="96">
        <v>45</v>
      </c>
      <c r="L431" s="68">
        <f t="shared" ca="1" si="80"/>
        <v>-2459.516129032258</v>
      </c>
      <c r="M431" s="68">
        <f t="shared" ca="1" si="81"/>
        <v>1.7967542503863987</v>
      </c>
      <c r="N431" s="99">
        <v>116</v>
      </c>
      <c r="O431" s="97" t="str">
        <f t="shared" ca="1" si="82"/>
        <v>Nov</v>
      </c>
      <c r="P431" s="96">
        <v>116</v>
      </c>
      <c r="Q431" s="99">
        <f t="shared" si="83"/>
        <v>-71</v>
      </c>
      <c r="R431" s="97">
        <f t="shared" ca="1" si="84"/>
        <v>-0.61206896551724133</v>
      </c>
      <c r="S431" s="99" t="str">
        <f t="shared" ca="1" si="85"/>
        <v>DEGROWTH</v>
      </c>
      <c r="T431" s="100">
        <v>0</v>
      </c>
      <c r="U431" s="100" t="str">
        <f t="shared" ca="1" si="86"/>
        <v>Dec</v>
      </c>
      <c r="V431" s="96">
        <v>0</v>
      </c>
      <c r="W431" s="103">
        <f t="shared" si="87"/>
        <v>45</v>
      </c>
      <c r="X431" s="102">
        <f t="shared" ca="1" si="88"/>
        <v>0</v>
      </c>
      <c r="Y431" s="103" t="b">
        <f t="shared" si="89"/>
        <v>0</v>
      </c>
      <c r="Z431" s="24">
        <v>0</v>
      </c>
      <c r="AA431" s="24">
        <f t="shared" si="90"/>
        <v>1</v>
      </c>
      <c r="AB431" s="3">
        <v>1000004016</v>
      </c>
      <c r="AC431" s="3"/>
    </row>
    <row r="432" spans="1:29" ht="14.25" hidden="1" customHeight="1">
      <c r="A432" s="23" t="s">
        <v>133</v>
      </c>
      <c r="B432" s="64" t="s">
        <v>47</v>
      </c>
      <c r="C432" s="64" t="s">
        <v>3992</v>
      </c>
      <c r="D432" s="64">
        <v>1000000758</v>
      </c>
      <c r="E432" s="65" t="s">
        <v>3993</v>
      </c>
      <c r="F432" s="66">
        <v>38384</v>
      </c>
      <c r="G432" s="66" t="str">
        <f t="shared" si="78"/>
        <v>Targeted Dealer</v>
      </c>
      <c r="H432" s="66"/>
      <c r="I432" s="67">
        <v>20</v>
      </c>
      <c r="J432" s="67">
        <f t="shared" ca="1" si="79"/>
        <v>417.41935483870969</v>
      </c>
      <c r="K432" s="96">
        <v>0</v>
      </c>
      <c r="L432" s="68">
        <f t="shared" ca="1" si="80"/>
        <v>-417.41935483870969</v>
      </c>
      <c r="M432" s="68">
        <f t="shared" ca="1" si="81"/>
        <v>0</v>
      </c>
      <c r="N432" s="99">
        <v>10</v>
      </c>
      <c r="O432" s="97" t="str">
        <f t="shared" ca="1" si="82"/>
        <v>Nov</v>
      </c>
      <c r="P432" s="96">
        <v>10</v>
      </c>
      <c r="Q432" s="99">
        <f t="shared" si="83"/>
        <v>-10</v>
      </c>
      <c r="R432" s="97">
        <f t="shared" ca="1" si="84"/>
        <v>-1</v>
      </c>
      <c r="S432" s="99" t="str">
        <f t="shared" ca="1" si="85"/>
        <v>DEGROWTH</v>
      </c>
      <c r="T432" s="100">
        <v>40</v>
      </c>
      <c r="U432" s="100" t="str">
        <f t="shared" ca="1" si="86"/>
        <v>Dec</v>
      </c>
      <c r="V432" s="96">
        <v>40</v>
      </c>
      <c r="W432" s="103">
        <f t="shared" si="87"/>
        <v>-40</v>
      </c>
      <c r="X432" s="102">
        <f t="shared" ca="1" si="88"/>
        <v>-1</v>
      </c>
      <c r="Y432" s="103" t="str">
        <f t="shared" ca="1" si="89"/>
        <v>DEGROWTH</v>
      </c>
      <c r="Z432" s="24">
        <v>1</v>
      </c>
      <c r="AA432" s="24">
        <f t="shared" si="90"/>
        <v>0</v>
      </c>
      <c r="AB432" s="3">
        <v>1000000758</v>
      </c>
      <c r="AC432" s="3"/>
    </row>
    <row r="433" spans="1:29" ht="14.25" hidden="1" customHeight="1">
      <c r="A433" s="23" t="s">
        <v>133</v>
      </c>
      <c r="B433" s="64" t="s">
        <v>47</v>
      </c>
      <c r="C433" s="64" t="s">
        <v>1216</v>
      </c>
      <c r="D433" s="64">
        <v>1000000751</v>
      </c>
      <c r="E433" s="65" t="s">
        <v>1217</v>
      </c>
      <c r="F433" s="66">
        <v>38387</v>
      </c>
      <c r="G433" s="66" t="str">
        <f t="shared" si="78"/>
        <v>Targeted Dealer</v>
      </c>
      <c r="H433" s="66"/>
      <c r="I433" s="67">
        <v>50</v>
      </c>
      <c r="J433" s="67">
        <f t="shared" ca="1" si="79"/>
        <v>1043.5483870967741</v>
      </c>
      <c r="K433" s="96">
        <v>1.5</v>
      </c>
      <c r="L433" s="68">
        <f t="shared" ca="1" si="80"/>
        <v>-1042.0483870967741</v>
      </c>
      <c r="M433" s="68">
        <f t="shared" ca="1" si="81"/>
        <v>0.14374034003091191</v>
      </c>
      <c r="N433" s="99">
        <v>40</v>
      </c>
      <c r="O433" s="97" t="str">
        <f t="shared" ca="1" si="82"/>
        <v>Nov</v>
      </c>
      <c r="P433" s="96">
        <v>40</v>
      </c>
      <c r="Q433" s="99">
        <f t="shared" si="83"/>
        <v>-38.5</v>
      </c>
      <c r="R433" s="97">
        <f t="shared" ca="1" si="84"/>
        <v>-0.96250000000000002</v>
      </c>
      <c r="S433" s="99" t="str">
        <f t="shared" ca="1" si="85"/>
        <v>DEGROWTH</v>
      </c>
      <c r="T433" s="100">
        <v>35</v>
      </c>
      <c r="U433" s="100" t="str">
        <f t="shared" ca="1" si="86"/>
        <v>Dec</v>
      </c>
      <c r="V433" s="96">
        <v>35</v>
      </c>
      <c r="W433" s="103">
        <f t="shared" si="87"/>
        <v>-33.5</v>
      </c>
      <c r="X433" s="102">
        <f t="shared" ca="1" si="88"/>
        <v>-0.95714285714285718</v>
      </c>
      <c r="Y433" s="103" t="str">
        <f t="shared" ca="1" si="89"/>
        <v>DEGROWTH</v>
      </c>
      <c r="Z433" s="24">
        <v>0</v>
      </c>
      <c r="AA433" s="24">
        <f t="shared" si="90"/>
        <v>0</v>
      </c>
      <c r="AB433" s="3">
        <v>1000000751</v>
      </c>
      <c r="AC433" s="3"/>
    </row>
    <row r="434" spans="1:29" ht="14.25" hidden="1" customHeight="1">
      <c r="A434" s="23" t="s">
        <v>133</v>
      </c>
      <c r="B434" s="64" t="s">
        <v>47</v>
      </c>
      <c r="C434" s="64" t="s">
        <v>1218</v>
      </c>
      <c r="D434" s="64">
        <v>1000000752</v>
      </c>
      <c r="E434" s="65" t="s">
        <v>1219</v>
      </c>
      <c r="F434" s="66">
        <v>38416</v>
      </c>
      <c r="G434" s="66" t="str">
        <f t="shared" si="78"/>
        <v>Targeted Dealer</v>
      </c>
      <c r="H434" s="66" t="s">
        <v>627</v>
      </c>
      <c r="I434" s="67">
        <v>1150</v>
      </c>
      <c r="J434" s="67">
        <f t="shared" ca="1" si="79"/>
        <v>24001.612903225803</v>
      </c>
      <c r="K434" s="96">
        <v>1174.75</v>
      </c>
      <c r="L434" s="68">
        <f t="shared" ca="1" si="80"/>
        <v>-22826.862903225803</v>
      </c>
      <c r="M434" s="68">
        <f t="shared" ca="1" si="81"/>
        <v>4.8944627377192402</v>
      </c>
      <c r="N434" s="99">
        <v>1002</v>
      </c>
      <c r="O434" s="97" t="str">
        <f t="shared" ca="1" si="82"/>
        <v>Nov</v>
      </c>
      <c r="P434" s="96">
        <v>1002</v>
      </c>
      <c r="Q434" s="99">
        <f t="shared" si="83"/>
        <v>172.75</v>
      </c>
      <c r="R434" s="97">
        <f t="shared" ca="1" si="84"/>
        <v>0.17240518962075857</v>
      </c>
      <c r="S434" s="99" t="str">
        <f t="shared" ca="1" si="85"/>
        <v>GROWTH</v>
      </c>
      <c r="T434" s="100">
        <v>1184.5</v>
      </c>
      <c r="U434" s="100" t="str">
        <f t="shared" ca="1" si="86"/>
        <v>Dec</v>
      </c>
      <c r="V434" s="96">
        <v>1184.5</v>
      </c>
      <c r="W434" s="103">
        <f t="shared" si="87"/>
        <v>-9.75</v>
      </c>
      <c r="X434" s="102">
        <f t="shared" ca="1" si="88"/>
        <v>-8.2313212325876295E-3</v>
      </c>
      <c r="Y434" s="103" t="str">
        <f t="shared" ca="1" si="89"/>
        <v>DEGROWTH</v>
      </c>
      <c r="Z434" s="24">
        <v>0</v>
      </c>
      <c r="AA434" s="24">
        <f t="shared" si="90"/>
        <v>1</v>
      </c>
      <c r="AB434" s="3">
        <v>1000000752</v>
      </c>
      <c r="AC434" s="3"/>
    </row>
    <row r="435" spans="1:29" ht="14.25" hidden="1" customHeight="1">
      <c r="A435" s="23" t="s">
        <v>133</v>
      </c>
      <c r="B435" s="64" t="s">
        <v>47</v>
      </c>
      <c r="C435" s="64" t="s">
        <v>4413</v>
      </c>
      <c r="D435" s="64">
        <v>1000000747</v>
      </c>
      <c r="E435" s="65" t="s">
        <v>4414</v>
      </c>
      <c r="F435" s="66">
        <v>39282</v>
      </c>
      <c r="G435" s="66" t="str">
        <f t="shared" si="78"/>
        <v>Targeted Dealer</v>
      </c>
      <c r="H435" s="66"/>
      <c r="I435" s="67">
        <v>120</v>
      </c>
      <c r="J435" s="67">
        <f t="shared" ca="1" si="79"/>
        <v>2504.516129032258</v>
      </c>
      <c r="K435" s="96">
        <v>0</v>
      </c>
      <c r="L435" s="68">
        <f t="shared" ca="1" si="80"/>
        <v>-2504.516129032258</v>
      </c>
      <c r="M435" s="68">
        <f t="shared" ca="1" si="81"/>
        <v>0</v>
      </c>
      <c r="N435" s="99">
        <v>55</v>
      </c>
      <c r="O435" s="97" t="str">
        <f t="shared" ca="1" si="82"/>
        <v>Nov</v>
      </c>
      <c r="P435" s="96">
        <v>55</v>
      </c>
      <c r="Q435" s="99">
        <f t="shared" si="83"/>
        <v>-55</v>
      </c>
      <c r="R435" s="97">
        <f t="shared" ca="1" si="84"/>
        <v>-1</v>
      </c>
      <c r="S435" s="99" t="str">
        <f t="shared" ca="1" si="85"/>
        <v>DEGROWTH</v>
      </c>
      <c r="T435" s="100">
        <v>0</v>
      </c>
      <c r="U435" s="100" t="str">
        <f t="shared" ca="1" si="86"/>
        <v>Dec</v>
      </c>
      <c r="V435" s="96">
        <v>0</v>
      </c>
      <c r="W435" s="103">
        <f t="shared" si="87"/>
        <v>0</v>
      </c>
      <c r="X435" s="102">
        <f t="shared" ca="1" si="88"/>
        <v>0</v>
      </c>
      <c r="Y435" s="103" t="b">
        <f t="shared" si="89"/>
        <v>0</v>
      </c>
      <c r="Z435" s="24">
        <v>1</v>
      </c>
      <c r="AA435" s="24">
        <f t="shared" si="90"/>
        <v>0</v>
      </c>
      <c r="AB435" s="3">
        <v>1000000747</v>
      </c>
      <c r="AC435" s="3"/>
    </row>
    <row r="436" spans="1:29" ht="14.25" hidden="1" customHeight="1">
      <c r="A436" s="23" t="s">
        <v>133</v>
      </c>
      <c r="B436" s="64" t="s">
        <v>47</v>
      </c>
      <c r="C436" s="64" t="s">
        <v>1220</v>
      </c>
      <c r="D436" s="64">
        <v>1000000761</v>
      </c>
      <c r="E436" s="65" t="s">
        <v>1221</v>
      </c>
      <c r="F436" s="66">
        <v>39324</v>
      </c>
      <c r="G436" s="66" t="str">
        <f t="shared" si="78"/>
        <v>Targeted Dealer</v>
      </c>
      <c r="H436" s="66"/>
      <c r="I436" s="67">
        <v>140</v>
      </c>
      <c r="J436" s="67">
        <f t="shared" ca="1" si="79"/>
        <v>2921.9354838709678</v>
      </c>
      <c r="K436" s="96">
        <v>200</v>
      </c>
      <c r="L436" s="68">
        <f t="shared" ca="1" si="80"/>
        <v>-2721.9354838709678</v>
      </c>
      <c r="M436" s="68">
        <f t="shared" ca="1" si="81"/>
        <v>6.8447780967100904</v>
      </c>
      <c r="N436" s="99">
        <v>155</v>
      </c>
      <c r="O436" s="97" t="str">
        <f t="shared" ca="1" si="82"/>
        <v>Nov</v>
      </c>
      <c r="P436" s="96">
        <v>155</v>
      </c>
      <c r="Q436" s="99">
        <f t="shared" si="83"/>
        <v>45</v>
      </c>
      <c r="R436" s="97">
        <f t="shared" ca="1" si="84"/>
        <v>0.29032258064516125</v>
      </c>
      <c r="S436" s="99" t="str">
        <f t="shared" ca="1" si="85"/>
        <v>GROWTH</v>
      </c>
      <c r="T436" s="100">
        <v>135</v>
      </c>
      <c r="U436" s="100" t="str">
        <f t="shared" ca="1" si="86"/>
        <v>Dec</v>
      </c>
      <c r="V436" s="96">
        <v>135</v>
      </c>
      <c r="W436" s="103">
        <f t="shared" si="87"/>
        <v>65</v>
      </c>
      <c r="X436" s="102">
        <f t="shared" ca="1" si="88"/>
        <v>0.4814814814814814</v>
      </c>
      <c r="Y436" s="103" t="str">
        <f t="shared" ca="1" si="89"/>
        <v>GROWTH</v>
      </c>
      <c r="Z436" s="24">
        <v>0</v>
      </c>
      <c r="AA436" s="24">
        <f t="shared" si="90"/>
        <v>0</v>
      </c>
      <c r="AB436" s="3">
        <v>1000000761</v>
      </c>
      <c r="AC436" s="3"/>
    </row>
    <row r="437" spans="1:29" ht="14.25" hidden="1" customHeight="1">
      <c r="A437" s="23" t="s">
        <v>133</v>
      </c>
      <c r="B437" s="64" t="s">
        <v>47</v>
      </c>
      <c r="C437" s="64" t="s">
        <v>1222</v>
      </c>
      <c r="D437" s="64">
        <v>1000000753</v>
      </c>
      <c r="E437" s="65" t="s">
        <v>1075</v>
      </c>
      <c r="F437" s="66">
        <v>40807</v>
      </c>
      <c r="G437" s="66" t="str">
        <f t="shared" si="78"/>
        <v>Targeted Dealer</v>
      </c>
      <c r="H437" s="66"/>
      <c r="I437" s="67">
        <v>30</v>
      </c>
      <c r="J437" s="67">
        <f t="shared" ca="1" si="79"/>
        <v>626.12903225806451</v>
      </c>
      <c r="K437" s="96">
        <v>30</v>
      </c>
      <c r="L437" s="68">
        <f t="shared" ca="1" si="80"/>
        <v>-596.12903225806451</v>
      </c>
      <c r="M437" s="68">
        <f t="shared" ca="1" si="81"/>
        <v>4.7913446676970635</v>
      </c>
      <c r="N437" s="99">
        <v>20</v>
      </c>
      <c r="O437" s="97" t="str">
        <f t="shared" ca="1" si="82"/>
        <v>Nov</v>
      </c>
      <c r="P437" s="96">
        <v>20</v>
      </c>
      <c r="Q437" s="99">
        <f t="shared" si="83"/>
        <v>10</v>
      </c>
      <c r="R437" s="97">
        <f t="shared" ca="1" si="84"/>
        <v>0.5</v>
      </c>
      <c r="S437" s="99" t="str">
        <f t="shared" ca="1" si="85"/>
        <v>GROWTH</v>
      </c>
      <c r="T437" s="100">
        <v>19</v>
      </c>
      <c r="U437" s="100" t="str">
        <f t="shared" ca="1" si="86"/>
        <v>Dec</v>
      </c>
      <c r="V437" s="96">
        <v>19</v>
      </c>
      <c r="W437" s="103">
        <f t="shared" si="87"/>
        <v>11</v>
      </c>
      <c r="X437" s="102">
        <f t="shared" ca="1" si="88"/>
        <v>0.57894736842105265</v>
      </c>
      <c r="Y437" s="103" t="str">
        <f t="shared" ca="1" si="89"/>
        <v>GROWTH</v>
      </c>
      <c r="Z437" s="24">
        <v>0</v>
      </c>
      <c r="AA437" s="24">
        <f t="shared" si="90"/>
        <v>0</v>
      </c>
      <c r="AB437" s="3">
        <v>1000000753</v>
      </c>
      <c r="AC437" s="3"/>
    </row>
    <row r="438" spans="1:29" ht="14.25" hidden="1" customHeight="1">
      <c r="A438" s="23" t="s">
        <v>133</v>
      </c>
      <c r="B438" s="64" t="s">
        <v>47</v>
      </c>
      <c r="C438" s="64" t="s">
        <v>4179</v>
      </c>
      <c r="D438" s="64">
        <v>1000000750</v>
      </c>
      <c r="E438" s="65" t="s">
        <v>4180</v>
      </c>
      <c r="F438" s="66">
        <v>40984</v>
      </c>
      <c r="G438" s="66" t="str">
        <f t="shared" si="78"/>
        <v>Targeted Dealer</v>
      </c>
      <c r="H438" s="66"/>
      <c r="I438" s="67">
        <v>20</v>
      </c>
      <c r="J438" s="67">
        <f t="shared" ca="1" si="79"/>
        <v>417.41935483870969</v>
      </c>
      <c r="K438" s="96">
        <v>10</v>
      </c>
      <c r="L438" s="68">
        <f t="shared" ca="1" si="80"/>
        <v>-407.41935483870969</v>
      </c>
      <c r="M438" s="68">
        <f t="shared" ca="1" si="81"/>
        <v>2.3956723338485313</v>
      </c>
      <c r="N438" s="99">
        <v>0</v>
      </c>
      <c r="O438" s="97" t="str">
        <f t="shared" ca="1" si="82"/>
        <v>Nov</v>
      </c>
      <c r="P438" s="96">
        <v>0</v>
      </c>
      <c r="Q438" s="99">
        <f t="shared" si="83"/>
        <v>10</v>
      </c>
      <c r="R438" s="97">
        <f t="shared" ca="1" si="84"/>
        <v>0</v>
      </c>
      <c r="S438" s="99" t="b">
        <f t="shared" si="85"/>
        <v>0</v>
      </c>
      <c r="T438" s="100">
        <v>0</v>
      </c>
      <c r="U438" s="100" t="str">
        <f t="shared" ca="1" si="86"/>
        <v>Dec</v>
      </c>
      <c r="V438" s="96">
        <v>0</v>
      </c>
      <c r="W438" s="103">
        <f t="shared" si="87"/>
        <v>10</v>
      </c>
      <c r="X438" s="102">
        <f t="shared" ca="1" si="88"/>
        <v>0</v>
      </c>
      <c r="Y438" s="103" t="b">
        <f t="shared" si="89"/>
        <v>0</v>
      </c>
      <c r="Z438" s="24">
        <v>0</v>
      </c>
      <c r="AA438" s="24">
        <f t="shared" si="90"/>
        <v>0</v>
      </c>
      <c r="AB438" s="3">
        <v>1000000750</v>
      </c>
      <c r="AC438" s="3"/>
    </row>
    <row r="439" spans="1:29" ht="14.25" hidden="1" customHeight="1">
      <c r="A439" s="23" t="s">
        <v>133</v>
      </c>
      <c r="B439" s="64" t="s">
        <v>47</v>
      </c>
      <c r="C439" s="64" t="s">
        <v>3664</v>
      </c>
      <c r="D439" s="64">
        <v>1000000762</v>
      </c>
      <c r="E439" s="65" t="s">
        <v>3665</v>
      </c>
      <c r="F439" s="66">
        <v>42132</v>
      </c>
      <c r="G439" s="66" t="str">
        <f t="shared" si="78"/>
        <v>Targeted Dealer</v>
      </c>
      <c r="H439" s="66"/>
      <c r="I439" s="67">
        <v>40</v>
      </c>
      <c r="J439" s="67">
        <f t="shared" ca="1" si="79"/>
        <v>834.83870967741939</v>
      </c>
      <c r="K439" s="96">
        <v>34</v>
      </c>
      <c r="L439" s="68">
        <f t="shared" ca="1" si="80"/>
        <v>-800.83870967741939</v>
      </c>
      <c r="M439" s="68">
        <f t="shared" ca="1" si="81"/>
        <v>4.0726429675425031</v>
      </c>
      <c r="N439" s="99">
        <v>10</v>
      </c>
      <c r="O439" s="97" t="str">
        <f t="shared" ca="1" si="82"/>
        <v>Nov</v>
      </c>
      <c r="P439" s="96">
        <v>10</v>
      </c>
      <c r="Q439" s="99">
        <f t="shared" si="83"/>
        <v>24</v>
      </c>
      <c r="R439" s="97">
        <f t="shared" ca="1" si="84"/>
        <v>2.4</v>
      </c>
      <c r="S439" s="99" t="str">
        <f t="shared" ca="1" si="85"/>
        <v>GROWTH</v>
      </c>
      <c r="T439" s="100">
        <v>25</v>
      </c>
      <c r="U439" s="100" t="str">
        <f t="shared" ca="1" si="86"/>
        <v>Dec</v>
      </c>
      <c r="V439" s="96">
        <v>25</v>
      </c>
      <c r="W439" s="103">
        <f t="shared" si="87"/>
        <v>9</v>
      </c>
      <c r="X439" s="102">
        <f t="shared" ca="1" si="88"/>
        <v>0.3600000000000001</v>
      </c>
      <c r="Y439" s="103" t="str">
        <f t="shared" ca="1" si="89"/>
        <v>GROWTH</v>
      </c>
      <c r="Z439" s="24">
        <v>0</v>
      </c>
      <c r="AA439" s="24">
        <f t="shared" si="90"/>
        <v>0</v>
      </c>
      <c r="AB439" s="3">
        <v>1000000762</v>
      </c>
      <c r="AC439" s="3"/>
    </row>
    <row r="440" spans="1:29" ht="14.25" hidden="1" customHeight="1">
      <c r="A440" s="23" t="s">
        <v>133</v>
      </c>
      <c r="B440" s="64" t="s">
        <v>47</v>
      </c>
      <c r="C440" s="64" t="s">
        <v>1223</v>
      </c>
      <c r="D440" s="64">
        <v>1000000760</v>
      </c>
      <c r="E440" s="65" t="s">
        <v>1224</v>
      </c>
      <c r="F440" s="66">
        <v>42866</v>
      </c>
      <c r="G440" s="66" t="str">
        <f t="shared" si="78"/>
        <v>Targeted Dealer</v>
      </c>
      <c r="H440" s="66"/>
      <c r="I440" s="67">
        <v>40</v>
      </c>
      <c r="J440" s="67">
        <f t="shared" ca="1" si="79"/>
        <v>834.83870967741939</v>
      </c>
      <c r="K440" s="96">
        <v>50</v>
      </c>
      <c r="L440" s="68">
        <f t="shared" ca="1" si="80"/>
        <v>-784.83870967741939</v>
      </c>
      <c r="M440" s="68">
        <f t="shared" ca="1" si="81"/>
        <v>5.9891808346213287</v>
      </c>
      <c r="N440" s="99">
        <v>40</v>
      </c>
      <c r="O440" s="97" t="str">
        <f t="shared" ca="1" si="82"/>
        <v>Nov</v>
      </c>
      <c r="P440" s="96">
        <v>40</v>
      </c>
      <c r="Q440" s="99">
        <f t="shared" si="83"/>
        <v>10</v>
      </c>
      <c r="R440" s="97">
        <f t="shared" ca="1" si="84"/>
        <v>0.25</v>
      </c>
      <c r="S440" s="99" t="str">
        <f t="shared" ca="1" si="85"/>
        <v>GROWTH</v>
      </c>
      <c r="T440" s="100">
        <v>40</v>
      </c>
      <c r="U440" s="100" t="str">
        <f t="shared" ca="1" si="86"/>
        <v>Dec</v>
      </c>
      <c r="V440" s="96">
        <v>40</v>
      </c>
      <c r="W440" s="103">
        <f t="shared" si="87"/>
        <v>10</v>
      </c>
      <c r="X440" s="102">
        <f t="shared" ca="1" si="88"/>
        <v>0.25</v>
      </c>
      <c r="Y440" s="103" t="str">
        <f t="shared" ca="1" si="89"/>
        <v>GROWTH</v>
      </c>
      <c r="Z440" s="24">
        <v>0</v>
      </c>
      <c r="AA440" s="24">
        <f t="shared" si="90"/>
        <v>0</v>
      </c>
      <c r="AB440" s="3">
        <v>1000000760</v>
      </c>
      <c r="AC440" s="3"/>
    </row>
    <row r="441" spans="1:29" ht="14.25" hidden="1" customHeight="1">
      <c r="A441" s="23" t="s">
        <v>133</v>
      </c>
      <c r="B441" s="64" t="s">
        <v>47</v>
      </c>
      <c r="C441" s="64" t="s">
        <v>228</v>
      </c>
      <c r="D441" s="64">
        <v>1000000749</v>
      </c>
      <c r="E441" s="65" t="s">
        <v>229</v>
      </c>
      <c r="F441" s="66">
        <v>42993</v>
      </c>
      <c r="G441" s="66" t="str">
        <f t="shared" si="78"/>
        <v>Targeted Dealer</v>
      </c>
      <c r="H441" s="66"/>
      <c r="I441" s="67">
        <v>90</v>
      </c>
      <c r="J441" s="67">
        <f t="shared" ca="1" si="79"/>
        <v>1878.3870967741937</v>
      </c>
      <c r="K441" s="96">
        <v>51.75</v>
      </c>
      <c r="L441" s="68">
        <f t="shared" ca="1" si="80"/>
        <v>-1826.6370967741937</v>
      </c>
      <c r="M441" s="68">
        <f t="shared" ca="1" si="81"/>
        <v>2.7550231839258115</v>
      </c>
      <c r="N441" s="99">
        <v>45.75</v>
      </c>
      <c r="O441" s="97" t="str">
        <f t="shared" ca="1" si="82"/>
        <v>Nov</v>
      </c>
      <c r="P441" s="96">
        <v>45.75</v>
      </c>
      <c r="Q441" s="99">
        <f t="shared" si="83"/>
        <v>6</v>
      </c>
      <c r="R441" s="97">
        <f t="shared" ca="1" si="84"/>
        <v>0.13114754098360648</v>
      </c>
      <c r="S441" s="99" t="str">
        <f t="shared" ca="1" si="85"/>
        <v>GROWTH</v>
      </c>
      <c r="T441" s="100">
        <v>91</v>
      </c>
      <c r="U441" s="100" t="str">
        <f t="shared" ca="1" si="86"/>
        <v>Dec</v>
      </c>
      <c r="V441" s="96">
        <v>91</v>
      </c>
      <c r="W441" s="103">
        <f t="shared" si="87"/>
        <v>-39.25</v>
      </c>
      <c r="X441" s="102">
        <f t="shared" ca="1" si="88"/>
        <v>-0.43131868131868134</v>
      </c>
      <c r="Y441" s="103" t="str">
        <f t="shared" ca="1" si="89"/>
        <v>DEGROWTH</v>
      </c>
      <c r="Z441" s="24">
        <v>0</v>
      </c>
      <c r="AA441" s="24">
        <f t="shared" si="90"/>
        <v>0</v>
      </c>
      <c r="AB441" s="3">
        <v>1000000749</v>
      </c>
      <c r="AC441" s="3"/>
    </row>
    <row r="442" spans="1:29" ht="14.25" hidden="1" customHeight="1">
      <c r="A442" s="23" t="s">
        <v>133</v>
      </c>
      <c r="B442" s="64" t="s">
        <v>47</v>
      </c>
      <c r="C442" s="64" t="s">
        <v>1225</v>
      </c>
      <c r="D442" s="64">
        <v>1000000757</v>
      </c>
      <c r="E442" s="65" t="s">
        <v>1226</v>
      </c>
      <c r="F442" s="66">
        <v>43169</v>
      </c>
      <c r="G442" s="66" t="str">
        <f t="shared" si="78"/>
        <v>Targeted Dealer</v>
      </c>
      <c r="H442" s="66"/>
      <c r="I442" s="67">
        <v>450</v>
      </c>
      <c r="J442" s="67">
        <f t="shared" ca="1" si="79"/>
        <v>9391.9354838709678</v>
      </c>
      <c r="K442" s="96">
        <v>160</v>
      </c>
      <c r="L442" s="68">
        <f t="shared" ca="1" si="80"/>
        <v>-9231.9354838709678</v>
      </c>
      <c r="M442" s="68">
        <f t="shared" ca="1" si="81"/>
        <v>1.703589215181178</v>
      </c>
      <c r="N442" s="99">
        <v>345.5</v>
      </c>
      <c r="O442" s="97" t="str">
        <f t="shared" ca="1" si="82"/>
        <v>Nov</v>
      </c>
      <c r="P442" s="96">
        <v>345.5</v>
      </c>
      <c r="Q442" s="99">
        <f t="shared" si="83"/>
        <v>-185.5</v>
      </c>
      <c r="R442" s="97">
        <f t="shared" ca="1" si="84"/>
        <v>-0.5369030390738061</v>
      </c>
      <c r="S442" s="99" t="str">
        <f t="shared" ca="1" si="85"/>
        <v>DEGROWTH</v>
      </c>
      <c r="T442" s="100">
        <v>634</v>
      </c>
      <c r="U442" s="100" t="str">
        <f t="shared" ca="1" si="86"/>
        <v>Dec</v>
      </c>
      <c r="V442" s="96">
        <v>634</v>
      </c>
      <c r="W442" s="103">
        <f t="shared" si="87"/>
        <v>-474</v>
      </c>
      <c r="X442" s="102">
        <f t="shared" ca="1" si="88"/>
        <v>-0.74763406940063093</v>
      </c>
      <c r="Y442" s="103" t="str">
        <f t="shared" ca="1" si="89"/>
        <v>DEGROWTH</v>
      </c>
      <c r="Z442" s="24">
        <v>0</v>
      </c>
      <c r="AA442" s="24">
        <f t="shared" si="90"/>
        <v>0</v>
      </c>
      <c r="AB442" s="3">
        <v>1000000757</v>
      </c>
      <c r="AC442" s="3"/>
    </row>
    <row r="443" spans="1:29" ht="14.25" hidden="1" customHeight="1">
      <c r="A443" s="23" t="s">
        <v>133</v>
      </c>
      <c r="B443" s="64" t="s">
        <v>47</v>
      </c>
      <c r="C443" s="64" t="s">
        <v>230</v>
      </c>
      <c r="D443" s="64">
        <v>1000001082</v>
      </c>
      <c r="E443" s="65" t="s">
        <v>231</v>
      </c>
      <c r="F443" s="66">
        <v>43791</v>
      </c>
      <c r="G443" s="66" t="str">
        <f t="shared" si="78"/>
        <v>Targeted Dealer</v>
      </c>
      <c r="H443" s="66"/>
      <c r="I443" s="67">
        <v>20</v>
      </c>
      <c r="J443" s="67">
        <f t="shared" ca="1" si="79"/>
        <v>417.41935483870969</v>
      </c>
      <c r="K443" s="96">
        <v>20</v>
      </c>
      <c r="L443" s="68">
        <f t="shared" ca="1" si="80"/>
        <v>-397.41935483870969</v>
      </c>
      <c r="M443" s="68">
        <f t="shared" ca="1" si="81"/>
        <v>4.7913446676970626</v>
      </c>
      <c r="N443" s="99">
        <v>20</v>
      </c>
      <c r="O443" s="97" t="str">
        <f t="shared" ca="1" si="82"/>
        <v>Nov</v>
      </c>
      <c r="P443" s="96">
        <v>20</v>
      </c>
      <c r="Q443" s="99">
        <f t="shared" si="83"/>
        <v>0</v>
      </c>
      <c r="R443" s="97">
        <f t="shared" ca="1" si="84"/>
        <v>0</v>
      </c>
      <c r="S443" s="99" t="str">
        <f t="shared" ca="1" si="85"/>
        <v>GROWTH</v>
      </c>
      <c r="T443" s="100">
        <v>15</v>
      </c>
      <c r="U443" s="100" t="str">
        <f t="shared" ca="1" si="86"/>
        <v>Dec</v>
      </c>
      <c r="V443" s="96">
        <v>15</v>
      </c>
      <c r="W443" s="103">
        <f t="shared" si="87"/>
        <v>5</v>
      </c>
      <c r="X443" s="102">
        <f t="shared" ca="1" si="88"/>
        <v>0.33333333333333326</v>
      </c>
      <c r="Y443" s="103" t="str">
        <f t="shared" ca="1" si="89"/>
        <v>GROWTH</v>
      </c>
      <c r="Z443" s="24">
        <v>0</v>
      </c>
      <c r="AA443" s="24">
        <f t="shared" si="90"/>
        <v>0</v>
      </c>
      <c r="AB443" s="3">
        <v>1000001082</v>
      </c>
      <c r="AC443" s="3"/>
    </row>
    <row r="444" spans="1:29" ht="14.25" hidden="1" customHeight="1">
      <c r="A444" s="23" t="s">
        <v>133</v>
      </c>
      <c r="B444" s="64" t="s">
        <v>47</v>
      </c>
      <c r="C444" s="64" t="s">
        <v>232</v>
      </c>
      <c r="D444" s="64">
        <v>1000001078</v>
      </c>
      <c r="E444" s="65" t="s">
        <v>233</v>
      </c>
      <c r="F444" s="66">
        <v>43817</v>
      </c>
      <c r="G444" s="66" t="str">
        <f t="shared" si="78"/>
        <v>Targeted Dealer</v>
      </c>
      <c r="H444" s="66"/>
      <c r="I444" s="67">
        <v>40</v>
      </c>
      <c r="J444" s="67">
        <f t="shared" ca="1" si="79"/>
        <v>834.83870967741939</v>
      </c>
      <c r="K444" s="96">
        <v>0</v>
      </c>
      <c r="L444" s="68">
        <f t="shared" ca="1" si="80"/>
        <v>-834.83870967741939</v>
      </c>
      <c r="M444" s="68">
        <f t="shared" ca="1" si="81"/>
        <v>0</v>
      </c>
      <c r="N444" s="99">
        <v>10</v>
      </c>
      <c r="O444" s="97" t="str">
        <f t="shared" ca="1" si="82"/>
        <v>Nov</v>
      </c>
      <c r="P444" s="96">
        <v>10</v>
      </c>
      <c r="Q444" s="99">
        <f t="shared" si="83"/>
        <v>-10</v>
      </c>
      <c r="R444" s="97">
        <f t="shared" ca="1" si="84"/>
        <v>-1</v>
      </c>
      <c r="S444" s="99" t="str">
        <f t="shared" ca="1" si="85"/>
        <v>DEGROWTH</v>
      </c>
      <c r="T444" s="100">
        <v>39.200000000000003</v>
      </c>
      <c r="U444" s="100" t="str">
        <f t="shared" ca="1" si="86"/>
        <v>Dec</v>
      </c>
      <c r="V444" s="96">
        <v>39.200000000000003</v>
      </c>
      <c r="W444" s="103">
        <f t="shared" si="87"/>
        <v>-39.200000000000003</v>
      </c>
      <c r="X444" s="102">
        <f t="shared" ca="1" si="88"/>
        <v>-1</v>
      </c>
      <c r="Y444" s="103" t="str">
        <f t="shared" ca="1" si="89"/>
        <v>DEGROWTH</v>
      </c>
      <c r="Z444" s="24">
        <v>1</v>
      </c>
      <c r="AA444" s="24">
        <f t="shared" si="90"/>
        <v>0</v>
      </c>
      <c r="AB444" s="3">
        <v>1000001078</v>
      </c>
      <c r="AC444" s="3"/>
    </row>
    <row r="445" spans="1:29" ht="14.25" hidden="1" customHeight="1">
      <c r="A445" s="23" t="s">
        <v>133</v>
      </c>
      <c r="B445" s="64" t="s">
        <v>47</v>
      </c>
      <c r="C445" s="64" t="s">
        <v>1227</v>
      </c>
      <c r="D445" s="64">
        <v>1000000763</v>
      </c>
      <c r="E445" s="65" t="s">
        <v>1228</v>
      </c>
      <c r="F445" s="66">
        <v>43894</v>
      </c>
      <c r="G445" s="66" t="str">
        <f t="shared" si="78"/>
        <v>Targeted Dealer</v>
      </c>
      <c r="H445" s="66"/>
      <c r="I445" s="67">
        <v>450</v>
      </c>
      <c r="J445" s="67">
        <f t="shared" ca="1" si="79"/>
        <v>9391.9354838709678</v>
      </c>
      <c r="K445" s="96">
        <v>451</v>
      </c>
      <c r="L445" s="68">
        <f t="shared" ca="1" si="80"/>
        <v>-8940.9354838709678</v>
      </c>
      <c r="M445" s="68">
        <f t="shared" ca="1" si="81"/>
        <v>4.8019921002919457</v>
      </c>
      <c r="N445" s="99">
        <v>465</v>
      </c>
      <c r="O445" s="97" t="str">
        <f t="shared" ca="1" si="82"/>
        <v>Nov</v>
      </c>
      <c r="P445" s="96">
        <v>465</v>
      </c>
      <c r="Q445" s="99">
        <f t="shared" si="83"/>
        <v>-14</v>
      </c>
      <c r="R445" s="97">
        <f t="shared" ca="1" si="84"/>
        <v>-3.010752688172047E-2</v>
      </c>
      <c r="S445" s="99" t="str">
        <f t="shared" ca="1" si="85"/>
        <v>DEGROWTH</v>
      </c>
      <c r="T445" s="100">
        <v>403</v>
      </c>
      <c r="U445" s="100" t="str">
        <f t="shared" ca="1" si="86"/>
        <v>Dec</v>
      </c>
      <c r="V445" s="96">
        <v>403</v>
      </c>
      <c r="W445" s="103">
        <f t="shared" si="87"/>
        <v>48</v>
      </c>
      <c r="X445" s="102">
        <f t="shared" ca="1" si="88"/>
        <v>0.11910669975186106</v>
      </c>
      <c r="Y445" s="103" t="str">
        <f t="shared" ca="1" si="89"/>
        <v>GROWTH</v>
      </c>
      <c r="Z445" s="24">
        <v>0</v>
      </c>
      <c r="AA445" s="24">
        <f t="shared" si="90"/>
        <v>0</v>
      </c>
      <c r="AB445" s="3">
        <v>1000000763</v>
      </c>
      <c r="AC445" s="3"/>
    </row>
    <row r="446" spans="1:29" ht="14.25" hidden="1" customHeight="1">
      <c r="A446" s="23" t="s">
        <v>133</v>
      </c>
      <c r="B446" s="64" t="s">
        <v>47</v>
      </c>
      <c r="C446" s="64" t="s">
        <v>4260</v>
      </c>
      <c r="D446" s="64">
        <v>1000001076</v>
      </c>
      <c r="E446" s="65" t="s">
        <v>4261</v>
      </c>
      <c r="F446" s="66">
        <v>43959</v>
      </c>
      <c r="G446" s="66" t="str">
        <f t="shared" si="78"/>
        <v>Targeted Dealer</v>
      </c>
      <c r="H446" s="66"/>
      <c r="I446" s="67">
        <v>100</v>
      </c>
      <c r="J446" s="67">
        <f t="shared" ca="1" si="79"/>
        <v>2087.0967741935483</v>
      </c>
      <c r="K446" s="96">
        <v>82.5</v>
      </c>
      <c r="L446" s="68">
        <f t="shared" ca="1" si="80"/>
        <v>-2004.5967741935483</v>
      </c>
      <c r="M446" s="68">
        <f t="shared" ca="1" si="81"/>
        <v>3.9528593508500771</v>
      </c>
      <c r="N446" s="99">
        <v>105</v>
      </c>
      <c r="O446" s="97" t="str">
        <f t="shared" ca="1" si="82"/>
        <v>Nov</v>
      </c>
      <c r="P446" s="96">
        <v>105</v>
      </c>
      <c r="Q446" s="99">
        <f t="shared" si="83"/>
        <v>-22.5</v>
      </c>
      <c r="R446" s="97">
        <f t="shared" ca="1" si="84"/>
        <v>-0.2142857142857143</v>
      </c>
      <c r="S446" s="99" t="str">
        <f t="shared" ca="1" si="85"/>
        <v>DEGROWTH</v>
      </c>
      <c r="T446" s="100">
        <v>50</v>
      </c>
      <c r="U446" s="100" t="str">
        <f t="shared" ca="1" si="86"/>
        <v>Dec</v>
      </c>
      <c r="V446" s="96">
        <v>50</v>
      </c>
      <c r="W446" s="103">
        <f t="shared" si="87"/>
        <v>32.5</v>
      </c>
      <c r="X446" s="102">
        <f t="shared" ca="1" si="88"/>
        <v>0.64999999999999991</v>
      </c>
      <c r="Y446" s="103" t="str">
        <f t="shared" ca="1" si="89"/>
        <v>GROWTH</v>
      </c>
      <c r="Z446" s="24">
        <v>0</v>
      </c>
      <c r="AA446" s="24">
        <f t="shared" si="90"/>
        <v>0</v>
      </c>
      <c r="AB446" s="3">
        <v>1000001076</v>
      </c>
      <c r="AC446" s="3"/>
    </row>
    <row r="447" spans="1:29" ht="14.25" hidden="1" customHeight="1">
      <c r="A447" s="23" t="s">
        <v>133</v>
      </c>
      <c r="B447" s="64" t="s">
        <v>47</v>
      </c>
      <c r="C447" s="64" t="s">
        <v>1229</v>
      </c>
      <c r="D447" s="64">
        <v>1000001077</v>
      </c>
      <c r="E447" s="65" t="s">
        <v>1230</v>
      </c>
      <c r="F447" s="66">
        <v>43959</v>
      </c>
      <c r="G447" s="66" t="str">
        <f t="shared" si="78"/>
        <v>Targeted Dealer</v>
      </c>
      <c r="H447" s="66"/>
      <c r="I447" s="67">
        <v>150</v>
      </c>
      <c r="J447" s="67">
        <f t="shared" ca="1" si="79"/>
        <v>3130.6451612903224</v>
      </c>
      <c r="K447" s="96">
        <v>214.75</v>
      </c>
      <c r="L447" s="68">
        <f t="shared" ca="1" si="80"/>
        <v>-2915.8951612903224</v>
      </c>
      <c r="M447" s="68">
        <f t="shared" ca="1" si="81"/>
        <v>6.8596084492529625</v>
      </c>
      <c r="N447" s="99">
        <v>142</v>
      </c>
      <c r="O447" s="97" t="str">
        <f t="shared" ca="1" si="82"/>
        <v>Nov</v>
      </c>
      <c r="P447" s="96">
        <v>142</v>
      </c>
      <c r="Q447" s="99">
        <f t="shared" si="83"/>
        <v>72.75</v>
      </c>
      <c r="R447" s="97">
        <f t="shared" ca="1" si="84"/>
        <v>0.51232394366197176</v>
      </c>
      <c r="S447" s="99" t="str">
        <f t="shared" ca="1" si="85"/>
        <v>GROWTH</v>
      </c>
      <c r="T447" s="100">
        <v>30</v>
      </c>
      <c r="U447" s="100" t="str">
        <f t="shared" ca="1" si="86"/>
        <v>Dec</v>
      </c>
      <c r="V447" s="96">
        <v>30</v>
      </c>
      <c r="W447" s="103">
        <f t="shared" si="87"/>
        <v>184.75</v>
      </c>
      <c r="X447" s="102">
        <f t="shared" ca="1" si="88"/>
        <v>6.1583333333333332</v>
      </c>
      <c r="Y447" s="103" t="str">
        <f t="shared" ca="1" si="89"/>
        <v>GROWTH</v>
      </c>
      <c r="Z447" s="24">
        <v>0</v>
      </c>
      <c r="AA447" s="24">
        <f t="shared" si="90"/>
        <v>0</v>
      </c>
      <c r="AB447" s="3">
        <v>1000001077</v>
      </c>
      <c r="AC447" s="3"/>
    </row>
    <row r="448" spans="1:29" ht="14.25" hidden="1" customHeight="1">
      <c r="A448" s="23" t="s">
        <v>133</v>
      </c>
      <c r="B448" s="64" t="s">
        <v>47</v>
      </c>
      <c r="C448" s="64" t="s">
        <v>1231</v>
      </c>
      <c r="D448" s="64">
        <v>1000001070</v>
      </c>
      <c r="E448" s="65" t="s">
        <v>1232</v>
      </c>
      <c r="F448" s="66">
        <v>44405</v>
      </c>
      <c r="G448" s="66" t="str">
        <f t="shared" si="78"/>
        <v>Targeted Dealer</v>
      </c>
      <c r="H448" s="66"/>
      <c r="I448" s="67">
        <v>45</v>
      </c>
      <c r="J448" s="67">
        <f t="shared" ca="1" si="79"/>
        <v>939.19354838709683</v>
      </c>
      <c r="K448" s="96">
        <v>0</v>
      </c>
      <c r="L448" s="68">
        <f t="shared" ca="1" si="80"/>
        <v>-939.19354838709683</v>
      </c>
      <c r="M448" s="68">
        <f t="shared" ca="1" si="81"/>
        <v>0</v>
      </c>
      <c r="N448" s="99">
        <v>30</v>
      </c>
      <c r="O448" s="97" t="str">
        <f t="shared" ca="1" si="82"/>
        <v>Nov</v>
      </c>
      <c r="P448" s="96">
        <v>30</v>
      </c>
      <c r="Q448" s="99">
        <f t="shared" si="83"/>
        <v>-30</v>
      </c>
      <c r="R448" s="97">
        <f t="shared" ca="1" si="84"/>
        <v>-1</v>
      </c>
      <c r="S448" s="99" t="str">
        <f t="shared" ca="1" si="85"/>
        <v>DEGROWTH</v>
      </c>
      <c r="T448" s="100">
        <v>7.5</v>
      </c>
      <c r="U448" s="100" t="str">
        <f t="shared" ca="1" si="86"/>
        <v>Dec</v>
      </c>
      <c r="V448" s="96">
        <v>7.5</v>
      </c>
      <c r="W448" s="103">
        <f t="shared" si="87"/>
        <v>-7.5</v>
      </c>
      <c r="X448" s="102">
        <f t="shared" ca="1" si="88"/>
        <v>-1</v>
      </c>
      <c r="Y448" s="103" t="str">
        <f t="shared" ca="1" si="89"/>
        <v>DEGROWTH</v>
      </c>
      <c r="Z448" s="24">
        <v>1</v>
      </c>
      <c r="AA448" s="24">
        <f t="shared" si="90"/>
        <v>0</v>
      </c>
      <c r="AB448" s="3">
        <v>1000001070</v>
      </c>
      <c r="AC448" s="3"/>
    </row>
    <row r="449" spans="1:29" ht="14.25" hidden="1" customHeight="1">
      <c r="A449" s="23" t="s">
        <v>133</v>
      </c>
      <c r="B449" s="64" t="s">
        <v>47</v>
      </c>
      <c r="C449" s="64" t="s">
        <v>4415</v>
      </c>
      <c r="D449" s="64">
        <v>1000001079</v>
      </c>
      <c r="E449" s="65" t="s">
        <v>4416</v>
      </c>
      <c r="F449" s="66">
        <v>44516</v>
      </c>
      <c r="G449" s="66" t="str">
        <f t="shared" si="78"/>
        <v>-</v>
      </c>
      <c r="H449" s="66"/>
      <c r="I449" s="67">
        <v>0</v>
      </c>
      <c r="J449" s="67">
        <f t="shared" ca="1" si="79"/>
        <v>0</v>
      </c>
      <c r="K449" s="96">
        <v>0</v>
      </c>
      <c r="L449" s="68">
        <f t="shared" ca="1" si="80"/>
        <v>0</v>
      </c>
      <c r="M449" s="68" t="str">
        <f t="shared" ca="1" si="81"/>
        <v>-</v>
      </c>
      <c r="N449" s="99">
        <v>10</v>
      </c>
      <c r="O449" s="97" t="str">
        <f t="shared" ca="1" si="82"/>
        <v>Nov</v>
      </c>
      <c r="P449" s="96">
        <v>10</v>
      </c>
      <c r="Q449" s="99">
        <f t="shared" si="83"/>
        <v>-10</v>
      </c>
      <c r="R449" s="97">
        <f t="shared" ca="1" si="84"/>
        <v>-1</v>
      </c>
      <c r="S449" s="99" t="str">
        <f t="shared" ca="1" si="85"/>
        <v>DEGROWTH</v>
      </c>
      <c r="T449" s="100">
        <v>20</v>
      </c>
      <c r="U449" s="100" t="str">
        <f t="shared" ca="1" si="86"/>
        <v>Dec</v>
      </c>
      <c r="V449" s="96">
        <v>20</v>
      </c>
      <c r="W449" s="103">
        <f t="shared" si="87"/>
        <v>-20</v>
      </c>
      <c r="X449" s="102">
        <f t="shared" ca="1" si="88"/>
        <v>-1</v>
      </c>
      <c r="Y449" s="103" t="str">
        <f t="shared" ca="1" si="89"/>
        <v>DEGROWTH</v>
      </c>
      <c r="Z449" s="24">
        <v>1</v>
      </c>
      <c r="AA449" s="24">
        <f t="shared" si="90"/>
        <v>0</v>
      </c>
      <c r="AB449" s="3">
        <v>1000001079</v>
      </c>
      <c r="AC449" s="3"/>
    </row>
    <row r="450" spans="1:29" ht="14.25" hidden="1" customHeight="1">
      <c r="A450" s="23" t="s">
        <v>133</v>
      </c>
      <c r="B450" s="64" t="s">
        <v>47</v>
      </c>
      <c r="C450" s="64" t="s">
        <v>1233</v>
      </c>
      <c r="D450" s="64">
        <v>1000002605</v>
      </c>
      <c r="E450" s="65" t="s">
        <v>1234</v>
      </c>
      <c r="F450" s="66">
        <v>44601</v>
      </c>
      <c r="G450" s="66" t="str">
        <f t="shared" si="78"/>
        <v>Targeted Dealer</v>
      </c>
      <c r="H450" s="66"/>
      <c r="I450" s="67">
        <v>60</v>
      </c>
      <c r="J450" s="67">
        <f t="shared" ca="1" si="79"/>
        <v>1252.258064516129</v>
      </c>
      <c r="K450" s="96">
        <v>60</v>
      </c>
      <c r="L450" s="68">
        <f t="shared" ca="1" si="80"/>
        <v>-1192.258064516129</v>
      </c>
      <c r="M450" s="68">
        <f t="shared" ca="1" si="81"/>
        <v>4.7913446676970635</v>
      </c>
      <c r="N450" s="99">
        <v>60</v>
      </c>
      <c r="O450" s="97" t="str">
        <f t="shared" ca="1" si="82"/>
        <v>Nov</v>
      </c>
      <c r="P450" s="96">
        <v>60</v>
      </c>
      <c r="Q450" s="99">
        <f t="shared" si="83"/>
        <v>0</v>
      </c>
      <c r="R450" s="97">
        <f t="shared" ca="1" si="84"/>
        <v>0</v>
      </c>
      <c r="S450" s="99" t="str">
        <f t="shared" ca="1" si="85"/>
        <v>GROWTH</v>
      </c>
      <c r="T450" s="100">
        <v>60</v>
      </c>
      <c r="U450" s="100" t="str">
        <f t="shared" ca="1" si="86"/>
        <v>Dec</v>
      </c>
      <c r="V450" s="96">
        <v>60</v>
      </c>
      <c r="W450" s="103">
        <f t="shared" si="87"/>
        <v>0</v>
      </c>
      <c r="X450" s="102">
        <f t="shared" ca="1" si="88"/>
        <v>0</v>
      </c>
      <c r="Y450" s="103" t="str">
        <f t="shared" ca="1" si="89"/>
        <v>GROWTH</v>
      </c>
      <c r="Z450" s="24">
        <v>0</v>
      </c>
      <c r="AA450" s="24">
        <f t="shared" si="90"/>
        <v>0</v>
      </c>
      <c r="AB450" s="3">
        <v>1000002605</v>
      </c>
      <c r="AC450" s="3"/>
    </row>
    <row r="451" spans="1:29" ht="14.25" hidden="1" customHeight="1">
      <c r="A451" s="23" t="s">
        <v>133</v>
      </c>
      <c r="B451" s="64" t="s">
        <v>47</v>
      </c>
      <c r="C451" s="64" t="s">
        <v>1235</v>
      </c>
      <c r="D451" s="64">
        <v>1000002617</v>
      </c>
      <c r="E451" s="65" t="s">
        <v>1236</v>
      </c>
      <c r="F451" s="66">
        <v>44625</v>
      </c>
      <c r="G451" s="66" t="str">
        <f t="shared" ref="G451:G514" si="91">IF(I451&gt;0,"Targeted Dealer","-")</f>
        <v>Targeted Dealer</v>
      </c>
      <c r="H451" s="66"/>
      <c r="I451" s="67">
        <v>130</v>
      </c>
      <c r="J451" s="67">
        <f t="shared" ref="J451:J514" ca="1" si="92">I451/$J$1*$E$1</f>
        <v>2713.2258064516127</v>
      </c>
      <c r="K451" s="96">
        <v>133.5</v>
      </c>
      <c r="L451" s="68">
        <f t="shared" ref="L451:L514" ca="1" si="93">K451-J451</f>
        <v>-2579.7258064516127</v>
      </c>
      <c r="M451" s="68">
        <f t="shared" ref="M451:M514" ca="1" si="94">IFERROR((K451/J451%),"-")</f>
        <v>4.9203424087504466</v>
      </c>
      <c r="N451" s="99">
        <v>134.5</v>
      </c>
      <c r="O451" s="97" t="str">
        <f t="shared" ref="O451:O514" ca="1" si="95">IF(F451&lt;=$P$2,"Nov","")</f>
        <v>Nov</v>
      </c>
      <c r="P451" s="96">
        <v>134.5</v>
      </c>
      <c r="Q451" s="99">
        <f t="shared" ref="Q451:Q514" si="96">K451-P451</f>
        <v>-1</v>
      </c>
      <c r="R451" s="97">
        <f t="shared" ref="R451:R514" ca="1" si="97">IFERROR(IF(O451="Nov",(K451/P451-1)),0)</f>
        <v>-7.4349442379182396E-3</v>
      </c>
      <c r="S451" s="99" t="str">
        <f t="shared" ref="S451:S514" ca="1" si="98">IF(N451&gt;0,IF(O451="","-",IF(R451&lt;0%,"DEGROWTH","GROWTH")))</f>
        <v>DEGROWTH</v>
      </c>
      <c r="T451" s="100">
        <v>111</v>
      </c>
      <c r="U451" s="100" t="str">
        <f t="shared" ref="U451:U514" ca="1" si="99">IF(F451&lt;=$V$2,"Dec","")</f>
        <v>Dec</v>
      </c>
      <c r="V451" s="96">
        <v>111</v>
      </c>
      <c r="W451" s="103">
        <f t="shared" ref="W451:W514" si="100">K451-V451</f>
        <v>22.5</v>
      </c>
      <c r="X451" s="102">
        <f t="shared" ref="X451:X514" ca="1" si="101">IFERROR(IF(U451="Dec",(K451/V451-1)),0)</f>
        <v>0.20270270270270263</v>
      </c>
      <c r="Y451" s="103" t="str">
        <f t="shared" ref="Y451:Y514" ca="1" si="102">IF(T451&gt;0,IF(U451="","-",IF(X451&lt;0%,"DEGROWTH","GROWTH")))</f>
        <v>GROWTH</v>
      </c>
      <c r="Z451" s="24">
        <v>0</v>
      </c>
      <c r="AA451" s="24">
        <f t="shared" ref="AA451:AA514" si="103">IF(H451&gt;0,1,0)</f>
        <v>0</v>
      </c>
      <c r="AB451" s="3">
        <v>1000002617</v>
      </c>
      <c r="AC451" s="3"/>
    </row>
    <row r="452" spans="1:29" ht="14.25" hidden="1" customHeight="1">
      <c r="A452" s="23" t="s">
        <v>133</v>
      </c>
      <c r="B452" s="64" t="s">
        <v>47</v>
      </c>
      <c r="C452" s="64" t="s">
        <v>1237</v>
      </c>
      <c r="D452" s="64">
        <v>1000002726</v>
      </c>
      <c r="E452" s="64" t="s">
        <v>1238</v>
      </c>
      <c r="F452" s="66">
        <v>44671</v>
      </c>
      <c r="G452" s="66" t="str">
        <f t="shared" si="91"/>
        <v>Targeted Dealer</v>
      </c>
      <c r="H452" s="66"/>
      <c r="I452" s="67">
        <v>30</v>
      </c>
      <c r="J452" s="67">
        <f t="shared" ca="1" si="92"/>
        <v>626.12903225806451</v>
      </c>
      <c r="K452" s="96">
        <v>61.5</v>
      </c>
      <c r="L452" s="68">
        <f t="shared" ca="1" si="93"/>
        <v>-564.62903225806451</v>
      </c>
      <c r="M452" s="68">
        <f t="shared" ca="1" si="94"/>
        <v>9.8222565687789789</v>
      </c>
      <c r="N452" s="99">
        <v>50</v>
      </c>
      <c r="O452" s="97" t="str">
        <f t="shared" ca="1" si="95"/>
        <v>Nov</v>
      </c>
      <c r="P452" s="96">
        <v>50</v>
      </c>
      <c r="Q452" s="99">
        <f t="shared" si="96"/>
        <v>11.5</v>
      </c>
      <c r="R452" s="97">
        <f t="shared" ca="1" si="97"/>
        <v>0.22999999999999998</v>
      </c>
      <c r="S452" s="99" t="str">
        <f t="shared" ca="1" si="98"/>
        <v>GROWTH</v>
      </c>
      <c r="T452" s="100">
        <v>0</v>
      </c>
      <c r="U452" s="100" t="str">
        <f t="shared" ca="1" si="99"/>
        <v>Dec</v>
      </c>
      <c r="V452" s="96">
        <v>0</v>
      </c>
      <c r="W452" s="103">
        <f t="shared" si="100"/>
        <v>61.5</v>
      </c>
      <c r="X452" s="102">
        <f t="shared" ca="1" si="101"/>
        <v>0</v>
      </c>
      <c r="Y452" s="103" t="b">
        <f t="shared" si="102"/>
        <v>0</v>
      </c>
      <c r="Z452" s="24">
        <v>0</v>
      </c>
      <c r="AA452" s="24">
        <f t="shared" si="103"/>
        <v>0</v>
      </c>
      <c r="AB452" s="3">
        <v>1000002726</v>
      </c>
      <c r="AC452" s="3"/>
    </row>
    <row r="453" spans="1:29" ht="14.25" hidden="1" customHeight="1">
      <c r="A453" s="23" t="s">
        <v>133</v>
      </c>
      <c r="B453" s="64" t="s">
        <v>47</v>
      </c>
      <c r="C453" s="64" t="s">
        <v>1239</v>
      </c>
      <c r="D453" s="64">
        <v>1000002748</v>
      </c>
      <c r="E453" s="64" t="s">
        <v>1240</v>
      </c>
      <c r="F453" s="66">
        <v>44694</v>
      </c>
      <c r="G453" s="66" t="str">
        <f t="shared" si="91"/>
        <v>Targeted Dealer</v>
      </c>
      <c r="H453" s="66"/>
      <c r="I453" s="67">
        <v>150</v>
      </c>
      <c r="J453" s="67">
        <f t="shared" ca="1" si="92"/>
        <v>3130.6451612903224</v>
      </c>
      <c r="K453" s="96">
        <v>150</v>
      </c>
      <c r="L453" s="68">
        <f t="shared" ca="1" si="93"/>
        <v>-2980.6451612903224</v>
      </c>
      <c r="M453" s="68">
        <f t="shared" ca="1" si="94"/>
        <v>4.7913446676970635</v>
      </c>
      <c r="N453" s="99">
        <v>100</v>
      </c>
      <c r="O453" s="97" t="str">
        <f t="shared" ca="1" si="95"/>
        <v>Nov</v>
      </c>
      <c r="P453" s="96">
        <v>100</v>
      </c>
      <c r="Q453" s="99">
        <f t="shared" si="96"/>
        <v>50</v>
      </c>
      <c r="R453" s="97">
        <f t="shared" ca="1" si="97"/>
        <v>0.5</v>
      </c>
      <c r="S453" s="99" t="str">
        <f t="shared" ca="1" si="98"/>
        <v>GROWTH</v>
      </c>
      <c r="T453" s="100">
        <v>126.6</v>
      </c>
      <c r="U453" s="100" t="str">
        <f t="shared" ca="1" si="99"/>
        <v>Dec</v>
      </c>
      <c r="V453" s="96">
        <v>126.6</v>
      </c>
      <c r="W453" s="103">
        <f t="shared" si="100"/>
        <v>23.400000000000006</v>
      </c>
      <c r="X453" s="102">
        <f t="shared" ca="1" si="101"/>
        <v>0.18483412322274884</v>
      </c>
      <c r="Y453" s="103" t="str">
        <f t="shared" ca="1" si="102"/>
        <v>GROWTH</v>
      </c>
      <c r="Z453" s="24">
        <v>0</v>
      </c>
      <c r="AA453" s="24">
        <f t="shared" si="103"/>
        <v>0</v>
      </c>
      <c r="AB453" s="3">
        <v>1000002748</v>
      </c>
      <c r="AC453" s="3"/>
    </row>
    <row r="454" spans="1:29" ht="14.25" hidden="1" customHeight="1">
      <c r="A454" s="23" t="s">
        <v>133</v>
      </c>
      <c r="B454" s="64" t="s">
        <v>47</v>
      </c>
      <c r="C454" s="64" t="s">
        <v>1241</v>
      </c>
      <c r="D454" s="64">
        <v>1000002811</v>
      </c>
      <c r="E454" s="64" t="s">
        <v>1242</v>
      </c>
      <c r="F454" s="66">
        <v>44719</v>
      </c>
      <c r="G454" s="66" t="str">
        <f t="shared" si="91"/>
        <v>Targeted Dealer</v>
      </c>
      <c r="H454" s="66"/>
      <c r="I454" s="67">
        <v>265</v>
      </c>
      <c r="J454" s="67">
        <f t="shared" ca="1" si="92"/>
        <v>5530.8064516129034</v>
      </c>
      <c r="K454" s="96">
        <v>264.75</v>
      </c>
      <c r="L454" s="68">
        <f t="shared" ca="1" si="93"/>
        <v>-5266.0564516129034</v>
      </c>
      <c r="M454" s="68">
        <f t="shared" ca="1" si="94"/>
        <v>4.7868245312181035</v>
      </c>
      <c r="N454" s="99">
        <v>250</v>
      </c>
      <c r="O454" s="97" t="str">
        <f t="shared" ca="1" si="95"/>
        <v>Nov</v>
      </c>
      <c r="P454" s="96">
        <v>250</v>
      </c>
      <c r="Q454" s="99">
        <f t="shared" si="96"/>
        <v>14.75</v>
      </c>
      <c r="R454" s="97">
        <f t="shared" ca="1" si="97"/>
        <v>5.8999999999999941E-2</v>
      </c>
      <c r="S454" s="99" t="str">
        <f t="shared" ca="1" si="98"/>
        <v>GROWTH</v>
      </c>
      <c r="T454" s="100">
        <v>229.6</v>
      </c>
      <c r="U454" s="100" t="str">
        <f t="shared" ca="1" si="99"/>
        <v>Dec</v>
      </c>
      <c r="V454" s="96">
        <v>229.6</v>
      </c>
      <c r="W454" s="103">
        <f t="shared" si="100"/>
        <v>35.150000000000006</v>
      </c>
      <c r="X454" s="102">
        <f t="shared" ca="1" si="101"/>
        <v>0.15309233449477344</v>
      </c>
      <c r="Y454" s="103" t="str">
        <f t="shared" ca="1" si="102"/>
        <v>GROWTH</v>
      </c>
      <c r="Z454" s="24">
        <v>0</v>
      </c>
      <c r="AA454" s="24">
        <f t="shared" si="103"/>
        <v>0</v>
      </c>
      <c r="AB454" s="3">
        <v>1000002811</v>
      </c>
      <c r="AC454" s="3"/>
    </row>
    <row r="455" spans="1:29" ht="14.25" hidden="1" customHeight="1">
      <c r="A455" s="23" t="s">
        <v>133</v>
      </c>
      <c r="B455" s="64" t="s">
        <v>47</v>
      </c>
      <c r="C455" s="64" t="s">
        <v>234</v>
      </c>
      <c r="D455" s="64">
        <v>1000003477</v>
      </c>
      <c r="E455" s="64" t="s">
        <v>235</v>
      </c>
      <c r="F455" s="66">
        <v>45036</v>
      </c>
      <c r="G455" s="66" t="str">
        <f t="shared" si="91"/>
        <v>Targeted Dealer</v>
      </c>
      <c r="H455" s="66"/>
      <c r="I455" s="67">
        <v>20</v>
      </c>
      <c r="J455" s="67">
        <f t="shared" ca="1" si="92"/>
        <v>417.41935483870969</v>
      </c>
      <c r="K455" s="96">
        <v>20</v>
      </c>
      <c r="L455" s="68">
        <f t="shared" ca="1" si="93"/>
        <v>-397.41935483870969</v>
      </c>
      <c r="M455" s="68">
        <f t="shared" ca="1" si="94"/>
        <v>4.7913446676970626</v>
      </c>
      <c r="N455" s="99">
        <v>11</v>
      </c>
      <c r="O455" s="97" t="str">
        <f t="shared" ca="1" si="95"/>
        <v>Nov</v>
      </c>
      <c r="P455" s="96">
        <v>11</v>
      </c>
      <c r="Q455" s="99">
        <f t="shared" si="96"/>
        <v>9</v>
      </c>
      <c r="R455" s="97">
        <f t="shared" ca="1" si="97"/>
        <v>0.81818181818181812</v>
      </c>
      <c r="S455" s="99" t="str">
        <f t="shared" ca="1" si="98"/>
        <v>GROWTH</v>
      </c>
      <c r="T455" s="100">
        <v>10</v>
      </c>
      <c r="U455" s="100" t="str">
        <f t="shared" ca="1" si="99"/>
        <v>Dec</v>
      </c>
      <c r="V455" s="96">
        <v>10</v>
      </c>
      <c r="W455" s="103">
        <f t="shared" si="100"/>
        <v>10</v>
      </c>
      <c r="X455" s="102">
        <f t="shared" ca="1" si="101"/>
        <v>1</v>
      </c>
      <c r="Y455" s="103" t="str">
        <f t="shared" ca="1" si="102"/>
        <v>GROWTH</v>
      </c>
      <c r="Z455" s="24">
        <v>0</v>
      </c>
      <c r="AA455" s="24">
        <f t="shared" si="103"/>
        <v>0</v>
      </c>
      <c r="AB455" s="3">
        <v>1000003477</v>
      </c>
      <c r="AC455" s="3"/>
    </row>
    <row r="456" spans="1:29" ht="14.25" hidden="1" customHeight="1">
      <c r="A456" s="23" t="s">
        <v>133</v>
      </c>
      <c r="B456" s="64" t="s">
        <v>47</v>
      </c>
      <c r="C456" s="64" t="s">
        <v>1243</v>
      </c>
      <c r="D456" s="64">
        <v>1000003521</v>
      </c>
      <c r="E456" s="64" t="s">
        <v>1244</v>
      </c>
      <c r="F456" s="66">
        <v>45062</v>
      </c>
      <c r="G456" s="66" t="str">
        <f t="shared" si="91"/>
        <v>Targeted Dealer</v>
      </c>
      <c r="H456" s="66"/>
      <c r="I456" s="67">
        <v>120</v>
      </c>
      <c r="J456" s="67">
        <f t="shared" ca="1" si="92"/>
        <v>2504.516129032258</v>
      </c>
      <c r="K456" s="96">
        <v>125</v>
      </c>
      <c r="L456" s="68">
        <f t="shared" ca="1" si="93"/>
        <v>-2379.516129032258</v>
      </c>
      <c r="M456" s="68">
        <f t="shared" ca="1" si="94"/>
        <v>4.9909840288511074</v>
      </c>
      <c r="N456" s="99">
        <v>90</v>
      </c>
      <c r="O456" s="97" t="str">
        <f t="shared" ca="1" si="95"/>
        <v>Nov</v>
      </c>
      <c r="P456" s="96">
        <v>90</v>
      </c>
      <c r="Q456" s="99">
        <f t="shared" si="96"/>
        <v>35</v>
      </c>
      <c r="R456" s="97">
        <f t="shared" ca="1" si="97"/>
        <v>0.38888888888888884</v>
      </c>
      <c r="S456" s="99" t="str">
        <f t="shared" ca="1" si="98"/>
        <v>GROWTH</v>
      </c>
      <c r="T456" s="100">
        <v>117.5</v>
      </c>
      <c r="U456" s="100" t="str">
        <f t="shared" ca="1" si="99"/>
        <v>Dec</v>
      </c>
      <c r="V456" s="96">
        <v>117.5</v>
      </c>
      <c r="W456" s="103">
        <f t="shared" si="100"/>
        <v>7.5</v>
      </c>
      <c r="X456" s="102">
        <f t="shared" ca="1" si="101"/>
        <v>6.3829787234042534E-2</v>
      </c>
      <c r="Y456" s="103" t="str">
        <f t="shared" ca="1" si="102"/>
        <v>GROWTH</v>
      </c>
      <c r="Z456" s="24">
        <v>0</v>
      </c>
      <c r="AA456" s="24">
        <f t="shared" si="103"/>
        <v>0</v>
      </c>
      <c r="AB456" s="3">
        <v>1000003521</v>
      </c>
      <c r="AC456" s="3"/>
    </row>
    <row r="457" spans="1:29" ht="14.25" hidden="1" customHeight="1">
      <c r="A457" s="23" t="s">
        <v>133</v>
      </c>
      <c r="B457" s="64" t="s">
        <v>47</v>
      </c>
      <c r="C457" s="64" t="s">
        <v>4417</v>
      </c>
      <c r="D457" s="64">
        <v>1000003769</v>
      </c>
      <c r="E457" s="64" t="s">
        <v>4418</v>
      </c>
      <c r="F457" s="66">
        <v>45259</v>
      </c>
      <c r="G457" s="66" t="str">
        <f t="shared" si="91"/>
        <v>Targeted Dealer</v>
      </c>
      <c r="H457" s="66"/>
      <c r="I457" s="67">
        <v>40</v>
      </c>
      <c r="J457" s="67">
        <f t="shared" ca="1" si="92"/>
        <v>834.83870967741939</v>
      </c>
      <c r="K457" s="96">
        <v>25</v>
      </c>
      <c r="L457" s="68">
        <f t="shared" ca="1" si="93"/>
        <v>-809.83870967741939</v>
      </c>
      <c r="M457" s="68">
        <f t="shared" ca="1" si="94"/>
        <v>2.9945904173106643</v>
      </c>
      <c r="N457" s="99">
        <v>30</v>
      </c>
      <c r="O457" s="97" t="str">
        <f t="shared" ca="1" si="95"/>
        <v>Nov</v>
      </c>
      <c r="P457" s="96">
        <v>30</v>
      </c>
      <c r="Q457" s="99">
        <f t="shared" si="96"/>
        <v>-5</v>
      </c>
      <c r="R457" s="97">
        <f t="shared" ca="1" si="97"/>
        <v>-0.16666666666666663</v>
      </c>
      <c r="S457" s="99" t="str">
        <f t="shared" ca="1" si="98"/>
        <v>DEGROWTH</v>
      </c>
      <c r="T457" s="100">
        <v>39.450000000000003</v>
      </c>
      <c r="U457" s="100" t="str">
        <f t="shared" ca="1" si="99"/>
        <v>Dec</v>
      </c>
      <c r="V457" s="96">
        <v>39.450000000000003</v>
      </c>
      <c r="W457" s="103">
        <f t="shared" si="100"/>
        <v>-14.450000000000003</v>
      </c>
      <c r="X457" s="102">
        <f t="shared" ca="1" si="101"/>
        <v>-0.3662864385297846</v>
      </c>
      <c r="Y457" s="103" t="str">
        <f t="shared" ca="1" si="102"/>
        <v>DEGROWTH</v>
      </c>
      <c r="Z457" s="24">
        <v>0</v>
      </c>
      <c r="AA457" s="24">
        <f t="shared" si="103"/>
        <v>0</v>
      </c>
      <c r="AB457" s="3">
        <v>1000003769</v>
      </c>
      <c r="AC457" s="3"/>
    </row>
    <row r="458" spans="1:29" ht="14.25" hidden="1" customHeight="1">
      <c r="A458" s="24" t="s">
        <v>133</v>
      </c>
      <c r="B458" s="125" t="s">
        <v>47</v>
      </c>
      <c r="C458" s="125" t="s">
        <v>4419</v>
      </c>
      <c r="D458" s="125">
        <v>1000003834</v>
      </c>
      <c r="E458" s="125" t="s">
        <v>4420</v>
      </c>
      <c r="F458" s="141">
        <v>45313</v>
      </c>
      <c r="G458" s="66" t="str">
        <f t="shared" si="91"/>
        <v>-</v>
      </c>
      <c r="H458" s="66" t="s">
        <v>627</v>
      </c>
      <c r="I458" s="67">
        <v>0</v>
      </c>
      <c r="J458" s="67">
        <f t="shared" ca="1" si="92"/>
        <v>0</v>
      </c>
      <c r="K458" s="96">
        <v>0</v>
      </c>
      <c r="L458" s="68">
        <f t="shared" ca="1" si="93"/>
        <v>0</v>
      </c>
      <c r="M458" s="68" t="str">
        <f t="shared" ca="1" si="94"/>
        <v>-</v>
      </c>
      <c r="N458" s="99">
        <v>0</v>
      </c>
      <c r="O458" s="97" t="str">
        <f t="shared" ca="1" si="95"/>
        <v>Nov</v>
      </c>
      <c r="P458" s="96">
        <v>0</v>
      </c>
      <c r="Q458" s="99">
        <f t="shared" si="96"/>
        <v>0</v>
      </c>
      <c r="R458" s="97">
        <f t="shared" ca="1" si="97"/>
        <v>0</v>
      </c>
      <c r="S458" s="99" t="b">
        <f t="shared" si="98"/>
        <v>0</v>
      </c>
      <c r="T458" s="100">
        <v>0</v>
      </c>
      <c r="U458" s="100" t="str">
        <f t="shared" ca="1" si="99"/>
        <v>Dec</v>
      </c>
      <c r="V458" s="96">
        <v>0</v>
      </c>
      <c r="W458" s="103">
        <f t="shared" si="100"/>
        <v>0</v>
      </c>
      <c r="X458" s="102">
        <f t="shared" ca="1" si="101"/>
        <v>0</v>
      </c>
      <c r="Y458" s="103" t="b">
        <f t="shared" si="102"/>
        <v>0</v>
      </c>
      <c r="Z458" s="24">
        <v>1</v>
      </c>
      <c r="AA458" s="24">
        <f t="shared" si="103"/>
        <v>1</v>
      </c>
      <c r="AB458" s="3">
        <v>1000003834</v>
      </c>
      <c r="AC458" s="3"/>
    </row>
    <row r="459" spans="1:29" ht="14.25" hidden="1" customHeight="1">
      <c r="A459" s="24" t="s">
        <v>133</v>
      </c>
      <c r="B459" s="125" t="s">
        <v>47</v>
      </c>
      <c r="C459" s="125" t="s">
        <v>4421</v>
      </c>
      <c r="D459" s="125">
        <v>1000003865</v>
      </c>
      <c r="E459" s="125" t="s">
        <v>4422</v>
      </c>
      <c r="F459" s="66">
        <v>45338</v>
      </c>
      <c r="G459" s="66" t="str">
        <f t="shared" si="91"/>
        <v>Targeted Dealer</v>
      </c>
      <c r="H459" s="66"/>
      <c r="I459" s="67">
        <v>40</v>
      </c>
      <c r="J459" s="67">
        <f t="shared" ca="1" si="92"/>
        <v>834.83870967741939</v>
      </c>
      <c r="K459" s="96">
        <v>9</v>
      </c>
      <c r="L459" s="68">
        <f t="shared" ca="1" si="93"/>
        <v>-825.83870967741939</v>
      </c>
      <c r="M459" s="68">
        <f t="shared" ca="1" si="94"/>
        <v>1.0780525502318392</v>
      </c>
      <c r="N459" s="99">
        <v>21.5</v>
      </c>
      <c r="O459" s="97" t="str">
        <f t="shared" ca="1" si="95"/>
        <v>Nov</v>
      </c>
      <c r="P459" s="96">
        <v>21.5</v>
      </c>
      <c r="Q459" s="99">
        <f t="shared" si="96"/>
        <v>-12.5</v>
      </c>
      <c r="R459" s="97">
        <f t="shared" ca="1" si="97"/>
        <v>-0.58139534883720922</v>
      </c>
      <c r="S459" s="99" t="str">
        <f t="shared" ca="1" si="98"/>
        <v>DEGROWTH</v>
      </c>
      <c r="T459" s="100">
        <v>0</v>
      </c>
      <c r="U459" s="100" t="str">
        <f t="shared" ca="1" si="99"/>
        <v>Dec</v>
      </c>
      <c r="V459" s="96">
        <v>0</v>
      </c>
      <c r="W459" s="103">
        <f t="shared" si="100"/>
        <v>9</v>
      </c>
      <c r="X459" s="102">
        <f t="shared" ca="1" si="101"/>
        <v>0</v>
      </c>
      <c r="Y459" s="103" t="b">
        <f t="shared" si="102"/>
        <v>0</v>
      </c>
      <c r="Z459" s="24">
        <v>0</v>
      </c>
      <c r="AA459" s="24">
        <f t="shared" si="103"/>
        <v>0</v>
      </c>
      <c r="AB459" s="3">
        <v>1000003865</v>
      </c>
      <c r="AC459" s="3"/>
    </row>
    <row r="460" spans="1:29" ht="14.25" hidden="1" customHeight="1">
      <c r="A460" s="24" t="s">
        <v>133</v>
      </c>
      <c r="B460" s="125" t="s">
        <v>47</v>
      </c>
      <c r="C460" s="125" t="s">
        <v>1245</v>
      </c>
      <c r="D460" s="125">
        <v>1000003931</v>
      </c>
      <c r="E460" s="125" t="s">
        <v>1246</v>
      </c>
      <c r="F460" s="66">
        <v>45412</v>
      </c>
      <c r="G460" s="66" t="str">
        <f t="shared" si="91"/>
        <v>Targeted Dealer</v>
      </c>
      <c r="H460" s="66"/>
      <c r="I460" s="67">
        <v>30</v>
      </c>
      <c r="J460" s="67">
        <f t="shared" ca="1" si="92"/>
        <v>626.12903225806451</v>
      </c>
      <c r="K460" s="96">
        <v>54.2</v>
      </c>
      <c r="L460" s="68">
        <f t="shared" ca="1" si="93"/>
        <v>-571.92903225806447</v>
      </c>
      <c r="M460" s="68">
        <f t="shared" ca="1" si="94"/>
        <v>8.6563626996393612</v>
      </c>
      <c r="N460" s="99">
        <v>25</v>
      </c>
      <c r="O460" s="97" t="str">
        <f t="shared" ca="1" si="95"/>
        <v>Nov</v>
      </c>
      <c r="P460" s="96">
        <v>25</v>
      </c>
      <c r="Q460" s="99">
        <f t="shared" si="96"/>
        <v>29.200000000000003</v>
      </c>
      <c r="R460" s="97">
        <f t="shared" ca="1" si="97"/>
        <v>1.1680000000000001</v>
      </c>
      <c r="S460" s="99" t="str">
        <f t="shared" ca="1" si="98"/>
        <v>GROWTH</v>
      </c>
      <c r="T460" s="100">
        <v>0</v>
      </c>
      <c r="U460" s="100" t="str">
        <f t="shared" ca="1" si="99"/>
        <v>Dec</v>
      </c>
      <c r="V460" s="96">
        <v>0</v>
      </c>
      <c r="W460" s="103">
        <f t="shared" si="100"/>
        <v>54.2</v>
      </c>
      <c r="X460" s="102">
        <f t="shared" ca="1" si="101"/>
        <v>0</v>
      </c>
      <c r="Y460" s="103" t="b">
        <f t="shared" si="102"/>
        <v>0</v>
      </c>
      <c r="Z460" s="24">
        <v>0</v>
      </c>
      <c r="AA460" s="24">
        <f t="shared" si="103"/>
        <v>0</v>
      </c>
      <c r="AB460" s="3">
        <v>1000003931</v>
      </c>
      <c r="AC460" s="3"/>
    </row>
    <row r="461" spans="1:29" ht="14.25" hidden="1" customHeight="1">
      <c r="A461" s="24" t="s">
        <v>133</v>
      </c>
      <c r="B461" s="125" t="s">
        <v>47</v>
      </c>
      <c r="C461" s="125" t="s">
        <v>622</v>
      </c>
      <c r="D461" s="125">
        <v>1000003967</v>
      </c>
      <c r="E461" s="125" t="s">
        <v>623</v>
      </c>
      <c r="F461" s="66">
        <v>45433</v>
      </c>
      <c r="G461" s="66" t="str">
        <f t="shared" si="91"/>
        <v>Targeted Dealer</v>
      </c>
      <c r="H461" s="66"/>
      <c r="I461" s="67">
        <v>60</v>
      </c>
      <c r="J461" s="67">
        <f t="shared" ca="1" si="92"/>
        <v>1252.258064516129</v>
      </c>
      <c r="K461" s="96">
        <v>0</v>
      </c>
      <c r="L461" s="68">
        <f t="shared" ca="1" si="93"/>
        <v>-1252.258064516129</v>
      </c>
      <c r="M461" s="68">
        <f t="shared" ca="1" si="94"/>
        <v>0</v>
      </c>
      <c r="N461" s="99">
        <v>0</v>
      </c>
      <c r="O461" s="97" t="str">
        <f t="shared" ca="1" si="95"/>
        <v>Nov</v>
      </c>
      <c r="P461" s="96">
        <v>0</v>
      </c>
      <c r="Q461" s="99">
        <f t="shared" si="96"/>
        <v>0</v>
      </c>
      <c r="R461" s="97">
        <f t="shared" ca="1" si="97"/>
        <v>0</v>
      </c>
      <c r="S461" s="99" t="b">
        <f t="shared" si="98"/>
        <v>0</v>
      </c>
      <c r="T461" s="100">
        <v>0</v>
      </c>
      <c r="U461" s="100" t="str">
        <f t="shared" ca="1" si="99"/>
        <v>Dec</v>
      </c>
      <c r="V461" s="96">
        <v>0</v>
      </c>
      <c r="W461" s="103">
        <f t="shared" si="100"/>
        <v>0</v>
      </c>
      <c r="X461" s="102">
        <f t="shared" ca="1" si="101"/>
        <v>0</v>
      </c>
      <c r="Y461" s="103" t="b">
        <f t="shared" si="102"/>
        <v>0</v>
      </c>
      <c r="Z461" s="24">
        <v>1</v>
      </c>
      <c r="AA461" s="24">
        <f t="shared" si="103"/>
        <v>0</v>
      </c>
      <c r="AB461" s="3">
        <v>1000003967</v>
      </c>
      <c r="AC461" s="3"/>
    </row>
    <row r="462" spans="1:29" ht="14.25" hidden="1" customHeight="1">
      <c r="A462" s="24" t="s">
        <v>133</v>
      </c>
      <c r="B462" s="125" t="s">
        <v>47</v>
      </c>
      <c r="C462" s="125" t="s">
        <v>608</v>
      </c>
      <c r="D462" s="125">
        <v>1000003993</v>
      </c>
      <c r="E462" s="125" t="s">
        <v>609</v>
      </c>
      <c r="F462" s="66">
        <v>45443</v>
      </c>
      <c r="G462" s="66" t="str">
        <f t="shared" si="91"/>
        <v>Targeted Dealer</v>
      </c>
      <c r="H462" s="66"/>
      <c r="I462" s="67">
        <v>20</v>
      </c>
      <c r="J462" s="67">
        <f t="shared" ca="1" si="92"/>
        <v>417.41935483870969</v>
      </c>
      <c r="K462" s="96">
        <v>0</v>
      </c>
      <c r="L462" s="68">
        <f t="shared" ca="1" si="93"/>
        <v>-417.41935483870969</v>
      </c>
      <c r="M462" s="68">
        <f t="shared" ca="1" si="94"/>
        <v>0</v>
      </c>
      <c r="N462" s="99">
        <v>15</v>
      </c>
      <c r="O462" s="97" t="str">
        <f t="shared" ca="1" si="95"/>
        <v>Nov</v>
      </c>
      <c r="P462" s="96">
        <v>15</v>
      </c>
      <c r="Q462" s="99">
        <f t="shared" si="96"/>
        <v>-15</v>
      </c>
      <c r="R462" s="97">
        <f t="shared" ca="1" si="97"/>
        <v>-1</v>
      </c>
      <c r="S462" s="99" t="str">
        <f t="shared" ca="1" si="98"/>
        <v>DEGROWTH</v>
      </c>
      <c r="T462" s="100">
        <v>0</v>
      </c>
      <c r="U462" s="100" t="str">
        <f t="shared" ca="1" si="99"/>
        <v>Dec</v>
      </c>
      <c r="V462" s="96">
        <v>0</v>
      </c>
      <c r="W462" s="103">
        <f t="shared" si="100"/>
        <v>0</v>
      </c>
      <c r="X462" s="102">
        <f t="shared" ca="1" si="101"/>
        <v>0</v>
      </c>
      <c r="Y462" s="103" t="b">
        <f t="shared" si="102"/>
        <v>0</v>
      </c>
      <c r="Z462" s="24">
        <v>1</v>
      </c>
      <c r="AA462" s="24">
        <f t="shared" si="103"/>
        <v>0</v>
      </c>
      <c r="AB462" s="3">
        <v>1000003993</v>
      </c>
      <c r="AC462" s="3"/>
    </row>
    <row r="463" spans="1:29" ht="14.25" hidden="1" customHeight="1">
      <c r="A463" s="24" t="s">
        <v>133</v>
      </c>
      <c r="B463" s="125" t="s">
        <v>47</v>
      </c>
      <c r="C463" s="125" t="s">
        <v>1247</v>
      </c>
      <c r="D463" s="125">
        <v>1000004065</v>
      </c>
      <c r="E463" s="125" t="s">
        <v>1248</v>
      </c>
      <c r="F463" s="66">
        <v>45503</v>
      </c>
      <c r="G463" s="66" t="str">
        <f t="shared" si="91"/>
        <v>Targeted Dealer</v>
      </c>
      <c r="H463" s="66" t="s">
        <v>627</v>
      </c>
      <c r="I463" s="67">
        <v>30</v>
      </c>
      <c r="J463" s="67">
        <f t="shared" ca="1" si="92"/>
        <v>626.12903225806451</v>
      </c>
      <c r="K463" s="96">
        <v>63.75</v>
      </c>
      <c r="L463" s="68">
        <f t="shared" ca="1" si="93"/>
        <v>-562.37903225806451</v>
      </c>
      <c r="M463" s="68">
        <f t="shared" ca="1" si="94"/>
        <v>10.18160741885626</v>
      </c>
      <c r="N463" s="99">
        <v>26.75</v>
      </c>
      <c r="O463" s="97" t="str">
        <f t="shared" ca="1" si="95"/>
        <v>Nov</v>
      </c>
      <c r="P463" s="96">
        <v>26.75</v>
      </c>
      <c r="Q463" s="99">
        <f t="shared" si="96"/>
        <v>37</v>
      </c>
      <c r="R463" s="97">
        <f t="shared" ca="1" si="97"/>
        <v>1.3831775700934581</v>
      </c>
      <c r="S463" s="99" t="str">
        <f t="shared" ca="1" si="98"/>
        <v>GROWTH</v>
      </c>
      <c r="T463" s="100">
        <v>0</v>
      </c>
      <c r="U463" s="100" t="str">
        <f t="shared" ca="1" si="99"/>
        <v>Dec</v>
      </c>
      <c r="V463" s="96">
        <v>0</v>
      </c>
      <c r="W463" s="103">
        <f t="shared" si="100"/>
        <v>63.75</v>
      </c>
      <c r="X463" s="102">
        <f t="shared" ca="1" si="101"/>
        <v>0</v>
      </c>
      <c r="Y463" s="103" t="b">
        <f t="shared" si="102"/>
        <v>0</v>
      </c>
      <c r="Z463" s="24">
        <v>0</v>
      </c>
      <c r="AA463" s="24">
        <f t="shared" si="103"/>
        <v>1</v>
      </c>
      <c r="AB463" s="3">
        <v>1000004065</v>
      </c>
      <c r="AC463" s="3"/>
    </row>
    <row r="464" spans="1:29" ht="14.25" hidden="1" customHeight="1">
      <c r="A464" s="24" t="s">
        <v>133</v>
      </c>
      <c r="B464" s="125" t="s">
        <v>47</v>
      </c>
      <c r="C464" s="125" t="s">
        <v>1249</v>
      </c>
      <c r="D464" s="125">
        <v>1000004097</v>
      </c>
      <c r="E464" s="125" t="s">
        <v>1250</v>
      </c>
      <c r="F464" s="66">
        <v>45532</v>
      </c>
      <c r="G464" s="66" t="str">
        <f t="shared" si="91"/>
        <v>Targeted Dealer</v>
      </c>
      <c r="H464" s="24"/>
      <c r="I464" s="67">
        <v>30</v>
      </c>
      <c r="J464" s="67">
        <f t="shared" ca="1" si="92"/>
        <v>626.12903225806451</v>
      </c>
      <c r="K464" s="96">
        <v>42.5</v>
      </c>
      <c r="L464" s="68">
        <f t="shared" ca="1" si="93"/>
        <v>-583.62903225806451</v>
      </c>
      <c r="M464" s="68">
        <f t="shared" ca="1" si="94"/>
        <v>6.7877382792375061</v>
      </c>
      <c r="N464" s="99">
        <v>30</v>
      </c>
      <c r="O464" s="97" t="str">
        <f t="shared" ca="1" si="95"/>
        <v>Nov</v>
      </c>
      <c r="P464" s="96">
        <v>30</v>
      </c>
      <c r="Q464" s="99">
        <f t="shared" si="96"/>
        <v>12.5</v>
      </c>
      <c r="R464" s="97">
        <f t="shared" ca="1" si="97"/>
        <v>0.41666666666666674</v>
      </c>
      <c r="S464" s="99" t="str">
        <f t="shared" ca="1" si="98"/>
        <v>GROWTH</v>
      </c>
      <c r="T464" s="100">
        <v>0</v>
      </c>
      <c r="U464" s="100" t="str">
        <f t="shared" ca="1" si="99"/>
        <v>Dec</v>
      </c>
      <c r="V464" s="96">
        <v>0</v>
      </c>
      <c r="W464" s="103">
        <f t="shared" si="100"/>
        <v>42.5</v>
      </c>
      <c r="X464" s="102">
        <f t="shared" ca="1" si="101"/>
        <v>0</v>
      </c>
      <c r="Y464" s="103" t="b">
        <f t="shared" si="102"/>
        <v>0</v>
      </c>
      <c r="Z464" s="24">
        <v>0</v>
      </c>
      <c r="AA464" s="24">
        <f t="shared" si="103"/>
        <v>0</v>
      </c>
      <c r="AB464" s="3">
        <v>1000004097</v>
      </c>
      <c r="AC464" s="3"/>
    </row>
    <row r="465" spans="1:29" ht="14.25" hidden="1" customHeight="1">
      <c r="A465" s="23" t="s">
        <v>133</v>
      </c>
      <c r="B465" s="64" t="s">
        <v>48</v>
      </c>
      <c r="C465" s="64" t="s">
        <v>1251</v>
      </c>
      <c r="D465" s="64">
        <v>1000000702</v>
      </c>
      <c r="E465" s="65" t="s">
        <v>1252</v>
      </c>
      <c r="F465" s="66">
        <v>39855</v>
      </c>
      <c r="G465" s="66" t="str">
        <f t="shared" si="91"/>
        <v>Targeted Dealer</v>
      </c>
      <c r="H465" s="66"/>
      <c r="I465" s="67">
        <v>450</v>
      </c>
      <c r="J465" s="67">
        <f t="shared" ca="1" si="92"/>
        <v>9391.9354838709678</v>
      </c>
      <c r="K465" s="96">
        <v>248</v>
      </c>
      <c r="L465" s="68">
        <f t="shared" ca="1" si="93"/>
        <v>-9143.9354838709678</v>
      </c>
      <c r="M465" s="68">
        <f t="shared" ca="1" si="94"/>
        <v>2.6405632835308261</v>
      </c>
      <c r="N465" s="99">
        <v>353</v>
      </c>
      <c r="O465" s="97" t="str">
        <f t="shared" ca="1" si="95"/>
        <v>Nov</v>
      </c>
      <c r="P465" s="96">
        <v>353</v>
      </c>
      <c r="Q465" s="99">
        <f t="shared" si="96"/>
        <v>-105</v>
      </c>
      <c r="R465" s="97">
        <f t="shared" ca="1" si="97"/>
        <v>-0.2974504249291785</v>
      </c>
      <c r="S465" s="99" t="str">
        <f t="shared" ca="1" si="98"/>
        <v>DEGROWTH</v>
      </c>
      <c r="T465" s="100">
        <v>338</v>
      </c>
      <c r="U465" s="100" t="str">
        <f t="shared" ca="1" si="99"/>
        <v>Dec</v>
      </c>
      <c r="V465" s="96">
        <v>338</v>
      </c>
      <c r="W465" s="103">
        <f t="shared" si="100"/>
        <v>-90</v>
      </c>
      <c r="X465" s="102">
        <f t="shared" ca="1" si="101"/>
        <v>-0.26627218934911245</v>
      </c>
      <c r="Y465" s="103" t="str">
        <f t="shared" ca="1" si="102"/>
        <v>DEGROWTH</v>
      </c>
      <c r="Z465" s="24">
        <v>0</v>
      </c>
      <c r="AA465" s="24">
        <f t="shared" si="103"/>
        <v>0</v>
      </c>
      <c r="AB465" s="3">
        <v>1000000702</v>
      </c>
      <c r="AC465" s="3"/>
    </row>
    <row r="466" spans="1:29" ht="14.25" hidden="1" customHeight="1">
      <c r="A466" s="23" t="s">
        <v>133</v>
      </c>
      <c r="B466" s="64" t="s">
        <v>48</v>
      </c>
      <c r="C466" s="64" t="s">
        <v>1253</v>
      </c>
      <c r="D466" s="64">
        <v>1000000694</v>
      </c>
      <c r="E466" s="65" t="s">
        <v>1254</v>
      </c>
      <c r="F466" s="66">
        <v>40275</v>
      </c>
      <c r="G466" s="66" t="str">
        <f t="shared" si="91"/>
        <v>Targeted Dealer</v>
      </c>
      <c r="H466" s="66"/>
      <c r="I466" s="67">
        <v>60</v>
      </c>
      <c r="J466" s="67">
        <f t="shared" ca="1" si="92"/>
        <v>1252.258064516129</v>
      </c>
      <c r="K466" s="96">
        <v>0</v>
      </c>
      <c r="L466" s="68">
        <f t="shared" ca="1" si="93"/>
        <v>-1252.258064516129</v>
      </c>
      <c r="M466" s="68">
        <f t="shared" ca="1" si="94"/>
        <v>0</v>
      </c>
      <c r="N466" s="99">
        <v>0</v>
      </c>
      <c r="O466" s="97" t="str">
        <f t="shared" ca="1" si="95"/>
        <v>Nov</v>
      </c>
      <c r="P466" s="96">
        <v>0</v>
      </c>
      <c r="Q466" s="99">
        <f t="shared" si="96"/>
        <v>0</v>
      </c>
      <c r="R466" s="97">
        <f t="shared" ca="1" si="97"/>
        <v>0</v>
      </c>
      <c r="S466" s="99" t="b">
        <f t="shared" si="98"/>
        <v>0</v>
      </c>
      <c r="T466" s="100">
        <v>0</v>
      </c>
      <c r="U466" s="100" t="str">
        <f t="shared" ca="1" si="99"/>
        <v>Dec</v>
      </c>
      <c r="V466" s="96">
        <v>0</v>
      </c>
      <c r="W466" s="103">
        <f t="shared" si="100"/>
        <v>0</v>
      </c>
      <c r="X466" s="102">
        <f t="shared" ca="1" si="101"/>
        <v>0</v>
      </c>
      <c r="Y466" s="103" t="b">
        <f t="shared" si="102"/>
        <v>0</v>
      </c>
      <c r="Z466" s="24">
        <v>1</v>
      </c>
      <c r="AA466" s="24">
        <f t="shared" si="103"/>
        <v>0</v>
      </c>
      <c r="AB466" s="3">
        <v>1000000694</v>
      </c>
      <c r="AC466" s="3"/>
    </row>
    <row r="467" spans="1:29" ht="14.25" hidden="1" customHeight="1">
      <c r="A467" s="23" t="s">
        <v>133</v>
      </c>
      <c r="B467" s="64" t="s">
        <v>48</v>
      </c>
      <c r="C467" s="64" t="s">
        <v>1255</v>
      </c>
      <c r="D467" s="64">
        <v>1000000697</v>
      </c>
      <c r="E467" s="65" t="s">
        <v>1256</v>
      </c>
      <c r="F467" s="66">
        <v>40388</v>
      </c>
      <c r="G467" s="66" t="str">
        <f t="shared" si="91"/>
        <v>Targeted Dealer</v>
      </c>
      <c r="H467" s="66"/>
      <c r="I467" s="67">
        <v>270</v>
      </c>
      <c r="J467" s="67">
        <f t="shared" ca="1" si="92"/>
        <v>5635.1612903225805</v>
      </c>
      <c r="K467" s="96">
        <v>90</v>
      </c>
      <c r="L467" s="68">
        <f t="shared" ca="1" si="93"/>
        <v>-5545.1612903225805</v>
      </c>
      <c r="M467" s="68">
        <f t="shared" ca="1" si="94"/>
        <v>1.5971148892323546</v>
      </c>
      <c r="N467" s="99">
        <v>165</v>
      </c>
      <c r="O467" s="97" t="str">
        <f t="shared" ca="1" si="95"/>
        <v>Nov</v>
      </c>
      <c r="P467" s="96">
        <v>165</v>
      </c>
      <c r="Q467" s="99">
        <f t="shared" si="96"/>
        <v>-75</v>
      </c>
      <c r="R467" s="97">
        <f t="shared" ca="1" si="97"/>
        <v>-0.45454545454545459</v>
      </c>
      <c r="S467" s="99" t="str">
        <f t="shared" ca="1" si="98"/>
        <v>DEGROWTH</v>
      </c>
      <c r="T467" s="100">
        <v>210</v>
      </c>
      <c r="U467" s="100" t="str">
        <f t="shared" ca="1" si="99"/>
        <v>Dec</v>
      </c>
      <c r="V467" s="96">
        <v>210</v>
      </c>
      <c r="W467" s="103">
        <f t="shared" si="100"/>
        <v>-120</v>
      </c>
      <c r="X467" s="102">
        <f t="shared" ca="1" si="101"/>
        <v>-0.5714285714285714</v>
      </c>
      <c r="Y467" s="103" t="str">
        <f t="shared" ca="1" si="102"/>
        <v>DEGROWTH</v>
      </c>
      <c r="Z467" s="24">
        <v>0</v>
      </c>
      <c r="AA467" s="24">
        <f t="shared" si="103"/>
        <v>0</v>
      </c>
      <c r="AB467" s="3">
        <v>1000000697</v>
      </c>
      <c r="AC467" s="3"/>
    </row>
    <row r="468" spans="1:29" ht="14.25" hidden="1" customHeight="1">
      <c r="A468" s="23" t="s">
        <v>133</v>
      </c>
      <c r="B468" s="64" t="s">
        <v>48</v>
      </c>
      <c r="C468" s="64" t="s">
        <v>236</v>
      </c>
      <c r="D468" s="64">
        <v>1000000696</v>
      </c>
      <c r="E468" s="65" t="s">
        <v>237</v>
      </c>
      <c r="F468" s="66">
        <v>40666</v>
      </c>
      <c r="G468" s="66" t="str">
        <f t="shared" si="91"/>
        <v>Targeted Dealer</v>
      </c>
      <c r="H468" s="66" t="s">
        <v>627</v>
      </c>
      <c r="I468" s="67">
        <v>105</v>
      </c>
      <c r="J468" s="67">
        <f t="shared" ca="1" si="92"/>
        <v>2191.4516129032259</v>
      </c>
      <c r="K468" s="96">
        <v>70</v>
      </c>
      <c r="L468" s="68">
        <f t="shared" ca="1" si="93"/>
        <v>-2121.4516129032259</v>
      </c>
      <c r="M468" s="68">
        <f t="shared" ca="1" si="94"/>
        <v>3.1942297784647091</v>
      </c>
      <c r="N468" s="99">
        <v>0</v>
      </c>
      <c r="O468" s="97" t="str">
        <f t="shared" ca="1" si="95"/>
        <v>Nov</v>
      </c>
      <c r="P468" s="96">
        <v>0</v>
      </c>
      <c r="Q468" s="99">
        <f t="shared" si="96"/>
        <v>70</v>
      </c>
      <c r="R468" s="97">
        <f t="shared" ca="1" si="97"/>
        <v>0</v>
      </c>
      <c r="S468" s="99" t="b">
        <f t="shared" si="98"/>
        <v>0</v>
      </c>
      <c r="T468" s="100">
        <v>35</v>
      </c>
      <c r="U468" s="100" t="str">
        <f t="shared" ca="1" si="99"/>
        <v>Dec</v>
      </c>
      <c r="V468" s="96">
        <v>35</v>
      </c>
      <c r="W468" s="103">
        <f t="shared" si="100"/>
        <v>35</v>
      </c>
      <c r="X468" s="102">
        <f t="shared" ca="1" si="101"/>
        <v>1</v>
      </c>
      <c r="Y468" s="103" t="str">
        <f t="shared" ca="1" si="102"/>
        <v>GROWTH</v>
      </c>
      <c r="Z468" s="24">
        <v>0</v>
      </c>
      <c r="AA468" s="24">
        <f t="shared" si="103"/>
        <v>1</v>
      </c>
      <c r="AB468" s="3">
        <v>1000000696</v>
      </c>
      <c r="AC468" s="3"/>
    </row>
    <row r="469" spans="1:29" ht="14.25" hidden="1" customHeight="1">
      <c r="A469" s="23" t="s">
        <v>133</v>
      </c>
      <c r="B469" s="64" t="s">
        <v>48</v>
      </c>
      <c r="C469" s="64" t="s">
        <v>1257</v>
      </c>
      <c r="D469" s="64">
        <v>1000000692</v>
      </c>
      <c r="E469" s="65" t="s">
        <v>1258</v>
      </c>
      <c r="F469" s="66">
        <v>40732</v>
      </c>
      <c r="G469" s="66" t="str">
        <f t="shared" si="91"/>
        <v>Targeted Dealer</v>
      </c>
      <c r="H469" s="66"/>
      <c r="I469" s="67">
        <v>250</v>
      </c>
      <c r="J469" s="67">
        <f t="shared" ca="1" si="92"/>
        <v>5217.7419354838712</v>
      </c>
      <c r="K469" s="96">
        <v>104</v>
      </c>
      <c r="L469" s="68">
        <f t="shared" ca="1" si="93"/>
        <v>-5113.7419354838712</v>
      </c>
      <c r="M469" s="68">
        <f t="shared" ca="1" si="94"/>
        <v>1.9931993817619782</v>
      </c>
      <c r="N469" s="99">
        <v>156</v>
      </c>
      <c r="O469" s="97" t="str">
        <f t="shared" ca="1" si="95"/>
        <v>Nov</v>
      </c>
      <c r="P469" s="96">
        <v>156</v>
      </c>
      <c r="Q469" s="99">
        <f t="shared" si="96"/>
        <v>-52</v>
      </c>
      <c r="R469" s="97">
        <f t="shared" ca="1" si="97"/>
        <v>-0.33333333333333337</v>
      </c>
      <c r="S469" s="99" t="str">
        <f t="shared" ca="1" si="98"/>
        <v>DEGROWTH</v>
      </c>
      <c r="T469" s="100">
        <v>135</v>
      </c>
      <c r="U469" s="100" t="str">
        <f t="shared" ca="1" si="99"/>
        <v>Dec</v>
      </c>
      <c r="V469" s="96">
        <v>135</v>
      </c>
      <c r="W469" s="103">
        <f t="shared" si="100"/>
        <v>-31</v>
      </c>
      <c r="X469" s="102">
        <f t="shared" ca="1" si="101"/>
        <v>-0.22962962962962963</v>
      </c>
      <c r="Y469" s="103" t="str">
        <f t="shared" ca="1" si="102"/>
        <v>DEGROWTH</v>
      </c>
      <c r="Z469" s="24">
        <v>0</v>
      </c>
      <c r="AA469" s="24">
        <f t="shared" si="103"/>
        <v>0</v>
      </c>
      <c r="AB469" s="3">
        <v>1000000692</v>
      </c>
      <c r="AC469" s="3"/>
    </row>
    <row r="470" spans="1:29" ht="14.25" hidden="1" customHeight="1">
      <c r="A470" s="23" t="s">
        <v>133</v>
      </c>
      <c r="B470" s="64" t="s">
        <v>48</v>
      </c>
      <c r="C470" s="64" t="s">
        <v>1259</v>
      </c>
      <c r="D470" s="64">
        <v>1000000699</v>
      </c>
      <c r="E470" s="65" t="s">
        <v>1260</v>
      </c>
      <c r="F470" s="66">
        <v>40799</v>
      </c>
      <c r="G470" s="66" t="str">
        <f t="shared" si="91"/>
        <v>Targeted Dealer</v>
      </c>
      <c r="H470" s="66"/>
      <c r="I470" s="67">
        <v>150</v>
      </c>
      <c r="J470" s="67">
        <f t="shared" ca="1" si="92"/>
        <v>3130.6451612903224</v>
      </c>
      <c r="K470" s="96">
        <v>154</v>
      </c>
      <c r="L470" s="68">
        <f t="shared" ca="1" si="93"/>
        <v>-2976.6451612903224</v>
      </c>
      <c r="M470" s="68">
        <f t="shared" ca="1" si="94"/>
        <v>4.9191138588356518</v>
      </c>
      <c r="N470" s="99">
        <v>157</v>
      </c>
      <c r="O470" s="97" t="str">
        <f t="shared" ca="1" si="95"/>
        <v>Nov</v>
      </c>
      <c r="P470" s="96">
        <v>157</v>
      </c>
      <c r="Q470" s="99">
        <f t="shared" si="96"/>
        <v>-3</v>
      </c>
      <c r="R470" s="97">
        <f t="shared" ca="1" si="97"/>
        <v>-1.9108280254777066E-2</v>
      </c>
      <c r="S470" s="99" t="str">
        <f t="shared" ca="1" si="98"/>
        <v>DEGROWTH</v>
      </c>
      <c r="T470" s="100">
        <v>132</v>
      </c>
      <c r="U470" s="100" t="str">
        <f t="shared" ca="1" si="99"/>
        <v>Dec</v>
      </c>
      <c r="V470" s="96">
        <v>132</v>
      </c>
      <c r="W470" s="103">
        <f t="shared" si="100"/>
        <v>22</v>
      </c>
      <c r="X470" s="102">
        <f t="shared" ca="1" si="101"/>
        <v>0.16666666666666674</v>
      </c>
      <c r="Y470" s="103" t="str">
        <f t="shared" ca="1" si="102"/>
        <v>GROWTH</v>
      </c>
      <c r="Z470" s="24">
        <v>0</v>
      </c>
      <c r="AA470" s="24">
        <f t="shared" si="103"/>
        <v>0</v>
      </c>
      <c r="AB470" s="3">
        <v>1000000699</v>
      </c>
      <c r="AC470" s="3"/>
    </row>
    <row r="471" spans="1:29" ht="14.25" hidden="1" customHeight="1">
      <c r="A471" s="23" t="s">
        <v>133</v>
      </c>
      <c r="B471" s="64" t="s">
        <v>48</v>
      </c>
      <c r="C471" s="64" t="s">
        <v>1261</v>
      </c>
      <c r="D471" s="64">
        <v>1000000683</v>
      </c>
      <c r="E471" s="65" t="s">
        <v>1262</v>
      </c>
      <c r="F471" s="66">
        <v>40982</v>
      </c>
      <c r="G471" s="66" t="str">
        <f t="shared" si="91"/>
        <v>Targeted Dealer</v>
      </c>
      <c r="H471" s="66" t="s">
        <v>627</v>
      </c>
      <c r="I471" s="67">
        <v>370</v>
      </c>
      <c r="J471" s="67">
        <f t="shared" ca="1" si="92"/>
        <v>7722.2580645161288</v>
      </c>
      <c r="K471" s="96">
        <v>393</v>
      </c>
      <c r="L471" s="68">
        <f t="shared" ca="1" si="93"/>
        <v>-7329.2580645161288</v>
      </c>
      <c r="M471" s="68">
        <f t="shared" ca="1" si="94"/>
        <v>5.0891850119052595</v>
      </c>
      <c r="N471" s="99">
        <v>384</v>
      </c>
      <c r="O471" s="97" t="str">
        <f t="shared" ca="1" si="95"/>
        <v>Nov</v>
      </c>
      <c r="P471" s="96">
        <v>384</v>
      </c>
      <c r="Q471" s="99">
        <f t="shared" si="96"/>
        <v>9</v>
      </c>
      <c r="R471" s="97">
        <f t="shared" ca="1" si="97"/>
        <v>2.34375E-2</v>
      </c>
      <c r="S471" s="99" t="str">
        <f t="shared" ca="1" si="98"/>
        <v>GROWTH</v>
      </c>
      <c r="T471" s="100">
        <v>264</v>
      </c>
      <c r="U471" s="100" t="str">
        <f t="shared" ca="1" si="99"/>
        <v>Dec</v>
      </c>
      <c r="V471" s="96">
        <v>264</v>
      </c>
      <c r="W471" s="103">
        <f t="shared" si="100"/>
        <v>129</v>
      </c>
      <c r="X471" s="102">
        <f t="shared" ca="1" si="101"/>
        <v>0.48863636363636354</v>
      </c>
      <c r="Y471" s="103" t="str">
        <f t="shared" ca="1" si="102"/>
        <v>GROWTH</v>
      </c>
      <c r="Z471" s="24">
        <v>0</v>
      </c>
      <c r="AA471" s="24">
        <f t="shared" si="103"/>
        <v>1</v>
      </c>
      <c r="AB471" s="3">
        <v>1000000683</v>
      </c>
      <c r="AC471" s="3"/>
    </row>
    <row r="472" spans="1:29" ht="14.25" hidden="1" customHeight="1">
      <c r="A472" s="23" t="s">
        <v>133</v>
      </c>
      <c r="B472" s="64" t="s">
        <v>48</v>
      </c>
      <c r="C472" s="64" t="s">
        <v>3251</v>
      </c>
      <c r="D472" s="64">
        <v>1000000684</v>
      </c>
      <c r="E472" s="65" t="s">
        <v>3252</v>
      </c>
      <c r="F472" s="66">
        <v>42793</v>
      </c>
      <c r="G472" s="66" t="str">
        <f t="shared" si="91"/>
        <v>Targeted Dealer</v>
      </c>
      <c r="H472" s="66"/>
      <c r="I472" s="67">
        <v>30</v>
      </c>
      <c r="J472" s="67">
        <f t="shared" ca="1" si="92"/>
        <v>626.12903225806451</v>
      </c>
      <c r="K472" s="96">
        <v>12</v>
      </c>
      <c r="L472" s="68">
        <f t="shared" ca="1" si="93"/>
        <v>-614.12903225806451</v>
      </c>
      <c r="M472" s="68">
        <f t="shared" ca="1" si="94"/>
        <v>1.9165378670788251</v>
      </c>
      <c r="N472" s="99">
        <v>12</v>
      </c>
      <c r="O472" s="97" t="str">
        <f t="shared" ca="1" si="95"/>
        <v>Nov</v>
      </c>
      <c r="P472" s="96">
        <v>12</v>
      </c>
      <c r="Q472" s="99">
        <f t="shared" si="96"/>
        <v>0</v>
      </c>
      <c r="R472" s="97">
        <f t="shared" ca="1" si="97"/>
        <v>0</v>
      </c>
      <c r="S472" s="99" t="str">
        <f t="shared" ca="1" si="98"/>
        <v>GROWTH</v>
      </c>
      <c r="T472" s="100">
        <v>0</v>
      </c>
      <c r="U472" s="100" t="str">
        <f t="shared" ca="1" si="99"/>
        <v>Dec</v>
      </c>
      <c r="V472" s="96">
        <v>0</v>
      </c>
      <c r="W472" s="103">
        <f t="shared" si="100"/>
        <v>12</v>
      </c>
      <c r="X472" s="102">
        <f t="shared" ca="1" si="101"/>
        <v>0</v>
      </c>
      <c r="Y472" s="103" t="b">
        <f t="shared" si="102"/>
        <v>0</v>
      </c>
      <c r="Z472" s="24">
        <v>0</v>
      </c>
      <c r="AA472" s="24">
        <f t="shared" si="103"/>
        <v>0</v>
      </c>
      <c r="AB472" s="3">
        <v>1000000684</v>
      </c>
      <c r="AC472" s="3"/>
    </row>
    <row r="473" spans="1:29" ht="14.25" hidden="1" customHeight="1">
      <c r="A473" s="23" t="s">
        <v>133</v>
      </c>
      <c r="B473" s="64" t="s">
        <v>48</v>
      </c>
      <c r="C473" s="64" t="s">
        <v>1263</v>
      </c>
      <c r="D473" s="64">
        <v>1000000679</v>
      </c>
      <c r="E473" s="65" t="s">
        <v>1264</v>
      </c>
      <c r="F473" s="66">
        <v>42857</v>
      </c>
      <c r="G473" s="66" t="str">
        <f t="shared" si="91"/>
        <v>Targeted Dealer</v>
      </c>
      <c r="H473" s="66"/>
      <c r="I473" s="67">
        <v>305</v>
      </c>
      <c r="J473" s="67">
        <f t="shared" ca="1" si="92"/>
        <v>6365.645161290322</v>
      </c>
      <c r="K473" s="96">
        <v>130</v>
      </c>
      <c r="L473" s="68">
        <f t="shared" ca="1" si="93"/>
        <v>-6235.645161290322</v>
      </c>
      <c r="M473" s="68">
        <f t="shared" ca="1" si="94"/>
        <v>2.0422124813135025</v>
      </c>
      <c r="N473" s="99">
        <v>81</v>
      </c>
      <c r="O473" s="97" t="str">
        <f t="shared" ca="1" si="95"/>
        <v>Nov</v>
      </c>
      <c r="P473" s="96">
        <v>81</v>
      </c>
      <c r="Q473" s="99">
        <f t="shared" si="96"/>
        <v>49</v>
      </c>
      <c r="R473" s="97">
        <f t="shared" ca="1" si="97"/>
        <v>0.60493827160493829</v>
      </c>
      <c r="S473" s="99" t="str">
        <f t="shared" ca="1" si="98"/>
        <v>GROWTH</v>
      </c>
      <c r="T473" s="100">
        <v>182</v>
      </c>
      <c r="U473" s="100" t="str">
        <f t="shared" ca="1" si="99"/>
        <v>Dec</v>
      </c>
      <c r="V473" s="96">
        <v>182</v>
      </c>
      <c r="W473" s="103">
        <f t="shared" si="100"/>
        <v>-52</v>
      </c>
      <c r="X473" s="102">
        <f t="shared" ca="1" si="101"/>
        <v>-0.2857142857142857</v>
      </c>
      <c r="Y473" s="103" t="str">
        <f t="shared" ca="1" si="102"/>
        <v>DEGROWTH</v>
      </c>
      <c r="Z473" s="24">
        <v>0</v>
      </c>
      <c r="AA473" s="24">
        <f t="shared" si="103"/>
        <v>0</v>
      </c>
      <c r="AB473" s="3">
        <v>1000000679</v>
      </c>
      <c r="AC473" s="3"/>
    </row>
    <row r="474" spans="1:29" ht="14.25" hidden="1" customHeight="1">
      <c r="A474" s="23" t="s">
        <v>133</v>
      </c>
      <c r="B474" s="64" t="s">
        <v>48</v>
      </c>
      <c r="C474" s="64" t="s">
        <v>1265</v>
      </c>
      <c r="D474" s="64">
        <v>1000000695</v>
      </c>
      <c r="E474" s="65" t="s">
        <v>1266</v>
      </c>
      <c r="F474" s="66">
        <v>42928</v>
      </c>
      <c r="G474" s="66" t="str">
        <f t="shared" si="91"/>
        <v>Targeted Dealer</v>
      </c>
      <c r="H474" s="66" t="s">
        <v>627</v>
      </c>
      <c r="I474" s="67">
        <v>160</v>
      </c>
      <c r="J474" s="67">
        <f t="shared" ca="1" si="92"/>
        <v>3339.3548387096776</v>
      </c>
      <c r="K474" s="96">
        <v>150</v>
      </c>
      <c r="L474" s="68">
        <f t="shared" ca="1" si="93"/>
        <v>-3189.3548387096776</v>
      </c>
      <c r="M474" s="68">
        <f t="shared" ca="1" si="94"/>
        <v>4.4918856259659963</v>
      </c>
      <c r="N474" s="99">
        <v>120</v>
      </c>
      <c r="O474" s="97" t="str">
        <f t="shared" ca="1" si="95"/>
        <v>Nov</v>
      </c>
      <c r="P474" s="96">
        <v>120</v>
      </c>
      <c r="Q474" s="99">
        <f t="shared" si="96"/>
        <v>30</v>
      </c>
      <c r="R474" s="97">
        <f t="shared" ca="1" si="97"/>
        <v>0.25</v>
      </c>
      <c r="S474" s="99" t="str">
        <f t="shared" ca="1" si="98"/>
        <v>GROWTH</v>
      </c>
      <c r="T474" s="100">
        <v>150</v>
      </c>
      <c r="U474" s="100" t="str">
        <f t="shared" ca="1" si="99"/>
        <v>Dec</v>
      </c>
      <c r="V474" s="96">
        <v>150</v>
      </c>
      <c r="W474" s="103">
        <f t="shared" si="100"/>
        <v>0</v>
      </c>
      <c r="X474" s="102">
        <f t="shared" ca="1" si="101"/>
        <v>0</v>
      </c>
      <c r="Y474" s="103" t="str">
        <f t="shared" ca="1" si="102"/>
        <v>GROWTH</v>
      </c>
      <c r="Z474" s="24">
        <v>0</v>
      </c>
      <c r="AA474" s="24">
        <f t="shared" si="103"/>
        <v>1</v>
      </c>
      <c r="AB474" s="3">
        <v>1000000695</v>
      </c>
      <c r="AC474" s="3"/>
    </row>
    <row r="475" spans="1:29" ht="14.25" hidden="1" customHeight="1">
      <c r="A475" s="23" t="s">
        <v>133</v>
      </c>
      <c r="B475" s="64" t="s">
        <v>48</v>
      </c>
      <c r="C475" s="64" t="s">
        <v>1267</v>
      </c>
      <c r="D475" s="64">
        <v>1000000701</v>
      </c>
      <c r="E475" s="65" t="s">
        <v>1268</v>
      </c>
      <c r="F475" s="66">
        <v>43334</v>
      </c>
      <c r="G475" s="66" t="str">
        <f t="shared" si="91"/>
        <v>Targeted Dealer</v>
      </c>
      <c r="H475" s="66"/>
      <c r="I475" s="67">
        <v>1500</v>
      </c>
      <c r="J475" s="67">
        <f t="shared" ca="1" si="92"/>
        <v>31306.451612903227</v>
      </c>
      <c r="K475" s="96">
        <v>1946</v>
      </c>
      <c r="L475" s="68">
        <f t="shared" ca="1" si="93"/>
        <v>-29360.451612903227</v>
      </c>
      <c r="M475" s="68">
        <f t="shared" ca="1" si="94"/>
        <v>6.2159711488923239</v>
      </c>
      <c r="N475" s="99">
        <v>2089</v>
      </c>
      <c r="O475" s="97" t="str">
        <f t="shared" ca="1" si="95"/>
        <v>Nov</v>
      </c>
      <c r="P475" s="96">
        <v>2089</v>
      </c>
      <c r="Q475" s="99">
        <f t="shared" si="96"/>
        <v>-143</v>
      </c>
      <c r="R475" s="97">
        <f t="shared" ca="1" si="97"/>
        <v>-6.8453805648635679E-2</v>
      </c>
      <c r="S475" s="99" t="str">
        <f t="shared" ca="1" si="98"/>
        <v>DEGROWTH</v>
      </c>
      <c r="T475" s="100">
        <v>2445</v>
      </c>
      <c r="U475" s="100" t="str">
        <f t="shared" ca="1" si="99"/>
        <v>Dec</v>
      </c>
      <c r="V475" s="96">
        <v>2445</v>
      </c>
      <c r="W475" s="103">
        <f t="shared" si="100"/>
        <v>-499</v>
      </c>
      <c r="X475" s="102">
        <f t="shared" ca="1" si="101"/>
        <v>-0.20408997955010222</v>
      </c>
      <c r="Y475" s="103" t="str">
        <f t="shared" ca="1" si="102"/>
        <v>DEGROWTH</v>
      </c>
      <c r="Z475" s="24">
        <v>0</v>
      </c>
      <c r="AA475" s="24">
        <f t="shared" si="103"/>
        <v>0</v>
      </c>
      <c r="AB475" s="3">
        <v>1000000701</v>
      </c>
      <c r="AC475" s="3"/>
    </row>
    <row r="476" spans="1:29" ht="14.25" hidden="1" customHeight="1">
      <c r="A476" s="23" t="s">
        <v>133</v>
      </c>
      <c r="B476" s="64" t="s">
        <v>48</v>
      </c>
      <c r="C476" s="64" t="s">
        <v>3249</v>
      </c>
      <c r="D476" s="64">
        <v>1000000677</v>
      </c>
      <c r="E476" s="65" t="s">
        <v>3250</v>
      </c>
      <c r="F476" s="66">
        <v>43441</v>
      </c>
      <c r="G476" s="66" t="str">
        <f t="shared" si="91"/>
        <v>Targeted Dealer</v>
      </c>
      <c r="H476" s="66"/>
      <c r="I476" s="67">
        <v>250</v>
      </c>
      <c r="J476" s="67">
        <f t="shared" ca="1" si="92"/>
        <v>5217.7419354838712</v>
      </c>
      <c r="K476" s="96">
        <v>0</v>
      </c>
      <c r="L476" s="68">
        <f t="shared" ca="1" si="93"/>
        <v>-5217.7419354838712</v>
      </c>
      <c r="M476" s="68">
        <f t="shared" ca="1" si="94"/>
        <v>0</v>
      </c>
      <c r="N476" s="99">
        <v>0</v>
      </c>
      <c r="O476" s="97" t="str">
        <f t="shared" ca="1" si="95"/>
        <v>Nov</v>
      </c>
      <c r="P476" s="96">
        <v>0</v>
      </c>
      <c r="Q476" s="99">
        <f t="shared" si="96"/>
        <v>0</v>
      </c>
      <c r="R476" s="97">
        <f t="shared" ca="1" si="97"/>
        <v>0</v>
      </c>
      <c r="S476" s="99" t="b">
        <f t="shared" si="98"/>
        <v>0</v>
      </c>
      <c r="T476" s="100">
        <v>506</v>
      </c>
      <c r="U476" s="100" t="str">
        <f t="shared" ca="1" si="99"/>
        <v>Dec</v>
      </c>
      <c r="V476" s="96">
        <v>506</v>
      </c>
      <c r="W476" s="103">
        <f t="shared" si="100"/>
        <v>-506</v>
      </c>
      <c r="X476" s="102">
        <f t="shared" ca="1" si="101"/>
        <v>-1</v>
      </c>
      <c r="Y476" s="103" t="str">
        <f t="shared" ca="1" si="102"/>
        <v>DEGROWTH</v>
      </c>
      <c r="Z476" s="24">
        <v>1</v>
      </c>
      <c r="AA476" s="24">
        <f t="shared" si="103"/>
        <v>0</v>
      </c>
      <c r="AB476" s="3">
        <v>1000000677</v>
      </c>
      <c r="AC476" s="3"/>
    </row>
    <row r="477" spans="1:29" ht="14.25" hidden="1" customHeight="1">
      <c r="A477" s="23" t="s">
        <v>133</v>
      </c>
      <c r="B477" s="64" t="s">
        <v>48</v>
      </c>
      <c r="C477" s="64" t="s">
        <v>1269</v>
      </c>
      <c r="D477" s="64">
        <v>1000001055</v>
      </c>
      <c r="E477" s="65" t="s">
        <v>1270</v>
      </c>
      <c r="F477" s="66">
        <v>43734</v>
      </c>
      <c r="G477" s="66" t="str">
        <f t="shared" si="91"/>
        <v>Targeted Dealer</v>
      </c>
      <c r="H477" s="66"/>
      <c r="I477" s="67">
        <v>70</v>
      </c>
      <c r="J477" s="67">
        <f t="shared" ca="1" si="92"/>
        <v>1460.9677419354839</v>
      </c>
      <c r="K477" s="96">
        <v>35</v>
      </c>
      <c r="L477" s="68">
        <f t="shared" ca="1" si="93"/>
        <v>-1425.9677419354839</v>
      </c>
      <c r="M477" s="68">
        <f t="shared" ca="1" si="94"/>
        <v>2.3956723338485317</v>
      </c>
      <c r="N477" s="99">
        <v>35</v>
      </c>
      <c r="O477" s="97" t="str">
        <f t="shared" ca="1" si="95"/>
        <v>Nov</v>
      </c>
      <c r="P477" s="96">
        <v>35</v>
      </c>
      <c r="Q477" s="99">
        <f t="shared" si="96"/>
        <v>0</v>
      </c>
      <c r="R477" s="97">
        <f t="shared" ca="1" si="97"/>
        <v>0</v>
      </c>
      <c r="S477" s="99" t="str">
        <f t="shared" ca="1" si="98"/>
        <v>GROWTH</v>
      </c>
      <c r="T477" s="100">
        <v>35</v>
      </c>
      <c r="U477" s="100" t="str">
        <f t="shared" ca="1" si="99"/>
        <v>Dec</v>
      </c>
      <c r="V477" s="96">
        <v>35</v>
      </c>
      <c r="W477" s="103">
        <f t="shared" si="100"/>
        <v>0</v>
      </c>
      <c r="X477" s="102">
        <f t="shared" ca="1" si="101"/>
        <v>0</v>
      </c>
      <c r="Y477" s="103" t="str">
        <f t="shared" ca="1" si="102"/>
        <v>GROWTH</v>
      </c>
      <c r="Z477" s="24">
        <v>0</v>
      </c>
      <c r="AA477" s="24">
        <f t="shared" si="103"/>
        <v>0</v>
      </c>
      <c r="AB477" s="3">
        <v>1000001055</v>
      </c>
      <c r="AC477" s="3"/>
    </row>
    <row r="478" spans="1:29" ht="14.25" hidden="1" customHeight="1">
      <c r="A478" s="23" t="s">
        <v>133</v>
      </c>
      <c r="B478" s="64" t="s">
        <v>48</v>
      </c>
      <c r="C478" s="64" t="s">
        <v>1271</v>
      </c>
      <c r="D478" s="64">
        <v>1000001052</v>
      </c>
      <c r="E478" s="65" t="s">
        <v>1272</v>
      </c>
      <c r="F478" s="66">
        <v>44004</v>
      </c>
      <c r="G478" s="66" t="str">
        <f t="shared" si="91"/>
        <v>Targeted Dealer</v>
      </c>
      <c r="H478" s="66"/>
      <c r="I478" s="67">
        <v>285</v>
      </c>
      <c r="J478" s="67">
        <f t="shared" ca="1" si="92"/>
        <v>5948.2258064516127</v>
      </c>
      <c r="K478" s="96">
        <v>263</v>
      </c>
      <c r="L478" s="68">
        <f t="shared" ca="1" si="93"/>
        <v>-5685.2258064516127</v>
      </c>
      <c r="M478" s="68">
        <f t="shared" ca="1" si="94"/>
        <v>4.4214864828222025</v>
      </c>
      <c r="N478" s="99">
        <v>291</v>
      </c>
      <c r="O478" s="97" t="str">
        <f t="shared" ca="1" si="95"/>
        <v>Nov</v>
      </c>
      <c r="P478" s="96">
        <v>291</v>
      </c>
      <c r="Q478" s="99">
        <f t="shared" si="96"/>
        <v>-28</v>
      </c>
      <c r="R478" s="97">
        <f t="shared" ca="1" si="97"/>
        <v>-9.6219931271477654E-2</v>
      </c>
      <c r="S478" s="99" t="str">
        <f t="shared" ca="1" si="98"/>
        <v>DEGROWTH</v>
      </c>
      <c r="T478" s="100">
        <v>163</v>
      </c>
      <c r="U478" s="100" t="str">
        <f t="shared" ca="1" si="99"/>
        <v>Dec</v>
      </c>
      <c r="V478" s="96">
        <v>163</v>
      </c>
      <c r="W478" s="103">
        <f t="shared" si="100"/>
        <v>100</v>
      </c>
      <c r="X478" s="102">
        <f t="shared" ca="1" si="101"/>
        <v>0.61349693251533743</v>
      </c>
      <c r="Y478" s="103" t="str">
        <f t="shared" ca="1" si="102"/>
        <v>GROWTH</v>
      </c>
      <c r="Z478" s="24">
        <v>0</v>
      </c>
      <c r="AA478" s="24">
        <f t="shared" si="103"/>
        <v>0</v>
      </c>
      <c r="AB478" s="3">
        <v>1000001052</v>
      </c>
      <c r="AC478" s="3"/>
    </row>
    <row r="479" spans="1:29" ht="14.25" hidden="1" customHeight="1">
      <c r="A479" s="23" t="s">
        <v>133</v>
      </c>
      <c r="B479" s="64" t="s">
        <v>48</v>
      </c>
      <c r="C479" s="64" t="s">
        <v>1273</v>
      </c>
      <c r="D479" s="64">
        <v>1000001051</v>
      </c>
      <c r="E479" s="65" t="s">
        <v>1274</v>
      </c>
      <c r="F479" s="66">
        <v>44413</v>
      </c>
      <c r="G479" s="66" t="str">
        <f t="shared" si="91"/>
        <v>Targeted Dealer</v>
      </c>
      <c r="H479" s="66"/>
      <c r="I479" s="67">
        <v>150</v>
      </c>
      <c r="J479" s="67">
        <f t="shared" ca="1" si="92"/>
        <v>3130.6451612903224</v>
      </c>
      <c r="K479" s="96">
        <v>226</v>
      </c>
      <c r="L479" s="68">
        <f t="shared" ca="1" si="93"/>
        <v>-2904.6451612903224</v>
      </c>
      <c r="M479" s="68">
        <f t="shared" ca="1" si="94"/>
        <v>7.2189592993302423</v>
      </c>
      <c r="N479" s="99">
        <v>126</v>
      </c>
      <c r="O479" s="97" t="str">
        <f t="shared" ca="1" si="95"/>
        <v>Nov</v>
      </c>
      <c r="P479" s="96">
        <v>126</v>
      </c>
      <c r="Q479" s="99">
        <f t="shared" si="96"/>
        <v>100</v>
      </c>
      <c r="R479" s="97">
        <f t="shared" ca="1" si="97"/>
        <v>0.79365079365079372</v>
      </c>
      <c r="S479" s="99" t="str">
        <f t="shared" ca="1" si="98"/>
        <v>GROWTH</v>
      </c>
      <c r="T479" s="100">
        <v>50</v>
      </c>
      <c r="U479" s="100" t="str">
        <f t="shared" ca="1" si="99"/>
        <v>Dec</v>
      </c>
      <c r="V479" s="96">
        <v>50</v>
      </c>
      <c r="W479" s="103">
        <f t="shared" si="100"/>
        <v>176</v>
      </c>
      <c r="X479" s="102">
        <f t="shared" ca="1" si="101"/>
        <v>3.5199999999999996</v>
      </c>
      <c r="Y479" s="103" t="str">
        <f t="shared" ca="1" si="102"/>
        <v>GROWTH</v>
      </c>
      <c r="Z479" s="24">
        <v>0</v>
      </c>
      <c r="AA479" s="24">
        <f t="shared" si="103"/>
        <v>0</v>
      </c>
      <c r="AB479" s="3">
        <v>1000001051</v>
      </c>
      <c r="AC479" s="3"/>
    </row>
    <row r="480" spans="1:29" ht="14.25" hidden="1" customHeight="1">
      <c r="A480" s="23" t="s">
        <v>133</v>
      </c>
      <c r="B480" s="64" t="s">
        <v>48</v>
      </c>
      <c r="C480" s="64" t="s">
        <v>1275</v>
      </c>
      <c r="D480" s="64">
        <v>1000001047</v>
      </c>
      <c r="E480" s="65" t="s">
        <v>1276</v>
      </c>
      <c r="F480" s="66">
        <v>44415</v>
      </c>
      <c r="G480" s="66" t="str">
        <f t="shared" si="91"/>
        <v>Targeted Dealer</v>
      </c>
      <c r="H480" s="66"/>
      <c r="I480" s="67">
        <v>150</v>
      </c>
      <c r="J480" s="67">
        <f t="shared" ca="1" si="92"/>
        <v>3130.6451612903224</v>
      </c>
      <c r="K480" s="96">
        <v>90</v>
      </c>
      <c r="L480" s="68">
        <f t="shared" ca="1" si="93"/>
        <v>-3040.6451612903224</v>
      </c>
      <c r="M480" s="68">
        <f t="shared" ca="1" si="94"/>
        <v>2.8748068006182383</v>
      </c>
      <c r="N480" s="99">
        <v>86</v>
      </c>
      <c r="O480" s="97" t="str">
        <f t="shared" ca="1" si="95"/>
        <v>Nov</v>
      </c>
      <c r="P480" s="96">
        <v>86</v>
      </c>
      <c r="Q480" s="99">
        <f t="shared" si="96"/>
        <v>4</v>
      </c>
      <c r="R480" s="97">
        <f t="shared" ca="1" si="97"/>
        <v>4.6511627906976827E-2</v>
      </c>
      <c r="S480" s="99" t="str">
        <f t="shared" ca="1" si="98"/>
        <v>GROWTH</v>
      </c>
      <c r="T480" s="100">
        <v>82</v>
      </c>
      <c r="U480" s="100" t="str">
        <f t="shared" ca="1" si="99"/>
        <v>Dec</v>
      </c>
      <c r="V480" s="96">
        <v>82</v>
      </c>
      <c r="W480" s="103">
        <f t="shared" si="100"/>
        <v>8</v>
      </c>
      <c r="X480" s="102">
        <f t="shared" ca="1" si="101"/>
        <v>9.7560975609756184E-2</v>
      </c>
      <c r="Y480" s="103" t="str">
        <f t="shared" ca="1" si="102"/>
        <v>GROWTH</v>
      </c>
      <c r="Z480" s="24">
        <v>0</v>
      </c>
      <c r="AA480" s="24">
        <f t="shared" si="103"/>
        <v>0</v>
      </c>
      <c r="AB480" s="3">
        <v>1000001047</v>
      </c>
      <c r="AC480" s="3"/>
    </row>
    <row r="481" spans="1:29" ht="14.25" hidden="1" customHeight="1">
      <c r="A481" s="23" t="s">
        <v>133</v>
      </c>
      <c r="B481" s="64" t="s">
        <v>48</v>
      </c>
      <c r="C481" s="64" t="s">
        <v>238</v>
      </c>
      <c r="D481" s="64">
        <v>1000002613</v>
      </c>
      <c r="E481" s="65" t="s">
        <v>239</v>
      </c>
      <c r="F481" s="66">
        <v>44623</v>
      </c>
      <c r="G481" s="66" t="str">
        <f t="shared" si="91"/>
        <v>Targeted Dealer</v>
      </c>
      <c r="H481" s="66"/>
      <c r="I481" s="67">
        <v>105</v>
      </c>
      <c r="J481" s="67">
        <f t="shared" ca="1" si="92"/>
        <v>2191.4516129032259</v>
      </c>
      <c r="K481" s="96">
        <v>72</v>
      </c>
      <c r="L481" s="68">
        <f t="shared" ca="1" si="93"/>
        <v>-2119.4516129032259</v>
      </c>
      <c r="M481" s="68">
        <f t="shared" ca="1" si="94"/>
        <v>3.2854934864208434</v>
      </c>
      <c r="N481" s="99">
        <v>48</v>
      </c>
      <c r="O481" s="97" t="str">
        <f t="shared" ca="1" si="95"/>
        <v>Nov</v>
      </c>
      <c r="P481" s="96">
        <v>48</v>
      </c>
      <c r="Q481" s="99">
        <f t="shared" si="96"/>
        <v>24</v>
      </c>
      <c r="R481" s="97">
        <f t="shared" ca="1" si="97"/>
        <v>0.5</v>
      </c>
      <c r="S481" s="99" t="str">
        <f t="shared" ca="1" si="98"/>
        <v>GROWTH</v>
      </c>
      <c r="T481" s="100">
        <v>67</v>
      </c>
      <c r="U481" s="100" t="str">
        <f t="shared" ca="1" si="99"/>
        <v>Dec</v>
      </c>
      <c r="V481" s="96">
        <v>67</v>
      </c>
      <c r="W481" s="103">
        <f t="shared" si="100"/>
        <v>5</v>
      </c>
      <c r="X481" s="102">
        <f t="shared" ca="1" si="101"/>
        <v>7.4626865671641784E-2</v>
      </c>
      <c r="Y481" s="103" t="str">
        <f t="shared" ca="1" si="102"/>
        <v>GROWTH</v>
      </c>
      <c r="Z481" s="24">
        <v>0</v>
      </c>
      <c r="AA481" s="24">
        <f t="shared" si="103"/>
        <v>0</v>
      </c>
      <c r="AB481" s="3">
        <v>1000002613</v>
      </c>
      <c r="AC481" s="3"/>
    </row>
    <row r="482" spans="1:29" ht="14.25" hidden="1" customHeight="1">
      <c r="A482" s="24" t="s">
        <v>133</v>
      </c>
      <c r="B482" s="125" t="s">
        <v>48</v>
      </c>
      <c r="C482" s="125" t="s">
        <v>4423</v>
      </c>
      <c r="D482" s="125">
        <v>1000002809</v>
      </c>
      <c r="E482" s="125" t="s">
        <v>4424</v>
      </c>
      <c r="F482" s="66">
        <v>44714</v>
      </c>
      <c r="G482" s="66" t="str">
        <f t="shared" si="91"/>
        <v>Targeted Dealer</v>
      </c>
      <c r="H482" s="24"/>
      <c r="I482" s="67">
        <v>250</v>
      </c>
      <c r="J482" s="67">
        <f t="shared" ca="1" si="92"/>
        <v>5217.7419354838712</v>
      </c>
      <c r="K482" s="96">
        <v>0</v>
      </c>
      <c r="L482" s="68">
        <f t="shared" ca="1" si="93"/>
        <v>-5217.7419354838712</v>
      </c>
      <c r="M482" s="68">
        <f t="shared" ca="1" si="94"/>
        <v>0</v>
      </c>
      <c r="N482" s="99">
        <v>0</v>
      </c>
      <c r="O482" s="97" t="str">
        <f t="shared" ca="1" si="95"/>
        <v>Nov</v>
      </c>
      <c r="P482" s="96">
        <v>0</v>
      </c>
      <c r="Q482" s="99">
        <f t="shared" si="96"/>
        <v>0</v>
      </c>
      <c r="R482" s="97">
        <f t="shared" ca="1" si="97"/>
        <v>0</v>
      </c>
      <c r="S482" s="99" t="b">
        <f t="shared" si="98"/>
        <v>0</v>
      </c>
      <c r="T482" s="100">
        <v>0</v>
      </c>
      <c r="U482" s="100" t="str">
        <f t="shared" ca="1" si="99"/>
        <v>Dec</v>
      </c>
      <c r="V482" s="96">
        <v>0</v>
      </c>
      <c r="W482" s="103">
        <f t="shared" si="100"/>
        <v>0</v>
      </c>
      <c r="X482" s="102">
        <f t="shared" ca="1" si="101"/>
        <v>0</v>
      </c>
      <c r="Y482" s="103" t="b">
        <f t="shared" si="102"/>
        <v>0</v>
      </c>
      <c r="Z482" s="24">
        <v>1</v>
      </c>
      <c r="AA482" s="24">
        <f t="shared" si="103"/>
        <v>0</v>
      </c>
      <c r="AB482" s="3">
        <v>1000002809</v>
      </c>
      <c r="AC482" s="3"/>
    </row>
    <row r="483" spans="1:29" ht="14.25" hidden="1" customHeight="1">
      <c r="A483" s="23" t="s">
        <v>133</v>
      </c>
      <c r="B483" s="64" t="s">
        <v>48</v>
      </c>
      <c r="C483" s="64" t="s">
        <v>1277</v>
      </c>
      <c r="D483" s="64">
        <v>1000002812</v>
      </c>
      <c r="E483" s="65" t="s">
        <v>1278</v>
      </c>
      <c r="F483" s="66">
        <v>44719</v>
      </c>
      <c r="G483" s="66" t="str">
        <f t="shared" si="91"/>
        <v>Targeted Dealer</v>
      </c>
      <c r="H483" s="66"/>
      <c r="I483" s="67">
        <v>450</v>
      </c>
      <c r="J483" s="67">
        <f t="shared" ca="1" si="92"/>
        <v>9391.9354838709678</v>
      </c>
      <c r="K483" s="96">
        <v>52</v>
      </c>
      <c r="L483" s="68">
        <f t="shared" ca="1" si="93"/>
        <v>-9339.9354838709678</v>
      </c>
      <c r="M483" s="68">
        <f t="shared" ca="1" si="94"/>
        <v>0.55366649493388287</v>
      </c>
      <c r="N483" s="99">
        <v>52</v>
      </c>
      <c r="O483" s="97" t="str">
        <f t="shared" ca="1" si="95"/>
        <v>Nov</v>
      </c>
      <c r="P483" s="96">
        <v>52</v>
      </c>
      <c r="Q483" s="99">
        <f t="shared" si="96"/>
        <v>0</v>
      </c>
      <c r="R483" s="97">
        <f t="shared" ca="1" si="97"/>
        <v>0</v>
      </c>
      <c r="S483" s="99" t="str">
        <f t="shared" ca="1" si="98"/>
        <v>GROWTH</v>
      </c>
      <c r="T483" s="100">
        <v>284</v>
      </c>
      <c r="U483" s="100" t="str">
        <f t="shared" ca="1" si="99"/>
        <v>Dec</v>
      </c>
      <c r="V483" s="96">
        <v>284</v>
      </c>
      <c r="W483" s="103">
        <f t="shared" si="100"/>
        <v>-232</v>
      </c>
      <c r="X483" s="102">
        <f t="shared" ca="1" si="101"/>
        <v>-0.81690140845070425</v>
      </c>
      <c r="Y483" s="103" t="str">
        <f t="shared" ca="1" si="102"/>
        <v>DEGROWTH</v>
      </c>
      <c r="Z483" s="24">
        <v>0</v>
      </c>
      <c r="AA483" s="24">
        <f t="shared" si="103"/>
        <v>0</v>
      </c>
      <c r="AB483" s="3">
        <v>1000002812</v>
      </c>
      <c r="AC483" s="3"/>
    </row>
    <row r="484" spans="1:29" ht="14.25" hidden="1" customHeight="1">
      <c r="A484" s="23" t="s">
        <v>133</v>
      </c>
      <c r="B484" s="64" t="s">
        <v>48</v>
      </c>
      <c r="C484" s="64" t="s">
        <v>1279</v>
      </c>
      <c r="D484" s="64">
        <v>1000002844</v>
      </c>
      <c r="E484" s="65" t="s">
        <v>1280</v>
      </c>
      <c r="F484" s="66">
        <v>44763</v>
      </c>
      <c r="G484" s="66" t="str">
        <f t="shared" si="91"/>
        <v>Targeted Dealer</v>
      </c>
      <c r="H484" s="66"/>
      <c r="I484" s="67">
        <v>2055</v>
      </c>
      <c r="J484" s="67">
        <f t="shared" ca="1" si="92"/>
        <v>42889.838709677424</v>
      </c>
      <c r="K484" s="96">
        <v>1763.5</v>
      </c>
      <c r="L484" s="68">
        <f t="shared" ca="1" si="93"/>
        <v>-41126.338709677424</v>
      </c>
      <c r="M484" s="68">
        <f t="shared" ca="1" si="94"/>
        <v>4.1116965068047548</v>
      </c>
      <c r="N484" s="99">
        <v>1874</v>
      </c>
      <c r="O484" s="97" t="str">
        <f t="shared" ca="1" si="95"/>
        <v>Nov</v>
      </c>
      <c r="P484" s="96">
        <v>1874</v>
      </c>
      <c r="Q484" s="99">
        <f t="shared" si="96"/>
        <v>-110.5</v>
      </c>
      <c r="R484" s="97">
        <f t="shared" ca="1" si="97"/>
        <v>-5.8964781216648832E-2</v>
      </c>
      <c r="S484" s="99" t="str">
        <f t="shared" ca="1" si="98"/>
        <v>DEGROWTH</v>
      </c>
      <c r="T484" s="100">
        <v>2391</v>
      </c>
      <c r="U484" s="100" t="str">
        <f t="shared" ca="1" si="99"/>
        <v>Dec</v>
      </c>
      <c r="V484" s="96">
        <v>2391</v>
      </c>
      <c r="W484" s="103">
        <f t="shared" si="100"/>
        <v>-627.5</v>
      </c>
      <c r="X484" s="102">
        <f t="shared" ca="1" si="101"/>
        <v>-0.26244249268088671</v>
      </c>
      <c r="Y484" s="103" t="str">
        <f t="shared" ca="1" si="102"/>
        <v>DEGROWTH</v>
      </c>
      <c r="Z484" s="24">
        <v>0</v>
      </c>
      <c r="AA484" s="24">
        <f t="shared" si="103"/>
        <v>0</v>
      </c>
      <c r="AB484" s="3">
        <v>1000002844</v>
      </c>
      <c r="AC484" s="3"/>
    </row>
    <row r="485" spans="1:29" ht="14.25" hidden="1" customHeight="1">
      <c r="A485" s="23" t="s">
        <v>133</v>
      </c>
      <c r="B485" s="64" t="s">
        <v>48</v>
      </c>
      <c r="C485" s="64" t="s">
        <v>240</v>
      </c>
      <c r="D485" s="64">
        <v>1000003136</v>
      </c>
      <c r="E485" s="65" t="s">
        <v>241</v>
      </c>
      <c r="F485" s="66">
        <v>44914</v>
      </c>
      <c r="G485" s="66" t="str">
        <f t="shared" si="91"/>
        <v>Targeted Dealer</v>
      </c>
      <c r="H485" s="66"/>
      <c r="I485" s="67">
        <v>80</v>
      </c>
      <c r="J485" s="67">
        <f t="shared" ca="1" si="92"/>
        <v>1669.6774193548388</v>
      </c>
      <c r="K485" s="96">
        <v>27</v>
      </c>
      <c r="L485" s="68">
        <f t="shared" ca="1" si="93"/>
        <v>-1642.6774193548388</v>
      </c>
      <c r="M485" s="68">
        <f t="shared" ca="1" si="94"/>
        <v>1.6170788253477586</v>
      </c>
      <c r="N485" s="99">
        <v>52</v>
      </c>
      <c r="O485" s="97" t="str">
        <f t="shared" ca="1" si="95"/>
        <v>Nov</v>
      </c>
      <c r="P485" s="96">
        <v>52</v>
      </c>
      <c r="Q485" s="99">
        <f t="shared" si="96"/>
        <v>-25</v>
      </c>
      <c r="R485" s="97">
        <f t="shared" ca="1" si="97"/>
        <v>-0.48076923076923073</v>
      </c>
      <c r="S485" s="99" t="str">
        <f t="shared" ca="1" si="98"/>
        <v>DEGROWTH</v>
      </c>
      <c r="T485" s="100">
        <v>27</v>
      </c>
      <c r="U485" s="100" t="str">
        <f t="shared" ca="1" si="99"/>
        <v>Dec</v>
      </c>
      <c r="V485" s="96">
        <v>27</v>
      </c>
      <c r="W485" s="103">
        <f t="shared" si="100"/>
        <v>0</v>
      </c>
      <c r="X485" s="102">
        <f t="shared" ca="1" si="101"/>
        <v>0</v>
      </c>
      <c r="Y485" s="103" t="str">
        <f t="shared" ca="1" si="102"/>
        <v>GROWTH</v>
      </c>
      <c r="Z485" s="24">
        <v>0</v>
      </c>
      <c r="AA485" s="24">
        <f t="shared" si="103"/>
        <v>0</v>
      </c>
      <c r="AB485" s="3">
        <v>1000003136</v>
      </c>
      <c r="AC485" s="3"/>
    </row>
    <row r="486" spans="1:29" ht="14.25" hidden="1" customHeight="1">
      <c r="A486" s="23" t="s">
        <v>133</v>
      </c>
      <c r="B486" s="64" t="s">
        <v>48</v>
      </c>
      <c r="C486" s="64" t="s">
        <v>606</v>
      </c>
      <c r="D486" s="64">
        <v>1000003195</v>
      </c>
      <c r="E486" s="65" t="s">
        <v>607</v>
      </c>
      <c r="F486" s="66">
        <v>44925</v>
      </c>
      <c r="G486" s="66" t="str">
        <f t="shared" si="91"/>
        <v>Targeted Dealer</v>
      </c>
      <c r="H486" s="66"/>
      <c r="I486" s="67">
        <v>25</v>
      </c>
      <c r="J486" s="67">
        <f t="shared" ca="1" si="92"/>
        <v>521.77419354838707</v>
      </c>
      <c r="K486" s="96">
        <v>0</v>
      </c>
      <c r="L486" s="68">
        <f t="shared" ca="1" si="93"/>
        <v>-521.77419354838707</v>
      </c>
      <c r="M486" s="68">
        <f t="shared" ca="1" si="94"/>
        <v>0</v>
      </c>
      <c r="N486" s="99">
        <v>26</v>
      </c>
      <c r="O486" s="97" t="str">
        <f t="shared" ca="1" si="95"/>
        <v>Nov</v>
      </c>
      <c r="P486" s="96">
        <v>26</v>
      </c>
      <c r="Q486" s="99">
        <f t="shared" si="96"/>
        <v>-26</v>
      </c>
      <c r="R486" s="97">
        <f t="shared" ca="1" si="97"/>
        <v>-1</v>
      </c>
      <c r="S486" s="99" t="str">
        <f t="shared" ca="1" si="98"/>
        <v>DEGROWTH</v>
      </c>
      <c r="T486" s="100">
        <v>0</v>
      </c>
      <c r="U486" s="100" t="str">
        <f t="shared" ca="1" si="99"/>
        <v>Dec</v>
      </c>
      <c r="V486" s="96">
        <v>0</v>
      </c>
      <c r="W486" s="103">
        <f t="shared" si="100"/>
        <v>0</v>
      </c>
      <c r="X486" s="102">
        <f t="shared" ca="1" si="101"/>
        <v>0</v>
      </c>
      <c r="Y486" s="103" t="b">
        <f t="shared" si="102"/>
        <v>0</v>
      </c>
      <c r="Z486" s="24">
        <v>1</v>
      </c>
      <c r="AA486" s="24">
        <f t="shared" si="103"/>
        <v>0</v>
      </c>
      <c r="AB486" s="3">
        <v>1000003195</v>
      </c>
      <c r="AC486" s="3"/>
    </row>
    <row r="487" spans="1:29" ht="14.25" hidden="1" customHeight="1">
      <c r="A487" s="23" t="s">
        <v>133</v>
      </c>
      <c r="B487" s="64" t="s">
        <v>48</v>
      </c>
      <c r="C487" s="64" t="s">
        <v>1281</v>
      </c>
      <c r="D487" s="64">
        <v>1000003612</v>
      </c>
      <c r="E487" s="65" t="s">
        <v>1282</v>
      </c>
      <c r="F487" s="66">
        <v>45106</v>
      </c>
      <c r="G487" s="66" t="str">
        <f t="shared" si="91"/>
        <v>Targeted Dealer</v>
      </c>
      <c r="H487" s="66" t="s">
        <v>627</v>
      </c>
      <c r="I487" s="67">
        <v>300</v>
      </c>
      <c r="J487" s="67">
        <f t="shared" ca="1" si="92"/>
        <v>6261.2903225806449</v>
      </c>
      <c r="K487" s="96">
        <v>189</v>
      </c>
      <c r="L487" s="68">
        <f t="shared" ca="1" si="93"/>
        <v>-6072.2903225806449</v>
      </c>
      <c r="M487" s="68">
        <f t="shared" ca="1" si="94"/>
        <v>3.01854714064915</v>
      </c>
      <c r="N487" s="99">
        <v>211</v>
      </c>
      <c r="O487" s="97" t="str">
        <f t="shared" ca="1" si="95"/>
        <v>Nov</v>
      </c>
      <c r="P487" s="96">
        <v>211</v>
      </c>
      <c r="Q487" s="99">
        <f t="shared" si="96"/>
        <v>-22</v>
      </c>
      <c r="R487" s="97">
        <f t="shared" ca="1" si="97"/>
        <v>-0.10426540284360186</v>
      </c>
      <c r="S487" s="99" t="str">
        <f t="shared" ca="1" si="98"/>
        <v>DEGROWTH</v>
      </c>
      <c r="T487" s="100">
        <v>130</v>
      </c>
      <c r="U487" s="100" t="str">
        <f t="shared" ca="1" si="99"/>
        <v>Dec</v>
      </c>
      <c r="V487" s="96">
        <v>130</v>
      </c>
      <c r="W487" s="103">
        <f t="shared" si="100"/>
        <v>59</v>
      </c>
      <c r="X487" s="102">
        <f t="shared" ca="1" si="101"/>
        <v>0.45384615384615379</v>
      </c>
      <c r="Y487" s="103" t="str">
        <f t="shared" ca="1" si="102"/>
        <v>GROWTH</v>
      </c>
      <c r="Z487" s="24">
        <v>0</v>
      </c>
      <c r="AA487" s="24">
        <f t="shared" si="103"/>
        <v>1</v>
      </c>
      <c r="AB487" s="3">
        <v>1000003612</v>
      </c>
      <c r="AC487" s="3"/>
    </row>
    <row r="488" spans="1:29" ht="14.25" hidden="1" customHeight="1">
      <c r="A488" s="23" t="s">
        <v>133</v>
      </c>
      <c r="B488" s="64" t="s">
        <v>48</v>
      </c>
      <c r="C488" s="64" t="s">
        <v>586</v>
      </c>
      <c r="D488" s="64">
        <v>1000003662</v>
      </c>
      <c r="E488" s="65" t="s">
        <v>587</v>
      </c>
      <c r="F488" s="66">
        <v>45135</v>
      </c>
      <c r="G488" s="66" t="str">
        <f t="shared" si="91"/>
        <v>Targeted Dealer</v>
      </c>
      <c r="H488" s="66"/>
      <c r="I488" s="67">
        <v>70</v>
      </c>
      <c r="J488" s="67">
        <f t="shared" ca="1" si="92"/>
        <v>1460.9677419354839</v>
      </c>
      <c r="K488" s="96">
        <v>0</v>
      </c>
      <c r="L488" s="68">
        <f t="shared" ca="1" si="93"/>
        <v>-1460.9677419354839</v>
      </c>
      <c r="M488" s="68">
        <f t="shared" ca="1" si="94"/>
        <v>0</v>
      </c>
      <c r="N488" s="99">
        <v>35</v>
      </c>
      <c r="O488" s="97" t="str">
        <f t="shared" ca="1" si="95"/>
        <v>Nov</v>
      </c>
      <c r="P488" s="96">
        <v>35</v>
      </c>
      <c r="Q488" s="99">
        <f t="shared" si="96"/>
        <v>-35</v>
      </c>
      <c r="R488" s="97">
        <f t="shared" ca="1" si="97"/>
        <v>-1</v>
      </c>
      <c r="S488" s="99" t="str">
        <f t="shared" ca="1" si="98"/>
        <v>DEGROWTH</v>
      </c>
      <c r="T488" s="100">
        <v>35</v>
      </c>
      <c r="U488" s="100" t="str">
        <f t="shared" ca="1" si="99"/>
        <v>Dec</v>
      </c>
      <c r="V488" s="96">
        <v>35</v>
      </c>
      <c r="W488" s="103">
        <f t="shared" si="100"/>
        <v>-35</v>
      </c>
      <c r="X488" s="102">
        <f t="shared" ca="1" si="101"/>
        <v>-1</v>
      </c>
      <c r="Y488" s="103" t="str">
        <f t="shared" ca="1" si="102"/>
        <v>DEGROWTH</v>
      </c>
      <c r="Z488" s="24">
        <v>1</v>
      </c>
      <c r="AA488" s="24">
        <f t="shared" si="103"/>
        <v>0</v>
      </c>
      <c r="AB488" s="3">
        <v>1000003662</v>
      </c>
      <c r="AC488" s="3"/>
    </row>
    <row r="489" spans="1:29" ht="14.25" hidden="1" customHeight="1">
      <c r="A489" s="23" t="s">
        <v>133</v>
      </c>
      <c r="B489" s="64" t="s">
        <v>48</v>
      </c>
      <c r="C489" s="64" t="s">
        <v>1283</v>
      </c>
      <c r="D489" s="64">
        <v>1000003675</v>
      </c>
      <c r="E489" s="65" t="s">
        <v>1284</v>
      </c>
      <c r="F489" s="66">
        <v>45142</v>
      </c>
      <c r="G489" s="66" t="str">
        <f t="shared" si="91"/>
        <v>Targeted Dealer</v>
      </c>
      <c r="H489" s="66"/>
      <c r="I489" s="67">
        <v>125</v>
      </c>
      <c r="J489" s="67">
        <f t="shared" ca="1" si="92"/>
        <v>2608.8709677419356</v>
      </c>
      <c r="K489" s="96">
        <v>0</v>
      </c>
      <c r="L489" s="68">
        <f t="shared" ca="1" si="93"/>
        <v>-2608.8709677419356</v>
      </c>
      <c r="M489" s="68">
        <f t="shared" ca="1" si="94"/>
        <v>0</v>
      </c>
      <c r="N489" s="99">
        <v>23</v>
      </c>
      <c r="O489" s="97" t="str">
        <f t="shared" ca="1" si="95"/>
        <v>Nov</v>
      </c>
      <c r="P489" s="96">
        <v>23</v>
      </c>
      <c r="Q489" s="99">
        <f t="shared" si="96"/>
        <v>-23</v>
      </c>
      <c r="R489" s="97">
        <f t="shared" ca="1" si="97"/>
        <v>-1</v>
      </c>
      <c r="S489" s="99" t="str">
        <f t="shared" ca="1" si="98"/>
        <v>DEGROWTH</v>
      </c>
      <c r="T489" s="100">
        <v>0</v>
      </c>
      <c r="U489" s="100" t="str">
        <f t="shared" ca="1" si="99"/>
        <v>Dec</v>
      </c>
      <c r="V489" s="96">
        <v>0</v>
      </c>
      <c r="W489" s="103">
        <f t="shared" si="100"/>
        <v>0</v>
      </c>
      <c r="X489" s="102">
        <f t="shared" ca="1" si="101"/>
        <v>0</v>
      </c>
      <c r="Y489" s="103" t="b">
        <f t="shared" si="102"/>
        <v>0</v>
      </c>
      <c r="Z489" s="24">
        <v>1</v>
      </c>
      <c r="AA489" s="24">
        <f t="shared" si="103"/>
        <v>0</v>
      </c>
      <c r="AB489" s="3">
        <v>1000003675</v>
      </c>
      <c r="AC489" s="3"/>
    </row>
    <row r="490" spans="1:29" ht="14.25" hidden="1" customHeight="1">
      <c r="A490" s="23" t="s">
        <v>133</v>
      </c>
      <c r="B490" s="64" t="s">
        <v>48</v>
      </c>
      <c r="C490" s="64" t="s">
        <v>3355</v>
      </c>
      <c r="D490" s="64">
        <v>1000003712</v>
      </c>
      <c r="E490" s="65" t="s">
        <v>3356</v>
      </c>
      <c r="F490" s="66">
        <v>45173</v>
      </c>
      <c r="G490" s="66" t="str">
        <f t="shared" si="91"/>
        <v>Targeted Dealer</v>
      </c>
      <c r="H490" s="66"/>
      <c r="I490" s="67">
        <v>160</v>
      </c>
      <c r="J490" s="67">
        <f t="shared" ca="1" si="92"/>
        <v>3339.3548387096776</v>
      </c>
      <c r="K490" s="96">
        <v>54</v>
      </c>
      <c r="L490" s="68">
        <f t="shared" ca="1" si="93"/>
        <v>-3285.3548387096776</v>
      </c>
      <c r="M490" s="68">
        <f t="shared" ca="1" si="94"/>
        <v>1.6170788253477586</v>
      </c>
      <c r="N490" s="99">
        <v>81</v>
      </c>
      <c r="O490" s="97" t="str">
        <f t="shared" ca="1" si="95"/>
        <v>Nov</v>
      </c>
      <c r="P490" s="96">
        <v>81</v>
      </c>
      <c r="Q490" s="99">
        <f t="shared" si="96"/>
        <v>-27</v>
      </c>
      <c r="R490" s="97">
        <f t="shared" ca="1" si="97"/>
        <v>-0.33333333333333337</v>
      </c>
      <c r="S490" s="99" t="str">
        <f t="shared" ca="1" si="98"/>
        <v>DEGROWTH</v>
      </c>
      <c r="T490" s="100">
        <v>104</v>
      </c>
      <c r="U490" s="100" t="str">
        <f t="shared" ca="1" si="99"/>
        <v>Dec</v>
      </c>
      <c r="V490" s="96">
        <v>104</v>
      </c>
      <c r="W490" s="103">
        <f t="shared" si="100"/>
        <v>-50</v>
      </c>
      <c r="X490" s="102">
        <f t="shared" ca="1" si="101"/>
        <v>-0.48076923076923073</v>
      </c>
      <c r="Y490" s="103" t="str">
        <f t="shared" ca="1" si="102"/>
        <v>DEGROWTH</v>
      </c>
      <c r="Z490" s="24">
        <v>0</v>
      </c>
      <c r="AA490" s="24">
        <f t="shared" si="103"/>
        <v>0</v>
      </c>
      <c r="AB490" s="3">
        <v>1000003712</v>
      </c>
      <c r="AC490" s="3"/>
    </row>
    <row r="491" spans="1:29" ht="14.25" hidden="1" customHeight="1">
      <c r="A491" s="23" t="s">
        <v>133</v>
      </c>
      <c r="B491" s="64" t="s">
        <v>48</v>
      </c>
      <c r="C491" s="64" t="s">
        <v>4425</v>
      </c>
      <c r="D491" s="64">
        <v>1000003766</v>
      </c>
      <c r="E491" s="65" t="s">
        <v>4426</v>
      </c>
      <c r="F491" s="66">
        <v>45257</v>
      </c>
      <c r="G491" s="66" t="str">
        <f t="shared" si="91"/>
        <v>Targeted Dealer</v>
      </c>
      <c r="H491" s="66"/>
      <c r="I491" s="67">
        <v>175</v>
      </c>
      <c r="J491" s="67">
        <f t="shared" ca="1" si="92"/>
        <v>3652.4193548387098</v>
      </c>
      <c r="K491" s="96">
        <v>0</v>
      </c>
      <c r="L491" s="68">
        <f t="shared" ca="1" si="93"/>
        <v>-3652.4193548387098</v>
      </c>
      <c r="M491" s="68">
        <f t="shared" ca="1" si="94"/>
        <v>0</v>
      </c>
      <c r="N491" s="99">
        <v>27</v>
      </c>
      <c r="O491" s="97" t="str">
        <f t="shared" ca="1" si="95"/>
        <v>Nov</v>
      </c>
      <c r="P491" s="96">
        <v>27</v>
      </c>
      <c r="Q491" s="99">
        <f t="shared" si="96"/>
        <v>-27</v>
      </c>
      <c r="R491" s="97">
        <f t="shared" ca="1" si="97"/>
        <v>-1</v>
      </c>
      <c r="S491" s="99" t="str">
        <f t="shared" ca="1" si="98"/>
        <v>DEGROWTH</v>
      </c>
      <c r="T491" s="100">
        <v>78</v>
      </c>
      <c r="U491" s="100" t="str">
        <f t="shared" ca="1" si="99"/>
        <v>Dec</v>
      </c>
      <c r="V491" s="96">
        <v>78</v>
      </c>
      <c r="W491" s="103">
        <f t="shared" si="100"/>
        <v>-78</v>
      </c>
      <c r="X491" s="102">
        <f t="shared" ca="1" si="101"/>
        <v>-1</v>
      </c>
      <c r="Y491" s="103" t="str">
        <f t="shared" ca="1" si="102"/>
        <v>DEGROWTH</v>
      </c>
      <c r="Z491" s="24">
        <v>1</v>
      </c>
      <c r="AA491" s="24">
        <f t="shared" si="103"/>
        <v>0</v>
      </c>
      <c r="AB491" s="3">
        <v>1000003766</v>
      </c>
      <c r="AC491" s="3"/>
    </row>
    <row r="492" spans="1:29" ht="14.25" hidden="1" customHeight="1">
      <c r="A492" s="24" t="s">
        <v>133</v>
      </c>
      <c r="B492" s="125" t="s">
        <v>48</v>
      </c>
      <c r="C492" s="125" t="s">
        <v>3994</v>
      </c>
      <c r="D492" s="125">
        <v>1000003982</v>
      </c>
      <c r="E492" s="125" t="s">
        <v>3995</v>
      </c>
      <c r="F492" s="66">
        <v>45440</v>
      </c>
      <c r="G492" s="66" t="str">
        <f t="shared" si="91"/>
        <v>-</v>
      </c>
      <c r="H492" s="66"/>
      <c r="I492" s="67">
        <v>0</v>
      </c>
      <c r="J492" s="67">
        <f t="shared" ca="1" si="92"/>
        <v>0</v>
      </c>
      <c r="K492" s="96">
        <v>0</v>
      </c>
      <c r="L492" s="68">
        <f t="shared" ca="1" si="93"/>
        <v>0</v>
      </c>
      <c r="M492" s="68" t="str">
        <f t="shared" ca="1" si="94"/>
        <v>-</v>
      </c>
      <c r="N492" s="99">
        <v>26</v>
      </c>
      <c r="O492" s="97" t="str">
        <f t="shared" ca="1" si="95"/>
        <v>Nov</v>
      </c>
      <c r="P492" s="96">
        <v>26</v>
      </c>
      <c r="Q492" s="99">
        <f t="shared" si="96"/>
        <v>-26</v>
      </c>
      <c r="R492" s="97">
        <f t="shared" ca="1" si="97"/>
        <v>-1</v>
      </c>
      <c r="S492" s="99" t="str">
        <f t="shared" ca="1" si="98"/>
        <v>DEGROWTH</v>
      </c>
      <c r="T492" s="100">
        <v>0</v>
      </c>
      <c r="U492" s="100" t="str">
        <f t="shared" ca="1" si="99"/>
        <v>Dec</v>
      </c>
      <c r="V492" s="96">
        <v>0</v>
      </c>
      <c r="W492" s="103">
        <f t="shared" si="100"/>
        <v>0</v>
      </c>
      <c r="X492" s="102">
        <f t="shared" ca="1" si="101"/>
        <v>0</v>
      </c>
      <c r="Y492" s="103" t="b">
        <f t="shared" si="102"/>
        <v>0</v>
      </c>
      <c r="Z492" s="24">
        <v>1</v>
      </c>
      <c r="AA492" s="24">
        <f t="shared" si="103"/>
        <v>0</v>
      </c>
      <c r="AB492" s="3">
        <v>1000003982</v>
      </c>
      <c r="AC492" s="3"/>
    </row>
    <row r="493" spans="1:29" ht="14.25" hidden="1" customHeight="1">
      <c r="A493" s="24" t="s">
        <v>133</v>
      </c>
      <c r="B493" s="125" t="s">
        <v>48</v>
      </c>
      <c r="C493" s="125" t="s">
        <v>1285</v>
      </c>
      <c r="D493" s="125">
        <v>1000004038</v>
      </c>
      <c r="E493" s="125" t="s">
        <v>1286</v>
      </c>
      <c r="F493" s="66">
        <v>45484</v>
      </c>
      <c r="G493" s="66" t="str">
        <f t="shared" si="91"/>
        <v>-</v>
      </c>
      <c r="H493" s="24"/>
      <c r="I493" s="67">
        <v>0</v>
      </c>
      <c r="J493" s="67">
        <f t="shared" ca="1" si="92"/>
        <v>0</v>
      </c>
      <c r="K493" s="96">
        <v>52</v>
      </c>
      <c r="L493" s="68">
        <f t="shared" ca="1" si="93"/>
        <v>52</v>
      </c>
      <c r="M493" s="68" t="str">
        <f t="shared" ca="1" si="94"/>
        <v>-</v>
      </c>
      <c r="N493" s="99">
        <v>26</v>
      </c>
      <c r="O493" s="97" t="str">
        <f t="shared" ca="1" si="95"/>
        <v>Nov</v>
      </c>
      <c r="P493" s="96">
        <v>26</v>
      </c>
      <c r="Q493" s="99">
        <f t="shared" si="96"/>
        <v>26</v>
      </c>
      <c r="R493" s="97">
        <f t="shared" ca="1" si="97"/>
        <v>1</v>
      </c>
      <c r="S493" s="99" t="str">
        <f t="shared" ca="1" si="98"/>
        <v>GROWTH</v>
      </c>
      <c r="T493" s="100">
        <v>0</v>
      </c>
      <c r="U493" s="100" t="str">
        <f t="shared" ca="1" si="99"/>
        <v>Dec</v>
      </c>
      <c r="V493" s="96">
        <v>0</v>
      </c>
      <c r="W493" s="103">
        <f t="shared" si="100"/>
        <v>52</v>
      </c>
      <c r="X493" s="102">
        <f t="shared" ca="1" si="101"/>
        <v>0</v>
      </c>
      <c r="Y493" s="103" t="b">
        <f t="shared" si="102"/>
        <v>0</v>
      </c>
      <c r="Z493" s="24">
        <v>0</v>
      </c>
      <c r="AA493" s="24">
        <f t="shared" si="103"/>
        <v>0</v>
      </c>
      <c r="AB493" s="3">
        <v>1000004038</v>
      </c>
      <c r="AC493" s="3"/>
    </row>
    <row r="494" spans="1:29" ht="14.25" hidden="1" customHeight="1">
      <c r="A494" s="23" t="s">
        <v>133</v>
      </c>
      <c r="B494" s="64" t="s">
        <v>51</v>
      </c>
      <c r="C494" s="64" t="s">
        <v>1287</v>
      </c>
      <c r="D494" s="64">
        <v>1000000385</v>
      </c>
      <c r="E494" s="65" t="s">
        <v>1288</v>
      </c>
      <c r="F494" s="66">
        <v>40115</v>
      </c>
      <c r="G494" s="66" t="str">
        <f t="shared" si="91"/>
        <v>Targeted Dealer</v>
      </c>
      <c r="H494" s="66"/>
      <c r="I494" s="67">
        <v>55</v>
      </c>
      <c r="J494" s="67">
        <f t="shared" ca="1" si="92"/>
        <v>1147.9032258064517</v>
      </c>
      <c r="K494" s="96">
        <v>106</v>
      </c>
      <c r="L494" s="68">
        <f t="shared" ca="1" si="93"/>
        <v>-1041.9032258064517</v>
      </c>
      <c r="M494" s="68">
        <f t="shared" ca="1" si="94"/>
        <v>9.2342279050161569</v>
      </c>
      <c r="N494" s="99">
        <v>75</v>
      </c>
      <c r="O494" s="97" t="str">
        <f t="shared" ca="1" si="95"/>
        <v>Nov</v>
      </c>
      <c r="P494" s="96">
        <v>75</v>
      </c>
      <c r="Q494" s="99">
        <f t="shared" si="96"/>
        <v>31</v>
      </c>
      <c r="R494" s="97">
        <f t="shared" ca="1" si="97"/>
        <v>0.41333333333333333</v>
      </c>
      <c r="S494" s="99" t="str">
        <f t="shared" ca="1" si="98"/>
        <v>GROWTH</v>
      </c>
      <c r="T494" s="100">
        <v>35</v>
      </c>
      <c r="U494" s="100" t="str">
        <f t="shared" ca="1" si="99"/>
        <v>Dec</v>
      </c>
      <c r="V494" s="96">
        <v>35</v>
      </c>
      <c r="W494" s="103">
        <f t="shared" si="100"/>
        <v>71</v>
      </c>
      <c r="X494" s="102">
        <f t="shared" ca="1" si="101"/>
        <v>2.0285714285714285</v>
      </c>
      <c r="Y494" s="103" t="str">
        <f t="shared" ca="1" si="102"/>
        <v>GROWTH</v>
      </c>
      <c r="Z494" s="24">
        <v>0</v>
      </c>
      <c r="AA494" s="24">
        <f t="shared" si="103"/>
        <v>0</v>
      </c>
      <c r="AB494" s="3">
        <v>1000000385</v>
      </c>
      <c r="AC494" s="3"/>
    </row>
    <row r="495" spans="1:29" ht="14.25" hidden="1" customHeight="1">
      <c r="A495" s="23" t="s">
        <v>133</v>
      </c>
      <c r="B495" s="64" t="s">
        <v>51</v>
      </c>
      <c r="C495" s="64" t="s">
        <v>242</v>
      </c>
      <c r="D495" s="64">
        <v>1000000388</v>
      </c>
      <c r="E495" s="65" t="s">
        <v>243</v>
      </c>
      <c r="F495" s="66">
        <v>43038</v>
      </c>
      <c r="G495" s="66" t="str">
        <f t="shared" si="91"/>
        <v>Targeted Dealer</v>
      </c>
      <c r="H495" s="66"/>
      <c r="I495" s="67">
        <v>50</v>
      </c>
      <c r="J495" s="67">
        <f t="shared" ca="1" si="92"/>
        <v>1043.5483870967741</v>
      </c>
      <c r="K495" s="96">
        <v>30</v>
      </c>
      <c r="L495" s="68">
        <f t="shared" ca="1" si="93"/>
        <v>-1013.5483870967741</v>
      </c>
      <c r="M495" s="68">
        <f t="shared" ca="1" si="94"/>
        <v>2.8748068006182379</v>
      </c>
      <c r="N495" s="99">
        <v>20</v>
      </c>
      <c r="O495" s="97" t="str">
        <f t="shared" ca="1" si="95"/>
        <v>Nov</v>
      </c>
      <c r="P495" s="96">
        <v>20</v>
      </c>
      <c r="Q495" s="99">
        <f t="shared" si="96"/>
        <v>10</v>
      </c>
      <c r="R495" s="97">
        <f t="shared" ca="1" si="97"/>
        <v>0.5</v>
      </c>
      <c r="S495" s="99" t="str">
        <f t="shared" ca="1" si="98"/>
        <v>GROWTH</v>
      </c>
      <c r="T495" s="100">
        <v>20</v>
      </c>
      <c r="U495" s="100" t="str">
        <f t="shared" ca="1" si="99"/>
        <v>Dec</v>
      </c>
      <c r="V495" s="96">
        <v>20</v>
      </c>
      <c r="W495" s="103">
        <f t="shared" si="100"/>
        <v>10</v>
      </c>
      <c r="X495" s="102">
        <f t="shared" ca="1" si="101"/>
        <v>0.5</v>
      </c>
      <c r="Y495" s="103" t="str">
        <f t="shared" ca="1" si="102"/>
        <v>GROWTH</v>
      </c>
      <c r="Z495" s="24">
        <v>0</v>
      </c>
      <c r="AA495" s="24">
        <f t="shared" si="103"/>
        <v>0</v>
      </c>
      <c r="AB495" s="3">
        <v>1000000388</v>
      </c>
      <c r="AC495" s="3"/>
    </row>
    <row r="496" spans="1:29" ht="14.25" hidden="1" customHeight="1">
      <c r="A496" s="23" t="s">
        <v>133</v>
      </c>
      <c r="B496" s="64" t="s">
        <v>51</v>
      </c>
      <c r="C496" s="64" t="s">
        <v>1289</v>
      </c>
      <c r="D496" s="64">
        <v>1000000383</v>
      </c>
      <c r="E496" s="65" t="s">
        <v>1290</v>
      </c>
      <c r="F496" s="66">
        <v>43061</v>
      </c>
      <c r="G496" s="66" t="str">
        <f t="shared" si="91"/>
        <v>Targeted Dealer</v>
      </c>
      <c r="H496" s="66"/>
      <c r="I496" s="67">
        <v>410</v>
      </c>
      <c r="J496" s="67">
        <f t="shared" ca="1" si="92"/>
        <v>8557.0967741935492</v>
      </c>
      <c r="K496" s="96">
        <v>225</v>
      </c>
      <c r="L496" s="68">
        <f t="shared" ca="1" si="93"/>
        <v>-8332.0967741935492</v>
      </c>
      <c r="M496" s="68">
        <f t="shared" ca="1" si="94"/>
        <v>2.6293964639800955</v>
      </c>
      <c r="N496" s="99">
        <v>218</v>
      </c>
      <c r="O496" s="97" t="str">
        <f t="shared" ca="1" si="95"/>
        <v>Nov</v>
      </c>
      <c r="P496" s="96">
        <v>218</v>
      </c>
      <c r="Q496" s="99">
        <f t="shared" si="96"/>
        <v>7</v>
      </c>
      <c r="R496" s="97">
        <f t="shared" ca="1" si="97"/>
        <v>3.2110091743119185E-2</v>
      </c>
      <c r="S496" s="99" t="str">
        <f t="shared" ca="1" si="98"/>
        <v>GROWTH</v>
      </c>
      <c r="T496" s="100">
        <v>276</v>
      </c>
      <c r="U496" s="100" t="str">
        <f t="shared" ca="1" si="99"/>
        <v>Dec</v>
      </c>
      <c r="V496" s="96">
        <v>276</v>
      </c>
      <c r="W496" s="103">
        <f t="shared" si="100"/>
        <v>-51</v>
      </c>
      <c r="X496" s="102">
        <f t="shared" ca="1" si="101"/>
        <v>-0.18478260869565222</v>
      </c>
      <c r="Y496" s="103" t="str">
        <f t="shared" ca="1" si="102"/>
        <v>DEGROWTH</v>
      </c>
      <c r="Z496" s="24">
        <v>0</v>
      </c>
      <c r="AA496" s="24">
        <f t="shared" si="103"/>
        <v>0</v>
      </c>
      <c r="AB496" s="3">
        <v>1000000383</v>
      </c>
      <c r="AC496" s="3"/>
    </row>
    <row r="497" spans="1:29" ht="14.25" hidden="1" customHeight="1">
      <c r="A497" s="23" t="s">
        <v>133</v>
      </c>
      <c r="B497" s="64" t="s">
        <v>51</v>
      </c>
      <c r="C497" s="64" t="s">
        <v>244</v>
      </c>
      <c r="D497" s="64">
        <v>1000000380</v>
      </c>
      <c r="E497" s="65" t="s">
        <v>245</v>
      </c>
      <c r="F497" s="66">
        <v>43587</v>
      </c>
      <c r="G497" s="66" t="str">
        <f t="shared" si="91"/>
        <v>Targeted Dealer</v>
      </c>
      <c r="H497" s="66"/>
      <c r="I497" s="67">
        <v>80</v>
      </c>
      <c r="J497" s="67">
        <f t="shared" ca="1" si="92"/>
        <v>1669.6774193548388</v>
      </c>
      <c r="K497" s="96">
        <v>25</v>
      </c>
      <c r="L497" s="68">
        <f t="shared" ca="1" si="93"/>
        <v>-1644.6774193548388</v>
      </c>
      <c r="M497" s="68">
        <f t="shared" ca="1" si="94"/>
        <v>1.4972952086553322</v>
      </c>
      <c r="N497" s="99">
        <v>69</v>
      </c>
      <c r="O497" s="97" t="str">
        <f t="shared" ca="1" si="95"/>
        <v>Nov</v>
      </c>
      <c r="P497" s="96">
        <v>69</v>
      </c>
      <c r="Q497" s="99">
        <f t="shared" si="96"/>
        <v>-44</v>
      </c>
      <c r="R497" s="97">
        <f t="shared" ca="1" si="97"/>
        <v>-0.6376811594202898</v>
      </c>
      <c r="S497" s="99" t="str">
        <f t="shared" ca="1" si="98"/>
        <v>DEGROWTH</v>
      </c>
      <c r="T497" s="100">
        <v>54</v>
      </c>
      <c r="U497" s="100" t="str">
        <f t="shared" ca="1" si="99"/>
        <v>Dec</v>
      </c>
      <c r="V497" s="96">
        <v>54</v>
      </c>
      <c r="W497" s="103">
        <f t="shared" si="100"/>
        <v>-29</v>
      </c>
      <c r="X497" s="102">
        <f t="shared" ca="1" si="101"/>
        <v>-0.53703703703703698</v>
      </c>
      <c r="Y497" s="103" t="str">
        <f t="shared" ca="1" si="102"/>
        <v>DEGROWTH</v>
      </c>
      <c r="Z497" s="24">
        <v>0</v>
      </c>
      <c r="AA497" s="24">
        <f t="shared" si="103"/>
        <v>0</v>
      </c>
      <c r="AB497" s="3">
        <v>1000000380</v>
      </c>
      <c r="AC497" s="3"/>
    </row>
    <row r="498" spans="1:29" ht="14.25" hidden="1" customHeight="1">
      <c r="A498" s="23" t="s">
        <v>133</v>
      </c>
      <c r="B498" s="64" t="s">
        <v>51</v>
      </c>
      <c r="C498" s="64" t="s">
        <v>1291</v>
      </c>
      <c r="D498" s="64">
        <v>1000000384</v>
      </c>
      <c r="E498" s="65" t="s">
        <v>1292</v>
      </c>
      <c r="F498" s="66">
        <v>44392</v>
      </c>
      <c r="G498" s="66" t="str">
        <f t="shared" si="91"/>
        <v>Targeted Dealer</v>
      </c>
      <c r="H498" s="66"/>
      <c r="I498" s="67">
        <v>1775</v>
      </c>
      <c r="J498" s="67">
        <f t="shared" ca="1" si="92"/>
        <v>37045.967741935485</v>
      </c>
      <c r="K498" s="96">
        <v>1439</v>
      </c>
      <c r="L498" s="68">
        <f t="shared" ca="1" si="93"/>
        <v>-35606.967741935485</v>
      </c>
      <c r="M498" s="68">
        <f t="shared" ca="1" si="94"/>
        <v>3.884363367220323</v>
      </c>
      <c r="N498" s="99">
        <v>1709</v>
      </c>
      <c r="O498" s="97" t="str">
        <f t="shared" ca="1" si="95"/>
        <v>Nov</v>
      </c>
      <c r="P498" s="96">
        <v>1709</v>
      </c>
      <c r="Q498" s="99">
        <f t="shared" si="96"/>
        <v>-270</v>
      </c>
      <c r="R498" s="97">
        <f t="shared" ca="1" si="97"/>
        <v>-0.15798712697483908</v>
      </c>
      <c r="S498" s="99" t="str">
        <f t="shared" ca="1" si="98"/>
        <v>DEGROWTH</v>
      </c>
      <c r="T498" s="100">
        <v>1491.5</v>
      </c>
      <c r="U498" s="100" t="str">
        <f t="shared" ca="1" si="99"/>
        <v>Dec</v>
      </c>
      <c r="V498" s="96">
        <v>1491.5</v>
      </c>
      <c r="W498" s="103">
        <f t="shared" si="100"/>
        <v>-52.5</v>
      </c>
      <c r="X498" s="102">
        <f t="shared" ca="1" si="101"/>
        <v>-3.5199463627220928E-2</v>
      </c>
      <c r="Y498" s="103" t="str">
        <f t="shared" ca="1" si="102"/>
        <v>DEGROWTH</v>
      </c>
      <c r="Z498" s="24">
        <v>0</v>
      </c>
      <c r="AA498" s="24">
        <f t="shared" si="103"/>
        <v>0</v>
      </c>
      <c r="AB498" s="3">
        <v>1000000384</v>
      </c>
      <c r="AC498" s="3"/>
    </row>
    <row r="499" spans="1:29" ht="14.25" hidden="1" customHeight="1">
      <c r="A499" s="23" t="s">
        <v>133</v>
      </c>
      <c r="B499" s="64" t="s">
        <v>51</v>
      </c>
      <c r="C499" s="64" t="s">
        <v>3996</v>
      </c>
      <c r="D499" s="64">
        <v>1000002615</v>
      </c>
      <c r="E499" s="65" t="s">
        <v>3997</v>
      </c>
      <c r="F499" s="66">
        <v>44624</v>
      </c>
      <c r="G499" s="66" t="str">
        <f t="shared" si="91"/>
        <v>Targeted Dealer</v>
      </c>
      <c r="H499" s="66"/>
      <c r="I499" s="67">
        <v>55</v>
      </c>
      <c r="J499" s="67">
        <f t="shared" ca="1" si="92"/>
        <v>1147.9032258064517</v>
      </c>
      <c r="K499" s="96">
        <v>27</v>
      </c>
      <c r="L499" s="68">
        <f t="shared" ca="1" si="93"/>
        <v>-1120.9032258064517</v>
      </c>
      <c r="M499" s="68">
        <f t="shared" ca="1" si="94"/>
        <v>2.3521146550512855</v>
      </c>
      <c r="N499" s="99">
        <v>55</v>
      </c>
      <c r="O499" s="97" t="str">
        <f t="shared" ca="1" si="95"/>
        <v>Nov</v>
      </c>
      <c r="P499" s="96">
        <v>55</v>
      </c>
      <c r="Q499" s="99">
        <f t="shared" si="96"/>
        <v>-28</v>
      </c>
      <c r="R499" s="97">
        <f t="shared" ca="1" si="97"/>
        <v>-0.50909090909090904</v>
      </c>
      <c r="S499" s="99" t="str">
        <f t="shared" ca="1" si="98"/>
        <v>DEGROWTH</v>
      </c>
      <c r="T499" s="100">
        <v>75</v>
      </c>
      <c r="U499" s="100" t="str">
        <f t="shared" ca="1" si="99"/>
        <v>Dec</v>
      </c>
      <c r="V499" s="96">
        <v>75</v>
      </c>
      <c r="W499" s="103">
        <f t="shared" si="100"/>
        <v>-48</v>
      </c>
      <c r="X499" s="102">
        <f t="shared" ca="1" si="101"/>
        <v>-0.64</v>
      </c>
      <c r="Y499" s="103" t="str">
        <f t="shared" ca="1" si="102"/>
        <v>DEGROWTH</v>
      </c>
      <c r="Z499" s="24">
        <v>0</v>
      </c>
      <c r="AA499" s="24">
        <f t="shared" si="103"/>
        <v>0</v>
      </c>
      <c r="AB499" s="3">
        <v>1000002615</v>
      </c>
      <c r="AC499" s="3"/>
    </row>
    <row r="500" spans="1:29" ht="14.25" hidden="1" customHeight="1">
      <c r="A500" s="23" t="s">
        <v>133</v>
      </c>
      <c r="B500" s="64" t="s">
        <v>51</v>
      </c>
      <c r="C500" s="64" t="s">
        <v>1293</v>
      </c>
      <c r="D500" s="64">
        <v>1000003773</v>
      </c>
      <c r="E500" s="64" t="s">
        <v>1294</v>
      </c>
      <c r="F500" s="66">
        <v>45267</v>
      </c>
      <c r="G500" s="66" t="str">
        <f t="shared" si="91"/>
        <v>Targeted Dealer</v>
      </c>
      <c r="H500" s="66"/>
      <c r="I500" s="67">
        <v>25</v>
      </c>
      <c r="J500" s="67">
        <f t="shared" ca="1" si="92"/>
        <v>521.77419354838707</v>
      </c>
      <c r="K500" s="96">
        <v>0</v>
      </c>
      <c r="L500" s="68">
        <f t="shared" ca="1" si="93"/>
        <v>-521.77419354838707</v>
      </c>
      <c r="M500" s="68">
        <f t="shared" ca="1" si="94"/>
        <v>0</v>
      </c>
      <c r="N500" s="99">
        <v>20</v>
      </c>
      <c r="O500" s="97" t="str">
        <f t="shared" ca="1" si="95"/>
        <v>Nov</v>
      </c>
      <c r="P500" s="96">
        <v>20</v>
      </c>
      <c r="Q500" s="99">
        <f t="shared" si="96"/>
        <v>-20</v>
      </c>
      <c r="R500" s="97">
        <f t="shared" ca="1" si="97"/>
        <v>-1</v>
      </c>
      <c r="S500" s="99" t="str">
        <f t="shared" ca="1" si="98"/>
        <v>DEGROWTH</v>
      </c>
      <c r="T500" s="100">
        <v>0</v>
      </c>
      <c r="U500" s="100" t="str">
        <f t="shared" ca="1" si="99"/>
        <v>Dec</v>
      </c>
      <c r="V500" s="96">
        <v>0</v>
      </c>
      <c r="W500" s="103">
        <f t="shared" si="100"/>
        <v>0</v>
      </c>
      <c r="X500" s="102">
        <f t="shared" ca="1" si="101"/>
        <v>0</v>
      </c>
      <c r="Y500" s="103" t="b">
        <f t="shared" si="102"/>
        <v>0</v>
      </c>
      <c r="Z500" s="24">
        <v>1</v>
      </c>
      <c r="AA500" s="24">
        <f t="shared" si="103"/>
        <v>0</v>
      </c>
      <c r="AB500" s="3">
        <v>1000003773</v>
      </c>
      <c r="AC500" s="3"/>
    </row>
    <row r="501" spans="1:29" ht="14.25" hidden="1" customHeight="1">
      <c r="A501" s="23" t="s">
        <v>133</v>
      </c>
      <c r="B501" s="64" t="s">
        <v>52</v>
      </c>
      <c r="C501" s="64" t="s">
        <v>246</v>
      </c>
      <c r="D501" s="64">
        <v>1000000577</v>
      </c>
      <c r="E501" s="65" t="s">
        <v>247</v>
      </c>
      <c r="F501" s="66">
        <v>41486</v>
      </c>
      <c r="G501" s="66" t="str">
        <f t="shared" si="91"/>
        <v>Targeted Dealer</v>
      </c>
      <c r="H501" s="66" t="s">
        <v>627</v>
      </c>
      <c r="I501" s="67">
        <v>100</v>
      </c>
      <c r="J501" s="67">
        <f t="shared" ca="1" si="92"/>
        <v>2087.0967741935483</v>
      </c>
      <c r="K501" s="96">
        <v>37</v>
      </c>
      <c r="L501" s="68">
        <f t="shared" ca="1" si="93"/>
        <v>-2050.0967741935483</v>
      </c>
      <c r="M501" s="68">
        <f t="shared" ca="1" si="94"/>
        <v>1.7727975270479135</v>
      </c>
      <c r="N501" s="99">
        <v>35</v>
      </c>
      <c r="O501" s="97" t="str">
        <f t="shared" ca="1" si="95"/>
        <v>Nov</v>
      </c>
      <c r="P501" s="96">
        <v>35</v>
      </c>
      <c r="Q501" s="99">
        <f t="shared" si="96"/>
        <v>2</v>
      </c>
      <c r="R501" s="97">
        <f t="shared" ca="1" si="97"/>
        <v>5.7142857142857162E-2</v>
      </c>
      <c r="S501" s="99" t="str">
        <f t="shared" ca="1" si="98"/>
        <v>GROWTH</v>
      </c>
      <c r="T501" s="100">
        <v>0</v>
      </c>
      <c r="U501" s="100" t="str">
        <f t="shared" ca="1" si="99"/>
        <v>Dec</v>
      </c>
      <c r="V501" s="96">
        <v>0</v>
      </c>
      <c r="W501" s="103">
        <f t="shared" si="100"/>
        <v>37</v>
      </c>
      <c r="X501" s="102">
        <f t="shared" ca="1" si="101"/>
        <v>0</v>
      </c>
      <c r="Y501" s="103" t="b">
        <f t="shared" si="102"/>
        <v>0</v>
      </c>
      <c r="Z501" s="24">
        <v>0</v>
      </c>
      <c r="AA501" s="24">
        <f t="shared" si="103"/>
        <v>1</v>
      </c>
      <c r="AB501" s="3">
        <v>1000000577</v>
      </c>
      <c r="AC501" s="3"/>
    </row>
    <row r="502" spans="1:29" ht="14.25" hidden="1" customHeight="1">
      <c r="A502" s="23" t="s">
        <v>133</v>
      </c>
      <c r="B502" s="64" t="s">
        <v>52</v>
      </c>
      <c r="C502" s="64" t="s">
        <v>1295</v>
      </c>
      <c r="D502" s="64">
        <v>1000000562</v>
      </c>
      <c r="E502" s="65" t="s">
        <v>1296</v>
      </c>
      <c r="F502" s="66">
        <v>41556</v>
      </c>
      <c r="G502" s="66" t="str">
        <f t="shared" si="91"/>
        <v>Targeted Dealer</v>
      </c>
      <c r="H502" s="66" t="s">
        <v>627</v>
      </c>
      <c r="I502" s="67">
        <v>30</v>
      </c>
      <c r="J502" s="67">
        <f t="shared" ca="1" si="92"/>
        <v>626.12903225806451</v>
      </c>
      <c r="K502" s="96">
        <v>0</v>
      </c>
      <c r="L502" s="68">
        <f t="shared" ca="1" si="93"/>
        <v>-626.12903225806451</v>
      </c>
      <c r="M502" s="68">
        <f t="shared" ca="1" si="94"/>
        <v>0</v>
      </c>
      <c r="N502" s="99">
        <v>27</v>
      </c>
      <c r="O502" s="97" t="str">
        <f t="shared" ca="1" si="95"/>
        <v>Nov</v>
      </c>
      <c r="P502" s="96">
        <v>27</v>
      </c>
      <c r="Q502" s="99">
        <f t="shared" si="96"/>
        <v>-27</v>
      </c>
      <c r="R502" s="97">
        <f t="shared" ca="1" si="97"/>
        <v>-1</v>
      </c>
      <c r="S502" s="99" t="str">
        <f t="shared" ca="1" si="98"/>
        <v>DEGROWTH</v>
      </c>
      <c r="T502" s="100">
        <v>0</v>
      </c>
      <c r="U502" s="100" t="str">
        <f t="shared" ca="1" si="99"/>
        <v>Dec</v>
      </c>
      <c r="V502" s="96">
        <v>0</v>
      </c>
      <c r="W502" s="103">
        <f t="shared" si="100"/>
        <v>0</v>
      </c>
      <c r="X502" s="102">
        <f t="shared" ca="1" si="101"/>
        <v>0</v>
      </c>
      <c r="Y502" s="103" t="b">
        <f t="shared" si="102"/>
        <v>0</v>
      </c>
      <c r="Z502" s="24">
        <v>1</v>
      </c>
      <c r="AA502" s="24">
        <f t="shared" si="103"/>
        <v>1</v>
      </c>
      <c r="AB502" s="3">
        <v>1000000562</v>
      </c>
      <c r="AC502" s="3"/>
    </row>
    <row r="503" spans="1:29" ht="14.25" hidden="1" customHeight="1">
      <c r="A503" s="23" t="s">
        <v>133</v>
      </c>
      <c r="B503" s="64" t="s">
        <v>52</v>
      </c>
      <c r="C503" s="64" t="s">
        <v>1297</v>
      </c>
      <c r="D503" s="64">
        <v>1000000579</v>
      </c>
      <c r="E503" s="65" t="s">
        <v>1298</v>
      </c>
      <c r="F503" s="66">
        <v>41899</v>
      </c>
      <c r="G503" s="66" t="str">
        <f t="shared" si="91"/>
        <v>Targeted Dealer</v>
      </c>
      <c r="H503" s="66" t="s">
        <v>627</v>
      </c>
      <c r="I503" s="67">
        <v>4685</v>
      </c>
      <c r="J503" s="67">
        <f t="shared" ca="1" si="92"/>
        <v>97780.483870967742</v>
      </c>
      <c r="K503" s="96">
        <v>5756</v>
      </c>
      <c r="L503" s="68">
        <f t="shared" ca="1" si="93"/>
        <v>-92024.483870967742</v>
      </c>
      <c r="M503" s="68">
        <f t="shared" ca="1" si="94"/>
        <v>5.8866552630233295</v>
      </c>
      <c r="N503" s="99">
        <v>2132.8000000000002</v>
      </c>
      <c r="O503" s="97" t="str">
        <f t="shared" ca="1" si="95"/>
        <v>Nov</v>
      </c>
      <c r="P503" s="96">
        <v>2132.8000000000002</v>
      </c>
      <c r="Q503" s="99">
        <f t="shared" si="96"/>
        <v>3623.2</v>
      </c>
      <c r="R503" s="97">
        <f t="shared" ca="1" si="97"/>
        <v>1.6987996999249808</v>
      </c>
      <c r="S503" s="99" t="str">
        <f t="shared" ca="1" si="98"/>
        <v>GROWTH</v>
      </c>
      <c r="T503" s="100">
        <v>7157.5</v>
      </c>
      <c r="U503" s="100" t="str">
        <f t="shared" ca="1" si="99"/>
        <v>Dec</v>
      </c>
      <c r="V503" s="96">
        <v>7157.5</v>
      </c>
      <c r="W503" s="103">
        <f t="shared" si="100"/>
        <v>-1401.5</v>
      </c>
      <c r="X503" s="102">
        <f t="shared" ca="1" si="101"/>
        <v>-0.19580859238560955</v>
      </c>
      <c r="Y503" s="103" t="str">
        <f t="shared" ca="1" si="102"/>
        <v>DEGROWTH</v>
      </c>
      <c r="Z503" s="24">
        <v>0</v>
      </c>
      <c r="AA503" s="24">
        <f t="shared" si="103"/>
        <v>1</v>
      </c>
      <c r="AB503" s="3">
        <v>1000000579</v>
      </c>
      <c r="AC503" s="3"/>
    </row>
    <row r="504" spans="1:29" ht="14.25" hidden="1" customHeight="1">
      <c r="A504" s="23" t="s">
        <v>133</v>
      </c>
      <c r="B504" s="64" t="s">
        <v>52</v>
      </c>
      <c r="C504" s="64" t="s">
        <v>1299</v>
      </c>
      <c r="D504" s="64">
        <v>1000000558</v>
      </c>
      <c r="E504" s="65" t="s">
        <v>1300</v>
      </c>
      <c r="F504" s="66">
        <v>42966</v>
      </c>
      <c r="G504" s="66" t="str">
        <f t="shared" si="91"/>
        <v>Targeted Dealer</v>
      </c>
      <c r="H504" s="66" t="s">
        <v>627</v>
      </c>
      <c r="I504" s="67">
        <v>720</v>
      </c>
      <c r="J504" s="67">
        <f t="shared" ca="1" si="92"/>
        <v>15027.096774193549</v>
      </c>
      <c r="K504" s="96">
        <v>1264.0999999999999</v>
      </c>
      <c r="L504" s="68">
        <f t="shared" ca="1" si="93"/>
        <v>-13762.996774193549</v>
      </c>
      <c r="M504" s="68">
        <f t="shared" ca="1" si="94"/>
        <v>8.4121372144942459</v>
      </c>
      <c r="N504" s="99">
        <v>539.9</v>
      </c>
      <c r="O504" s="97" t="str">
        <f t="shared" ca="1" si="95"/>
        <v>Nov</v>
      </c>
      <c r="P504" s="96">
        <v>539.9</v>
      </c>
      <c r="Q504" s="99">
        <f t="shared" si="96"/>
        <v>724.19999999999993</v>
      </c>
      <c r="R504" s="97">
        <f t="shared" ca="1" si="97"/>
        <v>1.3413595110205594</v>
      </c>
      <c r="S504" s="99" t="str">
        <f t="shared" ca="1" si="98"/>
        <v>GROWTH</v>
      </c>
      <c r="T504" s="100">
        <v>751</v>
      </c>
      <c r="U504" s="100" t="str">
        <f t="shared" ca="1" si="99"/>
        <v>Dec</v>
      </c>
      <c r="V504" s="96">
        <v>751</v>
      </c>
      <c r="W504" s="103">
        <f t="shared" si="100"/>
        <v>513.09999999999991</v>
      </c>
      <c r="X504" s="102">
        <f t="shared" ca="1" si="101"/>
        <v>0.68322237017310239</v>
      </c>
      <c r="Y504" s="103" t="str">
        <f t="shared" ca="1" si="102"/>
        <v>GROWTH</v>
      </c>
      <c r="Z504" s="24">
        <v>0</v>
      </c>
      <c r="AA504" s="24">
        <f t="shared" si="103"/>
        <v>1</v>
      </c>
      <c r="AB504" s="3">
        <v>1000000558</v>
      </c>
      <c r="AC504" s="3"/>
    </row>
    <row r="505" spans="1:29" ht="14.25" hidden="1" customHeight="1">
      <c r="A505" s="23" t="s">
        <v>133</v>
      </c>
      <c r="B505" s="64" t="s">
        <v>52</v>
      </c>
      <c r="C505" s="64" t="s">
        <v>1301</v>
      </c>
      <c r="D505" s="64">
        <v>1000000569</v>
      </c>
      <c r="E505" s="65" t="s">
        <v>1302</v>
      </c>
      <c r="F505" s="66">
        <v>43208</v>
      </c>
      <c r="G505" s="66" t="str">
        <f t="shared" si="91"/>
        <v>Targeted Dealer</v>
      </c>
      <c r="H505" s="66" t="s">
        <v>627</v>
      </c>
      <c r="I505" s="67">
        <v>200</v>
      </c>
      <c r="J505" s="67">
        <f t="shared" ca="1" si="92"/>
        <v>4174.1935483870966</v>
      </c>
      <c r="K505" s="96">
        <v>41.4</v>
      </c>
      <c r="L505" s="68">
        <f t="shared" ca="1" si="93"/>
        <v>-4132.793548387097</v>
      </c>
      <c r="M505" s="68">
        <f t="shared" ca="1" si="94"/>
        <v>0.99180834621329206</v>
      </c>
      <c r="N505" s="99">
        <v>62.6</v>
      </c>
      <c r="O505" s="97" t="str">
        <f t="shared" ca="1" si="95"/>
        <v>Nov</v>
      </c>
      <c r="P505" s="96">
        <v>62.6</v>
      </c>
      <c r="Q505" s="99">
        <f t="shared" si="96"/>
        <v>-21.200000000000003</v>
      </c>
      <c r="R505" s="97">
        <f t="shared" ca="1" si="97"/>
        <v>-0.3386581469648563</v>
      </c>
      <c r="S505" s="99" t="str">
        <f t="shared" ca="1" si="98"/>
        <v>DEGROWTH</v>
      </c>
      <c r="T505" s="100">
        <v>429</v>
      </c>
      <c r="U505" s="100" t="str">
        <f t="shared" ca="1" si="99"/>
        <v>Dec</v>
      </c>
      <c r="V505" s="96">
        <v>429</v>
      </c>
      <c r="W505" s="103">
        <f t="shared" si="100"/>
        <v>-387.6</v>
      </c>
      <c r="X505" s="102">
        <f t="shared" ca="1" si="101"/>
        <v>-0.90349650349650346</v>
      </c>
      <c r="Y505" s="103" t="str">
        <f t="shared" ca="1" si="102"/>
        <v>DEGROWTH</v>
      </c>
      <c r="Z505" s="24">
        <v>0</v>
      </c>
      <c r="AA505" s="24">
        <f t="shared" si="103"/>
        <v>1</v>
      </c>
      <c r="AB505" s="3">
        <v>1000000569</v>
      </c>
      <c r="AC505" s="3"/>
    </row>
    <row r="506" spans="1:29" ht="14.25" hidden="1" customHeight="1">
      <c r="A506" s="23" t="s">
        <v>133</v>
      </c>
      <c r="B506" s="64" t="s">
        <v>52</v>
      </c>
      <c r="C506" s="64" t="s">
        <v>248</v>
      </c>
      <c r="D506" s="64">
        <v>1000000559</v>
      </c>
      <c r="E506" s="65" t="s">
        <v>249</v>
      </c>
      <c r="F506" s="66">
        <v>43259</v>
      </c>
      <c r="G506" s="66" t="str">
        <f t="shared" si="91"/>
        <v>Targeted Dealer</v>
      </c>
      <c r="H506" s="66" t="s">
        <v>627</v>
      </c>
      <c r="I506" s="67">
        <v>160</v>
      </c>
      <c r="J506" s="67">
        <f t="shared" ca="1" si="92"/>
        <v>3339.3548387096776</v>
      </c>
      <c r="K506" s="96">
        <v>85</v>
      </c>
      <c r="L506" s="68">
        <f t="shared" ca="1" si="93"/>
        <v>-3254.3548387096776</v>
      </c>
      <c r="M506" s="68">
        <f t="shared" ca="1" si="94"/>
        <v>2.5454018547140644</v>
      </c>
      <c r="N506" s="99">
        <v>26</v>
      </c>
      <c r="O506" s="97" t="str">
        <f t="shared" ca="1" si="95"/>
        <v>Nov</v>
      </c>
      <c r="P506" s="96">
        <v>26</v>
      </c>
      <c r="Q506" s="99">
        <f t="shared" si="96"/>
        <v>59</v>
      </c>
      <c r="R506" s="97">
        <f t="shared" ca="1" si="97"/>
        <v>2.2692307692307692</v>
      </c>
      <c r="S506" s="99" t="str">
        <f t="shared" ca="1" si="98"/>
        <v>GROWTH</v>
      </c>
      <c r="T506" s="100">
        <v>252</v>
      </c>
      <c r="U506" s="100" t="str">
        <f t="shared" ca="1" si="99"/>
        <v>Dec</v>
      </c>
      <c r="V506" s="96">
        <v>252</v>
      </c>
      <c r="W506" s="103">
        <f t="shared" si="100"/>
        <v>-167</v>
      </c>
      <c r="X506" s="102">
        <f t="shared" ca="1" si="101"/>
        <v>-0.66269841269841268</v>
      </c>
      <c r="Y506" s="103" t="str">
        <f t="shared" ca="1" si="102"/>
        <v>DEGROWTH</v>
      </c>
      <c r="Z506" s="24">
        <v>0</v>
      </c>
      <c r="AA506" s="24">
        <f t="shared" si="103"/>
        <v>1</v>
      </c>
      <c r="AB506" s="3">
        <v>1000000559</v>
      </c>
      <c r="AC506" s="3"/>
    </row>
    <row r="507" spans="1:29" ht="14.25" hidden="1" customHeight="1">
      <c r="A507" s="23" t="s">
        <v>133</v>
      </c>
      <c r="B507" s="64" t="s">
        <v>52</v>
      </c>
      <c r="C507" s="64" t="s">
        <v>1303</v>
      </c>
      <c r="D507" s="64">
        <v>1000000578</v>
      </c>
      <c r="E507" s="65" t="s">
        <v>1304</v>
      </c>
      <c r="F507" s="66">
        <v>43263</v>
      </c>
      <c r="G507" s="66" t="str">
        <f t="shared" si="91"/>
        <v>Targeted Dealer</v>
      </c>
      <c r="H507" s="66"/>
      <c r="I507" s="67">
        <v>100</v>
      </c>
      <c r="J507" s="67">
        <f t="shared" ca="1" si="92"/>
        <v>2087.0967741935483</v>
      </c>
      <c r="K507" s="96">
        <v>233</v>
      </c>
      <c r="L507" s="68">
        <f t="shared" ca="1" si="93"/>
        <v>-1854.0967741935483</v>
      </c>
      <c r="M507" s="68">
        <f t="shared" ca="1" si="94"/>
        <v>11.163833075734157</v>
      </c>
      <c r="N507" s="99">
        <v>101.9</v>
      </c>
      <c r="O507" s="97" t="str">
        <f t="shared" ca="1" si="95"/>
        <v>Nov</v>
      </c>
      <c r="P507" s="96">
        <v>101.9</v>
      </c>
      <c r="Q507" s="99">
        <f t="shared" si="96"/>
        <v>131.1</v>
      </c>
      <c r="R507" s="97">
        <f t="shared" ca="1" si="97"/>
        <v>1.2865554465161924</v>
      </c>
      <c r="S507" s="99" t="str">
        <f t="shared" ca="1" si="98"/>
        <v>GROWTH</v>
      </c>
      <c r="T507" s="100">
        <v>67</v>
      </c>
      <c r="U507" s="100" t="str">
        <f t="shared" ca="1" si="99"/>
        <v>Dec</v>
      </c>
      <c r="V507" s="96">
        <v>67</v>
      </c>
      <c r="W507" s="103">
        <f t="shared" si="100"/>
        <v>166</v>
      </c>
      <c r="X507" s="102">
        <f t="shared" ca="1" si="101"/>
        <v>2.4776119402985075</v>
      </c>
      <c r="Y507" s="103" t="str">
        <f t="shared" ca="1" si="102"/>
        <v>GROWTH</v>
      </c>
      <c r="Z507" s="24">
        <v>0</v>
      </c>
      <c r="AA507" s="24">
        <f t="shared" si="103"/>
        <v>0</v>
      </c>
      <c r="AB507" s="3">
        <v>1000000578</v>
      </c>
      <c r="AC507" s="3"/>
    </row>
    <row r="508" spans="1:29" ht="14.25" hidden="1" customHeight="1">
      <c r="A508" s="23" t="s">
        <v>133</v>
      </c>
      <c r="B508" s="64" t="s">
        <v>52</v>
      </c>
      <c r="C508" s="64" t="s">
        <v>1305</v>
      </c>
      <c r="D508" s="64">
        <v>1000000561</v>
      </c>
      <c r="E508" s="65" t="s">
        <v>1306</v>
      </c>
      <c r="F508" s="66">
        <v>43357</v>
      </c>
      <c r="G508" s="66" t="str">
        <f t="shared" si="91"/>
        <v>Targeted Dealer</v>
      </c>
      <c r="H508" s="66" t="s">
        <v>627</v>
      </c>
      <c r="I508" s="67">
        <v>50</v>
      </c>
      <c r="J508" s="67">
        <f t="shared" ca="1" si="92"/>
        <v>1043.5483870967741</v>
      </c>
      <c r="K508" s="96">
        <v>166</v>
      </c>
      <c r="L508" s="68">
        <f t="shared" ca="1" si="93"/>
        <v>-877.54838709677415</v>
      </c>
      <c r="M508" s="68">
        <f t="shared" ca="1" si="94"/>
        <v>15.907264296754251</v>
      </c>
      <c r="N508" s="99">
        <v>172</v>
      </c>
      <c r="O508" s="97" t="str">
        <f t="shared" ca="1" si="95"/>
        <v>Nov</v>
      </c>
      <c r="P508" s="96">
        <v>172</v>
      </c>
      <c r="Q508" s="99">
        <f t="shared" si="96"/>
        <v>-6</v>
      </c>
      <c r="R508" s="97">
        <f t="shared" ca="1" si="97"/>
        <v>-3.4883720930232509E-2</v>
      </c>
      <c r="S508" s="99" t="str">
        <f t="shared" ca="1" si="98"/>
        <v>DEGROWTH</v>
      </c>
      <c r="T508" s="100">
        <v>135</v>
      </c>
      <c r="U508" s="100" t="str">
        <f t="shared" ca="1" si="99"/>
        <v>Dec</v>
      </c>
      <c r="V508" s="96">
        <v>135</v>
      </c>
      <c r="W508" s="103">
        <f t="shared" si="100"/>
        <v>31</v>
      </c>
      <c r="X508" s="102">
        <f t="shared" ca="1" si="101"/>
        <v>0.22962962962962963</v>
      </c>
      <c r="Y508" s="103" t="str">
        <f t="shared" ca="1" si="102"/>
        <v>GROWTH</v>
      </c>
      <c r="Z508" s="24">
        <v>0</v>
      </c>
      <c r="AA508" s="24">
        <f t="shared" si="103"/>
        <v>1</v>
      </c>
      <c r="AB508" s="3">
        <v>1000000561</v>
      </c>
      <c r="AC508" s="3"/>
    </row>
    <row r="509" spans="1:29" ht="14.25" hidden="1" customHeight="1">
      <c r="A509" s="23" t="s">
        <v>133</v>
      </c>
      <c r="B509" s="64" t="s">
        <v>52</v>
      </c>
      <c r="C509" s="64" t="s">
        <v>1307</v>
      </c>
      <c r="D509" s="64">
        <v>1000000573</v>
      </c>
      <c r="E509" s="65" t="s">
        <v>1308</v>
      </c>
      <c r="F509" s="66">
        <v>43357</v>
      </c>
      <c r="G509" s="66" t="str">
        <f t="shared" si="91"/>
        <v>Targeted Dealer</v>
      </c>
      <c r="H509" s="66" t="s">
        <v>627</v>
      </c>
      <c r="I509" s="67">
        <v>3525</v>
      </c>
      <c r="J509" s="67">
        <f t="shared" ca="1" si="92"/>
        <v>73570.161290322576</v>
      </c>
      <c r="K509" s="96">
        <v>5605.25</v>
      </c>
      <c r="L509" s="68">
        <f t="shared" ca="1" si="93"/>
        <v>-67964.911290322576</v>
      </c>
      <c r="M509" s="68">
        <f t="shared" ca="1" si="94"/>
        <v>7.6189176449954514</v>
      </c>
      <c r="N509" s="99">
        <v>2059.1</v>
      </c>
      <c r="O509" s="97" t="str">
        <f t="shared" ca="1" si="95"/>
        <v>Nov</v>
      </c>
      <c r="P509" s="96">
        <v>2059.1</v>
      </c>
      <c r="Q509" s="99">
        <f t="shared" si="96"/>
        <v>3546.15</v>
      </c>
      <c r="R509" s="97">
        <f t="shared" ca="1" si="97"/>
        <v>1.7221844495167793</v>
      </c>
      <c r="S509" s="99" t="str">
        <f t="shared" ca="1" si="98"/>
        <v>GROWTH</v>
      </c>
      <c r="T509" s="100">
        <v>4558.5</v>
      </c>
      <c r="U509" s="100" t="str">
        <f t="shared" ca="1" si="99"/>
        <v>Dec</v>
      </c>
      <c r="V509" s="96">
        <v>4558.5</v>
      </c>
      <c r="W509" s="103">
        <f t="shared" si="100"/>
        <v>1046.75</v>
      </c>
      <c r="X509" s="102">
        <f t="shared" ca="1" si="101"/>
        <v>0.22962597345618074</v>
      </c>
      <c r="Y509" s="103" t="str">
        <f t="shared" ca="1" si="102"/>
        <v>GROWTH</v>
      </c>
      <c r="Z509" s="24">
        <v>0</v>
      </c>
      <c r="AA509" s="24">
        <f t="shared" si="103"/>
        <v>1</v>
      </c>
      <c r="AB509" s="3">
        <v>1000000573</v>
      </c>
      <c r="AC509" s="3"/>
    </row>
    <row r="510" spans="1:29" ht="14.25" hidden="1" customHeight="1">
      <c r="A510" s="23" t="s">
        <v>133</v>
      </c>
      <c r="B510" s="64" t="s">
        <v>52</v>
      </c>
      <c r="C510" s="64" t="s">
        <v>1309</v>
      </c>
      <c r="D510" s="64">
        <v>1000000983</v>
      </c>
      <c r="E510" s="65" t="s">
        <v>1310</v>
      </c>
      <c r="F510" s="66">
        <v>43711</v>
      </c>
      <c r="G510" s="66" t="str">
        <f t="shared" si="91"/>
        <v>Targeted Dealer</v>
      </c>
      <c r="H510" s="66" t="s">
        <v>627</v>
      </c>
      <c r="I510" s="67">
        <v>500</v>
      </c>
      <c r="J510" s="67">
        <f t="shared" ca="1" si="92"/>
        <v>10435.483870967742</v>
      </c>
      <c r="K510" s="96">
        <v>285</v>
      </c>
      <c r="L510" s="68">
        <f t="shared" ca="1" si="93"/>
        <v>-10150.483870967742</v>
      </c>
      <c r="M510" s="68">
        <f t="shared" ca="1" si="94"/>
        <v>2.7310664605873258</v>
      </c>
      <c r="N510" s="99">
        <v>139</v>
      </c>
      <c r="O510" s="97" t="str">
        <f t="shared" ca="1" si="95"/>
        <v>Nov</v>
      </c>
      <c r="P510" s="96">
        <v>139</v>
      </c>
      <c r="Q510" s="99">
        <f t="shared" si="96"/>
        <v>146</v>
      </c>
      <c r="R510" s="97">
        <f t="shared" ca="1" si="97"/>
        <v>1.050359712230216</v>
      </c>
      <c r="S510" s="99" t="str">
        <f t="shared" ca="1" si="98"/>
        <v>GROWTH</v>
      </c>
      <c r="T510" s="100">
        <v>493</v>
      </c>
      <c r="U510" s="100" t="str">
        <f t="shared" ca="1" si="99"/>
        <v>Dec</v>
      </c>
      <c r="V510" s="96">
        <v>493</v>
      </c>
      <c r="W510" s="103">
        <f t="shared" si="100"/>
        <v>-208</v>
      </c>
      <c r="X510" s="102">
        <f t="shared" ca="1" si="101"/>
        <v>-0.42190669371196754</v>
      </c>
      <c r="Y510" s="103" t="str">
        <f t="shared" ca="1" si="102"/>
        <v>DEGROWTH</v>
      </c>
      <c r="Z510" s="24">
        <v>0</v>
      </c>
      <c r="AA510" s="24">
        <f t="shared" si="103"/>
        <v>1</v>
      </c>
      <c r="AB510" s="3">
        <v>1000000983</v>
      </c>
      <c r="AC510" s="3"/>
    </row>
    <row r="511" spans="1:29" ht="14.25" hidden="1" customHeight="1">
      <c r="A511" s="23" t="s">
        <v>133</v>
      </c>
      <c r="B511" s="64" t="s">
        <v>52</v>
      </c>
      <c r="C511" s="64" t="s">
        <v>1311</v>
      </c>
      <c r="D511" s="64">
        <v>1000000969</v>
      </c>
      <c r="E511" s="65" t="s">
        <v>1312</v>
      </c>
      <c r="F511" s="66">
        <v>43819</v>
      </c>
      <c r="G511" s="66" t="str">
        <f t="shared" si="91"/>
        <v>Targeted Dealer</v>
      </c>
      <c r="H511" s="66"/>
      <c r="I511" s="67">
        <v>50</v>
      </c>
      <c r="J511" s="67">
        <f t="shared" ca="1" si="92"/>
        <v>1043.5483870967741</v>
      </c>
      <c r="K511" s="96">
        <v>262</v>
      </c>
      <c r="L511" s="68">
        <f t="shared" ca="1" si="93"/>
        <v>-781.54838709677415</v>
      </c>
      <c r="M511" s="68">
        <f t="shared" ca="1" si="94"/>
        <v>25.106646058732611</v>
      </c>
      <c r="N511" s="99">
        <v>204</v>
      </c>
      <c r="O511" s="97" t="str">
        <f t="shared" ca="1" si="95"/>
        <v>Nov</v>
      </c>
      <c r="P511" s="96">
        <v>204</v>
      </c>
      <c r="Q511" s="99">
        <f t="shared" si="96"/>
        <v>58</v>
      </c>
      <c r="R511" s="97">
        <f t="shared" ca="1" si="97"/>
        <v>0.28431372549019618</v>
      </c>
      <c r="S511" s="99" t="str">
        <f t="shared" ca="1" si="98"/>
        <v>GROWTH</v>
      </c>
      <c r="T511" s="100">
        <v>0</v>
      </c>
      <c r="U511" s="100" t="str">
        <f t="shared" ca="1" si="99"/>
        <v>Dec</v>
      </c>
      <c r="V511" s="96">
        <v>0</v>
      </c>
      <c r="W511" s="103">
        <f t="shared" si="100"/>
        <v>262</v>
      </c>
      <c r="X511" s="102">
        <f t="shared" ca="1" si="101"/>
        <v>0</v>
      </c>
      <c r="Y511" s="103" t="b">
        <f t="shared" si="102"/>
        <v>0</v>
      </c>
      <c r="Z511" s="24">
        <v>0</v>
      </c>
      <c r="AA511" s="24">
        <f t="shared" si="103"/>
        <v>0</v>
      </c>
      <c r="AB511" s="3">
        <v>1000000969</v>
      </c>
      <c r="AC511" s="3"/>
    </row>
    <row r="512" spans="1:29" ht="14.25" hidden="1" customHeight="1">
      <c r="A512" s="23" t="s">
        <v>133</v>
      </c>
      <c r="B512" s="64" t="s">
        <v>52</v>
      </c>
      <c r="C512" s="64" t="s">
        <v>1313</v>
      </c>
      <c r="D512" s="64">
        <v>1000000976</v>
      </c>
      <c r="E512" s="65" t="s">
        <v>1314</v>
      </c>
      <c r="F512" s="66">
        <v>44002</v>
      </c>
      <c r="G512" s="66" t="str">
        <f t="shared" si="91"/>
        <v>Targeted Dealer</v>
      </c>
      <c r="H512" s="66" t="s">
        <v>627</v>
      </c>
      <c r="I512" s="67">
        <v>150</v>
      </c>
      <c r="J512" s="67">
        <f t="shared" ca="1" si="92"/>
        <v>3130.6451612903224</v>
      </c>
      <c r="K512" s="96">
        <v>235</v>
      </c>
      <c r="L512" s="68">
        <f t="shared" ca="1" si="93"/>
        <v>-2895.6451612903224</v>
      </c>
      <c r="M512" s="68">
        <f t="shared" ca="1" si="94"/>
        <v>7.5064399793920664</v>
      </c>
      <c r="N512" s="99">
        <v>74</v>
      </c>
      <c r="O512" s="97" t="str">
        <f t="shared" ca="1" si="95"/>
        <v>Nov</v>
      </c>
      <c r="P512" s="96">
        <v>74</v>
      </c>
      <c r="Q512" s="99">
        <f t="shared" si="96"/>
        <v>161</v>
      </c>
      <c r="R512" s="97">
        <f t="shared" ca="1" si="97"/>
        <v>2.1756756756756759</v>
      </c>
      <c r="S512" s="99" t="str">
        <f t="shared" ca="1" si="98"/>
        <v>GROWTH</v>
      </c>
      <c r="T512" s="100">
        <v>56</v>
      </c>
      <c r="U512" s="100" t="str">
        <f t="shared" ca="1" si="99"/>
        <v>Dec</v>
      </c>
      <c r="V512" s="96">
        <v>56</v>
      </c>
      <c r="W512" s="103">
        <f t="shared" si="100"/>
        <v>179</v>
      </c>
      <c r="X512" s="102">
        <f t="shared" ca="1" si="101"/>
        <v>3.1964285714285712</v>
      </c>
      <c r="Y512" s="103" t="str">
        <f t="shared" ca="1" si="102"/>
        <v>GROWTH</v>
      </c>
      <c r="Z512" s="24">
        <v>0</v>
      </c>
      <c r="AA512" s="24">
        <f t="shared" si="103"/>
        <v>1</v>
      </c>
      <c r="AB512" s="3">
        <v>1000000976</v>
      </c>
      <c r="AC512" s="3"/>
    </row>
    <row r="513" spans="1:29" ht="14.25" hidden="1" customHeight="1">
      <c r="A513" s="23" t="s">
        <v>133</v>
      </c>
      <c r="B513" s="64" t="s">
        <v>52</v>
      </c>
      <c r="C513" s="64" t="s">
        <v>1315</v>
      </c>
      <c r="D513" s="64">
        <v>1000000972</v>
      </c>
      <c r="E513" s="65" t="s">
        <v>1316</v>
      </c>
      <c r="F513" s="66">
        <v>44008</v>
      </c>
      <c r="G513" s="66" t="str">
        <f t="shared" si="91"/>
        <v>Targeted Dealer</v>
      </c>
      <c r="H513" s="66"/>
      <c r="I513" s="67">
        <v>50</v>
      </c>
      <c r="J513" s="67">
        <f t="shared" ca="1" si="92"/>
        <v>1043.5483870967741</v>
      </c>
      <c r="K513" s="96">
        <v>145</v>
      </c>
      <c r="L513" s="68">
        <f t="shared" ca="1" si="93"/>
        <v>-898.54838709677415</v>
      </c>
      <c r="M513" s="68">
        <f t="shared" ca="1" si="94"/>
        <v>13.894899536321484</v>
      </c>
      <c r="N513" s="99">
        <v>40</v>
      </c>
      <c r="O513" s="97" t="str">
        <f t="shared" ca="1" si="95"/>
        <v>Nov</v>
      </c>
      <c r="P513" s="96">
        <v>40</v>
      </c>
      <c r="Q513" s="99">
        <f t="shared" si="96"/>
        <v>105</v>
      </c>
      <c r="R513" s="97">
        <f t="shared" ca="1" si="97"/>
        <v>2.625</v>
      </c>
      <c r="S513" s="99" t="str">
        <f t="shared" ca="1" si="98"/>
        <v>GROWTH</v>
      </c>
      <c r="T513" s="100">
        <v>52</v>
      </c>
      <c r="U513" s="100" t="str">
        <f t="shared" ca="1" si="99"/>
        <v>Dec</v>
      </c>
      <c r="V513" s="96">
        <v>52</v>
      </c>
      <c r="W513" s="103">
        <f t="shared" si="100"/>
        <v>93</v>
      </c>
      <c r="X513" s="102">
        <f t="shared" ca="1" si="101"/>
        <v>1.7884615384615383</v>
      </c>
      <c r="Y513" s="103" t="str">
        <f t="shared" ca="1" si="102"/>
        <v>GROWTH</v>
      </c>
      <c r="Z513" s="24">
        <v>0</v>
      </c>
      <c r="AA513" s="24">
        <f t="shared" si="103"/>
        <v>0</v>
      </c>
      <c r="AB513" s="3">
        <v>1000000972</v>
      </c>
      <c r="AC513" s="3"/>
    </row>
    <row r="514" spans="1:29" ht="14.25" hidden="1" customHeight="1">
      <c r="A514" s="23" t="s">
        <v>133</v>
      </c>
      <c r="B514" s="64" t="s">
        <v>52</v>
      </c>
      <c r="C514" s="64" t="s">
        <v>3075</v>
      </c>
      <c r="D514" s="64">
        <v>1000000977</v>
      </c>
      <c r="E514" s="65" t="s">
        <v>3076</v>
      </c>
      <c r="F514" s="66">
        <v>44036</v>
      </c>
      <c r="G514" s="66" t="str">
        <f t="shared" si="91"/>
        <v>Targeted Dealer</v>
      </c>
      <c r="H514" s="66"/>
      <c r="I514" s="67">
        <v>50</v>
      </c>
      <c r="J514" s="67">
        <f t="shared" ca="1" si="92"/>
        <v>1043.5483870967741</v>
      </c>
      <c r="K514" s="96">
        <v>0</v>
      </c>
      <c r="L514" s="68">
        <f t="shared" ca="1" si="93"/>
        <v>-1043.5483870967741</v>
      </c>
      <c r="M514" s="68">
        <f t="shared" ca="1" si="94"/>
        <v>0</v>
      </c>
      <c r="N514" s="99">
        <v>0</v>
      </c>
      <c r="O514" s="97" t="str">
        <f t="shared" ca="1" si="95"/>
        <v>Nov</v>
      </c>
      <c r="P514" s="96">
        <v>0</v>
      </c>
      <c r="Q514" s="99">
        <f t="shared" si="96"/>
        <v>0</v>
      </c>
      <c r="R514" s="97">
        <f t="shared" ca="1" si="97"/>
        <v>0</v>
      </c>
      <c r="S514" s="99" t="b">
        <f t="shared" si="98"/>
        <v>0</v>
      </c>
      <c r="T514" s="100">
        <v>75</v>
      </c>
      <c r="U514" s="100" t="str">
        <f t="shared" ca="1" si="99"/>
        <v>Dec</v>
      </c>
      <c r="V514" s="96">
        <v>75</v>
      </c>
      <c r="W514" s="103">
        <f t="shared" si="100"/>
        <v>-75</v>
      </c>
      <c r="X514" s="102">
        <f t="shared" ca="1" si="101"/>
        <v>-1</v>
      </c>
      <c r="Y514" s="103" t="str">
        <f t="shared" ca="1" si="102"/>
        <v>DEGROWTH</v>
      </c>
      <c r="Z514" s="24">
        <v>1</v>
      </c>
      <c r="AA514" s="24">
        <f t="shared" si="103"/>
        <v>0</v>
      </c>
      <c r="AB514" s="3">
        <v>1000000977</v>
      </c>
      <c r="AC514" s="3"/>
    </row>
    <row r="515" spans="1:29" ht="14.25" hidden="1" customHeight="1">
      <c r="A515" s="23" t="s">
        <v>133</v>
      </c>
      <c r="B515" s="64" t="s">
        <v>52</v>
      </c>
      <c r="C515" s="64" t="s">
        <v>1317</v>
      </c>
      <c r="D515" s="64">
        <v>1000000970</v>
      </c>
      <c r="E515" s="65" t="s">
        <v>1318</v>
      </c>
      <c r="F515" s="66">
        <v>44309</v>
      </c>
      <c r="G515" s="66" t="str">
        <f t="shared" ref="G515:G578" si="104">IF(I515&gt;0,"Targeted Dealer","-")</f>
        <v>Targeted Dealer</v>
      </c>
      <c r="H515" s="66" t="s">
        <v>627</v>
      </c>
      <c r="I515" s="67">
        <v>1930</v>
      </c>
      <c r="J515" s="67">
        <f t="shared" ref="J515:J578" ca="1" si="105">I515/$J$1*$E$1</f>
        <v>40280.967741935485</v>
      </c>
      <c r="K515" s="96">
        <v>2501.5</v>
      </c>
      <c r="L515" s="68">
        <f t="shared" ref="L515:L578" ca="1" si="106">K515-J515</f>
        <v>-37779.467741935485</v>
      </c>
      <c r="M515" s="68">
        <f t="shared" ref="M515:M578" ca="1" si="107">IFERROR((K515/J515%),"-")</f>
        <v>6.210128852976271</v>
      </c>
      <c r="N515" s="99">
        <v>1037</v>
      </c>
      <c r="O515" s="97" t="str">
        <f t="shared" ref="O515:O578" ca="1" si="108">IF(F515&lt;=$P$2,"Nov","")</f>
        <v>Nov</v>
      </c>
      <c r="P515" s="96">
        <v>1037</v>
      </c>
      <c r="Q515" s="99">
        <f t="shared" ref="Q515:Q578" si="109">K515-P515</f>
        <v>1464.5</v>
      </c>
      <c r="R515" s="97">
        <f t="shared" ref="R515:R578" ca="1" si="110">IFERROR(IF(O515="Nov",(K515/P515-1)),0)</f>
        <v>1.4122468659594984</v>
      </c>
      <c r="S515" s="99" t="str">
        <f t="shared" ref="S515:S578" ca="1" si="111">IF(N515&gt;0,IF(O515="","-",IF(R515&lt;0%,"DEGROWTH","GROWTH")))</f>
        <v>GROWTH</v>
      </c>
      <c r="T515" s="100">
        <v>3077.7</v>
      </c>
      <c r="U515" s="100" t="str">
        <f t="shared" ref="U515:U578" ca="1" si="112">IF(F515&lt;=$V$2,"Dec","")</f>
        <v>Dec</v>
      </c>
      <c r="V515" s="96">
        <v>3077.7</v>
      </c>
      <c r="W515" s="103">
        <f t="shared" ref="W515:W578" si="113">K515-V515</f>
        <v>-576.19999999999982</v>
      </c>
      <c r="X515" s="102">
        <f t="shared" ref="X515:X578" ca="1" si="114">IFERROR(IF(U515="Dec",(K515/V515-1)),0)</f>
        <v>-0.18721772752380017</v>
      </c>
      <c r="Y515" s="103" t="str">
        <f t="shared" ref="Y515:Y578" ca="1" si="115">IF(T515&gt;0,IF(U515="","-",IF(X515&lt;0%,"DEGROWTH","GROWTH")))</f>
        <v>DEGROWTH</v>
      </c>
      <c r="Z515" s="24">
        <v>0</v>
      </c>
      <c r="AA515" s="24">
        <f t="shared" ref="AA515:AA578" si="116">IF(H515&gt;0,1,0)</f>
        <v>1</v>
      </c>
      <c r="AB515" s="3">
        <v>1000000970</v>
      </c>
      <c r="AC515" s="3"/>
    </row>
    <row r="516" spans="1:29" ht="14.25" hidden="1" customHeight="1">
      <c r="A516" s="23" t="s">
        <v>133</v>
      </c>
      <c r="B516" s="64" t="s">
        <v>52</v>
      </c>
      <c r="C516" s="64" t="s">
        <v>1319</v>
      </c>
      <c r="D516" s="64">
        <v>1000000975</v>
      </c>
      <c r="E516" s="65" t="s">
        <v>1320</v>
      </c>
      <c r="F516" s="66">
        <v>44474</v>
      </c>
      <c r="G516" s="66" t="str">
        <f t="shared" si="104"/>
        <v>Targeted Dealer</v>
      </c>
      <c r="H516" s="66"/>
      <c r="I516" s="67">
        <v>100</v>
      </c>
      <c r="J516" s="67">
        <f t="shared" ca="1" si="105"/>
        <v>2087.0967741935483</v>
      </c>
      <c r="K516" s="96">
        <v>50</v>
      </c>
      <c r="L516" s="68">
        <f t="shared" ca="1" si="106"/>
        <v>-2037.0967741935483</v>
      </c>
      <c r="M516" s="68">
        <f t="shared" ca="1" si="107"/>
        <v>2.3956723338485317</v>
      </c>
      <c r="N516" s="99">
        <v>85</v>
      </c>
      <c r="O516" s="97" t="str">
        <f t="shared" ca="1" si="108"/>
        <v>Nov</v>
      </c>
      <c r="P516" s="96">
        <v>85</v>
      </c>
      <c r="Q516" s="99">
        <f t="shared" si="109"/>
        <v>-35</v>
      </c>
      <c r="R516" s="97">
        <f t="shared" ca="1" si="110"/>
        <v>-0.41176470588235292</v>
      </c>
      <c r="S516" s="99" t="str">
        <f t="shared" ca="1" si="111"/>
        <v>DEGROWTH</v>
      </c>
      <c r="T516" s="100">
        <v>0</v>
      </c>
      <c r="U516" s="100" t="str">
        <f t="shared" ca="1" si="112"/>
        <v>Dec</v>
      </c>
      <c r="V516" s="96">
        <v>0</v>
      </c>
      <c r="W516" s="103">
        <f t="shared" si="113"/>
        <v>50</v>
      </c>
      <c r="X516" s="102">
        <f t="shared" ca="1" si="114"/>
        <v>0</v>
      </c>
      <c r="Y516" s="103" t="b">
        <f t="shared" si="115"/>
        <v>0</v>
      </c>
      <c r="Z516" s="24">
        <v>0</v>
      </c>
      <c r="AA516" s="24">
        <f t="shared" si="116"/>
        <v>0</v>
      </c>
      <c r="AB516" s="3">
        <v>1000000975</v>
      </c>
      <c r="AC516" s="3"/>
    </row>
    <row r="517" spans="1:29" ht="14.25" hidden="1" customHeight="1">
      <c r="A517" s="23" t="s">
        <v>133</v>
      </c>
      <c r="B517" s="64" t="s">
        <v>52</v>
      </c>
      <c r="C517" s="64" t="s">
        <v>1321</v>
      </c>
      <c r="D517" s="64">
        <v>1000002823</v>
      </c>
      <c r="E517" s="65" t="s">
        <v>1322</v>
      </c>
      <c r="F517" s="66">
        <v>44740</v>
      </c>
      <c r="G517" s="66" t="str">
        <f t="shared" si="104"/>
        <v>Targeted Dealer</v>
      </c>
      <c r="H517" s="66" t="s">
        <v>627</v>
      </c>
      <c r="I517" s="67">
        <v>150</v>
      </c>
      <c r="J517" s="67">
        <f t="shared" ca="1" si="105"/>
        <v>3130.6451612903224</v>
      </c>
      <c r="K517" s="96">
        <v>60</v>
      </c>
      <c r="L517" s="68">
        <f t="shared" ca="1" si="106"/>
        <v>-3070.6451612903224</v>
      </c>
      <c r="M517" s="68">
        <f t="shared" ca="1" si="107"/>
        <v>1.9165378670788253</v>
      </c>
      <c r="N517" s="99">
        <v>80</v>
      </c>
      <c r="O517" s="97" t="str">
        <f t="shared" ca="1" si="108"/>
        <v>Nov</v>
      </c>
      <c r="P517" s="96">
        <v>80</v>
      </c>
      <c r="Q517" s="99">
        <f t="shared" si="109"/>
        <v>-20</v>
      </c>
      <c r="R517" s="97">
        <f t="shared" ca="1" si="110"/>
        <v>-0.25</v>
      </c>
      <c r="S517" s="99" t="str">
        <f t="shared" ca="1" si="111"/>
        <v>DEGROWTH</v>
      </c>
      <c r="T517" s="100">
        <v>310.5</v>
      </c>
      <c r="U517" s="100" t="str">
        <f t="shared" ca="1" si="112"/>
        <v>Dec</v>
      </c>
      <c r="V517" s="96">
        <v>310.5</v>
      </c>
      <c r="W517" s="103">
        <f t="shared" si="113"/>
        <v>-250.5</v>
      </c>
      <c r="X517" s="102">
        <f t="shared" ca="1" si="114"/>
        <v>-0.80676328502415462</v>
      </c>
      <c r="Y517" s="103" t="str">
        <f t="shared" ca="1" si="115"/>
        <v>DEGROWTH</v>
      </c>
      <c r="Z517" s="24">
        <v>0</v>
      </c>
      <c r="AA517" s="24">
        <f t="shared" si="116"/>
        <v>1</v>
      </c>
      <c r="AB517" s="3">
        <v>1000002823</v>
      </c>
      <c r="AC517" s="3"/>
    </row>
    <row r="518" spans="1:29" ht="14.25" hidden="1" customHeight="1">
      <c r="A518" s="23" t="s">
        <v>133</v>
      </c>
      <c r="B518" s="64" t="s">
        <v>52</v>
      </c>
      <c r="C518" s="64" t="s">
        <v>3278</v>
      </c>
      <c r="D518" s="64">
        <v>1000002970</v>
      </c>
      <c r="E518" s="64" t="s">
        <v>3279</v>
      </c>
      <c r="F518" s="66">
        <v>44820</v>
      </c>
      <c r="G518" s="66" t="str">
        <f t="shared" si="104"/>
        <v>-</v>
      </c>
      <c r="H518" s="66"/>
      <c r="I518" s="67">
        <v>0</v>
      </c>
      <c r="J518" s="67">
        <f t="shared" ca="1" si="105"/>
        <v>0</v>
      </c>
      <c r="K518" s="96">
        <v>18.5</v>
      </c>
      <c r="L518" s="68">
        <f t="shared" ca="1" si="106"/>
        <v>18.5</v>
      </c>
      <c r="M518" s="68" t="str">
        <f t="shared" ca="1" si="107"/>
        <v>-</v>
      </c>
      <c r="N518" s="99">
        <v>0</v>
      </c>
      <c r="O518" s="97" t="str">
        <f t="shared" ca="1" si="108"/>
        <v>Nov</v>
      </c>
      <c r="P518" s="96">
        <v>0</v>
      </c>
      <c r="Q518" s="99">
        <f t="shared" si="109"/>
        <v>18.5</v>
      </c>
      <c r="R518" s="97">
        <f t="shared" ca="1" si="110"/>
        <v>0</v>
      </c>
      <c r="S518" s="99" t="b">
        <f t="shared" si="111"/>
        <v>0</v>
      </c>
      <c r="T518" s="100">
        <v>0</v>
      </c>
      <c r="U518" s="100" t="str">
        <f t="shared" ca="1" si="112"/>
        <v>Dec</v>
      </c>
      <c r="V518" s="96">
        <v>0</v>
      </c>
      <c r="W518" s="103">
        <f t="shared" si="113"/>
        <v>18.5</v>
      </c>
      <c r="X518" s="102">
        <f t="shared" ca="1" si="114"/>
        <v>0</v>
      </c>
      <c r="Y518" s="103" t="b">
        <f t="shared" si="115"/>
        <v>0</v>
      </c>
      <c r="Z518" s="24">
        <v>0</v>
      </c>
      <c r="AA518" s="24">
        <f t="shared" si="116"/>
        <v>0</v>
      </c>
      <c r="AB518" s="3">
        <v>1000002970</v>
      </c>
      <c r="AC518" s="3"/>
    </row>
    <row r="519" spans="1:29" ht="14.25" hidden="1" customHeight="1">
      <c r="A519" s="23" t="s">
        <v>133</v>
      </c>
      <c r="B519" s="64" t="s">
        <v>52</v>
      </c>
      <c r="C519" s="64" t="s">
        <v>1323</v>
      </c>
      <c r="D519" s="64">
        <v>1000003188</v>
      </c>
      <c r="E519" s="64" t="s">
        <v>1324</v>
      </c>
      <c r="F519" s="66">
        <v>44923</v>
      </c>
      <c r="G519" s="66" t="str">
        <f t="shared" si="104"/>
        <v>Targeted Dealer</v>
      </c>
      <c r="H519" s="66"/>
      <c r="I519" s="67">
        <v>100</v>
      </c>
      <c r="J519" s="67">
        <f t="shared" ca="1" si="105"/>
        <v>2087.0967741935483</v>
      </c>
      <c r="K519" s="96">
        <v>150</v>
      </c>
      <c r="L519" s="68">
        <f t="shared" ca="1" si="106"/>
        <v>-1937.0967741935483</v>
      </c>
      <c r="M519" s="68">
        <f t="shared" ca="1" si="107"/>
        <v>7.1870170015455948</v>
      </c>
      <c r="N519" s="99">
        <v>86</v>
      </c>
      <c r="O519" s="97" t="str">
        <f t="shared" ca="1" si="108"/>
        <v>Nov</v>
      </c>
      <c r="P519" s="96">
        <v>86</v>
      </c>
      <c r="Q519" s="99">
        <f t="shared" si="109"/>
        <v>64</v>
      </c>
      <c r="R519" s="97">
        <f t="shared" ca="1" si="110"/>
        <v>0.7441860465116279</v>
      </c>
      <c r="S519" s="99" t="str">
        <f t="shared" ca="1" si="111"/>
        <v>GROWTH</v>
      </c>
      <c r="T519" s="100">
        <v>102.75</v>
      </c>
      <c r="U519" s="100" t="str">
        <f t="shared" ca="1" si="112"/>
        <v>Dec</v>
      </c>
      <c r="V519" s="96">
        <v>102.75</v>
      </c>
      <c r="W519" s="103">
        <f t="shared" si="113"/>
        <v>47.25</v>
      </c>
      <c r="X519" s="102">
        <f t="shared" ca="1" si="114"/>
        <v>0.45985401459854014</v>
      </c>
      <c r="Y519" s="103" t="str">
        <f t="shared" ca="1" si="115"/>
        <v>GROWTH</v>
      </c>
      <c r="Z519" s="24">
        <v>0</v>
      </c>
      <c r="AA519" s="24">
        <f t="shared" si="116"/>
        <v>0</v>
      </c>
      <c r="AB519" s="3">
        <v>1000003188</v>
      </c>
      <c r="AC519" s="3"/>
    </row>
    <row r="520" spans="1:29" ht="14.25" hidden="1" customHeight="1">
      <c r="A520" s="23" t="s">
        <v>133</v>
      </c>
      <c r="B520" s="64" t="s">
        <v>52</v>
      </c>
      <c r="C520" s="64" t="s">
        <v>1325</v>
      </c>
      <c r="D520" s="64">
        <v>1000003192</v>
      </c>
      <c r="E520" s="64" t="s">
        <v>1326</v>
      </c>
      <c r="F520" s="66">
        <v>44924</v>
      </c>
      <c r="G520" s="66" t="str">
        <f t="shared" si="104"/>
        <v>Targeted Dealer</v>
      </c>
      <c r="H520" s="66" t="s">
        <v>627</v>
      </c>
      <c r="I520" s="67">
        <v>50</v>
      </c>
      <c r="J520" s="67">
        <f t="shared" ca="1" si="105"/>
        <v>1043.5483870967741</v>
      </c>
      <c r="K520" s="96">
        <v>174</v>
      </c>
      <c r="L520" s="68">
        <f t="shared" ca="1" si="106"/>
        <v>-869.54838709677415</v>
      </c>
      <c r="M520" s="68">
        <f t="shared" ca="1" si="107"/>
        <v>16.673879443585779</v>
      </c>
      <c r="N520" s="99">
        <v>269.5</v>
      </c>
      <c r="O520" s="97" t="str">
        <f t="shared" ca="1" si="108"/>
        <v>Nov</v>
      </c>
      <c r="P520" s="96">
        <v>269.5</v>
      </c>
      <c r="Q520" s="99">
        <f t="shared" si="109"/>
        <v>-95.5</v>
      </c>
      <c r="R520" s="97">
        <f t="shared" ca="1" si="110"/>
        <v>-0.35435992578849718</v>
      </c>
      <c r="S520" s="99" t="str">
        <f t="shared" ca="1" si="111"/>
        <v>DEGROWTH</v>
      </c>
      <c r="T520" s="100">
        <v>50</v>
      </c>
      <c r="U520" s="100" t="str">
        <f t="shared" ca="1" si="112"/>
        <v>Dec</v>
      </c>
      <c r="V520" s="96">
        <v>50</v>
      </c>
      <c r="W520" s="103">
        <f t="shared" si="113"/>
        <v>124</v>
      </c>
      <c r="X520" s="102">
        <f t="shared" ca="1" si="114"/>
        <v>2.48</v>
      </c>
      <c r="Y520" s="103" t="str">
        <f t="shared" ca="1" si="115"/>
        <v>GROWTH</v>
      </c>
      <c r="Z520" s="24">
        <v>0</v>
      </c>
      <c r="AA520" s="24">
        <f t="shared" si="116"/>
        <v>1</v>
      </c>
      <c r="AB520" s="3">
        <v>1000003192</v>
      </c>
      <c r="AC520" s="3"/>
    </row>
    <row r="521" spans="1:29" ht="14.25" hidden="1" customHeight="1">
      <c r="A521" s="23" t="s">
        <v>133</v>
      </c>
      <c r="B521" s="64" t="s">
        <v>52</v>
      </c>
      <c r="C521" s="64" t="s">
        <v>1327</v>
      </c>
      <c r="D521" s="64">
        <v>1000003203</v>
      </c>
      <c r="E521" s="64" t="s">
        <v>1328</v>
      </c>
      <c r="F521" s="66">
        <v>44926</v>
      </c>
      <c r="G521" s="66" t="str">
        <f t="shared" si="104"/>
        <v>Targeted Dealer</v>
      </c>
      <c r="H521" s="66"/>
      <c r="I521" s="67">
        <v>320</v>
      </c>
      <c r="J521" s="67">
        <f t="shared" ca="1" si="105"/>
        <v>6678.7096774193551</v>
      </c>
      <c r="K521" s="96">
        <v>354</v>
      </c>
      <c r="L521" s="68">
        <f t="shared" ca="1" si="106"/>
        <v>-6324.7096774193551</v>
      </c>
      <c r="M521" s="68">
        <f t="shared" ca="1" si="107"/>
        <v>5.3004250386398759</v>
      </c>
      <c r="N521" s="99">
        <v>434</v>
      </c>
      <c r="O521" s="97" t="str">
        <f t="shared" ca="1" si="108"/>
        <v>Nov</v>
      </c>
      <c r="P521" s="96">
        <v>434</v>
      </c>
      <c r="Q521" s="99">
        <f t="shared" si="109"/>
        <v>-80</v>
      </c>
      <c r="R521" s="97">
        <f t="shared" ca="1" si="110"/>
        <v>-0.18433179723502302</v>
      </c>
      <c r="S521" s="99" t="str">
        <f t="shared" ca="1" si="111"/>
        <v>DEGROWTH</v>
      </c>
      <c r="T521" s="100">
        <v>290</v>
      </c>
      <c r="U521" s="100" t="str">
        <f t="shared" ca="1" si="112"/>
        <v>Dec</v>
      </c>
      <c r="V521" s="96">
        <v>290</v>
      </c>
      <c r="W521" s="103">
        <f t="shared" si="113"/>
        <v>64</v>
      </c>
      <c r="X521" s="102">
        <f t="shared" ca="1" si="114"/>
        <v>0.22068965517241379</v>
      </c>
      <c r="Y521" s="103" t="str">
        <f t="shared" ca="1" si="115"/>
        <v>GROWTH</v>
      </c>
      <c r="Z521" s="24">
        <v>0</v>
      </c>
      <c r="AA521" s="24">
        <f t="shared" si="116"/>
        <v>0</v>
      </c>
      <c r="AB521" s="3">
        <v>1000003203</v>
      </c>
      <c r="AC521" s="3"/>
    </row>
    <row r="522" spans="1:29" ht="14.25" hidden="1" customHeight="1">
      <c r="A522" s="23" t="s">
        <v>133</v>
      </c>
      <c r="B522" s="64" t="s">
        <v>52</v>
      </c>
      <c r="C522" s="64" t="s">
        <v>1329</v>
      </c>
      <c r="D522" s="64">
        <v>1000003386</v>
      </c>
      <c r="E522" s="64" t="s">
        <v>1330</v>
      </c>
      <c r="F522" s="66">
        <v>44983</v>
      </c>
      <c r="G522" s="66" t="str">
        <f t="shared" si="104"/>
        <v>Targeted Dealer</v>
      </c>
      <c r="H522" s="66"/>
      <c r="I522" s="67">
        <v>50</v>
      </c>
      <c r="J522" s="67">
        <f t="shared" ca="1" si="105"/>
        <v>1043.5483870967741</v>
      </c>
      <c r="K522" s="96">
        <v>40</v>
      </c>
      <c r="L522" s="68">
        <f t="shared" ca="1" si="106"/>
        <v>-1003.5483870967741</v>
      </c>
      <c r="M522" s="68">
        <f t="shared" ca="1" si="107"/>
        <v>3.8330757341576507</v>
      </c>
      <c r="N522" s="99">
        <v>0</v>
      </c>
      <c r="O522" s="97" t="str">
        <f t="shared" ca="1" si="108"/>
        <v>Nov</v>
      </c>
      <c r="P522" s="96">
        <v>0</v>
      </c>
      <c r="Q522" s="99">
        <f t="shared" si="109"/>
        <v>40</v>
      </c>
      <c r="R522" s="97">
        <f t="shared" ca="1" si="110"/>
        <v>0</v>
      </c>
      <c r="S522" s="99" t="b">
        <f t="shared" si="111"/>
        <v>0</v>
      </c>
      <c r="T522" s="100">
        <v>20</v>
      </c>
      <c r="U522" s="100" t="str">
        <f t="shared" ca="1" si="112"/>
        <v>Dec</v>
      </c>
      <c r="V522" s="96">
        <v>20</v>
      </c>
      <c r="W522" s="103">
        <f t="shared" si="113"/>
        <v>20</v>
      </c>
      <c r="X522" s="102">
        <f t="shared" ca="1" si="114"/>
        <v>1</v>
      </c>
      <c r="Y522" s="103" t="str">
        <f t="shared" ca="1" si="115"/>
        <v>GROWTH</v>
      </c>
      <c r="Z522" s="24">
        <v>0</v>
      </c>
      <c r="AA522" s="24">
        <f t="shared" si="116"/>
        <v>0</v>
      </c>
      <c r="AB522" s="3">
        <v>1000003386</v>
      </c>
      <c r="AC522" s="3"/>
    </row>
    <row r="523" spans="1:29" ht="14.25" hidden="1" customHeight="1">
      <c r="A523" s="23" t="s">
        <v>133</v>
      </c>
      <c r="B523" s="64" t="s">
        <v>52</v>
      </c>
      <c r="C523" s="64" t="s">
        <v>1331</v>
      </c>
      <c r="D523" s="64">
        <v>1000003785</v>
      </c>
      <c r="E523" s="64" t="s">
        <v>1332</v>
      </c>
      <c r="F523" s="66">
        <v>45273</v>
      </c>
      <c r="G523" s="66" t="str">
        <f t="shared" si="104"/>
        <v>Targeted Dealer</v>
      </c>
      <c r="H523" s="66"/>
      <c r="I523" s="67">
        <v>920</v>
      </c>
      <c r="J523" s="67">
        <f t="shared" ca="1" si="105"/>
        <v>19201.290322580644</v>
      </c>
      <c r="K523" s="96">
        <v>0</v>
      </c>
      <c r="L523" s="68">
        <f t="shared" ca="1" si="106"/>
        <v>-19201.290322580644</v>
      </c>
      <c r="M523" s="68">
        <f t="shared" ca="1" si="107"/>
        <v>0</v>
      </c>
      <c r="N523" s="99">
        <v>436.1</v>
      </c>
      <c r="O523" s="97" t="str">
        <f t="shared" ca="1" si="108"/>
        <v>Nov</v>
      </c>
      <c r="P523" s="96">
        <v>436.1</v>
      </c>
      <c r="Q523" s="99">
        <f t="shared" si="109"/>
        <v>-436.1</v>
      </c>
      <c r="R523" s="97">
        <f t="shared" ca="1" si="110"/>
        <v>-1</v>
      </c>
      <c r="S523" s="99" t="str">
        <f t="shared" ca="1" si="111"/>
        <v>DEGROWTH</v>
      </c>
      <c r="T523" s="100">
        <v>854.6</v>
      </c>
      <c r="U523" s="100" t="str">
        <f t="shared" ca="1" si="112"/>
        <v>Dec</v>
      </c>
      <c r="V523" s="96">
        <v>854.6</v>
      </c>
      <c r="W523" s="103">
        <f t="shared" si="113"/>
        <v>-854.6</v>
      </c>
      <c r="X523" s="102">
        <f t="shared" ca="1" si="114"/>
        <v>-1</v>
      </c>
      <c r="Y523" s="103" t="str">
        <f t="shared" ca="1" si="115"/>
        <v>DEGROWTH</v>
      </c>
      <c r="Z523" s="24">
        <v>1</v>
      </c>
      <c r="AA523" s="24">
        <f t="shared" si="116"/>
        <v>0</v>
      </c>
      <c r="AB523" s="3">
        <v>1000003785</v>
      </c>
      <c r="AC523" s="3"/>
    </row>
    <row r="524" spans="1:29" ht="14.25" hidden="1" customHeight="1">
      <c r="A524" s="23" t="s">
        <v>133</v>
      </c>
      <c r="B524" s="64" t="s">
        <v>52</v>
      </c>
      <c r="C524" s="64" t="s">
        <v>1333</v>
      </c>
      <c r="D524" s="129">
        <v>1000003822</v>
      </c>
      <c r="E524" s="129" t="s">
        <v>1334</v>
      </c>
      <c r="F524" s="141">
        <v>45310</v>
      </c>
      <c r="G524" s="66" t="str">
        <f t="shared" si="104"/>
        <v>Targeted Dealer</v>
      </c>
      <c r="H524" s="66"/>
      <c r="I524" s="67">
        <v>100</v>
      </c>
      <c r="J524" s="67">
        <f t="shared" ca="1" si="105"/>
        <v>2087.0967741935483</v>
      </c>
      <c r="K524" s="96">
        <v>91</v>
      </c>
      <c r="L524" s="68">
        <f t="shared" ca="1" si="106"/>
        <v>-1996.0967741935483</v>
      </c>
      <c r="M524" s="68">
        <f t="shared" ca="1" si="107"/>
        <v>4.3601236476043272</v>
      </c>
      <c r="N524" s="99">
        <v>138</v>
      </c>
      <c r="O524" s="97" t="str">
        <f t="shared" ca="1" si="108"/>
        <v>Nov</v>
      </c>
      <c r="P524" s="96">
        <v>138</v>
      </c>
      <c r="Q524" s="99">
        <f t="shared" si="109"/>
        <v>-47</v>
      </c>
      <c r="R524" s="97">
        <f t="shared" ca="1" si="110"/>
        <v>-0.34057971014492749</v>
      </c>
      <c r="S524" s="99" t="str">
        <f t="shared" ca="1" si="111"/>
        <v>DEGROWTH</v>
      </c>
      <c r="T524" s="100">
        <v>0</v>
      </c>
      <c r="U524" s="100" t="str">
        <f t="shared" ca="1" si="112"/>
        <v>Dec</v>
      </c>
      <c r="V524" s="96">
        <v>0</v>
      </c>
      <c r="W524" s="103">
        <f t="shared" si="113"/>
        <v>91</v>
      </c>
      <c r="X524" s="102">
        <f t="shared" ca="1" si="114"/>
        <v>0</v>
      </c>
      <c r="Y524" s="103" t="b">
        <f t="shared" si="115"/>
        <v>0</v>
      </c>
      <c r="Z524" s="24">
        <v>0</v>
      </c>
      <c r="AA524" s="24">
        <f t="shared" si="116"/>
        <v>0</v>
      </c>
      <c r="AB524" s="3">
        <v>1000003822</v>
      </c>
      <c r="AC524" s="3"/>
    </row>
    <row r="525" spans="1:29" ht="14.25" hidden="1" customHeight="1">
      <c r="A525" s="24" t="s">
        <v>133</v>
      </c>
      <c r="B525" s="125" t="s">
        <v>52</v>
      </c>
      <c r="C525" s="125" t="s">
        <v>1335</v>
      </c>
      <c r="D525" s="125">
        <v>1000003908</v>
      </c>
      <c r="E525" s="125" t="s">
        <v>1336</v>
      </c>
      <c r="F525" s="66">
        <v>45392</v>
      </c>
      <c r="G525" s="66" t="str">
        <f t="shared" si="104"/>
        <v>Targeted Dealer</v>
      </c>
      <c r="H525" s="66" t="s">
        <v>627</v>
      </c>
      <c r="I525" s="67">
        <v>150</v>
      </c>
      <c r="J525" s="67">
        <f t="shared" ca="1" si="105"/>
        <v>3130.6451612903224</v>
      </c>
      <c r="K525" s="96">
        <v>183</v>
      </c>
      <c r="L525" s="68">
        <f t="shared" ca="1" si="106"/>
        <v>-2947.6451612903224</v>
      </c>
      <c r="M525" s="68">
        <f t="shared" ca="1" si="107"/>
        <v>5.8454404945904175</v>
      </c>
      <c r="N525" s="99">
        <v>217</v>
      </c>
      <c r="O525" s="97" t="str">
        <f t="shared" ca="1" si="108"/>
        <v>Nov</v>
      </c>
      <c r="P525" s="96">
        <v>217</v>
      </c>
      <c r="Q525" s="99">
        <f t="shared" si="109"/>
        <v>-34</v>
      </c>
      <c r="R525" s="97">
        <f t="shared" ca="1" si="110"/>
        <v>-0.15668202764976957</v>
      </c>
      <c r="S525" s="99" t="str">
        <f t="shared" ca="1" si="111"/>
        <v>DEGROWTH</v>
      </c>
      <c r="T525" s="100">
        <v>0</v>
      </c>
      <c r="U525" s="100" t="str">
        <f t="shared" ca="1" si="112"/>
        <v>Dec</v>
      </c>
      <c r="V525" s="96">
        <v>0</v>
      </c>
      <c r="W525" s="103">
        <f t="shared" si="113"/>
        <v>183</v>
      </c>
      <c r="X525" s="102">
        <f t="shared" ca="1" si="114"/>
        <v>0</v>
      </c>
      <c r="Y525" s="103" t="b">
        <f t="shared" si="115"/>
        <v>0</v>
      </c>
      <c r="Z525" s="24">
        <v>0</v>
      </c>
      <c r="AA525" s="24">
        <f t="shared" si="116"/>
        <v>1</v>
      </c>
      <c r="AB525" s="3">
        <v>1000003908</v>
      </c>
      <c r="AC525" s="3"/>
    </row>
    <row r="526" spans="1:29" ht="14.25" hidden="1" customHeight="1">
      <c r="A526" s="24" t="s">
        <v>133</v>
      </c>
      <c r="B526" s="125" t="s">
        <v>52</v>
      </c>
      <c r="C526" s="125" t="s">
        <v>1337</v>
      </c>
      <c r="D526" s="125">
        <v>1000003935</v>
      </c>
      <c r="E526" s="125" t="s">
        <v>1338</v>
      </c>
      <c r="F526" s="66">
        <v>45412</v>
      </c>
      <c r="G526" s="66" t="str">
        <f t="shared" si="104"/>
        <v>Targeted Dealer</v>
      </c>
      <c r="H526" s="66"/>
      <c r="I526" s="67">
        <v>150</v>
      </c>
      <c r="J526" s="67">
        <f t="shared" ca="1" si="105"/>
        <v>3130.6451612903224</v>
      </c>
      <c r="K526" s="96">
        <v>271</v>
      </c>
      <c r="L526" s="68">
        <f t="shared" ca="1" si="106"/>
        <v>-2859.6451612903224</v>
      </c>
      <c r="M526" s="68">
        <f t="shared" ca="1" si="107"/>
        <v>8.6563626996393612</v>
      </c>
      <c r="N526" s="99">
        <v>62</v>
      </c>
      <c r="O526" s="97" t="str">
        <f t="shared" ca="1" si="108"/>
        <v>Nov</v>
      </c>
      <c r="P526" s="96">
        <v>62</v>
      </c>
      <c r="Q526" s="99">
        <f t="shared" si="109"/>
        <v>209</v>
      </c>
      <c r="R526" s="97">
        <f t="shared" ca="1" si="110"/>
        <v>3.370967741935484</v>
      </c>
      <c r="S526" s="99" t="str">
        <f t="shared" ca="1" si="111"/>
        <v>GROWTH</v>
      </c>
      <c r="T526" s="100">
        <v>0</v>
      </c>
      <c r="U526" s="100" t="str">
        <f t="shared" ca="1" si="112"/>
        <v>Dec</v>
      </c>
      <c r="V526" s="96">
        <v>0</v>
      </c>
      <c r="W526" s="103">
        <f t="shared" si="113"/>
        <v>271</v>
      </c>
      <c r="X526" s="102">
        <f t="shared" ca="1" si="114"/>
        <v>0</v>
      </c>
      <c r="Y526" s="103" t="b">
        <f t="shared" si="115"/>
        <v>0</v>
      </c>
      <c r="Z526" s="24">
        <v>0</v>
      </c>
      <c r="AA526" s="24">
        <f t="shared" si="116"/>
        <v>0</v>
      </c>
      <c r="AB526" s="3">
        <v>1000003935</v>
      </c>
      <c r="AC526" s="3"/>
    </row>
    <row r="527" spans="1:29" ht="14.25" hidden="1" customHeight="1">
      <c r="A527" s="24" t="s">
        <v>133</v>
      </c>
      <c r="B527" s="125" t="s">
        <v>52</v>
      </c>
      <c r="C527" s="125" t="s">
        <v>250</v>
      </c>
      <c r="D527" s="125">
        <v>1000004017</v>
      </c>
      <c r="E527" s="125" t="s">
        <v>251</v>
      </c>
      <c r="F527" s="66">
        <v>45468</v>
      </c>
      <c r="G527" s="66" t="str">
        <f t="shared" si="104"/>
        <v>Targeted Dealer</v>
      </c>
      <c r="H527" s="24"/>
      <c r="I527" s="67">
        <v>50</v>
      </c>
      <c r="J527" s="67">
        <f t="shared" ca="1" si="105"/>
        <v>1043.5483870967741</v>
      </c>
      <c r="K527" s="96">
        <v>35</v>
      </c>
      <c r="L527" s="68">
        <f t="shared" ca="1" si="106"/>
        <v>-1008.5483870967741</v>
      </c>
      <c r="M527" s="68">
        <f t="shared" ca="1" si="107"/>
        <v>3.3539412673879445</v>
      </c>
      <c r="N527" s="99">
        <v>0</v>
      </c>
      <c r="O527" s="97" t="str">
        <f t="shared" ca="1" si="108"/>
        <v>Nov</v>
      </c>
      <c r="P527" s="96">
        <v>0</v>
      </c>
      <c r="Q527" s="99">
        <f t="shared" si="109"/>
        <v>35</v>
      </c>
      <c r="R527" s="97">
        <f t="shared" ca="1" si="110"/>
        <v>0</v>
      </c>
      <c r="S527" s="99" t="b">
        <f t="shared" si="111"/>
        <v>0</v>
      </c>
      <c r="T527" s="100">
        <v>0</v>
      </c>
      <c r="U527" s="100" t="str">
        <f t="shared" ca="1" si="112"/>
        <v>Dec</v>
      </c>
      <c r="V527" s="96">
        <v>0</v>
      </c>
      <c r="W527" s="103">
        <f t="shared" si="113"/>
        <v>35</v>
      </c>
      <c r="X527" s="102">
        <f t="shared" ca="1" si="114"/>
        <v>0</v>
      </c>
      <c r="Y527" s="103" t="b">
        <f t="shared" si="115"/>
        <v>0</v>
      </c>
      <c r="Z527" s="24">
        <v>0</v>
      </c>
      <c r="AA527" s="24">
        <f t="shared" si="116"/>
        <v>0</v>
      </c>
      <c r="AB527" s="3">
        <v>1000004017</v>
      </c>
      <c r="AC527" s="3"/>
    </row>
    <row r="528" spans="1:29" ht="14.25" hidden="1" customHeight="1">
      <c r="A528" s="24" t="s">
        <v>133</v>
      </c>
      <c r="B528" s="125" t="s">
        <v>52</v>
      </c>
      <c r="C528" s="125" t="s">
        <v>1339</v>
      </c>
      <c r="D528" s="125">
        <v>1000004104</v>
      </c>
      <c r="E528" s="125" t="s">
        <v>1340</v>
      </c>
      <c r="F528" s="66">
        <v>45534</v>
      </c>
      <c r="G528" s="66" t="str">
        <f t="shared" si="104"/>
        <v>Targeted Dealer</v>
      </c>
      <c r="H528" s="24"/>
      <c r="I528" s="67">
        <v>50</v>
      </c>
      <c r="J528" s="67">
        <f t="shared" ca="1" si="105"/>
        <v>1043.5483870967741</v>
      </c>
      <c r="K528" s="96">
        <v>221</v>
      </c>
      <c r="L528" s="68">
        <f t="shared" ca="1" si="106"/>
        <v>-822.54838709677415</v>
      </c>
      <c r="M528" s="68">
        <f t="shared" ca="1" si="107"/>
        <v>21.177743431221021</v>
      </c>
      <c r="N528" s="99">
        <v>169.5</v>
      </c>
      <c r="O528" s="97" t="str">
        <f t="shared" ca="1" si="108"/>
        <v>Nov</v>
      </c>
      <c r="P528" s="96">
        <v>169.5</v>
      </c>
      <c r="Q528" s="99">
        <f t="shared" si="109"/>
        <v>51.5</v>
      </c>
      <c r="R528" s="97">
        <f t="shared" ca="1" si="110"/>
        <v>0.30383480825958697</v>
      </c>
      <c r="S528" s="99" t="str">
        <f t="shared" ca="1" si="111"/>
        <v>GROWTH</v>
      </c>
      <c r="T528" s="100">
        <v>0</v>
      </c>
      <c r="U528" s="100" t="str">
        <f t="shared" ca="1" si="112"/>
        <v>Dec</v>
      </c>
      <c r="V528" s="96">
        <v>0</v>
      </c>
      <c r="W528" s="103">
        <f t="shared" si="113"/>
        <v>221</v>
      </c>
      <c r="X528" s="102">
        <f t="shared" ca="1" si="114"/>
        <v>0</v>
      </c>
      <c r="Y528" s="103" t="b">
        <f t="shared" si="115"/>
        <v>0</v>
      </c>
      <c r="Z528" s="24">
        <v>0</v>
      </c>
      <c r="AA528" s="24">
        <f t="shared" si="116"/>
        <v>0</v>
      </c>
      <c r="AB528" s="3">
        <v>1000004104</v>
      </c>
      <c r="AC528" s="3"/>
    </row>
    <row r="529" spans="1:29" ht="14.25" hidden="1" customHeight="1">
      <c r="A529" s="23" t="s">
        <v>133</v>
      </c>
      <c r="B529" s="64" t="s">
        <v>55</v>
      </c>
      <c r="C529" s="64" t="s">
        <v>1341</v>
      </c>
      <c r="D529" s="64">
        <v>1000000630</v>
      </c>
      <c r="E529" s="65" t="s">
        <v>1342</v>
      </c>
      <c r="F529" s="66">
        <v>41479</v>
      </c>
      <c r="G529" s="66" t="str">
        <f t="shared" si="104"/>
        <v>Targeted Dealer</v>
      </c>
      <c r="H529" s="66"/>
      <c r="I529" s="67">
        <v>35</v>
      </c>
      <c r="J529" s="67">
        <f t="shared" ca="1" si="105"/>
        <v>730.48387096774195</v>
      </c>
      <c r="K529" s="96">
        <v>35</v>
      </c>
      <c r="L529" s="68">
        <f t="shared" ca="1" si="106"/>
        <v>-695.48387096774195</v>
      </c>
      <c r="M529" s="68">
        <f t="shared" ca="1" si="107"/>
        <v>4.7913446676970635</v>
      </c>
      <c r="N529" s="99">
        <v>35</v>
      </c>
      <c r="O529" s="97" t="str">
        <f t="shared" ca="1" si="108"/>
        <v>Nov</v>
      </c>
      <c r="P529" s="96">
        <v>35</v>
      </c>
      <c r="Q529" s="99">
        <f t="shared" si="109"/>
        <v>0</v>
      </c>
      <c r="R529" s="97">
        <f t="shared" ca="1" si="110"/>
        <v>0</v>
      </c>
      <c r="S529" s="99" t="str">
        <f t="shared" ca="1" si="111"/>
        <v>GROWTH</v>
      </c>
      <c r="T529" s="100">
        <v>35</v>
      </c>
      <c r="U529" s="100" t="str">
        <f t="shared" ca="1" si="112"/>
        <v>Dec</v>
      </c>
      <c r="V529" s="96">
        <v>35</v>
      </c>
      <c r="W529" s="103">
        <f t="shared" si="113"/>
        <v>0</v>
      </c>
      <c r="X529" s="102">
        <f t="shared" ca="1" si="114"/>
        <v>0</v>
      </c>
      <c r="Y529" s="103" t="str">
        <f t="shared" ca="1" si="115"/>
        <v>GROWTH</v>
      </c>
      <c r="Z529" s="24">
        <v>1</v>
      </c>
      <c r="AA529" s="24">
        <f t="shared" si="116"/>
        <v>0</v>
      </c>
      <c r="AB529" s="3">
        <v>1000000630</v>
      </c>
      <c r="AC529" s="3"/>
    </row>
    <row r="530" spans="1:29" ht="14.25" hidden="1" customHeight="1">
      <c r="A530" s="23" t="s">
        <v>133</v>
      </c>
      <c r="B530" s="64" t="s">
        <v>55</v>
      </c>
      <c r="C530" s="64" t="s">
        <v>1343</v>
      </c>
      <c r="D530" s="64">
        <v>1000000620</v>
      </c>
      <c r="E530" s="65" t="s">
        <v>1344</v>
      </c>
      <c r="F530" s="66">
        <v>41645</v>
      </c>
      <c r="G530" s="66" t="str">
        <f t="shared" si="104"/>
        <v>Targeted Dealer</v>
      </c>
      <c r="H530" s="66"/>
      <c r="I530" s="67">
        <v>440</v>
      </c>
      <c r="J530" s="67">
        <f t="shared" ca="1" si="105"/>
        <v>9183.2258064516136</v>
      </c>
      <c r="K530" s="96">
        <v>115</v>
      </c>
      <c r="L530" s="68">
        <f t="shared" ca="1" si="106"/>
        <v>-9068.2258064516136</v>
      </c>
      <c r="M530" s="68">
        <f t="shared" ca="1" si="107"/>
        <v>1.2522832654208231</v>
      </c>
      <c r="N530" s="99">
        <v>600</v>
      </c>
      <c r="O530" s="97" t="str">
        <f t="shared" ca="1" si="108"/>
        <v>Nov</v>
      </c>
      <c r="P530" s="96">
        <v>600</v>
      </c>
      <c r="Q530" s="99">
        <f t="shared" si="109"/>
        <v>-485</v>
      </c>
      <c r="R530" s="97">
        <f t="shared" ca="1" si="110"/>
        <v>-0.80833333333333335</v>
      </c>
      <c r="S530" s="99" t="str">
        <f t="shared" ca="1" si="111"/>
        <v>DEGROWTH</v>
      </c>
      <c r="T530" s="100">
        <v>360</v>
      </c>
      <c r="U530" s="100" t="str">
        <f t="shared" ca="1" si="112"/>
        <v>Dec</v>
      </c>
      <c r="V530" s="96">
        <v>360</v>
      </c>
      <c r="W530" s="103">
        <f t="shared" si="113"/>
        <v>-245</v>
      </c>
      <c r="X530" s="102">
        <f t="shared" ca="1" si="114"/>
        <v>-0.68055555555555558</v>
      </c>
      <c r="Y530" s="103" t="str">
        <f t="shared" ca="1" si="115"/>
        <v>DEGROWTH</v>
      </c>
      <c r="Z530" s="24">
        <v>0</v>
      </c>
      <c r="AA530" s="24">
        <f t="shared" si="116"/>
        <v>0</v>
      </c>
      <c r="AB530" s="3">
        <v>1000000620</v>
      </c>
      <c r="AC530" s="3"/>
    </row>
    <row r="531" spans="1:29" ht="14.25" hidden="1" customHeight="1">
      <c r="A531" s="23" t="s">
        <v>133</v>
      </c>
      <c r="B531" s="64" t="s">
        <v>55</v>
      </c>
      <c r="C531" s="64" t="s">
        <v>1345</v>
      </c>
      <c r="D531" s="64">
        <v>1000000624</v>
      </c>
      <c r="E531" s="65" t="s">
        <v>1346</v>
      </c>
      <c r="F531" s="66">
        <v>41766</v>
      </c>
      <c r="G531" s="66" t="str">
        <f t="shared" si="104"/>
        <v>Targeted Dealer</v>
      </c>
      <c r="H531" s="66" t="s">
        <v>627</v>
      </c>
      <c r="I531" s="67">
        <v>1810</v>
      </c>
      <c r="J531" s="67">
        <f t="shared" ca="1" si="105"/>
        <v>37776.451612903227</v>
      </c>
      <c r="K531" s="96">
        <v>1225</v>
      </c>
      <c r="L531" s="68">
        <f t="shared" ca="1" si="106"/>
        <v>-36551.451612903227</v>
      </c>
      <c r="M531" s="68">
        <f t="shared" ca="1" si="107"/>
        <v>3.2427608938833719</v>
      </c>
      <c r="N531" s="99">
        <v>945</v>
      </c>
      <c r="O531" s="97" t="str">
        <f t="shared" ca="1" si="108"/>
        <v>Nov</v>
      </c>
      <c r="P531" s="96">
        <v>945</v>
      </c>
      <c r="Q531" s="99">
        <f t="shared" si="109"/>
        <v>280</v>
      </c>
      <c r="R531" s="97">
        <f t="shared" ca="1" si="110"/>
        <v>0.29629629629629628</v>
      </c>
      <c r="S531" s="99" t="str">
        <f t="shared" ca="1" si="111"/>
        <v>GROWTH</v>
      </c>
      <c r="T531" s="100">
        <v>2450</v>
      </c>
      <c r="U531" s="100" t="str">
        <f t="shared" ca="1" si="112"/>
        <v>Dec</v>
      </c>
      <c r="V531" s="96">
        <v>2450</v>
      </c>
      <c r="W531" s="103">
        <f t="shared" si="113"/>
        <v>-1225</v>
      </c>
      <c r="X531" s="102">
        <f t="shared" ca="1" si="114"/>
        <v>-0.5</v>
      </c>
      <c r="Y531" s="103" t="str">
        <f t="shared" ca="1" si="115"/>
        <v>DEGROWTH</v>
      </c>
      <c r="Z531" s="24">
        <v>0</v>
      </c>
      <c r="AA531" s="24">
        <f t="shared" si="116"/>
        <v>1</v>
      </c>
      <c r="AB531" s="3">
        <v>1000000624</v>
      </c>
      <c r="AC531" s="3"/>
    </row>
    <row r="532" spans="1:29" ht="14.25" hidden="1" customHeight="1">
      <c r="A532" s="23" t="s">
        <v>133</v>
      </c>
      <c r="B532" s="64" t="s">
        <v>55</v>
      </c>
      <c r="C532" s="64" t="s">
        <v>1347</v>
      </c>
      <c r="D532" s="64">
        <v>1000000631</v>
      </c>
      <c r="E532" s="65" t="s">
        <v>1348</v>
      </c>
      <c r="F532" s="66">
        <v>41892</v>
      </c>
      <c r="G532" s="66" t="str">
        <f t="shared" si="104"/>
        <v>Targeted Dealer</v>
      </c>
      <c r="H532" s="66" t="s">
        <v>627</v>
      </c>
      <c r="I532" s="67">
        <v>840</v>
      </c>
      <c r="J532" s="67">
        <f t="shared" ca="1" si="105"/>
        <v>17531.612903225807</v>
      </c>
      <c r="K532" s="96">
        <v>1015</v>
      </c>
      <c r="L532" s="68">
        <f t="shared" ca="1" si="106"/>
        <v>-16516.612903225807</v>
      </c>
      <c r="M532" s="68">
        <f t="shared" ca="1" si="107"/>
        <v>5.7895414734672848</v>
      </c>
      <c r="N532" s="99">
        <v>1225</v>
      </c>
      <c r="O532" s="97" t="str">
        <f t="shared" ca="1" si="108"/>
        <v>Nov</v>
      </c>
      <c r="P532" s="96">
        <v>1225</v>
      </c>
      <c r="Q532" s="99">
        <f t="shared" si="109"/>
        <v>-210</v>
      </c>
      <c r="R532" s="97">
        <f t="shared" ca="1" si="110"/>
        <v>-0.17142857142857137</v>
      </c>
      <c r="S532" s="99" t="str">
        <f t="shared" ca="1" si="111"/>
        <v>DEGROWTH</v>
      </c>
      <c r="T532" s="100">
        <v>490</v>
      </c>
      <c r="U532" s="100" t="str">
        <f t="shared" ca="1" si="112"/>
        <v>Dec</v>
      </c>
      <c r="V532" s="96">
        <v>490</v>
      </c>
      <c r="W532" s="103">
        <f t="shared" si="113"/>
        <v>525</v>
      </c>
      <c r="X532" s="102">
        <f t="shared" ca="1" si="114"/>
        <v>1.0714285714285716</v>
      </c>
      <c r="Y532" s="103" t="str">
        <f t="shared" ca="1" si="115"/>
        <v>GROWTH</v>
      </c>
      <c r="Z532" s="24">
        <v>0</v>
      </c>
      <c r="AA532" s="24">
        <f t="shared" si="116"/>
        <v>1</v>
      </c>
      <c r="AB532" s="3">
        <v>1000000631</v>
      </c>
      <c r="AC532" s="3"/>
    </row>
    <row r="533" spans="1:29" ht="14.25" hidden="1" customHeight="1">
      <c r="A533" s="23" t="s">
        <v>133</v>
      </c>
      <c r="B533" s="64" t="s">
        <v>55</v>
      </c>
      <c r="C533" s="64" t="s">
        <v>1349</v>
      </c>
      <c r="D533" s="64">
        <v>1000000621</v>
      </c>
      <c r="E533" s="65" t="s">
        <v>1350</v>
      </c>
      <c r="F533" s="66">
        <v>41913</v>
      </c>
      <c r="G533" s="66" t="str">
        <f t="shared" si="104"/>
        <v>Targeted Dealer</v>
      </c>
      <c r="H533" s="66" t="s">
        <v>627</v>
      </c>
      <c r="I533" s="67">
        <v>4060</v>
      </c>
      <c r="J533" s="67">
        <f t="shared" ca="1" si="105"/>
        <v>84736.129032258061</v>
      </c>
      <c r="K533" s="96">
        <v>3384</v>
      </c>
      <c r="L533" s="68">
        <f t="shared" ca="1" si="106"/>
        <v>-81352.129032258061</v>
      </c>
      <c r="M533" s="68">
        <f t="shared" ca="1" si="107"/>
        <v>3.9935739791839562</v>
      </c>
      <c r="N533" s="99">
        <v>3570</v>
      </c>
      <c r="O533" s="97" t="str">
        <f t="shared" ca="1" si="108"/>
        <v>Nov</v>
      </c>
      <c r="P533" s="96">
        <v>3570</v>
      </c>
      <c r="Q533" s="99">
        <f t="shared" si="109"/>
        <v>-186</v>
      </c>
      <c r="R533" s="97">
        <f t="shared" ca="1" si="110"/>
        <v>-5.2100840336134491E-2</v>
      </c>
      <c r="S533" s="99" t="str">
        <f t="shared" ca="1" si="111"/>
        <v>DEGROWTH</v>
      </c>
      <c r="T533" s="100">
        <v>4060</v>
      </c>
      <c r="U533" s="100" t="str">
        <f t="shared" ca="1" si="112"/>
        <v>Dec</v>
      </c>
      <c r="V533" s="96">
        <v>4060</v>
      </c>
      <c r="W533" s="103">
        <f t="shared" si="113"/>
        <v>-676</v>
      </c>
      <c r="X533" s="102">
        <f t="shared" ca="1" si="114"/>
        <v>-0.16650246305418714</v>
      </c>
      <c r="Y533" s="103" t="str">
        <f t="shared" ca="1" si="115"/>
        <v>DEGROWTH</v>
      </c>
      <c r="Z533" s="24">
        <v>0</v>
      </c>
      <c r="AA533" s="24">
        <f t="shared" si="116"/>
        <v>1</v>
      </c>
      <c r="AB533" s="3">
        <v>1000000621</v>
      </c>
      <c r="AC533" s="3"/>
    </row>
    <row r="534" spans="1:29" ht="14.25" hidden="1" customHeight="1">
      <c r="A534" s="23" t="s">
        <v>133</v>
      </c>
      <c r="B534" s="64" t="s">
        <v>55</v>
      </c>
      <c r="C534" s="64" t="s">
        <v>4216</v>
      </c>
      <c r="D534" s="64">
        <v>1000000626</v>
      </c>
      <c r="E534" s="65" t="s">
        <v>4217</v>
      </c>
      <c r="F534" s="66">
        <v>42117</v>
      </c>
      <c r="G534" s="66" t="str">
        <f t="shared" si="104"/>
        <v>Targeted Dealer</v>
      </c>
      <c r="H534" s="66" t="s">
        <v>627</v>
      </c>
      <c r="I534" s="67">
        <v>140</v>
      </c>
      <c r="J534" s="67">
        <f t="shared" ca="1" si="105"/>
        <v>2921.9354838709678</v>
      </c>
      <c r="K534" s="96">
        <v>105</v>
      </c>
      <c r="L534" s="68">
        <f t="shared" ca="1" si="106"/>
        <v>-2816.9354838709678</v>
      </c>
      <c r="M534" s="68">
        <f t="shared" ca="1" si="107"/>
        <v>3.5935085007727974</v>
      </c>
      <c r="N534" s="99">
        <v>105</v>
      </c>
      <c r="O534" s="97" t="str">
        <f t="shared" ca="1" si="108"/>
        <v>Nov</v>
      </c>
      <c r="P534" s="96">
        <v>105</v>
      </c>
      <c r="Q534" s="99">
        <f t="shared" si="109"/>
        <v>0</v>
      </c>
      <c r="R534" s="97">
        <f t="shared" ca="1" si="110"/>
        <v>0</v>
      </c>
      <c r="S534" s="99" t="str">
        <f t="shared" ca="1" si="111"/>
        <v>GROWTH</v>
      </c>
      <c r="T534" s="100">
        <v>245</v>
      </c>
      <c r="U534" s="100" t="str">
        <f t="shared" ca="1" si="112"/>
        <v>Dec</v>
      </c>
      <c r="V534" s="96">
        <v>245</v>
      </c>
      <c r="W534" s="103">
        <f t="shared" si="113"/>
        <v>-140</v>
      </c>
      <c r="X534" s="102">
        <f t="shared" ca="1" si="114"/>
        <v>-0.5714285714285714</v>
      </c>
      <c r="Y534" s="103" t="str">
        <f t="shared" ca="1" si="115"/>
        <v>DEGROWTH</v>
      </c>
      <c r="Z534" s="24">
        <v>0</v>
      </c>
      <c r="AA534" s="24">
        <f t="shared" si="116"/>
        <v>1</v>
      </c>
      <c r="AB534" s="3">
        <v>1000000626</v>
      </c>
      <c r="AC534" s="3"/>
    </row>
    <row r="535" spans="1:29" ht="14.25" hidden="1" customHeight="1">
      <c r="A535" s="23" t="s">
        <v>133</v>
      </c>
      <c r="B535" s="64" t="s">
        <v>55</v>
      </c>
      <c r="C535" s="64" t="s">
        <v>1351</v>
      </c>
      <c r="D535" s="64">
        <v>1000000629</v>
      </c>
      <c r="E535" s="65" t="s">
        <v>1352</v>
      </c>
      <c r="F535" s="66">
        <v>42487</v>
      </c>
      <c r="G535" s="66" t="str">
        <f t="shared" si="104"/>
        <v>Targeted Dealer</v>
      </c>
      <c r="H535" s="66"/>
      <c r="I535" s="67">
        <v>1370</v>
      </c>
      <c r="J535" s="67">
        <f t="shared" ca="1" si="105"/>
        <v>28593.225806451614</v>
      </c>
      <c r="K535" s="96">
        <v>1155</v>
      </c>
      <c r="L535" s="68">
        <f t="shared" ca="1" si="106"/>
        <v>-27438.225806451614</v>
      </c>
      <c r="M535" s="68">
        <f t="shared" ca="1" si="107"/>
        <v>4.0394183147373051</v>
      </c>
      <c r="N535" s="99">
        <v>700</v>
      </c>
      <c r="O535" s="97" t="str">
        <f t="shared" ca="1" si="108"/>
        <v>Nov</v>
      </c>
      <c r="P535" s="96">
        <v>700</v>
      </c>
      <c r="Q535" s="99">
        <f t="shared" si="109"/>
        <v>455</v>
      </c>
      <c r="R535" s="97">
        <f t="shared" ca="1" si="110"/>
        <v>0.64999999999999991</v>
      </c>
      <c r="S535" s="99" t="str">
        <f t="shared" ca="1" si="111"/>
        <v>GROWTH</v>
      </c>
      <c r="T535" s="100">
        <v>1540</v>
      </c>
      <c r="U535" s="100" t="str">
        <f t="shared" ca="1" si="112"/>
        <v>Dec</v>
      </c>
      <c r="V535" s="96">
        <v>1540</v>
      </c>
      <c r="W535" s="103">
        <f t="shared" si="113"/>
        <v>-385</v>
      </c>
      <c r="X535" s="102">
        <f t="shared" ca="1" si="114"/>
        <v>-0.25</v>
      </c>
      <c r="Y535" s="103" t="str">
        <f t="shared" ca="1" si="115"/>
        <v>DEGROWTH</v>
      </c>
      <c r="Z535" s="24">
        <v>0</v>
      </c>
      <c r="AA535" s="24">
        <f t="shared" si="116"/>
        <v>0</v>
      </c>
      <c r="AB535" s="3">
        <v>1000000629</v>
      </c>
      <c r="AC535" s="3"/>
    </row>
    <row r="536" spans="1:29" ht="14.25" hidden="1" customHeight="1">
      <c r="A536" s="23" t="s">
        <v>133</v>
      </c>
      <c r="B536" s="64" t="s">
        <v>55</v>
      </c>
      <c r="C536" s="64" t="s">
        <v>1353</v>
      </c>
      <c r="D536" s="64">
        <v>1000000627</v>
      </c>
      <c r="E536" s="65" t="s">
        <v>1354</v>
      </c>
      <c r="F536" s="66">
        <v>43294</v>
      </c>
      <c r="G536" s="66" t="str">
        <f t="shared" si="104"/>
        <v>Targeted Dealer</v>
      </c>
      <c r="H536" s="66" t="s">
        <v>627</v>
      </c>
      <c r="I536" s="67">
        <v>945</v>
      </c>
      <c r="J536" s="67">
        <f t="shared" ca="1" si="105"/>
        <v>19723.064516129034</v>
      </c>
      <c r="K536" s="96">
        <v>775</v>
      </c>
      <c r="L536" s="68">
        <f t="shared" ca="1" si="106"/>
        <v>-18948.064516129034</v>
      </c>
      <c r="M536" s="68">
        <f t="shared" ca="1" si="107"/>
        <v>3.9294096481113479</v>
      </c>
      <c r="N536" s="99">
        <v>1085</v>
      </c>
      <c r="O536" s="97" t="str">
        <f t="shared" ca="1" si="108"/>
        <v>Nov</v>
      </c>
      <c r="P536" s="96">
        <v>1085</v>
      </c>
      <c r="Q536" s="99">
        <f t="shared" si="109"/>
        <v>-310</v>
      </c>
      <c r="R536" s="97">
        <f t="shared" ca="1" si="110"/>
        <v>-0.2857142857142857</v>
      </c>
      <c r="S536" s="99" t="str">
        <f t="shared" ca="1" si="111"/>
        <v>DEGROWTH</v>
      </c>
      <c r="T536" s="100">
        <v>945</v>
      </c>
      <c r="U536" s="100" t="str">
        <f t="shared" ca="1" si="112"/>
        <v>Dec</v>
      </c>
      <c r="V536" s="96">
        <v>945</v>
      </c>
      <c r="W536" s="103">
        <f t="shared" si="113"/>
        <v>-170</v>
      </c>
      <c r="X536" s="102">
        <f t="shared" ca="1" si="114"/>
        <v>-0.17989417989417988</v>
      </c>
      <c r="Y536" s="103" t="str">
        <f t="shared" ca="1" si="115"/>
        <v>DEGROWTH</v>
      </c>
      <c r="Z536" s="24">
        <v>0</v>
      </c>
      <c r="AA536" s="24">
        <f t="shared" si="116"/>
        <v>1</v>
      </c>
      <c r="AB536" s="3">
        <v>1000000627</v>
      </c>
      <c r="AC536" s="3"/>
    </row>
    <row r="537" spans="1:29" ht="14.25" hidden="1" customHeight="1">
      <c r="A537" s="23" t="s">
        <v>133</v>
      </c>
      <c r="B537" s="64" t="s">
        <v>55</v>
      </c>
      <c r="C537" s="64" t="s">
        <v>252</v>
      </c>
      <c r="D537" s="64">
        <v>1000000623</v>
      </c>
      <c r="E537" s="65" t="s">
        <v>253</v>
      </c>
      <c r="F537" s="66">
        <v>43381</v>
      </c>
      <c r="G537" s="66" t="str">
        <f t="shared" si="104"/>
        <v>Targeted Dealer</v>
      </c>
      <c r="H537" s="66" t="s">
        <v>627</v>
      </c>
      <c r="I537" s="67">
        <v>350</v>
      </c>
      <c r="J537" s="67">
        <f t="shared" ca="1" si="105"/>
        <v>7304.8387096774195</v>
      </c>
      <c r="K537" s="96">
        <v>209.7</v>
      </c>
      <c r="L537" s="68">
        <f t="shared" ca="1" si="106"/>
        <v>-7095.1387096774197</v>
      </c>
      <c r="M537" s="68">
        <f t="shared" ca="1" si="107"/>
        <v>2.8706999337602119</v>
      </c>
      <c r="N537" s="99">
        <v>140</v>
      </c>
      <c r="O537" s="97" t="str">
        <f t="shared" ca="1" si="108"/>
        <v>Nov</v>
      </c>
      <c r="P537" s="96">
        <v>140</v>
      </c>
      <c r="Q537" s="99">
        <f t="shared" si="109"/>
        <v>69.699999999999989</v>
      </c>
      <c r="R537" s="97">
        <f t="shared" ca="1" si="110"/>
        <v>0.49785714285714278</v>
      </c>
      <c r="S537" s="99" t="str">
        <f t="shared" ca="1" si="111"/>
        <v>GROWTH</v>
      </c>
      <c r="T537" s="100">
        <v>560</v>
      </c>
      <c r="U537" s="100" t="str">
        <f t="shared" ca="1" si="112"/>
        <v>Dec</v>
      </c>
      <c r="V537" s="96">
        <v>560</v>
      </c>
      <c r="W537" s="103">
        <f t="shared" si="113"/>
        <v>-350.3</v>
      </c>
      <c r="X537" s="102">
        <f t="shared" ca="1" si="114"/>
        <v>-0.62553571428571431</v>
      </c>
      <c r="Y537" s="103" t="str">
        <f t="shared" ca="1" si="115"/>
        <v>DEGROWTH</v>
      </c>
      <c r="Z537" s="24">
        <v>0</v>
      </c>
      <c r="AA537" s="24">
        <f t="shared" si="116"/>
        <v>1</v>
      </c>
      <c r="AB537" s="3">
        <v>1000000623</v>
      </c>
      <c r="AC537" s="3"/>
    </row>
    <row r="538" spans="1:29" ht="14.25" hidden="1" customHeight="1">
      <c r="A538" s="23" t="s">
        <v>133</v>
      </c>
      <c r="B538" s="64" t="s">
        <v>55</v>
      </c>
      <c r="C538" s="64" t="s">
        <v>254</v>
      </c>
      <c r="D538" s="64">
        <v>1000001020</v>
      </c>
      <c r="E538" s="65" t="s">
        <v>255</v>
      </c>
      <c r="F538" s="66">
        <v>43601</v>
      </c>
      <c r="G538" s="66" t="str">
        <f t="shared" si="104"/>
        <v>Targeted Dealer</v>
      </c>
      <c r="H538" s="66"/>
      <c r="I538" s="67">
        <v>210</v>
      </c>
      <c r="J538" s="67">
        <f t="shared" ca="1" si="105"/>
        <v>4382.9032258064517</v>
      </c>
      <c r="K538" s="96">
        <v>700</v>
      </c>
      <c r="L538" s="68">
        <f t="shared" ca="1" si="106"/>
        <v>-3682.9032258064517</v>
      </c>
      <c r="M538" s="68">
        <f t="shared" ca="1" si="107"/>
        <v>15.971148892323544</v>
      </c>
      <c r="N538" s="99">
        <v>525</v>
      </c>
      <c r="O538" s="97" t="str">
        <f t="shared" ca="1" si="108"/>
        <v>Nov</v>
      </c>
      <c r="P538" s="96">
        <v>525</v>
      </c>
      <c r="Q538" s="99">
        <f t="shared" si="109"/>
        <v>175</v>
      </c>
      <c r="R538" s="97">
        <f t="shared" ca="1" si="110"/>
        <v>0.33333333333333326</v>
      </c>
      <c r="S538" s="99" t="str">
        <f t="shared" ca="1" si="111"/>
        <v>GROWTH</v>
      </c>
      <c r="T538" s="100">
        <v>210</v>
      </c>
      <c r="U538" s="100" t="str">
        <f t="shared" ca="1" si="112"/>
        <v>Dec</v>
      </c>
      <c r="V538" s="96">
        <v>210</v>
      </c>
      <c r="W538" s="103">
        <f t="shared" si="113"/>
        <v>490</v>
      </c>
      <c r="X538" s="102">
        <f t="shared" ca="1" si="114"/>
        <v>2.3333333333333335</v>
      </c>
      <c r="Y538" s="103" t="str">
        <f t="shared" ca="1" si="115"/>
        <v>GROWTH</v>
      </c>
      <c r="Z538" s="24">
        <v>0</v>
      </c>
      <c r="AA538" s="24">
        <f t="shared" si="116"/>
        <v>0</v>
      </c>
      <c r="AB538" s="3">
        <v>1000001020</v>
      </c>
      <c r="AC538" s="3"/>
    </row>
    <row r="539" spans="1:29" ht="14.25" hidden="1" customHeight="1">
      <c r="A539" s="23" t="s">
        <v>133</v>
      </c>
      <c r="B539" s="64" t="s">
        <v>55</v>
      </c>
      <c r="C539" s="64" t="s">
        <v>1355</v>
      </c>
      <c r="D539" s="64">
        <v>1000001017</v>
      </c>
      <c r="E539" s="65" t="s">
        <v>1356</v>
      </c>
      <c r="F539" s="66">
        <v>43629</v>
      </c>
      <c r="G539" s="66" t="str">
        <f t="shared" si="104"/>
        <v>Targeted Dealer</v>
      </c>
      <c r="H539" s="66" t="s">
        <v>627</v>
      </c>
      <c r="I539" s="67">
        <v>2010</v>
      </c>
      <c r="J539" s="67">
        <f t="shared" ca="1" si="105"/>
        <v>41950.645161290326</v>
      </c>
      <c r="K539" s="96">
        <v>2240</v>
      </c>
      <c r="L539" s="68">
        <f t="shared" ca="1" si="106"/>
        <v>-39710.645161290326</v>
      </c>
      <c r="M539" s="68">
        <f t="shared" ca="1" si="107"/>
        <v>5.3396079878813039</v>
      </c>
      <c r="N539" s="99">
        <v>2315</v>
      </c>
      <c r="O539" s="97" t="str">
        <f t="shared" ca="1" si="108"/>
        <v>Nov</v>
      </c>
      <c r="P539" s="96">
        <v>2315</v>
      </c>
      <c r="Q539" s="99">
        <f t="shared" si="109"/>
        <v>-75</v>
      </c>
      <c r="R539" s="97">
        <f t="shared" ca="1" si="110"/>
        <v>-3.2397408207343381E-2</v>
      </c>
      <c r="S539" s="99" t="str">
        <f t="shared" ca="1" si="111"/>
        <v>DEGROWTH</v>
      </c>
      <c r="T539" s="100">
        <v>1050</v>
      </c>
      <c r="U539" s="100" t="str">
        <f t="shared" ca="1" si="112"/>
        <v>Dec</v>
      </c>
      <c r="V539" s="96">
        <v>1050</v>
      </c>
      <c r="W539" s="103">
        <f t="shared" si="113"/>
        <v>1190</v>
      </c>
      <c r="X539" s="102">
        <f t="shared" ca="1" si="114"/>
        <v>1.1333333333333333</v>
      </c>
      <c r="Y539" s="103" t="str">
        <f t="shared" ca="1" si="115"/>
        <v>GROWTH</v>
      </c>
      <c r="Z539" s="24">
        <v>0</v>
      </c>
      <c r="AA539" s="24">
        <f t="shared" si="116"/>
        <v>1</v>
      </c>
      <c r="AB539" s="3">
        <v>1000001017</v>
      </c>
      <c r="AC539" s="3"/>
    </row>
    <row r="540" spans="1:29" ht="14.25" hidden="1" customHeight="1">
      <c r="A540" s="23" t="s">
        <v>133</v>
      </c>
      <c r="B540" s="64" t="s">
        <v>55</v>
      </c>
      <c r="C540" s="64" t="s">
        <v>1357</v>
      </c>
      <c r="D540" s="64">
        <v>1000001016</v>
      </c>
      <c r="E540" s="65" t="s">
        <v>1358</v>
      </c>
      <c r="F540" s="66">
        <v>43715</v>
      </c>
      <c r="G540" s="66" t="str">
        <f t="shared" si="104"/>
        <v>Targeted Dealer</v>
      </c>
      <c r="H540" s="66" t="s">
        <v>627</v>
      </c>
      <c r="I540" s="67">
        <v>480</v>
      </c>
      <c r="J540" s="67">
        <f t="shared" ca="1" si="105"/>
        <v>10018.064516129032</v>
      </c>
      <c r="K540" s="96">
        <v>480</v>
      </c>
      <c r="L540" s="68">
        <f t="shared" ca="1" si="106"/>
        <v>-9538.0645161290322</v>
      </c>
      <c r="M540" s="68">
        <f t="shared" ca="1" si="107"/>
        <v>4.7913446676970635</v>
      </c>
      <c r="N540" s="99">
        <v>600</v>
      </c>
      <c r="O540" s="97" t="str">
        <f t="shared" ca="1" si="108"/>
        <v>Nov</v>
      </c>
      <c r="P540" s="96">
        <v>600</v>
      </c>
      <c r="Q540" s="99">
        <f t="shared" si="109"/>
        <v>-120</v>
      </c>
      <c r="R540" s="97">
        <f t="shared" ca="1" si="110"/>
        <v>-0.19999999999999996</v>
      </c>
      <c r="S540" s="99" t="str">
        <f t="shared" ca="1" si="111"/>
        <v>DEGROWTH</v>
      </c>
      <c r="T540" s="100">
        <v>280</v>
      </c>
      <c r="U540" s="100" t="str">
        <f t="shared" ca="1" si="112"/>
        <v>Dec</v>
      </c>
      <c r="V540" s="96">
        <v>280</v>
      </c>
      <c r="W540" s="103">
        <f t="shared" si="113"/>
        <v>200</v>
      </c>
      <c r="X540" s="102">
        <f t="shared" ca="1" si="114"/>
        <v>0.71428571428571419</v>
      </c>
      <c r="Y540" s="103" t="str">
        <f t="shared" ca="1" si="115"/>
        <v>GROWTH</v>
      </c>
      <c r="Z540" s="24">
        <v>0</v>
      </c>
      <c r="AA540" s="24">
        <f t="shared" si="116"/>
        <v>1</v>
      </c>
      <c r="AB540" s="3">
        <v>1000001016</v>
      </c>
      <c r="AC540" s="3"/>
    </row>
    <row r="541" spans="1:29" ht="14.25" hidden="1" customHeight="1">
      <c r="A541" s="23" t="s">
        <v>133</v>
      </c>
      <c r="B541" s="64" t="s">
        <v>55</v>
      </c>
      <c r="C541" s="64" t="s">
        <v>1359</v>
      </c>
      <c r="D541" s="64">
        <v>1000001014</v>
      </c>
      <c r="E541" s="65" t="s">
        <v>1360</v>
      </c>
      <c r="F541" s="66">
        <v>43806</v>
      </c>
      <c r="G541" s="66" t="str">
        <f t="shared" si="104"/>
        <v>Targeted Dealer</v>
      </c>
      <c r="H541" s="66" t="s">
        <v>627</v>
      </c>
      <c r="I541" s="67">
        <v>900</v>
      </c>
      <c r="J541" s="67">
        <f t="shared" ca="1" si="105"/>
        <v>18783.870967741936</v>
      </c>
      <c r="K541" s="96">
        <v>1575</v>
      </c>
      <c r="L541" s="68">
        <f t="shared" ca="1" si="106"/>
        <v>-17208.870967741936</v>
      </c>
      <c r="M541" s="68">
        <f t="shared" ca="1" si="107"/>
        <v>8.38485316846986</v>
      </c>
      <c r="N541" s="99">
        <v>1330</v>
      </c>
      <c r="O541" s="97" t="str">
        <f t="shared" ca="1" si="108"/>
        <v>Nov</v>
      </c>
      <c r="P541" s="96">
        <v>1330</v>
      </c>
      <c r="Q541" s="99">
        <f t="shared" si="109"/>
        <v>245</v>
      </c>
      <c r="R541" s="97">
        <f t="shared" ca="1" si="110"/>
        <v>0.18421052631578938</v>
      </c>
      <c r="S541" s="99" t="str">
        <f t="shared" ca="1" si="111"/>
        <v>GROWTH</v>
      </c>
      <c r="T541" s="100">
        <v>630</v>
      </c>
      <c r="U541" s="100" t="str">
        <f t="shared" ca="1" si="112"/>
        <v>Dec</v>
      </c>
      <c r="V541" s="96">
        <v>630</v>
      </c>
      <c r="W541" s="103">
        <f t="shared" si="113"/>
        <v>945</v>
      </c>
      <c r="X541" s="102">
        <f t="shared" ca="1" si="114"/>
        <v>1.5</v>
      </c>
      <c r="Y541" s="103" t="str">
        <f t="shared" ca="1" si="115"/>
        <v>GROWTH</v>
      </c>
      <c r="Z541" s="24">
        <v>0</v>
      </c>
      <c r="AA541" s="24">
        <f t="shared" si="116"/>
        <v>1</v>
      </c>
      <c r="AB541" s="3">
        <v>1000001014</v>
      </c>
      <c r="AC541" s="3"/>
    </row>
    <row r="542" spans="1:29" ht="14.25" hidden="1" customHeight="1">
      <c r="A542" s="23" t="s">
        <v>133</v>
      </c>
      <c r="B542" s="64" t="s">
        <v>55</v>
      </c>
      <c r="C542" s="64" t="s">
        <v>4427</v>
      </c>
      <c r="D542" s="64">
        <v>1000001013</v>
      </c>
      <c r="E542" s="65" t="s">
        <v>4428</v>
      </c>
      <c r="F542" s="66">
        <v>44041</v>
      </c>
      <c r="G542" s="66" t="str">
        <f t="shared" si="104"/>
        <v>Targeted Dealer</v>
      </c>
      <c r="H542" s="66"/>
      <c r="I542" s="67">
        <v>35</v>
      </c>
      <c r="J542" s="67">
        <f t="shared" ca="1" si="105"/>
        <v>730.48387096774195</v>
      </c>
      <c r="K542" s="96">
        <v>0</v>
      </c>
      <c r="L542" s="68">
        <f t="shared" ca="1" si="106"/>
        <v>-730.48387096774195</v>
      </c>
      <c r="M542" s="68">
        <f t="shared" ca="1" si="107"/>
        <v>0</v>
      </c>
      <c r="N542" s="99">
        <v>0</v>
      </c>
      <c r="O542" s="97" t="str">
        <f t="shared" ca="1" si="108"/>
        <v>Nov</v>
      </c>
      <c r="P542" s="96">
        <v>0</v>
      </c>
      <c r="Q542" s="99">
        <f t="shared" si="109"/>
        <v>0</v>
      </c>
      <c r="R542" s="97">
        <f t="shared" ca="1" si="110"/>
        <v>0</v>
      </c>
      <c r="S542" s="99" t="b">
        <f t="shared" si="111"/>
        <v>0</v>
      </c>
      <c r="T542" s="100">
        <v>0</v>
      </c>
      <c r="U542" s="100" t="str">
        <f t="shared" ca="1" si="112"/>
        <v>Dec</v>
      </c>
      <c r="V542" s="96">
        <v>0</v>
      </c>
      <c r="W542" s="103">
        <f t="shared" si="113"/>
        <v>0</v>
      </c>
      <c r="X542" s="102">
        <f t="shared" ca="1" si="114"/>
        <v>0</v>
      </c>
      <c r="Y542" s="103" t="b">
        <f t="shared" si="115"/>
        <v>0</v>
      </c>
      <c r="Z542" s="24">
        <v>1</v>
      </c>
      <c r="AA542" s="24">
        <f t="shared" si="116"/>
        <v>0</v>
      </c>
      <c r="AB542" s="3">
        <v>1000001013</v>
      </c>
      <c r="AC542" s="3"/>
    </row>
    <row r="543" spans="1:29" ht="14.25" hidden="1" customHeight="1">
      <c r="A543" s="23" t="s">
        <v>133</v>
      </c>
      <c r="B543" s="64" t="s">
        <v>55</v>
      </c>
      <c r="C543" s="64" t="s">
        <v>1361</v>
      </c>
      <c r="D543" s="64">
        <v>1000001025</v>
      </c>
      <c r="E543" s="65" t="s">
        <v>1362</v>
      </c>
      <c r="F543" s="66">
        <v>44092</v>
      </c>
      <c r="G543" s="66" t="str">
        <f t="shared" si="104"/>
        <v>Targeted Dealer</v>
      </c>
      <c r="H543" s="66"/>
      <c r="I543" s="67">
        <v>840</v>
      </c>
      <c r="J543" s="67">
        <f t="shared" ca="1" si="105"/>
        <v>17531.612903225807</v>
      </c>
      <c r="K543" s="96">
        <v>870</v>
      </c>
      <c r="L543" s="68">
        <f t="shared" ca="1" si="106"/>
        <v>-16661.612903225807</v>
      </c>
      <c r="M543" s="68">
        <f t="shared" ca="1" si="107"/>
        <v>4.9624641201148156</v>
      </c>
      <c r="N543" s="99">
        <v>965</v>
      </c>
      <c r="O543" s="97" t="str">
        <f t="shared" ca="1" si="108"/>
        <v>Nov</v>
      </c>
      <c r="P543" s="96">
        <v>965</v>
      </c>
      <c r="Q543" s="99">
        <f t="shared" si="109"/>
        <v>-95</v>
      </c>
      <c r="R543" s="97">
        <f t="shared" ca="1" si="110"/>
        <v>-9.8445595854922296E-2</v>
      </c>
      <c r="S543" s="99" t="str">
        <f t="shared" ca="1" si="111"/>
        <v>DEGROWTH</v>
      </c>
      <c r="T543" s="100">
        <v>805</v>
      </c>
      <c r="U543" s="100" t="str">
        <f t="shared" ca="1" si="112"/>
        <v>Dec</v>
      </c>
      <c r="V543" s="96">
        <v>805</v>
      </c>
      <c r="W543" s="103">
        <f t="shared" si="113"/>
        <v>65</v>
      </c>
      <c r="X543" s="102">
        <f t="shared" ca="1" si="114"/>
        <v>8.0745341614906874E-2</v>
      </c>
      <c r="Y543" s="103" t="str">
        <f t="shared" ca="1" si="115"/>
        <v>GROWTH</v>
      </c>
      <c r="Z543" s="24">
        <v>0</v>
      </c>
      <c r="AA543" s="24">
        <f t="shared" si="116"/>
        <v>0</v>
      </c>
      <c r="AB543" s="3">
        <v>1000001025</v>
      </c>
      <c r="AC543" s="3"/>
    </row>
    <row r="544" spans="1:29" ht="14.25" hidden="1" customHeight="1">
      <c r="A544" s="23" t="s">
        <v>133</v>
      </c>
      <c r="B544" s="64" t="s">
        <v>55</v>
      </c>
      <c r="C544" s="64" t="s">
        <v>256</v>
      </c>
      <c r="D544" s="64">
        <v>1000001031</v>
      </c>
      <c r="E544" s="65" t="s">
        <v>257</v>
      </c>
      <c r="F544" s="66">
        <v>44404</v>
      </c>
      <c r="G544" s="66" t="str">
        <f t="shared" si="104"/>
        <v>Targeted Dealer</v>
      </c>
      <c r="H544" s="66" t="s">
        <v>627</v>
      </c>
      <c r="I544" s="67">
        <v>200</v>
      </c>
      <c r="J544" s="67">
        <f t="shared" ca="1" si="105"/>
        <v>4174.1935483870966</v>
      </c>
      <c r="K544" s="96">
        <v>360</v>
      </c>
      <c r="L544" s="68">
        <f t="shared" ca="1" si="106"/>
        <v>-3814.1935483870966</v>
      </c>
      <c r="M544" s="68">
        <f t="shared" ca="1" si="107"/>
        <v>8.6244204018547137</v>
      </c>
      <c r="N544" s="99">
        <v>275</v>
      </c>
      <c r="O544" s="97" t="str">
        <f t="shared" ca="1" si="108"/>
        <v>Nov</v>
      </c>
      <c r="P544" s="96">
        <v>275</v>
      </c>
      <c r="Q544" s="99">
        <f t="shared" si="109"/>
        <v>85</v>
      </c>
      <c r="R544" s="97">
        <f t="shared" ca="1" si="110"/>
        <v>0.30909090909090908</v>
      </c>
      <c r="S544" s="99" t="str">
        <f t="shared" ca="1" si="111"/>
        <v>GROWTH</v>
      </c>
      <c r="T544" s="100">
        <v>0</v>
      </c>
      <c r="U544" s="100" t="str">
        <f t="shared" ca="1" si="112"/>
        <v>Dec</v>
      </c>
      <c r="V544" s="96">
        <v>0</v>
      </c>
      <c r="W544" s="103">
        <f t="shared" si="113"/>
        <v>360</v>
      </c>
      <c r="X544" s="102">
        <f t="shared" ca="1" si="114"/>
        <v>0</v>
      </c>
      <c r="Y544" s="103" t="b">
        <f t="shared" si="115"/>
        <v>0</v>
      </c>
      <c r="Z544" s="24">
        <v>0</v>
      </c>
      <c r="AA544" s="24">
        <f t="shared" si="116"/>
        <v>1</v>
      </c>
      <c r="AB544" s="3">
        <v>1000001031</v>
      </c>
      <c r="AC544" s="3"/>
    </row>
    <row r="545" spans="1:29" ht="14.25" hidden="1" customHeight="1">
      <c r="A545" s="23" t="s">
        <v>133</v>
      </c>
      <c r="B545" s="64" t="s">
        <v>55</v>
      </c>
      <c r="C545" s="64" t="s">
        <v>1363</v>
      </c>
      <c r="D545" s="64">
        <v>1000001027</v>
      </c>
      <c r="E545" s="65" t="s">
        <v>1364</v>
      </c>
      <c r="F545" s="66">
        <v>44459</v>
      </c>
      <c r="G545" s="66" t="str">
        <f t="shared" si="104"/>
        <v>Targeted Dealer</v>
      </c>
      <c r="H545" s="66" t="s">
        <v>627</v>
      </c>
      <c r="I545" s="67">
        <v>175</v>
      </c>
      <c r="J545" s="67">
        <f t="shared" ca="1" si="105"/>
        <v>3652.4193548387098</v>
      </c>
      <c r="K545" s="96">
        <v>185</v>
      </c>
      <c r="L545" s="68">
        <f t="shared" ca="1" si="106"/>
        <v>-3467.4193548387098</v>
      </c>
      <c r="M545" s="68">
        <f t="shared" ca="1" si="107"/>
        <v>5.0651357915654671</v>
      </c>
      <c r="N545" s="99">
        <v>210</v>
      </c>
      <c r="O545" s="97" t="str">
        <f t="shared" ca="1" si="108"/>
        <v>Nov</v>
      </c>
      <c r="P545" s="96">
        <v>210</v>
      </c>
      <c r="Q545" s="99">
        <f t="shared" si="109"/>
        <v>-25</v>
      </c>
      <c r="R545" s="97">
        <f t="shared" ca="1" si="110"/>
        <v>-0.11904761904761907</v>
      </c>
      <c r="S545" s="99" t="str">
        <f t="shared" ca="1" si="111"/>
        <v>DEGROWTH</v>
      </c>
      <c r="T545" s="100">
        <v>0</v>
      </c>
      <c r="U545" s="100" t="str">
        <f t="shared" ca="1" si="112"/>
        <v>Dec</v>
      </c>
      <c r="V545" s="96">
        <v>0</v>
      </c>
      <c r="W545" s="103">
        <f t="shared" si="113"/>
        <v>185</v>
      </c>
      <c r="X545" s="102">
        <f t="shared" ca="1" si="114"/>
        <v>0</v>
      </c>
      <c r="Y545" s="103" t="b">
        <f t="shared" si="115"/>
        <v>0</v>
      </c>
      <c r="Z545" s="24">
        <v>0</v>
      </c>
      <c r="AA545" s="24">
        <f t="shared" si="116"/>
        <v>1</v>
      </c>
      <c r="AB545" s="3">
        <v>1000001027</v>
      </c>
      <c r="AC545" s="3"/>
    </row>
    <row r="546" spans="1:29" ht="14.25" hidden="1" customHeight="1">
      <c r="A546" s="23" t="s">
        <v>133</v>
      </c>
      <c r="B546" s="64" t="s">
        <v>55</v>
      </c>
      <c r="C546" s="64" t="s">
        <v>258</v>
      </c>
      <c r="D546" s="64">
        <v>1000001018</v>
      </c>
      <c r="E546" s="65" t="s">
        <v>259</v>
      </c>
      <c r="F546" s="66">
        <v>44464</v>
      </c>
      <c r="G546" s="66" t="str">
        <f t="shared" si="104"/>
        <v>Targeted Dealer</v>
      </c>
      <c r="H546" s="66"/>
      <c r="I546" s="67">
        <v>140</v>
      </c>
      <c r="J546" s="67">
        <f t="shared" ca="1" si="105"/>
        <v>2921.9354838709678</v>
      </c>
      <c r="K546" s="96">
        <v>179.85</v>
      </c>
      <c r="L546" s="68">
        <f t="shared" ca="1" si="106"/>
        <v>-2742.0854838709679</v>
      </c>
      <c r="M546" s="68">
        <f t="shared" ca="1" si="107"/>
        <v>6.1551667034665485</v>
      </c>
      <c r="N546" s="99">
        <v>105</v>
      </c>
      <c r="O546" s="97" t="str">
        <f t="shared" ca="1" si="108"/>
        <v>Nov</v>
      </c>
      <c r="P546" s="96">
        <v>105</v>
      </c>
      <c r="Q546" s="99">
        <f t="shared" si="109"/>
        <v>74.849999999999994</v>
      </c>
      <c r="R546" s="97">
        <f t="shared" ca="1" si="110"/>
        <v>0.71285714285714286</v>
      </c>
      <c r="S546" s="99" t="str">
        <f t="shared" ca="1" si="111"/>
        <v>GROWTH</v>
      </c>
      <c r="T546" s="100">
        <v>140</v>
      </c>
      <c r="U546" s="100" t="str">
        <f t="shared" ca="1" si="112"/>
        <v>Dec</v>
      </c>
      <c r="V546" s="96">
        <v>140</v>
      </c>
      <c r="W546" s="103">
        <f t="shared" si="113"/>
        <v>39.849999999999994</v>
      </c>
      <c r="X546" s="102">
        <f t="shared" ca="1" si="114"/>
        <v>0.2846428571428572</v>
      </c>
      <c r="Y546" s="103" t="str">
        <f t="shared" ca="1" si="115"/>
        <v>GROWTH</v>
      </c>
      <c r="Z546" s="24">
        <v>0</v>
      </c>
      <c r="AA546" s="24">
        <f t="shared" si="116"/>
        <v>0</v>
      </c>
      <c r="AB546" s="3">
        <v>1000001018</v>
      </c>
      <c r="AC546" s="3"/>
    </row>
    <row r="547" spans="1:29" ht="14.25" hidden="1" customHeight="1">
      <c r="A547" s="23" t="s">
        <v>133</v>
      </c>
      <c r="B547" s="64" t="s">
        <v>55</v>
      </c>
      <c r="C547" s="64" t="s">
        <v>1365</v>
      </c>
      <c r="D547" s="64">
        <v>1000001024</v>
      </c>
      <c r="E547" s="65" t="s">
        <v>1366</v>
      </c>
      <c r="F547" s="66">
        <v>44467</v>
      </c>
      <c r="G547" s="66" t="str">
        <f t="shared" si="104"/>
        <v>Targeted Dealer</v>
      </c>
      <c r="H547" s="66" t="s">
        <v>627</v>
      </c>
      <c r="I547" s="67">
        <v>600</v>
      </c>
      <c r="J547" s="67">
        <f t="shared" ca="1" si="105"/>
        <v>12522.58064516129</v>
      </c>
      <c r="K547" s="96">
        <v>598.29999999999995</v>
      </c>
      <c r="L547" s="68">
        <f t="shared" ca="1" si="106"/>
        <v>-11924.280645161291</v>
      </c>
      <c r="M547" s="68">
        <f t="shared" ca="1" si="107"/>
        <v>4.7777691911385887</v>
      </c>
      <c r="N547" s="99">
        <v>770</v>
      </c>
      <c r="O547" s="97" t="str">
        <f t="shared" ca="1" si="108"/>
        <v>Nov</v>
      </c>
      <c r="P547" s="96">
        <v>770</v>
      </c>
      <c r="Q547" s="99">
        <f t="shared" si="109"/>
        <v>-171.70000000000005</v>
      </c>
      <c r="R547" s="97">
        <f t="shared" ca="1" si="110"/>
        <v>-0.22298701298701307</v>
      </c>
      <c r="S547" s="99" t="str">
        <f t="shared" ca="1" si="111"/>
        <v>DEGROWTH</v>
      </c>
      <c r="T547" s="100">
        <v>525</v>
      </c>
      <c r="U547" s="100" t="str">
        <f t="shared" ca="1" si="112"/>
        <v>Dec</v>
      </c>
      <c r="V547" s="96">
        <v>525</v>
      </c>
      <c r="W547" s="103">
        <f t="shared" si="113"/>
        <v>73.299999999999955</v>
      </c>
      <c r="X547" s="102">
        <f t="shared" ca="1" si="114"/>
        <v>0.13961904761904753</v>
      </c>
      <c r="Y547" s="103" t="str">
        <f t="shared" ca="1" si="115"/>
        <v>GROWTH</v>
      </c>
      <c r="Z547" s="24">
        <v>0</v>
      </c>
      <c r="AA547" s="24">
        <f t="shared" si="116"/>
        <v>1</v>
      </c>
      <c r="AB547" s="3">
        <v>1000001024</v>
      </c>
      <c r="AC547" s="3"/>
    </row>
    <row r="548" spans="1:29" ht="14.25" customHeight="1">
      <c r="A548" s="23" t="s">
        <v>133</v>
      </c>
      <c r="B548" s="64" t="s">
        <v>55</v>
      </c>
      <c r="C548" s="64" t="s">
        <v>4272</v>
      </c>
      <c r="D548" s="64">
        <v>1000001019</v>
      </c>
      <c r="E548" s="65" t="s">
        <v>4429</v>
      </c>
      <c r="F548" s="66">
        <v>44477</v>
      </c>
      <c r="G548" s="66" t="str">
        <f t="shared" si="104"/>
        <v>Targeted Dealer</v>
      </c>
      <c r="H548" s="66"/>
      <c r="I548" s="67">
        <v>35</v>
      </c>
      <c r="J548" s="67">
        <f t="shared" ca="1" si="105"/>
        <v>730.48387096774195</v>
      </c>
      <c r="K548" s="96">
        <v>0</v>
      </c>
      <c r="L548" s="68">
        <f t="shared" ca="1" si="106"/>
        <v>-730.48387096774195</v>
      </c>
      <c r="M548" s="68">
        <f t="shared" ca="1" si="107"/>
        <v>0</v>
      </c>
      <c r="N548" s="99">
        <v>0</v>
      </c>
      <c r="O548" s="97" t="str">
        <f t="shared" ca="1" si="108"/>
        <v>Nov</v>
      </c>
      <c r="P548" s="96">
        <v>0</v>
      </c>
      <c r="Q548" s="99">
        <f t="shared" si="109"/>
        <v>0</v>
      </c>
      <c r="R548" s="97">
        <f t="shared" ca="1" si="110"/>
        <v>0</v>
      </c>
      <c r="S548" s="99" t="b">
        <f t="shared" si="111"/>
        <v>0</v>
      </c>
      <c r="T548" s="100">
        <v>280</v>
      </c>
      <c r="U548" s="100" t="str">
        <f t="shared" ca="1" si="112"/>
        <v>Dec</v>
      </c>
      <c r="V548" s="96">
        <v>280</v>
      </c>
      <c r="W548" s="103">
        <f t="shared" si="113"/>
        <v>-280</v>
      </c>
      <c r="X548" s="102">
        <f t="shared" ca="1" si="114"/>
        <v>-1</v>
      </c>
      <c r="Y548" s="103" t="str">
        <f t="shared" ca="1" si="115"/>
        <v>DEGROWTH</v>
      </c>
      <c r="Z548" s="24">
        <v>1</v>
      </c>
      <c r="AA548" s="24">
        <f t="shared" si="116"/>
        <v>0</v>
      </c>
      <c r="AB548" s="3" t="e">
        <f>#N/A</f>
        <v>#N/A</v>
      </c>
      <c r="AC548" s="3"/>
    </row>
    <row r="549" spans="1:29" ht="14.25" hidden="1" customHeight="1">
      <c r="A549" s="23" t="s">
        <v>133</v>
      </c>
      <c r="B549" s="64" t="s">
        <v>55</v>
      </c>
      <c r="C549" s="64" t="s">
        <v>4430</v>
      </c>
      <c r="D549" s="64">
        <v>1000002411</v>
      </c>
      <c r="E549" s="65" t="s">
        <v>4431</v>
      </c>
      <c r="F549" s="66">
        <v>44589</v>
      </c>
      <c r="G549" s="66" t="str">
        <f t="shared" si="104"/>
        <v>Targeted Dealer</v>
      </c>
      <c r="H549" s="66"/>
      <c r="I549" s="67">
        <v>35</v>
      </c>
      <c r="J549" s="67">
        <f t="shared" ca="1" si="105"/>
        <v>730.48387096774195</v>
      </c>
      <c r="K549" s="96">
        <v>0</v>
      </c>
      <c r="L549" s="68">
        <f t="shared" ca="1" si="106"/>
        <v>-730.48387096774195</v>
      </c>
      <c r="M549" s="68">
        <f t="shared" ca="1" si="107"/>
        <v>0</v>
      </c>
      <c r="N549" s="99">
        <v>0</v>
      </c>
      <c r="O549" s="97" t="str">
        <f t="shared" ca="1" si="108"/>
        <v>Nov</v>
      </c>
      <c r="P549" s="96">
        <v>0</v>
      </c>
      <c r="Q549" s="99">
        <f t="shared" si="109"/>
        <v>0</v>
      </c>
      <c r="R549" s="97">
        <f t="shared" ca="1" si="110"/>
        <v>0</v>
      </c>
      <c r="S549" s="99" t="b">
        <f t="shared" si="111"/>
        <v>0</v>
      </c>
      <c r="T549" s="100">
        <v>0</v>
      </c>
      <c r="U549" s="100" t="str">
        <f t="shared" ca="1" si="112"/>
        <v>Dec</v>
      </c>
      <c r="V549" s="96">
        <v>0</v>
      </c>
      <c r="W549" s="103">
        <f t="shared" si="113"/>
        <v>0</v>
      </c>
      <c r="X549" s="102">
        <f t="shared" ca="1" si="114"/>
        <v>0</v>
      </c>
      <c r="Y549" s="103" t="b">
        <f t="shared" si="115"/>
        <v>0</v>
      </c>
      <c r="Z549" s="24">
        <v>1</v>
      </c>
      <c r="AA549" s="24">
        <f t="shared" si="116"/>
        <v>0</v>
      </c>
      <c r="AB549" s="3">
        <v>1000002411</v>
      </c>
      <c r="AC549" s="3"/>
    </row>
    <row r="550" spans="1:29" ht="14.25" hidden="1" customHeight="1">
      <c r="A550" s="23" t="s">
        <v>133</v>
      </c>
      <c r="B550" s="64" t="s">
        <v>55</v>
      </c>
      <c r="C550" s="64" t="s">
        <v>3570</v>
      </c>
      <c r="D550" s="64">
        <v>1000003000</v>
      </c>
      <c r="E550" s="64" t="s">
        <v>3571</v>
      </c>
      <c r="F550" s="66">
        <v>44833</v>
      </c>
      <c r="G550" s="66" t="str">
        <f t="shared" si="104"/>
        <v>Targeted Dealer</v>
      </c>
      <c r="H550" s="66" t="s">
        <v>627</v>
      </c>
      <c r="I550" s="67">
        <v>35</v>
      </c>
      <c r="J550" s="67">
        <f t="shared" ca="1" si="105"/>
        <v>730.48387096774195</v>
      </c>
      <c r="K550" s="96">
        <v>35</v>
      </c>
      <c r="L550" s="68">
        <f t="shared" ca="1" si="106"/>
        <v>-695.48387096774195</v>
      </c>
      <c r="M550" s="68">
        <f t="shared" ca="1" si="107"/>
        <v>4.7913446676970635</v>
      </c>
      <c r="N550" s="99">
        <v>0</v>
      </c>
      <c r="O550" s="97" t="str">
        <f t="shared" ca="1" si="108"/>
        <v>Nov</v>
      </c>
      <c r="P550" s="96">
        <v>0</v>
      </c>
      <c r="Q550" s="99">
        <f t="shared" si="109"/>
        <v>35</v>
      </c>
      <c r="R550" s="97">
        <f t="shared" ca="1" si="110"/>
        <v>0</v>
      </c>
      <c r="S550" s="99" t="b">
        <f t="shared" si="111"/>
        <v>0</v>
      </c>
      <c r="T550" s="100">
        <v>315</v>
      </c>
      <c r="U550" s="100" t="str">
        <f t="shared" ca="1" si="112"/>
        <v>Dec</v>
      </c>
      <c r="V550" s="96">
        <v>315</v>
      </c>
      <c r="W550" s="103">
        <f t="shared" si="113"/>
        <v>-280</v>
      </c>
      <c r="X550" s="102">
        <f t="shared" ca="1" si="114"/>
        <v>-0.88888888888888884</v>
      </c>
      <c r="Y550" s="103" t="str">
        <f t="shared" ca="1" si="115"/>
        <v>DEGROWTH</v>
      </c>
      <c r="Z550" s="24">
        <v>1</v>
      </c>
      <c r="AA550" s="24">
        <f t="shared" si="116"/>
        <v>1</v>
      </c>
      <c r="AB550" s="3">
        <v>1000003000</v>
      </c>
      <c r="AC550" s="3"/>
    </row>
    <row r="551" spans="1:29" ht="14.25" hidden="1" customHeight="1">
      <c r="A551" s="23" t="s">
        <v>133</v>
      </c>
      <c r="B551" s="64" t="s">
        <v>55</v>
      </c>
      <c r="C551" s="64" t="s">
        <v>1367</v>
      </c>
      <c r="D551" s="64">
        <v>1000003100</v>
      </c>
      <c r="E551" s="64" t="s">
        <v>1368</v>
      </c>
      <c r="F551" s="66">
        <v>44873</v>
      </c>
      <c r="G551" s="66" t="str">
        <f t="shared" si="104"/>
        <v>Targeted Dealer</v>
      </c>
      <c r="H551" s="66"/>
      <c r="I551" s="67">
        <v>540</v>
      </c>
      <c r="J551" s="67">
        <f t="shared" ca="1" si="105"/>
        <v>11270.322580645161</v>
      </c>
      <c r="K551" s="96">
        <v>310</v>
      </c>
      <c r="L551" s="68">
        <f t="shared" ca="1" si="106"/>
        <v>-10960.322580645161</v>
      </c>
      <c r="M551" s="68">
        <f t="shared" ca="1" si="107"/>
        <v>2.7505867536779438</v>
      </c>
      <c r="N551" s="99">
        <v>239.85</v>
      </c>
      <c r="O551" s="97" t="str">
        <f t="shared" ca="1" si="108"/>
        <v>Nov</v>
      </c>
      <c r="P551" s="96">
        <v>239.85</v>
      </c>
      <c r="Q551" s="99">
        <f t="shared" si="109"/>
        <v>70.150000000000006</v>
      </c>
      <c r="R551" s="97">
        <f t="shared" ca="1" si="110"/>
        <v>0.29247446320617065</v>
      </c>
      <c r="S551" s="99" t="str">
        <f t="shared" ca="1" si="111"/>
        <v>GROWTH</v>
      </c>
      <c r="T551" s="100">
        <v>525</v>
      </c>
      <c r="U551" s="100" t="str">
        <f t="shared" ca="1" si="112"/>
        <v>Dec</v>
      </c>
      <c r="V551" s="96">
        <v>525</v>
      </c>
      <c r="W551" s="103">
        <f t="shared" si="113"/>
        <v>-215</v>
      </c>
      <c r="X551" s="102">
        <f t="shared" ca="1" si="114"/>
        <v>-0.40952380952380951</v>
      </c>
      <c r="Y551" s="103" t="str">
        <f t="shared" ca="1" si="115"/>
        <v>DEGROWTH</v>
      </c>
      <c r="Z551" s="24">
        <v>0</v>
      </c>
      <c r="AA551" s="24">
        <f t="shared" si="116"/>
        <v>0</v>
      </c>
      <c r="AB551" s="3">
        <v>1000003100</v>
      </c>
      <c r="AC551" s="3"/>
    </row>
    <row r="552" spans="1:29" ht="14.25" hidden="1" customHeight="1">
      <c r="A552" s="23" t="s">
        <v>133</v>
      </c>
      <c r="B552" s="64" t="s">
        <v>55</v>
      </c>
      <c r="C552" s="64" t="s">
        <v>4432</v>
      </c>
      <c r="D552" s="64">
        <v>1000003427</v>
      </c>
      <c r="E552" s="64" t="s">
        <v>4433</v>
      </c>
      <c r="F552" s="66">
        <v>45000</v>
      </c>
      <c r="G552" s="66" t="str">
        <f t="shared" si="104"/>
        <v>Targeted Dealer</v>
      </c>
      <c r="H552" s="66"/>
      <c r="I552" s="67">
        <v>35</v>
      </c>
      <c r="J552" s="67">
        <f t="shared" ca="1" si="105"/>
        <v>730.48387096774195</v>
      </c>
      <c r="K552" s="96">
        <v>35</v>
      </c>
      <c r="L552" s="68">
        <f t="shared" ca="1" si="106"/>
        <v>-695.48387096774195</v>
      </c>
      <c r="M552" s="68">
        <f t="shared" ca="1" si="107"/>
        <v>4.7913446676970635</v>
      </c>
      <c r="N552" s="99">
        <v>70</v>
      </c>
      <c r="O552" s="97" t="str">
        <f t="shared" ca="1" si="108"/>
        <v>Nov</v>
      </c>
      <c r="P552" s="96">
        <v>70</v>
      </c>
      <c r="Q552" s="99">
        <f t="shared" si="109"/>
        <v>-35</v>
      </c>
      <c r="R552" s="97">
        <f t="shared" ca="1" si="110"/>
        <v>-0.5</v>
      </c>
      <c r="S552" s="99" t="str">
        <f t="shared" ca="1" si="111"/>
        <v>DEGROWTH</v>
      </c>
      <c r="T552" s="100">
        <v>140</v>
      </c>
      <c r="U552" s="100" t="str">
        <f t="shared" ca="1" si="112"/>
        <v>Dec</v>
      </c>
      <c r="V552" s="96">
        <v>140</v>
      </c>
      <c r="W552" s="103">
        <f t="shared" si="113"/>
        <v>-105</v>
      </c>
      <c r="X552" s="102">
        <f t="shared" ca="1" si="114"/>
        <v>-0.75</v>
      </c>
      <c r="Y552" s="103" t="str">
        <f t="shared" ca="1" si="115"/>
        <v>DEGROWTH</v>
      </c>
      <c r="Z552" s="24">
        <v>0</v>
      </c>
      <c r="AA552" s="24">
        <f t="shared" si="116"/>
        <v>0</v>
      </c>
      <c r="AB552" s="3">
        <v>1000003427</v>
      </c>
      <c r="AC552" s="3"/>
    </row>
    <row r="553" spans="1:29" ht="14.25" hidden="1" customHeight="1">
      <c r="A553" s="23" t="s">
        <v>133</v>
      </c>
      <c r="B553" s="64" t="s">
        <v>55</v>
      </c>
      <c r="C553" s="64" t="s">
        <v>1369</v>
      </c>
      <c r="D553" s="64">
        <v>1000003445</v>
      </c>
      <c r="E553" s="64" t="s">
        <v>1370</v>
      </c>
      <c r="F553" s="66">
        <v>45008</v>
      </c>
      <c r="G553" s="66" t="str">
        <f t="shared" si="104"/>
        <v>Targeted Dealer</v>
      </c>
      <c r="H553" s="66" t="s">
        <v>627</v>
      </c>
      <c r="I553" s="67">
        <v>500</v>
      </c>
      <c r="J553" s="67">
        <f t="shared" ca="1" si="105"/>
        <v>10435.483870967742</v>
      </c>
      <c r="K553" s="96">
        <v>758.55</v>
      </c>
      <c r="L553" s="68">
        <f t="shared" ca="1" si="106"/>
        <v>-9676.9338709677431</v>
      </c>
      <c r="M553" s="68">
        <f t="shared" ca="1" si="107"/>
        <v>7.268948995363214</v>
      </c>
      <c r="N553" s="99">
        <v>595</v>
      </c>
      <c r="O553" s="97" t="str">
        <f t="shared" ca="1" si="108"/>
        <v>Nov</v>
      </c>
      <c r="P553" s="96">
        <v>595</v>
      </c>
      <c r="Q553" s="99">
        <f t="shared" si="109"/>
        <v>163.54999999999995</v>
      </c>
      <c r="R553" s="97">
        <f t="shared" ca="1" si="110"/>
        <v>0.2748739495798318</v>
      </c>
      <c r="S553" s="99" t="str">
        <f t="shared" ca="1" si="111"/>
        <v>GROWTH</v>
      </c>
      <c r="T553" s="100">
        <v>350</v>
      </c>
      <c r="U553" s="100" t="str">
        <f t="shared" ca="1" si="112"/>
        <v>Dec</v>
      </c>
      <c r="V553" s="96">
        <v>350</v>
      </c>
      <c r="W553" s="103">
        <f t="shared" si="113"/>
        <v>408.54999999999995</v>
      </c>
      <c r="X553" s="102">
        <f t="shared" ca="1" si="114"/>
        <v>1.1672857142857143</v>
      </c>
      <c r="Y553" s="103" t="str">
        <f t="shared" ca="1" si="115"/>
        <v>GROWTH</v>
      </c>
      <c r="Z553" s="24">
        <v>0</v>
      </c>
      <c r="AA553" s="24">
        <f t="shared" si="116"/>
        <v>1</v>
      </c>
      <c r="AB553" s="3">
        <v>1000003445</v>
      </c>
      <c r="AC553" s="3"/>
    </row>
    <row r="554" spans="1:29" ht="14.25" hidden="1" customHeight="1">
      <c r="A554" s="23" t="s">
        <v>133</v>
      </c>
      <c r="B554" s="64" t="s">
        <v>55</v>
      </c>
      <c r="C554" s="64" t="s">
        <v>1371</v>
      </c>
      <c r="D554" s="64">
        <v>1000003489</v>
      </c>
      <c r="E554" s="64" t="s">
        <v>1372</v>
      </c>
      <c r="F554" s="66">
        <v>45042</v>
      </c>
      <c r="G554" s="66" t="str">
        <f t="shared" si="104"/>
        <v>Targeted Dealer</v>
      </c>
      <c r="H554" s="66"/>
      <c r="I554" s="67">
        <v>140</v>
      </c>
      <c r="J554" s="67">
        <f t="shared" ca="1" si="105"/>
        <v>2921.9354838709678</v>
      </c>
      <c r="K554" s="96">
        <v>110</v>
      </c>
      <c r="L554" s="68">
        <f t="shared" ca="1" si="106"/>
        <v>-2811.9354838709678</v>
      </c>
      <c r="M554" s="68">
        <f t="shared" ca="1" si="107"/>
        <v>3.76462795319055</v>
      </c>
      <c r="N554" s="99">
        <v>140</v>
      </c>
      <c r="O554" s="97" t="str">
        <f t="shared" ca="1" si="108"/>
        <v>Nov</v>
      </c>
      <c r="P554" s="96">
        <v>140</v>
      </c>
      <c r="Q554" s="99">
        <f t="shared" si="109"/>
        <v>-30</v>
      </c>
      <c r="R554" s="97">
        <f t="shared" ca="1" si="110"/>
        <v>-0.2142857142857143</v>
      </c>
      <c r="S554" s="99" t="str">
        <f t="shared" ca="1" si="111"/>
        <v>DEGROWTH</v>
      </c>
      <c r="T554" s="100">
        <v>105</v>
      </c>
      <c r="U554" s="100" t="str">
        <f t="shared" ca="1" si="112"/>
        <v>Dec</v>
      </c>
      <c r="V554" s="96">
        <v>105</v>
      </c>
      <c r="W554" s="103">
        <f t="shared" si="113"/>
        <v>5</v>
      </c>
      <c r="X554" s="102">
        <f t="shared" ca="1" si="114"/>
        <v>4.7619047619047672E-2</v>
      </c>
      <c r="Y554" s="103" t="str">
        <f t="shared" ca="1" si="115"/>
        <v>GROWTH</v>
      </c>
      <c r="Z554" s="24">
        <v>0</v>
      </c>
      <c r="AA554" s="24">
        <f t="shared" si="116"/>
        <v>0</v>
      </c>
      <c r="AB554" s="3">
        <v>1000003489</v>
      </c>
      <c r="AC554" s="3"/>
    </row>
    <row r="555" spans="1:29" ht="14.25" hidden="1" customHeight="1">
      <c r="A555" s="23" t="s">
        <v>133</v>
      </c>
      <c r="B555" s="64" t="s">
        <v>55</v>
      </c>
      <c r="C555" s="64" t="s">
        <v>3648</v>
      </c>
      <c r="D555" s="64">
        <v>1000003570</v>
      </c>
      <c r="E555" s="64" t="s">
        <v>3649</v>
      </c>
      <c r="F555" s="66">
        <v>45078</v>
      </c>
      <c r="G555" s="66" t="str">
        <f t="shared" si="104"/>
        <v>Targeted Dealer</v>
      </c>
      <c r="H555" s="66" t="s">
        <v>627</v>
      </c>
      <c r="I555" s="67">
        <v>70</v>
      </c>
      <c r="J555" s="67">
        <f t="shared" ca="1" si="105"/>
        <v>1460.9677419354839</v>
      </c>
      <c r="K555" s="96">
        <v>10</v>
      </c>
      <c r="L555" s="68">
        <f t="shared" ca="1" si="106"/>
        <v>-1450.9677419354839</v>
      </c>
      <c r="M555" s="68">
        <f t="shared" ca="1" si="107"/>
        <v>0.68447780967100902</v>
      </c>
      <c r="N555" s="99">
        <v>0</v>
      </c>
      <c r="O555" s="97" t="str">
        <f t="shared" ca="1" si="108"/>
        <v>Nov</v>
      </c>
      <c r="P555" s="96">
        <v>0</v>
      </c>
      <c r="Q555" s="99">
        <f t="shared" si="109"/>
        <v>10</v>
      </c>
      <c r="R555" s="97">
        <f t="shared" ca="1" si="110"/>
        <v>0</v>
      </c>
      <c r="S555" s="99" t="b">
        <f t="shared" si="111"/>
        <v>0</v>
      </c>
      <c r="T555" s="100">
        <v>0</v>
      </c>
      <c r="U555" s="100" t="str">
        <f t="shared" ca="1" si="112"/>
        <v>Dec</v>
      </c>
      <c r="V555" s="96">
        <v>0</v>
      </c>
      <c r="W555" s="103">
        <f t="shared" si="113"/>
        <v>10</v>
      </c>
      <c r="X555" s="102">
        <f t="shared" ca="1" si="114"/>
        <v>0</v>
      </c>
      <c r="Y555" s="103" t="b">
        <f t="shared" si="115"/>
        <v>0</v>
      </c>
      <c r="Z555" s="24">
        <v>1</v>
      </c>
      <c r="AA555" s="24">
        <f t="shared" si="116"/>
        <v>1</v>
      </c>
      <c r="AB555" s="3">
        <v>1000003570</v>
      </c>
      <c r="AC555" s="3"/>
    </row>
    <row r="556" spans="1:29" ht="14.25" hidden="1" customHeight="1">
      <c r="A556" s="23" t="s">
        <v>133</v>
      </c>
      <c r="B556" s="64" t="s">
        <v>55</v>
      </c>
      <c r="C556" s="64" t="s">
        <v>1373</v>
      </c>
      <c r="D556" s="64">
        <v>1000003698</v>
      </c>
      <c r="E556" s="64" t="s">
        <v>1374</v>
      </c>
      <c r="F556" s="66">
        <v>45162</v>
      </c>
      <c r="G556" s="66" t="str">
        <f t="shared" si="104"/>
        <v>Targeted Dealer</v>
      </c>
      <c r="H556" s="66" t="s">
        <v>627</v>
      </c>
      <c r="I556" s="67">
        <v>550</v>
      </c>
      <c r="J556" s="67">
        <f t="shared" ca="1" si="105"/>
        <v>11479.032258064517</v>
      </c>
      <c r="K556" s="96">
        <v>420</v>
      </c>
      <c r="L556" s="68">
        <f t="shared" ca="1" si="106"/>
        <v>-11059.032258064517</v>
      </c>
      <c r="M556" s="68">
        <f t="shared" ca="1" si="107"/>
        <v>3.6588450189686665</v>
      </c>
      <c r="N556" s="99">
        <v>560</v>
      </c>
      <c r="O556" s="97" t="str">
        <f t="shared" ca="1" si="108"/>
        <v>Nov</v>
      </c>
      <c r="P556" s="96">
        <v>560</v>
      </c>
      <c r="Q556" s="99">
        <f t="shared" si="109"/>
        <v>-140</v>
      </c>
      <c r="R556" s="97">
        <f t="shared" ca="1" si="110"/>
        <v>-0.25</v>
      </c>
      <c r="S556" s="99" t="str">
        <f t="shared" ca="1" si="111"/>
        <v>DEGROWTH</v>
      </c>
      <c r="T556" s="100">
        <v>0</v>
      </c>
      <c r="U556" s="100" t="str">
        <f t="shared" ca="1" si="112"/>
        <v>Dec</v>
      </c>
      <c r="V556" s="96">
        <v>0</v>
      </c>
      <c r="W556" s="103">
        <f t="shared" si="113"/>
        <v>420</v>
      </c>
      <c r="X556" s="102">
        <f t="shared" ca="1" si="114"/>
        <v>0</v>
      </c>
      <c r="Y556" s="103" t="b">
        <f t="shared" si="115"/>
        <v>0</v>
      </c>
      <c r="Z556" s="24">
        <v>0</v>
      </c>
      <c r="AA556" s="24">
        <f t="shared" si="116"/>
        <v>1</v>
      </c>
      <c r="AB556" s="3">
        <v>1000003698</v>
      </c>
      <c r="AC556" s="3"/>
    </row>
    <row r="557" spans="1:29" ht="14.25" hidden="1" customHeight="1">
      <c r="A557" s="23" t="s">
        <v>133</v>
      </c>
      <c r="B557" s="64" t="s">
        <v>55</v>
      </c>
      <c r="C557" s="64" t="s">
        <v>1375</v>
      </c>
      <c r="D557" s="64">
        <v>1000003762</v>
      </c>
      <c r="E557" s="64" t="s">
        <v>1376</v>
      </c>
      <c r="F557" s="66">
        <v>45252</v>
      </c>
      <c r="G557" s="66" t="str">
        <f t="shared" si="104"/>
        <v>Targeted Dealer</v>
      </c>
      <c r="H557" s="66"/>
      <c r="I557" s="67">
        <v>105</v>
      </c>
      <c r="J557" s="67">
        <f t="shared" ca="1" si="105"/>
        <v>2191.4516129032259</v>
      </c>
      <c r="K557" s="96">
        <v>35</v>
      </c>
      <c r="L557" s="68">
        <f t="shared" ca="1" si="106"/>
        <v>-2156.4516129032259</v>
      </c>
      <c r="M557" s="68">
        <f t="shared" ca="1" si="107"/>
        <v>1.5971148892323546</v>
      </c>
      <c r="N557" s="99">
        <v>70</v>
      </c>
      <c r="O557" s="97" t="str">
        <f t="shared" ca="1" si="108"/>
        <v>Nov</v>
      </c>
      <c r="P557" s="96">
        <v>70</v>
      </c>
      <c r="Q557" s="99">
        <f t="shared" si="109"/>
        <v>-35</v>
      </c>
      <c r="R557" s="97">
        <f t="shared" ca="1" si="110"/>
        <v>-0.5</v>
      </c>
      <c r="S557" s="99" t="str">
        <f t="shared" ca="1" si="111"/>
        <v>DEGROWTH</v>
      </c>
      <c r="T557" s="100">
        <v>105</v>
      </c>
      <c r="U557" s="100" t="str">
        <f t="shared" ca="1" si="112"/>
        <v>Dec</v>
      </c>
      <c r="V557" s="96">
        <v>105</v>
      </c>
      <c r="W557" s="103">
        <f t="shared" si="113"/>
        <v>-70</v>
      </c>
      <c r="X557" s="102">
        <f t="shared" ca="1" si="114"/>
        <v>-0.66666666666666674</v>
      </c>
      <c r="Y557" s="103" t="str">
        <f t="shared" ca="1" si="115"/>
        <v>DEGROWTH</v>
      </c>
      <c r="Z557" s="24">
        <v>0</v>
      </c>
      <c r="AA557" s="24">
        <f t="shared" si="116"/>
        <v>0</v>
      </c>
      <c r="AB557" s="3">
        <v>1000003762</v>
      </c>
      <c r="AC557" s="3"/>
    </row>
    <row r="558" spans="1:29" ht="14.25" hidden="1" customHeight="1">
      <c r="A558" s="24" t="s">
        <v>133</v>
      </c>
      <c r="B558" s="125" t="s">
        <v>55</v>
      </c>
      <c r="C558" s="125" t="s">
        <v>4227</v>
      </c>
      <c r="D558" s="125">
        <v>1000003899</v>
      </c>
      <c r="E558" s="125" t="s">
        <v>4228</v>
      </c>
      <c r="F558" s="66">
        <v>45381</v>
      </c>
      <c r="G558" s="66" t="str">
        <f t="shared" si="104"/>
        <v>Targeted Dealer</v>
      </c>
      <c r="H558" s="66"/>
      <c r="I558" s="67">
        <v>70</v>
      </c>
      <c r="J558" s="67">
        <f t="shared" ca="1" si="105"/>
        <v>1460.9677419354839</v>
      </c>
      <c r="K558" s="96">
        <v>35</v>
      </c>
      <c r="L558" s="68">
        <f t="shared" ca="1" si="106"/>
        <v>-1425.9677419354839</v>
      </c>
      <c r="M558" s="68">
        <f t="shared" ca="1" si="107"/>
        <v>2.3956723338485317</v>
      </c>
      <c r="N558" s="99">
        <v>35</v>
      </c>
      <c r="O558" s="97" t="str">
        <f t="shared" ca="1" si="108"/>
        <v>Nov</v>
      </c>
      <c r="P558" s="96">
        <v>35</v>
      </c>
      <c r="Q558" s="99">
        <f t="shared" si="109"/>
        <v>0</v>
      </c>
      <c r="R558" s="97">
        <f t="shared" ca="1" si="110"/>
        <v>0</v>
      </c>
      <c r="S558" s="99" t="str">
        <f t="shared" ca="1" si="111"/>
        <v>GROWTH</v>
      </c>
      <c r="T558" s="100">
        <v>0</v>
      </c>
      <c r="U558" s="100" t="str">
        <f t="shared" ca="1" si="112"/>
        <v>Dec</v>
      </c>
      <c r="V558" s="96">
        <v>0</v>
      </c>
      <c r="W558" s="103">
        <f t="shared" si="113"/>
        <v>35</v>
      </c>
      <c r="X558" s="102">
        <f t="shared" ca="1" si="114"/>
        <v>0</v>
      </c>
      <c r="Y558" s="103" t="b">
        <f t="shared" si="115"/>
        <v>0</v>
      </c>
      <c r="Z558" s="24">
        <v>0</v>
      </c>
      <c r="AA558" s="24">
        <f t="shared" si="116"/>
        <v>0</v>
      </c>
      <c r="AB558" s="3">
        <v>1000003899</v>
      </c>
      <c r="AC558" s="3"/>
    </row>
    <row r="559" spans="1:29" ht="14.25" hidden="1" customHeight="1">
      <c r="A559" s="24" t="s">
        <v>133</v>
      </c>
      <c r="B559" s="125" t="s">
        <v>55</v>
      </c>
      <c r="C559" s="125" t="s">
        <v>1377</v>
      </c>
      <c r="D559" s="125">
        <v>1000003924</v>
      </c>
      <c r="E559" s="125" t="s">
        <v>1378</v>
      </c>
      <c r="F559" s="66">
        <v>45412</v>
      </c>
      <c r="G559" s="66" t="str">
        <f t="shared" si="104"/>
        <v>Targeted Dealer</v>
      </c>
      <c r="H559" s="66" t="s">
        <v>627</v>
      </c>
      <c r="I559" s="67">
        <v>360</v>
      </c>
      <c r="J559" s="67">
        <f t="shared" ca="1" si="105"/>
        <v>7513.5483870967746</v>
      </c>
      <c r="K559" s="96">
        <v>810</v>
      </c>
      <c r="L559" s="68">
        <f t="shared" ca="1" si="106"/>
        <v>-6703.5483870967746</v>
      </c>
      <c r="M559" s="68">
        <f t="shared" ca="1" si="107"/>
        <v>10.780525502318392</v>
      </c>
      <c r="N559" s="99">
        <v>595</v>
      </c>
      <c r="O559" s="97" t="str">
        <f t="shared" ca="1" si="108"/>
        <v>Nov</v>
      </c>
      <c r="P559" s="96">
        <v>595</v>
      </c>
      <c r="Q559" s="99">
        <f t="shared" si="109"/>
        <v>215</v>
      </c>
      <c r="R559" s="97">
        <f t="shared" ca="1" si="110"/>
        <v>0.3613445378151261</v>
      </c>
      <c r="S559" s="99" t="str">
        <f t="shared" ca="1" si="111"/>
        <v>GROWTH</v>
      </c>
      <c r="T559" s="100">
        <v>0</v>
      </c>
      <c r="U559" s="100" t="str">
        <f t="shared" ca="1" si="112"/>
        <v>Dec</v>
      </c>
      <c r="V559" s="96">
        <v>0</v>
      </c>
      <c r="W559" s="103">
        <f t="shared" si="113"/>
        <v>810</v>
      </c>
      <c r="X559" s="102">
        <f t="shared" ca="1" si="114"/>
        <v>0</v>
      </c>
      <c r="Y559" s="103" t="b">
        <f t="shared" si="115"/>
        <v>0</v>
      </c>
      <c r="Z559" s="24">
        <v>0</v>
      </c>
      <c r="AA559" s="24">
        <f t="shared" si="116"/>
        <v>1</v>
      </c>
      <c r="AB559" s="3">
        <v>1000003924</v>
      </c>
      <c r="AC559" s="3"/>
    </row>
    <row r="560" spans="1:29" ht="14.25" hidden="1" customHeight="1">
      <c r="A560" s="24" t="s">
        <v>133</v>
      </c>
      <c r="B560" s="125" t="s">
        <v>55</v>
      </c>
      <c r="C560" s="125" t="s">
        <v>1379</v>
      </c>
      <c r="D560" s="125">
        <v>1000003997</v>
      </c>
      <c r="E560" s="125" t="s">
        <v>1380</v>
      </c>
      <c r="F560" s="66">
        <v>45448</v>
      </c>
      <c r="G560" s="66" t="str">
        <f t="shared" si="104"/>
        <v>Targeted Dealer</v>
      </c>
      <c r="H560" s="66"/>
      <c r="I560" s="67">
        <v>525</v>
      </c>
      <c r="J560" s="67">
        <f t="shared" ca="1" si="105"/>
        <v>10957.258064516129</v>
      </c>
      <c r="K560" s="96">
        <v>1174</v>
      </c>
      <c r="L560" s="68">
        <f t="shared" ca="1" si="106"/>
        <v>-9783.2580645161288</v>
      </c>
      <c r="M560" s="68">
        <f t="shared" ca="1" si="107"/>
        <v>10.714359314050196</v>
      </c>
      <c r="N560" s="99">
        <v>1085</v>
      </c>
      <c r="O560" s="97" t="str">
        <f t="shared" ca="1" si="108"/>
        <v>Nov</v>
      </c>
      <c r="P560" s="96">
        <v>1085</v>
      </c>
      <c r="Q560" s="99">
        <f t="shared" si="109"/>
        <v>89</v>
      </c>
      <c r="R560" s="97">
        <f t="shared" ca="1" si="110"/>
        <v>8.202764976958532E-2</v>
      </c>
      <c r="S560" s="99" t="str">
        <f t="shared" ca="1" si="111"/>
        <v>GROWTH</v>
      </c>
      <c r="T560" s="100">
        <v>0</v>
      </c>
      <c r="U560" s="100" t="str">
        <f t="shared" ca="1" si="112"/>
        <v>Dec</v>
      </c>
      <c r="V560" s="96">
        <v>0</v>
      </c>
      <c r="W560" s="103">
        <f t="shared" si="113"/>
        <v>1174</v>
      </c>
      <c r="X560" s="102">
        <f t="shared" ca="1" si="114"/>
        <v>0</v>
      </c>
      <c r="Y560" s="103" t="b">
        <f t="shared" si="115"/>
        <v>0</v>
      </c>
      <c r="Z560" s="24">
        <v>0</v>
      </c>
      <c r="AA560" s="24">
        <f t="shared" si="116"/>
        <v>0</v>
      </c>
      <c r="AB560" s="3">
        <v>1000003997</v>
      </c>
      <c r="AC560" s="3"/>
    </row>
    <row r="561" spans="1:29" ht="14.25" hidden="1" customHeight="1">
      <c r="A561" s="24" t="s">
        <v>133</v>
      </c>
      <c r="B561" s="125" t="s">
        <v>55</v>
      </c>
      <c r="C561" s="125" t="s">
        <v>1381</v>
      </c>
      <c r="D561" s="125">
        <v>1000004020</v>
      </c>
      <c r="E561" s="125" t="s">
        <v>1382</v>
      </c>
      <c r="F561" s="66">
        <v>45469</v>
      </c>
      <c r="G561" s="66" t="str">
        <f t="shared" si="104"/>
        <v>Targeted Dealer</v>
      </c>
      <c r="H561" s="24"/>
      <c r="I561" s="67">
        <v>1140</v>
      </c>
      <c r="J561" s="67">
        <f t="shared" ca="1" si="105"/>
        <v>23792.903225806451</v>
      </c>
      <c r="K561" s="96">
        <v>1230</v>
      </c>
      <c r="L561" s="68">
        <f t="shared" ca="1" si="106"/>
        <v>-22562.903225806451</v>
      </c>
      <c r="M561" s="68">
        <f t="shared" ca="1" si="107"/>
        <v>5.1696087204099896</v>
      </c>
      <c r="N561" s="99">
        <v>1240</v>
      </c>
      <c r="O561" s="97" t="str">
        <f t="shared" ca="1" si="108"/>
        <v>Nov</v>
      </c>
      <c r="P561" s="96">
        <v>1240</v>
      </c>
      <c r="Q561" s="99">
        <f t="shared" si="109"/>
        <v>-10</v>
      </c>
      <c r="R561" s="97">
        <f t="shared" ca="1" si="110"/>
        <v>-8.0645161290322509E-3</v>
      </c>
      <c r="S561" s="99" t="str">
        <f t="shared" ca="1" si="111"/>
        <v>DEGROWTH</v>
      </c>
      <c r="T561" s="100">
        <v>0</v>
      </c>
      <c r="U561" s="100" t="str">
        <f t="shared" ca="1" si="112"/>
        <v>Dec</v>
      </c>
      <c r="V561" s="96">
        <v>0</v>
      </c>
      <c r="W561" s="103">
        <f t="shared" si="113"/>
        <v>1230</v>
      </c>
      <c r="X561" s="102">
        <f t="shared" ca="1" si="114"/>
        <v>0</v>
      </c>
      <c r="Y561" s="103" t="b">
        <f t="shared" si="115"/>
        <v>0</v>
      </c>
      <c r="Z561" s="24">
        <v>0</v>
      </c>
      <c r="AA561" s="24">
        <f t="shared" si="116"/>
        <v>0</v>
      </c>
      <c r="AB561" s="3">
        <v>1000004020</v>
      </c>
      <c r="AC561" s="3"/>
    </row>
    <row r="562" spans="1:29" ht="14.25" hidden="1" customHeight="1">
      <c r="A562" s="24" t="s">
        <v>133</v>
      </c>
      <c r="B562" s="125" t="s">
        <v>55</v>
      </c>
      <c r="C562" s="125" t="s">
        <v>260</v>
      </c>
      <c r="D562" s="125">
        <v>1000004050</v>
      </c>
      <c r="E562" s="125" t="s">
        <v>261</v>
      </c>
      <c r="F562" s="66">
        <v>45493</v>
      </c>
      <c r="G562" s="66" t="str">
        <f t="shared" si="104"/>
        <v>Targeted Dealer</v>
      </c>
      <c r="H562" s="24"/>
      <c r="I562" s="67">
        <v>35</v>
      </c>
      <c r="J562" s="67">
        <f t="shared" ca="1" si="105"/>
        <v>730.48387096774195</v>
      </c>
      <c r="K562" s="96">
        <v>70</v>
      </c>
      <c r="L562" s="68">
        <f t="shared" ca="1" si="106"/>
        <v>-660.48387096774195</v>
      </c>
      <c r="M562" s="68">
        <f t="shared" ca="1" si="107"/>
        <v>9.5826893353941269</v>
      </c>
      <c r="N562" s="99">
        <v>15</v>
      </c>
      <c r="O562" s="97" t="str">
        <f t="shared" ca="1" si="108"/>
        <v>Nov</v>
      </c>
      <c r="P562" s="96">
        <v>15</v>
      </c>
      <c r="Q562" s="99">
        <f t="shared" si="109"/>
        <v>55</v>
      </c>
      <c r="R562" s="97">
        <f t="shared" ca="1" si="110"/>
        <v>3.666666666666667</v>
      </c>
      <c r="S562" s="99" t="str">
        <f t="shared" ca="1" si="111"/>
        <v>GROWTH</v>
      </c>
      <c r="T562" s="100">
        <v>0</v>
      </c>
      <c r="U562" s="100" t="str">
        <f t="shared" ca="1" si="112"/>
        <v>Dec</v>
      </c>
      <c r="V562" s="96">
        <v>0</v>
      </c>
      <c r="W562" s="103">
        <f t="shared" si="113"/>
        <v>70</v>
      </c>
      <c r="X562" s="102">
        <f t="shared" ca="1" si="114"/>
        <v>0</v>
      </c>
      <c r="Y562" s="103" t="b">
        <f t="shared" si="115"/>
        <v>0</v>
      </c>
      <c r="Z562" s="24">
        <v>0</v>
      </c>
      <c r="AA562" s="24">
        <f t="shared" si="116"/>
        <v>0</v>
      </c>
      <c r="AB562" s="3">
        <v>1000004050</v>
      </c>
      <c r="AC562" s="3"/>
    </row>
    <row r="563" spans="1:29" ht="14.25" hidden="1" customHeight="1">
      <c r="A563" s="23" t="s">
        <v>134</v>
      </c>
      <c r="B563" s="64" t="s">
        <v>58</v>
      </c>
      <c r="C563" s="64" t="s">
        <v>4221</v>
      </c>
      <c r="D563" s="64">
        <v>1000000300</v>
      </c>
      <c r="E563" s="65" t="s">
        <v>4222</v>
      </c>
      <c r="F563" s="66">
        <v>38392</v>
      </c>
      <c r="G563" s="66" t="str">
        <f t="shared" si="104"/>
        <v>Targeted Dealer</v>
      </c>
      <c r="H563" s="66"/>
      <c r="I563" s="67">
        <v>190</v>
      </c>
      <c r="J563" s="67">
        <f t="shared" ca="1" si="105"/>
        <v>3965.483870967742</v>
      </c>
      <c r="K563" s="96">
        <v>48</v>
      </c>
      <c r="L563" s="68">
        <f t="shared" ca="1" si="106"/>
        <v>-3917.483870967742</v>
      </c>
      <c r="M563" s="68">
        <f t="shared" ca="1" si="107"/>
        <v>1.2104449686813634</v>
      </c>
      <c r="N563" s="99">
        <v>63</v>
      </c>
      <c r="O563" s="97" t="str">
        <f t="shared" ca="1" si="108"/>
        <v>Nov</v>
      </c>
      <c r="P563" s="96">
        <v>63</v>
      </c>
      <c r="Q563" s="99">
        <f t="shared" si="109"/>
        <v>-15</v>
      </c>
      <c r="R563" s="97">
        <f t="shared" ca="1" si="110"/>
        <v>-0.23809523809523814</v>
      </c>
      <c r="S563" s="99" t="str">
        <f t="shared" ca="1" si="111"/>
        <v>DEGROWTH</v>
      </c>
      <c r="T563" s="100">
        <v>156.5</v>
      </c>
      <c r="U563" s="100" t="str">
        <f t="shared" ca="1" si="112"/>
        <v>Dec</v>
      </c>
      <c r="V563" s="96">
        <v>156.5</v>
      </c>
      <c r="W563" s="103">
        <f t="shared" si="113"/>
        <v>-108.5</v>
      </c>
      <c r="X563" s="102">
        <f t="shared" ca="1" si="114"/>
        <v>-0.69329073482428116</v>
      </c>
      <c r="Y563" s="103" t="str">
        <f t="shared" ca="1" si="115"/>
        <v>DEGROWTH</v>
      </c>
      <c r="Z563" s="24">
        <v>0</v>
      </c>
      <c r="AA563" s="24">
        <f t="shared" si="116"/>
        <v>0</v>
      </c>
      <c r="AB563" s="3">
        <v>1000000300</v>
      </c>
      <c r="AC563" s="3"/>
    </row>
    <row r="564" spans="1:29" ht="14.25" hidden="1" customHeight="1">
      <c r="A564" s="23" t="s">
        <v>134</v>
      </c>
      <c r="B564" s="64" t="s">
        <v>58</v>
      </c>
      <c r="C564" s="64" t="s">
        <v>1383</v>
      </c>
      <c r="D564" s="64">
        <v>1000000281</v>
      </c>
      <c r="E564" s="65" t="s">
        <v>1384</v>
      </c>
      <c r="F564" s="66">
        <v>38435</v>
      </c>
      <c r="G564" s="66" t="str">
        <f t="shared" si="104"/>
        <v>Targeted Dealer</v>
      </c>
      <c r="H564" s="66"/>
      <c r="I564" s="67">
        <v>3350</v>
      </c>
      <c r="J564" s="67">
        <f t="shared" ca="1" si="105"/>
        <v>69917.741935483864</v>
      </c>
      <c r="K564" s="96">
        <v>2932</v>
      </c>
      <c r="L564" s="68">
        <f t="shared" ca="1" si="106"/>
        <v>-66985.741935483864</v>
      </c>
      <c r="M564" s="68">
        <f t="shared" ca="1" si="107"/>
        <v>4.193499273339639</v>
      </c>
      <c r="N564" s="99">
        <v>3593.75</v>
      </c>
      <c r="O564" s="97" t="str">
        <f t="shared" ca="1" si="108"/>
        <v>Nov</v>
      </c>
      <c r="P564" s="96">
        <v>3593.75</v>
      </c>
      <c r="Q564" s="99">
        <f t="shared" si="109"/>
        <v>-661.75</v>
      </c>
      <c r="R564" s="97">
        <f t="shared" ca="1" si="110"/>
        <v>-0.18413913043478258</v>
      </c>
      <c r="S564" s="99" t="str">
        <f t="shared" ca="1" si="111"/>
        <v>DEGROWTH</v>
      </c>
      <c r="T564" s="100">
        <v>2842.5</v>
      </c>
      <c r="U564" s="100" t="str">
        <f t="shared" ca="1" si="112"/>
        <v>Dec</v>
      </c>
      <c r="V564" s="96">
        <v>2842.5</v>
      </c>
      <c r="W564" s="103">
        <f t="shared" si="113"/>
        <v>89.5</v>
      </c>
      <c r="X564" s="102">
        <f t="shared" ca="1" si="114"/>
        <v>3.1486367634124823E-2</v>
      </c>
      <c r="Y564" s="103" t="str">
        <f t="shared" ca="1" si="115"/>
        <v>GROWTH</v>
      </c>
      <c r="Z564" s="24">
        <v>0</v>
      </c>
      <c r="AA564" s="24">
        <f t="shared" si="116"/>
        <v>0</v>
      </c>
      <c r="AB564" s="3">
        <v>1000000281</v>
      </c>
      <c r="AC564" s="3"/>
    </row>
    <row r="565" spans="1:29" ht="14.25" hidden="1" customHeight="1">
      <c r="A565" s="23" t="s">
        <v>134</v>
      </c>
      <c r="B565" s="64" t="s">
        <v>58</v>
      </c>
      <c r="C565" s="64" t="s">
        <v>1444</v>
      </c>
      <c r="D565" s="64">
        <v>1000000303</v>
      </c>
      <c r="E565" s="65" t="s">
        <v>1445</v>
      </c>
      <c r="F565" s="66">
        <v>38465</v>
      </c>
      <c r="G565" s="66" t="str">
        <f t="shared" si="104"/>
        <v>Targeted Dealer</v>
      </c>
      <c r="H565" s="66"/>
      <c r="I565" s="67">
        <v>40</v>
      </c>
      <c r="J565" s="67">
        <f t="shared" ca="1" si="105"/>
        <v>834.83870967741939</v>
      </c>
      <c r="K565" s="96">
        <v>17.5</v>
      </c>
      <c r="L565" s="68">
        <f t="shared" ca="1" si="106"/>
        <v>-817.33870967741939</v>
      </c>
      <c r="M565" s="68">
        <f t="shared" ca="1" si="107"/>
        <v>2.096213292117465</v>
      </c>
      <c r="N565" s="99">
        <v>10.5</v>
      </c>
      <c r="O565" s="97" t="str">
        <f t="shared" ca="1" si="108"/>
        <v>Nov</v>
      </c>
      <c r="P565" s="96">
        <v>10.5</v>
      </c>
      <c r="Q565" s="99">
        <f t="shared" si="109"/>
        <v>7</v>
      </c>
      <c r="R565" s="97">
        <f t="shared" ca="1" si="110"/>
        <v>0.66666666666666674</v>
      </c>
      <c r="S565" s="99" t="str">
        <f t="shared" ca="1" si="111"/>
        <v>GROWTH</v>
      </c>
      <c r="T565" s="100">
        <v>19</v>
      </c>
      <c r="U565" s="100" t="str">
        <f t="shared" ca="1" si="112"/>
        <v>Dec</v>
      </c>
      <c r="V565" s="96">
        <v>19</v>
      </c>
      <c r="W565" s="103">
        <f t="shared" si="113"/>
        <v>-1.5</v>
      </c>
      <c r="X565" s="102">
        <f t="shared" ca="1" si="114"/>
        <v>-7.8947368421052655E-2</v>
      </c>
      <c r="Y565" s="103" t="str">
        <f t="shared" ca="1" si="115"/>
        <v>DEGROWTH</v>
      </c>
      <c r="Z565" s="24">
        <v>0</v>
      </c>
      <c r="AA565" s="24">
        <f t="shared" si="116"/>
        <v>0</v>
      </c>
      <c r="AB565" s="3">
        <v>1000000303</v>
      </c>
      <c r="AC565" s="3"/>
    </row>
    <row r="566" spans="1:29" ht="14.25" hidden="1" customHeight="1">
      <c r="A566" s="23" t="s">
        <v>134</v>
      </c>
      <c r="B566" s="64" t="s">
        <v>58</v>
      </c>
      <c r="C566" s="64" t="s">
        <v>1424</v>
      </c>
      <c r="D566" s="64">
        <v>1000000292</v>
      </c>
      <c r="E566" s="65" t="s">
        <v>1425</v>
      </c>
      <c r="F566" s="66">
        <v>38941</v>
      </c>
      <c r="G566" s="66" t="str">
        <f t="shared" si="104"/>
        <v>Targeted Dealer</v>
      </c>
      <c r="H566" s="66" t="s">
        <v>627</v>
      </c>
      <c r="I566" s="67">
        <v>1060</v>
      </c>
      <c r="J566" s="67">
        <f t="shared" ca="1" si="105"/>
        <v>22123.225806451614</v>
      </c>
      <c r="K566" s="96">
        <v>852</v>
      </c>
      <c r="L566" s="68">
        <f t="shared" ca="1" si="106"/>
        <v>-21271.225806451614</v>
      </c>
      <c r="M566" s="68">
        <f t="shared" ca="1" si="107"/>
        <v>3.8511562800734884</v>
      </c>
      <c r="N566" s="99">
        <v>717.5</v>
      </c>
      <c r="O566" s="97" t="str">
        <f t="shared" ca="1" si="108"/>
        <v>Nov</v>
      </c>
      <c r="P566" s="96">
        <v>717.5</v>
      </c>
      <c r="Q566" s="99">
        <f t="shared" si="109"/>
        <v>134.5</v>
      </c>
      <c r="R566" s="97">
        <f t="shared" ca="1" si="110"/>
        <v>0.18745644599303146</v>
      </c>
      <c r="S566" s="99" t="str">
        <f t="shared" ca="1" si="111"/>
        <v>GROWTH</v>
      </c>
      <c r="T566" s="100">
        <v>907.5</v>
      </c>
      <c r="U566" s="100" t="str">
        <f t="shared" ca="1" si="112"/>
        <v>Dec</v>
      </c>
      <c r="V566" s="96">
        <v>907.5</v>
      </c>
      <c r="W566" s="103">
        <f t="shared" si="113"/>
        <v>-55.5</v>
      </c>
      <c r="X566" s="102">
        <f t="shared" ca="1" si="114"/>
        <v>-6.115702479338847E-2</v>
      </c>
      <c r="Y566" s="103" t="str">
        <f t="shared" ca="1" si="115"/>
        <v>DEGROWTH</v>
      </c>
      <c r="Z566" s="24">
        <v>0</v>
      </c>
      <c r="AA566" s="24">
        <f t="shared" si="116"/>
        <v>1</v>
      </c>
      <c r="AB566" s="3">
        <v>1000000292</v>
      </c>
      <c r="AC566" s="3"/>
    </row>
    <row r="567" spans="1:29" ht="14.25" hidden="1" customHeight="1">
      <c r="A567" s="23" t="s">
        <v>134</v>
      </c>
      <c r="B567" s="64" t="s">
        <v>58</v>
      </c>
      <c r="C567" s="64" t="s">
        <v>1391</v>
      </c>
      <c r="D567" s="64">
        <v>1000000285</v>
      </c>
      <c r="E567" s="65" t="s">
        <v>1392</v>
      </c>
      <c r="F567" s="66">
        <v>39226</v>
      </c>
      <c r="G567" s="66" t="str">
        <f t="shared" si="104"/>
        <v>Targeted Dealer</v>
      </c>
      <c r="H567" s="66"/>
      <c r="I567" s="67">
        <v>280</v>
      </c>
      <c r="J567" s="67">
        <f t="shared" ca="1" si="105"/>
        <v>5843.8709677419356</v>
      </c>
      <c r="K567" s="96">
        <v>255.5</v>
      </c>
      <c r="L567" s="68">
        <f t="shared" ca="1" si="106"/>
        <v>-5588.3709677419356</v>
      </c>
      <c r="M567" s="68">
        <f t="shared" ca="1" si="107"/>
        <v>4.3721020092735703</v>
      </c>
      <c r="N567" s="99">
        <v>297.5</v>
      </c>
      <c r="O567" s="97" t="str">
        <f t="shared" ca="1" si="108"/>
        <v>Nov</v>
      </c>
      <c r="P567" s="96">
        <v>297.5</v>
      </c>
      <c r="Q567" s="99">
        <f t="shared" si="109"/>
        <v>-42</v>
      </c>
      <c r="R567" s="97">
        <f t="shared" ca="1" si="110"/>
        <v>-0.14117647058823535</v>
      </c>
      <c r="S567" s="99" t="str">
        <f t="shared" ca="1" si="111"/>
        <v>DEGROWTH</v>
      </c>
      <c r="T567" s="100">
        <v>225.5</v>
      </c>
      <c r="U567" s="100" t="str">
        <f t="shared" ca="1" si="112"/>
        <v>Dec</v>
      </c>
      <c r="V567" s="96">
        <v>225.5</v>
      </c>
      <c r="W567" s="103">
        <f t="shared" si="113"/>
        <v>30</v>
      </c>
      <c r="X567" s="102">
        <f t="shared" ca="1" si="114"/>
        <v>0.13303769401330379</v>
      </c>
      <c r="Y567" s="103" t="str">
        <f t="shared" ca="1" si="115"/>
        <v>GROWTH</v>
      </c>
      <c r="Z567" s="24">
        <v>0</v>
      </c>
      <c r="AA567" s="24">
        <f t="shared" si="116"/>
        <v>0</v>
      </c>
      <c r="AB567" s="3">
        <v>1000000285</v>
      </c>
      <c r="AC567" s="3"/>
    </row>
    <row r="568" spans="1:29" ht="14.25" hidden="1" customHeight="1">
      <c r="A568" s="23" t="s">
        <v>134</v>
      </c>
      <c r="B568" s="64" t="s">
        <v>58</v>
      </c>
      <c r="C568" s="64" t="s">
        <v>1410</v>
      </c>
      <c r="D568" s="64">
        <v>1000000288</v>
      </c>
      <c r="E568" s="65" t="s">
        <v>1411</v>
      </c>
      <c r="F568" s="66">
        <v>39398</v>
      </c>
      <c r="G568" s="66" t="str">
        <f t="shared" si="104"/>
        <v>Targeted Dealer</v>
      </c>
      <c r="H568" s="66"/>
      <c r="I568" s="67">
        <v>100</v>
      </c>
      <c r="J568" s="67">
        <f t="shared" ca="1" si="105"/>
        <v>2087.0967741935483</v>
      </c>
      <c r="K568" s="96">
        <v>117</v>
      </c>
      <c r="L568" s="68">
        <f t="shared" ca="1" si="106"/>
        <v>-1970.0967741935483</v>
      </c>
      <c r="M568" s="68">
        <f t="shared" ca="1" si="107"/>
        <v>5.6058732612055637</v>
      </c>
      <c r="N568" s="99">
        <v>90.5</v>
      </c>
      <c r="O568" s="97" t="str">
        <f t="shared" ca="1" si="108"/>
        <v>Nov</v>
      </c>
      <c r="P568" s="96">
        <v>90.5</v>
      </c>
      <c r="Q568" s="99">
        <f t="shared" si="109"/>
        <v>26.5</v>
      </c>
      <c r="R568" s="97">
        <f t="shared" ca="1" si="110"/>
        <v>0.29281767955801108</v>
      </c>
      <c r="S568" s="99" t="str">
        <f t="shared" ca="1" si="111"/>
        <v>GROWTH</v>
      </c>
      <c r="T568" s="100">
        <v>191</v>
      </c>
      <c r="U568" s="100" t="str">
        <f t="shared" ca="1" si="112"/>
        <v>Dec</v>
      </c>
      <c r="V568" s="96">
        <v>191</v>
      </c>
      <c r="W568" s="103">
        <f t="shared" si="113"/>
        <v>-74</v>
      </c>
      <c r="X568" s="102">
        <f t="shared" ca="1" si="114"/>
        <v>-0.38743455497382195</v>
      </c>
      <c r="Y568" s="103" t="str">
        <f t="shared" ca="1" si="115"/>
        <v>DEGROWTH</v>
      </c>
      <c r="Z568" s="24">
        <v>0</v>
      </c>
      <c r="AA568" s="24">
        <f t="shared" si="116"/>
        <v>0</v>
      </c>
      <c r="AB568" s="3">
        <v>1000000288</v>
      </c>
      <c r="AC568" s="3"/>
    </row>
    <row r="569" spans="1:29" ht="14.25" hidden="1" customHeight="1">
      <c r="A569" s="23" t="s">
        <v>134</v>
      </c>
      <c r="B569" s="64" t="s">
        <v>58</v>
      </c>
      <c r="C569" s="64" t="s">
        <v>1430</v>
      </c>
      <c r="D569" s="64">
        <v>1000000295</v>
      </c>
      <c r="E569" s="65" t="s">
        <v>1431</v>
      </c>
      <c r="F569" s="66">
        <v>41092</v>
      </c>
      <c r="G569" s="66" t="str">
        <f t="shared" si="104"/>
        <v>Targeted Dealer</v>
      </c>
      <c r="H569" s="66"/>
      <c r="I569" s="67">
        <v>80</v>
      </c>
      <c r="J569" s="67">
        <f t="shared" ca="1" si="105"/>
        <v>1669.6774193548388</v>
      </c>
      <c r="K569" s="96">
        <v>48</v>
      </c>
      <c r="L569" s="68">
        <f t="shared" ca="1" si="106"/>
        <v>-1621.6774193548388</v>
      </c>
      <c r="M569" s="68">
        <f t="shared" ca="1" si="107"/>
        <v>2.8748068006182375</v>
      </c>
      <c r="N569" s="99">
        <v>48</v>
      </c>
      <c r="O569" s="97" t="str">
        <f t="shared" ca="1" si="108"/>
        <v>Nov</v>
      </c>
      <c r="P569" s="96">
        <v>48</v>
      </c>
      <c r="Q569" s="99">
        <f t="shared" si="109"/>
        <v>0</v>
      </c>
      <c r="R569" s="97">
        <f t="shared" ca="1" si="110"/>
        <v>0</v>
      </c>
      <c r="S569" s="99" t="str">
        <f t="shared" ca="1" si="111"/>
        <v>GROWTH</v>
      </c>
      <c r="T569" s="100">
        <v>62.5</v>
      </c>
      <c r="U569" s="100" t="str">
        <f t="shared" ca="1" si="112"/>
        <v>Dec</v>
      </c>
      <c r="V569" s="96">
        <v>62.5</v>
      </c>
      <c r="W569" s="103">
        <f t="shared" si="113"/>
        <v>-14.5</v>
      </c>
      <c r="X569" s="102">
        <f t="shared" ca="1" si="114"/>
        <v>-0.23199999999999998</v>
      </c>
      <c r="Y569" s="103" t="str">
        <f t="shared" ca="1" si="115"/>
        <v>DEGROWTH</v>
      </c>
      <c r="Z569" s="24">
        <v>0</v>
      </c>
      <c r="AA569" s="24">
        <f t="shared" si="116"/>
        <v>0</v>
      </c>
      <c r="AB569" s="3">
        <v>1000000295</v>
      </c>
      <c r="AC569" s="3"/>
    </row>
    <row r="570" spans="1:29" ht="14.25" hidden="1" customHeight="1">
      <c r="A570" s="23" t="s">
        <v>134</v>
      </c>
      <c r="B570" s="64" t="s">
        <v>58</v>
      </c>
      <c r="C570" s="64" t="s">
        <v>1416</v>
      </c>
      <c r="D570" s="64">
        <v>1000000291</v>
      </c>
      <c r="E570" s="65" t="s">
        <v>1417</v>
      </c>
      <c r="F570" s="66">
        <v>41097</v>
      </c>
      <c r="G570" s="66" t="str">
        <f t="shared" si="104"/>
        <v>Targeted Dealer</v>
      </c>
      <c r="H570" s="66" t="s">
        <v>627</v>
      </c>
      <c r="I570" s="67">
        <v>26</v>
      </c>
      <c r="J570" s="67">
        <f t="shared" ca="1" si="105"/>
        <v>542.64516129032256</v>
      </c>
      <c r="K570" s="96">
        <v>0</v>
      </c>
      <c r="L570" s="68">
        <f t="shared" ca="1" si="106"/>
        <v>-542.64516129032256</v>
      </c>
      <c r="M570" s="68">
        <f t="shared" ca="1" si="107"/>
        <v>0</v>
      </c>
      <c r="N570" s="99">
        <v>7</v>
      </c>
      <c r="O570" s="97" t="str">
        <f t="shared" ca="1" si="108"/>
        <v>Nov</v>
      </c>
      <c r="P570" s="96">
        <v>7</v>
      </c>
      <c r="Q570" s="99">
        <f t="shared" si="109"/>
        <v>-7</v>
      </c>
      <c r="R570" s="97">
        <f t="shared" ca="1" si="110"/>
        <v>-1</v>
      </c>
      <c r="S570" s="99" t="str">
        <f t="shared" ca="1" si="111"/>
        <v>DEGROWTH</v>
      </c>
      <c r="T570" s="100">
        <v>12.5</v>
      </c>
      <c r="U570" s="100" t="str">
        <f t="shared" ca="1" si="112"/>
        <v>Dec</v>
      </c>
      <c r="V570" s="96">
        <v>12.5</v>
      </c>
      <c r="W570" s="103">
        <f t="shared" si="113"/>
        <v>-12.5</v>
      </c>
      <c r="X570" s="102">
        <f t="shared" ca="1" si="114"/>
        <v>-1</v>
      </c>
      <c r="Y570" s="103" t="str">
        <f t="shared" ca="1" si="115"/>
        <v>DEGROWTH</v>
      </c>
      <c r="Z570" s="24">
        <v>1</v>
      </c>
      <c r="AA570" s="24">
        <f t="shared" si="116"/>
        <v>1</v>
      </c>
      <c r="AB570" s="3">
        <v>1000000291</v>
      </c>
      <c r="AC570" s="3"/>
    </row>
    <row r="571" spans="1:29" ht="14.25" hidden="1" customHeight="1">
      <c r="A571" s="23" t="s">
        <v>134</v>
      </c>
      <c r="B571" s="64" t="s">
        <v>58</v>
      </c>
      <c r="C571" s="64" t="s">
        <v>1440</v>
      </c>
      <c r="D571" s="64">
        <v>1000000301</v>
      </c>
      <c r="E571" s="65" t="s">
        <v>1441</v>
      </c>
      <c r="F571" s="66">
        <v>41248</v>
      </c>
      <c r="G571" s="66" t="str">
        <f t="shared" si="104"/>
        <v>Targeted Dealer</v>
      </c>
      <c r="H571" s="66"/>
      <c r="I571" s="67">
        <v>1800</v>
      </c>
      <c r="J571" s="67">
        <f t="shared" ca="1" si="105"/>
        <v>37567.741935483871</v>
      </c>
      <c r="K571" s="96">
        <v>1662</v>
      </c>
      <c r="L571" s="68">
        <f t="shared" ca="1" si="106"/>
        <v>-35905.741935483871</v>
      </c>
      <c r="M571" s="68">
        <f t="shared" ca="1" si="107"/>
        <v>4.4240082431736214</v>
      </c>
      <c r="N571" s="99">
        <v>2017</v>
      </c>
      <c r="O571" s="97" t="str">
        <f t="shared" ca="1" si="108"/>
        <v>Nov</v>
      </c>
      <c r="P571" s="96">
        <v>2017</v>
      </c>
      <c r="Q571" s="99">
        <f t="shared" si="109"/>
        <v>-355</v>
      </c>
      <c r="R571" s="97">
        <f t="shared" ca="1" si="110"/>
        <v>-0.17600396628656423</v>
      </c>
      <c r="S571" s="99" t="str">
        <f t="shared" ca="1" si="111"/>
        <v>DEGROWTH</v>
      </c>
      <c r="T571" s="100">
        <v>1650</v>
      </c>
      <c r="U571" s="100" t="str">
        <f t="shared" ca="1" si="112"/>
        <v>Dec</v>
      </c>
      <c r="V571" s="96">
        <v>1650</v>
      </c>
      <c r="W571" s="103">
        <f t="shared" si="113"/>
        <v>12</v>
      </c>
      <c r="X571" s="102">
        <f t="shared" ca="1" si="114"/>
        <v>7.2727272727273196E-3</v>
      </c>
      <c r="Y571" s="103" t="str">
        <f t="shared" ca="1" si="115"/>
        <v>GROWTH</v>
      </c>
      <c r="Z571" s="24">
        <v>0</v>
      </c>
      <c r="AA571" s="24">
        <f t="shared" si="116"/>
        <v>0</v>
      </c>
      <c r="AB571" s="3">
        <v>1000000301</v>
      </c>
      <c r="AC571" s="3"/>
    </row>
    <row r="572" spans="1:29" ht="14.25" hidden="1" customHeight="1">
      <c r="A572" s="23" t="s">
        <v>134</v>
      </c>
      <c r="B572" s="64" t="s">
        <v>58</v>
      </c>
      <c r="C572" s="64" t="s">
        <v>1442</v>
      </c>
      <c r="D572" s="64">
        <v>1000000302</v>
      </c>
      <c r="E572" s="65" t="s">
        <v>1443</v>
      </c>
      <c r="F572" s="66">
        <v>41488</v>
      </c>
      <c r="G572" s="66" t="str">
        <f t="shared" si="104"/>
        <v>Targeted Dealer</v>
      </c>
      <c r="H572" s="66"/>
      <c r="I572" s="67">
        <v>660</v>
      </c>
      <c r="J572" s="67">
        <f t="shared" ca="1" si="105"/>
        <v>13774.838709677419</v>
      </c>
      <c r="K572" s="96">
        <v>443.5</v>
      </c>
      <c r="L572" s="68">
        <f t="shared" ca="1" si="106"/>
        <v>-13331.338709677419</v>
      </c>
      <c r="M572" s="68">
        <f t="shared" ca="1" si="107"/>
        <v>3.2196384244297689</v>
      </c>
      <c r="N572" s="99">
        <v>448</v>
      </c>
      <c r="O572" s="97" t="str">
        <f t="shared" ca="1" si="108"/>
        <v>Nov</v>
      </c>
      <c r="P572" s="96">
        <v>448</v>
      </c>
      <c r="Q572" s="99">
        <f t="shared" si="109"/>
        <v>-4.5</v>
      </c>
      <c r="R572" s="97">
        <f t="shared" ca="1" si="110"/>
        <v>-1.0044642857142905E-2</v>
      </c>
      <c r="S572" s="99" t="str">
        <f t="shared" ca="1" si="111"/>
        <v>DEGROWTH</v>
      </c>
      <c r="T572" s="100">
        <v>540</v>
      </c>
      <c r="U572" s="100" t="str">
        <f t="shared" ca="1" si="112"/>
        <v>Dec</v>
      </c>
      <c r="V572" s="96">
        <v>540</v>
      </c>
      <c r="W572" s="103">
        <f t="shared" si="113"/>
        <v>-96.5</v>
      </c>
      <c r="X572" s="102">
        <f t="shared" ca="1" si="114"/>
        <v>-0.1787037037037037</v>
      </c>
      <c r="Y572" s="103" t="str">
        <f t="shared" ca="1" si="115"/>
        <v>DEGROWTH</v>
      </c>
      <c r="Z572" s="24">
        <v>0</v>
      </c>
      <c r="AA572" s="24">
        <f t="shared" si="116"/>
        <v>0</v>
      </c>
      <c r="AB572" s="3">
        <v>1000000302</v>
      </c>
      <c r="AC572" s="3"/>
    </row>
    <row r="573" spans="1:29" ht="14.25" hidden="1" customHeight="1">
      <c r="A573" s="23" t="s">
        <v>134</v>
      </c>
      <c r="B573" s="64" t="s">
        <v>58</v>
      </c>
      <c r="C573" s="64" t="s">
        <v>1387</v>
      </c>
      <c r="D573" s="64">
        <v>1000000283</v>
      </c>
      <c r="E573" s="65" t="s">
        <v>1388</v>
      </c>
      <c r="F573" s="66">
        <v>41541</v>
      </c>
      <c r="G573" s="66" t="str">
        <f t="shared" si="104"/>
        <v>Targeted Dealer</v>
      </c>
      <c r="H573" s="66" t="s">
        <v>627</v>
      </c>
      <c r="I573" s="67">
        <v>1030</v>
      </c>
      <c r="J573" s="67">
        <f t="shared" ca="1" si="105"/>
        <v>21497.096774193549</v>
      </c>
      <c r="K573" s="96">
        <v>887.5</v>
      </c>
      <c r="L573" s="68">
        <f t="shared" ca="1" si="106"/>
        <v>-20609.596774193549</v>
      </c>
      <c r="M573" s="68">
        <f t="shared" ca="1" si="107"/>
        <v>4.1284644588166444</v>
      </c>
      <c r="N573" s="99">
        <v>953.5</v>
      </c>
      <c r="O573" s="97" t="str">
        <f t="shared" ca="1" si="108"/>
        <v>Nov</v>
      </c>
      <c r="P573" s="96">
        <v>953.5</v>
      </c>
      <c r="Q573" s="99">
        <f t="shared" si="109"/>
        <v>-66</v>
      </c>
      <c r="R573" s="97">
        <f t="shared" ca="1" si="110"/>
        <v>-6.9218668065023636E-2</v>
      </c>
      <c r="S573" s="99" t="str">
        <f t="shared" ca="1" si="111"/>
        <v>DEGROWTH</v>
      </c>
      <c r="T573" s="100">
        <v>941.3</v>
      </c>
      <c r="U573" s="100" t="str">
        <f t="shared" ca="1" si="112"/>
        <v>Dec</v>
      </c>
      <c r="V573" s="96">
        <v>941.3</v>
      </c>
      <c r="W573" s="103">
        <f t="shared" si="113"/>
        <v>-53.799999999999955</v>
      </c>
      <c r="X573" s="102">
        <f t="shared" ca="1" si="114"/>
        <v>-5.7154998406459101E-2</v>
      </c>
      <c r="Y573" s="103" t="str">
        <f t="shared" ca="1" si="115"/>
        <v>DEGROWTH</v>
      </c>
      <c r="Z573" s="24">
        <v>0</v>
      </c>
      <c r="AA573" s="24">
        <f t="shared" si="116"/>
        <v>1</v>
      </c>
      <c r="AB573" s="3">
        <v>1000000283</v>
      </c>
      <c r="AC573" s="3"/>
    </row>
    <row r="574" spans="1:29" ht="14.25" hidden="1" customHeight="1">
      <c r="A574" s="23" t="s">
        <v>134</v>
      </c>
      <c r="B574" s="64" t="s">
        <v>58</v>
      </c>
      <c r="C574" s="64" t="s">
        <v>1398</v>
      </c>
      <c r="D574" s="64">
        <v>1000000287</v>
      </c>
      <c r="E574" s="65" t="s">
        <v>1399</v>
      </c>
      <c r="F574" s="66">
        <v>41802</v>
      </c>
      <c r="G574" s="66" t="str">
        <f t="shared" si="104"/>
        <v>Targeted Dealer</v>
      </c>
      <c r="H574" s="66" t="s">
        <v>627</v>
      </c>
      <c r="I574" s="67">
        <v>190</v>
      </c>
      <c r="J574" s="67">
        <f t="shared" ca="1" si="105"/>
        <v>3965.483870967742</v>
      </c>
      <c r="K574" s="96">
        <v>163.5</v>
      </c>
      <c r="L574" s="68">
        <f t="shared" ca="1" si="106"/>
        <v>-3801.983870967742</v>
      </c>
      <c r="M574" s="68">
        <f t="shared" ca="1" si="107"/>
        <v>4.1230781745708942</v>
      </c>
      <c r="N574" s="99">
        <v>182</v>
      </c>
      <c r="O574" s="97" t="str">
        <f t="shared" ca="1" si="108"/>
        <v>Nov</v>
      </c>
      <c r="P574" s="96">
        <v>182</v>
      </c>
      <c r="Q574" s="99">
        <f t="shared" si="109"/>
        <v>-18.5</v>
      </c>
      <c r="R574" s="97">
        <f t="shared" ca="1" si="110"/>
        <v>-0.10164835164835162</v>
      </c>
      <c r="S574" s="99" t="str">
        <f t="shared" ca="1" si="111"/>
        <v>DEGROWTH</v>
      </c>
      <c r="T574" s="100">
        <v>88</v>
      </c>
      <c r="U574" s="100" t="str">
        <f t="shared" ca="1" si="112"/>
        <v>Dec</v>
      </c>
      <c r="V574" s="96">
        <v>88</v>
      </c>
      <c r="W574" s="103">
        <f t="shared" si="113"/>
        <v>75.5</v>
      </c>
      <c r="X574" s="102">
        <f t="shared" ca="1" si="114"/>
        <v>0.85795454545454541</v>
      </c>
      <c r="Y574" s="103" t="str">
        <f t="shared" ca="1" si="115"/>
        <v>GROWTH</v>
      </c>
      <c r="Z574" s="24">
        <v>0</v>
      </c>
      <c r="AA574" s="24">
        <f t="shared" si="116"/>
        <v>1</v>
      </c>
      <c r="AB574" s="3">
        <v>1000000287</v>
      </c>
      <c r="AC574" s="3"/>
    </row>
    <row r="575" spans="1:29" ht="14.25" hidden="1" customHeight="1">
      <c r="A575" s="23" t="s">
        <v>134</v>
      </c>
      <c r="B575" s="64" t="s">
        <v>58</v>
      </c>
      <c r="C575" s="64" t="s">
        <v>1446</v>
      </c>
      <c r="D575" s="64">
        <v>1000000305</v>
      </c>
      <c r="E575" s="65" t="s">
        <v>1447</v>
      </c>
      <c r="F575" s="66">
        <v>41870</v>
      </c>
      <c r="G575" s="66" t="str">
        <f t="shared" si="104"/>
        <v>Targeted Dealer</v>
      </c>
      <c r="H575" s="66" t="s">
        <v>627</v>
      </c>
      <c r="I575" s="67">
        <v>480</v>
      </c>
      <c r="J575" s="67">
        <f t="shared" ca="1" si="105"/>
        <v>10018.064516129032</v>
      </c>
      <c r="K575" s="96">
        <v>320.39999999999998</v>
      </c>
      <c r="L575" s="68">
        <f t="shared" ca="1" si="106"/>
        <v>-9697.6645161290326</v>
      </c>
      <c r="M575" s="68">
        <f t="shared" ca="1" si="107"/>
        <v>3.1982225656877894</v>
      </c>
      <c r="N575" s="99">
        <v>372.4</v>
      </c>
      <c r="O575" s="97" t="str">
        <f t="shared" ca="1" si="108"/>
        <v>Nov</v>
      </c>
      <c r="P575" s="96">
        <v>372.4</v>
      </c>
      <c r="Q575" s="99">
        <f t="shared" si="109"/>
        <v>-52</v>
      </c>
      <c r="R575" s="97">
        <f t="shared" ca="1" si="110"/>
        <v>-0.13963480128893668</v>
      </c>
      <c r="S575" s="99" t="str">
        <f t="shared" ca="1" si="111"/>
        <v>DEGROWTH</v>
      </c>
      <c r="T575" s="100">
        <v>326.25</v>
      </c>
      <c r="U575" s="100" t="str">
        <f t="shared" ca="1" si="112"/>
        <v>Dec</v>
      </c>
      <c r="V575" s="96">
        <v>326.25</v>
      </c>
      <c r="W575" s="103">
        <f t="shared" si="113"/>
        <v>-5.8500000000000227</v>
      </c>
      <c r="X575" s="102">
        <f t="shared" ca="1" si="114"/>
        <v>-1.7931034482758679E-2</v>
      </c>
      <c r="Y575" s="103" t="str">
        <f t="shared" ca="1" si="115"/>
        <v>DEGROWTH</v>
      </c>
      <c r="Z575" s="24">
        <v>0</v>
      </c>
      <c r="AA575" s="24">
        <f t="shared" si="116"/>
        <v>1</v>
      </c>
      <c r="AB575" s="3">
        <v>1000000305</v>
      </c>
      <c r="AC575" s="3"/>
    </row>
    <row r="576" spans="1:29" ht="14.25" hidden="1" customHeight="1">
      <c r="A576" s="23" t="s">
        <v>134</v>
      </c>
      <c r="B576" s="64" t="s">
        <v>58</v>
      </c>
      <c r="C576" s="64" t="s">
        <v>1436</v>
      </c>
      <c r="D576" s="64">
        <v>1000000299</v>
      </c>
      <c r="E576" s="65" t="s">
        <v>1437</v>
      </c>
      <c r="F576" s="66">
        <v>42693</v>
      </c>
      <c r="G576" s="66" t="str">
        <f t="shared" si="104"/>
        <v>Targeted Dealer</v>
      </c>
      <c r="H576" s="66" t="s">
        <v>627</v>
      </c>
      <c r="I576" s="67">
        <v>350</v>
      </c>
      <c r="J576" s="67">
        <f t="shared" ca="1" si="105"/>
        <v>7304.8387096774195</v>
      </c>
      <c r="K576" s="96">
        <v>420</v>
      </c>
      <c r="L576" s="68">
        <f t="shared" ca="1" si="106"/>
        <v>-6884.8387096774195</v>
      </c>
      <c r="M576" s="68">
        <f t="shared" ca="1" si="107"/>
        <v>5.7496136012364758</v>
      </c>
      <c r="N576" s="99">
        <v>435</v>
      </c>
      <c r="O576" s="97" t="str">
        <f t="shared" ca="1" si="108"/>
        <v>Nov</v>
      </c>
      <c r="P576" s="96">
        <v>435</v>
      </c>
      <c r="Q576" s="99">
        <f t="shared" si="109"/>
        <v>-15</v>
      </c>
      <c r="R576" s="97">
        <f t="shared" ca="1" si="110"/>
        <v>-3.4482758620689613E-2</v>
      </c>
      <c r="S576" s="99" t="str">
        <f t="shared" ca="1" si="111"/>
        <v>DEGROWTH</v>
      </c>
      <c r="T576" s="100">
        <v>480</v>
      </c>
      <c r="U576" s="100" t="str">
        <f t="shared" ca="1" si="112"/>
        <v>Dec</v>
      </c>
      <c r="V576" s="96">
        <v>480</v>
      </c>
      <c r="W576" s="103">
        <f t="shared" si="113"/>
        <v>-60</v>
      </c>
      <c r="X576" s="102">
        <f t="shared" ca="1" si="114"/>
        <v>-0.125</v>
      </c>
      <c r="Y576" s="103" t="str">
        <f t="shared" ca="1" si="115"/>
        <v>DEGROWTH</v>
      </c>
      <c r="Z576" s="24">
        <v>0</v>
      </c>
      <c r="AA576" s="24">
        <f t="shared" si="116"/>
        <v>1</v>
      </c>
      <c r="AB576" s="3">
        <v>1000000299</v>
      </c>
      <c r="AC576" s="3"/>
    </row>
    <row r="577" spans="1:29" ht="14.25" hidden="1" customHeight="1">
      <c r="A577" s="23" t="s">
        <v>134</v>
      </c>
      <c r="B577" s="64" t="s">
        <v>58</v>
      </c>
      <c r="C577" s="64" t="s">
        <v>3722</v>
      </c>
      <c r="D577" s="64">
        <v>1000000294</v>
      </c>
      <c r="E577" s="65" t="s">
        <v>3723</v>
      </c>
      <c r="F577" s="66">
        <v>42762</v>
      </c>
      <c r="G577" s="66" t="str">
        <f t="shared" si="104"/>
        <v>Targeted Dealer</v>
      </c>
      <c r="H577" s="66" t="s">
        <v>627</v>
      </c>
      <c r="I577" s="67">
        <v>770</v>
      </c>
      <c r="J577" s="67">
        <f t="shared" ca="1" si="105"/>
        <v>16070.645161290324</v>
      </c>
      <c r="K577" s="96">
        <v>564</v>
      </c>
      <c r="L577" s="68">
        <f t="shared" ca="1" si="106"/>
        <v>-15506.645161290324</v>
      </c>
      <c r="M577" s="68">
        <f t="shared" ca="1" si="107"/>
        <v>3.5095044059495373</v>
      </c>
      <c r="N577" s="99">
        <v>396.5</v>
      </c>
      <c r="O577" s="97" t="str">
        <f t="shared" ca="1" si="108"/>
        <v>Nov</v>
      </c>
      <c r="P577" s="96">
        <v>396.5</v>
      </c>
      <c r="Q577" s="99">
        <f t="shared" si="109"/>
        <v>167.5</v>
      </c>
      <c r="R577" s="97">
        <f t="shared" ca="1" si="110"/>
        <v>0.42244640605296335</v>
      </c>
      <c r="S577" s="99" t="str">
        <f t="shared" ca="1" si="111"/>
        <v>GROWTH</v>
      </c>
      <c r="T577" s="100">
        <v>489.5</v>
      </c>
      <c r="U577" s="100" t="str">
        <f t="shared" ca="1" si="112"/>
        <v>Dec</v>
      </c>
      <c r="V577" s="96">
        <v>489.5</v>
      </c>
      <c r="W577" s="103">
        <f t="shared" si="113"/>
        <v>74.5</v>
      </c>
      <c r="X577" s="102">
        <f t="shared" ca="1" si="114"/>
        <v>0.15219611848825343</v>
      </c>
      <c r="Y577" s="103" t="str">
        <f t="shared" ca="1" si="115"/>
        <v>GROWTH</v>
      </c>
      <c r="Z577" s="24">
        <v>0</v>
      </c>
      <c r="AA577" s="24">
        <f t="shared" si="116"/>
        <v>1</v>
      </c>
      <c r="AB577" s="3">
        <v>1000000294</v>
      </c>
      <c r="AC577" s="3"/>
    </row>
    <row r="578" spans="1:29" ht="14.25" hidden="1" customHeight="1">
      <c r="A578" s="23" t="s">
        <v>134</v>
      </c>
      <c r="B578" s="64" t="s">
        <v>58</v>
      </c>
      <c r="C578" s="64" t="s">
        <v>4187</v>
      </c>
      <c r="D578" s="64">
        <v>1000000282</v>
      </c>
      <c r="E578" s="65" t="s">
        <v>4188</v>
      </c>
      <c r="F578" s="66">
        <v>42777</v>
      </c>
      <c r="G578" s="66" t="str">
        <f t="shared" si="104"/>
        <v>Targeted Dealer</v>
      </c>
      <c r="H578" s="66"/>
      <c r="I578" s="67">
        <v>50</v>
      </c>
      <c r="J578" s="67">
        <f t="shared" ca="1" si="105"/>
        <v>1043.5483870967741</v>
      </c>
      <c r="K578" s="96">
        <v>12.5</v>
      </c>
      <c r="L578" s="68">
        <f t="shared" ca="1" si="106"/>
        <v>-1031.0483870967741</v>
      </c>
      <c r="M578" s="68">
        <f t="shared" ca="1" si="107"/>
        <v>1.1978361669242659</v>
      </c>
      <c r="N578" s="99">
        <v>37.5</v>
      </c>
      <c r="O578" s="97" t="str">
        <f t="shared" ca="1" si="108"/>
        <v>Nov</v>
      </c>
      <c r="P578" s="96">
        <v>37.5</v>
      </c>
      <c r="Q578" s="99">
        <f t="shared" si="109"/>
        <v>-25</v>
      </c>
      <c r="R578" s="97">
        <f t="shared" ca="1" si="110"/>
        <v>-0.66666666666666674</v>
      </c>
      <c r="S578" s="99" t="str">
        <f t="shared" ca="1" si="111"/>
        <v>DEGROWTH</v>
      </c>
      <c r="T578" s="100">
        <v>47.5</v>
      </c>
      <c r="U578" s="100" t="str">
        <f t="shared" ca="1" si="112"/>
        <v>Dec</v>
      </c>
      <c r="V578" s="96">
        <v>47.5</v>
      </c>
      <c r="W578" s="103">
        <f t="shared" si="113"/>
        <v>-35</v>
      </c>
      <c r="X578" s="102">
        <f t="shared" ca="1" si="114"/>
        <v>-0.73684210526315796</v>
      </c>
      <c r="Y578" s="103" t="str">
        <f t="shared" ca="1" si="115"/>
        <v>DEGROWTH</v>
      </c>
      <c r="Z578" s="24">
        <v>1</v>
      </c>
      <c r="AA578" s="24">
        <f t="shared" si="116"/>
        <v>0</v>
      </c>
      <c r="AB578" s="3">
        <v>1000000282</v>
      </c>
      <c r="AC578" s="3"/>
    </row>
    <row r="579" spans="1:29" ht="14.25" hidden="1" customHeight="1">
      <c r="A579" s="23" t="s">
        <v>134</v>
      </c>
      <c r="B579" s="64" t="s">
        <v>58</v>
      </c>
      <c r="C579" s="64" t="s">
        <v>1389</v>
      </c>
      <c r="D579" s="64">
        <v>1000000284</v>
      </c>
      <c r="E579" s="65" t="s">
        <v>1390</v>
      </c>
      <c r="F579" s="66">
        <v>42795</v>
      </c>
      <c r="G579" s="66" t="str">
        <f t="shared" ref="G579:G642" si="117">IF(I579&gt;0,"Targeted Dealer","-")</f>
        <v>Targeted Dealer</v>
      </c>
      <c r="H579" s="66" t="s">
        <v>627</v>
      </c>
      <c r="I579" s="67">
        <v>127</v>
      </c>
      <c r="J579" s="67">
        <f t="shared" ref="J579:J642" ca="1" si="118">I579/$J$1*$E$1</f>
        <v>2650.6129032258063</v>
      </c>
      <c r="K579" s="96">
        <v>147</v>
      </c>
      <c r="L579" s="68">
        <f t="shared" ref="L579:L642" ca="1" si="119">K579-J579</f>
        <v>-2503.6129032258063</v>
      </c>
      <c r="M579" s="68">
        <f t="shared" ref="M579:M642" ca="1" si="120">IFERROR((K579/J579%),"-")</f>
        <v>5.5458871350509318</v>
      </c>
      <c r="N579" s="99">
        <v>100.5</v>
      </c>
      <c r="O579" s="97" t="str">
        <f t="shared" ref="O579:O642" ca="1" si="121">IF(F579&lt;=$P$2,"Nov","")</f>
        <v>Nov</v>
      </c>
      <c r="P579" s="96">
        <v>100.5</v>
      </c>
      <c r="Q579" s="99">
        <f t="shared" ref="Q579:Q642" si="122">K579-P579</f>
        <v>46.5</v>
      </c>
      <c r="R579" s="97">
        <f t="shared" ref="R579:R642" ca="1" si="123">IFERROR(IF(O579="Nov",(K579/P579-1)),0)</f>
        <v>0.46268656716417911</v>
      </c>
      <c r="S579" s="99" t="str">
        <f t="shared" ref="S579:S642" ca="1" si="124">IF(N579&gt;0,IF(O579="","-",IF(R579&lt;0%,"DEGROWTH","GROWTH")))</f>
        <v>GROWTH</v>
      </c>
      <c r="T579" s="100">
        <v>100.5</v>
      </c>
      <c r="U579" s="100" t="str">
        <f t="shared" ref="U579:U642" ca="1" si="125">IF(F579&lt;=$V$2,"Dec","")</f>
        <v>Dec</v>
      </c>
      <c r="V579" s="96">
        <v>100.5</v>
      </c>
      <c r="W579" s="103">
        <f t="shared" ref="W579:W642" si="126">K579-V579</f>
        <v>46.5</v>
      </c>
      <c r="X579" s="102">
        <f t="shared" ref="X579:X642" ca="1" si="127">IFERROR(IF(U579="Dec",(K579/V579-1)),0)</f>
        <v>0.46268656716417911</v>
      </c>
      <c r="Y579" s="103" t="str">
        <f t="shared" ref="Y579:Y642" ca="1" si="128">IF(T579&gt;0,IF(U579="","-",IF(X579&lt;0%,"DEGROWTH","GROWTH")))</f>
        <v>GROWTH</v>
      </c>
      <c r="Z579" s="24">
        <v>0</v>
      </c>
      <c r="AA579" s="24">
        <f t="shared" ref="AA579:AA642" si="129">IF(H579&gt;0,1,0)</f>
        <v>1</v>
      </c>
      <c r="AB579" s="3">
        <v>1000000284</v>
      </c>
      <c r="AC579" s="3"/>
    </row>
    <row r="580" spans="1:29" ht="14.25" hidden="1" customHeight="1">
      <c r="A580" s="23" t="s">
        <v>134</v>
      </c>
      <c r="B580" s="64" t="s">
        <v>58</v>
      </c>
      <c r="C580" s="64" t="s">
        <v>1434</v>
      </c>
      <c r="D580" s="64">
        <v>1000000298</v>
      </c>
      <c r="E580" s="65" t="s">
        <v>1435</v>
      </c>
      <c r="F580" s="66">
        <v>42826</v>
      </c>
      <c r="G580" s="66" t="str">
        <f t="shared" si="117"/>
        <v>Targeted Dealer</v>
      </c>
      <c r="H580" s="66" t="s">
        <v>627</v>
      </c>
      <c r="I580" s="67">
        <v>1100</v>
      </c>
      <c r="J580" s="67">
        <f t="shared" ca="1" si="118"/>
        <v>22958.064516129034</v>
      </c>
      <c r="K580" s="96">
        <v>1213</v>
      </c>
      <c r="L580" s="68">
        <f t="shared" ca="1" si="119"/>
        <v>-21745.064516129034</v>
      </c>
      <c r="M580" s="68">
        <f t="shared" ca="1" si="120"/>
        <v>5.2835464381059429</v>
      </c>
      <c r="N580" s="99">
        <v>1010.5</v>
      </c>
      <c r="O580" s="97" t="str">
        <f t="shared" ca="1" si="121"/>
        <v>Nov</v>
      </c>
      <c r="P580" s="96">
        <v>1010.5</v>
      </c>
      <c r="Q580" s="99">
        <f t="shared" si="122"/>
        <v>202.5</v>
      </c>
      <c r="R580" s="97">
        <f t="shared" ca="1" si="123"/>
        <v>0.20039584364176144</v>
      </c>
      <c r="S580" s="99" t="str">
        <f t="shared" ca="1" si="124"/>
        <v>GROWTH</v>
      </c>
      <c r="T580" s="100">
        <v>1152</v>
      </c>
      <c r="U580" s="100" t="str">
        <f t="shared" ca="1" si="125"/>
        <v>Dec</v>
      </c>
      <c r="V580" s="96">
        <v>1152</v>
      </c>
      <c r="W580" s="103">
        <f t="shared" si="126"/>
        <v>61</v>
      </c>
      <c r="X580" s="102">
        <f t="shared" ca="1" si="127"/>
        <v>5.295138888888884E-2</v>
      </c>
      <c r="Y580" s="103" t="str">
        <f t="shared" ca="1" si="128"/>
        <v>GROWTH</v>
      </c>
      <c r="Z580" s="24">
        <v>0</v>
      </c>
      <c r="AA580" s="24">
        <f t="shared" si="129"/>
        <v>1</v>
      </c>
      <c r="AB580" s="3">
        <v>1000000298</v>
      </c>
      <c r="AC580" s="3"/>
    </row>
    <row r="581" spans="1:29" ht="14.25" hidden="1" customHeight="1">
      <c r="A581" s="23" t="s">
        <v>134</v>
      </c>
      <c r="B581" s="64" t="s">
        <v>58</v>
      </c>
      <c r="C581" s="64" t="s">
        <v>1396</v>
      </c>
      <c r="D581" s="64">
        <v>1000000286</v>
      </c>
      <c r="E581" s="65" t="s">
        <v>1397</v>
      </c>
      <c r="F581" s="66">
        <v>43173</v>
      </c>
      <c r="G581" s="66" t="str">
        <f t="shared" si="117"/>
        <v>Targeted Dealer</v>
      </c>
      <c r="H581" s="66" t="s">
        <v>627</v>
      </c>
      <c r="I581" s="67">
        <v>170</v>
      </c>
      <c r="J581" s="67">
        <f t="shared" ca="1" si="118"/>
        <v>3548.0645161290322</v>
      </c>
      <c r="K581" s="96">
        <v>121.5</v>
      </c>
      <c r="L581" s="68">
        <f t="shared" ca="1" si="119"/>
        <v>-3426.5645161290322</v>
      </c>
      <c r="M581" s="68">
        <f t="shared" ca="1" si="120"/>
        <v>3.4244022183834897</v>
      </c>
      <c r="N581" s="99">
        <v>140</v>
      </c>
      <c r="O581" s="97" t="str">
        <f t="shared" ca="1" si="121"/>
        <v>Nov</v>
      </c>
      <c r="P581" s="96">
        <v>140</v>
      </c>
      <c r="Q581" s="99">
        <f t="shared" si="122"/>
        <v>-18.5</v>
      </c>
      <c r="R581" s="97">
        <f t="shared" ca="1" si="123"/>
        <v>-0.13214285714285712</v>
      </c>
      <c r="S581" s="99" t="str">
        <f t="shared" ca="1" si="124"/>
        <v>DEGROWTH</v>
      </c>
      <c r="T581" s="100">
        <v>106.5</v>
      </c>
      <c r="U581" s="100" t="str">
        <f t="shared" ca="1" si="125"/>
        <v>Dec</v>
      </c>
      <c r="V581" s="96">
        <v>106.5</v>
      </c>
      <c r="W581" s="103">
        <f t="shared" si="126"/>
        <v>15</v>
      </c>
      <c r="X581" s="102">
        <f t="shared" ca="1" si="127"/>
        <v>0.14084507042253525</v>
      </c>
      <c r="Y581" s="103" t="str">
        <f t="shared" ca="1" si="128"/>
        <v>GROWTH</v>
      </c>
      <c r="Z581" s="24">
        <v>0</v>
      </c>
      <c r="AA581" s="24">
        <f t="shared" si="129"/>
        <v>1</v>
      </c>
      <c r="AB581" s="3">
        <v>1000000286</v>
      </c>
      <c r="AC581" s="3"/>
    </row>
    <row r="582" spans="1:29" ht="14.25" hidden="1" customHeight="1">
      <c r="A582" s="23" t="s">
        <v>134</v>
      </c>
      <c r="B582" s="64" t="s">
        <v>58</v>
      </c>
      <c r="C582" s="64" t="s">
        <v>4146</v>
      </c>
      <c r="D582" s="64">
        <v>1000000289</v>
      </c>
      <c r="E582" s="65" t="s">
        <v>4147</v>
      </c>
      <c r="F582" s="66">
        <v>43302</v>
      </c>
      <c r="G582" s="66" t="str">
        <f t="shared" si="117"/>
        <v>Targeted Dealer</v>
      </c>
      <c r="H582" s="66"/>
      <c r="I582" s="67">
        <v>13</v>
      </c>
      <c r="J582" s="67">
        <f t="shared" ca="1" si="118"/>
        <v>271.32258064516128</v>
      </c>
      <c r="K582" s="96">
        <v>13</v>
      </c>
      <c r="L582" s="68">
        <f t="shared" ca="1" si="119"/>
        <v>-258.32258064516128</v>
      </c>
      <c r="M582" s="68">
        <f t="shared" ca="1" si="120"/>
        <v>4.7913446676970635</v>
      </c>
      <c r="N582" s="99">
        <v>0</v>
      </c>
      <c r="O582" s="97" t="str">
        <f t="shared" ca="1" si="121"/>
        <v>Nov</v>
      </c>
      <c r="P582" s="96">
        <v>0</v>
      </c>
      <c r="Q582" s="99">
        <f t="shared" si="122"/>
        <v>13</v>
      </c>
      <c r="R582" s="97">
        <f t="shared" ca="1" si="123"/>
        <v>0</v>
      </c>
      <c r="S582" s="99" t="b">
        <f t="shared" si="124"/>
        <v>0</v>
      </c>
      <c r="T582" s="100">
        <v>12.5</v>
      </c>
      <c r="U582" s="100" t="str">
        <f t="shared" ca="1" si="125"/>
        <v>Dec</v>
      </c>
      <c r="V582" s="96">
        <v>12.5</v>
      </c>
      <c r="W582" s="103">
        <f t="shared" si="126"/>
        <v>0.5</v>
      </c>
      <c r="X582" s="102">
        <f t="shared" ca="1" si="127"/>
        <v>4.0000000000000036E-2</v>
      </c>
      <c r="Y582" s="103" t="str">
        <f t="shared" ca="1" si="128"/>
        <v>GROWTH</v>
      </c>
      <c r="Z582" s="24">
        <v>1</v>
      </c>
      <c r="AA582" s="24">
        <f t="shared" si="129"/>
        <v>0</v>
      </c>
      <c r="AB582" s="3">
        <v>1000000289</v>
      </c>
      <c r="AC582" s="3"/>
    </row>
    <row r="583" spans="1:29" ht="14.25" hidden="1" customHeight="1">
      <c r="A583" s="23" t="s">
        <v>134</v>
      </c>
      <c r="B583" s="64" t="s">
        <v>58</v>
      </c>
      <c r="C583" s="64" t="s">
        <v>2997</v>
      </c>
      <c r="D583" s="64">
        <v>1000000307</v>
      </c>
      <c r="E583" s="65" t="s">
        <v>2998</v>
      </c>
      <c r="F583" s="66">
        <v>43381</v>
      </c>
      <c r="G583" s="66" t="str">
        <f t="shared" si="117"/>
        <v>Targeted Dealer</v>
      </c>
      <c r="H583" s="66"/>
      <c r="I583" s="67">
        <v>120</v>
      </c>
      <c r="J583" s="67">
        <f t="shared" ca="1" si="118"/>
        <v>2504.516129032258</v>
      </c>
      <c r="K583" s="96">
        <v>112</v>
      </c>
      <c r="L583" s="68">
        <f t="shared" ca="1" si="119"/>
        <v>-2392.516129032258</v>
      </c>
      <c r="M583" s="68">
        <f t="shared" ca="1" si="120"/>
        <v>4.4719216898505918</v>
      </c>
      <c r="N583" s="99">
        <v>105</v>
      </c>
      <c r="O583" s="97" t="str">
        <f t="shared" ca="1" si="121"/>
        <v>Nov</v>
      </c>
      <c r="P583" s="96">
        <v>105</v>
      </c>
      <c r="Q583" s="99">
        <f t="shared" si="122"/>
        <v>7</v>
      </c>
      <c r="R583" s="97">
        <f t="shared" ca="1" si="123"/>
        <v>6.6666666666666652E-2</v>
      </c>
      <c r="S583" s="99" t="str">
        <f t="shared" ca="1" si="124"/>
        <v>GROWTH</v>
      </c>
      <c r="T583" s="100">
        <v>88.5</v>
      </c>
      <c r="U583" s="100" t="str">
        <f t="shared" ca="1" si="125"/>
        <v>Dec</v>
      </c>
      <c r="V583" s="96">
        <v>88.5</v>
      </c>
      <c r="W583" s="103">
        <f t="shared" si="126"/>
        <v>23.5</v>
      </c>
      <c r="X583" s="102">
        <f t="shared" ca="1" si="127"/>
        <v>0.26553672316384191</v>
      </c>
      <c r="Y583" s="103" t="str">
        <f t="shared" ca="1" si="128"/>
        <v>GROWTH</v>
      </c>
      <c r="Z583" s="24">
        <v>0</v>
      </c>
      <c r="AA583" s="24">
        <f t="shared" si="129"/>
        <v>0</v>
      </c>
      <c r="AB583" s="3">
        <v>1000000307</v>
      </c>
      <c r="AC583" s="3"/>
    </row>
    <row r="584" spans="1:29" ht="14.25" hidden="1" customHeight="1">
      <c r="A584" s="23" t="s">
        <v>134</v>
      </c>
      <c r="B584" s="64" t="s">
        <v>58</v>
      </c>
      <c r="C584" s="64" t="s">
        <v>1412</v>
      </c>
      <c r="D584" s="64">
        <v>1000000290</v>
      </c>
      <c r="E584" s="65" t="s">
        <v>1413</v>
      </c>
      <c r="F584" s="66">
        <v>43540</v>
      </c>
      <c r="G584" s="66" t="str">
        <f t="shared" si="117"/>
        <v>Targeted Dealer</v>
      </c>
      <c r="H584" s="66"/>
      <c r="I584" s="67">
        <v>30</v>
      </c>
      <c r="J584" s="67">
        <f t="shared" ca="1" si="118"/>
        <v>626.12903225806451</v>
      </c>
      <c r="K584" s="96">
        <v>7</v>
      </c>
      <c r="L584" s="68">
        <f t="shared" ca="1" si="119"/>
        <v>-619.12903225806451</v>
      </c>
      <c r="M584" s="68">
        <f t="shared" ca="1" si="120"/>
        <v>1.1179804224626479</v>
      </c>
      <c r="N584" s="99">
        <v>3.5</v>
      </c>
      <c r="O584" s="97" t="str">
        <f t="shared" ca="1" si="121"/>
        <v>Nov</v>
      </c>
      <c r="P584" s="96">
        <v>3.5</v>
      </c>
      <c r="Q584" s="99">
        <f t="shared" si="122"/>
        <v>3.5</v>
      </c>
      <c r="R584" s="97">
        <f t="shared" ca="1" si="123"/>
        <v>1</v>
      </c>
      <c r="S584" s="99" t="str">
        <f t="shared" ca="1" si="124"/>
        <v>GROWTH</v>
      </c>
      <c r="T584" s="100">
        <v>20.5</v>
      </c>
      <c r="U584" s="100" t="str">
        <f t="shared" ca="1" si="125"/>
        <v>Dec</v>
      </c>
      <c r="V584" s="96">
        <v>20.5</v>
      </c>
      <c r="W584" s="103">
        <f t="shared" si="126"/>
        <v>-13.5</v>
      </c>
      <c r="X584" s="102">
        <f t="shared" ca="1" si="127"/>
        <v>-0.65853658536585358</v>
      </c>
      <c r="Y584" s="103" t="str">
        <f t="shared" ca="1" si="128"/>
        <v>DEGROWTH</v>
      </c>
      <c r="Z584" s="24">
        <v>0</v>
      </c>
      <c r="AA584" s="24">
        <f t="shared" si="129"/>
        <v>0</v>
      </c>
      <c r="AB584" s="3">
        <v>1000000290</v>
      </c>
      <c r="AC584" s="3"/>
    </row>
    <row r="585" spans="1:29" ht="14.25" hidden="1" customHeight="1">
      <c r="A585" s="23" t="s">
        <v>134</v>
      </c>
      <c r="B585" s="64" t="s">
        <v>58</v>
      </c>
      <c r="C585" s="64" t="s">
        <v>1432</v>
      </c>
      <c r="D585" s="64">
        <v>1000000297</v>
      </c>
      <c r="E585" s="65" t="s">
        <v>1433</v>
      </c>
      <c r="F585" s="66">
        <v>43805</v>
      </c>
      <c r="G585" s="66" t="str">
        <f t="shared" si="117"/>
        <v>Targeted Dealer</v>
      </c>
      <c r="H585" s="66"/>
      <c r="I585" s="67">
        <v>31</v>
      </c>
      <c r="J585" s="67">
        <f t="shared" ca="1" si="118"/>
        <v>647</v>
      </c>
      <c r="K585" s="96">
        <v>23</v>
      </c>
      <c r="L585" s="68">
        <f t="shared" ca="1" si="119"/>
        <v>-624</v>
      </c>
      <c r="M585" s="68">
        <f t="shared" ca="1" si="120"/>
        <v>3.554868624420402</v>
      </c>
      <c r="N585" s="99">
        <v>12.5</v>
      </c>
      <c r="O585" s="97" t="str">
        <f t="shared" ca="1" si="121"/>
        <v>Nov</v>
      </c>
      <c r="P585" s="96">
        <v>12.5</v>
      </c>
      <c r="Q585" s="99">
        <f t="shared" si="122"/>
        <v>10.5</v>
      </c>
      <c r="R585" s="97">
        <f t="shared" ca="1" si="123"/>
        <v>0.84000000000000008</v>
      </c>
      <c r="S585" s="99" t="str">
        <f t="shared" ca="1" si="124"/>
        <v>GROWTH</v>
      </c>
      <c r="T585" s="100">
        <v>9.5</v>
      </c>
      <c r="U585" s="100" t="str">
        <f t="shared" ca="1" si="125"/>
        <v>Dec</v>
      </c>
      <c r="V585" s="96">
        <v>9.5</v>
      </c>
      <c r="W585" s="103">
        <f t="shared" si="126"/>
        <v>13.5</v>
      </c>
      <c r="X585" s="102">
        <f t="shared" ca="1" si="127"/>
        <v>1.4210526315789473</v>
      </c>
      <c r="Y585" s="103" t="str">
        <f t="shared" ca="1" si="128"/>
        <v>GROWTH</v>
      </c>
      <c r="Z585" s="24">
        <v>0</v>
      </c>
      <c r="AA585" s="24">
        <f t="shared" si="129"/>
        <v>0</v>
      </c>
      <c r="AB585" s="3">
        <v>1000000297</v>
      </c>
      <c r="AC585" s="3"/>
    </row>
    <row r="586" spans="1:29" ht="14.25" hidden="1" customHeight="1">
      <c r="A586" s="23" t="s">
        <v>134</v>
      </c>
      <c r="B586" s="64" t="s">
        <v>58</v>
      </c>
      <c r="C586" s="64" t="s">
        <v>2914</v>
      </c>
      <c r="D586" s="64">
        <v>1000000306</v>
      </c>
      <c r="E586" s="65" t="s">
        <v>2915</v>
      </c>
      <c r="F586" s="66">
        <v>43862</v>
      </c>
      <c r="G586" s="66" t="str">
        <f t="shared" si="117"/>
        <v>Targeted Dealer</v>
      </c>
      <c r="H586" s="66" t="s">
        <v>627</v>
      </c>
      <c r="I586" s="67">
        <v>1000</v>
      </c>
      <c r="J586" s="67">
        <f t="shared" ca="1" si="118"/>
        <v>20870.967741935485</v>
      </c>
      <c r="K586" s="96">
        <v>1054</v>
      </c>
      <c r="L586" s="68">
        <f t="shared" ca="1" si="119"/>
        <v>-19816.967741935485</v>
      </c>
      <c r="M586" s="68">
        <f t="shared" ca="1" si="120"/>
        <v>5.0500772797527045</v>
      </c>
      <c r="N586" s="99">
        <v>937.5</v>
      </c>
      <c r="O586" s="97" t="str">
        <f t="shared" ca="1" si="121"/>
        <v>Nov</v>
      </c>
      <c r="P586" s="96">
        <v>937.5</v>
      </c>
      <c r="Q586" s="99">
        <f t="shared" si="122"/>
        <v>116.5</v>
      </c>
      <c r="R586" s="97">
        <f t="shared" ca="1" si="123"/>
        <v>0.12426666666666675</v>
      </c>
      <c r="S586" s="99" t="str">
        <f t="shared" ca="1" si="124"/>
        <v>GROWTH</v>
      </c>
      <c r="T586" s="100">
        <v>768.5</v>
      </c>
      <c r="U586" s="100" t="str">
        <f t="shared" ca="1" si="125"/>
        <v>Dec</v>
      </c>
      <c r="V586" s="96">
        <v>768.5</v>
      </c>
      <c r="W586" s="103">
        <f t="shared" si="126"/>
        <v>285.5</v>
      </c>
      <c r="X586" s="102">
        <f t="shared" ca="1" si="127"/>
        <v>0.37150292778139238</v>
      </c>
      <c r="Y586" s="103" t="str">
        <f t="shared" ca="1" si="128"/>
        <v>GROWTH</v>
      </c>
      <c r="Z586" s="24">
        <v>0</v>
      </c>
      <c r="AA586" s="24">
        <f t="shared" si="129"/>
        <v>1</v>
      </c>
      <c r="AB586" s="3">
        <v>1000000306</v>
      </c>
      <c r="AC586" s="3"/>
    </row>
    <row r="587" spans="1:29" ht="14.25" hidden="1" customHeight="1">
      <c r="A587" s="23" t="s">
        <v>134</v>
      </c>
      <c r="B587" s="64" t="s">
        <v>58</v>
      </c>
      <c r="C587" s="64" t="s">
        <v>4434</v>
      </c>
      <c r="D587" s="64">
        <v>1000002393</v>
      </c>
      <c r="E587" s="65" t="s">
        <v>4435</v>
      </c>
      <c r="F587" s="66">
        <v>44543</v>
      </c>
      <c r="G587" s="66" t="str">
        <f t="shared" si="117"/>
        <v>-</v>
      </c>
      <c r="H587" s="66"/>
      <c r="I587" s="67">
        <v>0</v>
      </c>
      <c r="J587" s="67">
        <f t="shared" ca="1" si="118"/>
        <v>0</v>
      </c>
      <c r="K587" s="96">
        <v>0</v>
      </c>
      <c r="L587" s="68">
        <f t="shared" ca="1" si="119"/>
        <v>0</v>
      </c>
      <c r="M587" s="68" t="str">
        <f t="shared" ca="1" si="120"/>
        <v>-</v>
      </c>
      <c r="N587" s="99">
        <v>12.5</v>
      </c>
      <c r="O587" s="97" t="str">
        <f t="shared" ca="1" si="121"/>
        <v>Nov</v>
      </c>
      <c r="P587" s="96">
        <v>12.5</v>
      </c>
      <c r="Q587" s="99">
        <f t="shared" si="122"/>
        <v>-12.5</v>
      </c>
      <c r="R587" s="97">
        <f t="shared" ca="1" si="123"/>
        <v>-1</v>
      </c>
      <c r="S587" s="99" t="str">
        <f t="shared" ca="1" si="124"/>
        <v>DEGROWTH</v>
      </c>
      <c r="T587" s="100">
        <v>57</v>
      </c>
      <c r="U587" s="100" t="str">
        <f t="shared" ca="1" si="125"/>
        <v>Dec</v>
      </c>
      <c r="V587" s="96">
        <v>57</v>
      </c>
      <c r="W587" s="103">
        <f t="shared" si="126"/>
        <v>-57</v>
      </c>
      <c r="X587" s="102">
        <f t="shared" ca="1" si="127"/>
        <v>-1</v>
      </c>
      <c r="Y587" s="103" t="str">
        <f t="shared" ca="1" si="128"/>
        <v>DEGROWTH</v>
      </c>
      <c r="Z587" s="24">
        <v>1</v>
      </c>
      <c r="AA587" s="24">
        <f t="shared" si="129"/>
        <v>0</v>
      </c>
      <c r="AB587" s="3">
        <v>1000002393</v>
      </c>
      <c r="AC587" s="3"/>
    </row>
    <row r="588" spans="1:29" ht="14.25" hidden="1" customHeight="1">
      <c r="A588" s="23" t="s">
        <v>134</v>
      </c>
      <c r="B588" s="64" t="s">
        <v>58</v>
      </c>
      <c r="C588" s="64" t="s">
        <v>4123</v>
      </c>
      <c r="D588" s="64">
        <v>1000002597</v>
      </c>
      <c r="E588" s="65" t="s">
        <v>4124</v>
      </c>
      <c r="F588" s="66">
        <v>44599</v>
      </c>
      <c r="G588" s="66" t="str">
        <f t="shared" si="117"/>
        <v>-</v>
      </c>
      <c r="H588" s="66"/>
      <c r="I588" s="67">
        <v>0</v>
      </c>
      <c r="J588" s="67">
        <f t="shared" ca="1" si="118"/>
        <v>0</v>
      </c>
      <c r="K588" s="96">
        <v>0</v>
      </c>
      <c r="L588" s="68">
        <f t="shared" ca="1" si="119"/>
        <v>0</v>
      </c>
      <c r="M588" s="68" t="str">
        <f t="shared" ca="1" si="120"/>
        <v>-</v>
      </c>
      <c r="N588" s="99">
        <v>0</v>
      </c>
      <c r="O588" s="97" t="str">
        <f t="shared" ca="1" si="121"/>
        <v>Nov</v>
      </c>
      <c r="P588" s="96">
        <v>0</v>
      </c>
      <c r="Q588" s="99">
        <f t="shared" si="122"/>
        <v>0</v>
      </c>
      <c r="R588" s="97">
        <f t="shared" ca="1" si="123"/>
        <v>0</v>
      </c>
      <c r="S588" s="99" t="b">
        <f t="shared" si="124"/>
        <v>0</v>
      </c>
      <c r="T588" s="100">
        <v>7</v>
      </c>
      <c r="U588" s="100" t="str">
        <f t="shared" ca="1" si="125"/>
        <v>Dec</v>
      </c>
      <c r="V588" s="96">
        <v>7</v>
      </c>
      <c r="W588" s="103">
        <f t="shared" si="126"/>
        <v>-7</v>
      </c>
      <c r="X588" s="102">
        <f t="shared" ca="1" si="127"/>
        <v>-1</v>
      </c>
      <c r="Y588" s="103" t="str">
        <f t="shared" ca="1" si="128"/>
        <v>DEGROWTH</v>
      </c>
      <c r="Z588" s="24">
        <v>1</v>
      </c>
      <c r="AA588" s="24">
        <f t="shared" si="129"/>
        <v>0</v>
      </c>
      <c r="AB588" s="3">
        <v>1000002597</v>
      </c>
      <c r="AC588" s="3"/>
    </row>
    <row r="589" spans="1:29" ht="14.25" hidden="1" customHeight="1">
      <c r="A589" s="23" t="s">
        <v>134</v>
      </c>
      <c r="B589" s="64" t="s">
        <v>58</v>
      </c>
      <c r="C589" s="64" t="s">
        <v>1402</v>
      </c>
      <c r="D589" s="64">
        <v>1000002621</v>
      </c>
      <c r="E589" s="65" t="s">
        <v>1403</v>
      </c>
      <c r="F589" s="66">
        <v>44628</v>
      </c>
      <c r="G589" s="66" t="str">
        <f t="shared" si="117"/>
        <v>Targeted Dealer</v>
      </c>
      <c r="H589" s="66"/>
      <c r="I589" s="67">
        <v>160</v>
      </c>
      <c r="J589" s="67">
        <f t="shared" ca="1" si="118"/>
        <v>3339.3548387096776</v>
      </c>
      <c r="K589" s="96">
        <v>110</v>
      </c>
      <c r="L589" s="68">
        <f t="shared" ca="1" si="119"/>
        <v>-3229.3548387096776</v>
      </c>
      <c r="M589" s="68">
        <f t="shared" ca="1" si="120"/>
        <v>3.2940494590417306</v>
      </c>
      <c r="N589" s="99">
        <v>120</v>
      </c>
      <c r="O589" s="97" t="str">
        <f t="shared" ca="1" si="121"/>
        <v>Nov</v>
      </c>
      <c r="P589" s="96">
        <v>120</v>
      </c>
      <c r="Q589" s="99">
        <f t="shared" si="122"/>
        <v>-10</v>
      </c>
      <c r="R589" s="97">
        <f t="shared" ca="1" si="123"/>
        <v>-8.333333333333337E-2</v>
      </c>
      <c r="S589" s="99" t="str">
        <f t="shared" ca="1" si="124"/>
        <v>DEGROWTH</v>
      </c>
      <c r="T589" s="100">
        <v>133</v>
      </c>
      <c r="U589" s="100" t="str">
        <f t="shared" ca="1" si="125"/>
        <v>Dec</v>
      </c>
      <c r="V589" s="96">
        <v>133</v>
      </c>
      <c r="W589" s="103">
        <f t="shared" si="126"/>
        <v>-23</v>
      </c>
      <c r="X589" s="102">
        <f t="shared" ca="1" si="127"/>
        <v>-0.17293233082706772</v>
      </c>
      <c r="Y589" s="103" t="str">
        <f t="shared" ca="1" si="128"/>
        <v>DEGROWTH</v>
      </c>
      <c r="Z589" s="24">
        <v>0</v>
      </c>
      <c r="AA589" s="24">
        <f t="shared" si="129"/>
        <v>0</v>
      </c>
      <c r="AB589" s="3">
        <v>1000002621</v>
      </c>
      <c r="AC589" s="3"/>
    </row>
    <row r="590" spans="1:29" ht="14.25" hidden="1" customHeight="1">
      <c r="A590" s="23" t="s">
        <v>134</v>
      </c>
      <c r="B590" s="64" t="s">
        <v>58</v>
      </c>
      <c r="C590" s="64" t="s">
        <v>1418</v>
      </c>
      <c r="D590" s="64">
        <v>1000002763</v>
      </c>
      <c r="E590" s="65" t="s">
        <v>1419</v>
      </c>
      <c r="F590" s="66">
        <v>44711</v>
      </c>
      <c r="G590" s="66" t="str">
        <f t="shared" si="117"/>
        <v>Targeted Dealer</v>
      </c>
      <c r="H590" s="66"/>
      <c r="I590" s="67">
        <v>150</v>
      </c>
      <c r="J590" s="67">
        <f t="shared" ca="1" si="118"/>
        <v>3130.6451612903224</v>
      </c>
      <c r="K590" s="96">
        <v>83.25</v>
      </c>
      <c r="L590" s="68">
        <f t="shared" ca="1" si="119"/>
        <v>-3047.3951612903224</v>
      </c>
      <c r="M590" s="68">
        <f t="shared" ca="1" si="120"/>
        <v>2.6591962905718702</v>
      </c>
      <c r="N590" s="99">
        <v>45.5</v>
      </c>
      <c r="O590" s="97" t="str">
        <f t="shared" ca="1" si="121"/>
        <v>Nov</v>
      </c>
      <c r="P590" s="96">
        <v>45.5</v>
      </c>
      <c r="Q590" s="99">
        <f t="shared" si="122"/>
        <v>37.75</v>
      </c>
      <c r="R590" s="97">
        <f t="shared" ca="1" si="123"/>
        <v>0.82967032967032961</v>
      </c>
      <c r="S590" s="99" t="str">
        <f t="shared" ca="1" si="124"/>
        <v>GROWTH</v>
      </c>
      <c r="T590" s="100">
        <v>98.75</v>
      </c>
      <c r="U590" s="100" t="str">
        <f t="shared" ca="1" si="125"/>
        <v>Dec</v>
      </c>
      <c r="V590" s="96">
        <v>98.75</v>
      </c>
      <c r="W590" s="103">
        <f t="shared" si="126"/>
        <v>-15.5</v>
      </c>
      <c r="X590" s="102">
        <f t="shared" ca="1" si="127"/>
        <v>-0.15696202531645564</v>
      </c>
      <c r="Y590" s="103" t="str">
        <f t="shared" ca="1" si="128"/>
        <v>DEGROWTH</v>
      </c>
      <c r="Z590" s="24">
        <v>0</v>
      </c>
      <c r="AA590" s="24">
        <f t="shared" si="129"/>
        <v>0</v>
      </c>
      <c r="AB590" s="3">
        <v>1000002763</v>
      </c>
      <c r="AC590" s="3"/>
    </row>
    <row r="591" spans="1:29" ht="14.25" hidden="1" customHeight="1">
      <c r="A591" s="23" t="s">
        <v>134</v>
      </c>
      <c r="B591" s="64" t="s">
        <v>58</v>
      </c>
      <c r="C591" s="64" t="s">
        <v>1438</v>
      </c>
      <c r="D591" s="64">
        <v>1000003162</v>
      </c>
      <c r="E591" s="64" t="s">
        <v>1439</v>
      </c>
      <c r="F591" s="66">
        <v>44916</v>
      </c>
      <c r="G591" s="66" t="str">
        <f t="shared" si="117"/>
        <v>Targeted Dealer</v>
      </c>
      <c r="H591" s="66"/>
      <c r="I591" s="67">
        <v>120</v>
      </c>
      <c r="J591" s="67">
        <f t="shared" ca="1" si="118"/>
        <v>2504.516129032258</v>
      </c>
      <c r="K591" s="96">
        <v>97.5</v>
      </c>
      <c r="L591" s="68">
        <f t="shared" ca="1" si="119"/>
        <v>-2407.016129032258</v>
      </c>
      <c r="M591" s="68">
        <f t="shared" ca="1" si="120"/>
        <v>3.8929675425038637</v>
      </c>
      <c r="N591" s="99">
        <v>176</v>
      </c>
      <c r="O591" s="97" t="str">
        <f t="shared" ca="1" si="121"/>
        <v>Nov</v>
      </c>
      <c r="P591" s="96">
        <v>176</v>
      </c>
      <c r="Q591" s="99">
        <f t="shared" si="122"/>
        <v>-78.5</v>
      </c>
      <c r="R591" s="97">
        <f t="shared" ca="1" si="123"/>
        <v>-0.44602272727272729</v>
      </c>
      <c r="S591" s="99" t="str">
        <f t="shared" ca="1" si="124"/>
        <v>DEGROWTH</v>
      </c>
      <c r="T591" s="100">
        <v>79.5</v>
      </c>
      <c r="U591" s="100" t="str">
        <f t="shared" ca="1" si="125"/>
        <v>Dec</v>
      </c>
      <c r="V591" s="96">
        <v>79.5</v>
      </c>
      <c r="W591" s="103">
        <f t="shared" si="126"/>
        <v>18</v>
      </c>
      <c r="X591" s="102">
        <f t="shared" ca="1" si="127"/>
        <v>0.22641509433962259</v>
      </c>
      <c r="Y591" s="103" t="str">
        <f t="shared" ca="1" si="128"/>
        <v>GROWTH</v>
      </c>
      <c r="Z591" s="24">
        <v>0</v>
      </c>
      <c r="AA591" s="24">
        <f t="shared" si="129"/>
        <v>0</v>
      </c>
      <c r="AB591" s="3">
        <v>1000003162</v>
      </c>
      <c r="AC591" s="3"/>
    </row>
    <row r="592" spans="1:29" ht="14.25" hidden="1" customHeight="1">
      <c r="A592" s="23" t="s">
        <v>134</v>
      </c>
      <c r="B592" s="64" t="s">
        <v>58</v>
      </c>
      <c r="C592" s="64" t="s">
        <v>1426</v>
      </c>
      <c r="D592" s="64">
        <v>1000003294</v>
      </c>
      <c r="E592" s="64" t="s">
        <v>1427</v>
      </c>
      <c r="F592" s="66">
        <v>44953</v>
      </c>
      <c r="G592" s="66" t="str">
        <f t="shared" si="117"/>
        <v>Targeted Dealer</v>
      </c>
      <c r="H592" s="66" t="s">
        <v>627</v>
      </c>
      <c r="I592" s="67">
        <v>170</v>
      </c>
      <c r="J592" s="67">
        <f t="shared" ca="1" si="118"/>
        <v>3548.0645161290322</v>
      </c>
      <c r="K592" s="96">
        <v>152</v>
      </c>
      <c r="L592" s="68">
        <f t="shared" ca="1" si="119"/>
        <v>-3396.0645161290322</v>
      </c>
      <c r="M592" s="68">
        <f t="shared" ca="1" si="120"/>
        <v>4.2840258205291395</v>
      </c>
      <c r="N592" s="99">
        <v>143</v>
      </c>
      <c r="O592" s="97" t="str">
        <f t="shared" ca="1" si="121"/>
        <v>Nov</v>
      </c>
      <c r="P592" s="96">
        <v>143</v>
      </c>
      <c r="Q592" s="99">
        <f t="shared" si="122"/>
        <v>9</v>
      </c>
      <c r="R592" s="97">
        <f t="shared" ca="1" si="123"/>
        <v>6.2937062937062915E-2</v>
      </c>
      <c r="S592" s="99" t="str">
        <f t="shared" ca="1" si="124"/>
        <v>GROWTH</v>
      </c>
      <c r="T592" s="100">
        <v>50</v>
      </c>
      <c r="U592" s="100" t="str">
        <f t="shared" ca="1" si="125"/>
        <v>Dec</v>
      </c>
      <c r="V592" s="96">
        <v>50</v>
      </c>
      <c r="W592" s="103">
        <f t="shared" si="126"/>
        <v>102</v>
      </c>
      <c r="X592" s="102">
        <f t="shared" ca="1" si="127"/>
        <v>2.04</v>
      </c>
      <c r="Y592" s="103" t="str">
        <f t="shared" ca="1" si="128"/>
        <v>GROWTH</v>
      </c>
      <c r="Z592" s="24">
        <v>0</v>
      </c>
      <c r="AA592" s="24">
        <f t="shared" si="129"/>
        <v>1</v>
      </c>
      <c r="AB592" s="3">
        <v>1000003294</v>
      </c>
      <c r="AC592" s="3"/>
    </row>
    <row r="593" spans="1:29" ht="14.25" hidden="1" customHeight="1">
      <c r="A593" s="23" t="s">
        <v>134</v>
      </c>
      <c r="B593" s="64" t="s">
        <v>58</v>
      </c>
      <c r="C593" s="64" t="s">
        <v>3911</v>
      </c>
      <c r="D593" s="64">
        <v>1000003309</v>
      </c>
      <c r="E593" s="64" t="s">
        <v>3912</v>
      </c>
      <c r="F593" s="66">
        <v>44957</v>
      </c>
      <c r="G593" s="66" t="str">
        <f t="shared" si="117"/>
        <v>Targeted Dealer</v>
      </c>
      <c r="H593" s="66"/>
      <c r="I593" s="67">
        <v>100</v>
      </c>
      <c r="J593" s="67">
        <f t="shared" ca="1" si="118"/>
        <v>2087.0967741935483</v>
      </c>
      <c r="K593" s="96">
        <v>97.5</v>
      </c>
      <c r="L593" s="68">
        <f t="shared" ca="1" si="119"/>
        <v>-1989.5967741935483</v>
      </c>
      <c r="M593" s="68">
        <f t="shared" ca="1" si="120"/>
        <v>4.6715610510046366</v>
      </c>
      <c r="N593" s="99">
        <v>103.5</v>
      </c>
      <c r="O593" s="97" t="str">
        <f t="shared" ca="1" si="121"/>
        <v>Nov</v>
      </c>
      <c r="P593" s="96">
        <v>103.5</v>
      </c>
      <c r="Q593" s="99">
        <f t="shared" si="122"/>
        <v>-6</v>
      </c>
      <c r="R593" s="97">
        <f t="shared" ca="1" si="123"/>
        <v>-5.7971014492753659E-2</v>
      </c>
      <c r="S593" s="99" t="str">
        <f t="shared" ca="1" si="124"/>
        <v>DEGROWTH</v>
      </c>
      <c r="T593" s="100">
        <v>47.5</v>
      </c>
      <c r="U593" s="100" t="str">
        <f t="shared" ca="1" si="125"/>
        <v>Dec</v>
      </c>
      <c r="V593" s="96">
        <v>47.5</v>
      </c>
      <c r="W593" s="103">
        <f t="shared" si="126"/>
        <v>50</v>
      </c>
      <c r="X593" s="102">
        <f t="shared" ca="1" si="127"/>
        <v>1.0526315789473686</v>
      </c>
      <c r="Y593" s="103" t="str">
        <f t="shared" ca="1" si="128"/>
        <v>GROWTH</v>
      </c>
      <c r="Z593" s="24">
        <v>0</v>
      </c>
      <c r="AA593" s="24">
        <f t="shared" si="129"/>
        <v>0</v>
      </c>
      <c r="AB593" s="3">
        <v>1000003309</v>
      </c>
      <c r="AC593" s="3"/>
    </row>
    <row r="594" spans="1:29" ht="14.25" hidden="1" customHeight="1">
      <c r="A594" s="23" t="s">
        <v>134</v>
      </c>
      <c r="B594" s="64" t="s">
        <v>58</v>
      </c>
      <c r="C594" s="64" t="s">
        <v>1393</v>
      </c>
      <c r="D594" s="64">
        <v>1000003402</v>
      </c>
      <c r="E594" s="64" t="s">
        <v>1394</v>
      </c>
      <c r="F594" s="66">
        <v>44985</v>
      </c>
      <c r="G594" s="66" t="str">
        <f t="shared" si="117"/>
        <v>Targeted Dealer</v>
      </c>
      <c r="H594" s="66"/>
      <c r="I594" s="67">
        <v>50</v>
      </c>
      <c r="J594" s="67">
        <f t="shared" ca="1" si="118"/>
        <v>1043.5483870967741</v>
      </c>
      <c r="K594" s="96">
        <v>0</v>
      </c>
      <c r="L594" s="68">
        <f t="shared" ca="1" si="119"/>
        <v>-1043.5483870967741</v>
      </c>
      <c r="M594" s="68">
        <f t="shared" ca="1" si="120"/>
        <v>0</v>
      </c>
      <c r="N594" s="99">
        <v>13</v>
      </c>
      <c r="O594" s="97" t="str">
        <f t="shared" ca="1" si="121"/>
        <v>Nov</v>
      </c>
      <c r="P594" s="96">
        <v>13</v>
      </c>
      <c r="Q594" s="99">
        <f t="shared" si="122"/>
        <v>-13</v>
      </c>
      <c r="R594" s="97">
        <f t="shared" ca="1" si="123"/>
        <v>-1</v>
      </c>
      <c r="S594" s="99" t="str">
        <f t="shared" ca="1" si="124"/>
        <v>DEGROWTH</v>
      </c>
      <c r="T594" s="100">
        <v>34.5</v>
      </c>
      <c r="U594" s="100" t="str">
        <f t="shared" ca="1" si="125"/>
        <v>Dec</v>
      </c>
      <c r="V594" s="96">
        <v>34.5</v>
      </c>
      <c r="W594" s="103">
        <f t="shared" si="126"/>
        <v>-34.5</v>
      </c>
      <c r="X594" s="102">
        <f t="shared" ca="1" si="127"/>
        <v>-1</v>
      </c>
      <c r="Y594" s="103" t="str">
        <f t="shared" ca="1" si="128"/>
        <v>DEGROWTH</v>
      </c>
      <c r="Z594" s="24">
        <v>1</v>
      </c>
      <c r="AA594" s="24">
        <f t="shared" si="129"/>
        <v>0</v>
      </c>
      <c r="AB594" s="3">
        <v>1000003402</v>
      </c>
      <c r="AC594" s="3"/>
    </row>
    <row r="595" spans="1:29" ht="14.25" hidden="1" customHeight="1">
      <c r="A595" s="23" t="s">
        <v>134</v>
      </c>
      <c r="B595" s="64" t="s">
        <v>58</v>
      </c>
      <c r="C595" s="64" t="s">
        <v>1400</v>
      </c>
      <c r="D595" s="64">
        <v>1000003483</v>
      </c>
      <c r="E595" s="64" t="s">
        <v>1401</v>
      </c>
      <c r="F595" s="66">
        <v>45021</v>
      </c>
      <c r="G595" s="66" t="str">
        <f t="shared" si="117"/>
        <v>Targeted Dealer</v>
      </c>
      <c r="H595" s="66"/>
      <c r="I595" s="67">
        <v>50</v>
      </c>
      <c r="J595" s="67">
        <f t="shared" ca="1" si="118"/>
        <v>1043.5483870967741</v>
      </c>
      <c r="K595" s="96">
        <v>22</v>
      </c>
      <c r="L595" s="68">
        <f t="shared" ca="1" si="119"/>
        <v>-1021.5483870967741</v>
      </c>
      <c r="M595" s="68">
        <f t="shared" ca="1" si="120"/>
        <v>2.108191653786708</v>
      </c>
      <c r="N595" s="99">
        <v>12.5</v>
      </c>
      <c r="O595" s="97" t="str">
        <f t="shared" ca="1" si="121"/>
        <v>Nov</v>
      </c>
      <c r="P595" s="96">
        <v>12.5</v>
      </c>
      <c r="Q595" s="99">
        <f t="shared" si="122"/>
        <v>9.5</v>
      </c>
      <c r="R595" s="97">
        <f t="shared" ca="1" si="123"/>
        <v>0.76</v>
      </c>
      <c r="S595" s="99" t="str">
        <f t="shared" ca="1" si="124"/>
        <v>GROWTH</v>
      </c>
      <c r="T595" s="100">
        <v>43.75</v>
      </c>
      <c r="U595" s="100" t="str">
        <f t="shared" ca="1" si="125"/>
        <v>Dec</v>
      </c>
      <c r="V595" s="96">
        <v>43.75</v>
      </c>
      <c r="W595" s="103">
        <f t="shared" si="126"/>
        <v>-21.75</v>
      </c>
      <c r="X595" s="102">
        <f t="shared" ca="1" si="127"/>
        <v>-0.49714285714285711</v>
      </c>
      <c r="Y595" s="103" t="str">
        <f t="shared" ca="1" si="128"/>
        <v>DEGROWTH</v>
      </c>
      <c r="Z595" s="24">
        <v>0</v>
      </c>
      <c r="AA595" s="24">
        <f t="shared" si="129"/>
        <v>0</v>
      </c>
      <c r="AB595" s="3">
        <v>1000003483</v>
      </c>
      <c r="AC595" s="3"/>
    </row>
    <row r="596" spans="1:29" ht="14.25" hidden="1" customHeight="1">
      <c r="A596" s="23" t="s">
        <v>134</v>
      </c>
      <c r="B596" s="64" t="s">
        <v>58</v>
      </c>
      <c r="C596" s="64" t="s">
        <v>3943</v>
      </c>
      <c r="D596" s="64">
        <v>1000003552</v>
      </c>
      <c r="E596" s="64" t="s">
        <v>3944</v>
      </c>
      <c r="F596" s="66">
        <v>45072</v>
      </c>
      <c r="G596" s="66" t="str">
        <f t="shared" si="117"/>
        <v>Targeted Dealer</v>
      </c>
      <c r="H596" s="66"/>
      <c r="I596" s="67">
        <v>60</v>
      </c>
      <c r="J596" s="67">
        <f t="shared" ca="1" si="118"/>
        <v>1252.258064516129</v>
      </c>
      <c r="K596" s="96">
        <v>10</v>
      </c>
      <c r="L596" s="68">
        <f t="shared" ca="1" si="119"/>
        <v>-1242.258064516129</v>
      </c>
      <c r="M596" s="68">
        <f t="shared" ca="1" si="120"/>
        <v>0.79855744461617717</v>
      </c>
      <c r="N596" s="99">
        <v>7.5</v>
      </c>
      <c r="O596" s="97" t="str">
        <f t="shared" ca="1" si="121"/>
        <v>Nov</v>
      </c>
      <c r="P596" s="96">
        <v>7.5</v>
      </c>
      <c r="Q596" s="99">
        <f t="shared" si="122"/>
        <v>2.5</v>
      </c>
      <c r="R596" s="97">
        <f t="shared" ca="1" si="123"/>
        <v>0.33333333333333326</v>
      </c>
      <c r="S596" s="99" t="str">
        <f t="shared" ca="1" si="124"/>
        <v>GROWTH</v>
      </c>
      <c r="T596" s="100">
        <v>7.5</v>
      </c>
      <c r="U596" s="100" t="str">
        <f t="shared" ca="1" si="125"/>
        <v>Dec</v>
      </c>
      <c r="V596" s="96">
        <v>7.5</v>
      </c>
      <c r="W596" s="103">
        <f t="shared" si="126"/>
        <v>2.5</v>
      </c>
      <c r="X596" s="102">
        <f t="shared" ca="1" si="127"/>
        <v>0.33333333333333326</v>
      </c>
      <c r="Y596" s="103" t="str">
        <f t="shared" ca="1" si="128"/>
        <v>GROWTH</v>
      </c>
      <c r="Z596" s="24">
        <v>0</v>
      </c>
      <c r="AA596" s="24">
        <f t="shared" si="129"/>
        <v>0</v>
      </c>
      <c r="AB596" s="3">
        <v>1000003552</v>
      </c>
      <c r="AC596" s="3"/>
    </row>
    <row r="597" spans="1:29" ht="14.25" hidden="1" customHeight="1">
      <c r="A597" s="23" t="s">
        <v>134</v>
      </c>
      <c r="B597" s="64" t="s">
        <v>58</v>
      </c>
      <c r="C597" s="64" t="s">
        <v>1404</v>
      </c>
      <c r="D597" s="64">
        <v>1000003615</v>
      </c>
      <c r="E597" s="64" t="s">
        <v>1405</v>
      </c>
      <c r="F597" s="66">
        <v>45107</v>
      </c>
      <c r="G597" s="66" t="str">
        <f t="shared" si="117"/>
        <v>Targeted Dealer</v>
      </c>
      <c r="H597" s="66"/>
      <c r="I597" s="67">
        <v>120</v>
      </c>
      <c r="J597" s="67">
        <f t="shared" ca="1" si="118"/>
        <v>2504.516129032258</v>
      </c>
      <c r="K597" s="96">
        <v>90.5</v>
      </c>
      <c r="L597" s="68">
        <f t="shared" ca="1" si="119"/>
        <v>-2414.016129032258</v>
      </c>
      <c r="M597" s="68">
        <f t="shared" ca="1" si="120"/>
        <v>3.6134724368882019</v>
      </c>
      <c r="N597" s="99">
        <v>64.5</v>
      </c>
      <c r="O597" s="97" t="str">
        <f t="shared" ca="1" si="121"/>
        <v>Nov</v>
      </c>
      <c r="P597" s="96">
        <v>64.5</v>
      </c>
      <c r="Q597" s="99">
        <f t="shared" si="122"/>
        <v>26</v>
      </c>
      <c r="R597" s="97">
        <f t="shared" ca="1" si="123"/>
        <v>0.4031007751937985</v>
      </c>
      <c r="S597" s="99" t="str">
        <f t="shared" ca="1" si="124"/>
        <v>GROWTH</v>
      </c>
      <c r="T597" s="100">
        <v>85.5</v>
      </c>
      <c r="U597" s="100" t="str">
        <f t="shared" ca="1" si="125"/>
        <v>Dec</v>
      </c>
      <c r="V597" s="96">
        <v>85.5</v>
      </c>
      <c r="W597" s="103">
        <f t="shared" si="126"/>
        <v>5</v>
      </c>
      <c r="X597" s="102">
        <f t="shared" ca="1" si="127"/>
        <v>5.8479532163742798E-2</v>
      </c>
      <c r="Y597" s="103" t="str">
        <f t="shared" ca="1" si="128"/>
        <v>GROWTH</v>
      </c>
      <c r="Z597" s="24">
        <v>0</v>
      </c>
      <c r="AA597" s="24">
        <f t="shared" si="129"/>
        <v>0</v>
      </c>
      <c r="AB597" s="3">
        <v>1000003615</v>
      </c>
      <c r="AC597" s="3"/>
    </row>
    <row r="598" spans="1:29" ht="14.25" hidden="1" customHeight="1">
      <c r="A598" s="23" t="s">
        <v>134</v>
      </c>
      <c r="B598" s="64" t="s">
        <v>58</v>
      </c>
      <c r="C598" s="64" t="s">
        <v>1422</v>
      </c>
      <c r="D598" s="64">
        <v>1000003642</v>
      </c>
      <c r="E598" s="64" t="s">
        <v>1423</v>
      </c>
      <c r="F598" s="66">
        <v>45118</v>
      </c>
      <c r="G598" s="66" t="str">
        <f t="shared" si="117"/>
        <v>Targeted Dealer</v>
      </c>
      <c r="H598" s="66"/>
      <c r="I598" s="67">
        <v>110</v>
      </c>
      <c r="J598" s="67">
        <f t="shared" ca="1" si="118"/>
        <v>2295.8064516129034</v>
      </c>
      <c r="K598" s="96">
        <v>165.5</v>
      </c>
      <c r="L598" s="68">
        <f t="shared" ca="1" si="119"/>
        <v>-2130.3064516129034</v>
      </c>
      <c r="M598" s="68">
        <f t="shared" ca="1" si="120"/>
        <v>7.2087958409442177</v>
      </c>
      <c r="N598" s="99">
        <v>110</v>
      </c>
      <c r="O598" s="97" t="str">
        <f t="shared" ca="1" si="121"/>
        <v>Nov</v>
      </c>
      <c r="P598" s="96">
        <v>110</v>
      </c>
      <c r="Q598" s="99">
        <f t="shared" si="122"/>
        <v>55.5</v>
      </c>
      <c r="R598" s="97">
        <f t="shared" ca="1" si="123"/>
        <v>0.50454545454545463</v>
      </c>
      <c r="S598" s="99" t="str">
        <f t="shared" ca="1" si="124"/>
        <v>GROWTH</v>
      </c>
      <c r="T598" s="100">
        <v>119.5</v>
      </c>
      <c r="U598" s="100" t="str">
        <f t="shared" ca="1" si="125"/>
        <v>Dec</v>
      </c>
      <c r="V598" s="96">
        <v>119.5</v>
      </c>
      <c r="W598" s="103">
        <f t="shared" si="126"/>
        <v>46</v>
      </c>
      <c r="X598" s="102">
        <f t="shared" ca="1" si="127"/>
        <v>0.38493723849372374</v>
      </c>
      <c r="Y598" s="103" t="str">
        <f t="shared" ca="1" si="128"/>
        <v>GROWTH</v>
      </c>
      <c r="Z598" s="24">
        <v>0</v>
      </c>
      <c r="AA598" s="24">
        <f t="shared" si="129"/>
        <v>0</v>
      </c>
      <c r="AB598" s="3">
        <v>1000003642</v>
      </c>
      <c r="AC598" s="3"/>
    </row>
    <row r="599" spans="1:29" ht="14.25" customHeight="1">
      <c r="A599" s="23" t="s">
        <v>134</v>
      </c>
      <c r="B599" s="64" t="s">
        <v>58</v>
      </c>
      <c r="C599" s="64" t="s">
        <v>4436</v>
      </c>
      <c r="D599" s="64">
        <v>1000003770</v>
      </c>
      <c r="E599" s="64" t="s">
        <v>4437</v>
      </c>
      <c r="F599" s="66">
        <v>45260</v>
      </c>
      <c r="G599" s="66" t="str">
        <f t="shared" si="117"/>
        <v>-</v>
      </c>
      <c r="H599" s="66"/>
      <c r="I599" s="67">
        <v>0</v>
      </c>
      <c r="J599" s="67">
        <f t="shared" ca="1" si="118"/>
        <v>0</v>
      </c>
      <c r="K599" s="96">
        <v>0</v>
      </c>
      <c r="L599" s="68">
        <f t="shared" ca="1" si="119"/>
        <v>0</v>
      </c>
      <c r="M599" s="68" t="str">
        <f t="shared" ca="1" si="120"/>
        <v>-</v>
      </c>
      <c r="N599" s="99">
        <v>0</v>
      </c>
      <c r="O599" s="97" t="str">
        <f t="shared" ca="1" si="121"/>
        <v>Nov</v>
      </c>
      <c r="P599" s="96">
        <v>0</v>
      </c>
      <c r="Q599" s="99">
        <f t="shared" si="122"/>
        <v>0</v>
      </c>
      <c r="R599" s="97">
        <f t="shared" ca="1" si="123"/>
        <v>0</v>
      </c>
      <c r="S599" s="99" t="b">
        <f t="shared" si="124"/>
        <v>0</v>
      </c>
      <c r="T599" s="100">
        <v>9.5</v>
      </c>
      <c r="U599" s="100" t="str">
        <f t="shared" ca="1" si="125"/>
        <v>Dec</v>
      </c>
      <c r="V599" s="96">
        <v>9.5</v>
      </c>
      <c r="W599" s="103">
        <f t="shared" si="126"/>
        <v>-9.5</v>
      </c>
      <c r="X599" s="102">
        <f t="shared" ca="1" si="127"/>
        <v>-1</v>
      </c>
      <c r="Y599" s="103" t="str">
        <f t="shared" ca="1" si="128"/>
        <v>DEGROWTH</v>
      </c>
      <c r="Z599" s="24">
        <v>1</v>
      </c>
      <c r="AA599" s="24">
        <f t="shared" si="129"/>
        <v>0</v>
      </c>
      <c r="AB599" s="3" t="e">
        <f>#N/A</f>
        <v>#N/A</v>
      </c>
      <c r="AC599" s="3"/>
    </row>
    <row r="600" spans="1:29" ht="14.25" hidden="1" customHeight="1">
      <c r="A600" s="23" t="s">
        <v>134</v>
      </c>
      <c r="B600" s="64" t="s">
        <v>58</v>
      </c>
      <c r="C600" s="64" t="s">
        <v>1406</v>
      </c>
      <c r="D600" s="64">
        <v>1000003799</v>
      </c>
      <c r="E600" s="64" t="s">
        <v>1407</v>
      </c>
      <c r="F600" s="66">
        <v>45283</v>
      </c>
      <c r="G600" s="66" t="str">
        <f t="shared" si="117"/>
        <v>Targeted Dealer</v>
      </c>
      <c r="H600" s="66"/>
      <c r="I600" s="67">
        <v>100</v>
      </c>
      <c r="J600" s="67">
        <f t="shared" ca="1" si="118"/>
        <v>2087.0967741935483</v>
      </c>
      <c r="K600" s="96">
        <v>156</v>
      </c>
      <c r="L600" s="68">
        <f t="shared" ca="1" si="119"/>
        <v>-1931.0967741935483</v>
      </c>
      <c r="M600" s="68">
        <f t="shared" ca="1" si="120"/>
        <v>7.4744976816074189</v>
      </c>
      <c r="N600" s="99">
        <v>77</v>
      </c>
      <c r="O600" s="97" t="str">
        <f t="shared" ca="1" si="121"/>
        <v>Nov</v>
      </c>
      <c r="P600" s="96">
        <v>77</v>
      </c>
      <c r="Q600" s="99">
        <f t="shared" si="122"/>
        <v>79</v>
      </c>
      <c r="R600" s="97">
        <f t="shared" ca="1" si="123"/>
        <v>1.0259740259740258</v>
      </c>
      <c r="S600" s="99" t="str">
        <f t="shared" ca="1" si="124"/>
        <v>GROWTH</v>
      </c>
      <c r="T600" s="100">
        <v>12.5</v>
      </c>
      <c r="U600" s="100" t="str">
        <f t="shared" ca="1" si="125"/>
        <v>Dec</v>
      </c>
      <c r="V600" s="96">
        <v>12.5</v>
      </c>
      <c r="W600" s="103">
        <f t="shared" si="126"/>
        <v>143.5</v>
      </c>
      <c r="X600" s="102">
        <f t="shared" ca="1" si="127"/>
        <v>11.48</v>
      </c>
      <c r="Y600" s="103" t="str">
        <f t="shared" ca="1" si="128"/>
        <v>GROWTH</v>
      </c>
      <c r="Z600" s="24">
        <v>0</v>
      </c>
      <c r="AA600" s="24">
        <f t="shared" si="129"/>
        <v>0</v>
      </c>
      <c r="AB600" s="3">
        <v>1000003799</v>
      </c>
      <c r="AC600" s="3"/>
    </row>
    <row r="601" spans="1:29" ht="14.25" hidden="1" customHeight="1">
      <c r="A601" s="23" t="s">
        <v>134</v>
      </c>
      <c r="B601" s="64" t="s">
        <v>58</v>
      </c>
      <c r="C601" s="64" t="s">
        <v>1428</v>
      </c>
      <c r="D601" s="64">
        <v>1000003802</v>
      </c>
      <c r="E601" s="64" t="s">
        <v>1429</v>
      </c>
      <c r="F601" s="66">
        <v>45283</v>
      </c>
      <c r="G601" s="66" t="str">
        <f t="shared" si="117"/>
        <v>Targeted Dealer</v>
      </c>
      <c r="H601" s="66"/>
      <c r="I601" s="67">
        <v>150</v>
      </c>
      <c r="J601" s="67">
        <f t="shared" ca="1" si="118"/>
        <v>3130.6451612903224</v>
      </c>
      <c r="K601" s="96">
        <v>116.5</v>
      </c>
      <c r="L601" s="68">
        <f t="shared" ca="1" si="119"/>
        <v>-3014.1451612903224</v>
      </c>
      <c r="M601" s="68">
        <f t="shared" ca="1" si="120"/>
        <v>3.7212776919113861</v>
      </c>
      <c r="N601" s="99">
        <v>100</v>
      </c>
      <c r="O601" s="97" t="str">
        <f t="shared" ca="1" si="121"/>
        <v>Nov</v>
      </c>
      <c r="P601" s="96">
        <v>100</v>
      </c>
      <c r="Q601" s="99">
        <f t="shared" si="122"/>
        <v>16.5</v>
      </c>
      <c r="R601" s="97">
        <f t="shared" ca="1" si="123"/>
        <v>0.16500000000000004</v>
      </c>
      <c r="S601" s="99" t="str">
        <f t="shared" ca="1" si="124"/>
        <v>GROWTH</v>
      </c>
      <c r="T601" s="100">
        <v>50</v>
      </c>
      <c r="U601" s="100" t="str">
        <f t="shared" ca="1" si="125"/>
        <v>Dec</v>
      </c>
      <c r="V601" s="96">
        <v>50</v>
      </c>
      <c r="W601" s="103">
        <f t="shared" si="126"/>
        <v>66.5</v>
      </c>
      <c r="X601" s="102">
        <f t="shared" ca="1" si="127"/>
        <v>1.33</v>
      </c>
      <c r="Y601" s="103" t="str">
        <f t="shared" ca="1" si="128"/>
        <v>GROWTH</v>
      </c>
      <c r="Z601" s="24">
        <v>0</v>
      </c>
      <c r="AA601" s="24">
        <f t="shared" si="129"/>
        <v>0</v>
      </c>
      <c r="AB601" s="3">
        <v>1000003802</v>
      </c>
      <c r="AC601" s="3"/>
    </row>
    <row r="602" spans="1:29" ht="14.25" hidden="1" customHeight="1">
      <c r="A602" s="23" t="s">
        <v>134</v>
      </c>
      <c r="B602" s="64" t="s">
        <v>58</v>
      </c>
      <c r="C602" s="64" t="s">
        <v>1395</v>
      </c>
      <c r="D602" s="64">
        <v>1000003805</v>
      </c>
      <c r="E602" s="64" t="s">
        <v>1394</v>
      </c>
      <c r="F602" s="66">
        <v>45288</v>
      </c>
      <c r="G602" s="66" t="str">
        <f t="shared" si="117"/>
        <v>Targeted Dealer</v>
      </c>
      <c r="H602" s="66" t="s">
        <v>627</v>
      </c>
      <c r="I602" s="67">
        <v>38</v>
      </c>
      <c r="J602" s="67">
        <f t="shared" ca="1" si="118"/>
        <v>793.09677419354841</v>
      </c>
      <c r="K602" s="96">
        <v>25</v>
      </c>
      <c r="L602" s="68">
        <f t="shared" ca="1" si="119"/>
        <v>-768.09677419354841</v>
      </c>
      <c r="M602" s="68">
        <f t="shared" ca="1" si="120"/>
        <v>3.1522004392743836</v>
      </c>
      <c r="N602" s="99">
        <v>37.5</v>
      </c>
      <c r="O602" s="97" t="str">
        <f t="shared" ca="1" si="121"/>
        <v>Nov</v>
      </c>
      <c r="P602" s="96">
        <v>37.5</v>
      </c>
      <c r="Q602" s="99">
        <f t="shared" si="122"/>
        <v>-12.5</v>
      </c>
      <c r="R602" s="97">
        <f t="shared" ca="1" si="123"/>
        <v>-0.33333333333333337</v>
      </c>
      <c r="S602" s="99" t="str">
        <f t="shared" ca="1" si="124"/>
        <v>DEGROWTH</v>
      </c>
      <c r="T602" s="100">
        <v>0</v>
      </c>
      <c r="U602" s="100" t="str">
        <f t="shared" ca="1" si="125"/>
        <v>Dec</v>
      </c>
      <c r="V602" s="96">
        <v>0</v>
      </c>
      <c r="W602" s="103">
        <f t="shared" si="126"/>
        <v>25</v>
      </c>
      <c r="X602" s="102">
        <f t="shared" ca="1" si="127"/>
        <v>0</v>
      </c>
      <c r="Y602" s="103" t="b">
        <f t="shared" si="128"/>
        <v>0</v>
      </c>
      <c r="Z602" s="24">
        <v>0</v>
      </c>
      <c r="AA602" s="24">
        <f t="shared" si="129"/>
        <v>1</v>
      </c>
      <c r="AB602" s="3">
        <v>1000003805</v>
      </c>
      <c r="AC602" s="3"/>
    </row>
    <row r="603" spans="1:29" ht="14.25" hidden="1" customHeight="1">
      <c r="A603" s="23" t="s">
        <v>134</v>
      </c>
      <c r="B603" s="64" t="s">
        <v>58</v>
      </c>
      <c r="C603" s="64" t="s">
        <v>1414</v>
      </c>
      <c r="D603" s="64">
        <v>1000003815</v>
      </c>
      <c r="E603" s="64" t="s">
        <v>1415</v>
      </c>
      <c r="F603" s="141">
        <v>45291</v>
      </c>
      <c r="G603" s="66" t="str">
        <f t="shared" si="117"/>
        <v>Targeted Dealer</v>
      </c>
      <c r="H603" s="66"/>
      <c r="I603" s="67">
        <v>250</v>
      </c>
      <c r="J603" s="67">
        <f t="shared" ca="1" si="118"/>
        <v>5217.7419354838712</v>
      </c>
      <c r="K603" s="96">
        <v>243.5</v>
      </c>
      <c r="L603" s="68">
        <f t="shared" ca="1" si="119"/>
        <v>-4974.2419354838712</v>
      </c>
      <c r="M603" s="68">
        <f t="shared" ca="1" si="120"/>
        <v>4.6667697063369395</v>
      </c>
      <c r="N603" s="99">
        <v>259</v>
      </c>
      <c r="O603" s="97" t="str">
        <f t="shared" ca="1" si="121"/>
        <v>Nov</v>
      </c>
      <c r="P603" s="96">
        <v>259</v>
      </c>
      <c r="Q603" s="99">
        <f t="shared" si="122"/>
        <v>-15.5</v>
      </c>
      <c r="R603" s="97">
        <f t="shared" ca="1" si="123"/>
        <v>-5.9845559845559837E-2</v>
      </c>
      <c r="S603" s="99" t="str">
        <f t="shared" ca="1" si="124"/>
        <v>DEGROWTH</v>
      </c>
      <c r="T603" s="100">
        <v>0</v>
      </c>
      <c r="U603" s="100" t="str">
        <f t="shared" ca="1" si="125"/>
        <v>Dec</v>
      </c>
      <c r="V603" s="96">
        <v>0</v>
      </c>
      <c r="W603" s="103">
        <f t="shared" si="126"/>
        <v>243.5</v>
      </c>
      <c r="X603" s="102">
        <f t="shared" ca="1" si="127"/>
        <v>0</v>
      </c>
      <c r="Y603" s="103" t="b">
        <f t="shared" si="128"/>
        <v>0</v>
      </c>
      <c r="Z603" s="24">
        <v>0</v>
      </c>
      <c r="AA603" s="24">
        <f t="shared" si="129"/>
        <v>0</v>
      </c>
      <c r="AB603" s="3">
        <v>1000003815</v>
      </c>
      <c r="AC603" s="3"/>
    </row>
    <row r="604" spans="1:29" ht="14.25" hidden="1" customHeight="1">
      <c r="A604" s="24" t="s">
        <v>134</v>
      </c>
      <c r="B604" s="125" t="s">
        <v>58</v>
      </c>
      <c r="C604" s="125" t="s">
        <v>1408</v>
      </c>
      <c r="D604" s="125">
        <v>1000003846</v>
      </c>
      <c r="E604" s="125" t="s">
        <v>1409</v>
      </c>
      <c r="F604" s="142">
        <v>45322</v>
      </c>
      <c r="G604" s="66" t="str">
        <f t="shared" si="117"/>
        <v>Targeted Dealer</v>
      </c>
      <c r="H604" s="66"/>
      <c r="I604" s="67">
        <v>90</v>
      </c>
      <c r="J604" s="67">
        <f t="shared" ca="1" si="118"/>
        <v>1878.3870967741937</v>
      </c>
      <c r="K604" s="96">
        <v>156</v>
      </c>
      <c r="L604" s="68">
        <f t="shared" ca="1" si="119"/>
        <v>-1722.3870967741937</v>
      </c>
      <c r="M604" s="68">
        <f t="shared" ca="1" si="120"/>
        <v>8.304997424008242</v>
      </c>
      <c r="N604" s="99">
        <v>90.5</v>
      </c>
      <c r="O604" s="97" t="str">
        <f t="shared" ca="1" si="121"/>
        <v>Nov</v>
      </c>
      <c r="P604" s="96">
        <v>90.5</v>
      </c>
      <c r="Q604" s="99">
        <f t="shared" si="122"/>
        <v>65.5</v>
      </c>
      <c r="R604" s="97">
        <f t="shared" ca="1" si="123"/>
        <v>0.72375690607734811</v>
      </c>
      <c r="S604" s="99" t="str">
        <f t="shared" ca="1" si="124"/>
        <v>GROWTH</v>
      </c>
      <c r="T604" s="100">
        <v>0</v>
      </c>
      <c r="U604" s="100" t="str">
        <f t="shared" ca="1" si="125"/>
        <v>Dec</v>
      </c>
      <c r="V604" s="96">
        <v>0</v>
      </c>
      <c r="W604" s="103">
        <f t="shared" si="126"/>
        <v>156</v>
      </c>
      <c r="X604" s="102">
        <f t="shared" ca="1" si="127"/>
        <v>0</v>
      </c>
      <c r="Y604" s="103" t="b">
        <f t="shared" si="128"/>
        <v>0</v>
      </c>
      <c r="Z604" s="24">
        <v>0</v>
      </c>
      <c r="AA604" s="24">
        <f t="shared" si="129"/>
        <v>0</v>
      </c>
      <c r="AB604" s="3">
        <v>1000003846</v>
      </c>
      <c r="AC604" s="3"/>
    </row>
    <row r="605" spans="1:29" ht="14.25" hidden="1" customHeight="1">
      <c r="A605" s="24" t="s">
        <v>134</v>
      </c>
      <c r="B605" s="125" t="s">
        <v>58</v>
      </c>
      <c r="C605" s="125" t="s">
        <v>1420</v>
      </c>
      <c r="D605" s="125">
        <v>1000003975</v>
      </c>
      <c r="E605" s="125" t="s">
        <v>1421</v>
      </c>
      <c r="F605" s="66">
        <v>45430</v>
      </c>
      <c r="G605" s="66" t="str">
        <f t="shared" si="117"/>
        <v>Targeted Dealer</v>
      </c>
      <c r="H605" s="66"/>
      <c r="I605" s="67">
        <v>100</v>
      </c>
      <c r="J605" s="67">
        <f t="shared" ca="1" si="118"/>
        <v>2087.0967741935483</v>
      </c>
      <c r="K605" s="96">
        <v>50.5</v>
      </c>
      <c r="L605" s="68">
        <f t="shared" ca="1" si="119"/>
        <v>-2036.5967741935483</v>
      </c>
      <c r="M605" s="68">
        <f t="shared" ca="1" si="120"/>
        <v>2.4196290571870169</v>
      </c>
      <c r="N605" s="99">
        <v>25.5</v>
      </c>
      <c r="O605" s="97" t="str">
        <f t="shared" ca="1" si="121"/>
        <v>Nov</v>
      </c>
      <c r="P605" s="96">
        <v>25.5</v>
      </c>
      <c r="Q605" s="99">
        <f t="shared" si="122"/>
        <v>25</v>
      </c>
      <c r="R605" s="97">
        <f t="shared" ca="1" si="123"/>
        <v>0.98039215686274517</v>
      </c>
      <c r="S605" s="99" t="str">
        <f t="shared" ca="1" si="124"/>
        <v>GROWTH</v>
      </c>
      <c r="T605" s="100">
        <v>0</v>
      </c>
      <c r="U605" s="100" t="str">
        <f t="shared" ca="1" si="125"/>
        <v>Dec</v>
      </c>
      <c r="V605" s="96">
        <v>0</v>
      </c>
      <c r="W605" s="103">
        <f t="shared" si="126"/>
        <v>50.5</v>
      </c>
      <c r="X605" s="102">
        <f t="shared" ca="1" si="127"/>
        <v>0</v>
      </c>
      <c r="Y605" s="103" t="b">
        <f t="shared" si="128"/>
        <v>0</v>
      </c>
      <c r="Z605" s="24">
        <v>0</v>
      </c>
      <c r="AA605" s="24">
        <f t="shared" si="129"/>
        <v>0</v>
      </c>
      <c r="AB605" s="3">
        <v>1000003975</v>
      </c>
      <c r="AC605" s="3"/>
    </row>
    <row r="606" spans="1:29" ht="14.25" hidden="1" customHeight="1">
      <c r="A606" s="24" t="s">
        <v>134</v>
      </c>
      <c r="B606" s="125" t="s">
        <v>58</v>
      </c>
      <c r="C606" s="125" t="s">
        <v>1385</v>
      </c>
      <c r="D606" s="125">
        <v>1000003989</v>
      </c>
      <c r="E606" s="125" t="s">
        <v>1386</v>
      </c>
      <c r="F606" s="66">
        <v>45443</v>
      </c>
      <c r="G606" s="66" t="str">
        <f t="shared" si="117"/>
        <v>Targeted Dealer</v>
      </c>
      <c r="H606" s="66"/>
      <c r="I606" s="67">
        <v>50</v>
      </c>
      <c r="J606" s="67">
        <f t="shared" ca="1" si="118"/>
        <v>1043.5483870967741</v>
      </c>
      <c r="K606" s="96">
        <v>60</v>
      </c>
      <c r="L606" s="68">
        <f t="shared" ca="1" si="119"/>
        <v>-983.54838709677415</v>
      </c>
      <c r="M606" s="68">
        <f t="shared" ca="1" si="120"/>
        <v>5.7496136012364758</v>
      </c>
      <c r="N606" s="99">
        <v>50</v>
      </c>
      <c r="O606" s="97" t="str">
        <f t="shared" ca="1" si="121"/>
        <v>Nov</v>
      </c>
      <c r="P606" s="96">
        <v>50</v>
      </c>
      <c r="Q606" s="99">
        <f t="shared" si="122"/>
        <v>10</v>
      </c>
      <c r="R606" s="97">
        <f t="shared" ca="1" si="123"/>
        <v>0.19999999999999996</v>
      </c>
      <c r="S606" s="99" t="str">
        <f t="shared" ca="1" si="124"/>
        <v>GROWTH</v>
      </c>
      <c r="T606" s="100">
        <v>0</v>
      </c>
      <c r="U606" s="100" t="str">
        <f t="shared" ca="1" si="125"/>
        <v>Dec</v>
      </c>
      <c r="V606" s="96">
        <v>0</v>
      </c>
      <c r="W606" s="103">
        <f t="shared" si="126"/>
        <v>60</v>
      </c>
      <c r="X606" s="102">
        <f t="shared" ca="1" si="127"/>
        <v>0</v>
      </c>
      <c r="Y606" s="103" t="b">
        <f t="shared" si="128"/>
        <v>0</v>
      </c>
      <c r="Z606" s="24">
        <v>0</v>
      </c>
      <c r="AA606" s="24">
        <f t="shared" si="129"/>
        <v>0</v>
      </c>
      <c r="AB606" s="3">
        <v>1000003989</v>
      </c>
      <c r="AC606" s="3"/>
    </row>
    <row r="607" spans="1:29" ht="14.25" hidden="1" customHeight="1">
      <c r="A607" s="24" t="s">
        <v>134</v>
      </c>
      <c r="B607" s="125" t="s">
        <v>58</v>
      </c>
      <c r="C607" s="125" t="s">
        <v>4155</v>
      </c>
      <c r="D607" s="125">
        <v>1000004071</v>
      </c>
      <c r="E607" s="125" t="s">
        <v>4156</v>
      </c>
      <c r="F607" s="66">
        <v>45504</v>
      </c>
      <c r="G607" s="66" t="str">
        <f t="shared" si="117"/>
        <v>Targeted Dealer</v>
      </c>
      <c r="H607" s="24"/>
      <c r="I607" s="67">
        <v>10</v>
      </c>
      <c r="J607" s="67">
        <f t="shared" ca="1" si="118"/>
        <v>208.70967741935485</v>
      </c>
      <c r="K607" s="96">
        <v>2.5</v>
      </c>
      <c r="L607" s="68">
        <f t="shared" ca="1" si="119"/>
        <v>-206.20967741935485</v>
      </c>
      <c r="M607" s="68">
        <f t="shared" ca="1" si="120"/>
        <v>1.1978361669242656</v>
      </c>
      <c r="N607" s="99">
        <v>0</v>
      </c>
      <c r="O607" s="97" t="str">
        <f t="shared" ca="1" si="121"/>
        <v>Nov</v>
      </c>
      <c r="P607" s="96">
        <v>0</v>
      </c>
      <c r="Q607" s="99">
        <f t="shared" si="122"/>
        <v>2.5</v>
      </c>
      <c r="R607" s="97">
        <f t="shared" ca="1" si="123"/>
        <v>0</v>
      </c>
      <c r="S607" s="99" t="b">
        <f t="shared" si="124"/>
        <v>0</v>
      </c>
      <c r="T607" s="100">
        <v>0</v>
      </c>
      <c r="U607" s="100" t="str">
        <f t="shared" ca="1" si="125"/>
        <v>Dec</v>
      </c>
      <c r="V607" s="96">
        <v>0</v>
      </c>
      <c r="W607" s="103">
        <f t="shared" si="126"/>
        <v>2.5</v>
      </c>
      <c r="X607" s="102">
        <f t="shared" ca="1" si="127"/>
        <v>0</v>
      </c>
      <c r="Y607" s="103" t="b">
        <f t="shared" si="128"/>
        <v>0</v>
      </c>
      <c r="Z607" s="24">
        <v>0</v>
      </c>
      <c r="AA607" s="24">
        <f t="shared" si="129"/>
        <v>0</v>
      </c>
      <c r="AB607" s="3">
        <v>1000004071</v>
      </c>
      <c r="AC607" s="3"/>
    </row>
    <row r="608" spans="1:29" ht="14.25" hidden="1" customHeight="1">
      <c r="A608" s="24" t="s">
        <v>134</v>
      </c>
      <c r="B608" s="125" t="s">
        <v>58</v>
      </c>
      <c r="C608" s="125" t="s">
        <v>3998</v>
      </c>
      <c r="D608" s="125">
        <v>1000004098</v>
      </c>
      <c r="E608" s="125" t="s">
        <v>3999</v>
      </c>
      <c r="F608" s="66">
        <v>45532</v>
      </c>
      <c r="G608" s="66" t="str">
        <f t="shared" si="117"/>
        <v>Targeted Dealer</v>
      </c>
      <c r="H608" s="24"/>
      <c r="I608" s="67">
        <v>25</v>
      </c>
      <c r="J608" s="67">
        <f t="shared" ca="1" si="118"/>
        <v>521.77419354838707</v>
      </c>
      <c r="K608" s="96">
        <v>24.5</v>
      </c>
      <c r="L608" s="68">
        <f t="shared" ca="1" si="119"/>
        <v>-497.27419354838707</v>
      </c>
      <c r="M608" s="68">
        <f t="shared" ca="1" si="120"/>
        <v>4.6955177743431218</v>
      </c>
      <c r="N608" s="99">
        <v>0</v>
      </c>
      <c r="O608" s="97" t="str">
        <f t="shared" ca="1" si="121"/>
        <v>Nov</v>
      </c>
      <c r="P608" s="96">
        <v>0</v>
      </c>
      <c r="Q608" s="99">
        <f t="shared" si="122"/>
        <v>24.5</v>
      </c>
      <c r="R608" s="97">
        <f t="shared" ca="1" si="123"/>
        <v>0</v>
      </c>
      <c r="S608" s="99" t="b">
        <f t="shared" si="124"/>
        <v>0</v>
      </c>
      <c r="T608" s="100">
        <v>0</v>
      </c>
      <c r="U608" s="100" t="str">
        <f t="shared" ca="1" si="125"/>
        <v>Dec</v>
      </c>
      <c r="V608" s="96">
        <v>0</v>
      </c>
      <c r="W608" s="103">
        <f t="shared" si="126"/>
        <v>24.5</v>
      </c>
      <c r="X608" s="102">
        <f t="shared" ca="1" si="127"/>
        <v>0</v>
      </c>
      <c r="Y608" s="103" t="b">
        <f t="shared" si="128"/>
        <v>0</v>
      </c>
      <c r="Z608" s="24">
        <v>0</v>
      </c>
      <c r="AA608" s="24">
        <f t="shared" si="129"/>
        <v>0</v>
      </c>
      <c r="AB608" s="3">
        <v>1000004098</v>
      </c>
      <c r="AC608" s="3"/>
    </row>
    <row r="609" spans="1:29" ht="14.25" hidden="1" customHeight="1">
      <c r="A609" s="23" t="s">
        <v>134</v>
      </c>
      <c r="B609" s="64" t="s">
        <v>61</v>
      </c>
      <c r="C609" s="64" t="s">
        <v>1448</v>
      </c>
      <c r="D609" s="64">
        <v>1000000182</v>
      </c>
      <c r="E609" s="65" t="s">
        <v>1449</v>
      </c>
      <c r="F609" s="66">
        <v>38408</v>
      </c>
      <c r="G609" s="66" t="str">
        <f t="shared" si="117"/>
        <v>Targeted Dealer</v>
      </c>
      <c r="H609" s="66"/>
      <c r="I609" s="67">
        <v>150</v>
      </c>
      <c r="J609" s="67">
        <f t="shared" ca="1" si="118"/>
        <v>3130.6451612903224</v>
      </c>
      <c r="K609" s="96">
        <v>80</v>
      </c>
      <c r="L609" s="68">
        <f t="shared" ca="1" si="119"/>
        <v>-3050.6451612903224</v>
      </c>
      <c r="M609" s="68">
        <f t="shared" ca="1" si="120"/>
        <v>2.5553838227717671</v>
      </c>
      <c r="N609" s="99">
        <v>65</v>
      </c>
      <c r="O609" s="97" t="str">
        <f t="shared" ca="1" si="121"/>
        <v>Nov</v>
      </c>
      <c r="P609" s="96">
        <v>65</v>
      </c>
      <c r="Q609" s="99">
        <f t="shared" si="122"/>
        <v>15</v>
      </c>
      <c r="R609" s="97">
        <f t="shared" ca="1" si="123"/>
        <v>0.23076923076923084</v>
      </c>
      <c r="S609" s="99" t="str">
        <f t="shared" ca="1" si="124"/>
        <v>GROWTH</v>
      </c>
      <c r="T609" s="100">
        <v>90</v>
      </c>
      <c r="U609" s="100" t="str">
        <f t="shared" ca="1" si="125"/>
        <v>Dec</v>
      </c>
      <c r="V609" s="96">
        <v>90</v>
      </c>
      <c r="W609" s="103">
        <f t="shared" si="126"/>
        <v>-10</v>
      </c>
      <c r="X609" s="102">
        <f t="shared" ca="1" si="127"/>
        <v>-0.11111111111111116</v>
      </c>
      <c r="Y609" s="103" t="str">
        <f t="shared" ca="1" si="128"/>
        <v>DEGROWTH</v>
      </c>
      <c r="Z609" s="24">
        <v>0</v>
      </c>
      <c r="AA609" s="24">
        <f t="shared" si="129"/>
        <v>0</v>
      </c>
      <c r="AB609" s="3">
        <v>1000000182</v>
      </c>
      <c r="AC609" s="3"/>
    </row>
    <row r="610" spans="1:29" ht="14.25" hidden="1" customHeight="1">
      <c r="A610" s="23" t="s">
        <v>134</v>
      </c>
      <c r="B610" s="64" t="s">
        <v>61</v>
      </c>
      <c r="C610" s="64" t="s">
        <v>1450</v>
      </c>
      <c r="D610" s="64">
        <v>1000000184</v>
      </c>
      <c r="E610" s="65" t="s">
        <v>1451</v>
      </c>
      <c r="F610" s="66">
        <v>38408</v>
      </c>
      <c r="G610" s="66" t="str">
        <f t="shared" si="117"/>
        <v>Targeted Dealer</v>
      </c>
      <c r="H610" s="66" t="s">
        <v>627</v>
      </c>
      <c r="I610" s="67">
        <v>1300</v>
      </c>
      <c r="J610" s="67">
        <f t="shared" ca="1" si="118"/>
        <v>27132.258064516129</v>
      </c>
      <c r="K610" s="96">
        <v>1052</v>
      </c>
      <c r="L610" s="68">
        <f t="shared" ca="1" si="119"/>
        <v>-26080.258064516129</v>
      </c>
      <c r="M610" s="68">
        <f t="shared" ca="1" si="120"/>
        <v>3.8773035310902393</v>
      </c>
      <c r="N610" s="99">
        <v>904.5</v>
      </c>
      <c r="O610" s="97" t="str">
        <f t="shared" ca="1" si="121"/>
        <v>Nov</v>
      </c>
      <c r="P610" s="96">
        <v>904.5</v>
      </c>
      <c r="Q610" s="99">
        <f t="shared" si="122"/>
        <v>147.5</v>
      </c>
      <c r="R610" s="97">
        <f t="shared" ca="1" si="123"/>
        <v>0.16307352128247654</v>
      </c>
      <c r="S610" s="99" t="str">
        <f t="shared" ca="1" si="124"/>
        <v>GROWTH</v>
      </c>
      <c r="T610" s="100">
        <v>1238</v>
      </c>
      <c r="U610" s="100" t="str">
        <f t="shared" ca="1" si="125"/>
        <v>Dec</v>
      </c>
      <c r="V610" s="96">
        <v>1238</v>
      </c>
      <c r="W610" s="103">
        <f t="shared" si="126"/>
        <v>-186</v>
      </c>
      <c r="X610" s="102">
        <f t="shared" ca="1" si="127"/>
        <v>-0.15024232633279488</v>
      </c>
      <c r="Y610" s="103" t="str">
        <f t="shared" ca="1" si="128"/>
        <v>DEGROWTH</v>
      </c>
      <c r="Z610" s="24">
        <v>0</v>
      </c>
      <c r="AA610" s="24">
        <f t="shared" si="129"/>
        <v>1</v>
      </c>
      <c r="AB610" s="3">
        <v>1000000184</v>
      </c>
      <c r="AC610" s="3"/>
    </row>
    <row r="611" spans="1:29" ht="14.25" hidden="1" customHeight="1">
      <c r="A611" s="23" t="s">
        <v>134</v>
      </c>
      <c r="B611" s="64" t="s">
        <v>61</v>
      </c>
      <c r="C611" s="64" t="s">
        <v>1452</v>
      </c>
      <c r="D611" s="64">
        <v>1000000171</v>
      </c>
      <c r="E611" s="65" t="s">
        <v>1453</v>
      </c>
      <c r="F611" s="66">
        <v>38750</v>
      </c>
      <c r="G611" s="66" t="str">
        <f t="shared" si="117"/>
        <v>Targeted Dealer</v>
      </c>
      <c r="H611" s="66"/>
      <c r="I611" s="67">
        <v>160</v>
      </c>
      <c r="J611" s="67">
        <f t="shared" ca="1" si="118"/>
        <v>3339.3548387096776</v>
      </c>
      <c r="K611" s="96">
        <v>84.5</v>
      </c>
      <c r="L611" s="68">
        <f t="shared" ca="1" si="119"/>
        <v>-3254.8548387096776</v>
      </c>
      <c r="M611" s="68">
        <f t="shared" ca="1" si="120"/>
        <v>2.5304289026275111</v>
      </c>
      <c r="N611" s="99">
        <v>89</v>
      </c>
      <c r="O611" s="97" t="str">
        <f t="shared" ca="1" si="121"/>
        <v>Nov</v>
      </c>
      <c r="P611" s="96">
        <v>89</v>
      </c>
      <c r="Q611" s="99">
        <f t="shared" si="122"/>
        <v>-4.5</v>
      </c>
      <c r="R611" s="97">
        <f t="shared" ca="1" si="123"/>
        <v>-5.0561797752809001E-2</v>
      </c>
      <c r="S611" s="99" t="str">
        <f t="shared" ca="1" si="124"/>
        <v>DEGROWTH</v>
      </c>
      <c r="T611" s="100">
        <v>149.5</v>
      </c>
      <c r="U611" s="100" t="str">
        <f t="shared" ca="1" si="125"/>
        <v>Dec</v>
      </c>
      <c r="V611" s="96">
        <v>149.5</v>
      </c>
      <c r="W611" s="103">
        <f t="shared" si="126"/>
        <v>-65</v>
      </c>
      <c r="X611" s="102">
        <f t="shared" ca="1" si="127"/>
        <v>-0.43478260869565222</v>
      </c>
      <c r="Y611" s="103" t="str">
        <f t="shared" ca="1" si="128"/>
        <v>DEGROWTH</v>
      </c>
      <c r="Z611" s="24">
        <v>0</v>
      </c>
      <c r="AA611" s="24">
        <f t="shared" si="129"/>
        <v>0</v>
      </c>
      <c r="AB611" s="3">
        <v>1000000171</v>
      </c>
      <c r="AC611" s="3"/>
    </row>
    <row r="612" spans="1:29" ht="14.25" hidden="1" customHeight="1">
      <c r="A612" s="23" t="s">
        <v>134</v>
      </c>
      <c r="B612" s="64" t="s">
        <v>61</v>
      </c>
      <c r="C612" s="64" t="s">
        <v>1454</v>
      </c>
      <c r="D612" s="64">
        <v>1000000176</v>
      </c>
      <c r="E612" s="65" t="s">
        <v>1455</v>
      </c>
      <c r="F612" s="66">
        <v>38750</v>
      </c>
      <c r="G612" s="66" t="str">
        <f t="shared" si="117"/>
        <v>Targeted Dealer</v>
      </c>
      <c r="H612" s="66" t="s">
        <v>627</v>
      </c>
      <c r="I612" s="67">
        <v>25</v>
      </c>
      <c r="J612" s="67">
        <f t="shared" ca="1" si="118"/>
        <v>521.77419354838707</v>
      </c>
      <c r="K612" s="96">
        <v>0</v>
      </c>
      <c r="L612" s="68">
        <f t="shared" ca="1" si="119"/>
        <v>-521.77419354838707</v>
      </c>
      <c r="M612" s="68">
        <f t="shared" ca="1" si="120"/>
        <v>0</v>
      </c>
      <c r="N612" s="99">
        <v>0</v>
      </c>
      <c r="O612" s="97" t="str">
        <f t="shared" ca="1" si="121"/>
        <v>Nov</v>
      </c>
      <c r="P612" s="96">
        <v>0</v>
      </c>
      <c r="Q612" s="99">
        <f t="shared" si="122"/>
        <v>0</v>
      </c>
      <c r="R612" s="97">
        <f t="shared" ca="1" si="123"/>
        <v>0</v>
      </c>
      <c r="S612" s="99" t="b">
        <f t="shared" si="124"/>
        <v>0</v>
      </c>
      <c r="T612" s="100">
        <v>19.5</v>
      </c>
      <c r="U612" s="100" t="str">
        <f t="shared" ca="1" si="125"/>
        <v>Dec</v>
      </c>
      <c r="V612" s="96">
        <v>19.5</v>
      </c>
      <c r="W612" s="103">
        <f t="shared" si="126"/>
        <v>-19.5</v>
      </c>
      <c r="X612" s="102">
        <f t="shared" ca="1" si="127"/>
        <v>-1</v>
      </c>
      <c r="Y612" s="103" t="str">
        <f t="shared" ca="1" si="128"/>
        <v>DEGROWTH</v>
      </c>
      <c r="Z612" s="24">
        <v>1</v>
      </c>
      <c r="AA612" s="24">
        <f t="shared" si="129"/>
        <v>1</v>
      </c>
      <c r="AB612" s="3">
        <v>1000000176</v>
      </c>
      <c r="AC612" s="3"/>
    </row>
    <row r="613" spans="1:29" ht="14.25" hidden="1" customHeight="1">
      <c r="A613" s="23" t="s">
        <v>134</v>
      </c>
      <c r="B613" s="64" t="s">
        <v>61</v>
      </c>
      <c r="C613" s="64" t="s">
        <v>4320</v>
      </c>
      <c r="D613" s="64">
        <v>1000000169</v>
      </c>
      <c r="E613" s="65" t="s">
        <v>4321</v>
      </c>
      <c r="F613" s="66">
        <v>41397</v>
      </c>
      <c r="G613" s="66" t="str">
        <f t="shared" si="117"/>
        <v>-</v>
      </c>
      <c r="H613" s="66" t="s">
        <v>627</v>
      </c>
      <c r="I613" s="67">
        <v>0</v>
      </c>
      <c r="J613" s="67">
        <f t="shared" ca="1" si="118"/>
        <v>0</v>
      </c>
      <c r="K613" s="96">
        <v>0</v>
      </c>
      <c r="L613" s="68">
        <f t="shared" ca="1" si="119"/>
        <v>0</v>
      </c>
      <c r="M613" s="68" t="str">
        <f t="shared" ca="1" si="120"/>
        <v>-</v>
      </c>
      <c r="N613" s="99">
        <v>0</v>
      </c>
      <c r="O613" s="97" t="str">
        <f t="shared" ca="1" si="121"/>
        <v>Nov</v>
      </c>
      <c r="P613" s="96">
        <v>0</v>
      </c>
      <c r="Q613" s="99">
        <f t="shared" si="122"/>
        <v>0</v>
      </c>
      <c r="R613" s="97">
        <f t="shared" ca="1" si="123"/>
        <v>0</v>
      </c>
      <c r="S613" s="99" t="b">
        <f t="shared" si="124"/>
        <v>0</v>
      </c>
      <c r="T613" s="100">
        <v>1144.5</v>
      </c>
      <c r="U613" s="100" t="str">
        <f t="shared" ca="1" si="125"/>
        <v>Dec</v>
      </c>
      <c r="V613" s="96">
        <v>1144.5</v>
      </c>
      <c r="W613" s="103">
        <f t="shared" si="126"/>
        <v>-1144.5</v>
      </c>
      <c r="X613" s="102">
        <f t="shared" ca="1" si="127"/>
        <v>-1</v>
      </c>
      <c r="Y613" s="103" t="str">
        <f t="shared" ca="1" si="128"/>
        <v>DEGROWTH</v>
      </c>
      <c r="Z613" s="24">
        <v>1</v>
      </c>
      <c r="AA613" s="24">
        <f t="shared" si="129"/>
        <v>1</v>
      </c>
      <c r="AB613" s="3">
        <v>1000000169</v>
      </c>
      <c r="AC613" s="3"/>
    </row>
    <row r="614" spans="1:29" ht="14.25" hidden="1" customHeight="1">
      <c r="A614" s="23" t="s">
        <v>134</v>
      </c>
      <c r="B614" s="64" t="s">
        <v>61</v>
      </c>
      <c r="C614" s="64" t="s">
        <v>1456</v>
      </c>
      <c r="D614" s="64">
        <v>1000000185</v>
      </c>
      <c r="E614" s="65" t="s">
        <v>1457</v>
      </c>
      <c r="F614" s="66">
        <v>41758</v>
      </c>
      <c r="G614" s="66" t="str">
        <f t="shared" si="117"/>
        <v>Targeted Dealer</v>
      </c>
      <c r="H614" s="66"/>
      <c r="I614" s="67">
        <v>25</v>
      </c>
      <c r="J614" s="67">
        <f t="shared" ca="1" si="118"/>
        <v>521.77419354838707</v>
      </c>
      <c r="K614" s="96">
        <v>82.5</v>
      </c>
      <c r="L614" s="68">
        <f t="shared" ca="1" si="119"/>
        <v>-439.27419354838707</v>
      </c>
      <c r="M614" s="68">
        <f t="shared" ca="1" si="120"/>
        <v>15.811437403400308</v>
      </c>
      <c r="N614" s="99">
        <v>25</v>
      </c>
      <c r="O614" s="97" t="str">
        <f t="shared" ca="1" si="121"/>
        <v>Nov</v>
      </c>
      <c r="P614" s="96">
        <v>25</v>
      </c>
      <c r="Q614" s="99">
        <f t="shared" si="122"/>
        <v>57.5</v>
      </c>
      <c r="R614" s="97">
        <f t="shared" ca="1" si="123"/>
        <v>2.2999999999999998</v>
      </c>
      <c r="S614" s="99" t="str">
        <f t="shared" ca="1" si="124"/>
        <v>GROWTH</v>
      </c>
      <c r="T614" s="100">
        <v>37.5</v>
      </c>
      <c r="U614" s="100" t="str">
        <f t="shared" ca="1" si="125"/>
        <v>Dec</v>
      </c>
      <c r="V614" s="96">
        <v>37.5</v>
      </c>
      <c r="W614" s="103">
        <f t="shared" si="126"/>
        <v>45</v>
      </c>
      <c r="X614" s="102">
        <f t="shared" ca="1" si="127"/>
        <v>1.2000000000000002</v>
      </c>
      <c r="Y614" s="103" t="str">
        <f t="shared" ca="1" si="128"/>
        <v>GROWTH</v>
      </c>
      <c r="Z614" s="24">
        <v>0</v>
      </c>
      <c r="AA614" s="24">
        <f t="shared" si="129"/>
        <v>0</v>
      </c>
      <c r="AB614" s="3">
        <v>1000000185</v>
      </c>
      <c r="AC614" s="3"/>
    </row>
    <row r="615" spans="1:29" ht="14.25" hidden="1" customHeight="1">
      <c r="A615" s="23" t="s">
        <v>134</v>
      </c>
      <c r="B615" s="64" t="s">
        <v>61</v>
      </c>
      <c r="C615" s="64" t="s">
        <v>1458</v>
      </c>
      <c r="D615" s="64">
        <v>1000000196</v>
      </c>
      <c r="E615" s="65" t="s">
        <v>1459</v>
      </c>
      <c r="F615" s="66">
        <v>41768</v>
      </c>
      <c r="G615" s="66" t="str">
        <f t="shared" si="117"/>
        <v>Targeted Dealer</v>
      </c>
      <c r="H615" s="66"/>
      <c r="I615" s="67">
        <v>25</v>
      </c>
      <c r="J615" s="67">
        <f t="shared" ca="1" si="118"/>
        <v>521.77419354838707</v>
      </c>
      <c r="K615" s="96">
        <v>24.5</v>
      </c>
      <c r="L615" s="68">
        <f t="shared" ca="1" si="119"/>
        <v>-497.27419354838707</v>
      </c>
      <c r="M615" s="68">
        <f t="shared" ca="1" si="120"/>
        <v>4.6955177743431218</v>
      </c>
      <c r="N615" s="99">
        <v>12.5</v>
      </c>
      <c r="O615" s="97" t="str">
        <f t="shared" ca="1" si="121"/>
        <v>Nov</v>
      </c>
      <c r="P615" s="96">
        <v>12.5</v>
      </c>
      <c r="Q615" s="99">
        <f t="shared" si="122"/>
        <v>12</v>
      </c>
      <c r="R615" s="97">
        <f t="shared" ca="1" si="123"/>
        <v>0.96</v>
      </c>
      <c r="S615" s="99" t="str">
        <f t="shared" ca="1" si="124"/>
        <v>GROWTH</v>
      </c>
      <c r="T615" s="100">
        <v>0</v>
      </c>
      <c r="U615" s="100" t="str">
        <f t="shared" ca="1" si="125"/>
        <v>Dec</v>
      </c>
      <c r="V615" s="96">
        <v>0</v>
      </c>
      <c r="W615" s="103">
        <f t="shared" si="126"/>
        <v>24.5</v>
      </c>
      <c r="X615" s="102">
        <f t="shared" ca="1" si="127"/>
        <v>0</v>
      </c>
      <c r="Y615" s="103" t="b">
        <f t="shared" si="128"/>
        <v>0</v>
      </c>
      <c r="Z615" s="24">
        <v>0</v>
      </c>
      <c r="AA615" s="24">
        <f t="shared" si="129"/>
        <v>0</v>
      </c>
      <c r="AB615" s="3">
        <v>1000000196</v>
      </c>
      <c r="AC615" s="3"/>
    </row>
    <row r="616" spans="1:29" ht="14.25" hidden="1" customHeight="1">
      <c r="A616" s="23" t="s">
        <v>134</v>
      </c>
      <c r="B616" s="64" t="s">
        <v>61</v>
      </c>
      <c r="C616" s="64" t="s">
        <v>1460</v>
      </c>
      <c r="D616" s="64">
        <v>1000000177</v>
      </c>
      <c r="E616" s="65" t="s">
        <v>1461</v>
      </c>
      <c r="F616" s="66">
        <v>41912</v>
      </c>
      <c r="G616" s="66" t="str">
        <f t="shared" si="117"/>
        <v>Targeted Dealer</v>
      </c>
      <c r="H616" s="66" t="s">
        <v>627</v>
      </c>
      <c r="I616" s="67">
        <v>375</v>
      </c>
      <c r="J616" s="67">
        <f t="shared" ca="1" si="118"/>
        <v>7826.6129032258068</v>
      </c>
      <c r="K616" s="96">
        <v>378.75</v>
      </c>
      <c r="L616" s="68">
        <f t="shared" ca="1" si="119"/>
        <v>-7447.8629032258068</v>
      </c>
      <c r="M616" s="68">
        <f t="shared" ca="1" si="120"/>
        <v>4.8392581143740339</v>
      </c>
      <c r="N616" s="99">
        <v>362</v>
      </c>
      <c r="O616" s="97" t="str">
        <f t="shared" ca="1" si="121"/>
        <v>Nov</v>
      </c>
      <c r="P616" s="96">
        <v>362</v>
      </c>
      <c r="Q616" s="99">
        <f t="shared" si="122"/>
        <v>16.75</v>
      </c>
      <c r="R616" s="97">
        <f t="shared" ca="1" si="123"/>
        <v>4.6270718232044095E-2</v>
      </c>
      <c r="S616" s="99" t="str">
        <f t="shared" ca="1" si="124"/>
        <v>GROWTH</v>
      </c>
      <c r="T616" s="100">
        <v>411</v>
      </c>
      <c r="U616" s="100" t="str">
        <f t="shared" ca="1" si="125"/>
        <v>Dec</v>
      </c>
      <c r="V616" s="96">
        <v>411</v>
      </c>
      <c r="W616" s="103">
        <f t="shared" si="126"/>
        <v>-32.25</v>
      </c>
      <c r="X616" s="102">
        <f t="shared" ca="1" si="127"/>
        <v>-7.8467153284671576E-2</v>
      </c>
      <c r="Y616" s="103" t="str">
        <f t="shared" ca="1" si="128"/>
        <v>DEGROWTH</v>
      </c>
      <c r="Z616" s="24">
        <v>0</v>
      </c>
      <c r="AA616" s="24">
        <f t="shared" si="129"/>
        <v>1</v>
      </c>
      <c r="AB616" s="3">
        <v>1000000177</v>
      </c>
      <c r="AC616" s="3"/>
    </row>
    <row r="617" spans="1:29" ht="14.25" hidden="1" customHeight="1">
      <c r="A617" s="23" t="s">
        <v>134</v>
      </c>
      <c r="B617" s="64" t="s">
        <v>61</v>
      </c>
      <c r="C617" s="64" t="s">
        <v>1462</v>
      </c>
      <c r="D617" s="64">
        <v>1000000194</v>
      </c>
      <c r="E617" s="65" t="s">
        <v>1463</v>
      </c>
      <c r="F617" s="66">
        <v>42228</v>
      </c>
      <c r="G617" s="66" t="str">
        <f t="shared" si="117"/>
        <v>Targeted Dealer</v>
      </c>
      <c r="H617" s="66" t="s">
        <v>627</v>
      </c>
      <c r="I617" s="67">
        <v>350</v>
      </c>
      <c r="J617" s="67">
        <f t="shared" ca="1" si="118"/>
        <v>7304.8387096774195</v>
      </c>
      <c r="K617" s="96">
        <v>278</v>
      </c>
      <c r="L617" s="68">
        <f t="shared" ca="1" si="119"/>
        <v>-7026.8387096774195</v>
      </c>
      <c r="M617" s="68">
        <f t="shared" ca="1" si="120"/>
        <v>3.8056966217708106</v>
      </c>
      <c r="N617" s="99">
        <v>283</v>
      </c>
      <c r="O617" s="97" t="str">
        <f t="shared" ca="1" si="121"/>
        <v>Nov</v>
      </c>
      <c r="P617" s="96">
        <v>283</v>
      </c>
      <c r="Q617" s="99">
        <f t="shared" si="122"/>
        <v>-5</v>
      </c>
      <c r="R617" s="97">
        <f t="shared" ca="1" si="123"/>
        <v>-1.7667844522968212E-2</v>
      </c>
      <c r="S617" s="99" t="str">
        <f t="shared" ca="1" si="124"/>
        <v>DEGROWTH</v>
      </c>
      <c r="T617" s="100">
        <v>311</v>
      </c>
      <c r="U617" s="100" t="str">
        <f t="shared" ca="1" si="125"/>
        <v>Dec</v>
      </c>
      <c r="V617" s="96">
        <v>311</v>
      </c>
      <c r="W617" s="103">
        <f t="shared" si="126"/>
        <v>-33</v>
      </c>
      <c r="X617" s="102">
        <f t="shared" ca="1" si="127"/>
        <v>-0.10610932475884249</v>
      </c>
      <c r="Y617" s="103" t="str">
        <f t="shared" ca="1" si="128"/>
        <v>DEGROWTH</v>
      </c>
      <c r="Z617" s="24">
        <v>0</v>
      </c>
      <c r="AA617" s="24">
        <f t="shared" si="129"/>
        <v>1</v>
      </c>
      <c r="AB617" s="3">
        <v>1000000194</v>
      </c>
      <c r="AC617" s="3"/>
    </row>
    <row r="618" spans="1:29" ht="14.25" hidden="1" customHeight="1">
      <c r="A618" s="23" t="s">
        <v>134</v>
      </c>
      <c r="B618" s="64" t="s">
        <v>61</v>
      </c>
      <c r="C618" s="64" t="s">
        <v>1464</v>
      </c>
      <c r="D618" s="64">
        <v>1000000189</v>
      </c>
      <c r="E618" s="65" t="s">
        <v>1465</v>
      </c>
      <c r="F618" s="66">
        <v>42280</v>
      </c>
      <c r="G618" s="66" t="str">
        <f t="shared" si="117"/>
        <v>Targeted Dealer</v>
      </c>
      <c r="H618" s="66"/>
      <c r="I618" s="67">
        <v>50</v>
      </c>
      <c r="J618" s="67">
        <f t="shared" ca="1" si="118"/>
        <v>1043.5483870967741</v>
      </c>
      <c r="K618" s="96">
        <v>37.5</v>
      </c>
      <c r="L618" s="68">
        <f t="shared" ca="1" si="119"/>
        <v>-1006.0483870967741</v>
      </c>
      <c r="M618" s="68">
        <f t="shared" ca="1" si="120"/>
        <v>3.5935085007727974</v>
      </c>
      <c r="N618" s="99">
        <v>50</v>
      </c>
      <c r="O618" s="97" t="str">
        <f t="shared" ca="1" si="121"/>
        <v>Nov</v>
      </c>
      <c r="P618" s="96">
        <v>50</v>
      </c>
      <c r="Q618" s="99">
        <f t="shared" si="122"/>
        <v>-12.5</v>
      </c>
      <c r="R618" s="97">
        <f t="shared" ca="1" si="123"/>
        <v>-0.25</v>
      </c>
      <c r="S618" s="99" t="str">
        <f t="shared" ca="1" si="124"/>
        <v>DEGROWTH</v>
      </c>
      <c r="T618" s="100">
        <v>37.5</v>
      </c>
      <c r="U618" s="100" t="str">
        <f t="shared" ca="1" si="125"/>
        <v>Dec</v>
      </c>
      <c r="V618" s="96">
        <v>37.5</v>
      </c>
      <c r="W618" s="103">
        <f t="shared" si="126"/>
        <v>0</v>
      </c>
      <c r="X618" s="102">
        <f t="shared" ca="1" si="127"/>
        <v>0</v>
      </c>
      <c r="Y618" s="103" t="str">
        <f t="shared" ca="1" si="128"/>
        <v>GROWTH</v>
      </c>
      <c r="Z618" s="24">
        <v>0</v>
      </c>
      <c r="AA618" s="24">
        <f t="shared" si="129"/>
        <v>0</v>
      </c>
      <c r="AB618" s="3">
        <v>1000000189</v>
      </c>
      <c r="AC618" s="3"/>
    </row>
    <row r="619" spans="1:29" ht="14.25" hidden="1" customHeight="1">
      <c r="A619" s="23" t="s">
        <v>134</v>
      </c>
      <c r="B619" s="64" t="s">
        <v>61</v>
      </c>
      <c r="C619" s="64" t="s">
        <v>4322</v>
      </c>
      <c r="D619" s="64">
        <v>1000000192</v>
      </c>
      <c r="E619" s="65" t="s">
        <v>4323</v>
      </c>
      <c r="F619" s="66">
        <v>42448</v>
      </c>
      <c r="G619" s="66" t="str">
        <f t="shared" si="117"/>
        <v>-</v>
      </c>
      <c r="H619" s="66"/>
      <c r="I619" s="67">
        <v>0</v>
      </c>
      <c r="J619" s="67">
        <f t="shared" ca="1" si="118"/>
        <v>0</v>
      </c>
      <c r="K619" s="96">
        <v>0</v>
      </c>
      <c r="L619" s="68">
        <f t="shared" ca="1" si="119"/>
        <v>0</v>
      </c>
      <c r="M619" s="68" t="str">
        <f t="shared" ca="1" si="120"/>
        <v>-</v>
      </c>
      <c r="N619" s="99">
        <v>0</v>
      </c>
      <c r="O619" s="97" t="str">
        <f t="shared" ca="1" si="121"/>
        <v>Nov</v>
      </c>
      <c r="P619" s="96">
        <v>0</v>
      </c>
      <c r="Q619" s="99">
        <f t="shared" si="122"/>
        <v>0</v>
      </c>
      <c r="R619" s="97">
        <f t="shared" ca="1" si="123"/>
        <v>0</v>
      </c>
      <c r="S619" s="99" t="b">
        <f t="shared" si="124"/>
        <v>0</v>
      </c>
      <c r="T619" s="100">
        <v>60</v>
      </c>
      <c r="U619" s="100" t="str">
        <f t="shared" ca="1" si="125"/>
        <v>Dec</v>
      </c>
      <c r="V619" s="96">
        <v>60</v>
      </c>
      <c r="W619" s="103">
        <f t="shared" si="126"/>
        <v>-60</v>
      </c>
      <c r="X619" s="102">
        <f t="shared" ca="1" si="127"/>
        <v>-1</v>
      </c>
      <c r="Y619" s="103" t="str">
        <f t="shared" ca="1" si="128"/>
        <v>DEGROWTH</v>
      </c>
      <c r="Z619" s="24">
        <v>1</v>
      </c>
      <c r="AA619" s="24">
        <f t="shared" si="129"/>
        <v>0</v>
      </c>
      <c r="AB619" s="3">
        <v>1000000192</v>
      </c>
      <c r="AC619" s="3"/>
    </row>
    <row r="620" spans="1:29" ht="14.25" hidden="1" customHeight="1">
      <c r="A620" s="23" t="s">
        <v>134</v>
      </c>
      <c r="B620" s="64" t="s">
        <v>61</v>
      </c>
      <c r="C620" s="64" t="s">
        <v>4000</v>
      </c>
      <c r="D620" s="64">
        <v>1000000191</v>
      </c>
      <c r="E620" s="65" t="s">
        <v>4001</v>
      </c>
      <c r="F620" s="66">
        <v>42670</v>
      </c>
      <c r="G620" s="66" t="str">
        <f t="shared" si="117"/>
        <v>Targeted Dealer</v>
      </c>
      <c r="H620" s="66"/>
      <c r="I620" s="67">
        <v>50</v>
      </c>
      <c r="J620" s="67">
        <f t="shared" ca="1" si="118"/>
        <v>1043.5483870967741</v>
      </c>
      <c r="K620" s="96">
        <v>25</v>
      </c>
      <c r="L620" s="68">
        <f t="shared" ca="1" si="119"/>
        <v>-1018.5483870967741</v>
      </c>
      <c r="M620" s="68">
        <f t="shared" ca="1" si="120"/>
        <v>2.3956723338485317</v>
      </c>
      <c r="N620" s="99">
        <v>37.5</v>
      </c>
      <c r="O620" s="97" t="str">
        <f t="shared" ca="1" si="121"/>
        <v>Nov</v>
      </c>
      <c r="P620" s="96">
        <v>37.5</v>
      </c>
      <c r="Q620" s="99">
        <f t="shared" si="122"/>
        <v>-12.5</v>
      </c>
      <c r="R620" s="97">
        <f t="shared" ca="1" si="123"/>
        <v>-0.33333333333333337</v>
      </c>
      <c r="S620" s="99" t="str">
        <f t="shared" ca="1" si="124"/>
        <v>DEGROWTH</v>
      </c>
      <c r="T620" s="100">
        <v>50</v>
      </c>
      <c r="U620" s="100" t="str">
        <f t="shared" ca="1" si="125"/>
        <v>Dec</v>
      </c>
      <c r="V620" s="96">
        <v>50</v>
      </c>
      <c r="W620" s="103">
        <f t="shared" si="126"/>
        <v>-25</v>
      </c>
      <c r="X620" s="102">
        <f t="shared" ca="1" si="127"/>
        <v>-0.5</v>
      </c>
      <c r="Y620" s="103" t="str">
        <f t="shared" ca="1" si="128"/>
        <v>DEGROWTH</v>
      </c>
      <c r="Z620" s="24">
        <v>0</v>
      </c>
      <c r="AA620" s="24">
        <f t="shared" si="129"/>
        <v>0</v>
      </c>
      <c r="AB620" s="3">
        <v>1000000191</v>
      </c>
      <c r="AC620" s="3"/>
    </row>
    <row r="621" spans="1:29" ht="14.25" hidden="1" customHeight="1">
      <c r="A621" s="23" t="s">
        <v>134</v>
      </c>
      <c r="B621" s="64" t="s">
        <v>61</v>
      </c>
      <c r="C621" s="64" t="s">
        <v>1466</v>
      </c>
      <c r="D621" s="64">
        <v>1000000181</v>
      </c>
      <c r="E621" s="65" t="s">
        <v>1467</v>
      </c>
      <c r="F621" s="66">
        <v>42889</v>
      </c>
      <c r="G621" s="66" t="str">
        <f t="shared" si="117"/>
        <v>Targeted Dealer</v>
      </c>
      <c r="H621" s="66"/>
      <c r="I621" s="67">
        <v>90</v>
      </c>
      <c r="J621" s="67">
        <f t="shared" ca="1" si="118"/>
        <v>1878.3870967741937</v>
      </c>
      <c r="K621" s="96">
        <v>76.5</v>
      </c>
      <c r="L621" s="68">
        <f t="shared" ca="1" si="119"/>
        <v>-1801.8870967741937</v>
      </c>
      <c r="M621" s="68">
        <f t="shared" ca="1" si="120"/>
        <v>4.072642967542504</v>
      </c>
      <c r="N621" s="99">
        <v>63</v>
      </c>
      <c r="O621" s="97" t="str">
        <f t="shared" ca="1" si="121"/>
        <v>Nov</v>
      </c>
      <c r="P621" s="96">
        <v>63</v>
      </c>
      <c r="Q621" s="99">
        <f t="shared" si="122"/>
        <v>13.5</v>
      </c>
      <c r="R621" s="97">
        <f t="shared" ca="1" si="123"/>
        <v>0.21428571428571419</v>
      </c>
      <c r="S621" s="99" t="str">
        <f t="shared" ca="1" si="124"/>
        <v>GROWTH</v>
      </c>
      <c r="T621" s="100">
        <v>87.5</v>
      </c>
      <c r="U621" s="100" t="str">
        <f t="shared" ca="1" si="125"/>
        <v>Dec</v>
      </c>
      <c r="V621" s="96">
        <v>87.5</v>
      </c>
      <c r="W621" s="103">
        <f t="shared" si="126"/>
        <v>-11</v>
      </c>
      <c r="X621" s="102">
        <f t="shared" ca="1" si="127"/>
        <v>-0.12571428571428567</v>
      </c>
      <c r="Y621" s="103" t="str">
        <f t="shared" ca="1" si="128"/>
        <v>DEGROWTH</v>
      </c>
      <c r="Z621" s="24">
        <v>0</v>
      </c>
      <c r="AA621" s="24">
        <f t="shared" si="129"/>
        <v>0</v>
      </c>
      <c r="AB621" s="3">
        <v>1000000181</v>
      </c>
      <c r="AC621" s="3"/>
    </row>
    <row r="622" spans="1:29" ht="14.25" hidden="1" customHeight="1">
      <c r="A622" s="23" t="s">
        <v>134</v>
      </c>
      <c r="B622" s="64" t="s">
        <v>61</v>
      </c>
      <c r="C622" s="64" t="s">
        <v>1468</v>
      </c>
      <c r="D622" s="64">
        <v>1000000178</v>
      </c>
      <c r="E622" s="65" t="s">
        <v>1469</v>
      </c>
      <c r="F622" s="66">
        <v>42921</v>
      </c>
      <c r="G622" s="66" t="str">
        <f t="shared" si="117"/>
        <v>Targeted Dealer</v>
      </c>
      <c r="H622" s="66"/>
      <c r="I622" s="67">
        <v>25</v>
      </c>
      <c r="J622" s="67">
        <f t="shared" ca="1" si="118"/>
        <v>521.77419354838707</v>
      </c>
      <c r="K622" s="96">
        <v>0</v>
      </c>
      <c r="L622" s="68">
        <f t="shared" ca="1" si="119"/>
        <v>-521.77419354838707</v>
      </c>
      <c r="M622" s="68">
        <f t="shared" ca="1" si="120"/>
        <v>0</v>
      </c>
      <c r="N622" s="99">
        <v>25</v>
      </c>
      <c r="O622" s="97" t="str">
        <f t="shared" ca="1" si="121"/>
        <v>Nov</v>
      </c>
      <c r="P622" s="96">
        <v>25</v>
      </c>
      <c r="Q622" s="99">
        <f t="shared" si="122"/>
        <v>-25</v>
      </c>
      <c r="R622" s="97">
        <f t="shared" ca="1" si="123"/>
        <v>-1</v>
      </c>
      <c r="S622" s="99" t="str">
        <f t="shared" ca="1" si="124"/>
        <v>DEGROWTH</v>
      </c>
      <c r="T622" s="100">
        <v>97</v>
      </c>
      <c r="U622" s="100" t="str">
        <f t="shared" ca="1" si="125"/>
        <v>Dec</v>
      </c>
      <c r="V622" s="96">
        <v>97</v>
      </c>
      <c r="W622" s="103">
        <f t="shared" si="126"/>
        <v>-97</v>
      </c>
      <c r="X622" s="102">
        <f t="shared" ca="1" si="127"/>
        <v>-1</v>
      </c>
      <c r="Y622" s="103" t="str">
        <f t="shared" ca="1" si="128"/>
        <v>DEGROWTH</v>
      </c>
      <c r="Z622" s="24">
        <v>1</v>
      </c>
      <c r="AA622" s="24">
        <f t="shared" si="129"/>
        <v>0</v>
      </c>
      <c r="AB622" s="3">
        <v>1000000178</v>
      </c>
      <c r="AC622" s="3"/>
    </row>
    <row r="623" spans="1:29" ht="14.25" hidden="1" customHeight="1">
      <c r="A623" s="23" t="s">
        <v>134</v>
      </c>
      <c r="B623" s="64" t="s">
        <v>61</v>
      </c>
      <c r="C623" s="64" t="s">
        <v>1470</v>
      </c>
      <c r="D623" s="64">
        <v>1000000190</v>
      </c>
      <c r="E623" s="65" t="s">
        <v>1471</v>
      </c>
      <c r="F623" s="66">
        <v>43066</v>
      </c>
      <c r="G623" s="66" t="str">
        <f t="shared" si="117"/>
        <v>Targeted Dealer</v>
      </c>
      <c r="H623" s="66"/>
      <c r="I623" s="67">
        <v>50</v>
      </c>
      <c r="J623" s="67">
        <f t="shared" ca="1" si="118"/>
        <v>1043.5483870967741</v>
      </c>
      <c r="K623" s="96">
        <v>48</v>
      </c>
      <c r="L623" s="68">
        <f t="shared" ca="1" si="119"/>
        <v>-995.54838709677415</v>
      </c>
      <c r="M623" s="68">
        <f t="shared" ca="1" si="120"/>
        <v>4.599690880989181</v>
      </c>
      <c r="N623" s="99">
        <v>12</v>
      </c>
      <c r="O623" s="97" t="str">
        <f t="shared" ca="1" si="121"/>
        <v>Nov</v>
      </c>
      <c r="P623" s="96">
        <v>12</v>
      </c>
      <c r="Q623" s="99">
        <f t="shared" si="122"/>
        <v>36</v>
      </c>
      <c r="R623" s="97">
        <f t="shared" ca="1" si="123"/>
        <v>3</v>
      </c>
      <c r="S623" s="99" t="str">
        <f t="shared" ca="1" si="124"/>
        <v>GROWTH</v>
      </c>
      <c r="T623" s="100">
        <v>12</v>
      </c>
      <c r="U623" s="100" t="str">
        <f t="shared" ca="1" si="125"/>
        <v>Dec</v>
      </c>
      <c r="V623" s="96">
        <v>12</v>
      </c>
      <c r="W623" s="103">
        <f t="shared" si="126"/>
        <v>36</v>
      </c>
      <c r="X623" s="102">
        <f t="shared" ca="1" si="127"/>
        <v>3</v>
      </c>
      <c r="Y623" s="103" t="str">
        <f t="shared" ca="1" si="128"/>
        <v>GROWTH</v>
      </c>
      <c r="Z623" s="24">
        <v>0</v>
      </c>
      <c r="AA623" s="24">
        <f t="shared" si="129"/>
        <v>0</v>
      </c>
      <c r="AB623" s="3">
        <v>1000000190</v>
      </c>
      <c r="AC623" s="3"/>
    </row>
    <row r="624" spans="1:29" ht="14.25" hidden="1" customHeight="1">
      <c r="A624" s="23" t="s">
        <v>134</v>
      </c>
      <c r="B624" s="64" t="s">
        <v>61</v>
      </c>
      <c r="C624" s="64" t="s">
        <v>1472</v>
      </c>
      <c r="D624" s="64">
        <v>1000000168</v>
      </c>
      <c r="E624" s="65" t="s">
        <v>1473</v>
      </c>
      <c r="F624" s="66">
        <v>43147</v>
      </c>
      <c r="G624" s="66" t="str">
        <f t="shared" si="117"/>
        <v>Targeted Dealer</v>
      </c>
      <c r="H624" s="66"/>
      <c r="I624" s="67">
        <v>300</v>
      </c>
      <c r="J624" s="67">
        <f t="shared" ca="1" si="118"/>
        <v>6261.2903225806449</v>
      </c>
      <c r="K624" s="96">
        <v>207</v>
      </c>
      <c r="L624" s="68">
        <f t="shared" ca="1" si="119"/>
        <v>-6054.2903225806449</v>
      </c>
      <c r="M624" s="68">
        <f t="shared" ca="1" si="120"/>
        <v>3.3060278207109737</v>
      </c>
      <c r="N624" s="99">
        <v>259</v>
      </c>
      <c r="O624" s="97" t="str">
        <f t="shared" ca="1" si="121"/>
        <v>Nov</v>
      </c>
      <c r="P624" s="96">
        <v>259</v>
      </c>
      <c r="Q624" s="99">
        <f t="shared" si="122"/>
        <v>-52</v>
      </c>
      <c r="R624" s="97">
        <f t="shared" ca="1" si="123"/>
        <v>-0.20077220077220082</v>
      </c>
      <c r="S624" s="99" t="str">
        <f t="shared" ca="1" si="124"/>
        <v>DEGROWTH</v>
      </c>
      <c r="T624" s="100">
        <v>278.5</v>
      </c>
      <c r="U624" s="100" t="str">
        <f t="shared" ca="1" si="125"/>
        <v>Dec</v>
      </c>
      <c r="V624" s="96">
        <v>278.5</v>
      </c>
      <c r="W624" s="103">
        <f t="shared" si="126"/>
        <v>-71.5</v>
      </c>
      <c r="X624" s="102">
        <f t="shared" ca="1" si="127"/>
        <v>-0.25673249551166966</v>
      </c>
      <c r="Y624" s="103" t="str">
        <f t="shared" ca="1" si="128"/>
        <v>DEGROWTH</v>
      </c>
      <c r="Z624" s="24">
        <v>0</v>
      </c>
      <c r="AA624" s="24">
        <f t="shared" si="129"/>
        <v>0</v>
      </c>
      <c r="AB624" s="3">
        <v>1000000168</v>
      </c>
      <c r="AC624" s="3"/>
    </row>
    <row r="625" spans="1:29" ht="14.25" hidden="1" customHeight="1">
      <c r="A625" s="23" t="s">
        <v>134</v>
      </c>
      <c r="B625" s="64" t="s">
        <v>61</v>
      </c>
      <c r="C625" s="64" t="s">
        <v>610</v>
      </c>
      <c r="D625" s="64">
        <v>1000000180</v>
      </c>
      <c r="E625" s="65" t="s">
        <v>611</v>
      </c>
      <c r="F625" s="66">
        <v>43229</v>
      </c>
      <c r="G625" s="66" t="str">
        <f t="shared" si="117"/>
        <v>Targeted Dealer</v>
      </c>
      <c r="H625" s="66"/>
      <c r="I625" s="67">
        <v>25</v>
      </c>
      <c r="J625" s="67">
        <f t="shared" ca="1" si="118"/>
        <v>521.77419354838707</v>
      </c>
      <c r="K625" s="96">
        <v>0</v>
      </c>
      <c r="L625" s="68">
        <f t="shared" ca="1" si="119"/>
        <v>-521.77419354838707</v>
      </c>
      <c r="M625" s="68">
        <f t="shared" ca="1" si="120"/>
        <v>0</v>
      </c>
      <c r="N625" s="99">
        <v>20</v>
      </c>
      <c r="O625" s="97" t="str">
        <f t="shared" ca="1" si="121"/>
        <v>Nov</v>
      </c>
      <c r="P625" s="96">
        <v>20</v>
      </c>
      <c r="Q625" s="99">
        <f t="shared" si="122"/>
        <v>-20</v>
      </c>
      <c r="R625" s="97">
        <f t="shared" ca="1" si="123"/>
        <v>-1</v>
      </c>
      <c r="S625" s="99" t="str">
        <f t="shared" ca="1" si="124"/>
        <v>DEGROWTH</v>
      </c>
      <c r="T625" s="100">
        <v>0</v>
      </c>
      <c r="U625" s="100" t="str">
        <f t="shared" ca="1" si="125"/>
        <v>Dec</v>
      </c>
      <c r="V625" s="96">
        <v>0</v>
      </c>
      <c r="W625" s="103">
        <f t="shared" si="126"/>
        <v>0</v>
      </c>
      <c r="X625" s="102">
        <f t="shared" ca="1" si="127"/>
        <v>0</v>
      </c>
      <c r="Y625" s="103" t="b">
        <f t="shared" si="128"/>
        <v>0</v>
      </c>
      <c r="Z625" s="24">
        <v>1</v>
      </c>
      <c r="AA625" s="24">
        <f t="shared" si="129"/>
        <v>0</v>
      </c>
      <c r="AB625" s="3">
        <v>1000000180</v>
      </c>
      <c r="AC625" s="3"/>
    </row>
    <row r="626" spans="1:29" ht="14.25" hidden="1" customHeight="1">
      <c r="A626" s="23" t="s">
        <v>134</v>
      </c>
      <c r="B626" s="64" t="s">
        <v>61</v>
      </c>
      <c r="C626" s="64" t="s">
        <v>1474</v>
      </c>
      <c r="D626" s="64">
        <v>1000000172</v>
      </c>
      <c r="E626" s="65" t="s">
        <v>1475</v>
      </c>
      <c r="F626" s="66">
        <v>43282</v>
      </c>
      <c r="G626" s="66" t="str">
        <f t="shared" si="117"/>
        <v>Targeted Dealer</v>
      </c>
      <c r="H626" s="66" t="s">
        <v>627</v>
      </c>
      <c r="I626" s="67">
        <v>1000</v>
      </c>
      <c r="J626" s="67">
        <f t="shared" ca="1" si="118"/>
        <v>20870.967741935485</v>
      </c>
      <c r="K626" s="96">
        <v>578</v>
      </c>
      <c r="L626" s="68">
        <f t="shared" ca="1" si="119"/>
        <v>-20292.967741935485</v>
      </c>
      <c r="M626" s="68">
        <f t="shared" ca="1" si="120"/>
        <v>2.7693972179289026</v>
      </c>
      <c r="N626" s="99">
        <v>815</v>
      </c>
      <c r="O626" s="97" t="str">
        <f t="shared" ca="1" si="121"/>
        <v>Nov</v>
      </c>
      <c r="P626" s="96">
        <v>815</v>
      </c>
      <c r="Q626" s="99">
        <f t="shared" si="122"/>
        <v>-237</v>
      </c>
      <c r="R626" s="97">
        <f t="shared" ca="1" si="123"/>
        <v>-0.29079754601226993</v>
      </c>
      <c r="S626" s="99" t="str">
        <f t="shared" ca="1" si="124"/>
        <v>DEGROWTH</v>
      </c>
      <c r="T626" s="100">
        <v>1006</v>
      </c>
      <c r="U626" s="100" t="str">
        <f t="shared" ca="1" si="125"/>
        <v>Dec</v>
      </c>
      <c r="V626" s="96">
        <v>1006</v>
      </c>
      <c r="W626" s="103">
        <f t="shared" si="126"/>
        <v>-428</v>
      </c>
      <c r="X626" s="102">
        <f t="shared" ca="1" si="127"/>
        <v>-0.42544731610337971</v>
      </c>
      <c r="Y626" s="103" t="str">
        <f t="shared" ca="1" si="128"/>
        <v>DEGROWTH</v>
      </c>
      <c r="Z626" s="24">
        <v>0</v>
      </c>
      <c r="AA626" s="24">
        <f t="shared" si="129"/>
        <v>1</v>
      </c>
      <c r="AB626" s="3">
        <v>1000000172</v>
      </c>
      <c r="AC626" s="3"/>
    </row>
    <row r="627" spans="1:29" ht="14.25" hidden="1" customHeight="1">
      <c r="A627" s="23" t="s">
        <v>134</v>
      </c>
      <c r="B627" s="64" t="s">
        <v>61</v>
      </c>
      <c r="C627" s="64" t="s">
        <v>1476</v>
      </c>
      <c r="D627" s="64">
        <v>1000000195</v>
      </c>
      <c r="E627" s="65" t="s">
        <v>1477</v>
      </c>
      <c r="F627" s="66">
        <v>43282</v>
      </c>
      <c r="G627" s="66" t="str">
        <f t="shared" si="117"/>
        <v>Targeted Dealer</v>
      </c>
      <c r="H627" s="66"/>
      <c r="I627" s="67">
        <v>200</v>
      </c>
      <c r="J627" s="67">
        <f t="shared" ca="1" si="118"/>
        <v>4174.1935483870966</v>
      </c>
      <c r="K627" s="96">
        <v>165</v>
      </c>
      <c r="L627" s="68">
        <f t="shared" ca="1" si="119"/>
        <v>-4009.1935483870966</v>
      </c>
      <c r="M627" s="68">
        <f t="shared" ca="1" si="120"/>
        <v>3.9528593508500771</v>
      </c>
      <c r="N627" s="99">
        <v>154</v>
      </c>
      <c r="O627" s="97" t="str">
        <f t="shared" ca="1" si="121"/>
        <v>Nov</v>
      </c>
      <c r="P627" s="96">
        <v>154</v>
      </c>
      <c r="Q627" s="99">
        <f t="shared" si="122"/>
        <v>11</v>
      </c>
      <c r="R627" s="97">
        <f t="shared" ca="1" si="123"/>
        <v>7.1428571428571397E-2</v>
      </c>
      <c r="S627" s="99" t="str">
        <f t="shared" ca="1" si="124"/>
        <v>GROWTH</v>
      </c>
      <c r="T627" s="100">
        <v>150</v>
      </c>
      <c r="U627" s="100" t="str">
        <f t="shared" ca="1" si="125"/>
        <v>Dec</v>
      </c>
      <c r="V627" s="96">
        <v>150</v>
      </c>
      <c r="W627" s="103">
        <f t="shared" si="126"/>
        <v>15</v>
      </c>
      <c r="X627" s="102">
        <f t="shared" ca="1" si="127"/>
        <v>0.10000000000000009</v>
      </c>
      <c r="Y627" s="103" t="str">
        <f t="shared" ca="1" si="128"/>
        <v>GROWTH</v>
      </c>
      <c r="Z627" s="24">
        <v>0</v>
      </c>
      <c r="AA627" s="24">
        <f t="shared" si="129"/>
        <v>0</v>
      </c>
      <c r="AB627" s="3">
        <v>1000000195</v>
      </c>
      <c r="AC627" s="3"/>
    </row>
    <row r="628" spans="1:29" ht="14.25" hidden="1" customHeight="1">
      <c r="A628" s="23" t="s">
        <v>134</v>
      </c>
      <c r="B628" s="64" t="s">
        <v>61</v>
      </c>
      <c r="C628" s="64" t="s">
        <v>1478</v>
      </c>
      <c r="D628" s="64">
        <v>1000000170</v>
      </c>
      <c r="E628" s="65" t="s">
        <v>1479</v>
      </c>
      <c r="F628" s="66">
        <v>43295</v>
      </c>
      <c r="G628" s="66" t="str">
        <f t="shared" si="117"/>
        <v>Targeted Dealer</v>
      </c>
      <c r="H628" s="66"/>
      <c r="I628" s="67">
        <v>250</v>
      </c>
      <c r="J628" s="67">
        <f t="shared" ca="1" si="118"/>
        <v>5217.7419354838712</v>
      </c>
      <c r="K628" s="96">
        <v>283</v>
      </c>
      <c r="L628" s="68">
        <f t="shared" ca="1" si="119"/>
        <v>-4934.7419354838712</v>
      </c>
      <c r="M628" s="68">
        <f t="shared" ca="1" si="120"/>
        <v>5.4238021638330753</v>
      </c>
      <c r="N628" s="99">
        <v>204</v>
      </c>
      <c r="O628" s="97" t="str">
        <f t="shared" ca="1" si="121"/>
        <v>Nov</v>
      </c>
      <c r="P628" s="96">
        <v>204</v>
      </c>
      <c r="Q628" s="99">
        <f t="shared" si="122"/>
        <v>79</v>
      </c>
      <c r="R628" s="97">
        <f t="shared" ca="1" si="123"/>
        <v>0.38725490196078427</v>
      </c>
      <c r="S628" s="99" t="str">
        <f t="shared" ca="1" si="124"/>
        <v>GROWTH</v>
      </c>
      <c r="T628" s="100">
        <v>154.5</v>
      </c>
      <c r="U628" s="100" t="str">
        <f t="shared" ca="1" si="125"/>
        <v>Dec</v>
      </c>
      <c r="V628" s="96">
        <v>154.5</v>
      </c>
      <c r="W628" s="103">
        <f t="shared" si="126"/>
        <v>128.5</v>
      </c>
      <c r="X628" s="102">
        <f t="shared" ca="1" si="127"/>
        <v>0.83171521035598706</v>
      </c>
      <c r="Y628" s="103" t="str">
        <f t="shared" ca="1" si="128"/>
        <v>GROWTH</v>
      </c>
      <c r="Z628" s="24">
        <v>0</v>
      </c>
      <c r="AA628" s="24">
        <f t="shared" si="129"/>
        <v>0</v>
      </c>
      <c r="AB628" s="3">
        <v>1000000170</v>
      </c>
      <c r="AC628" s="3"/>
    </row>
    <row r="629" spans="1:29" ht="14.25" hidden="1" customHeight="1">
      <c r="A629" s="23" t="s">
        <v>134</v>
      </c>
      <c r="B629" s="64" t="s">
        <v>61</v>
      </c>
      <c r="C629" s="64" t="s">
        <v>4438</v>
      </c>
      <c r="D629" s="64">
        <v>1000000188</v>
      </c>
      <c r="E629" s="65" t="s">
        <v>4439</v>
      </c>
      <c r="F629" s="66">
        <v>43458</v>
      </c>
      <c r="G629" s="66" t="str">
        <f t="shared" si="117"/>
        <v>Targeted Dealer</v>
      </c>
      <c r="H629" s="66"/>
      <c r="I629" s="67">
        <v>25</v>
      </c>
      <c r="J629" s="67">
        <f t="shared" ca="1" si="118"/>
        <v>521.77419354838707</v>
      </c>
      <c r="K629" s="96">
        <v>0</v>
      </c>
      <c r="L629" s="68">
        <f t="shared" ca="1" si="119"/>
        <v>-521.77419354838707</v>
      </c>
      <c r="M629" s="68">
        <f t="shared" ca="1" si="120"/>
        <v>0</v>
      </c>
      <c r="N629" s="99">
        <v>0</v>
      </c>
      <c r="O629" s="97" t="str">
        <f t="shared" ca="1" si="121"/>
        <v>Nov</v>
      </c>
      <c r="P629" s="96">
        <v>0</v>
      </c>
      <c r="Q629" s="99">
        <f t="shared" si="122"/>
        <v>0</v>
      </c>
      <c r="R629" s="97">
        <f t="shared" ca="1" si="123"/>
        <v>0</v>
      </c>
      <c r="S629" s="99" t="b">
        <f t="shared" si="124"/>
        <v>0</v>
      </c>
      <c r="T629" s="100">
        <v>62.5</v>
      </c>
      <c r="U629" s="100" t="str">
        <f t="shared" ca="1" si="125"/>
        <v>Dec</v>
      </c>
      <c r="V629" s="96">
        <v>62.5</v>
      </c>
      <c r="W629" s="103">
        <f t="shared" si="126"/>
        <v>-62.5</v>
      </c>
      <c r="X629" s="102">
        <f t="shared" ca="1" si="127"/>
        <v>-1</v>
      </c>
      <c r="Y629" s="103" t="str">
        <f t="shared" ca="1" si="128"/>
        <v>DEGROWTH</v>
      </c>
      <c r="Z629" s="24">
        <v>1</v>
      </c>
      <c r="AA629" s="24">
        <f t="shared" si="129"/>
        <v>0</v>
      </c>
      <c r="AB629" s="3">
        <v>1000000188</v>
      </c>
      <c r="AC629" s="3"/>
    </row>
    <row r="630" spans="1:29" ht="14.25" hidden="1" customHeight="1">
      <c r="A630" s="23" t="s">
        <v>134</v>
      </c>
      <c r="B630" s="64" t="s">
        <v>61</v>
      </c>
      <c r="C630" s="64" t="s">
        <v>4440</v>
      </c>
      <c r="D630" s="64">
        <v>1000000187</v>
      </c>
      <c r="E630" s="65" t="s">
        <v>4441</v>
      </c>
      <c r="F630" s="66">
        <v>43839</v>
      </c>
      <c r="G630" s="66" t="str">
        <f t="shared" si="117"/>
        <v>-</v>
      </c>
      <c r="H630" s="66"/>
      <c r="I630" s="67">
        <v>0</v>
      </c>
      <c r="J630" s="67">
        <f t="shared" ca="1" si="118"/>
        <v>0</v>
      </c>
      <c r="K630" s="96">
        <v>0</v>
      </c>
      <c r="L630" s="68">
        <f t="shared" ca="1" si="119"/>
        <v>0</v>
      </c>
      <c r="M630" s="68" t="str">
        <f t="shared" ca="1" si="120"/>
        <v>-</v>
      </c>
      <c r="N630" s="99">
        <v>0</v>
      </c>
      <c r="O630" s="97" t="str">
        <f t="shared" ca="1" si="121"/>
        <v>Nov</v>
      </c>
      <c r="P630" s="96">
        <v>0</v>
      </c>
      <c r="Q630" s="99">
        <f t="shared" si="122"/>
        <v>0</v>
      </c>
      <c r="R630" s="97">
        <f t="shared" ca="1" si="123"/>
        <v>0</v>
      </c>
      <c r="S630" s="99" t="b">
        <f t="shared" si="124"/>
        <v>0</v>
      </c>
      <c r="T630" s="100">
        <v>12.5</v>
      </c>
      <c r="U630" s="100" t="str">
        <f t="shared" ca="1" si="125"/>
        <v>Dec</v>
      </c>
      <c r="V630" s="96">
        <v>12.5</v>
      </c>
      <c r="W630" s="103">
        <f t="shared" si="126"/>
        <v>-12.5</v>
      </c>
      <c r="X630" s="102">
        <f t="shared" ca="1" si="127"/>
        <v>-1</v>
      </c>
      <c r="Y630" s="103" t="str">
        <f t="shared" ca="1" si="128"/>
        <v>DEGROWTH</v>
      </c>
      <c r="Z630" s="24">
        <v>1</v>
      </c>
      <c r="AA630" s="24">
        <f t="shared" si="129"/>
        <v>0</v>
      </c>
      <c r="AB630" s="3">
        <v>1000000187</v>
      </c>
      <c r="AC630" s="3"/>
    </row>
    <row r="631" spans="1:29" ht="14.25" hidden="1" customHeight="1">
      <c r="A631" s="23" t="s">
        <v>134</v>
      </c>
      <c r="B631" s="64" t="s">
        <v>61</v>
      </c>
      <c r="C631" s="64" t="s">
        <v>1480</v>
      </c>
      <c r="D631" s="64">
        <v>1000000179</v>
      </c>
      <c r="E631" s="65" t="s">
        <v>1481</v>
      </c>
      <c r="F631" s="66">
        <v>44208</v>
      </c>
      <c r="G631" s="66" t="str">
        <f t="shared" si="117"/>
        <v>Targeted Dealer</v>
      </c>
      <c r="H631" s="66"/>
      <c r="I631" s="67">
        <v>180</v>
      </c>
      <c r="J631" s="67">
        <f t="shared" ca="1" si="118"/>
        <v>3756.7741935483873</v>
      </c>
      <c r="K631" s="96">
        <v>154</v>
      </c>
      <c r="L631" s="68">
        <f t="shared" ca="1" si="119"/>
        <v>-3602.7741935483873</v>
      </c>
      <c r="M631" s="68">
        <f t="shared" ca="1" si="120"/>
        <v>4.0992615490297091</v>
      </c>
      <c r="N631" s="99">
        <v>139</v>
      </c>
      <c r="O631" s="97" t="str">
        <f t="shared" ca="1" si="121"/>
        <v>Nov</v>
      </c>
      <c r="P631" s="96">
        <v>139</v>
      </c>
      <c r="Q631" s="99">
        <f t="shared" si="122"/>
        <v>15</v>
      </c>
      <c r="R631" s="97">
        <f t="shared" ca="1" si="123"/>
        <v>0.1079136690647482</v>
      </c>
      <c r="S631" s="99" t="str">
        <f t="shared" ca="1" si="124"/>
        <v>GROWTH</v>
      </c>
      <c r="T631" s="100">
        <v>90</v>
      </c>
      <c r="U631" s="100" t="str">
        <f t="shared" ca="1" si="125"/>
        <v>Dec</v>
      </c>
      <c r="V631" s="96">
        <v>90</v>
      </c>
      <c r="W631" s="103">
        <f t="shared" si="126"/>
        <v>64</v>
      </c>
      <c r="X631" s="102">
        <f t="shared" ca="1" si="127"/>
        <v>0.71111111111111103</v>
      </c>
      <c r="Y631" s="103" t="str">
        <f t="shared" ca="1" si="128"/>
        <v>GROWTH</v>
      </c>
      <c r="Z631" s="24">
        <v>0</v>
      </c>
      <c r="AA631" s="24">
        <f t="shared" si="129"/>
        <v>0</v>
      </c>
      <c r="AB631" s="3">
        <v>1000000179</v>
      </c>
      <c r="AC631" s="3"/>
    </row>
    <row r="632" spans="1:29" ht="14.25" hidden="1" customHeight="1">
      <c r="A632" s="23" t="s">
        <v>134</v>
      </c>
      <c r="B632" s="64" t="s">
        <v>61</v>
      </c>
      <c r="C632" s="64" t="s">
        <v>1482</v>
      </c>
      <c r="D632" s="64">
        <v>1000000183</v>
      </c>
      <c r="E632" s="65" t="s">
        <v>1483</v>
      </c>
      <c r="F632" s="66">
        <v>44240</v>
      </c>
      <c r="G632" s="66" t="str">
        <f t="shared" si="117"/>
        <v>Targeted Dealer</v>
      </c>
      <c r="H632" s="66"/>
      <c r="I632" s="67">
        <v>25</v>
      </c>
      <c r="J632" s="67">
        <f t="shared" ca="1" si="118"/>
        <v>521.77419354838707</v>
      </c>
      <c r="K632" s="96">
        <v>12.5</v>
      </c>
      <c r="L632" s="68">
        <f t="shared" ca="1" si="119"/>
        <v>-509.27419354838707</v>
      </c>
      <c r="M632" s="68">
        <f t="shared" ca="1" si="120"/>
        <v>2.3956723338485317</v>
      </c>
      <c r="N632" s="99">
        <v>12.5</v>
      </c>
      <c r="O632" s="97" t="str">
        <f t="shared" ca="1" si="121"/>
        <v>Nov</v>
      </c>
      <c r="P632" s="96">
        <v>12.5</v>
      </c>
      <c r="Q632" s="99">
        <f t="shared" si="122"/>
        <v>0</v>
      </c>
      <c r="R632" s="97">
        <f t="shared" ca="1" si="123"/>
        <v>0</v>
      </c>
      <c r="S632" s="99" t="str">
        <f t="shared" ca="1" si="124"/>
        <v>GROWTH</v>
      </c>
      <c r="T632" s="100">
        <v>31.5</v>
      </c>
      <c r="U632" s="100" t="str">
        <f t="shared" ca="1" si="125"/>
        <v>Dec</v>
      </c>
      <c r="V632" s="96">
        <v>31.5</v>
      </c>
      <c r="W632" s="103">
        <f t="shared" si="126"/>
        <v>-19</v>
      </c>
      <c r="X632" s="102">
        <f t="shared" ca="1" si="127"/>
        <v>-0.60317460317460325</v>
      </c>
      <c r="Y632" s="103" t="str">
        <f t="shared" ca="1" si="128"/>
        <v>DEGROWTH</v>
      </c>
      <c r="Z632" s="24">
        <v>0</v>
      </c>
      <c r="AA632" s="24">
        <f t="shared" si="129"/>
        <v>0</v>
      </c>
      <c r="AB632" s="3">
        <v>1000000183</v>
      </c>
      <c r="AC632" s="3"/>
    </row>
    <row r="633" spans="1:29" ht="14.25" hidden="1" customHeight="1">
      <c r="A633" s="23" t="s">
        <v>134</v>
      </c>
      <c r="B633" s="64" t="s">
        <v>61</v>
      </c>
      <c r="C633" s="64" t="s">
        <v>1484</v>
      </c>
      <c r="D633" s="64">
        <v>1000000174</v>
      </c>
      <c r="E633" s="65" t="s">
        <v>1485</v>
      </c>
      <c r="F633" s="66">
        <v>44441</v>
      </c>
      <c r="G633" s="66" t="str">
        <f t="shared" si="117"/>
        <v>Targeted Dealer</v>
      </c>
      <c r="H633" s="66"/>
      <c r="I633" s="67">
        <v>75</v>
      </c>
      <c r="J633" s="67">
        <f t="shared" ca="1" si="118"/>
        <v>1565.3225806451612</v>
      </c>
      <c r="K633" s="96">
        <v>64</v>
      </c>
      <c r="L633" s="68">
        <f t="shared" ca="1" si="119"/>
        <v>-1501.3225806451612</v>
      </c>
      <c r="M633" s="68">
        <f t="shared" ca="1" si="120"/>
        <v>4.0886141164348277</v>
      </c>
      <c r="N633" s="99">
        <v>91</v>
      </c>
      <c r="O633" s="97" t="str">
        <f t="shared" ca="1" si="121"/>
        <v>Nov</v>
      </c>
      <c r="P633" s="96">
        <v>91</v>
      </c>
      <c r="Q633" s="99">
        <f t="shared" si="122"/>
        <v>-27</v>
      </c>
      <c r="R633" s="97">
        <f t="shared" ca="1" si="123"/>
        <v>-0.29670329670329665</v>
      </c>
      <c r="S633" s="99" t="str">
        <f t="shared" ca="1" si="124"/>
        <v>DEGROWTH</v>
      </c>
      <c r="T633" s="100">
        <v>50</v>
      </c>
      <c r="U633" s="100" t="str">
        <f t="shared" ca="1" si="125"/>
        <v>Dec</v>
      </c>
      <c r="V633" s="96">
        <v>50</v>
      </c>
      <c r="W633" s="103">
        <f t="shared" si="126"/>
        <v>14</v>
      </c>
      <c r="X633" s="102">
        <f t="shared" ca="1" si="127"/>
        <v>0.28000000000000003</v>
      </c>
      <c r="Y633" s="103" t="str">
        <f t="shared" ca="1" si="128"/>
        <v>GROWTH</v>
      </c>
      <c r="Z633" s="24">
        <v>0</v>
      </c>
      <c r="AA633" s="24">
        <f t="shared" si="129"/>
        <v>0</v>
      </c>
      <c r="AB633" s="3">
        <v>1000000174</v>
      </c>
      <c r="AC633" s="3"/>
    </row>
    <row r="634" spans="1:29" ht="14.25" hidden="1" customHeight="1">
      <c r="A634" s="23" t="s">
        <v>134</v>
      </c>
      <c r="B634" s="64" t="s">
        <v>61</v>
      </c>
      <c r="C634" s="64" t="s">
        <v>1486</v>
      </c>
      <c r="D634" s="64">
        <v>1000002402</v>
      </c>
      <c r="E634" s="65" t="s">
        <v>1487</v>
      </c>
      <c r="F634" s="66">
        <v>44559</v>
      </c>
      <c r="G634" s="66" t="str">
        <f t="shared" si="117"/>
        <v>Targeted Dealer</v>
      </c>
      <c r="H634" s="66"/>
      <c r="I634" s="67">
        <v>50</v>
      </c>
      <c r="J634" s="67">
        <f t="shared" ca="1" si="118"/>
        <v>1043.5483870967741</v>
      </c>
      <c r="K634" s="96">
        <v>49.5</v>
      </c>
      <c r="L634" s="68">
        <f t="shared" ca="1" si="119"/>
        <v>-994.04838709677415</v>
      </c>
      <c r="M634" s="68">
        <f t="shared" ca="1" si="120"/>
        <v>4.7434312210200931</v>
      </c>
      <c r="N634" s="99">
        <v>12.5</v>
      </c>
      <c r="O634" s="97" t="str">
        <f t="shared" ca="1" si="121"/>
        <v>Nov</v>
      </c>
      <c r="P634" s="96">
        <v>12.5</v>
      </c>
      <c r="Q634" s="99">
        <f t="shared" si="122"/>
        <v>37</v>
      </c>
      <c r="R634" s="97">
        <f t="shared" ca="1" si="123"/>
        <v>2.96</v>
      </c>
      <c r="S634" s="99" t="str">
        <f t="shared" ca="1" si="124"/>
        <v>GROWTH</v>
      </c>
      <c r="T634" s="100">
        <v>50</v>
      </c>
      <c r="U634" s="100" t="str">
        <f t="shared" ca="1" si="125"/>
        <v>Dec</v>
      </c>
      <c r="V634" s="96">
        <v>50</v>
      </c>
      <c r="W634" s="103">
        <f t="shared" si="126"/>
        <v>-0.5</v>
      </c>
      <c r="X634" s="102">
        <f t="shared" ca="1" si="127"/>
        <v>-1.0000000000000009E-2</v>
      </c>
      <c r="Y634" s="103" t="str">
        <f t="shared" ca="1" si="128"/>
        <v>DEGROWTH</v>
      </c>
      <c r="Z634" s="24">
        <v>0</v>
      </c>
      <c r="AA634" s="24">
        <f t="shared" si="129"/>
        <v>0</v>
      </c>
      <c r="AB634" s="3">
        <v>1000002402</v>
      </c>
      <c r="AC634" s="3"/>
    </row>
    <row r="635" spans="1:29" ht="14.25" hidden="1" customHeight="1">
      <c r="A635" s="23" t="s">
        <v>134</v>
      </c>
      <c r="B635" s="64" t="s">
        <v>61</v>
      </c>
      <c r="C635" s="64" t="s">
        <v>1488</v>
      </c>
      <c r="D635" s="64">
        <v>1000002740</v>
      </c>
      <c r="E635" s="65" t="s">
        <v>1489</v>
      </c>
      <c r="F635" s="66">
        <v>44685</v>
      </c>
      <c r="G635" s="66" t="str">
        <f t="shared" si="117"/>
        <v>Targeted Dealer</v>
      </c>
      <c r="H635" s="66" t="s">
        <v>627</v>
      </c>
      <c r="I635" s="67">
        <v>220</v>
      </c>
      <c r="J635" s="67">
        <f t="shared" ca="1" si="118"/>
        <v>4591.6129032258068</v>
      </c>
      <c r="K635" s="96">
        <v>232.5</v>
      </c>
      <c r="L635" s="68">
        <f t="shared" ca="1" si="119"/>
        <v>-4359.1129032258068</v>
      </c>
      <c r="M635" s="68">
        <f t="shared" ca="1" si="120"/>
        <v>5.0635801601798507</v>
      </c>
      <c r="N635" s="99">
        <v>222</v>
      </c>
      <c r="O635" s="97" t="str">
        <f t="shared" ca="1" si="121"/>
        <v>Nov</v>
      </c>
      <c r="P635" s="96">
        <v>222</v>
      </c>
      <c r="Q635" s="99">
        <f t="shared" si="122"/>
        <v>10.5</v>
      </c>
      <c r="R635" s="97">
        <f t="shared" ca="1" si="123"/>
        <v>4.7297297297297369E-2</v>
      </c>
      <c r="S635" s="99" t="str">
        <f t="shared" ca="1" si="124"/>
        <v>GROWTH</v>
      </c>
      <c r="T635" s="100">
        <v>207</v>
      </c>
      <c r="U635" s="100" t="str">
        <f t="shared" ca="1" si="125"/>
        <v>Dec</v>
      </c>
      <c r="V635" s="96">
        <v>207</v>
      </c>
      <c r="W635" s="103">
        <f t="shared" si="126"/>
        <v>25.5</v>
      </c>
      <c r="X635" s="102">
        <f t="shared" ca="1" si="127"/>
        <v>0.12318840579710155</v>
      </c>
      <c r="Y635" s="103" t="str">
        <f t="shared" ca="1" si="128"/>
        <v>GROWTH</v>
      </c>
      <c r="Z635" s="24">
        <v>0</v>
      </c>
      <c r="AA635" s="24">
        <f t="shared" si="129"/>
        <v>1</v>
      </c>
      <c r="AB635" s="3">
        <v>1000002740</v>
      </c>
      <c r="AC635" s="3"/>
    </row>
    <row r="636" spans="1:29" ht="14.25" hidden="1" customHeight="1">
      <c r="A636" s="23" t="s">
        <v>134</v>
      </c>
      <c r="B636" s="64" t="s">
        <v>61</v>
      </c>
      <c r="C636" s="64" t="s">
        <v>3913</v>
      </c>
      <c r="D636" s="64">
        <v>1000002746</v>
      </c>
      <c r="E636" s="65" t="s">
        <v>3914</v>
      </c>
      <c r="F636" s="66">
        <v>44691</v>
      </c>
      <c r="G636" s="66" t="str">
        <f t="shared" si="117"/>
        <v>-</v>
      </c>
      <c r="H636" s="66"/>
      <c r="I636" s="67">
        <v>0</v>
      </c>
      <c r="J636" s="67">
        <f t="shared" ca="1" si="118"/>
        <v>0</v>
      </c>
      <c r="K636" s="96">
        <v>0</v>
      </c>
      <c r="L636" s="68">
        <f t="shared" ca="1" si="119"/>
        <v>0</v>
      </c>
      <c r="M636" s="68" t="str">
        <f t="shared" ca="1" si="120"/>
        <v>-</v>
      </c>
      <c r="N636" s="99">
        <v>0</v>
      </c>
      <c r="O636" s="97" t="str">
        <f t="shared" ca="1" si="121"/>
        <v>Nov</v>
      </c>
      <c r="P636" s="96">
        <v>0</v>
      </c>
      <c r="Q636" s="99">
        <f t="shared" si="122"/>
        <v>0</v>
      </c>
      <c r="R636" s="97">
        <f t="shared" ca="1" si="123"/>
        <v>0</v>
      </c>
      <c r="S636" s="99" t="b">
        <f t="shared" si="124"/>
        <v>0</v>
      </c>
      <c r="T636" s="100">
        <v>12.5</v>
      </c>
      <c r="U636" s="100" t="str">
        <f t="shared" ca="1" si="125"/>
        <v>Dec</v>
      </c>
      <c r="V636" s="96">
        <v>12.5</v>
      </c>
      <c r="W636" s="103">
        <f t="shared" si="126"/>
        <v>-12.5</v>
      </c>
      <c r="X636" s="102">
        <f t="shared" ca="1" si="127"/>
        <v>-1</v>
      </c>
      <c r="Y636" s="103" t="str">
        <f t="shared" ca="1" si="128"/>
        <v>DEGROWTH</v>
      </c>
      <c r="Z636" s="24">
        <v>1</v>
      </c>
      <c r="AA636" s="24">
        <f t="shared" si="129"/>
        <v>0</v>
      </c>
      <c r="AB636" s="3">
        <v>1000002746</v>
      </c>
      <c r="AC636" s="3"/>
    </row>
    <row r="637" spans="1:29" ht="14.25" hidden="1" customHeight="1">
      <c r="A637" s="23" t="s">
        <v>134</v>
      </c>
      <c r="B637" s="64" t="s">
        <v>61</v>
      </c>
      <c r="C637" s="64" t="s">
        <v>1490</v>
      </c>
      <c r="D637" s="64">
        <v>1000002820</v>
      </c>
      <c r="E637" s="65" t="s">
        <v>1491</v>
      </c>
      <c r="F637" s="66">
        <v>44737</v>
      </c>
      <c r="G637" s="66" t="str">
        <f t="shared" si="117"/>
        <v>Targeted Dealer</v>
      </c>
      <c r="H637" s="66"/>
      <c r="I637" s="67">
        <v>160</v>
      </c>
      <c r="J637" s="67">
        <f t="shared" ca="1" si="118"/>
        <v>3339.3548387096776</v>
      </c>
      <c r="K637" s="96">
        <v>131.5</v>
      </c>
      <c r="L637" s="68">
        <f t="shared" ca="1" si="119"/>
        <v>-3207.8548387096776</v>
      </c>
      <c r="M637" s="68">
        <f t="shared" ca="1" si="120"/>
        <v>3.9378863987635233</v>
      </c>
      <c r="N637" s="99">
        <v>120.5</v>
      </c>
      <c r="O637" s="97" t="str">
        <f t="shared" ca="1" si="121"/>
        <v>Nov</v>
      </c>
      <c r="P637" s="96">
        <v>120.5</v>
      </c>
      <c r="Q637" s="99">
        <f t="shared" si="122"/>
        <v>11</v>
      </c>
      <c r="R637" s="97">
        <f t="shared" ca="1" si="123"/>
        <v>9.1286307053941806E-2</v>
      </c>
      <c r="S637" s="99" t="str">
        <f t="shared" ca="1" si="124"/>
        <v>GROWTH</v>
      </c>
      <c r="T637" s="100">
        <v>149.5</v>
      </c>
      <c r="U637" s="100" t="str">
        <f t="shared" ca="1" si="125"/>
        <v>Dec</v>
      </c>
      <c r="V637" s="96">
        <v>149.5</v>
      </c>
      <c r="W637" s="103">
        <f t="shared" si="126"/>
        <v>-18</v>
      </c>
      <c r="X637" s="102">
        <f t="shared" ca="1" si="127"/>
        <v>-0.12040133779264217</v>
      </c>
      <c r="Y637" s="103" t="str">
        <f t="shared" ca="1" si="128"/>
        <v>DEGROWTH</v>
      </c>
      <c r="Z637" s="24">
        <v>0</v>
      </c>
      <c r="AA637" s="24">
        <f t="shared" si="129"/>
        <v>0</v>
      </c>
      <c r="AB637" s="3">
        <v>1000002820</v>
      </c>
      <c r="AC637" s="3"/>
    </row>
    <row r="638" spans="1:29" ht="14.25" hidden="1" customHeight="1">
      <c r="A638" s="23" t="s">
        <v>134</v>
      </c>
      <c r="B638" s="64" t="s">
        <v>61</v>
      </c>
      <c r="C638" s="64" t="s">
        <v>1492</v>
      </c>
      <c r="D638" s="64">
        <v>1000003497</v>
      </c>
      <c r="E638" s="64" t="s">
        <v>1493</v>
      </c>
      <c r="F638" s="66">
        <v>44804</v>
      </c>
      <c r="G638" s="66" t="str">
        <f t="shared" si="117"/>
        <v>Targeted Dealer</v>
      </c>
      <c r="H638" s="66"/>
      <c r="I638" s="67">
        <v>25</v>
      </c>
      <c r="J638" s="67">
        <f t="shared" ca="1" si="118"/>
        <v>521.77419354838707</v>
      </c>
      <c r="K638" s="96">
        <v>25.5</v>
      </c>
      <c r="L638" s="68">
        <f t="shared" ca="1" si="119"/>
        <v>-496.27419354838707</v>
      </c>
      <c r="M638" s="68">
        <f t="shared" ca="1" si="120"/>
        <v>4.8871715610510043</v>
      </c>
      <c r="N638" s="99">
        <v>12.5</v>
      </c>
      <c r="O638" s="97" t="str">
        <f t="shared" ca="1" si="121"/>
        <v>Nov</v>
      </c>
      <c r="P638" s="96">
        <v>12.5</v>
      </c>
      <c r="Q638" s="99">
        <f t="shared" si="122"/>
        <v>13</v>
      </c>
      <c r="R638" s="97">
        <f t="shared" ca="1" si="123"/>
        <v>1.04</v>
      </c>
      <c r="S638" s="99" t="str">
        <f t="shared" ca="1" si="124"/>
        <v>GROWTH</v>
      </c>
      <c r="T638" s="100">
        <v>20</v>
      </c>
      <c r="U638" s="100" t="str">
        <f t="shared" ca="1" si="125"/>
        <v>Dec</v>
      </c>
      <c r="V638" s="96">
        <v>20</v>
      </c>
      <c r="W638" s="103">
        <f t="shared" si="126"/>
        <v>5.5</v>
      </c>
      <c r="X638" s="102">
        <f t="shared" ca="1" si="127"/>
        <v>0.27499999999999991</v>
      </c>
      <c r="Y638" s="103" t="str">
        <f t="shared" ca="1" si="128"/>
        <v>GROWTH</v>
      </c>
      <c r="Z638" s="24">
        <v>0</v>
      </c>
      <c r="AA638" s="24">
        <f t="shared" si="129"/>
        <v>0</v>
      </c>
      <c r="AB638" s="3">
        <v>1000003497</v>
      </c>
      <c r="AC638" s="3"/>
    </row>
    <row r="639" spans="1:29" ht="14.25" hidden="1" customHeight="1">
      <c r="A639" s="23" t="s">
        <v>134</v>
      </c>
      <c r="B639" s="64" t="s">
        <v>61</v>
      </c>
      <c r="C639" s="64" t="s">
        <v>1494</v>
      </c>
      <c r="D639" s="64">
        <v>1000003116</v>
      </c>
      <c r="E639" s="64" t="s">
        <v>1495</v>
      </c>
      <c r="F639" s="66">
        <v>44893</v>
      </c>
      <c r="G639" s="66" t="str">
        <f t="shared" si="117"/>
        <v>Targeted Dealer</v>
      </c>
      <c r="H639" s="66"/>
      <c r="I639" s="67">
        <v>50</v>
      </c>
      <c r="J639" s="67">
        <f t="shared" ca="1" si="118"/>
        <v>1043.5483870967741</v>
      </c>
      <c r="K639" s="96">
        <v>32.5</v>
      </c>
      <c r="L639" s="68">
        <f t="shared" ca="1" si="119"/>
        <v>-1011.0483870967741</v>
      </c>
      <c r="M639" s="68">
        <f t="shared" ca="1" si="120"/>
        <v>3.1143740340030912</v>
      </c>
      <c r="N639" s="99">
        <v>25.5</v>
      </c>
      <c r="O639" s="97" t="str">
        <f t="shared" ca="1" si="121"/>
        <v>Nov</v>
      </c>
      <c r="P639" s="96">
        <v>25.5</v>
      </c>
      <c r="Q639" s="99">
        <f t="shared" si="122"/>
        <v>7</v>
      </c>
      <c r="R639" s="97">
        <f t="shared" ca="1" si="123"/>
        <v>0.27450980392156854</v>
      </c>
      <c r="S639" s="99" t="str">
        <f t="shared" ca="1" si="124"/>
        <v>GROWTH</v>
      </c>
      <c r="T639" s="100">
        <v>50</v>
      </c>
      <c r="U639" s="100" t="str">
        <f t="shared" ca="1" si="125"/>
        <v>Dec</v>
      </c>
      <c r="V639" s="96">
        <v>50</v>
      </c>
      <c r="W639" s="103">
        <f t="shared" si="126"/>
        <v>-17.5</v>
      </c>
      <c r="X639" s="102">
        <f t="shared" ca="1" si="127"/>
        <v>-0.35</v>
      </c>
      <c r="Y639" s="103" t="str">
        <f t="shared" ca="1" si="128"/>
        <v>DEGROWTH</v>
      </c>
      <c r="Z639" s="24">
        <v>0</v>
      </c>
      <c r="AA639" s="24">
        <f t="shared" si="129"/>
        <v>0</v>
      </c>
      <c r="AB639" s="3">
        <v>1000003116</v>
      </c>
      <c r="AC639" s="3"/>
    </row>
    <row r="640" spans="1:29" ht="14.25" hidden="1" customHeight="1">
      <c r="A640" s="23" t="s">
        <v>134</v>
      </c>
      <c r="B640" s="64" t="s">
        <v>61</v>
      </c>
      <c r="C640" s="64" t="s">
        <v>4442</v>
      </c>
      <c r="D640" s="64">
        <v>1000003185</v>
      </c>
      <c r="E640" s="64" t="s">
        <v>4443</v>
      </c>
      <c r="F640" s="66">
        <v>44923</v>
      </c>
      <c r="G640" s="66" t="str">
        <f t="shared" si="117"/>
        <v>-</v>
      </c>
      <c r="H640" s="66"/>
      <c r="I640" s="67">
        <v>0</v>
      </c>
      <c r="J640" s="67">
        <f t="shared" ca="1" si="118"/>
        <v>0</v>
      </c>
      <c r="K640" s="96">
        <v>0</v>
      </c>
      <c r="L640" s="68">
        <f t="shared" ca="1" si="119"/>
        <v>0</v>
      </c>
      <c r="M640" s="68" t="str">
        <f t="shared" ca="1" si="120"/>
        <v>-</v>
      </c>
      <c r="N640" s="99">
        <v>0</v>
      </c>
      <c r="O640" s="97" t="str">
        <f t="shared" ca="1" si="121"/>
        <v>Nov</v>
      </c>
      <c r="P640" s="96">
        <v>0</v>
      </c>
      <c r="Q640" s="99">
        <f t="shared" si="122"/>
        <v>0</v>
      </c>
      <c r="R640" s="97">
        <f t="shared" ca="1" si="123"/>
        <v>0</v>
      </c>
      <c r="S640" s="99" t="b">
        <f t="shared" si="124"/>
        <v>0</v>
      </c>
      <c r="T640" s="100">
        <v>20</v>
      </c>
      <c r="U640" s="100" t="str">
        <f t="shared" ca="1" si="125"/>
        <v>Dec</v>
      </c>
      <c r="V640" s="96">
        <v>20</v>
      </c>
      <c r="W640" s="103">
        <f t="shared" si="126"/>
        <v>-20</v>
      </c>
      <c r="X640" s="102">
        <f t="shared" ca="1" si="127"/>
        <v>-1</v>
      </c>
      <c r="Y640" s="103" t="str">
        <f t="shared" ca="1" si="128"/>
        <v>DEGROWTH</v>
      </c>
      <c r="Z640" s="24">
        <v>1</v>
      </c>
      <c r="AA640" s="24">
        <f t="shared" si="129"/>
        <v>0</v>
      </c>
      <c r="AB640" s="3">
        <v>1000003185</v>
      </c>
      <c r="AC640" s="3"/>
    </row>
    <row r="641" spans="1:29" ht="14.25" hidden="1" customHeight="1">
      <c r="A641" s="23" t="s">
        <v>134</v>
      </c>
      <c r="B641" s="64" t="s">
        <v>61</v>
      </c>
      <c r="C641" s="64" t="s">
        <v>1496</v>
      </c>
      <c r="D641" s="64">
        <v>1000003191</v>
      </c>
      <c r="E641" s="64" t="s">
        <v>1497</v>
      </c>
      <c r="F641" s="66">
        <v>44924</v>
      </c>
      <c r="G641" s="66" t="str">
        <f t="shared" si="117"/>
        <v>Targeted Dealer</v>
      </c>
      <c r="H641" s="66"/>
      <c r="I641" s="67">
        <v>25</v>
      </c>
      <c r="J641" s="67">
        <f t="shared" ca="1" si="118"/>
        <v>521.77419354838707</v>
      </c>
      <c r="K641" s="96">
        <v>12.5</v>
      </c>
      <c r="L641" s="68">
        <f t="shared" ca="1" si="119"/>
        <v>-509.27419354838707</v>
      </c>
      <c r="M641" s="68">
        <f t="shared" ca="1" si="120"/>
        <v>2.3956723338485317</v>
      </c>
      <c r="N641" s="99">
        <v>12.5</v>
      </c>
      <c r="O641" s="97" t="str">
        <f t="shared" ca="1" si="121"/>
        <v>Nov</v>
      </c>
      <c r="P641" s="96">
        <v>12.5</v>
      </c>
      <c r="Q641" s="99">
        <f t="shared" si="122"/>
        <v>0</v>
      </c>
      <c r="R641" s="97">
        <f t="shared" ca="1" si="123"/>
        <v>0</v>
      </c>
      <c r="S641" s="99" t="str">
        <f t="shared" ca="1" si="124"/>
        <v>GROWTH</v>
      </c>
      <c r="T641" s="100">
        <v>22</v>
      </c>
      <c r="U641" s="100" t="str">
        <f t="shared" ca="1" si="125"/>
        <v>Dec</v>
      </c>
      <c r="V641" s="96">
        <v>22</v>
      </c>
      <c r="W641" s="103">
        <f t="shared" si="126"/>
        <v>-9.5</v>
      </c>
      <c r="X641" s="102">
        <f t="shared" ca="1" si="127"/>
        <v>-0.43181818181818177</v>
      </c>
      <c r="Y641" s="103" t="str">
        <f t="shared" ca="1" si="128"/>
        <v>DEGROWTH</v>
      </c>
      <c r="Z641" s="24">
        <v>0</v>
      </c>
      <c r="AA641" s="24">
        <f t="shared" si="129"/>
        <v>0</v>
      </c>
      <c r="AB641" s="3">
        <v>1000003191</v>
      </c>
      <c r="AC641" s="3"/>
    </row>
    <row r="642" spans="1:29" ht="14.25" hidden="1" customHeight="1">
      <c r="A642" s="23" t="s">
        <v>134</v>
      </c>
      <c r="B642" s="64" t="s">
        <v>61</v>
      </c>
      <c r="C642" s="64" t="s">
        <v>4444</v>
      </c>
      <c r="D642" s="64">
        <v>1000003312</v>
      </c>
      <c r="E642" s="64" t="s">
        <v>4445</v>
      </c>
      <c r="F642" s="66">
        <v>44957</v>
      </c>
      <c r="G642" s="66" t="str">
        <f t="shared" si="117"/>
        <v>-</v>
      </c>
      <c r="H642" s="66"/>
      <c r="I642" s="67">
        <v>0</v>
      </c>
      <c r="J642" s="67">
        <f t="shared" ca="1" si="118"/>
        <v>0</v>
      </c>
      <c r="K642" s="96">
        <v>0</v>
      </c>
      <c r="L642" s="68">
        <f t="shared" ca="1" si="119"/>
        <v>0</v>
      </c>
      <c r="M642" s="68" t="str">
        <f t="shared" ca="1" si="120"/>
        <v>-</v>
      </c>
      <c r="N642" s="99">
        <v>0</v>
      </c>
      <c r="O642" s="97" t="str">
        <f t="shared" ca="1" si="121"/>
        <v>Nov</v>
      </c>
      <c r="P642" s="96">
        <v>0</v>
      </c>
      <c r="Q642" s="99">
        <f t="shared" si="122"/>
        <v>0</v>
      </c>
      <c r="R642" s="97">
        <f t="shared" ca="1" si="123"/>
        <v>0</v>
      </c>
      <c r="S642" s="99" t="b">
        <f t="shared" si="124"/>
        <v>0</v>
      </c>
      <c r="T642" s="100">
        <v>24.5</v>
      </c>
      <c r="U642" s="100" t="str">
        <f t="shared" ca="1" si="125"/>
        <v>Dec</v>
      </c>
      <c r="V642" s="96">
        <v>24.5</v>
      </c>
      <c r="W642" s="103">
        <f t="shared" si="126"/>
        <v>-24.5</v>
      </c>
      <c r="X642" s="102">
        <f t="shared" ca="1" si="127"/>
        <v>-1</v>
      </c>
      <c r="Y642" s="103" t="str">
        <f t="shared" ca="1" si="128"/>
        <v>DEGROWTH</v>
      </c>
      <c r="Z642" s="24">
        <v>1</v>
      </c>
      <c r="AA642" s="24">
        <f t="shared" si="129"/>
        <v>0</v>
      </c>
      <c r="AB642" s="3">
        <v>1000003312</v>
      </c>
      <c r="AC642" s="3"/>
    </row>
    <row r="643" spans="1:29" ht="14.25" hidden="1" customHeight="1">
      <c r="A643" s="23" t="s">
        <v>134</v>
      </c>
      <c r="B643" s="64" t="s">
        <v>61</v>
      </c>
      <c r="C643" s="64" t="s">
        <v>1498</v>
      </c>
      <c r="D643" s="64">
        <v>1000003325</v>
      </c>
      <c r="E643" s="64" t="s">
        <v>1499</v>
      </c>
      <c r="F643" s="66">
        <v>44966</v>
      </c>
      <c r="G643" s="66" t="str">
        <f t="shared" ref="G643:G706" si="130">IF(I643&gt;0,"Targeted Dealer","-")</f>
        <v>Targeted Dealer</v>
      </c>
      <c r="H643" s="66"/>
      <c r="I643" s="67">
        <v>50</v>
      </c>
      <c r="J643" s="67">
        <f t="shared" ref="J643:J706" ca="1" si="131">I643/$J$1*$E$1</f>
        <v>1043.5483870967741</v>
      </c>
      <c r="K643" s="96">
        <v>60</v>
      </c>
      <c r="L643" s="68">
        <f t="shared" ref="L643:L706" ca="1" si="132">K643-J643</f>
        <v>-983.54838709677415</v>
      </c>
      <c r="M643" s="68">
        <f t="shared" ref="M643:M706" ca="1" si="133">IFERROR((K643/J643%),"-")</f>
        <v>5.7496136012364758</v>
      </c>
      <c r="N643" s="99">
        <v>20</v>
      </c>
      <c r="O643" s="97" t="str">
        <f t="shared" ref="O643:O706" ca="1" si="134">IF(F643&lt;=$P$2,"Nov","")</f>
        <v>Nov</v>
      </c>
      <c r="P643" s="96">
        <v>20</v>
      </c>
      <c r="Q643" s="99">
        <f t="shared" ref="Q643:Q706" si="135">K643-P643</f>
        <v>40</v>
      </c>
      <c r="R643" s="97">
        <f t="shared" ref="R643:R706" ca="1" si="136">IFERROR(IF(O643="Nov",(K643/P643-1)),0)</f>
        <v>2</v>
      </c>
      <c r="S643" s="99" t="str">
        <f t="shared" ref="S643:S706" ca="1" si="137">IF(N643&gt;0,IF(O643="","-",IF(R643&lt;0%,"DEGROWTH","GROWTH")))</f>
        <v>GROWTH</v>
      </c>
      <c r="T643" s="100">
        <v>45</v>
      </c>
      <c r="U643" s="100" t="str">
        <f t="shared" ref="U643:U706" ca="1" si="138">IF(F643&lt;=$V$2,"Dec","")</f>
        <v>Dec</v>
      </c>
      <c r="V643" s="96">
        <v>45</v>
      </c>
      <c r="W643" s="103">
        <f t="shared" ref="W643:W706" si="139">K643-V643</f>
        <v>15</v>
      </c>
      <c r="X643" s="102">
        <f t="shared" ref="X643:X706" ca="1" si="140">IFERROR(IF(U643="Dec",(K643/V643-1)),0)</f>
        <v>0.33333333333333326</v>
      </c>
      <c r="Y643" s="103" t="str">
        <f t="shared" ref="Y643:Y706" ca="1" si="141">IF(T643&gt;0,IF(U643="","-",IF(X643&lt;0%,"DEGROWTH","GROWTH")))</f>
        <v>GROWTH</v>
      </c>
      <c r="Z643" s="24">
        <v>0</v>
      </c>
      <c r="AA643" s="24">
        <f t="shared" ref="AA643:AA706" si="142">IF(H643&gt;0,1,0)</f>
        <v>0</v>
      </c>
      <c r="AB643" s="3">
        <v>1000003325</v>
      </c>
      <c r="AC643" s="3"/>
    </row>
    <row r="644" spans="1:29" ht="14.25" hidden="1" customHeight="1">
      <c r="A644" s="23" t="s">
        <v>134</v>
      </c>
      <c r="B644" s="64" t="s">
        <v>61</v>
      </c>
      <c r="C644" s="64" t="s">
        <v>1500</v>
      </c>
      <c r="D644" s="64">
        <v>1000003407</v>
      </c>
      <c r="E644" s="64" t="s">
        <v>1501</v>
      </c>
      <c r="F644" s="66">
        <v>44991</v>
      </c>
      <c r="G644" s="66" t="str">
        <f t="shared" si="130"/>
        <v>Targeted Dealer</v>
      </c>
      <c r="H644" s="66" t="s">
        <v>627</v>
      </c>
      <c r="I644" s="67">
        <v>180</v>
      </c>
      <c r="J644" s="67">
        <f t="shared" ca="1" si="131"/>
        <v>3756.7741935483873</v>
      </c>
      <c r="K644" s="96">
        <v>166</v>
      </c>
      <c r="L644" s="68">
        <f t="shared" ca="1" si="132"/>
        <v>-3590.7741935483873</v>
      </c>
      <c r="M644" s="68">
        <f t="shared" ca="1" si="133"/>
        <v>4.4186845268761807</v>
      </c>
      <c r="N644" s="99">
        <v>162.5</v>
      </c>
      <c r="O644" s="97" t="str">
        <f t="shared" ca="1" si="134"/>
        <v>Nov</v>
      </c>
      <c r="P644" s="96">
        <v>162.5</v>
      </c>
      <c r="Q644" s="99">
        <f t="shared" si="135"/>
        <v>3.5</v>
      </c>
      <c r="R644" s="97">
        <f t="shared" ca="1" si="136"/>
        <v>2.1538461538461506E-2</v>
      </c>
      <c r="S644" s="99" t="str">
        <f t="shared" ca="1" si="137"/>
        <v>GROWTH</v>
      </c>
      <c r="T644" s="100">
        <v>100</v>
      </c>
      <c r="U644" s="100" t="str">
        <f t="shared" ca="1" si="138"/>
        <v>Dec</v>
      </c>
      <c r="V644" s="96">
        <v>100</v>
      </c>
      <c r="W644" s="103">
        <f t="shared" si="139"/>
        <v>66</v>
      </c>
      <c r="X644" s="102">
        <f t="shared" ca="1" si="140"/>
        <v>0.65999999999999992</v>
      </c>
      <c r="Y644" s="103" t="str">
        <f t="shared" ca="1" si="141"/>
        <v>GROWTH</v>
      </c>
      <c r="Z644" s="24">
        <v>0</v>
      </c>
      <c r="AA644" s="24">
        <f t="shared" si="142"/>
        <v>1</v>
      </c>
      <c r="AB644" s="3">
        <v>1000003407</v>
      </c>
      <c r="AC644" s="3"/>
    </row>
    <row r="645" spans="1:29" ht="14.25" hidden="1" customHeight="1">
      <c r="A645" s="23" t="s">
        <v>134</v>
      </c>
      <c r="B645" s="64" t="s">
        <v>61</v>
      </c>
      <c r="C645" s="64" t="s">
        <v>4446</v>
      </c>
      <c r="D645" s="64">
        <v>1000003432</v>
      </c>
      <c r="E645" s="64" t="s">
        <v>4447</v>
      </c>
      <c r="F645" s="66">
        <v>45003</v>
      </c>
      <c r="G645" s="66" t="str">
        <f t="shared" si="130"/>
        <v>Targeted Dealer</v>
      </c>
      <c r="H645" s="66"/>
      <c r="I645" s="67">
        <v>50</v>
      </c>
      <c r="J645" s="67">
        <f t="shared" ca="1" si="131"/>
        <v>1043.5483870967741</v>
      </c>
      <c r="K645" s="96">
        <v>0</v>
      </c>
      <c r="L645" s="68">
        <f t="shared" ca="1" si="132"/>
        <v>-1043.5483870967741</v>
      </c>
      <c r="M645" s="68">
        <f t="shared" ca="1" si="133"/>
        <v>0</v>
      </c>
      <c r="N645" s="99">
        <v>0</v>
      </c>
      <c r="O645" s="97" t="str">
        <f t="shared" ca="1" si="134"/>
        <v>Nov</v>
      </c>
      <c r="P645" s="96">
        <v>0</v>
      </c>
      <c r="Q645" s="99">
        <f t="shared" si="135"/>
        <v>0</v>
      </c>
      <c r="R645" s="97">
        <f t="shared" ca="1" si="136"/>
        <v>0</v>
      </c>
      <c r="S645" s="99" t="b">
        <f t="shared" si="137"/>
        <v>0</v>
      </c>
      <c r="T645" s="100">
        <v>37</v>
      </c>
      <c r="U645" s="100" t="str">
        <f t="shared" ca="1" si="138"/>
        <v>Dec</v>
      </c>
      <c r="V645" s="96">
        <v>37</v>
      </c>
      <c r="W645" s="103">
        <f t="shared" si="139"/>
        <v>-37</v>
      </c>
      <c r="X645" s="102">
        <f t="shared" ca="1" si="140"/>
        <v>-1</v>
      </c>
      <c r="Y645" s="103" t="str">
        <f t="shared" ca="1" si="141"/>
        <v>DEGROWTH</v>
      </c>
      <c r="Z645" s="24">
        <v>1</v>
      </c>
      <c r="AA645" s="24">
        <f t="shared" si="142"/>
        <v>0</v>
      </c>
      <c r="AB645" s="3">
        <v>1000003432</v>
      </c>
      <c r="AC645" s="3"/>
    </row>
    <row r="646" spans="1:29" ht="14.25" hidden="1" customHeight="1">
      <c r="A646" s="23" t="s">
        <v>134</v>
      </c>
      <c r="B646" s="64" t="s">
        <v>61</v>
      </c>
      <c r="C646" s="64" t="s">
        <v>4448</v>
      </c>
      <c r="D646" s="64">
        <v>1000003582</v>
      </c>
      <c r="E646" s="64" t="s">
        <v>4449</v>
      </c>
      <c r="F646" s="66">
        <v>45079</v>
      </c>
      <c r="G646" s="66" t="str">
        <f t="shared" si="130"/>
        <v>Targeted Dealer</v>
      </c>
      <c r="H646" s="66"/>
      <c r="I646" s="67">
        <v>25</v>
      </c>
      <c r="J646" s="67">
        <f t="shared" ca="1" si="131"/>
        <v>521.77419354838707</v>
      </c>
      <c r="K646" s="96">
        <v>12.5</v>
      </c>
      <c r="L646" s="68">
        <f t="shared" ca="1" si="132"/>
        <v>-509.27419354838707</v>
      </c>
      <c r="M646" s="68">
        <f t="shared" ca="1" si="133"/>
        <v>2.3956723338485317</v>
      </c>
      <c r="N646" s="99">
        <v>12.5</v>
      </c>
      <c r="O646" s="97" t="str">
        <f t="shared" ca="1" si="134"/>
        <v>Nov</v>
      </c>
      <c r="P646" s="96">
        <v>12.5</v>
      </c>
      <c r="Q646" s="99">
        <f t="shared" si="135"/>
        <v>0</v>
      </c>
      <c r="R646" s="97">
        <f t="shared" ca="1" si="136"/>
        <v>0</v>
      </c>
      <c r="S646" s="99" t="str">
        <f t="shared" ca="1" si="137"/>
        <v>GROWTH</v>
      </c>
      <c r="T646" s="100">
        <v>25</v>
      </c>
      <c r="U646" s="100" t="str">
        <f t="shared" ca="1" si="138"/>
        <v>Dec</v>
      </c>
      <c r="V646" s="96">
        <v>25</v>
      </c>
      <c r="W646" s="103">
        <f t="shared" si="139"/>
        <v>-12.5</v>
      </c>
      <c r="X646" s="102">
        <f t="shared" ca="1" si="140"/>
        <v>-0.5</v>
      </c>
      <c r="Y646" s="103" t="str">
        <f t="shared" ca="1" si="141"/>
        <v>DEGROWTH</v>
      </c>
      <c r="Z646" s="24">
        <v>0</v>
      </c>
      <c r="AA646" s="24">
        <f t="shared" si="142"/>
        <v>0</v>
      </c>
      <c r="AB646" s="3">
        <v>1000003582</v>
      </c>
      <c r="AC646" s="3"/>
    </row>
    <row r="647" spans="1:29" ht="14.25" hidden="1" customHeight="1">
      <c r="A647" s="23" t="s">
        <v>134</v>
      </c>
      <c r="B647" s="64" t="s">
        <v>61</v>
      </c>
      <c r="C647" s="64" t="s">
        <v>1502</v>
      </c>
      <c r="D647" s="64">
        <v>1000003598</v>
      </c>
      <c r="E647" s="64" t="s">
        <v>1503</v>
      </c>
      <c r="F647" s="66">
        <v>45100</v>
      </c>
      <c r="G647" s="66" t="str">
        <f t="shared" si="130"/>
        <v>Targeted Dealer</v>
      </c>
      <c r="H647" s="66"/>
      <c r="I647" s="67">
        <v>120</v>
      </c>
      <c r="J647" s="67">
        <f t="shared" ca="1" si="131"/>
        <v>2504.516129032258</v>
      </c>
      <c r="K647" s="96">
        <v>102</v>
      </c>
      <c r="L647" s="68">
        <f t="shared" ca="1" si="132"/>
        <v>-2402.516129032258</v>
      </c>
      <c r="M647" s="68">
        <f t="shared" ca="1" si="133"/>
        <v>4.072642967542504</v>
      </c>
      <c r="N647" s="99">
        <v>125</v>
      </c>
      <c r="O647" s="97" t="str">
        <f t="shared" ca="1" si="134"/>
        <v>Nov</v>
      </c>
      <c r="P647" s="96">
        <v>125</v>
      </c>
      <c r="Q647" s="99">
        <f t="shared" si="135"/>
        <v>-23</v>
      </c>
      <c r="R647" s="97">
        <f t="shared" ca="1" si="136"/>
        <v>-0.18400000000000005</v>
      </c>
      <c r="S647" s="99" t="str">
        <f t="shared" ca="1" si="137"/>
        <v>DEGROWTH</v>
      </c>
      <c r="T647" s="100">
        <v>57.5</v>
      </c>
      <c r="U647" s="100" t="str">
        <f t="shared" ca="1" si="138"/>
        <v>Dec</v>
      </c>
      <c r="V647" s="96">
        <v>57.5</v>
      </c>
      <c r="W647" s="103">
        <f t="shared" si="139"/>
        <v>44.5</v>
      </c>
      <c r="X647" s="102">
        <f t="shared" ca="1" si="140"/>
        <v>0.77391304347826084</v>
      </c>
      <c r="Y647" s="103" t="str">
        <f t="shared" ca="1" si="141"/>
        <v>GROWTH</v>
      </c>
      <c r="Z647" s="24">
        <v>0</v>
      </c>
      <c r="AA647" s="24">
        <f t="shared" si="142"/>
        <v>0</v>
      </c>
      <c r="AB647" s="3">
        <v>1000003598</v>
      </c>
      <c r="AC647" s="3"/>
    </row>
    <row r="648" spans="1:29" ht="14.25" hidden="1" customHeight="1">
      <c r="A648" s="23" t="s">
        <v>134</v>
      </c>
      <c r="B648" s="64" t="s">
        <v>61</v>
      </c>
      <c r="C648" s="64" t="s">
        <v>264</v>
      </c>
      <c r="D648" s="64">
        <v>1000003791</v>
      </c>
      <c r="E648" s="64" t="s">
        <v>265</v>
      </c>
      <c r="F648" s="66">
        <v>45280</v>
      </c>
      <c r="G648" s="66" t="str">
        <f t="shared" si="130"/>
        <v>Targeted Dealer</v>
      </c>
      <c r="H648" s="66"/>
      <c r="I648" s="67">
        <v>25</v>
      </c>
      <c r="J648" s="67">
        <f t="shared" ca="1" si="131"/>
        <v>521.77419354838707</v>
      </c>
      <c r="K648" s="96">
        <v>0</v>
      </c>
      <c r="L648" s="68">
        <f t="shared" ca="1" si="132"/>
        <v>-521.77419354838707</v>
      </c>
      <c r="M648" s="68">
        <f t="shared" ca="1" si="133"/>
        <v>0</v>
      </c>
      <c r="N648" s="99">
        <v>0</v>
      </c>
      <c r="O648" s="97" t="str">
        <f t="shared" ca="1" si="134"/>
        <v>Nov</v>
      </c>
      <c r="P648" s="96">
        <v>0</v>
      </c>
      <c r="Q648" s="99">
        <f t="shared" si="135"/>
        <v>0</v>
      </c>
      <c r="R648" s="97">
        <f t="shared" ca="1" si="136"/>
        <v>0</v>
      </c>
      <c r="S648" s="99" t="b">
        <f t="shared" si="137"/>
        <v>0</v>
      </c>
      <c r="T648" s="100">
        <v>0</v>
      </c>
      <c r="U648" s="100" t="str">
        <f t="shared" ca="1" si="138"/>
        <v>Dec</v>
      </c>
      <c r="V648" s="96">
        <v>0</v>
      </c>
      <c r="W648" s="103">
        <f t="shared" si="139"/>
        <v>0</v>
      </c>
      <c r="X648" s="102">
        <f t="shared" ca="1" si="140"/>
        <v>0</v>
      </c>
      <c r="Y648" s="103" t="b">
        <f t="shared" si="141"/>
        <v>0</v>
      </c>
      <c r="Z648" s="24">
        <v>1</v>
      </c>
      <c r="AA648" s="24">
        <f t="shared" si="142"/>
        <v>0</v>
      </c>
      <c r="AB648" s="3">
        <v>1000003791</v>
      </c>
      <c r="AC648" s="3"/>
    </row>
    <row r="649" spans="1:29" ht="14.25" hidden="1" customHeight="1">
      <c r="A649" s="23" t="s">
        <v>134</v>
      </c>
      <c r="B649" s="64" t="s">
        <v>61</v>
      </c>
      <c r="C649" s="64" t="s">
        <v>1504</v>
      </c>
      <c r="D649" s="64">
        <v>1000003806</v>
      </c>
      <c r="E649" s="64" t="s">
        <v>1429</v>
      </c>
      <c r="F649" s="66">
        <v>45288</v>
      </c>
      <c r="G649" s="66" t="str">
        <f t="shared" si="130"/>
        <v>Targeted Dealer</v>
      </c>
      <c r="H649" s="66"/>
      <c r="I649" s="67">
        <v>25</v>
      </c>
      <c r="J649" s="67">
        <f t="shared" ca="1" si="131"/>
        <v>521.77419354838707</v>
      </c>
      <c r="K649" s="96">
        <v>27.5</v>
      </c>
      <c r="L649" s="68">
        <f t="shared" ca="1" si="132"/>
        <v>-494.27419354838707</v>
      </c>
      <c r="M649" s="68">
        <f t="shared" ca="1" si="133"/>
        <v>5.2704791344667701</v>
      </c>
      <c r="N649" s="99">
        <v>27.5</v>
      </c>
      <c r="O649" s="97" t="str">
        <f t="shared" ca="1" si="134"/>
        <v>Nov</v>
      </c>
      <c r="P649" s="96">
        <v>27.5</v>
      </c>
      <c r="Q649" s="99">
        <f t="shared" si="135"/>
        <v>0</v>
      </c>
      <c r="R649" s="97">
        <f t="shared" ca="1" si="136"/>
        <v>0</v>
      </c>
      <c r="S649" s="99" t="str">
        <f t="shared" ca="1" si="137"/>
        <v>GROWTH</v>
      </c>
      <c r="T649" s="100">
        <v>0</v>
      </c>
      <c r="U649" s="100" t="str">
        <f t="shared" ca="1" si="138"/>
        <v>Dec</v>
      </c>
      <c r="V649" s="96">
        <v>0</v>
      </c>
      <c r="W649" s="103">
        <f t="shared" si="139"/>
        <v>27.5</v>
      </c>
      <c r="X649" s="102">
        <f t="shared" ca="1" si="140"/>
        <v>0</v>
      </c>
      <c r="Y649" s="103" t="b">
        <f t="shared" si="141"/>
        <v>0</v>
      </c>
      <c r="Z649" s="24">
        <v>0</v>
      </c>
      <c r="AA649" s="24">
        <f t="shared" si="142"/>
        <v>0</v>
      </c>
      <c r="AB649" s="3">
        <v>1000003806</v>
      </c>
      <c r="AC649" s="3"/>
    </row>
    <row r="650" spans="1:29" ht="14.25" hidden="1" customHeight="1">
      <c r="A650" s="24" t="s">
        <v>134</v>
      </c>
      <c r="B650" s="125" t="s">
        <v>61</v>
      </c>
      <c r="C650" s="125" t="s">
        <v>1505</v>
      </c>
      <c r="D650" s="125">
        <v>1000003845</v>
      </c>
      <c r="E650" s="125" t="s">
        <v>1506</v>
      </c>
      <c r="F650" s="142">
        <v>45322</v>
      </c>
      <c r="G650" s="66" t="str">
        <f t="shared" si="130"/>
        <v>Targeted Dealer</v>
      </c>
      <c r="H650" s="66"/>
      <c r="I650" s="67">
        <v>75</v>
      </c>
      <c r="J650" s="67">
        <f t="shared" ca="1" si="131"/>
        <v>1565.3225806451612</v>
      </c>
      <c r="K650" s="96">
        <v>63.5</v>
      </c>
      <c r="L650" s="68">
        <f t="shared" ca="1" si="132"/>
        <v>-1501.8225806451612</v>
      </c>
      <c r="M650" s="68">
        <f t="shared" ca="1" si="133"/>
        <v>4.0566718186501802</v>
      </c>
      <c r="N650" s="99">
        <v>51</v>
      </c>
      <c r="O650" s="97" t="str">
        <f t="shared" ca="1" si="134"/>
        <v>Nov</v>
      </c>
      <c r="P650" s="96">
        <v>51</v>
      </c>
      <c r="Q650" s="99">
        <f t="shared" si="135"/>
        <v>12.5</v>
      </c>
      <c r="R650" s="97">
        <f t="shared" ca="1" si="136"/>
        <v>0.24509803921568629</v>
      </c>
      <c r="S650" s="99" t="str">
        <f t="shared" ca="1" si="137"/>
        <v>GROWTH</v>
      </c>
      <c r="T650" s="100">
        <v>0</v>
      </c>
      <c r="U650" s="100" t="str">
        <f t="shared" ca="1" si="138"/>
        <v>Dec</v>
      </c>
      <c r="V650" s="96">
        <v>0</v>
      </c>
      <c r="W650" s="103">
        <f t="shared" si="139"/>
        <v>63.5</v>
      </c>
      <c r="X650" s="102">
        <f t="shared" ca="1" si="140"/>
        <v>0</v>
      </c>
      <c r="Y650" s="103" t="b">
        <f t="shared" si="141"/>
        <v>0</v>
      </c>
      <c r="Z650" s="24">
        <v>0</v>
      </c>
      <c r="AA650" s="24">
        <f t="shared" si="142"/>
        <v>0</v>
      </c>
      <c r="AB650" s="3">
        <v>1000003845</v>
      </c>
      <c r="AC650" s="3"/>
    </row>
    <row r="651" spans="1:29" ht="14.25" hidden="1" customHeight="1">
      <c r="A651" s="24" t="s">
        <v>134</v>
      </c>
      <c r="B651" s="125" t="s">
        <v>61</v>
      </c>
      <c r="C651" s="125" t="s">
        <v>1507</v>
      </c>
      <c r="D651" s="125">
        <v>1000003852</v>
      </c>
      <c r="E651" s="125" t="s">
        <v>1508</v>
      </c>
      <c r="F651" s="66">
        <v>45335</v>
      </c>
      <c r="G651" s="66" t="str">
        <f t="shared" si="130"/>
        <v>Targeted Dealer</v>
      </c>
      <c r="H651" s="66" t="s">
        <v>627</v>
      </c>
      <c r="I651" s="67">
        <v>230</v>
      </c>
      <c r="J651" s="67">
        <f t="shared" ca="1" si="131"/>
        <v>4800.322580645161</v>
      </c>
      <c r="K651" s="96">
        <v>264.5</v>
      </c>
      <c r="L651" s="68">
        <f t="shared" ca="1" si="132"/>
        <v>-4535.822580645161</v>
      </c>
      <c r="M651" s="68">
        <f t="shared" ca="1" si="133"/>
        <v>5.5100463678516229</v>
      </c>
      <c r="N651" s="99">
        <v>221.5</v>
      </c>
      <c r="O651" s="97" t="str">
        <f t="shared" ca="1" si="134"/>
        <v>Nov</v>
      </c>
      <c r="P651" s="96">
        <v>221.5</v>
      </c>
      <c r="Q651" s="99">
        <f t="shared" si="135"/>
        <v>43</v>
      </c>
      <c r="R651" s="97">
        <f t="shared" ca="1" si="136"/>
        <v>0.19413092550790068</v>
      </c>
      <c r="S651" s="99" t="str">
        <f t="shared" ca="1" si="137"/>
        <v>GROWTH</v>
      </c>
      <c r="T651" s="100">
        <v>0</v>
      </c>
      <c r="U651" s="100" t="str">
        <f t="shared" ca="1" si="138"/>
        <v>Dec</v>
      </c>
      <c r="V651" s="96">
        <v>0</v>
      </c>
      <c r="W651" s="103">
        <f t="shared" si="139"/>
        <v>264.5</v>
      </c>
      <c r="X651" s="102">
        <f t="shared" ca="1" si="140"/>
        <v>0</v>
      </c>
      <c r="Y651" s="103" t="b">
        <f t="shared" si="141"/>
        <v>0</v>
      </c>
      <c r="Z651" s="24">
        <v>0</v>
      </c>
      <c r="AA651" s="24">
        <f t="shared" si="142"/>
        <v>1</v>
      </c>
      <c r="AB651" s="3">
        <v>1000003852</v>
      </c>
      <c r="AC651" s="3"/>
    </row>
    <row r="652" spans="1:29" ht="14.25" hidden="1" customHeight="1">
      <c r="A652" s="24" t="s">
        <v>134</v>
      </c>
      <c r="B652" s="125" t="s">
        <v>61</v>
      </c>
      <c r="C652" s="125" t="s">
        <v>1509</v>
      </c>
      <c r="D652" s="125">
        <v>1000003854</v>
      </c>
      <c r="E652" s="125" t="s">
        <v>1510</v>
      </c>
      <c r="F652" s="66">
        <v>45339</v>
      </c>
      <c r="G652" s="66" t="str">
        <f t="shared" si="130"/>
        <v>Targeted Dealer</v>
      </c>
      <c r="H652" s="66"/>
      <c r="I652" s="67">
        <v>80</v>
      </c>
      <c r="J652" s="67">
        <f t="shared" ca="1" si="131"/>
        <v>1669.6774193548388</v>
      </c>
      <c r="K652" s="96">
        <v>86.5</v>
      </c>
      <c r="L652" s="68">
        <f t="shared" ca="1" si="132"/>
        <v>-1583.1774193548388</v>
      </c>
      <c r="M652" s="68">
        <f t="shared" ca="1" si="133"/>
        <v>5.180641421947449</v>
      </c>
      <c r="N652" s="99">
        <v>87</v>
      </c>
      <c r="O652" s="97" t="str">
        <f t="shared" ca="1" si="134"/>
        <v>Nov</v>
      </c>
      <c r="P652" s="96">
        <v>87</v>
      </c>
      <c r="Q652" s="99">
        <f t="shared" si="135"/>
        <v>-0.5</v>
      </c>
      <c r="R652" s="97">
        <f t="shared" ca="1" si="136"/>
        <v>-5.7471264367816577E-3</v>
      </c>
      <c r="S652" s="99" t="str">
        <f t="shared" ca="1" si="137"/>
        <v>DEGROWTH</v>
      </c>
      <c r="T652" s="100">
        <v>0</v>
      </c>
      <c r="U652" s="100" t="str">
        <f t="shared" ca="1" si="138"/>
        <v>Dec</v>
      </c>
      <c r="V652" s="96">
        <v>0</v>
      </c>
      <c r="W652" s="103">
        <f t="shared" si="139"/>
        <v>86.5</v>
      </c>
      <c r="X652" s="102">
        <f t="shared" ca="1" si="140"/>
        <v>0</v>
      </c>
      <c r="Y652" s="103" t="b">
        <f t="shared" si="141"/>
        <v>0</v>
      </c>
      <c r="Z652" s="24">
        <v>0</v>
      </c>
      <c r="AA652" s="24">
        <f t="shared" si="142"/>
        <v>0</v>
      </c>
      <c r="AB652" s="3">
        <v>1000003854</v>
      </c>
      <c r="AC652" s="3"/>
    </row>
    <row r="653" spans="1:29" ht="14.25" hidden="1" customHeight="1">
      <c r="A653" s="24" t="s">
        <v>134</v>
      </c>
      <c r="B653" s="125" t="s">
        <v>61</v>
      </c>
      <c r="C653" s="125" t="s">
        <v>1511</v>
      </c>
      <c r="D653" s="125">
        <v>1000003855</v>
      </c>
      <c r="E653" s="125" t="s">
        <v>1512</v>
      </c>
      <c r="F653" s="66">
        <v>45339</v>
      </c>
      <c r="G653" s="66" t="str">
        <f t="shared" si="130"/>
        <v>Targeted Dealer</v>
      </c>
      <c r="H653" s="66"/>
      <c r="I653" s="67">
        <v>100</v>
      </c>
      <c r="J653" s="67">
        <f t="shared" ca="1" si="131"/>
        <v>2087.0967741935483</v>
      </c>
      <c r="K653" s="96">
        <v>87</v>
      </c>
      <c r="L653" s="68">
        <f t="shared" ca="1" si="132"/>
        <v>-2000.0967741935483</v>
      </c>
      <c r="M653" s="68">
        <f t="shared" ca="1" si="133"/>
        <v>4.1684698608964448</v>
      </c>
      <c r="N653" s="99">
        <v>87.5</v>
      </c>
      <c r="O653" s="97" t="str">
        <f t="shared" ca="1" si="134"/>
        <v>Nov</v>
      </c>
      <c r="P653" s="96">
        <v>87.5</v>
      </c>
      <c r="Q653" s="99">
        <f t="shared" si="135"/>
        <v>-0.5</v>
      </c>
      <c r="R653" s="97">
        <f t="shared" ca="1" si="136"/>
        <v>-5.7142857142856718E-3</v>
      </c>
      <c r="S653" s="99" t="str">
        <f t="shared" ca="1" si="137"/>
        <v>DEGROWTH</v>
      </c>
      <c r="T653" s="100">
        <v>0</v>
      </c>
      <c r="U653" s="100" t="str">
        <f t="shared" ca="1" si="138"/>
        <v>Dec</v>
      </c>
      <c r="V653" s="96">
        <v>0</v>
      </c>
      <c r="W653" s="103">
        <f t="shared" si="139"/>
        <v>87</v>
      </c>
      <c r="X653" s="102">
        <f t="shared" ca="1" si="140"/>
        <v>0</v>
      </c>
      <c r="Y653" s="103" t="b">
        <f t="shared" si="141"/>
        <v>0</v>
      </c>
      <c r="Z653" s="24">
        <v>0</v>
      </c>
      <c r="AA653" s="24">
        <f t="shared" si="142"/>
        <v>0</v>
      </c>
      <c r="AB653" s="3">
        <v>1000003855</v>
      </c>
      <c r="AC653" s="3"/>
    </row>
    <row r="654" spans="1:29" ht="14.25" hidden="1" customHeight="1">
      <c r="A654" s="24" t="s">
        <v>134</v>
      </c>
      <c r="B654" s="125" t="s">
        <v>61</v>
      </c>
      <c r="C654" s="125" t="s">
        <v>1513</v>
      </c>
      <c r="D654" s="125">
        <v>1000003890</v>
      </c>
      <c r="E654" s="125" t="s">
        <v>1514</v>
      </c>
      <c r="F654" s="66">
        <v>45371</v>
      </c>
      <c r="G654" s="66" t="str">
        <f t="shared" si="130"/>
        <v>Targeted Dealer</v>
      </c>
      <c r="H654" s="66" t="s">
        <v>627</v>
      </c>
      <c r="I654" s="67">
        <v>1250</v>
      </c>
      <c r="J654" s="67">
        <f t="shared" ca="1" si="131"/>
        <v>26088.709677419352</v>
      </c>
      <c r="K654" s="96">
        <v>996</v>
      </c>
      <c r="L654" s="68">
        <f t="shared" ca="1" si="132"/>
        <v>-25092.709677419352</v>
      </c>
      <c r="M654" s="68">
        <f t="shared" ca="1" si="133"/>
        <v>3.8177434312210203</v>
      </c>
      <c r="N654" s="99">
        <v>1017</v>
      </c>
      <c r="O654" s="97" t="str">
        <f t="shared" ca="1" si="134"/>
        <v>Nov</v>
      </c>
      <c r="P654" s="96">
        <v>1017</v>
      </c>
      <c r="Q654" s="99">
        <f t="shared" si="135"/>
        <v>-21</v>
      </c>
      <c r="R654" s="97">
        <f t="shared" ca="1" si="136"/>
        <v>-2.0648967551622377E-2</v>
      </c>
      <c r="S654" s="99" t="str">
        <f t="shared" ca="1" si="137"/>
        <v>DEGROWTH</v>
      </c>
      <c r="T654" s="100">
        <v>0</v>
      </c>
      <c r="U654" s="100" t="str">
        <f t="shared" ca="1" si="138"/>
        <v>Dec</v>
      </c>
      <c r="V654" s="96">
        <v>0</v>
      </c>
      <c r="W654" s="103">
        <f t="shared" si="139"/>
        <v>996</v>
      </c>
      <c r="X654" s="102">
        <f t="shared" ca="1" si="140"/>
        <v>0</v>
      </c>
      <c r="Y654" s="103" t="b">
        <f t="shared" si="141"/>
        <v>0</v>
      </c>
      <c r="Z654" s="24">
        <v>0</v>
      </c>
      <c r="AA654" s="24">
        <f t="shared" si="142"/>
        <v>1</v>
      </c>
      <c r="AB654" s="3">
        <v>1000003890</v>
      </c>
      <c r="AC654" s="3"/>
    </row>
    <row r="655" spans="1:29" ht="14.25" hidden="1" customHeight="1">
      <c r="A655" s="24" t="s">
        <v>134</v>
      </c>
      <c r="B655" s="125" t="s">
        <v>61</v>
      </c>
      <c r="C655" s="125" t="s">
        <v>1515</v>
      </c>
      <c r="D655" s="125">
        <v>1000003968</v>
      </c>
      <c r="E655" s="125" t="s">
        <v>1516</v>
      </c>
      <c r="F655" s="66">
        <v>45439</v>
      </c>
      <c r="G655" s="66" t="str">
        <f t="shared" si="130"/>
        <v>Targeted Dealer</v>
      </c>
      <c r="H655" s="66"/>
      <c r="I655" s="67">
        <v>50</v>
      </c>
      <c r="J655" s="67">
        <f t="shared" ca="1" si="131"/>
        <v>1043.5483870967741</v>
      </c>
      <c r="K655" s="96">
        <v>50</v>
      </c>
      <c r="L655" s="68">
        <f t="shared" ca="1" si="132"/>
        <v>-993.54838709677415</v>
      </c>
      <c r="M655" s="68">
        <f t="shared" ca="1" si="133"/>
        <v>4.7913446676970635</v>
      </c>
      <c r="N655" s="99">
        <v>49.5</v>
      </c>
      <c r="O655" s="97" t="str">
        <f t="shared" ca="1" si="134"/>
        <v>Nov</v>
      </c>
      <c r="P655" s="96">
        <v>49.5</v>
      </c>
      <c r="Q655" s="99">
        <f t="shared" si="135"/>
        <v>0.5</v>
      </c>
      <c r="R655" s="97">
        <f t="shared" ca="1" si="136"/>
        <v>1.0101010101010166E-2</v>
      </c>
      <c r="S655" s="99" t="str">
        <f t="shared" ca="1" si="137"/>
        <v>GROWTH</v>
      </c>
      <c r="T655" s="100">
        <v>0</v>
      </c>
      <c r="U655" s="100" t="str">
        <f t="shared" ca="1" si="138"/>
        <v>Dec</v>
      </c>
      <c r="V655" s="96">
        <v>0</v>
      </c>
      <c r="W655" s="103">
        <f t="shared" si="139"/>
        <v>50</v>
      </c>
      <c r="X655" s="102">
        <f t="shared" ca="1" si="140"/>
        <v>0</v>
      </c>
      <c r="Y655" s="103" t="b">
        <f t="shared" si="141"/>
        <v>0</v>
      </c>
      <c r="Z655" s="24">
        <v>0</v>
      </c>
      <c r="AA655" s="24">
        <f t="shared" si="142"/>
        <v>0</v>
      </c>
      <c r="AB655" s="3">
        <v>1000003968</v>
      </c>
      <c r="AC655" s="3"/>
    </row>
    <row r="656" spans="1:29" ht="14.25" hidden="1" customHeight="1">
      <c r="A656" s="24" t="s">
        <v>134</v>
      </c>
      <c r="B656" s="125" t="s">
        <v>61</v>
      </c>
      <c r="C656" s="125" t="s">
        <v>1517</v>
      </c>
      <c r="D656" s="125">
        <v>1000003969</v>
      </c>
      <c r="E656" s="125" t="s">
        <v>1501</v>
      </c>
      <c r="F656" s="66">
        <v>45439</v>
      </c>
      <c r="G656" s="66" t="str">
        <f t="shared" si="130"/>
        <v>Targeted Dealer</v>
      </c>
      <c r="H656" s="66"/>
      <c r="I656" s="67">
        <v>50</v>
      </c>
      <c r="J656" s="67">
        <f t="shared" ca="1" si="131"/>
        <v>1043.5483870967741</v>
      </c>
      <c r="K656" s="96">
        <v>37.5</v>
      </c>
      <c r="L656" s="68">
        <f t="shared" ca="1" si="132"/>
        <v>-1006.0483870967741</v>
      </c>
      <c r="M656" s="68">
        <f t="shared" ca="1" si="133"/>
        <v>3.5935085007727974</v>
      </c>
      <c r="N656" s="99">
        <v>37.5</v>
      </c>
      <c r="O656" s="97" t="str">
        <f t="shared" ca="1" si="134"/>
        <v>Nov</v>
      </c>
      <c r="P656" s="96">
        <v>37.5</v>
      </c>
      <c r="Q656" s="99">
        <f t="shared" si="135"/>
        <v>0</v>
      </c>
      <c r="R656" s="97">
        <f t="shared" ca="1" si="136"/>
        <v>0</v>
      </c>
      <c r="S656" s="99" t="str">
        <f t="shared" ca="1" si="137"/>
        <v>GROWTH</v>
      </c>
      <c r="T656" s="100">
        <v>0</v>
      </c>
      <c r="U656" s="100" t="str">
        <f t="shared" ca="1" si="138"/>
        <v>Dec</v>
      </c>
      <c r="V656" s="96">
        <v>0</v>
      </c>
      <c r="W656" s="103">
        <f t="shared" si="139"/>
        <v>37.5</v>
      </c>
      <c r="X656" s="102">
        <f t="shared" ca="1" si="140"/>
        <v>0</v>
      </c>
      <c r="Y656" s="103" t="b">
        <f t="shared" si="141"/>
        <v>0</v>
      </c>
      <c r="Z656" s="24">
        <v>0</v>
      </c>
      <c r="AA656" s="24">
        <f t="shared" si="142"/>
        <v>0</v>
      </c>
      <c r="AB656" s="3">
        <v>1000003969</v>
      </c>
      <c r="AC656" s="3"/>
    </row>
    <row r="657" spans="1:29" ht="14.25" hidden="1" customHeight="1">
      <c r="A657" s="24" t="s">
        <v>134</v>
      </c>
      <c r="B657" s="125" t="s">
        <v>61</v>
      </c>
      <c r="C657" s="125" t="s">
        <v>1518</v>
      </c>
      <c r="D657" s="125">
        <v>1000003999</v>
      </c>
      <c r="E657" s="125" t="s">
        <v>1519</v>
      </c>
      <c r="F657" s="66">
        <v>45449</v>
      </c>
      <c r="G657" s="66" t="str">
        <f t="shared" si="130"/>
        <v>Targeted Dealer</v>
      </c>
      <c r="H657" s="66"/>
      <c r="I657" s="67">
        <v>50</v>
      </c>
      <c r="J657" s="67">
        <f t="shared" ca="1" si="131"/>
        <v>1043.5483870967741</v>
      </c>
      <c r="K657" s="96">
        <v>90</v>
      </c>
      <c r="L657" s="68">
        <f t="shared" ca="1" si="132"/>
        <v>-953.54838709677415</v>
      </c>
      <c r="M657" s="68">
        <f t="shared" ca="1" si="133"/>
        <v>8.6244204018547137</v>
      </c>
      <c r="N657" s="99">
        <v>62.5</v>
      </c>
      <c r="O657" s="97" t="str">
        <f t="shared" ca="1" si="134"/>
        <v>Nov</v>
      </c>
      <c r="P657" s="96">
        <v>62.5</v>
      </c>
      <c r="Q657" s="99">
        <f t="shared" si="135"/>
        <v>27.5</v>
      </c>
      <c r="R657" s="97">
        <f t="shared" ca="1" si="136"/>
        <v>0.43999999999999995</v>
      </c>
      <c r="S657" s="99" t="str">
        <f t="shared" ca="1" si="137"/>
        <v>GROWTH</v>
      </c>
      <c r="T657" s="100">
        <v>0</v>
      </c>
      <c r="U657" s="100" t="str">
        <f t="shared" ca="1" si="138"/>
        <v>Dec</v>
      </c>
      <c r="V657" s="96">
        <v>0</v>
      </c>
      <c r="W657" s="103">
        <f t="shared" si="139"/>
        <v>90</v>
      </c>
      <c r="X657" s="102">
        <f t="shared" ca="1" si="140"/>
        <v>0</v>
      </c>
      <c r="Y657" s="103" t="b">
        <f t="shared" si="141"/>
        <v>0</v>
      </c>
      <c r="Z657" s="24">
        <v>0</v>
      </c>
      <c r="AA657" s="24">
        <f t="shared" si="142"/>
        <v>0</v>
      </c>
      <c r="AB657" s="3">
        <v>1000003999</v>
      </c>
      <c r="AC657" s="3"/>
    </row>
    <row r="658" spans="1:29" ht="14.25" hidden="1" customHeight="1">
      <c r="A658" s="24" t="s">
        <v>134</v>
      </c>
      <c r="B658" s="125" t="s">
        <v>61</v>
      </c>
      <c r="C658" s="125" t="s">
        <v>1520</v>
      </c>
      <c r="D658" s="125">
        <v>1000004022</v>
      </c>
      <c r="E658" s="125" t="s">
        <v>1521</v>
      </c>
      <c r="F658" s="66">
        <v>45472</v>
      </c>
      <c r="G658" s="66" t="str">
        <f t="shared" si="130"/>
        <v>Targeted Dealer</v>
      </c>
      <c r="H658" s="24"/>
      <c r="I658" s="67">
        <v>25</v>
      </c>
      <c r="J658" s="67">
        <f t="shared" ca="1" si="131"/>
        <v>521.77419354838707</v>
      </c>
      <c r="K658" s="96">
        <v>10</v>
      </c>
      <c r="L658" s="68">
        <f t="shared" ca="1" si="132"/>
        <v>-511.77419354838707</v>
      </c>
      <c r="M658" s="68">
        <f t="shared" ca="1" si="133"/>
        <v>1.9165378670788253</v>
      </c>
      <c r="N658" s="99">
        <v>0</v>
      </c>
      <c r="O658" s="97" t="str">
        <f t="shared" ca="1" si="134"/>
        <v>Nov</v>
      </c>
      <c r="P658" s="96">
        <v>0</v>
      </c>
      <c r="Q658" s="99">
        <f t="shared" si="135"/>
        <v>10</v>
      </c>
      <c r="R658" s="97">
        <f t="shared" ca="1" si="136"/>
        <v>0</v>
      </c>
      <c r="S658" s="99" t="b">
        <f t="shared" si="137"/>
        <v>0</v>
      </c>
      <c r="T658" s="100">
        <v>0</v>
      </c>
      <c r="U658" s="100" t="str">
        <f t="shared" ca="1" si="138"/>
        <v>Dec</v>
      </c>
      <c r="V658" s="96">
        <v>0</v>
      </c>
      <c r="W658" s="103">
        <f t="shared" si="139"/>
        <v>10</v>
      </c>
      <c r="X658" s="102">
        <f t="shared" ca="1" si="140"/>
        <v>0</v>
      </c>
      <c r="Y658" s="103" t="b">
        <f t="shared" si="141"/>
        <v>0</v>
      </c>
      <c r="Z658" s="24">
        <v>0</v>
      </c>
      <c r="AA658" s="24">
        <f t="shared" si="142"/>
        <v>0</v>
      </c>
      <c r="AB658" s="3">
        <v>1000004022</v>
      </c>
      <c r="AC658" s="3"/>
    </row>
    <row r="659" spans="1:29" ht="14.25" hidden="1" customHeight="1">
      <c r="A659" s="24" t="s">
        <v>134</v>
      </c>
      <c r="B659" s="125" t="s">
        <v>61</v>
      </c>
      <c r="C659" s="125" t="s">
        <v>1522</v>
      </c>
      <c r="D659" s="125">
        <v>1000004052</v>
      </c>
      <c r="E659" s="125" t="s">
        <v>1523</v>
      </c>
      <c r="F659" s="66">
        <v>45497</v>
      </c>
      <c r="G659" s="66" t="str">
        <f t="shared" si="130"/>
        <v>Targeted Dealer</v>
      </c>
      <c r="H659" s="24"/>
      <c r="I659" s="67">
        <v>50</v>
      </c>
      <c r="J659" s="67">
        <f t="shared" ca="1" si="131"/>
        <v>1043.5483870967741</v>
      </c>
      <c r="K659" s="96">
        <v>50.5</v>
      </c>
      <c r="L659" s="68">
        <f t="shared" ca="1" si="132"/>
        <v>-993.04838709677415</v>
      </c>
      <c r="M659" s="68">
        <f t="shared" ca="1" si="133"/>
        <v>4.8392581143740339</v>
      </c>
      <c r="N659" s="99">
        <v>74.5</v>
      </c>
      <c r="O659" s="97" t="str">
        <f t="shared" ca="1" si="134"/>
        <v>Nov</v>
      </c>
      <c r="P659" s="96">
        <v>74.5</v>
      </c>
      <c r="Q659" s="99">
        <f t="shared" si="135"/>
        <v>-24</v>
      </c>
      <c r="R659" s="97">
        <f t="shared" ca="1" si="136"/>
        <v>-0.32214765100671139</v>
      </c>
      <c r="S659" s="99" t="str">
        <f t="shared" ca="1" si="137"/>
        <v>DEGROWTH</v>
      </c>
      <c r="T659" s="100">
        <v>0</v>
      </c>
      <c r="U659" s="100" t="str">
        <f t="shared" ca="1" si="138"/>
        <v>Dec</v>
      </c>
      <c r="V659" s="96">
        <v>0</v>
      </c>
      <c r="W659" s="103">
        <f t="shared" si="139"/>
        <v>50.5</v>
      </c>
      <c r="X659" s="102">
        <f t="shared" ca="1" si="140"/>
        <v>0</v>
      </c>
      <c r="Y659" s="103" t="b">
        <f t="shared" si="141"/>
        <v>0</v>
      </c>
      <c r="Z659" s="24">
        <v>0</v>
      </c>
      <c r="AA659" s="24">
        <f t="shared" si="142"/>
        <v>0</v>
      </c>
      <c r="AB659" s="3">
        <v>1000004052</v>
      </c>
      <c r="AC659" s="3"/>
    </row>
    <row r="660" spans="1:29" ht="14.25" hidden="1" customHeight="1">
      <c r="A660" s="24" t="s">
        <v>134</v>
      </c>
      <c r="B660" s="125" t="s">
        <v>61</v>
      </c>
      <c r="C660" s="125" t="s">
        <v>1524</v>
      </c>
      <c r="D660" s="125">
        <v>1000004105</v>
      </c>
      <c r="E660" s="125" t="s">
        <v>1525</v>
      </c>
      <c r="F660" s="143">
        <v>45535</v>
      </c>
      <c r="G660" s="66" t="str">
        <f t="shared" si="130"/>
        <v>Targeted Dealer</v>
      </c>
      <c r="H660" s="24"/>
      <c r="I660" s="67">
        <v>25</v>
      </c>
      <c r="J660" s="67">
        <f t="shared" ca="1" si="131"/>
        <v>521.77419354838707</v>
      </c>
      <c r="K660" s="96">
        <v>25.5</v>
      </c>
      <c r="L660" s="68">
        <f t="shared" ca="1" si="132"/>
        <v>-496.27419354838707</v>
      </c>
      <c r="M660" s="68">
        <f t="shared" ca="1" si="133"/>
        <v>4.8871715610510043</v>
      </c>
      <c r="N660" s="99">
        <v>37.5</v>
      </c>
      <c r="O660" s="97" t="str">
        <f t="shared" ca="1" si="134"/>
        <v>Nov</v>
      </c>
      <c r="P660" s="96">
        <v>37.5</v>
      </c>
      <c r="Q660" s="99">
        <f t="shared" si="135"/>
        <v>-12</v>
      </c>
      <c r="R660" s="97">
        <f t="shared" ca="1" si="136"/>
        <v>-0.31999999999999995</v>
      </c>
      <c r="S660" s="99" t="str">
        <f t="shared" ca="1" si="137"/>
        <v>DEGROWTH</v>
      </c>
      <c r="T660" s="100">
        <v>0</v>
      </c>
      <c r="U660" s="100" t="str">
        <f t="shared" ca="1" si="138"/>
        <v>Dec</v>
      </c>
      <c r="V660" s="96">
        <v>0</v>
      </c>
      <c r="W660" s="103">
        <f t="shared" si="139"/>
        <v>25.5</v>
      </c>
      <c r="X660" s="102">
        <f t="shared" ca="1" si="140"/>
        <v>0</v>
      </c>
      <c r="Y660" s="103" t="b">
        <f t="shared" si="141"/>
        <v>0</v>
      </c>
      <c r="Z660" s="24">
        <v>0</v>
      </c>
      <c r="AA660" s="24">
        <f t="shared" si="142"/>
        <v>0</v>
      </c>
      <c r="AB660" s="3">
        <v>1000004105</v>
      </c>
      <c r="AC660" s="3"/>
    </row>
    <row r="661" spans="1:29" ht="14.25" hidden="1" customHeight="1">
      <c r="A661" s="23" t="s">
        <v>134</v>
      </c>
      <c r="B661" s="64" t="s">
        <v>62</v>
      </c>
      <c r="C661" s="64" t="s">
        <v>1526</v>
      </c>
      <c r="D661" s="64">
        <v>1000000368</v>
      </c>
      <c r="E661" s="65" t="s">
        <v>1527</v>
      </c>
      <c r="F661" s="66">
        <v>38386</v>
      </c>
      <c r="G661" s="66" t="str">
        <f t="shared" si="130"/>
        <v>Targeted Dealer</v>
      </c>
      <c r="H661" s="66"/>
      <c r="I661" s="67">
        <v>310</v>
      </c>
      <c r="J661" s="67">
        <f t="shared" ca="1" si="131"/>
        <v>6470</v>
      </c>
      <c r="K661" s="96">
        <v>357</v>
      </c>
      <c r="L661" s="68">
        <f t="shared" ca="1" si="132"/>
        <v>-6113</v>
      </c>
      <c r="M661" s="68">
        <f t="shared" ca="1" si="133"/>
        <v>5.5177743431221016</v>
      </c>
      <c r="N661" s="99">
        <v>301.5</v>
      </c>
      <c r="O661" s="97" t="str">
        <f t="shared" ca="1" si="134"/>
        <v>Nov</v>
      </c>
      <c r="P661" s="96">
        <v>301.5</v>
      </c>
      <c r="Q661" s="99">
        <f t="shared" si="135"/>
        <v>55.5</v>
      </c>
      <c r="R661" s="97">
        <f t="shared" ca="1" si="136"/>
        <v>0.18407960199004969</v>
      </c>
      <c r="S661" s="99" t="str">
        <f t="shared" ca="1" si="137"/>
        <v>GROWTH</v>
      </c>
      <c r="T661" s="100">
        <v>270</v>
      </c>
      <c r="U661" s="100" t="str">
        <f t="shared" ca="1" si="138"/>
        <v>Dec</v>
      </c>
      <c r="V661" s="96">
        <v>270</v>
      </c>
      <c r="W661" s="103">
        <f t="shared" si="139"/>
        <v>87</v>
      </c>
      <c r="X661" s="102">
        <f t="shared" ca="1" si="140"/>
        <v>0.32222222222222219</v>
      </c>
      <c r="Y661" s="103" t="str">
        <f t="shared" ca="1" si="141"/>
        <v>GROWTH</v>
      </c>
      <c r="Z661" s="24">
        <v>0</v>
      </c>
      <c r="AA661" s="24">
        <f t="shared" si="142"/>
        <v>0</v>
      </c>
      <c r="AB661" s="3">
        <v>1000000368</v>
      </c>
      <c r="AC661" s="3"/>
    </row>
    <row r="662" spans="1:29" ht="14.25" hidden="1" customHeight="1">
      <c r="A662" s="23" t="s">
        <v>134</v>
      </c>
      <c r="B662" s="64" t="s">
        <v>62</v>
      </c>
      <c r="C662" s="64" t="s">
        <v>3369</v>
      </c>
      <c r="D662" s="64">
        <v>1000000335</v>
      </c>
      <c r="E662" s="65" t="s">
        <v>3370</v>
      </c>
      <c r="F662" s="66">
        <v>38798</v>
      </c>
      <c r="G662" s="66" t="str">
        <f t="shared" si="130"/>
        <v>-</v>
      </c>
      <c r="H662" s="66"/>
      <c r="I662" s="67">
        <v>0</v>
      </c>
      <c r="J662" s="67">
        <f t="shared" ca="1" si="131"/>
        <v>0</v>
      </c>
      <c r="K662" s="96">
        <v>0</v>
      </c>
      <c r="L662" s="68">
        <f t="shared" ca="1" si="132"/>
        <v>0</v>
      </c>
      <c r="M662" s="68" t="str">
        <f t="shared" ca="1" si="133"/>
        <v>-</v>
      </c>
      <c r="N662" s="99">
        <v>0</v>
      </c>
      <c r="O662" s="97" t="str">
        <f t="shared" ca="1" si="134"/>
        <v>Nov</v>
      </c>
      <c r="P662" s="96">
        <v>0</v>
      </c>
      <c r="Q662" s="99">
        <f t="shared" si="135"/>
        <v>0</v>
      </c>
      <c r="R662" s="97">
        <f t="shared" ca="1" si="136"/>
        <v>0</v>
      </c>
      <c r="S662" s="99" t="b">
        <f t="shared" si="137"/>
        <v>0</v>
      </c>
      <c r="T662" s="100">
        <v>1.5</v>
      </c>
      <c r="U662" s="100" t="str">
        <f t="shared" ca="1" si="138"/>
        <v>Dec</v>
      </c>
      <c r="V662" s="96">
        <v>1.5</v>
      </c>
      <c r="W662" s="103">
        <f t="shared" si="139"/>
        <v>-1.5</v>
      </c>
      <c r="X662" s="102">
        <f t="shared" ca="1" si="140"/>
        <v>-1</v>
      </c>
      <c r="Y662" s="103" t="str">
        <f t="shared" ca="1" si="141"/>
        <v>DEGROWTH</v>
      </c>
      <c r="Z662" s="24">
        <v>1</v>
      </c>
      <c r="AA662" s="24">
        <f t="shared" si="142"/>
        <v>0</v>
      </c>
      <c r="AB662" s="3">
        <v>1000000335</v>
      </c>
      <c r="AC662" s="3"/>
    </row>
    <row r="663" spans="1:29" ht="14.25" hidden="1" customHeight="1">
      <c r="A663" s="23" t="s">
        <v>134</v>
      </c>
      <c r="B663" s="64" t="s">
        <v>62</v>
      </c>
      <c r="C663" s="64" t="s">
        <v>3367</v>
      </c>
      <c r="D663" s="64">
        <v>1000000334</v>
      </c>
      <c r="E663" s="65" t="s">
        <v>3368</v>
      </c>
      <c r="F663" s="66">
        <v>39070</v>
      </c>
      <c r="G663" s="66" t="str">
        <f t="shared" si="130"/>
        <v>Targeted Dealer</v>
      </c>
      <c r="H663" s="66"/>
      <c r="I663" s="67">
        <v>70</v>
      </c>
      <c r="J663" s="67">
        <f t="shared" ca="1" si="131"/>
        <v>1460.9677419354839</v>
      </c>
      <c r="K663" s="96">
        <v>20</v>
      </c>
      <c r="L663" s="68">
        <f t="shared" ca="1" si="132"/>
        <v>-1440.9677419354839</v>
      </c>
      <c r="M663" s="68">
        <f t="shared" ca="1" si="133"/>
        <v>1.368955619342018</v>
      </c>
      <c r="N663" s="99">
        <v>20</v>
      </c>
      <c r="O663" s="97" t="str">
        <f t="shared" ca="1" si="134"/>
        <v>Nov</v>
      </c>
      <c r="P663" s="96">
        <v>20</v>
      </c>
      <c r="Q663" s="99">
        <f t="shared" si="135"/>
        <v>0</v>
      </c>
      <c r="R663" s="97">
        <f t="shared" ca="1" si="136"/>
        <v>0</v>
      </c>
      <c r="S663" s="99" t="str">
        <f t="shared" ca="1" si="137"/>
        <v>GROWTH</v>
      </c>
      <c r="T663" s="100">
        <v>35.5</v>
      </c>
      <c r="U663" s="100" t="str">
        <f t="shared" ca="1" si="138"/>
        <v>Dec</v>
      </c>
      <c r="V663" s="96">
        <v>35.5</v>
      </c>
      <c r="W663" s="103">
        <f t="shared" si="139"/>
        <v>-15.5</v>
      </c>
      <c r="X663" s="102">
        <f t="shared" ca="1" si="140"/>
        <v>-0.43661971830985913</v>
      </c>
      <c r="Y663" s="103" t="str">
        <f t="shared" ca="1" si="141"/>
        <v>DEGROWTH</v>
      </c>
      <c r="Z663" s="24">
        <v>0</v>
      </c>
      <c r="AA663" s="24">
        <f t="shared" si="142"/>
        <v>0</v>
      </c>
      <c r="AB663" s="3">
        <v>1000000334</v>
      </c>
      <c r="AC663" s="3"/>
    </row>
    <row r="664" spans="1:29" ht="14.25" hidden="1" customHeight="1">
      <c r="A664" s="23" t="s">
        <v>134</v>
      </c>
      <c r="B664" s="64" t="s">
        <v>62</v>
      </c>
      <c r="C664" s="64" t="s">
        <v>1528</v>
      </c>
      <c r="D664" s="64">
        <v>1000000370</v>
      </c>
      <c r="E664" s="65" t="s">
        <v>1529</v>
      </c>
      <c r="F664" s="66">
        <v>39073</v>
      </c>
      <c r="G664" s="66" t="str">
        <f t="shared" si="130"/>
        <v>Targeted Dealer</v>
      </c>
      <c r="H664" s="66"/>
      <c r="I664" s="67">
        <v>20</v>
      </c>
      <c r="J664" s="67">
        <f t="shared" ca="1" si="131"/>
        <v>417.41935483870969</v>
      </c>
      <c r="K664" s="96">
        <v>14</v>
      </c>
      <c r="L664" s="68">
        <f t="shared" ca="1" si="132"/>
        <v>-403.41935483870969</v>
      </c>
      <c r="M664" s="68">
        <f t="shared" ca="1" si="133"/>
        <v>3.3539412673879441</v>
      </c>
      <c r="N664" s="99">
        <v>14</v>
      </c>
      <c r="O664" s="97" t="str">
        <f t="shared" ca="1" si="134"/>
        <v>Nov</v>
      </c>
      <c r="P664" s="96">
        <v>14</v>
      </c>
      <c r="Q664" s="99">
        <f t="shared" si="135"/>
        <v>0</v>
      </c>
      <c r="R664" s="97">
        <f t="shared" ca="1" si="136"/>
        <v>0</v>
      </c>
      <c r="S664" s="99" t="str">
        <f t="shared" ca="1" si="137"/>
        <v>GROWTH</v>
      </c>
      <c r="T664" s="100">
        <v>7</v>
      </c>
      <c r="U664" s="100" t="str">
        <f t="shared" ca="1" si="138"/>
        <v>Dec</v>
      </c>
      <c r="V664" s="96">
        <v>7</v>
      </c>
      <c r="W664" s="103">
        <f t="shared" si="139"/>
        <v>7</v>
      </c>
      <c r="X664" s="102">
        <f t="shared" ca="1" si="140"/>
        <v>1</v>
      </c>
      <c r="Y664" s="103" t="str">
        <f t="shared" ca="1" si="141"/>
        <v>GROWTH</v>
      </c>
      <c r="Z664" s="24">
        <v>0</v>
      </c>
      <c r="AA664" s="24">
        <f t="shared" si="142"/>
        <v>0</v>
      </c>
      <c r="AB664" s="3">
        <v>1000000370</v>
      </c>
      <c r="AC664" s="3"/>
    </row>
    <row r="665" spans="1:29" ht="14.25" hidden="1" customHeight="1">
      <c r="A665" s="23" t="s">
        <v>134</v>
      </c>
      <c r="B665" s="64" t="s">
        <v>62</v>
      </c>
      <c r="C665" s="64" t="s">
        <v>3365</v>
      </c>
      <c r="D665" s="64">
        <v>1000000363</v>
      </c>
      <c r="E665" s="65" t="s">
        <v>3366</v>
      </c>
      <c r="F665" s="66">
        <v>39248</v>
      </c>
      <c r="G665" s="66" t="str">
        <f t="shared" si="130"/>
        <v>Targeted Dealer</v>
      </c>
      <c r="H665" s="66"/>
      <c r="I665" s="67">
        <v>20</v>
      </c>
      <c r="J665" s="67">
        <f t="shared" ca="1" si="131"/>
        <v>417.41935483870969</v>
      </c>
      <c r="K665" s="96">
        <v>3.5</v>
      </c>
      <c r="L665" s="68">
        <f t="shared" ca="1" si="132"/>
        <v>-413.91935483870969</v>
      </c>
      <c r="M665" s="68">
        <f t="shared" ca="1" si="133"/>
        <v>0.83848531684698602</v>
      </c>
      <c r="N665" s="99">
        <v>0</v>
      </c>
      <c r="O665" s="97" t="str">
        <f t="shared" ca="1" si="134"/>
        <v>Nov</v>
      </c>
      <c r="P665" s="96">
        <v>0</v>
      </c>
      <c r="Q665" s="99">
        <f t="shared" si="135"/>
        <v>3.5</v>
      </c>
      <c r="R665" s="97">
        <f t="shared" ca="1" si="136"/>
        <v>0</v>
      </c>
      <c r="S665" s="99" t="b">
        <f t="shared" si="137"/>
        <v>0</v>
      </c>
      <c r="T665" s="100">
        <v>7</v>
      </c>
      <c r="U665" s="100" t="str">
        <f t="shared" ca="1" si="138"/>
        <v>Dec</v>
      </c>
      <c r="V665" s="96">
        <v>7</v>
      </c>
      <c r="W665" s="103">
        <f t="shared" si="139"/>
        <v>-3.5</v>
      </c>
      <c r="X665" s="102">
        <f t="shared" ca="1" si="140"/>
        <v>-0.5</v>
      </c>
      <c r="Y665" s="103" t="str">
        <f t="shared" ca="1" si="141"/>
        <v>DEGROWTH</v>
      </c>
      <c r="Z665" s="24">
        <v>0</v>
      </c>
      <c r="AA665" s="24">
        <f t="shared" si="142"/>
        <v>0</v>
      </c>
      <c r="AB665" s="3">
        <v>1000000363</v>
      </c>
      <c r="AC665" s="3"/>
    </row>
    <row r="666" spans="1:29" ht="14.25" hidden="1" customHeight="1">
      <c r="A666" s="23" t="s">
        <v>134</v>
      </c>
      <c r="B666" s="64" t="s">
        <v>62</v>
      </c>
      <c r="C666" s="64" t="s">
        <v>1530</v>
      </c>
      <c r="D666" s="64">
        <v>1000000364</v>
      </c>
      <c r="E666" s="65" t="s">
        <v>1531</v>
      </c>
      <c r="F666" s="66">
        <v>39312</v>
      </c>
      <c r="G666" s="66" t="str">
        <f t="shared" si="130"/>
        <v>Targeted Dealer</v>
      </c>
      <c r="H666" s="66"/>
      <c r="I666" s="67">
        <v>60</v>
      </c>
      <c r="J666" s="67">
        <f t="shared" ca="1" si="131"/>
        <v>1252.258064516129</v>
      </c>
      <c r="K666" s="96">
        <v>3.5</v>
      </c>
      <c r="L666" s="68">
        <f t="shared" ca="1" si="132"/>
        <v>-1248.758064516129</v>
      </c>
      <c r="M666" s="68">
        <f t="shared" ca="1" si="133"/>
        <v>0.27949510561566199</v>
      </c>
      <c r="N666" s="99">
        <v>3.5</v>
      </c>
      <c r="O666" s="97" t="str">
        <f t="shared" ca="1" si="134"/>
        <v>Nov</v>
      </c>
      <c r="P666" s="96">
        <v>3.5</v>
      </c>
      <c r="Q666" s="99">
        <f t="shared" si="135"/>
        <v>0</v>
      </c>
      <c r="R666" s="97">
        <f t="shared" ca="1" si="136"/>
        <v>0</v>
      </c>
      <c r="S666" s="99" t="str">
        <f t="shared" ca="1" si="137"/>
        <v>GROWTH</v>
      </c>
      <c r="T666" s="100">
        <v>60</v>
      </c>
      <c r="U666" s="100" t="str">
        <f t="shared" ca="1" si="138"/>
        <v>Dec</v>
      </c>
      <c r="V666" s="96">
        <v>60</v>
      </c>
      <c r="W666" s="103">
        <f t="shared" si="139"/>
        <v>-56.5</v>
      </c>
      <c r="X666" s="102">
        <f t="shared" ca="1" si="140"/>
        <v>-0.94166666666666665</v>
      </c>
      <c r="Y666" s="103" t="str">
        <f t="shared" ca="1" si="141"/>
        <v>DEGROWTH</v>
      </c>
      <c r="Z666" s="24">
        <v>0</v>
      </c>
      <c r="AA666" s="24">
        <f t="shared" si="142"/>
        <v>0</v>
      </c>
      <c r="AB666" s="3">
        <v>1000000364</v>
      </c>
      <c r="AC666" s="3"/>
    </row>
    <row r="667" spans="1:29" ht="14.25" hidden="1" customHeight="1">
      <c r="A667" s="23" t="s">
        <v>134</v>
      </c>
      <c r="B667" s="64" t="s">
        <v>62</v>
      </c>
      <c r="C667" s="64" t="s">
        <v>1532</v>
      </c>
      <c r="D667" s="64">
        <v>1000000337</v>
      </c>
      <c r="E667" s="65" t="s">
        <v>1533</v>
      </c>
      <c r="F667" s="66">
        <v>39402</v>
      </c>
      <c r="G667" s="66" t="str">
        <f t="shared" si="130"/>
        <v>Targeted Dealer</v>
      </c>
      <c r="H667" s="66"/>
      <c r="I667" s="67">
        <v>100</v>
      </c>
      <c r="J667" s="67">
        <f t="shared" ca="1" si="131"/>
        <v>2087.0967741935483</v>
      </c>
      <c r="K667" s="96">
        <v>100</v>
      </c>
      <c r="L667" s="68">
        <f t="shared" ca="1" si="132"/>
        <v>-1987.0967741935483</v>
      </c>
      <c r="M667" s="68">
        <f t="shared" ca="1" si="133"/>
        <v>4.7913446676970635</v>
      </c>
      <c r="N667" s="99">
        <v>117.75</v>
      </c>
      <c r="O667" s="97" t="str">
        <f t="shared" ca="1" si="134"/>
        <v>Nov</v>
      </c>
      <c r="P667" s="96">
        <v>117.75</v>
      </c>
      <c r="Q667" s="99">
        <f t="shared" si="135"/>
        <v>-17.75</v>
      </c>
      <c r="R667" s="97">
        <f t="shared" ca="1" si="136"/>
        <v>-0.15074309978768574</v>
      </c>
      <c r="S667" s="99" t="str">
        <f t="shared" ca="1" si="137"/>
        <v>DEGROWTH</v>
      </c>
      <c r="T667" s="100">
        <v>25</v>
      </c>
      <c r="U667" s="100" t="str">
        <f t="shared" ca="1" si="138"/>
        <v>Dec</v>
      </c>
      <c r="V667" s="96">
        <v>25</v>
      </c>
      <c r="W667" s="103">
        <f t="shared" si="139"/>
        <v>75</v>
      </c>
      <c r="X667" s="102">
        <f t="shared" ca="1" si="140"/>
        <v>3</v>
      </c>
      <c r="Y667" s="103" t="str">
        <f t="shared" ca="1" si="141"/>
        <v>GROWTH</v>
      </c>
      <c r="Z667" s="24">
        <v>0</v>
      </c>
      <c r="AA667" s="24">
        <f t="shared" si="142"/>
        <v>0</v>
      </c>
      <c r="AB667" s="3">
        <v>1000000337</v>
      </c>
      <c r="AC667" s="3"/>
    </row>
    <row r="668" spans="1:29" ht="14.25" hidden="1" customHeight="1">
      <c r="A668" s="23" t="s">
        <v>134</v>
      </c>
      <c r="B668" s="64" t="s">
        <v>62</v>
      </c>
      <c r="C668" s="64" t="s">
        <v>1534</v>
      </c>
      <c r="D668" s="64">
        <v>1000000360</v>
      </c>
      <c r="E668" s="65" t="s">
        <v>1535</v>
      </c>
      <c r="F668" s="66">
        <v>39743</v>
      </c>
      <c r="G668" s="66" t="str">
        <f t="shared" si="130"/>
        <v>Targeted Dealer</v>
      </c>
      <c r="H668" s="66"/>
      <c r="I668" s="67">
        <v>1460</v>
      </c>
      <c r="J668" s="67">
        <f t="shared" ca="1" si="131"/>
        <v>30471.612903225803</v>
      </c>
      <c r="K668" s="96">
        <v>1834</v>
      </c>
      <c r="L668" s="68">
        <f t="shared" ca="1" si="132"/>
        <v>-28637.612903225803</v>
      </c>
      <c r="M668" s="68">
        <f t="shared" ca="1" si="133"/>
        <v>6.0187165209290514</v>
      </c>
      <c r="N668" s="99">
        <v>1605</v>
      </c>
      <c r="O668" s="97" t="str">
        <f t="shared" ca="1" si="134"/>
        <v>Nov</v>
      </c>
      <c r="P668" s="96">
        <v>1605</v>
      </c>
      <c r="Q668" s="99">
        <f t="shared" si="135"/>
        <v>229</v>
      </c>
      <c r="R668" s="97">
        <f t="shared" ca="1" si="136"/>
        <v>0.14267912772585678</v>
      </c>
      <c r="S668" s="99" t="str">
        <f t="shared" ca="1" si="137"/>
        <v>GROWTH</v>
      </c>
      <c r="T668" s="100">
        <v>1457.5</v>
      </c>
      <c r="U668" s="100" t="str">
        <f t="shared" ca="1" si="138"/>
        <v>Dec</v>
      </c>
      <c r="V668" s="96">
        <v>1457.5</v>
      </c>
      <c r="W668" s="103">
        <f t="shared" si="139"/>
        <v>376.5</v>
      </c>
      <c r="X668" s="102">
        <f t="shared" ca="1" si="140"/>
        <v>0.25831903945111501</v>
      </c>
      <c r="Y668" s="103" t="str">
        <f t="shared" ca="1" si="141"/>
        <v>GROWTH</v>
      </c>
      <c r="Z668" s="24">
        <v>0</v>
      </c>
      <c r="AA668" s="24">
        <f t="shared" si="142"/>
        <v>0</v>
      </c>
      <c r="AB668" s="3">
        <v>1000000360</v>
      </c>
      <c r="AC668" s="3"/>
    </row>
    <row r="669" spans="1:29" ht="14.25" hidden="1" customHeight="1">
      <c r="A669" s="23" t="s">
        <v>134</v>
      </c>
      <c r="B669" s="64" t="s">
        <v>62</v>
      </c>
      <c r="C669" s="64" t="s">
        <v>1536</v>
      </c>
      <c r="D669" s="64">
        <v>1000000358</v>
      </c>
      <c r="E669" s="65" t="s">
        <v>1537</v>
      </c>
      <c r="F669" s="66">
        <v>39933</v>
      </c>
      <c r="G669" s="66" t="str">
        <f t="shared" si="130"/>
        <v>Targeted Dealer</v>
      </c>
      <c r="H669" s="66"/>
      <c r="I669" s="67">
        <v>160</v>
      </c>
      <c r="J669" s="67">
        <f t="shared" ca="1" si="131"/>
        <v>3339.3548387096776</v>
      </c>
      <c r="K669" s="96">
        <v>103</v>
      </c>
      <c r="L669" s="68">
        <f t="shared" ca="1" si="132"/>
        <v>-3236.3548387096776</v>
      </c>
      <c r="M669" s="68">
        <f t="shared" ca="1" si="133"/>
        <v>3.084428129829984</v>
      </c>
      <c r="N669" s="99">
        <v>185</v>
      </c>
      <c r="O669" s="97" t="str">
        <f t="shared" ca="1" si="134"/>
        <v>Nov</v>
      </c>
      <c r="P669" s="96">
        <v>185</v>
      </c>
      <c r="Q669" s="99">
        <f t="shared" si="135"/>
        <v>-82</v>
      </c>
      <c r="R669" s="97">
        <f t="shared" ca="1" si="136"/>
        <v>-0.44324324324324327</v>
      </c>
      <c r="S669" s="99" t="str">
        <f t="shared" ca="1" si="137"/>
        <v>DEGROWTH</v>
      </c>
      <c r="T669" s="100">
        <v>205</v>
      </c>
      <c r="U669" s="100" t="str">
        <f t="shared" ca="1" si="138"/>
        <v>Dec</v>
      </c>
      <c r="V669" s="96">
        <v>205</v>
      </c>
      <c r="W669" s="103">
        <f t="shared" si="139"/>
        <v>-102</v>
      </c>
      <c r="X669" s="102">
        <f t="shared" ca="1" si="140"/>
        <v>-0.4975609756097561</v>
      </c>
      <c r="Y669" s="103" t="str">
        <f t="shared" ca="1" si="141"/>
        <v>DEGROWTH</v>
      </c>
      <c r="Z669" s="24">
        <v>0</v>
      </c>
      <c r="AA669" s="24">
        <f t="shared" si="142"/>
        <v>0</v>
      </c>
      <c r="AB669" s="3">
        <v>1000000358</v>
      </c>
      <c r="AC669" s="3"/>
    </row>
    <row r="670" spans="1:29" ht="14.25" hidden="1" customHeight="1">
      <c r="A670" s="23" t="s">
        <v>134</v>
      </c>
      <c r="B670" s="64" t="s">
        <v>62</v>
      </c>
      <c r="C670" s="64" t="s">
        <v>1538</v>
      </c>
      <c r="D670" s="64">
        <v>1000000351</v>
      </c>
      <c r="E670" s="65" t="s">
        <v>1539</v>
      </c>
      <c r="F670" s="66">
        <v>40371</v>
      </c>
      <c r="G670" s="66" t="str">
        <f t="shared" si="130"/>
        <v>Targeted Dealer</v>
      </c>
      <c r="H670" s="66"/>
      <c r="I670" s="67">
        <v>20</v>
      </c>
      <c r="J670" s="67">
        <f t="shared" ca="1" si="131"/>
        <v>417.41935483870969</v>
      </c>
      <c r="K670" s="96">
        <v>21</v>
      </c>
      <c r="L670" s="68">
        <f t="shared" ca="1" si="132"/>
        <v>-396.41935483870969</v>
      </c>
      <c r="M670" s="68">
        <f t="shared" ca="1" si="133"/>
        <v>5.0309119010819154</v>
      </c>
      <c r="N670" s="99">
        <v>21</v>
      </c>
      <c r="O670" s="97" t="str">
        <f t="shared" ca="1" si="134"/>
        <v>Nov</v>
      </c>
      <c r="P670" s="96">
        <v>21</v>
      </c>
      <c r="Q670" s="99">
        <f t="shared" si="135"/>
        <v>0</v>
      </c>
      <c r="R670" s="97">
        <f t="shared" ca="1" si="136"/>
        <v>0</v>
      </c>
      <c r="S670" s="99" t="str">
        <f t="shared" ca="1" si="137"/>
        <v>GROWTH</v>
      </c>
      <c r="T670" s="100">
        <v>21</v>
      </c>
      <c r="U670" s="100" t="str">
        <f t="shared" ca="1" si="138"/>
        <v>Dec</v>
      </c>
      <c r="V670" s="96">
        <v>21</v>
      </c>
      <c r="W670" s="103">
        <f t="shared" si="139"/>
        <v>0</v>
      </c>
      <c r="X670" s="102">
        <f t="shared" ca="1" si="140"/>
        <v>0</v>
      </c>
      <c r="Y670" s="103" t="str">
        <f t="shared" ca="1" si="141"/>
        <v>GROWTH</v>
      </c>
      <c r="Z670" s="24">
        <v>0</v>
      </c>
      <c r="AA670" s="24">
        <f t="shared" si="142"/>
        <v>0</v>
      </c>
      <c r="AB670" s="3">
        <v>1000000351</v>
      </c>
      <c r="AC670" s="3"/>
    </row>
    <row r="671" spans="1:29" ht="14.25" hidden="1" customHeight="1">
      <c r="A671" s="23" t="s">
        <v>134</v>
      </c>
      <c r="B671" s="64" t="s">
        <v>62</v>
      </c>
      <c r="C671" s="64" t="s">
        <v>1540</v>
      </c>
      <c r="D671" s="64">
        <v>1000000328</v>
      </c>
      <c r="E671" s="65" t="s">
        <v>1541</v>
      </c>
      <c r="F671" s="66">
        <v>40408</v>
      </c>
      <c r="G671" s="66" t="str">
        <f t="shared" si="130"/>
        <v>Targeted Dealer</v>
      </c>
      <c r="H671" s="66"/>
      <c r="I671" s="67">
        <v>30</v>
      </c>
      <c r="J671" s="67">
        <f t="shared" ca="1" si="131"/>
        <v>626.12903225806451</v>
      </c>
      <c r="K671" s="96">
        <v>50</v>
      </c>
      <c r="L671" s="68">
        <f t="shared" ca="1" si="132"/>
        <v>-576.12903225806451</v>
      </c>
      <c r="M671" s="68">
        <f t="shared" ca="1" si="133"/>
        <v>7.9855744461617721</v>
      </c>
      <c r="N671" s="99">
        <v>30</v>
      </c>
      <c r="O671" s="97" t="str">
        <f t="shared" ca="1" si="134"/>
        <v>Nov</v>
      </c>
      <c r="P671" s="96">
        <v>30</v>
      </c>
      <c r="Q671" s="99">
        <f t="shared" si="135"/>
        <v>20</v>
      </c>
      <c r="R671" s="97">
        <f t="shared" ca="1" si="136"/>
        <v>0.66666666666666674</v>
      </c>
      <c r="S671" s="99" t="str">
        <f t="shared" ca="1" si="137"/>
        <v>GROWTH</v>
      </c>
      <c r="T671" s="100">
        <v>20</v>
      </c>
      <c r="U671" s="100" t="str">
        <f t="shared" ca="1" si="138"/>
        <v>Dec</v>
      </c>
      <c r="V671" s="96">
        <v>20</v>
      </c>
      <c r="W671" s="103">
        <f t="shared" si="139"/>
        <v>30</v>
      </c>
      <c r="X671" s="102">
        <f t="shared" ca="1" si="140"/>
        <v>1.5</v>
      </c>
      <c r="Y671" s="103" t="str">
        <f t="shared" ca="1" si="141"/>
        <v>GROWTH</v>
      </c>
      <c r="Z671" s="24">
        <v>0</v>
      </c>
      <c r="AA671" s="24">
        <f t="shared" si="142"/>
        <v>0</v>
      </c>
      <c r="AB671" s="3">
        <v>1000000328</v>
      </c>
      <c r="AC671" s="3"/>
    </row>
    <row r="672" spans="1:29" ht="14.25" hidden="1" customHeight="1">
      <c r="A672" s="23" t="s">
        <v>134</v>
      </c>
      <c r="B672" s="64" t="s">
        <v>62</v>
      </c>
      <c r="C672" s="64" t="s">
        <v>1542</v>
      </c>
      <c r="D672" s="64">
        <v>1000000312</v>
      </c>
      <c r="E672" s="65" t="s">
        <v>1543</v>
      </c>
      <c r="F672" s="66">
        <v>40560</v>
      </c>
      <c r="G672" s="66" t="str">
        <f t="shared" si="130"/>
        <v>Targeted Dealer</v>
      </c>
      <c r="H672" s="66" t="s">
        <v>627</v>
      </c>
      <c r="I672" s="67">
        <v>65</v>
      </c>
      <c r="J672" s="67">
        <f t="shared" ca="1" si="131"/>
        <v>1356.6129032258063</v>
      </c>
      <c r="K672" s="96">
        <v>51.5</v>
      </c>
      <c r="L672" s="68">
        <f t="shared" ca="1" si="132"/>
        <v>-1305.1129032258063</v>
      </c>
      <c r="M672" s="68">
        <f t="shared" ca="1" si="133"/>
        <v>3.7962192367138274</v>
      </c>
      <c r="N672" s="99">
        <v>62</v>
      </c>
      <c r="O672" s="97" t="str">
        <f t="shared" ca="1" si="134"/>
        <v>Nov</v>
      </c>
      <c r="P672" s="96">
        <v>62</v>
      </c>
      <c r="Q672" s="99">
        <f t="shared" si="135"/>
        <v>-10.5</v>
      </c>
      <c r="R672" s="97">
        <f t="shared" ca="1" si="136"/>
        <v>-0.16935483870967738</v>
      </c>
      <c r="S672" s="99" t="str">
        <f t="shared" ca="1" si="137"/>
        <v>DEGROWTH</v>
      </c>
      <c r="T672" s="100">
        <v>31</v>
      </c>
      <c r="U672" s="100" t="str">
        <f t="shared" ca="1" si="138"/>
        <v>Dec</v>
      </c>
      <c r="V672" s="96">
        <v>31</v>
      </c>
      <c r="W672" s="103">
        <f t="shared" si="139"/>
        <v>20.5</v>
      </c>
      <c r="X672" s="102">
        <f t="shared" ca="1" si="140"/>
        <v>0.66129032258064524</v>
      </c>
      <c r="Y672" s="103" t="str">
        <f t="shared" ca="1" si="141"/>
        <v>GROWTH</v>
      </c>
      <c r="Z672" s="24">
        <v>0</v>
      </c>
      <c r="AA672" s="24">
        <f t="shared" si="142"/>
        <v>1</v>
      </c>
      <c r="AB672" s="3">
        <v>1000000312</v>
      </c>
      <c r="AC672" s="3"/>
    </row>
    <row r="673" spans="1:29" ht="14.25" hidden="1" customHeight="1">
      <c r="A673" s="23" t="s">
        <v>134</v>
      </c>
      <c r="B673" s="64" t="s">
        <v>62</v>
      </c>
      <c r="C673" s="64" t="s">
        <v>1544</v>
      </c>
      <c r="D673" s="64">
        <v>1000000359</v>
      </c>
      <c r="E673" s="65" t="s">
        <v>1545</v>
      </c>
      <c r="F673" s="66">
        <v>40740</v>
      </c>
      <c r="G673" s="66" t="str">
        <f t="shared" si="130"/>
        <v>Targeted Dealer</v>
      </c>
      <c r="H673" s="66"/>
      <c r="I673" s="67">
        <v>105</v>
      </c>
      <c r="J673" s="67">
        <f t="shared" ca="1" si="131"/>
        <v>2191.4516129032259</v>
      </c>
      <c r="K673" s="96">
        <v>116</v>
      </c>
      <c r="L673" s="68">
        <f t="shared" ca="1" si="132"/>
        <v>-2075.4516129032259</v>
      </c>
      <c r="M673" s="68">
        <f t="shared" ca="1" si="133"/>
        <v>5.2932950614558036</v>
      </c>
      <c r="N673" s="99">
        <v>192.5</v>
      </c>
      <c r="O673" s="97" t="str">
        <f t="shared" ca="1" si="134"/>
        <v>Nov</v>
      </c>
      <c r="P673" s="96">
        <v>192.5</v>
      </c>
      <c r="Q673" s="99">
        <f t="shared" si="135"/>
        <v>-76.5</v>
      </c>
      <c r="R673" s="97">
        <f t="shared" ca="1" si="136"/>
        <v>-0.39740259740259742</v>
      </c>
      <c r="S673" s="99" t="str">
        <f t="shared" ca="1" si="137"/>
        <v>DEGROWTH</v>
      </c>
      <c r="T673" s="100">
        <v>82.5</v>
      </c>
      <c r="U673" s="100" t="str">
        <f t="shared" ca="1" si="138"/>
        <v>Dec</v>
      </c>
      <c r="V673" s="96">
        <v>82.5</v>
      </c>
      <c r="W673" s="103">
        <f t="shared" si="139"/>
        <v>33.5</v>
      </c>
      <c r="X673" s="102">
        <f t="shared" ca="1" si="140"/>
        <v>0.40606060606060601</v>
      </c>
      <c r="Y673" s="103" t="str">
        <f t="shared" ca="1" si="141"/>
        <v>GROWTH</v>
      </c>
      <c r="Z673" s="24">
        <v>0</v>
      </c>
      <c r="AA673" s="24">
        <f t="shared" si="142"/>
        <v>0</v>
      </c>
      <c r="AB673" s="3">
        <v>1000000359</v>
      </c>
      <c r="AC673" s="3"/>
    </row>
    <row r="674" spans="1:29" ht="14.25" hidden="1" customHeight="1">
      <c r="A674" s="23" t="s">
        <v>134</v>
      </c>
      <c r="B674" s="64" t="s">
        <v>62</v>
      </c>
      <c r="C674" s="64" t="s">
        <v>4115</v>
      </c>
      <c r="D674" s="64">
        <v>1000000329</v>
      </c>
      <c r="E674" s="65" t="s">
        <v>4116</v>
      </c>
      <c r="F674" s="66">
        <v>40746</v>
      </c>
      <c r="G674" s="66" t="str">
        <f t="shared" si="130"/>
        <v>Targeted Dealer</v>
      </c>
      <c r="H674" s="66"/>
      <c r="I674" s="67">
        <v>50</v>
      </c>
      <c r="J674" s="67">
        <f t="shared" ca="1" si="131"/>
        <v>1043.5483870967741</v>
      </c>
      <c r="K674" s="96">
        <v>0</v>
      </c>
      <c r="L674" s="68">
        <f t="shared" ca="1" si="132"/>
        <v>-1043.5483870967741</v>
      </c>
      <c r="M674" s="68">
        <f t="shared" ca="1" si="133"/>
        <v>0</v>
      </c>
      <c r="N674" s="99">
        <v>0</v>
      </c>
      <c r="O674" s="97" t="str">
        <f t="shared" ca="1" si="134"/>
        <v>Nov</v>
      </c>
      <c r="P674" s="96">
        <v>0</v>
      </c>
      <c r="Q674" s="99">
        <f t="shared" si="135"/>
        <v>0</v>
      </c>
      <c r="R674" s="97">
        <f t="shared" ca="1" si="136"/>
        <v>0</v>
      </c>
      <c r="S674" s="99" t="b">
        <f t="shared" si="137"/>
        <v>0</v>
      </c>
      <c r="T674" s="100">
        <v>0</v>
      </c>
      <c r="U674" s="100" t="str">
        <f t="shared" ca="1" si="138"/>
        <v>Dec</v>
      </c>
      <c r="V674" s="96">
        <v>0</v>
      </c>
      <c r="W674" s="103">
        <f t="shared" si="139"/>
        <v>0</v>
      </c>
      <c r="X674" s="102">
        <f t="shared" ca="1" si="140"/>
        <v>0</v>
      </c>
      <c r="Y674" s="103" t="b">
        <f t="shared" si="141"/>
        <v>0</v>
      </c>
      <c r="Z674" s="24">
        <v>1</v>
      </c>
      <c r="AA674" s="24">
        <f t="shared" si="142"/>
        <v>0</v>
      </c>
      <c r="AB674" s="3">
        <v>1000000329</v>
      </c>
      <c r="AC674" s="3"/>
    </row>
    <row r="675" spans="1:29" ht="14.25" hidden="1" customHeight="1">
      <c r="A675" s="23" t="s">
        <v>134</v>
      </c>
      <c r="B675" s="64" t="s">
        <v>62</v>
      </c>
      <c r="C675" s="64" t="s">
        <v>1546</v>
      </c>
      <c r="D675" s="64">
        <v>1000000336</v>
      </c>
      <c r="E675" s="65" t="s">
        <v>1547</v>
      </c>
      <c r="F675" s="66">
        <v>41018</v>
      </c>
      <c r="G675" s="66" t="str">
        <f t="shared" si="130"/>
        <v>Targeted Dealer</v>
      </c>
      <c r="H675" s="66"/>
      <c r="I675" s="67">
        <v>20</v>
      </c>
      <c r="J675" s="67">
        <f t="shared" ca="1" si="131"/>
        <v>417.41935483870969</v>
      </c>
      <c r="K675" s="96">
        <v>24.5</v>
      </c>
      <c r="L675" s="68">
        <f t="shared" ca="1" si="132"/>
        <v>-392.91935483870969</v>
      </c>
      <c r="M675" s="68">
        <f t="shared" ca="1" si="133"/>
        <v>5.8693972179289018</v>
      </c>
      <c r="N675" s="99">
        <v>10.5</v>
      </c>
      <c r="O675" s="97" t="str">
        <f t="shared" ca="1" si="134"/>
        <v>Nov</v>
      </c>
      <c r="P675" s="96">
        <v>10.5</v>
      </c>
      <c r="Q675" s="99">
        <f t="shared" si="135"/>
        <v>14</v>
      </c>
      <c r="R675" s="97">
        <f t="shared" ca="1" si="136"/>
        <v>1.3333333333333335</v>
      </c>
      <c r="S675" s="99" t="str">
        <f t="shared" ca="1" si="137"/>
        <v>GROWTH</v>
      </c>
      <c r="T675" s="100">
        <v>37</v>
      </c>
      <c r="U675" s="100" t="str">
        <f t="shared" ca="1" si="138"/>
        <v>Dec</v>
      </c>
      <c r="V675" s="96">
        <v>37</v>
      </c>
      <c r="W675" s="103">
        <f t="shared" si="139"/>
        <v>-12.5</v>
      </c>
      <c r="X675" s="102">
        <f t="shared" ca="1" si="140"/>
        <v>-0.33783783783783783</v>
      </c>
      <c r="Y675" s="103" t="str">
        <f t="shared" ca="1" si="141"/>
        <v>DEGROWTH</v>
      </c>
      <c r="Z675" s="24">
        <v>0</v>
      </c>
      <c r="AA675" s="24">
        <f t="shared" si="142"/>
        <v>0</v>
      </c>
      <c r="AB675" s="3">
        <v>1000000336</v>
      </c>
      <c r="AC675" s="3"/>
    </row>
    <row r="676" spans="1:29" ht="14.25" hidden="1" customHeight="1">
      <c r="A676" s="23" t="s">
        <v>134</v>
      </c>
      <c r="B676" s="64" t="s">
        <v>62</v>
      </c>
      <c r="C676" s="64" t="s">
        <v>266</v>
      </c>
      <c r="D676" s="64">
        <v>1000000326</v>
      </c>
      <c r="E676" s="65" t="s">
        <v>267</v>
      </c>
      <c r="F676" s="66">
        <v>42032</v>
      </c>
      <c r="G676" s="66" t="str">
        <f t="shared" si="130"/>
        <v>Targeted Dealer</v>
      </c>
      <c r="H676" s="66"/>
      <c r="I676" s="67">
        <v>30</v>
      </c>
      <c r="J676" s="67">
        <f t="shared" ca="1" si="131"/>
        <v>626.12903225806451</v>
      </c>
      <c r="K676" s="96">
        <v>0</v>
      </c>
      <c r="L676" s="68">
        <f t="shared" ca="1" si="132"/>
        <v>-626.12903225806451</v>
      </c>
      <c r="M676" s="68">
        <f t="shared" ca="1" si="133"/>
        <v>0</v>
      </c>
      <c r="N676" s="99">
        <v>0</v>
      </c>
      <c r="O676" s="97" t="str">
        <f t="shared" ca="1" si="134"/>
        <v>Nov</v>
      </c>
      <c r="P676" s="96">
        <v>0</v>
      </c>
      <c r="Q676" s="99">
        <f t="shared" si="135"/>
        <v>0</v>
      </c>
      <c r="R676" s="97">
        <f t="shared" ca="1" si="136"/>
        <v>0</v>
      </c>
      <c r="S676" s="99" t="b">
        <f t="shared" si="137"/>
        <v>0</v>
      </c>
      <c r="T676" s="100">
        <v>3.5</v>
      </c>
      <c r="U676" s="100" t="str">
        <f t="shared" ca="1" si="138"/>
        <v>Dec</v>
      </c>
      <c r="V676" s="96">
        <v>3.5</v>
      </c>
      <c r="W676" s="103">
        <f t="shared" si="139"/>
        <v>-3.5</v>
      </c>
      <c r="X676" s="102">
        <f t="shared" ca="1" si="140"/>
        <v>-1</v>
      </c>
      <c r="Y676" s="103" t="str">
        <f t="shared" ca="1" si="141"/>
        <v>DEGROWTH</v>
      </c>
      <c r="Z676" s="24">
        <v>1</v>
      </c>
      <c r="AA676" s="24">
        <f t="shared" si="142"/>
        <v>0</v>
      </c>
      <c r="AB676" s="3">
        <v>1000000326</v>
      </c>
      <c r="AC676" s="3"/>
    </row>
    <row r="677" spans="1:29" ht="14.25" hidden="1" customHeight="1">
      <c r="A677" s="23" t="s">
        <v>134</v>
      </c>
      <c r="B677" s="64" t="s">
        <v>62</v>
      </c>
      <c r="C677" s="64" t="s">
        <v>1548</v>
      </c>
      <c r="D677" s="64">
        <v>1000000311</v>
      </c>
      <c r="E677" s="65" t="s">
        <v>1549</v>
      </c>
      <c r="F677" s="66">
        <v>42135</v>
      </c>
      <c r="G677" s="66" t="str">
        <f t="shared" si="130"/>
        <v>Targeted Dealer</v>
      </c>
      <c r="H677" s="66"/>
      <c r="I677" s="67">
        <v>800</v>
      </c>
      <c r="J677" s="67">
        <f t="shared" ca="1" si="131"/>
        <v>16696.774193548386</v>
      </c>
      <c r="K677" s="96">
        <v>828</v>
      </c>
      <c r="L677" s="68">
        <f t="shared" ca="1" si="132"/>
        <v>-15868.774193548386</v>
      </c>
      <c r="M677" s="68">
        <f t="shared" ca="1" si="133"/>
        <v>4.9590417310664607</v>
      </c>
      <c r="N677" s="99">
        <v>762.95</v>
      </c>
      <c r="O677" s="97" t="str">
        <f t="shared" ca="1" si="134"/>
        <v>Nov</v>
      </c>
      <c r="P677" s="96">
        <v>762.95</v>
      </c>
      <c r="Q677" s="99">
        <f t="shared" si="135"/>
        <v>65.049999999999955</v>
      </c>
      <c r="R677" s="97">
        <f t="shared" ca="1" si="136"/>
        <v>8.5261157349760808E-2</v>
      </c>
      <c r="S677" s="99" t="str">
        <f t="shared" ca="1" si="137"/>
        <v>GROWTH</v>
      </c>
      <c r="T677" s="100">
        <v>810</v>
      </c>
      <c r="U677" s="100" t="str">
        <f t="shared" ca="1" si="138"/>
        <v>Dec</v>
      </c>
      <c r="V677" s="96">
        <v>810</v>
      </c>
      <c r="W677" s="103">
        <f t="shared" si="139"/>
        <v>18</v>
      </c>
      <c r="X677" s="102">
        <f t="shared" ca="1" si="140"/>
        <v>2.2222222222222143E-2</v>
      </c>
      <c r="Y677" s="103" t="str">
        <f t="shared" ca="1" si="141"/>
        <v>GROWTH</v>
      </c>
      <c r="Z677" s="24">
        <v>0</v>
      </c>
      <c r="AA677" s="24">
        <f t="shared" si="142"/>
        <v>0</v>
      </c>
      <c r="AB677" s="3">
        <v>1000000311</v>
      </c>
      <c r="AC677" s="3"/>
    </row>
    <row r="678" spans="1:29" ht="14.25" hidden="1" customHeight="1">
      <c r="A678" s="23" t="s">
        <v>134</v>
      </c>
      <c r="B678" s="64" t="s">
        <v>62</v>
      </c>
      <c r="C678" s="64" t="s">
        <v>4306</v>
      </c>
      <c r="D678" s="64">
        <v>1000000361</v>
      </c>
      <c r="E678" s="65" t="s">
        <v>4307</v>
      </c>
      <c r="F678" s="66">
        <v>42620</v>
      </c>
      <c r="G678" s="66" t="str">
        <f t="shared" si="130"/>
        <v>Targeted Dealer</v>
      </c>
      <c r="H678" s="66"/>
      <c r="I678" s="67">
        <v>50</v>
      </c>
      <c r="J678" s="67">
        <f t="shared" ca="1" si="131"/>
        <v>1043.5483870967741</v>
      </c>
      <c r="K678" s="96">
        <v>0</v>
      </c>
      <c r="L678" s="68">
        <f t="shared" ca="1" si="132"/>
        <v>-1043.5483870967741</v>
      </c>
      <c r="M678" s="68">
        <f t="shared" ca="1" si="133"/>
        <v>0</v>
      </c>
      <c r="N678" s="99">
        <v>0</v>
      </c>
      <c r="O678" s="97" t="str">
        <f t="shared" ca="1" si="134"/>
        <v>Nov</v>
      </c>
      <c r="P678" s="96">
        <v>0</v>
      </c>
      <c r="Q678" s="99">
        <f t="shared" si="135"/>
        <v>0</v>
      </c>
      <c r="R678" s="97">
        <f t="shared" ca="1" si="136"/>
        <v>0</v>
      </c>
      <c r="S678" s="99" t="b">
        <f t="shared" si="137"/>
        <v>0</v>
      </c>
      <c r="T678" s="100">
        <v>115.5</v>
      </c>
      <c r="U678" s="100" t="str">
        <f t="shared" ca="1" si="138"/>
        <v>Dec</v>
      </c>
      <c r="V678" s="96">
        <v>115.5</v>
      </c>
      <c r="W678" s="103">
        <f t="shared" si="139"/>
        <v>-115.5</v>
      </c>
      <c r="X678" s="102">
        <f t="shared" ca="1" si="140"/>
        <v>-1</v>
      </c>
      <c r="Y678" s="103" t="str">
        <f t="shared" ca="1" si="141"/>
        <v>DEGROWTH</v>
      </c>
      <c r="Z678" s="24">
        <v>1</v>
      </c>
      <c r="AA678" s="24">
        <f t="shared" si="142"/>
        <v>0</v>
      </c>
      <c r="AB678" s="3">
        <v>1000000361</v>
      </c>
      <c r="AC678" s="3"/>
    </row>
    <row r="679" spans="1:29" ht="14.25" hidden="1" customHeight="1">
      <c r="A679" s="23" t="s">
        <v>134</v>
      </c>
      <c r="B679" s="64" t="s">
        <v>62</v>
      </c>
      <c r="C679" s="64" t="s">
        <v>4450</v>
      </c>
      <c r="D679" s="64">
        <v>1000000367</v>
      </c>
      <c r="E679" s="65" t="s">
        <v>4451</v>
      </c>
      <c r="F679" s="66">
        <v>42754</v>
      </c>
      <c r="G679" s="66" t="str">
        <f t="shared" si="130"/>
        <v>Targeted Dealer</v>
      </c>
      <c r="H679" s="66"/>
      <c r="I679" s="67">
        <v>100</v>
      </c>
      <c r="J679" s="67">
        <f t="shared" ca="1" si="131"/>
        <v>2087.0967741935483</v>
      </c>
      <c r="K679" s="96">
        <v>84.75</v>
      </c>
      <c r="L679" s="68">
        <f t="shared" ca="1" si="132"/>
        <v>-2002.3467741935483</v>
      </c>
      <c r="M679" s="68">
        <f t="shared" ca="1" si="133"/>
        <v>4.0606646058732609</v>
      </c>
      <c r="N679" s="99">
        <v>119.75</v>
      </c>
      <c r="O679" s="97" t="str">
        <f t="shared" ca="1" si="134"/>
        <v>Nov</v>
      </c>
      <c r="P679" s="96">
        <v>119.75</v>
      </c>
      <c r="Q679" s="99">
        <f t="shared" si="135"/>
        <v>-35</v>
      </c>
      <c r="R679" s="97">
        <f t="shared" ca="1" si="136"/>
        <v>-0.29227557411273486</v>
      </c>
      <c r="S679" s="99" t="str">
        <f t="shared" ca="1" si="137"/>
        <v>DEGROWTH</v>
      </c>
      <c r="T679" s="100">
        <v>17.5</v>
      </c>
      <c r="U679" s="100" t="str">
        <f t="shared" ca="1" si="138"/>
        <v>Dec</v>
      </c>
      <c r="V679" s="96">
        <v>17.5</v>
      </c>
      <c r="W679" s="103">
        <f t="shared" si="139"/>
        <v>67.25</v>
      </c>
      <c r="X679" s="102">
        <f t="shared" ca="1" si="140"/>
        <v>3.8428571428571425</v>
      </c>
      <c r="Y679" s="103" t="str">
        <f t="shared" ca="1" si="141"/>
        <v>GROWTH</v>
      </c>
      <c r="Z679" s="24">
        <v>0</v>
      </c>
      <c r="AA679" s="24">
        <f t="shared" si="142"/>
        <v>0</v>
      </c>
      <c r="AB679" s="3">
        <v>1000000367</v>
      </c>
      <c r="AC679" s="3"/>
    </row>
    <row r="680" spans="1:29" ht="14.25" hidden="1" customHeight="1">
      <c r="A680" s="23" t="s">
        <v>134</v>
      </c>
      <c r="B680" s="64" t="s">
        <v>62</v>
      </c>
      <c r="C680" s="64" t="s">
        <v>1550</v>
      </c>
      <c r="D680" s="64">
        <v>1000000313</v>
      </c>
      <c r="E680" s="65" t="s">
        <v>1551</v>
      </c>
      <c r="F680" s="66">
        <v>42759</v>
      </c>
      <c r="G680" s="66" t="str">
        <f t="shared" si="130"/>
        <v>Targeted Dealer</v>
      </c>
      <c r="H680" s="66"/>
      <c r="I680" s="67">
        <v>100</v>
      </c>
      <c r="J680" s="67">
        <f t="shared" ca="1" si="131"/>
        <v>2087.0967741935483</v>
      </c>
      <c r="K680" s="96">
        <v>121.75</v>
      </c>
      <c r="L680" s="68">
        <f t="shared" ca="1" si="132"/>
        <v>-1965.3467741935483</v>
      </c>
      <c r="M680" s="68">
        <f t="shared" ca="1" si="133"/>
        <v>5.8334621329211744</v>
      </c>
      <c r="N680" s="99">
        <v>113.5</v>
      </c>
      <c r="O680" s="97" t="str">
        <f t="shared" ca="1" si="134"/>
        <v>Nov</v>
      </c>
      <c r="P680" s="96">
        <v>113.5</v>
      </c>
      <c r="Q680" s="99">
        <f t="shared" si="135"/>
        <v>8.25</v>
      </c>
      <c r="R680" s="97">
        <f t="shared" ca="1" si="136"/>
        <v>7.2687224669603534E-2</v>
      </c>
      <c r="S680" s="99" t="str">
        <f t="shared" ca="1" si="137"/>
        <v>GROWTH</v>
      </c>
      <c r="T680" s="100">
        <v>94</v>
      </c>
      <c r="U680" s="100" t="str">
        <f t="shared" ca="1" si="138"/>
        <v>Dec</v>
      </c>
      <c r="V680" s="96">
        <v>94</v>
      </c>
      <c r="W680" s="103">
        <f t="shared" si="139"/>
        <v>27.75</v>
      </c>
      <c r="X680" s="102">
        <f t="shared" ca="1" si="140"/>
        <v>0.29521276595744683</v>
      </c>
      <c r="Y680" s="103" t="str">
        <f t="shared" ca="1" si="141"/>
        <v>GROWTH</v>
      </c>
      <c r="Z680" s="24">
        <v>0</v>
      </c>
      <c r="AA680" s="24">
        <f t="shared" si="142"/>
        <v>0</v>
      </c>
      <c r="AB680" s="3">
        <v>1000000313</v>
      </c>
      <c r="AC680" s="3"/>
    </row>
    <row r="681" spans="1:29" ht="14.25" hidden="1" customHeight="1">
      <c r="A681" s="23" t="s">
        <v>134</v>
      </c>
      <c r="B681" s="64" t="s">
        <v>62</v>
      </c>
      <c r="C681" s="64" t="s">
        <v>1552</v>
      </c>
      <c r="D681" s="64">
        <v>1000000355</v>
      </c>
      <c r="E681" s="65" t="s">
        <v>1553</v>
      </c>
      <c r="F681" s="66">
        <v>42908</v>
      </c>
      <c r="G681" s="66" t="str">
        <f t="shared" si="130"/>
        <v>Targeted Dealer</v>
      </c>
      <c r="H681" s="66"/>
      <c r="I681" s="67">
        <v>100</v>
      </c>
      <c r="J681" s="67">
        <f t="shared" ca="1" si="131"/>
        <v>2087.0967741935483</v>
      </c>
      <c r="K681" s="96">
        <v>76.5</v>
      </c>
      <c r="L681" s="68">
        <f t="shared" ca="1" si="132"/>
        <v>-2010.5967741935483</v>
      </c>
      <c r="M681" s="68">
        <f t="shared" ca="1" si="133"/>
        <v>3.6653786707882534</v>
      </c>
      <c r="N681" s="99">
        <v>70.5</v>
      </c>
      <c r="O681" s="97" t="str">
        <f t="shared" ca="1" si="134"/>
        <v>Nov</v>
      </c>
      <c r="P681" s="96">
        <v>70.5</v>
      </c>
      <c r="Q681" s="99">
        <f t="shared" si="135"/>
        <v>6</v>
      </c>
      <c r="R681" s="97">
        <f t="shared" ca="1" si="136"/>
        <v>8.5106382978723305E-2</v>
      </c>
      <c r="S681" s="99" t="str">
        <f t="shared" ca="1" si="137"/>
        <v>GROWTH</v>
      </c>
      <c r="T681" s="100">
        <v>108.5</v>
      </c>
      <c r="U681" s="100" t="str">
        <f t="shared" ca="1" si="138"/>
        <v>Dec</v>
      </c>
      <c r="V681" s="96">
        <v>108.5</v>
      </c>
      <c r="W681" s="103">
        <f t="shared" si="139"/>
        <v>-32</v>
      </c>
      <c r="X681" s="102">
        <f t="shared" ca="1" si="140"/>
        <v>-0.29493087557603692</v>
      </c>
      <c r="Y681" s="103" t="str">
        <f t="shared" ca="1" si="141"/>
        <v>DEGROWTH</v>
      </c>
      <c r="Z681" s="24">
        <v>0</v>
      </c>
      <c r="AA681" s="24">
        <f t="shared" si="142"/>
        <v>0</v>
      </c>
      <c r="AB681" s="3">
        <v>1000000355</v>
      </c>
      <c r="AC681" s="3"/>
    </row>
    <row r="682" spans="1:29" ht="14.25" customHeight="1">
      <c r="A682" s="23" t="s">
        <v>134</v>
      </c>
      <c r="B682" s="64" t="s">
        <v>62</v>
      </c>
      <c r="C682" s="64" t="s">
        <v>4452</v>
      </c>
      <c r="D682" s="64">
        <v>1000000325</v>
      </c>
      <c r="E682" s="65" t="s">
        <v>4453</v>
      </c>
      <c r="F682" s="66">
        <v>42982</v>
      </c>
      <c r="G682" s="66" t="str">
        <f t="shared" si="130"/>
        <v>Targeted Dealer</v>
      </c>
      <c r="H682" s="66"/>
      <c r="I682" s="67">
        <v>20</v>
      </c>
      <c r="J682" s="67">
        <f t="shared" ca="1" si="131"/>
        <v>417.41935483870969</v>
      </c>
      <c r="K682" s="96">
        <v>0</v>
      </c>
      <c r="L682" s="68">
        <f t="shared" ca="1" si="132"/>
        <v>-417.41935483870969</v>
      </c>
      <c r="M682" s="68">
        <f t="shared" ca="1" si="133"/>
        <v>0</v>
      </c>
      <c r="N682" s="99">
        <v>0</v>
      </c>
      <c r="O682" s="97" t="str">
        <f t="shared" ca="1" si="134"/>
        <v>Nov</v>
      </c>
      <c r="P682" s="96">
        <v>0</v>
      </c>
      <c r="Q682" s="99">
        <f t="shared" si="135"/>
        <v>0</v>
      </c>
      <c r="R682" s="97">
        <f t="shared" ca="1" si="136"/>
        <v>0</v>
      </c>
      <c r="S682" s="99" t="b">
        <f t="shared" si="137"/>
        <v>0</v>
      </c>
      <c r="T682" s="100">
        <v>3.5</v>
      </c>
      <c r="U682" s="100" t="str">
        <f t="shared" ca="1" si="138"/>
        <v>Dec</v>
      </c>
      <c r="V682" s="96">
        <v>3.5</v>
      </c>
      <c r="W682" s="103">
        <f t="shared" si="139"/>
        <v>-3.5</v>
      </c>
      <c r="X682" s="102">
        <f t="shared" ca="1" si="140"/>
        <v>-1</v>
      </c>
      <c r="Y682" s="103" t="str">
        <f t="shared" ca="1" si="141"/>
        <v>DEGROWTH</v>
      </c>
      <c r="Z682" s="24">
        <v>1</v>
      </c>
      <c r="AA682" s="24">
        <f t="shared" si="142"/>
        <v>0</v>
      </c>
      <c r="AB682" s="3" t="e">
        <f>#N/A</f>
        <v>#N/A</v>
      </c>
      <c r="AC682" s="3"/>
    </row>
    <row r="683" spans="1:29" ht="14.25" hidden="1" customHeight="1">
      <c r="A683" s="23" t="s">
        <v>134</v>
      </c>
      <c r="B683" s="64" t="s">
        <v>62</v>
      </c>
      <c r="C683" s="64" t="s">
        <v>268</v>
      </c>
      <c r="D683" s="64">
        <v>1000000315</v>
      </c>
      <c r="E683" s="65" t="s">
        <v>269</v>
      </c>
      <c r="F683" s="66">
        <v>43112</v>
      </c>
      <c r="G683" s="66" t="str">
        <f t="shared" si="130"/>
        <v>Targeted Dealer</v>
      </c>
      <c r="H683" s="66"/>
      <c r="I683" s="67">
        <v>50</v>
      </c>
      <c r="J683" s="67">
        <f t="shared" ca="1" si="131"/>
        <v>1043.5483870967741</v>
      </c>
      <c r="K683" s="96">
        <v>59</v>
      </c>
      <c r="L683" s="68">
        <f t="shared" ca="1" si="132"/>
        <v>-984.54838709677415</v>
      </c>
      <c r="M683" s="68">
        <f t="shared" ca="1" si="133"/>
        <v>5.653786707882535</v>
      </c>
      <c r="N683" s="99">
        <v>60</v>
      </c>
      <c r="O683" s="97" t="str">
        <f t="shared" ca="1" si="134"/>
        <v>Nov</v>
      </c>
      <c r="P683" s="96">
        <v>60</v>
      </c>
      <c r="Q683" s="99">
        <f t="shared" si="135"/>
        <v>-1</v>
      </c>
      <c r="R683" s="97">
        <f t="shared" ca="1" si="136"/>
        <v>-1.6666666666666718E-2</v>
      </c>
      <c r="S683" s="99" t="str">
        <f t="shared" ca="1" si="137"/>
        <v>DEGROWTH</v>
      </c>
      <c r="T683" s="100">
        <v>12.5</v>
      </c>
      <c r="U683" s="100" t="str">
        <f t="shared" ca="1" si="138"/>
        <v>Dec</v>
      </c>
      <c r="V683" s="96">
        <v>12.5</v>
      </c>
      <c r="W683" s="103">
        <f t="shared" si="139"/>
        <v>46.5</v>
      </c>
      <c r="X683" s="102">
        <f t="shared" ca="1" si="140"/>
        <v>3.7199999999999998</v>
      </c>
      <c r="Y683" s="103" t="str">
        <f t="shared" ca="1" si="141"/>
        <v>GROWTH</v>
      </c>
      <c r="Z683" s="24">
        <v>0</v>
      </c>
      <c r="AA683" s="24">
        <f t="shared" si="142"/>
        <v>0</v>
      </c>
      <c r="AB683" s="3">
        <v>1000000315</v>
      </c>
      <c r="AC683" s="3"/>
    </row>
    <row r="684" spans="1:29" ht="14.25" hidden="1" customHeight="1">
      <c r="A684" s="23" t="s">
        <v>134</v>
      </c>
      <c r="B684" s="64" t="s">
        <v>62</v>
      </c>
      <c r="C684" s="64" t="s">
        <v>4454</v>
      </c>
      <c r="D684" s="64">
        <v>1000000330</v>
      </c>
      <c r="E684" s="65" t="s">
        <v>4455</v>
      </c>
      <c r="F684" s="66">
        <v>43169</v>
      </c>
      <c r="G684" s="66" t="str">
        <f t="shared" si="130"/>
        <v>Targeted Dealer</v>
      </c>
      <c r="H684" s="66"/>
      <c r="I684" s="67">
        <v>40</v>
      </c>
      <c r="J684" s="67">
        <f t="shared" ca="1" si="131"/>
        <v>834.83870967741939</v>
      </c>
      <c r="K684" s="96">
        <v>0</v>
      </c>
      <c r="L684" s="68">
        <f t="shared" ca="1" si="132"/>
        <v>-834.83870967741939</v>
      </c>
      <c r="M684" s="68">
        <f t="shared" ca="1" si="133"/>
        <v>0</v>
      </c>
      <c r="N684" s="99">
        <v>0</v>
      </c>
      <c r="O684" s="97" t="str">
        <f t="shared" ca="1" si="134"/>
        <v>Nov</v>
      </c>
      <c r="P684" s="96">
        <v>0</v>
      </c>
      <c r="Q684" s="99">
        <f t="shared" si="135"/>
        <v>0</v>
      </c>
      <c r="R684" s="97">
        <f t="shared" ca="1" si="136"/>
        <v>0</v>
      </c>
      <c r="S684" s="99" t="b">
        <f t="shared" si="137"/>
        <v>0</v>
      </c>
      <c r="T684" s="100">
        <v>0</v>
      </c>
      <c r="U684" s="100" t="str">
        <f t="shared" ca="1" si="138"/>
        <v>Dec</v>
      </c>
      <c r="V684" s="96">
        <v>0</v>
      </c>
      <c r="W684" s="103">
        <f t="shared" si="139"/>
        <v>0</v>
      </c>
      <c r="X684" s="102">
        <f t="shared" ca="1" si="140"/>
        <v>0</v>
      </c>
      <c r="Y684" s="103" t="b">
        <f t="shared" si="141"/>
        <v>0</v>
      </c>
      <c r="Z684" s="24">
        <v>1</v>
      </c>
      <c r="AA684" s="24">
        <f t="shared" si="142"/>
        <v>0</v>
      </c>
      <c r="AB684" s="3">
        <v>1000000330</v>
      </c>
      <c r="AC684" s="3"/>
    </row>
    <row r="685" spans="1:29" ht="14.25" hidden="1" customHeight="1">
      <c r="A685" s="23" t="s">
        <v>134</v>
      </c>
      <c r="B685" s="64" t="s">
        <v>62</v>
      </c>
      <c r="C685" s="64" t="s">
        <v>270</v>
      </c>
      <c r="D685" s="64">
        <v>1000000350</v>
      </c>
      <c r="E685" s="65" t="s">
        <v>271</v>
      </c>
      <c r="F685" s="66">
        <v>43209</v>
      </c>
      <c r="G685" s="66" t="str">
        <f t="shared" si="130"/>
        <v>Targeted Dealer</v>
      </c>
      <c r="H685" s="66"/>
      <c r="I685" s="67">
        <v>30</v>
      </c>
      <c r="J685" s="67">
        <f t="shared" ca="1" si="131"/>
        <v>626.12903225806451</v>
      </c>
      <c r="K685" s="96">
        <v>19.5</v>
      </c>
      <c r="L685" s="68">
        <f t="shared" ca="1" si="132"/>
        <v>-606.62903225806451</v>
      </c>
      <c r="M685" s="68">
        <f t="shared" ca="1" si="133"/>
        <v>3.1143740340030912</v>
      </c>
      <c r="N685" s="99">
        <v>16</v>
      </c>
      <c r="O685" s="97" t="str">
        <f t="shared" ca="1" si="134"/>
        <v>Nov</v>
      </c>
      <c r="P685" s="96">
        <v>16</v>
      </c>
      <c r="Q685" s="99">
        <f t="shared" si="135"/>
        <v>3.5</v>
      </c>
      <c r="R685" s="97">
        <f t="shared" ca="1" si="136"/>
        <v>0.21875</v>
      </c>
      <c r="S685" s="99" t="str">
        <f t="shared" ca="1" si="137"/>
        <v>GROWTH</v>
      </c>
      <c r="T685" s="100">
        <v>38.5</v>
      </c>
      <c r="U685" s="100" t="str">
        <f t="shared" ca="1" si="138"/>
        <v>Dec</v>
      </c>
      <c r="V685" s="96">
        <v>38.5</v>
      </c>
      <c r="W685" s="103">
        <f t="shared" si="139"/>
        <v>-19</v>
      </c>
      <c r="X685" s="102">
        <f t="shared" ca="1" si="140"/>
        <v>-0.49350649350649356</v>
      </c>
      <c r="Y685" s="103" t="str">
        <f t="shared" ca="1" si="141"/>
        <v>DEGROWTH</v>
      </c>
      <c r="Z685" s="24">
        <v>0</v>
      </c>
      <c r="AA685" s="24">
        <f t="shared" si="142"/>
        <v>0</v>
      </c>
      <c r="AB685" s="3">
        <v>1000000350</v>
      </c>
      <c r="AC685" s="3"/>
    </row>
    <row r="686" spans="1:29" ht="14.25" hidden="1" customHeight="1">
      <c r="A686" s="23" t="s">
        <v>134</v>
      </c>
      <c r="B686" s="64" t="s">
        <v>62</v>
      </c>
      <c r="C686" s="64" t="s">
        <v>3612</v>
      </c>
      <c r="D686" s="64">
        <v>1000000309</v>
      </c>
      <c r="E686" s="65" t="s">
        <v>3613</v>
      </c>
      <c r="F686" s="66">
        <v>43235</v>
      </c>
      <c r="G686" s="66" t="str">
        <f t="shared" si="130"/>
        <v>Targeted Dealer</v>
      </c>
      <c r="H686" s="66"/>
      <c r="I686" s="67">
        <v>50</v>
      </c>
      <c r="J686" s="67">
        <f t="shared" ca="1" si="131"/>
        <v>1043.5483870967741</v>
      </c>
      <c r="K686" s="96">
        <v>0</v>
      </c>
      <c r="L686" s="68">
        <f t="shared" ca="1" si="132"/>
        <v>-1043.5483870967741</v>
      </c>
      <c r="M686" s="68">
        <f t="shared" ca="1" si="133"/>
        <v>0</v>
      </c>
      <c r="N686" s="99">
        <v>0</v>
      </c>
      <c r="O686" s="97" t="str">
        <f t="shared" ca="1" si="134"/>
        <v>Nov</v>
      </c>
      <c r="P686" s="96">
        <v>0</v>
      </c>
      <c r="Q686" s="99">
        <f t="shared" si="135"/>
        <v>0</v>
      </c>
      <c r="R686" s="97">
        <f t="shared" ca="1" si="136"/>
        <v>0</v>
      </c>
      <c r="S686" s="99" t="b">
        <f t="shared" si="137"/>
        <v>0</v>
      </c>
      <c r="T686" s="100">
        <v>38.5</v>
      </c>
      <c r="U686" s="100" t="str">
        <f t="shared" ca="1" si="138"/>
        <v>Dec</v>
      </c>
      <c r="V686" s="96">
        <v>38.5</v>
      </c>
      <c r="W686" s="103">
        <f t="shared" si="139"/>
        <v>-38.5</v>
      </c>
      <c r="X686" s="102">
        <f t="shared" ca="1" si="140"/>
        <v>-1</v>
      </c>
      <c r="Y686" s="103" t="str">
        <f t="shared" ca="1" si="141"/>
        <v>DEGROWTH</v>
      </c>
      <c r="Z686" s="24">
        <v>1</v>
      </c>
      <c r="AA686" s="24">
        <f t="shared" si="142"/>
        <v>0</v>
      </c>
      <c r="AB686" s="3">
        <v>1000000309</v>
      </c>
      <c r="AC686" s="3"/>
    </row>
    <row r="687" spans="1:29" ht="14.25" hidden="1" customHeight="1">
      <c r="A687" s="23" t="s">
        <v>134</v>
      </c>
      <c r="B687" s="64" t="s">
        <v>62</v>
      </c>
      <c r="C687" s="64" t="s">
        <v>1554</v>
      </c>
      <c r="D687" s="64">
        <v>1000000346</v>
      </c>
      <c r="E687" s="65" t="s">
        <v>1555</v>
      </c>
      <c r="F687" s="66">
        <v>43237</v>
      </c>
      <c r="G687" s="66" t="str">
        <f t="shared" si="130"/>
        <v>Targeted Dealer</v>
      </c>
      <c r="H687" s="66"/>
      <c r="I687" s="67">
        <v>50</v>
      </c>
      <c r="J687" s="67">
        <f t="shared" ca="1" si="131"/>
        <v>1043.5483870967741</v>
      </c>
      <c r="K687" s="96">
        <v>3.5</v>
      </c>
      <c r="L687" s="68">
        <f t="shared" ca="1" si="132"/>
        <v>-1040.0483870967741</v>
      </c>
      <c r="M687" s="68">
        <f t="shared" ca="1" si="133"/>
        <v>0.33539412673879443</v>
      </c>
      <c r="N687" s="99">
        <v>10.5</v>
      </c>
      <c r="O687" s="97" t="str">
        <f t="shared" ca="1" si="134"/>
        <v>Nov</v>
      </c>
      <c r="P687" s="96">
        <v>10.5</v>
      </c>
      <c r="Q687" s="99">
        <f t="shared" si="135"/>
        <v>-7</v>
      </c>
      <c r="R687" s="97">
        <f t="shared" ca="1" si="136"/>
        <v>-0.66666666666666674</v>
      </c>
      <c r="S687" s="99" t="str">
        <f t="shared" ca="1" si="137"/>
        <v>DEGROWTH</v>
      </c>
      <c r="T687" s="100">
        <v>49.5</v>
      </c>
      <c r="U687" s="100" t="str">
        <f t="shared" ca="1" si="138"/>
        <v>Dec</v>
      </c>
      <c r="V687" s="96">
        <v>49.5</v>
      </c>
      <c r="W687" s="103">
        <f t="shared" si="139"/>
        <v>-46</v>
      </c>
      <c r="X687" s="102">
        <f t="shared" ca="1" si="140"/>
        <v>-0.92929292929292928</v>
      </c>
      <c r="Y687" s="103" t="str">
        <f t="shared" ca="1" si="141"/>
        <v>DEGROWTH</v>
      </c>
      <c r="Z687" s="24">
        <v>0</v>
      </c>
      <c r="AA687" s="24">
        <f t="shared" si="142"/>
        <v>0</v>
      </c>
      <c r="AB687" s="3">
        <v>1000000346</v>
      </c>
      <c r="AC687" s="3"/>
    </row>
    <row r="688" spans="1:29" ht="14.25" hidden="1" customHeight="1">
      <c r="A688" s="23" t="s">
        <v>134</v>
      </c>
      <c r="B688" s="64" t="s">
        <v>62</v>
      </c>
      <c r="C688" s="64" t="s">
        <v>3399</v>
      </c>
      <c r="D688" s="64">
        <v>1000000356</v>
      </c>
      <c r="E688" s="65" t="s">
        <v>3400</v>
      </c>
      <c r="F688" s="66">
        <v>43252</v>
      </c>
      <c r="G688" s="66" t="str">
        <f t="shared" si="130"/>
        <v>Targeted Dealer</v>
      </c>
      <c r="H688" s="66"/>
      <c r="I688" s="67">
        <v>30</v>
      </c>
      <c r="J688" s="67">
        <f t="shared" ca="1" si="131"/>
        <v>626.12903225806451</v>
      </c>
      <c r="K688" s="96">
        <v>10.5</v>
      </c>
      <c r="L688" s="68">
        <f t="shared" ca="1" si="132"/>
        <v>-615.62903225806451</v>
      </c>
      <c r="M688" s="68">
        <f t="shared" ca="1" si="133"/>
        <v>1.676970633693972</v>
      </c>
      <c r="N688" s="99">
        <v>7</v>
      </c>
      <c r="O688" s="97" t="str">
        <f t="shared" ca="1" si="134"/>
        <v>Nov</v>
      </c>
      <c r="P688" s="96">
        <v>7</v>
      </c>
      <c r="Q688" s="99">
        <f t="shared" si="135"/>
        <v>3.5</v>
      </c>
      <c r="R688" s="97">
        <f t="shared" ca="1" si="136"/>
        <v>0.5</v>
      </c>
      <c r="S688" s="99" t="str">
        <f t="shared" ca="1" si="137"/>
        <v>GROWTH</v>
      </c>
      <c r="T688" s="100">
        <v>3.5</v>
      </c>
      <c r="U688" s="100" t="str">
        <f t="shared" ca="1" si="138"/>
        <v>Dec</v>
      </c>
      <c r="V688" s="96">
        <v>3.5</v>
      </c>
      <c r="W688" s="103">
        <f t="shared" si="139"/>
        <v>7</v>
      </c>
      <c r="X688" s="102">
        <f t="shared" ca="1" si="140"/>
        <v>2</v>
      </c>
      <c r="Y688" s="103" t="str">
        <f t="shared" ca="1" si="141"/>
        <v>GROWTH</v>
      </c>
      <c r="Z688" s="24">
        <v>0</v>
      </c>
      <c r="AA688" s="24">
        <f t="shared" si="142"/>
        <v>0</v>
      </c>
      <c r="AB688" s="3">
        <v>1000000356</v>
      </c>
      <c r="AC688" s="3"/>
    </row>
    <row r="689" spans="1:29" ht="14.25" hidden="1" customHeight="1">
      <c r="A689" s="23" t="s">
        <v>134</v>
      </c>
      <c r="B689" s="64" t="s">
        <v>62</v>
      </c>
      <c r="C689" s="64" t="s">
        <v>272</v>
      </c>
      <c r="D689" s="64">
        <v>1000000365</v>
      </c>
      <c r="E689" s="65" t="s">
        <v>273</v>
      </c>
      <c r="F689" s="66">
        <v>43256</v>
      </c>
      <c r="G689" s="66" t="str">
        <f t="shared" si="130"/>
        <v>Targeted Dealer</v>
      </c>
      <c r="H689" s="66"/>
      <c r="I689" s="67">
        <v>60</v>
      </c>
      <c r="J689" s="67">
        <f t="shared" ca="1" si="131"/>
        <v>1252.258064516129</v>
      </c>
      <c r="K689" s="96">
        <v>20</v>
      </c>
      <c r="L689" s="68">
        <f t="shared" ca="1" si="132"/>
        <v>-1232.258064516129</v>
      </c>
      <c r="M689" s="68">
        <f t="shared" ca="1" si="133"/>
        <v>1.5971148892323543</v>
      </c>
      <c r="N689" s="99">
        <v>51</v>
      </c>
      <c r="O689" s="97" t="str">
        <f t="shared" ca="1" si="134"/>
        <v>Nov</v>
      </c>
      <c r="P689" s="96">
        <v>51</v>
      </c>
      <c r="Q689" s="99">
        <f t="shared" si="135"/>
        <v>-31</v>
      </c>
      <c r="R689" s="97">
        <f t="shared" ca="1" si="136"/>
        <v>-0.60784313725490202</v>
      </c>
      <c r="S689" s="99" t="str">
        <f t="shared" ca="1" si="137"/>
        <v>DEGROWTH</v>
      </c>
      <c r="T689" s="100">
        <v>35.5</v>
      </c>
      <c r="U689" s="100" t="str">
        <f t="shared" ca="1" si="138"/>
        <v>Dec</v>
      </c>
      <c r="V689" s="96">
        <v>35.5</v>
      </c>
      <c r="W689" s="103">
        <f t="shared" si="139"/>
        <v>-15.5</v>
      </c>
      <c r="X689" s="102">
        <f t="shared" ca="1" si="140"/>
        <v>-0.43661971830985913</v>
      </c>
      <c r="Y689" s="103" t="str">
        <f t="shared" ca="1" si="141"/>
        <v>DEGROWTH</v>
      </c>
      <c r="Z689" s="24">
        <v>0</v>
      </c>
      <c r="AA689" s="24">
        <f t="shared" si="142"/>
        <v>0</v>
      </c>
      <c r="AB689" s="3">
        <v>1000000365</v>
      </c>
      <c r="AC689" s="3"/>
    </row>
    <row r="690" spans="1:29" ht="14.25" hidden="1" customHeight="1">
      <c r="A690" s="23" t="s">
        <v>134</v>
      </c>
      <c r="B690" s="64" t="s">
        <v>62</v>
      </c>
      <c r="C690" s="64" t="s">
        <v>1556</v>
      </c>
      <c r="D690" s="64">
        <v>1000000331</v>
      </c>
      <c r="E690" s="65" t="s">
        <v>1557</v>
      </c>
      <c r="F690" s="66">
        <v>43333</v>
      </c>
      <c r="G690" s="66" t="str">
        <f t="shared" si="130"/>
        <v>Targeted Dealer</v>
      </c>
      <c r="H690" s="66"/>
      <c r="I690" s="67">
        <v>30</v>
      </c>
      <c r="J690" s="67">
        <f t="shared" ca="1" si="131"/>
        <v>626.12903225806451</v>
      </c>
      <c r="K690" s="96">
        <v>17.5</v>
      </c>
      <c r="L690" s="68">
        <f t="shared" ca="1" si="132"/>
        <v>-608.62903225806451</v>
      </c>
      <c r="M690" s="68">
        <f t="shared" ca="1" si="133"/>
        <v>2.79495105615662</v>
      </c>
      <c r="N690" s="99">
        <v>14.5</v>
      </c>
      <c r="O690" s="97" t="str">
        <f t="shared" ca="1" si="134"/>
        <v>Nov</v>
      </c>
      <c r="P690" s="96">
        <v>14.5</v>
      </c>
      <c r="Q690" s="99">
        <f t="shared" si="135"/>
        <v>3</v>
      </c>
      <c r="R690" s="97">
        <f t="shared" ca="1" si="136"/>
        <v>0.2068965517241379</v>
      </c>
      <c r="S690" s="99" t="str">
        <f t="shared" ca="1" si="137"/>
        <v>GROWTH</v>
      </c>
      <c r="T690" s="100">
        <v>21</v>
      </c>
      <c r="U690" s="100" t="str">
        <f t="shared" ca="1" si="138"/>
        <v>Dec</v>
      </c>
      <c r="V690" s="96">
        <v>21</v>
      </c>
      <c r="W690" s="103">
        <f t="shared" si="139"/>
        <v>-3.5</v>
      </c>
      <c r="X690" s="102">
        <f t="shared" ca="1" si="140"/>
        <v>-0.16666666666666663</v>
      </c>
      <c r="Y690" s="103" t="str">
        <f t="shared" ca="1" si="141"/>
        <v>DEGROWTH</v>
      </c>
      <c r="Z690" s="24">
        <v>0</v>
      </c>
      <c r="AA690" s="24">
        <f t="shared" si="142"/>
        <v>0</v>
      </c>
      <c r="AB690" s="3">
        <v>1000000331</v>
      </c>
      <c r="AC690" s="3"/>
    </row>
    <row r="691" spans="1:29" ht="14.25" hidden="1" customHeight="1">
      <c r="A691" s="23" t="s">
        <v>134</v>
      </c>
      <c r="B691" s="64" t="s">
        <v>62</v>
      </c>
      <c r="C691" s="64" t="s">
        <v>1558</v>
      </c>
      <c r="D691" s="64">
        <v>1000000338</v>
      </c>
      <c r="E691" s="65" t="s">
        <v>1559</v>
      </c>
      <c r="F691" s="66">
        <v>43556</v>
      </c>
      <c r="G691" s="66" t="str">
        <f t="shared" si="130"/>
        <v>Targeted Dealer</v>
      </c>
      <c r="H691" s="66"/>
      <c r="I691" s="67">
        <v>450</v>
      </c>
      <c r="J691" s="67">
        <f t="shared" ca="1" si="131"/>
        <v>9391.9354838709678</v>
      </c>
      <c r="K691" s="96">
        <v>453.25</v>
      </c>
      <c r="L691" s="68">
        <f t="shared" ca="1" si="132"/>
        <v>-8938.6854838709678</v>
      </c>
      <c r="M691" s="68">
        <f t="shared" ca="1" si="133"/>
        <v>4.8259488236304309</v>
      </c>
      <c r="N691" s="99">
        <v>435.5</v>
      </c>
      <c r="O691" s="97" t="str">
        <f t="shared" ca="1" si="134"/>
        <v>Nov</v>
      </c>
      <c r="P691" s="96">
        <v>435.5</v>
      </c>
      <c r="Q691" s="99">
        <f t="shared" si="135"/>
        <v>17.75</v>
      </c>
      <c r="R691" s="97">
        <f t="shared" ca="1" si="136"/>
        <v>4.0757749712973634E-2</v>
      </c>
      <c r="S691" s="99" t="str">
        <f t="shared" ca="1" si="137"/>
        <v>GROWTH</v>
      </c>
      <c r="T691" s="100">
        <v>412.5</v>
      </c>
      <c r="U691" s="100" t="str">
        <f t="shared" ca="1" si="138"/>
        <v>Dec</v>
      </c>
      <c r="V691" s="96">
        <v>412.5</v>
      </c>
      <c r="W691" s="103">
        <f t="shared" si="139"/>
        <v>40.75</v>
      </c>
      <c r="X691" s="102">
        <f t="shared" ca="1" si="140"/>
        <v>9.8787878787878869E-2</v>
      </c>
      <c r="Y691" s="103" t="str">
        <f t="shared" ca="1" si="141"/>
        <v>GROWTH</v>
      </c>
      <c r="Z691" s="24">
        <v>0</v>
      </c>
      <c r="AA691" s="24">
        <f t="shared" si="142"/>
        <v>0</v>
      </c>
      <c r="AB691" s="3">
        <v>1000000338</v>
      </c>
      <c r="AC691" s="3"/>
    </row>
    <row r="692" spans="1:29" ht="14.25" hidden="1" customHeight="1">
      <c r="A692" s="23" t="s">
        <v>134</v>
      </c>
      <c r="B692" s="64" t="s">
        <v>62</v>
      </c>
      <c r="C692" s="64" t="s">
        <v>1560</v>
      </c>
      <c r="D692" s="64">
        <v>1000000843</v>
      </c>
      <c r="E692" s="65" t="s">
        <v>1561</v>
      </c>
      <c r="F692" s="66">
        <v>43586</v>
      </c>
      <c r="G692" s="66" t="str">
        <f t="shared" si="130"/>
        <v>Targeted Dealer</v>
      </c>
      <c r="H692" s="66"/>
      <c r="I692" s="67">
        <v>750</v>
      </c>
      <c r="J692" s="67">
        <f t="shared" ca="1" si="131"/>
        <v>15653.225806451614</v>
      </c>
      <c r="K692" s="96">
        <v>941.5</v>
      </c>
      <c r="L692" s="68">
        <f t="shared" ca="1" si="132"/>
        <v>-14711.725806451614</v>
      </c>
      <c r="M692" s="68">
        <f t="shared" ca="1" si="133"/>
        <v>6.0147346728490465</v>
      </c>
      <c r="N692" s="99">
        <v>773.5</v>
      </c>
      <c r="O692" s="97" t="str">
        <f t="shared" ca="1" si="134"/>
        <v>Nov</v>
      </c>
      <c r="P692" s="96">
        <v>773.5</v>
      </c>
      <c r="Q692" s="99">
        <f t="shared" si="135"/>
        <v>168</v>
      </c>
      <c r="R692" s="97">
        <f t="shared" ca="1" si="136"/>
        <v>0.2171945701357465</v>
      </c>
      <c r="S692" s="99" t="str">
        <f t="shared" ca="1" si="137"/>
        <v>GROWTH</v>
      </c>
      <c r="T692" s="100">
        <v>624.25</v>
      </c>
      <c r="U692" s="100" t="str">
        <f t="shared" ca="1" si="138"/>
        <v>Dec</v>
      </c>
      <c r="V692" s="96">
        <v>624.25</v>
      </c>
      <c r="W692" s="103">
        <f t="shared" si="139"/>
        <v>317.25</v>
      </c>
      <c r="X692" s="102">
        <f t="shared" ca="1" si="140"/>
        <v>0.5082098518221867</v>
      </c>
      <c r="Y692" s="103" t="str">
        <f t="shared" ca="1" si="141"/>
        <v>GROWTH</v>
      </c>
      <c r="Z692" s="24">
        <v>0</v>
      </c>
      <c r="AA692" s="24">
        <f t="shared" si="142"/>
        <v>0</v>
      </c>
      <c r="AB692" s="3">
        <v>1000000843</v>
      </c>
      <c r="AC692" s="3"/>
    </row>
    <row r="693" spans="1:29" ht="14.25" hidden="1" customHeight="1">
      <c r="A693" s="23" t="s">
        <v>134</v>
      </c>
      <c r="B693" s="64" t="s">
        <v>62</v>
      </c>
      <c r="C693" s="64" t="s">
        <v>1562</v>
      </c>
      <c r="D693" s="64">
        <v>1000000333</v>
      </c>
      <c r="E693" s="65" t="s">
        <v>1563</v>
      </c>
      <c r="F693" s="66">
        <v>43654</v>
      </c>
      <c r="G693" s="66" t="str">
        <f t="shared" si="130"/>
        <v>Targeted Dealer</v>
      </c>
      <c r="H693" s="66"/>
      <c r="I693" s="67">
        <v>250</v>
      </c>
      <c r="J693" s="67">
        <f t="shared" ca="1" si="131"/>
        <v>5217.7419354838712</v>
      </c>
      <c r="K693" s="96">
        <v>338</v>
      </c>
      <c r="L693" s="68">
        <f t="shared" ca="1" si="132"/>
        <v>-4879.7419354838712</v>
      </c>
      <c r="M693" s="68">
        <f t="shared" ca="1" si="133"/>
        <v>6.4778979907264294</v>
      </c>
      <c r="N693" s="99">
        <v>305</v>
      </c>
      <c r="O693" s="97" t="str">
        <f t="shared" ca="1" si="134"/>
        <v>Nov</v>
      </c>
      <c r="P693" s="96">
        <v>305</v>
      </c>
      <c r="Q693" s="99">
        <f t="shared" si="135"/>
        <v>33</v>
      </c>
      <c r="R693" s="97">
        <f t="shared" ca="1" si="136"/>
        <v>0.1081967213114754</v>
      </c>
      <c r="S693" s="99" t="str">
        <f t="shared" ca="1" si="137"/>
        <v>GROWTH</v>
      </c>
      <c r="T693" s="100">
        <v>223.5</v>
      </c>
      <c r="U693" s="100" t="str">
        <f t="shared" ca="1" si="138"/>
        <v>Dec</v>
      </c>
      <c r="V693" s="96">
        <v>223.5</v>
      </c>
      <c r="W693" s="103">
        <f t="shared" si="139"/>
        <v>114.5</v>
      </c>
      <c r="X693" s="102">
        <f t="shared" ca="1" si="140"/>
        <v>0.51230425055928408</v>
      </c>
      <c r="Y693" s="103" t="str">
        <f t="shared" ca="1" si="141"/>
        <v>GROWTH</v>
      </c>
      <c r="Z693" s="24">
        <v>0</v>
      </c>
      <c r="AA693" s="24">
        <f t="shared" si="142"/>
        <v>0</v>
      </c>
      <c r="AB693" s="3">
        <v>1000000333</v>
      </c>
      <c r="AC693" s="3"/>
    </row>
    <row r="694" spans="1:29" ht="14.25" hidden="1" customHeight="1">
      <c r="A694" s="23" t="s">
        <v>134</v>
      </c>
      <c r="B694" s="64" t="s">
        <v>62</v>
      </c>
      <c r="C694" s="64" t="s">
        <v>4002</v>
      </c>
      <c r="D694" s="64">
        <v>1000000366</v>
      </c>
      <c r="E694" s="65" t="s">
        <v>4003</v>
      </c>
      <c r="F694" s="66">
        <v>43703</v>
      </c>
      <c r="G694" s="66" t="str">
        <f t="shared" si="130"/>
        <v>Targeted Dealer</v>
      </c>
      <c r="H694" s="66"/>
      <c r="I694" s="67">
        <v>30</v>
      </c>
      <c r="J694" s="67">
        <f t="shared" ca="1" si="131"/>
        <v>626.12903225806451</v>
      </c>
      <c r="K694" s="96">
        <v>14</v>
      </c>
      <c r="L694" s="68">
        <f t="shared" ca="1" si="132"/>
        <v>-612.12903225806451</v>
      </c>
      <c r="M694" s="68">
        <f t="shared" ca="1" si="133"/>
        <v>2.2359608449252959</v>
      </c>
      <c r="N694" s="99">
        <v>17.5</v>
      </c>
      <c r="O694" s="97" t="str">
        <f t="shared" ca="1" si="134"/>
        <v>Nov</v>
      </c>
      <c r="P694" s="96">
        <v>17.5</v>
      </c>
      <c r="Q694" s="99">
        <f t="shared" si="135"/>
        <v>-3.5</v>
      </c>
      <c r="R694" s="97">
        <f t="shared" ca="1" si="136"/>
        <v>-0.19999999999999996</v>
      </c>
      <c r="S694" s="99" t="str">
        <f t="shared" ca="1" si="137"/>
        <v>DEGROWTH</v>
      </c>
      <c r="T694" s="100">
        <v>25</v>
      </c>
      <c r="U694" s="100" t="str">
        <f t="shared" ca="1" si="138"/>
        <v>Dec</v>
      </c>
      <c r="V694" s="96">
        <v>25</v>
      </c>
      <c r="W694" s="103">
        <f t="shared" si="139"/>
        <v>-11</v>
      </c>
      <c r="X694" s="102">
        <f t="shared" ca="1" si="140"/>
        <v>-0.43999999999999995</v>
      </c>
      <c r="Y694" s="103" t="str">
        <f t="shared" ca="1" si="141"/>
        <v>DEGROWTH</v>
      </c>
      <c r="Z694" s="24">
        <v>0</v>
      </c>
      <c r="AA694" s="24">
        <f t="shared" si="142"/>
        <v>0</v>
      </c>
      <c r="AB694" s="3">
        <v>1000000366</v>
      </c>
      <c r="AC694" s="3"/>
    </row>
    <row r="695" spans="1:29" ht="14.25" hidden="1" customHeight="1">
      <c r="A695" s="23" t="s">
        <v>134</v>
      </c>
      <c r="B695" s="64" t="s">
        <v>62</v>
      </c>
      <c r="C695" s="64" t="s">
        <v>1564</v>
      </c>
      <c r="D695" s="64">
        <v>1000000332</v>
      </c>
      <c r="E695" s="65" t="s">
        <v>1565</v>
      </c>
      <c r="F695" s="66">
        <v>44271</v>
      </c>
      <c r="G695" s="66" t="str">
        <f t="shared" si="130"/>
        <v>Targeted Dealer</v>
      </c>
      <c r="H695" s="66"/>
      <c r="I695" s="67">
        <v>120</v>
      </c>
      <c r="J695" s="67">
        <f t="shared" ca="1" si="131"/>
        <v>2504.516129032258</v>
      </c>
      <c r="K695" s="96">
        <v>101.5</v>
      </c>
      <c r="L695" s="68">
        <f t="shared" ca="1" si="132"/>
        <v>-2403.016129032258</v>
      </c>
      <c r="M695" s="68">
        <f t="shared" ca="1" si="133"/>
        <v>4.0526790314270995</v>
      </c>
      <c r="N695" s="99">
        <v>101</v>
      </c>
      <c r="O695" s="97" t="str">
        <f t="shared" ca="1" si="134"/>
        <v>Nov</v>
      </c>
      <c r="P695" s="96">
        <v>101</v>
      </c>
      <c r="Q695" s="99">
        <f t="shared" si="135"/>
        <v>0.5</v>
      </c>
      <c r="R695" s="97">
        <f t="shared" ca="1" si="136"/>
        <v>4.9504950495049549E-3</v>
      </c>
      <c r="S695" s="99" t="str">
        <f t="shared" ca="1" si="137"/>
        <v>GROWTH</v>
      </c>
      <c r="T695" s="100">
        <v>142.5</v>
      </c>
      <c r="U695" s="100" t="str">
        <f t="shared" ca="1" si="138"/>
        <v>Dec</v>
      </c>
      <c r="V695" s="96">
        <v>142.5</v>
      </c>
      <c r="W695" s="103">
        <f t="shared" si="139"/>
        <v>-41</v>
      </c>
      <c r="X695" s="102">
        <f t="shared" ca="1" si="140"/>
        <v>-0.28771929824561404</v>
      </c>
      <c r="Y695" s="103" t="str">
        <f t="shared" ca="1" si="141"/>
        <v>DEGROWTH</v>
      </c>
      <c r="Z695" s="24">
        <v>0</v>
      </c>
      <c r="AA695" s="24">
        <f t="shared" si="142"/>
        <v>0</v>
      </c>
      <c r="AB695" s="3">
        <v>1000000332</v>
      </c>
      <c r="AC695" s="3"/>
    </row>
    <row r="696" spans="1:29" ht="14.25" hidden="1" customHeight="1">
      <c r="A696" s="23" t="s">
        <v>134</v>
      </c>
      <c r="B696" s="64" t="s">
        <v>62</v>
      </c>
      <c r="C696" s="64" t="s">
        <v>4004</v>
      </c>
      <c r="D696" s="64">
        <v>1000000308</v>
      </c>
      <c r="E696" s="65" t="s">
        <v>4005</v>
      </c>
      <c r="F696" s="66">
        <v>44335</v>
      </c>
      <c r="G696" s="66" t="str">
        <f t="shared" si="130"/>
        <v>Targeted Dealer</v>
      </c>
      <c r="H696" s="66"/>
      <c r="I696" s="67">
        <v>30</v>
      </c>
      <c r="J696" s="67">
        <f t="shared" ca="1" si="131"/>
        <v>626.12903225806451</v>
      </c>
      <c r="K696" s="96">
        <v>3.5</v>
      </c>
      <c r="L696" s="68">
        <f t="shared" ca="1" si="132"/>
        <v>-622.62903225806451</v>
      </c>
      <c r="M696" s="68">
        <f t="shared" ca="1" si="133"/>
        <v>0.55899021123132397</v>
      </c>
      <c r="N696" s="99">
        <v>3.5</v>
      </c>
      <c r="O696" s="97" t="str">
        <f t="shared" ca="1" si="134"/>
        <v>Nov</v>
      </c>
      <c r="P696" s="96">
        <v>3.5</v>
      </c>
      <c r="Q696" s="99">
        <f t="shared" si="135"/>
        <v>0</v>
      </c>
      <c r="R696" s="97">
        <f t="shared" ca="1" si="136"/>
        <v>0</v>
      </c>
      <c r="S696" s="99" t="str">
        <f t="shared" ca="1" si="137"/>
        <v>GROWTH</v>
      </c>
      <c r="T696" s="100">
        <v>3.5</v>
      </c>
      <c r="U696" s="100" t="str">
        <f t="shared" ca="1" si="138"/>
        <v>Dec</v>
      </c>
      <c r="V696" s="96">
        <v>3.5</v>
      </c>
      <c r="W696" s="103">
        <f t="shared" si="139"/>
        <v>0</v>
      </c>
      <c r="X696" s="102">
        <f t="shared" ca="1" si="140"/>
        <v>0</v>
      </c>
      <c r="Y696" s="103" t="str">
        <f t="shared" ca="1" si="141"/>
        <v>GROWTH</v>
      </c>
      <c r="Z696" s="24">
        <v>0</v>
      </c>
      <c r="AA696" s="24">
        <f t="shared" si="142"/>
        <v>0</v>
      </c>
      <c r="AB696" s="3">
        <v>1000000308</v>
      </c>
      <c r="AC696" s="3"/>
    </row>
    <row r="697" spans="1:29" ht="14.25" customHeight="1">
      <c r="A697" s="23" t="s">
        <v>134</v>
      </c>
      <c r="B697" s="64" t="s">
        <v>62</v>
      </c>
      <c r="C697" s="64" t="s">
        <v>4456</v>
      </c>
      <c r="D697" s="64">
        <v>1000000327</v>
      </c>
      <c r="E697" s="65" t="s">
        <v>4457</v>
      </c>
      <c r="F697" s="66">
        <v>44383</v>
      </c>
      <c r="G697" s="66" t="str">
        <f t="shared" si="130"/>
        <v>Targeted Dealer</v>
      </c>
      <c r="H697" s="66"/>
      <c r="I697" s="67">
        <v>20</v>
      </c>
      <c r="J697" s="67">
        <f t="shared" ca="1" si="131"/>
        <v>417.41935483870969</v>
      </c>
      <c r="K697" s="96">
        <v>0</v>
      </c>
      <c r="L697" s="68">
        <f t="shared" ca="1" si="132"/>
        <v>-417.41935483870969</v>
      </c>
      <c r="M697" s="68">
        <f t="shared" ca="1" si="133"/>
        <v>0</v>
      </c>
      <c r="N697" s="99">
        <v>0</v>
      </c>
      <c r="O697" s="97" t="str">
        <f t="shared" ca="1" si="134"/>
        <v>Nov</v>
      </c>
      <c r="P697" s="96">
        <v>0</v>
      </c>
      <c r="Q697" s="99">
        <f t="shared" si="135"/>
        <v>0</v>
      </c>
      <c r="R697" s="97">
        <f t="shared" ca="1" si="136"/>
        <v>0</v>
      </c>
      <c r="S697" s="99" t="b">
        <f t="shared" si="137"/>
        <v>0</v>
      </c>
      <c r="T697" s="100">
        <v>71.599999999999994</v>
      </c>
      <c r="U697" s="100" t="str">
        <f t="shared" ca="1" si="138"/>
        <v>Dec</v>
      </c>
      <c r="V697" s="96">
        <v>71.599999999999994</v>
      </c>
      <c r="W697" s="103">
        <f t="shared" si="139"/>
        <v>-71.599999999999994</v>
      </c>
      <c r="X697" s="102">
        <f t="shared" ca="1" si="140"/>
        <v>-1</v>
      </c>
      <c r="Y697" s="103" t="str">
        <f t="shared" ca="1" si="141"/>
        <v>DEGROWTH</v>
      </c>
      <c r="Z697" s="24">
        <v>1</v>
      </c>
      <c r="AA697" s="24">
        <f t="shared" si="142"/>
        <v>0</v>
      </c>
      <c r="AB697" s="3" t="e">
        <f>#N/A</f>
        <v>#N/A</v>
      </c>
      <c r="AC697" s="3"/>
    </row>
    <row r="698" spans="1:29" ht="14.25" hidden="1" customHeight="1">
      <c r="A698" s="23" t="s">
        <v>134</v>
      </c>
      <c r="B698" s="64" t="s">
        <v>62</v>
      </c>
      <c r="C698" s="64" t="s">
        <v>4117</v>
      </c>
      <c r="D698" s="64">
        <v>1000000348</v>
      </c>
      <c r="E698" s="65" t="s">
        <v>4118</v>
      </c>
      <c r="F698" s="66">
        <v>44391</v>
      </c>
      <c r="G698" s="66" t="str">
        <f t="shared" si="130"/>
        <v>Targeted Dealer</v>
      </c>
      <c r="H698" s="66"/>
      <c r="I698" s="67">
        <v>50</v>
      </c>
      <c r="J698" s="67">
        <f t="shared" ca="1" si="131"/>
        <v>1043.5483870967741</v>
      </c>
      <c r="K698" s="96">
        <v>20</v>
      </c>
      <c r="L698" s="68">
        <f t="shared" ca="1" si="132"/>
        <v>-1023.5483870967741</v>
      </c>
      <c r="M698" s="68">
        <f t="shared" ca="1" si="133"/>
        <v>1.9165378670788253</v>
      </c>
      <c r="N698" s="99">
        <v>20</v>
      </c>
      <c r="O698" s="97" t="str">
        <f t="shared" ca="1" si="134"/>
        <v>Nov</v>
      </c>
      <c r="P698" s="96">
        <v>20</v>
      </c>
      <c r="Q698" s="99">
        <f t="shared" si="135"/>
        <v>0</v>
      </c>
      <c r="R698" s="97">
        <f t="shared" ca="1" si="136"/>
        <v>0</v>
      </c>
      <c r="S698" s="99" t="str">
        <f t="shared" ca="1" si="137"/>
        <v>GROWTH</v>
      </c>
      <c r="T698" s="100">
        <v>18</v>
      </c>
      <c r="U698" s="100" t="str">
        <f t="shared" ca="1" si="138"/>
        <v>Dec</v>
      </c>
      <c r="V698" s="96">
        <v>18</v>
      </c>
      <c r="W698" s="103">
        <f t="shared" si="139"/>
        <v>2</v>
      </c>
      <c r="X698" s="102">
        <f t="shared" ca="1" si="140"/>
        <v>0.11111111111111116</v>
      </c>
      <c r="Y698" s="103" t="str">
        <f t="shared" ca="1" si="141"/>
        <v>GROWTH</v>
      </c>
      <c r="Z698" s="24">
        <v>0</v>
      </c>
      <c r="AA698" s="24">
        <f t="shared" si="142"/>
        <v>0</v>
      </c>
      <c r="AB698" s="3">
        <v>1000000348</v>
      </c>
      <c r="AC698" s="3"/>
    </row>
    <row r="699" spans="1:29" ht="14.25" hidden="1" customHeight="1">
      <c r="A699" s="23" t="s">
        <v>134</v>
      </c>
      <c r="B699" s="64" t="s">
        <v>62</v>
      </c>
      <c r="C699" s="64" t="s">
        <v>1566</v>
      </c>
      <c r="D699" s="64">
        <v>1000000842</v>
      </c>
      <c r="E699" s="65" t="s">
        <v>1567</v>
      </c>
      <c r="F699" s="66">
        <v>44419</v>
      </c>
      <c r="G699" s="66" t="str">
        <f t="shared" si="130"/>
        <v>Targeted Dealer</v>
      </c>
      <c r="H699" s="66"/>
      <c r="I699" s="67">
        <v>140</v>
      </c>
      <c r="J699" s="67">
        <f t="shared" ca="1" si="131"/>
        <v>2921.9354838709678</v>
      </c>
      <c r="K699" s="96">
        <v>224</v>
      </c>
      <c r="L699" s="68">
        <f t="shared" ca="1" si="132"/>
        <v>-2697.9354838709678</v>
      </c>
      <c r="M699" s="68">
        <f t="shared" ca="1" si="133"/>
        <v>7.6661514683153014</v>
      </c>
      <c r="N699" s="99">
        <v>262</v>
      </c>
      <c r="O699" s="97" t="str">
        <f t="shared" ca="1" si="134"/>
        <v>Nov</v>
      </c>
      <c r="P699" s="96">
        <v>262</v>
      </c>
      <c r="Q699" s="99">
        <f t="shared" si="135"/>
        <v>-38</v>
      </c>
      <c r="R699" s="97">
        <f t="shared" ca="1" si="136"/>
        <v>-0.14503816793893132</v>
      </c>
      <c r="S699" s="99" t="str">
        <f t="shared" ca="1" si="137"/>
        <v>DEGROWTH</v>
      </c>
      <c r="T699" s="100">
        <v>13.5</v>
      </c>
      <c r="U699" s="100" t="str">
        <f t="shared" ca="1" si="138"/>
        <v>Dec</v>
      </c>
      <c r="V699" s="96">
        <v>13.5</v>
      </c>
      <c r="W699" s="103">
        <f t="shared" si="139"/>
        <v>210.5</v>
      </c>
      <c r="X699" s="102">
        <f t="shared" ca="1" si="140"/>
        <v>15.592592592592592</v>
      </c>
      <c r="Y699" s="103" t="str">
        <f t="shared" ca="1" si="141"/>
        <v>GROWTH</v>
      </c>
      <c r="Z699" s="24">
        <v>0</v>
      </c>
      <c r="AA699" s="24">
        <f t="shared" si="142"/>
        <v>0</v>
      </c>
      <c r="AB699" s="3">
        <v>1000000842</v>
      </c>
      <c r="AC699" s="3"/>
    </row>
    <row r="700" spans="1:29" ht="14.25" hidden="1" customHeight="1">
      <c r="A700" s="23" t="s">
        <v>134</v>
      </c>
      <c r="B700" s="64" t="s">
        <v>62</v>
      </c>
      <c r="C700" s="64" t="s">
        <v>3742</v>
      </c>
      <c r="D700" s="64">
        <v>1000000354</v>
      </c>
      <c r="E700" s="65" t="s">
        <v>4458</v>
      </c>
      <c r="F700" s="66">
        <v>44443</v>
      </c>
      <c r="G700" s="66" t="str">
        <f t="shared" si="130"/>
        <v>Targeted Dealer</v>
      </c>
      <c r="H700" s="66"/>
      <c r="I700" s="67">
        <v>30</v>
      </c>
      <c r="J700" s="67">
        <f t="shared" ca="1" si="131"/>
        <v>626.12903225806451</v>
      </c>
      <c r="K700" s="96">
        <v>0</v>
      </c>
      <c r="L700" s="68">
        <f t="shared" ca="1" si="132"/>
        <v>-626.12903225806451</v>
      </c>
      <c r="M700" s="68">
        <f t="shared" ca="1" si="133"/>
        <v>0</v>
      </c>
      <c r="N700" s="99">
        <v>0</v>
      </c>
      <c r="O700" s="97" t="str">
        <f t="shared" ca="1" si="134"/>
        <v>Nov</v>
      </c>
      <c r="P700" s="96">
        <v>0</v>
      </c>
      <c r="Q700" s="99">
        <f t="shared" si="135"/>
        <v>0</v>
      </c>
      <c r="R700" s="97">
        <f t="shared" ca="1" si="136"/>
        <v>0</v>
      </c>
      <c r="S700" s="99" t="b">
        <f t="shared" si="137"/>
        <v>0</v>
      </c>
      <c r="T700" s="100">
        <v>0</v>
      </c>
      <c r="U700" s="100" t="str">
        <f t="shared" ca="1" si="138"/>
        <v>Dec</v>
      </c>
      <c r="V700" s="96">
        <v>0</v>
      </c>
      <c r="W700" s="103">
        <f t="shared" si="139"/>
        <v>0</v>
      </c>
      <c r="X700" s="102">
        <f t="shared" ca="1" si="140"/>
        <v>0</v>
      </c>
      <c r="Y700" s="103" t="b">
        <f t="shared" si="141"/>
        <v>0</v>
      </c>
      <c r="Z700" s="24">
        <v>1</v>
      </c>
      <c r="AA700" s="24">
        <f t="shared" si="142"/>
        <v>0</v>
      </c>
      <c r="AB700" s="3">
        <v>1000000354</v>
      </c>
      <c r="AC700" s="3"/>
    </row>
    <row r="701" spans="1:29" ht="14.25" hidden="1" customHeight="1">
      <c r="A701" s="23" t="s">
        <v>134</v>
      </c>
      <c r="B701" s="64" t="s">
        <v>62</v>
      </c>
      <c r="C701" s="64" t="s">
        <v>4459</v>
      </c>
      <c r="D701" s="64">
        <v>1000002593</v>
      </c>
      <c r="E701" s="65" t="s">
        <v>4460</v>
      </c>
      <c r="F701" s="66">
        <v>44594</v>
      </c>
      <c r="G701" s="66" t="str">
        <f t="shared" si="130"/>
        <v>Targeted Dealer</v>
      </c>
      <c r="H701" s="66"/>
      <c r="I701" s="67">
        <v>55</v>
      </c>
      <c r="J701" s="67">
        <f t="shared" ca="1" si="131"/>
        <v>1147.9032258064517</v>
      </c>
      <c r="K701" s="96">
        <v>0</v>
      </c>
      <c r="L701" s="68">
        <f t="shared" ca="1" si="132"/>
        <v>-1147.9032258064517</v>
      </c>
      <c r="M701" s="68">
        <f t="shared" ca="1" si="133"/>
        <v>0</v>
      </c>
      <c r="N701" s="99">
        <v>0</v>
      </c>
      <c r="O701" s="97" t="str">
        <f t="shared" ca="1" si="134"/>
        <v>Nov</v>
      </c>
      <c r="P701" s="96">
        <v>0</v>
      </c>
      <c r="Q701" s="99">
        <f t="shared" si="135"/>
        <v>0</v>
      </c>
      <c r="R701" s="97">
        <f t="shared" ca="1" si="136"/>
        <v>0</v>
      </c>
      <c r="S701" s="99" t="b">
        <f t="shared" si="137"/>
        <v>0</v>
      </c>
      <c r="T701" s="100">
        <v>38</v>
      </c>
      <c r="U701" s="100" t="str">
        <f t="shared" ca="1" si="138"/>
        <v>Dec</v>
      </c>
      <c r="V701" s="96">
        <v>38</v>
      </c>
      <c r="W701" s="103">
        <f t="shared" si="139"/>
        <v>-38</v>
      </c>
      <c r="X701" s="102">
        <f t="shared" ca="1" si="140"/>
        <v>-1</v>
      </c>
      <c r="Y701" s="103" t="str">
        <f t="shared" ca="1" si="141"/>
        <v>DEGROWTH</v>
      </c>
      <c r="Z701" s="24">
        <v>1</v>
      </c>
      <c r="AA701" s="24">
        <f t="shared" si="142"/>
        <v>0</v>
      </c>
      <c r="AB701" s="3">
        <v>1000002593</v>
      </c>
      <c r="AC701" s="3"/>
    </row>
    <row r="702" spans="1:29" ht="14.25" hidden="1" customHeight="1">
      <c r="A702" s="23" t="s">
        <v>134</v>
      </c>
      <c r="B702" s="64" t="s">
        <v>62</v>
      </c>
      <c r="C702" s="64" t="s">
        <v>3680</v>
      </c>
      <c r="D702" s="64">
        <v>1000002626</v>
      </c>
      <c r="E702" s="65" t="s">
        <v>3537</v>
      </c>
      <c r="F702" s="66">
        <v>44643</v>
      </c>
      <c r="G702" s="66" t="str">
        <f t="shared" si="130"/>
        <v>Targeted Dealer</v>
      </c>
      <c r="H702" s="66"/>
      <c r="I702" s="67">
        <v>30</v>
      </c>
      <c r="J702" s="67">
        <f t="shared" ca="1" si="131"/>
        <v>626.12903225806451</v>
      </c>
      <c r="K702" s="96">
        <v>7.5</v>
      </c>
      <c r="L702" s="68">
        <f t="shared" ca="1" si="132"/>
        <v>-618.62903225806451</v>
      </c>
      <c r="M702" s="68">
        <f t="shared" ca="1" si="133"/>
        <v>1.1978361669242659</v>
      </c>
      <c r="N702" s="99">
        <v>0</v>
      </c>
      <c r="O702" s="97" t="str">
        <f t="shared" ca="1" si="134"/>
        <v>Nov</v>
      </c>
      <c r="P702" s="96">
        <v>0</v>
      </c>
      <c r="Q702" s="99">
        <f t="shared" si="135"/>
        <v>7.5</v>
      </c>
      <c r="R702" s="97">
        <f t="shared" ca="1" si="136"/>
        <v>0</v>
      </c>
      <c r="S702" s="99" t="b">
        <f t="shared" si="137"/>
        <v>0</v>
      </c>
      <c r="T702" s="100">
        <v>0</v>
      </c>
      <c r="U702" s="100" t="str">
        <f t="shared" ca="1" si="138"/>
        <v>Dec</v>
      </c>
      <c r="V702" s="96">
        <v>0</v>
      </c>
      <c r="W702" s="103">
        <f t="shared" si="139"/>
        <v>7.5</v>
      </c>
      <c r="X702" s="102">
        <f t="shared" ca="1" si="140"/>
        <v>0</v>
      </c>
      <c r="Y702" s="103" t="b">
        <f t="shared" si="141"/>
        <v>0</v>
      </c>
      <c r="Z702" s="24">
        <v>0</v>
      </c>
      <c r="AA702" s="24">
        <f t="shared" si="142"/>
        <v>0</v>
      </c>
      <c r="AB702" s="3">
        <v>1000002626</v>
      </c>
      <c r="AC702" s="3"/>
    </row>
    <row r="703" spans="1:29" ht="14.25" hidden="1" customHeight="1">
      <c r="A703" s="23" t="s">
        <v>134</v>
      </c>
      <c r="B703" s="64" t="s">
        <v>62</v>
      </c>
      <c r="C703" s="64" t="s">
        <v>4461</v>
      </c>
      <c r="D703" s="64">
        <v>1000002825</v>
      </c>
      <c r="E703" s="65" t="s">
        <v>4462</v>
      </c>
      <c r="F703" s="66">
        <v>44670</v>
      </c>
      <c r="G703" s="66" t="str">
        <f t="shared" si="130"/>
        <v>Targeted Dealer</v>
      </c>
      <c r="H703" s="66"/>
      <c r="I703" s="67">
        <v>40</v>
      </c>
      <c r="J703" s="67">
        <f t="shared" ca="1" si="131"/>
        <v>834.83870967741939</v>
      </c>
      <c r="K703" s="96">
        <v>3.5</v>
      </c>
      <c r="L703" s="68">
        <f t="shared" ca="1" si="132"/>
        <v>-831.33870967741939</v>
      </c>
      <c r="M703" s="68">
        <f t="shared" ca="1" si="133"/>
        <v>0.41924265842349301</v>
      </c>
      <c r="N703" s="99">
        <v>0</v>
      </c>
      <c r="O703" s="97" t="str">
        <f t="shared" ca="1" si="134"/>
        <v>Nov</v>
      </c>
      <c r="P703" s="96">
        <v>0</v>
      </c>
      <c r="Q703" s="99">
        <f t="shared" si="135"/>
        <v>3.5</v>
      </c>
      <c r="R703" s="97">
        <f t="shared" ca="1" si="136"/>
        <v>0</v>
      </c>
      <c r="S703" s="99" t="b">
        <f t="shared" si="137"/>
        <v>0</v>
      </c>
      <c r="T703" s="100">
        <v>86.5</v>
      </c>
      <c r="U703" s="100" t="str">
        <f t="shared" ca="1" si="138"/>
        <v>Dec</v>
      </c>
      <c r="V703" s="96">
        <v>86.5</v>
      </c>
      <c r="W703" s="103">
        <f t="shared" si="139"/>
        <v>-83</v>
      </c>
      <c r="X703" s="102">
        <f t="shared" ca="1" si="140"/>
        <v>-0.95953757225433522</v>
      </c>
      <c r="Y703" s="103" t="str">
        <f t="shared" ca="1" si="141"/>
        <v>DEGROWTH</v>
      </c>
      <c r="Z703" s="24">
        <v>0</v>
      </c>
      <c r="AA703" s="24">
        <f t="shared" si="142"/>
        <v>0</v>
      </c>
      <c r="AB703" s="3">
        <v>1000002825</v>
      </c>
      <c r="AC703" s="3"/>
    </row>
    <row r="704" spans="1:29" ht="14.25" hidden="1" customHeight="1">
      <c r="A704" s="23" t="s">
        <v>134</v>
      </c>
      <c r="B704" s="64" t="s">
        <v>62</v>
      </c>
      <c r="C704" s="64" t="s">
        <v>1568</v>
      </c>
      <c r="D704" s="64">
        <v>1000002847</v>
      </c>
      <c r="E704" s="65" t="s">
        <v>1569</v>
      </c>
      <c r="F704" s="66">
        <v>44772</v>
      </c>
      <c r="G704" s="66" t="str">
        <f t="shared" si="130"/>
        <v>Targeted Dealer</v>
      </c>
      <c r="H704" s="66"/>
      <c r="I704" s="67">
        <v>400</v>
      </c>
      <c r="J704" s="67">
        <f t="shared" ca="1" si="131"/>
        <v>8348.3870967741932</v>
      </c>
      <c r="K704" s="96">
        <v>692.5</v>
      </c>
      <c r="L704" s="68">
        <f t="shared" ca="1" si="132"/>
        <v>-7655.8870967741932</v>
      </c>
      <c r="M704" s="68">
        <f t="shared" ca="1" si="133"/>
        <v>8.2950154559505407</v>
      </c>
      <c r="N704" s="99">
        <v>566.5</v>
      </c>
      <c r="O704" s="97" t="str">
        <f t="shared" ca="1" si="134"/>
        <v>Nov</v>
      </c>
      <c r="P704" s="96">
        <v>566.5</v>
      </c>
      <c r="Q704" s="99">
        <f t="shared" si="135"/>
        <v>126</v>
      </c>
      <c r="R704" s="97">
        <f t="shared" ca="1" si="136"/>
        <v>0.22241835834068846</v>
      </c>
      <c r="S704" s="99" t="str">
        <f t="shared" ca="1" si="137"/>
        <v>GROWTH</v>
      </c>
      <c r="T704" s="100">
        <v>238.75</v>
      </c>
      <c r="U704" s="100" t="str">
        <f t="shared" ca="1" si="138"/>
        <v>Dec</v>
      </c>
      <c r="V704" s="96">
        <v>238.75</v>
      </c>
      <c r="W704" s="103">
        <f t="shared" si="139"/>
        <v>453.75</v>
      </c>
      <c r="X704" s="102">
        <f t="shared" ca="1" si="140"/>
        <v>1.9005235602094239</v>
      </c>
      <c r="Y704" s="103" t="str">
        <f t="shared" ca="1" si="141"/>
        <v>GROWTH</v>
      </c>
      <c r="Z704" s="24">
        <v>0</v>
      </c>
      <c r="AA704" s="24">
        <f t="shared" si="142"/>
        <v>0</v>
      </c>
      <c r="AB704" s="3">
        <v>1000002847</v>
      </c>
      <c r="AC704" s="3"/>
    </row>
    <row r="705" spans="1:29" ht="14.25" hidden="1" customHeight="1">
      <c r="A705" s="23" t="s">
        <v>134</v>
      </c>
      <c r="B705" s="64" t="s">
        <v>62</v>
      </c>
      <c r="C705" s="64" t="s">
        <v>4463</v>
      </c>
      <c r="D705" s="64">
        <v>1000002921</v>
      </c>
      <c r="E705" s="64" t="s">
        <v>4464</v>
      </c>
      <c r="F705" s="66">
        <v>44804</v>
      </c>
      <c r="G705" s="66" t="str">
        <f t="shared" si="130"/>
        <v>Targeted Dealer</v>
      </c>
      <c r="H705" s="66"/>
      <c r="I705" s="67">
        <v>20</v>
      </c>
      <c r="J705" s="67">
        <f t="shared" ca="1" si="131"/>
        <v>417.41935483870969</v>
      </c>
      <c r="K705" s="96">
        <v>0</v>
      </c>
      <c r="L705" s="68">
        <f t="shared" ca="1" si="132"/>
        <v>-417.41935483870969</v>
      </c>
      <c r="M705" s="68">
        <f t="shared" ca="1" si="133"/>
        <v>0</v>
      </c>
      <c r="N705" s="99">
        <v>17.5</v>
      </c>
      <c r="O705" s="97" t="str">
        <f t="shared" ca="1" si="134"/>
        <v>Nov</v>
      </c>
      <c r="P705" s="96">
        <v>17.5</v>
      </c>
      <c r="Q705" s="99">
        <f t="shared" si="135"/>
        <v>-17.5</v>
      </c>
      <c r="R705" s="97">
        <f t="shared" ca="1" si="136"/>
        <v>-1</v>
      </c>
      <c r="S705" s="99" t="str">
        <f t="shared" ca="1" si="137"/>
        <v>DEGROWTH</v>
      </c>
      <c r="T705" s="100">
        <v>0</v>
      </c>
      <c r="U705" s="100" t="str">
        <f t="shared" ca="1" si="138"/>
        <v>Dec</v>
      </c>
      <c r="V705" s="96">
        <v>0</v>
      </c>
      <c r="W705" s="103">
        <f t="shared" si="139"/>
        <v>0</v>
      </c>
      <c r="X705" s="102">
        <f t="shared" ca="1" si="140"/>
        <v>0</v>
      </c>
      <c r="Y705" s="103" t="b">
        <f t="shared" si="141"/>
        <v>0</v>
      </c>
      <c r="Z705" s="24">
        <v>1</v>
      </c>
      <c r="AA705" s="24">
        <f t="shared" si="142"/>
        <v>0</v>
      </c>
      <c r="AB705" s="3">
        <v>1000002921</v>
      </c>
      <c r="AC705" s="3"/>
    </row>
    <row r="706" spans="1:29" ht="14.25" hidden="1" customHeight="1">
      <c r="A706" s="23" t="s">
        <v>134</v>
      </c>
      <c r="B706" s="64" t="s">
        <v>62</v>
      </c>
      <c r="C706" s="64" t="s">
        <v>1570</v>
      </c>
      <c r="D706" s="64">
        <v>1000002990</v>
      </c>
      <c r="E706" s="64" t="s">
        <v>1571</v>
      </c>
      <c r="F706" s="66">
        <v>44832</v>
      </c>
      <c r="G706" s="66" t="str">
        <f t="shared" si="130"/>
        <v>Targeted Dealer</v>
      </c>
      <c r="H706" s="66"/>
      <c r="I706" s="67">
        <v>60</v>
      </c>
      <c r="J706" s="67">
        <f t="shared" ca="1" si="131"/>
        <v>1252.258064516129</v>
      </c>
      <c r="K706" s="96">
        <v>102.5</v>
      </c>
      <c r="L706" s="68">
        <f t="shared" ca="1" si="132"/>
        <v>-1149.758064516129</v>
      </c>
      <c r="M706" s="68">
        <f t="shared" ca="1" si="133"/>
        <v>8.1852138073158169</v>
      </c>
      <c r="N706" s="99">
        <v>100</v>
      </c>
      <c r="O706" s="97" t="str">
        <f t="shared" ca="1" si="134"/>
        <v>Nov</v>
      </c>
      <c r="P706" s="96">
        <v>100</v>
      </c>
      <c r="Q706" s="99">
        <f t="shared" si="135"/>
        <v>2.5</v>
      </c>
      <c r="R706" s="97">
        <f t="shared" ca="1" si="136"/>
        <v>2.4999999999999911E-2</v>
      </c>
      <c r="S706" s="99" t="str">
        <f t="shared" ca="1" si="137"/>
        <v>GROWTH</v>
      </c>
      <c r="T706" s="100">
        <v>21</v>
      </c>
      <c r="U706" s="100" t="str">
        <f t="shared" ca="1" si="138"/>
        <v>Dec</v>
      </c>
      <c r="V706" s="96">
        <v>21</v>
      </c>
      <c r="W706" s="103">
        <f t="shared" si="139"/>
        <v>81.5</v>
      </c>
      <c r="X706" s="102">
        <f t="shared" ca="1" si="140"/>
        <v>3.8809523809523814</v>
      </c>
      <c r="Y706" s="103" t="str">
        <f t="shared" ca="1" si="141"/>
        <v>GROWTH</v>
      </c>
      <c r="Z706" s="24">
        <v>0</v>
      </c>
      <c r="AA706" s="24">
        <f t="shared" si="142"/>
        <v>0</v>
      </c>
      <c r="AB706" s="3">
        <v>1000002990</v>
      </c>
      <c r="AC706" s="3"/>
    </row>
    <row r="707" spans="1:29" ht="14.25" hidden="1" customHeight="1">
      <c r="A707" s="23" t="s">
        <v>134</v>
      </c>
      <c r="B707" s="64" t="s">
        <v>62</v>
      </c>
      <c r="C707" s="64" t="s">
        <v>274</v>
      </c>
      <c r="D707" s="64">
        <v>1000003062</v>
      </c>
      <c r="E707" s="64" t="s">
        <v>275</v>
      </c>
      <c r="F707" s="66">
        <v>44865</v>
      </c>
      <c r="G707" s="66" t="str">
        <f t="shared" ref="G707:G770" si="143">IF(I707&gt;0,"Targeted Dealer","-")</f>
        <v>Targeted Dealer</v>
      </c>
      <c r="H707" s="66"/>
      <c r="I707" s="67">
        <v>20</v>
      </c>
      <c r="J707" s="67">
        <f t="shared" ref="J707:J770" ca="1" si="144">I707/$J$1*$E$1</f>
        <v>417.41935483870969</v>
      </c>
      <c r="K707" s="96">
        <v>0</v>
      </c>
      <c r="L707" s="68">
        <f t="shared" ref="L707:L770" ca="1" si="145">K707-J707</f>
        <v>-417.41935483870969</v>
      </c>
      <c r="M707" s="68">
        <f t="shared" ref="M707:M770" ca="1" si="146">IFERROR((K707/J707%),"-")</f>
        <v>0</v>
      </c>
      <c r="N707" s="99">
        <v>26</v>
      </c>
      <c r="O707" s="97" t="str">
        <f t="shared" ref="O707:O770" ca="1" si="147">IF(F707&lt;=$P$2,"Nov","")</f>
        <v>Nov</v>
      </c>
      <c r="P707" s="96">
        <v>26</v>
      </c>
      <c r="Q707" s="99">
        <f t="shared" ref="Q707:Q770" si="148">K707-P707</f>
        <v>-26</v>
      </c>
      <c r="R707" s="97">
        <f t="shared" ref="R707:R770" ca="1" si="149">IFERROR(IF(O707="Nov",(K707/P707-1)),0)</f>
        <v>-1</v>
      </c>
      <c r="S707" s="99" t="str">
        <f t="shared" ref="S707:S770" ca="1" si="150">IF(N707&gt;0,IF(O707="","-",IF(R707&lt;0%,"DEGROWTH","GROWTH")))</f>
        <v>DEGROWTH</v>
      </c>
      <c r="T707" s="100">
        <v>0</v>
      </c>
      <c r="U707" s="100" t="str">
        <f t="shared" ref="U707:U770" ca="1" si="151">IF(F707&lt;=$V$2,"Dec","")</f>
        <v>Dec</v>
      </c>
      <c r="V707" s="96">
        <v>0</v>
      </c>
      <c r="W707" s="103">
        <f t="shared" ref="W707:W770" si="152">K707-V707</f>
        <v>0</v>
      </c>
      <c r="X707" s="102">
        <f t="shared" ref="X707:X770" ca="1" si="153">IFERROR(IF(U707="Dec",(K707/V707-1)),0)</f>
        <v>0</v>
      </c>
      <c r="Y707" s="103" t="b">
        <f t="shared" ref="Y707:Y770" si="154">IF(T707&gt;0,IF(U707="","-",IF(X707&lt;0%,"DEGROWTH","GROWTH")))</f>
        <v>0</v>
      </c>
      <c r="Z707" s="24">
        <v>1</v>
      </c>
      <c r="AA707" s="24">
        <f t="shared" ref="AA707:AA770" si="155">IF(H707&gt;0,1,0)</f>
        <v>0</v>
      </c>
      <c r="AB707" s="3">
        <v>1000003062</v>
      </c>
      <c r="AC707" s="3"/>
    </row>
    <row r="708" spans="1:29" ht="14.25" hidden="1" customHeight="1">
      <c r="A708" s="23" t="s">
        <v>134</v>
      </c>
      <c r="B708" s="64" t="s">
        <v>62</v>
      </c>
      <c r="C708" s="64" t="s">
        <v>4274</v>
      </c>
      <c r="D708" s="64">
        <v>1000003156</v>
      </c>
      <c r="E708" s="64" t="s">
        <v>4275</v>
      </c>
      <c r="F708" s="66">
        <v>44914</v>
      </c>
      <c r="G708" s="66" t="str">
        <f t="shared" si="143"/>
        <v>Targeted Dealer</v>
      </c>
      <c r="H708" s="66" t="s">
        <v>627</v>
      </c>
      <c r="I708" s="67">
        <v>120</v>
      </c>
      <c r="J708" s="67">
        <f t="shared" ca="1" si="144"/>
        <v>2504.516129032258</v>
      </c>
      <c r="K708" s="96">
        <v>120.5</v>
      </c>
      <c r="L708" s="68">
        <f t="shared" ca="1" si="145"/>
        <v>-2384.016129032258</v>
      </c>
      <c r="M708" s="68">
        <f t="shared" ca="1" si="146"/>
        <v>4.8113086038124679</v>
      </c>
      <c r="N708" s="99">
        <v>128</v>
      </c>
      <c r="O708" s="97" t="str">
        <f t="shared" ca="1" si="147"/>
        <v>Nov</v>
      </c>
      <c r="P708" s="96">
        <v>128</v>
      </c>
      <c r="Q708" s="99">
        <f t="shared" si="148"/>
        <v>-7.5</v>
      </c>
      <c r="R708" s="97">
        <f t="shared" ca="1" si="149"/>
        <v>-5.859375E-2</v>
      </c>
      <c r="S708" s="99" t="str">
        <f t="shared" ca="1" si="150"/>
        <v>DEGROWTH</v>
      </c>
      <c r="T708" s="100">
        <v>34.5</v>
      </c>
      <c r="U708" s="100" t="str">
        <f t="shared" ca="1" si="151"/>
        <v>Dec</v>
      </c>
      <c r="V708" s="96">
        <v>34.5</v>
      </c>
      <c r="W708" s="103">
        <f t="shared" si="152"/>
        <v>86</v>
      </c>
      <c r="X708" s="102">
        <f t="shared" ca="1" si="153"/>
        <v>2.4927536231884058</v>
      </c>
      <c r="Y708" s="103" t="str">
        <f t="shared" ca="1" si="154"/>
        <v>GROWTH</v>
      </c>
      <c r="Z708" s="24">
        <v>0</v>
      </c>
      <c r="AA708" s="24">
        <f t="shared" si="155"/>
        <v>1</v>
      </c>
      <c r="AB708" s="3">
        <v>1000003156</v>
      </c>
      <c r="AC708" s="3"/>
    </row>
    <row r="709" spans="1:29" ht="14.25" hidden="1" customHeight="1">
      <c r="A709" s="23" t="s">
        <v>134</v>
      </c>
      <c r="B709" s="64" t="s">
        <v>62</v>
      </c>
      <c r="C709" s="64" t="s">
        <v>3371</v>
      </c>
      <c r="D709" s="64">
        <v>1000003204</v>
      </c>
      <c r="E709" s="64" t="s">
        <v>3372</v>
      </c>
      <c r="F709" s="66">
        <v>44926</v>
      </c>
      <c r="G709" s="66" t="str">
        <f t="shared" si="143"/>
        <v>Targeted Dealer</v>
      </c>
      <c r="H709" s="66"/>
      <c r="I709" s="67">
        <v>20</v>
      </c>
      <c r="J709" s="67">
        <f t="shared" ca="1" si="144"/>
        <v>417.41935483870969</v>
      </c>
      <c r="K709" s="96">
        <v>0</v>
      </c>
      <c r="L709" s="68">
        <f t="shared" ca="1" si="145"/>
        <v>-417.41935483870969</v>
      </c>
      <c r="M709" s="68">
        <f t="shared" ca="1" si="146"/>
        <v>0</v>
      </c>
      <c r="N709" s="99">
        <v>0</v>
      </c>
      <c r="O709" s="97" t="str">
        <f t="shared" ca="1" si="147"/>
        <v>Nov</v>
      </c>
      <c r="P709" s="96">
        <v>0</v>
      </c>
      <c r="Q709" s="99">
        <f t="shared" si="148"/>
        <v>0</v>
      </c>
      <c r="R709" s="97">
        <f t="shared" ca="1" si="149"/>
        <v>0</v>
      </c>
      <c r="S709" s="99" t="b">
        <f t="shared" si="150"/>
        <v>0</v>
      </c>
      <c r="T709" s="100">
        <v>3.5</v>
      </c>
      <c r="U709" s="100" t="str">
        <f t="shared" ca="1" si="151"/>
        <v>Dec</v>
      </c>
      <c r="V709" s="96">
        <v>3.5</v>
      </c>
      <c r="W709" s="103">
        <f t="shared" si="152"/>
        <v>-3.5</v>
      </c>
      <c r="X709" s="102">
        <f t="shared" ca="1" si="153"/>
        <v>-1</v>
      </c>
      <c r="Y709" s="103" t="str">
        <f t="shared" ca="1" si="154"/>
        <v>DEGROWTH</v>
      </c>
      <c r="Z709" s="24">
        <v>1</v>
      </c>
      <c r="AA709" s="24">
        <f t="shared" si="155"/>
        <v>0</v>
      </c>
      <c r="AB709" s="3">
        <v>1000003204</v>
      </c>
      <c r="AC709" s="3"/>
    </row>
    <row r="710" spans="1:29" ht="14.25" hidden="1" customHeight="1">
      <c r="A710" s="23" t="s">
        <v>134</v>
      </c>
      <c r="B710" s="64" t="s">
        <v>62</v>
      </c>
      <c r="C710" s="64" t="s">
        <v>1572</v>
      </c>
      <c r="D710" s="64">
        <v>1000003250</v>
      </c>
      <c r="E710" s="64" t="s">
        <v>1573</v>
      </c>
      <c r="F710" s="66">
        <v>44945</v>
      </c>
      <c r="G710" s="66" t="str">
        <f t="shared" si="143"/>
        <v>Targeted Dealer</v>
      </c>
      <c r="H710" s="66"/>
      <c r="I710" s="67">
        <v>25</v>
      </c>
      <c r="J710" s="67">
        <f t="shared" ca="1" si="144"/>
        <v>521.77419354838707</v>
      </c>
      <c r="K710" s="96">
        <v>3.5</v>
      </c>
      <c r="L710" s="68">
        <f t="shared" ca="1" si="145"/>
        <v>-518.27419354838707</v>
      </c>
      <c r="M710" s="68">
        <f t="shared" ca="1" si="146"/>
        <v>0.67078825347758886</v>
      </c>
      <c r="N710" s="99">
        <v>0</v>
      </c>
      <c r="O710" s="97" t="str">
        <f t="shared" ca="1" si="147"/>
        <v>Nov</v>
      </c>
      <c r="P710" s="96">
        <v>0</v>
      </c>
      <c r="Q710" s="99">
        <f t="shared" si="148"/>
        <v>3.5</v>
      </c>
      <c r="R710" s="97">
        <f t="shared" ca="1" si="149"/>
        <v>0</v>
      </c>
      <c r="S710" s="99" t="b">
        <f t="shared" si="150"/>
        <v>0</v>
      </c>
      <c r="T710" s="100">
        <v>0</v>
      </c>
      <c r="U710" s="100" t="str">
        <f t="shared" ca="1" si="151"/>
        <v>Dec</v>
      </c>
      <c r="V710" s="96">
        <v>0</v>
      </c>
      <c r="W710" s="103">
        <f t="shared" si="152"/>
        <v>3.5</v>
      </c>
      <c r="X710" s="102">
        <f t="shared" ca="1" si="153"/>
        <v>0</v>
      </c>
      <c r="Y710" s="103" t="b">
        <f t="shared" si="154"/>
        <v>0</v>
      </c>
      <c r="Z710" s="24">
        <v>0</v>
      </c>
      <c r="AA710" s="24">
        <f t="shared" si="155"/>
        <v>0</v>
      </c>
      <c r="AB710" s="3">
        <v>1000003250</v>
      </c>
      <c r="AC710" s="3"/>
    </row>
    <row r="711" spans="1:29" ht="14.25" hidden="1" customHeight="1">
      <c r="A711" s="23" t="s">
        <v>134</v>
      </c>
      <c r="B711" s="64" t="s">
        <v>62</v>
      </c>
      <c r="C711" s="64" t="s">
        <v>4465</v>
      </c>
      <c r="D711" s="64">
        <v>1000003307</v>
      </c>
      <c r="E711" s="64" t="s">
        <v>4466</v>
      </c>
      <c r="F711" s="66">
        <v>44957</v>
      </c>
      <c r="G711" s="66" t="str">
        <f t="shared" si="143"/>
        <v>Targeted Dealer</v>
      </c>
      <c r="H711" s="66"/>
      <c r="I711" s="67">
        <v>50</v>
      </c>
      <c r="J711" s="67">
        <f t="shared" ca="1" si="144"/>
        <v>1043.5483870967741</v>
      </c>
      <c r="K711" s="96">
        <v>0</v>
      </c>
      <c r="L711" s="68">
        <f t="shared" ca="1" si="145"/>
        <v>-1043.5483870967741</v>
      </c>
      <c r="M711" s="68">
        <f t="shared" ca="1" si="146"/>
        <v>0</v>
      </c>
      <c r="N711" s="99">
        <v>0</v>
      </c>
      <c r="O711" s="97" t="str">
        <f t="shared" ca="1" si="147"/>
        <v>Nov</v>
      </c>
      <c r="P711" s="96">
        <v>0</v>
      </c>
      <c r="Q711" s="99">
        <f t="shared" si="148"/>
        <v>0</v>
      </c>
      <c r="R711" s="97">
        <f t="shared" ca="1" si="149"/>
        <v>0</v>
      </c>
      <c r="S711" s="99" t="b">
        <f t="shared" si="150"/>
        <v>0</v>
      </c>
      <c r="T711" s="100">
        <v>47</v>
      </c>
      <c r="U711" s="100" t="str">
        <f t="shared" ca="1" si="151"/>
        <v>Dec</v>
      </c>
      <c r="V711" s="96">
        <v>47</v>
      </c>
      <c r="W711" s="103">
        <f t="shared" si="152"/>
        <v>-47</v>
      </c>
      <c r="X711" s="102">
        <f t="shared" ca="1" si="153"/>
        <v>-1</v>
      </c>
      <c r="Y711" s="103" t="str">
        <f t="shared" ca="1" si="154"/>
        <v>DEGROWTH</v>
      </c>
      <c r="Z711" s="24">
        <v>1</v>
      </c>
      <c r="AA711" s="24">
        <f t="shared" si="155"/>
        <v>0</v>
      </c>
      <c r="AB711" s="3">
        <v>1000003307</v>
      </c>
      <c r="AC711" s="3"/>
    </row>
    <row r="712" spans="1:29" ht="14.25" customHeight="1">
      <c r="A712" s="23" t="s">
        <v>134</v>
      </c>
      <c r="B712" s="64" t="s">
        <v>62</v>
      </c>
      <c r="C712" s="64" t="s">
        <v>4467</v>
      </c>
      <c r="D712" s="64">
        <v>1000003365</v>
      </c>
      <c r="E712" s="64" t="s">
        <v>4468</v>
      </c>
      <c r="F712" s="66">
        <v>44975</v>
      </c>
      <c r="G712" s="66" t="str">
        <f t="shared" si="143"/>
        <v>Targeted Dealer</v>
      </c>
      <c r="H712" s="66"/>
      <c r="I712" s="67">
        <v>30</v>
      </c>
      <c r="J712" s="67">
        <f t="shared" ca="1" si="144"/>
        <v>626.12903225806451</v>
      </c>
      <c r="K712" s="96">
        <v>0</v>
      </c>
      <c r="L712" s="68">
        <f t="shared" ca="1" si="145"/>
        <v>-626.12903225806451</v>
      </c>
      <c r="M712" s="68">
        <f t="shared" ca="1" si="146"/>
        <v>0</v>
      </c>
      <c r="N712" s="99">
        <v>0</v>
      </c>
      <c r="O712" s="97" t="str">
        <f t="shared" ca="1" si="147"/>
        <v>Nov</v>
      </c>
      <c r="P712" s="96">
        <v>0</v>
      </c>
      <c r="Q712" s="99">
        <f t="shared" si="148"/>
        <v>0</v>
      </c>
      <c r="R712" s="97">
        <f t="shared" ca="1" si="149"/>
        <v>0</v>
      </c>
      <c r="S712" s="99" t="b">
        <f t="shared" si="150"/>
        <v>0</v>
      </c>
      <c r="T712" s="100">
        <v>0</v>
      </c>
      <c r="U712" s="100" t="str">
        <f t="shared" ca="1" si="151"/>
        <v>Dec</v>
      </c>
      <c r="V712" s="96">
        <v>0</v>
      </c>
      <c r="W712" s="103">
        <f t="shared" si="152"/>
        <v>0</v>
      </c>
      <c r="X712" s="102">
        <f t="shared" ca="1" si="153"/>
        <v>0</v>
      </c>
      <c r="Y712" s="103" t="b">
        <f t="shared" si="154"/>
        <v>0</v>
      </c>
      <c r="Z712" s="24">
        <v>1</v>
      </c>
      <c r="AA712" s="24">
        <f t="shared" si="155"/>
        <v>0</v>
      </c>
      <c r="AB712" s="3" t="e">
        <f>#N/A</f>
        <v>#N/A</v>
      </c>
      <c r="AC712" s="3"/>
    </row>
    <row r="713" spans="1:29" ht="14.25" hidden="1" customHeight="1">
      <c r="A713" s="23" t="s">
        <v>134</v>
      </c>
      <c r="B713" s="64" t="s">
        <v>62</v>
      </c>
      <c r="C713" s="64" t="s">
        <v>4006</v>
      </c>
      <c r="D713" s="64">
        <v>1000003397</v>
      </c>
      <c r="E713" s="64" t="s">
        <v>4007</v>
      </c>
      <c r="F713" s="66">
        <v>44985</v>
      </c>
      <c r="G713" s="66" t="str">
        <f t="shared" si="143"/>
        <v>Targeted Dealer</v>
      </c>
      <c r="H713" s="66"/>
      <c r="I713" s="67">
        <v>20</v>
      </c>
      <c r="J713" s="67">
        <f t="shared" ca="1" si="144"/>
        <v>417.41935483870969</v>
      </c>
      <c r="K713" s="96">
        <v>3.5</v>
      </c>
      <c r="L713" s="68">
        <f t="shared" ca="1" si="145"/>
        <v>-413.91935483870969</v>
      </c>
      <c r="M713" s="68">
        <f t="shared" ca="1" si="146"/>
        <v>0.83848531684698602</v>
      </c>
      <c r="N713" s="99">
        <v>0</v>
      </c>
      <c r="O713" s="97" t="str">
        <f t="shared" ca="1" si="147"/>
        <v>Nov</v>
      </c>
      <c r="P713" s="96">
        <v>0</v>
      </c>
      <c r="Q713" s="99">
        <f t="shared" si="148"/>
        <v>3.5</v>
      </c>
      <c r="R713" s="97">
        <f t="shared" ca="1" si="149"/>
        <v>0</v>
      </c>
      <c r="S713" s="99" t="b">
        <f t="shared" si="150"/>
        <v>0</v>
      </c>
      <c r="T713" s="100">
        <v>0</v>
      </c>
      <c r="U713" s="100" t="str">
        <f t="shared" ca="1" si="151"/>
        <v>Dec</v>
      </c>
      <c r="V713" s="96">
        <v>0</v>
      </c>
      <c r="W713" s="103">
        <f t="shared" si="152"/>
        <v>3.5</v>
      </c>
      <c r="X713" s="102">
        <f t="shared" ca="1" si="153"/>
        <v>0</v>
      </c>
      <c r="Y713" s="103" t="b">
        <f t="shared" si="154"/>
        <v>0</v>
      </c>
      <c r="Z713" s="24">
        <v>0</v>
      </c>
      <c r="AA713" s="24">
        <f t="shared" si="155"/>
        <v>0</v>
      </c>
      <c r="AB713" s="3">
        <v>1000003397</v>
      </c>
      <c r="AC713" s="3"/>
    </row>
    <row r="714" spans="1:29" ht="14.25" hidden="1" customHeight="1">
      <c r="A714" s="23" t="s">
        <v>134</v>
      </c>
      <c r="B714" s="64" t="s">
        <v>62</v>
      </c>
      <c r="C714" s="64" t="s">
        <v>4469</v>
      </c>
      <c r="D714" s="64">
        <v>1000003444</v>
      </c>
      <c r="E714" s="64" t="s">
        <v>1338</v>
      </c>
      <c r="F714" s="66">
        <v>45008</v>
      </c>
      <c r="G714" s="66" t="str">
        <f t="shared" si="143"/>
        <v>Targeted Dealer</v>
      </c>
      <c r="H714" s="66"/>
      <c r="I714" s="67">
        <v>30</v>
      </c>
      <c r="J714" s="67">
        <f t="shared" ca="1" si="144"/>
        <v>626.12903225806451</v>
      </c>
      <c r="K714" s="96">
        <v>0</v>
      </c>
      <c r="L714" s="68">
        <f t="shared" ca="1" si="145"/>
        <v>-626.12903225806451</v>
      </c>
      <c r="M714" s="68">
        <f t="shared" ca="1" si="146"/>
        <v>0</v>
      </c>
      <c r="N714" s="99">
        <v>0</v>
      </c>
      <c r="O714" s="97" t="str">
        <f t="shared" ca="1" si="147"/>
        <v>Nov</v>
      </c>
      <c r="P714" s="96">
        <v>0</v>
      </c>
      <c r="Q714" s="99">
        <f t="shared" si="148"/>
        <v>0</v>
      </c>
      <c r="R714" s="97">
        <f t="shared" ca="1" si="149"/>
        <v>0</v>
      </c>
      <c r="S714" s="99" t="b">
        <f t="shared" si="150"/>
        <v>0</v>
      </c>
      <c r="T714" s="100">
        <v>102.5</v>
      </c>
      <c r="U714" s="100" t="str">
        <f t="shared" ca="1" si="151"/>
        <v>Dec</v>
      </c>
      <c r="V714" s="96">
        <v>102.5</v>
      </c>
      <c r="W714" s="103">
        <f t="shared" si="152"/>
        <v>-102.5</v>
      </c>
      <c r="X714" s="102">
        <f t="shared" ca="1" si="153"/>
        <v>-1</v>
      </c>
      <c r="Y714" s="103" t="str">
        <f t="shared" ca="1" si="154"/>
        <v>DEGROWTH</v>
      </c>
      <c r="Z714" s="24">
        <v>1</v>
      </c>
      <c r="AA714" s="24">
        <f t="shared" si="155"/>
        <v>0</v>
      </c>
      <c r="AB714" s="3">
        <v>1000003444</v>
      </c>
      <c r="AC714" s="3"/>
    </row>
    <row r="715" spans="1:29" ht="14.25" hidden="1" customHeight="1">
      <c r="A715" s="23" t="s">
        <v>134</v>
      </c>
      <c r="B715" s="64" t="s">
        <v>62</v>
      </c>
      <c r="C715" s="64" t="s">
        <v>4008</v>
      </c>
      <c r="D715" s="64">
        <v>1000003446</v>
      </c>
      <c r="E715" s="64" t="s">
        <v>4009</v>
      </c>
      <c r="F715" s="66">
        <v>45008</v>
      </c>
      <c r="G715" s="66" t="str">
        <f t="shared" si="143"/>
        <v>Targeted Dealer</v>
      </c>
      <c r="H715" s="66"/>
      <c r="I715" s="67">
        <v>20</v>
      </c>
      <c r="J715" s="67">
        <f t="shared" ca="1" si="144"/>
        <v>417.41935483870969</v>
      </c>
      <c r="K715" s="96">
        <v>7</v>
      </c>
      <c r="L715" s="68">
        <f t="shared" ca="1" si="145"/>
        <v>-410.41935483870969</v>
      </c>
      <c r="M715" s="68">
        <f t="shared" ca="1" si="146"/>
        <v>1.676970633693972</v>
      </c>
      <c r="N715" s="99">
        <v>0</v>
      </c>
      <c r="O715" s="97" t="str">
        <f t="shared" ca="1" si="147"/>
        <v>Nov</v>
      </c>
      <c r="P715" s="96">
        <v>0</v>
      </c>
      <c r="Q715" s="99">
        <f t="shared" si="148"/>
        <v>7</v>
      </c>
      <c r="R715" s="97">
        <f t="shared" ca="1" si="149"/>
        <v>0</v>
      </c>
      <c r="S715" s="99" t="b">
        <f t="shared" si="150"/>
        <v>0</v>
      </c>
      <c r="T715" s="100">
        <v>0</v>
      </c>
      <c r="U715" s="100" t="str">
        <f t="shared" ca="1" si="151"/>
        <v>Dec</v>
      </c>
      <c r="V715" s="96">
        <v>0</v>
      </c>
      <c r="W715" s="103">
        <f t="shared" si="152"/>
        <v>7</v>
      </c>
      <c r="X715" s="102">
        <f t="shared" ca="1" si="153"/>
        <v>0</v>
      </c>
      <c r="Y715" s="103" t="b">
        <f t="shared" si="154"/>
        <v>0</v>
      </c>
      <c r="Z715" s="24">
        <v>0</v>
      </c>
      <c r="AA715" s="24">
        <f t="shared" si="155"/>
        <v>0</v>
      </c>
      <c r="AB715" s="3">
        <v>1000003446</v>
      </c>
      <c r="AC715" s="3"/>
    </row>
    <row r="716" spans="1:29" ht="14.25" hidden="1" customHeight="1">
      <c r="A716" s="23" t="s">
        <v>134</v>
      </c>
      <c r="B716" s="64" t="s">
        <v>62</v>
      </c>
      <c r="C716" s="64" t="s">
        <v>1574</v>
      </c>
      <c r="D716" s="64">
        <v>1000003515</v>
      </c>
      <c r="E716" s="64" t="s">
        <v>1575</v>
      </c>
      <c r="F716" s="66">
        <v>45054</v>
      </c>
      <c r="G716" s="66" t="str">
        <f t="shared" si="143"/>
        <v>Targeted Dealer</v>
      </c>
      <c r="H716" s="66"/>
      <c r="I716" s="67">
        <v>50</v>
      </c>
      <c r="J716" s="67">
        <f t="shared" ca="1" si="144"/>
        <v>1043.5483870967741</v>
      </c>
      <c r="K716" s="96">
        <v>75.5</v>
      </c>
      <c r="L716" s="68">
        <f t="shared" ca="1" si="145"/>
        <v>-968.04838709677415</v>
      </c>
      <c r="M716" s="68">
        <f t="shared" ca="1" si="146"/>
        <v>7.234930448222566</v>
      </c>
      <c r="N716" s="99">
        <v>72.5</v>
      </c>
      <c r="O716" s="97" t="str">
        <f t="shared" ca="1" si="147"/>
        <v>Nov</v>
      </c>
      <c r="P716" s="96">
        <v>72.5</v>
      </c>
      <c r="Q716" s="99">
        <f t="shared" si="148"/>
        <v>3</v>
      </c>
      <c r="R716" s="97">
        <f t="shared" ca="1" si="149"/>
        <v>4.1379310344827669E-2</v>
      </c>
      <c r="S716" s="99" t="str">
        <f t="shared" ca="1" si="150"/>
        <v>GROWTH</v>
      </c>
      <c r="T716" s="100">
        <v>11</v>
      </c>
      <c r="U716" s="100" t="str">
        <f t="shared" ca="1" si="151"/>
        <v>Dec</v>
      </c>
      <c r="V716" s="96">
        <v>11</v>
      </c>
      <c r="W716" s="103">
        <f t="shared" si="152"/>
        <v>64.5</v>
      </c>
      <c r="X716" s="102">
        <f t="shared" ca="1" si="153"/>
        <v>5.8636363636363633</v>
      </c>
      <c r="Y716" s="103" t="str">
        <f t="shared" ca="1" si="154"/>
        <v>GROWTH</v>
      </c>
      <c r="Z716" s="24">
        <v>0</v>
      </c>
      <c r="AA716" s="24">
        <f t="shared" si="155"/>
        <v>0</v>
      </c>
      <c r="AB716" s="3">
        <v>1000003515</v>
      </c>
      <c r="AC716" s="3"/>
    </row>
    <row r="717" spans="1:29" ht="14.25" hidden="1" customHeight="1">
      <c r="A717" s="23" t="s">
        <v>134</v>
      </c>
      <c r="B717" s="64" t="s">
        <v>62</v>
      </c>
      <c r="C717" s="64" t="s">
        <v>1576</v>
      </c>
      <c r="D717" s="64">
        <v>1000003592</v>
      </c>
      <c r="E717" s="64" t="s">
        <v>1577</v>
      </c>
      <c r="F717" s="66">
        <v>45080</v>
      </c>
      <c r="G717" s="66" t="str">
        <f t="shared" si="143"/>
        <v>Targeted Dealer</v>
      </c>
      <c r="H717" s="66"/>
      <c r="I717" s="67">
        <v>95</v>
      </c>
      <c r="J717" s="67">
        <f t="shared" ca="1" si="144"/>
        <v>1982.741935483871</v>
      </c>
      <c r="K717" s="96">
        <v>39</v>
      </c>
      <c r="L717" s="68">
        <f t="shared" ca="1" si="145"/>
        <v>-1943.741935483871</v>
      </c>
      <c r="M717" s="68">
        <f t="shared" ca="1" si="146"/>
        <v>1.9669730741072153</v>
      </c>
      <c r="N717" s="99">
        <v>36.5</v>
      </c>
      <c r="O717" s="97" t="str">
        <f t="shared" ca="1" si="147"/>
        <v>Nov</v>
      </c>
      <c r="P717" s="96">
        <v>36.5</v>
      </c>
      <c r="Q717" s="99">
        <f t="shared" si="148"/>
        <v>2.5</v>
      </c>
      <c r="R717" s="97">
        <f t="shared" ca="1" si="149"/>
        <v>6.8493150684931559E-2</v>
      </c>
      <c r="S717" s="99" t="str">
        <f t="shared" ca="1" si="150"/>
        <v>GROWTH</v>
      </c>
      <c r="T717" s="100">
        <v>74</v>
      </c>
      <c r="U717" s="100" t="str">
        <f t="shared" ca="1" si="151"/>
        <v>Dec</v>
      </c>
      <c r="V717" s="96">
        <v>74</v>
      </c>
      <c r="W717" s="103">
        <f t="shared" si="152"/>
        <v>-35</v>
      </c>
      <c r="X717" s="102">
        <f t="shared" ca="1" si="153"/>
        <v>-0.47297297297297303</v>
      </c>
      <c r="Y717" s="103" t="str">
        <f t="shared" ca="1" si="154"/>
        <v>DEGROWTH</v>
      </c>
      <c r="Z717" s="24">
        <v>0</v>
      </c>
      <c r="AA717" s="24">
        <f t="shared" si="155"/>
        <v>0</v>
      </c>
      <c r="AB717" s="3">
        <v>1000003592</v>
      </c>
      <c r="AC717" s="3"/>
    </row>
    <row r="718" spans="1:29" ht="14.25" hidden="1" customHeight="1">
      <c r="A718" s="23" t="s">
        <v>134</v>
      </c>
      <c r="B718" s="64" t="s">
        <v>62</v>
      </c>
      <c r="C718" s="64" t="s">
        <v>3401</v>
      </c>
      <c r="D718" s="64">
        <v>1000003603</v>
      </c>
      <c r="E718" s="64" t="s">
        <v>3402</v>
      </c>
      <c r="F718" s="66">
        <v>45086</v>
      </c>
      <c r="G718" s="66" t="str">
        <f t="shared" si="143"/>
        <v>Targeted Dealer</v>
      </c>
      <c r="H718" s="66"/>
      <c r="I718" s="67">
        <v>30</v>
      </c>
      <c r="J718" s="67">
        <f t="shared" ca="1" si="144"/>
        <v>626.12903225806451</v>
      </c>
      <c r="K718" s="96">
        <v>0</v>
      </c>
      <c r="L718" s="68">
        <f t="shared" ca="1" si="145"/>
        <v>-626.12903225806451</v>
      </c>
      <c r="M718" s="68">
        <f t="shared" ca="1" si="146"/>
        <v>0</v>
      </c>
      <c r="N718" s="99">
        <v>3.5</v>
      </c>
      <c r="O718" s="97" t="str">
        <f t="shared" ca="1" si="147"/>
        <v>Nov</v>
      </c>
      <c r="P718" s="96">
        <v>3.5</v>
      </c>
      <c r="Q718" s="99">
        <f t="shared" si="148"/>
        <v>-3.5</v>
      </c>
      <c r="R718" s="97">
        <f t="shared" ca="1" si="149"/>
        <v>-1</v>
      </c>
      <c r="S718" s="99" t="str">
        <f t="shared" ca="1" si="150"/>
        <v>DEGROWTH</v>
      </c>
      <c r="T718" s="100">
        <v>0</v>
      </c>
      <c r="U718" s="100" t="str">
        <f t="shared" ca="1" si="151"/>
        <v>Dec</v>
      </c>
      <c r="V718" s="96">
        <v>0</v>
      </c>
      <c r="W718" s="103">
        <f t="shared" si="152"/>
        <v>0</v>
      </c>
      <c r="X718" s="102">
        <f t="shared" ca="1" si="153"/>
        <v>0</v>
      </c>
      <c r="Y718" s="103" t="b">
        <f t="shared" si="154"/>
        <v>0</v>
      </c>
      <c r="Z718" s="24">
        <v>1</v>
      </c>
      <c r="AA718" s="24">
        <f t="shared" si="155"/>
        <v>0</v>
      </c>
      <c r="AB718" s="3">
        <v>1000003603</v>
      </c>
      <c r="AC718" s="3"/>
    </row>
    <row r="719" spans="1:29" ht="14.25" hidden="1" customHeight="1">
      <c r="A719" s="23" t="s">
        <v>134</v>
      </c>
      <c r="B719" s="64" t="s">
        <v>62</v>
      </c>
      <c r="C719" s="64" t="s">
        <v>1578</v>
      </c>
      <c r="D719" s="64">
        <v>1000003744</v>
      </c>
      <c r="E719" s="64" t="s">
        <v>1579</v>
      </c>
      <c r="F719" s="66">
        <v>45233</v>
      </c>
      <c r="G719" s="66" t="str">
        <f t="shared" si="143"/>
        <v>Targeted Dealer</v>
      </c>
      <c r="H719" s="66"/>
      <c r="I719" s="67">
        <v>60</v>
      </c>
      <c r="J719" s="67">
        <f t="shared" ca="1" si="144"/>
        <v>1252.258064516129</v>
      </c>
      <c r="K719" s="96">
        <v>0</v>
      </c>
      <c r="L719" s="68">
        <f t="shared" ca="1" si="145"/>
        <v>-1252.258064516129</v>
      </c>
      <c r="M719" s="68">
        <f t="shared" ca="1" si="146"/>
        <v>0</v>
      </c>
      <c r="N719" s="99">
        <v>20</v>
      </c>
      <c r="O719" s="97" t="str">
        <f t="shared" ca="1" si="147"/>
        <v>Nov</v>
      </c>
      <c r="P719" s="96">
        <v>20</v>
      </c>
      <c r="Q719" s="99">
        <f t="shared" si="148"/>
        <v>-20</v>
      </c>
      <c r="R719" s="97">
        <f t="shared" ca="1" si="149"/>
        <v>-1</v>
      </c>
      <c r="S719" s="99" t="str">
        <f t="shared" ca="1" si="150"/>
        <v>DEGROWTH</v>
      </c>
      <c r="T719" s="100">
        <v>80</v>
      </c>
      <c r="U719" s="100" t="str">
        <f t="shared" ca="1" si="151"/>
        <v>Dec</v>
      </c>
      <c r="V719" s="96">
        <v>80</v>
      </c>
      <c r="W719" s="103">
        <f t="shared" si="152"/>
        <v>-80</v>
      </c>
      <c r="X719" s="102">
        <f t="shared" ca="1" si="153"/>
        <v>-1</v>
      </c>
      <c r="Y719" s="103" t="str">
        <f t="shared" ca="1" si="154"/>
        <v>DEGROWTH</v>
      </c>
      <c r="Z719" s="24">
        <v>1</v>
      </c>
      <c r="AA719" s="24">
        <f t="shared" si="155"/>
        <v>0</v>
      </c>
      <c r="AB719" s="3">
        <v>1000003744</v>
      </c>
      <c r="AC719" s="3"/>
    </row>
    <row r="720" spans="1:29" ht="14.25" customHeight="1">
      <c r="A720" s="23" t="s">
        <v>134</v>
      </c>
      <c r="B720" s="64" t="s">
        <v>62</v>
      </c>
      <c r="C720" s="64" t="s">
        <v>4111</v>
      </c>
      <c r="D720" s="64">
        <v>1000003812</v>
      </c>
      <c r="E720" s="64" t="s">
        <v>4112</v>
      </c>
      <c r="F720" s="141">
        <v>45291</v>
      </c>
      <c r="G720" s="66" t="str">
        <f t="shared" si="143"/>
        <v>Targeted Dealer</v>
      </c>
      <c r="H720" s="66"/>
      <c r="I720" s="67">
        <v>75</v>
      </c>
      <c r="J720" s="67">
        <f t="shared" ca="1" si="144"/>
        <v>1565.3225806451612</v>
      </c>
      <c r="K720" s="96">
        <v>0</v>
      </c>
      <c r="L720" s="68">
        <f t="shared" ca="1" si="145"/>
        <v>-1565.3225806451612</v>
      </c>
      <c r="M720" s="68">
        <f t="shared" ca="1" si="146"/>
        <v>0</v>
      </c>
      <c r="N720" s="99">
        <v>0</v>
      </c>
      <c r="O720" s="97" t="str">
        <f t="shared" ca="1" si="147"/>
        <v>Nov</v>
      </c>
      <c r="P720" s="96">
        <v>0</v>
      </c>
      <c r="Q720" s="99">
        <f t="shared" si="148"/>
        <v>0</v>
      </c>
      <c r="R720" s="97">
        <f t="shared" ca="1" si="149"/>
        <v>0</v>
      </c>
      <c r="S720" s="99" t="b">
        <f t="shared" si="150"/>
        <v>0</v>
      </c>
      <c r="T720" s="100">
        <v>0</v>
      </c>
      <c r="U720" s="100" t="str">
        <f t="shared" ca="1" si="151"/>
        <v>Dec</v>
      </c>
      <c r="V720" s="96">
        <v>0</v>
      </c>
      <c r="W720" s="103">
        <f t="shared" si="152"/>
        <v>0</v>
      </c>
      <c r="X720" s="102">
        <f t="shared" ca="1" si="153"/>
        <v>0</v>
      </c>
      <c r="Y720" s="103" t="b">
        <f t="shared" si="154"/>
        <v>0</v>
      </c>
      <c r="Z720" s="24">
        <v>1</v>
      </c>
      <c r="AA720" s="24">
        <f t="shared" si="155"/>
        <v>0</v>
      </c>
      <c r="AB720" s="3" t="e">
        <f>#N/A</f>
        <v>#N/A</v>
      </c>
      <c r="AC720" s="3"/>
    </row>
    <row r="721" spans="1:29" ht="14.25" hidden="1" customHeight="1">
      <c r="A721" s="24" t="s">
        <v>134</v>
      </c>
      <c r="B721" s="125" t="s">
        <v>62</v>
      </c>
      <c r="C721" s="125" t="s">
        <v>1580</v>
      </c>
      <c r="D721" s="125">
        <v>1000003901</v>
      </c>
      <c r="E721" s="125" t="s">
        <v>1581</v>
      </c>
      <c r="F721" s="66">
        <v>45382</v>
      </c>
      <c r="G721" s="66" t="str">
        <f t="shared" si="143"/>
        <v>Targeted Dealer</v>
      </c>
      <c r="H721" s="66"/>
      <c r="I721" s="67">
        <v>60</v>
      </c>
      <c r="J721" s="67">
        <f t="shared" ca="1" si="144"/>
        <v>1252.258064516129</v>
      </c>
      <c r="K721" s="96">
        <v>10.5</v>
      </c>
      <c r="L721" s="68">
        <f t="shared" ca="1" si="145"/>
        <v>-1241.758064516129</v>
      </c>
      <c r="M721" s="68">
        <f t="shared" ca="1" si="146"/>
        <v>0.83848531684698602</v>
      </c>
      <c r="N721" s="99">
        <v>22</v>
      </c>
      <c r="O721" s="97" t="str">
        <f t="shared" ca="1" si="147"/>
        <v>Nov</v>
      </c>
      <c r="P721" s="96">
        <v>22</v>
      </c>
      <c r="Q721" s="99">
        <f t="shared" si="148"/>
        <v>-11.5</v>
      </c>
      <c r="R721" s="97">
        <f t="shared" ca="1" si="149"/>
        <v>-0.52272727272727271</v>
      </c>
      <c r="S721" s="99" t="str">
        <f t="shared" ca="1" si="150"/>
        <v>DEGROWTH</v>
      </c>
      <c r="T721" s="100">
        <v>0</v>
      </c>
      <c r="U721" s="100" t="str">
        <f t="shared" ca="1" si="151"/>
        <v>Dec</v>
      </c>
      <c r="V721" s="96">
        <v>0</v>
      </c>
      <c r="W721" s="103">
        <f t="shared" si="152"/>
        <v>10.5</v>
      </c>
      <c r="X721" s="102">
        <f t="shared" ca="1" si="153"/>
        <v>0</v>
      </c>
      <c r="Y721" s="103" t="b">
        <f t="shared" si="154"/>
        <v>0</v>
      </c>
      <c r="Z721" s="24">
        <v>0</v>
      </c>
      <c r="AA721" s="24">
        <f t="shared" si="155"/>
        <v>0</v>
      </c>
      <c r="AB721" s="3">
        <v>1000003901</v>
      </c>
      <c r="AC721" s="3"/>
    </row>
    <row r="722" spans="1:29" ht="14.25" hidden="1" customHeight="1">
      <c r="A722" s="24" t="s">
        <v>134</v>
      </c>
      <c r="B722" s="125" t="s">
        <v>62</v>
      </c>
      <c r="C722" s="125" t="s">
        <v>1582</v>
      </c>
      <c r="D722" s="125">
        <v>1000003983</v>
      </c>
      <c r="E722" s="125" t="s">
        <v>1583</v>
      </c>
      <c r="F722" s="66">
        <v>45440</v>
      </c>
      <c r="G722" s="66" t="str">
        <f t="shared" si="143"/>
        <v>Targeted Dealer</v>
      </c>
      <c r="H722" s="66"/>
      <c r="I722" s="67">
        <v>110</v>
      </c>
      <c r="J722" s="67">
        <f t="shared" ca="1" si="144"/>
        <v>2295.8064516129034</v>
      </c>
      <c r="K722" s="96">
        <v>110.75</v>
      </c>
      <c r="L722" s="68">
        <f t="shared" ca="1" si="145"/>
        <v>-2185.0564516129034</v>
      </c>
      <c r="M722" s="68">
        <f t="shared" ca="1" si="146"/>
        <v>4.8240129267949969</v>
      </c>
      <c r="N722" s="99">
        <v>116.25</v>
      </c>
      <c r="O722" s="97" t="str">
        <f t="shared" ca="1" si="147"/>
        <v>Nov</v>
      </c>
      <c r="P722" s="96">
        <v>116.25</v>
      </c>
      <c r="Q722" s="99">
        <f t="shared" si="148"/>
        <v>-5.5</v>
      </c>
      <c r="R722" s="97">
        <f t="shared" ca="1" si="149"/>
        <v>-4.7311827956989294E-2</v>
      </c>
      <c r="S722" s="99" t="str">
        <f t="shared" ca="1" si="150"/>
        <v>DEGROWTH</v>
      </c>
      <c r="T722" s="100">
        <v>0</v>
      </c>
      <c r="U722" s="100" t="str">
        <f t="shared" ca="1" si="151"/>
        <v>Dec</v>
      </c>
      <c r="V722" s="96">
        <v>0</v>
      </c>
      <c r="W722" s="103">
        <f t="shared" si="152"/>
        <v>110.75</v>
      </c>
      <c r="X722" s="102">
        <f t="shared" ca="1" si="153"/>
        <v>0</v>
      </c>
      <c r="Y722" s="103" t="b">
        <f t="shared" si="154"/>
        <v>0</v>
      </c>
      <c r="Z722" s="24">
        <v>0</v>
      </c>
      <c r="AA722" s="24">
        <f t="shared" si="155"/>
        <v>0</v>
      </c>
      <c r="AB722" s="3">
        <v>1000003983</v>
      </c>
      <c r="AC722" s="3"/>
    </row>
    <row r="723" spans="1:29" ht="14.25" hidden="1" customHeight="1">
      <c r="A723" s="24" t="s">
        <v>134</v>
      </c>
      <c r="B723" s="125" t="s">
        <v>62</v>
      </c>
      <c r="C723" s="125" t="s">
        <v>1584</v>
      </c>
      <c r="D723" s="125">
        <v>1000004023</v>
      </c>
      <c r="E723" s="125" t="s">
        <v>1585</v>
      </c>
      <c r="F723" s="66">
        <v>45472</v>
      </c>
      <c r="G723" s="66" t="str">
        <f t="shared" si="143"/>
        <v>Targeted Dealer</v>
      </c>
      <c r="H723" s="24"/>
      <c r="I723" s="67">
        <v>20</v>
      </c>
      <c r="J723" s="67">
        <f t="shared" ca="1" si="144"/>
        <v>417.41935483870969</v>
      </c>
      <c r="K723" s="96">
        <v>44</v>
      </c>
      <c r="L723" s="68">
        <f t="shared" ca="1" si="145"/>
        <v>-373.41935483870969</v>
      </c>
      <c r="M723" s="68">
        <f t="shared" ca="1" si="146"/>
        <v>10.540958268933538</v>
      </c>
      <c r="N723" s="99">
        <v>13.5</v>
      </c>
      <c r="O723" s="97" t="str">
        <f t="shared" ca="1" si="147"/>
        <v>Nov</v>
      </c>
      <c r="P723" s="96">
        <v>13.5</v>
      </c>
      <c r="Q723" s="99">
        <f t="shared" si="148"/>
        <v>30.5</v>
      </c>
      <c r="R723" s="97">
        <f t="shared" ca="1" si="149"/>
        <v>2.2592592592592591</v>
      </c>
      <c r="S723" s="99" t="str">
        <f t="shared" ca="1" si="150"/>
        <v>GROWTH</v>
      </c>
      <c r="T723" s="100">
        <v>0</v>
      </c>
      <c r="U723" s="100" t="str">
        <f t="shared" ca="1" si="151"/>
        <v>Dec</v>
      </c>
      <c r="V723" s="96">
        <v>0</v>
      </c>
      <c r="W723" s="103">
        <f t="shared" si="152"/>
        <v>44</v>
      </c>
      <c r="X723" s="102">
        <f t="shared" ca="1" si="153"/>
        <v>0</v>
      </c>
      <c r="Y723" s="103" t="b">
        <f t="shared" si="154"/>
        <v>0</v>
      </c>
      <c r="Z723" s="24">
        <v>0</v>
      </c>
      <c r="AA723" s="24">
        <f t="shared" si="155"/>
        <v>0</v>
      </c>
      <c r="AB723" s="3">
        <v>1000004023</v>
      </c>
      <c r="AC723" s="3"/>
    </row>
    <row r="724" spans="1:29" ht="14.25" hidden="1" customHeight="1">
      <c r="A724" s="24" t="s">
        <v>134</v>
      </c>
      <c r="B724" s="125" t="s">
        <v>62</v>
      </c>
      <c r="C724" s="125" t="s">
        <v>276</v>
      </c>
      <c r="D724" s="125">
        <v>1000004073</v>
      </c>
      <c r="E724" s="125" t="s">
        <v>277</v>
      </c>
      <c r="F724" s="66">
        <v>45504</v>
      </c>
      <c r="G724" s="66" t="str">
        <f t="shared" si="143"/>
        <v>Targeted Dealer</v>
      </c>
      <c r="H724" s="24"/>
      <c r="I724" s="67">
        <v>50</v>
      </c>
      <c r="J724" s="67">
        <f t="shared" ca="1" si="144"/>
        <v>1043.5483870967741</v>
      </c>
      <c r="K724" s="96">
        <v>21</v>
      </c>
      <c r="L724" s="68">
        <f t="shared" ca="1" si="145"/>
        <v>-1022.5483870967741</v>
      </c>
      <c r="M724" s="68">
        <f t="shared" ca="1" si="146"/>
        <v>2.0123647604327668</v>
      </c>
      <c r="N724" s="99">
        <v>0</v>
      </c>
      <c r="O724" s="97" t="str">
        <f t="shared" ca="1" si="147"/>
        <v>Nov</v>
      </c>
      <c r="P724" s="96">
        <v>0</v>
      </c>
      <c r="Q724" s="99">
        <f t="shared" si="148"/>
        <v>21</v>
      </c>
      <c r="R724" s="97">
        <f t="shared" ca="1" si="149"/>
        <v>0</v>
      </c>
      <c r="S724" s="99" t="b">
        <f t="shared" si="150"/>
        <v>0</v>
      </c>
      <c r="T724" s="100">
        <v>0</v>
      </c>
      <c r="U724" s="100" t="str">
        <f t="shared" ca="1" si="151"/>
        <v>Dec</v>
      </c>
      <c r="V724" s="96">
        <v>0</v>
      </c>
      <c r="W724" s="103">
        <f t="shared" si="152"/>
        <v>21</v>
      </c>
      <c r="X724" s="102">
        <f t="shared" ca="1" si="153"/>
        <v>0</v>
      </c>
      <c r="Y724" s="103" t="b">
        <f t="shared" si="154"/>
        <v>0</v>
      </c>
      <c r="Z724" s="24">
        <v>0</v>
      </c>
      <c r="AA724" s="24">
        <f t="shared" si="155"/>
        <v>0</v>
      </c>
      <c r="AB724" s="3">
        <v>1000004073</v>
      </c>
      <c r="AC724" s="3"/>
    </row>
    <row r="725" spans="1:29" ht="14.25" hidden="1" customHeight="1">
      <c r="A725" s="24" t="s">
        <v>134</v>
      </c>
      <c r="B725" s="125" t="s">
        <v>62</v>
      </c>
      <c r="C725" s="125" t="s">
        <v>1586</v>
      </c>
      <c r="D725" s="125">
        <v>1000004085</v>
      </c>
      <c r="E725" s="125" t="s">
        <v>1587</v>
      </c>
      <c r="F725" s="66">
        <v>45518</v>
      </c>
      <c r="G725" s="66" t="str">
        <f t="shared" si="143"/>
        <v>Targeted Dealer</v>
      </c>
      <c r="H725" s="24"/>
      <c r="I725" s="67">
        <v>30</v>
      </c>
      <c r="J725" s="67">
        <f t="shared" ca="1" si="144"/>
        <v>626.12903225806451</v>
      </c>
      <c r="K725" s="96">
        <v>37.75</v>
      </c>
      <c r="L725" s="68">
        <f t="shared" ca="1" si="145"/>
        <v>-588.37903225806451</v>
      </c>
      <c r="M725" s="68">
        <f t="shared" ca="1" si="146"/>
        <v>6.0291087068521376</v>
      </c>
      <c r="N725" s="99">
        <v>45.9</v>
      </c>
      <c r="O725" s="97" t="str">
        <f t="shared" ca="1" si="147"/>
        <v>Nov</v>
      </c>
      <c r="P725" s="96">
        <v>45.9</v>
      </c>
      <c r="Q725" s="99">
        <f t="shared" si="148"/>
        <v>-8.1499999999999986</v>
      </c>
      <c r="R725" s="97">
        <f t="shared" ca="1" si="149"/>
        <v>-0.1775599128540305</v>
      </c>
      <c r="S725" s="99" t="str">
        <f t="shared" ca="1" si="150"/>
        <v>DEGROWTH</v>
      </c>
      <c r="T725" s="100">
        <v>0</v>
      </c>
      <c r="U725" s="100" t="str">
        <f t="shared" ca="1" si="151"/>
        <v>Dec</v>
      </c>
      <c r="V725" s="96">
        <v>0</v>
      </c>
      <c r="W725" s="103">
        <f t="shared" si="152"/>
        <v>37.75</v>
      </c>
      <c r="X725" s="102">
        <f t="shared" ca="1" si="153"/>
        <v>0</v>
      </c>
      <c r="Y725" s="103" t="b">
        <f t="shared" si="154"/>
        <v>0</v>
      </c>
      <c r="Z725" s="24">
        <v>0</v>
      </c>
      <c r="AA725" s="24">
        <f t="shared" si="155"/>
        <v>0</v>
      </c>
      <c r="AB725" s="3">
        <v>1000004085</v>
      </c>
      <c r="AC725" s="3"/>
    </row>
    <row r="726" spans="1:29" ht="14.25" hidden="1" customHeight="1">
      <c r="A726" s="24" t="s">
        <v>134</v>
      </c>
      <c r="B726" s="125" t="s">
        <v>62</v>
      </c>
      <c r="C726" s="125" t="s">
        <v>4470</v>
      </c>
      <c r="D726" s="126">
        <v>1000004093</v>
      </c>
      <c r="E726" s="126" t="s">
        <v>4471</v>
      </c>
      <c r="F726" s="66">
        <v>45525</v>
      </c>
      <c r="G726" s="66" t="str">
        <f t="shared" si="143"/>
        <v>Targeted Dealer</v>
      </c>
      <c r="H726" s="24"/>
      <c r="I726" s="67">
        <v>20</v>
      </c>
      <c r="J726" s="67">
        <f t="shared" ca="1" si="144"/>
        <v>417.41935483870969</v>
      </c>
      <c r="K726" s="96">
        <v>0</v>
      </c>
      <c r="L726" s="68">
        <f t="shared" ca="1" si="145"/>
        <v>-417.41935483870969</v>
      </c>
      <c r="M726" s="68">
        <f t="shared" ca="1" si="146"/>
        <v>0</v>
      </c>
      <c r="N726" s="99">
        <v>0</v>
      </c>
      <c r="O726" s="97" t="str">
        <f t="shared" ca="1" si="147"/>
        <v>Nov</v>
      </c>
      <c r="P726" s="96">
        <v>0</v>
      </c>
      <c r="Q726" s="99">
        <f t="shared" si="148"/>
        <v>0</v>
      </c>
      <c r="R726" s="97">
        <f t="shared" ca="1" si="149"/>
        <v>0</v>
      </c>
      <c r="S726" s="99" t="b">
        <f t="shared" si="150"/>
        <v>0</v>
      </c>
      <c r="T726" s="100">
        <v>0</v>
      </c>
      <c r="U726" s="100" t="str">
        <f t="shared" ca="1" si="151"/>
        <v>Dec</v>
      </c>
      <c r="V726" s="96">
        <v>0</v>
      </c>
      <c r="W726" s="103">
        <f t="shared" si="152"/>
        <v>0</v>
      </c>
      <c r="X726" s="102">
        <f t="shared" ca="1" si="153"/>
        <v>0</v>
      </c>
      <c r="Y726" s="103" t="b">
        <f t="shared" si="154"/>
        <v>0</v>
      </c>
      <c r="Z726" s="24">
        <v>1</v>
      </c>
      <c r="AA726" s="24">
        <f t="shared" si="155"/>
        <v>0</v>
      </c>
      <c r="AB726" s="3">
        <v>1000004093</v>
      </c>
      <c r="AC726" s="3"/>
    </row>
    <row r="727" spans="1:29" ht="14.25" hidden="1" customHeight="1">
      <c r="A727" s="23" t="s">
        <v>134</v>
      </c>
      <c r="B727" s="64" t="s">
        <v>64</v>
      </c>
      <c r="C727" s="64" t="s">
        <v>1588</v>
      </c>
      <c r="D727" s="64">
        <v>1000000609</v>
      </c>
      <c r="E727" s="65" t="s">
        <v>1589</v>
      </c>
      <c r="F727" s="66">
        <v>38395</v>
      </c>
      <c r="G727" s="66" t="str">
        <f t="shared" si="143"/>
        <v>Targeted Dealer</v>
      </c>
      <c r="H727" s="66"/>
      <c r="I727" s="67">
        <v>60</v>
      </c>
      <c r="J727" s="67">
        <f t="shared" ca="1" si="144"/>
        <v>1252.258064516129</v>
      </c>
      <c r="K727" s="96">
        <v>40</v>
      </c>
      <c r="L727" s="68">
        <f t="shared" ca="1" si="145"/>
        <v>-1212.258064516129</v>
      </c>
      <c r="M727" s="68">
        <f t="shared" ca="1" si="146"/>
        <v>3.1942297784647087</v>
      </c>
      <c r="N727" s="99">
        <v>60</v>
      </c>
      <c r="O727" s="97" t="str">
        <f t="shared" ca="1" si="147"/>
        <v>Nov</v>
      </c>
      <c r="P727" s="96">
        <v>60</v>
      </c>
      <c r="Q727" s="99">
        <f t="shared" si="148"/>
        <v>-20</v>
      </c>
      <c r="R727" s="97">
        <f t="shared" ca="1" si="149"/>
        <v>-0.33333333333333337</v>
      </c>
      <c r="S727" s="99" t="str">
        <f t="shared" ca="1" si="150"/>
        <v>DEGROWTH</v>
      </c>
      <c r="T727" s="100">
        <v>60</v>
      </c>
      <c r="U727" s="100" t="str">
        <f t="shared" ca="1" si="151"/>
        <v>Dec</v>
      </c>
      <c r="V727" s="96">
        <v>60</v>
      </c>
      <c r="W727" s="103">
        <f t="shared" si="152"/>
        <v>-20</v>
      </c>
      <c r="X727" s="102">
        <f t="shared" ca="1" si="153"/>
        <v>-0.33333333333333337</v>
      </c>
      <c r="Y727" s="103" t="str">
        <f t="shared" ca="1" si="154"/>
        <v>DEGROWTH</v>
      </c>
      <c r="Z727" s="24">
        <v>0</v>
      </c>
      <c r="AA727" s="24">
        <f t="shared" si="155"/>
        <v>0</v>
      </c>
      <c r="AB727" s="3">
        <v>1000000609</v>
      </c>
      <c r="AC727" s="3"/>
    </row>
    <row r="728" spans="1:29" ht="14.25" hidden="1" customHeight="1">
      <c r="A728" s="23" t="s">
        <v>134</v>
      </c>
      <c r="B728" s="64" t="s">
        <v>64</v>
      </c>
      <c r="C728" s="64" t="s">
        <v>1590</v>
      </c>
      <c r="D728" s="64">
        <v>1000000607</v>
      </c>
      <c r="E728" s="65" t="s">
        <v>1591</v>
      </c>
      <c r="F728" s="66">
        <v>41215</v>
      </c>
      <c r="G728" s="66" t="str">
        <f t="shared" si="143"/>
        <v>Targeted Dealer</v>
      </c>
      <c r="H728" s="66" t="s">
        <v>627</v>
      </c>
      <c r="I728" s="67">
        <v>1280</v>
      </c>
      <c r="J728" s="67">
        <f t="shared" ca="1" si="144"/>
        <v>26714.83870967742</v>
      </c>
      <c r="K728" s="96">
        <v>1260</v>
      </c>
      <c r="L728" s="68">
        <f t="shared" ca="1" si="145"/>
        <v>-25454.83870967742</v>
      </c>
      <c r="M728" s="68">
        <f t="shared" ca="1" si="146"/>
        <v>4.7164799072642962</v>
      </c>
      <c r="N728" s="99">
        <v>1000</v>
      </c>
      <c r="O728" s="97" t="str">
        <f t="shared" ca="1" si="147"/>
        <v>Nov</v>
      </c>
      <c r="P728" s="96">
        <v>1000</v>
      </c>
      <c r="Q728" s="99">
        <f t="shared" si="148"/>
        <v>260</v>
      </c>
      <c r="R728" s="97">
        <f t="shared" ca="1" si="149"/>
        <v>0.26</v>
      </c>
      <c r="S728" s="99" t="str">
        <f t="shared" ca="1" si="150"/>
        <v>GROWTH</v>
      </c>
      <c r="T728" s="100">
        <v>1260</v>
      </c>
      <c r="U728" s="100" t="str">
        <f t="shared" ca="1" si="151"/>
        <v>Dec</v>
      </c>
      <c r="V728" s="96">
        <v>1260</v>
      </c>
      <c r="W728" s="103">
        <f t="shared" si="152"/>
        <v>0</v>
      </c>
      <c r="X728" s="102">
        <f t="shared" ca="1" si="153"/>
        <v>0</v>
      </c>
      <c r="Y728" s="103" t="str">
        <f t="shared" ca="1" si="154"/>
        <v>GROWTH</v>
      </c>
      <c r="Z728" s="24">
        <v>0</v>
      </c>
      <c r="AA728" s="24">
        <f t="shared" si="155"/>
        <v>1</v>
      </c>
      <c r="AB728" s="3">
        <v>1000000607</v>
      </c>
      <c r="AC728" s="3"/>
    </row>
    <row r="729" spans="1:29" ht="14.25" hidden="1" customHeight="1">
      <c r="A729" s="23" t="s">
        <v>134</v>
      </c>
      <c r="B729" s="64" t="s">
        <v>64</v>
      </c>
      <c r="C729" s="64" t="s">
        <v>1592</v>
      </c>
      <c r="D729" s="64">
        <v>1000000611</v>
      </c>
      <c r="E729" s="65" t="s">
        <v>1593</v>
      </c>
      <c r="F729" s="66">
        <v>41261</v>
      </c>
      <c r="G729" s="66" t="str">
        <f t="shared" si="143"/>
        <v>Targeted Dealer</v>
      </c>
      <c r="H729" s="66" t="s">
        <v>627</v>
      </c>
      <c r="I729" s="67">
        <v>460</v>
      </c>
      <c r="J729" s="67">
        <f t="shared" ca="1" si="144"/>
        <v>9600.645161290322</v>
      </c>
      <c r="K729" s="96">
        <v>180</v>
      </c>
      <c r="L729" s="68">
        <f t="shared" ca="1" si="145"/>
        <v>-9420.645161290322</v>
      </c>
      <c r="M729" s="68">
        <f t="shared" ca="1" si="146"/>
        <v>1.8748740004031987</v>
      </c>
      <c r="N729" s="99">
        <v>320</v>
      </c>
      <c r="O729" s="97" t="str">
        <f t="shared" ca="1" si="147"/>
        <v>Nov</v>
      </c>
      <c r="P729" s="96">
        <v>320</v>
      </c>
      <c r="Q729" s="99">
        <f t="shared" si="148"/>
        <v>-140</v>
      </c>
      <c r="R729" s="97">
        <f t="shared" ca="1" si="149"/>
        <v>-0.4375</v>
      </c>
      <c r="S729" s="99" t="str">
        <f t="shared" ca="1" si="150"/>
        <v>DEGROWTH</v>
      </c>
      <c r="T729" s="100">
        <v>280</v>
      </c>
      <c r="U729" s="100" t="str">
        <f t="shared" ca="1" si="151"/>
        <v>Dec</v>
      </c>
      <c r="V729" s="96">
        <v>280</v>
      </c>
      <c r="W729" s="103">
        <f t="shared" si="152"/>
        <v>-100</v>
      </c>
      <c r="X729" s="102">
        <f t="shared" ca="1" si="153"/>
        <v>-0.3571428571428571</v>
      </c>
      <c r="Y729" s="103" t="str">
        <f t="shared" ca="1" si="154"/>
        <v>DEGROWTH</v>
      </c>
      <c r="Z729" s="24">
        <v>0</v>
      </c>
      <c r="AA729" s="24">
        <f t="shared" si="155"/>
        <v>1</v>
      </c>
      <c r="AB729" s="3">
        <v>1000000611</v>
      </c>
      <c r="AC729" s="3"/>
    </row>
    <row r="730" spans="1:29" ht="14.25" hidden="1" customHeight="1">
      <c r="A730" s="23" t="s">
        <v>134</v>
      </c>
      <c r="B730" s="64" t="s">
        <v>64</v>
      </c>
      <c r="C730" s="64" t="s">
        <v>1594</v>
      </c>
      <c r="D730" s="64">
        <v>1000000614</v>
      </c>
      <c r="E730" s="65" t="s">
        <v>1595</v>
      </c>
      <c r="F730" s="66">
        <v>41527</v>
      </c>
      <c r="G730" s="66" t="str">
        <f t="shared" si="143"/>
        <v>Targeted Dealer</v>
      </c>
      <c r="H730" s="66" t="s">
        <v>627</v>
      </c>
      <c r="I730" s="67">
        <v>1110</v>
      </c>
      <c r="J730" s="67">
        <f t="shared" ca="1" si="144"/>
        <v>23166.774193548386</v>
      </c>
      <c r="K730" s="96">
        <v>760</v>
      </c>
      <c r="L730" s="68">
        <f t="shared" ca="1" si="145"/>
        <v>-22406.774193548386</v>
      </c>
      <c r="M730" s="68">
        <f t="shared" ca="1" si="146"/>
        <v>3.2805603130178094</v>
      </c>
      <c r="N730" s="99">
        <v>800</v>
      </c>
      <c r="O730" s="97" t="str">
        <f t="shared" ca="1" si="147"/>
        <v>Nov</v>
      </c>
      <c r="P730" s="96">
        <v>800</v>
      </c>
      <c r="Q730" s="99">
        <f t="shared" si="148"/>
        <v>-40</v>
      </c>
      <c r="R730" s="97">
        <f t="shared" ca="1" si="149"/>
        <v>-5.0000000000000044E-2</v>
      </c>
      <c r="S730" s="99" t="str">
        <f t="shared" ca="1" si="150"/>
        <v>DEGROWTH</v>
      </c>
      <c r="T730" s="100">
        <v>1012</v>
      </c>
      <c r="U730" s="100" t="str">
        <f t="shared" ca="1" si="151"/>
        <v>Dec</v>
      </c>
      <c r="V730" s="96">
        <v>1012</v>
      </c>
      <c r="W730" s="103">
        <f t="shared" si="152"/>
        <v>-252</v>
      </c>
      <c r="X730" s="102">
        <f t="shared" ca="1" si="153"/>
        <v>-0.24901185770750989</v>
      </c>
      <c r="Y730" s="103" t="str">
        <f t="shared" ca="1" si="154"/>
        <v>DEGROWTH</v>
      </c>
      <c r="Z730" s="24">
        <v>0</v>
      </c>
      <c r="AA730" s="24">
        <f t="shared" si="155"/>
        <v>1</v>
      </c>
      <c r="AB730" s="3">
        <v>1000000614</v>
      </c>
      <c r="AC730" s="3"/>
    </row>
    <row r="731" spans="1:29" ht="14.25" hidden="1" customHeight="1">
      <c r="A731" s="23" t="s">
        <v>134</v>
      </c>
      <c r="B731" s="64" t="s">
        <v>64</v>
      </c>
      <c r="C731" s="64" t="s">
        <v>3564</v>
      </c>
      <c r="D731" s="64">
        <v>1000000612</v>
      </c>
      <c r="E731" s="65" t="s">
        <v>3565</v>
      </c>
      <c r="F731" s="66">
        <v>41962</v>
      </c>
      <c r="G731" s="66" t="str">
        <f t="shared" si="143"/>
        <v>-</v>
      </c>
      <c r="H731" s="66"/>
      <c r="I731" s="67">
        <v>0</v>
      </c>
      <c r="J731" s="67">
        <f t="shared" ca="1" si="144"/>
        <v>0</v>
      </c>
      <c r="K731" s="96">
        <v>0</v>
      </c>
      <c r="L731" s="68">
        <f t="shared" ca="1" si="145"/>
        <v>0</v>
      </c>
      <c r="M731" s="68" t="str">
        <f t="shared" ca="1" si="146"/>
        <v>-</v>
      </c>
      <c r="N731" s="99">
        <v>0</v>
      </c>
      <c r="O731" s="97" t="str">
        <f t="shared" ca="1" si="147"/>
        <v>Nov</v>
      </c>
      <c r="P731" s="96">
        <v>0</v>
      </c>
      <c r="Q731" s="99">
        <f t="shared" si="148"/>
        <v>0</v>
      </c>
      <c r="R731" s="97">
        <f t="shared" ca="1" si="149"/>
        <v>0</v>
      </c>
      <c r="S731" s="99" t="b">
        <f t="shared" si="150"/>
        <v>0</v>
      </c>
      <c r="T731" s="100">
        <v>40</v>
      </c>
      <c r="U731" s="100" t="str">
        <f t="shared" ca="1" si="151"/>
        <v>Dec</v>
      </c>
      <c r="V731" s="96">
        <v>40</v>
      </c>
      <c r="W731" s="103">
        <f t="shared" si="152"/>
        <v>-40</v>
      </c>
      <c r="X731" s="102">
        <f t="shared" ca="1" si="153"/>
        <v>-1</v>
      </c>
      <c r="Y731" s="103" t="str">
        <f t="shared" ca="1" si="154"/>
        <v>DEGROWTH</v>
      </c>
      <c r="Z731" s="24">
        <v>1</v>
      </c>
      <c r="AA731" s="24">
        <f t="shared" si="155"/>
        <v>0</v>
      </c>
      <c r="AB731" s="3">
        <v>1000000612</v>
      </c>
      <c r="AC731" s="3"/>
    </row>
    <row r="732" spans="1:29" ht="14.25" hidden="1" customHeight="1">
      <c r="A732" s="23" t="s">
        <v>134</v>
      </c>
      <c r="B732" s="64" t="s">
        <v>64</v>
      </c>
      <c r="C732" s="64" t="s">
        <v>1596</v>
      </c>
      <c r="D732" s="64">
        <v>1000000605</v>
      </c>
      <c r="E732" s="65" t="s">
        <v>1597</v>
      </c>
      <c r="F732" s="66">
        <v>42627</v>
      </c>
      <c r="G732" s="66" t="str">
        <f t="shared" si="143"/>
        <v>Targeted Dealer</v>
      </c>
      <c r="H732" s="66"/>
      <c r="I732" s="67">
        <v>220</v>
      </c>
      <c r="J732" s="67">
        <f t="shared" ca="1" si="144"/>
        <v>4591.6129032258068</v>
      </c>
      <c r="K732" s="96">
        <v>80</v>
      </c>
      <c r="L732" s="68">
        <f t="shared" ca="1" si="145"/>
        <v>-4511.6129032258068</v>
      </c>
      <c r="M732" s="68">
        <f t="shared" ca="1" si="146"/>
        <v>1.742307151889841</v>
      </c>
      <c r="N732" s="99">
        <v>120</v>
      </c>
      <c r="O732" s="97" t="str">
        <f t="shared" ca="1" si="147"/>
        <v>Nov</v>
      </c>
      <c r="P732" s="96">
        <v>120</v>
      </c>
      <c r="Q732" s="99">
        <f t="shared" si="148"/>
        <v>-40</v>
      </c>
      <c r="R732" s="97">
        <f t="shared" ca="1" si="149"/>
        <v>-0.33333333333333337</v>
      </c>
      <c r="S732" s="99" t="str">
        <f t="shared" ca="1" si="150"/>
        <v>DEGROWTH</v>
      </c>
      <c r="T732" s="100">
        <v>130</v>
      </c>
      <c r="U732" s="100" t="str">
        <f t="shared" ca="1" si="151"/>
        <v>Dec</v>
      </c>
      <c r="V732" s="96">
        <v>130</v>
      </c>
      <c r="W732" s="103">
        <f t="shared" si="152"/>
        <v>-50</v>
      </c>
      <c r="X732" s="102">
        <f t="shared" ca="1" si="153"/>
        <v>-0.38461538461538458</v>
      </c>
      <c r="Y732" s="103" t="str">
        <f t="shared" ca="1" si="154"/>
        <v>DEGROWTH</v>
      </c>
      <c r="Z732" s="24">
        <v>0</v>
      </c>
      <c r="AA732" s="24">
        <f t="shared" si="155"/>
        <v>0</v>
      </c>
      <c r="AB732" s="3">
        <v>1000000605</v>
      </c>
      <c r="AC732" s="3"/>
    </row>
    <row r="733" spans="1:29" ht="14.25" hidden="1" customHeight="1">
      <c r="A733" s="23" t="s">
        <v>134</v>
      </c>
      <c r="B733" s="64" t="s">
        <v>64</v>
      </c>
      <c r="C733" s="64" t="s">
        <v>1598</v>
      </c>
      <c r="D733" s="64">
        <v>1000000604</v>
      </c>
      <c r="E733" s="65" t="s">
        <v>1599</v>
      </c>
      <c r="F733" s="66">
        <v>42703</v>
      </c>
      <c r="G733" s="66" t="str">
        <f t="shared" si="143"/>
        <v>Targeted Dealer</v>
      </c>
      <c r="H733" s="66"/>
      <c r="I733" s="67">
        <v>440</v>
      </c>
      <c r="J733" s="67">
        <f t="shared" ca="1" si="144"/>
        <v>9183.2258064516136</v>
      </c>
      <c r="K733" s="96">
        <v>160</v>
      </c>
      <c r="L733" s="68">
        <f t="shared" ca="1" si="145"/>
        <v>-9023.2258064516136</v>
      </c>
      <c r="M733" s="68">
        <f t="shared" ca="1" si="146"/>
        <v>1.742307151889841</v>
      </c>
      <c r="N733" s="99">
        <v>228.5</v>
      </c>
      <c r="O733" s="97" t="str">
        <f t="shared" ca="1" si="147"/>
        <v>Nov</v>
      </c>
      <c r="P733" s="96">
        <v>228.5</v>
      </c>
      <c r="Q733" s="99">
        <f t="shared" si="148"/>
        <v>-68.5</v>
      </c>
      <c r="R733" s="97">
        <f t="shared" ca="1" si="149"/>
        <v>-0.29978118161925604</v>
      </c>
      <c r="S733" s="99" t="str">
        <f t="shared" ca="1" si="150"/>
        <v>DEGROWTH</v>
      </c>
      <c r="T733" s="100">
        <v>320</v>
      </c>
      <c r="U733" s="100" t="str">
        <f t="shared" ca="1" si="151"/>
        <v>Dec</v>
      </c>
      <c r="V733" s="96">
        <v>320</v>
      </c>
      <c r="W733" s="103">
        <f t="shared" si="152"/>
        <v>-160</v>
      </c>
      <c r="X733" s="102">
        <f t="shared" ca="1" si="153"/>
        <v>-0.5</v>
      </c>
      <c r="Y733" s="103" t="str">
        <f t="shared" ca="1" si="154"/>
        <v>DEGROWTH</v>
      </c>
      <c r="Z733" s="24">
        <v>0</v>
      </c>
      <c r="AA733" s="24">
        <f t="shared" si="155"/>
        <v>0</v>
      </c>
      <c r="AB733" s="3">
        <v>1000000604</v>
      </c>
      <c r="AC733" s="3"/>
    </row>
    <row r="734" spans="1:29" ht="14.25" hidden="1" customHeight="1">
      <c r="A734" s="23" t="s">
        <v>134</v>
      </c>
      <c r="B734" s="64" t="s">
        <v>64</v>
      </c>
      <c r="C734" s="64" t="s">
        <v>3644</v>
      </c>
      <c r="D734" s="64">
        <v>1000000606</v>
      </c>
      <c r="E734" s="65" t="s">
        <v>3645</v>
      </c>
      <c r="F734" s="66">
        <v>42796</v>
      </c>
      <c r="G734" s="66" t="str">
        <f t="shared" si="143"/>
        <v>-</v>
      </c>
      <c r="H734" s="66"/>
      <c r="I734" s="67">
        <v>0</v>
      </c>
      <c r="J734" s="67">
        <f t="shared" ca="1" si="144"/>
        <v>0</v>
      </c>
      <c r="K734" s="96">
        <v>0</v>
      </c>
      <c r="L734" s="68">
        <f t="shared" ca="1" si="145"/>
        <v>0</v>
      </c>
      <c r="M734" s="68" t="str">
        <f t="shared" ca="1" si="146"/>
        <v>-</v>
      </c>
      <c r="N734" s="99">
        <v>0</v>
      </c>
      <c r="O734" s="97" t="str">
        <f t="shared" ca="1" si="147"/>
        <v>Nov</v>
      </c>
      <c r="P734" s="96">
        <v>0</v>
      </c>
      <c r="Q734" s="99">
        <f t="shared" si="148"/>
        <v>0</v>
      </c>
      <c r="R734" s="97">
        <f t="shared" ca="1" si="149"/>
        <v>0</v>
      </c>
      <c r="S734" s="99" t="b">
        <f t="shared" si="150"/>
        <v>0</v>
      </c>
      <c r="T734" s="100">
        <v>40</v>
      </c>
      <c r="U734" s="100" t="str">
        <f t="shared" ca="1" si="151"/>
        <v>Dec</v>
      </c>
      <c r="V734" s="96">
        <v>40</v>
      </c>
      <c r="W734" s="103">
        <f t="shared" si="152"/>
        <v>-40</v>
      </c>
      <c r="X734" s="102">
        <f t="shared" ca="1" si="153"/>
        <v>-1</v>
      </c>
      <c r="Y734" s="103" t="str">
        <f t="shared" ca="1" si="154"/>
        <v>DEGROWTH</v>
      </c>
      <c r="Z734" s="24">
        <v>1</v>
      </c>
      <c r="AA734" s="24">
        <f t="shared" si="155"/>
        <v>0</v>
      </c>
      <c r="AB734" s="3">
        <v>1000000606</v>
      </c>
      <c r="AC734" s="3"/>
    </row>
    <row r="735" spans="1:29" ht="14.25" hidden="1" customHeight="1">
      <c r="A735" s="23" t="s">
        <v>134</v>
      </c>
      <c r="B735" s="64" t="s">
        <v>64</v>
      </c>
      <c r="C735" s="64" t="s">
        <v>1600</v>
      </c>
      <c r="D735" s="64">
        <v>1000000613</v>
      </c>
      <c r="E735" s="65" t="s">
        <v>1601</v>
      </c>
      <c r="F735" s="66">
        <v>43259</v>
      </c>
      <c r="G735" s="66" t="str">
        <f t="shared" si="143"/>
        <v>Targeted Dealer</v>
      </c>
      <c r="H735" s="66"/>
      <c r="I735" s="67">
        <v>40</v>
      </c>
      <c r="J735" s="67">
        <f t="shared" ca="1" si="144"/>
        <v>834.83870967741939</v>
      </c>
      <c r="K735" s="96">
        <v>40</v>
      </c>
      <c r="L735" s="68">
        <f t="shared" ca="1" si="145"/>
        <v>-794.83870967741939</v>
      </c>
      <c r="M735" s="68">
        <f t="shared" ca="1" si="146"/>
        <v>4.7913446676970626</v>
      </c>
      <c r="N735" s="99">
        <v>49</v>
      </c>
      <c r="O735" s="97" t="str">
        <f t="shared" ca="1" si="147"/>
        <v>Nov</v>
      </c>
      <c r="P735" s="96">
        <v>49</v>
      </c>
      <c r="Q735" s="99">
        <f t="shared" si="148"/>
        <v>-9</v>
      </c>
      <c r="R735" s="97">
        <f t="shared" ca="1" si="149"/>
        <v>-0.18367346938775508</v>
      </c>
      <c r="S735" s="99" t="str">
        <f t="shared" ca="1" si="150"/>
        <v>DEGROWTH</v>
      </c>
      <c r="T735" s="100">
        <v>60</v>
      </c>
      <c r="U735" s="100" t="str">
        <f t="shared" ca="1" si="151"/>
        <v>Dec</v>
      </c>
      <c r="V735" s="96">
        <v>60</v>
      </c>
      <c r="W735" s="103">
        <f t="shared" si="152"/>
        <v>-20</v>
      </c>
      <c r="X735" s="102">
        <f t="shared" ca="1" si="153"/>
        <v>-0.33333333333333337</v>
      </c>
      <c r="Y735" s="103" t="str">
        <f t="shared" ca="1" si="154"/>
        <v>DEGROWTH</v>
      </c>
      <c r="Z735" s="24">
        <v>0</v>
      </c>
      <c r="AA735" s="24">
        <f t="shared" si="155"/>
        <v>0</v>
      </c>
      <c r="AB735" s="3">
        <v>1000000613</v>
      </c>
      <c r="AC735" s="3"/>
    </row>
    <row r="736" spans="1:29" ht="14.25" hidden="1" customHeight="1">
      <c r="A736" s="23" t="s">
        <v>134</v>
      </c>
      <c r="B736" s="64" t="s">
        <v>64</v>
      </c>
      <c r="C736" s="64" t="s">
        <v>1602</v>
      </c>
      <c r="D736" s="64">
        <v>1000002753</v>
      </c>
      <c r="E736" s="65" t="s">
        <v>1603</v>
      </c>
      <c r="F736" s="66">
        <v>44700</v>
      </c>
      <c r="G736" s="66" t="str">
        <f t="shared" si="143"/>
        <v>Targeted Dealer</v>
      </c>
      <c r="H736" s="66"/>
      <c r="I736" s="67">
        <v>80</v>
      </c>
      <c r="J736" s="67">
        <f t="shared" ca="1" si="144"/>
        <v>1669.6774193548388</v>
      </c>
      <c r="K736" s="96">
        <v>20</v>
      </c>
      <c r="L736" s="68">
        <f t="shared" ca="1" si="145"/>
        <v>-1649.6774193548388</v>
      </c>
      <c r="M736" s="68">
        <f t="shared" ca="1" si="146"/>
        <v>1.1978361669242656</v>
      </c>
      <c r="N736" s="99">
        <v>73</v>
      </c>
      <c r="O736" s="97" t="str">
        <f t="shared" ca="1" si="147"/>
        <v>Nov</v>
      </c>
      <c r="P736" s="96">
        <v>73</v>
      </c>
      <c r="Q736" s="99">
        <f t="shared" si="148"/>
        <v>-53</v>
      </c>
      <c r="R736" s="97">
        <f t="shared" ca="1" si="149"/>
        <v>-0.72602739726027399</v>
      </c>
      <c r="S736" s="99" t="str">
        <f t="shared" ca="1" si="150"/>
        <v>DEGROWTH</v>
      </c>
      <c r="T736" s="100">
        <v>40</v>
      </c>
      <c r="U736" s="100" t="str">
        <f t="shared" ca="1" si="151"/>
        <v>Dec</v>
      </c>
      <c r="V736" s="96">
        <v>40</v>
      </c>
      <c r="W736" s="103">
        <f t="shared" si="152"/>
        <v>-20</v>
      </c>
      <c r="X736" s="102">
        <f t="shared" ca="1" si="153"/>
        <v>-0.5</v>
      </c>
      <c r="Y736" s="103" t="str">
        <f t="shared" ca="1" si="154"/>
        <v>DEGROWTH</v>
      </c>
      <c r="Z736" s="24">
        <v>0</v>
      </c>
      <c r="AA736" s="24">
        <f t="shared" si="155"/>
        <v>0</v>
      </c>
      <c r="AB736" s="3">
        <v>1000002753</v>
      </c>
      <c r="AC736" s="3"/>
    </row>
    <row r="737" spans="1:29" ht="14.25" hidden="1" customHeight="1">
      <c r="A737" s="23" t="s">
        <v>134</v>
      </c>
      <c r="B737" s="64" t="s">
        <v>64</v>
      </c>
      <c r="C737" s="64" t="s">
        <v>3562</v>
      </c>
      <c r="D737" s="64">
        <v>1000003169</v>
      </c>
      <c r="E737" s="65" t="s">
        <v>3563</v>
      </c>
      <c r="F737" s="66">
        <v>44918</v>
      </c>
      <c r="G737" s="66" t="str">
        <f t="shared" si="143"/>
        <v>Targeted Dealer</v>
      </c>
      <c r="H737" s="66"/>
      <c r="I737" s="67">
        <v>10</v>
      </c>
      <c r="J737" s="67">
        <f t="shared" ca="1" si="144"/>
        <v>208.70967741935485</v>
      </c>
      <c r="K737" s="96">
        <v>0</v>
      </c>
      <c r="L737" s="68">
        <f t="shared" ca="1" si="145"/>
        <v>-208.70967741935485</v>
      </c>
      <c r="M737" s="68">
        <f t="shared" ca="1" si="146"/>
        <v>0</v>
      </c>
      <c r="N737" s="99">
        <v>0</v>
      </c>
      <c r="O737" s="97" t="str">
        <f t="shared" ca="1" si="147"/>
        <v>Nov</v>
      </c>
      <c r="P737" s="96">
        <v>0</v>
      </c>
      <c r="Q737" s="99">
        <f t="shared" si="148"/>
        <v>0</v>
      </c>
      <c r="R737" s="97">
        <f t="shared" ca="1" si="149"/>
        <v>0</v>
      </c>
      <c r="S737" s="99" t="b">
        <f t="shared" si="150"/>
        <v>0</v>
      </c>
      <c r="T737" s="100">
        <v>0</v>
      </c>
      <c r="U737" s="100" t="str">
        <f t="shared" ca="1" si="151"/>
        <v>Dec</v>
      </c>
      <c r="V737" s="96">
        <v>0</v>
      </c>
      <c r="W737" s="103">
        <f t="shared" si="152"/>
        <v>0</v>
      </c>
      <c r="X737" s="102">
        <f t="shared" ca="1" si="153"/>
        <v>0</v>
      </c>
      <c r="Y737" s="103" t="b">
        <f t="shared" si="154"/>
        <v>0</v>
      </c>
      <c r="Z737" s="24">
        <v>1</v>
      </c>
      <c r="AA737" s="24">
        <f t="shared" si="155"/>
        <v>0</v>
      </c>
      <c r="AB737" s="3">
        <v>1000003169</v>
      </c>
      <c r="AC737" s="3"/>
    </row>
    <row r="738" spans="1:29" ht="14.25" hidden="1" customHeight="1">
      <c r="A738" s="23" t="s">
        <v>134</v>
      </c>
      <c r="B738" s="64" t="s">
        <v>64</v>
      </c>
      <c r="C738" s="64" t="s">
        <v>4472</v>
      </c>
      <c r="D738" s="64">
        <v>1000003212</v>
      </c>
      <c r="E738" s="65" t="s">
        <v>4473</v>
      </c>
      <c r="F738" s="66">
        <v>44930</v>
      </c>
      <c r="G738" s="66" t="str">
        <f t="shared" si="143"/>
        <v>Targeted Dealer</v>
      </c>
      <c r="H738" s="66"/>
      <c r="I738" s="67">
        <v>10</v>
      </c>
      <c r="J738" s="67">
        <f t="shared" ca="1" si="144"/>
        <v>208.70967741935485</v>
      </c>
      <c r="K738" s="96">
        <v>0</v>
      </c>
      <c r="L738" s="68">
        <f t="shared" ca="1" si="145"/>
        <v>-208.70967741935485</v>
      </c>
      <c r="M738" s="68">
        <f t="shared" ca="1" si="146"/>
        <v>0</v>
      </c>
      <c r="N738" s="99">
        <v>0</v>
      </c>
      <c r="O738" s="97" t="str">
        <f t="shared" ca="1" si="147"/>
        <v>Nov</v>
      </c>
      <c r="P738" s="96">
        <v>0</v>
      </c>
      <c r="Q738" s="99">
        <f t="shared" si="148"/>
        <v>0</v>
      </c>
      <c r="R738" s="97">
        <f t="shared" ca="1" si="149"/>
        <v>0</v>
      </c>
      <c r="S738" s="99" t="b">
        <f t="shared" si="150"/>
        <v>0</v>
      </c>
      <c r="T738" s="100">
        <v>20</v>
      </c>
      <c r="U738" s="100" t="str">
        <f t="shared" ca="1" si="151"/>
        <v>Dec</v>
      </c>
      <c r="V738" s="96">
        <v>20</v>
      </c>
      <c r="W738" s="103">
        <f t="shared" si="152"/>
        <v>-20</v>
      </c>
      <c r="X738" s="102">
        <f t="shared" ca="1" si="153"/>
        <v>-1</v>
      </c>
      <c r="Y738" s="103" t="str">
        <f t="shared" ca="1" si="154"/>
        <v>DEGROWTH</v>
      </c>
      <c r="Z738" s="24">
        <v>1</v>
      </c>
      <c r="AA738" s="24">
        <f t="shared" si="155"/>
        <v>0</v>
      </c>
      <c r="AB738" s="3">
        <v>1000003212</v>
      </c>
      <c r="AC738" s="3"/>
    </row>
    <row r="739" spans="1:29" ht="14.25" hidden="1" customHeight="1">
      <c r="A739" s="23" t="s">
        <v>134</v>
      </c>
      <c r="B739" s="64" t="s">
        <v>64</v>
      </c>
      <c r="C739" s="64" t="s">
        <v>1604</v>
      </c>
      <c r="D739" s="64">
        <v>1000003246</v>
      </c>
      <c r="E739" s="65" t="s">
        <v>1605</v>
      </c>
      <c r="F739" s="66">
        <v>44939</v>
      </c>
      <c r="G739" s="66" t="str">
        <f t="shared" si="143"/>
        <v>Targeted Dealer</v>
      </c>
      <c r="H739" s="66"/>
      <c r="I739" s="67">
        <v>80</v>
      </c>
      <c r="J739" s="67">
        <f t="shared" ca="1" si="144"/>
        <v>1669.6774193548388</v>
      </c>
      <c r="K739" s="96">
        <v>60</v>
      </c>
      <c r="L739" s="68">
        <f t="shared" ca="1" si="145"/>
        <v>-1609.6774193548388</v>
      </c>
      <c r="M739" s="68">
        <f t="shared" ca="1" si="146"/>
        <v>3.5935085007727969</v>
      </c>
      <c r="N739" s="99">
        <v>100</v>
      </c>
      <c r="O739" s="97" t="str">
        <f t="shared" ca="1" si="147"/>
        <v>Nov</v>
      </c>
      <c r="P739" s="96">
        <v>100</v>
      </c>
      <c r="Q739" s="99">
        <f t="shared" si="148"/>
        <v>-40</v>
      </c>
      <c r="R739" s="97">
        <f t="shared" ca="1" si="149"/>
        <v>-0.4</v>
      </c>
      <c r="S739" s="99" t="str">
        <f t="shared" ca="1" si="150"/>
        <v>DEGROWTH</v>
      </c>
      <c r="T739" s="100">
        <v>40</v>
      </c>
      <c r="U739" s="100" t="str">
        <f t="shared" ca="1" si="151"/>
        <v>Dec</v>
      </c>
      <c r="V739" s="96">
        <v>40</v>
      </c>
      <c r="W739" s="103">
        <f t="shared" si="152"/>
        <v>20</v>
      </c>
      <c r="X739" s="102">
        <f t="shared" ca="1" si="153"/>
        <v>0.5</v>
      </c>
      <c r="Y739" s="103" t="str">
        <f t="shared" ca="1" si="154"/>
        <v>GROWTH</v>
      </c>
      <c r="Z739" s="24">
        <v>0</v>
      </c>
      <c r="AA739" s="24">
        <f t="shared" si="155"/>
        <v>0</v>
      </c>
      <c r="AB739" s="3">
        <v>1000003246</v>
      </c>
      <c r="AC739" s="3"/>
    </row>
    <row r="740" spans="1:29" ht="14.25" hidden="1" customHeight="1">
      <c r="A740" s="23" t="s">
        <v>134</v>
      </c>
      <c r="B740" s="64" t="s">
        <v>64</v>
      </c>
      <c r="C740" s="64" t="s">
        <v>1606</v>
      </c>
      <c r="D740" s="64">
        <v>1000003274</v>
      </c>
      <c r="E740" s="65" t="s">
        <v>1607</v>
      </c>
      <c r="F740" s="66">
        <v>44950</v>
      </c>
      <c r="G740" s="66" t="str">
        <f t="shared" si="143"/>
        <v>Targeted Dealer</v>
      </c>
      <c r="H740" s="66" t="s">
        <v>627</v>
      </c>
      <c r="I740" s="67">
        <v>100</v>
      </c>
      <c r="J740" s="67">
        <f t="shared" ca="1" si="144"/>
        <v>2087.0967741935483</v>
      </c>
      <c r="K740" s="96">
        <v>66</v>
      </c>
      <c r="L740" s="68">
        <f t="shared" ca="1" si="145"/>
        <v>-2021.0967741935483</v>
      </c>
      <c r="M740" s="68">
        <f t="shared" ca="1" si="146"/>
        <v>3.1622874806800616</v>
      </c>
      <c r="N740" s="99">
        <v>88</v>
      </c>
      <c r="O740" s="97" t="str">
        <f t="shared" ca="1" si="147"/>
        <v>Nov</v>
      </c>
      <c r="P740" s="96">
        <v>88</v>
      </c>
      <c r="Q740" s="99">
        <f t="shared" si="148"/>
        <v>-22</v>
      </c>
      <c r="R740" s="97">
        <f t="shared" ca="1" si="149"/>
        <v>-0.25</v>
      </c>
      <c r="S740" s="99" t="str">
        <f t="shared" ca="1" si="150"/>
        <v>DEGROWTH</v>
      </c>
      <c r="T740" s="100">
        <v>60</v>
      </c>
      <c r="U740" s="100" t="str">
        <f t="shared" ca="1" si="151"/>
        <v>Dec</v>
      </c>
      <c r="V740" s="96">
        <v>60</v>
      </c>
      <c r="W740" s="103">
        <f t="shared" si="152"/>
        <v>6</v>
      </c>
      <c r="X740" s="102">
        <f t="shared" ca="1" si="153"/>
        <v>0.10000000000000009</v>
      </c>
      <c r="Y740" s="103" t="str">
        <f t="shared" ca="1" si="154"/>
        <v>GROWTH</v>
      </c>
      <c r="Z740" s="24">
        <v>0</v>
      </c>
      <c r="AA740" s="24">
        <f t="shared" si="155"/>
        <v>1</v>
      </c>
      <c r="AB740" s="3">
        <v>1000003274</v>
      </c>
      <c r="AC740" s="3"/>
    </row>
    <row r="741" spans="1:29" ht="14.25" hidden="1" customHeight="1">
      <c r="A741" s="23" t="s">
        <v>134</v>
      </c>
      <c r="B741" s="64" t="s">
        <v>64</v>
      </c>
      <c r="C741" s="64" t="s">
        <v>1608</v>
      </c>
      <c r="D741" s="64">
        <v>1000003278</v>
      </c>
      <c r="E741" s="65" t="s">
        <v>1609</v>
      </c>
      <c r="F741" s="66">
        <v>44951</v>
      </c>
      <c r="G741" s="66" t="str">
        <f t="shared" si="143"/>
        <v>Targeted Dealer</v>
      </c>
      <c r="H741" s="66"/>
      <c r="I741" s="67">
        <v>280</v>
      </c>
      <c r="J741" s="67">
        <f t="shared" ca="1" si="144"/>
        <v>5843.8709677419356</v>
      </c>
      <c r="K741" s="96">
        <v>146</v>
      </c>
      <c r="L741" s="68">
        <f t="shared" ca="1" si="145"/>
        <v>-5697.8709677419356</v>
      </c>
      <c r="M741" s="68">
        <f t="shared" ca="1" si="146"/>
        <v>2.4983440052991832</v>
      </c>
      <c r="N741" s="99">
        <v>152.5</v>
      </c>
      <c r="O741" s="97" t="str">
        <f t="shared" ca="1" si="147"/>
        <v>Nov</v>
      </c>
      <c r="P741" s="96">
        <v>152.5</v>
      </c>
      <c r="Q741" s="99">
        <f t="shared" si="148"/>
        <v>-6.5</v>
      </c>
      <c r="R741" s="97">
        <f t="shared" ca="1" si="149"/>
        <v>-4.2622950819672156E-2</v>
      </c>
      <c r="S741" s="99" t="str">
        <f t="shared" ca="1" si="150"/>
        <v>DEGROWTH</v>
      </c>
      <c r="T741" s="100">
        <v>280</v>
      </c>
      <c r="U741" s="100" t="str">
        <f t="shared" ca="1" si="151"/>
        <v>Dec</v>
      </c>
      <c r="V741" s="96">
        <v>280</v>
      </c>
      <c r="W741" s="103">
        <f t="shared" si="152"/>
        <v>-134</v>
      </c>
      <c r="X741" s="102">
        <f t="shared" ca="1" si="153"/>
        <v>-0.47857142857142854</v>
      </c>
      <c r="Y741" s="103" t="str">
        <f t="shared" ca="1" si="154"/>
        <v>DEGROWTH</v>
      </c>
      <c r="Z741" s="24">
        <v>0</v>
      </c>
      <c r="AA741" s="24">
        <f t="shared" si="155"/>
        <v>0</v>
      </c>
      <c r="AB741" s="3">
        <v>1000003278</v>
      </c>
      <c r="AC741" s="3"/>
    </row>
    <row r="742" spans="1:29" ht="14.25" hidden="1" customHeight="1">
      <c r="A742" s="23" t="s">
        <v>134</v>
      </c>
      <c r="B742" s="64" t="s">
        <v>64</v>
      </c>
      <c r="C742" s="64" t="s">
        <v>1610</v>
      </c>
      <c r="D742" s="64">
        <v>1000003324</v>
      </c>
      <c r="E742" s="65" t="s">
        <v>1611</v>
      </c>
      <c r="F742" s="66">
        <v>44965</v>
      </c>
      <c r="G742" s="66" t="str">
        <f t="shared" si="143"/>
        <v>Targeted Dealer</v>
      </c>
      <c r="H742" s="66" t="s">
        <v>627</v>
      </c>
      <c r="I742" s="67">
        <v>415</v>
      </c>
      <c r="J742" s="67">
        <f t="shared" ca="1" si="144"/>
        <v>8661.4516129032254</v>
      </c>
      <c r="K742" s="96">
        <v>170</v>
      </c>
      <c r="L742" s="68">
        <f t="shared" ca="1" si="145"/>
        <v>-8491.4516129032254</v>
      </c>
      <c r="M742" s="68">
        <f t="shared" ca="1" si="146"/>
        <v>1.9627195024301225</v>
      </c>
      <c r="N742" s="99">
        <v>235</v>
      </c>
      <c r="O742" s="97" t="str">
        <f t="shared" ca="1" si="147"/>
        <v>Nov</v>
      </c>
      <c r="P742" s="96">
        <v>235</v>
      </c>
      <c r="Q742" s="99">
        <f t="shared" si="148"/>
        <v>-65</v>
      </c>
      <c r="R742" s="97">
        <f t="shared" ca="1" si="149"/>
        <v>-0.27659574468085102</v>
      </c>
      <c r="S742" s="99" t="str">
        <f t="shared" ca="1" si="150"/>
        <v>DEGROWTH</v>
      </c>
      <c r="T742" s="100">
        <v>420</v>
      </c>
      <c r="U742" s="100" t="str">
        <f t="shared" ca="1" si="151"/>
        <v>Dec</v>
      </c>
      <c r="V742" s="96">
        <v>420</v>
      </c>
      <c r="W742" s="103">
        <f t="shared" si="152"/>
        <v>-250</v>
      </c>
      <c r="X742" s="102">
        <f t="shared" ca="1" si="153"/>
        <v>-0.59523809523809523</v>
      </c>
      <c r="Y742" s="103" t="str">
        <f t="shared" ca="1" si="154"/>
        <v>DEGROWTH</v>
      </c>
      <c r="Z742" s="24">
        <v>0</v>
      </c>
      <c r="AA742" s="24">
        <f t="shared" si="155"/>
        <v>1</v>
      </c>
      <c r="AB742" s="3">
        <v>1000003324</v>
      </c>
      <c r="AC742" s="3"/>
    </row>
    <row r="743" spans="1:29" ht="14.25" hidden="1" customHeight="1">
      <c r="A743" s="23" t="s">
        <v>134</v>
      </c>
      <c r="B743" s="64" t="s">
        <v>64</v>
      </c>
      <c r="C743" s="64" t="s">
        <v>3796</v>
      </c>
      <c r="D743" s="64">
        <v>1000003514</v>
      </c>
      <c r="E743" s="64" t="s">
        <v>3797</v>
      </c>
      <c r="F743" s="66">
        <v>45054</v>
      </c>
      <c r="G743" s="66" t="str">
        <f t="shared" si="143"/>
        <v>Targeted Dealer</v>
      </c>
      <c r="H743" s="66"/>
      <c r="I743" s="67">
        <v>20</v>
      </c>
      <c r="J743" s="67">
        <f t="shared" ca="1" si="144"/>
        <v>417.41935483870969</v>
      </c>
      <c r="K743" s="96">
        <v>20</v>
      </c>
      <c r="L743" s="68">
        <f t="shared" ca="1" si="145"/>
        <v>-397.41935483870969</v>
      </c>
      <c r="M743" s="68">
        <f t="shared" ca="1" si="146"/>
        <v>4.7913446676970626</v>
      </c>
      <c r="N743" s="99">
        <v>0</v>
      </c>
      <c r="O743" s="97" t="str">
        <f t="shared" ca="1" si="147"/>
        <v>Nov</v>
      </c>
      <c r="P743" s="96">
        <v>0</v>
      </c>
      <c r="Q743" s="99">
        <f t="shared" si="148"/>
        <v>20</v>
      </c>
      <c r="R743" s="97">
        <f t="shared" ca="1" si="149"/>
        <v>0</v>
      </c>
      <c r="S743" s="99" t="b">
        <f t="shared" si="150"/>
        <v>0</v>
      </c>
      <c r="T743" s="100">
        <v>20</v>
      </c>
      <c r="U743" s="100" t="str">
        <f t="shared" ca="1" si="151"/>
        <v>Dec</v>
      </c>
      <c r="V743" s="96">
        <v>20</v>
      </c>
      <c r="W743" s="103">
        <f t="shared" si="152"/>
        <v>0</v>
      </c>
      <c r="X743" s="102">
        <f t="shared" ca="1" si="153"/>
        <v>0</v>
      </c>
      <c r="Y743" s="103" t="str">
        <f t="shared" ca="1" si="154"/>
        <v>GROWTH</v>
      </c>
      <c r="Z743" s="24">
        <v>0</v>
      </c>
      <c r="AA743" s="24">
        <f t="shared" si="155"/>
        <v>0</v>
      </c>
      <c r="AB743" s="3">
        <v>1000003514</v>
      </c>
      <c r="AC743" s="3"/>
    </row>
    <row r="744" spans="1:29" ht="14.25" hidden="1" customHeight="1">
      <c r="A744" s="24" t="s">
        <v>134</v>
      </c>
      <c r="B744" s="125" t="s">
        <v>64</v>
      </c>
      <c r="C744" s="125" t="s">
        <v>4010</v>
      </c>
      <c r="D744" s="125">
        <v>1000003879</v>
      </c>
      <c r="E744" s="125" t="s">
        <v>4011</v>
      </c>
      <c r="F744" s="66">
        <v>45352</v>
      </c>
      <c r="G744" s="66" t="str">
        <f t="shared" si="143"/>
        <v>Targeted Dealer</v>
      </c>
      <c r="H744" s="66"/>
      <c r="I744" s="67">
        <v>20</v>
      </c>
      <c r="J744" s="67">
        <f t="shared" ca="1" si="144"/>
        <v>417.41935483870969</v>
      </c>
      <c r="K744" s="96">
        <v>10</v>
      </c>
      <c r="L744" s="68">
        <f t="shared" ca="1" si="145"/>
        <v>-407.41935483870969</v>
      </c>
      <c r="M744" s="68">
        <f t="shared" ca="1" si="146"/>
        <v>2.3956723338485313</v>
      </c>
      <c r="N744" s="99">
        <v>30</v>
      </c>
      <c r="O744" s="97" t="str">
        <f t="shared" ca="1" si="147"/>
        <v>Nov</v>
      </c>
      <c r="P744" s="96">
        <v>30</v>
      </c>
      <c r="Q744" s="99">
        <f t="shared" si="148"/>
        <v>-20</v>
      </c>
      <c r="R744" s="97">
        <f t="shared" ca="1" si="149"/>
        <v>-0.66666666666666674</v>
      </c>
      <c r="S744" s="99" t="str">
        <f t="shared" ca="1" si="150"/>
        <v>DEGROWTH</v>
      </c>
      <c r="T744" s="100">
        <v>0</v>
      </c>
      <c r="U744" s="100" t="str">
        <f t="shared" ca="1" si="151"/>
        <v>Dec</v>
      </c>
      <c r="V744" s="96">
        <v>0</v>
      </c>
      <c r="W744" s="103">
        <f t="shared" si="152"/>
        <v>10</v>
      </c>
      <c r="X744" s="102">
        <f t="shared" ca="1" si="153"/>
        <v>0</v>
      </c>
      <c r="Y744" s="103" t="b">
        <f t="shared" si="154"/>
        <v>0</v>
      </c>
      <c r="Z744" s="24">
        <v>0</v>
      </c>
      <c r="AA744" s="24">
        <f t="shared" si="155"/>
        <v>0</v>
      </c>
      <c r="AB744" s="3">
        <v>1000003879</v>
      </c>
      <c r="AC744" s="3"/>
    </row>
    <row r="745" spans="1:29" ht="14.25" hidden="1" customHeight="1">
      <c r="A745" s="24" t="s">
        <v>134</v>
      </c>
      <c r="B745" s="125" t="s">
        <v>64</v>
      </c>
      <c r="C745" s="125" t="s">
        <v>1612</v>
      </c>
      <c r="D745" s="125">
        <v>1000003907</v>
      </c>
      <c r="E745" s="125" t="s">
        <v>1613</v>
      </c>
      <c r="F745" s="66">
        <v>45392</v>
      </c>
      <c r="G745" s="66" t="str">
        <f t="shared" si="143"/>
        <v>Targeted Dealer</v>
      </c>
      <c r="H745" s="66" t="s">
        <v>627</v>
      </c>
      <c r="I745" s="67">
        <v>580</v>
      </c>
      <c r="J745" s="67">
        <f t="shared" ca="1" si="144"/>
        <v>12105.161290322581</v>
      </c>
      <c r="K745" s="96">
        <v>454</v>
      </c>
      <c r="L745" s="68">
        <f t="shared" ca="1" si="145"/>
        <v>-11651.161290322581</v>
      </c>
      <c r="M745" s="68">
        <f t="shared" ca="1" si="146"/>
        <v>3.7504663433352872</v>
      </c>
      <c r="N745" s="99">
        <v>459.5</v>
      </c>
      <c r="O745" s="97" t="str">
        <f t="shared" ca="1" si="147"/>
        <v>Nov</v>
      </c>
      <c r="P745" s="96">
        <v>459.5</v>
      </c>
      <c r="Q745" s="99">
        <f t="shared" si="148"/>
        <v>-5.5</v>
      </c>
      <c r="R745" s="97">
        <f t="shared" ca="1" si="149"/>
        <v>-1.196953210010876E-2</v>
      </c>
      <c r="S745" s="99" t="str">
        <f t="shared" ca="1" si="150"/>
        <v>DEGROWTH</v>
      </c>
      <c r="T745" s="100">
        <v>0</v>
      </c>
      <c r="U745" s="100" t="str">
        <f t="shared" ca="1" si="151"/>
        <v>Dec</v>
      </c>
      <c r="V745" s="96">
        <v>0</v>
      </c>
      <c r="W745" s="103">
        <f t="shared" si="152"/>
        <v>454</v>
      </c>
      <c r="X745" s="102">
        <f t="shared" ca="1" si="153"/>
        <v>0</v>
      </c>
      <c r="Y745" s="103" t="b">
        <f t="shared" si="154"/>
        <v>0</v>
      </c>
      <c r="Z745" s="24">
        <v>0</v>
      </c>
      <c r="AA745" s="24">
        <f t="shared" si="155"/>
        <v>1</v>
      </c>
      <c r="AB745" s="3">
        <v>1000003907</v>
      </c>
      <c r="AC745" s="3"/>
    </row>
    <row r="746" spans="1:29" ht="14.25" hidden="1" customHeight="1">
      <c r="A746" s="24" t="s">
        <v>134</v>
      </c>
      <c r="B746" s="125" t="s">
        <v>64</v>
      </c>
      <c r="C746" s="125" t="s">
        <v>1614</v>
      </c>
      <c r="D746" s="125">
        <v>1000004062</v>
      </c>
      <c r="E746" s="125" t="s">
        <v>1615</v>
      </c>
      <c r="F746" s="66">
        <v>45498</v>
      </c>
      <c r="G746" s="66" t="str">
        <f t="shared" si="143"/>
        <v>Targeted Dealer</v>
      </c>
      <c r="H746" s="24"/>
      <c r="I746" s="67">
        <v>80</v>
      </c>
      <c r="J746" s="67">
        <f t="shared" ca="1" si="144"/>
        <v>1669.6774193548388</v>
      </c>
      <c r="K746" s="96">
        <v>80</v>
      </c>
      <c r="L746" s="68">
        <f t="shared" ca="1" si="145"/>
        <v>-1589.6774193548388</v>
      </c>
      <c r="M746" s="68">
        <f t="shared" ca="1" si="146"/>
        <v>4.7913446676970626</v>
      </c>
      <c r="N746" s="99">
        <v>60</v>
      </c>
      <c r="O746" s="97" t="str">
        <f t="shared" ca="1" si="147"/>
        <v>Nov</v>
      </c>
      <c r="P746" s="96">
        <v>60</v>
      </c>
      <c r="Q746" s="99">
        <f t="shared" si="148"/>
        <v>20</v>
      </c>
      <c r="R746" s="97">
        <f t="shared" ca="1" si="149"/>
        <v>0.33333333333333326</v>
      </c>
      <c r="S746" s="99" t="str">
        <f t="shared" ca="1" si="150"/>
        <v>GROWTH</v>
      </c>
      <c r="T746" s="100">
        <v>0</v>
      </c>
      <c r="U746" s="100" t="str">
        <f t="shared" ca="1" si="151"/>
        <v>Dec</v>
      </c>
      <c r="V746" s="96">
        <v>0</v>
      </c>
      <c r="W746" s="103">
        <f t="shared" si="152"/>
        <v>80</v>
      </c>
      <c r="X746" s="102">
        <f t="shared" ca="1" si="153"/>
        <v>0</v>
      </c>
      <c r="Y746" s="103" t="b">
        <f t="shared" si="154"/>
        <v>0</v>
      </c>
      <c r="Z746" s="24">
        <v>0</v>
      </c>
      <c r="AA746" s="24">
        <f t="shared" si="155"/>
        <v>0</v>
      </c>
      <c r="AB746" s="3">
        <v>1000004062</v>
      </c>
      <c r="AC746" s="3"/>
    </row>
    <row r="747" spans="1:29" ht="14.25" hidden="1" customHeight="1">
      <c r="A747" s="24" t="s">
        <v>134</v>
      </c>
      <c r="B747" s="125" t="s">
        <v>64</v>
      </c>
      <c r="C747" s="125" t="s">
        <v>1616</v>
      </c>
      <c r="D747" s="125">
        <v>1000004082</v>
      </c>
      <c r="E747" s="125" t="s">
        <v>1617</v>
      </c>
      <c r="F747" s="66">
        <v>45516</v>
      </c>
      <c r="G747" s="66" t="str">
        <f t="shared" si="143"/>
        <v>Targeted Dealer</v>
      </c>
      <c r="H747" s="24"/>
      <c r="I747" s="67">
        <v>60</v>
      </c>
      <c r="J747" s="67">
        <f t="shared" ca="1" si="144"/>
        <v>1252.258064516129</v>
      </c>
      <c r="K747" s="96">
        <v>60</v>
      </c>
      <c r="L747" s="68">
        <f t="shared" ca="1" si="145"/>
        <v>-1192.258064516129</v>
      </c>
      <c r="M747" s="68">
        <f t="shared" ca="1" si="146"/>
        <v>4.7913446676970635</v>
      </c>
      <c r="N747" s="99">
        <v>60</v>
      </c>
      <c r="O747" s="97" t="str">
        <f t="shared" ca="1" si="147"/>
        <v>Nov</v>
      </c>
      <c r="P747" s="96">
        <v>60</v>
      </c>
      <c r="Q747" s="99">
        <f t="shared" si="148"/>
        <v>0</v>
      </c>
      <c r="R747" s="97">
        <f t="shared" ca="1" si="149"/>
        <v>0</v>
      </c>
      <c r="S747" s="99" t="str">
        <f t="shared" ca="1" si="150"/>
        <v>GROWTH</v>
      </c>
      <c r="T747" s="100">
        <v>0</v>
      </c>
      <c r="U747" s="100" t="str">
        <f t="shared" ca="1" si="151"/>
        <v>Dec</v>
      </c>
      <c r="V747" s="96">
        <v>0</v>
      </c>
      <c r="W747" s="103">
        <f t="shared" si="152"/>
        <v>60</v>
      </c>
      <c r="X747" s="102">
        <f t="shared" ca="1" si="153"/>
        <v>0</v>
      </c>
      <c r="Y747" s="103" t="b">
        <f t="shared" si="154"/>
        <v>0</v>
      </c>
      <c r="Z747" s="24">
        <v>0</v>
      </c>
      <c r="AA747" s="24">
        <f t="shared" si="155"/>
        <v>0</v>
      </c>
      <c r="AB747" s="3">
        <v>1000004082</v>
      </c>
      <c r="AC747" s="3"/>
    </row>
    <row r="748" spans="1:29" ht="14.25" hidden="1" customHeight="1">
      <c r="A748" s="24" t="s">
        <v>134</v>
      </c>
      <c r="B748" s="125" t="s">
        <v>64</v>
      </c>
      <c r="C748" s="125" t="s">
        <v>1618</v>
      </c>
      <c r="D748" s="125">
        <v>1000004086</v>
      </c>
      <c r="E748" s="125" t="s">
        <v>1619</v>
      </c>
      <c r="F748" s="66">
        <v>45518</v>
      </c>
      <c r="G748" s="66" t="str">
        <f t="shared" si="143"/>
        <v>Targeted Dealer</v>
      </c>
      <c r="H748" s="24"/>
      <c r="I748" s="67">
        <v>125</v>
      </c>
      <c r="J748" s="67">
        <f t="shared" ca="1" si="144"/>
        <v>2608.8709677419356</v>
      </c>
      <c r="K748" s="96">
        <v>100</v>
      </c>
      <c r="L748" s="68">
        <f t="shared" ca="1" si="145"/>
        <v>-2508.8709677419356</v>
      </c>
      <c r="M748" s="68">
        <f t="shared" ca="1" si="146"/>
        <v>3.8330757341576507</v>
      </c>
      <c r="N748" s="99">
        <v>100</v>
      </c>
      <c r="O748" s="97" t="str">
        <f t="shared" ca="1" si="147"/>
        <v>Nov</v>
      </c>
      <c r="P748" s="96">
        <v>100</v>
      </c>
      <c r="Q748" s="99">
        <f t="shared" si="148"/>
        <v>0</v>
      </c>
      <c r="R748" s="97">
        <f t="shared" ca="1" si="149"/>
        <v>0</v>
      </c>
      <c r="S748" s="99" t="str">
        <f t="shared" ca="1" si="150"/>
        <v>GROWTH</v>
      </c>
      <c r="T748" s="100">
        <v>0</v>
      </c>
      <c r="U748" s="100" t="str">
        <f t="shared" ca="1" si="151"/>
        <v>Dec</v>
      </c>
      <c r="V748" s="96">
        <v>0</v>
      </c>
      <c r="W748" s="103">
        <f t="shared" si="152"/>
        <v>100</v>
      </c>
      <c r="X748" s="102">
        <f t="shared" ca="1" si="153"/>
        <v>0</v>
      </c>
      <c r="Y748" s="103" t="b">
        <f t="shared" si="154"/>
        <v>0</v>
      </c>
      <c r="Z748" s="24">
        <v>0</v>
      </c>
      <c r="AA748" s="24">
        <f t="shared" si="155"/>
        <v>0</v>
      </c>
      <c r="AB748" s="3">
        <v>1000004086</v>
      </c>
      <c r="AC748" s="3"/>
    </row>
    <row r="749" spans="1:29" ht="14.25" hidden="1" customHeight="1">
      <c r="A749" s="23" t="s">
        <v>134</v>
      </c>
      <c r="B749" s="64" t="s">
        <v>65</v>
      </c>
      <c r="C749" s="64" t="s">
        <v>1620</v>
      </c>
      <c r="D749" s="64">
        <v>1000000481</v>
      </c>
      <c r="E749" s="65" t="s">
        <v>1621</v>
      </c>
      <c r="F749" s="66">
        <v>38789</v>
      </c>
      <c r="G749" s="66" t="str">
        <f t="shared" si="143"/>
        <v>Targeted Dealer</v>
      </c>
      <c r="H749" s="66" t="s">
        <v>627</v>
      </c>
      <c r="I749" s="67">
        <v>3000</v>
      </c>
      <c r="J749" s="67">
        <f t="shared" ca="1" si="144"/>
        <v>62612.903225806454</v>
      </c>
      <c r="K749" s="96">
        <v>2709</v>
      </c>
      <c r="L749" s="68">
        <f t="shared" ca="1" si="145"/>
        <v>-59903.903225806454</v>
      </c>
      <c r="M749" s="68">
        <f t="shared" ca="1" si="146"/>
        <v>4.326584234930448</v>
      </c>
      <c r="N749" s="99">
        <v>2125.5</v>
      </c>
      <c r="O749" s="97" t="str">
        <f t="shared" ca="1" si="147"/>
        <v>Nov</v>
      </c>
      <c r="P749" s="96">
        <v>2125.5</v>
      </c>
      <c r="Q749" s="99">
        <f t="shared" si="148"/>
        <v>583.5</v>
      </c>
      <c r="R749" s="97">
        <f t="shared" ca="1" si="149"/>
        <v>0.27452364149611852</v>
      </c>
      <c r="S749" s="99" t="str">
        <f t="shared" ca="1" si="150"/>
        <v>GROWTH</v>
      </c>
      <c r="T749" s="100">
        <v>3044.5</v>
      </c>
      <c r="U749" s="100" t="str">
        <f t="shared" ca="1" si="151"/>
        <v>Dec</v>
      </c>
      <c r="V749" s="96">
        <v>3044.5</v>
      </c>
      <c r="W749" s="103">
        <f t="shared" si="152"/>
        <v>-335.5</v>
      </c>
      <c r="X749" s="102">
        <f t="shared" ca="1" si="153"/>
        <v>-0.11019871900147804</v>
      </c>
      <c r="Y749" s="103" t="str">
        <f t="shared" ca="1" si="154"/>
        <v>DEGROWTH</v>
      </c>
      <c r="Z749" s="24">
        <v>0</v>
      </c>
      <c r="AA749" s="24">
        <f t="shared" si="155"/>
        <v>1</v>
      </c>
      <c r="AB749" s="3">
        <v>1000000481</v>
      </c>
      <c r="AC749" s="3"/>
    </row>
    <row r="750" spans="1:29" ht="14.25" hidden="1" customHeight="1">
      <c r="A750" s="23" t="s">
        <v>134</v>
      </c>
      <c r="B750" s="64" t="s">
        <v>65</v>
      </c>
      <c r="C750" s="64" t="s">
        <v>1622</v>
      </c>
      <c r="D750" s="64">
        <v>1000000512</v>
      </c>
      <c r="E750" s="65" t="s">
        <v>1623</v>
      </c>
      <c r="F750" s="66">
        <v>38841</v>
      </c>
      <c r="G750" s="66" t="str">
        <f t="shared" si="143"/>
        <v>Targeted Dealer</v>
      </c>
      <c r="H750" s="66" t="s">
        <v>627</v>
      </c>
      <c r="I750" s="67">
        <v>2500</v>
      </c>
      <c r="J750" s="67">
        <f t="shared" ca="1" si="144"/>
        <v>52177.419354838705</v>
      </c>
      <c r="K750" s="96">
        <v>2130.5</v>
      </c>
      <c r="L750" s="68">
        <f t="shared" ca="1" si="145"/>
        <v>-50046.919354838705</v>
      </c>
      <c r="M750" s="68">
        <f t="shared" ca="1" si="146"/>
        <v>4.0831839258114373</v>
      </c>
      <c r="N750" s="99">
        <v>2578</v>
      </c>
      <c r="O750" s="97" t="str">
        <f t="shared" ca="1" si="147"/>
        <v>Nov</v>
      </c>
      <c r="P750" s="96">
        <v>2578</v>
      </c>
      <c r="Q750" s="99">
        <f t="shared" si="148"/>
        <v>-447.5</v>
      </c>
      <c r="R750" s="97">
        <f t="shared" ca="1" si="149"/>
        <v>-0.17358417377812263</v>
      </c>
      <c r="S750" s="99" t="str">
        <f t="shared" ca="1" si="150"/>
        <v>DEGROWTH</v>
      </c>
      <c r="T750" s="100">
        <v>1819.5</v>
      </c>
      <c r="U750" s="100" t="str">
        <f t="shared" ca="1" si="151"/>
        <v>Dec</v>
      </c>
      <c r="V750" s="96">
        <v>1819.5</v>
      </c>
      <c r="W750" s="103">
        <f t="shared" si="152"/>
        <v>311</v>
      </c>
      <c r="X750" s="102">
        <f t="shared" ca="1" si="153"/>
        <v>0.17092607859302</v>
      </c>
      <c r="Y750" s="103" t="str">
        <f t="shared" ca="1" si="154"/>
        <v>GROWTH</v>
      </c>
      <c r="Z750" s="24">
        <v>0</v>
      </c>
      <c r="AA750" s="24">
        <f t="shared" si="155"/>
        <v>1</v>
      </c>
      <c r="AB750" s="3">
        <v>1000000512</v>
      </c>
      <c r="AC750" s="3"/>
    </row>
    <row r="751" spans="1:29" ht="14.25" hidden="1" customHeight="1">
      <c r="A751" s="23" t="s">
        <v>134</v>
      </c>
      <c r="B751" s="64" t="s">
        <v>65</v>
      </c>
      <c r="C751" s="64" t="s">
        <v>1624</v>
      </c>
      <c r="D751" s="64">
        <v>1000000514</v>
      </c>
      <c r="E751" s="65" t="s">
        <v>1625</v>
      </c>
      <c r="F751" s="66">
        <v>38856</v>
      </c>
      <c r="G751" s="66" t="str">
        <f t="shared" si="143"/>
        <v>Targeted Dealer</v>
      </c>
      <c r="H751" s="66" t="s">
        <v>627</v>
      </c>
      <c r="I751" s="67">
        <v>1500</v>
      </c>
      <c r="J751" s="67">
        <f t="shared" ca="1" si="144"/>
        <v>31306.451612903227</v>
      </c>
      <c r="K751" s="96">
        <v>1276</v>
      </c>
      <c r="L751" s="68">
        <f t="shared" ca="1" si="145"/>
        <v>-30030.451612903227</v>
      </c>
      <c r="M751" s="68">
        <f t="shared" ca="1" si="146"/>
        <v>4.0758371973209684</v>
      </c>
      <c r="N751" s="99">
        <v>1055</v>
      </c>
      <c r="O751" s="97" t="str">
        <f t="shared" ca="1" si="147"/>
        <v>Nov</v>
      </c>
      <c r="P751" s="96">
        <v>1055</v>
      </c>
      <c r="Q751" s="99">
        <f t="shared" si="148"/>
        <v>221</v>
      </c>
      <c r="R751" s="97">
        <f t="shared" ca="1" si="149"/>
        <v>0.20947867298578204</v>
      </c>
      <c r="S751" s="99" t="str">
        <f t="shared" ca="1" si="150"/>
        <v>GROWTH</v>
      </c>
      <c r="T751" s="100">
        <v>1493.5</v>
      </c>
      <c r="U751" s="100" t="str">
        <f t="shared" ca="1" si="151"/>
        <v>Dec</v>
      </c>
      <c r="V751" s="96">
        <v>1493.5</v>
      </c>
      <c r="W751" s="103">
        <f t="shared" si="152"/>
        <v>-217.5</v>
      </c>
      <c r="X751" s="102">
        <f t="shared" ca="1" si="153"/>
        <v>-0.14563106796116509</v>
      </c>
      <c r="Y751" s="103" t="str">
        <f t="shared" ca="1" si="154"/>
        <v>DEGROWTH</v>
      </c>
      <c r="Z751" s="24">
        <v>0</v>
      </c>
      <c r="AA751" s="24">
        <f t="shared" si="155"/>
        <v>1</v>
      </c>
      <c r="AB751" s="3">
        <v>1000000514</v>
      </c>
      <c r="AC751" s="3"/>
    </row>
    <row r="752" spans="1:29" ht="14.25" hidden="1" customHeight="1">
      <c r="A752" s="23" t="s">
        <v>134</v>
      </c>
      <c r="B752" s="64" t="s">
        <v>65</v>
      </c>
      <c r="C752" s="64" t="s">
        <v>1626</v>
      </c>
      <c r="D752" s="64">
        <v>1000000515</v>
      </c>
      <c r="E752" s="65" t="s">
        <v>1627</v>
      </c>
      <c r="F752" s="66">
        <v>39972</v>
      </c>
      <c r="G752" s="66" t="str">
        <f t="shared" si="143"/>
        <v>Targeted Dealer</v>
      </c>
      <c r="H752" s="66" t="s">
        <v>627</v>
      </c>
      <c r="I752" s="67">
        <v>350</v>
      </c>
      <c r="J752" s="67">
        <f t="shared" ca="1" si="144"/>
        <v>7304.8387096774195</v>
      </c>
      <c r="K752" s="96">
        <v>162.5</v>
      </c>
      <c r="L752" s="68">
        <f t="shared" ca="1" si="145"/>
        <v>-7142.3387096774195</v>
      </c>
      <c r="M752" s="68">
        <f t="shared" ca="1" si="146"/>
        <v>2.2245528814307796</v>
      </c>
      <c r="N752" s="99">
        <v>310</v>
      </c>
      <c r="O752" s="97" t="str">
        <f t="shared" ca="1" si="147"/>
        <v>Nov</v>
      </c>
      <c r="P752" s="96">
        <v>310</v>
      </c>
      <c r="Q752" s="99">
        <f t="shared" si="148"/>
        <v>-147.5</v>
      </c>
      <c r="R752" s="97">
        <f t="shared" ca="1" si="149"/>
        <v>-0.47580645161290325</v>
      </c>
      <c r="S752" s="99" t="str">
        <f t="shared" ca="1" si="150"/>
        <v>DEGROWTH</v>
      </c>
      <c r="T752" s="100">
        <v>360</v>
      </c>
      <c r="U752" s="100" t="str">
        <f t="shared" ca="1" si="151"/>
        <v>Dec</v>
      </c>
      <c r="V752" s="96">
        <v>360</v>
      </c>
      <c r="W752" s="103">
        <f t="shared" si="152"/>
        <v>-197.5</v>
      </c>
      <c r="X752" s="102">
        <f t="shared" ca="1" si="153"/>
        <v>-0.54861111111111116</v>
      </c>
      <c r="Y752" s="103" t="str">
        <f t="shared" ca="1" si="154"/>
        <v>DEGROWTH</v>
      </c>
      <c r="Z752" s="24">
        <v>0</v>
      </c>
      <c r="AA752" s="24">
        <f t="shared" si="155"/>
        <v>1</v>
      </c>
      <c r="AB752" s="3">
        <v>1000000515</v>
      </c>
      <c r="AC752" s="3"/>
    </row>
    <row r="753" spans="1:29" ht="14.25" hidden="1" customHeight="1">
      <c r="A753" s="23" t="s">
        <v>134</v>
      </c>
      <c r="B753" s="64" t="s">
        <v>65</v>
      </c>
      <c r="C753" s="64" t="s">
        <v>1628</v>
      </c>
      <c r="D753" s="64">
        <v>1000000519</v>
      </c>
      <c r="E753" s="65" t="s">
        <v>1629</v>
      </c>
      <c r="F753" s="66">
        <v>40275</v>
      </c>
      <c r="G753" s="66" t="str">
        <f t="shared" si="143"/>
        <v>Targeted Dealer</v>
      </c>
      <c r="H753" s="66"/>
      <c r="I753" s="67">
        <v>25</v>
      </c>
      <c r="J753" s="67">
        <f t="shared" ca="1" si="144"/>
        <v>521.77419354838707</v>
      </c>
      <c r="K753" s="96">
        <v>75</v>
      </c>
      <c r="L753" s="68">
        <f t="shared" ca="1" si="145"/>
        <v>-446.77419354838707</v>
      </c>
      <c r="M753" s="68">
        <f t="shared" ca="1" si="146"/>
        <v>14.37403400309119</v>
      </c>
      <c r="N753" s="99">
        <v>25</v>
      </c>
      <c r="O753" s="97" t="str">
        <f t="shared" ca="1" si="147"/>
        <v>Nov</v>
      </c>
      <c r="P753" s="96">
        <v>25</v>
      </c>
      <c r="Q753" s="99">
        <f t="shared" si="148"/>
        <v>50</v>
      </c>
      <c r="R753" s="97">
        <f t="shared" ca="1" si="149"/>
        <v>2</v>
      </c>
      <c r="S753" s="99" t="str">
        <f t="shared" ca="1" si="150"/>
        <v>GROWTH</v>
      </c>
      <c r="T753" s="100">
        <v>25</v>
      </c>
      <c r="U753" s="100" t="str">
        <f t="shared" ca="1" si="151"/>
        <v>Dec</v>
      </c>
      <c r="V753" s="96">
        <v>25</v>
      </c>
      <c r="W753" s="103">
        <f t="shared" si="152"/>
        <v>50</v>
      </c>
      <c r="X753" s="102">
        <f t="shared" ca="1" si="153"/>
        <v>2</v>
      </c>
      <c r="Y753" s="103" t="str">
        <f t="shared" ca="1" si="154"/>
        <v>GROWTH</v>
      </c>
      <c r="Z753" s="24">
        <v>0</v>
      </c>
      <c r="AA753" s="24">
        <f t="shared" si="155"/>
        <v>0</v>
      </c>
      <c r="AB753" s="3">
        <v>1000000519</v>
      </c>
      <c r="AC753" s="3"/>
    </row>
    <row r="754" spans="1:29" ht="14.25" hidden="1" customHeight="1">
      <c r="A754" s="23" t="s">
        <v>134</v>
      </c>
      <c r="B754" s="64" t="s">
        <v>65</v>
      </c>
      <c r="C754" s="64" t="s">
        <v>1630</v>
      </c>
      <c r="D754" s="64">
        <v>1000000527</v>
      </c>
      <c r="E754" s="65" t="s">
        <v>1631</v>
      </c>
      <c r="F754" s="66">
        <v>40597</v>
      </c>
      <c r="G754" s="66" t="str">
        <f t="shared" si="143"/>
        <v>Targeted Dealer</v>
      </c>
      <c r="H754" s="66"/>
      <c r="I754" s="67">
        <v>650</v>
      </c>
      <c r="J754" s="67">
        <f t="shared" ca="1" si="144"/>
        <v>13566.129032258064</v>
      </c>
      <c r="K754" s="96">
        <v>780</v>
      </c>
      <c r="L754" s="68">
        <f t="shared" ca="1" si="145"/>
        <v>-12786.129032258064</v>
      </c>
      <c r="M754" s="68">
        <f t="shared" ca="1" si="146"/>
        <v>5.7496136012364758</v>
      </c>
      <c r="N754" s="99">
        <v>695</v>
      </c>
      <c r="O754" s="97" t="str">
        <f t="shared" ca="1" si="147"/>
        <v>Nov</v>
      </c>
      <c r="P754" s="96">
        <v>695</v>
      </c>
      <c r="Q754" s="99">
        <f t="shared" si="148"/>
        <v>85</v>
      </c>
      <c r="R754" s="97">
        <f t="shared" ca="1" si="149"/>
        <v>0.1223021582733812</v>
      </c>
      <c r="S754" s="99" t="str">
        <f t="shared" ca="1" si="150"/>
        <v>GROWTH</v>
      </c>
      <c r="T754" s="100">
        <v>574</v>
      </c>
      <c r="U754" s="100" t="str">
        <f t="shared" ca="1" si="151"/>
        <v>Dec</v>
      </c>
      <c r="V754" s="96">
        <v>574</v>
      </c>
      <c r="W754" s="103">
        <f t="shared" si="152"/>
        <v>206</v>
      </c>
      <c r="X754" s="102">
        <f t="shared" ca="1" si="153"/>
        <v>0.35888501742160273</v>
      </c>
      <c r="Y754" s="103" t="str">
        <f t="shared" ca="1" si="154"/>
        <v>GROWTH</v>
      </c>
      <c r="Z754" s="24">
        <v>0</v>
      </c>
      <c r="AA754" s="24">
        <f t="shared" si="155"/>
        <v>0</v>
      </c>
      <c r="AB754" s="3">
        <v>1000000527</v>
      </c>
      <c r="AC754" s="3"/>
    </row>
    <row r="755" spans="1:29" ht="14.25" hidden="1" customHeight="1">
      <c r="A755" s="23" t="s">
        <v>134</v>
      </c>
      <c r="B755" s="64" t="s">
        <v>65</v>
      </c>
      <c r="C755" s="64" t="s">
        <v>1632</v>
      </c>
      <c r="D755" s="64">
        <v>1000000495</v>
      </c>
      <c r="E755" s="65" t="s">
        <v>1633</v>
      </c>
      <c r="F755" s="66">
        <v>40637</v>
      </c>
      <c r="G755" s="66" t="str">
        <f t="shared" si="143"/>
        <v>Targeted Dealer</v>
      </c>
      <c r="H755" s="66" t="s">
        <v>627</v>
      </c>
      <c r="I755" s="67">
        <v>1100</v>
      </c>
      <c r="J755" s="67">
        <f t="shared" ca="1" si="144"/>
        <v>22958.064516129034</v>
      </c>
      <c r="K755" s="96">
        <v>932.5</v>
      </c>
      <c r="L755" s="68">
        <f t="shared" ca="1" si="145"/>
        <v>-22025.564516129034</v>
      </c>
      <c r="M755" s="68">
        <f t="shared" ca="1" si="146"/>
        <v>4.0617535478431925</v>
      </c>
      <c r="N755" s="99">
        <v>1025</v>
      </c>
      <c r="O755" s="97" t="str">
        <f t="shared" ca="1" si="147"/>
        <v>Nov</v>
      </c>
      <c r="P755" s="96">
        <v>1025</v>
      </c>
      <c r="Q755" s="99">
        <f t="shared" si="148"/>
        <v>-92.5</v>
      </c>
      <c r="R755" s="97">
        <f t="shared" ca="1" si="149"/>
        <v>-9.0243902439024359E-2</v>
      </c>
      <c r="S755" s="99" t="str">
        <f t="shared" ca="1" si="150"/>
        <v>DEGROWTH</v>
      </c>
      <c r="T755" s="100">
        <v>1064</v>
      </c>
      <c r="U755" s="100" t="str">
        <f t="shared" ca="1" si="151"/>
        <v>Dec</v>
      </c>
      <c r="V755" s="96">
        <v>1064</v>
      </c>
      <c r="W755" s="103">
        <f t="shared" si="152"/>
        <v>-131.5</v>
      </c>
      <c r="X755" s="102">
        <f t="shared" ca="1" si="153"/>
        <v>-0.12359022556390975</v>
      </c>
      <c r="Y755" s="103" t="str">
        <f t="shared" ca="1" si="154"/>
        <v>DEGROWTH</v>
      </c>
      <c r="Z755" s="24">
        <v>0</v>
      </c>
      <c r="AA755" s="24">
        <f t="shared" si="155"/>
        <v>1</v>
      </c>
      <c r="AB755" s="3">
        <v>1000000495</v>
      </c>
      <c r="AC755" s="3"/>
    </row>
    <row r="756" spans="1:29" ht="14.25" hidden="1" customHeight="1">
      <c r="A756" s="23" t="s">
        <v>134</v>
      </c>
      <c r="B756" s="64" t="s">
        <v>65</v>
      </c>
      <c r="C756" s="64" t="s">
        <v>1634</v>
      </c>
      <c r="D756" s="64">
        <v>1000000487</v>
      </c>
      <c r="E756" s="65" t="s">
        <v>1635</v>
      </c>
      <c r="F756" s="66">
        <v>40836</v>
      </c>
      <c r="G756" s="66" t="str">
        <f t="shared" si="143"/>
        <v>Targeted Dealer</v>
      </c>
      <c r="H756" s="66"/>
      <c r="I756" s="67">
        <v>25</v>
      </c>
      <c r="J756" s="67">
        <f t="shared" ca="1" si="144"/>
        <v>521.77419354838707</v>
      </c>
      <c r="K756" s="96">
        <v>25.5</v>
      </c>
      <c r="L756" s="68">
        <f t="shared" ca="1" si="145"/>
        <v>-496.27419354838707</v>
      </c>
      <c r="M756" s="68">
        <f t="shared" ca="1" si="146"/>
        <v>4.8871715610510043</v>
      </c>
      <c r="N756" s="99">
        <v>38.5</v>
      </c>
      <c r="O756" s="97" t="str">
        <f t="shared" ca="1" si="147"/>
        <v>Nov</v>
      </c>
      <c r="P756" s="96">
        <v>38.5</v>
      </c>
      <c r="Q756" s="99">
        <f t="shared" si="148"/>
        <v>-13</v>
      </c>
      <c r="R756" s="97">
        <f t="shared" ca="1" si="149"/>
        <v>-0.33766233766233766</v>
      </c>
      <c r="S756" s="99" t="str">
        <f t="shared" ca="1" si="150"/>
        <v>DEGROWTH</v>
      </c>
      <c r="T756" s="100">
        <v>12.5</v>
      </c>
      <c r="U756" s="100" t="str">
        <f t="shared" ca="1" si="151"/>
        <v>Dec</v>
      </c>
      <c r="V756" s="96">
        <v>12.5</v>
      </c>
      <c r="W756" s="103">
        <f t="shared" si="152"/>
        <v>13</v>
      </c>
      <c r="X756" s="102">
        <f t="shared" ca="1" si="153"/>
        <v>1.04</v>
      </c>
      <c r="Y756" s="103" t="str">
        <f t="shared" ca="1" si="154"/>
        <v>GROWTH</v>
      </c>
      <c r="Z756" s="24">
        <v>0</v>
      </c>
      <c r="AA756" s="24">
        <f t="shared" si="155"/>
        <v>0</v>
      </c>
      <c r="AB756" s="3">
        <v>1000000487</v>
      </c>
      <c r="AC756" s="3"/>
    </row>
    <row r="757" spans="1:29" ht="14.25" hidden="1" customHeight="1">
      <c r="A757" s="23" t="s">
        <v>134</v>
      </c>
      <c r="B757" s="64" t="s">
        <v>65</v>
      </c>
      <c r="C757" s="64" t="s">
        <v>1636</v>
      </c>
      <c r="D757" s="64">
        <v>1000000488</v>
      </c>
      <c r="E757" s="65" t="s">
        <v>1637</v>
      </c>
      <c r="F757" s="66">
        <v>40875</v>
      </c>
      <c r="G757" s="66" t="str">
        <f t="shared" si="143"/>
        <v>Targeted Dealer</v>
      </c>
      <c r="H757" s="66" t="s">
        <v>627</v>
      </c>
      <c r="I757" s="67">
        <v>850</v>
      </c>
      <c r="J757" s="67">
        <f t="shared" ca="1" si="144"/>
        <v>17740.322580645159</v>
      </c>
      <c r="K757" s="96">
        <v>704.5</v>
      </c>
      <c r="L757" s="68">
        <f t="shared" ca="1" si="145"/>
        <v>-17035.822580645159</v>
      </c>
      <c r="M757" s="68">
        <f t="shared" ca="1" si="146"/>
        <v>3.9711791981089197</v>
      </c>
      <c r="N757" s="99">
        <v>638</v>
      </c>
      <c r="O757" s="97" t="str">
        <f t="shared" ca="1" si="147"/>
        <v>Nov</v>
      </c>
      <c r="P757" s="96">
        <v>638</v>
      </c>
      <c r="Q757" s="99">
        <f t="shared" si="148"/>
        <v>66.5</v>
      </c>
      <c r="R757" s="97">
        <f t="shared" ca="1" si="149"/>
        <v>0.10423197492163006</v>
      </c>
      <c r="S757" s="99" t="str">
        <f t="shared" ca="1" si="150"/>
        <v>GROWTH</v>
      </c>
      <c r="T757" s="100">
        <v>882</v>
      </c>
      <c r="U757" s="100" t="str">
        <f t="shared" ca="1" si="151"/>
        <v>Dec</v>
      </c>
      <c r="V757" s="96">
        <v>882</v>
      </c>
      <c r="W757" s="103">
        <f t="shared" si="152"/>
        <v>-177.5</v>
      </c>
      <c r="X757" s="102">
        <f t="shared" ca="1" si="153"/>
        <v>-0.2012471655328798</v>
      </c>
      <c r="Y757" s="103" t="str">
        <f t="shared" ca="1" si="154"/>
        <v>DEGROWTH</v>
      </c>
      <c r="Z757" s="24">
        <v>0</v>
      </c>
      <c r="AA757" s="24">
        <f t="shared" si="155"/>
        <v>1</v>
      </c>
      <c r="AB757" s="3">
        <v>1000000488</v>
      </c>
      <c r="AC757" s="3"/>
    </row>
    <row r="758" spans="1:29" ht="14.25" hidden="1" customHeight="1">
      <c r="A758" s="23" t="s">
        <v>134</v>
      </c>
      <c r="B758" s="64" t="s">
        <v>65</v>
      </c>
      <c r="C758" s="64" t="s">
        <v>1638</v>
      </c>
      <c r="D758" s="64">
        <v>1000000522</v>
      </c>
      <c r="E758" s="65" t="s">
        <v>1639</v>
      </c>
      <c r="F758" s="66">
        <v>40885</v>
      </c>
      <c r="G758" s="66" t="str">
        <f t="shared" si="143"/>
        <v>Targeted Dealer</v>
      </c>
      <c r="H758" s="66" t="s">
        <v>627</v>
      </c>
      <c r="I758" s="67">
        <v>900</v>
      </c>
      <c r="J758" s="67">
        <f t="shared" ca="1" si="144"/>
        <v>18783.870967741936</v>
      </c>
      <c r="K758" s="96">
        <v>856</v>
      </c>
      <c r="L758" s="68">
        <f t="shared" ca="1" si="145"/>
        <v>-17927.870967741936</v>
      </c>
      <c r="M758" s="68">
        <f t="shared" ca="1" si="146"/>
        <v>4.5571011506096513</v>
      </c>
      <c r="N758" s="99">
        <v>752</v>
      </c>
      <c r="O758" s="97" t="str">
        <f t="shared" ca="1" si="147"/>
        <v>Nov</v>
      </c>
      <c r="P758" s="96">
        <v>752</v>
      </c>
      <c r="Q758" s="99">
        <f t="shared" si="148"/>
        <v>104</v>
      </c>
      <c r="R758" s="97">
        <f t="shared" ca="1" si="149"/>
        <v>0.13829787234042556</v>
      </c>
      <c r="S758" s="99" t="str">
        <f t="shared" ca="1" si="150"/>
        <v>GROWTH</v>
      </c>
      <c r="T758" s="100">
        <v>830</v>
      </c>
      <c r="U758" s="100" t="str">
        <f t="shared" ca="1" si="151"/>
        <v>Dec</v>
      </c>
      <c r="V758" s="96">
        <v>830</v>
      </c>
      <c r="W758" s="103">
        <f t="shared" si="152"/>
        <v>26</v>
      </c>
      <c r="X758" s="102">
        <f t="shared" ca="1" si="153"/>
        <v>3.1325301204819356E-2</v>
      </c>
      <c r="Y758" s="103" t="str">
        <f t="shared" ca="1" si="154"/>
        <v>GROWTH</v>
      </c>
      <c r="Z758" s="24">
        <v>0</v>
      </c>
      <c r="AA758" s="24">
        <f t="shared" si="155"/>
        <v>1</v>
      </c>
      <c r="AB758" s="3">
        <v>1000000522</v>
      </c>
      <c r="AC758" s="3"/>
    </row>
    <row r="759" spans="1:29" ht="14.25" hidden="1" customHeight="1">
      <c r="A759" s="23" t="s">
        <v>134</v>
      </c>
      <c r="B759" s="64" t="s">
        <v>65</v>
      </c>
      <c r="C759" s="64" t="s">
        <v>1640</v>
      </c>
      <c r="D759" s="64">
        <v>1000000491</v>
      </c>
      <c r="E759" s="65" t="s">
        <v>1641</v>
      </c>
      <c r="F759" s="66">
        <v>41080</v>
      </c>
      <c r="G759" s="66" t="str">
        <f t="shared" si="143"/>
        <v>Targeted Dealer</v>
      </c>
      <c r="H759" s="66" t="s">
        <v>627</v>
      </c>
      <c r="I759" s="67">
        <v>100</v>
      </c>
      <c r="J759" s="67">
        <f t="shared" ca="1" si="144"/>
        <v>2087.0967741935483</v>
      </c>
      <c r="K759" s="96">
        <v>50</v>
      </c>
      <c r="L759" s="68">
        <f t="shared" ca="1" si="145"/>
        <v>-2037.0967741935483</v>
      </c>
      <c r="M759" s="68">
        <f t="shared" ca="1" si="146"/>
        <v>2.3956723338485317</v>
      </c>
      <c r="N759" s="99">
        <v>30</v>
      </c>
      <c r="O759" s="97" t="str">
        <f t="shared" ca="1" si="147"/>
        <v>Nov</v>
      </c>
      <c r="P759" s="96">
        <v>30</v>
      </c>
      <c r="Q759" s="99">
        <f t="shared" si="148"/>
        <v>20</v>
      </c>
      <c r="R759" s="97">
        <f t="shared" ca="1" si="149"/>
        <v>0.66666666666666674</v>
      </c>
      <c r="S759" s="99" t="str">
        <f t="shared" ca="1" si="150"/>
        <v>GROWTH</v>
      </c>
      <c r="T759" s="100">
        <v>275</v>
      </c>
      <c r="U759" s="100" t="str">
        <f t="shared" ca="1" si="151"/>
        <v>Dec</v>
      </c>
      <c r="V759" s="96">
        <v>275</v>
      </c>
      <c r="W759" s="103">
        <f t="shared" si="152"/>
        <v>-225</v>
      </c>
      <c r="X759" s="102">
        <f t="shared" ca="1" si="153"/>
        <v>-0.81818181818181812</v>
      </c>
      <c r="Y759" s="103" t="str">
        <f t="shared" ca="1" si="154"/>
        <v>DEGROWTH</v>
      </c>
      <c r="Z759" s="24">
        <v>0</v>
      </c>
      <c r="AA759" s="24">
        <f t="shared" si="155"/>
        <v>1</v>
      </c>
      <c r="AB759" s="3">
        <v>1000000491</v>
      </c>
      <c r="AC759" s="3"/>
    </row>
    <row r="760" spans="1:29" ht="14.25" hidden="1" customHeight="1">
      <c r="A760" s="23" t="s">
        <v>134</v>
      </c>
      <c r="B760" s="64" t="s">
        <v>65</v>
      </c>
      <c r="C760" s="64" t="s">
        <v>1642</v>
      </c>
      <c r="D760" s="64">
        <v>1000000499</v>
      </c>
      <c r="E760" s="65" t="s">
        <v>1643</v>
      </c>
      <c r="F760" s="66">
        <v>41109</v>
      </c>
      <c r="G760" s="66" t="str">
        <f t="shared" si="143"/>
        <v>Targeted Dealer</v>
      </c>
      <c r="H760" s="66" t="s">
        <v>627</v>
      </c>
      <c r="I760" s="67">
        <v>1200</v>
      </c>
      <c r="J760" s="67">
        <f t="shared" ca="1" si="144"/>
        <v>25045.16129032258</v>
      </c>
      <c r="K760" s="96">
        <v>970.5</v>
      </c>
      <c r="L760" s="68">
        <f t="shared" ca="1" si="145"/>
        <v>-24074.66129032258</v>
      </c>
      <c r="M760" s="68">
        <f t="shared" ca="1" si="146"/>
        <v>3.875</v>
      </c>
      <c r="N760" s="99">
        <v>1196.5</v>
      </c>
      <c r="O760" s="97" t="str">
        <f t="shared" ca="1" si="147"/>
        <v>Nov</v>
      </c>
      <c r="P760" s="96">
        <v>1196.5</v>
      </c>
      <c r="Q760" s="99">
        <f t="shared" si="148"/>
        <v>-226</v>
      </c>
      <c r="R760" s="97">
        <f t="shared" ca="1" si="149"/>
        <v>-0.18888424571667362</v>
      </c>
      <c r="S760" s="99" t="str">
        <f t="shared" ca="1" si="150"/>
        <v>DEGROWTH</v>
      </c>
      <c r="T760" s="100">
        <v>1121</v>
      </c>
      <c r="U760" s="100" t="str">
        <f t="shared" ca="1" si="151"/>
        <v>Dec</v>
      </c>
      <c r="V760" s="96">
        <v>1121</v>
      </c>
      <c r="W760" s="103">
        <f t="shared" si="152"/>
        <v>-150.5</v>
      </c>
      <c r="X760" s="102">
        <f t="shared" ca="1" si="153"/>
        <v>-0.13425512934879569</v>
      </c>
      <c r="Y760" s="103" t="str">
        <f t="shared" ca="1" si="154"/>
        <v>DEGROWTH</v>
      </c>
      <c r="Z760" s="24">
        <v>0</v>
      </c>
      <c r="AA760" s="24">
        <f t="shared" si="155"/>
        <v>1</v>
      </c>
      <c r="AB760" s="3">
        <v>1000000499</v>
      </c>
      <c r="AC760" s="3"/>
    </row>
    <row r="761" spans="1:29" ht="14.25" hidden="1" customHeight="1">
      <c r="A761" s="23" t="s">
        <v>134</v>
      </c>
      <c r="B761" s="64" t="s">
        <v>65</v>
      </c>
      <c r="C761" s="64" t="s">
        <v>1644</v>
      </c>
      <c r="D761" s="64">
        <v>1000000490</v>
      </c>
      <c r="E761" s="65" t="s">
        <v>1645</v>
      </c>
      <c r="F761" s="66">
        <v>41234</v>
      </c>
      <c r="G761" s="66" t="str">
        <f t="shared" si="143"/>
        <v>Targeted Dealer</v>
      </c>
      <c r="H761" s="66"/>
      <c r="I761" s="67">
        <v>500</v>
      </c>
      <c r="J761" s="67">
        <f t="shared" ca="1" si="144"/>
        <v>10435.483870967742</v>
      </c>
      <c r="K761" s="96">
        <v>544</v>
      </c>
      <c r="L761" s="68">
        <f t="shared" ca="1" si="145"/>
        <v>-9891.4838709677424</v>
      </c>
      <c r="M761" s="68">
        <f t="shared" ca="1" si="146"/>
        <v>5.2129829984544047</v>
      </c>
      <c r="N761" s="99">
        <v>498</v>
      </c>
      <c r="O761" s="97" t="str">
        <f t="shared" ca="1" si="147"/>
        <v>Nov</v>
      </c>
      <c r="P761" s="96">
        <v>498</v>
      </c>
      <c r="Q761" s="99">
        <f t="shared" si="148"/>
        <v>46</v>
      </c>
      <c r="R761" s="97">
        <f t="shared" ca="1" si="149"/>
        <v>9.2369477911646625E-2</v>
      </c>
      <c r="S761" s="99" t="str">
        <f t="shared" ca="1" si="150"/>
        <v>GROWTH</v>
      </c>
      <c r="T761" s="100">
        <v>501</v>
      </c>
      <c r="U761" s="100" t="str">
        <f t="shared" ca="1" si="151"/>
        <v>Dec</v>
      </c>
      <c r="V761" s="96">
        <v>501</v>
      </c>
      <c r="W761" s="103">
        <f t="shared" si="152"/>
        <v>43</v>
      </c>
      <c r="X761" s="102">
        <f t="shared" ca="1" si="153"/>
        <v>8.5828343313373301E-2</v>
      </c>
      <c r="Y761" s="103" t="str">
        <f t="shared" ca="1" si="154"/>
        <v>GROWTH</v>
      </c>
      <c r="Z761" s="24">
        <v>0</v>
      </c>
      <c r="AA761" s="24">
        <f t="shared" si="155"/>
        <v>0</v>
      </c>
      <c r="AB761" s="3">
        <v>1000000490</v>
      </c>
      <c r="AC761" s="3"/>
    </row>
    <row r="762" spans="1:29" ht="14.25" hidden="1" customHeight="1">
      <c r="A762" s="23" t="s">
        <v>134</v>
      </c>
      <c r="B762" s="64" t="s">
        <v>65</v>
      </c>
      <c r="C762" s="64" t="s">
        <v>1646</v>
      </c>
      <c r="D762" s="64">
        <v>1000000523</v>
      </c>
      <c r="E762" s="65" t="s">
        <v>1647</v>
      </c>
      <c r="F762" s="66">
        <v>41256</v>
      </c>
      <c r="G762" s="66" t="str">
        <f t="shared" si="143"/>
        <v>Targeted Dealer</v>
      </c>
      <c r="H762" s="66" t="s">
        <v>627</v>
      </c>
      <c r="I762" s="67">
        <v>25</v>
      </c>
      <c r="J762" s="67">
        <f t="shared" ca="1" si="144"/>
        <v>521.77419354838707</v>
      </c>
      <c r="K762" s="96">
        <v>13</v>
      </c>
      <c r="L762" s="68">
        <f t="shared" ca="1" si="145"/>
        <v>-508.77419354838707</v>
      </c>
      <c r="M762" s="68">
        <f t="shared" ca="1" si="146"/>
        <v>2.491499227202473</v>
      </c>
      <c r="N762" s="99">
        <v>26</v>
      </c>
      <c r="O762" s="97" t="str">
        <f t="shared" ca="1" si="147"/>
        <v>Nov</v>
      </c>
      <c r="P762" s="96">
        <v>26</v>
      </c>
      <c r="Q762" s="99">
        <f t="shared" si="148"/>
        <v>-13</v>
      </c>
      <c r="R762" s="97">
        <f t="shared" ca="1" si="149"/>
        <v>-0.5</v>
      </c>
      <c r="S762" s="99" t="str">
        <f t="shared" ca="1" si="150"/>
        <v>DEGROWTH</v>
      </c>
      <c r="T762" s="100">
        <v>12.5</v>
      </c>
      <c r="U762" s="100" t="str">
        <f t="shared" ca="1" si="151"/>
        <v>Dec</v>
      </c>
      <c r="V762" s="96">
        <v>12.5</v>
      </c>
      <c r="W762" s="103">
        <f t="shared" si="152"/>
        <v>0.5</v>
      </c>
      <c r="X762" s="102">
        <f t="shared" ca="1" si="153"/>
        <v>4.0000000000000036E-2</v>
      </c>
      <c r="Y762" s="103" t="str">
        <f t="shared" ca="1" si="154"/>
        <v>GROWTH</v>
      </c>
      <c r="Z762" s="24">
        <v>0</v>
      </c>
      <c r="AA762" s="24">
        <f t="shared" si="155"/>
        <v>1</v>
      </c>
      <c r="AB762" s="3">
        <v>1000000523</v>
      </c>
      <c r="AC762" s="3"/>
    </row>
    <row r="763" spans="1:29" ht="14.25" hidden="1" customHeight="1">
      <c r="A763" s="23" t="s">
        <v>134</v>
      </c>
      <c r="B763" s="64" t="s">
        <v>65</v>
      </c>
      <c r="C763" s="64" t="s">
        <v>1648</v>
      </c>
      <c r="D763" s="64">
        <v>1000000497</v>
      </c>
      <c r="E763" s="65" t="s">
        <v>1649</v>
      </c>
      <c r="F763" s="66">
        <v>41297</v>
      </c>
      <c r="G763" s="66" t="str">
        <f t="shared" si="143"/>
        <v>Targeted Dealer</v>
      </c>
      <c r="H763" s="66"/>
      <c r="I763" s="67">
        <v>200</v>
      </c>
      <c r="J763" s="67">
        <f t="shared" ca="1" si="144"/>
        <v>4174.1935483870966</v>
      </c>
      <c r="K763" s="96">
        <v>184</v>
      </c>
      <c r="L763" s="68">
        <f t="shared" ca="1" si="145"/>
        <v>-3990.1935483870966</v>
      </c>
      <c r="M763" s="68">
        <f t="shared" ca="1" si="146"/>
        <v>4.4080370942812985</v>
      </c>
      <c r="N763" s="99">
        <v>125</v>
      </c>
      <c r="O763" s="97" t="str">
        <f t="shared" ca="1" si="147"/>
        <v>Nov</v>
      </c>
      <c r="P763" s="96">
        <v>125</v>
      </c>
      <c r="Q763" s="99">
        <f t="shared" si="148"/>
        <v>59</v>
      </c>
      <c r="R763" s="97">
        <f t="shared" ca="1" si="149"/>
        <v>0.47199999999999998</v>
      </c>
      <c r="S763" s="99" t="str">
        <f t="shared" ca="1" si="150"/>
        <v>GROWTH</v>
      </c>
      <c r="T763" s="100">
        <v>180</v>
      </c>
      <c r="U763" s="100" t="str">
        <f t="shared" ca="1" si="151"/>
        <v>Dec</v>
      </c>
      <c r="V763" s="96">
        <v>180</v>
      </c>
      <c r="W763" s="103">
        <f t="shared" si="152"/>
        <v>4</v>
      </c>
      <c r="X763" s="102">
        <f t="shared" ca="1" si="153"/>
        <v>2.2222222222222143E-2</v>
      </c>
      <c r="Y763" s="103" t="str">
        <f t="shared" ca="1" si="154"/>
        <v>GROWTH</v>
      </c>
      <c r="Z763" s="24">
        <v>0</v>
      </c>
      <c r="AA763" s="24">
        <f t="shared" si="155"/>
        <v>0</v>
      </c>
      <c r="AB763" s="3">
        <v>1000000497</v>
      </c>
      <c r="AC763" s="3"/>
    </row>
    <row r="764" spans="1:29" ht="14.25" hidden="1" customHeight="1">
      <c r="A764" s="23" t="s">
        <v>134</v>
      </c>
      <c r="B764" s="64" t="s">
        <v>65</v>
      </c>
      <c r="C764" s="64" t="s">
        <v>1650</v>
      </c>
      <c r="D764" s="64">
        <v>1000000511</v>
      </c>
      <c r="E764" s="65" t="s">
        <v>1651</v>
      </c>
      <c r="F764" s="66">
        <v>41401</v>
      </c>
      <c r="G764" s="66" t="str">
        <f t="shared" si="143"/>
        <v>Targeted Dealer</v>
      </c>
      <c r="H764" s="66"/>
      <c r="I764" s="67">
        <v>250</v>
      </c>
      <c r="J764" s="67">
        <f t="shared" ca="1" si="144"/>
        <v>5217.7419354838712</v>
      </c>
      <c r="K764" s="96">
        <v>285</v>
      </c>
      <c r="L764" s="68">
        <f t="shared" ca="1" si="145"/>
        <v>-4932.7419354838712</v>
      </c>
      <c r="M764" s="68">
        <f t="shared" ca="1" si="146"/>
        <v>5.4621329211746517</v>
      </c>
      <c r="N764" s="99">
        <v>205</v>
      </c>
      <c r="O764" s="97" t="str">
        <f t="shared" ca="1" si="147"/>
        <v>Nov</v>
      </c>
      <c r="P764" s="96">
        <v>205</v>
      </c>
      <c r="Q764" s="99">
        <f t="shared" si="148"/>
        <v>80</v>
      </c>
      <c r="R764" s="97">
        <f t="shared" ca="1" si="149"/>
        <v>0.39024390243902429</v>
      </c>
      <c r="S764" s="99" t="str">
        <f t="shared" ca="1" si="150"/>
        <v>GROWTH</v>
      </c>
      <c r="T764" s="100">
        <v>305</v>
      </c>
      <c r="U764" s="100" t="str">
        <f t="shared" ca="1" si="151"/>
        <v>Dec</v>
      </c>
      <c r="V764" s="96">
        <v>305</v>
      </c>
      <c r="W764" s="103">
        <f t="shared" si="152"/>
        <v>-20</v>
      </c>
      <c r="X764" s="102">
        <f t="shared" ca="1" si="153"/>
        <v>-6.557377049180324E-2</v>
      </c>
      <c r="Y764" s="103" t="str">
        <f t="shared" ca="1" si="154"/>
        <v>DEGROWTH</v>
      </c>
      <c r="Z764" s="24">
        <v>0</v>
      </c>
      <c r="AA764" s="24">
        <f t="shared" si="155"/>
        <v>0</v>
      </c>
      <c r="AB764" s="3">
        <v>1000000511</v>
      </c>
      <c r="AC764" s="3"/>
    </row>
    <row r="765" spans="1:29" ht="14.25" hidden="1" customHeight="1">
      <c r="A765" s="23" t="s">
        <v>134</v>
      </c>
      <c r="B765" s="64" t="s">
        <v>65</v>
      </c>
      <c r="C765" s="64" t="s">
        <v>1652</v>
      </c>
      <c r="D765" s="64">
        <v>1000000493</v>
      </c>
      <c r="E765" s="65" t="s">
        <v>1653</v>
      </c>
      <c r="F765" s="66">
        <v>41408</v>
      </c>
      <c r="G765" s="66" t="str">
        <f t="shared" si="143"/>
        <v>Targeted Dealer</v>
      </c>
      <c r="H765" s="66"/>
      <c r="I765" s="67">
        <v>300</v>
      </c>
      <c r="J765" s="67">
        <f t="shared" ca="1" si="144"/>
        <v>6261.2903225806449</v>
      </c>
      <c r="K765" s="96">
        <v>292.5</v>
      </c>
      <c r="L765" s="68">
        <f t="shared" ca="1" si="145"/>
        <v>-5968.7903225806449</v>
      </c>
      <c r="M765" s="68">
        <f t="shared" ca="1" si="146"/>
        <v>4.6715610510046366</v>
      </c>
      <c r="N765" s="99">
        <v>267.5</v>
      </c>
      <c r="O765" s="97" t="str">
        <f t="shared" ca="1" si="147"/>
        <v>Nov</v>
      </c>
      <c r="P765" s="96">
        <v>267.5</v>
      </c>
      <c r="Q765" s="99">
        <f t="shared" si="148"/>
        <v>25</v>
      </c>
      <c r="R765" s="97">
        <f t="shared" ca="1" si="149"/>
        <v>9.3457943925233655E-2</v>
      </c>
      <c r="S765" s="99" t="str">
        <f t="shared" ca="1" si="150"/>
        <v>GROWTH</v>
      </c>
      <c r="T765" s="100">
        <v>248</v>
      </c>
      <c r="U765" s="100" t="str">
        <f t="shared" ca="1" si="151"/>
        <v>Dec</v>
      </c>
      <c r="V765" s="96">
        <v>248</v>
      </c>
      <c r="W765" s="103">
        <f t="shared" si="152"/>
        <v>44.5</v>
      </c>
      <c r="X765" s="102">
        <f t="shared" ca="1" si="153"/>
        <v>0.17943548387096775</v>
      </c>
      <c r="Y765" s="103" t="str">
        <f t="shared" ca="1" si="154"/>
        <v>GROWTH</v>
      </c>
      <c r="Z765" s="24">
        <v>0</v>
      </c>
      <c r="AA765" s="24">
        <f t="shared" si="155"/>
        <v>0</v>
      </c>
      <c r="AB765" s="3">
        <v>1000000493</v>
      </c>
      <c r="AC765" s="3"/>
    </row>
    <row r="766" spans="1:29" ht="14.25" hidden="1" customHeight="1">
      <c r="A766" s="23" t="s">
        <v>134</v>
      </c>
      <c r="B766" s="64" t="s">
        <v>65</v>
      </c>
      <c r="C766" s="64" t="s">
        <v>1654</v>
      </c>
      <c r="D766" s="64">
        <v>1000000492</v>
      </c>
      <c r="E766" s="65" t="s">
        <v>1655</v>
      </c>
      <c r="F766" s="66">
        <v>41562</v>
      </c>
      <c r="G766" s="66" t="str">
        <f t="shared" si="143"/>
        <v>Targeted Dealer</v>
      </c>
      <c r="H766" s="66"/>
      <c r="I766" s="67">
        <v>250</v>
      </c>
      <c r="J766" s="67">
        <f t="shared" ca="1" si="144"/>
        <v>5217.7419354838712</v>
      </c>
      <c r="K766" s="96">
        <v>150</v>
      </c>
      <c r="L766" s="68">
        <f t="shared" ca="1" si="145"/>
        <v>-5067.7419354838712</v>
      </c>
      <c r="M766" s="68">
        <f t="shared" ca="1" si="146"/>
        <v>2.8748068006182379</v>
      </c>
      <c r="N766" s="99">
        <v>120</v>
      </c>
      <c r="O766" s="97" t="str">
        <f t="shared" ca="1" si="147"/>
        <v>Nov</v>
      </c>
      <c r="P766" s="96">
        <v>120</v>
      </c>
      <c r="Q766" s="99">
        <f t="shared" si="148"/>
        <v>30</v>
      </c>
      <c r="R766" s="97">
        <f t="shared" ca="1" si="149"/>
        <v>0.25</v>
      </c>
      <c r="S766" s="99" t="str">
        <f t="shared" ca="1" si="150"/>
        <v>GROWTH</v>
      </c>
      <c r="T766" s="100">
        <v>240</v>
      </c>
      <c r="U766" s="100" t="str">
        <f t="shared" ca="1" si="151"/>
        <v>Dec</v>
      </c>
      <c r="V766" s="96">
        <v>240</v>
      </c>
      <c r="W766" s="103">
        <f t="shared" si="152"/>
        <v>-90</v>
      </c>
      <c r="X766" s="102">
        <f t="shared" ca="1" si="153"/>
        <v>-0.375</v>
      </c>
      <c r="Y766" s="103" t="str">
        <f t="shared" ca="1" si="154"/>
        <v>DEGROWTH</v>
      </c>
      <c r="Z766" s="24">
        <v>0</v>
      </c>
      <c r="AA766" s="24">
        <f t="shared" si="155"/>
        <v>0</v>
      </c>
      <c r="AB766" s="3">
        <v>1000000492</v>
      </c>
      <c r="AC766" s="3"/>
    </row>
    <row r="767" spans="1:29" ht="14.25" hidden="1" customHeight="1">
      <c r="A767" s="23" t="s">
        <v>134</v>
      </c>
      <c r="B767" s="64" t="s">
        <v>65</v>
      </c>
      <c r="C767" s="64" t="s">
        <v>1656</v>
      </c>
      <c r="D767" s="64">
        <v>1000000501</v>
      </c>
      <c r="E767" s="65" t="s">
        <v>1657</v>
      </c>
      <c r="F767" s="66">
        <v>41648</v>
      </c>
      <c r="G767" s="66" t="str">
        <f t="shared" si="143"/>
        <v>Targeted Dealer</v>
      </c>
      <c r="H767" s="66"/>
      <c r="I767" s="67">
        <v>75</v>
      </c>
      <c r="J767" s="67">
        <f t="shared" ca="1" si="144"/>
        <v>1565.3225806451612</v>
      </c>
      <c r="K767" s="96">
        <v>50</v>
      </c>
      <c r="L767" s="68">
        <f t="shared" ca="1" si="145"/>
        <v>-1515.3225806451612</v>
      </c>
      <c r="M767" s="68">
        <f t="shared" ca="1" si="146"/>
        <v>3.1942297784647091</v>
      </c>
      <c r="N767" s="99">
        <v>75</v>
      </c>
      <c r="O767" s="97" t="str">
        <f t="shared" ca="1" si="147"/>
        <v>Nov</v>
      </c>
      <c r="P767" s="96">
        <v>75</v>
      </c>
      <c r="Q767" s="99">
        <f t="shared" si="148"/>
        <v>-25</v>
      </c>
      <c r="R767" s="97">
        <f t="shared" ca="1" si="149"/>
        <v>-0.33333333333333337</v>
      </c>
      <c r="S767" s="99" t="str">
        <f t="shared" ca="1" si="150"/>
        <v>DEGROWTH</v>
      </c>
      <c r="T767" s="100">
        <v>50</v>
      </c>
      <c r="U767" s="100" t="str">
        <f t="shared" ca="1" si="151"/>
        <v>Dec</v>
      </c>
      <c r="V767" s="96">
        <v>50</v>
      </c>
      <c r="W767" s="103">
        <f t="shared" si="152"/>
        <v>0</v>
      </c>
      <c r="X767" s="102">
        <f t="shared" ca="1" si="153"/>
        <v>0</v>
      </c>
      <c r="Y767" s="103" t="str">
        <f t="shared" ca="1" si="154"/>
        <v>GROWTH</v>
      </c>
      <c r="Z767" s="24">
        <v>0</v>
      </c>
      <c r="AA767" s="24">
        <f t="shared" si="155"/>
        <v>0</v>
      </c>
      <c r="AB767" s="3">
        <v>1000000501</v>
      </c>
      <c r="AC767" s="3"/>
    </row>
    <row r="768" spans="1:29" ht="14.25" hidden="1" customHeight="1">
      <c r="A768" s="23" t="s">
        <v>134</v>
      </c>
      <c r="B768" s="64" t="s">
        <v>65</v>
      </c>
      <c r="C768" s="64" t="s">
        <v>1658</v>
      </c>
      <c r="D768" s="64">
        <v>1000000513</v>
      </c>
      <c r="E768" s="65" t="s">
        <v>1659</v>
      </c>
      <c r="F768" s="66">
        <v>41837</v>
      </c>
      <c r="G768" s="66" t="str">
        <f t="shared" si="143"/>
        <v>Targeted Dealer</v>
      </c>
      <c r="H768" s="66"/>
      <c r="I768" s="67">
        <v>25</v>
      </c>
      <c r="J768" s="67">
        <f t="shared" ca="1" si="144"/>
        <v>521.77419354838707</v>
      </c>
      <c r="K768" s="96">
        <v>13</v>
      </c>
      <c r="L768" s="68">
        <f t="shared" ca="1" si="145"/>
        <v>-508.77419354838707</v>
      </c>
      <c r="M768" s="68">
        <f t="shared" ca="1" si="146"/>
        <v>2.491499227202473</v>
      </c>
      <c r="N768" s="99">
        <v>26</v>
      </c>
      <c r="O768" s="97" t="str">
        <f t="shared" ca="1" si="147"/>
        <v>Nov</v>
      </c>
      <c r="P768" s="96">
        <v>26</v>
      </c>
      <c r="Q768" s="99">
        <f t="shared" si="148"/>
        <v>-13</v>
      </c>
      <c r="R768" s="97">
        <f t="shared" ca="1" si="149"/>
        <v>-0.5</v>
      </c>
      <c r="S768" s="99" t="str">
        <f t="shared" ca="1" si="150"/>
        <v>DEGROWTH</v>
      </c>
      <c r="T768" s="100">
        <v>25</v>
      </c>
      <c r="U768" s="100" t="str">
        <f t="shared" ca="1" si="151"/>
        <v>Dec</v>
      </c>
      <c r="V768" s="96">
        <v>25</v>
      </c>
      <c r="W768" s="103">
        <f t="shared" si="152"/>
        <v>-12</v>
      </c>
      <c r="X768" s="102">
        <f t="shared" ca="1" si="153"/>
        <v>-0.48</v>
      </c>
      <c r="Y768" s="103" t="str">
        <f t="shared" ca="1" si="154"/>
        <v>DEGROWTH</v>
      </c>
      <c r="Z768" s="24">
        <v>0</v>
      </c>
      <c r="AA768" s="24">
        <f t="shared" si="155"/>
        <v>0</v>
      </c>
      <c r="AB768" s="3">
        <v>1000000513</v>
      </c>
      <c r="AC768" s="3"/>
    </row>
    <row r="769" spans="1:29" ht="14.25" hidden="1" customHeight="1">
      <c r="A769" s="23" t="s">
        <v>134</v>
      </c>
      <c r="B769" s="64" t="s">
        <v>65</v>
      </c>
      <c r="C769" s="64" t="s">
        <v>1660</v>
      </c>
      <c r="D769" s="64">
        <v>1000000509</v>
      </c>
      <c r="E769" s="65" t="s">
        <v>1661</v>
      </c>
      <c r="F769" s="66">
        <v>42096</v>
      </c>
      <c r="G769" s="66" t="str">
        <f t="shared" si="143"/>
        <v>Targeted Dealer</v>
      </c>
      <c r="H769" s="66" t="s">
        <v>627</v>
      </c>
      <c r="I769" s="67">
        <v>1300</v>
      </c>
      <c r="J769" s="67">
        <f t="shared" ca="1" si="144"/>
        <v>27132.258064516129</v>
      </c>
      <c r="K769" s="96">
        <v>1338</v>
      </c>
      <c r="L769" s="68">
        <f t="shared" ca="1" si="145"/>
        <v>-25794.258064516129</v>
      </c>
      <c r="M769" s="68">
        <f t="shared" ca="1" si="146"/>
        <v>4.9313993579835929</v>
      </c>
      <c r="N769" s="99">
        <v>1264</v>
      </c>
      <c r="O769" s="97" t="str">
        <f t="shared" ca="1" si="147"/>
        <v>Nov</v>
      </c>
      <c r="P769" s="96">
        <v>1264</v>
      </c>
      <c r="Q769" s="99">
        <f t="shared" si="148"/>
        <v>74</v>
      </c>
      <c r="R769" s="97">
        <f t="shared" ca="1" si="149"/>
        <v>5.8544303797468444E-2</v>
      </c>
      <c r="S769" s="99" t="str">
        <f t="shared" ca="1" si="150"/>
        <v>GROWTH</v>
      </c>
      <c r="T769" s="100">
        <v>1235</v>
      </c>
      <c r="U769" s="100" t="str">
        <f t="shared" ca="1" si="151"/>
        <v>Dec</v>
      </c>
      <c r="V769" s="96">
        <v>1235</v>
      </c>
      <c r="W769" s="103">
        <f t="shared" si="152"/>
        <v>103</v>
      </c>
      <c r="X769" s="102">
        <f t="shared" ca="1" si="153"/>
        <v>8.3400809716599245E-2</v>
      </c>
      <c r="Y769" s="103" t="str">
        <f t="shared" ca="1" si="154"/>
        <v>GROWTH</v>
      </c>
      <c r="Z769" s="24">
        <v>0</v>
      </c>
      <c r="AA769" s="24">
        <f t="shared" si="155"/>
        <v>1</v>
      </c>
      <c r="AB769" s="3">
        <v>1000000509</v>
      </c>
      <c r="AC769" s="3"/>
    </row>
    <row r="770" spans="1:29" ht="14.25" hidden="1" customHeight="1">
      <c r="A770" s="23" t="s">
        <v>134</v>
      </c>
      <c r="B770" s="64" t="s">
        <v>65</v>
      </c>
      <c r="C770" s="64" t="s">
        <v>1662</v>
      </c>
      <c r="D770" s="64">
        <v>1000000486</v>
      </c>
      <c r="E770" s="65" t="s">
        <v>1663</v>
      </c>
      <c r="F770" s="66">
        <v>42102</v>
      </c>
      <c r="G770" s="66" t="str">
        <f t="shared" si="143"/>
        <v>Targeted Dealer</v>
      </c>
      <c r="H770" s="66"/>
      <c r="I770" s="67">
        <v>75</v>
      </c>
      <c r="J770" s="67">
        <f t="shared" ca="1" si="144"/>
        <v>1565.3225806451612</v>
      </c>
      <c r="K770" s="96">
        <v>91</v>
      </c>
      <c r="L770" s="68">
        <f t="shared" ca="1" si="145"/>
        <v>-1474.3225806451612</v>
      </c>
      <c r="M770" s="68">
        <f t="shared" ca="1" si="146"/>
        <v>5.8134981968057708</v>
      </c>
      <c r="N770" s="99">
        <v>77.5</v>
      </c>
      <c r="O770" s="97" t="str">
        <f t="shared" ca="1" si="147"/>
        <v>Nov</v>
      </c>
      <c r="P770" s="96">
        <v>77.5</v>
      </c>
      <c r="Q770" s="99">
        <f t="shared" si="148"/>
        <v>13.5</v>
      </c>
      <c r="R770" s="97">
        <f t="shared" ca="1" si="149"/>
        <v>0.17419354838709666</v>
      </c>
      <c r="S770" s="99" t="str">
        <f t="shared" ca="1" si="150"/>
        <v>GROWTH</v>
      </c>
      <c r="T770" s="100">
        <v>62.5</v>
      </c>
      <c r="U770" s="100" t="str">
        <f t="shared" ca="1" si="151"/>
        <v>Dec</v>
      </c>
      <c r="V770" s="96">
        <v>62.5</v>
      </c>
      <c r="W770" s="103">
        <f t="shared" si="152"/>
        <v>28.5</v>
      </c>
      <c r="X770" s="102">
        <f t="shared" ca="1" si="153"/>
        <v>0.45599999999999996</v>
      </c>
      <c r="Y770" s="103" t="str">
        <f t="shared" ca="1" si="154"/>
        <v>GROWTH</v>
      </c>
      <c r="Z770" s="24">
        <v>0</v>
      </c>
      <c r="AA770" s="24">
        <f t="shared" si="155"/>
        <v>0</v>
      </c>
      <c r="AB770" s="3">
        <v>1000000486</v>
      </c>
      <c r="AC770" s="3"/>
    </row>
    <row r="771" spans="1:29" ht="14.25" hidden="1" customHeight="1">
      <c r="A771" s="23" t="s">
        <v>134</v>
      </c>
      <c r="B771" s="64" t="s">
        <v>65</v>
      </c>
      <c r="C771" s="64" t="s">
        <v>1664</v>
      </c>
      <c r="D771" s="64">
        <v>1000000503</v>
      </c>
      <c r="E771" s="65" t="s">
        <v>1665</v>
      </c>
      <c r="F771" s="66">
        <v>42174</v>
      </c>
      <c r="G771" s="66" t="str">
        <f t="shared" ref="G771:G834" si="156">IF(I771&gt;0,"Targeted Dealer","-")</f>
        <v>Targeted Dealer</v>
      </c>
      <c r="H771" s="66"/>
      <c r="I771" s="67">
        <v>150</v>
      </c>
      <c r="J771" s="67">
        <f t="shared" ref="J771:J834" ca="1" si="157">I771/$J$1*$E$1</f>
        <v>3130.6451612903224</v>
      </c>
      <c r="K771" s="96">
        <v>125</v>
      </c>
      <c r="L771" s="68">
        <f t="shared" ref="L771:L834" ca="1" si="158">K771-J771</f>
        <v>-3005.6451612903224</v>
      </c>
      <c r="M771" s="68">
        <f t="shared" ref="M771:M834" ca="1" si="159">IFERROR((K771/J771%),"-")</f>
        <v>3.9927872230808865</v>
      </c>
      <c r="N771" s="99">
        <v>100</v>
      </c>
      <c r="O771" s="97" t="str">
        <f t="shared" ref="O771:O834" ca="1" si="160">IF(F771&lt;=$P$2,"Nov","")</f>
        <v>Nov</v>
      </c>
      <c r="P771" s="96">
        <v>100</v>
      </c>
      <c r="Q771" s="99">
        <f t="shared" ref="Q771:Q834" si="161">K771-P771</f>
        <v>25</v>
      </c>
      <c r="R771" s="97">
        <f t="shared" ref="R771:R834" ca="1" si="162">IFERROR(IF(O771="Nov",(K771/P771-1)),0)</f>
        <v>0.25</v>
      </c>
      <c r="S771" s="99" t="str">
        <f t="shared" ref="S771:S834" ca="1" si="163">IF(N771&gt;0,IF(O771="","-",IF(R771&lt;0%,"DEGROWTH","GROWTH")))</f>
        <v>GROWTH</v>
      </c>
      <c r="T771" s="100">
        <v>149.5</v>
      </c>
      <c r="U771" s="100" t="str">
        <f t="shared" ref="U771:U834" ca="1" si="164">IF(F771&lt;=$V$2,"Dec","")</f>
        <v>Dec</v>
      </c>
      <c r="V771" s="96">
        <v>149.5</v>
      </c>
      <c r="W771" s="103">
        <f t="shared" ref="W771:W834" si="165">K771-V771</f>
        <v>-24.5</v>
      </c>
      <c r="X771" s="102">
        <f t="shared" ref="X771:X834" ca="1" si="166">IFERROR(IF(U771="Dec",(K771/V771-1)),0)</f>
        <v>-0.16387959866220736</v>
      </c>
      <c r="Y771" s="103" t="str">
        <f t="shared" ref="Y771:Y834" ca="1" si="167">IF(T771&gt;0,IF(U771="","-",IF(X771&lt;0%,"DEGROWTH","GROWTH")))</f>
        <v>DEGROWTH</v>
      </c>
      <c r="Z771" s="24">
        <v>0</v>
      </c>
      <c r="AA771" s="24">
        <f t="shared" ref="AA771:AA834" si="168">IF(H771&gt;0,1,0)</f>
        <v>0</v>
      </c>
      <c r="AB771" s="3">
        <v>1000000503</v>
      </c>
      <c r="AC771" s="3"/>
    </row>
    <row r="772" spans="1:29" ht="14.25" hidden="1" customHeight="1">
      <c r="A772" s="23" t="s">
        <v>134</v>
      </c>
      <c r="B772" s="64" t="s">
        <v>65</v>
      </c>
      <c r="C772" s="64" t="s">
        <v>1666</v>
      </c>
      <c r="D772" s="64">
        <v>1000000498</v>
      </c>
      <c r="E772" s="65" t="s">
        <v>1667</v>
      </c>
      <c r="F772" s="66">
        <v>42195</v>
      </c>
      <c r="G772" s="66" t="str">
        <f t="shared" si="156"/>
        <v>Targeted Dealer</v>
      </c>
      <c r="H772" s="66"/>
      <c r="I772" s="67">
        <v>25</v>
      </c>
      <c r="J772" s="67">
        <f t="shared" ca="1" si="157"/>
        <v>521.77419354838707</v>
      </c>
      <c r="K772" s="96">
        <v>50</v>
      </c>
      <c r="L772" s="68">
        <f t="shared" ca="1" si="158"/>
        <v>-471.77419354838707</v>
      </c>
      <c r="M772" s="68">
        <f t="shared" ca="1" si="159"/>
        <v>9.5826893353941269</v>
      </c>
      <c r="N772" s="99">
        <v>25</v>
      </c>
      <c r="O772" s="97" t="str">
        <f t="shared" ca="1" si="160"/>
        <v>Nov</v>
      </c>
      <c r="P772" s="96">
        <v>25</v>
      </c>
      <c r="Q772" s="99">
        <f t="shared" si="161"/>
        <v>25</v>
      </c>
      <c r="R772" s="97">
        <f t="shared" ca="1" si="162"/>
        <v>1</v>
      </c>
      <c r="S772" s="99" t="str">
        <f t="shared" ca="1" si="163"/>
        <v>GROWTH</v>
      </c>
      <c r="T772" s="100">
        <v>25</v>
      </c>
      <c r="U772" s="100" t="str">
        <f t="shared" ca="1" si="164"/>
        <v>Dec</v>
      </c>
      <c r="V772" s="96">
        <v>25</v>
      </c>
      <c r="W772" s="103">
        <f t="shared" si="165"/>
        <v>25</v>
      </c>
      <c r="X772" s="102">
        <f t="shared" ca="1" si="166"/>
        <v>1</v>
      </c>
      <c r="Y772" s="103" t="str">
        <f t="shared" ca="1" si="167"/>
        <v>GROWTH</v>
      </c>
      <c r="Z772" s="24">
        <v>0</v>
      </c>
      <c r="AA772" s="24">
        <f t="shared" si="168"/>
        <v>0</v>
      </c>
      <c r="AB772" s="3">
        <v>1000000498</v>
      </c>
      <c r="AC772" s="3"/>
    </row>
    <row r="773" spans="1:29" ht="14.25" hidden="1" customHeight="1">
      <c r="A773" s="23" t="s">
        <v>134</v>
      </c>
      <c r="B773" s="64" t="s">
        <v>65</v>
      </c>
      <c r="C773" s="64" t="s">
        <v>1668</v>
      </c>
      <c r="D773" s="64">
        <v>1000000496</v>
      </c>
      <c r="E773" s="65" t="s">
        <v>1669</v>
      </c>
      <c r="F773" s="66">
        <v>42286</v>
      </c>
      <c r="G773" s="66" t="str">
        <f t="shared" si="156"/>
        <v>Targeted Dealer</v>
      </c>
      <c r="H773" s="66"/>
      <c r="I773" s="67">
        <v>250</v>
      </c>
      <c r="J773" s="67">
        <f t="shared" ca="1" si="157"/>
        <v>5217.7419354838712</v>
      </c>
      <c r="K773" s="96">
        <v>170</v>
      </c>
      <c r="L773" s="68">
        <f t="shared" ca="1" si="158"/>
        <v>-5047.7419354838712</v>
      </c>
      <c r="M773" s="68">
        <f t="shared" ca="1" si="159"/>
        <v>3.2581143740340028</v>
      </c>
      <c r="N773" s="99">
        <v>201</v>
      </c>
      <c r="O773" s="97" t="str">
        <f t="shared" ca="1" si="160"/>
        <v>Nov</v>
      </c>
      <c r="P773" s="96">
        <v>201</v>
      </c>
      <c r="Q773" s="99">
        <f t="shared" si="161"/>
        <v>-31</v>
      </c>
      <c r="R773" s="97">
        <f t="shared" ca="1" si="162"/>
        <v>-0.154228855721393</v>
      </c>
      <c r="S773" s="99" t="str">
        <f t="shared" ca="1" si="163"/>
        <v>DEGROWTH</v>
      </c>
      <c r="T773" s="100">
        <v>285</v>
      </c>
      <c r="U773" s="100" t="str">
        <f t="shared" ca="1" si="164"/>
        <v>Dec</v>
      </c>
      <c r="V773" s="96">
        <v>285</v>
      </c>
      <c r="W773" s="103">
        <f t="shared" si="165"/>
        <v>-115</v>
      </c>
      <c r="X773" s="102">
        <f t="shared" ca="1" si="166"/>
        <v>-0.40350877192982459</v>
      </c>
      <c r="Y773" s="103" t="str">
        <f t="shared" ca="1" si="167"/>
        <v>DEGROWTH</v>
      </c>
      <c r="Z773" s="24">
        <v>0</v>
      </c>
      <c r="AA773" s="24">
        <f t="shared" si="168"/>
        <v>0</v>
      </c>
      <c r="AB773" s="3">
        <v>1000000496</v>
      </c>
      <c r="AC773" s="3"/>
    </row>
    <row r="774" spans="1:29" ht="14.25" hidden="1" customHeight="1">
      <c r="A774" s="23" t="s">
        <v>134</v>
      </c>
      <c r="B774" s="64" t="s">
        <v>65</v>
      </c>
      <c r="C774" s="64" t="s">
        <v>1670</v>
      </c>
      <c r="D774" s="64">
        <v>1000000508</v>
      </c>
      <c r="E774" s="65" t="s">
        <v>1671</v>
      </c>
      <c r="F774" s="66">
        <v>42373</v>
      </c>
      <c r="G774" s="66" t="str">
        <f t="shared" si="156"/>
        <v>Targeted Dealer</v>
      </c>
      <c r="H774" s="66" t="s">
        <v>627</v>
      </c>
      <c r="I774" s="67">
        <v>150</v>
      </c>
      <c r="J774" s="67">
        <f t="shared" ca="1" si="157"/>
        <v>3130.6451612903224</v>
      </c>
      <c r="K774" s="96">
        <v>137.5</v>
      </c>
      <c r="L774" s="68">
        <f t="shared" ca="1" si="158"/>
        <v>-2993.1451612903224</v>
      </c>
      <c r="M774" s="68">
        <f t="shared" ca="1" si="159"/>
        <v>4.3920659453889748</v>
      </c>
      <c r="N774" s="99">
        <v>145</v>
      </c>
      <c r="O774" s="97" t="str">
        <f t="shared" ca="1" si="160"/>
        <v>Nov</v>
      </c>
      <c r="P774" s="96">
        <v>145</v>
      </c>
      <c r="Q774" s="99">
        <f t="shared" si="161"/>
        <v>-7.5</v>
      </c>
      <c r="R774" s="97">
        <f t="shared" ca="1" si="162"/>
        <v>-5.1724137931034475E-2</v>
      </c>
      <c r="S774" s="99" t="str">
        <f t="shared" ca="1" si="163"/>
        <v>DEGROWTH</v>
      </c>
      <c r="T774" s="100">
        <v>149.5</v>
      </c>
      <c r="U774" s="100" t="str">
        <f t="shared" ca="1" si="164"/>
        <v>Dec</v>
      </c>
      <c r="V774" s="96">
        <v>149.5</v>
      </c>
      <c r="W774" s="103">
        <f t="shared" si="165"/>
        <v>-12</v>
      </c>
      <c r="X774" s="102">
        <f t="shared" ca="1" si="166"/>
        <v>-8.026755852842804E-2</v>
      </c>
      <c r="Y774" s="103" t="str">
        <f t="shared" ca="1" si="167"/>
        <v>DEGROWTH</v>
      </c>
      <c r="Z774" s="24">
        <v>0</v>
      </c>
      <c r="AA774" s="24">
        <f t="shared" si="168"/>
        <v>1</v>
      </c>
      <c r="AB774" s="3">
        <v>1000000508</v>
      </c>
      <c r="AC774" s="3"/>
    </row>
    <row r="775" spans="1:29" ht="14.25" hidden="1" customHeight="1">
      <c r="A775" s="23" t="s">
        <v>134</v>
      </c>
      <c r="B775" s="64" t="s">
        <v>65</v>
      </c>
      <c r="C775" s="64" t="s">
        <v>4246</v>
      </c>
      <c r="D775" s="64">
        <v>1000000516</v>
      </c>
      <c r="E775" s="65" t="s">
        <v>4247</v>
      </c>
      <c r="F775" s="66">
        <v>42403</v>
      </c>
      <c r="G775" s="66" t="str">
        <f t="shared" si="156"/>
        <v>Targeted Dealer</v>
      </c>
      <c r="H775" s="66" t="s">
        <v>627</v>
      </c>
      <c r="I775" s="67">
        <v>50</v>
      </c>
      <c r="J775" s="67">
        <f t="shared" ca="1" si="157"/>
        <v>1043.5483870967741</v>
      </c>
      <c r="K775" s="96">
        <v>25</v>
      </c>
      <c r="L775" s="68">
        <f t="shared" ca="1" si="158"/>
        <v>-1018.5483870967741</v>
      </c>
      <c r="M775" s="68">
        <f t="shared" ca="1" si="159"/>
        <v>2.3956723338485317</v>
      </c>
      <c r="N775" s="99">
        <v>25</v>
      </c>
      <c r="O775" s="97" t="str">
        <f t="shared" ca="1" si="160"/>
        <v>Nov</v>
      </c>
      <c r="P775" s="96">
        <v>25</v>
      </c>
      <c r="Q775" s="99">
        <f t="shared" si="161"/>
        <v>0</v>
      </c>
      <c r="R775" s="97">
        <f t="shared" ca="1" si="162"/>
        <v>0</v>
      </c>
      <c r="S775" s="99" t="str">
        <f t="shared" ca="1" si="163"/>
        <v>GROWTH</v>
      </c>
      <c r="T775" s="100">
        <v>25</v>
      </c>
      <c r="U775" s="100" t="str">
        <f t="shared" ca="1" si="164"/>
        <v>Dec</v>
      </c>
      <c r="V775" s="96">
        <v>25</v>
      </c>
      <c r="W775" s="103">
        <f t="shared" si="165"/>
        <v>0</v>
      </c>
      <c r="X775" s="102">
        <f t="shared" ca="1" si="166"/>
        <v>0</v>
      </c>
      <c r="Y775" s="103" t="str">
        <f t="shared" ca="1" si="167"/>
        <v>GROWTH</v>
      </c>
      <c r="Z775" s="24">
        <v>0</v>
      </c>
      <c r="AA775" s="24">
        <f t="shared" si="168"/>
        <v>1</v>
      </c>
      <c r="AB775" s="3">
        <v>1000000516</v>
      </c>
      <c r="AC775" s="3"/>
    </row>
    <row r="776" spans="1:29" ht="14.25" hidden="1" customHeight="1">
      <c r="A776" s="23" t="s">
        <v>134</v>
      </c>
      <c r="B776" s="64" t="s">
        <v>65</v>
      </c>
      <c r="C776" s="64" t="s">
        <v>1672</v>
      </c>
      <c r="D776" s="64">
        <v>1000000504</v>
      </c>
      <c r="E776" s="65" t="s">
        <v>1673</v>
      </c>
      <c r="F776" s="66">
        <v>42725</v>
      </c>
      <c r="G776" s="66" t="str">
        <f t="shared" si="156"/>
        <v>Targeted Dealer</v>
      </c>
      <c r="H776" s="66"/>
      <c r="I776" s="67">
        <v>200</v>
      </c>
      <c r="J776" s="67">
        <f t="shared" ca="1" si="157"/>
        <v>4174.1935483870966</v>
      </c>
      <c r="K776" s="96">
        <v>300</v>
      </c>
      <c r="L776" s="68">
        <f t="shared" ca="1" si="158"/>
        <v>-3874.1935483870966</v>
      </c>
      <c r="M776" s="68">
        <f t="shared" ca="1" si="159"/>
        <v>7.1870170015455948</v>
      </c>
      <c r="N776" s="99">
        <v>199</v>
      </c>
      <c r="O776" s="97" t="str">
        <f t="shared" ca="1" si="160"/>
        <v>Nov</v>
      </c>
      <c r="P776" s="96">
        <v>199</v>
      </c>
      <c r="Q776" s="99">
        <f t="shared" si="161"/>
        <v>101</v>
      </c>
      <c r="R776" s="97">
        <f t="shared" ca="1" si="162"/>
        <v>0.50753768844221114</v>
      </c>
      <c r="S776" s="99" t="str">
        <f t="shared" ca="1" si="163"/>
        <v>GROWTH</v>
      </c>
      <c r="T776" s="100">
        <v>225</v>
      </c>
      <c r="U776" s="100" t="str">
        <f t="shared" ca="1" si="164"/>
        <v>Dec</v>
      </c>
      <c r="V776" s="96">
        <v>225</v>
      </c>
      <c r="W776" s="103">
        <f t="shared" si="165"/>
        <v>75</v>
      </c>
      <c r="X776" s="102">
        <f t="shared" ca="1" si="166"/>
        <v>0.33333333333333326</v>
      </c>
      <c r="Y776" s="103" t="str">
        <f t="shared" ca="1" si="167"/>
        <v>GROWTH</v>
      </c>
      <c r="Z776" s="24">
        <v>0</v>
      </c>
      <c r="AA776" s="24">
        <f t="shared" si="168"/>
        <v>0</v>
      </c>
      <c r="AB776" s="3">
        <v>1000000504</v>
      </c>
      <c r="AC776" s="3"/>
    </row>
    <row r="777" spans="1:29" ht="14.25" hidden="1" customHeight="1">
      <c r="A777" s="23" t="s">
        <v>134</v>
      </c>
      <c r="B777" s="64" t="s">
        <v>65</v>
      </c>
      <c r="C777" s="64" t="s">
        <v>1674</v>
      </c>
      <c r="D777" s="64">
        <v>1000000510</v>
      </c>
      <c r="E777" s="65" t="s">
        <v>1675</v>
      </c>
      <c r="F777" s="66">
        <v>42732</v>
      </c>
      <c r="G777" s="66" t="str">
        <f t="shared" si="156"/>
        <v>Targeted Dealer</v>
      </c>
      <c r="H777" s="66" t="s">
        <v>627</v>
      </c>
      <c r="I777" s="67">
        <v>1150</v>
      </c>
      <c r="J777" s="67">
        <f t="shared" ca="1" si="157"/>
        <v>24001.612903225803</v>
      </c>
      <c r="K777" s="96">
        <v>1005</v>
      </c>
      <c r="L777" s="68">
        <f t="shared" ca="1" si="158"/>
        <v>-22996.612903225803</v>
      </c>
      <c r="M777" s="68">
        <f t="shared" ca="1" si="159"/>
        <v>4.1872186009004775</v>
      </c>
      <c r="N777" s="99">
        <v>980</v>
      </c>
      <c r="O777" s="97" t="str">
        <f t="shared" ca="1" si="160"/>
        <v>Nov</v>
      </c>
      <c r="P777" s="96">
        <v>980</v>
      </c>
      <c r="Q777" s="99">
        <f t="shared" si="161"/>
        <v>25</v>
      </c>
      <c r="R777" s="97">
        <f t="shared" ca="1" si="162"/>
        <v>2.5510204081632626E-2</v>
      </c>
      <c r="S777" s="99" t="str">
        <f t="shared" ca="1" si="163"/>
        <v>GROWTH</v>
      </c>
      <c r="T777" s="100">
        <v>1122</v>
      </c>
      <c r="U777" s="100" t="str">
        <f t="shared" ca="1" si="164"/>
        <v>Dec</v>
      </c>
      <c r="V777" s="96">
        <v>1122</v>
      </c>
      <c r="W777" s="103">
        <f t="shared" si="165"/>
        <v>-117</v>
      </c>
      <c r="X777" s="102">
        <f t="shared" ca="1" si="166"/>
        <v>-0.10427807486631013</v>
      </c>
      <c r="Y777" s="103" t="str">
        <f t="shared" ca="1" si="167"/>
        <v>DEGROWTH</v>
      </c>
      <c r="Z777" s="24">
        <v>0</v>
      </c>
      <c r="AA777" s="24">
        <f t="shared" si="168"/>
        <v>1</v>
      </c>
      <c r="AB777" s="3">
        <v>1000000510</v>
      </c>
      <c r="AC777" s="3"/>
    </row>
    <row r="778" spans="1:29" ht="14.25" hidden="1" customHeight="1">
      <c r="A778" s="23" t="s">
        <v>134</v>
      </c>
      <c r="B778" s="64" t="s">
        <v>65</v>
      </c>
      <c r="C778" s="64" t="s">
        <v>1676</v>
      </c>
      <c r="D778" s="64">
        <v>1000000528</v>
      </c>
      <c r="E778" s="65" t="s">
        <v>1677</v>
      </c>
      <c r="F778" s="66">
        <v>42745</v>
      </c>
      <c r="G778" s="66" t="str">
        <f t="shared" si="156"/>
        <v>Targeted Dealer</v>
      </c>
      <c r="H778" s="66"/>
      <c r="I778" s="67">
        <v>100</v>
      </c>
      <c r="J778" s="67">
        <f t="shared" ca="1" si="157"/>
        <v>2087.0967741935483</v>
      </c>
      <c r="K778" s="96">
        <v>25</v>
      </c>
      <c r="L778" s="68">
        <f t="shared" ca="1" si="158"/>
        <v>-2062.0967741935483</v>
      </c>
      <c r="M778" s="68">
        <f t="shared" ca="1" si="159"/>
        <v>1.1978361669242659</v>
      </c>
      <c r="N778" s="99">
        <v>110</v>
      </c>
      <c r="O778" s="97" t="str">
        <f t="shared" ca="1" si="160"/>
        <v>Nov</v>
      </c>
      <c r="P778" s="96">
        <v>110</v>
      </c>
      <c r="Q778" s="99">
        <f t="shared" si="161"/>
        <v>-85</v>
      </c>
      <c r="R778" s="97">
        <f t="shared" ca="1" si="162"/>
        <v>-0.77272727272727271</v>
      </c>
      <c r="S778" s="99" t="str">
        <f t="shared" ca="1" si="163"/>
        <v>DEGROWTH</v>
      </c>
      <c r="T778" s="100">
        <v>150</v>
      </c>
      <c r="U778" s="100" t="str">
        <f t="shared" ca="1" si="164"/>
        <v>Dec</v>
      </c>
      <c r="V778" s="96">
        <v>150</v>
      </c>
      <c r="W778" s="103">
        <f t="shared" si="165"/>
        <v>-125</v>
      </c>
      <c r="X778" s="102">
        <f t="shared" ca="1" si="166"/>
        <v>-0.83333333333333337</v>
      </c>
      <c r="Y778" s="103" t="str">
        <f t="shared" ca="1" si="167"/>
        <v>DEGROWTH</v>
      </c>
      <c r="Z778" s="24">
        <v>0</v>
      </c>
      <c r="AA778" s="24">
        <f t="shared" si="168"/>
        <v>0</v>
      </c>
      <c r="AB778" s="3">
        <v>1000000528</v>
      </c>
      <c r="AC778" s="3"/>
    </row>
    <row r="779" spans="1:29" ht="14.25" hidden="1" customHeight="1">
      <c r="A779" s="23" t="s">
        <v>134</v>
      </c>
      <c r="B779" s="64" t="s">
        <v>65</v>
      </c>
      <c r="C779" s="64" t="s">
        <v>1678</v>
      </c>
      <c r="D779" s="64">
        <v>1000000485</v>
      </c>
      <c r="E779" s="65" t="s">
        <v>1679</v>
      </c>
      <c r="F779" s="66">
        <v>42842</v>
      </c>
      <c r="G779" s="66" t="str">
        <f t="shared" si="156"/>
        <v>Targeted Dealer</v>
      </c>
      <c r="H779" s="66" t="s">
        <v>627</v>
      </c>
      <c r="I779" s="67">
        <v>200</v>
      </c>
      <c r="J779" s="67">
        <f t="shared" ca="1" si="157"/>
        <v>4174.1935483870966</v>
      </c>
      <c r="K779" s="96">
        <v>115</v>
      </c>
      <c r="L779" s="68">
        <f t="shared" ca="1" si="158"/>
        <v>-4059.1935483870966</v>
      </c>
      <c r="M779" s="68">
        <f t="shared" ca="1" si="159"/>
        <v>2.7550231839258115</v>
      </c>
      <c r="N779" s="99">
        <v>0</v>
      </c>
      <c r="O779" s="97" t="str">
        <f t="shared" ca="1" si="160"/>
        <v>Nov</v>
      </c>
      <c r="P779" s="96">
        <v>0</v>
      </c>
      <c r="Q779" s="99">
        <f t="shared" si="161"/>
        <v>115</v>
      </c>
      <c r="R779" s="97">
        <f t="shared" ca="1" si="162"/>
        <v>0</v>
      </c>
      <c r="S779" s="99" t="b">
        <f t="shared" si="163"/>
        <v>0</v>
      </c>
      <c r="T779" s="100">
        <v>152</v>
      </c>
      <c r="U779" s="100" t="str">
        <f t="shared" ca="1" si="164"/>
        <v>Dec</v>
      </c>
      <c r="V779" s="96">
        <v>152</v>
      </c>
      <c r="W779" s="103">
        <f t="shared" si="165"/>
        <v>-37</v>
      </c>
      <c r="X779" s="102">
        <f t="shared" ca="1" si="166"/>
        <v>-0.24342105263157898</v>
      </c>
      <c r="Y779" s="103" t="str">
        <f t="shared" ca="1" si="167"/>
        <v>DEGROWTH</v>
      </c>
      <c r="Z779" s="24">
        <v>0</v>
      </c>
      <c r="AA779" s="24">
        <f t="shared" si="168"/>
        <v>1</v>
      </c>
      <c r="AB779" s="3">
        <v>1000000485</v>
      </c>
      <c r="AC779" s="3"/>
    </row>
    <row r="780" spans="1:29" ht="14.25" hidden="1" customHeight="1">
      <c r="A780" s="23" t="s">
        <v>134</v>
      </c>
      <c r="B780" s="64" t="s">
        <v>65</v>
      </c>
      <c r="C780" s="64" t="s">
        <v>1680</v>
      </c>
      <c r="D780" s="64">
        <v>1000000494</v>
      </c>
      <c r="E780" s="65" t="s">
        <v>1681</v>
      </c>
      <c r="F780" s="66">
        <v>42870</v>
      </c>
      <c r="G780" s="66" t="str">
        <f t="shared" si="156"/>
        <v>Targeted Dealer</v>
      </c>
      <c r="H780" s="66"/>
      <c r="I780" s="67">
        <v>75</v>
      </c>
      <c r="J780" s="67">
        <f t="shared" ca="1" si="157"/>
        <v>1565.3225806451612</v>
      </c>
      <c r="K780" s="96">
        <v>0</v>
      </c>
      <c r="L780" s="68">
        <f t="shared" ca="1" si="158"/>
        <v>-1565.3225806451612</v>
      </c>
      <c r="M780" s="68">
        <f t="shared" ca="1" si="159"/>
        <v>0</v>
      </c>
      <c r="N780" s="99">
        <v>50</v>
      </c>
      <c r="O780" s="97" t="str">
        <f t="shared" ca="1" si="160"/>
        <v>Nov</v>
      </c>
      <c r="P780" s="96">
        <v>50</v>
      </c>
      <c r="Q780" s="99">
        <f t="shared" si="161"/>
        <v>-50</v>
      </c>
      <c r="R780" s="97">
        <f t="shared" ca="1" si="162"/>
        <v>-1</v>
      </c>
      <c r="S780" s="99" t="str">
        <f t="shared" ca="1" si="163"/>
        <v>DEGROWTH</v>
      </c>
      <c r="T780" s="100">
        <v>75</v>
      </c>
      <c r="U780" s="100" t="str">
        <f t="shared" ca="1" si="164"/>
        <v>Dec</v>
      </c>
      <c r="V780" s="96">
        <v>75</v>
      </c>
      <c r="W780" s="103">
        <f t="shared" si="165"/>
        <v>-75</v>
      </c>
      <c r="X780" s="102">
        <f t="shared" ca="1" si="166"/>
        <v>-1</v>
      </c>
      <c r="Y780" s="103" t="str">
        <f t="shared" ca="1" si="167"/>
        <v>DEGROWTH</v>
      </c>
      <c r="Z780" s="24">
        <v>1</v>
      </c>
      <c r="AA780" s="24">
        <f t="shared" si="168"/>
        <v>0</v>
      </c>
      <c r="AB780" s="3">
        <v>1000000494</v>
      </c>
      <c r="AC780" s="3"/>
    </row>
    <row r="781" spans="1:29" ht="14.25" hidden="1" customHeight="1">
      <c r="A781" s="23" t="s">
        <v>134</v>
      </c>
      <c r="B781" s="64" t="s">
        <v>65</v>
      </c>
      <c r="C781" s="64" t="s">
        <v>1682</v>
      </c>
      <c r="D781" s="64">
        <v>1000000506</v>
      </c>
      <c r="E781" s="65" t="s">
        <v>1683</v>
      </c>
      <c r="F781" s="66">
        <v>42980</v>
      </c>
      <c r="G781" s="66" t="str">
        <f t="shared" si="156"/>
        <v>Targeted Dealer</v>
      </c>
      <c r="H781" s="66" t="s">
        <v>627</v>
      </c>
      <c r="I781" s="67">
        <v>2100</v>
      </c>
      <c r="J781" s="67">
        <f t="shared" ca="1" si="157"/>
        <v>43829.032258064515</v>
      </c>
      <c r="K781" s="96">
        <v>1860</v>
      </c>
      <c r="L781" s="68">
        <f t="shared" ca="1" si="158"/>
        <v>-41969.032258064515</v>
      </c>
      <c r="M781" s="68">
        <f t="shared" ca="1" si="159"/>
        <v>4.2437624199602562</v>
      </c>
      <c r="N781" s="99">
        <v>1909.5</v>
      </c>
      <c r="O781" s="97" t="str">
        <f t="shared" ca="1" si="160"/>
        <v>Nov</v>
      </c>
      <c r="P781" s="96">
        <v>1909.5</v>
      </c>
      <c r="Q781" s="99">
        <f t="shared" si="161"/>
        <v>-49.5</v>
      </c>
      <c r="R781" s="97">
        <f t="shared" ca="1" si="162"/>
        <v>-2.5923016496465001E-2</v>
      </c>
      <c r="S781" s="99" t="str">
        <f t="shared" ca="1" si="163"/>
        <v>DEGROWTH</v>
      </c>
      <c r="T781" s="100">
        <v>2070.9499999999998</v>
      </c>
      <c r="U781" s="100" t="str">
        <f t="shared" ca="1" si="164"/>
        <v>Dec</v>
      </c>
      <c r="V781" s="96">
        <v>2070.9499999999998</v>
      </c>
      <c r="W781" s="103">
        <f t="shared" si="165"/>
        <v>-210.94999999999982</v>
      </c>
      <c r="X781" s="102">
        <f t="shared" ca="1" si="166"/>
        <v>-0.10186146454525691</v>
      </c>
      <c r="Y781" s="103" t="str">
        <f t="shared" ca="1" si="167"/>
        <v>DEGROWTH</v>
      </c>
      <c r="Z781" s="24">
        <v>0</v>
      </c>
      <c r="AA781" s="24">
        <f t="shared" si="168"/>
        <v>1</v>
      </c>
      <c r="AB781" s="3">
        <v>1000000506</v>
      </c>
      <c r="AC781" s="3"/>
    </row>
    <row r="782" spans="1:29" ht="14.25" hidden="1" customHeight="1">
      <c r="A782" s="23" t="s">
        <v>134</v>
      </c>
      <c r="B782" s="64" t="s">
        <v>65</v>
      </c>
      <c r="C782" s="64" t="s">
        <v>1684</v>
      </c>
      <c r="D782" s="64">
        <v>1000000525</v>
      </c>
      <c r="E782" s="65" t="s">
        <v>1685</v>
      </c>
      <c r="F782" s="66">
        <v>43109</v>
      </c>
      <c r="G782" s="66" t="str">
        <f t="shared" si="156"/>
        <v>Targeted Dealer</v>
      </c>
      <c r="H782" s="66"/>
      <c r="I782" s="67">
        <v>50</v>
      </c>
      <c r="J782" s="67">
        <f t="shared" ca="1" si="157"/>
        <v>1043.5483870967741</v>
      </c>
      <c r="K782" s="96">
        <v>50</v>
      </c>
      <c r="L782" s="68">
        <f t="shared" ca="1" si="158"/>
        <v>-993.54838709677415</v>
      </c>
      <c r="M782" s="68">
        <f t="shared" ca="1" si="159"/>
        <v>4.7913446676970635</v>
      </c>
      <c r="N782" s="99">
        <v>25</v>
      </c>
      <c r="O782" s="97" t="str">
        <f t="shared" ca="1" si="160"/>
        <v>Nov</v>
      </c>
      <c r="P782" s="96">
        <v>25</v>
      </c>
      <c r="Q782" s="99">
        <f t="shared" si="161"/>
        <v>25</v>
      </c>
      <c r="R782" s="97">
        <f t="shared" ca="1" si="162"/>
        <v>1</v>
      </c>
      <c r="S782" s="99" t="str">
        <f t="shared" ca="1" si="163"/>
        <v>GROWTH</v>
      </c>
      <c r="T782" s="100">
        <v>100</v>
      </c>
      <c r="U782" s="100" t="str">
        <f t="shared" ca="1" si="164"/>
        <v>Dec</v>
      </c>
      <c r="V782" s="96">
        <v>100</v>
      </c>
      <c r="W782" s="103">
        <f t="shared" si="165"/>
        <v>-50</v>
      </c>
      <c r="X782" s="102">
        <f t="shared" ca="1" si="166"/>
        <v>-0.5</v>
      </c>
      <c r="Y782" s="103" t="str">
        <f t="shared" ca="1" si="167"/>
        <v>DEGROWTH</v>
      </c>
      <c r="Z782" s="24">
        <v>0</v>
      </c>
      <c r="AA782" s="24">
        <f t="shared" si="168"/>
        <v>0</v>
      </c>
      <c r="AB782" s="3">
        <v>1000000525</v>
      </c>
      <c r="AC782" s="3"/>
    </row>
    <row r="783" spans="1:29" ht="14.25" hidden="1" customHeight="1">
      <c r="A783" s="23" t="s">
        <v>134</v>
      </c>
      <c r="B783" s="64" t="s">
        <v>65</v>
      </c>
      <c r="C783" s="64" t="s">
        <v>1686</v>
      </c>
      <c r="D783" s="64">
        <v>1000000502</v>
      </c>
      <c r="E783" s="65" t="s">
        <v>1687</v>
      </c>
      <c r="F783" s="66">
        <v>43117</v>
      </c>
      <c r="G783" s="66" t="str">
        <f t="shared" si="156"/>
        <v>Targeted Dealer</v>
      </c>
      <c r="H783" s="66"/>
      <c r="I783" s="67">
        <v>200</v>
      </c>
      <c r="J783" s="67">
        <f t="shared" ca="1" si="157"/>
        <v>4174.1935483870966</v>
      </c>
      <c r="K783" s="96">
        <v>138</v>
      </c>
      <c r="L783" s="68">
        <f t="shared" ca="1" si="158"/>
        <v>-4036.1935483870966</v>
      </c>
      <c r="M783" s="68">
        <f t="shared" ca="1" si="159"/>
        <v>3.3060278207109737</v>
      </c>
      <c r="N783" s="99">
        <v>200</v>
      </c>
      <c r="O783" s="97" t="str">
        <f t="shared" ca="1" si="160"/>
        <v>Nov</v>
      </c>
      <c r="P783" s="96">
        <v>200</v>
      </c>
      <c r="Q783" s="99">
        <f t="shared" si="161"/>
        <v>-62</v>
      </c>
      <c r="R783" s="97">
        <f t="shared" ca="1" si="162"/>
        <v>-0.31000000000000005</v>
      </c>
      <c r="S783" s="99" t="str">
        <f t="shared" ca="1" si="163"/>
        <v>DEGROWTH</v>
      </c>
      <c r="T783" s="100">
        <v>30</v>
      </c>
      <c r="U783" s="100" t="str">
        <f t="shared" ca="1" si="164"/>
        <v>Dec</v>
      </c>
      <c r="V783" s="96">
        <v>30</v>
      </c>
      <c r="W783" s="103">
        <f t="shared" si="165"/>
        <v>108</v>
      </c>
      <c r="X783" s="102">
        <f t="shared" ca="1" si="166"/>
        <v>3.5999999999999996</v>
      </c>
      <c r="Y783" s="103" t="str">
        <f t="shared" ca="1" si="167"/>
        <v>GROWTH</v>
      </c>
      <c r="Z783" s="24">
        <v>0</v>
      </c>
      <c r="AA783" s="24">
        <f t="shared" si="168"/>
        <v>0</v>
      </c>
      <c r="AB783" s="3">
        <v>1000000502</v>
      </c>
      <c r="AC783" s="3"/>
    </row>
    <row r="784" spans="1:29" ht="14.25" hidden="1" customHeight="1">
      <c r="A784" s="23" t="s">
        <v>134</v>
      </c>
      <c r="B784" s="64" t="s">
        <v>65</v>
      </c>
      <c r="C784" s="64" t="s">
        <v>1688</v>
      </c>
      <c r="D784" s="64">
        <v>1000000521</v>
      </c>
      <c r="E784" s="65" t="s">
        <v>1689</v>
      </c>
      <c r="F784" s="66">
        <v>43193</v>
      </c>
      <c r="G784" s="66" t="str">
        <f t="shared" si="156"/>
        <v>Targeted Dealer</v>
      </c>
      <c r="H784" s="66" t="s">
        <v>627</v>
      </c>
      <c r="I784" s="67">
        <v>1000</v>
      </c>
      <c r="J784" s="67">
        <f t="shared" ca="1" si="157"/>
        <v>20870.967741935485</v>
      </c>
      <c r="K784" s="96">
        <v>793</v>
      </c>
      <c r="L784" s="68">
        <f t="shared" ca="1" si="158"/>
        <v>-20077.967741935485</v>
      </c>
      <c r="M784" s="68">
        <f t="shared" ca="1" si="159"/>
        <v>3.799536321483771</v>
      </c>
      <c r="N784" s="99">
        <v>830</v>
      </c>
      <c r="O784" s="97" t="str">
        <f t="shared" ca="1" si="160"/>
        <v>Nov</v>
      </c>
      <c r="P784" s="96">
        <v>830</v>
      </c>
      <c r="Q784" s="99">
        <f t="shared" si="161"/>
        <v>-37</v>
      </c>
      <c r="R784" s="97">
        <f t="shared" ca="1" si="162"/>
        <v>-4.4578313253012092E-2</v>
      </c>
      <c r="S784" s="99" t="str">
        <f t="shared" ca="1" si="163"/>
        <v>DEGROWTH</v>
      </c>
      <c r="T784" s="100">
        <v>988</v>
      </c>
      <c r="U784" s="100" t="str">
        <f t="shared" ca="1" si="164"/>
        <v>Dec</v>
      </c>
      <c r="V784" s="96">
        <v>988</v>
      </c>
      <c r="W784" s="103">
        <f t="shared" si="165"/>
        <v>-195</v>
      </c>
      <c r="X784" s="102">
        <f t="shared" ca="1" si="166"/>
        <v>-0.19736842105263153</v>
      </c>
      <c r="Y784" s="103" t="str">
        <f t="shared" ca="1" si="167"/>
        <v>DEGROWTH</v>
      </c>
      <c r="Z784" s="24">
        <v>0</v>
      </c>
      <c r="AA784" s="24">
        <f t="shared" si="168"/>
        <v>1</v>
      </c>
      <c r="AB784" s="3">
        <v>1000000521</v>
      </c>
      <c r="AC784" s="3"/>
    </row>
    <row r="785" spans="1:29" ht="14.25" hidden="1" customHeight="1">
      <c r="A785" s="23" t="s">
        <v>134</v>
      </c>
      <c r="B785" s="64" t="s">
        <v>65</v>
      </c>
      <c r="C785" s="64" t="s">
        <v>1690</v>
      </c>
      <c r="D785" s="64">
        <v>1000000524</v>
      </c>
      <c r="E785" s="65" t="s">
        <v>1691</v>
      </c>
      <c r="F785" s="66">
        <v>43230</v>
      </c>
      <c r="G785" s="66" t="str">
        <f t="shared" si="156"/>
        <v>Targeted Dealer</v>
      </c>
      <c r="H785" s="66" t="s">
        <v>627</v>
      </c>
      <c r="I785" s="67">
        <v>1150</v>
      </c>
      <c r="J785" s="67">
        <f t="shared" ca="1" si="157"/>
        <v>24001.612903225803</v>
      </c>
      <c r="K785" s="96">
        <v>1017</v>
      </c>
      <c r="L785" s="68">
        <f t="shared" ca="1" si="158"/>
        <v>-22984.612903225803</v>
      </c>
      <c r="M785" s="68">
        <f t="shared" ca="1" si="159"/>
        <v>4.2372152409112296</v>
      </c>
      <c r="N785" s="99">
        <v>830</v>
      </c>
      <c r="O785" s="97" t="str">
        <f t="shared" ca="1" si="160"/>
        <v>Nov</v>
      </c>
      <c r="P785" s="96">
        <v>830</v>
      </c>
      <c r="Q785" s="99">
        <f t="shared" si="161"/>
        <v>187</v>
      </c>
      <c r="R785" s="97">
        <f t="shared" ca="1" si="162"/>
        <v>0.22530120481927707</v>
      </c>
      <c r="S785" s="99" t="str">
        <f t="shared" ca="1" si="163"/>
        <v>GROWTH</v>
      </c>
      <c r="T785" s="100">
        <v>1135</v>
      </c>
      <c r="U785" s="100" t="str">
        <f t="shared" ca="1" si="164"/>
        <v>Dec</v>
      </c>
      <c r="V785" s="96">
        <v>1135</v>
      </c>
      <c r="W785" s="103">
        <f t="shared" si="165"/>
        <v>-118</v>
      </c>
      <c r="X785" s="102">
        <f t="shared" ca="1" si="166"/>
        <v>-0.10396475770925107</v>
      </c>
      <c r="Y785" s="103" t="str">
        <f t="shared" ca="1" si="167"/>
        <v>DEGROWTH</v>
      </c>
      <c r="Z785" s="24">
        <v>0</v>
      </c>
      <c r="AA785" s="24">
        <f t="shared" si="168"/>
        <v>1</v>
      </c>
      <c r="AB785" s="3">
        <v>1000000524</v>
      </c>
      <c r="AC785" s="3"/>
    </row>
    <row r="786" spans="1:29" ht="14.25" hidden="1" customHeight="1">
      <c r="A786" s="23" t="s">
        <v>134</v>
      </c>
      <c r="B786" s="64" t="s">
        <v>65</v>
      </c>
      <c r="C786" s="64" t="s">
        <v>1692</v>
      </c>
      <c r="D786" s="64">
        <v>1000000484</v>
      </c>
      <c r="E786" s="65" t="s">
        <v>1693</v>
      </c>
      <c r="F786" s="66">
        <v>43255</v>
      </c>
      <c r="G786" s="66" t="str">
        <f t="shared" si="156"/>
        <v>Targeted Dealer</v>
      </c>
      <c r="H786" s="66" t="s">
        <v>627</v>
      </c>
      <c r="I786" s="67">
        <v>550</v>
      </c>
      <c r="J786" s="67">
        <f t="shared" ca="1" si="157"/>
        <v>11479.032258064517</v>
      </c>
      <c r="K786" s="96">
        <v>476</v>
      </c>
      <c r="L786" s="68">
        <f t="shared" ca="1" si="158"/>
        <v>-11003.032258064517</v>
      </c>
      <c r="M786" s="68">
        <f t="shared" ca="1" si="159"/>
        <v>4.1466910214978219</v>
      </c>
      <c r="N786" s="99">
        <v>557.5</v>
      </c>
      <c r="O786" s="97" t="str">
        <f t="shared" ca="1" si="160"/>
        <v>Nov</v>
      </c>
      <c r="P786" s="96">
        <v>557.5</v>
      </c>
      <c r="Q786" s="99">
        <f t="shared" si="161"/>
        <v>-81.5</v>
      </c>
      <c r="R786" s="97">
        <f t="shared" ca="1" si="162"/>
        <v>-0.14618834080717491</v>
      </c>
      <c r="S786" s="99" t="str">
        <f t="shared" ca="1" si="163"/>
        <v>DEGROWTH</v>
      </c>
      <c r="T786" s="100">
        <v>295</v>
      </c>
      <c r="U786" s="100" t="str">
        <f t="shared" ca="1" si="164"/>
        <v>Dec</v>
      </c>
      <c r="V786" s="96">
        <v>295</v>
      </c>
      <c r="W786" s="103">
        <f t="shared" si="165"/>
        <v>181</v>
      </c>
      <c r="X786" s="102">
        <f t="shared" ca="1" si="166"/>
        <v>0.6135593220338984</v>
      </c>
      <c r="Y786" s="103" t="str">
        <f t="shared" ca="1" si="167"/>
        <v>GROWTH</v>
      </c>
      <c r="Z786" s="24">
        <v>0</v>
      </c>
      <c r="AA786" s="24">
        <f t="shared" si="168"/>
        <v>1</v>
      </c>
      <c r="AB786" s="3">
        <v>1000000484</v>
      </c>
      <c r="AC786" s="3"/>
    </row>
    <row r="787" spans="1:29" ht="14.25" hidden="1" customHeight="1">
      <c r="A787" s="23" t="s">
        <v>134</v>
      </c>
      <c r="B787" s="64" t="s">
        <v>65</v>
      </c>
      <c r="C787" s="64" t="s">
        <v>278</v>
      </c>
      <c r="D787" s="64">
        <v>1000000489</v>
      </c>
      <c r="E787" s="65" t="s">
        <v>279</v>
      </c>
      <c r="F787" s="66">
        <v>43351</v>
      </c>
      <c r="G787" s="66" t="str">
        <f t="shared" si="156"/>
        <v>Targeted Dealer</v>
      </c>
      <c r="H787" s="66"/>
      <c r="I787" s="67">
        <v>50</v>
      </c>
      <c r="J787" s="67">
        <f t="shared" ca="1" si="157"/>
        <v>1043.5483870967741</v>
      </c>
      <c r="K787" s="96">
        <v>0</v>
      </c>
      <c r="L787" s="68">
        <f t="shared" ca="1" si="158"/>
        <v>-1043.5483870967741</v>
      </c>
      <c r="M787" s="68">
        <f t="shared" ca="1" si="159"/>
        <v>0</v>
      </c>
      <c r="N787" s="99">
        <v>30</v>
      </c>
      <c r="O787" s="97" t="str">
        <f t="shared" ca="1" si="160"/>
        <v>Nov</v>
      </c>
      <c r="P787" s="96">
        <v>30</v>
      </c>
      <c r="Q787" s="99">
        <f t="shared" si="161"/>
        <v>-30</v>
      </c>
      <c r="R787" s="97">
        <f t="shared" ca="1" si="162"/>
        <v>-1</v>
      </c>
      <c r="S787" s="99" t="str">
        <f t="shared" ca="1" si="163"/>
        <v>DEGROWTH</v>
      </c>
      <c r="T787" s="100">
        <v>25</v>
      </c>
      <c r="U787" s="100" t="str">
        <f t="shared" ca="1" si="164"/>
        <v>Dec</v>
      </c>
      <c r="V787" s="96">
        <v>25</v>
      </c>
      <c r="W787" s="103">
        <f t="shared" si="165"/>
        <v>-25</v>
      </c>
      <c r="X787" s="102">
        <f t="shared" ca="1" si="166"/>
        <v>-1</v>
      </c>
      <c r="Y787" s="103" t="str">
        <f t="shared" ca="1" si="167"/>
        <v>DEGROWTH</v>
      </c>
      <c r="Z787" s="24">
        <v>1</v>
      </c>
      <c r="AA787" s="24">
        <f t="shared" si="168"/>
        <v>0</v>
      </c>
      <c r="AB787" s="3">
        <v>1000000489</v>
      </c>
      <c r="AC787" s="3"/>
    </row>
    <row r="788" spans="1:29" ht="14.25" hidden="1" customHeight="1">
      <c r="A788" s="23" t="s">
        <v>134</v>
      </c>
      <c r="B788" s="64" t="s">
        <v>65</v>
      </c>
      <c r="C788" s="64" t="s">
        <v>4474</v>
      </c>
      <c r="D788" s="64">
        <v>1000000482</v>
      </c>
      <c r="E788" s="65" t="s">
        <v>4475</v>
      </c>
      <c r="F788" s="66">
        <v>43430</v>
      </c>
      <c r="G788" s="66" t="str">
        <f t="shared" si="156"/>
        <v>-</v>
      </c>
      <c r="H788" s="66" t="s">
        <v>627</v>
      </c>
      <c r="I788" s="67">
        <v>0</v>
      </c>
      <c r="J788" s="67">
        <f t="shared" ca="1" si="157"/>
        <v>0</v>
      </c>
      <c r="K788" s="96">
        <v>0</v>
      </c>
      <c r="L788" s="68">
        <f t="shared" ca="1" si="158"/>
        <v>0</v>
      </c>
      <c r="M788" s="68" t="str">
        <f t="shared" ca="1" si="159"/>
        <v>-</v>
      </c>
      <c r="N788" s="99">
        <v>0</v>
      </c>
      <c r="O788" s="97" t="str">
        <f t="shared" ca="1" si="160"/>
        <v>Nov</v>
      </c>
      <c r="P788" s="96">
        <v>0</v>
      </c>
      <c r="Q788" s="99">
        <f t="shared" si="161"/>
        <v>0</v>
      </c>
      <c r="R788" s="97">
        <f t="shared" ca="1" si="162"/>
        <v>0</v>
      </c>
      <c r="S788" s="99" t="b">
        <f t="shared" si="163"/>
        <v>0</v>
      </c>
      <c r="T788" s="100">
        <v>105</v>
      </c>
      <c r="U788" s="100" t="str">
        <f t="shared" ca="1" si="164"/>
        <v>Dec</v>
      </c>
      <c r="V788" s="96">
        <v>105</v>
      </c>
      <c r="W788" s="103">
        <f t="shared" si="165"/>
        <v>-105</v>
      </c>
      <c r="X788" s="102">
        <f t="shared" ca="1" si="166"/>
        <v>-1</v>
      </c>
      <c r="Y788" s="103" t="str">
        <f t="shared" ca="1" si="167"/>
        <v>DEGROWTH</v>
      </c>
      <c r="Z788" s="24">
        <v>1</v>
      </c>
      <c r="AA788" s="24">
        <f t="shared" si="168"/>
        <v>1</v>
      </c>
      <c r="AB788" s="3">
        <v>1000000482</v>
      </c>
      <c r="AC788" s="3"/>
    </row>
    <row r="789" spans="1:29" ht="14.25" hidden="1" customHeight="1">
      <c r="A789" s="23" t="s">
        <v>134</v>
      </c>
      <c r="B789" s="64" t="s">
        <v>65</v>
      </c>
      <c r="C789" s="64" t="s">
        <v>1694</v>
      </c>
      <c r="D789" s="64">
        <v>1000000483</v>
      </c>
      <c r="E789" s="65" t="s">
        <v>1695</v>
      </c>
      <c r="F789" s="66">
        <v>43467</v>
      </c>
      <c r="G789" s="66" t="str">
        <f t="shared" si="156"/>
        <v>Targeted Dealer</v>
      </c>
      <c r="H789" s="66"/>
      <c r="I789" s="67">
        <v>650</v>
      </c>
      <c r="J789" s="67">
        <f t="shared" ca="1" si="157"/>
        <v>13566.129032258064</v>
      </c>
      <c r="K789" s="96">
        <v>608</v>
      </c>
      <c r="L789" s="68">
        <f t="shared" ca="1" si="158"/>
        <v>-12958.129032258064</v>
      </c>
      <c r="M789" s="68">
        <f t="shared" ca="1" si="159"/>
        <v>4.4817500891689459</v>
      </c>
      <c r="N789" s="99">
        <v>602.5</v>
      </c>
      <c r="O789" s="97" t="str">
        <f t="shared" ca="1" si="160"/>
        <v>Nov</v>
      </c>
      <c r="P789" s="96">
        <v>602.5</v>
      </c>
      <c r="Q789" s="99">
        <f t="shared" si="161"/>
        <v>5.5</v>
      </c>
      <c r="R789" s="97">
        <f t="shared" ca="1" si="162"/>
        <v>9.1286307053941584E-3</v>
      </c>
      <c r="S789" s="99" t="str">
        <f t="shared" ca="1" si="163"/>
        <v>GROWTH</v>
      </c>
      <c r="T789" s="100">
        <v>604</v>
      </c>
      <c r="U789" s="100" t="str">
        <f t="shared" ca="1" si="164"/>
        <v>Dec</v>
      </c>
      <c r="V789" s="96">
        <v>604</v>
      </c>
      <c r="W789" s="103">
        <f t="shared" si="165"/>
        <v>4</v>
      </c>
      <c r="X789" s="102">
        <f t="shared" ca="1" si="166"/>
        <v>6.6225165562914245E-3</v>
      </c>
      <c r="Y789" s="103" t="str">
        <f t="shared" ca="1" si="167"/>
        <v>GROWTH</v>
      </c>
      <c r="Z789" s="24">
        <v>0</v>
      </c>
      <c r="AA789" s="24">
        <f t="shared" si="168"/>
        <v>0</v>
      </c>
      <c r="AB789" s="3">
        <v>1000000483</v>
      </c>
      <c r="AC789" s="3"/>
    </row>
    <row r="790" spans="1:29" ht="14.25" hidden="1" customHeight="1">
      <c r="A790" s="23" t="s">
        <v>134</v>
      </c>
      <c r="B790" s="64" t="s">
        <v>65</v>
      </c>
      <c r="C790" s="64" t="s">
        <v>4012</v>
      </c>
      <c r="D790" s="64">
        <v>1000000526</v>
      </c>
      <c r="E790" s="65" t="s">
        <v>4013</v>
      </c>
      <c r="F790" s="66">
        <v>43467</v>
      </c>
      <c r="G790" s="66" t="str">
        <f t="shared" si="156"/>
        <v>-</v>
      </c>
      <c r="H790" s="66" t="s">
        <v>627</v>
      </c>
      <c r="I790" s="67">
        <v>0</v>
      </c>
      <c r="J790" s="67">
        <f t="shared" ca="1" si="157"/>
        <v>0</v>
      </c>
      <c r="K790" s="96">
        <v>12.5</v>
      </c>
      <c r="L790" s="68">
        <f t="shared" ca="1" si="158"/>
        <v>12.5</v>
      </c>
      <c r="M790" s="68" t="str">
        <f t="shared" ca="1" si="159"/>
        <v>-</v>
      </c>
      <c r="N790" s="99">
        <v>13</v>
      </c>
      <c r="O790" s="97" t="str">
        <f t="shared" ca="1" si="160"/>
        <v>Nov</v>
      </c>
      <c r="P790" s="96">
        <v>13</v>
      </c>
      <c r="Q790" s="99">
        <f t="shared" si="161"/>
        <v>-0.5</v>
      </c>
      <c r="R790" s="97">
        <f t="shared" ca="1" si="162"/>
        <v>-3.8461538461538436E-2</v>
      </c>
      <c r="S790" s="99" t="str">
        <f t="shared" ca="1" si="163"/>
        <v>DEGROWTH</v>
      </c>
      <c r="T790" s="100">
        <v>0</v>
      </c>
      <c r="U790" s="100" t="str">
        <f t="shared" ca="1" si="164"/>
        <v>Dec</v>
      </c>
      <c r="V790" s="96">
        <v>0</v>
      </c>
      <c r="W790" s="103">
        <f t="shared" si="165"/>
        <v>12.5</v>
      </c>
      <c r="X790" s="102">
        <f t="shared" ca="1" si="166"/>
        <v>0</v>
      </c>
      <c r="Y790" s="103" t="b">
        <f t="shared" si="167"/>
        <v>0</v>
      </c>
      <c r="Z790" s="24">
        <v>0</v>
      </c>
      <c r="AA790" s="24">
        <f t="shared" si="168"/>
        <v>1</v>
      </c>
      <c r="AB790" s="3">
        <v>1000000526</v>
      </c>
      <c r="AC790" s="3"/>
    </row>
    <row r="791" spans="1:29" ht="14.25" hidden="1" customHeight="1">
      <c r="A791" s="23" t="s">
        <v>134</v>
      </c>
      <c r="B791" s="64" t="s">
        <v>65</v>
      </c>
      <c r="C791" s="64" t="s">
        <v>1696</v>
      </c>
      <c r="D791" s="64">
        <v>1000000948</v>
      </c>
      <c r="E791" s="65" t="s">
        <v>1697</v>
      </c>
      <c r="F791" s="66">
        <v>43556</v>
      </c>
      <c r="G791" s="66" t="str">
        <f t="shared" si="156"/>
        <v>Targeted Dealer</v>
      </c>
      <c r="H791" s="66" t="s">
        <v>627</v>
      </c>
      <c r="I791" s="67">
        <v>1300</v>
      </c>
      <c r="J791" s="67">
        <f t="shared" ca="1" si="157"/>
        <v>27132.258064516129</v>
      </c>
      <c r="K791" s="96">
        <v>1073</v>
      </c>
      <c r="L791" s="68">
        <f t="shared" ca="1" si="158"/>
        <v>-26059.258064516129</v>
      </c>
      <c r="M791" s="68">
        <f t="shared" ca="1" si="159"/>
        <v>3.9547021757222685</v>
      </c>
      <c r="N791" s="99">
        <v>1214</v>
      </c>
      <c r="O791" s="97" t="str">
        <f t="shared" ca="1" si="160"/>
        <v>Nov</v>
      </c>
      <c r="P791" s="96">
        <v>1214</v>
      </c>
      <c r="Q791" s="99">
        <f t="shared" si="161"/>
        <v>-141</v>
      </c>
      <c r="R791" s="97">
        <f t="shared" ca="1" si="162"/>
        <v>-0.11614497528830314</v>
      </c>
      <c r="S791" s="99" t="str">
        <f t="shared" ca="1" si="163"/>
        <v>DEGROWTH</v>
      </c>
      <c r="T791" s="100">
        <v>1126</v>
      </c>
      <c r="U791" s="100" t="str">
        <f t="shared" ca="1" si="164"/>
        <v>Dec</v>
      </c>
      <c r="V791" s="96">
        <v>1126</v>
      </c>
      <c r="W791" s="103">
        <f t="shared" si="165"/>
        <v>-53</v>
      </c>
      <c r="X791" s="102">
        <f t="shared" ca="1" si="166"/>
        <v>-4.7069271758436892E-2</v>
      </c>
      <c r="Y791" s="103" t="str">
        <f t="shared" ca="1" si="167"/>
        <v>DEGROWTH</v>
      </c>
      <c r="Z791" s="24">
        <v>0</v>
      </c>
      <c r="AA791" s="24">
        <f t="shared" si="168"/>
        <v>1</v>
      </c>
      <c r="AB791" s="3">
        <v>1000000948</v>
      </c>
      <c r="AC791" s="3"/>
    </row>
    <row r="792" spans="1:29" ht="14.25" hidden="1" customHeight="1">
      <c r="A792" s="23" t="s">
        <v>134</v>
      </c>
      <c r="B792" s="64" t="s">
        <v>65</v>
      </c>
      <c r="C792" s="64" t="s">
        <v>1698</v>
      </c>
      <c r="D792" s="64">
        <v>1000000942</v>
      </c>
      <c r="E792" s="65" t="s">
        <v>1699</v>
      </c>
      <c r="F792" s="66">
        <v>43606</v>
      </c>
      <c r="G792" s="66" t="str">
        <f t="shared" si="156"/>
        <v>Targeted Dealer</v>
      </c>
      <c r="H792" s="66"/>
      <c r="I792" s="67">
        <v>100</v>
      </c>
      <c r="J792" s="67">
        <f t="shared" ca="1" si="157"/>
        <v>2087.0967741935483</v>
      </c>
      <c r="K792" s="96">
        <v>125</v>
      </c>
      <c r="L792" s="68">
        <f t="shared" ca="1" si="158"/>
        <v>-1962.0967741935483</v>
      </c>
      <c r="M792" s="68">
        <f t="shared" ca="1" si="159"/>
        <v>5.9891808346213296</v>
      </c>
      <c r="N792" s="99">
        <v>74</v>
      </c>
      <c r="O792" s="97" t="str">
        <f t="shared" ca="1" si="160"/>
        <v>Nov</v>
      </c>
      <c r="P792" s="96">
        <v>74</v>
      </c>
      <c r="Q792" s="99">
        <f t="shared" si="161"/>
        <v>51</v>
      </c>
      <c r="R792" s="97">
        <f t="shared" ca="1" si="162"/>
        <v>0.68918918918918926</v>
      </c>
      <c r="S792" s="99" t="str">
        <f t="shared" ca="1" si="163"/>
        <v>GROWTH</v>
      </c>
      <c r="T792" s="100">
        <v>80</v>
      </c>
      <c r="U792" s="100" t="str">
        <f t="shared" ca="1" si="164"/>
        <v>Dec</v>
      </c>
      <c r="V792" s="96">
        <v>80</v>
      </c>
      <c r="W792" s="103">
        <f t="shared" si="165"/>
        <v>45</v>
      </c>
      <c r="X792" s="102">
        <f t="shared" ca="1" si="166"/>
        <v>0.5625</v>
      </c>
      <c r="Y792" s="103" t="str">
        <f t="shared" ca="1" si="167"/>
        <v>GROWTH</v>
      </c>
      <c r="Z792" s="24">
        <v>0</v>
      </c>
      <c r="AA792" s="24">
        <f t="shared" si="168"/>
        <v>0</v>
      </c>
      <c r="AB792" s="3">
        <v>1000000942</v>
      </c>
      <c r="AC792" s="3"/>
    </row>
    <row r="793" spans="1:29" ht="14.25" hidden="1" customHeight="1">
      <c r="A793" s="23" t="s">
        <v>134</v>
      </c>
      <c r="B793" s="64" t="s">
        <v>65</v>
      </c>
      <c r="C793" s="64" t="s">
        <v>4476</v>
      </c>
      <c r="D793" s="64">
        <v>1000000954</v>
      </c>
      <c r="E793" s="65" t="s">
        <v>4477</v>
      </c>
      <c r="F793" s="66">
        <v>43619</v>
      </c>
      <c r="G793" s="66" t="str">
        <f t="shared" si="156"/>
        <v>-</v>
      </c>
      <c r="H793" s="66"/>
      <c r="I793" s="67">
        <v>0</v>
      </c>
      <c r="J793" s="67">
        <f t="shared" ca="1" si="157"/>
        <v>0</v>
      </c>
      <c r="K793" s="96">
        <v>0</v>
      </c>
      <c r="L793" s="68">
        <f t="shared" ca="1" si="158"/>
        <v>0</v>
      </c>
      <c r="M793" s="68" t="str">
        <f t="shared" ca="1" si="159"/>
        <v>-</v>
      </c>
      <c r="N793" s="99">
        <v>0</v>
      </c>
      <c r="O793" s="97" t="str">
        <f t="shared" ca="1" si="160"/>
        <v>Nov</v>
      </c>
      <c r="P793" s="96">
        <v>0</v>
      </c>
      <c r="Q793" s="99">
        <f t="shared" si="161"/>
        <v>0</v>
      </c>
      <c r="R793" s="97">
        <f t="shared" ca="1" si="162"/>
        <v>0</v>
      </c>
      <c r="S793" s="99" t="b">
        <f t="shared" si="163"/>
        <v>0</v>
      </c>
      <c r="T793" s="100">
        <v>50</v>
      </c>
      <c r="U793" s="100" t="str">
        <f t="shared" ca="1" si="164"/>
        <v>Dec</v>
      </c>
      <c r="V793" s="96">
        <v>50</v>
      </c>
      <c r="W793" s="103">
        <f t="shared" si="165"/>
        <v>-50</v>
      </c>
      <c r="X793" s="102">
        <f t="shared" ca="1" si="166"/>
        <v>-1</v>
      </c>
      <c r="Y793" s="103" t="str">
        <f t="shared" ca="1" si="167"/>
        <v>DEGROWTH</v>
      </c>
      <c r="Z793" s="24">
        <v>1</v>
      </c>
      <c r="AA793" s="24">
        <f t="shared" si="168"/>
        <v>0</v>
      </c>
      <c r="AB793" s="3">
        <v>1000000954</v>
      </c>
      <c r="AC793" s="3"/>
    </row>
    <row r="794" spans="1:29" ht="14.25" hidden="1" customHeight="1">
      <c r="A794" s="23" t="s">
        <v>134</v>
      </c>
      <c r="B794" s="64" t="s">
        <v>65</v>
      </c>
      <c r="C794" s="64" t="s">
        <v>1700</v>
      </c>
      <c r="D794" s="64">
        <v>1000000935</v>
      </c>
      <c r="E794" s="65" t="s">
        <v>1701</v>
      </c>
      <c r="F794" s="66">
        <v>43715</v>
      </c>
      <c r="G794" s="66" t="str">
        <f t="shared" si="156"/>
        <v>Targeted Dealer</v>
      </c>
      <c r="H794" s="66"/>
      <c r="I794" s="67">
        <v>50</v>
      </c>
      <c r="J794" s="67">
        <f t="shared" ca="1" si="157"/>
        <v>1043.5483870967741</v>
      </c>
      <c r="K794" s="96">
        <v>25</v>
      </c>
      <c r="L794" s="68">
        <f t="shared" ca="1" si="158"/>
        <v>-1018.5483870967741</v>
      </c>
      <c r="M794" s="68">
        <f t="shared" ca="1" si="159"/>
        <v>2.3956723338485317</v>
      </c>
      <c r="N794" s="99">
        <v>50</v>
      </c>
      <c r="O794" s="97" t="str">
        <f t="shared" ca="1" si="160"/>
        <v>Nov</v>
      </c>
      <c r="P794" s="96">
        <v>50</v>
      </c>
      <c r="Q794" s="99">
        <f t="shared" si="161"/>
        <v>-25</v>
      </c>
      <c r="R794" s="97">
        <f t="shared" ca="1" si="162"/>
        <v>-0.5</v>
      </c>
      <c r="S794" s="99" t="str">
        <f t="shared" ca="1" si="163"/>
        <v>DEGROWTH</v>
      </c>
      <c r="T794" s="100">
        <v>25</v>
      </c>
      <c r="U794" s="100" t="str">
        <f t="shared" ca="1" si="164"/>
        <v>Dec</v>
      </c>
      <c r="V794" s="96">
        <v>25</v>
      </c>
      <c r="W794" s="103">
        <f t="shared" si="165"/>
        <v>0</v>
      </c>
      <c r="X794" s="102">
        <f t="shared" ca="1" si="166"/>
        <v>0</v>
      </c>
      <c r="Y794" s="103" t="str">
        <f t="shared" ca="1" si="167"/>
        <v>GROWTH</v>
      </c>
      <c r="Z794" s="24">
        <v>0</v>
      </c>
      <c r="AA794" s="24">
        <f t="shared" si="168"/>
        <v>0</v>
      </c>
      <c r="AB794" s="3">
        <v>1000000935</v>
      </c>
      <c r="AC794" s="3"/>
    </row>
    <row r="795" spans="1:29" ht="14.25" hidden="1" customHeight="1">
      <c r="A795" s="23" t="s">
        <v>134</v>
      </c>
      <c r="B795" s="64" t="s">
        <v>65</v>
      </c>
      <c r="C795" s="64" t="s">
        <v>1702</v>
      </c>
      <c r="D795" s="64">
        <v>1000000953</v>
      </c>
      <c r="E795" s="65" t="s">
        <v>1703</v>
      </c>
      <c r="F795" s="66">
        <v>43715</v>
      </c>
      <c r="G795" s="66" t="str">
        <f t="shared" si="156"/>
        <v>Targeted Dealer</v>
      </c>
      <c r="H795" s="66" t="s">
        <v>627</v>
      </c>
      <c r="I795" s="67">
        <v>800</v>
      </c>
      <c r="J795" s="67">
        <f t="shared" ca="1" si="157"/>
        <v>16696.774193548386</v>
      </c>
      <c r="K795" s="96">
        <v>479.5</v>
      </c>
      <c r="L795" s="68">
        <f t="shared" ca="1" si="158"/>
        <v>-16217.274193548386</v>
      </c>
      <c r="M795" s="68">
        <f t="shared" ca="1" si="159"/>
        <v>2.8718122102009271</v>
      </c>
      <c r="N795" s="99">
        <v>752</v>
      </c>
      <c r="O795" s="97" t="str">
        <f t="shared" ca="1" si="160"/>
        <v>Nov</v>
      </c>
      <c r="P795" s="96">
        <v>752</v>
      </c>
      <c r="Q795" s="99">
        <f t="shared" si="161"/>
        <v>-272.5</v>
      </c>
      <c r="R795" s="97">
        <f t="shared" ca="1" si="162"/>
        <v>-0.3623670212765957</v>
      </c>
      <c r="S795" s="99" t="str">
        <f t="shared" ca="1" si="163"/>
        <v>DEGROWTH</v>
      </c>
      <c r="T795" s="100">
        <v>705</v>
      </c>
      <c r="U795" s="100" t="str">
        <f t="shared" ca="1" si="164"/>
        <v>Dec</v>
      </c>
      <c r="V795" s="96">
        <v>705</v>
      </c>
      <c r="W795" s="103">
        <f t="shared" si="165"/>
        <v>-225.5</v>
      </c>
      <c r="X795" s="102">
        <f t="shared" ca="1" si="166"/>
        <v>-0.31985815602836876</v>
      </c>
      <c r="Y795" s="103" t="str">
        <f t="shared" ca="1" si="167"/>
        <v>DEGROWTH</v>
      </c>
      <c r="Z795" s="24">
        <v>0</v>
      </c>
      <c r="AA795" s="24">
        <f t="shared" si="168"/>
        <v>1</v>
      </c>
      <c r="AB795" s="3">
        <v>1000000953</v>
      </c>
      <c r="AC795" s="3"/>
    </row>
    <row r="796" spans="1:29" ht="14.25" hidden="1" customHeight="1">
      <c r="A796" s="23" t="s">
        <v>134</v>
      </c>
      <c r="B796" s="64" t="s">
        <v>65</v>
      </c>
      <c r="C796" s="64" t="s">
        <v>1704</v>
      </c>
      <c r="D796" s="64">
        <v>1000000943</v>
      </c>
      <c r="E796" s="65" t="s">
        <v>1705</v>
      </c>
      <c r="F796" s="66">
        <v>43717</v>
      </c>
      <c r="G796" s="66" t="str">
        <f t="shared" si="156"/>
        <v>Targeted Dealer</v>
      </c>
      <c r="H796" s="66"/>
      <c r="I796" s="67">
        <v>25</v>
      </c>
      <c r="J796" s="67">
        <f t="shared" ca="1" si="157"/>
        <v>521.77419354838707</v>
      </c>
      <c r="K796" s="96">
        <v>13</v>
      </c>
      <c r="L796" s="68">
        <f t="shared" ca="1" si="158"/>
        <v>-508.77419354838707</v>
      </c>
      <c r="M796" s="68">
        <f t="shared" ca="1" si="159"/>
        <v>2.491499227202473</v>
      </c>
      <c r="N796" s="99">
        <v>26</v>
      </c>
      <c r="O796" s="97" t="str">
        <f t="shared" ca="1" si="160"/>
        <v>Nov</v>
      </c>
      <c r="P796" s="96">
        <v>26</v>
      </c>
      <c r="Q796" s="99">
        <f t="shared" si="161"/>
        <v>-13</v>
      </c>
      <c r="R796" s="97">
        <f t="shared" ca="1" si="162"/>
        <v>-0.5</v>
      </c>
      <c r="S796" s="99" t="str">
        <f t="shared" ca="1" si="163"/>
        <v>DEGROWTH</v>
      </c>
      <c r="T796" s="100">
        <v>50</v>
      </c>
      <c r="U796" s="100" t="str">
        <f t="shared" ca="1" si="164"/>
        <v>Dec</v>
      </c>
      <c r="V796" s="96">
        <v>50</v>
      </c>
      <c r="W796" s="103">
        <f t="shared" si="165"/>
        <v>-37</v>
      </c>
      <c r="X796" s="102">
        <f t="shared" ca="1" si="166"/>
        <v>-0.74</v>
      </c>
      <c r="Y796" s="103" t="str">
        <f t="shared" ca="1" si="167"/>
        <v>DEGROWTH</v>
      </c>
      <c r="Z796" s="24">
        <v>0</v>
      </c>
      <c r="AA796" s="24">
        <f t="shared" si="168"/>
        <v>0</v>
      </c>
      <c r="AB796" s="3">
        <v>1000000943</v>
      </c>
      <c r="AC796" s="3"/>
    </row>
    <row r="797" spans="1:29" ht="14.25" hidden="1" customHeight="1">
      <c r="A797" s="23" t="s">
        <v>134</v>
      </c>
      <c r="B797" s="64" t="s">
        <v>65</v>
      </c>
      <c r="C797" s="64" t="s">
        <v>1706</v>
      </c>
      <c r="D797" s="64">
        <v>1000000946</v>
      </c>
      <c r="E797" s="65" t="s">
        <v>1707</v>
      </c>
      <c r="F797" s="66">
        <v>43755</v>
      </c>
      <c r="G797" s="66" t="str">
        <f t="shared" si="156"/>
        <v>Targeted Dealer</v>
      </c>
      <c r="H797" s="66" t="s">
        <v>627</v>
      </c>
      <c r="I797" s="67">
        <v>50</v>
      </c>
      <c r="J797" s="67">
        <f t="shared" ca="1" si="157"/>
        <v>1043.5483870967741</v>
      </c>
      <c r="K797" s="96">
        <v>0</v>
      </c>
      <c r="L797" s="68">
        <f t="shared" ca="1" si="158"/>
        <v>-1043.5483870967741</v>
      </c>
      <c r="M797" s="68">
        <f t="shared" ca="1" si="159"/>
        <v>0</v>
      </c>
      <c r="N797" s="99">
        <v>25</v>
      </c>
      <c r="O797" s="97" t="str">
        <f t="shared" ca="1" si="160"/>
        <v>Nov</v>
      </c>
      <c r="P797" s="96">
        <v>25</v>
      </c>
      <c r="Q797" s="99">
        <f t="shared" si="161"/>
        <v>-25</v>
      </c>
      <c r="R797" s="97">
        <f t="shared" ca="1" si="162"/>
        <v>-1</v>
      </c>
      <c r="S797" s="99" t="str">
        <f t="shared" ca="1" si="163"/>
        <v>DEGROWTH</v>
      </c>
      <c r="T797" s="100">
        <v>25</v>
      </c>
      <c r="U797" s="100" t="str">
        <f t="shared" ca="1" si="164"/>
        <v>Dec</v>
      </c>
      <c r="V797" s="96">
        <v>25</v>
      </c>
      <c r="W797" s="103">
        <f t="shared" si="165"/>
        <v>-25</v>
      </c>
      <c r="X797" s="102">
        <f t="shared" ca="1" si="166"/>
        <v>-1</v>
      </c>
      <c r="Y797" s="103" t="str">
        <f t="shared" ca="1" si="167"/>
        <v>DEGROWTH</v>
      </c>
      <c r="Z797" s="24">
        <v>1</v>
      </c>
      <c r="AA797" s="24">
        <f t="shared" si="168"/>
        <v>1</v>
      </c>
      <c r="AB797" s="3">
        <v>1000000946</v>
      </c>
      <c r="AC797" s="3"/>
    </row>
    <row r="798" spans="1:29" ht="14.25" hidden="1" customHeight="1">
      <c r="A798" s="23" t="s">
        <v>134</v>
      </c>
      <c r="B798" s="64" t="s">
        <v>65</v>
      </c>
      <c r="C798" s="64" t="s">
        <v>1708</v>
      </c>
      <c r="D798" s="64">
        <v>1000000940</v>
      </c>
      <c r="E798" s="65" t="s">
        <v>1709</v>
      </c>
      <c r="F798" s="66">
        <v>43777</v>
      </c>
      <c r="G798" s="66" t="str">
        <f t="shared" si="156"/>
        <v>Targeted Dealer</v>
      </c>
      <c r="H798" s="66"/>
      <c r="I798" s="67">
        <v>1300</v>
      </c>
      <c r="J798" s="67">
        <f t="shared" ca="1" si="157"/>
        <v>27132.258064516129</v>
      </c>
      <c r="K798" s="96">
        <v>708.9</v>
      </c>
      <c r="L798" s="68">
        <f t="shared" ca="1" si="158"/>
        <v>-26423.358064516127</v>
      </c>
      <c r="M798" s="68">
        <f t="shared" ca="1" si="159"/>
        <v>2.6127571037926525</v>
      </c>
      <c r="N798" s="99">
        <v>1047</v>
      </c>
      <c r="O798" s="97" t="str">
        <f t="shared" ca="1" si="160"/>
        <v>Nov</v>
      </c>
      <c r="P798" s="96">
        <v>1047</v>
      </c>
      <c r="Q798" s="99">
        <f t="shared" si="161"/>
        <v>-338.1</v>
      </c>
      <c r="R798" s="97">
        <f t="shared" ca="1" si="162"/>
        <v>-0.32292263610315186</v>
      </c>
      <c r="S798" s="99" t="str">
        <f t="shared" ca="1" si="163"/>
        <v>DEGROWTH</v>
      </c>
      <c r="T798" s="100">
        <v>1289</v>
      </c>
      <c r="U798" s="100" t="str">
        <f t="shared" ca="1" si="164"/>
        <v>Dec</v>
      </c>
      <c r="V798" s="96">
        <v>1289</v>
      </c>
      <c r="W798" s="103">
        <f t="shared" si="165"/>
        <v>-580.1</v>
      </c>
      <c r="X798" s="102">
        <f t="shared" ca="1" si="166"/>
        <v>-0.45003878975950351</v>
      </c>
      <c r="Y798" s="103" t="str">
        <f t="shared" ca="1" si="167"/>
        <v>DEGROWTH</v>
      </c>
      <c r="Z798" s="24">
        <v>0</v>
      </c>
      <c r="AA798" s="24">
        <f t="shared" si="168"/>
        <v>0</v>
      </c>
      <c r="AB798" s="3">
        <v>1000000940</v>
      </c>
      <c r="AC798" s="3"/>
    </row>
    <row r="799" spans="1:29" ht="14.25" hidden="1" customHeight="1">
      <c r="A799" s="23" t="s">
        <v>134</v>
      </c>
      <c r="B799" s="64" t="s">
        <v>65</v>
      </c>
      <c r="C799" s="64" t="s">
        <v>4014</v>
      </c>
      <c r="D799" s="64">
        <v>1000000951</v>
      </c>
      <c r="E799" s="65" t="s">
        <v>4015</v>
      </c>
      <c r="F799" s="66">
        <v>43794</v>
      </c>
      <c r="G799" s="66" t="str">
        <f t="shared" si="156"/>
        <v>Targeted Dealer</v>
      </c>
      <c r="H799" s="66"/>
      <c r="I799" s="67">
        <v>50</v>
      </c>
      <c r="J799" s="67">
        <f t="shared" ca="1" si="157"/>
        <v>1043.5483870967741</v>
      </c>
      <c r="K799" s="96">
        <v>38</v>
      </c>
      <c r="L799" s="68">
        <f t="shared" ca="1" si="158"/>
        <v>-1005.5483870967741</v>
      </c>
      <c r="M799" s="68">
        <f t="shared" ca="1" si="159"/>
        <v>3.6414219474497682</v>
      </c>
      <c r="N799" s="99">
        <v>52</v>
      </c>
      <c r="O799" s="97" t="str">
        <f t="shared" ca="1" si="160"/>
        <v>Nov</v>
      </c>
      <c r="P799" s="96">
        <v>52</v>
      </c>
      <c r="Q799" s="99">
        <f t="shared" si="161"/>
        <v>-14</v>
      </c>
      <c r="R799" s="97">
        <f t="shared" ca="1" si="162"/>
        <v>-0.26923076923076927</v>
      </c>
      <c r="S799" s="99" t="str">
        <f t="shared" ca="1" si="163"/>
        <v>DEGROWTH</v>
      </c>
      <c r="T799" s="100">
        <v>50</v>
      </c>
      <c r="U799" s="100" t="str">
        <f t="shared" ca="1" si="164"/>
        <v>Dec</v>
      </c>
      <c r="V799" s="96">
        <v>50</v>
      </c>
      <c r="W799" s="103">
        <f t="shared" si="165"/>
        <v>-12</v>
      </c>
      <c r="X799" s="102">
        <f t="shared" ca="1" si="166"/>
        <v>-0.24</v>
      </c>
      <c r="Y799" s="103" t="str">
        <f t="shared" ca="1" si="167"/>
        <v>DEGROWTH</v>
      </c>
      <c r="Z799" s="24">
        <v>0</v>
      </c>
      <c r="AA799" s="24">
        <f t="shared" si="168"/>
        <v>0</v>
      </c>
      <c r="AB799" s="3">
        <v>1000000951</v>
      </c>
      <c r="AC799" s="3"/>
    </row>
    <row r="800" spans="1:29" ht="14.25" hidden="1" customHeight="1">
      <c r="A800" s="23" t="s">
        <v>134</v>
      </c>
      <c r="B800" s="64" t="s">
        <v>65</v>
      </c>
      <c r="C800" s="64" t="s">
        <v>4478</v>
      </c>
      <c r="D800" s="64">
        <v>1000000939</v>
      </c>
      <c r="E800" s="65" t="s">
        <v>4479</v>
      </c>
      <c r="F800" s="66">
        <v>43806</v>
      </c>
      <c r="G800" s="66" t="str">
        <f t="shared" si="156"/>
        <v>-</v>
      </c>
      <c r="H800" s="66"/>
      <c r="I800" s="67">
        <v>0</v>
      </c>
      <c r="J800" s="67">
        <f t="shared" ca="1" si="157"/>
        <v>0</v>
      </c>
      <c r="K800" s="96">
        <v>0</v>
      </c>
      <c r="L800" s="68">
        <f t="shared" ca="1" si="158"/>
        <v>0</v>
      </c>
      <c r="M800" s="68" t="str">
        <f t="shared" ca="1" si="159"/>
        <v>-</v>
      </c>
      <c r="N800" s="99">
        <v>0</v>
      </c>
      <c r="O800" s="97" t="str">
        <f t="shared" ca="1" si="160"/>
        <v>Nov</v>
      </c>
      <c r="P800" s="96">
        <v>0</v>
      </c>
      <c r="Q800" s="99">
        <f t="shared" si="161"/>
        <v>0</v>
      </c>
      <c r="R800" s="97">
        <f t="shared" ca="1" si="162"/>
        <v>0</v>
      </c>
      <c r="S800" s="99" t="b">
        <f t="shared" si="163"/>
        <v>0</v>
      </c>
      <c r="T800" s="100">
        <v>0</v>
      </c>
      <c r="U800" s="100" t="str">
        <f t="shared" ca="1" si="164"/>
        <v>Dec</v>
      </c>
      <c r="V800" s="96">
        <v>0</v>
      </c>
      <c r="W800" s="103">
        <f t="shared" si="165"/>
        <v>0</v>
      </c>
      <c r="X800" s="102">
        <f t="shared" ca="1" si="166"/>
        <v>0</v>
      </c>
      <c r="Y800" s="103" t="b">
        <f t="shared" si="167"/>
        <v>0</v>
      </c>
      <c r="Z800" s="24">
        <v>1</v>
      </c>
      <c r="AA800" s="24">
        <f t="shared" si="168"/>
        <v>0</v>
      </c>
      <c r="AB800" s="3">
        <v>1000000939</v>
      </c>
      <c r="AC800" s="3"/>
    </row>
    <row r="801" spans="1:29" ht="14.25" hidden="1" customHeight="1">
      <c r="A801" s="23" t="s">
        <v>134</v>
      </c>
      <c r="B801" s="64" t="s">
        <v>65</v>
      </c>
      <c r="C801" s="64" t="s">
        <v>4016</v>
      </c>
      <c r="D801" s="64">
        <v>1000000937</v>
      </c>
      <c r="E801" s="65" t="s">
        <v>4017</v>
      </c>
      <c r="F801" s="66">
        <v>43827</v>
      </c>
      <c r="G801" s="66" t="str">
        <f t="shared" si="156"/>
        <v>Targeted Dealer</v>
      </c>
      <c r="H801" s="66"/>
      <c r="I801" s="67">
        <v>50</v>
      </c>
      <c r="J801" s="67">
        <f t="shared" ca="1" si="157"/>
        <v>1043.5483870967741</v>
      </c>
      <c r="K801" s="96">
        <v>90</v>
      </c>
      <c r="L801" s="68">
        <f t="shared" ca="1" si="158"/>
        <v>-953.54838709677415</v>
      </c>
      <c r="M801" s="68">
        <f t="shared" ca="1" si="159"/>
        <v>8.6244204018547137</v>
      </c>
      <c r="N801" s="99">
        <v>65</v>
      </c>
      <c r="O801" s="97" t="str">
        <f t="shared" ca="1" si="160"/>
        <v>Nov</v>
      </c>
      <c r="P801" s="96">
        <v>65</v>
      </c>
      <c r="Q801" s="99">
        <f t="shared" si="161"/>
        <v>25</v>
      </c>
      <c r="R801" s="97">
        <f t="shared" ca="1" si="162"/>
        <v>0.38461538461538458</v>
      </c>
      <c r="S801" s="99" t="str">
        <f t="shared" ca="1" si="163"/>
        <v>GROWTH</v>
      </c>
      <c r="T801" s="100">
        <v>55</v>
      </c>
      <c r="U801" s="100" t="str">
        <f t="shared" ca="1" si="164"/>
        <v>Dec</v>
      </c>
      <c r="V801" s="96">
        <v>55</v>
      </c>
      <c r="W801" s="103">
        <f t="shared" si="165"/>
        <v>35</v>
      </c>
      <c r="X801" s="102">
        <f t="shared" ca="1" si="166"/>
        <v>0.63636363636363646</v>
      </c>
      <c r="Y801" s="103" t="str">
        <f t="shared" ca="1" si="167"/>
        <v>GROWTH</v>
      </c>
      <c r="Z801" s="24">
        <v>0</v>
      </c>
      <c r="AA801" s="24">
        <f t="shared" si="168"/>
        <v>0</v>
      </c>
      <c r="AB801" s="3">
        <v>1000000937</v>
      </c>
      <c r="AC801" s="3"/>
    </row>
    <row r="802" spans="1:29" ht="14.25" hidden="1" customHeight="1">
      <c r="A802" s="23" t="s">
        <v>134</v>
      </c>
      <c r="B802" s="64" t="s">
        <v>65</v>
      </c>
      <c r="C802" s="64" t="s">
        <v>1710</v>
      </c>
      <c r="D802" s="64">
        <v>1000000936</v>
      </c>
      <c r="E802" s="65" t="s">
        <v>1711</v>
      </c>
      <c r="F802" s="66">
        <v>43862</v>
      </c>
      <c r="G802" s="66" t="str">
        <f t="shared" si="156"/>
        <v>Targeted Dealer</v>
      </c>
      <c r="H802" s="66" t="s">
        <v>627</v>
      </c>
      <c r="I802" s="67">
        <v>25</v>
      </c>
      <c r="J802" s="67">
        <f t="shared" ca="1" si="157"/>
        <v>521.77419354838707</v>
      </c>
      <c r="K802" s="96">
        <v>13</v>
      </c>
      <c r="L802" s="68">
        <f t="shared" ca="1" si="158"/>
        <v>-508.77419354838707</v>
      </c>
      <c r="M802" s="68">
        <f t="shared" ca="1" si="159"/>
        <v>2.491499227202473</v>
      </c>
      <c r="N802" s="99">
        <v>13</v>
      </c>
      <c r="O802" s="97" t="str">
        <f t="shared" ca="1" si="160"/>
        <v>Nov</v>
      </c>
      <c r="P802" s="96">
        <v>13</v>
      </c>
      <c r="Q802" s="99">
        <f t="shared" si="161"/>
        <v>0</v>
      </c>
      <c r="R802" s="97">
        <f t="shared" ca="1" si="162"/>
        <v>0</v>
      </c>
      <c r="S802" s="99" t="str">
        <f t="shared" ca="1" si="163"/>
        <v>GROWTH</v>
      </c>
      <c r="T802" s="100">
        <v>25</v>
      </c>
      <c r="U802" s="100" t="str">
        <f t="shared" ca="1" si="164"/>
        <v>Dec</v>
      </c>
      <c r="V802" s="96">
        <v>25</v>
      </c>
      <c r="W802" s="103">
        <f t="shared" si="165"/>
        <v>-12</v>
      </c>
      <c r="X802" s="102">
        <f t="shared" ca="1" si="166"/>
        <v>-0.48</v>
      </c>
      <c r="Y802" s="103" t="str">
        <f t="shared" ca="1" si="167"/>
        <v>DEGROWTH</v>
      </c>
      <c r="Z802" s="24">
        <v>0</v>
      </c>
      <c r="AA802" s="24">
        <f t="shared" si="168"/>
        <v>1</v>
      </c>
      <c r="AB802" s="3">
        <v>1000000936</v>
      </c>
      <c r="AC802" s="3"/>
    </row>
    <row r="803" spans="1:29" ht="14.25" hidden="1" customHeight="1">
      <c r="A803" s="23" t="s">
        <v>134</v>
      </c>
      <c r="B803" s="64" t="s">
        <v>65</v>
      </c>
      <c r="C803" s="64" t="s">
        <v>280</v>
      </c>
      <c r="D803" s="64">
        <v>1000000949</v>
      </c>
      <c r="E803" s="65" t="s">
        <v>281</v>
      </c>
      <c r="F803" s="66">
        <v>44117</v>
      </c>
      <c r="G803" s="66" t="str">
        <f t="shared" si="156"/>
        <v>Targeted Dealer</v>
      </c>
      <c r="H803" s="66"/>
      <c r="I803" s="67">
        <v>25</v>
      </c>
      <c r="J803" s="67">
        <f t="shared" ca="1" si="157"/>
        <v>521.77419354838707</v>
      </c>
      <c r="K803" s="96">
        <v>25</v>
      </c>
      <c r="L803" s="68">
        <f t="shared" ca="1" si="158"/>
        <v>-496.77419354838707</v>
      </c>
      <c r="M803" s="68">
        <f t="shared" ca="1" si="159"/>
        <v>4.7913446676970635</v>
      </c>
      <c r="N803" s="99">
        <v>0</v>
      </c>
      <c r="O803" s="97" t="str">
        <f t="shared" ca="1" si="160"/>
        <v>Nov</v>
      </c>
      <c r="P803" s="96">
        <v>0</v>
      </c>
      <c r="Q803" s="99">
        <f t="shared" si="161"/>
        <v>25</v>
      </c>
      <c r="R803" s="97">
        <f t="shared" ca="1" si="162"/>
        <v>0</v>
      </c>
      <c r="S803" s="99" t="b">
        <f t="shared" si="163"/>
        <v>0</v>
      </c>
      <c r="T803" s="100">
        <v>55</v>
      </c>
      <c r="U803" s="100" t="str">
        <f t="shared" ca="1" si="164"/>
        <v>Dec</v>
      </c>
      <c r="V803" s="96">
        <v>55</v>
      </c>
      <c r="W803" s="103">
        <f t="shared" si="165"/>
        <v>-30</v>
      </c>
      <c r="X803" s="102">
        <f t="shared" ca="1" si="166"/>
        <v>-0.54545454545454541</v>
      </c>
      <c r="Y803" s="103" t="str">
        <f t="shared" ca="1" si="167"/>
        <v>DEGROWTH</v>
      </c>
      <c r="Z803" s="24">
        <v>0</v>
      </c>
      <c r="AA803" s="24">
        <f t="shared" si="168"/>
        <v>0</v>
      </c>
      <c r="AB803" s="3">
        <v>1000000949</v>
      </c>
      <c r="AC803" s="3"/>
    </row>
    <row r="804" spans="1:29" ht="14.25" hidden="1" customHeight="1">
      <c r="A804" s="23" t="s">
        <v>134</v>
      </c>
      <c r="B804" s="64" t="s">
        <v>65</v>
      </c>
      <c r="C804" s="64" t="s">
        <v>1712</v>
      </c>
      <c r="D804" s="64">
        <v>1000000945</v>
      </c>
      <c r="E804" s="65" t="s">
        <v>1713</v>
      </c>
      <c r="F804" s="66">
        <v>44153</v>
      </c>
      <c r="G804" s="66" t="str">
        <f t="shared" si="156"/>
        <v>Targeted Dealer</v>
      </c>
      <c r="H804" s="66"/>
      <c r="I804" s="67">
        <v>25</v>
      </c>
      <c r="J804" s="67">
        <f t="shared" ca="1" si="157"/>
        <v>521.77419354838707</v>
      </c>
      <c r="K804" s="96">
        <v>0</v>
      </c>
      <c r="L804" s="68">
        <f t="shared" ca="1" si="158"/>
        <v>-521.77419354838707</v>
      </c>
      <c r="M804" s="68">
        <f t="shared" ca="1" si="159"/>
        <v>0</v>
      </c>
      <c r="N804" s="99">
        <v>25</v>
      </c>
      <c r="O804" s="97" t="str">
        <f t="shared" ca="1" si="160"/>
        <v>Nov</v>
      </c>
      <c r="P804" s="96">
        <v>25</v>
      </c>
      <c r="Q804" s="99">
        <f t="shared" si="161"/>
        <v>-25</v>
      </c>
      <c r="R804" s="97">
        <f t="shared" ca="1" si="162"/>
        <v>-1</v>
      </c>
      <c r="S804" s="99" t="str">
        <f t="shared" ca="1" si="163"/>
        <v>DEGROWTH</v>
      </c>
      <c r="T804" s="100">
        <v>25</v>
      </c>
      <c r="U804" s="100" t="str">
        <f t="shared" ca="1" si="164"/>
        <v>Dec</v>
      </c>
      <c r="V804" s="96">
        <v>25</v>
      </c>
      <c r="W804" s="103">
        <f t="shared" si="165"/>
        <v>-25</v>
      </c>
      <c r="X804" s="102">
        <f t="shared" ca="1" si="166"/>
        <v>-1</v>
      </c>
      <c r="Y804" s="103" t="str">
        <f t="shared" ca="1" si="167"/>
        <v>DEGROWTH</v>
      </c>
      <c r="Z804" s="24">
        <v>1</v>
      </c>
      <c r="AA804" s="24">
        <f t="shared" si="168"/>
        <v>0</v>
      </c>
      <c r="AB804" s="3">
        <v>1000000945</v>
      </c>
      <c r="AC804" s="3"/>
    </row>
    <row r="805" spans="1:29" ht="14.25" hidden="1" customHeight="1">
      <c r="A805" s="23" t="s">
        <v>134</v>
      </c>
      <c r="B805" s="64" t="s">
        <v>65</v>
      </c>
      <c r="C805" s="64" t="s">
        <v>4480</v>
      </c>
      <c r="D805" s="64">
        <v>1000000941</v>
      </c>
      <c r="E805" s="65" t="s">
        <v>4481</v>
      </c>
      <c r="F805" s="66">
        <v>44195</v>
      </c>
      <c r="G805" s="66" t="str">
        <f t="shared" si="156"/>
        <v>-</v>
      </c>
      <c r="H805" s="66"/>
      <c r="I805" s="67">
        <v>0</v>
      </c>
      <c r="J805" s="67">
        <f t="shared" ca="1" si="157"/>
        <v>0</v>
      </c>
      <c r="K805" s="96">
        <v>0</v>
      </c>
      <c r="L805" s="68">
        <f t="shared" ca="1" si="158"/>
        <v>0</v>
      </c>
      <c r="M805" s="68" t="str">
        <f t="shared" ca="1" si="159"/>
        <v>-</v>
      </c>
      <c r="N805" s="99">
        <v>0</v>
      </c>
      <c r="O805" s="97" t="str">
        <f t="shared" ca="1" si="160"/>
        <v>Nov</v>
      </c>
      <c r="P805" s="96">
        <v>0</v>
      </c>
      <c r="Q805" s="99">
        <f t="shared" si="161"/>
        <v>0</v>
      </c>
      <c r="R805" s="97">
        <f t="shared" ca="1" si="162"/>
        <v>0</v>
      </c>
      <c r="S805" s="99" t="b">
        <f t="shared" si="163"/>
        <v>0</v>
      </c>
      <c r="T805" s="100">
        <v>25</v>
      </c>
      <c r="U805" s="100" t="str">
        <f t="shared" ca="1" si="164"/>
        <v>Dec</v>
      </c>
      <c r="V805" s="96">
        <v>25</v>
      </c>
      <c r="W805" s="103">
        <f t="shared" si="165"/>
        <v>-25</v>
      </c>
      <c r="X805" s="102">
        <f t="shared" ca="1" si="166"/>
        <v>-1</v>
      </c>
      <c r="Y805" s="103" t="str">
        <f t="shared" ca="1" si="167"/>
        <v>DEGROWTH</v>
      </c>
      <c r="Z805" s="24">
        <v>1</v>
      </c>
      <c r="AA805" s="24">
        <f t="shared" si="168"/>
        <v>0</v>
      </c>
      <c r="AB805" s="3">
        <v>1000000941</v>
      </c>
      <c r="AC805" s="3"/>
    </row>
    <row r="806" spans="1:29" ht="14.25" hidden="1" customHeight="1">
      <c r="A806" s="23" t="s">
        <v>134</v>
      </c>
      <c r="B806" s="64" t="s">
        <v>65</v>
      </c>
      <c r="C806" s="64" t="s">
        <v>1714</v>
      </c>
      <c r="D806" s="64">
        <v>1000000962</v>
      </c>
      <c r="E806" s="65" t="s">
        <v>1715</v>
      </c>
      <c r="F806" s="66">
        <v>44201</v>
      </c>
      <c r="G806" s="66" t="str">
        <f t="shared" si="156"/>
        <v>Targeted Dealer</v>
      </c>
      <c r="H806" s="66" t="s">
        <v>627</v>
      </c>
      <c r="I806" s="67">
        <v>700</v>
      </c>
      <c r="J806" s="67">
        <f t="shared" ca="1" si="157"/>
        <v>14609.677419354839</v>
      </c>
      <c r="K806" s="96">
        <v>410</v>
      </c>
      <c r="L806" s="68">
        <f t="shared" ca="1" si="158"/>
        <v>-14199.677419354839</v>
      </c>
      <c r="M806" s="68">
        <f t="shared" ca="1" si="159"/>
        <v>2.8063590196511372</v>
      </c>
      <c r="N806" s="99">
        <v>540</v>
      </c>
      <c r="O806" s="97" t="str">
        <f t="shared" ca="1" si="160"/>
        <v>Nov</v>
      </c>
      <c r="P806" s="96">
        <v>540</v>
      </c>
      <c r="Q806" s="99">
        <f t="shared" si="161"/>
        <v>-130</v>
      </c>
      <c r="R806" s="97">
        <f t="shared" ca="1" si="162"/>
        <v>-0.2407407407407407</v>
      </c>
      <c r="S806" s="99" t="str">
        <f t="shared" ca="1" si="163"/>
        <v>DEGROWTH</v>
      </c>
      <c r="T806" s="100">
        <v>705</v>
      </c>
      <c r="U806" s="100" t="str">
        <f t="shared" ca="1" si="164"/>
        <v>Dec</v>
      </c>
      <c r="V806" s="96">
        <v>705</v>
      </c>
      <c r="W806" s="103">
        <f t="shared" si="165"/>
        <v>-295</v>
      </c>
      <c r="X806" s="102">
        <f t="shared" ca="1" si="166"/>
        <v>-0.41843971631205679</v>
      </c>
      <c r="Y806" s="103" t="str">
        <f t="shared" ca="1" si="167"/>
        <v>DEGROWTH</v>
      </c>
      <c r="Z806" s="24">
        <v>0</v>
      </c>
      <c r="AA806" s="24">
        <f t="shared" si="168"/>
        <v>1</v>
      </c>
      <c r="AB806" s="3">
        <v>1000000962</v>
      </c>
      <c r="AC806" s="3"/>
    </row>
    <row r="807" spans="1:29" ht="14.25" hidden="1" customHeight="1">
      <c r="A807" s="23" t="s">
        <v>134</v>
      </c>
      <c r="B807" s="64" t="s">
        <v>65</v>
      </c>
      <c r="C807" s="64" t="s">
        <v>1716</v>
      </c>
      <c r="D807" s="64">
        <v>1000000944</v>
      </c>
      <c r="E807" s="65" t="s">
        <v>1717</v>
      </c>
      <c r="F807" s="66">
        <v>44380</v>
      </c>
      <c r="G807" s="66" t="str">
        <f t="shared" si="156"/>
        <v>Targeted Dealer</v>
      </c>
      <c r="H807" s="66"/>
      <c r="I807" s="67">
        <v>50</v>
      </c>
      <c r="J807" s="67">
        <f t="shared" ca="1" si="157"/>
        <v>1043.5483870967741</v>
      </c>
      <c r="K807" s="96">
        <v>50</v>
      </c>
      <c r="L807" s="68">
        <f t="shared" ca="1" si="158"/>
        <v>-993.54838709677415</v>
      </c>
      <c r="M807" s="68">
        <f t="shared" ca="1" si="159"/>
        <v>4.7913446676970635</v>
      </c>
      <c r="N807" s="99">
        <v>50</v>
      </c>
      <c r="O807" s="97" t="str">
        <f t="shared" ca="1" si="160"/>
        <v>Nov</v>
      </c>
      <c r="P807" s="96">
        <v>50</v>
      </c>
      <c r="Q807" s="99">
        <f t="shared" si="161"/>
        <v>0</v>
      </c>
      <c r="R807" s="97">
        <f t="shared" ca="1" si="162"/>
        <v>0</v>
      </c>
      <c r="S807" s="99" t="str">
        <f t="shared" ca="1" si="163"/>
        <v>GROWTH</v>
      </c>
      <c r="T807" s="100">
        <v>55</v>
      </c>
      <c r="U807" s="100" t="str">
        <f t="shared" ca="1" si="164"/>
        <v>Dec</v>
      </c>
      <c r="V807" s="96">
        <v>55</v>
      </c>
      <c r="W807" s="103">
        <f t="shared" si="165"/>
        <v>-5</v>
      </c>
      <c r="X807" s="102">
        <f t="shared" ca="1" si="166"/>
        <v>-9.0909090909090939E-2</v>
      </c>
      <c r="Y807" s="103" t="str">
        <f t="shared" ca="1" si="167"/>
        <v>DEGROWTH</v>
      </c>
      <c r="Z807" s="24">
        <v>0</v>
      </c>
      <c r="AA807" s="24">
        <f t="shared" si="168"/>
        <v>0</v>
      </c>
      <c r="AB807" s="3">
        <v>1000000944</v>
      </c>
      <c r="AC807" s="3"/>
    </row>
    <row r="808" spans="1:29" ht="14.25" hidden="1" customHeight="1">
      <c r="A808" s="23" t="s">
        <v>134</v>
      </c>
      <c r="B808" s="64" t="s">
        <v>65</v>
      </c>
      <c r="C808" s="64" t="s">
        <v>1718</v>
      </c>
      <c r="D808" s="64">
        <v>1000000950</v>
      </c>
      <c r="E808" s="65" t="s">
        <v>1719</v>
      </c>
      <c r="F808" s="66">
        <v>44481</v>
      </c>
      <c r="G808" s="66" t="str">
        <f t="shared" si="156"/>
        <v>Targeted Dealer</v>
      </c>
      <c r="H808" s="66"/>
      <c r="I808" s="67">
        <v>50</v>
      </c>
      <c r="J808" s="67">
        <f t="shared" ca="1" si="157"/>
        <v>1043.5483870967741</v>
      </c>
      <c r="K808" s="96">
        <v>50</v>
      </c>
      <c r="L808" s="68">
        <f t="shared" ca="1" si="158"/>
        <v>-993.54838709677415</v>
      </c>
      <c r="M808" s="68">
        <f t="shared" ca="1" si="159"/>
        <v>4.7913446676970635</v>
      </c>
      <c r="N808" s="99">
        <v>50</v>
      </c>
      <c r="O808" s="97" t="str">
        <f t="shared" ca="1" si="160"/>
        <v>Nov</v>
      </c>
      <c r="P808" s="96">
        <v>50</v>
      </c>
      <c r="Q808" s="99">
        <f t="shared" si="161"/>
        <v>0</v>
      </c>
      <c r="R808" s="97">
        <f t="shared" ca="1" si="162"/>
        <v>0</v>
      </c>
      <c r="S808" s="99" t="str">
        <f t="shared" ca="1" si="163"/>
        <v>GROWTH</v>
      </c>
      <c r="T808" s="100">
        <v>100</v>
      </c>
      <c r="U808" s="100" t="str">
        <f t="shared" ca="1" si="164"/>
        <v>Dec</v>
      </c>
      <c r="V808" s="96">
        <v>100</v>
      </c>
      <c r="W808" s="103">
        <f t="shared" si="165"/>
        <v>-50</v>
      </c>
      <c r="X808" s="102">
        <f t="shared" ca="1" si="166"/>
        <v>-0.5</v>
      </c>
      <c r="Y808" s="103" t="str">
        <f t="shared" ca="1" si="167"/>
        <v>DEGROWTH</v>
      </c>
      <c r="Z808" s="24">
        <v>0</v>
      </c>
      <c r="AA808" s="24">
        <f t="shared" si="168"/>
        <v>0</v>
      </c>
      <c r="AB808" s="3">
        <v>1000000950</v>
      </c>
      <c r="AC808" s="3"/>
    </row>
    <row r="809" spans="1:29" ht="14.25" hidden="1" customHeight="1">
      <c r="A809" s="23" t="s">
        <v>134</v>
      </c>
      <c r="B809" s="64" t="s">
        <v>65</v>
      </c>
      <c r="C809" s="64" t="s">
        <v>1720</v>
      </c>
      <c r="D809" s="64">
        <v>1000002627</v>
      </c>
      <c r="E809" s="65" t="s">
        <v>1721</v>
      </c>
      <c r="F809" s="66">
        <v>44643</v>
      </c>
      <c r="G809" s="66" t="str">
        <f t="shared" si="156"/>
        <v>Targeted Dealer</v>
      </c>
      <c r="H809" s="66" t="s">
        <v>627</v>
      </c>
      <c r="I809" s="67">
        <v>150</v>
      </c>
      <c r="J809" s="67">
        <f t="shared" ca="1" si="157"/>
        <v>3130.6451612903224</v>
      </c>
      <c r="K809" s="96">
        <v>107</v>
      </c>
      <c r="L809" s="68">
        <f t="shared" ca="1" si="158"/>
        <v>-3023.6451612903224</v>
      </c>
      <c r="M809" s="68">
        <f t="shared" ca="1" si="159"/>
        <v>3.4178258629572387</v>
      </c>
      <c r="N809" s="99">
        <v>152.5</v>
      </c>
      <c r="O809" s="97" t="str">
        <f t="shared" ca="1" si="160"/>
        <v>Nov</v>
      </c>
      <c r="P809" s="96">
        <v>152.5</v>
      </c>
      <c r="Q809" s="99">
        <f t="shared" si="161"/>
        <v>-45.5</v>
      </c>
      <c r="R809" s="97">
        <f t="shared" ca="1" si="162"/>
        <v>-0.29836065573770487</v>
      </c>
      <c r="S809" s="99" t="str">
        <f t="shared" ca="1" si="163"/>
        <v>DEGROWTH</v>
      </c>
      <c r="T809" s="100">
        <v>197</v>
      </c>
      <c r="U809" s="100" t="str">
        <f t="shared" ca="1" si="164"/>
        <v>Dec</v>
      </c>
      <c r="V809" s="96">
        <v>197</v>
      </c>
      <c r="W809" s="103">
        <f t="shared" si="165"/>
        <v>-90</v>
      </c>
      <c r="X809" s="102">
        <f t="shared" ca="1" si="166"/>
        <v>-0.45685279187817263</v>
      </c>
      <c r="Y809" s="103" t="str">
        <f t="shared" ca="1" si="167"/>
        <v>DEGROWTH</v>
      </c>
      <c r="Z809" s="24">
        <v>0</v>
      </c>
      <c r="AA809" s="24">
        <f t="shared" si="168"/>
        <v>1</v>
      </c>
      <c r="AB809" s="3">
        <v>1000002627</v>
      </c>
      <c r="AC809" s="3"/>
    </row>
    <row r="810" spans="1:29" ht="14.25" hidden="1" customHeight="1">
      <c r="A810" s="23" t="s">
        <v>134</v>
      </c>
      <c r="B810" s="64" t="s">
        <v>65</v>
      </c>
      <c r="C810" s="64" t="s">
        <v>1722</v>
      </c>
      <c r="D810" s="64">
        <v>1000002762</v>
      </c>
      <c r="E810" s="64" t="s">
        <v>1723</v>
      </c>
      <c r="F810" s="66">
        <v>44707</v>
      </c>
      <c r="G810" s="66" t="str">
        <f t="shared" si="156"/>
        <v>Targeted Dealer</v>
      </c>
      <c r="H810" s="66"/>
      <c r="I810" s="67">
        <v>150</v>
      </c>
      <c r="J810" s="67">
        <f t="shared" ca="1" si="157"/>
        <v>3130.6451612903224</v>
      </c>
      <c r="K810" s="96">
        <v>100</v>
      </c>
      <c r="L810" s="68">
        <f t="shared" ca="1" si="158"/>
        <v>-3030.6451612903224</v>
      </c>
      <c r="M810" s="68">
        <f t="shared" ca="1" si="159"/>
        <v>3.1942297784647091</v>
      </c>
      <c r="N810" s="99">
        <v>100</v>
      </c>
      <c r="O810" s="97" t="str">
        <f t="shared" ca="1" si="160"/>
        <v>Nov</v>
      </c>
      <c r="P810" s="96">
        <v>100</v>
      </c>
      <c r="Q810" s="99">
        <f t="shared" si="161"/>
        <v>0</v>
      </c>
      <c r="R810" s="97">
        <f t="shared" ca="1" si="162"/>
        <v>0</v>
      </c>
      <c r="S810" s="99" t="str">
        <f t="shared" ca="1" si="163"/>
        <v>GROWTH</v>
      </c>
      <c r="T810" s="100">
        <v>100</v>
      </c>
      <c r="U810" s="100" t="str">
        <f t="shared" ca="1" si="164"/>
        <v>Dec</v>
      </c>
      <c r="V810" s="96">
        <v>100</v>
      </c>
      <c r="W810" s="103">
        <f t="shared" si="165"/>
        <v>0</v>
      </c>
      <c r="X810" s="102">
        <f t="shared" ca="1" si="166"/>
        <v>0</v>
      </c>
      <c r="Y810" s="103" t="str">
        <f t="shared" ca="1" si="167"/>
        <v>GROWTH</v>
      </c>
      <c r="Z810" s="24">
        <v>0</v>
      </c>
      <c r="AA810" s="24">
        <f t="shared" si="168"/>
        <v>0</v>
      </c>
      <c r="AB810" s="3">
        <v>1000002762</v>
      </c>
      <c r="AC810" s="3"/>
    </row>
    <row r="811" spans="1:29" ht="14.25" hidden="1" customHeight="1">
      <c r="A811" s="23" t="s">
        <v>134</v>
      </c>
      <c r="B811" s="64" t="s">
        <v>65</v>
      </c>
      <c r="C811" s="64" t="s">
        <v>4482</v>
      </c>
      <c r="D811" s="64">
        <v>1000002765</v>
      </c>
      <c r="E811" s="64" t="s">
        <v>4483</v>
      </c>
      <c r="F811" s="66">
        <v>44711</v>
      </c>
      <c r="G811" s="66" t="str">
        <f t="shared" si="156"/>
        <v>Targeted Dealer</v>
      </c>
      <c r="H811" s="66"/>
      <c r="I811" s="67">
        <v>50</v>
      </c>
      <c r="J811" s="67">
        <f t="shared" ca="1" si="157"/>
        <v>1043.5483870967741</v>
      </c>
      <c r="K811" s="96">
        <v>38.5</v>
      </c>
      <c r="L811" s="68">
        <f t="shared" ca="1" si="158"/>
        <v>-1005.0483870967741</v>
      </c>
      <c r="M811" s="68">
        <f t="shared" ca="1" si="159"/>
        <v>3.6893353941267386</v>
      </c>
      <c r="N811" s="99">
        <v>38.5</v>
      </c>
      <c r="O811" s="97" t="str">
        <f t="shared" ca="1" si="160"/>
        <v>Nov</v>
      </c>
      <c r="P811" s="96">
        <v>38.5</v>
      </c>
      <c r="Q811" s="99">
        <f t="shared" si="161"/>
        <v>0</v>
      </c>
      <c r="R811" s="97">
        <f t="shared" ca="1" si="162"/>
        <v>0</v>
      </c>
      <c r="S811" s="99" t="str">
        <f t="shared" ca="1" si="163"/>
        <v>GROWTH</v>
      </c>
      <c r="T811" s="100">
        <v>50</v>
      </c>
      <c r="U811" s="100" t="str">
        <f t="shared" ca="1" si="164"/>
        <v>Dec</v>
      </c>
      <c r="V811" s="96">
        <v>50</v>
      </c>
      <c r="W811" s="103">
        <f t="shared" si="165"/>
        <v>-11.5</v>
      </c>
      <c r="X811" s="102">
        <f t="shared" ca="1" si="166"/>
        <v>-0.22999999999999998</v>
      </c>
      <c r="Y811" s="103" t="str">
        <f t="shared" ca="1" si="167"/>
        <v>DEGROWTH</v>
      </c>
      <c r="Z811" s="24">
        <v>0</v>
      </c>
      <c r="AA811" s="24">
        <f t="shared" si="168"/>
        <v>0</v>
      </c>
      <c r="AB811" s="3">
        <v>1000002765</v>
      </c>
      <c r="AC811" s="3"/>
    </row>
    <row r="812" spans="1:29" ht="14.25" hidden="1" customHeight="1">
      <c r="A812" s="23" t="s">
        <v>134</v>
      </c>
      <c r="B812" s="64" t="s">
        <v>65</v>
      </c>
      <c r="C812" s="64" t="s">
        <v>1724</v>
      </c>
      <c r="D812" s="64">
        <v>1000002813</v>
      </c>
      <c r="E812" s="64" t="s">
        <v>1725</v>
      </c>
      <c r="F812" s="66">
        <v>44721</v>
      </c>
      <c r="G812" s="66" t="str">
        <f t="shared" si="156"/>
        <v>Targeted Dealer</v>
      </c>
      <c r="H812" s="66"/>
      <c r="I812" s="67">
        <v>250</v>
      </c>
      <c r="J812" s="67">
        <f t="shared" ca="1" si="157"/>
        <v>5217.7419354838712</v>
      </c>
      <c r="K812" s="96">
        <v>230</v>
      </c>
      <c r="L812" s="68">
        <f t="shared" ca="1" si="158"/>
        <v>-4987.7419354838712</v>
      </c>
      <c r="M812" s="68">
        <f t="shared" ca="1" si="159"/>
        <v>4.4080370942812985</v>
      </c>
      <c r="N812" s="99">
        <v>175</v>
      </c>
      <c r="O812" s="97" t="str">
        <f t="shared" ca="1" si="160"/>
        <v>Nov</v>
      </c>
      <c r="P812" s="96">
        <v>175</v>
      </c>
      <c r="Q812" s="99">
        <f t="shared" si="161"/>
        <v>55</v>
      </c>
      <c r="R812" s="97">
        <f t="shared" ca="1" si="162"/>
        <v>0.31428571428571428</v>
      </c>
      <c r="S812" s="99" t="str">
        <f t="shared" ca="1" si="163"/>
        <v>GROWTH</v>
      </c>
      <c r="T812" s="100">
        <v>130</v>
      </c>
      <c r="U812" s="100" t="str">
        <f t="shared" ca="1" si="164"/>
        <v>Dec</v>
      </c>
      <c r="V812" s="96">
        <v>130</v>
      </c>
      <c r="W812" s="103">
        <f t="shared" si="165"/>
        <v>100</v>
      </c>
      <c r="X812" s="102">
        <f t="shared" ca="1" si="166"/>
        <v>0.76923076923076916</v>
      </c>
      <c r="Y812" s="103" t="str">
        <f t="shared" ca="1" si="167"/>
        <v>GROWTH</v>
      </c>
      <c r="Z812" s="24">
        <v>0</v>
      </c>
      <c r="AA812" s="24">
        <f t="shared" si="168"/>
        <v>0</v>
      </c>
      <c r="AB812" s="3">
        <v>1000002813</v>
      </c>
      <c r="AC812" s="3"/>
    </row>
    <row r="813" spans="1:29" ht="14.25" hidden="1" customHeight="1">
      <c r="A813" s="23" t="s">
        <v>134</v>
      </c>
      <c r="B813" s="64" t="s">
        <v>65</v>
      </c>
      <c r="C813" s="64" t="s">
        <v>1726</v>
      </c>
      <c r="D813" s="64">
        <v>1000002833</v>
      </c>
      <c r="E813" s="64" t="s">
        <v>1727</v>
      </c>
      <c r="F813" s="66">
        <v>44755</v>
      </c>
      <c r="G813" s="66" t="str">
        <f t="shared" si="156"/>
        <v>Targeted Dealer</v>
      </c>
      <c r="H813" s="66"/>
      <c r="I813" s="67">
        <v>400</v>
      </c>
      <c r="J813" s="67">
        <f t="shared" ca="1" si="157"/>
        <v>8348.3870967741932</v>
      </c>
      <c r="K813" s="96">
        <v>375</v>
      </c>
      <c r="L813" s="68">
        <f t="shared" ca="1" si="158"/>
        <v>-7973.3870967741932</v>
      </c>
      <c r="M813" s="68">
        <f t="shared" ca="1" si="159"/>
        <v>4.4918856259659972</v>
      </c>
      <c r="N813" s="99">
        <v>400</v>
      </c>
      <c r="O813" s="97" t="str">
        <f t="shared" ca="1" si="160"/>
        <v>Nov</v>
      </c>
      <c r="P813" s="96">
        <v>400</v>
      </c>
      <c r="Q813" s="99">
        <f t="shared" si="161"/>
        <v>-25</v>
      </c>
      <c r="R813" s="97">
        <f t="shared" ca="1" si="162"/>
        <v>-6.25E-2</v>
      </c>
      <c r="S813" s="99" t="str">
        <f t="shared" ca="1" si="163"/>
        <v>DEGROWTH</v>
      </c>
      <c r="T813" s="100">
        <v>400</v>
      </c>
      <c r="U813" s="100" t="str">
        <f t="shared" ca="1" si="164"/>
        <v>Dec</v>
      </c>
      <c r="V813" s="96">
        <v>400</v>
      </c>
      <c r="W813" s="103">
        <f t="shared" si="165"/>
        <v>-25</v>
      </c>
      <c r="X813" s="102">
        <f t="shared" ca="1" si="166"/>
        <v>-6.25E-2</v>
      </c>
      <c r="Y813" s="103" t="str">
        <f t="shared" ca="1" si="167"/>
        <v>DEGROWTH</v>
      </c>
      <c r="Z813" s="24">
        <v>0</v>
      </c>
      <c r="AA813" s="24">
        <f t="shared" si="168"/>
        <v>0</v>
      </c>
      <c r="AB813" s="3">
        <v>1000002833</v>
      </c>
      <c r="AC813" s="3"/>
    </row>
    <row r="814" spans="1:29" ht="14.25" hidden="1" customHeight="1">
      <c r="A814" s="23" t="s">
        <v>134</v>
      </c>
      <c r="B814" s="64" t="s">
        <v>65</v>
      </c>
      <c r="C814" s="64" t="s">
        <v>4018</v>
      </c>
      <c r="D814" s="64">
        <v>1000003165</v>
      </c>
      <c r="E814" s="64" t="s">
        <v>4019</v>
      </c>
      <c r="F814" s="66">
        <v>44916</v>
      </c>
      <c r="G814" s="66" t="str">
        <f t="shared" si="156"/>
        <v>Targeted Dealer</v>
      </c>
      <c r="H814" s="66"/>
      <c r="I814" s="67">
        <v>25</v>
      </c>
      <c r="J814" s="67">
        <f t="shared" ca="1" si="157"/>
        <v>521.77419354838707</v>
      </c>
      <c r="K814" s="96">
        <v>0</v>
      </c>
      <c r="L814" s="68">
        <f t="shared" ca="1" si="158"/>
        <v>-521.77419354838707</v>
      </c>
      <c r="M814" s="68">
        <f t="shared" ca="1" si="159"/>
        <v>0</v>
      </c>
      <c r="N814" s="99">
        <v>0</v>
      </c>
      <c r="O814" s="97" t="str">
        <f t="shared" ca="1" si="160"/>
        <v>Nov</v>
      </c>
      <c r="P814" s="96">
        <v>0</v>
      </c>
      <c r="Q814" s="99">
        <f t="shared" si="161"/>
        <v>0</v>
      </c>
      <c r="R814" s="97">
        <f t="shared" ca="1" si="162"/>
        <v>0</v>
      </c>
      <c r="S814" s="99" t="b">
        <f t="shared" si="163"/>
        <v>0</v>
      </c>
      <c r="T814" s="100">
        <v>12.5</v>
      </c>
      <c r="U814" s="100" t="str">
        <f t="shared" ca="1" si="164"/>
        <v>Dec</v>
      </c>
      <c r="V814" s="96">
        <v>12.5</v>
      </c>
      <c r="W814" s="103">
        <f t="shared" si="165"/>
        <v>-12.5</v>
      </c>
      <c r="X814" s="102">
        <f t="shared" ca="1" si="166"/>
        <v>-1</v>
      </c>
      <c r="Y814" s="103" t="str">
        <f t="shared" ca="1" si="167"/>
        <v>DEGROWTH</v>
      </c>
      <c r="Z814" s="24">
        <v>1</v>
      </c>
      <c r="AA814" s="24">
        <f t="shared" si="168"/>
        <v>0</v>
      </c>
      <c r="AB814" s="3">
        <v>1000003165</v>
      </c>
      <c r="AC814" s="3"/>
    </row>
    <row r="815" spans="1:29" ht="14.25" hidden="1" customHeight="1">
      <c r="A815" s="23" t="s">
        <v>134</v>
      </c>
      <c r="B815" s="64" t="s">
        <v>65</v>
      </c>
      <c r="C815" s="64" t="s">
        <v>4484</v>
      </c>
      <c r="D815" s="64">
        <v>1000003277</v>
      </c>
      <c r="E815" s="64" t="s">
        <v>4485</v>
      </c>
      <c r="F815" s="66">
        <v>44951</v>
      </c>
      <c r="G815" s="66" t="str">
        <f t="shared" si="156"/>
        <v>Targeted Dealer</v>
      </c>
      <c r="H815" s="66"/>
      <c r="I815" s="67">
        <v>50</v>
      </c>
      <c r="J815" s="67">
        <f t="shared" ca="1" si="157"/>
        <v>1043.5483870967741</v>
      </c>
      <c r="K815" s="96">
        <v>25</v>
      </c>
      <c r="L815" s="68">
        <f t="shared" ca="1" si="158"/>
        <v>-1018.5483870967741</v>
      </c>
      <c r="M815" s="68">
        <f t="shared" ca="1" si="159"/>
        <v>2.3956723338485317</v>
      </c>
      <c r="N815" s="99">
        <v>30</v>
      </c>
      <c r="O815" s="97" t="str">
        <f t="shared" ca="1" si="160"/>
        <v>Nov</v>
      </c>
      <c r="P815" s="96">
        <v>30</v>
      </c>
      <c r="Q815" s="99">
        <f t="shared" si="161"/>
        <v>-5</v>
      </c>
      <c r="R815" s="97">
        <f t="shared" ca="1" si="162"/>
        <v>-0.16666666666666663</v>
      </c>
      <c r="S815" s="99" t="str">
        <f t="shared" ca="1" si="163"/>
        <v>DEGROWTH</v>
      </c>
      <c r="T815" s="100">
        <v>75</v>
      </c>
      <c r="U815" s="100" t="str">
        <f t="shared" ca="1" si="164"/>
        <v>Dec</v>
      </c>
      <c r="V815" s="96">
        <v>75</v>
      </c>
      <c r="W815" s="103">
        <f t="shared" si="165"/>
        <v>-50</v>
      </c>
      <c r="X815" s="102">
        <f t="shared" ca="1" si="166"/>
        <v>-0.66666666666666674</v>
      </c>
      <c r="Y815" s="103" t="str">
        <f t="shared" ca="1" si="167"/>
        <v>DEGROWTH</v>
      </c>
      <c r="Z815" s="24">
        <v>0</v>
      </c>
      <c r="AA815" s="24">
        <f t="shared" si="168"/>
        <v>0</v>
      </c>
      <c r="AB815" s="3">
        <v>1000003277</v>
      </c>
      <c r="AC815" s="3"/>
    </row>
    <row r="816" spans="1:29" ht="14.25" hidden="1" customHeight="1">
      <c r="A816" s="23" t="s">
        <v>134</v>
      </c>
      <c r="B816" s="64" t="s">
        <v>65</v>
      </c>
      <c r="C816" s="64" t="s">
        <v>1728</v>
      </c>
      <c r="D816" s="64">
        <v>1000003282</v>
      </c>
      <c r="E816" s="64" t="s">
        <v>1729</v>
      </c>
      <c r="F816" s="66">
        <v>44951</v>
      </c>
      <c r="G816" s="66" t="str">
        <f t="shared" si="156"/>
        <v>Targeted Dealer</v>
      </c>
      <c r="H816" s="66" t="s">
        <v>627</v>
      </c>
      <c r="I816" s="67">
        <v>150</v>
      </c>
      <c r="J816" s="67">
        <f t="shared" ca="1" si="157"/>
        <v>3130.6451612903224</v>
      </c>
      <c r="K816" s="96">
        <v>150</v>
      </c>
      <c r="L816" s="68">
        <f t="shared" ca="1" si="158"/>
        <v>-2980.6451612903224</v>
      </c>
      <c r="M816" s="68">
        <f t="shared" ca="1" si="159"/>
        <v>4.7913446676970635</v>
      </c>
      <c r="N816" s="99">
        <v>155</v>
      </c>
      <c r="O816" s="97" t="str">
        <f t="shared" ca="1" si="160"/>
        <v>Nov</v>
      </c>
      <c r="P816" s="96">
        <v>155</v>
      </c>
      <c r="Q816" s="99">
        <f t="shared" si="161"/>
        <v>-5</v>
      </c>
      <c r="R816" s="97">
        <f t="shared" ca="1" si="162"/>
        <v>-3.2258064516129004E-2</v>
      </c>
      <c r="S816" s="99" t="str">
        <f t="shared" ca="1" si="163"/>
        <v>DEGROWTH</v>
      </c>
      <c r="T816" s="100">
        <v>50</v>
      </c>
      <c r="U816" s="100" t="str">
        <f t="shared" ca="1" si="164"/>
        <v>Dec</v>
      </c>
      <c r="V816" s="96">
        <v>50</v>
      </c>
      <c r="W816" s="103">
        <f t="shared" si="165"/>
        <v>100</v>
      </c>
      <c r="X816" s="102">
        <f t="shared" ca="1" si="166"/>
        <v>2</v>
      </c>
      <c r="Y816" s="103" t="str">
        <f t="shared" ca="1" si="167"/>
        <v>GROWTH</v>
      </c>
      <c r="Z816" s="24">
        <v>0</v>
      </c>
      <c r="AA816" s="24">
        <f t="shared" si="168"/>
        <v>1</v>
      </c>
      <c r="AB816" s="3">
        <v>1000003282</v>
      </c>
      <c r="AC816" s="3"/>
    </row>
    <row r="817" spans="1:29" ht="14.25" hidden="1" customHeight="1">
      <c r="A817" s="23" t="s">
        <v>134</v>
      </c>
      <c r="B817" s="64" t="s">
        <v>65</v>
      </c>
      <c r="C817" s="64" t="s">
        <v>1730</v>
      </c>
      <c r="D817" s="64">
        <v>1000003292</v>
      </c>
      <c r="E817" s="64" t="s">
        <v>1731</v>
      </c>
      <c r="F817" s="66">
        <v>44953</v>
      </c>
      <c r="G817" s="66" t="str">
        <f t="shared" si="156"/>
        <v>Targeted Dealer</v>
      </c>
      <c r="H817" s="66" t="s">
        <v>627</v>
      </c>
      <c r="I817" s="67">
        <v>250</v>
      </c>
      <c r="J817" s="67">
        <f t="shared" ca="1" si="157"/>
        <v>5217.7419354838712</v>
      </c>
      <c r="K817" s="96">
        <v>267</v>
      </c>
      <c r="L817" s="68">
        <f t="shared" ca="1" si="158"/>
        <v>-4950.7419354838712</v>
      </c>
      <c r="M817" s="68">
        <f t="shared" ca="1" si="159"/>
        <v>5.117156105100463</v>
      </c>
      <c r="N817" s="99">
        <v>240.5</v>
      </c>
      <c r="O817" s="97" t="str">
        <f t="shared" ca="1" si="160"/>
        <v>Nov</v>
      </c>
      <c r="P817" s="96">
        <v>240.5</v>
      </c>
      <c r="Q817" s="99">
        <f t="shared" si="161"/>
        <v>26.5</v>
      </c>
      <c r="R817" s="97">
        <f t="shared" ca="1" si="162"/>
        <v>0.11018711018711014</v>
      </c>
      <c r="S817" s="99" t="str">
        <f t="shared" ca="1" si="163"/>
        <v>GROWTH</v>
      </c>
      <c r="T817" s="100">
        <v>150</v>
      </c>
      <c r="U817" s="100" t="str">
        <f t="shared" ca="1" si="164"/>
        <v>Dec</v>
      </c>
      <c r="V817" s="96">
        <v>150</v>
      </c>
      <c r="W817" s="103">
        <f t="shared" si="165"/>
        <v>117</v>
      </c>
      <c r="X817" s="102">
        <f t="shared" ca="1" si="166"/>
        <v>0.78</v>
      </c>
      <c r="Y817" s="103" t="str">
        <f t="shared" ca="1" si="167"/>
        <v>GROWTH</v>
      </c>
      <c r="Z817" s="24">
        <v>0</v>
      </c>
      <c r="AA817" s="24">
        <f t="shared" si="168"/>
        <v>1</v>
      </c>
      <c r="AB817" s="3">
        <v>1000003292</v>
      </c>
      <c r="AC817" s="3"/>
    </row>
    <row r="818" spans="1:29" ht="14.25" hidden="1" customHeight="1">
      <c r="A818" s="23" t="s">
        <v>134</v>
      </c>
      <c r="B818" s="64" t="s">
        <v>65</v>
      </c>
      <c r="C818" s="64" t="s">
        <v>1732</v>
      </c>
      <c r="D818" s="64">
        <v>1000003344</v>
      </c>
      <c r="E818" s="64" t="s">
        <v>738</v>
      </c>
      <c r="F818" s="66">
        <v>44971</v>
      </c>
      <c r="G818" s="66" t="str">
        <f t="shared" si="156"/>
        <v>Targeted Dealer</v>
      </c>
      <c r="H818" s="66"/>
      <c r="I818" s="67">
        <v>50</v>
      </c>
      <c r="J818" s="67">
        <f t="shared" ca="1" si="157"/>
        <v>1043.5483870967741</v>
      </c>
      <c r="K818" s="96">
        <v>75</v>
      </c>
      <c r="L818" s="68">
        <f t="shared" ca="1" si="158"/>
        <v>-968.54838709677415</v>
      </c>
      <c r="M818" s="68">
        <f t="shared" ca="1" si="159"/>
        <v>7.1870170015455948</v>
      </c>
      <c r="N818" s="99">
        <v>75</v>
      </c>
      <c r="O818" s="97" t="str">
        <f t="shared" ca="1" si="160"/>
        <v>Nov</v>
      </c>
      <c r="P818" s="96">
        <v>75</v>
      </c>
      <c r="Q818" s="99">
        <f t="shared" si="161"/>
        <v>0</v>
      </c>
      <c r="R818" s="97">
        <f t="shared" ca="1" si="162"/>
        <v>0</v>
      </c>
      <c r="S818" s="99" t="str">
        <f t="shared" ca="1" si="163"/>
        <v>GROWTH</v>
      </c>
      <c r="T818" s="100">
        <v>50</v>
      </c>
      <c r="U818" s="100" t="str">
        <f t="shared" ca="1" si="164"/>
        <v>Dec</v>
      </c>
      <c r="V818" s="96">
        <v>50</v>
      </c>
      <c r="W818" s="103">
        <f t="shared" si="165"/>
        <v>25</v>
      </c>
      <c r="X818" s="102">
        <f t="shared" ca="1" si="166"/>
        <v>0.5</v>
      </c>
      <c r="Y818" s="103" t="str">
        <f t="shared" ca="1" si="167"/>
        <v>GROWTH</v>
      </c>
      <c r="Z818" s="24">
        <v>0</v>
      </c>
      <c r="AA818" s="24">
        <f t="shared" si="168"/>
        <v>0</v>
      </c>
      <c r="AB818" s="3">
        <v>1000003344</v>
      </c>
      <c r="AC818" s="3"/>
    </row>
    <row r="819" spans="1:29" ht="14.25" hidden="1" customHeight="1">
      <c r="A819" s="23" t="s">
        <v>134</v>
      </c>
      <c r="B819" s="64" t="s">
        <v>65</v>
      </c>
      <c r="C819" s="64" t="s">
        <v>1733</v>
      </c>
      <c r="D819" s="64">
        <v>1000003366</v>
      </c>
      <c r="E819" s="64" t="s">
        <v>1734</v>
      </c>
      <c r="F819" s="66">
        <v>44975</v>
      </c>
      <c r="G819" s="66" t="str">
        <f t="shared" si="156"/>
        <v>Targeted Dealer</v>
      </c>
      <c r="H819" s="66" t="s">
        <v>627</v>
      </c>
      <c r="I819" s="67">
        <v>300</v>
      </c>
      <c r="J819" s="67">
        <f t="shared" ca="1" si="157"/>
        <v>6261.2903225806449</v>
      </c>
      <c r="K819" s="96">
        <v>280</v>
      </c>
      <c r="L819" s="68">
        <f t="shared" ca="1" si="158"/>
        <v>-5981.2903225806449</v>
      </c>
      <c r="M819" s="68">
        <f t="shared" ca="1" si="159"/>
        <v>4.4719216898505927</v>
      </c>
      <c r="N819" s="99">
        <v>300</v>
      </c>
      <c r="O819" s="97" t="str">
        <f t="shared" ca="1" si="160"/>
        <v>Nov</v>
      </c>
      <c r="P819" s="96">
        <v>300</v>
      </c>
      <c r="Q819" s="99">
        <f t="shared" si="161"/>
        <v>-20</v>
      </c>
      <c r="R819" s="97">
        <f t="shared" ca="1" si="162"/>
        <v>-6.6666666666666652E-2</v>
      </c>
      <c r="S819" s="99" t="str">
        <f t="shared" ca="1" si="163"/>
        <v>DEGROWTH</v>
      </c>
      <c r="T819" s="100">
        <v>255</v>
      </c>
      <c r="U819" s="100" t="str">
        <f t="shared" ca="1" si="164"/>
        <v>Dec</v>
      </c>
      <c r="V819" s="96">
        <v>255</v>
      </c>
      <c r="W819" s="103">
        <f t="shared" si="165"/>
        <v>25</v>
      </c>
      <c r="X819" s="102">
        <f t="shared" ca="1" si="166"/>
        <v>9.8039215686274606E-2</v>
      </c>
      <c r="Y819" s="103" t="str">
        <f t="shared" ca="1" si="167"/>
        <v>GROWTH</v>
      </c>
      <c r="Z819" s="24">
        <v>0</v>
      </c>
      <c r="AA819" s="24">
        <f t="shared" si="168"/>
        <v>1</v>
      </c>
      <c r="AB819" s="3">
        <v>1000003366</v>
      </c>
      <c r="AC819" s="3"/>
    </row>
    <row r="820" spans="1:29" ht="14.25" hidden="1" customHeight="1">
      <c r="A820" s="23" t="s">
        <v>134</v>
      </c>
      <c r="B820" s="64" t="s">
        <v>65</v>
      </c>
      <c r="C820" s="64" t="s">
        <v>1735</v>
      </c>
      <c r="D820" s="64">
        <v>1000003393</v>
      </c>
      <c r="E820" s="64" t="s">
        <v>1736</v>
      </c>
      <c r="F820" s="66">
        <v>44985</v>
      </c>
      <c r="G820" s="66" t="str">
        <f t="shared" si="156"/>
        <v>Targeted Dealer</v>
      </c>
      <c r="H820" s="66"/>
      <c r="I820" s="67">
        <v>200</v>
      </c>
      <c r="J820" s="67">
        <f t="shared" ca="1" si="157"/>
        <v>4174.1935483870966</v>
      </c>
      <c r="K820" s="96">
        <v>130</v>
      </c>
      <c r="L820" s="68">
        <f t="shared" ca="1" si="158"/>
        <v>-4044.1935483870966</v>
      </c>
      <c r="M820" s="68">
        <f t="shared" ca="1" si="159"/>
        <v>3.1143740340030912</v>
      </c>
      <c r="N820" s="99">
        <v>200</v>
      </c>
      <c r="O820" s="97" t="str">
        <f t="shared" ca="1" si="160"/>
        <v>Nov</v>
      </c>
      <c r="P820" s="96">
        <v>200</v>
      </c>
      <c r="Q820" s="99">
        <f t="shared" si="161"/>
        <v>-70</v>
      </c>
      <c r="R820" s="97">
        <f t="shared" ca="1" si="162"/>
        <v>-0.35</v>
      </c>
      <c r="S820" s="99" t="str">
        <f t="shared" ca="1" si="163"/>
        <v>DEGROWTH</v>
      </c>
      <c r="T820" s="100">
        <v>75</v>
      </c>
      <c r="U820" s="100" t="str">
        <f t="shared" ca="1" si="164"/>
        <v>Dec</v>
      </c>
      <c r="V820" s="96">
        <v>75</v>
      </c>
      <c r="W820" s="103">
        <f t="shared" si="165"/>
        <v>55</v>
      </c>
      <c r="X820" s="102">
        <f t="shared" ca="1" si="166"/>
        <v>0.73333333333333339</v>
      </c>
      <c r="Y820" s="103" t="str">
        <f t="shared" ca="1" si="167"/>
        <v>GROWTH</v>
      </c>
      <c r="Z820" s="24">
        <v>0</v>
      </c>
      <c r="AA820" s="24">
        <f t="shared" si="168"/>
        <v>0</v>
      </c>
      <c r="AB820" s="3">
        <v>1000003393</v>
      </c>
      <c r="AC820" s="3"/>
    </row>
    <row r="821" spans="1:29" ht="14.25" hidden="1" customHeight="1">
      <c r="A821" s="23" t="s">
        <v>134</v>
      </c>
      <c r="B821" s="64" t="s">
        <v>65</v>
      </c>
      <c r="C821" s="64" t="s">
        <v>4486</v>
      </c>
      <c r="D821" s="64">
        <v>1000003395</v>
      </c>
      <c r="E821" s="64" t="s">
        <v>3020</v>
      </c>
      <c r="F821" s="66">
        <v>44985</v>
      </c>
      <c r="G821" s="66" t="str">
        <f t="shared" si="156"/>
        <v>Targeted Dealer</v>
      </c>
      <c r="H821" s="66"/>
      <c r="I821" s="67">
        <v>100</v>
      </c>
      <c r="J821" s="67">
        <f t="shared" ca="1" si="157"/>
        <v>2087.0967741935483</v>
      </c>
      <c r="K821" s="96">
        <v>0</v>
      </c>
      <c r="L821" s="68">
        <f t="shared" ca="1" si="158"/>
        <v>-2087.0967741935483</v>
      </c>
      <c r="M821" s="68">
        <f t="shared" ca="1" si="159"/>
        <v>0</v>
      </c>
      <c r="N821" s="99">
        <v>100</v>
      </c>
      <c r="O821" s="97" t="str">
        <f t="shared" ca="1" si="160"/>
        <v>Nov</v>
      </c>
      <c r="P821" s="96">
        <v>100</v>
      </c>
      <c r="Q821" s="99">
        <f t="shared" si="161"/>
        <v>-100</v>
      </c>
      <c r="R821" s="97">
        <f t="shared" ca="1" si="162"/>
        <v>-1</v>
      </c>
      <c r="S821" s="99" t="str">
        <f t="shared" ca="1" si="163"/>
        <v>DEGROWTH</v>
      </c>
      <c r="T821" s="100">
        <v>50</v>
      </c>
      <c r="U821" s="100" t="str">
        <f t="shared" ca="1" si="164"/>
        <v>Dec</v>
      </c>
      <c r="V821" s="96">
        <v>50</v>
      </c>
      <c r="W821" s="103">
        <f t="shared" si="165"/>
        <v>-50</v>
      </c>
      <c r="X821" s="102">
        <f t="shared" ca="1" si="166"/>
        <v>-1</v>
      </c>
      <c r="Y821" s="103" t="str">
        <f t="shared" ca="1" si="167"/>
        <v>DEGROWTH</v>
      </c>
      <c r="Z821" s="24">
        <v>1</v>
      </c>
      <c r="AA821" s="24">
        <f t="shared" si="168"/>
        <v>0</v>
      </c>
      <c r="AB821" s="3">
        <v>1000003395</v>
      </c>
      <c r="AC821" s="3"/>
    </row>
    <row r="822" spans="1:29" ht="14.25" hidden="1" customHeight="1">
      <c r="A822" s="23" t="s">
        <v>134</v>
      </c>
      <c r="B822" s="64" t="s">
        <v>65</v>
      </c>
      <c r="C822" s="64" t="s">
        <v>1737</v>
      </c>
      <c r="D822" s="64">
        <v>1000003399</v>
      </c>
      <c r="E822" s="64" t="s">
        <v>1738</v>
      </c>
      <c r="F822" s="66">
        <v>44985</v>
      </c>
      <c r="G822" s="66" t="str">
        <f t="shared" si="156"/>
        <v>Targeted Dealer</v>
      </c>
      <c r="H822" s="66"/>
      <c r="I822" s="67">
        <v>300</v>
      </c>
      <c r="J822" s="67">
        <f t="shared" ca="1" si="157"/>
        <v>6261.2903225806449</v>
      </c>
      <c r="K822" s="96">
        <v>330</v>
      </c>
      <c r="L822" s="68">
        <f t="shared" ca="1" si="158"/>
        <v>-5931.2903225806449</v>
      </c>
      <c r="M822" s="68">
        <f t="shared" ca="1" si="159"/>
        <v>5.2704791344667701</v>
      </c>
      <c r="N822" s="99">
        <v>302</v>
      </c>
      <c r="O822" s="97" t="str">
        <f t="shared" ca="1" si="160"/>
        <v>Nov</v>
      </c>
      <c r="P822" s="96">
        <v>302</v>
      </c>
      <c r="Q822" s="99">
        <f t="shared" si="161"/>
        <v>28</v>
      </c>
      <c r="R822" s="97">
        <f t="shared" ca="1" si="162"/>
        <v>9.27152317880795E-2</v>
      </c>
      <c r="S822" s="99" t="str">
        <f t="shared" ca="1" si="163"/>
        <v>GROWTH</v>
      </c>
      <c r="T822" s="100">
        <v>255</v>
      </c>
      <c r="U822" s="100" t="str">
        <f t="shared" ca="1" si="164"/>
        <v>Dec</v>
      </c>
      <c r="V822" s="96">
        <v>255</v>
      </c>
      <c r="W822" s="103">
        <f t="shared" si="165"/>
        <v>75</v>
      </c>
      <c r="X822" s="102">
        <f t="shared" ca="1" si="166"/>
        <v>0.29411764705882359</v>
      </c>
      <c r="Y822" s="103" t="str">
        <f t="shared" ca="1" si="167"/>
        <v>GROWTH</v>
      </c>
      <c r="Z822" s="24">
        <v>0</v>
      </c>
      <c r="AA822" s="24">
        <f t="shared" si="168"/>
        <v>0</v>
      </c>
      <c r="AB822" s="3">
        <v>1000003399</v>
      </c>
      <c r="AC822" s="3"/>
    </row>
    <row r="823" spans="1:29" ht="14.25" hidden="1" customHeight="1">
      <c r="A823" s="23" t="s">
        <v>134</v>
      </c>
      <c r="B823" s="64" t="s">
        <v>65</v>
      </c>
      <c r="C823" s="64" t="s">
        <v>1739</v>
      </c>
      <c r="D823" s="64">
        <v>1000003415</v>
      </c>
      <c r="E823" s="64" t="s">
        <v>1740</v>
      </c>
      <c r="F823" s="66">
        <v>44989</v>
      </c>
      <c r="G823" s="66" t="str">
        <f t="shared" si="156"/>
        <v>Targeted Dealer</v>
      </c>
      <c r="H823" s="66"/>
      <c r="I823" s="67">
        <v>100</v>
      </c>
      <c r="J823" s="67">
        <f t="shared" ca="1" si="157"/>
        <v>2087.0967741935483</v>
      </c>
      <c r="K823" s="96">
        <v>225</v>
      </c>
      <c r="L823" s="68">
        <f t="shared" ca="1" si="158"/>
        <v>-1862.0967741935483</v>
      </c>
      <c r="M823" s="68">
        <f t="shared" ca="1" si="159"/>
        <v>10.780525502318392</v>
      </c>
      <c r="N823" s="99">
        <v>149</v>
      </c>
      <c r="O823" s="97" t="str">
        <f t="shared" ca="1" si="160"/>
        <v>Nov</v>
      </c>
      <c r="P823" s="96">
        <v>149</v>
      </c>
      <c r="Q823" s="99">
        <f t="shared" si="161"/>
        <v>76</v>
      </c>
      <c r="R823" s="97">
        <f t="shared" ca="1" si="162"/>
        <v>0.51006711409395966</v>
      </c>
      <c r="S823" s="99" t="str">
        <f t="shared" ca="1" si="163"/>
        <v>GROWTH</v>
      </c>
      <c r="T823" s="100">
        <v>130</v>
      </c>
      <c r="U823" s="100" t="str">
        <f t="shared" ca="1" si="164"/>
        <v>Dec</v>
      </c>
      <c r="V823" s="96">
        <v>130</v>
      </c>
      <c r="W823" s="103">
        <f t="shared" si="165"/>
        <v>95</v>
      </c>
      <c r="X823" s="102">
        <f t="shared" ca="1" si="166"/>
        <v>0.73076923076923084</v>
      </c>
      <c r="Y823" s="103" t="str">
        <f t="shared" ca="1" si="167"/>
        <v>GROWTH</v>
      </c>
      <c r="Z823" s="24">
        <v>0</v>
      </c>
      <c r="AA823" s="24">
        <f t="shared" si="168"/>
        <v>0</v>
      </c>
      <c r="AB823" s="3">
        <v>1000003415</v>
      </c>
      <c r="AC823" s="3"/>
    </row>
    <row r="824" spans="1:29" ht="14.25" hidden="1" customHeight="1">
      <c r="A824" s="23" t="s">
        <v>134</v>
      </c>
      <c r="B824" s="64" t="s">
        <v>65</v>
      </c>
      <c r="C824" s="64" t="s">
        <v>1741</v>
      </c>
      <c r="D824" s="64">
        <v>1000003454</v>
      </c>
      <c r="E824" s="64" t="s">
        <v>1742</v>
      </c>
      <c r="F824" s="66">
        <v>45012</v>
      </c>
      <c r="G824" s="66" t="str">
        <f t="shared" si="156"/>
        <v>Targeted Dealer</v>
      </c>
      <c r="H824" s="66"/>
      <c r="I824" s="67">
        <v>25</v>
      </c>
      <c r="J824" s="67">
        <f t="shared" ca="1" si="157"/>
        <v>521.77419354838707</v>
      </c>
      <c r="K824" s="96">
        <v>51</v>
      </c>
      <c r="L824" s="68">
        <f t="shared" ca="1" si="158"/>
        <v>-470.77419354838707</v>
      </c>
      <c r="M824" s="68">
        <f t="shared" ca="1" si="159"/>
        <v>9.7743431221020085</v>
      </c>
      <c r="N824" s="99">
        <v>13</v>
      </c>
      <c r="O824" s="97" t="str">
        <f t="shared" ca="1" si="160"/>
        <v>Nov</v>
      </c>
      <c r="P824" s="96">
        <v>13</v>
      </c>
      <c r="Q824" s="99">
        <f t="shared" si="161"/>
        <v>38</v>
      </c>
      <c r="R824" s="97">
        <f t="shared" ca="1" si="162"/>
        <v>2.9230769230769229</v>
      </c>
      <c r="S824" s="99" t="str">
        <f t="shared" ca="1" si="163"/>
        <v>GROWTH</v>
      </c>
      <c r="T824" s="100">
        <v>0</v>
      </c>
      <c r="U824" s="100" t="str">
        <f t="shared" ca="1" si="164"/>
        <v>Dec</v>
      </c>
      <c r="V824" s="96">
        <v>0</v>
      </c>
      <c r="W824" s="103">
        <f t="shared" si="165"/>
        <v>51</v>
      </c>
      <c r="X824" s="102">
        <f t="shared" ca="1" si="166"/>
        <v>0</v>
      </c>
      <c r="Y824" s="103" t="b">
        <f t="shared" si="167"/>
        <v>0</v>
      </c>
      <c r="Z824" s="24">
        <v>0</v>
      </c>
      <c r="AA824" s="24">
        <f t="shared" si="168"/>
        <v>0</v>
      </c>
      <c r="AB824" s="3">
        <v>1000003454</v>
      </c>
      <c r="AC824" s="3"/>
    </row>
    <row r="825" spans="1:29" ht="14.25" hidden="1" customHeight="1">
      <c r="A825" s="23" t="s">
        <v>134</v>
      </c>
      <c r="B825" s="64" t="s">
        <v>65</v>
      </c>
      <c r="C825" s="64" t="s">
        <v>602</v>
      </c>
      <c r="D825" s="64">
        <v>1000003476</v>
      </c>
      <c r="E825" s="64" t="s">
        <v>603</v>
      </c>
      <c r="F825" s="66">
        <v>45036</v>
      </c>
      <c r="G825" s="66" t="str">
        <f t="shared" si="156"/>
        <v>Targeted Dealer</v>
      </c>
      <c r="H825" s="66"/>
      <c r="I825" s="67">
        <v>100</v>
      </c>
      <c r="J825" s="67">
        <f t="shared" ca="1" si="157"/>
        <v>2087.0967741935483</v>
      </c>
      <c r="K825" s="96">
        <v>45</v>
      </c>
      <c r="L825" s="68">
        <f t="shared" ca="1" si="158"/>
        <v>-2042.0967741935483</v>
      </c>
      <c r="M825" s="68">
        <f t="shared" ca="1" si="159"/>
        <v>2.1561051004636784</v>
      </c>
      <c r="N825" s="99">
        <v>70</v>
      </c>
      <c r="O825" s="97" t="str">
        <f t="shared" ca="1" si="160"/>
        <v>Nov</v>
      </c>
      <c r="P825" s="96">
        <v>70</v>
      </c>
      <c r="Q825" s="99">
        <f t="shared" si="161"/>
        <v>-25</v>
      </c>
      <c r="R825" s="97">
        <f t="shared" ca="1" si="162"/>
        <v>-0.3571428571428571</v>
      </c>
      <c r="S825" s="99" t="str">
        <f t="shared" ca="1" si="163"/>
        <v>DEGROWTH</v>
      </c>
      <c r="T825" s="100">
        <v>150</v>
      </c>
      <c r="U825" s="100" t="str">
        <f t="shared" ca="1" si="164"/>
        <v>Dec</v>
      </c>
      <c r="V825" s="96">
        <v>150</v>
      </c>
      <c r="W825" s="103">
        <f t="shared" si="165"/>
        <v>-105</v>
      </c>
      <c r="X825" s="102">
        <f t="shared" ca="1" si="166"/>
        <v>-0.7</v>
      </c>
      <c r="Y825" s="103" t="str">
        <f t="shared" ca="1" si="167"/>
        <v>DEGROWTH</v>
      </c>
      <c r="Z825" s="24">
        <v>0</v>
      </c>
      <c r="AA825" s="24">
        <f t="shared" si="168"/>
        <v>0</v>
      </c>
      <c r="AB825" s="3">
        <v>1000003476</v>
      </c>
      <c r="AC825" s="3"/>
    </row>
    <row r="826" spans="1:29" ht="14.25" hidden="1" customHeight="1">
      <c r="A826" s="23" t="s">
        <v>134</v>
      </c>
      <c r="B826" s="64" t="s">
        <v>65</v>
      </c>
      <c r="C826" s="64" t="s">
        <v>4313</v>
      </c>
      <c r="D826" s="64">
        <v>1000003546</v>
      </c>
      <c r="E826" s="64" t="s">
        <v>3206</v>
      </c>
      <c r="F826" s="66">
        <v>45070</v>
      </c>
      <c r="G826" s="66" t="str">
        <f t="shared" si="156"/>
        <v>Targeted Dealer</v>
      </c>
      <c r="H826" s="66" t="s">
        <v>627</v>
      </c>
      <c r="I826" s="67">
        <v>150</v>
      </c>
      <c r="J826" s="67">
        <f t="shared" ca="1" si="157"/>
        <v>3130.6451612903224</v>
      </c>
      <c r="K826" s="96">
        <v>200</v>
      </c>
      <c r="L826" s="68">
        <f t="shared" ca="1" si="158"/>
        <v>-2930.6451612903224</v>
      </c>
      <c r="M826" s="68">
        <f t="shared" ca="1" si="159"/>
        <v>6.3884595569294182</v>
      </c>
      <c r="N826" s="99">
        <v>175</v>
      </c>
      <c r="O826" s="97" t="str">
        <f t="shared" ca="1" si="160"/>
        <v>Nov</v>
      </c>
      <c r="P826" s="96">
        <v>175</v>
      </c>
      <c r="Q826" s="99">
        <f t="shared" si="161"/>
        <v>25</v>
      </c>
      <c r="R826" s="97">
        <f t="shared" ca="1" si="162"/>
        <v>0.14285714285714279</v>
      </c>
      <c r="S826" s="99" t="str">
        <f t="shared" ca="1" si="163"/>
        <v>GROWTH</v>
      </c>
      <c r="T826" s="100">
        <v>105</v>
      </c>
      <c r="U826" s="100" t="str">
        <f t="shared" ca="1" si="164"/>
        <v>Dec</v>
      </c>
      <c r="V826" s="96">
        <v>105</v>
      </c>
      <c r="W826" s="103">
        <f t="shared" si="165"/>
        <v>95</v>
      </c>
      <c r="X826" s="102">
        <f t="shared" ca="1" si="166"/>
        <v>0.90476190476190466</v>
      </c>
      <c r="Y826" s="103" t="str">
        <f t="shared" ca="1" si="167"/>
        <v>GROWTH</v>
      </c>
      <c r="Z826" s="24">
        <v>0</v>
      </c>
      <c r="AA826" s="24">
        <f t="shared" si="168"/>
        <v>1</v>
      </c>
      <c r="AB826" s="3">
        <v>1000003546</v>
      </c>
      <c r="AC826" s="3"/>
    </row>
    <row r="827" spans="1:29" ht="14.25" hidden="1" customHeight="1">
      <c r="A827" s="23" t="s">
        <v>134</v>
      </c>
      <c r="B827" s="64" t="s">
        <v>65</v>
      </c>
      <c r="C827" s="64" t="s">
        <v>1743</v>
      </c>
      <c r="D827" s="64">
        <v>1000003586</v>
      </c>
      <c r="E827" s="64" t="s">
        <v>1744</v>
      </c>
      <c r="F827" s="66">
        <v>45084</v>
      </c>
      <c r="G827" s="66" t="str">
        <f t="shared" si="156"/>
        <v>Targeted Dealer</v>
      </c>
      <c r="H827" s="66"/>
      <c r="I827" s="67">
        <v>50</v>
      </c>
      <c r="J827" s="67">
        <f t="shared" ca="1" si="157"/>
        <v>1043.5483870967741</v>
      </c>
      <c r="K827" s="96">
        <v>25</v>
      </c>
      <c r="L827" s="68">
        <f t="shared" ca="1" si="158"/>
        <v>-1018.5483870967741</v>
      </c>
      <c r="M827" s="68">
        <f t="shared" ca="1" si="159"/>
        <v>2.3956723338485317</v>
      </c>
      <c r="N827" s="99">
        <v>25</v>
      </c>
      <c r="O827" s="97" t="str">
        <f t="shared" ca="1" si="160"/>
        <v>Nov</v>
      </c>
      <c r="P827" s="96">
        <v>25</v>
      </c>
      <c r="Q827" s="99">
        <f t="shared" si="161"/>
        <v>0</v>
      </c>
      <c r="R827" s="97">
        <f t="shared" ca="1" si="162"/>
        <v>0</v>
      </c>
      <c r="S827" s="99" t="str">
        <f t="shared" ca="1" si="163"/>
        <v>GROWTH</v>
      </c>
      <c r="T827" s="100">
        <v>80</v>
      </c>
      <c r="U827" s="100" t="str">
        <f t="shared" ca="1" si="164"/>
        <v>Dec</v>
      </c>
      <c r="V827" s="96">
        <v>80</v>
      </c>
      <c r="W827" s="103">
        <f t="shared" si="165"/>
        <v>-55</v>
      </c>
      <c r="X827" s="102">
        <f t="shared" ca="1" si="166"/>
        <v>-0.6875</v>
      </c>
      <c r="Y827" s="103" t="str">
        <f t="shared" ca="1" si="167"/>
        <v>DEGROWTH</v>
      </c>
      <c r="Z827" s="24">
        <v>0</v>
      </c>
      <c r="AA827" s="24">
        <f t="shared" si="168"/>
        <v>0</v>
      </c>
      <c r="AB827" s="3">
        <v>1000003586</v>
      </c>
      <c r="AC827" s="3"/>
    </row>
    <row r="828" spans="1:29" ht="14.25" hidden="1" customHeight="1">
      <c r="A828" s="23" t="s">
        <v>134</v>
      </c>
      <c r="B828" s="64" t="s">
        <v>65</v>
      </c>
      <c r="C828" s="64" t="s">
        <v>1745</v>
      </c>
      <c r="D828" s="64">
        <v>1000003597</v>
      </c>
      <c r="E828" s="64" t="s">
        <v>1746</v>
      </c>
      <c r="F828" s="66">
        <v>45093</v>
      </c>
      <c r="G828" s="66" t="str">
        <f t="shared" si="156"/>
        <v>Targeted Dealer</v>
      </c>
      <c r="H828" s="66"/>
      <c r="I828" s="67">
        <v>50</v>
      </c>
      <c r="J828" s="67">
        <f t="shared" ca="1" si="157"/>
        <v>1043.5483870967741</v>
      </c>
      <c r="K828" s="96">
        <v>63</v>
      </c>
      <c r="L828" s="68">
        <f t="shared" ca="1" si="158"/>
        <v>-980.54838709677415</v>
      </c>
      <c r="M828" s="68">
        <f t="shared" ca="1" si="159"/>
        <v>6.0370942812982999</v>
      </c>
      <c r="N828" s="99">
        <v>88</v>
      </c>
      <c r="O828" s="97" t="str">
        <f t="shared" ca="1" si="160"/>
        <v>Nov</v>
      </c>
      <c r="P828" s="96">
        <v>88</v>
      </c>
      <c r="Q828" s="99">
        <f t="shared" si="161"/>
        <v>-25</v>
      </c>
      <c r="R828" s="97">
        <f t="shared" ca="1" si="162"/>
        <v>-0.28409090909090906</v>
      </c>
      <c r="S828" s="99" t="str">
        <f t="shared" ca="1" si="163"/>
        <v>DEGROWTH</v>
      </c>
      <c r="T828" s="100">
        <v>85</v>
      </c>
      <c r="U828" s="100" t="str">
        <f t="shared" ca="1" si="164"/>
        <v>Dec</v>
      </c>
      <c r="V828" s="96">
        <v>85</v>
      </c>
      <c r="W828" s="103">
        <f t="shared" si="165"/>
        <v>-22</v>
      </c>
      <c r="X828" s="102">
        <f t="shared" ca="1" si="166"/>
        <v>-0.25882352941176467</v>
      </c>
      <c r="Y828" s="103" t="str">
        <f t="shared" ca="1" si="167"/>
        <v>DEGROWTH</v>
      </c>
      <c r="Z828" s="24">
        <v>0</v>
      </c>
      <c r="AA828" s="24">
        <f t="shared" si="168"/>
        <v>0</v>
      </c>
      <c r="AB828" s="3">
        <v>1000003597</v>
      </c>
      <c r="AC828" s="3"/>
    </row>
    <row r="829" spans="1:29" ht="14.25" hidden="1" customHeight="1">
      <c r="A829" s="23" t="s">
        <v>134</v>
      </c>
      <c r="B829" s="64" t="s">
        <v>65</v>
      </c>
      <c r="C829" s="64" t="s">
        <v>282</v>
      </c>
      <c r="D829" s="64">
        <v>1000003637</v>
      </c>
      <c r="E829" s="64" t="s">
        <v>283</v>
      </c>
      <c r="F829" s="66">
        <v>45133</v>
      </c>
      <c r="G829" s="66" t="str">
        <f t="shared" si="156"/>
        <v>Targeted Dealer</v>
      </c>
      <c r="H829" s="66"/>
      <c r="I829" s="67">
        <v>50</v>
      </c>
      <c r="J829" s="67">
        <f t="shared" ca="1" si="157"/>
        <v>1043.5483870967741</v>
      </c>
      <c r="K829" s="96">
        <v>70</v>
      </c>
      <c r="L829" s="68">
        <f t="shared" ca="1" si="158"/>
        <v>-973.54838709677415</v>
      </c>
      <c r="M829" s="68">
        <f t="shared" ca="1" si="159"/>
        <v>6.707882534775889</v>
      </c>
      <c r="N829" s="99">
        <v>60</v>
      </c>
      <c r="O829" s="97" t="str">
        <f t="shared" ca="1" si="160"/>
        <v>Nov</v>
      </c>
      <c r="P829" s="96">
        <v>60</v>
      </c>
      <c r="Q829" s="99">
        <f t="shared" si="161"/>
        <v>10</v>
      </c>
      <c r="R829" s="97">
        <f t="shared" ca="1" si="162"/>
        <v>0.16666666666666674</v>
      </c>
      <c r="S829" s="99" t="str">
        <f t="shared" ca="1" si="163"/>
        <v>GROWTH</v>
      </c>
      <c r="T829" s="100">
        <v>130</v>
      </c>
      <c r="U829" s="100" t="str">
        <f t="shared" ca="1" si="164"/>
        <v>Dec</v>
      </c>
      <c r="V829" s="96">
        <v>130</v>
      </c>
      <c r="W829" s="103">
        <f t="shared" si="165"/>
        <v>-60</v>
      </c>
      <c r="X829" s="102">
        <f t="shared" ca="1" si="166"/>
        <v>-0.46153846153846156</v>
      </c>
      <c r="Y829" s="103" t="str">
        <f t="shared" ca="1" si="167"/>
        <v>DEGROWTH</v>
      </c>
      <c r="Z829" s="24">
        <v>0</v>
      </c>
      <c r="AA829" s="24">
        <f t="shared" si="168"/>
        <v>0</v>
      </c>
      <c r="AB829" s="3">
        <v>1000003637</v>
      </c>
      <c r="AC829" s="3"/>
    </row>
    <row r="830" spans="1:29" ht="14.25" hidden="1" customHeight="1">
      <c r="A830" s="23" t="s">
        <v>134</v>
      </c>
      <c r="B830" s="64" t="s">
        <v>65</v>
      </c>
      <c r="C830" s="64" t="s">
        <v>1747</v>
      </c>
      <c r="D830" s="64">
        <v>1000003713</v>
      </c>
      <c r="E830" s="64" t="s">
        <v>1748</v>
      </c>
      <c r="F830" s="66">
        <v>45177</v>
      </c>
      <c r="G830" s="66" t="str">
        <f t="shared" si="156"/>
        <v>Targeted Dealer</v>
      </c>
      <c r="H830" s="66"/>
      <c r="I830" s="67">
        <v>100</v>
      </c>
      <c r="J830" s="67">
        <f t="shared" ca="1" si="157"/>
        <v>2087.0967741935483</v>
      </c>
      <c r="K830" s="96">
        <v>100</v>
      </c>
      <c r="L830" s="68">
        <f t="shared" ca="1" si="158"/>
        <v>-1987.0967741935483</v>
      </c>
      <c r="M830" s="68">
        <f t="shared" ca="1" si="159"/>
        <v>4.7913446676970635</v>
      </c>
      <c r="N830" s="99">
        <v>101</v>
      </c>
      <c r="O830" s="97" t="str">
        <f t="shared" ca="1" si="160"/>
        <v>Nov</v>
      </c>
      <c r="P830" s="96">
        <v>101</v>
      </c>
      <c r="Q830" s="99">
        <f t="shared" si="161"/>
        <v>-1</v>
      </c>
      <c r="R830" s="97">
        <f t="shared" ca="1" si="162"/>
        <v>-9.9009900990099098E-3</v>
      </c>
      <c r="S830" s="99" t="str">
        <f t="shared" ca="1" si="163"/>
        <v>DEGROWTH</v>
      </c>
      <c r="T830" s="100">
        <v>50</v>
      </c>
      <c r="U830" s="100" t="str">
        <f t="shared" ca="1" si="164"/>
        <v>Dec</v>
      </c>
      <c r="V830" s="96">
        <v>50</v>
      </c>
      <c r="W830" s="103">
        <f t="shared" si="165"/>
        <v>50</v>
      </c>
      <c r="X830" s="102">
        <f t="shared" ca="1" si="166"/>
        <v>1</v>
      </c>
      <c r="Y830" s="103" t="str">
        <f t="shared" ca="1" si="167"/>
        <v>GROWTH</v>
      </c>
      <c r="Z830" s="24">
        <v>0</v>
      </c>
      <c r="AA830" s="24">
        <f t="shared" si="168"/>
        <v>0</v>
      </c>
      <c r="AB830" s="3">
        <v>1000003713</v>
      </c>
      <c r="AC830" s="3"/>
    </row>
    <row r="831" spans="1:29" ht="14.25" hidden="1" customHeight="1">
      <c r="A831" s="23" t="s">
        <v>134</v>
      </c>
      <c r="B831" s="64" t="s">
        <v>65</v>
      </c>
      <c r="C831" s="64" t="s">
        <v>1749</v>
      </c>
      <c r="D831" s="64">
        <v>1000003725</v>
      </c>
      <c r="E831" s="64" t="s">
        <v>1750</v>
      </c>
      <c r="F831" s="66">
        <v>45209</v>
      </c>
      <c r="G831" s="66" t="str">
        <f t="shared" si="156"/>
        <v>Targeted Dealer</v>
      </c>
      <c r="H831" s="66"/>
      <c r="I831" s="67">
        <v>800</v>
      </c>
      <c r="J831" s="67">
        <f t="shared" ca="1" si="157"/>
        <v>16696.774193548386</v>
      </c>
      <c r="K831" s="96">
        <v>933.5</v>
      </c>
      <c r="L831" s="68">
        <f t="shared" ca="1" si="158"/>
        <v>-15763.274193548386</v>
      </c>
      <c r="M831" s="68">
        <f t="shared" ca="1" si="159"/>
        <v>5.5909003091190108</v>
      </c>
      <c r="N831" s="99">
        <v>805</v>
      </c>
      <c r="O831" s="97" t="str">
        <f t="shared" ca="1" si="160"/>
        <v>Nov</v>
      </c>
      <c r="P831" s="96">
        <v>805</v>
      </c>
      <c r="Q831" s="99">
        <f t="shared" si="161"/>
        <v>128.5</v>
      </c>
      <c r="R831" s="97">
        <f t="shared" ca="1" si="162"/>
        <v>0.15962732919254652</v>
      </c>
      <c r="S831" s="99" t="str">
        <f t="shared" ca="1" si="163"/>
        <v>GROWTH</v>
      </c>
      <c r="T831" s="100">
        <v>700</v>
      </c>
      <c r="U831" s="100" t="str">
        <f t="shared" ca="1" si="164"/>
        <v>Dec</v>
      </c>
      <c r="V831" s="96">
        <v>700</v>
      </c>
      <c r="W831" s="103">
        <f t="shared" si="165"/>
        <v>233.5</v>
      </c>
      <c r="X831" s="102">
        <f t="shared" ca="1" si="166"/>
        <v>0.33357142857142863</v>
      </c>
      <c r="Y831" s="103" t="str">
        <f t="shared" ca="1" si="167"/>
        <v>GROWTH</v>
      </c>
      <c r="Z831" s="24">
        <v>0</v>
      </c>
      <c r="AA831" s="24">
        <f t="shared" si="168"/>
        <v>0</v>
      </c>
      <c r="AB831" s="3">
        <v>1000003725</v>
      </c>
      <c r="AC831" s="3"/>
    </row>
    <row r="832" spans="1:29" ht="14.25" hidden="1" customHeight="1">
      <c r="A832" s="23" t="s">
        <v>134</v>
      </c>
      <c r="B832" s="64" t="s">
        <v>65</v>
      </c>
      <c r="C832" s="64" t="s">
        <v>1751</v>
      </c>
      <c r="D832" s="64">
        <v>1000003747</v>
      </c>
      <c r="E832" s="64" t="s">
        <v>1752</v>
      </c>
      <c r="F832" s="66">
        <v>45238</v>
      </c>
      <c r="G832" s="66" t="str">
        <f t="shared" si="156"/>
        <v>Targeted Dealer</v>
      </c>
      <c r="H832" s="66"/>
      <c r="I832" s="67">
        <v>50</v>
      </c>
      <c r="J832" s="67">
        <f t="shared" ca="1" si="157"/>
        <v>1043.5483870967741</v>
      </c>
      <c r="K832" s="96">
        <v>75</v>
      </c>
      <c r="L832" s="68">
        <f t="shared" ca="1" si="158"/>
        <v>-968.54838709677415</v>
      </c>
      <c r="M832" s="68">
        <f t="shared" ca="1" si="159"/>
        <v>7.1870170015455948</v>
      </c>
      <c r="N832" s="99">
        <v>25</v>
      </c>
      <c r="O832" s="97" t="str">
        <f t="shared" ca="1" si="160"/>
        <v>Nov</v>
      </c>
      <c r="P832" s="96">
        <v>25</v>
      </c>
      <c r="Q832" s="99">
        <f t="shared" si="161"/>
        <v>50</v>
      </c>
      <c r="R832" s="97">
        <f t="shared" ca="1" si="162"/>
        <v>2</v>
      </c>
      <c r="S832" s="99" t="str">
        <f t="shared" ca="1" si="163"/>
        <v>GROWTH</v>
      </c>
      <c r="T832" s="100">
        <v>25</v>
      </c>
      <c r="U832" s="100" t="str">
        <f t="shared" ca="1" si="164"/>
        <v>Dec</v>
      </c>
      <c r="V832" s="96">
        <v>25</v>
      </c>
      <c r="W832" s="103">
        <f t="shared" si="165"/>
        <v>50</v>
      </c>
      <c r="X832" s="102">
        <f t="shared" ca="1" si="166"/>
        <v>2</v>
      </c>
      <c r="Y832" s="103" t="str">
        <f t="shared" ca="1" si="167"/>
        <v>GROWTH</v>
      </c>
      <c r="Z832" s="24">
        <v>0</v>
      </c>
      <c r="AA832" s="24">
        <f t="shared" si="168"/>
        <v>0</v>
      </c>
      <c r="AB832" s="3">
        <v>1000003747</v>
      </c>
      <c r="AC832" s="3"/>
    </row>
    <row r="833" spans="1:29" ht="14.25" hidden="1" customHeight="1">
      <c r="A833" s="23" t="s">
        <v>134</v>
      </c>
      <c r="B833" s="64" t="s">
        <v>65</v>
      </c>
      <c r="C833" s="64" t="s">
        <v>1753</v>
      </c>
      <c r="D833" s="64">
        <v>1000003767</v>
      </c>
      <c r="E833" s="64" t="s">
        <v>1754</v>
      </c>
      <c r="F833" s="66">
        <v>45257</v>
      </c>
      <c r="G833" s="66" t="str">
        <f t="shared" si="156"/>
        <v>Targeted Dealer</v>
      </c>
      <c r="H833" s="66"/>
      <c r="I833" s="67">
        <v>25</v>
      </c>
      <c r="J833" s="67">
        <f t="shared" ca="1" si="157"/>
        <v>521.77419354838707</v>
      </c>
      <c r="K833" s="96">
        <v>25</v>
      </c>
      <c r="L833" s="68">
        <f t="shared" ca="1" si="158"/>
        <v>-496.77419354838707</v>
      </c>
      <c r="M833" s="68">
        <f t="shared" ca="1" si="159"/>
        <v>4.7913446676970635</v>
      </c>
      <c r="N833" s="99">
        <v>50</v>
      </c>
      <c r="O833" s="97" t="str">
        <f t="shared" ca="1" si="160"/>
        <v>Nov</v>
      </c>
      <c r="P833" s="96">
        <v>50</v>
      </c>
      <c r="Q833" s="99">
        <f t="shared" si="161"/>
        <v>-25</v>
      </c>
      <c r="R833" s="97">
        <f t="shared" ca="1" si="162"/>
        <v>-0.5</v>
      </c>
      <c r="S833" s="99" t="str">
        <f t="shared" ca="1" si="163"/>
        <v>DEGROWTH</v>
      </c>
      <c r="T833" s="100">
        <v>25</v>
      </c>
      <c r="U833" s="100" t="str">
        <f t="shared" ca="1" si="164"/>
        <v>Dec</v>
      </c>
      <c r="V833" s="96">
        <v>25</v>
      </c>
      <c r="W833" s="103">
        <f t="shared" si="165"/>
        <v>0</v>
      </c>
      <c r="X833" s="102">
        <f t="shared" ca="1" si="166"/>
        <v>0</v>
      </c>
      <c r="Y833" s="103" t="str">
        <f t="shared" ca="1" si="167"/>
        <v>GROWTH</v>
      </c>
      <c r="Z833" s="24">
        <v>0</v>
      </c>
      <c r="AA833" s="24">
        <f t="shared" si="168"/>
        <v>0</v>
      </c>
      <c r="AB833" s="3">
        <v>1000003767</v>
      </c>
      <c r="AC833" s="3"/>
    </row>
    <row r="834" spans="1:29" ht="14.25" hidden="1" customHeight="1">
      <c r="A834" s="23" t="s">
        <v>134</v>
      </c>
      <c r="B834" s="64" t="s">
        <v>65</v>
      </c>
      <c r="C834" s="64" t="s">
        <v>1755</v>
      </c>
      <c r="D834" s="64">
        <v>1000003810</v>
      </c>
      <c r="E834" s="64" t="s">
        <v>1756</v>
      </c>
      <c r="F834" s="141">
        <v>45291</v>
      </c>
      <c r="G834" s="66" t="str">
        <f t="shared" si="156"/>
        <v>Targeted Dealer</v>
      </c>
      <c r="H834" s="66"/>
      <c r="I834" s="67">
        <v>25</v>
      </c>
      <c r="J834" s="67">
        <f t="shared" ca="1" si="157"/>
        <v>521.77419354838707</v>
      </c>
      <c r="K834" s="96">
        <v>37.5</v>
      </c>
      <c r="L834" s="68">
        <f t="shared" ca="1" si="158"/>
        <v>-484.27419354838707</v>
      </c>
      <c r="M834" s="68">
        <f t="shared" ca="1" si="159"/>
        <v>7.1870170015455948</v>
      </c>
      <c r="N834" s="99">
        <v>25.5</v>
      </c>
      <c r="O834" s="97" t="str">
        <f t="shared" ca="1" si="160"/>
        <v>Nov</v>
      </c>
      <c r="P834" s="96">
        <v>25.5</v>
      </c>
      <c r="Q834" s="99">
        <f t="shared" si="161"/>
        <v>12</v>
      </c>
      <c r="R834" s="97">
        <f t="shared" ca="1" si="162"/>
        <v>0.47058823529411775</v>
      </c>
      <c r="S834" s="99" t="str">
        <f t="shared" ca="1" si="163"/>
        <v>GROWTH</v>
      </c>
      <c r="T834" s="100">
        <v>0</v>
      </c>
      <c r="U834" s="100" t="str">
        <f t="shared" ca="1" si="164"/>
        <v>Dec</v>
      </c>
      <c r="V834" s="96">
        <v>0</v>
      </c>
      <c r="W834" s="103">
        <f t="shared" si="165"/>
        <v>37.5</v>
      </c>
      <c r="X834" s="102">
        <f t="shared" ca="1" si="166"/>
        <v>0</v>
      </c>
      <c r="Y834" s="103" t="b">
        <f t="shared" si="167"/>
        <v>0</v>
      </c>
      <c r="Z834" s="24">
        <v>0</v>
      </c>
      <c r="AA834" s="24">
        <f t="shared" si="168"/>
        <v>0</v>
      </c>
      <c r="AB834" s="3">
        <v>1000003810</v>
      </c>
      <c r="AC834" s="3"/>
    </row>
    <row r="835" spans="1:29" ht="14.25" hidden="1" customHeight="1">
      <c r="A835" s="24" t="s">
        <v>134</v>
      </c>
      <c r="B835" s="125" t="s">
        <v>65</v>
      </c>
      <c r="C835" s="125" t="s">
        <v>1757</v>
      </c>
      <c r="D835" s="125">
        <v>1000003874</v>
      </c>
      <c r="E835" s="125" t="s">
        <v>1758</v>
      </c>
      <c r="F835" s="66">
        <v>45350</v>
      </c>
      <c r="G835" s="66" t="str">
        <f t="shared" ref="G835:G898" si="169">IF(I835&gt;0,"Targeted Dealer","-")</f>
        <v>Targeted Dealer</v>
      </c>
      <c r="H835" s="66" t="s">
        <v>627</v>
      </c>
      <c r="I835" s="67">
        <v>100</v>
      </c>
      <c r="J835" s="67">
        <f t="shared" ref="J835:J898" ca="1" si="170">I835/$J$1*$E$1</f>
        <v>2087.0967741935483</v>
      </c>
      <c r="K835" s="96">
        <v>50</v>
      </c>
      <c r="L835" s="68">
        <f t="shared" ref="L835:L898" ca="1" si="171">K835-J835</f>
        <v>-2037.0967741935483</v>
      </c>
      <c r="M835" s="68">
        <f t="shared" ref="M835:M898" ca="1" si="172">IFERROR((K835/J835%),"-")</f>
        <v>2.3956723338485317</v>
      </c>
      <c r="N835" s="99">
        <v>75</v>
      </c>
      <c r="O835" s="97" t="str">
        <f t="shared" ref="O835:O898" ca="1" si="173">IF(F835&lt;=$P$2,"Nov","")</f>
        <v>Nov</v>
      </c>
      <c r="P835" s="96">
        <v>75</v>
      </c>
      <c r="Q835" s="99">
        <f t="shared" ref="Q835:Q898" si="174">K835-P835</f>
        <v>-25</v>
      </c>
      <c r="R835" s="97">
        <f t="shared" ref="R835:R898" ca="1" si="175">IFERROR(IF(O835="Nov",(K835/P835-1)),0)</f>
        <v>-0.33333333333333337</v>
      </c>
      <c r="S835" s="99" t="str">
        <f t="shared" ref="S835:S898" ca="1" si="176">IF(N835&gt;0,IF(O835="","-",IF(R835&lt;0%,"DEGROWTH","GROWTH")))</f>
        <v>DEGROWTH</v>
      </c>
      <c r="T835" s="100">
        <v>0</v>
      </c>
      <c r="U835" s="100" t="str">
        <f t="shared" ref="U835:U898" ca="1" si="177">IF(F835&lt;=$V$2,"Dec","")</f>
        <v>Dec</v>
      </c>
      <c r="V835" s="96">
        <v>0</v>
      </c>
      <c r="W835" s="103">
        <f t="shared" ref="W835:W898" si="178">K835-V835</f>
        <v>50</v>
      </c>
      <c r="X835" s="102">
        <f t="shared" ref="X835:X898" ca="1" si="179">IFERROR(IF(U835="Dec",(K835/V835-1)),0)</f>
        <v>0</v>
      </c>
      <c r="Y835" s="103" t="b">
        <f t="shared" ref="Y835:Y898" si="180">IF(T835&gt;0,IF(U835="","-",IF(X835&lt;0%,"DEGROWTH","GROWTH")))</f>
        <v>0</v>
      </c>
      <c r="Z835" s="24">
        <v>0</v>
      </c>
      <c r="AA835" s="24">
        <f t="shared" ref="AA835:AA898" si="181">IF(H835&gt;0,1,0)</f>
        <v>1</v>
      </c>
      <c r="AB835" s="3">
        <v>1000003874</v>
      </c>
      <c r="AC835" s="3"/>
    </row>
    <row r="836" spans="1:29" ht="14.25" hidden="1" customHeight="1">
      <c r="A836" s="24" t="s">
        <v>134</v>
      </c>
      <c r="B836" s="125" t="s">
        <v>65</v>
      </c>
      <c r="C836" s="125" t="s">
        <v>4324</v>
      </c>
      <c r="D836" s="125">
        <v>1000003891</v>
      </c>
      <c r="E836" s="125" t="s">
        <v>2867</v>
      </c>
      <c r="F836" s="66">
        <v>45372</v>
      </c>
      <c r="G836" s="66" t="str">
        <f t="shared" si="169"/>
        <v>-</v>
      </c>
      <c r="H836" s="66"/>
      <c r="I836" s="67">
        <v>0</v>
      </c>
      <c r="J836" s="67">
        <f t="shared" ca="1" si="170"/>
        <v>0</v>
      </c>
      <c r="K836" s="96">
        <v>0</v>
      </c>
      <c r="L836" s="68">
        <f t="shared" ca="1" si="171"/>
        <v>0</v>
      </c>
      <c r="M836" s="68" t="str">
        <f t="shared" ca="1" si="172"/>
        <v>-</v>
      </c>
      <c r="N836" s="99">
        <v>0</v>
      </c>
      <c r="O836" s="97" t="str">
        <f t="shared" ca="1" si="173"/>
        <v>Nov</v>
      </c>
      <c r="P836" s="96">
        <v>0</v>
      </c>
      <c r="Q836" s="99">
        <f t="shared" si="174"/>
        <v>0</v>
      </c>
      <c r="R836" s="97">
        <f t="shared" ca="1" si="175"/>
        <v>0</v>
      </c>
      <c r="S836" s="99" t="b">
        <f t="shared" si="176"/>
        <v>0</v>
      </c>
      <c r="T836" s="100">
        <v>0</v>
      </c>
      <c r="U836" s="100" t="str">
        <f t="shared" ca="1" si="177"/>
        <v>Dec</v>
      </c>
      <c r="V836" s="96">
        <v>0</v>
      </c>
      <c r="W836" s="103">
        <f t="shared" si="178"/>
        <v>0</v>
      </c>
      <c r="X836" s="102">
        <f t="shared" ca="1" si="179"/>
        <v>0</v>
      </c>
      <c r="Y836" s="103" t="b">
        <f t="shared" si="180"/>
        <v>0</v>
      </c>
      <c r="Z836" s="24">
        <v>1</v>
      </c>
      <c r="AA836" s="24">
        <f t="shared" si="181"/>
        <v>0</v>
      </c>
      <c r="AB836" s="3">
        <v>1000003891</v>
      </c>
      <c r="AC836" s="3"/>
    </row>
    <row r="837" spans="1:29" ht="14.25" hidden="1" customHeight="1">
      <c r="A837" s="24" t="s">
        <v>134</v>
      </c>
      <c r="B837" s="125" t="s">
        <v>65</v>
      </c>
      <c r="C837" s="125" t="s">
        <v>1759</v>
      </c>
      <c r="D837" s="125">
        <v>1000003912</v>
      </c>
      <c r="E837" s="125" t="s">
        <v>1760</v>
      </c>
      <c r="F837" s="66">
        <v>45401</v>
      </c>
      <c r="G837" s="66" t="str">
        <f t="shared" si="169"/>
        <v>Targeted Dealer</v>
      </c>
      <c r="H837" s="66"/>
      <c r="I837" s="67">
        <v>100</v>
      </c>
      <c r="J837" s="67">
        <f t="shared" ca="1" si="170"/>
        <v>2087.0967741935483</v>
      </c>
      <c r="K837" s="96">
        <v>65</v>
      </c>
      <c r="L837" s="68">
        <f t="shared" ca="1" si="171"/>
        <v>-2022.0967741935483</v>
      </c>
      <c r="M837" s="68">
        <f t="shared" ca="1" si="172"/>
        <v>3.1143740340030912</v>
      </c>
      <c r="N837" s="99">
        <v>90</v>
      </c>
      <c r="O837" s="97" t="str">
        <f t="shared" ca="1" si="173"/>
        <v>Nov</v>
      </c>
      <c r="P837" s="96">
        <v>90</v>
      </c>
      <c r="Q837" s="99">
        <f t="shared" si="174"/>
        <v>-25</v>
      </c>
      <c r="R837" s="97">
        <f t="shared" ca="1" si="175"/>
        <v>-0.27777777777777779</v>
      </c>
      <c r="S837" s="99" t="str">
        <f t="shared" ca="1" si="176"/>
        <v>DEGROWTH</v>
      </c>
      <c r="T837" s="100">
        <v>0</v>
      </c>
      <c r="U837" s="100" t="str">
        <f t="shared" ca="1" si="177"/>
        <v>Dec</v>
      </c>
      <c r="V837" s="96">
        <v>0</v>
      </c>
      <c r="W837" s="103">
        <f t="shared" si="178"/>
        <v>65</v>
      </c>
      <c r="X837" s="102">
        <f t="shared" ca="1" si="179"/>
        <v>0</v>
      </c>
      <c r="Y837" s="103" t="b">
        <f t="shared" si="180"/>
        <v>0</v>
      </c>
      <c r="Z837" s="24">
        <v>0</v>
      </c>
      <c r="AA837" s="24">
        <f t="shared" si="181"/>
        <v>0</v>
      </c>
      <c r="AB837" s="3">
        <v>1000003912</v>
      </c>
      <c r="AC837" s="3"/>
    </row>
    <row r="838" spans="1:29" ht="14.25" hidden="1" customHeight="1">
      <c r="A838" s="24" t="s">
        <v>134</v>
      </c>
      <c r="B838" s="125" t="s">
        <v>65</v>
      </c>
      <c r="C838" s="125" t="s">
        <v>1761</v>
      </c>
      <c r="D838" s="125">
        <v>1000003916</v>
      </c>
      <c r="E838" s="125" t="s">
        <v>1762</v>
      </c>
      <c r="F838" s="66">
        <v>45404</v>
      </c>
      <c r="G838" s="66" t="str">
        <f t="shared" si="169"/>
        <v>Targeted Dealer</v>
      </c>
      <c r="H838" s="66"/>
      <c r="I838" s="67">
        <v>250</v>
      </c>
      <c r="J838" s="67">
        <f t="shared" ca="1" si="170"/>
        <v>5217.7419354838712</v>
      </c>
      <c r="K838" s="96">
        <v>155.5</v>
      </c>
      <c r="L838" s="68">
        <f t="shared" ca="1" si="171"/>
        <v>-5062.2419354838712</v>
      </c>
      <c r="M838" s="68">
        <f t="shared" ca="1" si="172"/>
        <v>2.9802163833075732</v>
      </c>
      <c r="N838" s="99">
        <v>246</v>
      </c>
      <c r="O838" s="97" t="str">
        <f t="shared" ca="1" si="173"/>
        <v>Nov</v>
      </c>
      <c r="P838" s="96">
        <v>246</v>
      </c>
      <c r="Q838" s="99">
        <f t="shared" si="174"/>
        <v>-90.5</v>
      </c>
      <c r="R838" s="97">
        <f t="shared" ca="1" si="175"/>
        <v>-0.36788617886178865</v>
      </c>
      <c r="S838" s="99" t="str">
        <f t="shared" ca="1" si="176"/>
        <v>DEGROWTH</v>
      </c>
      <c r="T838" s="100">
        <v>0</v>
      </c>
      <c r="U838" s="100" t="str">
        <f t="shared" ca="1" si="177"/>
        <v>Dec</v>
      </c>
      <c r="V838" s="96">
        <v>0</v>
      </c>
      <c r="W838" s="103">
        <f t="shared" si="178"/>
        <v>155.5</v>
      </c>
      <c r="X838" s="102">
        <f t="shared" ca="1" si="179"/>
        <v>0</v>
      </c>
      <c r="Y838" s="103" t="b">
        <f t="shared" si="180"/>
        <v>0</v>
      </c>
      <c r="Z838" s="24">
        <v>0</v>
      </c>
      <c r="AA838" s="24">
        <f t="shared" si="181"/>
        <v>0</v>
      </c>
      <c r="AB838" s="3">
        <v>1000003916</v>
      </c>
      <c r="AC838" s="3"/>
    </row>
    <row r="839" spans="1:29" ht="14.25" hidden="1" customHeight="1">
      <c r="A839" s="24" t="s">
        <v>134</v>
      </c>
      <c r="B839" s="125" t="s">
        <v>65</v>
      </c>
      <c r="C839" s="125" t="s">
        <v>1763</v>
      </c>
      <c r="D839" s="125">
        <v>1000003927</v>
      </c>
      <c r="E839" s="125" t="s">
        <v>1764</v>
      </c>
      <c r="F839" s="66">
        <v>45412</v>
      </c>
      <c r="G839" s="66" t="str">
        <f t="shared" si="169"/>
        <v>Targeted Dealer</v>
      </c>
      <c r="H839" s="66"/>
      <c r="I839" s="67">
        <v>25</v>
      </c>
      <c r="J839" s="67">
        <f t="shared" ca="1" si="170"/>
        <v>521.77419354838707</v>
      </c>
      <c r="K839" s="96">
        <v>25</v>
      </c>
      <c r="L839" s="68">
        <f t="shared" ca="1" si="171"/>
        <v>-496.77419354838707</v>
      </c>
      <c r="M839" s="68">
        <f t="shared" ca="1" si="172"/>
        <v>4.7913446676970635</v>
      </c>
      <c r="N839" s="99">
        <v>25</v>
      </c>
      <c r="O839" s="97" t="str">
        <f t="shared" ca="1" si="173"/>
        <v>Nov</v>
      </c>
      <c r="P839" s="96">
        <v>25</v>
      </c>
      <c r="Q839" s="99">
        <f t="shared" si="174"/>
        <v>0</v>
      </c>
      <c r="R839" s="97">
        <f t="shared" ca="1" si="175"/>
        <v>0</v>
      </c>
      <c r="S839" s="99" t="str">
        <f t="shared" ca="1" si="176"/>
        <v>GROWTH</v>
      </c>
      <c r="T839" s="100">
        <v>0</v>
      </c>
      <c r="U839" s="100" t="str">
        <f t="shared" ca="1" si="177"/>
        <v>Dec</v>
      </c>
      <c r="V839" s="96">
        <v>0</v>
      </c>
      <c r="W839" s="103">
        <f t="shared" si="178"/>
        <v>25</v>
      </c>
      <c r="X839" s="102">
        <f t="shared" ca="1" si="179"/>
        <v>0</v>
      </c>
      <c r="Y839" s="103" t="b">
        <f t="shared" si="180"/>
        <v>0</v>
      </c>
      <c r="Z839" s="24">
        <v>0</v>
      </c>
      <c r="AA839" s="24">
        <f t="shared" si="181"/>
        <v>0</v>
      </c>
      <c r="AB839" s="3">
        <v>1000003927</v>
      </c>
      <c r="AC839" s="3"/>
    </row>
    <row r="840" spans="1:29" ht="14.25" hidden="1" customHeight="1">
      <c r="A840" s="24" t="s">
        <v>134</v>
      </c>
      <c r="B840" s="125" t="s">
        <v>65</v>
      </c>
      <c r="C840" s="125" t="s">
        <v>1765</v>
      </c>
      <c r="D840" s="125">
        <v>1000003962</v>
      </c>
      <c r="E840" s="125" t="s">
        <v>1766</v>
      </c>
      <c r="F840" s="66">
        <v>45429</v>
      </c>
      <c r="G840" s="66" t="str">
        <f t="shared" si="169"/>
        <v>Targeted Dealer</v>
      </c>
      <c r="H840" s="66"/>
      <c r="I840" s="67">
        <v>25</v>
      </c>
      <c r="J840" s="67">
        <f t="shared" ca="1" si="170"/>
        <v>521.77419354838707</v>
      </c>
      <c r="K840" s="96">
        <v>80</v>
      </c>
      <c r="L840" s="68">
        <f t="shared" ca="1" si="171"/>
        <v>-441.77419354838707</v>
      </c>
      <c r="M840" s="68">
        <f t="shared" ca="1" si="172"/>
        <v>15.332302936630603</v>
      </c>
      <c r="N840" s="99">
        <v>60</v>
      </c>
      <c r="O840" s="97" t="str">
        <f t="shared" ca="1" si="173"/>
        <v>Nov</v>
      </c>
      <c r="P840" s="96">
        <v>60</v>
      </c>
      <c r="Q840" s="99">
        <f t="shared" si="174"/>
        <v>20</v>
      </c>
      <c r="R840" s="97">
        <f t="shared" ca="1" si="175"/>
        <v>0.33333333333333326</v>
      </c>
      <c r="S840" s="99" t="str">
        <f t="shared" ca="1" si="176"/>
        <v>GROWTH</v>
      </c>
      <c r="T840" s="100">
        <v>0</v>
      </c>
      <c r="U840" s="100" t="str">
        <f t="shared" ca="1" si="177"/>
        <v>Dec</v>
      </c>
      <c r="V840" s="96">
        <v>0</v>
      </c>
      <c r="W840" s="103">
        <f t="shared" si="178"/>
        <v>80</v>
      </c>
      <c r="X840" s="102">
        <f t="shared" ca="1" si="179"/>
        <v>0</v>
      </c>
      <c r="Y840" s="103" t="b">
        <f t="shared" si="180"/>
        <v>0</v>
      </c>
      <c r="Z840" s="24">
        <v>0</v>
      </c>
      <c r="AA840" s="24">
        <f t="shared" si="181"/>
        <v>0</v>
      </c>
      <c r="AB840" s="3">
        <v>1000003962</v>
      </c>
      <c r="AC840" s="3"/>
    </row>
    <row r="841" spans="1:29" ht="14.25" hidden="1" customHeight="1">
      <c r="A841" s="24" t="s">
        <v>134</v>
      </c>
      <c r="B841" s="125" t="s">
        <v>65</v>
      </c>
      <c r="C841" s="125" t="s">
        <v>1767</v>
      </c>
      <c r="D841" s="125">
        <v>1000003984</v>
      </c>
      <c r="E841" s="125" t="s">
        <v>1768</v>
      </c>
      <c r="F841" s="66">
        <v>45440</v>
      </c>
      <c r="G841" s="66" t="str">
        <f t="shared" si="169"/>
        <v>Targeted Dealer</v>
      </c>
      <c r="H841" s="66"/>
      <c r="I841" s="67">
        <v>100</v>
      </c>
      <c r="J841" s="67">
        <f t="shared" ca="1" si="170"/>
        <v>2087.0967741935483</v>
      </c>
      <c r="K841" s="96">
        <v>90</v>
      </c>
      <c r="L841" s="68">
        <f t="shared" ca="1" si="171"/>
        <v>-1997.0967741935483</v>
      </c>
      <c r="M841" s="68">
        <f t="shared" ca="1" si="172"/>
        <v>4.3122102009273569</v>
      </c>
      <c r="N841" s="99">
        <v>30</v>
      </c>
      <c r="O841" s="97" t="str">
        <f t="shared" ca="1" si="173"/>
        <v>Nov</v>
      </c>
      <c r="P841" s="96">
        <v>30</v>
      </c>
      <c r="Q841" s="99">
        <f t="shared" si="174"/>
        <v>60</v>
      </c>
      <c r="R841" s="97">
        <f t="shared" ca="1" si="175"/>
        <v>2</v>
      </c>
      <c r="S841" s="99" t="str">
        <f t="shared" ca="1" si="176"/>
        <v>GROWTH</v>
      </c>
      <c r="T841" s="100">
        <v>0</v>
      </c>
      <c r="U841" s="100" t="str">
        <f t="shared" ca="1" si="177"/>
        <v>Dec</v>
      </c>
      <c r="V841" s="96">
        <v>0</v>
      </c>
      <c r="W841" s="103">
        <f t="shared" si="178"/>
        <v>90</v>
      </c>
      <c r="X841" s="102">
        <f t="shared" ca="1" si="179"/>
        <v>0</v>
      </c>
      <c r="Y841" s="103" t="b">
        <f t="shared" si="180"/>
        <v>0</v>
      </c>
      <c r="Z841" s="24">
        <v>0</v>
      </c>
      <c r="AA841" s="24">
        <f t="shared" si="181"/>
        <v>0</v>
      </c>
      <c r="AB841" s="3">
        <v>1000003984</v>
      </c>
      <c r="AC841" s="3"/>
    </row>
    <row r="842" spans="1:29" ht="14.25" hidden="1" customHeight="1">
      <c r="A842" s="24" t="s">
        <v>134</v>
      </c>
      <c r="B842" s="125" t="s">
        <v>65</v>
      </c>
      <c r="C842" s="125" t="s">
        <v>4244</v>
      </c>
      <c r="D842" s="125">
        <v>1000004018</v>
      </c>
      <c r="E842" s="125" t="s">
        <v>4245</v>
      </c>
      <c r="F842" s="66">
        <v>45468</v>
      </c>
      <c r="G842" s="66" t="str">
        <f t="shared" si="169"/>
        <v>Targeted Dealer</v>
      </c>
      <c r="H842" s="24"/>
      <c r="I842" s="67">
        <v>25</v>
      </c>
      <c r="J842" s="67">
        <f t="shared" ca="1" si="170"/>
        <v>521.77419354838707</v>
      </c>
      <c r="K842" s="96">
        <v>25</v>
      </c>
      <c r="L842" s="68">
        <f t="shared" ca="1" si="171"/>
        <v>-496.77419354838707</v>
      </c>
      <c r="M842" s="68">
        <f t="shared" ca="1" si="172"/>
        <v>4.7913446676970635</v>
      </c>
      <c r="N842" s="99">
        <v>0</v>
      </c>
      <c r="O842" s="97" t="str">
        <f t="shared" ca="1" si="173"/>
        <v>Nov</v>
      </c>
      <c r="P842" s="96">
        <v>0</v>
      </c>
      <c r="Q842" s="99">
        <f t="shared" si="174"/>
        <v>25</v>
      </c>
      <c r="R842" s="97">
        <f t="shared" ca="1" si="175"/>
        <v>0</v>
      </c>
      <c r="S842" s="99" t="b">
        <f t="shared" si="176"/>
        <v>0</v>
      </c>
      <c r="T842" s="100">
        <v>0</v>
      </c>
      <c r="U842" s="100" t="str">
        <f t="shared" ca="1" si="177"/>
        <v>Dec</v>
      </c>
      <c r="V842" s="96">
        <v>0</v>
      </c>
      <c r="W842" s="103">
        <f t="shared" si="178"/>
        <v>25</v>
      </c>
      <c r="X842" s="102">
        <f t="shared" ca="1" si="179"/>
        <v>0</v>
      </c>
      <c r="Y842" s="103" t="b">
        <f t="shared" si="180"/>
        <v>0</v>
      </c>
      <c r="Z842" s="24">
        <v>0</v>
      </c>
      <c r="AA842" s="24">
        <f t="shared" si="181"/>
        <v>0</v>
      </c>
      <c r="AB842" s="3">
        <v>1000004018</v>
      </c>
      <c r="AC842" s="3"/>
    </row>
    <row r="843" spans="1:29" ht="14.25" hidden="1" customHeight="1">
      <c r="A843" s="24" t="s">
        <v>134</v>
      </c>
      <c r="B843" s="125" t="s">
        <v>65</v>
      </c>
      <c r="C843" s="125" t="s">
        <v>1769</v>
      </c>
      <c r="D843" s="125">
        <v>1000004046</v>
      </c>
      <c r="E843" s="125" t="s">
        <v>1770</v>
      </c>
      <c r="F843" s="66">
        <v>45490</v>
      </c>
      <c r="G843" s="66" t="str">
        <f t="shared" si="169"/>
        <v>Targeted Dealer</v>
      </c>
      <c r="H843" s="24"/>
      <c r="I843" s="67">
        <v>150</v>
      </c>
      <c r="J843" s="67">
        <f t="shared" ca="1" si="170"/>
        <v>3130.6451612903224</v>
      </c>
      <c r="K843" s="96">
        <v>150</v>
      </c>
      <c r="L843" s="68">
        <f t="shared" ca="1" si="171"/>
        <v>-2980.6451612903224</v>
      </c>
      <c r="M843" s="68">
        <f t="shared" ca="1" si="172"/>
        <v>4.7913446676970635</v>
      </c>
      <c r="N843" s="99">
        <v>75</v>
      </c>
      <c r="O843" s="97" t="str">
        <f t="shared" ca="1" si="173"/>
        <v>Nov</v>
      </c>
      <c r="P843" s="96">
        <v>75</v>
      </c>
      <c r="Q843" s="99">
        <f t="shared" si="174"/>
        <v>75</v>
      </c>
      <c r="R843" s="97">
        <f t="shared" ca="1" si="175"/>
        <v>1</v>
      </c>
      <c r="S843" s="99" t="str">
        <f t="shared" ca="1" si="176"/>
        <v>GROWTH</v>
      </c>
      <c r="T843" s="100">
        <v>0</v>
      </c>
      <c r="U843" s="100" t="str">
        <f t="shared" ca="1" si="177"/>
        <v>Dec</v>
      </c>
      <c r="V843" s="96">
        <v>0</v>
      </c>
      <c r="W843" s="103">
        <f t="shared" si="178"/>
        <v>150</v>
      </c>
      <c r="X843" s="102">
        <f t="shared" ca="1" si="179"/>
        <v>0</v>
      </c>
      <c r="Y843" s="103" t="b">
        <f t="shared" si="180"/>
        <v>0</v>
      </c>
      <c r="Z843" s="24">
        <v>0</v>
      </c>
      <c r="AA843" s="24">
        <f t="shared" si="181"/>
        <v>0</v>
      </c>
      <c r="AB843" s="3">
        <v>1000004046</v>
      </c>
      <c r="AC843" s="3"/>
    </row>
    <row r="844" spans="1:29" ht="14.25" hidden="1" customHeight="1">
      <c r="A844" s="24" t="s">
        <v>134</v>
      </c>
      <c r="B844" s="125" t="s">
        <v>65</v>
      </c>
      <c r="C844" s="125" t="s">
        <v>1771</v>
      </c>
      <c r="D844" s="125">
        <v>1000004076</v>
      </c>
      <c r="E844" s="125" t="s">
        <v>1772</v>
      </c>
      <c r="F844" s="66">
        <v>45506</v>
      </c>
      <c r="G844" s="66" t="str">
        <f t="shared" si="169"/>
        <v>Targeted Dealer</v>
      </c>
      <c r="H844" s="24"/>
      <c r="I844" s="67">
        <v>25</v>
      </c>
      <c r="J844" s="67">
        <f t="shared" ca="1" si="170"/>
        <v>521.77419354838707</v>
      </c>
      <c r="K844" s="96">
        <v>0</v>
      </c>
      <c r="L844" s="68">
        <f t="shared" ca="1" si="171"/>
        <v>-521.77419354838707</v>
      </c>
      <c r="M844" s="68">
        <f t="shared" ca="1" si="172"/>
        <v>0</v>
      </c>
      <c r="N844" s="99">
        <v>25</v>
      </c>
      <c r="O844" s="97" t="str">
        <f t="shared" ca="1" si="173"/>
        <v>Nov</v>
      </c>
      <c r="P844" s="96">
        <v>25</v>
      </c>
      <c r="Q844" s="99">
        <f t="shared" si="174"/>
        <v>-25</v>
      </c>
      <c r="R844" s="97">
        <f t="shared" ca="1" si="175"/>
        <v>-1</v>
      </c>
      <c r="S844" s="99" t="str">
        <f t="shared" ca="1" si="176"/>
        <v>DEGROWTH</v>
      </c>
      <c r="T844" s="100">
        <v>0</v>
      </c>
      <c r="U844" s="100" t="str">
        <f t="shared" ca="1" si="177"/>
        <v>Dec</v>
      </c>
      <c r="V844" s="96">
        <v>0</v>
      </c>
      <c r="W844" s="103">
        <f t="shared" si="178"/>
        <v>0</v>
      </c>
      <c r="X844" s="102">
        <f t="shared" ca="1" si="179"/>
        <v>0</v>
      </c>
      <c r="Y844" s="103" t="b">
        <f t="shared" si="180"/>
        <v>0</v>
      </c>
      <c r="Z844" s="24">
        <v>1</v>
      </c>
      <c r="AA844" s="24">
        <f t="shared" si="181"/>
        <v>0</v>
      </c>
      <c r="AB844" s="3">
        <v>1000004076</v>
      </c>
      <c r="AC844" s="3"/>
    </row>
    <row r="845" spans="1:29" ht="14.25" hidden="1" customHeight="1">
      <c r="A845" s="24" t="s">
        <v>134</v>
      </c>
      <c r="B845" s="125" t="s">
        <v>65</v>
      </c>
      <c r="C845" s="125" t="s">
        <v>3536</v>
      </c>
      <c r="D845" s="125">
        <v>1000004078</v>
      </c>
      <c r="E845" s="125" t="s">
        <v>3537</v>
      </c>
      <c r="F845" s="66">
        <v>45512</v>
      </c>
      <c r="G845" s="66" t="str">
        <f t="shared" si="169"/>
        <v>Targeted Dealer</v>
      </c>
      <c r="H845" s="24"/>
      <c r="I845" s="67">
        <v>50</v>
      </c>
      <c r="J845" s="67">
        <f t="shared" ca="1" si="170"/>
        <v>1043.5483870967741</v>
      </c>
      <c r="K845" s="96">
        <v>0</v>
      </c>
      <c r="L845" s="68">
        <f t="shared" ca="1" si="171"/>
        <v>-1043.5483870967741</v>
      </c>
      <c r="M845" s="68">
        <f t="shared" ca="1" si="172"/>
        <v>0</v>
      </c>
      <c r="N845" s="99">
        <v>0</v>
      </c>
      <c r="O845" s="97" t="str">
        <f t="shared" ca="1" si="173"/>
        <v>Nov</v>
      </c>
      <c r="P845" s="96">
        <v>0</v>
      </c>
      <c r="Q845" s="99">
        <f t="shared" si="174"/>
        <v>0</v>
      </c>
      <c r="R845" s="97">
        <f t="shared" ca="1" si="175"/>
        <v>0</v>
      </c>
      <c r="S845" s="99" t="b">
        <f t="shared" si="176"/>
        <v>0</v>
      </c>
      <c r="T845" s="100">
        <v>0</v>
      </c>
      <c r="U845" s="100" t="str">
        <f t="shared" ca="1" si="177"/>
        <v>Dec</v>
      </c>
      <c r="V845" s="96">
        <v>0</v>
      </c>
      <c r="W845" s="103">
        <f t="shared" si="178"/>
        <v>0</v>
      </c>
      <c r="X845" s="102">
        <f t="shared" ca="1" si="179"/>
        <v>0</v>
      </c>
      <c r="Y845" s="103" t="b">
        <f t="shared" si="180"/>
        <v>0</v>
      </c>
      <c r="Z845" s="24">
        <v>1</v>
      </c>
      <c r="AA845" s="24">
        <f t="shared" si="181"/>
        <v>0</v>
      </c>
      <c r="AB845" s="3">
        <v>1000004078</v>
      </c>
      <c r="AC845" s="3"/>
    </row>
    <row r="846" spans="1:29" ht="14.25" hidden="1" customHeight="1">
      <c r="A846" s="24" t="s">
        <v>134</v>
      </c>
      <c r="B846" s="125" t="s">
        <v>65</v>
      </c>
      <c r="C846" s="125" t="s">
        <v>1773</v>
      </c>
      <c r="D846" s="125">
        <v>1000004094</v>
      </c>
      <c r="E846" s="125" t="s">
        <v>1774</v>
      </c>
      <c r="F846" s="66">
        <v>45526</v>
      </c>
      <c r="G846" s="66" t="str">
        <f t="shared" si="169"/>
        <v>Targeted Dealer</v>
      </c>
      <c r="H846" s="24"/>
      <c r="I846" s="67">
        <v>25</v>
      </c>
      <c r="J846" s="67">
        <f t="shared" ca="1" si="170"/>
        <v>521.77419354838707</v>
      </c>
      <c r="K846" s="96">
        <v>25</v>
      </c>
      <c r="L846" s="68">
        <f t="shared" ca="1" si="171"/>
        <v>-496.77419354838707</v>
      </c>
      <c r="M846" s="68">
        <f t="shared" ca="1" si="172"/>
        <v>4.7913446676970635</v>
      </c>
      <c r="N846" s="99">
        <v>50</v>
      </c>
      <c r="O846" s="97" t="str">
        <f t="shared" ca="1" si="173"/>
        <v>Nov</v>
      </c>
      <c r="P846" s="96">
        <v>50</v>
      </c>
      <c r="Q846" s="99">
        <f t="shared" si="174"/>
        <v>-25</v>
      </c>
      <c r="R846" s="97">
        <f t="shared" ca="1" si="175"/>
        <v>-0.5</v>
      </c>
      <c r="S846" s="99" t="str">
        <f t="shared" ca="1" si="176"/>
        <v>DEGROWTH</v>
      </c>
      <c r="T846" s="100">
        <v>0</v>
      </c>
      <c r="U846" s="100" t="str">
        <f t="shared" ca="1" si="177"/>
        <v>Dec</v>
      </c>
      <c r="V846" s="96">
        <v>0</v>
      </c>
      <c r="W846" s="103">
        <f t="shared" si="178"/>
        <v>25</v>
      </c>
      <c r="X846" s="102">
        <f t="shared" ca="1" si="179"/>
        <v>0</v>
      </c>
      <c r="Y846" s="103" t="b">
        <f t="shared" si="180"/>
        <v>0</v>
      </c>
      <c r="Z846" s="24">
        <v>0</v>
      </c>
      <c r="AA846" s="24">
        <f t="shared" si="181"/>
        <v>0</v>
      </c>
      <c r="AB846" s="3">
        <v>1000004094</v>
      </c>
      <c r="AC846" s="3"/>
    </row>
    <row r="847" spans="1:29" ht="14.25" hidden="1" customHeight="1">
      <c r="A847" s="23" t="s">
        <v>134</v>
      </c>
      <c r="B847" s="64" t="s">
        <v>67</v>
      </c>
      <c r="C847" s="64" t="s">
        <v>1775</v>
      </c>
      <c r="D847" s="64">
        <v>1000000534</v>
      </c>
      <c r="E847" s="65" t="s">
        <v>1776</v>
      </c>
      <c r="F847" s="66">
        <v>38535</v>
      </c>
      <c r="G847" s="66" t="str">
        <f t="shared" si="169"/>
        <v>Targeted Dealer</v>
      </c>
      <c r="H847" s="66"/>
      <c r="I847" s="67">
        <v>510</v>
      </c>
      <c r="J847" s="67">
        <f t="shared" ca="1" si="170"/>
        <v>10644.193548387098</v>
      </c>
      <c r="K847" s="96">
        <v>466.5</v>
      </c>
      <c r="L847" s="68">
        <f t="shared" ca="1" si="171"/>
        <v>-10177.693548387098</v>
      </c>
      <c r="M847" s="68">
        <f t="shared" ca="1" si="172"/>
        <v>4.382671151922902</v>
      </c>
      <c r="N847" s="99">
        <v>456</v>
      </c>
      <c r="O847" s="97" t="str">
        <f t="shared" ca="1" si="173"/>
        <v>Nov</v>
      </c>
      <c r="P847" s="96">
        <v>456</v>
      </c>
      <c r="Q847" s="99">
        <f t="shared" si="174"/>
        <v>10.5</v>
      </c>
      <c r="R847" s="97">
        <f t="shared" ca="1" si="175"/>
        <v>2.3026315789473673E-2</v>
      </c>
      <c r="S847" s="99" t="str">
        <f t="shared" ca="1" si="176"/>
        <v>GROWTH</v>
      </c>
      <c r="T847" s="100">
        <v>525.5</v>
      </c>
      <c r="U847" s="100" t="str">
        <f t="shared" ca="1" si="177"/>
        <v>Dec</v>
      </c>
      <c r="V847" s="96">
        <v>525.5</v>
      </c>
      <c r="W847" s="103">
        <f t="shared" si="178"/>
        <v>-59</v>
      </c>
      <c r="X847" s="102">
        <f t="shared" ca="1" si="179"/>
        <v>-0.11227402473834447</v>
      </c>
      <c r="Y847" s="103" t="str">
        <f t="shared" ca="1" si="180"/>
        <v>DEGROWTH</v>
      </c>
      <c r="Z847" s="24">
        <v>0</v>
      </c>
      <c r="AA847" s="24">
        <f t="shared" si="181"/>
        <v>0</v>
      </c>
      <c r="AB847" s="3">
        <v>1000000534</v>
      </c>
      <c r="AC847" s="3"/>
    </row>
    <row r="848" spans="1:29" ht="14.25" hidden="1" customHeight="1">
      <c r="A848" s="23" t="s">
        <v>134</v>
      </c>
      <c r="B848" s="64" t="s">
        <v>67</v>
      </c>
      <c r="C848" s="64" t="s">
        <v>1777</v>
      </c>
      <c r="D848" s="64">
        <v>1000000539</v>
      </c>
      <c r="E848" s="65" t="s">
        <v>1778</v>
      </c>
      <c r="F848" s="66">
        <v>38563</v>
      </c>
      <c r="G848" s="66" t="str">
        <f t="shared" si="169"/>
        <v>Targeted Dealer</v>
      </c>
      <c r="H848" s="66" t="s">
        <v>627</v>
      </c>
      <c r="I848" s="67">
        <v>1605</v>
      </c>
      <c r="J848" s="67">
        <f t="shared" ca="1" si="170"/>
        <v>33497.903225806454</v>
      </c>
      <c r="K848" s="96">
        <v>1194.5</v>
      </c>
      <c r="L848" s="68">
        <f t="shared" ca="1" si="171"/>
        <v>-32303.403225806454</v>
      </c>
      <c r="M848" s="68">
        <f t="shared" ca="1" si="172"/>
        <v>3.5658948321271913</v>
      </c>
      <c r="N848" s="99">
        <v>1447.5</v>
      </c>
      <c r="O848" s="97" t="str">
        <f t="shared" ca="1" si="173"/>
        <v>Nov</v>
      </c>
      <c r="P848" s="96">
        <v>1447.5</v>
      </c>
      <c r="Q848" s="99">
        <f t="shared" si="174"/>
        <v>-253</v>
      </c>
      <c r="R848" s="97">
        <f t="shared" ca="1" si="175"/>
        <v>-0.17478411053540588</v>
      </c>
      <c r="S848" s="99" t="str">
        <f t="shared" ca="1" si="176"/>
        <v>DEGROWTH</v>
      </c>
      <c r="T848" s="100">
        <v>1753</v>
      </c>
      <c r="U848" s="100" t="str">
        <f t="shared" ca="1" si="177"/>
        <v>Dec</v>
      </c>
      <c r="V848" s="96">
        <v>1753</v>
      </c>
      <c r="W848" s="103">
        <f t="shared" si="178"/>
        <v>-558.5</v>
      </c>
      <c r="X848" s="102">
        <f t="shared" ca="1" si="179"/>
        <v>-0.31859669138619506</v>
      </c>
      <c r="Y848" s="103" t="str">
        <f t="shared" ca="1" si="180"/>
        <v>DEGROWTH</v>
      </c>
      <c r="Z848" s="24">
        <v>0</v>
      </c>
      <c r="AA848" s="24">
        <f t="shared" si="181"/>
        <v>1</v>
      </c>
      <c r="AB848" s="3">
        <v>1000000539</v>
      </c>
      <c r="AC848" s="3"/>
    </row>
    <row r="849" spans="1:29" ht="14.25" hidden="1" customHeight="1">
      <c r="A849" s="23" t="s">
        <v>134</v>
      </c>
      <c r="B849" s="64" t="s">
        <v>67</v>
      </c>
      <c r="C849" s="64" t="s">
        <v>4020</v>
      </c>
      <c r="D849" s="64">
        <v>1000000547</v>
      </c>
      <c r="E849" s="65" t="s">
        <v>4021</v>
      </c>
      <c r="F849" s="66">
        <v>39020</v>
      </c>
      <c r="G849" s="66" t="str">
        <f t="shared" si="169"/>
        <v>Targeted Dealer</v>
      </c>
      <c r="H849" s="66"/>
      <c r="I849" s="67">
        <v>435</v>
      </c>
      <c r="J849" s="67">
        <f t="shared" ca="1" si="170"/>
        <v>9078.8709677419356</v>
      </c>
      <c r="K849" s="96">
        <v>269.5</v>
      </c>
      <c r="L849" s="68">
        <f t="shared" ca="1" si="171"/>
        <v>-8809.3709677419356</v>
      </c>
      <c r="M849" s="68">
        <f t="shared" ca="1" si="172"/>
        <v>2.9684307768835825</v>
      </c>
      <c r="N849" s="99">
        <v>373.5</v>
      </c>
      <c r="O849" s="97" t="str">
        <f t="shared" ca="1" si="173"/>
        <v>Nov</v>
      </c>
      <c r="P849" s="96">
        <v>373.5</v>
      </c>
      <c r="Q849" s="99">
        <f t="shared" si="174"/>
        <v>-104</v>
      </c>
      <c r="R849" s="97">
        <f t="shared" ca="1" si="175"/>
        <v>-0.27844712182061582</v>
      </c>
      <c r="S849" s="99" t="str">
        <f t="shared" ca="1" si="176"/>
        <v>DEGROWTH</v>
      </c>
      <c r="T849" s="100">
        <v>501.5</v>
      </c>
      <c r="U849" s="100" t="str">
        <f t="shared" ca="1" si="177"/>
        <v>Dec</v>
      </c>
      <c r="V849" s="96">
        <v>501.5</v>
      </c>
      <c r="W849" s="103">
        <f t="shared" si="178"/>
        <v>-232</v>
      </c>
      <c r="X849" s="102">
        <f t="shared" ca="1" si="179"/>
        <v>-0.46261216350947154</v>
      </c>
      <c r="Y849" s="103" t="str">
        <f t="shared" ca="1" si="180"/>
        <v>DEGROWTH</v>
      </c>
      <c r="Z849" s="24">
        <v>0</v>
      </c>
      <c r="AA849" s="24">
        <f t="shared" si="181"/>
        <v>0</v>
      </c>
      <c r="AB849" s="3">
        <v>1000000547</v>
      </c>
      <c r="AC849" s="3"/>
    </row>
    <row r="850" spans="1:29" ht="14.25" hidden="1" customHeight="1">
      <c r="A850" s="23" t="s">
        <v>134</v>
      </c>
      <c r="B850" s="64" t="s">
        <v>67</v>
      </c>
      <c r="C850" s="64" t="s">
        <v>1779</v>
      </c>
      <c r="D850" s="64">
        <v>1000000557</v>
      </c>
      <c r="E850" s="65" t="s">
        <v>1780</v>
      </c>
      <c r="F850" s="66">
        <v>39067</v>
      </c>
      <c r="G850" s="66" t="str">
        <f t="shared" si="169"/>
        <v>Targeted Dealer</v>
      </c>
      <c r="H850" s="66"/>
      <c r="I850" s="67">
        <v>26</v>
      </c>
      <c r="J850" s="67">
        <f t="shared" ca="1" si="170"/>
        <v>542.64516129032256</v>
      </c>
      <c r="K850" s="96">
        <v>12.5</v>
      </c>
      <c r="L850" s="68">
        <f t="shared" ca="1" si="171"/>
        <v>-530.14516129032256</v>
      </c>
      <c r="M850" s="68">
        <f t="shared" ca="1" si="172"/>
        <v>2.3035310902389732</v>
      </c>
      <c r="N850" s="99">
        <v>13</v>
      </c>
      <c r="O850" s="97" t="str">
        <f t="shared" ca="1" si="173"/>
        <v>Nov</v>
      </c>
      <c r="P850" s="96">
        <v>13</v>
      </c>
      <c r="Q850" s="99">
        <f t="shared" si="174"/>
        <v>-0.5</v>
      </c>
      <c r="R850" s="97">
        <f t="shared" ca="1" si="175"/>
        <v>-3.8461538461538436E-2</v>
      </c>
      <c r="S850" s="99" t="str">
        <f t="shared" ca="1" si="176"/>
        <v>DEGROWTH</v>
      </c>
      <c r="T850" s="100">
        <v>20</v>
      </c>
      <c r="U850" s="100" t="str">
        <f t="shared" ca="1" si="177"/>
        <v>Dec</v>
      </c>
      <c r="V850" s="96">
        <v>20</v>
      </c>
      <c r="W850" s="103">
        <f t="shared" si="178"/>
        <v>-7.5</v>
      </c>
      <c r="X850" s="102">
        <f t="shared" ca="1" si="179"/>
        <v>-0.375</v>
      </c>
      <c r="Y850" s="103" t="str">
        <f t="shared" ca="1" si="180"/>
        <v>DEGROWTH</v>
      </c>
      <c r="Z850" s="24">
        <v>0</v>
      </c>
      <c r="AA850" s="24">
        <f t="shared" si="181"/>
        <v>0</v>
      </c>
      <c r="AB850" s="3">
        <v>1000000557</v>
      </c>
      <c r="AC850" s="3"/>
    </row>
    <row r="851" spans="1:29" ht="14.25" hidden="1" customHeight="1">
      <c r="A851" s="23" t="s">
        <v>134</v>
      </c>
      <c r="B851" s="64" t="s">
        <v>67</v>
      </c>
      <c r="C851" s="64" t="s">
        <v>1781</v>
      </c>
      <c r="D851" s="64">
        <v>1000000529</v>
      </c>
      <c r="E851" s="65" t="s">
        <v>1782</v>
      </c>
      <c r="F851" s="66">
        <v>39073</v>
      </c>
      <c r="G851" s="66" t="str">
        <f t="shared" si="169"/>
        <v>Targeted Dealer</v>
      </c>
      <c r="H851" s="66" t="s">
        <v>627</v>
      </c>
      <c r="I851" s="67">
        <v>450</v>
      </c>
      <c r="J851" s="67">
        <f t="shared" ca="1" si="170"/>
        <v>9391.9354838709678</v>
      </c>
      <c r="K851" s="96">
        <v>410.5</v>
      </c>
      <c r="L851" s="68">
        <f t="shared" ca="1" si="171"/>
        <v>-8981.4354838709678</v>
      </c>
      <c r="M851" s="68">
        <f t="shared" ca="1" si="172"/>
        <v>4.3707710801992103</v>
      </c>
      <c r="N851" s="99">
        <v>420.5</v>
      </c>
      <c r="O851" s="97" t="str">
        <f t="shared" ca="1" si="173"/>
        <v>Nov</v>
      </c>
      <c r="P851" s="96">
        <v>420.5</v>
      </c>
      <c r="Q851" s="99">
        <f t="shared" si="174"/>
        <v>-10</v>
      </c>
      <c r="R851" s="97">
        <f t="shared" ca="1" si="175"/>
        <v>-2.3781212841854971E-2</v>
      </c>
      <c r="S851" s="99" t="str">
        <f t="shared" ca="1" si="176"/>
        <v>DEGROWTH</v>
      </c>
      <c r="T851" s="100">
        <v>441</v>
      </c>
      <c r="U851" s="100" t="str">
        <f t="shared" ca="1" si="177"/>
        <v>Dec</v>
      </c>
      <c r="V851" s="96">
        <v>441</v>
      </c>
      <c r="W851" s="103">
        <f t="shared" si="178"/>
        <v>-30.5</v>
      </c>
      <c r="X851" s="102">
        <f t="shared" ca="1" si="179"/>
        <v>-6.9160997732426344E-2</v>
      </c>
      <c r="Y851" s="103" t="str">
        <f t="shared" ca="1" si="180"/>
        <v>DEGROWTH</v>
      </c>
      <c r="Z851" s="24">
        <v>0</v>
      </c>
      <c r="AA851" s="24">
        <f t="shared" si="181"/>
        <v>1</v>
      </c>
      <c r="AB851" s="3">
        <v>1000000529</v>
      </c>
      <c r="AC851" s="3"/>
    </row>
    <row r="852" spans="1:29" ht="14.25" hidden="1" customHeight="1">
      <c r="A852" s="23" t="s">
        <v>134</v>
      </c>
      <c r="B852" s="64" t="s">
        <v>67</v>
      </c>
      <c r="C852" s="64" t="s">
        <v>1783</v>
      </c>
      <c r="D852" s="64">
        <v>1000000544</v>
      </c>
      <c r="E852" s="65" t="s">
        <v>1784</v>
      </c>
      <c r="F852" s="66">
        <v>39171</v>
      </c>
      <c r="G852" s="66" t="str">
        <f t="shared" si="169"/>
        <v>Targeted Dealer</v>
      </c>
      <c r="H852" s="66" t="s">
        <v>627</v>
      </c>
      <c r="I852" s="67">
        <v>570</v>
      </c>
      <c r="J852" s="67">
        <f t="shared" ca="1" si="170"/>
        <v>11896.451612903225</v>
      </c>
      <c r="K852" s="96">
        <v>550</v>
      </c>
      <c r="L852" s="68">
        <f t="shared" ca="1" si="171"/>
        <v>-11346.451612903225</v>
      </c>
      <c r="M852" s="68">
        <f t="shared" ca="1" si="172"/>
        <v>4.6232273109357633</v>
      </c>
      <c r="N852" s="99">
        <v>499</v>
      </c>
      <c r="O852" s="97" t="str">
        <f t="shared" ca="1" si="173"/>
        <v>Nov</v>
      </c>
      <c r="P852" s="96">
        <v>499</v>
      </c>
      <c r="Q852" s="99">
        <f t="shared" si="174"/>
        <v>51</v>
      </c>
      <c r="R852" s="97">
        <f t="shared" ca="1" si="175"/>
        <v>0.10220440881763526</v>
      </c>
      <c r="S852" s="99" t="str">
        <f t="shared" ca="1" si="176"/>
        <v>GROWTH</v>
      </c>
      <c r="T852" s="100">
        <v>697.5</v>
      </c>
      <c r="U852" s="100" t="str">
        <f t="shared" ca="1" si="177"/>
        <v>Dec</v>
      </c>
      <c r="V852" s="96">
        <v>697.5</v>
      </c>
      <c r="W852" s="103">
        <f t="shared" si="178"/>
        <v>-147.5</v>
      </c>
      <c r="X852" s="102">
        <f t="shared" ca="1" si="179"/>
        <v>-0.21146953405017921</v>
      </c>
      <c r="Y852" s="103" t="str">
        <f t="shared" ca="1" si="180"/>
        <v>DEGROWTH</v>
      </c>
      <c r="Z852" s="24">
        <v>0</v>
      </c>
      <c r="AA852" s="24">
        <f t="shared" si="181"/>
        <v>1</v>
      </c>
      <c r="AB852" s="3">
        <v>1000000544</v>
      </c>
      <c r="AC852" s="3"/>
    </row>
    <row r="853" spans="1:29" ht="14.25" hidden="1" customHeight="1">
      <c r="A853" s="23" t="s">
        <v>134</v>
      </c>
      <c r="B853" s="64" t="s">
        <v>67</v>
      </c>
      <c r="C853" s="64" t="s">
        <v>1785</v>
      </c>
      <c r="D853" s="64">
        <v>1000000541</v>
      </c>
      <c r="E853" s="65" t="s">
        <v>1786</v>
      </c>
      <c r="F853" s="66">
        <v>39184</v>
      </c>
      <c r="G853" s="66" t="str">
        <f t="shared" si="169"/>
        <v>Targeted Dealer</v>
      </c>
      <c r="H853" s="66" t="s">
        <v>627</v>
      </c>
      <c r="I853" s="67">
        <v>13</v>
      </c>
      <c r="J853" s="67">
        <f t="shared" ca="1" si="170"/>
        <v>271.32258064516128</v>
      </c>
      <c r="K853" s="96">
        <v>13</v>
      </c>
      <c r="L853" s="68">
        <f t="shared" ca="1" si="171"/>
        <v>-258.32258064516128</v>
      </c>
      <c r="M853" s="68">
        <f t="shared" ca="1" si="172"/>
        <v>4.7913446676970635</v>
      </c>
      <c r="N853" s="99">
        <v>13</v>
      </c>
      <c r="O853" s="97" t="str">
        <f t="shared" ca="1" si="173"/>
        <v>Nov</v>
      </c>
      <c r="P853" s="96">
        <v>13</v>
      </c>
      <c r="Q853" s="99">
        <f t="shared" si="174"/>
        <v>0</v>
      </c>
      <c r="R853" s="97">
        <f t="shared" ca="1" si="175"/>
        <v>0</v>
      </c>
      <c r="S853" s="99" t="str">
        <f t="shared" ca="1" si="176"/>
        <v>GROWTH</v>
      </c>
      <c r="T853" s="100">
        <v>25</v>
      </c>
      <c r="U853" s="100" t="str">
        <f t="shared" ca="1" si="177"/>
        <v>Dec</v>
      </c>
      <c r="V853" s="96">
        <v>25</v>
      </c>
      <c r="W853" s="103">
        <f t="shared" si="178"/>
        <v>-12</v>
      </c>
      <c r="X853" s="102">
        <f t="shared" ca="1" si="179"/>
        <v>-0.48</v>
      </c>
      <c r="Y853" s="103" t="str">
        <f t="shared" ca="1" si="180"/>
        <v>DEGROWTH</v>
      </c>
      <c r="Z853" s="24">
        <v>0</v>
      </c>
      <c r="AA853" s="24">
        <f t="shared" si="181"/>
        <v>1</v>
      </c>
      <c r="AB853" s="3">
        <v>1000000541</v>
      </c>
      <c r="AC853" s="3"/>
    </row>
    <row r="854" spans="1:29" ht="14.25" hidden="1" customHeight="1">
      <c r="A854" s="23" t="s">
        <v>134</v>
      </c>
      <c r="B854" s="64" t="s">
        <v>67</v>
      </c>
      <c r="C854" s="64" t="s">
        <v>1787</v>
      </c>
      <c r="D854" s="64">
        <v>1000000530</v>
      </c>
      <c r="E854" s="65" t="s">
        <v>1788</v>
      </c>
      <c r="F854" s="66">
        <v>39547</v>
      </c>
      <c r="G854" s="66" t="str">
        <f t="shared" si="169"/>
        <v>Targeted Dealer</v>
      </c>
      <c r="H854" s="66"/>
      <c r="I854" s="67">
        <v>140</v>
      </c>
      <c r="J854" s="67">
        <f t="shared" ca="1" si="170"/>
        <v>2921.9354838709678</v>
      </c>
      <c r="K854" s="96">
        <v>107</v>
      </c>
      <c r="L854" s="68">
        <f t="shared" ca="1" si="171"/>
        <v>-2814.9354838709678</v>
      </c>
      <c r="M854" s="68">
        <f t="shared" ca="1" si="172"/>
        <v>3.6619562817398985</v>
      </c>
      <c r="N854" s="99">
        <v>90.5</v>
      </c>
      <c r="O854" s="97" t="str">
        <f t="shared" ca="1" si="173"/>
        <v>Nov</v>
      </c>
      <c r="P854" s="96">
        <v>90.5</v>
      </c>
      <c r="Q854" s="99">
        <f t="shared" si="174"/>
        <v>16.5</v>
      </c>
      <c r="R854" s="97">
        <f t="shared" ca="1" si="175"/>
        <v>0.18232044198895037</v>
      </c>
      <c r="S854" s="99" t="str">
        <f t="shared" ca="1" si="176"/>
        <v>GROWTH</v>
      </c>
      <c r="T854" s="100">
        <v>125</v>
      </c>
      <c r="U854" s="100" t="str">
        <f t="shared" ca="1" si="177"/>
        <v>Dec</v>
      </c>
      <c r="V854" s="96">
        <v>125</v>
      </c>
      <c r="W854" s="103">
        <f t="shared" si="178"/>
        <v>-18</v>
      </c>
      <c r="X854" s="102">
        <f t="shared" ca="1" si="179"/>
        <v>-0.14400000000000002</v>
      </c>
      <c r="Y854" s="103" t="str">
        <f t="shared" ca="1" si="180"/>
        <v>DEGROWTH</v>
      </c>
      <c r="Z854" s="24">
        <v>0</v>
      </c>
      <c r="AA854" s="24">
        <f t="shared" si="181"/>
        <v>0</v>
      </c>
      <c r="AB854" s="3">
        <v>1000000530</v>
      </c>
      <c r="AC854" s="3"/>
    </row>
    <row r="855" spans="1:29" ht="14.25" hidden="1" customHeight="1">
      <c r="A855" s="23" t="s">
        <v>134</v>
      </c>
      <c r="B855" s="64" t="s">
        <v>67</v>
      </c>
      <c r="C855" s="64" t="s">
        <v>1789</v>
      </c>
      <c r="D855" s="64">
        <v>1000000549</v>
      </c>
      <c r="E855" s="65" t="s">
        <v>1790</v>
      </c>
      <c r="F855" s="66">
        <v>39961</v>
      </c>
      <c r="G855" s="66" t="str">
        <f t="shared" si="169"/>
        <v>Targeted Dealer</v>
      </c>
      <c r="H855" s="66"/>
      <c r="I855" s="67">
        <v>25</v>
      </c>
      <c r="J855" s="67">
        <f t="shared" ca="1" si="170"/>
        <v>521.77419354838707</v>
      </c>
      <c r="K855" s="96">
        <v>25.5</v>
      </c>
      <c r="L855" s="68">
        <f t="shared" ca="1" si="171"/>
        <v>-496.27419354838707</v>
      </c>
      <c r="M855" s="68">
        <f t="shared" ca="1" si="172"/>
        <v>4.8871715610510043</v>
      </c>
      <c r="N855" s="99">
        <v>25</v>
      </c>
      <c r="O855" s="97" t="str">
        <f t="shared" ca="1" si="173"/>
        <v>Nov</v>
      </c>
      <c r="P855" s="96">
        <v>25</v>
      </c>
      <c r="Q855" s="99">
        <f t="shared" si="174"/>
        <v>0.5</v>
      </c>
      <c r="R855" s="97">
        <f t="shared" ca="1" si="175"/>
        <v>2.0000000000000018E-2</v>
      </c>
      <c r="S855" s="99" t="str">
        <f t="shared" ca="1" si="176"/>
        <v>GROWTH</v>
      </c>
      <c r="T855" s="100">
        <v>37.5</v>
      </c>
      <c r="U855" s="100" t="str">
        <f t="shared" ca="1" si="177"/>
        <v>Dec</v>
      </c>
      <c r="V855" s="96">
        <v>37.5</v>
      </c>
      <c r="W855" s="103">
        <f t="shared" si="178"/>
        <v>-12</v>
      </c>
      <c r="X855" s="102">
        <f t="shared" ca="1" si="179"/>
        <v>-0.31999999999999995</v>
      </c>
      <c r="Y855" s="103" t="str">
        <f t="shared" ca="1" si="180"/>
        <v>DEGROWTH</v>
      </c>
      <c r="Z855" s="24">
        <v>0</v>
      </c>
      <c r="AA855" s="24">
        <f t="shared" si="181"/>
        <v>0</v>
      </c>
      <c r="AB855" s="3">
        <v>1000000549</v>
      </c>
      <c r="AC855" s="3"/>
    </row>
    <row r="856" spans="1:29" ht="14.25" hidden="1" customHeight="1">
      <c r="A856" s="23" t="s">
        <v>134</v>
      </c>
      <c r="B856" s="64" t="s">
        <v>67</v>
      </c>
      <c r="C856" s="64" t="s">
        <v>1791</v>
      </c>
      <c r="D856" s="64">
        <v>1000000554</v>
      </c>
      <c r="E856" s="65" t="s">
        <v>1792</v>
      </c>
      <c r="F856" s="66">
        <v>40583</v>
      </c>
      <c r="G856" s="66" t="str">
        <f t="shared" si="169"/>
        <v>Targeted Dealer</v>
      </c>
      <c r="H856" s="66" t="s">
        <v>627</v>
      </c>
      <c r="I856" s="67">
        <v>385</v>
      </c>
      <c r="J856" s="67">
        <f t="shared" ca="1" si="170"/>
        <v>8035.3225806451619</v>
      </c>
      <c r="K856" s="96">
        <v>349.5</v>
      </c>
      <c r="L856" s="68">
        <f t="shared" ca="1" si="171"/>
        <v>-7685.8225806451619</v>
      </c>
      <c r="M856" s="68">
        <f t="shared" ca="1" si="172"/>
        <v>4.3495453541821387</v>
      </c>
      <c r="N856" s="99">
        <v>291.5</v>
      </c>
      <c r="O856" s="97" t="str">
        <f t="shared" ca="1" si="173"/>
        <v>Nov</v>
      </c>
      <c r="P856" s="96">
        <v>291.5</v>
      </c>
      <c r="Q856" s="99">
        <f t="shared" si="174"/>
        <v>58</v>
      </c>
      <c r="R856" s="97">
        <f t="shared" ca="1" si="175"/>
        <v>0.19897084048027436</v>
      </c>
      <c r="S856" s="99" t="str">
        <f t="shared" ca="1" si="176"/>
        <v>GROWTH</v>
      </c>
      <c r="T856" s="100">
        <v>374</v>
      </c>
      <c r="U856" s="100" t="str">
        <f t="shared" ca="1" si="177"/>
        <v>Dec</v>
      </c>
      <c r="V856" s="96">
        <v>374</v>
      </c>
      <c r="W856" s="103">
        <f t="shared" si="178"/>
        <v>-24.5</v>
      </c>
      <c r="X856" s="102">
        <f t="shared" ca="1" si="179"/>
        <v>-6.5508021390374371E-2</v>
      </c>
      <c r="Y856" s="103" t="str">
        <f t="shared" ca="1" si="180"/>
        <v>DEGROWTH</v>
      </c>
      <c r="Z856" s="24">
        <v>0</v>
      </c>
      <c r="AA856" s="24">
        <f t="shared" si="181"/>
        <v>1</v>
      </c>
      <c r="AB856" s="3">
        <v>1000000554</v>
      </c>
      <c r="AC856" s="3"/>
    </row>
    <row r="857" spans="1:29" ht="14.25" hidden="1" customHeight="1">
      <c r="A857" s="23" t="s">
        <v>134</v>
      </c>
      <c r="B857" s="64" t="s">
        <v>67</v>
      </c>
      <c r="C857" s="64" t="s">
        <v>1793</v>
      </c>
      <c r="D857" s="64">
        <v>1000000555</v>
      </c>
      <c r="E857" s="65" t="s">
        <v>1794</v>
      </c>
      <c r="F857" s="66">
        <v>40986</v>
      </c>
      <c r="G857" s="66" t="str">
        <f t="shared" si="169"/>
        <v>Targeted Dealer</v>
      </c>
      <c r="H857" s="66" t="s">
        <v>627</v>
      </c>
      <c r="I857" s="67">
        <v>45</v>
      </c>
      <c r="J857" s="67">
        <f t="shared" ca="1" si="170"/>
        <v>939.19354838709683</v>
      </c>
      <c r="K857" s="96">
        <v>65</v>
      </c>
      <c r="L857" s="68">
        <f t="shared" ca="1" si="171"/>
        <v>-874.19354838709683</v>
      </c>
      <c r="M857" s="68">
        <f t="shared" ca="1" si="172"/>
        <v>6.9208311866735359</v>
      </c>
      <c r="N857" s="99">
        <v>38</v>
      </c>
      <c r="O857" s="97" t="str">
        <f t="shared" ca="1" si="173"/>
        <v>Nov</v>
      </c>
      <c r="P857" s="96">
        <v>38</v>
      </c>
      <c r="Q857" s="99">
        <f t="shared" si="174"/>
        <v>27</v>
      </c>
      <c r="R857" s="97">
        <f t="shared" ca="1" si="175"/>
        <v>0.71052631578947367</v>
      </c>
      <c r="S857" s="99" t="str">
        <f t="shared" ca="1" si="176"/>
        <v>GROWTH</v>
      </c>
      <c r="T857" s="100">
        <v>39</v>
      </c>
      <c r="U857" s="100" t="str">
        <f t="shared" ca="1" si="177"/>
        <v>Dec</v>
      </c>
      <c r="V857" s="96">
        <v>39</v>
      </c>
      <c r="W857" s="103">
        <f t="shared" si="178"/>
        <v>26</v>
      </c>
      <c r="X857" s="102">
        <f t="shared" ca="1" si="179"/>
        <v>0.66666666666666674</v>
      </c>
      <c r="Y857" s="103" t="str">
        <f t="shared" ca="1" si="180"/>
        <v>GROWTH</v>
      </c>
      <c r="Z857" s="24">
        <v>0</v>
      </c>
      <c r="AA857" s="24">
        <f t="shared" si="181"/>
        <v>1</v>
      </c>
      <c r="AB857" s="3">
        <v>1000000555</v>
      </c>
      <c r="AC857" s="3"/>
    </row>
    <row r="858" spans="1:29" ht="14.25" hidden="1" customHeight="1">
      <c r="A858" s="23" t="s">
        <v>134</v>
      </c>
      <c r="B858" s="64" t="s">
        <v>67</v>
      </c>
      <c r="C858" s="64" t="s">
        <v>1795</v>
      </c>
      <c r="D858" s="64">
        <v>1000000532</v>
      </c>
      <c r="E858" s="65" t="s">
        <v>1796</v>
      </c>
      <c r="F858" s="66">
        <v>41071</v>
      </c>
      <c r="G858" s="66" t="str">
        <f t="shared" si="169"/>
        <v>Targeted Dealer</v>
      </c>
      <c r="H858" s="66" t="s">
        <v>627</v>
      </c>
      <c r="I858" s="67">
        <v>230</v>
      </c>
      <c r="J858" s="67">
        <f t="shared" ca="1" si="170"/>
        <v>4800.322580645161</v>
      </c>
      <c r="K858" s="96">
        <v>156.5</v>
      </c>
      <c r="L858" s="68">
        <f t="shared" ca="1" si="171"/>
        <v>-4643.822580645161</v>
      </c>
      <c r="M858" s="68">
        <f t="shared" ca="1" si="172"/>
        <v>3.2601975673677845</v>
      </c>
      <c r="N858" s="99">
        <v>167</v>
      </c>
      <c r="O858" s="97" t="str">
        <f t="shared" ca="1" si="173"/>
        <v>Nov</v>
      </c>
      <c r="P858" s="96">
        <v>167</v>
      </c>
      <c r="Q858" s="99">
        <f t="shared" si="174"/>
        <v>-10.5</v>
      </c>
      <c r="R858" s="97">
        <f t="shared" ca="1" si="175"/>
        <v>-6.2874251497005984E-2</v>
      </c>
      <c r="S858" s="99" t="str">
        <f t="shared" ca="1" si="176"/>
        <v>DEGROWTH</v>
      </c>
      <c r="T858" s="100">
        <v>174</v>
      </c>
      <c r="U858" s="100" t="str">
        <f t="shared" ca="1" si="177"/>
        <v>Dec</v>
      </c>
      <c r="V858" s="96">
        <v>174</v>
      </c>
      <c r="W858" s="103">
        <f t="shared" si="178"/>
        <v>-17.5</v>
      </c>
      <c r="X858" s="102">
        <f t="shared" ca="1" si="179"/>
        <v>-0.10057471264367812</v>
      </c>
      <c r="Y858" s="103" t="str">
        <f t="shared" ca="1" si="180"/>
        <v>DEGROWTH</v>
      </c>
      <c r="Z858" s="24">
        <v>0</v>
      </c>
      <c r="AA858" s="24">
        <f t="shared" si="181"/>
        <v>1</v>
      </c>
      <c r="AB858" s="3">
        <v>1000000532</v>
      </c>
      <c r="AC858" s="3"/>
    </row>
    <row r="859" spans="1:29" ht="14.25" hidden="1" customHeight="1">
      <c r="A859" s="23" t="s">
        <v>134</v>
      </c>
      <c r="B859" s="64" t="s">
        <v>67</v>
      </c>
      <c r="C859" s="64" t="s">
        <v>1797</v>
      </c>
      <c r="D859" s="64">
        <v>1000000552</v>
      </c>
      <c r="E859" s="65" t="s">
        <v>1798</v>
      </c>
      <c r="F859" s="66">
        <v>41157</v>
      </c>
      <c r="G859" s="66" t="str">
        <f t="shared" si="169"/>
        <v>Targeted Dealer</v>
      </c>
      <c r="H859" s="66"/>
      <c r="I859" s="67">
        <v>120</v>
      </c>
      <c r="J859" s="67">
        <f t="shared" ca="1" si="170"/>
        <v>2504.516129032258</v>
      </c>
      <c r="K859" s="96">
        <v>105.5</v>
      </c>
      <c r="L859" s="68">
        <f t="shared" ca="1" si="171"/>
        <v>-2399.016129032258</v>
      </c>
      <c r="M859" s="68">
        <f t="shared" ca="1" si="172"/>
        <v>4.2123905203503345</v>
      </c>
      <c r="N859" s="99">
        <v>116</v>
      </c>
      <c r="O859" s="97" t="str">
        <f t="shared" ca="1" si="173"/>
        <v>Nov</v>
      </c>
      <c r="P859" s="96">
        <v>116</v>
      </c>
      <c r="Q859" s="99">
        <f t="shared" si="174"/>
        <v>-10.5</v>
      </c>
      <c r="R859" s="97">
        <f t="shared" ca="1" si="175"/>
        <v>-9.0517241379310387E-2</v>
      </c>
      <c r="S859" s="99" t="str">
        <f t="shared" ca="1" si="176"/>
        <v>DEGROWTH</v>
      </c>
      <c r="T859" s="100">
        <v>75</v>
      </c>
      <c r="U859" s="100" t="str">
        <f t="shared" ca="1" si="177"/>
        <v>Dec</v>
      </c>
      <c r="V859" s="96">
        <v>75</v>
      </c>
      <c r="W859" s="103">
        <f t="shared" si="178"/>
        <v>30.5</v>
      </c>
      <c r="X859" s="102">
        <f t="shared" ca="1" si="179"/>
        <v>0.40666666666666673</v>
      </c>
      <c r="Y859" s="103" t="str">
        <f t="shared" ca="1" si="180"/>
        <v>GROWTH</v>
      </c>
      <c r="Z859" s="24">
        <v>0</v>
      </c>
      <c r="AA859" s="24">
        <f t="shared" si="181"/>
        <v>0</v>
      </c>
      <c r="AB859" s="3">
        <v>1000000552</v>
      </c>
      <c r="AC859" s="3"/>
    </row>
    <row r="860" spans="1:29" ht="14.25" hidden="1" customHeight="1">
      <c r="A860" s="23" t="s">
        <v>134</v>
      </c>
      <c r="B860" s="64" t="s">
        <v>67</v>
      </c>
      <c r="C860" s="64" t="s">
        <v>1799</v>
      </c>
      <c r="D860" s="64">
        <v>1000000538</v>
      </c>
      <c r="E860" s="65" t="s">
        <v>1800</v>
      </c>
      <c r="F860" s="66">
        <v>41258</v>
      </c>
      <c r="G860" s="66" t="str">
        <f t="shared" si="169"/>
        <v>Targeted Dealer</v>
      </c>
      <c r="H860" s="66" t="s">
        <v>627</v>
      </c>
      <c r="I860" s="67">
        <v>44</v>
      </c>
      <c r="J860" s="67">
        <f t="shared" ca="1" si="170"/>
        <v>918.32258064516134</v>
      </c>
      <c r="K860" s="96">
        <v>22</v>
      </c>
      <c r="L860" s="68">
        <f t="shared" ca="1" si="171"/>
        <v>-896.32258064516134</v>
      </c>
      <c r="M860" s="68">
        <f t="shared" ca="1" si="172"/>
        <v>2.3956723338485317</v>
      </c>
      <c r="N860" s="99">
        <v>33</v>
      </c>
      <c r="O860" s="97" t="str">
        <f t="shared" ca="1" si="173"/>
        <v>Nov</v>
      </c>
      <c r="P860" s="96">
        <v>33</v>
      </c>
      <c r="Q860" s="99">
        <f t="shared" si="174"/>
        <v>-11</v>
      </c>
      <c r="R860" s="97">
        <f t="shared" ca="1" si="175"/>
        <v>-0.33333333333333337</v>
      </c>
      <c r="S860" s="99" t="str">
        <f t="shared" ca="1" si="176"/>
        <v>DEGROWTH</v>
      </c>
      <c r="T860" s="100">
        <v>28.5</v>
      </c>
      <c r="U860" s="100" t="str">
        <f t="shared" ca="1" si="177"/>
        <v>Dec</v>
      </c>
      <c r="V860" s="96">
        <v>28.5</v>
      </c>
      <c r="W860" s="103">
        <f t="shared" si="178"/>
        <v>-6.5</v>
      </c>
      <c r="X860" s="102">
        <f t="shared" ca="1" si="179"/>
        <v>-0.22807017543859653</v>
      </c>
      <c r="Y860" s="103" t="str">
        <f t="shared" ca="1" si="180"/>
        <v>DEGROWTH</v>
      </c>
      <c r="Z860" s="24">
        <v>0</v>
      </c>
      <c r="AA860" s="24">
        <f t="shared" si="181"/>
        <v>1</v>
      </c>
      <c r="AB860" s="3">
        <v>1000000538</v>
      </c>
      <c r="AC860" s="3"/>
    </row>
    <row r="861" spans="1:29" ht="14.25" hidden="1" customHeight="1">
      <c r="A861" s="23" t="s">
        <v>134</v>
      </c>
      <c r="B861" s="64" t="s">
        <v>67</v>
      </c>
      <c r="C861" s="64" t="s">
        <v>1801</v>
      </c>
      <c r="D861" s="64">
        <v>1000000535</v>
      </c>
      <c r="E861" s="65" t="s">
        <v>1802</v>
      </c>
      <c r="F861" s="66">
        <v>41464</v>
      </c>
      <c r="G861" s="66" t="str">
        <f t="shared" si="169"/>
        <v>Targeted Dealer</v>
      </c>
      <c r="H861" s="66" t="s">
        <v>627</v>
      </c>
      <c r="I861" s="67">
        <v>95</v>
      </c>
      <c r="J861" s="67">
        <f t="shared" ca="1" si="170"/>
        <v>1982.741935483871</v>
      </c>
      <c r="K861" s="96">
        <v>31.5</v>
      </c>
      <c r="L861" s="68">
        <f t="shared" ca="1" si="171"/>
        <v>-1951.241935483871</v>
      </c>
      <c r="M861" s="68">
        <f t="shared" ca="1" si="172"/>
        <v>1.5887090213942894</v>
      </c>
      <c r="N861" s="99">
        <v>60</v>
      </c>
      <c r="O861" s="97" t="str">
        <f t="shared" ca="1" si="173"/>
        <v>Nov</v>
      </c>
      <c r="P861" s="96">
        <v>60</v>
      </c>
      <c r="Q861" s="99">
        <f t="shared" si="174"/>
        <v>-28.5</v>
      </c>
      <c r="R861" s="97">
        <f t="shared" ca="1" si="175"/>
        <v>-0.47499999999999998</v>
      </c>
      <c r="S861" s="99" t="str">
        <f t="shared" ca="1" si="176"/>
        <v>DEGROWTH</v>
      </c>
      <c r="T861" s="100">
        <v>85.5</v>
      </c>
      <c r="U861" s="100" t="str">
        <f t="shared" ca="1" si="177"/>
        <v>Dec</v>
      </c>
      <c r="V861" s="96">
        <v>85.5</v>
      </c>
      <c r="W861" s="103">
        <f t="shared" si="178"/>
        <v>-54</v>
      </c>
      <c r="X861" s="102">
        <f t="shared" ca="1" si="179"/>
        <v>-0.63157894736842102</v>
      </c>
      <c r="Y861" s="103" t="str">
        <f t="shared" ca="1" si="180"/>
        <v>DEGROWTH</v>
      </c>
      <c r="Z861" s="24">
        <v>0</v>
      </c>
      <c r="AA861" s="24">
        <f t="shared" si="181"/>
        <v>1</v>
      </c>
      <c r="AB861" s="3">
        <v>1000000535</v>
      </c>
      <c r="AC861" s="3"/>
    </row>
    <row r="862" spans="1:29" ht="14.25" hidden="1" customHeight="1">
      <c r="A862" s="23" t="s">
        <v>134</v>
      </c>
      <c r="B862" s="64" t="s">
        <v>67</v>
      </c>
      <c r="C862" s="64" t="s">
        <v>1803</v>
      </c>
      <c r="D862" s="64">
        <v>1000000551</v>
      </c>
      <c r="E862" s="65" t="s">
        <v>1804</v>
      </c>
      <c r="F862" s="66">
        <v>41638</v>
      </c>
      <c r="G862" s="66" t="str">
        <f t="shared" si="169"/>
        <v>Targeted Dealer</v>
      </c>
      <c r="H862" s="66"/>
      <c r="I862" s="67">
        <v>120</v>
      </c>
      <c r="J862" s="67">
        <f t="shared" ca="1" si="170"/>
        <v>2504.516129032258</v>
      </c>
      <c r="K862" s="96">
        <v>62.5</v>
      </c>
      <c r="L862" s="68">
        <f t="shared" ca="1" si="171"/>
        <v>-2442.016129032258</v>
      </c>
      <c r="M862" s="68">
        <f t="shared" ca="1" si="172"/>
        <v>2.4954920144255537</v>
      </c>
      <c r="N862" s="99">
        <v>68.5</v>
      </c>
      <c r="O862" s="97" t="str">
        <f t="shared" ca="1" si="173"/>
        <v>Nov</v>
      </c>
      <c r="P862" s="96">
        <v>68.5</v>
      </c>
      <c r="Q862" s="99">
        <f t="shared" si="174"/>
        <v>-6</v>
      </c>
      <c r="R862" s="97">
        <f t="shared" ca="1" si="175"/>
        <v>-8.7591240875912413E-2</v>
      </c>
      <c r="S862" s="99" t="str">
        <f t="shared" ca="1" si="176"/>
        <v>DEGROWTH</v>
      </c>
      <c r="T862" s="100">
        <v>62.5</v>
      </c>
      <c r="U862" s="100" t="str">
        <f t="shared" ca="1" si="177"/>
        <v>Dec</v>
      </c>
      <c r="V862" s="96">
        <v>62.5</v>
      </c>
      <c r="W862" s="103">
        <f t="shared" si="178"/>
        <v>0</v>
      </c>
      <c r="X862" s="102">
        <f t="shared" ca="1" si="179"/>
        <v>0</v>
      </c>
      <c r="Y862" s="103" t="str">
        <f t="shared" ca="1" si="180"/>
        <v>GROWTH</v>
      </c>
      <c r="Z862" s="24">
        <v>0</v>
      </c>
      <c r="AA862" s="24">
        <f t="shared" si="181"/>
        <v>0</v>
      </c>
      <c r="AB862" s="3">
        <v>1000000551</v>
      </c>
      <c r="AC862" s="3"/>
    </row>
    <row r="863" spans="1:29" ht="14.25" hidden="1" customHeight="1">
      <c r="A863" s="23" t="s">
        <v>134</v>
      </c>
      <c r="B863" s="64" t="s">
        <v>67</v>
      </c>
      <c r="C863" s="64" t="s">
        <v>592</v>
      </c>
      <c r="D863" s="64">
        <v>1000000531</v>
      </c>
      <c r="E863" s="65" t="s">
        <v>593</v>
      </c>
      <c r="F863" s="66">
        <v>42881</v>
      </c>
      <c r="G863" s="66" t="str">
        <f t="shared" si="169"/>
        <v>Targeted Dealer</v>
      </c>
      <c r="H863" s="66"/>
      <c r="I863" s="67">
        <v>95</v>
      </c>
      <c r="J863" s="67">
        <f t="shared" ca="1" si="170"/>
        <v>1982.741935483871</v>
      </c>
      <c r="K863" s="96">
        <v>25</v>
      </c>
      <c r="L863" s="68">
        <f t="shared" ca="1" si="171"/>
        <v>-1957.741935483871</v>
      </c>
      <c r="M863" s="68">
        <f t="shared" ca="1" si="172"/>
        <v>1.2608801757097534</v>
      </c>
      <c r="N863" s="99">
        <v>50</v>
      </c>
      <c r="O863" s="97" t="str">
        <f t="shared" ca="1" si="173"/>
        <v>Nov</v>
      </c>
      <c r="P863" s="96">
        <v>50</v>
      </c>
      <c r="Q863" s="99">
        <f t="shared" si="174"/>
        <v>-25</v>
      </c>
      <c r="R863" s="97">
        <f t="shared" ca="1" si="175"/>
        <v>-0.5</v>
      </c>
      <c r="S863" s="99" t="str">
        <f t="shared" ca="1" si="176"/>
        <v>DEGROWTH</v>
      </c>
      <c r="T863" s="100">
        <v>29</v>
      </c>
      <c r="U863" s="100" t="str">
        <f t="shared" ca="1" si="177"/>
        <v>Dec</v>
      </c>
      <c r="V863" s="96">
        <v>29</v>
      </c>
      <c r="W863" s="103">
        <f t="shared" si="178"/>
        <v>-4</v>
      </c>
      <c r="X863" s="102">
        <f t="shared" ca="1" si="179"/>
        <v>-0.13793103448275867</v>
      </c>
      <c r="Y863" s="103" t="str">
        <f t="shared" ca="1" si="180"/>
        <v>DEGROWTH</v>
      </c>
      <c r="Z863" s="24">
        <v>0</v>
      </c>
      <c r="AA863" s="24">
        <f t="shared" si="181"/>
        <v>0</v>
      </c>
      <c r="AB863" s="3">
        <v>1000000531</v>
      </c>
      <c r="AC863" s="3"/>
    </row>
    <row r="864" spans="1:29" ht="14.25" hidden="1" customHeight="1">
      <c r="A864" s="23" t="s">
        <v>134</v>
      </c>
      <c r="B864" s="64" t="s">
        <v>67</v>
      </c>
      <c r="C864" s="64" t="s">
        <v>1805</v>
      </c>
      <c r="D864" s="64">
        <v>1000000542</v>
      </c>
      <c r="E864" s="65" t="s">
        <v>1806</v>
      </c>
      <c r="F864" s="66">
        <v>42909</v>
      </c>
      <c r="G864" s="66" t="str">
        <f t="shared" si="169"/>
        <v>Targeted Dealer</v>
      </c>
      <c r="H864" s="66"/>
      <c r="I864" s="67">
        <v>420</v>
      </c>
      <c r="J864" s="67">
        <f t="shared" ca="1" si="170"/>
        <v>8765.8064516129034</v>
      </c>
      <c r="K864" s="96">
        <v>246.5</v>
      </c>
      <c r="L864" s="68">
        <f t="shared" ca="1" si="171"/>
        <v>-8519.3064516129034</v>
      </c>
      <c r="M864" s="68">
        <f t="shared" ca="1" si="172"/>
        <v>2.8120630013983954</v>
      </c>
      <c r="N864" s="99">
        <v>318.5</v>
      </c>
      <c r="O864" s="97" t="str">
        <f t="shared" ca="1" si="173"/>
        <v>Nov</v>
      </c>
      <c r="P864" s="96">
        <v>318.5</v>
      </c>
      <c r="Q864" s="99">
        <f t="shared" si="174"/>
        <v>-72</v>
      </c>
      <c r="R864" s="97">
        <f t="shared" ca="1" si="175"/>
        <v>-0.22605965463108324</v>
      </c>
      <c r="S864" s="99" t="str">
        <f t="shared" ca="1" si="176"/>
        <v>DEGROWTH</v>
      </c>
      <c r="T864" s="100">
        <v>378</v>
      </c>
      <c r="U864" s="100" t="str">
        <f t="shared" ca="1" si="177"/>
        <v>Dec</v>
      </c>
      <c r="V864" s="96">
        <v>378</v>
      </c>
      <c r="W864" s="103">
        <f t="shared" si="178"/>
        <v>-131.5</v>
      </c>
      <c r="X864" s="102">
        <f t="shared" ca="1" si="179"/>
        <v>-0.34788359788359791</v>
      </c>
      <c r="Y864" s="103" t="str">
        <f t="shared" ca="1" si="180"/>
        <v>DEGROWTH</v>
      </c>
      <c r="Z864" s="24">
        <v>0</v>
      </c>
      <c r="AA864" s="24">
        <f t="shared" si="181"/>
        <v>0</v>
      </c>
      <c r="AB864" s="3">
        <v>1000000542</v>
      </c>
      <c r="AC864" s="3"/>
    </row>
    <row r="865" spans="1:29" ht="14.25" hidden="1" customHeight="1">
      <c r="A865" s="23" t="s">
        <v>134</v>
      </c>
      <c r="B865" s="64" t="s">
        <v>67</v>
      </c>
      <c r="C865" s="64" t="s">
        <v>1807</v>
      </c>
      <c r="D865" s="64">
        <v>1000000553</v>
      </c>
      <c r="E865" s="65" t="s">
        <v>1808</v>
      </c>
      <c r="F865" s="66">
        <v>42980</v>
      </c>
      <c r="G865" s="66" t="str">
        <f t="shared" si="169"/>
        <v>Targeted Dealer</v>
      </c>
      <c r="H865" s="66"/>
      <c r="I865" s="67">
        <v>315</v>
      </c>
      <c r="J865" s="67">
        <f t="shared" ca="1" si="170"/>
        <v>6574.354838709678</v>
      </c>
      <c r="K865" s="96">
        <v>282</v>
      </c>
      <c r="L865" s="68">
        <f t="shared" ca="1" si="171"/>
        <v>-6292.354838709678</v>
      </c>
      <c r="M865" s="68">
        <f t="shared" ca="1" si="172"/>
        <v>4.2893942739383233</v>
      </c>
      <c r="N865" s="99">
        <v>229</v>
      </c>
      <c r="O865" s="97" t="str">
        <f t="shared" ca="1" si="173"/>
        <v>Nov</v>
      </c>
      <c r="P865" s="96">
        <v>229</v>
      </c>
      <c r="Q865" s="99">
        <f t="shared" si="174"/>
        <v>53</v>
      </c>
      <c r="R865" s="97">
        <f t="shared" ca="1" si="175"/>
        <v>0.23144104803493448</v>
      </c>
      <c r="S865" s="99" t="str">
        <f t="shared" ca="1" si="176"/>
        <v>GROWTH</v>
      </c>
      <c r="T865" s="100">
        <v>286</v>
      </c>
      <c r="U865" s="100" t="str">
        <f t="shared" ca="1" si="177"/>
        <v>Dec</v>
      </c>
      <c r="V865" s="96">
        <v>286</v>
      </c>
      <c r="W865" s="103">
        <f t="shared" si="178"/>
        <v>-4</v>
      </c>
      <c r="X865" s="102">
        <f t="shared" ca="1" si="179"/>
        <v>-1.3986013986013957E-2</v>
      </c>
      <c r="Y865" s="103" t="str">
        <f t="shared" ca="1" si="180"/>
        <v>DEGROWTH</v>
      </c>
      <c r="Z865" s="24">
        <v>0</v>
      </c>
      <c r="AA865" s="24">
        <f t="shared" si="181"/>
        <v>0</v>
      </c>
      <c r="AB865" s="3">
        <v>1000000553</v>
      </c>
      <c r="AC865" s="3"/>
    </row>
    <row r="866" spans="1:29" ht="14.25" hidden="1" customHeight="1">
      <c r="A866" s="23" t="s">
        <v>134</v>
      </c>
      <c r="B866" s="64" t="s">
        <v>67</v>
      </c>
      <c r="C866" s="64" t="s">
        <v>1809</v>
      </c>
      <c r="D866" s="64">
        <v>1000000548</v>
      </c>
      <c r="E866" s="65" t="s">
        <v>1810</v>
      </c>
      <c r="F866" s="66">
        <v>43031</v>
      </c>
      <c r="G866" s="66" t="str">
        <f t="shared" si="169"/>
        <v>Targeted Dealer</v>
      </c>
      <c r="H866" s="66" t="s">
        <v>627</v>
      </c>
      <c r="I866" s="67">
        <v>675</v>
      </c>
      <c r="J866" s="67">
        <f t="shared" ca="1" si="170"/>
        <v>14087.903225806451</v>
      </c>
      <c r="K866" s="96">
        <v>682</v>
      </c>
      <c r="L866" s="68">
        <f t="shared" ca="1" si="171"/>
        <v>-13405.903225806451</v>
      </c>
      <c r="M866" s="68">
        <f t="shared" ca="1" si="172"/>
        <v>4.8410326864731807</v>
      </c>
      <c r="N866" s="99">
        <v>788.5</v>
      </c>
      <c r="O866" s="97" t="str">
        <f t="shared" ca="1" si="173"/>
        <v>Nov</v>
      </c>
      <c r="P866" s="96">
        <v>788.5</v>
      </c>
      <c r="Q866" s="99">
        <f t="shared" si="174"/>
        <v>-106.5</v>
      </c>
      <c r="R866" s="97">
        <f t="shared" ca="1" si="175"/>
        <v>-0.13506658211794542</v>
      </c>
      <c r="S866" s="99" t="str">
        <f t="shared" ca="1" si="176"/>
        <v>DEGROWTH</v>
      </c>
      <c r="T866" s="100">
        <v>557.5</v>
      </c>
      <c r="U866" s="100" t="str">
        <f t="shared" ca="1" si="177"/>
        <v>Dec</v>
      </c>
      <c r="V866" s="96">
        <v>557.5</v>
      </c>
      <c r="W866" s="103">
        <f t="shared" si="178"/>
        <v>124.5</v>
      </c>
      <c r="X866" s="102">
        <f t="shared" ca="1" si="179"/>
        <v>0.2233183856502241</v>
      </c>
      <c r="Y866" s="103" t="str">
        <f t="shared" ca="1" si="180"/>
        <v>GROWTH</v>
      </c>
      <c r="Z866" s="24">
        <v>0</v>
      </c>
      <c r="AA866" s="24">
        <f t="shared" si="181"/>
        <v>1</v>
      </c>
      <c r="AB866" s="3">
        <v>1000000548</v>
      </c>
      <c r="AC866" s="3"/>
    </row>
    <row r="867" spans="1:29" ht="14.25" hidden="1" customHeight="1">
      <c r="A867" s="23" t="s">
        <v>134</v>
      </c>
      <c r="B867" s="64" t="s">
        <v>67</v>
      </c>
      <c r="C867" s="64" t="s">
        <v>1811</v>
      </c>
      <c r="D867" s="64">
        <v>1000000546</v>
      </c>
      <c r="E867" s="65" t="s">
        <v>1812</v>
      </c>
      <c r="F867" s="66">
        <v>43344</v>
      </c>
      <c r="G867" s="66" t="str">
        <f t="shared" si="169"/>
        <v>Targeted Dealer</v>
      </c>
      <c r="H867" s="66"/>
      <c r="I867" s="67">
        <v>44</v>
      </c>
      <c r="J867" s="67">
        <f t="shared" ca="1" si="170"/>
        <v>918.32258064516134</v>
      </c>
      <c r="K867" s="96">
        <v>25</v>
      </c>
      <c r="L867" s="68">
        <f t="shared" ca="1" si="171"/>
        <v>-893.32258064516134</v>
      </c>
      <c r="M867" s="68">
        <f t="shared" ca="1" si="172"/>
        <v>2.7223549248278767</v>
      </c>
      <c r="N867" s="99">
        <v>38</v>
      </c>
      <c r="O867" s="97" t="str">
        <f t="shared" ca="1" si="173"/>
        <v>Nov</v>
      </c>
      <c r="P867" s="96">
        <v>38</v>
      </c>
      <c r="Q867" s="99">
        <f t="shared" si="174"/>
        <v>-13</v>
      </c>
      <c r="R867" s="97">
        <f t="shared" ca="1" si="175"/>
        <v>-0.34210526315789469</v>
      </c>
      <c r="S867" s="99" t="str">
        <f t="shared" ca="1" si="176"/>
        <v>DEGROWTH</v>
      </c>
      <c r="T867" s="100">
        <v>13</v>
      </c>
      <c r="U867" s="100" t="str">
        <f t="shared" ca="1" si="177"/>
        <v>Dec</v>
      </c>
      <c r="V867" s="96">
        <v>13</v>
      </c>
      <c r="W867" s="103">
        <f t="shared" si="178"/>
        <v>12</v>
      </c>
      <c r="X867" s="102">
        <f t="shared" ca="1" si="179"/>
        <v>0.92307692307692313</v>
      </c>
      <c r="Y867" s="103" t="str">
        <f t="shared" ca="1" si="180"/>
        <v>GROWTH</v>
      </c>
      <c r="Z867" s="24">
        <v>0</v>
      </c>
      <c r="AA867" s="24">
        <f t="shared" si="181"/>
        <v>0</v>
      </c>
      <c r="AB867" s="3">
        <v>1000000546</v>
      </c>
      <c r="AC867" s="3"/>
    </row>
    <row r="868" spans="1:29" ht="14.25" hidden="1" customHeight="1">
      <c r="A868" s="23" t="s">
        <v>134</v>
      </c>
      <c r="B868" s="64" t="s">
        <v>67</v>
      </c>
      <c r="C868" s="64" t="s">
        <v>1813</v>
      </c>
      <c r="D868" s="64">
        <v>1000000958</v>
      </c>
      <c r="E868" s="65" t="s">
        <v>1814</v>
      </c>
      <c r="F868" s="66">
        <v>43584</v>
      </c>
      <c r="G868" s="66" t="str">
        <f t="shared" si="169"/>
        <v>Targeted Dealer</v>
      </c>
      <c r="H868" s="66"/>
      <c r="I868" s="67">
        <v>31</v>
      </c>
      <c r="J868" s="67">
        <f t="shared" ca="1" si="170"/>
        <v>647</v>
      </c>
      <c r="K868" s="96">
        <v>25.5</v>
      </c>
      <c r="L868" s="68">
        <f t="shared" ca="1" si="171"/>
        <v>-621.5</v>
      </c>
      <c r="M868" s="68">
        <f t="shared" ca="1" si="172"/>
        <v>3.9412673879443587</v>
      </c>
      <c r="N868" s="99">
        <v>13</v>
      </c>
      <c r="O868" s="97" t="str">
        <f t="shared" ca="1" si="173"/>
        <v>Nov</v>
      </c>
      <c r="P868" s="96">
        <v>13</v>
      </c>
      <c r="Q868" s="99">
        <f t="shared" si="174"/>
        <v>12.5</v>
      </c>
      <c r="R868" s="97">
        <f t="shared" ca="1" si="175"/>
        <v>0.96153846153846145</v>
      </c>
      <c r="S868" s="99" t="str">
        <f t="shared" ca="1" si="176"/>
        <v>GROWTH</v>
      </c>
      <c r="T868" s="100">
        <v>12.5</v>
      </c>
      <c r="U868" s="100" t="str">
        <f t="shared" ca="1" si="177"/>
        <v>Dec</v>
      </c>
      <c r="V868" s="96">
        <v>12.5</v>
      </c>
      <c r="W868" s="103">
        <f t="shared" si="178"/>
        <v>13</v>
      </c>
      <c r="X868" s="102">
        <f t="shared" ca="1" si="179"/>
        <v>1.04</v>
      </c>
      <c r="Y868" s="103" t="str">
        <f t="shared" ca="1" si="180"/>
        <v>GROWTH</v>
      </c>
      <c r="Z868" s="24">
        <v>0</v>
      </c>
      <c r="AA868" s="24">
        <f t="shared" si="181"/>
        <v>0</v>
      </c>
      <c r="AB868" s="3">
        <v>1000000958</v>
      </c>
      <c r="AC868" s="3"/>
    </row>
    <row r="869" spans="1:29" ht="14.25" hidden="1" customHeight="1">
      <c r="A869" s="23" t="s">
        <v>134</v>
      </c>
      <c r="B869" s="64" t="s">
        <v>67</v>
      </c>
      <c r="C869" s="64" t="s">
        <v>1815</v>
      </c>
      <c r="D869" s="64">
        <v>1000000963</v>
      </c>
      <c r="E869" s="65" t="s">
        <v>1816</v>
      </c>
      <c r="F869" s="66">
        <v>43609</v>
      </c>
      <c r="G869" s="66" t="str">
        <f t="shared" si="169"/>
        <v>Targeted Dealer</v>
      </c>
      <c r="H869" s="66"/>
      <c r="I869" s="67">
        <v>31</v>
      </c>
      <c r="J869" s="67">
        <f t="shared" ca="1" si="170"/>
        <v>647</v>
      </c>
      <c r="K869" s="96">
        <v>26</v>
      </c>
      <c r="L869" s="68">
        <f t="shared" ca="1" si="171"/>
        <v>-621</v>
      </c>
      <c r="M869" s="68">
        <f t="shared" ca="1" si="172"/>
        <v>4.01854714064915</v>
      </c>
      <c r="N869" s="99">
        <v>26</v>
      </c>
      <c r="O869" s="97" t="str">
        <f t="shared" ca="1" si="173"/>
        <v>Nov</v>
      </c>
      <c r="P869" s="96">
        <v>26</v>
      </c>
      <c r="Q869" s="99">
        <f t="shared" si="174"/>
        <v>0</v>
      </c>
      <c r="R869" s="97">
        <f t="shared" ca="1" si="175"/>
        <v>0</v>
      </c>
      <c r="S869" s="99" t="str">
        <f t="shared" ca="1" si="176"/>
        <v>GROWTH</v>
      </c>
      <c r="T869" s="100">
        <v>12.5</v>
      </c>
      <c r="U869" s="100" t="str">
        <f t="shared" ca="1" si="177"/>
        <v>Dec</v>
      </c>
      <c r="V869" s="96">
        <v>12.5</v>
      </c>
      <c r="W869" s="103">
        <f t="shared" si="178"/>
        <v>13.5</v>
      </c>
      <c r="X869" s="102">
        <f t="shared" ca="1" si="179"/>
        <v>1.08</v>
      </c>
      <c r="Y869" s="103" t="str">
        <f t="shared" ca="1" si="180"/>
        <v>GROWTH</v>
      </c>
      <c r="Z869" s="24">
        <v>0</v>
      </c>
      <c r="AA869" s="24">
        <f t="shared" si="181"/>
        <v>0</v>
      </c>
      <c r="AB869" s="3">
        <v>1000000963</v>
      </c>
      <c r="AC869" s="3"/>
    </row>
    <row r="870" spans="1:29" ht="14.25" hidden="1" customHeight="1">
      <c r="A870" s="23" t="s">
        <v>134</v>
      </c>
      <c r="B870" s="64" t="s">
        <v>67</v>
      </c>
      <c r="C870" s="64" t="s">
        <v>4181</v>
      </c>
      <c r="D870" s="64">
        <v>1000000955</v>
      </c>
      <c r="E870" s="65" t="s">
        <v>4182</v>
      </c>
      <c r="F870" s="66">
        <v>43619</v>
      </c>
      <c r="G870" s="66" t="str">
        <f t="shared" si="169"/>
        <v>Targeted Dealer</v>
      </c>
      <c r="H870" s="66"/>
      <c r="I870" s="67">
        <v>12</v>
      </c>
      <c r="J870" s="67">
        <f t="shared" ca="1" si="170"/>
        <v>250.45161290322579</v>
      </c>
      <c r="K870" s="96">
        <v>0</v>
      </c>
      <c r="L870" s="68">
        <f t="shared" ca="1" si="171"/>
        <v>-250.45161290322579</v>
      </c>
      <c r="M870" s="68">
        <f t="shared" ca="1" si="172"/>
        <v>0</v>
      </c>
      <c r="N870" s="99">
        <v>0</v>
      </c>
      <c r="O870" s="97" t="str">
        <f t="shared" ca="1" si="173"/>
        <v>Nov</v>
      </c>
      <c r="P870" s="96">
        <v>0</v>
      </c>
      <c r="Q870" s="99">
        <f t="shared" si="174"/>
        <v>0</v>
      </c>
      <c r="R870" s="97">
        <f t="shared" ca="1" si="175"/>
        <v>0</v>
      </c>
      <c r="S870" s="99" t="b">
        <f t="shared" si="176"/>
        <v>0</v>
      </c>
      <c r="T870" s="100">
        <v>0</v>
      </c>
      <c r="U870" s="100" t="str">
        <f t="shared" ca="1" si="177"/>
        <v>Dec</v>
      </c>
      <c r="V870" s="96">
        <v>0</v>
      </c>
      <c r="W870" s="103">
        <f t="shared" si="178"/>
        <v>0</v>
      </c>
      <c r="X870" s="102">
        <f t="shared" ca="1" si="179"/>
        <v>0</v>
      </c>
      <c r="Y870" s="103" t="b">
        <f t="shared" si="180"/>
        <v>0</v>
      </c>
      <c r="Z870" s="24">
        <v>1</v>
      </c>
      <c r="AA870" s="24">
        <f t="shared" si="181"/>
        <v>0</v>
      </c>
      <c r="AB870" s="3">
        <v>1000000955</v>
      </c>
      <c r="AC870" s="3"/>
    </row>
    <row r="871" spans="1:29" ht="14.25" hidden="1" customHeight="1">
      <c r="A871" s="23" t="s">
        <v>134</v>
      </c>
      <c r="B871" s="64" t="s">
        <v>67</v>
      </c>
      <c r="C871" s="64" t="s">
        <v>3915</v>
      </c>
      <c r="D871" s="64">
        <v>1000000966</v>
      </c>
      <c r="E871" s="65" t="s">
        <v>3916</v>
      </c>
      <c r="F871" s="66">
        <v>43633</v>
      </c>
      <c r="G871" s="66" t="str">
        <f t="shared" si="169"/>
        <v>Targeted Dealer</v>
      </c>
      <c r="H871" s="66"/>
      <c r="I871" s="67">
        <v>56</v>
      </c>
      <c r="J871" s="67">
        <f t="shared" ca="1" si="170"/>
        <v>1168.7741935483871</v>
      </c>
      <c r="K871" s="96">
        <v>51.5</v>
      </c>
      <c r="L871" s="68">
        <f t="shared" ca="1" si="171"/>
        <v>-1117.2741935483871</v>
      </c>
      <c r="M871" s="68">
        <f t="shared" ca="1" si="172"/>
        <v>4.4063258997571211</v>
      </c>
      <c r="N871" s="99">
        <v>26</v>
      </c>
      <c r="O871" s="97" t="str">
        <f t="shared" ca="1" si="173"/>
        <v>Nov</v>
      </c>
      <c r="P871" s="96">
        <v>26</v>
      </c>
      <c r="Q871" s="99">
        <f t="shared" si="174"/>
        <v>25.5</v>
      </c>
      <c r="R871" s="97">
        <f t="shared" ca="1" si="175"/>
        <v>0.98076923076923084</v>
      </c>
      <c r="S871" s="99" t="str">
        <f t="shared" ca="1" si="176"/>
        <v>GROWTH</v>
      </c>
      <c r="T871" s="100">
        <v>37.5</v>
      </c>
      <c r="U871" s="100" t="str">
        <f t="shared" ca="1" si="177"/>
        <v>Dec</v>
      </c>
      <c r="V871" s="96">
        <v>37.5</v>
      </c>
      <c r="W871" s="103">
        <f t="shared" si="178"/>
        <v>14</v>
      </c>
      <c r="X871" s="102">
        <f t="shared" ca="1" si="179"/>
        <v>0.37333333333333329</v>
      </c>
      <c r="Y871" s="103" t="str">
        <f t="shared" ca="1" si="180"/>
        <v>GROWTH</v>
      </c>
      <c r="Z871" s="24">
        <v>0</v>
      </c>
      <c r="AA871" s="24">
        <f t="shared" si="181"/>
        <v>0</v>
      </c>
      <c r="AB871" s="3">
        <v>1000000966</v>
      </c>
      <c r="AC871" s="3"/>
    </row>
    <row r="872" spans="1:29" ht="14.25" hidden="1" customHeight="1">
      <c r="A872" s="23" t="s">
        <v>134</v>
      </c>
      <c r="B872" s="64" t="s">
        <v>67</v>
      </c>
      <c r="C872" s="64" t="s">
        <v>1817</v>
      </c>
      <c r="D872" s="64">
        <v>1000000965</v>
      </c>
      <c r="E872" s="65" t="s">
        <v>1818</v>
      </c>
      <c r="F872" s="66">
        <v>43825</v>
      </c>
      <c r="G872" s="66" t="str">
        <f t="shared" si="169"/>
        <v>Targeted Dealer</v>
      </c>
      <c r="H872" s="66"/>
      <c r="I872" s="67">
        <v>25</v>
      </c>
      <c r="J872" s="67">
        <f t="shared" ca="1" si="170"/>
        <v>521.77419354838707</v>
      </c>
      <c r="K872" s="96">
        <v>0</v>
      </c>
      <c r="L872" s="68">
        <f t="shared" ca="1" si="171"/>
        <v>-521.77419354838707</v>
      </c>
      <c r="M872" s="68">
        <f t="shared" ca="1" si="172"/>
        <v>0</v>
      </c>
      <c r="N872" s="99">
        <v>9.5</v>
      </c>
      <c r="O872" s="97" t="str">
        <f t="shared" ca="1" si="173"/>
        <v>Nov</v>
      </c>
      <c r="P872" s="96">
        <v>9.5</v>
      </c>
      <c r="Q872" s="99">
        <f t="shared" si="174"/>
        <v>-9.5</v>
      </c>
      <c r="R872" s="97">
        <f t="shared" ca="1" si="175"/>
        <v>-1</v>
      </c>
      <c r="S872" s="99" t="str">
        <f t="shared" ca="1" si="176"/>
        <v>DEGROWTH</v>
      </c>
      <c r="T872" s="100">
        <v>19</v>
      </c>
      <c r="U872" s="100" t="str">
        <f t="shared" ca="1" si="177"/>
        <v>Dec</v>
      </c>
      <c r="V872" s="96">
        <v>19</v>
      </c>
      <c r="W872" s="103">
        <f t="shared" si="178"/>
        <v>-19</v>
      </c>
      <c r="X872" s="102">
        <f t="shared" ca="1" si="179"/>
        <v>-1</v>
      </c>
      <c r="Y872" s="103" t="str">
        <f t="shared" ca="1" si="180"/>
        <v>DEGROWTH</v>
      </c>
      <c r="Z872" s="24">
        <v>1</v>
      </c>
      <c r="AA872" s="24">
        <f t="shared" si="181"/>
        <v>0</v>
      </c>
      <c r="AB872" s="3">
        <v>1000000965</v>
      </c>
      <c r="AC872" s="3"/>
    </row>
    <row r="873" spans="1:29" ht="14.25" hidden="1" customHeight="1">
      <c r="A873" s="23" t="s">
        <v>134</v>
      </c>
      <c r="B873" s="64" t="s">
        <v>67</v>
      </c>
      <c r="C873" s="64" t="s">
        <v>1819</v>
      </c>
      <c r="D873" s="64">
        <v>1000000959</v>
      </c>
      <c r="E873" s="65" t="s">
        <v>1820</v>
      </c>
      <c r="F873" s="66">
        <v>44202</v>
      </c>
      <c r="G873" s="66" t="str">
        <f t="shared" si="169"/>
        <v>Targeted Dealer</v>
      </c>
      <c r="H873" s="66"/>
      <c r="I873" s="67">
        <v>80</v>
      </c>
      <c r="J873" s="67">
        <f t="shared" ca="1" si="170"/>
        <v>1669.6774193548388</v>
      </c>
      <c r="K873" s="96">
        <v>50</v>
      </c>
      <c r="L873" s="68">
        <f t="shared" ca="1" si="171"/>
        <v>-1619.6774193548388</v>
      </c>
      <c r="M873" s="68">
        <f t="shared" ca="1" si="172"/>
        <v>2.9945904173106643</v>
      </c>
      <c r="N873" s="99">
        <v>63.5</v>
      </c>
      <c r="O873" s="97" t="str">
        <f t="shared" ca="1" si="173"/>
        <v>Nov</v>
      </c>
      <c r="P873" s="96">
        <v>63.5</v>
      </c>
      <c r="Q873" s="99">
        <f t="shared" si="174"/>
        <v>-13.5</v>
      </c>
      <c r="R873" s="97">
        <f t="shared" ca="1" si="175"/>
        <v>-0.21259842519685035</v>
      </c>
      <c r="S873" s="99" t="str">
        <f t="shared" ca="1" si="176"/>
        <v>DEGROWTH</v>
      </c>
      <c r="T873" s="100">
        <v>63</v>
      </c>
      <c r="U873" s="100" t="str">
        <f t="shared" ca="1" si="177"/>
        <v>Dec</v>
      </c>
      <c r="V873" s="96">
        <v>63</v>
      </c>
      <c r="W873" s="103">
        <f t="shared" si="178"/>
        <v>-13</v>
      </c>
      <c r="X873" s="102">
        <f t="shared" ca="1" si="179"/>
        <v>-0.20634920634920639</v>
      </c>
      <c r="Y873" s="103" t="str">
        <f t="shared" ca="1" si="180"/>
        <v>DEGROWTH</v>
      </c>
      <c r="Z873" s="24">
        <v>0</v>
      </c>
      <c r="AA873" s="24">
        <f t="shared" si="181"/>
        <v>0</v>
      </c>
      <c r="AB873" s="3">
        <v>1000000959</v>
      </c>
      <c r="AC873" s="3"/>
    </row>
    <row r="874" spans="1:29" ht="14.25" hidden="1" customHeight="1">
      <c r="A874" s="23" t="s">
        <v>134</v>
      </c>
      <c r="B874" s="64" t="s">
        <v>67</v>
      </c>
      <c r="C874" s="64" t="s">
        <v>4487</v>
      </c>
      <c r="D874" s="64">
        <v>1000000961</v>
      </c>
      <c r="E874" s="65" t="s">
        <v>4488</v>
      </c>
      <c r="F874" s="66">
        <v>44481</v>
      </c>
      <c r="G874" s="66" t="str">
        <f t="shared" si="169"/>
        <v>-</v>
      </c>
      <c r="H874" s="66"/>
      <c r="I874" s="67">
        <v>0</v>
      </c>
      <c r="J874" s="67">
        <f t="shared" ca="1" si="170"/>
        <v>0</v>
      </c>
      <c r="K874" s="96">
        <v>0</v>
      </c>
      <c r="L874" s="68">
        <f t="shared" ca="1" si="171"/>
        <v>0</v>
      </c>
      <c r="M874" s="68" t="str">
        <f t="shared" ca="1" si="172"/>
        <v>-</v>
      </c>
      <c r="N874" s="99">
        <v>0</v>
      </c>
      <c r="O874" s="97" t="str">
        <f t="shared" ca="1" si="173"/>
        <v>Nov</v>
      </c>
      <c r="P874" s="96">
        <v>0</v>
      </c>
      <c r="Q874" s="99">
        <f t="shared" si="174"/>
        <v>0</v>
      </c>
      <c r="R874" s="97">
        <f t="shared" ca="1" si="175"/>
        <v>0</v>
      </c>
      <c r="S874" s="99" t="b">
        <f t="shared" si="176"/>
        <v>0</v>
      </c>
      <c r="T874" s="100">
        <v>38</v>
      </c>
      <c r="U874" s="100" t="str">
        <f t="shared" ca="1" si="177"/>
        <v>Dec</v>
      </c>
      <c r="V874" s="96">
        <v>38</v>
      </c>
      <c r="W874" s="103">
        <f t="shared" si="178"/>
        <v>-38</v>
      </c>
      <c r="X874" s="102">
        <f t="shared" ca="1" si="179"/>
        <v>-1</v>
      </c>
      <c r="Y874" s="103" t="str">
        <f t="shared" ca="1" si="180"/>
        <v>DEGROWTH</v>
      </c>
      <c r="Z874" s="24">
        <v>1</v>
      </c>
      <c r="AA874" s="24">
        <f t="shared" si="181"/>
        <v>0</v>
      </c>
      <c r="AB874" s="3">
        <v>1000000961</v>
      </c>
      <c r="AC874" s="3"/>
    </row>
    <row r="875" spans="1:29" ht="14.25" hidden="1" customHeight="1">
      <c r="A875" s="23" t="s">
        <v>134</v>
      </c>
      <c r="B875" s="64" t="s">
        <v>67</v>
      </c>
      <c r="C875" s="64" t="s">
        <v>1821</v>
      </c>
      <c r="D875" s="64">
        <v>1000002405</v>
      </c>
      <c r="E875" s="65" t="s">
        <v>1822</v>
      </c>
      <c r="F875" s="66">
        <v>44565</v>
      </c>
      <c r="G875" s="66" t="str">
        <f t="shared" si="169"/>
        <v>Targeted Dealer</v>
      </c>
      <c r="H875" s="66"/>
      <c r="I875" s="67">
        <v>31</v>
      </c>
      <c r="J875" s="67">
        <f t="shared" ca="1" si="170"/>
        <v>647</v>
      </c>
      <c r="K875" s="96">
        <v>33</v>
      </c>
      <c r="L875" s="68">
        <f t="shared" ca="1" si="171"/>
        <v>-614</v>
      </c>
      <c r="M875" s="68">
        <f t="shared" ca="1" si="172"/>
        <v>5.1004636785162285</v>
      </c>
      <c r="N875" s="99">
        <v>13</v>
      </c>
      <c r="O875" s="97" t="str">
        <f t="shared" ca="1" si="173"/>
        <v>Nov</v>
      </c>
      <c r="P875" s="96">
        <v>13</v>
      </c>
      <c r="Q875" s="99">
        <f t="shared" si="174"/>
        <v>20</v>
      </c>
      <c r="R875" s="97">
        <f t="shared" ca="1" si="175"/>
        <v>1.5384615384615383</v>
      </c>
      <c r="S875" s="99" t="str">
        <f t="shared" ca="1" si="176"/>
        <v>GROWTH</v>
      </c>
      <c r="T875" s="100">
        <v>39</v>
      </c>
      <c r="U875" s="100" t="str">
        <f t="shared" ca="1" si="177"/>
        <v>Dec</v>
      </c>
      <c r="V875" s="96">
        <v>39</v>
      </c>
      <c r="W875" s="103">
        <f t="shared" si="178"/>
        <v>-6</v>
      </c>
      <c r="X875" s="102">
        <f t="shared" ca="1" si="179"/>
        <v>-0.15384615384615385</v>
      </c>
      <c r="Y875" s="103" t="str">
        <f t="shared" ca="1" si="180"/>
        <v>DEGROWTH</v>
      </c>
      <c r="Z875" s="24">
        <v>0</v>
      </c>
      <c r="AA875" s="24">
        <f t="shared" si="181"/>
        <v>0</v>
      </c>
      <c r="AB875" s="3">
        <v>1000002405</v>
      </c>
      <c r="AC875" s="3"/>
    </row>
    <row r="876" spans="1:29" ht="14.25" hidden="1" customHeight="1">
      <c r="A876" s="23" t="s">
        <v>134</v>
      </c>
      <c r="B876" s="64" t="s">
        <v>67</v>
      </c>
      <c r="C876" s="64" t="s">
        <v>1823</v>
      </c>
      <c r="D876" s="64">
        <v>1000002607</v>
      </c>
      <c r="E876" s="65" t="s">
        <v>1824</v>
      </c>
      <c r="F876" s="66">
        <v>44614</v>
      </c>
      <c r="G876" s="66" t="str">
        <f t="shared" si="169"/>
        <v>Targeted Dealer</v>
      </c>
      <c r="H876" s="66" t="s">
        <v>627</v>
      </c>
      <c r="I876" s="67">
        <v>65</v>
      </c>
      <c r="J876" s="67">
        <f t="shared" ca="1" si="170"/>
        <v>1356.6129032258063</v>
      </c>
      <c r="K876" s="96">
        <v>13</v>
      </c>
      <c r="L876" s="68">
        <f t="shared" ca="1" si="171"/>
        <v>-1343.6129032258063</v>
      </c>
      <c r="M876" s="68">
        <f t="shared" ca="1" si="172"/>
        <v>0.95826893353941278</v>
      </c>
      <c r="N876" s="99">
        <v>26</v>
      </c>
      <c r="O876" s="97" t="str">
        <f t="shared" ca="1" si="173"/>
        <v>Nov</v>
      </c>
      <c r="P876" s="96">
        <v>26</v>
      </c>
      <c r="Q876" s="99">
        <f t="shared" si="174"/>
        <v>-13</v>
      </c>
      <c r="R876" s="97">
        <f t="shared" ca="1" si="175"/>
        <v>-0.5</v>
      </c>
      <c r="S876" s="99" t="str">
        <f t="shared" ca="1" si="176"/>
        <v>DEGROWTH</v>
      </c>
      <c r="T876" s="100">
        <v>39</v>
      </c>
      <c r="U876" s="100" t="str">
        <f t="shared" ca="1" si="177"/>
        <v>Dec</v>
      </c>
      <c r="V876" s="96">
        <v>39</v>
      </c>
      <c r="W876" s="103">
        <f t="shared" si="178"/>
        <v>-26</v>
      </c>
      <c r="X876" s="102">
        <f t="shared" ca="1" si="179"/>
        <v>-0.66666666666666674</v>
      </c>
      <c r="Y876" s="103" t="str">
        <f t="shared" ca="1" si="180"/>
        <v>DEGROWTH</v>
      </c>
      <c r="Z876" s="24">
        <v>0</v>
      </c>
      <c r="AA876" s="24">
        <f t="shared" si="181"/>
        <v>1</v>
      </c>
      <c r="AB876" s="3">
        <v>1000002607</v>
      </c>
      <c r="AC876" s="3"/>
    </row>
    <row r="877" spans="1:29" ht="14.25" hidden="1" customHeight="1">
      <c r="A877" s="23" t="s">
        <v>134</v>
      </c>
      <c r="B877" s="64" t="s">
        <v>67</v>
      </c>
      <c r="C877" s="64" t="s">
        <v>1825</v>
      </c>
      <c r="D877" s="64">
        <v>1000002723</v>
      </c>
      <c r="E877" s="64" t="s">
        <v>1826</v>
      </c>
      <c r="F877" s="66">
        <v>44664</v>
      </c>
      <c r="G877" s="66" t="str">
        <f t="shared" si="169"/>
        <v>Targeted Dealer</v>
      </c>
      <c r="H877" s="66" t="s">
        <v>627</v>
      </c>
      <c r="I877" s="67">
        <v>305</v>
      </c>
      <c r="J877" s="67">
        <f t="shared" ca="1" si="170"/>
        <v>6365.645161290322</v>
      </c>
      <c r="K877" s="96">
        <v>311.5</v>
      </c>
      <c r="L877" s="68">
        <f t="shared" ca="1" si="171"/>
        <v>-6054.145161290322</v>
      </c>
      <c r="M877" s="68">
        <f t="shared" ca="1" si="172"/>
        <v>4.8934552917627387</v>
      </c>
      <c r="N877" s="99">
        <v>273</v>
      </c>
      <c r="O877" s="97" t="str">
        <f t="shared" ca="1" si="173"/>
        <v>Nov</v>
      </c>
      <c r="P877" s="96">
        <v>273</v>
      </c>
      <c r="Q877" s="99">
        <f t="shared" si="174"/>
        <v>38.5</v>
      </c>
      <c r="R877" s="97">
        <f t="shared" ca="1" si="175"/>
        <v>0.14102564102564097</v>
      </c>
      <c r="S877" s="99" t="str">
        <f t="shared" ca="1" si="176"/>
        <v>GROWTH</v>
      </c>
      <c r="T877" s="100">
        <v>275</v>
      </c>
      <c r="U877" s="100" t="str">
        <f t="shared" ca="1" si="177"/>
        <v>Dec</v>
      </c>
      <c r="V877" s="96">
        <v>275</v>
      </c>
      <c r="W877" s="103">
        <f t="shared" si="178"/>
        <v>36.5</v>
      </c>
      <c r="X877" s="102">
        <f t="shared" ca="1" si="179"/>
        <v>0.1327272727272728</v>
      </c>
      <c r="Y877" s="103" t="str">
        <f t="shared" ca="1" si="180"/>
        <v>GROWTH</v>
      </c>
      <c r="Z877" s="24">
        <v>0</v>
      </c>
      <c r="AA877" s="24">
        <f t="shared" si="181"/>
        <v>1</v>
      </c>
      <c r="AB877" s="3">
        <v>1000002723</v>
      </c>
      <c r="AC877" s="3"/>
    </row>
    <row r="878" spans="1:29" ht="14.25" hidden="1" customHeight="1">
      <c r="A878" s="23" t="s">
        <v>134</v>
      </c>
      <c r="B878" s="64" t="s">
        <v>67</v>
      </c>
      <c r="C878" s="64" t="s">
        <v>4223</v>
      </c>
      <c r="D878" s="64">
        <v>1000002832</v>
      </c>
      <c r="E878" s="64" t="s">
        <v>4224</v>
      </c>
      <c r="F878" s="66">
        <v>44748</v>
      </c>
      <c r="G878" s="66" t="str">
        <f t="shared" si="169"/>
        <v>Targeted Dealer</v>
      </c>
      <c r="H878" s="66"/>
      <c r="I878" s="67">
        <v>31</v>
      </c>
      <c r="J878" s="67">
        <f t="shared" ca="1" si="170"/>
        <v>647</v>
      </c>
      <c r="K878" s="96">
        <v>13</v>
      </c>
      <c r="L878" s="68">
        <f t="shared" ca="1" si="171"/>
        <v>-634</v>
      </c>
      <c r="M878" s="68">
        <f t="shared" ca="1" si="172"/>
        <v>2.009273570324575</v>
      </c>
      <c r="N878" s="99">
        <v>0</v>
      </c>
      <c r="O878" s="97" t="str">
        <f t="shared" ca="1" si="173"/>
        <v>Nov</v>
      </c>
      <c r="P878" s="96">
        <v>0</v>
      </c>
      <c r="Q878" s="99">
        <f t="shared" si="174"/>
        <v>13</v>
      </c>
      <c r="R878" s="97">
        <f t="shared" ca="1" si="175"/>
        <v>0</v>
      </c>
      <c r="S878" s="99" t="b">
        <f t="shared" si="176"/>
        <v>0</v>
      </c>
      <c r="T878" s="100">
        <v>19</v>
      </c>
      <c r="U878" s="100" t="str">
        <f t="shared" ca="1" si="177"/>
        <v>Dec</v>
      </c>
      <c r="V878" s="96">
        <v>19</v>
      </c>
      <c r="W878" s="103">
        <f t="shared" si="178"/>
        <v>-6</v>
      </c>
      <c r="X878" s="102">
        <f t="shared" ca="1" si="179"/>
        <v>-0.31578947368421051</v>
      </c>
      <c r="Y878" s="103" t="str">
        <f t="shared" ca="1" si="180"/>
        <v>DEGROWTH</v>
      </c>
      <c r="Z878" s="24">
        <v>0</v>
      </c>
      <c r="AA878" s="24">
        <f t="shared" si="181"/>
        <v>0</v>
      </c>
      <c r="AB878" s="3">
        <v>1000002832</v>
      </c>
      <c r="AC878" s="3"/>
    </row>
    <row r="879" spans="1:29" ht="14.25" hidden="1" customHeight="1">
      <c r="A879" s="23" t="s">
        <v>134</v>
      </c>
      <c r="B879" s="64" t="s">
        <v>67</v>
      </c>
      <c r="C879" s="64" t="s">
        <v>4489</v>
      </c>
      <c r="D879" s="64">
        <v>1000003492</v>
      </c>
      <c r="E879" s="64" t="s">
        <v>4490</v>
      </c>
      <c r="F879" s="66">
        <v>44903</v>
      </c>
      <c r="G879" s="66" t="str">
        <f t="shared" si="169"/>
        <v>Targeted Dealer</v>
      </c>
      <c r="H879" s="66"/>
      <c r="I879" s="67">
        <v>40</v>
      </c>
      <c r="J879" s="67">
        <f t="shared" ca="1" si="170"/>
        <v>834.83870967741939</v>
      </c>
      <c r="K879" s="96">
        <v>0</v>
      </c>
      <c r="L879" s="68">
        <f t="shared" ca="1" si="171"/>
        <v>-834.83870967741939</v>
      </c>
      <c r="M879" s="68">
        <f t="shared" ca="1" si="172"/>
        <v>0</v>
      </c>
      <c r="N879" s="99">
        <v>12</v>
      </c>
      <c r="O879" s="97" t="str">
        <f t="shared" ca="1" si="173"/>
        <v>Nov</v>
      </c>
      <c r="P879" s="96">
        <v>12</v>
      </c>
      <c r="Q879" s="99">
        <f t="shared" si="174"/>
        <v>-12</v>
      </c>
      <c r="R879" s="97">
        <f t="shared" ca="1" si="175"/>
        <v>-1</v>
      </c>
      <c r="S879" s="99" t="str">
        <f t="shared" ca="1" si="176"/>
        <v>DEGROWTH</v>
      </c>
      <c r="T879" s="100">
        <v>0</v>
      </c>
      <c r="U879" s="100" t="str">
        <f t="shared" ca="1" si="177"/>
        <v>Dec</v>
      </c>
      <c r="V879" s="96">
        <v>0</v>
      </c>
      <c r="W879" s="103">
        <f t="shared" si="178"/>
        <v>0</v>
      </c>
      <c r="X879" s="102">
        <f t="shared" ca="1" si="179"/>
        <v>0</v>
      </c>
      <c r="Y879" s="103" t="b">
        <f t="shared" si="180"/>
        <v>0</v>
      </c>
      <c r="Z879" s="24">
        <v>1</v>
      </c>
      <c r="AA879" s="24">
        <f t="shared" si="181"/>
        <v>0</v>
      </c>
      <c r="AB879" s="3">
        <v>1000003492</v>
      </c>
      <c r="AC879" s="3"/>
    </row>
    <row r="880" spans="1:29" ht="14.25" hidden="1" customHeight="1">
      <c r="A880" s="23" t="s">
        <v>134</v>
      </c>
      <c r="B880" s="64" t="s">
        <v>67</v>
      </c>
      <c r="C880" s="64" t="s">
        <v>1827</v>
      </c>
      <c r="D880" s="64">
        <v>1000003189</v>
      </c>
      <c r="E880" s="64" t="s">
        <v>1828</v>
      </c>
      <c r="F880" s="66">
        <v>44923</v>
      </c>
      <c r="G880" s="66" t="str">
        <f t="shared" si="169"/>
        <v>Targeted Dealer</v>
      </c>
      <c r="H880" s="66"/>
      <c r="I880" s="67">
        <v>80</v>
      </c>
      <c r="J880" s="67">
        <f t="shared" ca="1" si="170"/>
        <v>1669.6774193548388</v>
      </c>
      <c r="K880" s="96">
        <v>64.5</v>
      </c>
      <c r="L880" s="68">
        <f t="shared" ca="1" si="171"/>
        <v>-1605.1774193548388</v>
      </c>
      <c r="M880" s="68">
        <f t="shared" ca="1" si="172"/>
        <v>3.863021638330757</v>
      </c>
      <c r="N880" s="99">
        <v>91</v>
      </c>
      <c r="O880" s="97" t="str">
        <f t="shared" ca="1" si="173"/>
        <v>Nov</v>
      </c>
      <c r="P880" s="96">
        <v>91</v>
      </c>
      <c r="Q880" s="99">
        <f t="shared" si="174"/>
        <v>-26.5</v>
      </c>
      <c r="R880" s="97">
        <f t="shared" ca="1" si="175"/>
        <v>-0.29120879120879117</v>
      </c>
      <c r="S880" s="99" t="str">
        <f t="shared" ca="1" si="176"/>
        <v>DEGROWTH</v>
      </c>
      <c r="T880" s="100">
        <v>25</v>
      </c>
      <c r="U880" s="100" t="str">
        <f t="shared" ca="1" si="177"/>
        <v>Dec</v>
      </c>
      <c r="V880" s="96">
        <v>25</v>
      </c>
      <c r="W880" s="103">
        <f t="shared" si="178"/>
        <v>39.5</v>
      </c>
      <c r="X880" s="102">
        <f t="shared" ca="1" si="179"/>
        <v>1.58</v>
      </c>
      <c r="Y880" s="103" t="str">
        <f t="shared" ca="1" si="180"/>
        <v>GROWTH</v>
      </c>
      <c r="Z880" s="24">
        <v>0</v>
      </c>
      <c r="AA880" s="24">
        <f t="shared" si="181"/>
        <v>0</v>
      </c>
      <c r="AB880" s="3">
        <v>1000003189</v>
      </c>
      <c r="AC880" s="3"/>
    </row>
    <row r="881" spans="1:29" ht="14.25" hidden="1" customHeight="1">
      <c r="A881" s="23" t="s">
        <v>134</v>
      </c>
      <c r="B881" s="64" t="s">
        <v>67</v>
      </c>
      <c r="C881" s="64" t="s">
        <v>4491</v>
      </c>
      <c r="D881" s="64">
        <v>1000003244</v>
      </c>
      <c r="E881" s="64" t="s">
        <v>4492</v>
      </c>
      <c r="F881" s="66">
        <v>44939</v>
      </c>
      <c r="G881" s="66" t="str">
        <f t="shared" si="169"/>
        <v>Targeted Dealer</v>
      </c>
      <c r="H881" s="66"/>
      <c r="I881" s="67">
        <v>25</v>
      </c>
      <c r="J881" s="67">
        <f t="shared" ca="1" si="170"/>
        <v>521.77419354838707</v>
      </c>
      <c r="K881" s="96">
        <v>0</v>
      </c>
      <c r="L881" s="68">
        <f t="shared" ca="1" si="171"/>
        <v>-521.77419354838707</v>
      </c>
      <c r="M881" s="68">
        <f t="shared" ca="1" si="172"/>
        <v>0</v>
      </c>
      <c r="N881" s="99">
        <v>0</v>
      </c>
      <c r="O881" s="97" t="str">
        <f t="shared" ca="1" si="173"/>
        <v>Nov</v>
      </c>
      <c r="P881" s="96">
        <v>0</v>
      </c>
      <c r="Q881" s="99">
        <f t="shared" si="174"/>
        <v>0</v>
      </c>
      <c r="R881" s="97">
        <f t="shared" ca="1" si="175"/>
        <v>0</v>
      </c>
      <c r="S881" s="99" t="b">
        <f t="shared" si="176"/>
        <v>0</v>
      </c>
      <c r="T881" s="100">
        <v>0</v>
      </c>
      <c r="U881" s="100" t="str">
        <f t="shared" ca="1" si="177"/>
        <v>Dec</v>
      </c>
      <c r="V881" s="96">
        <v>0</v>
      </c>
      <c r="W881" s="103">
        <f t="shared" si="178"/>
        <v>0</v>
      </c>
      <c r="X881" s="102">
        <f t="shared" ca="1" si="179"/>
        <v>0</v>
      </c>
      <c r="Y881" s="103" t="b">
        <f t="shared" si="180"/>
        <v>0</v>
      </c>
      <c r="Z881" s="24">
        <v>1</v>
      </c>
      <c r="AA881" s="24">
        <f t="shared" si="181"/>
        <v>0</v>
      </c>
      <c r="AB881" s="3">
        <v>1000003244</v>
      </c>
      <c r="AC881" s="3"/>
    </row>
    <row r="882" spans="1:29" ht="14.25" hidden="1" customHeight="1">
      <c r="A882" s="23" t="s">
        <v>134</v>
      </c>
      <c r="B882" s="64" t="s">
        <v>67</v>
      </c>
      <c r="C882" s="64" t="s">
        <v>4150</v>
      </c>
      <c r="D882" s="64">
        <v>1000003251</v>
      </c>
      <c r="E882" s="64" t="s">
        <v>1501</v>
      </c>
      <c r="F882" s="66">
        <v>44945</v>
      </c>
      <c r="G882" s="66" t="str">
        <f t="shared" si="169"/>
        <v>Targeted Dealer</v>
      </c>
      <c r="H882" s="66"/>
      <c r="I882" s="67">
        <v>44</v>
      </c>
      <c r="J882" s="67">
        <f t="shared" ca="1" si="170"/>
        <v>918.32258064516134</v>
      </c>
      <c r="K882" s="96">
        <v>33</v>
      </c>
      <c r="L882" s="68">
        <f t="shared" ca="1" si="171"/>
        <v>-885.32258064516134</v>
      </c>
      <c r="M882" s="68">
        <f t="shared" ca="1" si="172"/>
        <v>3.5935085007727974</v>
      </c>
      <c r="N882" s="99">
        <v>12.5</v>
      </c>
      <c r="O882" s="97" t="str">
        <f t="shared" ca="1" si="173"/>
        <v>Nov</v>
      </c>
      <c r="P882" s="96">
        <v>12.5</v>
      </c>
      <c r="Q882" s="99">
        <f t="shared" si="174"/>
        <v>20.5</v>
      </c>
      <c r="R882" s="97">
        <f t="shared" ca="1" si="175"/>
        <v>1.6400000000000001</v>
      </c>
      <c r="S882" s="99" t="str">
        <f t="shared" ca="1" si="176"/>
        <v>GROWTH</v>
      </c>
      <c r="T882" s="100">
        <v>20</v>
      </c>
      <c r="U882" s="100" t="str">
        <f t="shared" ca="1" si="177"/>
        <v>Dec</v>
      </c>
      <c r="V882" s="96">
        <v>20</v>
      </c>
      <c r="W882" s="103">
        <f t="shared" si="178"/>
        <v>13</v>
      </c>
      <c r="X882" s="102">
        <f t="shared" ca="1" si="179"/>
        <v>0.64999999999999991</v>
      </c>
      <c r="Y882" s="103" t="str">
        <f t="shared" ca="1" si="180"/>
        <v>GROWTH</v>
      </c>
      <c r="Z882" s="24">
        <v>0</v>
      </c>
      <c r="AA882" s="24">
        <f t="shared" si="181"/>
        <v>0</v>
      </c>
      <c r="AB882" s="3">
        <v>1000003251</v>
      </c>
      <c r="AC882" s="3"/>
    </row>
    <row r="883" spans="1:29" ht="14.25" hidden="1" customHeight="1">
      <c r="A883" s="23" t="s">
        <v>134</v>
      </c>
      <c r="B883" s="64" t="s">
        <v>67</v>
      </c>
      <c r="C883" s="64" t="s">
        <v>1829</v>
      </c>
      <c r="D883" s="64">
        <v>1000003304</v>
      </c>
      <c r="E883" s="64" t="s">
        <v>1501</v>
      </c>
      <c r="F883" s="66">
        <v>44957</v>
      </c>
      <c r="G883" s="66" t="str">
        <f t="shared" si="169"/>
        <v>-</v>
      </c>
      <c r="H883" s="66"/>
      <c r="I883" s="67">
        <v>0</v>
      </c>
      <c r="J883" s="67">
        <f t="shared" ca="1" si="170"/>
        <v>0</v>
      </c>
      <c r="K883" s="96">
        <v>38</v>
      </c>
      <c r="L883" s="68">
        <f t="shared" ca="1" si="171"/>
        <v>38</v>
      </c>
      <c r="M883" s="68" t="str">
        <f t="shared" ca="1" si="172"/>
        <v>-</v>
      </c>
      <c r="N883" s="99">
        <v>13</v>
      </c>
      <c r="O883" s="97" t="str">
        <f t="shared" ca="1" si="173"/>
        <v>Nov</v>
      </c>
      <c r="P883" s="96">
        <v>13</v>
      </c>
      <c r="Q883" s="99">
        <f t="shared" si="174"/>
        <v>25</v>
      </c>
      <c r="R883" s="97">
        <f t="shared" ca="1" si="175"/>
        <v>1.9230769230769229</v>
      </c>
      <c r="S883" s="99" t="str">
        <f t="shared" ca="1" si="176"/>
        <v>GROWTH</v>
      </c>
      <c r="T883" s="100">
        <v>12.5</v>
      </c>
      <c r="U883" s="100" t="str">
        <f t="shared" ca="1" si="177"/>
        <v>Dec</v>
      </c>
      <c r="V883" s="96">
        <v>12.5</v>
      </c>
      <c r="W883" s="103">
        <f t="shared" si="178"/>
        <v>25.5</v>
      </c>
      <c r="X883" s="102">
        <f t="shared" ca="1" si="179"/>
        <v>2.04</v>
      </c>
      <c r="Y883" s="103" t="str">
        <f t="shared" ca="1" si="180"/>
        <v>GROWTH</v>
      </c>
      <c r="Z883" s="24">
        <v>0</v>
      </c>
      <c r="AA883" s="24">
        <f t="shared" si="181"/>
        <v>0</v>
      </c>
      <c r="AB883" s="3">
        <v>1000003304</v>
      </c>
      <c r="AC883" s="3"/>
    </row>
    <row r="884" spans="1:29" ht="14.25" hidden="1" customHeight="1">
      <c r="A884" s="23" t="s">
        <v>134</v>
      </c>
      <c r="B884" s="64" t="s">
        <v>67</v>
      </c>
      <c r="C884" s="64" t="s">
        <v>4493</v>
      </c>
      <c r="D884" s="64">
        <v>1000003384</v>
      </c>
      <c r="E884" s="64" t="s">
        <v>4494</v>
      </c>
      <c r="F884" s="66">
        <v>44979</v>
      </c>
      <c r="G884" s="66" t="str">
        <f t="shared" si="169"/>
        <v>Targeted Dealer</v>
      </c>
      <c r="H884" s="66"/>
      <c r="I884" s="67">
        <v>75.5</v>
      </c>
      <c r="J884" s="67">
        <f t="shared" ca="1" si="170"/>
        <v>1575.758064516129</v>
      </c>
      <c r="K884" s="96">
        <v>24.5</v>
      </c>
      <c r="L884" s="68">
        <f t="shared" ca="1" si="171"/>
        <v>-1551.258064516129</v>
      </c>
      <c r="M884" s="68">
        <f t="shared" ca="1" si="172"/>
        <v>1.5548072100473913</v>
      </c>
      <c r="N884" s="99">
        <v>50</v>
      </c>
      <c r="O884" s="97" t="str">
        <f t="shared" ca="1" si="173"/>
        <v>Nov</v>
      </c>
      <c r="P884" s="96">
        <v>50</v>
      </c>
      <c r="Q884" s="99">
        <f t="shared" si="174"/>
        <v>-25.5</v>
      </c>
      <c r="R884" s="97">
        <f t="shared" ca="1" si="175"/>
        <v>-0.51</v>
      </c>
      <c r="S884" s="99" t="str">
        <f t="shared" ca="1" si="176"/>
        <v>DEGROWTH</v>
      </c>
      <c r="T884" s="100">
        <v>25</v>
      </c>
      <c r="U884" s="100" t="str">
        <f t="shared" ca="1" si="177"/>
        <v>Dec</v>
      </c>
      <c r="V884" s="96">
        <v>25</v>
      </c>
      <c r="W884" s="103">
        <f t="shared" si="178"/>
        <v>-0.5</v>
      </c>
      <c r="X884" s="102">
        <f t="shared" ca="1" si="179"/>
        <v>-2.0000000000000018E-2</v>
      </c>
      <c r="Y884" s="103" t="str">
        <f t="shared" ca="1" si="180"/>
        <v>DEGROWTH</v>
      </c>
      <c r="Z884" s="24">
        <v>0</v>
      </c>
      <c r="AA884" s="24">
        <f t="shared" si="181"/>
        <v>0</v>
      </c>
      <c r="AB884" s="3">
        <v>1000003384</v>
      </c>
      <c r="AC884" s="3"/>
    </row>
    <row r="885" spans="1:29" ht="14.25" hidden="1" customHeight="1">
      <c r="A885" s="23" t="s">
        <v>134</v>
      </c>
      <c r="B885" s="64" t="s">
        <v>67</v>
      </c>
      <c r="C885" s="64" t="s">
        <v>1830</v>
      </c>
      <c r="D885" s="64">
        <v>1000003385</v>
      </c>
      <c r="E885" s="64" t="s">
        <v>1831</v>
      </c>
      <c r="F885" s="66">
        <v>44983</v>
      </c>
      <c r="G885" s="66" t="str">
        <f t="shared" si="169"/>
        <v>Targeted Dealer</v>
      </c>
      <c r="H885" s="66"/>
      <c r="I885" s="67">
        <v>215</v>
      </c>
      <c r="J885" s="67">
        <f t="shared" ca="1" si="170"/>
        <v>4487.2580645161288</v>
      </c>
      <c r="K885" s="96">
        <v>193.5</v>
      </c>
      <c r="L885" s="68">
        <f t="shared" ca="1" si="171"/>
        <v>-4293.7580645161288</v>
      </c>
      <c r="M885" s="68">
        <f t="shared" ca="1" si="172"/>
        <v>4.3122102009273577</v>
      </c>
      <c r="N885" s="99">
        <v>161.5</v>
      </c>
      <c r="O885" s="97" t="str">
        <f t="shared" ca="1" si="173"/>
        <v>Nov</v>
      </c>
      <c r="P885" s="96">
        <v>161.5</v>
      </c>
      <c r="Q885" s="99">
        <f t="shared" si="174"/>
        <v>32</v>
      </c>
      <c r="R885" s="97">
        <f t="shared" ca="1" si="175"/>
        <v>0.19814241486068118</v>
      </c>
      <c r="S885" s="99" t="str">
        <f t="shared" ca="1" si="176"/>
        <v>GROWTH</v>
      </c>
      <c r="T885" s="100">
        <v>134</v>
      </c>
      <c r="U885" s="100" t="str">
        <f t="shared" ca="1" si="177"/>
        <v>Dec</v>
      </c>
      <c r="V885" s="96">
        <v>134</v>
      </c>
      <c r="W885" s="103">
        <f t="shared" si="178"/>
        <v>59.5</v>
      </c>
      <c r="X885" s="102">
        <f t="shared" ca="1" si="179"/>
        <v>0.44402985074626855</v>
      </c>
      <c r="Y885" s="103" t="str">
        <f t="shared" ca="1" si="180"/>
        <v>GROWTH</v>
      </c>
      <c r="Z885" s="24">
        <v>0</v>
      </c>
      <c r="AA885" s="24">
        <f t="shared" si="181"/>
        <v>0</v>
      </c>
      <c r="AB885" s="3">
        <v>1000003385</v>
      </c>
      <c r="AC885" s="3"/>
    </row>
    <row r="886" spans="1:29" ht="14.25" hidden="1" customHeight="1">
      <c r="A886" s="23" t="s">
        <v>134</v>
      </c>
      <c r="B886" s="64" t="s">
        <v>67</v>
      </c>
      <c r="C886" s="64" t="s">
        <v>4495</v>
      </c>
      <c r="D886" s="64">
        <v>1000003408</v>
      </c>
      <c r="E886" s="64" t="s">
        <v>4496</v>
      </c>
      <c r="F886" s="66">
        <v>44991</v>
      </c>
      <c r="G886" s="66" t="str">
        <f t="shared" si="169"/>
        <v>-</v>
      </c>
      <c r="H886" s="66"/>
      <c r="I886" s="67">
        <v>0</v>
      </c>
      <c r="J886" s="67">
        <f t="shared" ca="1" si="170"/>
        <v>0</v>
      </c>
      <c r="K886" s="96">
        <v>0</v>
      </c>
      <c r="L886" s="68">
        <f t="shared" ca="1" si="171"/>
        <v>0</v>
      </c>
      <c r="M886" s="68" t="str">
        <f t="shared" ca="1" si="172"/>
        <v>-</v>
      </c>
      <c r="N886" s="99">
        <v>0</v>
      </c>
      <c r="O886" s="97" t="str">
        <f t="shared" ca="1" si="173"/>
        <v>Nov</v>
      </c>
      <c r="P886" s="96">
        <v>0</v>
      </c>
      <c r="Q886" s="99">
        <f t="shared" si="174"/>
        <v>0</v>
      </c>
      <c r="R886" s="97">
        <f t="shared" ca="1" si="175"/>
        <v>0</v>
      </c>
      <c r="S886" s="99" t="b">
        <f t="shared" si="176"/>
        <v>0</v>
      </c>
      <c r="T886" s="100">
        <v>12.5</v>
      </c>
      <c r="U886" s="100" t="str">
        <f t="shared" ca="1" si="177"/>
        <v>Dec</v>
      </c>
      <c r="V886" s="96">
        <v>12.5</v>
      </c>
      <c r="W886" s="103">
        <f t="shared" si="178"/>
        <v>-12.5</v>
      </c>
      <c r="X886" s="102">
        <f t="shared" ca="1" si="179"/>
        <v>-1</v>
      </c>
      <c r="Y886" s="103" t="str">
        <f t="shared" ca="1" si="180"/>
        <v>DEGROWTH</v>
      </c>
      <c r="Z886" s="24">
        <v>1</v>
      </c>
      <c r="AA886" s="24">
        <f t="shared" si="181"/>
        <v>0</v>
      </c>
      <c r="AB886" s="3">
        <v>1000003408</v>
      </c>
      <c r="AC886" s="3"/>
    </row>
    <row r="887" spans="1:29" ht="14.25" hidden="1" customHeight="1">
      <c r="A887" s="23" t="s">
        <v>134</v>
      </c>
      <c r="B887" s="64" t="s">
        <v>67</v>
      </c>
      <c r="C887" s="64" t="s">
        <v>1832</v>
      </c>
      <c r="D887" s="64">
        <v>1000003429</v>
      </c>
      <c r="E887" s="64" t="s">
        <v>1833</v>
      </c>
      <c r="F887" s="66">
        <v>45001</v>
      </c>
      <c r="G887" s="66" t="str">
        <f t="shared" si="169"/>
        <v>Targeted Dealer</v>
      </c>
      <c r="H887" s="66"/>
      <c r="I887" s="67">
        <v>30</v>
      </c>
      <c r="J887" s="67">
        <f t="shared" ca="1" si="170"/>
        <v>626.12903225806451</v>
      </c>
      <c r="K887" s="96">
        <v>39</v>
      </c>
      <c r="L887" s="68">
        <f t="shared" ca="1" si="171"/>
        <v>-587.12903225806451</v>
      </c>
      <c r="M887" s="68">
        <f t="shared" ca="1" si="172"/>
        <v>6.2287480680061824</v>
      </c>
      <c r="N887" s="99">
        <v>12.5</v>
      </c>
      <c r="O887" s="97" t="str">
        <f t="shared" ca="1" si="173"/>
        <v>Nov</v>
      </c>
      <c r="P887" s="96">
        <v>12.5</v>
      </c>
      <c r="Q887" s="99">
        <f t="shared" si="174"/>
        <v>26.5</v>
      </c>
      <c r="R887" s="97">
        <f t="shared" ca="1" si="175"/>
        <v>2.12</v>
      </c>
      <c r="S887" s="99" t="str">
        <f t="shared" ca="1" si="176"/>
        <v>GROWTH</v>
      </c>
      <c r="T887" s="100">
        <v>22</v>
      </c>
      <c r="U887" s="100" t="str">
        <f t="shared" ca="1" si="177"/>
        <v>Dec</v>
      </c>
      <c r="V887" s="96">
        <v>22</v>
      </c>
      <c r="W887" s="103">
        <f t="shared" si="178"/>
        <v>17</v>
      </c>
      <c r="X887" s="102">
        <f t="shared" ca="1" si="179"/>
        <v>0.77272727272727271</v>
      </c>
      <c r="Y887" s="103" t="str">
        <f t="shared" ca="1" si="180"/>
        <v>GROWTH</v>
      </c>
      <c r="Z887" s="24">
        <v>0</v>
      </c>
      <c r="AA887" s="24">
        <f t="shared" si="181"/>
        <v>0</v>
      </c>
      <c r="AB887" s="3">
        <v>1000003429</v>
      </c>
      <c r="AC887" s="3"/>
    </row>
    <row r="888" spans="1:29" ht="14.25" hidden="1" customHeight="1">
      <c r="A888" s="23" t="s">
        <v>134</v>
      </c>
      <c r="B888" s="64" t="s">
        <v>67</v>
      </c>
      <c r="C888" s="64" t="s">
        <v>1834</v>
      </c>
      <c r="D888" s="64">
        <v>1000003443</v>
      </c>
      <c r="E888" s="64" t="s">
        <v>1835</v>
      </c>
      <c r="F888" s="66">
        <v>45008</v>
      </c>
      <c r="G888" s="66" t="str">
        <f t="shared" si="169"/>
        <v>Targeted Dealer</v>
      </c>
      <c r="H888" s="66" t="s">
        <v>627</v>
      </c>
      <c r="I888" s="67">
        <v>130</v>
      </c>
      <c r="J888" s="67">
        <f t="shared" ca="1" si="170"/>
        <v>2713.2258064516127</v>
      </c>
      <c r="K888" s="96">
        <v>109.5</v>
      </c>
      <c r="L888" s="68">
        <f t="shared" ca="1" si="171"/>
        <v>-2603.7258064516127</v>
      </c>
      <c r="M888" s="68">
        <f t="shared" ca="1" si="172"/>
        <v>4.0357864700986807</v>
      </c>
      <c r="N888" s="99">
        <v>75</v>
      </c>
      <c r="O888" s="97" t="str">
        <f t="shared" ca="1" si="173"/>
        <v>Nov</v>
      </c>
      <c r="P888" s="96">
        <v>75</v>
      </c>
      <c r="Q888" s="99">
        <f t="shared" si="174"/>
        <v>34.5</v>
      </c>
      <c r="R888" s="97">
        <f t="shared" ca="1" si="175"/>
        <v>0.45999999999999996</v>
      </c>
      <c r="S888" s="99" t="str">
        <f t="shared" ca="1" si="176"/>
        <v>GROWTH</v>
      </c>
      <c r="T888" s="100">
        <v>137</v>
      </c>
      <c r="U888" s="100" t="str">
        <f t="shared" ca="1" si="177"/>
        <v>Dec</v>
      </c>
      <c r="V888" s="96">
        <v>137</v>
      </c>
      <c r="W888" s="103">
        <f t="shared" si="178"/>
        <v>-27.5</v>
      </c>
      <c r="X888" s="102">
        <f t="shared" ca="1" si="179"/>
        <v>-0.2007299270072993</v>
      </c>
      <c r="Y888" s="103" t="str">
        <f t="shared" ca="1" si="180"/>
        <v>DEGROWTH</v>
      </c>
      <c r="Z888" s="24">
        <v>0</v>
      </c>
      <c r="AA888" s="24">
        <f t="shared" si="181"/>
        <v>1</v>
      </c>
      <c r="AB888" s="3">
        <v>1000003443</v>
      </c>
      <c r="AC888" s="3"/>
    </row>
    <row r="889" spans="1:29" ht="14.25" hidden="1" customHeight="1">
      <c r="A889" s="23" t="s">
        <v>134</v>
      </c>
      <c r="B889" s="64" t="s">
        <v>67</v>
      </c>
      <c r="C889" s="64" t="s">
        <v>1836</v>
      </c>
      <c r="D889" s="64">
        <v>1000003745</v>
      </c>
      <c r="E889" s="64" t="s">
        <v>1837</v>
      </c>
      <c r="F889" s="66">
        <v>45234</v>
      </c>
      <c r="G889" s="66" t="str">
        <f t="shared" si="169"/>
        <v>Targeted Dealer</v>
      </c>
      <c r="H889" s="66" t="s">
        <v>627</v>
      </c>
      <c r="I889" s="67">
        <v>120</v>
      </c>
      <c r="J889" s="67">
        <f t="shared" ca="1" si="170"/>
        <v>2504.516129032258</v>
      </c>
      <c r="K889" s="96">
        <v>153</v>
      </c>
      <c r="L889" s="68">
        <f t="shared" ca="1" si="171"/>
        <v>-2351.516129032258</v>
      </c>
      <c r="M889" s="68">
        <f t="shared" ca="1" si="172"/>
        <v>6.1089644513137555</v>
      </c>
      <c r="N889" s="99">
        <v>110</v>
      </c>
      <c r="O889" s="97" t="str">
        <f t="shared" ca="1" si="173"/>
        <v>Nov</v>
      </c>
      <c r="P889" s="96">
        <v>110</v>
      </c>
      <c r="Q889" s="99">
        <f t="shared" si="174"/>
        <v>43</v>
      </c>
      <c r="R889" s="97">
        <f t="shared" ca="1" si="175"/>
        <v>0.39090909090909087</v>
      </c>
      <c r="S889" s="99" t="str">
        <f t="shared" ca="1" si="176"/>
        <v>GROWTH</v>
      </c>
      <c r="T889" s="100">
        <v>63.5</v>
      </c>
      <c r="U889" s="100" t="str">
        <f t="shared" ca="1" si="177"/>
        <v>Dec</v>
      </c>
      <c r="V889" s="96">
        <v>63.5</v>
      </c>
      <c r="W889" s="103">
        <f t="shared" si="178"/>
        <v>89.5</v>
      </c>
      <c r="X889" s="102">
        <f t="shared" ca="1" si="179"/>
        <v>1.409448818897638</v>
      </c>
      <c r="Y889" s="103" t="str">
        <f t="shared" ca="1" si="180"/>
        <v>GROWTH</v>
      </c>
      <c r="Z889" s="24">
        <v>0</v>
      </c>
      <c r="AA889" s="24">
        <f t="shared" si="181"/>
        <v>1</v>
      </c>
      <c r="AB889" s="3">
        <v>1000003745</v>
      </c>
      <c r="AC889" s="3"/>
    </row>
    <row r="890" spans="1:29" ht="14.25" hidden="1" customHeight="1">
      <c r="A890" s="23" t="s">
        <v>134</v>
      </c>
      <c r="B890" s="64" t="s">
        <v>67</v>
      </c>
      <c r="C890" s="64" t="s">
        <v>4497</v>
      </c>
      <c r="D890" s="64">
        <v>1000003748</v>
      </c>
      <c r="E890" s="64" t="s">
        <v>4498</v>
      </c>
      <c r="F890" s="66">
        <v>45240</v>
      </c>
      <c r="G890" s="66" t="str">
        <f t="shared" si="169"/>
        <v>-</v>
      </c>
      <c r="H890" s="66"/>
      <c r="I890" s="67">
        <v>0</v>
      </c>
      <c r="J890" s="67">
        <f t="shared" ca="1" si="170"/>
        <v>0</v>
      </c>
      <c r="K890" s="96">
        <v>0</v>
      </c>
      <c r="L890" s="68">
        <f t="shared" ca="1" si="171"/>
        <v>0</v>
      </c>
      <c r="M890" s="68" t="str">
        <f t="shared" ca="1" si="172"/>
        <v>-</v>
      </c>
      <c r="N890" s="99">
        <v>0</v>
      </c>
      <c r="O890" s="97" t="str">
        <f t="shared" ca="1" si="173"/>
        <v>Nov</v>
      </c>
      <c r="P890" s="96">
        <v>0</v>
      </c>
      <c r="Q890" s="99">
        <f t="shared" si="174"/>
        <v>0</v>
      </c>
      <c r="R890" s="97">
        <f t="shared" ca="1" si="175"/>
        <v>0</v>
      </c>
      <c r="S890" s="99" t="b">
        <f t="shared" si="176"/>
        <v>0</v>
      </c>
      <c r="T890" s="100">
        <v>9.5</v>
      </c>
      <c r="U890" s="100" t="str">
        <f t="shared" ca="1" si="177"/>
        <v>Dec</v>
      </c>
      <c r="V890" s="96">
        <v>9.5</v>
      </c>
      <c r="W890" s="103">
        <f t="shared" si="178"/>
        <v>-9.5</v>
      </c>
      <c r="X890" s="102">
        <f t="shared" ca="1" si="179"/>
        <v>-1</v>
      </c>
      <c r="Y890" s="103" t="str">
        <f t="shared" ca="1" si="180"/>
        <v>DEGROWTH</v>
      </c>
      <c r="Z890" s="24">
        <v>1</v>
      </c>
      <c r="AA890" s="24">
        <f t="shared" si="181"/>
        <v>0</v>
      </c>
      <c r="AB890" s="3">
        <v>1000003748</v>
      </c>
      <c r="AC890" s="3"/>
    </row>
    <row r="891" spans="1:29" ht="14.25" hidden="1" customHeight="1">
      <c r="A891" s="24" t="s">
        <v>134</v>
      </c>
      <c r="B891" s="125" t="s">
        <v>67</v>
      </c>
      <c r="C891" s="125" t="s">
        <v>1838</v>
      </c>
      <c r="D891" s="125">
        <v>1000003842</v>
      </c>
      <c r="E891" s="125" t="s">
        <v>1839</v>
      </c>
      <c r="F891" s="142">
        <v>45322</v>
      </c>
      <c r="G891" s="66" t="str">
        <f t="shared" si="169"/>
        <v>Targeted Dealer</v>
      </c>
      <c r="H891" s="66"/>
      <c r="I891" s="67">
        <v>110</v>
      </c>
      <c r="J891" s="67">
        <f t="shared" ca="1" si="170"/>
        <v>2295.8064516129034</v>
      </c>
      <c r="K891" s="96">
        <v>79</v>
      </c>
      <c r="L891" s="68">
        <f t="shared" ca="1" si="171"/>
        <v>-2216.8064516129034</v>
      </c>
      <c r="M891" s="68">
        <f t="shared" ca="1" si="172"/>
        <v>3.4410566249824361</v>
      </c>
      <c r="N891" s="99">
        <v>100</v>
      </c>
      <c r="O891" s="97" t="str">
        <f t="shared" ca="1" si="173"/>
        <v>Nov</v>
      </c>
      <c r="P891" s="96">
        <v>100</v>
      </c>
      <c r="Q891" s="99">
        <f t="shared" si="174"/>
        <v>-21</v>
      </c>
      <c r="R891" s="97">
        <f t="shared" ca="1" si="175"/>
        <v>-0.20999999999999996</v>
      </c>
      <c r="S891" s="99" t="str">
        <f t="shared" ca="1" si="176"/>
        <v>DEGROWTH</v>
      </c>
      <c r="T891" s="100">
        <v>0</v>
      </c>
      <c r="U891" s="100" t="str">
        <f t="shared" ca="1" si="177"/>
        <v>Dec</v>
      </c>
      <c r="V891" s="96">
        <v>0</v>
      </c>
      <c r="W891" s="103">
        <f t="shared" si="178"/>
        <v>79</v>
      </c>
      <c r="X891" s="102">
        <f t="shared" ca="1" si="179"/>
        <v>0</v>
      </c>
      <c r="Y891" s="103" t="b">
        <f t="shared" si="180"/>
        <v>0</v>
      </c>
      <c r="Z891" s="24">
        <v>0</v>
      </c>
      <c r="AA891" s="24">
        <f t="shared" si="181"/>
        <v>0</v>
      </c>
      <c r="AB891" s="3">
        <v>1000003842</v>
      </c>
      <c r="AC891" s="3"/>
    </row>
    <row r="892" spans="1:29" ht="14.25" hidden="1" customHeight="1">
      <c r="A892" s="24" t="s">
        <v>134</v>
      </c>
      <c r="B892" s="125" t="s">
        <v>67</v>
      </c>
      <c r="C892" s="125" t="s">
        <v>1840</v>
      </c>
      <c r="D892" s="125">
        <v>1000003843</v>
      </c>
      <c r="E892" s="125" t="s">
        <v>1841</v>
      </c>
      <c r="F892" s="142">
        <v>45322</v>
      </c>
      <c r="G892" s="66" t="str">
        <f t="shared" si="169"/>
        <v>Targeted Dealer</v>
      </c>
      <c r="H892" s="66"/>
      <c r="I892" s="67">
        <v>225</v>
      </c>
      <c r="J892" s="67">
        <f t="shared" ca="1" si="170"/>
        <v>4695.9677419354839</v>
      </c>
      <c r="K892" s="96">
        <v>362.5</v>
      </c>
      <c r="L892" s="68">
        <f t="shared" ca="1" si="171"/>
        <v>-4333.4677419354839</v>
      </c>
      <c r="M892" s="68">
        <f t="shared" ca="1" si="172"/>
        <v>7.7193886312897133</v>
      </c>
      <c r="N892" s="99">
        <v>279.5</v>
      </c>
      <c r="O892" s="97" t="str">
        <f t="shared" ca="1" si="173"/>
        <v>Nov</v>
      </c>
      <c r="P892" s="96">
        <v>279.5</v>
      </c>
      <c r="Q892" s="99">
        <f t="shared" si="174"/>
        <v>83</v>
      </c>
      <c r="R892" s="97">
        <f t="shared" ca="1" si="175"/>
        <v>0.29695885509838993</v>
      </c>
      <c r="S892" s="99" t="str">
        <f t="shared" ca="1" si="176"/>
        <v>GROWTH</v>
      </c>
      <c r="T892" s="100">
        <v>0</v>
      </c>
      <c r="U892" s="100" t="str">
        <f t="shared" ca="1" si="177"/>
        <v>Dec</v>
      </c>
      <c r="V892" s="96">
        <v>0</v>
      </c>
      <c r="W892" s="103">
        <f t="shared" si="178"/>
        <v>362.5</v>
      </c>
      <c r="X892" s="102">
        <f t="shared" ca="1" si="179"/>
        <v>0</v>
      </c>
      <c r="Y892" s="103" t="b">
        <f t="shared" si="180"/>
        <v>0</v>
      </c>
      <c r="Z892" s="24">
        <v>0</v>
      </c>
      <c r="AA892" s="24">
        <f t="shared" si="181"/>
        <v>0</v>
      </c>
      <c r="AB892" s="3">
        <v>1000003843</v>
      </c>
      <c r="AC892" s="3"/>
    </row>
    <row r="893" spans="1:29" ht="14.25" hidden="1" customHeight="1">
      <c r="A893" s="24" t="s">
        <v>134</v>
      </c>
      <c r="B893" s="125" t="s">
        <v>67</v>
      </c>
      <c r="C893" s="125" t="s">
        <v>1842</v>
      </c>
      <c r="D893" s="125">
        <v>1000003896</v>
      </c>
      <c r="E893" s="125" t="s">
        <v>1843</v>
      </c>
      <c r="F893" s="66">
        <v>45379</v>
      </c>
      <c r="G893" s="66" t="str">
        <f t="shared" si="169"/>
        <v>Targeted Dealer</v>
      </c>
      <c r="H893" s="66"/>
      <c r="I893" s="67">
        <v>85</v>
      </c>
      <c r="J893" s="67">
        <f t="shared" ca="1" si="170"/>
        <v>1774.0322580645161</v>
      </c>
      <c r="K893" s="96">
        <v>85</v>
      </c>
      <c r="L893" s="68">
        <f t="shared" ca="1" si="171"/>
        <v>-1689.0322580645161</v>
      </c>
      <c r="M893" s="68">
        <f t="shared" ca="1" si="172"/>
        <v>4.7913446676970635</v>
      </c>
      <c r="N893" s="99">
        <v>50</v>
      </c>
      <c r="O893" s="97" t="str">
        <f t="shared" ca="1" si="173"/>
        <v>Nov</v>
      </c>
      <c r="P893" s="96">
        <v>50</v>
      </c>
      <c r="Q893" s="99">
        <f t="shared" si="174"/>
        <v>35</v>
      </c>
      <c r="R893" s="97">
        <f t="shared" ca="1" si="175"/>
        <v>0.7</v>
      </c>
      <c r="S893" s="99" t="str">
        <f t="shared" ca="1" si="176"/>
        <v>GROWTH</v>
      </c>
      <c r="T893" s="100">
        <v>0</v>
      </c>
      <c r="U893" s="100" t="str">
        <f t="shared" ca="1" si="177"/>
        <v>Dec</v>
      </c>
      <c r="V893" s="96">
        <v>0</v>
      </c>
      <c r="W893" s="103">
        <f t="shared" si="178"/>
        <v>85</v>
      </c>
      <c r="X893" s="102">
        <f t="shared" ca="1" si="179"/>
        <v>0</v>
      </c>
      <c r="Y893" s="103" t="b">
        <f t="shared" si="180"/>
        <v>0</v>
      </c>
      <c r="Z893" s="24">
        <v>0</v>
      </c>
      <c r="AA893" s="24">
        <f t="shared" si="181"/>
        <v>0</v>
      </c>
      <c r="AB893" s="3">
        <v>1000003896</v>
      </c>
      <c r="AC893" s="3"/>
    </row>
    <row r="894" spans="1:29" ht="14.25" customHeight="1">
      <c r="A894" s="24" t="s">
        <v>134</v>
      </c>
      <c r="B894" s="125" t="s">
        <v>67</v>
      </c>
      <c r="C894" s="125" t="s">
        <v>4499</v>
      </c>
      <c r="D894" s="125">
        <v>1000003925</v>
      </c>
      <c r="E894" s="125" t="s">
        <v>4500</v>
      </c>
      <c r="F894" s="66">
        <v>45412</v>
      </c>
      <c r="G894" s="66" t="str">
        <f t="shared" si="169"/>
        <v>-</v>
      </c>
      <c r="H894" s="66"/>
      <c r="I894" s="67">
        <v>0</v>
      </c>
      <c r="J894" s="67">
        <f t="shared" ca="1" si="170"/>
        <v>0</v>
      </c>
      <c r="K894" s="96">
        <v>0</v>
      </c>
      <c r="L894" s="68">
        <f t="shared" ca="1" si="171"/>
        <v>0</v>
      </c>
      <c r="M894" s="68" t="str">
        <f t="shared" ca="1" si="172"/>
        <v>-</v>
      </c>
      <c r="N894" s="99">
        <v>0</v>
      </c>
      <c r="O894" s="97" t="str">
        <f t="shared" ca="1" si="173"/>
        <v>Nov</v>
      </c>
      <c r="P894" s="96">
        <v>0</v>
      </c>
      <c r="Q894" s="99">
        <f t="shared" si="174"/>
        <v>0</v>
      </c>
      <c r="R894" s="97">
        <f t="shared" ca="1" si="175"/>
        <v>0</v>
      </c>
      <c r="S894" s="99" t="b">
        <f t="shared" si="176"/>
        <v>0</v>
      </c>
      <c r="T894" s="100">
        <v>0</v>
      </c>
      <c r="U894" s="100" t="str">
        <f t="shared" ca="1" si="177"/>
        <v>Dec</v>
      </c>
      <c r="V894" s="96">
        <v>0</v>
      </c>
      <c r="W894" s="103">
        <f t="shared" si="178"/>
        <v>0</v>
      </c>
      <c r="X894" s="102">
        <f t="shared" ca="1" si="179"/>
        <v>0</v>
      </c>
      <c r="Y894" s="103" t="b">
        <f t="shared" si="180"/>
        <v>0</v>
      </c>
      <c r="Z894" s="24">
        <v>1</v>
      </c>
      <c r="AA894" s="24">
        <f t="shared" si="181"/>
        <v>0</v>
      </c>
      <c r="AB894" s="3" t="e">
        <f>#N/A</f>
        <v>#N/A</v>
      </c>
      <c r="AC894" s="3"/>
    </row>
    <row r="895" spans="1:29" ht="14.25" hidden="1" customHeight="1">
      <c r="A895" s="24" t="s">
        <v>134</v>
      </c>
      <c r="B895" s="125" t="s">
        <v>67</v>
      </c>
      <c r="C895" s="125" t="s">
        <v>4022</v>
      </c>
      <c r="D895" s="125">
        <v>1000003930</v>
      </c>
      <c r="E895" s="125" t="s">
        <v>4023</v>
      </c>
      <c r="F895" s="66">
        <v>45412</v>
      </c>
      <c r="G895" s="66" t="str">
        <f t="shared" si="169"/>
        <v>Targeted Dealer</v>
      </c>
      <c r="H895" s="66"/>
      <c r="I895" s="67">
        <v>85</v>
      </c>
      <c r="J895" s="67">
        <f t="shared" ca="1" si="170"/>
        <v>1774.0322580645161</v>
      </c>
      <c r="K895" s="96">
        <v>25</v>
      </c>
      <c r="L895" s="68">
        <f t="shared" ca="1" si="171"/>
        <v>-1749.0322580645161</v>
      </c>
      <c r="M895" s="68">
        <f t="shared" ca="1" si="172"/>
        <v>1.4092190199109011</v>
      </c>
      <c r="N895" s="99">
        <v>50</v>
      </c>
      <c r="O895" s="97" t="str">
        <f t="shared" ca="1" si="173"/>
        <v>Nov</v>
      </c>
      <c r="P895" s="96">
        <v>50</v>
      </c>
      <c r="Q895" s="99">
        <f t="shared" si="174"/>
        <v>-25</v>
      </c>
      <c r="R895" s="97">
        <f t="shared" ca="1" si="175"/>
        <v>-0.5</v>
      </c>
      <c r="S895" s="99" t="str">
        <f t="shared" ca="1" si="176"/>
        <v>DEGROWTH</v>
      </c>
      <c r="T895" s="100">
        <v>0</v>
      </c>
      <c r="U895" s="100" t="str">
        <f t="shared" ca="1" si="177"/>
        <v>Dec</v>
      </c>
      <c r="V895" s="96">
        <v>0</v>
      </c>
      <c r="W895" s="103">
        <f t="shared" si="178"/>
        <v>25</v>
      </c>
      <c r="X895" s="102">
        <f t="shared" ca="1" si="179"/>
        <v>0</v>
      </c>
      <c r="Y895" s="103" t="b">
        <f t="shared" si="180"/>
        <v>0</v>
      </c>
      <c r="Z895" s="24">
        <v>0</v>
      </c>
      <c r="AA895" s="24">
        <f t="shared" si="181"/>
        <v>0</v>
      </c>
      <c r="AB895" s="3">
        <v>1000003930</v>
      </c>
      <c r="AC895" s="3"/>
    </row>
    <row r="896" spans="1:29" ht="14.25" hidden="1" customHeight="1">
      <c r="A896" s="24" t="s">
        <v>134</v>
      </c>
      <c r="B896" s="125" t="s">
        <v>67</v>
      </c>
      <c r="C896" s="125" t="s">
        <v>4501</v>
      </c>
      <c r="D896" s="125">
        <v>1000003974</v>
      </c>
      <c r="E896" s="125" t="s">
        <v>830</v>
      </c>
      <c r="F896" s="66">
        <v>45430</v>
      </c>
      <c r="G896" s="66" t="str">
        <f t="shared" si="169"/>
        <v>Targeted Dealer</v>
      </c>
      <c r="H896" s="66"/>
      <c r="I896" s="67">
        <v>18</v>
      </c>
      <c r="J896" s="67">
        <f t="shared" ca="1" si="170"/>
        <v>375.67741935483872</v>
      </c>
      <c r="K896" s="96">
        <v>20</v>
      </c>
      <c r="L896" s="68">
        <f t="shared" ca="1" si="171"/>
        <v>-355.67741935483872</v>
      </c>
      <c r="M896" s="68">
        <f t="shared" ca="1" si="172"/>
        <v>5.3237162974411811</v>
      </c>
      <c r="N896" s="99">
        <v>9.5</v>
      </c>
      <c r="O896" s="97" t="str">
        <f t="shared" ca="1" si="173"/>
        <v>Nov</v>
      </c>
      <c r="P896" s="96">
        <v>9.5</v>
      </c>
      <c r="Q896" s="99">
        <f t="shared" si="174"/>
        <v>10.5</v>
      </c>
      <c r="R896" s="97">
        <f t="shared" ca="1" si="175"/>
        <v>1.1052631578947367</v>
      </c>
      <c r="S896" s="99" t="str">
        <f t="shared" ca="1" si="176"/>
        <v>GROWTH</v>
      </c>
      <c r="T896" s="100">
        <v>0</v>
      </c>
      <c r="U896" s="100" t="str">
        <f t="shared" ca="1" si="177"/>
        <v>Dec</v>
      </c>
      <c r="V896" s="96">
        <v>0</v>
      </c>
      <c r="W896" s="103">
        <f t="shared" si="178"/>
        <v>20</v>
      </c>
      <c r="X896" s="102">
        <f t="shared" ca="1" si="179"/>
        <v>0</v>
      </c>
      <c r="Y896" s="103" t="b">
        <f t="shared" si="180"/>
        <v>0</v>
      </c>
      <c r="Z896" s="24">
        <v>0</v>
      </c>
      <c r="AA896" s="24">
        <f t="shared" si="181"/>
        <v>0</v>
      </c>
      <c r="AB896" s="3">
        <v>1000003974</v>
      </c>
      <c r="AC896" s="3"/>
    </row>
    <row r="897" spans="1:29" ht="14.25" hidden="1" customHeight="1">
      <c r="A897" s="24" t="s">
        <v>134</v>
      </c>
      <c r="B897" s="125" t="s">
        <v>67</v>
      </c>
      <c r="C897" s="125" t="s">
        <v>4024</v>
      </c>
      <c r="D897" s="125">
        <v>1000003998</v>
      </c>
      <c r="E897" s="125" t="s">
        <v>4025</v>
      </c>
      <c r="F897" s="66">
        <v>45449</v>
      </c>
      <c r="G897" s="66" t="str">
        <f t="shared" si="169"/>
        <v>Targeted Dealer</v>
      </c>
      <c r="H897" s="66"/>
      <c r="I897" s="67">
        <v>36</v>
      </c>
      <c r="J897" s="67">
        <f t="shared" ca="1" si="170"/>
        <v>751.35483870967744</v>
      </c>
      <c r="K897" s="96">
        <v>12.5</v>
      </c>
      <c r="L897" s="68">
        <f t="shared" ca="1" si="171"/>
        <v>-738.85483870967744</v>
      </c>
      <c r="M897" s="68">
        <f t="shared" ca="1" si="172"/>
        <v>1.6636613429503693</v>
      </c>
      <c r="N897" s="99">
        <v>13</v>
      </c>
      <c r="O897" s="97" t="str">
        <f t="shared" ca="1" si="173"/>
        <v>Nov</v>
      </c>
      <c r="P897" s="96">
        <v>13</v>
      </c>
      <c r="Q897" s="99">
        <f t="shared" si="174"/>
        <v>-0.5</v>
      </c>
      <c r="R897" s="97">
        <f t="shared" ca="1" si="175"/>
        <v>-3.8461538461538436E-2</v>
      </c>
      <c r="S897" s="99" t="str">
        <f t="shared" ca="1" si="176"/>
        <v>DEGROWTH</v>
      </c>
      <c r="T897" s="100">
        <v>0</v>
      </c>
      <c r="U897" s="100" t="str">
        <f t="shared" ca="1" si="177"/>
        <v>Dec</v>
      </c>
      <c r="V897" s="96">
        <v>0</v>
      </c>
      <c r="W897" s="103">
        <f t="shared" si="178"/>
        <v>12.5</v>
      </c>
      <c r="X897" s="102">
        <f t="shared" ca="1" si="179"/>
        <v>0</v>
      </c>
      <c r="Y897" s="103" t="b">
        <f t="shared" si="180"/>
        <v>0</v>
      </c>
      <c r="Z897" s="24">
        <v>0</v>
      </c>
      <c r="AA897" s="24">
        <f t="shared" si="181"/>
        <v>0</v>
      </c>
      <c r="AB897" s="3">
        <v>1000003998</v>
      </c>
      <c r="AC897" s="3"/>
    </row>
    <row r="898" spans="1:29" ht="14.25" hidden="1" customHeight="1">
      <c r="A898" s="24" t="s">
        <v>134</v>
      </c>
      <c r="B898" s="125" t="s">
        <v>67</v>
      </c>
      <c r="C898" s="125" t="s">
        <v>1844</v>
      </c>
      <c r="D898" s="125">
        <v>1000004047</v>
      </c>
      <c r="E898" s="125" t="s">
        <v>1845</v>
      </c>
      <c r="F898" s="66">
        <v>45493</v>
      </c>
      <c r="G898" s="66" t="str">
        <f t="shared" si="169"/>
        <v>Targeted Dealer</v>
      </c>
      <c r="H898" s="24"/>
      <c r="I898" s="67">
        <v>51.5</v>
      </c>
      <c r="J898" s="67">
        <f t="shared" ca="1" si="170"/>
        <v>1074.8548387096776</v>
      </c>
      <c r="K898" s="96">
        <v>26</v>
      </c>
      <c r="L898" s="68">
        <f t="shared" ca="1" si="171"/>
        <v>-1048.8548387096776</v>
      </c>
      <c r="M898" s="68">
        <f t="shared" ca="1" si="172"/>
        <v>2.4189312885460899</v>
      </c>
      <c r="N898" s="99">
        <v>52</v>
      </c>
      <c r="O898" s="97" t="str">
        <f t="shared" ca="1" si="173"/>
        <v>Nov</v>
      </c>
      <c r="P898" s="96">
        <v>52</v>
      </c>
      <c r="Q898" s="99">
        <f t="shared" si="174"/>
        <v>-26</v>
      </c>
      <c r="R898" s="97">
        <f t="shared" ca="1" si="175"/>
        <v>-0.5</v>
      </c>
      <c r="S898" s="99" t="str">
        <f t="shared" ca="1" si="176"/>
        <v>DEGROWTH</v>
      </c>
      <c r="T898" s="100">
        <v>0</v>
      </c>
      <c r="U898" s="100" t="str">
        <f t="shared" ca="1" si="177"/>
        <v>Dec</v>
      </c>
      <c r="V898" s="96">
        <v>0</v>
      </c>
      <c r="W898" s="103">
        <f t="shared" si="178"/>
        <v>26</v>
      </c>
      <c r="X898" s="102">
        <f t="shared" ca="1" si="179"/>
        <v>0</v>
      </c>
      <c r="Y898" s="103" t="b">
        <f t="shared" si="180"/>
        <v>0</v>
      </c>
      <c r="Z898" s="24">
        <v>0</v>
      </c>
      <c r="AA898" s="24">
        <f t="shared" si="181"/>
        <v>0</v>
      </c>
      <c r="AB898" s="3">
        <v>1000004047</v>
      </c>
      <c r="AC898" s="3"/>
    </row>
    <row r="899" spans="1:29" ht="14.25" hidden="1" customHeight="1">
      <c r="A899" s="24" t="s">
        <v>134</v>
      </c>
      <c r="B899" s="125" t="s">
        <v>67</v>
      </c>
      <c r="C899" s="125" t="s">
        <v>4189</v>
      </c>
      <c r="D899" s="125">
        <v>1000004066</v>
      </c>
      <c r="E899" s="125" t="s">
        <v>4190</v>
      </c>
      <c r="F899" s="66">
        <v>45503</v>
      </c>
      <c r="G899" s="66" t="str">
        <f t="shared" ref="G899:G962" si="182">IF(I899&gt;0,"Targeted Dealer","-")</f>
        <v>Targeted Dealer</v>
      </c>
      <c r="H899" s="24"/>
      <c r="I899" s="67">
        <v>36</v>
      </c>
      <c r="J899" s="67">
        <f t="shared" ref="J899:J962" ca="1" si="183">I899/$J$1*$E$1</f>
        <v>751.35483870967744</v>
      </c>
      <c r="K899" s="96">
        <v>0</v>
      </c>
      <c r="L899" s="68">
        <f t="shared" ref="L899:L962" ca="1" si="184">K899-J899</f>
        <v>-751.35483870967744</v>
      </c>
      <c r="M899" s="68">
        <f t="shared" ref="M899:M962" ca="1" si="185">IFERROR((K899/J899%),"-")</f>
        <v>0</v>
      </c>
      <c r="N899" s="99">
        <v>12.5</v>
      </c>
      <c r="O899" s="97" t="str">
        <f t="shared" ref="O899:O962" ca="1" si="186">IF(F899&lt;=$P$2,"Nov","")</f>
        <v>Nov</v>
      </c>
      <c r="P899" s="96">
        <v>12.5</v>
      </c>
      <c r="Q899" s="99">
        <f t="shared" ref="Q899:Q962" si="187">K899-P899</f>
        <v>-12.5</v>
      </c>
      <c r="R899" s="97">
        <f t="shared" ref="R899:R962" ca="1" si="188">IFERROR(IF(O899="Nov",(K899/P899-1)),0)</f>
        <v>-1</v>
      </c>
      <c r="S899" s="99" t="str">
        <f t="shared" ref="S899:S962" ca="1" si="189">IF(N899&gt;0,IF(O899="","-",IF(R899&lt;0%,"DEGROWTH","GROWTH")))</f>
        <v>DEGROWTH</v>
      </c>
      <c r="T899" s="100">
        <v>0</v>
      </c>
      <c r="U899" s="100" t="str">
        <f t="shared" ref="U899:U962" ca="1" si="190">IF(F899&lt;=$V$2,"Dec","")</f>
        <v>Dec</v>
      </c>
      <c r="V899" s="96">
        <v>0</v>
      </c>
      <c r="W899" s="103">
        <f t="shared" ref="W899:W962" si="191">K899-V899</f>
        <v>0</v>
      </c>
      <c r="X899" s="102">
        <f t="shared" ref="X899:X962" ca="1" si="192">IFERROR(IF(U899="Dec",(K899/V899-1)),0)</f>
        <v>0</v>
      </c>
      <c r="Y899" s="103" t="b">
        <f t="shared" ref="Y899:Y962" si="193">IF(T899&gt;0,IF(U899="","-",IF(X899&lt;0%,"DEGROWTH","GROWTH")))</f>
        <v>0</v>
      </c>
      <c r="Z899" s="24">
        <v>1</v>
      </c>
      <c r="AA899" s="24">
        <f t="shared" ref="AA899:AA962" si="194">IF(H899&gt;0,1,0)</f>
        <v>0</v>
      </c>
      <c r="AB899" s="3">
        <v>1000004066</v>
      </c>
      <c r="AC899" s="3"/>
    </row>
    <row r="900" spans="1:29" ht="14.25" hidden="1" customHeight="1">
      <c r="A900" s="23" t="s">
        <v>134</v>
      </c>
      <c r="B900" s="64" t="s">
        <v>74</v>
      </c>
      <c r="C900" s="64" t="s">
        <v>1846</v>
      </c>
      <c r="D900" s="64">
        <v>1000000043</v>
      </c>
      <c r="E900" s="65" t="s">
        <v>1847</v>
      </c>
      <c r="F900" s="66">
        <v>38383</v>
      </c>
      <c r="G900" s="66" t="str">
        <f t="shared" si="182"/>
        <v>Targeted Dealer</v>
      </c>
      <c r="H900" s="66"/>
      <c r="I900" s="67">
        <v>200</v>
      </c>
      <c r="J900" s="67">
        <f t="shared" ca="1" si="183"/>
        <v>4174.1935483870966</v>
      </c>
      <c r="K900" s="96">
        <v>187.5</v>
      </c>
      <c r="L900" s="68">
        <f t="shared" ca="1" si="184"/>
        <v>-3986.6935483870966</v>
      </c>
      <c r="M900" s="68">
        <f t="shared" ca="1" si="185"/>
        <v>4.4918856259659972</v>
      </c>
      <c r="N900" s="99">
        <v>123.8</v>
      </c>
      <c r="O900" s="97" t="str">
        <f t="shared" ca="1" si="186"/>
        <v>Nov</v>
      </c>
      <c r="P900" s="96">
        <v>123.8</v>
      </c>
      <c r="Q900" s="99">
        <f t="shared" si="187"/>
        <v>63.7</v>
      </c>
      <c r="R900" s="97">
        <f t="shared" ca="1" si="188"/>
        <v>0.51453957996768995</v>
      </c>
      <c r="S900" s="99" t="str">
        <f t="shared" ca="1" si="189"/>
        <v>GROWTH</v>
      </c>
      <c r="T900" s="100">
        <v>148.5</v>
      </c>
      <c r="U900" s="100" t="str">
        <f t="shared" ca="1" si="190"/>
        <v>Dec</v>
      </c>
      <c r="V900" s="96">
        <v>148.5</v>
      </c>
      <c r="W900" s="103">
        <f t="shared" si="191"/>
        <v>39</v>
      </c>
      <c r="X900" s="102">
        <f t="shared" ca="1" si="192"/>
        <v>0.26262626262626254</v>
      </c>
      <c r="Y900" s="103" t="str">
        <f t="shared" ca="1" si="193"/>
        <v>GROWTH</v>
      </c>
      <c r="Z900" s="24">
        <v>0</v>
      </c>
      <c r="AA900" s="24">
        <f t="shared" si="194"/>
        <v>0</v>
      </c>
      <c r="AB900" s="3">
        <v>1000000043</v>
      </c>
      <c r="AC900" s="3"/>
    </row>
    <row r="901" spans="1:29" ht="14.25" hidden="1" customHeight="1">
      <c r="A901" s="23" t="s">
        <v>134</v>
      </c>
      <c r="B901" s="64" t="s">
        <v>74</v>
      </c>
      <c r="C901" s="64" t="s">
        <v>1848</v>
      </c>
      <c r="D901" s="64">
        <v>1000000036</v>
      </c>
      <c r="E901" s="65" t="s">
        <v>1849</v>
      </c>
      <c r="F901" s="66">
        <v>39077</v>
      </c>
      <c r="G901" s="66" t="str">
        <f t="shared" si="182"/>
        <v>Targeted Dealer</v>
      </c>
      <c r="H901" s="66"/>
      <c r="I901" s="67">
        <v>500</v>
      </c>
      <c r="J901" s="67">
        <f t="shared" ca="1" si="183"/>
        <v>10435.483870967742</v>
      </c>
      <c r="K901" s="96">
        <v>354</v>
      </c>
      <c r="L901" s="68">
        <f t="shared" ca="1" si="184"/>
        <v>-10081.483870967742</v>
      </c>
      <c r="M901" s="68">
        <f t="shared" ca="1" si="185"/>
        <v>3.3922720247295208</v>
      </c>
      <c r="N901" s="99">
        <v>371</v>
      </c>
      <c r="O901" s="97" t="str">
        <f t="shared" ca="1" si="186"/>
        <v>Nov</v>
      </c>
      <c r="P901" s="96">
        <v>371</v>
      </c>
      <c r="Q901" s="99">
        <f t="shared" si="187"/>
        <v>-17</v>
      </c>
      <c r="R901" s="97">
        <f t="shared" ca="1" si="188"/>
        <v>-4.5822102425876032E-2</v>
      </c>
      <c r="S901" s="99" t="str">
        <f t="shared" ca="1" si="189"/>
        <v>DEGROWTH</v>
      </c>
      <c r="T901" s="100">
        <v>552</v>
      </c>
      <c r="U901" s="100" t="str">
        <f t="shared" ca="1" si="190"/>
        <v>Dec</v>
      </c>
      <c r="V901" s="96">
        <v>552</v>
      </c>
      <c r="W901" s="103">
        <f t="shared" si="191"/>
        <v>-198</v>
      </c>
      <c r="X901" s="102">
        <f t="shared" ca="1" si="192"/>
        <v>-0.35869565217391308</v>
      </c>
      <c r="Y901" s="103" t="str">
        <f t="shared" ca="1" si="193"/>
        <v>DEGROWTH</v>
      </c>
      <c r="Z901" s="24">
        <v>0</v>
      </c>
      <c r="AA901" s="24">
        <f t="shared" si="194"/>
        <v>0</v>
      </c>
      <c r="AB901" s="3">
        <v>1000000036</v>
      </c>
      <c r="AC901" s="3"/>
    </row>
    <row r="902" spans="1:29" ht="14.25" hidden="1" customHeight="1">
      <c r="A902" s="23" t="s">
        <v>134</v>
      </c>
      <c r="B902" s="64" t="s">
        <v>74</v>
      </c>
      <c r="C902" s="64" t="s">
        <v>1850</v>
      </c>
      <c r="D902" s="64">
        <v>1000000040</v>
      </c>
      <c r="E902" s="65" t="s">
        <v>1851</v>
      </c>
      <c r="F902" s="66">
        <v>40505</v>
      </c>
      <c r="G902" s="66" t="str">
        <f t="shared" si="182"/>
        <v>Targeted Dealer</v>
      </c>
      <c r="H902" s="66"/>
      <c r="I902" s="67">
        <v>550</v>
      </c>
      <c r="J902" s="67">
        <f t="shared" ca="1" si="183"/>
        <v>11479.032258064517</v>
      </c>
      <c r="K902" s="96">
        <v>340.1</v>
      </c>
      <c r="L902" s="68">
        <f t="shared" ca="1" si="184"/>
        <v>-11138.932258064517</v>
      </c>
      <c r="M902" s="68">
        <f t="shared" ca="1" si="185"/>
        <v>2.9627933117886749</v>
      </c>
      <c r="N902" s="99">
        <v>259</v>
      </c>
      <c r="O902" s="97" t="str">
        <f t="shared" ca="1" si="186"/>
        <v>Nov</v>
      </c>
      <c r="P902" s="96">
        <v>259</v>
      </c>
      <c r="Q902" s="99">
        <f t="shared" si="187"/>
        <v>81.100000000000023</v>
      </c>
      <c r="R902" s="97">
        <f t="shared" ca="1" si="188"/>
        <v>0.31312741312741332</v>
      </c>
      <c r="S902" s="99" t="str">
        <f t="shared" ca="1" si="189"/>
        <v>GROWTH</v>
      </c>
      <c r="T902" s="100">
        <v>521.5</v>
      </c>
      <c r="U902" s="100" t="str">
        <f t="shared" ca="1" si="190"/>
        <v>Dec</v>
      </c>
      <c r="V902" s="96">
        <v>521.5</v>
      </c>
      <c r="W902" s="103">
        <f t="shared" si="191"/>
        <v>-181.39999999999998</v>
      </c>
      <c r="X902" s="102">
        <f t="shared" ca="1" si="192"/>
        <v>-0.34784276126558</v>
      </c>
      <c r="Y902" s="103" t="str">
        <f t="shared" ca="1" si="193"/>
        <v>DEGROWTH</v>
      </c>
      <c r="Z902" s="24">
        <v>0</v>
      </c>
      <c r="AA902" s="24">
        <f t="shared" si="194"/>
        <v>0</v>
      </c>
      <c r="AB902" s="3">
        <v>1000000040</v>
      </c>
      <c r="AC902" s="3"/>
    </row>
    <row r="903" spans="1:29" ht="14.25" hidden="1" customHeight="1">
      <c r="A903" s="23" t="s">
        <v>134</v>
      </c>
      <c r="B903" s="64" t="s">
        <v>74</v>
      </c>
      <c r="C903" s="64" t="s">
        <v>4302</v>
      </c>
      <c r="D903" s="64">
        <v>1000000065</v>
      </c>
      <c r="E903" s="65" t="s">
        <v>4303</v>
      </c>
      <c r="F903" s="66">
        <v>40953</v>
      </c>
      <c r="G903" s="66" t="str">
        <f t="shared" si="182"/>
        <v>Targeted Dealer</v>
      </c>
      <c r="H903" s="66"/>
      <c r="I903" s="67">
        <v>120</v>
      </c>
      <c r="J903" s="67">
        <f t="shared" ca="1" si="183"/>
        <v>2504.516129032258</v>
      </c>
      <c r="K903" s="96">
        <v>94</v>
      </c>
      <c r="L903" s="68">
        <f t="shared" ca="1" si="184"/>
        <v>-2410.516129032258</v>
      </c>
      <c r="M903" s="68">
        <f t="shared" ca="1" si="185"/>
        <v>3.7532199896960328</v>
      </c>
      <c r="N903" s="99">
        <v>84</v>
      </c>
      <c r="O903" s="97" t="str">
        <f t="shared" ca="1" si="186"/>
        <v>Nov</v>
      </c>
      <c r="P903" s="96">
        <v>84</v>
      </c>
      <c r="Q903" s="99">
        <f t="shared" si="187"/>
        <v>10</v>
      </c>
      <c r="R903" s="97">
        <f t="shared" ca="1" si="188"/>
        <v>0.11904761904761907</v>
      </c>
      <c r="S903" s="99" t="str">
        <f t="shared" ca="1" si="189"/>
        <v>GROWTH</v>
      </c>
      <c r="T903" s="100">
        <v>220.3</v>
      </c>
      <c r="U903" s="100" t="str">
        <f t="shared" ca="1" si="190"/>
        <v>Dec</v>
      </c>
      <c r="V903" s="96">
        <v>220.3</v>
      </c>
      <c r="W903" s="103">
        <f t="shared" si="191"/>
        <v>-126.30000000000001</v>
      </c>
      <c r="X903" s="102">
        <f t="shared" ca="1" si="192"/>
        <v>-0.57330912392192468</v>
      </c>
      <c r="Y903" s="103" t="str">
        <f t="shared" ca="1" si="193"/>
        <v>DEGROWTH</v>
      </c>
      <c r="Z903" s="24">
        <v>0</v>
      </c>
      <c r="AA903" s="24">
        <f t="shared" si="194"/>
        <v>0</v>
      </c>
      <c r="AB903" s="3">
        <v>1000000065</v>
      </c>
      <c r="AC903" s="3"/>
    </row>
    <row r="904" spans="1:29" ht="14.25" hidden="1" customHeight="1">
      <c r="A904" s="23" t="s">
        <v>134</v>
      </c>
      <c r="B904" s="64" t="s">
        <v>74</v>
      </c>
      <c r="C904" s="64" t="s">
        <v>1852</v>
      </c>
      <c r="D904" s="64">
        <v>1000000059</v>
      </c>
      <c r="E904" s="65" t="s">
        <v>1853</v>
      </c>
      <c r="F904" s="66">
        <v>41037</v>
      </c>
      <c r="G904" s="66" t="str">
        <f t="shared" si="182"/>
        <v>Targeted Dealer</v>
      </c>
      <c r="H904" s="66"/>
      <c r="I904" s="67">
        <v>30</v>
      </c>
      <c r="J904" s="67">
        <f t="shared" ca="1" si="183"/>
        <v>626.12903225806451</v>
      </c>
      <c r="K904" s="96">
        <v>29.5</v>
      </c>
      <c r="L904" s="68">
        <f t="shared" ca="1" si="184"/>
        <v>-596.62903225806451</v>
      </c>
      <c r="M904" s="68">
        <f t="shared" ca="1" si="185"/>
        <v>4.7114889232354455</v>
      </c>
      <c r="N904" s="99">
        <v>5</v>
      </c>
      <c r="O904" s="97" t="str">
        <f t="shared" ca="1" si="186"/>
        <v>Nov</v>
      </c>
      <c r="P904" s="96">
        <v>5</v>
      </c>
      <c r="Q904" s="99">
        <f t="shared" si="187"/>
        <v>24.5</v>
      </c>
      <c r="R904" s="97">
        <f t="shared" ca="1" si="188"/>
        <v>4.9000000000000004</v>
      </c>
      <c r="S904" s="99" t="str">
        <f t="shared" ca="1" si="189"/>
        <v>GROWTH</v>
      </c>
      <c r="T904" s="100">
        <v>25</v>
      </c>
      <c r="U904" s="100" t="str">
        <f t="shared" ca="1" si="190"/>
        <v>Dec</v>
      </c>
      <c r="V904" s="96">
        <v>25</v>
      </c>
      <c r="W904" s="103">
        <f t="shared" si="191"/>
        <v>4.5</v>
      </c>
      <c r="X904" s="102">
        <f t="shared" ca="1" si="192"/>
        <v>0.17999999999999994</v>
      </c>
      <c r="Y904" s="103" t="str">
        <f t="shared" ca="1" si="193"/>
        <v>GROWTH</v>
      </c>
      <c r="Z904" s="24">
        <v>0</v>
      </c>
      <c r="AA904" s="24">
        <f t="shared" si="194"/>
        <v>0</v>
      </c>
      <c r="AB904" s="3">
        <v>1000000059</v>
      </c>
      <c r="AC904" s="3"/>
    </row>
    <row r="905" spans="1:29" ht="14.25" hidden="1" customHeight="1">
      <c r="A905" s="23" t="s">
        <v>134</v>
      </c>
      <c r="B905" s="64" t="s">
        <v>74</v>
      </c>
      <c r="C905" s="64" t="s">
        <v>1854</v>
      </c>
      <c r="D905" s="64">
        <v>1000000013</v>
      </c>
      <c r="E905" s="65" t="s">
        <v>1855</v>
      </c>
      <c r="F905" s="66">
        <v>41038</v>
      </c>
      <c r="G905" s="66" t="str">
        <f t="shared" si="182"/>
        <v>Targeted Dealer</v>
      </c>
      <c r="H905" s="66"/>
      <c r="I905" s="67">
        <v>150</v>
      </c>
      <c r="J905" s="67">
        <f t="shared" ca="1" si="183"/>
        <v>3130.6451612903224</v>
      </c>
      <c r="K905" s="96">
        <v>166.5</v>
      </c>
      <c r="L905" s="68">
        <f t="shared" ca="1" si="184"/>
        <v>-2964.1451612903224</v>
      </c>
      <c r="M905" s="68">
        <f t="shared" ca="1" si="185"/>
        <v>5.3183925811437405</v>
      </c>
      <c r="N905" s="99">
        <v>103.5</v>
      </c>
      <c r="O905" s="97" t="str">
        <f t="shared" ca="1" si="186"/>
        <v>Nov</v>
      </c>
      <c r="P905" s="96">
        <v>103.5</v>
      </c>
      <c r="Q905" s="99">
        <f t="shared" si="187"/>
        <v>63</v>
      </c>
      <c r="R905" s="97">
        <f t="shared" ca="1" si="188"/>
        <v>0.60869565217391308</v>
      </c>
      <c r="S905" s="99" t="str">
        <f t="shared" ca="1" si="189"/>
        <v>GROWTH</v>
      </c>
      <c r="T905" s="100">
        <v>189.5</v>
      </c>
      <c r="U905" s="100" t="str">
        <f t="shared" ca="1" si="190"/>
        <v>Dec</v>
      </c>
      <c r="V905" s="96">
        <v>189.5</v>
      </c>
      <c r="W905" s="103">
        <f t="shared" si="191"/>
        <v>-23</v>
      </c>
      <c r="X905" s="102">
        <f t="shared" ca="1" si="192"/>
        <v>-0.12137203166226918</v>
      </c>
      <c r="Y905" s="103" t="str">
        <f t="shared" ca="1" si="193"/>
        <v>DEGROWTH</v>
      </c>
      <c r="Z905" s="24">
        <v>0</v>
      </c>
      <c r="AA905" s="24">
        <f t="shared" si="194"/>
        <v>0</v>
      </c>
      <c r="AB905" s="3">
        <v>1000000013</v>
      </c>
      <c r="AC905" s="3"/>
    </row>
    <row r="906" spans="1:29" ht="14.25" hidden="1" customHeight="1">
      <c r="A906" s="23" t="s">
        <v>134</v>
      </c>
      <c r="B906" s="64" t="s">
        <v>74</v>
      </c>
      <c r="C906" s="64" t="s">
        <v>1856</v>
      </c>
      <c r="D906" s="64">
        <v>1000000825</v>
      </c>
      <c r="E906" s="65" t="s">
        <v>1857</v>
      </c>
      <c r="F906" s="66">
        <v>41297</v>
      </c>
      <c r="G906" s="66" t="str">
        <f t="shared" si="182"/>
        <v>Targeted Dealer</v>
      </c>
      <c r="H906" s="66"/>
      <c r="I906" s="67">
        <v>130</v>
      </c>
      <c r="J906" s="67">
        <f t="shared" ca="1" si="183"/>
        <v>2713.2258064516127</v>
      </c>
      <c r="K906" s="96">
        <v>130</v>
      </c>
      <c r="L906" s="68">
        <f t="shared" ca="1" si="184"/>
        <v>-2583.2258064516127</v>
      </c>
      <c r="M906" s="68">
        <f t="shared" ca="1" si="185"/>
        <v>4.7913446676970635</v>
      </c>
      <c r="N906" s="99">
        <v>98.5</v>
      </c>
      <c r="O906" s="97" t="str">
        <f t="shared" ca="1" si="186"/>
        <v>Nov</v>
      </c>
      <c r="P906" s="96">
        <v>98.5</v>
      </c>
      <c r="Q906" s="99">
        <f t="shared" si="187"/>
        <v>31.5</v>
      </c>
      <c r="R906" s="97">
        <f t="shared" ca="1" si="188"/>
        <v>0.31979695431472077</v>
      </c>
      <c r="S906" s="99" t="str">
        <f t="shared" ca="1" si="189"/>
        <v>GROWTH</v>
      </c>
      <c r="T906" s="100">
        <v>123.5</v>
      </c>
      <c r="U906" s="100" t="str">
        <f t="shared" ca="1" si="190"/>
        <v>Dec</v>
      </c>
      <c r="V906" s="96">
        <v>123.5</v>
      </c>
      <c r="W906" s="103">
        <f t="shared" si="191"/>
        <v>6.5</v>
      </c>
      <c r="X906" s="102">
        <f t="shared" ca="1" si="192"/>
        <v>5.2631578947368363E-2</v>
      </c>
      <c r="Y906" s="103" t="str">
        <f t="shared" ca="1" si="193"/>
        <v>GROWTH</v>
      </c>
      <c r="Z906" s="24">
        <v>0</v>
      </c>
      <c r="AA906" s="24">
        <f t="shared" si="194"/>
        <v>0</v>
      </c>
      <c r="AB906" s="3">
        <v>1000000825</v>
      </c>
      <c r="AC906" s="3"/>
    </row>
    <row r="907" spans="1:29" ht="14.25" hidden="1" customHeight="1">
      <c r="A907" s="23" t="s">
        <v>134</v>
      </c>
      <c r="B907" s="64" t="s">
        <v>74</v>
      </c>
      <c r="C907" s="64" t="s">
        <v>1858</v>
      </c>
      <c r="D907" s="64">
        <v>1000000021</v>
      </c>
      <c r="E907" s="65" t="s">
        <v>1859</v>
      </c>
      <c r="F907" s="66">
        <v>41398</v>
      </c>
      <c r="G907" s="66" t="str">
        <f t="shared" si="182"/>
        <v>Targeted Dealer</v>
      </c>
      <c r="H907" s="66"/>
      <c r="I907" s="67">
        <v>50</v>
      </c>
      <c r="J907" s="67">
        <f t="shared" ca="1" si="183"/>
        <v>1043.5483870967741</v>
      </c>
      <c r="K907" s="96">
        <v>20</v>
      </c>
      <c r="L907" s="68">
        <f t="shared" ca="1" si="184"/>
        <v>-1023.5483870967741</v>
      </c>
      <c r="M907" s="68">
        <f t="shared" ca="1" si="185"/>
        <v>1.9165378670788253</v>
      </c>
      <c r="N907" s="99">
        <v>29</v>
      </c>
      <c r="O907" s="97" t="str">
        <f t="shared" ca="1" si="186"/>
        <v>Nov</v>
      </c>
      <c r="P907" s="96">
        <v>29</v>
      </c>
      <c r="Q907" s="99">
        <f t="shared" si="187"/>
        <v>-9</v>
      </c>
      <c r="R907" s="97">
        <f t="shared" ca="1" si="188"/>
        <v>-0.31034482758620685</v>
      </c>
      <c r="S907" s="99" t="str">
        <f t="shared" ca="1" si="189"/>
        <v>DEGROWTH</v>
      </c>
      <c r="T907" s="100">
        <v>15</v>
      </c>
      <c r="U907" s="100" t="str">
        <f t="shared" ca="1" si="190"/>
        <v>Dec</v>
      </c>
      <c r="V907" s="96">
        <v>15</v>
      </c>
      <c r="W907" s="103">
        <f t="shared" si="191"/>
        <v>5</v>
      </c>
      <c r="X907" s="102">
        <f t="shared" ca="1" si="192"/>
        <v>0.33333333333333326</v>
      </c>
      <c r="Y907" s="103" t="str">
        <f t="shared" ca="1" si="193"/>
        <v>GROWTH</v>
      </c>
      <c r="Z907" s="24">
        <v>0</v>
      </c>
      <c r="AA907" s="24">
        <f t="shared" si="194"/>
        <v>0</v>
      </c>
      <c r="AB907" s="3">
        <v>1000000021</v>
      </c>
      <c r="AC907" s="3"/>
    </row>
    <row r="908" spans="1:29" ht="14.25" hidden="1" customHeight="1">
      <c r="A908" s="23" t="s">
        <v>134</v>
      </c>
      <c r="B908" s="64" t="s">
        <v>74</v>
      </c>
      <c r="C908" s="64" t="s">
        <v>1860</v>
      </c>
      <c r="D908" s="64">
        <v>1000000022</v>
      </c>
      <c r="E908" s="65" t="s">
        <v>1861</v>
      </c>
      <c r="F908" s="66">
        <v>41398</v>
      </c>
      <c r="G908" s="66" t="str">
        <f t="shared" si="182"/>
        <v>Targeted Dealer</v>
      </c>
      <c r="H908" s="66"/>
      <c r="I908" s="67">
        <v>2300</v>
      </c>
      <c r="J908" s="67">
        <f t="shared" ca="1" si="183"/>
        <v>48003.225806451606</v>
      </c>
      <c r="K908" s="96">
        <v>1634.85</v>
      </c>
      <c r="L908" s="68">
        <f t="shared" ca="1" si="184"/>
        <v>-46368.375806451608</v>
      </c>
      <c r="M908" s="68">
        <f t="shared" ca="1" si="185"/>
        <v>3.4057086217324111</v>
      </c>
      <c r="N908" s="99">
        <v>1170.5</v>
      </c>
      <c r="O908" s="97" t="str">
        <f t="shared" ca="1" si="186"/>
        <v>Nov</v>
      </c>
      <c r="P908" s="96">
        <v>1170.5</v>
      </c>
      <c r="Q908" s="99">
        <f t="shared" si="187"/>
        <v>464.34999999999991</v>
      </c>
      <c r="R908" s="97">
        <f t="shared" ca="1" si="188"/>
        <v>0.39671080734728736</v>
      </c>
      <c r="S908" s="99" t="str">
        <f t="shared" ca="1" si="189"/>
        <v>GROWTH</v>
      </c>
      <c r="T908" s="100">
        <v>2210.75</v>
      </c>
      <c r="U908" s="100" t="str">
        <f t="shared" ca="1" si="190"/>
        <v>Dec</v>
      </c>
      <c r="V908" s="96">
        <v>2210.75</v>
      </c>
      <c r="W908" s="103">
        <f t="shared" si="191"/>
        <v>-575.90000000000009</v>
      </c>
      <c r="X908" s="102">
        <f t="shared" ca="1" si="192"/>
        <v>-0.26049983037430735</v>
      </c>
      <c r="Y908" s="103" t="str">
        <f t="shared" ca="1" si="193"/>
        <v>DEGROWTH</v>
      </c>
      <c r="Z908" s="24">
        <v>0</v>
      </c>
      <c r="AA908" s="24">
        <f t="shared" si="194"/>
        <v>0</v>
      </c>
      <c r="AB908" s="3">
        <v>1000000022</v>
      </c>
      <c r="AC908" s="3"/>
    </row>
    <row r="909" spans="1:29" ht="14.25" hidden="1" customHeight="1">
      <c r="A909" s="23" t="s">
        <v>134</v>
      </c>
      <c r="B909" s="64" t="s">
        <v>74</v>
      </c>
      <c r="C909" s="64" t="s">
        <v>4299</v>
      </c>
      <c r="D909" s="64">
        <v>1000000031</v>
      </c>
      <c r="E909" s="65" t="s">
        <v>4300</v>
      </c>
      <c r="F909" s="66">
        <v>41398</v>
      </c>
      <c r="G909" s="66" t="str">
        <f t="shared" si="182"/>
        <v>Targeted Dealer</v>
      </c>
      <c r="H909" s="66"/>
      <c r="I909" s="67">
        <v>100</v>
      </c>
      <c r="J909" s="67">
        <f t="shared" ca="1" si="183"/>
        <v>2087.0967741935483</v>
      </c>
      <c r="K909" s="96">
        <v>40</v>
      </c>
      <c r="L909" s="68">
        <f t="shared" ca="1" si="184"/>
        <v>-2047.0967741935483</v>
      </c>
      <c r="M909" s="68">
        <f t="shared" ca="1" si="185"/>
        <v>1.9165378670788253</v>
      </c>
      <c r="N909" s="99">
        <v>23.5</v>
      </c>
      <c r="O909" s="97" t="str">
        <f t="shared" ca="1" si="186"/>
        <v>Nov</v>
      </c>
      <c r="P909" s="96">
        <v>23.5</v>
      </c>
      <c r="Q909" s="99">
        <f t="shared" si="187"/>
        <v>16.5</v>
      </c>
      <c r="R909" s="97">
        <f t="shared" ca="1" si="188"/>
        <v>0.7021276595744681</v>
      </c>
      <c r="S909" s="99" t="str">
        <f t="shared" ca="1" si="189"/>
        <v>GROWTH</v>
      </c>
      <c r="T909" s="100">
        <v>115</v>
      </c>
      <c r="U909" s="100" t="str">
        <f t="shared" ca="1" si="190"/>
        <v>Dec</v>
      </c>
      <c r="V909" s="96">
        <v>115</v>
      </c>
      <c r="W909" s="103">
        <f t="shared" si="191"/>
        <v>-75</v>
      </c>
      <c r="X909" s="102">
        <f t="shared" ca="1" si="192"/>
        <v>-0.65217391304347827</v>
      </c>
      <c r="Y909" s="103" t="str">
        <f t="shared" ca="1" si="193"/>
        <v>DEGROWTH</v>
      </c>
      <c r="Z909" s="24">
        <v>0</v>
      </c>
      <c r="AA909" s="24">
        <f t="shared" si="194"/>
        <v>0</v>
      </c>
      <c r="AB909" s="3">
        <v>1000000031</v>
      </c>
      <c r="AC909" s="3"/>
    </row>
    <row r="910" spans="1:29" ht="14.25" hidden="1" customHeight="1">
      <c r="A910" s="23" t="s">
        <v>134</v>
      </c>
      <c r="B910" s="64" t="s">
        <v>74</v>
      </c>
      <c r="C910" s="64" t="s">
        <v>4325</v>
      </c>
      <c r="D910" s="64">
        <v>1000000045</v>
      </c>
      <c r="E910" s="65" t="s">
        <v>4326</v>
      </c>
      <c r="F910" s="66">
        <v>41428</v>
      </c>
      <c r="G910" s="66" t="str">
        <f t="shared" si="182"/>
        <v>-</v>
      </c>
      <c r="H910" s="66"/>
      <c r="I910" s="67">
        <v>0</v>
      </c>
      <c r="J910" s="67">
        <f t="shared" ca="1" si="183"/>
        <v>0</v>
      </c>
      <c r="K910" s="96">
        <v>0</v>
      </c>
      <c r="L910" s="68">
        <f t="shared" ca="1" si="184"/>
        <v>0</v>
      </c>
      <c r="M910" s="68" t="str">
        <f t="shared" ca="1" si="185"/>
        <v>-</v>
      </c>
      <c r="N910" s="99">
        <v>96.75</v>
      </c>
      <c r="O910" s="97" t="str">
        <f t="shared" ca="1" si="186"/>
        <v>Nov</v>
      </c>
      <c r="P910" s="96">
        <v>96.75</v>
      </c>
      <c r="Q910" s="99">
        <f t="shared" si="187"/>
        <v>-96.75</v>
      </c>
      <c r="R910" s="97">
        <f t="shared" ca="1" si="188"/>
        <v>-1</v>
      </c>
      <c r="S910" s="99" t="str">
        <f t="shared" ca="1" si="189"/>
        <v>DEGROWTH</v>
      </c>
      <c r="T910" s="100">
        <v>620.5</v>
      </c>
      <c r="U910" s="100" t="str">
        <f t="shared" ca="1" si="190"/>
        <v>Dec</v>
      </c>
      <c r="V910" s="96">
        <v>620.5</v>
      </c>
      <c r="W910" s="103">
        <f t="shared" si="191"/>
        <v>-620.5</v>
      </c>
      <c r="X910" s="102">
        <f t="shared" ca="1" si="192"/>
        <v>-1</v>
      </c>
      <c r="Y910" s="103" t="str">
        <f t="shared" ca="1" si="193"/>
        <v>DEGROWTH</v>
      </c>
      <c r="Z910" s="24">
        <v>1</v>
      </c>
      <c r="AA910" s="24">
        <f t="shared" si="194"/>
        <v>0</v>
      </c>
      <c r="AB910" s="3">
        <v>1000000045</v>
      </c>
      <c r="AC910" s="3"/>
    </row>
    <row r="911" spans="1:29" ht="14.25" hidden="1" customHeight="1">
      <c r="A911" s="23" t="s">
        <v>134</v>
      </c>
      <c r="B911" s="64" t="s">
        <v>74</v>
      </c>
      <c r="C911" s="64" t="s">
        <v>1862</v>
      </c>
      <c r="D911" s="64">
        <v>1000000041</v>
      </c>
      <c r="E911" s="65" t="s">
        <v>1774</v>
      </c>
      <c r="F911" s="66">
        <v>41536</v>
      </c>
      <c r="G911" s="66" t="str">
        <f t="shared" si="182"/>
        <v>Targeted Dealer</v>
      </c>
      <c r="H911" s="66" t="s">
        <v>627</v>
      </c>
      <c r="I911" s="67">
        <v>100</v>
      </c>
      <c r="J911" s="67">
        <f t="shared" ca="1" si="183"/>
        <v>2087.0967741935483</v>
      </c>
      <c r="K911" s="96">
        <v>100</v>
      </c>
      <c r="L911" s="68">
        <f t="shared" ca="1" si="184"/>
        <v>-1987.0967741935483</v>
      </c>
      <c r="M911" s="68">
        <f t="shared" ca="1" si="185"/>
        <v>4.7913446676970635</v>
      </c>
      <c r="N911" s="99">
        <v>78.599999999999994</v>
      </c>
      <c r="O911" s="97" t="str">
        <f t="shared" ca="1" si="186"/>
        <v>Nov</v>
      </c>
      <c r="P911" s="96">
        <v>78.599999999999994</v>
      </c>
      <c r="Q911" s="99">
        <f t="shared" si="187"/>
        <v>21.400000000000006</v>
      </c>
      <c r="R911" s="97">
        <f t="shared" ca="1" si="188"/>
        <v>0.27226463104325704</v>
      </c>
      <c r="S911" s="99" t="str">
        <f t="shared" ca="1" si="189"/>
        <v>GROWTH</v>
      </c>
      <c r="T911" s="100">
        <v>91.5</v>
      </c>
      <c r="U911" s="100" t="str">
        <f t="shared" ca="1" si="190"/>
        <v>Dec</v>
      </c>
      <c r="V911" s="96">
        <v>91.5</v>
      </c>
      <c r="W911" s="103">
        <f t="shared" si="191"/>
        <v>8.5</v>
      </c>
      <c r="X911" s="102">
        <f t="shared" ca="1" si="192"/>
        <v>9.2896174863388081E-2</v>
      </c>
      <c r="Y911" s="103" t="str">
        <f t="shared" ca="1" si="193"/>
        <v>GROWTH</v>
      </c>
      <c r="Z911" s="24">
        <v>0</v>
      </c>
      <c r="AA911" s="24">
        <f t="shared" si="194"/>
        <v>1</v>
      </c>
      <c r="AB911" s="3">
        <v>1000000041</v>
      </c>
      <c r="AC911" s="3"/>
    </row>
    <row r="912" spans="1:29" ht="14.25" hidden="1" customHeight="1">
      <c r="A912" s="23" t="s">
        <v>134</v>
      </c>
      <c r="B912" s="64" t="s">
        <v>74</v>
      </c>
      <c r="C912" s="64" t="s">
        <v>1863</v>
      </c>
      <c r="D912" s="64">
        <v>1000000048</v>
      </c>
      <c r="E912" s="65" t="s">
        <v>1864</v>
      </c>
      <c r="F912" s="66">
        <v>41645</v>
      </c>
      <c r="G912" s="66" t="str">
        <f t="shared" si="182"/>
        <v>Targeted Dealer</v>
      </c>
      <c r="H912" s="66"/>
      <c r="I912" s="67">
        <v>230</v>
      </c>
      <c r="J912" s="67">
        <f t="shared" ca="1" si="183"/>
        <v>4800.322580645161</v>
      </c>
      <c r="K912" s="96">
        <v>105</v>
      </c>
      <c r="L912" s="68">
        <f t="shared" ca="1" si="184"/>
        <v>-4695.322580645161</v>
      </c>
      <c r="M912" s="68">
        <f t="shared" ca="1" si="185"/>
        <v>2.1873530004703987</v>
      </c>
      <c r="N912" s="99">
        <v>105.5</v>
      </c>
      <c r="O912" s="97" t="str">
        <f t="shared" ca="1" si="186"/>
        <v>Nov</v>
      </c>
      <c r="P912" s="96">
        <v>105.5</v>
      </c>
      <c r="Q912" s="99">
        <f t="shared" si="187"/>
        <v>-0.5</v>
      </c>
      <c r="R912" s="97">
        <f t="shared" ca="1" si="188"/>
        <v>-4.7393364928910442E-3</v>
      </c>
      <c r="S912" s="99" t="str">
        <f t="shared" ca="1" si="189"/>
        <v>DEGROWTH</v>
      </c>
      <c r="T912" s="100">
        <v>215</v>
      </c>
      <c r="U912" s="100" t="str">
        <f t="shared" ca="1" si="190"/>
        <v>Dec</v>
      </c>
      <c r="V912" s="96">
        <v>215</v>
      </c>
      <c r="W912" s="103">
        <f t="shared" si="191"/>
        <v>-110</v>
      </c>
      <c r="X912" s="102">
        <f t="shared" ca="1" si="192"/>
        <v>-0.51162790697674421</v>
      </c>
      <c r="Y912" s="103" t="str">
        <f t="shared" ca="1" si="193"/>
        <v>DEGROWTH</v>
      </c>
      <c r="Z912" s="24">
        <v>0</v>
      </c>
      <c r="AA912" s="24">
        <f t="shared" si="194"/>
        <v>0</v>
      </c>
      <c r="AB912" s="3">
        <v>1000000048</v>
      </c>
      <c r="AC912" s="3"/>
    </row>
    <row r="913" spans="1:29" ht="14.25" hidden="1" customHeight="1">
      <c r="A913" s="23" t="s">
        <v>134</v>
      </c>
      <c r="B913" s="64" t="s">
        <v>74</v>
      </c>
      <c r="C913" s="64" t="s">
        <v>1865</v>
      </c>
      <c r="D913" s="64">
        <v>1000000047</v>
      </c>
      <c r="E913" s="65" t="s">
        <v>1866</v>
      </c>
      <c r="F913" s="66">
        <v>41817</v>
      </c>
      <c r="G913" s="66" t="str">
        <f t="shared" si="182"/>
        <v>Targeted Dealer</v>
      </c>
      <c r="H913" s="66" t="s">
        <v>627</v>
      </c>
      <c r="I913" s="67">
        <v>60</v>
      </c>
      <c r="J913" s="67">
        <f t="shared" ca="1" si="183"/>
        <v>1252.258064516129</v>
      </c>
      <c r="K913" s="96">
        <v>89.9</v>
      </c>
      <c r="L913" s="68">
        <f t="shared" ca="1" si="184"/>
        <v>-1162.3580645161289</v>
      </c>
      <c r="M913" s="68">
        <f t="shared" ca="1" si="185"/>
        <v>7.1790314270994333</v>
      </c>
      <c r="N913" s="99">
        <v>29</v>
      </c>
      <c r="O913" s="97" t="str">
        <f t="shared" ca="1" si="186"/>
        <v>Nov</v>
      </c>
      <c r="P913" s="96">
        <v>29</v>
      </c>
      <c r="Q913" s="99">
        <f t="shared" si="187"/>
        <v>60.900000000000006</v>
      </c>
      <c r="R913" s="97">
        <f t="shared" ca="1" si="188"/>
        <v>2.1</v>
      </c>
      <c r="S913" s="99" t="str">
        <f t="shared" ca="1" si="189"/>
        <v>GROWTH</v>
      </c>
      <c r="T913" s="100">
        <v>81</v>
      </c>
      <c r="U913" s="100" t="str">
        <f t="shared" ca="1" si="190"/>
        <v>Dec</v>
      </c>
      <c r="V913" s="96">
        <v>81</v>
      </c>
      <c r="W913" s="103">
        <f t="shared" si="191"/>
        <v>8.9000000000000057</v>
      </c>
      <c r="X913" s="102">
        <f t="shared" ca="1" si="192"/>
        <v>0.10987654320987672</v>
      </c>
      <c r="Y913" s="103" t="str">
        <f t="shared" ca="1" si="193"/>
        <v>GROWTH</v>
      </c>
      <c r="Z913" s="24">
        <v>0</v>
      </c>
      <c r="AA913" s="24">
        <f t="shared" si="194"/>
        <v>1</v>
      </c>
      <c r="AB913" s="3">
        <v>1000000047</v>
      </c>
      <c r="AC913" s="3"/>
    </row>
    <row r="914" spans="1:29" ht="14.25" hidden="1" customHeight="1">
      <c r="A914" s="23" t="s">
        <v>134</v>
      </c>
      <c r="B914" s="64" t="s">
        <v>74</v>
      </c>
      <c r="C914" s="64" t="s">
        <v>4195</v>
      </c>
      <c r="D914" s="64">
        <v>1000000061</v>
      </c>
      <c r="E914" s="65" t="s">
        <v>4196</v>
      </c>
      <c r="F914" s="66">
        <v>42010</v>
      </c>
      <c r="G914" s="66" t="str">
        <f t="shared" si="182"/>
        <v>Targeted Dealer</v>
      </c>
      <c r="H914" s="66"/>
      <c r="I914" s="67">
        <v>110</v>
      </c>
      <c r="J914" s="67">
        <f t="shared" ca="1" si="183"/>
        <v>2295.8064516129034</v>
      </c>
      <c r="K914" s="96">
        <v>65</v>
      </c>
      <c r="L914" s="68">
        <f t="shared" ca="1" si="184"/>
        <v>-2230.8064516129034</v>
      </c>
      <c r="M914" s="68">
        <f t="shared" ca="1" si="185"/>
        <v>2.8312491218209916</v>
      </c>
      <c r="N914" s="99">
        <v>52.5</v>
      </c>
      <c r="O914" s="97" t="str">
        <f t="shared" ca="1" si="186"/>
        <v>Nov</v>
      </c>
      <c r="P914" s="96">
        <v>52.5</v>
      </c>
      <c r="Q914" s="99">
        <f t="shared" si="187"/>
        <v>12.5</v>
      </c>
      <c r="R914" s="97">
        <f t="shared" ca="1" si="188"/>
        <v>0.23809523809523814</v>
      </c>
      <c r="S914" s="99" t="str">
        <f t="shared" ca="1" si="189"/>
        <v>GROWTH</v>
      </c>
      <c r="T914" s="100">
        <v>143</v>
      </c>
      <c r="U914" s="100" t="str">
        <f t="shared" ca="1" si="190"/>
        <v>Dec</v>
      </c>
      <c r="V914" s="96">
        <v>143</v>
      </c>
      <c r="W914" s="103">
        <f t="shared" si="191"/>
        <v>-78</v>
      </c>
      <c r="X914" s="102">
        <f t="shared" ca="1" si="192"/>
        <v>-0.54545454545454541</v>
      </c>
      <c r="Y914" s="103" t="str">
        <f t="shared" ca="1" si="193"/>
        <v>DEGROWTH</v>
      </c>
      <c r="Z914" s="24">
        <v>0</v>
      </c>
      <c r="AA914" s="24">
        <f t="shared" si="194"/>
        <v>0</v>
      </c>
      <c r="AB914" s="3">
        <v>1000000061</v>
      </c>
      <c r="AC914" s="3"/>
    </row>
    <row r="915" spans="1:29" ht="14.25" hidden="1" customHeight="1">
      <c r="A915" s="23" t="s">
        <v>134</v>
      </c>
      <c r="B915" s="64" t="s">
        <v>74</v>
      </c>
      <c r="C915" s="64" t="s">
        <v>1867</v>
      </c>
      <c r="D915" s="64">
        <v>1000000039</v>
      </c>
      <c r="E915" s="65" t="s">
        <v>1868</v>
      </c>
      <c r="F915" s="66">
        <v>42135</v>
      </c>
      <c r="G915" s="66" t="str">
        <f t="shared" si="182"/>
        <v>Targeted Dealer</v>
      </c>
      <c r="H915" s="66"/>
      <c r="I915" s="67">
        <v>100</v>
      </c>
      <c r="J915" s="67">
        <f t="shared" ca="1" si="183"/>
        <v>2087.0967741935483</v>
      </c>
      <c r="K915" s="96">
        <v>50</v>
      </c>
      <c r="L915" s="68">
        <f t="shared" ca="1" si="184"/>
        <v>-2037.0967741935483</v>
      </c>
      <c r="M915" s="68">
        <f t="shared" ca="1" si="185"/>
        <v>2.3956723338485317</v>
      </c>
      <c r="N915" s="99">
        <v>52.5</v>
      </c>
      <c r="O915" s="97" t="str">
        <f t="shared" ca="1" si="186"/>
        <v>Nov</v>
      </c>
      <c r="P915" s="96">
        <v>52.5</v>
      </c>
      <c r="Q915" s="99">
        <f t="shared" si="187"/>
        <v>-2.5</v>
      </c>
      <c r="R915" s="97">
        <f t="shared" ca="1" si="188"/>
        <v>-4.7619047619047672E-2</v>
      </c>
      <c r="S915" s="99" t="str">
        <f t="shared" ca="1" si="189"/>
        <v>DEGROWTH</v>
      </c>
      <c r="T915" s="100">
        <v>90</v>
      </c>
      <c r="U915" s="100" t="str">
        <f t="shared" ca="1" si="190"/>
        <v>Dec</v>
      </c>
      <c r="V915" s="96">
        <v>90</v>
      </c>
      <c r="W915" s="103">
        <f t="shared" si="191"/>
        <v>-40</v>
      </c>
      <c r="X915" s="102">
        <f t="shared" ca="1" si="192"/>
        <v>-0.44444444444444442</v>
      </c>
      <c r="Y915" s="103" t="str">
        <f t="shared" ca="1" si="193"/>
        <v>DEGROWTH</v>
      </c>
      <c r="Z915" s="24">
        <v>0</v>
      </c>
      <c r="AA915" s="24">
        <f t="shared" si="194"/>
        <v>0</v>
      </c>
      <c r="AB915" s="3">
        <v>1000000039</v>
      </c>
      <c r="AC915" s="3"/>
    </row>
    <row r="916" spans="1:29" ht="14.25" hidden="1" customHeight="1">
      <c r="A916" s="23" t="s">
        <v>134</v>
      </c>
      <c r="B916" s="64" t="s">
        <v>74</v>
      </c>
      <c r="C916" s="64" t="s">
        <v>1869</v>
      </c>
      <c r="D916" s="64">
        <v>1000000050</v>
      </c>
      <c r="E916" s="65" t="s">
        <v>1870</v>
      </c>
      <c r="F916" s="66">
        <v>42397</v>
      </c>
      <c r="G916" s="66" t="str">
        <f t="shared" si="182"/>
        <v>Targeted Dealer</v>
      </c>
      <c r="H916" s="66"/>
      <c r="I916" s="67">
        <v>400</v>
      </c>
      <c r="J916" s="67">
        <f t="shared" ca="1" si="183"/>
        <v>8348.3870967741932</v>
      </c>
      <c r="K916" s="96">
        <v>379</v>
      </c>
      <c r="L916" s="68">
        <f t="shared" ca="1" si="184"/>
        <v>-7969.3870967741932</v>
      </c>
      <c r="M916" s="68">
        <f t="shared" ca="1" si="185"/>
        <v>4.5397990726429676</v>
      </c>
      <c r="N916" s="99">
        <v>389.5</v>
      </c>
      <c r="O916" s="97" t="str">
        <f t="shared" ca="1" si="186"/>
        <v>Nov</v>
      </c>
      <c r="P916" s="96">
        <v>389.5</v>
      </c>
      <c r="Q916" s="99">
        <f t="shared" si="187"/>
        <v>-10.5</v>
      </c>
      <c r="R916" s="97">
        <f t="shared" ca="1" si="188"/>
        <v>-2.695763799743256E-2</v>
      </c>
      <c r="S916" s="99" t="str">
        <f t="shared" ca="1" si="189"/>
        <v>DEGROWTH</v>
      </c>
      <c r="T916" s="100">
        <v>416.5</v>
      </c>
      <c r="U916" s="100" t="str">
        <f t="shared" ca="1" si="190"/>
        <v>Dec</v>
      </c>
      <c r="V916" s="96">
        <v>416.5</v>
      </c>
      <c r="W916" s="103">
        <f t="shared" si="191"/>
        <v>-37.5</v>
      </c>
      <c r="X916" s="102">
        <f t="shared" ca="1" si="192"/>
        <v>-9.0036014405762255E-2</v>
      </c>
      <c r="Y916" s="103" t="str">
        <f t="shared" ca="1" si="193"/>
        <v>DEGROWTH</v>
      </c>
      <c r="Z916" s="24">
        <v>0</v>
      </c>
      <c r="AA916" s="24">
        <f t="shared" si="194"/>
        <v>0</v>
      </c>
      <c r="AB916" s="3">
        <v>1000000050</v>
      </c>
      <c r="AC916" s="3"/>
    </row>
    <row r="917" spans="1:29" ht="14.25" hidden="1" customHeight="1">
      <c r="A917" s="23" t="s">
        <v>134</v>
      </c>
      <c r="B917" s="64" t="s">
        <v>74</v>
      </c>
      <c r="C917" s="64" t="s">
        <v>1871</v>
      </c>
      <c r="D917" s="64">
        <v>1000000822</v>
      </c>
      <c r="E917" s="65" t="s">
        <v>1872</v>
      </c>
      <c r="F917" s="66">
        <v>42472</v>
      </c>
      <c r="G917" s="66" t="str">
        <f t="shared" si="182"/>
        <v>Targeted Dealer</v>
      </c>
      <c r="H917" s="66"/>
      <c r="I917" s="67">
        <v>4900</v>
      </c>
      <c r="J917" s="67">
        <f t="shared" ca="1" si="183"/>
        <v>102267.74193548386</v>
      </c>
      <c r="K917" s="96">
        <v>3631.4</v>
      </c>
      <c r="L917" s="68">
        <f t="shared" ca="1" si="184"/>
        <v>-98636.34193548387</v>
      </c>
      <c r="M917" s="68">
        <f t="shared" ca="1" si="185"/>
        <v>3.5508753114847176</v>
      </c>
      <c r="N917" s="99">
        <v>3369.05</v>
      </c>
      <c r="O917" s="97" t="str">
        <f t="shared" ca="1" si="186"/>
        <v>Nov</v>
      </c>
      <c r="P917" s="96">
        <v>3369.05</v>
      </c>
      <c r="Q917" s="99">
        <f t="shared" si="187"/>
        <v>262.34999999999991</v>
      </c>
      <c r="R917" s="97">
        <f t="shared" ca="1" si="188"/>
        <v>7.7870616345854238E-2</v>
      </c>
      <c r="S917" s="99" t="str">
        <f t="shared" ca="1" si="189"/>
        <v>GROWTH</v>
      </c>
      <c r="T917" s="100">
        <v>4410.5</v>
      </c>
      <c r="U917" s="100" t="str">
        <f t="shared" ca="1" si="190"/>
        <v>Dec</v>
      </c>
      <c r="V917" s="96">
        <v>4410.5</v>
      </c>
      <c r="W917" s="103">
        <f t="shared" si="191"/>
        <v>-779.09999999999991</v>
      </c>
      <c r="X917" s="102">
        <f t="shared" ca="1" si="192"/>
        <v>-0.17664663870309483</v>
      </c>
      <c r="Y917" s="103" t="str">
        <f t="shared" ca="1" si="193"/>
        <v>DEGROWTH</v>
      </c>
      <c r="Z917" s="24">
        <v>0</v>
      </c>
      <c r="AA917" s="24">
        <f t="shared" si="194"/>
        <v>0</v>
      </c>
      <c r="AB917" s="3">
        <v>1000000822</v>
      </c>
      <c r="AC917" s="3"/>
    </row>
    <row r="918" spans="1:29" ht="14.25" hidden="1" customHeight="1">
      <c r="A918" s="23" t="s">
        <v>134</v>
      </c>
      <c r="B918" s="64" t="s">
        <v>74</v>
      </c>
      <c r="C918" s="64" t="s">
        <v>1873</v>
      </c>
      <c r="D918" s="64">
        <v>1000000044</v>
      </c>
      <c r="E918" s="65" t="s">
        <v>1874</v>
      </c>
      <c r="F918" s="66">
        <v>42472</v>
      </c>
      <c r="G918" s="66" t="str">
        <f t="shared" si="182"/>
        <v>Targeted Dealer</v>
      </c>
      <c r="H918" s="66"/>
      <c r="I918" s="67">
        <v>350</v>
      </c>
      <c r="J918" s="67">
        <f t="shared" ca="1" si="183"/>
        <v>7304.8387096774195</v>
      </c>
      <c r="K918" s="96">
        <v>315.5</v>
      </c>
      <c r="L918" s="68">
        <f t="shared" ca="1" si="184"/>
        <v>-6989.3387096774195</v>
      </c>
      <c r="M918" s="68">
        <f t="shared" ca="1" si="185"/>
        <v>4.3190549790240675</v>
      </c>
      <c r="N918" s="99">
        <v>290.5</v>
      </c>
      <c r="O918" s="97" t="str">
        <f t="shared" ca="1" si="186"/>
        <v>Nov</v>
      </c>
      <c r="P918" s="96">
        <v>290.5</v>
      </c>
      <c r="Q918" s="99">
        <f t="shared" si="187"/>
        <v>25</v>
      </c>
      <c r="R918" s="97">
        <f t="shared" ca="1" si="188"/>
        <v>8.6058519793459576E-2</v>
      </c>
      <c r="S918" s="99" t="str">
        <f t="shared" ca="1" si="189"/>
        <v>GROWTH</v>
      </c>
      <c r="T918" s="100">
        <v>385</v>
      </c>
      <c r="U918" s="100" t="str">
        <f t="shared" ca="1" si="190"/>
        <v>Dec</v>
      </c>
      <c r="V918" s="96">
        <v>385</v>
      </c>
      <c r="W918" s="103">
        <f t="shared" si="191"/>
        <v>-69.5</v>
      </c>
      <c r="X918" s="102">
        <f t="shared" ca="1" si="192"/>
        <v>-0.18051948051948052</v>
      </c>
      <c r="Y918" s="103" t="str">
        <f t="shared" ca="1" si="193"/>
        <v>DEGROWTH</v>
      </c>
      <c r="Z918" s="24">
        <v>0</v>
      </c>
      <c r="AA918" s="24">
        <f t="shared" si="194"/>
        <v>0</v>
      </c>
      <c r="AB918" s="3">
        <v>1000000044</v>
      </c>
      <c r="AC918" s="3"/>
    </row>
    <row r="919" spans="1:29" ht="14.25" hidden="1" customHeight="1">
      <c r="A919" s="23" t="s">
        <v>134</v>
      </c>
      <c r="B919" s="64" t="s">
        <v>74</v>
      </c>
      <c r="C919" s="64" t="s">
        <v>1875</v>
      </c>
      <c r="D919" s="64">
        <v>1000000051</v>
      </c>
      <c r="E919" s="65" t="s">
        <v>1876</v>
      </c>
      <c r="F919" s="66">
        <v>42472</v>
      </c>
      <c r="G919" s="66" t="str">
        <f t="shared" si="182"/>
        <v>Targeted Dealer</v>
      </c>
      <c r="H919" s="66"/>
      <c r="I919" s="67">
        <v>100</v>
      </c>
      <c r="J919" s="67">
        <f t="shared" ca="1" si="183"/>
        <v>2087.0967741935483</v>
      </c>
      <c r="K919" s="96">
        <v>47.45</v>
      </c>
      <c r="L919" s="68">
        <f t="shared" ca="1" si="184"/>
        <v>-2039.6467741935483</v>
      </c>
      <c r="M919" s="68">
        <f t="shared" ca="1" si="185"/>
        <v>2.2734930448222568</v>
      </c>
      <c r="N919" s="99">
        <v>73</v>
      </c>
      <c r="O919" s="97" t="str">
        <f t="shared" ca="1" si="186"/>
        <v>Nov</v>
      </c>
      <c r="P919" s="96">
        <v>73</v>
      </c>
      <c r="Q919" s="99">
        <f t="shared" si="187"/>
        <v>-25.549999999999997</v>
      </c>
      <c r="R919" s="97">
        <f t="shared" ca="1" si="188"/>
        <v>-0.35</v>
      </c>
      <c r="S919" s="99" t="str">
        <f t="shared" ca="1" si="189"/>
        <v>DEGROWTH</v>
      </c>
      <c r="T919" s="100">
        <v>150.5</v>
      </c>
      <c r="U919" s="100" t="str">
        <f t="shared" ca="1" si="190"/>
        <v>Dec</v>
      </c>
      <c r="V919" s="96">
        <v>150.5</v>
      </c>
      <c r="W919" s="103">
        <f t="shared" si="191"/>
        <v>-103.05</v>
      </c>
      <c r="X919" s="102">
        <f t="shared" ca="1" si="192"/>
        <v>-0.68471760797342185</v>
      </c>
      <c r="Y919" s="103" t="str">
        <f t="shared" ca="1" si="193"/>
        <v>DEGROWTH</v>
      </c>
      <c r="Z919" s="24">
        <v>0</v>
      </c>
      <c r="AA919" s="24">
        <f t="shared" si="194"/>
        <v>0</v>
      </c>
      <c r="AB919" s="3">
        <v>1000000051</v>
      </c>
      <c r="AC919" s="3"/>
    </row>
    <row r="920" spans="1:29" ht="14.25" hidden="1" customHeight="1">
      <c r="A920" s="23" t="s">
        <v>134</v>
      </c>
      <c r="B920" s="64" t="s">
        <v>74</v>
      </c>
      <c r="C920" s="64" t="s">
        <v>1877</v>
      </c>
      <c r="D920" s="64">
        <v>1000000027</v>
      </c>
      <c r="E920" s="65" t="s">
        <v>1878</v>
      </c>
      <c r="F920" s="66">
        <v>42485</v>
      </c>
      <c r="G920" s="66" t="str">
        <f t="shared" si="182"/>
        <v>Targeted Dealer</v>
      </c>
      <c r="H920" s="66"/>
      <c r="I920" s="67">
        <v>130</v>
      </c>
      <c r="J920" s="67">
        <f t="shared" ca="1" si="183"/>
        <v>2713.2258064516127</v>
      </c>
      <c r="K920" s="96">
        <v>140.85</v>
      </c>
      <c r="L920" s="68">
        <f t="shared" ca="1" si="184"/>
        <v>-2572.3758064516128</v>
      </c>
      <c r="M920" s="68">
        <f t="shared" ca="1" si="185"/>
        <v>5.1912376649625491</v>
      </c>
      <c r="N920" s="99">
        <v>88.2</v>
      </c>
      <c r="O920" s="97" t="str">
        <f t="shared" ca="1" si="186"/>
        <v>Nov</v>
      </c>
      <c r="P920" s="96">
        <v>88.2</v>
      </c>
      <c r="Q920" s="99">
        <f t="shared" si="187"/>
        <v>52.649999999999991</v>
      </c>
      <c r="R920" s="97">
        <f t="shared" ca="1" si="188"/>
        <v>0.59693877551020402</v>
      </c>
      <c r="S920" s="99" t="str">
        <f t="shared" ca="1" si="189"/>
        <v>GROWTH</v>
      </c>
      <c r="T920" s="100">
        <v>130.25</v>
      </c>
      <c r="U920" s="100" t="str">
        <f t="shared" ca="1" si="190"/>
        <v>Dec</v>
      </c>
      <c r="V920" s="96">
        <v>130.25</v>
      </c>
      <c r="W920" s="103">
        <f t="shared" si="191"/>
        <v>10.599999999999994</v>
      </c>
      <c r="X920" s="102">
        <f t="shared" ca="1" si="192"/>
        <v>8.1381957773512426E-2</v>
      </c>
      <c r="Y920" s="103" t="str">
        <f t="shared" ca="1" si="193"/>
        <v>GROWTH</v>
      </c>
      <c r="Z920" s="24">
        <v>0</v>
      </c>
      <c r="AA920" s="24">
        <f t="shared" si="194"/>
        <v>0</v>
      </c>
      <c r="AB920" s="3">
        <v>1000000027</v>
      </c>
      <c r="AC920" s="3"/>
    </row>
    <row r="921" spans="1:29" ht="14.25" hidden="1" customHeight="1">
      <c r="A921" s="23" t="s">
        <v>134</v>
      </c>
      <c r="B921" s="64" t="s">
        <v>74</v>
      </c>
      <c r="C921" s="64" t="s">
        <v>1879</v>
      </c>
      <c r="D921" s="64">
        <v>1000000827</v>
      </c>
      <c r="E921" s="65" t="s">
        <v>1880</v>
      </c>
      <c r="F921" s="66">
        <v>42713</v>
      </c>
      <c r="G921" s="66" t="str">
        <f t="shared" si="182"/>
        <v>Targeted Dealer</v>
      </c>
      <c r="H921" s="66"/>
      <c r="I921" s="67">
        <v>230</v>
      </c>
      <c r="J921" s="67">
        <f t="shared" ca="1" si="183"/>
        <v>4800.322580645161</v>
      </c>
      <c r="K921" s="96">
        <v>214.4</v>
      </c>
      <c r="L921" s="68">
        <f t="shared" ca="1" si="184"/>
        <v>-4585.9225806451614</v>
      </c>
      <c r="M921" s="68">
        <f t="shared" ca="1" si="185"/>
        <v>4.4663665076271757</v>
      </c>
      <c r="N921" s="99">
        <v>160</v>
      </c>
      <c r="O921" s="97" t="str">
        <f t="shared" ca="1" si="186"/>
        <v>Nov</v>
      </c>
      <c r="P921" s="96">
        <v>160</v>
      </c>
      <c r="Q921" s="99">
        <f t="shared" si="187"/>
        <v>54.400000000000006</v>
      </c>
      <c r="R921" s="97">
        <f t="shared" ca="1" si="188"/>
        <v>0.34000000000000008</v>
      </c>
      <c r="S921" s="99" t="str">
        <f t="shared" ca="1" si="189"/>
        <v>GROWTH</v>
      </c>
      <c r="T921" s="100">
        <v>218</v>
      </c>
      <c r="U921" s="100" t="str">
        <f t="shared" ca="1" si="190"/>
        <v>Dec</v>
      </c>
      <c r="V921" s="96">
        <v>218</v>
      </c>
      <c r="W921" s="103">
        <f t="shared" si="191"/>
        <v>-3.5999999999999943</v>
      </c>
      <c r="X921" s="102">
        <f t="shared" ca="1" si="192"/>
        <v>-1.6513761467889854E-2</v>
      </c>
      <c r="Y921" s="103" t="str">
        <f t="shared" ca="1" si="193"/>
        <v>DEGROWTH</v>
      </c>
      <c r="Z921" s="24">
        <v>0</v>
      </c>
      <c r="AA921" s="24">
        <f t="shared" si="194"/>
        <v>0</v>
      </c>
      <c r="AB921" s="3">
        <v>1000000827</v>
      </c>
      <c r="AC921" s="3"/>
    </row>
    <row r="922" spans="1:29" ht="14.25" hidden="1" customHeight="1">
      <c r="A922" s="23" t="s">
        <v>134</v>
      </c>
      <c r="B922" s="64" t="s">
        <v>74</v>
      </c>
      <c r="C922" s="64" t="s">
        <v>1881</v>
      </c>
      <c r="D922" s="64">
        <v>1000000064</v>
      </c>
      <c r="E922" s="65" t="s">
        <v>1882</v>
      </c>
      <c r="F922" s="66">
        <v>42830</v>
      </c>
      <c r="G922" s="66" t="str">
        <f t="shared" si="182"/>
        <v>Targeted Dealer</v>
      </c>
      <c r="H922" s="66"/>
      <c r="I922" s="67">
        <v>60</v>
      </c>
      <c r="J922" s="67">
        <f t="shared" ca="1" si="183"/>
        <v>1252.258064516129</v>
      </c>
      <c r="K922" s="96">
        <v>35</v>
      </c>
      <c r="L922" s="68">
        <f t="shared" ca="1" si="184"/>
        <v>-1217.258064516129</v>
      </c>
      <c r="M922" s="68">
        <f t="shared" ca="1" si="185"/>
        <v>2.79495105615662</v>
      </c>
      <c r="N922" s="99">
        <v>34</v>
      </c>
      <c r="O922" s="97" t="str">
        <f t="shared" ca="1" si="186"/>
        <v>Nov</v>
      </c>
      <c r="P922" s="96">
        <v>34</v>
      </c>
      <c r="Q922" s="99">
        <f t="shared" si="187"/>
        <v>1</v>
      </c>
      <c r="R922" s="97">
        <f t="shared" ca="1" si="188"/>
        <v>2.9411764705882248E-2</v>
      </c>
      <c r="S922" s="99" t="str">
        <f t="shared" ca="1" si="189"/>
        <v>GROWTH</v>
      </c>
      <c r="T922" s="100">
        <v>40</v>
      </c>
      <c r="U922" s="100" t="str">
        <f t="shared" ca="1" si="190"/>
        <v>Dec</v>
      </c>
      <c r="V922" s="96">
        <v>40</v>
      </c>
      <c r="W922" s="103">
        <f t="shared" si="191"/>
        <v>-5</v>
      </c>
      <c r="X922" s="102">
        <f t="shared" ca="1" si="192"/>
        <v>-0.125</v>
      </c>
      <c r="Y922" s="103" t="str">
        <f t="shared" ca="1" si="193"/>
        <v>DEGROWTH</v>
      </c>
      <c r="Z922" s="24">
        <v>0</v>
      </c>
      <c r="AA922" s="24">
        <f t="shared" si="194"/>
        <v>0</v>
      </c>
      <c r="AB922" s="3">
        <v>1000000064</v>
      </c>
      <c r="AC922" s="3"/>
    </row>
    <row r="923" spans="1:29" ht="14.25" hidden="1" customHeight="1">
      <c r="A923" s="23" t="s">
        <v>134</v>
      </c>
      <c r="B923" s="64" t="s">
        <v>74</v>
      </c>
      <c r="C923" s="64" t="s">
        <v>1883</v>
      </c>
      <c r="D923" s="64">
        <v>1000000028</v>
      </c>
      <c r="E923" s="65" t="s">
        <v>1884</v>
      </c>
      <c r="F923" s="66">
        <v>42935</v>
      </c>
      <c r="G923" s="66" t="str">
        <f t="shared" si="182"/>
        <v>Targeted Dealer</v>
      </c>
      <c r="H923" s="66"/>
      <c r="I923" s="67">
        <v>190</v>
      </c>
      <c r="J923" s="67">
        <f t="shared" ca="1" si="183"/>
        <v>3965.483870967742</v>
      </c>
      <c r="K923" s="96">
        <v>195.5</v>
      </c>
      <c r="L923" s="68">
        <f t="shared" ca="1" si="184"/>
        <v>-3769.983870967742</v>
      </c>
      <c r="M923" s="68">
        <f t="shared" ca="1" si="185"/>
        <v>4.9300414870251359</v>
      </c>
      <c r="N923" s="99">
        <v>150</v>
      </c>
      <c r="O923" s="97" t="str">
        <f t="shared" ca="1" si="186"/>
        <v>Nov</v>
      </c>
      <c r="P923" s="96">
        <v>150</v>
      </c>
      <c r="Q923" s="99">
        <f t="shared" si="187"/>
        <v>45.5</v>
      </c>
      <c r="R923" s="97">
        <f t="shared" ca="1" si="188"/>
        <v>0.30333333333333323</v>
      </c>
      <c r="S923" s="99" t="str">
        <f t="shared" ca="1" si="189"/>
        <v>GROWTH</v>
      </c>
      <c r="T923" s="100">
        <v>202</v>
      </c>
      <c r="U923" s="100" t="str">
        <f t="shared" ca="1" si="190"/>
        <v>Dec</v>
      </c>
      <c r="V923" s="96">
        <v>202</v>
      </c>
      <c r="W923" s="103">
        <f t="shared" si="191"/>
        <v>-6.5</v>
      </c>
      <c r="X923" s="102">
        <f t="shared" ca="1" si="192"/>
        <v>-3.2178217821782207E-2</v>
      </c>
      <c r="Y923" s="103" t="str">
        <f t="shared" ca="1" si="193"/>
        <v>DEGROWTH</v>
      </c>
      <c r="Z923" s="24">
        <v>0</v>
      </c>
      <c r="AA923" s="24">
        <f t="shared" si="194"/>
        <v>0</v>
      </c>
      <c r="AB923" s="3">
        <v>1000000028</v>
      </c>
      <c r="AC923" s="3"/>
    </row>
    <row r="924" spans="1:29" ht="14.25" hidden="1" customHeight="1">
      <c r="A924" s="23" t="s">
        <v>134</v>
      </c>
      <c r="B924" s="64" t="s">
        <v>74</v>
      </c>
      <c r="C924" s="64" t="s">
        <v>4131</v>
      </c>
      <c r="D924" s="64">
        <v>1000000037</v>
      </c>
      <c r="E924" s="65" t="s">
        <v>4132</v>
      </c>
      <c r="F924" s="66">
        <v>43109</v>
      </c>
      <c r="G924" s="66" t="str">
        <f t="shared" si="182"/>
        <v>Targeted Dealer</v>
      </c>
      <c r="H924" s="66"/>
      <c r="I924" s="67">
        <v>25</v>
      </c>
      <c r="J924" s="67">
        <f t="shared" ca="1" si="183"/>
        <v>521.77419354838707</v>
      </c>
      <c r="K924" s="96">
        <v>29.8</v>
      </c>
      <c r="L924" s="68">
        <f t="shared" ca="1" si="184"/>
        <v>-491.97419354838706</v>
      </c>
      <c r="M924" s="68">
        <f t="shared" ca="1" si="185"/>
        <v>5.7112828438948995</v>
      </c>
      <c r="N924" s="99">
        <v>5.5</v>
      </c>
      <c r="O924" s="97" t="str">
        <f t="shared" ca="1" si="186"/>
        <v>Nov</v>
      </c>
      <c r="P924" s="96">
        <v>5.5</v>
      </c>
      <c r="Q924" s="99">
        <f t="shared" si="187"/>
        <v>24.3</v>
      </c>
      <c r="R924" s="97">
        <f t="shared" ca="1" si="188"/>
        <v>4.418181818181818</v>
      </c>
      <c r="S924" s="99" t="str">
        <f t="shared" ca="1" si="189"/>
        <v>GROWTH</v>
      </c>
      <c r="T924" s="100">
        <v>0</v>
      </c>
      <c r="U924" s="100" t="str">
        <f t="shared" ca="1" si="190"/>
        <v>Dec</v>
      </c>
      <c r="V924" s="96">
        <v>0</v>
      </c>
      <c r="W924" s="103">
        <f t="shared" si="191"/>
        <v>29.8</v>
      </c>
      <c r="X924" s="102">
        <f t="shared" ca="1" si="192"/>
        <v>0</v>
      </c>
      <c r="Y924" s="103" t="b">
        <f t="shared" si="193"/>
        <v>0</v>
      </c>
      <c r="Z924" s="24">
        <v>0</v>
      </c>
      <c r="AA924" s="24">
        <f t="shared" si="194"/>
        <v>0</v>
      </c>
      <c r="AB924" s="3">
        <v>1000000037</v>
      </c>
      <c r="AC924" s="3"/>
    </row>
    <row r="925" spans="1:29" ht="14.25" hidden="1" customHeight="1">
      <c r="A925" s="23" t="s">
        <v>134</v>
      </c>
      <c r="B925" s="64" t="s">
        <v>74</v>
      </c>
      <c r="C925" s="64" t="s">
        <v>1885</v>
      </c>
      <c r="D925" s="64">
        <v>1000000060</v>
      </c>
      <c r="E925" s="65" t="s">
        <v>1886</v>
      </c>
      <c r="F925" s="66">
        <v>43131</v>
      </c>
      <c r="G925" s="66" t="str">
        <f t="shared" si="182"/>
        <v>Targeted Dealer</v>
      </c>
      <c r="H925" s="66"/>
      <c r="I925" s="67">
        <v>100</v>
      </c>
      <c r="J925" s="67">
        <f t="shared" ca="1" si="183"/>
        <v>2087.0967741935483</v>
      </c>
      <c r="K925" s="96">
        <v>109</v>
      </c>
      <c r="L925" s="68">
        <f t="shared" ca="1" si="184"/>
        <v>-1978.0967741935483</v>
      </c>
      <c r="M925" s="68">
        <f t="shared" ca="1" si="185"/>
        <v>5.2225656877897988</v>
      </c>
      <c r="N925" s="99">
        <v>91</v>
      </c>
      <c r="O925" s="97" t="str">
        <f t="shared" ca="1" si="186"/>
        <v>Nov</v>
      </c>
      <c r="P925" s="96">
        <v>91</v>
      </c>
      <c r="Q925" s="99">
        <f t="shared" si="187"/>
        <v>18</v>
      </c>
      <c r="R925" s="97">
        <f t="shared" ca="1" si="188"/>
        <v>0.19780219780219777</v>
      </c>
      <c r="S925" s="99" t="str">
        <f t="shared" ca="1" si="189"/>
        <v>GROWTH</v>
      </c>
      <c r="T925" s="100">
        <v>41</v>
      </c>
      <c r="U925" s="100" t="str">
        <f t="shared" ca="1" si="190"/>
        <v>Dec</v>
      </c>
      <c r="V925" s="96">
        <v>41</v>
      </c>
      <c r="W925" s="103">
        <f t="shared" si="191"/>
        <v>68</v>
      </c>
      <c r="X925" s="102">
        <f t="shared" ca="1" si="192"/>
        <v>1.6585365853658538</v>
      </c>
      <c r="Y925" s="103" t="str">
        <f t="shared" ca="1" si="193"/>
        <v>GROWTH</v>
      </c>
      <c r="Z925" s="24">
        <v>0</v>
      </c>
      <c r="AA925" s="24">
        <f t="shared" si="194"/>
        <v>0</v>
      </c>
      <c r="AB925" s="3">
        <v>1000000060</v>
      </c>
      <c r="AC925" s="3"/>
    </row>
    <row r="926" spans="1:29" ht="14.25" hidden="1" customHeight="1">
      <c r="A926" s="23" t="s">
        <v>134</v>
      </c>
      <c r="B926" s="64" t="s">
        <v>74</v>
      </c>
      <c r="C926" s="64" t="s">
        <v>1887</v>
      </c>
      <c r="D926" s="64">
        <v>1000000024</v>
      </c>
      <c r="E926" s="65" t="s">
        <v>1888</v>
      </c>
      <c r="F926" s="66">
        <v>43134</v>
      </c>
      <c r="G926" s="66" t="str">
        <f t="shared" si="182"/>
        <v>Targeted Dealer</v>
      </c>
      <c r="H926" s="66"/>
      <c r="I926" s="67">
        <v>1700</v>
      </c>
      <c r="J926" s="67">
        <f t="shared" ca="1" si="183"/>
        <v>35480.645161290318</v>
      </c>
      <c r="K926" s="96">
        <v>1222.8</v>
      </c>
      <c r="L926" s="68">
        <f t="shared" ca="1" si="184"/>
        <v>-34257.845161290315</v>
      </c>
      <c r="M926" s="68">
        <f t="shared" ca="1" si="185"/>
        <v>3.4463860350941</v>
      </c>
      <c r="N926" s="99">
        <v>961.95</v>
      </c>
      <c r="O926" s="97" t="str">
        <f t="shared" ca="1" si="186"/>
        <v>Nov</v>
      </c>
      <c r="P926" s="96">
        <v>961.95</v>
      </c>
      <c r="Q926" s="99">
        <f t="shared" si="187"/>
        <v>260.84999999999991</v>
      </c>
      <c r="R926" s="97">
        <f t="shared" ca="1" si="188"/>
        <v>0.27116794012162782</v>
      </c>
      <c r="S926" s="99" t="str">
        <f t="shared" ca="1" si="189"/>
        <v>GROWTH</v>
      </c>
      <c r="T926" s="100">
        <v>1614.25</v>
      </c>
      <c r="U926" s="100" t="str">
        <f t="shared" ca="1" si="190"/>
        <v>Dec</v>
      </c>
      <c r="V926" s="96">
        <v>1614.25</v>
      </c>
      <c r="W926" s="103">
        <f t="shared" si="191"/>
        <v>-391.45000000000005</v>
      </c>
      <c r="X926" s="102">
        <f t="shared" ca="1" si="192"/>
        <v>-0.24249651540963302</v>
      </c>
      <c r="Y926" s="103" t="str">
        <f t="shared" ca="1" si="193"/>
        <v>DEGROWTH</v>
      </c>
      <c r="Z926" s="24">
        <v>0</v>
      </c>
      <c r="AA926" s="24">
        <f t="shared" si="194"/>
        <v>0</v>
      </c>
      <c r="AB926" s="3">
        <v>1000000024</v>
      </c>
      <c r="AC926" s="3"/>
    </row>
    <row r="927" spans="1:29" ht="14.25" hidden="1" customHeight="1">
      <c r="A927" s="23" t="s">
        <v>134</v>
      </c>
      <c r="B927" s="64" t="s">
        <v>74</v>
      </c>
      <c r="C927" s="64" t="s">
        <v>1889</v>
      </c>
      <c r="D927" s="64">
        <v>1000000058</v>
      </c>
      <c r="E927" s="65" t="s">
        <v>1890</v>
      </c>
      <c r="F927" s="66">
        <v>43313</v>
      </c>
      <c r="G927" s="66" t="str">
        <f t="shared" si="182"/>
        <v>Targeted Dealer</v>
      </c>
      <c r="H927" s="66"/>
      <c r="I927" s="67">
        <v>100</v>
      </c>
      <c r="J927" s="67">
        <f t="shared" ca="1" si="183"/>
        <v>2087.0967741935483</v>
      </c>
      <c r="K927" s="96">
        <v>37.5</v>
      </c>
      <c r="L927" s="68">
        <f t="shared" ca="1" si="184"/>
        <v>-2049.5967741935483</v>
      </c>
      <c r="M927" s="68">
        <f t="shared" ca="1" si="185"/>
        <v>1.7967542503863987</v>
      </c>
      <c r="N927" s="99">
        <v>24.75</v>
      </c>
      <c r="O927" s="97" t="str">
        <f t="shared" ca="1" si="186"/>
        <v>Nov</v>
      </c>
      <c r="P927" s="96">
        <v>24.75</v>
      </c>
      <c r="Q927" s="99">
        <f t="shared" si="187"/>
        <v>12.75</v>
      </c>
      <c r="R927" s="97">
        <f t="shared" ca="1" si="188"/>
        <v>0.51515151515151514</v>
      </c>
      <c r="S927" s="99" t="str">
        <f t="shared" ca="1" si="189"/>
        <v>GROWTH</v>
      </c>
      <c r="T927" s="100">
        <v>75</v>
      </c>
      <c r="U927" s="100" t="str">
        <f t="shared" ca="1" si="190"/>
        <v>Dec</v>
      </c>
      <c r="V927" s="96">
        <v>75</v>
      </c>
      <c r="W927" s="103">
        <f t="shared" si="191"/>
        <v>-37.5</v>
      </c>
      <c r="X927" s="102">
        <f t="shared" ca="1" si="192"/>
        <v>-0.5</v>
      </c>
      <c r="Y927" s="103" t="str">
        <f t="shared" ca="1" si="193"/>
        <v>DEGROWTH</v>
      </c>
      <c r="Z927" s="24">
        <v>0</v>
      </c>
      <c r="AA927" s="24">
        <f t="shared" si="194"/>
        <v>0</v>
      </c>
      <c r="AB927" s="3">
        <v>1000000058</v>
      </c>
      <c r="AC927" s="3"/>
    </row>
    <row r="928" spans="1:29" ht="14.25" hidden="1" customHeight="1">
      <c r="A928" s="23" t="s">
        <v>134</v>
      </c>
      <c r="B928" s="64" t="s">
        <v>74</v>
      </c>
      <c r="C928" s="64" t="s">
        <v>1891</v>
      </c>
      <c r="D928" s="64">
        <v>1000000052</v>
      </c>
      <c r="E928" s="65" t="s">
        <v>1892</v>
      </c>
      <c r="F928" s="66">
        <v>43533</v>
      </c>
      <c r="G928" s="66" t="str">
        <f t="shared" si="182"/>
        <v>Targeted Dealer</v>
      </c>
      <c r="H928" s="66"/>
      <c r="I928" s="67">
        <v>180</v>
      </c>
      <c r="J928" s="67">
        <f t="shared" ca="1" si="183"/>
        <v>3756.7741935483873</v>
      </c>
      <c r="K928" s="96">
        <v>115</v>
      </c>
      <c r="L928" s="68">
        <f t="shared" ca="1" si="184"/>
        <v>-3641.7741935483873</v>
      </c>
      <c r="M928" s="68">
        <f t="shared" ca="1" si="185"/>
        <v>3.0611368710286793</v>
      </c>
      <c r="N928" s="99">
        <v>191.5</v>
      </c>
      <c r="O928" s="97" t="str">
        <f t="shared" ca="1" si="186"/>
        <v>Nov</v>
      </c>
      <c r="P928" s="96">
        <v>191.5</v>
      </c>
      <c r="Q928" s="99">
        <f t="shared" si="187"/>
        <v>-76.5</v>
      </c>
      <c r="R928" s="97">
        <f t="shared" ca="1" si="188"/>
        <v>-0.39947780678851175</v>
      </c>
      <c r="S928" s="99" t="str">
        <f t="shared" ca="1" si="189"/>
        <v>DEGROWTH</v>
      </c>
      <c r="T928" s="100">
        <v>181</v>
      </c>
      <c r="U928" s="100" t="str">
        <f t="shared" ca="1" si="190"/>
        <v>Dec</v>
      </c>
      <c r="V928" s="96">
        <v>181</v>
      </c>
      <c r="W928" s="103">
        <f t="shared" si="191"/>
        <v>-66</v>
      </c>
      <c r="X928" s="102">
        <f t="shared" ca="1" si="192"/>
        <v>-0.36464088397790051</v>
      </c>
      <c r="Y928" s="103" t="str">
        <f t="shared" ca="1" si="193"/>
        <v>DEGROWTH</v>
      </c>
      <c r="Z928" s="24">
        <v>0</v>
      </c>
      <c r="AA928" s="24">
        <f t="shared" si="194"/>
        <v>0</v>
      </c>
      <c r="AB928" s="3">
        <v>1000000052</v>
      </c>
      <c r="AC928" s="3"/>
    </row>
    <row r="929" spans="1:29" ht="14.25" hidden="1" customHeight="1">
      <c r="A929" s="23" t="s">
        <v>134</v>
      </c>
      <c r="B929" s="64" t="s">
        <v>74</v>
      </c>
      <c r="C929" s="64" t="s">
        <v>1893</v>
      </c>
      <c r="D929" s="64">
        <v>1000000023</v>
      </c>
      <c r="E929" s="65" t="s">
        <v>1894</v>
      </c>
      <c r="F929" s="66">
        <v>43549</v>
      </c>
      <c r="G929" s="66" t="str">
        <f t="shared" si="182"/>
        <v>Targeted Dealer</v>
      </c>
      <c r="H929" s="66"/>
      <c r="I929" s="67">
        <v>30</v>
      </c>
      <c r="J929" s="67">
        <f t="shared" ca="1" si="183"/>
        <v>626.12903225806451</v>
      </c>
      <c r="K929" s="96">
        <v>20</v>
      </c>
      <c r="L929" s="68">
        <f t="shared" ca="1" si="184"/>
        <v>-606.12903225806451</v>
      </c>
      <c r="M929" s="68">
        <f t="shared" ca="1" si="185"/>
        <v>3.1942297784647087</v>
      </c>
      <c r="N929" s="99">
        <v>5</v>
      </c>
      <c r="O929" s="97" t="str">
        <f t="shared" ca="1" si="186"/>
        <v>Nov</v>
      </c>
      <c r="P929" s="96">
        <v>5</v>
      </c>
      <c r="Q929" s="99">
        <f t="shared" si="187"/>
        <v>15</v>
      </c>
      <c r="R929" s="97">
        <f t="shared" ca="1" si="188"/>
        <v>3</v>
      </c>
      <c r="S929" s="99" t="str">
        <f t="shared" ca="1" si="189"/>
        <v>GROWTH</v>
      </c>
      <c r="T929" s="100">
        <v>10</v>
      </c>
      <c r="U929" s="100" t="str">
        <f t="shared" ca="1" si="190"/>
        <v>Dec</v>
      </c>
      <c r="V929" s="96">
        <v>10</v>
      </c>
      <c r="W929" s="103">
        <f t="shared" si="191"/>
        <v>10</v>
      </c>
      <c r="X929" s="102">
        <f t="shared" ca="1" si="192"/>
        <v>1</v>
      </c>
      <c r="Y929" s="103" t="str">
        <f t="shared" ca="1" si="193"/>
        <v>GROWTH</v>
      </c>
      <c r="Z929" s="24">
        <v>0</v>
      </c>
      <c r="AA929" s="24">
        <f t="shared" si="194"/>
        <v>0</v>
      </c>
      <c r="AB929" s="3">
        <v>1000000023</v>
      </c>
      <c r="AC929" s="3"/>
    </row>
    <row r="930" spans="1:29" ht="14.25" hidden="1" customHeight="1">
      <c r="A930" s="23" t="s">
        <v>134</v>
      </c>
      <c r="B930" s="64" t="s">
        <v>74</v>
      </c>
      <c r="C930" s="64" t="s">
        <v>4206</v>
      </c>
      <c r="D930" s="64">
        <v>1000000034</v>
      </c>
      <c r="E930" s="65" t="s">
        <v>4207</v>
      </c>
      <c r="F930" s="66">
        <v>43566</v>
      </c>
      <c r="G930" s="66" t="str">
        <f t="shared" si="182"/>
        <v>Targeted Dealer</v>
      </c>
      <c r="H930" s="66" t="s">
        <v>627</v>
      </c>
      <c r="I930" s="67">
        <v>80</v>
      </c>
      <c r="J930" s="67">
        <f t="shared" ca="1" si="183"/>
        <v>1669.6774193548388</v>
      </c>
      <c r="K930" s="96">
        <v>30</v>
      </c>
      <c r="L930" s="68">
        <f t="shared" ca="1" si="184"/>
        <v>-1639.6774193548388</v>
      </c>
      <c r="M930" s="68">
        <f t="shared" ca="1" si="185"/>
        <v>1.7967542503863985</v>
      </c>
      <c r="N930" s="99">
        <v>50</v>
      </c>
      <c r="O930" s="97" t="str">
        <f t="shared" ca="1" si="186"/>
        <v>Nov</v>
      </c>
      <c r="P930" s="96">
        <v>50</v>
      </c>
      <c r="Q930" s="99">
        <f t="shared" si="187"/>
        <v>-20</v>
      </c>
      <c r="R930" s="97">
        <f t="shared" ca="1" si="188"/>
        <v>-0.4</v>
      </c>
      <c r="S930" s="99" t="str">
        <f t="shared" ca="1" si="189"/>
        <v>DEGROWTH</v>
      </c>
      <c r="T930" s="100">
        <v>45</v>
      </c>
      <c r="U930" s="100" t="str">
        <f t="shared" ca="1" si="190"/>
        <v>Dec</v>
      </c>
      <c r="V930" s="96">
        <v>45</v>
      </c>
      <c r="W930" s="103">
        <f t="shared" si="191"/>
        <v>-15</v>
      </c>
      <c r="X930" s="102">
        <f t="shared" ca="1" si="192"/>
        <v>-0.33333333333333337</v>
      </c>
      <c r="Y930" s="103" t="str">
        <f t="shared" ca="1" si="193"/>
        <v>DEGROWTH</v>
      </c>
      <c r="Z930" s="24">
        <v>0</v>
      </c>
      <c r="AA930" s="24">
        <f t="shared" si="194"/>
        <v>1</v>
      </c>
      <c r="AB930" s="3">
        <v>1000000034</v>
      </c>
      <c r="AC930" s="3"/>
    </row>
    <row r="931" spans="1:29" ht="14.25" hidden="1" customHeight="1">
      <c r="A931" s="23" t="s">
        <v>134</v>
      </c>
      <c r="B931" s="64" t="s">
        <v>74</v>
      </c>
      <c r="C931" s="64" t="s">
        <v>1895</v>
      </c>
      <c r="D931" s="64">
        <v>1000000829</v>
      </c>
      <c r="E931" s="65" t="s">
        <v>1896</v>
      </c>
      <c r="F931" s="66">
        <v>43566</v>
      </c>
      <c r="G931" s="66" t="str">
        <f t="shared" si="182"/>
        <v>Targeted Dealer</v>
      </c>
      <c r="H931" s="66"/>
      <c r="I931" s="67">
        <v>150</v>
      </c>
      <c r="J931" s="67">
        <f t="shared" ca="1" si="183"/>
        <v>3130.6451612903224</v>
      </c>
      <c r="K931" s="96">
        <v>191</v>
      </c>
      <c r="L931" s="68">
        <f t="shared" ca="1" si="184"/>
        <v>-2939.6451612903224</v>
      </c>
      <c r="M931" s="68">
        <f t="shared" ca="1" si="185"/>
        <v>6.1009788768675941</v>
      </c>
      <c r="N931" s="99">
        <v>76</v>
      </c>
      <c r="O931" s="97" t="str">
        <f t="shared" ca="1" si="186"/>
        <v>Nov</v>
      </c>
      <c r="P931" s="96">
        <v>76</v>
      </c>
      <c r="Q931" s="99">
        <f t="shared" si="187"/>
        <v>115</v>
      </c>
      <c r="R931" s="97">
        <f t="shared" ca="1" si="188"/>
        <v>1.513157894736842</v>
      </c>
      <c r="S931" s="99" t="str">
        <f t="shared" ca="1" si="189"/>
        <v>GROWTH</v>
      </c>
      <c r="T931" s="100">
        <v>129.75</v>
      </c>
      <c r="U931" s="100" t="str">
        <f t="shared" ca="1" si="190"/>
        <v>Dec</v>
      </c>
      <c r="V931" s="96">
        <v>129.75</v>
      </c>
      <c r="W931" s="103">
        <f t="shared" si="191"/>
        <v>61.25</v>
      </c>
      <c r="X931" s="102">
        <f t="shared" ca="1" si="192"/>
        <v>0.47206165703275538</v>
      </c>
      <c r="Y931" s="103" t="str">
        <f t="shared" ca="1" si="193"/>
        <v>GROWTH</v>
      </c>
      <c r="Z931" s="24">
        <v>0</v>
      </c>
      <c r="AA931" s="24">
        <f t="shared" si="194"/>
        <v>0</v>
      </c>
      <c r="AB931" s="3">
        <v>1000000829</v>
      </c>
      <c r="AC931" s="3"/>
    </row>
    <row r="932" spans="1:29" ht="14.25" hidden="1" customHeight="1">
      <c r="A932" s="23" t="s">
        <v>134</v>
      </c>
      <c r="B932" s="64" t="s">
        <v>74</v>
      </c>
      <c r="C932" s="64" t="s">
        <v>1897</v>
      </c>
      <c r="D932" s="64">
        <v>1000000828</v>
      </c>
      <c r="E932" s="65" t="s">
        <v>1898</v>
      </c>
      <c r="F932" s="66">
        <v>43587</v>
      </c>
      <c r="G932" s="66" t="str">
        <f t="shared" si="182"/>
        <v>Targeted Dealer</v>
      </c>
      <c r="H932" s="66"/>
      <c r="I932" s="67">
        <v>50</v>
      </c>
      <c r="J932" s="67">
        <f t="shared" ca="1" si="183"/>
        <v>1043.5483870967741</v>
      </c>
      <c r="K932" s="96">
        <v>45</v>
      </c>
      <c r="L932" s="68">
        <f t="shared" ca="1" si="184"/>
        <v>-998.54838709677415</v>
      </c>
      <c r="M932" s="68">
        <f t="shared" ca="1" si="185"/>
        <v>4.3122102009273569</v>
      </c>
      <c r="N932" s="99">
        <v>48</v>
      </c>
      <c r="O932" s="97" t="str">
        <f t="shared" ca="1" si="186"/>
        <v>Nov</v>
      </c>
      <c r="P932" s="96">
        <v>48</v>
      </c>
      <c r="Q932" s="99">
        <f t="shared" si="187"/>
        <v>-3</v>
      </c>
      <c r="R932" s="97">
        <f t="shared" ca="1" si="188"/>
        <v>-6.25E-2</v>
      </c>
      <c r="S932" s="99" t="str">
        <f t="shared" ca="1" si="189"/>
        <v>DEGROWTH</v>
      </c>
      <c r="T932" s="100">
        <v>25</v>
      </c>
      <c r="U932" s="100" t="str">
        <f t="shared" ca="1" si="190"/>
        <v>Dec</v>
      </c>
      <c r="V932" s="96">
        <v>25</v>
      </c>
      <c r="W932" s="103">
        <f t="shared" si="191"/>
        <v>20</v>
      </c>
      <c r="X932" s="102">
        <f t="shared" ca="1" si="192"/>
        <v>0.8</v>
      </c>
      <c r="Y932" s="103" t="str">
        <f t="shared" ca="1" si="193"/>
        <v>GROWTH</v>
      </c>
      <c r="Z932" s="24">
        <v>0</v>
      </c>
      <c r="AA932" s="24">
        <f t="shared" si="194"/>
        <v>0</v>
      </c>
      <c r="AB932" s="3">
        <v>1000000828</v>
      </c>
      <c r="AC932" s="3"/>
    </row>
    <row r="933" spans="1:29" ht="14.25" hidden="1" customHeight="1">
      <c r="A933" s="23" t="s">
        <v>134</v>
      </c>
      <c r="B933" s="64" t="s">
        <v>74</v>
      </c>
      <c r="C933" s="64" t="s">
        <v>284</v>
      </c>
      <c r="D933" s="64">
        <v>1000000053</v>
      </c>
      <c r="E933" s="65" t="s">
        <v>285</v>
      </c>
      <c r="F933" s="66">
        <v>43642</v>
      </c>
      <c r="G933" s="66" t="str">
        <f t="shared" si="182"/>
        <v>Targeted Dealer</v>
      </c>
      <c r="H933" s="66"/>
      <c r="I933" s="67">
        <v>40</v>
      </c>
      <c r="J933" s="67">
        <f t="shared" ca="1" si="183"/>
        <v>834.83870967741939</v>
      </c>
      <c r="K933" s="96">
        <v>55</v>
      </c>
      <c r="L933" s="68">
        <f t="shared" ca="1" si="184"/>
        <v>-779.83870967741939</v>
      </c>
      <c r="M933" s="68">
        <f t="shared" ca="1" si="185"/>
        <v>6.5880989180834613</v>
      </c>
      <c r="N933" s="99">
        <v>15</v>
      </c>
      <c r="O933" s="97" t="str">
        <f t="shared" ca="1" si="186"/>
        <v>Nov</v>
      </c>
      <c r="P933" s="96">
        <v>15</v>
      </c>
      <c r="Q933" s="99">
        <f t="shared" si="187"/>
        <v>40</v>
      </c>
      <c r="R933" s="97">
        <f t="shared" ca="1" si="188"/>
        <v>2.6666666666666665</v>
      </c>
      <c r="S933" s="99" t="str">
        <f t="shared" ca="1" si="189"/>
        <v>GROWTH</v>
      </c>
      <c r="T933" s="100">
        <v>0</v>
      </c>
      <c r="U933" s="100" t="str">
        <f t="shared" ca="1" si="190"/>
        <v>Dec</v>
      </c>
      <c r="V933" s="96">
        <v>0</v>
      </c>
      <c r="W933" s="103">
        <f t="shared" si="191"/>
        <v>55</v>
      </c>
      <c r="X933" s="102">
        <f t="shared" ca="1" si="192"/>
        <v>0</v>
      </c>
      <c r="Y933" s="103" t="b">
        <f t="shared" si="193"/>
        <v>0</v>
      </c>
      <c r="Z933" s="24">
        <v>0</v>
      </c>
      <c r="AA933" s="24">
        <f t="shared" si="194"/>
        <v>0</v>
      </c>
      <c r="AB933" s="3">
        <v>1000000053</v>
      </c>
      <c r="AC933" s="3"/>
    </row>
    <row r="934" spans="1:29" ht="14.25" hidden="1" customHeight="1">
      <c r="A934" s="23" t="s">
        <v>134</v>
      </c>
      <c r="B934" s="64" t="s">
        <v>74</v>
      </c>
      <c r="C934" s="64" t="s">
        <v>1899</v>
      </c>
      <c r="D934" s="64">
        <v>1000000030</v>
      </c>
      <c r="E934" s="65" t="s">
        <v>1900</v>
      </c>
      <c r="F934" s="66">
        <v>43703</v>
      </c>
      <c r="G934" s="66" t="str">
        <f t="shared" si="182"/>
        <v>Targeted Dealer</v>
      </c>
      <c r="H934" s="66"/>
      <c r="I934" s="67">
        <v>30</v>
      </c>
      <c r="J934" s="67">
        <f t="shared" ca="1" si="183"/>
        <v>626.12903225806451</v>
      </c>
      <c r="K934" s="96">
        <v>16</v>
      </c>
      <c r="L934" s="68">
        <f t="shared" ca="1" si="184"/>
        <v>-610.12903225806451</v>
      </c>
      <c r="M934" s="68">
        <f t="shared" ca="1" si="185"/>
        <v>2.5553838227717671</v>
      </c>
      <c r="N934" s="99">
        <v>0</v>
      </c>
      <c r="O934" s="97" t="str">
        <f t="shared" ca="1" si="186"/>
        <v>Nov</v>
      </c>
      <c r="P934" s="96">
        <v>0</v>
      </c>
      <c r="Q934" s="99">
        <f t="shared" si="187"/>
        <v>16</v>
      </c>
      <c r="R934" s="97">
        <f t="shared" ca="1" si="188"/>
        <v>0</v>
      </c>
      <c r="S934" s="99" t="b">
        <f t="shared" si="189"/>
        <v>0</v>
      </c>
      <c r="T934" s="100">
        <v>18.5</v>
      </c>
      <c r="U934" s="100" t="str">
        <f t="shared" ca="1" si="190"/>
        <v>Dec</v>
      </c>
      <c r="V934" s="96">
        <v>18.5</v>
      </c>
      <c r="W934" s="103">
        <f t="shared" si="191"/>
        <v>-2.5</v>
      </c>
      <c r="X934" s="102">
        <f t="shared" ca="1" si="192"/>
        <v>-0.13513513513513509</v>
      </c>
      <c r="Y934" s="103" t="str">
        <f t="shared" ca="1" si="193"/>
        <v>DEGROWTH</v>
      </c>
      <c r="Z934" s="24">
        <v>0</v>
      </c>
      <c r="AA934" s="24">
        <f t="shared" si="194"/>
        <v>0</v>
      </c>
      <c r="AB934" s="3">
        <v>1000000030</v>
      </c>
      <c r="AC934" s="3"/>
    </row>
    <row r="935" spans="1:29" ht="14.25" hidden="1" customHeight="1">
      <c r="A935" s="23" t="s">
        <v>134</v>
      </c>
      <c r="B935" s="64" t="s">
        <v>74</v>
      </c>
      <c r="C935" s="64" t="s">
        <v>1901</v>
      </c>
      <c r="D935" s="64">
        <v>1000002391</v>
      </c>
      <c r="E935" s="65" t="s">
        <v>1902</v>
      </c>
      <c r="F935" s="66">
        <v>43876</v>
      </c>
      <c r="G935" s="66" t="str">
        <f t="shared" si="182"/>
        <v>Targeted Dealer</v>
      </c>
      <c r="H935" s="66"/>
      <c r="I935" s="67">
        <v>150</v>
      </c>
      <c r="J935" s="67">
        <f t="shared" ca="1" si="183"/>
        <v>3130.6451612903224</v>
      </c>
      <c r="K935" s="96">
        <v>154.5</v>
      </c>
      <c r="L935" s="68">
        <f t="shared" ca="1" si="184"/>
        <v>-2976.1451612903224</v>
      </c>
      <c r="M935" s="68">
        <f t="shared" ca="1" si="185"/>
        <v>4.9350850077279755</v>
      </c>
      <c r="N935" s="99">
        <v>121.5</v>
      </c>
      <c r="O935" s="97" t="str">
        <f t="shared" ca="1" si="186"/>
        <v>Nov</v>
      </c>
      <c r="P935" s="96">
        <v>121.5</v>
      </c>
      <c r="Q935" s="99">
        <f t="shared" si="187"/>
        <v>33</v>
      </c>
      <c r="R935" s="97">
        <f t="shared" ca="1" si="188"/>
        <v>0.27160493827160503</v>
      </c>
      <c r="S935" s="99" t="str">
        <f t="shared" ca="1" si="189"/>
        <v>GROWTH</v>
      </c>
      <c r="T935" s="100">
        <v>169</v>
      </c>
      <c r="U935" s="100" t="str">
        <f t="shared" ca="1" si="190"/>
        <v>Dec</v>
      </c>
      <c r="V935" s="96">
        <v>169</v>
      </c>
      <c r="W935" s="103">
        <f t="shared" si="191"/>
        <v>-14.5</v>
      </c>
      <c r="X935" s="102">
        <f t="shared" ca="1" si="192"/>
        <v>-8.5798816568047331E-2</v>
      </c>
      <c r="Y935" s="103" t="str">
        <f t="shared" ca="1" si="193"/>
        <v>DEGROWTH</v>
      </c>
      <c r="Z935" s="24">
        <v>0</v>
      </c>
      <c r="AA935" s="24">
        <f t="shared" si="194"/>
        <v>0</v>
      </c>
      <c r="AB935" s="3">
        <v>1000002391</v>
      </c>
      <c r="AC935" s="3"/>
    </row>
    <row r="936" spans="1:29" ht="14.25" hidden="1" customHeight="1">
      <c r="A936" s="23" t="s">
        <v>134</v>
      </c>
      <c r="B936" s="64" t="s">
        <v>74</v>
      </c>
      <c r="C936" s="64" t="s">
        <v>1903</v>
      </c>
      <c r="D936" s="64">
        <v>1000000049</v>
      </c>
      <c r="E936" s="65" t="s">
        <v>1904</v>
      </c>
      <c r="F936" s="66">
        <v>43887</v>
      </c>
      <c r="G936" s="66" t="str">
        <f t="shared" si="182"/>
        <v>Targeted Dealer</v>
      </c>
      <c r="H936" s="66"/>
      <c r="I936" s="67">
        <v>20</v>
      </c>
      <c r="J936" s="67">
        <f t="shared" ca="1" si="183"/>
        <v>417.41935483870969</v>
      </c>
      <c r="K936" s="96">
        <v>15</v>
      </c>
      <c r="L936" s="68">
        <f t="shared" ca="1" si="184"/>
        <v>-402.41935483870969</v>
      </c>
      <c r="M936" s="68">
        <f t="shared" ca="1" si="185"/>
        <v>3.5935085007727969</v>
      </c>
      <c r="N936" s="99">
        <v>10</v>
      </c>
      <c r="O936" s="97" t="str">
        <f t="shared" ca="1" si="186"/>
        <v>Nov</v>
      </c>
      <c r="P936" s="96">
        <v>10</v>
      </c>
      <c r="Q936" s="99">
        <f t="shared" si="187"/>
        <v>5</v>
      </c>
      <c r="R936" s="97">
        <f t="shared" ca="1" si="188"/>
        <v>0.5</v>
      </c>
      <c r="S936" s="99" t="str">
        <f t="shared" ca="1" si="189"/>
        <v>GROWTH</v>
      </c>
      <c r="T936" s="100">
        <v>10</v>
      </c>
      <c r="U936" s="100" t="str">
        <f t="shared" ca="1" si="190"/>
        <v>Dec</v>
      </c>
      <c r="V936" s="96">
        <v>10</v>
      </c>
      <c r="W936" s="103">
        <f t="shared" si="191"/>
        <v>5</v>
      </c>
      <c r="X936" s="102">
        <f t="shared" ca="1" si="192"/>
        <v>0.5</v>
      </c>
      <c r="Y936" s="103" t="str">
        <f t="shared" ca="1" si="193"/>
        <v>GROWTH</v>
      </c>
      <c r="Z936" s="24">
        <v>0</v>
      </c>
      <c r="AA936" s="24">
        <f t="shared" si="194"/>
        <v>0</v>
      </c>
      <c r="AB936" s="3">
        <v>1000000049</v>
      </c>
      <c r="AC936" s="3"/>
    </row>
    <row r="937" spans="1:29" ht="14.25" hidden="1" customHeight="1">
      <c r="A937" s="23" t="s">
        <v>134</v>
      </c>
      <c r="B937" s="64" t="s">
        <v>74</v>
      </c>
      <c r="C937" s="64" t="s">
        <v>1905</v>
      </c>
      <c r="D937" s="64">
        <v>1000000042</v>
      </c>
      <c r="E937" s="65" t="s">
        <v>1906</v>
      </c>
      <c r="F937" s="66">
        <v>43894</v>
      </c>
      <c r="G937" s="66" t="str">
        <f t="shared" si="182"/>
        <v>Targeted Dealer</v>
      </c>
      <c r="H937" s="66"/>
      <c r="I937" s="67">
        <v>100</v>
      </c>
      <c r="J937" s="67">
        <f t="shared" ca="1" si="183"/>
        <v>2087.0967741935483</v>
      </c>
      <c r="K937" s="96">
        <v>115</v>
      </c>
      <c r="L937" s="68">
        <f t="shared" ca="1" si="184"/>
        <v>-1972.0967741935483</v>
      </c>
      <c r="M937" s="68">
        <f t="shared" ca="1" si="185"/>
        <v>5.5100463678516229</v>
      </c>
      <c r="N937" s="99">
        <v>55</v>
      </c>
      <c r="O937" s="97" t="str">
        <f t="shared" ca="1" si="186"/>
        <v>Nov</v>
      </c>
      <c r="P937" s="96">
        <v>55</v>
      </c>
      <c r="Q937" s="99">
        <f t="shared" si="187"/>
        <v>60</v>
      </c>
      <c r="R937" s="97">
        <f t="shared" ca="1" si="188"/>
        <v>1.0909090909090908</v>
      </c>
      <c r="S937" s="99" t="str">
        <f t="shared" ca="1" si="189"/>
        <v>GROWTH</v>
      </c>
      <c r="T937" s="100">
        <v>90</v>
      </c>
      <c r="U937" s="100" t="str">
        <f t="shared" ca="1" si="190"/>
        <v>Dec</v>
      </c>
      <c r="V937" s="96">
        <v>90</v>
      </c>
      <c r="W937" s="103">
        <f t="shared" si="191"/>
        <v>25</v>
      </c>
      <c r="X937" s="102">
        <f t="shared" ca="1" si="192"/>
        <v>0.27777777777777768</v>
      </c>
      <c r="Y937" s="103" t="str">
        <f t="shared" ca="1" si="193"/>
        <v>GROWTH</v>
      </c>
      <c r="Z937" s="24">
        <v>0</v>
      </c>
      <c r="AA937" s="24">
        <f t="shared" si="194"/>
        <v>0</v>
      </c>
      <c r="AB937" s="3">
        <v>1000000042</v>
      </c>
      <c r="AC937" s="3"/>
    </row>
    <row r="938" spans="1:29" ht="14.25" hidden="1" customHeight="1">
      <c r="A938" s="23" t="s">
        <v>134</v>
      </c>
      <c r="B938" s="64" t="s">
        <v>74</v>
      </c>
      <c r="C938" s="64" t="s">
        <v>1907</v>
      </c>
      <c r="D938" s="64">
        <v>1000000038</v>
      </c>
      <c r="E938" s="65" t="s">
        <v>1908</v>
      </c>
      <c r="F938" s="66">
        <v>43969</v>
      </c>
      <c r="G938" s="66" t="str">
        <f t="shared" si="182"/>
        <v>Targeted Dealer</v>
      </c>
      <c r="H938" s="66"/>
      <c r="I938" s="67">
        <v>550</v>
      </c>
      <c r="J938" s="67">
        <f t="shared" ca="1" si="183"/>
        <v>11479.032258064517</v>
      </c>
      <c r="K938" s="96">
        <v>579</v>
      </c>
      <c r="L938" s="68">
        <f t="shared" ca="1" si="184"/>
        <v>-10900.032258064517</v>
      </c>
      <c r="M938" s="68">
        <f t="shared" ca="1" si="185"/>
        <v>5.0439792047210901</v>
      </c>
      <c r="N938" s="99">
        <v>439.3</v>
      </c>
      <c r="O938" s="97" t="str">
        <f t="shared" ca="1" si="186"/>
        <v>Nov</v>
      </c>
      <c r="P938" s="96">
        <v>439.3</v>
      </c>
      <c r="Q938" s="99">
        <f t="shared" si="187"/>
        <v>139.69999999999999</v>
      </c>
      <c r="R938" s="97">
        <f t="shared" ca="1" si="188"/>
        <v>0.31800591850671522</v>
      </c>
      <c r="S938" s="99" t="str">
        <f t="shared" ca="1" si="189"/>
        <v>GROWTH</v>
      </c>
      <c r="T938" s="100">
        <v>517.5</v>
      </c>
      <c r="U938" s="100" t="str">
        <f t="shared" ca="1" si="190"/>
        <v>Dec</v>
      </c>
      <c r="V938" s="96">
        <v>517.5</v>
      </c>
      <c r="W938" s="103">
        <f t="shared" si="191"/>
        <v>61.5</v>
      </c>
      <c r="X938" s="102">
        <f t="shared" ca="1" si="192"/>
        <v>0.11884057971014483</v>
      </c>
      <c r="Y938" s="103" t="str">
        <f t="shared" ca="1" si="193"/>
        <v>GROWTH</v>
      </c>
      <c r="Z938" s="24">
        <v>0</v>
      </c>
      <c r="AA938" s="24">
        <f t="shared" si="194"/>
        <v>0</v>
      </c>
      <c r="AB938" s="3">
        <v>1000000038</v>
      </c>
      <c r="AC938" s="3"/>
    </row>
    <row r="939" spans="1:29" ht="14.25" hidden="1" customHeight="1">
      <c r="A939" s="23" t="s">
        <v>134</v>
      </c>
      <c r="B939" s="64" t="s">
        <v>74</v>
      </c>
      <c r="C939" s="64" t="s">
        <v>3917</v>
      </c>
      <c r="D939" s="64">
        <v>1000000055</v>
      </c>
      <c r="E939" s="65" t="s">
        <v>3918</v>
      </c>
      <c r="F939" s="66">
        <v>44054</v>
      </c>
      <c r="G939" s="66" t="str">
        <f t="shared" si="182"/>
        <v>Targeted Dealer</v>
      </c>
      <c r="H939" s="66" t="s">
        <v>627</v>
      </c>
      <c r="I939" s="67">
        <v>30</v>
      </c>
      <c r="J939" s="67">
        <f t="shared" ca="1" si="183"/>
        <v>626.12903225806451</v>
      </c>
      <c r="K939" s="96">
        <v>30</v>
      </c>
      <c r="L939" s="68">
        <f t="shared" ca="1" si="184"/>
        <v>-596.12903225806451</v>
      </c>
      <c r="M939" s="68">
        <f t="shared" ca="1" si="185"/>
        <v>4.7913446676970635</v>
      </c>
      <c r="N939" s="99">
        <v>5</v>
      </c>
      <c r="O939" s="97" t="str">
        <f t="shared" ca="1" si="186"/>
        <v>Nov</v>
      </c>
      <c r="P939" s="96">
        <v>5</v>
      </c>
      <c r="Q939" s="99">
        <f t="shared" si="187"/>
        <v>25</v>
      </c>
      <c r="R939" s="97">
        <f t="shared" ca="1" si="188"/>
        <v>5</v>
      </c>
      <c r="S939" s="99" t="str">
        <f t="shared" ca="1" si="189"/>
        <v>GROWTH</v>
      </c>
      <c r="T939" s="100">
        <v>68</v>
      </c>
      <c r="U939" s="100" t="str">
        <f t="shared" ca="1" si="190"/>
        <v>Dec</v>
      </c>
      <c r="V939" s="96">
        <v>68</v>
      </c>
      <c r="W939" s="103">
        <f t="shared" si="191"/>
        <v>-38</v>
      </c>
      <c r="X939" s="102">
        <f t="shared" ca="1" si="192"/>
        <v>-0.55882352941176472</v>
      </c>
      <c r="Y939" s="103" t="str">
        <f t="shared" ca="1" si="193"/>
        <v>DEGROWTH</v>
      </c>
      <c r="Z939" s="24">
        <v>0</v>
      </c>
      <c r="AA939" s="24">
        <f t="shared" si="194"/>
        <v>1</v>
      </c>
      <c r="AB939" s="3">
        <v>1000000055</v>
      </c>
      <c r="AC939" s="3"/>
    </row>
    <row r="940" spans="1:29" ht="14.25" hidden="1" customHeight="1">
      <c r="A940" s="23" t="s">
        <v>134</v>
      </c>
      <c r="B940" s="64" t="s">
        <v>74</v>
      </c>
      <c r="C940" s="64" t="s">
        <v>1909</v>
      </c>
      <c r="D940" s="64">
        <v>1000000062</v>
      </c>
      <c r="E940" s="65" t="s">
        <v>1910</v>
      </c>
      <c r="F940" s="66">
        <v>44197</v>
      </c>
      <c r="G940" s="66" t="str">
        <f t="shared" si="182"/>
        <v>Targeted Dealer</v>
      </c>
      <c r="H940" s="66"/>
      <c r="I940" s="67">
        <v>50</v>
      </c>
      <c r="J940" s="67">
        <f t="shared" ca="1" si="183"/>
        <v>1043.5483870967741</v>
      </c>
      <c r="K940" s="96">
        <v>40</v>
      </c>
      <c r="L940" s="68">
        <f t="shared" ca="1" si="184"/>
        <v>-1003.5483870967741</v>
      </c>
      <c r="M940" s="68">
        <f t="shared" ca="1" si="185"/>
        <v>3.8330757341576507</v>
      </c>
      <c r="N940" s="99">
        <v>48.5</v>
      </c>
      <c r="O940" s="97" t="str">
        <f t="shared" ca="1" si="186"/>
        <v>Nov</v>
      </c>
      <c r="P940" s="96">
        <v>48.5</v>
      </c>
      <c r="Q940" s="99">
        <f t="shared" si="187"/>
        <v>-8.5</v>
      </c>
      <c r="R940" s="97">
        <f t="shared" ca="1" si="188"/>
        <v>-0.17525773195876293</v>
      </c>
      <c r="S940" s="99" t="str">
        <f t="shared" ca="1" si="189"/>
        <v>DEGROWTH</v>
      </c>
      <c r="T940" s="100">
        <v>25.5</v>
      </c>
      <c r="U940" s="100" t="str">
        <f t="shared" ca="1" si="190"/>
        <v>Dec</v>
      </c>
      <c r="V940" s="96">
        <v>25.5</v>
      </c>
      <c r="W940" s="103">
        <f t="shared" si="191"/>
        <v>14.5</v>
      </c>
      <c r="X940" s="102">
        <f t="shared" ca="1" si="192"/>
        <v>0.56862745098039214</v>
      </c>
      <c r="Y940" s="103" t="str">
        <f t="shared" ca="1" si="193"/>
        <v>GROWTH</v>
      </c>
      <c r="Z940" s="24">
        <v>0</v>
      </c>
      <c r="AA940" s="24">
        <f t="shared" si="194"/>
        <v>0</v>
      </c>
      <c r="AB940" s="3">
        <v>1000000062</v>
      </c>
      <c r="AC940" s="3"/>
    </row>
    <row r="941" spans="1:29" ht="14.25" hidden="1" customHeight="1">
      <c r="A941" s="23" t="s">
        <v>134</v>
      </c>
      <c r="B941" s="64" t="s">
        <v>74</v>
      </c>
      <c r="C941" s="64" t="s">
        <v>286</v>
      </c>
      <c r="D941" s="64">
        <v>1000000823</v>
      </c>
      <c r="E941" s="65" t="s">
        <v>287</v>
      </c>
      <c r="F941" s="66">
        <v>44202</v>
      </c>
      <c r="G941" s="66" t="str">
        <f t="shared" si="182"/>
        <v>Targeted Dealer</v>
      </c>
      <c r="H941" s="66"/>
      <c r="I941" s="67">
        <v>65</v>
      </c>
      <c r="J941" s="67">
        <f t="shared" ca="1" si="183"/>
        <v>1356.6129032258063</v>
      </c>
      <c r="K941" s="96">
        <v>80</v>
      </c>
      <c r="L941" s="68">
        <f t="shared" ca="1" si="184"/>
        <v>-1276.6129032258063</v>
      </c>
      <c r="M941" s="68">
        <f t="shared" ca="1" si="185"/>
        <v>5.8970395910117706</v>
      </c>
      <c r="N941" s="99">
        <v>39</v>
      </c>
      <c r="O941" s="97" t="str">
        <f t="shared" ca="1" si="186"/>
        <v>Nov</v>
      </c>
      <c r="P941" s="96">
        <v>39</v>
      </c>
      <c r="Q941" s="99">
        <f t="shared" si="187"/>
        <v>41</v>
      </c>
      <c r="R941" s="97">
        <f t="shared" ca="1" si="188"/>
        <v>1.0512820512820511</v>
      </c>
      <c r="S941" s="99" t="str">
        <f t="shared" ca="1" si="189"/>
        <v>GROWTH</v>
      </c>
      <c r="T941" s="100">
        <v>65</v>
      </c>
      <c r="U941" s="100" t="str">
        <f t="shared" ca="1" si="190"/>
        <v>Dec</v>
      </c>
      <c r="V941" s="96">
        <v>65</v>
      </c>
      <c r="W941" s="103">
        <f t="shared" si="191"/>
        <v>15</v>
      </c>
      <c r="X941" s="102">
        <f t="shared" ca="1" si="192"/>
        <v>0.23076923076923084</v>
      </c>
      <c r="Y941" s="103" t="str">
        <f t="shared" ca="1" si="193"/>
        <v>GROWTH</v>
      </c>
      <c r="Z941" s="24">
        <v>0</v>
      </c>
      <c r="AA941" s="24">
        <f t="shared" si="194"/>
        <v>0</v>
      </c>
      <c r="AB941" s="3">
        <v>1000000823</v>
      </c>
      <c r="AC941" s="3"/>
    </row>
    <row r="942" spans="1:29" ht="14.25" hidden="1" customHeight="1">
      <c r="A942" s="23" t="s">
        <v>134</v>
      </c>
      <c r="B942" s="64" t="s">
        <v>74</v>
      </c>
      <c r="C942" s="64" t="s">
        <v>288</v>
      </c>
      <c r="D942" s="64">
        <v>1000000025</v>
      </c>
      <c r="E942" s="65" t="s">
        <v>289</v>
      </c>
      <c r="F942" s="66">
        <v>44335</v>
      </c>
      <c r="G942" s="66" t="str">
        <f t="shared" si="182"/>
        <v>Targeted Dealer</v>
      </c>
      <c r="H942" s="66"/>
      <c r="I942" s="67">
        <v>120</v>
      </c>
      <c r="J942" s="67">
        <f t="shared" ca="1" si="183"/>
        <v>2504.516129032258</v>
      </c>
      <c r="K942" s="96">
        <v>119.55</v>
      </c>
      <c r="L942" s="68">
        <f t="shared" ca="1" si="184"/>
        <v>-2384.9661290322579</v>
      </c>
      <c r="M942" s="68">
        <f t="shared" ca="1" si="185"/>
        <v>4.7733771251931989</v>
      </c>
      <c r="N942" s="99">
        <v>83.5</v>
      </c>
      <c r="O942" s="97" t="str">
        <f t="shared" ca="1" si="186"/>
        <v>Nov</v>
      </c>
      <c r="P942" s="96">
        <v>83.5</v>
      </c>
      <c r="Q942" s="99">
        <f t="shared" si="187"/>
        <v>36.049999999999997</v>
      </c>
      <c r="R942" s="97">
        <f t="shared" ca="1" si="188"/>
        <v>0.43173652694610776</v>
      </c>
      <c r="S942" s="99" t="str">
        <f t="shared" ca="1" si="189"/>
        <v>GROWTH</v>
      </c>
      <c r="T942" s="100">
        <v>125</v>
      </c>
      <c r="U942" s="100" t="str">
        <f t="shared" ca="1" si="190"/>
        <v>Dec</v>
      </c>
      <c r="V942" s="96">
        <v>125</v>
      </c>
      <c r="W942" s="103">
        <f t="shared" si="191"/>
        <v>-5.4500000000000028</v>
      </c>
      <c r="X942" s="102">
        <f t="shared" ca="1" si="192"/>
        <v>-4.3599999999999972E-2</v>
      </c>
      <c r="Y942" s="103" t="str">
        <f t="shared" ca="1" si="193"/>
        <v>DEGROWTH</v>
      </c>
      <c r="Z942" s="24">
        <v>0</v>
      </c>
      <c r="AA942" s="24">
        <f t="shared" si="194"/>
        <v>0</v>
      </c>
      <c r="AB942" s="3">
        <v>1000000025</v>
      </c>
      <c r="AC942" s="3"/>
    </row>
    <row r="943" spans="1:29" ht="14.25" hidden="1" customHeight="1">
      <c r="A943" s="23" t="s">
        <v>134</v>
      </c>
      <c r="B943" s="64" t="s">
        <v>74</v>
      </c>
      <c r="C943" s="64" t="s">
        <v>1911</v>
      </c>
      <c r="D943" s="64">
        <v>1000000056</v>
      </c>
      <c r="E943" s="65" t="s">
        <v>1912</v>
      </c>
      <c r="F943" s="66">
        <v>44422</v>
      </c>
      <c r="G943" s="66" t="str">
        <f t="shared" si="182"/>
        <v>Targeted Dealer</v>
      </c>
      <c r="H943" s="66"/>
      <c r="I943" s="67">
        <v>380</v>
      </c>
      <c r="J943" s="67">
        <f t="shared" ca="1" si="183"/>
        <v>7930.9677419354839</v>
      </c>
      <c r="K943" s="96">
        <v>349.75</v>
      </c>
      <c r="L943" s="68">
        <f t="shared" ca="1" si="184"/>
        <v>-7581.2177419354839</v>
      </c>
      <c r="M943" s="68">
        <f t="shared" ca="1" si="185"/>
        <v>4.4099284145448632</v>
      </c>
      <c r="N943" s="99">
        <v>289.35000000000002</v>
      </c>
      <c r="O943" s="97" t="str">
        <f t="shared" ca="1" si="186"/>
        <v>Nov</v>
      </c>
      <c r="P943" s="96">
        <v>289.35000000000002</v>
      </c>
      <c r="Q943" s="99">
        <f t="shared" si="187"/>
        <v>60.399999999999977</v>
      </c>
      <c r="R943" s="97">
        <f t="shared" ca="1" si="188"/>
        <v>0.20874373595991003</v>
      </c>
      <c r="S943" s="99" t="str">
        <f t="shared" ca="1" si="189"/>
        <v>GROWTH</v>
      </c>
      <c r="T943" s="100">
        <v>354.75</v>
      </c>
      <c r="U943" s="100" t="str">
        <f t="shared" ca="1" si="190"/>
        <v>Dec</v>
      </c>
      <c r="V943" s="96">
        <v>354.75</v>
      </c>
      <c r="W943" s="103">
        <f t="shared" si="191"/>
        <v>-5</v>
      </c>
      <c r="X943" s="102">
        <f t="shared" ca="1" si="192"/>
        <v>-1.4094432699083836E-2</v>
      </c>
      <c r="Y943" s="103" t="str">
        <f t="shared" ca="1" si="193"/>
        <v>DEGROWTH</v>
      </c>
      <c r="Z943" s="24">
        <v>0</v>
      </c>
      <c r="AA943" s="24">
        <f t="shared" si="194"/>
        <v>0</v>
      </c>
      <c r="AB943" s="3">
        <v>1000000056</v>
      </c>
      <c r="AC943" s="3"/>
    </row>
    <row r="944" spans="1:29" ht="14.25" hidden="1" customHeight="1">
      <c r="A944" s="23" t="s">
        <v>134</v>
      </c>
      <c r="B944" s="64" t="s">
        <v>74</v>
      </c>
      <c r="C944" s="64" t="s">
        <v>1913</v>
      </c>
      <c r="D944" s="64">
        <v>1000000033</v>
      </c>
      <c r="E944" s="65" t="s">
        <v>1914</v>
      </c>
      <c r="F944" s="66">
        <v>44462</v>
      </c>
      <c r="G944" s="66" t="str">
        <f t="shared" si="182"/>
        <v>Targeted Dealer</v>
      </c>
      <c r="H944" s="66"/>
      <c r="I944" s="67">
        <v>110</v>
      </c>
      <c r="J944" s="67">
        <f t="shared" ca="1" si="183"/>
        <v>2295.8064516129034</v>
      </c>
      <c r="K944" s="96">
        <v>100.5</v>
      </c>
      <c r="L944" s="68">
        <f t="shared" ca="1" si="184"/>
        <v>-2195.3064516129034</v>
      </c>
      <c r="M944" s="68">
        <f t="shared" ca="1" si="185"/>
        <v>4.3775467191232256</v>
      </c>
      <c r="N944" s="99">
        <v>50.25</v>
      </c>
      <c r="O944" s="97" t="str">
        <f t="shared" ca="1" si="186"/>
        <v>Nov</v>
      </c>
      <c r="P944" s="96">
        <v>50.25</v>
      </c>
      <c r="Q944" s="99">
        <f t="shared" si="187"/>
        <v>50.25</v>
      </c>
      <c r="R944" s="97">
        <f t="shared" ca="1" si="188"/>
        <v>1</v>
      </c>
      <c r="S944" s="99" t="str">
        <f t="shared" ca="1" si="189"/>
        <v>GROWTH</v>
      </c>
      <c r="T944" s="100">
        <v>85.25</v>
      </c>
      <c r="U944" s="100" t="str">
        <f t="shared" ca="1" si="190"/>
        <v>Dec</v>
      </c>
      <c r="V944" s="96">
        <v>85.25</v>
      </c>
      <c r="W944" s="103">
        <f t="shared" si="191"/>
        <v>15.25</v>
      </c>
      <c r="X944" s="102">
        <f t="shared" ca="1" si="192"/>
        <v>0.17888563049853379</v>
      </c>
      <c r="Y944" s="103" t="str">
        <f t="shared" ca="1" si="193"/>
        <v>GROWTH</v>
      </c>
      <c r="Z944" s="24">
        <v>0</v>
      </c>
      <c r="AA944" s="24">
        <f t="shared" si="194"/>
        <v>0</v>
      </c>
      <c r="AB944" s="3">
        <v>1000000033</v>
      </c>
      <c r="AC944" s="3"/>
    </row>
    <row r="945" spans="1:29" ht="14.25" hidden="1" customHeight="1">
      <c r="A945" s="23" t="s">
        <v>134</v>
      </c>
      <c r="B945" s="64" t="s">
        <v>74</v>
      </c>
      <c r="C945" s="64" t="s">
        <v>1915</v>
      </c>
      <c r="D945" s="64">
        <v>1000000826</v>
      </c>
      <c r="E945" s="65" t="s">
        <v>1916</v>
      </c>
      <c r="F945" s="66">
        <v>44462</v>
      </c>
      <c r="G945" s="66" t="str">
        <f t="shared" si="182"/>
        <v>Targeted Dealer</v>
      </c>
      <c r="H945" s="66"/>
      <c r="I945" s="67">
        <v>150</v>
      </c>
      <c r="J945" s="67">
        <f t="shared" ca="1" si="183"/>
        <v>3130.6451612903224</v>
      </c>
      <c r="K945" s="96">
        <v>0</v>
      </c>
      <c r="L945" s="68">
        <f t="shared" ca="1" si="184"/>
        <v>-3130.6451612903224</v>
      </c>
      <c r="M945" s="68">
        <f t="shared" ca="1" si="185"/>
        <v>0</v>
      </c>
      <c r="N945" s="99">
        <v>23.5</v>
      </c>
      <c r="O945" s="97" t="str">
        <f t="shared" ca="1" si="186"/>
        <v>Nov</v>
      </c>
      <c r="P945" s="96">
        <v>23.5</v>
      </c>
      <c r="Q945" s="99">
        <f t="shared" si="187"/>
        <v>-23.5</v>
      </c>
      <c r="R945" s="97">
        <f t="shared" ca="1" si="188"/>
        <v>-1</v>
      </c>
      <c r="S945" s="99" t="str">
        <f t="shared" ca="1" si="189"/>
        <v>DEGROWTH</v>
      </c>
      <c r="T945" s="100">
        <v>110</v>
      </c>
      <c r="U945" s="100" t="str">
        <f t="shared" ca="1" si="190"/>
        <v>Dec</v>
      </c>
      <c r="V945" s="96">
        <v>110</v>
      </c>
      <c r="W945" s="103">
        <f t="shared" si="191"/>
        <v>-110</v>
      </c>
      <c r="X945" s="102">
        <f t="shared" ca="1" si="192"/>
        <v>-1</v>
      </c>
      <c r="Y945" s="103" t="str">
        <f t="shared" ca="1" si="193"/>
        <v>DEGROWTH</v>
      </c>
      <c r="Z945" s="24">
        <v>1</v>
      </c>
      <c r="AA945" s="24">
        <f t="shared" si="194"/>
        <v>0</v>
      </c>
      <c r="AB945" s="3">
        <v>1000000826</v>
      </c>
      <c r="AC945" s="3"/>
    </row>
    <row r="946" spans="1:29" ht="14.25" hidden="1" customHeight="1">
      <c r="A946" s="23" t="s">
        <v>134</v>
      </c>
      <c r="B946" s="64" t="s">
        <v>74</v>
      </c>
      <c r="C946" s="64" t="s">
        <v>1917</v>
      </c>
      <c r="D946" s="64">
        <v>1000000029</v>
      </c>
      <c r="E946" s="65" t="s">
        <v>1918</v>
      </c>
      <c r="F946" s="66">
        <v>44522</v>
      </c>
      <c r="G946" s="66" t="str">
        <f t="shared" si="182"/>
        <v>Targeted Dealer</v>
      </c>
      <c r="H946" s="66"/>
      <c r="I946" s="67">
        <v>100</v>
      </c>
      <c r="J946" s="67">
        <f t="shared" ca="1" si="183"/>
        <v>2087.0967741935483</v>
      </c>
      <c r="K946" s="96">
        <v>24.5</v>
      </c>
      <c r="L946" s="68">
        <f t="shared" ca="1" si="184"/>
        <v>-2062.5967741935483</v>
      </c>
      <c r="M946" s="68">
        <f t="shared" ca="1" si="185"/>
        <v>1.1738794435857804</v>
      </c>
      <c r="N946" s="99">
        <v>27.5</v>
      </c>
      <c r="O946" s="97" t="str">
        <f t="shared" ca="1" si="186"/>
        <v>Nov</v>
      </c>
      <c r="P946" s="96">
        <v>27.5</v>
      </c>
      <c r="Q946" s="99">
        <f t="shared" si="187"/>
        <v>-3</v>
      </c>
      <c r="R946" s="97">
        <f t="shared" ca="1" si="188"/>
        <v>-0.10909090909090913</v>
      </c>
      <c r="S946" s="99" t="str">
        <f t="shared" ca="1" si="189"/>
        <v>DEGROWTH</v>
      </c>
      <c r="T946" s="100">
        <v>100.5</v>
      </c>
      <c r="U946" s="100" t="str">
        <f t="shared" ca="1" si="190"/>
        <v>Dec</v>
      </c>
      <c r="V946" s="96">
        <v>100.5</v>
      </c>
      <c r="W946" s="103">
        <f t="shared" si="191"/>
        <v>-76</v>
      </c>
      <c r="X946" s="102">
        <f t="shared" ca="1" si="192"/>
        <v>-0.75621890547263682</v>
      </c>
      <c r="Y946" s="103" t="str">
        <f t="shared" ca="1" si="193"/>
        <v>DEGROWTH</v>
      </c>
      <c r="Z946" s="24">
        <v>0</v>
      </c>
      <c r="AA946" s="24">
        <f t="shared" si="194"/>
        <v>0</v>
      </c>
      <c r="AB946" s="3">
        <v>1000000029</v>
      </c>
      <c r="AC946" s="3"/>
    </row>
    <row r="947" spans="1:29" ht="14.25" hidden="1" customHeight="1">
      <c r="A947" s="23" t="s">
        <v>134</v>
      </c>
      <c r="B947" s="64" t="s">
        <v>74</v>
      </c>
      <c r="C947" s="64" t="s">
        <v>4502</v>
      </c>
      <c r="D947" s="64">
        <v>1000002628</v>
      </c>
      <c r="E947" s="65" t="s">
        <v>4503</v>
      </c>
      <c r="F947" s="66">
        <v>44644</v>
      </c>
      <c r="G947" s="66" t="str">
        <f t="shared" si="182"/>
        <v>Targeted Dealer</v>
      </c>
      <c r="H947" s="66"/>
      <c r="I947" s="67">
        <v>50</v>
      </c>
      <c r="J947" s="67">
        <f t="shared" ca="1" si="183"/>
        <v>1043.5483870967741</v>
      </c>
      <c r="K947" s="96">
        <v>10</v>
      </c>
      <c r="L947" s="68">
        <f t="shared" ca="1" si="184"/>
        <v>-1033.5483870967741</v>
      </c>
      <c r="M947" s="68">
        <f t="shared" ca="1" si="185"/>
        <v>0.95826893353941267</v>
      </c>
      <c r="N947" s="99">
        <v>0</v>
      </c>
      <c r="O947" s="97" t="str">
        <f t="shared" ca="1" si="186"/>
        <v>Nov</v>
      </c>
      <c r="P947" s="96">
        <v>0</v>
      </c>
      <c r="Q947" s="99">
        <f t="shared" si="187"/>
        <v>10</v>
      </c>
      <c r="R947" s="97">
        <f t="shared" ca="1" si="188"/>
        <v>0</v>
      </c>
      <c r="S947" s="99" t="b">
        <f t="shared" si="189"/>
        <v>0</v>
      </c>
      <c r="T947" s="100">
        <v>49.5</v>
      </c>
      <c r="U947" s="100" t="str">
        <f t="shared" ca="1" si="190"/>
        <v>Dec</v>
      </c>
      <c r="V947" s="96">
        <v>49.5</v>
      </c>
      <c r="W947" s="103">
        <f t="shared" si="191"/>
        <v>-39.5</v>
      </c>
      <c r="X947" s="102">
        <f t="shared" ca="1" si="192"/>
        <v>-0.79797979797979801</v>
      </c>
      <c r="Y947" s="103" t="str">
        <f t="shared" ca="1" si="193"/>
        <v>DEGROWTH</v>
      </c>
      <c r="Z947" s="24">
        <v>0</v>
      </c>
      <c r="AA947" s="24">
        <f t="shared" si="194"/>
        <v>0</v>
      </c>
      <c r="AB947" s="3">
        <v>1000002628</v>
      </c>
      <c r="AC947" s="3"/>
    </row>
    <row r="948" spans="1:29" ht="14.25" hidden="1" customHeight="1">
      <c r="A948" s="23" t="s">
        <v>134</v>
      </c>
      <c r="B948" s="64" t="s">
        <v>74</v>
      </c>
      <c r="C948" s="64" t="s">
        <v>1919</v>
      </c>
      <c r="D948" s="64">
        <v>1000002744</v>
      </c>
      <c r="E948" s="65" t="s">
        <v>1920</v>
      </c>
      <c r="F948" s="66">
        <v>44691</v>
      </c>
      <c r="G948" s="66" t="str">
        <f t="shared" si="182"/>
        <v>Targeted Dealer</v>
      </c>
      <c r="H948" s="66" t="s">
        <v>627</v>
      </c>
      <c r="I948" s="67">
        <v>40</v>
      </c>
      <c r="J948" s="67">
        <f t="shared" ca="1" si="183"/>
        <v>834.83870967741939</v>
      </c>
      <c r="K948" s="96">
        <v>15</v>
      </c>
      <c r="L948" s="68">
        <f t="shared" ca="1" si="184"/>
        <v>-819.83870967741939</v>
      </c>
      <c r="M948" s="68">
        <f t="shared" ca="1" si="185"/>
        <v>1.7967542503863985</v>
      </c>
      <c r="N948" s="99">
        <v>48</v>
      </c>
      <c r="O948" s="97" t="str">
        <f t="shared" ca="1" si="186"/>
        <v>Nov</v>
      </c>
      <c r="P948" s="96">
        <v>48</v>
      </c>
      <c r="Q948" s="99">
        <f t="shared" si="187"/>
        <v>-33</v>
      </c>
      <c r="R948" s="97">
        <f t="shared" ca="1" si="188"/>
        <v>-0.6875</v>
      </c>
      <c r="S948" s="99" t="str">
        <f t="shared" ca="1" si="189"/>
        <v>DEGROWTH</v>
      </c>
      <c r="T948" s="100">
        <v>25</v>
      </c>
      <c r="U948" s="100" t="str">
        <f t="shared" ca="1" si="190"/>
        <v>Dec</v>
      </c>
      <c r="V948" s="96">
        <v>25</v>
      </c>
      <c r="W948" s="103">
        <f t="shared" si="191"/>
        <v>-10</v>
      </c>
      <c r="X948" s="102">
        <f t="shared" ca="1" si="192"/>
        <v>-0.4</v>
      </c>
      <c r="Y948" s="103" t="str">
        <f t="shared" ca="1" si="193"/>
        <v>DEGROWTH</v>
      </c>
      <c r="Z948" s="24">
        <v>0</v>
      </c>
      <c r="AA948" s="24">
        <f t="shared" si="194"/>
        <v>1</v>
      </c>
      <c r="AB948" s="3">
        <v>1000002744</v>
      </c>
      <c r="AC948" s="3"/>
    </row>
    <row r="949" spans="1:29" ht="14.25" hidden="1" customHeight="1">
      <c r="A949" s="23" t="s">
        <v>134</v>
      </c>
      <c r="B949" s="64" t="s">
        <v>74</v>
      </c>
      <c r="C949" s="64" t="s">
        <v>1921</v>
      </c>
      <c r="D949" s="64">
        <v>1000002845</v>
      </c>
      <c r="E949" s="65" t="s">
        <v>1922</v>
      </c>
      <c r="F949" s="66">
        <v>44764</v>
      </c>
      <c r="G949" s="66" t="str">
        <f t="shared" si="182"/>
        <v>Targeted Dealer</v>
      </c>
      <c r="H949" s="66"/>
      <c r="I949" s="67">
        <v>70</v>
      </c>
      <c r="J949" s="67">
        <f t="shared" ca="1" si="183"/>
        <v>1460.9677419354839</v>
      </c>
      <c r="K949" s="96">
        <v>40</v>
      </c>
      <c r="L949" s="68">
        <f t="shared" ca="1" si="184"/>
        <v>-1420.9677419354839</v>
      </c>
      <c r="M949" s="68">
        <f t="shared" ca="1" si="185"/>
        <v>2.7379112386840361</v>
      </c>
      <c r="N949" s="99">
        <v>72.5</v>
      </c>
      <c r="O949" s="97" t="str">
        <f t="shared" ca="1" si="186"/>
        <v>Nov</v>
      </c>
      <c r="P949" s="96">
        <v>72.5</v>
      </c>
      <c r="Q949" s="99">
        <f t="shared" si="187"/>
        <v>-32.5</v>
      </c>
      <c r="R949" s="97">
        <f t="shared" ca="1" si="188"/>
        <v>-0.44827586206896552</v>
      </c>
      <c r="S949" s="99" t="str">
        <f t="shared" ca="1" si="189"/>
        <v>DEGROWTH</v>
      </c>
      <c r="T949" s="100">
        <v>90.5</v>
      </c>
      <c r="U949" s="100" t="str">
        <f t="shared" ca="1" si="190"/>
        <v>Dec</v>
      </c>
      <c r="V949" s="96">
        <v>90.5</v>
      </c>
      <c r="W949" s="103">
        <f t="shared" si="191"/>
        <v>-50.5</v>
      </c>
      <c r="X949" s="102">
        <f t="shared" ca="1" si="192"/>
        <v>-0.55801104972375692</v>
      </c>
      <c r="Y949" s="103" t="str">
        <f t="shared" ca="1" si="193"/>
        <v>DEGROWTH</v>
      </c>
      <c r="Z949" s="24">
        <v>0</v>
      </c>
      <c r="AA949" s="24">
        <f t="shared" si="194"/>
        <v>0</v>
      </c>
      <c r="AB949" s="3">
        <v>1000002845</v>
      </c>
      <c r="AC949" s="3"/>
    </row>
    <row r="950" spans="1:29" ht="14.25" hidden="1" customHeight="1">
      <c r="A950" s="23" t="s">
        <v>134</v>
      </c>
      <c r="B950" s="64" t="s">
        <v>74</v>
      </c>
      <c r="C950" s="64" t="s">
        <v>1923</v>
      </c>
      <c r="D950" s="64">
        <v>1000002891</v>
      </c>
      <c r="E950" s="64" t="s">
        <v>1764</v>
      </c>
      <c r="F950" s="66">
        <v>44798</v>
      </c>
      <c r="G950" s="66" t="str">
        <f t="shared" si="182"/>
        <v>Targeted Dealer</v>
      </c>
      <c r="H950" s="66"/>
      <c r="I950" s="67">
        <v>180</v>
      </c>
      <c r="J950" s="67">
        <f t="shared" ca="1" si="183"/>
        <v>3756.7741935483873</v>
      </c>
      <c r="K950" s="96">
        <v>166</v>
      </c>
      <c r="L950" s="68">
        <f t="shared" ca="1" si="184"/>
        <v>-3590.7741935483873</v>
      </c>
      <c r="M950" s="68">
        <f t="shared" ca="1" si="185"/>
        <v>4.4186845268761807</v>
      </c>
      <c r="N950" s="99">
        <v>142.5</v>
      </c>
      <c r="O950" s="97" t="str">
        <f t="shared" ca="1" si="186"/>
        <v>Nov</v>
      </c>
      <c r="P950" s="96">
        <v>142.5</v>
      </c>
      <c r="Q950" s="99">
        <f t="shared" si="187"/>
        <v>23.5</v>
      </c>
      <c r="R950" s="97">
        <f t="shared" ca="1" si="188"/>
        <v>0.16491228070175445</v>
      </c>
      <c r="S950" s="99" t="str">
        <f t="shared" ca="1" si="189"/>
        <v>GROWTH</v>
      </c>
      <c r="T950" s="100">
        <v>226</v>
      </c>
      <c r="U950" s="100" t="str">
        <f t="shared" ca="1" si="190"/>
        <v>Dec</v>
      </c>
      <c r="V950" s="96">
        <v>226</v>
      </c>
      <c r="W950" s="103">
        <f t="shared" si="191"/>
        <v>-60</v>
      </c>
      <c r="X950" s="102">
        <f t="shared" ca="1" si="192"/>
        <v>-0.26548672566371678</v>
      </c>
      <c r="Y950" s="103" t="str">
        <f t="shared" ca="1" si="193"/>
        <v>DEGROWTH</v>
      </c>
      <c r="Z950" s="24">
        <v>0</v>
      </c>
      <c r="AA950" s="24">
        <f t="shared" si="194"/>
        <v>0</v>
      </c>
      <c r="AB950" s="3">
        <v>1000002891</v>
      </c>
      <c r="AC950" s="3"/>
    </row>
    <row r="951" spans="1:29" ht="14.25" hidden="1" customHeight="1">
      <c r="A951" s="23" t="s">
        <v>134</v>
      </c>
      <c r="B951" s="64" t="s">
        <v>74</v>
      </c>
      <c r="C951" s="64" t="s">
        <v>1924</v>
      </c>
      <c r="D951" s="64">
        <v>1000003249</v>
      </c>
      <c r="E951" s="64" t="s">
        <v>1925</v>
      </c>
      <c r="F951" s="66">
        <v>44944</v>
      </c>
      <c r="G951" s="66" t="str">
        <f t="shared" si="182"/>
        <v>Targeted Dealer</v>
      </c>
      <c r="H951" s="66"/>
      <c r="I951" s="67">
        <v>120</v>
      </c>
      <c r="J951" s="67">
        <f t="shared" ca="1" si="183"/>
        <v>2504.516129032258</v>
      </c>
      <c r="K951" s="96">
        <v>135</v>
      </c>
      <c r="L951" s="68">
        <f t="shared" ca="1" si="184"/>
        <v>-2369.516129032258</v>
      </c>
      <c r="M951" s="68">
        <f t="shared" ca="1" si="185"/>
        <v>5.3902627511591961</v>
      </c>
      <c r="N951" s="99">
        <v>152</v>
      </c>
      <c r="O951" s="97" t="str">
        <f t="shared" ca="1" si="186"/>
        <v>Nov</v>
      </c>
      <c r="P951" s="96">
        <v>152</v>
      </c>
      <c r="Q951" s="99">
        <f t="shared" si="187"/>
        <v>-17</v>
      </c>
      <c r="R951" s="97">
        <f t="shared" ca="1" si="188"/>
        <v>-0.11184210526315785</v>
      </c>
      <c r="S951" s="99" t="str">
        <f t="shared" ca="1" si="189"/>
        <v>DEGROWTH</v>
      </c>
      <c r="T951" s="100">
        <v>135</v>
      </c>
      <c r="U951" s="100" t="str">
        <f t="shared" ca="1" si="190"/>
        <v>Dec</v>
      </c>
      <c r="V951" s="96">
        <v>135</v>
      </c>
      <c r="W951" s="103">
        <f t="shared" si="191"/>
        <v>0</v>
      </c>
      <c r="X951" s="102">
        <f t="shared" ca="1" si="192"/>
        <v>0</v>
      </c>
      <c r="Y951" s="103" t="str">
        <f t="shared" ca="1" si="193"/>
        <v>GROWTH</v>
      </c>
      <c r="Z951" s="24">
        <v>0</v>
      </c>
      <c r="AA951" s="24">
        <f t="shared" si="194"/>
        <v>0</v>
      </c>
      <c r="AB951" s="3">
        <v>1000003249</v>
      </c>
      <c r="AC951" s="3"/>
    </row>
    <row r="952" spans="1:29" ht="14.25" hidden="1" customHeight="1">
      <c r="A952" s="23" t="s">
        <v>134</v>
      </c>
      <c r="B952" s="64" t="s">
        <v>74</v>
      </c>
      <c r="C952" s="64" t="s">
        <v>4504</v>
      </c>
      <c r="D952" s="64">
        <v>1000003657</v>
      </c>
      <c r="E952" s="64" t="s">
        <v>4505</v>
      </c>
      <c r="F952" s="66">
        <v>45136</v>
      </c>
      <c r="G952" s="66" t="str">
        <f t="shared" si="182"/>
        <v>Targeted Dealer</v>
      </c>
      <c r="H952" s="66"/>
      <c r="I952" s="67">
        <v>60</v>
      </c>
      <c r="J952" s="67">
        <f t="shared" ca="1" si="183"/>
        <v>1252.258064516129</v>
      </c>
      <c r="K952" s="96">
        <v>15</v>
      </c>
      <c r="L952" s="68">
        <f t="shared" ca="1" si="184"/>
        <v>-1237.258064516129</v>
      </c>
      <c r="M952" s="68">
        <f t="shared" ca="1" si="185"/>
        <v>1.1978361669242659</v>
      </c>
      <c r="N952" s="99">
        <v>0</v>
      </c>
      <c r="O952" s="97" t="str">
        <f t="shared" ca="1" si="186"/>
        <v>Nov</v>
      </c>
      <c r="P952" s="96">
        <v>0</v>
      </c>
      <c r="Q952" s="99">
        <f t="shared" si="187"/>
        <v>15</v>
      </c>
      <c r="R952" s="97">
        <f t="shared" ca="1" si="188"/>
        <v>0</v>
      </c>
      <c r="S952" s="99" t="b">
        <f t="shared" si="189"/>
        <v>0</v>
      </c>
      <c r="T952" s="100">
        <v>54.5</v>
      </c>
      <c r="U952" s="100" t="str">
        <f t="shared" ca="1" si="190"/>
        <v>Dec</v>
      </c>
      <c r="V952" s="96">
        <v>54.5</v>
      </c>
      <c r="W952" s="103">
        <f t="shared" si="191"/>
        <v>-39.5</v>
      </c>
      <c r="X952" s="102">
        <f t="shared" ca="1" si="192"/>
        <v>-0.72477064220183485</v>
      </c>
      <c r="Y952" s="103" t="str">
        <f t="shared" ca="1" si="193"/>
        <v>DEGROWTH</v>
      </c>
      <c r="Z952" s="24">
        <v>0</v>
      </c>
      <c r="AA952" s="24">
        <f t="shared" si="194"/>
        <v>0</v>
      </c>
      <c r="AB952" s="3">
        <v>1000003657</v>
      </c>
      <c r="AC952" s="3"/>
    </row>
    <row r="953" spans="1:29" ht="14.25" hidden="1" customHeight="1">
      <c r="A953" s="23" t="s">
        <v>134</v>
      </c>
      <c r="B953" s="64" t="s">
        <v>74</v>
      </c>
      <c r="C953" s="64" t="s">
        <v>1926</v>
      </c>
      <c r="D953" s="64">
        <v>1000003783</v>
      </c>
      <c r="E953" s="64" t="s">
        <v>1927</v>
      </c>
      <c r="F953" s="66">
        <v>45271</v>
      </c>
      <c r="G953" s="66" t="str">
        <f t="shared" si="182"/>
        <v>Targeted Dealer</v>
      </c>
      <c r="H953" s="66"/>
      <c r="I953" s="67">
        <v>20</v>
      </c>
      <c r="J953" s="67">
        <f t="shared" ca="1" si="183"/>
        <v>417.41935483870969</v>
      </c>
      <c r="K953" s="96">
        <v>5</v>
      </c>
      <c r="L953" s="68">
        <f t="shared" ca="1" si="184"/>
        <v>-412.41935483870969</v>
      </c>
      <c r="M953" s="68">
        <f t="shared" ca="1" si="185"/>
        <v>1.1978361669242656</v>
      </c>
      <c r="N953" s="99">
        <v>0</v>
      </c>
      <c r="O953" s="97" t="str">
        <f t="shared" ca="1" si="186"/>
        <v>Nov</v>
      </c>
      <c r="P953" s="96">
        <v>0</v>
      </c>
      <c r="Q953" s="99">
        <f t="shared" si="187"/>
        <v>5</v>
      </c>
      <c r="R953" s="97">
        <f t="shared" ca="1" si="188"/>
        <v>0</v>
      </c>
      <c r="S953" s="99" t="b">
        <f t="shared" si="189"/>
        <v>0</v>
      </c>
      <c r="T953" s="100">
        <v>2.5</v>
      </c>
      <c r="U953" s="100" t="str">
        <f t="shared" ca="1" si="190"/>
        <v>Dec</v>
      </c>
      <c r="V953" s="96">
        <v>2.5</v>
      </c>
      <c r="W953" s="103">
        <f t="shared" si="191"/>
        <v>2.5</v>
      </c>
      <c r="X953" s="102">
        <f t="shared" ca="1" si="192"/>
        <v>1</v>
      </c>
      <c r="Y953" s="103" t="str">
        <f t="shared" ca="1" si="193"/>
        <v>GROWTH</v>
      </c>
      <c r="Z953" s="24">
        <v>0</v>
      </c>
      <c r="AA953" s="24">
        <f t="shared" si="194"/>
        <v>0</v>
      </c>
      <c r="AB953" s="3">
        <v>1000003783</v>
      </c>
      <c r="AC953" s="3"/>
    </row>
    <row r="954" spans="1:29" ht="14.25" hidden="1" customHeight="1">
      <c r="A954" s="24" t="s">
        <v>134</v>
      </c>
      <c r="B954" s="125" t="s">
        <v>74</v>
      </c>
      <c r="C954" s="125" t="s">
        <v>4506</v>
      </c>
      <c r="D954" s="125">
        <v>1000003947</v>
      </c>
      <c r="E954" s="125" t="s">
        <v>1415</v>
      </c>
      <c r="F954" s="66">
        <v>45422</v>
      </c>
      <c r="G954" s="66" t="str">
        <f t="shared" si="182"/>
        <v>Targeted Dealer</v>
      </c>
      <c r="H954" s="66"/>
      <c r="I954" s="67">
        <v>50</v>
      </c>
      <c r="J954" s="67">
        <f t="shared" ca="1" si="183"/>
        <v>1043.5483870967741</v>
      </c>
      <c r="K954" s="96">
        <v>0</v>
      </c>
      <c r="L954" s="68">
        <f t="shared" ca="1" si="184"/>
        <v>-1043.5483870967741</v>
      </c>
      <c r="M954" s="68">
        <f t="shared" ca="1" si="185"/>
        <v>0</v>
      </c>
      <c r="N954" s="99">
        <v>0</v>
      </c>
      <c r="O954" s="97" t="str">
        <f t="shared" ca="1" si="186"/>
        <v>Nov</v>
      </c>
      <c r="P954" s="96">
        <v>0</v>
      </c>
      <c r="Q954" s="99">
        <f t="shared" si="187"/>
        <v>0</v>
      </c>
      <c r="R954" s="97">
        <f t="shared" ca="1" si="188"/>
        <v>0</v>
      </c>
      <c r="S954" s="99" t="b">
        <f t="shared" si="189"/>
        <v>0</v>
      </c>
      <c r="T954" s="100">
        <v>0</v>
      </c>
      <c r="U954" s="100" t="str">
        <f t="shared" ca="1" si="190"/>
        <v>Dec</v>
      </c>
      <c r="V954" s="96">
        <v>0</v>
      </c>
      <c r="W954" s="103">
        <f t="shared" si="191"/>
        <v>0</v>
      </c>
      <c r="X954" s="102">
        <f t="shared" ca="1" si="192"/>
        <v>0</v>
      </c>
      <c r="Y954" s="103" t="b">
        <f t="shared" si="193"/>
        <v>0</v>
      </c>
      <c r="Z954" s="24">
        <v>1</v>
      </c>
      <c r="AA954" s="24">
        <f t="shared" si="194"/>
        <v>0</v>
      </c>
      <c r="AB954" s="3">
        <v>1000003947</v>
      </c>
      <c r="AC954" s="3"/>
    </row>
    <row r="955" spans="1:29" ht="14.25" hidden="1" customHeight="1">
      <c r="A955" s="24" t="s">
        <v>134</v>
      </c>
      <c r="B955" s="125" t="s">
        <v>74</v>
      </c>
      <c r="C955" s="125" t="s">
        <v>1928</v>
      </c>
      <c r="D955" s="125">
        <v>1000003963</v>
      </c>
      <c r="E955" s="125" t="s">
        <v>1929</v>
      </c>
      <c r="F955" s="66">
        <v>45429</v>
      </c>
      <c r="G955" s="66" t="str">
        <f t="shared" si="182"/>
        <v>Targeted Dealer</v>
      </c>
      <c r="H955" s="66"/>
      <c r="I955" s="67">
        <v>100</v>
      </c>
      <c r="J955" s="67">
        <f t="shared" ca="1" si="183"/>
        <v>2087.0967741935483</v>
      </c>
      <c r="K955" s="96">
        <v>134.80000000000001</v>
      </c>
      <c r="L955" s="68">
        <f t="shared" ca="1" si="184"/>
        <v>-1952.2967741935483</v>
      </c>
      <c r="M955" s="68">
        <f t="shared" ca="1" si="185"/>
        <v>6.4587326120556421</v>
      </c>
      <c r="N955" s="99">
        <v>95.15</v>
      </c>
      <c r="O955" s="97" t="str">
        <f t="shared" ca="1" si="186"/>
        <v>Nov</v>
      </c>
      <c r="P955" s="96">
        <v>95.15</v>
      </c>
      <c r="Q955" s="99">
        <f t="shared" si="187"/>
        <v>39.650000000000006</v>
      </c>
      <c r="R955" s="97">
        <f t="shared" ca="1" si="188"/>
        <v>0.41671045717288502</v>
      </c>
      <c r="S955" s="99" t="str">
        <f t="shared" ca="1" si="189"/>
        <v>GROWTH</v>
      </c>
      <c r="T955" s="100">
        <v>0</v>
      </c>
      <c r="U955" s="100" t="str">
        <f t="shared" ca="1" si="190"/>
        <v>Dec</v>
      </c>
      <c r="V955" s="96">
        <v>0</v>
      </c>
      <c r="W955" s="103">
        <f t="shared" si="191"/>
        <v>134.80000000000001</v>
      </c>
      <c r="X955" s="102">
        <f t="shared" ca="1" si="192"/>
        <v>0</v>
      </c>
      <c r="Y955" s="103" t="b">
        <f t="shared" si="193"/>
        <v>0</v>
      </c>
      <c r="Z955" s="24">
        <v>0</v>
      </c>
      <c r="AA955" s="24">
        <f t="shared" si="194"/>
        <v>0</v>
      </c>
      <c r="AB955" s="3">
        <v>1000003963</v>
      </c>
      <c r="AC955" s="3"/>
    </row>
    <row r="956" spans="1:29" ht="14.25" hidden="1" customHeight="1">
      <c r="A956" s="24" t="s">
        <v>134</v>
      </c>
      <c r="B956" s="125" t="s">
        <v>74</v>
      </c>
      <c r="C956" s="125" t="s">
        <v>1930</v>
      </c>
      <c r="D956" s="125">
        <v>1000003964</v>
      </c>
      <c r="E956" s="125" t="s">
        <v>1931</v>
      </c>
      <c r="F956" s="66">
        <v>45429</v>
      </c>
      <c r="G956" s="66" t="str">
        <f t="shared" si="182"/>
        <v>Targeted Dealer</v>
      </c>
      <c r="H956" s="66"/>
      <c r="I956" s="67">
        <v>40</v>
      </c>
      <c r="J956" s="67">
        <f t="shared" ca="1" si="183"/>
        <v>834.83870967741939</v>
      </c>
      <c r="K956" s="96">
        <v>45</v>
      </c>
      <c r="L956" s="68">
        <f t="shared" ca="1" si="184"/>
        <v>-789.83870967741939</v>
      </c>
      <c r="M956" s="68">
        <f t="shared" ca="1" si="185"/>
        <v>5.3902627511591952</v>
      </c>
      <c r="N956" s="99">
        <v>20</v>
      </c>
      <c r="O956" s="97" t="str">
        <f t="shared" ca="1" si="186"/>
        <v>Nov</v>
      </c>
      <c r="P956" s="96">
        <v>20</v>
      </c>
      <c r="Q956" s="99">
        <f t="shared" si="187"/>
        <v>25</v>
      </c>
      <c r="R956" s="97">
        <f t="shared" ca="1" si="188"/>
        <v>1.25</v>
      </c>
      <c r="S956" s="99" t="str">
        <f t="shared" ca="1" si="189"/>
        <v>GROWTH</v>
      </c>
      <c r="T956" s="100">
        <v>0</v>
      </c>
      <c r="U956" s="100" t="str">
        <f t="shared" ca="1" si="190"/>
        <v>Dec</v>
      </c>
      <c r="V956" s="96">
        <v>0</v>
      </c>
      <c r="W956" s="103">
        <f t="shared" si="191"/>
        <v>45</v>
      </c>
      <c r="X956" s="102">
        <f t="shared" ca="1" si="192"/>
        <v>0</v>
      </c>
      <c r="Y956" s="103" t="b">
        <f t="shared" si="193"/>
        <v>0</v>
      </c>
      <c r="Z956" s="24">
        <v>0</v>
      </c>
      <c r="AA956" s="24">
        <f t="shared" si="194"/>
        <v>0</v>
      </c>
      <c r="AB956" s="3">
        <v>1000003964</v>
      </c>
      <c r="AC956" s="3"/>
    </row>
    <row r="957" spans="1:29" ht="14.25" hidden="1" customHeight="1">
      <c r="A957" s="24" t="s">
        <v>134</v>
      </c>
      <c r="B957" s="125" t="s">
        <v>74</v>
      </c>
      <c r="C957" s="125" t="s">
        <v>290</v>
      </c>
      <c r="D957" s="125">
        <v>1000004087</v>
      </c>
      <c r="E957" s="125" t="s">
        <v>291</v>
      </c>
      <c r="F957" s="66">
        <v>45519</v>
      </c>
      <c r="G957" s="66" t="str">
        <f t="shared" si="182"/>
        <v>Targeted Dealer</v>
      </c>
      <c r="H957" s="24"/>
      <c r="I957" s="67">
        <v>50</v>
      </c>
      <c r="J957" s="67">
        <f t="shared" ca="1" si="183"/>
        <v>1043.5483870967741</v>
      </c>
      <c r="K957" s="96">
        <v>50.5</v>
      </c>
      <c r="L957" s="68">
        <f t="shared" ca="1" si="184"/>
        <v>-993.04838709677415</v>
      </c>
      <c r="M957" s="68">
        <f t="shared" ca="1" si="185"/>
        <v>4.8392581143740339</v>
      </c>
      <c r="N957" s="99">
        <v>69.5</v>
      </c>
      <c r="O957" s="97" t="str">
        <f t="shared" ca="1" si="186"/>
        <v>Nov</v>
      </c>
      <c r="P957" s="96">
        <v>69.5</v>
      </c>
      <c r="Q957" s="99">
        <f t="shared" si="187"/>
        <v>-19</v>
      </c>
      <c r="R957" s="97">
        <f t="shared" ca="1" si="188"/>
        <v>-0.27338129496402874</v>
      </c>
      <c r="S957" s="99" t="str">
        <f t="shared" ca="1" si="189"/>
        <v>DEGROWTH</v>
      </c>
      <c r="T957" s="100">
        <v>0</v>
      </c>
      <c r="U957" s="100" t="str">
        <f t="shared" ca="1" si="190"/>
        <v>Dec</v>
      </c>
      <c r="V957" s="96">
        <v>0</v>
      </c>
      <c r="W957" s="103">
        <f t="shared" si="191"/>
        <v>50.5</v>
      </c>
      <c r="X957" s="102">
        <f t="shared" ca="1" si="192"/>
        <v>0</v>
      </c>
      <c r="Y957" s="103" t="b">
        <f t="shared" si="193"/>
        <v>0</v>
      </c>
      <c r="Z957" s="24">
        <v>0</v>
      </c>
      <c r="AA957" s="24">
        <f t="shared" si="194"/>
        <v>0</v>
      </c>
      <c r="AB957" s="3">
        <v>1000004087</v>
      </c>
      <c r="AC957" s="3"/>
    </row>
    <row r="958" spans="1:29" ht="14.25" hidden="1" customHeight="1">
      <c r="A958" s="24" t="s">
        <v>134</v>
      </c>
      <c r="B958" s="125" t="s">
        <v>74</v>
      </c>
      <c r="C958" s="125" t="s">
        <v>3919</v>
      </c>
      <c r="D958" s="125">
        <v>1000004103</v>
      </c>
      <c r="E958" s="125" t="s">
        <v>3920</v>
      </c>
      <c r="F958" s="66">
        <v>45534</v>
      </c>
      <c r="G958" s="66" t="str">
        <f t="shared" si="182"/>
        <v>Targeted Dealer</v>
      </c>
      <c r="H958" s="24"/>
      <c r="I958" s="67">
        <v>40</v>
      </c>
      <c r="J958" s="67">
        <f t="shared" ca="1" si="183"/>
        <v>834.83870967741939</v>
      </c>
      <c r="K958" s="96">
        <v>50</v>
      </c>
      <c r="L958" s="68">
        <f t="shared" ca="1" si="184"/>
        <v>-784.83870967741939</v>
      </c>
      <c r="M958" s="68">
        <f t="shared" ca="1" si="185"/>
        <v>5.9891808346213287</v>
      </c>
      <c r="N958" s="99">
        <v>45</v>
      </c>
      <c r="O958" s="97" t="str">
        <f t="shared" ca="1" si="186"/>
        <v>Nov</v>
      </c>
      <c r="P958" s="96">
        <v>45</v>
      </c>
      <c r="Q958" s="99">
        <f t="shared" si="187"/>
        <v>5</v>
      </c>
      <c r="R958" s="97">
        <f t="shared" ca="1" si="188"/>
        <v>0.11111111111111116</v>
      </c>
      <c r="S958" s="99" t="str">
        <f t="shared" ca="1" si="189"/>
        <v>GROWTH</v>
      </c>
      <c r="T958" s="100">
        <v>0</v>
      </c>
      <c r="U958" s="100" t="str">
        <f t="shared" ca="1" si="190"/>
        <v>Dec</v>
      </c>
      <c r="V958" s="96">
        <v>0</v>
      </c>
      <c r="W958" s="103">
        <f t="shared" si="191"/>
        <v>50</v>
      </c>
      <c r="X958" s="102">
        <f t="shared" ca="1" si="192"/>
        <v>0</v>
      </c>
      <c r="Y958" s="103" t="b">
        <f t="shared" si="193"/>
        <v>0</v>
      </c>
      <c r="Z958" s="24">
        <v>0</v>
      </c>
      <c r="AA958" s="24">
        <f t="shared" si="194"/>
        <v>0</v>
      </c>
      <c r="AB958" s="3">
        <v>1000004103</v>
      </c>
      <c r="AC958" s="3"/>
    </row>
    <row r="959" spans="1:29" ht="14.25" hidden="1" customHeight="1">
      <c r="A959" s="23" t="s">
        <v>134</v>
      </c>
      <c r="B959" s="64" t="s">
        <v>77</v>
      </c>
      <c r="C959" s="64" t="s">
        <v>1932</v>
      </c>
      <c r="D959" s="64">
        <v>1000000790</v>
      </c>
      <c r="E959" s="65" t="s">
        <v>1933</v>
      </c>
      <c r="F959" s="66">
        <v>38565</v>
      </c>
      <c r="G959" s="66" t="str">
        <f t="shared" si="182"/>
        <v>Targeted Dealer</v>
      </c>
      <c r="H959" s="66"/>
      <c r="I959" s="67">
        <v>1150</v>
      </c>
      <c r="J959" s="67">
        <f t="shared" ca="1" si="183"/>
        <v>24001.612903225803</v>
      </c>
      <c r="K959" s="96">
        <v>849.25</v>
      </c>
      <c r="L959" s="68">
        <f t="shared" ca="1" si="184"/>
        <v>-23152.362903225803</v>
      </c>
      <c r="M959" s="68">
        <f t="shared" ca="1" si="185"/>
        <v>3.5383038774275928</v>
      </c>
      <c r="N959" s="99">
        <v>495</v>
      </c>
      <c r="O959" s="97" t="str">
        <f t="shared" ca="1" si="186"/>
        <v>Nov</v>
      </c>
      <c r="P959" s="96">
        <v>495</v>
      </c>
      <c r="Q959" s="99">
        <f t="shared" si="187"/>
        <v>354.25</v>
      </c>
      <c r="R959" s="97">
        <f t="shared" ca="1" si="188"/>
        <v>0.71565656565656566</v>
      </c>
      <c r="S959" s="99" t="str">
        <f t="shared" ca="1" si="189"/>
        <v>GROWTH</v>
      </c>
      <c r="T959" s="100">
        <v>1005.5</v>
      </c>
      <c r="U959" s="100" t="str">
        <f t="shared" ca="1" si="190"/>
        <v>Dec</v>
      </c>
      <c r="V959" s="96">
        <v>1005.5</v>
      </c>
      <c r="W959" s="103">
        <f t="shared" si="191"/>
        <v>-156.25</v>
      </c>
      <c r="X959" s="102">
        <f t="shared" ca="1" si="192"/>
        <v>-0.15539532570860271</v>
      </c>
      <c r="Y959" s="103" t="str">
        <f t="shared" ca="1" si="193"/>
        <v>DEGROWTH</v>
      </c>
      <c r="Z959" s="24">
        <v>0</v>
      </c>
      <c r="AA959" s="24">
        <f t="shared" si="194"/>
        <v>0</v>
      </c>
      <c r="AB959" s="3">
        <v>1000000790</v>
      </c>
      <c r="AC959" s="3"/>
    </row>
    <row r="960" spans="1:29" ht="14.25" hidden="1" customHeight="1">
      <c r="A960" s="23" t="s">
        <v>134</v>
      </c>
      <c r="B960" s="64" t="s">
        <v>77</v>
      </c>
      <c r="C960" s="64" t="s">
        <v>1934</v>
      </c>
      <c r="D960" s="64">
        <v>1000000804</v>
      </c>
      <c r="E960" s="65" t="s">
        <v>1935</v>
      </c>
      <c r="F960" s="66">
        <v>38565</v>
      </c>
      <c r="G960" s="66" t="str">
        <f t="shared" si="182"/>
        <v>Targeted Dealer</v>
      </c>
      <c r="H960" s="66"/>
      <c r="I960" s="67">
        <v>60</v>
      </c>
      <c r="J960" s="67">
        <f t="shared" ca="1" si="183"/>
        <v>1252.258064516129</v>
      </c>
      <c r="K960" s="96">
        <v>26</v>
      </c>
      <c r="L960" s="68">
        <f t="shared" ca="1" si="184"/>
        <v>-1226.258064516129</v>
      </c>
      <c r="M960" s="68">
        <f t="shared" ca="1" si="185"/>
        <v>2.0762493560020605</v>
      </c>
      <c r="N960" s="99">
        <v>20</v>
      </c>
      <c r="O960" s="97" t="str">
        <f t="shared" ca="1" si="186"/>
        <v>Nov</v>
      </c>
      <c r="P960" s="96">
        <v>20</v>
      </c>
      <c r="Q960" s="99">
        <f t="shared" si="187"/>
        <v>6</v>
      </c>
      <c r="R960" s="97">
        <f t="shared" ca="1" si="188"/>
        <v>0.30000000000000004</v>
      </c>
      <c r="S960" s="99" t="str">
        <f t="shared" ca="1" si="189"/>
        <v>GROWTH</v>
      </c>
      <c r="T960" s="100">
        <v>60</v>
      </c>
      <c r="U960" s="100" t="str">
        <f t="shared" ca="1" si="190"/>
        <v>Dec</v>
      </c>
      <c r="V960" s="96">
        <v>60</v>
      </c>
      <c r="W960" s="103">
        <f t="shared" si="191"/>
        <v>-34</v>
      </c>
      <c r="X960" s="102">
        <f t="shared" ca="1" si="192"/>
        <v>-0.56666666666666665</v>
      </c>
      <c r="Y960" s="103" t="str">
        <f t="shared" ca="1" si="193"/>
        <v>DEGROWTH</v>
      </c>
      <c r="Z960" s="24">
        <v>0</v>
      </c>
      <c r="AA960" s="24">
        <f t="shared" si="194"/>
        <v>0</v>
      </c>
      <c r="AB960" s="3">
        <v>1000000804</v>
      </c>
      <c r="AC960" s="3"/>
    </row>
    <row r="961" spans="1:29" ht="14.25" hidden="1" customHeight="1">
      <c r="A961" s="23" t="s">
        <v>134</v>
      </c>
      <c r="B961" s="64" t="s">
        <v>77</v>
      </c>
      <c r="C961" s="64" t="s">
        <v>1936</v>
      </c>
      <c r="D961" s="64">
        <v>1000000794</v>
      </c>
      <c r="E961" s="65" t="s">
        <v>1937</v>
      </c>
      <c r="F961" s="66">
        <v>38654</v>
      </c>
      <c r="G961" s="66" t="str">
        <f t="shared" si="182"/>
        <v>Targeted Dealer</v>
      </c>
      <c r="H961" s="66"/>
      <c r="I961" s="67">
        <v>100</v>
      </c>
      <c r="J961" s="67">
        <f t="shared" ca="1" si="183"/>
        <v>2087.0967741935483</v>
      </c>
      <c r="K961" s="96">
        <v>40.5</v>
      </c>
      <c r="L961" s="68">
        <f t="shared" ca="1" si="184"/>
        <v>-2046.5967741935483</v>
      </c>
      <c r="M961" s="68">
        <f t="shared" ca="1" si="185"/>
        <v>1.9404945904173108</v>
      </c>
      <c r="N961" s="99">
        <v>78</v>
      </c>
      <c r="O961" s="97" t="str">
        <f t="shared" ca="1" si="186"/>
        <v>Nov</v>
      </c>
      <c r="P961" s="96">
        <v>78</v>
      </c>
      <c r="Q961" s="99">
        <f t="shared" si="187"/>
        <v>-37.5</v>
      </c>
      <c r="R961" s="97">
        <f t="shared" ca="1" si="188"/>
        <v>-0.48076923076923073</v>
      </c>
      <c r="S961" s="99" t="str">
        <f t="shared" ca="1" si="189"/>
        <v>DEGROWTH</v>
      </c>
      <c r="T961" s="100">
        <v>53.5</v>
      </c>
      <c r="U961" s="100" t="str">
        <f t="shared" ca="1" si="190"/>
        <v>Dec</v>
      </c>
      <c r="V961" s="96">
        <v>53.5</v>
      </c>
      <c r="W961" s="103">
        <f t="shared" si="191"/>
        <v>-13</v>
      </c>
      <c r="X961" s="102">
        <f t="shared" ca="1" si="192"/>
        <v>-0.2429906542056075</v>
      </c>
      <c r="Y961" s="103" t="str">
        <f t="shared" ca="1" si="193"/>
        <v>DEGROWTH</v>
      </c>
      <c r="Z961" s="24">
        <v>0</v>
      </c>
      <c r="AA961" s="24">
        <f t="shared" si="194"/>
        <v>0</v>
      </c>
      <c r="AB961" s="3">
        <v>1000000794</v>
      </c>
      <c r="AC961" s="3"/>
    </row>
    <row r="962" spans="1:29" ht="14.25" hidden="1" customHeight="1">
      <c r="A962" s="23" t="s">
        <v>134</v>
      </c>
      <c r="B962" s="64" t="s">
        <v>77</v>
      </c>
      <c r="C962" s="64" t="s">
        <v>1938</v>
      </c>
      <c r="D962" s="64">
        <v>1000000806</v>
      </c>
      <c r="E962" s="65" t="s">
        <v>1939</v>
      </c>
      <c r="F962" s="66">
        <v>40794</v>
      </c>
      <c r="G962" s="66" t="str">
        <f t="shared" si="182"/>
        <v>Targeted Dealer</v>
      </c>
      <c r="H962" s="66"/>
      <c r="I962" s="67">
        <v>410</v>
      </c>
      <c r="J962" s="67">
        <f t="shared" ca="1" si="183"/>
        <v>8557.0967741935492</v>
      </c>
      <c r="K962" s="96">
        <v>389.25</v>
      </c>
      <c r="L962" s="68">
        <f t="shared" ca="1" si="184"/>
        <v>-8167.8467741935492</v>
      </c>
      <c r="M962" s="68">
        <f t="shared" ca="1" si="185"/>
        <v>4.5488558826855652</v>
      </c>
      <c r="N962" s="99">
        <v>245</v>
      </c>
      <c r="O962" s="97" t="str">
        <f t="shared" ca="1" si="186"/>
        <v>Nov</v>
      </c>
      <c r="P962" s="96">
        <v>245</v>
      </c>
      <c r="Q962" s="99">
        <f t="shared" si="187"/>
        <v>144.25</v>
      </c>
      <c r="R962" s="97">
        <f t="shared" ca="1" si="188"/>
        <v>0.5887755102040817</v>
      </c>
      <c r="S962" s="99" t="str">
        <f t="shared" ca="1" si="189"/>
        <v>GROWTH</v>
      </c>
      <c r="T962" s="100">
        <v>404</v>
      </c>
      <c r="U962" s="100" t="str">
        <f t="shared" ca="1" si="190"/>
        <v>Dec</v>
      </c>
      <c r="V962" s="96">
        <v>404</v>
      </c>
      <c r="W962" s="103">
        <f t="shared" si="191"/>
        <v>-14.75</v>
      </c>
      <c r="X962" s="102">
        <f t="shared" ca="1" si="192"/>
        <v>-3.6509900990098987E-2</v>
      </c>
      <c r="Y962" s="103" t="str">
        <f t="shared" ca="1" si="193"/>
        <v>DEGROWTH</v>
      </c>
      <c r="Z962" s="24">
        <v>0</v>
      </c>
      <c r="AA962" s="24">
        <f t="shared" si="194"/>
        <v>0</v>
      </c>
      <c r="AB962" s="3">
        <v>1000000806</v>
      </c>
      <c r="AC962" s="3"/>
    </row>
    <row r="963" spans="1:29" ht="14.25" hidden="1" customHeight="1">
      <c r="A963" s="23" t="s">
        <v>134</v>
      </c>
      <c r="B963" s="64" t="s">
        <v>77</v>
      </c>
      <c r="C963" s="64" t="s">
        <v>1940</v>
      </c>
      <c r="D963" s="64">
        <v>1000000789</v>
      </c>
      <c r="E963" s="65" t="s">
        <v>1941</v>
      </c>
      <c r="F963" s="66">
        <v>41398</v>
      </c>
      <c r="G963" s="66" t="str">
        <f t="shared" ref="G963:G1026" si="195">IF(I963&gt;0,"Targeted Dealer","-")</f>
        <v>Targeted Dealer</v>
      </c>
      <c r="H963" s="66"/>
      <c r="I963" s="67">
        <v>90</v>
      </c>
      <c r="J963" s="67">
        <f t="shared" ref="J963:J1026" ca="1" si="196">I963/$J$1*$E$1</f>
        <v>1878.3870967741937</v>
      </c>
      <c r="K963" s="96">
        <v>57</v>
      </c>
      <c r="L963" s="68">
        <f t="shared" ref="L963:L1026" ca="1" si="197">K963-J963</f>
        <v>-1821.3870967741937</v>
      </c>
      <c r="M963" s="68">
        <f t="shared" ref="M963:M1026" ca="1" si="198">IFERROR((K963/J963%),"-")</f>
        <v>3.0345182895414733</v>
      </c>
      <c r="N963" s="99">
        <v>43.5</v>
      </c>
      <c r="O963" s="97" t="str">
        <f t="shared" ref="O963:O1026" ca="1" si="199">IF(F963&lt;=$P$2,"Nov","")</f>
        <v>Nov</v>
      </c>
      <c r="P963" s="96">
        <v>43.5</v>
      </c>
      <c r="Q963" s="99">
        <f t="shared" ref="Q963:Q1026" si="200">K963-P963</f>
        <v>13.5</v>
      </c>
      <c r="R963" s="97">
        <f t="shared" ref="R963:R1026" ca="1" si="201">IFERROR(IF(O963="Nov",(K963/P963-1)),0)</f>
        <v>0.31034482758620685</v>
      </c>
      <c r="S963" s="99" t="str">
        <f t="shared" ref="S963:S1026" ca="1" si="202">IF(N963&gt;0,IF(O963="","-",IF(R963&lt;0%,"DEGROWTH","GROWTH")))</f>
        <v>GROWTH</v>
      </c>
      <c r="T963" s="100">
        <v>60</v>
      </c>
      <c r="U963" s="100" t="str">
        <f t="shared" ref="U963:U1026" ca="1" si="203">IF(F963&lt;=$V$2,"Dec","")</f>
        <v>Dec</v>
      </c>
      <c r="V963" s="96">
        <v>60</v>
      </c>
      <c r="W963" s="103">
        <f t="shared" ref="W963:W1026" si="204">K963-V963</f>
        <v>-3</v>
      </c>
      <c r="X963" s="102">
        <f t="shared" ref="X963:X1026" ca="1" si="205">IFERROR(IF(U963="Dec",(K963/V963-1)),0)</f>
        <v>-5.0000000000000044E-2</v>
      </c>
      <c r="Y963" s="103" t="str">
        <f t="shared" ref="Y963:Y1026" ca="1" si="206">IF(T963&gt;0,IF(U963="","-",IF(X963&lt;0%,"DEGROWTH","GROWTH")))</f>
        <v>DEGROWTH</v>
      </c>
      <c r="Z963" s="24">
        <v>0</v>
      </c>
      <c r="AA963" s="24">
        <f t="shared" ref="AA963:AA1026" si="207">IF(H963&gt;0,1,0)</f>
        <v>0</v>
      </c>
      <c r="AB963" s="3">
        <v>1000000789</v>
      </c>
      <c r="AC963" s="3"/>
    </row>
    <row r="964" spans="1:29" ht="14.25" hidden="1" customHeight="1">
      <c r="A964" s="23" t="s">
        <v>134</v>
      </c>
      <c r="B964" s="64" t="s">
        <v>77</v>
      </c>
      <c r="C964" s="64" t="s">
        <v>1942</v>
      </c>
      <c r="D964" s="64">
        <v>1000000805</v>
      </c>
      <c r="E964" s="65" t="s">
        <v>1943</v>
      </c>
      <c r="F964" s="66">
        <v>41403</v>
      </c>
      <c r="G964" s="66" t="str">
        <f t="shared" si="195"/>
        <v>Targeted Dealer</v>
      </c>
      <c r="H964" s="66" t="s">
        <v>627</v>
      </c>
      <c r="I964" s="67">
        <v>120</v>
      </c>
      <c r="J964" s="67">
        <f t="shared" ca="1" si="196"/>
        <v>2504.516129032258</v>
      </c>
      <c r="K964" s="96">
        <v>128</v>
      </c>
      <c r="L964" s="68">
        <f t="shared" ca="1" si="197"/>
        <v>-2376.516129032258</v>
      </c>
      <c r="M964" s="68">
        <f t="shared" ca="1" si="198"/>
        <v>5.1107676455435342</v>
      </c>
      <c r="N964" s="99">
        <v>81.5</v>
      </c>
      <c r="O964" s="97" t="str">
        <f t="shared" ca="1" si="199"/>
        <v>Nov</v>
      </c>
      <c r="P964" s="96">
        <v>81.5</v>
      </c>
      <c r="Q964" s="99">
        <f t="shared" si="200"/>
        <v>46.5</v>
      </c>
      <c r="R964" s="97">
        <f t="shared" ca="1" si="201"/>
        <v>0.57055214723926384</v>
      </c>
      <c r="S964" s="99" t="str">
        <f t="shared" ca="1" si="202"/>
        <v>GROWTH</v>
      </c>
      <c r="T964" s="100">
        <v>90</v>
      </c>
      <c r="U964" s="100" t="str">
        <f t="shared" ca="1" si="203"/>
        <v>Dec</v>
      </c>
      <c r="V964" s="96">
        <v>90</v>
      </c>
      <c r="W964" s="103">
        <f t="shared" si="204"/>
        <v>38</v>
      </c>
      <c r="X964" s="102">
        <f t="shared" ca="1" si="205"/>
        <v>0.42222222222222228</v>
      </c>
      <c r="Y964" s="103" t="str">
        <f t="shared" ca="1" si="206"/>
        <v>GROWTH</v>
      </c>
      <c r="Z964" s="24">
        <v>0</v>
      </c>
      <c r="AA964" s="24">
        <f t="shared" si="207"/>
        <v>1</v>
      </c>
      <c r="AB964" s="3">
        <v>1000000805</v>
      </c>
      <c r="AC964" s="3"/>
    </row>
    <row r="965" spans="1:29" ht="14.25" hidden="1" customHeight="1">
      <c r="A965" s="23" t="s">
        <v>134</v>
      </c>
      <c r="B965" s="64" t="s">
        <v>77</v>
      </c>
      <c r="C965" s="64" t="s">
        <v>1944</v>
      </c>
      <c r="D965" s="64">
        <v>1000000808</v>
      </c>
      <c r="E965" s="65" t="s">
        <v>1945</v>
      </c>
      <c r="F965" s="66">
        <v>41411</v>
      </c>
      <c r="G965" s="66" t="str">
        <f t="shared" si="195"/>
        <v>Targeted Dealer</v>
      </c>
      <c r="H965" s="66"/>
      <c r="I965" s="67">
        <v>450</v>
      </c>
      <c r="J965" s="67">
        <f t="shared" ca="1" si="196"/>
        <v>9391.9354838709678</v>
      </c>
      <c r="K965" s="96">
        <v>421.7</v>
      </c>
      <c r="L965" s="68">
        <f t="shared" ca="1" si="197"/>
        <v>-8970.2354838709671</v>
      </c>
      <c r="M965" s="68">
        <f t="shared" ca="1" si="198"/>
        <v>4.4900223252618918</v>
      </c>
      <c r="N965" s="99">
        <v>380</v>
      </c>
      <c r="O965" s="97" t="str">
        <f t="shared" ca="1" si="199"/>
        <v>Nov</v>
      </c>
      <c r="P965" s="96">
        <v>380</v>
      </c>
      <c r="Q965" s="99">
        <f t="shared" si="200"/>
        <v>41.699999999999989</v>
      </c>
      <c r="R965" s="97">
        <f t="shared" ca="1" si="201"/>
        <v>0.10973684210526313</v>
      </c>
      <c r="S965" s="99" t="str">
        <f t="shared" ca="1" si="202"/>
        <v>GROWTH</v>
      </c>
      <c r="T965" s="100">
        <v>452.5</v>
      </c>
      <c r="U965" s="100" t="str">
        <f t="shared" ca="1" si="203"/>
        <v>Dec</v>
      </c>
      <c r="V965" s="96">
        <v>452.5</v>
      </c>
      <c r="W965" s="103">
        <f t="shared" si="204"/>
        <v>-30.800000000000011</v>
      </c>
      <c r="X965" s="102">
        <f t="shared" ca="1" si="205"/>
        <v>-6.8066298342541409E-2</v>
      </c>
      <c r="Y965" s="103" t="str">
        <f t="shared" ca="1" si="206"/>
        <v>DEGROWTH</v>
      </c>
      <c r="Z965" s="24">
        <v>0</v>
      </c>
      <c r="AA965" s="24">
        <f t="shared" si="207"/>
        <v>0</v>
      </c>
      <c r="AB965" s="3">
        <v>1000000808</v>
      </c>
      <c r="AC965" s="3"/>
    </row>
    <row r="966" spans="1:29" ht="14.25" hidden="1" customHeight="1">
      <c r="A966" s="23" t="s">
        <v>134</v>
      </c>
      <c r="B966" s="64" t="s">
        <v>77</v>
      </c>
      <c r="C966" s="64" t="s">
        <v>1946</v>
      </c>
      <c r="D966" s="64">
        <v>1000000798</v>
      </c>
      <c r="E966" s="65" t="s">
        <v>1947</v>
      </c>
      <c r="F966" s="66">
        <v>41416</v>
      </c>
      <c r="G966" s="66" t="str">
        <f t="shared" si="195"/>
        <v>Targeted Dealer</v>
      </c>
      <c r="H966" s="66"/>
      <c r="I966" s="67">
        <v>70</v>
      </c>
      <c r="J966" s="67">
        <f t="shared" ca="1" si="196"/>
        <v>1460.9677419354839</v>
      </c>
      <c r="K966" s="96">
        <v>91.5</v>
      </c>
      <c r="L966" s="68">
        <f t="shared" ca="1" si="197"/>
        <v>-1369.4677419354839</v>
      </c>
      <c r="M966" s="68">
        <f t="shared" ca="1" si="198"/>
        <v>6.2629719584897332</v>
      </c>
      <c r="N966" s="99">
        <v>42.55</v>
      </c>
      <c r="O966" s="97" t="str">
        <f t="shared" ca="1" si="199"/>
        <v>Nov</v>
      </c>
      <c r="P966" s="96">
        <v>42.55</v>
      </c>
      <c r="Q966" s="99">
        <f t="shared" si="200"/>
        <v>48.95</v>
      </c>
      <c r="R966" s="97">
        <f t="shared" ca="1" si="201"/>
        <v>1.1504112808460638</v>
      </c>
      <c r="S966" s="99" t="str">
        <f t="shared" ca="1" si="202"/>
        <v>GROWTH</v>
      </c>
      <c r="T966" s="100">
        <v>75.5</v>
      </c>
      <c r="U966" s="100" t="str">
        <f t="shared" ca="1" si="203"/>
        <v>Dec</v>
      </c>
      <c r="V966" s="96">
        <v>75.5</v>
      </c>
      <c r="W966" s="103">
        <f t="shared" si="204"/>
        <v>16</v>
      </c>
      <c r="X966" s="102">
        <f t="shared" ca="1" si="205"/>
        <v>0.21192052980132448</v>
      </c>
      <c r="Y966" s="103" t="str">
        <f t="shared" ca="1" si="206"/>
        <v>GROWTH</v>
      </c>
      <c r="Z966" s="24">
        <v>0</v>
      </c>
      <c r="AA966" s="24">
        <f t="shared" si="207"/>
        <v>0</v>
      </c>
      <c r="AB966" s="3">
        <v>1000000798</v>
      </c>
      <c r="AC966" s="3"/>
    </row>
    <row r="967" spans="1:29" ht="14.25" hidden="1" customHeight="1">
      <c r="A967" s="23" t="s">
        <v>134</v>
      </c>
      <c r="B967" s="64" t="s">
        <v>77</v>
      </c>
      <c r="C967" s="64" t="s">
        <v>1948</v>
      </c>
      <c r="D967" s="64">
        <v>1000000797</v>
      </c>
      <c r="E967" s="65" t="s">
        <v>1949</v>
      </c>
      <c r="F967" s="66">
        <v>41422</v>
      </c>
      <c r="G967" s="66" t="str">
        <f t="shared" si="195"/>
        <v>Targeted Dealer</v>
      </c>
      <c r="H967" s="66"/>
      <c r="I967" s="67">
        <v>220</v>
      </c>
      <c r="J967" s="67">
        <f t="shared" ca="1" si="196"/>
        <v>4591.6129032258068</v>
      </c>
      <c r="K967" s="96">
        <v>194</v>
      </c>
      <c r="L967" s="68">
        <f t="shared" ca="1" si="197"/>
        <v>-4397.6129032258068</v>
      </c>
      <c r="M967" s="68">
        <f t="shared" ca="1" si="198"/>
        <v>4.2250948433328643</v>
      </c>
      <c r="N967" s="99">
        <v>146</v>
      </c>
      <c r="O967" s="97" t="str">
        <f t="shared" ca="1" si="199"/>
        <v>Nov</v>
      </c>
      <c r="P967" s="96">
        <v>146</v>
      </c>
      <c r="Q967" s="99">
        <f t="shared" si="200"/>
        <v>48</v>
      </c>
      <c r="R967" s="97">
        <f t="shared" ca="1" si="201"/>
        <v>0.32876712328767121</v>
      </c>
      <c r="S967" s="99" t="str">
        <f t="shared" ca="1" si="202"/>
        <v>GROWTH</v>
      </c>
      <c r="T967" s="100">
        <v>214</v>
      </c>
      <c r="U967" s="100" t="str">
        <f t="shared" ca="1" si="203"/>
        <v>Dec</v>
      </c>
      <c r="V967" s="96">
        <v>214</v>
      </c>
      <c r="W967" s="103">
        <f t="shared" si="204"/>
        <v>-20</v>
      </c>
      <c r="X967" s="102">
        <f t="shared" ca="1" si="205"/>
        <v>-9.3457943925233655E-2</v>
      </c>
      <c r="Y967" s="103" t="str">
        <f t="shared" ca="1" si="206"/>
        <v>DEGROWTH</v>
      </c>
      <c r="Z967" s="24">
        <v>0</v>
      </c>
      <c r="AA967" s="24">
        <f t="shared" si="207"/>
        <v>0</v>
      </c>
      <c r="AB967" s="3">
        <v>1000000797</v>
      </c>
      <c r="AC967" s="3"/>
    </row>
    <row r="968" spans="1:29" ht="14.25" hidden="1" customHeight="1">
      <c r="A968" s="23" t="s">
        <v>134</v>
      </c>
      <c r="B968" s="64" t="s">
        <v>77</v>
      </c>
      <c r="C968" s="64" t="s">
        <v>1950</v>
      </c>
      <c r="D968" s="64">
        <v>1000000803</v>
      </c>
      <c r="E968" s="65" t="s">
        <v>1951</v>
      </c>
      <c r="F968" s="66">
        <v>41523</v>
      </c>
      <c r="G968" s="66" t="str">
        <f t="shared" si="195"/>
        <v>Targeted Dealer</v>
      </c>
      <c r="H968" s="66"/>
      <c r="I968" s="67">
        <v>90</v>
      </c>
      <c r="J968" s="67">
        <f t="shared" ca="1" si="196"/>
        <v>1878.3870967741937</v>
      </c>
      <c r="K968" s="96">
        <v>64</v>
      </c>
      <c r="L968" s="68">
        <f t="shared" ca="1" si="197"/>
        <v>-1814.3870967741937</v>
      </c>
      <c r="M968" s="68">
        <f t="shared" ca="1" si="198"/>
        <v>3.407178430362356</v>
      </c>
      <c r="N968" s="99">
        <v>56</v>
      </c>
      <c r="O968" s="97" t="str">
        <f t="shared" ca="1" si="199"/>
        <v>Nov</v>
      </c>
      <c r="P968" s="96">
        <v>56</v>
      </c>
      <c r="Q968" s="99">
        <f t="shared" si="200"/>
        <v>8</v>
      </c>
      <c r="R968" s="97">
        <f t="shared" ca="1" si="201"/>
        <v>0.14285714285714279</v>
      </c>
      <c r="S968" s="99" t="str">
        <f t="shared" ca="1" si="202"/>
        <v>GROWTH</v>
      </c>
      <c r="T968" s="100">
        <v>34</v>
      </c>
      <c r="U968" s="100" t="str">
        <f t="shared" ca="1" si="203"/>
        <v>Dec</v>
      </c>
      <c r="V968" s="96">
        <v>34</v>
      </c>
      <c r="W968" s="103">
        <f t="shared" si="204"/>
        <v>30</v>
      </c>
      <c r="X968" s="102">
        <f t="shared" ca="1" si="205"/>
        <v>0.88235294117647056</v>
      </c>
      <c r="Y968" s="103" t="str">
        <f t="shared" ca="1" si="206"/>
        <v>GROWTH</v>
      </c>
      <c r="Z968" s="24">
        <v>0</v>
      </c>
      <c r="AA968" s="24">
        <f t="shared" si="207"/>
        <v>0</v>
      </c>
      <c r="AB968" s="3">
        <v>1000000803</v>
      </c>
      <c r="AC968" s="3"/>
    </row>
    <row r="969" spans="1:29" ht="14.25" hidden="1" customHeight="1">
      <c r="A969" s="23" t="s">
        <v>134</v>
      </c>
      <c r="B969" s="64" t="s">
        <v>77</v>
      </c>
      <c r="C969" s="64" t="s">
        <v>1952</v>
      </c>
      <c r="D969" s="64">
        <v>1000000802</v>
      </c>
      <c r="E969" s="65" t="s">
        <v>1953</v>
      </c>
      <c r="F969" s="66">
        <v>41823</v>
      </c>
      <c r="G969" s="66" t="str">
        <f t="shared" si="195"/>
        <v>Targeted Dealer</v>
      </c>
      <c r="H969" s="66"/>
      <c r="I969" s="67">
        <v>60</v>
      </c>
      <c r="J969" s="67">
        <f t="shared" ca="1" si="196"/>
        <v>1252.258064516129</v>
      </c>
      <c r="K969" s="96">
        <v>49.5</v>
      </c>
      <c r="L969" s="68">
        <f t="shared" ca="1" si="197"/>
        <v>-1202.758064516129</v>
      </c>
      <c r="M969" s="68">
        <f t="shared" ca="1" si="198"/>
        <v>3.9528593508500771</v>
      </c>
      <c r="N969" s="99">
        <v>37</v>
      </c>
      <c r="O969" s="97" t="str">
        <f t="shared" ca="1" si="199"/>
        <v>Nov</v>
      </c>
      <c r="P969" s="96">
        <v>37</v>
      </c>
      <c r="Q969" s="99">
        <f t="shared" si="200"/>
        <v>12.5</v>
      </c>
      <c r="R969" s="97">
        <f t="shared" ca="1" si="201"/>
        <v>0.33783783783783794</v>
      </c>
      <c r="S969" s="99" t="str">
        <f t="shared" ca="1" si="202"/>
        <v>GROWTH</v>
      </c>
      <c r="T969" s="100">
        <v>25</v>
      </c>
      <c r="U969" s="100" t="str">
        <f t="shared" ca="1" si="203"/>
        <v>Dec</v>
      </c>
      <c r="V969" s="96">
        <v>25</v>
      </c>
      <c r="W969" s="103">
        <f t="shared" si="204"/>
        <v>24.5</v>
      </c>
      <c r="X969" s="102">
        <f t="shared" ca="1" si="205"/>
        <v>0.98</v>
      </c>
      <c r="Y969" s="103" t="str">
        <f t="shared" ca="1" si="206"/>
        <v>GROWTH</v>
      </c>
      <c r="Z969" s="24">
        <v>0</v>
      </c>
      <c r="AA969" s="24">
        <f t="shared" si="207"/>
        <v>0</v>
      </c>
      <c r="AB969" s="3">
        <v>1000000802</v>
      </c>
      <c r="AC969" s="3"/>
    </row>
    <row r="970" spans="1:29" ht="14.25" hidden="1" customHeight="1">
      <c r="A970" s="23" t="s">
        <v>134</v>
      </c>
      <c r="B970" s="64" t="s">
        <v>77</v>
      </c>
      <c r="C970" s="64" t="s">
        <v>4119</v>
      </c>
      <c r="D970" s="64">
        <v>1000000795</v>
      </c>
      <c r="E970" s="65" t="s">
        <v>4120</v>
      </c>
      <c r="F970" s="66">
        <v>42563</v>
      </c>
      <c r="G970" s="66" t="str">
        <f t="shared" si="195"/>
        <v>-</v>
      </c>
      <c r="H970" s="66"/>
      <c r="I970" s="67">
        <v>0</v>
      </c>
      <c r="J970" s="67">
        <f t="shared" ca="1" si="196"/>
        <v>0</v>
      </c>
      <c r="K970" s="96">
        <v>0</v>
      </c>
      <c r="L970" s="68">
        <f t="shared" ca="1" si="197"/>
        <v>0</v>
      </c>
      <c r="M970" s="68" t="str">
        <f t="shared" ca="1" si="198"/>
        <v>-</v>
      </c>
      <c r="N970" s="99">
        <v>0</v>
      </c>
      <c r="O970" s="97" t="str">
        <f t="shared" ca="1" si="199"/>
        <v>Nov</v>
      </c>
      <c r="P970" s="96">
        <v>0</v>
      </c>
      <c r="Q970" s="99">
        <f t="shared" si="200"/>
        <v>0</v>
      </c>
      <c r="R970" s="97">
        <f t="shared" ca="1" si="201"/>
        <v>0</v>
      </c>
      <c r="S970" s="99" t="b">
        <f t="shared" si="202"/>
        <v>0</v>
      </c>
      <c r="T970" s="100">
        <v>0</v>
      </c>
      <c r="U970" s="100" t="str">
        <f t="shared" ca="1" si="203"/>
        <v>Dec</v>
      </c>
      <c r="V970" s="96">
        <v>0</v>
      </c>
      <c r="W970" s="103">
        <f t="shared" si="204"/>
        <v>0</v>
      </c>
      <c r="X970" s="102">
        <f t="shared" ca="1" si="205"/>
        <v>0</v>
      </c>
      <c r="Y970" s="103" t="b">
        <f t="shared" si="206"/>
        <v>0</v>
      </c>
      <c r="Z970" s="24">
        <v>1</v>
      </c>
      <c r="AA970" s="24">
        <f t="shared" si="207"/>
        <v>0</v>
      </c>
      <c r="AB970" s="3">
        <v>1000000795</v>
      </c>
      <c r="AC970" s="3"/>
    </row>
    <row r="971" spans="1:29" ht="14.25" hidden="1" customHeight="1">
      <c r="A971" s="23" t="s">
        <v>134</v>
      </c>
      <c r="B971" s="64" t="s">
        <v>77</v>
      </c>
      <c r="C971" s="64" t="s">
        <v>1954</v>
      </c>
      <c r="D971" s="64">
        <v>1000000801</v>
      </c>
      <c r="E971" s="65" t="s">
        <v>1955</v>
      </c>
      <c r="F971" s="66">
        <v>42563</v>
      </c>
      <c r="G971" s="66" t="str">
        <f t="shared" si="195"/>
        <v>Targeted Dealer</v>
      </c>
      <c r="H971" s="66"/>
      <c r="I971" s="67">
        <v>150</v>
      </c>
      <c r="J971" s="67">
        <f t="shared" ca="1" si="196"/>
        <v>3130.6451612903224</v>
      </c>
      <c r="K971" s="96">
        <v>121.5</v>
      </c>
      <c r="L971" s="68">
        <f t="shared" ca="1" si="197"/>
        <v>-3009.1451612903224</v>
      </c>
      <c r="M971" s="68">
        <f t="shared" ca="1" si="198"/>
        <v>3.8809891808346215</v>
      </c>
      <c r="N971" s="99">
        <v>74</v>
      </c>
      <c r="O971" s="97" t="str">
        <f t="shared" ca="1" si="199"/>
        <v>Nov</v>
      </c>
      <c r="P971" s="96">
        <v>74</v>
      </c>
      <c r="Q971" s="99">
        <f t="shared" si="200"/>
        <v>47.5</v>
      </c>
      <c r="R971" s="97">
        <f t="shared" ca="1" si="201"/>
        <v>0.64189189189189189</v>
      </c>
      <c r="S971" s="99" t="str">
        <f t="shared" ca="1" si="202"/>
        <v>GROWTH</v>
      </c>
      <c r="T971" s="100">
        <v>125.5</v>
      </c>
      <c r="U971" s="100" t="str">
        <f t="shared" ca="1" si="203"/>
        <v>Dec</v>
      </c>
      <c r="V971" s="96">
        <v>125.5</v>
      </c>
      <c r="W971" s="103">
        <f t="shared" si="204"/>
        <v>-4</v>
      </c>
      <c r="X971" s="102">
        <f t="shared" ca="1" si="205"/>
        <v>-3.1872509960159334E-2</v>
      </c>
      <c r="Y971" s="103" t="str">
        <f t="shared" ca="1" si="206"/>
        <v>DEGROWTH</v>
      </c>
      <c r="Z971" s="24">
        <v>0</v>
      </c>
      <c r="AA971" s="24">
        <f t="shared" si="207"/>
        <v>0</v>
      </c>
      <c r="AB971" s="3">
        <v>1000000801</v>
      </c>
      <c r="AC971" s="3"/>
    </row>
    <row r="972" spans="1:29" ht="14.25" hidden="1" customHeight="1">
      <c r="A972" s="23" t="s">
        <v>134</v>
      </c>
      <c r="B972" s="64" t="s">
        <v>77</v>
      </c>
      <c r="C972" s="64" t="s">
        <v>1956</v>
      </c>
      <c r="D972" s="64">
        <v>1000000809</v>
      </c>
      <c r="E972" s="65" t="s">
        <v>1957</v>
      </c>
      <c r="F972" s="66">
        <v>42878</v>
      </c>
      <c r="G972" s="66" t="str">
        <f t="shared" si="195"/>
        <v>Targeted Dealer</v>
      </c>
      <c r="H972" s="66"/>
      <c r="I972" s="67">
        <v>250</v>
      </c>
      <c r="J972" s="67">
        <f t="shared" ca="1" si="196"/>
        <v>5217.7419354838712</v>
      </c>
      <c r="K972" s="96">
        <v>315.45</v>
      </c>
      <c r="L972" s="68">
        <f t="shared" ca="1" si="197"/>
        <v>-4902.2919354838714</v>
      </c>
      <c r="M972" s="68">
        <f t="shared" ca="1" si="198"/>
        <v>6.0457187017001539</v>
      </c>
      <c r="N972" s="99">
        <v>161</v>
      </c>
      <c r="O972" s="97" t="str">
        <f t="shared" ca="1" si="199"/>
        <v>Nov</v>
      </c>
      <c r="P972" s="96">
        <v>161</v>
      </c>
      <c r="Q972" s="99">
        <f t="shared" si="200"/>
        <v>154.44999999999999</v>
      </c>
      <c r="R972" s="97">
        <f t="shared" ca="1" si="201"/>
        <v>0.95931677018633543</v>
      </c>
      <c r="S972" s="99" t="str">
        <f t="shared" ca="1" si="202"/>
        <v>GROWTH</v>
      </c>
      <c r="T972" s="100">
        <v>235.5</v>
      </c>
      <c r="U972" s="100" t="str">
        <f t="shared" ca="1" si="203"/>
        <v>Dec</v>
      </c>
      <c r="V972" s="96">
        <v>235.5</v>
      </c>
      <c r="W972" s="103">
        <f t="shared" si="204"/>
        <v>79.949999999999989</v>
      </c>
      <c r="X972" s="102">
        <f t="shared" ca="1" si="205"/>
        <v>0.33949044585987265</v>
      </c>
      <c r="Y972" s="103" t="str">
        <f t="shared" ca="1" si="206"/>
        <v>GROWTH</v>
      </c>
      <c r="Z972" s="24">
        <v>0</v>
      </c>
      <c r="AA972" s="24">
        <f t="shared" si="207"/>
        <v>0</v>
      </c>
      <c r="AB972" s="3">
        <v>1000000809</v>
      </c>
      <c r="AC972" s="3"/>
    </row>
    <row r="973" spans="1:29" ht="14.25" hidden="1" customHeight="1">
      <c r="A973" s="23" t="s">
        <v>134</v>
      </c>
      <c r="B973" s="64" t="s">
        <v>77</v>
      </c>
      <c r="C973" s="64" t="s">
        <v>1958</v>
      </c>
      <c r="D973" s="64">
        <v>1000000807</v>
      </c>
      <c r="E973" s="65" t="s">
        <v>1959</v>
      </c>
      <c r="F973" s="66">
        <v>43414</v>
      </c>
      <c r="G973" s="66" t="str">
        <f t="shared" si="195"/>
        <v>Targeted Dealer</v>
      </c>
      <c r="H973" s="66"/>
      <c r="I973" s="67">
        <v>100</v>
      </c>
      <c r="J973" s="67">
        <f t="shared" ca="1" si="196"/>
        <v>2087.0967741935483</v>
      </c>
      <c r="K973" s="96">
        <v>72.25</v>
      </c>
      <c r="L973" s="68">
        <f t="shared" ca="1" si="197"/>
        <v>-2014.8467741935483</v>
      </c>
      <c r="M973" s="68">
        <f t="shared" ca="1" si="198"/>
        <v>3.4617465224111283</v>
      </c>
      <c r="N973" s="99">
        <v>45</v>
      </c>
      <c r="O973" s="97" t="str">
        <f t="shared" ca="1" si="199"/>
        <v>Nov</v>
      </c>
      <c r="P973" s="96">
        <v>45</v>
      </c>
      <c r="Q973" s="99">
        <f t="shared" si="200"/>
        <v>27.25</v>
      </c>
      <c r="R973" s="97">
        <f t="shared" ca="1" si="201"/>
        <v>0.60555555555555562</v>
      </c>
      <c r="S973" s="99" t="str">
        <f t="shared" ca="1" si="202"/>
        <v>GROWTH</v>
      </c>
      <c r="T973" s="100">
        <v>80</v>
      </c>
      <c r="U973" s="100" t="str">
        <f t="shared" ca="1" si="203"/>
        <v>Dec</v>
      </c>
      <c r="V973" s="96">
        <v>80</v>
      </c>
      <c r="W973" s="103">
        <f t="shared" si="204"/>
        <v>-7.75</v>
      </c>
      <c r="X973" s="102">
        <f t="shared" ca="1" si="205"/>
        <v>-9.6875000000000044E-2</v>
      </c>
      <c r="Y973" s="103" t="str">
        <f t="shared" ca="1" si="206"/>
        <v>DEGROWTH</v>
      </c>
      <c r="Z973" s="24">
        <v>0</v>
      </c>
      <c r="AA973" s="24">
        <f t="shared" si="207"/>
        <v>0</v>
      </c>
      <c r="AB973" s="3">
        <v>1000000807</v>
      </c>
      <c r="AC973" s="3"/>
    </row>
    <row r="974" spans="1:29" ht="14.25" hidden="1" customHeight="1">
      <c r="A974" s="23" t="s">
        <v>134</v>
      </c>
      <c r="B974" s="64" t="s">
        <v>77</v>
      </c>
      <c r="C974" s="64" t="s">
        <v>1960</v>
      </c>
      <c r="D974" s="64">
        <v>1000000799</v>
      </c>
      <c r="E974" s="65" t="s">
        <v>1961</v>
      </c>
      <c r="F974" s="66">
        <v>43419</v>
      </c>
      <c r="G974" s="66" t="str">
        <f t="shared" si="195"/>
        <v>Targeted Dealer</v>
      </c>
      <c r="H974" s="66"/>
      <c r="I974" s="67">
        <v>60</v>
      </c>
      <c r="J974" s="67">
        <f t="shared" ca="1" si="196"/>
        <v>1252.258064516129</v>
      </c>
      <c r="K974" s="96">
        <v>25</v>
      </c>
      <c r="L974" s="68">
        <f t="shared" ca="1" si="197"/>
        <v>-1227.258064516129</v>
      </c>
      <c r="M974" s="68">
        <f t="shared" ca="1" si="198"/>
        <v>1.996393611540443</v>
      </c>
      <c r="N974" s="99">
        <v>25</v>
      </c>
      <c r="O974" s="97" t="str">
        <f t="shared" ca="1" si="199"/>
        <v>Nov</v>
      </c>
      <c r="P974" s="96">
        <v>25</v>
      </c>
      <c r="Q974" s="99">
        <f t="shared" si="200"/>
        <v>0</v>
      </c>
      <c r="R974" s="97">
        <f t="shared" ca="1" si="201"/>
        <v>0</v>
      </c>
      <c r="S974" s="99" t="str">
        <f t="shared" ca="1" si="202"/>
        <v>GROWTH</v>
      </c>
      <c r="T974" s="100">
        <v>25.5</v>
      </c>
      <c r="U974" s="100" t="str">
        <f t="shared" ca="1" si="203"/>
        <v>Dec</v>
      </c>
      <c r="V974" s="96">
        <v>25.5</v>
      </c>
      <c r="W974" s="103">
        <f t="shared" si="204"/>
        <v>-0.5</v>
      </c>
      <c r="X974" s="102">
        <f t="shared" ca="1" si="205"/>
        <v>-1.9607843137254943E-2</v>
      </c>
      <c r="Y974" s="103" t="str">
        <f t="shared" ca="1" si="206"/>
        <v>DEGROWTH</v>
      </c>
      <c r="Z974" s="24">
        <v>0</v>
      </c>
      <c r="AA974" s="24">
        <f t="shared" si="207"/>
        <v>0</v>
      </c>
      <c r="AB974" s="3">
        <v>1000000799</v>
      </c>
      <c r="AC974" s="3"/>
    </row>
    <row r="975" spans="1:29" ht="14.25" hidden="1" customHeight="1">
      <c r="A975" s="23" t="s">
        <v>134</v>
      </c>
      <c r="B975" s="64" t="s">
        <v>77</v>
      </c>
      <c r="C975" s="64" t="s">
        <v>1962</v>
      </c>
      <c r="D975" s="64">
        <v>1000000792</v>
      </c>
      <c r="E975" s="65" t="s">
        <v>1963</v>
      </c>
      <c r="F975" s="66">
        <v>43430</v>
      </c>
      <c r="G975" s="66" t="str">
        <f t="shared" si="195"/>
        <v>Targeted Dealer</v>
      </c>
      <c r="H975" s="66"/>
      <c r="I975" s="67">
        <v>70</v>
      </c>
      <c r="J975" s="67">
        <f t="shared" ca="1" si="196"/>
        <v>1460.9677419354839</v>
      </c>
      <c r="K975" s="96">
        <v>10</v>
      </c>
      <c r="L975" s="68">
        <f t="shared" ca="1" si="197"/>
        <v>-1450.9677419354839</v>
      </c>
      <c r="M975" s="68">
        <f t="shared" ca="1" si="198"/>
        <v>0.68447780967100902</v>
      </c>
      <c r="N975" s="99">
        <v>10</v>
      </c>
      <c r="O975" s="97" t="str">
        <f t="shared" ca="1" si="199"/>
        <v>Nov</v>
      </c>
      <c r="P975" s="96">
        <v>10</v>
      </c>
      <c r="Q975" s="99">
        <f t="shared" si="200"/>
        <v>0</v>
      </c>
      <c r="R975" s="97">
        <f t="shared" ca="1" si="201"/>
        <v>0</v>
      </c>
      <c r="S975" s="99" t="str">
        <f t="shared" ca="1" si="202"/>
        <v>GROWTH</v>
      </c>
      <c r="T975" s="100">
        <v>30</v>
      </c>
      <c r="U975" s="100" t="str">
        <f t="shared" ca="1" si="203"/>
        <v>Dec</v>
      </c>
      <c r="V975" s="96">
        <v>30</v>
      </c>
      <c r="W975" s="103">
        <f t="shared" si="204"/>
        <v>-20</v>
      </c>
      <c r="X975" s="102">
        <f t="shared" ca="1" si="205"/>
        <v>-0.66666666666666674</v>
      </c>
      <c r="Y975" s="103" t="str">
        <f t="shared" ca="1" si="206"/>
        <v>DEGROWTH</v>
      </c>
      <c r="Z975" s="24">
        <v>0</v>
      </c>
      <c r="AA975" s="24">
        <f t="shared" si="207"/>
        <v>0</v>
      </c>
      <c r="AB975" s="3">
        <v>1000000792</v>
      </c>
      <c r="AC975" s="3"/>
    </row>
    <row r="976" spans="1:29" ht="14.25" hidden="1" customHeight="1">
      <c r="A976" s="23" t="s">
        <v>134</v>
      </c>
      <c r="B976" s="64" t="s">
        <v>77</v>
      </c>
      <c r="C976" s="64" t="s">
        <v>1964</v>
      </c>
      <c r="D976" s="64">
        <v>1000000800</v>
      </c>
      <c r="E976" s="65" t="s">
        <v>1965</v>
      </c>
      <c r="F976" s="66">
        <v>43470</v>
      </c>
      <c r="G976" s="66" t="str">
        <f t="shared" si="195"/>
        <v>Targeted Dealer</v>
      </c>
      <c r="H976" s="66"/>
      <c r="I976" s="67">
        <v>65</v>
      </c>
      <c r="J976" s="67">
        <f t="shared" ca="1" si="196"/>
        <v>1356.6129032258063</v>
      </c>
      <c r="K976" s="96">
        <v>53</v>
      </c>
      <c r="L976" s="68">
        <f t="shared" ca="1" si="197"/>
        <v>-1303.6129032258063</v>
      </c>
      <c r="M976" s="68">
        <f t="shared" ca="1" si="198"/>
        <v>3.9067887290452981</v>
      </c>
      <c r="N976" s="99">
        <v>56.5</v>
      </c>
      <c r="O976" s="97" t="str">
        <f t="shared" ca="1" si="199"/>
        <v>Nov</v>
      </c>
      <c r="P976" s="96">
        <v>56.5</v>
      </c>
      <c r="Q976" s="99">
        <f t="shared" si="200"/>
        <v>-3.5</v>
      </c>
      <c r="R976" s="97">
        <f t="shared" ca="1" si="201"/>
        <v>-6.1946902654867242E-2</v>
      </c>
      <c r="S976" s="99" t="str">
        <f t="shared" ca="1" si="202"/>
        <v>DEGROWTH</v>
      </c>
      <c r="T976" s="100">
        <v>50</v>
      </c>
      <c r="U976" s="100" t="str">
        <f t="shared" ca="1" si="203"/>
        <v>Dec</v>
      </c>
      <c r="V976" s="96">
        <v>50</v>
      </c>
      <c r="W976" s="103">
        <f t="shared" si="204"/>
        <v>3</v>
      </c>
      <c r="X976" s="102">
        <f t="shared" ca="1" si="205"/>
        <v>6.0000000000000053E-2</v>
      </c>
      <c r="Y976" s="103" t="str">
        <f t="shared" ca="1" si="206"/>
        <v>GROWTH</v>
      </c>
      <c r="Z976" s="24">
        <v>0</v>
      </c>
      <c r="AA976" s="24">
        <f t="shared" si="207"/>
        <v>0</v>
      </c>
      <c r="AB976" s="3">
        <v>1000000800</v>
      </c>
      <c r="AC976" s="3"/>
    </row>
    <row r="977" spans="1:29" ht="14.25" hidden="1" customHeight="1">
      <c r="A977" s="23" t="s">
        <v>134</v>
      </c>
      <c r="B977" s="64" t="s">
        <v>77</v>
      </c>
      <c r="C977" s="64" t="s">
        <v>1966</v>
      </c>
      <c r="D977" s="64">
        <v>1000001102</v>
      </c>
      <c r="E977" s="65" t="s">
        <v>1967</v>
      </c>
      <c r="F977" s="66">
        <v>43568</v>
      </c>
      <c r="G977" s="66" t="str">
        <f t="shared" si="195"/>
        <v>Targeted Dealer</v>
      </c>
      <c r="H977" s="66" t="s">
        <v>627</v>
      </c>
      <c r="I977" s="67">
        <v>250</v>
      </c>
      <c r="J977" s="67">
        <f t="shared" ca="1" si="196"/>
        <v>5217.7419354838712</v>
      </c>
      <c r="K977" s="96">
        <v>195</v>
      </c>
      <c r="L977" s="68">
        <f t="shared" ca="1" si="197"/>
        <v>-5022.7419354838712</v>
      </c>
      <c r="M977" s="68">
        <f t="shared" ca="1" si="198"/>
        <v>3.7372488408037094</v>
      </c>
      <c r="N977" s="99">
        <v>178</v>
      </c>
      <c r="O977" s="97" t="str">
        <f t="shared" ca="1" si="199"/>
        <v>Nov</v>
      </c>
      <c r="P977" s="96">
        <v>178</v>
      </c>
      <c r="Q977" s="99">
        <f t="shared" si="200"/>
        <v>17</v>
      </c>
      <c r="R977" s="97">
        <f t="shared" ca="1" si="201"/>
        <v>9.550561797752799E-2</v>
      </c>
      <c r="S977" s="99" t="str">
        <f t="shared" ca="1" si="202"/>
        <v>GROWTH</v>
      </c>
      <c r="T977" s="100">
        <v>175.5</v>
      </c>
      <c r="U977" s="100" t="str">
        <f t="shared" ca="1" si="203"/>
        <v>Dec</v>
      </c>
      <c r="V977" s="96">
        <v>175.5</v>
      </c>
      <c r="W977" s="103">
        <f t="shared" si="204"/>
        <v>19.5</v>
      </c>
      <c r="X977" s="102">
        <f t="shared" ca="1" si="205"/>
        <v>0.11111111111111116</v>
      </c>
      <c r="Y977" s="103" t="str">
        <f t="shared" ca="1" si="206"/>
        <v>GROWTH</v>
      </c>
      <c r="Z977" s="24">
        <v>0</v>
      </c>
      <c r="AA977" s="24">
        <f t="shared" si="207"/>
        <v>1</v>
      </c>
      <c r="AB977" s="3">
        <v>1000001102</v>
      </c>
      <c r="AC977" s="3"/>
    </row>
    <row r="978" spans="1:29" ht="14.25" hidden="1" customHeight="1">
      <c r="A978" s="23" t="s">
        <v>134</v>
      </c>
      <c r="B978" s="64" t="s">
        <v>77</v>
      </c>
      <c r="C978" s="64" t="s">
        <v>1968</v>
      </c>
      <c r="D978" s="64">
        <v>1000001099</v>
      </c>
      <c r="E978" s="65" t="s">
        <v>1969</v>
      </c>
      <c r="F978" s="66">
        <v>43790</v>
      </c>
      <c r="G978" s="66" t="str">
        <f t="shared" si="195"/>
        <v>Targeted Dealer</v>
      </c>
      <c r="H978" s="66"/>
      <c r="I978" s="67">
        <v>150</v>
      </c>
      <c r="J978" s="67">
        <f t="shared" ca="1" si="196"/>
        <v>3130.6451612903224</v>
      </c>
      <c r="K978" s="96">
        <v>114.6</v>
      </c>
      <c r="L978" s="68">
        <f t="shared" ca="1" si="197"/>
        <v>-3016.0451612903225</v>
      </c>
      <c r="M978" s="68">
        <f t="shared" ca="1" si="198"/>
        <v>3.6605873261205564</v>
      </c>
      <c r="N978" s="99">
        <v>114</v>
      </c>
      <c r="O978" s="97" t="str">
        <f t="shared" ca="1" si="199"/>
        <v>Nov</v>
      </c>
      <c r="P978" s="96">
        <v>114</v>
      </c>
      <c r="Q978" s="99">
        <f t="shared" si="200"/>
        <v>0.59999999999999432</v>
      </c>
      <c r="R978" s="97">
        <f t="shared" ca="1" si="201"/>
        <v>5.2631578947368585E-3</v>
      </c>
      <c r="S978" s="99" t="str">
        <f t="shared" ca="1" si="202"/>
        <v>GROWTH</v>
      </c>
      <c r="T978" s="100">
        <v>88</v>
      </c>
      <c r="U978" s="100" t="str">
        <f t="shared" ca="1" si="203"/>
        <v>Dec</v>
      </c>
      <c r="V978" s="96">
        <v>88</v>
      </c>
      <c r="W978" s="103">
        <f t="shared" si="204"/>
        <v>26.599999999999994</v>
      </c>
      <c r="X978" s="102">
        <f t="shared" ca="1" si="205"/>
        <v>0.30227272727272725</v>
      </c>
      <c r="Y978" s="103" t="str">
        <f t="shared" ca="1" si="206"/>
        <v>GROWTH</v>
      </c>
      <c r="Z978" s="24">
        <v>0</v>
      </c>
      <c r="AA978" s="24">
        <f t="shared" si="207"/>
        <v>0</v>
      </c>
      <c r="AB978" s="3">
        <v>1000001099</v>
      </c>
      <c r="AC978" s="3"/>
    </row>
    <row r="979" spans="1:29" ht="14.25" hidden="1" customHeight="1">
      <c r="A979" s="23" t="s">
        <v>134</v>
      </c>
      <c r="B979" s="64" t="s">
        <v>77</v>
      </c>
      <c r="C979" s="64" t="s">
        <v>1970</v>
      </c>
      <c r="D979" s="64">
        <v>1000001103</v>
      </c>
      <c r="E979" s="65" t="s">
        <v>1971</v>
      </c>
      <c r="F979" s="66">
        <v>43883</v>
      </c>
      <c r="G979" s="66" t="str">
        <f t="shared" si="195"/>
        <v>Targeted Dealer</v>
      </c>
      <c r="H979" s="66" t="s">
        <v>627</v>
      </c>
      <c r="I979" s="67">
        <v>100</v>
      </c>
      <c r="J979" s="67">
        <f t="shared" ca="1" si="196"/>
        <v>2087.0967741935483</v>
      </c>
      <c r="K979" s="96">
        <v>28.5</v>
      </c>
      <c r="L979" s="68">
        <f t="shared" ca="1" si="197"/>
        <v>-2058.5967741935483</v>
      </c>
      <c r="M979" s="68">
        <f t="shared" ca="1" si="198"/>
        <v>1.3655332302936631</v>
      </c>
      <c r="N979" s="99">
        <v>61</v>
      </c>
      <c r="O979" s="97" t="str">
        <f t="shared" ca="1" si="199"/>
        <v>Nov</v>
      </c>
      <c r="P979" s="96">
        <v>61</v>
      </c>
      <c r="Q979" s="99">
        <f t="shared" si="200"/>
        <v>-32.5</v>
      </c>
      <c r="R979" s="97">
        <f t="shared" ca="1" si="201"/>
        <v>-0.53278688524590168</v>
      </c>
      <c r="S979" s="99" t="str">
        <f t="shared" ca="1" si="202"/>
        <v>DEGROWTH</v>
      </c>
      <c r="T979" s="100">
        <v>91.45</v>
      </c>
      <c r="U979" s="100" t="str">
        <f t="shared" ca="1" si="203"/>
        <v>Dec</v>
      </c>
      <c r="V979" s="96">
        <v>91.45</v>
      </c>
      <c r="W979" s="103">
        <f t="shared" si="204"/>
        <v>-62.95</v>
      </c>
      <c r="X979" s="102">
        <f t="shared" ca="1" si="205"/>
        <v>-0.68835429196282116</v>
      </c>
      <c r="Y979" s="103" t="str">
        <f t="shared" ca="1" si="206"/>
        <v>DEGROWTH</v>
      </c>
      <c r="Z979" s="24">
        <v>0</v>
      </c>
      <c r="AA979" s="24">
        <f t="shared" si="207"/>
        <v>1</v>
      </c>
      <c r="AB979" s="3">
        <v>1000001103</v>
      </c>
      <c r="AC979" s="3"/>
    </row>
    <row r="980" spans="1:29" ht="14.25" hidden="1" customHeight="1">
      <c r="A980" s="23" t="s">
        <v>134</v>
      </c>
      <c r="B980" s="64" t="s">
        <v>77</v>
      </c>
      <c r="C980" s="64" t="s">
        <v>1972</v>
      </c>
      <c r="D980" s="64">
        <v>1000001109</v>
      </c>
      <c r="E980" s="65" t="s">
        <v>1973</v>
      </c>
      <c r="F980" s="66">
        <v>43982</v>
      </c>
      <c r="G980" s="66" t="str">
        <f t="shared" si="195"/>
        <v>Targeted Dealer</v>
      </c>
      <c r="H980" s="66"/>
      <c r="I980" s="67">
        <v>125</v>
      </c>
      <c r="J980" s="67">
        <f t="shared" ca="1" si="196"/>
        <v>2608.8709677419356</v>
      </c>
      <c r="K980" s="96">
        <v>80</v>
      </c>
      <c r="L980" s="68">
        <f t="shared" ca="1" si="197"/>
        <v>-2528.8709677419356</v>
      </c>
      <c r="M980" s="68">
        <f t="shared" ca="1" si="198"/>
        <v>3.0664605873261204</v>
      </c>
      <c r="N980" s="99">
        <v>62</v>
      </c>
      <c r="O980" s="97" t="str">
        <f t="shared" ca="1" si="199"/>
        <v>Nov</v>
      </c>
      <c r="P980" s="96">
        <v>62</v>
      </c>
      <c r="Q980" s="99">
        <f t="shared" si="200"/>
        <v>18</v>
      </c>
      <c r="R980" s="97">
        <f t="shared" ca="1" si="201"/>
        <v>0.29032258064516125</v>
      </c>
      <c r="S980" s="99" t="str">
        <f t="shared" ca="1" si="202"/>
        <v>GROWTH</v>
      </c>
      <c r="T980" s="100">
        <v>125.5</v>
      </c>
      <c r="U980" s="100" t="str">
        <f t="shared" ca="1" si="203"/>
        <v>Dec</v>
      </c>
      <c r="V980" s="96">
        <v>125.5</v>
      </c>
      <c r="W980" s="103">
        <f t="shared" si="204"/>
        <v>-45.5</v>
      </c>
      <c r="X980" s="102">
        <f t="shared" ca="1" si="205"/>
        <v>-0.36254980079681276</v>
      </c>
      <c r="Y980" s="103" t="str">
        <f t="shared" ca="1" si="206"/>
        <v>DEGROWTH</v>
      </c>
      <c r="Z980" s="24">
        <v>0</v>
      </c>
      <c r="AA980" s="24">
        <f t="shared" si="207"/>
        <v>0</v>
      </c>
      <c r="AB980" s="3">
        <v>1000001109</v>
      </c>
      <c r="AC980" s="3"/>
    </row>
    <row r="981" spans="1:29" ht="14.25" hidden="1" customHeight="1">
      <c r="A981" s="23" t="s">
        <v>134</v>
      </c>
      <c r="B981" s="64" t="s">
        <v>77</v>
      </c>
      <c r="C981" s="64" t="s">
        <v>1974</v>
      </c>
      <c r="D981" s="64">
        <v>1000001105</v>
      </c>
      <c r="E981" s="65" t="s">
        <v>1975</v>
      </c>
      <c r="F981" s="66">
        <v>43984</v>
      </c>
      <c r="G981" s="66" t="str">
        <f t="shared" si="195"/>
        <v>Targeted Dealer</v>
      </c>
      <c r="H981" s="66"/>
      <c r="I981" s="67">
        <v>75</v>
      </c>
      <c r="J981" s="67">
        <f t="shared" ca="1" si="196"/>
        <v>1565.3225806451612</v>
      </c>
      <c r="K981" s="96">
        <v>50</v>
      </c>
      <c r="L981" s="68">
        <f t="shared" ca="1" si="197"/>
        <v>-1515.3225806451612</v>
      </c>
      <c r="M981" s="68">
        <f t="shared" ca="1" si="198"/>
        <v>3.1942297784647091</v>
      </c>
      <c r="N981" s="99">
        <v>24</v>
      </c>
      <c r="O981" s="97" t="str">
        <f t="shared" ca="1" si="199"/>
        <v>Nov</v>
      </c>
      <c r="P981" s="96">
        <v>24</v>
      </c>
      <c r="Q981" s="99">
        <f t="shared" si="200"/>
        <v>26</v>
      </c>
      <c r="R981" s="97">
        <f t="shared" ca="1" si="201"/>
        <v>1.0833333333333335</v>
      </c>
      <c r="S981" s="99" t="str">
        <f t="shared" ca="1" si="202"/>
        <v>GROWTH</v>
      </c>
      <c r="T981" s="100">
        <v>25</v>
      </c>
      <c r="U981" s="100" t="str">
        <f t="shared" ca="1" si="203"/>
        <v>Dec</v>
      </c>
      <c r="V981" s="96">
        <v>25</v>
      </c>
      <c r="W981" s="103">
        <f t="shared" si="204"/>
        <v>25</v>
      </c>
      <c r="X981" s="102">
        <f t="shared" ca="1" si="205"/>
        <v>1</v>
      </c>
      <c r="Y981" s="103" t="str">
        <f t="shared" ca="1" si="206"/>
        <v>GROWTH</v>
      </c>
      <c r="Z981" s="24">
        <v>0</v>
      </c>
      <c r="AA981" s="24">
        <f t="shared" si="207"/>
        <v>0</v>
      </c>
      <c r="AB981" s="3">
        <v>1000001105</v>
      </c>
      <c r="AC981" s="3"/>
    </row>
    <row r="982" spans="1:29" ht="14.25" hidden="1" customHeight="1">
      <c r="A982" s="23" t="s">
        <v>134</v>
      </c>
      <c r="B982" s="64" t="s">
        <v>77</v>
      </c>
      <c r="C982" s="64" t="s">
        <v>1976</v>
      </c>
      <c r="D982" s="64">
        <v>1000001107</v>
      </c>
      <c r="E982" s="65" t="s">
        <v>1977</v>
      </c>
      <c r="F982" s="66">
        <v>44002</v>
      </c>
      <c r="G982" s="66" t="str">
        <f t="shared" si="195"/>
        <v>Targeted Dealer</v>
      </c>
      <c r="H982" s="66" t="s">
        <v>627</v>
      </c>
      <c r="I982" s="67">
        <v>1300</v>
      </c>
      <c r="J982" s="67">
        <f t="shared" ca="1" si="196"/>
        <v>27132.258064516129</v>
      </c>
      <c r="K982" s="96">
        <v>1339.5</v>
      </c>
      <c r="L982" s="68">
        <f t="shared" ca="1" si="197"/>
        <v>-25792.758064516129</v>
      </c>
      <c r="M982" s="68">
        <f t="shared" ca="1" si="198"/>
        <v>4.9369278326001664</v>
      </c>
      <c r="N982" s="99">
        <v>977</v>
      </c>
      <c r="O982" s="97" t="str">
        <f t="shared" ca="1" si="199"/>
        <v>Nov</v>
      </c>
      <c r="P982" s="96">
        <v>977</v>
      </c>
      <c r="Q982" s="99">
        <f t="shared" si="200"/>
        <v>362.5</v>
      </c>
      <c r="R982" s="97">
        <f t="shared" ca="1" si="201"/>
        <v>0.37103377686796324</v>
      </c>
      <c r="S982" s="99" t="str">
        <f t="shared" ca="1" si="202"/>
        <v>GROWTH</v>
      </c>
      <c r="T982" s="100">
        <v>1167</v>
      </c>
      <c r="U982" s="100" t="str">
        <f t="shared" ca="1" si="203"/>
        <v>Dec</v>
      </c>
      <c r="V982" s="96">
        <v>1167</v>
      </c>
      <c r="W982" s="103">
        <f t="shared" si="204"/>
        <v>172.5</v>
      </c>
      <c r="X982" s="102">
        <f t="shared" ca="1" si="205"/>
        <v>0.1478149100257069</v>
      </c>
      <c r="Y982" s="103" t="str">
        <f t="shared" ca="1" si="206"/>
        <v>GROWTH</v>
      </c>
      <c r="Z982" s="24">
        <v>0</v>
      </c>
      <c r="AA982" s="24">
        <f t="shared" si="207"/>
        <v>1</v>
      </c>
      <c r="AB982" s="3">
        <v>1000001107</v>
      </c>
      <c r="AC982" s="3"/>
    </row>
    <row r="983" spans="1:29" ht="14.25" hidden="1" customHeight="1">
      <c r="A983" s="23" t="s">
        <v>134</v>
      </c>
      <c r="B983" s="64" t="s">
        <v>77</v>
      </c>
      <c r="C983" s="64" t="s">
        <v>4279</v>
      </c>
      <c r="D983" s="64">
        <v>1000001106</v>
      </c>
      <c r="E983" s="65" t="s">
        <v>4280</v>
      </c>
      <c r="F983" s="66">
        <v>44046</v>
      </c>
      <c r="G983" s="66" t="str">
        <f t="shared" si="195"/>
        <v>Targeted Dealer</v>
      </c>
      <c r="H983" s="66"/>
      <c r="I983" s="67">
        <v>25</v>
      </c>
      <c r="J983" s="67">
        <f t="shared" ca="1" si="196"/>
        <v>521.77419354838707</v>
      </c>
      <c r="K983" s="96">
        <v>25</v>
      </c>
      <c r="L983" s="68">
        <f t="shared" ca="1" si="197"/>
        <v>-496.77419354838707</v>
      </c>
      <c r="M983" s="68">
        <f t="shared" ca="1" si="198"/>
        <v>4.7913446676970635</v>
      </c>
      <c r="N983" s="99">
        <v>23.5</v>
      </c>
      <c r="O983" s="97" t="str">
        <f t="shared" ca="1" si="199"/>
        <v>Nov</v>
      </c>
      <c r="P983" s="96">
        <v>23.5</v>
      </c>
      <c r="Q983" s="99">
        <f t="shared" si="200"/>
        <v>1.5</v>
      </c>
      <c r="R983" s="97">
        <f t="shared" ca="1" si="201"/>
        <v>6.3829787234042534E-2</v>
      </c>
      <c r="S983" s="99" t="str">
        <f t="shared" ca="1" si="202"/>
        <v>GROWTH</v>
      </c>
      <c r="T983" s="100">
        <v>28</v>
      </c>
      <c r="U983" s="100" t="str">
        <f t="shared" ca="1" si="203"/>
        <v>Dec</v>
      </c>
      <c r="V983" s="96">
        <v>28</v>
      </c>
      <c r="W983" s="103">
        <f t="shared" si="204"/>
        <v>-3</v>
      </c>
      <c r="X983" s="102">
        <f t="shared" ca="1" si="205"/>
        <v>-0.1071428571428571</v>
      </c>
      <c r="Y983" s="103" t="str">
        <f t="shared" ca="1" si="206"/>
        <v>DEGROWTH</v>
      </c>
      <c r="Z983" s="24">
        <v>0</v>
      </c>
      <c r="AA983" s="24">
        <f t="shared" si="207"/>
        <v>0</v>
      </c>
      <c r="AB983" s="3">
        <v>1000001106</v>
      </c>
      <c r="AC983" s="3"/>
    </row>
    <row r="984" spans="1:29" ht="14.25" hidden="1" customHeight="1">
      <c r="A984" s="23" t="s">
        <v>134</v>
      </c>
      <c r="B984" s="64" t="s">
        <v>77</v>
      </c>
      <c r="C984" s="64" t="s">
        <v>1978</v>
      </c>
      <c r="D984" s="64">
        <v>1000001108</v>
      </c>
      <c r="E984" s="65" t="s">
        <v>1979</v>
      </c>
      <c r="F984" s="66">
        <v>44147</v>
      </c>
      <c r="G984" s="66" t="str">
        <f t="shared" si="195"/>
        <v>Targeted Dealer</v>
      </c>
      <c r="H984" s="66"/>
      <c r="I984" s="67">
        <v>60</v>
      </c>
      <c r="J984" s="67">
        <f t="shared" ca="1" si="196"/>
        <v>1252.258064516129</v>
      </c>
      <c r="K984" s="96">
        <v>40</v>
      </c>
      <c r="L984" s="68">
        <f t="shared" ca="1" si="197"/>
        <v>-1212.258064516129</v>
      </c>
      <c r="M984" s="68">
        <f t="shared" ca="1" si="198"/>
        <v>3.1942297784647087</v>
      </c>
      <c r="N984" s="99">
        <v>25</v>
      </c>
      <c r="O984" s="97" t="str">
        <f t="shared" ca="1" si="199"/>
        <v>Nov</v>
      </c>
      <c r="P984" s="96">
        <v>25</v>
      </c>
      <c r="Q984" s="99">
        <f t="shared" si="200"/>
        <v>15</v>
      </c>
      <c r="R984" s="97">
        <f t="shared" ca="1" si="201"/>
        <v>0.60000000000000009</v>
      </c>
      <c r="S984" s="99" t="str">
        <f t="shared" ca="1" si="202"/>
        <v>GROWTH</v>
      </c>
      <c r="T984" s="100">
        <v>60</v>
      </c>
      <c r="U984" s="100" t="str">
        <f t="shared" ca="1" si="203"/>
        <v>Dec</v>
      </c>
      <c r="V984" s="96">
        <v>60</v>
      </c>
      <c r="W984" s="103">
        <f t="shared" si="204"/>
        <v>-20</v>
      </c>
      <c r="X984" s="102">
        <f t="shared" ca="1" si="205"/>
        <v>-0.33333333333333337</v>
      </c>
      <c r="Y984" s="103" t="str">
        <f t="shared" ca="1" si="206"/>
        <v>DEGROWTH</v>
      </c>
      <c r="Z984" s="24">
        <v>0</v>
      </c>
      <c r="AA984" s="24">
        <f t="shared" si="207"/>
        <v>0</v>
      </c>
      <c r="AB984" s="3">
        <v>1000001108</v>
      </c>
      <c r="AC984" s="3"/>
    </row>
    <row r="985" spans="1:29" ht="14.25" hidden="1" customHeight="1">
      <c r="A985" s="23" t="s">
        <v>134</v>
      </c>
      <c r="B985" s="64" t="s">
        <v>77</v>
      </c>
      <c r="C985" s="64" t="s">
        <v>1980</v>
      </c>
      <c r="D985" s="64">
        <v>1000001098</v>
      </c>
      <c r="E985" s="65" t="s">
        <v>1981</v>
      </c>
      <c r="F985" s="66">
        <v>44366</v>
      </c>
      <c r="G985" s="66" t="str">
        <f t="shared" si="195"/>
        <v>Targeted Dealer</v>
      </c>
      <c r="H985" s="66"/>
      <c r="I985" s="67">
        <v>100</v>
      </c>
      <c r="J985" s="67">
        <f t="shared" ca="1" si="196"/>
        <v>2087.0967741935483</v>
      </c>
      <c r="K985" s="96">
        <v>83</v>
      </c>
      <c r="L985" s="68">
        <f t="shared" ca="1" si="197"/>
        <v>-2004.0967741935483</v>
      </c>
      <c r="M985" s="68">
        <f t="shared" ca="1" si="198"/>
        <v>3.9768160741885628</v>
      </c>
      <c r="N985" s="99">
        <v>48.5</v>
      </c>
      <c r="O985" s="97" t="str">
        <f t="shared" ca="1" si="199"/>
        <v>Nov</v>
      </c>
      <c r="P985" s="96">
        <v>48.5</v>
      </c>
      <c r="Q985" s="99">
        <f t="shared" si="200"/>
        <v>34.5</v>
      </c>
      <c r="R985" s="97">
        <f t="shared" ca="1" si="201"/>
        <v>0.71134020618556693</v>
      </c>
      <c r="S985" s="99" t="str">
        <f t="shared" ca="1" si="202"/>
        <v>GROWTH</v>
      </c>
      <c r="T985" s="100">
        <v>95</v>
      </c>
      <c r="U985" s="100" t="str">
        <f t="shared" ca="1" si="203"/>
        <v>Dec</v>
      </c>
      <c r="V985" s="96">
        <v>95</v>
      </c>
      <c r="W985" s="103">
        <f t="shared" si="204"/>
        <v>-12</v>
      </c>
      <c r="X985" s="102">
        <f t="shared" ca="1" si="205"/>
        <v>-0.12631578947368416</v>
      </c>
      <c r="Y985" s="103" t="str">
        <f t="shared" ca="1" si="206"/>
        <v>DEGROWTH</v>
      </c>
      <c r="Z985" s="24">
        <v>0</v>
      </c>
      <c r="AA985" s="24">
        <f t="shared" si="207"/>
        <v>0</v>
      </c>
      <c r="AB985" s="3">
        <v>1000001098</v>
      </c>
      <c r="AC985" s="3"/>
    </row>
    <row r="986" spans="1:29" ht="14.25" hidden="1" customHeight="1">
      <c r="A986" s="23" t="s">
        <v>134</v>
      </c>
      <c r="B986" s="64" t="s">
        <v>77</v>
      </c>
      <c r="C986" s="64" t="s">
        <v>1982</v>
      </c>
      <c r="D986" s="64">
        <v>1000002595</v>
      </c>
      <c r="E986" s="65" t="s">
        <v>1983</v>
      </c>
      <c r="F986" s="66">
        <v>44597</v>
      </c>
      <c r="G986" s="66" t="str">
        <f t="shared" si="195"/>
        <v>Targeted Dealer</v>
      </c>
      <c r="H986" s="66"/>
      <c r="I986" s="67">
        <v>80</v>
      </c>
      <c r="J986" s="67">
        <f t="shared" ca="1" si="196"/>
        <v>1669.6774193548388</v>
      </c>
      <c r="K986" s="96">
        <v>60</v>
      </c>
      <c r="L986" s="68">
        <f t="shared" ca="1" si="197"/>
        <v>-1609.6774193548388</v>
      </c>
      <c r="M986" s="68">
        <f t="shared" ca="1" si="198"/>
        <v>3.5935085007727969</v>
      </c>
      <c r="N986" s="99">
        <v>23.5</v>
      </c>
      <c r="O986" s="97" t="str">
        <f t="shared" ca="1" si="199"/>
        <v>Nov</v>
      </c>
      <c r="P986" s="96">
        <v>23.5</v>
      </c>
      <c r="Q986" s="99">
        <f t="shared" si="200"/>
        <v>36.5</v>
      </c>
      <c r="R986" s="97">
        <f t="shared" ca="1" si="201"/>
        <v>1.5531914893617023</v>
      </c>
      <c r="S986" s="99" t="str">
        <f t="shared" ca="1" si="202"/>
        <v>GROWTH</v>
      </c>
      <c r="T986" s="100">
        <v>75</v>
      </c>
      <c r="U986" s="100" t="str">
        <f t="shared" ca="1" si="203"/>
        <v>Dec</v>
      </c>
      <c r="V986" s="96">
        <v>75</v>
      </c>
      <c r="W986" s="103">
        <f t="shared" si="204"/>
        <v>-15</v>
      </c>
      <c r="X986" s="102">
        <f t="shared" ca="1" si="205"/>
        <v>-0.19999999999999996</v>
      </c>
      <c r="Y986" s="103" t="str">
        <f t="shared" ca="1" si="206"/>
        <v>DEGROWTH</v>
      </c>
      <c r="Z986" s="24">
        <v>0</v>
      </c>
      <c r="AA986" s="24">
        <f t="shared" si="207"/>
        <v>0</v>
      </c>
      <c r="AB986" s="3">
        <v>1000002595</v>
      </c>
      <c r="AC986" s="3"/>
    </row>
    <row r="987" spans="1:29" ht="14.25" hidden="1" customHeight="1">
      <c r="A987" s="23" t="s">
        <v>134</v>
      </c>
      <c r="B987" s="64" t="s">
        <v>77</v>
      </c>
      <c r="C987" s="64" t="s">
        <v>1984</v>
      </c>
      <c r="D987" s="64">
        <v>1000003490</v>
      </c>
      <c r="E987" s="65" t="s">
        <v>1985</v>
      </c>
      <c r="F987" s="66">
        <v>45042</v>
      </c>
      <c r="G987" s="66" t="str">
        <f t="shared" si="195"/>
        <v>Targeted Dealer</v>
      </c>
      <c r="H987" s="66"/>
      <c r="I987" s="67">
        <v>75</v>
      </c>
      <c r="J987" s="67">
        <f t="shared" ca="1" si="196"/>
        <v>1565.3225806451612</v>
      </c>
      <c r="K987" s="96">
        <v>0</v>
      </c>
      <c r="L987" s="68">
        <f t="shared" ca="1" si="197"/>
        <v>-1565.3225806451612</v>
      </c>
      <c r="M987" s="68">
        <f t="shared" ca="1" si="198"/>
        <v>0</v>
      </c>
      <c r="N987" s="99">
        <v>0</v>
      </c>
      <c r="O987" s="97" t="str">
        <f t="shared" ca="1" si="199"/>
        <v>Nov</v>
      </c>
      <c r="P987" s="96">
        <v>0</v>
      </c>
      <c r="Q987" s="99">
        <f t="shared" si="200"/>
        <v>0</v>
      </c>
      <c r="R987" s="97">
        <f t="shared" ca="1" si="201"/>
        <v>0</v>
      </c>
      <c r="S987" s="99" t="b">
        <f t="shared" si="202"/>
        <v>0</v>
      </c>
      <c r="T987" s="100">
        <v>0</v>
      </c>
      <c r="U987" s="100" t="str">
        <f t="shared" ca="1" si="203"/>
        <v>Dec</v>
      </c>
      <c r="V987" s="96">
        <v>0</v>
      </c>
      <c r="W987" s="103">
        <f t="shared" si="204"/>
        <v>0</v>
      </c>
      <c r="X987" s="102">
        <f t="shared" ca="1" si="205"/>
        <v>0</v>
      </c>
      <c r="Y987" s="103" t="b">
        <f t="shared" si="206"/>
        <v>0</v>
      </c>
      <c r="Z987" s="24">
        <v>1</v>
      </c>
      <c r="AA987" s="24">
        <f t="shared" si="207"/>
        <v>0</v>
      </c>
      <c r="AB987" s="3">
        <v>1000003490</v>
      </c>
      <c r="AC987" s="3"/>
    </row>
    <row r="988" spans="1:29" ht="14.25" hidden="1" customHeight="1">
      <c r="A988" s="23" t="s">
        <v>134</v>
      </c>
      <c r="B988" s="64" t="s">
        <v>77</v>
      </c>
      <c r="C988" s="64" t="s">
        <v>1986</v>
      </c>
      <c r="D988" s="64">
        <v>1000003496</v>
      </c>
      <c r="E988" s="65" t="s">
        <v>1987</v>
      </c>
      <c r="F988" s="66">
        <v>45044</v>
      </c>
      <c r="G988" s="66" t="str">
        <f t="shared" si="195"/>
        <v>Targeted Dealer</v>
      </c>
      <c r="H988" s="66"/>
      <c r="I988" s="67">
        <v>70</v>
      </c>
      <c r="J988" s="67">
        <f t="shared" ca="1" si="196"/>
        <v>1460.9677419354839</v>
      </c>
      <c r="K988" s="96">
        <v>67</v>
      </c>
      <c r="L988" s="68">
        <f t="shared" ca="1" si="197"/>
        <v>-1393.9677419354839</v>
      </c>
      <c r="M988" s="68">
        <f t="shared" ca="1" si="198"/>
        <v>4.5860013247957605</v>
      </c>
      <c r="N988" s="99">
        <v>32</v>
      </c>
      <c r="O988" s="97" t="str">
        <f t="shared" ca="1" si="199"/>
        <v>Nov</v>
      </c>
      <c r="P988" s="96">
        <v>32</v>
      </c>
      <c r="Q988" s="99">
        <f t="shared" si="200"/>
        <v>35</v>
      </c>
      <c r="R988" s="97">
        <f t="shared" ca="1" si="201"/>
        <v>1.09375</v>
      </c>
      <c r="S988" s="99" t="str">
        <f t="shared" ca="1" si="202"/>
        <v>GROWTH</v>
      </c>
      <c r="T988" s="100">
        <v>34.5</v>
      </c>
      <c r="U988" s="100" t="str">
        <f t="shared" ca="1" si="203"/>
        <v>Dec</v>
      </c>
      <c r="V988" s="96">
        <v>34.5</v>
      </c>
      <c r="W988" s="103">
        <f t="shared" si="204"/>
        <v>32.5</v>
      </c>
      <c r="X988" s="102">
        <f t="shared" ca="1" si="205"/>
        <v>0.94202898550724634</v>
      </c>
      <c r="Y988" s="103" t="str">
        <f t="shared" ca="1" si="206"/>
        <v>GROWTH</v>
      </c>
      <c r="Z988" s="24">
        <v>0</v>
      </c>
      <c r="AA988" s="24">
        <f t="shared" si="207"/>
        <v>0</v>
      </c>
      <c r="AB988" s="3">
        <v>1000003496</v>
      </c>
      <c r="AC988" s="3"/>
    </row>
    <row r="989" spans="1:29" ht="14.25" hidden="1" customHeight="1">
      <c r="A989" s="23" t="s">
        <v>134</v>
      </c>
      <c r="B989" s="64" t="s">
        <v>77</v>
      </c>
      <c r="C989" s="64" t="s">
        <v>4507</v>
      </c>
      <c r="D989" s="64">
        <v>1000003591</v>
      </c>
      <c r="E989" s="65" t="s">
        <v>4508</v>
      </c>
      <c r="F989" s="66">
        <v>45086</v>
      </c>
      <c r="G989" s="66" t="str">
        <f t="shared" si="195"/>
        <v>Targeted Dealer</v>
      </c>
      <c r="H989" s="66" t="s">
        <v>627</v>
      </c>
      <c r="I989" s="67">
        <v>70</v>
      </c>
      <c r="J989" s="67">
        <f t="shared" ca="1" si="196"/>
        <v>1460.9677419354839</v>
      </c>
      <c r="K989" s="96">
        <v>25</v>
      </c>
      <c r="L989" s="68">
        <f t="shared" ca="1" si="197"/>
        <v>-1435.9677419354839</v>
      </c>
      <c r="M989" s="68">
        <f t="shared" ca="1" si="198"/>
        <v>1.7111945241775226</v>
      </c>
      <c r="N989" s="99">
        <v>48.5</v>
      </c>
      <c r="O989" s="97" t="str">
        <f t="shared" ca="1" si="199"/>
        <v>Nov</v>
      </c>
      <c r="P989" s="96">
        <v>48.5</v>
      </c>
      <c r="Q989" s="99">
        <f t="shared" si="200"/>
        <v>-23.5</v>
      </c>
      <c r="R989" s="97">
        <f t="shared" ca="1" si="201"/>
        <v>-0.48453608247422686</v>
      </c>
      <c r="S989" s="99" t="str">
        <f t="shared" ca="1" si="202"/>
        <v>DEGROWTH</v>
      </c>
      <c r="T989" s="100">
        <v>25</v>
      </c>
      <c r="U989" s="100" t="str">
        <f t="shared" ca="1" si="203"/>
        <v>Dec</v>
      </c>
      <c r="V989" s="96">
        <v>25</v>
      </c>
      <c r="W989" s="103">
        <f t="shared" si="204"/>
        <v>0</v>
      </c>
      <c r="X989" s="102">
        <f t="shared" ca="1" si="205"/>
        <v>0</v>
      </c>
      <c r="Y989" s="103" t="str">
        <f t="shared" ca="1" si="206"/>
        <v>GROWTH</v>
      </c>
      <c r="Z989" s="24">
        <v>0</v>
      </c>
      <c r="AA989" s="24">
        <f t="shared" si="207"/>
        <v>1</v>
      </c>
      <c r="AB989" s="3">
        <v>1000003591</v>
      </c>
      <c r="AC989" s="3"/>
    </row>
    <row r="990" spans="1:29" ht="14.25" hidden="1" customHeight="1">
      <c r="A990" s="23" t="s">
        <v>134</v>
      </c>
      <c r="B990" s="64" t="s">
        <v>77</v>
      </c>
      <c r="C990" s="64" t="s">
        <v>1988</v>
      </c>
      <c r="D990" s="64">
        <v>1000003595</v>
      </c>
      <c r="E990" s="65" t="s">
        <v>1989</v>
      </c>
      <c r="F990" s="66">
        <v>45093</v>
      </c>
      <c r="G990" s="66" t="str">
        <f t="shared" si="195"/>
        <v>Targeted Dealer</v>
      </c>
      <c r="H990" s="66"/>
      <c r="I990" s="67">
        <v>50</v>
      </c>
      <c r="J990" s="67">
        <f t="shared" ca="1" si="196"/>
        <v>1043.5483870967741</v>
      </c>
      <c r="K990" s="96">
        <v>27.5</v>
      </c>
      <c r="L990" s="68">
        <f t="shared" ca="1" si="197"/>
        <v>-1016.0483870967741</v>
      </c>
      <c r="M990" s="68">
        <f t="shared" ca="1" si="198"/>
        <v>2.635239567233385</v>
      </c>
      <c r="N990" s="99">
        <v>34</v>
      </c>
      <c r="O990" s="97" t="str">
        <f t="shared" ca="1" si="199"/>
        <v>Nov</v>
      </c>
      <c r="P990" s="96">
        <v>34</v>
      </c>
      <c r="Q990" s="99">
        <f t="shared" si="200"/>
        <v>-6.5</v>
      </c>
      <c r="R990" s="97">
        <f t="shared" ca="1" si="201"/>
        <v>-0.19117647058823528</v>
      </c>
      <c r="S990" s="99" t="str">
        <f t="shared" ca="1" si="202"/>
        <v>DEGROWTH</v>
      </c>
      <c r="T990" s="100">
        <v>18</v>
      </c>
      <c r="U990" s="100" t="str">
        <f t="shared" ca="1" si="203"/>
        <v>Dec</v>
      </c>
      <c r="V990" s="96">
        <v>18</v>
      </c>
      <c r="W990" s="103">
        <f t="shared" si="204"/>
        <v>9.5</v>
      </c>
      <c r="X990" s="102">
        <f t="shared" ca="1" si="205"/>
        <v>0.52777777777777768</v>
      </c>
      <c r="Y990" s="103" t="str">
        <f t="shared" ca="1" si="206"/>
        <v>GROWTH</v>
      </c>
      <c r="Z990" s="24">
        <v>0</v>
      </c>
      <c r="AA990" s="24">
        <f t="shared" si="207"/>
        <v>0</v>
      </c>
      <c r="AB990" s="3">
        <v>1000003595</v>
      </c>
      <c r="AC990" s="3"/>
    </row>
    <row r="991" spans="1:29" ht="14.25" hidden="1" customHeight="1">
      <c r="A991" s="23" t="s">
        <v>134</v>
      </c>
      <c r="B991" s="64" t="s">
        <v>77</v>
      </c>
      <c r="C991" s="64" t="s">
        <v>1990</v>
      </c>
      <c r="D991" s="64">
        <v>1000003692</v>
      </c>
      <c r="E991" s="65" t="s">
        <v>1991</v>
      </c>
      <c r="F991" s="66">
        <v>45150</v>
      </c>
      <c r="G991" s="66" t="str">
        <f t="shared" si="195"/>
        <v>Targeted Dealer</v>
      </c>
      <c r="H991" s="66"/>
      <c r="I991" s="67">
        <v>40</v>
      </c>
      <c r="J991" s="67">
        <f t="shared" ca="1" si="196"/>
        <v>834.83870967741939</v>
      </c>
      <c r="K991" s="96">
        <v>28</v>
      </c>
      <c r="L991" s="68">
        <f t="shared" ca="1" si="197"/>
        <v>-806.83870967741939</v>
      </c>
      <c r="M991" s="68">
        <f t="shared" ca="1" si="198"/>
        <v>3.3539412673879441</v>
      </c>
      <c r="N991" s="99">
        <v>24</v>
      </c>
      <c r="O991" s="97" t="str">
        <f t="shared" ca="1" si="199"/>
        <v>Nov</v>
      </c>
      <c r="P991" s="96">
        <v>24</v>
      </c>
      <c r="Q991" s="99">
        <f t="shared" si="200"/>
        <v>4</v>
      </c>
      <c r="R991" s="97">
        <f t="shared" ca="1" si="201"/>
        <v>0.16666666666666674</v>
      </c>
      <c r="S991" s="99" t="str">
        <f t="shared" ca="1" si="202"/>
        <v>GROWTH</v>
      </c>
      <c r="T991" s="100">
        <v>20</v>
      </c>
      <c r="U991" s="100" t="str">
        <f t="shared" ca="1" si="203"/>
        <v>Dec</v>
      </c>
      <c r="V991" s="96">
        <v>20</v>
      </c>
      <c r="W991" s="103">
        <f t="shared" si="204"/>
        <v>8</v>
      </c>
      <c r="X991" s="102">
        <f t="shared" ca="1" si="205"/>
        <v>0.39999999999999991</v>
      </c>
      <c r="Y991" s="103" t="str">
        <f t="shared" ca="1" si="206"/>
        <v>GROWTH</v>
      </c>
      <c r="Z991" s="24">
        <v>0</v>
      </c>
      <c r="AA991" s="24">
        <f t="shared" si="207"/>
        <v>0</v>
      </c>
      <c r="AB991" s="3">
        <v>1000003692</v>
      </c>
      <c r="AC991" s="3"/>
    </row>
    <row r="992" spans="1:29" ht="14.25" hidden="1" customHeight="1">
      <c r="A992" s="24" t="s">
        <v>134</v>
      </c>
      <c r="B992" s="125" t="s">
        <v>77</v>
      </c>
      <c r="C992" s="125" t="s">
        <v>1992</v>
      </c>
      <c r="D992" s="125">
        <v>1000003934</v>
      </c>
      <c r="E992" s="125" t="s">
        <v>1993</v>
      </c>
      <c r="F992" s="66">
        <v>45412</v>
      </c>
      <c r="G992" s="66" t="str">
        <f t="shared" si="195"/>
        <v>Targeted Dealer</v>
      </c>
      <c r="H992" s="66"/>
      <c r="I992" s="67">
        <v>50</v>
      </c>
      <c r="J992" s="67">
        <f t="shared" ca="1" si="196"/>
        <v>1043.5483870967741</v>
      </c>
      <c r="K992" s="96">
        <v>25</v>
      </c>
      <c r="L992" s="68">
        <f t="shared" ca="1" si="197"/>
        <v>-1018.5483870967741</v>
      </c>
      <c r="M992" s="68">
        <f t="shared" ca="1" si="198"/>
        <v>2.3956723338485317</v>
      </c>
      <c r="N992" s="99">
        <v>24</v>
      </c>
      <c r="O992" s="97" t="str">
        <f t="shared" ca="1" si="199"/>
        <v>Nov</v>
      </c>
      <c r="P992" s="96">
        <v>24</v>
      </c>
      <c r="Q992" s="99">
        <f t="shared" si="200"/>
        <v>1</v>
      </c>
      <c r="R992" s="97">
        <f t="shared" ca="1" si="201"/>
        <v>4.1666666666666741E-2</v>
      </c>
      <c r="S992" s="99" t="str">
        <f t="shared" ca="1" si="202"/>
        <v>GROWTH</v>
      </c>
      <c r="T992" s="100">
        <v>0</v>
      </c>
      <c r="U992" s="100" t="str">
        <f t="shared" ca="1" si="203"/>
        <v>Dec</v>
      </c>
      <c r="V992" s="96">
        <v>0</v>
      </c>
      <c r="W992" s="103">
        <f t="shared" si="204"/>
        <v>25</v>
      </c>
      <c r="X992" s="102">
        <f t="shared" ca="1" si="205"/>
        <v>0</v>
      </c>
      <c r="Y992" s="103" t="b">
        <f t="shared" si="206"/>
        <v>0</v>
      </c>
      <c r="Z992" s="24">
        <v>0</v>
      </c>
      <c r="AA992" s="24">
        <f t="shared" si="207"/>
        <v>0</v>
      </c>
      <c r="AB992" s="3">
        <v>1000003934</v>
      </c>
      <c r="AC992" s="3"/>
    </row>
    <row r="993" spans="1:29" ht="14.25" hidden="1" customHeight="1">
      <c r="A993" s="24" t="s">
        <v>134</v>
      </c>
      <c r="B993" s="125" t="s">
        <v>77</v>
      </c>
      <c r="C993" s="125" t="s">
        <v>1994</v>
      </c>
      <c r="D993" s="125">
        <v>1000004039</v>
      </c>
      <c r="E993" s="125" t="s">
        <v>1995</v>
      </c>
      <c r="F993" s="66">
        <v>45484</v>
      </c>
      <c r="G993" s="66" t="str">
        <f t="shared" si="195"/>
        <v>Targeted Dealer</v>
      </c>
      <c r="H993" s="24"/>
      <c r="I993" s="67">
        <v>50</v>
      </c>
      <c r="J993" s="67">
        <f t="shared" ca="1" si="196"/>
        <v>1043.5483870967741</v>
      </c>
      <c r="K993" s="96">
        <v>15</v>
      </c>
      <c r="L993" s="68">
        <f t="shared" ca="1" si="197"/>
        <v>-1028.5483870967741</v>
      </c>
      <c r="M993" s="68">
        <f t="shared" ca="1" si="198"/>
        <v>1.437403400309119</v>
      </c>
      <c r="N993" s="99">
        <v>24</v>
      </c>
      <c r="O993" s="97" t="str">
        <f t="shared" ca="1" si="199"/>
        <v>Nov</v>
      </c>
      <c r="P993" s="96">
        <v>24</v>
      </c>
      <c r="Q993" s="99">
        <f t="shared" si="200"/>
        <v>-9</v>
      </c>
      <c r="R993" s="97">
        <f t="shared" ca="1" si="201"/>
        <v>-0.375</v>
      </c>
      <c r="S993" s="99" t="str">
        <f t="shared" ca="1" si="202"/>
        <v>DEGROWTH</v>
      </c>
      <c r="T993" s="100">
        <v>0</v>
      </c>
      <c r="U993" s="100" t="str">
        <f t="shared" ca="1" si="203"/>
        <v>Dec</v>
      </c>
      <c r="V993" s="96">
        <v>0</v>
      </c>
      <c r="W993" s="103">
        <f t="shared" si="204"/>
        <v>15</v>
      </c>
      <c r="X993" s="102">
        <f t="shared" ca="1" si="205"/>
        <v>0</v>
      </c>
      <c r="Y993" s="103" t="b">
        <f t="shared" si="206"/>
        <v>0</v>
      </c>
      <c r="Z993" s="24">
        <v>0</v>
      </c>
      <c r="AA993" s="24">
        <f t="shared" si="207"/>
        <v>0</v>
      </c>
      <c r="AB993" s="3">
        <v>1000004039</v>
      </c>
      <c r="AC993" s="3"/>
    </row>
    <row r="994" spans="1:29" ht="14.25" hidden="1" customHeight="1">
      <c r="A994" s="24" t="s">
        <v>134</v>
      </c>
      <c r="B994" s="125" t="s">
        <v>77</v>
      </c>
      <c r="C994" s="125" t="s">
        <v>4509</v>
      </c>
      <c r="D994" s="125">
        <v>1000004040</v>
      </c>
      <c r="E994" s="125" t="s">
        <v>4510</v>
      </c>
      <c r="F994" s="66">
        <v>45484</v>
      </c>
      <c r="G994" s="66" t="str">
        <f t="shared" si="195"/>
        <v>Targeted Dealer</v>
      </c>
      <c r="H994" s="66" t="s">
        <v>627</v>
      </c>
      <c r="I994" s="67">
        <v>50</v>
      </c>
      <c r="J994" s="67">
        <f t="shared" ca="1" si="196"/>
        <v>1043.5483870967741</v>
      </c>
      <c r="K994" s="96">
        <v>0</v>
      </c>
      <c r="L994" s="68">
        <f t="shared" ca="1" si="197"/>
        <v>-1043.5483870967741</v>
      </c>
      <c r="M994" s="68">
        <f t="shared" ca="1" si="198"/>
        <v>0</v>
      </c>
      <c r="N994" s="99">
        <v>0</v>
      </c>
      <c r="O994" s="97" t="str">
        <f t="shared" ca="1" si="199"/>
        <v>Nov</v>
      </c>
      <c r="P994" s="96">
        <v>0</v>
      </c>
      <c r="Q994" s="99">
        <f t="shared" si="200"/>
        <v>0</v>
      </c>
      <c r="R994" s="97">
        <f t="shared" ca="1" si="201"/>
        <v>0</v>
      </c>
      <c r="S994" s="99" t="b">
        <f t="shared" si="202"/>
        <v>0</v>
      </c>
      <c r="T994" s="100">
        <v>0</v>
      </c>
      <c r="U994" s="100" t="str">
        <f t="shared" ca="1" si="203"/>
        <v>Dec</v>
      </c>
      <c r="V994" s="96">
        <v>0</v>
      </c>
      <c r="W994" s="103">
        <f t="shared" si="204"/>
        <v>0</v>
      </c>
      <c r="X994" s="102">
        <f t="shared" ca="1" si="205"/>
        <v>0</v>
      </c>
      <c r="Y994" s="103" t="b">
        <f t="shared" si="206"/>
        <v>0</v>
      </c>
      <c r="Z994" s="24">
        <v>1</v>
      </c>
      <c r="AA994" s="24">
        <f t="shared" si="207"/>
        <v>1</v>
      </c>
      <c r="AB994" s="3">
        <v>1000004040</v>
      </c>
      <c r="AC994" s="3"/>
    </row>
    <row r="995" spans="1:29" ht="14.25" hidden="1" customHeight="1">
      <c r="A995" s="24" t="s">
        <v>134</v>
      </c>
      <c r="B995" s="125" t="s">
        <v>77</v>
      </c>
      <c r="C995" s="125" t="s">
        <v>1996</v>
      </c>
      <c r="D995" s="125">
        <v>1000004042</v>
      </c>
      <c r="E995" s="125" t="s">
        <v>1997</v>
      </c>
      <c r="F995" s="66">
        <v>45488</v>
      </c>
      <c r="G995" s="66" t="str">
        <f t="shared" si="195"/>
        <v>Targeted Dealer</v>
      </c>
      <c r="H995" s="24"/>
      <c r="I995" s="67">
        <v>60</v>
      </c>
      <c r="J995" s="67">
        <f t="shared" ca="1" si="196"/>
        <v>1252.258064516129</v>
      </c>
      <c r="K995" s="96">
        <v>58</v>
      </c>
      <c r="L995" s="68">
        <f t="shared" ca="1" si="197"/>
        <v>-1194.258064516129</v>
      </c>
      <c r="M995" s="68">
        <f t="shared" ca="1" si="198"/>
        <v>4.6316331787738276</v>
      </c>
      <c r="N995" s="99">
        <v>37.5</v>
      </c>
      <c r="O995" s="97" t="str">
        <f t="shared" ca="1" si="199"/>
        <v>Nov</v>
      </c>
      <c r="P995" s="96">
        <v>37.5</v>
      </c>
      <c r="Q995" s="99">
        <f t="shared" si="200"/>
        <v>20.5</v>
      </c>
      <c r="R995" s="97">
        <f t="shared" ca="1" si="201"/>
        <v>0.54666666666666663</v>
      </c>
      <c r="S995" s="99" t="str">
        <f t="shared" ca="1" si="202"/>
        <v>GROWTH</v>
      </c>
      <c r="T995" s="100">
        <v>0</v>
      </c>
      <c r="U995" s="100" t="str">
        <f t="shared" ca="1" si="203"/>
        <v>Dec</v>
      </c>
      <c r="V995" s="96">
        <v>0</v>
      </c>
      <c r="W995" s="103">
        <f t="shared" si="204"/>
        <v>58</v>
      </c>
      <c r="X995" s="102">
        <f t="shared" ca="1" si="205"/>
        <v>0</v>
      </c>
      <c r="Y995" s="103" t="b">
        <f t="shared" si="206"/>
        <v>0</v>
      </c>
      <c r="Z995" s="24">
        <v>0</v>
      </c>
      <c r="AA995" s="24">
        <f t="shared" si="207"/>
        <v>0</v>
      </c>
      <c r="AB995" s="3">
        <v>1000004042</v>
      </c>
      <c r="AC995" s="3"/>
    </row>
    <row r="996" spans="1:29" ht="14.25" hidden="1" customHeight="1">
      <c r="A996" s="23" t="s">
        <v>134</v>
      </c>
      <c r="B996" s="64" t="s">
        <v>78</v>
      </c>
      <c r="C996" s="64" t="s">
        <v>1998</v>
      </c>
      <c r="D996" s="64">
        <v>1000000199</v>
      </c>
      <c r="E996" s="65" t="s">
        <v>1999</v>
      </c>
      <c r="F996" s="66">
        <v>38609</v>
      </c>
      <c r="G996" s="66" t="str">
        <f t="shared" si="195"/>
        <v>Targeted Dealer</v>
      </c>
      <c r="H996" s="66" t="s">
        <v>627</v>
      </c>
      <c r="I996" s="67">
        <v>200</v>
      </c>
      <c r="J996" s="67">
        <f t="shared" ca="1" si="196"/>
        <v>4174.1935483870966</v>
      </c>
      <c r="K996" s="96">
        <v>135</v>
      </c>
      <c r="L996" s="68">
        <f t="shared" ca="1" si="197"/>
        <v>-4039.1935483870966</v>
      </c>
      <c r="M996" s="68">
        <f t="shared" ca="1" si="198"/>
        <v>3.2341576506955176</v>
      </c>
      <c r="N996" s="99">
        <v>120</v>
      </c>
      <c r="O996" s="97" t="str">
        <f t="shared" ca="1" si="199"/>
        <v>Nov</v>
      </c>
      <c r="P996" s="96">
        <v>120</v>
      </c>
      <c r="Q996" s="99">
        <f t="shared" si="200"/>
        <v>15</v>
      </c>
      <c r="R996" s="97">
        <f t="shared" ca="1" si="201"/>
        <v>0.125</v>
      </c>
      <c r="S996" s="99" t="str">
        <f t="shared" ca="1" si="202"/>
        <v>GROWTH</v>
      </c>
      <c r="T996" s="100">
        <v>205</v>
      </c>
      <c r="U996" s="100" t="str">
        <f t="shared" ca="1" si="203"/>
        <v>Dec</v>
      </c>
      <c r="V996" s="96">
        <v>205</v>
      </c>
      <c r="W996" s="103">
        <f t="shared" si="204"/>
        <v>-70</v>
      </c>
      <c r="X996" s="102">
        <f t="shared" ca="1" si="205"/>
        <v>-0.34146341463414631</v>
      </c>
      <c r="Y996" s="103" t="str">
        <f t="shared" ca="1" si="206"/>
        <v>DEGROWTH</v>
      </c>
      <c r="Z996" s="24">
        <v>0</v>
      </c>
      <c r="AA996" s="24">
        <f t="shared" si="207"/>
        <v>1</v>
      </c>
      <c r="AB996" s="3">
        <v>1000000199</v>
      </c>
      <c r="AC996" s="3"/>
    </row>
    <row r="997" spans="1:29" ht="14.25" hidden="1" customHeight="1">
      <c r="A997" s="23" t="s">
        <v>134</v>
      </c>
      <c r="B997" s="64" t="s">
        <v>78</v>
      </c>
      <c r="C997" s="64" t="s">
        <v>2000</v>
      </c>
      <c r="D997" s="64">
        <v>1000000213</v>
      </c>
      <c r="E997" s="65" t="s">
        <v>2001</v>
      </c>
      <c r="F997" s="66">
        <v>38644</v>
      </c>
      <c r="G997" s="66" t="str">
        <f t="shared" si="195"/>
        <v>Targeted Dealer</v>
      </c>
      <c r="H997" s="66"/>
      <c r="I997" s="67">
        <v>50</v>
      </c>
      <c r="J997" s="67">
        <f t="shared" ca="1" si="196"/>
        <v>1043.5483870967741</v>
      </c>
      <c r="K997" s="96">
        <v>45</v>
      </c>
      <c r="L997" s="68">
        <f t="shared" ca="1" si="197"/>
        <v>-998.54838709677415</v>
      </c>
      <c r="M997" s="68">
        <f t="shared" ca="1" si="198"/>
        <v>4.3122102009273569</v>
      </c>
      <c r="N997" s="99">
        <v>19.5</v>
      </c>
      <c r="O997" s="97" t="str">
        <f t="shared" ca="1" si="199"/>
        <v>Nov</v>
      </c>
      <c r="P997" s="96">
        <v>19.5</v>
      </c>
      <c r="Q997" s="99">
        <f t="shared" si="200"/>
        <v>25.5</v>
      </c>
      <c r="R997" s="97">
        <f t="shared" ca="1" si="201"/>
        <v>1.3076923076923075</v>
      </c>
      <c r="S997" s="99" t="str">
        <f t="shared" ca="1" si="202"/>
        <v>GROWTH</v>
      </c>
      <c r="T997" s="100">
        <v>55</v>
      </c>
      <c r="U997" s="100" t="str">
        <f t="shared" ca="1" si="203"/>
        <v>Dec</v>
      </c>
      <c r="V997" s="96">
        <v>55</v>
      </c>
      <c r="W997" s="103">
        <f t="shared" si="204"/>
        <v>-10</v>
      </c>
      <c r="X997" s="102">
        <f t="shared" ca="1" si="205"/>
        <v>-0.18181818181818177</v>
      </c>
      <c r="Y997" s="103" t="str">
        <f t="shared" ca="1" si="206"/>
        <v>DEGROWTH</v>
      </c>
      <c r="Z997" s="24">
        <v>0</v>
      </c>
      <c r="AA997" s="24">
        <f t="shared" si="207"/>
        <v>0</v>
      </c>
      <c r="AB997" s="3">
        <v>1000000213</v>
      </c>
      <c r="AC997" s="3"/>
    </row>
    <row r="998" spans="1:29" ht="14.25" hidden="1" customHeight="1">
      <c r="A998" s="23" t="s">
        <v>134</v>
      </c>
      <c r="B998" s="64" t="s">
        <v>78</v>
      </c>
      <c r="C998" s="64" t="s">
        <v>2002</v>
      </c>
      <c r="D998" s="64">
        <v>1000000222</v>
      </c>
      <c r="E998" s="65" t="s">
        <v>2003</v>
      </c>
      <c r="F998" s="66">
        <v>38647</v>
      </c>
      <c r="G998" s="66" t="str">
        <f t="shared" si="195"/>
        <v>Targeted Dealer</v>
      </c>
      <c r="H998" s="66"/>
      <c r="I998" s="67">
        <v>50</v>
      </c>
      <c r="J998" s="67">
        <f t="shared" ca="1" si="196"/>
        <v>1043.5483870967741</v>
      </c>
      <c r="K998" s="96">
        <v>17.5</v>
      </c>
      <c r="L998" s="68">
        <f t="shared" ca="1" si="197"/>
        <v>-1026.0483870967741</v>
      </c>
      <c r="M998" s="68">
        <f t="shared" ca="1" si="198"/>
        <v>1.6769706336939723</v>
      </c>
      <c r="N998" s="99">
        <v>20</v>
      </c>
      <c r="O998" s="97" t="str">
        <f t="shared" ca="1" si="199"/>
        <v>Nov</v>
      </c>
      <c r="P998" s="96">
        <v>20</v>
      </c>
      <c r="Q998" s="99">
        <f t="shared" si="200"/>
        <v>-2.5</v>
      </c>
      <c r="R998" s="97">
        <f t="shared" ca="1" si="201"/>
        <v>-0.125</v>
      </c>
      <c r="S998" s="99" t="str">
        <f t="shared" ca="1" si="202"/>
        <v>DEGROWTH</v>
      </c>
      <c r="T998" s="100">
        <v>25</v>
      </c>
      <c r="U998" s="100" t="str">
        <f t="shared" ca="1" si="203"/>
        <v>Dec</v>
      </c>
      <c r="V998" s="96">
        <v>25</v>
      </c>
      <c r="W998" s="103">
        <f t="shared" si="204"/>
        <v>-7.5</v>
      </c>
      <c r="X998" s="102">
        <f t="shared" ca="1" si="205"/>
        <v>-0.30000000000000004</v>
      </c>
      <c r="Y998" s="103" t="str">
        <f t="shared" ca="1" si="206"/>
        <v>DEGROWTH</v>
      </c>
      <c r="Z998" s="24">
        <v>0</v>
      </c>
      <c r="AA998" s="24">
        <f t="shared" si="207"/>
        <v>0</v>
      </c>
      <c r="AB998" s="3">
        <v>1000000222</v>
      </c>
      <c r="AC998" s="3"/>
    </row>
    <row r="999" spans="1:29" ht="14.25" hidden="1" customHeight="1">
      <c r="A999" s="23" t="s">
        <v>134</v>
      </c>
      <c r="B999" s="64" t="s">
        <v>78</v>
      </c>
      <c r="C999" s="64" t="s">
        <v>2004</v>
      </c>
      <c r="D999" s="64">
        <v>1000000202</v>
      </c>
      <c r="E999" s="65" t="s">
        <v>2005</v>
      </c>
      <c r="F999" s="66">
        <v>39612</v>
      </c>
      <c r="G999" s="66" t="str">
        <f t="shared" si="195"/>
        <v>Targeted Dealer</v>
      </c>
      <c r="H999" s="66"/>
      <c r="I999" s="67">
        <v>125</v>
      </c>
      <c r="J999" s="67">
        <f t="shared" ca="1" si="196"/>
        <v>2608.8709677419356</v>
      </c>
      <c r="K999" s="96">
        <v>99</v>
      </c>
      <c r="L999" s="68">
        <f t="shared" ca="1" si="197"/>
        <v>-2509.8709677419356</v>
      </c>
      <c r="M999" s="68">
        <f t="shared" ca="1" si="198"/>
        <v>3.7947449768160739</v>
      </c>
      <c r="N999" s="99">
        <v>78.5</v>
      </c>
      <c r="O999" s="97" t="str">
        <f t="shared" ca="1" si="199"/>
        <v>Nov</v>
      </c>
      <c r="P999" s="96">
        <v>78.5</v>
      </c>
      <c r="Q999" s="99">
        <f t="shared" si="200"/>
        <v>20.5</v>
      </c>
      <c r="R999" s="97">
        <f t="shared" ca="1" si="201"/>
        <v>0.26114649681528657</v>
      </c>
      <c r="S999" s="99" t="str">
        <f t="shared" ca="1" si="202"/>
        <v>GROWTH</v>
      </c>
      <c r="T999" s="100">
        <v>124.5</v>
      </c>
      <c r="U999" s="100" t="str">
        <f t="shared" ca="1" si="203"/>
        <v>Dec</v>
      </c>
      <c r="V999" s="96">
        <v>124.5</v>
      </c>
      <c r="W999" s="103">
        <f t="shared" si="204"/>
        <v>-25.5</v>
      </c>
      <c r="X999" s="102">
        <f t="shared" ca="1" si="205"/>
        <v>-0.20481927710843373</v>
      </c>
      <c r="Y999" s="103" t="str">
        <f t="shared" ca="1" si="206"/>
        <v>DEGROWTH</v>
      </c>
      <c r="Z999" s="24">
        <v>0</v>
      </c>
      <c r="AA999" s="24">
        <f t="shared" si="207"/>
        <v>0</v>
      </c>
      <c r="AB999" s="3">
        <v>1000000202</v>
      </c>
      <c r="AC999" s="3"/>
    </row>
    <row r="1000" spans="1:29" ht="14.25" hidden="1" customHeight="1">
      <c r="A1000" s="23" t="s">
        <v>134</v>
      </c>
      <c r="B1000" s="64" t="s">
        <v>78</v>
      </c>
      <c r="C1000" s="64" t="s">
        <v>2006</v>
      </c>
      <c r="D1000" s="64">
        <v>1000000224</v>
      </c>
      <c r="E1000" s="65" t="s">
        <v>2007</v>
      </c>
      <c r="F1000" s="66">
        <v>40816</v>
      </c>
      <c r="G1000" s="66" t="str">
        <f t="shared" si="195"/>
        <v>Targeted Dealer</v>
      </c>
      <c r="H1000" s="66"/>
      <c r="I1000" s="67">
        <v>75</v>
      </c>
      <c r="J1000" s="67">
        <f t="shared" ca="1" si="196"/>
        <v>1565.3225806451612</v>
      </c>
      <c r="K1000" s="96">
        <v>24</v>
      </c>
      <c r="L1000" s="68">
        <f t="shared" ca="1" si="197"/>
        <v>-1541.3225806451612</v>
      </c>
      <c r="M1000" s="68">
        <f t="shared" ca="1" si="198"/>
        <v>1.5332302936630604</v>
      </c>
      <c r="N1000" s="99">
        <v>24</v>
      </c>
      <c r="O1000" s="97" t="str">
        <f t="shared" ca="1" si="199"/>
        <v>Nov</v>
      </c>
      <c r="P1000" s="96">
        <v>24</v>
      </c>
      <c r="Q1000" s="99">
        <f t="shared" si="200"/>
        <v>0</v>
      </c>
      <c r="R1000" s="97">
        <f t="shared" ca="1" si="201"/>
        <v>0</v>
      </c>
      <c r="S1000" s="99" t="str">
        <f t="shared" ca="1" si="202"/>
        <v>GROWTH</v>
      </c>
      <c r="T1000" s="100">
        <v>25</v>
      </c>
      <c r="U1000" s="100" t="str">
        <f t="shared" ca="1" si="203"/>
        <v>Dec</v>
      </c>
      <c r="V1000" s="96">
        <v>25</v>
      </c>
      <c r="W1000" s="103">
        <f t="shared" si="204"/>
        <v>-1</v>
      </c>
      <c r="X1000" s="102">
        <f t="shared" ca="1" si="205"/>
        <v>-4.0000000000000036E-2</v>
      </c>
      <c r="Y1000" s="103" t="str">
        <f t="shared" ca="1" si="206"/>
        <v>DEGROWTH</v>
      </c>
      <c r="Z1000" s="24">
        <v>0</v>
      </c>
      <c r="AA1000" s="24">
        <f t="shared" si="207"/>
        <v>0</v>
      </c>
      <c r="AB1000" s="3">
        <v>1000000224</v>
      </c>
      <c r="AC1000" s="3"/>
    </row>
    <row r="1001" spans="1:29" ht="14.25" hidden="1" customHeight="1">
      <c r="A1001" s="23" t="s">
        <v>134</v>
      </c>
      <c r="B1001" s="64" t="s">
        <v>78</v>
      </c>
      <c r="C1001" s="64" t="s">
        <v>2008</v>
      </c>
      <c r="D1001" s="64">
        <v>1000000216</v>
      </c>
      <c r="E1001" s="65" t="s">
        <v>2009</v>
      </c>
      <c r="F1001" s="66">
        <v>40943</v>
      </c>
      <c r="G1001" s="66" t="str">
        <f t="shared" si="195"/>
        <v>Targeted Dealer</v>
      </c>
      <c r="H1001" s="66"/>
      <c r="I1001" s="67">
        <v>350</v>
      </c>
      <c r="J1001" s="67">
        <f t="shared" ca="1" si="196"/>
        <v>7304.8387096774195</v>
      </c>
      <c r="K1001" s="96">
        <v>345</v>
      </c>
      <c r="L1001" s="68">
        <f t="shared" ca="1" si="197"/>
        <v>-6959.8387096774195</v>
      </c>
      <c r="M1001" s="68">
        <f t="shared" ca="1" si="198"/>
        <v>4.7228968867299628</v>
      </c>
      <c r="N1001" s="99">
        <v>287.5</v>
      </c>
      <c r="O1001" s="97" t="str">
        <f t="shared" ca="1" si="199"/>
        <v>Nov</v>
      </c>
      <c r="P1001" s="96">
        <v>287.5</v>
      </c>
      <c r="Q1001" s="99">
        <f t="shared" si="200"/>
        <v>57.5</v>
      </c>
      <c r="R1001" s="97">
        <f t="shared" ca="1" si="201"/>
        <v>0.19999999999999996</v>
      </c>
      <c r="S1001" s="99" t="str">
        <f t="shared" ca="1" si="202"/>
        <v>GROWTH</v>
      </c>
      <c r="T1001" s="100">
        <v>351</v>
      </c>
      <c r="U1001" s="100" t="str">
        <f t="shared" ca="1" si="203"/>
        <v>Dec</v>
      </c>
      <c r="V1001" s="96">
        <v>351</v>
      </c>
      <c r="W1001" s="103">
        <f t="shared" si="204"/>
        <v>-6</v>
      </c>
      <c r="X1001" s="102">
        <f t="shared" ca="1" si="205"/>
        <v>-1.7094017094017144E-2</v>
      </c>
      <c r="Y1001" s="103" t="str">
        <f t="shared" ca="1" si="206"/>
        <v>DEGROWTH</v>
      </c>
      <c r="Z1001" s="24">
        <v>0</v>
      </c>
      <c r="AA1001" s="24">
        <f t="shared" si="207"/>
        <v>0</v>
      </c>
      <c r="AB1001" s="3">
        <v>1000000216</v>
      </c>
      <c r="AC1001" s="3"/>
    </row>
    <row r="1002" spans="1:29" ht="14.25" hidden="1" customHeight="1">
      <c r="A1002" s="23" t="s">
        <v>134</v>
      </c>
      <c r="B1002" s="64" t="s">
        <v>78</v>
      </c>
      <c r="C1002" s="64" t="s">
        <v>3921</v>
      </c>
      <c r="D1002" s="64">
        <v>1000000201</v>
      </c>
      <c r="E1002" s="65" t="s">
        <v>3922</v>
      </c>
      <c r="F1002" s="66">
        <v>41051</v>
      </c>
      <c r="G1002" s="66" t="str">
        <f t="shared" si="195"/>
        <v>Targeted Dealer</v>
      </c>
      <c r="H1002" s="24"/>
      <c r="I1002" s="67">
        <v>60</v>
      </c>
      <c r="J1002" s="67">
        <f t="shared" ca="1" si="196"/>
        <v>1252.258064516129</v>
      </c>
      <c r="K1002" s="96">
        <v>5</v>
      </c>
      <c r="L1002" s="68">
        <f t="shared" ca="1" si="197"/>
        <v>-1247.258064516129</v>
      </c>
      <c r="M1002" s="68">
        <f t="shared" ca="1" si="198"/>
        <v>0.39927872230808859</v>
      </c>
      <c r="N1002" s="99">
        <v>5</v>
      </c>
      <c r="O1002" s="97" t="str">
        <f t="shared" ca="1" si="199"/>
        <v>Nov</v>
      </c>
      <c r="P1002" s="96">
        <v>5</v>
      </c>
      <c r="Q1002" s="99">
        <f t="shared" si="200"/>
        <v>0</v>
      </c>
      <c r="R1002" s="97">
        <f t="shared" ca="1" si="201"/>
        <v>0</v>
      </c>
      <c r="S1002" s="99" t="str">
        <f t="shared" ca="1" si="202"/>
        <v>GROWTH</v>
      </c>
      <c r="T1002" s="100">
        <v>0</v>
      </c>
      <c r="U1002" s="100" t="str">
        <f t="shared" ca="1" si="203"/>
        <v>Dec</v>
      </c>
      <c r="V1002" s="96">
        <v>0</v>
      </c>
      <c r="W1002" s="103">
        <f t="shared" si="204"/>
        <v>5</v>
      </c>
      <c r="X1002" s="102">
        <f t="shared" ca="1" si="205"/>
        <v>0</v>
      </c>
      <c r="Y1002" s="103" t="b">
        <f t="shared" si="206"/>
        <v>0</v>
      </c>
      <c r="Z1002" s="24">
        <v>0</v>
      </c>
      <c r="AA1002" s="24">
        <f t="shared" si="207"/>
        <v>0</v>
      </c>
      <c r="AB1002" s="3">
        <v>1000000201</v>
      </c>
      <c r="AC1002" s="3"/>
    </row>
    <row r="1003" spans="1:29" ht="14.25" hidden="1" customHeight="1">
      <c r="A1003" s="23" t="s">
        <v>134</v>
      </c>
      <c r="B1003" s="64" t="s">
        <v>78</v>
      </c>
      <c r="C1003" s="64" t="s">
        <v>2010</v>
      </c>
      <c r="D1003" s="64">
        <v>1000000231</v>
      </c>
      <c r="E1003" s="65" t="s">
        <v>2011</v>
      </c>
      <c r="F1003" s="66">
        <v>41054</v>
      </c>
      <c r="G1003" s="66" t="str">
        <f t="shared" si="195"/>
        <v>Targeted Dealer</v>
      </c>
      <c r="H1003" s="66"/>
      <c r="I1003" s="67">
        <v>100</v>
      </c>
      <c r="J1003" s="67">
        <f t="shared" ca="1" si="196"/>
        <v>2087.0967741935483</v>
      </c>
      <c r="K1003" s="96">
        <v>87.5</v>
      </c>
      <c r="L1003" s="68">
        <f t="shared" ca="1" si="197"/>
        <v>-1999.5967741935483</v>
      </c>
      <c r="M1003" s="68">
        <f t="shared" ca="1" si="198"/>
        <v>4.1924265842349309</v>
      </c>
      <c r="N1003" s="99">
        <v>25</v>
      </c>
      <c r="O1003" s="97" t="str">
        <f t="shared" ca="1" si="199"/>
        <v>Nov</v>
      </c>
      <c r="P1003" s="96">
        <v>25</v>
      </c>
      <c r="Q1003" s="99">
        <f t="shared" si="200"/>
        <v>62.5</v>
      </c>
      <c r="R1003" s="97">
        <f t="shared" ca="1" si="201"/>
        <v>2.5</v>
      </c>
      <c r="S1003" s="99" t="str">
        <f t="shared" ca="1" si="202"/>
        <v>GROWTH</v>
      </c>
      <c r="T1003" s="100">
        <v>124.5</v>
      </c>
      <c r="U1003" s="100" t="str">
        <f t="shared" ca="1" si="203"/>
        <v>Dec</v>
      </c>
      <c r="V1003" s="96">
        <v>124.5</v>
      </c>
      <c r="W1003" s="103">
        <f t="shared" si="204"/>
        <v>-37</v>
      </c>
      <c r="X1003" s="102">
        <f t="shared" ca="1" si="205"/>
        <v>-0.29718875502008035</v>
      </c>
      <c r="Y1003" s="103" t="str">
        <f t="shared" ca="1" si="206"/>
        <v>DEGROWTH</v>
      </c>
      <c r="Z1003" s="24">
        <v>0</v>
      </c>
      <c r="AA1003" s="24">
        <f t="shared" si="207"/>
        <v>0</v>
      </c>
      <c r="AB1003" s="3">
        <v>1000000231</v>
      </c>
      <c r="AC1003" s="3"/>
    </row>
    <row r="1004" spans="1:29" ht="14.25" hidden="1" customHeight="1">
      <c r="A1004" s="23" t="s">
        <v>134</v>
      </c>
      <c r="B1004" s="64" t="s">
        <v>78</v>
      </c>
      <c r="C1004" s="64" t="s">
        <v>2012</v>
      </c>
      <c r="D1004" s="64">
        <v>1000000208</v>
      </c>
      <c r="E1004" s="65" t="s">
        <v>2013</v>
      </c>
      <c r="F1004" s="66">
        <v>41207</v>
      </c>
      <c r="G1004" s="66" t="str">
        <f t="shared" si="195"/>
        <v>Targeted Dealer</v>
      </c>
      <c r="H1004" s="66"/>
      <c r="I1004" s="67">
        <v>140</v>
      </c>
      <c r="J1004" s="67">
        <f t="shared" ca="1" si="196"/>
        <v>2921.9354838709678</v>
      </c>
      <c r="K1004" s="96">
        <v>240</v>
      </c>
      <c r="L1004" s="68">
        <f t="shared" ca="1" si="197"/>
        <v>-2681.9354838709678</v>
      </c>
      <c r="M1004" s="68">
        <f t="shared" ca="1" si="198"/>
        <v>8.2137337160521096</v>
      </c>
      <c r="N1004" s="99">
        <v>207</v>
      </c>
      <c r="O1004" s="97" t="str">
        <f t="shared" ca="1" si="199"/>
        <v>Nov</v>
      </c>
      <c r="P1004" s="96">
        <v>207</v>
      </c>
      <c r="Q1004" s="99">
        <f t="shared" si="200"/>
        <v>33</v>
      </c>
      <c r="R1004" s="97">
        <f t="shared" ca="1" si="201"/>
        <v>0.15942028985507251</v>
      </c>
      <c r="S1004" s="99" t="str">
        <f t="shared" ca="1" si="202"/>
        <v>GROWTH</v>
      </c>
      <c r="T1004" s="100">
        <v>99.5</v>
      </c>
      <c r="U1004" s="100" t="str">
        <f t="shared" ca="1" si="203"/>
        <v>Dec</v>
      </c>
      <c r="V1004" s="96">
        <v>99.5</v>
      </c>
      <c r="W1004" s="103">
        <f t="shared" si="204"/>
        <v>140.5</v>
      </c>
      <c r="X1004" s="102">
        <f t="shared" ca="1" si="205"/>
        <v>1.4120603015075375</v>
      </c>
      <c r="Y1004" s="103" t="str">
        <f t="shared" ca="1" si="206"/>
        <v>GROWTH</v>
      </c>
      <c r="Z1004" s="24">
        <v>0</v>
      </c>
      <c r="AA1004" s="24">
        <f t="shared" si="207"/>
        <v>0</v>
      </c>
      <c r="AB1004" s="3">
        <v>1000000208</v>
      </c>
      <c r="AC1004" s="3"/>
    </row>
    <row r="1005" spans="1:29" ht="14.25" hidden="1" customHeight="1">
      <c r="A1005" s="23" t="s">
        <v>134</v>
      </c>
      <c r="B1005" s="64" t="s">
        <v>78</v>
      </c>
      <c r="C1005" s="64" t="s">
        <v>2014</v>
      </c>
      <c r="D1005" s="64">
        <v>1000000210</v>
      </c>
      <c r="E1005" s="65" t="s">
        <v>2015</v>
      </c>
      <c r="F1005" s="66">
        <v>41352</v>
      </c>
      <c r="G1005" s="66" t="str">
        <f t="shared" si="195"/>
        <v>Targeted Dealer</v>
      </c>
      <c r="H1005" s="66"/>
      <c r="I1005" s="67">
        <v>70</v>
      </c>
      <c r="J1005" s="67">
        <f t="shared" ca="1" si="196"/>
        <v>1460.9677419354839</v>
      </c>
      <c r="K1005" s="96">
        <v>72.5</v>
      </c>
      <c r="L1005" s="68">
        <f t="shared" ca="1" si="197"/>
        <v>-1388.4677419354839</v>
      </c>
      <c r="M1005" s="68">
        <f t="shared" ca="1" si="198"/>
        <v>4.9624641201148156</v>
      </c>
      <c r="N1005" s="99">
        <v>81.5</v>
      </c>
      <c r="O1005" s="97" t="str">
        <f t="shared" ca="1" si="199"/>
        <v>Nov</v>
      </c>
      <c r="P1005" s="96">
        <v>81.5</v>
      </c>
      <c r="Q1005" s="99">
        <f t="shared" si="200"/>
        <v>-9</v>
      </c>
      <c r="R1005" s="97">
        <f t="shared" ca="1" si="201"/>
        <v>-0.11042944785276076</v>
      </c>
      <c r="S1005" s="99" t="str">
        <f t="shared" ca="1" si="202"/>
        <v>DEGROWTH</v>
      </c>
      <c r="T1005" s="100">
        <v>62.5</v>
      </c>
      <c r="U1005" s="100" t="str">
        <f t="shared" ca="1" si="203"/>
        <v>Dec</v>
      </c>
      <c r="V1005" s="96">
        <v>62.5</v>
      </c>
      <c r="W1005" s="103">
        <f t="shared" si="204"/>
        <v>10</v>
      </c>
      <c r="X1005" s="102">
        <f t="shared" ca="1" si="205"/>
        <v>0.15999999999999992</v>
      </c>
      <c r="Y1005" s="103" t="str">
        <f t="shared" ca="1" si="206"/>
        <v>GROWTH</v>
      </c>
      <c r="Z1005" s="24">
        <v>0</v>
      </c>
      <c r="AA1005" s="24">
        <f t="shared" si="207"/>
        <v>0</v>
      </c>
      <c r="AB1005" s="3">
        <v>1000000210</v>
      </c>
      <c r="AC1005" s="3"/>
    </row>
    <row r="1006" spans="1:29" ht="14.25" hidden="1" customHeight="1">
      <c r="A1006" s="23" t="s">
        <v>134</v>
      </c>
      <c r="B1006" s="64" t="s">
        <v>78</v>
      </c>
      <c r="C1006" s="64" t="s">
        <v>2016</v>
      </c>
      <c r="D1006" s="64">
        <v>1000000219</v>
      </c>
      <c r="E1006" s="65" t="s">
        <v>2017</v>
      </c>
      <c r="F1006" s="66">
        <v>41436</v>
      </c>
      <c r="G1006" s="66" t="str">
        <f t="shared" si="195"/>
        <v>Targeted Dealer</v>
      </c>
      <c r="H1006" s="66" t="s">
        <v>627</v>
      </c>
      <c r="I1006" s="67">
        <v>80</v>
      </c>
      <c r="J1006" s="67">
        <f t="shared" ca="1" si="196"/>
        <v>1669.6774193548388</v>
      </c>
      <c r="K1006" s="96">
        <v>90</v>
      </c>
      <c r="L1006" s="68">
        <f t="shared" ca="1" si="197"/>
        <v>-1579.6774193548388</v>
      </c>
      <c r="M1006" s="68">
        <f t="shared" ca="1" si="198"/>
        <v>5.3902627511591952</v>
      </c>
      <c r="N1006" s="99">
        <v>48</v>
      </c>
      <c r="O1006" s="97" t="str">
        <f t="shared" ca="1" si="199"/>
        <v>Nov</v>
      </c>
      <c r="P1006" s="96">
        <v>48</v>
      </c>
      <c r="Q1006" s="99">
        <f t="shared" si="200"/>
        <v>42</v>
      </c>
      <c r="R1006" s="97">
        <f t="shared" ca="1" si="201"/>
        <v>0.875</v>
      </c>
      <c r="S1006" s="99" t="str">
        <f t="shared" ca="1" si="202"/>
        <v>GROWTH</v>
      </c>
      <c r="T1006" s="100">
        <v>102.5</v>
      </c>
      <c r="U1006" s="100" t="str">
        <f t="shared" ca="1" si="203"/>
        <v>Dec</v>
      </c>
      <c r="V1006" s="96">
        <v>102.5</v>
      </c>
      <c r="W1006" s="103">
        <f t="shared" si="204"/>
        <v>-12.5</v>
      </c>
      <c r="X1006" s="102">
        <f t="shared" ca="1" si="205"/>
        <v>-0.12195121951219512</v>
      </c>
      <c r="Y1006" s="103" t="str">
        <f t="shared" ca="1" si="206"/>
        <v>DEGROWTH</v>
      </c>
      <c r="Z1006" s="24">
        <v>0</v>
      </c>
      <c r="AA1006" s="24">
        <f t="shared" si="207"/>
        <v>1</v>
      </c>
      <c r="AB1006" s="3">
        <v>1000000219</v>
      </c>
      <c r="AC1006" s="3"/>
    </row>
    <row r="1007" spans="1:29" ht="14.25" hidden="1" customHeight="1">
      <c r="A1007" s="23" t="s">
        <v>134</v>
      </c>
      <c r="B1007" s="64" t="s">
        <v>78</v>
      </c>
      <c r="C1007" s="64" t="s">
        <v>2018</v>
      </c>
      <c r="D1007" s="64">
        <v>1000000207</v>
      </c>
      <c r="E1007" s="65" t="s">
        <v>2019</v>
      </c>
      <c r="F1007" s="66">
        <v>41848</v>
      </c>
      <c r="G1007" s="66" t="str">
        <f t="shared" si="195"/>
        <v>Targeted Dealer</v>
      </c>
      <c r="H1007" s="66"/>
      <c r="I1007" s="67">
        <v>170</v>
      </c>
      <c r="J1007" s="67">
        <f t="shared" ca="1" si="196"/>
        <v>3548.0645161290322</v>
      </c>
      <c r="K1007" s="96">
        <v>217.5</v>
      </c>
      <c r="L1007" s="68">
        <f t="shared" ca="1" si="197"/>
        <v>-3330.5645161290322</v>
      </c>
      <c r="M1007" s="68">
        <f t="shared" ca="1" si="198"/>
        <v>6.1301027366124199</v>
      </c>
      <c r="N1007" s="99">
        <v>152</v>
      </c>
      <c r="O1007" s="97" t="str">
        <f t="shared" ca="1" si="199"/>
        <v>Nov</v>
      </c>
      <c r="P1007" s="96">
        <v>152</v>
      </c>
      <c r="Q1007" s="99">
        <f t="shared" si="200"/>
        <v>65.5</v>
      </c>
      <c r="R1007" s="97">
        <f t="shared" ca="1" si="201"/>
        <v>0.43092105263157898</v>
      </c>
      <c r="S1007" s="99" t="str">
        <f t="shared" ca="1" si="202"/>
        <v>GROWTH</v>
      </c>
      <c r="T1007" s="100">
        <v>206</v>
      </c>
      <c r="U1007" s="100" t="str">
        <f t="shared" ca="1" si="203"/>
        <v>Dec</v>
      </c>
      <c r="V1007" s="96">
        <v>206</v>
      </c>
      <c r="W1007" s="103">
        <f t="shared" si="204"/>
        <v>11.5</v>
      </c>
      <c r="X1007" s="102">
        <f t="shared" ca="1" si="205"/>
        <v>5.5825242718446688E-2</v>
      </c>
      <c r="Y1007" s="103" t="str">
        <f t="shared" ca="1" si="206"/>
        <v>GROWTH</v>
      </c>
      <c r="Z1007" s="24">
        <v>0</v>
      </c>
      <c r="AA1007" s="24">
        <f t="shared" si="207"/>
        <v>0</v>
      </c>
      <c r="AB1007" s="3">
        <v>1000000207</v>
      </c>
      <c r="AC1007" s="3"/>
    </row>
    <row r="1008" spans="1:29" ht="14.25" hidden="1" customHeight="1">
      <c r="A1008" s="23" t="s">
        <v>134</v>
      </c>
      <c r="B1008" s="64" t="s">
        <v>78</v>
      </c>
      <c r="C1008" s="64" t="s">
        <v>2020</v>
      </c>
      <c r="D1008" s="64">
        <v>1000000209</v>
      </c>
      <c r="E1008" s="65" t="s">
        <v>2021</v>
      </c>
      <c r="F1008" s="66">
        <v>41880</v>
      </c>
      <c r="G1008" s="66" t="str">
        <f t="shared" si="195"/>
        <v>Targeted Dealer</v>
      </c>
      <c r="H1008" s="66"/>
      <c r="I1008" s="67">
        <v>70</v>
      </c>
      <c r="J1008" s="67">
        <f t="shared" ca="1" si="196"/>
        <v>1460.9677419354839</v>
      </c>
      <c r="K1008" s="96">
        <v>76.5</v>
      </c>
      <c r="L1008" s="68">
        <f t="shared" ca="1" si="197"/>
        <v>-1384.4677419354839</v>
      </c>
      <c r="M1008" s="68">
        <f t="shared" ca="1" si="198"/>
        <v>5.2362552439832193</v>
      </c>
      <c r="N1008" s="99">
        <v>0</v>
      </c>
      <c r="O1008" s="97" t="str">
        <f t="shared" ca="1" si="199"/>
        <v>Nov</v>
      </c>
      <c r="P1008" s="96">
        <v>0</v>
      </c>
      <c r="Q1008" s="99">
        <f t="shared" si="200"/>
        <v>76.5</v>
      </c>
      <c r="R1008" s="97">
        <f t="shared" ca="1" si="201"/>
        <v>0</v>
      </c>
      <c r="S1008" s="99" t="b">
        <f t="shared" si="202"/>
        <v>0</v>
      </c>
      <c r="T1008" s="100">
        <v>37</v>
      </c>
      <c r="U1008" s="100" t="str">
        <f t="shared" ca="1" si="203"/>
        <v>Dec</v>
      </c>
      <c r="V1008" s="96">
        <v>37</v>
      </c>
      <c r="W1008" s="103">
        <f t="shared" si="204"/>
        <v>39.5</v>
      </c>
      <c r="X1008" s="102">
        <f t="shared" ca="1" si="205"/>
        <v>1.0675675675675675</v>
      </c>
      <c r="Y1008" s="103" t="str">
        <f t="shared" ca="1" si="206"/>
        <v>GROWTH</v>
      </c>
      <c r="Z1008" s="24">
        <v>0</v>
      </c>
      <c r="AA1008" s="24">
        <f t="shared" si="207"/>
        <v>0</v>
      </c>
      <c r="AB1008" s="3">
        <v>1000000209</v>
      </c>
      <c r="AC1008" s="3"/>
    </row>
    <row r="1009" spans="1:29" ht="14.25" hidden="1" customHeight="1">
      <c r="A1009" s="23" t="s">
        <v>134</v>
      </c>
      <c r="B1009" s="64" t="s">
        <v>78</v>
      </c>
      <c r="C1009" s="64" t="s">
        <v>292</v>
      </c>
      <c r="D1009" s="64">
        <v>1000000227</v>
      </c>
      <c r="E1009" s="65" t="s">
        <v>293</v>
      </c>
      <c r="F1009" s="66">
        <v>42028</v>
      </c>
      <c r="G1009" s="66" t="str">
        <f t="shared" si="195"/>
        <v>Targeted Dealer</v>
      </c>
      <c r="H1009" s="66"/>
      <c r="I1009" s="67">
        <v>55</v>
      </c>
      <c r="J1009" s="67">
        <f t="shared" ca="1" si="196"/>
        <v>1147.9032258064517</v>
      </c>
      <c r="K1009" s="96">
        <v>12.5</v>
      </c>
      <c r="L1009" s="68">
        <f t="shared" ca="1" si="197"/>
        <v>-1135.4032258064517</v>
      </c>
      <c r="M1009" s="68">
        <f t="shared" ca="1" si="198"/>
        <v>1.0889419699311507</v>
      </c>
      <c r="N1009" s="99">
        <v>15.5</v>
      </c>
      <c r="O1009" s="97" t="str">
        <f t="shared" ca="1" si="199"/>
        <v>Nov</v>
      </c>
      <c r="P1009" s="96">
        <v>15.5</v>
      </c>
      <c r="Q1009" s="99">
        <f t="shared" si="200"/>
        <v>-3</v>
      </c>
      <c r="R1009" s="97">
        <f t="shared" ca="1" si="201"/>
        <v>-0.19354838709677424</v>
      </c>
      <c r="S1009" s="99" t="str">
        <f t="shared" ca="1" si="202"/>
        <v>DEGROWTH</v>
      </c>
      <c r="T1009" s="100">
        <v>10</v>
      </c>
      <c r="U1009" s="100" t="str">
        <f t="shared" ca="1" si="203"/>
        <v>Dec</v>
      </c>
      <c r="V1009" s="96">
        <v>10</v>
      </c>
      <c r="W1009" s="103">
        <f t="shared" si="204"/>
        <v>2.5</v>
      </c>
      <c r="X1009" s="102">
        <f t="shared" ca="1" si="205"/>
        <v>0.25</v>
      </c>
      <c r="Y1009" s="103" t="str">
        <f t="shared" ca="1" si="206"/>
        <v>GROWTH</v>
      </c>
      <c r="Z1009" s="24">
        <v>0</v>
      </c>
      <c r="AA1009" s="24">
        <f t="shared" si="207"/>
        <v>0</v>
      </c>
      <c r="AB1009" s="3">
        <v>1000000227</v>
      </c>
      <c r="AC1009" s="3"/>
    </row>
    <row r="1010" spans="1:29" ht="14.25" hidden="1" customHeight="1">
      <c r="A1010" s="23" t="s">
        <v>134</v>
      </c>
      <c r="B1010" s="64" t="s">
        <v>78</v>
      </c>
      <c r="C1010" s="64" t="s">
        <v>2022</v>
      </c>
      <c r="D1010" s="64">
        <v>1000000198</v>
      </c>
      <c r="E1010" s="65" t="s">
        <v>2023</v>
      </c>
      <c r="F1010" s="66">
        <v>42257</v>
      </c>
      <c r="G1010" s="66" t="str">
        <f t="shared" si="195"/>
        <v>Targeted Dealer</v>
      </c>
      <c r="H1010" s="66" t="s">
        <v>627</v>
      </c>
      <c r="I1010" s="67">
        <v>700</v>
      </c>
      <c r="J1010" s="67">
        <f t="shared" ca="1" si="196"/>
        <v>14609.677419354839</v>
      </c>
      <c r="K1010" s="96">
        <v>538.45000000000005</v>
      </c>
      <c r="L1010" s="68">
        <f t="shared" ca="1" si="197"/>
        <v>-14071.227419354838</v>
      </c>
      <c r="M1010" s="68">
        <f t="shared" ca="1" si="198"/>
        <v>3.6855707661735488</v>
      </c>
      <c r="N1010" s="99">
        <v>458</v>
      </c>
      <c r="O1010" s="97" t="str">
        <f t="shared" ca="1" si="199"/>
        <v>Nov</v>
      </c>
      <c r="P1010" s="96">
        <v>458</v>
      </c>
      <c r="Q1010" s="99">
        <f t="shared" si="200"/>
        <v>80.450000000000045</v>
      </c>
      <c r="R1010" s="97">
        <f t="shared" ca="1" si="201"/>
        <v>0.17565502183406134</v>
      </c>
      <c r="S1010" s="99" t="str">
        <f t="shared" ca="1" si="202"/>
        <v>GROWTH</v>
      </c>
      <c r="T1010" s="100">
        <v>547.5</v>
      </c>
      <c r="U1010" s="100" t="str">
        <f t="shared" ca="1" si="203"/>
        <v>Dec</v>
      </c>
      <c r="V1010" s="96">
        <v>547.5</v>
      </c>
      <c r="W1010" s="103">
        <f t="shared" si="204"/>
        <v>-9.0499999999999545</v>
      </c>
      <c r="X1010" s="102">
        <f t="shared" ca="1" si="205"/>
        <v>-1.6529680365296673E-2</v>
      </c>
      <c r="Y1010" s="103" t="str">
        <f t="shared" ca="1" si="206"/>
        <v>DEGROWTH</v>
      </c>
      <c r="Z1010" s="24">
        <v>0</v>
      </c>
      <c r="AA1010" s="24">
        <f t="shared" si="207"/>
        <v>1</v>
      </c>
      <c r="AB1010" s="3">
        <v>1000000198</v>
      </c>
      <c r="AC1010" s="3"/>
    </row>
    <row r="1011" spans="1:29" ht="14.25" hidden="1" customHeight="1">
      <c r="A1011" s="23" t="s">
        <v>134</v>
      </c>
      <c r="B1011" s="64" t="s">
        <v>78</v>
      </c>
      <c r="C1011" s="64" t="s">
        <v>2024</v>
      </c>
      <c r="D1011" s="64">
        <v>1000000221</v>
      </c>
      <c r="E1011" s="65" t="s">
        <v>2025</v>
      </c>
      <c r="F1011" s="66">
        <v>42388</v>
      </c>
      <c r="G1011" s="66" t="str">
        <f t="shared" si="195"/>
        <v>Targeted Dealer</v>
      </c>
      <c r="H1011" s="66"/>
      <c r="I1011" s="67">
        <v>275</v>
      </c>
      <c r="J1011" s="67">
        <f t="shared" ca="1" si="196"/>
        <v>5739.5161290322585</v>
      </c>
      <c r="K1011" s="96">
        <v>325</v>
      </c>
      <c r="L1011" s="68">
        <f t="shared" ca="1" si="197"/>
        <v>-5414.5161290322585</v>
      </c>
      <c r="M1011" s="68">
        <f t="shared" ca="1" si="198"/>
        <v>5.6624982436419833</v>
      </c>
      <c r="N1011" s="99">
        <v>192.5</v>
      </c>
      <c r="O1011" s="97" t="str">
        <f t="shared" ca="1" si="199"/>
        <v>Nov</v>
      </c>
      <c r="P1011" s="96">
        <v>192.5</v>
      </c>
      <c r="Q1011" s="99">
        <f t="shared" si="200"/>
        <v>132.5</v>
      </c>
      <c r="R1011" s="97">
        <f t="shared" ca="1" si="201"/>
        <v>0.68831168831168821</v>
      </c>
      <c r="S1011" s="99" t="str">
        <f t="shared" ca="1" si="202"/>
        <v>GROWTH</v>
      </c>
      <c r="T1011" s="100">
        <v>149.5</v>
      </c>
      <c r="U1011" s="100" t="str">
        <f t="shared" ca="1" si="203"/>
        <v>Dec</v>
      </c>
      <c r="V1011" s="96">
        <v>149.5</v>
      </c>
      <c r="W1011" s="103">
        <f t="shared" si="204"/>
        <v>175.5</v>
      </c>
      <c r="X1011" s="102">
        <f t="shared" ca="1" si="205"/>
        <v>1.1739130434782608</v>
      </c>
      <c r="Y1011" s="103" t="str">
        <f t="shared" ca="1" si="206"/>
        <v>GROWTH</v>
      </c>
      <c r="Z1011" s="24">
        <v>0</v>
      </c>
      <c r="AA1011" s="24">
        <f t="shared" si="207"/>
        <v>0</v>
      </c>
      <c r="AB1011" s="3">
        <v>1000000221</v>
      </c>
      <c r="AC1011" s="3"/>
    </row>
    <row r="1012" spans="1:29" ht="14.25" hidden="1" customHeight="1">
      <c r="A1012" s="23" t="s">
        <v>134</v>
      </c>
      <c r="B1012" s="64" t="s">
        <v>78</v>
      </c>
      <c r="C1012" s="64" t="s">
        <v>4026</v>
      </c>
      <c r="D1012" s="64">
        <v>1000000217</v>
      </c>
      <c r="E1012" s="65" t="s">
        <v>4027</v>
      </c>
      <c r="F1012" s="66">
        <v>42522</v>
      </c>
      <c r="G1012" s="66" t="str">
        <f t="shared" si="195"/>
        <v>Targeted Dealer</v>
      </c>
      <c r="H1012" s="66"/>
      <c r="I1012" s="67">
        <v>20</v>
      </c>
      <c r="J1012" s="67">
        <f t="shared" ca="1" si="196"/>
        <v>417.41935483870969</v>
      </c>
      <c r="K1012" s="96">
        <v>5</v>
      </c>
      <c r="L1012" s="68">
        <f t="shared" ca="1" si="197"/>
        <v>-412.41935483870969</v>
      </c>
      <c r="M1012" s="68">
        <f t="shared" ca="1" si="198"/>
        <v>1.1978361669242656</v>
      </c>
      <c r="N1012" s="99">
        <v>0</v>
      </c>
      <c r="O1012" s="97" t="str">
        <f t="shared" ca="1" si="199"/>
        <v>Nov</v>
      </c>
      <c r="P1012" s="96">
        <v>0</v>
      </c>
      <c r="Q1012" s="99">
        <f t="shared" si="200"/>
        <v>5</v>
      </c>
      <c r="R1012" s="97">
        <f t="shared" ca="1" si="201"/>
        <v>0</v>
      </c>
      <c r="S1012" s="99" t="b">
        <f t="shared" si="202"/>
        <v>0</v>
      </c>
      <c r="T1012" s="100">
        <v>10</v>
      </c>
      <c r="U1012" s="100" t="str">
        <f t="shared" ca="1" si="203"/>
        <v>Dec</v>
      </c>
      <c r="V1012" s="96">
        <v>10</v>
      </c>
      <c r="W1012" s="103">
        <f t="shared" si="204"/>
        <v>-5</v>
      </c>
      <c r="X1012" s="102">
        <f t="shared" ca="1" si="205"/>
        <v>-0.5</v>
      </c>
      <c r="Y1012" s="103" t="str">
        <f t="shared" ca="1" si="206"/>
        <v>DEGROWTH</v>
      </c>
      <c r="Z1012" s="24">
        <v>0</v>
      </c>
      <c r="AA1012" s="24">
        <f t="shared" si="207"/>
        <v>0</v>
      </c>
      <c r="AB1012" s="3">
        <v>1000000217</v>
      </c>
      <c r="AC1012" s="3"/>
    </row>
    <row r="1013" spans="1:29" ht="14.25" hidden="1" customHeight="1">
      <c r="A1013" s="23" t="s">
        <v>134</v>
      </c>
      <c r="B1013" s="64" t="s">
        <v>78</v>
      </c>
      <c r="C1013" s="64" t="s">
        <v>2026</v>
      </c>
      <c r="D1013" s="64">
        <v>1000000218</v>
      </c>
      <c r="E1013" s="65" t="s">
        <v>2027</v>
      </c>
      <c r="F1013" s="66">
        <v>42522</v>
      </c>
      <c r="G1013" s="66" t="str">
        <f t="shared" si="195"/>
        <v>Targeted Dealer</v>
      </c>
      <c r="H1013" s="66" t="s">
        <v>627</v>
      </c>
      <c r="I1013" s="67">
        <v>200</v>
      </c>
      <c r="J1013" s="67">
        <f t="shared" ca="1" si="196"/>
        <v>4174.1935483870966</v>
      </c>
      <c r="K1013" s="96">
        <v>195</v>
      </c>
      <c r="L1013" s="68">
        <f t="shared" ca="1" si="197"/>
        <v>-3979.1935483870966</v>
      </c>
      <c r="M1013" s="68">
        <f t="shared" ca="1" si="198"/>
        <v>4.6715610510046366</v>
      </c>
      <c r="N1013" s="99">
        <v>179.5</v>
      </c>
      <c r="O1013" s="97" t="str">
        <f t="shared" ca="1" si="199"/>
        <v>Nov</v>
      </c>
      <c r="P1013" s="96">
        <v>179.5</v>
      </c>
      <c r="Q1013" s="99">
        <f t="shared" si="200"/>
        <v>15.5</v>
      </c>
      <c r="R1013" s="97">
        <f t="shared" ca="1" si="201"/>
        <v>8.6350974930362145E-2</v>
      </c>
      <c r="S1013" s="99" t="str">
        <f t="shared" ca="1" si="202"/>
        <v>GROWTH</v>
      </c>
      <c r="T1013" s="100">
        <v>168</v>
      </c>
      <c r="U1013" s="100" t="str">
        <f t="shared" ca="1" si="203"/>
        <v>Dec</v>
      </c>
      <c r="V1013" s="96">
        <v>168</v>
      </c>
      <c r="W1013" s="103">
        <f t="shared" si="204"/>
        <v>27</v>
      </c>
      <c r="X1013" s="102">
        <f t="shared" ca="1" si="205"/>
        <v>0.16071428571428581</v>
      </c>
      <c r="Y1013" s="103" t="str">
        <f t="shared" ca="1" si="206"/>
        <v>GROWTH</v>
      </c>
      <c r="Z1013" s="24">
        <v>0</v>
      </c>
      <c r="AA1013" s="24">
        <f t="shared" si="207"/>
        <v>1</v>
      </c>
      <c r="AB1013" s="3">
        <v>1000000218</v>
      </c>
      <c r="AC1013" s="3"/>
    </row>
    <row r="1014" spans="1:29" ht="14.25" hidden="1" customHeight="1">
      <c r="A1014" s="23" t="s">
        <v>134</v>
      </c>
      <c r="B1014" s="64" t="s">
        <v>78</v>
      </c>
      <c r="C1014" s="64" t="s">
        <v>2028</v>
      </c>
      <c r="D1014" s="64">
        <v>1000000200</v>
      </c>
      <c r="E1014" s="65" t="s">
        <v>2029</v>
      </c>
      <c r="F1014" s="66">
        <v>42991</v>
      </c>
      <c r="G1014" s="66" t="str">
        <f t="shared" si="195"/>
        <v>Targeted Dealer</v>
      </c>
      <c r="H1014" s="66" t="s">
        <v>627</v>
      </c>
      <c r="I1014" s="67">
        <v>50</v>
      </c>
      <c r="J1014" s="67">
        <f t="shared" ca="1" si="196"/>
        <v>1043.5483870967741</v>
      </c>
      <c r="K1014" s="96">
        <v>45</v>
      </c>
      <c r="L1014" s="68">
        <f t="shared" ca="1" si="197"/>
        <v>-998.54838709677415</v>
      </c>
      <c r="M1014" s="68">
        <f t="shared" ca="1" si="198"/>
        <v>4.3122102009273569</v>
      </c>
      <c r="N1014" s="99">
        <v>49</v>
      </c>
      <c r="O1014" s="97" t="str">
        <f t="shared" ca="1" si="199"/>
        <v>Nov</v>
      </c>
      <c r="P1014" s="96">
        <v>49</v>
      </c>
      <c r="Q1014" s="99">
        <f t="shared" si="200"/>
        <v>-4</v>
      </c>
      <c r="R1014" s="97">
        <f t="shared" ca="1" si="201"/>
        <v>-8.1632653061224469E-2</v>
      </c>
      <c r="S1014" s="99" t="str">
        <f t="shared" ca="1" si="202"/>
        <v>DEGROWTH</v>
      </c>
      <c r="T1014" s="100">
        <v>42</v>
      </c>
      <c r="U1014" s="100" t="str">
        <f t="shared" ca="1" si="203"/>
        <v>Dec</v>
      </c>
      <c r="V1014" s="96">
        <v>42</v>
      </c>
      <c r="W1014" s="103">
        <f t="shared" si="204"/>
        <v>3</v>
      </c>
      <c r="X1014" s="102">
        <f t="shared" ca="1" si="205"/>
        <v>7.1428571428571397E-2</v>
      </c>
      <c r="Y1014" s="103" t="str">
        <f t="shared" ca="1" si="206"/>
        <v>GROWTH</v>
      </c>
      <c r="Z1014" s="24">
        <v>0</v>
      </c>
      <c r="AA1014" s="24">
        <f t="shared" si="207"/>
        <v>1</v>
      </c>
      <c r="AB1014" s="3">
        <v>1000000200</v>
      </c>
      <c r="AC1014" s="3"/>
    </row>
    <row r="1015" spans="1:29" ht="14.25" hidden="1" customHeight="1">
      <c r="A1015" s="23" t="s">
        <v>134</v>
      </c>
      <c r="B1015" s="64" t="s">
        <v>78</v>
      </c>
      <c r="C1015" s="64" t="s">
        <v>2030</v>
      </c>
      <c r="D1015" s="64">
        <v>1000000204</v>
      </c>
      <c r="E1015" s="65" t="s">
        <v>2031</v>
      </c>
      <c r="F1015" s="66">
        <v>43054</v>
      </c>
      <c r="G1015" s="66" t="str">
        <f t="shared" si="195"/>
        <v>Targeted Dealer</v>
      </c>
      <c r="H1015" s="66" t="s">
        <v>627</v>
      </c>
      <c r="I1015" s="67">
        <v>160</v>
      </c>
      <c r="J1015" s="67">
        <f t="shared" ca="1" si="196"/>
        <v>3339.3548387096776</v>
      </c>
      <c r="K1015" s="96">
        <v>298.75</v>
      </c>
      <c r="L1015" s="68">
        <f t="shared" ca="1" si="197"/>
        <v>-3040.6048387096776</v>
      </c>
      <c r="M1015" s="68">
        <f t="shared" ca="1" si="198"/>
        <v>8.9463388717156089</v>
      </c>
      <c r="N1015" s="99">
        <v>263</v>
      </c>
      <c r="O1015" s="97" t="str">
        <f t="shared" ca="1" si="199"/>
        <v>Nov</v>
      </c>
      <c r="P1015" s="96">
        <v>263</v>
      </c>
      <c r="Q1015" s="99">
        <f t="shared" si="200"/>
        <v>35.75</v>
      </c>
      <c r="R1015" s="97">
        <f t="shared" ca="1" si="201"/>
        <v>0.13593155893536113</v>
      </c>
      <c r="S1015" s="99" t="str">
        <f t="shared" ca="1" si="202"/>
        <v>GROWTH</v>
      </c>
      <c r="T1015" s="100">
        <v>271.5</v>
      </c>
      <c r="U1015" s="100" t="str">
        <f t="shared" ca="1" si="203"/>
        <v>Dec</v>
      </c>
      <c r="V1015" s="96">
        <v>271.5</v>
      </c>
      <c r="W1015" s="103">
        <f t="shared" si="204"/>
        <v>27.25</v>
      </c>
      <c r="X1015" s="102">
        <f t="shared" ca="1" si="205"/>
        <v>0.10036832412523022</v>
      </c>
      <c r="Y1015" s="103" t="str">
        <f t="shared" ca="1" si="206"/>
        <v>GROWTH</v>
      </c>
      <c r="Z1015" s="24">
        <v>0</v>
      </c>
      <c r="AA1015" s="24">
        <f t="shared" si="207"/>
        <v>1</v>
      </c>
      <c r="AB1015" s="3">
        <v>1000000204</v>
      </c>
      <c r="AC1015" s="3"/>
    </row>
    <row r="1016" spans="1:29" ht="14.25" hidden="1" customHeight="1">
      <c r="A1016" s="23" t="s">
        <v>134</v>
      </c>
      <c r="B1016" s="64" t="s">
        <v>78</v>
      </c>
      <c r="C1016" s="64" t="s">
        <v>2032</v>
      </c>
      <c r="D1016" s="64">
        <v>1000000211</v>
      </c>
      <c r="E1016" s="65" t="s">
        <v>2033</v>
      </c>
      <c r="F1016" s="66">
        <v>43263</v>
      </c>
      <c r="G1016" s="66" t="str">
        <f t="shared" si="195"/>
        <v>Targeted Dealer</v>
      </c>
      <c r="H1016" s="66"/>
      <c r="I1016" s="67">
        <v>125</v>
      </c>
      <c r="J1016" s="67">
        <f t="shared" ca="1" si="196"/>
        <v>2608.8709677419356</v>
      </c>
      <c r="K1016" s="96">
        <v>100</v>
      </c>
      <c r="L1016" s="68">
        <f t="shared" ca="1" si="197"/>
        <v>-2508.8709677419356</v>
      </c>
      <c r="M1016" s="68">
        <f t="shared" ca="1" si="198"/>
        <v>3.8330757341576507</v>
      </c>
      <c r="N1016" s="99">
        <v>121</v>
      </c>
      <c r="O1016" s="97" t="str">
        <f t="shared" ca="1" si="199"/>
        <v>Nov</v>
      </c>
      <c r="P1016" s="96">
        <v>121</v>
      </c>
      <c r="Q1016" s="99">
        <f t="shared" si="200"/>
        <v>-21</v>
      </c>
      <c r="R1016" s="97">
        <f t="shared" ca="1" si="201"/>
        <v>-0.17355371900826444</v>
      </c>
      <c r="S1016" s="99" t="str">
        <f t="shared" ca="1" si="202"/>
        <v>DEGROWTH</v>
      </c>
      <c r="T1016" s="100">
        <v>125</v>
      </c>
      <c r="U1016" s="100" t="str">
        <f t="shared" ca="1" si="203"/>
        <v>Dec</v>
      </c>
      <c r="V1016" s="96">
        <v>125</v>
      </c>
      <c r="W1016" s="103">
        <f t="shared" si="204"/>
        <v>-25</v>
      </c>
      <c r="X1016" s="102">
        <f t="shared" ca="1" si="205"/>
        <v>-0.19999999999999996</v>
      </c>
      <c r="Y1016" s="103" t="str">
        <f t="shared" ca="1" si="206"/>
        <v>DEGROWTH</v>
      </c>
      <c r="Z1016" s="24">
        <v>0</v>
      </c>
      <c r="AA1016" s="24">
        <f t="shared" si="207"/>
        <v>0</v>
      </c>
      <c r="AB1016" s="3">
        <v>1000000211</v>
      </c>
      <c r="AC1016" s="3"/>
    </row>
    <row r="1017" spans="1:29" ht="14.25" hidden="1" customHeight="1">
      <c r="A1017" s="23" t="s">
        <v>134</v>
      </c>
      <c r="B1017" s="64" t="s">
        <v>78</v>
      </c>
      <c r="C1017" s="64" t="s">
        <v>2034</v>
      </c>
      <c r="D1017" s="64">
        <v>1000000223</v>
      </c>
      <c r="E1017" s="65" t="s">
        <v>2035</v>
      </c>
      <c r="F1017" s="66">
        <v>43379</v>
      </c>
      <c r="G1017" s="66" t="str">
        <f t="shared" si="195"/>
        <v>Targeted Dealer</v>
      </c>
      <c r="H1017" s="66" t="s">
        <v>627</v>
      </c>
      <c r="I1017" s="67">
        <v>200</v>
      </c>
      <c r="J1017" s="67">
        <f t="shared" ca="1" si="196"/>
        <v>4174.1935483870966</v>
      </c>
      <c r="K1017" s="96">
        <v>176</v>
      </c>
      <c r="L1017" s="68">
        <f t="shared" ca="1" si="197"/>
        <v>-3998.1935483870966</v>
      </c>
      <c r="M1017" s="68">
        <f t="shared" ca="1" si="198"/>
        <v>4.2163833075734161</v>
      </c>
      <c r="N1017" s="99">
        <v>202</v>
      </c>
      <c r="O1017" s="97" t="str">
        <f t="shared" ca="1" si="199"/>
        <v>Nov</v>
      </c>
      <c r="P1017" s="96">
        <v>202</v>
      </c>
      <c r="Q1017" s="99">
        <f t="shared" si="200"/>
        <v>-26</v>
      </c>
      <c r="R1017" s="97">
        <f t="shared" ca="1" si="201"/>
        <v>-0.12871287128712872</v>
      </c>
      <c r="S1017" s="99" t="str">
        <f t="shared" ca="1" si="202"/>
        <v>DEGROWTH</v>
      </c>
      <c r="T1017" s="100">
        <v>209.5</v>
      </c>
      <c r="U1017" s="100" t="str">
        <f t="shared" ca="1" si="203"/>
        <v>Dec</v>
      </c>
      <c r="V1017" s="96">
        <v>209.5</v>
      </c>
      <c r="W1017" s="103">
        <f t="shared" si="204"/>
        <v>-33.5</v>
      </c>
      <c r="X1017" s="102">
        <f t="shared" ca="1" si="205"/>
        <v>-0.15990453460620524</v>
      </c>
      <c r="Y1017" s="103" t="str">
        <f t="shared" ca="1" si="206"/>
        <v>DEGROWTH</v>
      </c>
      <c r="Z1017" s="24">
        <v>0</v>
      </c>
      <c r="AA1017" s="24">
        <f t="shared" si="207"/>
        <v>1</v>
      </c>
      <c r="AB1017" s="3">
        <v>1000000223</v>
      </c>
      <c r="AC1017" s="3"/>
    </row>
    <row r="1018" spans="1:29" ht="14.25" hidden="1" customHeight="1">
      <c r="A1018" s="23" t="s">
        <v>134</v>
      </c>
      <c r="B1018" s="64" t="s">
        <v>78</v>
      </c>
      <c r="C1018" s="64" t="s">
        <v>2036</v>
      </c>
      <c r="D1018" s="64">
        <v>1000000206</v>
      </c>
      <c r="E1018" s="65" t="s">
        <v>2037</v>
      </c>
      <c r="F1018" s="66">
        <v>43452</v>
      </c>
      <c r="G1018" s="66" t="str">
        <f t="shared" si="195"/>
        <v>Targeted Dealer</v>
      </c>
      <c r="H1018" s="66"/>
      <c r="I1018" s="67">
        <v>100</v>
      </c>
      <c r="J1018" s="67">
        <f t="shared" ca="1" si="196"/>
        <v>2087.0967741935483</v>
      </c>
      <c r="K1018" s="96">
        <v>149</v>
      </c>
      <c r="L1018" s="68">
        <f t="shared" ca="1" si="197"/>
        <v>-1938.0967741935483</v>
      </c>
      <c r="M1018" s="68">
        <f t="shared" ca="1" si="198"/>
        <v>7.1391035548686244</v>
      </c>
      <c r="N1018" s="99">
        <v>72.5</v>
      </c>
      <c r="O1018" s="97" t="str">
        <f t="shared" ca="1" si="199"/>
        <v>Nov</v>
      </c>
      <c r="P1018" s="96">
        <v>72.5</v>
      </c>
      <c r="Q1018" s="99">
        <f t="shared" si="200"/>
        <v>76.5</v>
      </c>
      <c r="R1018" s="97">
        <f t="shared" ca="1" si="201"/>
        <v>1.0551724137931036</v>
      </c>
      <c r="S1018" s="99" t="str">
        <f t="shared" ca="1" si="202"/>
        <v>GROWTH</v>
      </c>
      <c r="T1018" s="100">
        <v>99.5</v>
      </c>
      <c r="U1018" s="100" t="str">
        <f t="shared" ca="1" si="203"/>
        <v>Dec</v>
      </c>
      <c r="V1018" s="96">
        <v>99.5</v>
      </c>
      <c r="W1018" s="103">
        <f t="shared" si="204"/>
        <v>49.5</v>
      </c>
      <c r="X1018" s="102">
        <f t="shared" ca="1" si="205"/>
        <v>0.49748743718592969</v>
      </c>
      <c r="Y1018" s="103" t="str">
        <f t="shared" ca="1" si="206"/>
        <v>GROWTH</v>
      </c>
      <c r="Z1018" s="24">
        <v>0</v>
      </c>
      <c r="AA1018" s="24">
        <f t="shared" si="207"/>
        <v>0</v>
      </c>
      <c r="AB1018" s="3">
        <v>1000000206</v>
      </c>
      <c r="AC1018" s="3"/>
    </row>
    <row r="1019" spans="1:29" ht="14.25" hidden="1" customHeight="1">
      <c r="A1019" s="23" t="s">
        <v>134</v>
      </c>
      <c r="B1019" s="64" t="s">
        <v>78</v>
      </c>
      <c r="C1019" s="64" t="s">
        <v>2038</v>
      </c>
      <c r="D1019" s="64">
        <v>1000000229</v>
      </c>
      <c r="E1019" s="65" t="s">
        <v>2039</v>
      </c>
      <c r="F1019" s="66">
        <v>43817</v>
      </c>
      <c r="G1019" s="66" t="str">
        <f t="shared" si="195"/>
        <v>Targeted Dealer</v>
      </c>
      <c r="H1019" s="66"/>
      <c r="I1019" s="67">
        <v>75</v>
      </c>
      <c r="J1019" s="67">
        <f t="shared" ca="1" si="196"/>
        <v>1565.3225806451612</v>
      </c>
      <c r="K1019" s="96">
        <v>25</v>
      </c>
      <c r="L1019" s="68">
        <f t="shared" ca="1" si="197"/>
        <v>-1540.3225806451612</v>
      </c>
      <c r="M1019" s="68">
        <f t="shared" ca="1" si="198"/>
        <v>1.5971148892323546</v>
      </c>
      <c r="N1019" s="99">
        <v>34</v>
      </c>
      <c r="O1019" s="97" t="str">
        <f t="shared" ca="1" si="199"/>
        <v>Nov</v>
      </c>
      <c r="P1019" s="96">
        <v>34</v>
      </c>
      <c r="Q1019" s="99">
        <f t="shared" si="200"/>
        <v>-9</v>
      </c>
      <c r="R1019" s="97">
        <f t="shared" ca="1" si="201"/>
        <v>-0.26470588235294112</v>
      </c>
      <c r="S1019" s="99" t="str">
        <f t="shared" ca="1" si="202"/>
        <v>DEGROWTH</v>
      </c>
      <c r="T1019" s="100">
        <v>37</v>
      </c>
      <c r="U1019" s="100" t="str">
        <f t="shared" ca="1" si="203"/>
        <v>Dec</v>
      </c>
      <c r="V1019" s="96">
        <v>37</v>
      </c>
      <c r="W1019" s="103">
        <f t="shared" si="204"/>
        <v>-12</v>
      </c>
      <c r="X1019" s="102">
        <f t="shared" ca="1" si="205"/>
        <v>-0.32432432432432434</v>
      </c>
      <c r="Y1019" s="103" t="str">
        <f t="shared" ca="1" si="206"/>
        <v>DEGROWTH</v>
      </c>
      <c r="Z1019" s="24">
        <v>0</v>
      </c>
      <c r="AA1019" s="24">
        <f t="shared" si="207"/>
        <v>0</v>
      </c>
      <c r="AB1019" s="3">
        <v>1000000229</v>
      </c>
      <c r="AC1019" s="3"/>
    </row>
    <row r="1020" spans="1:29" ht="14.25" hidden="1" customHeight="1">
      <c r="A1020" s="23" t="s">
        <v>134</v>
      </c>
      <c r="B1020" s="64" t="s">
        <v>78</v>
      </c>
      <c r="C1020" s="64" t="s">
        <v>2040</v>
      </c>
      <c r="D1020" s="64">
        <v>1000000214</v>
      </c>
      <c r="E1020" s="65" t="s">
        <v>2041</v>
      </c>
      <c r="F1020" s="66">
        <v>43992</v>
      </c>
      <c r="G1020" s="66" t="str">
        <f t="shared" si="195"/>
        <v>Targeted Dealer</v>
      </c>
      <c r="H1020" s="66"/>
      <c r="I1020" s="67">
        <v>60</v>
      </c>
      <c r="J1020" s="67">
        <f t="shared" ca="1" si="196"/>
        <v>1252.258064516129</v>
      </c>
      <c r="K1020" s="96">
        <v>40</v>
      </c>
      <c r="L1020" s="68">
        <f t="shared" ca="1" si="197"/>
        <v>-1212.258064516129</v>
      </c>
      <c r="M1020" s="68">
        <f t="shared" ca="1" si="198"/>
        <v>3.1942297784647087</v>
      </c>
      <c r="N1020" s="99">
        <v>24</v>
      </c>
      <c r="O1020" s="97" t="str">
        <f t="shared" ca="1" si="199"/>
        <v>Nov</v>
      </c>
      <c r="P1020" s="96">
        <v>24</v>
      </c>
      <c r="Q1020" s="99">
        <f t="shared" si="200"/>
        <v>16</v>
      </c>
      <c r="R1020" s="97">
        <f t="shared" ca="1" si="201"/>
        <v>0.66666666666666674</v>
      </c>
      <c r="S1020" s="99" t="str">
        <f t="shared" ca="1" si="202"/>
        <v>GROWTH</v>
      </c>
      <c r="T1020" s="100">
        <v>25</v>
      </c>
      <c r="U1020" s="100" t="str">
        <f t="shared" ca="1" si="203"/>
        <v>Dec</v>
      </c>
      <c r="V1020" s="96">
        <v>25</v>
      </c>
      <c r="W1020" s="103">
        <f t="shared" si="204"/>
        <v>15</v>
      </c>
      <c r="X1020" s="102">
        <f t="shared" ca="1" si="205"/>
        <v>0.60000000000000009</v>
      </c>
      <c r="Y1020" s="103" t="str">
        <f t="shared" ca="1" si="206"/>
        <v>GROWTH</v>
      </c>
      <c r="Z1020" s="24">
        <v>0</v>
      </c>
      <c r="AA1020" s="24">
        <f t="shared" si="207"/>
        <v>0</v>
      </c>
      <c r="AB1020" s="3">
        <v>1000000214</v>
      </c>
      <c r="AC1020" s="3"/>
    </row>
    <row r="1021" spans="1:29" ht="14.25" hidden="1" customHeight="1">
      <c r="A1021" s="23" t="s">
        <v>134</v>
      </c>
      <c r="B1021" s="64" t="s">
        <v>78</v>
      </c>
      <c r="C1021" s="64" t="s">
        <v>2042</v>
      </c>
      <c r="D1021" s="64">
        <v>1000000205</v>
      </c>
      <c r="E1021" s="65" t="s">
        <v>2043</v>
      </c>
      <c r="F1021" s="66">
        <v>44068</v>
      </c>
      <c r="G1021" s="66" t="str">
        <f t="shared" si="195"/>
        <v>Targeted Dealer</v>
      </c>
      <c r="H1021" s="66"/>
      <c r="I1021" s="67">
        <v>100</v>
      </c>
      <c r="J1021" s="67">
        <f t="shared" ca="1" si="196"/>
        <v>2087.0967741935483</v>
      </c>
      <c r="K1021" s="96">
        <v>51</v>
      </c>
      <c r="L1021" s="68">
        <f t="shared" ca="1" si="197"/>
        <v>-2036.0967741935483</v>
      </c>
      <c r="M1021" s="68">
        <f t="shared" ca="1" si="198"/>
        <v>2.4435857805255021</v>
      </c>
      <c r="N1021" s="99">
        <v>25</v>
      </c>
      <c r="O1021" s="97" t="str">
        <f t="shared" ca="1" si="199"/>
        <v>Nov</v>
      </c>
      <c r="P1021" s="96">
        <v>25</v>
      </c>
      <c r="Q1021" s="99">
        <f t="shared" si="200"/>
        <v>26</v>
      </c>
      <c r="R1021" s="97">
        <f t="shared" ca="1" si="201"/>
        <v>1.04</v>
      </c>
      <c r="S1021" s="99" t="str">
        <f t="shared" ca="1" si="202"/>
        <v>GROWTH</v>
      </c>
      <c r="T1021" s="100">
        <v>25</v>
      </c>
      <c r="U1021" s="100" t="str">
        <f t="shared" ca="1" si="203"/>
        <v>Dec</v>
      </c>
      <c r="V1021" s="96">
        <v>25</v>
      </c>
      <c r="W1021" s="103">
        <f t="shared" si="204"/>
        <v>26</v>
      </c>
      <c r="X1021" s="102">
        <f t="shared" ca="1" si="205"/>
        <v>1.04</v>
      </c>
      <c r="Y1021" s="103" t="str">
        <f t="shared" ca="1" si="206"/>
        <v>GROWTH</v>
      </c>
      <c r="Z1021" s="24">
        <v>0</v>
      </c>
      <c r="AA1021" s="24">
        <f t="shared" si="207"/>
        <v>0</v>
      </c>
      <c r="AB1021" s="3">
        <v>1000000205</v>
      </c>
      <c r="AC1021" s="3"/>
    </row>
    <row r="1022" spans="1:29" ht="14.25" hidden="1" customHeight="1">
      <c r="A1022" s="23" t="s">
        <v>134</v>
      </c>
      <c r="B1022" s="64" t="s">
        <v>78</v>
      </c>
      <c r="C1022" s="64" t="s">
        <v>2044</v>
      </c>
      <c r="D1022" s="64">
        <v>1000000215</v>
      </c>
      <c r="E1022" s="65" t="s">
        <v>2045</v>
      </c>
      <c r="F1022" s="66">
        <v>44145</v>
      </c>
      <c r="G1022" s="66" t="str">
        <f t="shared" si="195"/>
        <v>Targeted Dealer</v>
      </c>
      <c r="H1022" s="66"/>
      <c r="I1022" s="67">
        <v>70</v>
      </c>
      <c r="J1022" s="67">
        <f t="shared" ca="1" si="196"/>
        <v>1460.9677419354839</v>
      </c>
      <c r="K1022" s="96">
        <v>100</v>
      </c>
      <c r="L1022" s="68">
        <f t="shared" ca="1" si="197"/>
        <v>-1360.9677419354839</v>
      </c>
      <c r="M1022" s="68">
        <f t="shared" ca="1" si="198"/>
        <v>6.8447780967100904</v>
      </c>
      <c r="N1022" s="99">
        <v>49</v>
      </c>
      <c r="O1022" s="97" t="str">
        <f t="shared" ca="1" si="199"/>
        <v>Nov</v>
      </c>
      <c r="P1022" s="96">
        <v>49</v>
      </c>
      <c r="Q1022" s="99">
        <f t="shared" si="200"/>
        <v>51</v>
      </c>
      <c r="R1022" s="97">
        <f t="shared" ca="1" si="201"/>
        <v>1.0408163265306123</v>
      </c>
      <c r="S1022" s="99" t="str">
        <f t="shared" ca="1" si="202"/>
        <v>GROWTH</v>
      </c>
      <c r="T1022" s="100">
        <v>75.5</v>
      </c>
      <c r="U1022" s="100" t="str">
        <f t="shared" ca="1" si="203"/>
        <v>Dec</v>
      </c>
      <c r="V1022" s="96">
        <v>75.5</v>
      </c>
      <c r="W1022" s="103">
        <f t="shared" si="204"/>
        <v>24.5</v>
      </c>
      <c r="X1022" s="102">
        <f t="shared" ca="1" si="205"/>
        <v>0.32450331125827825</v>
      </c>
      <c r="Y1022" s="103" t="str">
        <f t="shared" ca="1" si="206"/>
        <v>GROWTH</v>
      </c>
      <c r="Z1022" s="24">
        <v>0</v>
      </c>
      <c r="AA1022" s="24">
        <f t="shared" si="207"/>
        <v>0</v>
      </c>
      <c r="AB1022" s="3">
        <v>1000000215</v>
      </c>
      <c r="AC1022" s="3"/>
    </row>
    <row r="1023" spans="1:29" ht="14.25" hidden="1" customHeight="1">
      <c r="A1023" s="23" t="s">
        <v>134</v>
      </c>
      <c r="B1023" s="64" t="s">
        <v>78</v>
      </c>
      <c r="C1023" s="64" t="s">
        <v>2046</v>
      </c>
      <c r="D1023" s="64">
        <v>1000000226</v>
      </c>
      <c r="E1023" s="65" t="s">
        <v>2047</v>
      </c>
      <c r="F1023" s="66">
        <v>44179</v>
      </c>
      <c r="G1023" s="66" t="str">
        <f t="shared" si="195"/>
        <v>Targeted Dealer</v>
      </c>
      <c r="H1023" s="66"/>
      <c r="I1023" s="67">
        <v>50</v>
      </c>
      <c r="J1023" s="67">
        <f t="shared" ca="1" si="196"/>
        <v>1043.5483870967741</v>
      </c>
      <c r="K1023" s="96">
        <v>50</v>
      </c>
      <c r="L1023" s="68">
        <f t="shared" ca="1" si="197"/>
        <v>-993.54838709677415</v>
      </c>
      <c r="M1023" s="68">
        <f t="shared" ca="1" si="198"/>
        <v>4.7913446676970635</v>
      </c>
      <c r="N1023" s="99">
        <v>24.5</v>
      </c>
      <c r="O1023" s="97" t="str">
        <f t="shared" ca="1" si="199"/>
        <v>Nov</v>
      </c>
      <c r="P1023" s="96">
        <v>24.5</v>
      </c>
      <c r="Q1023" s="99">
        <f t="shared" si="200"/>
        <v>25.5</v>
      </c>
      <c r="R1023" s="97">
        <f t="shared" ca="1" si="201"/>
        <v>1.0408163265306123</v>
      </c>
      <c r="S1023" s="99" t="str">
        <f t="shared" ca="1" si="202"/>
        <v>GROWTH</v>
      </c>
      <c r="T1023" s="100">
        <v>24.5</v>
      </c>
      <c r="U1023" s="100" t="str">
        <f t="shared" ca="1" si="203"/>
        <v>Dec</v>
      </c>
      <c r="V1023" s="96">
        <v>24.5</v>
      </c>
      <c r="W1023" s="103">
        <f t="shared" si="204"/>
        <v>25.5</v>
      </c>
      <c r="X1023" s="102">
        <f t="shared" ca="1" si="205"/>
        <v>1.0408163265306123</v>
      </c>
      <c r="Y1023" s="103" t="str">
        <f t="shared" ca="1" si="206"/>
        <v>GROWTH</v>
      </c>
      <c r="Z1023" s="24">
        <v>0</v>
      </c>
      <c r="AA1023" s="24">
        <f t="shared" si="207"/>
        <v>0</v>
      </c>
      <c r="AB1023" s="3">
        <v>1000000226</v>
      </c>
      <c r="AC1023" s="3"/>
    </row>
    <row r="1024" spans="1:29" ht="14.25" hidden="1" customHeight="1">
      <c r="A1024" s="23" t="s">
        <v>134</v>
      </c>
      <c r="B1024" s="64" t="s">
        <v>78</v>
      </c>
      <c r="C1024" s="64" t="s">
        <v>2048</v>
      </c>
      <c r="D1024" s="64">
        <v>1000000225</v>
      </c>
      <c r="E1024" s="65" t="s">
        <v>2049</v>
      </c>
      <c r="F1024" s="66">
        <v>44335</v>
      </c>
      <c r="G1024" s="66" t="str">
        <f t="shared" si="195"/>
        <v>Targeted Dealer</v>
      </c>
      <c r="H1024" s="66"/>
      <c r="I1024" s="67">
        <v>70</v>
      </c>
      <c r="J1024" s="67">
        <f t="shared" ca="1" si="196"/>
        <v>1460.9677419354839</v>
      </c>
      <c r="K1024" s="96">
        <v>87.5</v>
      </c>
      <c r="L1024" s="68">
        <f t="shared" ca="1" si="197"/>
        <v>-1373.4677419354839</v>
      </c>
      <c r="M1024" s="68">
        <f t="shared" ca="1" si="198"/>
        <v>5.9891808346213296</v>
      </c>
      <c r="N1024" s="99">
        <v>38.5</v>
      </c>
      <c r="O1024" s="97" t="str">
        <f t="shared" ca="1" si="199"/>
        <v>Nov</v>
      </c>
      <c r="P1024" s="96">
        <v>38.5</v>
      </c>
      <c r="Q1024" s="99">
        <f t="shared" si="200"/>
        <v>49</v>
      </c>
      <c r="R1024" s="97">
        <f t="shared" ca="1" si="201"/>
        <v>1.2727272727272729</v>
      </c>
      <c r="S1024" s="99" t="str">
        <f t="shared" ca="1" si="202"/>
        <v>GROWTH</v>
      </c>
      <c r="T1024" s="100">
        <v>16</v>
      </c>
      <c r="U1024" s="100" t="str">
        <f t="shared" ca="1" si="203"/>
        <v>Dec</v>
      </c>
      <c r="V1024" s="96">
        <v>16</v>
      </c>
      <c r="W1024" s="103">
        <f t="shared" si="204"/>
        <v>71.5</v>
      </c>
      <c r="X1024" s="102">
        <f t="shared" ca="1" si="205"/>
        <v>4.46875</v>
      </c>
      <c r="Y1024" s="103" t="str">
        <f t="shared" ca="1" si="206"/>
        <v>GROWTH</v>
      </c>
      <c r="Z1024" s="24">
        <v>0</v>
      </c>
      <c r="AA1024" s="24">
        <f t="shared" si="207"/>
        <v>0</v>
      </c>
      <c r="AB1024" s="3">
        <v>1000000225</v>
      </c>
      <c r="AC1024" s="3"/>
    </row>
    <row r="1025" spans="1:29" ht="14.25" hidden="1" customHeight="1">
      <c r="A1025" s="23" t="s">
        <v>134</v>
      </c>
      <c r="B1025" s="64" t="s">
        <v>78</v>
      </c>
      <c r="C1025" s="64" t="s">
        <v>2050</v>
      </c>
      <c r="D1025" s="64">
        <v>1000002612</v>
      </c>
      <c r="E1025" s="65" t="s">
        <v>2051</v>
      </c>
      <c r="F1025" s="66">
        <v>44623</v>
      </c>
      <c r="G1025" s="66" t="str">
        <f t="shared" si="195"/>
        <v>Targeted Dealer</v>
      </c>
      <c r="H1025" s="66"/>
      <c r="I1025" s="67">
        <v>250</v>
      </c>
      <c r="J1025" s="67">
        <f t="shared" ca="1" si="196"/>
        <v>5217.7419354838712</v>
      </c>
      <c r="K1025" s="96">
        <v>150</v>
      </c>
      <c r="L1025" s="68">
        <f t="shared" ca="1" si="197"/>
        <v>-5067.7419354838712</v>
      </c>
      <c r="M1025" s="68">
        <f t="shared" ca="1" si="198"/>
        <v>2.8748068006182379</v>
      </c>
      <c r="N1025" s="99">
        <v>146.5</v>
      </c>
      <c r="O1025" s="97" t="str">
        <f t="shared" ca="1" si="199"/>
        <v>Nov</v>
      </c>
      <c r="P1025" s="96">
        <v>146.5</v>
      </c>
      <c r="Q1025" s="99">
        <f t="shared" si="200"/>
        <v>3.5</v>
      </c>
      <c r="R1025" s="97">
        <f t="shared" ca="1" si="201"/>
        <v>2.3890784982935065E-2</v>
      </c>
      <c r="S1025" s="99" t="str">
        <f t="shared" ca="1" si="202"/>
        <v>GROWTH</v>
      </c>
      <c r="T1025" s="100">
        <v>200</v>
      </c>
      <c r="U1025" s="100" t="str">
        <f t="shared" ca="1" si="203"/>
        <v>Dec</v>
      </c>
      <c r="V1025" s="96">
        <v>200</v>
      </c>
      <c r="W1025" s="103">
        <f t="shared" si="204"/>
        <v>-50</v>
      </c>
      <c r="X1025" s="102">
        <f t="shared" ca="1" si="205"/>
        <v>-0.25</v>
      </c>
      <c r="Y1025" s="103" t="str">
        <f t="shared" ca="1" si="206"/>
        <v>DEGROWTH</v>
      </c>
      <c r="Z1025" s="24">
        <v>0</v>
      </c>
      <c r="AA1025" s="24">
        <f t="shared" si="207"/>
        <v>0</v>
      </c>
      <c r="AB1025" s="3">
        <v>1000002612</v>
      </c>
      <c r="AC1025" s="3"/>
    </row>
    <row r="1026" spans="1:29" ht="14.25" hidden="1" customHeight="1">
      <c r="A1026" s="23" t="s">
        <v>134</v>
      </c>
      <c r="B1026" s="64" t="s">
        <v>78</v>
      </c>
      <c r="C1026" s="64" t="s">
        <v>2052</v>
      </c>
      <c r="D1026" s="64">
        <v>1000002751</v>
      </c>
      <c r="E1026" s="65" t="s">
        <v>2053</v>
      </c>
      <c r="F1026" s="66">
        <v>44700</v>
      </c>
      <c r="G1026" s="66" t="str">
        <f t="shared" si="195"/>
        <v>Targeted Dealer</v>
      </c>
      <c r="H1026" s="66"/>
      <c r="I1026" s="67">
        <v>100</v>
      </c>
      <c r="J1026" s="67">
        <f t="shared" ca="1" si="196"/>
        <v>2087.0967741935483</v>
      </c>
      <c r="K1026" s="96">
        <v>25</v>
      </c>
      <c r="L1026" s="68">
        <f t="shared" ca="1" si="197"/>
        <v>-2062.0967741935483</v>
      </c>
      <c r="M1026" s="68">
        <f t="shared" ca="1" si="198"/>
        <v>1.1978361669242659</v>
      </c>
      <c r="N1026" s="99">
        <v>49</v>
      </c>
      <c r="O1026" s="97" t="str">
        <f t="shared" ca="1" si="199"/>
        <v>Nov</v>
      </c>
      <c r="P1026" s="96">
        <v>49</v>
      </c>
      <c r="Q1026" s="99">
        <f t="shared" si="200"/>
        <v>-24</v>
      </c>
      <c r="R1026" s="97">
        <f t="shared" ca="1" si="201"/>
        <v>-0.48979591836734693</v>
      </c>
      <c r="S1026" s="99" t="str">
        <f t="shared" ca="1" si="202"/>
        <v>DEGROWTH</v>
      </c>
      <c r="T1026" s="100">
        <v>32</v>
      </c>
      <c r="U1026" s="100" t="str">
        <f t="shared" ca="1" si="203"/>
        <v>Dec</v>
      </c>
      <c r="V1026" s="96">
        <v>32</v>
      </c>
      <c r="W1026" s="103">
        <f t="shared" si="204"/>
        <v>-7</v>
      </c>
      <c r="X1026" s="102">
        <f t="shared" ca="1" si="205"/>
        <v>-0.21875</v>
      </c>
      <c r="Y1026" s="103" t="str">
        <f t="shared" ca="1" si="206"/>
        <v>DEGROWTH</v>
      </c>
      <c r="Z1026" s="24">
        <v>0</v>
      </c>
      <c r="AA1026" s="24">
        <f t="shared" si="207"/>
        <v>0</v>
      </c>
      <c r="AB1026" s="3">
        <v>1000002751</v>
      </c>
      <c r="AC1026" s="3"/>
    </row>
    <row r="1027" spans="1:29" ht="14.25" hidden="1" customHeight="1">
      <c r="A1027" s="23" t="s">
        <v>134</v>
      </c>
      <c r="B1027" s="64" t="s">
        <v>78</v>
      </c>
      <c r="C1027" s="64" t="s">
        <v>2054</v>
      </c>
      <c r="D1027" s="64">
        <v>1000002837</v>
      </c>
      <c r="E1027" s="65" t="s">
        <v>2055</v>
      </c>
      <c r="F1027" s="66">
        <v>44760</v>
      </c>
      <c r="G1027" s="66" t="str">
        <f t="shared" ref="G1027:G1090" si="208">IF(I1027&gt;0,"Targeted Dealer","-")</f>
        <v>Targeted Dealer</v>
      </c>
      <c r="H1027" s="66"/>
      <c r="I1027" s="67">
        <v>110</v>
      </c>
      <c r="J1027" s="67">
        <f t="shared" ref="J1027:J1090" ca="1" si="209">I1027/$J$1*$E$1</f>
        <v>2295.8064516129034</v>
      </c>
      <c r="K1027" s="96">
        <v>188.25</v>
      </c>
      <c r="L1027" s="68">
        <f t="shared" ref="L1027:L1090" ca="1" si="210">K1027-J1027</f>
        <v>-2107.5564516129034</v>
      </c>
      <c r="M1027" s="68">
        <f t="shared" ref="M1027:M1090" ca="1" si="211">IFERROR((K1027/J1027%),"-")</f>
        <v>8.1997330335815644</v>
      </c>
      <c r="N1027" s="99">
        <v>166.5</v>
      </c>
      <c r="O1027" s="97" t="str">
        <f t="shared" ref="O1027:O1090" ca="1" si="212">IF(F1027&lt;=$P$2,"Nov","")</f>
        <v>Nov</v>
      </c>
      <c r="P1027" s="96">
        <v>166.5</v>
      </c>
      <c r="Q1027" s="99">
        <f t="shared" ref="Q1027:Q1090" si="213">K1027-P1027</f>
        <v>21.75</v>
      </c>
      <c r="R1027" s="97">
        <f t="shared" ref="R1027:R1090" ca="1" si="214">IFERROR(IF(O1027="Nov",(K1027/P1027-1)),0)</f>
        <v>0.13063063063063063</v>
      </c>
      <c r="S1027" s="99" t="str">
        <f t="shared" ref="S1027:S1090" ca="1" si="215">IF(N1027&gt;0,IF(O1027="","-",IF(R1027&lt;0%,"DEGROWTH","GROWTH")))</f>
        <v>GROWTH</v>
      </c>
      <c r="T1027" s="100">
        <v>144</v>
      </c>
      <c r="U1027" s="100" t="str">
        <f t="shared" ref="U1027:U1090" ca="1" si="216">IF(F1027&lt;=$V$2,"Dec","")</f>
        <v>Dec</v>
      </c>
      <c r="V1027" s="96">
        <v>144</v>
      </c>
      <c r="W1027" s="103">
        <f t="shared" ref="W1027:W1090" si="217">K1027-V1027</f>
        <v>44.25</v>
      </c>
      <c r="X1027" s="102">
        <f t="shared" ref="X1027:X1090" ca="1" si="218">IFERROR(IF(U1027="Dec",(K1027/V1027-1)),0)</f>
        <v>0.30729166666666674</v>
      </c>
      <c r="Y1027" s="103" t="str">
        <f t="shared" ref="Y1027:Y1090" ca="1" si="219">IF(T1027&gt;0,IF(U1027="","-",IF(X1027&lt;0%,"DEGROWTH","GROWTH")))</f>
        <v>GROWTH</v>
      </c>
      <c r="Z1027" s="24">
        <v>0</v>
      </c>
      <c r="AA1027" s="24">
        <f t="shared" ref="AA1027:AA1090" si="220">IF(H1027&gt;0,1,0)</f>
        <v>0</v>
      </c>
      <c r="AB1027" s="3">
        <v>1000002837</v>
      </c>
      <c r="AC1027" s="3"/>
    </row>
    <row r="1028" spans="1:29" ht="14.25" hidden="1" customHeight="1">
      <c r="A1028" s="23" t="s">
        <v>134</v>
      </c>
      <c r="B1028" s="64" t="s">
        <v>78</v>
      </c>
      <c r="C1028" s="64" t="s">
        <v>4511</v>
      </c>
      <c r="D1028" s="64">
        <v>1000002869</v>
      </c>
      <c r="E1028" s="65" t="s">
        <v>3821</v>
      </c>
      <c r="F1028" s="66">
        <v>44778</v>
      </c>
      <c r="G1028" s="66" t="str">
        <f t="shared" si="208"/>
        <v>-</v>
      </c>
      <c r="H1028" s="66"/>
      <c r="I1028" s="67">
        <v>0</v>
      </c>
      <c r="J1028" s="67">
        <f t="shared" ca="1" si="209"/>
        <v>0</v>
      </c>
      <c r="K1028" s="96">
        <v>0</v>
      </c>
      <c r="L1028" s="68">
        <f t="shared" ca="1" si="210"/>
        <v>0</v>
      </c>
      <c r="M1028" s="68" t="str">
        <f t="shared" ca="1" si="211"/>
        <v>-</v>
      </c>
      <c r="N1028" s="99">
        <v>0</v>
      </c>
      <c r="O1028" s="97" t="str">
        <f t="shared" ca="1" si="212"/>
        <v>Nov</v>
      </c>
      <c r="P1028" s="96">
        <v>0</v>
      </c>
      <c r="Q1028" s="99">
        <f t="shared" si="213"/>
        <v>0</v>
      </c>
      <c r="R1028" s="97">
        <f t="shared" ca="1" si="214"/>
        <v>0</v>
      </c>
      <c r="S1028" s="99" t="b">
        <f t="shared" si="215"/>
        <v>0</v>
      </c>
      <c r="T1028" s="100">
        <v>0</v>
      </c>
      <c r="U1028" s="100" t="str">
        <f t="shared" ca="1" si="216"/>
        <v>Dec</v>
      </c>
      <c r="V1028" s="96">
        <v>0</v>
      </c>
      <c r="W1028" s="103">
        <f t="shared" si="217"/>
        <v>0</v>
      </c>
      <c r="X1028" s="102">
        <f t="shared" ca="1" si="218"/>
        <v>0</v>
      </c>
      <c r="Y1028" s="103" t="b">
        <f t="shared" si="219"/>
        <v>0</v>
      </c>
      <c r="Z1028" s="24">
        <v>1</v>
      </c>
      <c r="AA1028" s="24">
        <f t="shared" si="220"/>
        <v>0</v>
      </c>
      <c r="AB1028" s="3">
        <v>1000002869</v>
      </c>
      <c r="AC1028" s="3"/>
    </row>
    <row r="1029" spans="1:29" ht="14.25" hidden="1" customHeight="1">
      <c r="A1029" s="23" t="s">
        <v>134</v>
      </c>
      <c r="B1029" s="64" t="s">
        <v>78</v>
      </c>
      <c r="C1029" s="64" t="s">
        <v>2056</v>
      </c>
      <c r="D1029" s="64">
        <v>1000002903</v>
      </c>
      <c r="E1029" s="65" t="s">
        <v>2057</v>
      </c>
      <c r="F1029" s="66">
        <v>44799</v>
      </c>
      <c r="G1029" s="66" t="str">
        <f t="shared" si="208"/>
        <v>Targeted Dealer</v>
      </c>
      <c r="H1029" s="66"/>
      <c r="I1029" s="67">
        <v>100</v>
      </c>
      <c r="J1029" s="67">
        <f t="shared" ca="1" si="209"/>
        <v>2087.0967741935483</v>
      </c>
      <c r="K1029" s="96">
        <v>137.5</v>
      </c>
      <c r="L1029" s="68">
        <f t="shared" ca="1" si="210"/>
        <v>-1949.5967741935483</v>
      </c>
      <c r="M1029" s="68">
        <f t="shared" ca="1" si="211"/>
        <v>6.5880989180834622</v>
      </c>
      <c r="N1029" s="99">
        <v>105</v>
      </c>
      <c r="O1029" s="97" t="str">
        <f t="shared" ca="1" si="212"/>
        <v>Nov</v>
      </c>
      <c r="P1029" s="96">
        <v>105</v>
      </c>
      <c r="Q1029" s="99">
        <f t="shared" si="213"/>
        <v>32.5</v>
      </c>
      <c r="R1029" s="97">
        <f t="shared" ca="1" si="214"/>
        <v>0.30952380952380953</v>
      </c>
      <c r="S1029" s="99" t="str">
        <f t="shared" ca="1" si="215"/>
        <v>GROWTH</v>
      </c>
      <c r="T1029" s="100">
        <v>99</v>
      </c>
      <c r="U1029" s="100" t="str">
        <f t="shared" ca="1" si="216"/>
        <v>Dec</v>
      </c>
      <c r="V1029" s="96">
        <v>99</v>
      </c>
      <c r="W1029" s="103">
        <f t="shared" si="217"/>
        <v>38.5</v>
      </c>
      <c r="X1029" s="102">
        <f t="shared" ca="1" si="218"/>
        <v>0.38888888888888884</v>
      </c>
      <c r="Y1029" s="103" t="str">
        <f t="shared" ca="1" si="219"/>
        <v>GROWTH</v>
      </c>
      <c r="Z1029" s="24">
        <v>0</v>
      </c>
      <c r="AA1029" s="24">
        <f t="shared" si="220"/>
        <v>0</v>
      </c>
      <c r="AB1029" s="3">
        <v>1000002903</v>
      </c>
      <c r="AC1029" s="3"/>
    </row>
    <row r="1030" spans="1:29" ht="14.25" hidden="1" customHeight="1">
      <c r="A1030" s="23" t="s">
        <v>134</v>
      </c>
      <c r="B1030" s="64" t="s">
        <v>78</v>
      </c>
      <c r="C1030" s="64" t="s">
        <v>2058</v>
      </c>
      <c r="D1030" s="64">
        <v>1000003120</v>
      </c>
      <c r="E1030" s="65" t="s">
        <v>2059</v>
      </c>
      <c r="F1030" s="66">
        <v>44895</v>
      </c>
      <c r="G1030" s="66" t="str">
        <f t="shared" si="208"/>
        <v>Targeted Dealer</v>
      </c>
      <c r="H1030" s="66"/>
      <c r="I1030" s="67">
        <v>85</v>
      </c>
      <c r="J1030" s="67">
        <f t="shared" ca="1" si="209"/>
        <v>1774.0322580645161</v>
      </c>
      <c r="K1030" s="96">
        <v>121</v>
      </c>
      <c r="L1030" s="68">
        <f t="shared" ca="1" si="210"/>
        <v>-1653.0322580645161</v>
      </c>
      <c r="M1030" s="68">
        <f t="shared" ca="1" si="211"/>
        <v>6.8206200563687611</v>
      </c>
      <c r="N1030" s="99">
        <v>30</v>
      </c>
      <c r="O1030" s="97" t="str">
        <f t="shared" ca="1" si="212"/>
        <v>Nov</v>
      </c>
      <c r="P1030" s="96">
        <v>30</v>
      </c>
      <c r="Q1030" s="99">
        <f t="shared" si="213"/>
        <v>91</v>
      </c>
      <c r="R1030" s="97">
        <f t="shared" ca="1" si="214"/>
        <v>3.0333333333333332</v>
      </c>
      <c r="S1030" s="99" t="str">
        <f t="shared" ca="1" si="215"/>
        <v>GROWTH</v>
      </c>
      <c r="T1030" s="100">
        <v>84.5</v>
      </c>
      <c r="U1030" s="100" t="str">
        <f t="shared" ca="1" si="216"/>
        <v>Dec</v>
      </c>
      <c r="V1030" s="96">
        <v>84.5</v>
      </c>
      <c r="W1030" s="103">
        <f t="shared" si="217"/>
        <v>36.5</v>
      </c>
      <c r="X1030" s="102">
        <f t="shared" ca="1" si="218"/>
        <v>0.43195266272189348</v>
      </c>
      <c r="Y1030" s="103" t="str">
        <f t="shared" ca="1" si="219"/>
        <v>GROWTH</v>
      </c>
      <c r="Z1030" s="24">
        <v>0</v>
      </c>
      <c r="AA1030" s="24">
        <f t="shared" si="220"/>
        <v>0</v>
      </c>
      <c r="AB1030" s="3">
        <v>1000003120</v>
      </c>
      <c r="AC1030" s="3"/>
    </row>
    <row r="1031" spans="1:29" ht="14.25" hidden="1" customHeight="1">
      <c r="A1031" s="23" t="s">
        <v>134</v>
      </c>
      <c r="B1031" s="64" t="s">
        <v>78</v>
      </c>
      <c r="C1031" s="64" t="s">
        <v>294</v>
      </c>
      <c r="D1031" s="64">
        <v>1000003125</v>
      </c>
      <c r="E1031" s="65" t="s">
        <v>295</v>
      </c>
      <c r="F1031" s="66">
        <v>44907</v>
      </c>
      <c r="G1031" s="66" t="str">
        <f t="shared" si="208"/>
        <v>Targeted Dealer</v>
      </c>
      <c r="H1031" s="66"/>
      <c r="I1031" s="67">
        <v>35</v>
      </c>
      <c r="J1031" s="67">
        <f t="shared" ca="1" si="209"/>
        <v>730.48387096774195</v>
      </c>
      <c r="K1031" s="96">
        <v>50</v>
      </c>
      <c r="L1031" s="68">
        <f t="shared" ca="1" si="210"/>
        <v>-680.48387096774195</v>
      </c>
      <c r="M1031" s="68">
        <f t="shared" ca="1" si="211"/>
        <v>6.8447780967100904</v>
      </c>
      <c r="N1031" s="99">
        <v>48</v>
      </c>
      <c r="O1031" s="97" t="str">
        <f t="shared" ca="1" si="212"/>
        <v>Nov</v>
      </c>
      <c r="P1031" s="96">
        <v>48</v>
      </c>
      <c r="Q1031" s="99">
        <f t="shared" si="213"/>
        <v>2</v>
      </c>
      <c r="R1031" s="97">
        <f t="shared" ca="1" si="214"/>
        <v>4.1666666666666741E-2</v>
      </c>
      <c r="S1031" s="99" t="str">
        <f t="shared" ca="1" si="215"/>
        <v>GROWTH</v>
      </c>
      <c r="T1031" s="100">
        <v>75</v>
      </c>
      <c r="U1031" s="100" t="str">
        <f t="shared" ca="1" si="216"/>
        <v>Dec</v>
      </c>
      <c r="V1031" s="96">
        <v>75</v>
      </c>
      <c r="W1031" s="103">
        <f t="shared" si="217"/>
        <v>-25</v>
      </c>
      <c r="X1031" s="102">
        <f t="shared" ca="1" si="218"/>
        <v>-0.33333333333333337</v>
      </c>
      <c r="Y1031" s="103" t="str">
        <f t="shared" ca="1" si="219"/>
        <v>DEGROWTH</v>
      </c>
      <c r="Z1031" s="24">
        <v>0</v>
      </c>
      <c r="AA1031" s="24">
        <f t="shared" si="220"/>
        <v>0</v>
      </c>
      <c r="AB1031" s="3">
        <v>1000003125</v>
      </c>
      <c r="AC1031" s="3"/>
    </row>
    <row r="1032" spans="1:29" ht="14.25" hidden="1" customHeight="1">
      <c r="A1032" s="23" t="s">
        <v>134</v>
      </c>
      <c r="B1032" s="64" t="s">
        <v>78</v>
      </c>
      <c r="C1032" s="64" t="s">
        <v>4028</v>
      </c>
      <c r="D1032" s="64">
        <v>1000003522</v>
      </c>
      <c r="E1032" s="65" t="s">
        <v>4029</v>
      </c>
      <c r="F1032" s="66">
        <v>45062</v>
      </c>
      <c r="G1032" s="66" t="str">
        <f t="shared" si="208"/>
        <v>Targeted Dealer</v>
      </c>
      <c r="H1032" s="66"/>
      <c r="I1032" s="67">
        <v>50</v>
      </c>
      <c r="J1032" s="67">
        <f t="shared" ca="1" si="209"/>
        <v>1043.5483870967741</v>
      </c>
      <c r="K1032" s="96">
        <v>0</v>
      </c>
      <c r="L1032" s="68">
        <f t="shared" ca="1" si="210"/>
        <v>-1043.5483870967741</v>
      </c>
      <c r="M1032" s="68">
        <f t="shared" ca="1" si="211"/>
        <v>0</v>
      </c>
      <c r="N1032" s="99">
        <v>10</v>
      </c>
      <c r="O1032" s="97" t="str">
        <f t="shared" ca="1" si="212"/>
        <v>Nov</v>
      </c>
      <c r="P1032" s="96">
        <v>10</v>
      </c>
      <c r="Q1032" s="99">
        <f t="shared" si="213"/>
        <v>-10</v>
      </c>
      <c r="R1032" s="97">
        <f t="shared" ca="1" si="214"/>
        <v>-1</v>
      </c>
      <c r="S1032" s="99" t="str">
        <f t="shared" ca="1" si="215"/>
        <v>DEGROWTH</v>
      </c>
      <c r="T1032" s="100">
        <v>25</v>
      </c>
      <c r="U1032" s="100" t="str">
        <f t="shared" ca="1" si="216"/>
        <v>Dec</v>
      </c>
      <c r="V1032" s="96">
        <v>25</v>
      </c>
      <c r="W1032" s="103">
        <f t="shared" si="217"/>
        <v>-25</v>
      </c>
      <c r="X1032" s="102">
        <f t="shared" ca="1" si="218"/>
        <v>-1</v>
      </c>
      <c r="Y1032" s="103" t="str">
        <f t="shared" ca="1" si="219"/>
        <v>DEGROWTH</v>
      </c>
      <c r="Z1032" s="24">
        <v>1</v>
      </c>
      <c r="AA1032" s="24">
        <f t="shared" si="220"/>
        <v>0</v>
      </c>
      <c r="AB1032" s="3">
        <v>1000003522</v>
      </c>
      <c r="AC1032" s="3"/>
    </row>
    <row r="1033" spans="1:29" ht="14.25" hidden="1" customHeight="1">
      <c r="A1033" s="23" t="s">
        <v>134</v>
      </c>
      <c r="B1033" s="64" t="s">
        <v>78</v>
      </c>
      <c r="C1033" s="64" t="s">
        <v>2060</v>
      </c>
      <c r="D1033" s="64">
        <v>1000003768</v>
      </c>
      <c r="E1033" s="65" t="s">
        <v>2061</v>
      </c>
      <c r="F1033" s="66">
        <v>45259</v>
      </c>
      <c r="G1033" s="66" t="str">
        <f t="shared" si="208"/>
        <v>Targeted Dealer</v>
      </c>
      <c r="H1033" s="66"/>
      <c r="I1033" s="67">
        <v>50</v>
      </c>
      <c r="J1033" s="67">
        <f t="shared" ca="1" si="209"/>
        <v>1043.5483870967741</v>
      </c>
      <c r="K1033" s="96">
        <v>50</v>
      </c>
      <c r="L1033" s="68">
        <f t="shared" ca="1" si="210"/>
        <v>-993.54838709677415</v>
      </c>
      <c r="M1033" s="68">
        <f t="shared" ca="1" si="211"/>
        <v>4.7913446676970635</v>
      </c>
      <c r="N1033" s="99">
        <v>73</v>
      </c>
      <c r="O1033" s="97" t="str">
        <f t="shared" ca="1" si="212"/>
        <v>Nov</v>
      </c>
      <c r="P1033" s="96">
        <v>73</v>
      </c>
      <c r="Q1033" s="99">
        <f t="shared" si="213"/>
        <v>-23</v>
      </c>
      <c r="R1033" s="97">
        <f t="shared" ca="1" si="214"/>
        <v>-0.31506849315068497</v>
      </c>
      <c r="S1033" s="99" t="str">
        <f t="shared" ca="1" si="215"/>
        <v>DEGROWTH</v>
      </c>
      <c r="T1033" s="100">
        <v>50</v>
      </c>
      <c r="U1033" s="100" t="str">
        <f t="shared" ca="1" si="216"/>
        <v>Dec</v>
      </c>
      <c r="V1033" s="96">
        <v>50</v>
      </c>
      <c r="W1033" s="103">
        <f t="shared" si="217"/>
        <v>0</v>
      </c>
      <c r="X1033" s="102">
        <f t="shared" ca="1" si="218"/>
        <v>0</v>
      </c>
      <c r="Y1033" s="103" t="str">
        <f t="shared" ca="1" si="219"/>
        <v>GROWTH</v>
      </c>
      <c r="Z1033" s="24">
        <v>0</v>
      </c>
      <c r="AA1033" s="24">
        <f t="shared" si="220"/>
        <v>0</v>
      </c>
      <c r="AB1033" s="3">
        <v>1000003768</v>
      </c>
      <c r="AC1033" s="3"/>
    </row>
    <row r="1034" spans="1:29" ht="14.25" hidden="1" customHeight="1">
      <c r="A1034" s="23" t="s">
        <v>134</v>
      </c>
      <c r="B1034" s="64" t="s">
        <v>78</v>
      </c>
      <c r="C1034" s="64" t="s">
        <v>2062</v>
      </c>
      <c r="D1034" s="64">
        <v>1000003803</v>
      </c>
      <c r="E1034" s="64" t="s">
        <v>2063</v>
      </c>
      <c r="F1034" s="66">
        <v>45283</v>
      </c>
      <c r="G1034" s="66" t="str">
        <f t="shared" si="208"/>
        <v>Targeted Dealer</v>
      </c>
      <c r="H1034" s="66"/>
      <c r="I1034" s="67">
        <v>65</v>
      </c>
      <c r="J1034" s="67">
        <f t="shared" ca="1" si="209"/>
        <v>1356.6129032258063</v>
      </c>
      <c r="K1034" s="96">
        <v>52.5</v>
      </c>
      <c r="L1034" s="68">
        <f t="shared" ca="1" si="210"/>
        <v>-1304.1129032258063</v>
      </c>
      <c r="M1034" s="68">
        <f t="shared" ca="1" si="211"/>
        <v>3.8699322316014748</v>
      </c>
      <c r="N1034" s="99">
        <v>78</v>
      </c>
      <c r="O1034" s="97" t="str">
        <f t="shared" ca="1" si="212"/>
        <v>Nov</v>
      </c>
      <c r="P1034" s="96">
        <v>78</v>
      </c>
      <c r="Q1034" s="99">
        <f t="shared" si="213"/>
        <v>-25.5</v>
      </c>
      <c r="R1034" s="97">
        <f t="shared" ca="1" si="214"/>
        <v>-0.32692307692307687</v>
      </c>
      <c r="S1034" s="99" t="str">
        <f t="shared" ca="1" si="215"/>
        <v>DEGROWTH</v>
      </c>
      <c r="T1034" s="100">
        <v>25</v>
      </c>
      <c r="U1034" s="100" t="str">
        <f t="shared" ca="1" si="216"/>
        <v>Dec</v>
      </c>
      <c r="V1034" s="96">
        <v>25</v>
      </c>
      <c r="W1034" s="103">
        <f t="shared" si="217"/>
        <v>27.5</v>
      </c>
      <c r="X1034" s="102">
        <f t="shared" ca="1" si="218"/>
        <v>1.1000000000000001</v>
      </c>
      <c r="Y1034" s="103" t="str">
        <f t="shared" ca="1" si="219"/>
        <v>GROWTH</v>
      </c>
      <c r="Z1034" s="24">
        <v>0</v>
      </c>
      <c r="AA1034" s="24">
        <f t="shared" si="220"/>
        <v>0</v>
      </c>
      <c r="AB1034" s="3">
        <v>1000003803</v>
      </c>
      <c r="AC1034" s="3"/>
    </row>
    <row r="1035" spans="1:29" ht="14.25" hidden="1" customHeight="1">
      <c r="A1035" s="24" t="s">
        <v>134</v>
      </c>
      <c r="B1035" s="125" t="s">
        <v>78</v>
      </c>
      <c r="C1035" s="125" t="s">
        <v>2064</v>
      </c>
      <c r="D1035" s="125">
        <v>1000004026</v>
      </c>
      <c r="E1035" s="125" t="s">
        <v>2065</v>
      </c>
      <c r="F1035" s="66">
        <v>45473</v>
      </c>
      <c r="G1035" s="66" t="str">
        <f t="shared" si="208"/>
        <v>Targeted Dealer</v>
      </c>
      <c r="H1035" s="24"/>
      <c r="I1035" s="67">
        <v>35</v>
      </c>
      <c r="J1035" s="67">
        <f t="shared" ca="1" si="209"/>
        <v>730.48387096774195</v>
      </c>
      <c r="K1035" s="96">
        <v>20</v>
      </c>
      <c r="L1035" s="68">
        <f t="shared" ca="1" si="210"/>
        <v>-710.48387096774195</v>
      </c>
      <c r="M1035" s="68">
        <f t="shared" ca="1" si="211"/>
        <v>2.7379112386840361</v>
      </c>
      <c r="N1035" s="99">
        <v>7</v>
      </c>
      <c r="O1035" s="97" t="str">
        <f t="shared" ca="1" si="212"/>
        <v>Nov</v>
      </c>
      <c r="P1035" s="96">
        <v>7</v>
      </c>
      <c r="Q1035" s="99">
        <f t="shared" si="213"/>
        <v>13</v>
      </c>
      <c r="R1035" s="97">
        <f t="shared" ca="1" si="214"/>
        <v>1.8571428571428572</v>
      </c>
      <c r="S1035" s="99" t="str">
        <f t="shared" ca="1" si="215"/>
        <v>GROWTH</v>
      </c>
      <c r="T1035" s="100">
        <v>0</v>
      </c>
      <c r="U1035" s="100" t="str">
        <f t="shared" ca="1" si="216"/>
        <v>Dec</v>
      </c>
      <c r="V1035" s="96">
        <v>0</v>
      </c>
      <c r="W1035" s="103">
        <f t="shared" si="217"/>
        <v>20</v>
      </c>
      <c r="X1035" s="102">
        <f t="shared" ca="1" si="218"/>
        <v>0</v>
      </c>
      <c r="Y1035" s="103" t="b">
        <f t="shared" si="219"/>
        <v>0</v>
      </c>
      <c r="Z1035" s="24">
        <v>0</v>
      </c>
      <c r="AA1035" s="24">
        <f t="shared" si="220"/>
        <v>0</v>
      </c>
      <c r="AB1035" s="3">
        <v>1000004026</v>
      </c>
      <c r="AC1035" s="3"/>
    </row>
    <row r="1036" spans="1:29" ht="14.25" hidden="1" customHeight="1">
      <c r="A1036" s="23" t="s">
        <v>134</v>
      </c>
      <c r="B1036" s="64" t="s">
        <v>81</v>
      </c>
      <c r="C1036" s="64" t="s">
        <v>2066</v>
      </c>
      <c r="D1036" s="64">
        <v>1000000137</v>
      </c>
      <c r="E1036" s="65" t="s">
        <v>2067</v>
      </c>
      <c r="F1036" s="66">
        <v>38385</v>
      </c>
      <c r="G1036" s="66" t="str">
        <f t="shared" si="208"/>
        <v>Targeted Dealer</v>
      </c>
      <c r="H1036" s="66"/>
      <c r="I1036" s="67">
        <v>75</v>
      </c>
      <c r="J1036" s="67">
        <f t="shared" ca="1" si="209"/>
        <v>1565.3225806451612</v>
      </c>
      <c r="K1036" s="96">
        <v>50</v>
      </c>
      <c r="L1036" s="68">
        <f t="shared" ca="1" si="210"/>
        <v>-1515.3225806451612</v>
      </c>
      <c r="M1036" s="68">
        <f t="shared" ca="1" si="211"/>
        <v>3.1942297784647091</v>
      </c>
      <c r="N1036" s="99">
        <v>25</v>
      </c>
      <c r="O1036" s="97" t="str">
        <f t="shared" ca="1" si="212"/>
        <v>Nov</v>
      </c>
      <c r="P1036" s="96">
        <v>25</v>
      </c>
      <c r="Q1036" s="99">
        <f t="shared" si="213"/>
        <v>25</v>
      </c>
      <c r="R1036" s="97">
        <f t="shared" ca="1" si="214"/>
        <v>1</v>
      </c>
      <c r="S1036" s="99" t="str">
        <f t="shared" ca="1" si="215"/>
        <v>GROWTH</v>
      </c>
      <c r="T1036" s="100">
        <v>15</v>
      </c>
      <c r="U1036" s="100" t="str">
        <f t="shared" ca="1" si="216"/>
        <v>Dec</v>
      </c>
      <c r="V1036" s="96">
        <v>15</v>
      </c>
      <c r="W1036" s="103">
        <f t="shared" si="217"/>
        <v>35</v>
      </c>
      <c r="X1036" s="102">
        <f t="shared" ca="1" si="218"/>
        <v>2.3333333333333335</v>
      </c>
      <c r="Y1036" s="103" t="str">
        <f t="shared" ca="1" si="219"/>
        <v>GROWTH</v>
      </c>
      <c r="Z1036" s="24">
        <v>0</v>
      </c>
      <c r="AA1036" s="24">
        <f t="shared" si="220"/>
        <v>0</v>
      </c>
      <c r="AB1036" s="3">
        <v>1000000137</v>
      </c>
      <c r="AC1036" s="3"/>
    </row>
    <row r="1037" spans="1:29" ht="14.25" hidden="1" customHeight="1">
      <c r="A1037" s="23" t="s">
        <v>134</v>
      </c>
      <c r="B1037" s="64" t="s">
        <v>81</v>
      </c>
      <c r="C1037" s="64" t="s">
        <v>2068</v>
      </c>
      <c r="D1037" s="64">
        <v>1000000144</v>
      </c>
      <c r="E1037" s="65" t="s">
        <v>2069</v>
      </c>
      <c r="F1037" s="66">
        <v>38385</v>
      </c>
      <c r="G1037" s="66" t="str">
        <f t="shared" si="208"/>
        <v>Targeted Dealer</v>
      </c>
      <c r="H1037" s="66"/>
      <c r="I1037" s="67">
        <v>325</v>
      </c>
      <c r="J1037" s="67">
        <f t="shared" ca="1" si="209"/>
        <v>6783.0645161290322</v>
      </c>
      <c r="K1037" s="96">
        <v>226.6</v>
      </c>
      <c r="L1037" s="68">
        <f t="shared" ca="1" si="210"/>
        <v>-6556.4645161290318</v>
      </c>
      <c r="M1037" s="68">
        <f t="shared" ca="1" si="211"/>
        <v>3.3406729283081678</v>
      </c>
      <c r="N1037" s="99">
        <v>286.5</v>
      </c>
      <c r="O1037" s="97" t="str">
        <f t="shared" ca="1" si="212"/>
        <v>Nov</v>
      </c>
      <c r="P1037" s="96">
        <v>286.5</v>
      </c>
      <c r="Q1037" s="99">
        <f t="shared" si="213"/>
        <v>-59.900000000000006</v>
      </c>
      <c r="R1037" s="97">
        <f t="shared" ca="1" si="214"/>
        <v>-0.2090750436300175</v>
      </c>
      <c r="S1037" s="99" t="str">
        <f t="shared" ca="1" si="215"/>
        <v>DEGROWTH</v>
      </c>
      <c r="T1037" s="100">
        <v>276</v>
      </c>
      <c r="U1037" s="100" t="str">
        <f t="shared" ca="1" si="216"/>
        <v>Dec</v>
      </c>
      <c r="V1037" s="96">
        <v>276</v>
      </c>
      <c r="W1037" s="103">
        <f t="shared" si="217"/>
        <v>-49.400000000000006</v>
      </c>
      <c r="X1037" s="102">
        <f t="shared" ca="1" si="218"/>
        <v>-0.17898550724637685</v>
      </c>
      <c r="Y1037" s="103" t="str">
        <f t="shared" ca="1" si="219"/>
        <v>DEGROWTH</v>
      </c>
      <c r="Z1037" s="24">
        <v>0</v>
      </c>
      <c r="AA1037" s="24">
        <f t="shared" si="220"/>
        <v>0</v>
      </c>
      <c r="AB1037" s="3">
        <v>1000000144</v>
      </c>
      <c r="AC1037" s="3"/>
    </row>
    <row r="1038" spans="1:29" ht="14.25" hidden="1" customHeight="1">
      <c r="A1038" s="23" t="s">
        <v>134</v>
      </c>
      <c r="B1038" s="64" t="s">
        <v>81</v>
      </c>
      <c r="C1038" s="64" t="s">
        <v>2070</v>
      </c>
      <c r="D1038" s="64">
        <v>1000000129</v>
      </c>
      <c r="E1038" s="65" t="s">
        <v>2071</v>
      </c>
      <c r="F1038" s="66">
        <v>38560</v>
      </c>
      <c r="G1038" s="66" t="str">
        <f t="shared" si="208"/>
        <v>Targeted Dealer</v>
      </c>
      <c r="H1038" s="66" t="s">
        <v>627</v>
      </c>
      <c r="I1038" s="67">
        <v>1850</v>
      </c>
      <c r="J1038" s="67">
        <f t="shared" ca="1" si="209"/>
        <v>38611.290322580644</v>
      </c>
      <c r="K1038" s="96">
        <v>1493.25</v>
      </c>
      <c r="L1038" s="68">
        <f t="shared" ca="1" si="210"/>
        <v>-37118.040322580644</v>
      </c>
      <c r="M1038" s="68">
        <f t="shared" ca="1" si="211"/>
        <v>3.8673921216425078</v>
      </c>
      <c r="N1038" s="99">
        <v>1556.45</v>
      </c>
      <c r="O1038" s="97" t="str">
        <f t="shared" ca="1" si="212"/>
        <v>Nov</v>
      </c>
      <c r="P1038" s="96">
        <v>1556.45</v>
      </c>
      <c r="Q1038" s="99">
        <f t="shared" si="213"/>
        <v>-63.200000000000045</v>
      </c>
      <c r="R1038" s="97">
        <f t="shared" ca="1" si="214"/>
        <v>-4.0605223425101977E-2</v>
      </c>
      <c r="S1038" s="99" t="str">
        <f t="shared" ca="1" si="215"/>
        <v>DEGROWTH</v>
      </c>
      <c r="T1038" s="100">
        <v>1461.5</v>
      </c>
      <c r="U1038" s="100" t="str">
        <f t="shared" ca="1" si="216"/>
        <v>Dec</v>
      </c>
      <c r="V1038" s="96">
        <v>1461.5</v>
      </c>
      <c r="W1038" s="103">
        <f t="shared" si="217"/>
        <v>31.75</v>
      </c>
      <c r="X1038" s="102">
        <f t="shared" ca="1" si="218"/>
        <v>2.1724255901471201E-2</v>
      </c>
      <c r="Y1038" s="103" t="str">
        <f t="shared" ca="1" si="219"/>
        <v>GROWTH</v>
      </c>
      <c r="Z1038" s="24">
        <v>0</v>
      </c>
      <c r="AA1038" s="24">
        <f t="shared" si="220"/>
        <v>1</v>
      </c>
      <c r="AB1038" s="3">
        <v>1000000129</v>
      </c>
      <c r="AC1038" s="3"/>
    </row>
    <row r="1039" spans="1:29" ht="14.25" hidden="1" customHeight="1">
      <c r="A1039" s="23" t="s">
        <v>134</v>
      </c>
      <c r="B1039" s="64" t="s">
        <v>81</v>
      </c>
      <c r="C1039" s="64" t="s">
        <v>2072</v>
      </c>
      <c r="D1039" s="64">
        <v>1000000158</v>
      </c>
      <c r="E1039" s="65" t="s">
        <v>2073</v>
      </c>
      <c r="F1039" s="66">
        <v>38590</v>
      </c>
      <c r="G1039" s="66" t="str">
        <f t="shared" si="208"/>
        <v>Targeted Dealer</v>
      </c>
      <c r="H1039" s="66"/>
      <c r="I1039" s="67">
        <v>250</v>
      </c>
      <c r="J1039" s="67">
        <f t="shared" ca="1" si="209"/>
        <v>5217.7419354838712</v>
      </c>
      <c r="K1039" s="96">
        <v>254</v>
      </c>
      <c r="L1039" s="68">
        <f t="shared" ca="1" si="210"/>
        <v>-4963.7419354838712</v>
      </c>
      <c r="M1039" s="68">
        <f t="shared" ca="1" si="211"/>
        <v>4.8680061823802161</v>
      </c>
      <c r="N1039" s="99">
        <v>283.5</v>
      </c>
      <c r="O1039" s="97" t="str">
        <f t="shared" ca="1" si="212"/>
        <v>Nov</v>
      </c>
      <c r="P1039" s="96">
        <v>283.5</v>
      </c>
      <c r="Q1039" s="99">
        <f t="shared" si="213"/>
        <v>-29.5</v>
      </c>
      <c r="R1039" s="97">
        <f t="shared" ca="1" si="214"/>
        <v>-0.10405643738977077</v>
      </c>
      <c r="S1039" s="99" t="str">
        <f t="shared" ca="1" si="215"/>
        <v>DEGROWTH</v>
      </c>
      <c r="T1039" s="100">
        <v>130.75</v>
      </c>
      <c r="U1039" s="100" t="str">
        <f t="shared" ca="1" si="216"/>
        <v>Dec</v>
      </c>
      <c r="V1039" s="96">
        <v>130.75</v>
      </c>
      <c r="W1039" s="103">
        <f t="shared" si="217"/>
        <v>123.25</v>
      </c>
      <c r="X1039" s="102">
        <f t="shared" ca="1" si="218"/>
        <v>0.94263862332695991</v>
      </c>
      <c r="Y1039" s="103" t="str">
        <f t="shared" ca="1" si="219"/>
        <v>GROWTH</v>
      </c>
      <c r="Z1039" s="24">
        <v>0</v>
      </c>
      <c r="AA1039" s="24">
        <f t="shared" si="220"/>
        <v>0</v>
      </c>
      <c r="AB1039" s="3">
        <v>1000000158</v>
      </c>
      <c r="AC1039" s="3"/>
    </row>
    <row r="1040" spans="1:29" ht="14.25" hidden="1" customHeight="1">
      <c r="A1040" s="23" t="s">
        <v>134</v>
      </c>
      <c r="B1040" s="64" t="s">
        <v>81</v>
      </c>
      <c r="C1040" s="64" t="s">
        <v>2074</v>
      </c>
      <c r="D1040" s="64">
        <v>1000000120</v>
      </c>
      <c r="E1040" s="65" t="s">
        <v>2075</v>
      </c>
      <c r="F1040" s="66">
        <v>39000</v>
      </c>
      <c r="G1040" s="66" t="str">
        <f t="shared" si="208"/>
        <v>Targeted Dealer</v>
      </c>
      <c r="H1040" s="66" t="s">
        <v>627</v>
      </c>
      <c r="I1040" s="67">
        <v>500</v>
      </c>
      <c r="J1040" s="67">
        <f t="shared" ca="1" si="209"/>
        <v>10435.483870967742</v>
      </c>
      <c r="K1040" s="96">
        <v>423.5</v>
      </c>
      <c r="L1040" s="68">
        <f t="shared" ca="1" si="210"/>
        <v>-10011.983870967742</v>
      </c>
      <c r="M1040" s="68">
        <f t="shared" ca="1" si="211"/>
        <v>4.0582689335394129</v>
      </c>
      <c r="N1040" s="99">
        <v>438</v>
      </c>
      <c r="O1040" s="97" t="str">
        <f t="shared" ca="1" si="212"/>
        <v>Nov</v>
      </c>
      <c r="P1040" s="96">
        <v>438</v>
      </c>
      <c r="Q1040" s="99">
        <f t="shared" si="213"/>
        <v>-14.5</v>
      </c>
      <c r="R1040" s="97">
        <f t="shared" ca="1" si="214"/>
        <v>-3.3105022831050213E-2</v>
      </c>
      <c r="S1040" s="99" t="str">
        <f t="shared" ca="1" si="215"/>
        <v>DEGROWTH</v>
      </c>
      <c r="T1040" s="100">
        <v>562.5</v>
      </c>
      <c r="U1040" s="100" t="str">
        <f t="shared" ca="1" si="216"/>
        <v>Dec</v>
      </c>
      <c r="V1040" s="96">
        <v>562.5</v>
      </c>
      <c r="W1040" s="103">
        <f t="shared" si="217"/>
        <v>-139</v>
      </c>
      <c r="X1040" s="102">
        <f t="shared" ca="1" si="218"/>
        <v>-0.24711111111111106</v>
      </c>
      <c r="Y1040" s="103" t="str">
        <f t="shared" ca="1" si="219"/>
        <v>DEGROWTH</v>
      </c>
      <c r="Z1040" s="24">
        <v>0</v>
      </c>
      <c r="AA1040" s="24">
        <f t="shared" si="220"/>
        <v>1</v>
      </c>
      <c r="AB1040" s="3">
        <v>1000000120</v>
      </c>
      <c r="AC1040" s="3"/>
    </row>
    <row r="1041" spans="1:29" ht="14.25" hidden="1" customHeight="1">
      <c r="A1041" s="23" t="s">
        <v>134</v>
      </c>
      <c r="B1041" s="64" t="s">
        <v>81</v>
      </c>
      <c r="C1041" s="64" t="s">
        <v>2076</v>
      </c>
      <c r="D1041" s="64">
        <v>1000000126</v>
      </c>
      <c r="E1041" s="65" t="s">
        <v>2077</v>
      </c>
      <c r="F1041" s="66">
        <v>39001</v>
      </c>
      <c r="G1041" s="66" t="str">
        <f t="shared" si="208"/>
        <v>Targeted Dealer</v>
      </c>
      <c r="H1041" s="66" t="s">
        <v>627</v>
      </c>
      <c r="I1041" s="67">
        <v>225</v>
      </c>
      <c r="J1041" s="67">
        <f t="shared" ca="1" si="209"/>
        <v>4695.9677419354839</v>
      </c>
      <c r="K1041" s="96">
        <v>185</v>
      </c>
      <c r="L1041" s="68">
        <f t="shared" ca="1" si="210"/>
        <v>-4510.9677419354839</v>
      </c>
      <c r="M1041" s="68">
        <f t="shared" ca="1" si="211"/>
        <v>3.9395500601064741</v>
      </c>
      <c r="N1041" s="99">
        <v>173</v>
      </c>
      <c r="O1041" s="97" t="str">
        <f t="shared" ca="1" si="212"/>
        <v>Nov</v>
      </c>
      <c r="P1041" s="96">
        <v>173</v>
      </c>
      <c r="Q1041" s="99">
        <f t="shared" si="213"/>
        <v>12</v>
      </c>
      <c r="R1041" s="97">
        <f t="shared" ca="1" si="214"/>
        <v>6.9364161849710948E-2</v>
      </c>
      <c r="S1041" s="99" t="str">
        <f t="shared" ca="1" si="215"/>
        <v>GROWTH</v>
      </c>
      <c r="T1041" s="100">
        <v>160</v>
      </c>
      <c r="U1041" s="100" t="str">
        <f t="shared" ca="1" si="216"/>
        <v>Dec</v>
      </c>
      <c r="V1041" s="96">
        <v>160</v>
      </c>
      <c r="W1041" s="103">
        <f t="shared" si="217"/>
        <v>25</v>
      </c>
      <c r="X1041" s="102">
        <f t="shared" ca="1" si="218"/>
        <v>0.15625</v>
      </c>
      <c r="Y1041" s="103" t="str">
        <f t="shared" ca="1" si="219"/>
        <v>GROWTH</v>
      </c>
      <c r="Z1041" s="24">
        <v>0</v>
      </c>
      <c r="AA1041" s="24">
        <f t="shared" si="220"/>
        <v>1</v>
      </c>
      <c r="AB1041" s="3">
        <v>1000000126</v>
      </c>
      <c r="AC1041" s="3"/>
    </row>
    <row r="1042" spans="1:29" ht="14.25" hidden="1" customHeight="1">
      <c r="A1042" s="23" t="s">
        <v>134</v>
      </c>
      <c r="B1042" s="64" t="s">
        <v>81</v>
      </c>
      <c r="C1042" s="64" t="s">
        <v>2078</v>
      </c>
      <c r="D1042" s="64">
        <v>1000000155</v>
      </c>
      <c r="E1042" s="65" t="s">
        <v>2079</v>
      </c>
      <c r="F1042" s="66">
        <v>40361</v>
      </c>
      <c r="G1042" s="66" t="str">
        <f t="shared" si="208"/>
        <v>Targeted Dealer</v>
      </c>
      <c r="H1042" s="66"/>
      <c r="I1042" s="67">
        <v>475</v>
      </c>
      <c r="J1042" s="67">
        <f t="shared" ca="1" si="209"/>
        <v>9913.7096774193542</v>
      </c>
      <c r="K1042" s="96">
        <v>301.5</v>
      </c>
      <c r="L1042" s="68">
        <f t="shared" ca="1" si="210"/>
        <v>-9612.2096774193542</v>
      </c>
      <c r="M1042" s="68">
        <f t="shared" ca="1" si="211"/>
        <v>3.0412429838119257</v>
      </c>
      <c r="N1042" s="99">
        <v>524.20000000000005</v>
      </c>
      <c r="O1042" s="97" t="str">
        <f t="shared" ca="1" si="212"/>
        <v>Nov</v>
      </c>
      <c r="P1042" s="96">
        <v>524.20000000000005</v>
      </c>
      <c r="Q1042" s="99">
        <f t="shared" si="213"/>
        <v>-222.70000000000005</v>
      </c>
      <c r="R1042" s="97">
        <f t="shared" ca="1" si="214"/>
        <v>-0.42483784814956127</v>
      </c>
      <c r="S1042" s="99" t="str">
        <f t="shared" ca="1" si="215"/>
        <v>DEGROWTH</v>
      </c>
      <c r="T1042" s="100">
        <v>286</v>
      </c>
      <c r="U1042" s="100" t="str">
        <f t="shared" ca="1" si="216"/>
        <v>Dec</v>
      </c>
      <c r="V1042" s="96">
        <v>286</v>
      </c>
      <c r="W1042" s="103">
        <f t="shared" si="217"/>
        <v>15.5</v>
      </c>
      <c r="X1042" s="102">
        <f t="shared" ca="1" si="218"/>
        <v>5.4195804195804165E-2</v>
      </c>
      <c r="Y1042" s="103" t="str">
        <f t="shared" ca="1" si="219"/>
        <v>GROWTH</v>
      </c>
      <c r="Z1042" s="24">
        <v>0</v>
      </c>
      <c r="AA1042" s="24">
        <f t="shared" si="220"/>
        <v>0</v>
      </c>
      <c r="AB1042" s="3">
        <v>1000000155</v>
      </c>
      <c r="AC1042" s="3"/>
    </row>
    <row r="1043" spans="1:29" ht="14.25" hidden="1" customHeight="1">
      <c r="A1043" s="23" t="s">
        <v>134</v>
      </c>
      <c r="B1043" s="64" t="s">
        <v>81</v>
      </c>
      <c r="C1043" s="64" t="s">
        <v>2080</v>
      </c>
      <c r="D1043" s="64">
        <v>1000000150</v>
      </c>
      <c r="E1043" s="65" t="s">
        <v>2081</v>
      </c>
      <c r="F1043" s="66">
        <v>40373</v>
      </c>
      <c r="G1043" s="66" t="str">
        <f t="shared" si="208"/>
        <v>Targeted Dealer</v>
      </c>
      <c r="H1043" s="66"/>
      <c r="I1043" s="67">
        <v>225</v>
      </c>
      <c r="J1043" s="67">
        <f t="shared" ca="1" si="209"/>
        <v>4695.9677419354839</v>
      </c>
      <c r="K1043" s="96">
        <v>185</v>
      </c>
      <c r="L1043" s="68">
        <f t="shared" ca="1" si="210"/>
        <v>-4510.9677419354839</v>
      </c>
      <c r="M1043" s="68">
        <f t="shared" ca="1" si="211"/>
        <v>3.9395500601064741</v>
      </c>
      <c r="N1043" s="99">
        <v>225</v>
      </c>
      <c r="O1043" s="97" t="str">
        <f t="shared" ca="1" si="212"/>
        <v>Nov</v>
      </c>
      <c r="P1043" s="96">
        <v>225</v>
      </c>
      <c r="Q1043" s="99">
        <f t="shared" si="213"/>
        <v>-40</v>
      </c>
      <c r="R1043" s="97">
        <f t="shared" ca="1" si="214"/>
        <v>-0.17777777777777781</v>
      </c>
      <c r="S1043" s="99" t="str">
        <f t="shared" ca="1" si="215"/>
        <v>DEGROWTH</v>
      </c>
      <c r="T1043" s="100">
        <v>164.75</v>
      </c>
      <c r="U1043" s="100" t="str">
        <f t="shared" ca="1" si="216"/>
        <v>Dec</v>
      </c>
      <c r="V1043" s="96">
        <v>164.75</v>
      </c>
      <c r="W1043" s="103">
        <f t="shared" si="217"/>
        <v>20.25</v>
      </c>
      <c r="X1043" s="102">
        <f t="shared" ca="1" si="218"/>
        <v>0.12291350531107748</v>
      </c>
      <c r="Y1043" s="103" t="str">
        <f t="shared" ca="1" si="219"/>
        <v>GROWTH</v>
      </c>
      <c r="Z1043" s="24">
        <v>0</v>
      </c>
      <c r="AA1043" s="24">
        <f t="shared" si="220"/>
        <v>0</v>
      </c>
      <c r="AB1043" s="3">
        <v>1000000150</v>
      </c>
      <c r="AC1043" s="3"/>
    </row>
    <row r="1044" spans="1:29" ht="14.25" hidden="1" customHeight="1">
      <c r="A1044" s="23" t="s">
        <v>134</v>
      </c>
      <c r="B1044" s="64" t="s">
        <v>81</v>
      </c>
      <c r="C1044" s="64" t="s">
        <v>2082</v>
      </c>
      <c r="D1044" s="64">
        <v>1000000154</v>
      </c>
      <c r="E1044" s="65" t="s">
        <v>2083</v>
      </c>
      <c r="F1044" s="66">
        <v>40655</v>
      </c>
      <c r="G1044" s="66" t="str">
        <f t="shared" si="208"/>
        <v>Targeted Dealer</v>
      </c>
      <c r="H1044" s="66"/>
      <c r="I1044" s="67">
        <v>100</v>
      </c>
      <c r="J1044" s="67">
        <f t="shared" ca="1" si="209"/>
        <v>2087.0967741935483</v>
      </c>
      <c r="K1044" s="96">
        <v>32.5</v>
      </c>
      <c r="L1044" s="68">
        <f t="shared" ca="1" si="210"/>
        <v>-2054.5967741935483</v>
      </c>
      <c r="M1044" s="68">
        <f t="shared" ca="1" si="211"/>
        <v>1.5571870170015456</v>
      </c>
      <c r="N1044" s="99">
        <v>20</v>
      </c>
      <c r="O1044" s="97" t="str">
        <f t="shared" ca="1" si="212"/>
        <v>Nov</v>
      </c>
      <c r="P1044" s="96">
        <v>20</v>
      </c>
      <c r="Q1044" s="99">
        <f t="shared" si="213"/>
        <v>12.5</v>
      </c>
      <c r="R1044" s="97">
        <f t="shared" ca="1" si="214"/>
        <v>0.625</v>
      </c>
      <c r="S1044" s="99" t="str">
        <f t="shared" ca="1" si="215"/>
        <v>GROWTH</v>
      </c>
      <c r="T1044" s="100">
        <v>55.5</v>
      </c>
      <c r="U1044" s="100" t="str">
        <f t="shared" ca="1" si="216"/>
        <v>Dec</v>
      </c>
      <c r="V1044" s="96">
        <v>55.5</v>
      </c>
      <c r="W1044" s="103">
        <f t="shared" si="217"/>
        <v>-23</v>
      </c>
      <c r="X1044" s="102">
        <f t="shared" ca="1" si="218"/>
        <v>-0.4144144144144144</v>
      </c>
      <c r="Y1044" s="103" t="str">
        <f t="shared" ca="1" si="219"/>
        <v>DEGROWTH</v>
      </c>
      <c r="Z1044" s="24">
        <v>0</v>
      </c>
      <c r="AA1044" s="24">
        <f t="shared" si="220"/>
        <v>0</v>
      </c>
      <c r="AB1044" s="3">
        <v>1000000154</v>
      </c>
      <c r="AC1044" s="3"/>
    </row>
    <row r="1045" spans="1:29" ht="14.25" hidden="1" customHeight="1">
      <c r="A1045" s="23" t="s">
        <v>134</v>
      </c>
      <c r="B1045" s="64" t="s">
        <v>81</v>
      </c>
      <c r="C1045" s="64" t="s">
        <v>2084</v>
      </c>
      <c r="D1045" s="64">
        <v>1000000147</v>
      </c>
      <c r="E1045" s="65" t="s">
        <v>2085</v>
      </c>
      <c r="F1045" s="66">
        <v>42107</v>
      </c>
      <c r="G1045" s="66" t="str">
        <f t="shared" si="208"/>
        <v>Targeted Dealer</v>
      </c>
      <c r="H1045" s="66"/>
      <c r="I1045" s="67">
        <v>100</v>
      </c>
      <c r="J1045" s="67">
        <f t="shared" ca="1" si="209"/>
        <v>2087.0967741935483</v>
      </c>
      <c r="K1045" s="96">
        <v>0</v>
      </c>
      <c r="L1045" s="68">
        <f t="shared" ca="1" si="210"/>
        <v>-2087.0967741935483</v>
      </c>
      <c r="M1045" s="68">
        <f t="shared" ca="1" si="211"/>
        <v>0</v>
      </c>
      <c r="N1045" s="99">
        <v>15</v>
      </c>
      <c r="O1045" s="97" t="str">
        <f t="shared" ca="1" si="212"/>
        <v>Nov</v>
      </c>
      <c r="P1045" s="96">
        <v>15</v>
      </c>
      <c r="Q1045" s="99">
        <f t="shared" si="213"/>
        <v>-15</v>
      </c>
      <c r="R1045" s="97">
        <f t="shared" ca="1" si="214"/>
        <v>-1</v>
      </c>
      <c r="S1045" s="99" t="str">
        <f t="shared" ca="1" si="215"/>
        <v>DEGROWTH</v>
      </c>
      <c r="T1045" s="100">
        <v>93.5</v>
      </c>
      <c r="U1045" s="100" t="str">
        <f t="shared" ca="1" si="216"/>
        <v>Dec</v>
      </c>
      <c r="V1045" s="96">
        <v>93.5</v>
      </c>
      <c r="W1045" s="103">
        <f t="shared" si="217"/>
        <v>-93.5</v>
      </c>
      <c r="X1045" s="102">
        <f t="shared" ca="1" si="218"/>
        <v>-1</v>
      </c>
      <c r="Y1045" s="103" t="str">
        <f t="shared" ca="1" si="219"/>
        <v>DEGROWTH</v>
      </c>
      <c r="Z1045" s="24">
        <v>1</v>
      </c>
      <c r="AA1045" s="24">
        <f t="shared" si="220"/>
        <v>0</v>
      </c>
      <c r="AB1045" s="3">
        <v>1000000147</v>
      </c>
      <c r="AC1045" s="3"/>
    </row>
    <row r="1046" spans="1:29" ht="14.25" hidden="1" customHeight="1">
      <c r="A1046" s="23" t="s">
        <v>134</v>
      </c>
      <c r="B1046" s="64" t="s">
        <v>81</v>
      </c>
      <c r="C1046" s="64" t="s">
        <v>2086</v>
      </c>
      <c r="D1046" s="64">
        <v>1000000125</v>
      </c>
      <c r="E1046" s="65" t="s">
        <v>2087</v>
      </c>
      <c r="F1046" s="66">
        <v>42139</v>
      </c>
      <c r="G1046" s="66" t="str">
        <f t="shared" si="208"/>
        <v>Targeted Dealer</v>
      </c>
      <c r="H1046" s="66"/>
      <c r="I1046" s="67">
        <v>50</v>
      </c>
      <c r="J1046" s="67">
        <f t="shared" ca="1" si="209"/>
        <v>1043.5483870967741</v>
      </c>
      <c r="K1046" s="96">
        <v>0</v>
      </c>
      <c r="L1046" s="68">
        <f t="shared" ca="1" si="210"/>
        <v>-1043.5483870967741</v>
      </c>
      <c r="M1046" s="68">
        <f t="shared" ca="1" si="211"/>
        <v>0</v>
      </c>
      <c r="N1046" s="99">
        <v>5.5</v>
      </c>
      <c r="O1046" s="97" t="str">
        <f t="shared" ca="1" si="212"/>
        <v>Nov</v>
      </c>
      <c r="P1046" s="96">
        <v>5.5</v>
      </c>
      <c r="Q1046" s="99">
        <f t="shared" si="213"/>
        <v>-5.5</v>
      </c>
      <c r="R1046" s="97">
        <f t="shared" ca="1" si="214"/>
        <v>-1</v>
      </c>
      <c r="S1046" s="99" t="str">
        <f t="shared" ca="1" si="215"/>
        <v>DEGROWTH</v>
      </c>
      <c r="T1046" s="100">
        <v>15</v>
      </c>
      <c r="U1046" s="100" t="str">
        <f t="shared" ca="1" si="216"/>
        <v>Dec</v>
      </c>
      <c r="V1046" s="96">
        <v>15</v>
      </c>
      <c r="W1046" s="103">
        <f t="shared" si="217"/>
        <v>-15</v>
      </c>
      <c r="X1046" s="102">
        <f t="shared" ca="1" si="218"/>
        <v>-1</v>
      </c>
      <c r="Y1046" s="103" t="str">
        <f t="shared" ca="1" si="219"/>
        <v>DEGROWTH</v>
      </c>
      <c r="Z1046" s="24">
        <v>1</v>
      </c>
      <c r="AA1046" s="24">
        <f t="shared" si="220"/>
        <v>0</v>
      </c>
      <c r="AB1046" s="3">
        <v>1000000125</v>
      </c>
      <c r="AC1046" s="3"/>
    </row>
    <row r="1047" spans="1:29" ht="14.25" hidden="1" customHeight="1">
      <c r="A1047" s="23" t="s">
        <v>134</v>
      </c>
      <c r="B1047" s="64" t="s">
        <v>81</v>
      </c>
      <c r="C1047" s="64" t="s">
        <v>3734</v>
      </c>
      <c r="D1047" s="64">
        <v>1000000128</v>
      </c>
      <c r="E1047" s="65" t="s">
        <v>3735</v>
      </c>
      <c r="F1047" s="66">
        <v>42417</v>
      </c>
      <c r="G1047" s="66" t="str">
        <f t="shared" si="208"/>
        <v>Targeted Dealer</v>
      </c>
      <c r="H1047" s="66"/>
      <c r="I1047" s="67">
        <v>275</v>
      </c>
      <c r="J1047" s="67">
        <f t="shared" ca="1" si="209"/>
        <v>5739.5161290322585</v>
      </c>
      <c r="K1047" s="96">
        <v>184.5</v>
      </c>
      <c r="L1047" s="68">
        <f t="shared" ca="1" si="210"/>
        <v>-5555.0161290322585</v>
      </c>
      <c r="M1047" s="68">
        <f t="shared" ca="1" si="211"/>
        <v>3.214556695236757</v>
      </c>
      <c r="N1047" s="99">
        <v>164.75</v>
      </c>
      <c r="O1047" s="97" t="str">
        <f t="shared" ca="1" si="212"/>
        <v>Nov</v>
      </c>
      <c r="P1047" s="96">
        <v>164.75</v>
      </c>
      <c r="Q1047" s="99">
        <f t="shared" si="213"/>
        <v>19.75</v>
      </c>
      <c r="R1047" s="97">
        <f t="shared" ca="1" si="214"/>
        <v>0.11987860394537186</v>
      </c>
      <c r="S1047" s="99" t="str">
        <f t="shared" ca="1" si="215"/>
        <v>GROWTH</v>
      </c>
      <c r="T1047" s="100">
        <v>259</v>
      </c>
      <c r="U1047" s="100" t="str">
        <f t="shared" ca="1" si="216"/>
        <v>Dec</v>
      </c>
      <c r="V1047" s="96">
        <v>259</v>
      </c>
      <c r="W1047" s="103">
        <f t="shared" si="217"/>
        <v>-74.5</v>
      </c>
      <c r="X1047" s="102">
        <f t="shared" ca="1" si="218"/>
        <v>-0.28764478764478763</v>
      </c>
      <c r="Y1047" s="103" t="str">
        <f t="shared" ca="1" si="219"/>
        <v>DEGROWTH</v>
      </c>
      <c r="Z1047" s="24">
        <v>0</v>
      </c>
      <c r="AA1047" s="24">
        <f t="shared" si="220"/>
        <v>0</v>
      </c>
      <c r="AB1047" s="3">
        <v>1000000128</v>
      </c>
      <c r="AC1047" s="3"/>
    </row>
    <row r="1048" spans="1:29" ht="14.25" hidden="1" customHeight="1">
      <c r="A1048" s="23" t="s">
        <v>134</v>
      </c>
      <c r="B1048" s="64" t="s">
        <v>81</v>
      </c>
      <c r="C1048" s="64" t="s">
        <v>2088</v>
      </c>
      <c r="D1048" s="64">
        <v>1000000142</v>
      </c>
      <c r="E1048" s="65" t="s">
        <v>2089</v>
      </c>
      <c r="F1048" s="66">
        <v>42864</v>
      </c>
      <c r="G1048" s="66" t="str">
        <f t="shared" si="208"/>
        <v>Targeted Dealer</v>
      </c>
      <c r="H1048" s="66"/>
      <c r="I1048" s="67">
        <v>75</v>
      </c>
      <c r="J1048" s="67">
        <f t="shared" ca="1" si="209"/>
        <v>1565.3225806451612</v>
      </c>
      <c r="K1048" s="96">
        <v>50</v>
      </c>
      <c r="L1048" s="68">
        <f t="shared" ca="1" si="210"/>
        <v>-1515.3225806451612</v>
      </c>
      <c r="M1048" s="68">
        <f t="shared" ca="1" si="211"/>
        <v>3.1942297784647091</v>
      </c>
      <c r="N1048" s="99">
        <v>21</v>
      </c>
      <c r="O1048" s="97" t="str">
        <f t="shared" ca="1" si="212"/>
        <v>Nov</v>
      </c>
      <c r="P1048" s="96">
        <v>21</v>
      </c>
      <c r="Q1048" s="99">
        <f t="shared" si="213"/>
        <v>29</v>
      </c>
      <c r="R1048" s="97">
        <f t="shared" ca="1" si="214"/>
        <v>1.3809523809523809</v>
      </c>
      <c r="S1048" s="99" t="str">
        <f t="shared" ca="1" si="215"/>
        <v>GROWTH</v>
      </c>
      <c r="T1048" s="100">
        <v>65</v>
      </c>
      <c r="U1048" s="100" t="str">
        <f t="shared" ca="1" si="216"/>
        <v>Dec</v>
      </c>
      <c r="V1048" s="96">
        <v>65</v>
      </c>
      <c r="W1048" s="103">
        <f t="shared" si="217"/>
        <v>-15</v>
      </c>
      <c r="X1048" s="102">
        <f t="shared" ca="1" si="218"/>
        <v>-0.23076923076923073</v>
      </c>
      <c r="Y1048" s="103" t="str">
        <f t="shared" ca="1" si="219"/>
        <v>DEGROWTH</v>
      </c>
      <c r="Z1048" s="24">
        <v>0</v>
      </c>
      <c r="AA1048" s="24">
        <f t="shared" si="220"/>
        <v>0</v>
      </c>
      <c r="AB1048" s="3">
        <v>1000000142</v>
      </c>
      <c r="AC1048" s="3"/>
    </row>
    <row r="1049" spans="1:29" ht="14.25" hidden="1" customHeight="1">
      <c r="A1049" s="23" t="s">
        <v>134</v>
      </c>
      <c r="B1049" s="64" t="s">
        <v>81</v>
      </c>
      <c r="C1049" s="64" t="s">
        <v>2090</v>
      </c>
      <c r="D1049" s="64">
        <v>1000000157</v>
      </c>
      <c r="E1049" s="65" t="s">
        <v>2091</v>
      </c>
      <c r="F1049" s="66">
        <v>42970</v>
      </c>
      <c r="G1049" s="66" t="str">
        <f t="shared" si="208"/>
        <v>Targeted Dealer</v>
      </c>
      <c r="H1049" s="66" t="s">
        <v>627</v>
      </c>
      <c r="I1049" s="67">
        <v>1250</v>
      </c>
      <c r="J1049" s="67">
        <f t="shared" ca="1" si="209"/>
        <v>26088.709677419352</v>
      </c>
      <c r="K1049" s="96">
        <v>1252.75</v>
      </c>
      <c r="L1049" s="68">
        <f t="shared" ca="1" si="210"/>
        <v>-24835.959677419352</v>
      </c>
      <c r="M1049" s="68">
        <f t="shared" ca="1" si="211"/>
        <v>4.8018856259659968</v>
      </c>
      <c r="N1049" s="99">
        <v>1219.25</v>
      </c>
      <c r="O1049" s="97" t="str">
        <f t="shared" ca="1" si="212"/>
        <v>Nov</v>
      </c>
      <c r="P1049" s="96">
        <v>1219.25</v>
      </c>
      <c r="Q1049" s="99">
        <f t="shared" si="213"/>
        <v>33.5</v>
      </c>
      <c r="R1049" s="97">
        <f t="shared" ca="1" si="214"/>
        <v>2.7475907320073878E-2</v>
      </c>
      <c r="S1049" s="99" t="str">
        <f t="shared" ca="1" si="215"/>
        <v>GROWTH</v>
      </c>
      <c r="T1049" s="100">
        <v>984</v>
      </c>
      <c r="U1049" s="100" t="str">
        <f t="shared" ca="1" si="216"/>
        <v>Dec</v>
      </c>
      <c r="V1049" s="96">
        <v>984</v>
      </c>
      <c r="W1049" s="103">
        <f t="shared" si="217"/>
        <v>268.75</v>
      </c>
      <c r="X1049" s="102">
        <f t="shared" ca="1" si="218"/>
        <v>0.27311991869918706</v>
      </c>
      <c r="Y1049" s="103" t="str">
        <f t="shared" ca="1" si="219"/>
        <v>GROWTH</v>
      </c>
      <c r="Z1049" s="24">
        <v>0</v>
      </c>
      <c r="AA1049" s="24">
        <f t="shared" si="220"/>
        <v>1</v>
      </c>
      <c r="AB1049" s="3">
        <v>1000000157</v>
      </c>
      <c r="AC1049" s="3"/>
    </row>
    <row r="1050" spans="1:29" ht="14.25" hidden="1" customHeight="1">
      <c r="A1050" s="23" t="s">
        <v>134</v>
      </c>
      <c r="B1050" s="64" t="s">
        <v>81</v>
      </c>
      <c r="C1050" s="64" t="s">
        <v>2092</v>
      </c>
      <c r="D1050" s="64">
        <v>1000000138</v>
      </c>
      <c r="E1050" s="65" t="s">
        <v>2093</v>
      </c>
      <c r="F1050" s="66">
        <v>43232</v>
      </c>
      <c r="G1050" s="66" t="str">
        <f t="shared" si="208"/>
        <v>Targeted Dealer</v>
      </c>
      <c r="H1050" s="66"/>
      <c r="I1050" s="67">
        <v>425</v>
      </c>
      <c r="J1050" s="67">
        <f t="shared" ca="1" si="209"/>
        <v>8870.1612903225796</v>
      </c>
      <c r="K1050" s="96">
        <v>301.5</v>
      </c>
      <c r="L1050" s="68">
        <f t="shared" ca="1" si="210"/>
        <v>-8568.6612903225796</v>
      </c>
      <c r="M1050" s="68">
        <f t="shared" ca="1" si="211"/>
        <v>3.3990362760250936</v>
      </c>
      <c r="N1050" s="99">
        <v>299</v>
      </c>
      <c r="O1050" s="97" t="str">
        <f t="shared" ca="1" si="212"/>
        <v>Nov</v>
      </c>
      <c r="P1050" s="96">
        <v>299</v>
      </c>
      <c r="Q1050" s="99">
        <f t="shared" si="213"/>
        <v>2.5</v>
      </c>
      <c r="R1050" s="97">
        <f t="shared" ca="1" si="214"/>
        <v>8.3612040133780319E-3</v>
      </c>
      <c r="S1050" s="99" t="str">
        <f t="shared" ca="1" si="215"/>
        <v>GROWTH</v>
      </c>
      <c r="T1050" s="100">
        <v>203</v>
      </c>
      <c r="U1050" s="100" t="str">
        <f t="shared" ca="1" si="216"/>
        <v>Dec</v>
      </c>
      <c r="V1050" s="96">
        <v>203</v>
      </c>
      <c r="W1050" s="103">
        <f t="shared" si="217"/>
        <v>98.5</v>
      </c>
      <c r="X1050" s="102">
        <f t="shared" ca="1" si="218"/>
        <v>0.4852216748768472</v>
      </c>
      <c r="Y1050" s="103" t="str">
        <f t="shared" ca="1" si="219"/>
        <v>GROWTH</v>
      </c>
      <c r="Z1050" s="24">
        <v>0</v>
      </c>
      <c r="AA1050" s="24">
        <f t="shared" si="220"/>
        <v>0</v>
      </c>
      <c r="AB1050" s="3">
        <v>1000000138</v>
      </c>
      <c r="AC1050" s="3"/>
    </row>
    <row r="1051" spans="1:29" ht="14.25" hidden="1" customHeight="1">
      <c r="A1051" s="23" t="s">
        <v>134</v>
      </c>
      <c r="B1051" s="64" t="s">
        <v>81</v>
      </c>
      <c r="C1051" s="64" t="s">
        <v>2094</v>
      </c>
      <c r="D1051" s="64">
        <v>1000000148</v>
      </c>
      <c r="E1051" s="65" t="s">
        <v>2095</v>
      </c>
      <c r="F1051" s="66">
        <v>43232</v>
      </c>
      <c r="G1051" s="66" t="str">
        <f t="shared" si="208"/>
        <v>Targeted Dealer</v>
      </c>
      <c r="H1051" s="66"/>
      <c r="I1051" s="67">
        <v>100</v>
      </c>
      <c r="J1051" s="67">
        <f t="shared" ca="1" si="209"/>
        <v>2087.0967741935483</v>
      </c>
      <c r="K1051" s="96">
        <v>124.75</v>
      </c>
      <c r="L1051" s="68">
        <f t="shared" ca="1" si="210"/>
        <v>-1962.3467741935483</v>
      </c>
      <c r="M1051" s="68">
        <f t="shared" ca="1" si="211"/>
        <v>5.9772024729520865</v>
      </c>
      <c r="N1051" s="99">
        <v>50</v>
      </c>
      <c r="O1051" s="97" t="str">
        <f t="shared" ca="1" si="212"/>
        <v>Nov</v>
      </c>
      <c r="P1051" s="96">
        <v>50</v>
      </c>
      <c r="Q1051" s="99">
        <f t="shared" si="213"/>
        <v>74.75</v>
      </c>
      <c r="R1051" s="97">
        <f t="shared" ca="1" si="214"/>
        <v>1.4950000000000001</v>
      </c>
      <c r="S1051" s="99" t="str">
        <f t="shared" ca="1" si="215"/>
        <v>GROWTH</v>
      </c>
      <c r="T1051" s="100">
        <v>75</v>
      </c>
      <c r="U1051" s="100" t="str">
        <f t="shared" ca="1" si="216"/>
        <v>Dec</v>
      </c>
      <c r="V1051" s="96">
        <v>75</v>
      </c>
      <c r="W1051" s="103">
        <f t="shared" si="217"/>
        <v>49.75</v>
      </c>
      <c r="X1051" s="102">
        <f t="shared" ca="1" si="218"/>
        <v>0.66333333333333333</v>
      </c>
      <c r="Y1051" s="103" t="str">
        <f t="shared" ca="1" si="219"/>
        <v>GROWTH</v>
      </c>
      <c r="Z1051" s="24">
        <v>0</v>
      </c>
      <c r="AA1051" s="24">
        <f t="shared" si="220"/>
        <v>0</v>
      </c>
      <c r="AB1051" s="3">
        <v>1000000148</v>
      </c>
      <c r="AC1051" s="3"/>
    </row>
    <row r="1052" spans="1:29" ht="14.25" hidden="1" customHeight="1">
      <c r="A1052" s="23" t="s">
        <v>134</v>
      </c>
      <c r="B1052" s="64" t="s">
        <v>81</v>
      </c>
      <c r="C1052" s="64" t="s">
        <v>590</v>
      </c>
      <c r="D1052" s="64">
        <v>1000000156</v>
      </c>
      <c r="E1052" s="65" t="s">
        <v>591</v>
      </c>
      <c r="F1052" s="66">
        <v>43241</v>
      </c>
      <c r="G1052" s="66" t="str">
        <f t="shared" si="208"/>
        <v>Targeted Dealer</v>
      </c>
      <c r="H1052" s="66"/>
      <c r="I1052" s="67">
        <v>30</v>
      </c>
      <c r="J1052" s="67">
        <f t="shared" ca="1" si="209"/>
        <v>626.12903225806451</v>
      </c>
      <c r="K1052" s="96">
        <v>10</v>
      </c>
      <c r="L1052" s="68">
        <f t="shared" ca="1" si="210"/>
        <v>-616.12903225806451</v>
      </c>
      <c r="M1052" s="68">
        <f t="shared" ca="1" si="211"/>
        <v>1.5971148892323543</v>
      </c>
      <c r="N1052" s="99">
        <v>0</v>
      </c>
      <c r="O1052" s="97" t="str">
        <f t="shared" ca="1" si="212"/>
        <v>Nov</v>
      </c>
      <c r="P1052" s="96">
        <v>0</v>
      </c>
      <c r="Q1052" s="99">
        <f t="shared" si="213"/>
        <v>10</v>
      </c>
      <c r="R1052" s="97">
        <f t="shared" ca="1" si="214"/>
        <v>0</v>
      </c>
      <c r="S1052" s="99" t="b">
        <f t="shared" si="215"/>
        <v>0</v>
      </c>
      <c r="T1052" s="100">
        <v>41</v>
      </c>
      <c r="U1052" s="100" t="str">
        <f t="shared" ca="1" si="216"/>
        <v>Dec</v>
      </c>
      <c r="V1052" s="96">
        <v>41</v>
      </c>
      <c r="W1052" s="103">
        <f t="shared" si="217"/>
        <v>-31</v>
      </c>
      <c r="X1052" s="102">
        <f t="shared" ca="1" si="218"/>
        <v>-0.75609756097560976</v>
      </c>
      <c r="Y1052" s="103" t="str">
        <f t="shared" ca="1" si="219"/>
        <v>DEGROWTH</v>
      </c>
      <c r="Z1052" s="24">
        <v>0</v>
      </c>
      <c r="AA1052" s="24">
        <f t="shared" si="220"/>
        <v>0</v>
      </c>
      <c r="AB1052" s="3">
        <v>1000000156</v>
      </c>
      <c r="AC1052" s="3"/>
    </row>
    <row r="1053" spans="1:29" ht="14.25" hidden="1" customHeight="1">
      <c r="A1053" s="23" t="s">
        <v>134</v>
      </c>
      <c r="B1053" s="64" t="s">
        <v>81</v>
      </c>
      <c r="C1053" s="64" t="s">
        <v>2096</v>
      </c>
      <c r="D1053" s="64">
        <v>1000000152</v>
      </c>
      <c r="E1053" s="65" t="s">
        <v>2097</v>
      </c>
      <c r="F1053" s="66">
        <v>43246</v>
      </c>
      <c r="G1053" s="66" t="str">
        <f t="shared" si="208"/>
        <v>Targeted Dealer</v>
      </c>
      <c r="H1053" s="66"/>
      <c r="I1053" s="67">
        <v>150</v>
      </c>
      <c r="J1053" s="67">
        <f t="shared" ca="1" si="209"/>
        <v>3130.6451612903224</v>
      </c>
      <c r="K1053" s="96">
        <v>175</v>
      </c>
      <c r="L1053" s="68">
        <f t="shared" ca="1" si="210"/>
        <v>-2955.6451612903224</v>
      </c>
      <c r="M1053" s="68">
        <f t="shared" ca="1" si="211"/>
        <v>5.5899021123132409</v>
      </c>
      <c r="N1053" s="99">
        <v>165</v>
      </c>
      <c r="O1053" s="97" t="str">
        <f t="shared" ca="1" si="212"/>
        <v>Nov</v>
      </c>
      <c r="P1053" s="96">
        <v>165</v>
      </c>
      <c r="Q1053" s="99">
        <f t="shared" si="213"/>
        <v>10</v>
      </c>
      <c r="R1053" s="97">
        <f t="shared" ca="1" si="214"/>
        <v>6.0606060606060552E-2</v>
      </c>
      <c r="S1053" s="99" t="str">
        <f t="shared" ca="1" si="215"/>
        <v>GROWTH</v>
      </c>
      <c r="T1053" s="100">
        <v>115</v>
      </c>
      <c r="U1053" s="100" t="str">
        <f t="shared" ca="1" si="216"/>
        <v>Dec</v>
      </c>
      <c r="V1053" s="96">
        <v>115</v>
      </c>
      <c r="W1053" s="103">
        <f t="shared" si="217"/>
        <v>60</v>
      </c>
      <c r="X1053" s="102">
        <f t="shared" ca="1" si="218"/>
        <v>0.52173913043478271</v>
      </c>
      <c r="Y1053" s="103" t="str">
        <f t="shared" ca="1" si="219"/>
        <v>GROWTH</v>
      </c>
      <c r="Z1053" s="24">
        <v>0</v>
      </c>
      <c r="AA1053" s="24">
        <f t="shared" si="220"/>
        <v>0</v>
      </c>
      <c r="AB1053" s="3">
        <v>1000000152</v>
      </c>
      <c r="AC1053" s="3"/>
    </row>
    <row r="1054" spans="1:29" ht="14.25" hidden="1" customHeight="1">
      <c r="A1054" s="23" t="s">
        <v>134</v>
      </c>
      <c r="B1054" s="64" t="s">
        <v>81</v>
      </c>
      <c r="C1054" s="64" t="s">
        <v>2098</v>
      </c>
      <c r="D1054" s="64">
        <v>1000000145</v>
      </c>
      <c r="E1054" s="65" t="s">
        <v>2099</v>
      </c>
      <c r="F1054" s="66">
        <v>43337</v>
      </c>
      <c r="G1054" s="66" t="str">
        <f t="shared" si="208"/>
        <v>Targeted Dealer</v>
      </c>
      <c r="H1054" s="66"/>
      <c r="I1054" s="67">
        <v>225</v>
      </c>
      <c r="J1054" s="67">
        <f t="shared" ca="1" si="209"/>
        <v>4695.9677419354839</v>
      </c>
      <c r="K1054" s="96">
        <v>123.1</v>
      </c>
      <c r="L1054" s="68">
        <f t="shared" ca="1" si="210"/>
        <v>-4572.8677419354835</v>
      </c>
      <c r="M1054" s="68">
        <f t="shared" ca="1" si="211"/>
        <v>2.6213979048600375</v>
      </c>
      <c r="N1054" s="99">
        <v>172</v>
      </c>
      <c r="O1054" s="97" t="str">
        <f t="shared" ca="1" si="212"/>
        <v>Nov</v>
      </c>
      <c r="P1054" s="96">
        <v>172</v>
      </c>
      <c r="Q1054" s="99">
        <f t="shared" si="213"/>
        <v>-48.900000000000006</v>
      </c>
      <c r="R1054" s="97">
        <f t="shared" ca="1" si="214"/>
        <v>-0.28430232558139534</v>
      </c>
      <c r="S1054" s="99" t="str">
        <f t="shared" ca="1" si="215"/>
        <v>DEGROWTH</v>
      </c>
      <c r="T1054" s="100">
        <v>70.5</v>
      </c>
      <c r="U1054" s="100" t="str">
        <f t="shared" ca="1" si="216"/>
        <v>Dec</v>
      </c>
      <c r="V1054" s="96">
        <v>70.5</v>
      </c>
      <c r="W1054" s="103">
        <f t="shared" si="217"/>
        <v>52.599999999999994</v>
      </c>
      <c r="X1054" s="102">
        <f t="shared" ca="1" si="218"/>
        <v>0.74609929078014181</v>
      </c>
      <c r="Y1054" s="103" t="str">
        <f t="shared" ca="1" si="219"/>
        <v>GROWTH</v>
      </c>
      <c r="Z1054" s="24">
        <v>0</v>
      </c>
      <c r="AA1054" s="24">
        <f t="shared" si="220"/>
        <v>0</v>
      </c>
      <c r="AB1054" s="3">
        <v>1000000145</v>
      </c>
      <c r="AC1054" s="3"/>
    </row>
    <row r="1055" spans="1:29" ht="14.25" hidden="1" customHeight="1">
      <c r="A1055" s="23" t="s">
        <v>134</v>
      </c>
      <c r="B1055" s="64" t="s">
        <v>81</v>
      </c>
      <c r="C1055" s="64" t="s">
        <v>2100</v>
      </c>
      <c r="D1055" s="64">
        <v>1000000162</v>
      </c>
      <c r="E1055" s="65" t="s">
        <v>2101</v>
      </c>
      <c r="F1055" s="66">
        <v>43337</v>
      </c>
      <c r="G1055" s="66" t="str">
        <f t="shared" si="208"/>
        <v>Targeted Dealer</v>
      </c>
      <c r="H1055" s="66" t="s">
        <v>627</v>
      </c>
      <c r="I1055" s="67">
        <v>50</v>
      </c>
      <c r="J1055" s="67">
        <f t="shared" ca="1" si="209"/>
        <v>1043.5483870967741</v>
      </c>
      <c r="K1055" s="96">
        <v>20</v>
      </c>
      <c r="L1055" s="68">
        <f t="shared" ca="1" si="210"/>
        <v>-1023.5483870967741</v>
      </c>
      <c r="M1055" s="68">
        <f t="shared" ca="1" si="211"/>
        <v>1.9165378670788253</v>
      </c>
      <c r="N1055" s="99">
        <v>35</v>
      </c>
      <c r="O1055" s="97" t="str">
        <f t="shared" ca="1" si="212"/>
        <v>Nov</v>
      </c>
      <c r="P1055" s="96">
        <v>35</v>
      </c>
      <c r="Q1055" s="99">
        <f t="shared" si="213"/>
        <v>-15</v>
      </c>
      <c r="R1055" s="97">
        <f t="shared" ca="1" si="214"/>
        <v>-0.4285714285714286</v>
      </c>
      <c r="S1055" s="99" t="str">
        <f t="shared" ca="1" si="215"/>
        <v>DEGROWTH</v>
      </c>
      <c r="T1055" s="100">
        <v>35</v>
      </c>
      <c r="U1055" s="100" t="str">
        <f t="shared" ca="1" si="216"/>
        <v>Dec</v>
      </c>
      <c r="V1055" s="96">
        <v>35</v>
      </c>
      <c r="W1055" s="103">
        <f t="shared" si="217"/>
        <v>-15</v>
      </c>
      <c r="X1055" s="102">
        <f t="shared" ca="1" si="218"/>
        <v>-0.4285714285714286</v>
      </c>
      <c r="Y1055" s="103" t="str">
        <f t="shared" ca="1" si="219"/>
        <v>DEGROWTH</v>
      </c>
      <c r="Z1055" s="24">
        <v>0</v>
      </c>
      <c r="AA1055" s="24">
        <f t="shared" si="220"/>
        <v>1</v>
      </c>
      <c r="AB1055" s="3">
        <v>1000000162</v>
      </c>
      <c r="AC1055" s="3"/>
    </row>
    <row r="1056" spans="1:29" ht="14.25" hidden="1" customHeight="1">
      <c r="A1056" s="23" t="s">
        <v>134</v>
      </c>
      <c r="B1056" s="64" t="s">
        <v>81</v>
      </c>
      <c r="C1056" s="64" t="s">
        <v>2102</v>
      </c>
      <c r="D1056" s="64">
        <v>1000000122</v>
      </c>
      <c r="E1056" s="65" t="s">
        <v>2103</v>
      </c>
      <c r="F1056" s="66">
        <v>43430</v>
      </c>
      <c r="G1056" s="66" t="str">
        <f t="shared" si="208"/>
        <v>Targeted Dealer</v>
      </c>
      <c r="H1056" s="66"/>
      <c r="I1056" s="67">
        <v>50</v>
      </c>
      <c r="J1056" s="67">
        <f t="shared" ca="1" si="209"/>
        <v>1043.5483870967741</v>
      </c>
      <c r="K1056" s="96">
        <v>21</v>
      </c>
      <c r="L1056" s="68">
        <f t="shared" ca="1" si="210"/>
        <v>-1022.5483870967741</v>
      </c>
      <c r="M1056" s="68">
        <f t="shared" ca="1" si="211"/>
        <v>2.0123647604327668</v>
      </c>
      <c r="N1056" s="99">
        <v>20</v>
      </c>
      <c r="O1056" s="97" t="str">
        <f t="shared" ca="1" si="212"/>
        <v>Nov</v>
      </c>
      <c r="P1056" s="96">
        <v>20</v>
      </c>
      <c r="Q1056" s="99">
        <f t="shared" si="213"/>
        <v>1</v>
      </c>
      <c r="R1056" s="97">
        <f t="shared" ca="1" si="214"/>
        <v>5.0000000000000044E-2</v>
      </c>
      <c r="S1056" s="99" t="str">
        <f t="shared" ca="1" si="215"/>
        <v>GROWTH</v>
      </c>
      <c r="T1056" s="100">
        <v>11</v>
      </c>
      <c r="U1056" s="100" t="str">
        <f t="shared" ca="1" si="216"/>
        <v>Dec</v>
      </c>
      <c r="V1056" s="96">
        <v>11</v>
      </c>
      <c r="W1056" s="103">
        <f t="shared" si="217"/>
        <v>10</v>
      </c>
      <c r="X1056" s="102">
        <f t="shared" ca="1" si="218"/>
        <v>0.90909090909090917</v>
      </c>
      <c r="Y1056" s="103" t="str">
        <f t="shared" ca="1" si="219"/>
        <v>GROWTH</v>
      </c>
      <c r="Z1056" s="24">
        <v>0</v>
      </c>
      <c r="AA1056" s="24">
        <f t="shared" si="220"/>
        <v>0</v>
      </c>
      <c r="AB1056" s="3">
        <v>1000000122</v>
      </c>
      <c r="AC1056" s="3"/>
    </row>
    <row r="1057" spans="1:29" ht="14.25" hidden="1" customHeight="1">
      <c r="A1057" s="23" t="s">
        <v>134</v>
      </c>
      <c r="B1057" s="64" t="s">
        <v>81</v>
      </c>
      <c r="C1057" s="64" t="s">
        <v>2104</v>
      </c>
      <c r="D1057" s="64">
        <v>1000000136</v>
      </c>
      <c r="E1057" s="65" t="s">
        <v>2105</v>
      </c>
      <c r="F1057" s="66">
        <v>43439</v>
      </c>
      <c r="G1057" s="66" t="str">
        <f t="shared" si="208"/>
        <v>Targeted Dealer</v>
      </c>
      <c r="H1057" s="66" t="s">
        <v>627</v>
      </c>
      <c r="I1057" s="67">
        <v>75</v>
      </c>
      <c r="J1057" s="67">
        <f t="shared" ca="1" si="209"/>
        <v>1565.3225806451612</v>
      </c>
      <c r="K1057" s="96">
        <v>63.5</v>
      </c>
      <c r="L1057" s="68">
        <f t="shared" ca="1" si="210"/>
        <v>-1501.8225806451612</v>
      </c>
      <c r="M1057" s="68">
        <f t="shared" ca="1" si="211"/>
        <v>4.0566718186501802</v>
      </c>
      <c r="N1057" s="99">
        <v>57.5</v>
      </c>
      <c r="O1057" s="97" t="str">
        <f t="shared" ca="1" si="212"/>
        <v>Nov</v>
      </c>
      <c r="P1057" s="96">
        <v>57.5</v>
      </c>
      <c r="Q1057" s="99">
        <f t="shared" si="213"/>
        <v>6</v>
      </c>
      <c r="R1057" s="97">
        <f t="shared" ca="1" si="214"/>
        <v>0.10434782608695659</v>
      </c>
      <c r="S1057" s="99" t="str">
        <f t="shared" ca="1" si="215"/>
        <v>GROWTH</v>
      </c>
      <c r="T1057" s="100">
        <v>47.5</v>
      </c>
      <c r="U1057" s="100" t="str">
        <f t="shared" ca="1" si="216"/>
        <v>Dec</v>
      </c>
      <c r="V1057" s="96">
        <v>47.5</v>
      </c>
      <c r="W1057" s="103">
        <f t="shared" si="217"/>
        <v>16</v>
      </c>
      <c r="X1057" s="102">
        <f t="shared" ca="1" si="218"/>
        <v>0.33684210526315783</v>
      </c>
      <c r="Y1057" s="103" t="str">
        <f t="shared" ca="1" si="219"/>
        <v>GROWTH</v>
      </c>
      <c r="Z1057" s="24">
        <v>0</v>
      </c>
      <c r="AA1057" s="24">
        <f t="shared" si="220"/>
        <v>1</v>
      </c>
      <c r="AB1057" s="3">
        <v>1000000136</v>
      </c>
      <c r="AC1057" s="3"/>
    </row>
    <row r="1058" spans="1:29" ht="14.25" hidden="1" customHeight="1">
      <c r="A1058" s="23" t="s">
        <v>134</v>
      </c>
      <c r="B1058" s="64" t="s">
        <v>81</v>
      </c>
      <c r="C1058" s="64" t="s">
        <v>4167</v>
      </c>
      <c r="D1058" s="64">
        <v>1000000123</v>
      </c>
      <c r="E1058" s="65" t="s">
        <v>4168</v>
      </c>
      <c r="F1058" s="66">
        <v>43446</v>
      </c>
      <c r="G1058" s="66" t="str">
        <f t="shared" si="208"/>
        <v>Targeted Dealer</v>
      </c>
      <c r="H1058" s="66" t="s">
        <v>627</v>
      </c>
      <c r="I1058" s="67">
        <v>60</v>
      </c>
      <c r="J1058" s="67">
        <f t="shared" ca="1" si="209"/>
        <v>1252.258064516129</v>
      </c>
      <c r="K1058" s="96">
        <v>10</v>
      </c>
      <c r="L1058" s="68">
        <f t="shared" ca="1" si="210"/>
        <v>-1242.258064516129</v>
      </c>
      <c r="M1058" s="68">
        <f t="shared" ca="1" si="211"/>
        <v>0.79855744461617717</v>
      </c>
      <c r="N1058" s="99">
        <v>12.5</v>
      </c>
      <c r="O1058" s="97" t="str">
        <f t="shared" ca="1" si="212"/>
        <v>Nov</v>
      </c>
      <c r="P1058" s="96">
        <v>12.5</v>
      </c>
      <c r="Q1058" s="99">
        <f t="shared" si="213"/>
        <v>-2.5</v>
      </c>
      <c r="R1058" s="97">
        <f t="shared" ca="1" si="214"/>
        <v>-0.19999999999999996</v>
      </c>
      <c r="S1058" s="99" t="str">
        <f t="shared" ca="1" si="215"/>
        <v>DEGROWTH</v>
      </c>
      <c r="T1058" s="100">
        <v>30</v>
      </c>
      <c r="U1058" s="100" t="str">
        <f t="shared" ca="1" si="216"/>
        <v>Dec</v>
      </c>
      <c r="V1058" s="96">
        <v>30</v>
      </c>
      <c r="W1058" s="103">
        <f t="shared" si="217"/>
        <v>-20</v>
      </c>
      <c r="X1058" s="102">
        <f t="shared" ca="1" si="218"/>
        <v>-0.66666666666666674</v>
      </c>
      <c r="Y1058" s="103" t="str">
        <f t="shared" ca="1" si="219"/>
        <v>DEGROWTH</v>
      </c>
      <c r="Z1058" s="24">
        <v>0</v>
      </c>
      <c r="AA1058" s="24">
        <f t="shared" si="220"/>
        <v>1</v>
      </c>
      <c r="AB1058" s="3">
        <v>1000000123</v>
      </c>
      <c r="AC1058" s="3"/>
    </row>
    <row r="1059" spans="1:29" ht="14.25" hidden="1" customHeight="1">
      <c r="A1059" s="23" t="s">
        <v>134</v>
      </c>
      <c r="B1059" s="64" t="s">
        <v>81</v>
      </c>
      <c r="C1059" s="64" t="s">
        <v>2106</v>
      </c>
      <c r="D1059" s="64">
        <v>1000000160</v>
      </c>
      <c r="E1059" s="65" t="s">
        <v>2107</v>
      </c>
      <c r="F1059" s="66">
        <v>43566</v>
      </c>
      <c r="G1059" s="66" t="str">
        <f t="shared" si="208"/>
        <v>Targeted Dealer</v>
      </c>
      <c r="H1059" s="66"/>
      <c r="I1059" s="67">
        <v>50</v>
      </c>
      <c r="J1059" s="67">
        <f t="shared" ca="1" si="209"/>
        <v>1043.5483870967741</v>
      </c>
      <c r="K1059" s="96">
        <v>27.5</v>
      </c>
      <c r="L1059" s="68">
        <f t="shared" ca="1" si="210"/>
        <v>-1016.0483870967741</v>
      </c>
      <c r="M1059" s="68">
        <f t="shared" ca="1" si="211"/>
        <v>2.635239567233385</v>
      </c>
      <c r="N1059" s="99">
        <v>37.5</v>
      </c>
      <c r="O1059" s="97" t="str">
        <f t="shared" ca="1" si="212"/>
        <v>Nov</v>
      </c>
      <c r="P1059" s="96">
        <v>37.5</v>
      </c>
      <c r="Q1059" s="99">
        <f t="shared" si="213"/>
        <v>-10</v>
      </c>
      <c r="R1059" s="97">
        <f t="shared" ca="1" si="214"/>
        <v>-0.26666666666666672</v>
      </c>
      <c r="S1059" s="99" t="str">
        <f t="shared" ca="1" si="215"/>
        <v>DEGROWTH</v>
      </c>
      <c r="T1059" s="100">
        <v>20</v>
      </c>
      <c r="U1059" s="100" t="str">
        <f t="shared" ca="1" si="216"/>
        <v>Dec</v>
      </c>
      <c r="V1059" s="96">
        <v>20</v>
      </c>
      <c r="W1059" s="103">
        <f t="shared" si="217"/>
        <v>7.5</v>
      </c>
      <c r="X1059" s="102">
        <f t="shared" ca="1" si="218"/>
        <v>0.375</v>
      </c>
      <c r="Y1059" s="103" t="str">
        <f t="shared" ca="1" si="219"/>
        <v>GROWTH</v>
      </c>
      <c r="Z1059" s="24">
        <v>0</v>
      </c>
      <c r="AA1059" s="24">
        <f t="shared" si="220"/>
        <v>0</v>
      </c>
      <c r="AB1059" s="3">
        <v>1000000160</v>
      </c>
      <c r="AC1059" s="3"/>
    </row>
    <row r="1060" spans="1:29" ht="14.25" hidden="1" customHeight="1">
      <c r="A1060" s="23" t="s">
        <v>134</v>
      </c>
      <c r="B1060" s="64" t="s">
        <v>81</v>
      </c>
      <c r="C1060" s="64" t="s">
        <v>2108</v>
      </c>
      <c r="D1060" s="64">
        <v>1000000141</v>
      </c>
      <c r="E1060" s="65" t="s">
        <v>2109</v>
      </c>
      <c r="F1060" s="66">
        <v>43647</v>
      </c>
      <c r="G1060" s="66" t="str">
        <f t="shared" si="208"/>
        <v>Targeted Dealer</v>
      </c>
      <c r="H1060" s="66"/>
      <c r="I1060" s="67">
        <v>75</v>
      </c>
      <c r="J1060" s="67">
        <f t="shared" ca="1" si="209"/>
        <v>1565.3225806451612</v>
      </c>
      <c r="K1060" s="96">
        <v>42.5</v>
      </c>
      <c r="L1060" s="68">
        <f t="shared" ca="1" si="210"/>
        <v>-1522.8225806451612</v>
      </c>
      <c r="M1060" s="68">
        <f t="shared" ca="1" si="211"/>
        <v>2.7150953116950025</v>
      </c>
      <c r="N1060" s="99">
        <v>62.75</v>
      </c>
      <c r="O1060" s="97" t="str">
        <f t="shared" ca="1" si="212"/>
        <v>Nov</v>
      </c>
      <c r="P1060" s="96">
        <v>62.75</v>
      </c>
      <c r="Q1060" s="99">
        <f t="shared" si="213"/>
        <v>-20.25</v>
      </c>
      <c r="R1060" s="97">
        <f t="shared" ca="1" si="214"/>
        <v>-0.32270916334661359</v>
      </c>
      <c r="S1060" s="99" t="str">
        <f t="shared" ca="1" si="215"/>
        <v>DEGROWTH</v>
      </c>
      <c r="T1060" s="100">
        <v>35</v>
      </c>
      <c r="U1060" s="100" t="str">
        <f t="shared" ca="1" si="216"/>
        <v>Dec</v>
      </c>
      <c r="V1060" s="96">
        <v>35</v>
      </c>
      <c r="W1060" s="103">
        <f t="shared" si="217"/>
        <v>7.5</v>
      </c>
      <c r="X1060" s="102">
        <f t="shared" ca="1" si="218"/>
        <v>0.21428571428571419</v>
      </c>
      <c r="Y1060" s="103" t="str">
        <f t="shared" ca="1" si="219"/>
        <v>GROWTH</v>
      </c>
      <c r="Z1060" s="24">
        <v>0</v>
      </c>
      <c r="AA1060" s="24">
        <f t="shared" si="220"/>
        <v>0</v>
      </c>
      <c r="AB1060" s="3">
        <v>1000000141</v>
      </c>
      <c r="AC1060" s="3"/>
    </row>
    <row r="1061" spans="1:29" ht="14.25" hidden="1" customHeight="1">
      <c r="A1061" s="23" t="s">
        <v>134</v>
      </c>
      <c r="B1061" s="64" t="s">
        <v>81</v>
      </c>
      <c r="C1061" s="64" t="s">
        <v>2110</v>
      </c>
      <c r="D1061" s="64">
        <v>1000000143</v>
      </c>
      <c r="E1061" s="65" t="s">
        <v>2111</v>
      </c>
      <c r="F1061" s="66">
        <v>43675</v>
      </c>
      <c r="G1061" s="66" t="str">
        <f t="shared" si="208"/>
        <v>Targeted Dealer</v>
      </c>
      <c r="H1061" s="66"/>
      <c r="I1061" s="67">
        <v>60</v>
      </c>
      <c r="J1061" s="67">
        <f t="shared" ca="1" si="209"/>
        <v>1252.258064516129</v>
      </c>
      <c r="K1061" s="96">
        <v>45</v>
      </c>
      <c r="L1061" s="68">
        <f t="shared" ca="1" si="210"/>
        <v>-1207.258064516129</v>
      </c>
      <c r="M1061" s="68">
        <f t="shared" ca="1" si="211"/>
        <v>3.5935085007727974</v>
      </c>
      <c r="N1061" s="99">
        <v>40</v>
      </c>
      <c r="O1061" s="97" t="str">
        <f t="shared" ca="1" si="212"/>
        <v>Nov</v>
      </c>
      <c r="P1061" s="96">
        <v>40</v>
      </c>
      <c r="Q1061" s="99">
        <f t="shared" si="213"/>
        <v>5</v>
      </c>
      <c r="R1061" s="97">
        <f t="shared" ca="1" si="214"/>
        <v>0.125</v>
      </c>
      <c r="S1061" s="99" t="str">
        <f t="shared" ca="1" si="215"/>
        <v>GROWTH</v>
      </c>
      <c r="T1061" s="100">
        <v>40</v>
      </c>
      <c r="U1061" s="100" t="str">
        <f t="shared" ca="1" si="216"/>
        <v>Dec</v>
      </c>
      <c r="V1061" s="96">
        <v>40</v>
      </c>
      <c r="W1061" s="103">
        <f t="shared" si="217"/>
        <v>5</v>
      </c>
      <c r="X1061" s="102">
        <f t="shared" ca="1" si="218"/>
        <v>0.125</v>
      </c>
      <c r="Y1061" s="103" t="str">
        <f t="shared" ca="1" si="219"/>
        <v>GROWTH</v>
      </c>
      <c r="Z1061" s="24">
        <v>0</v>
      </c>
      <c r="AA1061" s="24">
        <f t="shared" si="220"/>
        <v>0</v>
      </c>
      <c r="AB1061" s="3">
        <v>1000000143</v>
      </c>
      <c r="AC1061" s="3"/>
    </row>
    <row r="1062" spans="1:29" ht="14.25" hidden="1" customHeight="1">
      <c r="A1062" s="23" t="s">
        <v>134</v>
      </c>
      <c r="B1062" s="64" t="s">
        <v>81</v>
      </c>
      <c r="C1062" s="64" t="s">
        <v>2112</v>
      </c>
      <c r="D1062" s="64">
        <v>1000000153</v>
      </c>
      <c r="E1062" s="65" t="s">
        <v>2113</v>
      </c>
      <c r="F1062" s="66">
        <v>44041</v>
      </c>
      <c r="G1062" s="66" t="str">
        <f t="shared" si="208"/>
        <v>Targeted Dealer</v>
      </c>
      <c r="H1062" s="66"/>
      <c r="I1062" s="67">
        <v>150</v>
      </c>
      <c r="J1062" s="67">
        <f t="shared" ca="1" si="209"/>
        <v>3130.6451612903224</v>
      </c>
      <c r="K1062" s="96">
        <v>180</v>
      </c>
      <c r="L1062" s="68">
        <f t="shared" ca="1" si="210"/>
        <v>-2950.6451612903224</v>
      </c>
      <c r="M1062" s="68">
        <f t="shared" ca="1" si="211"/>
        <v>5.7496136012364767</v>
      </c>
      <c r="N1062" s="99">
        <v>156</v>
      </c>
      <c r="O1062" s="97" t="str">
        <f t="shared" ca="1" si="212"/>
        <v>Nov</v>
      </c>
      <c r="P1062" s="96">
        <v>156</v>
      </c>
      <c r="Q1062" s="99">
        <f t="shared" si="213"/>
        <v>24</v>
      </c>
      <c r="R1062" s="97">
        <f t="shared" ca="1" si="214"/>
        <v>0.15384615384615374</v>
      </c>
      <c r="S1062" s="99" t="str">
        <f t="shared" ca="1" si="215"/>
        <v>GROWTH</v>
      </c>
      <c r="T1062" s="100">
        <v>97.5</v>
      </c>
      <c r="U1062" s="100" t="str">
        <f t="shared" ca="1" si="216"/>
        <v>Dec</v>
      </c>
      <c r="V1062" s="96">
        <v>97.5</v>
      </c>
      <c r="W1062" s="103">
        <f t="shared" si="217"/>
        <v>82.5</v>
      </c>
      <c r="X1062" s="102">
        <f t="shared" ca="1" si="218"/>
        <v>0.84615384615384626</v>
      </c>
      <c r="Y1062" s="103" t="str">
        <f t="shared" ca="1" si="219"/>
        <v>GROWTH</v>
      </c>
      <c r="Z1062" s="24">
        <v>0</v>
      </c>
      <c r="AA1062" s="24">
        <f t="shared" si="220"/>
        <v>0</v>
      </c>
      <c r="AB1062" s="3">
        <v>1000000153</v>
      </c>
      <c r="AC1062" s="3"/>
    </row>
    <row r="1063" spans="1:29" ht="14.25" hidden="1" customHeight="1">
      <c r="A1063" s="23" t="s">
        <v>134</v>
      </c>
      <c r="B1063" s="64" t="s">
        <v>81</v>
      </c>
      <c r="C1063" s="64" t="s">
        <v>2114</v>
      </c>
      <c r="D1063" s="64">
        <v>1000000836</v>
      </c>
      <c r="E1063" s="65" t="s">
        <v>2115</v>
      </c>
      <c r="F1063" s="66">
        <v>44123</v>
      </c>
      <c r="G1063" s="66" t="str">
        <f t="shared" si="208"/>
        <v>Targeted Dealer</v>
      </c>
      <c r="H1063" s="66"/>
      <c r="I1063" s="67">
        <v>125</v>
      </c>
      <c r="J1063" s="67">
        <f t="shared" ca="1" si="209"/>
        <v>2608.8709677419356</v>
      </c>
      <c r="K1063" s="96">
        <v>56</v>
      </c>
      <c r="L1063" s="68">
        <f t="shared" ca="1" si="210"/>
        <v>-2552.8709677419356</v>
      </c>
      <c r="M1063" s="68">
        <f t="shared" ca="1" si="211"/>
        <v>2.1465224111282843</v>
      </c>
      <c r="N1063" s="99">
        <v>79</v>
      </c>
      <c r="O1063" s="97" t="str">
        <f t="shared" ca="1" si="212"/>
        <v>Nov</v>
      </c>
      <c r="P1063" s="96">
        <v>79</v>
      </c>
      <c r="Q1063" s="99">
        <f t="shared" si="213"/>
        <v>-23</v>
      </c>
      <c r="R1063" s="97">
        <f t="shared" ca="1" si="214"/>
        <v>-0.29113924050632911</v>
      </c>
      <c r="S1063" s="99" t="str">
        <f t="shared" ca="1" si="215"/>
        <v>DEGROWTH</v>
      </c>
      <c r="T1063" s="100">
        <v>56.5</v>
      </c>
      <c r="U1063" s="100" t="str">
        <f t="shared" ca="1" si="216"/>
        <v>Dec</v>
      </c>
      <c r="V1063" s="96">
        <v>56.5</v>
      </c>
      <c r="W1063" s="103">
        <f t="shared" si="217"/>
        <v>-0.5</v>
      </c>
      <c r="X1063" s="102">
        <f t="shared" ca="1" si="218"/>
        <v>-8.8495575221239076E-3</v>
      </c>
      <c r="Y1063" s="103" t="str">
        <f t="shared" ca="1" si="219"/>
        <v>DEGROWTH</v>
      </c>
      <c r="Z1063" s="24">
        <v>0</v>
      </c>
      <c r="AA1063" s="24">
        <f t="shared" si="220"/>
        <v>0</v>
      </c>
      <c r="AB1063" s="3">
        <v>1000000836</v>
      </c>
      <c r="AC1063" s="3"/>
    </row>
    <row r="1064" spans="1:29" ht="14.25" hidden="1" customHeight="1">
      <c r="A1064" s="23" t="s">
        <v>134</v>
      </c>
      <c r="B1064" s="64" t="s">
        <v>81</v>
      </c>
      <c r="C1064" s="64" t="s">
        <v>2116</v>
      </c>
      <c r="D1064" s="64">
        <v>1000000159</v>
      </c>
      <c r="E1064" s="65" t="s">
        <v>2117</v>
      </c>
      <c r="F1064" s="66">
        <v>44140</v>
      </c>
      <c r="G1064" s="66" t="str">
        <f t="shared" si="208"/>
        <v>Targeted Dealer</v>
      </c>
      <c r="H1064" s="66"/>
      <c r="I1064" s="67">
        <v>75</v>
      </c>
      <c r="J1064" s="67">
        <f t="shared" ca="1" si="209"/>
        <v>1565.3225806451612</v>
      </c>
      <c r="K1064" s="96">
        <v>35.5</v>
      </c>
      <c r="L1064" s="68">
        <f t="shared" ca="1" si="210"/>
        <v>-1529.8225806451612</v>
      </c>
      <c r="M1064" s="68">
        <f t="shared" ca="1" si="211"/>
        <v>2.2679031427099434</v>
      </c>
      <c r="N1064" s="99">
        <v>54.5</v>
      </c>
      <c r="O1064" s="97" t="str">
        <f t="shared" ca="1" si="212"/>
        <v>Nov</v>
      </c>
      <c r="P1064" s="96">
        <v>54.5</v>
      </c>
      <c r="Q1064" s="99">
        <f t="shared" si="213"/>
        <v>-19</v>
      </c>
      <c r="R1064" s="97">
        <f t="shared" ca="1" si="214"/>
        <v>-0.34862385321100919</v>
      </c>
      <c r="S1064" s="99" t="str">
        <f t="shared" ca="1" si="215"/>
        <v>DEGROWTH</v>
      </c>
      <c r="T1064" s="100">
        <v>10</v>
      </c>
      <c r="U1064" s="100" t="str">
        <f t="shared" ca="1" si="216"/>
        <v>Dec</v>
      </c>
      <c r="V1064" s="96">
        <v>10</v>
      </c>
      <c r="W1064" s="103">
        <f t="shared" si="217"/>
        <v>25.5</v>
      </c>
      <c r="X1064" s="102">
        <f t="shared" ca="1" si="218"/>
        <v>2.5499999999999998</v>
      </c>
      <c r="Y1064" s="103" t="str">
        <f t="shared" ca="1" si="219"/>
        <v>GROWTH</v>
      </c>
      <c r="Z1064" s="24">
        <v>0</v>
      </c>
      <c r="AA1064" s="24">
        <f t="shared" si="220"/>
        <v>0</v>
      </c>
      <c r="AB1064" s="3">
        <v>1000000159</v>
      </c>
      <c r="AC1064" s="3"/>
    </row>
    <row r="1065" spans="1:29" ht="14.25" hidden="1" customHeight="1">
      <c r="A1065" s="23" t="s">
        <v>134</v>
      </c>
      <c r="B1065" s="64" t="s">
        <v>81</v>
      </c>
      <c r="C1065" s="64" t="s">
        <v>2118</v>
      </c>
      <c r="D1065" s="64">
        <v>1000000133</v>
      </c>
      <c r="E1065" s="65" t="s">
        <v>2119</v>
      </c>
      <c r="F1065" s="66">
        <v>44215</v>
      </c>
      <c r="G1065" s="66" t="str">
        <f t="shared" si="208"/>
        <v>Targeted Dealer</v>
      </c>
      <c r="H1065" s="66" t="s">
        <v>627</v>
      </c>
      <c r="I1065" s="67">
        <v>225</v>
      </c>
      <c r="J1065" s="67">
        <f t="shared" ca="1" si="209"/>
        <v>4695.9677419354839</v>
      </c>
      <c r="K1065" s="96">
        <v>66.95</v>
      </c>
      <c r="L1065" s="68">
        <f t="shared" ca="1" si="210"/>
        <v>-4629.0177419354841</v>
      </c>
      <c r="M1065" s="68">
        <f t="shared" ca="1" si="211"/>
        <v>1.4256912244547484</v>
      </c>
      <c r="N1065" s="99">
        <v>70.75</v>
      </c>
      <c r="O1065" s="97" t="str">
        <f t="shared" ca="1" si="212"/>
        <v>Nov</v>
      </c>
      <c r="P1065" s="96">
        <v>70.75</v>
      </c>
      <c r="Q1065" s="99">
        <f t="shared" si="213"/>
        <v>-3.7999999999999972</v>
      </c>
      <c r="R1065" s="97">
        <f t="shared" ca="1" si="214"/>
        <v>-5.3710247349823326E-2</v>
      </c>
      <c r="S1065" s="99" t="str">
        <f t="shared" ca="1" si="215"/>
        <v>DEGROWTH</v>
      </c>
      <c r="T1065" s="100">
        <v>132</v>
      </c>
      <c r="U1065" s="100" t="str">
        <f t="shared" ca="1" si="216"/>
        <v>Dec</v>
      </c>
      <c r="V1065" s="96">
        <v>132</v>
      </c>
      <c r="W1065" s="103">
        <f t="shared" si="217"/>
        <v>-65.05</v>
      </c>
      <c r="X1065" s="102">
        <f t="shared" ca="1" si="218"/>
        <v>-0.4928030303030303</v>
      </c>
      <c r="Y1065" s="103" t="str">
        <f t="shared" ca="1" si="219"/>
        <v>DEGROWTH</v>
      </c>
      <c r="Z1065" s="24">
        <v>0</v>
      </c>
      <c r="AA1065" s="24">
        <f t="shared" si="220"/>
        <v>1</v>
      </c>
      <c r="AB1065" s="3">
        <v>1000000133</v>
      </c>
      <c r="AC1065" s="3"/>
    </row>
    <row r="1066" spans="1:29" ht="14.25" hidden="1" customHeight="1">
      <c r="A1066" s="23" t="s">
        <v>134</v>
      </c>
      <c r="B1066" s="64" t="s">
        <v>81</v>
      </c>
      <c r="C1066" s="64" t="s">
        <v>2120</v>
      </c>
      <c r="D1066" s="64">
        <v>1000000135</v>
      </c>
      <c r="E1066" s="65" t="s">
        <v>2121</v>
      </c>
      <c r="F1066" s="66">
        <v>44452</v>
      </c>
      <c r="G1066" s="66" t="str">
        <f t="shared" si="208"/>
        <v>Targeted Dealer</v>
      </c>
      <c r="H1066" s="66"/>
      <c r="I1066" s="67">
        <v>60</v>
      </c>
      <c r="J1066" s="67">
        <f t="shared" ca="1" si="209"/>
        <v>1252.258064516129</v>
      </c>
      <c r="K1066" s="96">
        <v>50</v>
      </c>
      <c r="L1066" s="68">
        <f t="shared" ca="1" si="210"/>
        <v>-1202.258064516129</v>
      </c>
      <c r="M1066" s="68">
        <f t="shared" ca="1" si="211"/>
        <v>3.9927872230808861</v>
      </c>
      <c r="N1066" s="99">
        <v>35</v>
      </c>
      <c r="O1066" s="97" t="str">
        <f t="shared" ca="1" si="212"/>
        <v>Nov</v>
      </c>
      <c r="P1066" s="96">
        <v>35</v>
      </c>
      <c r="Q1066" s="99">
        <f t="shared" si="213"/>
        <v>15</v>
      </c>
      <c r="R1066" s="97">
        <f t="shared" ca="1" si="214"/>
        <v>0.4285714285714286</v>
      </c>
      <c r="S1066" s="99" t="str">
        <f t="shared" ca="1" si="215"/>
        <v>GROWTH</v>
      </c>
      <c r="T1066" s="100">
        <v>35</v>
      </c>
      <c r="U1066" s="100" t="str">
        <f t="shared" ca="1" si="216"/>
        <v>Dec</v>
      </c>
      <c r="V1066" s="96">
        <v>35</v>
      </c>
      <c r="W1066" s="103">
        <f t="shared" si="217"/>
        <v>15</v>
      </c>
      <c r="X1066" s="102">
        <f t="shared" ca="1" si="218"/>
        <v>0.4285714285714286</v>
      </c>
      <c r="Y1066" s="103" t="str">
        <f t="shared" ca="1" si="219"/>
        <v>GROWTH</v>
      </c>
      <c r="Z1066" s="24">
        <v>0</v>
      </c>
      <c r="AA1066" s="24">
        <f t="shared" si="220"/>
        <v>0</v>
      </c>
      <c r="AB1066" s="3">
        <v>1000000135</v>
      </c>
      <c r="AC1066" s="3"/>
    </row>
    <row r="1067" spans="1:29" ht="14.25" hidden="1" customHeight="1">
      <c r="A1067" s="23" t="s">
        <v>134</v>
      </c>
      <c r="B1067" s="64" t="s">
        <v>81</v>
      </c>
      <c r="C1067" s="64" t="s">
        <v>2122</v>
      </c>
      <c r="D1067" s="64">
        <v>1000002609</v>
      </c>
      <c r="E1067" s="65" t="s">
        <v>2123</v>
      </c>
      <c r="F1067" s="66">
        <v>44616</v>
      </c>
      <c r="G1067" s="66" t="str">
        <f t="shared" si="208"/>
        <v>Targeted Dealer</v>
      </c>
      <c r="H1067" s="66"/>
      <c r="I1067" s="67">
        <v>60</v>
      </c>
      <c r="J1067" s="67">
        <f t="shared" ca="1" si="209"/>
        <v>1252.258064516129</v>
      </c>
      <c r="K1067" s="96">
        <v>61</v>
      </c>
      <c r="L1067" s="68">
        <f t="shared" ca="1" si="210"/>
        <v>-1191.258064516129</v>
      </c>
      <c r="M1067" s="68">
        <f t="shared" ca="1" si="211"/>
        <v>4.8712004121586805</v>
      </c>
      <c r="N1067" s="99">
        <v>30</v>
      </c>
      <c r="O1067" s="97" t="str">
        <f t="shared" ca="1" si="212"/>
        <v>Nov</v>
      </c>
      <c r="P1067" s="96">
        <v>30</v>
      </c>
      <c r="Q1067" s="99">
        <f t="shared" si="213"/>
        <v>31</v>
      </c>
      <c r="R1067" s="97">
        <f t="shared" ca="1" si="214"/>
        <v>1.0333333333333332</v>
      </c>
      <c r="S1067" s="99" t="str">
        <f t="shared" ca="1" si="215"/>
        <v>GROWTH</v>
      </c>
      <c r="T1067" s="100">
        <v>16.5</v>
      </c>
      <c r="U1067" s="100" t="str">
        <f t="shared" ca="1" si="216"/>
        <v>Dec</v>
      </c>
      <c r="V1067" s="96">
        <v>16.5</v>
      </c>
      <c r="W1067" s="103">
        <f t="shared" si="217"/>
        <v>44.5</v>
      </c>
      <c r="X1067" s="102">
        <f t="shared" ca="1" si="218"/>
        <v>2.6969696969696968</v>
      </c>
      <c r="Y1067" s="103" t="str">
        <f t="shared" ca="1" si="219"/>
        <v>GROWTH</v>
      </c>
      <c r="Z1067" s="24">
        <v>0</v>
      </c>
      <c r="AA1067" s="24">
        <f t="shared" si="220"/>
        <v>0</v>
      </c>
      <c r="AB1067" s="3">
        <v>1000002609</v>
      </c>
      <c r="AC1067" s="3"/>
    </row>
    <row r="1068" spans="1:29" ht="14.25" hidden="1" customHeight="1">
      <c r="A1068" s="23" t="s">
        <v>134</v>
      </c>
      <c r="B1068" s="64" t="s">
        <v>81</v>
      </c>
      <c r="C1068" s="64" t="s">
        <v>4512</v>
      </c>
      <c r="D1068" s="64">
        <v>1000002725</v>
      </c>
      <c r="E1068" s="64" t="s">
        <v>4513</v>
      </c>
      <c r="F1068" s="66">
        <v>44667</v>
      </c>
      <c r="G1068" s="66" t="str">
        <f t="shared" si="208"/>
        <v>-</v>
      </c>
      <c r="H1068" s="66"/>
      <c r="I1068" s="67">
        <v>0</v>
      </c>
      <c r="J1068" s="67">
        <f t="shared" ca="1" si="209"/>
        <v>0</v>
      </c>
      <c r="K1068" s="96">
        <v>0</v>
      </c>
      <c r="L1068" s="68">
        <f t="shared" ca="1" si="210"/>
        <v>0</v>
      </c>
      <c r="M1068" s="68" t="str">
        <f t="shared" ca="1" si="211"/>
        <v>-</v>
      </c>
      <c r="N1068" s="99">
        <v>0</v>
      </c>
      <c r="O1068" s="97" t="str">
        <f t="shared" ca="1" si="212"/>
        <v>Nov</v>
      </c>
      <c r="P1068" s="96">
        <v>0</v>
      </c>
      <c r="Q1068" s="99">
        <f t="shared" si="213"/>
        <v>0</v>
      </c>
      <c r="R1068" s="97">
        <f t="shared" ca="1" si="214"/>
        <v>0</v>
      </c>
      <c r="S1068" s="99" t="b">
        <f t="shared" si="215"/>
        <v>0</v>
      </c>
      <c r="T1068" s="100">
        <v>6.5</v>
      </c>
      <c r="U1068" s="100" t="str">
        <f t="shared" ca="1" si="216"/>
        <v>Dec</v>
      </c>
      <c r="V1068" s="96">
        <v>6.5</v>
      </c>
      <c r="W1068" s="103">
        <f t="shared" si="217"/>
        <v>-6.5</v>
      </c>
      <c r="X1068" s="102">
        <f t="shared" ca="1" si="218"/>
        <v>-1</v>
      </c>
      <c r="Y1068" s="103" t="str">
        <f t="shared" ca="1" si="219"/>
        <v>DEGROWTH</v>
      </c>
      <c r="Z1068" s="24">
        <v>1</v>
      </c>
      <c r="AA1068" s="24">
        <f t="shared" si="220"/>
        <v>0</v>
      </c>
      <c r="AB1068" s="3">
        <v>1000002725</v>
      </c>
      <c r="AC1068" s="3"/>
    </row>
    <row r="1069" spans="1:29" ht="14.25" hidden="1" customHeight="1">
      <c r="A1069" s="23" t="s">
        <v>134</v>
      </c>
      <c r="B1069" s="64" t="s">
        <v>81</v>
      </c>
      <c r="C1069" s="64" t="s">
        <v>4214</v>
      </c>
      <c r="D1069" s="64">
        <v>1000003163</v>
      </c>
      <c r="E1069" s="64" t="s">
        <v>4215</v>
      </c>
      <c r="F1069" s="66">
        <v>44916</v>
      </c>
      <c r="G1069" s="66" t="str">
        <f t="shared" si="208"/>
        <v>Targeted Dealer</v>
      </c>
      <c r="H1069" s="66"/>
      <c r="I1069" s="67">
        <v>50</v>
      </c>
      <c r="J1069" s="67">
        <f t="shared" ca="1" si="209"/>
        <v>1043.5483870967741</v>
      </c>
      <c r="K1069" s="96">
        <v>53.5</v>
      </c>
      <c r="L1069" s="68">
        <f t="shared" ca="1" si="210"/>
        <v>-990.04838709677415</v>
      </c>
      <c r="M1069" s="68">
        <f t="shared" ca="1" si="211"/>
        <v>5.126738794435858</v>
      </c>
      <c r="N1069" s="99">
        <v>15</v>
      </c>
      <c r="O1069" s="97" t="str">
        <f t="shared" ca="1" si="212"/>
        <v>Nov</v>
      </c>
      <c r="P1069" s="96">
        <v>15</v>
      </c>
      <c r="Q1069" s="99">
        <f t="shared" si="213"/>
        <v>38.5</v>
      </c>
      <c r="R1069" s="97">
        <f t="shared" ca="1" si="214"/>
        <v>2.5666666666666669</v>
      </c>
      <c r="S1069" s="99" t="str">
        <f t="shared" ca="1" si="215"/>
        <v>GROWTH</v>
      </c>
      <c r="T1069" s="100">
        <v>35.5</v>
      </c>
      <c r="U1069" s="100" t="str">
        <f t="shared" ca="1" si="216"/>
        <v>Dec</v>
      </c>
      <c r="V1069" s="96">
        <v>35.5</v>
      </c>
      <c r="W1069" s="103">
        <f t="shared" si="217"/>
        <v>18</v>
      </c>
      <c r="X1069" s="102">
        <f t="shared" ca="1" si="218"/>
        <v>0.50704225352112675</v>
      </c>
      <c r="Y1069" s="103" t="str">
        <f t="shared" ca="1" si="219"/>
        <v>GROWTH</v>
      </c>
      <c r="Z1069" s="24">
        <v>0</v>
      </c>
      <c r="AA1069" s="24">
        <f t="shared" si="220"/>
        <v>0</v>
      </c>
      <c r="AB1069" s="3">
        <v>1000003163</v>
      </c>
      <c r="AC1069" s="3"/>
    </row>
    <row r="1070" spans="1:29" ht="14.25" hidden="1" customHeight="1">
      <c r="A1070" s="23" t="s">
        <v>134</v>
      </c>
      <c r="B1070" s="64" t="s">
        <v>81</v>
      </c>
      <c r="C1070" s="64" t="s">
        <v>2124</v>
      </c>
      <c r="D1070" s="64">
        <v>1000003168</v>
      </c>
      <c r="E1070" s="64" t="s">
        <v>2125</v>
      </c>
      <c r="F1070" s="66">
        <v>44918</v>
      </c>
      <c r="G1070" s="66" t="str">
        <f t="shared" si="208"/>
        <v>Targeted Dealer</v>
      </c>
      <c r="H1070" s="66"/>
      <c r="I1070" s="67">
        <v>50</v>
      </c>
      <c r="J1070" s="67">
        <f t="shared" ca="1" si="209"/>
        <v>1043.5483870967741</v>
      </c>
      <c r="K1070" s="96">
        <v>62.75</v>
      </c>
      <c r="L1070" s="68">
        <f t="shared" ca="1" si="210"/>
        <v>-980.79838709677415</v>
      </c>
      <c r="M1070" s="68">
        <f t="shared" ca="1" si="211"/>
        <v>6.0131375579598147</v>
      </c>
      <c r="N1070" s="99">
        <v>55</v>
      </c>
      <c r="O1070" s="97" t="str">
        <f t="shared" ca="1" si="212"/>
        <v>Nov</v>
      </c>
      <c r="P1070" s="96">
        <v>55</v>
      </c>
      <c r="Q1070" s="99">
        <f t="shared" si="213"/>
        <v>7.75</v>
      </c>
      <c r="R1070" s="97">
        <f t="shared" ca="1" si="214"/>
        <v>0.14090909090909087</v>
      </c>
      <c r="S1070" s="99" t="str">
        <f t="shared" ca="1" si="215"/>
        <v>GROWTH</v>
      </c>
      <c r="T1070" s="100">
        <v>40</v>
      </c>
      <c r="U1070" s="100" t="str">
        <f t="shared" ca="1" si="216"/>
        <v>Dec</v>
      </c>
      <c r="V1070" s="96">
        <v>40</v>
      </c>
      <c r="W1070" s="103">
        <f t="shared" si="217"/>
        <v>22.75</v>
      </c>
      <c r="X1070" s="102">
        <f t="shared" ca="1" si="218"/>
        <v>0.56875000000000009</v>
      </c>
      <c r="Y1070" s="103" t="str">
        <f t="shared" ca="1" si="219"/>
        <v>GROWTH</v>
      </c>
      <c r="Z1070" s="24">
        <v>0</v>
      </c>
      <c r="AA1070" s="24">
        <f t="shared" si="220"/>
        <v>0</v>
      </c>
      <c r="AB1070" s="3">
        <v>1000003168</v>
      </c>
      <c r="AC1070" s="3"/>
    </row>
    <row r="1071" spans="1:29" ht="14.25" hidden="1" customHeight="1">
      <c r="A1071" s="23" t="s">
        <v>134</v>
      </c>
      <c r="B1071" s="64" t="s">
        <v>81</v>
      </c>
      <c r="C1071" s="64" t="s">
        <v>2126</v>
      </c>
      <c r="D1071" s="64">
        <v>1000003182</v>
      </c>
      <c r="E1071" s="64" t="s">
        <v>2127</v>
      </c>
      <c r="F1071" s="66">
        <v>44922</v>
      </c>
      <c r="G1071" s="66" t="str">
        <f t="shared" si="208"/>
        <v>-</v>
      </c>
      <c r="H1071" s="66"/>
      <c r="I1071" s="67">
        <v>0</v>
      </c>
      <c r="J1071" s="67">
        <f t="shared" ca="1" si="209"/>
        <v>0</v>
      </c>
      <c r="K1071" s="96">
        <v>0</v>
      </c>
      <c r="L1071" s="68">
        <f t="shared" ca="1" si="210"/>
        <v>0</v>
      </c>
      <c r="M1071" s="68" t="str">
        <f t="shared" ca="1" si="211"/>
        <v>-</v>
      </c>
      <c r="N1071" s="99">
        <v>0</v>
      </c>
      <c r="O1071" s="97" t="str">
        <f t="shared" ca="1" si="212"/>
        <v>Nov</v>
      </c>
      <c r="P1071" s="96">
        <v>0</v>
      </c>
      <c r="Q1071" s="99">
        <f t="shared" si="213"/>
        <v>0</v>
      </c>
      <c r="R1071" s="97">
        <f t="shared" ca="1" si="214"/>
        <v>0</v>
      </c>
      <c r="S1071" s="99" t="b">
        <f t="shared" si="215"/>
        <v>0</v>
      </c>
      <c r="T1071" s="100">
        <v>0</v>
      </c>
      <c r="U1071" s="100" t="str">
        <f t="shared" ca="1" si="216"/>
        <v>Dec</v>
      </c>
      <c r="V1071" s="96">
        <v>0</v>
      </c>
      <c r="W1071" s="103">
        <f t="shared" si="217"/>
        <v>0</v>
      </c>
      <c r="X1071" s="102">
        <f t="shared" ca="1" si="218"/>
        <v>0</v>
      </c>
      <c r="Y1071" s="103" t="b">
        <f t="shared" si="219"/>
        <v>0</v>
      </c>
      <c r="Z1071" s="24">
        <v>1</v>
      </c>
      <c r="AA1071" s="24">
        <f t="shared" si="220"/>
        <v>0</v>
      </c>
      <c r="AB1071" s="3">
        <v>1000003182</v>
      </c>
      <c r="AC1071" s="3"/>
    </row>
    <row r="1072" spans="1:29" ht="14.25" hidden="1" customHeight="1">
      <c r="A1072" s="23" t="s">
        <v>134</v>
      </c>
      <c r="B1072" s="64" t="s">
        <v>81</v>
      </c>
      <c r="C1072" s="64" t="s">
        <v>2128</v>
      </c>
      <c r="D1072" s="64">
        <v>1000003184</v>
      </c>
      <c r="E1072" s="64" t="s">
        <v>2129</v>
      </c>
      <c r="F1072" s="66">
        <v>44923</v>
      </c>
      <c r="G1072" s="66" t="str">
        <f t="shared" si="208"/>
        <v>Targeted Dealer</v>
      </c>
      <c r="H1072" s="66"/>
      <c r="I1072" s="67">
        <v>20</v>
      </c>
      <c r="J1072" s="67">
        <f t="shared" ca="1" si="209"/>
        <v>417.41935483870969</v>
      </c>
      <c r="K1072" s="96">
        <v>22.5</v>
      </c>
      <c r="L1072" s="68">
        <f t="shared" ca="1" si="210"/>
        <v>-394.91935483870969</v>
      </c>
      <c r="M1072" s="68">
        <f t="shared" ca="1" si="211"/>
        <v>5.3902627511591952</v>
      </c>
      <c r="N1072" s="99">
        <v>0</v>
      </c>
      <c r="O1072" s="97" t="str">
        <f t="shared" ca="1" si="212"/>
        <v>Nov</v>
      </c>
      <c r="P1072" s="96">
        <v>0</v>
      </c>
      <c r="Q1072" s="99">
        <f t="shared" si="213"/>
        <v>22.5</v>
      </c>
      <c r="R1072" s="97">
        <f t="shared" ca="1" si="214"/>
        <v>0</v>
      </c>
      <c r="S1072" s="99" t="b">
        <f t="shared" si="215"/>
        <v>0</v>
      </c>
      <c r="T1072" s="100">
        <v>12.5</v>
      </c>
      <c r="U1072" s="100" t="str">
        <f t="shared" ca="1" si="216"/>
        <v>Dec</v>
      </c>
      <c r="V1072" s="96">
        <v>12.5</v>
      </c>
      <c r="W1072" s="103">
        <f t="shared" si="217"/>
        <v>10</v>
      </c>
      <c r="X1072" s="102">
        <f t="shared" ca="1" si="218"/>
        <v>0.8</v>
      </c>
      <c r="Y1072" s="103" t="str">
        <f t="shared" ca="1" si="219"/>
        <v>GROWTH</v>
      </c>
      <c r="Z1072" s="24">
        <v>0</v>
      </c>
      <c r="AA1072" s="24">
        <f t="shared" si="220"/>
        <v>0</v>
      </c>
      <c r="AB1072" s="3">
        <v>1000003184</v>
      </c>
      <c r="AC1072" s="3"/>
    </row>
    <row r="1073" spans="1:29" ht="14.25" hidden="1" customHeight="1">
      <c r="A1073" s="23" t="s">
        <v>134</v>
      </c>
      <c r="B1073" s="64" t="s">
        <v>81</v>
      </c>
      <c r="C1073" s="64" t="s">
        <v>2130</v>
      </c>
      <c r="D1073" s="64">
        <v>1000003208</v>
      </c>
      <c r="E1073" s="64" t="s">
        <v>2131</v>
      </c>
      <c r="F1073" s="66">
        <v>44926</v>
      </c>
      <c r="G1073" s="66" t="str">
        <f t="shared" si="208"/>
        <v>Targeted Dealer</v>
      </c>
      <c r="H1073" s="66"/>
      <c r="I1073" s="67">
        <v>275</v>
      </c>
      <c r="J1073" s="67">
        <f t="shared" ca="1" si="209"/>
        <v>5739.5161290322585</v>
      </c>
      <c r="K1073" s="96">
        <v>295</v>
      </c>
      <c r="L1073" s="68">
        <f t="shared" ca="1" si="210"/>
        <v>-5444.5161290322585</v>
      </c>
      <c r="M1073" s="68">
        <f t="shared" ca="1" si="211"/>
        <v>5.1398060980750317</v>
      </c>
      <c r="N1073" s="99">
        <v>219</v>
      </c>
      <c r="O1073" s="97" t="str">
        <f t="shared" ca="1" si="212"/>
        <v>Nov</v>
      </c>
      <c r="P1073" s="96">
        <v>219</v>
      </c>
      <c r="Q1073" s="99">
        <f t="shared" si="213"/>
        <v>76</v>
      </c>
      <c r="R1073" s="97">
        <f t="shared" ca="1" si="214"/>
        <v>0.34703196347031962</v>
      </c>
      <c r="S1073" s="99" t="str">
        <f t="shared" ca="1" si="215"/>
        <v>GROWTH</v>
      </c>
      <c r="T1073" s="100">
        <v>240</v>
      </c>
      <c r="U1073" s="100" t="str">
        <f t="shared" ca="1" si="216"/>
        <v>Dec</v>
      </c>
      <c r="V1073" s="96">
        <v>240</v>
      </c>
      <c r="W1073" s="103">
        <f t="shared" si="217"/>
        <v>55</v>
      </c>
      <c r="X1073" s="102">
        <f t="shared" ca="1" si="218"/>
        <v>0.22916666666666674</v>
      </c>
      <c r="Y1073" s="103" t="str">
        <f t="shared" ca="1" si="219"/>
        <v>GROWTH</v>
      </c>
      <c r="Z1073" s="24">
        <v>0</v>
      </c>
      <c r="AA1073" s="24">
        <f t="shared" si="220"/>
        <v>0</v>
      </c>
      <c r="AB1073" s="3">
        <v>1000003208</v>
      </c>
      <c r="AC1073" s="3"/>
    </row>
    <row r="1074" spans="1:29" ht="14.25" hidden="1" customHeight="1">
      <c r="A1074" s="23" t="s">
        <v>134</v>
      </c>
      <c r="B1074" s="64" t="s">
        <v>81</v>
      </c>
      <c r="C1074" s="64" t="s">
        <v>3923</v>
      </c>
      <c r="D1074" s="64">
        <v>1000003367</v>
      </c>
      <c r="E1074" s="64" t="s">
        <v>3924</v>
      </c>
      <c r="F1074" s="66">
        <v>44975</v>
      </c>
      <c r="G1074" s="66" t="str">
        <f t="shared" si="208"/>
        <v>Targeted Dealer</v>
      </c>
      <c r="H1074" s="66"/>
      <c r="I1074" s="67">
        <v>75</v>
      </c>
      <c r="J1074" s="67">
        <f t="shared" ca="1" si="209"/>
        <v>1565.3225806451612</v>
      </c>
      <c r="K1074" s="96">
        <v>25</v>
      </c>
      <c r="L1074" s="68">
        <f t="shared" ca="1" si="210"/>
        <v>-1540.3225806451612</v>
      </c>
      <c r="M1074" s="68">
        <f t="shared" ca="1" si="211"/>
        <v>1.5971148892323546</v>
      </c>
      <c r="N1074" s="99">
        <v>22.5</v>
      </c>
      <c r="O1074" s="97" t="str">
        <f t="shared" ca="1" si="212"/>
        <v>Nov</v>
      </c>
      <c r="P1074" s="96">
        <v>22.5</v>
      </c>
      <c r="Q1074" s="99">
        <f t="shared" si="213"/>
        <v>2.5</v>
      </c>
      <c r="R1074" s="97">
        <f t="shared" ca="1" si="214"/>
        <v>0.11111111111111116</v>
      </c>
      <c r="S1074" s="99" t="str">
        <f t="shared" ca="1" si="215"/>
        <v>GROWTH</v>
      </c>
      <c r="T1074" s="100">
        <v>30</v>
      </c>
      <c r="U1074" s="100" t="str">
        <f t="shared" ca="1" si="216"/>
        <v>Dec</v>
      </c>
      <c r="V1074" s="96">
        <v>30</v>
      </c>
      <c r="W1074" s="103">
        <f t="shared" si="217"/>
        <v>-5</v>
      </c>
      <c r="X1074" s="102">
        <f t="shared" ca="1" si="218"/>
        <v>-0.16666666666666663</v>
      </c>
      <c r="Y1074" s="103" t="str">
        <f t="shared" ca="1" si="219"/>
        <v>DEGROWTH</v>
      </c>
      <c r="Z1074" s="24">
        <v>0</v>
      </c>
      <c r="AA1074" s="24">
        <f t="shared" si="220"/>
        <v>0</v>
      </c>
      <c r="AB1074" s="3">
        <v>1000003367</v>
      </c>
      <c r="AC1074" s="3"/>
    </row>
    <row r="1075" spans="1:29" ht="14.25" hidden="1" customHeight="1">
      <c r="A1075" s="23" t="s">
        <v>134</v>
      </c>
      <c r="B1075" s="64" t="s">
        <v>81</v>
      </c>
      <c r="C1075" s="64" t="s">
        <v>2132</v>
      </c>
      <c r="D1075" s="64">
        <v>1000003382</v>
      </c>
      <c r="E1075" s="64" t="s">
        <v>2133</v>
      </c>
      <c r="F1075" s="66">
        <v>44978</v>
      </c>
      <c r="G1075" s="66" t="str">
        <f t="shared" si="208"/>
        <v>Targeted Dealer</v>
      </c>
      <c r="H1075" s="66"/>
      <c r="I1075" s="67">
        <v>25</v>
      </c>
      <c r="J1075" s="67">
        <f t="shared" ca="1" si="209"/>
        <v>521.77419354838707</v>
      </c>
      <c r="K1075" s="96">
        <v>15</v>
      </c>
      <c r="L1075" s="68">
        <f t="shared" ca="1" si="210"/>
        <v>-506.77419354838707</v>
      </c>
      <c r="M1075" s="68">
        <f t="shared" ca="1" si="211"/>
        <v>2.8748068006182379</v>
      </c>
      <c r="N1075" s="99">
        <v>10</v>
      </c>
      <c r="O1075" s="97" t="str">
        <f t="shared" ca="1" si="212"/>
        <v>Nov</v>
      </c>
      <c r="P1075" s="96">
        <v>10</v>
      </c>
      <c r="Q1075" s="99">
        <f t="shared" si="213"/>
        <v>5</v>
      </c>
      <c r="R1075" s="97">
        <f t="shared" ca="1" si="214"/>
        <v>0.5</v>
      </c>
      <c r="S1075" s="99" t="str">
        <f t="shared" ca="1" si="215"/>
        <v>GROWTH</v>
      </c>
      <c r="T1075" s="100">
        <v>0</v>
      </c>
      <c r="U1075" s="100" t="str">
        <f t="shared" ca="1" si="216"/>
        <v>Dec</v>
      </c>
      <c r="V1075" s="96">
        <v>0</v>
      </c>
      <c r="W1075" s="103">
        <f t="shared" si="217"/>
        <v>15</v>
      </c>
      <c r="X1075" s="102">
        <f t="shared" ca="1" si="218"/>
        <v>0</v>
      </c>
      <c r="Y1075" s="103" t="b">
        <f t="shared" si="219"/>
        <v>0</v>
      </c>
      <c r="Z1075" s="24">
        <v>0</v>
      </c>
      <c r="AA1075" s="24">
        <f t="shared" si="220"/>
        <v>0</v>
      </c>
      <c r="AB1075" s="3">
        <v>1000003382</v>
      </c>
      <c r="AC1075" s="3"/>
    </row>
    <row r="1076" spans="1:29" ht="14.25" hidden="1" customHeight="1">
      <c r="A1076" s="23" t="s">
        <v>134</v>
      </c>
      <c r="B1076" s="64" t="s">
        <v>81</v>
      </c>
      <c r="C1076" s="64" t="s">
        <v>4514</v>
      </c>
      <c r="D1076" s="64">
        <v>1000003394</v>
      </c>
      <c r="E1076" s="64" t="s">
        <v>4515</v>
      </c>
      <c r="F1076" s="66">
        <v>44985</v>
      </c>
      <c r="G1076" s="66" t="str">
        <f t="shared" si="208"/>
        <v>-</v>
      </c>
      <c r="H1076" s="66"/>
      <c r="I1076" s="67">
        <v>0</v>
      </c>
      <c r="J1076" s="67">
        <f t="shared" ca="1" si="209"/>
        <v>0</v>
      </c>
      <c r="K1076" s="96">
        <v>5.6</v>
      </c>
      <c r="L1076" s="68">
        <f t="shared" ca="1" si="210"/>
        <v>5.6</v>
      </c>
      <c r="M1076" s="68" t="str">
        <f t="shared" ca="1" si="211"/>
        <v>-</v>
      </c>
      <c r="N1076" s="99">
        <v>0</v>
      </c>
      <c r="O1076" s="97" t="str">
        <f t="shared" ca="1" si="212"/>
        <v>Nov</v>
      </c>
      <c r="P1076" s="96">
        <v>0</v>
      </c>
      <c r="Q1076" s="99">
        <f t="shared" si="213"/>
        <v>5.6</v>
      </c>
      <c r="R1076" s="97">
        <f t="shared" ca="1" si="214"/>
        <v>0</v>
      </c>
      <c r="S1076" s="99" t="b">
        <f t="shared" si="215"/>
        <v>0</v>
      </c>
      <c r="T1076" s="100">
        <v>21</v>
      </c>
      <c r="U1076" s="100" t="str">
        <f t="shared" ca="1" si="216"/>
        <v>Dec</v>
      </c>
      <c r="V1076" s="96">
        <v>21</v>
      </c>
      <c r="W1076" s="103">
        <f t="shared" si="217"/>
        <v>-15.4</v>
      </c>
      <c r="X1076" s="102">
        <f t="shared" ca="1" si="218"/>
        <v>-0.73333333333333339</v>
      </c>
      <c r="Y1076" s="103" t="str">
        <f t="shared" ca="1" si="219"/>
        <v>DEGROWTH</v>
      </c>
      <c r="Z1076" s="24">
        <v>0</v>
      </c>
      <c r="AA1076" s="24">
        <f t="shared" si="220"/>
        <v>0</v>
      </c>
      <c r="AB1076" s="3">
        <v>1000003394</v>
      </c>
      <c r="AC1076" s="3"/>
    </row>
    <row r="1077" spans="1:29" ht="14.25" hidden="1" customHeight="1">
      <c r="A1077" s="23" t="s">
        <v>134</v>
      </c>
      <c r="B1077" s="64" t="s">
        <v>81</v>
      </c>
      <c r="C1077" s="64" t="s">
        <v>4193</v>
      </c>
      <c r="D1077" s="64">
        <v>1000003456</v>
      </c>
      <c r="E1077" s="64" t="s">
        <v>4194</v>
      </c>
      <c r="F1077" s="66">
        <v>45012</v>
      </c>
      <c r="G1077" s="66" t="str">
        <f t="shared" si="208"/>
        <v>Targeted Dealer</v>
      </c>
      <c r="H1077" s="66"/>
      <c r="I1077" s="67">
        <v>20</v>
      </c>
      <c r="J1077" s="67">
        <f t="shared" ca="1" si="209"/>
        <v>417.41935483870969</v>
      </c>
      <c r="K1077" s="96">
        <v>12.5</v>
      </c>
      <c r="L1077" s="68">
        <f t="shared" ca="1" si="210"/>
        <v>-404.91935483870969</v>
      </c>
      <c r="M1077" s="68">
        <f t="shared" ca="1" si="211"/>
        <v>2.9945904173106643</v>
      </c>
      <c r="N1077" s="99">
        <v>7.5</v>
      </c>
      <c r="O1077" s="97" t="str">
        <f t="shared" ca="1" si="212"/>
        <v>Nov</v>
      </c>
      <c r="P1077" s="96">
        <v>7.5</v>
      </c>
      <c r="Q1077" s="99">
        <f t="shared" si="213"/>
        <v>5</v>
      </c>
      <c r="R1077" s="97">
        <f t="shared" ca="1" si="214"/>
        <v>0.66666666666666674</v>
      </c>
      <c r="S1077" s="99" t="str">
        <f t="shared" ca="1" si="215"/>
        <v>GROWTH</v>
      </c>
      <c r="T1077" s="100">
        <v>27.5</v>
      </c>
      <c r="U1077" s="100" t="str">
        <f t="shared" ca="1" si="216"/>
        <v>Dec</v>
      </c>
      <c r="V1077" s="96">
        <v>27.5</v>
      </c>
      <c r="W1077" s="103">
        <f t="shared" si="217"/>
        <v>-15</v>
      </c>
      <c r="X1077" s="102">
        <f t="shared" ca="1" si="218"/>
        <v>-0.54545454545454541</v>
      </c>
      <c r="Y1077" s="103" t="str">
        <f t="shared" ca="1" si="219"/>
        <v>DEGROWTH</v>
      </c>
      <c r="Z1077" s="24">
        <v>0</v>
      </c>
      <c r="AA1077" s="24">
        <f t="shared" si="220"/>
        <v>0</v>
      </c>
      <c r="AB1077" s="3">
        <v>1000003456</v>
      </c>
      <c r="AC1077" s="3"/>
    </row>
    <row r="1078" spans="1:29" ht="14.25" hidden="1" customHeight="1">
      <c r="A1078" s="23" t="s">
        <v>134</v>
      </c>
      <c r="B1078" s="64" t="s">
        <v>81</v>
      </c>
      <c r="C1078" s="64" t="s">
        <v>2134</v>
      </c>
      <c r="D1078" s="64">
        <v>1000003501</v>
      </c>
      <c r="E1078" s="64" t="s">
        <v>2135</v>
      </c>
      <c r="F1078" s="66">
        <v>45045</v>
      </c>
      <c r="G1078" s="66" t="str">
        <f t="shared" si="208"/>
        <v>Targeted Dealer</v>
      </c>
      <c r="H1078" s="66"/>
      <c r="I1078" s="67">
        <v>30</v>
      </c>
      <c r="J1078" s="67">
        <f t="shared" ca="1" si="209"/>
        <v>626.12903225806451</v>
      </c>
      <c r="K1078" s="96">
        <v>22.5</v>
      </c>
      <c r="L1078" s="68">
        <f t="shared" ca="1" si="210"/>
        <v>-603.62903225806451</v>
      </c>
      <c r="M1078" s="68">
        <f t="shared" ca="1" si="211"/>
        <v>3.5935085007727974</v>
      </c>
      <c r="N1078" s="99">
        <v>30</v>
      </c>
      <c r="O1078" s="97" t="str">
        <f t="shared" ca="1" si="212"/>
        <v>Nov</v>
      </c>
      <c r="P1078" s="96">
        <v>30</v>
      </c>
      <c r="Q1078" s="99">
        <f t="shared" si="213"/>
        <v>-7.5</v>
      </c>
      <c r="R1078" s="97">
        <f t="shared" ca="1" si="214"/>
        <v>-0.25</v>
      </c>
      <c r="S1078" s="99" t="str">
        <f t="shared" ca="1" si="215"/>
        <v>DEGROWTH</v>
      </c>
      <c r="T1078" s="100">
        <v>0</v>
      </c>
      <c r="U1078" s="100" t="str">
        <f t="shared" ca="1" si="216"/>
        <v>Dec</v>
      </c>
      <c r="V1078" s="96">
        <v>0</v>
      </c>
      <c r="W1078" s="103">
        <f t="shared" si="217"/>
        <v>22.5</v>
      </c>
      <c r="X1078" s="102">
        <f t="shared" ca="1" si="218"/>
        <v>0</v>
      </c>
      <c r="Y1078" s="103" t="b">
        <f t="shared" si="219"/>
        <v>0</v>
      </c>
      <c r="Z1078" s="24">
        <v>0</v>
      </c>
      <c r="AA1078" s="24">
        <f t="shared" si="220"/>
        <v>0</v>
      </c>
      <c r="AB1078" s="3">
        <v>1000003501</v>
      </c>
      <c r="AC1078" s="3"/>
    </row>
    <row r="1079" spans="1:29" ht="14.25" hidden="1" customHeight="1">
      <c r="A1079" s="23" t="s">
        <v>134</v>
      </c>
      <c r="B1079" s="64" t="s">
        <v>81</v>
      </c>
      <c r="C1079" s="64" t="s">
        <v>4136</v>
      </c>
      <c r="D1079" s="64">
        <v>1000003569</v>
      </c>
      <c r="E1079" s="64" t="s">
        <v>4137</v>
      </c>
      <c r="F1079" s="66">
        <v>45078</v>
      </c>
      <c r="G1079" s="66" t="str">
        <f t="shared" si="208"/>
        <v>Targeted Dealer</v>
      </c>
      <c r="H1079" s="66"/>
      <c r="I1079" s="67">
        <v>30</v>
      </c>
      <c r="J1079" s="67">
        <f t="shared" ca="1" si="209"/>
        <v>626.12903225806451</v>
      </c>
      <c r="K1079" s="96">
        <v>10</v>
      </c>
      <c r="L1079" s="68">
        <f t="shared" ca="1" si="210"/>
        <v>-616.12903225806451</v>
      </c>
      <c r="M1079" s="68">
        <f t="shared" ca="1" si="211"/>
        <v>1.5971148892323543</v>
      </c>
      <c r="N1079" s="99">
        <v>40</v>
      </c>
      <c r="O1079" s="97" t="str">
        <f t="shared" ca="1" si="212"/>
        <v>Nov</v>
      </c>
      <c r="P1079" s="96">
        <v>40</v>
      </c>
      <c r="Q1079" s="99">
        <f t="shared" si="213"/>
        <v>-30</v>
      </c>
      <c r="R1079" s="97">
        <f t="shared" ca="1" si="214"/>
        <v>-0.75</v>
      </c>
      <c r="S1079" s="99" t="str">
        <f t="shared" ca="1" si="215"/>
        <v>DEGROWTH</v>
      </c>
      <c r="T1079" s="100">
        <v>5</v>
      </c>
      <c r="U1079" s="100" t="str">
        <f t="shared" ca="1" si="216"/>
        <v>Dec</v>
      </c>
      <c r="V1079" s="96">
        <v>5</v>
      </c>
      <c r="W1079" s="103">
        <f t="shared" si="217"/>
        <v>5</v>
      </c>
      <c r="X1079" s="102">
        <f t="shared" ca="1" si="218"/>
        <v>1</v>
      </c>
      <c r="Y1079" s="103" t="str">
        <f t="shared" ca="1" si="219"/>
        <v>GROWTH</v>
      </c>
      <c r="Z1079" s="24">
        <v>0</v>
      </c>
      <c r="AA1079" s="24">
        <f t="shared" si="220"/>
        <v>0</v>
      </c>
      <c r="AB1079" s="3">
        <v>1000003569</v>
      </c>
      <c r="AC1079" s="3"/>
    </row>
    <row r="1080" spans="1:29" ht="14.25" hidden="1" customHeight="1">
      <c r="A1080" s="23" t="s">
        <v>134</v>
      </c>
      <c r="B1080" s="64" t="s">
        <v>81</v>
      </c>
      <c r="C1080" s="64" t="s">
        <v>2136</v>
      </c>
      <c r="D1080" s="64">
        <v>1000003751</v>
      </c>
      <c r="E1080" s="64" t="s">
        <v>2137</v>
      </c>
      <c r="F1080" s="66">
        <v>45245</v>
      </c>
      <c r="G1080" s="66" t="str">
        <f t="shared" si="208"/>
        <v>Targeted Dealer</v>
      </c>
      <c r="H1080" s="66"/>
      <c r="I1080" s="67">
        <v>80</v>
      </c>
      <c r="J1080" s="67">
        <f t="shared" ca="1" si="209"/>
        <v>1669.6774193548388</v>
      </c>
      <c r="K1080" s="96">
        <v>10</v>
      </c>
      <c r="L1080" s="68">
        <f t="shared" ca="1" si="210"/>
        <v>-1659.6774193548388</v>
      </c>
      <c r="M1080" s="68">
        <f t="shared" ca="1" si="211"/>
        <v>0.59891808346213282</v>
      </c>
      <c r="N1080" s="99">
        <v>45</v>
      </c>
      <c r="O1080" s="97" t="str">
        <f t="shared" ca="1" si="212"/>
        <v>Nov</v>
      </c>
      <c r="P1080" s="96">
        <v>45</v>
      </c>
      <c r="Q1080" s="99">
        <f t="shared" si="213"/>
        <v>-35</v>
      </c>
      <c r="R1080" s="97">
        <f t="shared" ca="1" si="214"/>
        <v>-0.77777777777777779</v>
      </c>
      <c r="S1080" s="99" t="str">
        <f t="shared" ca="1" si="215"/>
        <v>DEGROWTH</v>
      </c>
      <c r="T1080" s="100">
        <v>50.5</v>
      </c>
      <c r="U1080" s="100" t="str">
        <f t="shared" ca="1" si="216"/>
        <v>Dec</v>
      </c>
      <c r="V1080" s="96">
        <v>50.5</v>
      </c>
      <c r="W1080" s="103">
        <f t="shared" si="217"/>
        <v>-40.5</v>
      </c>
      <c r="X1080" s="102">
        <f t="shared" ca="1" si="218"/>
        <v>-0.80198019801980203</v>
      </c>
      <c r="Y1080" s="103" t="str">
        <f t="shared" ca="1" si="219"/>
        <v>DEGROWTH</v>
      </c>
      <c r="Z1080" s="24">
        <v>0</v>
      </c>
      <c r="AA1080" s="24">
        <f t="shared" si="220"/>
        <v>0</v>
      </c>
      <c r="AB1080" s="3">
        <v>1000003751</v>
      </c>
      <c r="AC1080" s="3"/>
    </row>
    <row r="1081" spans="1:29" ht="14.25" hidden="1" customHeight="1">
      <c r="A1081" s="23" t="s">
        <v>134</v>
      </c>
      <c r="B1081" s="64" t="s">
        <v>81</v>
      </c>
      <c r="C1081" s="64" t="s">
        <v>4516</v>
      </c>
      <c r="D1081" s="64">
        <v>1000003798</v>
      </c>
      <c r="E1081" s="64" t="s">
        <v>4517</v>
      </c>
      <c r="F1081" s="66">
        <v>45283</v>
      </c>
      <c r="G1081" s="66" t="str">
        <f t="shared" si="208"/>
        <v>-</v>
      </c>
      <c r="H1081" s="66"/>
      <c r="I1081" s="67">
        <v>0</v>
      </c>
      <c r="J1081" s="67">
        <f t="shared" ca="1" si="209"/>
        <v>0</v>
      </c>
      <c r="K1081" s="96">
        <v>0</v>
      </c>
      <c r="L1081" s="68">
        <f t="shared" ca="1" si="210"/>
        <v>0</v>
      </c>
      <c r="M1081" s="68" t="str">
        <f t="shared" ca="1" si="211"/>
        <v>-</v>
      </c>
      <c r="N1081" s="99">
        <v>0</v>
      </c>
      <c r="O1081" s="97" t="str">
        <f t="shared" ca="1" si="212"/>
        <v>Nov</v>
      </c>
      <c r="P1081" s="96">
        <v>0</v>
      </c>
      <c r="Q1081" s="99">
        <f t="shared" si="213"/>
        <v>0</v>
      </c>
      <c r="R1081" s="97">
        <f t="shared" ca="1" si="214"/>
        <v>0</v>
      </c>
      <c r="S1081" s="99" t="b">
        <f t="shared" si="215"/>
        <v>0</v>
      </c>
      <c r="T1081" s="100">
        <v>10</v>
      </c>
      <c r="U1081" s="100" t="str">
        <f t="shared" ca="1" si="216"/>
        <v>Dec</v>
      </c>
      <c r="V1081" s="96">
        <v>10</v>
      </c>
      <c r="W1081" s="103">
        <f t="shared" si="217"/>
        <v>-10</v>
      </c>
      <c r="X1081" s="102">
        <f t="shared" ca="1" si="218"/>
        <v>-1</v>
      </c>
      <c r="Y1081" s="103" t="str">
        <f t="shared" ca="1" si="219"/>
        <v>DEGROWTH</v>
      </c>
      <c r="Z1081" s="24">
        <v>1</v>
      </c>
      <c r="AA1081" s="24">
        <f t="shared" si="220"/>
        <v>0</v>
      </c>
      <c r="AB1081" s="3">
        <v>1000003798</v>
      </c>
      <c r="AC1081" s="3"/>
    </row>
    <row r="1082" spans="1:29" ht="14.25" hidden="1" customHeight="1">
      <c r="A1082" s="23" t="s">
        <v>134</v>
      </c>
      <c r="B1082" s="64" t="s">
        <v>81</v>
      </c>
      <c r="C1082" s="64" t="s">
        <v>4235</v>
      </c>
      <c r="D1082" s="64">
        <v>1000003801</v>
      </c>
      <c r="E1082" s="64" t="s">
        <v>4236</v>
      </c>
      <c r="F1082" s="66">
        <v>45283</v>
      </c>
      <c r="G1082" s="66" t="str">
        <f t="shared" si="208"/>
        <v>Targeted Dealer</v>
      </c>
      <c r="H1082" s="66"/>
      <c r="I1082" s="67">
        <v>50</v>
      </c>
      <c r="J1082" s="67">
        <f t="shared" ca="1" si="209"/>
        <v>1043.5483870967741</v>
      </c>
      <c r="K1082" s="96">
        <v>20.5</v>
      </c>
      <c r="L1082" s="68">
        <f t="shared" ca="1" si="210"/>
        <v>-1023.0483870967741</v>
      </c>
      <c r="M1082" s="68">
        <f t="shared" ca="1" si="211"/>
        <v>1.964451313755796</v>
      </c>
      <c r="N1082" s="99">
        <v>37</v>
      </c>
      <c r="O1082" s="97" t="str">
        <f t="shared" ca="1" si="212"/>
        <v>Nov</v>
      </c>
      <c r="P1082" s="96">
        <v>37</v>
      </c>
      <c r="Q1082" s="99">
        <f t="shared" si="213"/>
        <v>-16.5</v>
      </c>
      <c r="R1082" s="97">
        <f t="shared" ca="1" si="214"/>
        <v>-0.44594594594594594</v>
      </c>
      <c r="S1082" s="99" t="str">
        <f t="shared" ca="1" si="215"/>
        <v>DEGROWTH</v>
      </c>
      <c r="T1082" s="100">
        <v>0</v>
      </c>
      <c r="U1082" s="100" t="str">
        <f t="shared" ca="1" si="216"/>
        <v>Dec</v>
      </c>
      <c r="V1082" s="96">
        <v>0</v>
      </c>
      <c r="W1082" s="103">
        <f t="shared" si="217"/>
        <v>20.5</v>
      </c>
      <c r="X1082" s="102">
        <f t="shared" ca="1" si="218"/>
        <v>0</v>
      </c>
      <c r="Y1082" s="103" t="b">
        <f t="shared" si="219"/>
        <v>0</v>
      </c>
      <c r="Z1082" s="24">
        <v>0</v>
      </c>
      <c r="AA1082" s="24">
        <f t="shared" si="220"/>
        <v>0</v>
      </c>
      <c r="AB1082" s="3">
        <v>1000003801</v>
      </c>
      <c r="AC1082" s="3"/>
    </row>
    <row r="1083" spans="1:29" ht="14.25" hidden="1" customHeight="1">
      <c r="A1083" s="23" t="s">
        <v>134</v>
      </c>
      <c r="B1083" s="64" t="s">
        <v>81</v>
      </c>
      <c r="C1083" s="64" t="s">
        <v>2138</v>
      </c>
      <c r="D1083" s="64">
        <v>1000003795</v>
      </c>
      <c r="E1083" s="64" t="s">
        <v>2139</v>
      </c>
      <c r="F1083" s="66">
        <v>45283</v>
      </c>
      <c r="G1083" s="66" t="str">
        <f t="shared" si="208"/>
        <v>Targeted Dealer</v>
      </c>
      <c r="H1083" s="66"/>
      <c r="I1083" s="67">
        <v>125</v>
      </c>
      <c r="J1083" s="67">
        <f t="shared" ca="1" si="209"/>
        <v>2608.8709677419356</v>
      </c>
      <c r="K1083" s="96">
        <v>88</v>
      </c>
      <c r="L1083" s="68">
        <f t="shared" ca="1" si="210"/>
        <v>-2520.8709677419356</v>
      </c>
      <c r="M1083" s="68">
        <f t="shared" ca="1" si="211"/>
        <v>3.3731066460587327</v>
      </c>
      <c r="N1083" s="99">
        <v>55.5</v>
      </c>
      <c r="O1083" s="97" t="str">
        <f t="shared" ca="1" si="212"/>
        <v>Nov</v>
      </c>
      <c r="P1083" s="96">
        <v>55.5</v>
      </c>
      <c r="Q1083" s="99">
        <f t="shared" si="213"/>
        <v>32.5</v>
      </c>
      <c r="R1083" s="97">
        <f t="shared" ca="1" si="214"/>
        <v>0.5855855855855856</v>
      </c>
      <c r="S1083" s="99" t="str">
        <f t="shared" ca="1" si="215"/>
        <v>GROWTH</v>
      </c>
      <c r="T1083" s="100">
        <v>0</v>
      </c>
      <c r="U1083" s="100" t="str">
        <f t="shared" ca="1" si="216"/>
        <v>Dec</v>
      </c>
      <c r="V1083" s="96">
        <v>0</v>
      </c>
      <c r="W1083" s="103">
        <f t="shared" si="217"/>
        <v>88</v>
      </c>
      <c r="X1083" s="102">
        <f t="shared" ca="1" si="218"/>
        <v>0</v>
      </c>
      <c r="Y1083" s="103" t="b">
        <f t="shared" si="219"/>
        <v>0</v>
      </c>
      <c r="Z1083" s="24">
        <v>0</v>
      </c>
      <c r="AA1083" s="24">
        <f t="shared" si="220"/>
        <v>0</v>
      </c>
      <c r="AB1083" s="3">
        <v>1000003795</v>
      </c>
      <c r="AC1083" s="3"/>
    </row>
    <row r="1084" spans="1:29" ht="14.25" hidden="1" customHeight="1">
      <c r="A1084" s="23" t="s">
        <v>134</v>
      </c>
      <c r="B1084" s="64" t="s">
        <v>81</v>
      </c>
      <c r="C1084" s="64" t="s">
        <v>2140</v>
      </c>
      <c r="D1084" s="64">
        <v>1000003796</v>
      </c>
      <c r="E1084" s="64" t="s">
        <v>2141</v>
      </c>
      <c r="F1084" s="66">
        <v>45283</v>
      </c>
      <c r="G1084" s="66" t="str">
        <f t="shared" si="208"/>
        <v>Targeted Dealer</v>
      </c>
      <c r="H1084" s="66"/>
      <c r="I1084" s="67">
        <v>65</v>
      </c>
      <c r="J1084" s="67">
        <f t="shared" ca="1" si="209"/>
        <v>1356.6129032258063</v>
      </c>
      <c r="K1084" s="96">
        <v>63</v>
      </c>
      <c r="L1084" s="68">
        <f t="shared" ca="1" si="210"/>
        <v>-1293.6129032258063</v>
      </c>
      <c r="M1084" s="68">
        <f t="shared" ca="1" si="211"/>
        <v>4.6439186779217696</v>
      </c>
      <c r="N1084" s="99">
        <v>26</v>
      </c>
      <c r="O1084" s="97" t="str">
        <f t="shared" ca="1" si="212"/>
        <v>Nov</v>
      </c>
      <c r="P1084" s="96">
        <v>26</v>
      </c>
      <c r="Q1084" s="99">
        <f t="shared" si="213"/>
        <v>37</v>
      </c>
      <c r="R1084" s="97">
        <f t="shared" ca="1" si="214"/>
        <v>1.4230769230769229</v>
      </c>
      <c r="S1084" s="99" t="str">
        <f t="shared" ca="1" si="215"/>
        <v>GROWTH</v>
      </c>
      <c r="T1084" s="100">
        <v>2.5</v>
      </c>
      <c r="U1084" s="100" t="str">
        <f t="shared" ca="1" si="216"/>
        <v>Dec</v>
      </c>
      <c r="V1084" s="96">
        <v>2.5</v>
      </c>
      <c r="W1084" s="103">
        <f t="shared" si="217"/>
        <v>60.5</v>
      </c>
      <c r="X1084" s="102">
        <f t="shared" ca="1" si="218"/>
        <v>24.2</v>
      </c>
      <c r="Y1084" s="103" t="str">
        <f t="shared" ca="1" si="219"/>
        <v>GROWTH</v>
      </c>
      <c r="Z1084" s="24">
        <v>0</v>
      </c>
      <c r="AA1084" s="24">
        <f t="shared" si="220"/>
        <v>0</v>
      </c>
      <c r="AB1084" s="3">
        <v>1000003796</v>
      </c>
      <c r="AC1084" s="3"/>
    </row>
    <row r="1085" spans="1:29" ht="14.25" hidden="1" customHeight="1">
      <c r="A1085" s="23" t="s">
        <v>134</v>
      </c>
      <c r="B1085" s="64" t="s">
        <v>81</v>
      </c>
      <c r="C1085" s="64" t="s">
        <v>4518</v>
      </c>
      <c r="D1085" s="64">
        <v>1000003800</v>
      </c>
      <c r="E1085" s="64" t="s">
        <v>4519</v>
      </c>
      <c r="F1085" s="66">
        <v>45283</v>
      </c>
      <c r="G1085" s="66" t="str">
        <f t="shared" si="208"/>
        <v>Targeted Dealer</v>
      </c>
      <c r="H1085" s="66"/>
      <c r="I1085" s="67">
        <v>30</v>
      </c>
      <c r="J1085" s="67">
        <f t="shared" ca="1" si="209"/>
        <v>626.12903225806451</v>
      </c>
      <c r="K1085" s="96">
        <v>0</v>
      </c>
      <c r="L1085" s="68">
        <f t="shared" ca="1" si="210"/>
        <v>-626.12903225806451</v>
      </c>
      <c r="M1085" s="68">
        <f t="shared" ca="1" si="211"/>
        <v>0</v>
      </c>
      <c r="N1085" s="99">
        <v>0</v>
      </c>
      <c r="O1085" s="97" t="str">
        <f t="shared" ca="1" si="212"/>
        <v>Nov</v>
      </c>
      <c r="P1085" s="96">
        <v>0</v>
      </c>
      <c r="Q1085" s="99">
        <f t="shared" si="213"/>
        <v>0</v>
      </c>
      <c r="R1085" s="97">
        <f t="shared" ca="1" si="214"/>
        <v>0</v>
      </c>
      <c r="S1085" s="99" t="b">
        <f t="shared" si="215"/>
        <v>0</v>
      </c>
      <c r="T1085" s="100">
        <v>0</v>
      </c>
      <c r="U1085" s="100" t="str">
        <f t="shared" ca="1" si="216"/>
        <v>Dec</v>
      </c>
      <c r="V1085" s="96">
        <v>0</v>
      </c>
      <c r="W1085" s="103">
        <f t="shared" si="217"/>
        <v>0</v>
      </c>
      <c r="X1085" s="102">
        <f t="shared" ca="1" si="218"/>
        <v>0</v>
      </c>
      <c r="Y1085" s="103" t="b">
        <f t="shared" si="219"/>
        <v>0</v>
      </c>
      <c r="Z1085" s="24">
        <v>1</v>
      </c>
      <c r="AA1085" s="24">
        <f t="shared" si="220"/>
        <v>0</v>
      </c>
      <c r="AB1085" s="3">
        <v>1000003800</v>
      </c>
      <c r="AC1085" s="3"/>
    </row>
    <row r="1086" spans="1:29" ht="14.25" hidden="1" customHeight="1">
      <c r="A1086" s="23" t="s">
        <v>134</v>
      </c>
      <c r="B1086" s="64" t="s">
        <v>81</v>
      </c>
      <c r="C1086" s="64" t="s">
        <v>2142</v>
      </c>
      <c r="D1086" s="64">
        <v>1000003807</v>
      </c>
      <c r="E1086" s="64" t="s">
        <v>2143</v>
      </c>
      <c r="F1086" s="66">
        <v>45289</v>
      </c>
      <c r="G1086" s="66" t="str">
        <f t="shared" si="208"/>
        <v>Targeted Dealer</v>
      </c>
      <c r="H1086" s="66" t="s">
        <v>627</v>
      </c>
      <c r="I1086" s="67">
        <v>75</v>
      </c>
      <c r="J1086" s="67">
        <f t="shared" ca="1" si="209"/>
        <v>1565.3225806451612</v>
      </c>
      <c r="K1086" s="96">
        <v>55</v>
      </c>
      <c r="L1086" s="68">
        <f t="shared" ca="1" si="210"/>
        <v>-1510.3225806451612</v>
      </c>
      <c r="M1086" s="68">
        <f t="shared" ca="1" si="211"/>
        <v>3.5136527563111799</v>
      </c>
      <c r="N1086" s="99">
        <v>60</v>
      </c>
      <c r="O1086" s="97" t="str">
        <f t="shared" ca="1" si="212"/>
        <v>Nov</v>
      </c>
      <c r="P1086" s="96">
        <v>60</v>
      </c>
      <c r="Q1086" s="99">
        <f t="shared" si="213"/>
        <v>-5</v>
      </c>
      <c r="R1086" s="97">
        <f t="shared" ca="1" si="214"/>
        <v>-8.333333333333337E-2</v>
      </c>
      <c r="S1086" s="99" t="str">
        <f t="shared" ca="1" si="215"/>
        <v>DEGROWTH</v>
      </c>
      <c r="T1086" s="100">
        <v>0</v>
      </c>
      <c r="U1086" s="100" t="str">
        <f t="shared" ca="1" si="216"/>
        <v>Dec</v>
      </c>
      <c r="V1086" s="96">
        <v>0</v>
      </c>
      <c r="W1086" s="103">
        <f t="shared" si="217"/>
        <v>55</v>
      </c>
      <c r="X1086" s="102">
        <f t="shared" ca="1" si="218"/>
        <v>0</v>
      </c>
      <c r="Y1086" s="103" t="b">
        <f t="shared" si="219"/>
        <v>0</v>
      </c>
      <c r="Z1086" s="24">
        <v>0</v>
      </c>
      <c r="AA1086" s="24">
        <f t="shared" si="220"/>
        <v>1</v>
      </c>
      <c r="AB1086" s="3">
        <v>1000003807</v>
      </c>
      <c r="AC1086" s="3"/>
    </row>
    <row r="1087" spans="1:29" ht="14.25" hidden="1" customHeight="1">
      <c r="A1087" s="23" t="s">
        <v>134</v>
      </c>
      <c r="B1087" s="64" t="s">
        <v>81</v>
      </c>
      <c r="C1087" s="64" t="s">
        <v>3443</v>
      </c>
      <c r="D1087" s="64">
        <v>1000003811</v>
      </c>
      <c r="E1087" s="64" t="s">
        <v>1203</v>
      </c>
      <c r="F1087" s="141">
        <v>45291</v>
      </c>
      <c r="G1087" s="66" t="str">
        <f t="shared" si="208"/>
        <v>Targeted Dealer</v>
      </c>
      <c r="H1087" s="66"/>
      <c r="I1087" s="67">
        <v>25</v>
      </c>
      <c r="J1087" s="67">
        <f t="shared" ca="1" si="209"/>
        <v>521.77419354838707</v>
      </c>
      <c r="K1087" s="96">
        <v>0</v>
      </c>
      <c r="L1087" s="68">
        <f t="shared" ca="1" si="210"/>
        <v>-521.77419354838707</v>
      </c>
      <c r="M1087" s="68">
        <f t="shared" ca="1" si="211"/>
        <v>0</v>
      </c>
      <c r="N1087" s="99">
        <v>0</v>
      </c>
      <c r="O1087" s="97" t="str">
        <f t="shared" ca="1" si="212"/>
        <v>Nov</v>
      </c>
      <c r="P1087" s="96">
        <v>0</v>
      </c>
      <c r="Q1087" s="99">
        <f t="shared" si="213"/>
        <v>0</v>
      </c>
      <c r="R1087" s="97">
        <f t="shared" ca="1" si="214"/>
        <v>0</v>
      </c>
      <c r="S1087" s="99" t="b">
        <f t="shared" si="215"/>
        <v>0</v>
      </c>
      <c r="T1087" s="100">
        <v>0</v>
      </c>
      <c r="U1087" s="100" t="str">
        <f t="shared" ca="1" si="216"/>
        <v>Dec</v>
      </c>
      <c r="V1087" s="96">
        <v>0</v>
      </c>
      <c r="W1087" s="103">
        <f t="shared" si="217"/>
        <v>0</v>
      </c>
      <c r="X1087" s="102">
        <f t="shared" ca="1" si="218"/>
        <v>0</v>
      </c>
      <c r="Y1087" s="103" t="b">
        <f t="shared" si="219"/>
        <v>0</v>
      </c>
      <c r="Z1087" s="24">
        <v>1</v>
      </c>
      <c r="AA1087" s="24">
        <f t="shared" si="220"/>
        <v>0</v>
      </c>
      <c r="AB1087" s="3">
        <v>1000003811</v>
      </c>
      <c r="AC1087" s="3"/>
    </row>
    <row r="1088" spans="1:29" ht="14.25" hidden="1" customHeight="1">
      <c r="A1088" s="24" t="s">
        <v>134</v>
      </c>
      <c r="B1088" s="125" t="s">
        <v>81</v>
      </c>
      <c r="C1088" s="125" t="s">
        <v>2144</v>
      </c>
      <c r="D1088" s="125">
        <v>1000003881</v>
      </c>
      <c r="E1088" s="125" t="s">
        <v>2145</v>
      </c>
      <c r="F1088" s="66">
        <v>45355</v>
      </c>
      <c r="G1088" s="66" t="str">
        <f t="shared" si="208"/>
        <v>Targeted Dealer</v>
      </c>
      <c r="H1088" s="66"/>
      <c r="I1088" s="67">
        <v>125</v>
      </c>
      <c r="J1088" s="67">
        <f t="shared" ca="1" si="209"/>
        <v>2608.8709677419356</v>
      </c>
      <c r="K1088" s="96">
        <v>69.75</v>
      </c>
      <c r="L1088" s="68">
        <f t="shared" ca="1" si="210"/>
        <v>-2539.1209677419356</v>
      </c>
      <c r="M1088" s="68">
        <f t="shared" ca="1" si="211"/>
        <v>2.6735703245749614</v>
      </c>
      <c r="N1088" s="99">
        <v>70.7</v>
      </c>
      <c r="O1088" s="97" t="str">
        <f t="shared" ca="1" si="212"/>
        <v>Nov</v>
      </c>
      <c r="P1088" s="96">
        <v>70.7</v>
      </c>
      <c r="Q1088" s="99">
        <f t="shared" si="213"/>
        <v>-0.95000000000000284</v>
      </c>
      <c r="R1088" s="97">
        <f t="shared" ca="1" si="214"/>
        <v>-1.3437057991513512E-2</v>
      </c>
      <c r="S1088" s="99" t="str">
        <f t="shared" ca="1" si="215"/>
        <v>DEGROWTH</v>
      </c>
      <c r="T1088" s="100">
        <v>0</v>
      </c>
      <c r="U1088" s="100" t="str">
        <f t="shared" ca="1" si="216"/>
        <v>Dec</v>
      </c>
      <c r="V1088" s="96">
        <v>0</v>
      </c>
      <c r="W1088" s="103">
        <f t="shared" si="217"/>
        <v>69.75</v>
      </c>
      <c r="X1088" s="102">
        <f t="shared" ca="1" si="218"/>
        <v>0</v>
      </c>
      <c r="Y1088" s="103" t="b">
        <f t="shared" si="219"/>
        <v>0</v>
      </c>
      <c r="Z1088" s="24">
        <v>0</v>
      </c>
      <c r="AA1088" s="24">
        <f t="shared" si="220"/>
        <v>0</v>
      </c>
      <c r="AB1088" s="3">
        <v>1000003881</v>
      </c>
      <c r="AC1088" s="3"/>
    </row>
    <row r="1089" spans="1:29" ht="14.25" hidden="1" customHeight="1">
      <c r="A1089" s="24" t="s">
        <v>134</v>
      </c>
      <c r="B1089" s="125" t="s">
        <v>81</v>
      </c>
      <c r="C1089" s="125" t="s">
        <v>2146</v>
      </c>
      <c r="D1089" s="125">
        <v>1000003904</v>
      </c>
      <c r="E1089" s="125" t="s">
        <v>2147</v>
      </c>
      <c r="F1089" s="66">
        <v>45388</v>
      </c>
      <c r="G1089" s="66" t="str">
        <f t="shared" si="208"/>
        <v>Targeted Dealer</v>
      </c>
      <c r="H1089" s="66"/>
      <c r="I1089" s="67">
        <v>100</v>
      </c>
      <c r="J1089" s="67">
        <f t="shared" ca="1" si="209"/>
        <v>2087.0967741935483</v>
      </c>
      <c r="K1089" s="96">
        <v>51.5</v>
      </c>
      <c r="L1089" s="68">
        <f t="shared" ca="1" si="210"/>
        <v>-2035.5967741935483</v>
      </c>
      <c r="M1089" s="68">
        <f t="shared" ca="1" si="211"/>
        <v>2.4675425038639878</v>
      </c>
      <c r="N1089" s="99">
        <v>57.25</v>
      </c>
      <c r="O1089" s="97" t="str">
        <f t="shared" ca="1" si="212"/>
        <v>Nov</v>
      </c>
      <c r="P1089" s="96">
        <v>57.25</v>
      </c>
      <c r="Q1089" s="99">
        <f t="shared" si="213"/>
        <v>-5.75</v>
      </c>
      <c r="R1089" s="97">
        <f t="shared" ca="1" si="214"/>
        <v>-0.10043668122270744</v>
      </c>
      <c r="S1089" s="99" t="str">
        <f t="shared" ca="1" si="215"/>
        <v>DEGROWTH</v>
      </c>
      <c r="T1089" s="100">
        <v>0</v>
      </c>
      <c r="U1089" s="100" t="str">
        <f t="shared" ca="1" si="216"/>
        <v>Dec</v>
      </c>
      <c r="V1089" s="96">
        <v>0</v>
      </c>
      <c r="W1089" s="103">
        <f t="shared" si="217"/>
        <v>51.5</v>
      </c>
      <c r="X1089" s="102">
        <f t="shared" ca="1" si="218"/>
        <v>0</v>
      </c>
      <c r="Y1089" s="103" t="b">
        <f t="shared" si="219"/>
        <v>0</v>
      </c>
      <c r="Z1089" s="24">
        <v>0</v>
      </c>
      <c r="AA1089" s="24">
        <f t="shared" si="220"/>
        <v>0</v>
      </c>
      <c r="AB1089" s="3">
        <v>1000003904</v>
      </c>
      <c r="AC1089" s="3"/>
    </row>
    <row r="1090" spans="1:29" ht="14.25" hidden="1" customHeight="1">
      <c r="A1090" s="24" t="s">
        <v>134</v>
      </c>
      <c r="B1090" s="125" t="s">
        <v>81</v>
      </c>
      <c r="C1090" s="125" t="s">
        <v>4030</v>
      </c>
      <c r="D1090" s="125">
        <v>1000003917</v>
      </c>
      <c r="E1090" s="125" t="s">
        <v>4031</v>
      </c>
      <c r="F1090" s="66">
        <v>45408</v>
      </c>
      <c r="G1090" s="66" t="str">
        <f t="shared" si="208"/>
        <v>Targeted Dealer</v>
      </c>
      <c r="H1090" s="66"/>
      <c r="I1090" s="67">
        <v>25</v>
      </c>
      <c r="J1090" s="67">
        <f t="shared" ca="1" si="209"/>
        <v>521.77419354838707</v>
      </c>
      <c r="K1090" s="96">
        <v>0</v>
      </c>
      <c r="L1090" s="68">
        <f t="shared" ca="1" si="210"/>
        <v>-521.77419354838707</v>
      </c>
      <c r="M1090" s="68">
        <f t="shared" ca="1" si="211"/>
        <v>0</v>
      </c>
      <c r="N1090" s="99">
        <v>5</v>
      </c>
      <c r="O1090" s="97" t="str">
        <f t="shared" ca="1" si="212"/>
        <v>Nov</v>
      </c>
      <c r="P1090" s="96">
        <v>5</v>
      </c>
      <c r="Q1090" s="99">
        <f t="shared" si="213"/>
        <v>-5</v>
      </c>
      <c r="R1090" s="97">
        <f t="shared" ca="1" si="214"/>
        <v>-1</v>
      </c>
      <c r="S1090" s="99" t="str">
        <f t="shared" ca="1" si="215"/>
        <v>DEGROWTH</v>
      </c>
      <c r="T1090" s="100">
        <v>0</v>
      </c>
      <c r="U1090" s="100" t="str">
        <f t="shared" ca="1" si="216"/>
        <v>Dec</v>
      </c>
      <c r="V1090" s="96">
        <v>0</v>
      </c>
      <c r="W1090" s="103">
        <f t="shared" si="217"/>
        <v>0</v>
      </c>
      <c r="X1090" s="102">
        <f t="shared" ca="1" si="218"/>
        <v>0</v>
      </c>
      <c r="Y1090" s="103" t="b">
        <f t="shared" si="219"/>
        <v>0</v>
      </c>
      <c r="Z1090" s="24">
        <v>1</v>
      </c>
      <c r="AA1090" s="24">
        <f t="shared" si="220"/>
        <v>0</v>
      </c>
      <c r="AB1090" s="3">
        <v>1000003917</v>
      </c>
      <c r="AC1090" s="3"/>
    </row>
    <row r="1091" spans="1:29" ht="14.25" hidden="1" customHeight="1">
      <c r="A1091" s="24" t="s">
        <v>134</v>
      </c>
      <c r="B1091" s="125" t="s">
        <v>81</v>
      </c>
      <c r="C1091" s="125" t="s">
        <v>2148</v>
      </c>
      <c r="D1091" s="125">
        <v>1000003920</v>
      </c>
      <c r="E1091" s="125" t="s">
        <v>2149</v>
      </c>
      <c r="F1091" s="66">
        <v>45409</v>
      </c>
      <c r="G1091" s="66" t="str">
        <f t="shared" ref="G1091:G1154" si="221">IF(I1091&gt;0,"Targeted Dealer","-")</f>
        <v>Targeted Dealer</v>
      </c>
      <c r="H1091" s="66" t="s">
        <v>627</v>
      </c>
      <c r="I1091" s="67">
        <v>60</v>
      </c>
      <c r="J1091" s="67">
        <f t="shared" ref="J1091:J1154" ca="1" si="222">I1091/$J$1*$E$1</f>
        <v>1252.258064516129</v>
      </c>
      <c r="K1091" s="96">
        <v>10</v>
      </c>
      <c r="L1091" s="68">
        <f t="shared" ref="L1091:L1154" ca="1" si="223">K1091-J1091</f>
        <v>-1242.258064516129</v>
      </c>
      <c r="M1091" s="68">
        <f t="shared" ref="M1091:M1154" ca="1" si="224">IFERROR((K1091/J1091%),"-")</f>
        <v>0.79855744461617717</v>
      </c>
      <c r="N1091" s="99">
        <v>0</v>
      </c>
      <c r="O1091" s="97" t="str">
        <f t="shared" ref="O1091:O1154" ca="1" si="225">IF(F1091&lt;=$P$2,"Nov","")</f>
        <v>Nov</v>
      </c>
      <c r="P1091" s="96">
        <v>0</v>
      </c>
      <c r="Q1091" s="99">
        <f t="shared" ref="Q1091:Q1154" si="226">K1091-P1091</f>
        <v>10</v>
      </c>
      <c r="R1091" s="97">
        <f t="shared" ref="R1091:R1154" ca="1" si="227">IFERROR(IF(O1091="Nov",(K1091/P1091-1)),0)</f>
        <v>0</v>
      </c>
      <c r="S1091" s="99" t="b">
        <f t="shared" ref="S1091:S1154" si="228">IF(N1091&gt;0,IF(O1091="","-",IF(R1091&lt;0%,"DEGROWTH","GROWTH")))</f>
        <v>0</v>
      </c>
      <c r="T1091" s="100">
        <v>0</v>
      </c>
      <c r="U1091" s="100" t="str">
        <f t="shared" ref="U1091:U1154" ca="1" si="229">IF(F1091&lt;=$V$2,"Dec","")</f>
        <v>Dec</v>
      </c>
      <c r="V1091" s="96">
        <v>0</v>
      </c>
      <c r="W1091" s="103">
        <f t="shared" ref="W1091:W1154" si="230">K1091-V1091</f>
        <v>10</v>
      </c>
      <c r="X1091" s="102">
        <f t="shared" ref="X1091:X1154" ca="1" si="231">IFERROR(IF(U1091="Dec",(K1091/V1091-1)),0)</f>
        <v>0</v>
      </c>
      <c r="Y1091" s="103" t="b">
        <f t="shared" ref="Y1091:Y1154" si="232">IF(T1091&gt;0,IF(U1091="","-",IF(X1091&lt;0%,"DEGROWTH","GROWTH")))</f>
        <v>0</v>
      </c>
      <c r="Z1091" s="24">
        <v>0</v>
      </c>
      <c r="AA1091" s="24">
        <f t="shared" ref="AA1091:AA1154" si="233">IF(H1091&gt;0,1,0)</f>
        <v>1</v>
      </c>
      <c r="AB1091" s="3">
        <v>1000003920</v>
      </c>
      <c r="AC1091" s="3"/>
    </row>
    <row r="1092" spans="1:29" ht="14.25" hidden="1" customHeight="1">
      <c r="A1092" s="24" t="s">
        <v>134</v>
      </c>
      <c r="B1092" s="125" t="s">
        <v>81</v>
      </c>
      <c r="C1092" s="125" t="s">
        <v>2150</v>
      </c>
      <c r="D1092" s="125">
        <v>1000003936</v>
      </c>
      <c r="E1092" s="125" t="s">
        <v>2151</v>
      </c>
      <c r="F1092" s="66">
        <v>45412</v>
      </c>
      <c r="G1092" s="66" t="str">
        <f t="shared" si="221"/>
        <v>Targeted Dealer</v>
      </c>
      <c r="H1092" s="66"/>
      <c r="I1092" s="67">
        <v>60</v>
      </c>
      <c r="J1092" s="67">
        <f t="shared" ca="1" si="222"/>
        <v>1252.258064516129</v>
      </c>
      <c r="K1092" s="96">
        <v>17.5</v>
      </c>
      <c r="L1092" s="68">
        <f t="shared" ca="1" si="223"/>
        <v>-1234.758064516129</v>
      </c>
      <c r="M1092" s="68">
        <f t="shared" ca="1" si="224"/>
        <v>1.39747552807831</v>
      </c>
      <c r="N1092" s="99">
        <v>5</v>
      </c>
      <c r="O1092" s="97" t="str">
        <f t="shared" ca="1" si="225"/>
        <v>Nov</v>
      </c>
      <c r="P1092" s="96">
        <v>5</v>
      </c>
      <c r="Q1092" s="99">
        <f t="shared" si="226"/>
        <v>12.5</v>
      </c>
      <c r="R1092" s="97">
        <f t="shared" ca="1" si="227"/>
        <v>2.5</v>
      </c>
      <c r="S1092" s="99" t="str">
        <f t="shared" ca="1" si="228"/>
        <v>GROWTH</v>
      </c>
      <c r="T1092" s="100">
        <v>0</v>
      </c>
      <c r="U1092" s="100" t="str">
        <f t="shared" ca="1" si="229"/>
        <v>Dec</v>
      </c>
      <c r="V1092" s="96">
        <v>0</v>
      </c>
      <c r="W1092" s="103">
        <f t="shared" si="230"/>
        <v>17.5</v>
      </c>
      <c r="X1092" s="102">
        <f t="shared" ca="1" si="231"/>
        <v>0</v>
      </c>
      <c r="Y1092" s="103" t="b">
        <f t="shared" si="232"/>
        <v>0</v>
      </c>
      <c r="Z1092" s="24">
        <v>0</v>
      </c>
      <c r="AA1092" s="24">
        <f t="shared" si="233"/>
        <v>0</v>
      </c>
      <c r="AB1092" s="3">
        <v>1000003936</v>
      </c>
      <c r="AC1092" s="3"/>
    </row>
    <row r="1093" spans="1:29" ht="14.25" hidden="1" customHeight="1">
      <c r="A1093" s="24" t="s">
        <v>134</v>
      </c>
      <c r="B1093" s="125" t="s">
        <v>81</v>
      </c>
      <c r="C1093" s="125" t="s">
        <v>4520</v>
      </c>
      <c r="D1093" s="125">
        <v>1000003944</v>
      </c>
      <c r="E1093" s="125" t="s">
        <v>4521</v>
      </c>
      <c r="F1093" s="66">
        <v>45421</v>
      </c>
      <c r="G1093" s="66" t="str">
        <f t="shared" si="221"/>
        <v>-</v>
      </c>
      <c r="H1093" s="66"/>
      <c r="I1093" s="67">
        <v>0</v>
      </c>
      <c r="J1093" s="67">
        <f t="shared" ca="1" si="222"/>
        <v>0</v>
      </c>
      <c r="K1093" s="96">
        <v>0</v>
      </c>
      <c r="L1093" s="68">
        <f t="shared" ca="1" si="223"/>
        <v>0</v>
      </c>
      <c r="M1093" s="68" t="str">
        <f t="shared" ca="1" si="224"/>
        <v>-</v>
      </c>
      <c r="N1093" s="99">
        <v>0</v>
      </c>
      <c r="O1093" s="97" t="str">
        <f t="shared" ca="1" si="225"/>
        <v>Nov</v>
      </c>
      <c r="P1093" s="96">
        <v>0</v>
      </c>
      <c r="Q1093" s="99">
        <f t="shared" si="226"/>
        <v>0</v>
      </c>
      <c r="R1093" s="97">
        <f t="shared" ca="1" si="227"/>
        <v>0</v>
      </c>
      <c r="S1093" s="99" t="b">
        <f t="shared" si="228"/>
        <v>0</v>
      </c>
      <c r="T1093" s="100">
        <v>0</v>
      </c>
      <c r="U1093" s="100" t="str">
        <f t="shared" ca="1" si="229"/>
        <v>Dec</v>
      </c>
      <c r="V1093" s="96">
        <v>0</v>
      </c>
      <c r="W1093" s="103">
        <f t="shared" si="230"/>
        <v>0</v>
      </c>
      <c r="X1093" s="102">
        <f t="shared" ca="1" si="231"/>
        <v>0</v>
      </c>
      <c r="Y1093" s="103" t="b">
        <f t="shared" si="232"/>
        <v>0</v>
      </c>
      <c r="Z1093" s="24">
        <v>1</v>
      </c>
      <c r="AA1093" s="24">
        <f t="shared" si="233"/>
        <v>0</v>
      </c>
      <c r="AB1093" s="3">
        <v>1000003944</v>
      </c>
      <c r="AC1093" s="3"/>
    </row>
    <row r="1094" spans="1:29" ht="14.25" hidden="1" customHeight="1">
      <c r="A1094" s="24" t="s">
        <v>134</v>
      </c>
      <c r="B1094" s="125" t="s">
        <v>81</v>
      </c>
      <c r="C1094" s="125" t="s">
        <v>2152</v>
      </c>
      <c r="D1094" s="125">
        <v>1000004067</v>
      </c>
      <c r="E1094" s="125" t="s">
        <v>2153</v>
      </c>
      <c r="F1094" s="66">
        <v>45503</v>
      </c>
      <c r="G1094" s="66" t="str">
        <f t="shared" si="221"/>
        <v>Targeted Dealer</v>
      </c>
      <c r="H1094" s="24"/>
      <c r="I1094" s="67">
        <v>60</v>
      </c>
      <c r="J1094" s="67">
        <f t="shared" ca="1" si="222"/>
        <v>1252.258064516129</v>
      </c>
      <c r="K1094" s="96">
        <v>19.75</v>
      </c>
      <c r="L1094" s="68">
        <f t="shared" ca="1" si="223"/>
        <v>-1232.508064516129</v>
      </c>
      <c r="M1094" s="68">
        <f t="shared" ca="1" si="224"/>
        <v>1.5771509531169499</v>
      </c>
      <c r="N1094" s="99">
        <v>35</v>
      </c>
      <c r="O1094" s="97" t="str">
        <f t="shared" ca="1" si="225"/>
        <v>Nov</v>
      </c>
      <c r="P1094" s="96">
        <v>35</v>
      </c>
      <c r="Q1094" s="99">
        <f t="shared" si="226"/>
        <v>-15.25</v>
      </c>
      <c r="R1094" s="97">
        <f t="shared" ca="1" si="227"/>
        <v>-0.43571428571428572</v>
      </c>
      <c r="S1094" s="99" t="str">
        <f t="shared" ca="1" si="228"/>
        <v>DEGROWTH</v>
      </c>
      <c r="T1094" s="100">
        <v>0</v>
      </c>
      <c r="U1094" s="100" t="str">
        <f t="shared" ca="1" si="229"/>
        <v>Dec</v>
      </c>
      <c r="V1094" s="96">
        <v>0</v>
      </c>
      <c r="W1094" s="103">
        <f t="shared" si="230"/>
        <v>19.75</v>
      </c>
      <c r="X1094" s="102">
        <f t="shared" ca="1" si="231"/>
        <v>0</v>
      </c>
      <c r="Y1094" s="103" t="b">
        <f t="shared" si="232"/>
        <v>0</v>
      </c>
      <c r="Z1094" s="24">
        <v>0</v>
      </c>
      <c r="AA1094" s="24">
        <f t="shared" si="233"/>
        <v>0</v>
      </c>
      <c r="AB1094" s="3">
        <v>1000004067</v>
      </c>
      <c r="AC1094" s="3"/>
    </row>
    <row r="1095" spans="1:29" ht="14.25" hidden="1" customHeight="1">
      <c r="A1095" s="23" t="s">
        <v>134</v>
      </c>
      <c r="B1095" s="64" t="s">
        <v>83</v>
      </c>
      <c r="C1095" s="64" t="s">
        <v>2154</v>
      </c>
      <c r="D1095" s="64">
        <v>1000000377</v>
      </c>
      <c r="E1095" s="65" t="s">
        <v>2155</v>
      </c>
      <c r="F1095" s="66">
        <v>38385</v>
      </c>
      <c r="G1095" s="66" t="str">
        <f t="shared" si="221"/>
        <v>Targeted Dealer</v>
      </c>
      <c r="H1095" s="66" t="s">
        <v>627</v>
      </c>
      <c r="I1095" s="67">
        <v>150</v>
      </c>
      <c r="J1095" s="67">
        <f t="shared" ca="1" si="222"/>
        <v>3130.6451612903224</v>
      </c>
      <c r="K1095" s="96">
        <v>80.5</v>
      </c>
      <c r="L1095" s="68">
        <f t="shared" ca="1" si="223"/>
        <v>-3050.1451612903224</v>
      </c>
      <c r="M1095" s="68">
        <f t="shared" ca="1" si="224"/>
        <v>2.5713549716640909</v>
      </c>
      <c r="N1095" s="99">
        <v>105</v>
      </c>
      <c r="O1095" s="97" t="str">
        <f t="shared" ca="1" si="225"/>
        <v>Nov</v>
      </c>
      <c r="P1095" s="96">
        <v>105</v>
      </c>
      <c r="Q1095" s="99">
        <f t="shared" si="226"/>
        <v>-24.5</v>
      </c>
      <c r="R1095" s="97">
        <f t="shared" ca="1" si="227"/>
        <v>-0.23333333333333328</v>
      </c>
      <c r="S1095" s="99" t="str">
        <f t="shared" ca="1" si="228"/>
        <v>DEGROWTH</v>
      </c>
      <c r="T1095" s="100">
        <v>146.75</v>
      </c>
      <c r="U1095" s="100" t="str">
        <f t="shared" ca="1" si="229"/>
        <v>Dec</v>
      </c>
      <c r="V1095" s="96">
        <v>146.75</v>
      </c>
      <c r="W1095" s="103">
        <f t="shared" si="230"/>
        <v>-66.25</v>
      </c>
      <c r="X1095" s="102">
        <f t="shared" ca="1" si="231"/>
        <v>-0.45144804088586032</v>
      </c>
      <c r="Y1095" s="103" t="str">
        <f t="shared" ca="1" si="232"/>
        <v>DEGROWTH</v>
      </c>
      <c r="Z1095" s="24">
        <v>0</v>
      </c>
      <c r="AA1095" s="24">
        <f t="shared" si="233"/>
        <v>1</v>
      </c>
      <c r="AB1095" s="3">
        <v>1000000377</v>
      </c>
      <c r="AC1095" s="3"/>
    </row>
    <row r="1096" spans="1:29" ht="14.25" hidden="1" customHeight="1">
      <c r="A1096" s="23" t="s">
        <v>134</v>
      </c>
      <c r="B1096" s="64" t="s">
        <v>83</v>
      </c>
      <c r="C1096" s="64" t="s">
        <v>2156</v>
      </c>
      <c r="D1096" s="64">
        <v>1000000130</v>
      </c>
      <c r="E1096" s="65" t="s">
        <v>2157</v>
      </c>
      <c r="F1096" s="66">
        <v>38443</v>
      </c>
      <c r="G1096" s="66" t="str">
        <f t="shared" si="221"/>
        <v>Targeted Dealer</v>
      </c>
      <c r="H1096" s="66" t="s">
        <v>627</v>
      </c>
      <c r="I1096" s="67">
        <v>500</v>
      </c>
      <c r="J1096" s="67">
        <f t="shared" ca="1" si="222"/>
        <v>10435.483870967742</v>
      </c>
      <c r="K1096" s="96">
        <v>681.5</v>
      </c>
      <c r="L1096" s="68">
        <f t="shared" ca="1" si="223"/>
        <v>-9753.9838709677424</v>
      </c>
      <c r="M1096" s="68">
        <f t="shared" ca="1" si="224"/>
        <v>6.5306027820710968</v>
      </c>
      <c r="N1096" s="99">
        <v>461.05</v>
      </c>
      <c r="O1096" s="97" t="str">
        <f t="shared" ca="1" si="225"/>
        <v>Nov</v>
      </c>
      <c r="P1096" s="96">
        <v>461.05</v>
      </c>
      <c r="Q1096" s="99">
        <f t="shared" si="226"/>
        <v>220.45</v>
      </c>
      <c r="R1096" s="97">
        <f t="shared" ca="1" si="227"/>
        <v>0.47814770632252457</v>
      </c>
      <c r="S1096" s="99" t="str">
        <f t="shared" ca="1" si="228"/>
        <v>GROWTH</v>
      </c>
      <c r="T1096" s="100">
        <v>585.04999999999995</v>
      </c>
      <c r="U1096" s="100" t="str">
        <f t="shared" ca="1" si="229"/>
        <v>Dec</v>
      </c>
      <c r="V1096" s="96">
        <v>585.04999999999995</v>
      </c>
      <c r="W1096" s="103">
        <f t="shared" si="230"/>
        <v>96.450000000000045</v>
      </c>
      <c r="X1096" s="102">
        <f t="shared" ca="1" si="231"/>
        <v>0.16485770446970349</v>
      </c>
      <c r="Y1096" s="103" t="str">
        <f t="shared" ca="1" si="232"/>
        <v>GROWTH</v>
      </c>
      <c r="Z1096" s="24">
        <v>0</v>
      </c>
      <c r="AA1096" s="24">
        <f t="shared" si="233"/>
        <v>1</v>
      </c>
      <c r="AB1096" s="3">
        <v>1000000130</v>
      </c>
      <c r="AC1096" s="3"/>
    </row>
    <row r="1097" spans="1:29" ht="14.25" hidden="1" customHeight="1">
      <c r="A1097" s="23" t="s">
        <v>134</v>
      </c>
      <c r="B1097" s="64" t="s">
        <v>83</v>
      </c>
      <c r="C1097" s="64" t="s">
        <v>2158</v>
      </c>
      <c r="D1097" s="64">
        <v>1000000375</v>
      </c>
      <c r="E1097" s="65" t="s">
        <v>2159</v>
      </c>
      <c r="F1097" s="66">
        <v>40196</v>
      </c>
      <c r="G1097" s="66" t="str">
        <f t="shared" si="221"/>
        <v>Targeted Dealer</v>
      </c>
      <c r="H1097" s="66" t="s">
        <v>627</v>
      </c>
      <c r="I1097" s="67">
        <v>200</v>
      </c>
      <c r="J1097" s="67">
        <f t="shared" ca="1" si="222"/>
        <v>4174.1935483870966</v>
      </c>
      <c r="K1097" s="96">
        <v>117</v>
      </c>
      <c r="L1097" s="68">
        <f t="shared" ca="1" si="223"/>
        <v>-4057.1935483870966</v>
      </c>
      <c r="M1097" s="68">
        <f t="shared" ca="1" si="224"/>
        <v>2.8029366306027819</v>
      </c>
      <c r="N1097" s="99">
        <v>105.5</v>
      </c>
      <c r="O1097" s="97" t="str">
        <f t="shared" ca="1" si="225"/>
        <v>Nov</v>
      </c>
      <c r="P1097" s="96">
        <v>105.5</v>
      </c>
      <c r="Q1097" s="99">
        <f t="shared" si="226"/>
        <v>11.5</v>
      </c>
      <c r="R1097" s="97">
        <f t="shared" ca="1" si="227"/>
        <v>0.1090047393364928</v>
      </c>
      <c r="S1097" s="99" t="str">
        <f t="shared" ca="1" si="228"/>
        <v>GROWTH</v>
      </c>
      <c r="T1097" s="100">
        <v>200.5</v>
      </c>
      <c r="U1097" s="100" t="str">
        <f t="shared" ca="1" si="229"/>
        <v>Dec</v>
      </c>
      <c r="V1097" s="96">
        <v>200.5</v>
      </c>
      <c r="W1097" s="103">
        <f t="shared" si="230"/>
        <v>-83.5</v>
      </c>
      <c r="X1097" s="102">
        <f t="shared" ca="1" si="231"/>
        <v>-0.41645885286783046</v>
      </c>
      <c r="Y1097" s="103" t="str">
        <f t="shared" ca="1" si="232"/>
        <v>DEGROWTH</v>
      </c>
      <c r="Z1097" s="24">
        <v>0</v>
      </c>
      <c r="AA1097" s="24">
        <f t="shared" si="233"/>
        <v>1</v>
      </c>
      <c r="AB1097" s="3">
        <v>1000000375</v>
      </c>
      <c r="AC1097" s="3"/>
    </row>
    <row r="1098" spans="1:29" ht="14.25" hidden="1" customHeight="1">
      <c r="A1098" s="23" t="s">
        <v>134</v>
      </c>
      <c r="B1098" s="64" t="s">
        <v>83</v>
      </c>
      <c r="C1098" s="64" t="s">
        <v>2160</v>
      </c>
      <c r="D1098" s="64">
        <v>1000000373</v>
      </c>
      <c r="E1098" s="65" t="s">
        <v>2161</v>
      </c>
      <c r="F1098" s="66">
        <v>40711</v>
      </c>
      <c r="G1098" s="66" t="str">
        <f t="shared" si="221"/>
        <v>Targeted Dealer</v>
      </c>
      <c r="H1098" s="66"/>
      <c r="I1098" s="67">
        <v>525</v>
      </c>
      <c r="J1098" s="67">
        <f t="shared" ca="1" si="222"/>
        <v>10957.258064516129</v>
      </c>
      <c r="K1098" s="96">
        <v>509</v>
      </c>
      <c r="L1098" s="68">
        <f t="shared" ca="1" si="223"/>
        <v>-10448.258064516129</v>
      </c>
      <c r="M1098" s="68">
        <f t="shared" ca="1" si="224"/>
        <v>4.6453227349672481</v>
      </c>
      <c r="N1098" s="99">
        <v>496.5</v>
      </c>
      <c r="O1098" s="97" t="str">
        <f t="shared" ca="1" si="225"/>
        <v>Nov</v>
      </c>
      <c r="P1098" s="96">
        <v>496.5</v>
      </c>
      <c r="Q1098" s="99">
        <f t="shared" si="226"/>
        <v>12.5</v>
      </c>
      <c r="R1098" s="97">
        <f t="shared" ca="1" si="227"/>
        <v>2.5176233635448186E-2</v>
      </c>
      <c r="S1098" s="99" t="str">
        <f t="shared" ca="1" si="228"/>
        <v>GROWTH</v>
      </c>
      <c r="T1098" s="100">
        <v>503</v>
      </c>
      <c r="U1098" s="100" t="str">
        <f t="shared" ca="1" si="229"/>
        <v>Dec</v>
      </c>
      <c r="V1098" s="96">
        <v>503</v>
      </c>
      <c r="W1098" s="103">
        <f t="shared" si="230"/>
        <v>6</v>
      </c>
      <c r="X1098" s="102">
        <f t="shared" ca="1" si="231"/>
        <v>1.1928429423459175E-2</v>
      </c>
      <c r="Y1098" s="103" t="str">
        <f t="shared" ca="1" si="232"/>
        <v>GROWTH</v>
      </c>
      <c r="Z1098" s="24">
        <v>0</v>
      </c>
      <c r="AA1098" s="24">
        <f t="shared" si="233"/>
        <v>0</v>
      </c>
      <c r="AB1098" s="3">
        <v>1000000373</v>
      </c>
      <c r="AC1098" s="3"/>
    </row>
    <row r="1099" spans="1:29" ht="14.25" hidden="1" customHeight="1">
      <c r="A1099" s="23" t="s">
        <v>134</v>
      </c>
      <c r="B1099" s="64" t="s">
        <v>83</v>
      </c>
      <c r="C1099" s="64" t="s">
        <v>2162</v>
      </c>
      <c r="D1099" s="64">
        <v>1000000372</v>
      </c>
      <c r="E1099" s="65" t="s">
        <v>2163</v>
      </c>
      <c r="F1099" s="66">
        <v>43237</v>
      </c>
      <c r="G1099" s="66" t="str">
        <f t="shared" si="221"/>
        <v>Targeted Dealer</v>
      </c>
      <c r="H1099" s="66"/>
      <c r="I1099" s="67">
        <v>125</v>
      </c>
      <c r="J1099" s="67">
        <f t="shared" ca="1" si="222"/>
        <v>2608.8709677419356</v>
      </c>
      <c r="K1099" s="96">
        <v>126</v>
      </c>
      <c r="L1099" s="68">
        <f t="shared" ca="1" si="223"/>
        <v>-2482.8709677419356</v>
      </c>
      <c r="M1099" s="68">
        <f t="shared" ca="1" si="224"/>
        <v>4.8296754250386398</v>
      </c>
      <c r="N1099" s="99">
        <v>94.45</v>
      </c>
      <c r="O1099" s="97" t="str">
        <f t="shared" ca="1" si="225"/>
        <v>Nov</v>
      </c>
      <c r="P1099" s="96">
        <v>94.45</v>
      </c>
      <c r="Q1099" s="99">
        <f t="shared" si="226"/>
        <v>31.549999999999997</v>
      </c>
      <c r="R1099" s="97">
        <f t="shared" ca="1" si="227"/>
        <v>0.33403917416622542</v>
      </c>
      <c r="S1099" s="99" t="str">
        <f t="shared" ca="1" si="228"/>
        <v>GROWTH</v>
      </c>
      <c r="T1099" s="100">
        <v>101</v>
      </c>
      <c r="U1099" s="100" t="str">
        <f t="shared" ca="1" si="229"/>
        <v>Dec</v>
      </c>
      <c r="V1099" s="96">
        <v>101</v>
      </c>
      <c r="W1099" s="103">
        <f t="shared" si="230"/>
        <v>25</v>
      </c>
      <c r="X1099" s="102">
        <f t="shared" ca="1" si="231"/>
        <v>0.24752475247524752</v>
      </c>
      <c r="Y1099" s="103" t="str">
        <f t="shared" ca="1" si="232"/>
        <v>GROWTH</v>
      </c>
      <c r="Z1099" s="24">
        <v>0</v>
      </c>
      <c r="AA1099" s="24">
        <f t="shared" si="233"/>
        <v>0</v>
      </c>
      <c r="AB1099" s="3">
        <v>1000000372</v>
      </c>
      <c r="AC1099" s="3"/>
    </row>
    <row r="1100" spans="1:29" ht="14.25" hidden="1" customHeight="1">
      <c r="A1100" s="23" t="s">
        <v>134</v>
      </c>
      <c r="B1100" s="64" t="s">
        <v>83</v>
      </c>
      <c r="C1100" s="64" t="s">
        <v>2164</v>
      </c>
      <c r="D1100" s="64">
        <v>1000001111</v>
      </c>
      <c r="E1100" s="65" t="s">
        <v>2165</v>
      </c>
      <c r="F1100" s="66">
        <v>44501</v>
      </c>
      <c r="G1100" s="66" t="str">
        <f t="shared" si="221"/>
        <v>Targeted Dealer</v>
      </c>
      <c r="H1100" s="66"/>
      <c r="I1100" s="67">
        <v>40</v>
      </c>
      <c r="J1100" s="67">
        <f t="shared" ca="1" si="222"/>
        <v>834.83870967741939</v>
      </c>
      <c r="K1100" s="96">
        <v>5</v>
      </c>
      <c r="L1100" s="68">
        <f t="shared" ca="1" si="223"/>
        <v>-829.83870967741939</v>
      </c>
      <c r="M1100" s="68">
        <f t="shared" ca="1" si="224"/>
        <v>0.59891808346213282</v>
      </c>
      <c r="N1100" s="99">
        <v>20</v>
      </c>
      <c r="O1100" s="97" t="str">
        <f t="shared" ca="1" si="225"/>
        <v>Nov</v>
      </c>
      <c r="P1100" s="96">
        <v>20</v>
      </c>
      <c r="Q1100" s="99">
        <f t="shared" si="226"/>
        <v>-15</v>
      </c>
      <c r="R1100" s="97">
        <f t="shared" ca="1" si="227"/>
        <v>-0.75</v>
      </c>
      <c r="S1100" s="99" t="str">
        <f t="shared" ca="1" si="228"/>
        <v>DEGROWTH</v>
      </c>
      <c r="T1100" s="100">
        <v>36.5</v>
      </c>
      <c r="U1100" s="100" t="str">
        <f t="shared" ca="1" si="229"/>
        <v>Dec</v>
      </c>
      <c r="V1100" s="96">
        <v>36.5</v>
      </c>
      <c r="W1100" s="103">
        <f t="shared" si="230"/>
        <v>-31.5</v>
      </c>
      <c r="X1100" s="102">
        <f t="shared" ca="1" si="231"/>
        <v>-0.86301369863013699</v>
      </c>
      <c r="Y1100" s="103" t="str">
        <f t="shared" ca="1" si="232"/>
        <v>DEGROWTH</v>
      </c>
      <c r="Z1100" s="24">
        <v>0</v>
      </c>
      <c r="AA1100" s="24">
        <f t="shared" si="233"/>
        <v>0</v>
      </c>
      <c r="AB1100" s="3">
        <v>1000001111</v>
      </c>
      <c r="AC1100" s="3"/>
    </row>
    <row r="1101" spans="1:29" ht="14.25" hidden="1" customHeight="1">
      <c r="A1101" s="23" t="s">
        <v>134</v>
      </c>
      <c r="B1101" s="64" t="s">
        <v>83</v>
      </c>
      <c r="C1101" s="64" t="s">
        <v>4138</v>
      </c>
      <c r="D1101" s="64">
        <v>1000001064</v>
      </c>
      <c r="E1101" s="65" t="s">
        <v>4139</v>
      </c>
      <c r="F1101" s="66">
        <v>44526</v>
      </c>
      <c r="G1101" s="66" t="str">
        <f t="shared" si="221"/>
        <v>Targeted Dealer</v>
      </c>
      <c r="H1101" s="66"/>
      <c r="I1101" s="67">
        <v>25</v>
      </c>
      <c r="J1101" s="67">
        <f t="shared" ca="1" si="222"/>
        <v>521.77419354838707</v>
      </c>
      <c r="K1101" s="96">
        <v>14.25</v>
      </c>
      <c r="L1101" s="68">
        <f t="shared" ca="1" si="223"/>
        <v>-507.52419354838707</v>
      </c>
      <c r="M1101" s="68">
        <f t="shared" ca="1" si="224"/>
        <v>2.7310664605873263</v>
      </c>
      <c r="N1101" s="99">
        <v>24.9</v>
      </c>
      <c r="O1101" s="97" t="str">
        <f t="shared" ca="1" si="225"/>
        <v>Nov</v>
      </c>
      <c r="P1101" s="96">
        <v>24.9</v>
      </c>
      <c r="Q1101" s="99">
        <f t="shared" si="226"/>
        <v>-10.649999999999999</v>
      </c>
      <c r="R1101" s="97">
        <f t="shared" ca="1" si="227"/>
        <v>-0.42771084337349397</v>
      </c>
      <c r="S1101" s="99" t="str">
        <f t="shared" ca="1" si="228"/>
        <v>DEGROWTH</v>
      </c>
      <c r="T1101" s="100">
        <v>15</v>
      </c>
      <c r="U1101" s="100" t="str">
        <f t="shared" ca="1" si="229"/>
        <v>Dec</v>
      </c>
      <c r="V1101" s="96">
        <v>15</v>
      </c>
      <c r="W1101" s="103">
        <f t="shared" si="230"/>
        <v>-0.75</v>
      </c>
      <c r="X1101" s="102">
        <f t="shared" ca="1" si="231"/>
        <v>-5.0000000000000044E-2</v>
      </c>
      <c r="Y1101" s="103" t="str">
        <f t="shared" ca="1" si="232"/>
        <v>DEGROWTH</v>
      </c>
      <c r="Z1101" s="24">
        <v>0</v>
      </c>
      <c r="AA1101" s="24">
        <f t="shared" si="233"/>
        <v>0</v>
      </c>
      <c r="AB1101" s="3">
        <v>1000001064</v>
      </c>
      <c r="AC1101" s="3"/>
    </row>
    <row r="1102" spans="1:29" ht="14.25" hidden="1" customHeight="1">
      <c r="A1102" s="23" t="s">
        <v>134</v>
      </c>
      <c r="B1102" s="64" t="s">
        <v>83</v>
      </c>
      <c r="C1102" s="64" t="s">
        <v>4032</v>
      </c>
      <c r="D1102" s="64">
        <v>1000002604</v>
      </c>
      <c r="E1102" s="65" t="s">
        <v>4033</v>
      </c>
      <c r="F1102" s="66">
        <v>44604</v>
      </c>
      <c r="G1102" s="66" t="str">
        <f t="shared" si="221"/>
        <v>Targeted Dealer</v>
      </c>
      <c r="H1102" s="66"/>
      <c r="I1102" s="67">
        <v>25</v>
      </c>
      <c r="J1102" s="67">
        <f t="shared" ca="1" si="222"/>
        <v>521.77419354838707</v>
      </c>
      <c r="K1102" s="96">
        <v>5</v>
      </c>
      <c r="L1102" s="68">
        <f t="shared" ca="1" si="223"/>
        <v>-516.77419354838707</v>
      </c>
      <c r="M1102" s="68">
        <f t="shared" ca="1" si="224"/>
        <v>0.95826893353941267</v>
      </c>
      <c r="N1102" s="99">
        <v>10</v>
      </c>
      <c r="O1102" s="97" t="str">
        <f t="shared" ca="1" si="225"/>
        <v>Nov</v>
      </c>
      <c r="P1102" s="96">
        <v>10</v>
      </c>
      <c r="Q1102" s="99">
        <f t="shared" si="226"/>
        <v>-5</v>
      </c>
      <c r="R1102" s="97">
        <f t="shared" ca="1" si="227"/>
        <v>-0.5</v>
      </c>
      <c r="S1102" s="99" t="str">
        <f t="shared" ca="1" si="228"/>
        <v>DEGROWTH</v>
      </c>
      <c r="T1102" s="100">
        <v>0</v>
      </c>
      <c r="U1102" s="100" t="str">
        <f t="shared" ca="1" si="229"/>
        <v>Dec</v>
      </c>
      <c r="V1102" s="96">
        <v>0</v>
      </c>
      <c r="W1102" s="103">
        <f t="shared" si="230"/>
        <v>5</v>
      </c>
      <c r="X1102" s="102">
        <f t="shared" ca="1" si="231"/>
        <v>0</v>
      </c>
      <c r="Y1102" s="103" t="b">
        <f t="shared" si="232"/>
        <v>0</v>
      </c>
      <c r="Z1102" s="24">
        <v>0</v>
      </c>
      <c r="AA1102" s="24">
        <f t="shared" si="233"/>
        <v>0</v>
      </c>
      <c r="AB1102" s="3">
        <v>1000002604</v>
      </c>
      <c r="AC1102" s="3"/>
    </row>
    <row r="1103" spans="1:29" ht="14.25" hidden="1" customHeight="1">
      <c r="A1103" s="23" t="s">
        <v>134</v>
      </c>
      <c r="B1103" s="64" t="s">
        <v>83</v>
      </c>
      <c r="C1103" s="64" t="s">
        <v>4301</v>
      </c>
      <c r="D1103" s="64">
        <v>1000002738</v>
      </c>
      <c r="E1103" s="64" t="s">
        <v>952</v>
      </c>
      <c r="F1103" s="66">
        <v>44681</v>
      </c>
      <c r="G1103" s="66" t="str">
        <f t="shared" si="221"/>
        <v>Targeted Dealer</v>
      </c>
      <c r="H1103" s="66"/>
      <c r="I1103" s="67">
        <v>75</v>
      </c>
      <c r="J1103" s="67">
        <f t="shared" ca="1" si="222"/>
        <v>1565.3225806451612</v>
      </c>
      <c r="K1103" s="96">
        <v>100.5</v>
      </c>
      <c r="L1103" s="68">
        <f t="shared" ca="1" si="223"/>
        <v>-1464.8225806451612</v>
      </c>
      <c r="M1103" s="68">
        <f t="shared" ca="1" si="224"/>
        <v>6.4204018547140649</v>
      </c>
      <c r="N1103" s="99">
        <v>56.5</v>
      </c>
      <c r="O1103" s="97" t="str">
        <f t="shared" ca="1" si="225"/>
        <v>Nov</v>
      </c>
      <c r="P1103" s="96">
        <v>56.5</v>
      </c>
      <c r="Q1103" s="99">
        <f t="shared" si="226"/>
        <v>44</v>
      </c>
      <c r="R1103" s="97">
        <f t="shared" ca="1" si="227"/>
        <v>0.77876106194690276</v>
      </c>
      <c r="S1103" s="99" t="str">
        <f t="shared" ca="1" si="228"/>
        <v>GROWTH</v>
      </c>
      <c r="T1103" s="100">
        <v>70.8</v>
      </c>
      <c r="U1103" s="100" t="str">
        <f t="shared" ca="1" si="229"/>
        <v>Dec</v>
      </c>
      <c r="V1103" s="96">
        <v>70.8</v>
      </c>
      <c r="W1103" s="103">
        <f t="shared" si="230"/>
        <v>29.700000000000003</v>
      </c>
      <c r="X1103" s="102">
        <f t="shared" ca="1" si="231"/>
        <v>0.41949152542372881</v>
      </c>
      <c r="Y1103" s="103" t="str">
        <f t="shared" ca="1" si="232"/>
        <v>GROWTH</v>
      </c>
      <c r="Z1103" s="24">
        <v>0</v>
      </c>
      <c r="AA1103" s="24">
        <f t="shared" si="233"/>
        <v>0</v>
      </c>
      <c r="AB1103" s="3">
        <v>1000002738</v>
      </c>
      <c r="AC1103" s="3"/>
    </row>
    <row r="1104" spans="1:29" ht="14.25" hidden="1" customHeight="1">
      <c r="A1104" s="23" t="s">
        <v>134</v>
      </c>
      <c r="B1104" s="64" t="s">
        <v>83</v>
      </c>
      <c r="C1104" s="64" t="s">
        <v>4522</v>
      </c>
      <c r="D1104" s="64">
        <v>1000003199</v>
      </c>
      <c r="E1104" s="64" t="s">
        <v>2133</v>
      </c>
      <c r="F1104" s="66">
        <v>44925</v>
      </c>
      <c r="G1104" s="66" t="str">
        <f t="shared" si="221"/>
        <v>Targeted Dealer</v>
      </c>
      <c r="H1104" s="66"/>
      <c r="I1104" s="67">
        <v>50</v>
      </c>
      <c r="J1104" s="67">
        <f t="shared" ca="1" si="222"/>
        <v>1043.5483870967741</v>
      </c>
      <c r="K1104" s="96">
        <v>0</v>
      </c>
      <c r="L1104" s="68">
        <f t="shared" ca="1" si="223"/>
        <v>-1043.5483870967741</v>
      </c>
      <c r="M1104" s="68">
        <f t="shared" ca="1" si="224"/>
        <v>0</v>
      </c>
      <c r="N1104" s="99">
        <v>0</v>
      </c>
      <c r="O1104" s="97" t="str">
        <f t="shared" ca="1" si="225"/>
        <v>Nov</v>
      </c>
      <c r="P1104" s="96">
        <v>0</v>
      </c>
      <c r="Q1104" s="99">
        <f t="shared" si="226"/>
        <v>0</v>
      </c>
      <c r="R1104" s="97">
        <f t="shared" ca="1" si="227"/>
        <v>0</v>
      </c>
      <c r="S1104" s="99" t="b">
        <f t="shared" si="228"/>
        <v>0</v>
      </c>
      <c r="T1104" s="100">
        <v>29.9</v>
      </c>
      <c r="U1104" s="100" t="str">
        <f t="shared" ca="1" si="229"/>
        <v>Dec</v>
      </c>
      <c r="V1104" s="96">
        <v>29.9</v>
      </c>
      <c r="W1104" s="103">
        <f t="shared" si="230"/>
        <v>-29.9</v>
      </c>
      <c r="X1104" s="102">
        <f t="shared" ca="1" si="231"/>
        <v>-1</v>
      </c>
      <c r="Y1104" s="103" t="str">
        <f t="shared" ca="1" si="232"/>
        <v>DEGROWTH</v>
      </c>
      <c r="Z1104" s="24">
        <v>1</v>
      </c>
      <c r="AA1104" s="24">
        <f t="shared" si="233"/>
        <v>0</v>
      </c>
      <c r="AB1104" s="3">
        <v>1000003199</v>
      </c>
      <c r="AC1104" s="3"/>
    </row>
    <row r="1105" spans="1:29" ht="14.25" hidden="1" customHeight="1">
      <c r="A1105" s="23" t="s">
        <v>134</v>
      </c>
      <c r="B1105" s="64" t="s">
        <v>83</v>
      </c>
      <c r="C1105" s="64" t="s">
        <v>296</v>
      </c>
      <c r="D1105" s="64">
        <v>1000003211</v>
      </c>
      <c r="E1105" s="64" t="s">
        <v>297</v>
      </c>
      <c r="F1105" s="66">
        <v>44930</v>
      </c>
      <c r="G1105" s="66" t="str">
        <f t="shared" si="221"/>
        <v>-</v>
      </c>
      <c r="H1105" s="66"/>
      <c r="I1105" s="67">
        <v>0</v>
      </c>
      <c r="J1105" s="67">
        <f t="shared" ca="1" si="222"/>
        <v>0</v>
      </c>
      <c r="K1105" s="96">
        <v>0</v>
      </c>
      <c r="L1105" s="68">
        <f t="shared" ca="1" si="223"/>
        <v>0</v>
      </c>
      <c r="M1105" s="68" t="str">
        <f t="shared" ca="1" si="224"/>
        <v>-</v>
      </c>
      <c r="N1105" s="99">
        <v>0</v>
      </c>
      <c r="O1105" s="97" t="str">
        <f t="shared" ca="1" si="225"/>
        <v>Nov</v>
      </c>
      <c r="P1105" s="96">
        <v>0</v>
      </c>
      <c r="Q1105" s="99">
        <f t="shared" si="226"/>
        <v>0</v>
      </c>
      <c r="R1105" s="97">
        <f t="shared" ca="1" si="227"/>
        <v>0</v>
      </c>
      <c r="S1105" s="99" t="b">
        <f t="shared" si="228"/>
        <v>0</v>
      </c>
      <c r="T1105" s="100">
        <v>0</v>
      </c>
      <c r="U1105" s="100" t="str">
        <f t="shared" ca="1" si="229"/>
        <v>Dec</v>
      </c>
      <c r="V1105" s="96">
        <v>0</v>
      </c>
      <c r="W1105" s="103">
        <f t="shared" si="230"/>
        <v>0</v>
      </c>
      <c r="X1105" s="102">
        <f t="shared" ca="1" si="231"/>
        <v>0</v>
      </c>
      <c r="Y1105" s="103" t="b">
        <f t="shared" si="232"/>
        <v>0</v>
      </c>
      <c r="Z1105" s="24">
        <v>1</v>
      </c>
      <c r="AA1105" s="24">
        <f t="shared" si="233"/>
        <v>0</v>
      </c>
      <c r="AB1105" s="3">
        <v>1000003211</v>
      </c>
      <c r="AC1105" s="3"/>
    </row>
    <row r="1106" spans="1:29" ht="14.25" hidden="1" customHeight="1">
      <c r="A1106" s="23" t="s">
        <v>134</v>
      </c>
      <c r="B1106" s="64" t="s">
        <v>83</v>
      </c>
      <c r="C1106" s="64" t="s">
        <v>4523</v>
      </c>
      <c r="D1106" s="64">
        <v>1000003584</v>
      </c>
      <c r="E1106" s="64" t="s">
        <v>4524</v>
      </c>
      <c r="F1106" s="66">
        <v>45080</v>
      </c>
      <c r="G1106" s="66" t="str">
        <f t="shared" si="221"/>
        <v>Targeted Dealer</v>
      </c>
      <c r="H1106" s="66"/>
      <c r="I1106" s="67">
        <v>25</v>
      </c>
      <c r="J1106" s="67">
        <f t="shared" ca="1" si="222"/>
        <v>521.77419354838707</v>
      </c>
      <c r="K1106" s="96">
        <v>10</v>
      </c>
      <c r="L1106" s="68">
        <f t="shared" ca="1" si="223"/>
        <v>-511.77419354838707</v>
      </c>
      <c r="M1106" s="68">
        <f t="shared" ca="1" si="224"/>
        <v>1.9165378670788253</v>
      </c>
      <c r="N1106" s="99">
        <v>10</v>
      </c>
      <c r="O1106" s="97" t="str">
        <f t="shared" ca="1" si="225"/>
        <v>Nov</v>
      </c>
      <c r="P1106" s="96">
        <v>10</v>
      </c>
      <c r="Q1106" s="99">
        <f t="shared" si="226"/>
        <v>0</v>
      </c>
      <c r="R1106" s="97">
        <f t="shared" ca="1" si="227"/>
        <v>0</v>
      </c>
      <c r="S1106" s="99" t="str">
        <f t="shared" ca="1" si="228"/>
        <v>GROWTH</v>
      </c>
      <c r="T1106" s="100">
        <v>20</v>
      </c>
      <c r="U1106" s="100" t="str">
        <f t="shared" ca="1" si="229"/>
        <v>Dec</v>
      </c>
      <c r="V1106" s="96">
        <v>20</v>
      </c>
      <c r="W1106" s="103">
        <f t="shared" si="230"/>
        <v>-10</v>
      </c>
      <c r="X1106" s="102">
        <f t="shared" ca="1" si="231"/>
        <v>-0.5</v>
      </c>
      <c r="Y1106" s="103" t="str">
        <f t="shared" ca="1" si="232"/>
        <v>DEGROWTH</v>
      </c>
      <c r="Z1106" s="24">
        <v>0</v>
      </c>
      <c r="AA1106" s="24">
        <f t="shared" si="233"/>
        <v>0</v>
      </c>
      <c r="AB1106" s="3">
        <v>1000003584</v>
      </c>
      <c r="AC1106" s="3"/>
    </row>
    <row r="1107" spans="1:29" ht="14.25" hidden="1" customHeight="1">
      <c r="A1107" s="23" t="s">
        <v>134</v>
      </c>
      <c r="B1107" s="64" t="s">
        <v>83</v>
      </c>
      <c r="C1107" s="64" t="s">
        <v>4525</v>
      </c>
      <c r="D1107" s="64">
        <v>1000003724</v>
      </c>
      <c r="E1107" s="64" t="s">
        <v>4526</v>
      </c>
      <c r="F1107" s="66">
        <v>45205</v>
      </c>
      <c r="G1107" s="66" t="str">
        <f t="shared" si="221"/>
        <v>Targeted Dealer</v>
      </c>
      <c r="H1107" s="66"/>
      <c r="I1107" s="67">
        <v>25</v>
      </c>
      <c r="J1107" s="67">
        <f t="shared" ca="1" si="222"/>
        <v>521.77419354838707</v>
      </c>
      <c r="K1107" s="96">
        <v>0</v>
      </c>
      <c r="L1107" s="68">
        <f t="shared" ca="1" si="223"/>
        <v>-521.77419354838707</v>
      </c>
      <c r="M1107" s="68">
        <f t="shared" ca="1" si="224"/>
        <v>0</v>
      </c>
      <c r="N1107" s="99">
        <v>0</v>
      </c>
      <c r="O1107" s="97" t="str">
        <f t="shared" ca="1" si="225"/>
        <v>Nov</v>
      </c>
      <c r="P1107" s="96">
        <v>0</v>
      </c>
      <c r="Q1107" s="99">
        <f t="shared" si="226"/>
        <v>0</v>
      </c>
      <c r="R1107" s="97">
        <f t="shared" ca="1" si="227"/>
        <v>0</v>
      </c>
      <c r="S1107" s="99" t="b">
        <f t="shared" si="228"/>
        <v>0</v>
      </c>
      <c r="T1107" s="100">
        <v>21.9</v>
      </c>
      <c r="U1107" s="100" t="str">
        <f t="shared" ca="1" si="229"/>
        <v>Dec</v>
      </c>
      <c r="V1107" s="96">
        <v>21.9</v>
      </c>
      <c r="W1107" s="103">
        <f t="shared" si="230"/>
        <v>-21.9</v>
      </c>
      <c r="X1107" s="102">
        <f t="shared" ca="1" si="231"/>
        <v>-1</v>
      </c>
      <c r="Y1107" s="103" t="str">
        <f t="shared" ca="1" si="232"/>
        <v>DEGROWTH</v>
      </c>
      <c r="Z1107" s="24">
        <v>1</v>
      </c>
      <c r="AA1107" s="24">
        <f t="shared" si="233"/>
        <v>0</v>
      </c>
      <c r="AB1107" s="3">
        <v>1000003724</v>
      </c>
      <c r="AC1107" s="3"/>
    </row>
    <row r="1108" spans="1:29" ht="14.25" hidden="1" customHeight="1">
      <c r="A1108" s="24" t="s">
        <v>134</v>
      </c>
      <c r="B1108" s="125" t="s">
        <v>83</v>
      </c>
      <c r="C1108" s="125" t="s">
        <v>2166</v>
      </c>
      <c r="D1108" s="125">
        <v>1000003863</v>
      </c>
      <c r="E1108" s="125" t="s">
        <v>2167</v>
      </c>
      <c r="F1108" s="66">
        <v>45338</v>
      </c>
      <c r="G1108" s="66" t="str">
        <f t="shared" si="221"/>
        <v>Targeted Dealer</v>
      </c>
      <c r="H1108" s="66"/>
      <c r="I1108" s="67">
        <v>20</v>
      </c>
      <c r="J1108" s="67">
        <f t="shared" ca="1" si="222"/>
        <v>417.41935483870969</v>
      </c>
      <c r="K1108" s="96">
        <v>20</v>
      </c>
      <c r="L1108" s="68">
        <f t="shared" ca="1" si="223"/>
        <v>-397.41935483870969</v>
      </c>
      <c r="M1108" s="68">
        <f t="shared" ca="1" si="224"/>
        <v>4.7913446676970626</v>
      </c>
      <c r="N1108" s="99">
        <v>9.9499999999999993</v>
      </c>
      <c r="O1108" s="97" t="str">
        <f t="shared" ca="1" si="225"/>
        <v>Nov</v>
      </c>
      <c r="P1108" s="96">
        <v>9.9499999999999993</v>
      </c>
      <c r="Q1108" s="99">
        <f t="shared" si="226"/>
        <v>10.050000000000001</v>
      </c>
      <c r="R1108" s="97">
        <f t="shared" ca="1" si="227"/>
        <v>1.0100502512562817</v>
      </c>
      <c r="S1108" s="99" t="str">
        <f t="shared" ca="1" si="228"/>
        <v>GROWTH</v>
      </c>
      <c r="T1108" s="100">
        <v>0</v>
      </c>
      <c r="U1108" s="100" t="str">
        <f t="shared" ca="1" si="229"/>
        <v>Dec</v>
      </c>
      <c r="V1108" s="96">
        <v>0</v>
      </c>
      <c r="W1108" s="103">
        <f t="shared" si="230"/>
        <v>20</v>
      </c>
      <c r="X1108" s="102">
        <f t="shared" ca="1" si="231"/>
        <v>0</v>
      </c>
      <c r="Y1108" s="103" t="b">
        <f t="shared" si="232"/>
        <v>0</v>
      </c>
      <c r="Z1108" s="24">
        <v>0</v>
      </c>
      <c r="AA1108" s="24">
        <f t="shared" si="233"/>
        <v>0</v>
      </c>
      <c r="AB1108" s="3">
        <v>1000003863</v>
      </c>
      <c r="AC1108" s="3"/>
    </row>
    <row r="1109" spans="1:29" ht="14.25" hidden="1" customHeight="1">
      <c r="A1109" s="24" t="s">
        <v>134</v>
      </c>
      <c r="B1109" s="125" t="s">
        <v>83</v>
      </c>
      <c r="C1109" s="125" t="s">
        <v>298</v>
      </c>
      <c r="D1109" s="125">
        <v>1000003895</v>
      </c>
      <c r="E1109" s="125" t="s">
        <v>299</v>
      </c>
      <c r="F1109" s="66">
        <v>45377</v>
      </c>
      <c r="G1109" s="66" t="str">
        <f t="shared" si="221"/>
        <v>Targeted Dealer</v>
      </c>
      <c r="H1109" s="66"/>
      <c r="I1109" s="67">
        <v>20</v>
      </c>
      <c r="J1109" s="67">
        <f t="shared" ca="1" si="222"/>
        <v>417.41935483870969</v>
      </c>
      <c r="K1109" s="96">
        <v>25</v>
      </c>
      <c r="L1109" s="68">
        <f t="shared" ca="1" si="223"/>
        <v>-392.41935483870969</v>
      </c>
      <c r="M1109" s="68">
        <f t="shared" ca="1" si="224"/>
        <v>5.9891808346213287</v>
      </c>
      <c r="N1109" s="99">
        <v>0</v>
      </c>
      <c r="O1109" s="97" t="str">
        <f t="shared" ca="1" si="225"/>
        <v>Nov</v>
      </c>
      <c r="P1109" s="96">
        <v>0</v>
      </c>
      <c r="Q1109" s="99">
        <f t="shared" si="226"/>
        <v>25</v>
      </c>
      <c r="R1109" s="97">
        <f t="shared" ca="1" si="227"/>
        <v>0</v>
      </c>
      <c r="S1109" s="99" t="b">
        <f t="shared" si="228"/>
        <v>0</v>
      </c>
      <c r="T1109" s="100">
        <v>0</v>
      </c>
      <c r="U1109" s="100" t="str">
        <f t="shared" ca="1" si="229"/>
        <v>Dec</v>
      </c>
      <c r="V1109" s="96">
        <v>0</v>
      </c>
      <c r="W1109" s="103">
        <f t="shared" si="230"/>
        <v>25</v>
      </c>
      <c r="X1109" s="102">
        <f t="shared" ca="1" si="231"/>
        <v>0</v>
      </c>
      <c r="Y1109" s="103" t="b">
        <f t="shared" si="232"/>
        <v>0</v>
      </c>
      <c r="Z1109" s="24">
        <v>0</v>
      </c>
      <c r="AA1109" s="24">
        <f t="shared" si="233"/>
        <v>0</v>
      </c>
      <c r="AB1109" s="3">
        <v>1000003895</v>
      </c>
      <c r="AC1109" s="3"/>
    </row>
    <row r="1110" spans="1:29" ht="14.25" hidden="1" customHeight="1">
      <c r="A1110" s="23" t="s">
        <v>134</v>
      </c>
      <c r="B1110" s="64" t="s">
        <v>84</v>
      </c>
      <c r="C1110" s="64" t="s">
        <v>2168</v>
      </c>
      <c r="D1110" s="64">
        <v>1000000437</v>
      </c>
      <c r="E1110" s="65" t="s">
        <v>2169</v>
      </c>
      <c r="F1110" s="66">
        <v>38385</v>
      </c>
      <c r="G1110" s="66" t="str">
        <f t="shared" si="221"/>
        <v>Targeted Dealer</v>
      </c>
      <c r="H1110" s="66"/>
      <c r="I1110" s="67">
        <v>55</v>
      </c>
      <c r="J1110" s="67">
        <f t="shared" ca="1" si="222"/>
        <v>1147.9032258064517</v>
      </c>
      <c r="K1110" s="96">
        <v>10</v>
      </c>
      <c r="L1110" s="68">
        <f t="shared" ca="1" si="223"/>
        <v>-1137.9032258064517</v>
      </c>
      <c r="M1110" s="68">
        <f t="shared" ca="1" si="224"/>
        <v>0.87115357594492049</v>
      </c>
      <c r="N1110" s="99">
        <v>0</v>
      </c>
      <c r="O1110" s="97" t="str">
        <f t="shared" ca="1" si="225"/>
        <v>Nov</v>
      </c>
      <c r="P1110" s="96">
        <v>0</v>
      </c>
      <c r="Q1110" s="99">
        <f t="shared" si="226"/>
        <v>10</v>
      </c>
      <c r="R1110" s="97">
        <f t="shared" ca="1" si="227"/>
        <v>0</v>
      </c>
      <c r="S1110" s="99" t="b">
        <f t="shared" si="228"/>
        <v>0</v>
      </c>
      <c r="T1110" s="100">
        <v>15</v>
      </c>
      <c r="U1110" s="100" t="str">
        <f t="shared" ca="1" si="229"/>
        <v>Dec</v>
      </c>
      <c r="V1110" s="96">
        <v>15</v>
      </c>
      <c r="W1110" s="103">
        <f t="shared" si="230"/>
        <v>-5</v>
      </c>
      <c r="X1110" s="102">
        <f t="shared" ca="1" si="231"/>
        <v>-0.33333333333333337</v>
      </c>
      <c r="Y1110" s="103" t="str">
        <f t="shared" ca="1" si="232"/>
        <v>DEGROWTH</v>
      </c>
      <c r="Z1110" s="24">
        <v>0</v>
      </c>
      <c r="AA1110" s="24">
        <f t="shared" si="233"/>
        <v>0</v>
      </c>
      <c r="AB1110" s="3">
        <v>1000000437</v>
      </c>
      <c r="AC1110" s="3"/>
    </row>
    <row r="1111" spans="1:29" ht="14.25" hidden="1" customHeight="1">
      <c r="A1111" s="23" t="s">
        <v>134</v>
      </c>
      <c r="B1111" s="64" t="s">
        <v>84</v>
      </c>
      <c r="C1111" s="64" t="s">
        <v>2170</v>
      </c>
      <c r="D1111" s="64">
        <v>1000000140</v>
      </c>
      <c r="E1111" s="65" t="s">
        <v>2171</v>
      </c>
      <c r="F1111" s="66">
        <v>38443</v>
      </c>
      <c r="G1111" s="66" t="str">
        <f t="shared" si="221"/>
        <v>Targeted Dealer</v>
      </c>
      <c r="H1111" s="66" t="s">
        <v>627</v>
      </c>
      <c r="I1111" s="67">
        <v>700</v>
      </c>
      <c r="J1111" s="67">
        <f t="shared" ca="1" si="222"/>
        <v>14609.677419354839</v>
      </c>
      <c r="K1111" s="96">
        <v>474.25</v>
      </c>
      <c r="L1111" s="68">
        <f t="shared" ca="1" si="223"/>
        <v>-14135.427419354839</v>
      </c>
      <c r="M1111" s="68">
        <f t="shared" ca="1" si="224"/>
        <v>3.2461360123647607</v>
      </c>
      <c r="N1111" s="99">
        <v>466</v>
      </c>
      <c r="O1111" s="97" t="str">
        <f t="shared" ca="1" si="225"/>
        <v>Nov</v>
      </c>
      <c r="P1111" s="96">
        <v>466</v>
      </c>
      <c r="Q1111" s="99">
        <f t="shared" si="226"/>
        <v>8.25</v>
      </c>
      <c r="R1111" s="97">
        <f t="shared" ca="1" si="227"/>
        <v>1.7703862660944258E-2</v>
      </c>
      <c r="S1111" s="99" t="str">
        <f t="shared" ca="1" si="228"/>
        <v>GROWTH</v>
      </c>
      <c r="T1111" s="100">
        <v>603.65</v>
      </c>
      <c r="U1111" s="100" t="str">
        <f t="shared" ca="1" si="229"/>
        <v>Dec</v>
      </c>
      <c r="V1111" s="96">
        <v>603.65</v>
      </c>
      <c r="W1111" s="103">
        <f t="shared" si="230"/>
        <v>-129.39999999999998</v>
      </c>
      <c r="X1111" s="102">
        <f t="shared" ca="1" si="231"/>
        <v>-0.21436262735028577</v>
      </c>
      <c r="Y1111" s="103" t="str">
        <f t="shared" ca="1" si="232"/>
        <v>DEGROWTH</v>
      </c>
      <c r="Z1111" s="24">
        <v>0</v>
      </c>
      <c r="AA1111" s="24">
        <f t="shared" si="233"/>
        <v>1</v>
      </c>
      <c r="AB1111" s="3">
        <v>1000000140</v>
      </c>
      <c r="AC1111" s="3"/>
    </row>
    <row r="1112" spans="1:29" ht="14.25" hidden="1" customHeight="1">
      <c r="A1112" s="23" t="s">
        <v>134</v>
      </c>
      <c r="B1112" s="64" t="s">
        <v>84</v>
      </c>
      <c r="C1112" s="64" t="s">
        <v>2172</v>
      </c>
      <c r="D1112" s="64">
        <v>1000000434</v>
      </c>
      <c r="E1112" s="65" t="s">
        <v>2173</v>
      </c>
      <c r="F1112" s="66">
        <v>39220</v>
      </c>
      <c r="G1112" s="66" t="str">
        <f t="shared" si="221"/>
        <v>Targeted Dealer</v>
      </c>
      <c r="H1112" s="66"/>
      <c r="I1112" s="67">
        <v>65</v>
      </c>
      <c r="J1112" s="67">
        <f t="shared" ca="1" si="222"/>
        <v>1356.6129032258063</v>
      </c>
      <c r="K1112" s="96">
        <v>60.9</v>
      </c>
      <c r="L1112" s="68">
        <f t="shared" ca="1" si="223"/>
        <v>-1295.7129032258063</v>
      </c>
      <c r="M1112" s="68">
        <f t="shared" ca="1" si="224"/>
        <v>4.4891213886577104</v>
      </c>
      <c r="N1112" s="99">
        <v>31.5</v>
      </c>
      <c r="O1112" s="97" t="str">
        <f t="shared" ca="1" si="225"/>
        <v>Nov</v>
      </c>
      <c r="P1112" s="96">
        <v>31.5</v>
      </c>
      <c r="Q1112" s="99">
        <f t="shared" si="226"/>
        <v>29.4</v>
      </c>
      <c r="R1112" s="97">
        <f t="shared" ca="1" si="227"/>
        <v>0.93333333333333335</v>
      </c>
      <c r="S1112" s="99" t="str">
        <f t="shared" ca="1" si="228"/>
        <v>GROWTH</v>
      </c>
      <c r="T1112" s="100">
        <v>0</v>
      </c>
      <c r="U1112" s="100" t="str">
        <f t="shared" ca="1" si="229"/>
        <v>Dec</v>
      </c>
      <c r="V1112" s="96">
        <v>0</v>
      </c>
      <c r="W1112" s="103">
        <f t="shared" si="230"/>
        <v>60.9</v>
      </c>
      <c r="X1112" s="102">
        <f t="shared" ca="1" si="231"/>
        <v>0</v>
      </c>
      <c r="Y1112" s="103" t="b">
        <f t="shared" si="232"/>
        <v>0</v>
      </c>
      <c r="Z1112" s="24">
        <v>0</v>
      </c>
      <c r="AA1112" s="24">
        <f t="shared" si="233"/>
        <v>0</v>
      </c>
      <c r="AB1112" s="3">
        <v>1000000434</v>
      </c>
      <c r="AC1112" s="3"/>
    </row>
    <row r="1113" spans="1:29" ht="14.25" hidden="1" customHeight="1">
      <c r="A1113" s="23" t="s">
        <v>134</v>
      </c>
      <c r="B1113" s="64" t="s">
        <v>84</v>
      </c>
      <c r="C1113" s="64" t="s">
        <v>2174</v>
      </c>
      <c r="D1113" s="64">
        <v>1000000432</v>
      </c>
      <c r="E1113" s="65" t="s">
        <v>2175</v>
      </c>
      <c r="F1113" s="66">
        <v>39316</v>
      </c>
      <c r="G1113" s="66" t="str">
        <f t="shared" si="221"/>
        <v>Targeted Dealer</v>
      </c>
      <c r="H1113" s="66" t="s">
        <v>627</v>
      </c>
      <c r="I1113" s="67">
        <v>150</v>
      </c>
      <c r="J1113" s="67">
        <f t="shared" ca="1" si="222"/>
        <v>3130.6451612903224</v>
      </c>
      <c r="K1113" s="96">
        <v>236</v>
      </c>
      <c r="L1113" s="68">
        <f t="shared" ca="1" si="223"/>
        <v>-2894.6451612903224</v>
      </c>
      <c r="M1113" s="68">
        <f t="shared" ca="1" si="224"/>
        <v>7.5383822771767131</v>
      </c>
      <c r="N1113" s="99">
        <v>151.5</v>
      </c>
      <c r="O1113" s="97" t="str">
        <f t="shared" ca="1" si="225"/>
        <v>Nov</v>
      </c>
      <c r="P1113" s="96">
        <v>151.5</v>
      </c>
      <c r="Q1113" s="99">
        <f t="shared" si="226"/>
        <v>84.5</v>
      </c>
      <c r="R1113" s="97">
        <f t="shared" ca="1" si="227"/>
        <v>0.55775577557755773</v>
      </c>
      <c r="S1113" s="99" t="str">
        <f t="shared" ca="1" si="228"/>
        <v>GROWTH</v>
      </c>
      <c r="T1113" s="100">
        <v>255.5</v>
      </c>
      <c r="U1113" s="100" t="str">
        <f t="shared" ca="1" si="229"/>
        <v>Dec</v>
      </c>
      <c r="V1113" s="96">
        <v>255.5</v>
      </c>
      <c r="W1113" s="103">
        <f t="shared" si="230"/>
        <v>-19.5</v>
      </c>
      <c r="X1113" s="102">
        <f t="shared" ca="1" si="231"/>
        <v>-7.6320939334638016E-2</v>
      </c>
      <c r="Y1113" s="103" t="str">
        <f t="shared" ca="1" si="232"/>
        <v>DEGROWTH</v>
      </c>
      <c r="Z1113" s="24">
        <v>0</v>
      </c>
      <c r="AA1113" s="24">
        <f t="shared" si="233"/>
        <v>1</v>
      </c>
      <c r="AB1113" s="3">
        <v>1000000432</v>
      </c>
      <c r="AC1113" s="3"/>
    </row>
    <row r="1114" spans="1:29" ht="14.25" hidden="1" customHeight="1">
      <c r="A1114" s="23" t="s">
        <v>134</v>
      </c>
      <c r="B1114" s="64" t="s">
        <v>84</v>
      </c>
      <c r="C1114" s="64" t="s">
        <v>2176</v>
      </c>
      <c r="D1114" s="64">
        <v>1000000428</v>
      </c>
      <c r="E1114" s="65" t="s">
        <v>2177</v>
      </c>
      <c r="F1114" s="66">
        <v>39609</v>
      </c>
      <c r="G1114" s="66" t="str">
        <f t="shared" si="221"/>
        <v>Targeted Dealer</v>
      </c>
      <c r="H1114" s="66"/>
      <c r="I1114" s="67">
        <v>70</v>
      </c>
      <c r="J1114" s="67">
        <f t="shared" ca="1" si="222"/>
        <v>1460.9677419354839</v>
      </c>
      <c r="K1114" s="96">
        <v>50</v>
      </c>
      <c r="L1114" s="68">
        <f t="shared" ca="1" si="223"/>
        <v>-1410.9677419354839</v>
      </c>
      <c r="M1114" s="68">
        <f t="shared" ca="1" si="224"/>
        <v>3.4223890483550452</v>
      </c>
      <c r="N1114" s="99">
        <v>45</v>
      </c>
      <c r="O1114" s="97" t="str">
        <f t="shared" ca="1" si="225"/>
        <v>Nov</v>
      </c>
      <c r="P1114" s="96">
        <v>45</v>
      </c>
      <c r="Q1114" s="99">
        <f t="shared" si="226"/>
        <v>5</v>
      </c>
      <c r="R1114" s="97">
        <f t="shared" ca="1" si="227"/>
        <v>0.11111111111111116</v>
      </c>
      <c r="S1114" s="99" t="str">
        <f t="shared" ca="1" si="228"/>
        <v>GROWTH</v>
      </c>
      <c r="T1114" s="100">
        <v>25.5</v>
      </c>
      <c r="U1114" s="100" t="str">
        <f t="shared" ca="1" si="229"/>
        <v>Dec</v>
      </c>
      <c r="V1114" s="96">
        <v>25.5</v>
      </c>
      <c r="W1114" s="103">
        <f t="shared" si="230"/>
        <v>24.5</v>
      </c>
      <c r="X1114" s="102">
        <f t="shared" ca="1" si="231"/>
        <v>0.96078431372549011</v>
      </c>
      <c r="Y1114" s="103" t="str">
        <f t="shared" ca="1" si="232"/>
        <v>GROWTH</v>
      </c>
      <c r="Z1114" s="24">
        <v>0</v>
      </c>
      <c r="AA1114" s="24">
        <f t="shared" si="233"/>
        <v>0</v>
      </c>
      <c r="AB1114" s="3">
        <v>1000000428</v>
      </c>
      <c r="AC1114" s="3"/>
    </row>
    <row r="1115" spans="1:29" ht="14.25" hidden="1" customHeight="1">
      <c r="A1115" s="23" t="s">
        <v>134</v>
      </c>
      <c r="B1115" s="64" t="s">
        <v>84</v>
      </c>
      <c r="C1115" s="64" t="s">
        <v>2178</v>
      </c>
      <c r="D1115" s="64">
        <v>1000000442</v>
      </c>
      <c r="E1115" s="65" t="s">
        <v>2179</v>
      </c>
      <c r="F1115" s="66">
        <v>40024</v>
      </c>
      <c r="G1115" s="66" t="str">
        <f t="shared" si="221"/>
        <v>Targeted Dealer</v>
      </c>
      <c r="H1115" s="66"/>
      <c r="I1115" s="67">
        <v>200</v>
      </c>
      <c r="J1115" s="67">
        <f t="shared" ca="1" si="222"/>
        <v>4174.1935483870966</v>
      </c>
      <c r="K1115" s="96">
        <v>202.5</v>
      </c>
      <c r="L1115" s="68">
        <f t="shared" ca="1" si="223"/>
        <v>-3971.6935483870966</v>
      </c>
      <c r="M1115" s="68">
        <f t="shared" ca="1" si="224"/>
        <v>4.8512364760432769</v>
      </c>
      <c r="N1115" s="99">
        <v>185.5</v>
      </c>
      <c r="O1115" s="97" t="str">
        <f t="shared" ca="1" si="225"/>
        <v>Nov</v>
      </c>
      <c r="P1115" s="96">
        <v>185.5</v>
      </c>
      <c r="Q1115" s="99">
        <f t="shared" si="226"/>
        <v>17</v>
      </c>
      <c r="R1115" s="97">
        <f t="shared" ca="1" si="227"/>
        <v>9.1644204851752065E-2</v>
      </c>
      <c r="S1115" s="99" t="str">
        <f t="shared" ca="1" si="228"/>
        <v>GROWTH</v>
      </c>
      <c r="T1115" s="100">
        <v>130.5</v>
      </c>
      <c r="U1115" s="100" t="str">
        <f t="shared" ca="1" si="229"/>
        <v>Dec</v>
      </c>
      <c r="V1115" s="96">
        <v>130.5</v>
      </c>
      <c r="W1115" s="103">
        <f t="shared" si="230"/>
        <v>72</v>
      </c>
      <c r="X1115" s="102">
        <f t="shared" ca="1" si="231"/>
        <v>0.55172413793103448</v>
      </c>
      <c r="Y1115" s="103" t="str">
        <f t="shared" ca="1" si="232"/>
        <v>GROWTH</v>
      </c>
      <c r="Z1115" s="24">
        <v>0</v>
      </c>
      <c r="AA1115" s="24">
        <f t="shared" si="233"/>
        <v>0</v>
      </c>
      <c r="AB1115" s="3">
        <v>1000000442</v>
      </c>
      <c r="AC1115" s="3"/>
    </row>
    <row r="1116" spans="1:29" ht="14.25" hidden="1" customHeight="1">
      <c r="A1116" s="23" t="s">
        <v>134</v>
      </c>
      <c r="B1116" s="64" t="s">
        <v>84</v>
      </c>
      <c r="C1116" s="64" t="s">
        <v>300</v>
      </c>
      <c r="D1116" s="64">
        <v>1000000431</v>
      </c>
      <c r="E1116" s="65" t="s">
        <v>301</v>
      </c>
      <c r="F1116" s="66">
        <v>42884</v>
      </c>
      <c r="G1116" s="66" t="str">
        <f t="shared" si="221"/>
        <v>Targeted Dealer</v>
      </c>
      <c r="H1116" s="66"/>
      <c r="I1116" s="67">
        <v>45</v>
      </c>
      <c r="J1116" s="67">
        <f t="shared" ca="1" si="222"/>
        <v>939.19354838709683</v>
      </c>
      <c r="K1116" s="96">
        <v>15.6</v>
      </c>
      <c r="L1116" s="68">
        <f t="shared" ca="1" si="223"/>
        <v>-923.5935483870968</v>
      </c>
      <c r="M1116" s="68">
        <f t="shared" ca="1" si="224"/>
        <v>1.6609994848016485</v>
      </c>
      <c r="N1116" s="99">
        <v>19.25</v>
      </c>
      <c r="O1116" s="97" t="str">
        <f t="shared" ca="1" si="225"/>
        <v>Nov</v>
      </c>
      <c r="P1116" s="96">
        <v>19.25</v>
      </c>
      <c r="Q1116" s="99">
        <f t="shared" si="226"/>
        <v>-3.6500000000000004</v>
      </c>
      <c r="R1116" s="97">
        <f t="shared" ca="1" si="227"/>
        <v>-0.18961038961038967</v>
      </c>
      <c r="S1116" s="99" t="str">
        <f t="shared" ca="1" si="228"/>
        <v>DEGROWTH</v>
      </c>
      <c r="T1116" s="100">
        <v>5</v>
      </c>
      <c r="U1116" s="100" t="str">
        <f t="shared" ca="1" si="229"/>
        <v>Dec</v>
      </c>
      <c r="V1116" s="96">
        <v>5</v>
      </c>
      <c r="W1116" s="103">
        <f t="shared" si="230"/>
        <v>10.6</v>
      </c>
      <c r="X1116" s="102">
        <f t="shared" ca="1" si="231"/>
        <v>2.12</v>
      </c>
      <c r="Y1116" s="103" t="str">
        <f t="shared" ca="1" si="232"/>
        <v>GROWTH</v>
      </c>
      <c r="Z1116" s="24">
        <v>0</v>
      </c>
      <c r="AA1116" s="24">
        <f t="shared" si="233"/>
        <v>0</v>
      </c>
      <c r="AB1116" s="3">
        <v>1000000431</v>
      </c>
      <c r="AC1116" s="3"/>
    </row>
    <row r="1117" spans="1:29" ht="14.25" hidden="1" customHeight="1">
      <c r="A1117" s="23" t="s">
        <v>134</v>
      </c>
      <c r="B1117" s="64" t="s">
        <v>84</v>
      </c>
      <c r="C1117" s="64" t="s">
        <v>2180</v>
      </c>
      <c r="D1117" s="64">
        <v>1000000439</v>
      </c>
      <c r="E1117" s="65" t="s">
        <v>2181</v>
      </c>
      <c r="F1117" s="66">
        <v>42921</v>
      </c>
      <c r="G1117" s="66" t="str">
        <f t="shared" si="221"/>
        <v>Targeted Dealer</v>
      </c>
      <c r="H1117" s="66"/>
      <c r="I1117" s="67">
        <v>160</v>
      </c>
      <c r="J1117" s="67">
        <f t="shared" ca="1" si="222"/>
        <v>3339.3548387096776</v>
      </c>
      <c r="K1117" s="96">
        <v>147</v>
      </c>
      <c r="L1117" s="68">
        <f t="shared" ca="1" si="223"/>
        <v>-3192.3548387096776</v>
      </c>
      <c r="M1117" s="68">
        <f t="shared" ca="1" si="224"/>
        <v>4.4020479134466761</v>
      </c>
      <c r="N1117" s="99">
        <v>150.25</v>
      </c>
      <c r="O1117" s="97" t="str">
        <f t="shared" ca="1" si="225"/>
        <v>Nov</v>
      </c>
      <c r="P1117" s="96">
        <v>150.25</v>
      </c>
      <c r="Q1117" s="99">
        <f t="shared" si="226"/>
        <v>-3.25</v>
      </c>
      <c r="R1117" s="97">
        <f t="shared" ca="1" si="227"/>
        <v>-2.1630615640598982E-2</v>
      </c>
      <c r="S1117" s="99" t="str">
        <f t="shared" ca="1" si="228"/>
        <v>DEGROWTH</v>
      </c>
      <c r="T1117" s="100">
        <v>102</v>
      </c>
      <c r="U1117" s="100" t="str">
        <f t="shared" ca="1" si="229"/>
        <v>Dec</v>
      </c>
      <c r="V1117" s="96">
        <v>102</v>
      </c>
      <c r="W1117" s="103">
        <f t="shared" si="230"/>
        <v>45</v>
      </c>
      <c r="X1117" s="102">
        <f t="shared" ca="1" si="231"/>
        <v>0.44117647058823528</v>
      </c>
      <c r="Y1117" s="103" t="str">
        <f t="shared" ca="1" si="232"/>
        <v>GROWTH</v>
      </c>
      <c r="Z1117" s="24">
        <v>0</v>
      </c>
      <c r="AA1117" s="24">
        <f t="shared" si="233"/>
        <v>0</v>
      </c>
      <c r="AB1117" s="3">
        <v>1000000439</v>
      </c>
      <c r="AC1117" s="3"/>
    </row>
    <row r="1118" spans="1:29" ht="14.25" hidden="1" customHeight="1">
      <c r="A1118" s="23" t="s">
        <v>134</v>
      </c>
      <c r="B1118" s="64" t="s">
        <v>84</v>
      </c>
      <c r="C1118" s="64" t="s">
        <v>2182</v>
      </c>
      <c r="D1118" s="64">
        <v>1000000909</v>
      </c>
      <c r="E1118" s="65" t="s">
        <v>2183</v>
      </c>
      <c r="F1118" s="66">
        <v>43720</v>
      </c>
      <c r="G1118" s="66" t="str">
        <f t="shared" si="221"/>
        <v>Targeted Dealer</v>
      </c>
      <c r="H1118" s="66"/>
      <c r="I1118" s="67">
        <v>85</v>
      </c>
      <c r="J1118" s="67">
        <f t="shared" ca="1" si="222"/>
        <v>1774.0322580645161</v>
      </c>
      <c r="K1118" s="96">
        <v>40</v>
      </c>
      <c r="L1118" s="68">
        <f t="shared" ca="1" si="223"/>
        <v>-1734.0322580645161</v>
      </c>
      <c r="M1118" s="68">
        <f t="shared" ca="1" si="224"/>
        <v>2.2547504318574418</v>
      </c>
      <c r="N1118" s="99">
        <v>35</v>
      </c>
      <c r="O1118" s="97" t="str">
        <f t="shared" ca="1" si="225"/>
        <v>Nov</v>
      </c>
      <c r="P1118" s="96">
        <v>35</v>
      </c>
      <c r="Q1118" s="99">
        <f t="shared" si="226"/>
        <v>5</v>
      </c>
      <c r="R1118" s="97">
        <f t="shared" ca="1" si="227"/>
        <v>0.14285714285714279</v>
      </c>
      <c r="S1118" s="99" t="str">
        <f t="shared" ca="1" si="228"/>
        <v>GROWTH</v>
      </c>
      <c r="T1118" s="100">
        <v>40</v>
      </c>
      <c r="U1118" s="100" t="str">
        <f t="shared" ca="1" si="229"/>
        <v>Dec</v>
      </c>
      <c r="V1118" s="96">
        <v>40</v>
      </c>
      <c r="W1118" s="103">
        <f t="shared" si="230"/>
        <v>0</v>
      </c>
      <c r="X1118" s="102">
        <f t="shared" ca="1" si="231"/>
        <v>0</v>
      </c>
      <c r="Y1118" s="103" t="str">
        <f t="shared" ca="1" si="232"/>
        <v>GROWTH</v>
      </c>
      <c r="Z1118" s="24">
        <v>0</v>
      </c>
      <c r="AA1118" s="24">
        <f t="shared" si="233"/>
        <v>0</v>
      </c>
      <c r="AB1118" s="3">
        <v>1000000909</v>
      </c>
      <c r="AC1118" s="3"/>
    </row>
    <row r="1119" spans="1:29" ht="14.25" hidden="1" customHeight="1">
      <c r="A1119" s="23" t="s">
        <v>134</v>
      </c>
      <c r="B1119" s="64" t="s">
        <v>84</v>
      </c>
      <c r="C1119" s="64" t="s">
        <v>4142</v>
      </c>
      <c r="D1119" s="64">
        <v>1000000908</v>
      </c>
      <c r="E1119" s="65" t="s">
        <v>4143</v>
      </c>
      <c r="F1119" s="66">
        <v>44208</v>
      </c>
      <c r="G1119" s="66" t="str">
        <f t="shared" si="221"/>
        <v>-</v>
      </c>
      <c r="H1119" s="66"/>
      <c r="I1119" s="67">
        <v>0</v>
      </c>
      <c r="J1119" s="67">
        <f t="shared" ca="1" si="222"/>
        <v>0</v>
      </c>
      <c r="K1119" s="96">
        <v>0</v>
      </c>
      <c r="L1119" s="68">
        <f t="shared" ca="1" si="223"/>
        <v>0</v>
      </c>
      <c r="M1119" s="68" t="str">
        <f t="shared" ca="1" si="224"/>
        <v>-</v>
      </c>
      <c r="N1119" s="99">
        <v>0</v>
      </c>
      <c r="O1119" s="97" t="str">
        <f t="shared" ca="1" si="225"/>
        <v>Nov</v>
      </c>
      <c r="P1119" s="96">
        <v>0</v>
      </c>
      <c r="Q1119" s="99">
        <f t="shared" si="226"/>
        <v>0</v>
      </c>
      <c r="R1119" s="97">
        <f t="shared" ca="1" si="227"/>
        <v>0</v>
      </c>
      <c r="S1119" s="99" t="b">
        <f t="shared" si="228"/>
        <v>0</v>
      </c>
      <c r="T1119" s="100">
        <v>0</v>
      </c>
      <c r="U1119" s="100" t="str">
        <f t="shared" ca="1" si="229"/>
        <v>Dec</v>
      </c>
      <c r="V1119" s="96">
        <v>0</v>
      </c>
      <c r="W1119" s="103">
        <f t="shared" si="230"/>
        <v>0</v>
      </c>
      <c r="X1119" s="102">
        <f t="shared" ca="1" si="231"/>
        <v>0</v>
      </c>
      <c r="Y1119" s="103" t="b">
        <f t="shared" si="232"/>
        <v>0</v>
      </c>
      <c r="Z1119" s="24">
        <v>1</v>
      </c>
      <c r="AA1119" s="24">
        <f t="shared" si="233"/>
        <v>0</v>
      </c>
      <c r="AB1119" s="3">
        <v>1000000908</v>
      </c>
      <c r="AC1119" s="3"/>
    </row>
    <row r="1120" spans="1:29" ht="14.25" hidden="1" customHeight="1">
      <c r="A1120" s="23" t="s">
        <v>134</v>
      </c>
      <c r="B1120" s="64" t="s">
        <v>84</v>
      </c>
      <c r="C1120" s="64" t="s">
        <v>2184</v>
      </c>
      <c r="D1120" s="64">
        <v>1000000907</v>
      </c>
      <c r="E1120" s="65" t="s">
        <v>2185</v>
      </c>
      <c r="F1120" s="66">
        <v>44377</v>
      </c>
      <c r="G1120" s="66" t="str">
        <f t="shared" si="221"/>
        <v>Targeted Dealer</v>
      </c>
      <c r="H1120" s="66"/>
      <c r="I1120" s="67">
        <v>290</v>
      </c>
      <c r="J1120" s="67">
        <f t="shared" ca="1" si="222"/>
        <v>6052.5806451612907</v>
      </c>
      <c r="K1120" s="96">
        <v>165</v>
      </c>
      <c r="L1120" s="68">
        <f t="shared" ca="1" si="223"/>
        <v>-5887.5806451612907</v>
      </c>
      <c r="M1120" s="68">
        <f t="shared" ca="1" si="224"/>
        <v>2.726109897137984</v>
      </c>
      <c r="N1120" s="99">
        <v>165</v>
      </c>
      <c r="O1120" s="97" t="str">
        <f t="shared" ca="1" si="225"/>
        <v>Nov</v>
      </c>
      <c r="P1120" s="96">
        <v>165</v>
      </c>
      <c r="Q1120" s="99">
        <f t="shared" si="226"/>
        <v>0</v>
      </c>
      <c r="R1120" s="97">
        <f t="shared" ca="1" si="227"/>
        <v>0</v>
      </c>
      <c r="S1120" s="99" t="str">
        <f t="shared" ca="1" si="228"/>
        <v>GROWTH</v>
      </c>
      <c r="T1120" s="100">
        <v>342.5</v>
      </c>
      <c r="U1120" s="100" t="str">
        <f t="shared" ca="1" si="229"/>
        <v>Dec</v>
      </c>
      <c r="V1120" s="96">
        <v>342.5</v>
      </c>
      <c r="W1120" s="103">
        <f t="shared" si="230"/>
        <v>-177.5</v>
      </c>
      <c r="X1120" s="102">
        <f t="shared" ca="1" si="231"/>
        <v>-0.51824817518248167</v>
      </c>
      <c r="Y1120" s="103" t="str">
        <f t="shared" ca="1" si="232"/>
        <v>DEGROWTH</v>
      </c>
      <c r="Z1120" s="24">
        <v>0</v>
      </c>
      <c r="AA1120" s="24">
        <f t="shared" si="233"/>
        <v>0</v>
      </c>
      <c r="AB1120" s="3">
        <v>1000000907</v>
      </c>
      <c r="AC1120" s="3"/>
    </row>
    <row r="1121" spans="1:29" ht="14.25" customHeight="1">
      <c r="A1121" s="23" t="s">
        <v>134</v>
      </c>
      <c r="B1121" s="64" t="s">
        <v>84</v>
      </c>
      <c r="C1121" s="64" t="s">
        <v>4527</v>
      </c>
      <c r="D1121" s="64">
        <v>1000000903</v>
      </c>
      <c r="E1121" s="65" t="s">
        <v>4528</v>
      </c>
      <c r="F1121" s="66">
        <v>44438</v>
      </c>
      <c r="G1121" s="66" t="str">
        <f t="shared" si="221"/>
        <v>-</v>
      </c>
      <c r="H1121" s="66"/>
      <c r="I1121" s="67">
        <v>0</v>
      </c>
      <c r="J1121" s="67">
        <f t="shared" ca="1" si="222"/>
        <v>0</v>
      </c>
      <c r="K1121" s="96">
        <v>0</v>
      </c>
      <c r="L1121" s="68">
        <f t="shared" ca="1" si="223"/>
        <v>0</v>
      </c>
      <c r="M1121" s="68" t="str">
        <f t="shared" ca="1" si="224"/>
        <v>-</v>
      </c>
      <c r="N1121" s="99">
        <v>0</v>
      </c>
      <c r="O1121" s="97" t="str">
        <f t="shared" ca="1" si="225"/>
        <v>Nov</v>
      </c>
      <c r="P1121" s="96">
        <v>0</v>
      </c>
      <c r="Q1121" s="99">
        <f t="shared" si="226"/>
        <v>0</v>
      </c>
      <c r="R1121" s="97">
        <f t="shared" ca="1" si="227"/>
        <v>0</v>
      </c>
      <c r="S1121" s="99" t="b">
        <f t="shared" si="228"/>
        <v>0</v>
      </c>
      <c r="T1121" s="100">
        <v>7.5</v>
      </c>
      <c r="U1121" s="100" t="str">
        <f t="shared" ca="1" si="229"/>
        <v>Dec</v>
      </c>
      <c r="V1121" s="96">
        <v>7.5</v>
      </c>
      <c r="W1121" s="103">
        <f t="shared" si="230"/>
        <v>-7.5</v>
      </c>
      <c r="X1121" s="102">
        <f t="shared" ca="1" si="231"/>
        <v>-1</v>
      </c>
      <c r="Y1121" s="103" t="str">
        <f t="shared" ca="1" si="232"/>
        <v>DEGROWTH</v>
      </c>
      <c r="Z1121" s="24">
        <v>1</v>
      </c>
      <c r="AA1121" s="24">
        <f t="shared" si="233"/>
        <v>0</v>
      </c>
      <c r="AB1121" s="3" t="e">
        <f>#N/A</f>
        <v>#N/A</v>
      </c>
      <c r="AC1121" s="3"/>
    </row>
    <row r="1122" spans="1:29" ht="14.25" hidden="1" customHeight="1">
      <c r="A1122" s="23" t="s">
        <v>134</v>
      </c>
      <c r="B1122" s="64" t="s">
        <v>84</v>
      </c>
      <c r="C1122" s="64" t="s">
        <v>2186</v>
      </c>
      <c r="D1122" s="64">
        <v>1000000911</v>
      </c>
      <c r="E1122" s="65" t="s">
        <v>2187</v>
      </c>
      <c r="F1122" s="66">
        <v>44438</v>
      </c>
      <c r="G1122" s="66" t="str">
        <f t="shared" si="221"/>
        <v>Targeted Dealer</v>
      </c>
      <c r="H1122" s="66"/>
      <c r="I1122" s="67">
        <v>55</v>
      </c>
      <c r="J1122" s="67">
        <f t="shared" ca="1" si="222"/>
        <v>1147.9032258064517</v>
      </c>
      <c r="K1122" s="96">
        <v>20</v>
      </c>
      <c r="L1122" s="68">
        <f t="shared" ca="1" si="223"/>
        <v>-1127.9032258064517</v>
      </c>
      <c r="M1122" s="68">
        <f t="shared" ca="1" si="224"/>
        <v>1.742307151889841</v>
      </c>
      <c r="N1122" s="99">
        <v>50</v>
      </c>
      <c r="O1122" s="97" t="str">
        <f t="shared" ca="1" si="225"/>
        <v>Nov</v>
      </c>
      <c r="P1122" s="96">
        <v>50</v>
      </c>
      <c r="Q1122" s="99">
        <f t="shared" si="226"/>
        <v>-30</v>
      </c>
      <c r="R1122" s="97">
        <f t="shared" ca="1" si="227"/>
        <v>-0.6</v>
      </c>
      <c r="S1122" s="99" t="str">
        <f t="shared" ca="1" si="228"/>
        <v>DEGROWTH</v>
      </c>
      <c r="T1122" s="100">
        <v>10</v>
      </c>
      <c r="U1122" s="100" t="str">
        <f t="shared" ca="1" si="229"/>
        <v>Dec</v>
      </c>
      <c r="V1122" s="96">
        <v>10</v>
      </c>
      <c r="W1122" s="103">
        <f t="shared" si="230"/>
        <v>10</v>
      </c>
      <c r="X1122" s="102">
        <f t="shared" ca="1" si="231"/>
        <v>1</v>
      </c>
      <c r="Y1122" s="103" t="str">
        <f t="shared" ca="1" si="232"/>
        <v>GROWTH</v>
      </c>
      <c r="Z1122" s="24">
        <v>0</v>
      </c>
      <c r="AA1122" s="24">
        <f t="shared" si="233"/>
        <v>0</v>
      </c>
      <c r="AB1122" s="3">
        <v>1000000911</v>
      </c>
      <c r="AC1122" s="3"/>
    </row>
    <row r="1123" spans="1:29" ht="14.25" hidden="1" customHeight="1">
      <c r="A1123" s="23" t="s">
        <v>134</v>
      </c>
      <c r="B1123" s="64" t="s">
        <v>84</v>
      </c>
      <c r="C1123" s="64" t="s">
        <v>3622</v>
      </c>
      <c r="D1123" s="64">
        <v>1000002603</v>
      </c>
      <c r="E1123" s="65" t="s">
        <v>4218</v>
      </c>
      <c r="F1123" s="66">
        <v>44604</v>
      </c>
      <c r="G1123" s="66" t="str">
        <f t="shared" si="221"/>
        <v>Targeted Dealer</v>
      </c>
      <c r="H1123" s="66"/>
      <c r="I1123" s="67">
        <v>45</v>
      </c>
      <c r="J1123" s="67">
        <f t="shared" ca="1" si="222"/>
        <v>939.19354838709683</v>
      </c>
      <c r="K1123" s="96">
        <v>10</v>
      </c>
      <c r="L1123" s="68">
        <f t="shared" ca="1" si="223"/>
        <v>-929.19354838709683</v>
      </c>
      <c r="M1123" s="68">
        <f t="shared" ca="1" si="224"/>
        <v>1.0647432594882362</v>
      </c>
      <c r="N1123" s="99">
        <v>5</v>
      </c>
      <c r="O1123" s="97" t="str">
        <f t="shared" ca="1" si="225"/>
        <v>Nov</v>
      </c>
      <c r="P1123" s="96">
        <v>5</v>
      </c>
      <c r="Q1123" s="99">
        <f t="shared" si="226"/>
        <v>5</v>
      </c>
      <c r="R1123" s="97">
        <f t="shared" ca="1" si="227"/>
        <v>1</v>
      </c>
      <c r="S1123" s="99" t="str">
        <f t="shared" ca="1" si="228"/>
        <v>GROWTH</v>
      </c>
      <c r="T1123" s="100">
        <v>20</v>
      </c>
      <c r="U1123" s="100" t="str">
        <f t="shared" ca="1" si="229"/>
        <v>Dec</v>
      </c>
      <c r="V1123" s="96">
        <v>20</v>
      </c>
      <c r="W1123" s="103">
        <f t="shared" si="230"/>
        <v>-10</v>
      </c>
      <c r="X1123" s="102">
        <f t="shared" ca="1" si="231"/>
        <v>-0.5</v>
      </c>
      <c r="Y1123" s="103" t="str">
        <f t="shared" ca="1" si="232"/>
        <v>DEGROWTH</v>
      </c>
      <c r="Z1123" s="24">
        <v>0</v>
      </c>
      <c r="AA1123" s="24">
        <f t="shared" si="233"/>
        <v>0</v>
      </c>
      <c r="AB1123" s="3">
        <v>1000002603</v>
      </c>
      <c r="AC1123" s="3"/>
    </row>
    <row r="1124" spans="1:29" ht="14.25" hidden="1" customHeight="1">
      <c r="A1124" s="23" t="s">
        <v>134</v>
      </c>
      <c r="B1124" s="64" t="s">
        <v>84</v>
      </c>
      <c r="C1124" s="64" t="s">
        <v>3624</v>
      </c>
      <c r="D1124" s="64">
        <v>1000002729</v>
      </c>
      <c r="E1124" s="64" t="s">
        <v>3625</v>
      </c>
      <c r="F1124" s="66">
        <v>44672</v>
      </c>
      <c r="G1124" s="66" t="str">
        <f t="shared" si="221"/>
        <v>Targeted Dealer</v>
      </c>
      <c r="H1124" s="66"/>
      <c r="I1124" s="67">
        <v>120</v>
      </c>
      <c r="J1124" s="67">
        <f t="shared" ca="1" si="222"/>
        <v>2504.516129032258</v>
      </c>
      <c r="K1124" s="96">
        <v>0</v>
      </c>
      <c r="L1124" s="68">
        <f t="shared" ca="1" si="223"/>
        <v>-2504.516129032258</v>
      </c>
      <c r="M1124" s="68">
        <f t="shared" ca="1" si="224"/>
        <v>0</v>
      </c>
      <c r="N1124" s="99">
        <v>0</v>
      </c>
      <c r="O1124" s="97" t="str">
        <f t="shared" ca="1" si="225"/>
        <v>Nov</v>
      </c>
      <c r="P1124" s="96">
        <v>0</v>
      </c>
      <c r="Q1124" s="99">
        <f t="shared" si="226"/>
        <v>0</v>
      </c>
      <c r="R1124" s="97">
        <f t="shared" ca="1" si="227"/>
        <v>0</v>
      </c>
      <c r="S1124" s="99" t="b">
        <f t="shared" si="228"/>
        <v>0</v>
      </c>
      <c r="T1124" s="100">
        <v>110.5</v>
      </c>
      <c r="U1124" s="100" t="str">
        <f t="shared" ca="1" si="229"/>
        <v>Dec</v>
      </c>
      <c r="V1124" s="96">
        <v>110.5</v>
      </c>
      <c r="W1124" s="103">
        <f t="shared" si="230"/>
        <v>-110.5</v>
      </c>
      <c r="X1124" s="102">
        <f t="shared" ca="1" si="231"/>
        <v>-1</v>
      </c>
      <c r="Y1124" s="103" t="str">
        <f t="shared" ca="1" si="232"/>
        <v>DEGROWTH</v>
      </c>
      <c r="Z1124" s="24">
        <v>1</v>
      </c>
      <c r="AA1124" s="24">
        <f t="shared" si="233"/>
        <v>0</v>
      </c>
      <c r="AB1124" s="3">
        <v>1000002729</v>
      </c>
      <c r="AC1124" s="3"/>
    </row>
    <row r="1125" spans="1:29" ht="14.25" hidden="1" customHeight="1">
      <c r="A1125" s="23" t="s">
        <v>134</v>
      </c>
      <c r="B1125" s="64" t="s">
        <v>84</v>
      </c>
      <c r="C1125" s="64" t="s">
        <v>2188</v>
      </c>
      <c r="D1125" s="64">
        <v>1000003171</v>
      </c>
      <c r="E1125" s="64" t="s">
        <v>2189</v>
      </c>
      <c r="F1125" s="66">
        <v>44918</v>
      </c>
      <c r="G1125" s="66" t="str">
        <f t="shared" si="221"/>
        <v>Targeted Dealer</v>
      </c>
      <c r="H1125" s="66"/>
      <c r="I1125" s="67">
        <v>220</v>
      </c>
      <c r="J1125" s="67">
        <f t="shared" ca="1" si="222"/>
        <v>4591.6129032258068</v>
      </c>
      <c r="K1125" s="96">
        <v>315.5</v>
      </c>
      <c r="L1125" s="68">
        <f t="shared" ca="1" si="223"/>
        <v>-4276.1129032258068</v>
      </c>
      <c r="M1125" s="68">
        <f t="shared" ca="1" si="224"/>
        <v>6.8712238302655608</v>
      </c>
      <c r="N1125" s="99">
        <v>210.25</v>
      </c>
      <c r="O1125" s="97" t="str">
        <f t="shared" ca="1" si="225"/>
        <v>Nov</v>
      </c>
      <c r="P1125" s="96">
        <v>210.25</v>
      </c>
      <c r="Q1125" s="99">
        <f t="shared" si="226"/>
        <v>105.25</v>
      </c>
      <c r="R1125" s="97">
        <f t="shared" ca="1" si="227"/>
        <v>0.50059453032104639</v>
      </c>
      <c r="S1125" s="99" t="str">
        <f t="shared" ca="1" si="228"/>
        <v>GROWTH</v>
      </c>
      <c r="T1125" s="100">
        <v>97.5</v>
      </c>
      <c r="U1125" s="100" t="str">
        <f t="shared" ca="1" si="229"/>
        <v>Dec</v>
      </c>
      <c r="V1125" s="96">
        <v>97.5</v>
      </c>
      <c r="W1125" s="103">
        <f t="shared" si="230"/>
        <v>218</v>
      </c>
      <c r="X1125" s="102">
        <f t="shared" ca="1" si="231"/>
        <v>2.2358974358974359</v>
      </c>
      <c r="Y1125" s="103" t="str">
        <f t="shared" ca="1" si="232"/>
        <v>GROWTH</v>
      </c>
      <c r="Z1125" s="24">
        <v>0</v>
      </c>
      <c r="AA1125" s="24">
        <f t="shared" si="233"/>
        <v>0</v>
      </c>
      <c r="AB1125" s="3">
        <v>1000003171</v>
      </c>
      <c r="AC1125" s="3"/>
    </row>
    <row r="1126" spans="1:29" ht="14.25" hidden="1" customHeight="1">
      <c r="A1126" s="23" t="s">
        <v>134</v>
      </c>
      <c r="B1126" s="64" t="s">
        <v>84</v>
      </c>
      <c r="C1126" s="64" t="s">
        <v>4034</v>
      </c>
      <c r="D1126" s="64">
        <v>1000003172</v>
      </c>
      <c r="E1126" s="64" t="s">
        <v>4035</v>
      </c>
      <c r="F1126" s="66">
        <v>44918</v>
      </c>
      <c r="G1126" s="66" t="str">
        <f t="shared" si="221"/>
        <v>-</v>
      </c>
      <c r="H1126" s="66"/>
      <c r="I1126" s="67">
        <v>0</v>
      </c>
      <c r="J1126" s="67">
        <f t="shared" ca="1" si="222"/>
        <v>0</v>
      </c>
      <c r="K1126" s="96">
        <v>5</v>
      </c>
      <c r="L1126" s="68">
        <f t="shared" ca="1" si="223"/>
        <v>5</v>
      </c>
      <c r="M1126" s="68" t="str">
        <f t="shared" ca="1" si="224"/>
        <v>-</v>
      </c>
      <c r="N1126" s="99">
        <v>0</v>
      </c>
      <c r="O1126" s="97" t="str">
        <f t="shared" ca="1" si="225"/>
        <v>Nov</v>
      </c>
      <c r="P1126" s="96">
        <v>0</v>
      </c>
      <c r="Q1126" s="99">
        <f t="shared" si="226"/>
        <v>5</v>
      </c>
      <c r="R1126" s="97">
        <f t="shared" ca="1" si="227"/>
        <v>0</v>
      </c>
      <c r="S1126" s="99" t="b">
        <f t="shared" si="228"/>
        <v>0</v>
      </c>
      <c r="T1126" s="100">
        <v>30.5</v>
      </c>
      <c r="U1126" s="100" t="str">
        <f t="shared" ca="1" si="229"/>
        <v>Dec</v>
      </c>
      <c r="V1126" s="96">
        <v>30.5</v>
      </c>
      <c r="W1126" s="103">
        <f t="shared" si="230"/>
        <v>-25.5</v>
      </c>
      <c r="X1126" s="102">
        <f t="shared" ca="1" si="231"/>
        <v>-0.83606557377049184</v>
      </c>
      <c r="Y1126" s="103" t="str">
        <f t="shared" ca="1" si="232"/>
        <v>DEGROWTH</v>
      </c>
      <c r="Z1126" s="24">
        <v>0</v>
      </c>
      <c r="AA1126" s="24">
        <f t="shared" si="233"/>
        <v>0</v>
      </c>
      <c r="AB1126" s="3">
        <v>1000003172</v>
      </c>
      <c r="AC1126" s="3"/>
    </row>
    <row r="1127" spans="1:29" ht="14.25" customHeight="1">
      <c r="A1127" s="23" t="s">
        <v>134</v>
      </c>
      <c r="B1127" s="64" t="s">
        <v>84</v>
      </c>
      <c r="C1127" s="64" t="s">
        <v>4529</v>
      </c>
      <c r="D1127" s="64">
        <v>1000003413</v>
      </c>
      <c r="E1127" s="64" t="s">
        <v>4530</v>
      </c>
      <c r="F1127" s="66">
        <v>44988</v>
      </c>
      <c r="G1127" s="66" t="str">
        <f t="shared" si="221"/>
        <v>-</v>
      </c>
      <c r="H1127" s="66"/>
      <c r="I1127" s="67">
        <v>0</v>
      </c>
      <c r="J1127" s="67">
        <f t="shared" ca="1" si="222"/>
        <v>0</v>
      </c>
      <c r="K1127" s="96">
        <v>0</v>
      </c>
      <c r="L1127" s="68">
        <f t="shared" ca="1" si="223"/>
        <v>0</v>
      </c>
      <c r="M1127" s="68" t="str">
        <f t="shared" ca="1" si="224"/>
        <v>-</v>
      </c>
      <c r="N1127" s="99">
        <v>0</v>
      </c>
      <c r="O1127" s="97" t="str">
        <f t="shared" ca="1" si="225"/>
        <v>Nov</v>
      </c>
      <c r="P1127" s="96">
        <v>0</v>
      </c>
      <c r="Q1127" s="99">
        <f t="shared" si="226"/>
        <v>0</v>
      </c>
      <c r="R1127" s="97">
        <f t="shared" ca="1" si="227"/>
        <v>0</v>
      </c>
      <c r="S1127" s="99" t="b">
        <f t="shared" si="228"/>
        <v>0</v>
      </c>
      <c r="T1127" s="100">
        <v>55</v>
      </c>
      <c r="U1127" s="100" t="str">
        <f t="shared" ca="1" si="229"/>
        <v>Dec</v>
      </c>
      <c r="V1127" s="96">
        <v>55</v>
      </c>
      <c r="W1127" s="103">
        <f t="shared" si="230"/>
        <v>-55</v>
      </c>
      <c r="X1127" s="102">
        <f t="shared" ca="1" si="231"/>
        <v>-1</v>
      </c>
      <c r="Y1127" s="103" t="str">
        <f t="shared" ca="1" si="232"/>
        <v>DEGROWTH</v>
      </c>
      <c r="Z1127" s="24">
        <v>1</v>
      </c>
      <c r="AA1127" s="24">
        <f t="shared" si="233"/>
        <v>0</v>
      </c>
      <c r="AB1127" s="3" t="e">
        <f>#N/A</f>
        <v>#N/A</v>
      </c>
      <c r="AC1127" s="3"/>
    </row>
    <row r="1128" spans="1:29" ht="14.25" hidden="1" customHeight="1">
      <c r="A1128" s="23" t="s">
        <v>134</v>
      </c>
      <c r="B1128" s="64" t="s">
        <v>84</v>
      </c>
      <c r="C1128" s="64" t="s">
        <v>2190</v>
      </c>
      <c r="D1128" s="64">
        <v>1000003531</v>
      </c>
      <c r="E1128" s="64" t="s">
        <v>2191</v>
      </c>
      <c r="F1128" s="66">
        <v>45065</v>
      </c>
      <c r="G1128" s="66" t="str">
        <f t="shared" si="221"/>
        <v>Targeted Dealer</v>
      </c>
      <c r="H1128" s="66"/>
      <c r="I1128" s="67">
        <v>20</v>
      </c>
      <c r="J1128" s="67">
        <f t="shared" ca="1" si="222"/>
        <v>417.41935483870969</v>
      </c>
      <c r="K1128" s="96">
        <v>25</v>
      </c>
      <c r="L1128" s="68">
        <f t="shared" ca="1" si="223"/>
        <v>-392.41935483870969</v>
      </c>
      <c r="M1128" s="68">
        <f t="shared" ca="1" si="224"/>
        <v>5.9891808346213287</v>
      </c>
      <c r="N1128" s="99">
        <v>15</v>
      </c>
      <c r="O1128" s="97" t="str">
        <f t="shared" ca="1" si="225"/>
        <v>Nov</v>
      </c>
      <c r="P1128" s="96">
        <v>15</v>
      </c>
      <c r="Q1128" s="99">
        <f t="shared" si="226"/>
        <v>10</v>
      </c>
      <c r="R1128" s="97">
        <f t="shared" ca="1" si="227"/>
        <v>0.66666666666666674</v>
      </c>
      <c r="S1128" s="99" t="str">
        <f t="shared" ca="1" si="228"/>
        <v>GROWTH</v>
      </c>
      <c r="T1128" s="100">
        <v>5</v>
      </c>
      <c r="U1128" s="100" t="str">
        <f t="shared" ca="1" si="229"/>
        <v>Dec</v>
      </c>
      <c r="V1128" s="96">
        <v>5</v>
      </c>
      <c r="W1128" s="103">
        <f t="shared" si="230"/>
        <v>20</v>
      </c>
      <c r="X1128" s="102">
        <f t="shared" ca="1" si="231"/>
        <v>4</v>
      </c>
      <c r="Y1128" s="103" t="str">
        <f t="shared" ca="1" si="232"/>
        <v>GROWTH</v>
      </c>
      <c r="Z1128" s="24">
        <v>0</v>
      </c>
      <c r="AA1128" s="24">
        <f t="shared" si="233"/>
        <v>0</v>
      </c>
      <c r="AB1128" s="3">
        <v>1000003531</v>
      </c>
      <c r="AC1128" s="3"/>
    </row>
    <row r="1129" spans="1:29" ht="14.25" hidden="1" customHeight="1">
      <c r="A1129" s="23" t="s">
        <v>134</v>
      </c>
      <c r="B1129" s="64" t="s">
        <v>84</v>
      </c>
      <c r="C1129" s="64" t="s">
        <v>2192</v>
      </c>
      <c r="D1129" s="64">
        <v>1000003590</v>
      </c>
      <c r="E1129" s="64" t="s">
        <v>2193</v>
      </c>
      <c r="F1129" s="66">
        <v>45084</v>
      </c>
      <c r="G1129" s="66" t="str">
        <f t="shared" si="221"/>
        <v>Targeted Dealer</v>
      </c>
      <c r="H1129" s="66"/>
      <c r="I1129" s="67">
        <v>90</v>
      </c>
      <c r="J1129" s="67">
        <f t="shared" ca="1" si="222"/>
        <v>1878.3870967741937</v>
      </c>
      <c r="K1129" s="96">
        <v>20</v>
      </c>
      <c r="L1129" s="68">
        <f t="shared" ca="1" si="223"/>
        <v>-1858.3870967741937</v>
      </c>
      <c r="M1129" s="68">
        <f t="shared" ca="1" si="224"/>
        <v>1.0647432594882362</v>
      </c>
      <c r="N1129" s="99">
        <v>20</v>
      </c>
      <c r="O1129" s="97" t="str">
        <f t="shared" ca="1" si="225"/>
        <v>Nov</v>
      </c>
      <c r="P1129" s="96">
        <v>20</v>
      </c>
      <c r="Q1129" s="99">
        <f t="shared" si="226"/>
        <v>0</v>
      </c>
      <c r="R1129" s="97">
        <f t="shared" ca="1" si="227"/>
        <v>0</v>
      </c>
      <c r="S1129" s="99" t="str">
        <f t="shared" ca="1" si="228"/>
        <v>GROWTH</v>
      </c>
      <c r="T1129" s="100">
        <v>55</v>
      </c>
      <c r="U1129" s="100" t="str">
        <f t="shared" ca="1" si="229"/>
        <v>Dec</v>
      </c>
      <c r="V1129" s="96">
        <v>55</v>
      </c>
      <c r="W1129" s="103">
        <f t="shared" si="230"/>
        <v>-35</v>
      </c>
      <c r="X1129" s="102">
        <f t="shared" ca="1" si="231"/>
        <v>-0.63636363636363635</v>
      </c>
      <c r="Y1129" s="103" t="str">
        <f t="shared" ca="1" si="232"/>
        <v>DEGROWTH</v>
      </c>
      <c r="Z1129" s="24">
        <v>0</v>
      </c>
      <c r="AA1129" s="24">
        <f t="shared" si="233"/>
        <v>0</v>
      </c>
      <c r="AB1129" s="3">
        <v>1000003590</v>
      </c>
      <c r="AC1129" s="3"/>
    </row>
    <row r="1130" spans="1:29" ht="14.25" hidden="1" customHeight="1">
      <c r="A1130" s="23" t="s">
        <v>134</v>
      </c>
      <c r="B1130" s="64" t="s">
        <v>84</v>
      </c>
      <c r="C1130" s="64" t="s">
        <v>4531</v>
      </c>
      <c r="D1130" s="64">
        <v>1000003792</v>
      </c>
      <c r="E1130" s="64" t="s">
        <v>4532</v>
      </c>
      <c r="F1130" s="66">
        <v>45281</v>
      </c>
      <c r="G1130" s="66" t="str">
        <f t="shared" si="221"/>
        <v>Targeted Dealer</v>
      </c>
      <c r="H1130" s="66" t="s">
        <v>627</v>
      </c>
      <c r="I1130" s="67">
        <v>70</v>
      </c>
      <c r="J1130" s="67">
        <f t="shared" ca="1" si="222"/>
        <v>1460.9677419354839</v>
      </c>
      <c r="K1130" s="96">
        <v>0</v>
      </c>
      <c r="L1130" s="68">
        <f t="shared" ca="1" si="223"/>
        <v>-1460.9677419354839</v>
      </c>
      <c r="M1130" s="68">
        <f t="shared" ca="1" si="224"/>
        <v>0</v>
      </c>
      <c r="N1130" s="99">
        <v>0</v>
      </c>
      <c r="O1130" s="97" t="str">
        <f t="shared" ca="1" si="225"/>
        <v>Nov</v>
      </c>
      <c r="P1130" s="96">
        <v>0</v>
      </c>
      <c r="Q1130" s="99">
        <f t="shared" si="226"/>
        <v>0</v>
      </c>
      <c r="R1130" s="97">
        <f t="shared" ca="1" si="227"/>
        <v>0</v>
      </c>
      <c r="S1130" s="99" t="b">
        <f t="shared" si="228"/>
        <v>0</v>
      </c>
      <c r="T1130" s="100">
        <v>30.5</v>
      </c>
      <c r="U1130" s="100" t="str">
        <f t="shared" ca="1" si="229"/>
        <v>Dec</v>
      </c>
      <c r="V1130" s="96">
        <v>30.5</v>
      </c>
      <c r="W1130" s="103">
        <f t="shared" si="230"/>
        <v>-30.5</v>
      </c>
      <c r="X1130" s="102">
        <f t="shared" ca="1" si="231"/>
        <v>-1</v>
      </c>
      <c r="Y1130" s="103" t="str">
        <f t="shared" ca="1" si="232"/>
        <v>DEGROWTH</v>
      </c>
      <c r="Z1130" s="24">
        <v>1</v>
      </c>
      <c r="AA1130" s="24">
        <f t="shared" si="233"/>
        <v>1</v>
      </c>
      <c r="AB1130" s="3">
        <v>1000003792</v>
      </c>
      <c r="AC1130" s="3"/>
    </row>
    <row r="1131" spans="1:29" ht="14.25" hidden="1" customHeight="1">
      <c r="A1131" s="23" t="s">
        <v>134</v>
      </c>
      <c r="B1131" s="64" t="s">
        <v>84</v>
      </c>
      <c r="C1131" s="64" t="s">
        <v>4533</v>
      </c>
      <c r="D1131" s="64">
        <v>1000003808</v>
      </c>
      <c r="E1131" s="64" t="s">
        <v>4534</v>
      </c>
      <c r="F1131" s="66">
        <v>45289</v>
      </c>
      <c r="G1131" s="66" t="str">
        <f t="shared" si="221"/>
        <v>Targeted Dealer</v>
      </c>
      <c r="H1131" s="66"/>
      <c r="I1131" s="67">
        <v>25</v>
      </c>
      <c r="J1131" s="67">
        <f t="shared" ca="1" si="222"/>
        <v>521.77419354838707</v>
      </c>
      <c r="K1131" s="96">
        <v>0</v>
      </c>
      <c r="L1131" s="68">
        <f t="shared" ca="1" si="223"/>
        <v>-521.77419354838707</v>
      </c>
      <c r="M1131" s="68">
        <f t="shared" ca="1" si="224"/>
        <v>0</v>
      </c>
      <c r="N1131" s="99">
        <v>0</v>
      </c>
      <c r="O1131" s="97" t="str">
        <f t="shared" ca="1" si="225"/>
        <v>Nov</v>
      </c>
      <c r="P1131" s="96">
        <v>0</v>
      </c>
      <c r="Q1131" s="99">
        <f t="shared" si="226"/>
        <v>0</v>
      </c>
      <c r="R1131" s="97">
        <f t="shared" ca="1" si="227"/>
        <v>0</v>
      </c>
      <c r="S1131" s="99" t="b">
        <f t="shared" si="228"/>
        <v>0</v>
      </c>
      <c r="T1131" s="100">
        <v>0</v>
      </c>
      <c r="U1131" s="100" t="str">
        <f t="shared" ca="1" si="229"/>
        <v>Dec</v>
      </c>
      <c r="V1131" s="96">
        <v>0</v>
      </c>
      <c r="W1131" s="103">
        <f t="shared" si="230"/>
        <v>0</v>
      </c>
      <c r="X1131" s="102">
        <f t="shared" ca="1" si="231"/>
        <v>0</v>
      </c>
      <c r="Y1131" s="103" t="b">
        <f t="shared" si="232"/>
        <v>0</v>
      </c>
      <c r="Z1131" s="24">
        <v>1</v>
      </c>
      <c r="AA1131" s="24">
        <f t="shared" si="233"/>
        <v>0</v>
      </c>
      <c r="AB1131" s="3">
        <v>1000003808</v>
      </c>
      <c r="AC1131" s="3"/>
    </row>
    <row r="1132" spans="1:29" ht="14.25" hidden="1" customHeight="1">
      <c r="A1132" s="23" t="s">
        <v>134</v>
      </c>
      <c r="B1132" s="64" t="s">
        <v>84</v>
      </c>
      <c r="C1132" s="64" t="s">
        <v>2194</v>
      </c>
      <c r="D1132" s="64">
        <v>1000003818</v>
      </c>
      <c r="E1132" s="64" t="s">
        <v>2195</v>
      </c>
      <c r="F1132" s="141">
        <v>45301</v>
      </c>
      <c r="G1132" s="66" t="str">
        <f t="shared" si="221"/>
        <v>Targeted Dealer</v>
      </c>
      <c r="H1132" s="66"/>
      <c r="I1132" s="67">
        <v>120</v>
      </c>
      <c r="J1132" s="67">
        <f t="shared" ca="1" si="222"/>
        <v>2504.516129032258</v>
      </c>
      <c r="K1132" s="96">
        <v>120.4</v>
      </c>
      <c r="L1132" s="68">
        <f t="shared" ca="1" si="223"/>
        <v>-2384.116129032258</v>
      </c>
      <c r="M1132" s="68">
        <f t="shared" ca="1" si="224"/>
        <v>4.8073158165893872</v>
      </c>
      <c r="N1132" s="99">
        <v>100.2</v>
      </c>
      <c r="O1132" s="97" t="str">
        <f t="shared" ca="1" si="225"/>
        <v>Nov</v>
      </c>
      <c r="P1132" s="96">
        <v>100.2</v>
      </c>
      <c r="Q1132" s="99">
        <f t="shared" si="226"/>
        <v>20.200000000000003</v>
      </c>
      <c r="R1132" s="97">
        <f t="shared" ca="1" si="227"/>
        <v>0.20159680638722555</v>
      </c>
      <c r="S1132" s="99" t="str">
        <f t="shared" ca="1" si="228"/>
        <v>GROWTH</v>
      </c>
      <c r="T1132" s="100">
        <v>0</v>
      </c>
      <c r="U1132" s="100" t="str">
        <f t="shared" ca="1" si="229"/>
        <v>Dec</v>
      </c>
      <c r="V1132" s="96">
        <v>0</v>
      </c>
      <c r="W1132" s="103">
        <f t="shared" si="230"/>
        <v>120.4</v>
      </c>
      <c r="X1132" s="102">
        <f t="shared" ca="1" si="231"/>
        <v>0</v>
      </c>
      <c r="Y1132" s="103" t="b">
        <f t="shared" si="232"/>
        <v>0</v>
      </c>
      <c r="Z1132" s="24">
        <v>0</v>
      </c>
      <c r="AA1132" s="24">
        <f t="shared" si="233"/>
        <v>0</v>
      </c>
      <c r="AB1132" s="3">
        <v>1000003818</v>
      </c>
      <c r="AC1132" s="3"/>
    </row>
    <row r="1133" spans="1:29" ht="14.25" hidden="1" customHeight="1">
      <c r="A1133" s="24" t="s">
        <v>134</v>
      </c>
      <c r="B1133" s="125" t="s">
        <v>84</v>
      </c>
      <c r="C1133" s="125" t="s">
        <v>302</v>
      </c>
      <c r="D1133" s="125">
        <v>1000003871</v>
      </c>
      <c r="E1133" s="125" t="s">
        <v>303</v>
      </c>
      <c r="F1133" s="66">
        <v>45349</v>
      </c>
      <c r="G1133" s="66" t="str">
        <f t="shared" si="221"/>
        <v>Targeted Dealer</v>
      </c>
      <c r="H1133" s="66"/>
      <c r="I1133" s="67">
        <v>30</v>
      </c>
      <c r="J1133" s="67">
        <f t="shared" ca="1" si="222"/>
        <v>626.12903225806451</v>
      </c>
      <c r="K1133" s="96">
        <v>20</v>
      </c>
      <c r="L1133" s="68">
        <f t="shared" ca="1" si="223"/>
        <v>-606.12903225806451</v>
      </c>
      <c r="M1133" s="68">
        <f t="shared" ca="1" si="224"/>
        <v>3.1942297784647087</v>
      </c>
      <c r="N1133" s="99">
        <v>5</v>
      </c>
      <c r="O1133" s="97" t="str">
        <f t="shared" ca="1" si="225"/>
        <v>Nov</v>
      </c>
      <c r="P1133" s="96">
        <v>5</v>
      </c>
      <c r="Q1133" s="99">
        <f t="shared" si="226"/>
        <v>15</v>
      </c>
      <c r="R1133" s="97">
        <f t="shared" ca="1" si="227"/>
        <v>3</v>
      </c>
      <c r="S1133" s="99" t="str">
        <f t="shared" ca="1" si="228"/>
        <v>GROWTH</v>
      </c>
      <c r="T1133" s="100">
        <v>0</v>
      </c>
      <c r="U1133" s="100" t="str">
        <f t="shared" ca="1" si="229"/>
        <v>Dec</v>
      </c>
      <c r="V1133" s="96">
        <v>0</v>
      </c>
      <c r="W1133" s="103">
        <f t="shared" si="230"/>
        <v>20</v>
      </c>
      <c r="X1133" s="102">
        <f t="shared" ca="1" si="231"/>
        <v>0</v>
      </c>
      <c r="Y1133" s="103" t="b">
        <f t="shared" si="232"/>
        <v>0</v>
      </c>
      <c r="Z1133" s="24">
        <v>0</v>
      </c>
      <c r="AA1133" s="24">
        <f t="shared" si="233"/>
        <v>0</v>
      </c>
      <c r="AB1133" s="3">
        <v>1000003871</v>
      </c>
      <c r="AC1133" s="3"/>
    </row>
    <row r="1134" spans="1:29" ht="14.25" customHeight="1">
      <c r="A1134" s="24" t="s">
        <v>134</v>
      </c>
      <c r="B1134" s="125" t="s">
        <v>84</v>
      </c>
      <c r="C1134" s="125" t="s">
        <v>4535</v>
      </c>
      <c r="D1134" s="125">
        <v>1000003875</v>
      </c>
      <c r="E1134" s="125" t="s">
        <v>4536</v>
      </c>
      <c r="F1134" s="66">
        <v>45350</v>
      </c>
      <c r="G1134" s="66" t="str">
        <f t="shared" si="221"/>
        <v>-</v>
      </c>
      <c r="H1134" s="66"/>
      <c r="I1134" s="67">
        <v>0</v>
      </c>
      <c r="J1134" s="67">
        <f t="shared" ca="1" si="222"/>
        <v>0</v>
      </c>
      <c r="K1134" s="96">
        <v>0</v>
      </c>
      <c r="L1134" s="68">
        <f t="shared" ca="1" si="223"/>
        <v>0</v>
      </c>
      <c r="M1134" s="68" t="str">
        <f t="shared" ca="1" si="224"/>
        <v>-</v>
      </c>
      <c r="N1134" s="99">
        <v>0</v>
      </c>
      <c r="O1134" s="97" t="str">
        <f t="shared" ca="1" si="225"/>
        <v>Nov</v>
      </c>
      <c r="P1134" s="96">
        <v>0</v>
      </c>
      <c r="Q1134" s="99">
        <f t="shared" si="226"/>
        <v>0</v>
      </c>
      <c r="R1134" s="97">
        <f t="shared" ca="1" si="227"/>
        <v>0</v>
      </c>
      <c r="S1134" s="99" t="b">
        <f t="shared" si="228"/>
        <v>0</v>
      </c>
      <c r="T1134" s="100">
        <v>0</v>
      </c>
      <c r="U1134" s="100" t="str">
        <f t="shared" ca="1" si="229"/>
        <v>Dec</v>
      </c>
      <c r="V1134" s="96">
        <v>0</v>
      </c>
      <c r="W1134" s="103">
        <f t="shared" si="230"/>
        <v>0</v>
      </c>
      <c r="X1134" s="102">
        <f t="shared" ca="1" si="231"/>
        <v>0</v>
      </c>
      <c r="Y1134" s="103" t="b">
        <f t="shared" si="232"/>
        <v>0</v>
      </c>
      <c r="Z1134" s="24">
        <v>1</v>
      </c>
      <c r="AA1134" s="24">
        <f t="shared" si="233"/>
        <v>0</v>
      </c>
      <c r="AB1134" s="3" t="e">
        <f>#N/A</f>
        <v>#N/A</v>
      </c>
      <c r="AC1134" s="3"/>
    </row>
    <row r="1135" spans="1:29" ht="14.25" hidden="1" customHeight="1">
      <c r="A1135" s="24" t="s">
        <v>134</v>
      </c>
      <c r="B1135" s="125" t="s">
        <v>84</v>
      </c>
      <c r="C1135" s="125" t="s">
        <v>304</v>
      </c>
      <c r="D1135" s="125">
        <v>1000003915</v>
      </c>
      <c r="E1135" s="125" t="s">
        <v>305</v>
      </c>
      <c r="F1135" s="66">
        <v>45404</v>
      </c>
      <c r="G1135" s="66" t="str">
        <f t="shared" si="221"/>
        <v>Targeted Dealer</v>
      </c>
      <c r="H1135" s="66"/>
      <c r="I1135" s="67">
        <v>40</v>
      </c>
      <c r="J1135" s="67">
        <f t="shared" ca="1" si="222"/>
        <v>834.83870967741939</v>
      </c>
      <c r="K1135" s="96">
        <v>17.5</v>
      </c>
      <c r="L1135" s="68">
        <f t="shared" ca="1" si="223"/>
        <v>-817.33870967741939</v>
      </c>
      <c r="M1135" s="68">
        <f t="shared" ca="1" si="224"/>
        <v>2.096213292117465</v>
      </c>
      <c r="N1135" s="99">
        <v>7.45</v>
      </c>
      <c r="O1135" s="97" t="str">
        <f t="shared" ca="1" si="225"/>
        <v>Nov</v>
      </c>
      <c r="P1135" s="96">
        <v>7.45</v>
      </c>
      <c r="Q1135" s="99">
        <f t="shared" si="226"/>
        <v>10.050000000000001</v>
      </c>
      <c r="R1135" s="97">
        <f t="shared" ca="1" si="227"/>
        <v>1.348993288590604</v>
      </c>
      <c r="S1135" s="99" t="str">
        <f t="shared" ca="1" si="228"/>
        <v>GROWTH</v>
      </c>
      <c r="T1135" s="100">
        <v>0</v>
      </c>
      <c r="U1135" s="100" t="str">
        <f t="shared" ca="1" si="229"/>
        <v>Dec</v>
      </c>
      <c r="V1135" s="96">
        <v>0</v>
      </c>
      <c r="W1135" s="103">
        <f t="shared" si="230"/>
        <v>17.5</v>
      </c>
      <c r="X1135" s="102">
        <f t="shared" ca="1" si="231"/>
        <v>0</v>
      </c>
      <c r="Y1135" s="103" t="b">
        <f t="shared" si="232"/>
        <v>0</v>
      </c>
      <c r="Z1135" s="24">
        <v>0</v>
      </c>
      <c r="AA1135" s="24">
        <f t="shared" si="233"/>
        <v>0</v>
      </c>
      <c r="AB1135" s="3">
        <v>1000003915</v>
      </c>
      <c r="AC1135" s="3"/>
    </row>
    <row r="1136" spans="1:29" ht="14.25" hidden="1" customHeight="1">
      <c r="A1136" s="24" t="s">
        <v>134</v>
      </c>
      <c r="B1136" s="125" t="s">
        <v>84</v>
      </c>
      <c r="C1136" s="125" t="s">
        <v>2196</v>
      </c>
      <c r="D1136" s="125">
        <v>1000003994</v>
      </c>
      <c r="E1136" s="125" t="s">
        <v>2197</v>
      </c>
      <c r="F1136" s="66">
        <v>45443</v>
      </c>
      <c r="G1136" s="66" t="str">
        <f t="shared" si="221"/>
        <v>Targeted Dealer</v>
      </c>
      <c r="H1136" s="66"/>
      <c r="I1136" s="67">
        <v>30</v>
      </c>
      <c r="J1136" s="67">
        <f t="shared" ca="1" si="222"/>
        <v>626.12903225806451</v>
      </c>
      <c r="K1136" s="96">
        <v>30</v>
      </c>
      <c r="L1136" s="68">
        <f t="shared" ca="1" si="223"/>
        <v>-596.12903225806451</v>
      </c>
      <c r="M1136" s="68">
        <f t="shared" ca="1" si="224"/>
        <v>4.7913446676970635</v>
      </c>
      <c r="N1136" s="99">
        <v>25</v>
      </c>
      <c r="O1136" s="97" t="str">
        <f t="shared" ca="1" si="225"/>
        <v>Nov</v>
      </c>
      <c r="P1136" s="96">
        <v>25</v>
      </c>
      <c r="Q1136" s="99">
        <f t="shared" si="226"/>
        <v>5</v>
      </c>
      <c r="R1136" s="97">
        <f t="shared" ca="1" si="227"/>
        <v>0.19999999999999996</v>
      </c>
      <c r="S1136" s="99" t="str">
        <f t="shared" ca="1" si="228"/>
        <v>GROWTH</v>
      </c>
      <c r="T1136" s="100">
        <v>0</v>
      </c>
      <c r="U1136" s="100" t="str">
        <f t="shared" ca="1" si="229"/>
        <v>Dec</v>
      </c>
      <c r="V1136" s="96">
        <v>0</v>
      </c>
      <c r="W1136" s="103">
        <f t="shared" si="230"/>
        <v>30</v>
      </c>
      <c r="X1136" s="102">
        <f t="shared" ca="1" si="231"/>
        <v>0</v>
      </c>
      <c r="Y1136" s="103" t="b">
        <f t="shared" si="232"/>
        <v>0</v>
      </c>
      <c r="Z1136" s="24">
        <v>0</v>
      </c>
      <c r="AA1136" s="24">
        <f t="shared" si="233"/>
        <v>0</v>
      </c>
      <c r="AB1136" s="3">
        <v>1000003994</v>
      </c>
      <c r="AC1136" s="3"/>
    </row>
    <row r="1137" spans="1:29" ht="14.25" hidden="1" customHeight="1">
      <c r="A1137" s="24" t="s">
        <v>134</v>
      </c>
      <c r="B1137" s="125" t="s">
        <v>84</v>
      </c>
      <c r="C1137" s="125" t="s">
        <v>2198</v>
      </c>
      <c r="D1137" s="125">
        <v>1000004004</v>
      </c>
      <c r="E1137" s="125" t="s">
        <v>2199</v>
      </c>
      <c r="F1137" s="66">
        <v>45450</v>
      </c>
      <c r="G1137" s="66" t="str">
        <f t="shared" si="221"/>
        <v>Targeted Dealer</v>
      </c>
      <c r="H1137" s="66" t="s">
        <v>627</v>
      </c>
      <c r="I1137" s="67">
        <v>700</v>
      </c>
      <c r="J1137" s="67">
        <f t="shared" ca="1" si="222"/>
        <v>14609.677419354839</v>
      </c>
      <c r="K1137" s="96">
        <v>658.65</v>
      </c>
      <c r="L1137" s="68">
        <f t="shared" ca="1" si="223"/>
        <v>-13951.027419354839</v>
      </c>
      <c r="M1137" s="68">
        <f t="shared" ca="1" si="224"/>
        <v>4.508313093398101</v>
      </c>
      <c r="N1137" s="99">
        <v>576.79999999999995</v>
      </c>
      <c r="O1137" s="97" t="str">
        <f t="shared" ca="1" si="225"/>
        <v>Nov</v>
      </c>
      <c r="P1137" s="96">
        <v>576.79999999999995</v>
      </c>
      <c r="Q1137" s="99">
        <f t="shared" si="226"/>
        <v>81.850000000000023</v>
      </c>
      <c r="R1137" s="97">
        <f t="shared" ca="1" si="227"/>
        <v>0.1419036061026353</v>
      </c>
      <c r="S1137" s="99" t="str">
        <f t="shared" ca="1" si="228"/>
        <v>GROWTH</v>
      </c>
      <c r="T1137" s="100">
        <v>0</v>
      </c>
      <c r="U1137" s="100" t="str">
        <f t="shared" ca="1" si="229"/>
        <v>Dec</v>
      </c>
      <c r="V1137" s="96">
        <v>0</v>
      </c>
      <c r="W1137" s="103">
        <f t="shared" si="230"/>
        <v>658.65</v>
      </c>
      <c r="X1137" s="102">
        <f t="shared" ca="1" si="231"/>
        <v>0</v>
      </c>
      <c r="Y1137" s="103" t="b">
        <f t="shared" si="232"/>
        <v>0</v>
      </c>
      <c r="Z1137" s="24">
        <v>0</v>
      </c>
      <c r="AA1137" s="24">
        <f t="shared" si="233"/>
        <v>1</v>
      </c>
      <c r="AB1137" s="3">
        <v>1000004004</v>
      </c>
      <c r="AC1137" s="3"/>
    </row>
    <row r="1138" spans="1:29" ht="14.25" hidden="1" customHeight="1">
      <c r="A1138" s="24" t="s">
        <v>134</v>
      </c>
      <c r="B1138" s="125" t="s">
        <v>84</v>
      </c>
      <c r="C1138" s="125" t="s">
        <v>2200</v>
      </c>
      <c r="D1138" s="125">
        <v>1000004068</v>
      </c>
      <c r="E1138" s="125" t="s">
        <v>1603</v>
      </c>
      <c r="F1138" s="66">
        <v>45503</v>
      </c>
      <c r="G1138" s="66" t="str">
        <f t="shared" si="221"/>
        <v>Targeted Dealer</v>
      </c>
      <c r="H1138" s="66" t="s">
        <v>627</v>
      </c>
      <c r="I1138" s="67">
        <v>130</v>
      </c>
      <c r="J1138" s="67">
        <f t="shared" ca="1" si="222"/>
        <v>2713.2258064516127</v>
      </c>
      <c r="K1138" s="96">
        <v>174.2</v>
      </c>
      <c r="L1138" s="68">
        <f t="shared" ca="1" si="223"/>
        <v>-2539.0258064516129</v>
      </c>
      <c r="M1138" s="68">
        <f t="shared" ca="1" si="224"/>
        <v>6.4204018547140649</v>
      </c>
      <c r="N1138" s="99">
        <v>127</v>
      </c>
      <c r="O1138" s="97" t="str">
        <f t="shared" ca="1" si="225"/>
        <v>Nov</v>
      </c>
      <c r="P1138" s="96">
        <v>127</v>
      </c>
      <c r="Q1138" s="99">
        <f t="shared" si="226"/>
        <v>47.199999999999989</v>
      </c>
      <c r="R1138" s="97">
        <f t="shared" ca="1" si="227"/>
        <v>0.37165354330708644</v>
      </c>
      <c r="S1138" s="99" t="str">
        <f t="shared" ca="1" si="228"/>
        <v>GROWTH</v>
      </c>
      <c r="T1138" s="100">
        <v>0</v>
      </c>
      <c r="U1138" s="100" t="str">
        <f t="shared" ca="1" si="229"/>
        <v>Dec</v>
      </c>
      <c r="V1138" s="96">
        <v>0</v>
      </c>
      <c r="W1138" s="103">
        <f t="shared" si="230"/>
        <v>174.2</v>
      </c>
      <c r="X1138" s="102">
        <f t="shared" ca="1" si="231"/>
        <v>0</v>
      </c>
      <c r="Y1138" s="103" t="b">
        <f t="shared" si="232"/>
        <v>0</v>
      </c>
      <c r="Z1138" s="24">
        <v>0</v>
      </c>
      <c r="AA1138" s="24">
        <f t="shared" si="233"/>
        <v>1</v>
      </c>
      <c r="AB1138" s="3">
        <v>1000004068</v>
      </c>
      <c r="AC1138" s="3"/>
    </row>
    <row r="1139" spans="1:29" ht="14.25" hidden="1" customHeight="1">
      <c r="A1139" s="24" t="s">
        <v>134</v>
      </c>
      <c r="B1139" s="125" t="s">
        <v>84</v>
      </c>
      <c r="C1139" s="125" t="s">
        <v>4537</v>
      </c>
      <c r="D1139" s="125">
        <v>1000004070</v>
      </c>
      <c r="E1139" s="125" t="s">
        <v>4538</v>
      </c>
      <c r="F1139" s="66">
        <v>45504</v>
      </c>
      <c r="G1139" s="66" t="str">
        <f t="shared" si="221"/>
        <v>Targeted Dealer</v>
      </c>
      <c r="H1139" s="24"/>
      <c r="I1139" s="67">
        <v>20</v>
      </c>
      <c r="J1139" s="67">
        <f t="shared" ca="1" si="222"/>
        <v>417.41935483870969</v>
      </c>
      <c r="K1139" s="96">
        <v>0</v>
      </c>
      <c r="L1139" s="68">
        <f t="shared" ca="1" si="223"/>
        <v>-417.41935483870969</v>
      </c>
      <c r="M1139" s="68">
        <f t="shared" ca="1" si="224"/>
        <v>0</v>
      </c>
      <c r="N1139" s="99">
        <v>0</v>
      </c>
      <c r="O1139" s="97" t="str">
        <f t="shared" ca="1" si="225"/>
        <v>Nov</v>
      </c>
      <c r="P1139" s="96">
        <v>0</v>
      </c>
      <c r="Q1139" s="99">
        <f t="shared" si="226"/>
        <v>0</v>
      </c>
      <c r="R1139" s="97">
        <f t="shared" ca="1" si="227"/>
        <v>0</v>
      </c>
      <c r="S1139" s="99" t="b">
        <f t="shared" si="228"/>
        <v>0</v>
      </c>
      <c r="T1139" s="100">
        <v>0</v>
      </c>
      <c r="U1139" s="100" t="str">
        <f t="shared" ca="1" si="229"/>
        <v>Dec</v>
      </c>
      <c r="V1139" s="96">
        <v>0</v>
      </c>
      <c r="W1139" s="103">
        <f t="shared" si="230"/>
        <v>0</v>
      </c>
      <c r="X1139" s="102">
        <f t="shared" ca="1" si="231"/>
        <v>0</v>
      </c>
      <c r="Y1139" s="103" t="b">
        <f t="shared" si="232"/>
        <v>0</v>
      </c>
      <c r="Z1139" s="24">
        <v>1</v>
      </c>
      <c r="AA1139" s="24">
        <f t="shared" si="233"/>
        <v>0</v>
      </c>
      <c r="AB1139" s="3">
        <v>1000004070</v>
      </c>
      <c r="AC1139" s="3"/>
    </row>
    <row r="1140" spans="1:29" ht="14.25" hidden="1" customHeight="1">
      <c r="A1140" s="23" t="s">
        <v>134</v>
      </c>
      <c r="B1140" s="64" t="s">
        <v>84</v>
      </c>
      <c r="C1140" s="125" t="s">
        <v>4539</v>
      </c>
      <c r="D1140" s="125">
        <v>1000004102</v>
      </c>
      <c r="E1140" s="125" t="s">
        <v>4540</v>
      </c>
      <c r="F1140" s="66">
        <v>45533</v>
      </c>
      <c r="G1140" s="66" t="str">
        <f t="shared" si="221"/>
        <v>Targeted Dealer</v>
      </c>
      <c r="H1140" s="66" t="s">
        <v>627</v>
      </c>
      <c r="I1140" s="67">
        <v>25</v>
      </c>
      <c r="J1140" s="67">
        <f t="shared" ca="1" si="222"/>
        <v>521.77419354838707</v>
      </c>
      <c r="K1140" s="96">
        <v>0</v>
      </c>
      <c r="L1140" s="68">
        <f t="shared" ca="1" si="223"/>
        <v>-521.77419354838707</v>
      </c>
      <c r="M1140" s="68">
        <f t="shared" ca="1" si="224"/>
        <v>0</v>
      </c>
      <c r="N1140" s="99">
        <v>10</v>
      </c>
      <c r="O1140" s="97" t="str">
        <f t="shared" ca="1" si="225"/>
        <v>Nov</v>
      </c>
      <c r="P1140" s="96">
        <v>10</v>
      </c>
      <c r="Q1140" s="99">
        <f t="shared" si="226"/>
        <v>-10</v>
      </c>
      <c r="R1140" s="97">
        <f t="shared" ca="1" si="227"/>
        <v>-1</v>
      </c>
      <c r="S1140" s="99" t="str">
        <f t="shared" ca="1" si="228"/>
        <v>DEGROWTH</v>
      </c>
      <c r="T1140" s="100">
        <v>0</v>
      </c>
      <c r="U1140" s="100" t="str">
        <f t="shared" ca="1" si="229"/>
        <v>Dec</v>
      </c>
      <c r="V1140" s="96">
        <v>0</v>
      </c>
      <c r="W1140" s="103">
        <f t="shared" si="230"/>
        <v>0</v>
      </c>
      <c r="X1140" s="102">
        <f t="shared" ca="1" si="231"/>
        <v>0</v>
      </c>
      <c r="Y1140" s="103" t="b">
        <f t="shared" si="232"/>
        <v>0</v>
      </c>
      <c r="Z1140" s="24">
        <v>1</v>
      </c>
      <c r="AA1140" s="24">
        <f t="shared" si="233"/>
        <v>1</v>
      </c>
      <c r="AB1140" s="3">
        <v>1000004102</v>
      </c>
      <c r="AC1140" s="3"/>
    </row>
    <row r="1141" spans="1:29" ht="14.25" hidden="1" customHeight="1">
      <c r="A1141" s="23" t="s">
        <v>134</v>
      </c>
      <c r="B1141" s="64" t="s">
        <v>79</v>
      </c>
      <c r="C1141" s="64" t="s">
        <v>2201</v>
      </c>
      <c r="D1141" s="64">
        <v>1000000598</v>
      </c>
      <c r="E1141" s="65" t="s">
        <v>2202</v>
      </c>
      <c r="F1141" s="66">
        <v>38976</v>
      </c>
      <c r="G1141" s="66" t="str">
        <f t="shared" si="221"/>
        <v>Targeted Dealer</v>
      </c>
      <c r="H1141" s="66"/>
      <c r="I1141" s="67">
        <v>50</v>
      </c>
      <c r="J1141" s="67">
        <f t="shared" ca="1" si="222"/>
        <v>1043.5483870967741</v>
      </c>
      <c r="K1141" s="96">
        <v>18</v>
      </c>
      <c r="L1141" s="68">
        <f t="shared" ca="1" si="223"/>
        <v>-1025.5483870967741</v>
      </c>
      <c r="M1141" s="68">
        <f t="shared" ca="1" si="224"/>
        <v>1.7248840803709429</v>
      </c>
      <c r="N1141" s="99">
        <v>0</v>
      </c>
      <c r="O1141" s="97" t="str">
        <f t="shared" ca="1" si="225"/>
        <v>Nov</v>
      </c>
      <c r="P1141" s="96">
        <v>0</v>
      </c>
      <c r="Q1141" s="99">
        <f t="shared" si="226"/>
        <v>18</v>
      </c>
      <c r="R1141" s="97">
        <f t="shared" ca="1" si="227"/>
        <v>0</v>
      </c>
      <c r="S1141" s="99" t="b">
        <f t="shared" si="228"/>
        <v>0</v>
      </c>
      <c r="T1141" s="100">
        <v>0</v>
      </c>
      <c r="U1141" s="100" t="str">
        <f t="shared" ca="1" si="229"/>
        <v>Dec</v>
      </c>
      <c r="V1141" s="96">
        <v>0</v>
      </c>
      <c r="W1141" s="103">
        <f t="shared" si="230"/>
        <v>18</v>
      </c>
      <c r="X1141" s="102">
        <f t="shared" ca="1" si="231"/>
        <v>0</v>
      </c>
      <c r="Y1141" s="103" t="b">
        <f t="shared" si="232"/>
        <v>0</v>
      </c>
      <c r="Z1141" s="24">
        <v>0</v>
      </c>
      <c r="AA1141" s="24">
        <f t="shared" si="233"/>
        <v>0</v>
      </c>
      <c r="AB1141" s="3">
        <v>1000000598</v>
      </c>
      <c r="AC1141" s="3"/>
    </row>
    <row r="1142" spans="1:29" ht="14.25" hidden="1" customHeight="1">
      <c r="A1142" s="23" t="s">
        <v>134</v>
      </c>
      <c r="B1142" s="64" t="s">
        <v>79</v>
      </c>
      <c r="C1142" s="64" t="s">
        <v>2203</v>
      </c>
      <c r="D1142" s="64">
        <v>1000000587</v>
      </c>
      <c r="E1142" s="65" t="s">
        <v>2204</v>
      </c>
      <c r="F1142" s="66">
        <v>40024</v>
      </c>
      <c r="G1142" s="66" t="str">
        <f t="shared" si="221"/>
        <v>Targeted Dealer</v>
      </c>
      <c r="H1142" s="66" t="s">
        <v>627</v>
      </c>
      <c r="I1142" s="67">
        <v>100</v>
      </c>
      <c r="J1142" s="67">
        <f t="shared" ca="1" si="222"/>
        <v>2087.0967741935483</v>
      </c>
      <c r="K1142" s="96">
        <v>43</v>
      </c>
      <c r="L1142" s="68">
        <f t="shared" ca="1" si="223"/>
        <v>-2044.0967741935483</v>
      </c>
      <c r="M1142" s="68">
        <f t="shared" ca="1" si="224"/>
        <v>2.0602782071097372</v>
      </c>
      <c r="N1142" s="99">
        <v>79</v>
      </c>
      <c r="O1142" s="97" t="str">
        <f t="shared" ca="1" si="225"/>
        <v>Nov</v>
      </c>
      <c r="P1142" s="96">
        <v>79</v>
      </c>
      <c r="Q1142" s="99">
        <f t="shared" si="226"/>
        <v>-36</v>
      </c>
      <c r="R1142" s="97">
        <f t="shared" ca="1" si="227"/>
        <v>-0.45569620253164556</v>
      </c>
      <c r="S1142" s="99" t="str">
        <f t="shared" ca="1" si="228"/>
        <v>DEGROWTH</v>
      </c>
      <c r="T1142" s="100">
        <v>54</v>
      </c>
      <c r="U1142" s="100" t="str">
        <f t="shared" ca="1" si="229"/>
        <v>Dec</v>
      </c>
      <c r="V1142" s="96">
        <v>54</v>
      </c>
      <c r="W1142" s="103">
        <f t="shared" si="230"/>
        <v>-11</v>
      </c>
      <c r="X1142" s="102">
        <f t="shared" ca="1" si="231"/>
        <v>-0.20370370370370372</v>
      </c>
      <c r="Y1142" s="103" t="str">
        <f t="shared" ca="1" si="232"/>
        <v>DEGROWTH</v>
      </c>
      <c r="Z1142" s="24">
        <v>0</v>
      </c>
      <c r="AA1142" s="24">
        <f t="shared" si="233"/>
        <v>1</v>
      </c>
      <c r="AB1142" s="3">
        <v>1000000587</v>
      </c>
      <c r="AC1142" s="3"/>
    </row>
    <row r="1143" spans="1:29" ht="14.25" hidden="1" customHeight="1">
      <c r="A1143" s="23" t="s">
        <v>134</v>
      </c>
      <c r="B1143" s="64" t="s">
        <v>79</v>
      </c>
      <c r="C1143" s="64" t="s">
        <v>3247</v>
      </c>
      <c r="D1143" s="64">
        <v>1000000590</v>
      </c>
      <c r="E1143" s="65" t="s">
        <v>3248</v>
      </c>
      <c r="F1143" s="66">
        <v>40520</v>
      </c>
      <c r="G1143" s="66" t="str">
        <f t="shared" si="221"/>
        <v>Targeted Dealer</v>
      </c>
      <c r="H1143" s="66"/>
      <c r="I1143" s="67">
        <v>20</v>
      </c>
      <c r="J1143" s="67">
        <f t="shared" ca="1" si="222"/>
        <v>417.41935483870969</v>
      </c>
      <c r="K1143" s="96">
        <v>0</v>
      </c>
      <c r="L1143" s="68">
        <f t="shared" ca="1" si="223"/>
        <v>-417.41935483870969</v>
      </c>
      <c r="M1143" s="68">
        <f t="shared" ca="1" si="224"/>
        <v>0</v>
      </c>
      <c r="N1143" s="99">
        <v>19</v>
      </c>
      <c r="O1143" s="97" t="str">
        <f t="shared" ca="1" si="225"/>
        <v>Nov</v>
      </c>
      <c r="P1143" s="96">
        <v>19</v>
      </c>
      <c r="Q1143" s="99">
        <f t="shared" si="226"/>
        <v>-19</v>
      </c>
      <c r="R1143" s="97">
        <f t="shared" ca="1" si="227"/>
        <v>-1</v>
      </c>
      <c r="S1143" s="99" t="str">
        <f t="shared" ca="1" si="228"/>
        <v>DEGROWTH</v>
      </c>
      <c r="T1143" s="100">
        <v>0</v>
      </c>
      <c r="U1143" s="100" t="str">
        <f t="shared" ca="1" si="229"/>
        <v>Dec</v>
      </c>
      <c r="V1143" s="96">
        <v>0</v>
      </c>
      <c r="W1143" s="103">
        <f t="shared" si="230"/>
        <v>0</v>
      </c>
      <c r="X1143" s="102">
        <f t="shared" ca="1" si="231"/>
        <v>0</v>
      </c>
      <c r="Y1143" s="103" t="b">
        <f t="shared" si="232"/>
        <v>0</v>
      </c>
      <c r="Z1143" s="24">
        <v>1</v>
      </c>
      <c r="AA1143" s="24">
        <f t="shared" si="233"/>
        <v>0</v>
      </c>
      <c r="AB1143" s="3">
        <v>1000000590</v>
      </c>
      <c r="AC1143" s="3"/>
    </row>
    <row r="1144" spans="1:29" ht="14.25" hidden="1" customHeight="1">
      <c r="A1144" s="23" t="s">
        <v>134</v>
      </c>
      <c r="B1144" s="64" t="s">
        <v>79</v>
      </c>
      <c r="C1144" s="64" t="s">
        <v>2205</v>
      </c>
      <c r="D1144" s="64">
        <v>1000000591</v>
      </c>
      <c r="E1144" s="65" t="s">
        <v>2206</v>
      </c>
      <c r="F1144" s="66">
        <v>41132</v>
      </c>
      <c r="G1144" s="66" t="str">
        <f t="shared" si="221"/>
        <v>Targeted Dealer</v>
      </c>
      <c r="H1144" s="66"/>
      <c r="I1144" s="67">
        <v>40</v>
      </c>
      <c r="J1144" s="67">
        <f t="shared" ca="1" si="222"/>
        <v>834.83870967741939</v>
      </c>
      <c r="K1144" s="96">
        <v>31</v>
      </c>
      <c r="L1144" s="68">
        <f t="shared" ca="1" si="223"/>
        <v>-803.83870967741939</v>
      </c>
      <c r="M1144" s="68">
        <f t="shared" ca="1" si="224"/>
        <v>3.7132921174652238</v>
      </c>
      <c r="N1144" s="99">
        <v>38</v>
      </c>
      <c r="O1144" s="97" t="str">
        <f t="shared" ca="1" si="225"/>
        <v>Nov</v>
      </c>
      <c r="P1144" s="96">
        <v>38</v>
      </c>
      <c r="Q1144" s="99">
        <f t="shared" si="226"/>
        <v>-7</v>
      </c>
      <c r="R1144" s="97">
        <f t="shared" ca="1" si="227"/>
        <v>-0.18421052631578949</v>
      </c>
      <c r="S1144" s="99" t="str">
        <f t="shared" ca="1" si="228"/>
        <v>DEGROWTH</v>
      </c>
      <c r="T1144" s="100">
        <v>20</v>
      </c>
      <c r="U1144" s="100" t="str">
        <f t="shared" ca="1" si="229"/>
        <v>Dec</v>
      </c>
      <c r="V1144" s="96">
        <v>20</v>
      </c>
      <c r="W1144" s="103">
        <f t="shared" si="230"/>
        <v>11</v>
      </c>
      <c r="X1144" s="102">
        <f t="shared" ca="1" si="231"/>
        <v>0.55000000000000004</v>
      </c>
      <c r="Y1144" s="103" t="str">
        <f t="shared" ca="1" si="232"/>
        <v>GROWTH</v>
      </c>
      <c r="Z1144" s="24">
        <v>0</v>
      </c>
      <c r="AA1144" s="24">
        <f t="shared" si="233"/>
        <v>0</v>
      </c>
      <c r="AB1144" s="3">
        <v>1000000591</v>
      </c>
      <c r="AC1144" s="3"/>
    </row>
    <row r="1145" spans="1:29" ht="14.25" hidden="1" customHeight="1">
      <c r="A1145" s="23" t="s">
        <v>134</v>
      </c>
      <c r="B1145" s="64" t="s">
        <v>79</v>
      </c>
      <c r="C1145" s="64" t="s">
        <v>2207</v>
      </c>
      <c r="D1145" s="64">
        <v>1000000589</v>
      </c>
      <c r="E1145" s="65" t="s">
        <v>2208</v>
      </c>
      <c r="F1145" s="66">
        <v>41499</v>
      </c>
      <c r="G1145" s="66" t="str">
        <f t="shared" si="221"/>
        <v>Targeted Dealer</v>
      </c>
      <c r="H1145" s="66"/>
      <c r="I1145" s="67">
        <v>20</v>
      </c>
      <c r="J1145" s="67">
        <f t="shared" ca="1" si="222"/>
        <v>417.41935483870969</v>
      </c>
      <c r="K1145" s="96">
        <v>0</v>
      </c>
      <c r="L1145" s="68">
        <f t="shared" ca="1" si="223"/>
        <v>-417.41935483870969</v>
      </c>
      <c r="M1145" s="68">
        <f t="shared" ca="1" si="224"/>
        <v>0</v>
      </c>
      <c r="N1145" s="99">
        <v>37.5</v>
      </c>
      <c r="O1145" s="97" t="str">
        <f t="shared" ca="1" si="225"/>
        <v>Nov</v>
      </c>
      <c r="P1145" s="96">
        <v>37.5</v>
      </c>
      <c r="Q1145" s="99">
        <f t="shared" si="226"/>
        <v>-37.5</v>
      </c>
      <c r="R1145" s="97">
        <f t="shared" ca="1" si="227"/>
        <v>-1</v>
      </c>
      <c r="S1145" s="99" t="str">
        <f t="shared" ca="1" si="228"/>
        <v>DEGROWTH</v>
      </c>
      <c r="T1145" s="100">
        <v>0</v>
      </c>
      <c r="U1145" s="100" t="str">
        <f t="shared" ca="1" si="229"/>
        <v>Dec</v>
      </c>
      <c r="V1145" s="96">
        <v>0</v>
      </c>
      <c r="W1145" s="103">
        <f t="shared" si="230"/>
        <v>0</v>
      </c>
      <c r="X1145" s="102">
        <f t="shared" ca="1" si="231"/>
        <v>0</v>
      </c>
      <c r="Y1145" s="103" t="b">
        <f t="shared" si="232"/>
        <v>0</v>
      </c>
      <c r="Z1145" s="24">
        <v>1</v>
      </c>
      <c r="AA1145" s="24">
        <f t="shared" si="233"/>
        <v>0</v>
      </c>
      <c r="AB1145" s="3">
        <v>1000000589</v>
      </c>
      <c r="AC1145" s="3"/>
    </row>
    <row r="1146" spans="1:29" ht="14.25" hidden="1" customHeight="1">
      <c r="A1146" s="23" t="s">
        <v>134</v>
      </c>
      <c r="B1146" s="64" t="s">
        <v>79</v>
      </c>
      <c r="C1146" s="64" t="s">
        <v>306</v>
      </c>
      <c r="D1146" s="64">
        <v>1000000588</v>
      </c>
      <c r="E1146" s="65" t="s">
        <v>307</v>
      </c>
      <c r="F1146" s="66">
        <v>42180</v>
      </c>
      <c r="G1146" s="66" t="str">
        <f t="shared" si="221"/>
        <v>Targeted Dealer</v>
      </c>
      <c r="H1146" s="66"/>
      <c r="I1146" s="67">
        <v>60</v>
      </c>
      <c r="J1146" s="67">
        <f t="shared" ca="1" si="222"/>
        <v>1252.258064516129</v>
      </c>
      <c r="K1146" s="96">
        <v>19</v>
      </c>
      <c r="L1146" s="68">
        <f t="shared" ca="1" si="223"/>
        <v>-1233.258064516129</v>
      </c>
      <c r="M1146" s="68">
        <f t="shared" ca="1" si="224"/>
        <v>1.5172591447707366</v>
      </c>
      <c r="N1146" s="99">
        <v>60</v>
      </c>
      <c r="O1146" s="97" t="str">
        <f t="shared" ca="1" si="225"/>
        <v>Nov</v>
      </c>
      <c r="P1146" s="96">
        <v>60</v>
      </c>
      <c r="Q1146" s="99">
        <f t="shared" si="226"/>
        <v>-41</v>
      </c>
      <c r="R1146" s="97">
        <f t="shared" ca="1" si="227"/>
        <v>-0.68333333333333335</v>
      </c>
      <c r="S1146" s="99" t="str">
        <f t="shared" ca="1" si="228"/>
        <v>DEGROWTH</v>
      </c>
      <c r="T1146" s="100">
        <v>20</v>
      </c>
      <c r="U1146" s="100" t="str">
        <f t="shared" ca="1" si="229"/>
        <v>Dec</v>
      </c>
      <c r="V1146" s="96">
        <v>20</v>
      </c>
      <c r="W1146" s="103">
        <f t="shared" si="230"/>
        <v>-1</v>
      </c>
      <c r="X1146" s="102">
        <f t="shared" ca="1" si="231"/>
        <v>-5.0000000000000044E-2</v>
      </c>
      <c r="Y1146" s="103" t="str">
        <f t="shared" ca="1" si="232"/>
        <v>DEGROWTH</v>
      </c>
      <c r="Z1146" s="24">
        <v>0</v>
      </c>
      <c r="AA1146" s="24">
        <f t="shared" si="233"/>
        <v>0</v>
      </c>
      <c r="AB1146" s="3">
        <v>1000000588</v>
      </c>
      <c r="AC1146" s="3"/>
    </row>
    <row r="1147" spans="1:29" ht="14.25" hidden="1" customHeight="1">
      <c r="A1147" s="23" t="s">
        <v>134</v>
      </c>
      <c r="B1147" s="64" t="s">
        <v>79</v>
      </c>
      <c r="C1147" s="64" t="s">
        <v>2209</v>
      </c>
      <c r="D1147" s="64">
        <v>1000000597</v>
      </c>
      <c r="E1147" s="65" t="s">
        <v>2210</v>
      </c>
      <c r="F1147" s="66">
        <v>42558</v>
      </c>
      <c r="G1147" s="66" t="str">
        <f t="shared" si="221"/>
        <v>Targeted Dealer</v>
      </c>
      <c r="H1147" s="66"/>
      <c r="I1147" s="67">
        <v>60</v>
      </c>
      <c r="J1147" s="67">
        <f t="shared" ca="1" si="222"/>
        <v>1252.258064516129</v>
      </c>
      <c r="K1147" s="96">
        <v>17.5</v>
      </c>
      <c r="L1147" s="68">
        <f t="shared" ca="1" si="223"/>
        <v>-1234.758064516129</v>
      </c>
      <c r="M1147" s="68">
        <f t="shared" ca="1" si="224"/>
        <v>1.39747552807831</v>
      </c>
      <c r="N1147" s="99">
        <v>18</v>
      </c>
      <c r="O1147" s="97" t="str">
        <f t="shared" ca="1" si="225"/>
        <v>Nov</v>
      </c>
      <c r="P1147" s="96">
        <v>18</v>
      </c>
      <c r="Q1147" s="99">
        <f t="shared" si="226"/>
        <v>-0.5</v>
      </c>
      <c r="R1147" s="97">
        <f t="shared" ca="1" si="227"/>
        <v>-2.777777777777779E-2</v>
      </c>
      <c r="S1147" s="99" t="str">
        <f t="shared" ca="1" si="228"/>
        <v>DEGROWTH</v>
      </c>
      <c r="T1147" s="100">
        <v>56</v>
      </c>
      <c r="U1147" s="100" t="str">
        <f t="shared" ca="1" si="229"/>
        <v>Dec</v>
      </c>
      <c r="V1147" s="96">
        <v>56</v>
      </c>
      <c r="W1147" s="103">
        <f t="shared" si="230"/>
        <v>-38.5</v>
      </c>
      <c r="X1147" s="102">
        <f t="shared" ca="1" si="231"/>
        <v>-0.6875</v>
      </c>
      <c r="Y1147" s="103" t="str">
        <f t="shared" ca="1" si="232"/>
        <v>DEGROWTH</v>
      </c>
      <c r="Z1147" s="24">
        <v>0</v>
      </c>
      <c r="AA1147" s="24">
        <f t="shared" si="233"/>
        <v>0</v>
      </c>
      <c r="AB1147" s="3">
        <v>1000000597</v>
      </c>
      <c r="AC1147" s="3"/>
    </row>
    <row r="1148" spans="1:29" ht="14.25" hidden="1" customHeight="1">
      <c r="A1148" s="23" t="s">
        <v>134</v>
      </c>
      <c r="B1148" s="64" t="s">
        <v>79</v>
      </c>
      <c r="C1148" s="64" t="s">
        <v>4036</v>
      </c>
      <c r="D1148" s="64">
        <v>1000000585</v>
      </c>
      <c r="E1148" s="65" t="s">
        <v>4037</v>
      </c>
      <c r="F1148" s="66">
        <v>42686</v>
      </c>
      <c r="G1148" s="66" t="str">
        <f t="shared" si="221"/>
        <v>-</v>
      </c>
      <c r="H1148" s="66"/>
      <c r="I1148" s="67">
        <v>0</v>
      </c>
      <c r="J1148" s="67">
        <f t="shared" ca="1" si="222"/>
        <v>0</v>
      </c>
      <c r="K1148" s="96">
        <v>0</v>
      </c>
      <c r="L1148" s="68">
        <f t="shared" ca="1" si="223"/>
        <v>0</v>
      </c>
      <c r="M1148" s="68" t="str">
        <f t="shared" ca="1" si="224"/>
        <v>-</v>
      </c>
      <c r="N1148" s="99">
        <v>0</v>
      </c>
      <c r="O1148" s="97" t="str">
        <f t="shared" ca="1" si="225"/>
        <v>Nov</v>
      </c>
      <c r="P1148" s="96">
        <v>0</v>
      </c>
      <c r="Q1148" s="99">
        <f t="shared" si="226"/>
        <v>0</v>
      </c>
      <c r="R1148" s="97">
        <f t="shared" ca="1" si="227"/>
        <v>0</v>
      </c>
      <c r="S1148" s="99" t="b">
        <f t="shared" si="228"/>
        <v>0</v>
      </c>
      <c r="T1148" s="100">
        <v>0</v>
      </c>
      <c r="U1148" s="100" t="str">
        <f t="shared" ca="1" si="229"/>
        <v>Dec</v>
      </c>
      <c r="V1148" s="96">
        <v>0</v>
      </c>
      <c r="W1148" s="103">
        <f t="shared" si="230"/>
        <v>0</v>
      </c>
      <c r="X1148" s="102">
        <f t="shared" ca="1" si="231"/>
        <v>0</v>
      </c>
      <c r="Y1148" s="103" t="b">
        <f t="shared" si="232"/>
        <v>0</v>
      </c>
      <c r="Z1148" s="24">
        <v>1</v>
      </c>
      <c r="AA1148" s="24">
        <f t="shared" si="233"/>
        <v>0</v>
      </c>
      <c r="AB1148" s="3">
        <v>1000000585</v>
      </c>
      <c r="AC1148" s="3"/>
    </row>
    <row r="1149" spans="1:29" ht="14.25" hidden="1" customHeight="1">
      <c r="A1149" s="23" t="s">
        <v>134</v>
      </c>
      <c r="B1149" s="64" t="s">
        <v>79</v>
      </c>
      <c r="C1149" s="64" t="s">
        <v>2211</v>
      </c>
      <c r="D1149" s="64">
        <v>1000000593</v>
      </c>
      <c r="E1149" s="65" t="s">
        <v>2212</v>
      </c>
      <c r="F1149" s="66">
        <v>42746</v>
      </c>
      <c r="G1149" s="66" t="str">
        <f t="shared" si="221"/>
        <v>Targeted Dealer</v>
      </c>
      <c r="H1149" s="66"/>
      <c r="I1149" s="67">
        <v>40</v>
      </c>
      <c r="J1149" s="67">
        <f t="shared" ca="1" si="222"/>
        <v>834.83870967741939</v>
      </c>
      <c r="K1149" s="96">
        <v>18.5</v>
      </c>
      <c r="L1149" s="68">
        <f t="shared" ca="1" si="223"/>
        <v>-816.33870967741939</v>
      </c>
      <c r="M1149" s="68">
        <f t="shared" ca="1" si="224"/>
        <v>2.2159969088098914</v>
      </c>
      <c r="N1149" s="99">
        <v>36</v>
      </c>
      <c r="O1149" s="97" t="str">
        <f t="shared" ca="1" si="225"/>
        <v>Nov</v>
      </c>
      <c r="P1149" s="96">
        <v>36</v>
      </c>
      <c r="Q1149" s="99">
        <f t="shared" si="226"/>
        <v>-17.5</v>
      </c>
      <c r="R1149" s="97">
        <f t="shared" ca="1" si="227"/>
        <v>-0.48611111111111116</v>
      </c>
      <c r="S1149" s="99" t="str">
        <f t="shared" ca="1" si="228"/>
        <v>DEGROWTH</v>
      </c>
      <c r="T1149" s="100">
        <v>38</v>
      </c>
      <c r="U1149" s="100" t="str">
        <f t="shared" ca="1" si="229"/>
        <v>Dec</v>
      </c>
      <c r="V1149" s="96">
        <v>38</v>
      </c>
      <c r="W1149" s="103">
        <f t="shared" si="230"/>
        <v>-19.5</v>
      </c>
      <c r="X1149" s="102">
        <f t="shared" ca="1" si="231"/>
        <v>-0.51315789473684204</v>
      </c>
      <c r="Y1149" s="103" t="str">
        <f t="shared" ca="1" si="232"/>
        <v>DEGROWTH</v>
      </c>
      <c r="Z1149" s="24">
        <v>0</v>
      </c>
      <c r="AA1149" s="24">
        <f t="shared" si="233"/>
        <v>0</v>
      </c>
      <c r="AB1149" s="3">
        <v>1000000593</v>
      </c>
      <c r="AC1149" s="3"/>
    </row>
    <row r="1150" spans="1:29" ht="14.25" hidden="1" customHeight="1">
      <c r="A1150" s="23" t="s">
        <v>134</v>
      </c>
      <c r="B1150" s="64" t="s">
        <v>79</v>
      </c>
      <c r="C1150" s="64" t="s">
        <v>4541</v>
      </c>
      <c r="D1150" s="64">
        <v>1000000600</v>
      </c>
      <c r="E1150" s="65" t="s">
        <v>4542</v>
      </c>
      <c r="F1150" s="66">
        <v>42780</v>
      </c>
      <c r="G1150" s="66" t="str">
        <f t="shared" si="221"/>
        <v>-</v>
      </c>
      <c r="H1150" s="66"/>
      <c r="I1150" s="67">
        <v>0</v>
      </c>
      <c r="J1150" s="67">
        <f t="shared" ca="1" si="222"/>
        <v>0</v>
      </c>
      <c r="K1150" s="96">
        <v>0</v>
      </c>
      <c r="L1150" s="68">
        <f t="shared" ca="1" si="223"/>
        <v>0</v>
      </c>
      <c r="M1150" s="68" t="str">
        <f t="shared" ca="1" si="224"/>
        <v>-</v>
      </c>
      <c r="N1150" s="99">
        <v>0</v>
      </c>
      <c r="O1150" s="97" t="str">
        <f t="shared" ca="1" si="225"/>
        <v>Nov</v>
      </c>
      <c r="P1150" s="96">
        <v>0</v>
      </c>
      <c r="Q1150" s="99">
        <f t="shared" si="226"/>
        <v>0</v>
      </c>
      <c r="R1150" s="97">
        <f t="shared" ca="1" si="227"/>
        <v>0</v>
      </c>
      <c r="S1150" s="99" t="b">
        <f t="shared" si="228"/>
        <v>0</v>
      </c>
      <c r="T1150" s="100">
        <v>59</v>
      </c>
      <c r="U1150" s="100" t="str">
        <f t="shared" ca="1" si="229"/>
        <v>Dec</v>
      </c>
      <c r="V1150" s="96">
        <v>59</v>
      </c>
      <c r="W1150" s="103">
        <f t="shared" si="230"/>
        <v>-59</v>
      </c>
      <c r="X1150" s="102">
        <f t="shared" ca="1" si="231"/>
        <v>-1</v>
      </c>
      <c r="Y1150" s="103" t="str">
        <f t="shared" ca="1" si="232"/>
        <v>DEGROWTH</v>
      </c>
      <c r="Z1150" s="24">
        <v>1</v>
      </c>
      <c r="AA1150" s="24">
        <f t="shared" si="233"/>
        <v>0</v>
      </c>
      <c r="AB1150" s="3">
        <v>1000000600</v>
      </c>
      <c r="AC1150" s="3"/>
    </row>
    <row r="1151" spans="1:29" ht="14.25" hidden="1" customHeight="1">
      <c r="A1151" s="23" t="s">
        <v>134</v>
      </c>
      <c r="B1151" s="64" t="s">
        <v>79</v>
      </c>
      <c r="C1151" s="64" t="s">
        <v>2213</v>
      </c>
      <c r="D1151" s="64">
        <v>1000000594</v>
      </c>
      <c r="E1151" s="65" t="s">
        <v>2214</v>
      </c>
      <c r="F1151" s="66">
        <v>42945</v>
      </c>
      <c r="G1151" s="66" t="str">
        <f t="shared" si="221"/>
        <v>Targeted Dealer</v>
      </c>
      <c r="H1151" s="66"/>
      <c r="I1151" s="67">
        <v>270</v>
      </c>
      <c r="J1151" s="67">
        <f t="shared" ca="1" si="222"/>
        <v>5635.1612903225805</v>
      </c>
      <c r="K1151" s="96">
        <v>105</v>
      </c>
      <c r="L1151" s="68">
        <f t="shared" ca="1" si="223"/>
        <v>-5530.1612903225805</v>
      </c>
      <c r="M1151" s="68">
        <f t="shared" ca="1" si="224"/>
        <v>1.8633007041044136</v>
      </c>
      <c r="N1151" s="99">
        <v>172</v>
      </c>
      <c r="O1151" s="97" t="str">
        <f t="shared" ca="1" si="225"/>
        <v>Nov</v>
      </c>
      <c r="P1151" s="96">
        <v>172</v>
      </c>
      <c r="Q1151" s="99">
        <f t="shared" si="226"/>
        <v>-67</v>
      </c>
      <c r="R1151" s="97">
        <f t="shared" ca="1" si="227"/>
        <v>-0.38953488372093026</v>
      </c>
      <c r="S1151" s="99" t="str">
        <f t="shared" ca="1" si="228"/>
        <v>DEGROWTH</v>
      </c>
      <c r="T1151" s="100">
        <v>94.8</v>
      </c>
      <c r="U1151" s="100" t="str">
        <f t="shared" ca="1" si="229"/>
        <v>Dec</v>
      </c>
      <c r="V1151" s="96">
        <v>94.8</v>
      </c>
      <c r="W1151" s="103">
        <f t="shared" si="230"/>
        <v>10.200000000000003</v>
      </c>
      <c r="X1151" s="102">
        <f t="shared" ca="1" si="231"/>
        <v>0.10759493670886089</v>
      </c>
      <c r="Y1151" s="103" t="str">
        <f t="shared" ca="1" si="232"/>
        <v>GROWTH</v>
      </c>
      <c r="Z1151" s="24">
        <v>0</v>
      </c>
      <c r="AA1151" s="24">
        <f t="shared" si="233"/>
        <v>0</v>
      </c>
      <c r="AB1151" s="3">
        <v>1000000594</v>
      </c>
      <c r="AC1151" s="3"/>
    </row>
    <row r="1152" spans="1:29" ht="14.25" hidden="1" customHeight="1">
      <c r="A1152" s="23" t="s">
        <v>134</v>
      </c>
      <c r="B1152" s="64" t="s">
        <v>79</v>
      </c>
      <c r="C1152" s="64" t="s">
        <v>2215</v>
      </c>
      <c r="D1152" s="64">
        <v>1000000582</v>
      </c>
      <c r="E1152" s="65" t="s">
        <v>2216</v>
      </c>
      <c r="F1152" s="66">
        <v>43014</v>
      </c>
      <c r="G1152" s="66" t="str">
        <f t="shared" si="221"/>
        <v>Targeted Dealer</v>
      </c>
      <c r="H1152" s="66"/>
      <c r="I1152" s="67">
        <v>20</v>
      </c>
      <c r="J1152" s="67">
        <f t="shared" ca="1" si="222"/>
        <v>417.41935483870969</v>
      </c>
      <c r="K1152" s="96">
        <v>0</v>
      </c>
      <c r="L1152" s="68">
        <f t="shared" ca="1" si="223"/>
        <v>-417.41935483870969</v>
      </c>
      <c r="M1152" s="68">
        <f t="shared" ca="1" si="224"/>
        <v>0</v>
      </c>
      <c r="N1152" s="99">
        <v>20</v>
      </c>
      <c r="O1152" s="97" t="str">
        <f t="shared" ca="1" si="225"/>
        <v>Nov</v>
      </c>
      <c r="P1152" s="96">
        <v>20</v>
      </c>
      <c r="Q1152" s="99">
        <f t="shared" si="226"/>
        <v>-20</v>
      </c>
      <c r="R1152" s="97">
        <f t="shared" ca="1" si="227"/>
        <v>-1</v>
      </c>
      <c r="S1152" s="99" t="str">
        <f t="shared" ca="1" si="228"/>
        <v>DEGROWTH</v>
      </c>
      <c r="T1152" s="100">
        <v>0</v>
      </c>
      <c r="U1152" s="100" t="str">
        <f t="shared" ca="1" si="229"/>
        <v>Dec</v>
      </c>
      <c r="V1152" s="96">
        <v>0</v>
      </c>
      <c r="W1152" s="103">
        <f t="shared" si="230"/>
        <v>0</v>
      </c>
      <c r="X1152" s="102">
        <f t="shared" ca="1" si="231"/>
        <v>0</v>
      </c>
      <c r="Y1152" s="103" t="b">
        <f t="shared" si="232"/>
        <v>0</v>
      </c>
      <c r="Z1152" s="24">
        <v>1</v>
      </c>
      <c r="AA1152" s="24">
        <f t="shared" si="233"/>
        <v>0</v>
      </c>
      <c r="AB1152" s="3">
        <v>1000000582</v>
      </c>
      <c r="AC1152" s="3"/>
    </row>
    <row r="1153" spans="1:29" ht="14.25" hidden="1" customHeight="1">
      <c r="A1153" s="23" t="s">
        <v>134</v>
      </c>
      <c r="B1153" s="64" t="s">
        <v>79</v>
      </c>
      <c r="C1153" s="64" t="s">
        <v>308</v>
      </c>
      <c r="D1153" s="64">
        <v>1000000583</v>
      </c>
      <c r="E1153" s="65" t="s">
        <v>309</v>
      </c>
      <c r="F1153" s="66">
        <v>43014</v>
      </c>
      <c r="G1153" s="66" t="str">
        <f t="shared" si="221"/>
        <v>Targeted Dealer</v>
      </c>
      <c r="H1153" s="66" t="s">
        <v>627</v>
      </c>
      <c r="I1153" s="67">
        <v>20</v>
      </c>
      <c r="J1153" s="67">
        <f t="shared" ca="1" si="222"/>
        <v>417.41935483870969</v>
      </c>
      <c r="K1153" s="96">
        <v>17.5</v>
      </c>
      <c r="L1153" s="68">
        <f t="shared" ca="1" si="223"/>
        <v>-399.91935483870969</v>
      </c>
      <c r="M1153" s="68">
        <f t="shared" ca="1" si="224"/>
        <v>4.19242658423493</v>
      </c>
      <c r="N1153" s="99">
        <v>20</v>
      </c>
      <c r="O1153" s="97" t="str">
        <f t="shared" ca="1" si="225"/>
        <v>Nov</v>
      </c>
      <c r="P1153" s="96">
        <v>20</v>
      </c>
      <c r="Q1153" s="99">
        <f t="shared" si="226"/>
        <v>-2.5</v>
      </c>
      <c r="R1153" s="97">
        <f t="shared" ca="1" si="227"/>
        <v>-0.125</v>
      </c>
      <c r="S1153" s="99" t="str">
        <f t="shared" ca="1" si="228"/>
        <v>DEGROWTH</v>
      </c>
      <c r="T1153" s="100">
        <v>20</v>
      </c>
      <c r="U1153" s="100" t="str">
        <f t="shared" ca="1" si="229"/>
        <v>Dec</v>
      </c>
      <c r="V1153" s="96">
        <v>20</v>
      </c>
      <c r="W1153" s="103">
        <f t="shared" si="230"/>
        <v>-2.5</v>
      </c>
      <c r="X1153" s="102">
        <f t="shared" ca="1" si="231"/>
        <v>-0.125</v>
      </c>
      <c r="Y1153" s="103" t="str">
        <f t="shared" ca="1" si="232"/>
        <v>DEGROWTH</v>
      </c>
      <c r="Z1153" s="24">
        <v>0</v>
      </c>
      <c r="AA1153" s="24">
        <f t="shared" si="233"/>
        <v>1</v>
      </c>
      <c r="AB1153" s="3">
        <v>1000000583</v>
      </c>
      <c r="AC1153" s="3"/>
    </row>
    <row r="1154" spans="1:29" ht="14.25" hidden="1" customHeight="1">
      <c r="A1154" s="23" t="s">
        <v>134</v>
      </c>
      <c r="B1154" s="64" t="s">
        <v>79</v>
      </c>
      <c r="C1154" s="64" t="s">
        <v>2217</v>
      </c>
      <c r="D1154" s="64">
        <v>1000000584</v>
      </c>
      <c r="E1154" s="65" t="s">
        <v>2218</v>
      </c>
      <c r="F1154" s="66">
        <v>43089</v>
      </c>
      <c r="G1154" s="66" t="str">
        <f t="shared" si="221"/>
        <v>Targeted Dealer</v>
      </c>
      <c r="H1154" s="66"/>
      <c r="I1154" s="67">
        <v>40</v>
      </c>
      <c r="J1154" s="67">
        <f t="shared" ca="1" si="222"/>
        <v>834.83870967741939</v>
      </c>
      <c r="K1154" s="96">
        <v>0</v>
      </c>
      <c r="L1154" s="68">
        <f t="shared" ca="1" si="223"/>
        <v>-834.83870967741939</v>
      </c>
      <c r="M1154" s="68">
        <f t="shared" ca="1" si="224"/>
        <v>0</v>
      </c>
      <c r="N1154" s="99">
        <v>25</v>
      </c>
      <c r="O1154" s="97" t="str">
        <f t="shared" ca="1" si="225"/>
        <v>Nov</v>
      </c>
      <c r="P1154" s="96">
        <v>25</v>
      </c>
      <c r="Q1154" s="99">
        <f t="shared" si="226"/>
        <v>-25</v>
      </c>
      <c r="R1154" s="97">
        <f t="shared" ca="1" si="227"/>
        <v>-1</v>
      </c>
      <c r="S1154" s="99" t="str">
        <f t="shared" ca="1" si="228"/>
        <v>DEGROWTH</v>
      </c>
      <c r="T1154" s="100">
        <v>40</v>
      </c>
      <c r="U1154" s="100" t="str">
        <f t="shared" ca="1" si="229"/>
        <v>Dec</v>
      </c>
      <c r="V1154" s="96">
        <v>40</v>
      </c>
      <c r="W1154" s="103">
        <f t="shared" si="230"/>
        <v>-40</v>
      </c>
      <c r="X1154" s="102">
        <f t="shared" ca="1" si="231"/>
        <v>-1</v>
      </c>
      <c r="Y1154" s="103" t="str">
        <f t="shared" ca="1" si="232"/>
        <v>DEGROWTH</v>
      </c>
      <c r="Z1154" s="24">
        <v>1</v>
      </c>
      <c r="AA1154" s="24">
        <f t="shared" si="233"/>
        <v>0</v>
      </c>
      <c r="AB1154" s="3">
        <v>1000000584</v>
      </c>
      <c r="AC1154" s="3"/>
    </row>
    <row r="1155" spans="1:29" ht="14.25" hidden="1" customHeight="1">
      <c r="A1155" s="23" t="s">
        <v>134</v>
      </c>
      <c r="B1155" s="64" t="s">
        <v>79</v>
      </c>
      <c r="C1155" s="64" t="s">
        <v>2219</v>
      </c>
      <c r="D1155" s="64">
        <v>1000001002</v>
      </c>
      <c r="E1155" s="65" t="s">
        <v>2220</v>
      </c>
      <c r="F1155" s="66">
        <v>43721</v>
      </c>
      <c r="G1155" s="66" t="str">
        <f t="shared" ref="G1155:G1218" si="234">IF(I1155&gt;0,"Targeted Dealer","-")</f>
        <v>Targeted Dealer</v>
      </c>
      <c r="H1155" s="66"/>
      <c r="I1155" s="67">
        <v>150</v>
      </c>
      <c r="J1155" s="67">
        <f t="shared" ref="J1155:J1218" ca="1" si="235">I1155/$J$1*$E$1</f>
        <v>3130.6451612903224</v>
      </c>
      <c r="K1155" s="96">
        <v>52.25</v>
      </c>
      <c r="L1155" s="68">
        <f t="shared" ref="L1155:L1218" ca="1" si="236">K1155-J1155</f>
        <v>-3078.3951612903224</v>
      </c>
      <c r="M1155" s="68">
        <f t="shared" ref="M1155:M1218" ca="1" si="237">IFERROR((K1155/J1155%),"-")</f>
        <v>1.6689850592478106</v>
      </c>
      <c r="N1155" s="99">
        <v>107.45</v>
      </c>
      <c r="O1155" s="97" t="str">
        <f t="shared" ref="O1155:O1218" ca="1" si="238">IF(F1155&lt;=$P$2,"Nov","")</f>
        <v>Nov</v>
      </c>
      <c r="P1155" s="96">
        <v>107.45</v>
      </c>
      <c r="Q1155" s="99">
        <f t="shared" ref="Q1155:Q1218" si="239">K1155-P1155</f>
        <v>-55.2</v>
      </c>
      <c r="R1155" s="97">
        <f t="shared" ref="R1155:R1218" ca="1" si="240">IFERROR(IF(O1155="Nov",(K1155/P1155-1)),0)</f>
        <v>-0.5137273150302466</v>
      </c>
      <c r="S1155" s="99" t="str">
        <f t="shared" ref="S1155:S1218" ca="1" si="241">IF(N1155&gt;0,IF(O1155="","-",IF(R1155&lt;0%,"DEGROWTH","GROWTH")))</f>
        <v>DEGROWTH</v>
      </c>
      <c r="T1155" s="100">
        <v>93.25</v>
      </c>
      <c r="U1155" s="100" t="str">
        <f t="shared" ref="U1155:U1218" ca="1" si="242">IF(F1155&lt;=$V$2,"Dec","")</f>
        <v>Dec</v>
      </c>
      <c r="V1155" s="96">
        <v>93.25</v>
      </c>
      <c r="W1155" s="103">
        <f t="shared" ref="W1155:W1218" si="243">K1155-V1155</f>
        <v>-41</v>
      </c>
      <c r="X1155" s="102">
        <f t="shared" ref="X1155:X1218" ca="1" si="244">IFERROR(IF(U1155="Dec",(K1155/V1155-1)),0)</f>
        <v>-0.43967828418230559</v>
      </c>
      <c r="Y1155" s="103" t="str">
        <f t="shared" ref="Y1155:Y1218" ca="1" si="245">IF(T1155&gt;0,IF(U1155="","-",IF(X1155&lt;0%,"DEGROWTH","GROWTH")))</f>
        <v>DEGROWTH</v>
      </c>
      <c r="Z1155" s="24">
        <v>0</v>
      </c>
      <c r="AA1155" s="24">
        <f t="shared" ref="AA1155:AA1218" si="246">IF(H1155&gt;0,1,0)</f>
        <v>0</v>
      </c>
      <c r="AB1155" s="3">
        <v>1000001002</v>
      </c>
      <c r="AC1155" s="3"/>
    </row>
    <row r="1156" spans="1:29" ht="14.25" hidden="1" customHeight="1">
      <c r="A1156" s="23" t="s">
        <v>134</v>
      </c>
      <c r="B1156" s="64" t="s">
        <v>79</v>
      </c>
      <c r="C1156" s="64" t="s">
        <v>4543</v>
      </c>
      <c r="D1156" s="64">
        <v>1000000997</v>
      </c>
      <c r="E1156" s="65" t="s">
        <v>4544</v>
      </c>
      <c r="F1156" s="66">
        <v>43803</v>
      </c>
      <c r="G1156" s="66" t="str">
        <f t="shared" si="234"/>
        <v>-</v>
      </c>
      <c r="H1156" s="66"/>
      <c r="I1156" s="67">
        <v>0</v>
      </c>
      <c r="J1156" s="67">
        <f t="shared" ca="1" si="235"/>
        <v>0</v>
      </c>
      <c r="K1156" s="96">
        <v>0</v>
      </c>
      <c r="L1156" s="68">
        <f t="shared" ca="1" si="236"/>
        <v>0</v>
      </c>
      <c r="M1156" s="68" t="str">
        <f t="shared" ca="1" si="237"/>
        <v>-</v>
      </c>
      <c r="N1156" s="99">
        <v>0</v>
      </c>
      <c r="O1156" s="97" t="str">
        <f t="shared" ca="1" si="238"/>
        <v>Nov</v>
      </c>
      <c r="P1156" s="96">
        <v>0</v>
      </c>
      <c r="Q1156" s="99">
        <f t="shared" si="239"/>
        <v>0</v>
      </c>
      <c r="R1156" s="97">
        <f t="shared" ca="1" si="240"/>
        <v>0</v>
      </c>
      <c r="S1156" s="99" t="b">
        <f t="shared" si="241"/>
        <v>0</v>
      </c>
      <c r="T1156" s="100">
        <v>0</v>
      </c>
      <c r="U1156" s="100" t="str">
        <f t="shared" ca="1" si="242"/>
        <v>Dec</v>
      </c>
      <c r="V1156" s="96">
        <v>0</v>
      </c>
      <c r="W1156" s="103">
        <f t="shared" si="243"/>
        <v>0</v>
      </c>
      <c r="X1156" s="102">
        <f t="shared" ca="1" si="244"/>
        <v>0</v>
      </c>
      <c r="Y1156" s="103" t="b">
        <f t="shared" si="245"/>
        <v>0</v>
      </c>
      <c r="Z1156" s="24">
        <v>1</v>
      </c>
      <c r="AA1156" s="24">
        <f t="shared" si="246"/>
        <v>0</v>
      </c>
      <c r="AB1156" s="3">
        <v>1000000997</v>
      </c>
      <c r="AC1156" s="3"/>
    </row>
    <row r="1157" spans="1:29" ht="14.25" hidden="1" customHeight="1">
      <c r="A1157" s="23" t="s">
        <v>134</v>
      </c>
      <c r="B1157" s="64" t="s">
        <v>79</v>
      </c>
      <c r="C1157" s="64" t="s">
        <v>2221</v>
      </c>
      <c r="D1157" s="64">
        <v>1000000999</v>
      </c>
      <c r="E1157" s="65" t="s">
        <v>2222</v>
      </c>
      <c r="F1157" s="66">
        <v>43883</v>
      </c>
      <c r="G1157" s="66" t="str">
        <f t="shared" si="234"/>
        <v>Targeted Dealer</v>
      </c>
      <c r="H1157" s="66"/>
      <c r="I1157" s="67">
        <v>20</v>
      </c>
      <c r="J1157" s="67">
        <f t="shared" ca="1" si="235"/>
        <v>417.41935483870969</v>
      </c>
      <c r="K1157" s="96">
        <v>20</v>
      </c>
      <c r="L1157" s="68">
        <f t="shared" ca="1" si="236"/>
        <v>-397.41935483870969</v>
      </c>
      <c r="M1157" s="68">
        <f t="shared" ca="1" si="237"/>
        <v>4.7913446676970626</v>
      </c>
      <c r="N1157" s="99">
        <v>0</v>
      </c>
      <c r="O1157" s="97" t="str">
        <f t="shared" ca="1" si="238"/>
        <v>Nov</v>
      </c>
      <c r="P1157" s="96">
        <v>0</v>
      </c>
      <c r="Q1157" s="99">
        <f t="shared" si="239"/>
        <v>20</v>
      </c>
      <c r="R1157" s="97">
        <f t="shared" ca="1" si="240"/>
        <v>0</v>
      </c>
      <c r="S1157" s="99" t="b">
        <f t="shared" si="241"/>
        <v>0</v>
      </c>
      <c r="T1157" s="100">
        <v>0</v>
      </c>
      <c r="U1157" s="100" t="str">
        <f t="shared" ca="1" si="242"/>
        <v>Dec</v>
      </c>
      <c r="V1157" s="96">
        <v>0</v>
      </c>
      <c r="W1157" s="103">
        <f t="shared" si="243"/>
        <v>20</v>
      </c>
      <c r="X1157" s="102">
        <f t="shared" ca="1" si="244"/>
        <v>0</v>
      </c>
      <c r="Y1157" s="103" t="b">
        <f t="shared" si="245"/>
        <v>0</v>
      </c>
      <c r="Z1157" s="24">
        <v>0</v>
      </c>
      <c r="AA1157" s="24">
        <f t="shared" si="246"/>
        <v>0</v>
      </c>
      <c r="AB1157" s="3">
        <v>1000000999</v>
      </c>
      <c r="AC1157" s="3"/>
    </row>
    <row r="1158" spans="1:29" ht="14.25" hidden="1" customHeight="1">
      <c r="A1158" s="23" t="s">
        <v>134</v>
      </c>
      <c r="B1158" s="64" t="s">
        <v>79</v>
      </c>
      <c r="C1158" s="64" t="s">
        <v>2223</v>
      </c>
      <c r="D1158" s="64">
        <v>1000000996</v>
      </c>
      <c r="E1158" s="65" t="s">
        <v>2224</v>
      </c>
      <c r="F1158" s="66">
        <v>43960</v>
      </c>
      <c r="G1158" s="66" t="str">
        <f t="shared" si="234"/>
        <v>Targeted Dealer</v>
      </c>
      <c r="H1158" s="66"/>
      <c r="I1158" s="67">
        <v>60</v>
      </c>
      <c r="J1158" s="67">
        <f t="shared" ca="1" si="235"/>
        <v>1252.258064516129</v>
      </c>
      <c r="K1158" s="96">
        <v>31</v>
      </c>
      <c r="L1158" s="68">
        <f t="shared" ca="1" si="236"/>
        <v>-1221.258064516129</v>
      </c>
      <c r="M1158" s="68">
        <f t="shared" ca="1" si="237"/>
        <v>2.4755280783101492</v>
      </c>
      <c r="N1158" s="99">
        <v>34.5</v>
      </c>
      <c r="O1158" s="97" t="str">
        <f t="shared" ca="1" si="238"/>
        <v>Nov</v>
      </c>
      <c r="P1158" s="96">
        <v>34.5</v>
      </c>
      <c r="Q1158" s="99">
        <f t="shared" si="239"/>
        <v>-3.5</v>
      </c>
      <c r="R1158" s="97">
        <f t="shared" ca="1" si="240"/>
        <v>-0.10144927536231885</v>
      </c>
      <c r="S1158" s="99" t="str">
        <f t="shared" ca="1" si="241"/>
        <v>DEGROWTH</v>
      </c>
      <c r="T1158" s="100">
        <v>53</v>
      </c>
      <c r="U1158" s="100" t="str">
        <f t="shared" ca="1" si="242"/>
        <v>Dec</v>
      </c>
      <c r="V1158" s="96">
        <v>53</v>
      </c>
      <c r="W1158" s="103">
        <f t="shared" si="243"/>
        <v>-22</v>
      </c>
      <c r="X1158" s="102">
        <f t="shared" ca="1" si="244"/>
        <v>-0.41509433962264153</v>
      </c>
      <c r="Y1158" s="103" t="str">
        <f t="shared" ca="1" si="245"/>
        <v>DEGROWTH</v>
      </c>
      <c r="Z1158" s="24">
        <v>0</v>
      </c>
      <c r="AA1158" s="24">
        <f t="shared" si="246"/>
        <v>0</v>
      </c>
      <c r="AB1158" s="3">
        <v>1000000996</v>
      </c>
      <c r="AC1158" s="3"/>
    </row>
    <row r="1159" spans="1:29" ht="14.25" hidden="1" customHeight="1">
      <c r="A1159" s="23" t="s">
        <v>134</v>
      </c>
      <c r="B1159" s="64" t="s">
        <v>79</v>
      </c>
      <c r="C1159" s="64" t="s">
        <v>2225</v>
      </c>
      <c r="D1159" s="64">
        <v>1000000990</v>
      </c>
      <c r="E1159" s="65" t="s">
        <v>2226</v>
      </c>
      <c r="F1159" s="66">
        <v>43971</v>
      </c>
      <c r="G1159" s="66" t="str">
        <f t="shared" si="234"/>
        <v>Targeted Dealer</v>
      </c>
      <c r="H1159" s="66"/>
      <c r="I1159" s="67">
        <v>100</v>
      </c>
      <c r="J1159" s="67">
        <f t="shared" ca="1" si="235"/>
        <v>2087.0967741935483</v>
      </c>
      <c r="K1159" s="96">
        <v>10.45</v>
      </c>
      <c r="L1159" s="68">
        <f t="shared" ca="1" si="236"/>
        <v>-2076.6467741935485</v>
      </c>
      <c r="M1159" s="68">
        <f t="shared" ca="1" si="237"/>
        <v>0.50069551777434307</v>
      </c>
      <c r="N1159" s="99">
        <v>64</v>
      </c>
      <c r="O1159" s="97" t="str">
        <f t="shared" ca="1" si="238"/>
        <v>Nov</v>
      </c>
      <c r="P1159" s="96">
        <v>64</v>
      </c>
      <c r="Q1159" s="99">
        <f t="shared" si="239"/>
        <v>-53.55</v>
      </c>
      <c r="R1159" s="97">
        <f t="shared" ca="1" si="240"/>
        <v>-0.83671874999999996</v>
      </c>
      <c r="S1159" s="99" t="str">
        <f t="shared" ca="1" si="241"/>
        <v>DEGROWTH</v>
      </c>
      <c r="T1159" s="100">
        <v>59</v>
      </c>
      <c r="U1159" s="100" t="str">
        <f t="shared" ca="1" si="242"/>
        <v>Dec</v>
      </c>
      <c r="V1159" s="96">
        <v>59</v>
      </c>
      <c r="W1159" s="103">
        <f t="shared" si="243"/>
        <v>-48.55</v>
      </c>
      <c r="X1159" s="102">
        <f t="shared" ca="1" si="244"/>
        <v>-0.82288135593220346</v>
      </c>
      <c r="Y1159" s="103" t="str">
        <f t="shared" ca="1" si="245"/>
        <v>DEGROWTH</v>
      </c>
      <c r="Z1159" s="24">
        <v>0</v>
      </c>
      <c r="AA1159" s="24">
        <f t="shared" si="246"/>
        <v>0</v>
      </c>
      <c r="AB1159" s="3">
        <v>1000000990</v>
      </c>
      <c r="AC1159" s="3"/>
    </row>
    <row r="1160" spans="1:29" ht="14.25" hidden="1" customHeight="1">
      <c r="A1160" s="23" t="s">
        <v>134</v>
      </c>
      <c r="B1160" s="64" t="s">
        <v>79</v>
      </c>
      <c r="C1160" s="64" t="s">
        <v>2227</v>
      </c>
      <c r="D1160" s="64">
        <v>1000000985</v>
      </c>
      <c r="E1160" s="65" t="s">
        <v>2228</v>
      </c>
      <c r="F1160" s="66">
        <v>44064</v>
      </c>
      <c r="G1160" s="66" t="str">
        <f t="shared" si="234"/>
        <v>Targeted Dealer</v>
      </c>
      <c r="H1160" s="66"/>
      <c r="I1160" s="67">
        <v>250</v>
      </c>
      <c r="J1160" s="67">
        <f t="shared" ca="1" si="235"/>
        <v>5217.7419354838712</v>
      </c>
      <c r="K1160" s="96">
        <v>156.75</v>
      </c>
      <c r="L1160" s="68">
        <f t="shared" ca="1" si="236"/>
        <v>-5060.9919354838712</v>
      </c>
      <c r="M1160" s="68">
        <f t="shared" ca="1" si="237"/>
        <v>3.0041731066460584</v>
      </c>
      <c r="N1160" s="99">
        <v>220.25</v>
      </c>
      <c r="O1160" s="97" t="str">
        <f t="shared" ca="1" si="238"/>
        <v>Nov</v>
      </c>
      <c r="P1160" s="96">
        <v>220.25</v>
      </c>
      <c r="Q1160" s="99">
        <f t="shared" si="239"/>
        <v>-63.5</v>
      </c>
      <c r="R1160" s="97">
        <f t="shared" ca="1" si="240"/>
        <v>-0.28830874006810447</v>
      </c>
      <c r="S1160" s="99" t="str">
        <f t="shared" ca="1" si="241"/>
        <v>DEGROWTH</v>
      </c>
      <c r="T1160" s="100">
        <v>144</v>
      </c>
      <c r="U1160" s="100" t="str">
        <f t="shared" ca="1" si="242"/>
        <v>Dec</v>
      </c>
      <c r="V1160" s="96">
        <v>144</v>
      </c>
      <c r="W1160" s="103">
        <f t="shared" si="243"/>
        <v>12.75</v>
      </c>
      <c r="X1160" s="102">
        <f t="shared" ca="1" si="244"/>
        <v>8.8541666666666741E-2</v>
      </c>
      <c r="Y1160" s="103" t="str">
        <f t="shared" ca="1" si="245"/>
        <v>GROWTH</v>
      </c>
      <c r="Z1160" s="24">
        <v>0</v>
      </c>
      <c r="AA1160" s="24">
        <f t="shared" si="246"/>
        <v>0</v>
      </c>
      <c r="AB1160" s="3">
        <v>1000000985</v>
      </c>
      <c r="AC1160" s="3"/>
    </row>
    <row r="1161" spans="1:29" ht="14.25" hidden="1" customHeight="1">
      <c r="A1161" s="23" t="s">
        <v>134</v>
      </c>
      <c r="B1161" s="64" t="s">
        <v>79</v>
      </c>
      <c r="C1161" s="64" t="s">
        <v>604</v>
      </c>
      <c r="D1161" s="64">
        <v>1000000989</v>
      </c>
      <c r="E1161" s="65" t="s">
        <v>605</v>
      </c>
      <c r="F1161" s="66">
        <v>44064</v>
      </c>
      <c r="G1161" s="66" t="str">
        <f t="shared" si="234"/>
        <v>Targeted Dealer</v>
      </c>
      <c r="H1161" s="66"/>
      <c r="I1161" s="67">
        <v>60</v>
      </c>
      <c r="J1161" s="67">
        <f t="shared" ca="1" si="235"/>
        <v>1252.258064516129</v>
      </c>
      <c r="K1161" s="96">
        <v>31</v>
      </c>
      <c r="L1161" s="68">
        <f t="shared" ca="1" si="236"/>
        <v>-1221.258064516129</v>
      </c>
      <c r="M1161" s="68">
        <f t="shared" ca="1" si="237"/>
        <v>2.4755280783101492</v>
      </c>
      <c r="N1161" s="99">
        <v>75</v>
      </c>
      <c r="O1161" s="97" t="str">
        <f t="shared" ca="1" si="238"/>
        <v>Nov</v>
      </c>
      <c r="P1161" s="96">
        <v>75</v>
      </c>
      <c r="Q1161" s="99">
        <f t="shared" si="239"/>
        <v>-44</v>
      </c>
      <c r="R1161" s="97">
        <f t="shared" ca="1" si="240"/>
        <v>-0.58666666666666667</v>
      </c>
      <c r="S1161" s="99" t="str">
        <f t="shared" ca="1" si="241"/>
        <v>DEGROWTH</v>
      </c>
      <c r="T1161" s="100">
        <v>50</v>
      </c>
      <c r="U1161" s="100" t="str">
        <f t="shared" ca="1" si="242"/>
        <v>Dec</v>
      </c>
      <c r="V1161" s="96">
        <v>50</v>
      </c>
      <c r="W1161" s="103">
        <f t="shared" si="243"/>
        <v>-19</v>
      </c>
      <c r="X1161" s="102">
        <f t="shared" ca="1" si="244"/>
        <v>-0.38</v>
      </c>
      <c r="Y1161" s="103" t="str">
        <f t="shared" ca="1" si="245"/>
        <v>DEGROWTH</v>
      </c>
      <c r="Z1161" s="24">
        <v>0</v>
      </c>
      <c r="AA1161" s="24">
        <f t="shared" si="246"/>
        <v>0</v>
      </c>
      <c r="AB1161" s="3">
        <v>1000000989</v>
      </c>
      <c r="AC1161" s="3"/>
    </row>
    <row r="1162" spans="1:29" ht="14.25" hidden="1" customHeight="1">
      <c r="A1162" s="23" t="s">
        <v>134</v>
      </c>
      <c r="B1162" s="64" t="s">
        <v>79</v>
      </c>
      <c r="C1162" s="64" t="s">
        <v>2229</v>
      </c>
      <c r="D1162" s="64">
        <v>1000000991</v>
      </c>
      <c r="E1162" s="65" t="s">
        <v>2230</v>
      </c>
      <c r="F1162" s="66">
        <v>44070</v>
      </c>
      <c r="G1162" s="66" t="str">
        <f t="shared" si="234"/>
        <v>Targeted Dealer</v>
      </c>
      <c r="H1162" s="66"/>
      <c r="I1162" s="67">
        <v>100</v>
      </c>
      <c r="J1162" s="67">
        <f t="shared" ca="1" si="235"/>
        <v>2087.0967741935483</v>
      </c>
      <c r="K1162" s="96">
        <v>109.8</v>
      </c>
      <c r="L1162" s="68">
        <f t="shared" ca="1" si="236"/>
        <v>-1977.2967741935483</v>
      </c>
      <c r="M1162" s="68">
        <f t="shared" ca="1" si="237"/>
        <v>5.2608964451313751</v>
      </c>
      <c r="N1162" s="99">
        <v>176</v>
      </c>
      <c r="O1162" s="97" t="str">
        <f t="shared" ca="1" si="238"/>
        <v>Nov</v>
      </c>
      <c r="P1162" s="96">
        <v>176</v>
      </c>
      <c r="Q1162" s="99">
        <f t="shared" si="239"/>
        <v>-66.2</v>
      </c>
      <c r="R1162" s="97">
        <f t="shared" ca="1" si="240"/>
        <v>-0.3761363636363636</v>
      </c>
      <c r="S1162" s="99" t="str">
        <f t="shared" ca="1" si="241"/>
        <v>DEGROWTH</v>
      </c>
      <c r="T1162" s="100">
        <v>82.5</v>
      </c>
      <c r="U1162" s="100" t="str">
        <f t="shared" ca="1" si="242"/>
        <v>Dec</v>
      </c>
      <c r="V1162" s="96">
        <v>82.5</v>
      </c>
      <c r="W1162" s="103">
        <f t="shared" si="243"/>
        <v>27.299999999999997</v>
      </c>
      <c r="X1162" s="102">
        <f t="shared" ca="1" si="244"/>
        <v>0.33090909090909082</v>
      </c>
      <c r="Y1162" s="103" t="str">
        <f t="shared" ca="1" si="245"/>
        <v>GROWTH</v>
      </c>
      <c r="Z1162" s="24">
        <v>0</v>
      </c>
      <c r="AA1162" s="24">
        <f t="shared" si="246"/>
        <v>0</v>
      </c>
      <c r="AB1162" s="3">
        <v>1000000991</v>
      </c>
      <c r="AC1162" s="3"/>
    </row>
    <row r="1163" spans="1:29" ht="14.25" hidden="1" customHeight="1">
      <c r="A1163" s="23" t="s">
        <v>134</v>
      </c>
      <c r="B1163" s="64" t="s">
        <v>79</v>
      </c>
      <c r="C1163" s="64" t="s">
        <v>3245</v>
      </c>
      <c r="D1163" s="64">
        <v>1000000992</v>
      </c>
      <c r="E1163" s="65" t="s">
        <v>3246</v>
      </c>
      <c r="F1163" s="66">
        <v>44070</v>
      </c>
      <c r="G1163" s="66" t="str">
        <f t="shared" si="234"/>
        <v>Targeted Dealer</v>
      </c>
      <c r="H1163" s="66"/>
      <c r="I1163" s="67">
        <v>100</v>
      </c>
      <c r="J1163" s="67">
        <f t="shared" ca="1" si="235"/>
        <v>2087.0967741935483</v>
      </c>
      <c r="K1163" s="96">
        <v>60</v>
      </c>
      <c r="L1163" s="68">
        <f t="shared" ca="1" si="236"/>
        <v>-2027.0967741935483</v>
      </c>
      <c r="M1163" s="68">
        <f t="shared" ca="1" si="237"/>
        <v>2.8748068006182379</v>
      </c>
      <c r="N1163" s="99">
        <v>65</v>
      </c>
      <c r="O1163" s="97" t="str">
        <f t="shared" ca="1" si="238"/>
        <v>Nov</v>
      </c>
      <c r="P1163" s="96">
        <v>65</v>
      </c>
      <c r="Q1163" s="99">
        <f t="shared" si="239"/>
        <v>-5</v>
      </c>
      <c r="R1163" s="97">
        <f t="shared" ca="1" si="240"/>
        <v>-7.6923076923076872E-2</v>
      </c>
      <c r="S1163" s="99" t="str">
        <f t="shared" ca="1" si="241"/>
        <v>DEGROWTH</v>
      </c>
      <c r="T1163" s="100">
        <v>59</v>
      </c>
      <c r="U1163" s="100" t="str">
        <f t="shared" ca="1" si="242"/>
        <v>Dec</v>
      </c>
      <c r="V1163" s="96">
        <v>59</v>
      </c>
      <c r="W1163" s="103">
        <f t="shared" si="243"/>
        <v>1</v>
      </c>
      <c r="X1163" s="102">
        <f t="shared" ca="1" si="244"/>
        <v>1.6949152542372836E-2</v>
      </c>
      <c r="Y1163" s="103" t="str">
        <f t="shared" ca="1" si="245"/>
        <v>GROWTH</v>
      </c>
      <c r="Z1163" s="24">
        <v>0</v>
      </c>
      <c r="AA1163" s="24">
        <f t="shared" si="246"/>
        <v>0</v>
      </c>
      <c r="AB1163" s="3">
        <v>1000000992</v>
      </c>
      <c r="AC1163" s="3"/>
    </row>
    <row r="1164" spans="1:29" ht="14.25" hidden="1" customHeight="1">
      <c r="A1164" s="23" t="s">
        <v>134</v>
      </c>
      <c r="B1164" s="64" t="s">
        <v>79</v>
      </c>
      <c r="C1164" s="64" t="s">
        <v>4297</v>
      </c>
      <c r="D1164" s="64">
        <v>1000000995</v>
      </c>
      <c r="E1164" s="65" t="s">
        <v>4298</v>
      </c>
      <c r="F1164" s="66">
        <v>44188</v>
      </c>
      <c r="G1164" s="66" t="str">
        <f t="shared" si="234"/>
        <v>Targeted Dealer</v>
      </c>
      <c r="H1164" s="66"/>
      <c r="I1164" s="67">
        <v>280</v>
      </c>
      <c r="J1164" s="67">
        <f t="shared" ca="1" si="235"/>
        <v>5843.8709677419356</v>
      </c>
      <c r="K1164" s="96">
        <v>110.5</v>
      </c>
      <c r="L1164" s="68">
        <f t="shared" ca="1" si="236"/>
        <v>-5733.3709677419356</v>
      </c>
      <c r="M1164" s="68">
        <f t="shared" ca="1" si="237"/>
        <v>1.8908699492161625</v>
      </c>
      <c r="N1164" s="99">
        <v>164.5</v>
      </c>
      <c r="O1164" s="97" t="str">
        <f t="shared" ca="1" si="238"/>
        <v>Nov</v>
      </c>
      <c r="P1164" s="96">
        <v>164.5</v>
      </c>
      <c r="Q1164" s="99">
        <f t="shared" si="239"/>
        <v>-54</v>
      </c>
      <c r="R1164" s="97">
        <f t="shared" ca="1" si="240"/>
        <v>-0.32826747720364746</v>
      </c>
      <c r="S1164" s="99" t="str">
        <f t="shared" ca="1" si="241"/>
        <v>DEGROWTH</v>
      </c>
      <c r="T1164" s="100">
        <v>219.5</v>
      </c>
      <c r="U1164" s="100" t="str">
        <f t="shared" ca="1" si="242"/>
        <v>Dec</v>
      </c>
      <c r="V1164" s="96">
        <v>219.5</v>
      </c>
      <c r="W1164" s="103">
        <f t="shared" si="243"/>
        <v>-109</v>
      </c>
      <c r="X1164" s="102">
        <f t="shared" ca="1" si="244"/>
        <v>-0.49658314350797261</v>
      </c>
      <c r="Y1164" s="103" t="str">
        <f t="shared" ca="1" si="245"/>
        <v>DEGROWTH</v>
      </c>
      <c r="Z1164" s="24">
        <v>0</v>
      </c>
      <c r="AA1164" s="24">
        <f t="shared" si="246"/>
        <v>0</v>
      </c>
      <c r="AB1164" s="3">
        <v>1000000995</v>
      </c>
      <c r="AC1164" s="3"/>
    </row>
    <row r="1165" spans="1:29" ht="14.25" hidden="1" customHeight="1">
      <c r="A1165" s="23" t="s">
        <v>134</v>
      </c>
      <c r="B1165" s="64" t="s">
        <v>79</v>
      </c>
      <c r="C1165" s="64" t="s">
        <v>2231</v>
      </c>
      <c r="D1165" s="64">
        <v>1000001001</v>
      </c>
      <c r="E1165" s="65" t="s">
        <v>2232</v>
      </c>
      <c r="F1165" s="66">
        <v>44503</v>
      </c>
      <c r="G1165" s="66" t="str">
        <f t="shared" si="234"/>
        <v>Targeted Dealer</v>
      </c>
      <c r="H1165" s="66"/>
      <c r="I1165" s="67">
        <v>100</v>
      </c>
      <c r="J1165" s="67">
        <f t="shared" ca="1" si="235"/>
        <v>2087.0967741935483</v>
      </c>
      <c r="K1165" s="96">
        <v>17.5</v>
      </c>
      <c r="L1165" s="68">
        <f t="shared" ca="1" si="236"/>
        <v>-2069.5967741935483</v>
      </c>
      <c r="M1165" s="68">
        <f t="shared" ca="1" si="237"/>
        <v>0.83848531684698613</v>
      </c>
      <c r="N1165" s="99">
        <v>38</v>
      </c>
      <c r="O1165" s="97" t="str">
        <f t="shared" ca="1" si="238"/>
        <v>Nov</v>
      </c>
      <c r="P1165" s="96">
        <v>38</v>
      </c>
      <c r="Q1165" s="99">
        <f t="shared" si="239"/>
        <v>-20.5</v>
      </c>
      <c r="R1165" s="97">
        <f t="shared" ca="1" si="240"/>
        <v>-0.53947368421052633</v>
      </c>
      <c r="S1165" s="99" t="str">
        <f t="shared" ca="1" si="241"/>
        <v>DEGROWTH</v>
      </c>
      <c r="T1165" s="100">
        <v>52.35</v>
      </c>
      <c r="U1165" s="100" t="str">
        <f t="shared" ca="1" si="242"/>
        <v>Dec</v>
      </c>
      <c r="V1165" s="96">
        <v>52.35</v>
      </c>
      <c r="W1165" s="103">
        <f t="shared" si="243"/>
        <v>-34.85</v>
      </c>
      <c r="X1165" s="102">
        <f t="shared" ca="1" si="244"/>
        <v>-0.66571155682903527</v>
      </c>
      <c r="Y1165" s="103" t="str">
        <f t="shared" ca="1" si="245"/>
        <v>DEGROWTH</v>
      </c>
      <c r="Z1165" s="24">
        <v>0</v>
      </c>
      <c r="AA1165" s="24">
        <f t="shared" si="246"/>
        <v>0</v>
      </c>
      <c r="AB1165" s="3">
        <v>1000001001</v>
      </c>
      <c r="AC1165" s="3"/>
    </row>
    <row r="1166" spans="1:29" ht="14.25" hidden="1" customHeight="1">
      <c r="A1166" s="23" t="s">
        <v>134</v>
      </c>
      <c r="B1166" s="64" t="s">
        <v>79</v>
      </c>
      <c r="C1166" s="64" t="s">
        <v>2233</v>
      </c>
      <c r="D1166" s="64">
        <v>1000002754</v>
      </c>
      <c r="E1166" s="64" t="s">
        <v>2234</v>
      </c>
      <c r="F1166" s="66">
        <v>44701</v>
      </c>
      <c r="G1166" s="66" t="str">
        <f t="shared" si="234"/>
        <v>Targeted Dealer</v>
      </c>
      <c r="H1166" s="66"/>
      <c r="I1166" s="67">
        <v>100</v>
      </c>
      <c r="J1166" s="67">
        <f t="shared" ca="1" si="235"/>
        <v>2087.0967741935483</v>
      </c>
      <c r="K1166" s="96">
        <v>56.5</v>
      </c>
      <c r="L1166" s="68">
        <f t="shared" ca="1" si="236"/>
        <v>-2030.5967741935483</v>
      </c>
      <c r="M1166" s="68">
        <f t="shared" ca="1" si="237"/>
        <v>2.7071097372488406</v>
      </c>
      <c r="N1166" s="99">
        <v>119</v>
      </c>
      <c r="O1166" s="97" t="str">
        <f t="shared" ca="1" si="238"/>
        <v>Nov</v>
      </c>
      <c r="P1166" s="96">
        <v>119</v>
      </c>
      <c r="Q1166" s="99">
        <f t="shared" si="239"/>
        <v>-62.5</v>
      </c>
      <c r="R1166" s="97">
        <f t="shared" ca="1" si="240"/>
        <v>-0.52521008403361347</v>
      </c>
      <c r="S1166" s="99" t="str">
        <f t="shared" ca="1" si="241"/>
        <v>DEGROWTH</v>
      </c>
      <c r="T1166" s="100">
        <v>18</v>
      </c>
      <c r="U1166" s="100" t="str">
        <f t="shared" ca="1" si="242"/>
        <v>Dec</v>
      </c>
      <c r="V1166" s="96">
        <v>18</v>
      </c>
      <c r="W1166" s="103">
        <f t="shared" si="243"/>
        <v>38.5</v>
      </c>
      <c r="X1166" s="102">
        <f t="shared" ca="1" si="244"/>
        <v>2.1388888888888888</v>
      </c>
      <c r="Y1166" s="103" t="str">
        <f t="shared" ca="1" si="245"/>
        <v>GROWTH</v>
      </c>
      <c r="Z1166" s="24">
        <v>0</v>
      </c>
      <c r="AA1166" s="24">
        <f t="shared" si="246"/>
        <v>0</v>
      </c>
      <c r="AB1166" s="3">
        <v>1000002754</v>
      </c>
      <c r="AC1166" s="3"/>
    </row>
    <row r="1167" spans="1:29" ht="14.25" hidden="1" customHeight="1">
      <c r="A1167" s="23" t="s">
        <v>134</v>
      </c>
      <c r="B1167" s="64" t="s">
        <v>79</v>
      </c>
      <c r="C1167" s="64" t="s">
        <v>2235</v>
      </c>
      <c r="D1167" s="64">
        <v>1000003112</v>
      </c>
      <c r="E1167" s="64" t="s">
        <v>2236</v>
      </c>
      <c r="F1167" s="66">
        <v>44887</v>
      </c>
      <c r="G1167" s="66" t="str">
        <f t="shared" si="234"/>
        <v>Targeted Dealer</v>
      </c>
      <c r="H1167" s="66" t="s">
        <v>627</v>
      </c>
      <c r="I1167" s="67">
        <v>80</v>
      </c>
      <c r="J1167" s="67">
        <f t="shared" ca="1" si="235"/>
        <v>1669.6774193548388</v>
      </c>
      <c r="K1167" s="96">
        <v>49.5</v>
      </c>
      <c r="L1167" s="68">
        <f t="shared" ca="1" si="236"/>
        <v>-1620.1774193548388</v>
      </c>
      <c r="M1167" s="68">
        <f t="shared" ca="1" si="237"/>
        <v>2.9646445131375576</v>
      </c>
      <c r="N1167" s="99">
        <v>127</v>
      </c>
      <c r="O1167" s="97" t="str">
        <f t="shared" ca="1" si="238"/>
        <v>Nov</v>
      </c>
      <c r="P1167" s="96">
        <v>127</v>
      </c>
      <c r="Q1167" s="99">
        <f t="shared" si="239"/>
        <v>-77.5</v>
      </c>
      <c r="R1167" s="97">
        <f t="shared" ca="1" si="240"/>
        <v>-0.61023622047244097</v>
      </c>
      <c r="S1167" s="99" t="str">
        <f t="shared" ca="1" si="241"/>
        <v>DEGROWTH</v>
      </c>
      <c r="T1167" s="100">
        <v>12.5</v>
      </c>
      <c r="U1167" s="100" t="str">
        <f t="shared" ca="1" si="242"/>
        <v>Dec</v>
      </c>
      <c r="V1167" s="96">
        <v>12.5</v>
      </c>
      <c r="W1167" s="103">
        <f t="shared" si="243"/>
        <v>37</v>
      </c>
      <c r="X1167" s="102">
        <f t="shared" ca="1" si="244"/>
        <v>2.96</v>
      </c>
      <c r="Y1167" s="103" t="str">
        <f t="shared" ca="1" si="245"/>
        <v>GROWTH</v>
      </c>
      <c r="Z1167" s="24">
        <v>0</v>
      </c>
      <c r="AA1167" s="24">
        <f t="shared" si="246"/>
        <v>1</v>
      </c>
      <c r="AB1167" s="3">
        <v>1000003112</v>
      </c>
      <c r="AC1167" s="3"/>
    </row>
    <row r="1168" spans="1:29" ht="14.25" hidden="1" customHeight="1">
      <c r="A1168" s="23" t="s">
        <v>134</v>
      </c>
      <c r="B1168" s="64" t="s">
        <v>79</v>
      </c>
      <c r="C1168" s="64" t="s">
        <v>310</v>
      </c>
      <c r="D1168" s="64">
        <v>1000003114</v>
      </c>
      <c r="E1168" s="64" t="s">
        <v>311</v>
      </c>
      <c r="F1168" s="66">
        <v>44893</v>
      </c>
      <c r="G1168" s="66" t="str">
        <f t="shared" si="234"/>
        <v>Targeted Dealer</v>
      </c>
      <c r="H1168" s="66"/>
      <c r="I1168" s="67">
        <v>80</v>
      </c>
      <c r="J1168" s="67">
        <f t="shared" ca="1" si="235"/>
        <v>1669.6774193548388</v>
      </c>
      <c r="K1168" s="96">
        <v>0</v>
      </c>
      <c r="L1168" s="68">
        <f t="shared" ca="1" si="236"/>
        <v>-1669.6774193548388</v>
      </c>
      <c r="M1168" s="68">
        <f t="shared" ca="1" si="237"/>
        <v>0</v>
      </c>
      <c r="N1168" s="99">
        <v>18</v>
      </c>
      <c r="O1168" s="97" t="str">
        <f t="shared" ca="1" si="238"/>
        <v>Nov</v>
      </c>
      <c r="P1168" s="96">
        <v>18</v>
      </c>
      <c r="Q1168" s="99">
        <f t="shared" si="239"/>
        <v>-18</v>
      </c>
      <c r="R1168" s="97">
        <f t="shared" ca="1" si="240"/>
        <v>-1</v>
      </c>
      <c r="S1168" s="99" t="str">
        <f t="shared" ca="1" si="241"/>
        <v>DEGROWTH</v>
      </c>
      <c r="T1168" s="100">
        <v>80</v>
      </c>
      <c r="U1168" s="100" t="str">
        <f t="shared" ca="1" si="242"/>
        <v>Dec</v>
      </c>
      <c r="V1168" s="96">
        <v>80</v>
      </c>
      <c r="W1168" s="103">
        <f t="shared" si="243"/>
        <v>-80</v>
      </c>
      <c r="X1168" s="102">
        <f t="shared" ca="1" si="244"/>
        <v>-1</v>
      </c>
      <c r="Y1168" s="103" t="str">
        <f t="shared" ca="1" si="245"/>
        <v>DEGROWTH</v>
      </c>
      <c r="Z1168" s="24">
        <v>1</v>
      </c>
      <c r="AA1168" s="24">
        <f t="shared" si="246"/>
        <v>0</v>
      </c>
      <c r="AB1168" s="3">
        <v>1000003114</v>
      </c>
      <c r="AC1168" s="3"/>
    </row>
    <row r="1169" spans="1:29" ht="14.25" hidden="1" customHeight="1">
      <c r="A1169" s="23" t="s">
        <v>134</v>
      </c>
      <c r="B1169" s="64" t="s">
        <v>79</v>
      </c>
      <c r="C1169" s="64" t="s">
        <v>2237</v>
      </c>
      <c r="D1169" s="64">
        <v>1000003126</v>
      </c>
      <c r="E1169" s="64" t="s">
        <v>2238</v>
      </c>
      <c r="F1169" s="66">
        <v>44907</v>
      </c>
      <c r="G1169" s="66" t="str">
        <f t="shared" si="234"/>
        <v>Targeted Dealer</v>
      </c>
      <c r="H1169" s="66"/>
      <c r="I1169" s="67">
        <v>140</v>
      </c>
      <c r="J1169" s="67">
        <f t="shared" ca="1" si="235"/>
        <v>2921.9354838709678</v>
      </c>
      <c r="K1169" s="96">
        <v>66</v>
      </c>
      <c r="L1169" s="68">
        <f t="shared" ca="1" si="236"/>
        <v>-2855.9354838709678</v>
      </c>
      <c r="M1169" s="68">
        <f t="shared" ca="1" si="237"/>
        <v>2.2587767719143299</v>
      </c>
      <c r="N1169" s="99">
        <v>157</v>
      </c>
      <c r="O1169" s="97" t="str">
        <f t="shared" ca="1" si="238"/>
        <v>Nov</v>
      </c>
      <c r="P1169" s="96">
        <v>157</v>
      </c>
      <c r="Q1169" s="99">
        <f t="shared" si="239"/>
        <v>-91</v>
      </c>
      <c r="R1169" s="97">
        <f t="shared" ca="1" si="240"/>
        <v>-0.57961783439490444</v>
      </c>
      <c r="S1169" s="99" t="str">
        <f t="shared" ca="1" si="241"/>
        <v>DEGROWTH</v>
      </c>
      <c r="T1169" s="100">
        <v>86.5</v>
      </c>
      <c r="U1169" s="100" t="str">
        <f t="shared" ca="1" si="242"/>
        <v>Dec</v>
      </c>
      <c r="V1169" s="96">
        <v>86.5</v>
      </c>
      <c r="W1169" s="103">
        <f t="shared" si="243"/>
        <v>-20.5</v>
      </c>
      <c r="X1169" s="102">
        <f t="shared" ca="1" si="244"/>
        <v>-0.23699421965317924</v>
      </c>
      <c r="Y1169" s="103" t="str">
        <f t="shared" ca="1" si="245"/>
        <v>DEGROWTH</v>
      </c>
      <c r="Z1169" s="24">
        <v>0</v>
      </c>
      <c r="AA1169" s="24">
        <f t="shared" si="246"/>
        <v>0</v>
      </c>
      <c r="AB1169" s="3">
        <v>1000003126</v>
      </c>
      <c r="AC1169" s="3"/>
    </row>
    <row r="1170" spans="1:29" ht="14.25" hidden="1" customHeight="1">
      <c r="A1170" s="23" t="s">
        <v>134</v>
      </c>
      <c r="B1170" s="64" t="s">
        <v>79</v>
      </c>
      <c r="C1170" s="64" t="s">
        <v>312</v>
      </c>
      <c r="D1170" s="64">
        <v>1000003326</v>
      </c>
      <c r="E1170" s="64" t="s">
        <v>313</v>
      </c>
      <c r="F1170" s="66">
        <v>44966</v>
      </c>
      <c r="G1170" s="66" t="str">
        <f t="shared" si="234"/>
        <v>-</v>
      </c>
      <c r="H1170" s="66"/>
      <c r="I1170" s="67">
        <v>0</v>
      </c>
      <c r="J1170" s="67">
        <f t="shared" ca="1" si="235"/>
        <v>0</v>
      </c>
      <c r="K1170" s="96">
        <v>0</v>
      </c>
      <c r="L1170" s="68">
        <f t="shared" ca="1" si="236"/>
        <v>0</v>
      </c>
      <c r="M1170" s="68" t="str">
        <f t="shared" ca="1" si="237"/>
        <v>-</v>
      </c>
      <c r="N1170" s="99">
        <v>0</v>
      </c>
      <c r="O1170" s="97" t="str">
        <f t="shared" ca="1" si="238"/>
        <v>Nov</v>
      </c>
      <c r="P1170" s="96">
        <v>0</v>
      </c>
      <c r="Q1170" s="99">
        <f t="shared" si="239"/>
        <v>0</v>
      </c>
      <c r="R1170" s="97">
        <f t="shared" ca="1" si="240"/>
        <v>0</v>
      </c>
      <c r="S1170" s="99" t="b">
        <f t="shared" si="241"/>
        <v>0</v>
      </c>
      <c r="T1170" s="100">
        <v>19</v>
      </c>
      <c r="U1170" s="100" t="str">
        <f t="shared" ca="1" si="242"/>
        <v>Dec</v>
      </c>
      <c r="V1170" s="96">
        <v>19</v>
      </c>
      <c r="W1170" s="103">
        <f t="shared" si="243"/>
        <v>-19</v>
      </c>
      <c r="X1170" s="102">
        <f t="shared" ca="1" si="244"/>
        <v>-1</v>
      </c>
      <c r="Y1170" s="103" t="str">
        <f t="shared" ca="1" si="245"/>
        <v>DEGROWTH</v>
      </c>
      <c r="Z1170" s="24">
        <v>1</v>
      </c>
      <c r="AA1170" s="24">
        <f t="shared" si="246"/>
        <v>0</v>
      </c>
      <c r="AB1170" s="3">
        <v>1000003326</v>
      </c>
      <c r="AC1170" s="3"/>
    </row>
    <row r="1171" spans="1:29" ht="14.25" hidden="1" customHeight="1">
      <c r="A1171" s="23" t="s">
        <v>134</v>
      </c>
      <c r="B1171" s="64" t="s">
        <v>79</v>
      </c>
      <c r="C1171" s="64" t="s">
        <v>4038</v>
      </c>
      <c r="D1171" s="64">
        <v>1000003404</v>
      </c>
      <c r="E1171" s="64" t="s">
        <v>4039</v>
      </c>
      <c r="F1171" s="66">
        <v>44985</v>
      </c>
      <c r="G1171" s="66" t="str">
        <f t="shared" si="234"/>
        <v>Targeted Dealer</v>
      </c>
      <c r="H1171" s="66"/>
      <c r="I1171" s="67">
        <v>20</v>
      </c>
      <c r="J1171" s="67">
        <f t="shared" ca="1" si="235"/>
        <v>417.41935483870969</v>
      </c>
      <c r="K1171" s="96">
        <v>20.5</v>
      </c>
      <c r="L1171" s="68">
        <f t="shared" ca="1" si="236"/>
        <v>-396.91935483870969</v>
      </c>
      <c r="M1171" s="68">
        <f t="shared" ca="1" si="237"/>
        <v>4.9111282843894895</v>
      </c>
      <c r="N1171" s="99">
        <v>15</v>
      </c>
      <c r="O1171" s="97" t="str">
        <f t="shared" ca="1" si="238"/>
        <v>Nov</v>
      </c>
      <c r="P1171" s="96">
        <v>15</v>
      </c>
      <c r="Q1171" s="99">
        <f t="shared" si="239"/>
        <v>5.5</v>
      </c>
      <c r="R1171" s="97">
        <f t="shared" ca="1" si="240"/>
        <v>0.3666666666666667</v>
      </c>
      <c r="S1171" s="99" t="str">
        <f t="shared" ca="1" si="241"/>
        <v>GROWTH</v>
      </c>
      <c r="T1171" s="100">
        <v>0</v>
      </c>
      <c r="U1171" s="100" t="str">
        <f t="shared" ca="1" si="242"/>
        <v>Dec</v>
      </c>
      <c r="V1171" s="96">
        <v>0</v>
      </c>
      <c r="W1171" s="103">
        <f t="shared" si="243"/>
        <v>20.5</v>
      </c>
      <c r="X1171" s="102">
        <f t="shared" ca="1" si="244"/>
        <v>0</v>
      </c>
      <c r="Y1171" s="103" t="b">
        <f t="shared" si="245"/>
        <v>0</v>
      </c>
      <c r="Z1171" s="24">
        <v>0</v>
      </c>
      <c r="AA1171" s="24">
        <f t="shared" si="246"/>
        <v>0</v>
      </c>
      <c r="AB1171" s="3">
        <v>1000003404</v>
      </c>
      <c r="AC1171" s="3"/>
    </row>
    <row r="1172" spans="1:29" ht="14.25" hidden="1" customHeight="1">
      <c r="A1172" s="23" t="s">
        <v>134</v>
      </c>
      <c r="B1172" s="64" t="s">
        <v>79</v>
      </c>
      <c r="C1172" s="64" t="s">
        <v>314</v>
      </c>
      <c r="D1172" s="64">
        <v>1000003554</v>
      </c>
      <c r="E1172" s="64" t="s">
        <v>315</v>
      </c>
      <c r="F1172" s="66">
        <v>45072</v>
      </c>
      <c r="G1172" s="66" t="str">
        <f t="shared" si="234"/>
        <v>Targeted Dealer</v>
      </c>
      <c r="H1172" s="66"/>
      <c r="I1172" s="67">
        <v>60</v>
      </c>
      <c r="J1172" s="67">
        <f t="shared" ca="1" si="235"/>
        <v>1252.258064516129</v>
      </c>
      <c r="K1172" s="96">
        <v>32</v>
      </c>
      <c r="L1172" s="68">
        <f t="shared" ca="1" si="236"/>
        <v>-1220.258064516129</v>
      </c>
      <c r="M1172" s="68">
        <f t="shared" ca="1" si="237"/>
        <v>2.5553838227717671</v>
      </c>
      <c r="N1172" s="99">
        <v>40</v>
      </c>
      <c r="O1172" s="97" t="str">
        <f t="shared" ca="1" si="238"/>
        <v>Nov</v>
      </c>
      <c r="P1172" s="96">
        <v>40</v>
      </c>
      <c r="Q1172" s="99">
        <f t="shared" si="239"/>
        <v>-8</v>
      </c>
      <c r="R1172" s="97">
        <f t="shared" ca="1" si="240"/>
        <v>-0.19999999999999996</v>
      </c>
      <c r="S1172" s="99" t="str">
        <f t="shared" ca="1" si="241"/>
        <v>DEGROWTH</v>
      </c>
      <c r="T1172" s="100">
        <v>54</v>
      </c>
      <c r="U1172" s="100" t="str">
        <f t="shared" ca="1" si="242"/>
        <v>Dec</v>
      </c>
      <c r="V1172" s="96">
        <v>54</v>
      </c>
      <c r="W1172" s="103">
        <f t="shared" si="243"/>
        <v>-22</v>
      </c>
      <c r="X1172" s="102">
        <f t="shared" ca="1" si="244"/>
        <v>-0.40740740740740744</v>
      </c>
      <c r="Y1172" s="103" t="str">
        <f t="shared" ca="1" si="245"/>
        <v>DEGROWTH</v>
      </c>
      <c r="Z1172" s="24">
        <v>0</v>
      </c>
      <c r="AA1172" s="24">
        <f t="shared" si="246"/>
        <v>0</v>
      </c>
      <c r="AB1172" s="3">
        <v>1000003554</v>
      </c>
      <c r="AC1172" s="3"/>
    </row>
    <row r="1173" spans="1:29" ht="14.25" hidden="1" customHeight="1">
      <c r="A1173" s="23" t="s">
        <v>134</v>
      </c>
      <c r="B1173" s="64" t="s">
        <v>79</v>
      </c>
      <c r="C1173" s="64" t="s">
        <v>4191</v>
      </c>
      <c r="D1173" s="64">
        <v>1000003587</v>
      </c>
      <c r="E1173" s="64" t="s">
        <v>4192</v>
      </c>
      <c r="F1173" s="66">
        <v>45084</v>
      </c>
      <c r="G1173" s="66" t="str">
        <f t="shared" si="234"/>
        <v>Targeted Dealer</v>
      </c>
      <c r="H1173" s="66"/>
      <c r="I1173" s="67">
        <v>50</v>
      </c>
      <c r="J1173" s="67">
        <f t="shared" ca="1" si="235"/>
        <v>1043.5483870967741</v>
      </c>
      <c r="K1173" s="96">
        <v>5</v>
      </c>
      <c r="L1173" s="68">
        <f t="shared" ca="1" si="236"/>
        <v>-1038.5483870967741</v>
      </c>
      <c r="M1173" s="68">
        <f t="shared" ca="1" si="237"/>
        <v>0.47913446676970634</v>
      </c>
      <c r="N1173" s="99">
        <v>39.5</v>
      </c>
      <c r="O1173" s="97" t="str">
        <f t="shared" ca="1" si="238"/>
        <v>Nov</v>
      </c>
      <c r="P1173" s="96">
        <v>39.5</v>
      </c>
      <c r="Q1173" s="99">
        <f t="shared" si="239"/>
        <v>-34.5</v>
      </c>
      <c r="R1173" s="97">
        <f t="shared" ca="1" si="240"/>
        <v>-0.87341772151898733</v>
      </c>
      <c r="S1173" s="99" t="str">
        <f t="shared" ca="1" si="241"/>
        <v>DEGROWTH</v>
      </c>
      <c r="T1173" s="100">
        <v>15</v>
      </c>
      <c r="U1173" s="100" t="str">
        <f t="shared" ca="1" si="242"/>
        <v>Dec</v>
      </c>
      <c r="V1173" s="96">
        <v>15</v>
      </c>
      <c r="W1173" s="103">
        <f t="shared" si="243"/>
        <v>-10</v>
      </c>
      <c r="X1173" s="102">
        <f t="shared" ca="1" si="244"/>
        <v>-0.66666666666666674</v>
      </c>
      <c r="Y1173" s="103" t="str">
        <f t="shared" ca="1" si="245"/>
        <v>DEGROWTH</v>
      </c>
      <c r="Z1173" s="24">
        <v>0</v>
      </c>
      <c r="AA1173" s="24">
        <f t="shared" si="246"/>
        <v>0</v>
      </c>
      <c r="AB1173" s="3">
        <v>1000003587</v>
      </c>
      <c r="AC1173" s="3"/>
    </row>
    <row r="1174" spans="1:29" ht="14.25" hidden="1" customHeight="1">
      <c r="A1174" s="23" t="s">
        <v>134</v>
      </c>
      <c r="B1174" s="64" t="s">
        <v>79</v>
      </c>
      <c r="C1174" s="64" t="s">
        <v>2239</v>
      </c>
      <c r="D1174" s="64">
        <v>1000003677</v>
      </c>
      <c r="E1174" s="64" t="s">
        <v>2240</v>
      </c>
      <c r="F1174" s="66">
        <v>45142</v>
      </c>
      <c r="G1174" s="66" t="str">
        <f t="shared" si="234"/>
        <v>Targeted Dealer</v>
      </c>
      <c r="H1174" s="66"/>
      <c r="I1174" s="67">
        <v>20</v>
      </c>
      <c r="J1174" s="67">
        <f t="shared" ca="1" si="235"/>
        <v>417.41935483870969</v>
      </c>
      <c r="K1174" s="96">
        <v>2</v>
      </c>
      <c r="L1174" s="68">
        <f t="shared" ca="1" si="236"/>
        <v>-415.41935483870969</v>
      </c>
      <c r="M1174" s="68">
        <f t="shared" ca="1" si="237"/>
        <v>0.47913446676970628</v>
      </c>
      <c r="N1174" s="99">
        <v>2.25</v>
      </c>
      <c r="O1174" s="97" t="str">
        <f t="shared" ca="1" si="238"/>
        <v>Nov</v>
      </c>
      <c r="P1174" s="96">
        <v>2.25</v>
      </c>
      <c r="Q1174" s="99">
        <f t="shared" si="239"/>
        <v>-0.25</v>
      </c>
      <c r="R1174" s="97">
        <f t="shared" ca="1" si="240"/>
        <v>-0.11111111111111116</v>
      </c>
      <c r="S1174" s="99" t="str">
        <f t="shared" ca="1" si="241"/>
        <v>DEGROWTH</v>
      </c>
      <c r="T1174" s="100">
        <v>0</v>
      </c>
      <c r="U1174" s="100" t="str">
        <f t="shared" ca="1" si="242"/>
        <v>Dec</v>
      </c>
      <c r="V1174" s="96">
        <v>0</v>
      </c>
      <c r="W1174" s="103">
        <f t="shared" si="243"/>
        <v>2</v>
      </c>
      <c r="X1174" s="102">
        <f t="shared" ca="1" si="244"/>
        <v>0</v>
      </c>
      <c r="Y1174" s="103" t="b">
        <f t="shared" si="245"/>
        <v>0</v>
      </c>
      <c r="Z1174" s="24">
        <v>0</v>
      </c>
      <c r="AA1174" s="24">
        <f t="shared" si="246"/>
        <v>0</v>
      </c>
      <c r="AB1174" s="3">
        <v>1000003677</v>
      </c>
      <c r="AC1174" s="3"/>
    </row>
    <row r="1175" spans="1:29" ht="14.25" hidden="1" customHeight="1">
      <c r="A1175" s="23" t="s">
        <v>134</v>
      </c>
      <c r="B1175" s="64" t="s">
        <v>79</v>
      </c>
      <c r="C1175" s="64" t="s">
        <v>2241</v>
      </c>
      <c r="D1175" s="64">
        <v>1000003714</v>
      </c>
      <c r="E1175" s="64" t="s">
        <v>2242</v>
      </c>
      <c r="F1175" s="66">
        <v>45181</v>
      </c>
      <c r="G1175" s="66" t="str">
        <f t="shared" si="234"/>
        <v>Targeted Dealer</v>
      </c>
      <c r="H1175" s="66"/>
      <c r="I1175" s="67">
        <v>20</v>
      </c>
      <c r="J1175" s="67">
        <f t="shared" ca="1" si="235"/>
        <v>417.41935483870969</v>
      </c>
      <c r="K1175" s="96">
        <v>0</v>
      </c>
      <c r="L1175" s="68">
        <f t="shared" ca="1" si="236"/>
        <v>-417.41935483870969</v>
      </c>
      <c r="M1175" s="68">
        <f t="shared" ca="1" si="237"/>
        <v>0</v>
      </c>
      <c r="N1175" s="99">
        <v>5</v>
      </c>
      <c r="O1175" s="97" t="str">
        <f t="shared" ca="1" si="238"/>
        <v>Nov</v>
      </c>
      <c r="P1175" s="96">
        <v>5</v>
      </c>
      <c r="Q1175" s="99">
        <f t="shared" si="239"/>
        <v>-5</v>
      </c>
      <c r="R1175" s="97">
        <f t="shared" ca="1" si="240"/>
        <v>-1</v>
      </c>
      <c r="S1175" s="99" t="str">
        <f t="shared" ca="1" si="241"/>
        <v>DEGROWTH</v>
      </c>
      <c r="T1175" s="100">
        <v>0</v>
      </c>
      <c r="U1175" s="100" t="str">
        <f t="shared" ca="1" si="242"/>
        <v>Dec</v>
      </c>
      <c r="V1175" s="96">
        <v>0</v>
      </c>
      <c r="W1175" s="103">
        <f t="shared" si="243"/>
        <v>0</v>
      </c>
      <c r="X1175" s="102">
        <f t="shared" ca="1" si="244"/>
        <v>0</v>
      </c>
      <c r="Y1175" s="103" t="b">
        <f t="shared" si="245"/>
        <v>0</v>
      </c>
      <c r="Z1175" s="24">
        <v>1</v>
      </c>
      <c r="AA1175" s="24">
        <f t="shared" si="246"/>
        <v>0</v>
      </c>
      <c r="AB1175" s="3">
        <v>1000003714</v>
      </c>
      <c r="AC1175" s="3"/>
    </row>
    <row r="1176" spans="1:29" ht="14.25" hidden="1" customHeight="1">
      <c r="A1176" s="23" t="s">
        <v>134</v>
      </c>
      <c r="B1176" s="64" t="s">
        <v>79</v>
      </c>
      <c r="C1176" s="64" t="s">
        <v>2243</v>
      </c>
      <c r="D1176" s="64">
        <v>1000003746</v>
      </c>
      <c r="E1176" s="64" t="s">
        <v>2244</v>
      </c>
      <c r="F1176" s="66">
        <v>45238</v>
      </c>
      <c r="G1176" s="66" t="str">
        <f t="shared" si="234"/>
        <v>Targeted Dealer</v>
      </c>
      <c r="H1176" s="66"/>
      <c r="I1176" s="67">
        <v>50</v>
      </c>
      <c r="J1176" s="67">
        <f t="shared" ca="1" si="235"/>
        <v>1043.5483870967741</v>
      </c>
      <c r="K1176" s="96">
        <v>16</v>
      </c>
      <c r="L1176" s="68">
        <f t="shared" ca="1" si="236"/>
        <v>-1027.5483870967741</v>
      </c>
      <c r="M1176" s="68">
        <f t="shared" ca="1" si="237"/>
        <v>1.5332302936630602</v>
      </c>
      <c r="N1176" s="99">
        <v>27.25</v>
      </c>
      <c r="O1176" s="97" t="str">
        <f t="shared" ca="1" si="238"/>
        <v>Nov</v>
      </c>
      <c r="P1176" s="96">
        <v>27.25</v>
      </c>
      <c r="Q1176" s="99">
        <f t="shared" si="239"/>
        <v>-11.25</v>
      </c>
      <c r="R1176" s="97">
        <f t="shared" ca="1" si="240"/>
        <v>-0.41284403669724767</v>
      </c>
      <c r="S1176" s="99" t="str">
        <f t="shared" ca="1" si="241"/>
        <v>DEGROWTH</v>
      </c>
      <c r="T1176" s="100">
        <v>34</v>
      </c>
      <c r="U1176" s="100" t="str">
        <f t="shared" ca="1" si="242"/>
        <v>Dec</v>
      </c>
      <c r="V1176" s="96">
        <v>34</v>
      </c>
      <c r="W1176" s="103">
        <f t="shared" si="243"/>
        <v>-18</v>
      </c>
      <c r="X1176" s="102">
        <f t="shared" ca="1" si="244"/>
        <v>-0.52941176470588236</v>
      </c>
      <c r="Y1176" s="103" t="str">
        <f t="shared" ca="1" si="245"/>
        <v>DEGROWTH</v>
      </c>
      <c r="Z1176" s="24">
        <v>0</v>
      </c>
      <c r="AA1176" s="24">
        <f t="shared" si="246"/>
        <v>0</v>
      </c>
      <c r="AB1176" s="3">
        <v>1000003746</v>
      </c>
      <c r="AC1176" s="3"/>
    </row>
    <row r="1177" spans="1:29" ht="14.25" hidden="1" customHeight="1">
      <c r="A1177" s="24" t="s">
        <v>134</v>
      </c>
      <c r="B1177" s="64" t="s">
        <v>79</v>
      </c>
      <c r="C1177" s="125" t="s">
        <v>316</v>
      </c>
      <c r="D1177" s="125">
        <v>1000003867</v>
      </c>
      <c r="E1177" s="125" t="s">
        <v>317</v>
      </c>
      <c r="F1177" s="66">
        <v>45342</v>
      </c>
      <c r="G1177" s="66" t="str">
        <f t="shared" si="234"/>
        <v>Targeted Dealer</v>
      </c>
      <c r="H1177" s="66"/>
      <c r="I1177" s="67">
        <v>20</v>
      </c>
      <c r="J1177" s="67">
        <f t="shared" ca="1" si="235"/>
        <v>417.41935483870969</v>
      </c>
      <c r="K1177" s="96">
        <v>0</v>
      </c>
      <c r="L1177" s="68">
        <f t="shared" ca="1" si="236"/>
        <v>-417.41935483870969</v>
      </c>
      <c r="M1177" s="68">
        <f t="shared" ca="1" si="237"/>
        <v>0</v>
      </c>
      <c r="N1177" s="99">
        <v>20</v>
      </c>
      <c r="O1177" s="97" t="str">
        <f t="shared" ca="1" si="238"/>
        <v>Nov</v>
      </c>
      <c r="P1177" s="96">
        <v>20</v>
      </c>
      <c r="Q1177" s="99">
        <f t="shared" si="239"/>
        <v>-20</v>
      </c>
      <c r="R1177" s="97">
        <f t="shared" ca="1" si="240"/>
        <v>-1</v>
      </c>
      <c r="S1177" s="99" t="str">
        <f t="shared" ca="1" si="241"/>
        <v>DEGROWTH</v>
      </c>
      <c r="T1177" s="100">
        <v>0</v>
      </c>
      <c r="U1177" s="100" t="str">
        <f t="shared" ca="1" si="242"/>
        <v>Dec</v>
      </c>
      <c r="V1177" s="96">
        <v>0</v>
      </c>
      <c r="W1177" s="103">
        <f t="shared" si="243"/>
        <v>0</v>
      </c>
      <c r="X1177" s="102">
        <f t="shared" ca="1" si="244"/>
        <v>0</v>
      </c>
      <c r="Y1177" s="103" t="b">
        <f t="shared" si="245"/>
        <v>0</v>
      </c>
      <c r="Z1177" s="24">
        <v>1</v>
      </c>
      <c r="AA1177" s="24">
        <f t="shared" si="246"/>
        <v>0</v>
      </c>
      <c r="AB1177" s="3">
        <v>1000003867</v>
      </c>
      <c r="AC1177" s="3"/>
    </row>
    <row r="1178" spans="1:29" ht="14.25" hidden="1" customHeight="1">
      <c r="A1178" s="24" t="s">
        <v>134</v>
      </c>
      <c r="B1178" s="64" t="s">
        <v>79</v>
      </c>
      <c r="C1178" s="125" t="s">
        <v>2245</v>
      </c>
      <c r="D1178" s="125">
        <v>1000003870</v>
      </c>
      <c r="E1178" s="125" t="s">
        <v>2246</v>
      </c>
      <c r="F1178" s="66">
        <v>45349</v>
      </c>
      <c r="G1178" s="66" t="str">
        <f t="shared" si="234"/>
        <v>Targeted Dealer</v>
      </c>
      <c r="H1178" s="66"/>
      <c r="I1178" s="67">
        <v>50</v>
      </c>
      <c r="J1178" s="67">
        <f t="shared" ca="1" si="235"/>
        <v>1043.5483870967741</v>
      </c>
      <c r="K1178" s="96">
        <v>18</v>
      </c>
      <c r="L1178" s="68">
        <f t="shared" ca="1" si="236"/>
        <v>-1025.5483870967741</v>
      </c>
      <c r="M1178" s="68">
        <f t="shared" ca="1" si="237"/>
        <v>1.7248840803709429</v>
      </c>
      <c r="N1178" s="99">
        <v>13</v>
      </c>
      <c r="O1178" s="97" t="str">
        <f t="shared" ca="1" si="238"/>
        <v>Nov</v>
      </c>
      <c r="P1178" s="96">
        <v>13</v>
      </c>
      <c r="Q1178" s="99">
        <f t="shared" si="239"/>
        <v>5</v>
      </c>
      <c r="R1178" s="97">
        <f t="shared" ca="1" si="240"/>
        <v>0.38461538461538458</v>
      </c>
      <c r="S1178" s="99" t="str">
        <f t="shared" ca="1" si="241"/>
        <v>GROWTH</v>
      </c>
      <c r="T1178" s="100">
        <v>0</v>
      </c>
      <c r="U1178" s="100" t="str">
        <f t="shared" ca="1" si="242"/>
        <v>Dec</v>
      </c>
      <c r="V1178" s="96">
        <v>0</v>
      </c>
      <c r="W1178" s="103">
        <f t="shared" si="243"/>
        <v>18</v>
      </c>
      <c r="X1178" s="102">
        <f t="shared" ca="1" si="244"/>
        <v>0</v>
      </c>
      <c r="Y1178" s="103" t="b">
        <f t="shared" si="245"/>
        <v>0</v>
      </c>
      <c r="Z1178" s="24">
        <v>0</v>
      </c>
      <c r="AA1178" s="24">
        <f t="shared" si="246"/>
        <v>0</v>
      </c>
      <c r="AB1178" s="3">
        <v>1000003870</v>
      </c>
      <c r="AC1178" s="3"/>
    </row>
    <row r="1179" spans="1:29" ht="14.25" hidden="1" customHeight="1">
      <c r="A1179" s="24" t="s">
        <v>134</v>
      </c>
      <c r="B1179" s="64" t="s">
        <v>79</v>
      </c>
      <c r="C1179" s="125" t="s">
        <v>2247</v>
      </c>
      <c r="D1179" s="125">
        <v>1000003889</v>
      </c>
      <c r="E1179" s="125" t="s">
        <v>2248</v>
      </c>
      <c r="F1179" s="66">
        <v>45369</v>
      </c>
      <c r="G1179" s="66" t="str">
        <f t="shared" si="234"/>
        <v>Targeted Dealer</v>
      </c>
      <c r="H1179" s="66"/>
      <c r="I1179" s="67">
        <v>20</v>
      </c>
      <c r="J1179" s="67">
        <f t="shared" ca="1" si="235"/>
        <v>417.41935483870969</v>
      </c>
      <c r="K1179" s="96">
        <v>28.5</v>
      </c>
      <c r="L1179" s="68">
        <f t="shared" ca="1" si="236"/>
        <v>-388.91935483870969</v>
      </c>
      <c r="M1179" s="68">
        <f t="shared" ca="1" si="237"/>
        <v>6.8276661514683141</v>
      </c>
      <c r="N1179" s="99">
        <v>48.65</v>
      </c>
      <c r="O1179" s="97" t="str">
        <f t="shared" ca="1" si="238"/>
        <v>Nov</v>
      </c>
      <c r="P1179" s="96">
        <v>48.65</v>
      </c>
      <c r="Q1179" s="99">
        <f t="shared" si="239"/>
        <v>-20.149999999999999</v>
      </c>
      <c r="R1179" s="97">
        <f t="shared" ca="1" si="240"/>
        <v>-0.41418293936279549</v>
      </c>
      <c r="S1179" s="99" t="str">
        <f t="shared" ca="1" si="241"/>
        <v>DEGROWTH</v>
      </c>
      <c r="T1179" s="100">
        <v>0</v>
      </c>
      <c r="U1179" s="100" t="str">
        <f t="shared" ca="1" si="242"/>
        <v>Dec</v>
      </c>
      <c r="V1179" s="96">
        <v>0</v>
      </c>
      <c r="W1179" s="103">
        <f t="shared" si="243"/>
        <v>28.5</v>
      </c>
      <c r="X1179" s="102">
        <f t="shared" ca="1" si="244"/>
        <v>0</v>
      </c>
      <c r="Y1179" s="103" t="b">
        <f t="shared" si="245"/>
        <v>0</v>
      </c>
      <c r="Z1179" s="24">
        <v>0</v>
      </c>
      <c r="AA1179" s="24">
        <f t="shared" si="246"/>
        <v>0</v>
      </c>
      <c r="AB1179" s="3">
        <v>1000003889</v>
      </c>
      <c r="AC1179" s="3"/>
    </row>
    <row r="1180" spans="1:29" ht="14.25" hidden="1" customHeight="1">
      <c r="A1180" s="24" t="s">
        <v>134</v>
      </c>
      <c r="B1180" s="64" t="s">
        <v>79</v>
      </c>
      <c r="C1180" s="125" t="s">
        <v>2249</v>
      </c>
      <c r="D1180" s="125">
        <v>1000003894</v>
      </c>
      <c r="E1180" s="125" t="s">
        <v>2250</v>
      </c>
      <c r="F1180" s="66">
        <v>45373</v>
      </c>
      <c r="G1180" s="66" t="str">
        <f t="shared" si="234"/>
        <v>Targeted Dealer</v>
      </c>
      <c r="H1180" s="66"/>
      <c r="I1180" s="67">
        <v>40</v>
      </c>
      <c r="J1180" s="67">
        <f t="shared" ca="1" si="235"/>
        <v>834.83870967741939</v>
      </c>
      <c r="K1180" s="96">
        <v>24</v>
      </c>
      <c r="L1180" s="68">
        <f t="shared" ca="1" si="236"/>
        <v>-810.83870967741939</v>
      </c>
      <c r="M1180" s="68">
        <f t="shared" ca="1" si="237"/>
        <v>2.8748068006182375</v>
      </c>
      <c r="N1180" s="99">
        <v>21.25</v>
      </c>
      <c r="O1180" s="97" t="str">
        <f t="shared" ca="1" si="238"/>
        <v>Nov</v>
      </c>
      <c r="P1180" s="96">
        <v>21.25</v>
      </c>
      <c r="Q1180" s="99">
        <f t="shared" si="239"/>
        <v>2.75</v>
      </c>
      <c r="R1180" s="97">
        <f t="shared" ca="1" si="240"/>
        <v>0.12941176470588234</v>
      </c>
      <c r="S1180" s="99" t="str">
        <f t="shared" ca="1" si="241"/>
        <v>GROWTH</v>
      </c>
      <c r="T1180" s="100">
        <v>0</v>
      </c>
      <c r="U1180" s="100" t="str">
        <f t="shared" ca="1" si="242"/>
        <v>Dec</v>
      </c>
      <c r="V1180" s="96">
        <v>0</v>
      </c>
      <c r="W1180" s="103">
        <f t="shared" si="243"/>
        <v>24</v>
      </c>
      <c r="X1180" s="102">
        <f t="shared" ca="1" si="244"/>
        <v>0</v>
      </c>
      <c r="Y1180" s="103" t="b">
        <f t="shared" si="245"/>
        <v>0</v>
      </c>
      <c r="Z1180" s="24">
        <v>0</v>
      </c>
      <c r="AA1180" s="24">
        <f t="shared" si="246"/>
        <v>0</v>
      </c>
      <c r="AB1180" s="3">
        <v>1000003894</v>
      </c>
      <c r="AC1180" s="3"/>
    </row>
    <row r="1181" spans="1:29" ht="14.25" hidden="1" customHeight="1">
      <c r="A1181" s="24" t="s">
        <v>134</v>
      </c>
      <c r="B1181" s="64" t="s">
        <v>79</v>
      </c>
      <c r="C1181" s="125" t="s">
        <v>2251</v>
      </c>
      <c r="D1181" s="125">
        <v>1000003897</v>
      </c>
      <c r="E1181" s="125" t="s">
        <v>2252</v>
      </c>
      <c r="F1181" s="66">
        <v>45380</v>
      </c>
      <c r="G1181" s="66" t="str">
        <f t="shared" si="234"/>
        <v>Targeted Dealer</v>
      </c>
      <c r="H1181" s="66"/>
      <c r="I1181" s="67">
        <v>40</v>
      </c>
      <c r="J1181" s="67">
        <f t="shared" ca="1" si="235"/>
        <v>834.83870967741939</v>
      </c>
      <c r="K1181" s="96">
        <v>5</v>
      </c>
      <c r="L1181" s="68">
        <f t="shared" ca="1" si="236"/>
        <v>-829.83870967741939</v>
      </c>
      <c r="M1181" s="68">
        <f t="shared" ca="1" si="237"/>
        <v>0.59891808346213282</v>
      </c>
      <c r="N1181" s="99">
        <v>27.25</v>
      </c>
      <c r="O1181" s="97" t="str">
        <f t="shared" ca="1" si="238"/>
        <v>Nov</v>
      </c>
      <c r="P1181" s="96">
        <v>27.25</v>
      </c>
      <c r="Q1181" s="99">
        <f t="shared" si="239"/>
        <v>-22.25</v>
      </c>
      <c r="R1181" s="97">
        <f t="shared" ca="1" si="240"/>
        <v>-0.8165137614678899</v>
      </c>
      <c r="S1181" s="99" t="str">
        <f t="shared" ca="1" si="241"/>
        <v>DEGROWTH</v>
      </c>
      <c r="T1181" s="100">
        <v>0</v>
      </c>
      <c r="U1181" s="100" t="str">
        <f t="shared" ca="1" si="242"/>
        <v>Dec</v>
      </c>
      <c r="V1181" s="96">
        <v>0</v>
      </c>
      <c r="W1181" s="103">
        <f t="shared" si="243"/>
        <v>5</v>
      </c>
      <c r="X1181" s="102">
        <f t="shared" ca="1" si="244"/>
        <v>0</v>
      </c>
      <c r="Y1181" s="103" t="b">
        <f t="shared" si="245"/>
        <v>0</v>
      </c>
      <c r="Z1181" s="24">
        <v>0</v>
      </c>
      <c r="AA1181" s="24">
        <f t="shared" si="246"/>
        <v>0</v>
      </c>
      <c r="AB1181" s="3">
        <v>1000003897</v>
      </c>
      <c r="AC1181" s="3"/>
    </row>
    <row r="1182" spans="1:29" ht="14.25" hidden="1" customHeight="1">
      <c r="A1182" s="24" t="s">
        <v>134</v>
      </c>
      <c r="B1182" s="64" t="s">
        <v>79</v>
      </c>
      <c r="C1182" s="125" t="s">
        <v>3925</v>
      </c>
      <c r="D1182" s="125">
        <v>1000003911</v>
      </c>
      <c r="E1182" s="125" t="s">
        <v>3926</v>
      </c>
      <c r="F1182" s="66">
        <v>45401</v>
      </c>
      <c r="G1182" s="66" t="str">
        <f t="shared" si="234"/>
        <v>Targeted Dealer</v>
      </c>
      <c r="H1182" s="66"/>
      <c r="I1182" s="67">
        <v>50</v>
      </c>
      <c r="J1182" s="67">
        <f t="shared" ca="1" si="235"/>
        <v>1043.5483870967741</v>
      </c>
      <c r="K1182" s="96">
        <v>32</v>
      </c>
      <c r="L1182" s="68">
        <f t="shared" ca="1" si="236"/>
        <v>-1011.5483870967741</v>
      </c>
      <c r="M1182" s="68">
        <f t="shared" ca="1" si="237"/>
        <v>3.0664605873261204</v>
      </c>
      <c r="N1182" s="99">
        <v>51.5</v>
      </c>
      <c r="O1182" s="97" t="str">
        <f t="shared" ca="1" si="238"/>
        <v>Nov</v>
      </c>
      <c r="P1182" s="96">
        <v>51.5</v>
      </c>
      <c r="Q1182" s="99">
        <f t="shared" si="239"/>
        <v>-19.5</v>
      </c>
      <c r="R1182" s="97">
        <f t="shared" ca="1" si="240"/>
        <v>-0.37864077669902918</v>
      </c>
      <c r="S1182" s="99" t="str">
        <f t="shared" ca="1" si="241"/>
        <v>DEGROWTH</v>
      </c>
      <c r="T1182" s="100">
        <v>0</v>
      </c>
      <c r="U1182" s="100" t="str">
        <f t="shared" ca="1" si="242"/>
        <v>Dec</v>
      </c>
      <c r="V1182" s="96">
        <v>0</v>
      </c>
      <c r="W1182" s="103">
        <f t="shared" si="243"/>
        <v>32</v>
      </c>
      <c r="X1182" s="102">
        <f t="shared" ca="1" si="244"/>
        <v>0</v>
      </c>
      <c r="Y1182" s="103" t="b">
        <f t="shared" si="245"/>
        <v>0</v>
      </c>
      <c r="Z1182" s="24">
        <v>0</v>
      </c>
      <c r="AA1182" s="24">
        <f t="shared" si="246"/>
        <v>0</v>
      </c>
      <c r="AB1182" s="3">
        <v>1000003911</v>
      </c>
      <c r="AC1182" s="3"/>
    </row>
    <row r="1183" spans="1:29" ht="14.25" hidden="1" customHeight="1">
      <c r="A1183" s="24" t="s">
        <v>134</v>
      </c>
      <c r="B1183" s="64" t="s">
        <v>79</v>
      </c>
      <c r="C1183" s="125" t="s">
        <v>3927</v>
      </c>
      <c r="D1183" s="125">
        <v>1000003928</v>
      </c>
      <c r="E1183" s="125" t="s">
        <v>3928</v>
      </c>
      <c r="F1183" s="66">
        <v>45412</v>
      </c>
      <c r="G1183" s="66" t="str">
        <f t="shared" si="234"/>
        <v>Targeted Dealer</v>
      </c>
      <c r="H1183" s="66"/>
      <c r="I1183" s="67">
        <v>20</v>
      </c>
      <c r="J1183" s="67">
        <f t="shared" ca="1" si="235"/>
        <v>417.41935483870969</v>
      </c>
      <c r="K1183" s="96">
        <v>14.25</v>
      </c>
      <c r="L1183" s="68">
        <f t="shared" ca="1" si="236"/>
        <v>-403.16935483870969</v>
      </c>
      <c r="M1183" s="68">
        <f t="shared" ca="1" si="237"/>
        <v>3.4138330757341571</v>
      </c>
      <c r="N1183" s="99">
        <v>4.25</v>
      </c>
      <c r="O1183" s="97" t="str">
        <f t="shared" ca="1" si="238"/>
        <v>Nov</v>
      </c>
      <c r="P1183" s="96">
        <v>4.25</v>
      </c>
      <c r="Q1183" s="99">
        <f t="shared" si="239"/>
        <v>10</v>
      </c>
      <c r="R1183" s="97">
        <f t="shared" ca="1" si="240"/>
        <v>2.3529411764705883</v>
      </c>
      <c r="S1183" s="99" t="str">
        <f t="shared" ca="1" si="241"/>
        <v>GROWTH</v>
      </c>
      <c r="T1183" s="100">
        <v>0</v>
      </c>
      <c r="U1183" s="100" t="str">
        <f t="shared" ca="1" si="242"/>
        <v>Dec</v>
      </c>
      <c r="V1183" s="96">
        <v>0</v>
      </c>
      <c r="W1183" s="103">
        <f t="shared" si="243"/>
        <v>14.25</v>
      </c>
      <c r="X1183" s="102">
        <f t="shared" ca="1" si="244"/>
        <v>0</v>
      </c>
      <c r="Y1183" s="103" t="b">
        <f t="shared" si="245"/>
        <v>0</v>
      </c>
      <c r="Z1183" s="24">
        <v>0</v>
      </c>
      <c r="AA1183" s="24">
        <f t="shared" si="246"/>
        <v>0</v>
      </c>
      <c r="AB1183" s="3">
        <v>1000003928</v>
      </c>
      <c r="AC1183" s="3"/>
    </row>
    <row r="1184" spans="1:29" ht="14.25" hidden="1" customHeight="1">
      <c r="A1184" s="24" t="s">
        <v>134</v>
      </c>
      <c r="B1184" s="64" t="s">
        <v>79</v>
      </c>
      <c r="C1184" s="125" t="s">
        <v>4040</v>
      </c>
      <c r="D1184" s="125">
        <v>1000003950</v>
      </c>
      <c r="E1184" s="125" t="s">
        <v>4041</v>
      </c>
      <c r="F1184" s="66">
        <v>45422</v>
      </c>
      <c r="G1184" s="66" t="str">
        <f t="shared" si="234"/>
        <v>Targeted Dealer</v>
      </c>
      <c r="H1184" s="66"/>
      <c r="I1184" s="67">
        <v>20</v>
      </c>
      <c r="J1184" s="67">
        <f t="shared" ca="1" si="235"/>
        <v>417.41935483870969</v>
      </c>
      <c r="K1184" s="96">
        <v>1</v>
      </c>
      <c r="L1184" s="68">
        <f t="shared" ca="1" si="236"/>
        <v>-416.41935483870969</v>
      </c>
      <c r="M1184" s="68">
        <f t="shared" ca="1" si="237"/>
        <v>0.23956723338485314</v>
      </c>
      <c r="N1184" s="99">
        <v>2.5</v>
      </c>
      <c r="O1184" s="97" t="str">
        <f t="shared" ca="1" si="238"/>
        <v>Nov</v>
      </c>
      <c r="P1184" s="96">
        <v>2.5</v>
      </c>
      <c r="Q1184" s="99">
        <f t="shared" si="239"/>
        <v>-1.5</v>
      </c>
      <c r="R1184" s="97">
        <f t="shared" ca="1" si="240"/>
        <v>-0.6</v>
      </c>
      <c r="S1184" s="99" t="str">
        <f t="shared" ca="1" si="241"/>
        <v>DEGROWTH</v>
      </c>
      <c r="T1184" s="100">
        <v>0</v>
      </c>
      <c r="U1184" s="100" t="str">
        <f t="shared" ca="1" si="242"/>
        <v>Dec</v>
      </c>
      <c r="V1184" s="96">
        <v>0</v>
      </c>
      <c r="W1184" s="103">
        <f t="shared" si="243"/>
        <v>1</v>
      </c>
      <c r="X1184" s="102">
        <f t="shared" ca="1" si="244"/>
        <v>0</v>
      </c>
      <c r="Y1184" s="103" t="b">
        <f t="shared" si="245"/>
        <v>0</v>
      </c>
      <c r="Z1184" s="24">
        <v>0</v>
      </c>
      <c r="AA1184" s="24">
        <f t="shared" si="246"/>
        <v>0</v>
      </c>
      <c r="AB1184" s="3">
        <v>1000003950</v>
      </c>
      <c r="AC1184" s="3"/>
    </row>
    <row r="1185" spans="1:29" ht="14.25" hidden="1" customHeight="1">
      <c r="A1185" s="24" t="s">
        <v>134</v>
      </c>
      <c r="B1185" s="64" t="s">
        <v>79</v>
      </c>
      <c r="C1185" s="125" t="s">
        <v>2253</v>
      </c>
      <c r="D1185" s="125">
        <v>1000003990</v>
      </c>
      <c r="E1185" s="125" t="s">
        <v>2254</v>
      </c>
      <c r="F1185" s="66">
        <v>45443</v>
      </c>
      <c r="G1185" s="66" t="str">
        <f t="shared" si="234"/>
        <v>Targeted Dealer</v>
      </c>
      <c r="H1185" s="66"/>
      <c r="I1185" s="67">
        <v>20</v>
      </c>
      <c r="J1185" s="67">
        <f t="shared" ca="1" si="235"/>
        <v>417.41935483870969</v>
      </c>
      <c r="K1185" s="96">
        <v>10.75</v>
      </c>
      <c r="L1185" s="68">
        <f t="shared" ca="1" si="236"/>
        <v>-406.66935483870969</v>
      </c>
      <c r="M1185" s="68">
        <f t="shared" ca="1" si="237"/>
        <v>2.5753477588871712</v>
      </c>
      <c r="N1185" s="99">
        <v>19.75</v>
      </c>
      <c r="O1185" s="97" t="str">
        <f t="shared" ca="1" si="238"/>
        <v>Nov</v>
      </c>
      <c r="P1185" s="96">
        <v>19.75</v>
      </c>
      <c r="Q1185" s="99">
        <f t="shared" si="239"/>
        <v>-9</v>
      </c>
      <c r="R1185" s="97">
        <f t="shared" ca="1" si="240"/>
        <v>-0.45569620253164556</v>
      </c>
      <c r="S1185" s="99" t="str">
        <f t="shared" ca="1" si="241"/>
        <v>DEGROWTH</v>
      </c>
      <c r="T1185" s="100">
        <v>0</v>
      </c>
      <c r="U1185" s="100" t="str">
        <f t="shared" ca="1" si="242"/>
        <v>Dec</v>
      </c>
      <c r="V1185" s="96">
        <v>0</v>
      </c>
      <c r="W1185" s="103">
        <f t="shared" si="243"/>
        <v>10.75</v>
      </c>
      <c r="X1185" s="102">
        <f t="shared" ca="1" si="244"/>
        <v>0</v>
      </c>
      <c r="Y1185" s="103" t="b">
        <f t="shared" si="245"/>
        <v>0</v>
      </c>
      <c r="Z1185" s="24">
        <v>0</v>
      </c>
      <c r="AA1185" s="24">
        <f t="shared" si="246"/>
        <v>0</v>
      </c>
      <c r="AB1185" s="3">
        <v>1000003990</v>
      </c>
      <c r="AC1185" s="3"/>
    </row>
    <row r="1186" spans="1:29" ht="14.25" hidden="1" customHeight="1">
      <c r="A1186" s="24" t="s">
        <v>134</v>
      </c>
      <c r="B1186" s="64" t="s">
        <v>79</v>
      </c>
      <c r="C1186" s="125" t="s">
        <v>2255</v>
      </c>
      <c r="D1186" s="125">
        <v>1000004024</v>
      </c>
      <c r="E1186" s="125" t="s">
        <v>2256</v>
      </c>
      <c r="F1186" s="66">
        <v>45472</v>
      </c>
      <c r="G1186" s="66" t="str">
        <f t="shared" si="234"/>
        <v>Targeted Dealer</v>
      </c>
      <c r="H1186" s="24"/>
      <c r="I1186" s="67">
        <v>20</v>
      </c>
      <c r="J1186" s="67">
        <f t="shared" ca="1" si="235"/>
        <v>417.41935483870969</v>
      </c>
      <c r="K1186" s="96">
        <v>0</v>
      </c>
      <c r="L1186" s="68">
        <f t="shared" ca="1" si="236"/>
        <v>-417.41935483870969</v>
      </c>
      <c r="M1186" s="68">
        <f t="shared" ca="1" si="237"/>
        <v>0</v>
      </c>
      <c r="N1186" s="99">
        <v>19.5</v>
      </c>
      <c r="O1186" s="97" t="str">
        <f t="shared" ca="1" si="238"/>
        <v>Nov</v>
      </c>
      <c r="P1186" s="96">
        <v>19.5</v>
      </c>
      <c r="Q1186" s="99">
        <f t="shared" si="239"/>
        <v>-19.5</v>
      </c>
      <c r="R1186" s="97">
        <f t="shared" ca="1" si="240"/>
        <v>-1</v>
      </c>
      <c r="S1186" s="99" t="str">
        <f t="shared" ca="1" si="241"/>
        <v>DEGROWTH</v>
      </c>
      <c r="T1186" s="100">
        <v>0</v>
      </c>
      <c r="U1186" s="100" t="str">
        <f t="shared" ca="1" si="242"/>
        <v>Dec</v>
      </c>
      <c r="V1186" s="96">
        <v>0</v>
      </c>
      <c r="W1186" s="103">
        <f t="shared" si="243"/>
        <v>0</v>
      </c>
      <c r="X1186" s="102">
        <f t="shared" ca="1" si="244"/>
        <v>0</v>
      </c>
      <c r="Y1186" s="103" t="b">
        <f t="shared" si="245"/>
        <v>0</v>
      </c>
      <c r="Z1186" s="24">
        <v>1</v>
      </c>
      <c r="AA1186" s="24">
        <f t="shared" si="246"/>
        <v>0</v>
      </c>
      <c r="AB1186" s="3">
        <v>1000004024</v>
      </c>
      <c r="AC1186" s="3"/>
    </row>
    <row r="1187" spans="1:29" ht="14.25" hidden="1" customHeight="1">
      <c r="A1187" s="24" t="s">
        <v>134</v>
      </c>
      <c r="B1187" s="125" t="s">
        <v>79</v>
      </c>
      <c r="C1187" s="125" t="s">
        <v>2257</v>
      </c>
      <c r="D1187" s="125">
        <v>1000004049</v>
      </c>
      <c r="E1187" s="125" t="s">
        <v>2258</v>
      </c>
      <c r="F1187" s="66">
        <v>45493</v>
      </c>
      <c r="G1187" s="66" t="str">
        <f t="shared" si="234"/>
        <v>Targeted Dealer</v>
      </c>
      <c r="H1187" s="24"/>
      <c r="I1187" s="67">
        <v>40</v>
      </c>
      <c r="J1187" s="67">
        <f t="shared" ca="1" si="235"/>
        <v>834.83870967741939</v>
      </c>
      <c r="K1187" s="96">
        <v>40</v>
      </c>
      <c r="L1187" s="68">
        <f t="shared" ca="1" si="236"/>
        <v>-794.83870967741939</v>
      </c>
      <c r="M1187" s="68">
        <f t="shared" ca="1" si="237"/>
        <v>4.7913446676970626</v>
      </c>
      <c r="N1187" s="99">
        <v>56</v>
      </c>
      <c r="O1187" s="97" t="str">
        <f t="shared" ca="1" si="238"/>
        <v>Nov</v>
      </c>
      <c r="P1187" s="96">
        <v>56</v>
      </c>
      <c r="Q1187" s="99">
        <f t="shared" si="239"/>
        <v>-16</v>
      </c>
      <c r="R1187" s="97">
        <f t="shared" ca="1" si="240"/>
        <v>-0.2857142857142857</v>
      </c>
      <c r="S1187" s="99" t="str">
        <f t="shared" ca="1" si="241"/>
        <v>DEGROWTH</v>
      </c>
      <c r="T1187" s="100">
        <v>0</v>
      </c>
      <c r="U1187" s="100" t="str">
        <f t="shared" ca="1" si="242"/>
        <v>Dec</v>
      </c>
      <c r="V1187" s="96">
        <v>0</v>
      </c>
      <c r="W1187" s="103">
        <f t="shared" si="243"/>
        <v>40</v>
      </c>
      <c r="X1187" s="102">
        <f t="shared" ca="1" si="244"/>
        <v>0</v>
      </c>
      <c r="Y1187" s="103" t="b">
        <f t="shared" si="245"/>
        <v>0</v>
      </c>
      <c r="Z1187" s="24">
        <v>0</v>
      </c>
      <c r="AA1187" s="24">
        <f t="shared" si="246"/>
        <v>0</v>
      </c>
      <c r="AB1187" s="3">
        <v>1000004049</v>
      </c>
      <c r="AC1187" s="3"/>
    </row>
    <row r="1188" spans="1:29" ht="14.25" hidden="1" customHeight="1">
      <c r="A1188" s="24" t="s">
        <v>134</v>
      </c>
      <c r="B1188" s="125" t="s">
        <v>79</v>
      </c>
      <c r="C1188" s="125" t="s">
        <v>2259</v>
      </c>
      <c r="D1188" s="125">
        <v>1000004106</v>
      </c>
      <c r="E1188" s="125" t="s">
        <v>2260</v>
      </c>
      <c r="F1188" s="143">
        <v>45535</v>
      </c>
      <c r="G1188" s="66" t="str">
        <f t="shared" si="234"/>
        <v>Targeted Dealer</v>
      </c>
      <c r="H1188" s="24"/>
      <c r="I1188" s="67">
        <v>20</v>
      </c>
      <c r="J1188" s="67">
        <f t="shared" ca="1" si="235"/>
        <v>417.41935483870969</v>
      </c>
      <c r="K1188" s="96">
        <v>15.75</v>
      </c>
      <c r="L1188" s="68">
        <f t="shared" ca="1" si="236"/>
        <v>-401.66935483870969</v>
      </c>
      <c r="M1188" s="68">
        <f t="shared" ca="1" si="237"/>
        <v>3.7731839258114368</v>
      </c>
      <c r="N1188" s="99">
        <v>10.95</v>
      </c>
      <c r="O1188" s="97" t="str">
        <f t="shared" ca="1" si="238"/>
        <v>Nov</v>
      </c>
      <c r="P1188" s="96">
        <v>10.95</v>
      </c>
      <c r="Q1188" s="99">
        <f t="shared" si="239"/>
        <v>4.8000000000000007</v>
      </c>
      <c r="R1188" s="97">
        <f t="shared" ca="1" si="240"/>
        <v>0.43835616438356184</v>
      </c>
      <c r="S1188" s="99" t="str">
        <f t="shared" ca="1" si="241"/>
        <v>GROWTH</v>
      </c>
      <c r="T1188" s="100">
        <v>0</v>
      </c>
      <c r="U1188" s="100" t="str">
        <f t="shared" ca="1" si="242"/>
        <v>Dec</v>
      </c>
      <c r="V1188" s="96">
        <v>0</v>
      </c>
      <c r="W1188" s="103">
        <f t="shared" si="243"/>
        <v>15.75</v>
      </c>
      <c r="X1188" s="102">
        <f t="shared" ca="1" si="244"/>
        <v>0</v>
      </c>
      <c r="Y1188" s="103" t="b">
        <f t="shared" si="245"/>
        <v>0</v>
      </c>
      <c r="Z1188" s="24">
        <v>0</v>
      </c>
      <c r="AA1188" s="24">
        <f t="shared" si="246"/>
        <v>0</v>
      </c>
      <c r="AB1188" s="3">
        <v>1000004106</v>
      </c>
      <c r="AC1188" s="3"/>
    </row>
    <row r="1189" spans="1:29" ht="14.25" hidden="1" customHeight="1">
      <c r="A1189" s="23" t="s">
        <v>134</v>
      </c>
      <c r="B1189" s="64" t="s">
        <v>71</v>
      </c>
      <c r="C1189" s="64" t="s">
        <v>2261</v>
      </c>
      <c r="D1189" s="64">
        <v>1000000767</v>
      </c>
      <c r="E1189" s="65" t="s">
        <v>2262</v>
      </c>
      <c r="F1189" s="66">
        <v>38565</v>
      </c>
      <c r="G1189" s="66" t="str">
        <f t="shared" si="234"/>
        <v>Targeted Dealer</v>
      </c>
      <c r="H1189" s="66" t="s">
        <v>627</v>
      </c>
      <c r="I1189" s="67">
        <v>1140</v>
      </c>
      <c r="J1189" s="67">
        <f t="shared" ca="1" si="235"/>
        <v>23792.903225806451</v>
      </c>
      <c r="K1189" s="96">
        <v>570</v>
      </c>
      <c r="L1189" s="68">
        <f t="shared" ca="1" si="236"/>
        <v>-23222.903225806451</v>
      </c>
      <c r="M1189" s="68">
        <f t="shared" ca="1" si="237"/>
        <v>2.3956723338485317</v>
      </c>
      <c r="N1189" s="99">
        <v>903</v>
      </c>
      <c r="O1189" s="97" t="str">
        <f t="shared" ca="1" si="238"/>
        <v>Nov</v>
      </c>
      <c r="P1189" s="96">
        <v>903</v>
      </c>
      <c r="Q1189" s="99">
        <f t="shared" si="239"/>
        <v>-333</v>
      </c>
      <c r="R1189" s="97">
        <f t="shared" ca="1" si="240"/>
        <v>-0.3687707641196013</v>
      </c>
      <c r="S1189" s="99" t="str">
        <f t="shared" ca="1" si="241"/>
        <v>DEGROWTH</v>
      </c>
      <c r="T1189" s="100">
        <v>1084.2</v>
      </c>
      <c r="U1189" s="100" t="str">
        <f t="shared" ca="1" si="242"/>
        <v>Dec</v>
      </c>
      <c r="V1189" s="96">
        <v>1084.2</v>
      </c>
      <c r="W1189" s="103">
        <f t="shared" si="243"/>
        <v>-514.20000000000005</v>
      </c>
      <c r="X1189" s="102">
        <f t="shared" ca="1" si="244"/>
        <v>-0.4742667404537908</v>
      </c>
      <c r="Y1189" s="103" t="str">
        <f t="shared" ca="1" si="245"/>
        <v>DEGROWTH</v>
      </c>
      <c r="Z1189" s="24">
        <v>0</v>
      </c>
      <c r="AA1189" s="24">
        <f t="shared" si="246"/>
        <v>1</v>
      </c>
      <c r="AB1189" s="3">
        <v>1000000767</v>
      </c>
      <c r="AC1189" s="3"/>
    </row>
    <row r="1190" spans="1:29" ht="14.25" hidden="1" customHeight="1">
      <c r="A1190" s="23" t="s">
        <v>134</v>
      </c>
      <c r="B1190" s="64" t="s">
        <v>71</v>
      </c>
      <c r="C1190" s="64" t="s">
        <v>318</v>
      </c>
      <c r="D1190" s="64">
        <v>1000000772</v>
      </c>
      <c r="E1190" s="65" t="s">
        <v>319</v>
      </c>
      <c r="F1190" s="66">
        <v>40640</v>
      </c>
      <c r="G1190" s="66" t="str">
        <f t="shared" si="234"/>
        <v>Targeted Dealer</v>
      </c>
      <c r="H1190" s="66"/>
      <c r="I1190" s="67">
        <v>85</v>
      </c>
      <c r="J1190" s="67">
        <f t="shared" ca="1" si="235"/>
        <v>1774.0322580645161</v>
      </c>
      <c r="K1190" s="96">
        <v>32</v>
      </c>
      <c r="L1190" s="68">
        <f t="shared" ca="1" si="236"/>
        <v>-1742.0322580645161</v>
      </c>
      <c r="M1190" s="68">
        <f t="shared" ca="1" si="237"/>
        <v>1.8038003454859535</v>
      </c>
      <c r="N1190" s="99">
        <v>64</v>
      </c>
      <c r="O1190" s="97" t="str">
        <f t="shared" ca="1" si="238"/>
        <v>Nov</v>
      </c>
      <c r="P1190" s="96">
        <v>64</v>
      </c>
      <c r="Q1190" s="99">
        <f t="shared" si="239"/>
        <v>-32</v>
      </c>
      <c r="R1190" s="97">
        <f t="shared" ca="1" si="240"/>
        <v>-0.5</v>
      </c>
      <c r="S1190" s="99" t="str">
        <f t="shared" ca="1" si="241"/>
        <v>DEGROWTH</v>
      </c>
      <c r="T1190" s="100">
        <v>79</v>
      </c>
      <c r="U1190" s="100" t="str">
        <f t="shared" ca="1" si="242"/>
        <v>Dec</v>
      </c>
      <c r="V1190" s="96">
        <v>79</v>
      </c>
      <c r="W1190" s="103">
        <f t="shared" si="243"/>
        <v>-47</v>
      </c>
      <c r="X1190" s="102">
        <f t="shared" ca="1" si="244"/>
        <v>-0.59493670886075956</v>
      </c>
      <c r="Y1190" s="103" t="str">
        <f t="shared" ca="1" si="245"/>
        <v>DEGROWTH</v>
      </c>
      <c r="Z1190" s="24">
        <v>0</v>
      </c>
      <c r="AA1190" s="24">
        <f t="shared" si="246"/>
        <v>0</v>
      </c>
      <c r="AB1190" s="3">
        <v>1000000772</v>
      </c>
      <c r="AC1190" s="3"/>
    </row>
    <row r="1191" spans="1:29" ht="14.25" hidden="1" customHeight="1">
      <c r="A1191" s="23" t="s">
        <v>134</v>
      </c>
      <c r="B1191" s="64" t="s">
        <v>71</v>
      </c>
      <c r="C1191" s="64" t="s">
        <v>2263</v>
      </c>
      <c r="D1191" s="64">
        <v>1000000776</v>
      </c>
      <c r="E1191" s="65" t="s">
        <v>2264</v>
      </c>
      <c r="F1191" s="66">
        <v>41263</v>
      </c>
      <c r="G1191" s="66" t="str">
        <f t="shared" si="234"/>
        <v>Targeted Dealer</v>
      </c>
      <c r="H1191" s="66"/>
      <c r="I1191" s="67">
        <v>54</v>
      </c>
      <c r="J1191" s="67">
        <f t="shared" ca="1" si="235"/>
        <v>1127.0322580645161</v>
      </c>
      <c r="K1191" s="96">
        <v>0</v>
      </c>
      <c r="L1191" s="68">
        <f t="shared" ca="1" si="236"/>
        <v>-1127.0322580645161</v>
      </c>
      <c r="M1191" s="68">
        <f t="shared" ca="1" si="237"/>
        <v>0</v>
      </c>
      <c r="N1191" s="99">
        <v>75</v>
      </c>
      <c r="O1191" s="97" t="str">
        <f t="shared" ca="1" si="238"/>
        <v>Nov</v>
      </c>
      <c r="P1191" s="96">
        <v>75</v>
      </c>
      <c r="Q1191" s="99">
        <f t="shared" si="239"/>
        <v>-75</v>
      </c>
      <c r="R1191" s="97">
        <f t="shared" ca="1" si="240"/>
        <v>-1</v>
      </c>
      <c r="S1191" s="99" t="str">
        <f t="shared" ca="1" si="241"/>
        <v>DEGROWTH</v>
      </c>
      <c r="T1191" s="100">
        <v>50</v>
      </c>
      <c r="U1191" s="100" t="str">
        <f t="shared" ca="1" si="242"/>
        <v>Dec</v>
      </c>
      <c r="V1191" s="96">
        <v>50</v>
      </c>
      <c r="W1191" s="103">
        <f t="shared" si="243"/>
        <v>-50</v>
      </c>
      <c r="X1191" s="102">
        <f t="shared" ca="1" si="244"/>
        <v>-1</v>
      </c>
      <c r="Y1191" s="103" t="str">
        <f t="shared" ca="1" si="245"/>
        <v>DEGROWTH</v>
      </c>
      <c r="Z1191" s="24">
        <v>1</v>
      </c>
      <c r="AA1191" s="24">
        <f t="shared" si="246"/>
        <v>0</v>
      </c>
      <c r="AB1191" s="3">
        <v>1000000776</v>
      </c>
      <c r="AC1191" s="3"/>
    </row>
    <row r="1192" spans="1:29" ht="14.25" hidden="1" customHeight="1">
      <c r="A1192" s="23" t="s">
        <v>134</v>
      </c>
      <c r="B1192" s="64" t="s">
        <v>71</v>
      </c>
      <c r="C1192" s="64" t="s">
        <v>320</v>
      </c>
      <c r="D1192" s="64">
        <v>1000000768</v>
      </c>
      <c r="E1192" s="65" t="s">
        <v>321</v>
      </c>
      <c r="F1192" s="66">
        <v>41816</v>
      </c>
      <c r="G1192" s="66" t="str">
        <f t="shared" si="234"/>
        <v>Targeted Dealer</v>
      </c>
      <c r="H1192" s="66"/>
      <c r="I1192" s="67">
        <v>50</v>
      </c>
      <c r="J1192" s="67">
        <f t="shared" ca="1" si="235"/>
        <v>1043.5483870967741</v>
      </c>
      <c r="K1192" s="96">
        <v>0</v>
      </c>
      <c r="L1192" s="68">
        <f t="shared" ca="1" si="236"/>
        <v>-1043.5483870967741</v>
      </c>
      <c r="M1192" s="68">
        <f t="shared" ca="1" si="237"/>
        <v>0</v>
      </c>
      <c r="N1192" s="99">
        <v>50</v>
      </c>
      <c r="O1192" s="97" t="str">
        <f t="shared" ca="1" si="238"/>
        <v>Nov</v>
      </c>
      <c r="P1192" s="96">
        <v>50</v>
      </c>
      <c r="Q1192" s="99">
        <f t="shared" si="239"/>
        <v>-50</v>
      </c>
      <c r="R1192" s="97">
        <f t="shared" ca="1" si="240"/>
        <v>-1</v>
      </c>
      <c r="S1192" s="99" t="str">
        <f t="shared" ca="1" si="241"/>
        <v>DEGROWTH</v>
      </c>
      <c r="T1192" s="100">
        <v>30</v>
      </c>
      <c r="U1192" s="100" t="str">
        <f t="shared" ca="1" si="242"/>
        <v>Dec</v>
      </c>
      <c r="V1192" s="96">
        <v>30</v>
      </c>
      <c r="W1192" s="103">
        <f t="shared" si="243"/>
        <v>-30</v>
      </c>
      <c r="X1192" s="102">
        <f t="shared" ca="1" si="244"/>
        <v>-1</v>
      </c>
      <c r="Y1192" s="103" t="str">
        <f t="shared" ca="1" si="245"/>
        <v>DEGROWTH</v>
      </c>
      <c r="Z1192" s="24">
        <v>1</v>
      </c>
      <c r="AA1192" s="24">
        <f t="shared" si="246"/>
        <v>0</v>
      </c>
      <c r="AB1192" s="3">
        <v>1000000768</v>
      </c>
      <c r="AC1192" s="3"/>
    </row>
    <row r="1193" spans="1:29" ht="14.25" hidden="1" customHeight="1">
      <c r="A1193" s="23" t="s">
        <v>134</v>
      </c>
      <c r="B1193" s="64" t="s">
        <v>71</v>
      </c>
      <c r="C1193" s="64" t="s">
        <v>2265</v>
      </c>
      <c r="D1193" s="64">
        <v>1000000775</v>
      </c>
      <c r="E1193" s="65" t="s">
        <v>2266</v>
      </c>
      <c r="F1193" s="66">
        <v>42905</v>
      </c>
      <c r="G1193" s="66" t="str">
        <f t="shared" si="234"/>
        <v>Targeted Dealer</v>
      </c>
      <c r="H1193" s="66"/>
      <c r="I1193" s="67">
        <v>181</v>
      </c>
      <c r="J1193" s="67">
        <f t="shared" ca="1" si="235"/>
        <v>3777.6451612903224</v>
      </c>
      <c r="K1193" s="96">
        <v>125</v>
      </c>
      <c r="L1193" s="68">
        <f t="shared" ca="1" si="236"/>
        <v>-3652.6451612903224</v>
      </c>
      <c r="M1193" s="68">
        <f t="shared" ca="1" si="237"/>
        <v>3.3089396876360939</v>
      </c>
      <c r="N1193" s="99">
        <v>170</v>
      </c>
      <c r="O1193" s="97" t="str">
        <f t="shared" ca="1" si="238"/>
        <v>Nov</v>
      </c>
      <c r="P1193" s="96">
        <v>170</v>
      </c>
      <c r="Q1193" s="99">
        <f t="shared" si="239"/>
        <v>-45</v>
      </c>
      <c r="R1193" s="97">
        <f t="shared" ca="1" si="240"/>
        <v>-0.26470588235294112</v>
      </c>
      <c r="S1193" s="99" t="str">
        <f t="shared" ca="1" si="241"/>
        <v>DEGROWTH</v>
      </c>
      <c r="T1193" s="100">
        <v>165</v>
      </c>
      <c r="U1193" s="100" t="str">
        <f t="shared" ca="1" si="242"/>
        <v>Dec</v>
      </c>
      <c r="V1193" s="96">
        <v>165</v>
      </c>
      <c r="W1193" s="103">
        <f t="shared" si="243"/>
        <v>-40</v>
      </c>
      <c r="X1193" s="102">
        <f t="shared" ca="1" si="244"/>
        <v>-0.24242424242424243</v>
      </c>
      <c r="Y1193" s="103" t="str">
        <f t="shared" ca="1" si="245"/>
        <v>DEGROWTH</v>
      </c>
      <c r="Z1193" s="24">
        <v>0</v>
      </c>
      <c r="AA1193" s="24">
        <f t="shared" si="246"/>
        <v>0</v>
      </c>
      <c r="AB1193" s="3">
        <v>1000000775</v>
      </c>
      <c r="AC1193" s="3"/>
    </row>
    <row r="1194" spans="1:29" ht="14.25" hidden="1" customHeight="1">
      <c r="A1194" s="23" t="s">
        <v>134</v>
      </c>
      <c r="B1194" s="64" t="s">
        <v>71</v>
      </c>
      <c r="C1194" s="64" t="s">
        <v>2267</v>
      </c>
      <c r="D1194" s="64">
        <v>1000000770</v>
      </c>
      <c r="E1194" s="65" t="s">
        <v>2268</v>
      </c>
      <c r="F1194" s="66">
        <v>42977</v>
      </c>
      <c r="G1194" s="66" t="str">
        <f t="shared" si="234"/>
        <v>Targeted Dealer</v>
      </c>
      <c r="H1194" s="66"/>
      <c r="I1194" s="67">
        <v>50</v>
      </c>
      <c r="J1194" s="67">
        <f t="shared" ca="1" si="235"/>
        <v>1043.5483870967741</v>
      </c>
      <c r="K1194" s="96">
        <v>30</v>
      </c>
      <c r="L1194" s="68">
        <f t="shared" ca="1" si="236"/>
        <v>-1013.5483870967741</v>
      </c>
      <c r="M1194" s="68">
        <f t="shared" ca="1" si="237"/>
        <v>2.8748068006182379</v>
      </c>
      <c r="N1194" s="99">
        <v>30</v>
      </c>
      <c r="O1194" s="97" t="str">
        <f t="shared" ca="1" si="238"/>
        <v>Nov</v>
      </c>
      <c r="P1194" s="96">
        <v>30</v>
      </c>
      <c r="Q1194" s="99">
        <f t="shared" si="239"/>
        <v>0</v>
      </c>
      <c r="R1194" s="97">
        <f t="shared" ca="1" si="240"/>
        <v>0</v>
      </c>
      <c r="S1194" s="99" t="str">
        <f t="shared" ca="1" si="241"/>
        <v>GROWTH</v>
      </c>
      <c r="T1194" s="100">
        <v>82</v>
      </c>
      <c r="U1194" s="100" t="str">
        <f t="shared" ca="1" si="242"/>
        <v>Dec</v>
      </c>
      <c r="V1194" s="96">
        <v>82</v>
      </c>
      <c r="W1194" s="103">
        <f t="shared" si="243"/>
        <v>-52</v>
      </c>
      <c r="X1194" s="102">
        <f t="shared" ca="1" si="244"/>
        <v>-0.63414634146341464</v>
      </c>
      <c r="Y1194" s="103" t="str">
        <f t="shared" ca="1" si="245"/>
        <v>DEGROWTH</v>
      </c>
      <c r="Z1194" s="24">
        <v>0</v>
      </c>
      <c r="AA1194" s="24">
        <f t="shared" si="246"/>
        <v>0</v>
      </c>
      <c r="AB1194" s="3">
        <v>1000000770</v>
      </c>
      <c r="AC1194" s="3"/>
    </row>
    <row r="1195" spans="1:29" ht="14.25" hidden="1" customHeight="1">
      <c r="A1195" s="23" t="s">
        <v>134</v>
      </c>
      <c r="B1195" s="64" t="s">
        <v>71</v>
      </c>
      <c r="C1195" s="64" t="s">
        <v>2269</v>
      </c>
      <c r="D1195" s="64">
        <v>1000000773</v>
      </c>
      <c r="E1195" s="65" t="s">
        <v>2270</v>
      </c>
      <c r="F1195" s="66">
        <v>43066</v>
      </c>
      <c r="G1195" s="66" t="str">
        <f t="shared" si="234"/>
        <v>Targeted Dealer</v>
      </c>
      <c r="H1195" s="66"/>
      <c r="I1195" s="67">
        <v>185</v>
      </c>
      <c r="J1195" s="67">
        <f t="shared" ca="1" si="235"/>
        <v>3861.1290322580644</v>
      </c>
      <c r="K1195" s="96">
        <v>170</v>
      </c>
      <c r="L1195" s="68">
        <f t="shared" ca="1" si="236"/>
        <v>-3691.1290322580644</v>
      </c>
      <c r="M1195" s="68">
        <f t="shared" ca="1" si="237"/>
        <v>4.4028572622081121</v>
      </c>
      <c r="N1195" s="99">
        <v>196</v>
      </c>
      <c r="O1195" s="97" t="str">
        <f t="shared" ca="1" si="238"/>
        <v>Nov</v>
      </c>
      <c r="P1195" s="96">
        <v>196</v>
      </c>
      <c r="Q1195" s="99">
        <f t="shared" si="239"/>
        <v>-26</v>
      </c>
      <c r="R1195" s="97">
        <f t="shared" ca="1" si="240"/>
        <v>-0.13265306122448983</v>
      </c>
      <c r="S1195" s="99" t="str">
        <f t="shared" ca="1" si="241"/>
        <v>DEGROWTH</v>
      </c>
      <c r="T1195" s="100">
        <v>160</v>
      </c>
      <c r="U1195" s="100" t="str">
        <f t="shared" ca="1" si="242"/>
        <v>Dec</v>
      </c>
      <c r="V1195" s="96">
        <v>160</v>
      </c>
      <c r="W1195" s="103">
        <f t="shared" si="243"/>
        <v>10</v>
      </c>
      <c r="X1195" s="102">
        <f t="shared" ca="1" si="244"/>
        <v>6.25E-2</v>
      </c>
      <c r="Y1195" s="103" t="str">
        <f t="shared" ca="1" si="245"/>
        <v>GROWTH</v>
      </c>
      <c r="Z1195" s="24">
        <v>0</v>
      </c>
      <c r="AA1195" s="24">
        <f t="shared" si="246"/>
        <v>0</v>
      </c>
      <c r="AB1195" s="3">
        <v>1000000773</v>
      </c>
      <c r="AC1195" s="3"/>
    </row>
    <row r="1196" spans="1:29" ht="14.25" hidden="1" customHeight="1">
      <c r="A1196" s="23" t="s">
        <v>134</v>
      </c>
      <c r="B1196" s="64" t="s">
        <v>71</v>
      </c>
      <c r="C1196" s="64" t="s">
        <v>2271</v>
      </c>
      <c r="D1196" s="64">
        <v>1000000769</v>
      </c>
      <c r="E1196" s="65" t="s">
        <v>2272</v>
      </c>
      <c r="F1196" s="66">
        <v>43305</v>
      </c>
      <c r="G1196" s="66" t="str">
        <f t="shared" si="234"/>
        <v>Targeted Dealer</v>
      </c>
      <c r="H1196" s="66"/>
      <c r="I1196" s="67">
        <v>80</v>
      </c>
      <c r="J1196" s="67">
        <f t="shared" ca="1" si="235"/>
        <v>1669.6774193548388</v>
      </c>
      <c r="K1196" s="96">
        <v>68</v>
      </c>
      <c r="L1196" s="68">
        <f t="shared" ca="1" si="236"/>
        <v>-1601.6774193548388</v>
      </c>
      <c r="M1196" s="68">
        <f t="shared" ca="1" si="237"/>
        <v>4.0726429675425031</v>
      </c>
      <c r="N1196" s="99">
        <v>48</v>
      </c>
      <c r="O1196" s="97" t="str">
        <f t="shared" ca="1" si="238"/>
        <v>Nov</v>
      </c>
      <c r="P1196" s="96">
        <v>48</v>
      </c>
      <c r="Q1196" s="99">
        <f t="shared" si="239"/>
        <v>20</v>
      </c>
      <c r="R1196" s="97">
        <f t="shared" ca="1" si="240"/>
        <v>0.41666666666666674</v>
      </c>
      <c r="S1196" s="99" t="str">
        <f t="shared" ca="1" si="241"/>
        <v>GROWTH</v>
      </c>
      <c r="T1196" s="100">
        <v>48</v>
      </c>
      <c r="U1196" s="100" t="str">
        <f t="shared" ca="1" si="242"/>
        <v>Dec</v>
      </c>
      <c r="V1196" s="96">
        <v>48</v>
      </c>
      <c r="W1196" s="103">
        <f t="shared" si="243"/>
        <v>20</v>
      </c>
      <c r="X1196" s="102">
        <f t="shared" ca="1" si="244"/>
        <v>0.41666666666666674</v>
      </c>
      <c r="Y1196" s="103" t="str">
        <f t="shared" ca="1" si="245"/>
        <v>GROWTH</v>
      </c>
      <c r="Z1196" s="24">
        <v>0</v>
      </c>
      <c r="AA1196" s="24">
        <f t="shared" si="246"/>
        <v>0</v>
      </c>
      <c r="AB1196" s="3">
        <v>1000000769</v>
      </c>
      <c r="AC1196" s="3"/>
    </row>
    <row r="1197" spans="1:29" ht="14.25" hidden="1" customHeight="1">
      <c r="A1197" s="23" t="s">
        <v>134</v>
      </c>
      <c r="B1197" s="64" t="s">
        <v>71</v>
      </c>
      <c r="C1197" s="64" t="s">
        <v>2273</v>
      </c>
      <c r="D1197" s="64">
        <v>1000000774</v>
      </c>
      <c r="E1197" s="65" t="s">
        <v>2274</v>
      </c>
      <c r="F1197" s="66">
        <v>43319</v>
      </c>
      <c r="G1197" s="66" t="str">
        <f t="shared" si="234"/>
        <v>Targeted Dealer</v>
      </c>
      <c r="H1197" s="66"/>
      <c r="I1197" s="67">
        <v>150</v>
      </c>
      <c r="J1197" s="67">
        <f t="shared" ca="1" si="235"/>
        <v>3130.6451612903224</v>
      </c>
      <c r="K1197" s="96">
        <v>60</v>
      </c>
      <c r="L1197" s="68">
        <f t="shared" ca="1" si="236"/>
        <v>-3070.6451612903224</v>
      </c>
      <c r="M1197" s="68">
        <f t="shared" ca="1" si="237"/>
        <v>1.9165378670788253</v>
      </c>
      <c r="N1197" s="99">
        <v>120</v>
      </c>
      <c r="O1197" s="97" t="str">
        <f t="shared" ca="1" si="238"/>
        <v>Nov</v>
      </c>
      <c r="P1197" s="96">
        <v>120</v>
      </c>
      <c r="Q1197" s="99">
        <f t="shared" si="239"/>
        <v>-60</v>
      </c>
      <c r="R1197" s="97">
        <f t="shared" ca="1" si="240"/>
        <v>-0.5</v>
      </c>
      <c r="S1197" s="99" t="str">
        <f t="shared" ca="1" si="241"/>
        <v>DEGROWTH</v>
      </c>
      <c r="T1197" s="100">
        <v>150</v>
      </c>
      <c r="U1197" s="100" t="str">
        <f t="shared" ca="1" si="242"/>
        <v>Dec</v>
      </c>
      <c r="V1197" s="96">
        <v>150</v>
      </c>
      <c r="W1197" s="103">
        <f t="shared" si="243"/>
        <v>-90</v>
      </c>
      <c r="X1197" s="102">
        <f t="shared" ca="1" si="244"/>
        <v>-0.6</v>
      </c>
      <c r="Y1197" s="103" t="str">
        <f t="shared" ca="1" si="245"/>
        <v>DEGROWTH</v>
      </c>
      <c r="Z1197" s="24">
        <v>0</v>
      </c>
      <c r="AA1197" s="24">
        <f t="shared" si="246"/>
        <v>0</v>
      </c>
      <c r="AB1197" s="3">
        <v>1000000774</v>
      </c>
      <c r="AC1197" s="3"/>
    </row>
    <row r="1198" spans="1:29" ht="14.25" hidden="1" customHeight="1">
      <c r="A1198" s="23" t="s">
        <v>134</v>
      </c>
      <c r="B1198" s="64" t="s">
        <v>71</v>
      </c>
      <c r="C1198" s="64" t="s">
        <v>322</v>
      </c>
      <c r="D1198" s="64">
        <v>1000001085</v>
      </c>
      <c r="E1198" s="65" t="s">
        <v>323</v>
      </c>
      <c r="F1198" s="66">
        <v>43582</v>
      </c>
      <c r="G1198" s="66" t="str">
        <f t="shared" si="234"/>
        <v>Targeted Dealer</v>
      </c>
      <c r="H1198" s="66"/>
      <c r="I1198" s="67">
        <v>60</v>
      </c>
      <c r="J1198" s="67">
        <f t="shared" ca="1" si="235"/>
        <v>1252.258064516129</v>
      </c>
      <c r="K1198" s="96">
        <v>0</v>
      </c>
      <c r="L1198" s="68">
        <f t="shared" ca="1" si="236"/>
        <v>-1252.258064516129</v>
      </c>
      <c r="M1198" s="68">
        <f t="shared" ca="1" si="237"/>
        <v>0</v>
      </c>
      <c r="N1198" s="99">
        <v>30</v>
      </c>
      <c r="O1198" s="97" t="str">
        <f t="shared" ca="1" si="238"/>
        <v>Nov</v>
      </c>
      <c r="P1198" s="96">
        <v>30</v>
      </c>
      <c r="Q1198" s="99">
        <f t="shared" si="239"/>
        <v>-30</v>
      </c>
      <c r="R1198" s="97">
        <f t="shared" ca="1" si="240"/>
        <v>-1</v>
      </c>
      <c r="S1198" s="99" t="str">
        <f t="shared" ca="1" si="241"/>
        <v>DEGROWTH</v>
      </c>
      <c r="T1198" s="100">
        <v>35</v>
      </c>
      <c r="U1198" s="100" t="str">
        <f t="shared" ca="1" si="242"/>
        <v>Dec</v>
      </c>
      <c r="V1198" s="96">
        <v>35</v>
      </c>
      <c r="W1198" s="103">
        <f t="shared" si="243"/>
        <v>-35</v>
      </c>
      <c r="X1198" s="102">
        <f t="shared" ca="1" si="244"/>
        <v>-1</v>
      </c>
      <c r="Y1198" s="103" t="str">
        <f t="shared" ca="1" si="245"/>
        <v>DEGROWTH</v>
      </c>
      <c r="Z1198" s="24">
        <v>1</v>
      </c>
      <c r="AA1198" s="24">
        <f t="shared" si="246"/>
        <v>0</v>
      </c>
      <c r="AB1198" s="3">
        <v>1000001085</v>
      </c>
      <c r="AC1198" s="3"/>
    </row>
    <row r="1199" spans="1:29" ht="14.25" hidden="1" customHeight="1">
      <c r="A1199" s="23" t="s">
        <v>134</v>
      </c>
      <c r="B1199" s="64" t="s">
        <v>71</v>
      </c>
      <c r="C1199" s="64" t="s">
        <v>2275</v>
      </c>
      <c r="D1199" s="64">
        <v>1000001090</v>
      </c>
      <c r="E1199" s="65" t="s">
        <v>2276</v>
      </c>
      <c r="F1199" s="66">
        <v>43801</v>
      </c>
      <c r="G1199" s="66" t="str">
        <f t="shared" si="234"/>
        <v>Targeted Dealer</v>
      </c>
      <c r="H1199" s="66"/>
      <c r="I1199" s="67">
        <v>385</v>
      </c>
      <c r="J1199" s="67">
        <f t="shared" ca="1" si="235"/>
        <v>8035.3225806451619</v>
      </c>
      <c r="K1199" s="96">
        <v>400.7</v>
      </c>
      <c r="L1199" s="68">
        <f t="shared" ca="1" si="236"/>
        <v>-7634.6225806451621</v>
      </c>
      <c r="M1199" s="68">
        <f t="shared" ca="1" si="237"/>
        <v>4.9867319697304238</v>
      </c>
      <c r="N1199" s="99">
        <v>435</v>
      </c>
      <c r="O1199" s="97" t="str">
        <f t="shared" ca="1" si="238"/>
        <v>Nov</v>
      </c>
      <c r="P1199" s="96">
        <v>435</v>
      </c>
      <c r="Q1199" s="99">
        <f t="shared" si="239"/>
        <v>-34.300000000000011</v>
      </c>
      <c r="R1199" s="97">
        <f t="shared" ca="1" si="240"/>
        <v>-7.8850574712643673E-2</v>
      </c>
      <c r="S1199" s="99" t="str">
        <f t="shared" ca="1" si="241"/>
        <v>DEGROWTH</v>
      </c>
      <c r="T1199" s="100">
        <v>432</v>
      </c>
      <c r="U1199" s="100" t="str">
        <f t="shared" ca="1" si="242"/>
        <v>Dec</v>
      </c>
      <c r="V1199" s="96">
        <v>432</v>
      </c>
      <c r="W1199" s="103">
        <f t="shared" si="243"/>
        <v>-31.300000000000011</v>
      </c>
      <c r="X1199" s="102">
        <f t="shared" ca="1" si="244"/>
        <v>-7.2453703703703742E-2</v>
      </c>
      <c r="Y1199" s="103" t="str">
        <f t="shared" ca="1" si="245"/>
        <v>DEGROWTH</v>
      </c>
      <c r="Z1199" s="24">
        <v>0</v>
      </c>
      <c r="AA1199" s="24">
        <f t="shared" si="246"/>
        <v>0</v>
      </c>
      <c r="AB1199" s="3">
        <v>1000001090</v>
      </c>
      <c r="AC1199" s="3"/>
    </row>
    <row r="1200" spans="1:29" ht="14.25" hidden="1" customHeight="1">
      <c r="A1200" s="23" t="s">
        <v>134</v>
      </c>
      <c r="B1200" s="64" t="s">
        <v>71</v>
      </c>
      <c r="C1200" s="64" t="s">
        <v>2277</v>
      </c>
      <c r="D1200" s="64">
        <v>1000001083</v>
      </c>
      <c r="E1200" s="65" t="s">
        <v>2278</v>
      </c>
      <c r="F1200" s="66">
        <v>44126</v>
      </c>
      <c r="G1200" s="66" t="str">
        <f t="shared" si="234"/>
        <v>Targeted Dealer</v>
      </c>
      <c r="H1200" s="66"/>
      <c r="I1200" s="67">
        <v>180</v>
      </c>
      <c r="J1200" s="67">
        <f t="shared" ca="1" si="235"/>
        <v>3756.7741935483873</v>
      </c>
      <c r="K1200" s="96">
        <v>140</v>
      </c>
      <c r="L1200" s="68">
        <f t="shared" ca="1" si="236"/>
        <v>-3616.7741935483873</v>
      </c>
      <c r="M1200" s="68">
        <f t="shared" ca="1" si="237"/>
        <v>3.7266014082088268</v>
      </c>
      <c r="N1200" s="99">
        <v>105</v>
      </c>
      <c r="O1200" s="97" t="str">
        <f t="shared" ca="1" si="238"/>
        <v>Nov</v>
      </c>
      <c r="P1200" s="96">
        <v>105</v>
      </c>
      <c r="Q1200" s="99">
        <f t="shared" si="239"/>
        <v>35</v>
      </c>
      <c r="R1200" s="97">
        <f t="shared" ca="1" si="240"/>
        <v>0.33333333333333326</v>
      </c>
      <c r="S1200" s="99" t="str">
        <f t="shared" ca="1" si="241"/>
        <v>GROWTH</v>
      </c>
      <c r="T1200" s="100">
        <v>178</v>
      </c>
      <c r="U1200" s="100" t="str">
        <f t="shared" ca="1" si="242"/>
        <v>Dec</v>
      </c>
      <c r="V1200" s="96">
        <v>178</v>
      </c>
      <c r="W1200" s="103">
        <f t="shared" si="243"/>
        <v>-38</v>
      </c>
      <c r="X1200" s="102">
        <f t="shared" ca="1" si="244"/>
        <v>-0.2134831460674157</v>
      </c>
      <c r="Y1200" s="103" t="str">
        <f t="shared" ca="1" si="245"/>
        <v>DEGROWTH</v>
      </c>
      <c r="Z1200" s="24">
        <v>0</v>
      </c>
      <c r="AA1200" s="24">
        <f t="shared" si="246"/>
        <v>0</v>
      </c>
      <c r="AB1200" s="3">
        <v>1000001083</v>
      </c>
      <c r="AC1200" s="3"/>
    </row>
    <row r="1201" spans="1:29" ht="14.25" hidden="1" customHeight="1">
      <c r="A1201" s="23" t="s">
        <v>134</v>
      </c>
      <c r="B1201" s="64" t="s">
        <v>71</v>
      </c>
      <c r="C1201" s="64" t="s">
        <v>2279</v>
      </c>
      <c r="D1201" s="64">
        <v>1000001089</v>
      </c>
      <c r="E1201" s="65" t="s">
        <v>2280</v>
      </c>
      <c r="F1201" s="66">
        <v>44197</v>
      </c>
      <c r="G1201" s="66" t="str">
        <f t="shared" si="234"/>
        <v>Targeted Dealer</v>
      </c>
      <c r="H1201" s="66"/>
      <c r="I1201" s="67">
        <v>220</v>
      </c>
      <c r="J1201" s="67">
        <f t="shared" ca="1" si="235"/>
        <v>4591.6129032258068</v>
      </c>
      <c r="K1201" s="96">
        <v>80</v>
      </c>
      <c r="L1201" s="68">
        <f t="shared" ca="1" si="236"/>
        <v>-4511.6129032258068</v>
      </c>
      <c r="M1201" s="68">
        <f t="shared" ca="1" si="237"/>
        <v>1.742307151889841</v>
      </c>
      <c r="N1201" s="99">
        <v>140</v>
      </c>
      <c r="O1201" s="97" t="str">
        <f t="shared" ca="1" si="238"/>
        <v>Nov</v>
      </c>
      <c r="P1201" s="96">
        <v>140</v>
      </c>
      <c r="Q1201" s="99">
        <f t="shared" si="239"/>
        <v>-60</v>
      </c>
      <c r="R1201" s="97">
        <f t="shared" ca="1" si="240"/>
        <v>-0.4285714285714286</v>
      </c>
      <c r="S1201" s="99" t="str">
        <f t="shared" ca="1" si="241"/>
        <v>DEGROWTH</v>
      </c>
      <c r="T1201" s="100">
        <v>202</v>
      </c>
      <c r="U1201" s="100" t="str">
        <f t="shared" ca="1" si="242"/>
        <v>Dec</v>
      </c>
      <c r="V1201" s="96">
        <v>202</v>
      </c>
      <c r="W1201" s="103">
        <f t="shared" si="243"/>
        <v>-122</v>
      </c>
      <c r="X1201" s="102">
        <f t="shared" ca="1" si="244"/>
        <v>-0.60396039603960394</v>
      </c>
      <c r="Y1201" s="103" t="str">
        <f t="shared" ca="1" si="245"/>
        <v>DEGROWTH</v>
      </c>
      <c r="Z1201" s="24">
        <v>0</v>
      </c>
      <c r="AA1201" s="24">
        <f t="shared" si="246"/>
        <v>0</v>
      </c>
      <c r="AB1201" s="3">
        <v>1000001089</v>
      </c>
      <c r="AC1201" s="3"/>
    </row>
    <row r="1202" spans="1:29" ht="14.25" hidden="1" customHeight="1">
      <c r="A1202" s="23" t="s">
        <v>134</v>
      </c>
      <c r="B1202" s="64" t="s">
        <v>71</v>
      </c>
      <c r="C1202" s="64" t="s">
        <v>2281</v>
      </c>
      <c r="D1202" s="64">
        <v>1000001088</v>
      </c>
      <c r="E1202" s="65" t="s">
        <v>2282</v>
      </c>
      <c r="F1202" s="66">
        <v>44321</v>
      </c>
      <c r="G1202" s="66" t="str">
        <f t="shared" si="234"/>
        <v>Targeted Dealer</v>
      </c>
      <c r="H1202" s="66"/>
      <c r="I1202" s="67">
        <v>25</v>
      </c>
      <c r="J1202" s="67">
        <f t="shared" ca="1" si="235"/>
        <v>521.77419354838707</v>
      </c>
      <c r="K1202" s="96">
        <v>0</v>
      </c>
      <c r="L1202" s="68">
        <f t="shared" ca="1" si="236"/>
        <v>-521.77419354838707</v>
      </c>
      <c r="M1202" s="68">
        <f t="shared" ca="1" si="237"/>
        <v>0</v>
      </c>
      <c r="N1202" s="99">
        <v>25</v>
      </c>
      <c r="O1202" s="97" t="str">
        <f t="shared" ca="1" si="238"/>
        <v>Nov</v>
      </c>
      <c r="P1202" s="96">
        <v>25</v>
      </c>
      <c r="Q1202" s="99">
        <f t="shared" si="239"/>
        <v>-25</v>
      </c>
      <c r="R1202" s="97">
        <f t="shared" ca="1" si="240"/>
        <v>-1</v>
      </c>
      <c r="S1202" s="99" t="str">
        <f t="shared" ca="1" si="241"/>
        <v>DEGROWTH</v>
      </c>
      <c r="T1202" s="100">
        <v>25</v>
      </c>
      <c r="U1202" s="100" t="str">
        <f t="shared" ca="1" si="242"/>
        <v>Dec</v>
      </c>
      <c r="V1202" s="96">
        <v>25</v>
      </c>
      <c r="W1202" s="103">
        <f t="shared" si="243"/>
        <v>-25</v>
      </c>
      <c r="X1202" s="102">
        <f t="shared" ca="1" si="244"/>
        <v>-1</v>
      </c>
      <c r="Y1202" s="103" t="str">
        <f t="shared" ca="1" si="245"/>
        <v>DEGROWTH</v>
      </c>
      <c r="Z1202" s="24">
        <v>1</v>
      </c>
      <c r="AA1202" s="24">
        <f t="shared" si="246"/>
        <v>0</v>
      </c>
      <c r="AB1202" s="3">
        <v>1000001088</v>
      </c>
      <c r="AC1202" s="3"/>
    </row>
    <row r="1203" spans="1:29" ht="14.25" hidden="1" customHeight="1">
      <c r="A1203" s="23" t="s">
        <v>134</v>
      </c>
      <c r="B1203" s="64" t="s">
        <v>71</v>
      </c>
      <c r="C1203" s="64" t="s">
        <v>624</v>
      </c>
      <c r="D1203" s="64">
        <v>1000002732</v>
      </c>
      <c r="E1203" s="64" t="s">
        <v>625</v>
      </c>
      <c r="F1203" s="66">
        <v>44676</v>
      </c>
      <c r="G1203" s="66" t="str">
        <f t="shared" si="234"/>
        <v>Targeted Dealer</v>
      </c>
      <c r="H1203" s="66"/>
      <c r="I1203" s="67">
        <v>25</v>
      </c>
      <c r="J1203" s="67">
        <f t="shared" ca="1" si="235"/>
        <v>521.77419354838707</v>
      </c>
      <c r="K1203" s="96">
        <v>50</v>
      </c>
      <c r="L1203" s="68">
        <f t="shared" ca="1" si="236"/>
        <v>-471.77419354838707</v>
      </c>
      <c r="M1203" s="68">
        <f t="shared" ca="1" si="237"/>
        <v>9.5826893353941269</v>
      </c>
      <c r="N1203" s="99">
        <v>25</v>
      </c>
      <c r="O1203" s="97" t="str">
        <f t="shared" ca="1" si="238"/>
        <v>Nov</v>
      </c>
      <c r="P1203" s="96">
        <v>25</v>
      </c>
      <c r="Q1203" s="99">
        <f t="shared" si="239"/>
        <v>25</v>
      </c>
      <c r="R1203" s="97">
        <f t="shared" ca="1" si="240"/>
        <v>1</v>
      </c>
      <c r="S1203" s="99" t="str">
        <f t="shared" ca="1" si="241"/>
        <v>GROWTH</v>
      </c>
      <c r="T1203" s="100">
        <v>43</v>
      </c>
      <c r="U1203" s="100" t="str">
        <f t="shared" ca="1" si="242"/>
        <v>Dec</v>
      </c>
      <c r="V1203" s="96">
        <v>43</v>
      </c>
      <c r="W1203" s="103">
        <f t="shared" si="243"/>
        <v>7</v>
      </c>
      <c r="X1203" s="102">
        <f t="shared" ca="1" si="244"/>
        <v>0.16279069767441867</v>
      </c>
      <c r="Y1203" s="103" t="str">
        <f t="shared" ca="1" si="245"/>
        <v>GROWTH</v>
      </c>
      <c r="Z1203" s="24">
        <v>0</v>
      </c>
      <c r="AA1203" s="24">
        <f t="shared" si="246"/>
        <v>0</v>
      </c>
      <c r="AB1203" s="3">
        <v>1000002732</v>
      </c>
      <c r="AC1203" s="3"/>
    </row>
    <row r="1204" spans="1:29" ht="14.25" hidden="1" customHeight="1">
      <c r="A1204" s="23" t="s">
        <v>134</v>
      </c>
      <c r="B1204" s="64" t="s">
        <v>71</v>
      </c>
      <c r="C1204" s="64" t="s">
        <v>2283</v>
      </c>
      <c r="D1204" s="64">
        <v>1000002756</v>
      </c>
      <c r="E1204" s="64" t="s">
        <v>2284</v>
      </c>
      <c r="F1204" s="66">
        <v>44704</v>
      </c>
      <c r="G1204" s="66" t="str">
        <f t="shared" si="234"/>
        <v>Targeted Dealer</v>
      </c>
      <c r="H1204" s="66"/>
      <c r="I1204" s="67">
        <v>220</v>
      </c>
      <c r="J1204" s="67">
        <f t="shared" ca="1" si="235"/>
        <v>4591.6129032258068</v>
      </c>
      <c r="K1204" s="96">
        <v>0</v>
      </c>
      <c r="L1204" s="68">
        <f t="shared" ca="1" si="236"/>
        <v>-4591.6129032258068</v>
      </c>
      <c r="M1204" s="68">
        <f t="shared" ca="1" si="237"/>
        <v>0</v>
      </c>
      <c r="N1204" s="99">
        <v>120</v>
      </c>
      <c r="O1204" s="97" t="str">
        <f t="shared" ca="1" si="238"/>
        <v>Nov</v>
      </c>
      <c r="P1204" s="96">
        <v>120</v>
      </c>
      <c r="Q1204" s="99">
        <f t="shared" si="239"/>
        <v>-120</v>
      </c>
      <c r="R1204" s="97">
        <f t="shared" ca="1" si="240"/>
        <v>-1</v>
      </c>
      <c r="S1204" s="99" t="str">
        <f t="shared" ca="1" si="241"/>
        <v>DEGROWTH</v>
      </c>
      <c r="T1204" s="100">
        <v>190</v>
      </c>
      <c r="U1204" s="100" t="str">
        <f t="shared" ca="1" si="242"/>
        <v>Dec</v>
      </c>
      <c r="V1204" s="96">
        <v>190</v>
      </c>
      <c r="W1204" s="103">
        <f t="shared" si="243"/>
        <v>-190</v>
      </c>
      <c r="X1204" s="102">
        <f t="shared" ca="1" si="244"/>
        <v>-1</v>
      </c>
      <c r="Y1204" s="103" t="str">
        <f t="shared" ca="1" si="245"/>
        <v>DEGROWTH</v>
      </c>
      <c r="Z1204" s="24">
        <v>1</v>
      </c>
      <c r="AA1204" s="24">
        <f t="shared" si="246"/>
        <v>0</v>
      </c>
      <c r="AB1204" s="3">
        <v>1000002756</v>
      </c>
      <c r="AC1204" s="3"/>
    </row>
    <row r="1205" spans="1:29" ht="14.25" hidden="1" customHeight="1">
      <c r="A1205" s="23" t="s">
        <v>134</v>
      </c>
      <c r="B1205" s="64" t="s">
        <v>71</v>
      </c>
      <c r="C1205" s="64" t="s">
        <v>2285</v>
      </c>
      <c r="D1205" s="64">
        <v>1000003158</v>
      </c>
      <c r="E1205" s="64" t="s">
        <v>2286</v>
      </c>
      <c r="F1205" s="66">
        <v>44914</v>
      </c>
      <c r="G1205" s="66" t="str">
        <f t="shared" si="234"/>
        <v>Targeted Dealer</v>
      </c>
      <c r="H1205" s="66"/>
      <c r="I1205" s="67">
        <v>50</v>
      </c>
      <c r="J1205" s="67">
        <f t="shared" ca="1" si="235"/>
        <v>1043.5483870967741</v>
      </c>
      <c r="K1205" s="96">
        <v>35</v>
      </c>
      <c r="L1205" s="68">
        <f t="shared" ca="1" si="236"/>
        <v>-1008.5483870967741</v>
      </c>
      <c r="M1205" s="68">
        <f t="shared" ca="1" si="237"/>
        <v>3.3539412673879445</v>
      </c>
      <c r="N1205" s="99">
        <v>25</v>
      </c>
      <c r="O1205" s="97" t="str">
        <f t="shared" ca="1" si="238"/>
        <v>Nov</v>
      </c>
      <c r="P1205" s="96">
        <v>25</v>
      </c>
      <c r="Q1205" s="99">
        <f t="shared" si="239"/>
        <v>10</v>
      </c>
      <c r="R1205" s="97">
        <f t="shared" ca="1" si="240"/>
        <v>0.39999999999999991</v>
      </c>
      <c r="S1205" s="99" t="str">
        <f t="shared" ca="1" si="241"/>
        <v>GROWTH</v>
      </c>
      <c r="T1205" s="100">
        <v>60</v>
      </c>
      <c r="U1205" s="100" t="str">
        <f t="shared" ca="1" si="242"/>
        <v>Dec</v>
      </c>
      <c r="V1205" s="96">
        <v>60</v>
      </c>
      <c r="W1205" s="103">
        <f t="shared" si="243"/>
        <v>-25</v>
      </c>
      <c r="X1205" s="102">
        <f t="shared" ca="1" si="244"/>
        <v>-0.41666666666666663</v>
      </c>
      <c r="Y1205" s="103" t="str">
        <f t="shared" ca="1" si="245"/>
        <v>DEGROWTH</v>
      </c>
      <c r="Z1205" s="24">
        <v>0</v>
      </c>
      <c r="AA1205" s="24">
        <f t="shared" si="246"/>
        <v>0</v>
      </c>
      <c r="AB1205" s="3">
        <v>1000003158</v>
      </c>
      <c r="AC1205" s="3"/>
    </row>
    <row r="1206" spans="1:29" ht="14.25" hidden="1" customHeight="1">
      <c r="A1206" s="23" t="s">
        <v>134</v>
      </c>
      <c r="B1206" s="64" t="s">
        <v>71</v>
      </c>
      <c r="C1206" s="64" t="s">
        <v>2287</v>
      </c>
      <c r="D1206" s="64">
        <v>1000003565</v>
      </c>
      <c r="E1206" s="64" t="s">
        <v>2288</v>
      </c>
      <c r="F1206" s="66">
        <v>45078</v>
      </c>
      <c r="G1206" s="66" t="str">
        <f t="shared" si="234"/>
        <v>Targeted Dealer</v>
      </c>
      <c r="H1206" s="66"/>
      <c r="I1206" s="67">
        <v>65</v>
      </c>
      <c r="J1206" s="67">
        <f t="shared" ca="1" si="235"/>
        <v>1356.6129032258063</v>
      </c>
      <c r="K1206" s="96">
        <v>48</v>
      </c>
      <c r="L1206" s="68">
        <f t="shared" ca="1" si="236"/>
        <v>-1308.6129032258063</v>
      </c>
      <c r="M1206" s="68">
        <f t="shared" ca="1" si="237"/>
        <v>3.5382237546070625</v>
      </c>
      <c r="N1206" s="99">
        <v>80</v>
      </c>
      <c r="O1206" s="97" t="str">
        <f t="shared" ca="1" si="238"/>
        <v>Nov</v>
      </c>
      <c r="P1206" s="96">
        <v>80</v>
      </c>
      <c r="Q1206" s="99">
        <f t="shared" si="239"/>
        <v>-32</v>
      </c>
      <c r="R1206" s="97">
        <f t="shared" ca="1" si="240"/>
        <v>-0.4</v>
      </c>
      <c r="S1206" s="99" t="str">
        <f t="shared" ca="1" si="241"/>
        <v>DEGROWTH</v>
      </c>
      <c r="T1206" s="100">
        <v>60</v>
      </c>
      <c r="U1206" s="100" t="str">
        <f t="shared" ca="1" si="242"/>
        <v>Dec</v>
      </c>
      <c r="V1206" s="96">
        <v>60</v>
      </c>
      <c r="W1206" s="103">
        <f t="shared" si="243"/>
        <v>-12</v>
      </c>
      <c r="X1206" s="102">
        <f t="shared" ca="1" si="244"/>
        <v>-0.19999999999999996</v>
      </c>
      <c r="Y1206" s="103" t="str">
        <f t="shared" ca="1" si="245"/>
        <v>DEGROWTH</v>
      </c>
      <c r="Z1206" s="24">
        <v>0</v>
      </c>
      <c r="AA1206" s="24">
        <f t="shared" si="246"/>
        <v>0</v>
      </c>
      <c r="AB1206" s="3">
        <v>1000003565</v>
      </c>
      <c r="AC1206" s="3"/>
    </row>
    <row r="1207" spans="1:29" ht="14.25" hidden="1" customHeight="1">
      <c r="A1207" s="23" t="s">
        <v>134</v>
      </c>
      <c r="B1207" s="64" t="s">
        <v>71</v>
      </c>
      <c r="C1207" s="64" t="s">
        <v>4545</v>
      </c>
      <c r="D1207" s="64">
        <v>1000003567</v>
      </c>
      <c r="E1207" s="64" t="s">
        <v>4546</v>
      </c>
      <c r="F1207" s="66">
        <v>45078</v>
      </c>
      <c r="G1207" s="66" t="str">
        <f t="shared" si="234"/>
        <v>Targeted Dealer</v>
      </c>
      <c r="H1207" s="66"/>
      <c r="I1207" s="67">
        <v>25</v>
      </c>
      <c r="J1207" s="67">
        <f t="shared" ca="1" si="235"/>
        <v>521.77419354838707</v>
      </c>
      <c r="K1207" s="96">
        <v>10</v>
      </c>
      <c r="L1207" s="68">
        <f t="shared" ca="1" si="236"/>
        <v>-511.77419354838707</v>
      </c>
      <c r="M1207" s="68">
        <f t="shared" ca="1" si="237"/>
        <v>1.9165378670788253</v>
      </c>
      <c r="N1207" s="99">
        <v>10</v>
      </c>
      <c r="O1207" s="97" t="str">
        <f t="shared" ca="1" si="238"/>
        <v>Nov</v>
      </c>
      <c r="P1207" s="96">
        <v>10</v>
      </c>
      <c r="Q1207" s="99">
        <f t="shared" si="239"/>
        <v>0</v>
      </c>
      <c r="R1207" s="97">
        <f t="shared" ca="1" si="240"/>
        <v>0</v>
      </c>
      <c r="S1207" s="99" t="str">
        <f t="shared" ca="1" si="241"/>
        <v>GROWTH</v>
      </c>
      <c r="T1207" s="100">
        <v>100</v>
      </c>
      <c r="U1207" s="100" t="str">
        <f t="shared" ca="1" si="242"/>
        <v>Dec</v>
      </c>
      <c r="V1207" s="96">
        <v>100</v>
      </c>
      <c r="W1207" s="103">
        <f t="shared" si="243"/>
        <v>-90</v>
      </c>
      <c r="X1207" s="102">
        <f t="shared" ca="1" si="244"/>
        <v>-0.9</v>
      </c>
      <c r="Y1207" s="103" t="str">
        <f t="shared" ca="1" si="245"/>
        <v>DEGROWTH</v>
      </c>
      <c r="Z1207" s="24">
        <v>0</v>
      </c>
      <c r="AA1207" s="24">
        <f t="shared" si="246"/>
        <v>0</v>
      </c>
      <c r="AB1207" s="3">
        <v>1000003567</v>
      </c>
      <c r="AC1207" s="3"/>
    </row>
    <row r="1208" spans="1:29" ht="14.25" hidden="1" customHeight="1">
      <c r="A1208" s="23" t="s">
        <v>134</v>
      </c>
      <c r="B1208" s="64" t="s">
        <v>71</v>
      </c>
      <c r="C1208" s="64" t="s">
        <v>2289</v>
      </c>
      <c r="D1208" s="64">
        <v>1000003716</v>
      </c>
      <c r="E1208" s="64" t="s">
        <v>2290</v>
      </c>
      <c r="F1208" s="66">
        <v>45181</v>
      </c>
      <c r="G1208" s="66" t="str">
        <f t="shared" si="234"/>
        <v>Targeted Dealer</v>
      </c>
      <c r="H1208" s="66"/>
      <c r="I1208" s="67">
        <v>110</v>
      </c>
      <c r="J1208" s="67">
        <f t="shared" ca="1" si="235"/>
        <v>2295.8064516129034</v>
      </c>
      <c r="K1208" s="96">
        <v>110</v>
      </c>
      <c r="L1208" s="68">
        <f t="shared" ca="1" si="236"/>
        <v>-2185.8064516129034</v>
      </c>
      <c r="M1208" s="68">
        <f t="shared" ca="1" si="237"/>
        <v>4.7913446676970626</v>
      </c>
      <c r="N1208" s="99">
        <v>180</v>
      </c>
      <c r="O1208" s="97" t="str">
        <f t="shared" ca="1" si="238"/>
        <v>Nov</v>
      </c>
      <c r="P1208" s="96">
        <v>180</v>
      </c>
      <c r="Q1208" s="99">
        <f t="shared" si="239"/>
        <v>-70</v>
      </c>
      <c r="R1208" s="97">
        <f t="shared" ca="1" si="240"/>
        <v>-0.38888888888888884</v>
      </c>
      <c r="S1208" s="99" t="str">
        <f t="shared" ca="1" si="241"/>
        <v>DEGROWTH</v>
      </c>
      <c r="T1208" s="100">
        <v>80</v>
      </c>
      <c r="U1208" s="100" t="str">
        <f t="shared" ca="1" si="242"/>
        <v>Dec</v>
      </c>
      <c r="V1208" s="96">
        <v>80</v>
      </c>
      <c r="W1208" s="103">
        <f t="shared" si="243"/>
        <v>30</v>
      </c>
      <c r="X1208" s="102">
        <f t="shared" ca="1" si="244"/>
        <v>0.375</v>
      </c>
      <c r="Y1208" s="103" t="str">
        <f t="shared" ca="1" si="245"/>
        <v>GROWTH</v>
      </c>
      <c r="Z1208" s="24">
        <v>0</v>
      </c>
      <c r="AA1208" s="24">
        <f t="shared" si="246"/>
        <v>0</v>
      </c>
      <c r="AB1208" s="3">
        <v>1000003716</v>
      </c>
      <c r="AC1208" s="3"/>
    </row>
    <row r="1209" spans="1:29" ht="14.25" hidden="1" customHeight="1">
      <c r="A1209" s="23" t="s">
        <v>134</v>
      </c>
      <c r="B1209" s="64" t="s">
        <v>71</v>
      </c>
      <c r="C1209" s="64" t="s">
        <v>4231</v>
      </c>
      <c r="D1209" s="64">
        <v>1000003786</v>
      </c>
      <c r="E1209" s="64" t="s">
        <v>4232</v>
      </c>
      <c r="F1209" s="66">
        <v>45273</v>
      </c>
      <c r="G1209" s="66" t="str">
        <f t="shared" si="234"/>
        <v>Targeted Dealer</v>
      </c>
      <c r="H1209" s="66"/>
      <c r="I1209" s="67">
        <v>25</v>
      </c>
      <c r="J1209" s="67">
        <f t="shared" ca="1" si="235"/>
        <v>521.77419354838707</v>
      </c>
      <c r="K1209" s="96">
        <v>0</v>
      </c>
      <c r="L1209" s="68">
        <f t="shared" ca="1" si="236"/>
        <v>-521.77419354838707</v>
      </c>
      <c r="M1209" s="68">
        <f t="shared" ca="1" si="237"/>
        <v>0</v>
      </c>
      <c r="N1209" s="99">
        <v>0</v>
      </c>
      <c r="O1209" s="97" t="str">
        <f t="shared" ca="1" si="238"/>
        <v>Nov</v>
      </c>
      <c r="P1209" s="96">
        <v>0</v>
      </c>
      <c r="Q1209" s="99">
        <f t="shared" si="239"/>
        <v>0</v>
      </c>
      <c r="R1209" s="97">
        <f t="shared" ca="1" si="240"/>
        <v>0</v>
      </c>
      <c r="S1209" s="99" t="b">
        <f t="shared" si="241"/>
        <v>0</v>
      </c>
      <c r="T1209" s="100">
        <v>0</v>
      </c>
      <c r="U1209" s="100" t="str">
        <f t="shared" ca="1" si="242"/>
        <v>Dec</v>
      </c>
      <c r="V1209" s="96">
        <v>0</v>
      </c>
      <c r="W1209" s="103">
        <f t="shared" si="243"/>
        <v>0</v>
      </c>
      <c r="X1209" s="102">
        <f t="shared" ca="1" si="244"/>
        <v>0</v>
      </c>
      <c r="Y1209" s="103" t="b">
        <f t="shared" si="245"/>
        <v>0</v>
      </c>
      <c r="Z1209" s="24">
        <v>1</v>
      </c>
      <c r="AA1209" s="24">
        <f t="shared" si="246"/>
        <v>0</v>
      </c>
      <c r="AB1209" s="3">
        <v>1000003786</v>
      </c>
      <c r="AC1209" s="3"/>
    </row>
    <row r="1210" spans="1:29" ht="14.25" hidden="1" customHeight="1">
      <c r="A1210" s="24" t="s">
        <v>134</v>
      </c>
      <c r="B1210" s="125" t="s">
        <v>71</v>
      </c>
      <c r="C1210" s="125" t="s">
        <v>2291</v>
      </c>
      <c r="D1210" s="125">
        <v>1000004025</v>
      </c>
      <c r="E1210" s="125" t="s">
        <v>2292</v>
      </c>
      <c r="F1210" s="66">
        <v>45473</v>
      </c>
      <c r="G1210" s="66" t="str">
        <f t="shared" si="234"/>
        <v>Targeted Dealer</v>
      </c>
      <c r="H1210" s="24"/>
      <c r="I1210" s="67">
        <v>85</v>
      </c>
      <c r="J1210" s="67">
        <f t="shared" ca="1" si="235"/>
        <v>1774.0322580645161</v>
      </c>
      <c r="K1210" s="96">
        <v>135</v>
      </c>
      <c r="L1210" s="68">
        <f t="shared" ca="1" si="236"/>
        <v>-1639.0322580645161</v>
      </c>
      <c r="M1210" s="68">
        <f t="shared" ca="1" si="237"/>
        <v>7.6097827075188658</v>
      </c>
      <c r="N1210" s="99">
        <v>100</v>
      </c>
      <c r="O1210" s="97" t="str">
        <f t="shared" ca="1" si="238"/>
        <v>Nov</v>
      </c>
      <c r="P1210" s="96">
        <v>100</v>
      </c>
      <c r="Q1210" s="99">
        <f t="shared" si="239"/>
        <v>35</v>
      </c>
      <c r="R1210" s="97">
        <f t="shared" ca="1" si="240"/>
        <v>0.35000000000000009</v>
      </c>
      <c r="S1210" s="99" t="str">
        <f t="shared" ca="1" si="241"/>
        <v>GROWTH</v>
      </c>
      <c r="T1210" s="100">
        <v>0</v>
      </c>
      <c r="U1210" s="100" t="str">
        <f t="shared" ca="1" si="242"/>
        <v>Dec</v>
      </c>
      <c r="V1210" s="96">
        <v>0</v>
      </c>
      <c r="W1210" s="103">
        <f t="shared" si="243"/>
        <v>135</v>
      </c>
      <c r="X1210" s="102">
        <f t="shared" ca="1" si="244"/>
        <v>0</v>
      </c>
      <c r="Y1210" s="103" t="b">
        <f t="shared" si="245"/>
        <v>0</v>
      </c>
      <c r="Z1210" s="24">
        <v>0</v>
      </c>
      <c r="AA1210" s="24">
        <f t="shared" si="246"/>
        <v>0</v>
      </c>
      <c r="AB1210" s="3">
        <v>1000004025</v>
      </c>
      <c r="AC1210" s="3"/>
    </row>
    <row r="1211" spans="1:29" ht="14.25" hidden="1" customHeight="1">
      <c r="A1211" s="24" t="s">
        <v>134</v>
      </c>
      <c r="B1211" s="125" t="s">
        <v>71</v>
      </c>
      <c r="C1211" s="125" t="s">
        <v>324</v>
      </c>
      <c r="D1211" s="125">
        <v>1000004072</v>
      </c>
      <c r="E1211" s="125" t="s">
        <v>325</v>
      </c>
      <c r="F1211" s="66">
        <v>45504</v>
      </c>
      <c r="G1211" s="66" t="str">
        <f t="shared" si="234"/>
        <v>Targeted Dealer</v>
      </c>
      <c r="H1211" s="24"/>
      <c r="I1211" s="67">
        <v>75</v>
      </c>
      <c r="J1211" s="67">
        <f t="shared" ca="1" si="235"/>
        <v>1565.3225806451612</v>
      </c>
      <c r="K1211" s="96">
        <v>80</v>
      </c>
      <c r="L1211" s="68">
        <f t="shared" ca="1" si="236"/>
        <v>-1485.3225806451612</v>
      </c>
      <c r="M1211" s="68">
        <f t="shared" ca="1" si="237"/>
        <v>5.1107676455435342</v>
      </c>
      <c r="N1211" s="99">
        <v>40</v>
      </c>
      <c r="O1211" s="97" t="str">
        <f t="shared" ca="1" si="238"/>
        <v>Nov</v>
      </c>
      <c r="P1211" s="96">
        <v>40</v>
      </c>
      <c r="Q1211" s="99">
        <f t="shared" si="239"/>
        <v>40</v>
      </c>
      <c r="R1211" s="97">
        <f t="shared" ca="1" si="240"/>
        <v>1</v>
      </c>
      <c r="S1211" s="99" t="str">
        <f t="shared" ca="1" si="241"/>
        <v>GROWTH</v>
      </c>
      <c r="T1211" s="100">
        <v>0</v>
      </c>
      <c r="U1211" s="100" t="str">
        <f t="shared" ca="1" si="242"/>
        <v>Dec</v>
      </c>
      <c r="V1211" s="96">
        <v>0</v>
      </c>
      <c r="W1211" s="103">
        <f t="shared" si="243"/>
        <v>80</v>
      </c>
      <c r="X1211" s="102">
        <f t="shared" ca="1" si="244"/>
        <v>0</v>
      </c>
      <c r="Y1211" s="103" t="b">
        <f t="shared" si="245"/>
        <v>0</v>
      </c>
      <c r="Z1211" s="24">
        <v>0</v>
      </c>
      <c r="AA1211" s="24">
        <f t="shared" si="246"/>
        <v>0</v>
      </c>
      <c r="AB1211" s="3">
        <v>1000004072</v>
      </c>
      <c r="AC1211" s="3"/>
    </row>
    <row r="1212" spans="1:29" ht="14.25" hidden="1" customHeight="1">
      <c r="A1212" s="23" t="s">
        <v>134</v>
      </c>
      <c r="B1212" s="64" t="s">
        <v>73</v>
      </c>
      <c r="C1212" s="64" t="s">
        <v>2293</v>
      </c>
      <c r="D1212" s="64">
        <v>1000000784</v>
      </c>
      <c r="E1212" s="65" t="s">
        <v>2294</v>
      </c>
      <c r="F1212" s="66">
        <v>40830</v>
      </c>
      <c r="G1212" s="66" t="str">
        <f t="shared" si="234"/>
        <v>Targeted Dealer</v>
      </c>
      <c r="H1212" s="66"/>
      <c r="I1212" s="67">
        <v>130</v>
      </c>
      <c r="J1212" s="67">
        <f t="shared" ca="1" si="235"/>
        <v>2713.2258064516127</v>
      </c>
      <c r="K1212" s="96">
        <v>110</v>
      </c>
      <c r="L1212" s="68">
        <f t="shared" ca="1" si="236"/>
        <v>-2603.2258064516127</v>
      </c>
      <c r="M1212" s="68">
        <f t="shared" ca="1" si="237"/>
        <v>4.0542147188205924</v>
      </c>
      <c r="N1212" s="99">
        <v>90</v>
      </c>
      <c r="O1212" s="97" t="str">
        <f t="shared" ca="1" si="238"/>
        <v>Nov</v>
      </c>
      <c r="P1212" s="96">
        <v>90</v>
      </c>
      <c r="Q1212" s="99">
        <f t="shared" si="239"/>
        <v>20</v>
      </c>
      <c r="R1212" s="97">
        <f t="shared" ca="1" si="240"/>
        <v>0.22222222222222232</v>
      </c>
      <c r="S1212" s="99" t="str">
        <f t="shared" ca="1" si="241"/>
        <v>GROWTH</v>
      </c>
      <c r="T1212" s="100">
        <v>205</v>
      </c>
      <c r="U1212" s="100" t="str">
        <f t="shared" ca="1" si="242"/>
        <v>Dec</v>
      </c>
      <c r="V1212" s="96">
        <v>205</v>
      </c>
      <c r="W1212" s="103">
        <f t="shared" si="243"/>
        <v>-95</v>
      </c>
      <c r="X1212" s="102">
        <f t="shared" ca="1" si="244"/>
        <v>-0.46341463414634143</v>
      </c>
      <c r="Y1212" s="103" t="str">
        <f t="shared" ca="1" si="245"/>
        <v>DEGROWTH</v>
      </c>
      <c r="Z1212" s="24">
        <v>0</v>
      </c>
      <c r="AA1212" s="24">
        <f t="shared" si="246"/>
        <v>0</v>
      </c>
      <c r="AB1212" s="3">
        <v>1000000784</v>
      </c>
      <c r="AC1212" s="3"/>
    </row>
    <row r="1213" spans="1:29" ht="14.25" hidden="1" customHeight="1">
      <c r="A1213" s="23" t="s">
        <v>134</v>
      </c>
      <c r="B1213" s="64" t="s">
        <v>73</v>
      </c>
      <c r="C1213" s="64" t="s">
        <v>326</v>
      </c>
      <c r="D1213" s="64">
        <v>1000000786</v>
      </c>
      <c r="E1213" s="65" t="s">
        <v>327</v>
      </c>
      <c r="F1213" s="66">
        <v>41233</v>
      </c>
      <c r="G1213" s="66" t="str">
        <f t="shared" si="234"/>
        <v>Targeted Dealer</v>
      </c>
      <c r="H1213" s="66"/>
      <c r="I1213" s="67">
        <v>75</v>
      </c>
      <c r="J1213" s="67">
        <f t="shared" ca="1" si="235"/>
        <v>1565.3225806451612</v>
      </c>
      <c r="K1213" s="96">
        <v>25</v>
      </c>
      <c r="L1213" s="68">
        <f t="shared" ca="1" si="236"/>
        <v>-1540.3225806451612</v>
      </c>
      <c r="M1213" s="68">
        <f t="shared" ca="1" si="237"/>
        <v>1.5971148892323546</v>
      </c>
      <c r="N1213" s="99">
        <v>50</v>
      </c>
      <c r="O1213" s="97" t="str">
        <f t="shared" ca="1" si="238"/>
        <v>Nov</v>
      </c>
      <c r="P1213" s="96">
        <v>50</v>
      </c>
      <c r="Q1213" s="99">
        <f t="shared" si="239"/>
        <v>-25</v>
      </c>
      <c r="R1213" s="97">
        <f t="shared" ca="1" si="240"/>
        <v>-0.5</v>
      </c>
      <c r="S1213" s="99" t="str">
        <f t="shared" ca="1" si="241"/>
        <v>DEGROWTH</v>
      </c>
      <c r="T1213" s="100">
        <v>50</v>
      </c>
      <c r="U1213" s="100" t="str">
        <f t="shared" ca="1" si="242"/>
        <v>Dec</v>
      </c>
      <c r="V1213" s="96">
        <v>50</v>
      </c>
      <c r="W1213" s="103">
        <f t="shared" si="243"/>
        <v>-25</v>
      </c>
      <c r="X1213" s="102">
        <f t="shared" ca="1" si="244"/>
        <v>-0.5</v>
      </c>
      <c r="Y1213" s="103" t="str">
        <f t="shared" ca="1" si="245"/>
        <v>DEGROWTH</v>
      </c>
      <c r="Z1213" s="24">
        <v>0</v>
      </c>
      <c r="AA1213" s="24">
        <f t="shared" si="246"/>
        <v>0</v>
      </c>
      <c r="AB1213" s="3">
        <v>1000000786</v>
      </c>
      <c r="AC1213" s="3"/>
    </row>
    <row r="1214" spans="1:29" ht="14.25" hidden="1" customHeight="1">
      <c r="A1214" s="23" t="s">
        <v>134</v>
      </c>
      <c r="B1214" s="64" t="s">
        <v>73</v>
      </c>
      <c r="C1214" s="64" t="s">
        <v>2295</v>
      </c>
      <c r="D1214" s="64">
        <v>1000000788</v>
      </c>
      <c r="E1214" s="65" t="s">
        <v>2296</v>
      </c>
      <c r="F1214" s="66">
        <v>41323</v>
      </c>
      <c r="G1214" s="66" t="str">
        <f t="shared" si="234"/>
        <v>Targeted Dealer</v>
      </c>
      <c r="H1214" s="66"/>
      <c r="I1214" s="67">
        <v>75</v>
      </c>
      <c r="J1214" s="67">
        <f t="shared" ca="1" si="235"/>
        <v>1565.3225806451612</v>
      </c>
      <c r="K1214" s="96">
        <v>35</v>
      </c>
      <c r="L1214" s="68">
        <f t="shared" ca="1" si="236"/>
        <v>-1530.3225806451612</v>
      </c>
      <c r="M1214" s="68">
        <f t="shared" ca="1" si="237"/>
        <v>2.2359608449252963</v>
      </c>
      <c r="N1214" s="99">
        <v>70</v>
      </c>
      <c r="O1214" s="97" t="str">
        <f t="shared" ca="1" si="238"/>
        <v>Nov</v>
      </c>
      <c r="P1214" s="96">
        <v>70</v>
      </c>
      <c r="Q1214" s="99">
        <f t="shared" si="239"/>
        <v>-35</v>
      </c>
      <c r="R1214" s="97">
        <f t="shared" ca="1" si="240"/>
        <v>-0.5</v>
      </c>
      <c r="S1214" s="99" t="str">
        <f t="shared" ca="1" si="241"/>
        <v>DEGROWTH</v>
      </c>
      <c r="T1214" s="100">
        <v>105</v>
      </c>
      <c r="U1214" s="100" t="str">
        <f t="shared" ca="1" si="242"/>
        <v>Dec</v>
      </c>
      <c r="V1214" s="96">
        <v>105</v>
      </c>
      <c r="W1214" s="103">
        <f t="shared" si="243"/>
        <v>-70</v>
      </c>
      <c r="X1214" s="102">
        <f t="shared" ca="1" si="244"/>
        <v>-0.66666666666666674</v>
      </c>
      <c r="Y1214" s="103" t="str">
        <f t="shared" ca="1" si="245"/>
        <v>DEGROWTH</v>
      </c>
      <c r="Z1214" s="24">
        <v>0</v>
      </c>
      <c r="AA1214" s="24">
        <f t="shared" si="246"/>
        <v>0</v>
      </c>
      <c r="AB1214" s="3">
        <v>1000000788</v>
      </c>
      <c r="AC1214" s="3"/>
    </row>
    <row r="1215" spans="1:29" ht="14.25" hidden="1" customHeight="1">
      <c r="A1215" s="23" t="s">
        <v>134</v>
      </c>
      <c r="B1215" s="64" t="s">
        <v>73</v>
      </c>
      <c r="C1215" s="64" t="s">
        <v>2297</v>
      </c>
      <c r="D1215" s="64">
        <v>1000000780</v>
      </c>
      <c r="E1215" s="65" t="s">
        <v>2298</v>
      </c>
      <c r="F1215" s="66">
        <v>42017</v>
      </c>
      <c r="G1215" s="66" t="str">
        <f t="shared" si="234"/>
        <v>Targeted Dealer</v>
      </c>
      <c r="H1215" s="66"/>
      <c r="I1215" s="67">
        <v>75</v>
      </c>
      <c r="J1215" s="67">
        <f t="shared" ca="1" si="235"/>
        <v>1565.3225806451612</v>
      </c>
      <c r="K1215" s="96">
        <v>120</v>
      </c>
      <c r="L1215" s="68">
        <f t="shared" ca="1" si="236"/>
        <v>-1445.3225806451612</v>
      </c>
      <c r="M1215" s="68">
        <f t="shared" ca="1" si="237"/>
        <v>7.6661514683153014</v>
      </c>
      <c r="N1215" s="99">
        <v>60</v>
      </c>
      <c r="O1215" s="97" t="str">
        <f t="shared" ca="1" si="238"/>
        <v>Nov</v>
      </c>
      <c r="P1215" s="96">
        <v>60</v>
      </c>
      <c r="Q1215" s="99">
        <f t="shared" si="239"/>
        <v>60</v>
      </c>
      <c r="R1215" s="97">
        <f t="shared" ca="1" si="240"/>
        <v>1</v>
      </c>
      <c r="S1215" s="99" t="str">
        <f t="shared" ca="1" si="241"/>
        <v>GROWTH</v>
      </c>
      <c r="T1215" s="100">
        <v>90</v>
      </c>
      <c r="U1215" s="100" t="str">
        <f t="shared" ca="1" si="242"/>
        <v>Dec</v>
      </c>
      <c r="V1215" s="96">
        <v>90</v>
      </c>
      <c r="W1215" s="103">
        <f t="shared" si="243"/>
        <v>30</v>
      </c>
      <c r="X1215" s="102">
        <f t="shared" ca="1" si="244"/>
        <v>0.33333333333333326</v>
      </c>
      <c r="Y1215" s="103" t="str">
        <f t="shared" ca="1" si="245"/>
        <v>GROWTH</v>
      </c>
      <c r="Z1215" s="24">
        <v>0</v>
      </c>
      <c r="AA1215" s="24">
        <f t="shared" si="246"/>
        <v>0</v>
      </c>
      <c r="AB1215" s="3">
        <v>1000000780</v>
      </c>
      <c r="AC1215" s="3"/>
    </row>
    <row r="1216" spans="1:29" ht="14.25" hidden="1" customHeight="1">
      <c r="A1216" s="23" t="s">
        <v>134</v>
      </c>
      <c r="B1216" s="64" t="s">
        <v>73</v>
      </c>
      <c r="C1216" s="64" t="s">
        <v>2299</v>
      </c>
      <c r="D1216" s="64">
        <v>1000000782</v>
      </c>
      <c r="E1216" s="65" t="s">
        <v>2300</v>
      </c>
      <c r="F1216" s="66">
        <v>43054</v>
      </c>
      <c r="G1216" s="66" t="str">
        <f t="shared" si="234"/>
        <v>Targeted Dealer</v>
      </c>
      <c r="H1216" s="66"/>
      <c r="I1216" s="67">
        <v>80</v>
      </c>
      <c r="J1216" s="67">
        <f t="shared" ca="1" si="235"/>
        <v>1669.6774193548388</v>
      </c>
      <c r="K1216" s="96">
        <v>50</v>
      </c>
      <c r="L1216" s="68">
        <f t="shared" ca="1" si="236"/>
        <v>-1619.6774193548388</v>
      </c>
      <c r="M1216" s="68">
        <f t="shared" ca="1" si="237"/>
        <v>2.9945904173106643</v>
      </c>
      <c r="N1216" s="99">
        <v>50</v>
      </c>
      <c r="O1216" s="97" t="str">
        <f t="shared" ca="1" si="238"/>
        <v>Nov</v>
      </c>
      <c r="P1216" s="96">
        <v>50</v>
      </c>
      <c r="Q1216" s="99">
        <f t="shared" si="239"/>
        <v>0</v>
      </c>
      <c r="R1216" s="97">
        <f t="shared" ca="1" si="240"/>
        <v>0</v>
      </c>
      <c r="S1216" s="99" t="str">
        <f t="shared" ca="1" si="241"/>
        <v>GROWTH</v>
      </c>
      <c r="T1216" s="100">
        <v>100</v>
      </c>
      <c r="U1216" s="100" t="str">
        <f t="shared" ca="1" si="242"/>
        <v>Dec</v>
      </c>
      <c r="V1216" s="96">
        <v>100</v>
      </c>
      <c r="W1216" s="103">
        <f t="shared" si="243"/>
        <v>-50</v>
      </c>
      <c r="X1216" s="102">
        <f t="shared" ca="1" si="244"/>
        <v>-0.5</v>
      </c>
      <c r="Y1216" s="103" t="str">
        <f t="shared" ca="1" si="245"/>
        <v>DEGROWTH</v>
      </c>
      <c r="Z1216" s="24">
        <v>0</v>
      </c>
      <c r="AA1216" s="24">
        <f t="shared" si="246"/>
        <v>0</v>
      </c>
      <c r="AB1216" s="3">
        <v>1000000782</v>
      </c>
      <c r="AC1216" s="3"/>
    </row>
    <row r="1217" spans="1:29" ht="14.25" hidden="1" customHeight="1">
      <c r="A1217" s="23" t="s">
        <v>134</v>
      </c>
      <c r="B1217" s="64" t="s">
        <v>73</v>
      </c>
      <c r="C1217" s="64" t="s">
        <v>2301</v>
      </c>
      <c r="D1217" s="64">
        <v>1000000781</v>
      </c>
      <c r="E1217" s="65" t="s">
        <v>2302</v>
      </c>
      <c r="F1217" s="66">
        <v>43063</v>
      </c>
      <c r="G1217" s="66" t="str">
        <f t="shared" si="234"/>
        <v>Targeted Dealer</v>
      </c>
      <c r="H1217" s="66"/>
      <c r="I1217" s="67">
        <v>140</v>
      </c>
      <c r="J1217" s="67">
        <f t="shared" ca="1" si="235"/>
        <v>2921.9354838709678</v>
      </c>
      <c r="K1217" s="96">
        <v>55</v>
      </c>
      <c r="L1217" s="68">
        <f t="shared" ca="1" si="236"/>
        <v>-2866.9354838709678</v>
      </c>
      <c r="M1217" s="68">
        <f t="shared" ca="1" si="237"/>
        <v>1.882313976595275</v>
      </c>
      <c r="N1217" s="99">
        <v>155</v>
      </c>
      <c r="O1217" s="97" t="str">
        <f t="shared" ca="1" si="238"/>
        <v>Nov</v>
      </c>
      <c r="P1217" s="96">
        <v>155</v>
      </c>
      <c r="Q1217" s="99">
        <f t="shared" si="239"/>
        <v>-100</v>
      </c>
      <c r="R1217" s="97">
        <f t="shared" ca="1" si="240"/>
        <v>-0.64516129032258063</v>
      </c>
      <c r="S1217" s="99" t="str">
        <f t="shared" ca="1" si="241"/>
        <v>DEGROWTH</v>
      </c>
      <c r="T1217" s="100">
        <v>250</v>
      </c>
      <c r="U1217" s="100" t="str">
        <f t="shared" ca="1" si="242"/>
        <v>Dec</v>
      </c>
      <c r="V1217" s="96">
        <v>250</v>
      </c>
      <c r="W1217" s="103">
        <f t="shared" si="243"/>
        <v>-195</v>
      </c>
      <c r="X1217" s="102">
        <f t="shared" ca="1" si="244"/>
        <v>-0.78</v>
      </c>
      <c r="Y1217" s="103" t="str">
        <f t="shared" ca="1" si="245"/>
        <v>DEGROWTH</v>
      </c>
      <c r="Z1217" s="24">
        <v>0</v>
      </c>
      <c r="AA1217" s="24">
        <f t="shared" si="246"/>
        <v>0</v>
      </c>
      <c r="AB1217" s="3">
        <v>1000000781</v>
      </c>
      <c r="AC1217" s="3"/>
    </row>
    <row r="1218" spans="1:29" ht="14.25" hidden="1" customHeight="1">
      <c r="A1218" s="23" t="s">
        <v>134</v>
      </c>
      <c r="B1218" s="64" t="s">
        <v>73</v>
      </c>
      <c r="C1218" s="64" t="s">
        <v>2303</v>
      </c>
      <c r="D1218" s="64">
        <v>1000001095</v>
      </c>
      <c r="E1218" s="65" t="s">
        <v>2304</v>
      </c>
      <c r="F1218" s="66">
        <v>43777</v>
      </c>
      <c r="G1218" s="66" t="str">
        <f t="shared" si="234"/>
        <v>Targeted Dealer</v>
      </c>
      <c r="H1218" s="66"/>
      <c r="I1218" s="67">
        <v>75</v>
      </c>
      <c r="J1218" s="67">
        <f t="shared" ca="1" si="235"/>
        <v>1565.3225806451612</v>
      </c>
      <c r="K1218" s="96">
        <v>105</v>
      </c>
      <c r="L1218" s="68">
        <f t="shared" ca="1" si="236"/>
        <v>-1460.3225806451612</v>
      </c>
      <c r="M1218" s="68">
        <f t="shared" ca="1" si="237"/>
        <v>6.707882534775889</v>
      </c>
      <c r="N1218" s="99">
        <v>115</v>
      </c>
      <c r="O1218" s="97" t="str">
        <f t="shared" ca="1" si="238"/>
        <v>Nov</v>
      </c>
      <c r="P1218" s="96">
        <v>115</v>
      </c>
      <c r="Q1218" s="99">
        <f t="shared" si="239"/>
        <v>-10</v>
      </c>
      <c r="R1218" s="97">
        <f t="shared" ca="1" si="240"/>
        <v>-8.6956521739130488E-2</v>
      </c>
      <c r="S1218" s="99" t="str">
        <f t="shared" ca="1" si="241"/>
        <v>DEGROWTH</v>
      </c>
      <c r="T1218" s="100">
        <v>55</v>
      </c>
      <c r="U1218" s="100" t="str">
        <f t="shared" ca="1" si="242"/>
        <v>Dec</v>
      </c>
      <c r="V1218" s="96">
        <v>55</v>
      </c>
      <c r="W1218" s="103">
        <f t="shared" si="243"/>
        <v>50</v>
      </c>
      <c r="X1218" s="102">
        <f t="shared" ca="1" si="244"/>
        <v>0.90909090909090917</v>
      </c>
      <c r="Y1218" s="103" t="str">
        <f t="shared" ca="1" si="245"/>
        <v>GROWTH</v>
      </c>
      <c r="Z1218" s="24">
        <v>0</v>
      </c>
      <c r="AA1218" s="24">
        <f t="shared" si="246"/>
        <v>0</v>
      </c>
      <c r="AB1218" s="3">
        <v>1000001095</v>
      </c>
      <c r="AC1218" s="3"/>
    </row>
    <row r="1219" spans="1:29" ht="14.25" hidden="1" customHeight="1">
      <c r="A1219" s="23" t="s">
        <v>134</v>
      </c>
      <c r="B1219" s="64" t="s">
        <v>73</v>
      </c>
      <c r="C1219" s="64" t="s">
        <v>4547</v>
      </c>
      <c r="D1219" s="64">
        <v>1000001096</v>
      </c>
      <c r="E1219" s="65" t="s">
        <v>4548</v>
      </c>
      <c r="F1219" s="66">
        <v>43871</v>
      </c>
      <c r="G1219" s="66" t="str">
        <f t="shared" ref="G1219:G1282" si="247">IF(I1219&gt;0,"Targeted Dealer","-")</f>
        <v>-</v>
      </c>
      <c r="H1219" s="66"/>
      <c r="I1219" s="67">
        <v>0</v>
      </c>
      <c r="J1219" s="67">
        <f t="shared" ref="J1219:J1282" ca="1" si="248">I1219/$J$1*$E$1</f>
        <v>0</v>
      </c>
      <c r="K1219" s="96">
        <v>0</v>
      </c>
      <c r="L1219" s="68">
        <f t="shared" ref="L1219:L1282" ca="1" si="249">K1219-J1219</f>
        <v>0</v>
      </c>
      <c r="M1219" s="68" t="str">
        <f t="shared" ref="M1219:M1282" ca="1" si="250">IFERROR((K1219/J1219%),"-")</f>
        <v>-</v>
      </c>
      <c r="N1219" s="99">
        <v>0</v>
      </c>
      <c r="O1219" s="97" t="str">
        <f t="shared" ref="O1219:O1282" ca="1" si="251">IF(F1219&lt;=$P$2,"Nov","")</f>
        <v>Nov</v>
      </c>
      <c r="P1219" s="96">
        <v>0</v>
      </c>
      <c r="Q1219" s="99">
        <f t="shared" ref="Q1219:Q1282" si="252">K1219-P1219</f>
        <v>0</v>
      </c>
      <c r="R1219" s="97">
        <f t="shared" ref="R1219:R1282" ca="1" si="253">IFERROR(IF(O1219="Nov",(K1219/P1219-1)),0)</f>
        <v>0</v>
      </c>
      <c r="S1219" s="99" t="b">
        <f t="shared" ref="S1219:S1282" si="254">IF(N1219&gt;0,IF(O1219="","-",IF(R1219&lt;0%,"DEGROWTH","GROWTH")))</f>
        <v>0</v>
      </c>
      <c r="T1219" s="100">
        <v>170</v>
      </c>
      <c r="U1219" s="100" t="str">
        <f t="shared" ref="U1219:U1282" ca="1" si="255">IF(F1219&lt;=$V$2,"Dec","")</f>
        <v>Dec</v>
      </c>
      <c r="V1219" s="96">
        <v>170</v>
      </c>
      <c r="W1219" s="103">
        <f t="shared" ref="W1219:W1282" si="256">K1219-V1219</f>
        <v>-170</v>
      </c>
      <c r="X1219" s="102">
        <f t="shared" ref="X1219:X1282" ca="1" si="257">IFERROR(IF(U1219="Dec",(K1219/V1219-1)),0)</f>
        <v>-1</v>
      </c>
      <c r="Y1219" s="103" t="str">
        <f t="shared" ref="Y1219:Y1282" ca="1" si="258">IF(T1219&gt;0,IF(U1219="","-",IF(X1219&lt;0%,"DEGROWTH","GROWTH")))</f>
        <v>DEGROWTH</v>
      </c>
      <c r="Z1219" s="24">
        <v>1</v>
      </c>
      <c r="AA1219" s="24">
        <f t="shared" ref="AA1219:AA1282" si="259">IF(H1219&gt;0,1,0)</f>
        <v>0</v>
      </c>
      <c r="AB1219" s="3">
        <v>1000001096</v>
      </c>
      <c r="AC1219" s="3"/>
    </row>
    <row r="1220" spans="1:29" ht="14.25" hidden="1" customHeight="1">
      <c r="A1220" s="23" t="s">
        <v>134</v>
      </c>
      <c r="B1220" s="64" t="s">
        <v>73</v>
      </c>
      <c r="C1220" s="64" t="s">
        <v>2305</v>
      </c>
      <c r="D1220" s="64">
        <v>1000001093</v>
      </c>
      <c r="E1220" s="65" t="s">
        <v>2306</v>
      </c>
      <c r="F1220" s="66">
        <v>44084</v>
      </c>
      <c r="G1220" s="66" t="str">
        <f t="shared" si="247"/>
        <v>Targeted Dealer</v>
      </c>
      <c r="H1220" s="66"/>
      <c r="I1220" s="67">
        <v>140</v>
      </c>
      <c r="J1220" s="67">
        <f t="shared" ca="1" si="248"/>
        <v>2921.9354838709678</v>
      </c>
      <c r="K1220" s="96">
        <v>84</v>
      </c>
      <c r="L1220" s="68">
        <f t="shared" ca="1" si="249"/>
        <v>-2837.9354838709678</v>
      </c>
      <c r="M1220" s="68">
        <f t="shared" ca="1" si="250"/>
        <v>2.8748068006182379</v>
      </c>
      <c r="N1220" s="99">
        <v>140</v>
      </c>
      <c r="O1220" s="97" t="str">
        <f t="shared" ca="1" si="251"/>
        <v>Nov</v>
      </c>
      <c r="P1220" s="96">
        <v>140</v>
      </c>
      <c r="Q1220" s="99">
        <f t="shared" si="252"/>
        <v>-56</v>
      </c>
      <c r="R1220" s="97">
        <f t="shared" ca="1" si="253"/>
        <v>-0.4</v>
      </c>
      <c r="S1220" s="99" t="str">
        <f t="shared" ca="1" si="254"/>
        <v>DEGROWTH</v>
      </c>
      <c r="T1220" s="100">
        <v>202</v>
      </c>
      <c r="U1220" s="100" t="str">
        <f t="shared" ca="1" si="255"/>
        <v>Dec</v>
      </c>
      <c r="V1220" s="96">
        <v>202</v>
      </c>
      <c r="W1220" s="103">
        <f t="shared" si="256"/>
        <v>-118</v>
      </c>
      <c r="X1220" s="102">
        <f t="shared" ca="1" si="257"/>
        <v>-0.58415841584158423</v>
      </c>
      <c r="Y1220" s="103" t="str">
        <f t="shared" ca="1" si="258"/>
        <v>DEGROWTH</v>
      </c>
      <c r="Z1220" s="24">
        <v>0</v>
      </c>
      <c r="AA1220" s="24">
        <f t="shared" si="259"/>
        <v>0</v>
      </c>
      <c r="AB1220" s="3">
        <v>1000001093</v>
      </c>
      <c r="AC1220" s="3"/>
    </row>
    <row r="1221" spans="1:29" ht="14.25" hidden="1" customHeight="1">
      <c r="A1221" s="23" t="s">
        <v>134</v>
      </c>
      <c r="B1221" s="64" t="s">
        <v>73</v>
      </c>
      <c r="C1221" s="64" t="s">
        <v>4256</v>
      </c>
      <c r="D1221" s="64">
        <v>1000001092</v>
      </c>
      <c r="E1221" s="65" t="s">
        <v>4257</v>
      </c>
      <c r="F1221" s="66">
        <v>44427</v>
      </c>
      <c r="G1221" s="66" t="str">
        <f t="shared" si="247"/>
        <v>Targeted Dealer</v>
      </c>
      <c r="H1221" s="66"/>
      <c r="I1221" s="67">
        <v>25</v>
      </c>
      <c r="J1221" s="67">
        <f t="shared" ca="1" si="248"/>
        <v>521.77419354838707</v>
      </c>
      <c r="K1221" s="96">
        <v>0</v>
      </c>
      <c r="L1221" s="68">
        <f t="shared" ca="1" si="249"/>
        <v>-521.77419354838707</v>
      </c>
      <c r="M1221" s="68">
        <f t="shared" ca="1" si="250"/>
        <v>0</v>
      </c>
      <c r="N1221" s="99">
        <v>25</v>
      </c>
      <c r="O1221" s="97" t="str">
        <f t="shared" ca="1" si="251"/>
        <v>Nov</v>
      </c>
      <c r="P1221" s="96">
        <v>25</v>
      </c>
      <c r="Q1221" s="99">
        <f t="shared" si="252"/>
        <v>-25</v>
      </c>
      <c r="R1221" s="97">
        <f t="shared" ca="1" si="253"/>
        <v>-1</v>
      </c>
      <c r="S1221" s="99" t="str">
        <f t="shared" ca="1" si="254"/>
        <v>DEGROWTH</v>
      </c>
      <c r="T1221" s="100">
        <v>25</v>
      </c>
      <c r="U1221" s="100" t="str">
        <f t="shared" ca="1" si="255"/>
        <v>Dec</v>
      </c>
      <c r="V1221" s="96">
        <v>25</v>
      </c>
      <c r="W1221" s="103">
        <f t="shared" si="256"/>
        <v>-25</v>
      </c>
      <c r="X1221" s="102">
        <f t="shared" ca="1" si="257"/>
        <v>-1</v>
      </c>
      <c r="Y1221" s="103" t="str">
        <f t="shared" ca="1" si="258"/>
        <v>DEGROWTH</v>
      </c>
      <c r="Z1221" s="24">
        <v>1</v>
      </c>
      <c r="AA1221" s="24">
        <f t="shared" si="259"/>
        <v>0</v>
      </c>
      <c r="AB1221" s="3">
        <v>1000001092</v>
      </c>
      <c r="AC1221" s="3"/>
    </row>
    <row r="1222" spans="1:29" ht="14.25" hidden="1" customHeight="1">
      <c r="A1222" s="23" t="s">
        <v>134</v>
      </c>
      <c r="B1222" s="64" t="s">
        <v>73</v>
      </c>
      <c r="C1222" s="64" t="s">
        <v>2307</v>
      </c>
      <c r="D1222" s="64">
        <v>1000003061</v>
      </c>
      <c r="E1222" s="64" t="s">
        <v>2308</v>
      </c>
      <c r="F1222" s="66">
        <v>44865</v>
      </c>
      <c r="G1222" s="66" t="str">
        <f t="shared" si="247"/>
        <v>Targeted Dealer</v>
      </c>
      <c r="H1222" s="66"/>
      <c r="I1222" s="67">
        <v>140</v>
      </c>
      <c r="J1222" s="67">
        <f t="shared" ca="1" si="248"/>
        <v>2921.9354838709678</v>
      </c>
      <c r="K1222" s="96">
        <v>155</v>
      </c>
      <c r="L1222" s="68">
        <f t="shared" ca="1" si="249"/>
        <v>-2766.9354838709678</v>
      </c>
      <c r="M1222" s="68">
        <f t="shared" ca="1" si="250"/>
        <v>5.30470302495032</v>
      </c>
      <c r="N1222" s="99">
        <v>185</v>
      </c>
      <c r="O1222" s="97" t="str">
        <f t="shared" ca="1" si="251"/>
        <v>Nov</v>
      </c>
      <c r="P1222" s="96">
        <v>185</v>
      </c>
      <c r="Q1222" s="99">
        <f t="shared" si="252"/>
        <v>-30</v>
      </c>
      <c r="R1222" s="97">
        <f t="shared" ca="1" si="253"/>
        <v>-0.16216216216216217</v>
      </c>
      <c r="S1222" s="99" t="str">
        <f t="shared" ca="1" si="254"/>
        <v>DEGROWTH</v>
      </c>
      <c r="T1222" s="100">
        <v>160</v>
      </c>
      <c r="U1222" s="100" t="str">
        <f t="shared" ca="1" si="255"/>
        <v>Dec</v>
      </c>
      <c r="V1222" s="96">
        <v>160</v>
      </c>
      <c r="W1222" s="103">
        <f t="shared" si="256"/>
        <v>-5</v>
      </c>
      <c r="X1222" s="102">
        <f t="shared" ca="1" si="257"/>
        <v>-3.125E-2</v>
      </c>
      <c r="Y1222" s="103" t="str">
        <f t="shared" ca="1" si="258"/>
        <v>DEGROWTH</v>
      </c>
      <c r="Z1222" s="24">
        <v>0</v>
      </c>
      <c r="AA1222" s="24">
        <f t="shared" si="259"/>
        <v>0</v>
      </c>
      <c r="AB1222" s="3">
        <v>1000003061</v>
      </c>
      <c r="AC1222" s="3"/>
    </row>
    <row r="1223" spans="1:29" ht="14.25" hidden="1" customHeight="1">
      <c r="A1223" s="23" t="s">
        <v>134</v>
      </c>
      <c r="B1223" s="64" t="s">
        <v>73</v>
      </c>
      <c r="C1223" s="64" t="s">
        <v>2309</v>
      </c>
      <c r="D1223" s="64">
        <v>1000003306</v>
      </c>
      <c r="E1223" s="64" t="s">
        <v>2310</v>
      </c>
      <c r="F1223" s="66">
        <v>44957</v>
      </c>
      <c r="G1223" s="66" t="str">
        <f t="shared" si="247"/>
        <v>Targeted Dealer</v>
      </c>
      <c r="H1223" s="66"/>
      <c r="I1223" s="67">
        <v>75</v>
      </c>
      <c r="J1223" s="67">
        <f t="shared" ca="1" si="248"/>
        <v>1565.3225806451612</v>
      </c>
      <c r="K1223" s="96">
        <v>50</v>
      </c>
      <c r="L1223" s="68">
        <f t="shared" ca="1" si="249"/>
        <v>-1515.3225806451612</v>
      </c>
      <c r="M1223" s="68">
        <f t="shared" ca="1" si="250"/>
        <v>3.1942297784647091</v>
      </c>
      <c r="N1223" s="99">
        <v>25</v>
      </c>
      <c r="O1223" s="97" t="str">
        <f t="shared" ca="1" si="251"/>
        <v>Nov</v>
      </c>
      <c r="P1223" s="96">
        <v>25</v>
      </c>
      <c r="Q1223" s="99">
        <f t="shared" si="252"/>
        <v>25</v>
      </c>
      <c r="R1223" s="97">
        <f t="shared" ca="1" si="253"/>
        <v>1</v>
      </c>
      <c r="S1223" s="99" t="str">
        <f t="shared" ca="1" si="254"/>
        <v>GROWTH</v>
      </c>
      <c r="T1223" s="100">
        <v>100</v>
      </c>
      <c r="U1223" s="100" t="str">
        <f t="shared" ca="1" si="255"/>
        <v>Dec</v>
      </c>
      <c r="V1223" s="96">
        <v>100</v>
      </c>
      <c r="W1223" s="103">
        <f t="shared" si="256"/>
        <v>-50</v>
      </c>
      <c r="X1223" s="102">
        <f t="shared" ca="1" si="257"/>
        <v>-0.5</v>
      </c>
      <c r="Y1223" s="103" t="str">
        <f t="shared" ca="1" si="258"/>
        <v>DEGROWTH</v>
      </c>
      <c r="Z1223" s="24">
        <v>0</v>
      </c>
      <c r="AA1223" s="24">
        <f t="shared" si="259"/>
        <v>0</v>
      </c>
      <c r="AB1223" s="3">
        <v>1000003306</v>
      </c>
      <c r="AC1223" s="3"/>
    </row>
    <row r="1224" spans="1:29" ht="14.25" hidden="1" customHeight="1">
      <c r="A1224" s="23" t="s">
        <v>134</v>
      </c>
      <c r="B1224" s="64" t="s">
        <v>73</v>
      </c>
      <c r="C1224" s="64" t="s">
        <v>2311</v>
      </c>
      <c r="D1224" s="64">
        <v>1000003396</v>
      </c>
      <c r="E1224" s="64" t="s">
        <v>2312</v>
      </c>
      <c r="F1224" s="66">
        <v>44985</v>
      </c>
      <c r="G1224" s="66" t="str">
        <f t="shared" si="247"/>
        <v>Targeted Dealer</v>
      </c>
      <c r="H1224" s="66"/>
      <c r="I1224" s="67">
        <v>135</v>
      </c>
      <c r="J1224" s="67">
        <f t="shared" ca="1" si="248"/>
        <v>2817.5806451612902</v>
      </c>
      <c r="K1224" s="96">
        <v>160</v>
      </c>
      <c r="L1224" s="68">
        <f t="shared" ca="1" si="249"/>
        <v>-2657.5806451612902</v>
      </c>
      <c r="M1224" s="68">
        <f t="shared" ca="1" si="250"/>
        <v>5.6786307172705932</v>
      </c>
      <c r="N1224" s="99">
        <v>130</v>
      </c>
      <c r="O1224" s="97" t="str">
        <f t="shared" ca="1" si="251"/>
        <v>Nov</v>
      </c>
      <c r="P1224" s="96">
        <v>130</v>
      </c>
      <c r="Q1224" s="99">
        <f t="shared" si="252"/>
        <v>30</v>
      </c>
      <c r="R1224" s="97">
        <f t="shared" ca="1" si="253"/>
        <v>0.23076923076923084</v>
      </c>
      <c r="S1224" s="99" t="str">
        <f t="shared" ca="1" si="254"/>
        <v>GROWTH</v>
      </c>
      <c r="T1224" s="100">
        <v>145</v>
      </c>
      <c r="U1224" s="100" t="str">
        <f t="shared" ca="1" si="255"/>
        <v>Dec</v>
      </c>
      <c r="V1224" s="96">
        <v>145</v>
      </c>
      <c r="W1224" s="103">
        <f t="shared" si="256"/>
        <v>15</v>
      </c>
      <c r="X1224" s="102">
        <f t="shared" ca="1" si="257"/>
        <v>0.10344827586206895</v>
      </c>
      <c r="Y1224" s="103" t="str">
        <f t="shared" ca="1" si="258"/>
        <v>GROWTH</v>
      </c>
      <c r="Z1224" s="24">
        <v>0</v>
      </c>
      <c r="AA1224" s="24">
        <f t="shared" si="259"/>
        <v>0</v>
      </c>
      <c r="AB1224" s="3">
        <v>1000003396</v>
      </c>
      <c r="AC1224" s="3"/>
    </row>
    <row r="1225" spans="1:29" ht="14.25" hidden="1" customHeight="1">
      <c r="A1225" s="23" t="s">
        <v>134</v>
      </c>
      <c r="B1225" s="64" t="s">
        <v>73</v>
      </c>
      <c r="C1225" s="64" t="s">
        <v>2313</v>
      </c>
      <c r="D1225" s="64">
        <v>1000003613</v>
      </c>
      <c r="E1225" s="64" t="s">
        <v>2314</v>
      </c>
      <c r="F1225" s="66">
        <v>45106</v>
      </c>
      <c r="G1225" s="66" t="str">
        <f t="shared" si="247"/>
        <v>Targeted Dealer</v>
      </c>
      <c r="H1225" s="66"/>
      <c r="I1225" s="67">
        <v>60</v>
      </c>
      <c r="J1225" s="67">
        <f t="shared" ca="1" si="248"/>
        <v>1252.258064516129</v>
      </c>
      <c r="K1225" s="96">
        <v>50</v>
      </c>
      <c r="L1225" s="68">
        <f t="shared" ca="1" si="249"/>
        <v>-1202.258064516129</v>
      </c>
      <c r="M1225" s="68">
        <f t="shared" ca="1" si="250"/>
        <v>3.9927872230808861</v>
      </c>
      <c r="N1225" s="99">
        <v>25</v>
      </c>
      <c r="O1225" s="97" t="str">
        <f t="shared" ca="1" si="251"/>
        <v>Nov</v>
      </c>
      <c r="P1225" s="96">
        <v>25</v>
      </c>
      <c r="Q1225" s="99">
        <f t="shared" si="252"/>
        <v>25</v>
      </c>
      <c r="R1225" s="97">
        <f t="shared" ca="1" si="253"/>
        <v>1</v>
      </c>
      <c r="S1225" s="99" t="str">
        <f t="shared" ca="1" si="254"/>
        <v>GROWTH</v>
      </c>
      <c r="T1225" s="100">
        <v>60</v>
      </c>
      <c r="U1225" s="100" t="str">
        <f t="shared" ca="1" si="255"/>
        <v>Dec</v>
      </c>
      <c r="V1225" s="96">
        <v>60</v>
      </c>
      <c r="W1225" s="103">
        <f t="shared" si="256"/>
        <v>-10</v>
      </c>
      <c r="X1225" s="102">
        <f t="shared" ca="1" si="257"/>
        <v>-0.16666666666666663</v>
      </c>
      <c r="Y1225" s="103" t="str">
        <f t="shared" ca="1" si="258"/>
        <v>DEGROWTH</v>
      </c>
      <c r="Z1225" s="24">
        <v>0</v>
      </c>
      <c r="AA1225" s="24">
        <f t="shared" si="259"/>
        <v>0</v>
      </c>
      <c r="AB1225" s="3">
        <v>1000003613</v>
      </c>
      <c r="AC1225" s="3"/>
    </row>
    <row r="1226" spans="1:29" ht="14.25" hidden="1" customHeight="1">
      <c r="A1226" s="23" t="s">
        <v>134</v>
      </c>
      <c r="B1226" s="64" t="s">
        <v>73</v>
      </c>
      <c r="C1226" s="64" t="s">
        <v>4549</v>
      </c>
      <c r="D1226" s="64">
        <v>1000003749</v>
      </c>
      <c r="E1226" s="64" t="s">
        <v>4550</v>
      </c>
      <c r="F1226" s="66">
        <v>45240</v>
      </c>
      <c r="G1226" s="66" t="str">
        <f t="shared" si="247"/>
        <v>Targeted Dealer</v>
      </c>
      <c r="H1226" s="66"/>
      <c r="I1226" s="67">
        <v>50</v>
      </c>
      <c r="J1226" s="67">
        <f t="shared" ca="1" si="248"/>
        <v>1043.5483870967741</v>
      </c>
      <c r="K1226" s="96">
        <v>0</v>
      </c>
      <c r="L1226" s="68">
        <f t="shared" ca="1" si="249"/>
        <v>-1043.5483870967741</v>
      </c>
      <c r="M1226" s="68">
        <f t="shared" ca="1" si="250"/>
        <v>0</v>
      </c>
      <c r="N1226" s="99">
        <v>50</v>
      </c>
      <c r="O1226" s="97" t="str">
        <f t="shared" ca="1" si="251"/>
        <v>Nov</v>
      </c>
      <c r="P1226" s="96">
        <v>50</v>
      </c>
      <c r="Q1226" s="99">
        <f t="shared" si="252"/>
        <v>-50</v>
      </c>
      <c r="R1226" s="97">
        <f t="shared" ca="1" si="253"/>
        <v>-1</v>
      </c>
      <c r="S1226" s="99" t="str">
        <f t="shared" ca="1" si="254"/>
        <v>DEGROWTH</v>
      </c>
      <c r="T1226" s="100">
        <v>75</v>
      </c>
      <c r="U1226" s="100" t="str">
        <f t="shared" ca="1" si="255"/>
        <v>Dec</v>
      </c>
      <c r="V1226" s="96">
        <v>75</v>
      </c>
      <c r="W1226" s="103">
        <f t="shared" si="256"/>
        <v>-75</v>
      </c>
      <c r="X1226" s="102">
        <f t="shared" ca="1" si="257"/>
        <v>-1</v>
      </c>
      <c r="Y1226" s="103" t="str">
        <f t="shared" ca="1" si="258"/>
        <v>DEGROWTH</v>
      </c>
      <c r="Z1226" s="24">
        <v>1</v>
      </c>
      <c r="AA1226" s="24">
        <f t="shared" si="259"/>
        <v>0</v>
      </c>
      <c r="AB1226" s="3">
        <v>1000003749</v>
      </c>
      <c r="AC1226" s="3"/>
    </row>
    <row r="1227" spans="1:29" ht="14.25" hidden="1" customHeight="1">
      <c r="A1227" s="23" t="s">
        <v>134</v>
      </c>
      <c r="B1227" s="64" t="s">
        <v>73</v>
      </c>
      <c r="C1227" s="64" t="s">
        <v>4262</v>
      </c>
      <c r="D1227" s="64">
        <v>1000003753</v>
      </c>
      <c r="E1227" s="64" t="s">
        <v>4263</v>
      </c>
      <c r="F1227" s="66">
        <v>45246</v>
      </c>
      <c r="G1227" s="66" t="str">
        <f t="shared" si="247"/>
        <v>Targeted Dealer</v>
      </c>
      <c r="H1227" s="66"/>
      <c r="I1227" s="67">
        <v>25</v>
      </c>
      <c r="J1227" s="67">
        <f t="shared" ca="1" si="248"/>
        <v>521.77419354838707</v>
      </c>
      <c r="K1227" s="96">
        <v>30</v>
      </c>
      <c r="L1227" s="68">
        <f t="shared" ca="1" si="249"/>
        <v>-491.77419354838707</v>
      </c>
      <c r="M1227" s="68">
        <f t="shared" ca="1" si="250"/>
        <v>5.7496136012364758</v>
      </c>
      <c r="N1227" s="99">
        <v>30</v>
      </c>
      <c r="O1227" s="97" t="str">
        <f t="shared" ca="1" si="251"/>
        <v>Nov</v>
      </c>
      <c r="P1227" s="96">
        <v>30</v>
      </c>
      <c r="Q1227" s="99">
        <f t="shared" si="252"/>
        <v>0</v>
      </c>
      <c r="R1227" s="97">
        <f t="shared" ca="1" si="253"/>
        <v>0</v>
      </c>
      <c r="S1227" s="99" t="str">
        <f t="shared" ca="1" si="254"/>
        <v>GROWTH</v>
      </c>
      <c r="T1227" s="100">
        <v>30</v>
      </c>
      <c r="U1227" s="100" t="str">
        <f t="shared" ca="1" si="255"/>
        <v>Dec</v>
      </c>
      <c r="V1227" s="96">
        <v>30</v>
      </c>
      <c r="W1227" s="103">
        <f t="shared" si="256"/>
        <v>0</v>
      </c>
      <c r="X1227" s="102">
        <f t="shared" ca="1" si="257"/>
        <v>0</v>
      </c>
      <c r="Y1227" s="103" t="str">
        <f t="shared" ca="1" si="258"/>
        <v>GROWTH</v>
      </c>
      <c r="Z1227" s="24">
        <v>0</v>
      </c>
      <c r="AA1227" s="24">
        <f t="shared" si="259"/>
        <v>0</v>
      </c>
      <c r="AB1227" s="3">
        <v>1000003753</v>
      </c>
      <c r="AC1227" s="3"/>
    </row>
    <row r="1228" spans="1:29" ht="14.25" hidden="1" customHeight="1">
      <c r="A1228" s="24" t="s">
        <v>134</v>
      </c>
      <c r="B1228" s="125" t="s">
        <v>73</v>
      </c>
      <c r="C1228" s="125" t="s">
        <v>2315</v>
      </c>
      <c r="D1228" s="125">
        <v>1000003868</v>
      </c>
      <c r="E1228" s="125" t="s">
        <v>2316</v>
      </c>
      <c r="F1228" s="66">
        <v>45345</v>
      </c>
      <c r="G1228" s="66" t="str">
        <f t="shared" si="247"/>
        <v>Targeted Dealer</v>
      </c>
      <c r="H1228" s="66"/>
      <c r="I1228" s="67">
        <v>54</v>
      </c>
      <c r="J1228" s="67">
        <f t="shared" ca="1" si="248"/>
        <v>1127.0322580645161</v>
      </c>
      <c r="K1228" s="96">
        <v>0</v>
      </c>
      <c r="L1228" s="68">
        <f t="shared" ca="1" si="249"/>
        <v>-1127.0322580645161</v>
      </c>
      <c r="M1228" s="68">
        <f t="shared" ca="1" si="250"/>
        <v>0</v>
      </c>
      <c r="N1228" s="99">
        <v>30</v>
      </c>
      <c r="O1228" s="97" t="str">
        <f t="shared" ca="1" si="251"/>
        <v>Nov</v>
      </c>
      <c r="P1228" s="96">
        <v>30</v>
      </c>
      <c r="Q1228" s="99">
        <f t="shared" si="252"/>
        <v>-30</v>
      </c>
      <c r="R1228" s="97">
        <f t="shared" ca="1" si="253"/>
        <v>-1</v>
      </c>
      <c r="S1228" s="99" t="str">
        <f t="shared" ca="1" si="254"/>
        <v>DEGROWTH</v>
      </c>
      <c r="T1228" s="100">
        <v>0</v>
      </c>
      <c r="U1228" s="100" t="str">
        <f t="shared" ca="1" si="255"/>
        <v>Dec</v>
      </c>
      <c r="V1228" s="96">
        <v>0</v>
      </c>
      <c r="W1228" s="103">
        <f t="shared" si="256"/>
        <v>0</v>
      </c>
      <c r="X1228" s="102">
        <f t="shared" ca="1" si="257"/>
        <v>0</v>
      </c>
      <c r="Y1228" s="103" t="b">
        <f t="shared" si="258"/>
        <v>0</v>
      </c>
      <c r="Z1228" s="24">
        <v>1</v>
      </c>
      <c r="AA1228" s="24">
        <f t="shared" si="259"/>
        <v>0</v>
      </c>
      <c r="AB1228" s="3">
        <v>1000003868</v>
      </c>
      <c r="AC1228" s="3"/>
    </row>
    <row r="1229" spans="1:29" ht="14.25" hidden="1" customHeight="1">
      <c r="A1229" s="24" t="s">
        <v>134</v>
      </c>
      <c r="B1229" s="125" t="s">
        <v>73</v>
      </c>
      <c r="C1229" s="125" t="s">
        <v>2317</v>
      </c>
      <c r="D1229" s="125">
        <v>1000003952</v>
      </c>
      <c r="E1229" s="125" t="s">
        <v>2318</v>
      </c>
      <c r="F1229" s="66">
        <v>45427</v>
      </c>
      <c r="G1229" s="66" t="str">
        <f t="shared" si="247"/>
        <v>Targeted Dealer</v>
      </c>
      <c r="H1229" s="66"/>
      <c r="I1229" s="67">
        <v>185</v>
      </c>
      <c r="J1229" s="67">
        <f t="shared" ca="1" si="248"/>
        <v>3861.1290322580644</v>
      </c>
      <c r="K1229" s="96">
        <v>85</v>
      </c>
      <c r="L1229" s="68">
        <f t="shared" ca="1" si="249"/>
        <v>-3776.1290322580644</v>
      </c>
      <c r="M1229" s="68">
        <f t="shared" ca="1" si="250"/>
        <v>2.2014286311040561</v>
      </c>
      <c r="N1229" s="99">
        <v>243</v>
      </c>
      <c r="O1229" s="97" t="str">
        <f t="shared" ca="1" si="251"/>
        <v>Nov</v>
      </c>
      <c r="P1229" s="96">
        <v>243</v>
      </c>
      <c r="Q1229" s="99">
        <f t="shared" si="252"/>
        <v>-158</v>
      </c>
      <c r="R1229" s="97">
        <f t="shared" ca="1" si="253"/>
        <v>-0.65020576131687235</v>
      </c>
      <c r="S1229" s="99" t="str">
        <f t="shared" ca="1" si="254"/>
        <v>DEGROWTH</v>
      </c>
      <c r="T1229" s="100">
        <v>0</v>
      </c>
      <c r="U1229" s="100" t="str">
        <f t="shared" ca="1" si="255"/>
        <v>Dec</v>
      </c>
      <c r="V1229" s="96">
        <v>0</v>
      </c>
      <c r="W1229" s="103">
        <f t="shared" si="256"/>
        <v>85</v>
      </c>
      <c r="X1229" s="102">
        <f t="shared" ca="1" si="257"/>
        <v>0</v>
      </c>
      <c r="Y1229" s="103" t="b">
        <f t="shared" si="258"/>
        <v>0</v>
      </c>
      <c r="Z1229" s="24">
        <v>0</v>
      </c>
      <c r="AA1229" s="24">
        <f t="shared" si="259"/>
        <v>0</v>
      </c>
      <c r="AB1229" s="3">
        <v>1000003952</v>
      </c>
      <c r="AC1229" s="3"/>
    </row>
    <row r="1230" spans="1:29" ht="14.25" hidden="1" customHeight="1">
      <c r="A1230" s="24" t="s">
        <v>134</v>
      </c>
      <c r="B1230" s="125" t="s">
        <v>73</v>
      </c>
      <c r="C1230" s="125" t="s">
        <v>2319</v>
      </c>
      <c r="D1230" s="125">
        <v>1000003987</v>
      </c>
      <c r="E1230" s="125" t="s">
        <v>1501</v>
      </c>
      <c r="F1230" s="66">
        <v>45441</v>
      </c>
      <c r="G1230" s="66" t="str">
        <f t="shared" si="247"/>
        <v>Targeted Dealer</v>
      </c>
      <c r="H1230" s="66"/>
      <c r="I1230" s="67">
        <v>100</v>
      </c>
      <c r="J1230" s="67">
        <f t="shared" ca="1" si="248"/>
        <v>2087.0967741935483</v>
      </c>
      <c r="K1230" s="96">
        <v>90</v>
      </c>
      <c r="L1230" s="68">
        <f t="shared" ca="1" si="249"/>
        <v>-1997.0967741935483</v>
      </c>
      <c r="M1230" s="68">
        <f t="shared" ca="1" si="250"/>
        <v>4.3122102009273569</v>
      </c>
      <c r="N1230" s="99">
        <v>140</v>
      </c>
      <c r="O1230" s="97" t="str">
        <f t="shared" ca="1" si="251"/>
        <v>Nov</v>
      </c>
      <c r="P1230" s="96">
        <v>140</v>
      </c>
      <c r="Q1230" s="99">
        <f t="shared" si="252"/>
        <v>-50</v>
      </c>
      <c r="R1230" s="97">
        <f t="shared" ca="1" si="253"/>
        <v>-0.3571428571428571</v>
      </c>
      <c r="S1230" s="99" t="str">
        <f t="shared" ca="1" si="254"/>
        <v>DEGROWTH</v>
      </c>
      <c r="T1230" s="100">
        <v>0</v>
      </c>
      <c r="U1230" s="100" t="str">
        <f t="shared" ca="1" si="255"/>
        <v>Dec</v>
      </c>
      <c r="V1230" s="96">
        <v>0</v>
      </c>
      <c r="W1230" s="103">
        <f t="shared" si="256"/>
        <v>90</v>
      </c>
      <c r="X1230" s="102">
        <f t="shared" ca="1" si="257"/>
        <v>0</v>
      </c>
      <c r="Y1230" s="103" t="b">
        <f t="shared" si="258"/>
        <v>0</v>
      </c>
      <c r="Z1230" s="24">
        <v>0</v>
      </c>
      <c r="AA1230" s="24">
        <f t="shared" si="259"/>
        <v>0</v>
      </c>
      <c r="AB1230" s="3">
        <v>1000003987</v>
      </c>
      <c r="AC1230" s="3"/>
    </row>
    <row r="1231" spans="1:29" ht="14.25" hidden="1" customHeight="1">
      <c r="A1231" s="24" t="s">
        <v>134</v>
      </c>
      <c r="B1231" s="125" t="s">
        <v>73</v>
      </c>
      <c r="C1231" s="125" t="s">
        <v>4042</v>
      </c>
      <c r="D1231" s="125">
        <v>1000004015</v>
      </c>
      <c r="E1231" s="125" t="s">
        <v>4043</v>
      </c>
      <c r="F1231" s="66">
        <v>45464</v>
      </c>
      <c r="G1231" s="66" t="str">
        <f t="shared" si="247"/>
        <v>Targeted Dealer</v>
      </c>
      <c r="H1231" s="24"/>
      <c r="I1231" s="67">
        <v>50</v>
      </c>
      <c r="J1231" s="67">
        <f t="shared" ca="1" si="248"/>
        <v>1043.5483870967741</v>
      </c>
      <c r="K1231" s="96">
        <v>0</v>
      </c>
      <c r="L1231" s="68">
        <f t="shared" ca="1" si="249"/>
        <v>-1043.5483870967741</v>
      </c>
      <c r="M1231" s="68">
        <f t="shared" ca="1" si="250"/>
        <v>0</v>
      </c>
      <c r="N1231" s="99">
        <v>50</v>
      </c>
      <c r="O1231" s="97" t="str">
        <f t="shared" ca="1" si="251"/>
        <v>Nov</v>
      </c>
      <c r="P1231" s="96">
        <v>50</v>
      </c>
      <c r="Q1231" s="99">
        <f t="shared" si="252"/>
        <v>-50</v>
      </c>
      <c r="R1231" s="97">
        <f t="shared" ca="1" si="253"/>
        <v>-1</v>
      </c>
      <c r="S1231" s="99" t="str">
        <f t="shared" ca="1" si="254"/>
        <v>DEGROWTH</v>
      </c>
      <c r="T1231" s="100">
        <v>0</v>
      </c>
      <c r="U1231" s="100" t="str">
        <f t="shared" ca="1" si="255"/>
        <v>Dec</v>
      </c>
      <c r="V1231" s="96">
        <v>0</v>
      </c>
      <c r="W1231" s="103">
        <f t="shared" si="256"/>
        <v>0</v>
      </c>
      <c r="X1231" s="102">
        <f t="shared" ca="1" si="257"/>
        <v>0</v>
      </c>
      <c r="Y1231" s="103" t="b">
        <f t="shared" si="258"/>
        <v>0</v>
      </c>
      <c r="Z1231" s="24">
        <v>1</v>
      </c>
      <c r="AA1231" s="24">
        <f t="shared" si="259"/>
        <v>0</v>
      </c>
      <c r="AB1231" s="3">
        <v>1000004015</v>
      </c>
      <c r="AC1231" s="3"/>
    </row>
    <row r="1232" spans="1:29" ht="14.25" hidden="1" customHeight="1">
      <c r="A1232" s="24" t="s">
        <v>134</v>
      </c>
      <c r="B1232" s="125" t="s">
        <v>73</v>
      </c>
      <c r="C1232" s="125" t="s">
        <v>4044</v>
      </c>
      <c r="D1232" s="126">
        <v>1000004092</v>
      </c>
      <c r="E1232" s="126" t="s">
        <v>4045</v>
      </c>
      <c r="F1232" s="66">
        <v>45525</v>
      </c>
      <c r="G1232" s="66" t="str">
        <f t="shared" si="247"/>
        <v>Targeted Dealer</v>
      </c>
      <c r="H1232" s="24"/>
      <c r="I1232" s="67">
        <v>50</v>
      </c>
      <c r="J1232" s="67">
        <f t="shared" ca="1" si="248"/>
        <v>1043.5483870967741</v>
      </c>
      <c r="K1232" s="96">
        <v>25</v>
      </c>
      <c r="L1232" s="68">
        <f t="shared" ca="1" si="249"/>
        <v>-1018.5483870967741</v>
      </c>
      <c r="M1232" s="68">
        <f t="shared" ca="1" si="250"/>
        <v>2.3956723338485317</v>
      </c>
      <c r="N1232" s="99">
        <v>50</v>
      </c>
      <c r="O1232" s="97" t="str">
        <f t="shared" ca="1" si="251"/>
        <v>Nov</v>
      </c>
      <c r="P1232" s="96">
        <v>50</v>
      </c>
      <c r="Q1232" s="99">
        <f t="shared" si="252"/>
        <v>-25</v>
      </c>
      <c r="R1232" s="97">
        <f t="shared" ca="1" si="253"/>
        <v>-0.5</v>
      </c>
      <c r="S1232" s="99" t="str">
        <f t="shared" ca="1" si="254"/>
        <v>DEGROWTH</v>
      </c>
      <c r="T1232" s="100">
        <v>0</v>
      </c>
      <c r="U1232" s="100" t="str">
        <f t="shared" ca="1" si="255"/>
        <v>Dec</v>
      </c>
      <c r="V1232" s="96">
        <v>0</v>
      </c>
      <c r="W1232" s="103">
        <f t="shared" si="256"/>
        <v>25</v>
      </c>
      <c r="X1232" s="102">
        <f t="shared" ca="1" si="257"/>
        <v>0</v>
      </c>
      <c r="Y1232" s="103" t="b">
        <f t="shared" si="258"/>
        <v>0</v>
      </c>
      <c r="Z1232" s="24">
        <v>0</v>
      </c>
      <c r="AA1232" s="24">
        <f t="shared" si="259"/>
        <v>0</v>
      </c>
      <c r="AB1232" s="3">
        <v>1000004092</v>
      </c>
      <c r="AC1232" s="3"/>
    </row>
    <row r="1233" spans="1:29" ht="14.25" hidden="1" customHeight="1">
      <c r="A1233" s="23" t="s">
        <v>4046</v>
      </c>
      <c r="B1233" s="64" t="s">
        <v>140</v>
      </c>
      <c r="C1233" s="64" t="s">
        <v>2320</v>
      </c>
      <c r="D1233" s="64">
        <v>1000001225</v>
      </c>
      <c r="E1233" s="65" t="s">
        <v>2321</v>
      </c>
      <c r="F1233" s="66">
        <v>39029</v>
      </c>
      <c r="G1233" s="66" t="str">
        <f t="shared" si="247"/>
        <v>Targeted Dealer</v>
      </c>
      <c r="H1233" s="66"/>
      <c r="I1233" s="67">
        <v>680</v>
      </c>
      <c r="J1233" s="67">
        <f t="shared" ca="1" si="248"/>
        <v>14192.258064516129</v>
      </c>
      <c r="K1233" s="96">
        <v>419</v>
      </c>
      <c r="L1233" s="68">
        <f t="shared" ca="1" si="249"/>
        <v>-13773.258064516129</v>
      </c>
      <c r="M1233" s="68">
        <f t="shared" ca="1" si="250"/>
        <v>2.9523138467133379</v>
      </c>
      <c r="N1233" s="99">
        <v>597.5</v>
      </c>
      <c r="O1233" s="97" t="str">
        <f t="shared" ca="1" si="251"/>
        <v>Nov</v>
      </c>
      <c r="P1233" s="96">
        <v>597.5</v>
      </c>
      <c r="Q1233" s="99">
        <f t="shared" si="252"/>
        <v>-178.5</v>
      </c>
      <c r="R1233" s="97">
        <f t="shared" ca="1" si="253"/>
        <v>-0.29874476987447696</v>
      </c>
      <c r="S1233" s="99" t="str">
        <f t="shared" ca="1" si="254"/>
        <v>DEGROWTH</v>
      </c>
      <c r="T1233" s="100">
        <v>667</v>
      </c>
      <c r="U1233" s="100" t="str">
        <f t="shared" ca="1" si="255"/>
        <v>Dec</v>
      </c>
      <c r="V1233" s="96">
        <v>667</v>
      </c>
      <c r="W1233" s="103">
        <f t="shared" si="256"/>
        <v>-248</v>
      </c>
      <c r="X1233" s="102">
        <f t="shared" ca="1" si="257"/>
        <v>-0.37181409295352319</v>
      </c>
      <c r="Y1233" s="103" t="str">
        <f t="shared" ca="1" si="258"/>
        <v>DEGROWTH</v>
      </c>
      <c r="Z1233" s="24">
        <v>0</v>
      </c>
      <c r="AA1233" s="24">
        <f t="shared" si="259"/>
        <v>0</v>
      </c>
      <c r="AB1233" s="3">
        <v>1000001225</v>
      </c>
      <c r="AC1233" s="3"/>
    </row>
    <row r="1234" spans="1:29" ht="14.25" hidden="1" customHeight="1">
      <c r="A1234" s="23" t="s">
        <v>4046</v>
      </c>
      <c r="B1234" s="64" t="s">
        <v>140</v>
      </c>
      <c r="C1234" s="64" t="s">
        <v>2322</v>
      </c>
      <c r="D1234" s="64">
        <v>1000001234</v>
      </c>
      <c r="E1234" s="65" t="s">
        <v>2323</v>
      </c>
      <c r="F1234" s="66">
        <v>40676</v>
      </c>
      <c r="G1234" s="66" t="str">
        <f t="shared" si="247"/>
        <v>Targeted Dealer</v>
      </c>
      <c r="H1234" s="23"/>
      <c r="I1234" s="67">
        <v>3280</v>
      </c>
      <c r="J1234" s="67">
        <f t="shared" ca="1" si="248"/>
        <v>68456.774193548394</v>
      </c>
      <c r="K1234" s="96">
        <v>2277</v>
      </c>
      <c r="L1234" s="68">
        <f t="shared" ca="1" si="249"/>
        <v>-66179.774193548394</v>
      </c>
      <c r="M1234" s="68">
        <f t="shared" ca="1" si="250"/>
        <v>3.326186526934821</v>
      </c>
      <c r="N1234" s="99">
        <v>3000.5</v>
      </c>
      <c r="O1234" s="97" t="str">
        <f t="shared" ca="1" si="251"/>
        <v>Nov</v>
      </c>
      <c r="P1234" s="96">
        <v>3000.5</v>
      </c>
      <c r="Q1234" s="99">
        <f t="shared" si="252"/>
        <v>-723.5</v>
      </c>
      <c r="R1234" s="97">
        <f t="shared" ca="1" si="253"/>
        <v>-0.24112647892018002</v>
      </c>
      <c r="S1234" s="99" t="str">
        <f t="shared" ca="1" si="254"/>
        <v>DEGROWTH</v>
      </c>
      <c r="T1234" s="100">
        <v>3111.5</v>
      </c>
      <c r="U1234" s="100" t="str">
        <f t="shared" ca="1" si="255"/>
        <v>Dec</v>
      </c>
      <c r="V1234" s="96">
        <v>3111.5</v>
      </c>
      <c r="W1234" s="103">
        <f t="shared" si="256"/>
        <v>-834.5</v>
      </c>
      <c r="X1234" s="102">
        <f t="shared" ca="1" si="257"/>
        <v>-0.26819861802988909</v>
      </c>
      <c r="Y1234" s="103" t="str">
        <f t="shared" ca="1" si="258"/>
        <v>DEGROWTH</v>
      </c>
      <c r="Z1234" s="24">
        <v>0</v>
      </c>
      <c r="AA1234" s="24">
        <f t="shared" si="259"/>
        <v>0</v>
      </c>
      <c r="AB1234" s="3">
        <v>1000001234</v>
      </c>
      <c r="AC1234" s="3"/>
    </row>
    <row r="1235" spans="1:29" ht="14.25" hidden="1" customHeight="1">
      <c r="A1235" s="23" t="s">
        <v>4046</v>
      </c>
      <c r="B1235" s="64" t="s">
        <v>140</v>
      </c>
      <c r="C1235" s="64" t="s">
        <v>2324</v>
      </c>
      <c r="D1235" s="64">
        <v>1000001232</v>
      </c>
      <c r="E1235" s="65" t="s">
        <v>2325</v>
      </c>
      <c r="F1235" s="66">
        <v>41041</v>
      </c>
      <c r="G1235" s="66" t="str">
        <f t="shared" si="247"/>
        <v>Targeted Dealer</v>
      </c>
      <c r="H1235" s="66"/>
      <c r="I1235" s="67">
        <v>400</v>
      </c>
      <c r="J1235" s="67">
        <f t="shared" ca="1" si="248"/>
        <v>8348.3870967741932</v>
      </c>
      <c r="K1235" s="96">
        <v>191</v>
      </c>
      <c r="L1235" s="68">
        <f t="shared" ca="1" si="249"/>
        <v>-8157.3870967741932</v>
      </c>
      <c r="M1235" s="68">
        <f t="shared" ca="1" si="250"/>
        <v>2.2878670788253479</v>
      </c>
      <c r="N1235" s="99">
        <v>222</v>
      </c>
      <c r="O1235" s="97" t="str">
        <f t="shared" ca="1" si="251"/>
        <v>Nov</v>
      </c>
      <c r="P1235" s="96">
        <v>222</v>
      </c>
      <c r="Q1235" s="99">
        <f t="shared" si="252"/>
        <v>-31</v>
      </c>
      <c r="R1235" s="97">
        <f t="shared" ca="1" si="253"/>
        <v>-0.13963963963963966</v>
      </c>
      <c r="S1235" s="99" t="str">
        <f t="shared" ca="1" si="254"/>
        <v>DEGROWTH</v>
      </c>
      <c r="T1235" s="100">
        <v>371</v>
      </c>
      <c r="U1235" s="100" t="str">
        <f t="shared" ca="1" si="255"/>
        <v>Dec</v>
      </c>
      <c r="V1235" s="96">
        <v>371</v>
      </c>
      <c r="W1235" s="103">
        <f t="shared" si="256"/>
        <v>-180</v>
      </c>
      <c r="X1235" s="102">
        <f t="shared" ca="1" si="257"/>
        <v>-0.48517520215633425</v>
      </c>
      <c r="Y1235" s="103" t="str">
        <f t="shared" ca="1" si="258"/>
        <v>DEGROWTH</v>
      </c>
      <c r="Z1235" s="24">
        <v>0</v>
      </c>
      <c r="AA1235" s="24">
        <f t="shared" si="259"/>
        <v>0</v>
      </c>
      <c r="AB1235" s="3">
        <v>1000001232</v>
      </c>
      <c r="AC1235" s="3"/>
    </row>
    <row r="1236" spans="1:29" ht="14.25" hidden="1" customHeight="1">
      <c r="A1236" s="23" t="s">
        <v>4046</v>
      </c>
      <c r="B1236" s="64" t="s">
        <v>140</v>
      </c>
      <c r="C1236" s="64" t="s">
        <v>2326</v>
      </c>
      <c r="D1236" s="64">
        <v>1000001229</v>
      </c>
      <c r="E1236" s="65" t="s">
        <v>2327</v>
      </c>
      <c r="F1236" s="66">
        <v>41168</v>
      </c>
      <c r="G1236" s="66" t="str">
        <f t="shared" si="247"/>
        <v>Targeted Dealer</v>
      </c>
      <c r="H1236" s="66" t="s">
        <v>627</v>
      </c>
      <c r="I1236" s="67">
        <v>1435</v>
      </c>
      <c r="J1236" s="67">
        <f t="shared" ca="1" si="248"/>
        <v>29949.83870967742</v>
      </c>
      <c r="K1236" s="96">
        <v>1546.5</v>
      </c>
      <c r="L1236" s="68">
        <f t="shared" ca="1" si="249"/>
        <v>-28403.33870967742</v>
      </c>
      <c r="M1236" s="68">
        <f t="shared" ca="1" si="250"/>
        <v>5.1636338178351977</v>
      </c>
      <c r="N1236" s="99">
        <v>924</v>
      </c>
      <c r="O1236" s="97" t="str">
        <f t="shared" ca="1" si="251"/>
        <v>Nov</v>
      </c>
      <c r="P1236" s="96">
        <v>924</v>
      </c>
      <c r="Q1236" s="99">
        <f t="shared" si="252"/>
        <v>622.5</v>
      </c>
      <c r="R1236" s="97">
        <f t="shared" ca="1" si="253"/>
        <v>0.67370129870129869</v>
      </c>
      <c r="S1236" s="99" t="str">
        <f t="shared" ca="1" si="254"/>
        <v>GROWTH</v>
      </c>
      <c r="T1236" s="100">
        <v>1924.5</v>
      </c>
      <c r="U1236" s="100" t="str">
        <f t="shared" ca="1" si="255"/>
        <v>Dec</v>
      </c>
      <c r="V1236" s="96">
        <v>1924.5</v>
      </c>
      <c r="W1236" s="103">
        <f t="shared" si="256"/>
        <v>-378</v>
      </c>
      <c r="X1236" s="102">
        <f t="shared" ca="1" si="257"/>
        <v>-0.19641465315666407</v>
      </c>
      <c r="Y1236" s="103" t="str">
        <f t="shared" ca="1" si="258"/>
        <v>DEGROWTH</v>
      </c>
      <c r="Z1236" s="24">
        <v>0</v>
      </c>
      <c r="AA1236" s="24">
        <f t="shared" si="259"/>
        <v>1</v>
      </c>
      <c r="AB1236" s="3">
        <v>1000001229</v>
      </c>
      <c r="AC1236" s="3"/>
    </row>
    <row r="1237" spans="1:29" ht="14.25" hidden="1" customHeight="1">
      <c r="A1237" s="23" t="s">
        <v>4046</v>
      </c>
      <c r="B1237" s="64" t="s">
        <v>140</v>
      </c>
      <c r="C1237" s="64" t="s">
        <v>564</v>
      </c>
      <c r="D1237" s="64">
        <v>1000001235</v>
      </c>
      <c r="E1237" s="65" t="s">
        <v>565</v>
      </c>
      <c r="F1237" s="66">
        <v>41218</v>
      </c>
      <c r="G1237" s="66" t="str">
        <f t="shared" si="247"/>
        <v>Targeted Dealer</v>
      </c>
      <c r="H1237" s="66"/>
      <c r="I1237" s="67">
        <v>10</v>
      </c>
      <c r="J1237" s="67">
        <f t="shared" ca="1" si="248"/>
        <v>208.70967741935485</v>
      </c>
      <c r="K1237" s="96">
        <v>10</v>
      </c>
      <c r="L1237" s="68">
        <f t="shared" ca="1" si="249"/>
        <v>-198.70967741935485</v>
      </c>
      <c r="M1237" s="68">
        <f t="shared" ca="1" si="250"/>
        <v>4.7913446676970626</v>
      </c>
      <c r="N1237" s="99">
        <v>0</v>
      </c>
      <c r="O1237" s="97" t="str">
        <f t="shared" ca="1" si="251"/>
        <v>Nov</v>
      </c>
      <c r="P1237" s="96">
        <v>0</v>
      </c>
      <c r="Q1237" s="99">
        <f t="shared" si="252"/>
        <v>10</v>
      </c>
      <c r="R1237" s="97">
        <f t="shared" ca="1" si="253"/>
        <v>0</v>
      </c>
      <c r="S1237" s="99" t="b">
        <f t="shared" si="254"/>
        <v>0</v>
      </c>
      <c r="T1237" s="100">
        <v>20</v>
      </c>
      <c r="U1237" s="100" t="str">
        <f t="shared" ca="1" si="255"/>
        <v>Dec</v>
      </c>
      <c r="V1237" s="96">
        <v>20</v>
      </c>
      <c r="W1237" s="103">
        <f t="shared" si="256"/>
        <v>-10</v>
      </c>
      <c r="X1237" s="102">
        <f t="shared" ca="1" si="257"/>
        <v>-0.5</v>
      </c>
      <c r="Y1237" s="103" t="str">
        <f t="shared" ca="1" si="258"/>
        <v>DEGROWTH</v>
      </c>
      <c r="Z1237" s="24">
        <v>0</v>
      </c>
      <c r="AA1237" s="24">
        <f t="shared" si="259"/>
        <v>0</v>
      </c>
      <c r="AB1237" s="3">
        <v>1000001235</v>
      </c>
      <c r="AC1237" s="3"/>
    </row>
    <row r="1238" spans="1:29" ht="14.25" hidden="1" customHeight="1">
      <c r="A1238" s="23" t="s">
        <v>4046</v>
      </c>
      <c r="B1238" s="64" t="s">
        <v>140</v>
      </c>
      <c r="C1238" s="64" t="s">
        <v>2328</v>
      </c>
      <c r="D1238" s="64">
        <v>1000001233</v>
      </c>
      <c r="E1238" s="65" t="s">
        <v>2329</v>
      </c>
      <c r="F1238" s="66">
        <v>41400</v>
      </c>
      <c r="G1238" s="66" t="str">
        <f t="shared" si="247"/>
        <v>Targeted Dealer</v>
      </c>
      <c r="H1238" s="66"/>
      <c r="I1238" s="67">
        <v>1690</v>
      </c>
      <c r="J1238" s="67">
        <f t="shared" ca="1" si="248"/>
        <v>35271.93548387097</v>
      </c>
      <c r="K1238" s="96">
        <v>1019</v>
      </c>
      <c r="L1238" s="68">
        <f t="shared" ca="1" si="249"/>
        <v>-34252.93548387097</v>
      </c>
      <c r="M1238" s="68">
        <f t="shared" ca="1" si="250"/>
        <v>2.8889823765581699</v>
      </c>
      <c r="N1238" s="99">
        <v>845</v>
      </c>
      <c r="O1238" s="97" t="str">
        <f t="shared" ca="1" si="251"/>
        <v>Nov</v>
      </c>
      <c r="P1238" s="96">
        <v>845</v>
      </c>
      <c r="Q1238" s="99">
        <f t="shared" si="252"/>
        <v>174</v>
      </c>
      <c r="R1238" s="97">
        <f t="shared" ca="1" si="253"/>
        <v>0.2059171597633136</v>
      </c>
      <c r="S1238" s="99" t="str">
        <f t="shared" ca="1" si="254"/>
        <v>GROWTH</v>
      </c>
      <c r="T1238" s="100">
        <v>1606</v>
      </c>
      <c r="U1238" s="100" t="str">
        <f t="shared" ca="1" si="255"/>
        <v>Dec</v>
      </c>
      <c r="V1238" s="96">
        <v>1606</v>
      </c>
      <c r="W1238" s="103">
        <f t="shared" si="256"/>
        <v>-587</v>
      </c>
      <c r="X1238" s="102">
        <f t="shared" ca="1" si="257"/>
        <v>-0.3655043586550436</v>
      </c>
      <c r="Y1238" s="103" t="str">
        <f t="shared" ca="1" si="258"/>
        <v>DEGROWTH</v>
      </c>
      <c r="Z1238" s="24">
        <v>0</v>
      </c>
      <c r="AA1238" s="24">
        <f t="shared" si="259"/>
        <v>0</v>
      </c>
      <c r="AB1238" s="3">
        <v>1000001233</v>
      </c>
      <c r="AC1238" s="3"/>
    </row>
    <row r="1239" spans="1:29" ht="14.25" hidden="1" customHeight="1">
      <c r="A1239" s="23" t="s">
        <v>4046</v>
      </c>
      <c r="B1239" s="64" t="s">
        <v>140</v>
      </c>
      <c r="C1239" s="64" t="s">
        <v>2330</v>
      </c>
      <c r="D1239" s="64">
        <v>1000001224</v>
      </c>
      <c r="E1239" s="65" t="s">
        <v>2331</v>
      </c>
      <c r="F1239" s="66">
        <v>41486</v>
      </c>
      <c r="G1239" s="66" t="str">
        <f t="shared" si="247"/>
        <v>Targeted Dealer</v>
      </c>
      <c r="H1239" s="66" t="s">
        <v>627</v>
      </c>
      <c r="I1239" s="67">
        <v>2650</v>
      </c>
      <c r="J1239" s="67">
        <f t="shared" ca="1" si="248"/>
        <v>55308.06451612903</v>
      </c>
      <c r="K1239" s="96">
        <v>2343.5</v>
      </c>
      <c r="L1239" s="68">
        <f t="shared" ca="1" si="249"/>
        <v>-52964.56451612903</v>
      </c>
      <c r="M1239" s="68">
        <f t="shared" ca="1" si="250"/>
        <v>4.2371759353766301</v>
      </c>
      <c r="N1239" s="99">
        <v>2055.5</v>
      </c>
      <c r="O1239" s="97" t="str">
        <f t="shared" ca="1" si="251"/>
        <v>Nov</v>
      </c>
      <c r="P1239" s="96">
        <v>2055.5</v>
      </c>
      <c r="Q1239" s="99">
        <f t="shared" si="252"/>
        <v>288</v>
      </c>
      <c r="R1239" s="97">
        <f t="shared" ca="1" si="253"/>
        <v>0.14011189491607889</v>
      </c>
      <c r="S1239" s="99" t="str">
        <f t="shared" ca="1" si="254"/>
        <v>GROWTH</v>
      </c>
      <c r="T1239" s="100">
        <v>2374</v>
      </c>
      <c r="U1239" s="100" t="str">
        <f t="shared" ca="1" si="255"/>
        <v>Dec</v>
      </c>
      <c r="V1239" s="96">
        <v>2374</v>
      </c>
      <c r="W1239" s="103">
        <f t="shared" si="256"/>
        <v>-30.5</v>
      </c>
      <c r="X1239" s="102">
        <f t="shared" ca="1" si="257"/>
        <v>-1.2847514743049682E-2</v>
      </c>
      <c r="Y1239" s="103" t="str">
        <f t="shared" ca="1" si="258"/>
        <v>DEGROWTH</v>
      </c>
      <c r="Z1239" s="24">
        <v>0</v>
      </c>
      <c r="AA1239" s="24">
        <f t="shared" si="259"/>
        <v>1</v>
      </c>
      <c r="AB1239" s="3">
        <v>1000001224</v>
      </c>
      <c r="AC1239" s="3"/>
    </row>
    <row r="1240" spans="1:29" ht="14.25" hidden="1" customHeight="1">
      <c r="A1240" s="23" t="s">
        <v>4046</v>
      </c>
      <c r="B1240" s="64" t="s">
        <v>140</v>
      </c>
      <c r="C1240" s="64" t="s">
        <v>2332</v>
      </c>
      <c r="D1240" s="64">
        <v>1000001230</v>
      </c>
      <c r="E1240" s="65" t="s">
        <v>2333</v>
      </c>
      <c r="F1240" s="66">
        <v>41543</v>
      </c>
      <c r="G1240" s="66" t="str">
        <f t="shared" si="247"/>
        <v>Targeted Dealer</v>
      </c>
      <c r="H1240" s="66"/>
      <c r="I1240" s="67">
        <v>50</v>
      </c>
      <c r="J1240" s="67">
        <f t="shared" ca="1" si="248"/>
        <v>1043.5483870967741</v>
      </c>
      <c r="K1240" s="96">
        <v>32</v>
      </c>
      <c r="L1240" s="68">
        <f t="shared" ca="1" si="249"/>
        <v>-1011.5483870967741</v>
      </c>
      <c r="M1240" s="68">
        <f t="shared" ca="1" si="250"/>
        <v>3.0664605873261204</v>
      </c>
      <c r="N1240" s="99">
        <v>20</v>
      </c>
      <c r="O1240" s="97" t="str">
        <f t="shared" ca="1" si="251"/>
        <v>Nov</v>
      </c>
      <c r="P1240" s="96">
        <v>20</v>
      </c>
      <c r="Q1240" s="99">
        <f t="shared" si="252"/>
        <v>12</v>
      </c>
      <c r="R1240" s="97">
        <f t="shared" ca="1" si="253"/>
        <v>0.60000000000000009</v>
      </c>
      <c r="S1240" s="99" t="str">
        <f t="shared" ca="1" si="254"/>
        <v>GROWTH</v>
      </c>
      <c r="T1240" s="100">
        <v>49</v>
      </c>
      <c r="U1240" s="100" t="str">
        <f t="shared" ca="1" si="255"/>
        <v>Dec</v>
      </c>
      <c r="V1240" s="96">
        <v>49</v>
      </c>
      <c r="W1240" s="103">
        <f t="shared" si="256"/>
        <v>-17</v>
      </c>
      <c r="X1240" s="102">
        <f t="shared" ca="1" si="257"/>
        <v>-0.34693877551020413</v>
      </c>
      <c r="Y1240" s="103" t="str">
        <f t="shared" ca="1" si="258"/>
        <v>DEGROWTH</v>
      </c>
      <c r="Z1240" s="24">
        <v>0</v>
      </c>
      <c r="AA1240" s="24">
        <f t="shared" si="259"/>
        <v>0</v>
      </c>
      <c r="AB1240" s="3">
        <v>1000001230</v>
      </c>
      <c r="AC1240" s="3"/>
    </row>
    <row r="1241" spans="1:29" ht="14.25" hidden="1" customHeight="1">
      <c r="A1241" s="23" t="s">
        <v>4046</v>
      </c>
      <c r="B1241" s="64" t="s">
        <v>140</v>
      </c>
      <c r="C1241" s="64" t="s">
        <v>2334</v>
      </c>
      <c r="D1241" s="64">
        <v>1000001231</v>
      </c>
      <c r="E1241" s="65" t="s">
        <v>2335</v>
      </c>
      <c r="F1241" s="66">
        <v>41621</v>
      </c>
      <c r="G1241" s="66" t="str">
        <f t="shared" si="247"/>
        <v>Targeted Dealer</v>
      </c>
      <c r="H1241" s="66" t="s">
        <v>627</v>
      </c>
      <c r="I1241" s="67">
        <v>710</v>
      </c>
      <c r="J1241" s="67">
        <f t="shared" ca="1" si="248"/>
        <v>14818.387096774193</v>
      </c>
      <c r="K1241" s="96">
        <v>639</v>
      </c>
      <c r="L1241" s="68">
        <f t="shared" ca="1" si="249"/>
        <v>-14179.387096774193</v>
      </c>
      <c r="M1241" s="68">
        <f t="shared" ca="1" si="250"/>
        <v>4.3122102009273569</v>
      </c>
      <c r="N1241" s="99">
        <v>667</v>
      </c>
      <c r="O1241" s="97" t="str">
        <f t="shared" ca="1" si="251"/>
        <v>Nov</v>
      </c>
      <c r="P1241" s="96">
        <v>667</v>
      </c>
      <c r="Q1241" s="99">
        <f t="shared" si="252"/>
        <v>-28</v>
      </c>
      <c r="R1241" s="97">
        <f t="shared" ca="1" si="253"/>
        <v>-4.1979010494752611E-2</v>
      </c>
      <c r="S1241" s="99" t="str">
        <f t="shared" ca="1" si="254"/>
        <v>DEGROWTH</v>
      </c>
      <c r="T1241" s="100">
        <v>640</v>
      </c>
      <c r="U1241" s="100" t="str">
        <f t="shared" ca="1" si="255"/>
        <v>Dec</v>
      </c>
      <c r="V1241" s="96">
        <v>640</v>
      </c>
      <c r="W1241" s="103">
        <f t="shared" si="256"/>
        <v>-1</v>
      </c>
      <c r="X1241" s="102">
        <f t="shared" ca="1" si="257"/>
        <v>-1.5625000000000222E-3</v>
      </c>
      <c r="Y1241" s="103" t="str">
        <f t="shared" ca="1" si="258"/>
        <v>DEGROWTH</v>
      </c>
      <c r="Z1241" s="24">
        <v>0</v>
      </c>
      <c r="AA1241" s="24">
        <f t="shared" si="259"/>
        <v>1</v>
      </c>
      <c r="AB1241" s="3">
        <v>1000001231</v>
      </c>
      <c r="AC1241" s="3"/>
    </row>
    <row r="1242" spans="1:29" ht="14.25" hidden="1" customHeight="1">
      <c r="A1242" s="23" t="s">
        <v>4046</v>
      </c>
      <c r="B1242" s="64" t="s">
        <v>140</v>
      </c>
      <c r="C1242" s="64" t="s">
        <v>2336</v>
      </c>
      <c r="D1242" s="64">
        <v>1000001236</v>
      </c>
      <c r="E1242" s="65" t="s">
        <v>2337</v>
      </c>
      <c r="F1242" s="66">
        <v>41692</v>
      </c>
      <c r="G1242" s="66" t="str">
        <f t="shared" si="247"/>
        <v>Targeted Dealer</v>
      </c>
      <c r="H1242" s="66"/>
      <c r="I1242" s="67">
        <v>640</v>
      </c>
      <c r="J1242" s="67">
        <f t="shared" ca="1" si="248"/>
        <v>13357.41935483871</v>
      </c>
      <c r="K1242" s="96">
        <v>475</v>
      </c>
      <c r="L1242" s="68">
        <f t="shared" ca="1" si="249"/>
        <v>-12882.41935483871</v>
      </c>
      <c r="M1242" s="68">
        <f t="shared" ca="1" si="250"/>
        <v>3.5560761205564138</v>
      </c>
      <c r="N1242" s="99">
        <v>510</v>
      </c>
      <c r="O1242" s="97" t="str">
        <f t="shared" ca="1" si="251"/>
        <v>Nov</v>
      </c>
      <c r="P1242" s="96">
        <v>510</v>
      </c>
      <c r="Q1242" s="99">
        <f t="shared" si="252"/>
        <v>-35</v>
      </c>
      <c r="R1242" s="97">
        <f t="shared" ca="1" si="253"/>
        <v>-6.8627450980392135E-2</v>
      </c>
      <c r="S1242" s="99" t="str">
        <f t="shared" ca="1" si="254"/>
        <v>DEGROWTH</v>
      </c>
      <c r="T1242" s="100">
        <v>605</v>
      </c>
      <c r="U1242" s="100" t="str">
        <f t="shared" ca="1" si="255"/>
        <v>Dec</v>
      </c>
      <c r="V1242" s="96">
        <v>605</v>
      </c>
      <c r="W1242" s="103">
        <f t="shared" si="256"/>
        <v>-130</v>
      </c>
      <c r="X1242" s="102">
        <f t="shared" ca="1" si="257"/>
        <v>-0.21487603305785119</v>
      </c>
      <c r="Y1242" s="103" t="str">
        <f t="shared" ca="1" si="258"/>
        <v>DEGROWTH</v>
      </c>
      <c r="Z1242" s="24">
        <v>0</v>
      </c>
      <c r="AA1242" s="24">
        <f t="shared" si="259"/>
        <v>0</v>
      </c>
      <c r="AB1242" s="3">
        <v>1000001236</v>
      </c>
      <c r="AC1242" s="3"/>
    </row>
    <row r="1243" spans="1:29" ht="14.25" hidden="1" customHeight="1">
      <c r="A1243" s="23" t="s">
        <v>4046</v>
      </c>
      <c r="B1243" s="64" t="s">
        <v>140</v>
      </c>
      <c r="C1243" s="64" t="s">
        <v>2338</v>
      </c>
      <c r="D1243" s="64">
        <v>1000001228</v>
      </c>
      <c r="E1243" s="65" t="s">
        <v>2339</v>
      </c>
      <c r="F1243" s="66">
        <v>41698</v>
      </c>
      <c r="G1243" s="66" t="str">
        <f t="shared" si="247"/>
        <v>Targeted Dealer</v>
      </c>
      <c r="H1243" s="66"/>
      <c r="I1243" s="67">
        <v>300</v>
      </c>
      <c r="J1243" s="67">
        <f t="shared" ca="1" si="248"/>
        <v>6261.2903225806449</v>
      </c>
      <c r="K1243" s="96">
        <v>180</v>
      </c>
      <c r="L1243" s="68">
        <f t="shared" ca="1" si="249"/>
        <v>-6081.2903225806449</v>
      </c>
      <c r="M1243" s="68">
        <f t="shared" ca="1" si="250"/>
        <v>2.8748068006182383</v>
      </c>
      <c r="N1243" s="99">
        <v>130</v>
      </c>
      <c r="O1243" s="97" t="str">
        <f t="shared" ca="1" si="251"/>
        <v>Nov</v>
      </c>
      <c r="P1243" s="96">
        <v>130</v>
      </c>
      <c r="Q1243" s="99">
        <f t="shared" si="252"/>
        <v>50</v>
      </c>
      <c r="R1243" s="97">
        <f t="shared" ca="1" si="253"/>
        <v>0.38461538461538458</v>
      </c>
      <c r="S1243" s="99" t="str">
        <f t="shared" ca="1" si="254"/>
        <v>GROWTH</v>
      </c>
      <c r="T1243" s="100">
        <v>253</v>
      </c>
      <c r="U1243" s="100" t="str">
        <f t="shared" ca="1" si="255"/>
        <v>Dec</v>
      </c>
      <c r="V1243" s="96">
        <v>253</v>
      </c>
      <c r="W1243" s="103">
        <f t="shared" si="256"/>
        <v>-73</v>
      </c>
      <c r="X1243" s="102">
        <f t="shared" ca="1" si="257"/>
        <v>-0.28853754940711462</v>
      </c>
      <c r="Y1243" s="103" t="str">
        <f t="shared" ca="1" si="258"/>
        <v>DEGROWTH</v>
      </c>
      <c r="Z1243" s="24">
        <v>0</v>
      </c>
      <c r="AA1243" s="24">
        <f t="shared" si="259"/>
        <v>0</v>
      </c>
      <c r="AB1243" s="3">
        <v>1000001228</v>
      </c>
      <c r="AC1243" s="3"/>
    </row>
    <row r="1244" spans="1:29" ht="14.25" hidden="1" customHeight="1">
      <c r="A1244" s="23" t="s">
        <v>4046</v>
      </c>
      <c r="B1244" s="64" t="s">
        <v>140</v>
      </c>
      <c r="C1244" s="64" t="s">
        <v>2340</v>
      </c>
      <c r="D1244" s="64">
        <v>1000001252</v>
      </c>
      <c r="E1244" s="65" t="s">
        <v>2341</v>
      </c>
      <c r="F1244" s="66">
        <v>42124</v>
      </c>
      <c r="G1244" s="66" t="str">
        <f t="shared" si="247"/>
        <v>Targeted Dealer</v>
      </c>
      <c r="H1244" s="66" t="s">
        <v>627</v>
      </c>
      <c r="I1244" s="67">
        <v>900</v>
      </c>
      <c r="J1244" s="67">
        <f t="shared" ca="1" si="248"/>
        <v>18783.870967741936</v>
      </c>
      <c r="K1244" s="96">
        <v>740</v>
      </c>
      <c r="L1244" s="68">
        <f t="shared" ca="1" si="249"/>
        <v>-18043.870967741936</v>
      </c>
      <c r="M1244" s="68">
        <f t="shared" ca="1" si="250"/>
        <v>3.9395500601064741</v>
      </c>
      <c r="N1244" s="99">
        <v>505</v>
      </c>
      <c r="O1244" s="97" t="str">
        <f t="shared" ca="1" si="251"/>
        <v>Nov</v>
      </c>
      <c r="P1244" s="96">
        <v>505</v>
      </c>
      <c r="Q1244" s="99">
        <f t="shared" si="252"/>
        <v>235</v>
      </c>
      <c r="R1244" s="97">
        <f t="shared" ca="1" si="253"/>
        <v>0.46534653465346532</v>
      </c>
      <c r="S1244" s="99" t="str">
        <f t="shared" ca="1" si="254"/>
        <v>GROWTH</v>
      </c>
      <c r="T1244" s="100">
        <v>772</v>
      </c>
      <c r="U1244" s="100" t="str">
        <f t="shared" ca="1" si="255"/>
        <v>Dec</v>
      </c>
      <c r="V1244" s="96">
        <v>772</v>
      </c>
      <c r="W1244" s="103">
        <f t="shared" si="256"/>
        <v>-32</v>
      </c>
      <c r="X1244" s="102">
        <f t="shared" ca="1" si="257"/>
        <v>-4.1450777202072575E-2</v>
      </c>
      <c r="Y1244" s="103" t="str">
        <f t="shared" ca="1" si="258"/>
        <v>DEGROWTH</v>
      </c>
      <c r="Z1244" s="24">
        <v>0</v>
      </c>
      <c r="AA1244" s="24">
        <f t="shared" si="259"/>
        <v>1</v>
      </c>
      <c r="AB1244" s="3">
        <v>1000001252</v>
      </c>
      <c r="AC1244" s="3"/>
    </row>
    <row r="1245" spans="1:29" ht="14.25" hidden="1" customHeight="1">
      <c r="A1245" s="23" t="s">
        <v>4046</v>
      </c>
      <c r="B1245" s="64" t="s">
        <v>140</v>
      </c>
      <c r="C1245" s="64" t="s">
        <v>2342</v>
      </c>
      <c r="D1245" s="64">
        <v>1000001256</v>
      </c>
      <c r="E1245" s="65" t="s">
        <v>2343</v>
      </c>
      <c r="F1245" s="66">
        <v>42282</v>
      </c>
      <c r="G1245" s="66" t="str">
        <f t="shared" si="247"/>
        <v>Targeted Dealer</v>
      </c>
      <c r="H1245" s="66"/>
      <c r="I1245" s="67">
        <v>210</v>
      </c>
      <c r="J1245" s="67">
        <f t="shared" ca="1" si="248"/>
        <v>4382.9032258064517</v>
      </c>
      <c r="K1245" s="96">
        <v>73</v>
      </c>
      <c r="L1245" s="68">
        <f t="shared" ca="1" si="249"/>
        <v>-4309.9032258064517</v>
      </c>
      <c r="M1245" s="68">
        <f t="shared" ca="1" si="250"/>
        <v>1.6655626701994555</v>
      </c>
      <c r="N1245" s="99">
        <v>96</v>
      </c>
      <c r="O1245" s="97" t="str">
        <f t="shared" ca="1" si="251"/>
        <v>Nov</v>
      </c>
      <c r="P1245" s="96">
        <v>96</v>
      </c>
      <c r="Q1245" s="99">
        <f t="shared" si="252"/>
        <v>-23</v>
      </c>
      <c r="R1245" s="97">
        <f t="shared" ca="1" si="253"/>
        <v>-0.23958333333333337</v>
      </c>
      <c r="S1245" s="99" t="str">
        <f t="shared" ca="1" si="254"/>
        <v>DEGROWTH</v>
      </c>
      <c r="T1245" s="100">
        <v>192</v>
      </c>
      <c r="U1245" s="100" t="str">
        <f t="shared" ca="1" si="255"/>
        <v>Dec</v>
      </c>
      <c r="V1245" s="96">
        <v>192</v>
      </c>
      <c r="W1245" s="103">
        <f t="shared" si="256"/>
        <v>-119</v>
      </c>
      <c r="X1245" s="102">
        <f t="shared" ca="1" si="257"/>
        <v>-0.61979166666666674</v>
      </c>
      <c r="Y1245" s="103" t="str">
        <f t="shared" ca="1" si="258"/>
        <v>DEGROWTH</v>
      </c>
      <c r="Z1245" s="24">
        <v>0</v>
      </c>
      <c r="AA1245" s="24">
        <f t="shared" si="259"/>
        <v>0</v>
      </c>
      <c r="AB1245" s="3">
        <v>1000001256</v>
      </c>
      <c r="AC1245" s="3"/>
    </row>
    <row r="1246" spans="1:29" ht="14.25" hidden="1" customHeight="1">
      <c r="A1246" s="23" t="s">
        <v>4046</v>
      </c>
      <c r="B1246" s="64" t="s">
        <v>140</v>
      </c>
      <c r="C1246" s="64" t="s">
        <v>2344</v>
      </c>
      <c r="D1246" s="64">
        <v>1000001242</v>
      </c>
      <c r="E1246" s="65" t="s">
        <v>2345</v>
      </c>
      <c r="F1246" s="66">
        <v>42542</v>
      </c>
      <c r="G1246" s="66" t="str">
        <f t="shared" si="247"/>
        <v>Targeted Dealer</v>
      </c>
      <c r="H1246" s="66"/>
      <c r="I1246" s="67">
        <v>2350</v>
      </c>
      <c r="J1246" s="67">
        <f t="shared" ca="1" si="248"/>
        <v>49046.774193548394</v>
      </c>
      <c r="K1246" s="96">
        <v>2095</v>
      </c>
      <c r="L1246" s="68">
        <f t="shared" ca="1" si="249"/>
        <v>-46951.774193548394</v>
      </c>
      <c r="M1246" s="68">
        <f t="shared" ca="1" si="250"/>
        <v>4.2714327995001469</v>
      </c>
      <c r="N1246" s="99">
        <v>1512</v>
      </c>
      <c r="O1246" s="97" t="str">
        <f t="shared" ca="1" si="251"/>
        <v>Nov</v>
      </c>
      <c r="P1246" s="96">
        <v>1512</v>
      </c>
      <c r="Q1246" s="99">
        <f t="shared" si="252"/>
        <v>583</v>
      </c>
      <c r="R1246" s="97">
        <f t="shared" ca="1" si="253"/>
        <v>0.38558201058201069</v>
      </c>
      <c r="S1246" s="99" t="str">
        <f t="shared" ca="1" si="254"/>
        <v>GROWTH</v>
      </c>
      <c r="T1246" s="100">
        <v>2344.5</v>
      </c>
      <c r="U1246" s="100" t="str">
        <f t="shared" ca="1" si="255"/>
        <v>Dec</v>
      </c>
      <c r="V1246" s="96">
        <v>2344.5</v>
      </c>
      <c r="W1246" s="103">
        <f t="shared" si="256"/>
        <v>-249.5</v>
      </c>
      <c r="X1246" s="102">
        <f t="shared" ca="1" si="257"/>
        <v>-0.10641927916400085</v>
      </c>
      <c r="Y1246" s="103" t="str">
        <f t="shared" ca="1" si="258"/>
        <v>DEGROWTH</v>
      </c>
      <c r="Z1246" s="24">
        <v>0</v>
      </c>
      <c r="AA1246" s="24">
        <f t="shared" si="259"/>
        <v>0</v>
      </c>
      <c r="AB1246" s="3">
        <v>1000001242</v>
      </c>
      <c r="AC1246" s="3"/>
    </row>
    <row r="1247" spans="1:29" ht="14.25" customHeight="1">
      <c r="A1247" s="23" t="s">
        <v>4046</v>
      </c>
      <c r="B1247" s="64" t="s">
        <v>140</v>
      </c>
      <c r="C1247" s="64" t="s">
        <v>3300</v>
      </c>
      <c r="D1247" s="64">
        <v>1000001243</v>
      </c>
      <c r="E1247" s="65" t="s">
        <v>3301</v>
      </c>
      <c r="F1247" s="66">
        <v>43204</v>
      </c>
      <c r="G1247" s="66" t="str">
        <f t="shared" si="247"/>
        <v>-</v>
      </c>
      <c r="H1247" s="66" t="s">
        <v>627</v>
      </c>
      <c r="I1247" s="67">
        <v>0</v>
      </c>
      <c r="J1247" s="67">
        <f t="shared" ca="1" si="248"/>
        <v>0</v>
      </c>
      <c r="K1247" s="96">
        <v>0</v>
      </c>
      <c r="L1247" s="68">
        <f t="shared" ca="1" si="249"/>
        <v>0</v>
      </c>
      <c r="M1247" s="68" t="str">
        <f t="shared" ca="1" si="250"/>
        <v>-</v>
      </c>
      <c r="N1247" s="99">
        <v>0</v>
      </c>
      <c r="O1247" s="97" t="str">
        <f t="shared" ca="1" si="251"/>
        <v>Nov</v>
      </c>
      <c r="P1247" s="96">
        <v>0</v>
      </c>
      <c r="Q1247" s="99">
        <f t="shared" si="252"/>
        <v>0</v>
      </c>
      <c r="R1247" s="97">
        <f t="shared" ca="1" si="253"/>
        <v>0</v>
      </c>
      <c r="S1247" s="99" t="b">
        <f t="shared" si="254"/>
        <v>0</v>
      </c>
      <c r="T1247" s="100">
        <v>40</v>
      </c>
      <c r="U1247" s="100" t="str">
        <f t="shared" ca="1" si="255"/>
        <v>Dec</v>
      </c>
      <c r="V1247" s="96">
        <v>40</v>
      </c>
      <c r="W1247" s="103">
        <f t="shared" si="256"/>
        <v>-40</v>
      </c>
      <c r="X1247" s="102">
        <f t="shared" ca="1" si="257"/>
        <v>-1</v>
      </c>
      <c r="Y1247" s="103" t="str">
        <f t="shared" ca="1" si="258"/>
        <v>DEGROWTH</v>
      </c>
      <c r="Z1247" s="24">
        <v>1</v>
      </c>
      <c r="AA1247" s="24">
        <f t="shared" si="259"/>
        <v>1</v>
      </c>
      <c r="AB1247" s="3" t="e">
        <f>#N/A</f>
        <v>#N/A</v>
      </c>
      <c r="AC1247" s="3"/>
    </row>
    <row r="1248" spans="1:29" ht="14.25" hidden="1" customHeight="1">
      <c r="A1248" s="23" t="s">
        <v>4046</v>
      </c>
      <c r="B1248" s="64" t="s">
        <v>140</v>
      </c>
      <c r="C1248" s="64" t="s">
        <v>2346</v>
      </c>
      <c r="D1248" s="64">
        <v>1000001244</v>
      </c>
      <c r="E1248" s="65" t="s">
        <v>2347</v>
      </c>
      <c r="F1248" s="66">
        <v>43207</v>
      </c>
      <c r="G1248" s="66" t="str">
        <f t="shared" si="247"/>
        <v>Targeted Dealer</v>
      </c>
      <c r="H1248" s="66"/>
      <c r="I1248" s="67">
        <v>30</v>
      </c>
      <c r="J1248" s="67">
        <f t="shared" ca="1" si="248"/>
        <v>626.12903225806451</v>
      </c>
      <c r="K1248" s="96">
        <v>24</v>
      </c>
      <c r="L1248" s="68">
        <f t="shared" ca="1" si="249"/>
        <v>-602.12903225806451</v>
      </c>
      <c r="M1248" s="68">
        <f t="shared" ca="1" si="250"/>
        <v>3.8330757341576502</v>
      </c>
      <c r="N1248" s="99">
        <v>25</v>
      </c>
      <c r="O1248" s="97" t="str">
        <f t="shared" ca="1" si="251"/>
        <v>Nov</v>
      </c>
      <c r="P1248" s="96">
        <v>25</v>
      </c>
      <c r="Q1248" s="99">
        <f t="shared" si="252"/>
        <v>-1</v>
      </c>
      <c r="R1248" s="97">
        <f t="shared" ca="1" si="253"/>
        <v>-4.0000000000000036E-2</v>
      </c>
      <c r="S1248" s="99" t="str">
        <f t="shared" ca="1" si="254"/>
        <v>DEGROWTH</v>
      </c>
      <c r="T1248" s="100">
        <v>27</v>
      </c>
      <c r="U1248" s="100" t="str">
        <f t="shared" ca="1" si="255"/>
        <v>Dec</v>
      </c>
      <c r="V1248" s="96">
        <v>27</v>
      </c>
      <c r="W1248" s="103">
        <f t="shared" si="256"/>
        <v>-3</v>
      </c>
      <c r="X1248" s="102">
        <f t="shared" ca="1" si="257"/>
        <v>-0.11111111111111116</v>
      </c>
      <c r="Y1248" s="103" t="str">
        <f t="shared" ca="1" si="258"/>
        <v>DEGROWTH</v>
      </c>
      <c r="Z1248" s="24">
        <v>1</v>
      </c>
      <c r="AA1248" s="24">
        <f t="shared" si="259"/>
        <v>0</v>
      </c>
      <c r="AB1248" s="3">
        <v>1000001244</v>
      </c>
      <c r="AC1248" s="3"/>
    </row>
    <row r="1249" spans="1:29" ht="14.25" hidden="1" customHeight="1">
      <c r="A1249" s="23" t="s">
        <v>4046</v>
      </c>
      <c r="B1249" s="64" t="s">
        <v>140</v>
      </c>
      <c r="C1249" s="64" t="s">
        <v>2348</v>
      </c>
      <c r="D1249" s="64">
        <v>1000001238</v>
      </c>
      <c r="E1249" s="65" t="s">
        <v>2349</v>
      </c>
      <c r="F1249" s="66">
        <v>43454</v>
      </c>
      <c r="G1249" s="66" t="str">
        <f t="shared" si="247"/>
        <v>Targeted Dealer</v>
      </c>
      <c r="H1249" s="66" t="s">
        <v>627</v>
      </c>
      <c r="I1249" s="67">
        <v>910</v>
      </c>
      <c r="J1249" s="67">
        <f t="shared" ca="1" si="248"/>
        <v>18992.580645161292</v>
      </c>
      <c r="K1249" s="96">
        <v>715</v>
      </c>
      <c r="L1249" s="68">
        <f t="shared" ca="1" si="249"/>
        <v>-18277.580645161292</v>
      </c>
      <c r="M1249" s="68">
        <f t="shared" ca="1" si="250"/>
        <v>3.7646279531905495</v>
      </c>
      <c r="N1249" s="99">
        <v>635</v>
      </c>
      <c r="O1249" s="97" t="str">
        <f t="shared" ca="1" si="251"/>
        <v>Nov</v>
      </c>
      <c r="P1249" s="96">
        <v>635</v>
      </c>
      <c r="Q1249" s="99">
        <f t="shared" si="252"/>
        <v>80</v>
      </c>
      <c r="R1249" s="97">
        <f t="shared" ca="1" si="253"/>
        <v>0.12598425196850394</v>
      </c>
      <c r="S1249" s="99" t="str">
        <f t="shared" ca="1" si="254"/>
        <v>GROWTH</v>
      </c>
      <c r="T1249" s="100">
        <v>851</v>
      </c>
      <c r="U1249" s="100" t="str">
        <f t="shared" ca="1" si="255"/>
        <v>Dec</v>
      </c>
      <c r="V1249" s="96">
        <v>851</v>
      </c>
      <c r="W1249" s="103">
        <f t="shared" si="256"/>
        <v>-136</v>
      </c>
      <c r="X1249" s="102">
        <f t="shared" ca="1" si="257"/>
        <v>-0.15981198589894241</v>
      </c>
      <c r="Y1249" s="103" t="str">
        <f t="shared" ca="1" si="258"/>
        <v>DEGROWTH</v>
      </c>
      <c r="Z1249" s="24">
        <v>0</v>
      </c>
      <c r="AA1249" s="24">
        <f t="shared" si="259"/>
        <v>1</v>
      </c>
      <c r="AB1249" s="3">
        <v>1000001238</v>
      </c>
      <c r="AC1249" s="3"/>
    </row>
    <row r="1250" spans="1:29" ht="14.25" hidden="1" customHeight="1">
      <c r="A1250" s="23" t="s">
        <v>4046</v>
      </c>
      <c r="B1250" s="64" t="s">
        <v>140</v>
      </c>
      <c r="C1250" s="64" t="s">
        <v>4047</v>
      </c>
      <c r="D1250" s="64">
        <v>1000001240</v>
      </c>
      <c r="E1250" s="65" t="s">
        <v>4048</v>
      </c>
      <c r="F1250" s="66">
        <v>43455</v>
      </c>
      <c r="G1250" s="66" t="str">
        <f t="shared" si="247"/>
        <v>Targeted Dealer</v>
      </c>
      <c r="H1250" s="66"/>
      <c r="I1250" s="67">
        <v>10</v>
      </c>
      <c r="J1250" s="67">
        <f t="shared" ca="1" si="248"/>
        <v>208.70967741935485</v>
      </c>
      <c r="K1250" s="96">
        <v>10</v>
      </c>
      <c r="L1250" s="68">
        <f t="shared" ca="1" si="249"/>
        <v>-198.70967741935485</v>
      </c>
      <c r="M1250" s="68">
        <f t="shared" ca="1" si="250"/>
        <v>4.7913446676970626</v>
      </c>
      <c r="N1250" s="99">
        <v>0</v>
      </c>
      <c r="O1250" s="97" t="str">
        <f t="shared" ca="1" si="251"/>
        <v>Nov</v>
      </c>
      <c r="P1250" s="96">
        <v>0</v>
      </c>
      <c r="Q1250" s="99">
        <f t="shared" si="252"/>
        <v>10</v>
      </c>
      <c r="R1250" s="97">
        <f t="shared" ca="1" si="253"/>
        <v>0</v>
      </c>
      <c r="S1250" s="99" t="b">
        <f t="shared" si="254"/>
        <v>0</v>
      </c>
      <c r="T1250" s="100">
        <v>15</v>
      </c>
      <c r="U1250" s="100" t="str">
        <f t="shared" ca="1" si="255"/>
        <v>Dec</v>
      </c>
      <c r="V1250" s="96">
        <v>15</v>
      </c>
      <c r="W1250" s="103">
        <f t="shared" si="256"/>
        <v>-5</v>
      </c>
      <c r="X1250" s="102">
        <f t="shared" ca="1" si="257"/>
        <v>-0.33333333333333337</v>
      </c>
      <c r="Y1250" s="103" t="str">
        <f t="shared" ca="1" si="258"/>
        <v>DEGROWTH</v>
      </c>
      <c r="Z1250" s="24">
        <v>0</v>
      </c>
      <c r="AA1250" s="24">
        <f t="shared" si="259"/>
        <v>0</v>
      </c>
      <c r="AB1250" s="3">
        <v>1000001240</v>
      </c>
      <c r="AC1250" s="3"/>
    </row>
    <row r="1251" spans="1:29" ht="14.25" hidden="1" customHeight="1">
      <c r="A1251" s="23" t="s">
        <v>4046</v>
      </c>
      <c r="B1251" s="64" t="s">
        <v>140</v>
      </c>
      <c r="C1251" s="64" t="s">
        <v>2350</v>
      </c>
      <c r="D1251" s="64">
        <v>1000001251</v>
      </c>
      <c r="E1251" s="65" t="s">
        <v>2351</v>
      </c>
      <c r="F1251" s="66">
        <v>43455</v>
      </c>
      <c r="G1251" s="66" t="str">
        <f t="shared" si="247"/>
        <v>Targeted Dealer</v>
      </c>
      <c r="H1251" s="66"/>
      <c r="I1251" s="67">
        <v>850</v>
      </c>
      <c r="J1251" s="67">
        <f t="shared" ca="1" si="248"/>
        <v>17740.322580645159</v>
      </c>
      <c r="K1251" s="96">
        <v>1052.5</v>
      </c>
      <c r="L1251" s="68">
        <f t="shared" ca="1" si="249"/>
        <v>-16687.822580645159</v>
      </c>
      <c r="M1251" s="68">
        <f t="shared" ca="1" si="250"/>
        <v>5.932812073824894</v>
      </c>
      <c r="N1251" s="99">
        <v>756</v>
      </c>
      <c r="O1251" s="97" t="str">
        <f t="shared" ca="1" si="251"/>
        <v>Nov</v>
      </c>
      <c r="P1251" s="96">
        <v>756</v>
      </c>
      <c r="Q1251" s="99">
        <f t="shared" si="252"/>
        <v>296.5</v>
      </c>
      <c r="R1251" s="97">
        <f t="shared" ca="1" si="253"/>
        <v>0.39219576719576721</v>
      </c>
      <c r="S1251" s="99" t="str">
        <f t="shared" ca="1" si="254"/>
        <v>GROWTH</v>
      </c>
      <c r="T1251" s="100">
        <v>669</v>
      </c>
      <c r="U1251" s="100" t="str">
        <f t="shared" ca="1" si="255"/>
        <v>Dec</v>
      </c>
      <c r="V1251" s="96">
        <v>669</v>
      </c>
      <c r="W1251" s="103">
        <f t="shared" si="256"/>
        <v>383.5</v>
      </c>
      <c r="X1251" s="102">
        <f t="shared" ca="1" si="257"/>
        <v>0.57324364723467869</v>
      </c>
      <c r="Y1251" s="103" t="str">
        <f t="shared" ca="1" si="258"/>
        <v>GROWTH</v>
      </c>
      <c r="Z1251" s="24">
        <v>0</v>
      </c>
      <c r="AA1251" s="24">
        <f t="shared" si="259"/>
        <v>0</v>
      </c>
      <c r="AB1251" s="3">
        <v>1000001251</v>
      </c>
      <c r="AC1251" s="3"/>
    </row>
    <row r="1252" spans="1:29" ht="14.25" hidden="1" customHeight="1">
      <c r="A1252" s="23" t="s">
        <v>4046</v>
      </c>
      <c r="B1252" s="64" t="s">
        <v>140</v>
      </c>
      <c r="C1252" s="64" t="s">
        <v>2352</v>
      </c>
      <c r="D1252" s="64">
        <v>1000001254</v>
      </c>
      <c r="E1252" s="65" t="s">
        <v>2353</v>
      </c>
      <c r="F1252" s="66">
        <v>43493</v>
      </c>
      <c r="G1252" s="66" t="str">
        <f t="shared" si="247"/>
        <v>Targeted Dealer</v>
      </c>
      <c r="H1252" s="66" t="s">
        <v>627</v>
      </c>
      <c r="I1252" s="67">
        <v>110</v>
      </c>
      <c r="J1252" s="67">
        <f t="shared" ca="1" si="248"/>
        <v>2295.8064516129034</v>
      </c>
      <c r="K1252" s="96">
        <v>107</v>
      </c>
      <c r="L1252" s="68">
        <f t="shared" ca="1" si="249"/>
        <v>-2188.8064516129034</v>
      </c>
      <c r="M1252" s="68">
        <f t="shared" ca="1" si="250"/>
        <v>4.6606716313053251</v>
      </c>
      <c r="N1252" s="99">
        <v>60</v>
      </c>
      <c r="O1252" s="97" t="str">
        <f t="shared" ca="1" si="251"/>
        <v>Nov</v>
      </c>
      <c r="P1252" s="96">
        <v>60</v>
      </c>
      <c r="Q1252" s="99">
        <f t="shared" si="252"/>
        <v>47</v>
      </c>
      <c r="R1252" s="97">
        <f t="shared" ca="1" si="253"/>
        <v>0.78333333333333344</v>
      </c>
      <c r="S1252" s="99" t="str">
        <f t="shared" ca="1" si="254"/>
        <v>GROWTH</v>
      </c>
      <c r="T1252" s="100">
        <v>105</v>
      </c>
      <c r="U1252" s="100" t="str">
        <f t="shared" ca="1" si="255"/>
        <v>Dec</v>
      </c>
      <c r="V1252" s="96">
        <v>105</v>
      </c>
      <c r="W1252" s="103">
        <f t="shared" si="256"/>
        <v>2</v>
      </c>
      <c r="X1252" s="102">
        <f t="shared" ca="1" si="257"/>
        <v>1.904761904761898E-2</v>
      </c>
      <c r="Y1252" s="103" t="str">
        <f t="shared" ca="1" si="258"/>
        <v>GROWTH</v>
      </c>
      <c r="Z1252" s="24">
        <v>0</v>
      </c>
      <c r="AA1252" s="24">
        <f t="shared" si="259"/>
        <v>1</v>
      </c>
      <c r="AB1252" s="3">
        <v>1000001254</v>
      </c>
      <c r="AC1252" s="3"/>
    </row>
    <row r="1253" spans="1:29" ht="14.25" hidden="1" customHeight="1">
      <c r="A1253" s="23" t="s">
        <v>4046</v>
      </c>
      <c r="B1253" s="64" t="s">
        <v>140</v>
      </c>
      <c r="C1253" s="64" t="s">
        <v>2354</v>
      </c>
      <c r="D1253" s="64">
        <v>1000001259</v>
      </c>
      <c r="E1253" s="65" t="s">
        <v>1525</v>
      </c>
      <c r="F1253" s="66">
        <v>43494</v>
      </c>
      <c r="G1253" s="66" t="str">
        <f t="shared" si="247"/>
        <v>Targeted Dealer</v>
      </c>
      <c r="H1253" s="66"/>
      <c r="I1253" s="67">
        <v>150</v>
      </c>
      <c r="J1253" s="67">
        <f t="shared" ca="1" si="248"/>
        <v>3130.6451612903224</v>
      </c>
      <c r="K1253" s="96">
        <v>90</v>
      </c>
      <c r="L1253" s="68">
        <f t="shared" ca="1" si="249"/>
        <v>-3040.6451612903224</v>
      </c>
      <c r="M1253" s="68">
        <f t="shared" ca="1" si="250"/>
        <v>2.8748068006182383</v>
      </c>
      <c r="N1253" s="99">
        <v>116</v>
      </c>
      <c r="O1253" s="97" t="str">
        <f t="shared" ca="1" si="251"/>
        <v>Nov</v>
      </c>
      <c r="P1253" s="96">
        <v>116</v>
      </c>
      <c r="Q1253" s="99">
        <f t="shared" si="252"/>
        <v>-26</v>
      </c>
      <c r="R1253" s="97">
        <f t="shared" ca="1" si="253"/>
        <v>-0.22413793103448276</v>
      </c>
      <c r="S1253" s="99" t="str">
        <f t="shared" ca="1" si="254"/>
        <v>DEGROWTH</v>
      </c>
      <c r="T1253" s="100">
        <v>150</v>
      </c>
      <c r="U1253" s="100" t="str">
        <f t="shared" ca="1" si="255"/>
        <v>Dec</v>
      </c>
      <c r="V1253" s="96">
        <v>150</v>
      </c>
      <c r="W1253" s="103">
        <f t="shared" si="256"/>
        <v>-60</v>
      </c>
      <c r="X1253" s="102">
        <f t="shared" ca="1" si="257"/>
        <v>-0.4</v>
      </c>
      <c r="Y1253" s="103" t="str">
        <f t="shared" ca="1" si="258"/>
        <v>DEGROWTH</v>
      </c>
      <c r="Z1253" s="24">
        <v>0</v>
      </c>
      <c r="AA1253" s="24">
        <f t="shared" si="259"/>
        <v>0</v>
      </c>
      <c r="AB1253" s="3">
        <v>1000001259</v>
      </c>
      <c r="AC1253" s="3"/>
    </row>
    <row r="1254" spans="1:29" ht="14.25" hidden="1" customHeight="1">
      <c r="A1254" s="23" t="s">
        <v>4046</v>
      </c>
      <c r="B1254" s="64" t="s">
        <v>140</v>
      </c>
      <c r="C1254" s="64" t="s">
        <v>4551</v>
      </c>
      <c r="D1254" s="64">
        <v>1000001263</v>
      </c>
      <c r="E1254" s="65" t="s">
        <v>4552</v>
      </c>
      <c r="F1254" s="66">
        <v>43577</v>
      </c>
      <c r="G1254" s="66" t="str">
        <f t="shared" si="247"/>
        <v>-</v>
      </c>
      <c r="H1254" s="66"/>
      <c r="I1254" s="67">
        <v>0</v>
      </c>
      <c r="J1254" s="67">
        <f t="shared" ca="1" si="248"/>
        <v>0</v>
      </c>
      <c r="K1254" s="96">
        <v>0</v>
      </c>
      <c r="L1254" s="68">
        <f t="shared" ca="1" si="249"/>
        <v>0</v>
      </c>
      <c r="M1254" s="68" t="str">
        <f t="shared" ca="1" si="250"/>
        <v>-</v>
      </c>
      <c r="N1254" s="99">
        <v>5</v>
      </c>
      <c r="O1254" s="97" t="str">
        <f t="shared" ca="1" si="251"/>
        <v>Nov</v>
      </c>
      <c r="P1254" s="96">
        <v>5</v>
      </c>
      <c r="Q1254" s="99">
        <f t="shared" si="252"/>
        <v>-5</v>
      </c>
      <c r="R1254" s="97">
        <f t="shared" ca="1" si="253"/>
        <v>-1</v>
      </c>
      <c r="S1254" s="99" t="str">
        <f t="shared" ca="1" si="254"/>
        <v>DEGROWTH</v>
      </c>
      <c r="T1254" s="100">
        <v>5</v>
      </c>
      <c r="U1254" s="100" t="str">
        <f t="shared" ca="1" si="255"/>
        <v>Dec</v>
      </c>
      <c r="V1254" s="96">
        <v>5</v>
      </c>
      <c r="W1254" s="103">
        <f t="shared" si="256"/>
        <v>-5</v>
      </c>
      <c r="X1254" s="102">
        <f t="shared" ca="1" si="257"/>
        <v>-1</v>
      </c>
      <c r="Y1254" s="103" t="str">
        <f t="shared" ca="1" si="258"/>
        <v>DEGROWTH</v>
      </c>
      <c r="Z1254" s="24">
        <v>1</v>
      </c>
      <c r="AA1254" s="24">
        <f t="shared" si="259"/>
        <v>0</v>
      </c>
      <c r="AB1254" s="3">
        <v>1000001263</v>
      </c>
      <c r="AC1254" s="3"/>
    </row>
    <row r="1255" spans="1:29" ht="14.25" hidden="1" customHeight="1">
      <c r="A1255" s="23" t="s">
        <v>4046</v>
      </c>
      <c r="B1255" s="64" t="s">
        <v>140</v>
      </c>
      <c r="C1255" s="64" t="s">
        <v>2355</v>
      </c>
      <c r="D1255" s="64">
        <v>1000001245</v>
      </c>
      <c r="E1255" s="65" t="s">
        <v>2356</v>
      </c>
      <c r="F1255" s="66">
        <v>43652</v>
      </c>
      <c r="G1255" s="66" t="str">
        <f t="shared" si="247"/>
        <v>Targeted Dealer</v>
      </c>
      <c r="H1255" s="66"/>
      <c r="I1255" s="67">
        <v>215</v>
      </c>
      <c r="J1255" s="67">
        <f t="shared" ca="1" si="248"/>
        <v>4487.2580645161288</v>
      </c>
      <c r="K1255" s="96">
        <v>124</v>
      </c>
      <c r="L1255" s="68">
        <f t="shared" ca="1" si="249"/>
        <v>-4363.2580645161288</v>
      </c>
      <c r="M1255" s="68">
        <f t="shared" ca="1" si="250"/>
        <v>2.7633801804392371</v>
      </c>
      <c r="N1255" s="99">
        <v>136</v>
      </c>
      <c r="O1255" s="97" t="str">
        <f t="shared" ca="1" si="251"/>
        <v>Nov</v>
      </c>
      <c r="P1255" s="96">
        <v>136</v>
      </c>
      <c r="Q1255" s="99">
        <f t="shared" si="252"/>
        <v>-12</v>
      </c>
      <c r="R1255" s="97">
        <f t="shared" ca="1" si="253"/>
        <v>-8.8235294117647078E-2</v>
      </c>
      <c r="S1255" s="99" t="str">
        <f t="shared" ca="1" si="254"/>
        <v>DEGROWTH</v>
      </c>
      <c r="T1255" s="100">
        <v>214</v>
      </c>
      <c r="U1255" s="100" t="str">
        <f t="shared" ca="1" si="255"/>
        <v>Dec</v>
      </c>
      <c r="V1255" s="96">
        <v>214</v>
      </c>
      <c r="W1255" s="103">
        <f t="shared" si="256"/>
        <v>-90</v>
      </c>
      <c r="X1255" s="102">
        <f t="shared" ca="1" si="257"/>
        <v>-0.42056074766355145</v>
      </c>
      <c r="Y1255" s="103" t="str">
        <f t="shared" ca="1" si="258"/>
        <v>DEGROWTH</v>
      </c>
      <c r="Z1255" s="24">
        <v>0</v>
      </c>
      <c r="AA1255" s="24">
        <f t="shared" si="259"/>
        <v>0</v>
      </c>
      <c r="AB1255" s="3">
        <v>1000001245</v>
      </c>
      <c r="AC1255" s="3"/>
    </row>
    <row r="1256" spans="1:29" ht="14.25" hidden="1" customHeight="1">
      <c r="A1256" s="23" t="s">
        <v>4046</v>
      </c>
      <c r="B1256" s="64" t="s">
        <v>140</v>
      </c>
      <c r="C1256" s="64" t="s">
        <v>4270</v>
      </c>
      <c r="D1256" s="64">
        <v>1000001246</v>
      </c>
      <c r="E1256" s="65" t="s">
        <v>4271</v>
      </c>
      <c r="F1256" s="66">
        <v>43803</v>
      </c>
      <c r="G1256" s="66" t="str">
        <f t="shared" si="247"/>
        <v>Targeted Dealer</v>
      </c>
      <c r="H1256" s="66"/>
      <c r="I1256" s="67">
        <v>50</v>
      </c>
      <c r="J1256" s="67">
        <f t="shared" ca="1" si="248"/>
        <v>1043.5483870967741</v>
      </c>
      <c r="K1256" s="96">
        <v>0</v>
      </c>
      <c r="L1256" s="68">
        <f t="shared" ca="1" si="249"/>
        <v>-1043.5483870967741</v>
      </c>
      <c r="M1256" s="68">
        <f t="shared" ca="1" si="250"/>
        <v>0</v>
      </c>
      <c r="N1256" s="99">
        <v>20</v>
      </c>
      <c r="O1256" s="97" t="str">
        <f t="shared" ca="1" si="251"/>
        <v>Nov</v>
      </c>
      <c r="P1256" s="96">
        <v>20</v>
      </c>
      <c r="Q1256" s="99">
        <f t="shared" si="252"/>
        <v>-20</v>
      </c>
      <c r="R1256" s="97">
        <f t="shared" ca="1" si="253"/>
        <v>-1</v>
      </c>
      <c r="S1256" s="99" t="str">
        <f t="shared" ca="1" si="254"/>
        <v>DEGROWTH</v>
      </c>
      <c r="T1256" s="100">
        <v>24</v>
      </c>
      <c r="U1256" s="100" t="str">
        <f t="shared" ca="1" si="255"/>
        <v>Dec</v>
      </c>
      <c r="V1256" s="96">
        <v>24</v>
      </c>
      <c r="W1256" s="103">
        <f t="shared" si="256"/>
        <v>-24</v>
      </c>
      <c r="X1256" s="102">
        <f t="shared" ca="1" si="257"/>
        <v>-1</v>
      </c>
      <c r="Y1256" s="103" t="str">
        <f t="shared" ca="1" si="258"/>
        <v>DEGROWTH</v>
      </c>
      <c r="Z1256" s="24">
        <v>1</v>
      </c>
      <c r="AA1256" s="24">
        <f t="shared" si="259"/>
        <v>0</v>
      </c>
      <c r="AB1256" s="3">
        <v>1000001246</v>
      </c>
      <c r="AC1256" s="3"/>
    </row>
    <row r="1257" spans="1:29" ht="14.25" hidden="1" customHeight="1">
      <c r="A1257" s="23" t="s">
        <v>4046</v>
      </c>
      <c r="B1257" s="64" t="s">
        <v>140</v>
      </c>
      <c r="C1257" s="64" t="s">
        <v>2357</v>
      </c>
      <c r="D1257" s="64">
        <v>1000001264</v>
      </c>
      <c r="E1257" s="65" t="s">
        <v>2358</v>
      </c>
      <c r="F1257" s="66">
        <v>43975</v>
      </c>
      <c r="G1257" s="66" t="str">
        <f t="shared" si="247"/>
        <v>Targeted Dealer</v>
      </c>
      <c r="H1257" s="66"/>
      <c r="I1257" s="67">
        <v>4400</v>
      </c>
      <c r="J1257" s="67">
        <f t="shared" ca="1" si="248"/>
        <v>91832.258064516136</v>
      </c>
      <c r="K1257" s="96">
        <v>912</v>
      </c>
      <c r="L1257" s="68">
        <f t="shared" ca="1" si="249"/>
        <v>-90920.258064516136</v>
      </c>
      <c r="M1257" s="68">
        <f t="shared" ca="1" si="250"/>
        <v>0.99311507657720943</v>
      </c>
      <c r="N1257" s="99">
        <v>953</v>
      </c>
      <c r="O1257" s="97" t="str">
        <f t="shared" ca="1" si="251"/>
        <v>Nov</v>
      </c>
      <c r="P1257" s="96">
        <v>953</v>
      </c>
      <c r="Q1257" s="99">
        <f t="shared" si="252"/>
        <v>-41</v>
      </c>
      <c r="R1257" s="97">
        <f t="shared" ca="1" si="253"/>
        <v>-4.3022035676810066E-2</v>
      </c>
      <c r="S1257" s="99" t="str">
        <f t="shared" ca="1" si="254"/>
        <v>DEGROWTH</v>
      </c>
      <c r="T1257" s="100">
        <v>3944.5</v>
      </c>
      <c r="U1257" s="100" t="str">
        <f t="shared" ca="1" si="255"/>
        <v>Dec</v>
      </c>
      <c r="V1257" s="96">
        <v>3944.5</v>
      </c>
      <c r="W1257" s="103">
        <f t="shared" si="256"/>
        <v>-3032.5</v>
      </c>
      <c r="X1257" s="102">
        <f t="shared" ca="1" si="257"/>
        <v>-0.76879198884522748</v>
      </c>
      <c r="Y1257" s="103" t="str">
        <f t="shared" ca="1" si="258"/>
        <v>DEGROWTH</v>
      </c>
      <c r="Z1257" s="24">
        <v>0</v>
      </c>
      <c r="AA1257" s="24">
        <f t="shared" si="259"/>
        <v>0</v>
      </c>
      <c r="AB1257" s="3">
        <v>1000001264</v>
      </c>
      <c r="AC1257" s="3"/>
    </row>
    <row r="1258" spans="1:29" ht="14.25" hidden="1" customHeight="1">
      <c r="A1258" s="23" t="s">
        <v>4046</v>
      </c>
      <c r="B1258" s="64" t="s">
        <v>140</v>
      </c>
      <c r="C1258" s="64" t="s">
        <v>2359</v>
      </c>
      <c r="D1258" s="64">
        <v>1000001257</v>
      </c>
      <c r="E1258" s="65" t="s">
        <v>2360</v>
      </c>
      <c r="F1258" s="66">
        <v>44136</v>
      </c>
      <c r="G1258" s="66" t="str">
        <f t="shared" si="247"/>
        <v>Targeted Dealer</v>
      </c>
      <c r="H1258" s="66"/>
      <c r="I1258" s="67">
        <v>30</v>
      </c>
      <c r="J1258" s="67">
        <f t="shared" ca="1" si="248"/>
        <v>626.12903225806451</v>
      </c>
      <c r="K1258" s="96">
        <v>12</v>
      </c>
      <c r="L1258" s="68">
        <f t="shared" ca="1" si="249"/>
        <v>-614.12903225806451</v>
      </c>
      <c r="M1258" s="68">
        <f t="shared" ca="1" si="250"/>
        <v>1.9165378670788251</v>
      </c>
      <c r="N1258" s="99">
        <v>12</v>
      </c>
      <c r="O1258" s="97" t="str">
        <f t="shared" ca="1" si="251"/>
        <v>Nov</v>
      </c>
      <c r="P1258" s="96">
        <v>12</v>
      </c>
      <c r="Q1258" s="99">
        <f t="shared" si="252"/>
        <v>0</v>
      </c>
      <c r="R1258" s="97">
        <f t="shared" ca="1" si="253"/>
        <v>0</v>
      </c>
      <c r="S1258" s="99" t="str">
        <f t="shared" ca="1" si="254"/>
        <v>GROWTH</v>
      </c>
      <c r="T1258" s="100">
        <v>15</v>
      </c>
      <c r="U1258" s="100" t="str">
        <f t="shared" ca="1" si="255"/>
        <v>Dec</v>
      </c>
      <c r="V1258" s="96">
        <v>15</v>
      </c>
      <c r="W1258" s="103">
        <f t="shared" si="256"/>
        <v>-3</v>
      </c>
      <c r="X1258" s="102">
        <f t="shared" ca="1" si="257"/>
        <v>-0.19999999999999996</v>
      </c>
      <c r="Y1258" s="103" t="str">
        <f t="shared" ca="1" si="258"/>
        <v>DEGROWTH</v>
      </c>
      <c r="Z1258" s="24">
        <v>0</v>
      </c>
      <c r="AA1258" s="24">
        <f t="shared" si="259"/>
        <v>0</v>
      </c>
      <c r="AB1258" s="3">
        <v>1000001257</v>
      </c>
      <c r="AC1258" s="3"/>
    </row>
    <row r="1259" spans="1:29" ht="14.25" hidden="1" customHeight="1">
      <c r="A1259" s="23" t="s">
        <v>4046</v>
      </c>
      <c r="B1259" s="64" t="s">
        <v>140</v>
      </c>
      <c r="C1259" s="64" t="s">
        <v>4553</v>
      </c>
      <c r="D1259" s="64">
        <v>1000001249</v>
      </c>
      <c r="E1259" s="65" t="s">
        <v>4554</v>
      </c>
      <c r="F1259" s="66">
        <v>44166</v>
      </c>
      <c r="G1259" s="66" t="str">
        <f t="shared" si="247"/>
        <v>Targeted Dealer</v>
      </c>
      <c r="H1259" s="66" t="s">
        <v>627</v>
      </c>
      <c r="I1259" s="67">
        <v>460</v>
      </c>
      <c r="J1259" s="67">
        <f t="shared" ca="1" si="248"/>
        <v>9600.645161290322</v>
      </c>
      <c r="K1259" s="96">
        <v>25</v>
      </c>
      <c r="L1259" s="68">
        <f t="shared" ca="1" si="249"/>
        <v>-9575.645161290322</v>
      </c>
      <c r="M1259" s="68">
        <f t="shared" ca="1" si="250"/>
        <v>0.2603991667226665</v>
      </c>
      <c r="N1259" s="99">
        <v>0</v>
      </c>
      <c r="O1259" s="97" t="str">
        <f t="shared" ca="1" si="251"/>
        <v>Nov</v>
      </c>
      <c r="P1259" s="96">
        <v>0</v>
      </c>
      <c r="Q1259" s="99">
        <f t="shared" si="252"/>
        <v>25</v>
      </c>
      <c r="R1259" s="97">
        <f t="shared" ca="1" si="253"/>
        <v>0</v>
      </c>
      <c r="S1259" s="99" t="b">
        <f t="shared" si="254"/>
        <v>0</v>
      </c>
      <c r="T1259" s="100">
        <v>460</v>
      </c>
      <c r="U1259" s="100" t="str">
        <f t="shared" ca="1" si="255"/>
        <v>Dec</v>
      </c>
      <c r="V1259" s="96">
        <v>460</v>
      </c>
      <c r="W1259" s="103">
        <f t="shared" si="256"/>
        <v>-435</v>
      </c>
      <c r="X1259" s="102">
        <f t="shared" ca="1" si="257"/>
        <v>-0.94565217391304346</v>
      </c>
      <c r="Y1259" s="103" t="str">
        <f t="shared" ca="1" si="258"/>
        <v>DEGROWTH</v>
      </c>
      <c r="Z1259" s="24">
        <v>0</v>
      </c>
      <c r="AA1259" s="24">
        <f t="shared" si="259"/>
        <v>1</v>
      </c>
      <c r="AB1259" s="3">
        <v>1000001249</v>
      </c>
      <c r="AC1259" s="3"/>
    </row>
    <row r="1260" spans="1:29" ht="14.25" hidden="1" customHeight="1">
      <c r="A1260" s="23" t="s">
        <v>4046</v>
      </c>
      <c r="B1260" s="64" t="s">
        <v>140</v>
      </c>
      <c r="C1260" s="64" t="s">
        <v>2361</v>
      </c>
      <c r="D1260" s="64">
        <v>1000001265</v>
      </c>
      <c r="E1260" s="65" t="s">
        <v>2362</v>
      </c>
      <c r="F1260" s="66">
        <v>44188</v>
      </c>
      <c r="G1260" s="66" t="str">
        <f t="shared" si="247"/>
        <v>Targeted Dealer</v>
      </c>
      <c r="H1260" s="66"/>
      <c r="I1260" s="67">
        <v>740</v>
      </c>
      <c r="J1260" s="67">
        <f t="shared" ca="1" si="248"/>
        <v>15444.516129032258</v>
      </c>
      <c r="K1260" s="96">
        <v>573</v>
      </c>
      <c r="L1260" s="68">
        <f t="shared" ca="1" si="249"/>
        <v>-14871.516129032258</v>
      </c>
      <c r="M1260" s="68">
        <f t="shared" ca="1" si="250"/>
        <v>3.7100547224194829</v>
      </c>
      <c r="N1260" s="99">
        <v>582</v>
      </c>
      <c r="O1260" s="97" t="str">
        <f t="shared" ca="1" si="251"/>
        <v>Nov</v>
      </c>
      <c r="P1260" s="96">
        <v>582</v>
      </c>
      <c r="Q1260" s="99">
        <f t="shared" si="252"/>
        <v>-9</v>
      </c>
      <c r="R1260" s="97">
        <f t="shared" ca="1" si="253"/>
        <v>-1.5463917525773141E-2</v>
      </c>
      <c r="S1260" s="99" t="str">
        <f t="shared" ca="1" si="254"/>
        <v>DEGROWTH</v>
      </c>
      <c r="T1260" s="100">
        <v>605</v>
      </c>
      <c r="U1260" s="100" t="str">
        <f t="shared" ca="1" si="255"/>
        <v>Dec</v>
      </c>
      <c r="V1260" s="96">
        <v>605</v>
      </c>
      <c r="W1260" s="103">
        <f t="shared" si="256"/>
        <v>-32</v>
      </c>
      <c r="X1260" s="102">
        <f t="shared" ca="1" si="257"/>
        <v>-5.2892561983471031E-2</v>
      </c>
      <c r="Y1260" s="103" t="str">
        <f t="shared" ca="1" si="258"/>
        <v>DEGROWTH</v>
      </c>
      <c r="Z1260" s="24">
        <v>0</v>
      </c>
      <c r="AA1260" s="24">
        <f t="shared" si="259"/>
        <v>0</v>
      </c>
      <c r="AB1260" s="3">
        <v>1000001265</v>
      </c>
      <c r="AC1260" s="3"/>
    </row>
    <row r="1261" spans="1:29" ht="14.25" hidden="1" customHeight="1">
      <c r="A1261" s="23" t="s">
        <v>4046</v>
      </c>
      <c r="B1261" s="64" t="s">
        <v>140</v>
      </c>
      <c r="C1261" s="64" t="s">
        <v>2363</v>
      </c>
      <c r="D1261" s="64">
        <v>1000001241</v>
      </c>
      <c r="E1261" s="65" t="s">
        <v>2364</v>
      </c>
      <c r="F1261" s="66">
        <v>44194</v>
      </c>
      <c r="G1261" s="66" t="str">
        <f t="shared" si="247"/>
        <v>Targeted Dealer</v>
      </c>
      <c r="H1261" s="66"/>
      <c r="I1261" s="67">
        <v>130</v>
      </c>
      <c r="J1261" s="67">
        <f t="shared" ca="1" si="248"/>
        <v>2713.2258064516127</v>
      </c>
      <c r="K1261" s="96">
        <v>100</v>
      </c>
      <c r="L1261" s="68">
        <f t="shared" ca="1" si="249"/>
        <v>-2613.2258064516127</v>
      </c>
      <c r="M1261" s="68">
        <f t="shared" ca="1" si="250"/>
        <v>3.6856497443823568</v>
      </c>
      <c r="N1261" s="99">
        <v>75</v>
      </c>
      <c r="O1261" s="97" t="str">
        <f t="shared" ca="1" si="251"/>
        <v>Nov</v>
      </c>
      <c r="P1261" s="96">
        <v>75</v>
      </c>
      <c r="Q1261" s="99">
        <f t="shared" si="252"/>
        <v>25</v>
      </c>
      <c r="R1261" s="97">
        <f t="shared" ca="1" si="253"/>
        <v>0.33333333333333326</v>
      </c>
      <c r="S1261" s="99" t="str">
        <f t="shared" ca="1" si="254"/>
        <v>GROWTH</v>
      </c>
      <c r="T1261" s="100">
        <v>165</v>
      </c>
      <c r="U1261" s="100" t="str">
        <f t="shared" ca="1" si="255"/>
        <v>Dec</v>
      </c>
      <c r="V1261" s="96">
        <v>165</v>
      </c>
      <c r="W1261" s="103">
        <f t="shared" si="256"/>
        <v>-65</v>
      </c>
      <c r="X1261" s="102">
        <f t="shared" ca="1" si="257"/>
        <v>-0.39393939393939392</v>
      </c>
      <c r="Y1261" s="103" t="str">
        <f t="shared" ca="1" si="258"/>
        <v>DEGROWTH</v>
      </c>
      <c r="Z1261" s="24">
        <v>0</v>
      </c>
      <c r="AA1261" s="24">
        <f t="shared" si="259"/>
        <v>0</v>
      </c>
      <c r="AB1261" s="3">
        <v>1000001241</v>
      </c>
      <c r="AC1261" s="3"/>
    </row>
    <row r="1262" spans="1:29" ht="14.25" hidden="1" customHeight="1">
      <c r="A1262" s="23" t="s">
        <v>4046</v>
      </c>
      <c r="B1262" s="64" t="s">
        <v>140</v>
      </c>
      <c r="C1262" s="64" t="s">
        <v>2365</v>
      </c>
      <c r="D1262" s="64">
        <v>1000001239</v>
      </c>
      <c r="E1262" s="65" t="s">
        <v>2366</v>
      </c>
      <c r="F1262" s="66">
        <v>44201</v>
      </c>
      <c r="G1262" s="66" t="str">
        <f t="shared" si="247"/>
        <v>Targeted Dealer</v>
      </c>
      <c r="H1262" s="66"/>
      <c r="I1262" s="67">
        <v>230</v>
      </c>
      <c r="J1262" s="67">
        <f t="shared" ca="1" si="248"/>
        <v>4800.322580645161</v>
      </c>
      <c r="K1262" s="96">
        <v>110</v>
      </c>
      <c r="L1262" s="68">
        <f t="shared" ca="1" si="249"/>
        <v>-4690.322580645161</v>
      </c>
      <c r="M1262" s="68">
        <f t="shared" ca="1" si="250"/>
        <v>2.2915126671594654</v>
      </c>
      <c r="N1262" s="99">
        <v>25</v>
      </c>
      <c r="O1262" s="97" t="str">
        <f t="shared" ca="1" si="251"/>
        <v>Nov</v>
      </c>
      <c r="P1262" s="96">
        <v>25</v>
      </c>
      <c r="Q1262" s="99">
        <f t="shared" si="252"/>
        <v>85</v>
      </c>
      <c r="R1262" s="97">
        <f t="shared" ca="1" si="253"/>
        <v>3.4000000000000004</v>
      </c>
      <c r="S1262" s="99" t="str">
        <f t="shared" ca="1" si="254"/>
        <v>GROWTH</v>
      </c>
      <c r="T1262" s="100">
        <v>180</v>
      </c>
      <c r="U1262" s="100" t="str">
        <f t="shared" ca="1" si="255"/>
        <v>Dec</v>
      </c>
      <c r="V1262" s="96">
        <v>180</v>
      </c>
      <c r="W1262" s="103">
        <f t="shared" si="256"/>
        <v>-70</v>
      </c>
      <c r="X1262" s="102">
        <f t="shared" ca="1" si="257"/>
        <v>-0.38888888888888884</v>
      </c>
      <c r="Y1262" s="103" t="str">
        <f t="shared" ca="1" si="258"/>
        <v>DEGROWTH</v>
      </c>
      <c r="Z1262" s="24">
        <v>0</v>
      </c>
      <c r="AA1262" s="24">
        <f t="shared" si="259"/>
        <v>0</v>
      </c>
      <c r="AB1262" s="3">
        <v>1000001239</v>
      </c>
      <c r="AC1262" s="3"/>
    </row>
    <row r="1263" spans="1:29" ht="14.25" hidden="1" customHeight="1">
      <c r="A1263" s="23" t="s">
        <v>4046</v>
      </c>
      <c r="B1263" s="64" t="s">
        <v>140</v>
      </c>
      <c r="C1263" s="64" t="s">
        <v>2367</v>
      </c>
      <c r="D1263" s="64">
        <v>1000001261</v>
      </c>
      <c r="E1263" s="65" t="s">
        <v>2368</v>
      </c>
      <c r="F1263" s="66">
        <v>44264</v>
      </c>
      <c r="G1263" s="66" t="str">
        <f t="shared" si="247"/>
        <v>Targeted Dealer</v>
      </c>
      <c r="H1263" s="66"/>
      <c r="I1263" s="67">
        <v>50</v>
      </c>
      <c r="J1263" s="67">
        <f t="shared" ca="1" si="248"/>
        <v>1043.5483870967741</v>
      </c>
      <c r="K1263" s="96">
        <v>12</v>
      </c>
      <c r="L1263" s="68">
        <f t="shared" ca="1" si="249"/>
        <v>-1031.5483870967741</v>
      </c>
      <c r="M1263" s="68">
        <f t="shared" ca="1" si="250"/>
        <v>1.1499227202472952</v>
      </c>
      <c r="N1263" s="99">
        <v>24</v>
      </c>
      <c r="O1263" s="97" t="str">
        <f t="shared" ca="1" si="251"/>
        <v>Nov</v>
      </c>
      <c r="P1263" s="96">
        <v>24</v>
      </c>
      <c r="Q1263" s="99">
        <f t="shared" si="252"/>
        <v>-12</v>
      </c>
      <c r="R1263" s="97">
        <f t="shared" ca="1" si="253"/>
        <v>-0.5</v>
      </c>
      <c r="S1263" s="99" t="str">
        <f t="shared" ca="1" si="254"/>
        <v>DEGROWTH</v>
      </c>
      <c r="T1263" s="100">
        <v>27</v>
      </c>
      <c r="U1263" s="100" t="str">
        <f t="shared" ca="1" si="255"/>
        <v>Dec</v>
      </c>
      <c r="V1263" s="96">
        <v>27</v>
      </c>
      <c r="W1263" s="103">
        <f t="shared" si="256"/>
        <v>-15</v>
      </c>
      <c r="X1263" s="102">
        <f t="shared" ca="1" si="257"/>
        <v>-0.55555555555555558</v>
      </c>
      <c r="Y1263" s="103" t="str">
        <f t="shared" ca="1" si="258"/>
        <v>DEGROWTH</v>
      </c>
      <c r="Z1263" s="24">
        <v>0</v>
      </c>
      <c r="AA1263" s="24">
        <f t="shared" si="259"/>
        <v>0</v>
      </c>
      <c r="AB1263" s="3">
        <v>1000001261</v>
      </c>
      <c r="AC1263" s="3"/>
    </row>
    <row r="1264" spans="1:29" ht="14.25" hidden="1" customHeight="1">
      <c r="A1264" s="23" t="s">
        <v>4046</v>
      </c>
      <c r="B1264" s="64" t="s">
        <v>140</v>
      </c>
      <c r="C1264" s="64" t="s">
        <v>2369</v>
      </c>
      <c r="D1264" s="64">
        <v>1000001250</v>
      </c>
      <c r="E1264" s="65" t="s">
        <v>2370</v>
      </c>
      <c r="F1264" s="66">
        <v>44267</v>
      </c>
      <c r="G1264" s="66" t="str">
        <f t="shared" si="247"/>
        <v>Targeted Dealer</v>
      </c>
      <c r="H1264" s="66"/>
      <c r="I1264" s="67">
        <v>130</v>
      </c>
      <c r="J1264" s="67">
        <f t="shared" ca="1" si="248"/>
        <v>2713.2258064516127</v>
      </c>
      <c r="K1264" s="96">
        <v>135</v>
      </c>
      <c r="L1264" s="68">
        <f t="shared" ca="1" si="249"/>
        <v>-2578.2258064516127</v>
      </c>
      <c r="M1264" s="68">
        <f t="shared" ca="1" si="250"/>
        <v>4.9756271549161815</v>
      </c>
      <c r="N1264" s="99">
        <v>75</v>
      </c>
      <c r="O1264" s="97" t="str">
        <f t="shared" ca="1" si="251"/>
        <v>Nov</v>
      </c>
      <c r="P1264" s="96">
        <v>75</v>
      </c>
      <c r="Q1264" s="99">
        <f t="shared" si="252"/>
        <v>60</v>
      </c>
      <c r="R1264" s="97">
        <f t="shared" ca="1" si="253"/>
        <v>0.8</v>
      </c>
      <c r="S1264" s="99" t="str">
        <f t="shared" ca="1" si="254"/>
        <v>GROWTH</v>
      </c>
      <c r="T1264" s="100">
        <v>170</v>
      </c>
      <c r="U1264" s="100" t="str">
        <f t="shared" ca="1" si="255"/>
        <v>Dec</v>
      </c>
      <c r="V1264" s="96">
        <v>170</v>
      </c>
      <c r="W1264" s="103">
        <f t="shared" si="256"/>
        <v>-35</v>
      </c>
      <c r="X1264" s="102">
        <f t="shared" ca="1" si="257"/>
        <v>-0.20588235294117652</v>
      </c>
      <c r="Y1264" s="103" t="str">
        <f t="shared" ca="1" si="258"/>
        <v>DEGROWTH</v>
      </c>
      <c r="Z1264" s="24">
        <v>0</v>
      </c>
      <c r="AA1264" s="24">
        <f t="shared" si="259"/>
        <v>0</v>
      </c>
      <c r="AB1264" s="3">
        <v>1000001250</v>
      </c>
      <c r="AC1264" s="3"/>
    </row>
    <row r="1265" spans="1:29" ht="14.25" hidden="1" customHeight="1">
      <c r="A1265" s="23" t="s">
        <v>4046</v>
      </c>
      <c r="B1265" s="64" t="s">
        <v>140</v>
      </c>
      <c r="C1265" s="64" t="s">
        <v>328</v>
      </c>
      <c r="D1265" s="64">
        <v>1000001998</v>
      </c>
      <c r="E1265" s="65" t="s">
        <v>329</v>
      </c>
      <c r="F1265" s="66">
        <v>44468</v>
      </c>
      <c r="G1265" s="66" t="str">
        <f t="shared" si="247"/>
        <v>Targeted Dealer</v>
      </c>
      <c r="H1265" s="66"/>
      <c r="I1265" s="67">
        <v>55</v>
      </c>
      <c r="J1265" s="67">
        <f t="shared" ca="1" si="248"/>
        <v>1147.9032258064517</v>
      </c>
      <c r="K1265" s="96">
        <v>15</v>
      </c>
      <c r="L1265" s="68">
        <f t="shared" ca="1" si="249"/>
        <v>-1132.9032258064517</v>
      </c>
      <c r="M1265" s="68">
        <f t="shared" ca="1" si="250"/>
        <v>1.3067303639173808</v>
      </c>
      <c r="N1265" s="99">
        <v>40</v>
      </c>
      <c r="O1265" s="97" t="str">
        <f t="shared" ca="1" si="251"/>
        <v>Nov</v>
      </c>
      <c r="P1265" s="96">
        <v>40</v>
      </c>
      <c r="Q1265" s="99">
        <f t="shared" si="252"/>
        <v>-25</v>
      </c>
      <c r="R1265" s="97">
        <f t="shared" ca="1" si="253"/>
        <v>-0.625</v>
      </c>
      <c r="S1265" s="99" t="str">
        <f t="shared" ca="1" si="254"/>
        <v>DEGROWTH</v>
      </c>
      <c r="T1265" s="100">
        <v>55</v>
      </c>
      <c r="U1265" s="100" t="str">
        <f t="shared" ca="1" si="255"/>
        <v>Dec</v>
      </c>
      <c r="V1265" s="96">
        <v>55</v>
      </c>
      <c r="W1265" s="103">
        <f t="shared" si="256"/>
        <v>-40</v>
      </c>
      <c r="X1265" s="102">
        <f t="shared" ca="1" si="257"/>
        <v>-0.72727272727272729</v>
      </c>
      <c r="Y1265" s="103" t="str">
        <f t="shared" ca="1" si="258"/>
        <v>DEGROWTH</v>
      </c>
      <c r="Z1265" s="24">
        <v>0</v>
      </c>
      <c r="AA1265" s="24">
        <f t="shared" si="259"/>
        <v>0</v>
      </c>
      <c r="AB1265" s="3">
        <v>1000001998</v>
      </c>
      <c r="AC1265" s="3"/>
    </row>
    <row r="1266" spans="1:29" ht="14.25" customHeight="1">
      <c r="A1266" s="23" t="s">
        <v>4046</v>
      </c>
      <c r="B1266" s="64" t="s">
        <v>140</v>
      </c>
      <c r="C1266" s="64" t="s">
        <v>4555</v>
      </c>
      <c r="D1266" s="64">
        <v>1000002001</v>
      </c>
      <c r="E1266" s="65" t="s">
        <v>4556</v>
      </c>
      <c r="F1266" s="66">
        <v>44475</v>
      </c>
      <c r="G1266" s="66" t="str">
        <f t="shared" si="247"/>
        <v>-</v>
      </c>
      <c r="H1266" s="66"/>
      <c r="I1266" s="67">
        <v>0</v>
      </c>
      <c r="J1266" s="67">
        <f t="shared" ca="1" si="248"/>
        <v>0</v>
      </c>
      <c r="K1266" s="96">
        <v>0</v>
      </c>
      <c r="L1266" s="68">
        <f t="shared" ca="1" si="249"/>
        <v>0</v>
      </c>
      <c r="M1266" s="68" t="str">
        <f t="shared" ca="1" si="250"/>
        <v>-</v>
      </c>
      <c r="N1266" s="99">
        <v>0</v>
      </c>
      <c r="O1266" s="97" t="str">
        <f t="shared" ca="1" si="251"/>
        <v>Nov</v>
      </c>
      <c r="P1266" s="96">
        <v>0</v>
      </c>
      <c r="Q1266" s="99">
        <f t="shared" si="252"/>
        <v>0</v>
      </c>
      <c r="R1266" s="97">
        <f t="shared" ca="1" si="253"/>
        <v>0</v>
      </c>
      <c r="S1266" s="99" t="b">
        <f t="shared" si="254"/>
        <v>0</v>
      </c>
      <c r="T1266" s="100">
        <v>403</v>
      </c>
      <c r="U1266" s="100" t="str">
        <f t="shared" ca="1" si="255"/>
        <v>Dec</v>
      </c>
      <c r="V1266" s="96">
        <v>403</v>
      </c>
      <c r="W1266" s="103">
        <f t="shared" si="256"/>
        <v>-403</v>
      </c>
      <c r="X1266" s="102">
        <f t="shared" ca="1" si="257"/>
        <v>-1</v>
      </c>
      <c r="Y1266" s="103" t="str">
        <f t="shared" ca="1" si="258"/>
        <v>DEGROWTH</v>
      </c>
      <c r="Z1266" s="24">
        <v>1</v>
      </c>
      <c r="AA1266" s="24">
        <f t="shared" si="259"/>
        <v>0</v>
      </c>
      <c r="AB1266" s="3" t="e">
        <f>#N/A</f>
        <v>#N/A</v>
      </c>
      <c r="AC1266" s="3"/>
    </row>
    <row r="1267" spans="1:29" ht="14.25" hidden="1" customHeight="1">
      <c r="A1267" s="23" t="s">
        <v>4046</v>
      </c>
      <c r="B1267" s="64" t="s">
        <v>140</v>
      </c>
      <c r="C1267" s="65" t="s">
        <v>2371</v>
      </c>
      <c r="D1267" s="64">
        <v>1000002045</v>
      </c>
      <c r="E1267" s="65" t="s">
        <v>2372</v>
      </c>
      <c r="F1267" s="66">
        <v>44501</v>
      </c>
      <c r="G1267" s="66" t="str">
        <f t="shared" si="247"/>
        <v>Targeted Dealer</v>
      </c>
      <c r="H1267" s="66"/>
      <c r="I1267" s="67">
        <v>220</v>
      </c>
      <c r="J1267" s="67">
        <f t="shared" ca="1" si="248"/>
        <v>4591.6129032258068</v>
      </c>
      <c r="K1267" s="96">
        <v>139</v>
      </c>
      <c r="L1267" s="68">
        <f t="shared" ca="1" si="249"/>
        <v>-4452.6129032258068</v>
      </c>
      <c r="M1267" s="68">
        <f t="shared" ca="1" si="250"/>
        <v>3.0272586764085987</v>
      </c>
      <c r="N1267" s="99">
        <v>117</v>
      </c>
      <c r="O1267" s="97" t="str">
        <f t="shared" ca="1" si="251"/>
        <v>Nov</v>
      </c>
      <c r="P1267" s="96">
        <v>117</v>
      </c>
      <c r="Q1267" s="99">
        <f t="shared" si="252"/>
        <v>22</v>
      </c>
      <c r="R1267" s="97">
        <f t="shared" ca="1" si="253"/>
        <v>0.18803418803418803</v>
      </c>
      <c r="S1267" s="99" t="str">
        <f t="shared" ca="1" si="254"/>
        <v>GROWTH</v>
      </c>
      <c r="T1267" s="100">
        <v>215</v>
      </c>
      <c r="U1267" s="100" t="str">
        <f t="shared" ca="1" si="255"/>
        <v>Dec</v>
      </c>
      <c r="V1267" s="96">
        <v>215</v>
      </c>
      <c r="W1267" s="103">
        <f t="shared" si="256"/>
        <v>-76</v>
      </c>
      <c r="X1267" s="102">
        <f t="shared" ca="1" si="257"/>
        <v>-0.35348837209302331</v>
      </c>
      <c r="Y1267" s="103" t="str">
        <f t="shared" ca="1" si="258"/>
        <v>DEGROWTH</v>
      </c>
      <c r="Z1267" s="24">
        <v>0</v>
      </c>
      <c r="AA1267" s="24">
        <f t="shared" si="259"/>
        <v>0</v>
      </c>
      <c r="AB1267" s="3">
        <v>1000002045</v>
      </c>
      <c r="AC1267" s="3"/>
    </row>
    <row r="1268" spans="1:29" ht="14.25" hidden="1" customHeight="1">
      <c r="A1268" s="23" t="s">
        <v>4046</v>
      </c>
      <c r="B1268" s="64" t="s">
        <v>140</v>
      </c>
      <c r="C1268" s="65" t="s">
        <v>4140</v>
      </c>
      <c r="D1268" s="64">
        <v>1000002080</v>
      </c>
      <c r="E1268" s="65" t="s">
        <v>4141</v>
      </c>
      <c r="F1268" s="66">
        <v>44568</v>
      </c>
      <c r="G1268" s="66" t="str">
        <f t="shared" si="247"/>
        <v>Targeted Dealer</v>
      </c>
      <c r="H1268" s="66"/>
      <c r="I1268" s="67">
        <v>80</v>
      </c>
      <c r="J1268" s="67">
        <f t="shared" ca="1" si="248"/>
        <v>1669.6774193548388</v>
      </c>
      <c r="K1268" s="96">
        <v>0</v>
      </c>
      <c r="L1268" s="68">
        <f t="shared" ca="1" si="249"/>
        <v>-1669.6774193548388</v>
      </c>
      <c r="M1268" s="68">
        <f t="shared" ca="1" si="250"/>
        <v>0</v>
      </c>
      <c r="N1268" s="99">
        <v>5</v>
      </c>
      <c r="O1268" s="97" t="str">
        <f t="shared" ca="1" si="251"/>
        <v>Nov</v>
      </c>
      <c r="P1268" s="96">
        <v>5</v>
      </c>
      <c r="Q1268" s="99">
        <f t="shared" si="252"/>
        <v>-5</v>
      </c>
      <c r="R1268" s="97">
        <f t="shared" ca="1" si="253"/>
        <v>-1</v>
      </c>
      <c r="S1268" s="99" t="str">
        <f t="shared" ca="1" si="254"/>
        <v>DEGROWTH</v>
      </c>
      <c r="T1268" s="100">
        <v>69</v>
      </c>
      <c r="U1268" s="100" t="str">
        <f t="shared" ca="1" si="255"/>
        <v>Dec</v>
      </c>
      <c r="V1268" s="96">
        <v>69</v>
      </c>
      <c r="W1268" s="103">
        <f t="shared" si="256"/>
        <v>-69</v>
      </c>
      <c r="X1268" s="102">
        <f t="shared" ca="1" si="257"/>
        <v>-1</v>
      </c>
      <c r="Y1268" s="103" t="str">
        <f t="shared" ca="1" si="258"/>
        <v>DEGROWTH</v>
      </c>
      <c r="Z1268" s="24">
        <v>1</v>
      </c>
      <c r="AA1268" s="24">
        <f t="shared" si="259"/>
        <v>0</v>
      </c>
      <c r="AB1268" s="3">
        <v>1000002080</v>
      </c>
      <c r="AC1268" s="3"/>
    </row>
    <row r="1269" spans="1:29" ht="14.25" hidden="1" customHeight="1">
      <c r="A1269" s="23" t="s">
        <v>4046</v>
      </c>
      <c r="B1269" s="64" t="s">
        <v>140</v>
      </c>
      <c r="C1269" s="64" t="s">
        <v>2373</v>
      </c>
      <c r="D1269" s="64">
        <v>1000002982</v>
      </c>
      <c r="E1269" s="65" t="s">
        <v>2374</v>
      </c>
      <c r="F1269" s="66">
        <v>44830</v>
      </c>
      <c r="G1269" s="66" t="str">
        <f t="shared" si="247"/>
        <v>Targeted Dealer</v>
      </c>
      <c r="H1269" s="66"/>
      <c r="I1269" s="67">
        <v>110</v>
      </c>
      <c r="J1269" s="67">
        <f t="shared" ca="1" si="248"/>
        <v>2295.8064516129034</v>
      </c>
      <c r="K1269" s="96">
        <v>25</v>
      </c>
      <c r="L1269" s="68">
        <f t="shared" ca="1" si="249"/>
        <v>-2270.8064516129034</v>
      </c>
      <c r="M1269" s="68">
        <f t="shared" ca="1" si="250"/>
        <v>1.0889419699311507</v>
      </c>
      <c r="N1269" s="99">
        <v>90</v>
      </c>
      <c r="O1269" s="97" t="str">
        <f t="shared" ca="1" si="251"/>
        <v>Nov</v>
      </c>
      <c r="P1269" s="96">
        <v>90</v>
      </c>
      <c r="Q1269" s="99">
        <f t="shared" si="252"/>
        <v>-65</v>
      </c>
      <c r="R1269" s="97">
        <f t="shared" ca="1" si="253"/>
        <v>-0.72222222222222221</v>
      </c>
      <c r="S1269" s="99" t="str">
        <f t="shared" ca="1" si="254"/>
        <v>DEGROWTH</v>
      </c>
      <c r="T1269" s="100">
        <v>105</v>
      </c>
      <c r="U1269" s="100" t="str">
        <f t="shared" ca="1" si="255"/>
        <v>Dec</v>
      </c>
      <c r="V1269" s="96">
        <v>105</v>
      </c>
      <c r="W1269" s="103">
        <f t="shared" si="256"/>
        <v>-80</v>
      </c>
      <c r="X1269" s="102">
        <f t="shared" ca="1" si="257"/>
        <v>-0.76190476190476186</v>
      </c>
      <c r="Y1269" s="103" t="str">
        <f t="shared" ca="1" si="258"/>
        <v>DEGROWTH</v>
      </c>
      <c r="Z1269" s="24">
        <v>0</v>
      </c>
      <c r="AA1269" s="24">
        <f t="shared" si="259"/>
        <v>0</v>
      </c>
      <c r="AB1269" s="3">
        <v>1000002982</v>
      </c>
      <c r="AC1269" s="3"/>
    </row>
    <row r="1270" spans="1:29" ht="14.25" hidden="1" customHeight="1">
      <c r="A1270" s="23" t="s">
        <v>4046</v>
      </c>
      <c r="B1270" s="64" t="s">
        <v>140</v>
      </c>
      <c r="C1270" s="64" t="s">
        <v>4049</v>
      </c>
      <c r="D1270" s="64">
        <v>1000003118</v>
      </c>
      <c r="E1270" s="65" t="s">
        <v>4050</v>
      </c>
      <c r="F1270" s="66">
        <v>44894</v>
      </c>
      <c r="G1270" s="66" t="str">
        <f t="shared" si="247"/>
        <v>-</v>
      </c>
      <c r="H1270" s="66"/>
      <c r="I1270" s="67">
        <v>0</v>
      </c>
      <c r="J1270" s="67">
        <f t="shared" ca="1" si="248"/>
        <v>0</v>
      </c>
      <c r="K1270" s="96">
        <v>0</v>
      </c>
      <c r="L1270" s="68">
        <f t="shared" ca="1" si="249"/>
        <v>0</v>
      </c>
      <c r="M1270" s="68" t="str">
        <f t="shared" ca="1" si="250"/>
        <v>-</v>
      </c>
      <c r="N1270" s="99">
        <v>0</v>
      </c>
      <c r="O1270" s="97" t="str">
        <f t="shared" ca="1" si="251"/>
        <v>Nov</v>
      </c>
      <c r="P1270" s="96">
        <v>0</v>
      </c>
      <c r="Q1270" s="99">
        <f t="shared" si="252"/>
        <v>0</v>
      </c>
      <c r="R1270" s="97">
        <f t="shared" ca="1" si="253"/>
        <v>0</v>
      </c>
      <c r="S1270" s="99" t="b">
        <f t="shared" si="254"/>
        <v>0</v>
      </c>
      <c r="T1270" s="100">
        <v>0</v>
      </c>
      <c r="U1270" s="100" t="str">
        <f t="shared" ca="1" si="255"/>
        <v>Dec</v>
      </c>
      <c r="V1270" s="96">
        <v>0</v>
      </c>
      <c r="W1270" s="103">
        <f t="shared" si="256"/>
        <v>0</v>
      </c>
      <c r="X1270" s="102">
        <f t="shared" ca="1" si="257"/>
        <v>0</v>
      </c>
      <c r="Y1270" s="103" t="b">
        <f t="shared" si="258"/>
        <v>0</v>
      </c>
      <c r="Z1270" s="24">
        <v>1</v>
      </c>
      <c r="AA1270" s="24">
        <f t="shared" si="259"/>
        <v>0</v>
      </c>
      <c r="AB1270" s="3">
        <v>1000003118</v>
      </c>
      <c r="AC1270" s="3"/>
    </row>
    <row r="1271" spans="1:29" ht="14.25" hidden="1" customHeight="1">
      <c r="A1271" s="23" t="s">
        <v>4046</v>
      </c>
      <c r="B1271" s="64" t="s">
        <v>140</v>
      </c>
      <c r="C1271" s="64" t="s">
        <v>2375</v>
      </c>
      <c r="D1271" s="64">
        <v>1000003247</v>
      </c>
      <c r="E1271" s="65" t="s">
        <v>2376</v>
      </c>
      <c r="F1271" s="66">
        <v>44942</v>
      </c>
      <c r="G1271" s="66" t="str">
        <f t="shared" si="247"/>
        <v>Targeted Dealer</v>
      </c>
      <c r="H1271" s="66"/>
      <c r="I1271" s="67">
        <v>35</v>
      </c>
      <c r="J1271" s="67">
        <f t="shared" ca="1" si="248"/>
        <v>730.48387096774195</v>
      </c>
      <c r="K1271" s="96">
        <v>22</v>
      </c>
      <c r="L1271" s="68">
        <f t="shared" ca="1" si="249"/>
        <v>-708.48387096774195</v>
      </c>
      <c r="M1271" s="68">
        <f t="shared" ca="1" si="250"/>
        <v>3.0117023625524397</v>
      </c>
      <c r="N1271" s="99">
        <v>20</v>
      </c>
      <c r="O1271" s="97" t="str">
        <f t="shared" ca="1" si="251"/>
        <v>Nov</v>
      </c>
      <c r="P1271" s="96">
        <v>20</v>
      </c>
      <c r="Q1271" s="99">
        <f t="shared" si="252"/>
        <v>2</v>
      </c>
      <c r="R1271" s="97">
        <f t="shared" ca="1" si="253"/>
        <v>0.10000000000000009</v>
      </c>
      <c r="S1271" s="99" t="str">
        <f t="shared" ca="1" si="254"/>
        <v>GROWTH</v>
      </c>
      <c r="T1271" s="100">
        <v>35</v>
      </c>
      <c r="U1271" s="100" t="str">
        <f t="shared" ca="1" si="255"/>
        <v>Dec</v>
      </c>
      <c r="V1271" s="96">
        <v>35</v>
      </c>
      <c r="W1271" s="103">
        <f t="shared" si="256"/>
        <v>-13</v>
      </c>
      <c r="X1271" s="102">
        <f t="shared" ca="1" si="257"/>
        <v>-0.37142857142857144</v>
      </c>
      <c r="Y1271" s="103" t="str">
        <f t="shared" ca="1" si="258"/>
        <v>DEGROWTH</v>
      </c>
      <c r="Z1271" s="24">
        <v>0</v>
      </c>
      <c r="AA1271" s="24">
        <f t="shared" si="259"/>
        <v>0</v>
      </c>
      <c r="AB1271" s="3">
        <v>1000003247</v>
      </c>
      <c r="AC1271" s="3"/>
    </row>
    <row r="1272" spans="1:29" ht="14.25" hidden="1" customHeight="1">
      <c r="A1272" s="23" t="s">
        <v>4046</v>
      </c>
      <c r="B1272" s="64" t="s">
        <v>140</v>
      </c>
      <c r="C1272" s="64" t="s">
        <v>2377</v>
      </c>
      <c r="D1272" s="64">
        <v>1000003610</v>
      </c>
      <c r="E1272" s="65" t="s">
        <v>2378</v>
      </c>
      <c r="F1272" s="66">
        <v>45099</v>
      </c>
      <c r="G1272" s="66" t="str">
        <f t="shared" si="247"/>
        <v>Targeted Dealer</v>
      </c>
      <c r="H1272" s="66"/>
      <c r="I1272" s="67">
        <v>55</v>
      </c>
      <c r="J1272" s="67">
        <f t="shared" ca="1" si="248"/>
        <v>1147.9032258064517</v>
      </c>
      <c r="K1272" s="96">
        <v>10</v>
      </c>
      <c r="L1272" s="68">
        <f t="shared" ca="1" si="249"/>
        <v>-1137.9032258064517</v>
      </c>
      <c r="M1272" s="68">
        <f t="shared" ca="1" si="250"/>
        <v>0.87115357594492049</v>
      </c>
      <c r="N1272" s="99">
        <v>10</v>
      </c>
      <c r="O1272" s="97" t="str">
        <f t="shared" ca="1" si="251"/>
        <v>Nov</v>
      </c>
      <c r="P1272" s="96">
        <v>10</v>
      </c>
      <c r="Q1272" s="99">
        <f t="shared" si="252"/>
        <v>0</v>
      </c>
      <c r="R1272" s="97">
        <f t="shared" ca="1" si="253"/>
        <v>0</v>
      </c>
      <c r="S1272" s="99" t="str">
        <f t="shared" ca="1" si="254"/>
        <v>GROWTH</v>
      </c>
      <c r="T1272" s="100">
        <v>55</v>
      </c>
      <c r="U1272" s="100" t="str">
        <f t="shared" ca="1" si="255"/>
        <v>Dec</v>
      </c>
      <c r="V1272" s="96">
        <v>55</v>
      </c>
      <c r="W1272" s="103">
        <f t="shared" si="256"/>
        <v>-45</v>
      </c>
      <c r="X1272" s="102">
        <f t="shared" ca="1" si="257"/>
        <v>-0.81818181818181812</v>
      </c>
      <c r="Y1272" s="103" t="str">
        <f t="shared" ca="1" si="258"/>
        <v>DEGROWTH</v>
      </c>
      <c r="Z1272" s="24">
        <v>0</v>
      </c>
      <c r="AA1272" s="24">
        <f t="shared" si="259"/>
        <v>0</v>
      </c>
      <c r="AB1272" s="3">
        <v>1000003610</v>
      </c>
      <c r="AC1272" s="3"/>
    </row>
    <row r="1273" spans="1:29" ht="14.25" hidden="1" customHeight="1">
      <c r="A1273" s="23" t="s">
        <v>4046</v>
      </c>
      <c r="B1273" s="64" t="s">
        <v>140</v>
      </c>
      <c r="C1273" s="64" t="s">
        <v>2379</v>
      </c>
      <c r="D1273" s="64">
        <v>1000003723</v>
      </c>
      <c r="E1273" s="65" t="s">
        <v>2380</v>
      </c>
      <c r="F1273" s="66">
        <v>45198</v>
      </c>
      <c r="G1273" s="66" t="str">
        <f t="shared" si="247"/>
        <v>Targeted Dealer</v>
      </c>
      <c r="H1273" s="66"/>
      <c r="I1273" s="67">
        <v>60</v>
      </c>
      <c r="J1273" s="67">
        <f t="shared" ca="1" si="248"/>
        <v>1252.258064516129</v>
      </c>
      <c r="K1273" s="96">
        <v>22</v>
      </c>
      <c r="L1273" s="68">
        <f t="shared" ca="1" si="249"/>
        <v>-1230.258064516129</v>
      </c>
      <c r="M1273" s="68">
        <f t="shared" ca="1" si="250"/>
        <v>1.7568263781555897</v>
      </c>
      <c r="N1273" s="99">
        <v>45</v>
      </c>
      <c r="O1273" s="97" t="str">
        <f t="shared" ca="1" si="251"/>
        <v>Nov</v>
      </c>
      <c r="P1273" s="96">
        <v>45</v>
      </c>
      <c r="Q1273" s="99">
        <f t="shared" si="252"/>
        <v>-23</v>
      </c>
      <c r="R1273" s="97">
        <f t="shared" ca="1" si="253"/>
        <v>-0.51111111111111107</v>
      </c>
      <c r="S1273" s="99" t="str">
        <f t="shared" ca="1" si="254"/>
        <v>DEGROWTH</v>
      </c>
      <c r="T1273" s="100">
        <v>30</v>
      </c>
      <c r="U1273" s="100" t="str">
        <f t="shared" ca="1" si="255"/>
        <v>Dec</v>
      </c>
      <c r="V1273" s="96">
        <v>30</v>
      </c>
      <c r="W1273" s="103">
        <f t="shared" si="256"/>
        <v>-8</v>
      </c>
      <c r="X1273" s="102">
        <f t="shared" ca="1" si="257"/>
        <v>-0.26666666666666672</v>
      </c>
      <c r="Y1273" s="103" t="str">
        <f t="shared" ca="1" si="258"/>
        <v>DEGROWTH</v>
      </c>
      <c r="Z1273" s="24">
        <v>0</v>
      </c>
      <c r="AA1273" s="24">
        <f t="shared" si="259"/>
        <v>0</v>
      </c>
      <c r="AB1273" s="3">
        <v>1000003723</v>
      </c>
      <c r="AC1273" s="3"/>
    </row>
    <row r="1274" spans="1:29" ht="14.25" hidden="1" customHeight="1">
      <c r="A1274" s="23" t="s">
        <v>4046</v>
      </c>
      <c r="B1274" s="125" t="s">
        <v>140</v>
      </c>
      <c r="C1274" s="125" t="s">
        <v>2381</v>
      </c>
      <c r="D1274" s="126">
        <v>1000004091</v>
      </c>
      <c r="E1274" s="126" t="s">
        <v>2382</v>
      </c>
      <c r="F1274" s="66">
        <v>45525</v>
      </c>
      <c r="G1274" s="66" t="str">
        <f t="shared" si="247"/>
        <v>Targeted Dealer</v>
      </c>
      <c r="H1274" s="66"/>
      <c r="I1274" s="67">
        <v>150</v>
      </c>
      <c r="J1274" s="67">
        <f t="shared" ca="1" si="248"/>
        <v>3130.6451612903224</v>
      </c>
      <c r="K1274" s="96">
        <v>73</v>
      </c>
      <c r="L1274" s="68">
        <f t="shared" ca="1" si="249"/>
        <v>-3057.6451612903224</v>
      </c>
      <c r="M1274" s="68">
        <f t="shared" ca="1" si="250"/>
        <v>2.3317877382792376</v>
      </c>
      <c r="N1274" s="99">
        <v>67</v>
      </c>
      <c r="O1274" s="97" t="str">
        <f t="shared" ca="1" si="251"/>
        <v>Nov</v>
      </c>
      <c r="P1274" s="96">
        <v>67</v>
      </c>
      <c r="Q1274" s="99">
        <f t="shared" si="252"/>
        <v>6</v>
      </c>
      <c r="R1274" s="97">
        <f t="shared" ca="1" si="253"/>
        <v>8.9552238805970186E-2</v>
      </c>
      <c r="S1274" s="99" t="str">
        <f t="shared" ca="1" si="254"/>
        <v>GROWTH</v>
      </c>
      <c r="T1274" s="100">
        <v>0</v>
      </c>
      <c r="U1274" s="100" t="str">
        <f t="shared" ca="1" si="255"/>
        <v>Dec</v>
      </c>
      <c r="V1274" s="96">
        <v>0</v>
      </c>
      <c r="W1274" s="103">
        <f t="shared" si="256"/>
        <v>73</v>
      </c>
      <c r="X1274" s="102">
        <f t="shared" ca="1" si="257"/>
        <v>0</v>
      </c>
      <c r="Y1274" s="103" t="b">
        <f t="shared" si="258"/>
        <v>0</v>
      </c>
      <c r="Z1274" s="24">
        <v>0</v>
      </c>
      <c r="AA1274" s="24">
        <f t="shared" si="259"/>
        <v>0</v>
      </c>
      <c r="AB1274" s="3">
        <v>1000004091</v>
      </c>
      <c r="AC1274" s="3"/>
    </row>
    <row r="1275" spans="1:29" ht="14.25" hidden="1" customHeight="1">
      <c r="A1275" s="23" t="s">
        <v>4046</v>
      </c>
      <c r="B1275" s="64" t="s">
        <v>91</v>
      </c>
      <c r="C1275" s="64" t="s">
        <v>2383</v>
      </c>
      <c r="D1275" s="64">
        <v>1000001141</v>
      </c>
      <c r="E1275" s="65" t="s">
        <v>2384</v>
      </c>
      <c r="F1275" s="66">
        <v>39566</v>
      </c>
      <c r="G1275" s="66" t="str">
        <f t="shared" si="247"/>
        <v>Targeted Dealer</v>
      </c>
      <c r="H1275" s="66"/>
      <c r="I1275" s="67">
        <v>1600</v>
      </c>
      <c r="J1275" s="67">
        <f t="shared" ca="1" si="248"/>
        <v>33393.548387096773</v>
      </c>
      <c r="K1275" s="96">
        <v>1100</v>
      </c>
      <c r="L1275" s="68">
        <f t="shared" ca="1" si="249"/>
        <v>-32293.548387096773</v>
      </c>
      <c r="M1275" s="68">
        <f t="shared" ca="1" si="250"/>
        <v>3.2940494590417311</v>
      </c>
      <c r="N1275" s="99">
        <v>1222.5</v>
      </c>
      <c r="O1275" s="97" t="str">
        <f t="shared" ca="1" si="251"/>
        <v>Nov</v>
      </c>
      <c r="P1275" s="96">
        <v>1222.5</v>
      </c>
      <c r="Q1275" s="99">
        <f t="shared" si="252"/>
        <v>-122.5</v>
      </c>
      <c r="R1275" s="97">
        <f t="shared" ca="1" si="253"/>
        <v>-0.10020449897750516</v>
      </c>
      <c r="S1275" s="99" t="str">
        <f t="shared" ca="1" si="254"/>
        <v>DEGROWTH</v>
      </c>
      <c r="T1275" s="100">
        <v>1538</v>
      </c>
      <c r="U1275" s="100" t="str">
        <f t="shared" ca="1" si="255"/>
        <v>Dec</v>
      </c>
      <c r="V1275" s="96">
        <v>1538</v>
      </c>
      <c r="W1275" s="103">
        <f t="shared" si="256"/>
        <v>-438</v>
      </c>
      <c r="X1275" s="102">
        <f t="shared" ca="1" si="257"/>
        <v>-0.28478543563068925</v>
      </c>
      <c r="Y1275" s="103" t="str">
        <f t="shared" ca="1" si="258"/>
        <v>DEGROWTH</v>
      </c>
      <c r="Z1275" s="24">
        <v>0</v>
      </c>
      <c r="AA1275" s="24">
        <f t="shared" si="259"/>
        <v>0</v>
      </c>
      <c r="AB1275" s="3">
        <v>1000001141</v>
      </c>
      <c r="AC1275" s="3"/>
    </row>
    <row r="1276" spans="1:29" ht="14.25" hidden="1" customHeight="1">
      <c r="A1276" s="23" t="s">
        <v>4046</v>
      </c>
      <c r="B1276" s="64" t="s">
        <v>91</v>
      </c>
      <c r="C1276" s="64" t="s">
        <v>2385</v>
      </c>
      <c r="D1276" s="64">
        <v>1000001140</v>
      </c>
      <c r="E1276" s="65" t="s">
        <v>2386</v>
      </c>
      <c r="F1276" s="66">
        <v>41304</v>
      </c>
      <c r="G1276" s="66" t="str">
        <f t="shared" si="247"/>
        <v>Targeted Dealer</v>
      </c>
      <c r="H1276" s="66"/>
      <c r="I1276" s="67">
        <v>1600</v>
      </c>
      <c r="J1276" s="67">
        <f t="shared" ca="1" si="248"/>
        <v>33393.548387096773</v>
      </c>
      <c r="K1276" s="96">
        <v>964</v>
      </c>
      <c r="L1276" s="68">
        <f t="shared" ca="1" si="249"/>
        <v>-32429.548387096773</v>
      </c>
      <c r="M1276" s="68">
        <f t="shared" ca="1" si="250"/>
        <v>2.8867851622874805</v>
      </c>
      <c r="N1276" s="99">
        <v>858</v>
      </c>
      <c r="O1276" s="97" t="str">
        <f t="shared" ca="1" si="251"/>
        <v>Nov</v>
      </c>
      <c r="P1276" s="96">
        <v>858</v>
      </c>
      <c r="Q1276" s="99">
        <f t="shared" si="252"/>
        <v>106</v>
      </c>
      <c r="R1276" s="97">
        <f t="shared" ca="1" si="253"/>
        <v>0.12354312354312347</v>
      </c>
      <c r="S1276" s="99" t="str">
        <f t="shared" ca="1" si="254"/>
        <v>GROWTH</v>
      </c>
      <c r="T1276" s="100">
        <v>1553</v>
      </c>
      <c r="U1276" s="100" t="str">
        <f t="shared" ca="1" si="255"/>
        <v>Dec</v>
      </c>
      <c r="V1276" s="96">
        <v>1553</v>
      </c>
      <c r="W1276" s="103">
        <f t="shared" si="256"/>
        <v>-589</v>
      </c>
      <c r="X1276" s="102">
        <f t="shared" ca="1" si="257"/>
        <v>-0.3792659368963297</v>
      </c>
      <c r="Y1276" s="103" t="str">
        <f t="shared" ca="1" si="258"/>
        <v>DEGROWTH</v>
      </c>
      <c r="Z1276" s="24">
        <v>0</v>
      </c>
      <c r="AA1276" s="24">
        <f t="shared" si="259"/>
        <v>0</v>
      </c>
      <c r="AB1276" s="3">
        <v>1000001140</v>
      </c>
      <c r="AC1276" s="3"/>
    </row>
    <row r="1277" spans="1:29" ht="14.25" hidden="1" customHeight="1">
      <c r="A1277" s="23" t="s">
        <v>4046</v>
      </c>
      <c r="B1277" s="64" t="s">
        <v>91</v>
      </c>
      <c r="C1277" s="64" t="s">
        <v>2387</v>
      </c>
      <c r="D1277" s="64">
        <v>1000001146</v>
      </c>
      <c r="E1277" s="65" t="s">
        <v>2388</v>
      </c>
      <c r="F1277" s="66">
        <v>42223</v>
      </c>
      <c r="G1277" s="66" t="str">
        <f t="shared" si="247"/>
        <v>Targeted Dealer</v>
      </c>
      <c r="H1277" s="66"/>
      <c r="I1277" s="67">
        <v>520</v>
      </c>
      <c r="J1277" s="67">
        <f t="shared" ca="1" si="248"/>
        <v>10852.903225806451</v>
      </c>
      <c r="K1277" s="96">
        <v>520</v>
      </c>
      <c r="L1277" s="68">
        <f t="shared" ca="1" si="249"/>
        <v>-10332.903225806451</v>
      </c>
      <c r="M1277" s="68">
        <f t="shared" ca="1" si="250"/>
        <v>4.7913446676970635</v>
      </c>
      <c r="N1277" s="99">
        <v>491</v>
      </c>
      <c r="O1277" s="97" t="str">
        <f t="shared" ca="1" si="251"/>
        <v>Nov</v>
      </c>
      <c r="P1277" s="96">
        <v>491</v>
      </c>
      <c r="Q1277" s="99">
        <f t="shared" si="252"/>
        <v>29</v>
      </c>
      <c r="R1277" s="97">
        <f t="shared" ca="1" si="253"/>
        <v>5.9063136456211751E-2</v>
      </c>
      <c r="S1277" s="99" t="str">
        <f t="shared" ca="1" si="254"/>
        <v>GROWTH</v>
      </c>
      <c r="T1277" s="100">
        <v>553</v>
      </c>
      <c r="U1277" s="100" t="str">
        <f t="shared" ca="1" si="255"/>
        <v>Dec</v>
      </c>
      <c r="V1277" s="96">
        <v>553</v>
      </c>
      <c r="W1277" s="103">
        <f t="shared" si="256"/>
        <v>-33</v>
      </c>
      <c r="X1277" s="102">
        <f t="shared" ca="1" si="257"/>
        <v>-5.9674502712477429E-2</v>
      </c>
      <c r="Y1277" s="103" t="str">
        <f t="shared" ca="1" si="258"/>
        <v>DEGROWTH</v>
      </c>
      <c r="Z1277" s="24">
        <v>0</v>
      </c>
      <c r="AA1277" s="24">
        <f t="shared" si="259"/>
        <v>0</v>
      </c>
      <c r="AB1277" s="3">
        <v>1000001146</v>
      </c>
      <c r="AC1277" s="3"/>
    </row>
    <row r="1278" spans="1:29" ht="14.25" customHeight="1">
      <c r="A1278" s="23" t="s">
        <v>4046</v>
      </c>
      <c r="B1278" s="64" t="s">
        <v>91</v>
      </c>
      <c r="C1278" s="64" t="s">
        <v>4557</v>
      </c>
      <c r="D1278" s="64">
        <v>1000001152</v>
      </c>
      <c r="E1278" s="65" t="s">
        <v>4558</v>
      </c>
      <c r="F1278" s="66">
        <v>42282</v>
      </c>
      <c r="G1278" s="66" t="str">
        <f t="shared" si="247"/>
        <v>-</v>
      </c>
      <c r="H1278" s="66"/>
      <c r="I1278" s="67">
        <v>0</v>
      </c>
      <c r="J1278" s="67">
        <f t="shared" ca="1" si="248"/>
        <v>0</v>
      </c>
      <c r="K1278" s="96">
        <v>0</v>
      </c>
      <c r="L1278" s="68">
        <f t="shared" ca="1" si="249"/>
        <v>0</v>
      </c>
      <c r="M1278" s="68" t="str">
        <f t="shared" ca="1" si="250"/>
        <v>-</v>
      </c>
      <c r="N1278" s="99">
        <v>0</v>
      </c>
      <c r="O1278" s="97" t="str">
        <f t="shared" ca="1" si="251"/>
        <v>Nov</v>
      </c>
      <c r="P1278" s="96">
        <v>0</v>
      </c>
      <c r="Q1278" s="99">
        <f t="shared" si="252"/>
        <v>0</v>
      </c>
      <c r="R1278" s="97">
        <f t="shared" ca="1" si="253"/>
        <v>0</v>
      </c>
      <c r="S1278" s="99" t="b">
        <f t="shared" si="254"/>
        <v>0</v>
      </c>
      <c r="T1278" s="100">
        <v>412.5</v>
      </c>
      <c r="U1278" s="100" t="str">
        <f t="shared" ca="1" si="255"/>
        <v>Dec</v>
      </c>
      <c r="V1278" s="96">
        <v>412.5</v>
      </c>
      <c r="W1278" s="103">
        <f t="shared" si="256"/>
        <v>-412.5</v>
      </c>
      <c r="X1278" s="102">
        <f t="shared" ca="1" si="257"/>
        <v>-1</v>
      </c>
      <c r="Y1278" s="103" t="str">
        <f t="shared" ca="1" si="258"/>
        <v>DEGROWTH</v>
      </c>
      <c r="Z1278" s="24">
        <v>1</v>
      </c>
      <c r="AA1278" s="24">
        <f t="shared" si="259"/>
        <v>0</v>
      </c>
      <c r="AB1278" s="3" t="e">
        <f>#N/A</f>
        <v>#N/A</v>
      </c>
      <c r="AC1278" s="3"/>
    </row>
    <row r="1279" spans="1:29" ht="14.25" hidden="1" customHeight="1">
      <c r="A1279" s="23" t="s">
        <v>4046</v>
      </c>
      <c r="B1279" s="64" t="s">
        <v>91</v>
      </c>
      <c r="C1279" s="64" t="s">
        <v>2389</v>
      </c>
      <c r="D1279" s="64">
        <v>1000001150</v>
      </c>
      <c r="E1279" s="65" t="s">
        <v>2390</v>
      </c>
      <c r="F1279" s="66">
        <v>42524</v>
      </c>
      <c r="G1279" s="66" t="str">
        <f t="shared" si="247"/>
        <v>Targeted Dealer</v>
      </c>
      <c r="H1279" s="66"/>
      <c r="I1279" s="67">
        <v>570</v>
      </c>
      <c r="J1279" s="67">
        <f t="shared" ca="1" si="248"/>
        <v>11896.451612903225</v>
      </c>
      <c r="K1279" s="96">
        <v>449</v>
      </c>
      <c r="L1279" s="68">
        <f t="shared" ca="1" si="249"/>
        <v>-11447.451612903225</v>
      </c>
      <c r="M1279" s="68">
        <f t="shared" ca="1" si="250"/>
        <v>3.7742346592911957</v>
      </c>
      <c r="N1279" s="99">
        <v>325</v>
      </c>
      <c r="O1279" s="97" t="str">
        <f t="shared" ca="1" si="251"/>
        <v>Nov</v>
      </c>
      <c r="P1279" s="96">
        <v>325</v>
      </c>
      <c r="Q1279" s="99">
        <f t="shared" si="252"/>
        <v>124</v>
      </c>
      <c r="R1279" s="97">
        <f t="shared" ca="1" si="253"/>
        <v>0.3815384615384616</v>
      </c>
      <c r="S1279" s="99" t="str">
        <f t="shared" ca="1" si="254"/>
        <v>GROWTH</v>
      </c>
      <c r="T1279" s="100">
        <v>667</v>
      </c>
      <c r="U1279" s="100" t="str">
        <f t="shared" ca="1" si="255"/>
        <v>Dec</v>
      </c>
      <c r="V1279" s="96">
        <v>667</v>
      </c>
      <c r="W1279" s="103">
        <f t="shared" si="256"/>
        <v>-218</v>
      </c>
      <c r="X1279" s="102">
        <f t="shared" ca="1" si="257"/>
        <v>-0.32683658170914542</v>
      </c>
      <c r="Y1279" s="103" t="str">
        <f t="shared" ca="1" si="258"/>
        <v>DEGROWTH</v>
      </c>
      <c r="Z1279" s="24">
        <v>0</v>
      </c>
      <c r="AA1279" s="24">
        <f t="shared" si="259"/>
        <v>0</v>
      </c>
      <c r="AB1279" s="3">
        <v>1000001150</v>
      </c>
      <c r="AC1279" s="3"/>
    </row>
    <row r="1280" spans="1:29" ht="14.25" hidden="1" customHeight="1">
      <c r="A1280" s="23" t="s">
        <v>4046</v>
      </c>
      <c r="B1280" s="64" t="s">
        <v>91</v>
      </c>
      <c r="C1280" s="64" t="s">
        <v>2391</v>
      </c>
      <c r="D1280" s="64">
        <v>1000001144</v>
      </c>
      <c r="E1280" s="65" t="s">
        <v>2392</v>
      </c>
      <c r="F1280" s="66">
        <v>43589</v>
      </c>
      <c r="G1280" s="66" t="str">
        <f t="shared" si="247"/>
        <v>Targeted Dealer</v>
      </c>
      <c r="H1280" s="66"/>
      <c r="I1280" s="67">
        <v>2000</v>
      </c>
      <c r="J1280" s="67">
        <f t="shared" ca="1" si="248"/>
        <v>41741.93548387097</v>
      </c>
      <c r="K1280" s="96">
        <v>1845</v>
      </c>
      <c r="L1280" s="68">
        <f t="shared" ca="1" si="249"/>
        <v>-39896.93548387097</v>
      </c>
      <c r="M1280" s="68">
        <f t="shared" ca="1" si="250"/>
        <v>4.4200154559505407</v>
      </c>
      <c r="N1280" s="99">
        <v>1437</v>
      </c>
      <c r="O1280" s="97" t="str">
        <f t="shared" ca="1" si="251"/>
        <v>Nov</v>
      </c>
      <c r="P1280" s="96">
        <v>1437</v>
      </c>
      <c r="Q1280" s="99">
        <f t="shared" si="252"/>
        <v>408</v>
      </c>
      <c r="R1280" s="97">
        <f t="shared" ca="1" si="253"/>
        <v>0.28392484342379953</v>
      </c>
      <c r="S1280" s="99" t="str">
        <f t="shared" ca="1" si="254"/>
        <v>GROWTH</v>
      </c>
      <c r="T1280" s="100">
        <v>1456.5</v>
      </c>
      <c r="U1280" s="100" t="str">
        <f t="shared" ca="1" si="255"/>
        <v>Dec</v>
      </c>
      <c r="V1280" s="96">
        <v>1456.5</v>
      </c>
      <c r="W1280" s="103">
        <f t="shared" si="256"/>
        <v>388.5</v>
      </c>
      <c r="X1280" s="102">
        <f t="shared" ca="1" si="257"/>
        <v>0.26673532440782699</v>
      </c>
      <c r="Y1280" s="103" t="str">
        <f t="shared" ca="1" si="258"/>
        <v>GROWTH</v>
      </c>
      <c r="Z1280" s="24">
        <v>0</v>
      </c>
      <c r="AA1280" s="24">
        <f t="shared" si="259"/>
        <v>0</v>
      </c>
      <c r="AB1280" s="3">
        <v>1000001144</v>
      </c>
      <c r="AC1280" s="3"/>
    </row>
    <row r="1281" spans="1:29" ht="14.25" hidden="1" customHeight="1">
      <c r="A1281" s="23" t="s">
        <v>4046</v>
      </c>
      <c r="B1281" s="64" t="s">
        <v>91</v>
      </c>
      <c r="C1281" s="64" t="s">
        <v>2393</v>
      </c>
      <c r="D1281" s="64">
        <v>1000001154</v>
      </c>
      <c r="E1281" s="65" t="s">
        <v>2394</v>
      </c>
      <c r="F1281" s="66">
        <v>43749</v>
      </c>
      <c r="G1281" s="66" t="str">
        <f t="shared" si="247"/>
        <v>Targeted Dealer</v>
      </c>
      <c r="H1281" s="66"/>
      <c r="I1281" s="67">
        <v>115</v>
      </c>
      <c r="J1281" s="67">
        <f t="shared" ca="1" si="248"/>
        <v>2400.1612903225805</v>
      </c>
      <c r="K1281" s="96">
        <v>116</v>
      </c>
      <c r="L1281" s="68">
        <f t="shared" ca="1" si="249"/>
        <v>-2284.1612903225805</v>
      </c>
      <c r="M1281" s="68">
        <f t="shared" ca="1" si="250"/>
        <v>4.8330085343726905</v>
      </c>
      <c r="N1281" s="99">
        <v>44</v>
      </c>
      <c r="O1281" s="97" t="str">
        <f t="shared" ca="1" si="251"/>
        <v>Nov</v>
      </c>
      <c r="P1281" s="96">
        <v>44</v>
      </c>
      <c r="Q1281" s="99">
        <f t="shared" si="252"/>
        <v>72</v>
      </c>
      <c r="R1281" s="97">
        <f t="shared" ca="1" si="253"/>
        <v>1.6363636363636362</v>
      </c>
      <c r="S1281" s="99" t="str">
        <f t="shared" ca="1" si="254"/>
        <v>GROWTH</v>
      </c>
      <c r="T1281" s="100">
        <v>114</v>
      </c>
      <c r="U1281" s="100" t="str">
        <f t="shared" ca="1" si="255"/>
        <v>Dec</v>
      </c>
      <c r="V1281" s="96">
        <v>114</v>
      </c>
      <c r="W1281" s="103">
        <f t="shared" si="256"/>
        <v>2</v>
      </c>
      <c r="X1281" s="102">
        <f t="shared" ca="1" si="257"/>
        <v>1.7543859649122862E-2</v>
      </c>
      <c r="Y1281" s="103" t="str">
        <f t="shared" ca="1" si="258"/>
        <v>GROWTH</v>
      </c>
      <c r="Z1281" s="24">
        <v>0</v>
      </c>
      <c r="AA1281" s="24">
        <f t="shared" si="259"/>
        <v>0</v>
      </c>
      <c r="AB1281" s="3">
        <v>1000001154</v>
      </c>
      <c r="AC1281" s="3"/>
    </row>
    <row r="1282" spans="1:29" ht="14.25" hidden="1" customHeight="1">
      <c r="A1282" s="23" t="s">
        <v>4046</v>
      </c>
      <c r="B1282" s="64" t="s">
        <v>91</v>
      </c>
      <c r="C1282" s="64" t="s">
        <v>2395</v>
      </c>
      <c r="D1282" s="64">
        <v>1000001147</v>
      </c>
      <c r="E1282" s="65" t="s">
        <v>2396</v>
      </c>
      <c r="F1282" s="66">
        <v>44228</v>
      </c>
      <c r="G1282" s="66" t="str">
        <f t="shared" si="247"/>
        <v>Targeted Dealer</v>
      </c>
      <c r="H1282" s="66"/>
      <c r="I1282" s="67">
        <v>80</v>
      </c>
      <c r="J1282" s="67">
        <f t="shared" ca="1" si="248"/>
        <v>1669.6774193548388</v>
      </c>
      <c r="K1282" s="96">
        <v>60</v>
      </c>
      <c r="L1282" s="68">
        <f t="shared" ca="1" si="249"/>
        <v>-1609.6774193548388</v>
      </c>
      <c r="M1282" s="68">
        <f t="shared" ca="1" si="250"/>
        <v>3.5935085007727969</v>
      </c>
      <c r="N1282" s="99">
        <v>48</v>
      </c>
      <c r="O1282" s="97" t="str">
        <f t="shared" ca="1" si="251"/>
        <v>Nov</v>
      </c>
      <c r="P1282" s="96">
        <v>48</v>
      </c>
      <c r="Q1282" s="99">
        <f t="shared" si="252"/>
        <v>12</v>
      </c>
      <c r="R1282" s="97">
        <f t="shared" ca="1" si="253"/>
        <v>0.25</v>
      </c>
      <c r="S1282" s="99" t="str">
        <f t="shared" ca="1" si="254"/>
        <v>GROWTH</v>
      </c>
      <c r="T1282" s="100">
        <v>81</v>
      </c>
      <c r="U1282" s="100" t="str">
        <f t="shared" ca="1" si="255"/>
        <v>Dec</v>
      </c>
      <c r="V1282" s="96">
        <v>81</v>
      </c>
      <c r="W1282" s="103">
        <f t="shared" si="256"/>
        <v>-21</v>
      </c>
      <c r="X1282" s="102">
        <f t="shared" ca="1" si="257"/>
        <v>-0.2592592592592593</v>
      </c>
      <c r="Y1282" s="103" t="str">
        <f t="shared" ca="1" si="258"/>
        <v>DEGROWTH</v>
      </c>
      <c r="Z1282" s="24">
        <v>0</v>
      </c>
      <c r="AA1282" s="24">
        <f t="shared" si="259"/>
        <v>0</v>
      </c>
      <c r="AB1282" s="3">
        <v>1000001147</v>
      </c>
      <c r="AC1282" s="3"/>
    </row>
    <row r="1283" spans="1:29" ht="14.25" hidden="1" customHeight="1">
      <c r="A1283" s="23" t="s">
        <v>4046</v>
      </c>
      <c r="B1283" s="64" t="s">
        <v>91</v>
      </c>
      <c r="C1283" s="64" t="s">
        <v>2397</v>
      </c>
      <c r="D1283" s="64">
        <v>1000001153</v>
      </c>
      <c r="E1283" s="65" t="s">
        <v>2398</v>
      </c>
      <c r="F1283" s="66">
        <v>44230</v>
      </c>
      <c r="G1283" s="66" t="str">
        <f t="shared" ref="G1283:G1346" si="260">IF(I1283&gt;0,"Targeted Dealer","-")</f>
        <v>Targeted Dealer</v>
      </c>
      <c r="H1283" s="66"/>
      <c r="I1283" s="67">
        <v>2700</v>
      </c>
      <c r="J1283" s="67">
        <f t="shared" ref="J1283:J1346" ca="1" si="261">I1283/$J$1*$E$1</f>
        <v>56351.612903225803</v>
      </c>
      <c r="K1283" s="96">
        <v>1883.5</v>
      </c>
      <c r="L1283" s="68">
        <f t="shared" ref="L1283:L1346" ca="1" si="262">K1283-J1283</f>
        <v>-54468.112903225803</v>
      </c>
      <c r="M1283" s="68">
        <f t="shared" ref="M1283:M1346" ca="1" si="263">IFERROR((K1283/J1283%),"-")</f>
        <v>3.3424065487434884</v>
      </c>
      <c r="N1283" s="99">
        <v>1555</v>
      </c>
      <c r="O1283" s="97" t="str">
        <f t="shared" ref="O1283:O1346" ca="1" si="264">IF(F1283&lt;=$P$2,"Nov","")</f>
        <v>Nov</v>
      </c>
      <c r="P1283" s="96">
        <v>1555</v>
      </c>
      <c r="Q1283" s="99">
        <f t="shared" ref="Q1283:Q1346" si="265">K1283-P1283</f>
        <v>328.5</v>
      </c>
      <c r="R1283" s="97">
        <f t="shared" ref="R1283:R1346" ca="1" si="266">IFERROR(IF(O1283="Nov",(K1283/P1283-1)),0)</f>
        <v>0.21125401929260446</v>
      </c>
      <c r="S1283" s="99" t="str">
        <f t="shared" ref="S1283:S1346" ca="1" si="267">IF(N1283&gt;0,IF(O1283="","-",IF(R1283&lt;0%,"DEGROWTH","GROWTH")))</f>
        <v>GROWTH</v>
      </c>
      <c r="T1283" s="100">
        <v>2111.5</v>
      </c>
      <c r="U1283" s="100" t="str">
        <f t="shared" ref="U1283:U1346" ca="1" si="268">IF(F1283&lt;=$V$2,"Dec","")</f>
        <v>Dec</v>
      </c>
      <c r="V1283" s="96">
        <v>2111.5</v>
      </c>
      <c r="W1283" s="103">
        <f t="shared" ref="W1283:W1346" si="269">K1283-V1283</f>
        <v>-228</v>
      </c>
      <c r="X1283" s="102">
        <f t="shared" ref="X1283:X1346" ca="1" si="270">IFERROR(IF(U1283="Dec",(K1283/V1283-1)),0)</f>
        <v>-0.10798010892730292</v>
      </c>
      <c r="Y1283" s="103" t="str">
        <f t="shared" ref="Y1283:Y1346" ca="1" si="271">IF(T1283&gt;0,IF(U1283="","-",IF(X1283&lt;0%,"DEGROWTH","GROWTH")))</f>
        <v>DEGROWTH</v>
      </c>
      <c r="Z1283" s="24">
        <v>0</v>
      </c>
      <c r="AA1283" s="24">
        <f t="shared" ref="AA1283:AA1346" si="272">IF(H1283&gt;0,1,0)</f>
        <v>0</v>
      </c>
      <c r="AB1283" s="3">
        <v>1000001153</v>
      </c>
      <c r="AC1283" s="3"/>
    </row>
    <row r="1284" spans="1:29" ht="14.25" hidden="1" customHeight="1">
      <c r="A1284" s="23" t="s">
        <v>4046</v>
      </c>
      <c r="B1284" s="64" t="s">
        <v>91</v>
      </c>
      <c r="C1284" s="64" t="s">
        <v>2399</v>
      </c>
      <c r="D1284" s="64">
        <v>1000001143</v>
      </c>
      <c r="E1284" s="65" t="s">
        <v>2400</v>
      </c>
      <c r="F1284" s="66">
        <v>44257</v>
      </c>
      <c r="G1284" s="66" t="str">
        <f t="shared" si="260"/>
        <v>Targeted Dealer</v>
      </c>
      <c r="H1284" s="66"/>
      <c r="I1284" s="67">
        <v>150</v>
      </c>
      <c r="J1284" s="67">
        <f t="shared" ca="1" si="261"/>
        <v>3130.6451612903224</v>
      </c>
      <c r="K1284" s="96">
        <v>48</v>
      </c>
      <c r="L1284" s="68">
        <f t="shared" ca="1" si="262"/>
        <v>-3082.6451612903224</v>
      </c>
      <c r="M1284" s="68">
        <f t="shared" ca="1" si="263"/>
        <v>1.5332302936630604</v>
      </c>
      <c r="N1284" s="99">
        <v>24</v>
      </c>
      <c r="O1284" s="97" t="str">
        <f t="shared" ca="1" si="264"/>
        <v>Nov</v>
      </c>
      <c r="P1284" s="96">
        <v>24</v>
      </c>
      <c r="Q1284" s="99">
        <f t="shared" si="265"/>
        <v>24</v>
      </c>
      <c r="R1284" s="97">
        <f t="shared" ca="1" si="266"/>
        <v>1</v>
      </c>
      <c r="S1284" s="99" t="str">
        <f t="shared" ca="1" si="267"/>
        <v>GROWTH</v>
      </c>
      <c r="T1284" s="100">
        <v>133</v>
      </c>
      <c r="U1284" s="100" t="str">
        <f t="shared" ca="1" si="268"/>
        <v>Dec</v>
      </c>
      <c r="V1284" s="96">
        <v>133</v>
      </c>
      <c r="W1284" s="103">
        <f t="shared" si="269"/>
        <v>-85</v>
      </c>
      <c r="X1284" s="102">
        <f t="shared" ca="1" si="270"/>
        <v>-0.63909774436090228</v>
      </c>
      <c r="Y1284" s="103" t="str">
        <f t="shared" ca="1" si="271"/>
        <v>DEGROWTH</v>
      </c>
      <c r="Z1284" s="24">
        <v>0</v>
      </c>
      <c r="AA1284" s="24">
        <f t="shared" si="272"/>
        <v>0</v>
      </c>
      <c r="AB1284" s="3">
        <v>1000001143</v>
      </c>
      <c r="AC1284" s="3"/>
    </row>
    <row r="1285" spans="1:29" ht="14.25" customHeight="1">
      <c r="A1285" s="23" t="s">
        <v>4046</v>
      </c>
      <c r="B1285" s="64" t="s">
        <v>91</v>
      </c>
      <c r="C1285" s="64" t="s">
        <v>4559</v>
      </c>
      <c r="D1285" s="64">
        <v>1000001151</v>
      </c>
      <c r="E1285" s="65" t="s">
        <v>4560</v>
      </c>
      <c r="F1285" s="66">
        <v>44330</v>
      </c>
      <c r="G1285" s="66" t="str">
        <f t="shared" si="260"/>
        <v>-</v>
      </c>
      <c r="H1285" s="66"/>
      <c r="I1285" s="67">
        <v>0</v>
      </c>
      <c r="J1285" s="67">
        <f t="shared" ca="1" si="261"/>
        <v>0</v>
      </c>
      <c r="K1285" s="96">
        <v>0</v>
      </c>
      <c r="L1285" s="68">
        <f t="shared" ca="1" si="262"/>
        <v>0</v>
      </c>
      <c r="M1285" s="68" t="str">
        <f t="shared" ca="1" si="263"/>
        <v>-</v>
      </c>
      <c r="N1285" s="99">
        <v>0</v>
      </c>
      <c r="O1285" s="97" t="str">
        <f t="shared" ca="1" si="264"/>
        <v>Nov</v>
      </c>
      <c r="P1285" s="96">
        <v>0</v>
      </c>
      <c r="Q1285" s="99">
        <f t="shared" si="265"/>
        <v>0</v>
      </c>
      <c r="R1285" s="97">
        <f t="shared" ca="1" si="266"/>
        <v>0</v>
      </c>
      <c r="S1285" s="99" t="b">
        <f t="shared" si="267"/>
        <v>0</v>
      </c>
      <c r="T1285" s="100">
        <v>90</v>
      </c>
      <c r="U1285" s="100" t="str">
        <f t="shared" ca="1" si="268"/>
        <v>Dec</v>
      </c>
      <c r="V1285" s="96">
        <v>90</v>
      </c>
      <c r="W1285" s="103">
        <f t="shared" si="269"/>
        <v>-90</v>
      </c>
      <c r="X1285" s="102">
        <f t="shared" ca="1" si="270"/>
        <v>-1</v>
      </c>
      <c r="Y1285" s="103" t="str">
        <f t="shared" ca="1" si="271"/>
        <v>DEGROWTH</v>
      </c>
      <c r="Z1285" s="24">
        <v>1</v>
      </c>
      <c r="AA1285" s="24">
        <f t="shared" si="272"/>
        <v>0</v>
      </c>
      <c r="AB1285" s="3" t="e">
        <f>#N/A</f>
        <v>#N/A</v>
      </c>
      <c r="AC1285" s="3"/>
    </row>
    <row r="1286" spans="1:29" ht="14.25" hidden="1" customHeight="1">
      <c r="A1286" s="23" t="s">
        <v>4046</v>
      </c>
      <c r="B1286" s="64" t="s">
        <v>91</v>
      </c>
      <c r="C1286" s="64" t="s">
        <v>2401</v>
      </c>
      <c r="D1286" s="64">
        <v>1000001148</v>
      </c>
      <c r="E1286" s="65" t="s">
        <v>2402</v>
      </c>
      <c r="F1286" s="66">
        <v>44337</v>
      </c>
      <c r="G1286" s="66" t="str">
        <f t="shared" si="260"/>
        <v>Targeted Dealer</v>
      </c>
      <c r="H1286" s="66"/>
      <c r="I1286" s="67">
        <v>170</v>
      </c>
      <c r="J1286" s="67">
        <f t="shared" ca="1" si="261"/>
        <v>3548.0645161290322</v>
      </c>
      <c r="K1286" s="96">
        <v>114</v>
      </c>
      <c r="L1286" s="68">
        <f t="shared" ca="1" si="262"/>
        <v>-3434.0645161290322</v>
      </c>
      <c r="M1286" s="68">
        <f t="shared" ca="1" si="263"/>
        <v>3.2130193653968546</v>
      </c>
      <c r="N1286" s="99">
        <v>96.5</v>
      </c>
      <c r="O1286" s="97" t="str">
        <f t="shared" ca="1" si="264"/>
        <v>Nov</v>
      </c>
      <c r="P1286" s="96">
        <v>96.5</v>
      </c>
      <c r="Q1286" s="99">
        <f t="shared" si="265"/>
        <v>17.5</v>
      </c>
      <c r="R1286" s="97">
        <f t="shared" ca="1" si="266"/>
        <v>0.18134715025906734</v>
      </c>
      <c r="S1286" s="99" t="str">
        <f t="shared" ca="1" si="267"/>
        <v>GROWTH</v>
      </c>
      <c r="T1286" s="100">
        <v>160</v>
      </c>
      <c r="U1286" s="100" t="str">
        <f t="shared" ca="1" si="268"/>
        <v>Dec</v>
      </c>
      <c r="V1286" s="96">
        <v>160</v>
      </c>
      <c r="W1286" s="103">
        <f t="shared" si="269"/>
        <v>-46</v>
      </c>
      <c r="X1286" s="102">
        <f t="shared" ca="1" si="270"/>
        <v>-0.28749999999999998</v>
      </c>
      <c r="Y1286" s="103" t="str">
        <f t="shared" ca="1" si="271"/>
        <v>DEGROWTH</v>
      </c>
      <c r="Z1286" s="24">
        <v>0</v>
      </c>
      <c r="AA1286" s="24">
        <f t="shared" si="272"/>
        <v>0</v>
      </c>
      <c r="AB1286" s="3">
        <v>1000001148</v>
      </c>
      <c r="AC1286" s="3"/>
    </row>
    <row r="1287" spans="1:29" ht="14.25" hidden="1" customHeight="1">
      <c r="A1287" s="23" t="s">
        <v>4046</v>
      </c>
      <c r="B1287" s="64" t="s">
        <v>91</v>
      </c>
      <c r="C1287" s="64" t="s">
        <v>2403</v>
      </c>
      <c r="D1287" s="64">
        <v>1000002535</v>
      </c>
      <c r="E1287" s="65" t="s">
        <v>2404</v>
      </c>
      <c r="F1287" s="66">
        <v>44602</v>
      </c>
      <c r="G1287" s="66" t="str">
        <f t="shared" si="260"/>
        <v>Targeted Dealer</v>
      </c>
      <c r="H1287" s="66" t="s">
        <v>627</v>
      </c>
      <c r="I1287" s="67">
        <v>155</v>
      </c>
      <c r="J1287" s="67">
        <f t="shared" ca="1" si="261"/>
        <v>3235</v>
      </c>
      <c r="K1287" s="96">
        <v>144</v>
      </c>
      <c r="L1287" s="68">
        <f t="shared" ca="1" si="262"/>
        <v>-3091</v>
      </c>
      <c r="M1287" s="68">
        <f t="shared" ca="1" si="263"/>
        <v>4.4513137557959812</v>
      </c>
      <c r="N1287" s="99">
        <v>99</v>
      </c>
      <c r="O1287" s="97" t="str">
        <f t="shared" ca="1" si="264"/>
        <v>Nov</v>
      </c>
      <c r="P1287" s="96">
        <v>99</v>
      </c>
      <c r="Q1287" s="99">
        <f t="shared" si="265"/>
        <v>45</v>
      </c>
      <c r="R1287" s="97">
        <f t="shared" ca="1" si="266"/>
        <v>0.45454545454545459</v>
      </c>
      <c r="S1287" s="99" t="str">
        <f t="shared" ca="1" si="267"/>
        <v>GROWTH</v>
      </c>
      <c r="T1287" s="100">
        <v>154.5</v>
      </c>
      <c r="U1287" s="100" t="str">
        <f t="shared" ca="1" si="268"/>
        <v>Dec</v>
      </c>
      <c r="V1287" s="96">
        <v>154.5</v>
      </c>
      <c r="W1287" s="103">
        <f t="shared" si="269"/>
        <v>-10.5</v>
      </c>
      <c r="X1287" s="102">
        <f t="shared" ca="1" si="270"/>
        <v>-6.7961165048543659E-2</v>
      </c>
      <c r="Y1287" s="103" t="str">
        <f t="shared" ca="1" si="271"/>
        <v>DEGROWTH</v>
      </c>
      <c r="Z1287" s="24">
        <v>0</v>
      </c>
      <c r="AA1287" s="24">
        <f t="shared" si="272"/>
        <v>1</v>
      </c>
      <c r="AB1287" s="3">
        <v>1000002535</v>
      </c>
      <c r="AC1287" s="3"/>
    </row>
    <row r="1288" spans="1:29" ht="14.25" customHeight="1">
      <c r="A1288" s="23" t="s">
        <v>4046</v>
      </c>
      <c r="B1288" s="64" t="s">
        <v>91</v>
      </c>
      <c r="C1288" s="64" t="s">
        <v>4561</v>
      </c>
      <c r="D1288" s="64">
        <v>1000002770</v>
      </c>
      <c r="E1288" s="65" t="s">
        <v>4562</v>
      </c>
      <c r="F1288" s="66">
        <v>44688</v>
      </c>
      <c r="G1288" s="66" t="str">
        <f t="shared" si="260"/>
        <v>-</v>
      </c>
      <c r="H1288" s="66"/>
      <c r="I1288" s="67">
        <v>0</v>
      </c>
      <c r="J1288" s="67">
        <f t="shared" ca="1" si="261"/>
        <v>0</v>
      </c>
      <c r="K1288" s="96">
        <v>0</v>
      </c>
      <c r="L1288" s="68">
        <f t="shared" ca="1" si="262"/>
        <v>0</v>
      </c>
      <c r="M1288" s="68" t="str">
        <f t="shared" ca="1" si="263"/>
        <v>-</v>
      </c>
      <c r="N1288" s="99">
        <v>0</v>
      </c>
      <c r="O1288" s="97" t="str">
        <f t="shared" ca="1" si="264"/>
        <v>Nov</v>
      </c>
      <c r="P1288" s="96">
        <v>0</v>
      </c>
      <c r="Q1288" s="99">
        <f t="shared" si="265"/>
        <v>0</v>
      </c>
      <c r="R1288" s="97">
        <f t="shared" ca="1" si="266"/>
        <v>0</v>
      </c>
      <c r="S1288" s="99" t="b">
        <f t="shared" si="267"/>
        <v>0</v>
      </c>
      <c r="T1288" s="100">
        <v>0</v>
      </c>
      <c r="U1288" s="100" t="str">
        <f t="shared" ca="1" si="268"/>
        <v>Dec</v>
      </c>
      <c r="V1288" s="96">
        <v>0</v>
      </c>
      <c r="W1288" s="103">
        <f t="shared" si="269"/>
        <v>0</v>
      </c>
      <c r="X1288" s="102">
        <f t="shared" ca="1" si="270"/>
        <v>0</v>
      </c>
      <c r="Y1288" s="103" t="b">
        <f t="shared" si="271"/>
        <v>0</v>
      </c>
      <c r="Z1288" s="24">
        <v>1</v>
      </c>
      <c r="AA1288" s="24">
        <f t="shared" si="272"/>
        <v>0</v>
      </c>
      <c r="AB1288" s="3" t="e">
        <f>#N/A</f>
        <v>#N/A</v>
      </c>
      <c r="AC1288" s="3"/>
    </row>
    <row r="1289" spans="1:29" ht="14.25" hidden="1" customHeight="1">
      <c r="A1289" s="23" t="s">
        <v>4046</v>
      </c>
      <c r="B1289" s="64" t="s">
        <v>91</v>
      </c>
      <c r="C1289" s="64" t="s">
        <v>4051</v>
      </c>
      <c r="D1289" s="64">
        <v>1000003190</v>
      </c>
      <c r="E1289" s="64" t="s">
        <v>4052</v>
      </c>
      <c r="F1289" s="66">
        <v>44924</v>
      </c>
      <c r="G1289" s="66" t="str">
        <f t="shared" si="260"/>
        <v>-</v>
      </c>
      <c r="H1289" s="66"/>
      <c r="I1289" s="67">
        <v>0</v>
      </c>
      <c r="J1289" s="67">
        <f t="shared" ca="1" si="261"/>
        <v>0</v>
      </c>
      <c r="K1289" s="96">
        <v>0</v>
      </c>
      <c r="L1289" s="68">
        <f t="shared" ca="1" si="262"/>
        <v>0</v>
      </c>
      <c r="M1289" s="68" t="str">
        <f t="shared" ca="1" si="263"/>
        <v>-</v>
      </c>
      <c r="N1289" s="99">
        <v>12</v>
      </c>
      <c r="O1289" s="97" t="str">
        <f t="shared" ca="1" si="264"/>
        <v>Nov</v>
      </c>
      <c r="P1289" s="96">
        <v>12</v>
      </c>
      <c r="Q1289" s="99">
        <f t="shared" si="265"/>
        <v>-12</v>
      </c>
      <c r="R1289" s="97">
        <f t="shared" ca="1" si="266"/>
        <v>-1</v>
      </c>
      <c r="S1289" s="99" t="str">
        <f t="shared" ca="1" si="267"/>
        <v>DEGROWTH</v>
      </c>
      <c r="T1289" s="100">
        <v>12</v>
      </c>
      <c r="U1289" s="100" t="str">
        <f t="shared" ca="1" si="268"/>
        <v>Dec</v>
      </c>
      <c r="V1289" s="96">
        <v>12</v>
      </c>
      <c r="W1289" s="103">
        <f t="shared" si="269"/>
        <v>-12</v>
      </c>
      <c r="X1289" s="102">
        <f t="shared" ca="1" si="270"/>
        <v>-1</v>
      </c>
      <c r="Y1289" s="103" t="str">
        <f t="shared" ca="1" si="271"/>
        <v>DEGROWTH</v>
      </c>
      <c r="Z1289" s="24">
        <v>1</v>
      </c>
      <c r="AA1289" s="24">
        <f t="shared" si="272"/>
        <v>0</v>
      </c>
      <c r="AB1289" s="3">
        <v>1000003190</v>
      </c>
      <c r="AC1289" s="3"/>
    </row>
    <row r="1290" spans="1:29" ht="14.25" hidden="1" customHeight="1">
      <c r="A1290" s="23" t="s">
        <v>4046</v>
      </c>
      <c r="B1290" s="64" t="s">
        <v>91</v>
      </c>
      <c r="C1290" s="64" t="s">
        <v>2405</v>
      </c>
      <c r="D1290" s="64">
        <v>1000003700</v>
      </c>
      <c r="E1290" s="64" t="s">
        <v>2406</v>
      </c>
      <c r="F1290" s="66">
        <v>45167</v>
      </c>
      <c r="G1290" s="66" t="str">
        <f t="shared" si="260"/>
        <v>Targeted Dealer</v>
      </c>
      <c r="H1290" s="66"/>
      <c r="I1290" s="67">
        <v>50</v>
      </c>
      <c r="J1290" s="67">
        <f t="shared" ca="1" si="261"/>
        <v>1043.5483870967741</v>
      </c>
      <c r="K1290" s="96">
        <v>49</v>
      </c>
      <c r="L1290" s="68">
        <f t="shared" ca="1" si="262"/>
        <v>-994.54838709677415</v>
      </c>
      <c r="M1290" s="68">
        <f t="shared" ca="1" si="263"/>
        <v>4.6955177743431218</v>
      </c>
      <c r="N1290" s="99">
        <v>36</v>
      </c>
      <c r="O1290" s="97" t="str">
        <f t="shared" ca="1" si="264"/>
        <v>Nov</v>
      </c>
      <c r="P1290" s="96">
        <v>36</v>
      </c>
      <c r="Q1290" s="99">
        <f t="shared" si="265"/>
        <v>13</v>
      </c>
      <c r="R1290" s="97">
        <f t="shared" ca="1" si="266"/>
        <v>0.36111111111111116</v>
      </c>
      <c r="S1290" s="99" t="str">
        <f t="shared" ca="1" si="267"/>
        <v>GROWTH</v>
      </c>
      <c r="T1290" s="100">
        <v>60</v>
      </c>
      <c r="U1290" s="100" t="str">
        <f t="shared" ca="1" si="268"/>
        <v>Dec</v>
      </c>
      <c r="V1290" s="96">
        <v>60</v>
      </c>
      <c r="W1290" s="103">
        <f t="shared" si="269"/>
        <v>-11</v>
      </c>
      <c r="X1290" s="102">
        <f t="shared" ca="1" si="270"/>
        <v>-0.18333333333333335</v>
      </c>
      <c r="Y1290" s="103" t="str">
        <f t="shared" ca="1" si="271"/>
        <v>DEGROWTH</v>
      </c>
      <c r="Z1290" s="24">
        <v>0</v>
      </c>
      <c r="AA1290" s="24">
        <f t="shared" si="272"/>
        <v>0</v>
      </c>
      <c r="AB1290" s="3">
        <v>1000003700</v>
      </c>
      <c r="AC1290" s="3"/>
    </row>
    <row r="1291" spans="1:29" ht="14.25" hidden="1" customHeight="1">
      <c r="A1291" s="23" t="s">
        <v>4046</v>
      </c>
      <c r="B1291" s="64" t="s">
        <v>91</v>
      </c>
      <c r="C1291" s="64" t="s">
        <v>2407</v>
      </c>
      <c r="D1291" s="64">
        <v>1000003743</v>
      </c>
      <c r="E1291" s="64" t="s">
        <v>2408</v>
      </c>
      <c r="F1291" s="66">
        <v>45230</v>
      </c>
      <c r="G1291" s="66" t="str">
        <f t="shared" si="260"/>
        <v>Targeted Dealer</v>
      </c>
      <c r="H1291" s="66"/>
      <c r="I1291" s="67">
        <v>20</v>
      </c>
      <c r="J1291" s="67">
        <f t="shared" ca="1" si="261"/>
        <v>417.41935483870969</v>
      </c>
      <c r="K1291" s="96">
        <v>12</v>
      </c>
      <c r="L1291" s="68">
        <f t="shared" ca="1" si="262"/>
        <v>-405.41935483870969</v>
      </c>
      <c r="M1291" s="68">
        <f t="shared" ca="1" si="263"/>
        <v>2.8748068006182375</v>
      </c>
      <c r="N1291" s="99">
        <v>12</v>
      </c>
      <c r="O1291" s="97" t="str">
        <f t="shared" ca="1" si="264"/>
        <v>Nov</v>
      </c>
      <c r="P1291" s="96">
        <v>12</v>
      </c>
      <c r="Q1291" s="99">
        <f t="shared" si="265"/>
        <v>0</v>
      </c>
      <c r="R1291" s="97">
        <f t="shared" ca="1" si="266"/>
        <v>0</v>
      </c>
      <c r="S1291" s="99" t="str">
        <f t="shared" ca="1" si="267"/>
        <v>GROWTH</v>
      </c>
      <c r="T1291" s="100">
        <v>40</v>
      </c>
      <c r="U1291" s="100" t="str">
        <f t="shared" ca="1" si="268"/>
        <v>Dec</v>
      </c>
      <c r="V1291" s="96">
        <v>40</v>
      </c>
      <c r="W1291" s="103">
        <f t="shared" si="269"/>
        <v>-28</v>
      </c>
      <c r="X1291" s="102">
        <f t="shared" ca="1" si="270"/>
        <v>-0.7</v>
      </c>
      <c r="Y1291" s="103" t="str">
        <f t="shared" ca="1" si="271"/>
        <v>DEGROWTH</v>
      </c>
      <c r="Z1291" s="24">
        <v>0</v>
      </c>
      <c r="AA1291" s="24">
        <f t="shared" si="272"/>
        <v>0</v>
      </c>
      <c r="AB1291" s="3">
        <v>1000003743</v>
      </c>
      <c r="AC1291" s="3"/>
    </row>
    <row r="1292" spans="1:29" ht="14.25" hidden="1" customHeight="1">
      <c r="A1292" s="23" t="s">
        <v>4046</v>
      </c>
      <c r="B1292" s="64" t="s">
        <v>91</v>
      </c>
      <c r="C1292" s="125" t="s">
        <v>4563</v>
      </c>
      <c r="D1292" s="125">
        <v>1000003985</v>
      </c>
      <c r="E1292" s="125" t="s">
        <v>4564</v>
      </c>
      <c r="F1292" s="66">
        <v>45441</v>
      </c>
      <c r="G1292" s="66" t="str">
        <f t="shared" si="260"/>
        <v>-</v>
      </c>
      <c r="H1292" s="66"/>
      <c r="I1292" s="67">
        <v>0</v>
      </c>
      <c r="J1292" s="67">
        <f t="shared" ca="1" si="261"/>
        <v>0</v>
      </c>
      <c r="K1292" s="96">
        <v>0</v>
      </c>
      <c r="L1292" s="68">
        <f t="shared" ca="1" si="262"/>
        <v>0</v>
      </c>
      <c r="M1292" s="68" t="str">
        <f t="shared" ca="1" si="263"/>
        <v>-</v>
      </c>
      <c r="N1292" s="99">
        <v>0</v>
      </c>
      <c r="O1292" s="97" t="str">
        <f t="shared" ca="1" si="264"/>
        <v>Nov</v>
      </c>
      <c r="P1292" s="96">
        <v>0</v>
      </c>
      <c r="Q1292" s="99">
        <f t="shared" si="265"/>
        <v>0</v>
      </c>
      <c r="R1292" s="97">
        <f t="shared" ca="1" si="266"/>
        <v>0</v>
      </c>
      <c r="S1292" s="99" t="b">
        <f t="shared" si="267"/>
        <v>0</v>
      </c>
      <c r="T1292" s="100">
        <v>0</v>
      </c>
      <c r="U1292" s="100" t="str">
        <f t="shared" ca="1" si="268"/>
        <v>Dec</v>
      </c>
      <c r="V1292" s="96">
        <v>0</v>
      </c>
      <c r="W1292" s="103">
        <f t="shared" si="269"/>
        <v>0</v>
      </c>
      <c r="X1292" s="102">
        <f t="shared" ca="1" si="270"/>
        <v>0</v>
      </c>
      <c r="Y1292" s="103" t="b">
        <f t="shared" si="271"/>
        <v>0</v>
      </c>
      <c r="Z1292" s="24">
        <v>1</v>
      </c>
      <c r="AA1292" s="24">
        <f t="shared" si="272"/>
        <v>0</v>
      </c>
      <c r="AB1292" s="3">
        <v>1000003985</v>
      </c>
      <c r="AC1292" s="3"/>
    </row>
    <row r="1293" spans="1:29" ht="14.25" hidden="1" customHeight="1">
      <c r="A1293" s="24" t="s">
        <v>4046</v>
      </c>
      <c r="B1293" s="125" t="s">
        <v>91</v>
      </c>
      <c r="C1293" s="125" t="s">
        <v>2409</v>
      </c>
      <c r="D1293" s="125">
        <v>1000004007</v>
      </c>
      <c r="E1293" s="125" t="s">
        <v>2410</v>
      </c>
      <c r="F1293" s="66">
        <v>45457</v>
      </c>
      <c r="G1293" s="66" t="str">
        <f t="shared" si="260"/>
        <v>Targeted Dealer</v>
      </c>
      <c r="H1293" s="66"/>
      <c r="I1293" s="67">
        <v>130</v>
      </c>
      <c r="J1293" s="67">
        <f t="shared" ca="1" si="261"/>
        <v>2713.2258064516127</v>
      </c>
      <c r="K1293" s="96">
        <v>80</v>
      </c>
      <c r="L1293" s="68">
        <f t="shared" ca="1" si="262"/>
        <v>-2633.2258064516127</v>
      </c>
      <c r="M1293" s="68">
        <f t="shared" ca="1" si="263"/>
        <v>2.9485197955058853</v>
      </c>
      <c r="N1293" s="99">
        <v>129</v>
      </c>
      <c r="O1293" s="97" t="str">
        <f t="shared" ca="1" si="264"/>
        <v>Nov</v>
      </c>
      <c r="P1293" s="96">
        <v>129</v>
      </c>
      <c r="Q1293" s="99">
        <f t="shared" si="265"/>
        <v>-49</v>
      </c>
      <c r="R1293" s="97">
        <f t="shared" ca="1" si="266"/>
        <v>-0.37984496124031009</v>
      </c>
      <c r="S1293" s="99" t="str">
        <f t="shared" ca="1" si="267"/>
        <v>DEGROWTH</v>
      </c>
      <c r="T1293" s="100">
        <v>0</v>
      </c>
      <c r="U1293" s="100" t="str">
        <f t="shared" ca="1" si="268"/>
        <v>Dec</v>
      </c>
      <c r="V1293" s="96">
        <v>0</v>
      </c>
      <c r="W1293" s="103">
        <f t="shared" si="269"/>
        <v>80</v>
      </c>
      <c r="X1293" s="102">
        <f t="shared" ca="1" si="270"/>
        <v>0</v>
      </c>
      <c r="Y1293" s="103" t="b">
        <f t="shared" si="271"/>
        <v>0</v>
      </c>
      <c r="Z1293" s="24">
        <v>0</v>
      </c>
      <c r="AA1293" s="24">
        <f t="shared" si="272"/>
        <v>0</v>
      </c>
      <c r="AB1293" s="3">
        <v>1000004007</v>
      </c>
      <c r="AC1293" s="3"/>
    </row>
    <row r="1294" spans="1:29" ht="14.25" hidden="1" customHeight="1">
      <c r="A1294" s="24" t="s">
        <v>4046</v>
      </c>
      <c r="B1294" s="125" t="s">
        <v>91</v>
      </c>
      <c r="C1294" s="125" t="s">
        <v>330</v>
      </c>
      <c r="D1294" s="125">
        <v>1000004035</v>
      </c>
      <c r="E1294" s="125" t="s">
        <v>331</v>
      </c>
      <c r="F1294" s="66">
        <v>45478</v>
      </c>
      <c r="G1294" s="66" t="str">
        <f t="shared" si="260"/>
        <v>Targeted Dealer</v>
      </c>
      <c r="H1294" s="66"/>
      <c r="I1294" s="67">
        <v>120</v>
      </c>
      <c r="J1294" s="67">
        <f t="shared" ca="1" si="261"/>
        <v>2504.516129032258</v>
      </c>
      <c r="K1294" s="96">
        <v>144</v>
      </c>
      <c r="L1294" s="68">
        <f t="shared" ca="1" si="262"/>
        <v>-2360.516129032258</v>
      </c>
      <c r="M1294" s="68">
        <f t="shared" ca="1" si="263"/>
        <v>5.7496136012364758</v>
      </c>
      <c r="N1294" s="99">
        <v>97</v>
      </c>
      <c r="O1294" s="97" t="str">
        <f t="shared" ca="1" si="264"/>
        <v>Nov</v>
      </c>
      <c r="P1294" s="96">
        <v>97</v>
      </c>
      <c r="Q1294" s="99">
        <f t="shared" si="265"/>
        <v>47</v>
      </c>
      <c r="R1294" s="97">
        <f t="shared" ca="1" si="266"/>
        <v>0.48453608247422686</v>
      </c>
      <c r="S1294" s="99" t="str">
        <f t="shared" ca="1" si="267"/>
        <v>GROWTH</v>
      </c>
      <c r="T1294" s="100">
        <v>0</v>
      </c>
      <c r="U1294" s="100" t="str">
        <f t="shared" ca="1" si="268"/>
        <v>Dec</v>
      </c>
      <c r="V1294" s="96">
        <v>0</v>
      </c>
      <c r="W1294" s="103">
        <f t="shared" si="269"/>
        <v>144</v>
      </c>
      <c r="X1294" s="102">
        <f t="shared" ca="1" si="270"/>
        <v>0</v>
      </c>
      <c r="Y1294" s="103" t="b">
        <f t="shared" si="271"/>
        <v>0</v>
      </c>
      <c r="Z1294" s="24">
        <v>0</v>
      </c>
      <c r="AA1294" s="24">
        <f t="shared" si="272"/>
        <v>0</v>
      </c>
      <c r="AB1294" s="3">
        <v>1000004035</v>
      </c>
      <c r="AC1294" s="3"/>
    </row>
    <row r="1295" spans="1:29" ht="14.25" hidden="1" customHeight="1">
      <c r="A1295" s="24" t="s">
        <v>4046</v>
      </c>
      <c r="B1295" s="125" t="s">
        <v>91</v>
      </c>
      <c r="C1295" s="125" t="s">
        <v>2411</v>
      </c>
      <c r="D1295" s="125">
        <v>1000004069</v>
      </c>
      <c r="E1295" s="125" t="s">
        <v>2412</v>
      </c>
      <c r="F1295" s="66">
        <v>45504</v>
      </c>
      <c r="G1295" s="66" t="str">
        <f t="shared" si="260"/>
        <v>Targeted Dealer</v>
      </c>
      <c r="H1295" s="66"/>
      <c r="I1295" s="67">
        <v>24</v>
      </c>
      <c r="J1295" s="67">
        <f t="shared" ca="1" si="261"/>
        <v>500.90322580645159</v>
      </c>
      <c r="K1295" s="96">
        <v>85</v>
      </c>
      <c r="L1295" s="68">
        <f t="shared" ca="1" si="262"/>
        <v>-415.90322580645159</v>
      </c>
      <c r="M1295" s="68">
        <f t="shared" ca="1" si="263"/>
        <v>16.969345698093768</v>
      </c>
      <c r="N1295" s="99">
        <v>26</v>
      </c>
      <c r="O1295" s="97" t="str">
        <f t="shared" ca="1" si="264"/>
        <v>Nov</v>
      </c>
      <c r="P1295" s="96">
        <v>26</v>
      </c>
      <c r="Q1295" s="99">
        <f t="shared" si="265"/>
        <v>59</v>
      </c>
      <c r="R1295" s="97">
        <f t="shared" ca="1" si="266"/>
        <v>2.2692307692307692</v>
      </c>
      <c r="S1295" s="99" t="str">
        <f t="shared" ca="1" si="267"/>
        <v>GROWTH</v>
      </c>
      <c r="T1295" s="100">
        <v>0</v>
      </c>
      <c r="U1295" s="100" t="str">
        <f t="shared" ca="1" si="268"/>
        <v>Dec</v>
      </c>
      <c r="V1295" s="96">
        <v>0</v>
      </c>
      <c r="W1295" s="103">
        <f t="shared" si="269"/>
        <v>85</v>
      </c>
      <c r="X1295" s="102">
        <f t="shared" ca="1" si="270"/>
        <v>0</v>
      </c>
      <c r="Y1295" s="103" t="b">
        <f t="shared" si="271"/>
        <v>0</v>
      </c>
      <c r="Z1295" s="24">
        <v>0</v>
      </c>
      <c r="AA1295" s="24">
        <f t="shared" si="272"/>
        <v>0</v>
      </c>
      <c r="AB1295" s="3">
        <v>1000004069</v>
      </c>
      <c r="AC1295" s="3"/>
    </row>
    <row r="1296" spans="1:29" ht="14.25" hidden="1" customHeight="1">
      <c r="A1296" s="23" t="s">
        <v>4046</v>
      </c>
      <c r="B1296" s="64" t="s">
        <v>93</v>
      </c>
      <c r="C1296" s="64" t="s">
        <v>2413</v>
      </c>
      <c r="D1296" s="64">
        <v>1000001408</v>
      </c>
      <c r="E1296" s="65" t="s">
        <v>2414</v>
      </c>
      <c r="F1296" s="66">
        <v>40614</v>
      </c>
      <c r="G1296" s="66" t="str">
        <f t="shared" si="260"/>
        <v>Targeted Dealer</v>
      </c>
      <c r="H1296" s="66"/>
      <c r="I1296" s="67">
        <v>600</v>
      </c>
      <c r="J1296" s="67">
        <f t="shared" ca="1" si="261"/>
        <v>12522.58064516129</v>
      </c>
      <c r="K1296" s="96">
        <v>110</v>
      </c>
      <c r="L1296" s="68">
        <f t="shared" ca="1" si="262"/>
        <v>-12412.58064516129</v>
      </c>
      <c r="M1296" s="68">
        <f t="shared" ca="1" si="263"/>
        <v>0.87841318907779498</v>
      </c>
      <c r="N1296" s="99">
        <v>232.5</v>
      </c>
      <c r="O1296" s="97" t="str">
        <f t="shared" ca="1" si="264"/>
        <v>Nov</v>
      </c>
      <c r="P1296" s="96">
        <v>232.5</v>
      </c>
      <c r="Q1296" s="99">
        <f t="shared" si="265"/>
        <v>-122.5</v>
      </c>
      <c r="R1296" s="97">
        <f t="shared" ca="1" si="266"/>
        <v>-0.5268817204301075</v>
      </c>
      <c r="S1296" s="99" t="str">
        <f t="shared" ca="1" si="267"/>
        <v>DEGROWTH</v>
      </c>
      <c r="T1296" s="100">
        <v>600.25</v>
      </c>
      <c r="U1296" s="100" t="str">
        <f t="shared" ca="1" si="268"/>
        <v>Dec</v>
      </c>
      <c r="V1296" s="96">
        <v>600.25</v>
      </c>
      <c r="W1296" s="103">
        <f t="shared" si="269"/>
        <v>-490.25</v>
      </c>
      <c r="X1296" s="102">
        <f t="shared" ca="1" si="270"/>
        <v>-0.81674302374010832</v>
      </c>
      <c r="Y1296" s="103" t="str">
        <f t="shared" ca="1" si="271"/>
        <v>DEGROWTH</v>
      </c>
      <c r="Z1296" s="24">
        <v>0</v>
      </c>
      <c r="AA1296" s="24">
        <f t="shared" si="272"/>
        <v>0</v>
      </c>
      <c r="AB1296" s="3">
        <v>1000001408</v>
      </c>
      <c r="AC1296" s="3"/>
    </row>
    <row r="1297" spans="1:29" ht="14.25" hidden="1" customHeight="1">
      <c r="A1297" s="23" t="s">
        <v>4046</v>
      </c>
      <c r="B1297" s="64" t="s">
        <v>93</v>
      </c>
      <c r="C1297" s="64" t="s">
        <v>2415</v>
      </c>
      <c r="D1297" s="64">
        <v>1000001405</v>
      </c>
      <c r="E1297" s="65" t="s">
        <v>2416</v>
      </c>
      <c r="F1297" s="66">
        <v>40876</v>
      </c>
      <c r="G1297" s="66" t="str">
        <f t="shared" si="260"/>
        <v>Targeted Dealer</v>
      </c>
      <c r="H1297" s="66" t="s">
        <v>627</v>
      </c>
      <c r="I1297" s="67">
        <v>220</v>
      </c>
      <c r="J1297" s="67">
        <f t="shared" ca="1" si="261"/>
        <v>4591.6129032258068</v>
      </c>
      <c r="K1297" s="96">
        <v>140</v>
      </c>
      <c r="L1297" s="68">
        <f t="shared" ca="1" si="262"/>
        <v>-4451.6129032258068</v>
      </c>
      <c r="M1297" s="68">
        <f t="shared" ca="1" si="263"/>
        <v>3.0490375158072216</v>
      </c>
      <c r="N1297" s="99">
        <v>161</v>
      </c>
      <c r="O1297" s="97" t="str">
        <f t="shared" ca="1" si="264"/>
        <v>Nov</v>
      </c>
      <c r="P1297" s="96">
        <v>161</v>
      </c>
      <c r="Q1297" s="99">
        <f t="shared" si="265"/>
        <v>-21</v>
      </c>
      <c r="R1297" s="97">
        <f t="shared" ca="1" si="266"/>
        <v>-0.13043478260869568</v>
      </c>
      <c r="S1297" s="99" t="str">
        <f t="shared" ca="1" si="267"/>
        <v>DEGROWTH</v>
      </c>
      <c r="T1297" s="100">
        <v>152</v>
      </c>
      <c r="U1297" s="100" t="str">
        <f t="shared" ca="1" si="268"/>
        <v>Dec</v>
      </c>
      <c r="V1297" s="96">
        <v>152</v>
      </c>
      <c r="W1297" s="103">
        <f t="shared" si="269"/>
        <v>-12</v>
      </c>
      <c r="X1297" s="102">
        <f t="shared" ca="1" si="270"/>
        <v>-7.8947368421052655E-2</v>
      </c>
      <c r="Y1297" s="103" t="str">
        <f t="shared" ca="1" si="271"/>
        <v>DEGROWTH</v>
      </c>
      <c r="Z1297" s="24">
        <v>0</v>
      </c>
      <c r="AA1297" s="24">
        <f t="shared" si="272"/>
        <v>1</v>
      </c>
      <c r="AB1297" s="3">
        <v>1000001405</v>
      </c>
      <c r="AC1297" s="3"/>
    </row>
    <row r="1298" spans="1:29" ht="14.25" hidden="1" customHeight="1">
      <c r="A1298" s="23" t="s">
        <v>4046</v>
      </c>
      <c r="B1298" s="64" t="s">
        <v>93</v>
      </c>
      <c r="C1298" s="64" t="s">
        <v>2417</v>
      </c>
      <c r="D1298" s="64">
        <v>1000001418</v>
      </c>
      <c r="E1298" s="65" t="s">
        <v>2418</v>
      </c>
      <c r="F1298" s="66">
        <v>40925</v>
      </c>
      <c r="G1298" s="66" t="str">
        <f t="shared" si="260"/>
        <v>Targeted Dealer</v>
      </c>
      <c r="H1298" s="66"/>
      <c r="I1298" s="67">
        <v>350</v>
      </c>
      <c r="J1298" s="67">
        <f t="shared" ca="1" si="261"/>
        <v>7304.8387096774195</v>
      </c>
      <c r="K1298" s="96">
        <v>117</v>
      </c>
      <c r="L1298" s="68">
        <f t="shared" ca="1" si="262"/>
        <v>-7187.8387096774195</v>
      </c>
      <c r="M1298" s="68">
        <f t="shared" ca="1" si="263"/>
        <v>1.6016780746301613</v>
      </c>
      <c r="N1298" s="99">
        <v>98</v>
      </c>
      <c r="O1298" s="97" t="str">
        <f t="shared" ca="1" si="264"/>
        <v>Nov</v>
      </c>
      <c r="P1298" s="96">
        <v>98</v>
      </c>
      <c r="Q1298" s="99">
        <f t="shared" si="265"/>
        <v>19</v>
      </c>
      <c r="R1298" s="97">
        <f t="shared" ca="1" si="266"/>
        <v>0.19387755102040827</v>
      </c>
      <c r="S1298" s="99" t="str">
        <f t="shared" ca="1" si="267"/>
        <v>GROWTH</v>
      </c>
      <c r="T1298" s="100">
        <v>410</v>
      </c>
      <c r="U1298" s="100" t="str">
        <f t="shared" ca="1" si="268"/>
        <v>Dec</v>
      </c>
      <c r="V1298" s="96">
        <v>410</v>
      </c>
      <c r="W1298" s="103">
        <f t="shared" si="269"/>
        <v>-293</v>
      </c>
      <c r="X1298" s="102">
        <f t="shared" ca="1" si="270"/>
        <v>-0.71463414634146338</v>
      </c>
      <c r="Y1298" s="103" t="str">
        <f t="shared" ca="1" si="271"/>
        <v>DEGROWTH</v>
      </c>
      <c r="Z1298" s="24">
        <v>0</v>
      </c>
      <c r="AA1298" s="24">
        <f t="shared" si="272"/>
        <v>0</v>
      </c>
      <c r="AB1298" s="3">
        <v>1000001418</v>
      </c>
      <c r="AC1298" s="3"/>
    </row>
    <row r="1299" spans="1:29" ht="14.25" hidden="1" customHeight="1">
      <c r="A1299" s="23" t="s">
        <v>4046</v>
      </c>
      <c r="B1299" s="64" t="s">
        <v>93</v>
      </c>
      <c r="C1299" s="64" t="s">
        <v>2419</v>
      </c>
      <c r="D1299" s="64">
        <v>1000002808</v>
      </c>
      <c r="E1299" s="65" t="s">
        <v>2420</v>
      </c>
      <c r="F1299" s="66">
        <v>40942</v>
      </c>
      <c r="G1299" s="66" t="str">
        <f t="shared" si="260"/>
        <v>Targeted Dealer</v>
      </c>
      <c r="H1299" s="66"/>
      <c r="I1299" s="67">
        <v>1200</v>
      </c>
      <c r="J1299" s="67">
        <f t="shared" ca="1" si="261"/>
        <v>25045.16129032258</v>
      </c>
      <c r="K1299" s="96">
        <v>1671.3</v>
      </c>
      <c r="L1299" s="68">
        <f t="shared" ca="1" si="262"/>
        <v>-23373.86129032258</v>
      </c>
      <c r="M1299" s="68">
        <f t="shared" ca="1" si="263"/>
        <v>6.6731452859350853</v>
      </c>
      <c r="N1299" s="99">
        <v>1431.35</v>
      </c>
      <c r="O1299" s="97" t="str">
        <f t="shared" ca="1" si="264"/>
        <v>Nov</v>
      </c>
      <c r="P1299" s="96">
        <v>1431.35</v>
      </c>
      <c r="Q1299" s="99">
        <f t="shared" si="265"/>
        <v>239.95000000000005</v>
      </c>
      <c r="R1299" s="97">
        <f t="shared" ca="1" si="266"/>
        <v>0.16763894225730946</v>
      </c>
      <c r="S1299" s="99" t="str">
        <f t="shared" ca="1" si="267"/>
        <v>GROWTH</v>
      </c>
      <c r="T1299" s="100">
        <v>1219.95</v>
      </c>
      <c r="U1299" s="100" t="str">
        <f t="shared" ca="1" si="268"/>
        <v>Dec</v>
      </c>
      <c r="V1299" s="96">
        <v>1219.95</v>
      </c>
      <c r="W1299" s="103">
        <f t="shared" si="269"/>
        <v>451.34999999999991</v>
      </c>
      <c r="X1299" s="102">
        <f t="shared" ca="1" si="270"/>
        <v>0.36997417926964205</v>
      </c>
      <c r="Y1299" s="103" t="str">
        <f t="shared" ca="1" si="271"/>
        <v>GROWTH</v>
      </c>
      <c r="Z1299" s="24">
        <v>0</v>
      </c>
      <c r="AA1299" s="24">
        <f t="shared" si="272"/>
        <v>0</v>
      </c>
      <c r="AB1299" s="3">
        <v>1000002808</v>
      </c>
      <c r="AC1299" s="3"/>
    </row>
    <row r="1300" spans="1:29" ht="14.25" hidden="1" customHeight="1">
      <c r="A1300" s="23" t="s">
        <v>4046</v>
      </c>
      <c r="B1300" s="64" t="s">
        <v>93</v>
      </c>
      <c r="C1300" s="64" t="s">
        <v>2421</v>
      </c>
      <c r="D1300" s="64">
        <v>1000001411</v>
      </c>
      <c r="E1300" s="65" t="s">
        <v>2422</v>
      </c>
      <c r="F1300" s="66">
        <v>41102</v>
      </c>
      <c r="G1300" s="66" t="str">
        <f t="shared" si="260"/>
        <v>Targeted Dealer</v>
      </c>
      <c r="H1300" s="66"/>
      <c r="I1300" s="67">
        <v>150</v>
      </c>
      <c r="J1300" s="67">
        <f t="shared" ca="1" si="261"/>
        <v>3130.6451612903224</v>
      </c>
      <c r="K1300" s="96">
        <v>132</v>
      </c>
      <c r="L1300" s="68">
        <f t="shared" ca="1" si="262"/>
        <v>-2998.6451612903224</v>
      </c>
      <c r="M1300" s="68">
        <f t="shared" ca="1" si="263"/>
        <v>4.2163833075734161</v>
      </c>
      <c r="N1300" s="99">
        <v>81</v>
      </c>
      <c r="O1300" s="97" t="str">
        <f t="shared" ca="1" si="264"/>
        <v>Nov</v>
      </c>
      <c r="P1300" s="96">
        <v>81</v>
      </c>
      <c r="Q1300" s="99">
        <f t="shared" si="265"/>
        <v>51</v>
      </c>
      <c r="R1300" s="97">
        <f t="shared" ca="1" si="266"/>
        <v>0.62962962962962954</v>
      </c>
      <c r="S1300" s="99" t="str">
        <f t="shared" ca="1" si="267"/>
        <v>GROWTH</v>
      </c>
      <c r="T1300" s="100">
        <v>131</v>
      </c>
      <c r="U1300" s="100" t="str">
        <f t="shared" ca="1" si="268"/>
        <v>Dec</v>
      </c>
      <c r="V1300" s="96">
        <v>131</v>
      </c>
      <c r="W1300" s="103">
        <f t="shared" si="269"/>
        <v>1</v>
      </c>
      <c r="X1300" s="102">
        <f t="shared" ca="1" si="270"/>
        <v>7.6335877862594437E-3</v>
      </c>
      <c r="Y1300" s="103" t="str">
        <f t="shared" ca="1" si="271"/>
        <v>GROWTH</v>
      </c>
      <c r="Z1300" s="24">
        <v>0</v>
      </c>
      <c r="AA1300" s="24">
        <f t="shared" si="272"/>
        <v>0</v>
      </c>
      <c r="AB1300" s="3">
        <v>1000001411</v>
      </c>
      <c r="AC1300" s="3"/>
    </row>
    <row r="1301" spans="1:29" ht="14.25" customHeight="1">
      <c r="A1301" s="23" t="s">
        <v>4046</v>
      </c>
      <c r="B1301" s="64" t="s">
        <v>93</v>
      </c>
      <c r="C1301" s="64" t="s">
        <v>4093</v>
      </c>
      <c r="D1301" s="64">
        <v>1000001412</v>
      </c>
      <c r="E1301" s="65" t="s">
        <v>4094</v>
      </c>
      <c r="F1301" s="66">
        <v>41208</v>
      </c>
      <c r="G1301" s="66" t="str">
        <f t="shared" si="260"/>
        <v>-</v>
      </c>
      <c r="H1301" s="66"/>
      <c r="I1301" s="67">
        <v>0</v>
      </c>
      <c r="J1301" s="67">
        <f t="shared" ca="1" si="261"/>
        <v>0</v>
      </c>
      <c r="K1301" s="96">
        <v>0</v>
      </c>
      <c r="L1301" s="68">
        <f t="shared" ca="1" si="262"/>
        <v>0</v>
      </c>
      <c r="M1301" s="68" t="str">
        <f t="shared" ca="1" si="263"/>
        <v>-</v>
      </c>
      <c r="N1301" s="99">
        <v>0</v>
      </c>
      <c r="O1301" s="97" t="str">
        <f t="shared" ca="1" si="264"/>
        <v>Nov</v>
      </c>
      <c r="P1301" s="96">
        <v>0</v>
      </c>
      <c r="Q1301" s="99">
        <f t="shared" si="265"/>
        <v>0</v>
      </c>
      <c r="R1301" s="97">
        <f t="shared" ca="1" si="266"/>
        <v>0</v>
      </c>
      <c r="S1301" s="99" t="b">
        <f t="shared" si="267"/>
        <v>0</v>
      </c>
      <c r="T1301" s="100">
        <v>84</v>
      </c>
      <c r="U1301" s="100" t="str">
        <f t="shared" ca="1" si="268"/>
        <v>Dec</v>
      </c>
      <c r="V1301" s="96">
        <v>84</v>
      </c>
      <c r="W1301" s="103">
        <f t="shared" si="269"/>
        <v>-84</v>
      </c>
      <c r="X1301" s="102">
        <f t="shared" ca="1" si="270"/>
        <v>-1</v>
      </c>
      <c r="Y1301" s="103" t="str">
        <f t="shared" ca="1" si="271"/>
        <v>DEGROWTH</v>
      </c>
      <c r="Z1301" s="24">
        <v>1</v>
      </c>
      <c r="AA1301" s="24">
        <f t="shared" si="272"/>
        <v>0</v>
      </c>
      <c r="AB1301" s="3" t="e">
        <f>#N/A</f>
        <v>#N/A</v>
      </c>
      <c r="AC1301" s="3"/>
    </row>
    <row r="1302" spans="1:29" ht="14.25" hidden="1" customHeight="1">
      <c r="A1302" s="23" t="s">
        <v>4046</v>
      </c>
      <c r="B1302" s="64" t="s">
        <v>93</v>
      </c>
      <c r="C1302" s="64" t="s">
        <v>2423</v>
      </c>
      <c r="D1302" s="64">
        <v>1000001413</v>
      </c>
      <c r="E1302" s="65" t="s">
        <v>2424</v>
      </c>
      <c r="F1302" s="66">
        <v>41234</v>
      </c>
      <c r="G1302" s="66" t="str">
        <f t="shared" si="260"/>
        <v>Targeted Dealer</v>
      </c>
      <c r="H1302" s="66"/>
      <c r="I1302" s="67">
        <v>200</v>
      </c>
      <c r="J1302" s="67">
        <f t="shared" ca="1" si="261"/>
        <v>4174.1935483870966</v>
      </c>
      <c r="K1302" s="96">
        <v>90</v>
      </c>
      <c r="L1302" s="68">
        <f t="shared" ca="1" si="262"/>
        <v>-4084.1935483870966</v>
      </c>
      <c r="M1302" s="68">
        <f t="shared" ca="1" si="263"/>
        <v>2.1561051004636784</v>
      </c>
      <c r="N1302" s="99">
        <v>58</v>
      </c>
      <c r="O1302" s="97" t="str">
        <f t="shared" ca="1" si="264"/>
        <v>Nov</v>
      </c>
      <c r="P1302" s="96">
        <v>58</v>
      </c>
      <c r="Q1302" s="99">
        <f t="shared" si="265"/>
        <v>32</v>
      </c>
      <c r="R1302" s="97">
        <f t="shared" ca="1" si="266"/>
        <v>0.55172413793103448</v>
      </c>
      <c r="S1302" s="99" t="str">
        <f t="shared" ca="1" si="267"/>
        <v>GROWTH</v>
      </c>
      <c r="T1302" s="100">
        <v>221</v>
      </c>
      <c r="U1302" s="100" t="str">
        <f t="shared" ca="1" si="268"/>
        <v>Dec</v>
      </c>
      <c r="V1302" s="96">
        <v>221</v>
      </c>
      <c r="W1302" s="103">
        <f t="shared" si="269"/>
        <v>-131</v>
      </c>
      <c r="X1302" s="102">
        <f t="shared" ca="1" si="270"/>
        <v>-0.59276018099547512</v>
      </c>
      <c r="Y1302" s="103" t="str">
        <f t="shared" ca="1" si="271"/>
        <v>DEGROWTH</v>
      </c>
      <c r="Z1302" s="24">
        <v>0</v>
      </c>
      <c r="AA1302" s="24">
        <f t="shared" si="272"/>
        <v>0</v>
      </c>
      <c r="AB1302" s="3">
        <v>1000001413</v>
      </c>
      <c r="AC1302" s="3"/>
    </row>
    <row r="1303" spans="1:29" ht="14.25" hidden="1" customHeight="1">
      <c r="A1303" s="23" t="s">
        <v>4046</v>
      </c>
      <c r="B1303" s="64" t="s">
        <v>93</v>
      </c>
      <c r="C1303" s="64" t="s">
        <v>332</v>
      </c>
      <c r="D1303" s="64">
        <v>1000001406</v>
      </c>
      <c r="E1303" s="65" t="s">
        <v>333</v>
      </c>
      <c r="F1303" s="66">
        <v>41479</v>
      </c>
      <c r="G1303" s="66" t="str">
        <f t="shared" si="260"/>
        <v>Targeted Dealer</v>
      </c>
      <c r="H1303" s="66"/>
      <c r="I1303" s="67">
        <v>200</v>
      </c>
      <c r="J1303" s="67">
        <f t="shared" ca="1" si="261"/>
        <v>4174.1935483870966</v>
      </c>
      <c r="K1303" s="96">
        <v>125</v>
      </c>
      <c r="L1303" s="68">
        <f t="shared" ca="1" si="262"/>
        <v>-4049.1935483870966</v>
      </c>
      <c r="M1303" s="68">
        <f t="shared" ca="1" si="263"/>
        <v>2.9945904173106648</v>
      </c>
      <c r="N1303" s="99">
        <v>51</v>
      </c>
      <c r="O1303" s="97" t="str">
        <f t="shared" ca="1" si="264"/>
        <v>Nov</v>
      </c>
      <c r="P1303" s="96">
        <v>51</v>
      </c>
      <c r="Q1303" s="99">
        <f t="shared" si="265"/>
        <v>74</v>
      </c>
      <c r="R1303" s="97">
        <f t="shared" ca="1" si="266"/>
        <v>1.4509803921568629</v>
      </c>
      <c r="S1303" s="99" t="str">
        <f t="shared" ca="1" si="267"/>
        <v>GROWTH</v>
      </c>
      <c r="T1303" s="100">
        <v>189</v>
      </c>
      <c r="U1303" s="100" t="str">
        <f t="shared" ca="1" si="268"/>
        <v>Dec</v>
      </c>
      <c r="V1303" s="96">
        <v>189</v>
      </c>
      <c r="W1303" s="103">
        <f t="shared" si="269"/>
        <v>-64</v>
      </c>
      <c r="X1303" s="102">
        <f t="shared" ca="1" si="270"/>
        <v>-0.33862433862433861</v>
      </c>
      <c r="Y1303" s="103" t="str">
        <f t="shared" ca="1" si="271"/>
        <v>DEGROWTH</v>
      </c>
      <c r="Z1303" s="24">
        <v>0</v>
      </c>
      <c r="AA1303" s="24">
        <f t="shared" si="272"/>
        <v>0</v>
      </c>
      <c r="AB1303" s="3">
        <v>1000001406</v>
      </c>
      <c r="AC1303" s="3"/>
    </row>
    <row r="1304" spans="1:29" ht="14.25" hidden="1" customHeight="1">
      <c r="A1304" s="23" t="s">
        <v>4046</v>
      </c>
      <c r="B1304" s="64" t="s">
        <v>93</v>
      </c>
      <c r="C1304" s="64" t="s">
        <v>334</v>
      </c>
      <c r="D1304" s="64">
        <v>1000001415</v>
      </c>
      <c r="E1304" s="65" t="s">
        <v>335</v>
      </c>
      <c r="F1304" s="66">
        <v>41543</v>
      </c>
      <c r="G1304" s="66" t="str">
        <f t="shared" si="260"/>
        <v>Targeted Dealer</v>
      </c>
      <c r="H1304" s="66"/>
      <c r="I1304" s="67">
        <v>100</v>
      </c>
      <c r="J1304" s="67">
        <f t="shared" ca="1" si="261"/>
        <v>2087.0967741935483</v>
      </c>
      <c r="K1304" s="96">
        <v>44</v>
      </c>
      <c r="L1304" s="68">
        <f t="shared" ca="1" si="262"/>
        <v>-2043.0967741935483</v>
      </c>
      <c r="M1304" s="68">
        <f t="shared" ca="1" si="263"/>
        <v>2.108191653786708</v>
      </c>
      <c r="N1304" s="99">
        <v>48</v>
      </c>
      <c r="O1304" s="97" t="str">
        <f t="shared" ca="1" si="264"/>
        <v>Nov</v>
      </c>
      <c r="P1304" s="96">
        <v>48</v>
      </c>
      <c r="Q1304" s="99">
        <f t="shared" si="265"/>
        <v>-4</v>
      </c>
      <c r="R1304" s="97">
        <f t="shared" ca="1" si="266"/>
        <v>-8.333333333333337E-2</v>
      </c>
      <c r="S1304" s="99" t="str">
        <f t="shared" ca="1" si="267"/>
        <v>DEGROWTH</v>
      </c>
      <c r="T1304" s="100">
        <v>94</v>
      </c>
      <c r="U1304" s="100" t="str">
        <f t="shared" ca="1" si="268"/>
        <v>Dec</v>
      </c>
      <c r="V1304" s="96">
        <v>94</v>
      </c>
      <c r="W1304" s="103">
        <f t="shared" si="269"/>
        <v>-50</v>
      </c>
      <c r="X1304" s="102">
        <f t="shared" ca="1" si="270"/>
        <v>-0.53191489361702127</v>
      </c>
      <c r="Y1304" s="103" t="str">
        <f t="shared" ca="1" si="271"/>
        <v>DEGROWTH</v>
      </c>
      <c r="Z1304" s="24">
        <v>0</v>
      </c>
      <c r="AA1304" s="24">
        <f t="shared" si="272"/>
        <v>0</v>
      </c>
      <c r="AB1304" s="3">
        <v>1000001415</v>
      </c>
      <c r="AC1304" s="3"/>
    </row>
    <row r="1305" spans="1:29" ht="14.25" hidden="1" customHeight="1">
      <c r="A1305" s="23" t="s">
        <v>4046</v>
      </c>
      <c r="B1305" s="64" t="s">
        <v>93</v>
      </c>
      <c r="C1305" s="64" t="s">
        <v>2425</v>
      </c>
      <c r="D1305" s="64">
        <v>1000001416</v>
      </c>
      <c r="E1305" s="65" t="s">
        <v>2426</v>
      </c>
      <c r="F1305" s="66">
        <v>41578</v>
      </c>
      <c r="G1305" s="66" t="str">
        <f t="shared" si="260"/>
        <v>Targeted Dealer</v>
      </c>
      <c r="H1305" s="66"/>
      <c r="I1305" s="67">
        <v>230</v>
      </c>
      <c r="J1305" s="67">
        <f t="shared" ca="1" si="261"/>
        <v>4800.322580645161</v>
      </c>
      <c r="K1305" s="96">
        <v>156</v>
      </c>
      <c r="L1305" s="68">
        <f t="shared" ca="1" si="262"/>
        <v>-4644.322580645161</v>
      </c>
      <c r="M1305" s="68">
        <f t="shared" ca="1" si="263"/>
        <v>3.2497816006988778</v>
      </c>
      <c r="N1305" s="99">
        <v>156</v>
      </c>
      <c r="O1305" s="97" t="str">
        <f t="shared" ca="1" si="264"/>
        <v>Nov</v>
      </c>
      <c r="P1305" s="96">
        <v>156</v>
      </c>
      <c r="Q1305" s="99">
        <f t="shared" si="265"/>
        <v>0</v>
      </c>
      <c r="R1305" s="97">
        <f t="shared" ca="1" si="266"/>
        <v>0</v>
      </c>
      <c r="S1305" s="99" t="str">
        <f t="shared" ca="1" si="267"/>
        <v>GROWTH</v>
      </c>
      <c r="T1305" s="100">
        <v>124</v>
      </c>
      <c r="U1305" s="100" t="str">
        <f t="shared" ca="1" si="268"/>
        <v>Dec</v>
      </c>
      <c r="V1305" s="96">
        <v>124</v>
      </c>
      <c r="W1305" s="103">
        <f t="shared" si="269"/>
        <v>32</v>
      </c>
      <c r="X1305" s="102">
        <f t="shared" ca="1" si="270"/>
        <v>0.25806451612903225</v>
      </c>
      <c r="Y1305" s="103" t="str">
        <f t="shared" ca="1" si="271"/>
        <v>GROWTH</v>
      </c>
      <c r="Z1305" s="24">
        <v>0</v>
      </c>
      <c r="AA1305" s="24">
        <f t="shared" si="272"/>
        <v>0</v>
      </c>
      <c r="AB1305" s="3">
        <v>1000001416</v>
      </c>
      <c r="AC1305" s="3"/>
    </row>
    <row r="1306" spans="1:29" ht="14.25" hidden="1" customHeight="1">
      <c r="A1306" s="23" t="s">
        <v>4046</v>
      </c>
      <c r="B1306" s="64" t="s">
        <v>93</v>
      </c>
      <c r="C1306" s="64" t="s">
        <v>2427</v>
      </c>
      <c r="D1306" s="64">
        <v>1000001435</v>
      </c>
      <c r="E1306" s="65" t="s">
        <v>2428</v>
      </c>
      <c r="F1306" s="66">
        <v>41965</v>
      </c>
      <c r="G1306" s="66" t="str">
        <f t="shared" si="260"/>
        <v>Targeted Dealer</v>
      </c>
      <c r="H1306" s="66"/>
      <c r="I1306" s="67">
        <v>200</v>
      </c>
      <c r="J1306" s="67">
        <f t="shared" ca="1" si="261"/>
        <v>4174.1935483870966</v>
      </c>
      <c r="K1306" s="96">
        <v>179</v>
      </c>
      <c r="L1306" s="68">
        <f t="shared" ca="1" si="262"/>
        <v>-3995.1935483870966</v>
      </c>
      <c r="M1306" s="68">
        <f t="shared" ca="1" si="263"/>
        <v>4.2882534775888717</v>
      </c>
      <c r="N1306" s="99">
        <v>105</v>
      </c>
      <c r="O1306" s="97" t="str">
        <f t="shared" ca="1" si="264"/>
        <v>Nov</v>
      </c>
      <c r="P1306" s="96">
        <v>105</v>
      </c>
      <c r="Q1306" s="99">
        <f t="shared" si="265"/>
        <v>74</v>
      </c>
      <c r="R1306" s="97">
        <f t="shared" ca="1" si="266"/>
        <v>0.7047619047619047</v>
      </c>
      <c r="S1306" s="99" t="str">
        <f t="shared" ca="1" si="267"/>
        <v>GROWTH</v>
      </c>
      <c r="T1306" s="100">
        <v>234</v>
      </c>
      <c r="U1306" s="100" t="str">
        <f t="shared" ca="1" si="268"/>
        <v>Dec</v>
      </c>
      <c r="V1306" s="96">
        <v>234</v>
      </c>
      <c r="W1306" s="103">
        <f t="shared" si="269"/>
        <v>-55</v>
      </c>
      <c r="X1306" s="102">
        <f t="shared" ca="1" si="270"/>
        <v>-0.2350427350427351</v>
      </c>
      <c r="Y1306" s="103" t="str">
        <f t="shared" ca="1" si="271"/>
        <v>DEGROWTH</v>
      </c>
      <c r="Z1306" s="24">
        <v>0</v>
      </c>
      <c r="AA1306" s="24">
        <f t="shared" si="272"/>
        <v>0</v>
      </c>
      <c r="AB1306" s="3">
        <v>1000001435</v>
      </c>
      <c r="AC1306" s="3"/>
    </row>
    <row r="1307" spans="1:29" ht="14.25" hidden="1" customHeight="1">
      <c r="A1307" s="23" t="s">
        <v>4046</v>
      </c>
      <c r="B1307" s="64" t="s">
        <v>93</v>
      </c>
      <c r="C1307" s="64" t="s">
        <v>3069</v>
      </c>
      <c r="D1307" s="64">
        <v>1000001436</v>
      </c>
      <c r="E1307" s="65" t="s">
        <v>3070</v>
      </c>
      <c r="F1307" s="66">
        <v>42052</v>
      </c>
      <c r="G1307" s="66" t="str">
        <f t="shared" si="260"/>
        <v>-</v>
      </c>
      <c r="H1307" s="66"/>
      <c r="I1307" s="67">
        <v>0</v>
      </c>
      <c r="J1307" s="67">
        <f t="shared" ca="1" si="261"/>
        <v>0</v>
      </c>
      <c r="K1307" s="96">
        <v>0</v>
      </c>
      <c r="L1307" s="68">
        <f t="shared" ca="1" si="262"/>
        <v>0</v>
      </c>
      <c r="M1307" s="68" t="str">
        <f t="shared" ca="1" si="263"/>
        <v>-</v>
      </c>
      <c r="N1307" s="99">
        <v>0</v>
      </c>
      <c r="O1307" s="97" t="str">
        <f t="shared" ca="1" si="264"/>
        <v>Nov</v>
      </c>
      <c r="P1307" s="96">
        <v>0</v>
      </c>
      <c r="Q1307" s="99">
        <f t="shared" si="265"/>
        <v>0</v>
      </c>
      <c r="R1307" s="97">
        <f t="shared" ca="1" si="266"/>
        <v>0</v>
      </c>
      <c r="S1307" s="99" t="b">
        <f t="shared" si="267"/>
        <v>0</v>
      </c>
      <c r="T1307" s="100">
        <v>40</v>
      </c>
      <c r="U1307" s="100" t="str">
        <f t="shared" ca="1" si="268"/>
        <v>Dec</v>
      </c>
      <c r="V1307" s="96">
        <v>40</v>
      </c>
      <c r="W1307" s="103">
        <f t="shared" si="269"/>
        <v>-40</v>
      </c>
      <c r="X1307" s="102">
        <f t="shared" ca="1" si="270"/>
        <v>-1</v>
      </c>
      <c r="Y1307" s="103" t="str">
        <f t="shared" ca="1" si="271"/>
        <v>DEGROWTH</v>
      </c>
      <c r="Z1307" s="24">
        <v>1</v>
      </c>
      <c r="AA1307" s="24">
        <f t="shared" si="272"/>
        <v>0</v>
      </c>
      <c r="AB1307" s="3">
        <v>1000001436</v>
      </c>
      <c r="AC1307" s="3"/>
    </row>
    <row r="1308" spans="1:29" ht="14.25" hidden="1" customHeight="1">
      <c r="A1308" s="23" t="s">
        <v>4046</v>
      </c>
      <c r="B1308" s="64" t="s">
        <v>93</v>
      </c>
      <c r="C1308" s="64" t="s">
        <v>2429</v>
      </c>
      <c r="D1308" s="64">
        <v>1000001439</v>
      </c>
      <c r="E1308" s="65" t="s">
        <v>2430</v>
      </c>
      <c r="F1308" s="66">
        <v>42116</v>
      </c>
      <c r="G1308" s="66" t="str">
        <f t="shared" si="260"/>
        <v>Targeted Dealer</v>
      </c>
      <c r="H1308" s="66"/>
      <c r="I1308" s="67">
        <v>650</v>
      </c>
      <c r="J1308" s="67">
        <f t="shared" ca="1" si="261"/>
        <v>13566.129032258064</v>
      </c>
      <c r="K1308" s="96">
        <v>752.25</v>
      </c>
      <c r="L1308" s="68">
        <f t="shared" ca="1" si="262"/>
        <v>-12813.879032258064</v>
      </c>
      <c r="M1308" s="68">
        <f t="shared" ca="1" si="263"/>
        <v>5.5450600404232553</v>
      </c>
      <c r="N1308" s="99">
        <v>424</v>
      </c>
      <c r="O1308" s="97" t="str">
        <f t="shared" ca="1" si="264"/>
        <v>Nov</v>
      </c>
      <c r="P1308" s="96">
        <v>424</v>
      </c>
      <c r="Q1308" s="99">
        <f t="shared" si="265"/>
        <v>328.25</v>
      </c>
      <c r="R1308" s="97">
        <f t="shared" ca="1" si="266"/>
        <v>0.77417452830188682</v>
      </c>
      <c r="S1308" s="99" t="str">
        <f t="shared" ca="1" si="267"/>
        <v>GROWTH</v>
      </c>
      <c r="T1308" s="100">
        <v>650</v>
      </c>
      <c r="U1308" s="100" t="str">
        <f t="shared" ca="1" si="268"/>
        <v>Dec</v>
      </c>
      <c r="V1308" s="96">
        <v>650</v>
      </c>
      <c r="W1308" s="103">
        <f t="shared" si="269"/>
        <v>102.25</v>
      </c>
      <c r="X1308" s="102">
        <f t="shared" ca="1" si="270"/>
        <v>0.15730769230769237</v>
      </c>
      <c r="Y1308" s="103" t="str">
        <f t="shared" ca="1" si="271"/>
        <v>GROWTH</v>
      </c>
      <c r="Z1308" s="24">
        <v>0</v>
      </c>
      <c r="AA1308" s="24">
        <f t="shared" si="272"/>
        <v>0</v>
      </c>
      <c r="AB1308" s="3">
        <v>1000001439</v>
      </c>
      <c r="AC1308" s="3"/>
    </row>
    <row r="1309" spans="1:29" ht="14.25" hidden="1" customHeight="1">
      <c r="A1309" s="23" t="s">
        <v>4046</v>
      </c>
      <c r="B1309" s="64" t="s">
        <v>93</v>
      </c>
      <c r="C1309" s="64" t="s">
        <v>2431</v>
      </c>
      <c r="D1309" s="64">
        <v>1000001433</v>
      </c>
      <c r="E1309" s="65" t="s">
        <v>2432</v>
      </c>
      <c r="F1309" s="66">
        <v>42282</v>
      </c>
      <c r="G1309" s="66" t="str">
        <f t="shared" si="260"/>
        <v>Targeted Dealer</v>
      </c>
      <c r="H1309" s="66"/>
      <c r="I1309" s="67">
        <v>350</v>
      </c>
      <c r="J1309" s="67">
        <f t="shared" ca="1" si="261"/>
        <v>7304.8387096774195</v>
      </c>
      <c r="K1309" s="96">
        <v>228</v>
      </c>
      <c r="L1309" s="68">
        <f t="shared" ca="1" si="262"/>
        <v>-7076.8387096774195</v>
      </c>
      <c r="M1309" s="68">
        <f t="shared" ca="1" si="263"/>
        <v>3.1212188120998015</v>
      </c>
      <c r="N1309" s="99">
        <v>174</v>
      </c>
      <c r="O1309" s="97" t="str">
        <f t="shared" ca="1" si="264"/>
        <v>Nov</v>
      </c>
      <c r="P1309" s="96">
        <v>174</v>
      </c>
      <c r="Q1309" s="99">
        <f t="shared" si="265"/>
        <v>54</v>
      </c>
      <c r="R1309" s="97">
        <f t="shared" ca="1" si="266"/>
        <v>0.31034482758620685</v>
      </c>
      <c r="S1309" s="99" t="str">
        <f t="shared" ca="1" si="267"/>
        <v>GROWTH</v>
      </c>
      <c r="T1309" s="100">
        <v>288</v>
      </c>
      <c r="U1309" s="100" t="str">
        <f t="shared" ca="1" si="268"/>
        <v>Dec</v>
      </c>
      <c r="V1309" s="96">
        <v>288</v>
      </c>
      <c r="W1309" s="103">
        <f t="shared" si="269"/>
        <v>-60</v>
      </c>
      <c r="X1309" s="102">
        <f t="shared" ca="1" si="270"/>
        <v>-0.20833333333333337</v>
      </c>
      <c r="Y1309" s="103" t="str">
        <f t="shared" ca="1" si="271"/>
        <v>DEGROWTH</v>
      </c>
      <c r="Z1309" s="24">
        <v>0</v>
      </c>
      <c r="AA1309" s="24">
        <f t="shared" si="272"/>
        <v>0</v>
      </c>
      <c r="AB1309" s="3">
        <v>1000001433</v>
      </c>
      <c r="AC1309" s="3"/>
    </row>
    <row r="1310" spans="1:29" ht="14.25" hidden="1" customHeight="1">
      <c r="A1310" s="23" t="s">
        <v>4046</v>
      </c>
      <c r="B1310" s="64" t="s">
        <v>93</v>
      </c>
      <c r="C1310" s="64" t="s">
        <v>2433</v>
      </c>
      <c r="D1310" s="64">
        <v>1000001445</v>
      </c>
      <c r="E1310" s="65" t="s">
        <v>2434</v>
      </c>
      <c r="F1310" s="66">
        <v>42325</v>
      </c>
      <c r="G1310" s="66" t="str">
        <f t="shared" si="260"/>
        <v>Targeted Dealer</v>
      </c>
      <c r="H1310" s="66"/>
      <c r="I1310" s="67">
        <v>200</v>
      </c>
      <c r="J1310" s="67">
        <f t="shared" ca="1" si="261"/>
        <v>4174.1935483870966</v>
      </c>
      <c r="K1310" s="96">
        <v>96</v>
      </c>
      <c r="L1310" s="68">
        <f t="shared" ca="1" si="262"/>
        <v>-4078.1935483870966</v>
      </c>
      <c r="M1310" s="68">
        <f t="shared" ca="1" si="263"/>
        <v>2.2998454404945905</v>
      </c>
      <c r="N1310" s="99">
        <v>146</v>
      </c>
      <c r="O1310" s="97" t="str">
        <f t="shared" ca="1" si="264"/>
        <v>Nov</v>
      </c>
      <c r="P1310" s="96">
        <v>146</v>
      </c>
      <c r="Q1310" s="99">
        <f t="shared" si="265"/>
        <v>-50</v>
      </c>
      <c r="R1310" s="97">
        <f t="shared" ca="1" si="266"/>
        <v>-0.34246575342465757</v>
      </c>
      <c r="S1310" s="99" t="str">
        <f t="shared" ca="1" si="267"/>
        <v>DEGROWTH</v>
      </c>
      <c r="T1310" s="100">
        <v>175</v>
      </c>
      <c r="U1310" s="100" t="str">
        <f t="shared" ca="1" si="268"/>
        <v>Dec</v>
      </c>
      <c r="V1310" s="96">
        <v>175</v>
      </c>
      <c r="W1310" s="103">
        <f t="shared" si="269"/>
        <v>-79</v>
      </c>
      <c r="X1310" s="102">
        <f t="shared" ca="1" si="270"/>
        <v>-0.4514285714285714</v>
      </c>
      <c r="Y1310" s="103" t="str">
        <f t="shared" ca="1" si="271"/>
        <v>DEGROWTH</v>
      </c>
      <c r="Z1310" s="24">
        <v>0</v>
      </c>
      <c r="AA1310" s="24">
        <f t="shared" si="272"/>
        <v>0</v>
      </c>
      <c r="AB1310" s="3">
        <v>1000001445</v>
      </c>
      <c r="AC1310" s="3"/>
    </row>
    <row r="1311" spans="1:29" ht="14.25" hidden="1" customHeight="1">
      <c r="A1311" s="23" t="s">
        <v>4046</v>
      </c>
      <c r="B1311" s="64" t="s">
        <v>93</v>
      </c>
      <c r="C1311" s="64" t="s">
        <v>2435</v>
      </c>
      <c r="D1311" s="64">
        <v>1000001429</v>
      </c>
      <c r="E1311" s="65" t="s">
        <v>2436</v>
      </c>
      <c r="F1311" s="66">
        <v>42483</v>
      </c>
      <c r="G1311" s="66" t="str">
        <f t="shared" si="260"/>
        <v>Targeted Dealer</v>
      </c>
      <c r="H1311" s="66"/>
      <c r="I1311" s="67">
        <v>600</v>
      </c>
      <c r="J1311" s="67">
        <f t="shared" ca="1" si="261"/>
        <v>12522.58064516129</v>
      </c>
      <c r="K1311" s="96">
        <v>380</v>
      </c>
      <c r="L1311" s="68">
        <f t="shared" ca="1" si="262"/>
        <v>-12142.58064516129</v>
      </c>
      <c r="M1311" s="68">
        <f t="shared" ca="1" si="263"/>
        <v>3.0345182895414737</v>
      </c>
      <c r="N1311" s="99">
        <v>185.5</v>
      </c>
      <c r="O1311" s="97" t="str">
        <f t="shared" ca="1" si="264"/>
        <v>Nov</v>
      </c>
      <c r="P1311" s="96">
        <v>185.5</v>
      </c>
      <c r="Q1311" s="99">
        <f t="shared" si="265"/>
        <v>194.5</v>
      </c>
      <c r="R1311" s="97">
        <f t="shared" ca="1" si="266"/>
        <v>1.0485175202156336</v>
      </c>
      <c r="S1311" s="99" t="str">
        <f t="shared" ca="1" si="267"/>
        <v>GROWTH</v>
      </c>
      <c r="T1311" s="100">
        <v>635.15</v>
      </c>
      <c r="U1311" s="100" t="str">
        <f t="shared" ca="1" si="268"/>
        <v>Dec</v>
      </c>
      <c r="V1311" s="96">
        <v>635.15</v>
      </c>
      <c r="W1311" s="103">
        <f t="shared" si="269"/>
        <v>-255.14999999999998</v>
      </c>
      <c r="X1311" s="102">
        <f t="shared" ca="1" si="270"/>
        <v>-0.40171613004802009</v>
      </c>
      <c r="Y1311" s="103" t="str">
        <f t="shared" ca="1" si="271"/>
        <v>DEGROWTH</v>
      </c>
      <c r="Z1311" s="24">
        <v>0</v>
      </c>
      <c r="AA1311" s="24">
        <f t="shared" si="272"/>
        <v>0</v>
      </c>
      <c r="AB1311" s="3">
        <v>1000001429</v>
      </c>
      <c r="AC1311" s="3"/>
    </row>
    <row r="1312" spans="1:29" ht="14.25" hidden="1" customHeight="1">
      <c r="A1312" s="23" t="s">
        <v>4046</v>
      </c>
      <c r="B1312" s="64" t="s">
        <v>93</v>
      </c>
      <c r="C1312" s="64" t="s">
        <v>336</v>
      </c>
      <c r="D1312" s="64">
        <v>1000001419</v>
      </c>
      <c r="E1312" s="65" t="s">
        <v>337</v>
      </c>
      <c r="F1312" s="66">
        <v>42671</v>
      </c>
      <c r="G1312" s="66" t="str">
        <f t="shared" si="260"/>
        <v>Targeted Dealer</v>
      </c>
      <c r="H1312" s="66"/>
      <c r="I1312" s="67">
        <v>350</v>
      </c>
      <c r="J1312" s="67">
        <f t="shared" ca="1" si="261"/>
        <v>7304.8387096774195</v>
      </c>
      <c r="K1312" s="96">
        <v>194.95</v>
      </c>
      <c r="L1312" s="68">
        <f t="shared" ca="1" si="262"/>
        <v>-7109.8887096774197</v>
      </c>
      <c r="M1312" s="68">
        <f t="shared" ca="1" si="263"/>
        <v>2.6687789799072643</v>
      </c>
      <c r="N1312" s="99">
        <v>186.25</v>
      </c>
      <c r="O1312" s="97" t="str">
        <f t="shared" ca="1" si="264"/>
        <v>Nov</v>
      </c>
      <c r="P1312" s="96">
        <v>186.25</v>
      </c>
      <c r="Q1312" s="99">
        <f t="shared" si="265"/>
        <v>8.6999999999999886</v>
      </c>
      <c r="R1312" s="97">
        <f t="shared" ca="1" si="266"/>
        <v>4.6711409395973069E-2</v>
      </c>
      <c r="S1312" s="99" t="str">
        <f t="shared" ca="1" si="267"/>
        <v>GROWTH</v>
      </c>
      <c r="T1312" s="100">
        <v>352.5</v>
      </c>
      <c r="U1312" s="100" t="str">
        <f t="shared" ca="1" si="268"/>
        <v>Dec</v>
      </c>
      <c r="V1312" s="96">
        <v>352.5</v>
      </c>
      <c r="W1312" s="103">
        <f t="shared" si="269"/>
        <v>-157.55000000000001</v>
      </c>
      <c r="X1312" s="102">
        <f t="shared" ca="1" si="270"/>
        <v>-0.44695035460992916</v>
      </c>
      <c r="Y1312" s="103" t="str">
        <f t="shared" ca="1" si="271"/>
        <v>DEGROWTH</v>
      </c>
      <c r="Z1312" s="24">
        <v>0</v>
      </c>
      <c r="AA1312" s="24">
        <f t="shared" si="272"/>
        <v>0</v>
      </c>
      <c r="AB1312" s="3">
        <v>1000001419</v>
      </c>
      <c r="AC1312" s="3"/>
    </row>
    <row r="1313" spans="1:29" ht="14.25" hidden="1" customHeight="1">
      <c r="A1313" s="23" t="s">
        <v>4046</v>
      </c>
      <c r="B1313" s="64" t="s">
        <v>93</v>
      </c>
      <c r="C1313" s="64" t="s">
        <v>2437</v>
      </c>
      <c r="D1313" s="64">
        <v>1000001437</v>
      </c>
      <c r="E1313" s="65" t="s">
        <v>2438</v>
      </c>
      <c r="F1313" s="66">
        <v>42724</v>
      </c>
      <c r="G1313" s="66" t="str">
        <f t="shared" si="260"/>
        <v>Targeted Dealer</v>
      </c>
      <c r="H1313" s="66"/>
      <c r="I1313" s="67">
        <v>700</v>
      </c>
      <c r="J1313" s="67">
        <f t="shared" ca="1" si="261"/>
        <v>14609.677419354839</v>
      </c>
      <c r="K1313" s="96">
        <v>474</v>
      </c>
      <c r="L1313" s="68">
        <f t="shared" ca="1" si="262"/>
        <v>-14135.677419354839</v>
      </c>
      <c r="M1313" s="68">
        <f t="shared" ca="1" si="263"/>
        <v>3.2444248178405828</v>
      </c>
      <c r="N1313" s="99">
        <v>330</v>
      </c>
      <c r="O1313" s="97" t="str">
        <f t="shared" ca="1" si="264"/>
        <v>Nov</v>
      </c>
      <c r="P1313" s="96">
        <v>330</v>
      </c>
      <c r="Q1313" s="99">
        <f t="shared" si="265"/>
        <v>144</v>
      </c>
      <c r="R1313" s="97">
        <f t="shared" ca="1" si="266"/>
        <v>0.43636363636363629</v>
      </c>
      <c r="S1313" s="99" t="str">
        <f t="shared" ca="1" si="267"/>
        <v>GROWTH</v>
      </c>
      <c r="T1313" s="100">
        <v>676</v>
      </c>
      <c r="U1313" s="100" t="str">
        <f t="shared" ca="1" si="268"/>
        <v>Dec</v>
      </c>
      <c r="V1313" s="96">
        <v>676</v>
      </c>
      <c r="W1313" s="103">
        <f t="shared" si="269"/>
        <v>-202</v>
      </c>
      <c r="X1313" s="102">
        <f t="shared" ca="1" si="270"/>
        <v>-0.29881656804733725</v>
      </c>
      <c r="Y1313" s="103" t="str">
        <f t="shared" ca="1" si="271"/>
        <v>DEGROWTH</v>
      </c>
      <c r="Z1313" s="24">
        <v>0</v>
      </c>
      <c r="AA1313" s="24">
        <f t="shared" si="272"/>
        <v>0</v>
      </c>
      <c r="AB1313" s="3">
        <v>1000001437</v>
      </c>
      <c r="AC1313" s="3"/>
    </row>
    <row r="1314" spans="1:29" ht="14.25" hidden="1" customHeight="1">
      <c r="A1314" s="23" t="s">
        <v>4046</v>
      </c>
      <c r="B1314" s="64" t="s">
        <v>93</v>
      </c>
      <c r="C1314" s="64" t="s">
        <v>338</v>
      </c>
      <c r="D1314" s="64">
        <v>1000001446</v>
      </c>
      <c r="E1314" s="65" t="s">
        <v>339</v>
      </c>
      <c r="F1314" s="66">
        <v>43239</v>
      </c>
      <c r="G1314" s="66" t="str">
        <f t="shared" si="260"/>
        <v>Targeted Dealer</v>
      </c>
      <c r="H1314" s="66"/>
      <c r="I1314" s="67">
        <v>410</v>
      </c>
      <c r="J1314" s="67">
        <f t="shared" ca="1" si="261"/>
        <v>8557.0967741935492</v>
      </c>
      <c r="K1314" s="96">
        <v>0</v>
      </c>
      <c r="L1314" s="68">
        <f t="shared" ca="1" si="262"/>
        <v>-8557.0967741935492</v>
      </c>
      <c r="M1314" s="68">
        <f t="shared" ca="1" si="263"/>
        <v>0</v>
      </c>
      <c r="N1314" s="99">
        <v>63.5</v>
      </c>
      <c r="O1314" s="97" t="str">
        <f t="shared" ca="1" si="264"/>
        <v>Nov</v>
      </c>
      <c r="P1314" s="96">
        <v>63.5</v>
      </c>
      <c r="Q1314" s="99">
        <f t="shared" si="265"/>
        <v>-63.5</v>
      </c>
      <c r="R1314" s="97">
        <f t="shared" ca="1" si="266"/>
        <v>-1</v>
      </c>
      <c r="S1314" s="99" t="str">
        <f t="shared" ca="1" si="267"/>
        <v>DEGROWTH</v>
      </c>
      <c r="T1314" s="100">
        <v>92.5</v>
      </c>
      <c r="U1314" s="100" t="str">
        <f t="shared" ca="1" si="268"/>
        <v>Dec</v>
      </c>
      <c r="V1314" s="96">
        <v>92.5</v>
      </c>
      <c r="W1314" s="103">
        <f t="shared" si="269"/>
        <v>-92.5</v>
      </c>
      <c r="X1314" s="102">
        <f t="shared" ca="1" si="270"/>
        <v>-1</v>
      </c>
      <c r="Y1314" s="103" t="str">
        <f t="shared" ca="1" si="271"/>
        <v>DEGROWTH</v>
      </c>
      <c r="Z1314" s="24">
        <v>1</v>
      </c>
      <c r="AA1314" s="24">
        <f t="shared" si="272"/>
        <v>0</v>
      </c>
      <c r="AB1314" s="3">
        <v>1000001446</v>
      </c>
      <c r="AC1314" s="3"/>
    </row>
    <row r="1315" spans="1:29" ht="14.25" hidden="1" customHeight="1">
      <c r="A1315" s="23" t="s">
        <v>4046</v>
      </c>
      <c r="B1315" s="64" t="s">
        <v>93</v>
      </c>
      <c r="C1315" s="64" t="s">
        <v>3526</v>
      </c>
      <c r="D1315" s="64">
        <v>1000001449</v>
      </c>
      <c r="E1315" s="65" t="s">
        <v>3527</v>
      </c>
      <c r="F1315" s="66">
        <v>43409</v>
      </c>
      <c r="G1315" s="66" t="str">
        <f t="shared" si="260"/>
        <v>Targeted Dealer</v>
      </c>
      <c r="H1315" s="66"/>
      <c r="I1315" s="67">
        <v>20</v>
      </c>
      <c r="J1315" s="67">
        <f t="shared" ca="1" si="261"/>
        <v>417.41935483870969</v>
      </c>
      <c r="K1315" s="96">
        <v>24</v>
      </c>
      <c r="L1315" s="68">
        <f t="shared" ca="1" si="262"/>
        <v>-393.41935483870969</v>
      </c>
      <c r="M1315" s="68">
        <f t="shared" ca="1" si="263"/>
        <v>5.7496136012364749</v>
      </c>
      <c r="N1315" s="99">
        <v>12</v>
      </c>
      <c r="O1315" s="97" t="str">
        <f t="shared" ca="1" si="264"/>
        <v>Nov</v>
      </c>
      <c r="P1315" s="96">
        <v>12</v>
      </c>
      <c r="Q1315" s="99">
        <f t="shared" si="265"/>
        <v>12</v>
      </c>
      <c r="R1315" s="97">
        <f t="shared" ca="1" si="266"/>
        <v>1</v>
      </c>
      <c r="S1315" s="99" t="str">
        <f t="shared" ca="1" si="267"/>
        <v>GROWTH</v>
      </c>
      <c r="T1315" s="100">
        <v>33</v>
      </c>
      <c r="U1315" s="100" t="str">
        <f t="shared" ca="1" si="268"/>
        <v>Dec</v>
      </c>
      <c r="V1315" s="96">
        <v>33</v>
      </c>
      <c r="W1315" s="103">
        <f t="shared" si="269"/>
        <v>-9</v>
      </c>
      <c r="X1315" s="102">
        <f t="shared" ca="1" si="270"/>
        <v>-0.27272727272727271</v>
      </c>
      <c r="Y1315" s="103" t="str">
        <f t="shared" ca="1" si="271"/>
        <v>DEGROWTH</v>
      </c>
      <c r="Z1315" s="24">
        <v>0</v>
      </c>
      <c r="AA1315" s="24">
        <f t="shared" si="272"/>
        <v>0</v>
      </c>
      <c r="AB1315" s="3">
        <v>1000001449</v>
      </c>
      <c r="AC1315" s="3"/>
    </row>
    <row r="1316" spans="1:29" ht="14.25" hidden="1" customHeight="1">
      <c r="A1316" s="23" t="s">
        <v>4046</v>
      </c>
      <c r="B1316" s="64" t="s">
        <v>93</v>
      </c>
      <c r="C1316" s="64" t="s">
        <v>4565</v>
      </c>
      <c r="D1316" s="64">
        <v>1000001432</v>
      </c>
      <c r="E1316" s="65" t="s">
        <v>4566</v>
      </c>
      <c r="F1316" s="66">
        <v>43447</v>
      </c>
      <c r="G1316" s="66" t="str">
        <f t="shared" si="260"/>
        <v>-</v>
      </c>
      <c r="H1316" s="66"/>
      <c r="I1316" s="67">
        <v>0</v>
      </c>
      <c r="J1316" s="67">
        <f t="shared" ca="1" si="261"/>
        <v>0</v>
      </c>
      <c r="K1316" s="96">
        <v>0</v>
      </c>
      <c r="L1316" s="68">
        <f t="shared" ca="1" si="262"/>
        <v>0</v>
      </c>
      <c r="M1316" s="68" t="str">
        <f t="shared" ca="1" si="263"/>
        <v>-</v>
      </c>
      <c r="N1316" s="99">
        <v>0</v>
      </c>
      <c r="O1316" s="97" t="str">
        <f t="shared" ca="1" si="264"/>
        <v>Nov</v>
      </c>
      <c r="P1316" s="96">
        <v>0</v>
      </c>
      <c r="Q1316" s="99">
        <f t="shared" si="265"/>
        <v>0</v>
      </c>
      <c r="R1316" s="97">
        <f t="shared" ca="1" si="266"/>
        <v>0</v>
      </c>
      <c r="S1316" s="99" t="b">
        <f t="shared" si="267"/>
        <v>0</v>
      </c>
      <c r="T1316" s="100">
        <v>44</v>
      </c>
      <c r="U1316" s="100" t="str">
        <f t="shared" ca="1" si="268"/>
        <v>Dec</v>
      </c>
      <c r="V1316" s="96">
        <v>44</v>
      </c>
      <c r="W1316" s="103">
        <f t="shared" si="269"/>
        <v>-44</v>
      </c>
      <c r="X1316" s="102">
        <f t="shared" ca="1" si="270"/>
        <v>-1</v>
      </c>
      <c r="Y1316" s="103" t="str">
        <f t="shared" ca="1" si="271"/>
        <v>DEGROWTH</v>
      </c>
      <c r="Z1316" s="24">
        <v>1</v>
      </c>
      <c r="AA1316" s="24">
        <f t="shared" si="272"/>
        <v>0</v>
      </c>
      <c r="AB1316" s="3">
        <v>1000001432</v>
      </c>
      <c r="AC1316" s="3"/>
    </row>
    <row r="1317" spans="1:29" ht="14.25" hidden="1" customHeight="1">
      <c r="A1317" s="23" t="s">
        <v>4046</v>
      </c>
      <c r="B1317" s="64" t="s">
        <v>93</v>
      </c>
      <c r="C1317" s="64" t="s">
        <v>340</v>
      </c>
      <c r="D1317" s="64">
        <v>1000001450</v>
      </c>
      <c r="E1317" s="65" t="s">
        <v>341</v>
      </c>
      <c r="F1317" s="66">
        <v>43460</v>
      </c>
      <c r="G1317" s="66" t="str">
        <f t="shared" si="260"/>
        <v>Targeted Dealer</v>
      </c>
      <c r="H1317" s="66"/>
      <c r="I1317" s="67">
        <v>150</v>
      </c>
      <c r="J1317" s="67">
        <f t="shared" ca="1" si="261"/>
        <v>3130.6451612903224</v>
      </c>
      <c r="K1317" s="96">
        <v>99</v>
      </c>
      <c r="L1317" s="68">
        <f t="shared" ca="1" si="262"/>
        <v>-3031.6451612903224</v>
      </c>
      <c r="M1317" s="68">
        <f t="shared" ca="1" si="263"/>
        <v>3.162287480680062</v>
      </c>
      <c r="N1317" s="99">
        <v>66</v>
      </c>
      <c r="O1317" s="97" t="str">
        <f t="shared" ca="1" si="264"/>
        <v>Nov</v>
      </c>
      <c r="P1317" s="96">
        <v>66</v>
      </c>
      <c r="Q1317" s="99">
        <f t="shared" si="265"/>
        <v>33</v>
      </c>
      <c r="R1317" s="97">
        <f t="shared" ca="1" si="266"/>
        <v>0.5</v>
      </c>
      <c r="S1317" s="99" t="str">
        <f t="shared" ca="1" si="267"/>
        <v>GROWTH</v>
      </c>
      <c r="T1317" s="100">
        <v>140</v>
      </c>
      <c r="U1317" s="100" t="str">
        <f t="shared" ca="1" si="268"/>
        <v>Dec</v>
      </c>
      <c r="V1317" s="96">
        <v>140</v>
      </c>
      <c r="W1317" s="103">
        <f t="shared" si="269"/>
        <v>-41</v>
      </c>
      <c r="X1317" s="102">
        <f t="shared" ca="1" si="270"/>
        <v>-0.29285714285714282</v>
      </c>
      <c r="Y1317" s="103" t="str">
        <f t="shared" ca="1" si="271"/>
        <v>DEGROWTH</v>
      </c>
      <c r="Z1317" s="24">
        <v>0</v>
      </c>
      <c r="AA1317" s="24">
        <f t="shared" si="272"/>
        <v>0</v>
      </c>
      <c r="AB1317" s="3">
        <v>1000001450</v>
      </c>
      <c r="AC1317" s="3"/>
    </row>
    <row r="1318" spans="1:29" ht="14.25" hidden="1" customHeight="1">
      <c r="A1318" s="23" t="s">
        <v>4046</v>
      </c>
      <c r="B1318" s="64" t="s">
        <v>93</v>
      </c>
      <c r="C1318" s="64" t="s">
        <v>4567</v>
      </c>
      <c r="D1318" s="64">
        <v>1000001440</v>
      </c>
      <c r="E1318" s="65" t="s">
        <v>4568</v>
      </c>
      <c r="F1318" s="66">
        <v>43470</v>
      </c>
      <c r="G1318" s="66" t="str">
        <f t="shared" si="260"/>
        <v>-</v>
      </c>
      <c r="H1318" s="66"/>
      <c r="I1318" s="67">
        <v>0</v>
      </c>
      <c r="J1318" s="67">
        <f t="shared" ca="1" si="261"/>
        <v>0</v>
      </c>
      <c r="K1318" s="96">
        <v>0</v>
      </c>
      <c r="L1318" s="68">
        <f t="shared" ca="1" si="262"/>
        <v>0</v>
      </c>
      <c r="M1318" s="68" t="str">
        <f t="shared" ca="1" si="263"/>
        <v>-</v>
      </c>
      <c r="N1318" s="99">
        <v>0</v>
      </c>
      <c r="O1318" s="97" t="str">
        <f t="shared" ca="1" si="264"/>
        <v>Nov</v>
      </c>
      <c r="P1318" s="96">
        <v>0</v>
      </c>
      <c r="Q1318" s="99">
        <f t="shared" si="265"/>
        <v>0</v>
      </c>
      <c r="R1318" s="97">
        <f t="shared" ca="1" si="266"/>
        <v>0</v>
      </c>
      <c r="S1318" s="99" t="b">
        <f t="shared" si="267"/>
        <v>0</v>
      </c>
      <c r="T1318" s="100">
        <v>36</v>
      </c>
      <c r="U1318" s="100" t="str">
        <f t="shared" ca="1" si="268"/>
        <v>Dec</v>
      </c>
      <c r="V1318" s="96">
        <v>36</v>
      </c>
      <c r="W1318" s="103">
        <f t="shared" si="269"/>
        <v>-36</v>
      </c>
      <c r="X1318" s="102">
        <f t="shared" ca="1" si="270"/>
        <v>-1</v>
      </c>
      <c r="Y1318" s="103" t="str">
        <f t="shared" ca="1" si="271"/>
        <v>DEGROWTH</v>
      </c>
      <c r="Z1318" s="24">
        <v>1</v>
      </c>
      <c r="AA1318" s="24">
        <f t="shared" si="272"/>
        <v>0</v>
      </c>
      <c r="AB1318" s="3">
        <v>1000001440</v>
      </c>
      <c r="AC1318" s="3"/>
    </row>
    <row r="1319" spans="1:29" ht="14.25" hidden="1" customHeight="1">
      <c r="A1319" s="23" t="s">
        <v>4046</v>
      </c>
      <c r="B1319" s="64" t="s">
        <v>93</v>
      </c>
      <c r="C1319" s="64" t="s">
        <v>342</v>
      </c>
      <c r="D1319" s="64">
        <v>1000001441</v>
      </c>
      <c r="E1319" s="65" t="s">
        <v>343</v>
      </c>
      <c r="F1319" s="66">
        <v>43581</v>
      </c>
      <c r="G1319" s="66" t="str">
        <f t="shared" si="260"/>
        <v>-</v>
      </c>
      <c r="H1319" s="66"/>
      <c r="I1319" s="67">
        <v>0</v>
      </c>
      <c r="J1319" s="67">
        <f t="shared" ca="1" si="261"/>
        <v>0</v>
      </c>
      <c r="K1319" s="96">
        <v>0</v>
      </c>
      <c r="L1319" s="68">
        <f t="shared" ca="1" si="262"/>
        <v>0</v>
      </c>
      <c r="M1319" s="68" t="str">
        <f t="shared" ca="1" si="263"/>
        <v>-</v>
      </c>
      <c r="N1319" s="99">
        <v>0</v>
      </c>
      <c r="O1319" s="97" t="str">
        <f t="shared" ca="1" si="264"/>
        <v>Nov</v>
      </c>
      <c r="P1319" s="96">
        <v>0</v>
      </c>
      <c r="Q1319" s="99">
        <f t="shared" si="265"/>
        <v>0</v>
      </c>
      <c r="R1319" s="97">
        <f t="shared" ca="1" si="266"/>
        <v>0</v>
      </c>
      <c r="S1319" s="99" t="b">
        <f t="shared" si="267"/>
        <v>0</v>
      </c>
      <c r="T1319" s="100">
        <v>89</v>
      </c>
      <c r="U1319" s="100" t="str">
        <f t="shared" ca="1" si="268"/>
        <v>Dec</v>
      </c>
      <c r="V1319" s="96">
        <v>89</v>
      </c>
      <c r="W1319" s="103">
        <f t="shared" si="269"/>
        <v>-89</v>
      </c>
      <c r="X1319" s="102">
        <f t="shared" ca="1" si="270"/>
        <v>-1</v>
      </c>
      <c r="Y1319" s="103" t="str">
        <f t="shared" ca="1" si="271"/>
        <v>DEGROWTH</v>
      </c>
      <c r="Z1319" s="24">
        <v>1</v>
      </c>
      <c r="AA1319" s="24">
        <f t="shared" si="272"/>
        <v>0</v>
      </c>
      <c r="AB1319" s="3">
        <v>1000001441</v>
      </c>
      <c r="AC1319" s="3"/>
    </row>
    <row r="1320" spans="1:29" ht="14.25" hidden="1" customHeight="1">
      <c r="A1320" s="23" t="s">
        <v>4046</v>
      </c>
      <c r="B1320" s="64" t="s">
        <v>93</v>
      </c>
      <c r="C1320" s="64" t="s">
        <v>2439</v>
      </c>
      <c r="D1320" s="64">
        <v>1000001443</v>
      </c>
      <c r="E1320" s="65" t="s">
        <v>2440</v>
      </c>
      <c r="F1320" s="66">
        <v>43616</v>
      </c>
      <c r="G1320" s="66" t="str">
        <f t="shared" si="260"/>
        <v>Targeted Dealer</v>
      </c>
      <c r="H1320" s="66"/>
      <c r="I1320" s="67">
        <v>10</v>
      </c>
      <c r="J1320" s="67">
        <f t="shared" ca="1" si="261"/>
        <v>208.70967741935485</v>
      </c>
      <c r="K1320" s="96">
        <v>6</v>
      </c>
      <c r="L1320" s="68">
        <f t="shared" ca="1" si="262"/>
        <v>-202.70967741935485</v>
      </c>
      <c r="M1320" s="68">
        <f t="shared" ca="1" si="263"/>
        <v>2.8748068006182375</v>
      </c>
      <c r="N1320" s="99">
        <v>0</v>
      </c>
      <c r="O1320" s="97" t="str">
        <f t="shared" ca="1" si="264"/>
        <v>Nov</v>
      </c>
      <c r="P1320" s="96">
        <v>0</v>
      </c>
      <c r="Q1320" s="99">
        <f t="shared" si="265"/>
        <v>6</v>
      </c>
      <c r="R1320" s="97">
        <f t="shared" ca="1" si="266"/>
        <v>0</v>
      </c>
      <c r="S1320" s="99" t="b">
        <f t="shared" si="267"/>
        <v>0</v>
      </c>
      <c r="T1320" s="100">
        <v>8</v>
      </c>
      <c r="U1320" s="100" t="str">
        <f t="shared" ca="1" si="268"/>
        <v>Dec</v>
      </c>
      <c r="V1320" s="96">
        <v>8</v>
      </c>
      <c r="W1320" s="103">
        <f t="shared" si="269"/>
        <v>-2</v>
      </c>
      <c r="X1320" s="102">
        <f t="shared" ca="1" si="270"/>
        <v>-0.25</v>
      </c>
      <c r="Y1320" s="103" t="str">
        <f t="shared" ca="1" si="271"/>
        <v>DEGROWTH</v>
      </c>
      <c r="Z1320" s="24">
        <v>0</v>
      </c>
      <c r="AA1320" s="24">
        <f t="shared" si="272"/>
        <v>0</v>
      </c>
      <c r="AB1320" s="3">
        <v>1000001443</v>
      </c>
      <c r="AC1320" s="3"/>
    </row>
    <row r="1321" spans="1:29" ht="14.25" hidden="1" customHeight="1">
      <c r="A1321" s="23" t="s">
        <v>4046</v>
      </c>
      <c r="B1321" s="64" t="s">
        <v>93</v>
      </c>
      <c r="C1321" s="64" t="s">
        <v>2441</v>
      </c>
      <c r="D1321" s="64">
        <v>1000001421</v>
      </c>
      <c r="E1321" s="65" t="s">
        <v>2442</v>
      </c>
      <c r="F1321" s="66">
        <v>43622</v>
      </c>
      <c r="G1321" s="66" t="str">
        <f t="shared" si="260"/>
        <v>Targeted Dealer</v>
      </c>
      <c r="H1321" s="66"/>
      <c r="I1321" s="67">
        <v>88</v>
      </c>
      <c r="J1321" s="67">
        <f t="shared" ca="1" si="261"/>
        <v>1836.6451612903227</v>
      </c>
      <c r="K1321" s="96">
        <v>53</v>
      </c>
      <c r="L1321" s="68">
        <f t="shared" ca="1" si="262"/>
        <v>-1783.6451612903227</v>
      </c>
      <c r="M1321" s="68">
        <f t="shared" ca="1" si="263"/>
        <v>2.8856962203175494</v>
      </c>
      <c r="N1321" s="99">
        <v>60</v>
      </c>
      <c r="O1321" s="97" t="str">
        <f t="shared" ca="1" si="264"/>
        <v>Nov</v>
      </c>
      <c r="P1321" s="96">
        <v>60</v>
      </c>
      <c r="Q1321" s="99">
        <f t="shared" si="265"/>
        <v>-7</v>
      </c>
      <c r="R1321" s="97">
        <f t="shared" ca="1" si="266"/>
        <v>-0.1166666666666667</v>
      </c>
      <c r="S1321" s="99" t="str">
        <f t="shared" ca="1" si="267"/>
        <v>DEGROWTH</v>
      </c>
      <c r="T1321" s="100">
        <v>51</v>
      </c>
      <c r="U1321" s="100" t="str">
        <f t="shared" ca="1" si="268"/>
        <v>Dec</v>
      </c>
      <c r="V1321" s="96">
        <v>51</v>
      </c>
      <c r="W1321" s="103">
        <f t="shared" si="269"/>
        <v>2</v>
      </c>
      <c r="X1321" s="102">
        <f t="shared" ca="1" si="270"/>
        <v>3.9215686274509887E-2</v>
      </c>
      <c r="Y1321" s="103" t="str">
        <f t="shared" ca="1" si="271"/>
        <v>GROWTH</v>
      </c>
      <c r="Z1321" s="24">
        <v>0</v>
      </c>
      <c r="AA1321" s="24">
        <f t="shared" si="272"/>
        <v>0</v>
      </c>
      <c r="AB1321" s="3">
        <v>1000001421</v>
      </c>
      <c r="AC1321" s="3"/>
    </row>
    <row r="1322" spans="1:29" ht="14.25" hidden="1" customHeight="1">
      <c r="A1322" s="23" t="s">
        <v>4046</v>
      </c>
      <c r="B1322" s="64" t="s">
        <v>93</v>
      </c>
      <c r="C1322" s="64" t="s">
        <v>2443</v>
      </c>
      <c r="D1322" s="64">
        <v>1000001423</v>
      </c>
      <c r="E1322" s="65" t="s">
        <v>2444</v>
      </c>
      <c r="F1322" s="66">
        <v>43735</v>
      </c>
      <c r="G1322" s="66" t="str">
        <f t="shared" si="260"/>
        <v>Targeted Dealer</v>
      </c>
      <c r="H1322" s="66"/>
      <c r="I1322" s="67">
        <v>150</v>
      </c>
      <c r="J1322" s="67">
        <f t="shared" ca="1" si="261"/>
        <v>3130.6451612903224</v>
      </c>
      <c r="K1322" s="96">
        <v>167</v>
      </c>
      <c r="L1322" s="68">
        <f t="shared" ca="1" si="262"/>
        <v>-2963.6451612903224</v>
      </c>
      <c r="M1322" s="68">
        <f t="shared" ca="1" si="263"/>
        <v>5.3343637300360642</v>
      </c>
      <c r="N1322" s="99">
        <v>140</v>
      </c>
      <c r="O1322" s="97" t="str">
        <f t="shared" ca="1" si="264"/>
        <v>Nov</v>
      </c>
      <c r="P1322" s="96">
        <v>140</v>
      </c>
      <c r="Q1322" s="99">
        <f t="shared" si="265"/>
        <v>27</v>
      </c>
      <c r="R1322" s="97">
        <f t="shared" ca="1" si="266"/>
        <v>0.19285714285714284</v>
      </c>
      <c r="S1322" s="99" t="str">
        <f t="shared" ca="1" si="267"/>
        <v>GROWTH</v>
      </c>
      <c r="T1322" s="100">
        <v>25</v>
      </c>
      <c r="U1322" s="100" t="str">
        <f t="shared" ca="1" si="268"/>
        <v>Dec</v>
      </c>
      <c r="V1322" s="96">
        <v>25</v>
      </c>
      <c r="W1322" s="103">
        <f t="shared" si="269"/>
        <v>142</v>
      </c>
      <c r="X1322" s="102">
        <f t="shared" ca="1" si="270"/>
        <v>5.68</v>
      </c>
      <c r="Y1322" s="103" t="str">
        <f t="shared" ca="1" si="271"/>
        <v>GROWTH</v>
      </c>
      <c r="Z1322" s="24">
        <v>0</v>
      </c>
      <c r="AA1322" s="24">
        <f t="shared" si="272"/>
        <v>0</v>
      </c>
      <c r="AB1322" s="3">
        <v>1000001423</v>
      </c>
      <c r="AC1322" s="3"/>
    </row>
    <row r="1323" spans="1:29" ht="14.25" hidden="1" customHeight="1">
      <c r="A1323" s="23" t="s">
        <v>4046</v>
      </c>
      <c r="B1323" s="64" t="s">
        <v>93</v>
      </c>
      <c r="C1323" s="64" t="s">
        <v>2445</v>
      </c>
      <c r="D1323" s="64">
        <v>1000001425</v>
      </c>
      <c r="E1323" s="65" t="s">
        <v>2446</v>
      </c>
      <c r="F1323" s="66">
        <v>43742</v>
      </c>
      <c r="G1323" s="66" t="str">
        <f t="shared" si="260"/>
        <v>Targeted Dealer</v>
      </c>
      <c r="H1323" s="66"/>
      <c r="I1323" s="67">
        <v>70</v>
      </c>
      <c r="J1323" s="67">
        <f t="shared" ca="1" si="261"/>
        <v>1460.9677419354839</v>
      </c>
      <c r="K1323" s="96">
        <v>50</v>
      </c>
      <c r="L1323" s="68">
        <f t="shared" ca="1" si="262"/>
        <v>-1410.9677419354839</v>
      </c>
      <c r="M1323" s="68">
        <f t="shared" ca="1" si="263"/>
        <v>3.4223890483550452</v>
      </c>
      <c r="N1323" s="99">
        <v>40</v>
      </c>
      <c r="O1323" s="97" t="str">
        <f t="shared" ca="1" si="264"/>
        <v>Nov</v>
      </c>
      <c r="P1323" s="96">
        <v>40</v>
      </c>
      <c r="Q1323" s="99">
        <f t="shared" si="265"/>
        <v>10</v>
      </c>
      <c r="R1323" s="97">
        <f t="shared" ca="1" si="266"/>
        <v>0.25</v>
      </c>
      <c r="S1323" s="99" t="str">
        <f t="shared" ca="1" si="267"/>
        <v>GROWTH</v>
      </c>
      <c r="T1323" s="100">
        <v>40</v>
      </c>
      <c r="U1323" s="100" t="str">
        <f t="shared" ca="1" si="268"/>
        <v>Dec</v>
      </c>
      <c r="V1323" s="96">
        <v>40</v>
      </c>
      <c r="W1323" s="103">
        <f t="shared" si="269"/>
        <v>10</v>
      </c>
      <c r="X1323" s="102">
        <f t="shared" ca="1" si="270"/>
        <v>0.25</v>
      </c>
      <c r="Y1323" s="103" t="str">
        <f t="shared" ca="1" si="271"/>
        <v>GROWTH</v>
      </c>
      <c r="Z1323" s="24">
        <v>0</v>
      </c>
      <c r="AA1323" s="24">
        <f t="shared" si="272"/>
        <v>0</v>
      </c>
      <c r="AB1323" s="3">
        <v>1000001425</v>
      </c>
      <c r="AC1323" s="3"/>
    </row>
    <row r="1324" spans="1:29" ht="14.25" hidden="1" customHeight="1">
      <c r="A1324" s="23" t="s">
        <v>4046</v>
      </c>
      <c r="B1324" s="64" t="s">
        <v>93</v>
      </c>
      <c r="C1324" s="64" t="s">
        <v>4053</v>
      </c>
      <c r="D1324" s="64">
        <v>1000001431</v>
      </c>
      <c r="E1324" s="65" t="s">
        <v>4054</v>
      </c>
      <c r="F1324" s="66">
        <v>43780</v>
      </c>
      <c r="G1324" s="66" t="str">
        <f t="shared" si="260"/>
        <v>Targeted Dealer</v>
      </c>
      <c r="H1324" s="66"/>
      <c r="I1324" s="67">
        <v>50</v>
      </c>
      <c r="J1324" s="67">
        <f t="shared" ca="1" si="261"/>
        <v>1043.5483870967741</v>
      </c>
      <c r="K1324" s="96">
        <v>48.5</v>
      </c>
      <c r="L1324" s="68">
        <f t="shared" ca="1" si="262"/>
        <v>-995.04838709677415</v>
      </c>
      <c r="M1324" s="68">
        <f t="shared" ca="1" si="263"/>
        <v>4.6476043276661514</v>
      </c>
      <c r="N1324" s="99">
        <v>51</v>
      </c>
      <c r="O1324" s="97" t="str">
        <f t="shared" ca="1" si="264"/>
        <v>Nov</v>
      </c>
      <c r="P1324" s="96">
        <v>51</v>
      </c>
      <c r="Q1324" s="99">
        <f t="shared" si="265"/>
        <v>-2.5</v>
      </c>
      <c r="R1324" s="97">
        <f t="shared" ca="1" si="266"/>
        <v>-4.9019607843137303E-2</v>
      </c>
      <c r="S1324" s="99" t="str">
        <f t="shared" ca="1" si="267"/>
        <v>DEGROWTH</v>
      </c>
      <c r="T1324" s="100">
        <v>1027</v>
      </c>
      <c r="U1324" s="100" t="str">
        <f t="shared" ca="1" si="268"/>
        <v>Dec</v>
      </c>
      <c r="V1324" s="96">
        <v>1027</v>
      </c>
      <c r="W1324" s="103">
        <f t="shared" si="269"/>
        <v>-978.5</v>
      </c>
      <c r="X1324" s="102">
        <f t="shared" ca="1" si="270"/>
        <v>-0.95277507302823761</v>
      </c>
      <c r="Y1324" s="103" t="str">
        <f t="shared" ca="1" si="271"/>
        <v>DEGROWTH</v>
      </c>
      <c r="Z1324" s="24">
        <v>0</v>
      </c>
      <c r="AA1324" s="24">
        <f t="shared" si="272"/>
        <v>0</v>
      </c>
      <c r="AB1324" s="3">
        <v>1000001431</v>
      </c>
      <c r="AC1324" s="3"/>
    </row>
    <row r="1325" spans="1:29" ht="14.25" hidden="1" customHeight="1">
      <c r="A1325" s="23" t="s">
        <v>4046</v>
      </c>
      <c r="B1325" s="64" t="s">
        <v>93</v>
      </c>
      <c r="C1325" s="64" t="s">
        <v>2447</v>
      </c>
      <c r="D1325" s="64">
        <v>1000001451</v>
      </c>
      <c r="E1325" s="65" t="s">
        <v>2448</v>
      </c>
      <c r="F1325" s="66">
        <v>43952</v>
      </c>
      <c r="G1325" s="66" t="str">
        <f t="shared" si="260"/>
        <v>Targeted Dealer</v>
      </c>
      <c r="H1325" s="66"/>
      <c r="I1325" s="67">
        <v>750</v>
      </c>
      <c r="J1325" s="67">
        <f t="shared" ca="1" si="261"/>
        <v>15653.225806451614</v>
      </c>
      <c r="K1325" s="96">
        <v>467</v>
      </c>
      <c r="L1325" s="68">
        <f t="shared" ca="1" si="262"/>
        <v>-15186.225806451614</v>
      </c>
      <c r="M1325" s="68">
        <f t="shared" ca="1" si="263"/>
        <v>2.9834106130860381</v>
      </c>
      <c r="N1325" s="99">
        <v>166</v>
      </c>
      <c r="O1325" s="97" t="str">
        <f t="shared" ca="1" si="264"/>
        <v>Nov</v>
      </c>
      <c r="P1325" s="96">
        <v>166</v>
      </c>
      <c r="Q1325" s="99">
        <f t="shared" si="265"/>
        <v>301</v>
      </c>
      <c r="R1325" s="97">
        <f t="shared" ca="1" si="266"/>
        <v>1.8132530120481927</v>
      </c>
      <c r="S1325" s="99" t="str">
        <f t="shared" ca="1" si="267"/>
        <v>GROWTH</v>
      </c>
      <c r="T1325" s="100">
        <v>730.25</v>
      </c>
      <c r="U1325" s="100" t="str">
        <f t="shared" ca="1" si="268"/>
        <v>Dec</v>
      </c>
      <c r="V1325" s="96">
        <v>730.25</v>
      </c>
      <c r="W1325" s="103">
        <f t="shared" si="269"/>
        <v>-263.25</v>
      </c>
      <c r="X1325" s="102">
        <f t="shared" ca="1" si="270"/>
        <v>-0.36049298185552892</v>
      </c>
      <c r="Y1325" s="103" t="str">
        <f t="shared" ca="1" si="271"/>
        <v>DEGROWTH</v>
      </c>
      <c r="Z1325" s="24">
        <v>0</v>
      </c>
      <c r="AA1325" s="24">
        <f t="shared" si="272"/>
        <v>0</v>
      </c>
      <c r="AB1325" s="3">
        <v>1000001451</v>
      </c>
      <c r="AC1325" s="3"/>
    </row>
    <row r="1326" spans="1:29" ht="14.25" hidden="1" customHeight="1">
      <c r="A1326" s="23" t="s">
        <v>4046</v>
      </c>
      <c r="B1326" s="64" t="s">
        <v>93</v>
      </c>
      <c r="C1326" s="64" t="s">
        <v>2449</v>
      </c>
      <c r="D1326" s="64">
        <v>1000001428</v>
      </c>
      <c r="E1326" s="65" t="s">
        <v>2450</v>
      </c>
      <c r="F1326" s="66">
        <v>43981</v>
      </c>
      <c r="G1326" s="66" t="str">
        <f t="shared" si="260"/>
        <v>Targeted Dealer</v>
      </c>
      <c r="H1326" s="66"/>
      <c r="I1326" s="67">
        <v>500</v>
      </c>
      <c r="J1326" s="67">
        <f t="shared" ca="1" si="261"/>
        <v>10435.483870967742</v>
      </c>
      <c r="K1326" s="96">
        <v>445</v>
      </c>
      <c r="L1326" s="68">
        <f t="shared" ca="1" si="262"/>
        <v>-9990.4838709677424</v>
      </c>
      <c r="M1326" s="68">
        <f t="shared" ca="1" si="263"/>
        <v>4.2642967542503865</v>
      </c>
      <c r="N1326" s="99">
        <v>286</v>
      </c>
      <c r="O1326" s="97" t="str">
        <f t="shared" ca="1" si="264"/>
        <v>Nov</v>
      </c>
      <c r="P1326" s="96">
        <v>286</v>
      </c>
      <c r="Q1326" s="99">
        <f t="shared" si="265"/>
        <v>159</v>
      </c>
      <c r="R1326" s="97">
        <f t="shared" ca="1" si="266"/>
        <v>0.55594405594405605</v>
      </c>
      <c r="S1326" s="99" t="str">
        <f t="shared" ca="1" si="267"/>
        <v>GROWTH</v>
      </c>
      <c r="T1326" s="100">
        <v>466</v>
      </c>
      <c r="U1326" s="100" t="str">
        <f t="shared" ca="1" si="268"/>
        <v>Dec</v>
      </c>
      <c r="V1326" s="96">
        <v>466</v>
      </c>
      <c r="W1326" s="103">
        <f t="shared" si="269"/>
        <v>-21</v>
      </c>
      <c r="X1326" s="102">
        <f t="shared" ca="1" si="270"/>
        <v>-4.5064377682403456E-2</v>
      </c>
      <c r="Y1326" s="103" t="str">
        <f t="shared" ca="1" si="271"/>
        <v>DEGROWTH</v>
      </c>
      <c r="Z1326" s="24">
        <v>0</v>
      </c>
      <c r="AA1326" s="24">
        <f t="shared" si="272"/>
        <v>0</v>
      </c>
      <c r="AB1326" s="3">
        <v>1000001428</v>
      </c>
      <c r="AC1326" s="3"/>
    </row>
    <row r="1327" spans="1:29" ht="14.25" hidden="1" customHeight="1">
      <c r="A1327" s="23" t="s">
        <v>4046</v>
      </c>
      <c r="B1327" s="64" t="s">
        <v>93</v>
      </c>
      <c r="C1327" s="64" t="s">
        <v>2451</v>
      </c>
      <c r="D1327" s="64">
        <v>1000001377</v>
      </c>
      <c r="E1327" s="65" t="s">
        <v>2452</v>
      </c>
      <c r="F1327" s="66">
        <v>44018</v>
      </c>
      <c r="G1327" s="66" t="str">
        <f t="shared" si="260"/>
        <v>Targeted Dealer</v>
      </c>
      <c r="H1327" s="66"/>
      <c r="I1327" s="67">
        <v>1900</v>
      </c>
      <c r="J1327" s="67">
        <f t="shared" ca="1" si="261"/>
        <v>39654.838709677417</v>
      </c>
      <c r="K1327" s="96">
        <v>1681.65</v>
      </c>
      <c r="L1327" s="68">
        <f t="shared" ca="1" si="262"/>
        <v>-37973.188709677415</v>
      </c>
      <c r="M1327" s="68">
        <f t="shared" ca="1" si="263"/>
        <v>4.2407182949646147</v>
      </c>
      <c r="N1327" s="99">
        <v>1608.5</v>
      </c>
      <c r="O1327" s="97" t="str">
        <f t="shared" ca="1" si="264"/>
        <v>Nov</v>
      </c>
      <c r="P1327" s="96">
        <v>1608.5</v>
      </c>
      <c r="Q1327" s="99">
        <f t="shared" si="265"/>
        <v>73.150000000000091</v>
      </c>
      <c r="R1327" s="97">
        <f t="shared" ca="1" si="266"/>
        <v>4.5477152626670847E-2</v>
      </c>
      <c r="S1327" s="99" t="str">
        <f t="shared" ca="1" si="267"/>
        <v>GROWTH</v>
      </c>
      <c r="T1327" s="100">
        <v>1877</v>
      </c>
      <c r="U1327" s="100" t="str">
        <f t="shared" ca="1" si="268"/>
        <v>Dec</v>
      </c>
      <c r="V1327" s="96">
        <v>1877</v>
      </c>
      <c r="W1327" s="103">
        <f t="shared" si="269"/>
        <v>-195.34999999999991</v>
      </c>
      <c r="X1327" s="102">
        <f t="shared" ca="1" si="270"/>
        <v>-0.10407565263718699</v>
      </c>
      <c r="Y1327" s="103" t="str">
        <f t="shared" ca="1" si="271"/>
        <v>DEGROWTH</v>
      </c>
      <c r="Z1327" s="24">
        <v>0</v>
      </c>
      <c r="AA1327" s="24">
        <f t="shared" si="272"/>
        <v>0</v>
      </c>
      <c r="AB1327" s="3">
        <v>1000001377</v>
      </c>
      <c r="AC1327" s="3"/>
    </row>
    <row r="1328" spans="1:29" ht="14.25" hidden="1" customHeight="1">
      <c r="A1328" s="23" t="s">
        <v>4046</v>
      </c>
      <c r="B1328" s="64" t="s">
        <v>93</v>
      </c>
      <c r="C1328" s="64" t="s">
        <v>2453</v>
      </c>
      <c r="D1328" s="64">
        <v>1000001426</v>
      </c>
      <c r="E1328" s="65" t="s">
        <v>2454</v>
      </c>
      <c r="F1328" s="66">
        <v>44049</v>
      </c>
      <c r="G1328" s="66" t="str">
        <f t="shared" si="260"/>
        <v>Targeted Dealer</v>
      </c>
      <c r="H1328" s="66"/>
      <c r="I1328" s="67">
        <v>210</v>
      </c>
      <c r="J1328" s="67">
        <f t="shared" ca="1" si="261"/>
        <v>4382.9032258064517</v>
      </c>
      <c r="K1328" s="96">
        <v>231</v>
      </c>
      <c r="L1328" s="68">
        <f t="shared" ca="1" si="262"/>
        <v>-4151.9032258064517</v>
      </c>
      <c r="M1328" s="68">
        <f t="shared" ca="1" si="263"/>
        <v>5.2704791344667701</v>
      </c>
      <c r="N1328" s="99">
        <v>158</v>
      </c>
      <c r="O1328" s="97" t="str">
        <f t="shared" ca="1" si="264"/>
        <v>Nov</v>
      </c>
      <c r="P1328" s="96">
        <v>158</v>
      </c>
      <c r="Q1328" s="99">
        <f t="shared" si="265"/>
        <v>73</v>
      </c>
      <c r="R1328" s="97">
        <f t="shared" ca="1" si="266"/>
        <v>0.46202531645569622</v>
      </c>
      <c r="S1328" s="99" t="str">
        <f t="shared" ca="1" si="267"/>
        <v>GROWTH</v>
      </c>
      <c r="T1328" s="100">
        <v>208</v>
      </c>
      <c r="U1328" s="100" t="str">
        <f t="shared" ca="1" si="268"/>
        <v>Dec</v>
      </c>
      <c r="V1328" s="96">
        <v>208</v>
      </c>
      <c r="W1328" s="103">
        <f t="shared" si="269"/>
        <v>23</v>
      </c>
      <c r="X1328" s="102">
        <f t="shared" ca="1" si="270"/>
        <v>0.11057692307692313</v>
      </c>
      <c r="Y1328" s="103" t="str">
        <f t="shared" ca="1" si="271"/>
        <v>GROWTH</v>
      </c>
      <c r="Z1328" s="24">
        <v>0</v>
      </c>
      <c r="AA1328" s="24">
        <f t="shared" si="272"/>
        <v>0</v>
      </c>
      <c r="AB1328" s="3">
        <v>1000001426</v>
      </c>
      <c r="AC1328" s="3"/>
    </row>
    <row r="1329" spans="1:29" ht="14.25" hidden="1" customHeight="1">
      <c r="A1329" s="23" t="s">
        <v>4046</v>
      </c>
      <c r="B1329" s="64" t="s">
        <v>93</v>
      </c>
      <c r="C1329" s="64" t="s">
        <v>344</v>
      </c>
      <c r="D1329" s="64">
        <v>1000001455</v>
      </c>
      <c r="E1329" s="65" t="s">
        <v>345</v>
      </c>
      <c r="F1329" s="66">
        <v>44049</v>
      </c>
      <c r="G1329" s="66" t="str">
        <f t="shared" si="260"/>
        <v>Targeted Dealer</v>
      </c>
      <c r="H1329" s="66"/>
      <c r="I1329" s="67">
        <v>200</v>
      </c>
      <c r="J1329" s="67">
        <f t="shared" ca="1" si="261"/>
        <v>4174.1935483870966</v>
      </c>
      <c r="K1329" s="96">
        <v>204</v>
      </c>
      <c r="L1329" s="68">
        <f t="shared" ca="1" si="262"/>
        <v>-3970.1935483870966</v>
      </c>
      <c r="M1329" s="68">
        <f t="shared" ca="1" si="263"/>
        <v>4.8871715610510043</v>
      </c>
      <c r="N1329" s="99">
        <v>68</v>
      </c>
      <c r="O1329" s="97" t="str">
        <f t="shared" ca="1" si="264"/>
        <v>Nov</v>
      </c>
      <c r="P1329" s="96">
        <v>68</v>
      </c>
      <c r="Q1329" s="99">
        <f t="shared" si="265"/>
        <v>136</v>
      </c>
      <c r="R1329" s="97">
        <f t="shared" ca="1" si="266"/>
        <v>2</v>
      </c>
      <c r="S1329" s="99" t="str">
        <f t="shared" ca="1" si="267"/>
        <v>GROWTH</v>
      </c>
      <c r="T1329" s="100">
        <v>319</v>
      </c>
      <c r="U1329" s="100" t="str">
        <f t="shared" ca="1" si="268"/>
        <v>Dec</v>
      </c>
      <c r="V1329" s="96">
        <v>319</v>
      </c>
      <c r="W1329" s="103">
        <f t="shared" si="269"/>
        <v>-115</v>
      </c>
      <c r="X1329" s="102">
        <f t="shared" ca="1" si="270"/>
        <v>-0.36050156739811912</v>
      </c>
      <c r="Y1329" s="103" t="str">
        <f t="shared" ca="1" si="271"/>
        <v>DEGROWTH</v>
      </c>
      <c r="Z1329" s="24">
        <v>0</v>
      </c>
      <c r="AA1329" s="24">
        <f t="shared" si="272"/>
        <v>0</v>
      </c>
      <c r="AB1329" s="3">
        <v>1000001455</v>
      </c>
      <c r="AC1329" s="3"/>
    </row>
    <row r="1330" spans="1:29" ht="14.25" customHeight="1">
      <c r="A1330" s="23" t="s">
        <v>4046</v>
      </c>
      <c r="B1330" s="64" t="s">
        <v>93</v>
      </c>
      <c r="C1330" s="64" t="s">
        <v>4569</v>
      </c>
      <c r="D1330" s="64">
        <v>1000001442</v>
      </c>
      <c r="E1330" s="65" t="s">
        <v>4570</v>
      </c>
      <c r="F1330" s="66">
        <v>44062</v>
      </c>
      <c r="G1330" s="66" t="str">
        <f t="shared" si="260"/>
        <v>-</v>
      </c>
      <c r="H1330" s="66"/>
      <c r="I1330" s="67">
        <v>0</v>
      </c>
      <c r="J1330" s="67">
        <f t="shared" ca="1" si="261"/>
        <v>0</v>
      </c>
      <c r="K1330" s="96">
        <v>0</v>
      </c>
      <c r="L1330" s="68">
        <f t="shared" ca="1" si="262"/>
        <v>0</v>
      </c>
      <c r="M1330" s="68" t="str">
        <f t="shared" ca="1" si="263"/>
        <v>-</v>
      </c>
      <c r="N1330" s="99">
        <v>0</v>
      </c>
      <c r="O1330" s="97" t="str">
        <f t="shared" ca="1" si="264"/>
        <v>Nov</v>
      </c>
      <c r="P1330" s="96">
        <v>0</v>
      </c>
      <c r="Q1330" s="99">
        <f t="shared" si="265"/>
        <v>0</v>
      </c>
      <c r="R1330" s="97">
        <f t="shared" ca="1" si="266"/>
        <v>0</v>
      </c>
      <c r="S1330" s="99" t="b">
        <f t="shared" si="267"/>
        <v>0</v>
      </c>
      <c r="T1330" s="100">
        <v>0</v>
      </c>
      <c r="U1330" s="100" t="str">
        <f t="shared" ca="1" si="268"/>
        <v>Dec</v>
      </c>
      <c r="V1330" s="96">
        <v>0</v>
      </c>
      <c r="W1330" s="103">
        <f t="shared" si="269"/>
        <v>0</v>
      </c>
      <c r="X1330" s="102">
        <f t="shared" ca="1" si="270"/>
        <v>0</v>
      </c>
      <c r="Y1330" s="103" t="b">
        <f t="shared" si="271"/>
        <v>0</v>
      </c>
      <c r="Z1330" s="24">
        <v>1</v>
      </c>
      <c r="AA1330" s="24">
        <f t="shared" si="272"/>
        <v>0</v>
      </c>
      <c r="AB1330" s="3" t="e">
        <f>#N/A</f>
        <v>#N/A</v>
      </c>
      <c r="AC1330" s="3"/>
    </row>
    <row r="1331" spans="1:29" ht="14.25" hidden="1" customHeight="1">
      <c r="A1331" s="23" t="s">
        <v>4046</v>
      </c>
      <c r="B1331" s="64" t="s">
        <v>93</v>
      </c>
      <c r="C1331" s="64" t="s">
        <v>4571</v>
      </c>
      <c r="D1331" s="64">
        <v>1000001424</v>
      </c>
      <c r="E1331" s="65" t="s">
        <v>4572</v>
      </c>
      <c r="F1331" s="66">
        <v>44096</v>
      </c>
      <c r="G1331" s="66" t="str">
        <f t="shared" si="260"/>
        <v>-</v>
      </c>
      <c r="H1331" s="66"/>
      <c r="I1331" s="67">
        <v>0</v>
      </c>
      <c r="J1331" s="67">
        <f t="shared" ca="1" si="261"/>
        <v>0</v>
      </c>
      <c r="K1331" s="96">
        <v>0</v>
      </c>
      <c r="L1331" s="68">
        <f t="shared" ca="1" si="262"/>
        <v>0</v>
      </c>
      <c r="M1331" s="68" t="str">
        <f t="shared" ca="1" si="263"/>
        <v>-</v>
      </c>
      <c r="N1331" s="99">
        <v>0</v>
      </c>
      <c r="O1331" s="97" t="str">
        <f t="shared" ca="1" si="264"/>
        <v>Nov</v>
      </c>
      <c r="P1331" s="96">
        <v>0</v>
      </c>
      <c r="Q1331" s="99">
        <f t="shared" si="265"/>
        <v>0</v>
      </c>
      <c r="R1331" s="97">
        <f t="shared" ca="1" si="266"/>
        <v>0</v>
      </c>
      <c r="S1331" s="99" t="b">
        <f t="shared" si="267"/>
        <v>0</v>
      </c>
      <c r="T1331" s="100">
        <v>16</v>
      </c>
      <c r="U1331" s="100" t="str">
        <f t="shared" ca="1" si="268"/>
        <v>Dec</v>
      </c>
      <c r="V1331" s="96">
        <v>16</v>
      </c>
      <c r="W1331" s="103">
        <f t="shared" si="269"/>
        <v>-16</v>
      </c>
      <c r="X1331" s="102">
        <f t="shared" ca="1" si="270"/>
        <v>-1</v>
      </c>
      <c r="Y1331" s="103" t="str">
        <f t="shared" ca="1" si="271"/>
        <v>DEGROWTH</v>
      </c>
      <c r="Z1331" s="24">
        <v>1</v>
      </c>
      <c r="AA1331" s="24">
        <f t="shared" si="272"/>
        <v>0</v>
      </c>
      <c r="AB1331" s="3">
        <v>1000001424</v>
      </c>
      <c r="AC1331" s="3"/>
    </row>
    <row r="1332" spans="1:29" ht="14.25" hidden="1" customHeight="1">
      <c r="A1332" s="23" t="s">
        <v>4046</v>
      </c>
      <c r="B1332" s="64" t="s">
        <v>93</v>
      </c>
      <c r="C1332" s="64" t="s">
        <v>4144</v>
      </c>
      <c r="D1332" s="64">
        <v>1000001456</v>
      </c>
      <c r="E1332" s="65" t="s">
        <v>4145</v>
      </c>
      <c r="F1332" s="66">
        <v>44166</v>
      </c>
      <c r="G1332" s="66" t="str">
        <f t="shared" si="260"/>
        <v>Targeted Dealer</v>
      </c>
      <c r="H1332" s="66"/>
      <c r="I1332" s="67">
        <v>50</v>
      </c>
      <c r="J1332" s="67">
        <f t="shared" ca="1" si="261"/>
        <v>1043.5483870967741</v>
      </c>
      <c r="K1332" s="96">
        <v>12</v>
      </c>
      <c r="L1332" s="68">
        <f t="shared" ca="1" si="262"/>
        <v>-1031.5483870967741</v>
      </c>
      <c r="M1332" s="68">
        <f t="shared" ca="1" si="263"/>
        <v>1.1499227202472952</v>
      </c>
      <c r="N1332" s="99">
        <v>24</v>
      </c>
      <c r="O1332" s="97" t="str">
        <f t="shared" ca="1" si="264"/>
        <v>Nov</v>
      </c>
      <c r="P1332" s="96">
        <v>24</v>
      </c>
      <c r="Q1332" s="99">
        <f t="shared" si="265"/>
        <v>-12</v>
      </c>
      <c r="R1332" s="97">
        <f t="shared" ca="1" si="266"/>
        <v>-0.5</v>
      </c>
      <c r="S1332" s="99" t="str">
        <f t="shared" ca="1" si="267"/>
        <v>DEGROWTH</v>
      </c>
      <c r="T1332" s="100">
        <v>44</v>
      </c>
      <c r="U1332" s="100" t="str">
        <f t="shared" ca="1" si="268"/>
        <v>Dec</v>
      </c>
      <c r="V1332" s="96">
        <v>44</v>
      </c>
      <c r="W1332" s="103">
        <f t="shared" si="269"/>
        <v>-32</v>
      </c>
      <c r="X1332" s="102">
        <f t="shared" ca="1" si="270"/>
        <v>-0.72727272727272729</v>
      </c>
      <c r="Y1332" s="103" t="str">
        <f t="shared" ca="1" si="271"/>
        <v>DEGROWTH</v>
      </c>
      <c r="Z1332" s="24">
        <v>0</v>
      </c>
      <c r="AA1332" s="24">
        <f t="shared" si="272"/>
        <v>0</v>
      </c>
      <c r="AB1332" s="3">
        <v>1000001456</v>
      </c>
      <c r="AC1332" s="3"/>
    </row>
    <row r="1333" spans="1:29" ht="14.25" hidden="1" customHeight="1">
      <c r="A1333" s="23" t="s">
        <v>4046</v>
      </c>
      <c r="B1333" s="64" t="s">
        <v>93</v>
      </c>
      <c r="C1333" s="64" t="s">
        <v>2455</v>
      </c>
      <c r="D1333" s="64">
        <v>1000001444</v>
      </c>
      <c r="E1333" s="65" t="s">
        <v>2456</v>
      </c>
      <c r="F1333" s="66">
        <v>44235</v>
      </c>
      <c r="G1333" s="66" t="str">
        <f t="shared" si="260"/>
        <v>Targeted Dealer</v>
      </c>
      <c r="H1333" s="66"/>
      <c r="I1333" s="67">
        <v>150</v>
      </c>
      <c r="J1333" s="67">
        <f t="shared" ca="1" si="261"/>
        <v>3130.6451612903224</v>
      </c>
      <c r="K1333" s="96">
        <v>352.5</v>
      </c>
      <c r="L1333" s="68">
        <f t="shared" ca="1" si="262"/>
        <v>-2778.1451612903224</v>
      </c>
      <c r="M1333" s="68">
        <f t="shared" ca="1" si="263"/>
        <v>11.2596599690881</v>
      </c>
      <c r="N1333" s="99">
        <v>118</v>
      </c>
      <c r="O1333" s="97" t="str">
        <f t="shared" ca="1" si="264"/>
        <v>Nov</v>
      </c>
      <c r="P1333" s="96">
        <v>118</v>
      </c>
      <c r="Q1333" s="99">
        <f t="shared" si="265"/>
        <v>234.5</v>
      </c>
      <c r="R1333" s="97">
        <f t="shared" ca="1" si="266"/>
        <v>1.9872881355932202</v>
      </c>
      <c r="S1333" s="99" t="str">
        <f t="shared" ca="1" si="267"/>
        <v>GROWTH</v>
      </c>
      <c r="T1333" s="100">
        <v>140</v>
      </c>
      <c r="U1333" s="100" t="str">
        <f t="shared" ca="1" si="268"/>
        <v>Dec</v>
      </c>
      <c r="V1333" s="96">
        <v>140</v>
      </c>
      <c r="W1333" s="103">
        <f t="shared" si="269"/>
        <v>212.5</v>
      </c>
      <c r="X1333" s="102">
        <f t="shared" ca="1" si="270"/>
        <v>1.5178571428571428</v>
      </c>
      <c r="Y1333" s="103" t="str">
        <f t="shared" ca="1" si="271"/>
        <v>GROWTH</v>
      </c>
      <c r="Z1333" s="24">
        <v>0</v>
      </c>
      <c r="AA1333" s="24">
        <f t="shared" si="272"/>
        <v>0</v>
      </c>
      <c r="AB1333" s="3">
        <v>1000001444</v>
      </c>
      <c r="AC1333" s="3"/>
    </row>
    <row r="1334" spans="1:29" ht="14.25" hidden="1" customHeight="1">
      <c r="A1334" s="23" t="s">
        <v>4046</v>
      </c>
      <c r="B1334" s="64" t="s">
        <v>93</v>
      </c>
      <c r="C1334" s="64" t="s">
        <v>346</v>
      </c>
      <c r="D1334" s="64">
        <v>1000002031</v>
      </c>
      <c r="E1334" s="65" t="s">
        <v>347</v>
      </c>
      <c r="F1334" s="66">
        <v>44501</v>
      </c>
      <c r="G1334" s="66" t="str">
        <f t="shared" si="260"/>
        <v>Targeted Dealer</v>
      </c>
      <c r="H1334" s="66"/>
      <c r="I1334" s="67">
        <v>100</v>
      </c>
      <c r="J1334" s="67">
        <f t="shared" ca="1" si="261"/>
        <v>2087.0967741935483</v>
      </c>
      <c r="K1334" s="96">
        <v>49</v>
      </c>
      <c r="L1334" s="68">
        <f t="shared" ca="1" si="262"/>
        <v>-2038.0967741935483</v>
      </c>
      <c r="M1334" s="68">
        <f t="shared" ca="1" si="263"/>
        <v>2.3477588871715609</v>
      </c>
      <c r="N1334" s="99">
        <v>25</v>
      </c>
      <c r="O1334" s="97" t="str">
        <f t="shared" ca="1" si="264"/>
        <v>Nov</v>
      </c>
      <c r="P1334" s="96">
        <v>25</v>
      </c>
      <c r="Q1334" s="99">
        <f t="shared" si="265"/>
        <v>24</v>
      </c>
      <c r="R1334" s="97">
        <f t="shared" ca="1" si="266"/>
        <v>0.96</v>
      </c>
      <c r="S1334" s="99" t="str">
        <f t="shared" ca="1" si="267"/>
        <v>GROWTH</v>
      </c>
      <c r="T1334" s="100">
        <v>100</v>
      </c>
      <c r="U1334" s="100" t="str">
        <f t="shared" ca="1" si="268"/>
        <v>Dec</v>
      </c>
      <c r="V1334" s="96">
        <v>100</v>
      </c>
      <c r="W1334" s="103">
        <f t="shared" si="269"/>
        <v>-51</v>
      </c>
      <c r="X1334" s="102">
        <f t="shared" ca="1" si="270"/>
        <v>-0.51</v>
      </c>
      <c r="Y1334" s="103" t="str">
        <f t="shared" ca="1" si="271"/>
        <v>DEGROWTH</v>
      </c>
      <c r="Z1334" s="24">
        <v>0</v>
      </c>
      <c r="AA1334" s="24">
        <f t="shared" si="272"/>
        <v>0</v>
      </c>
      <c r="AB1334" s="3">
        <v>1000002031</v>
      </c>
      <c r="AC1334" s="3"/>
    </row>
    <row r="1335" spans="1:29" ht="14.25" hidden="1" customHeight="1">
      <c r="A1335" s="23" t="s">
        <v>4046</v>
      </c>
      <c r="B1335" s="64" t="s">
        <v>93</v>
      </c>
      <c r="C1335" s="64" t="s">
        <v>4573</v>
      </c>
      <c r="D1335" s="64">
        <v>1000002068</v>
      </c>
      <c r="E1335" s="65" t="s">
        <v>4574</v>
      </c>
      <c r="F1335" s="66">
        <v>44548</v>
      </c>
      <c r="G1335" s="66" t="str">
        <f t="shared" si="260"/>
        <v>-</v>
      </c>
      <c r="H1335" s="66"/>
      <c r="I1335" s="67">
        <v>0</v>
      </c>
      <c r="J1335" s="67">
        <f t="shared" ca="1" si="261"/>
        <v>0</v>
      </c>
      <c r="K1335" s="96">
        <v>0</v>
      </c>
      <c r="L1335" s="68">
        <f t="shared" ca="1" si="262"/>
        <v>0</v>
      </c>
      <c r="M1335" s="68" t="str">
        <f t="shared" ca="1" si="263"/>
        <v>-</v>
      </c>
      <c r="N1335" s="99">
        <v>0</v>
      </c>
      <c r="O1335" s="97" t="str">
        <f t="shared" ca="1" si="264"/>
        <v>Nov</v>
      </c>
      <c r="P1335" s="96">
        <v>0</v>
      </c>
      <c r="Q1335" s="99">
        <f t="shared" si="265"/>
        <v>0</v>
      </c>
      <c r="R1335" s="97">
        <f t="shared" ca="1" si="266"/>
        <v>0</v>
      </c>
      <c r="S1335" s="99" t="b">
        <f t="shared" si="267"/>
        <v>0</v>
      </c>
      <c r="T1335" s="100">
        <v>49</v>
      </c>
      <c r="U1335" s="100" t="str">
        <f t="shared" ca="1" si="268"/>
        <v>Dec</v>
      </c>
      <c r="V1335" s="96">
        <v>49</v>
      </c>
      <c r="W1335" s="103">
        <f t="shared" si="269"/>
        <v>-49</v>
      </c>
      <c r="X1335" s="102">
        <f t="shared" ca="1" si="270"/>
        <v>-1</v>
      </c>
      <c r="Y1335" s="103" t="str">
        <f t="shared" ca="1" si="271"/>
        <v>DEGROWTH</v>
      </c>
      <c r="Z1335" s="24">
        <v>1</v>
      </c>
      <c r="AA1335" s="24">
        <f t="shared" si="272"/>
        <v>0</v>
      </c>
      <c r="AB1335" s="3">
        <v>1000002068</v>
      </c>
      <c r="AC1335" s="3"/>
    </row>
    <row r="1336" spans="1:29" ht="14.25" hidden="1" customHeight="1">
      <c r="A1336" s="23" t="s">
        <v>4046</v>
      </c>
      <c r="B1336" s="64" t="s">
        <v>93</v>
      </c>
      <c r="C1336" s="64" t="s">
        <v>2457</v>
      </c>
      <c r="D1336" s="64">
        <v>1000002083</v>
      </c>
      <c r="E1336" s="65" t="s">
        <v>2458</v>
      </c>
      <c r="F1336" s="66">
        <v>44569</v>
      </c>
      <c r="G1336" s="66" t="str">
        <f t="shared" si="260"/>
        <v>-</v>
      </c>
      <c r="H1336" s="66"/>
      <c r="I1336" s="67">
        <v>0</v>
      </c>
      <c r="J1336" s="67">
        <f t="shared" ca="1" si="261"/>
        <v>0</v>
      </c>
      <c r="K1336" s="96">
        <v>17</v>
      </c>
      <c r="L1336" s="68">
        <f t="shared" ca="1" si="262"/>
        <v>17</v>
      </c>
      <c r="M1336" s="68" t="str">
        <f t="shared" ca="1" si="263"/>
        <v>-</v>
      </c>
      <c r="N1336" s="99">
        <v>0</v>
      </c>
      <c r="O1336" s="97" t="str">
        <f t="shared" ca="1" si="264"/>
        <v>Nov</v>
      </c>
      <c r="P1336" s="96">
        <v>0</v>
      </c>
      <c r="Q1336" s="99">
        <f t="shared" si="265"/>
        <v>17</v>
      </c>
      <c r="R1336" s="97">
        <f t="shared" ca="1" si="266"/>
        <v>0</v>
      </c>
      <c r="S1336" s="99" t="b">
        <f t="shared" si="267"/>
        <v>0</v>
      </c>
      <c r="T1336" s="100">
        <v>3</v>
      </c>
      <c r="U1336" s="100" t="str">
        <f t="shared" ca="1" si="268"/>
        <v>Dec</v>
      </c>
      <c r="V1336" s="96">
        <v>3</v>
      </c>
      <c r="W1336" s="103">
        <f t="shared" si="269"/>
        <v>14</v>
      </c>
      <c r="X1336" s="102">
        <f t="shared" ca="1" si="270"/>
        <v>4.666666666666667</v>
      </c>
      <c r="Y1336" s="103" t="str">
        <f t="shared" ca="1" si="271"/>
        <v>GROWTH</v>
      </c>
      <c r="Z1336" s="24">
        <v>0</v>
      </c>
      <c r="AA1336" s="24">
        <f t="shared" si="272"/>
        <v>0</v>
      </c>
      <c r="AB1336" s="3">
        <v>1000002083</v>
      </c>
      <c r="AC1336" s="3"/>
    </row>
    <row r="1337" spans="1:29" ht="14.25" hidden="1" customHeight="1">
      <c r="A1337" s="23" t="s">
        <v>4046</v>
      </c>
      <c r="B1337" s="64" t="s">
        <v>93</v>
      </c>
      <c r="C1337" s="64" t="s">
        <v>2459</v>
      </c>
      <c r="D1337" s="64">
        <v>1000002522</v>
      </c>
      <c r="E1337" s="65" t="s">
        <v>2460</v>
      </c>
      <c r="F1337" s="66">
        <v>44592</v>
      </c>
      <c r="G1337" s="66" t="str">
        <f t="shared" si="260"/>
        <v>Targeted Dealer</v>
      </c>
      <c r="H1337" s="66"/>
      <c r="I1337" s="67">
        <v>120</v>
      </c>
      <c r="J1337" s="67">
        <f t="shared" ca="1" si="261"/>
        <v>2504.516129032258</v>
      </c>
      <c r="K1337" s="96">
        <v>160</v>
      </c>
      <c r="L1337" s="68">
        <f t="shared" ca="1" si="262"/>
        <v>-2344.516129032258</v>
      </c>
      <c r="M1337" s="68">
        <f t="shared" ca="1" si="263"/>
        <v>6.3884595569294174</v>
      </c>
      <c r="N1337" s="99">
        <v>82</v>
      </c>
      <c r="O1337" s="97" t="str">
        <f t="shared" ca="1" si="264"/>
        <v>Nov</v>
      </c>
      <c r="P1337" s="96">
        <v>82</v>
      </c>
      <c r="Q1337" s="99">
        <f t="shared" si="265"/>
        <v>78</v>
      </c>
      <c r="R1337" s="97">
        <f t="shared" ca="1" si="266"/>
        <v>0.95121951219512191</v>
      </c>
      <c r="S1337" s="99" t="str">
        <f t="shared" ca="1" si="267"/>
        <v>GROWTH</v>
      </c>
      <c r="T1337" s="100">
        <v>112</v>
      </c>
      <c r="U1337" s="100" t="str">
        <f t="shared" ca="1" si="268"/>
        <v>Dec</v>
      </c>
      <c r="V1337" s="96">
        <v>112</v>
      </c>
      <c r="W1337" s="103">
        <f t="shared" si="269"/>
        <v>48</v>
      </c>
      <c r="X1337" s="102">
        <f t="shared" ca="1" si="270"/>
        <v>0.4285714285714286</v>
      </c>
      <c r="Y1337" s="103" t="str">
        <f t="shared" ca="1" si="271"/>
        <v>GROWTH</v>
      </c>
      <c r="Z1337" s="24">
        <v>0</v>
      </c>
      <c r="AA1337" s="24">
        <f t="shared" si="272"/>
        <v>0</v>
      </c>
      <c r="AB1337" s="3">
        <v>1000002522</v>
      </c>
      <c r="AC1337" s="3"/>
    </row>
    <row r="1338" spans="1:29" ht="14.25" hidden="1" customHeight="1">
      <c r="A1338" s="23" t="s">
        <v>4046</v>
      </c>
      <c r="B1338" s="64" t="s">
        <v>93</v>
      </c>
      <c r="C1338" s="64" t="s">
        <v>4242</v>
      </c>
      <c r="D1338" s="64">
        <v>1000002792</v>
      </c>
      <c r="E1338" s="64" t="s">
        <v>4243</v>
      </c>
      <c r="F1338" s="66">
        <v>44712</v>
      </c>
      <c r="G1338" s="66" t="str">
        <f t="shared" si="260"/>
        <v>-</v>
      </c>
      <c r="H1338" s="66"/>
      <c r="I1338" s="67">
        <v>0</v>
      </c>
      <c r="J1338" s="67">
        <f t="shared" ca="1" si="261"/>
        <v>0</v>
      </c>
      <c r="K1338" s="96">
        <v>0</v>
      </c>
      <c r="L1338" s="68">
        <f t="shared" ca="1" si="262"/>
        <v>0</v>
      </c>
      <c r="M1338" s="68" t="str">
        <f t="shared" ca="1" si="263"/>
        <v>-</v>
      </c>
      <c r="N1338" s="99">
        <v>0</v>
      </c>
      <c r="O1338" s="97" t="str">
        <f t="shared" ca="1" si="264"/>
        <v>Nov</v>
      </c>
      <c r="P1338" s="96">
        <v>0</v>
      </c>
      <c r="Q1338" s="99">
        <f t="shared" si="265"/>
        <v>0</v>
      </c>
      <c r="R1338" s="97">
        <f t="shared" ca="1" si="266"/>
        <v>0</v>
      </c>
      <c r="S1338" s="99" t="b">
        <f t="shared" si="267"/>
        <v>0</v>
      </c>
      <c r="T1338" s="100">
        <v>23</v>
      </c>
      <c r="U1338" s="100" t="str">
        <f t="shared" ca="1" si="268"/>
        <v>Dec</v>
      </c>
      <c r="V1338" s="96">
        <v>23</v>
      </c>
      <c r="W1338" s="103">
        <f t="shared" si="269"/>
        <v>-23</v>
      </c>
      <c r="X1338" s="102">
        <f t="shared" ca="1" si="270"/>
        <v>-1</v>
      </c>
      <c r="Y1338" s="103" t="str">
        <f t="shared" ca="1" si="271"/>
        <v>DEGROWTH</v>
      </c>
      <c r="Z1338" s="24">
        <v>1</v>
      </c>
      <c r="AA1338" s="24">
        <f t="shared" si="272"/>
        <v>0</v>
      </c>
      <c r="AB1338" s="3">
        <v>1000002792</v>
      </c>
      <c r="AC1338" s="3"/>
    </row>
    <row r="1339" spans="1:29" ht="14.25" hidden="1" customHeight="1">
      <c r="A1339" s="23" t="s">
        <v>4046</v>
      </c>
      <c r="B1339" s="64" t="s">
        <v>93</v>
      </c>
      <c r="C1339" s="64" t="s">
        <v>2461</v>
      </c>
      <c r="D1339" s="64">
        <v>1000002795</v>
      </c>
      <c r="E1339" s="64" t="s">
        <v>2462</v>
      </c>
      <c r="F1339" s="66">
        <v>44719</v>
      </c>
      <c r="G1339" s="66" t="str">
        <f t="shared" si="260"/>
        <v>Targeted Dealer</v>
      </c>
      <c r="H1339" s="66"/>
      <c r="I1339" s="67">
        <v>130</v>
      </c>
      <c r="J1339" s="67">
        <f t="shared" ca="1" si="261"/>
        <v>2713.2258064516127</v>
      </c>
      <c r="K1339" s="96">
        <v>108</v>
      </c>
      <c r="L1339" s="68">
        <f t="shared" ca="1" si="262"/>
        <v>-2605.2258064516127</v>
      </c>
      <c r="M1339" s="68">
        <f t="shared" ca="1" si="263"/>
        <v>3.9805017239329454</v>
      </c>
      <c r="N1339" s="99">
        <v>132</v>
      </c>
      <c r="O1339" s="97" t="str">
        <f t="shared" ca="1" si="264"/>
        <v>Nov</v>
      </c>
      <c r="P1339" s="96">
        <v>132</v>
      </c>
      <c r="Q1339" s="99">
        <f t="shared" si="265"/>
        <v>-24</v>
      </c>
      <c r="R1339" s="97">
        <f t="shared" ca="1" si="266"/>
        <v>-0.18181818181818177</v>
      </c>
      <c r="S1339" s="99" t="str">
        <f t="shared" ca="1" si="267"/>
        <v>DEGROWTH</v>
      </c>
      <c r="T1339" s="100">
        <v>116</v>
      </c>
      <c r="U1339" s="100" t="str">
        <f t="shared" ca="1" si="268"/>
        <v>Dec</v>
      </c>
      <c r="V1339" s="96">
        <v>116</v>
      </c>
      <c r="W1339" s="103">
        <f t="shared" si="269"/>
        <v>-8</v>
      </c>
      <c r="X1339" s="102">
        <f t="shared" ca="1" si="270"/>
        <v>-6.8965517241379337E-2</v>
      </c>
      <c r="Y1339" s="103" t="str">
        <f t="shared" ca="1" si="271"/>
        <v>DEGROWTH</v>
      </c>
      <c r="Z1339" s="24">
        <v>0</v>
      </c>
      <c r="AA1339" s="24">
        <f t="shared" si="272"/>
        <v>0</v>
      </c>
      <c r="AB1339" s="3">
        <v>1000002795</v>
      </c>
      <c r="AC1339" s="3"/>
    </row>
    <row r="1340" spans="1:29" ht="14.25" hidden="1" customHeight="1">
      <c r="A1340" s="23" t="s">
        <v>4046</v>
      </c>
      <c r="B1340" s="64" t="s">
        <v>93</v>
      </c>
      <c r="C1340" s="64" t="s">
        <v>4219</v>
      </c>
      <c r="D1340" s="64">
        <v>1000002663</v>
      </c>
      <c r="E1340" s="64" t="s">
        <v>4220</v>
      </c>
      <c r="F1340" s="66">
        <v>44739</v>
      </c>
      <c r="G1340" s="66" t="str">
        <f t="shared" si="260"/>
        <v>Targeted Dealer</v>
      </c>
      <c r="H1340" s="66"/>
      <c r="I1340" s="67">
        <v>7</v>
      </c>
      <c r="J1340" s="67">
        <f t="shared" ca="1" si="261"/>
        <v>146.09677419354838</v>
      </c>
      <c r="K1340" s="96">
        <v>0</v>
      </c>
      <c r="L1340" s="68">
        <f t="shared" ca="1" si="262"/>
        <v>-146.09677419354838</v>
      </c>
      <c r="M1340" s="68">
        <f t="shared" ca="1" si="263"/>
        <v>0</v>
      </c>
      <c r="N1340" s="99">
        <v>6</v>
      </c>
      <c r="O1340" s="97" t="str">
        <f t="shared" ca="1" si="264"/>
        <v>Nov</v>
      </c>
      <c r="P1340" s="96">
        <v>6</v>
      </c>
      <c r="Q1340" s="99">
        <f t="shared" si="265"/>
        <v>-6</v>
      </c>
      <c r="R1340" s="97">
        <f t="shared" ca="1" si="266"/>
        <v>-1</v>
      </c>
      <c r="S1340" s="99" t="str">
        <f t="shared" ca="1" si="267"/>
        <v>DEGROWTH</v>
      </c>
      <c r="T1340" s="100">
        <v>74</v>
      </c>
      <c r="U1340" s="100" t="str">
        <f t="shared" ca="1" si="268"/>
        <v>Dec</v>
      </c>
      <c r="V1340" s="96">
        <v>74</v>
      </c>
      <c r="W1340" s="103">
        <f t="shared" si="269"/>
        <v>-74</v>
      </c>
      <c r="X1340" s="102">
        <f t="shared" ca="1" si="270"/>
        <v>-1</v>
      </c>
      <c r="Y1340" s="103" t="str">
        <f t="shared" ca="1" si="271"/>
        <v>DEGROWTH</v>
      </c>
      <c r="Z1340" s="24">
        <v>1</v>
      </c>
      <c r="AA1340" s="24">
        <f t="shared" si="272"/>
        <v>0</v>
      </c>
      <c r="AB1340" s="3">
        <v>1000002663</v>
      </c>
      <c r="AC1340" s="3"/>
    </row>
    <row r="1341" spans="1:29" ht="14.25" hidden="1" customHeight="1">
      <c r="A1341" s="23" t="s">
        <v>4046</v>
      </c>
      <c r="B1341" s="64" t="s">
        <v>93</v>
      </c>
      <c r="C1341" s="64" t="s">
        <v>2463</v>
      </c>
      <c r="D1341" s="64">
        <v>1000002673</v>
      </c>
      <c r="E1341" s="64" t="s">
        <v>846</v>
      </c>
      <c r="F1341" s="66">
        <v>44739</v>
      </c>
      <c r="G1341" s="66" t="str">
        <f t="shared" si="260"/>
        <v>Targeted Dealer</v>
      </c>
      <c r="H1341" s="66"/>
      <c r="I1341" s="67">
        <v>300</v>
      </c>
      <c r="J1341" s="67">
        <f t="shared" ca="1" si="261"/>
        <v>6261.2903225806449</v>
      </c>
      <c r="K1341" s="96">
        <v>179</v>
      </c>
      <c r="L1341" s="68">
        <f t="shared" ca="1" si="262"/>
        <v>-6082.2903225806449</v>
      </c>
      <c r="M1341" s="68">
        <f t="shared" ca="1" si="263"/>
        <v>2.8588356517259146</v>
      </c>
      <c r="N1341" s="99">
        <v>225</v>
      </c>
      <c r="O1341" s="97" t="str">
        <f t="shared" ca="1" si="264"/>
        <v>Nov</v>
      </c>
      <c r="P1341" s="96">
        <v>225</v>
      </c>
      <c r="Q1341" s="99">
        <f t="shared" si="265"/>
        <v>-46</v>
      </c>
      <c r="R1341" s="97">
        <f t="shared" ca="1" si="266"/>
        <v>-0.20444444444444443</v>
      </c>
      <c r="S1341" s="99" t="str">
        <f t="shared" ca="1" si="267"/>
        <v>DEGROWTH</v>
      </c>
      <c r="T1341" s="100">
        <v>410</v>
      </c>
      <c r="U1341" s="100" t="str">
        <f t="shared" ca="1" si="268"/>
        <v>Dec</v>
      </c>
      <c r="V1341" s="96">
        <v>410</v>
      </c>
      <c r="W1341" s="103">
        <f t="shared" si="269"/>
        <v>-231</v>
      </c>
      <c r="X1341" s="102">
        <f t="shared" ca="1" si="270"/>
        <v>-0.56341463414634152</v>
      </c>
      <c r="Y1341" s="103" t="str">
        <f t="shared" ca="1" si="271"/>
        <v>DEGROWTH</v>
      </c>
      <c r="Z1341" s="24">
        <v>0</v>
      </c>
      <c r="AA1341" s="24">
        <f t="shared" si="272"/>
        <v>0</v>
      </c>
      <c r="AB1341" s="3">
        <v>1000002673</v>
      </c>
      <c r="AC1341" s="3"/>
    </row>
    <row r="1342" spans="1:29" ht="14.25" hidden="1" customHeight="1">
      <c r="A1342" s="23" t="s">
        <v>4046</v>
      </c>
      <c r="B1342" s="64" t="s">
        <v>93</v>
      </c>
      <c r="C1342" s="64" t="s">
        <v>2464</v>
      </c>
      <c r="D1342" s="64">
        <v>1000002889</v>
      </c>
      <c r="E1342" s="64" t="s">
        <v>2465</v>
      </c>
      <c r="F1342" s="66">
        <v>44793</v>
      </c>
      <c r="G1342" s="66" t="str">
        <f t="shared" si="260"/>
        <v>Targeted Dealer</v>
      </c>
      <c r="H1342" s="66"/>
      <c r="I1342" s="67">
        <v>300</v>
      </c>
      <c r="J1342" s="67">
        <f t="shared" ca="1" si="261"/>
        <v>6261.2903225806449</v>
      </c>
      <c r="K1342" s="96">
        <v>403</v>
      </c>
      <c r="L1342" s="68">
        <f t="shared" ca="1" si="262"/>
        <v>-5858.2903225806449</v>
      </c>
      <c r="M1342" s="68">
        <f t="shared" ca="1" si="263"/>
        <v>6.4363730036063886</v>
      </c>
      <c r="N1342" s="99">
        <v>195.5</v>
      </c>
      <c r="O1342" s="97" t="str">
        <f t="shared" ca="1" si="264"/>
        <v>Nov</v>
      </c>
      <c r="P1342" s="96">
        <v>195.5</v>
      </c>
      <c r="Q1342" s="99">
        <f t="shared" si="265"/>
        <v>207.5</v>
      </c>
      <c r="R1342" s="97">
        <f t="shared" ca="1" si="266"/>
        <v>1.0613810741687981</v>
      </c>
      <c r="S1342" s="99" t="str">
        <f t="shared" ca="1" si="267"/>
        <v>GROWTH</v>
      </c>
      <c r="T1342" s="100">
        <v>252.5</v>
      </c>
      <c r="U1342" s="100" t="str">
        <f t="shared" ca="1" si="268"/>
        <v>Dec</v>
      </c>
      <c r="V1342" s="96">
        <v>252.5</v>
      </c>
      <c r="W1342" s="103">
        <f t="shared" si="269"/>
        <v>150.5</v>
      </c>
      <c r="X1342" s="102">
        <f t="shared" ca="1" si="270"/>
        <v>0.59603960396039612</v>
      </c>
      <c r="Y1342" s="103" t="str">
        <f t="shared" ca="1" si="271"/>
        <v>GROWTH</v>
      </c>
      <c r="Z1342" s="24">
        <v>0</v>
      </c>
      <c r="AA1342" s="24">
        <f t="shared" si="272"/>
        <v>0</v>
      </c>
      <c r="AB1342" s="3">
        <v>1000002889</v>
      </c>
      <c r="AC1342" s="3"/>
    </row>
    <row r="1343" spans="1:29" ht="14.25" hidden="1" customHeight="1">
      <c r="A1343" s="23" t="s">
        <v>4046</v>
      </c>
      <c r="B1343" s="64" t="s">
        <v>93</v>
      </c>
      <c r="C1343" s="64" t="s">
        <v>4177</v>
      </c>
      <c r="D1343" s="64">
        <v>1000003173</v>
      </c>
      <c r="E1343" s="64" t="s">
        <v>4178</v>
      </c>
      <c r="F1343" s="66">
        <v>44918</v>
      </c>
      <c r="G1343" s="66" t="str">
        <f t="shared" si="260"/>
        <v>-</v>
      </c>
      <c r="H1343" s="66"/>
      <c r="I1343" s="67">
        <v>0</v>
      </c>
      <c r="J1343" s="67">
        <f t="shared" ca="1" si="261"/>
        <v>0</v>
      </c>
      <c r="K1343" s="96">
        <v>0</v>
      </c>
      <c r="L1343" s="68">
        <f t="shared" ca="1" si="262"/>
        <v>0</v>
      </c>
      <c r="M1343" s="68" t="str">
        <f t="shared" ca="1" si="263"/>
        <v>-</v>
      </c>
      <c r="N1343" s="99">
        <v>24</v>
      </c>
      <c r="O1343" s="97" t="str">
        <f t="shared" ca="1" si="264"/>
        <v>Nov</v>
      </c>
      <c r="P1343" s="96">
        <v>24</v>
      </c>
      <c r="Q1343" s="99">
        <f t="shared" si="265"/>
        <v>-24</v>
      </c>
      <c r="R1343" s="97">
        <f t="shared" ca="1" si="266"/>
        <v>-1</v>
      </c>
      <c r="S1343" s="99" t="str">
        <f t="shared" ca="1" si="267"/>
        <v>DEGROWTH</v>
      </c>
      <c r="T1343" s="100">
        <v>20</v>
      </c>
      <c r="U1343" s="100" t="str">
        <f t="shared" ca="1" si="268"/>
        <v>Dec</v>
      </c>
      <c r="V1343" s="96">
        <v>20</v>
      </c>
      <c r="W1343" s="103">
        <f t="shared" si="269"/>
        <v>-20</v>
      </c>
      <c r="X1343" s="102">
        <f t="shared" ca="1" si="270"/>
        <v>-1</v>
      </c>
      <c r="Y1343" s="103" t="str">
        <f t="shared" ca="1" si="271"/>
        <v>DEGROWTH</v>
      </c>
      <c r="Z1343" s="24">
        <v>1</v>
      </c>
      <c r="AA1343" s="24">
        <f t="shared" si="272"/>
        <v>0</v>
      </c>
      <c r="AB1343" s="3">
        <v>1000003173</v>
      </c>
      <c r="AC1343" s="3"/>
    </row>
    <row r="1344" spans="1:29" ht="14.25" hidden="1" customHeight="1">
      <c r="A1344" s="23" t="s">
        <v>4046</v>
      </c>
      <c r="B1344" s="64" t="s">
        <v>93</v>
      </c>
      <c r="C1344" s="64" t="s">
        <v>2466</v>
      </c>
      <c r="D1344" s="64">
        <v>1000003232</v>
      </c>
      <c r="E1344" s="64" t="s">
        <v>2467</v>
      </c>
      <c r="F1344" s="66">
        <v>44935</v>
      </c>
      <c r="G1344" s="66" t="str">
        <f t="shared" si="260"/>
        <v>Targeted Dealer</v>
      </c>
      <c r="H1344" s="66"/>
      <c r="I1344" s="67">
        <v>22</v>
      </c>
      <c r="J1344" s="67">
        <f t="shared" ca="1" si="261"/>
        <v>459.16129032258067</v>
      </c>
      <c r="K1344" s="96">
        <v>59</v>
      </c>
      <c r="L1344" s="68">
        <f t="shared" ca="1" si="262"/>
        <v>-400.16129032258067</v>
      </c>
      <c r="M1344" s="68">
        <f t="shared" ca="1" si="263"/>
        <v>12.849515245187579</v>
      </c>
      <c r="N1344" s="99">
        <v>12</v>
      </c>
      <c r="O1344" s="97" t="str">
        <f t="shared" ca="1" si="264"/>
        <v>Nov</v>
      </c>
      <c r="P1344" s="96">
        <v>12</v>
      </c>
      <c r="Q1344" s="99">
        <f t="shared" si="265"/>
        <v>47</v>
      </c>
      <c r="R1344" s="97">
        <f t="shared" ca="1" si="266"/>
        <v>3.916666666666667</v>
      </c>
      <c r="S1344" s="99" t="str">
        <f t="shared" ca="1" si="267"/>
        <v>GROWTH</v>
      </c>
      <c r="T1344" s="100">
        <v>20</v>
      </c>
      <c r="U1344" s="100" t="str">
        <f t="shared" ca="1" si="268"/>
        <v>Dec</v>
      </c>
      <c r="V1344" s="96">
        <v>20</v>
      </c>
      <c r="W1344" s="103">
        <f t="shared" si="269"/>
        <v>39</v>
      </c>
      <c r="X1344" s="102">
        <f t="shared" ca="1" si="270"/>
        <v>1.9500000000000002</v>
      </c>
      <c r="Y1344" s="103" t="str">
        <f t="shared" ca="1" si="271"/>
        <v>GROWTH</v>
      </c>
      <c r="Z1344" s="24">
        <v>0</v>
      </c>
      <c r="AA1344" s="24">
        <f t="shared" si="272"/>
        <v>0</v>
      </c>
      <c r="AB1344" s="3">
        <v>1000003232</v>
      </c>
      <c r="AC1344" s="3"/>
    </row>
    <row r="1345" spans="1:29" ht="14.25" hidden="1" customHeight="1">
      <c r="A1345" s="23" t="s">
        <v>4046</v>
      </c>
      <c r="B1345" s="64" t="s">
        <v>93</v>
      </c>
      <c r="C1345" s="64" t="s">
        <v>348</v>
      </c>
      <c r="D1345" s="64">
        <v>1000003387</v>
      </c>
      <c r="E1345" s="64" t="s">
        <v>349</v>
      </c>
      <c r="F1345" s="66">
        <v>44984</v>
      </c>
      <c r="G1345" s="66" t="str">
        <f t="shared" si="260"/>
        <v>Targeted Dealer</v>
      </c>
      <c r="H1345" s="66"/>
      <c r="I1345" s="67">
        <v>110</v>
      </c>
      <c r="J1345" s="67">
        <f t="shared" ca="1" si="261"/>
        <v>2295.8064516129034</v>
      </c>
      <c r="K1345" s="96">
        <v>12</v>
      </c>
      <c r="L1345" s="68">
        <f t="shared" ca="1" si="262"/>
        <v>-2283.8064516129034</v>
      </c>
      <c r="M1345" s="68">
        <f t="shared" ca="1" si="263"/>
        <v>0.52269214556695232</v>
      </c>
      <c r="N1345" s="99">
        <v>24</v>
      </c>
      <c r="O1345" s="97" t="str">
        <f t="shared" ca="1" si="264"/>
        <v>Nov</v>
      </c>
      <c r="P1345" s="96">
        <v>24</v>
      </c>
      <c r="Q1345" s="99">
        <f t="shared" si="265"/>
        <v>-12</v>
      </c>
      <c r="R1345" s="97">
        <f t="shared" ca="1" si="266"/>
        <v>-0.5</v>
      </c>
      <c r="S1345" s="99" t="str">
        <f t="shared" ca="1" si="267"/>
        <v>DEGROWTH</v>
      </c>
      <c r="T1345" s="100">
        <v>108</v>
      </c>
      <c r="U1345" s="100" t="str">
        <f t="shared" ca="1" si="268"/>
        <v>Dec</v>
      </c>
      <c r="V1345" s="96">
        <v>108</v>
      </c>
      <c r="W1345" s="103">
        <f t="shared" si="269"/>
        <v>-96</v>
      </c>
      <c r="X1345" s="102">
        <f t="shared" ca="1" si="270"/>
        <v>-0.88888888888888884</v>
      </c>
      <c r="Y1345" s="103" t="str">
        <f t="shared" ca="1" si="271"/>
        <v>DEGROWTH</v>
      </c>
      <c r="Z1345" s="24">
        <v>0</v>
      </c>
      <c r="AA1345" s="24">
        <f t="shared" si="272"/>
        <v>0</v>
      </c>
      <c r="AB1345" s="3">
        <v>1000003387</v>
      </c>
      <c r="AC1345" s="3"/>
    </row>
    <row r="1346" spans="1:29" ht="14.25" hidden="1" customHeight="1">
      <c r="A1346" s="23" t="s">
        <v>4046</v>
      </c>
      <c r="B1346" s="64" t="s">
        <v>93</v>
      </c>
      <c r="C1346" s="64" t="s">
        <v>4575</v>
      </c>
      <c r="D1346" s="64">
        <v>1000003428</v>
      </c>
      <c r="E1346" s="64" t="s">
        <v>4576</v>
      </c>
      <c r="F1346" s="66">
        <v>45000</v>
      </c>
      <c r="G1346" s="66" t="str">
        <f t="shared" si="260"/>
        <v>-</v>
      </c>
      <c r="H1346" s="66"/>
      <c r="I1346" s="67">
        <v>0</v>
      </c>
      <c r="J1346" s="67">
        <f t="shared" ca="1" si="261"/>
        <v>0</v>
      </c>
      <c r="K1346" s="96">
        <v>0</v>
      </c>
      <c r="L1346" s="68">
        <f t="shared" ca="1" si="262"/>
        <v>0</v>
      </c>
      <c r="M1346" s="68" t="str">
        <f t="shared" ca="1" si="263"/>
        <v>-</v>
      </c>
      <c r="N1346" s="99">
        <v>0</v>
      </c>
      <c r="O1346" s="97" t="str">
        <f t="shared" ca="1" si="264"/>
        <v>Nov</v>
      </c>
      <c r="P1346" s="96">
        <v>0</v>
      </c>
      <c r="Q1346" s="99">
        <f t="shared" si="265"/>
        <v>0</v>
      </c>
      <c r="R1346" s="97">
        <f t="shared" ca="1" si="266"/>
        <v>0</v>
      </c>
      <c r="S1346" s="99" t="b">
        <f t="shared" si="267"/>
        <v>0</v>
      </c>
      <c r="T1346" s="100">
        <v>166</v>
      </c>
      <c r="U1346" s="100" t="str">
        <f t="shared" ca="1" si="268"/>
        <v>Dec</v>
      </c>
      <c r="V1346" s="96">
        <v>166</v>
      </c>
      <c r="W1346" s="103">
        <f t="shared" si="269"/>
        <v>-166</v>
      </c>
      <c r="X1346" s="102">
        <f t="shared" ca="1" si="270"/>
        <v>-1</v>
      </c>
      <c r="Y1346" s="103" t="str">
        <f t="shared" ca="1" si="271"/>
        <v>DEGROWTH</v>
      </c>
      <c r="Z1346" s="24">
        <v>1</v>
      </c>
      <c r="AA1346" s="24">
        <f t="shared" si="272"/>
        <v>0</v>
      </c>
      <c r="AB1346" s="3">
        <v>1000003428</v>
      </c>
      <c r="AC1346" s="3"/>
    </row>
    <row r="1347" spans="1:29" ht="14.25" customHeight="1">
      <c r="A1347" s="23" t="s">
        <v>4046</v>
      </c>
      <c r="B1347" s="64" t="s">
        <v>93</v>
      </c>
      <c r="C1347" s="64" t="s">
        <v>4577</v>
      </c>
      <c r="D1347" s="64">
        <v>1000003512</v>
      </c>
      <c r="E1347" s="64" t="s">
        <v>4578</v>
      </c>
      <c r="F1347" s="66">
        <v>45050</v>
      </c>
      <c r="G1347" s="66" t="str">
        <f t="shared" ref="G1347:G1410" si="273">IF(I1347&gt;0,"Targeted Dealer","-")</f>
        <v>-</v>
      </c>
      <c r="H1347" s="66"/>
      <c r="I1347" s="67">
        <v>0</v>
      </c>
      <c r="J1347" s="67">
        <f t="shared" ref="J1347:J1410" ca="1" si="274">I1347/$J$1*$E$1</f>
        <v>0</v>
      </c>
      <c r="K1347" s="96">
        <v>0</v>
      </c>
      <c r="L1347" s="68">
        <f t="shared" ref="L1347:L1410" ca="1" si="275">K1347-J1347</f>
        <v>0</v>
      </c>
      <c r="M1347" s="68" t="str">
        <f t="shared" ref="M1347:M1410" ca="1" si="276">IFERROR((K1347/J1347%),"-")</f>
        <v>-</v>
      </c>
      <c r="N1347" s="99">
        <v>0</v>
      </c>
      <c r="O1347" s="97" t="str">
        <f t="shared" ref="O1347:O1410" ca="1" si="277">IF(F1347&lt;=$P$2,"Nov","")</f>
        <v>Nov</v>
      </c>
      <c r="P1347" s="96">
        <v>0</v>
      </c>
      <c r="Q1347" s="99">
        <f t="shared" ref="Q1347:Q1410" si="278">K1347-P1347</f>
        <v>0</v>
      </c>
      <c r="R1347" s="97">
        <f t="shared" ref="R1347:R1410" ca="1" si="279">IFERROR(IF(O1347="Nov",(K1347/P1347-1)),0)</f>
        <v>0</v>
      </c>
      <c r="S1347" s="99" t="b">
        <f t="shared" ref="S1347:S1410" si="280">IF(N1347&gt;0,IF(O1347="","-",IF(R1347&lt;0%,"DEGROWTH","GROWTH")))</f>
        <v>0</v>
      </c>
      <c r="T1347" s="100">
        <v>39</v>
      </c>
      <c r="U1347" s="100" t="str">
        <f t="shared" ref="U1347:U1410" ca="1" si="281">IF(F1347&lt;=$V$2,"Dec","")</f>
        <v>Dec</v>
      </c>
      <c r="V1347" s="96">
        <v>39</v>
      </c>
      <c r="W1347" s="103">
        <f t="shared" ref="W1347:W1410" si="282">K1347-V1347</f>
        <v>-39</v>
      </c>
      <c r="X1347" s="102">
        <f t="shared" ref="X1347:X1410" ca="1" si="283">IFERROR(IF(U1347="Dec",(K1347/V1347-1)),0)</f>
        <v>-1</v>
      </c>
      <c r="Y1347" s="103" t="str">
        <f t="shared" ref="Y1347:Y1410" ca="1" si="284">IF(T1347&gt;0,IF(U1347="","-",IF(X1347&lt;0%,"DEGROWTH","GROWTH")))</f>
        <v>DEGROWTH</v>
      </c>
      <c r="Z1347" s="24">
        <v>1</v>
      </c>
      <c r="AA1347" s="24">
        <f t="shared" ref="AA1347:AA1410" si="285">IF(H1347&gt;0,1,0)</f>
        <v>0</v>
      </c>
      <c r="AB1347" s="3" t="e">
        <f>#N/A</f>
        <v>#N/A</v>
      </c>
      <c r="AC1347" s="3"/>
    </row>
    <row r="1348" spans="1:29" ht="14.25" hidden="1" customHeight="1">
      <c r="A1348" s="23" t="s">
        <v>4046</v>
      </c>
      <c r="B1348" s="64" t="s">
        <v>93</v>
      </c>
      <c r="C1348" s="64" t="s">
        <v>2468</v>
      </c>
      <c r="D1348" s="64">
        <v>1000003529</v>
      </c>
      <c r="E1348" s="64" t="s">
        <v>2469</v>
      </c>
      <c r="F1348" s="66">
        <v>45065</v>
      </c>
      <c r="G1348" s="66" t="str">
        <f t="shared" si="273"/>
        <v>Targeted Dealer</v>
      </c>
      <c r="H1348" s="66"/>
      <c r="I1348" s="67">
        <v>24</v>
      </c>
      <c r="J1348" s="67">
        <f t="shared" ca="1" si="274"/>
        <v>500.90322580645159</v>
      </c>
      <c r="K1348" s="96">
        <v>18</v>
      </c>
      <c r="L1348" s="68">
        <f t="shared" ca="1" si="275"/>
        <v>-482.90322580645159</v>
      </c>
      <c r="M1348" s="68">
        <f t="shared" ca="1" si="276"/>
        <v>3.5935085007727978</v>
      </c>
      <c r="N1348" s="99">
        <v>24</v>
      </c>
      <c r="O1348" s="97" t="str">
        <f t="shared" ca="1" si="277"/>
        <v>Nov</v>
      </c>
      <c r="P1348" s="96">
        <v>24</v>
      </c>
      <c r="Q1348" s="99">
        <f t="shared" si="278"/>
        <v>-6</v>
      </c>
      <c r="R1348" s="97">
        <f t="shared" ca="1" si="279"/>
        <v>-0.25</v>
      </c>
      <c r="S1348" s="99" t="str">
        <f t="shared" ca="1" si="280"/>
        <v>DEGROWTH</v>
      </c>
      <c r="T1348" s="100">
        <v>19</v>
      </c>
      <c r="U1348" s="100" t="str">
        <f t="shared" ca="1" si="281"/>
        <v>Dec</v>
      </c>
      <c r="V1348" s="96">
        <v>19</v>
      </c>
      <c r="W1348" s="103">
        <f t="shared" si="282"/>
        <v>-1</v>
      </c>
      <c r="X1348" s="102">
        <f t="shared" ca="1" si="283"/>
        <v>-5.2631578947368474E-2</v>
      </c>
      <c r="Y1348" s="103" t="str">
        <f t="shared" ca="1" si="284"/>
        <v>DEGROWTH</v>
      </c>
      <c r="Z1348" s="24">
        <v>0</v>
      </c>
      <c r="AA1348" s="24">
        <f t="shared" si="285"/>
        <v>0</v>
      </c>
      <c r="AB1348" s="3">
        <v>1000003529</v>
      </c>
      <c r="AC1348" s="3"/>
    </row>
    <row r="1349" spans="1:29" ht="14.25" hidden="1" customHeight="1">
      <c r="A1349" s="23" t="s">
        <v>4046</v>
      </c>
      <c r="B1349" s="64" t="s">
        <v>93</v>
      </c>
      <c r="C1349" s="64" t="s">
        <v>2470</v>
      </c>
      <c r="D1349" s="64">
        <v>1000003730</v>
      </c>
      <c r="E1349" s="64" t="s">
        <v>2471</v>
      </c>
      <c r="F1349" s="66">
        <v>45217</v>
      </c>
      <c r="G1349" s="66" t="str">
        <f t="shared" si="273"/>
        <v>Targeted Dealer</v>
      </c>
      <c r="H1349" s="66"/>
      <c r="I1349" s="67">
        <v>125</v>
      </c>
      <c r="J1349" s="67">
        <f t="shared" ca="1" si="274"/>
        <v>2608.8709677419356</v>
      </c>
      <c r="K1349" s="96">
        <v>190</v>
      </c>
      <c r="L1349" s="68">
        <f t="shared" ca="1" si="275"/>
        <v>-2418.8709677419356</v>
      </c>
      <c r="M1349" s="68">
        <f t="shared" ca="1" si="276"/>
        <v>7.2828438948995364</v>
      </c>
      <c r="N1349" s="99">
        <v>131</v>
      </c>
      <c r="O1349" s="97" t="str">
        <f t="shared" ca="1" si="277"/>
        <v>Nov</v>
      </c>
      <c r="P1349" s="96">
        <v>131</v>
      </c>
      <c r="Q1349" s="99">
        <f t="shared" si="278"/>
        <v>59</v>
      </c>
      <c r="R1349" s="97">
        <f t="shared" ca="1" si="279"/>
        <v>0.45038167938931295</v>
      </c>
      <c r="S1349" s="99" t="str">
        <f t="shared" ca="1" si="280"/>
        <v>GROWTH</v>
      </c>
      <c r="T1349" s="100">
        <v>102</v>
      </c>
      <c r="U1349" s="100" t="str">
        <f t="shared" ca="1" si="281"/>
        <v>Dec</v>
      </c>
      <c r="V1349" s="96">
        <v>102</v>
      </c>
      <c r="W1349" s="103">
        <f t="shared" si="282"/>
        <v>88</v>
      </c>
      <c r="X1349" s="102">
        <f t="shared" ca="1" si="283"/>
        <v>0.86274509803921573</v>
      </c>
      <c r="Y1349" s="103" t="str">
        <f t="shared" ca="1" si="284"/>
        <v>GROWTH</v>
      </c>
      <c r="Z1349" s="24">
        <v>0</v>
      </c>
      <c r="AA1349" s="24">
        <f t="shared" si="285"/>
        <v>0</v>
      </c>
      <c r="AB1349" s="3">
        <v>1000003730</v>
      </c>
      <c r="AC1349" s="3"/>
    </row>
    <row r="1350" spans="1:29" ht="14.25" hidden="1" customHeight="1">
      <c r="A1350" s="24" t="s">
        <v>4046</v>
      </c>
      <c r="B1350" s="64" t="s">
        <v>93</v>
      </c>
      <c r="C1350" s="125" t="s">
        <v>2472</v>
      </c>
      <c r="D1350" s="125">
        <v>1000003869</v>
      </c>
      <c r="E1350" s="125" t="s">
        <v>2473</v>
      </c>
      <c r="F1350" s="66">
        <v>45349</v>
      </c>
      <c r="G1350" s="66" t="str">
        <f t="shared" si="273"/>
        <v>Targeted Dealer</v>
      </c>
      <c r="H1350" s="66"/>
      <c r="I1350" s="67">
        <v>50</v>
      </c>
      <c r="J1350" s="67">
        <f t="shared" ca="1" si="274"/>
        <v>1043.5483870967741</v>
      </c>
      <c r="K1350" s="96">
        <v>48</v>
      </c>
      <c r="L1350" s="68">
        <f t="shared" ca="1" si="275"/>
        <v>-995.54838709677415</v>
      </c>
      <c r="M1350" s="68">
        <f t="shared" ca="1" si="276"/>
        <v>4.599690880989181</v>
      </c>
      <c r="N1350" s="99">
        <v>51</v>
      </c>
      <c r="O1350" s="97" t="str">
        <f t="shared" ca="1" si="277"/>
        <v>Nov</v>
      </c>
      <c r="P1350" s="96">
        <v>51</v>
      </c>
      <c r="Q1350" s="99">
        <f t="shared" si="278"/>
        <v>-3</v>
      </c>
      <c r="R1350" s="97">
        <f t="shared" ca="1" si="279"/>
        <v>-5.8823529411764719E-2</v>
      </c>
      <c r="S1350" s="99" t="str">
        <f t="shared" ca="1" si="280"/>
        <v>DEGROWTH</v>
      </c>
      <c r="T1350" s="100">
        <v>0</v>
      </c>
      <c r="U1350" s="100" t="str">
        <f t="shared" ca="1" si="281"/>
        <v>Dec</v>
      </c>
      <c r="V1350" s="96">
        <v>0</v>
      </c>
      <c r="W1350" s="103">
        <f t="shared" si="282"/>
        <v>48</v>
      </c>
      <c r="X1350" s="102">
        <f t="shared" ca="1" si="283"/>
        <v>0</v>
      </c>
      <c r="Y1350" s="103" t="b">
        <f t="shared" si="284"/>
        <v>0</v>
      </c>
      <c r="Z1350" s="24">
        <v>0</v>
      </c>
      <c r="AA1350" s="24">
        <f t="shared" si="285"/>
        <v>0</v>
      </c>
      <c r="AB1350" s="3">
        <v>1000003869</v>
      </c>
      <c r="AC1350" s="3"/>
    </row>
    <row r="1351" spans="1:29" ht="14.25" hidden="1" customHeight="1">
      <c r="A1351" s="24" t="s">
        <v>4046</v>
      </c>
      <c r="B1351" s="125" t="s">
        <v>93</v>
      </c>
      <c r="C1351" s="125" t="s">
        <v>2474</v>
      </c>
      <c r="D1351" s="125">
        <v>1000003898</v>
      </c>
      <c r="E1351" s="125" t="s">
        <v>2475</v>
      </c>
      <c r="F1351" s="66">
        <v>45381</v>
      </c>
      <c r="G1351" s="66" t="str">
        <f t="shared" si="273"/>
        <v>Targeted Dealer</v>
      </c>
      <c r="H1351" s="66"/>
      <c r="I1351" s="67">
        <v>800</v>
      </c>
      <c r="J1351" s="67">
        <f t="shared" ca="1" si="274"/>
        <v>16696.774193548386</v>
      </c>
      <c r="K1351" s="96">
        <v>795</v>
      </c>
      <c r="L1351" s="68">
        <f t="shared" ca="1" si="275"/>
        <v>-15901.774193548386</v>
      </c>
      <c r="M1351" s="68">
        <f t="shared" ca="1" si="276"/>
        <v>4.7613987635239567</v>
      </c>
      <c r="N1351" s="99">
        <v>700.9</v>
      </c>
      <c r="O1351" s="97" t="str">
        <f t="shared" ca="1" si="277"/>
        <v>Nov</v>
      </c>
      <c r="P1351" s="96">
        <v>700.9</v>
      </c>
      <c r="Q1351" s="99">
        <f t="shared" si="278"/>
        <v>94.100000000000023</v>
      </c>
      <c r="R1351" s="97">
        <f t="shared" ca="1" si="279"/>
        <v>0.1342559566271937</v>
      </c>
      <c r="S1351" s="99" t="str">
        <f t="shared" ca="1" si="280"/>
        <v>GROWTH</v>
      </c>
      <c r="T1351" s="100">
        <v>0</v>
      </c>
      <c r="U1351" s="100" t="str">
        <f t="shared" ca="1" si="281"/>
        <v>Dec</v>
      </c>
      <c r="V1351" s="96">
        <v>0</v>
      </c>
      <c r="W1351" s="103">
        <f t="shared" si="282"/>
        <v>795</v>
      </c>
      <c r="X1351" s="102">
        <f t="shared" ca="1" si="283"/>
        <v>0</v>
      </c>
      <c r="Y1351" s="103" t="b">
        <f t="shared" si="284"/>
        <v>0</v>
      </c>
      <c r="Z1351" s="24">
        <v>0</v>
      </c>
      <c r="AA1351" s="24">
        <f t="shared" si="285"/>
        <v>0</v>
      </c>
      <c r="AB1351" s="3">
        <v>1000003898</v>
      </c>
      <c r="AC1351" s="3"/>
    </row>
    <row r="1352" spans="1:29" ht="14.25" hidden="1" customHeight="1">
      <c r="A1352" s="23" t="s">
        <v>4046</v>
      </c>
      <c r="B1352" s="125" t="s">
        <v>93</v>
      </c>
      <c r="C1352" s="125" t="s">
        <v>4161</v>
      </c>
      <c r="D1352" s="125">
        <v>1000004013</v>
      </c>
      <c r="E1352" s="125" t="s">
        <v>4162</v>
      </c>
      <c r="F1352" s="66">
        <v>45463</v>
      </c>
      <c r="G1352" s="66" t="str">
        <f t="shared" si="273"/>
        <v>Targeted Dealer</v>
      </c>
      <c r="H1352" s="66"/>
      <c r="I1352" s="67">
        <v>80</v>
      </c>
      <c r="J1352" s="67">
        <f t="shared" ca="1" si="274"/>
        <v>1669.6774193548388</v>
      </c>
      <c r="K1352" s="96">
        <v>10</v>
      </c>
      <c r="L1352" s="68">
        <f t="shared" ca="1" si="275"/>
        <v>-1659.6774193548388</v>
      </c>
      <c r="M1352" s="68">
        <f t="shared" ca="1" si="276"/>
        <v>0.59891808346213282</v>
      </c>
      <c r="N1352" s="99">
        <v>5</v>
      </c>
      <c r="O1352" s="97" t="str">
        <f t="shared" ca="1" si="277"/>
        <v>Nov</v>
      </c>
      <c r="P1352" s="96">
        <v>5</v>
      </c>
      <c r="Q1352" s="99">
        <f t="shared" si="278"/>
        <v>5</v>
      </c>
      <c r="R1352" s="97">
        <f t="shared" ca="1" si="279"/>
        <v>1</v>
      </c>
      <c r="S1352" s="99" t="str">
        <f t="shared" ca="1" si="280"/>
        <v>GROWTH</v>
      </c>
      <c r="T1352" s="100">
        <v>0</v>
      </c>
      <c r="U1352" s="100" t="str">
        <f t="shared" ca="1" si="281"/>
        <v>Dec</v>
      </c>
      <c r="V1352" s="96">
        <v>0</v>
      </c>
      <c r="W1352" s="103">
        <f t="shared" si="282"/>
        <v>10</v>
      </c>
      <c r="X1352" s="102">
        <f t="shared" ca="1" si="283"/>
        <v>0</v>
      </c>
      <c r="Y1352" s="103" t="b">
        <f t="shared" si="284"/>
        <v>0</v>
      </c>
      <c r="Z1352" s="24">
        <v>0</v>
      </c>
      <c r="AA1352" s="24">
        <f t="shared" si="285"/>
        <v>0</v>
      </c>
      <c r="AB1352" s="3">
        <v>1000004013</v>
      </c>
      <c r="AC1352" s="3"/>
    </row>
    <row r="1353" spans="1:29" ht="14.25" hidden="1" customHeight="1">
      <c r="A1353" s="23" t="s">
        <v>4046</v>
      </c>
      <c r="B1353" s="64" t="s">
        <v>98</v>
      </c>
      <c r="C1353" s="64" t="s">
        <v>2476</v>
      </c>
      <c r="D1353" s="64">
        <v>1000002667</v>
      </c>
      <c r="E1353" s="64" t="s">
        <v>2477</v>
      </c>
      <c r="F1353" s="66">
        <v>44739</v>
      </c>
      <c r="G1353" s="66" t="str">
        <f t="shared" si="273"/>
        <v>Targeted Dealer</v>
      </c>
      <c r="H1353" s="66"/>
      <c r="I1353" s="67">
        <v>20</v>
      </c>
      <c r="J1353" s="67">
        <f t="shared" ca="1" si="274"/>
        <v>417.41935483870969</v>
      </c>
      <c r="K1353" s="96">
        <v>11</v>
      </c>
      <c r="L1353" s="68">
        <f t="shared" ca="1" si="275"/>
        <v>-406.41935483870969</v>
      </c>
      <c r="M1353" s="68">
        <f t="shared" ca="1" si="276"/>
        <v>2.6352395672333846</v>
      </c>
      <c r="N1353" s="99">
        <v>11</v>
      </c>
      <c r="O1353" s="97" t="str">
        <f t="shared" ca="1" si="277"/>
        <v>Nov</v>
      </c>
      <c r="P1353" s="96">
        <v>11</v>
      </c>
      <c r="Q1353" s="99">
        <f t="shared" si="278"/>
        <v>0</v>
      </c>
      <c r="R1353" s="97">
        <f t="shared" ca="1" si="279"/>
        <v>0</v>
      </c>
      <c r="S1353" s="99" t="str">
        <f t="shared" ca="1" si="280"/>
        <v>GROWTH</v>
      </c>
      <c r="T1353" s="100">
        <v>34</v>
      </c>
      <c r="U1353" s="100" t="str">
        <f t="shared" ca="1" si="281"/>
        <v>Dec</v>
      </c>
      <c r="V1353" s="96">
        <v>34</v>
      </c>
      <c r="W1353" s="103">
        <f t="shared" si="282"/>
        <v>-23</v>
      </c>
      <c r="X1353" s="102">
        <f t="shared" ca="1" si="283"/>
        <v>-0.67647058823529416</v>
      </c>
      <c r="Y1353" s="103" t="str">
        <f t="shared" ca="1" si="284"/>
        <v>DEGROWTH</v>
      </c>
      <c r="Z1353" s="24">
        <v>0</v>
      </c>
      <c r="AA1353" s="24">
        <f t="shared" si="285"/>
        <v>0</v>
      </c>
      <c r="AB1353" s="3">
        <v>1000002667</v>
      </c>
      <c r="AC1353" s="3"/>
    </row>
    <row r="1354" spans="1:29" ht="14.25" hidden="1" customHeight="1">
      <c r="A1354" s="23" t="s">
        <v>4046</v>
      </c>
      <c r="B1354" s="64" t="s">
        <v>98</v>
      </c>
      <c r="C1354" s="64" t="s">
        <v>2478</v>
      </c>
      <c r="D1354" s="64">
        <v>1000002659</v>
      </c>
      <c r="E1354" s="64" t="s">
        <v>2479</v>
      </c>
      <c r="F1354" s="66">
        <v>44739</v>
      </c>
      <c r="G1354" s="66" t="str">
        <f t="shared" si="273"/>
        <v>Targeted Dealer</v>
      </c>
      <c r="H1354" s="66"/>
      <c r="I1354" s="67">
        <v>20</v>
      </c>
      <c r="J1354" s="67">
        <f t="shared" ca="1" si="274"/>
        <v>417.41935483870969</v>
      </c>
      <c r="K1354" s="96">
        <v>0</v>
      </c>
      <c r="L1354" s="68">
        <f t="shared" ca="1" si="275"/>
        <v>-417.41935483870969</v>
      </c>
      <c r="M1354" s="68">
        <f t="shared" ca="1" si="276"/>
        <v>0</v>
      </c>
      <c r="N1354" s="99">
        <v>17.5</v>
      </c>
      <c r="O1354" s="97" t="str">
        <f t="shared" ca="1" si="277"/>
        <v>Nov</v>
      </c>
      <c r="P1354" s="96">
        <v>17.5</v>
      </c>
      <c r="Q1354" s="99">
        <f t="shared" si="278"/>
        <v>-17.5</v>
      </c>
      <c r="R1354" s="97">
        <f t="shared" ca="1" si="279"/>
        <v>-1</v>
      </c>
      <c r="S1354" s="99" t="str">
        <f t="shared" ca="1" si="280"/>
        <v>DEGROWTH</v>
      </c>
      <c r="T1354" s="100">
        <v>10</v>
      </c>
      <c r="U1354" s="100" t="str">
        <f t="shared" ca="1" si="281"/>
        <v>Dec</v>
      </c>
      <c r="V1354" s="96">
        <v>10</v>
      </c>
      <c r="W1354" s="103">
        <f t="shared" si="282"/>
        <v>-10</v>
      </c>
      <c r="X1354" s="102">
        <f t="shared" ca="1" si="283"/>
        <v>-1</v>
      </c>
      <c r="Y1354" s="103" t="str">
        <f t="shared" ca="1" si="284"/>
        <v>DEGROWTH</v>
      </c>
      <c r="Z1354" s="24">
        <v>1</v>
      </c>
      <c r="AA1354" s="24">
        <f t="shared" si="285"/>
        <v>0</v>
      </c>
      <c r="AB1354" s="3">
        <v>1000002659</v>
      </c>
      <c r="AC1354" s="3"/>
    </row>
    <row r="1355" spans="1:29" ht="14.25" hidden="1" customHeight="1">
      <c r="A1355" s="23" t="s">
        <v>4046</v>
      </c>
      <c r="B1355" s="64" t="s">
        <v>98</v>
      </c>
      <c r="C1355" s="64" t="s">
        <v>2480</v>
      </c>
      <c r="D1355" s="64">
        <v>1000001879</v>
      </c>
      <c r="E1355" s="65" t="s">
        <v>2481</v>
      </c>
      <c r="F1355" s="66">
        <v>42059</v>
      </c>
      <c r="G1355" s="66" t="str">
        <f t="shared" si="273"/>
        <v>Targeted Dealer</v>
      </c>
      <c r="H1355" s="66"/>
      <c r="I1355" s="67">
        <v>10</v>
      </c>
      <c r="J1355" s="67">
        <f t="shared" ca="1" si="274"/>
        <v>208.70967741935485</v>
      </c>
      <c r="K1355" s="96">
        <v>19</v>
      </c>
      <c r="L1355" s="68">
        <f t="shared" ca="1" si="275"/>
        <v>-189.70967741935485</v>
      </c>
      <c r="M1355" s="68">
        <f t="shared" ca="1" si="276"/>
        <v>9.1035548686244194</v>
      </c>
      <c r="N1355" s="99">
        <v>10</v>
      </c>
      <c r="O1355" s="97" t="str">
        <f t="shared" ca="1" si="277"/>
        <v>Nov</v>
      </c>
      <c r="P1355" s="96">
        <v>10</v>
      </c>
      <c r="Q1355" s="99">
        <f t="shared" si="278"/>
        <v>9</v>
      </c>
      <c r="R1355" s="97">
        <f t="shared" ca="1" si="279"/>
        <v>0.89999999999999991</v>
      </c>
      <c r="S1355" s="99" t="str">
        <f t="shared" ca="1" si="280"/>
        <v>GROWTH</v>
      </c>
      <c r="T1355" s="100">
        <v>0</v>
      </c>
      <c r="U1355" s="100" t="str">
        <f t="shared" ca="1" si="281"/>
        <v>Dec</v>
      </c>
      <c r="V1355" s="96">
        <v>0</v>
      </c>
      <c r="W1355" s="103">
        <f t="shared" si="282"/>
        <v>19</v>
      </c>
      <c r="X1355" s="102">
        <f t="shared" ca="1" si="283"/>
        <v>0</v>
      </c>
      <c r="Y1355" s="103" t="b">
        <f t="shared" si="284"/>
        <v>0</v>
      </c>
      <c r="Z1355" s="24">
        <v>0</v>
      </c>
      <c r="AA1355" s="24">
        <f t="shared" si="285"/>
        <v>0</v>
      </c>
      <c r="AB1355" s="3">
        <v>1000001879</v>
      </c>
      <c r="AC1355" s="3"/>
    </row>
    <row r="1356" spans="1:29" ht="14.25" hidden="1" customHeight="1">
      <c r="A1356" s="23" t="s">
        <v>4046</v>
      </c>
      <c r="B1356" s="64" t="s">
        <v>98</v>
      </c>
      <c r="C1356" s="64" t="s">
        <v>3290</v>
      </c>
      <c r="D1356" s="64">
        <v>1000001886</v>
      </c>
      <c r="E1356" s="65" t="s">
        <v>3291</v>
      </c>
      <c r="F1356" s="66">
        <v>42116</v>
      </c>
      <c r="G1356" s="66" t="str">
        <f t="shared" si="273"/>
        <v>Targeted Dealer</v>
      </c>
      <c r="H1356" s="66"/>
      <c r="I1356" s="67">
        <v>15</v>
      </c>
      <c r="J1356" s="67">
        <f t="shared" ca="1" si="274"/>
        <v>313.06451612903226</v>
      </c>
      <c r="K1356" s="96">
        <v>0</v>
      </c>
      <c r="L1356" s="68">
        <f t="shared" ca="1" si="275"/>
        <v>-313.06451612903226</v>
      </c>
      <c r="M1356" s="68">
        <f t="shared" ca="1" si="276"/>
        <v>0</v>
      </c>
      <c r="N1356" s="99">
        <v>5</v>
      </c>
      <c r="O1356" s="97" t="str">
        <f t="shared" ca="1" si="277"/>
        <v>Nov</v>
      </c>
      <c r="P1356" s="96">
        <v>5</v>
      </c>
      <c r="Q1356" s="99">
        <f t="shared" si="278"/>
        <v>-5</v>
      </c>
      <c r="R1356" s="97">
        <f t="shared" ca="1" si="279"/>
        <v>-1</v>
      </c>
      <c r="S1356" s="99" t="str">
        <f t="shared" ca="1" si="280"/>
        <v>DEGROWTH</v>
      </c>
      <c r="T1356" s="100">
        <v>23</v>
      </c>
      <c r="U1356" s="100" t="str">
        <f t="shared" ca="1" si="281"/>
        <v>Dec</v>
      </c>
      <c r="V1356" s="96">
        <v>23</v>
      </c>
      <c r="W1356" s="103">
        <f t="shared" si="282"/>
        <v>-23</v>
      </c>
      <c r="X1356" s="102">
        <f t="shared" ca="1" si="283"/>
        <v>-1</v>
      </c>
      <c r="Y1356" s="103" t="str">
        <f t="shared" ca="1" si="284"/>
        <v>DEGROWTH</v>
      </c>
      <c r="Z1356" s="24">
        <v>1</v>
      </c>
      <c r="AA1356" s="24">
        <f t="shared" si="285"/>
        <v>0</v>
      </c>
      <c r="AB1356" s="3">
        <v>1000001886</v>
      </c>
      <c r="AC1356" s="3"/>
    </row>
    <row r="1357" spans="1:29" ht="14.25" hidden="1" customHeight="1">
      <c r="A1357" s="23" t="s">
        <v>4046</v>
      </c>
      <c r="B1357" s="64" t="s">
        <v>98</v>
      </c>
      <c r="C1357" s="64" t="s">
        <v>2482</v>
      </c>
      <c r="D1357" s="64">
        <v>1000001887</v>
      </c>
      <c r="E1357" s="65" t="s">
        <v>2483</v>
      </c>
      <c r="F1357" s="66">
        <v>42116</v>
      </c>
      <c r="G1357" s="66" t="str">
        <f t="shared" si="273"/>
        <v>Targeted Dealer</v>
      </c>
      <c r="H1357" s="66"/>
      <c r="I1357" s="67">
        <v>151</v>
      </c>
      <c r="J1357" s="67">
        <f t="shared" ca="1" si="274"/>
        <v>3151.516129032258</v>
      </c>
      <c r="K1357" s="96">
        <v>156.5</v>
      </c>
      <c r="L1357" s="68">
        <f t="shared" ca="1" si="275"/>
        <v>-2995.016129032258</v>
      </c>
      <c r="M1357" s="68">
        <f t="shared" ca="1" si="276"/>
        <v>4.9658638443350362</v>
      </c>
      <c r="N1357" s="99">
        <v>148.5</v>
      </c>
      <c r="O1357" s="97" t="str">
        <f t="shared" ca="1" si="277"/>
        <v>Nov</v>
      </c>
      <c r="P1357" s="96">
        <v>148.5</v>
      </c>
      <c r="Q1357" s="99">
        <f t="shared" si="278"/>
        <v>8</v>
      </c>
      <c r="R1357" s="97">
        <f t="shared" ca="1" si="279"/>
        <v>5.3872053872053849E-2</v>
      </c>
      <c r="S1357" s="99" t="str">
        <f t="shared" ca="1" si="280"/>
        <v>GROWTH</v>
      </c>
      <c r="T1357" s="100">
        <v>177.5</v>
      </c>
      <c r="U1357" s="100" t="str">
        <f t="shared" ca="1" si="281"/>
        <v>Dec</v>
      </c>
      <c r="V1357" s="96">
        <v>177.5</v>
      </c>
      <c r="W1357" s="103">
        <f t="shared" si="282"/>
        <v>-21</v>
      </c>
      <c r="X1357" s="102">
        <f t="shared" ca="1" si="283"/>
        <v>-0.11830985915492953</v>
      </c>
      <c r="Y1357" s="103" t="str">
        <f t="shared" ca="1" si="284"/>
        <v>DEGROWTH</v>
      </c>
      <c r="Z1357" s="24">
        <v>0</v>
      </c>
      <c r="AA1357" s="24">
        <f t="shared" si="285"/>
        <v>0</v>
      </c>
      <c r="AB1357" s="3">
        <v>1000001887</v>
      </c>
      <c r="AC1357" s="3"/>
    </row>
    <row r="1358" spans="1:29" ht="14.25" hidden="1" customHeight="1">
      <c r="A1358" s="23" t="s">
        <v>4046</v>
      </c>
      <c r="B1358" s="64" t="s">
        <v>98</v>
      </c>
      <c r="C1358" s="64" t="s">
        <v>2484</v>
      </c>
      <c r="D1358" s="64">
        <v>1000001892</v>
      </c>
      <c r="E1358" s="65" t="s">
        <v>2485</v>
      </c>
      <c r="F1358" s="66">
        <v>42214</v>
      </c>
      <c r="G1358" s="66" t="str">
        <f t="shared" si="273"/>
        <v>Targeted Dealer</v>
      </c>
      <c r="H1358" s="66"/>
      <c r="I1358" s="67">
        <v>130</v>
      </c>
      <c r="J1358" s="67">
        <f t="shared" ca="1" si="274"/>
        <v>2713.2258064516127</v>
      </c>
      <c r="K1358" s="96">
        <v>262.5</v>
      </c>
      <c r="L1358" s="68">
        <f t="shared" ca="1" si="275"/>
        <v>-2450.7258064516127</v>
      </c>
      <c r="M1358" s="68">
        <f t="shared" ca="1" si="276"/>
        <v>9.6748305790036859</v>
      </c>
      <c r="N1358" s="99">
        <v>131</v>
      </c>
      <c r="O1358" s="97" t="str">
        <f t="shared" ca="1" si="277"/>
        <v>Nov</v>
      </c>
      <c r="P1358" s="96">
        <v>131</v>
      </c>
      <c r="Q1358" s="99">
        <f t="shared" si="278"/>
        <v>131.5</v>
      </c>
      <c r="R1358" s="97">
        <f t="shared" ca="1" si="279"/>
        <v>1.0038167938931299</v>
      </c>
      <c r="S1358" s="99" t="str">
        <f t="shared" ca="1" si="280"/>
        <v>GROWTH</v>
      </c>
      <c r="T1358" s="100">
        <v>198</v>
      </c>
      <c r="U1358" s="100" t="str">
        <f t="shared" ca="1" si="281"/>
        <v>Dec</v>
      </c>
      <c r="V1358" s="96">
        <v>198</v>
      </c>
      <c r="W1358" s="103">
        <f t="shared" si="282"/>
        <v>64.5</v>
      </c>
      <c r="X1358" s="102">
        <f t="shared" ca="1" si="283"/>
        <v>0.32575757575757569</v>
      </c>
      <c r="Y1358" s="103" t="str">
        <f t="shared" ca="1" si="284"/>
        <v>GROWTH</v>
      </c>
      <c r="Z1358" s="24">
        <v>0</v>
      </c>
      <c r="AA1358" s="24">
        <f t="shared" si="285"/>
        <v>0</v>
      </c>
      <c r="AB1358" s="3">
        <v>1000001892</v>
      </c>
      <c r="AC1358" s="3"/>
    </row>
    <row r="1359" spans="1:29" ht="14.25" hidden="1" customHeight="1">
      <c r="A1359" s="23" t="s">
        <v>4046</v>
      </c>
      <c r="B1359" s="64" t="s">
        <v>98</v>
      </c>
      <c r="C1359" s="64" t="s">
        <v>2486</v>
      </c>
      <c r="D1359" s="64">
        <v>1000001874</v>
      </c>
      <c r="E1359" s="65" t="s">
        <v>2487</v>
      </c>
      <c r="F1359" s="66">
        <v>42220</v>
      </c>
      <c r="G1359" s="66" t="str">
        <f t="shared" si="273"/>
        <v>Targeted Dealer</v>
      </c>
      <c r="H1359" s="66"/>
      <c r="I1359" s="67">
        <v>90</v>
      </c>
      <c r="J1359" s="67">
        <f t="shared" ca="1" si="274"/>
        <v>1878.3870967741937</v>
      </c>
      <c r="K1359" s="96">
        <v>117.5</v>
      </c>
      <c r="L1359" s="68">
        <f t="shared" ca="1" si="275"/>
        <v>-1760.8870967741937</v>
      </c>
      <c r="M1359" s="68">
        <f t="shared" ca="1" si="276"/>
        <v>6.2553666494933875</v>
      </c>
      <c r="N1359" s="99">
        <v>55.5</v>
      </c>
      <c r="O1359" s="97" t="str">
        <f t="shared" ca="1" si="277"/>
        <v>Nov</v>
      </c>
      <c r="P1359" s="96">
        <v>55.5</v>
      </c>
      <c r="Q1359" s="99">
        <f t="shared" si="278"/>
        <v>62</v>
      </c>
      <c r="R1359" s="97">
        <f t="shared" ca="1" si="279"/>
        <v>1.1171171171171173</v>
      </c>
      <c r="S1359" s="99" t="str">
        <f t="shared" ca="1" si="280"/>
        <v>GROWTH</v>
      </c>
      <c r="T1359" s="100">
        <v>169.1</v>
      </c>
      <c r="U1359" s="100" t="str">
        <f t="shared" ca="1" si="281"/>
        <v>Dec</v>
      </c>
      <c r="V1359" s="96">
        <v>169.1</v>
      </c>
      <c r="W1359" s="103">
        <f t="shared" si="282"/>
        <v>-51.599999999999994</v>
      </c>
      <c r="X1359" s="102">
        <f t="shared" ca="1" si="283"/>
        <v>-0.30514488468361911</v>
      </c>
      <c r="Y1359" s="103" t="str">
        <f t="shared" ca="1" si="284"/>
        <v>DEGROWTH</v>
      </c>
      <c r="Z1359" s="24">
        <v>0</v>
      </c>
      <c r="AA1359" s="24">
        <f t="shared" si="285"/>
        <v>0</v>
      </c>
      <c r="AB1359" s="3">
        <v>1000001874</v>
      </c>
      <c r="AC1359" s="3"/>
    </row>
    <row r="1360" spans="1:29" ht="14.25" hidden="1" customHeight="1">
      <c r="A1360" s="23" t="s">
        <v>4046</v>
      </c>
      <c r="B1360" s="64" t="s">
        <v>98</v>
      </c>
      <c r="C1360" s="64" t="s">
        <v>2488</v>
      </c>
      <c r="D1360" s="64">
        <v>1000001877</v>
      </c>
      <c r="E1360" s="65" t="s">
        <v>2489</v>
      </c>
      <c r="F1360" s="66">
        <v>42343</v>
      </c>
      <c r="G1360" s="66" t="str">
        <f t="shared" si="273"/>
        <v>Targeted Dealer</v>
      </c>
      <c r="H1360" s="66"/>
      <c r="I1360" s="67">
        <v>450</v>
      </c>
      <c r="J1360" s="67">
        <f t="shared" ca="1" si="274"/>
        <v>9391.9354838709678</v>
      </c>
      <c r="K1360" s="96">
        <v>409</v>
      </c>
      <c r="L1360" s="68">
        <f t="shared" ca="1" si="275"/>
        <v>-8982.9354838709678</v>
      </c>
      <c r="M1360" s="68">
        <f t="shared" ca="1" si="276"/>
        <v>4.3547999313068866</v>
      </c>
      <c r="N1360" s="99">
        <v>344</v>
      </c>
      <c r="O1360" s="97" t="str">
        <f t="shared" ca="1" si="277"/>
        <v>Nov</v>
      </c>
      <c r="P1360" s="96">
        <v>344</v>
      </c>
      <c r="Q1360" s="99">
        <f t="shared" si="278"/>
        <v>65</v>
      </c>
      <c r="R1360" s="97">
        <f t="shared" ca="1" si="279"/>
        <v>0.18895348837209291</v>
      </c>
      <c r="S1360" s="99" t="str">
        <f t="shared" ca="1" si="280"/>
        <v>GROWTH</v>
      </c>
      <c r="T1360" s="100">
        <v>556</v>
      </c>
      <c r="U1360" s="100" t="str">
        <f t="shared" ca="1" si="281"/>
        <v>Dec</v>
      </c>
      <c r="V1360" s="96">
        <v>556</v>
      </c>
      <c r="W1360" s="103">
        <f t="shared" si="282"/>
        <v>-147</v>
      </c>
      <c r="X1360" s="102">
        <f t="shared" ca="1" si="283"/>
        <v>-0.26438848920863312</v>
      </c>
      <c r="Y1360" s="103" t="str">
        <f t="shared" ca="1" si="284"/>
        <v>DEGROWTH</v>
      </c>
      <c r="Z1360" s="24">
        <v>0</v>
      </c>
      <c r="AA1360" s="24">
        <f t="shared" si="285"/>
        <v>0</v>
      </c>
      <c r="AB1360" s="3">
        <v>1000001877</v>
      </c>
      <c r="AC1360" s="3"/>
    </row>
    <row r="1361" spans="1:29" ht="14.25" hidden="1" customHeight="1">
      <c r="A1361" s="23" t="s">
        <v>4046</v>
      </c>
      <c r="B1361" s="64" t="s">
        <v>98</v>
      </c>
      <c r="C1361" s="64" t="s">
        <v>4579</v>
      </c>
      <c r="D1361" s="64">
        <v>1000001878</v>
      </c>
      <c r="E1361" s="65" t="s">
        <v>4580</v>
      </c>
      <c r="F1361" s="66">
        <v>42529</v>
      </c>
      <c r="G1361" s="66" t="str">
        <f t="shared" si="273"/>
        <v>Targeted Dealer</v>
      </c>
      <c r="H1361" s="66"/>
      <c r="I1361" s="67">
        <v>12</v>
      </c>
      <c r="J1361" s="67">
        <f t="shared" ca="1" si="274"/>
        <v>250.45161290322579</v>
      </c>
      <c r="K1361" s="96">
        <v>0</v>
      </c>
      <c r="L1361" s="68">
        <f t="shared" ca="1" si="275"/>
        <v>-250.45161290322579</v>
      </c>
      <c r="M1361" s="68">
        <f t="shared" ca="1" si="276"/>
        <v>0</v>
      </c>
      <c r="N1361" s="99">
        <v>0</v>
      </c>
      <c r="O1361" s="97" t="str">
        <f t="shared" ca="1" si="277"/>
        <v>Nov</v>
      </c>
      <c r="P1361" s="96">
        <v>0</v>
      </c>
      <c r="Q1361" s="99">
        <f t="shared" si="278"/>
        <v>0</v>
      </c>
      <c r="R1361" s="97">
        <f t="shared" ca="1" si="279"/>
        <v>0</v>
      </c>
      <c r="S1361" s="99" t="b">
        <f t="shared" si="280"/>
        <v>0</v>
      </c>
      <c r="T1361" s="100">
        <v>17</v>
      </c>
      <c r="U1361" s="100" t="str">
        <f t="shared" ca="1" si="281"/>
        <v>Dec</v>
      </c>
      <c r="V1361" s="96">
        <v>17</v>
      </c>
      <c r="W1361" s="103">
        <f t="shared" si="282"/>
        <v>-17</v>
      </c>
      <c r="X1361" s="102">
        <f t="shared" ca="1" si="283"/>
        <v>-1</v>
      </c>
      <c r="Y1361" s="103" t="str">
        <f t="shared" ca="1" si="284"/>
        <v>DEGROWTH</v>
      </c>
      <c r="Z1361" s="24">
        <v>1</v>
      </c>
      <c r="AA1361" s="24">
        <f t="shared" si="285"/>
        <v>0</v>
      </c>
      <c r="AB1361" s="3">
        <v>1000001878</v>
      </c>
      <c r="AC1361" s="3"/>
    </row>
    <row r="1362" spans="1:29" ht="14.25" hidden="1" customHeight="1">
      <c r="A1362" s="23" t="s">
        <v>4046</v>
      </c>
      <c r="B1362" s="64" t="s">
        <v>98</v>
      </c>
      <c r="C1362" s="64" t="s">
        <v>2490</v>
      </c>
      <c r="D1362" s="64">
        <v>1000001901</v>
      </c>
      <c r="E1362" s="65" t="s">
        <v>2491</v>
      </c>
      <c r="F1362" s="66">
        <v>43479</v>
      </c>
      <c r="G1362" s="66" t="str">
        <f t="shared" si="273"/>
        <v>Targeted Dealer</v>
      </c>
      <c r="H1362" s="66"/>
      <c r="I1362" s="67">
        <v>160</v>
      </c>
      <c r="J1362" s="67">
        <f t="shared" ca="1" si="274"/>
        <v>3339.3548387096776</v>
      </c>
      <c r="K1362" s="96">
        <v>242.25</v>
      </c>
      <c r="L1362" s="68">
        <f t="shared" ca="1" si="275"/>
        <v>-3097.1048387096776</v>
      </c>
      <c r="M1362" s="68">
        <f t="shared" ca="1" si="276"/>
        <v>7.2543952859350842</v>
      </c>
      <c r="N1362" s="99">
        <v>116.25</v>
      </c>
      <c r="O1362" s="97" t="str">
        <f t="shared" ca="1" si="277"/>
        <v>Nov</v>
      </c>
      <c r="P1362" s="96">
        <v>116.25</v>
      </c>
      <c r="Q1362" s="99">
        <f t="shared" si="278"/>
        <v>126</v>
      </c>
      <c r="R1362" s="97">
        <f t="shared" ca="1" si="279"/>
        <v>1.0838709677419356</v>
      </c>
      <c r="S1362" s="99" t="str">
        <f t="shared" ca="1" si="280"/>
        <v>GROWTH</v>
      </c>
      <c r="T1362" s="100">
        <v>0</v>
      </c>
      <c r="U1362" s="100" t="str">
        <f t="shared" ca="1" si="281"/>
        <v>Dec</v>
      </c>
      <c r="V1362" s="96">
        <v>0</v>
      </c>
      <c r="W1362" s="103">
        <f t="shared" si="282"/>
        <v>242.25</v>
      </c>
      <c r="X1362" s="102">
        <f t="shared" ca="1" si="283"/>
        <v>0</v>
      </c>
      <c r="Y1362" s="103" t="b">
        <f t="shared" si="284"/>
        <v>0</v>
      </c>
      <c r="Z1362" s="24">
        <v>0</v>
      </c>
      <c r="AA1362" s="24">
        <f t="shared" si="285"/>
        <v>0</v>
      </c>
      <c r="AB1362" s="3">
        <v>1000001901</v>
      </c>
      <c r="AC1362" s="3"/>
    </row>
    <row r="1363" spans="1:29" ht="14.25" hidden="1" customHeight="1">
      <c r="A1363" s="23" t="s">
        <v>4046</v>
      </c>
      <c r="B1363" s="64" t="s">
        <v>98</v>
      </c>
      <c r="C1363" s="64" t="s">
        <v>4151</v>
      </c>
      <c r="D1363" s="64">
        <v>1000001871</v>
      </c>
      <c r="E1363" s="65" t="s">
        <v>4152</v>
      </c>
      <c r="F1363" s="66">
        <v>44258</v>
      </c>
      <c r="G1363" s="66" t="str">
        <f t="shared" si="273"/>
        <v>Targeted Dealer</v>
      </c>
      <c r="H1363" s="66"/>
      <c r="I1363" s="67">
        <v>20</v>
      </c>
      <c r="J1363" s="67">
        <f t="shared" ca="1" si="274"/>
        <v>417.41935483870969</v>
      </c>
      <c r="K1363" s="96">
        <v>0</v>
      </c>
      <c r="L1363" s="68">
        <f t="shared" ca="1" si="275"/>
        <v>-417.41935483870969</v>
      </c>
      <c r="M1363" s="68">
        <f t="shared" ca="1" si="276"/>
        <v>0</v>
      </c>
      <c r="N1363" s="99">
        <v>0</v>
      </c>
      <c r="O1363" s="97" t="str">
        <f t="shared" ca="1" si="277"/>
        <v>Nov</v>
      </c>
      <c r="P1363" s="96">
        <v>0</v>
      </c>
      <c r="Q1363" s="99">
        <f t="shared" si="278"/>
        <v>0</v>
      </c>
      <c r="R1363" s="97">
        <f t="shared" ca="1" si="279"/>
        <v>0</v>
      </c>
      <c r="S1363" s="99" t="b">
        <f t="shared" si="280"/>
        <v>0</v>
      </c>
      <c r="T1363" s="100">
        <v>19</v>
      </c>
      <c r="U1363" s="100" t="str">
        <f t="shared" ca="1" si="281"/>
        <v>Dec</v>
      </c>
      <c r="V1363" s="96">
        <v>19</v>
      </c>
      <c r="W1363" s="103">
        <f t="shared" si="282"/>
        <v>-19</v>
      </c>
      <c r="X1363" s="102">
        <f t="shared" ca="1" si="283"/>
        <v>-1</v>
      </c>
      <c r="Y1363" s="103" t="str">
        <f t="shared" ca="1" si="284"/>
        <v>DEGROWTH</v>
      </c>
      <c r="Z1363" s="24">
        <v>1</v>
      </c>
      <c r="AA1363" s="24">
        <f t="shared" si="285"/>
        <v>0</v>
      </c>
      <c r="AB1363" s="3">
        <v>1000001871</v>
      </c>
      <c r="AC1363" s="3"/>
    </row>
    <row r="1364" spans="1:29" ht="14.25" hidden="1" customHeight="1">
      <c r="A1364" s="23" t="s">
        <v>4046</v>
      </c>
      <c r="B1364" s="64" t="s">
        <v>98</v>
      </c>
      <c r="C1364" s="64" t="s">
        <v>4276</v>
      </c>
      <c r="D1364" s="64">
        <v>1000001872</v>
      </c>
      <c r="E1364" s="65" t="s">
        <v>4277</v>
      </c>
      <c r="F1364" s="66">
        <v>44270</v>
      </c>
      <c r="G1364" s="66" t="str">
        <f t="shared" si="273"/>
        <v>Targeted Dealer</v>
      </c>
      <c r="H1364" s="66"/>
      <c r="I1364" s="67">
        <v>20</v>
      </c>
      <c r="J1364" s="67">
        <f t="shared" ca="1" si="274"/>
        <v>417.41935483870969</v>
      </c>
      <c r="K1364" s="96">
        <v>12.5</v>
      </c>
      <c r="L1364" s="68">
        <f t="shared" ca="1" si="275"/>
        <v>-404.91935483870969</v>
      </c>
      <c r="M1364" s="68">
        <f t="shared" ca="1" si="276"/>
        <v>2.9945904173106643</v>
      </c>
      <c r="N1364" s="99">
        <v>11.5</v>
      </c>
      <c r="O1364" s="97" t="str">
        <f t="shared" ca="1" si="277"/>
        <v>Nov</v>
      </c>
      <c r="P1364" s="96">
        <v>11.5</v>
      </c>
      <c r="Q1364" s="99">
        <f t="shared" si="278"/>
        <v>1</v>
      </c>
      <c r="R1364" s="97">
        <f t="shared" ca="1" si="279"/>
        <v>8.6956521739130377E-2</v>
      </c>
      <c r="S1364" s="99" t="str">
        <f t="shared" ca="1" si="280"/>
        <v>GROWTH</v>
      </c>
      <c r="T1364" s="100">
        <v>21</v>
      </c>
      <c r="U1364" s="100" t="str">
        <f t="shared" ca="1" si="281"/>
        <v>Dec</v>
      </c>
      <c r="V1364" s="96">
        <v>21</v>
      </c>
      <c r="W1364" s="103">
        <f t="shared" si="282"/>
        <v>-8.5</v>
      </c>
      <c r="X1364" s="102">
        <f t="shared" ca="1" si="283"/>
        <v>-0.40476190476190477</v>
      </c>
      <c r="Y1364" s="103" t="str">
        <f t="shared" ca="1" si="284"/>
        <v>DEGROWTH</v>
      </c>
      <c r="Z1364" s="24">
        <v>0</v>
      </c>
      <c r="AA1364" s="24">
        <f t="shared" si="285"/>
        <v>0</v>
      </c>
      <c r="AB1364" s="3">
        <v>1000001872</v>
      </c>
      <c r="AC1364" s="3"/>
    </row>
    <row r="1365" spans="1:29" ht="14.25" hidden="1" customHeight="1">
      <c r="A1365" s="23" t="s">
        <v>4046</v>
      </c>
      <c r="B1365" s="64" t="s">
        <v>98</v>
      </c>
      <c r="C1365" s="64" t="s">
        <v>2492</v>
      </c>
      <c r="D1365" s="64">
        <v>1000002781</v>
      </c>
      <c r="E1365" s="64" t="s">
        <v>2493</v>
      </c>
      <c r="F1365" s="66">
        <v>44699</v>
      </c>
      <c r="G1365" s="66" t="str">
        <f t="shared" si="273"/>
        <v>Targeted Dealer</v>
      </c>
      <c r="H1365" s="66"/>
      <c r="I1365" s="67">
        <v>12</v>
      </c>
      <c r="J1365" s="67">
        <f t="shared" ca="1" si="274"/>
        <v>250.45161290322579</v>
      </c>
      <c r="K1365" s="96">
        <v>0</v>
      </c>
      <c r="L1365" s="68">
        <f t="shared" ca="1" si="275"/>
        <v>-250.45161290322579</v>
      </c>
      <c r="M1365" s="68">
        <f t="shared" ca="1" si="276"/>
        <v>0</v>
      </c>
      <c r="N1365" s="99">
        <v>22</v>
      </c>
      <c r="O1365" s="97" t="str">
        <f t="shared" ca="1" si="277"/>
        <v>Nov</v>
      </c>
      <c r="P1365" s="96">
        <v>22</v>
      </c>
      <c r="Q1365" s="99">
        <f t="shared" si="278"/>
        <v>-22</v>
      </c>
      <c r="R1365" s="97">
        <f t="shared" ca="1" si="279"/>
        <v>-1</v>
      </c>
      <c r="S1365" s="99" t="str">
        <f t="shared" ca="1" si="280"/>
        <v>DEGROWTH</v>
      </c>
      <c r="T1365" s="100">
        <v>0</v>
      </c>
      <c r="U1365" s="100" t="str">
        <f t="shared" ca="1" si="281"/>
        <v>Dec</v>
      </c>
      <c r="V1365" s="96">
        <v>0</v>
      </c>
      <c r="W1365" s="103">
        <f t="shared" si="282"/>
        <v>0</v>
      </c>
      <c r="X1365" s="102">
        <f t="shared" ca="1" si="283"/>
        <v>0</v>
      </c>
      <c r="Y1365" s="103" t="b">
        <f t="shared" si="284"/>
        <v>0</v>
      </c>
      <c r="Z1365" s="24">
        <v>1</v>
      </c>
      <c r="AA1365" s="24">
        <f t="shared" si="285"/>
        <v>0</v>
      </c>
      <c r="AB1365" s="3">
        <v>1000002781</v>
      </c>
      <c r="AC1365" s="3"/>
    </row>
    <row r="1366" spans="1:29" ht="14.25" hidden="1" customHeight="1">
      <c r="A1366" s="23" t="s">
        <v>4046</v>
      </c>
      <c r="B1366" s="64" t="s">
        <v>98</v>
      </c>
      <c r="C1366" s="64" t="s">
        <v>2494</v>
      </c>
      <c r="D1366" s="64">
        <v>1000003495</v>
      </c>
      <c r="E1366" s="64" t="s">
        <v>2495</v>
      </c>
      <c r="F1366" s="66">
        <v>45041</v>
      </c>
      <c r="G1366" s="66" t="str">
        <f t="shared" si="273"/>
        <v>Targeted Dealer</v>
      </c>
      <c r="H1366" s="66" t="s">
        <v>627</v>
      </c>
      <c r="I1366" s="67">
        <v>80</v>
      </c>
      <c r="J1366" s="67">
        <f t="shared" ca="1" si="274"/>
        <v>1669.6774193548388</v>
      </c>
      <c r="K1366" s="96">
        <v>61</v>
      </c>
      <c r="L1366" s="68">
        <f t="shared" ca="1" si="275"/>
        <v>-1608.6774193548388</v>
      </c>
      <c r="M1366" s="68">
        <f t="shared" ca="1" si="276"/>
        <v>3.6534003091190104</v>
      </c>
      <c r="N1366" s="99">
        <v>65</v>
      </c>
      <c r="O1366" s="97" t="str">
        <f t="shared" ca="1" si="277"/>
        <v>Nov</v>
      </c>
      <c r="P1366" s="96">
        <v>65</v>
      </c>
      <c r="Q1366" s="99">
        <f t="shared" si="278"/>
        <v>-4</v>
      </c>
      <c r="R1366" s="97">
        <f t="shared" ca="1" si="279"/>
        <v>-6.1538461538461542E-2</v>
      </c>
      <c r="S1366" s="99" t="str">
        <f t="shared" ca="1" si="280"/>
        <v>DEGROWTH</v>
      </c>
      <c r="T1366" s="100">
        <v>155.5</v>
      </c>
      <c r="U1366" s="100" t="str">
        <f t="shared" ca="1" si="281"/>
        <v>Dec</v>
      </c>
      <c r="V1366" s="96">
        <v>155.5</v>
      </c>
      <c r="W1366" s="103">
        <f t="shared" si="282"/>
        <v>-94.5</v>
      </c>
      <c r="X1366" s="102">
        <f t="shared" ca="1" si="283"/>
        <v>-0.60771704180064301</v>
      </c>
      <c r="Y1366" s="103" t="str">
        <f t="shared" ca="1" si="284"/>
        <v>DEGROWTH</v>
      </c>
      <c r="Z1366" s="24">
        <v>0</v>
      </c>
      <c r="AA1366" s="24">
        <f t="shared" si="285"/>
        <v>1</v>
      </c>
      <c r="AB1366" s="3">
        <v>1000003495</v>
      </c>
      <c r="AC1366" s="3"/>
    </row>
    <row r="1367" spans="1:29" ht="14.25" customHeight="1">
      <c r="A1367" s="23" t="s">
        <v>4046</v>
      </c>
      <c r="B1367" s="64" t="s">
        <v>98</v>
      </c>
      <c r="C1367" s="64" t="s">
        <v>4581</v>
      </c>
      <c r="D1367" s="64">
        <v>1000003550</v>
      </c>
      <c r="E1367" s="64" t="s">
        <v>4582</v>
      </c>
      <c r="F1367" s="66">
        <v>45071</v>
      </c>
      <c r="G1367" s="66" t="str">
        <f t="shared" si="273"/>
        <v>-</v>
      </c>
      <c r="H1367" s="66"/>
      <c r="I1367" s="67">
        <v>0</v>
      </c>
      <c r="J1367" s="67">
        <f t="shared" ca="1" si="274"/>
        <v>0</v>
      </c>
      <c r="K1367" s="96">
        <v>0</v>
      </c>
      <c r="L1367" s="68">
        <f t="shared" ca="1" si="275"/>
        <v>0</v>
      </c>
      <c r="M1367" s="68" t="str">
        <f t="shared" ca="1" si="276"/>
        <v>-</v>
      </c>
      <c r="N1367" s="99">
        <v>0</v>
      </c>
      <c r="O1367" s="97" t="str">
        <f t="shared" ca="1" si="277"/>
        <v>Nov</v>
      </c>
      <c r="P1367" s="96">
        <v>0</v>
      </c>
      <c r="Q1367" s="99">
        <f t="shared" si="278"/>
        <v>0</v>
      </c>
      <c r="R1367" s="97">
        <f t="shared" ca="1" si="279"/>
        <v>0</v>
      </c>
      <c r="S1367" s="99" t="b">
        <f t="shared" si="280"/>
        <v>0</v>
      </c>
      <c r="T1367" s="100">
        <v>0</v>
      </c>
      <c r="U1367" s="100" t="str">
        <f t="shared" ca="1" si="281"/>
        <v>Dec</v>
      </c>
      <c r="V1367" s="96">
        <v>0</v>
      </c>
      <c r="W1367" s="103">
        <f t="shared" si="282"/>
        <v>0</v>
      </c>
      <c r="X1367" s="102">
        <f t="shared" ca="1" si="283"/>
        <v>0</v>
      </c>
      <c r="Y1367" s="103" t="b">
        <f t="shared" si="284"/>
        <v>0</v>
      </c>
      <c r="Z1367" s="24">
        <v>1</v>
      </c>
      <c r="AA1367" s="24">
        <f t="shared" si="285"/>
        <v>0</v>
      </c>
      <c r="AB1367" s="3" t="e">
        <f>#N/A</f>
        <v>#N/A</v>
      </c>
      <c r="AC1367" s="3"/>
    </row>
    <row r="1368" spans="1:29" ht="14.25" hidden="1" customHeight="1">
      <c r="A1368" s="23" t="s">
        <v>4046</v>
      </c>
      <c r="B1368" s="64" t="s">
        <v>98</v>
      </c>
      <c r="C1368" s="64" t="s">
        <v>4240</v>
      </c>
      <c r="D1368" s="64">
        <v>1000003633</v>
      </c>
      <c r="E1368" s="64" t="s">
        <v>4241</v>
      </c>
      <c r="F1368" s="66">
        <v>45118</v>
      </c>
      <c r="G1368" s="66" t="str">
        <f t="shared" si="273"/>
        <v>Targeted Dealer</v>
      </c>
      <c r="H1368" s="66"/>
      <c r="I1368" s="67">
        <v>100</v>
      </c>
      <c r="J1368" s="67">
        <f t="shared" ca="1" si="274"/>
        <v>2087.0967741935483</v>
      </c>
      <c r="K1368" s="96">
        <v>146.5</v>
      </c>
      <c r="L1368" s="68">
        <f t="shared" ca="1" si="275"/>
        <v>-1940.5967741935483</v>
      </c>
      <c r="M1368" s="68">
        <f t="shared" ca="1" si="276"/>
        <v>7.0193199381761975</v>
      </c>
      <c r="N1368" s="99">
        <v>117</v>
      </c>
      <c r="O1368" s="97" t="str">
        <f t="shared" ca="1" si="277"/>
        <v>Nov</v>
      </c>
      <c r="P1368" s="96">
        <v>117</v>
      </c>
      <c r="Q1368" s="99">
        <f t="shared" si="278"/>
        <v>29.5</v>
      </c>
      <c r="R1368" s="97">
        <f t="shared" ca="1" si="279"/>
        <v>0.25213675213675213</v>
      </c>
      <c r="S1368" s="99" t="str">
        <f t="shared" ca="1" si="280"/>
        <v>GROWTH</v>
      </c>
      <c r="T1368" s="100">
        <v>5</v>
      </c>
      <c r="U1368" s="100" t="str">
        <f t="shared" ca="1" si="281"/>
        <v>Dec</v>
      </c>
      <c r="V1368" s="96">
        <v>5</v>
      </c>
      <c r="W1368" s="103">
        <f t="shared" si="282"/>
        <v>141.5</v>
      </c>
      <c r="X1368" s="102">
        <f t="shared" ca="1" si="283"/>
        <v>28.3</v>
      </c>
      <c r="Y1368" s="103" t="str">
        <f t="shared" ca="1" si="284"/>
        <v>GROWTH</v>
      </c>
      <c r="Z1368" s="24">
        <v>0</v>
      </c>
      <c r="AA1368" s="24">
        <f t="shared" si="285"/>
        <v>0</v>
      </c>
      <c r="AB1368" s="3">
        <v>1000003633</v>
      </c>
      <c r="AC1368" s="3"/>
    </row>
    <row r="1369" spans="1:29" ht="14.25" hidden="1" customHeight="1">
      <c r="A1369" s="23" t="s">
        <v>4046</v>
      </c>
      <c r="B1369" s="64" t="s">
        <v>98</v>
      </c>
      <c r="C1369" s="64" t="s">
        <v>2496</v>
      </c>
      <c r="D1369" s="64">
        <v>1000003658</v>
      </c>
      <c r="E1369" s="64" t="s">
        <v>2497</v>
      </c>
      <c r="F1369" s="66">
        <v>45136</v>
      </c>
      <c r="G1369" s="66" t="str">
        <f t="shared" si="273"/>
        <v>-</v>
      </c>
      <c r="H1369" s="66"/>
      <c r="I1369" s="67">
        <v>0</v>
      </c>
      <c r="J1369" s="67">
        <f t="shared" ca="1" si="274"/>
        <v>0</v>
      </c>
      <c r="K1369" s="96">
        <v>0</v>
      </c>
      <c r="L1369" s="68">
        <f t="shared" ca="1" si="275"/>
        <v>0</v>
      </c>
      <c r="M1369" s="68" t="str">
        <f t="shared" ca="1" si="276"/>
        <v>-</v>
      </c>
      <c r="N1369" s="99">
        <v>0</v>
      </c>
      <c r="O1369" s="97" t="str">
        <f t="shared" ca="1" si="277"/>
        <v>Nov</v>
      </c>
      <c r="P1369" s="96">
        <v>0</v>
      </c>
      <c r="Q1369" s="99">
        <f t="shared" si="278"/>
        <v>0</v>
      </c>
      <c r="R1369" s="97">
        <f t="shared" ca="1" si="279"/>
        <v>0</v>
      </c>
      <c r="S1369" s="99" t="b">
        <f t="shared" si="280"/>
        <v>0</v>
      </c>
      <c r="T1369" s="100">
        <v>140</v>
      </c>
      <c r="U1369" s="100" t="str">
        <f t="shared" ca="1" si="281"/>
        <v>Dec</v>
      </c>
      <c r="V1369" s="96">
        <v>140</v>
      </c>
      <c r="W1369" s="103">
        <f t="shared" si="282"/>
        <v>-140</v>
      </c>
      <c r="X1369" s="102">
        <f t="shared" ca="1" si="283"/>
        <v>-1</v>
      </c>
      <c r="Y1369" s="103" t="str">
        <f t="shared" ca="1" si="284"/>
        <v>DEGROWTH</v>
      </c>
      <c r="Z1369" s="24">
        <v>1</v>
      </c>
      <c r="AA1369" s="24">
        <f t="shared" si="285"/>
        <v>0</v>
      </c>
      <c r="AB1369" s="3">
        <v>1000003658</v>
      </c>
      <c r="AC1369" s="3"/>
    </row>
    <row r="1370" spans="1:29" ht="14.25" hidden="1" customHeight="1">
      <c r="A1370" s="24" t="s">
        <v>4046</v>
      </c>
      <c r="B1370" s="125" t="s">
        <v>101</v>
      </c>
      <c r="C1370" s="64" t="s">
        <v>2498</v>
      </c>
      <c r="D1370" s="64">
        <v>1000002670</v>
      </c>
      <c r="E1370" s="64" t="s">
        <v>2499</v>
      </c>
      <c r="F1370" s="66">
        <v>44739</v>
      </c>
      <c r="G1370" s="66" t="str">
        <f t="shared" si="273"/>
        <v>Targeted Dealer</v>
      </c>
      <c r="H1370" s="66" t="s">
        <v>627</v>
      </c>
      <c r="I1370" s="67">
        <v>75</v>
      </c>
      <c r="J1370" s="67">
        <f t="shared" ca="1" si="274"/>
        <v>1565.3225806451612</v>
      </c>
      <c r="K1370" s="96">
        <v>170</v>
      </c>
      <c r="L1370" s="68">
        <f t="shared" ca="1" si="275"/>
        <v>-1395.3225806451612</v>
      </c>
      <c r="M1370" s="68">
        <f t="shared" ca="1" si="276"/>
        <v>10.86038124678001</v>
      </c>
      <c r="N1370" s="99">
        <v>55</v>
      </c>
      <c r="O1370" s="97" t="str">
        <f t="shared" ca="1" si="277"/>
        <v>Nov</v>
      </c>
      <c r="P1370" s="96">
        <v>55</v>
      </c>
      <c r="Q1370" s="99">
        <f t="shared" si="278"/>
        <v>115</v>
      </c>
      <c r="R1370" s="97">
        <f t="shared" ca="1" si="279"/>
        <v>2.0909090909090908</v>
      </c>
      <c r="S1370" s="99" t="str">
        <f t="shared" ca="1" si="280"/>
        <v>GROWTH</v>
      </c>
      <c r="T1370" s="100">
        <v>175</v>
      </c>
      <c r="U1370" s="100" t="str">
        <f t="shared" ca="1" si="281"/>
        <v>Dec</v>
      </c>
      <c r="V1370" s="96">
        <v>175</v>
      </c>
      <c r="W1370" s="103">
        <f t="shared" si="282"/>
        <v>-5</v>
      </c>
      <c r="X1370" s="102">
        <f t="shared" ca="1" si="283"/>
        <v>-2.8571428571428581E-2</v>
      </c>
      <c r="Y1370" s="103" t="str">
        <f t="shared" ca="1" si="284"/>
        <v>DEGROWTH</v>
      </c>
      <c r="Z1370" s="24">
        <v>0</v>
      </c>
      <c r="AA1370" s="24">
        <f t="shared" si="285"/>
        <v>1</v>
      </c>
      <c r="AB1370" s="3">
        <v>1000002670</v>
      </c>
      <c r="AC1370" s="3"/>
    </row>
    <row r="1371" spans="1:29" ht="14.25" hidden="1" customHeight="1">
      <c r="A1371" s="23" t="s">
        <v>4046</v>
      </c>
      <c r="B1371" s="64" t="s">
        <v>101</v>
      </c>
      <c r="C1371" s="64" t="s">
        <v>2500</v>
      </c>
      <c r="D1371" s="64">
        <v>1000001910</v>
      </c>
      <c r="E1371" s="65" t="s">
        <v>2501</v>
      </c>
      <c r="F1371" s="66">
        <v>41341</v>
      </c>
      <c r="G1371" s="66" t="str">
        <f t="shared" si="273"/>
        <v>Targeted Dealer</v>
      </c>
      <c r="H1371" s="66"/>
      <c r="I1371" s="67">
        <v>75</v>
      </c>
      <c r="J1371" s="67">
        <f t="shared" ca="1" si="274"/>
        <v>1565.3225806451612</v>
      </c>
      <c r="K1371" s="96">
        <v>170</v>
      </c>
      <c r="L1371" s="68">
        <f t="shared" ca="1" si="275"/>
        <v>-1395.3225806451612</v>
      </c>
      <c r="M1371" s="68">
        <f t="shared" ca="1" si="276"/>
        <v>10.86038124678001</v>
      </c>
      <c r="N1371" s="99">
        <v>70</v>
      </c>
      <c r="O1371" s="97" t="str">
        <f t="shared" ca="1" si="277"/>
        <v>Nov</v>
      </c>
      <c r="P1371" s="96">
        <v>70</v>
      </c>
      <c r="Q1371" s="99">
        <f t="shared" si="278"/>
        <v>100</v>
      </c>
      <c r="R1371" s="97">
        <f t="shared" ca="1" si="279"/>
        <v>1.4285714285714284</v>
      </c>
      <c r="S1371" s="99" t="str">
        <f t="shared" ca="1" si="280"/>
        <v>GROWTH</v>
      </c>
      <c r="T1371" s="100">
        <v>110</v>
      </c>
      <c r="U1371" s="100" t="str">
        <f t="shared" ca="1" si="281"/>
        <v>Dec</v>
      </c>
      <c r="V1371" s="96">
        <v>110</v>
      </c>
      <c r="W1371" s="103">
        <f t="shared" si="282"/>
        <v>60</v>
      </c>
      <c r="X1371" s="102">
        <f t="shared" ca="1" si="283"/>
        <v>0.54545454545454541</v>
      </c>
      <c r="Y1371" s="103" t="str">
        <f t="shared" ca="1" si="284"/>
        <v>GROWTH</v>
      </c>
      <c r="Z1371" s="24">
        <v>0</v>
      </c>
      <c r="AA1371" s="24">
        <f t="shared" si="285"/>
        <v>0</v>
      </c>
      <c r="AB1371" s="3">
        <v>1000001910</v>
      </c>
      <c r="AC1371" s="3"/>
    </row>
    <row r="1372" spans="1:29" ht="14.25" hidden="1" customHeight="1">
      <c r="A1372" s="23" t="s">
        <v>4046</v>
      </c>
      <c r="B1372" s="64" t="s">
        <v>101</v>
      </c>
      <c r="C1372" s="64" t="s">
        <v>2502</v>
      </c>
      <c r="D1372" s="64">
        <v>1000001952</v>
      </c>
      <c r="E1372" s="65" t="s">
        <v>2503</v>
      </c>
      <c r="F1372" s="66">
        <v>41900</v>
      </c>
      <c r="G1372" s="66" t="str">
        <f t="shared" si="273"/>
        <v>Targeted Dealer</v>
      </c>
      <c r="H1372" s="66" t="s">
        <v>627</v>
      </c>
      <c r="I1372" s="67">
        <v>60</v>
      </c>
      <c r="J1372" s="67">
        <f t="shared" ca="1" si="274"/>
        <v>1252.258064516129</v>
      </c>
      <c r="K1372" s="96">
        <v>71.5</v>
      </c>
      <c r="L1372" s="68">
        <f t="shared" ca="1" si="275"/>
        <v>-1180.758064516129</v>
      </c>
      <c r="M1372" s="68">
        <f t="shared" ca="1" si="276"/>
        <v>5.7096857290056668</v>
      </c>
      <c r="N1372" s="99">
        <v>27</v>
      </c>
      <c r="O1372" s="97" t="str">
        <f t="shared" ca="1" si="277"/>
        <v>Nov</v>
      </c>
      <c r="P1372" s="96">
        <v>27</v>
      </c>
      <c r="Q1372" s="99">
        <f t="shared" si="278"/>
        <v>44.5</v>
      </c>
      <c r="R1372" s="97">
        <f t="shared" ca="1" si="279"/>
        <v>1.6481481481481484</v>
      </c>
      <c r="S1372" s="99" t="str">
        <f t="shared" ca="1" si="280"/>
        <v>GROWTH</v>
      </c>
      <c r="T1372" s="100">
        <v>87.65</v>
      </c>
      <c r="U1372" s="100" t="str">
        <f t="shared" ca="1" si="281"/>
        <v>Dec</v>
      </c>
      <c r="V1372" s="96">
        <v>87.65</v>
      </c>
      <c r="W1372" s="103">
        <f t="shared" si="282"/>
        <v>-16.150000000000006</v>
      </c>
      <c r="X1372" s="102">
        <f t="shared" ca="1" si="283"/>
        <v>-0.18425556189389625</v>
      </c>
      <c r="Y1372" s="103" t="str">
        <f t="shared" ca="1" si="284"/>
        <v>DEGROWTH</v>
      </c>
      <c r="Z1372" s="24">
        <v>0</v>
      </c>
      <c r="AA1372" s="24">
        <f t="shared" si="285"/>
        <v>1</v>
      </c>
      <c r="AB1372" s="3">
        <v>1000001952</v>
      </c>
      <c r="AC1372" s="3"/>
    </row>
    <row r="1373" spans="1:29" ht="14.25" hidden="1" customHeight="1">
      <c r="A1373" s="23" t="s">
        <v>4046</v>
      </c>
      <c r="B1373" s="64" t="s">
        <v>101</v>
      </c>
      <c r="C1373" s="64" t="s">
        <v>350</v>
      </c>
      <c r="D1373" s="64">
        <v>1000001917</v>
      </c>
      <c r="E1373" s="65" t="s">
        <v>351</v>
      </c>
      <c r="F1373" s="66">
        <v>42506</v>
      </c>
      <c r="G1373" s="66" t="str">
        <f t="shared" si="273"/>
        <v>Targeted Dealer</v>
      </c>
      <c r="H1373" s="66"/>
      <c r="I1373" s="67">
        <v>20</v>
      </c>
      <c r="J1373" s="67">
        <f t="shared" ca="1" si="274"/>
        <v>417.41935483870969</v>
      </c>
      <c r="K1373" s="96">
        <v>0</v>
      </c>
      <c r="L1373" s="68">
        <f t="shared" ca="1" si="275"/>
        <v>-417.41935483870969</v>
      </c>
      <c r="M1373" s="68">
        <f t="shared" ca="1" si="276"/>
        <v>0</v>
      </c>
      <c r="N1373" s="99">
        <v>30</v>
      </c>
      <c r="O1373" s="97" t="str">
        <f t="shared" ca="1" si="277"/>
        <v>Nov</v>
      </c>
      <c r="P1373" s="96">
        <v>30</v>
      </c>
      <c r="Q1373" s="99">
        <f t="shared" si="278"/>
        <v>-30</v>
      </c>
      <c r="R1373" s="97">
        <f t="shared" ca="1" si="279"/>
        <v>-1</v>
      </c>
      <c r="S1373" s="99" t="str">
        <f t="shared" ca="1" si="280"/>
        <v>DEGROWTH</v>
      </c>
      <c r="T1373" s="100">
        <v>25</v>
      </c>
      <c r="U1373" s="100" t="str">
        <f t="shared" ca="1" si="281"/>
        <v>Dec</v>
      </c>
      <c r="V1373" s="96">
        <v>25</v>
      </c>
      <c r="W1373" s="103">
        <f t="shared" si="282"/>
        <v>-25</v>
      </c>
      <c r="X1373" s="102">
        <f t="shared" ca="1" si="283"/>
        <v>-1</v>
      </c>
      <c r="Y1373" s="103" t="str">
        <f t="shared" ca="1" si="284"/>
        <v>DEGROWTH</v>
      </c>
      <c r="Z1373" s="24">
        <v>1</v>
      </c>
      <c r="AA1373" s="24">
        <f t="shared" si="285"/>
        <v>0</v>
      </c>
      <c r="AB1373" s="3">
        <v>1000001917</v>
      </c>
      <c r="AC1373" s="3"/>
    </row>
    <row r="1374" spans="1:29" ht="14.25" hidden="1" customHeight="1">
      <c r="A1374" s="23" t="s">
        <v>4046</v>
      </c>
      <c r="B1374" s="64" t="s">
        <v>101</v>
      </c>
      <c r="C1374" s="64" t="s">
        <v>2504</v>
      </c>
      <c r="D1374" s="64">
        <v>1000001916</v>
      </c>
      <c r="E1374" s="65" t="s">
        <v>2505</v>
      </c>
      <c r="F1374" s="66">
        <v>42621</v>
      </c>
      <c r="G1374" s="66" t="str">
        <f t="shared" si="273"/>
        <v>Targeted Dealer</v>
      </c>
      <c r="H1374" s="66"/>
      <c r="I1374" s="67">
        <v>100</v>
      </c>
      <c r="J1374" s="67">
        <f t="shared" ca="1" si="274"/>
        <v>2087.0967741935483</v>
      </c>
      <c r="K1374" s="96">
        <v>180</v>
      </c>
      <c r="L1374" s="68">
        <f t="shared" ca="1" si="275"/>
        <v>-1907.0967741935483</v>
      </c>
      <c r="M1374" s="68">
        <f t="shared" ca="1" si="276"/>
        <v>8.6244204018547137</v>
      </c>
      <c r="N1374" s="99">
        <v>131.5</v>
      </c>
      <c r="O1374" s="97" t="str">
        <f t="shared" ca="1" si="277"/>
        <v>Nov</v>
      </c>
      <c r="P1374" s="96">
        <v>131.5</v>
      </c>
      <c r="Q1374" s="99">
        <f t="shared" si="278"/>
        <v>48.5</v>
      </c>
      <c r="R1374" s="97">
        <f t="shared" ca="1" si="279"/>
        <v>0.36882129277566533</v>
      </c>
      <c r="S1374" s="99" t="str">
        <f t="shared" ca="1" si="280"/>
        <v>GROWTH</v>
      </c>
      <c r="T1374" s="100">
        <v>160</v>
      </c>
      <c r="U1374" s="100" t="str">
        <f t="shared" ca="1" si="281"/>
        <v>Dec</v>
      </c>
      <c r="V1374" s="96">
        <v>160</v>
      </c>
      <c r="W1374" s="103">
        <f t="shared" si="282"/>
        <v>20</v>
      </c>
      <c r="X1374" s="102">
        <f t="shared" ca="1" si="283"/>
        <v>0.125</v>
      </c>
      <c r="Y1374" s="103" t="str">
        <f t="shared" ca="1" si="284"/>
        <v>GROWTH</v>
      </c>
      <c r="Z1374" s="24">
        <v>0</v>
      </c>
      <c r="AA1374" s="24">
        <f t="shared" si="285"/>
        <v>0</v>
      </c>
      <c r="AB1374" s="3">
        <v>1000001916</v>
      </c>
      <c r="AC1374" s="3"/>
    </row>
    <row r="1375" spans="1:29" ht="14.25" hidden="1" customHeight="1">
      <c r="A1375" s="23" t="s">
        <v>4046</v>
      </c>
      <c r="B1375" s="64" t="s">
        <v>101</v>
      </c>
      <c r="C1375" s="64" t="s">
        <v>2506</v>
      </c>
      <c r="D1375" s="64">
        <v>1000001914</v>
      </c>
      <c r="E1375" s="65" t="s">
        <v>2507</v>
      </c>
      <c r="F1375" s="66">
        <v>42803</v>
      </c>
      <c r="G1375" s="66" t="str">
        <f t="shared" si="273"/>
        <v>Targeted Dealer</v>
      </c>
      <c r="H1375" s="66"/>
      <c r="I1375" s="67">
        <v>20</v>
      </c>
      <c r="J1375" s="67">
        <f t="shared" ca="1" si="274"/>
        <v>417.41935483870969</v>
      </c>
      <c r="K1375" s="96">
        <v>10</v>
      </c>
      <c r="L1375" s="68">
        <f t="shared" ca="1" si="275"/>
        <v>-407.41935483870969</v>
      </c>
      <c r="M1375" s="68">
        <f t="shared" ca="1" si="276"/>
        <v>2.3956723338485313</v>
      </c>
      <c r="N1375" s="99">
        <v>35</v>
      </c>
      <c r="O1375" s="97" t="str">
        <f t="shared" ca="1" si="277"/>
        <v>Nov</v>
      </c>
      <c r="P1375" s="96">
        <v>35</v>
      </c>
      <c r="Q1375" s="99">
        <f t="shared" si="278"/>
        <v>-25</v>
      </c>
      <c r="R1375" s="97">
        <f t="shared" ca="1" si="279"/>
        <v>-0.7142857142857143</v>
      </c>
      <c r="S1375" s="99" t="str">
        <f t="shared" ca="1" si="280"/>
        <v>DEGROWTH</v>
      </c>
      <c r="T1375" s="100">
        <v>20</v>
      </c>
      <c r="U1375" s="100" t="str">
        <f t="shared" ca="1" si="281"/>
        <v>Dec</v>
      </c>
      <c r="V1375" s="96">
        <v>20</v>
      </c>
      <c r="W1375" s="103">
        <f t="shared" si="282"/>
        <v>-10</v>
      </c>
      <c r="X1375" s="102">
        <f t="shared" ca="1" si="283"/>
        <v>-0.5</v>
      </c>
      <c r="Y1375" s="103" t="str">
        <f t="shared" ca="1" si="284"/>
        <v>DEGROWTH</v>
      </c>
      <c r="Z1375" s="24">
        <v>0</v>
      </c>
      <c r="AA1375" s="24">
        <f t="shared" si="285"/>
        <v>0</v>
      </c>
      <c r="AB1375" s="3">
        <v>1000001914</v>
      </c>
      <c r="AC1375" s="3"/>
    </row>
    <row r="1376" spans="1:29" ht="14.25" hidden="1" customHeight="1">
      <c r="A1376" s="23" t="s">
        <v>4046</v>
      </c>
      <c r="B1376" s="64" t="s">
        <v>101</v>
      </c>
      <c r="C1376" s="64" t="s">
        <v>4055</v>
      </c>
      <c r="D1376" s="64">
        <v>1000001919</v>
      </c>
      <c r="E1376" s="65" t="s">
        <v>4056</v>
      </c>
      <c r="F1376" s="66">
        <v>43046</v>
      </c>
      <c r="G1376" s="66" t="str">
        <f t="shared" si="273"/>
        <v>Targeted Dealer</v>
      </c>
      <c r="H1376" s="66"/>
      <c r="I1376" s="67">
        <v>25</v>
      </c>
      <c r="J1376" s="67">
        <f t="shared" ca="1" si="274"/>
        <v>521.77419354838707</v>
      </c>
      <c r="K1376" s="96">
        <v>25</v>
      </c>
      <c r="L1376" s="68">
        <f t="shared" ca="1" si="275"/>
        <v>-496.77419354838707</v>
      </c>
      <c r="M1376" s="68">
        <f t="shared" ca="1" si="276"/>
        <v>4.7913446676970635</v>
      </c>
      <c r="N1376" s="99">
        <v>25</v>
      </c>
      <c r="O1376" s="97" t="str">
        <f t="shared" ca="1" si="277"/>
        <v>Nov</v>
      </c>
      <c r="P1376" s="96">
        <v>25</v>
      </c>
      <c r="Q1376" s="99">
        <f t="shared" si="278"/>
        <v>0</v>
      </c>
      <c r="R1376" s="97">
        <f t="shared" ca="1" si="279"/>
        <v>0</v>
      </c>
      <c r="S1376" s="99" t="str">
        <f t="shared" ca="1" si="280"/>
        <v>GROWTH</v>
      </c>
      <c r="T1376" s="100">
        <v>25</v>
      </c>
      <c r="U1376" s="100" t="str">
        <f t="shared" ca="1" si="281"/>
        <v>Dec</v>
      </c>
      <c r="V1376" s="96">
        <v>25</v>
      </c>
      <c r="W1376" s="103">
        <f t="shared" si="282"/>
        <v>0</v>
      </c>
      <c r="X1376" s="102">
        <f t="shared" ca="1" si="283"/>
        <v>0</v>
      </c>
      <c r="Y1376" s="103" t="str">
        <f t="shared" ca="1" si="284"/>
        <v>GROWTH</v>
      </c>
      <c r="Z1376" s="24">
        <v>0</v>
      </c>
      <c r="AA1376" s="24">
        <f t="shared" si="285"/>
        <v>0</v>
      </c>
      <c r="AB1376" s="3">
        <v>1000001919</v>
      </c>
      <c r="AC1376" s="3"/>
    </row>
    <row r="1377" spans="1:29" ht="14.25" hidden="1" customHeight="1">
      <c r="A1377" s="23" t="s">
        <v>4046</v>
      </c>
      <c r="B1377" s="64" t="s">
        <v>101</v>
      </c>
      <c r="C1377" s="64" t="s">
        <v>352</v>
      </c>
      <c r="D1377" s="64">
        <v>1000001924</v>
      </c>
      <c r="E1377" s="65" t="s">
        <v>353</v>
      </c>
      <c r="F1377" s="66">
        <v>43088</v>
      </c>
      <c r="G1377" s="66" t="str">
        <f t="shared" si="273"/>
        <v>Targeted Dealer</v>
      </c>
      <c r="H1377" s="66"/>
      <c r="I1377" s="67">
        <v>50</v>
      </c>
      <c r="J1377" s="67">
        <f t="shared" ca="1" si="274"/>
        <v>1043.5483870967741</v>
      </c>
      <c r="K1377" s="96">
        <v>0</v>
      </c>
      <c r="L1377" s="68">
        <f t="shared" ca="1" si="275"/>
        <v>-1043.5483870967741</v>
      </c>
      <c r="M1377" s="68">
        <f t="shared" ca="1" si="276"/>
        <v>0</v>
      </c>
      <c r="N1377" s="99">
        <v>20</v>
      </c>
      <c r="O1377" s="97" t="str">
        <f t="shared" ca="1" si="277"/>
        <v>Nov</v>
      </c>
      <c r="P1377" s="96">
        <v>20</v>
      </c>
      <c r="Q1377" s="99">
        <f t="shared" si="278"/>
        <v>-20</v>
      </c>
      <c r="R1377" s="97">
        <f t="shared" ca="1" si="279"/>
        <v>-1</v>
      </c>
      <c r="S1377" s="99" t="str">
        <f t="shared" ca="1" si="280"/>
        <v>DEGROWTH</v>
      </c>
      <c r="T1377" s="100">
        <v>111</v>
      </c>
      <c r="U1377" s="100" t="str">
        <f t="shared" ca="1" si="281"/>
        <v>Dec</v>
      </c>
      <c r="V1377" s="96">
        <v>111</v>
      </c>
      <c r="W1377" s="103">
        <f t="shared" si="282"/>
        <v>-111</v>
      </c>
      <c r="X1377" s="102">
        <f t="shared" ca="1" si="283"/>
        <v>-1</v>
      </c>
      <c r="Y1377" s="103" t="str">
        <f t="shared" ca="1" si="284"/>
        <v>DEGROWTH</v>
      </c>
      <c r="Z1377" s="24">
        <v>1</v>
      </c>
      <c r="AA1377" s="24">
        <f t="shared" si="285"/>
        <v>0</v>
      </c>
      <c r="AB1377" s="3">
        <v>1000001924</v>
      </c>
      <c r="AC1377" s="3"/>
    </row>
    <row r="1378" spans="1:29" ht="14.25" hidden="1" customHeight="1">
      <c r="A1378" s="23" t="s">
        <v>4046</v>
      </c>
      <c r="B1378" s="64" t="s">
        <v>101</v>
      </c>
      <c r="C1378" s="64" t="s">
        <v>2508</v>
      </c>
      <c r="D1378" s="64">
        <v>1000001938</v>
      </c>
      <c r="E1378" s="65" t="s">
        <v>2509</v>
      </c>
      <c r="F1378" s="66">
        <v>43091</v>
      </c>
      <c r="G1378" s="66" t="str">
        <f t="shared" si="273"/>
        <v>Targeted Dealer</v>
      </c>
      <c r="H1378" s="66" t="s">
        <v>627</v>
      </c>
      <c r="I1378" s="67">
        <v>50</v>
      </c>
      <c r="J1378" s="67">
        <f t="shared" ca="1" si="274"/>
        <v>1043.5483870967741</v>
      </c>
      <c r="K1378" s="96">
        <v>110</v>
      </c>
      <c r="L1378" s="68">
        <f t="shared" ca="1" si="275"/>
        <v>-933.54838709677415</v>
      </c>
      <c r="M1378" s="68">
        <f t="shared" ca="1" si="276"/>
        <v>10.54095826893354</v>
      </c>
      <c r="N1378" s="99">
        <v>50</v>
      </c>
      <c r="O1378" s="97" t="str">
        <f t="shared" ca="1" si="277"/>
        <v>Nov</v>
      </c>
      <c r="P1378" s="96">
        <v>50</v>
      </c>
      <c r="Q1378" s="99">
        <f t="shared" si="278"/>
        <v>60</v>
      </c>
      <c r="R1378" s="97">
        <f t="shared" ca="1" si="279"/>
        <v>1.2000000000000002</v>
      </c>
      <c r="S1378" s="99" t="str">
        <f t="shared" ca="1" si="280"/>
        <v>GROWTH</v>
      </c>
      <c r="T1378" s="100">
        <v>100</v>
      </c>
      <c r="U1378" s="100" t="str">
        <f t="shared" ca="1" si="281"/>
        <v>Dec</v>
      </c>
      <c r="V1378" s="96">
        <v>100</v>
      </c>
      <c r="W1378" s="103">
        <f t="shared" si="282"/>
        <v>10</v>
      </c>
      <c r="X1378" s="102">
        <f t="shared" ca="1" si="283"/>
        <v>0.10000000000000009</v>
      </c>
      <c r="Y1378" s="103" t="str">
        <f t="shared" ca="1" si="284"/>
        <v>GROWTH</v>
      </c>
      <c r="Z1378" s="24">
        <v>0</v>
      </c>
      <c r="AA1378" s="24">
        <f t="shared" si="285"/>
        <v>1</v>
      </c>
      <c r="AB1378" s="3">
        <v>1000001938</v>
      </c>
      <c r="AC1378" s="3"/>
    </row>
    <row r="1379" spans="1:29" ht="14.25" hidden="1" customHeight="1">
      <c r="A1379" s="23" t="s">
        <v>4046</v>
      </c>
      <c r="B1379" s="64" t="s">
        <v>101</v>
      </c>
      <c r="C1379" s="64" t="s">
        <v>2510</v>
      </c>
      <c r="D1379" s="64">
        <v>1000001928</v>
      </c>
      <c r="E1379" s="65" t="s">
        <v>2511</v>
      </c>
      <c r="F1379" s="66">
        <v>43315</v>
      </c>
      <c r="G1379" s="66" t="str">
        <f t="shared" si="273"/>
        <v>Targeted Dealer</v>
      </c>
      <c r="H1379" s="66" t="s">
        <v>627</v>
      </c>
      <c r="I1379" s="67">
        <v>200</v>
      </c>
      <c r="J1379" s="67">
        <f t="shared" ca="1" si="274"/>
        <v>4174.1935483870966</v>
      </c>
      <c r="K1379" s="96">
        <v>318</v>
      </c>
      <c r="L1379" s="68">
        <f t="shared" ca="1" si="275"/>
        <v>-3856.1935483870966</v>
      </c>
      <c r="M1379" s="68">
        <f t="shared" ca="1" si="276"/>
        <v>7.618238021638331</v>
      </c>
      <c r="N1379" s="99">
        <v>252</v>
      </c>
      <c r="O1379" s="97" t="str">
        <f t="shared" ca="1" si="277"/>
        <v>Nov</v>
      </c>
      <c r="P1379" s="96">
        <v>252</v>
      </c>
      <c r="Q1379" s="99">
        <f t="shared" si="278"/>
        <v>66</v>
      </c>
      <c r="R1379" s="97">
        <f t="shared" ca="1" si="279"/>
        <v>0.26190476190476186</v>
      </c>
      <c r="S1379" s="99" t="str">
        <f t="shared" ca="1" si="280"/>
        <v>GROWTH</v>
      </c>
      <c r="T1379" s="100">
        <v>257.60000000000002</v>
      </c>
      <c r="U1379" s="100" t="str">
        <f t="shared" ca="1" si="281"/>
        <v>Dec</v>
      </c>
      <c r="V1379" s="96">
        <v>257.60000000000002</v>
      </c>
      <c r="W1379" s="103">
        <f t="shared" si="282"/>
        <v>60.399999999999977</v>
      </c>
      <c r="X1379" s="102">
        <f t="shared" ca="1" si="283"/>
        <v>0.2344720496894408</v>
      </c>
      <c r="Y1379" s="103" t="str">
        <f t="shared" ca="1" si="284"/>
        <v>GROWTH</v>
      </c>
      <c r="Z1379" s="24">
        <v>0</v>
      </c>
      <c r="AA1379" s="24">
        <f t="shared" si="285"/>
        <v>1</v>
      </c>
      <c r="AB1379" s="3">
        <v>1000001928</v>
      </c>
      <c r="AC1379" s="3"/>
    </row>
    <row r="1380" spans="1:29" ht="14.25" hidden="1" customHeight="1">
      <c r="A1380" s="23" t="s">
        <v>4046</v>
      </c>
      <c r="B1380" s="64" t="s">
        <v>101</v>
      </c>
      <c r="C1380" s="64" t="s">
        <v>2512</v>
      </c>
      <c r="D1380" s="64">
        <v>1000001947</v>
      </c>
      <c r="E1380" s="65" t="s">
        <v>2513</v>
      </c>
      <c r="F1380" s="66">
        <v>43339</v>
      </c>
      <c r="G1380" s="66" t="str">
        <f t="shared" si="273"/>
        <v>Targeted Dealer</v>
      </c>
      <c r="H1380" s="66"/>
      <c r="I1380" s="67">
        <v>150</v>
      </c>
      <c r="J1380" s="67">
        <f t="shared" ca="1" si="274"/>
        <v>3130.6451612903224</v>
      </c>
      <c r="K1380" s="96">
        <v>235</v>
      </c>
      <c r="L1380" s="68">
        <f t="shared" ca="1" si="275"/>
        <v>-2895.6451612903224</v>
      </c>
      <c r="M1380" s="68">
        <f t="shared" ca="1" si="276"/>
        <v>7.5064399793920664</v>
      </c>
      <c r="N1380" s="99">
        <v>205</v>
      </c>
      <c r="O1380" s="97" t="str">
        <f t="shared" ca="1" si="277"/>
        <v>Nov</v>
      </c>
      <c r="P1380" s="96">
        <v>205</v>
      </c>
      <c r="Q1380" s="99">
        <f t="shared" si="278"/>
        <v>30</v>
      </c>
      <c r="R1380" s="97">
        <f t="shared" ca="1" si="279"/>
        <v>0.14634146341463405</v>
      </c>
      <c r="S1380" s="99" t="str">
        <f t="shared" ca="1" si="280"/>
        <v>GROWTH</v>
      </c>
      <c r="T1380" s="100">
        <v>179</v>
      </c>
      <c r="U1380" s="100" t="str">
        <f t="shared" ca="1" si="281"/>
        <v>Dec</v>
      </c>
      <c r="V1380" s="96">
        <v>179</v>
      </c>
      <c r="W1380" s="103">
        <f t="shared" si="282"/>
        <v>56</v>
      </c>
      <c r="X1380" s="102">
        <f t="shared" ca="1" si="283"/>
        <v>0.31284916201117308</v>
      </c>
      <c r="Y1380" s="103" t="str">
        <f t="shared" ca="1" si="284"/>
        <v>GROWTH</v>
      </c>
      <c r="Z1380" s="24">
        <v>0</v>
      </c>
      <c r="AA1380" s="24">
        <f t="shared" si="285"/>
        <v>0</v>
      </c>
      <c r="AB1380" s="3">
        <v>1000001947</v>
      </c>
      <c r="AC1380" s="3"/>
    </row>
    <row r="1381" spans="1:29" ht="14.25" hidden="1" customHeight="1">
      <c r="A1381" s="23" t="s">
        <v>4046</v>
      </c>
      <c r="B1381" s="64" t="s">
        <v>101</v>
      </c>
      <c r="C1381" s="64" t="s">
        <v>2514</v>
      </c>
      <c r="D1381" s="64">
        <v>1000001920</v>
      </c>
      <c r="E1381" s="65" t="s">
        <v>2515</v>
      </c>
      <c r="F1381" s="66">
        <v>43421</v>
      </c>
      <c r="G1381" s="66" t="str">
        <f t="shared" si="273"/>
        <v>Targeted Dealer</v>
      </c>
      <c r="H1381" s="66"/>
      <c r="I1381" s="67">
        <v>125</v>
      </c>
      <c r="J1381" s="67">
        <f t="shared" ca="1" si="274"/>
        <v>2608.8709677419356</v>
      </c>
      <c r="K1381" s="96">
        <v>130</v>
      </c>
      <c r="L1381" s="68">
        <f t="shared" ca="1" si="275"/>
        <v>-2478.8709677419356</v>
      </c>
      <c r="M1381" s="68">
        <f t="shared" ca="1" si="276"/>
        <v>4.9829984544049459</v>
      </c>
      <c r="N1381" s="99">
        <v>110</v>
      </c>
      <c r="O1381" s="97" t="str">
        <f t="shared" ca="1" si="277"/>
        <v>Nov</v>
      </c>
      <c r="P1381" s="96">
        <v>110</v>
      </c>
      <c r="Q1381" s="99">
        <f t="shared" si="278"/>
        <v>20</v>
      </c>
      <c r="R1381" s="97">
        <f t="shared" ca="1" si="279"/>
        <v>0.18181818181818188</v>
      </c>
      <c r="S1381" s="99" t="str">
        <f t="shared" ca="1" si="280"/>
        <v>GROWTH</v>
      </c>
      <c r="T1381" s="100">
        <v>180</v>
      </c>
      <c r="U1381" s="100" t="str">
        <f t="shared" ca="1" si="281"/>
        <v>Dec</v>
      </c>
      <c r="V1381" s="96">
        <v>180</v>
      </c>
      <c r="W1381" s="103">
        <f t="shared" si="282"/>
        <v>-50</v>
      </c>
      <c r="X1381" s="102">
        <f t="shared" ca="1" si="283"/>
        <v>-0.27777777777777779</v>
      </c>
      <c r="Y1381" s="103" t="str">
        <f t="shared" ca="1" si="284"/>
        <v>DEGROWTH</v>
      </c>
      <c r="Z1381" s="24">
        <v>0</v>
      </c>
      <c r="AA1381" s="24">
        <f t="shared" si="285"/>
        <v>0</v>
      </c>
      <c r="AB1381" s="3">
        <v>1000001920</v>
      </c>
      <c r="AC1381" s="3"/>
    </row>
    <row r="1382" spans="1:29" ht="14.25" hidden="1" customHeight="1">
      <c r="A1382" s="23" t="s">
        <v>4046</v>
      </c>
      <c r="B1382" s="64" t="s">
        <v>101</v>
      </c>
      <c r="C1382" s="64" t="s">
        <v>2516</v>
      </c>
      <c r="D1382" s="64">
        <v>1000001918</v>
      </c>
      <c r="E1382" s="65" t="s">
        <v>2517</v>
      </c>
      <c r="F1382" s="66">
        <v>43424</v>
      </c>
      <c r="G1382" s="66" t="str">
        <f t="shared" si="273"/>
        <v>Targeted Dealer</v>
      </c>
      <c r="H1382" s="66"/>
      <c r="I1382" s="67">
        <v>100</v>
      </c>
      <c r="J1382" s="67">
        <f t="shared" ca="1" si="274"/>
        <v>2087.0967741935483</v>
      </c>
      <c r="K1382" s="96">
        <v>168</v>
      </c>
      <c r="L1382" s="68">
        <f t="shared" ca="1" si="275"/>
        <v>-1919.0967741935483</v>
      </c>
      <c r="M1382" s="68">
        <f t="shared" ca="1" si="276"/>
        <v>8.0494590417310672</v>
      </c>
      <c r="N1382" s="99">
        <v>35</v>
      </c>
      <c r="O1382" s="97" t="str">
        <f t="shared" ca="1" si="277"/>
        <v>Nov</v>
      </c>
      <c r="P1382" s="96">
        <v>35</v>
      </c>
      <c r="Q1382" s="99">
        <f t="shared" si="278"/>
        <v>133</v>
      </c>
      <c r="R1382" s="97">
        <f t="shared" ca="1" si="279"/>
        <v>3.8</v>
      </c>
      <c r="S1382" s="99" t="str">
        <f t="shared" ca="1" si="280"/>
        <v>GROWTH</v>
      </c>
      <c r="T1382" s="100">
        <v>128.5</v>
      </c>
      <c r="U1382" s="100" t="str">
        <f t="shared" ca="1" si="281"/>
        <v>Dec</v>
      </c>
      <c r="V1382" s="96">
        <v>128.5</v>
      </c>
      <c r="W1382" s="103">
        <f t="shared" si="282"/>
        <v>39.5</v>
      </c>
      <c r="X1382" s="102">
        <f t="shared" ca="1" si="283"/>
        <v>0.30739299610894943</v>
      </c>
      <c r="Y1382" s="103" t="str">
        <f t="shared" ca="1" si="284"/>
        <v>GROWTH</v>
      </c>
      <c r="Z1382" s="24">
        <v>0</v>
      </c>
      <c r="AA1382" s="24">
        <f t="shared" si="285"/>
        <v>0</v>
      </c>
      <c r="AB1382" s="3">
        <v>1000001918</v>
      </c>
      <c r="AC1382" s="3"/>
    </row>
    <row r="1383" spans="1:29" ht="14.25" hidden="1" customHeight="1">
      <c r="A1383" s="23" t="s">
        <v>4046</v>
      </c>
      <c r="B1383" s="64" t="s">
        <v>101</v>
      </c>
      <c r="C1383" s="64" t="s">
        <v>3929</v>
      </c>
      <c r="D1383" s="64">
        <v>1000001922</v>
      </c>
      <c r="E1383" s="65" t="s">
        <v>3930</v>
      </c>
      <c r="F1383" s="66">
        <v>43616</v>
      </c>
      <c r="G1383" s="66" t="str">
        <f t="shared" si="273"/>
        <v>Targeted Dealer</v>
      </c>
      <c r="H1383" s="66"/>
      <c r="I1383" s="67">
        <v>100</v>
      </c>
      <c r="J1383" s="67">
        <f t="shared" ca="1" si="274"/>
        <v>2087.0967741935483</v>
      </c>
      <c r="K1383" s="96">
        <v>10</v>
      </c>
      <c r="L1383" s="68">
        <f t="shared" ca="1" si="275"/>
        <v>-2077.0967741935483</v>
      </c>
      <c r="M1383" s="68">
        <f t="shared" ca="1" si="276"/>
        <v>0.47913446676970634</v>
      </c>
      <c r="N1383" s="99">
        <v>5</v>
      </c>
      <c r="O1383" s="97" t="str">
        <f t="shared" ca="1" si="277"/>
        <v>Nov</v>
      </c>
      <c r="P1383" s="96">
        <v>5</v>
      </c>
      <c r="Q1383" s="99">
        <f t="shared" si="278"/>
        <v>5</v>
      </c>
      <c r="R1383" s="97">
        <f t="shared" ca="1" si="279"/>
        <v>1</v>
      </c>
      <c r="S1383" s="99" t="str">
        <f t="shared" ca="1" si="280"/>
        <v>GROWTH</v>
      </c>
      <c r="T1383" s="100">
        <v>11</v>
      </c>
      <c r="U1383" s="100" t="str">
        <f t="shared" ca="1" si="281"/>
        <v>Dec</v>
      </c>
      <c r="V1383" s="96">
        <v>11</v>
      </c>
      <c r="W1383" s="103">
        <f t="shared" si="282"/>
        <v>-1</v>
      </c>
      <c r="X1383" s="102">
        <f t="shared" ca="1" si="283"/>
        <v>-9.0909090909090939E-2</v>
      </c>
      <c r="Y1383" s="103" t="str">
        <f t="shared" ca="1" si="284"/>
        <v>DEGROWTH</v>
      </c>
      <c r="Z1383" s="24">
        <v>0</v>
      </c>
      <c r="AA1383" s="24">
        <f t="shared" si="285"/>
        <v>0</v>
      </c>
      <c r="AB1383" s="3">
        <v>1000001922</v>
      </c>
      <c r="AC1383" s="3"/>
    </row>
    <row r="1384" spans="1:29" ht="14.25" hidden="1" customHeight="1">
      <c r="A1384" s="23" t="s">
        <v>4046</v>
      </c>
      <c r="B1384" s="64" t="s">
        <v>101</v>
      </c>
      <c r="C1384" s="64" t="s">
        <v>2518</v>
      </c>
      <c r="D1384" s="64">
        <v>1000001931</v>
      </c>
      <c r="E1384" s="65" t="s">
        <v>2519</v>
      </c>
      <c r="F1384" s="66">
        <v>43690</v>
      </c>
      <c r="G1384" s="66" t="str">
        <f t="shared" si="273"/>
        <v>Targeted Dealer</v>
      </c>
      <c r="H1384" s="66" t="s">
        <v>627</v>
      </c>
      <c r="I1384" s="67">
        <v>100</v>
      </c>
      <c r="J1384" s="67">
        <f t="shared" ca="1" si="274"/>
        <v>2087.0967741935483</v>
      </c>
      <c r="K1384" s="96">
        <v>0</v>
      </c>
      <c r="L1384" s="68">
        <f t="shared" ca="1" si="275"/>
        <v>-2087.0967741935483</v>
      </c>
      <c r="M1384" s="68">
        <f t="shared" ca="1" si="276"/>
        <v>0</v>
      </c>
      <c r="N1384" s="99">
        <v>0</v>
      </c>
      <c r="O1384" s="97" t="str">
        <f t="shared" ca="1" si="277"/>
        <v>Nov</v>
      </c>
      <c r="P1384" s="96">
        <v>0</v>
      </c>
      <c r="Q1384" s="99">
        <f t="shared" si="278"/>
        <v>0</v>
      </c>
      <c r="R1384" s="97">
        <f t="shared" ca="1" si="279"/>
        <v>0</v>
      </c>
      <c r="S1384" s="99" t="b">
        <f t="shared" si="280"/>
        <v>0</v>
      </c>
      <c r="T1384" s="100">
        <v>20</v>
      </c>
      <c r="U1384" s="100" t="str">
        <f t="shared" ca="1" si="281"/>
        <v>Dec</v>
      </c>
      <c r="V1384" s="96">
        <v>20</v>
      </c>
      <c r="W1384" s="103">
        <f t="shared" si="282"/>
        <v>-20</v>
      </c>
      <c r="X1384" s="102">
        <f t="shared" ca="1" si="283"/>
        <v>-1</v>
      </c>
      <c r="Y1384" s="103" t="str">
        <f t="shared" ca="1" si="284"/>
        <v>DEGROWTH</v>
      </c>
      <c r="Z1384" s="24">
        <v>1</v>
      </c>
      <c r="AA1384" s="24">
        <f t="shared" si="285"/>
        <v>1</v>
      </c>
      <c r="AB1384" s="3">
        <v>1000001931</v>
      </c>
      <c r="AC1384" s="3"/>
    </row>
    <row r="1385" spans="1:29" ht="14.25" hidden="1" customHeight="1">
      <c r="A1385" s="23" t="s">
        <v>4046</v>
      </c>
      <c r="B1385" s="64" t="s">
        <v>101</v>
      </c>
      <c r="C1385" s="64" t="s">
        <v>2520</v>
      </c>
      <c r="D1385" s="64">
        <v>1000001932</v>
      </c>
      <c r="E1385" s="65" t="s">
        <v>2521</v>
      </c>
      <c r="F1385" s="66">
        <v>43698</v>
      </c>
      <c r="G1385" s="66" t="str">
        <f t="shared" si="273"/>
        <v>Targeted Dealer</v>
      </c>
      <c r="H1385" s="66"/>
      <c r="I1385" s="67">
        <v>1200</v>
      </c>
      <c r="J1385" s="67">
        <f t="shared" ca="1" si="274"/>
        <v>25045.16129032258</v>
      </c>
      <c r="K1385" s="96">
        <v>2230.75</v>
      </c>
      <c r="L1385" s="68">
        <f t="shared" ca="1" si="275"/>
        <v>-22814.41129032258</v>
      </c>
      <c r="M1385" s="68">
        <f t="shared" ca="1" si="276"/>
        <v>8.9069100978876872</v>
      </c>
      <c r="N1385" s="99">
        <v>1114.6500000000001</v>
      </c>
      <c r="O1385" s="97" t="str">
        <f t="shared" ca="1" si="277"/>
        <v>Nov</v>
      </c>
      <c r="P1385" s="96">
        <v>1114.6500000000001</v>
      </c>
      <c r="Q1385" s="99">
        <f t="shared" si="278"/>
        <v>1116.0999999999999</v>
      </c>
      <c r="R1385" s="97">
        <f t="shared" ca="1" si="279"/>
        <v>1.0013008567711834</v>
      </c>
      <c r="S1385" s="99" t="str">
        <f t="shared" ca="1" si="280"/>
        <v>GROWTH</v>
      </c>
      <c r="T1385" s="100">
        <v>5010.5</v>
      </c>
      <c r="U1385" s="100" t="str">
        <f t="shared" ca="1" si="281"/>
        <v>Dec</v>
      </c>
      <c r="V1385" s="96">
        <v>5010.5</v>
      </c>
      <c r="W1385" s="103">
        <f t="shared" si="282"/>
        <v>-2779.75</v>
      </c>
      <c r="X1385" s="102">
        <f t="shared" ca="1" si="283"/>
        <v>-0.55478495160163654</v>
      </c>
      <c r="Y1385" s="103" t="str">
        <f t="shared" ca="1" si="284"/>
        <v>DEGROWTH</v>
      </c>
      <c r="Z1385" s="24">
        <v>0</v>
      </c>
      <c r="AA1385" s="24">
        <f t="shared" si="285"/>
        <v>0</v>
      </c>
      <c r="AB1385" s="3">
        <v>1000001932</v>
      </c>
      <c r="AC1385" s="3"/>
    </row>
    <row r="1386" spans="1:29" ht="14.25" hidden="1" customHeight="1">
      <c r="A1386" s="23" t="s">
        <v>4046</v>
      </c>
      <c r="B1386" s="64" t="s">
        <v>101</v>
      </c>
      <c r="C1386" s="64" t="s">
        <v>4583</v>
      </c>
      <c r="D1386" s="64">
        <v>1000001949</v>
      </c>
      <c r="E1386" s="65" t="s">
        <v>4584</v>
      </c>
      <c r="F1386" s="66">
        <v>43710</v>
      </c>
      <c r="G1386" s="66" t="str">
        <f t="shared" si="273"/>
        <v>Targeted Dealer</v>
      </c>
      <c r="H1386" s="66"/>
      <c r="I1386" s="67">
        <v>275</v>
      </c>
      <c r="J1386" s="67">
        <f t="shared" ca="1" si="274"/>
        <v>5739.5161290322585</v>
      </c>
      <c r="K1386" s="96">
        <v>0</v>
      </c>
      <c r="L1386" s="68">
        <f t="shared" ca="1" si="275"/>
        <v>-5739.5161290322585</v>
      </c>
      <c r="M1386" s="68">
        <f t="shared" ca="1" si="276"/>
        <v>0</v>
      </c>
      <c r="N1386" s="99">
        <v>0</v>
      </c>
      <c r="O1386" s="97" t="str">
        <f t="shared" ca="1" si="277"/>
        <v>Nov</v>
      </c>
      <c r="P1386" s="96">
        <v>0</v>
      </c>
      <c r="Q1386" s="99">
        <f t="shared" si="278"/>
        <v>0</v>
      </c>
      <c r="R1386" s="97">
        <f t="shared" ca="1" si="279"/>
        <v>0</v>
      </c>
      <c r="S1386" s="99" t="b">
        <f t="shared" si="280"/>
        <v>0</v>
      </c>
      <c r="T1386" s="100">
        <v>120</v>
      </c>
      <c r="U1386" s="100" t="str">
        <f t="shared" ca="1" si="281"/>
        <v>Dec</v>
      </c>
      <c r="V1386" s="96">
        <v>120</v>
      </c>
      <c r="W1386" s="103">
        <f t="shared" si="282"/>
        <v>-120</v>
      </c>
      <c r="X1386" s="102">
        <f t="shared" ca="1" si="283"/>
        <v>-1</v>
      </c>
      <c r="Y1386" s="103" t="str">
        <f t="shared" ca="1" si="284"/>
        <v>DEGROWTH</v>
      </c>
      <c r="Z1386" s="24">
        <v>1</v>
      </c>
      <c r="AA1386" s="24">
        <f t="shared" si="285"/>
        <v>0</v>
      </c>
      <c r="AB1386" s="3">
        <v>1000001949</v>
      </c>
      <c r="AC1386" s="3"/>
    </row>
    <row r="1387" spans="1:29" ht="14.25" hidden="1" customHeight="1">
      <c r="A1387" s="23" t="s">
        <v>4046</v>
      </c>
      <c r="B1387" s="64" t="s">
        <v>101</v>
      </c>
      <c r="C1387" s="64" t="s">
        <v>354</v>
      </c>
      <c r="D1387" s="64">
        <v>1000001950</v>
      </c>
      <c r="E1387" s="65" t="s">
        <v>355</v>
      </c>
      <c r="F1387" s="66">
        <v>43774</v>
      </c>
      <c r="G1387" s="66" t="str">
        <f t="shared" si="273"/>
        <v>Targeted Dealer</v>
      </c>
      <c r="H1387" s="66"/>
      <c r="I1387" s="67">
        <v>50</v>
      </c>
      <c r="J1387" s="67">
        <f t="shared" ca="1" si="274"/>
        <v>1043.5483870967741</v>
      </c>
      <c r="K1387" s="96">
        <v>76.75</v>
      </c>
      <c r="L1387" s="68">
        <f t="shared" ca="1" si="275"/>
        <v>-966.79838709677415</v>
      </c>
      <c r="M1387" s="68">
        <f t="shared" ca="1" si="276"/>
        <v>7.354714064914992</v>
      </c>
      <c r="N1387" s="99">
        <v>44.25</v>
      </c>
      <c r="O1387" s="97" t="str">
        <f t="shared" ca="1" si="277"/>
        <v>Nov</v>
      </c>
      <c r="P1387" s="96">
        <v>44.25</v>
      </c>
      <c r="Q1387" s="99">
        <f t="shared" si="278"/>
        <v>32.5</v>
      </c>
      <c r="R1387" s="97">
        <f t="shared" ca="1" si="279"/>
        <v>0.73446327683615809</v>
      </c>
      <c r="S1387" s="99" t="str">
        <f t="shared" ca="1" si="280"/>
        <v>GROWTH</v>
      </c>
      <c r="T1387" s="100">
        <v>151.5</v>
      </c>
      <c r="U1387" s="100" t="str">
        <f t="shared" ca="1" si="281"/>
        <v>Dec</v>
      </c>
      <c r="V1387" s="96">
        <v>151.5</v>
      </c>
      <c r="W1387" s="103">
        <f t="shared" si="282"/>
        <v>-74.75</v>
      </c>
      <c r="X1387" s="102">
        <f t="shared" ca="1" si="283"/>
        <v>-0.49339933993399343</v>
      </c>
      <c r="Y1387" s="103" t="str">
        <f t="shared" ca="1" si="284"/>
        <v>DEGROWTH</v>
      </c>
      <c r="Z1387" s="24">
        <v>0</v>
      </c>
      <c r="AA1387" s="24">
        <f t="shared" si="285"/>
        <v>0</v>
      </c>
      <c r="AB1387" s="3">
        <v>1000001950</v>
      </c>
      <c r="AC1387" s="3"/>
    </row>
    <row r="1388" spans="1:29" ht="14.25" hidden="1" customHeight="1">
      <c r="A1388" s="23" t="s">
        <v>4046</v>
      </c>
      <c r="B1388" s="64" t="s">
        <v>101</v>
      </c>
      <c r="C1388" s="64" t="s">
        <v>2522</v>
      </c>
      <c r="D1388" s="64">
        <v>1000001942</v>
      </c>
      <c r="E1388" s="65" t="s">
        <v>2523</v>
      </c>
      <c r="F1388" s="66">
        <v>44096</v>
      </c>
      <c r="G1388" s="66" t="str">
        <f t="shared" si="273"/>
        <v>Targeted Dealer</v>
      </c>
      <c r="H1388" s="66"/>
      <c r="I1388" s="67">
        <v>200</v>
      </c>
      <c r="J1388" s="67">
        <f t="shared" ca="1" si="274"/>
        <v>4174.1935483870966</v>
      </c>
      <c r="K1388" s="96">
        <v>233</v>
      </c>
      <c r="L1388" s="68">
        <f t="shared" ca="1" si="275"/>
        <v>-3941.1935483870966</v>
      </c>
      <c r="M1388" s="68">
        <f t="shared" ca="1" si="276"/>
        <v>5.5819165378670785</v>
      </c>
      <c r="N1388" s="99">
        <v>220</v>
      </c>
      <c r="O1388" s="97" t="str">
        <f t="shared" ca="1" si="277"/>
        <v>Nov</v>
      </c>
      <c r="P1388" s="96">
        <v>220</v>
      </c>
      <c r="Q1388" s="99">
        <f t="shared" si="278"/>
        <v>13</v>
      </c>
      <c r="R1388" s="97">
        <f t="shared" ca="1" si="279"/>
        <v>5.9090909090909083E-2</v>
      </c>
      <c r="S1388" s="99" t="str">
        <f t="shared" ca="1" si="280"/>
        <v>GROWTH</v>
      </c>
      <c r="T1388" s="100">
        <v>588.75</v>
      </c>
      <c r="U1388" s="100" t="str">
        <f t="shared" ca="1" si="281"/>
        <v>Dec</v>
      </c>
      <c r="V1388" s="96">
        <v>588.75</v>
      </c>
      <c r="W1388" s="103">
        <f t="shared" si="282"/>
        <v>-355.75</v>
      </c>
      <c r="X1388" s="102">
        <f t="shared" ca="1" si="283"/>
        <v>-0.60424628450106155</v>
      </c>
      <c r="Y1388" s="103" t="str">
        <f t="shared" ca="1" si="284"/>
        <v>DEGROWTH</v>
      </c>
      <c r="Z1388" s="24">
        <v>0</v>
      </c>
      <c r="AA1388" s="24">
        <f t="shared" si="285"/>
        <v>0</v>
      </c>
      <c r="AB1388" s="3">
        <v>1000001942</v>
      </c>
      <c r="AC1388" s="3"/>
    </row>
    <row r="1389" spans="1:29" ht="14.25" hidden="1" customHeight="1">
      <c r="A1389" s="23" t="s">
        <v>4046</v>
      </c>
      <c r="B1389" s="64" t="s">
        <v>101</v>
      </c>
      <c r="C1389" s="64" t="s">
        <v>4585</v>
      </c>
      <c r="D1389" s="64">
        <v>1000001936</v>
      </c>
      <c r="E1389" s="65" t="s">
        <v>4586</v>
      </c>
      <c r="F1389" s="66">
        <v>44169</v>
      </c>
      <c r="G1389" s="66" t="str">
        <f t="shared" si="273"/>
        <v>Targeted Dealer</v>
      </c>
      <c r="H1389" s="66"/>
      <c r="I1389" s="67">
        <v>300</v>
      </c>
      <c r="J1389" s="67">
        <f t="shared" ca="1" si="274"/>
        <v>6261.2903225806449</v>
      </c>
      <c r="K1389" s="96">
        <v>0</v>
      </c>
      <c r="L1389" s="68">
        <f t="shared" ca="1" si="275"/>
        <v>-6261.2903225806449</v>
      </c>
      <c r="M1389" s="68">
        <f t="shared" ca="1" si="276"/>
        <v>0</v>
      </c>
      <c r="N1389" s="99">
        <v>0</v>
      </c>
      <c r="O1389" s="97" t="str">
        <f t="shared" ca="1" si="277"/>
        <v>Nov</v>
      </c>
      <c r="P1389" s="96">
        <v>0</v>
      </c>
      <c r="Q1389" s="99">
        <f t="shared" si="278"/>
        <v>0</v>
      </c>
      <c r="R1389" s="97">
        <f t="shared" ca="1" si="279"/>
        <v>0</v>
      </c>
      <c r="S1389" s="99" t="b">
        <f t="shared" si="280"/>
        <v>0</v>
      </c>
      <c r="T1389" s="100">
        <v>30</v>
      </c>
      <c r="U1389" s="100" t="str">
        <f t="shared" ca="1" si="281"/>
        <v>Dec</v>
      </c>
      <c r="V1389" s="96">
        <v>30</v>
      </c>
      <c r="W1389" s="103">
        <f t="shared" si="282"/>
        <v>-30</v>
      </c>
      <c r="X1389" s="102">
        <f t="shared" ca="1" si="283"/>
        <v>-1</v>
      </c>
      <c r="Y1389" s="103" t="str">
        <f t="shared" ca="1" si="284"/>
        <v>DEGROWTH</v>
      </c>
      <c r="Z1389" s="24">
        <v>1</v>
      </c>
      <c r="AA1389" s="24">
        <f t="shared" si="285"/>
        <v>0</v>
      </c>
      <c r="AB1389" s="3">
        <v>1000001936</v>
      </c>
      <c r="AC1389" s="3"/>
    </row>
    <row r="1390" spans="1:29" ht="14.25" hidden="1" customHeight="1">
      <c r="A1390" s="23" t="s">
        <v>4046</v>
      </c>
      <c r="B1390" s="64" t="s">
        <v>101</v>
      </c>
      <c r="C1390" s="64" t="s">
        <v>2524</v>
      </c>
      <c r="D1390" s="64">
        <v>1000001951</v>
      </c>
      <c r="E1390" s="65" t="s">
        <v>2525</v>
      </c>
      <c r="F1390" s="66">
        <v>44181</v>
      </c>
      <c r="G1390" s="66" t="str">
        <f t="shared" si="273"/>
        <v>Targeted Dealer</v>
      </c>
      <c r="H1390" s="66"/>
      <c r="I1390" s="67">
        <v>300</v>
      </c>
      <c r="J1390" s="67">
        <f t="shared" ca="1" si="274"/>
        <v>6261.2903225806449</v>
      </c>
      <c r="K1390" s="96">
        <v>236</v>
      </c>
      <c r="L1390" s="68">
        <f t="shared" ca="1" si="275"/>
        <v>-6025.2903225806449</v>
      </c>
      <c r="M1390" s="68">
        <f t="shared" ca="1" si="276"/>
        <v>3.7691911385883565</v>
      </c>
      <c r="N1390" s="99">
        <v>247</v>
      </c>
      <c r="O1390" s="97" t="str">
        <f t="shared" ca="1" si="277"/>
        <v>Nov</v>
      </c>
      <c r="P1390" s="96">
        <v>247</v>
      </c>
      <c r="Q1390" s="99">
        <f t="shared" si="278"/>
        <v>-11</v>
      </c>
      <c r="R1390" s="97">
        <f t="shared" ca="1" si="279"/>
        <v>-4.4534412955465563E-2</v>
      </c>
      <c r="S1390" s="99" t="str">
        <f t="shared" ca="1" si="280"/>
        <v>DEGROWTH</v>
      </c>
      <c r="T1390" s="100">
        <v>683</v>
      </c>
      <c r="U1390" s="100" t="str">
        <f t="shared" ca="1" si="281"/>
        <v>Dec</v>
      </c>
      <c r="V1390" s="96">
        <v>683</v>
      </c>
      <c r="W1390" s="103">
        <f t="shared" si="282"/>
        <v>-447</v>
      </c>
      <c r="X1390" s="102">
        <f t="shared" ca="1" si="283"/>
        <v>-0.65446559297218154</v>
      </c>
      <c r="Y1390" s="103" t="str">
        <f t="shared" ca="1" si="284"/>
        <v>DEGROWTH</v>
      </c>
      <c r="Z1390" s="24">
        <v>0</v>
      </c>
      <c r="AA1390" s="24">
        <f t="shared" si="285"/>
        <v>0</v>
      </c>
      <c r="AB1390" s="3">
        <v>1000001951</v>
      </c>
      <c r="AC1390" s="3"/>
    </row>
    <row r="1391" spans="1:29" ht="14.25" hidden="1" customHeight="1">
      <c r="A1391" s="23" t="s">
        <v>4046</v>
      </c>
      <c r="B1391" s="64" t="s">
        <v>101</v>
      </c>
      <c r="C1391" s="64" t="s">
        <v>4287</v>
      </c>
      <c r="D1391" s="64">
        <v>1000001923</v>
      </c>
      <c r="E1391" s="65" t="s">
        <v>4288</v>
      </c>
      <c r="F1391" s="66">
        <v>44335</v>
      </c>
      <c r="G1391" s="66" t="str">
        <f t="shared" si="273"/>
        <v>Targeted Dealer</v>
      </c>
      <c r="H1391" s="66"/>
      <c r="I1391" s="67">
        <v>125</v>
      </c>
      <c r="J1391" s="67">
        <f t="shared" ca="1" si="274"/>
        <v>2608.8709677419356</v>
      </c>
      <c r="K1391" s="96">
        <v>62.5</v>
      </c>
      <c r="L1391" s="68">
        <f t="shared" ca="1" si="275"/>
        <v>-2546.3709677419356</v>
      </c>
      <c r="M1391" s="68">
        <f t="shared" ca="1" si="276"/>
        <v>2.3956723338485317</v>
      </c>
      <c r="N1391" s="99">
        <v>109</v>
      </c>
      <c r="O1391" s="97" t="str">
        <f t="shared" ca="1" si="277"/>
        <v>Nov</v>
      </c>
      <c r="P1391" s="96">
        <v>109</v>
      </c>
      <c r="Q1391" s="99">
        <f t="shared" si="278"/>
        <v>-46.5</v>
      </c>
      <c r="R1391" s="97">
        <f t="shared" ca="1" si="279"/>
        <v>-0.42660550458715596</v>
      </c>
      <c r="S1391" s="99" t="str">
        <f t="shared" ca="1" si="280"/>
        <v>DEGROWTH</v>
      </c>
      <c r="T1391" s="100">
        <v>240</v>
      </c>
      <c r="U1391" s="100" t="str">
        <f t="shared" ca="1" si="281"/>
        <v>Dec</v>
      </c>
      <c r="V1391" s="96">
        <v>240</v>
      </c>
      <c r="W1391" s="103">
        <f t="shared" si="282"/>
        <v>-177.5</v>
      </c>
      <c r="X1391" s="102">
        <f t="shared" ca="1" si="283"/>
        <v>-0.73958333333333326</v>
      </c>
      <c r="Y1391" s="103" t="str">
        <f t="shared" ca="1" si="284"/>
        <v>DEGROWTH</v>
      </c>
      <c r="Z1391" s="24">
        <v>0</v>
      </c>
      <c r="AA1391" s="24">
        <f t="shared" si="285"/>
        <v>0</v>
      </c>
      <c r="AB1391" s="3">
        <v>1000001923</v>
      </c>
      <c r="AC1391" s="3"/>
    </row>
    <row r="1392" spans="1:29" ht="14.25" hidden="1" customHeight="1">
      <c r="A1392" s="23" t="s">
        <v>4046</v>
      </c>
      <c r="B1392" s="64" t="s">
        <v>101</v>
      </c>
      <c r="C1392" s="64" t="s">
        <v>356</v>
      </c>
      <c r="D1392" s="64">
        <v>1000002024</v>
      </c>
      <c r="E1392" s="65" t="s">
        <v>357</v>
      </c>
      <c r="F1392" s="66">
        <v>44501</v>
      </c>
      <c r="G1392" s="66" t="str">
        <f t="shared" si="273"/>
        <v>Targeted Dealer</v>
      </c>
      <c r="H1392" s="66"/>
      <c r="I1392" s="67">
        <v>300</v>
      </c>
      <c r="J1392" s="67">
        <f t="shared" ca="1" si="274"/>
        <v>6261.2903225806449</v>
      </c>
      <c r="K1392" s="96">
        <v>0</v>
      </c>
      <c r="L1392" s="68">
        <f t="shared" ca="1" si="275"/>
        <v>-6261.2903225806449</v>
      </c>
      <c r="M1392" s="68">
        <f t="shared" ca="1" si="276"/>
        <v>0</v>
      </c>
      <c r="N1392" s="99">
        <v>0</v>
      </c>
      <c r="O1392" s="97" t="str">
        <f t="shared" ca="1" si="277"/>
        <v>Nov</v>
      </c>
      <c r="P1392" s="96">
        <v>0</v>
      </c>
      <c r="Q1392" s="99">
        <f t="shared" si="278"/>
        <v>0</v>
      </c>
      <c r="R1392" s="97">
        <f t="shared" ca="1" si="279"/>
        <v>0</v>
      </c>
      <c r="S1392" s="99" t="b">
        <f t="shared" si="280"/>
        <v>0</v>
      </c>
      <c r="T1392" s="100">
        <v>30</v>
      </c>
      <c r="U1392" s="100" t="str">
        <f t="shared" ca="1" si="281"/>
        <v>Dec</v>
      </c>
      <c r="V1392" s="96">
        <v>30</v>
      </c>
      <c r="W1392" s="103">
        <f t="shared" si="282"/>
        <v>-30</v>
      </c>
      <c r="X1392" s="102">
        <f t="shared" ca="1" si="283"/>
        <v>-1</v>
      </c>
      <c r="Y1392" s="103" t="str">
        <f t="shared" ca="1" si="284"/>
        <v>DEGROWTH</v>
      </c>
      <c r="Z1392" s="24">
        <v>1</v>
      </c>
      <c r="AA1392" s="24">
        <f t="shared" si="285"/>
        <v>0</v>
      </c>
      <c r="AB1392" s="3">
        <v>1000002024</v>
      </c>
      <c r="AC1392" s="3"/>
    </row>
    <row r="1393" spans="1:29" ht="14.25" hidden="1" customHeight="1">
      <c r="A1393" s="23" t="s">
        <v>4046</v>
      </c>
      <c r="B1393" s="64" t="s">
        <v>101</v>
      </c>
      <c r="C1393" s="64" t="s">
        <v>2526</v>
      </c>
      <c r="D1393" s="64">
        <v>1000002036</v>
      </c>
      <c r="E1393" s="65" t="s">
        <v>2527</v>
      </c>
      <c r="F1393" s="66">
        <v>44501</v>
      </c>
      <c r="G1393" s="66" t="str">
        <f t="shared" si="273"/>
        <v>Targeted Dealer</v>
      </c>
      <c r="H1393" s="66" t="s">
        <v>627</v>
      </c>
      <c r="I1393" s="67">
        <v>65</v>
      </c>
      <c r="J1393" s="67">
        <f t="shared" ca="1" si="274"/>
        <v>1356.6129032258063</v>
      </c>
      <c r="K1393" s="96">
        <v>125</v>
      </c>
      <c r="L1393" s="68">
        <f t="shared" ca="1" si="275"/>
        <v>-1231.6129032258063</v>
      </c>
      <c r="M1393" s="68">
        <f t="shared" ca="1" si="276"/>
        <v>9.2141243609558927</v>
      </c>
      <c r="N1393" s="99">
        <v>60</v>
      </c>
      <c r="O1393" s="97" t="str">
        <f t="shared" ca="1" si="277"/>
        <v>Nov</v>
      </c>
      <c r="P1393" s="96">
        <v>60</v>
      </c>
      <c r="Q1393" s="99">
        <f t="shared" si="278"/>
        <v>65</v>
      </c>
      <c r="R1393" s="97">
        <f t="shared" ca="1" si="279"/>
        <v>1.0833333333333335</v>
      </c>
      <c r="S1393" s="99" t="str">
        <f t="shared" ca="1" si="280"/>
        <v>GROWTH</v>
      </c>
      <c r="T1393" s="100">
        <v>101</v>
      </c>
      <c r="U1393" s="100" t="str">
        <f t="shared" ca="1" si="281"/>
        <v>Dec</v>
      </c>
      <c r="V1393" s="96">
        <v>101</v>
      </c>
      <c r="W1393" s="103">
        <f t="shared" si="282"/>
        <v>24</v>
      </c>
      <c r="X1393" s="102">
        <f t="shared" ca="1" si="283"/>
        <v>0.23762376237623761</v>
      </c>
      <c r="Y1393" s="103" t="str">
        <f t="shared" ca="1" si="284"/>
        <v>GROWTH</v>
      </c>
      <c r="Z1393" s="24">
        <v>0</v>
      </c>
      <c r="AA1393" s="24">
        <f t="shared" si="285"/>
        <v>1</v>
      </c>
      <c r="AB1393" s="3">
        <v>1000002036</v>
      </c>
      <c r="AC1393" s="3"/>
    </row>
    <row r="1394" spans="1:29" ht="14.25" hidden="1" customHeight="1">
      <c r="A1394" s="23" t="s">
        <v>4046</v>
      </c>
      <c r="B1394" s="64" t="s">
        <v>101</v>
      </c>
      <c r="C1394" s="64" t="s">
        <v>2528</v>
      </c>
      <c r="D1394" s="64">
        <v>1000002552</v>
      </c>
      <c r="E1394" s="65" t="s">
        <v>2529</v>
      </c>
      <c r="F1394" s="66">
        <v>44615</v>
      </c>
      <c r="G1394" s="66" t="str">
        <f t="shared" si="273"/>
        <v>Targeted Dealer</v>
      </c>
      <c r="H1394" s="66" t="s">
        <v>627</v>
      </c>
      <c r="I1394" s="67">
        <v>70</v>
      </c>
      <c r="J1394" s="67">
        <f t="shared" ca="1" si="274"/>
        <v>1460.9677419354839</v>
      </c>
      <c r="K1394" s="96">
        <v>75</v>
      </c>
      <c r="L1394" s="68">
        <f t="shared" ca="1" si="275"/>
        <v>-1385.9677419354839</v>
      </c>
      <c r="M1394" s="68">
        <f t="shared" ca="1" si="276"/>
        <v>5.1335835725325678</v>
      </c>
      <c r="N1394" s="99">
        <v>68.5</v>
      </c>
      <c r="O1394" s="97" t="str">
        <f t="shared" ca="1" si="277"/>
        <v>Nov</v>
      </c>
      <c r="P1394" s="96">
        <v>68.5</v>
      </c>
      <c r="Q1394" s="99">
        <f t="shared" si="278"/>
        <v>6.5</v>
      </c>
      <c r="R1394" s="97">
        <f t="shared" ca="1" si="279"/>
        <v>9.4890510948905105E-2</v>
      </c>
      <c r="S1394" s="99" t="str">
        <f t="shared" ca="1" si="280"/>
        <v>GROWTH</v>
      </c>
      <c r="T1394" s="100">
        <v>100</v>
      </c>
      <c r="U1394" s="100" t="str">
        <f t="shared" ca="1" si="281"/>
        <v>Dec</v>
      </c>
      <c r="V1394" s="96">
        <v>100</v>
      </c>
      <c r="W1394" s="103">
        <f t="shared" si="282"/>
        <v>-25</v>
      </c>
      <c r="X1394" s="102">
        <f t="shared" ca="1" si="283"/>
        <v>-0.25</v>
      </c>
      <c r="Y1394" s="103" t="str">
        <f t="shared" ca="1" si="284"/>
        <v>DEGROWTH</v>
      </c>
      <c r="Z1394" s="24">
        <v>0</v>
      </c>
      <c r="AA1394" s="24">
        <f t="shared" si="285"/>
        <v>1</v>
      </c>
      <c r="AB1394" s="3">
        <v>1000002552</v>
      </c>
      <c r="AC1394" s="3"/>
    </row>
    <row r="1395" spans="1:29" ht="14.25" hidden="1" customHeight="1">
      <c r="A1395" s="23" t="s">
        <v>4046</v>
      </c>
      <c r="B1395" s="64" t="s">
        <v>101</v>
      </c>
      <c r="C1395" s="64" t="s">
        <v>2530</v>
      </c>
      <c r="D1395" s="64">
        <v>1000002558</v>
      </c>
      <c r="E1395" s="65" t="s">
        <v>2531</v>
      </c>
      <c r="F1395" s="66">
        <v>44617</v>
      </c>
      <c r="G1395" s="66" t="str">
        <f t="shared" si="273"/>
        <v>Targeted Dealer</v>
      </c>
      <c r="H1395" s="66" t="s">
        <v>627</v>
      </c>
      <c r="I1395" s="67">
        <v>100</v>
      </c>
      <c r="J1395" s="67">
        <f t="shared" ca="1" si="274"/>
        <v>2087.0967741935483</v>
      </c>
      <c r="K1395" s="96">
        <v>125.25</v>
      </c>
      <c r="L1395" s="68">
        <f t="shared" ca="1" si="275"/>
        <v>-1961.8467741935483</v>
      </c>
      <c r="M1395" s="68">
        <f t="shared" ca="1" si="276"/>
        <v>6.0011591962905717</v>
      </c>
      <c r="N1395" s="99">
        <v>85.5</v>
      </c>
      <c r="O1395" s="97" t="str">
        <f t="shared" ca="1" si="277"/>
        <v>Nov</v>
      </c>
      <c r="P1395" s="96">
        <v>85.5</v>
      </c>
      <c r="Q1395" s="99">
        <f t="shared" si="278"/>
        <v>39.75</v>
      </c>
      <c r="R1395" s="97">
        <f t="shared" ca="1" si="279"/>
        <v>0.46491228070175428</v>
      </c>
      <c r="S1395" s="99" t="str">
        <f t="shared" ca="1" si="280"/>
        <v>GROWTH</v>
      </c>
      <c r="T1395" s="100">
        <v>112.5</v>
      </c>
      <c r="U1395" s="100" t="str">
        <f t="shared" ca="1" si="281"/>
        <v>Dec</v>
      </c>
      <c r="V1395" s="96">
        <v>112.5</v>
      </c>
      <c r="W1395" s="103">
        <f t="shared" si="282"/>
        <v>12.75</v>
      </c>
      <c r="X1395" s="102">
        <f t="shared" ca="1" si="283"/>
        <v>0.11333333333333329</v>
      </c>
      <c r="Y1395" s="103" t="str">
        <f t="shared" ca="1" si="284"/>
        <v>GROWTH</v>
      </c>
      <c r="Z1395" s="24">
        <v>0</v>
      </c>
      <c r="AA1395" s="24">
        <f t="shared" si="285"/>
        <v>1</v>
      </c>
      <c r="AB1395" s="3">
        <v>1000002558</v>
      </c>
      <c r="AC1395" s="3"/>
    </row>
    <row r="1396" spans="1:29" ht="14.25" hidden="1" customHeight="1">
      <c r="A1396" s="23" t="s">
        <v>4046</v>
      </c>
      <c r="B1396" s="64" t="s">
        <v>101</v>
      </c>
      <c r="C1396" s="64" t="s">
        <v>2532</v>
      </c>
      <c r="D1396" s="64">
        <v>1000002632</v>
      </c>
      <c r="E1396" s="65" t="s">
        <v>2533</v>
      </c>
      <c r="F1396" s="66">
        <v>44621</v>
      </c>
      <c r="G1396" s="66" t="str">
        <f t="shared" si="273"/>
        <v>Targeted Dealer</v>
      </c>
      <c r="H1396" s="66" t="s">
        <v>627</v>
      </c>
      <c r="I1396" s="67">
        <v>40</v>
      </c>
      <c r="J1396" s="67">
        <f t="shared" ca="1" si="274"/>
        <v>834.83870967741939</v>
      </c>
      <c r="K1396" s="96">
        <v>60</v>
      </c>
      <c r="L1396" s="68">
        <f t="shared" ca="1" si="275"/>
        <v>-774.83870967741939</v>
      </c>
      <c r="M1396" s="68">
        <f t="shared" ca="1" si="276"/>
        <v>7.1870170015455939</v>
      </c>
      <c r="N1396" s="99">
        <v>40</v>
      </c>
      <c r="O1396" s="97" t="str">
        <f t="shared" ca="1" si="277"/>
        <v>Nov</v>
      </c>
      <c r="P1396" s="96">
        <v>40</v>
      </c>
      <c r="Q1396" s="99">
        <f t="shared" si="278"/>
        <v>20</v>
      </c>
      <c r="R1396" s="97">
        <f t="shared" ca="1" si="279"/>
        <v>0.5</v>
      </c>
      <c r="S1396" s="99" t="str">
        <f t="shared" ca="1" si="280"/>
        <v>GROWTH</v>
      </c>
      <c r="T1396" s="100">
        <v>80</v>
      </c>
      <c r="U1396" s="100" t="str">
        <f t="shared" ca="1" si="281"/>
        <v>Dec</v>
      </c>
      <c r="V1396" s="96">
        <v>80</v>
      </c>
      <c r="W1396" s="103">
        <f t="shared" si="282"/>
        <v>-20</v>
      </c>
      <c r="X1396" s="102">
        <f t="shared" ca="1" si="283"/>
        <v>-0.25</v>
      </c>
      <c r="Y1396" s="103" t="str">
        <f t="shared" ca="1" si="284"/>
        <v>DEGROWTH</v>
      </c>
      <c r="Z1396" s="24">
        <v>0</v>
      </c>
      <c r="AA1396" s="24">
        <f t="shared" si="285"/>
        <v>1</v>
      </c>
      <c r="AB1396" s="3">
        <v>1000002632</v>
      </c>
      <c r="AC1396" s="3"/>
    </row>
    <row r="1397" spans="1:29" ht="14.25" hidden="1" customHeight="1">
      <c r="A1397" s="23" t="s">
        <v>4046</v>
      </c>
      <c r="B1397" s="64" t="s">
        <v>101</v>
      </c>
      <c r="C1397" s="64" t="s">
        <v>3931</v>
      </c>
      <c r="D1397" s="64">
        <v>1000002777</v>
      </c>
      <c r="E1397" s="64" t="s">
        <v>3932</v>
      </c>
      <c r="F1397" s="66">
        <v>44694</v>
      </c>
      <c r="G1397" s="66" t="str">
        <f t="shared" si="273"/>
        <v>Targeted Dealer</v>
      </c>
      <c r="H1397" s="66"/>
      <c r="I1397" s="67">
        <v>50</v>
      </c>
      <c r="J1397" s="67">
        <f t="shared" ca="1" si="274"/>
        <v>1043.5483870967741</v>
      </c>
      <c r="K1397" s="96">
        <v>15</v>
      </c>
      <c r="L1397" s="68">
        <f t="shared" ca="1" si="275"/>
        <v>-1028.5483870967741</v>
      </c>
      <c r="M1397" s="68">
        <f t="shared" ca="1" si="276"/>
        <v>1.437403400309119</v>
      </c>
      <c r="N1397" s="99">
        <v>10</v>
      </c>
      <c r="O1397" s="97" t="str">
        <f t="shared" ca="1" si="277"/>
        <v>Nov</v>
      </c>
      <c r="P1397" s="96">
        <v>10</v>
      </c>
      <c r="Q1397" s="99">
        <f t="shared" si="278"/>
        <v>5</v>
      </c>
      <c r="R1397" s="97">
        <f t="shared" ca="1" si="279"/>
        <v>0.5</v>
      </c>
      <c r="S1397" s="99" t="str">
        <f t="shared" ca="1" si="280"/>
        <v>GROWTH</v>
      </c>
      <c r="T1397" s="100">
        <v>0</v>
      </c>
      <c r="U1397" s="100" t="str">
        <f t="shared" ca="1" si="281"/>
        <v>Dec</v>
      </c>
      <c r="V1397" s="96">
        <v>0</v>
      </c>
      <c r="W1397" s="103">
        <f t="shared" si="282"/>
        <v>15</v>
      </c>
      <c r="X1397" s="102">
        <f t="shared" ca="1" si="283"/>
        <v>0</v>
      </c>
      <c r="Y1397" s="103" t="b">
        <f t="shared" si="284"/>
        <v>0</v>
      </c>
      <c r="Z1397" s="24">
        <v>0</v>
      </c>
      <c r="AA1397" s="24">
        <f t="shared" si="285"/>
        <v>0</v>
      </c>
      <c r="AB1397" s="3">
        <v>1000002777</v>
      </c>
      <c r="AC1397" s="3"/>
    </row>
    <row r="1398" spans="1:29" ht="14.25" hidden="1" customHeight="1">
      <c r="A1398" s="23" t="s">
        <v>4046</v>
      </c>
      <c r="B1398" s="64" t="s">
        <v>101</v>
      </c>
      <c r="C1398" s="64" t="s">
        <v>2534</v>
      </c>
      <c r="D1398" s="64">
        <v>1000003020</v>
      </c>
      <c r="E1398" s="64" t="s">
        <v>2535</v>
      </c>
      <c r="F1398" s="66">
        <v>44845</v>
      </c>
      <c r="G1398" s="66" t="str">
        <f t="shared" si="273"/>
        <v>Targeted Dealer</v>
      </c>
      <c r="H1398" s="66" t="s">
        <v>627</v>
      </c>
      <c r="I1398" s="67">
        <v>60</v>
      </c>
      <c r="J1398" s="67">
        <f t="shared" ca="1" si="274"/>
        <v>1252.258064516129</v>
      </c>
      <c r="K1398" s="96">
        <v>99</v>
      </c>
      <c r="L1398" s="68">
        <f t="shared" ca="1" si="275"/>
        <v>-1153.258064516129</v>
      </c>
      <c r="M1398" s="68">
        <f t="shared" ca="1" si="276"/>
        <v>7.9057187017001542</v>
      </c>
      <c r="N1398" s="99">
        <v>69</v>
      </c>
      <c r="O1398" s="97" t="str">
        <f t="shared" ca="1" si="277"/>
        <v>Nov</v>
      </c>
      <c r="P1398" s="96">
        <v>69</v>
      </c>
      <c r="Q1398" s="99">
        <f t="shared" si="278"/>
        <v>30</v>
      </c>
      <c r="R1398" s="97">
        <f t="shared" ca="1" si="279"/>
        <v>0.43478260869565211</v>
      </c>
      <c r="S1398" s="99" t="str">
        <f t="shared" ca="1" si="280"/>
        <v>GROWTH</v>
      </c>
      <c r="T1398" s="100">
        <v>102.5</v>
      </c>
      <c r="U1398" s="100" t="str">
        <f t="shared" ca="1" si="281"/>
        <v>Dec</v>
      </c>
      <c r="V1398" s="96">
        <v>102.5</v>
      </c>
      <c r="W1398" s="103">
        <f t="shared" si="282"/>
        <v>-3.5</v>
      </c>
      <c r="X1398" s="102">
        <f t="shared" ca="1" si="283"/>
        <v>-3.4146341463414664E-2</v>
      </c>
      <c r="Y1398" s="103" t="str">
        <f t="shared" ca="1" si="284"/>
        <v>DEGROWTH</v>
      </c>
      <c r="Z1398" s="24">
        <v>0</v>
      </c>
      <c r="AA1398" s="24">
        <f t="shared" si="285"/>
        <v>1</v>
      </c>
      <c r="AB1398" s="3">
        <v>1000003020</v>
      </c>
      <c r="AC1398" s="3"/>
    </row>
    <row r="1399" spans="1:29" ht="14.25" hidden="1" customHeight="1">
      <c r="A1399" s="23" t="s">
        <v>4046</v>
      </c>
      <c r="B1399" s="64" t="s">
        <v>101</v>
      </c>
      <c r="C1399" s="64" t="s">
        <v>2536</v>
      </c>
      <c r="D1399" s="64">
        <v>1000003310</v>
      </c>
      <c r="E1399" s="64" t="s">
        <v>2537</v>
      </c>
      <c r="F1399" s="66">
        <v>44957</v>
      </c>
      <c r="G1399" s="66" t="str">
        <f t="shared" si="273"/>
        <v>Targeted Dealer</v>
      </c>
      <c r="H1399" s="66"/>
      <c r="I1399" s="67">
        <v>250</v>
      </c>
      <c r="J1399" s="67">
        <f t="shared" ca="1" si="274"/>
        <v>5217.7419354838712</v>
      </c>
      <c r="K1399" s="96">
        <v>445</v>
      </c>
      <c r="L1399" s="68">
        <f t="shared" ca="1" si="275"/>
        <v>-4772.7419354838712</v>
      </c>
      <c r="M1399" s="68">
        <f t="shared" ca="1" si="276"/>
        <v>8.5285935085007729</v>
      </c>
      <c r="N1399" s="99">
        <v>229</v>
      </c>
      <c r="O1399" s="97" t="str">
        <f t="shared" ca="1" si="277"/>
        <v>Nov</v>
      </c>
      <c r="P1399" s="96">
        <v>229</v>
      </c>
      <c r="Q1399" s="99">
        <f t="shared" si="278"/>
        <v>216</v>
      </c>
      <c r="R1399" s="97">
        <f t="shared" ca="1" si="279"/>
        <v>0.94323144104803491</v>
      </c>
      <c r="S1399" s="99" t="str">
        <f t="shared" ca="1" si="280"/>
        <v>GROWTH</v>
      </c>
      <c r="T1399" s="100">
        <v>321</v>
      </c>
      <c r="U1399" s="100" t="str">
        <f t="shared" ca="1" si="281"/>
        <v>Dec</v>
      </c>
      <c r="V1399" s="96">
        <v>321</v>
      </c>
      <c r="W1399" s="103">
        <f t="shared" si="282"/>
        <v>124</v>
      </c>
      <c r="X1399" s="102">
        <f t="shared" ca="1" si="283"/>
        <v>0.38629283489096577</v>
      </c>
      <c r="Y1399" s="103" t="str">
        <f t="shared" ca="1" si="284"/>
        <v>GROWTH</v>
      </c>
      <c r="Z1399" s="24">
        <v>0</v>
      </c>
      <c r="AA1399" s="24">
        <f t="shared" si="285"/>
        <v>0</v>
      </c>
      <c r="AB1399" s="3">
        <v>1000003310</v>
      </c>
      <c r="AC1399" s="3"/>
    </row>
    <row r="1400" spans="1:29" ht="14.25" hidden="1" customHeight="1">
      <c r="A1400" s="23" t="s">
        <v>4046</v>
      </c>
      <c r="B1400" s="64" t="s">
        <v>101</v>
      </c>
      <c r="C1400" s="64" t="s">
        <v>2538</v>
      </c>
      <c r="D1400" s="64">
        <v>1000003516</v>
      </c>
      <c r="E1400" s="64" t="s">
        <v>2539</v>
      </c>
      <c r="F1400" s="66">
        <v>45057</v>
      </c>
      <c r="G1400" s="66" t="str">
        <f t="shared" si="273"/>
        <v>Targeted Dealer</v>
      </c>
      <c r="H1400" s="66" t="s">
        <v>627</v>
      </c>
      <c r="I1400" s="67">
        <v>60</v>
      </c>
      <c r="J1400" s="67">
        <f t="shared" ca="1" si="274"/>
        <v>1252.258064516129</v>
      </c>
      <c r="K1400" s="96">
        <v>65</v>
      </c>
      <c r="L1400" s="68">
        <f t="shared" ca="1" si="275"/>
        <v>-1187.258064516129</v>
      </c>
      <c r="M1400" s="68">
        <f t="shared" ca="1" si="276"/>
        <v>5.1906233900051513</v>
      </c>
      <c r="N1400" s="99">
        <v>40</v>
      </c>
      <c r="O1400" s="97" t="str">
        <f t="shared" ca="1" si="277"/>
        <v>Nov</v>
      </c>
      <c r="P1400" s="96">
        <v>40</v>
      </c>
      <c r="Q1400" s="99">
        <f t="shared" si="278"/>
        <v>25</v>
      </c>
      <c r="R1400" s="97">
        <f t="shared" ca="1" si="279"/>
        <v>0.625</v>
      </c>
      <c r="S1400" s="99" t="str">
        <f t="shared" ca="1" si="280"/>
        <v>GROWTH</v>
      </c>
      <c r="T1400" s="100">
        <v>75</v>
      </c>
      <c r="U1400" s="100" t="str">
        <f t="shared" ca="1" si="281"/>
        <v>Dec</v>
      </c>
      <c r="V1400" s="96">
        <v>75</v>
      </c>
      <c r="W1400" s="103">
        <f t="shared" si="282"/>
        <v>-10</v>
      </c>
      <c r="X1400" s="102">
        <f t="shared" ca="1" si="283"/>
        <v>-0.1333333333333333</v>
      </c>
      <c r="Y1400" s="103" t="str">
        <f t="shared" ca="1" si="284"/>
        <v>DEGROWTH</v>
      </c>
      <c r="Z1400" s="24">
        <v>0</v>
      </c>
      <c r="AA1400" s="24">
        <f t="shared" si="285"/>
        <v>1</v>
      </c>
      <c r="AB1400" s="3">
        <v>1000003516</v>
      </c>
      <c r="AC1400" s="3"/>
    </row>
    <row r="1401" spans="1:29" ht="14.25" hidden="1" customHeight="1">
      <c r="A1401" s="23" t="s">
        <v>4046</v>
      </c>
      <c r="B1401" s="64" t="s">
        <v>101</v>
      </c>
      <c r="C1401" s="64" t="s">
        <v>2540</v>
      </c>
      <c r="D1401" s="64">
        <v>1000003517</v>
      </c>
      <c r="E1401" s="64" t="s">
        <v>2541</v>
      </c>
      <c r="F1401" s="66">
        <v>45058</v>
      </c>
      <c r="G1401" s="66" t="str">
        <f t="shared" si="273"/>
        <v>Targeted Dealer</v>
      </c>
      <c r="H1401" s="66" t="s">
        <v>627</v>
      </c>
      <c r="I1401" s="67">
        <v>175</v>
      </c>
      <c r="J1401" s="67">
        <f t="shared" ca="1" si="274"/>
        <v>3652.4193548387098</v>
      </c>
      <c r="K1401" s="96">
        <v>330</v>
      </c>
      <c r="L1401" s="68">
        <f t="shared" ca="1" si="275"/>
        <v>-3322.4193548387098</v>
      </c>
      <c r="M1401" s="68">
        <f t="shared" ca="1" si="276"/>
        <v>9.0351070876573196</v>
      </c>
      <c r="N1401" s="99">
        <v>202.5</v>
      </c>
      <c r="O1401" s="97" t="str">
        <f t="shared" ca="1" si="277"/>
        <v>Nov</v>
      </c>
      <c r="P1401" s="96">
        <v>202.5</v>
      </c>
      <c r="Q1401" s="99">
        <f t="shared" si="278"/>
        <v>127.5</v>
      </c>
      <c r="R1401" s="97">
        <f t="shared" ca="1" si="279"/>
        <v>0.62962962962962954</v>
      </c>
      <c r="S1401" s="99" t="str">
        <f t="shared" ca="1" si="280"/>
        <v>GROWTH</v>
      </c>
      <c r="T1401" s="100">
        <v>375</v>
      </c>
      <c r="U1401" s="100" t="str">
        <f t="shared" ca="1" si="281"/>
        <v>Dec</v>
      </c>
      <c r="V1401" s="96">
        <v>375</v>
      </c>
      <c r="W1401" s="103">
        <f t="shared" si="282"/>
        <v>-45</v>
      </c>
      <c r="X1401" s="102">
        <f t="shared" ca="1" si="283"/>
        <v>-0.12</v>
      </c>
      <c r="Y1401" s="103" t="str">
        <f t="shared" ca="1" si="284"/>
        <v>DEGROWTH</v>
      </c>
      <c r="Z1401" s="24">
        <v>0</v>
      </c>
      <c r="AA1401" s="24">
        <f t="shared" si="285"/>
        <v>1</v>
      </c>
      <c r="AB1401" s="3">
        <v>1000003517</v>
      </c>
      <c r="AC1401" s="3"/>
    </row>
    <row r="1402" spans="1:29" ht="14.25" hidden="1" customHeight="1">
      <c r="A1402" s="23" t="s">
        <v>4046</v>
      </c>
      <c r="B1402" s="64" t="s">
        <v>101</v>
      </c>
      <c r="C1402" s="64" t="s">
        <v>2542</v>
      </c>
      <c r="D1402" s="64">
        <v>1000003614</v>
      </c>
      <c r="E1402" s="64" t="s">
        <v>2543</v>
      </c>
      <c r="F1402" s="66">
        <v>45106</v>
      </c>
      <c r="G1402" s="66" t="str">
        <f t="shared" si="273"/>
        <v>Targeted Dealer</v>
      </c>
      <c r="H1402" s="66" t="s">
        <v>627</v>
      </c>
      <c r="I1402" s="67">
        <v>125</v>
      </c>
      <c r="J1402" s="67">
        <f t="shared" ca="1" si="274"/>
        <v>2608.8709677419356</v>
      </c>
      <c r="K1402" s="96">
        <v>150</v>
      </c>
      <c r="L1402" s="68">
        <f t="shared" ca="1" si="275"/>
        <v>-2458.8709677419356</v>
      </c>
      <c r="M1402" s="68">
        <f t="shared" ca="1" si="276"/>
        <v>5.7496136012364758</v>
      </c>
      <c r="N1402" s="99">
        <v>80</v>
      </c>
      <c r="O1402" s="97" t="str">
        <f t="shared" ca="1" si="277"/>
        <v>Nov</v>
      </c>
      <c r="P1402" s="96">
        <v>80</v>
      </c>
      <c r="Q1402" s="99">
        <f t="shared" si="278"/>
        <v>70</v>
      </c>
      <c r="R1402" s="97">
        <f t="shared" ca="1" si="279"/>
        <v>0.875</v>
      </c>
      <c r="S1402" s="99" t="str">
        <f t="shared" ca="1" si="280"/>
        <v>GROWTH</v>
      </c>
      <c r="T1402" s="100">
        <v>100</v>
      </c>
      <c r="U1402" s="100" t="str">
        <f t="shared" ca="1" si="281"/>
        <v>Dec</v>
      </c>
      <c r="V1402" s="96">
        <v>100</v>
      </c>
      <c r="W1402" s="103">
        <f t="shared" si="282"/>
        <v>50</v>
      </c>
      <c r="X1402" s="102">
        <f t="shared" ca="1" si="283"/>
        <v>0.5</v>
      </c>
      <c r="Y1402" s="103" t="str">
        <f t="shared" ca="1" si="284"/>
        <v>GROWTH</v>
      </c>
      <c r="Z1402" s="24">
        <v>0</v>
      </c>
      <c r="AA1402" s="24">
        <f t="shared" si="285"/>
        <v>1</v>
      </c>
      <c r="AB1402" s="3">
        <v>1000003614</v>
      </c>
      <c r="AC1402" s="3"/>
    </row>
    <row r="1403" spans="1:29" ht="14.25" hidden="1" customHeight="1">
      <c r="A1403" s="23" t="s">
        <v>4046</v>
      </c>
      <c r="B1403" s="64" t="s">
        <v>101</v>
      </c>
      <c r="C1403" s="64" t="s">
        <v>2544</v>
      </c>
      <c r="D1403" s="64">
        <v>1000003721</v>
      </c>
      <c r="E1403" s="64" t="s">
        <v>2545</v>
      </c>
      <c r="F1403" s="66">
        <v>45185</v>
      </c>
      <c r="G1403" s="66" t="str">
        <f t="shared" si="273"/>
        <v>Targeted Dealer</v>
      </c>
      <c r="H1403" s="66" t="s">
        <v>627</v>
      </c>
      <c r="I1403" s="67">
        <v>75</v>
      </c>
      <c r="J1403" s="67">
        <f t="shared" ca="1" si="274"/>
        <v>1565.3225806451612</v>
      </c>
      <c r="K1403" s="96">
        <v>80</v>
      </c>
      <c r="L1403" s="68">
        <f t="shared" ca="1" si="275"/>
        <v>-1485.3225806451612</v>
      </c>
      <c r="M1403" s="68">
        <f t="shared" ca="1" si="276"/>
        <v>5.1107676455435342</v>
      </c>
      <c r="N1403" s="99">
        <v>91</v>
      </c>
      <c r="O1403" s="97" t="str">
        <f t="shared" ca="1" si="277"/>
        <v>Nov</v>
      </c>
      <c r="P1403" s="96">
        <v>91</v>
      </c>
      <c r="Q1403" s="99">
        <f t="shared" si="278"/>
        <v>-11</v>
      </c>
      <c r="R1403" s="97">
        <f t="shared" ca="1" si="279"/>
        <v>-0.12087912087912089</v>
      </c>
      <c r="S1403" s="99" t="str">
        <f t="shared" ca="1" si="280"/>
        <v>DEGROWTH</v>
      </c>
      <c r="T1403" s="100">
        <v>81</v>
      </c>
      <c r="U1403" s="100" t="str">
        <f t="shared" ca="1" si="281"/>
        <v>Dec</v>
      </c>
      <c r="V1403" s="96">
        <v>81</v>
      </c>
      <c r="W1403" s="103">
        <f t="shared" si="282"/>
        <v>-1</v>
      </c>
      <c r="X1403" s="102">
        <f t="shared" ca="1" si="283"/>
        <v>-1.2345679012345734E-2</v>
      </c>
      <c r="Y1403" s="103" t="str">
        <f t="shared" ca="1" si="284"/>
        <v>DEGROWTH</v>
      </c>
      <c r="Z1403" s="24">
        <v>0</v>
      </c>
      <c r="AA1403" s="24">
        <f t="shared" si="285"/>
        <v>1</v>
      </c>
      <c r="AB1403" s="3">
        <v>1000003721</v>
      </c>
      <c r="AC1403" s="3"/>
    </row>
    <row r="1404" spans="1:29" ht="14.25" hidden="1" customHeight="1">
      <c r="A1404" s="23" t="s">
        <v>4046</v>
      </c>
      <c r="B1404" s="64" t="s">
        <v>101</v>
      </c>
      <c r="C1404" s="64" t="s">
        <v>4587</v>
      </c>
      <c r="D1404" s="64">
        <v>1000003750</v>
      </c>
      <c r="E1404" s="64" t="s">
        <v>4588</v>
      </c>
      <c r="F1404" s="66">
        <v>45245</v>
      </c>
      <c r="G1404" s="66" t="str">
        <f t="shared" si="273"/>
        <v>Targeted Dealer</v>
      </c>
      <c r="H1404" s="66"/>
      <c r="I1404" s="67">
        <v>100</v>
      </c>
      <c r="J1404" s="67">
        <f t="shared" ca="1" si="274"/>
        <v>2087.0967741935483</v>
      </c>
      <c r="K1404" s="96">
        <v>0</v>
      </c>
      <c r="L1404" s="68">
        <f t="shared" ca="1" si="275"/>
        <v>-2087.0967741935483</v>
      </c>
      <c r="M1404" s="68">
        <f t="shared" ca="1" si="276"/>
        <v>0</v>
      </c>
      <c r="N1404" s="99">
        <v>0</v>
      </c>
      <c r="O1404" s="97" t="str">
        <f t="shared" ca="1" si="277"/>
        <v>Nov</v>
      </c>
      <c r="P1404" s="96">
        <v>0</v>
      </c>
      <c r="Q1404" s="99">
        <f t="shared" si="278"/>
        <v>0</v>
      </c>
      <c r="R1404" s="97">
        <f t="shared" ca="1" si="279"/>
        <v>0</v>
      </c>
      <c r="S1404" s="99" t="b">
        <f t="shared" si="280"/>
        <v>0</v>
      </c>
      <c r="T1404" s="100">
        <v>80</v>
      </c>
      <c r="U1404" s="100" t="str">
        <f t="shared" ca="1" si="281"/>
        <v>Dec</v>
      </c>
      <c r="V1404" s="96">
        <v>80</v>
      </c>
      <c r="W1404" s="103">
        <f t="shared" si="282"/>
        <v>-80</v>
      </c>
      <c r="X1404" s="102">
        <f t="shared" ca="1" si="283"/>
        <v>-1</v>
      </c>
      <c r="Y1404" s="103" t="str">
        <f t="shared" ca="1" si="284"/>
        <v>DEGROWTH</v>
      </c>
      <c r="Z1404" s="24">
        <v>1</v>
      </c>
      <c r="AA1404" s="24">
        <f t="shared" si="285"/>
        <v>0</v>
      </c>
      <c r="AB1404" s="3">
        <v>1000003750</v>
      </c>
      <c r="AC1404" s="3"/>
    </row>
    <row r="1405" spans="1:29" ht="14.25" hidden="1" customHeight="1">
      <c r="A1405" s="23" t="s">
        <v>4046</v>
      </c>
      <c r="B1405" s="64" t="s">
        <v>101</v>
      </c>
      <c r="C1405" s="64" t="s">
        <v>2546</v>
      </c>
      <c r="D1405" s="64">
        <v>1000003756</v>
      </c>
      <c r="E1405" s="64" t="s">
        <v>2547</v>
      </c>
      <c r="F1405" s="66">
        <v>45247</v>
      </c>
      <c r="G1405" s="66" t="str">
        <f t="shared" si="273"/>
        <v>Targeted Dealer</v>
      </c>
      <c r="H1405" s="66"/>
      <c r="I1405" s="67">
        <v>100</v>
      </c>
      <c r="J1405" s="67">
        <f t="shared" ca="1" si="274"/>
        <v>2087.0967741935483</v>
      </c>
      <c r="K1405" s="96">
        <v>120</v>
      </c>
      <c r="L1405" s="68">
        <f t="shared" ca="1" si="275"/>
        <v>-1967.0967741935483</v>
      </c>
      <c r="M1405" s="68">
        <f t="shared" ca="1" si="276"/>
        <v>5.7496136012364758</v>
      </c>
      <c r="N1405" s="99">
        <v>220</v>
      </c>
      <c r="O1405" s="97" t="str">
        <f t="shared" ca="1" si="277"/>
        <v>Nov</v>
      </c>
      <c r="P1405" s="96">
        <v>220</v>
      </c>
      <c r="Q1405" s="99">
        <f t="shared" si="278"/>
        <v>-100</v>
      </c>
      <c r="R1405" s="97">
        <f t="shared" ca="1" si="279"/>
        <v>-0.45454545454545459</v>
      </c>
      <c r="S1405" s="99" t="str">
        <f t="shared" ca="1" si="280"/>
        <v>DEGROWTH</v>
      </c>
      <c r="T1405" s="100">
        <v>105</v>
      </c>
      <c r="U1405" s="100" t="str">
        <f t="shared" ca="1" si="281"/>
        <v>Dec</v>
      </c>
      <c r="V1405" s="96">
        <v>105</v>
      </c>
      <c r="W1405" s="103">
        <f t="shared" si="282"/>
        <v>15</v>
      </c>
      <c r="X1405" s="102">
        <f t="shared" ca="1" si="283"/>
        <v>0.14285714285714279</v>
      </c>
      <c r="Y1405" s="103" t="str">
        <f t="shared" ca="1" si="284"/>
        <v>GROWTH</v>
      </c>
      <c r="Z1405" s="24">
        <v>0</v>
      </c>
      <c r="AA1405" s="24">
        <f t="shared" si="285"/>
        <v>0</v>
      </c>
      <c r="AB1405" s="3">
        <v>1000003756</v>
      </c>
      <c r="AC1405" s="3"/>
    </row>
    <row r="1406" spans="1:29" ht="14.25" hidden="1" customHeight="1">
      <c r="A1406" s="24" t="s">
        <v>4046</v>
      </c>
      <c r="B1406" s="64" t="s">
        <v>101</v>
      </c>
      <c r="C1406" s="125" t="s">
        <v>480</v>
      </c>
      <c r="D1406" s="125">
        <v>1000003824</v>
      </c>
      <c r="E1406" s="125" t="s">
        <v>481</v>
      </c>
      <c r="F1406" s="141">
        <v>45310</v>
      </c>
      <c r="G1406" s="66" t="str">
        <f t="shared" si="273"/>
        <v>Targeted Dealer</v>
      </c>
      <c r="H1406" s="66"/>
      <c r="I1406" s="67">
        <v>50</v>
      </c>
      <c r="J1406" s="67">
        <f t="shared" ca="1" si="274"/>
        <v>1043.5483870967741</v>
      </c>
      <c r="K1406" s="96">
        <v>0</v>
      </c>
      <c r="L1406" s="68">
        <f t="shared" ca="1" si="275"/>
        <v>-1043.5483870967741</v>
      </c>
      <c r="M1406" s="68">
        <f t="shared" ca="1" si="276"/>
        <v>0</v>
      </c>
      <c r="N1406" s="99">
        <v>0</v>
      </c>
      <c r="O1406" s="97" t="str">
        <f t="shared" ca="1" si="277"/>
        <v>Nov</v>
      </c>
      <c r="P1406" s="96">
        <v>0</v>
      </c>
      <c r="Q1406" s="99">
        <f t="shared" si="278"/>
        <v>0</v>
      </c>
      <c r="R1406" s="97">
        <f t="shared" ca="1" si="279"/>
        <v>0</v>
      </c>
      <c r="S1406" s="99" t="b">
        <f t="shared" si="280"/>
        <v>0</v>
      </c>
      <c r="T1406" s="100">
        <v>0</v>
      </c>
      <c r="U1406" s="100" t="str">
        <f t="shared" ca="1" si="281"/>
        <v>Dec</v>
      </c>
      <c r="V1406" s="96">
        <v>0</v>
      </c>
      <c r="W1406" s="103">
        <f t="shared" si="282"/>
        <v>0</v>
      </c>
      <c r="X1406" s="102">
        <f t="shared" ca="1" si="283"/>
        <v>0</v>
      </c>
      <c r="Y1406" s="103" t="b">
        <f t="shared" si="284"/>
        <v>0</v>
      </c>
      <c r="Z1406" s="24">
        <v>1</v>
      </c>
      <c r="AA1406" s="24">
        <f t="shared" si="285"/>
        <v>0</v>
      </c>
      <c r="AB1406" s="3">
        <v>1000003824</v>
      </c>
      <c r="AC1406" s="3"/>
    </row>
    <row r="1407" spans="1:29" ht="14.25" hidden="1" customHeight="1">
      <c r="A1407" s="24" t="s">
        <v>4046</v>
      </c>
      <c r="B1407" s="125" t="s">
        <v>101</v>
      </c>
      <c r="C1407" s="125" t="s">
        <v>2548</v>
      </c>
      <c r="D1407" s="125">
        <v>1000003886</v>
      </c>
      <c r="E1407" s="125" t="s">
        <v>2549</v>
      </c>
      <c r="F1407" s="66">
        <v>45364</v>
      </c>
      <c r="G1407" s="66" t="str">
        <f t="shared" si="273"/>
        <v>Targeted Dealer</v>
      </c>
      <c r="H1407" s="66"/>
      <c r="I1407" s="67">
        <v>25</v>
      </c>
      <c r="J1407" s="67">
        <f t="shared" ca="1" si="274"/>
        <v>521.77419354838707</v>
      </c>
      <c r="K1407" s="96">
        <v>30</v>
      </c>
      <c r="L1407" s="68">
        <f t="shared" ca="1" si="275"/>
        <v>-491.77419354838707</v>
      </c>
      <c r="M1407" s="68">
        <f t="shared" ca="1" si="276"/>
        <v>5.7496136012364758</v>
      </c>
      <c r="N1407" s="99">
        <v>10</v>
      </c>
      <c r="O1407" s="97" t="str">
        <f t="shared" ca="1" si="277"/>
        <v>Nov</v>
      </c>
      <c r="P1407" s="96">
        <v>10</v>
      </c>
      <c r="Q1407" s="99">
        <f t="shared" si="278"/>
        <v>20</v>
      </c>
      <c r="R1407" s="97">
        <f t="shared" ca="1" si="279"/>
        <v>2</v>
      </c>
      <c r="S1407" s="99" t="str">
        <f t="shared" ca="1" si="280"/>
        <v>GROWTH</v>
      </c>
      <c r="T1407" s="100">
        <v>0</v>
      </c>
      <c r="U1407" s="100" t="str">
        <f t="shared" ca="1" si="281"/>
        <v>Dec</v>
      </c>
      <c r="V1407" s="96">
        <v>0</v>
      </c>
      <c r="W1407" s="103">
        <f t="shared" si="282"/>
        <v>30</v>
      </c>
      <c r="X1407" s="102">
        <f t="shared" ca="1" si="283"/>
        <v>0</v>
      </c>
      <c r="Y1407" s="103" t="b">
        <f t="shared" si="284"/>
        <v>0</v>
      </c>
      <c r="Z1407" s="24">
        <v>0</v>
      </c>
      <c r="AA1407" s="24">
        <f t="shared" si="285"/>
        <v>0</v>
      </c>
      <c r="AB1407" s="3">
        <v>1000003886</v>
      </c>
      <c r="AC1407" s="3"/>
    </row>
    <row r="1408" spans="1:29" ht="14.25" hidden="1" customHeight="1">
      <c r="A1408" s="23" t="s">
        <v>4046</v>
      </c>
      <c r="B1408" s="125" t="s">
        <v>101</v>
      </c>
      <c r="C1408" s="125" t="s">
        <v>2550</v>
      </c>
      <c r="D1408" s="125">
        <v>1000003955</v>
      </c>
      <c r="E1408" s="125" t="s">
        <v>2551</v>
      </c>
      <c r="F1408" s="66">
        <v>45427</v>
      </c>
      <c r="G1408" s="66" t="str">
        <f t="shared" si="273"/>
        <v>Targeted Dealer</v>
      </c>
      <c r="H1408" s="66"/>
      <c r="I1408" s="67">
        <v>20</v>
      </c>
      <c r="J1408" s="67">
        <f t="shared" ca="1" si="274"/>
        <v>417.41935483870969</v>
      </c>
      <c r="K1408" s="96">
        <v>30</v>
      </c>
      <c r="L1408" s="68">
        <f t="shared" ca="1" si="275"/>
        <v>-387.41935483870969</v>
      </c>
      <c r="M1408" s="68">
        <f t="shared" ca="1" si="276"/>
        <v>7.1870170015455939</v>
      </c>
      <c r="N1408" s="99">
        <v>20</v>
      </c>
      <c r="O1408" s="97" t="str">
        <f t="shared" ca="1" si="277"/>
        <v>Nov</v>
      </c>
      <c r="P1408" s="96">
        <v>20</v>
      </c>
      <c r="Q1408" s="99">
        <f t="shared" si="278"/>
        <v>10</v>
      </c>
      <c r="R1408" s="97">
        <f t="shared" ca="1" si="279"/>
        <v>0.5</v>
      </c>
      <c r="S1408" s="99" t="str">
        <f t="shared" ca="1" si="280"/>
        <v>GROWTH</v>
      </c>
      <c r="T1408" s="100">
        <v>0</v>
      </c>
      <c r="U1408" s="100" t="str">
        <f t="shared" ca="1" si="281"/>
        <v>Dec</v>
      </c>
      <c r="V1408" s="96">
        <v>0</v>
      </c>
      <c r="W1408" s="103">
        <f t="shared" si="282"/>
        <v>30</v>
      </c>
      <c r="X1408" s="102">
        <f t="shared" ca="1" si="283"/>
        <v>0</v>
      </c>
      <c r="Y1408" s="103" t="b">
        <f t="shared" si="284"/>
        <v>0</v>
      </c>
      <c r="Z1408" s="24">
        <v>0</v>
      </c>
      <c r="AA1408" s="24">
        <f t="shared" si="285"/>
        <v>0</v>
      </c>
      <c r="AB1408" s="3">
        <v>1000003955</v>
      </c>
      <c r="AC1408" s="3"/>
    </row>
    <row r="1409" spans="1:29" ht="14.25" hidden="1" customHeight="1">
      <c r="A1409" s="23" t="s">
        <v>4046</v>
      </c>
      <c r="B1409" s="125" t="s">
        <v>101</v>
      </c>
      <c r="C1409" s="125" t="s">
        <v>2552</v>
      </c>
      <c r="D1409" s="125">
        <v>1000003957</v>
      </c>
      <c r="E1409" s="125" t="s">
        <v>2553</v>
      </c>
      <c r="F1409" s="66">
        <v>45428</v>
      </c>
      <c r="G1409" s="66" t="str">
        <f t="shared" si="273"/>
        <v>Targeted Dealer</v>
      </c>
      <c r="H1409" s="66"/>
      <c r="I1409" s="67">
        <v>40</v>
      </c>
      <c r="J1409" s="67">
        <f t="shared" ca="1" si="274"/>
        <v>834.83870967741939</v>
      </c>
      <c r="K1409" s="96">
        <v>85</v>
      </c>
      <c r="L1409" s="68">
        <f t="shared" ca="1" si="275"/>
        <v>-749.83870967741939</v>
      </c>
      <c r="M1409" s="68">
        <f t="shared" ca="1" si="276"/>
        <v>10.181607418856258</v>
      </c>
      <c r="N1409" s="99">
        <v>70</v>
      </c>
      <c r="O1409" s="97" t="str">
        <f t="shared" ca="1" si="277"/>
        <v>Nov</v>
      </c>
      <c r="P1409" s="96">
        <v>70</v>
      </c>
      <c r="Q1409" s="99">
        <f t="shared" si="278"/>
        <v>15</v>
      </c>
      <c r="R1409" s="97">
        <f t="shared" ca="1" si="279"/>
        <v>0.21428571428571419</v>
      </c>
      <c r="S1409" s="99" t="str">
        <f t="shared" ca="1" si="280"/>
        <v>GROWTH</v>
      </c>
      <c r="T1409" s="100">
        <v>0</v>
      </c>
      <c r="U1409" s="100" t="str">
        <f t="shared" ca="1" si="281"/>
        <v>Dec</v>
      </c>
      <c r="V1409" s="96">
        <v>0</v>
      </c>
      <c r="W1409" s="103">
        <f t="shared" si="282"/>
        <v>85</v>
      </c>
      <c r="X1409" s="102">
        <f t="shared" ca="1" si="283"/>
        <v>0</v>
      </c>
      <c r="Y1409" s="103" t="b">
        <f t="shared" si="284"/>
        <v>0</v>
      </c>
      <c r="Z1409" s="24">
        <v>0</v>
      </c>
      <c r="AA1409" s="24">
        <f t="shared" si="285"/>
        <v>0</v>
      </c>
      <c r="AB1409" s="3">
        <v>1000003957</v>
      </c>
      <c r="AC1409" s="3"/>
    </row>
    <row r="1410" spans="1:29" ht="14.25" hidden="1" customHeight="1">
      <c r="A1410" s="24" t="s">
        <v>4046</v>
      </c>
      <c r="B1410" s="125" t="s">
        <v>101</v>
      </c>
      <c r="C1410" s="125" t="s">
        <v>358</v>
      </c>
      <c r="D1410" s="125">
        <v>1000004009</v>
      </c>
      <c r="E1410" s="125" t="s">
        <v>359</v>
      </c>
      <c r="F1410" s="66">
        <v>45457</v>
      </c>
      <c r="G1410" s="66" t="str">
        <f t="shared" si="273"/>
        <v>Targeted Dealer</v>
      </c>
      <c r="H1410" s="66" t="s">
        <v>627</v>
      </c>
      <c r="I1410" s="67">
        <v>25</v>
      </c>
      <c r="J1410" s="67">
        <f t="shared" ca="1" si="274"/>
        <v>521.77419354838707</v>
      </c>
      <c r="K1410" s="96">
        <v>45</v>
      </c>
      <c r="L1410" s="68">
        <f t="shared" ca="1" si="275"/>
        <v>-476.77419354838707</v>
      </c>
      <c r="M1410" s="68">
        <f t="shared" ca="1" si="276"/>
        <v>8.6244204018547137</v>
      </c>
      <c r="N1410" s="99">
        <v>25</v>
      </c>
      <c r="O1410" s="97" t="str">
        <f t="shared" ca="1" si="277"/>
        <v>Nov</v>
      </c>
      <c r="P1410" s="96">
        <v>25</v>
      </c>
      <c r="Q1410" s="99">
        <f t="shared" si="278"/>
        <v>20</v>
      </c>
      <c r="R1410" s="97">
        <f t="shared" ca="1" si="279"/>
        <v>0.8</v>
      </c>
      <c r="S1410" s="99" t="str">
        <f t="shared" ca="1" si="280"/>
        <v>GROWTH</v>
      </c>
      <c r="T1410" s="100">
        <v>0</v>
      </c>
      <c r="U1410" s="100" t="str">
        <f t="shared" ca="1" si="281"/>
        <v>Dec</v>
      </c>
      <c r="V1410" s="96">
        <v>0</v>
      </c>
      <c r="W1410" s="103">
        <f t="shared" si="282"/>
        <v>45</v>
      </c>
      <c r="X1410" s="102">
        <f t="shared" ca="1" si="283"/>
        <v>0</v>
      </c>
      <c r="Y1410" s="103" t="b">
        <f t="shared" si="284"/>
        <v>0</v>
      </c>
      <c r="Z1410" s="24">
        <v>0</v>
      </c>
      <c r="AA1410" s="24">
        <f t="shared" si="285"/>
        <v>1</v>
      </c>
      <c r="AB1410" s="3">
        <v>1000004009</v>
      </c>
      <c r="AC1410" s="3"/>
    </row>
    <row r="1411" spans="1:29" ht="14.25" hidden="1" customHeight="1">
      <c r="A1411" s="23" t="s">
        <v>4046</v>
      </c>
      <c r="B1411" s="64" t="s">
        <v>101</v>
      </c>
      <c r="C1411" s="125" t="s">
        <v>360</v>
      </c>
      <c r="D1411" s="125">
        <v>1000004033</v>
      </c>
      <c r="E1411" s="125" t="s">
        <v>361</v>
      </c>
      <c r="F1411" s="66">
        <v>45477</v>
      </c>
      <c r="G1411" s="66" t="str">
        <f t="shared" ref="G1411:G1474" si="286">IF(I1411&gt;0,"Targeted Dealer","-")</f>
        <v>Targeted Dealer</v>
      </c>
      <c r="H1411" s="66" t="s">
        <v>627</v>
      </c>
      <c r="I1411" s="67">
        <v>50</v>
      </c>
      <c r="J1411" s="67">
        <f t="shared" ref="J1411:J1474" ca="1" si="287">I1411/$J$1*$E$1</f>
        <v>1043.5483870967741</v>
      </c>
      <c r="K1411" s="96">
        <v>78</v>
      </c>
      <c r="L1411" s="68">
        <f t="shared" ref="L1411:L1474" ca="1" si="288">K1411-J1411</f>
        <v>-965.54838709677415</v>
      </c>
      <c r="M1411" s="68">
        <f t="shared" ref="M1411:M1474" ca="1" si="289">IFERROR((K1411/J1411%),"-")</f>
        <v>7.4744976816074189</v>
      </c>
      <c r="N1411" s="99">
        <v>77.5</v>
      </c>
      <c r="O1411" s="97" t="str">
        <f t="shared" ref="O1411:O1474" ca="1" si="290">IF(F1411&lt;=$P$2,"Nov","")</f>
        <v>Nov</v>
      </c>
      <c r="P1411" s="96">
        <v>77.5</v>
      </c>
      <c r="Q1411" s="99">
        <f t="shared" ref="Q1411:Q1474" si="291">K1411-P1411</f>
        <v>0.5</v>
      </c>
      <c r="R1411" s="97">
        <f t="shared" ref="R1411:R1474" ca="1" si="292">IFERROR(IF(O1411="Nov",(K1411/P1411-1)),0)</f>
        <v>6.4516129032257119E-3</v>
      </c>
      <c r="S1411" s="99" t="str">
        <f t="shared" ref="S1411:S1474" ca="1" si="293">IF(N1411&gt;0,IF(O1411="","-",IF(R1411&lt;0%,"DEGROWTH","GROWTH")))</f>
        <v>GROWTH</v>
      </c>
      <c r="T1411" s="100">
        <v>0</v>
      </c>
      <c r="U1411" s="100" t="str">
        <f t="shared" ref="U1411:U1474" ca="1" si="294">IF(F1411&lt;=$V$2,"Dec","")</f>
        <v>Dec</v>
      </c>
      <c r="V1411" s="96">
        <v>0</v>
      </c>
      <c r="W1411" s="103">
        <f t="shared" ref="W1411:W1474" si="295">K1411-V1411</f>
        <v>78</v>
      </c>
      <c r="X1411" s="102">
        <f t="shared" ref="X1411:X1474" ca="1" si="296">IFERROR(IF(U1411="Dec",(K1411/V1411-1)),0)</f>
        <v>0</v>
      </c>
      <c r="Y1411" s="103" t="b">
        <f t="shared" ref="Y1411:Y1474" si="297">IF(T1411&gt;0,IF(U1411="","-",IF(X1411&lt;0%,"DEGROWTH","GROWTH")))</f>
        <v>0</v>
      </c>
      <c r="Z1411" s="24">
        <v>0</v>
      </c>
      <c r="AA1411" s="24">
        <f t="shared" ref="AA1411:AA1474" si="298">IF(H1411&gt;0,1,0)</f>
        <v>1</v>
      </c>
      <c r="AB1411" s="3">
        <v>1000004033</v>
      </c>
      <c r="AC1411" s="3"/>
    </row>
    <row r="1412" spans="1:29" ht="14.25" hidden="1" customHeight="1">
      <c r="A1412" s="24" t="s">
        <v>4046</v>
      </c>
      <c r="B1412" s="125" t="s">
        <v>101</v>
      </c>
      <c r="C1412" s="125" t="s">
        <v>2554</v>
      </c>
      <c r="D1412" s="125">
        <v>1000004036</v>
      </c>
      <c r="E1412" s="125" t="s">
        <v>2555</v>
      </c>
      <c r="F1412" s="66">
        <v>45483</v>
      </c>
      <c r="G1412" s="66" t="str">
        <f t="shared" si="286"/>
        <v>Targeted Dealer</v>
      </c>
      <c r="H1412" s="66" t="s">
        <v>627</v>
      </c>
      <c r="I1412" s="67">
        <v>50</v>
      </c>
      <c r="J1412" s="67">
        <f t="shared" ca="1" si="287"/>
        <v>1043.5483870967741</v>
      </c>
      <c r="K1412" s="96">
        <v>70</v>
      </c>
      <c r="L1412" s="68">
        <f t="shared" ca="1" si="288"/>
        <v>-973.54838709677415</v>
      </c>
      <c r="M1412" s="68">
        <f t="shared" ca="1" si="289"/>
        <v>6.707882534775889</v>
      </c>
      <c r="N1412" s="99">
        <v>85</v>
      </c>
      <c r="O1412" s="97" t="str">
        <f t="shared" ca="1" si="290"/>
        <v>Nov</v>
      </c>
      <c r="P1412" s="96">
        <v>85</v>
      </c>
      <c r="Q1412" s="99">
        <f t="shared" si="291"/>
        <v>-15</v>
      </c>
      <c r="R1412" s="97">
        <f t="shared" ca="1" si="292"/>
        <v>-0.17647058823529416</v>
      </c>
      <c r="S1412" s="99" t="str">
        <f t="shared" ca="1" si="293"/>
        <v>DEGROWTH</v>
      </c>
      <c r="T1412" s="100">
        <v>0</v>
      </c>
      <c r="U1412" s="100" t="str">
        <f t="shared" ca="1" si="294"/>
        <v>Dec</v>
      </c>
      <c r="V1412" s="96">
        <v>0</v>
      </c>
      <c r="W1412" s="103">
        <f t="shared" si="295"/>
        <v>70</v>
      </c>
      <c r="X1412" s="102">
        <f t="shared" ca="1" si="296"/>
        <v>0</v>
      </c>
      <c r="Y1412" s="103" t="b">
        <f t="shared" si="297"/>
        <v>0</v>
      </c>
      <c r="Z1412" s="24">
        <v>0</v>
      </c>
      <c r="AA1412" s="24">
        <f t="shared" si="298"/>
        <v>1</v>
      </c>
      <c r="AB1412" s="3">
        <v>1000004036</v>
      </c>
      <c r="AC1412" s="3"/>
    </row>
    <row r="1413" spans="1:29" ht="14.25" hidden="1" customHeight="1">
      <c r="A1413" s="24" t="s">
        <v>4046</v>
      </c>
      <c r="B1413" s="125" t="s">
        <v>101</v>
      </c>
      <c r="C1413" s="125" t="s">
        <v>362</v>
      </c>
      <c r="D1413" s="125">
        <v>1000004077</v>
      </c>
      <c r="E1413" s="125" t="s">
        <v>363</v>
      </c>
      <c r="F1413" s="66">
        <v>45509</v>
      </c>
      <c r="G1413" s="66" t="str">
        <f t="shared" si="286"/>
        <v>Targeted Dealer</v>
      </c>
      <c r="H1413" s="66"/>
      <c r="I1413" s="67">
        <v>20</v>
      </c>
      <c r="J1413" s="67">
        <f t="shared" ca="1" si="287"/>
        <v>417.41935483870969</v>
      </c>
      <c r="K1413" s="96">
        <v>75</v>
      </c>
      <c r="L1413" s="68">
        <f t="shared" ca="1" si="288"/>
        <v>-342.41935483870969</v>
      </c>
      <c r="M1413" s="68">
        <f t="shared" ca="1" si="289"/>
        <v>17.967542503863985</v>
      </c>
      <c r="N1413" s="99">
        <v>60</v>
      </c>
      <c r="O1413" s="97" t="str">
        <f t="shared" ca="1" si="290"/>
        <v>Nov</v>
      </c>
      <c r="P1413" s="96">
        <v>60</v>
      </c>
      <c r="Q1413" s="99">
        <f t="shared" si="291"/>
        <v>15</v>
      </c>
      <c r="R1413" s="97">
        <f t="shared" ca="1" si="292"/>
        <v>0.25</v>
      </c>
      <c r="S1413" s="99" t="str">
        <f t="shared" ca="1" si="293"/>
        <v>GROWTH</v>
      </c>
      <c r="T1413" s="100">
        <v>0</v>
      </c>
      <c r="U1413" s="100" t="str">
        <f t="shared" ca="1" si="294"/>
        <v>Dec</v>
      </c>
      <c r="V1413" s="96">
        <v>0</v>
      </c>
      <c r="W1413" s="103">
        <f t="shared" si="295"/>
        <v>75</v>
      </c>
      <c r="X1413" s="102">
        <f t="shared" ca="1" si="296"/>
        <v>0</v>
      </c>
      <c r="Y1413" s="103" t="b">
        <f t="shared" si="297"/>
        <v>0</v>
      </c>
      <c r="Z1413" s="24">
        <v>0</v>
      </c>
      <c r="AA1413" s="24">
        <f t="shared" si="298"/>
        <v>0</v>
      </c>
      <c r="AB1413" s="3">
        <v>1000004077</v>
      </c>
      <c r="AC1413" s="3"/>
    </row>
    <row r="1414" spans="1:29" ht="14.25" hidden="1" customHeight="1">
      <c r="A1414" s="23" t="s">
        <v>4046</v>
      </c>
      <c r="B1414" s="64" t="s">
        <v>103</v>
      </c>
      <c r="C1414" s="64" t="s">
        <v>2556</v>
      </c>
      <c r="D1414" s="64">
        <v>1000002702</v>
      </c>
      <c r="E1414" s="64" t="s">
        <v>2557</v>
      </c>
      <c r="F1414" s="66">
        <v>44739</v>
      </c>
      <c r="G1414" s="66" t="str">
        <f t="shared" si="286"/>
        <v>Targeted Dealer</v>
      </c>
      <c r="H1414" s="66" t="s">
        <v>627</v>
      </c>
      <c r="I1414" s="67">
        <v>55</v>
      </c>
      <c r="J1414" s="67">
        <f t="shared" ca="1" si="287"/>
        <v>1147.9032258064517</v>
      </c>
      <c r="K1414" s="96">
        <v>85</v>
      </c>
      <c r="L1414" s="68">
        <f t="shared" ca="1" si="288"/>
        <v>-1062.9032258064517</v>
      </c>
      <c r="M1414" s="68">
        <f t="shared" ca="1" si="289"/>
        <v>7.4048053955318247</v>
      </c>
      <c r="N1414" s="99">
        <v>0</v>
      </c>
      <c r="O1414" s="97" t="str">
        <f t="shared" ca="1" si="290"/>
        <v>Nov</v>
      </c>
      <c r="P1414" s="96">
        <v>0</v>
      </c>
      <c r="Q1414" s="99">
        <f t="shared" si="291"/>
        <v>85</v>
      </c>
      <c r="R1414" s="97">
        <f t="shared" ca="1" si="292"/>
        <v>0</v>
      </c>
      <c r="S1414" s="99" t="b">
        <f t="shared" si="293"/>
        <v>0</v>
      </c>
      <c r="T1414" s="100">
        <v>25</v>
      </c>
      <c r="U1414" s="100" t="str">
        <f t="shared" ca="1" si="294"/>
        <v>Dec</v>
      </c>
      <c r="V1414" s="96">
        <v>25</v>
      </c>
      <c r="W1414" s="103">
        <f t="shared" si="295"/>
        <v>60</v>
      </c>
      <c r="X1414" s="102">
        <f t="shared" ca="1" si="296"/>
        <v>2.4</v>
      </c>
      <c r="Y1414" s="103" t="str">
        <f t="shared" ca="1" si="297"/>
        <v>GROWTH</v>
      </c>
      <c r="Z1414" s="24">
        <v>0</v>
      </c>
      <c r="AA1414" s="24">
        <f t="shared" si="298"/>
        <v>1</v>
      </c>
      <c r="AB1414" s="3">
        <v>1000002702</v>
      </c>
      <c r="AC1414" s="3"/>
    </row>
    <row r="1415" spans="1:29" ht="14.25" hidden="1" customHeight="1">
      <c r="A1415" s="23" t="s">
        <v>4046</v>
      </c>
      <c r="B1415" s="64" t="s">
        <v>103</v>
      </c>
      <c r="C1415" s="64" t="s">
        <v>4589</v>
      </c>
      <c r="D1415" s="64">
        <v>1000001321</v>
      </c>
      <c r="E1415" s="65" t="s">
        <v>4590</v>
      </c>
      <c r="F1415" s="66">
        <v>41601</v>
      </c>
      <c r="G1415" s="66" t="str">
        <f t="shared" si="286"/>
        <v>Targeted Dealer</v>
      </c>
      <c r="H1415" s="66"/>
      <c r="I1415" s="67">
        <v>25</v>
      </c>
      <c r="J1415" s="67">
        <f t="shared" ca="1" si="287"/>
        <v>521.77419354838707</v>
      </c>
      <c r="K1415" s="96">
        <v>0</v>
      </c>
      <c r="L1415" s="68">
        <f t="shared" ca="1" si="288"/>
        <v>-521.77419354838707</v>
      </c>
      <c r="M1415" s="68">
        <f t="shared" ca="1" si="289"/>
        <v>0</v>
      </c>
      <c r="N1415" s="99">
        <v>0</v>
      </c>
      <c r="O1415" s="97" t="str">
        <f t="shared" ca="1" si="290"/>
        <v>Nov</v>
      </c>
      <c r="P1415" s="96">
        <v>0</v>
      </c>
      <c r="Q1415" s="99">
        <f t="shared" si="291"/>
        <v>0</v>
      </c>
      <c r="R1415" s="97">
        <f t="shared" ca="1" si="292"/>
        <v>0</v>
      </c>
      <c r="S1415" s="99" t="b">
        <f t="shared" si="293"/>
        <v>0</v>
      </c>
      <c r="T1415" s="100">
        <v>89</v>
      </c>
      <c r="U1415" s="100" t="str">
        <f t="shared" ca="1" si="294"/>
        <v>Dec</v>
      </c>
      <c r="V1415" s="96">
        <v>89</v>
      </c>
      <c r="W1415" s="103">
        <f t="shared" si="295"/>
        <v>-89</v>
      </c>
      <c r="X1415" s="102">
        <f t="shared" ca="1" si="296"/>
        <v>-1</v>
      </c>
      <c r="Y1415" s="103" t="str">
        <f t="shared" ca="1" si="297"/>
        <v>DEGROWTH</v>
      </c>
      <c r="Z1415" s="24">
        <v>1</v>
      </c>
      <c r="AA1415" s="24">
        <f t="shared" si="298"/>
        <v>0</v>
      </c>
      <c r="AB1415" s="3">
        <v>1000001321</v>
      </c>
      <c r="AC1415" s="3"/>
    </row>
    <row r="1416" spans="1:29" ht="14.25" hidden="1" customHeight="1">
      <c r="A1416" s="23" t="s">
        <v>4046</v>
      </c>
      <c r="B1416" s="64" t="s">
        <v>103</v>
      </c>
      <c r="C1416" s="64" t="s">
        <v>2558</v>
      </c>
      <c r="D1416" s="64">
        <v>1000001329</v>
      </c>
      <c r="E1416" s="65" t="s">
        <v>2559</v>
      </c>
      <c r="F1416" s="66">
        <v>41898</v>
      </c>
      <c r="G1416" s="66" t="str">
        <f t="shared" si="286"/>
        <v>Targeted Dealer</v>
      </c>
      <c r="H1416" s="66" t="s">
        <v>627</v>
      </c>
      <c r="I1416" s="67">
        <v>150</v>
      </c>
      <c r="J1416" s="67">
        <f t="shared" ca="1" si="287"/>
        <v>3130.6451612903224</v>
      </c>
      <c r="K1416" s="96">
        <v>85</v>
      </c>
      <c r="L1416" s="68">
        <f t="shared" ca="1" si="288"/>
        <v>-3045.6451612903224</v>
      </c>
      <c r="M1416" s="68">
        <f t="shared" ca="1" si="289"/>
        <v>2.7150953116950025</v>
      </c>
      <c r="N1416" s="99">
        <v>271</v>
      </c>
      <c r="O1416" s="97" t="str">
        <f t="shared" ca="1" si="290"/>
        <v>Nov</v>
      </c>
      <c r="P1416" s="96">
        <v>271</v>
      </c>
      <c r="Q1416" s="99">
        <f t="shared" si="291"/>
        <v>-186</v>
      </c>
      <c r="R1416" s="97">
        <f t="shared" ca="1" si="292"/>
        <v>-0.68634686346863472</v>
      </c>
      <c r="S1416" s="99" t="str">
        <f t="shared" ca="1" si="293"/>
        <v>DEGROWTH</v>
      </c>
      <c r="T1416" s="100">
        <v>125</v>
      </c>
      <c r="U1416" s="100" t="str">
        <f t="shared" ca="1" si="294"/>
        <v>Dec</v>
      </c>
      <c r="V1416" s="96">
        <v>125</v>
      </c>
      <c r="W1416" s="103">
        <f t="shared" si="295"/>
        <v>-40</v>
      </c>
      <c r="X1416" s="102">
        <f t="shared" ca="1" si="296"/>
        <v>-0.31999999999999995</v>
      </c>
      <c r="Y1416" s="103" t="str">
        <f t="shared" ca="1" si="297"/>
        <v>DEGROWTH</v>
      </c>
      <c r="Z1416" s="24">
        <v>0</v>
      </c>
      <c r="AA1416" s="24">
        <f t="shared" si="298"/>
        <v>1</v>
      </c>
      <c r="AB1416" s="3">
        <v>1000001329</v>
      </c>
      <c r="AC1416" s="3"/>
    </row>
    <row r="1417" spans="1:29" ht="14.25" hidden="1" customHeight="1">
      <c r="A1417" s="23" t="s">
        <v>4046</v>
      </c>
      <c r="B1417" s="64" t="s">
        <v>103</v>
      </c>
      <c r="C1417" s="64" t="s">
        <v>2560</v>
      </c>
      <c r="D1417" s="64">
        <v>1000001337</v>
      </c>
      <c r="E1417" s="65" t="s">
        <v>2561</v>
      </c>
      <c r="F1417" s="66">
        <v>42200</v>
      </c>
      <c r="G1417" s="66" t="str">
        <f t="shared" si="286"/>
        <v>Targeted Dealer</v>
      </c>
      <c r="H1417" s="66" t="s">
        <v>627</v>
      </c>
      <c r="I1417" s="67">
        <v>65</v>
      </c>
      <c r="J1417" s="67">
        <f t="shared" ca="1" si="287"/>
        <v>1356.6129032258063</v>
      </c>
      <c r="K1417" s="96">
        <v>158</v>
      </c>
      <c r="L1417" s="68">
        <f t="shared" ca="1" si="288"/>
        <v>-1198.6129032258063</v>
      </c>
      <c r="M1417" s="68">
        <f t="shared" ca="1" si="289"/>
        <v>11.646653192248248</v>
      </c>
      <c r="N1417" s="99">
        <v>90</v>
      </c>
      <c r="O1417" s="97" t="str">
        <f t="shared" ca="1" si="290"/>
        <v>Nov</v>
      </c>
      <c r="P1417" s="96">
        <v>90</v>
      </c>
      <c r="Q1417" s="99">
        <f t="shared" si="291"/>
        <v>68</v>
      </c>
      <c r="R1417" s="97">
        <f t="shared" ca="1" si="292"/>
        <v>0.75555555555555554</v>
      </c>
      <c r="S1417" s="99" t="str">
        <f t="shared" ca="1" si="293"/>
        <v>GROWTH</v>
      </c>
      <c r="T1417" s="100">
        <v>105</v>
      </c>
      <c r="U1417" s="100" t="str">
        <f t="shared" ca="1" si="294"/>
        <v>Dec</v>
      </c>
      <c r="V1417" s="96">
        <v>105</v>
      </c>
      <c r="W1417" s="103">
        <f t="shared" si="295"/>
        <v>53</v>
      </c>
      <c r="X1417" s="102">
        <f t="shared" ca="1" si="296"/>
        <v>0.50476190476190474</v>
      </c>
      <c r="Y1417" s="103" t="str">
        <f t="shared" ca="1" si="297"/>
        <v>GROWTH</v>
      </c>
      <c r="Z1417" s="24">
        <v>0</v>
      </c>
      <c r="AA1417" s="24">
        <f t="shared" si="298"/>
        <v>1</v>
      </c>
      <c r="AB1417" s="3">
        <v>1000001337</v>
      </c>
      <c r="AC1417" s="3"/>
    </row>
    <row r="1418" spans="1:29" ht="14.25" hidden="1" customHeight="1">
      <c r="A1418" s="23" t="s">
        <v>4046</v>
      </c>
      <c r="B1418" s="64" t="s">
        <v>103</v>
      </c>
      <c r="C1418" s="64" t="s">
        <v>4591</v>
      </c>
      <c r="D1418" s="64">
        <v>1000001328</v>
      </c>
      <c r="E1418" s="65" t="s">
        <v>4592</v>
      </c>
      <c r="F1418" s="66">
        <v>42332</v>
      </c>
      <c r="G1418" s="66" t="str">
        <f t="shared" si="286"/>
        <v>Targeted Dealer</v>
      </c>
      <c r="H1418" s="66"/>
      <c r="I1418" s="67">
        <v>10</v>
      </c>
      <c r="J1418" s="67">
        <f t="shared" ca="1" si="287"/>
        <v>208.70967741935485</v>
      </c>
      <c r="K1418" s="96">
        <v>0</v>
      </c>
      <c r="L1418" s="68">
        <f t="shared" ca="1" si="288"/>
        <v>-208.70967741935485</v>
      </c>
      <c r="M1418" s="68">
        <f t="shared" ca="1" si="289"/>
        <v>0</v>
      </c>
      <c r="N1418" s="99">
        <v>0</v>
      </c>
      <c r="O1418" s="97" t="str">
        <f t="shared" ca="1" si="290"/>
        <v>Nov</v>
      </c>
      <c r="P1418" s="96">
        <v>0</v>
      </c>
      <c r="Q1418" s="99">
        <f t="shared" si="291"/>
        <v>0</v>
      </c>
      <c r="R1418" s="97">
        <f t="shared" ca="1" si="292"/>
        <v>0</v>
      </c>
      <c r="S1418" s="99" t="b">
        <f t="shared" si="293"/>
        <v>0</v>
      </c>
      <c r="T1418" s="100">
        <v>0</v>
      </c>
      <c r="U1418" s="100" t="str">
        <f t="shared" ca="1" si="294"/>
        <v>Dec</v>
      </c>
      <c r="V1418" s="96">
        <v>0</v>
      </c>
      <c r="W1418" s="103">
        <f t="shared" si="295"/>
        <v>0</v>
      </c>
      <c r="X1418" s="102">
        <f t="shared" ca="1" si="296"/>
        <v>0</v>
      </c>
      <c r="Y1418" s="103" t="b">
        <f t="shared" si="297"/>
        <v>0</v>
      </c>
      <c r="Z1418" s="24">
        <v>1</v>
      </c>
      <c r="AA1418" s="24">
        <f t="shared" si="298"/>
        <v>0</v>
      </c>
      <c r="AB1418" s="3">
        <v>1000001328</v>
      </c>
      <c r="AC1418" s="3"/>
    </row>
    <row r="1419" spans="1:29" ht="14.25" hidden="1" customHeight="1">
      <c r="A1419" s="23" t="s">
        <v>4046</v>
      </c>
      <c r="B1419" s="64" t="s">
        <v>103</v>
      </c>
      <c r="C1419" s="64" t="s">
        <v>2562</v>
      </c>
      <c r="D1419" s="64">
        <v>1000001336</v>
      </c>
      <c r="E1419" s="65" t="s">
        <v>2563</v>
      </c>
      <c r="F1419" s="66">
        <v>42367</v>
      </c>
      <c r="G1419" s="66" t="str">
        <f t="shared" si="286"/>
        <v>Targeted Dealer</v>
      </c>
      <c r="H1419" s="66" t="s">
        <v>627</v>
      </c>
      <c r="I1419" s="67">
        <v>160</v>
      </c>
      <c r="J1419" s="67">
        <f t="shared" ca="1" si="287"/>
        <v>3339.3548387096776</v>
      </c>
      <c r="K1419" s="96">
        <v>195</v>
      </c>
      <c r="L1419" s="68">
        <f t="shared" ca="1" si="288"/>
        <v>-3144.3548387096776</v>
      </c>
      <c r="M1419" s="68">
        <f t="shared" ca="1" si="289"/>
        <v>5.8394513137557951</v>
      </c>
      <c r="N1419" s="99">
        <v>110</v>
      </c>
      <c r="O1419" s="97" t="str">
        <f t="shared" ca="1" si="290"/>
        <v>Nov</v>
      </c>
      <c r="P1419" s="96">
        <v>110</v>
      </c>
      <c r="Q1419" s="99">
        <f t="shared" si="291"/>
        <v>85</v>
      </c>
      <c r="R1419" s="97">
        <f t="shared" ca="1" si="292"/>
        <v>0.77272727272727271</v>
      </c>
      <c r="S1419" s="99" t="str">
        <f t="shared" ca="1" si="293"/>
        <v>GROWTH</v>
      </c>
      <c r="T1419" s="100">
        <v>415</v>
      </c>
      <c r="U1419" s="100" t="str">
        <f t="shared" ca="1" si="294"/>
        <v>Dec</v>
      </c>
      <c r="V1419" s="96">
        <v>415</v>
      </c>
      <c r="W1419" s="103">
        <f t="shared" si="295"/>
        <v>-220</v>
      </c>
      <c r="X1419" s="102">
        <f t="shared" ca="1" si="296"/>
        <v>-0.53012048192771077</v>
      </c>
      <c r="Y1419" s="103" t="str">
        <f t="shared" ca="1" si="297"/>
        <v>DEGROWTH</v>
      </c>
      <c r="Z1419" s="24">
        <v>0</v>
      </c>
      <c r="AA1419" s="24">
        <f t="shared" si="298"/>
        <v>1</v>
      </c>
      <c r="AB1419" s="3">
        <v>1000001336</v>
      </c>
      <c r="AC1419" s="3"/>
    </row>
    <row r="1420" spans="1:29" ht="14.25" hidden="1" customHeight="1">
      <c r="A1420" s="23" t="s">
        <v>4046</v>
      </c>
      <c r="B1420" s="64" t="s">
        <v>103</v>
      </c>
      <c r="C1420" s="64" t="s">
        <v>2564</v>
      </c>
      <c r="D1420" s="64">
        <v>1000001330</v>
      </c>
      <c r="E1420" s="65" t="s">
        <v>2565</v>
      </c>
      <c r="F1420" s="66">
        <v>42766</v>
      </c>
      <c r="G1420" s="66" t="str">
        <f t="shared" si="286"/>
        <v>Targeted Dealer</v>
      </c>
      <c r="H1420" s="66" t="s">
        <v>627</v>
      </c>
      <c r="I1420" s="67">
        <v>30</v>
      </c>
      <c r="J1420" s="67">
        <f t="shared" ca="1" si="287"/>
        <v>626.12903225806451</v>
      </c>
      <c r="K1420" s="96">
        <v>40</v>
      </c>
      <c r="L1420" s="68">
        <f t="shared" ca="1" si="288"/>
        <v>-586.12903225806451</v>
      </c>
      <c r="M1420" s="68">
        <f t="shared" ca="1" si="289"/>
        <v>6.3884595569294174</v>
      </c>
      <c r="N1420" s="99">
        <v>0</v>
      </c>
      <c r="O1420" s="97" t="str">
        <f t="shared" ca="1" si="290"/>
        <v>Nov</v>
      </c>
      <c r="P1420" s="96">
        <v>0</v>
      </c>
      <c r="Q1420" s="99">
        <f t="shared" si="291"/>
        <v>40</v>
      </c>
      <c r="R1420" s="97">
        <f t="shared" ca="1" si="292"/>
        <v>0</v>
      </c>
      <c r="S1420" s="99" t="b">
        <f t="shared" si="293"/>
        <v>0</v>
      </c>
      <c r="T1420" s="100">
        <v>40</v>
      </c>
      <c r="U1420" s="100" t="str">
        <f t="shared" ca="1" si="294"/>
        <v>Dec</v>
      </c>
      <c r="V1420" s="96">
        <v>40</v>
      </c>
      <c r="W1420" s="103">
        <f t="shared" si="295"/>
        <v>0</v>
      </c>
      <c r="X1420" s="102">
        <f t="shared" ca="1" si="296"/>
        <v>0</v>
      </c>
      <c r="Y1420" s="103" t="str">
        <f t="shared" ca="1" si="297"/>
        <v>GROWTH</v>
      </c>
      <c r="Z1420" s="24">
        <v>0</v>
      </c>
      <c r="AA1420" s="24">
        <f t="shared" si="298"/>
        <v>1</v>
      </c>
      <c r="AB1420" s="3">
        <v>1000001330</v>
      </c>
      <c r="AC1420" s="3"/>
    </row>
    <row r="1421" spans="1:29" ht="14.25" hidden="1" customHeight="1">
      <c r="A1421" s="23" t="s">
        <v>4046</v>
      </c>
      <c r="B1421" s="64" t="s">
        <v>103</v>
      </c>
      <c r="C1421" s="64" t="s">
        <v>2566</v>
      </c>
      <c r="D1421" s="64">
        <v>1000001341</v>
      </c>
      <c r="E1421" s="65" t="s">
        <v>2567</v>
      </c>
      <c r="F1421" s="66">
        <v>42803</v>
      </c>
      <c r="G1421" s="66" t="str">
        <f t="shared" si="286"/>
        <v>Targeted Dealer</v>
      </c>
      <c r="H1421" s="66" t="s">
        <v>627</v>
      </c>
      <c r="I1421" s="67">
        <v>155</v>
      </c>
      <c r="J1421" s="67">
        <f t="shared" ca="1" si="287"/>
        <v>3235</v>
      </c>
      <c r="K1421" s="96">
        <v>190</v>
      </c>
      <c r="L1421" s="68">
        <f t="shared" ca="1" si="288"/>
        <v>-3045</v>
      </c>
      <c r="M1421" s="68">
        <f t="shared" ca="1" si="289"/>
        <v>5.873261205564142</v>
      </c>
      <c r="N1421" s="99">
        <v>100</v>
      </c>
      <c r="O1421" s="97" t="str">
        <f t="shared" ca="1" si="290"/>
        <v>Nov</v>
      </c>
      <c r="P1421" s="96">
        <v>100</v>
      </c>
      <c r="Q1421" s="99">
        <f t="shared" si="291"/>
        <v>90</v>
      </c>
      <c r="R1421" s="97">
        <f t="shared" ca="1" si="292"/>
        <v>0.89999999999999991</v>
      </c>
      <c r="S1421" s="99" t="str">
        <f t="shared" ca="1" si="293"/>
        <v>GROWTH</v>
      </c>
      <c r="T1421" s="100">
        <v>335</v>
      </c>
      <c r="U1421" s="100" t="str">
        <f t="shared" ca="1" si="294"/>
        <v>Dec</v>
      </c>
      <c r="V1421" s="96">
        <v>335</v>
      </c>
      <c r="W1421" s="103">
        <f t="shared" si="295"/>
        <v>-145</v>
      </c>
      <c r="X1421" s="102">
        <f t="shared" ca="1" si="296"/>
        <v>-0.43283582089552242</v>
      </c>
      <c r="Y1421" s="103" t="str">
        <f t="shared" ca="1" si="297"/>
        <v>DEGROWTH</v>
      </c>
      <c r="Z1421" s="24">
        <v>0</v>
      </c>
      <c r="AA1421" s="24">
        <f t="shared" si="298"/>
        <v>1</v>
      </c>
      <c r="AB1421" s="3">
        <v>1000001341</v>
      </c>
      <c r="AC1421" s="3"/>
    </row>
    <row r="1422" spans="1:29" ht="14.25" hidden="1" customHeight="1">
      <c r="A1422" s="23" t="s">
        <v>4046</v>
      </c>
      <c r="B1422" s="64" t="s">
        <v>103</v>
      </c>
      <c r="C1422" s="64" t="s">
        <v>2568</v>
      </c>
      <c r="D1422" s="64">
        <v>1000001334</v>
      </c>
      <c r="E1422" s="65" t="s">
        <v>2569</v>
      </c>
      <c r="F1422" s="66">
        <v>43089</v>
      </c>
      <c r="G1422" s="66" t="str">
        <f t="shared" si="286"/>
        <v>Targeted Dealer</v>
      </c>
      <c r="H1422" s="66" t="s">
        <v>627</v>
      </c>
      <c r="I1422" s="67">
        <v>100</v>
      </c>
      <c r="J1422" s="67">
        <f t="shared" ca="1" si="287"/>
        <v>2087.0967741935483</v>
      </c>
      <c r="K1422" s="96">
        <v>106</v>
      </c>
      <c r="L1422" s="68">
        <f t="shared" ca="1" si="288"/>
        <v>-1981.0967741935483</v>
      </c>
      <c r="M1422" s="68">
        <f t="shared" ca="1" si="289"/>
        <v>5.0788253477588867</v>
      </c>
      <c r="N1422" s="99">
        <v>80</v>
      </c>
      <c r="O1422" s="97" t="str">
        <f t="shared" ca="1" si="290"/>
        <v>Nov</v>
      </c>
      <c r="P1422" s="96">
        <v>80</v>
      </c>
      <c r="Q1422" s="99">
        <f t="shared" si="291"/>
        <v>26</v>
      </c>
      <c r="R1422" s="97">
        <f t="shared" ca="1" si="292"/>
        <v>0.32499999999999996</v>
      </c>
      <c r="S1422" s="99" t="str">
        <f t="shared" ca="1" si="293"/>
        <v>GROWTH</v>
      </c>
      <c r="T1422" s="100">
        <v>79</v>
      </c>
      <c r="U1422" s="100" t="str">
        <f t="shared" ca="1" si="294"/>
        <v>Dec</v>
      </c>
      <c r="V1422" s="96">
        <v>79</v>
      </c>
      <c r="W1422" s="103">
        <f t="shared" si="295"/>
        <v>27</v>
      </c>
      <c r="X1422" s="102">
        <f t="shared" ca="1" si="296"/>
        <v>0.34177215189873422</v>
      </c>
      <c r="Y1422" s="103" t="str">
        <f t="shared" ca="1" si="297"/>
        <v>GROWTH</v>
      </c>
      <c r="Z1422" s="24">
        <v>0</v>
      </c>
      <c r="AA1422" s="24">
        <f t="shared" si="298"/>
        <v>1</v>
      </c>
      <c r="AB1422" s="3">
        <v>1000001334</v>
      </c>
      <c r="AC1422" s="3"/>
    </row>
    <row r="1423" spans="1:29" ht="14.25" hidden="1" customHeight="1">
      <c r="A1423" s="23" t="s">
        <v>4046</v>
      </c>
      <c r="B1423" s="64" t="s">
        <v>103</v>
      </c>
      <c r="C1423" s="64" t="s">
        <v>2570</v>
      </c>
      <c r="D1423" s="64">
        <v>1000001335</v>
      </c>
      <c r="E1423" s="65" t="s">
        <v>2571</v>
      </c>
      <c r="F1423" s="66">
        <v>43111</v>
      </c>
      <c r="G1423" s="66" t="str">
        <f t="shared" si="286"/>
        <v>Targeted Dealer</v>
      </c>
      <c r="H1423" s="66" t="s">
        <v>627</v>
      </c>
      <c r="I1423" s="67">
        <v>95</v>
      </c>
      <c r="J1423" s="67">
        <f t="shared" ca="1" si="287"/>
        <v>1982.741935483871</v>
      </c>
      <c r="K1423" s="96">
        <v>62</v>
      </c>
      <c r="L1423" s="68">
        <f t="shared" ca="1" si="288"/>
        <v>-1920.741935483871</v>
      </c>
      <c r="M1423" s="68">
        <f t="shared" ca="1" si="289"/>
        <v>3.1269828357601885</v>
      </c>
      <c r="N1423" s="99">
        <v>65</v>
      </c>
      <c r="O1423" s="97" t="str">
        <f t="shared" ca="1" si="290"/>
        <v>Nov</v>
      </c>
      <c r="P1423" s="96">
        <v>65</v>
      </c>
      <c r="Q1423" s="99">
        <f t="shared" si="291"/>
        <v>-3</v>
      </c>
      <c r="R1423" s="97">
        <f t="shared" ca="1" si="292"/>
        <v>-4.6153846153846101E-2</v>
      </c>
      <c r="S1423" s="99" t="str">
        <f t="shared" ca="1" si="293"/>
        <v>DEGROWTH</v>
      </c>
      <c r="T1423" s="100">
        <v>57</v>
      </c>
      <c r="U1423" s="100" t="str">
        <f t="shared" ca="1" si="294"/>
        <v>Dec</v>
      </c>
      <c r="V1423" s="96">
        <v>57</v>
      </c>
      <c r="W1423" s="103">
        <f t="shared" si="295"/>
        <v>5</v>
      </c>
      <c r="X1423" s="102">
        <f t="shared" ca="1" si="296"/>
        <v>8.7719298245614086E-2</v>
      </c>
      <c r="Y1423" s="103" t="str">
        <f t="shared" ca="1" si="297"/>
        <v>GROWTH</v>
      </c>
      <c r="Z1423" s="24">
        <v>0</v>
      </c>
      <c r="AA1423" s="24">
        <f t="shared" si="298"/>
        <v>1</v>
      </c>
      <c r="AB1423" s="3">
        <v>1000001335</v>
      </c>
      <c r="AC1423" s="3"/>
    </row>
    <row r="1424" spans="1:29" ht="14.25" hidden="1" customHeight="1">
      <c r="A1424" s="23" t="s">
        <v>4046</v>
      </c>
      <c r="B1424" s="64" t="s">
        <v>103</v>
      </c>
      <c r="C1424" s="64" t="s">
        <v>2572</v>
      </c>
      <c r="D1424" s="64">
        <v>1000001930</v>
      </c>
      <c r="E1424" s="65" t="s">
        <v>2573</v>
      </c>
      <c r="F1424" s="66">
        <v>43652</v>
      </c>
      <c r="G1424" s="66" t="str">
        <f t="shared" si="286"/>
        <v>Targeted Dealer</v>
      </c>
      <c r="H1424" s="66"/>
      <c r="I1424" s="67">
        <v>45</v>
      </c>
      <c r="J1424" s="67">
        <f t="shared" ca="1" si="287"/>
        <v>939.19354838709683</v>
      </c>
      <c r="K1424" s="96">
        <v>35</v>
      </c>
      <c r="L1424" s="68">
        <f t="shared" ca="1" si="288"/>
        <v>-904.19354838709683</v>
      </c>
      <c r="M1424" s="68">
        <f t="shared" ca="1" si="289"/>
        <v>3.7266014082088268</v>
      </c>
      <c r="N1424" s="99">
        <v>60</v>
      </c>
      <c r="O1424" s="97" t="str">
        <f t="shared" ca="1" si="290"/>
        <v>Nov</v>
      </c>
      <c r="P1424" s="96">
        <v>60</v>
      </c>
      <c r="Q1424" s="99">
        <f t="shared" si="291"/>
        <v>-25</v>
      </c>
      <c r="R1424" s="97">
        <f t="shared" ca="1" si="292"/>
        <v>-0.41666666666666663</v>
      </c>
      <c r="S1424" s="99" t="str">
        <f t="shared" ca="1" si="293"/>
        <v>DEGROWTH</v>
      </c>
      <c r="T1424" s="100">
        <v>5</v>
      </c>
      <c r="U1424" s="100" t="str">
        <f t="shared" ca="1" si="294"/>
        <v>Dec</v>
      </c>
      <c r="V1424" s="96">
        <v>5</v>
      </c>
      <c r="W1424" s="103">
        <f t="shared" si="295"/>
        <v>30</v>
      </c>
      <c r="X1424" s="102">
        <f t="shared" ca="1" si="296"/>
        <v>6</v>
      </c>
      <c r="Y1424" s="103" t="str">
        <f t="shared" ca="1" si="297"/>
        <v>GROWTH</v>
      </c>
      <c r="Z1424" s="24">
        <v>0</v>
      </c>
      <c r="AA1424" s="24">
        <f t="shared" si="298"/>
        <v>0</v>
      </c>
      <c r="AB1424" s="3">
        <v>1000001930</v>
      </c>
      <c r="AC1424" s="3"/>
    </row>
    <row r="1425" spans="1:29" ht="14.25" hidden="1" customHeight="1">
      <c r="A1425" s="23" t="s">
        <v>4046</v>
      </c>
      <c r="B1425" s="64" t="s">
        <v>103</v>
      </c>
      <c r="C1425" s="64" t="s">
        <v>4593</v>
      </c>
      <c r="D1425" s="64">
        <v>1000001977</v>
      </c>
      <c r="E1425" s="65" t="s">
        <v>4594</v>
      </c>
      <c r="F1425" s="66">
        <v>44407</v>
      </c>
      <c r="G1425" s="66" t="str">
        <f t="shared" si="286"/>
        <v>Targeted Dealer</v>
      </c>
      <c r="H1425" s="66"/>
      <c r="I1425" s="67">
        <v>10</v>
      </c>
      <c r="J1425" s="67">
        <f t="shared" ca="1" si="287"/>
        <v>208.70967741935485</v>
      </c>
      <c r="K1425" s="96">
        <v>10</v>
      </c>
      <c r="L1425" s="68">
        <f t="shared" ca="1" si="288"/>
        <v>-198.70967741935485</v>
      </c>
      <c r="M1425" s="68">
        <f t="shared" ca="1" si="289"/>
        <v>4.7913446676970626</v>
      </c>
      <c r="N1425" s="99">
        <v>0</v>
      </c>
      <c r="O1425" s="97" t="str">
        <f t="shared" ca="1" si="290"/>
        <v>Nov</v>
      </c>
      <c r="P1425" s="96">
        <v>0</v>
      </c>
      <c r="Q1425" s="99">
        <f t="shared" si="291"/>
        <v>10</v>
      </c>
      <c r="R1425" s="97">
        <f t="shared" ca="1" si="292"/>
        <v>0</v>
      </c>
      <c r="S1425" s="99" t="b">
        <f t="shared" si="293"/>
        <v>0</v>
      </c>
      <c r="T1425" s="100">
        <v>58</v>
      </c>
      <c r="U1425" s="100" t="str">
        <f t="shared" ca="1" si="294"/>
        <v>Dec</v>
      </c>
      <c r="V1425" s="96">
        <v>58</v>
      </c>
      <c r="W1425" s="103">
        <f t="shared" si="295"/>
        <v>-48</v>
      </c>
      <c r="X1425" s="102">
        <f t="shared" ca="1" si="296"/>
        <v>-0.82758620689655171</v>
      </c>
      <c r="Y1425" s="103" t="str">
        <f t="shared" ca="1" si="297"/>
        <v>DEGROWTH</v>
      </c>
      <c r="Z1425" s="24">
        <v>0</v>
      </c>
      <c r="AA1425" s="24">
        <f t="shared" si="298"/>
        <v>0</v>
      </c>
      <c r="AB1425" s="3">
        <v>1000001977</v>
      </c>
      <c r="AC1425" s="3"/>
    </row>
    <row r="1426" spans="1:29" ht="14.25" hidden="1" customHeight="1">
      <c r="A1426" s="23" t="s">
        <v>4046</v>
      </c>
      <c r="B1426" s="64" t="s">
        <v>103</v>
      </c>
      <c r="C1426" s="64" t="s">
        <v>4595</v>
      </c>
      <c r="D1426" s="64">
        <v>1000002002</v>
      </c>
      <c r="E1426" s="65" t="s">
        <v>4596</v>
      </c>
      <c r="F1426" s="66">
        <v>44475</v>
      </c>
      <c r="G1426" s="66" t="str">
        <f t="shared" si="286"/>
        <v>-</v>
      </c>
      <c r="H1426" s="66"/>
      <c r="I1426" s="67">
        <v>0</v>
      </c>
      <c r="J1426" s="67">
        <f t="shared" ca="1" si="287"/>
        <v>0</v>
      </c>
      <c r="K1426" s="96">
        <v>0</v>
      </c>
      <c r="L1426" s="68">
        <f t="shared" ca="1" si="288"/>
        <v>0</v>
      </c>
      <c r="M1426" s="68" t="str">
        <f t="shared" ca="1" si="289"/>
        <v>-</v>
      </c>
      <c r="N1426" s="99">
        <v>0</v>
      </c>
      <c r="O1426" s="97" t="str">
        <f t="shared" ca="1" si="290"/>
        <v>Nov</v>
      </c>
      <c r="P1426" s="96">
        <v>0</v>
      </c>
      <c r="Q1426" s="99">
        <f t="shared" si="291"/>
        <v>0</v>
      </c>
      <c r="R1426" s="97">
        <f t="shared" ca="1" si="292"/>
        <v>0</v>
      </c>
      <c r="S1426" s="99" t="b">
        <f t="shared" si="293"/>
        <v>0</v>
      </c>
      <c r="T1426" s="100">
        <v>0</v>
      </c>
      <c r="U1426" s="100" t="str">
        <f t="shared" ca="1" si="294"/>
        <v>Dec</v>
      </c>
      <c r="V1426" s="96">
        <v>0</v>
      </c>
      <c r="W1426" s="103">
        <f t="shared" si="295"/>
        <v>0</v>
      </c>
      <c r="X1426" s="102">
        <f t="shared" ca="1" si="296"/>
        <v>0</v>
      </c>
      <c r="Y1426" s="103" t="b">
        <f t="shared" si="297"/>
        <v>0</v>
      </c>
      <c r="Z1426" s="24">
        <v>1</v>
      </c>
      <c r="AA1426" s="24">
        <f t="shared" si="298"/>
        <v>0</v>
      </c>
      <c r="AB1426" s="3">
        <v>1000002002</v>
      </c>
      <c r="AC1426" s="3"/>
    </row>
    <row r="1427" spans="1:29" ht="14.25" hidden="1" customHeight="1">
      <c r="A1427" s="23" t="s">
        <v>4046</v>
      </c>
      <c r="B1427" s="64" t="s">
        <v>103</v>
      </c>
      <c r="C1427" s="64" t="s">
        <v>2574</v>
      </c>
      <c r="D1427" s="64">
        <v>1000002868</v>
      </c>
      <c r="E1427" s="65" t="s">
        <v>2575</v>
      </c>
      <c r="F1427" s="66">
        <v>44764</v>
      </c>
      <c r="G1427" s="66" t="str">
        <f t="shared" si="286"/>
        <v>Targeted Dealer</v>
      </c>
      <c r="H1427" s="66"/>
      <c r="I1427" s="67">
        <v>30</v>
      </c>
      <c r="J1427" s="67">
        <f t="shared" ca="1" si="287"/>
        <v>626.12903225806451</v>
      </c>
      <c r="K1427" s="96">
        <v>29</v>
      </c>
      <c r="L1427" s="68">
        <f t="shared" ca="1" si="288"/>
        <v>-597.12903225806451</v>
      </c>
      <c r="M1427" s="68">
        <f t="shared" ca="1" si="289"/>
        <v>4.6316331787738276</v>
      </c>
      <c r="N1427" s="99">
        <v>20</v>
      </c>
      <c r="O1427" s="97" t="str">
        <f t="shared" ca="1" si="290"/>
        <v>Nov</v>
      </c>
      <c r="P1427" s="96">
        <v>20</v>
      </c>
      <c r="Q1427" s="99">
        <f t="shared" si="291"/>
        <v>9</v>
      </c>
      <c r="R1427" s="97">
        <f t="shared" ca="1" si="292"/>
        <v>0.44999999999999996</v>
      </c>
      <c r="S1427" s="99" t="str">
        <f t="shared" ca="1" si="293"/>
        <v>GROWTH</v>
      </c>
      <c r="T1427" s="100">
        <v>10</v>
      </c>
      <c r="U1427" s="100" t="str">
        <f t="shared" ca="1" si="294"/>
        <v>Dec</v>
      </c>
      <c r="V1427" s="96">
        <v>10</v>
      </c>
      <c r="W1427" s="103">
        <f t="shared" si="295"/>
        <v>19</v>
      </c>
      <c r="X1427" s="102">
        <f t="shared" ca="1" si="296"/>
        <v>1.9</v>
      </c>
      <c r="Y1427" s="103" t="str">
        <f t="shared" ca="1" si="297"/>
        <v>GROWTH</v>
      </c>
      <c r="Z1427" s="24">
        <v>0</v>
      </c>
      <c r="AA1427" s="24">
        <f t="shared" si="298"/>
        <v>0</v>
      </c>
      <c r="AB1427" s="3">
        <v>1000002868</v>
      </c>
      <c r="AC1427" s="3"/>
    </row>
    <row r="1428" spans="1:29" ht="14.25" hidden="1" customHeight="1">
      <c r="A1428" s="23" t="s">
        <v>4046</v>
      </c>
      <c r="B1428" s="64" t="s">
        <v>103</v>
      </c>
      <c r="C1428" s="64" t="s">
        <v>4597</v>
      </c>
      <c r="D1428" s="64">
        <v>1000003572</v>
      </c>
      <c r="E1428" s="64" t="s">
        <v>4598</v>
      </c>
      <c r="F1428" s="66">
        <v>45078</v>
      </c>
      <c r="G1428" s="66" t="str">
        <f t="shared" si="286"/>
        <v>Targeted Dealer</v>
      </c>
      <c r="H1428" s="66"/>
      <c r="I1428" s="67">
        <v>10</v>
      </c>
      <c r="J1428" s="67">
        <f t="shared" ca="1" si="287"/>
        <v>208.70967741935485</v>
      </c>
      <c r="K1428" s="96">
        <v>0</v>
      </c>
      <c r="L1428" s="68">
        <f t="shared" ca="1" si="288"/>
        <v>-208.70967741935485</v>
      </c>
      <c r="M1428" s="68">
        <f t="shared" ca="1" si="289"/>
        <v>0</v>
      </c>
      <c r="N1428" s="99">
        <v>5</v>
      </c>
      <c r="O1428" s="97" t="str">
        <f t="shared" ca="1" si="290"/>
        <v>Nov</v>
      </c>
      <c r="P1428" s="96">
        <v>5</v>
      </c>
      <c r="Q1428" s="99">
        <f t="shared" si="291"/>
        <v>-5</v>
      </c>
      <c r="R1428" s="97">
        <f t="shared" ca="1" si="292"/>
        <v>-1</v>
      </c>
      <c r="S1428" s="99" t="str">
        <f t="shared" ca="1" si="293"/>
        <v>DEGROWTH</v>
      </c>
      <c r="T1428" s="100">
        <v>23</v>
      </c>
      <c r="U1428" s="100" t="str">
        <f t="shared" ca="1" si="294"/>
        <v>Dec</v>
      </c>
      <c r="V1428" s="96">
        <v>23</v>
      </c>
      <c r="W1428" s="103">
        <f t="shared" si="295"/>
        <v>-23</v>
      </c>
      <c r="X1428" s="102">
        <f t="shared" ca="1" si="296"/>
        <v>-1</v>
      </c>
      <c r="Y1428" s="103" t="str">
        <f t="shared" ca="1" si="297"/>
        <v>DEGROWTH</v>
      </c>
      <c r="Z1428" s="24">
        <v>1</v>
      </c>
      <c r="AA1428" s="24">
        <f t="shared" si="298"/>
        <v>0</v>
      </c>
      <c r="AB1428" s="3">
        <v>1000003572</v>
      </c>
      <c r="AC1428" s="3"/>
    </row>
    <row r="1429" spans="1:29" ht="14.25" hidden="1" customHeight="1">
      <c r="A1429" s="23" t="s">
        <v>4046</v>
      </c>
      <c r="B1429" s="64" t="s">
        <v>103</v>
      </c>
      <c r="C1429" s="64" t="s">
        <v>2576</v>
      </c>
      <c r="D1429" s="64">
        <v>1000003632</v>
      </c>
      <c r="E1429" s="64" t="s">
        <v>2577</v>
      </c>
      <c r="F1429" s="66">
        <v>45118</v>
      </c>
      <c r="G1429" s="66" t="str">
        <f t="shared" si="286"/>
        <v>Targeted Dealer</v>
      </c>
      <c r="H1429" s="66"/>
      <c r="I1429" s="67">
        <v>35</v>
      </c>
      <c r="J1429" s="67">
        <f t="shared" ca="1" si="287"/>
        <v>730.48387096774195</v>
      </c>
      <c r="K1429" s="96">
        <v>20</v>
      </c>
      <c r="L1429" s="68">
        <f t="shared" ca="1" si="288"/>
        <v>-710.48387096774195</v>
      </c>
      <c r="M1429" s="68">
        <f t="shared" ca="1" si="289"/>
        <v>2.7379112386840361</v>
      </c>
      <c r="N1429" s="99">
        <v>30</v>
      </c>
      <c r="O1429" s="97" t="str">
        <f t="shared" ca="1" si="290"/>
        <v>Nov</v>
      </c>
      <c r="P1429" s="96">
        <v>30</v>
      </c>
      <c r="Q1429" s="99">
        <f t="shared" si="291"/>
        <v>-10</v>
      </c>
      <c r="R1429" s="97">
        <f t="shared" ca="1" si="292"/>
        <v>-0.33333333333333337</v>
      </c>
      <c r="S1429" s="99" t="str">
        <f t="shared" ca="1" si="293"/>
        <v>DEGROWTH</v>
      </c>
      <c r="T1429" s="100">
        <v>40</v>
      </c>
      <c r="U1429" s="100" t="str">
        <f t="shared" ca="1" si="294"/>
        <v>Dec</v>
      </c>
      <c r="V1429" s="96">
        <v>40</v>
      </c>
      <c r="W1429" s="103">
        <f t="shared" si="295"/>
        <v>-20</v>
      </c>
      <c r="X1429" s="102">
        <f t="shared" ca="1" si="296"/>
        <v>-0.5</v>
      </c>
      <c r="Y1429" s="103" t="str">
        <f t="shared" ca="1" si="297"/>
        <v>DEGROWTH</v>
      </c>
      <c r="Z1429" s="24">
        <v>0</v>
      </c>
      <c r="AA1429" s="24">
        <f t="shared" si="298"/>
        <v>0</v>
      </c>
      <c r="AB1429" s="3">
        <v>1000003632</v>
      </c>
      <c r="AC1429" s="3"/>
    </row>
    <row r="1430" spans="1:29" ht="14.25" hidden="1" customHeight="1">
      <c r="A1430" s="23" t="s">
        <v>4046</v>
      </c>
      <c r="B1430" s="64" t="s">
        <v>105</v>
      </c>
      <c r="C1430" s="64" t="s">
        <v>364</v>
      </c>
      <c r="D1430" s="64">
        <v>1000002679</v>
      </c>
      <c r="E1430" s="64" t="s">
        <v>365</v>
      </c>
      <c r="F1430" s="66">
        <v>44739</v>
      </c>
      <c r="G1430" s="66" t="str">
        <f t="shared" si="286"/>
        <v>Targeted Dealer</v>
      </c>
      <c r="H1430" s="66"/>
      <c r="I1430" s="67">
        <v>25</v>
      </c>
      <c r="J1430" s="67">
        <f t="shared" ca="1" si="287"/>
        <v>521.77419354838707</v>
      </c>
      <c r="K1430" s="96">
        <v>0</v>
      </c>
      <c r="L1430" s="68">
        <f t="shared" ca="1" si="288"/>
        <v>-521.77419354838707</v>
      </c>
      <c r="M1430" s="68">
        <f t="shared" ca="1" si="289"/>
        <v>0</v>
      </c>
      <c r="N1430" s="99">
        <v>23</v>
      </c>
      <c r="O1430" s="97" t="str">
        <f t="shared" ca="1" si="290"/>
        <v>Nov</v>
      </c>
      <c r="P1430" s="96">
        <v>23</v>
      </c>
      <c r="Q1430" s="99">
        <f t="shared" si="291"/>
        <v>-23</v>
      </c>
      <c r="R1430" s="97">
        <f t="shared" ca="1" si="292"/>
        <v>-1</v>
      </c>
      <c r="S1430" s="99" t="str">
        <f t="shared" ca="1" si="293"/>
        <v>DEGROWTH</v>
      </c>
      <c r="T1430" s="100">
        <v>0</v>
      </c>
      <c r="U1430" s="100" t="str">
        <f t="shared" ca="1" si="294"/>
        <v>Dec</v>
      </c>
      <c r="V1430" s="96">
        <v>0</v>
      </c>
      <c r="W1430" s="103">
        <f t="shared" si="295"/>
        <v>0</v>
      </c>
      <c r="X1430" s="102">
        <f t="shared" ca="1" si="296"/>
        <v>0</v>
      </c>
      <c r="Y1430" s="103" t="b">
        <f t="shared" si="297"/>
        <v>0</v>
      </c>
      <c r="Z1430" s="24">
        <v>1</v>
      </c>
      <c r="AA1430" s="24">
        <f t="shared" si="298"/>
        <v>0</v>
      </c>
      <c r="AB1430" s="3">
        <v>1000002679</v>
      </c>
      <c r="AC1430" s="3"/>
    </row>
    <row r="1431" spans="1:29" ht="14.25" hidden="1" customHeight="1">
      <c r="A1431" s="23" t="s">
        <v>4046</v>
      </c>
      <c r="B1431" s="64" t="s">
        <v>105</v>
      </c>
      <c r="C1431" s="64" t="s">
        <v>2578</v>
      </c>
      <c r="D1431" s="64">
        <v>1000001583</v>
      </c>
      <c r="E1431" s="65" t="s">
        <v>2579</v>
      </c>
      <c r="F1431" s="66">
        <v>41340</v>
      </c>
      <c r="G1431" s="66" t="str">
        <f t="shared" si="286"/>
        <v>Targeted Dealer</v>
      </c>
      <c r="H1431" s="66" t="s">
        <v>627</v>
      </c>
      <c r="I1431" s="67">
        <v>25</v>
      </c>
      <c r="J1431" s="67">
        <f t="shared" ca="1" si="287"/>
        <v>521.77419354838707</v>
      </c>
      <c r="K1431" s="96">
        <v>25</v>
      </c>
      <c r="L1431" s="68">
        <f t="shared" ca="1" si="288"/>
        <v>-496.77419354838707</v>
      </c>
      <c r="M1431" s="68">
        <f t="shared" ca="1" si="289"/>
        <v>4.7913446676970635</v>
      </c>
      <c r="N1431" s="99">
        <v>25</v>
      </c>
      <c r="O1431" s="97" t="str">
        <f t="shared" ca="1" si="290"/>
        <v>Nov</v>
      </c>
      <c r="P1431" s="96">
        <v>25</v>
      </c>
      <c r="Q1431" s="99">
        <f t="shared" si="291"/>
        <v>0</v>
      </c>
      <c r="R1431" s="97">
        <f t="shared" ca="1" si="292"/>
        <v>0</v>
      </c>
      <c r="S1431" s="99" t="str">
        <f t="shared" ca="1" si="293"/>
        <v>GROWTH</v>
      </c>
      <c r="T1431" s="100">
        <v>46</v>
      </c>
      <c r="U1431" s="100" t="str">
        <f t="shared" ca="1" si="294"/>
        <v>Dec</v>
      </c>
      <c r="V1431" s="96">
        <v>46</v>
      </c>
      <c r="W1431" s="103">
        <f t="shared" si="295"/>
        <v>-21</v>
      </c>
      <c r="X1431" s="102">
        <f t="shared" ca="1" si="296"/>
        <v>-0.45652173913043481</v>
      </c>
      <c r="Y1431" s="103" t="str">
        <f t="shared" ca="1" si="297"/>
        <v>DEGROWTH</v>
      </c>
      <c r="Z1431" s="24">
        <v>0</v>
      </c>
      <c r="AA1431" s="24">
        <f t="shared" si="298"/>
        <v>1</v>
      </c>
      <c r="AB1431" s="3">
        <v>1000001583</v>
      </c>
      <c r="AC1431" s="3"/>
    </row>
    <row r="1432" spans="1:29" ht="14.25" hidden="1" customHeight="1">
      <c r="A1432" s="24" t="s">
        <v>4046</v>
      </c>
      <c r="B1432" s="125" t="s">
        <v>105</v>
      </c>
      <c r="C1432" s="125" t="s">
        <v>366</v>
      </c>
      <c r="D1432" s="125">
        <v>1000001581</v>
      </c>
      <c r="E1432" s="125" t="s">
        <v>367</v>
      </c>
      <c r="F1432" s="66">
        <v>41719</v>
      </c>
      <c r="G1432" s="66" t="str">
        <f t="shared" si="286"/>
        <v>Targeted Dealer</v>
      </c>
      <c r="H1432" s="66"/>
      <c r="I1432" s="67">
        <v>25</v>
      </c>
      <c r="J1432" s="67">
        <f t="shared" ca="1" si="287"/>
        <v>521.77419354838707</v>
      </c>
      <c r="K1432" s="96">
        <v>25</v>
      </c>
      <c r="L1432" s="68">
        <f t="shared" ca="1" si="288"/>
        <v>-496.77419354838707</v>
      </c>
      <c r="M1432" s="68">
        <f t="shared" ca="1" si="289"/>
        <v>4.7913446676970635</v>
      </c>
      <c r="N1432" s="99">
        <v>0</v>
      </c>
      <c r="O1432" s="97" t="str">
        <f t="shared" ca="1" si="290"/>
        <v>Nov</v>
      </c>
      <c r="P1432" s="96">
        <v>0</v>
      </c>
      <c r="Q1432" s="99">
        <f t="shared" si="291"/>
        <v>25</v>
      </c>
      <c r="R1432" s="97">
        <f t="shared" ca="1" si="292"/>
        <v>0</v>
      </c>
      <c r="S1432" s="99" t="b">
        <f t="shared" si="293"/>
        <v>0</v>
      </c>
      <c r="T1432" s="100">
        <v>75</v>
      </c>
      <c r="U1432" s="100" t="str">
        <f t="shared" ca="1" si="294"/>
        <v>Dec</v>
      </c>
      <c r="V1432" s="96">
        <v>75</v>
      </c>
      <c r="W1432" s="103">
        <f t="shared" si="295"/>
        <v>-50</v>
      </c>
      <c r="X1432" s="102">
        <f t="shared" ca="1" si="296"/>
        <v>-0.66666666666666674</v>
      </c>
      <c r="Y1432" s="103" t="str">
        <f t="shared" ca="1" si="297"/>
        <v>DEGROWTH</v>
      </c>
      <c r="Z1432" s="24">
        <v>0</v>
      </c>
      <c r="AA1432" s="24">
        <f t="shared" si="298"/>
        <v>0</v>
      </c>
      <c r="AB1432" s="3">
        <v>1000001581</v>
      </c>
      <c r="AC1432" s="3"/>
    </row>
    <row r="1433" spans="1:29" ht="14.25" hidden="1" customHeight="1">
      <c r="A1433" s="23" t="s">
        <v>4046</v>
      </c>
      <c r="B1433" s="64" t="s">
        <v>105</v>
      </c>
      <c r="C1433" s="64" t="s">
        <v>2580</v>
      </c>
      <c r="D1433" s="64">
        <v>1000001615</v>
      </c>
      <c r="E1433" s="65" t="s">
        <v>2581</v>
      </c>
      <c r="F1433" s="66">
        <v>41818</v>
      </c>
      <c r="G1433" s="66" t="str">
        <f t="shared" si="286"/>
        <v>Targeted Dealer</v>
      </c>
      <c r="H1433" s="66" t="s">
        <v>627</v>
      </c>
      <c r="I1433" s="67">
        <v>45</v>
      </c>
      <c r="J1433" s="67">
        <f t="shared" ca="1" si="287"/>
        <v>939.19354838709683</v>
      </c>
      <c r="K1433" s="96">
        <v>61.5</v>
      </c>
      <c r="L1433" s="68">
        <f t="shared" ca="1" si="288"/>
        <v>-877.69354838709683</v>
      </c>
      <c r="M1433" s="68">
        <f t="shared" ca="1" si="289"/>
        <v>6.5481710458526532</v>
      </c>
      <c r="N1433" s="99">
        <v>35</v>
      </c>
      <c r="O1433" s="97" t="str">
        <f t="shared" ca="1" si="290"/>
        <v>Nov</v>
      </c>
      <c r="P1433" s="96">
        <v>35</v>
      </c>
      <c r="Q1433" s="99">
        <f t="shared" si="291"/>
        <v>26.5</v>
      </c>
      <c r="R1433" s="97">
        <f t="shared" ca="1" si="292"/>
        <v>0.75714285714285712</v>
      </c>
      <c r="S1433" s="99" t="str">
        <f t="shared" ca="1" si="293"/>
        <v>GROWTH</v>
      </c>
      <c r="T1433" s="100">
        <v>167.5</v>
      </c>
      <c r="U1433" s="100" t="str">
        <f t="shared" ca="1" si="294"/>
        <v>Dec</v>
      </c>
      <c r="V1433" s="96">
        <v>167.5</v>
      </c>
      <c r="W1433" s="103">
        <f t="shared" si="295"/>
        <v>-106</v>
      </c>
      <c r="X1433" s="102">
        <f t="shared" ca="1" si="296"/>
        <v>-0.63283582089552237</v>
      </c>
      <c r="Y1433" s="103" t="str">
        <f t="shared" ca="1" si="297"/>
        <v>DEGROWTH</v>
      </c>
      <c r="Z1433" s="24">
        <v>0</v>
      </c>
      <c r="AA1433" s="24">
        <f t="shared" si="298"/>
        <v>1</v>
      </c>
      <c r="AB1433" s="3">
        <v>1000001615</v>
      </c>
      <c r="AC1433" s="3"/>
    </row>
    <row r="1434" spans="1:29" ht="14.25" hidden="1" customHeight="1">
      <c r="A1434" s="23" t="s">
        <v>4046</v>
      </c>
      <c r="B1434" s="64" t="s">
        <v>105</v>
      </c>
      <c r="C1434" s="64" t="s">
        <v>2582</v>
      </c>
      <c r="D1434" s="64">
        <v>1000001587</v>
      </c>
      <c r="E1434" s="65" t="s">
        <v>2583</v>
      </c>
      <c r="F1434" s="66">
        <v>42110</v>
      </c>
      <c r="G1434" s="66" t="str">
        <f t="shared" si="286"/>
        <v>Targeted Dealer</v>
      </c>
      <c r="H1434" s="66" t="s">
        <v>627</v>
      </c>
      <c r="I1434" s="67">
        <v>220</v>
      </c>
      <c r="J1434" s="67">
        <f t="shared" ca="1" si="287"/>
        <v>4591.6129032258068</v>
      </c>
      <c r="K1434" s="96">
        <v>205</v>
      </c>
      <c r="L1434" s="68">
        <f t="shared" ca="1" si="288"/>
        <v>-4386.6129032258068</v>
      </c>
      <c r="M1434" s="68">
        <f t="shared" ca="1" si="289"/>
        <v>4.4646620767177172</v>
      </c>
      <c r="N1434" s="99">
        <v>204.5</v>
      </c>
      <c r="O1434" s="97" t="str">
        <f t="shared" ca="1" si="290"/>
        <v>Nov</v>
      </c>
      <c r="P1434" s="96">
        <v>204.5</v>
      </c>
      <c r="Q1434" s="99">
        <f t="shared" si="291"/>
        <v>0.5</v>
      </c>
      <c r="R1434" s="97">
        <f t="shared" ca="1" si="292"/>
        <v>2.4449877750611915E-3</v>
      </c>
      <c r="S1434" s="99" t="str">
        <f t="shared" ca="1" si="293"/>
        <v>GROWTH</v>
      </c>
      <c r="T1434" s="100">
        <v>168</v>
      </c>
      <c r="U1434" s="100" t="str">
        <f t="shared" ca="1" si="294"/>
        <v>Dec</v>
      </c>
      <c r="V1434" s="96">
        <v>168</v>
      </c>
      <c r="W1434" s="103">
        <f t="shared" si="295"/>
        <v>37</v>
      </c>
      <c r="X1434" s="102">
        <f t="shared" ca="1" si="296"/>
        <v>0.22023809523809534</v>
      </c>
      <c r="Y1434" s="103" t="str">
        <f t="shared" ca="1" si="297"/>
        <v>GROWTH</v>
      </c>
      <c r="Z1434" s="24">
        <v>0</v>
      </c>
      <c r="AA1434" s="24">
        <f t="shared" si="298"/>
        <v>1</v>
      </c>
      <c r="AB1434" s="3">
        <v>1000001587</v>
      </c>
      <c r="AC1434" s="3"/>
    </row>
    <row r="1435" spans="1:29" ht="14.25" hidden="1" customHeight="1">
      <c r="A1435" s="23" t="s">
        <v>4046</v>
      </c>
      <c r="B1435" s="64" t="s">
        <v>105</v>
      </c>
      <c r="C1435" s="64" t="s">
        <v>4248</v>
      </c>
      <c r="D1435" s="64">
        <v>1000001629</v>
      </c>
      <c r="E1435" s="65" t="s">
        <v>4249</v>
      </c>
      <c r="F1435" s="66">
        <v>42803</v>
      </c>
      <c r="G1435" s="66" t="str">
        <f t="shared" si="286"/>
        <v>Targeted Dealer</v>
      </c>
      <c r="H1435" s="66"/>
      <c r="I1435" s="67">
        <v>30</v>
      </c>
      <c r="J1435" s="67">
        <f t="shared" ca="1" si="287"/>
        <v>626.12903225806451</v>
      </c>
      <c r="K1435" s="96">
        <v>15</v>
      </c>
      <c r="L1435" s="68">
        <f t="shared" ca="1" si="288"/>
        <v>-611.12903225806451</v>
      </c>
      <c r="M1435" s="68">
        <f t="shared" ca="1" si="289"/>
        <v>2.3956723338485317</v>
      </c>
      <c r="N1435" s="99">
        <v>0</v>
      </c>
      <c r="O1435" s="97" t="str">
        <f t="shared" ca="1" si="290"/>
        <v>Nov</v>
      </c>
      <c r="P1435" s="96">
        <v>0</v>
      </c>
      <c r="Q1435" s="99">
        <f t="shared" si="291"/>
        <v>15</v>
      </c>
      <c r="R1435" s="97">
        <f t="shared" ca="1" si="292"/>
        <v>0</v>
      </c>
      <c r="S1435" s="99" t="b">
        <f t="shared" si="293"/>
        <v>0</v>
      </c>
      <c r="T1435" s="100">
        <v>24</v>
      </c>
      <c r="U1435" s="100" t="str">
        <f t="shared" ca="1" si="294"/>
        <v>Dec</v>
      </c>
      <c r="V1435" s="96">
        <v>24</v>
      </c>
      <c r="W1435" s="103">
        <f t="shared" si="295"/>
        <v>-9</v>
      </c>
      <c r="X1435" s="102">
        <f t="shared" ca="1" si="296"/>
        <v>-0.375</v>
      </c>
      <c r="Y1435" s="103" t="str">
        <f t="shared" ca="1" si="297"/>
        <v>DEGROWTH</v>
      </c>
      <c r="Z1435" s="24">
        <v>0</v>
      </c>
      <c r="AA1435" s="24">
        <f t="shared" si="298"/>
        <v>0</v>
      </c>
      <c r="AB1435" s="3">
        <v>1000001629</v>
      </c>
      <c r="AC1435" s="3"/>
    </row>
    <row r="1436" spans="1:29" ht="14.25" hidden="1" customHeight="1">
      <c r="A1436" s="23" t="s">
        <v>4046</v>
      </c>
      <c r="B1436" s="64" t="s">
        <v>105</v>
      </c>
      <c r="C1436" s="64" t="s">
        <v>2584</v>
      </c>
      <c r="D1436" s="64">
        <v>1000001633</v>
      </c>
      <c r="E1436" s="65" t="s">
        <v>2585</v>
      </c>
      <c r="F1436" s="66">
        <v>43242</v>
      </c>
      <c r="G1436" s="66" t="str">
        <f t="shared" si="286"/>
        <v>Targeted Dealer</v>
      </c>
      <c r="H1436" s="66" t="s">
        <v>627</v>
      </c>
      <c r="I1436" s="67">
        <v>60</v>
      </c>
      <c r="J1436" s="67">
        <f t="shared" ca="1" si="287"/>
        <v>1252.258064516129</v>
      </c>
      <c r="K1436" s="96">
        <v>50</v>
      </c>
      <c r="L1436" s="68">
        <f t="shared" ca="1" si="288"/>
        <v>-1202.258064516129</v>
      </c>
      <c r="M1436" s="68">
        <f t="shared" ca="1" si="289"/>
        <v>3.9927872230808861</v>
      </c>
      <c r="N1436" s="99">
        <v>63</v>
      </c>
      <c r="O1436" s="97" t="str">
        <f t="shared" ca="1" si="290"/>
        <v>Nov</v>
      </c>
      <c r="P1436" s="96">
        <v>63</v>
      </c>
      <c r="Q1436" s="99">
        <f t="shared" si="291"/>
        <v>-13</v>
      </c>
      <c r="R1436" s="97">
        <f t="shared" ca="1" si="292"/>
        <v>-0.20634920634920639</v>
      </c>
      <c r="S1436" s="99" t="str">
        <f t="shared" ca="1" si="293"/>
        <v>DEGROWTH</v>
      </c>
      <c r="T1436" s="100">
        <v>43</v>
      </c>
      <c r="U1436" s="100" t="str">
        <f t="shared" ca="1" si="294"/>
        <v>Dec</v>
      </c>
      <c r="V1436" s="96">
        <v>43</v>
      </c>
      <c r="W1436" s="103">
        <f t="shared" si="295"/>
        <v>7</v>
      </c>
      <c r="X1436" s="102">
        <f t="shared" ca="1" si="296"/>
        <v>0.16279069767441867</v>
      </c>
      <c r="Y1436" s="103" t="str">
        <f t="shared" ca="1" si="297"/>
        <v>GROWTH</v>
      </c>
      <c r="Z1436" s="24">
        <v>0</v>
      </c>
      <c r="AA1436" s="24">
        <f t="shared" si="298"/>
        <v>1</v>
      </c>
      <c r="AB1436" s="3">
        <v>1000001633</v>
      </c>
      <c r="AC1436" s="3"/>
    </row>
    <row r="1437" spans="1:29" ht="14.25" hidden="1" customHeight="1">
      <c r="A1437" s="23" t="s">
        <v>4046</v>
      </c>
      <c r="B1437" s="64" t="s">
        <v>105</v>
      </c>
      <c r="C1437" s="64" t="s">
        <v>2586</v>
      </c>
      <c r="D1437" s="64">
        <v>1000001609</v>
      </c>
      <c r="E1437" s="65" t="s">
        <v>2587</v>
      </c>
      <c r="F1437" s="66">
        <v>43337</v>
      </c>
      <c r="G1437" s="66" t="str">
        <f t="shared" si="286"/>
        <v>Targeted Dealer</v>
      </c>
      <c r="H1437" s="66"/>
      <c r="I1437" s="67">
        <v>50</v>
      </c>
      <c r="J1437" s="67">
        <f t="shared" ca="1" si="287"/>
        <v>1043.5483870967741</v>
      </c>
      <c r="K1437" s="96">
        <v>83</v>
      </c>
      <c r="L1437" s="68">
        <f t="shared" ca="1" si="288"/>
        <v>-960.54838709677415</v>
      </c>
      <c r="M1437" s="68">
        <f t="shared" ca="1" si="289"/>
        <v>7.9536321483771255</v>
      </c>
      <c r="N1437" s="99">
        <v>47</v>
      </c>
      <c r="O1437" s="97" t="str">
        <f t="shared" ca="1" si="290"/>
        <v>Nov</v>
      </c>
      <c r="P1437" s="96">
        <v>47</v>
      </c>
      <c r="Q1437" s="99">
        <f t="shared" si="291"/>
        <v>36</v>
      </c>
      <c r="R1437" s="97">
        <f t="shared" ca="1" si="292"/>
        <v>0.76595744680851063</v>
      </c>
      <c r="S1437" s="99" t="str">
        <f t="shared" ca="1" si="293"/>
        <v>GROWTH</v>
      </c>
      <c r="T1437" s="100">
        <v>47.5</v>
      </c>
      <c r="U1437" s="100" t="str">
        <f t="shared" ca="1" si="294"/>
        <v>Dec</v>
      </c>
      <c r="V1437" s="96">
        <v>47.5</v>
      </c>
      <c r="W1437" s="103">
        <f t="shared" si="295"/>
        <v>35.5</v>
      </c>
      <c r="X1437" s="102">
        <f t="shared" ca="1" si="296"/>
        <v>0.74736842105263168</v>
      </c>
      <c r="Y1437" s="103" t="str">
        <f t="shared" ca="1" si="297"/>
        <v>GROWTH</v>
      </c>
      <c r="Z1437" s="24">
        <v>0</v>
      </c>
      <c r="AA1437" s="24">
        <f t="shared" si="298"/>
        <v>0</v>
      </c>
      <c r="AB1437" s="3">
        <v>1000001609</v>
      </c>
      <c r="AC1437" s="3"/>
    </row>
    <row r="1438" spans="1:29" ht="14.25" hidden="1" customHeight="1">
      <c r="A1438" s="23" t="s">
        <v>4046</v>
      </c>
      <c r="B1438" s="64" t="s">
        <v>105</v>
      </c>
      <c r="C1438" s="64" t="s">
        <v>2588</v>
      </c>
      <c r="D1438" s="64">
        <v>1000001611</v>
      </c>
      <c r="E1438" s="65" t="s">
        <v>2589</v>
      </c>
      <c r="F1438" s="66">
        <v>43601</v>
      </c>
      <c r="G1438" s="66" t="str">
        <f t="shared" si="286"/>
        <v>Targeted Dealer</v>
      </c>
      <c r="H1438" s="66" t="s">
        <v>627</v>
      </c>
      <c r="I1438" s="67">
        <v>80</v>
      </c>
      <c r="J1438" s="67">
        <f t="shared" ca="1" si="287"/>
        <v>1669.6774193548388</v>
      </c>
      <c r="K1438" s="96">
        <v>90</v>
      </c>
      <c r="L1438" s="68">
        <f t="shared" ca="1" si="288"/>
        <v>-1579.6774193548388</v>
      </c>
      <c r="M1438" s="68">
        <f t="shared" ca="1" si="289"/>
        <v>5.3902627511591952</v>
      </c>
      <c r="N1438" s="99">
        <v>55</v>
      </c>
      <c r="O1438" s="97" t="str">
        <f t="shared" ca="1" si="290"/>
        <v>Nov</v>
      </c>
      <c r="P1438" s="96">
        <v>55</v>
      </c>
      <c r="Q1438" s="99">
        <f t="shared" si="291"/>
        <v>35</v>
      </c>
      <c r="R1438" s="97">
        <f t="shared" ca="1" si="292"/>
        <v>0.63636363636363646</v>
      </c>
      <c r="S1438" s="99" t="str">
        <f t="shared" ca="1" si="293"/>
        <v>GROWTH</v>
      </c>
      <c r="T1438" s="100">
        <v>102</v>
      </c>
      <c r="U1438" s="100" t="str">
        <f t="shared" ca="1" si="294"/>
        <v>Dec</v>
      </c>
      <c r="V1438" s="96">
        <v>102</v>
      </c>
      <c r="W1438" s="103">
        <f t="shared" si="295"/>
        <v>-12</v>
      </c>
      <c r="X1438" s="102">
        <f t="shared" ca="1" si="296"/>
        <v>-0.11764705882352944</v>
      </c>
      <c r="Y1438" s="103" t="str">
        <f t="shared" ca="1" si="297"/>
        <v>DEGROWTH</v>
      </c>
      <c r="Z1438" s="24">
        <v>0</v>
      </c>
      <c r="AA1438" s="24">
        <f t="shared" si="298"/>
        <v>1</v>
      </c>
      <c r="AB1438" s="3">
        <v>1000001611</v>
      </c>
      <c r="AC1438" s="3"/>
    </row>
    <row r="1439" spans="1:29" ht="14.25" hidden="1" customHeight="1">
      <c r="A1439" s="23" t="s">
        <v>4046</v>
      </c>
      <c r="B1439" s="64" t="s">
        <v>105</v>
      </c>
      <c r="C1439" s="64" t="s">
        <v>2590</v>
      </c>
      <c r="D1439" s="64">
        <v>1000001590</v>
      </c>
      <c r="E1439" s="65" t="s">
        <v>2591</v>
      </c>
      <c r="F1439" s="66">
        <v>43718</v>
      </c>
      <c r="G1439" s="66" t="str">
        <f t="shared" si="286"/>
        <v>Targeted Dealer</v>
      </c>
      <c r="H1439" s="66" t="s">
        <v>627</v>
      </c>
      <c r="I1439" s="67">
        <v>190</v>
      </c>
      <c r="J1439" s="67">
        <f t="shared" ca="1" si="287"/>
        <v>3965.483870967742</v>
      </c>
      <c r="K1439" s="96">
        <v>110</v>
      </c>
      <c r="L1439" s="68">
        <f t="shared" ca="1" si="288"/>
        <v>-3855.483870967742</v>
      </c>
      <c r="M1439" s="68">
        <f t="shared" ca="1" si="289"/>
        <v>2.7739363865614575</v>
      </c>
      <c r="N1439" s="99">
        <v>142</v>
      </c>
      <c r="O1439" s="97" t="str">
        <f t="shared" ca="1" si="290"/>
        <v>Nov</v>
      </c>
      <c r="P1439" s="96">
        <v>142</v>
      </c>
      <c r="Q1439" s="99">
        <f t="shared" si="291"/>
        <v>-32</v>
      </c>
      <c r="R1439" s="97">
        <f t="shared" ca="1" si="292"/>
        <v>-0.22535211267605637</v>
      </c>
      <c r="S1439" s="99" t="str">
        <f t="shared" ca="1" si="293"/>
        <v>DEGROWTH</v>
      </c>
      <c r="T1439" s="100">
        <v>303</v>
      </c>
      <c r="U1439" s="100" t="str">
        <f t="shared" ca="1" si="294"/>
        <v>Dec</v>
      </c>
      <c r="V1439" s="96">
        <v>303</v>
      </c>
      <c r="W1439" s="103">
        <f t="shared" si="295"/>
        <v>-193</v>
      </c>
      <c r="X1439" s="102">
        <f t="shared" ca="1" si="296"/>
        <v>-0.63696369636963701</v>
      </c>
      <c r="Y1439" s="103" t="str">
        <f t="shared" ca="1" si="297"/>
        <v>DEGROWTH</v>
      </c>
      <c r="Z1439" s="24">
        <v>0</v>
      </c>
      <c r="AA1439" s="24">
        <f t="shared" si="298"/>
        <v>1</v>
      </c>
      <c r="AB1439" s="3">
        <v>1000001590</v>
      </c>
      <c r="AC1439" s="3"/>
    </row>
    <row r="1440" spans="1:29" ht="14.25" hidden="1" customHeight="1">
      <c r="A1440" s="23" t="s">
        <v>4046</v>
      </c>
      <c r="B1440" s="64" t="s">
        <v>105</v>
      </c>
      <c r="C1440" s="64" t="s">
        <v>2592</v>
      </c>
      <c r="D1440" s="64">
        <v>1000001600</v>
      </c>
      <c r="E1440" s="65" t="s">
        <v>2593</v>
      </c>
      <c r="F1440" s="66">
        <v>44302</v>
      </c>
      <c r="G1440" s="66" t="str">
        <f t="shared" si="286"/>
        <v>Targeted Dealer</v>
      </c>
      <c r="H1440" s="66" t="s">
        <v>627</v>
      </c>
      <c r="I1440" s="67">
        <v>180</v>
      </c>
      <c r="J1440" s="67">
        <f t="shared" ca="1" si="287"/>
        <v>3756.7741935483873</v>
      </c>
      <c r="K1440" s="96">
        <v>285</v>
      </c>
      <c r="L1440" s="68">
        <f t="shared" ca="1" si="288"/>
        <v>-3471.7741935483873</v>
      </c>
      <c r="M1440" s="68">
        <f t="shared" ca="1" si="289"/>
        <v>7.5862957238536834</v>
      </c>
      <c r="N1440" s="99">
        <v>128</v>
      </c>
      <c r="O1440" s="97" t="str">
        <f t="shared" ca="1" si="290"/>
        <v>Nov</v>
      </c>
      <c r="P1440" s="96">
        <v>128</v>
      </c>
      <c r="Q1440" s="99">
        <f t="shared" si="291"/>
        <v>157</v>
      </c>
      <c r="R1440" s="97">
        <f t="shared" ca="1" si="292"/>
        <v>1.2265625</v>
      </c>
      <c r="S1440" s="99" t="str">
        <f t="shared" ca="1" si="293"/>
        <v>GROWTH</v>
      </c>
      <c r="T1440" s="100">
        <v>295</v>
      </c>
      <c r="U1440" s="100" t="str">
        <f t="shared" ca="1" si="294"/>
        <v>Dec</v>
      </c>
      <c r="V1440" s="96">
        <v>295</v>
      </c>
      <c r="W1440" s="103">
        <f t="shared" si="295"/>
        <v>-10</v>
      </c>
      <c r="X1440" s="102">
        <f t="shared" ca="1" si="296"/>
        <v>-3.3898305084745783E-2</v>
      </c>
      <c r="Y1440" s="103" t="str">
        <f t="shared" ca="1" si="297"/>
        <v>DEGROWTH</v>
      </c>
      <c r="Z1440" s="24">
        <v>0</v>
      </c>
      <c r="AA1440" s="24">
        <f t="shared" si="298"/>
        <v>1</v>
      </c>
      <c r="AB1440" s="3">
        <v>1000001600</v>
      </c>
      <c r="AC1440" s="3"/>
    </row>
    <row r="1441" spans="1:29" ht="14.25" hidden="1" customHeight="1">
      <c r="A1441" s="23" t="s">
        <v>4046</v>
      </c>
      <c r="B1441" s="64" t="s">
        <v>105</v>
      </c>
      <c r="C1441" s="64" t="s">
        <v>4057</v>
      </c>
      <c r="D1441" s="64">
        <v>1000001634</v>
      </c>
      <c r="E1441" s="65" t="s">
        <v>4058</v>
      </c>
      <c r="F1441" s="66">
        <v>44315</v>
      </c>
      <c r="G1441" s="66" t="str">
        <f t="shared" si="286"/>
        <v>Targeted Dealer</v>
      </c>
      <c r="H1441" s="66"/>
      <c r="I1441" s="67">
        <v>25</v>
      </c>
      <c r="J1441" s="67">
        <f t="shared" ca="1" si="287"/>
        <v>521.77419354838707</v>
      </c>
      <c r="K1441" s="96">
        <v>6</v>
      </c>
      <c r="L1441" s="68">
        <f t="shared" ca="1" si="288"/>
        <v>-515.77419354838707</v>
      </c>
      <c r="M1441" s="68">
        <f t="shared" ca="1" si="289"/>
        <v>1.1499227202472952</v>
      </c>
      <c r="N1441" s="99">
        <v>6</v>
      </c>
      <c r="O1441" s="97" t="str">
        <f t="shared" ca="1" si="290"/>
        <v>Nov</v>
      </c>
      <c r="P1441" s="96">
        <v>6</v>
      </c>
      <c r="Q1441" s="99">
        <f t="shared" si="291"/>
        <v>0</v>
      </c>
      <c r="R1441" s="97">
        <f t="shared" ca="1" si="292"/>
        <v>0</v>
      </c>
      <c r="S1441" s="99" t="str">
        <f t="shared" ca="1" si="293"/>
        <v>GROWTH</v>
      </c>
      <c r="T1441" s="100">
        <v>39</v>
      </c>
      <c r="U1441" s="100" t="str">
        <f t="shared" ca="1" si="294"/>
        <v>Dec</v>
      </c>
      <c r="V1441" s="96">
        <v>39</v>
      </c>
      <c r="W1441" s="103">
        <f t="shared" si="295"/>
        <v>-33</v>
      </c>
      <c r="X1441" s="102">
        <f t="shared" ca="1" si="296"/>
        <v>-0.84615384615384615</v>
      </c>
      <c r="Y1441" s="103" t="str">
        <f t="shared" ca="1" si="297"/>
        <v>DEGROWTH</v>
      </c>
      <c r="Z1441" s="24">
        <v>0</v>
      </c>
      <c r="AA1441" s="24">
        <f t="shared" si="298"/>
        <v>0</v>
      </c>
      <c r="AB1441" s="3">
        <v>1000001634</v>
      </c>
      <c r="AC1441" s="3"/>
    </row>
    <row r="1442" spans="1:29" ht="14.25" hidden="1" customHeight="1">
      <c r="A1442" s="23" t="s">
        <v>4046</v>
      </c>
      <c r="B1442" s="64" t="s">
        <v>105</v>
      </c>
      <c r="C1442" s="64" t="s">
        <v>2594</v>
      </c>
      <c r="D1442" s="64">
        <v>1000002043</v>
      </c>
      <c r="E1442" s="65" t="s">
        <v>2595</v>
      </c>
      <c r="F1442" s="66">
        <v>44501</v>
      </c>
      <c r="G1442" s="66" t="str">
        <f t="shared" si="286"/>
        <v>Targeted Dealer</v>
      </c>
      <c r="H1442" s="66" t="s">
        <v>627</v>
      </c>
      <c r="I1442" s="67">
        <v>280</v>
      </c>
      <c r="J1442" s="67">
        <f t="shared" ca="1" si="287"/>
        <v>5843.8709677419356</v>
      </c>
      <c r="K1442" s="96">
        <v>384</v>
      </c>
      <c r="L1442" s="68">
        <f t="shared" ca="1" si="288"/>
        <v>-5459.8709677419356</v>
      </c>
      <c r="M1442" s="68">
        <f t="shared" ca="1" si="289"/>
        <v>6.5709869728416868</v>
      </c>
      <c r="N1442" s="99">
        <v>358.5</v>
      </c>
      <c r="O1442" s="97" t="str">
        <f t="shared" ca="1" si="290"/>
        <v>Nov</v>
      </c>
      <c r="P1442" s="96">
        <v>358.5</v>
      </c>
      <c r="Q1442" s="99">
        <f t="shared" si="291"/>
        <v>25.5</v>
      </c>
      <c r="R1442" s="97">
        <f t="shared" ca="1" si="292"/>
        <v>7.1129707112970619E-2</v>
      </c>
      <c r="S1442" s="99" t="str">
        <f t="shared" ca="1" si="293"/>
        <v>GROWTH</v>
      </c>
      <c r="T1442" s="100">
        <v>210</v>
      </c>
      <c r="U1442" s="100" t="str">
        <f t="shared" ca="1" si="294"/>
        <v>Dec</v>
      </c>
      <c r="V1442" s="96">
        <v>210</v>
      </c>
      <c r="W1442" s="103">
        <f t="shared" si="295"/>
        <v>174</v>
      </c>
      <c r="X1442" s="102">
        <f t="shared" ca="1" si="296"/>
        <v>0.82857142857142851</v>
      </c>
      <c r="Y1442" s="103" t="str">
        <f t="shared" ca="1" si="297"/>
        <v>GROWTH</v>
      </c>
      <c r="Z1442" s="24">
        <v>0</v>
      </c>
      <c r="AA1442" s="24">
        <f t="shared" si="298"/>
        <v>1</v>
      </c>
      <c r="AB1442" s="3">
        <v>1000002043</v>
      </c>
      <c r="AC1442" s="3"/>
    </row>
    <row r="1443" spans="1:29" ht="14.25" hidden="1" customHeight="1">
      <c r="A1443" s="23" t="s">
        <v>4046</v>
      </c>
      <c r="B1443" s="64" t="s">
        <v>105</v>
      </c>
      <c r="C1443" s="64" t="s">
        <v>4599</v>
      </c>
      <c r="D1443" s="64">
        <v>1000002048</v>
      </c>
      <c r="E1443" s="65" t="s">
        <v>4600</v>
      </c>
      <c r="F1443" s="66">
        <v>44501</v>
      </c>
      <c r="G1443" s="66" t="str">
        <f t="shared" si="286"/>
        <v>Targeted Dealer</v>
      </c>
      <c r="H1443" s="66"/>
      <c r="I1443" s="67">
        <v>40</v>
      </c>
      <c r="J1443" s="67">
        <f t="shared" ca="1" si="287"/>
        <v>834.83870967741939</v>
      </c>
      <c r="K1443" s="96">
        <v>52.5</v>
      </c>
      <c r="L1443" s="68">
        <f t="shared" ca="1" si="288"/>
        <v>-782.33870967741939</v>
      </c>
      <c r="M1443" s="68">
        <f t="shared" ca="1" si="289"/>
        <v>6.288639876352395</v>
      </c>
      <c r="N1443" s="99">
        <v>32</v>
      </c>
      <c r="O1443" s="97" t="str">
        <f t="shared" ca="1" si="290"/>
        <v>Nov</v>
      </c>
      <c r="P1443" s="96">
        <v>32</v>
      </c>
      <c r="Q1443" s="99">
        <f t="shared" si="291"/>
        <v>20.5</v>
      </c>
      <c r="R1443" s="97">
        <f t="shared" ca="1" si="292"/>
        <v>0.640625</v>
      </c>
      <c r="S1443" s="99" t="str">
        <f t="shared" ca="1" si="293"/>
        <v>GROWTH</v>
      </c>
      <c r="T1443" s="100">
        <v>0</v>
      </c>
      <c r="U1443" s="100" t="str">
        <f t="shared" ca="1" si="294"/>
        <v>Dec</v>
      </c>
      <c r="V1443" s="96">
        <v>0</v>
      </c>
      <c r="W1443" s="103">
        <f t="shared" si="295"/>
        <v>52.5</v>
      </c>
      <c r="X1443" s="102">
        <f t="shared" ca="1" si="296"/>
        <v>0</v>
      </c>
      <c r="Y1443" s="103" t="b">
        <f t="shared" si="297"/>
        <v>0</v>
      </c>
      <c r="Z1443" s="24">
        <v>0</v>
      </c>
      <c r="AA1443" s="24">
        <f t="shared" si="298"/>
        <v>0</v>
      </c>
      <c r="AB1443" s="3">
        <v>1000002048</v>
      </c>
      <c r="AC1443" s="3"/>
    </row>
    <row r="1444" spans="1:29" ht="14.25" hidden="1" customHeight="1">
      <c r="A1444" s="23" t="s">
        <v>4046</v>
      </c>
      <c r="B1444" s="64" t="s">
        <v>105</v>
      </c>
      <c r="C1444" s="64" t="s">
        <v>2596</v>
      </c>
      <c r="D1444" s="64">
        <v>1000002073</v>
      </c>
      <c r="E1444" s="65" t="s">
        <v>2597</v>
      </c>
      <c r="F1444" s="66">
        <v>44531</v>
      </c>
      <c r="G1444" s="66" t="str">
        <f t="shared" si="286"/>
        <v>Targeted Dealer</v>
      </c>
      <c r="H1444" s="66" t="s">
        <v>627</v>
      </c>
      <c r="I1444" s="67">
        <v>40</v>
      </c>
      <c r="J1444" s="67">
        <f t="shared" ca="1" si="287"/>
        <v>834.83870967741939</v>
      </c>
      <c r="K1444" s="96">
        <v>57</v>
      </c>
      <c r="L1444" s="68">
        <f t="shared" ca="1" si="288"/>
        <v>-777.83870967741939</v>
      </c>
      <c r="M1444" s="68">
        <f t="shared" ca="1" si="289"/>
        <v>6.8276661514683141</v>
      </c>
      <c r="N1444" s="99">
        <v>47</v>
      </c>
      <c r="O1444" s="97" t="str">
        <f t="shared" ca="1" si="290"/>
        <v>Nov</v>
      </c>
      <c r="P1444" s="96">
        <v>47</v>
      </c>
      <c r="Q1444" s="99">
        <f t="shared" si="291"/>
        <v>10</v>
      </c>
      <c r="R1444" s="97">
        <f t="shared" ca="1" si="292"/>
        <v>0.2127659574468086</v>
      </c>
      <c r="S1444" s="99" t="str">
        <f t="shared" ca="1" si="293"/>
        <v>GROWTH</v>
      </c>
      <c r="T1444" s="100">
        <v>60.8</v>
      </c>
      <c r="U1444" s="100" t="str">
        <f t="shared" ca="1" si="294"/>
        <v>Dec</v>
      </c>
      <c r="V1444" s="96">
        <v>60.8</v>
      </c>
      <c r="W1444" s="103">
        <f t="shared" si="295"/>
        <v>-3.7999999999999972</v>
      </c>
      <c r="X1444" s="102">
        <f t="shared" ca="1" si="296"/>
        <v>-6.25E-2</v>
      </c>
      <c r="Y1444" s="103" t="str">
        <f t="shared" ca="1" si="297"/>
        <v>DEGROWTH</v>
      </c>
      <c r="Z1444" s="24">
        <v>0</v>
      </c>
      <c r="AA1444" s="24">
        <f t="shared" si="298"/>
        <v>1</v>
      </c>
      <c r="AB1444" s="3">
        <v>1000002073</v>
      </c>
      <c r="AC1444" s="3"/>
    </row>
    <row r="1445" spans="1:29" ht="14.25" hidden="1" customHeight="1">
      <c r="A1445" s="23" t="s">
        <v>4046</v>
      </c>
      <c r="B1445" s="64" t="s">
        <v>105</v>
      </c>
      <c r="C1445" s="64" t="s">
        <v>2598</v>
      </c>
      <c r="D1445" s="64">
        <v>1000002072</v>
      </c>
      <c r="E1445" s="65" t="s">
        <v>2599</v>
      </c>
      <c r="F1445" s="66">
        <v>44557</v>
      </c>
      <c r="G1445" s="66" t="str">
        <f t="shared" si="286"/>
        <v>Targeted Dealer</v>
      </c>
      <c r="H1445" s="66"/>
      <c r="I1445" s="67">
        <v>30</v>
      </c>
      <c r="J1445" s="67">
        <f t="shared" ca="1" si="287"/>
        <v>626.12903225806451</v>
      </c>
      <c r="K1445" s="96">
        <v>5</v>
      </c>
      <c r="L1445" s="68">
        <f t="shared" ca="1" si="288"/>
        <v>-621.12903225806451</v>
      </c>
      <c r="M1445" s="68">
        <f t="shared" ca="1" si="289"/>
        <v>0.79855744461617717</v>
      </c>
      <c r="N1445" s="99">
        <v>0</v>
      </c>
      <c r="O1445" s="97" t="str">
        <f t="shared" ca="1" si="290"/>
        <v>Nov</v>
      </c>
      <c r="P1445" s="96">
        <v>0</v>
      </c>
      <c r="Q1445" s="99">
        <f t="shared" si="291"/>
        <v>5</v>
      </c>
      <c r="R1445" s="97">
        <f t="shared" ca="1" si="292"/>
        <v>0</v>
      </c>
      <c r="S1445" s="99" t="b">
        <f t="shared" si="293"/>
        <v>0</v>
      </c>
      <c r="T1445" s="100">
        <v>17</v>
      </c>
      <c r="U1445" s="100" t="str">
        <f t="shared" ca="1" si="294"/>
        <v>Dec</v>
      </c>
      <c r="V1445" s="96">
        <v>17</v>
      </c>
      <c r="W1445" s="103">
        <f t="shared" si="295"/>
        <v>-12</v>
      </c>
      <c r="X1445" s="102">
        <f t="shared" ca="1" si="296"/>
        <v>-0.70588235294117641</v>
      </c>
      <c r="Y1445" s="103" t="str">
        <f t="shared" ca="1" si="297"/>
        <v>DEGROWTH</v>
      </c>
      <c r="Z1445" s="24">
        <v>0</v>
      </c>
      <c r="AA1445" s="24">
        <f t="shared" si="298"/>
        <v>0</v>
      </c>
      <c r="AB1445" s="3">
        <v>1000002072</v>
      </c>
      <c r="AC1445" s="3"/>
    </row>
    <row r="1446" spans="1:29" ht="14.25" hidden="1" customHeight="1">
      <c r="A1446" s="23" t="s">
        <v>4046</v>
      </c>
      <c r="B1446" s="64" t="s">
        <v>105</v>
      </c>
      <c r="C1446" s="64" t="s">
        <v>2600</v>
      </c>
      <c r="D1446" s="64">
        <v>1000002803</v>
      </c>
      <c r="E1446" s="64" t="s">
        <v>2601</v>
      </c>
      <c r="F1446" s="66">
        <v>44736</v>
      </c>
      <c r="G1446" s="66" t="str">
        <f t="shared" si="286"/>
        <v>Targeted Dealer</v>
      </c>
      <c r="H1446" s="66" t="s">
        <v>627</v>
      </c>
      <c r="I1446" s="67">
        <v>25</v>
      </c>
      <c r="J1446" s="67">
        <f t="shared" ca="1" si="287"/>
        <v>521.77419354838707</v>
      </c>
      <c r="K1446" s="96">
        <v>25</v>
      </c>
      <c r="L1446" s="68">
        <f t="shared" ca="1" si="288"/>
        <v>-496.77419354838707</v>
      </c>
      <c r="M1446" s="68">
        <f t="shared" ca="1" si="289"/>
        <v>4.7913446676970635</v>
      </c>
      <c r="N1446" s="99">
        <v>25</v>
      </c>
      <c r="O1446" s="97" t="str">
        <f t="shared" ca="1" si="290"/>
        <v>Nov</v>
      </c>
      <c r="P1446" s="96">
        <v>25</v>
      </c>
      <c r="Q1446" s="99">
        <f t="shared" si="291"/>
        <v>0</v>
      </c>
      <c r="R1446" s="97">
        <f t="shared" ca="1" si="292"/>
        <v>0</v>
      </c>
      <c r="S1446" s="99" t="str">
        <f t="shared" ca="1" si="293"/>
        <v>GROWTH</v>
      </c>
      <c r="T1446" s="100">
        <v>50</v>
      </c>
      <c r="U1446" s="100" t="str">
        <f t="shared" ca="1" si="294"/>
        <v>Dec</v>
      </c>
      <c r="V1446" s="96">
        <v>50</v>
      </c>
      <c r="W1446" s="103">
        <f t="shared" si="295"/>
        <v>-25</v>
      </c>
      <c r="X1446" s="102">
        <f t="shared" ca="1" si="296"/>
        <v>-0.5</v>
      </c>
      <c r="Y1446" s="103" t="str">
        <f t="shared" ca="1" si="297"/>
        <v>DEGROWTH</v>
      </c>
      <c r="Z1446" s="24">
        <v>0</v>
      </c>
      <c r="AA1446" s="24">
        <f t="shared" si="298"/>
        <v>1</v>
      </c>
      <c r="AB1446" s="3">
        <v>1000002803</v>
      </c>
      <c r="AC1446" s="3"/>
    </row>
    <row r="1447" spans="1:29" ht="14.25" hidden="1" customHeight="1">
      <c r="A1447" s="23" t="s">
        <v>4046</v>
      </c>
      <c r="B1447" s="64" t="s">
        <v>105</v>
      </c>
      <c r="C1447" s="64" t="s">
        <v>4601</v>
      </c>
      <c r="D1447" s="64">
        <v>1000002858</v>
      </c>
      <c r="E1447" s="64" t="s">
        <v>4602</v>
      </c>
      <c r="F1447" s="66">
        <v>44761</v>
      </c>
      <c r="G1447" s="66" t="str">
        <f t="shared" si="286"/>
        <v>-</v>
      </c>
      <c r="H1447" s="66"/>
      <c r="I1447" s="67">
        <v>0</v>
      </c>
      <c r="J1447" s="67">
        <f t="shared" ca="1" si="287"/>
        <v>0</v>
      </c>
      <c r="K1447" s="96">
        <v>0</v>
      </c>
      <c r="L1447" s="68">
        <f t="shared" ca="1" si="288"/>
        <v>0</v>
      </c>
      <c r="M1447" s="68" t="str">
        <f t="shared" ca="1" si="289"/>
        <v>-</v>
      </c>
      <c r="N1447" s="99">
        <v>0</v>
      </c>
      <c r="O1447" s="97" t="str">
        <f t="shared" ca="1" si="290"/>
        <v>Nov</v>
      </c>
      <c r="P1447" s="96">
        <v>0</v>
      </c>
      <c r="Q1447" s="99">
        <f t="shared" si="291"/>
        <v>0</v>
      </c>
      <c r="R1447" s="97">
        <f t="shared" ca="1" si="292"/>
        <v>0</v>
      </c>
      <c r="S1447" s="99" t="b">
        <f t="shared" si="293"/>
        <v>0</v>
      </c>
      <c r="T1447" s="100">
        <v>43</v>
      </c>
      <c r="U1447" s="100" t="str">
        <f t="shared" ca="1" si="294"/>
        <v>Dec</v>
      </c>
      <c r="V1447" s="96">
        <v>43</v>
      </c>
      <c r="W1447" s="103">
        <f t="shared" si="295"/>
        <v>-43</v>
      </c>
      <c r="X1447" s="102">
        <f t="shared" ca="1" si="296"/>
        <v>-1</v>
      </c>
      <c r="Y1447" s="103" t="str">
        <f t="shared" ca="1" si="297"/>
        <v>DEGROWTH</v>
      </c>
      <c r="Z1447" s="24">
        <v>1</v>
      </c>
      <c r="AA1447" s="24">
        <f t="shared" si="298"/>
        <v>0</v>
      </c>
      <c r="AB1447" s="3">
        <v>1000002858</v>
      </c>
      <c r="AC1447" s="3"/>
    </row>
    <row r="1448" spans="1:29" ht="14.25" hidden="1" customHeight="1">
      <c r="A1448" s="24" t="s">
        <v>4046</v>
      </c>
      <c r="B1448" s="125" t="s">
        <v>105</v>
      </c>
      <c r="C1448" s="125" t="s">
        <v>368</v>
      </c>
      <c r="D1448" s="125">
        <v>1000004095</v>
      </c>
      <c r="E1448" s="125" t="s">
        <v>369</v>
      </c>
      <c r="F1448" s="66">
        <v>45527</v>
      </c>
      <c r="G1448" s="66" t="str">
        <f t="shared" si="286"/>
        <v>Targeted Dealer</v>
      </c>
      <c r="H1448" s="66"/>
      <c r="I1448" s="67">
        <v>25</v>
      </c>
      <c r="J1448" s="67">
        <f t="shared" ca="1" si="287"/>
        <v>521.77419354838707</v>
      </c>
      <c r="K1448" s="96">
        <v>25</v>
      </c>
      <c r="L1448" s="68">
        <f t="shared" ca="1" si="288"/>
        <v>-496.77419354838707</v>
      </c>
      <c r="M1448" s="68">
        <f t="shared" ca="1" si="289"/>
        <v>4.7913446676970635</v>
      </c>
      <c r="N1448" s="99">
        <v>0</v>
      </c>
      <c r="O1448" s="97" t="str">
        <f t="shared" ca="1" si="290"/>
        <v>Nov</v>
      </c>
      <c r="P1448" s="96">
        <v>0</v>
      </c>
      <c r="Q1448" s="99">
        <f t="shared" si="291"/>
        <v>25</v>
      </c>
      <c r="R1448" s="97">
        <f t="shared" ca="1" si="292"/>
        <v>0</v>
      </c>
      <c r="S1448" s="99" t="b">
        <f t="shared" si="293"/>
        <v>0</v>
      </c>
      <c r="T1448" s="100">
        <v>0</v>
      </c>
      <c r="U1448" s="100" t="str">
        <f t="shared" ca="1" si="294"/>
        <v>Dec</v>
      </c>
      <c r="V1448" s="96">
        <v>0</v>
      </c>
      <c r="W1448" s="103">
        <f t="shared" si="295"/>
        <v>25</v>
      </c>
      <c r="X1448" s="102">
        <f t="shared" ca="1" si="296"/>
        <v>0</v>
      </c>
      <c r="Y1448" s="103" t="b">
        <f t="shared" si="297"/>
        <v>0</v>
      </c>
      <c r="Z1448" s="24">
        <v>0</v>
      </c>
      <c r="AA1448" s="24">
        <f t="shared" si="298"/>
        <v>0</v>
      </c>
      <c r="AB1448" s="3">
        <v>1000004095</v>
      </c>
      <c r="AC1448" s="3"/>
    </row>
    <row r="1449" spans="1:29" ht="14.25" hidden="1" customHeight="1">
      <c r="A1449" s="23" t="s">
        <v>4046</v>
      </c>
      <c r="B1449" s="64" t="s">
        <v>95</v>
      </c>
      <c r="C1449" s="64" t="s">
        <v>370</v>
      </c>
      <c r="D1449" s="64">
        <v>1000001354</v>
      </c>
      <c r="E1449" s="65" t="s">
        <v>371</v>
      </c>
      <c r="F1449" s="66">
        <v>40802</v>
      </c>
      <c r="G1449" s="66" t="str">
        <f t="shared" si="286"/>
        <v>Targeted Dealer</v>
      </c>
      <c r="H1449" s="66"/>
      <c r="I1449" s="67">
        <v>200</v>
      </c>
      <c r="J1449" s="67">
        <f t="shared" ca="1" si="287"/>
        <v>4174.1935483870966</v>
      </c>
      <c r="K1449" s="96">
        <v>127.75</v>
      </c>
      <c r="L1449" s="68">
        <f t="shared" ca="1" si="288"/>
        <v>-4046.4435483870966</v>
      </c>
      <c r="M1449" s="68">
        <f t="shared" ca="1" si="289"/>
        <v>3.0604714064914993</v>
      </c>
      <c r="N1449" s="99">
        <v>105.25</v>
      </c>
      <c r="O1449" s="97" t="str">
        <f t="shared" ca="1" si="290"/>
        <v>Nov</v>
      </c>
      <c r="P1449" s="96">
        <v>105.25</v>
      </c>
      <c r="Q1449" s="99">
        <f t="shared" si="291"/>
        <v>22.5</v>
      </c>
      <c r="R1449" s="97">
        <f t="shared" ca="1" si="292"/>
        <v>0.21377672209026133</v>
      </c>
      <c r="S1449" s="99" t="str">
        <f t="shared" ca="1" si="293"/>
        <v>GROWTH</v>
      </c>
      <c r="T1449" s="100">
        <v>192</v>
      </c>
      <c r="U1449" s="100" t="str">
        <f t="shared" ca="1" si="294"/>
        <v>Dec</v>
      </c>
      <c r="V1449" s="96">
        <v>192</v>
      </c>
      <c r="W1449" s="103">
        <f t="shared" si="295"/>
        <v>-64.25</v>
      </c>
      <c r="X1449" s="102">
        <f t="shared" ca="1" si="296"/>
        <v>-0.33463541666666663</v>
      </c>
      <c r="Y1449" s="103" t="str">
        <f t="shared" ca="1" si="297"/>
        <v>DEGROWTH</v>
      </c>
      <c r="Z1449" s="24">
        <v>0</v>
      </c>
      <c r="AA1449" s="24">
        <f t="shared" si="298"/>
        <v>0</v>
      </c>
      <c r="AB1449" s="3">
        <v>1000001354</v>
      </c>
      <c r="AC1449" s="3"/>
    </row>
    <row r="1450" spans="1:29" ht="14.25" hidden="1" customHeight="1">
      <c r="A1450" s="23" t="s">
        <v>4046</v>
      </c>
      <c r="B1450" s="64" t="s">
        <v>95</v>
      </c>
      <c r="C1450" s="64" t="s">
        <v>2602</v>
      </c>
      <c r="D1450" s="64">
        <v>1000001351</v>
      </c>
      <c r="E1450" s="65" t="s">
        <v>2603</v>
      </c>
      <c r="F1450" s="66">
        <v>41234</v>
      </c>
      <c r="G1450" s="66" t="str">
        <f t="shared" si="286"/>
        <v>Targeted Dealer</v>
      </c>
      <c r="H1450" s="66"/>
      <c r="I1450" s="67">
        <v>400</v>
      </c>
      <c r="J1450" s="67">
        <f t="shared" ca="1" si="287"/>
        <v>8348.3870967741932</v>
      </c>
      <c r="K1450" s="96">
        <v>290.95</v>
      </c>
      <c r="L1450" s="68">
        <f t="shared" ca="1" si="288"/>
        <v>-8057.4370967741934</v>
      </c>
      <c r="M1450" s="68">
        <f t="shared" ca="1" si="289"/>
        <v>3.4851043276661513</v>
      </c>
      <c r="N1450" s="99">
        <v>272.8</v>
      </c>
      <c r="O1450" s="97" t="str">
        <f t="shared" ca="1" si="290"/>
        <v>Nov</v>
      </c>
      <c r="P1450" s="96">
        <v>272.8</v>
      </c>
      <c r="Q1450" s="99">
        <f t="shared" si="291"/>
        <v>18.149999999999977</v>
      </c>
      <c r="R1450" s="97">
        <f t="shared" ca="1" si="292"/>
        <v>6.6532258064516014E-2</v>
      </c>
      <c r="S1450" s="99" t="str">
        <f t="shared" ca="1" si="293"/>
        <v>GROWTH</v>
      </c>
      <c r="T1450" s="100">
        <v>411.65</v>
      </c>
      <c r="U1450" s="100" t="str">
        <f t="shared" ca="1" si="294"/>
        <v>Dec</v>
      </c>
      <c r="V1450" s="96">
        <v>411.65</v>
      </c>
      <c r="W1450" s="103">
        <f t="shared" si="295"/>
        <v>-120.69999999999999</v>
      </c>
      <c r="X1450" s="102">
        <f t="shared" ca="1" si="296"/>
        <v>-0.29321025142718327</v>
      </c>
      <c r="Y1450" s="103" t="str">
        <f t="shared" ca="1" si="297"/>
        <v>DEGROWTH</v>
      </c>
      <c r="Z1450" s="24">
        <v>0</v>
      </c>
      <c r="AA1450" s="24">
        <f t="shared" si="298"/>
        <v>0</v>
      </c>
      <c r="AB1450" s="3">
        <v>1000001351</v>
      </c>
      <c r="AC1450" s="3"/>
    </row>
    <row r="1451" spans="1:29" ht="14.25" hidden="1" customHeight="1">
      <c r="A1451" s="23" t="s">
        <v>4046</v>
      </c>
      <c r="B1451" s="64" t="s">
        <v>95</v>
      </c>
      <c r="C1451" s="64" t="s">
        <v>2604</v>
      </c>
      <c r="D1451" s="64">
        <v>1000001417</v>
      </c>
      <c r="E1451" s="65" t="s">
        <v>2605</v>
      </c>
      <c r="F1451" s="66">
        <v>41720</v>
      </c>
      <c r="G1451" s="66" t="str">
        <f t="shared" si="286"/>
        <v>Targeted Dealer</v>
      </c>
      <c r="H1451" s="66"/>
      <c r="I1451" s="67">
        <v>600</v>
      </c>
      <c r="J1451" s="67">
        <f t="shared" ca="1" si="287"/>
        <v>12522.58064516129</v>
      </c>
      <c r="K1451" s="96">
        <v>493.2</v>
      </c>
      <c r="L1451" s="68">
        <f t="shared" ca="1" si="288"/>
        <v>-12029.380645161289</v>
      </c>
      <c r="M1451" s="68">
        <f t="shared" ca="1" si="289"/>
        <v>3.938485316846986</v>
      </c>
      <c r="N1451" s="99">
        <v>542.45000000000005</v>
      </c>
      <c r="O1451" s="97" t="str">
        <f t="shared" ca="1" si="290"/>
        <v>Nov</v>
      </c>
      <c r="P1451" s="96">
        <v>542.45000000000005</v>
      </c>
      <c r="Q1451" s="99">
        <f t="shared" si="291"/>
        <v>-49.250000000000057</v>
      </c>
      <c r="R1451" s="97">
        <f t="shared" ca="1" si="292"/>
        <v>-9.0791778044059468E-2</v>
      </c>
      <c r="S1451" s="99" t="str">
        <f t="shared" ca="1" si="293"/>
        <v>DEGROWTH</v>
      </c>
      <c r="T1451" s="100">
        <v>752.85</v>
      </c>
      <c r="U1451" s="100" t="str">
        <f t="shared" ca="1" si="294"/>
        <v>Dec</v>
      </c>
      <c r="V1451" s="96">
        <v>752.85</v>
      </c>
      <c r="W1451" s="103">
        <f t="shared" si="295"/>
        <v>-259.65000000000003</v>
      </c>
      <c r="X1451" s="102">
        <f t="shared" ca="1" si="296"/>
        <v>-0.34488942020322777</v>
      </c>
      <c r="Y1451" s="103" t="str">
        <f t="shared" ca="1" si="297"/>
        <v>DEGROWTH</v>
      </c>
      <c r="Z1451" s="24">
        <v>0</v>
      </c>
      <c r="AA1451" s="24">
        <f t="shared" si="298"/>
        <v>0</v>
      </c>
      <c r="AB1451" s="3">
        <v>1000001417</v>
      </c>
      <c r="AC1451" s="3"/>
    </row>
    <row r="1452" spans="1:29" ht="14.25" hidden="1" customHeight="1">
      <c r="A1452" s="23" t="s">
        <v>4046</v>
      </c>
      <c r="B1452" s="64" t="s">
        <v>95</v>
      </c>
      <c r="C1452" s="64" t="s">
        <v>2606</v>
      </c>
      <c r="D1452" s="64">
        <v>1000001384</v>
      </c>
      <c r="E1452" s="65" t="s">
        <v>2607</v>
      </c>
      <c r="F1452" s="66">
        <v>42339</v>
      </c>
      <c r="G1452" s="66" t="str">
        <f t="shared" si="286"/>
        <v>Targeted Dealer</v>
      </c>
      <c r="H1452" s="66" t="s">
        <v>627</v>
      </c>
      <c r="I1452" s="67">
        <v>4535</v>
      </c>
      <c r="J1452" s="67">
        <f t="shared" ca="1" si="287"/>
        <v>94649.838709677409</v>
      </c>
      <c r="K1452" s="96">
        <v>5431.25</v>
      </c>
      <c r="L1452" s="68">
        <f t="shared" ca="1" si="288"/>
        <v>-89218.588709677409</v>
      </c>
      <c r="M1452" s="68">
        <f t="shared" ca="1" si="289"/>
        <v>5.7382559484960698</v>
      </c>
      <c r="N1452" s="99">
        <v>4112.1000000000004</v>
      </c>
      <c r="O1452" s="97" t="str">
        <f t="shared" ca="1" si="290"/>
        <v>Nov</v>
      </c>
      <c r="P1452" s="96">
        <v>4112.1000000000004</v>
      </c>
      <c r="Q1452" s="99">
        <f t="shared" si="291"/>
        <v>1319.1499999999996</v>
      </c>
      <c r="R1452" s="97">
        <f t="shared" ca="1" si="292"/>
        <v>0.32079715960214972</v>
      </c>
      <c r="S1452" s="99" t="str">
        <f t="shared" ca="1" si="293"/>
        <v>GROWTH</v>
      </c>
      <c r="T1452" s="100">
        <v>4341.7</v>
      </c>
      <c r="U1452" s="100" t="str">
        <f t="shared" ca="1" si="294"/>
        <v>Dec</v>
      </c>
      <c r="V1452" s="96">
        <v>4341.7</v>
      </c>
      <c r="W1452" s="103">
        <f t="shared" si="295"/>
        <v>1089.5500000000002</v>
      </c>
      <c r="X1452" s="102">
        <f t="shared" ca="1" si="296"/>
        <v>0.25095008867494295</v>
      </c>
      <c r="Y1452" s="103" t="str">
        <f t="shared" ca="1" si="297"/>
        <v>GROWTH</v>
      </c>
      <c r="Z1452" s="24">
        <v>0</v>
      </c>
      <c r="AA1452" s="24">
        <f t="shared" si="298"/>
        <v>1</v>
      </c>
      <c r="AB1452" s="3">
        <v>1000001384</v>
      </c>
      <c r="AC1452" s="3"/>
    </row>
    <row r="1453" spans="1:29" ht="14.25" hidden="1" customHeight="1">
      <c r="A1453" s="23" t="s">
        <v>4046</v>
      </c>
      <c r="B1453" s="64" t="s">
        <v>95</v>
      </c>
      <c r="C1453" s="64" t="s">
        <v>2608</v>
      </c>
      <c r="D1453" s="64">
        <v>1000001420</v>
      </c>
      <c r="E1453" s="65" t="s">
        <v>2609</v>
      </c>
      <c r="F1453" s="66">
        <v>43378</v>
      </c>
      <c r="G1453" s="66" t="str">
        <f t="shared" si="286"/>
        <v>Targeted Dealer</v>
      </c>
      <c r="H1453" s="66"/>
      <c r="I1453" s="67">
        <v>800</v>
      </c>
      <c r="J1453" s="67">
        <f t="shared" ca="1" si="287"/>
        <v>16696.774193548386</v>
      </c>
      <c r="K1453" s="96">
        <v>869.75</v>
      </c>
      <c r="L1453" s="68">
        <f t="shared" ca="1" si="288"/>
        <v>-15827.024193548386</v>
      </c>
      <c r="M1453" s="68">
        <f t="shared" ca="1" si="289"/>
        <v>5.2090900309119013</v>
      </c>
      <c r="N1453" s="99">
        <v>649.6</v>
      </c>
      <c r="O1453" s="97" t="str">
        <f t="shared" ca="1" si="290"/>
        <v>Nov</v>
      </c>
      <c r="P1453" s="96">
        <v>649.6</v>
      </c>
      <c r="Q1453" s="99">
        <f t="shared" si="291"/>
        <v>220.14999999999998</v>
      </c>
      <c r="R1453" s="97">
        <f t="shared" ca="1" si="292"/>
        <v>0.33890086206896552</v>
      </c>
      <c r="S1453" s="99" t="str">
        <f t="shared" ca="1" si="293"/>
        <v>GROWTH</v>
      </c>
      <c r="T1453" s="100">
        <v>787.65</v>
      </c>
      <c r="U1453" s="100" t="str">
        <f t="shared" ca="1" si="294"/>
        <v>Dec</v>
      </c>
      <c r="V1453" s="96">
        <v>787.65</v>
      </c>
      <c r="W1453" s="103">
        <f t="shared" si="295"/>
        <v>82.100000000000023</v>
      </c>
      <c r="X1453" s="102">
        <f t="shared" ca="1" si="296"/>
        <v>0.1042341141369898</v>
      </c>
      <c r="Y1453" s="103" t="str">
        <f t="shared" ca="1" si="297"/>
        <v>GROWTH</v>
      </c>
      <c r="Z1453" s="24">
        <v>0</v>
      </c>
      <c r="AA1453" s="24">
        <f t="shared" si="298"/>
        <v>0</v>
      </c>
      <c r="AB1453" s="3">
        <v>1000001420</v>
      </c>
      <c r="AC1453" s="3"/>
    </row>
    <row r="1454" spans="1:29" ht="14.25" hidden="1" customHeight="1">
      <c r="A1454" s="23" t="s">
        <v>4046</v>
      </c>
      <c r="B1454" s="64" t="s">
        <v>95</v>
      </c>
      <c r="C1454" s="64" t="s">
        <v>2610</v>
      </c>
      <c r="D1454" s="64">
        <v>1000001374</v>
      </c>
      <c r="E1454" s="65" t="s">
        <v>2611</v>
      </c>
      <c r="F1454" s="66">
        <v>43493</v>
      </c>
      <c r="G1454" s="66" t="str">
        <f t="shared" si="286"/>
        <v>Targeted Dealer</v>
      </c>
      <c r="H1454" s="66"/>
      <c r="I1454" s="67">
        <v>100</v>
      </c>
      <c r="J1454" s="67">
        <f t="shared" ca="1" si="287"/>
        <v>2087.0967741935483</v>
      </c>
      <c r="K1454" s="96">
        <v>126.25</v>
      </c>
      <c r="L1454" s="68">
        <f t="shared" ca="1" si="288"/>
        <v>-1960.8467741935483</v>
      </c>
      <c r="M1454" s="68">
        <f t="shared" ca="1" si="289"/>
        <v>6.0490726429675421</v>
      </c>
      <c r="N1454" s="99">
        <v>104</v>
      </c>
      <c r="O1454" s="97" t="str">
        <f t="shared" ca="1" si="290"/>
        <v>Nov</v>
      </c>
      <c r="P1454" s="96">
        <v>104</v>
      </c>
      <c r="Q1454" s="99">
        <f t="shared" si="291"/>
        <v>22.25</v>
      </c>
      <c r="R1454" s="97">
        <f t="shared" ca="1" si="292"/>
        <v>0.21394230769230771</v>
      </c>
      <c r="S1454" s="99" t="str">
        <f t="shared" ca="1" si="293"/>
        <v>GROWTH</v>
      </c>
      <c r="T1454" s="100">
        <v>128</v>
      </c>
      <c r="U1454" s="100" t="str">
        <f t="shared" ca="1" si="294"/>
        <v>Dec</v>
      </c>
      <c r="V1454" s="96">
        <v>128</v>
      </c>
      <c r="W1454" s="103">
        <f t="shared" si="295"/>
        <v>-1.75</v>
      </c>
      <c r="X1454" s="102">
        <f t="shared" ca="1" si="296"/>
        <v>-1.3671875E-2</v>
      </c>
      <c r="Y1454" s="103" t="str">
        <f t="shared" ca="1" si="297"/>
        <v>DEGROWTH</v>
      </c>
      <c r="Z1454" s="24">
        <v>0</v>
      </c>
      <c r="AA1454" s="24">
        <f t="shared" si="298"/>
        <v>0</v>
      </c>
      <c r="AB1454" s="3">
        <v>1000001374</v>
      </c>
      <c r="AC1454" s="3"/>
    </row>
    <row r="1455" spans="1:29" ht="14.25" hidden="1" customHeight="1">
      <c r="A1455" s="23" t="s">
        <v>4046</v>
      </c>
      <c r="B1455" s="64" t="s">
        <v>95</v>
      </c>
      <c r="C1455" s="64" t="s">
        <v>2612</v>
      </c>
      <c r="D1455" s="64">
        <v>1000001361</v>
      </c>
      <c r="E1455" s="65" t="s">
        <v>2613</v>
      </c>
      <c r="F1455" s="66">
        <v>43787</v>
      </c>
      <c r="G1455" s="66" t="str">
        <f t="shared" si="286"/>
        <v>Targeted Dealer</v>
      </c>
      <c r="H1455" s="66"/>
      <c r="I1455" s="67">
        <v>550</v>
      </c>
      <c r="J1455" s="67">
        <f t="shared" ca="1" si="287"/>
        <v>11479.032258064517</v>
      </c>
      <c r="K1455" s="96">
        <v>638</v>
      </c>
      <c r="L1455" s="68">
        <f t="shared" ca="1" si="288"/>
        <v>-10841.032258064517</v>
      </c>
      <c r="M1455" s="68">
        <f t="shared" ca="1" si="289"/>
        <v>5.5579598145285933</v>
      </c>
      <c r="N1455" s="99">
        <v>479.25</v>
      </c>
      <c r="O1455" s="97" t="str">
        <f t="shared" ca="1" si="290"/>
        <v>Nov</v>
      </c>
      <c r="P1455" s="96">
        <v>479.25</v>
      </c>
      <c r="Q1455" s="99">
        <f t="shared" si="291"/>
        <v>158.75</v>
      </c>
      <c r="R1455" s="97">
        <f t="shared" ca="1" si="292"/>
        <v>0.33124673969744389</v>
      </c>
      <c r="S1455" s="99" t="str">
        <f t="shared" ca="1" si="293"/>
        <v>GROWTH</v>
      </c>
      <c r="T1455" s="100">
        <v>395.5</v>
      </c>
      <c r="U1455" s="100" t="str">
        <f t="shared" ca="1" si="294"/>
        <v>Dec</v>
      </c>
      <c r="V1455" s="96">
        <v>395.5</v>
      </c>
      <c r="W1455" s="103">
        <f t="shared" si="295"/>
        <v>242.5</v>
      </c>
      <c r="X1455" s="102">
        <f t="shared" ca="1" si="296"/>
        <v>0.61314791403286972</v>
      </c>
      <c r="Y1455" s="103" t="str">
        <f t="shared" ca="1" si="297"/>
        <v>GROWTH</v>
      </c>
      <c r="Z1455" s="24">
        <v>0</v>
      </c>
      <c r="AA1455" s="24">
        <f t="shared" si="298"/>
        <v>0</v>
      </c>
      <c r="AB1455" s="3">
        <v>1000001361</v>
      </c>
      <c r="AC1455" s="3"/>
    </row>
    <row r="1456" spans="1:29" ht="14.25" hidden="1" customHeight="1">
      <c r="A1456" s="23" t="s">
        <v>4046</v>
      </c>
      <c r="B1456" s="64" t="s">
        <v>95</v>
      </c>
      <c r="C1456" s="64" t="s">
        <v>2614</v>
      </c>
      <c r="D1456" s="64">
        <v>1000001381</v>
      </c>
      <c r="E1456" s="65" t="s">
        <v>2615</v>
      </c>
      <c r="F1456" s="66">
        <v>43795</v>
      </c>
      <c r="G1456" s="66" t="str">
        <f t="shared" si="286"/>
        <v>Targeted Dealer</v>
      </c>
      <c r="H1456" s="66"/>
      <c r="I1456" s="67">
        <v>215</v>
      </c>
      <c r="J1456" s="67">
        <f t="shared" ca="1" si="287"/>
        <v>4487.2580645161288</v>
      </c>
      <c r="K1456" s="96">
        <v>271.75</v>
      </c>
      <c r="L1456" s="68">
        <f t="shared" ca="1" si="288"/>
        <v>-4215.5080645161288</v>
      </c>
      <c r="M1456" s="68">
        <f t="shared" ca="1" si="289"/>
        <v>6.0560368067287307</v>
      </c>
      <c r="N1456" s="99">
        <v>146.44999999999999</v>
      </c>
      <c r="O1456" s="97" t="str">
        <f t="shared" ca="1" si="290"/>
        <v>Nov</v>
      </c>
      <c r="P1456" s="96">
        <v>146.44999999999999</v>
      </c>
      <c r="Q1456" s="99">
        <f t="shared" si="291"/>
        <v>125.30000000000001</v>
      </c>
      <c r="R1456" s="97">
        <f t="shared" ca="1" si="292"/>
        <v>0.85558210993513151</v>
      </c>
      <c r="S1456" s="99" t="str">
        <f t="shared" ca="1" si="293"/>
        <v>GROWTH</v>
      </c>
      <c r="T1456" s="100">
        <v>166.75</v>
      </c>
      <c r="U1456" s="100" t="str">
        <f t="shared" ca="1" si="294"/>
        <v>Dec</v>
      </c>
      <c r="V1456" s="96">
        <v>166.75</v>
      </c>
      <c r="W1456" s="103">
        <f t="shared" si="295"/>
        <v>105</v>
      </c>
      <c r="X1456" s="102">
        <f t="shared" ca="1" si="296"/>
        <v>0.62968515742128939</v>
      </c>
      <c r="Y1456" s="103" t="str">
        <f t="shared" ca="1" si="297"/>
        <v>GROWTH</v>
      </c>
      <c r="Z1456" s="24">
        <v>0</v>
      </c>
      <c r="AA1456" s="24">
        <f t="shared" si="298"/>
        <v>0</v>
      </c>
      <c r="AB1456" s="3">
        <v>1000001381</v>
      </c>
      <c r="AC1456" s="3"/>
    </row>
    <row r="1457" spans="1:29" ht="14.25" hidden="1" customHeight="1">
      <c r="A1457" s="23" t="s">
        <v>4046</v>
      </c>
      <c r="B1457" s="64" t="s">
        <v>95</v>
      </c>
      <c r="C1457" s="64" t="s">
        <v>3596</v>
      </c>
      <c r="D1457" s="64">
        <v>1000001383</v>
      </c>
      <c r="E1457" s="65" t="s">
        <v>4310</v>
      </c>
      <c r="F1457" s="66">
        <v>44377</v>
      </c>
      <c r="G1457" s="66" t="str">
        <f t="shared" si="286"/>
        <v>Targeted Dealer</v>
      </c>
      <c r="H1457" s="66"/>
      <c r="I1457" s="67">
        <v>200</v>
      </c>
      <c r="J1457" s="67">
        <f t="shared" ca="1" si="287"/>
        <v>4174.1935483870966</v>
      </c>
      <c r="K1457" s="96">
        <v>21</v>
      </c>
      <c r="L1457" s="68">
        <f t="shared" ca="1" si="288"/>
        <v>-4153.1935483870966</v>
      </c>
      <c r="M1457" s="68">
        <f t="shared" ca="1" si="289"/>
        <v>0.5030911901081917</v>
      </c>
      <c r="N1457" s="99">
        <v>159.5</v>
      </c>
      <c r="O1457" s="97" t="str">
        <f t="shared" ca="1" si="290"/>
        <v>Nov</v>
      </c>
      <c r="P1457" s="96">
        <v>159.5</v>
      </c>
      <c r="Q1457" s="99">
        <f t="shared" si="291"/>
        <v>-138.5</v>
      </c>
      <c r="R1457" s="97">
        <f t="shared" ca="1" si="292"/>
        <v>-0.86833855799373039</v>
      </c>
      <c r="S1457" s="99" t="str">
        <f t="shared" ca="1" si="293"/>
        <v>DEGROWTH</v>
      </c>
      <c r="T1457" s="100">
        <v>393.9</v>
      </c>
      <c r="U1457" s="100" t="str">
        <f t="shared" ca="1" si="294"/>
        <v>Dec</v>
      </c>
      <c r="V1457" s="96">
        <v>393.9</v>
      </c>
      <c r="W1457" s="103">
        <f t="shared" si="295"/>
        <v>-372.9</v>
      </c>
      <c r="X1457" s="102">
        <f t="shared" ca="1" si="296"/>
        <v>-0.9466869763899467</v>
      </c>
      <c r="Y1457" s="103" t="str">
        <f t="shared" ca="1" si="297"/>
        <v>DEGROWTH</v>
      </c>
      <c r="Z1457" s="24">
        <v>0</v>
      </c>
      <c r="AA1457" s="24">
        <f t="shared" si="298"/>
        <v>0</v>
      </c>
      <c r="AB1457" s="3">
        <v>1000001383</v>
      </c>
      <c r="AC1457" s="3"/>
    </row>
    <row r="1458" spans="1:29" ht="14.25" hidden="1" customHeight="1">
      <c r="A1458" s="23" t="s">
        <v>4046</v>
      </c>
      <c r="B1458" s="64" t="s">
        <v>95</v>
      </c>
      <c r="C1458" s="64" t="s">
        <v>2616</v>
      </c>
      <c r="D1458" s="64">
        <v>1000002057</v>
      </c>
      <c r="E1458" s="65" t="s">
        <v>2617</v>
      </c>
      <c r="F1458" s="66">
        <v>44530</v>
      </c>
      <c r="G1458" s="66" t="str">
        <f t="shared" si="286"/>
        <v>Targeted Dealer</v>
      </c>
      <c r="H1458" s="66"/>
      <c r="I1458" s="67">
        <v>300</v>
      </c>
      <c r="J1458" s="67">
        <f t="shared" ca="1" si="287"/>
        <v>6261.2903225806449</v>
      </c>
      <c r="K1458" s="96">
        <v>216</v>
      </c>
      <c r="L1458" s="68">
        <f t="shared" ca="1" si="288"/>
        <v>-6045.2903225806449</v>
      </c>
      <c r="M1458" s="68">
        <f t="shared" ca="1" si="289"/>
        <v>3.4497681607418857</v>
      </c>
      <c r="N1458" s="99">
        <v>220</v>
      </c>
      <c r="O1458" s="97" t="str">
        <f t="shared" ca="1" si="290"/>
        <v>Nov</v>
      </c>
      <c r="P1458" s="96">
        <v>220</v>
      </c>
      <c r="Q1458" s="99">
        <f t="shared" si="291"/>
        <v>-4</v>
      </c>
      <c r="R1458" s="97">
        <f t="shared" ca="1" si="292"/>
        <v>-1.8181818181818188E-2</v>
      </c>
      <c r="S1458" s="99" t="str">
        <f t="shared" ca="1" si="293"/>
        <v>DEGROWTH</v>
      </c>
      <c r="T1458" s="100">
        <v>360.75</v>
      </c>
      <c r="U1458" s="100" t="str">
        <f t="shared" ca="1" si="294"/>
        <v>Dec</v>
      </c>
      <c r="V1458" s="96">
        <v>360.75</v>
      </c>
      <c r="W1458" s="103">
        <f t="shared" si="295"/>
        <v>-144.75</v>
      </c>
      <c r="X1458" s="102">
        <f t="shared" ca="1" si="296"/>
        <v>-0.40124740124740121</v>
      </c>
      <c r="Y1458" s="103" t="str">
        <f t="shared" ca="1" si="297"/>
        <v>DEGROWTH</v>
      </c>
      <c r="Z1458" s="24">
        <v>0</v>
      </c>
      <c r="AA1458" s="24">
        <f t="shared" si="298"/>
        <v>0</v>
      </c>
      <c r="AB1458" s="3">
        <v>1000002057</v>
      </c>
      <c r="AC1458" s="3"/>
    </row>
    <row r="1459" spans="1:29" ht="14.25" hidden="1" customHeight="1">
      <c r="A1459" s="23" t="s">
        <v>4046</v>
      </c>
      <c r="B1459" s="64" t="s">
        <v>95</v>
      </c>
      <c r="C1459" s="64" t="s">
        <v>3513</v>
      </c>
      <c r="D1459" s="64">
        <v>1000002786</v>
      </c>
      <c r="E1459" s="65" t="s">
        <v>3514</v>
      </c>
      <c r="F1459" s="66">
        <v>44706</v>
      </c>
      <c r="G1459" s="66" t="str">
        <f t="shared" si="286"/>
        <v>Targeted Dealer</v>
      </c>
      <c r="H1459" s="66"/>
      <c r="I1459" s="67">
        <v>315</v>
      </c>
      <c r="J1459" s="67">
        <f t="shared" ca="1" si="287"/>
        <v>6574.354838709678</v>
      </c>
      <c r="K1459" s="96">
        <v>303.25</v>
      </c>
      <c r="L1459" s="68">
        <f t="shared" ca="1" si="288"/>
        <v>-6271.104838709678</v>
      </c>
      <c r="M1459" s="68">
        <f t="shared" ca="1" si="289"/>
        <v>4.6126199062829665</v>
      </c>
      <c r="N1459" s="99">
        <v>228</v>
      </c>
      <c r="O1459" s="97" t="str">
        <f t="shared" ca="1" si="290"/>
        <v>Nov</v>
      </c>
      <c r="P1459" s="96">
        <v>228</v>
      </c>
      <c r="Q1459" s="99">
        <f t="shared" si="291"/>
        <v>75.25</v>
      </c>
      <c r="R1459" s="97">
        <f t="shared" ca="1" si="292"/>
        <v>0.33004385964912286</v>
      </c>
      <c r="S1459" s="99" t="str">
        <f t="shared" ca="1" si="293"/>
        <v>GROWTH</v>
      </c>
      <c r="T1459" s="100">
        <v>306.3</v>
      </c>
      <c r="U1459" s="100" t="str">
        <f t="shared" ca="1" si="294"/>
        <v>Dec</v>
      </c>
      <c r="V1459" s="96">
        <v>306.3</v>
      </c>
      <c r="W1459" s="103">
        <f t="shared" si="295"/>
        <v>-3.0500000000000114</v>
      </c>
      <c r="X1459" s="102">
        <f t="shared" ca="1" si="296"/>
        <v>-9.9575579497225286E-3</v>
      </c>
      <c r="Y1459" s="103" t="str">
        <f t="shared" ca="1" si="297"/>
        <v>DEGROWTH</v>
      </c>
      <c r="Z1459" s="24">
        <v>0</v>
      </c>
      <c r="AA1459" s="24">
        <f t="shared" si="298"/>
        <v>0</v>
      </c>
      <c r="AB1459" s="3">
        <v>1000002786</v>
      </c>
      <c r="AC1459" s="3"/>
    </row>
    <row r="1460" spans="1:29" ht="14.25" hidden="1" customHeight="1">
      <c r="A1460" s="23" t="s">
        <v>4046</v>
      </c>
      <c r="B1460" s="64" t="s">
        <v>95</v>
      </c>
      <c r="C1460" s="64" t="s">
        <v>4059</v>
      </c>
      <c r="D1460" s="64">
        <v>1000002802</v>
      </c>
      <c r="E1460" s="65" t="s">
        <v>4060</v>
      </c>
      <c r="F1460" s="66">
        <v>44735</v>
      </c>
      <c r="G1460" s="66" t="str">
        <f t="shared" si="286"/>
        <v>Targeted Dealer</v>
      </c>
      <c r="H1460" s="66"/>
      <c r="I1460" s="67">
        <v>45</v>
      </c>
      <c r="J1460" s="67">
        <f t="shared" ca="1" si="287"/>
        <v>939.19354838709683</v>
      </c>
      <c r="K1460" s="96">
        <v>0</v>
      </c>
      <c r="L1460" s="68">
        <f t="shared" ca="1" si="288"/>
        <v>-939.19354838709683</v>
      </c>
      <c r="M1460" s="68">
        <f t="shared" ca="1" si="289"/>
        <v>0</v>
      </c>
      <c r="N1460" s="99">
        <v>4</v>
      </c>
      <c r="O1460" s="97" t="str">
        <f t="shared" ca="1" si="290"/>
        <v>Nov</v>
      </c>
      <c r="P1460" s="96">
        <v>4</v>
      </c>
      <c r="Q1460" s="99">
        <f t="shared" si="291"/>
        <v>-4</v>
      </c>
      <c r="R1460" s="97">
        <f t="shared" ca="1" si="292"/>
        <v>-1</v>
      </c>
      <c r="S1460" s="99" t="str">
        <f t="shared" ca="1" si="293"/>
        <v>DEGROWTH</v>
      </c>
      <c r="T1460" s="100">
        <v>80.25</v>
      </c>
      <c r="U1460" s="100" t="str">
        <f t="shared" ca="1" si="294"/>
        <v>Dec</v>
      </c>
      <c r="V1460" s="96">
        <v>80.25</v>
      </c>
      <c r="W1460" s="103">
        <f t="shared" si="295"/>
        <v>-80.25</v>
      </c>
      <c r="X1460" s="102">
        <f t="shared" ca="1" si="296"/>
        <v>-1</v>
      </c>
      <c r="Y1460" s="103" t="str">
        <f t="shared" ca="1" si="297"/>
        <v>DEGROWTH</v>
      </c>
      <c r="Z1460" s="24">
        <v>1</v>
      </c>
      <c r="AA1460" s="24">
        <f t="shared" si="298"/>
        <v>0</v>
      </c>
      <c r="AB1460" s="3">
        <v>1000002802</v>
      </c>
      <c r="AC1460" s="3"/>
    </row>
    <row r="1461" spans="1:29" ht="14.25" hidden="1" customHeight="1">
      <c r="A1461" s="23" t="s">
        <v>4046</v>
      </c>
      <c r="B1461" s="64" t="s">
        <v>95</v>
      </c>
      <c r="C1461" s="64" t="s">
        <v>2618</v>
      </c>
      <c r="D1461" s="64">
        <v>1000003425</v>
      </c>
      <c r="E1461" s="64" t="s">
        <v>2619</v>
      </c>
      <c r="F1461" s="66">
        <v>44999</v>
      </c>
      <c r="G1461" s="66" t="str">
        <f t="shared" si="286"/>
        <v>Targeted Dealer</v>
      </c>
      <c r="H1461" s="66"/>
      <c r="I1461" s="67">
        <v>700</v>
      </c>
      <c r="J1461" s="67">
        <f t="shared" ca="1" si="287"/>
        <v>14609.677419354839</v>
      </c>
      <c r="K1461" s="96">
        <v>1425</v>
      </c>
      <c r="L1461" s="68">
        <f t="shared" ca="1" si="288"/>
        <v>-13184.677419354839</v>
      </c>
      <c r="M1461" s="68">
        <f t="shared" ca="1" si="289"/>
        <v>9.7538087878118791</v>
      </c>
      <c r="N1461" s="99">
        <v>1131.25</v>
      </c>
      <c r="O1461" s="97" t="str">
        <f t="shared" ca="1" si="290"/>
        <v>Nov</v>
      </c>
      <c r="P1461" s="96">
        <v>1131.25</v>
      </c>
      <c r="Q1461" s="99">
        <f t="shared" si="291"/>
        <v>293.75</v>
      </c>
      <c r="R1461" s="97">
        <f t="shared" ca="1" si="292"/>
        <v>0.25966850828729271</v>
      </c>
      <c r="S1461" s="99" t="str">
        <f t="shared" ca="1" si="293"/>
        <v>GROWTH</v>
      </c>
      <c r="T1461" s="100">
        <v>254.6</v>
      </c>
      <c r="U1461" s="100" t="str">
        <f t="shared" ca="1" si="294"/>
        <v>Dec</v>
      </c>
      <c r="V1461" s="96">
        <v>254.6</v>
      </c>
      <c r="W1461" s="103">
        <f t="shared" si="295"/>
        <v>1170.4000000000001</v>
      </c>
      <c r="X1461" s="102">
        <f t="shared" ca="1" si="296"/>
        <v>4.5970149253731343</v>
      </c>
      <c r="Y1461" s="103" t="str">
        <f t="shared" ca="1" si="297"/>
        <v>GROWTH</v>
      </c>
      <c r="Z1461" s="24">
        <v>0</v>
      </c>
      <c r="AA1461" s="24">
        <f t="shared" si="298"/>
        <v>0</v>
      </c>
      <c r="AB1461" s="3">
        <v>1000003425</v>
      </c>
      <c r="AC1461" s="3"/>
    </row>
    <row r="1462" spans="1:29" ht="14.25" hidden="1" customHeight="1">
      <c r="A1462" s="24" t="s">
        <v>4046</v>
      </c>
      <c r="B1462" s="125" t="s">
        <v>95</v>
      </c>
      <c r="C1462" s="125" t="s">
        <v>4061</v>
      </c>
      <c r="D1462" s="125">
        <v>1000003872</v>
      </c>
      <c r="E1462" s="125" t="s">
        <v>4062</v>
      </c>
      <c r="F1462" s="66">
        <v>45349</v>
      </c>
      <c r="G1462" s="66" t="str">
        <f t="shared" si="286"/>
        <v>Targeted Dealer</v>
      </c>
      <c r="H1462" s="66"/>
      <c r="I1462" s="67">
        <v>50</v>
      </c>
      <c r="J1462" s="67">
        <f t="shared" ca="1" si="287"/>
        <v>1043.5483870967741</v>
      </c>
      <c r="K1462" s="96">
        <v>13</v>
      </c>
      <c r="L1462" s="68">
        <f t="shared" ca="1" si="288"/>
        <v>-1030.5483870967741</v>
      </c>
      <c r="M1462" s="68">
        <f t="shared" ca="1" si="289"/>
        <v>1.2457496136012365</v>
      </c>
      <c r="N1462" s="99">
        <v>13.5</v>
      </c>
      <c r="O1462" s="97" t="str">
        <f t="shared" ca="1" si="290"/>
        <v>Nov</v>
      </c>
      <c r="P1462" s="96">
        <v>13.5</v>
      </c>
      <c r="Q1462" s="99">
        <f t="shared" si="291"/>
        <v>-0.5</v>
      </c>
      <c r="R1462" s="97">
        <f t="shared" ca="1" si="292"/>
        <v>-3.703703703703709E-2</v>
      </c>
      <c r="S1462" s="99" t="str">
        <f t="shared" ca="1" si="293"/>
        <v>DEGROWTH</v>
      </c>
      <c r="T1462" s="100">
        <v>0</v>
      </c>
      <c r="U1462" s="100" t="str">
        <f t="shared" ca="1" si="294"/>
        <v>Dec</v>
      </c>
      <c r="V1462" s="96">
        <v>0</v>
      </c>
      <c r="W1462" s="103">
        <f t="shared" si="295"/>
        <v>13</v>
      </c>
      <c r="X1462" s="102">
        <f t="shared" ca="1" si="296"/>
        <v>0</v>
      </c>
      <c r="Y1462" s="103" t="b">
        <f t="shared" si="297"/>
        <v>0</v>
      </c>
      <c r="Z1462" s="24">
        <v>0</v>
      </c>
      <c r="AA1462" s="24">
        <f t="shared" si="298"/>
        <v>0</v>
      </c>
      <c r="AB1462" s="3">
        <v>1000003872</v>
      </c>
      <c r="AC1462" s="3"/>
    </row>
    <row r="1463" spans="1:29" ht="14.25" hidden="1" customHeight="1">
      <c r="A1463" s="24" t="s">
        <v>4046</v>
      </c>
      <c r="B1463" s="125" t="s">
        <v>95</v>
      </c>
      <c r="C1463" s="125" t="s">
        <v>3446</v>
      </c>
      <c r="D1463" s="125">
        <v>1000003882</v>
      </c>
      <c r="E1463" s="125" t="s">
        <v>3447</v>
      </c>
      <c r="F1463" s="66">
        <v>45356</v>
      </c>
      <c r="G1463" s="66" t="str">
        <f t="shared" si="286"/>
        <v>Targeted Dealer</v>
      </c>
      <c r="H1463" s="66"/>
      <c r="I1463" s="67">
        <v>50</v>
      </c>
      <c r="J1463" s="67">
        <f t="shared" ca="1" si="287"/>
        <v>1043.5483870967741</v>
      </c>
      <c r="K1463" s="96">
        <v>15</v>
      </c>
      <c r="L1463" s="68">
        <f t="shared" ca="1" si="288"/>
        <v>-1028.5483870967741</v>
      </c>
      <c r="M1463" s="68">
        <f t="shared" ca="1" si="289"/>
        <v>1.437403400309119</v>
      </c>
      <c r="N1463" s="99">
        <v>18</v>
      </c>
      <c r="O1463" s="97" t="str">
        <f t="shared" ca="1" si="290"/>
        <v>Nov</v>
      </c>
      <c r="P1463" s="96">
        <v>18</v>
      </c>
      <c r="Q1463" s="99">
        <f t="shared" si="291"/>
        <v>-3</v>
      </c>
      <c r="R1463" s="97">
        <f t="shared" ca="1" si="292"/>
        <v>-0.16666666666666663</v>
      </c>
      <c r="S1463" s="99" t="str">
        <f t="shared" ca="1" si="293"/>
        <v>DEGROWTH</v>
      </c>
      <c r="T1463" s="100">
        <v>0</v>
      </c>
      <c r="U1463" s="100" t="str">
        <f t="shared" ca="1" si="294"/>
        <v>Dec</v>
      </c>
      <c r="V1463" s="96">
        <v>0</v>
      </c>
      <c r="W1463" s="103">
        <f t="shared" si="295"/>
        <v>15</v>
      </c>
      <c r="X1463" s="102">
        <f t="shared" ca="1" si="296"/>
        <v>0</v>
      </c>
      <c r="Y1463" s="103" t="b">
        <f t="shared" si="297"/>
        <v>0</v>
      </c>
      <c r="Z1463" s="24">
        <v>0</v>
      </c>
      <c r="AA1463" s="24">
        <f t="shared" si="298"/>
        <v>0</v>
      </c>
      <c r="AB1463" s="3">
        <v>1000003882</v>
      </c>
      <c r="AC1463" s="3"/>
    </row>
    <row r="1464" spans="1:29" ht="14.25" hidden="1" customHeight="1">
      <c r="A1464" s="23" t="s">
        <v>4046</v>
      </c>
      <c r="B1464" s="64" t="s">
        <v>97</v>
      </c>
      <c r="C1464" s="64" t="s">
        <v>4063</v>
      </c>
      <c r="D1464" s="64">
        <v>1000002703</v>
      </c>
      <c r="E1464" s="65" t="s">
        <v>4064</v>
      </c>
      <c r="F1464" s="66">
        <v>44739</v>
      </c>
      <c r="G1464" s="66" t="str">
        <f t="shared" si="286"/>
        <v>Targeted Dealer</v>
      </c>
      <c r="H1464" s="66"/>
      <c r="I1464" s="67">
        <v>300</v>
      </c>
      <c r="J1464" s="67">
        <f t="shared" ca="1" si="287"/>
        <v>6261.2903225806449</v>
      </c>
      <c r="K1464" s="96">
        <v>66.5</v>
      </c>
      <c r="L1464" s="68">
        <f t="shared" ca="1" si="288"/>
        <v>-6194.7903225806449</v>
      </c>
      <c r="M1464" s="68">
        <f t="shared" ca="1" si="289"/>
        <v>1.0620814013395157</v>
      </c>
      <c r="N1464" s="99">
        <v>102.75</v>
      </c>
      <c r="O1464" s="97" t="str">
        <f t="shared" ca="1" si="290"/>
        <v>Nov</v>
      </c>
      <c r="P1464" s="96">
        <v>102.75</v>
      </c>
      <c r="Q1464" s="99">
        <f t="shared" si="291"/>
        <v>-36.25</v>
      </c>
      <c r="R1464" s="97">
        <f t="shared" ca="1" si="292"/>
        <v>-0.35279805352798055</v>
      </c>
      <c r="S1464" s="99" t="str">
        <f t="shared" ca="1" si="293"/>
        <v>DEGROWTH</v>
      </c>
      <c r="T1464" s="100">
        <v>39.25</v>
      </c>
      <c r="U1464" s="100" t="str">
        <f t="shared" ca="1" si="294"/>
        <v>Dec</v>
      </c>
      <c r="V1464" s="96">
        <v>39.25</v>
      </c>
      <c r="W1464" s="103">
        <f t="shared" si="295"/>
        <v>27.25</v>
      </c>
      <c r="X1464" s="102">
        <f t="shared" ca="1" si="296"/>
        <v>0.69426751592356695</v>
      </c>
      <c r="Y1464" s="103" t="str">
        <f t="shared" ca="1" si="297"/>
        <v>GROWTH</v>
      </c>
      <c r="Z1464" s="24">
        <v>0</v>
      </c>
      <c r="AA1464" s="24">
        <f t="shared" si="298"/>
        <v>0</v>
      </c>
      <c r="AB1464" s="3">
        <v>1000002703</v>
      </c>
      <c r="AC1464" s="3"/>
    </row>
    <row r="1465" spans="1:29" ht="14.25" hidden="1" customHeight="1">
      <c r="A1465" s="23" t="s">
        <v>4046</v>
      </c>
      <c r="B1465" s="64" t="s">
        <v>97</v>
      </c>
      <c r="C1465" s="64" t="s">
        <v>2620</v>
      </c>
      <c r="D1465" s="64">
        <v>1000001355</v>
      </c>
      <c r="E1465" s="65" t="s">
        <v>2621</v>
      </c>
      <c r="F1465" s="66">
        <v>41208</v>
      </c>
      <c r="G1465" s="66" t="str">
        <f t="shared" si="286"/>
        <v>Targeted Dealer</v>
      </c>
      <c r="H1465" s="66"/>
      <c r="I1465" s="67">
        <v>105</v>
      </c>
      <c r="J1465" s="67">
        <f t="shared" ca="1" si="287"/>
        <v>2191.4516129032259</v>
      </c>
      <c r="K1465" s="96">
        <v>0</v>
      </c>
      <c r="L1465" s="68">
        <f t="shared" ca="1" si="288"/>
        <v>-2191.4516129032259</v>
      </c>
      <c r="M1465" s="68">
        <f t="shared" ca="1" si="289"/>
        <v>0</v>
      </c>
      <c r="N1465" s="99">
        <v>0</v>
      </c>
      <c r="O1465" s="97" t="str">
        <f t="shared" ca="1" si="290"/>
        <v>Nov</v>
      </c>
      <c r="P1465" s="96">
        <v>0</v>
      </c>
      <c r="Q1465" s="99">
        <f t="shared" si="291"/>
        <v>0</v>
      </c>
      <c r="R1465" s="97">
        <f t="shared" ca="1" si="292"/>
        <v>0</v>
      </c>
      <c r="S1465" s="99" t="b">
        <f t="shared" si="293"/>
        <v>0</v>
      </c>
      <c r="T1465" s="100">
        <v>57.75</v>
      </c>
      <c r="U1465" s="100" t="str">
        <f t="shared" ca="1" si="294"/>
        <v>Dec</v>
      </c>
      <c r="V1465" s="96">
        <v>57.75</v>
      </c>
      <c r="W1465" s="103">
        <f t="shared" si="295"/>
        <v>-57.75</v>
      </c>
      <c r="X1465" s="102">
        <f t="shared" ca="1" si="296"/>
        <v>-1</v>
      </c>
      <c r="Y1465" s="103" t="str">
        <f t="shared" ca="1" si="297"/>
        <v>DEGROWTH</v>
      </c>
      <c r="Z1465" s="24">
        <v>1</v>
      </c>
      <c r="AA1465" s="24">
        <f t="shared" si="298"/>
        <v>0</v>
      </c>
      <c r="AB1465" s="3">
        <v>1000001355</v>
      </c>
      <c r="AC1465" s="3"/>
    </row>
    <row r="1466" spans="1:29" ht="14.25" hidden="1" customHeight="1">
      <c r="A1466" s="23" t="s">
        <v>4046</v>
      </c>
      <c r="B1466" s="64" t="s">
        <v>97</v>
      </c>
      <c r="C1466" s="64" t="s">
        <v>2622</v>
      </c>
      <c r="D1466" s="64">
        <v>1000001352</v>
      </c>
      <c r="E1466" s="65" t="s">
        <v>2623</v>
      </c>
      <c r="F1466" s="66">
        <v>41475</v>
      </c>
      <c r="G1466" s="66" t="str">
        <f t="shared" si="286"/>
        <v>Targeted Dealer</v>
      </c>
      <c r="H1466" s="66" t="s">
        <v>627</v>
      </c>
      <c r="I1466" s="67">
        <v>750</v>
      </c>
      <c r="J1466" s="67">
        <f t="shared" ca="1" si="287"/>
        <v>15653.225806451614</v>
      </c>
      <c r="K1466" s="96">
        <v>1038.5</v>
      </c>
      <c r="L1466" s="68">
        <f t="shared" ca="1" si="288"/>
        <v>-14614.725806451614</v>
      </c>
      <c r="M1466" s="68">
        <f t="shared" ca="1" si="289"/>
        <v>6.6344152498712008</v>
      </c>
      <c r="N1466" s="99">
        <v>724.45</v>
      </c>
      <c r="O1466" s="97" t="str">
        <f t="shared" ca="1" si="290"/>
        <v>Nov</v>
      </c>
      <c r="P1466" s="96">
        <v>724.45</v>
      </c>
      <c r="Q1466" s="99">
        <f t="shared" si="291"/>
        <v>314.04999999999995</v>
      </c>
      <c r="R1466" s="97">
        <f t="shared" ca="1" si="292"/>
        <v>0.43350127683069917</v>
      </c>
      <c r="S1466" s="99" t="str">
        <f t="shared" ca="1" si="293"/>
        <v>GROWTH</v>
      </c>
      <c r="T1466" s="100">
        <v>723.25</v>
      </c>
      <c r="U1466" s="100" t="str">
        <f t="shared" ca="1" si="294"/>
        <v>Dec</v>
      </c>
      <c r="V1466" s="96">
        <v>723.25</v>
      </c>
      <c r="W1466" s="103">
        <f t="shared" si="295"/>
        <v>315.25</v>
      </c>
      <c r="X1466" s="102">
        <f t="shared" ca="1" si="296"/>
        <v>0.43587970964396816</v>
      </c>
      <c r="Y1466" s="103" t="str">
        <f t="shared" ca="1" si="297"/>
        <v>GROWTH</v>
      </c>
      <c r="Z1466" s="24">
        <v>0</v>
      </c>
      <c r="AA1466" s="24">
        <f t="shared" si="298"/>
        <v>1</v>
      </c>
      <c r="AB1466" s="3">
        <v>1000001352</v>
      </c>
      <c r="AC1466" s="3"/>
    </row>
    <row r="1467" spans="1:29" ht="14.25" hidden="1" customHeight="1">
      <c r="A1467" s="23" t="s">
        <v>4046</v>
      </c>
      <c r="B1467" s="64" t="s">
        <v>97</v>
      </c>
      <c r="C1467" s="64" t="s">
        <v>2624</v>
      </c>
      <c r="D1467" s="64">
        <v>1000001357</v>
      </c>
      <c r="E1467" s="65" t="s">
        <v>2625</v>
      </c>
      <c r="F1467" s="66">
        <v>41554</v>
      </c>
      <c r="G1467" s="66" t="str">
        <f t="shared" si="286"/>
        <v>Targeted Dealer</v>
      </c>
      <c r="H1467" s="66"/>
      <c r="I1467" s="67">
        <v>100</v>
      </c>
      <c r="J1467" s="67">
        <f t="shared" ca="1" si="287"/>
        <v>2087.0967741935483</v>
      </c>
      <c r="K1467" s="96">
        <v>106</v>
      </c>
      <c r="L1467" s="68">
        <f t="shared" ca="1" si="288"/>
        <v>-1981.0967741935483</v>
      </c>
      <c r="M1467" s="68">
        <f t="shared" ca="1" si="289"/>
        <v>5.0788253477588867</v>
      </c>
      <c r="N1467" s="99">
        <v>94</v>
      </c>
      <c r="O1467" s="97" t="str">
        <f t="shared" ca="1" si="290"/>
        <v>Nov</v>
      </c>
      <c r="P1467" s="96">
        <v>94</v>
      </c>
      <c r="Q1467" s="99">
        <f t="shared" si="291"/>
        <v>12</v>
      </c>
      <c r="R1467" s="97">
        <f t="shared" ca="1" si="292"/>
        <v>0.12765957446808507</v>
      </c>
      <c r="S1467" s="99" t="str">
        <f t="shared" ca="1" si="293"/>
        <v>GROWTH</v>
      </c>
      <c r="T1467" s="100">
        <v>104</v>
      </c>
      <c r="U1467" s="100" t="str">
        <f t="shared" ca="1" si="294"/>
        <v>Dec</v>
      </c>
      <c r="V1467" s="96">
        <v>104</v>
      </c>
      <c r="W1467" s="103">
        <f t="shared" si="295"/>
        <v>2</v>
      </c>
      <c r="X1467" s="102">
        <f t="shared" ca="1" si="296"/>
        <v>1.9230769230769162E-2</v>
      </c>
      <c r="Y1467" s="103" t="str">
        <f t="shared" ca="1" si="297"/>
        <v>GROWTH</v>
      </c>
      <c r="Z1467" s="24">
        <v>0</v>
      </c>
      <c r="AA1467" s="24">
        <f t="shared" si="298"/>
        <v>0</v>
      </c>
      <c r="AB1467" s="3">
        <v>1000001357</v>
      </c>
      <c r="AC1467" s="3"/>
    </row>
    <row r="1468" spans="1:29" ht="14.25" hidden="1" customHeight="1">
      <c r="A1468" s="23" t="s">
        <v>4046</v>
      </c>
      <c r="B1468" s="64" t="s">
        <v>97</v>
      </c>
      <c r="C1468" s="64" t="s">
        <v>4603</v>
      </c>
      <c r="D1468" s="64">
        <v>1000001368</v>
      </c>
      <c r="E1468" s="65" t="s">
        <v>4604</v>
      </c>
      <c r="F1468" s="66">
        <v>41856</v>
      </c>
      <c r="G1468" s="66" t="str">
        <f t="shared" si="286"/>
        <v>Targeted Dealer</v>
      </c>
      <c r="H1468" s="66"/>
      <c r="I1468" s="67">
        <v>50</v>
      </c>
      <c r="J1468" s="67">
        <f t="shared" ca="1" si="287"/>
        <v>1043.5483870967741</v>
      </c>
      <c r="K1468" s="96">
        <v>0</v>
      </c>
      <c r="L1468" s="68">
        <f t="shared" ca="1" si="288"/>
        <v>-1043.5483870967741</v>
      </c>
      <c r="M1468" s="68">
        <f t="shared" ca="1" si="289"/>
        <v>0</v>
      </c>
      <c r="N1468" s="99">
        <v>24</v>
      </c>
      <c r="O1468" s="97" t="str">
        <f t="shared" ca="1" si="290"/>
        <v>Nov</v>
      </c>
      <c r="P1468" s="96">
        <v>24</v>
      </c>
      <c r="Q1468" s="99">
        <f t="shared" si="291"/>
        <v>-24</v>
      </c>
      <c r="R1468" s="97">
        <f t="shared" ca="1" si="292"/>
        <v>-1</v>
      </c>
      <c r="S1468" s="99" t="str">
        <f t="shared" ca="1" si="293"/>
        <v>DEGROWTH</v>
      </c>
      <c r="T1468" s="100">
        <v>0</v>
      </c>
      <c r="U1468" s="100" t="str">
        <f t="shared" ca="1" si="294"/>
        <v>Dec</v>
      </c>
      <c r="V1468" s="96">
        <v>0</v>
      </c>
      <c r="W1468" s="103">
        <f t="shared" si="295"/>
        <v>0</v>
      </c>
      <c r="X1468" s="102">
        <f t="shared" ca="1" si="296"/>
        <v>0</v>
      </c>
      <c r="Y1468" s="103" t="b">
        <f t="shared" si="297"/>
        <v>0</v>
      </c>
      <c r="Z1468" s="24">
        <v>1</v>
      </c>
      <c r="AA1468" s="24">
        <f t="shared" si="298"/>
        <v>0</v>
      </c>
      <c r="AB1468" s="3">
        <v>1000001368</v>
      </c>
      <c r="AC1468" s="3"/>
    </row>
    <row r="1469" spans="1:29" ht="14.25" hidden="1" customHeight="1">
      <c r="A1469" s="23" t="s">
        <v>4046</v>
      </c>
      <c r="B1469" s="64" t="s">
        <v>97</v>
      </c>
      <c r="C1469" s="64" t="s">
        <v>2626</v>
      </c>
      <c r="D1469" s="64">
        <v>1000001369</v>
      </c>
      <c r="E1469" s="65" t="s">
        <v>2627</v>
      </c>
      <c r="F1469" s="66">
        <v>42332</v>
      </c>
      <c r="G1469" s="66" t="str">
        <f t="shared" si="286"/>
        <v>Targeted Dealer</v>
      </c>
      <c r="H1469" s="66"/>
      <c r="I1469" s="67">
        <v>100</v>
      </c>
      <c r="J1469" s="67">
        <f t="shared" ca="1" si="287"/>
        <v>2087.0967741935483</v>
      </c>
      <c r="K1469" s="96">
        <v>102</v>
      </c>
      <c r="L1469" s="68">
        <f t="shared" ca="1" si="288"/>
        <v>-1985.0967741935483</v>
      </c>
      <c r="M1469" s="68">
        <f t="shared" ca="1" si="289"/>
        <v>4.8871715610510043</v>
      </c>
      <c r="N1469" s="99">
        <v>43</v>
      </c>
      <c r="O1469" s="97" t="str">
        <f t="shared" ca="1" si="290"/>
        <v>Nov</v>
      </c>
      <c r="P1469" s="96">
        <v>43</v>
      </c>
      <c r="Q1469" s="99">
        <f t="shared" si="291"/>
        <v>59</v>
      </c>
      <c r="R1469" s="97">
        <f t="shared" ca="1" si="292"/>
        <v>1.3720930232558142</v>
      </c>
      <c r="S1469" s="99" t="str">
        <f t="shared" ca="1" si="293"/>
        <v>GROWTH</v>
      </c>
      <c r="T1469" s="100">
        <v>105</v>
      </c>
      <c r="U1469" s="100" t="str">
        <f t="shared" ca="1" si="294"/>
        <v>Dec</v>
      </c>
      <c r="V1469" s="96">
        <v>105</v>
      </c>
      <c r="W1469" s="103">
        <f t="shared" si="295"/>
        <v>-3</v>
      </c>
      <c r="X1469" s="102">
        <f t="shared" ca="1" si="296"/>
        <v>-2.8571428571428581E-2</v>
      </c>
      <c r="Y1469" s="103" t="str">
        <f t="shared" ca="1" si="297"/>
        <v>DEGROWTH</v>
      </c>
      <c r="Z1469" s="24">
        <v>0</v>
      </c>
      <c r="AA1469" s="24">
        <f t="shared" si="298"/>
        <v>0</v>
      </c>
      <c r="AB1469" s="3">
        <v>1000001369</v>
      </c>
      <c r="AC1469" s="3"/>
    </row>
    <row r="1470" spans="1:29" ht="14.25" hidden="1" customHeight="1">
      <c r="A1470" s="23" t="s">
        <v>4046</v>
      </c>
      <c r="B1470" s="64" t="s">
        <v>97</v>
      </c>
      <c r="C1470" s="64" t="s">
        <v>2628</v>
      </c>
      <c r="D1470" s="64">
        <v>1000001365</v>
      </c>
      <c r="E1470" s="65" t="s">
        <v>2629</v>
      </c>
      <c r="F1470" s="66">
        <v>42739</v>
      </c>
      <c r="G1470" s="66" t="str">
        <f t="shared" si="286"/>
        <v>Targeted Dealer</v>
      </c>
      <c r="H1470" s="66"/>
      <c r="I1470" s="67">
        <v>800</v>
      </c>
      <c r="J1470" s="67">
        <f t="shared" ca="1" si="287"/>
        <v>16696.774193548386</v>
      </c>
      <c r="K1470" s="96">
        <v>743.75</v>
      </c>
      <c r="L1470" s="68">
        <f t="shared" ca="1" si="288"/>
        <v>-15953.024193548386</v>
      </c>
      <c r="M1470" s="68">
        <f t="shared" ca="1" si="289"/>
        <v>4.4544532457496135</v>
      </c>
      <c r="N1470" s="99">
        <v>600</v>
      </c>
      <c r="O1470" s="97" t="str">
        <f t="shared" ca="1" si="290"/>
        <v>Nov</v>
      </c>
      <c r="P1470" s="96">
        <v>600</v>
      </c>
      <c r="Q1470" s="99">
        <f t="shared" si="291"/>
        <v>143.75</v>
      </c>
      <c r="R1470" s="97">
        <f t="shared" ca="1" si="292"/>
        <v>0.23958333333333326</v>
      </c>
      <c r="S1470" s="99" t="str">
        <f t="shared" ca="1" si="293"/>
        <v>GROWTH</v>
      </c>
      <c r="T1470" s="100">
        <v>793.25</v>
      </c>
      <c r="U1470" s="100" t="str">
        <f t="shared" ca="1" si="294"/>
        <v>Dec</v>
      </c>
      <c r="V1470" s="96">
        <v>793.25</v>
      </c>
      <c r="W1470" s="103">
        <f t="shared" si="295"/>
        <v>-49.5</v>
      </c>
      <c r="X1470" s="102">
        <f t="shared" ca="1" si="296"/>
        <v>-6.2401512763945788E-2</v>
      </c>
      <c r="Y1470" s="103" t="str">
        <f t="shared" ca="1" si="297"/>
        <v>DEGROWTH</v>
      </c>
      <c r="Z1470" s="24">
        <v>0</v>
      </c>
      <c r="AA1470" s="24">
        <f t="shared" si="298"/>
        <v>0</v>
      </c>
      <c r="AB1470" s="3">
        <v>1000001365</v>
      </c>
      <c r="AC1470" s="3"/>
    </row>
    <row r="1471" spans="1:29" ht="14.25" hidden="1" customHeight="1">
      <c r="A1471" s="23" t="s">
        <v>4046</v>
      </c>
      <c r="B1471" s="64" t="s">
        <v>97</v>
      </c>
      <c r="C1471" s="64" t="s">
        <v>2630</v>
      </c>
      <c r="D1471" s="64">
        <v>1000001371</v>
      </c>
      <c r="E1471" s="65" t="s">
        <v>2631</v>
      </c>
      <c r="F1471" s="66">
        <v>43235</v>
      </c>
      <c r="G1471" s="66" t="str">
        <f t="shared" si="286"/>
        <v>Targeted Dealer</v>
      </c>
      <c r="H1471" s="66"/>
      <c r="I1471" s="67">
        <v>100</v>
      </c>
      <c r="J1471" s="67">
        <f t="shared" ca="1" si="287"/>
        <v>2087.0967741935483</v>
      </c>
      <c r="K1471" s="96">
        <v>212</v>
      </c>
      <c r="L1471" s="68">
        <f t="shared" ca="1" si="288"/>
        <v>-1875.0967741935483</v>
      </c>
      <c r="M1471" s="68">
        <f t="shared" ca="1" si="289"/>
        <v>10.157650695517773</v>
      </c>
      <c r="N1471" s="99">
        <v>100</v>
      </c>
      <c r="O1471" s="97" t="str">
        <f t="shared" ca="1" si="290"/>
        <v>Nov</v>
      </c>
      <c r="P1471" s="96">
        <v>100</v>
      </c>
      <c r="Q1471" s="99">
        <f t="shared" si="291"/>
        <v>112</v>
      </c>
      <c r="R1471" s="97">
        <f t="shared" ca="1" si="292"/>
        <v>1.1200000000000001</v>
      </c>
      <c r="S1471" s="99" t="str">
        <f t="shared" ca="1" si="293"/>
        <v>GROWTH</v>
      </c>
      <c r="T1471" s="100">
        <v>89</v>
      </c>
      <c r="U1471" s="100" t="str">
        <f t="shared" ca="1" si="294"/>
        <v>Dec</v>
      </c>
      <c r="V1471" s="96">
        <v>89</v>
      </c>
      <c r="W1471" s="103">
        <f t="shared" si="295"/>
        <v>123</v>
      </c>
      <c r="X1471" s="102">
        <f t="shared" ca="1" si="296"/>
        <v>1.3820224719101124</v>
      </c>
      <c r="Y1471" s="103" t="str">
        <f t="shared" ca="1" si="297"/>
        <v>GROWTH</v>
      </c>
      <c r="Z1471" s="24">
        <v>0</v>
      </c>
      <c r="AA1471" s="24">
        <f t="shared" si="298"/>
        <v>0</v>
      </c>
      <c r="AB1471" s="3">
        <v>1000001371</v>
      </c>
      <c r="AC1471" s="3"/>
    </row>
    <row r="1472" spans="1:29" ht="14.25" hidden="1" customHeight="1">
      <c r="A1472" s="23" t="s">
        <v>4046</v>
      </c>
      <c r="B1472" s="64" t="s">
        <v>97</v>
      </c>
      <c r="C1472" s="64" t="s">
        <v>4605</v>
      </c>
      <c r="D1472" s="64">
        <v>1000001380</v>
      </c>
      <c r="E1472" s="65" t="s">
        <v>4606</v>
      </c>
      <c r="F1472" s="66">
        <v>43598</v>
      </c>
      <c r="G1472" s="66" t="str">
        <f t="shared" si="286"/>
        <v>-</v>
      </c>
      <c r="H1472" s="66"/>
      <c r="I1472" s="67">
        <v>0</v>
      </c>
      <c r="J1472" s="67">
        <f t="shared" ca="1" si="287"/>
        <v>0</v>
      </c>
      <c r="K1472" s="96">
        <v>0</v>
      </c>
      <c r="L1472" s="68">
        <f t="shared" ca="1" si="288"/>
        <v>0</v>
      </c>
      <c r="M1472" s="68" t="str">
        <f t="shared" ca="1" si="289"/>
        <v>-</v>
      </c>
      <c r="N1472" s="99">
        <v>0</v>
      </c>
      <c r="O1472" s="97" t="str">
        <f t="shared" ca="1" si="290"/>
        <v>Nov</v>
      </c>
      <c r="P1472" s="96">
        <v>0</v>
      </c>
      <c r="Q1472" s="99">
        <f t="shared" si="291"/>
        <v>0</v>
      </c>
      <c r="R1472" s="97">
        <f t="shared" ca="1" si="292"/>
        <v>0</v>
      </c>
      <c r="S1472" s="99" t="b">
        <f t="shared" si="293"/>
        <v>0</v>
      </c>
      <c r="T1472" s="100">
        <v>0</v>
      </c>
      <c r="U1472" s="100" t="str">
        <f t="shared" ca="1" si="294"/>
        <v>Dec</v>
      </c>
      <c r="V1472" s="96">
        <v>0</v>
      </c>
      <c r="W1472" s="103">
        <f t="shared" si="295"/>
        <v>0</v>
      </c>
      <c r="X1472" s="102">
        <f t="shared" ca="1" si="296"/>
        <v>0</v>
      </c>
      <c r="Y1472" s="103" t="b">
        <f t="shared" si="297"/>
        <v>0</v>
      </c>
      <c r="Z1472" s="24">
        <v>1</v>
      </c>
      <c r="AA1472" s="24">
        <f t="shared" si="298"/>
        <v>0</v>
      </c>
      <c r="AB1472" s="3">
        <v>1000001380</v>
      </c>
      <c r="AC1472" s="3"/>
    </row>
    <row r="1473" spans="1:29" ht="14.25" hidden="1" customHeight="1">
      <c r="A1473" s="23" t="s">
        <v>4046</v>
      </c>
      <c r="B1473" s="64" t="s">
        <v>97</v>
      </c>
      <c r="C1473" s="64" t="s">
        <v>3515</v>
      </c>
      <c r="D1473" s="64">
        <v>1000002007</v>
      </c>
      <c r="E1473" s="65" t="s">
        <v>3516</v>
      </c>
      <c r="F1473" s="66">
        <v>44478</v>
      </c>
      <c r="G1473" s="66" t="str">
        <f t="shared" si="286"/>
        <v>Targeted Dealer</v>
      </c>
      <c r="H1473" s="66"/>
      <c r="I1473" s="67">
        <v>50</v>
      </c>
      <c r="J1473" s="67">
        <f t="shared" ca="1" si="287"/>
        <v>1043.5483870967741</v>
      </c>
      <c r="K1473" s="96">
        <v>24</v>
      </c>
      <c r="L1473" s="68">
        <f t="shared" ca="1" si="288"/>
        <v>-1019.5483870967741</v>
      </c>
      <c r="M1473" s="68">
        <f t="shared" ca="1" si="289"/>
        <v>2.2998454404945905</v>
      </c>
      <c r="N1473" s="99">
        <v>36</v>
      </c>
      <c r="O1473" s="97" t="str">
        <f t="shared" ca="1" si="290"/>
        <v>Nov</v>
      </c>
      <c r="P1473" s="96">
        <v>36</v>
      </c>
      <c r="Q1473" s="99">
        <f t="shared" si="291"/>
        <v>-12</v>
      </c>
      <c r="R1473" s="97">
        <f t="shared" ca="1" si="292"/>
        <v>-0.33333333333333337</v>
      </c>
      <c r="S1473" s="99" t="str">
        <f t="shared" ca="1" si="293"/>
        <v>DEGROWTH</v>
      </c>
      <c r="T1473" s="100">
        <v>231</v>
      </c>
      <c r="U1473" s="100" t="str">
        <f t="shared" ca="1" si="294"/>
        <v>Dec</v>
      </c>
      <c r="V1473" s="96">
        <v>231</v>
      </c>
      <c r="W1473" s="103">
        <f t="shared" si="295"/>
        <v>-207</v>
      </c>
      <c r="X1473" s="102">
        <f t="shared" ca="1" si="296"/>
        <v>-0.89610389610389607</v>
      </c>
      <c r="Y1473" s="103" t="str">
        <f t="shared" ca="1" si="297"/>
        <v>DEGROWTH</v>
      </c>
      <c r="Z1473" s="24">
        <v>0</v>
      </c>
      <c r="AA1473" s="24">
        <f t="shared" si="298"/>
        <v>0</v>
      </c>
      <c r="AB1473" s="3">
        <v>1000002007</v>
      </c>
      <c r="AC1473" s="3"/>
    </row>
    <row r="1474" spans="1:29" ht="14.25" hidden="1" customHeight="1">
      <c r="A1474" s="23" t="s">
        <v>4046</v>
      </c>
      <c r="B1474" s="64" t="s">
        <v>97</v>
      </c>
      <c r="C1474" s="64" t="s">
        <v>2632</v>
      </c>
      <c r="D1474" s="64">
        <v>1000002008</v>
      </c>
      <c r="E1474" s="65" t="s">
        <v>2633</v>
      </c>
      <c r="F1474" s="66">
        <v>44478</v>
      </c>
      <c r="G1474" s="66" t="str">
        <f t="shared" si="286"/>
        <v>Targeted Dealer</v>
      </c>
      <c r="H1474" s="66"/>
      <c r="I1474" s="67">
        <v>500</v>
      </c>
      <c r="J1474" s="67">
        <f t="shared" ca="1" si="287"/>
        <v>10435.483870967742</v>
      </c>
      <c r="K1474" s="96">
        <v>477.5</v>
      </c>
      <c r="L1474" s="68">
        <f t="shared" ca="1" si="288"/>
        <v>-9957.9838709677424</v>
      </c>
      <c r="M1474" s="68">
        <f t="shared" ca="1" si="289"/>
        <v>4.5757341576506949</v>
      </c>
      <c r="N1474" s="99">
        <v>199.5</v>
      </c>
      <c r="O1474" s="97" t="str">
        <f t="shared" ca="1" si="290"/>
        <v>Nov</v>
      </c>
      <c r="P1474" s="96">
        <v>199.5</v>
      </c>
      <c r="Q1474" s="99">
        <f t="shared" si="291"/>
        <v>278</v>
      </c>
      <c r="R1474" s="97">
        <f t="shared" ca="1" si="292"/>
        <v>1.3934837092731831</v>
      </c>
      <c r="S1474" s="99" t="str">
        <f t="shared" ca="1" si="293"/>
        <v>GROWTH</v>
      </c>
      <c r="T1474" s="100">
        <v>0</v>
      </c>
      <c r="U1474" s="100" t="str">
        <f t="shared" ca="1" si="294"/>
        <v>Dec</v>
      </c>
      <c r="V1474" s="96">
        <v>0</v>
      </c>
      <c r="W1474" s="103">
        <f t="shared" si="295"/>
        <v>477.5</v>
      </c>
      <c r="X1474" s="102">
        <f t="shared" ca="1" si="296"/>
        <v>0</v>
      </c>
      <c r="Y1474" s="103" t="b">
        <f t="shared" si="297"/>
        <v>0</v>
      </c>
      <c r="Z1474" s="24">
        <v>0</v>
      </c>
      <c r="AA1474" s="24">
        <f t="shared" si="298"/>
        <v>0</v>
      </c>
      <c r="AB1474" s="3">
        <v>1000002008</v>
      </c>
      <c r="AC1474" s="3"/>
    </row>
    <row r="1475" spans="1:29" ht="14.25" hidden="1" customHeight="1">
      <c r="A1475" s="23" t="s">
        <v>4046</v>
      </c>
      <c r="B1475" s="64" t="s">
        <v>97</v>
      </c>
      <c r="C1475" s="64" t="s">
        <v>2634</v>
      </c>
      <c r="D1475" s="64">
        <v>1000002054</v>
      </c>
      <c r="E1475" s="65" t="s">
        <v>2635</v>
      </c>
      <c r="F1475" s="66">
        <v>44527</v>
      </c>
      <c r="G1475" s="66" t="str">
        <f t="shared" ref="G1475:G1538" si="299">IF(I1475&gt;0,"Targeted Dealer","-")</f>
        <v>Targeted Dealer</v>
      </c>
      <c r="H1475" s="66"/>
      <c r="I1475" s="67">
        <v>1300</v>
      </c>
      <c r="J1475" s="67">
        <f t="shared" ref="J1475:J1538" ca="1" si="300">I1475/$J$1*$E$1</f>
        <v>27132.258064516129</v>
      </c>
      <c r="K1475" s="96">
        <v>1168.05</v>
      </c>
      <c r="L1475" s="68">
        <f t="shared" ref="L1475:L1538" ca="1" si="301">K1475-J1475</f>
        <v>-25964.20806451613</v>
      </c>
      <c r="M1475" s="68">
        <f t="shared" ref="M1475:M1538" ca="1" si="302">IFERROR((K1475/J1475%),"-")</f>
        <v>4.3050231839258117</v>
      </c>
      <c r="N1475" s="99">
        <v>713</v>
      </c>
      <c r="O1475" s="97" t="str">
        <f t="shared" ref="O1475:O1538" ca="1" si="303">IF(F1475&lt;=$P$2,"Nov","")</f>
        <v>Nov</v>
      </c>
      <c r="P1475" s="96">
        <v>713</v>
      </c>
      <c r="Q1475" s="99">
        <f t="shared" ref="Q1475:Q1538" si="304">K1475-P1475</f>
        <v>455.04999999999995</v>
      </c>
      <c r="R1475" s="97">
        <f t="shared" ref="R1475:R1538" ca="1" si="305">IFERROR(IF(O1475="Nov",(K1475/P1475-1)),0)</f>
        <v>0.63821879382889191</v>
      </c>
      <c r="S1475" s="99" t="str">
        <f t="shared" ref="S1475:S1538" ca="1" si="306">IF(N1475&gt;0,IF(O1475="","-",IF(R1475&lt;0%,"DEGROWTH","GROWTH")))</f>
        <v>GROWTH</v>
      </c>
      <c r="T1475" s="100">
        <v>1284.75</v>
      </c>
      <c r="U1475" s="100" t="str">
        <f t="shared" ref="U1475:U1538" ca="1" si="307">IF(F1475&lt;=$V$2,"Dec","")</f>
        <v>Dec</v>
      </c>
      <c r="V1475" s="96">
        <v>1284.75</v>
      </c>
      <c r="W1475" s="103">
        <f t="shared" ref="W1475:W1538" si="308">K1475-V1475</f>
        <v>-116.70000000000005</v>
      </c>
      <c r="X1475" s="102">
        <f t="shared" ref="X1475:X1538" ca="1" si="309">IFERROR(IF(U1475="Dec",(K1475/V1475-1)),0)</f>
        <v>-9.0834792761237626E-2</v>
      </c>
      <c r="Y1475" s="103" t="str">
        <f t="shared" ref="Y1475:Y1538" ca="1" si="310">IF(T1475&gt;0,IF(U1475="","-",IF(X1475&lt;0%,"DEGROWTH","GROWTH")))</f>
        <v>DEGROWTH</v>
      </c>
      <c r="Z1475" s="24">
        <v>0</v>
      </c>
      <c r="AA1475" s="24">
        <f t="shared" ref="AA1475:AA1538" si="311">IF(H1475&gt;0,1,0)</f>
        <v>0</v>
      </c>
      <c r="AB1475" s="3">
        <v>1000002054</v>
      </c>
      <c r="AC1475" s="3"/>
    </row>
    <row r="1476" spans="1:29" ht="14.25" hidden="1" customHeight="1">
      <c r="A1476" s="23" t="s">
        <v>4046</v>
      </c>
      <c r="B1476" s="64" t="s">
        <v>97</v>
      </c>
      <c r="C1476" s="64" t="s">
        <v>4304</v>
      </c>
      <c r="D1476" s="64">
        <v>1000003160</v>
      </c>
      <c r="E1476" s="64" t="s">
        <v>4305</v>
      </c>
      <c r="F1476" s="66">
        <v>44915</v>
      </c>
      <c r="G1476" s="66" t="str">
        <f t="shared" si="299"/>
        <v>Targeted Dealer</v>
      </c>
      <c r="H1476" s="66"/>
      <c r="I1476" s="67">
        <v>50</v>
      </c>
      <c r="J1476" s="67">
        <f t="shared" ca="1" si="300"/>
        <v>1043.5483870967741</v>
      </c>
      <c r="K1476" s="96">
        <v>65.5</v>
      </c>
      <c r="L1476" s="68">
        <f t="shared" ca="1" si="301"/>
        <v>-978.04838709677415</v>
      </c>
      <c r="M1476" s="68">
        <f t="shared" ca="1" si="302"/>
        <v>6.2766615146831528</v>
      </c>
      <c r="N1476" s="99">
        <v>36</v>
      </c>
      <c r="O1476" s="97" t="str">
        <f t="shared" ca="1" si="303"/>
        <v>Nov</v>
      </c>
      <c r="P1476" s="96">
        <v>36</v>
      </c>
      <c r="Q1476" s="99">
        <f t="shared" si="304"/>
        <v>29.5</v>
      </c>
      <c r="R1476" s="97">
        <f t="shared" ca="1" si="305"/>
        <v>0.81944444444444442</v>
      </c>
      <c r="S1476" s="99" t="str">
        <f t="shared" ca="1" si="306"/>
        <v>GROWTH</v>
      </c>
      <c r="T1476" s="100">
        <v>93.5</v>
      </c>
      <c r="U1476" s="100" t="str">
        <f t="shared" ca="1" si="307"/>
        <v>Dec</v>
      </c>
      <c r="V1476" s="96">
        <v>93.5</v>
      </c>
      <c r="W1476" s="103">
        <f t="shared" si="308"/>
        <v>-28</v>
      </c>
      <c r="X1476" s="102">
        <f t="shared" ca="1" si="309"/>
        <v>-0.29946524064171121</v>
      </c>
      <c r="Y1476" s="103" t="str">
        <f t="shared" ca="1" si="310"/>
        <v>DEGROWTH</v>
      </c>
      <c r="Z1476" s="24">
        <v>0</v>
      </c>
      <c r="AA1476" s="24">
        <f t="shared" si="311"/>
        <v>0</v>
      </c>
      <c r="AB1476" s="3">
        <v>1000003160</v>
      </c>
      <c r="AC1476" s="3"/>
    </row>
    <row r="1477" spans="1:29" ht="14.25" hidden="1" customHeight="1">
      <c r="A1477" s="23" t="s">
        <v>4046</v>
      </c>
      <c r="B1477" s="125" t="s">
        <v>97</v>
      </c>
      <c r="C1477" s="125" t="s">
        <v>2636</v>
      </c>
      <c r="D1477" s="125">
        <v>1000004001</v>
      </c>
      <c r="E1477" s="125" t="s">
        <v>2637</v>
      </c>
      <c r="F1477" s="66">
        <v>45449</v>
      </c>
      <c r="G1477" s="66" t="str">
        <f t="shared" si="299"/>
        <v>Targeted Dealer</v>
      </c>
      <c r="H1477" s="66"/>
      <c r="I1477" s="67">
        <v>50</v>
      </c>
      <c r="J1477" s="67">
        <f t="shared" ca="1" si="300"/>
        <v>1043.5483870967741</v>
      </c>
      <c r="K1477" s="96">
        <v>15</v>
      </c>
      <c r="L1477" s="68">
        <f t="shared" ca="1" si="301"/>
        <v>-1028.5483870967741</v>
      </c>
      <c r="M1477" s="68">
        <f t="shared" ca="1" si="302"/>
        <v>1.437403400309119</v>
      </c>
      <c r="N1477" s="99">
        <v>9</v>
      </c>
      <c r="O1477" s="97" t="str">
        <f t="shared" ca="1" si="303"/>
        <v>Nov</v>
      </c>
      <c r="P1477" s="96">
        <v>9</v>
      </c>
      <c r="Q1477" s="99">
        <f t="shared" si="304"/>
        <v>6</v>
      </c>
      <c r="R1477" s="97">
        <f t="shared" ca="1" si="305"/>
        <v>0.66666666666666674</v>
      </c>
      <c r="S1477" s="99" t="str">
        <f t="shared" ca="1" si="306"/>
        <v>GROWTH</v>
      </c>
      <c r="T1477" s="100">
        <v>0</v>
      </c>
      <c r="U1477" s="100" t="str">
        <f t="shared" ca="1" si="307"/>
        <v>Dec</v>
      </c>
      <c r="V1477" s="96">
        <v>0</v>
      </c>
      <c r="W1477" s="103">
        <f t="shared" si="308"/>
        <v>15</v>
      </c>
      <c r="X1477" s="102">
        <f t="shared" ca="1" si="309"/>
        <v>0</v>
      </c>
      <c r="Y1477" s="103" t="b">
        <f t="shared" si="310"/>
        <v>0</v>
      </c>
      <c r="Z1477" s="24">
        <v>0</v>
      </c>
      <c r="AA1477" s="24">
        <f t="shared" si="311"/>
        <v>0</v>
      </c>
      <c r="AB1477" s="3">
        <v>1000004001</v>
      </c>
      <c r="AC1477" s="3"/>
    </row>
    <row r="1478" spans="1:29" ht="14.25" hidden="1" customHeight="1">
      <c r="A1478" s="23" t="s">
        <v>4046</v>
      </c>
      <c r="B1478" s="125" t="s">
        <v>97</v>
      </c>
      <c r="C1478" s="125" t="s">
        <v>4607</v>
      </c>
      <c r="D1478" s="125">
        <v>1000004003</v>
      </c>
      <c r="E1478" s="125" t="s">
        <v>4608</v>
      </c>
      <c r="F1478" s="66">
        <v>45450</v>
      </c>
      <c r="G1478" s="66" t="str">
        <f t="shared" si="299"/>
        <v>Targeted Dealer</v>
      </c>
      <c r="H1478" s="66"/>
      <c r="I1478" s="67">
        <v>100</v>
      </c>
      <c r="J1478" s="67">
        <f t="shared" ca="1" si="300"/>
        <v>2087.0967741935483</v>
      </c>
      <c r="K1478" s="96">
        <v>90</v>
      </c>
      <c r="L1478" s="68">
        <f t="shared" ca="1" si="301"/>
        <v>-1997.0967741935483</v>
      </c>
      <c r="M1478" s="68">
        <f t="shared" ca="1" si="302"/>
        <v>4.3122102009273569</v>
      </c>
      <c r="N1478" s="99">
        <v>55</v>
      </c>
      <c r="O1478" s="97" t="str">
        <f t="shared" ca="1" si="303"/>
        <v>Nov</v>
      </c>
      <c r="P1478" s="96">
        <v>55</v>
      </c>
      <c r="Q1478" s="99">
        <f t="shared" si="304"/>
        <v>35</v>
      </c>
      <c r="R1478" s="97">
        <f t="shared" ca="1" si="305"/>
        <v>0.63636363636363646</v>
      </c>
      <c r="S1478" s="99" t="str">
        <f t="shared" ca="1" si="306"/>
        <v>GROWTH</v>
      </c>
      <c r="T1478" s="100">
        <v>0</v>
      </c>
      <c r="U1478" s="100" t="str">
        <f t="shared" ca="1" si="307"/>
        <v>Dec</v>
      </c>
      <c r="V1478" s="96">
        <v>0</v>
      </c>
      <c r="W1478" s="103">
        <f t="shared" si="308"/>
        <v>90</v>
      </c>
      <c r="X1478" s="102">
        <f t="shared" ca="1" si="309"/>
        <v>0</v>
      </c>
      <c r="Y1478" s="103" t="b">
        <f t="shared" si="310"/>
        <v>0</v>
      </c>
      <c r="Z1478" s="24">
        <v>0</v>
      </c>
      <c r="AA1478" s="24">
        <f t="shared" si="311"/>
        <v>0</v>
      </c>
      <c r="AB1478" s="3">
        <v>1000004003</v>
      </c>
      <c r="AC1478" s="3"/>
    </row>
    <row r="1479" spans="1:29" ht="14.25" hidden="1" customHeight="1">
      <c r="A1479" s="24" t="s">
        <v>4046</v>
      </c>
      <c r="B1479" s="125" t="s">
        <v>97</v>
      </c>
      <c r="C1479" s="125" t="s">
        <v>4283</v>
      </c>
      <c r="D1479" s="125">
        <v>1000004037</v>
      </c>
      <c r="E1479" s="125" t="s">
        <v>4284</v>
      </c>
      <c r="F1479" s="66">
        <v>45483</v>
      </c>
      <c r="G1479" s="66" t="str">
        <f t="shared" si="299"/>
        <v>-</v>
      </c>
      <c r="H1479" s="66"/>
      <c r="I1479" s="67">
        <v>0</v>
      </c>
      <c r="J1479" s="67">
        <f t="shared" ca="1" si="300"/>
        <v>0</v>
      </c>
      <c r="K1479" s="96">
        <v>0</v>
      </c>
      <c r="L1479" s="68">
        <f t="shared" ca="1" si="301"/>
        <v>0</v>
      </c>
      <c r="M1479" s="68" t="str">
        <f t="shared" ca="1" si="302"/>
        <v>-</v>
      </c>
      <c r="N1479" s="99">
        <v>0</v>
      </c>
      <c r="O1479" s="97" t="str">
        <f t="shared" ca="1" si="303"/>
        <v>Nov</v>
      </c>
      <c r="P1479" s="96">
        <v>0</v>
      </c>
      <c r="Q1479" s="99">
        <f t="shared" si="304"/>
        <v>0</v>
      </c>
      <c r="R1479" s="97">
        <f t="shared" ca="1" si="305"/>
        <v>0</v>
      </c>
      <c r="S1479" s="99" t="b">
        <f t="shared" si="306"/>
        <v>0</v>
      </c>
      <c r="T1479" s="100">
        <v>0</v>
      </c>
      <c r="U1479" s="100" t="str">
        <f t="shared" ca="1" si="307"/>
        <v>Dec</v>
      </c>
      <c r="V1479" s="96">
        <v>0</v>
      </c>
      <c r="W1479" s="103">
        <f t="shared" si="308"/>
        <v>0</v>
      </c>
      <c r="X1479" s="102">
        <f t="shared" ca="1" si="309"/>
        <v>0</v>
      </c>
      <c r="Y1479" s="103" t="b">
        <f t="shared" si="310"/>
        <v>0</v>
      </c>
      <c r="Z1479" s="24">
        <v>1</v>
      </c>
      <c r="AA1479" s="24">
        <f t="shared" si="311"/>
        <v>0</v>
      </c>
      <c r="AB1479" s="3">
        <v>1000004037</v>
      </c>
      <c r="AC1479" s="3"/>
    </row>
    <row r="1480" spans="1:29" ht="14.25" hidden="1" customHeight="1">
      <c r="A1480" s="23" t="s">
        <v>130</v>
      </c>
      <c r="B1480" s="64" t="s">
        <v>108</v>
      </c>
      <c r="C1480" s="64" t="s">
        <v>2638</v>
      </c>
      <c r="D1480" s="64">
        <v>1000001479</v>
      </c>
      <c r="E1480" s="65" t="s">
        <v>2639</v>
      </c>
      <c r="F1480" s="66">
        <v>41457</v>
      </c>
      <c r="G1480" s="66" t="str">
        <f t="shared" si="299"/>
        <v>Targeted Dealer</v>
      </c>
      <c r="H1480" s="66" t="s">
        <v>627</v>
      </c>
      <c r="I1480" s="67">
        <v>500</v>
      </c>
      <c r="J1480" s="67">
        <f t="shared" ca="1" si="300"/>
        <v>10435.483870967742</v>
      </c>
      <c r="K1480" s="96">
        <v>589</v>
      </c>
      <c r="L1480" s="68">
        <f t="shared" ca="1" si="301"/>
        <v>-9846.4838709677424</v>
      </c>
      <c r="M1480" s="68">
        <f t="shared" ca="1" si="302"/>
        <v>5.64420401854714</v>
      </c>
      <c r="N1480" s="99">
        <v>356</v>
      </c>
      <c r="O1480" s="97" t="str">
        <f t="shared" ca="1" si="303"/>
        <v>Nov</v>
      </c>
      <c r="P1480" s="96">
        <v>356</v>
      </c>
      <c r="Q1480" s="99">
        <f t="shared" si="304"/>
        <v>233</v>
      </c>
      <c r="R1480" s="97">
        <f t="shared" ca="1" si="305"/>
        <v>0.65449438202247201</v>
      </c>
      <c r="S1480" s="99" t="str">
        <f t="shared" ca="1" si="306"/>
        <v>GROWTH</v>
      </c>
      <c r="T1480" s="100">
        <v>483</v>
      </c>
      <c r="U1480" s="100" t="str">
        <f t="shared" ca="1" si="307"/>
        <v>Dec</v>
      </c>
      <c r="V1480" s="96">
        <v>483</v>
      </c>
      <c r="W1480" s="103">
        <f t="shared" si="308"/>
        <v>106</v>
      </c>
      <c r="X1480" s="102">
        <f t="shared" ca="1" si="309"/>
        <v>0.21946169772256718</v>
      </c>
      <c r="Y1480" s="103" t="str">
        <f t="shared" ca="1" si="310"/>
        <v>GROWTH</v>
      </c>
      <c r="Z1480" s="24">
        <v>0</v>
      </c>
      <c r="AA1480" s="24">
        <f t="shared" si="311"/>
        <v>1</v>
      </c>
      <c r="AB1480" s="3">
        <v>1000001479</v>
      </c>
      <c r="AC1480" s="3"/>
    </row>
    <row r="1481" spans="1:29" ht="14.25" hidden="1" customHeight="1">
      <c r="A1481" s="23" t="s">
        <v>130</v>
      </c>
      <c r="B1481" s="64" t="s">
        <v>108</v>
      </c>
      <c r="C1481" s="64" t="s">
        <v>2640</v>
      </c>
      <c r="D1481" s="64">
        <v>1000001480</v>
      </c>
      <c r="E1481" s="65" t="s">
        <v>2641</v>
      </c>
      <c r="F1481" s="66">
        <v>41498</v>
      </c>
      <c r="G1481" s="66" t="str">
        <f t="shared" si="299"/>
        <v>Targeted Dealer</v>
      </c>
      <c r="H1481" s="66"/>
      <c r="I1481" s="67">
        <v>30</v>
      </c>
      <c r="J1481" s="67">
        <f t="shared" ca="1" si="300"/>
        <v>626.12903225806451</v>
      </c>
      <c r="K1481" s="96">
        <v>0</v>
      </c>
      <c r="L1481" s="68">
        <f t="shared" ca="1" si="301"/>
        <v>-626.12903225806451</v>
      </c>
      <c r="M1481" s="68">
        <f t="shared" ca="1" si="302"/>
        <v>0</v>
      </c>
      <c r="N1481" s="99">
        <v>0</v>
      </c>
      <c r="O1481" s="97" t="str">
        <f t="shared" ca="1" si="303"/>
        <v>Nov</v>
      </c>
      <c r="P1481" s="96">
        <v>0</v>
      </c>
      <c r="Q1481" s="99">
        <f t="shared" si="304"/>
        <v>0</v>
      </c>
      <c r="R1481" s="97">
        <f t="shared" ca="1" si="305"/>
        <v>0</v>
      </c>
      <c r="S1481" s="99" t="b">
        <f t="shared" si="306"/>
        <v>0</v>
      </c>
      <c r="T1481" s="100">
        <v>0</v>
      </c>
      <c r="U1481" s="100" t="str">
        <f t="shared" ca="1" si="307"/>
        <v>Dec</v>
      </c>
      <c r="V1481" s="96">
        <v>0</v>
      </c>
      <c r="W1481" s="103">
        <f t="shared" si="308"/>
        <v>0</v>
      </c>
      <c r="X1481" s="102">
        <f t="shared" ca="1" si="309"/>
        <v>0</v>
      </c>
      <c r="Y1481" s="103" t="b">
        <f t="shared" si="310"/>
        <v>0</v>
      </c>
      <c r="Z1481" s="24">
        <v>1</v>
      </c>
      <c r="AA1481" s="24">
        <f t="shared" si="311"/>
        <v>0</v>
      </c>
      <c r="AB1481" s="3">
        <v>1000001480</v>
      </c>
      <c r="AC1481" s="3"/>
    </row>
    <row r="1482" spans="1:29" ht="14.25" hidden="1" customHeight="1">
      <c r="A1482" s="23" t="s">
        <v>130</v>
      </c>
      <c r="B1482" s="64" t="s">
        <v>108</v>
      </c>
      <c r="C1482" s="64" t="s">
        <v>2642</v>
      </c>
      <c r="D1482" s="64">
        <v>1000001516</v>
      </c>
      <c r="E1482" s="65" t="s">
        <v>2643</v>
      </c>
      <c r="F1482" s="66">
        <v>41547</v>
      </c>
      <c r="G1482" s="66" t="str">
        <f t="shared" si="299"/>
        <v>Targeted Dealer</v>
      </c>
      <c r="H1482" s="66" t="s">
        <v>627</v>
      </c>
      <c r="I1482" s="67">
        <v>1150</v>
      </c>
      <c r="J1482" s="67">
        <f t="shared" ca="1" si="300"/>
        <v>24001.612903225803</v>
      </c>
      <c r="K1482" s="96">
        <v>699.5</v>
      </c>
      <c r="L1482" s="68">
        <f t="shared" ca="1" si="301"/>
        <v>-23302.112903225803</v>
      </c>
      <c r="M1482" s="68">
        <f t="shared" ca="1" si="302"/>
        <v>2.9143874739600837</v>
      </c>
      <c r="N1482" s="99">
        <v>704</v>
      </c>
      <c r="O1482" s="97" t="str">
        <f t="shared" ca="1" si="303"/>
        <v>Nov</v>
      </c>
      <c r="P1482" s="96">
        <v>704</v>
      </c>
      <c r="Q1482" s="99">
        <f t="shared" si="304"/>
        <v>-4.5</v>
      </c>
      <c r="R1482" s="97">
        <f t="shared" ca="1" si="305"/>
        <v>-6.3920454545454142E-3</v>
      </c>
      <c r="S1482" s="99" t="str">
        <f t="shared" ca="1" si="306"/>
        <v>DEGROWTH</v>
      </c>
      <c r="T1482" s="100">
        <v>1384</v>
      </c>
      <c r="U1482" s="100" t="str">
        <f t="shared" ca="1" si="307"/>
        <v>Dec</v>
      </c>
      <c r="V1482" s="96">
        <v>1384</v>
      </c>
      <c r="W1482" s="103">
        <f t="shared" si="308"/>
        <v>-684.5</v>
      </c>
      <c r="X1482" s="102">
        <f t="shared" ca="1" si="309"/>
        <v>-0.49458092485549132</v>
      </c>
      <c r="Y1482" s="103" t="str">
        <f t="shared" ca="1" si="310"/>
        <v>DEGROWTH</v>
      </c>
      <c r="Z1482" s="24">
        <v>0</v>
      </c>
      <c r="AA1482" s="24">
        <f t="shared" si="311"/>
        <v>1</v>
      </c>
      <c r="AB1482" s="3">
        <v>1000001516</v>
      </c>
      <c r="AC1482" s="3"/>
    </row>
    <row r="1483" spans="1:29" ht="14.25" hidden="1" customHeight="1">
      <c r="A1483" s="23" t="s">
        <v>130</v>
      </c>
      <c r="B1483" s="64" t="s">
        <v>108</v>
      </c>
      <c r="C1483" s="64" t="s">
        <v>2644</v>
      </c>
      <c r="D1483" s="64">
        <v>1000001519</v>
      </c>
      <c r="E1483" s="65" t="s">
        <v>2645</v>
      </c>
      <c r="F1483" s="66">
        <v>41688</v>
      </c>
      <c r="G1483" s="66" t="str">
        <f t="shared" si="299"/>
        <v>Targeted Dealer</v>
      </c>
      <c r="H1483" s="66" t="s">
        <v>627</v>
      </c>
      <c r="I1483" s="67">
        <v>150</v>
      </c>
      <c r="J1483" s="67">
        <f t="shared" ca="1" si="300"/>
        <v>3130.6451612903224</v>
      </c>
      <c r="K1483" s="96">
        <v>283.25</v>
      </c>
      <c r="L1483" s="68">
        <f t="shared" ca="1" si="301"/>
        <v>-2847.3951612903224</v>
      </c>
      <c r="M1483" s="68">
        <f t="shared" ca="1" si="302"/>
        <v>9.0476558475012876</v>
      </c>
      <c r="N1483" s="99">
        <v>276</v>
      </c>
      <c r="O1483" s="97" t="str">
        <f t="shared" ca="1" si="303"/>
        <v>Nov</v>
      </c>
      <c r="P1483" s="96">
        <v>276</v>
      </c>
      <c r="Q1483" s="99">
        <f t="shared" si="304"/>
        <v>7.25</v>
      </c>
      <c r="R1483" s="97">
        <f t="shared" ca="1" si="305"/>
        <v>2.6268115942029047E-2</v>
      </c>
      <c r="S1483" s="99" t="str">
        <f t="shared" ca="1" si="306"/>
        <v>GROWTH</v>
      </c>
      <c r="T1483" s="100">
        <v>140</v>
      </c>
      <c r="U1483" s="100" t="str">
        <f t="shared" ca="1" si="307"/>
        <v>Dec</v>
      </c>
      <c r="V1483" s="96">
        <v>140</v>
      </c>
      <c r="W1483" s="103">
        <f t="shared" si="308"/>
        <v>143.25</v>
      </c>
      <c r="X1483" s="102">
        <f t="shared" ca="1" si="309"/>
        <v>1.0232142857142859</v>
      </c>
      <c r="Y1483" s="103" t="str">
        <f t="shared" ca="1" si="310"/>
        <v>GROWTH</v>
      </c>
      <c r="Z1483" s="24">
        <v>0</v>
      </c>
      <c r="AA1483" s="24">
        <f t="shared" si="311"/>
        <v>1</v>
      </c>
      <c r="AB1483" s="3">
        <v>1000001519</v>
      </c>
      <c r="AC1483" s="3"/>
    </row>
    <row r="1484" spans="1:29" ht="14.25" hidden="1" customHeight="1">
      <c r="A1484" s="23" t="s">
        <v>130</v>
      </c>
      <c r="B1484" s="64" t="s">
        <v>108</v>
      </c>
      <c r="C1484" s="64" t="s">
        <v>2646</v>
      </c>
      <c r="D1484" s="64">
        <v>1000001515</v>
      </c>
      <c r="E1484" s="65" t="s">
        <v>2647</v>
      </c>
      <c r="F1484" s="66">
        <v>41717</v>
      </c>
      <c r="G1484" s="66" t="str">
        <f t="shared" si="299"/>
        <v>Targeted Dealer</v>
      </c>
      <c r="H1484" s="66"/>
      <c r="I1484" s="67">
        <v>220</v>
      </c>
      <c r="J1484" s="67">
        <f t="shared" ca="1" si="300"/>
        <v>4591.6129032258068</v>
      </c>
      <c r="K1484" s="96">
        <v>168</v>
      </c>
      <c r="L1484" s="68">
        <f t="shared" ca="1" si="301"/>
        <v>-4423.6129032258068</v>
      </c>
      <c r="M1484" s="68">
        <f t="shared" ca="1" si="302"/>
        <v>3.6588450189686661</v>
      </c>
      <c r="N1484" s="99">
        <v>165</v>
      </c>
      <c r="O1484" s="97" t="str">
        <f t="shared" ca="1" si="303"/>
        <v>Nov</v>
      </c>
      <c r="P1484" s="96">
        <v>165</v>
      </c>
      <c r="Q1484" s="99">
        <f t="shared" si="304"/>
        <v>3</v>
      </c>
      <c r="R1484" s="97">
        <f t="shared" ca="1" si="305"/>
        <v>1.8181818181818077E-2</v>
      </c>
      <c r="S1484" s="99" t="str">
        <f t="shared" ca="1" si="306"/>
        <v>GROWTH</v>
      </c>
      <c r="T1484" s="100">
        <v>203.5</v>
      </c>
      <c r="U1484" s="100" t="str">
        <f t="shared" ca="1" si="307"/>
        <v>Dec</v>
      </c>
      <c r="V1484" s="96">
        <v>203.5</v>
      </c>
      <c r="W1484" s="103">
        <f t="shared" si="308"/>
        <v>-35.5</v>
      </c>
      <c r="X1484" s="102">
        <f t="shared" ca="1" si="309"/>
        <v>-0.1744471744471745</v>
      </c>
      <c r="Y1484" s="103" t="str">
        <f t="shared" ca="1" si="310"/>
        <v>DEGROWTH</v>
      </c>
      <c r="Z1484" s="24">
        <v>0</v>
      </c>
      <c r="AA1484" s="24">
        <f t="shared" si="311"/>
        <v>0</v>
      </c>
      <c r="AB1484" s="3">
        <v>1000001515</v>
      </c>
      <c r="AC1484" s="3"/>
    </row>
    <row r="1485" spans="1:29" ht="14.25" hidden="1" customHeight="1">
      <c r="A1485" s="23" t="s">
        <v>130</v>
      </c>
      <c r="B1485" s="64" t="s">
        <v>108</v>
      </c>
      <c r="C1485" s="64" t="s">
        <v>2648</v>
      </c>
      <c r="D1485" s="64">
        <v>1000001496</v>
      </c>
      <c r="E1485" s="65" t="s">
        <v>2649</v>
      </c>
      <c r="F1485" s="66">
        <v>41768</v>
      </c>
      <c r="G1485" s="66" t="str">
        <f t="shared" si="299"/>
        <v>Targeted Dealer</v>
      </c>
      <c r="H1485" s="66"/>
      <c r="I1485" s="67">
        <v>30</v>
      </c>
      <c r="J1485" s="67">
        <f t="shared" ca="1" si="300"/>
        <v>626.12903225806451</v>
      </c>
      <c r="K1485" s="96">
        <v>0</v>
      </c>
      <c r="L1485" s="68">
        <f t="shared" ca="1" si="301"/>
        <v>-626.12903225806451</v>
      </c>
      <c r="M1485" s="68">
        <f t="shared" ca="1" si="302"/>
        <v>0</v>
      </c>
      <c r="N1485" s="99">
        <v>0</v>
      </c>
      <c r="O1485" s="97" t="str">
        <f t="shared" ca="1" si="303"/>
        <v>Nov</v>
      </c>
      <c r="P1485" s="96">
        <v>0</v>
      </c>
      <c r="Q1485" s="99">
        <f t="shared" si="304"/>
        <v>0</v>
      </c>
      <c r="R1485" s="97">
        <f t="shared" ca="1" si="305"/>
        <v>0</v>
      </c>
      <c r="S1485" s="99" t="b">
        <f t="shared" si="306"/>
        <v>0</v>
      </c>
      <c r="T1485" s="100">
        <v>0</v>
      </c>
      <c r="U1485" s="100" t="str">
        <f t="shared" ca="1" si="307"/>
        <v>Dec</v>
      </c>
      <c r="V1485" s="96">
        <v>0</v>
      </c>
      <c r="W1485" s="103">
        <f t="shared" si="308"/>
        <v>0</v>
      </c>
      <c r="X1485" s="102">
        <f t="shared" ca="1" si="309"/>
        <v>0</v>
      </c>
      <c r="Y1485" s="103" t="b">
        <f t="shared" si="310"/>
        <v>0</v>
      </c>
      <c r="Z1485" s="24">
        <v>1</v>
      </c>
      <c r="AA1485" s="24">
        <f t="shared" si="311"/>
        <v>0</v>
      </c>
      <c r="AB1485" s="3">
        <v>1000001496</v>
      </c>
      <c r="AC1485" s="3"/>
    </row>
    <row r="1486" spans="1:29" ht="14.25" hidden="1" customHeight="1">
      <c r="A1486" s="23" t="s">
        <v>130</v>
      </c>
      <c r="B1486" s="64" t="s">
        <v>108</v>
      </c>
      <c r="C1486" s="64" t="s">
        <v>2650</v>
      </c>
      <c r="D1486" s="64">
        <v>1000001482</v>
      </c>
      <c r="E1486" s="65" t="s">
        <v>2651</v>
      </c>
      <c r="F1486" s="66">
        <v>41817</v>
      </c>
      <c r="G1486" s="66" t="str">
        <f t="shared" si="299"/>
        <v>Targeted Dealer</v>
      </c>
      <c r="H1486" s="66"/>
      <c r="I1486" s="67">
        <v>275</v>
      </c>
      <c r="J1486" s="67">
        <f t="shared" ca="1" si="300"/>
        <v>5739.5161290322585</v>
      </c>
      <c r="K1486" s="96">
        <v>204</v>
      </c>
      <c r="L1486" s="68">
        <f t="shared" ca="1" si="301"/>
        <v>-5535.5161290322585</v>
      </c>
      <c r="M1486" s="68">
        <f t="shared" ca="1" si="302"/>
        <v>3.5543065898552757</v>
      </c>
      <c r="N1486" s="99">
        <v>275</v>
      </c>
      <c r="O1486" s="97" t="str">
        <f t="shared" ca="1" si="303"/>
        <v>Nov</v>
      </c>
      <c r="P1486" s="96">
        <v>275</v>
      </c>
      <c r="Q1486" s="99">
        <f t="shared" si="304"/>
        <v>-71</v>
      </c>
      <c r="R1486" s="97">
        <f t="shared" ca="1" si="305"/>
        <v>-0.25818181818181818</v>
      </c>
      <c r="S1486" s="99" t="str">
        <f t="shared" ca="1" si="306"/>
        <v>DEGROWTH</v>
      </c>
      <c r="T1486" s="100">
        <v>493.75</v>
      </c>
      <c r="U1486" s="100" t="str">
        <f t="shared" ca="1" si="307"/>
        <v>Dec</v>
      </c>
      <c r="V1486" s="96">
        <v>493.75</v>
      </c>
      <c r="W1486" s="103">
        <f t="shared" si="308"/>
        <v>-289.75</v>
      </c>
      <c r="X1486" s="102">
        <f t="shared" ca="1" si="309"/>
        <v>-0.58683544303797475</v>
      </c>
      <c r="Y1486" s="103" t="str">
        <f t="shared" ca="1" si="310"/>
        <v>DEGROWTH</v>
      </c>
      <c r="Z1486" s="24">
        <v>0</v>
      </c>
      <c r="AA1486" s="24">
        <f t="shared" si="311"/>
        <v>0</v>
      </c>
      <c r="AB1486" s="3">
        <v>1000001482</v>
      </c>
      <c r="AC1486" s="3"/>
    </row>
    <row r="1487" spans="1:29" ht="14.25" hidden="1" customHeight="1">
      <c r="A1487" s="23" t="s">
        <v>130</v>
      </c>
      <c r="B1487" s="64" t="s">
        <v>108</v>
      </c>
      <c r="C1487" s="64" t="s">
        <v>2652</v>
      </c>
      <c r="D1487" s="64">
        <v>1000001505</v>
      </c>
      <c r="E1487" s="65" t="s">
        <v>2653</v>
      </c>
      <c r="F1487" s="66">
        <v>41962</v>
      </c>
      <c r="G1487" s="66" t="str">
        <f t="shared" si="299"/>
        <v>Targeted Dealer</v>
      </c>
      <c r="H1487" s="66"/>
      <c r="I1487" s="67">
        <v>1300</v>
      </c>
      <c r="J1487" s="67">
        <f t="shared" ca="1" si="300"/>
        <v>27132.258064516129</v>
      </c>
      <c r="K1487" s="96">
        <v>1052.5</v>
      </c>
      <c r="L1487" s="68">
        <f t="shared" ca="1" si="301"/>
        <v>-26079.758064516129</v>
      </c>
      <c r="M1487" s="68">
        <f t="shared" ca="1" si="302"/>
        <v>3.8791463559624302</v>
      </c>
      <c r="N1487" s="99">
        <v>925</v>
      </c>
      <c r="O1487" s="97" t="str">
        <f t="shared" ca="1" si="303"/>
        <v>Nov</v>
      </c>
      <c r="P1487" s="96">
        <v>925</v>
      </c>
      <c r="Q1487" s="99">
        <f t="shared" si="304"/>
        <v>127.5</v>
      </c>
      <c r="R1487" s="97">
        <f t="shared" ca="1" si="305"/>
        <v>0.13783783783783776</v>
      </c>
      <c r="S1487" s="99" t="str">
        <f t="shared" ca="1" si="306"/>
        <v>GROWTH</v>
      </c>
      <c r="T1487" s="100">
        <v>1287.5</v>
      </c>
      <c r="U1487" s="100" t="str">
        <f t="shared" ca="1" si="307"/>
        <v>Dec</v>
      </c>
      <c r="V1487" s="96">
        <v>1287.5</v>
      </c>
      <c r="W1487" s="103">
        <f t="shared" si="308"/>
        <v>-235</v>
      </c>
      <c r="X1487" s="102">
        <f t="shared" ca="1" si="309"/>
        <v>-0.18252427184466025</v>
      </c>
      <c r="Y1487" s="103" t="str">
        <f t="shared" ca="1" si="310"/>
        <v>DEGROWTH</v>
      </c>
      <c r="Z1487" s="24">
        <v>0</v>
      </c>
      <c r="AA1487" s="24">
        <f t="shared" si="311"/>
        <v>0</v>
      </c>
      <c r="AB1487" s="3">
        <v>1000001505</v>
      </c>
      <c r="AC1487" s="3"/>
    </row>
    <row r="1488" spans="1:29" ht="14.25" hidden="1" customHeight="1">
      <c r="A1488" s="23" t="s">
        <v>130</v>
      </c>
      <c r="B1488" s="64" t="s">
        <v>108</v>
      </c>
      <c r="C1488" s="64" t="s">
        <v>4609</v>
      </c>
      <c r="D1488" s="64">
        <v>1000001487</v>
      </c>
      <c r="E1488" s="65" t="s">
        <v>4610</v>
      </c>
      <c r="F1488" s="66">
        <v>42072</v>
      </c>
      <c r="G1488" s="66" t="str">
        <f t="shared" si="299"/>
        <v>Targeted Dealer</v>
      </c>
      <c r="H1488" s="66"/>
      <c r="I1488" s="67">
        <v>30</v>
      </c>
      <c r="J1488" s="67">
        <f t="shared" ca="1" si="300"/>
        <v>626.12903225806451</v>
      </c>
      <c r="K1488" s="96">
        <v>0</v>
      </c>
      <c r="L1488" s="68">
        <f t="shared" ca="1" si="301"/>
        <v>-626.12903225806451</v>
      </c>
      <c r="M1488" s="68">
        <f t="shared" ca="1" si="302"/>
        <v>0</v>
      </c>
      <c r="N1488" s="99">
        <v>0</v>
      </c>
      <c r="O1488" s="97" t="str">
        <f t="shared" ca="1" si="303"/>
        <v>Nov</v>
      </c>
      <c r="P1488" s="96">
        <v>0</v>
      </c>
      <c r="Q1488" s="99">
        <f t="shared" si="304"/>
        <v>0</v>
      </c>
      <c r="R1488" s="97">
        <f t="shared" ca="1" si="305"/>
        <v>0</v>
      </c>
      <c r="S1488" s="99" t="b">
        <f t="shared" si="306"/>
        <v>0</v>
      </c>
      <c r="T1488" s="100">
        <v>30</v>
      </c>
      <c r="U1488" s="100" t="str">
        <f t="shared" ca="1" si="307"/>
        <v>Dec</v>
      </c>
      <c r="V1488" s="96">
        <v>30</v>
      </c>
      <c r="W1488" s="103">
        <f t="shared" si="308"/>
        <v>-30</v>
      </c>
      <c r="X1488" s="102">
        <f t="shared" ca="1" si="309"/>
        <v>-1</v>
      </c>
      <c r="Y1488" s="103" t="str">
        <f t="shared" ca="1" si="310"/>
        <v>DEGROWTH</v>
      </c>
      <c r="Z1488" s="24">
        <v>1</v>
      </c>
      <c r="AA1488" s="24">
        <f t="shared" si="311"/>
        <v>0</v>
      </c>
      <c r="AB1488" s="3">
        <v>1000001487</v>
      </c>
      <c r="AC1488" s="3"/>
    </row>
    <row r="1489" spans="1:29" ht="14.25" hidden="1" customHeight="1">
      <c r="A1489" s="23" t="s">
        <v>130</v>
      </c>
      <c r="B1489" s="64" t="s">
        <v>108</v>
      </c>
      <c r="C1489" s="64" t="s">
        <v>2654</v>
      </c>
      <c r="D1489" s="64">
        <v>1000001497</v>
      </c>
      <c r="E1489" s="65" t="s">
        <v>2655</v>
      </c>
      <c r="F1489" s="66">
        <v>42188</v>
      </c>
      <c r="G1489" s="66" t="str">
        <f t="shared" si="299"/>
        <v>Targeted Dealer</v>
      </c>
      <c r="H1489" s="66" t="s">
        <v>627</v>
      </c>
      <c r="I1489" s="67">
        <v>2350</v>
      </c>
      <c r="J1489" s="67">
        <f t="shared" ca="1" si="300"/>
        <v>49046.774193548394</v>
      </c>
      <c r="K1489" s="96">
        <v>2491.5</v>
      </c>
      <c r="L1489" s="68">
        <f t="shared" ca="1" si="301"/>
        <v>-46555.274193548394</v>
      </c>
      <c r="M1489" s="68">
        <f t="shared" ca="1" si="302"/>
        <v>5.0798447827945665</v>
      </c>
      <c r="N1489" s="99">
        <v>2097.5</v>
      </c>
      <c r="O1489" s="97" t="str">
        <f t="shared" ca="1" si="303"/>
        <v>Nov</v>
      </c>
      <c r="P1489" s="96">
        <v>2097.5</v>
      </c>
      <c r="Q1489" s="99">
        <f t="shared" si="304"/>
        <v>394</v>
      </c>
      <c r="R1489" s="97">
        <f t="shared" ca="1" si="305"/>
        <v>0.18784266984505371</v>
      </c>
      <c r="S1489" s="99" t="str">
        <f t="shared" ca="1" si="306"/>
        <v>GROWTH</v>
      </c>
      <c r="T1489" s="100">
        <v>2296.5</v>
      </c>
      <c r="U1489" s="100" t="str">
        <f t="shared" ca="1" si="307"/>
        <v>Dec</v>
      </c>
      <c r="V1489" s="96">
        <v>2296.5</v>
      </c>
      <c r="W1489" s="103">
        <f t="shared" si="308"/>
        <v>195</v>
      </c>
      <c r="X1489" s="102">
        <f t="shared" ca="1" si="309"/>
        <v>8.4911822338340937E-2</v>
      </c>
      <c r="Y1489" s="103" t="str">
        <f t="shared" ca="1" si="310"/>
        <v>GROWTH</v>
      </c>
      <c r="Z1489" s="24">
        <v>0</v>
      </c>
      <c r="AA1489" s="24">
        <f t="shared" si="311"/>
        <v>1</v>
      </c>
      <c r="AB1489" s="3">
        <v>1000001497</v>
      </c>
      <c r="AC1489" s="3"/>
    </row>
    <row r="1490" spans="1:29" ht="14.25" hidden="1" customHeight="1">
      <c r="A1490" s="23" t="s">
        <v>130</v>
      </c>
      <c r="B1490" s="64" t="s">
        <v>108</v>
      </c>
      <c r="C1490" s="64" t="s">
        <v>2656</v>
      </c>
      <c r="D1490" s="64">
        <v>1000001507</v>
      </c>
      <c r="E1490" s="65" t="s">
        <v>2657</v>
      </c>
      <c r="F1490" s="66">
        <v>42626</v>
      </c>
      <c r="G1490" s="66" t="str">
        <f t="shared" si="299"/>
        <v>Targeted Dealer</v>
      </c>
      <c r="H1490" s="66" t="s">
        <v>627</v>
      </c>
      <c r="I1490" s="67">
        <v>230</v>
      </c>
      <c r="J1490" s="67">
        <f t="shared" ca="1" si="300"/>
        <v>4800.322580645161</v>
      </c>
      <c r="K1490" s="96">
        <v>123</v>
      </c>
      <c r="L1490" s="68">
        <f t="shared" ca="1" si="301"/>
        <v>-4677.322580645161</v>
      </c>
      <c r="M1490" s="68">
        <f t="shared" ca="1" si="302"/>
        <v>2.5623278005510386</v>
      </c>
      <c r="N1490" s="99">
        <v>108.5</v>
      </c>
      <c r="O1490" s="97" t="str">
        <f t="shared" ca="1" si="303"/>
        <v>Nov</v>
      </c>
      <c r="P1490" s="96">
        <v>108.5</v>
      </c>
      <c r="Q1490" s="99">
        <f t="shared" si="304"/>
        <v>14.5</v>
      </c>
      <c r="R1490" s="97">
        <f t="shared" ca="1" si="305"/>
        <v>0.13364055299539168</v>
      </c>
      <c r="S1490" s="99" t="str">
        <f t="shared" ca="1" si="306"/>
        <v>GROWTH</v>
      </c>
      <c r="T1490" s="100">
        <v>180</v>
      </c>
      <c r="U1490" s="100" t="str">
        <f t="shared" ca="1" si="307"/>
        <v>Dec</v>
      </c>
      <c r="V1490" s="96">
        <v>180</v>
      </c>
      <c r="W1490" s="103">
        <f t="shared" si="308"/>
        <v>-57</v>
      </c>
      <c r="X1490" s="102">
        <f t="shared" ca="1" si="309"/>
        <v>-0.31666666666666665</v>
      </c>
      <c r="Y1490" s="103" t="str">
        <f t="shared" ca="1" si="310"/>
        <v>DEGROWTH</v>
      </c>
      <c r="Z1490" s="24">
        <v>0</v>
      </c>
      <c r="AA1490" s="24">
        <f t="shared" si="311"/>
        <v>1</v>
      </c>
      <c r="AB1490" s="3">
        <v>1000001507</v>
      </c>
      <c r="AC1490" s="3"/>
    </row>
    <row r="1491" spans="1:29" ht="14.25" hidden="1" customHeight="1">
      <c r="A1491" s="23" t="s">
        <v>130</v>
      </c>
      <c r="B1491" s="64" t="s">
        <v>108</v>
      </c>
      <c r="C1491" s="64" t="s">
        <v>2658</v>
      </c>
      <c r="D1491" s="64">
        <v>1000001492</v>
      </c>
      <c r="E1491" s="65" t="s">
        <v>2659</v>
      </c>
      <c r="F1491" s="66">
        <v>42688</v>
      </c>
      <c r="G1491" s="66" t="str">
        <f t="shared" si="299"/>
        <v>Targeted Dealer</v>
      </c>
      <c r="H1491" s="66"/>
      <c r="I1491" s="67">
        <v>325</v>
      </c>
      <c r="J1491" s="67">
        <f t="shared" ca="1" si="300"/>
        <v>6783.0645161290322</v>
      </c>
      <c r="K1491" s="96">
        <v>250</v>
      </c>
      <c r="L1491" s="68">
        <f t="shared" ca="1" si="301"/>
        <v>-6533.0645161290322</v>
      </c>
      <c r="M1491" s="68">
        <f t="shared" ca="1" si="302"/>
        <v>3.6856497443823564</v>
      </c>
      <c r="N1491" s="99">
        <v>200</v>
      </c>
      <c r="O1491" s="97" t="str">
        <f t="shared" ca="1" si="303"/>
        <v>Nov</v>
      </c>
      <c r="P1491" s="96">
        <v>200</v>
      </c>
      <c r="Q1491" s="99">
        <f t="shared" si="304"/>
        <v>50</v>
      </c>
      <c r="R1491" s="97">
        <f t="shared" ca="1" si="305"/>
        <v>0.25</v>
      </c>
      <c r="S1491" s="99" t="str">
        <f t="shared" ca="1" si="306"/>
        <v>GROWTH</v>
      </c>
      <c r="T1491" s="100">
        <v>300</v>
      </c>
      <c r="U1491" s="100" t="str">
        <f t="shared" ca="1" si="307"/>
        <v>Dec</v>
      </c>
      <c r="V1491" s="96">
        <v>300</v>
      </c>
      <c r="W1491" s="103">
        <f t="shared" si="308"/>
        <v>-50</v>
      </c>
      <c r="X1491" s="102">
        <f t="shared" ca="1" si="309"/>
        <v>-0.16666666666666663</v>
      </c>
      <c r="Y1491" s="103" t="str">
        <f t="shared" ca="1" si="310"/>
        <v>DEGROWTH</v>
      </c>
      <c r="Z1491" s="24">
        <v>0</v>
      </c>
      <c r="AA1491" s="24">
        <f t="shared" si="311"/>
        <v>0</v>
      </c>
      <c r="AB1491" s="3">
        <v>1000001492</v>
      </c>
      <c r="AC1491" s="3"/>
    </row>
    <row r="1492" spans="1:29" ht="14.25" hidden="1" customHeight="1">
      <c r="A1492" s="23" t="s">
        <v>130</v>
      </c>
      <c r="B1492" s="64" t="s">
        <v>108</v>
      </c>
      <c r="C1492" s="64" t="s">
        <v>2660</v>
      </c>
      <c r="D1492" s="64">
        <v>1000001499</v>
      </c>
      <c r="E1492" s="65" t="s">
        <v>2661</v>
      </c>
      <c r="F1492" s="66">
        <v>43033</v>
      </c>
      <c r="G1492" s="66" t="str">
        <f t="shared" si="299"/>
        <v>Targeted Dealer</v>
      </c>
      <c r="H1492" s="66"/>
      <c r="I1492" s="67">
        <v>65</v>
      </c>
      <c r="J1492" s="67">
        <f t="shared" ca="1" si="300"/>
        <v>1356.6129032258063</v>
      </c>
      <c r="K1492" s="96">
        <v>99</v>
      </c>
      <c r="L1492" s="68">
        <f t="shared" ca="1" si="301"/>
        <v>-1257.6129032258063</v>
      </c>
      <c r="M1492" s="68">
        <f t="shared" ca="1" si="302"/>
        <v>7.2975864938770663</v>
      </c>
      <c r="N1492" s="99">
        <v>56</v>
      </c>
      <c r="O1492" s="97" t="str">
        <f t="shared" ca="1" si="303"/>
        <v>Nov</v>
      </c>
      <c r="P1492" s="96">
        <v>56</v>
      </c>
      <c r="Q1492" s="99">
        <f t="shared" si="304"/>
        <v>43</v>
      </c>
      <c r="R1492" s="97">
        <f t="shared" ca="1" si="305"/>
        <v>0.76785714285714279</v>
      </c>
      <c r="S1492" s="99" t="str">
        <f t="shared" ca="1" si="306"/>
        <v>GROWTH</v>
      </c>
      <c r="T1492" s="100">
        <v>130.5</v>
      </c>
      <c r="U1492" s="100" t="str">
        <f t="shared" ca="1" si="307"/>
        <v>Dec</v>
      </c>
      <c r="V1492" s="96">
        <v>130.5</v>
      </c>
      <c r="W1492" s="103">
        <f t="shared" si="308"/>
        <v>-31.5</v>
      </c>
      <c r="X1492" s="102">
        <f t="shared" ca="1" si="309"/>
        <v>-0.24137931034482762</v>
      </c>
      <c r="Y1492" s="103" t="str">
        <f t="shared" ca="1" si="310"/>
        <v>DEGROWTH</v>
      </c>
      <c r="Z1492" s="24">
        <v>0</v>
      </c>
      <c r="AA1492" s="24">
        <f t="shared" si="311"/>
        <v>0</v>
      </c>
      <c r="AB1492" s="3">
        <v>1000001499</v>
      </c>
      <c r="AC1492" s="3"/>
    </row>
    <row r="1493" spans="1:29" ht="14.25" hidden="1" customHeight="1">
      <c r="A1493" s="23" t="s">
        <v>130</v>
      </c>
      <c r="B1493" s="64" t="s">
        <v>108</v>
      </c>
      <c r="C1493" s="64" t="s">
        <v>2662</v>
      </c>
      <c r="D1493" s="64">
        <v>1000001508</v>
      </c>
      <c r="E1493" s="65" t="s">
        <v>2663</v>
      </c>
      <c r="F1493" s="66">
        <v>43050</v>
      </c>
      <c r="G1493" s="66" t="str">
        <f t="shared" si="299"/>
        <v>Targeted Dealer</v>
      </c>
      <c r="H1493" s="66"/>
      <c r="I1493" s="67">
        <v>1520</v>
      </c>
      <c r="J1493" s="67">
        <f t="shared" ca="1" si="300"/>
        <v>31723.870967741936</v>
      </c>
      <c r="K1493" s="96">
        <v>3804</v>
      </c>
      <c r="L1493" s="68">
        <f t="shared" ca="1" si="301"/>
        <v>-27919.870967741936</v>
      </c>
      <c r="M1493" s="68">
        <f t="shared" ca="1" si="302"/>
        <v>11.990970470999756</v>
      </c>
      <c r="N1493" s="99">
        <v>1324.5</v>
      </c>
      <c r="O1493" s="97" t="str">
        <f t="shared" ca="1" si="303"/>
        <v>Nov</v>
      </c>
      <c r="P1493" s="96">
        <v>1324.5</v>
      </c>
      <c r="Q1493" s="99">
        <f t="shared" si="304"/>
        <v>2479.5</v>
      </c>
      <c r="R1493" s="97">
        <f t="shared" ca="1" si="305"/>
        <v>1.87202718006795</v>
      </c>
      <c r="S1493" s="99" t="str">
        <f t="shared" ca="1" si="306"/>
        <v>GROWTH</v>
      </c>
      <c r="T1493" s="100">
        <v>2137</v>
      </c>
      <c r="U1493" s="100" t="str">
        <f t="shared" ca="1" si="307"/>
        <v>Dec</v>
      </c>
      <c r="V1493" s="96">
        <v>2137</v>
      </c>
      <c r="W1493" s="103">
        <f t="shared" si="308"/>
        <v>1667</v>
      </c>
      <c r="X1493" s="102">
        <f t="shared" ca="1" si="309"/>
        <v>0.78006551240056154</v>
      </c>
      <c r="Y1493" s="103" t="str">
        <f t="shared" ca="1" si="310"/>
        <v>GROWTH</v>
      </c>
      <c r="Z1493" s="24">
        <v>0</v>
      </c>
      <c r="AA1493" s="24">
        <f t="shared" si="311"/>
        <v>0</v>
      </c>
      <c r="AB1493" s="3">
        <v>1000001508</v>
      </c>
      <c r="AC1493" s="3"/>
    </row>
    <row r="1494" spans="1:29" ht="14.25" hidden="1" customHeight="1">
      <c r="A1494" s="23" t="s">
        <v>130</v>
      </c>
      <c r="B1494" s="64" t="s">
        <v>108</v>
      </c>
      <c r="C1494" s="64" t="s">
        <v>2664</v>
      </c>
      <c r="D1494" s="64">
        <v>1000001500</v>
      </c>
      <c r="E1494" s="65" t="s">
        <v>2665</v>
      </c>
      <c r="F1494" s="66">
        <v>43208</v>
      </c>
      <c r="G1494" s="66" t="str">
        <f t="shared" si="299"/>
        <v>Targeted Dealer</v>
      </c>
      <c r="H1494" s="66"/>
      <c r="I1494" s="67">
        <v>60</v>
      </c>
      <c r="J1494" s="67">
        <f t="shared" ca="1" si="300"/>
        <v>1252.258064516129</v>
      </c>
      <c r="K1494" s="96">
        <v>60</v>
      </c>
      <c r="L1494" s="68">
        <f t="shared" ca="1" si="301"/>
        <v>-1192.258064516129</v>
      </c>
      <c r="M1494" s="68">
        <f t="shared" ca="1" si="302"/>
        <v>4.7913446676970635</v>
      </c>
      <c r="N1494" s="99">
        <v>60</v>
      </c>
      <c r="O1494" s="97" t="str">
        <f t="shared" ca="1" si="303"/>
        <v>Nov</v>
      </c>
      <c r="P1494" s="96">
        <v>60</v>
      </c>
      <c r="Q1494" s="99">
        <f t="shared" si="304"/>
        <v>0</v>
      </c>
      <c r="R1494" s="97">
        <f t="shared" ca="1" si="305"/>
        <v>0</v>
      </c>
      <c r="S1494" s="99" t="str">
        <f t="shared" ca="1" si="306"/>
        <v>GROWTH</v>
      </c>
      <c r="T1494" s="100">
        <v>50</v>
      </c>
      <c r="U1494" s="100" t="str">
        <f t="shared" ca="1" si="307"/>
        <v>Dec</v>
      </c>
      <c r="V1494" s="96">
        <v>50</v>
      </c>
      <c r="W1494" s="103">
        <f t="shared" si="308"/>
        <v>10</v>
      </c>
      <c r="X1494" s="102">
        <f t="shared" ca="1" si="309"/>
        <v>0.19999999999999996</v>
      </c>
      <c r="Y1494" s="103" t="str">
        <f t="shared" ca="1" si="310"/>
        <v>GROWTH</v>
      </c>
      <c r="Z1494" s="24">
        <v>0</v>
      </c>
      <c r="AA1494" s="24">
        <f t="shared" si="311"/>
        <v>0</v>
      </c>
      <c r="AB1494" s="3">
        <v>1000001500</v>
      </c>
      <c r="AC1494" s="3"/>
    </row>
    <row r="1495" spans="1:29" ht="14.25" hidden="1" customHeight="1">
      <c r="A1495" s="23" t="s">
        <v>130</v>
      </c>
      <c r="B1495" s="64" t="s">
        <v>108</v>
      </c>
      <c r="C1495" s="64" t="s">
        <v>372</v>
      </c>
      <c r="D1495" s="64">
        <v>1000001509</v>
      </c>
      <c r="E1495" s="65" t="s">
        <v>373</v>
      </c>
      <c r="F1495" s="66">
        <v>43276</v>
      </c>
      <c r="G1495" s="66" t="str">
        <f t="shared" si="299"/>
        <v>Targeted Dealer</v>
      </c>
      <c r="H1495" s="66"/>
      <c r="I1495" s="67">
        <v>100</v>
      </c>
      <c r="J1495" s="67">
        <f t="shared" ca="1" si="300"/>
        <v>2087.0967741935483</v>
      </c>
      <c r="K1495" s="96">
        <v>50</v>
      </c>
      <c r="L1495" s="68">
        <f t="shared" ca="1" si="301"/>
        <v>-2037.0967741935483</v>
      </c>
      <c r="M1495" s="68">
        <f t="shared" ca="1" si="302"/>
        <v>2.3956723338485317</v>
      </c>
      <c r="N1495" s="99">
        <v>54</v>
      </c>
      <c r="O1495" s="97" t="str">
        <f t="shared" ca="1" si="303"/>
        <v>Nov</v>
      </c>
      <c r="P1495" s="96">
        <v>54</v>
      </c>
      <c r="Q1495" s="99">
        <f t="shared" si="304"/>
        <v>-4</v>
      </c>
      <c r="R1495" s="97">
        <f t="shared" ca="1" si="305"/>
        <v>-7.407407407407407E-2</v>
      </c>
      <c r="S1495" s="99" t="str">
        <f t="shared" ca="1" si="306"/>
        <v>DEGROWTH</v>
      </c>
      <c r="T1495" s="100">
        <v>232</v>
      </c>
      <c r="U1495" s="100" t="str">
        <f t="shared" ca="1" si="307"/>
        <v>Dec</v>
      </c>
      <c r="V1495" s="96">
        <v>232</v>
      </c>
      <c r="W1495" s="103">
        <f t="shared" si="308"/>
        <v>-182</v>
      </c>
      <c r="X1495" s="102">
        <f t="shared" ca="1" si="309"/>
        <v>-0.78448275862068972</v>
      </c>
      <c r="Y1495" s="103" t="str">
        <f t="shared" ca="1" si="310"/>
        <v>DEGROWTH</v>
      </c>
      <c r="Z1495" s="24">
        <v>0</v>
      </c>
      <c r="AA1495" s="24">
        <f t="shared" si="311"/>
        <v>0</v>
      </c>
      <c r="AB1495" s="3">
        <v>1000001509</v>
      </c>
      <c r="AC1495" s="3"/>
    </row>
    <row r="1496" spans="1:29" ht="14.25" hidden="1" customHeight="1">
      <c r="A1496" s="23" t="s">
        <v>130</v>
      </c>
      <c r="B1496" s="64" t="s">
        <v>108</v>
      </c>
      <c r="C1496" s="64" t="s">
        <v>2666</v>
      </c>
      <c r="D1496" s="64">
        <v>1000001483</v>
      </c>
      <c r="E1496" s="65" t="s">
        <v>2667</v>
      </c>
      <c r="F1496" s="66">
        <v>43382</v>
      </c>
      <c r="G1496" s="66" t="str">
        <f t="shared" si="299"/>
        <v>Targeted Dealer</v>
      </c>
      <c r="H1496" s="66"/>
      <c r="I1496" s="67">
        <v>225</v>
      </c>
      <c r="J1496" s="67">
        <f t="shared" ca="1" si="300"/>
        <v>4695.9677419354839</v>
      </c>
      <c r="K1496" s="96">
        <v>258</v>
      </c>
      <c r="L1496" s="68">
        <f t="shared" ca="1" si="301"/>
        <v>-4437.9677419354839</v>
      </c>
      <c r="M1496" s="68">
        <f t="shared" ca="1" si="302"/>
        <v>5.4940752189592992</v>
      </c>
      <c r="N1496" s="99">
        <v>181.75</v>
      </c>
      <c r="O1496" s="97" t="str">
        <f t="shared" ca="1" si="303"/>
        <v>Nov</v>
      </c>
      <c r="P1496" s="96">
        <v>181.75</v>
      </c>
      <c r="Q1496" s="99">
        <f t="shared" si="304"/>
        <v>76.25</v>
      </c>
      <c r="R1496" s="97">
        <f t="shared" ca="1" si="305"/>
        <v>0.41953232462173307</v>
      </c>
      <c r="S1496" s="99" t="str">
        <f t="shared" ca="1" si="306"/>
        <v>GROWTH</v>
      </c>
      <c r="T1496" s="100">
        <v>210</v>
      </c>
      <c r="U1496" s="100" t="str">
        <f t="shared" ca="1" si="307"/>
        <v>Dec</v>
      </c>
      <c r="V1496" s="96">
        <v>210</v>
      </c>
      <c r="W1496" s="103">
        <f t="shared" si="308"/>
        <v>48</v>
      </c>
      <c r="X1496" s="102">
        <f t="shared" ca="1" si="309"/>
        <v>0.22857142857142865</v>
      </c>
      <c r="Y1496" s="103" t="str">
        <f t="shared" ca="1" si="310"/>
        <v>GROWTH</v>
      </c>
      <c r="Z1496" s="24">
        <v>0</v>
      </c>
      <c r="AA1496" s="24">
        <f t="shared" si="311"/>
        <v>0</v>
      </c>
      <c r="AB1496" s="3">
        <v>1000001483</v>
      </c>
      <c r="AC1496" s="3"/>
    </row>
    <row r="1497" spans="1:29" ht="14.25" hidden="1" customHeight="1">
      <c r="A1497" s="23" t="s">
        <v>130</v>
      </c>
      <c r="B1497" s="64" t="s">
        <v>108</v>
      </c>
      <c r="C1497" s="64" t="s">
        <v>2668</v>
      </c>
      <c r="D1497" s="64">
        <v>1000001490</v>
      </c>
      <c r="E1497" s="65" t="s">
        <v>2669</v>
      </c>
      <c r="F1497" s="66">
        <v>43530</v>
      </c>
      <c r="G1497" s="66" t="str">
        <f t="shared" si="299"/>
        <v>Targeted Dealer</v>
      </c>
      <c r="H1497" s="66" t="s">
        <v>627</v>
      </c>
      <c r="I1497" s="67">
        <v>200</v>
      </c>
      <c r="J1497" s="67">
        <f t="shared" ca="1" si="300"/>
        <v>4174.1935483870966</v>
      </c>
      <c r="K1497" s="96">
        <v>230</v>
      </c>
      <c r="L1497" s="68">
        <f t="shared" ca="1" si="301"/>
        <v>-3944.1935483870966</v>
      </c>
      <c r="M1497" s="68">
        <f t="shared" ca="1" si="302"/>
        <v>5.5100463678516229</v>
      </c>
      <c r="N1497" s="99">
        <v>175</v>
      </c>
      <c r="O1497" s="97" t="str">
        <f t="shared" ca="1" si="303"/>
        <v>Nov</v>
      </c>
      <c r="P1497" s="96">
        <v>175</v>
      </c>
      <c r="Q1497" s="99">
        <f t="shared" si="304"/>
        <v>55</v>
      </c>
      <c r="R1497" s="97">
        <f t="shared" ca="1" si="305"/>
        <v>0.31428571428571428</v>
      </c>
      <c r="S1497" s="99" t="str">
        <f t="shared" ca="1" si="306"/>
        <v>GROWTH</v>
      </c>
      <c r="T1497" s="100">
        <v>150</v>
      </c>
      <c r="U1497" s="100" t="str">
        <f t="shared" ca="1" si="307"/>
        <v>Dec</v>
      </c>
      <c r="V1497" s="96">
        <v>150</v>
      </c>
      <c r="W1497" s="103">
        <f t="shared" si="308"/>
        <v>80</v>
      </c>
      <c r="X1497" s="102">
        <f t="shared" ca="1" si="309"/>
        <v>0.53333333333333344</v>
      </c>
      <c r="Y1497" s="103" t="str">
        <f t="shared" ca="1" si="310"/>
        <v>GROWTH</v>
      </c>
      <c r="Z1497" s="24">
        <v>0</v>
      </c>
      <c r="AA1497" s="24">
        <f t="shared" si="311"/>
        <v>1</v>
      </c>
      <c r="AB1497" s="3">
        <v>1000001490</v>
      </c>
      <c r="AC1497" s="3"/>
    </row>
    <row r="1498" spans="1:29" ht="14.25" hidden="1" customHeight="1">
      <c r="A1498" s="23" t="s">
        <v>130</v>
      </c>
      <c r="B1498" s="64" t="s">
        <v>108</v>
      </c>
      <c r="C1498" s="64" t="s">
        <v>374</v>
      </c>
      <c r="D1498" s="64">
        <v>1000001494</v>
      </c>
      <c r="E1498" s="65" t="s">
        <v>375</v>
      </c>
      <c r="F1498" s="66">
        <v>43875</v>
      </c>
      <c r="G1498" s="66" t="str">
        <f t="shared" si="299"/>
        <v>Targeted Dealer</v>
      </c>
      <c r="H1498" s="66" t="s">
        <v>627</v>
      </c>
      <c r="I1498" s="67">
        <v>275</v>
      </c>
      <c r="J1498" s="67">
        <f t="shared" ca="1" si="300"/>
        <v>5739.5161290322585</v>
      </c>
      <c r="K1498" s="96">
        <v>170</v>
      </c>
      <c r="L1498" s="68">
        <f t="shared" ca="1" si="301"/>
        <v>-5569.5161290322585</v>
      </c>
      <c r="M1498" s="68">
        <f t="shared" ca="1" si="302"/>
        <v>2.96192215821273</v>
      </c>
      <c r="N1498" s="99">
        <v>55</v>
      </c>
      <c r="O1498" s="97" t="str">
        <f t="shared" ca="1" si="303"/>
        <v>Nov</v>
      </c>
      <c r="P1498" s="96">
        <v>55</v>
      </c>
      <c r="Q1498" s="99">
        <f t="shared" si="304"/>
        <v>115</v>
      </c>
      <c r="R1498" s="97">
        <f t="shared" ca="1" si="305"/>
        <v>2.0909090909090908</v>
      </c>
      <c r="S1498" s="99" t="str">
        <f t="shared" ca="1" si="306"/>
        <v>GROWTH</v>
      </c>
      <c r="T1498" s="100">
        <v>265</v>
      </c>
      <c r="U1498" s="100" t="str">
        <f t="shared" ca="1" si="307"/>
        <v>Dec</v>
      </c>
      <c r="V1498" s="96">
        <v>265</v>
      </c>
      <c r="W1498" s="103">
        <f t="shared" si="308"/>
        <v>-95</v>
      </c>
      <c r="X1498" s="102">
        <f t="shared" ca="1" si="309"/>
        <v>-0.35849056603773588</v>
      </c>
      <c r="Y1498" s="103" t="str">
        <f t="shared" ca="1" si="310"/>
        <v>DEGROWTH</v>
      </c>
      <c r="Z1498" s="24">
        <v>0</v>
      </c>
      <c r="AA1498" s="24">
        <f t="shared" si="311"/>
        <v>1</v>
      </c>
      <c r="AB1498" s="3">
        <v>1000001494</v>
      </c>
      <c r="AC1498" s="3"/>
    </row>
    <row r="1499" spans="1:29" ht="14.25" hidden="1" customHeight="1">
      <c r="A1499" s="23" t="s">
        <v>130</v>
      </c>
      <c r="B1499" s="64" t="s">
        <v>108</v>
      </c>
      <c r="C1499" s="64" t="s">
        <v>4611</v>
      </c>
      <c r="D1499" s="64">
        <v>1000001495</v>
      </c>
      <c r="E1499" s="65" t="s">
        <v>4612</v>
      </c>
      <c r="F1499" s="66">
        <v>43878</v>
      </c>
      <c r="G1499" s="66" t="str">
        <f t="shared" si="299"/>
        <v>Targeted Dealer</v>
      </c>
      <c r="H1499" s="66"/>
      <c r="I1499" s="67">
        <v>255</v>
      </c>
      <c r="J1499" s="67">
        <f t="shared" ca="1" si="300"/>
        <v>5322.0967741935492</v>
      </c>
      <c r="K1499" s="96">
        <v>0</v>
      </c>
      <c r="L1499" s="68">
        <f t="shared" ca="1" si="301"/>
        <v>-5322.0967741935492</v>
      </c>
      <c r="M1499" s="68">
        <f t="shared" ca="1" si="302"/>
        <v>0</v>
      </c>
      <c r="N1499" s="99">
        <v>90</v>
      </c>
      <c r="O1499" s="97" t="str">
        <f t="shared" ca="1" si="303"/>
        <v>Nov</v>
      </c>
      <c r="P1499" s="96">
        <v>90</v>
      </c>
      <c r="Q1499" s="99">
        <f t="shared" si="304"/>
        <v>-90</v>
      </c>
      <c r="R1499" s="97">
        <f t="shared" ca="1" si="305"/>
        <v>-1</v>
      </c>
      <c r="S1499" s="99" t="str">
        <f t="shared" ca="1" si="306"/>
        <v>DEGROWTH</v>
      </c>
      <c r="T1499" s="100">
        <v>235</v>
      </c>
      <c r="U1499" s="100" t="str">
        <f t="shared" ca="1" si="307"/>
        <v>Dec</v>
      </c>
      <c r="V1499" s="96">
        <v>235</v>
      </c>
      <c r="W1499" s="103">
        <f t="shared" si="308"/>
        <v>-235</v>
      </c>
      <c r="X1499" s="102">
        <f t="shared" ca="1" si="309"/>
        <v>-1</v>
      </c>
      <c r="Y1499" s="103" t="str">
        <f t="shared" ca="1" si="310"/>
        <v>DEGROWTH</v>
      </c>
      <c r="Z1499" s="24">
        <v>1</v>
      </c>
      <c r="AA1499" s="24">
        <f t="shared" si="311"/>
        <v>0</v>
      </c>
      <c r="AB1499" s="3">
        <v>1000001495</v>
      </c>
      <c r="AC1499" s="3"/>
    </row>
    <row r="1500" spans="1:29" ht="14.25" hidden="1" customHeight="1">
      <c r="A1500" s="23" t="s">
        <v>130</v>
      </c>
      <c r="B1500" s="64" t="s">
        <v>108</v>
      </c>
      <c r="C1500" s="64" t="s">
        <v>2670</v>
      </c>
      <c r="D1500" s="64">
        <v>1000001484</v>
      </c>
      <c r="E1500" s="65" t="s">
        <v>2671</v>
      </c>
      <c r="F1500" s="66">
        <v>43880</v>
      </c>
      <c r="G1500" s="66" t="str">
        <f t="shared" si="299"/>
        <v>Targeted Dealer</v>
      </c>
      <c r="H1500" s="66" t="s">
        <v>627</v>
      </c>
      <c r="I1500" s="67">
        <v>1300</v>
      </c>
      <c r="J1500" s="67">
        <f t="shared" ca="1" si="300"/>
        <v>27132.258064516129</v>
      </c>
      <c r="K1500" s="96">
        <v>945</v>
      </c>
      <c r="L1500" s="68">
        <f t="shared" ca="1" si="301"/>
        <v>-26187.258064516129</v>
      </c>
      <c r="M1500" s="68">
        <f t="shared" ca="1" si="302"/>
        <v>3.4829390084413268</v>
      </c>
      <c r="N1500" s="99">
        <v>650</v>
      </c>
      <c r="O1500" s="97" t="str">
        <f t="shared" ca="1" si="303"/>
        <v>Nov</v>
      </c>
      <c r="P1500" s="96">
        <v>650</v>
      </c>
      <c r="Q1500" s="99">
        <f t="shared" si="304"/>
        <v>295</v>
      </c>
      <c r="R1500" s="97">
        <f t="shared" ca="1" si="305"/>
        <v>0.45384615384615379</v>
      </c>
      <c r="S1500" s="99" t="str">
        <f t="shared" ca="1" si="306"/>
        <v>GROWTH</v>
      </c>
      <c r="T1500" s="100">
        <v>1140</v>
      </c>
      <c r="U1500" s="100" t="str">
        <f t="shared" ca="1" si="307"/>
        <v>Dec</v>
      </c>
      <c r="V1500" s="96">
        <v>1140</v>
      </c>
      <c r="W1500" s="103">
        <f t="shared" si="308"/>
        <v>-195</v>
      </c>
      <c r="X1500" s="102">
        <f t="shared" ca="1" si="309"/>
        <v>-0.17105263157894735</v>
      </c>
      <c r="Y1500" s="103" t="str">
        <f t="shared" ca="1" si="310"/>
        <v>DEGROWTH</v>
      </c>
      <c r="Z1500" s="24">
        <v>0</v>
      </c>
      <c r="AA1500" s="24">
        <f t="shared" si="311"/>
        <v>1</v>
      </c>
      <c r="AB1500" s="3">
        <v>1000001484</v>
      </c>
      <c r="AC1500" s="3"/>
    </row>
    <row r="1501" spans="1:29" ht="14.25" hidden="1" customHeight="1">
      <c r="A1501" s="23" t="s">
        <v>130</v>
      </c>
      <c r="B1501" s="64" t="s">
        <v>108</v>
      </c>
      <c r="C1501" s="64" t="s">
        <v>2672</v>
      </c>
      <c r="D1501" s="64">
        <v>1000001511</v>
      </c>
      <c r="E1501" s="65" t="s">
        <v>2673</v>
      </c>
      <c r="F1501" s="66">
        <v>43882</v>
      </c>
      <c r="G1501" s="66" t="str">
        <f t="shared" si="299"/>
        <v>Targeted Dealer</v>
      </c>
      <c r="H1501" s="66"/>
      <c r="I1501" s="67">
        <v>400</v>
      </c>
      <c r="J1501" s="67">
        <f t="shared" ca="1" si="300"/>
        <v>8348.3870967741932</v>
      </c>
      <c r="K1501" s="96">
        <v>445</v>
      </c>
      <c r="L1501" s="68">
        <f t="shared" ca="1" si="301"/>
        <v>-7903.3870967741932</v>
      </c>
      <c r="M1501" s="68">
        <f t="shared" ca="1" si="302"/>
        <v>5.3303709428129826</v>
      </c>
      <c r="N1501" s="99">
        <v>230</v>
      </c>
      <c r="O1501" s="97" t="str">
        <f t="shared" ca="1" si="303"/>
        <v>Nov</v>
      </c>
      <c r="P1501" s="96">
        <v>230</v>
      </c>
      <c r="Q1501" s="99">
        <f t="shared" si="304"/>
        <v>215</v>
      </c>
      <c r="R1501" s="97">
        <f t="shared" ca="1" si="305"/>
        <v>0.93478260869565211</v>
      </c>
      <c r="S1501" s="99" t="str">
        <f t="shared" ca="1" si="306"/>
        <v>GROWTH</v>
      </c>
      <c r="T1501" s="100">
        <v>375.5</v>
      </c>
      <c r="U1501" s="100" t="str">
        <f t="shared" ca="1" si="307"/>
        <v>Dec</v>
      </c>
      <c r="V1501" s="96">
        <v>375.5</v>
      </c>
      <c r="W1501" s="103">
        <f t="shared" si="308"/>
        <v>69.5</v>
      </c>
      <c r="X1501" s="102">
        <f t="shared" ca="1" si="309"/>
        <v>0.18508655126497997</v>
      </c>
      <c r="Y1501" s="103" t="str">
        <f t="shared" ca="1" si="310"/>
        <v>GROWTH</v>
      </c>
      <c r="Z1501" s="24">
        <v>0</v>
      </c>
      <c r="AA1501" s="24">
        <f t="shared" si="311"/>
        <v>0</v>
      </c>
      <c r="AB1501" s="3">
        <v>1000001511</v>
      </c>
      <c r="AC1501" s="3"/>
    </row>
    <row r="1502" spans="1:29" ht="14.25" hidden="1" customHeight="1">
      <c r="A1502" s="23" t="s">
        <v>130</v>
      </c>
      <c r="B1502" s="64" t="s">
        <v>108</v>
      </c>
      <c r="C1502" s="64" t="s">
        <v>2674</v>
      </c>
      <c r="D1502" s="64">
        <v>1000001485</v>
      </c>
      <c r="E1502" s="65" t="s">
        <v>2675</v>
      </c>
      <c r="F1502" s="66">
        <v>43977</v>
      </c>
      <c r="G1502" s="66" t="str">
        <f t="shared" si="299"/>
        <v>Targeted Dealer</v>
      </c>
      <c r="H1502" s="66"/>
      <c r="I1502" s="67">
        <v>300</v>
      </c>
      <c r="J1502" s="67">
        <f t="shared" ca="1" si="300"/>
        <v>6261.2903225806449</v>
      </c>
      <c r="K1502" s="96">
        <v>240</v>
      </c>
      <c r="L1502" s="68">
        <f t="shared" ca="1" si="301"/>
        <v>-6021.2903225806449</v>
      </c>
      <c r="M1502" s="68">
        <f t="shared" ca="1" si="302"/>
        <v>3.8330757341576507</v>
      </c>
      <c r="N1502" s="99">
        <v>65</v>
      </c>
      <c r="O1502" s="97" t="str">
        <f t="shared" ca="1" si="303"/>
        <v>Nov</v>
      </c>
      <c r="P1502" s="96">
        <v>65</v>
      </c>
      <c r="Q1502" s="99">
        <f t="shared" si="304"/>
        <v>175</v>
      </c>
      <c r="R1502" s="97">
        <f t="shared" ca="1" si="305"/>
        <v>2.6923076923076925</v>
      </c>
      <c r="S1502" s="99" t="str">
        <f t="shared" ca="1" si="306"/>
        <v>GROWTH</v>
      </c>
      <c r="T1502" s="100">
        <v>275</v>
      </c>
      <c r="U1502" s="100" t="str">
        <f t="shared" ca="1" si="307"/>
        <v>Dec</v>
      </c>
      <c r="V1502" s="96">
        <v>275</v>
      </c>
      <c r="W1502" s="103">
        <f t="shared" si="308"/>
        <v>-35</v>
      </c>
      <c r="X1502" s="102">
        <f t="shared" ca="1" si="309"/>
        <v>-0.12727272727272732</v>
      </c>
      <c r="Y1502" s="103" t="str">
        <f t="shared" ca="1" si="310"/>
        <v>DEGROWTH</v>
      </c>
      <c r="Z1502" s="24">
        <v>0</v>
      </c>
      <c r="AA1502" s="24">
        <f t="shared" si="311"/>
        <v>0</v>
      </c>
      <c r="AB1502" s="3">
        <v>1000001485</v>
      </c>
      <c r="AC1502" s="3"/>
    </row>
    <row r="1503" spans="1:29" ht="14.25" hidden="1" customHeight="1">
      <c r="A1503" s="23" t="s">
        <v>130</v>
      </c>
      <c r="B1503" s="64" t="s">
        <v>108</v>
      </c>
      <c r="C1503" s="64" t="s">
        <v>2676</v>
      </c>
      <c r="D1503" s="64">
        <v>1000001486</v>
      </c>
      <c r="E1503" s="65" t="s">
        <v>2677</v>
      </c>
      <c r="F1503" s="66">
        <v>44030</v>
      </c>
      <c r="G1503" s="66" t="str">
        <f t="shared" si="299"/>
        <v>Targeted Dealer</v>
      </c>
      <c r="H1503" s="66" t="s">
        <v>627</v>
      </c>
      <c r="I1503" s="67">
        <v>175</v>
      </c>
      <c r="J1503" s="67">
        <f t="shared" ca="1" si="300"/>
        <v>3652.4193548387098</v>
      </c>
      <c r="K1503" s="96">
        <v>200</v>
      </c>
      <c r="L1503" s="68">
        <f t="shared" ca="1" si="301"/>
        <v>-3452.4193548387098</v>
      </c>
      <c r="M1503" s="68">
        <f t="shared" ca="1" si="302"/>
        <v>5.4758224773680721</v>
      </c>
      <c r="N1503" s="99">
        <v>110</v>
      </c>
      <c r="O1503" s="97" t="str">
        <f t="shared" ca="1" si="303"/>
        <v>Nov</v>
      </c>
      <c r="P1503" s="96">
        <v>110</v>
      </c>
      <c r="Q1503" s="99">
        <f t="shared" si="304"/>
        <v>90</v>
      </c>
      <c r="R1503" s="97">
        <f t="shared" ca="1" si="305"/>
        <v>0.81818181818181812</v>
      </c>
      <c r="S1503" s="99" t="str">
        <f t="shared" ca="1" si="306"/>
        <v>GROWTH</v>
      </c>
      <c r="T1503" s="100">
        <v>155</v>
      </c>
      <c r="U1503" s="100" t="str">
        <f t="shared" ca="1" si="307"/>
        <v>Dec</v>
      </c>
      <c r="V1503" s="96">
        <v>155</v>
      </c>
      <c r="W1503" s="103">
        <f t="shared" si="308"/>
        <v>45</v>
      </c>
      <c r="X1503" s="102">
        <f t="shared" ca="1" si="309"/>
        <v>0.29032258064516125</v>
      </c>
      <c r="Y1503" s="103" t="str">
        <f t="shared" ca="1" si="310"/>
        <v>GROWTH</v>
      </c>
      <c r="Z1503" s="24">
        <v>0</v>
      </c>
      <c r="AA1503" s="24">
        <f t="shared" si="311"/>
        <v>1</v>
      </c>
      <c r="AB1503" s="3">
        <v>1000001486</v>
      </c>
      <c r="AC1503" s="3"/>
    </row>
    <row r="1504" spans="1:29" ht="14.25" hidden="1" customHeight="1">
      <c r="A1504" s="23" t="s">
        <v>130</v>
      </c>
      <c r="B1504" s="64" t="s">
        <v>108</v>
      </c>
      <c r="C1504" s="64" t="s">
        <v>4291</v>
      </c>
      <c r="D1504" s="64">
        <v>1000001504</v>
      </c>
      <c r="E1504" s="65" t="s">
        <v>4292</v>
      </c>
      <c r="F1504" s="66">
        <v>44232</v>
      </c>
      <c r="G1504" s="66" t="str">
        <f t="shared" si="299"/>
        <v>Targeted Dealer</v>
      </c>
      <c r="H1504" s="66"/>
      <c r="I1504" s="67">
        <v>30</v>
      </c>
      <c r="J1504" s="67">
        <f t="shared" ca="1" si="300"/>
        <v>626.12903225806451</v>
      </c>
      <c r="K1504" s="96">
        <v>99</v>
      </c>
      <c r="L1504" s="68">
        <f t="shared" ca="1" si="301"/>
        <v>-527.12903225806451</v>
      </c>
      <c r="M1504" s="68">
        <f t="shared" ca="1" si="302"/>
        <v>15.811437403400308</v>
      </c>
      <c r="N1504" s="99">
        <v>0</v>
      </c>
      <c r="O1504" s="97" t="str">
        <f t="shared" ca="1" si="303"/>
        <v>Nov</v>
      </c>
      <c r="P1504" s="96">
        <v>0</v>
      </c>
      <c r="Q1504" s="99">
        <f t="shared" si="304"/>
        <v>99</v>
      </c>
      <c r="R1504" s="97">
        <f t="shared" ca="1" si="305"/>
        <v>0</v>
      </c>
      <c r="S1504" s="99" t="b">
        <f t="shared" si="306"/>
        <v>0</v>
      </c>
      <c r="T1504" s="100">
        <v>0</v>
      </c>
      <c r="U1504" s="100" t="str">
        <f t="shared" ca="1" si="307"/>
        <v>Dec</v>
      </c>
      <c r="V1504" s="96">
        <v>0</v>
      </c>
      <c r="W1504" s="103">
        <f t="shared" si="308"/>
        <v>99</v>
      </c>
      <c r="X1504" s="102">
        <f t="shared" ca="1" si="309"/>
        <v>0</v>
      </c>
      <c r="Y1504" s="103" t="b">
        <f t="shared" si="310"/>
        <v>0</v>
      </c>
      <c r="Z1504" s="24">
        <v>0</v>
      </c>
      <c r="AA1504" s="24">
        <f t="shared" si="311"/>
        <v>0</v>
      </c>
      <c r="AB1504" s="3">
        <v>1000001504</v>
      </c>
      <c r="AC1504" s="3"/>
    </row>
    <row r="1505" spans="1:29" ht="14.25" hidden="1" customHeight="1">
      <c r="A1505" s="23" t="s">
        <v>130</v>
      </c>
      <c r="B1505" s="64" t="s">
        <v>108</v>
      </c>
      <c r="C1505" s="64" t="s">
        <v>2678</v>
      </c>
      <c r="D1505" s="64">
        <v>1000002006</v>
      </c>
      <c r="E1505" s="65" t="s">
        <v>2679</v>
      </c>
      <c r="F1505" s="66">
        <v>44478</v>
      </c>
      <c r="G1505" s="66" t="str">
        <f t="shared" si="299"/>
        <v>Targeted Dealer</v>
      </c>
      <c r="H1505" s="66" t="s">
        <v>627</v>
      </c>
      <c r="I1505" s="67">
        <v>325</v>
      </c>
      <c r="J1505" s="67">
        <f t="shared" ca="1" si="300"/>
        <v>6783.0645161290322</v>
      </c>
      <c r="K1505" s="96">
        <v>180</v>
      </c>
      <c r="L1505" s="68">
        <f t="shared" ca="1" si="301"/>
        <v>-6603.0645161290322</v>
      </c>
      <c r="M1505" s="68">
        <f t="shared" ca="1" si="302"/>
        <v>2.6536678159552967</v>
      </c>
      <c r="N1505" s="99">
        <v>200</v>
      </c>
      <c r="O1505" s="97" t="str">
        <f t="shared" ca="1" si="303"/>
        <v>Nov</v>
      </c>
      <c r="P1505" s="96">
        <v>200</v>
      </c>
      <c r="Q1505" s="99">
        <f t="shared" si="304"/>
        <v>-20</v>
      </c>
      <c r="R1505" s="97">
        <f t="shared" ca="1" si="305"/>
        <v>-9.9999999999999978E-2</v>
      </c>
      <c r="S1505" s="99" t="str">
        <f t="shared" ca="1" si="306"/>
        <v>DEGROWTH</v>
      </c>
      <c r="T1505" s="100">
        <v>300</v>
      </c>
      <c r="U1505" s="100" t="str">
        <f t="shared" ca="1" si="307"/>
        <v>Dec</v>
      </c>
      <c r="V1505" s="96">
        <v>300</v>
      </c>
      <c r="W1505" s="103">
        <f t="shared" si="308"/>
        <v>-120</v>
      </c>
      <c r="X1505" s="102">
        <f t="shared" ca="1" si="309"/>
        <v>-0.4</v>
      </c>
      <c r="Y1505" s="103" t="str">
        <f t="shared" ca="1" si="310"/>
        <v>DEGROWTH</v>
      </c>
      <c r="Z1505" s="24">
        <v>0</v>
      </c>
      <c r="AA1505" s="24">
        <f t="shared" si="311"/>
        <v>1</v>
      </c>
      <c r="AB1505" s="3">
        <v>1000002006</v>
      </c>
      <c r="AC1505" s="3"/>
    </row>
    <row r="1506" spans="1:29" ht="14.25" hidden="1" customHeight="1">
      <c r="A1506" s="23" t="s">
        <v>130</v>
      </c>
      <c r="B1506" s="64" t="s">
        <v>108</v>
      </c>
      <c r="C1506" s="64" t="s">
        <v>4613</v>
      </c>
      <c r="D1506" s="64">
        <v>1000002015</v>
      </c>
      <c r="E1506" s="65" t="s">
        <v>4614</v>
      </c>
      <c r="F1506" s="66">
        <v>44495</v>
      </c>
      <c r="G1506" s="66" t="str">
        <f t="shared" si="299"/>
        <v>-</v>
      </c>
      <c r="H1506" s="66"/>
      <c r="I1506" s="67">
        <v>0</v>
      </c>
      <c r="J1506" s="67">
        <f t="shared" ca="1" si="300"/>
        <v>0</v>
      </c>
      <c r="K1506" s="96">
        <v>0</v>
      </c>
      <c r="L1506" s="68">
        <f t="shared" ca="1" si="301"/>
        <v>0</v>
      </c>
      <c r="M1506" s="68" t="str">
        <f t="shared" ca="1" si="302"/>
        <v>-</v>
      </c>
      <c r="N1506" s="99">
        <v>0</v>
      </c>
      <c r="O1506" s="97" t="str">
        <f t="shared" ca="1" si="303"/>
        <v>Nov</v>
      </c>
      <c r="P1506" s="96">
        <v>0</v>
      </c>
      <c r="Q1506" s="99">
        <f t="shared" si="304"/>
        <v>0</v>
      </c>
      <c r="R1506" s="97">
        <f t="shared" ca="1" si="305"/>
        <v>0</v>
      </c>
      <c r="S1506" s="99" t="b">
        <f t="shared" si="306"/>
        <v>0</v>
      </c>
      <c r="T1506" s="100">
        <v>8</v>
      </c>
      <c r="U1506" s="100" t="str">
        <f t="shared" ca="1" si="307"/>
        <v>Dec</v>
      </c>
      <c r="V1506" s="96">
        <v>8</v>
      </c>
      <c r="W1506" s="103">
        <f t="shared" si="308"/>
        <v>-8</v>
      </c>
      <c r="X1506" s="102">
        <f t="shared" ca="1" si="309"/>
        <v>-1</v>
      </c>
      <c r="Y1506" s="103" t="str">
        <f t="shared" ca="1" si="310"/>
        <v>DEGROWTH</v>
      </c>
      <c r="Z1506" s="24">
        <v>1</v>
      </c>
      <c r="AA1506" s="24">
        <f t="shared" si="311"/>
        <v>0</v>
      </c>
      <c r="AB1506" s="3">
        <v>1000002015</v>
      </c>
      <c r="AC1506" s="3"/>
    </row>
    <row r="1507" spans="1:29" ht="14.25" hidden="1" customHeight="1">
      <c r="A1507" s="23" t="s">
        <v>130</v>
      </c>
      <c r="B1507" s="64" t="s">
        <v>108</v>
      </c>
      <c r="C1507" s="64" t="s">
        <v>2680</v>
      </c>
      <c r="D1507" s="64">
        <v>1000002041</v>
      </c>
      <c r="E1507" s="65" t="s">
        <v>2681</v>
      </c>
      <c r="F1507" s="66">
        <v>44501</v>
      </c>
      <c r="G1507" s="66" t="str">
        <f t="shared" si="299"/>
        <v>Targeted Dealer</v>
      </c>
      <c r="H1507" s="66" t="s">
        <v>627</v>
      </c>
      <c r="I1507" s="67">
        <v>175</v>
      </c>
      <c r="J1507" s="67">
        <f t="shared" ca="1" si="300"/>
        <v>3652.4193548387098</v>
      </c>
      <c r="K1507" s="96">
        <v>125</v>
      </c>
      <c r="L1507" s="68">
        <f t="shared" ca="1" si="301"/>
        <v>-3527.4193548387098</v>
      </c>
      <c r="M1507" s="68">
        <f t="shared" ca="1" si="302"/>
        <v>3.4223890483550452</v>
      </c>
      <c r="N1507" s="99">
        <v>105</v>
      </c>
      <c r="O1507" s="97" t="str">
        <f t="shared" ca="1" si="303"/>
        <v>Nov</v>
      </c>
      <c r="P1507" s="96">
        <v>105</v>
      </c>
      <c r="Q1507" s="99">
        <f t="shared" si="304"/>
        <v>20</v>
      </c>
      <c r="R1507" s="97">
        <f t="shared" ca="1" si="305"/>
        <v>0.19047619047619047</v>
      </c>
      <c r="S1507" s="99" t="str">
        <f t="shared" ca="1" si="306"/>
        <v>GROWTH</v>
      </c>
      <c r="T1507" s="100">
        <v>150</v>
      </c>
      <c r="U1507" s="100" t="str">
        <f t="shared" ca="1" si="307"/>
        <v>Dec</v>
      </c>
      <c r="V1507" s="96">
        <v>150</v>
      </c>
      <c r="W1507" s="103">
        <f t="shared" si="308"/>
        <v>-25</v>
      </c>
      <c r="X1507" s="102">
        <f t="shared" ca="1" si="309"/>
        <v>-0.16666666666666663</v>
      </c>
      <c r="Y1507" s="103" t="str">
        <f t="shared" ca="1" si="310"/>
        <v>DEGROWTH</v>
      </c>
      <c r="Z1507" s="24">
        <v>0</v>
      </c>
      <c r="AA1507" s="24">
        <f t="shared" si="311"/>
        <v>1</v>
      </c>
      <c r="AB1507" s="3">
        <v>1000002041</v>
      </c>
      <c r="AC1507" s="3"/>
    </row>
    <row r="1508" spans="1:29" ht="14.25" hidden="1" customHeight="1">
      <c r="A1508" s="23" t="s">
        <v>130</v>
      </c>
      <c r="B1508" s="64" t="s">
        <v>108</v>
      </c>
      <c r="C1508" s="64" t="s">
        <v>2682</v>
      </c>
      <c r="D1508" s="64">
        <v>1000002044</v>
      </c>
      <c r="E1508" s="65" t="s">
        <v>2683</v>
      </c>
      <c r="F1508" s="66">
        <v>44501</v>
      </c>
      <c r="G1508" s="66" t="str">
        <f t="shared" si="299"/>
        <v>Targeted Dealer</v>
      </c>
      <c r="H1508" s="66"/>
      <c r="I1508" s="67">
        <v>850</v>
      </c>
      <c r="J1508" s="67">
        <f t="shared" ca="1" si="300"/>
        <v>17740.322580645159</v>
      </c>
      <c r="K1508" s="96">
        <v>741</v>
      </c>
      <c r="L1508" s="68">
        <f t="shared" ca="1" si="301"/>
        <v>-16999.322580645159</v>
      </c>
      <c r="M1508" s="68">
        <f t="shared" ca="1" si="302"/>
        <v>4.1769251750159109</v>
      </c>
      <c r="N1508" s="99">
        <v>774</v>
      </c>
      <c r="O1508" s="97" t="str">
        <f t="shared" ca="1" si="303"/>
        <v>Nov</v>
      </c>
      <c r="P1508" s="96">
        <v>774</v>
      </c>
      <c r="Q1508" s="99">
        <f t="shared" si="304"/>
        <v>-33</v>
      </c>
      <c r="R1508" s="97">
        <f t="shared" ca="1" si="305"/>
        <v>-4.2635658914728647E-2</v>
      </c>
      <c r="S1508" s="99" t="str">
        <f t="shared" ca="1" si="306"/>
        <v>DEGROWTH</v>
      </c>
      <c r="T1508" s="100">
        <v>941</v>
      </c>
      <c r="U1508" s="100" t="str">
        <f t="shared" ca="1" si="307"/>
        <v>Dec</v>
      </c>
      <c r="V1508" s="96">
        <v>941</v>
      </c>
      <c r="W1508" s="103">
        <f t="shared" si="308"/>
        <v>-200</v>
      </c>
      <c r="X1508" s="102">
        <f t="shared" ca="1" si="309"/>
        <v>-0.21253985122210417</v>
      </c>
      <c r="Y1508" s="103" t="str">
        <f t="shared" ca="1" si="310"/>
        <v>DEGROWTH</v>
      </c>
      <c r="Z1508" s="24">
        <v>0</v>
      </c>
      <c r="AA1508" s="24">
        <f t="shared" si="311"/>
        <v>0</v>
      </c>
      <c r="AB1508" s="3">
        <v>1000002044</v>
      </c>
      <c r="AC1508" s="3"/>
    </row>
    <row r="1509" spans="1:29" ht="14.25" hidden="1" customHeight="1">
      <c r="A1509" s="23" t="s">
        <v>130</v>
      </c>
      <c r="B1509" s="64" t="s">
        <v>108</v>
      </c>
      <c r="C1509" s="64" t="s">
        <v>4615</v>
      </c>
      <c r="D1509" s="64">
        <v>1000002547</v>
      </c>
      <c r="E1509" s="65" t="s">
        <v>4616</v>
      </c>
      <c r="F1509" s="66">
        <v>44610</v>
      </c>
      <c r="G1509" s="66" t="str">
        <f t="shared" si="299"/>
        <v>-</v>
      </c>
      <c r="H1509" s="66"/>
      <c r="I1509" s="67">
        <v>0</v>
      </c>
      <c r="J1509" s="67">
        <f t="shared" ca="1" si="300"/>
        <v>0</v>
      </c>
      <c r="K1509" s="96">
        <v>0</v>
      </c>
      <c r="L1509" s="68">
        <f t="shared" ca="1" si="301"/>
        <v>0</v>
      </c>
      <c r="M1509" s="68" t="str">
        <f t="shared" ca="1" si="302"/>
        <v>-</v>
      </c>
      <c r="N1509" s="99">
        <v>0</v>
      </c>
      <c r="O1509" s="97" t="str">
        <f t="shared" ca="1" si="303"/>
        <v>Nov</v>
      </c>
      <c r="P1509" s="96">
        <v>0</v>
      </c>
      <c r="Q1509" s="99">
        <f t="shared" si="304"/>
        <v>0</v>
      </c>
      <c r="R1509" s="97">
        <f t="shared" ca="1" si="305"/>
        <v>0</v>
      </c>
      <c r="S1509" s="99" t="b">
        <f t="shared" si="306"/>
        <v>0</v>
      </c>
      <c r="T1509" s="100">
        <v>0</v>
      </c>
      <c r="U1509" s="100" t="str">
        <f t="shared" ca="1" si="307"/>
        <v>Dec</v>
      </c>
      <c r="V1509" s="96">
        <v>0</v>
      </c>
      <c r="W1509" s="103">
        <f t="shared" si="308"/>
        <v>0</v>
      </c>
      <c r="X1509" s="102">
        <f t="shared" ca="1" si="309"/>
        <v>0</v>
      </c>
      <c r="Y1509" s="103" t="b">
        <f t="shared" si="310"/>
        <v>0</v>
      </c>
      <c r="Z1509" s="24">
        <v>1</v>
      </c>
      <c r="AA1509" s="24">
        <f t="shared" si="311"/>
        <v>0</v>
      </c>
      <c r="AB1509" s="3">
        <v>1000002547</v>
      </c>
      <c r="AC1509" s="3"/>
    </row>
    <row r="1510" spans="1:29" ht="14.25" hidden="1" customHeight="1">
      <c r="A1510" s="23" t="s">
        <v>130</v>
      </c>
      <c r="B1510" s="64" t="s">
        <v>108</v>
      </c>
      <c r="C1510" s="64" t="s">
        <v>376</v>
      </c>
      <c r="D1510" s="64">
        <v>1000002772</v>
      </c>
      <c r="E1510" s="65" t="s">
        <v>377</v>
      </c>
      <c r="F1510" s="66">
        <v>44692</v>
      </c>
      <c r="G1510" s="66" t="str">
        <f t="shared" si="299"/>
        <v>Targeted Dealer</v>
      </c>
      <c r="H1510" s="66"/>
      <c r="I1510" s="67">
        <v>125</v>
      </c>
      <c r="J1510" s="67">
        <f t="shared" ca="1" si="300"/>
        <v>2608.8709677419356</v>
      </c>
      <c r="K1510" s="96">
        <v>54</v>
      </c>
      <c r="L1510" s="68">
        <f t="shared" ca="1" si="301"/>
        <v>-2554.8709677419356</v>
      </c>
      <c r="M1510" s="68">
        <f t="shared" ca="1" si="302"/>
        <v>2.0698608964451313</v>
      </c>
      <c r="N1510" s="99">
        <v>43</v>
      </c>
      <c r="O1510" s="97" t="str">
        <f t="shared" ca="1" si="303"/>
        <v>Nov</v>
      </c>
      <c r="P1510" s="96">
        <v>43</v>
      </c>
      <c r="Q1510" s="99">
        <f t="shared" si="304"/>
        <v>11</v>
      </c>
      <c r="R1510" s="97">
        <f t="shared" ca="1" si="305"/>
        <v>0.2558139534883721</v>
      </c>
      <c r="S1510" s="99" t="str">
        <f t="shared" ca="1" si="306"/>
        <v>GROWTH</v>
      </c>
      <c r="T1510" s="100">
        <v>116.5</v>
      </c>
      <c r="U1510" s="100" t="str">
        <f t="shared" ca="1" si="307"/>
        <v>Dec</v>
      </c>
      <c r="V1510" s="96">
        <v>116.5</v>
      </c>
      <c r="W1510" s="103">
        <f t="shared" si="308"/>
        <v>-62.5</v>
      </c>
      <c r="X1510" s="102">
        <f t="shared" ca="1" si="309"/>
        <v>-0.53648068669527893</v>
      </c>
      <c r="Y1510" s="103" t="str">
        <f t="shared" ca="1" si="310"/>
        <v>DEGROWTH</v>
      </c>
      <c r="Z1510" s="24">
        <v>0</v>
      </c>
      <c r="AA1510" s="24">
        <f t="shared" si="311"/>
        <v>0</v>
      </c>
      <c r="AB1510" s="3">
        <v>1000002772</v>
      </c>
      <c r="AC1510" s="3"/>
    </row>
    <row r="1511" spans="1:29" ht="14.25" hidden="1" customHeight="1">
      <c r="A1511" s="23" t="s">
        <v>130</v>
      </c>
      <c r="B1511" s="64" t="s">
        <v>108</v>
      </c>
      <c r="C1511" s="64" t="s">
        <v>2684</v>
      </c>
      <c r="D1511" s="64">
        <v>1000002851</v>
      </c>
      <c r="E1511" s="65" t="s">
        <v>2685</v>
      </c>
      <c r="F1511" s="66">
        <v>44744</v>
      </c>
      <c r="G1511" s="66" t="str">
        <f t="shared" si="299"/>
        <v>Targeted Dealer</v>
      </c>
      <c r="H1511" s="66" t="s">
        <v>627</v>
      </c>
      <c r="I1511" s="67">
        <v>110</v>
      </c>
      <c r="J1511" s="67">
        <f t="shared" ca="1" si="300"/>
        <v>2295.8064516129034</v>
      </c>
      <c r="K1511" s="96">
        <v>165</v>
      </c>
      <c r="L1511" s="68">
        <f t="shared" ca="1" si="301"/>
        <v>-2130.8064516129034</v>
      </c>
      <c r="M1511" s="68">
        <f t="shared" ca="1" si="302"/>
        <v>7.1870170015455939</v>
      </c>
      <c r="N1511" s="99">
        <v>80</v>
      </c>
      <c r="O1511" s="97" t="str">
        <f t="shared" ca="1" si="303"/>
        <v>Nov</v>
      </c>
      <c r="P1511" s="96">
        <v>80</v>
      </c>
      <c r="Q1511" s="99">
        <f t="shared" si="304"/>
        <v>85</v>
      </c>
      <c r="R1511" s="97">
        <f t="shared" ca="1" si="305"/>
        <v>1.0625</v>
      </c>
      <c r="S1511" s="99" t="str">
        <f t="shared" ca="1" si="306"/>
        <v>GROWTH</v>
      </c>
      <c r="T1511" s="100">
        <v>100</v>
      </c>
      <c r="U1511" s="100" t="str">
        <f t="shared" ca="1" si="307"/>
        <v>Dec</v>
      </c>
      <c r="V1511" s="96">
        <v>100</v>
      </c>
      <c r="W1511" s="103">
        <f t="shared" si="308"/>
        <v>65</v>
      </c>
      <c r="X1511" s="102">
        <f t="shared" ca="1" si="309"/>
        <v>0.64999999999999991</v>
      </c>
      <c r="Y1511" s="103" t="str">
        <f t="shared" ca="1" si="310"/>
        <v>GROWTH</v>
      </c>
      <c r="Z1511" s="24">
        <v>0</v>
      </c>
      <c r="AA1511" s="24">
        <f t="shared" si="311"/>
        <v>1</v>
      </c>
      <c r="AB1511" s="3">
        <v>1000002851</v>
      </c>
      <c r="AC1511" s="3"/>
    </row>
    <row r="1512" spans="1:29" ht="14.25" hidden="1" customHeight="1">
      <c r="A1512" s="23" t="s">
        <v>130</v>
      </c>
      <c r="B1512" s="64" t="s">
        <v>108</v>
      </c>
      <c r="C1512" s="64" t="s">
        <v>2686</v>
      </c>
      <c r="D1512" s="64">
        <v>1000002867</v>
      </c>
      <c r="E1512" s="65" t="s">
        <v>2687</v>
      </c>
      <c r="F1512" s="66">
        <v>44768</v>
      </c>
      <c r="G1512" s="66" t="str">
        <f t="shared" si="299"/>
        <v>Targeted Dealer</v>
      </c>
      <c r="H1512" s="66"/>
      <c r="I1512" s="67">
        <v>50</v>
      </c>
      <c r="J1512" s="67">
        <f t="shared" ca="1" si="300"/>
        <v>1043.5483870967741</v>
      </c>
      <c r="K1512" s="96">
        <v>40</v>
      </c>
      <c r="L1512" s="68">
        <f t="shared" ca="1" si="301"/>
        <v>-1003.5483870967741</v>
      </c>
      <c r="M1512" s="68">
        <f t="shared" ca="1" si="302"/>
        <v>3.8330757341576507</v>
      </c>
      <c r="N1512" s="99">
        <v>16</v>
      </c>
      <c r="O1512" s="97" t="str">
        <f t="shared" ca="1" si="303"/>
        <v>Nov</v>
      </c>
      <c r="P1512" s="96">
        <v>16</v>
      </c>
      <c r="Q1512" s="99">
        <f t="shared" si="304"/>
        <v>24</v>
      </c>
      <c r="R1512" s="97">
        <f t="shared" ca="1" si="305"/>
        <v>1.5</v>
      </c>
      <c r="S1512" s="99" t="str">
        <f t="shared" ca="1" si="306"/>
        <v>GROWTH</v>
      </c>
      <c r="T1512" s="100">
        <v>72</v>
      </c>
      <c r="U1512" s="100" t="str">
        <f t="shared" ca="1" si="307"/>
        <v>Dec</v>
      </c>
      <c r="V1512" s="96">
        <v>72</v>
      </c>
      <c r="W1512" s="103">
        <f t="shared" si="308"/>
        <v>-32</v>
      </c>
      <c r="X1512" s="102">
        <f t="shared" ca="1" si="309"/>
        <v>-0.44444444444444442</v>
      </c>
      <c r="Y1512" s="103" t="str">
        <f t="shared" ca="1" si="310"/>
        <v>DEGROWTH</v>
      </c>
      <c r="Z1512" s="24">
        <v>0</v>
      </c>
      <c r="AA1512" s="24">
        <f t="shared" si="311"/>
        <v>0</v>
      </c>
      <c r="AB1512" s="3">
        <v>1000002867</v>
      </c>
      <c r="AC1512" s="3"/>
    </row>
    <row r="1513" spans="1:29" ht="14.25" hidden="1" customHeight="1">
      <c r="A1513" s="23" t="s">
        <v>130</v>
      </c>
      <c r="B1513" s="64" t="s">
        <v>108</v>
      </c>
      <c r="C1513" s="64" t="s">
        <v>2688</v>
      </c>
      <c r="D1513" s="64">
        <v>1000002981</v>
      </c>
      <c r="E1513" s="64" t="s">
        <v>2689</v>
      </c>
      <c r="F1513" s="66">
        <v>44830</v>
      </c>
      <c r="G1513" s="66" t="str">
        <f t="shared" si="299"/>
        <v>Targeted Dealer</v>
      </c>
      <c r="H1513" s="66" t="s">
        <v>627</v>
      </c>
      <c r="I1513" s="67">
        <v>400</v>
      </c>
      <c r="J1513" s="67">
        <f t="shared" ca="1" si="300"/>
        <v>8348.3870967741932</v>
      </c>
      <c r="K1513" s="96">
        <v>510</v>
      </c>
      <c r="L1513" s="68">
        <f t="shared" ca="1" si="301"/>
        <v>-7838.3870967741932</v>
      </c>
      <c r="M1513" s="68">
        <f t="shared" ca="1" si="302"/>
        <v>6.1089644513137555</v>
      </c>
      <c r="N1513" s="99">
        <v>275</v>
      </c>
      <c r="O1513" s="97" t="str">
        <f t="shared" ca="1" si="303"/>
        <v>Nov</v>
      </c>
      <c r="P1513" s="96">
        <v>275</v>
      </c>
      <c r="Q1513" s="99">
        <f t="shared" si="304"/>
        <v>235</v>
      </c>
      <c r="R1513" s="97">
        <f t="shared" ca="1" si="305"/>
        <v>0.8545454545454545</v>
      </c>
      <c r="S1513" s="99" t="str">
        <f t="shared" ca="1" si="306"/>
        <v>GROWTH</v>
      </c>
      <c r="T1513" s="100">
        <v>350</v>
      </c>
      <c r="U1513" s="100" t="str">
        <f t="shared" ca="1" si="307"/>
        <v>Dec</v>
      </c>
      <c r="V1513" s="96">
        <v>350</v>
      </c>
      <c r="W1513" s="103">
        <f t="shared" si="308"/>
        <v>160</v>
      </c>
      <c r="X1513" s="102">
        <f t="shared" ca="1" si="309"/>
        <v>0.45714285714285707</v>
      </c>
      <c r="Y1513" s="103" t="str">
        <f t="shared" ca="1" si="310"/>
        <v>GROWTH</v>
      </c>
      <c r="Z1513" s="24">
        <v>0</v>
      </c>
      <c r="AA1513" s="24">
        <f t="shared" si="311"/>
        <v>1</v>
      </c>
      <c r="AB1513" s="3">
        <v>1000002981</v>
      </c>
      <c r="AC1513" s="3"/>
    </row>
    <row r="1514" spans="1:29" ht="14.25" hidden="1" customHeight="1">
      <c r="A1514" s="23" t="s">
        <v>130</v>
      </c>
      <c r="B1514" s="64" t="s">
        <v>108</v>
      </c>
      <c r="C1514" s="64" t="s">
        <v>2690</v>
      </c>
      <c r="D1514" s="64">
        <v>1000003242</v>
      </c>
      <c r="E1514" s="64" t="s">
        <v>2691</v>
      </c>
      <c r="F1514" s="66">
        <v>44936</v>
      </c>
      <c r="G1514" s="66" t="str">
        <f t="shared" si="299"/>
        <v>Targeted Dealer</v>
      </c>
      <c r="H1514" s="66" t="s">
        <v>627</v>
      </c>
      <c r="I1514" s="67">
        <v>300</v>
      </c>
      <c r="J1514" s="67">
        <f t="shared" ca="1" si="300"/>
        <v>6261.2903225806449</v>
      </c>
      <c r="K1514" s="96">
        <v>158</v>
      </c>
      <c r="L1514" s="68">
        <f t="shared" ca="1" si="301"/>
        <v>-6103.2903225806449</v>
      </c>
      <c r="M1514" s="68">
        <f t="shared" ca="1" si="302"/>
        <v>2.52344152498712</v>
      </c>
      <c r="N1514" s="99">
        <v>338</v>
      </c>
      <c r="O1514" s="97" t="str">
        <f t="shared" ca="1" si="303"/>
        <v>Nov</v>
      </c>
      <c r="P1514" s="96">
        <v>338</v>
      </c>
      <c r="Q1514" s="99">
        <f t="shared" si="304"/>
        <v>-180</v>
      </c>
      <c r="R1514" s="97">
        <f t="shared" ca="1" si="305"/>
        <v>-0.53254437869822491</v>
      </c>
      <c r="S1514" s="99" t="str">
        <f t="shared" ca="1" si="306"/>
        <v>DEGROWTH</v>
      </c>
      <c r="T1514" s="100">
        <v>208</v>
      </c>
      <c r="U1514" s="100" t="str">
        <f t="shared" ca="1" si="307"/>
        <v>Dec</v>
      </c>
      <c r="V1514" s="96">
        <v>208</v>
      </c>
      <c r="W1514" s="103">
        <f t="shared" si="308"/>
        <v>-50</v>
      </c>
      <c r="X1514" s="102">
        <f t="shared" ca="1" si="309"/>
        <v>-0.24038461538461542</v>
      </c>
      <c r="Y1514" s="103" t="str">
        <f t="shared" ca="1" si="310"/>
        <v>DEGROWTH</v>
      </c>
      <c r="Z1514" s="24">
        <v>0</v>
      </c>
      <c r="AA1514" s="24">
        <f t="shared" si="311"/>
        <v>1</v>
      </c>
      <c r="AB1514" s="3">
        <v>1000003242</v>
      </c>
      <c r="AC1514" s="3"/>
    </row>
    <row r="1515" spans="1:29" ht="14.25" hidden="1" customHeight="1">
      <c r="A1515" s="23" t="s">
        <v>130</v>
      </c>
      <c r="B1515" s="64" t="s">
        <v>108</v>
      </c>
      <c r="C1515" s="64" t="s">
        <v>378</v>
      </c>
      <c r="D1515" s="64">
        <v>1000003373</v>
      </c>
      <c r="E1515" s="64" t="s">
        <v>379</v>
      </c>
      <c r="F1515" s="66">
        <v>44977</v>
      </c>
      <c r="G1515" s="66" t="str">
        <f t="shared" si="299"/>
        <v>Targeted Dealer</v>
      </c>
      <c r="H1515" s="66"/>
      <c r="I1515" s="67">
        <v>60</v>
      </c>
      <c r="J1515" s="67">
        <f t="shared" ca="1" si="300"/>
        <v>1252.258064516129</v>
      </c>
      <c r="K1515" s="96">
        <v>59</v>
      </c>
      <c r="L1515" s="68">
        <f t="shared" ca="1" si="301"/>
        <v>-1193.258064516129</v>
      </c>
      <c r="M1515" s="68">
        <f t="shared" ca="1" si="302"/>
        <v>4.7114889232354455</v>
      </c>
      <c r="N1515" s="99">
        <v>75</v>
      </c>
      <c r="O1515" s="97" t="str">
        <f t="shared" ca="1" si="303"/>
        <v>Nov</v>
      </c>
      <c r="P1515" s="96">
        <v>75</v>
      </c>
      <c r="Q1515" s="99">
        <f t="shared" si="304"/>
        <v>-16</v>
      </c>
      <c r="R1515" s="97">
        <f t="shared" ca="1" si="305"/>
        <v>-0.21333333333333337</v>
      </c>
      <c r="S1515" s="99" t="str">
        <f t="shared" ca="1" si="306"/>
        <v>DEGROWTH</v>
      </c>
      <c r="T1515" s="100">
        <v>25</v>
      </c>
      <c r="U1515" s="100" t="str">
        <f t="shared" ca="1" si="307"/>
        <v>Dec</v>
      </c>
      <c r="V1515" s="96">
        <v>25</v>
      </c>
      <c r="W1515" s="103">
        <f t="shared" si="308"/>
        <v>34</v>
      </c>
      <c r="X1515" s="102">
        <f t="shared" ca="1" si="309"/>
        <v>1.3599999999999999</v>
      </c>
      <c r="Y1515" s="103" t="str">
        <f t="shared" ca="1" si="310"/>
        <v>GROWTH</v>
      </c>
      <c r="Z1515" s="24">
        <v>0</v>
      </c>
      <c r="AA1515" s="24">
        <f t="shared" si="311"/>
        <v>0</v>
      </c>
      <c r="AB1515" s="3">
        <v>1000003373</v>
      </c>
      <c r="AC1515" s="3"/>
    </row>
    <row r="1516" spans="1:29" ht="14.25" hidden="1" customHeight="1">
      <c r="A1516" s="23" t="s">
        <v>130</v>
      </c>
      <c r="B1516" s="64" t="s">
        <v>108</v>
      </c>
      <c r="C1516" s="64" t="s">
        <v>2692</v>
      </c>
      <c r="D1516" s="64">
        <v>1000003505</v>
      </c>
      <c r="E1516" s="64" t="s">
        <v>2693</v>
      </c>
      <c r="F1516" s="66">
        <v>45045</v>
      </c>
      <c r="G1516" s="66" t="str">
        <f t="shared" si="299"/>
        <v>Targeted Dealer</v>
      </c>
      <c r="H1516" s="66" t="s">
        <v>627</v>
      </c>
      <c r="I1516" s="67">
        <v>700</v>
      </c>
      <c r="J1516" s="67">
        <f t="shared" ca="1" si="300"/>
        <v>14609.677419354839</v>
      </c>
      <c r="K1516" s="96">
        <v>465</v>
      </c>
      <c r="L1516" s="68">
        <f t="shared" ca="1" si="301"/>
        <v>-14144.677419354839</v>
      </c>
      <c r="M1516" s="68">
        <f t="shared" ca="1" si="302"/>
        <v>3.1828218149701923</v>
      </c>
      <c r="N1516" s="99">
        <v>440</v>
      </c>
      <c r="O1516" s="97" t="str">
        <f t="shared" ca="1" si="303"/>
        <v>Nov</v>
      </c>
      <c r="P1516" s="96">
        <v>440</v>
      </c>
      <c r="Q1516" s="99">
        <f t="shared" si="304"/>
        <v>25</v>
      </c>
      <c r="R1516" s="97">
        <f t="shared" ca="1" si="305"/>
        <v>5.6818181818181879E-2</v>
      </c>
      <c r="S1516" s="99" t="str">
        <f t="shared" ca="1" si="306"/>
        <v>GROWTH</v>
      </c>
      <c r="T1516" s="100">
        <v>680</v>
      </c>
      <c r="U1516" s="100" t="str">
        <f t="shared" ca="1" si="307"/>
        <v>Dec</v>
      </c>
      <c r="V1516" s="96">
        <v>680</v>
      </c>
      <c r="W1516" s="103">
        <f t="shared" si="308"/>
        <v>-215</v>
      </c>
      <c r="X1516" s="102">
        <f t="shared" ca="1" si="309"/>
        <v>-0.31617647058823528</v>
      </c>
      <c r="Y1516" s="103" t="str">
        <f t="shared" ca="1" si="310"/>
        <v>DEGROWTH</v>
      </c>
      <c r="Z1516" s="24">
        <v>0</v>
      </c>
      <c r="AA1516" s="24">
        <f t="shared" si="311"/>
        <v>1</v>
      </c>
      <c r="AB1516" s="3">
        <v>1000003505</v>
      </c>
      <c r="AC1516" s="3"/>
    </row>
    <row r="1517" spans="1:29" ht="14.25" hidden="1" customHeight="1">
      <c r="A1517" s="24" t="s">
        <v>130</v>
      </c>
      <c r="B1517" s="125" t="s">
        <v>108</v>
      </c>
      <c r="C1517" s="125" t="s">
        <v>2694</v>
      </c>
      <c r="D1517" s="125">
        <v>1000003877</v>
      </c>
      <c r="E1517" s="125" t="s">
        <v>2695</v>
      </c>
      <c r="F1517" s="66">
        <v>45351</v>
      </c>
      <c r="G1517" s="66" t="str">
        <f t="shared" si="299"/>
        <v>Targeted Dealer</v>
      </c>
      <c r="H1517" s="66"/>
      <c r="I1517" s="67">
        <v>200</v>
      </c>
      <c r="J1517" s="67">
        <f t="shared" ca="1" si="300"/>
        <v>4174.1935483870966</v>
      </c>
      <c r="K1517" s="96">
        <v>210</v>
      </c>
      <c r="L1517" s="68">
        <f t="shared" ca="1" si="301"/>
        <v>-3964.1935483870966</v>
      </c>
      <c r="M1517" s="68">
        <f t="shared" ca="1" si="302"/>
        <v>5.0309119010819163</v>
      </c>
      <c r="N1517" s="99">
        <v>150</v>
      </c>
      <c r="O1517" s="97" t="str">
        <f t="shared" ca="1" si="303"/>
        <v>Nov</v>
      </c>
      <c r="P1517" s="96">
        <v>150</v>
      </c>
      <c r="Q1517" s="99">
        <f t="shared" si="304"/>
        <v>60</v>
      </c>
      <c r="R1517" s="97">
        <f t="shared" ca="1" si="305"/>
        <v>0.39999999999999991</v>
      </c>
      <c r="S1517" s="99" t="str">
        <f t="shared" ca="1" si="306"/>
        <v>GROWTH</v>
      </c>
      <c r="T1517" s="100">
        <v>0</v>
      </c>
      <c r="U1517" s="100" t="str">
        <f t="shared" ca="1" si="307"/>
        <v>Dec</v>
      </c>
      <c r="V1517" s="96">
        <v>0</v>
      </c>
      <c r="W1517" s="103">
        <f t="shared" si="308"/>
        <v>210</v>
      </c>
      <c r="X1517" s="102">
        <f t="shared" ca="1" si="309"/>
        <v>0</v>
      </c>
      <c r="Y1517" s="103" t="b">
        <f t="shared" si="310"/>
        <v>0</v>
      </c>
      <c r="Z1517" s="24">
        <v>0</v>
      </c>
      <c r="AA1517" s="24">
        <f t="shared" si="311"/>
        <v>0</v>
      </c>
      <c r="AB1517" s="3">
        <v>1000003877</v>
      </c>
      <c r="AC1517" s="3"/>
    </row>
    <row r="1518" spans="1:29" ht="14.25" hidden="1" customHeight="1">
      <c r="A1518" s="24" t="s">
        <v>130</v>
      </c>
      <c r="B1518" s="125" t="s">
        <v>108</v>
      </c>
      <c r="C1518" s="125" t="s">
        <v>2696</v>
      </c>
      <c r="D1518" s="125">
        <v>1000003918</v>
      </c>
      <c r="E1518" s="125" t="s">
        <v>2697</v>
      </c>
      <c r="F1518" s="66">
        <v>45409</v>
      </c>
      <c r="G1518" s="66" t="str">
        <f t="shared" si="299"/>
        <v>Targeted Dealer</v>
      </c>
      <c r="H1518" s="66"/>
      <c r="I1518" s="67">
        <v>30</v>
      </c>
      <c r="J1518" s="67">
        <f t="shared" ca="1" si="300"/>
        <v>626.12903225806451</v>
      </c>
      <c r="K1518" s="96">
        <v>60</v>
      </c>
      <c r="L1518" s="68">
        <f t="shared" ca="1" si="301"/>
        <v>-566.12903225806451</v>
      </c>
      <c r="M1518" s="68">
        <f t="shared" ca="1" si="302"/>
        <v>9.5826893353941269</v>
      </c>
      <c r="N1518" s="99">
        <v>30</v>
      </c>
      <c r="O1518" s="97" t="str">
        <f t="shared" ca="1" si="303"/>
        <v>Nov</v>
      </c>
      <c r="P1518" s="96">
        <v>30</v>
      </c>
      <c r="Q1518" s="99">
        <f t="shared" si="304"/>
        <v>30</v>
      </c>
      <c r="R1518" s="97">
        <f t="shared" ca="1" si="305"/>
        <v>1</v>
      </c>
      <c r="S1518" s="99" t="str">
        <f t="shared" ca="1" si="306"/>
        <v>GROWTH</v>
      </c>
      <c r="T1518" s="100">
        <v>0</v>
      </c>
      <c r="U1518" s="100" t="str">
        <f t="shared" ca="1" si="307"/>
        <v>Dec</v>
      </c>
      <c r="V1518" s="96">
        <v>0</v>
      </c>
      <c r="W1518" s="103">
        <f t="shared" si="308"/>
        <v>60</v>
      </c>
      <c r="X1518" s="102">
        <f t="shared" ca="1" si="309"/>
        <v>0</v>
      </c>
      <c r="Y1518" s="103" t="b">
        <f t="shared" si="310"/>
        <v>0</v>
      </c>
      <c r="Z1518" s="24">
        <v>0</v>
      </c>
      <c r="AA1518" s="24">
        <f t="shared" si="311"/>
        <v>0</v>
      </c>
      <c r="AB1518" s="3">
        <v>1000003918</v>
      </c>
      <c r="AC1518" s="3"/>
    </row>
    <row r="1519" spans="1:29" ht="14.25" hidden="1" customHeight="1">
      <c r="A1519" s="24" t="s">
        <v>130</v>
      </c>
      <c r="B1519" s="125" t="s">
        <v>108</v>
      </c>
      <c r="C1519" s="125" t="s">
        <v>2698</v>
      </c>
      <c r="D1519" s="125">
        <v>1000003922</v>
      </c>
      <c r="E1519" s="125" t="s">
        <v>2699</v>
      </c>
      <c r="F1519" s="66">
        <v>45411</v>
      </c>
      <c r="G1519" s="66" t="str">
        <f t="shared" si="299"/>
        <v>Targeted Dealer</v>
      </c>
      <c r="H1519" s="66"/>
      <c r="I1519" s="67">
        <v>90</v>
      </c>
      <c r="J1519" s="67">
        <f t="shared" ca="1" si="300"/>
        <v>1878.3870967741937</v>
      </c>
      <c r="K1519" s="96">
        <v>81</v>
      </c>
      <c r="L1519" s="68">
        <f t="shared" ca="1" si="301"/>
        <v>-1797.3870967741937</v>
      </c>
      <c r="M1519" s="68">
        <f t="shared" ca="1" si="302"/>
        <v>4.3122102009273569</v>
      </c>
      <c r="N1519" s="99">
        <v>50</v>
      </c>
      <c r="O1519" s="97" t="str">
        <f t="shared" ca="1" si="303"/>
        <v>Nov</v>
      </c>
      <c r="P1519" s="96">
        <v>50</v>
      </c>
      <c r="Q1519" s="99">
        <f t="shared" si="304"/>
        <v>31</v>
      </c>
      <c r="R1519" s="97">
        <f t="shared" ca="1" si="305"/>
        <v>0.62000000000000011</v>
      </c>
      <c r="S1519" s="99" t="str">
        <f t="shared" ca="1" si="306"/>
        <v>GROWTH</v>
      </c>
      <c r="T1519" s="100">
        <v>0</v>
      </c>
      <c r="U1519" s="100" t="str">
        <f t="shared" ca="1" si="307"/>
        <v>Dec</v>
      </c>
      <c r="V1519" s="96">
        <v>0</v>
      </c>
      <c r="W1519" s="103">
        <f t="shared" si="308"/>
        <v>81</v>
      </c>
      <c r="X1519" s="102">
        <f t="shared" ca="1" si="309"/>
        <v>0</v>
      </c>
      <c r="Y1519" s="103" t="b">
        <f t="shared" si="310"/>
        <v>0</v>
      </c>
      <c r="Z1519" s="24">
        <v>0</v>
      </c>
      <c r="AA1519" s="24">
        <f t="shared" si="311"/>
        <v>0</v>
      </c>
      <c r="AB1519" s="3">
        <v>1000003922</v>
      </c>
      <c r="AC1519" s="3"/>
    </row>
    <row r="1520" spans="1:29" ht="14.25" hidden="1" customHeight="1">
      <c r="A1520" s="24" t="s">
        <v>130</v>
      </c>
      <c r="B1520" s="125" t="s">
        <v>108</v>
      </c>
      <c r="C1520" s="125" t="s">
        <v>4065</v>
      </c>
      <c r="D1520" s="125">
        <v>1000003929</v>
      </c>
      <c r="E1520" s="125" t="s">
        <v>4066</v>
      </c>
      <c r="F1520" s="66">
        <v>45412</v>
      </c>
      <c r="G1520" s="66" t="str">
        <f t="shared" si="299"/>
        <v>Targeted Dealer</v>
      </c>
      <c r="H1520" s="66"/>
      <c r="I1520" s="67">
        <v>50</v>
      </c>
      <c r="J1520" s="67">
        <f t="shared" ca="1" si="300"/>
        <v>1043.5483870967741</v>
      </c>
      <c r="K1520" s="96">
        <v>0</v>
      </c>
      <c r="L1520" s="68">
        <f t="shared" ca="1" si="301"/>
        <v>-1043.5483870967741</v>
      </c>
      <c r="M1520" s="68">
        <f t="shared" ca="1" si="302"/>
        <v>0</v>
      </c>
      <c r="N1520" s="99">
        <v>0</v>
      </c>
      <c r="O1520" s="97" t="str">
        <f t="shared" ca="1" si="303"/>
        <v>Nov</v>
      </c>
      <c r="P1520" s="96">
        <v>0</v>
      </c>
      <c r="Q1520" s="99">
        <f t="shared" si="304"/>
        <v>0</v>
      </c>
      <c r="R1520" s="97">
        <f t="shared" ca="1" si="305"/>
        <v>0</v>
      </c>
      <c r="S1520" s="99" t="b">
        <f t="shared" si="306"/>
        <v>0</v>
      </c>
      <c r="T1520" s="100">
        <v>0</v>
      </c>
      <c r="U1520" s="100" t="str">
        <f t="shared" ca="1" si="307"/>
        <v>Dec</v>
      </c>
      <c r="V1520" s="96">
        <v>0</v>
      </c>
      <c r="W1520" s="103">
        <f t="shared" si="308"/>
        <v>0</v>
      </c>
      <c r="X1520" s="102">
        <f t="shared" ca="1" si="309"/>
        <v>0</v>
      </c>
      <c r="Y1520" s="103" t="b">
        <f t="shared" si="310"/>
        <v>0</v>
      </c>
      <c r="Z1520" s="24">
        <v>1</v>
      </c>
      <c r="AA1520" s="24">
        <f t="shared" si="311"/>
        <v>0</v>
      </c>
      <c r="AB1520" s="3">
        <v>1000003929</v>
      </c>
      <c r="AC1520" s="3"/>
    </row>
    <row r="1521" spans="1:29" ht="14.25" hidden="1" customHeight="1">
      <c r="A1521" s="24" t="s">
        <v>130</v>
      </c>
      <c r="B1521" s="125" t="s">
        <v>108</v>
      </c>
      <c r="C1521" s="125" t="s">
        <v>380</v>
      </c>
      <c r="D1521" s="125">
        <v>1000003972</v>
      </c>
      <c r="E1521" s="125" t="s">
        <v>381</v>
      </c>
      <c r="F1521" s="66">
        <v>45430</v>
      </c>
      <c r="G1521" s="66" t="str">
        <f t="shared" si="299"/>
        <v>Targeted Dealer</v>
      </c>
      <c r="H1521" s="66"/>
      <c r="I1521" s="67">
        <v>40</v>
      </c>
      <c r="J1521" s="67">
        <f t="shared" ca="1" si="300"/>
        <v>834.83870967741939</v>
      </c>
      <c r="K1521" s="96">
        <v>0</v>
      </c>
      <c r="L1521" s="68">
        <f t="shared" ca="1" si="301"/>
        <v>-834.83870967741939</v>
      </c>
      <c r="M1521" s="68">
        <f t="shared" ca="1" si="302"/>
        <v>0</v>
      </c>
      <c r="N1521" s="99">
        <v>25</v>
      </c>
      <c r="O1521" s="97" t="str">
        <f t="shared" ca="1" si="303"/>
        <v>Nov</v>
      </c>
      <c r="P1521" s="96">
        <v>25</v>
      </c>
      <c r="Q1521" s="99">
        <f t="shared" si="304"/>
        <v>-25</v>
      </c>
      <c r="R1521" s="97">
        <f t="shared" ca="1" si="305"/>
        <v>-1</v>
      </c>
      <c r="S1521" s="99" t="str">
        <f t="shared" ca="1" si="306"/>
        <v>DEGROWTH</v>
      </c>
      <c r="T1521" s="100">
        <v>0</v>
      </c>
      <c r="U1521" s="100" t="str">
        <f t="shared" ca="1" si="307"/>
        <v>Dec</v>
      </c>
      <c r="V1521" s="96">
        <v>0</v>
      </c>
      <c r="W1521" s="103">
        <f t="shared" si="308"/>
        <v>0</v>
      </c>
      <c r="X1521" s="102">
        <f t="shared" ca="1" si="309"/>
        <v>0</v>
      </c>
      <c r="Y1521" s="103" t="b">
        <f t="shared" si="310"/>
        <v>0</v>
      </c>
      <c r="Z1521" s="24">
        <v>1</v>
      </c>
      <c r="AA1521" s="24">
        <f t="shared" si="311"/>
        <v>0</v>
      </c>
      <c r="AB1521" s="3">
        <v>1000003972</v>
      </c>
      <c r="AC1521" s="3"/>
    </row>
    <row r="1522" spans="1:29" ht="14.25" hidden="1" customHeight="1">
      <c r="A1522" s="23" t="s">
        <v>130</v>
      </c>
      <c r="B1522" s="64" t="s">
        <v>115</v>
      </c>
      <c r="C1522" s="64" t="s">
        <v>3654</v>
      </c>
      <c r="D1522" s="64">
        <v>1000001809</v>
      </c>
      <c r="E1522" s="65" t="s">
        <v>4617</v>
      </c>
      <c r="F1522" s="66">
        <v>43763</v>
      </c>
      <c r="G1522" s="66" t="str">
        <f t="shared" si="299"/>
        <v>Targeted Dealer</v>
      </c>
      <c r="H1522" s="66"/>
      <c r="I1522" s="67">
        <v>25</v>
      </c>
      <c r="J1522" s="67">
        <f t="shared" ca="1" si="300"/>
        <v>521.77419354838707</v>
      </c>
      <c r="K1522" s="96">
        <v>30</v>
      </c>
      <c r="L1522" s="68">
        <f t="shared" ca="1" si="301"/>
        <v>-491.77419354838707</v>
      </c>
      <c r="M1522" s="68">
        <f t="shared" ca="1" si="302"/>
        <v>5.7496136012364758</v>
      </c>
      <c r="N1522" s="99">
        <v>0</v>
      </c>
      <c r="O1522" s="97" t="str">
        <f t="shared" ca="1" si="303"/>
        <v>Nov</v>
      </c>
      <c r="P1522" s="96">
        <v>0</v>
      </c>
      <c r="Q1522" s="99">
        <f t="shared" si="304"/>
        <v>30</v>
      </c>
      <c r="R1522" s="97">
        <f t="shared" ca="1" si="305"/>
        <v>0</v>
      </c>
      <c r="S1522" s="99" t="b">
        <f t="shared" si="306"/>
        <v>0</v>
      </c>
      <c r="T1522" s="100">
        <v>0</v>
      </c>
      <c r="U1522" s="100" t="str">
        <f t="shared" ca="1" si="307"/>
        <v>Dec</v>
      </c>
      <c r="V1522" s="96">
        <v>0</v>
      </c>
      <c r="W1522" s="103">
        <f t="shared" si="308"/>
        <v>30</v>
      </c>
      <c r="X1522" s="102">
        <f t="shared" ca="1" si="309"/>
        <v>0</v>
      </c>
      <c r="Y1522" s="103" t="b">
        <f t="shared" si="310"/>
        <v>0</v>
      </c>
      <c r="Z1522" s="24">
        <v>0</v>
      </c>
      <c r="AA1522" s="24">
        <f t="shared" si="311"/>
        <v>0</v>
      </c>
      <c r="AB1522" s="3">
        <v>1000001809</v>
      </c>
      <c r="AC1522" s="3"/>
    </row>
    <row r="1523" spans="1:29" ht="14.25" hidden="1" customHeight="1">
      <c r="A1523" s="23" t="s">
        <v>130</v>
      </c>
      <c r="B1523" s="64" t="s">
        <v>115</v>
      </c>
      <c r="C1523" s="64" t="s">
        <v>2700</v>
      </c>
      <c r="D1523" s="64">
        <v>1000001978</v>
      </c>
      <c r="E1523" s="65" t="s">
        <v>2701</v>
      </c>
      <c r="F1523" s="66">
        <v>44413</v>
      </c>
      <c r="G1523" s="66" t="str">
        <f t="shared" si="299"/>
        <v>Targeted Dealer</v>
      </c>
      <c r="H1523" s="66"/>
      <c r="I1523" s="67">
        <v>25</v>
      </c>
      <c r="J1523" s="67">
        <f t="shared" ca="1" si="300"/>
        <v>521.77419354838707</v>
      </c>
      <c r="K1523" s="96">
        <v>60</v>
      </c>
      <c r="L1523" s="68">
        <f t="shared" ca="1" si="301"/>
        <v>-461.77419354838707</v>
      </c>
      <c r="M1523" s="68">
        <f t="shared" ca="1" si="302"/>
        <v>11.499227202472952</v>
      </c>
      <c r="N1523" s="99">
        <v>60</v>
      </c>
      <c r="O1523" s="97" t="str">
        <f t="shared" ca="1" si="303"/>
        <v>Nov</v>
      </c>
      <c r="P1523" s="96">
        <v>60</v>
      </c>
      <c r="Q1523" s="99">
        <f t="shared" si="304"/>
        <v>0</v>
      </c>
      <c r="R1523" s="97">
        <f t="shared" ca="1" si="305"/>
        <v>0</v>
      </c>
      <c r="S1523" s="99" t="str">
        <f t="shared" ca="1" si="306"/>
        <v>GROWTH</v>
      </c>
      <c r="T1523" s="100">
        <v>100</v>
      </c>
      <c r="U1523" s="100" t="str">
        <f t="shared" ca="1" si="307"/>
        <v>Dec</v>
      </c>
      <c r="V1523" s="96">
        <v>100</v>
      </c>
      <c r="W1523" s="103">
        <f t="shared" si="308"/>
        <v>-40</v>
      </c>
      <c r="X1523" s="102">
        <f t="shared" ca="1" si="309"/>
        <v>-0.4</v>
      </c>
      <c r="Y1523" s="103" t="str">
        <f t="shared" ca="1" si="310"/>
        <v>DEGROWTH</v>
      </c>
      <c r="Z1523" s="24">
        <v>0</v>
      </c>
      <c r="AA1523" s="24">
        <f t="shared" si="311"/>
        <v>0</v>
      </c>
      <c r="AB1523" s="3">
        <v>1000001978</v>
      </c>
      <c r="AC1523" s="3"/>
    </row>
    <row r="1524" spans="1:29" ht="14.25" hidden="1" customHeight="1">
      <c r="A1524" s="23" t="s">
        <v>130</v>
      </c>
      <c r="B1524" s="64" t="s">
        <v>115</v>
      </c>
      <c r="C1524" s="64" t="s">
        <v>4618</v>
      </c>
      <c r="D1524" s="64">
        <v>1000002019</v>
      </c>
      <c r="E1524" s="65" t="s">
        <v>4619</v>
      </c>
      <c r="F1524" s="66">
        <v>44497</v>
      </c>
      <c r="G1524" s="66" t="str">
        <f t="shared" si="299"/>
        <v>-</v>
      </c>
      <c r="H1524" s="66"/>
      <c r="I1524" s="67">
        <v>0</v>
      </c>
      <c r="J1524" s="67">
        <f t="shared" ca="1" si="300"/>
        <v>0</v>
      </c>
      <c r="K1524" s="96">
        <v>0</v>
      </c>
      <c r="L1524" s="68">
        <f t="shared" ca="1" si="301"/>
        <v>0</v>
      </c>
      <c r="M1524" s="68" t="str">
        <f t="shared" ca="1" si="302"/>
        <v>-</v>
      </c>
      <c r="N1524" s="99">
        <v>25</v>
      </c>
      <c r="O1524" s="97" t="str">
        <f t="shared" ca="1" si="303"/>
        <v>Nov</v>
      </c>
      <c r="P1524" s="96">
        <v>25</v>
      </c>
      <c r="Q1524" s="99">
        <f t="shared" si="304"/>
        <v>-25</v>
      </c>
      <c r="R1524" s="97">
        <f t="shared" ca="1" si="305"/>
        <v>-1</v>
      </c>
      <c r="S1524" s="99" t="str">
        <f t="shared" ca="1" si="306"/>
        <v>DEGROWTH</v>
      </c>
      <c r="T1524" s="100">
        <v>25</v>
      </c>
      <c r="U1524" s="100" t="str">
        <f t="shared" ca="1" si="307"/>
        <v>Dec</v>
      </c>
      <c r="V1524" s="96">
        <v>25</v>
      </c>
      <c r="W1524" s="103">
        <f t="shared" si="308"/>
        <v>-25</v>
      </c>
      <c r="X1524" s="102">
        <f t="shared" ca="1" si="309"/>
        <v>-1</v>
      </c>
      <c r="Y1524" s="103" t="str">
        <f t="shared" ca="1" si="310"/>
        <v>DEGROWTH</v>
      </c>
      <c r="Z1524" s="24">
        <v>1</v>
      </c>
      <c r="AA1524" s="24">
        <f t="shared" si="311"/>
        <v>0</v>
      </c>
      <c r="AB1524" s="3">
        <v>1000002019</v>
      </c>
      <c r="AC1524" s="3"/>
    </row>
    <row r="1525" spans="1:29" ht="14.25" hidden="1" customHeight="1">
      <c r="A1525" s="23" t="s">
        <v>130</v>
      </c>
      <c r="B1525" s="64" t="s">
        <v>115</v>
      </c>
      <c r="C1525" s="64" t="s">
        <v>2702</v>
      </c>
      <c r="D1525" s="64">
        <v>1000002508</v>
      </c>
      <c r="E1525" s="65" t="s">
        <v>2703</v>
      </c>
      <c r="F1525" s="66">
        <v>44582</v>
      </c>
      <c r="G1525" s="66" t="str">
        <f t="shared" si="299"/>
        <v>Targeted Dealer</v>
      </c>
      <c r="H1525" s="66"/>
      <c r="I1525" s="67">
        <v>50</v>
      </c>
      <c r="J1525" s="67">
        <f t="shared" ca="1" si="300"/>
        <v>1043.5483870967741</v>
      </c>
      <c r="K1525" s="96">
        <v>50</v>
      </c>
      <c r="L1525" s="68">
        <f t="shared" ca="1" si="301"/>
        <v>-993.54838709677415</v>
      </c>
      <c r="M1525" s="68">
        <f t="shared" ca="1" si="302"/>
        <v>4.7913446676970635</v>
      </c>
      <c r="N1525" s="99">
        <v>55</v>
      </c>
      <c r="O1525" s="97" t="str">
        <f t="shared" ca="1" si="303"/>
        <v>Nov</v>
      </c>
      <c r="P1525" s="96">
        <v>55</v>
      </c>
      <c r="Q1525" s="99">
        <f t="shared" si="304"/>
        <v>-5</v>
      </c>
      <c r="R1525" s="97">
        <f t="shared" ca="1" si="305"/>
        <v>-9.0909090909090939E-2</v>
      </c>
      <c r="S1525" s="99" t="str">
        <f t="shared" ca="1" si="306"/>
        <v>DEGROWTH</v>
      </c>
      <c r="T1525" s="100">
        <v>125</v>
      </c>
      <c r="U1525" s="100" t="str">
        <f t="shared" ca="1" si="307"/>
        <v>Dec</v>
      </c>
      <c r="V1525" s="96">
        <v>125</v>
      </c>
      <c r="W1525" s="103">
        <f t="shared" si="308"/>
        <v>-75</v>
      </c>
      <c r="X1525" s="102">
        <f t="shared" ca="1" si="309"/>
        <v>-0.6</v>
      </c>
      <c r="Y1525" s="103" t="str">
        <f t="shared" ca="1" si="310"/>
        <v>DEGROWTH</v>
      </c>
      <c r="Z1525" s="24">
        <v>0</v>
      </c>
      <c r="AA1525" s="24">
        <f t="shared" si="311"/>
        <v>0</v>
      </c>
      <c r="AB1525" s="3">
        <v>1000002508</v>
      </c>
      <c r="AC1525" s="3"/>
    </row>
    <row r="1526" spans="1:29" ht="14.25" hidden="1" customHeight="1">
      <c r="A1526" s="23" t="s">
        <v>130</v>
      </c>
      <c r="B1526" s="64" t="s">
        <v>115</v>
      </c>
      <c r="C1526" s="64" t="s">
        <v>4067</v>
      </c>
      <c r="D1526" s="64">
        <v>1000002635</v>
      </c>
      <c r="E1526" s="65" t="s">
        <v>4068</v>
      </c>
      <c r="F1526" s="66">
        <v>44628</v>
      </c>
      <c r="G1526" s="66" t="str">
        <f t="shared" si="299"/>
        <v>Targeted Dealer</v>
      </c>
      <c r="H1526" s="66"/>
      <c r="I1526" s="67">
        <v>25</v>
      </c>
      <c r="J1526" s="67">
        <f t="shared" ca="1" si="300"/>
        <v>521.77419354838707</v>
      </c>
      <c r="K1526" s="96">
        <v>0</v>
      </c>
      <c r="L1526" s="68">
        <f t="shared" ca="1" si="301"/>
        <v>-521.77419354838707</v>
      </c>
      <c r="M1526" s="68">
        <f t="shared" ca="1" si="302"/>
        <v>0</v>
      </c>
      <c r="N1526" s="99">
        <v>0</v>
      </c>
      <c r="O1526" s="97" t="str">
        <f t="shared" ca="1" si="303"/>
        <v>Nov</v>
      </c>
      <c r="P1526" s="96">
        <v>0</v>
      </c>
      <c r="Q1526" s="99">
        <f t="shared" si="304"/>
        <v>0</v>
      </c>
      <c r="R1526" s="97">
        <f t="shared" ca="1" si="305"/>
        <v>0</v>
      </c>
      <c r="S1526" s="99" t="b">
        <f t="shared" si="306"/>
        <v>0</v>
      </c>
      <c r="T1526" s="100">
        <v>50</v>
      </c>
      <c r="U1526" s="100" t="str">
        <f t="shared" ca="1" si="307"/>
        <v>Dec</v>
      </c>
      <c r="V1526" s="96">
        <v>50</v>
      </c>
      <c r="W1526" s="103">
        <f t="shared" si="308"/>
        <v>-50</v>
      </c>
      <c r="X1526" s="102">
        <f t="shared" ca="1" si="309"/>
        <v>-1</v>
      </c>
      <c r="Y1526" s="103" t="str">
        <f t="shared" ca="1" si="310"/>
        <v>DEGROWTH</v>
      </c>
      <c r="Z1526" s="24">
        <v>1</v>
      </c>
      <c r="AA1526" s="24">
        <f t="shared" si="311"/>
        <v>0</v>
      </c>
      <c r="AB1526" s="3">
        <v>1000002635</v>
      </c>
      <c r="AC1526" s="3"/>
    </row>
    <row r="1527" spans="1:29" ht="14.25" hidden="1" customHeight="1">
      <c r="A1527" s="23" t="s">
        <v>130</v>
      </c>
      <c r="B1527" s="64" t="s">
        <v>115</v>
      </c>
      <c r="C1527" s="64" t="s">
        <v>2704</v>
      </c>
      <c r="D1527" s="64">
        <v>1000002856</v>
      </c>
      <c r="E1527" s="65" t="s">
        <v>2705</v>
      </c>
      <c r="F1527" s="66">
        <v>44755</v>
      </c>
      <c r="G1527" s="66" t="str">
        <f t="shared" si="299"/>
        <v>Targeted Dealer</v>
      </c>
      <c r="H1527" s="66"/>
      <c r="I1527" s="67">
        <v>25</v>
      </c>
      <c r="J1527" s="67">
        <f t="shared" ca="1" si="300"/>
        <v>521.77419354838707</v>
      </c>
      <c r="K1527" s="96">
        <v>50</v>
      </c>
      <c r="L1527" s="68">
        <f t="shared" ca="1" si="301"/>
        <v>-471.77419354838707</v>
      </c>
      <c r="M1527" s="68">
        <f t="shared" ca="1" si="302"/>
        <v>9.5826893353941269</v>
      </c>
      <c r="N1527" s="99">
        <v>50</v>
      </c>
      <c r="O1527" s="97" t="str">
        <f t="shared" ca="1" si="303"/>
        <v>Nov</v>
      </c>
      <c r="P1527" s="96">
        <v>50</v>
      </c>
      <c r="Q1527" s="99">
        <f t="shared" si="304"/>
        <v>0</v>
      </c>
      <c r="R1527" s="97">
        <f t="shared" ca="1" si="305"/>
        <v>0</v>
      </c>
      <c r="S1527" s="99" t="str">
        <f t="shared" ca="1" si="306"/>
        <v>GROWTH</v>
      </c>
      <c r="T1527" s="100">
        <v>100</v>
      </c>
      <c r="U1527" s="100" t="str">
        <f t="shared" ca="1" si="307"/>
        <v>Dec</v>
      </c>
      <c r="V1527" s="96">
        <v>100</v>
      </c>
      <c r="W1527" s="103">
        <f t="shared" si="308"/>
        <v>-50</v>
      </c>
      <c r="X1527" s="102">
        <f t="shared" ca="1" si="309"/>
        <v>-0.5</v>
      </c>
      <c r="Y1527" s="103" t="str">
        <f t="shared" ca="1" si="310"/>
        <v>DEGROWTH</v>
      </c>
      <c r="Z1527" s="24">
        <v>0</v>
      </c>
      <c r="AA1527" s="24">
        <f t="shared" si="311"/>
        <v>0</v>
      </c>
      <c r="AB1527" s="3">
        <v>1000002856</v>
      </c>
      <c r="AC1527" s="3"/>
    </row>
    <row r="1528" spans="1:29" ht="14.25" hidden="1" customHeight="1">
      <c r="A1528" s="23" t="s">
        <v>130</v>
      </c>
      <c r="B1528" s="64" t="s">
        <v>115</v>
      </c>
      <c r="C1528" s="64" t="s">
        <v>4069</v>
      </c>
      <c r="D1528" s="64">
        <v>1000002859</v>
      </c>
      <c r="E1528" s="65" t="s">
        <v>4070</v>
      </c>
      <c r="F1528" s="66">
        <v>44761</v>
      </c>
      <c r="G1528" s="66" t="str">
        <f t="shared" si="299"/>
        <v>-</v>
      </c>
      <c r="H1528" s="66"/>
      <c r="I1528" s="67">
        <v>0</v>
      </c>
      <c r="J1528" s="67">
        <f t="shared" ca="1" si="300"/>
        <v>0</v>
      </c>
      <c r="K1528" s="96">
        <v>25</v>
      </c>
      <c r="L1528" s="68">
        <f t="shared" ca="1" si="301"/>
        <v>25</v>
      </c>
      <c r="M1528" s="68" t="str">
        <f t="shared" ca="1" si="302"/>
        <v>-</v>
      </c>
      <c r="N1528" s="99">
        <v>0</v>
      </c>
      <c r="O1528" s="97" t="str">
        <f t="shared" ca="1" si="303"/>
        <v>Nov</v>
      </c>
      <c r="P1528" s="96">
        <v>0</v>
      </c>
      <c r="Q1528" s="99">
        <f t="shared" si="304"/>
        <v>25</v>
      </c>
      <c r="R1528" s="97">
        <f t="shared" ca="1" si="305"/>
        <v>0</v>
      </c>
      <c r="S1528" s="99" t="b">
        <f t="shared" si="306"/>
        <v>0</v>
      </c>
      <c r="T1528" s="100">
        <v>50</v>
      </c>
      <c r="U1528" s="100" t="str">
        <f t="shared" ca="1" si="307"/>
        <v>Dec</v>
      </c>
      <c r="V1528" s="96">
        <v>50</v>
      </c>
      <c r="W1528" s="103">
        <f t="shared" si="308"/>
        <v>-25</v>
      </c>
      <c r="X1528" s="102">
        <f t="shared" ca="1" si="309"/>
        <v>-0.5</v>
      </c>
      <c r="Y1528" s="103" t="str">
        <f t="shared" ca="1" si="310"/>
        <v>DEGROWTH</v>
      </c>
      <c r="Z1528" s="24">
        <v>0</v>
      </c>
      <c r="AA1528" s="24">
        <f t="shared" si="311"/>
        <v>0</v>
      </c>
      <c r="AB1528" s="3">
        <v>1000002859</v>
      </c>
      <c r="AC1528" s="3"/>
    </row>
    <row r="1529" spans="1:29" ht="14.25" hidden="1" customHeight="1">
      <c r="A1529" s="23" t="s">
        <v>130</v>
      </c>
      <c r="B1529" s="64" t="s">
        <v>115</v>
      </c>
      <c r="C1529" s="64" t="s">
        <v>4620</v>
      </c>
      <c r="D1529" s="64">
        <v>1000003695</v>
      </c>
      <c r="E1529" s="65" t="s">
        <v>4621</v>
      </c>
      <c r="F1529" s="66">
        <v>45154</v>
      </c>
      <c r="G1529" s="66" t="str">
        <f t="shared" si="299"/>
        <v>-</v>
      </c>
      <c r="H1529" s="66"/>
      <c r="I1529" s="67">
        <v>0</v>
      </c>
      <c r="J1529" s="67">
        <f t="shared" ca="1" si="300"/>
        <v>0</v>
      </c>
      <c r="K1529" s="96">
        <v>0</v>
      </c>
      <c r="L1529" s="68">
        <f t="shared" ca="1" si="301"/>
        <v>0</v>
      </c>
      <c r="M1529" s="68" t="str">
        <f t="shared" ca="1" si="302"/>
        <v>-</v>
      </c>
      <c r="N1529" s="99">
        <v>0</v>
      </c>
      <c r="O1529" s="97" t="str">
        <f t="shared" ca="1" si="303"/>
        <v>Nov</v>
      </c>
      <c r="P1529" s="96">
        <v>0</v>
      </c>
      <c r="Q1529" s="99">
        <f t="shared" si="304"/>
        <v>0</v>
      </c>
      <c r="R1529" s="97">
        <f t="shared" ca="1" si="305"/>
        <v>0</v>
      </c>
      <c r="S1529" s="99" t="b">
        <f t="shared" si="306"/>
        <v>0</v>
      </c>
      <c r="T1529" s="100">
        <v>0</v>
      </c>
      <c r="U1529" s="100" t="str">
        <f t="shared" ca="1" si="307"/>
        <v>Dec</v>
      </c>
      <c r="V1529" s="96">
        <v>0</v>
      </c>
      <c r="W1529" s="103">
        <f t="shared" si="308"/>
        <v>0</v>
      </c>
      <c r="X1529" s="102">
        <f t="shared" ca="1" si="309"/>
        <v>0</v>
      </c>
      <c r="Y1529" s="103" t="b">
        <f t="shared" si="310"/>
        <v>0</v>
      </c>
      <c r="Z1529" s="24">
        <v>1</v>
      </c>
      <c r="AA1529" s="24">
        <f t="shared" si="311"/>
        <v>0</v>
      </c>
      <c r="AB1529" s="3">
        <v>1000003695</v>
      </c>
      <c r="AC1529" s="3"/>
    </row>
    <row r="1530" spans="1:29" ht="14.25" hidden="1" customHeight="1">
      <c r="A1530" s="23" t="s">
        <v>130</v>
      </c>
      <c r="B1530" s="64" t="s">
        <v>115</v>
      </c>
      <c r="C1530" s="64" t="s">
        <v>2706</v>
      </c>
      <c r="D1530" s="64">
        <v>1000003731</v>
      </c>
      <c r="E1530" s="65" t="s">
        <v>2707</v>
      </c>
      <c r="F1530" s="66">
        <v>45217</v>
      </c>
      <c r="G1530" s="66" t="str">
        <f t="shared" si="299"/>
        <v>Targeted Dealer</v>
      </c>
      <c r="H1530" s="66"/>
      <c r="I1530" s="67">
        <v>55</v>
      </c>
      <c r="J1530" s="67">
        <f t="shared" ca="1" si="300"/>
        <v>1147.9032258064517</v>
      </c>
      <c r="K1530" s="96">
        <v>100</v>
      </c>
      <c r="L1530" s="68">
        <f t="shared" ca="1" si="301"/>
        <v>-1047.9032258064517</v>
      </c>
      <c r="M1530" s="68">
        <f t="shared" ca="1" si="302"/>
        <v>8.7115357594492053</v>
      </c>
      <c r="N1530" s="99">
        <v>100</v>
      </c>
      <c r="O1530" s="97" t="str">
        <f t="shared" ca="1" si="303"/>
        <v>Nov</v>
      </c>
      <c r="P1530" s="96">
        <v>100</v>
      </c>
      <c r="Q1530" s="99">
        <f t="shared" si="304"/>
        <v>0</v>
      </c>
      <c r="R1530" s="97">
        <f t="shared" ca="1" si="305"/>
        <v>0</v>
      </c>
      <c r="S1530" s="99" t="str">
        <f t="shared" ca="1" si="306"/>
        <v>GROWTH</v>
      </c>
      <c r="T1530" s="100">
        <v>125</v>
      </c>
      <c r="U1530" s="100" t="str">
        <f t="shared" ca="1" si="307"/>
        <v>Dec</v>
      </c>
      <c r="V1530" s="96">
        <v>125</v>
      </c>
      <c r="W1530" s="103">
        <f t="shared" si="308"/>
        <v>-25</v>
      </c>
      <c r="X1530" s="102">
        <f t="shared" ca="1" si="309"/>
        <v>-0.19999999999999996</v>
      </c>
      <c r="Y1530" s="103" t="str">
        <f t="shared" ca="1" si="310"/>
        <v>DEGROWTH</v>
      </c>
      <c r="Z1530" s="24">
        <v>0</v>
      </c>
      <c r="AA1530" s="24">
        <f t="shared" si="311"/>
        <v>0</v>
      </c>
      <c r="AB1530" s="3">
        <v>1000003731</v>
      </c>
      <c r="AC1530" s="3"/>
    </row>
    <row r="1531" spans="1:29" ht="14.25" hidden="1" customHeight="1">
      <c r="A1531" s="23" t="s">
        <v>130</v>
      </c>
      <c r="B1531" s="64" t="s">
        <v>115</v>
      </c>
      <c r="C1531" s="64" t="s">
        <v>2708</v>
      </c>
      <c r="D1531" s="64">
        <v>1000003787</v>
      </c>
      <c r="E1531" s="64" t="s">
        <v>2709</v>
      </c>
      <c r="F1531" s="66">
        <v>45275</v>
      </c>
      <c r="G1531" s="66" t="str">
        <f t="shared" si="299"/>
        <v>Targeted Dealer</v>
      </c>
      <c r="H1531" s="66"/>
      <c r="I1531" s="67">
        <v>25</v>
      </c>
      <c r="J1531" s="67">
        <f t="shared" ca="1" si="300"/>
        <v>521.77419354838707</v>
      </c>
      <c r="K1531" s="96">
        <v>75</v>
      </c>
      <c r="L1531" s="68">
        <f t="shared" ca="1" si="301"/>
        <v>-446.77419354838707</v>
      </c>
      <c r="M1531" s="68">
        <f t="shared" ca="1" si="302"/>
        <v>14.37403400309119</v>
      </c>
      <c r="N1531" s="99">
        <v>25</v>
      </c>
      <c r="O1531" s="97" t="str">
        <f t="shared" ca="1" si="303"/>
        <v>Nov</v>
      </c>
      <c r="P1531" s="96">
        <v>25</v>
      </c>
      <c r="Q1531" s="99">
        <f t="shared" si="304"/>
        <v>50</v>
      </c>
      <c r="R1531" s="97">
        <f t="shared" ca="1" si="305"/>
        <v>2</v>
      </c>
      <c r="S1531" s="99" t="str">
        <f t="shared" ca="1" si="306"/>
        <v>GROWTH</v>
      </c>
      <c r="T1531" s="100">
        <v>50</v>
      </c>
      <c r="U1531" s="100" t="str">
        <f t="shared" ca="1" si="307"/>
        <v>Dec</v>
      </c>
      <c r="V1531" s="96">
        <v>50</v>
      </c>
      <c r="W1531" s="103">
        <f t="shared" si="308"/>
        <v>25</v>
      </c>
      <c r="X1531" s="102">
        <f t="shared" ca="1" si="309"/>
        <v>0.5</v>
      </c>
      <c r="Y1531" s="103" t="str">
        <f t="shared" ca="1" si="310"/>
        <v>GROWTH</v>
      </c>
      <c r="Z1531" s="24">
        <v>0</v>
      </c>
      <c r="AA1531" s="24">
        <f t="shared" si="311"/>
        <v>0</v>
      </c>
      <c r="AB1531" s="3">
        <v>1000003787</v>
      </c>
      <c r="AC1531" s="3"/>
    </row>
    <row r="1532" spans="1:29" ht="14.25" hidden="1" customHeight="1">
      <c r="A1532" s="24" t="s">
        <v>130</v>
      </c>
      <c r="B1532" s="125" t="s">
        <v>115</v>
      </c>
      <c r="C1532" s="125" t="s">
        <v>618</v>
      </c>
      <c r="D1532" s="125">
        <v>1000003883</v>
      </c>
      <c r="E1532" s="125" t="s">
        <v>619</v>
      </c>
      <c r="F1532" s="66">
        <v>45357</v>
      </c>
      <c r="G1532" s="66" t="str">
        <f t="shared" si="299"/>
        <v>Targeted Dealer</v>
      </c>
      <c r="H1532" s="66"/>
      <c r="I1532" s="67">
        <v>25</v>
      </c>
      <c r="J1532" s="67">
        <f t="shared" ca="1" si="300"/>
        <v>521.77419354838707</v>
      </c>
      <c r="K1532" s="96">
        <v>55</v>
      </c>
      <c r="L1532" s="68">
        <f t="shared" ca="1" si="301"/>
        <v>-466.77419354838707</v>
      </c>
      <c r="M1532" s="68">
        <f t="shared" ca="1" si="302"/>
        <v>10.54095826893354</v>
      </c>
      <c r="N1532" s="99">
        <v>0</v>
      </c>
      <c r="O1532" s="97" t="str">
        <f t="shared" ca="1" si="303"/>
        <v>Nov</v>
      </c>
      <c r="P1532" s="96">
        <v>0</v>
      </c>
      <c r="Q1532" s="99">
        <f t="shared" si="304"/>
        <v>55</v>
      </c>
      <c r="R1532" s="97">
        <f t="shared" ca="1" si="305"/>
        <v>0</v>
      </c>
      <c r="S1532" s="99" t="b">
        <f t="shared" si="306"/>
        <v>0</v>
      </c>
      <c r="T1532" s="100">
        <v>0</v>
      </c>
      <c r="U1532" s="100" t="str">
        <f t="shared" ca="1" si="307"/>
        <v>Dec</v>
      </c>
      <c r="V1532" s="96">
        <v>0</v>
      </c>
      <c r="W1532" s="103">
        <f t="shared" si="308"/>
        <v>55</v>
      </c>
      <c r="X1532" s="102">
        <f t="shared" ca="1" si="309"/>
        <v>0</v>
      </c>
      <c r="Y1532" s="103" t="b">
        <f t="shared" si="310"/>
        <v>0</v>
      </c>
      <c r="Z1532" s="24">
        <v>0</v>
      </c>
      <c r="AA1532" s="24">
        <f t="shared" si="311"/>
        <v>0</v>
      </c>
      <c r="AB1532" s="3">
        <v>1000003883</v>
      </c>
      <c r="AC1532" s="3"/>
    </row>
    <row r="1533" spans="1:29" ht="14.25" hidden="1" customHeight="1">
      <c r="A1533" s="24" t="s">
        <v>130</v>
      </c>
      <c r="B1533" s="125" t="s">
        <v>115</v>
      </c>
      <c r="C1533" s="125" t="s">
        <v>2710</v>
      </c>
      <c r="D1533" s="125">
        <v>1000003902</v>
      </c>
      <c r="E1533" s="125" t="s">
        <v>2711</v>
      </c>
      <c r="F1533" s="66">
        <v>45385</v>
      </c>
      <c r="G1533" s="66" t="str">
        <f t="shared" si="299"/>
        <v>Targeted Dealer</v>
      </c>
      <c r="H1533" s="66"/>
      <c r="I1533" s="67">
        <v>25</v>
      </c>
      <c r="J1533" s="67">
        <f t="shared" ca="1" si="300"/>
        <v>521.77419354838707</v>
      </c>
      <c r="K1533" s="96">
        <v>25</v>
      </c>
      <c r="L1533" s="68">
        <f t="shared" ca="1" si="301"/>
        <v>-496.77419354838707</v>
      </c>
      <c r="M1533" s="68">
        <f t="shared" ca="1" si="302"/>
        <v>4.7913446676970635</v>
      </c>
      <c r="N1533" s="99">
        <v>25</v>
      </c>
      <c r="O1533" s="97" t="str">
        <f t="shared" ca="1" si="303"/>
        <v>Nov</v>
      </c>
      <c r="P1533" s="96">
        <v>25</v>
      </c>
      <c r="Q1533" s="99">
        <f t="shared" si="304"/>
        <v>0</v>
      </c>
      <c r="R1533" s="97">
        <f t="shared" ca="1" si="305"/>
        <v>0</v>
      </c>
      <c r="S1533" s="99" t="str">
        <f t="shared" ca="1" si="306"/>
        <v>GROWTH</v>
      </c>
      <c r="T1533" s="100">
        <v>0</v>
      </c>
      <c r="U1533" s="100" t="str">
        <f t="shared" ca="1" si="307"/>
        <v>Dec</v>
      </c>
      <c r="V1533" s="96">
        <v>0</v>
      </c>
      <c r="W1533" s="103">
        <f t="shared" si="308"/>
        <v>25</v>
      </c>
      <c r="X1533" s="102">
        <f t="shared" ca="1" si="309"/>
        <v>0</v>
      </c>
      <c r="Y1533" s="103" t="b">
        <f t="shared" si="310"/>
        <v>0</v>
      </c>
      <c r="Z1533" s="24">
        <v>0</v>
      </c>
      <c r="AA1533" s="24">
        <f t="shared" si="311"/>
        <v>0</v>
      </c>
      <c r="AB1533" s="3">
        <v>1000003902</v>
      </c>
      <c r="AC1533" s="3"/>
    </row>
    <row r="1534" spans="1:29" ht="14.25" hidden="1" customHeight="1">
      <c r="A1534" s="24" t="s">
        <v>130</v>
      </c>
      <c r="B1534" s="125" t="s">
        <v>115</v>
      </c>
      <c r="C1534" s="125" t="s">
        <v>4622</v>
      </c>
      <c r="D1534" s="125">
        <v>1000004041</v>
      </c>
      <c r="E1534" s="125" t="s">
        <v>4623</v>
      </c>
      <c r="F1534" s="66">
        <v>45486</v>
      </c>
      <c r="G1534" s="66" t="str">
        <f t="shared" si="299"/>
        <v>-</v>
      </c>
      <c r="H1534" s="66"/>
      <c r="I1534" s="67">
        <v>0</v>
      </c>
      <c r="J1534" s="67">
        <f t="shared" ca="1" si="300"/>
        <v>0</v>
      </c>
      <c r="K1534" s="96">
        <v>30</v>
      </c>
      <c r="L1534" s="68">
        <f t="shared" ca="1" si="301"/>
        <v>30</v>
      </c>
      <c r="M1534" s="68" t="str">
        <f t="shared" ca="1" si="302"/>
        <v>-</v>
      </c>
      <c r="N1534" s="99">
        <v>0</v>
      </c>
      <c r="O1534" s="97" t="str">
        <f t="shared" ca="1" si="303"/>
        <v>Nov</v>
      </c>
      <c r="P1534" s="96">
        <v>0</v>
      </c>
      <c r="Q1534" s="99">
        <f t="shared" si="304"/>
        <v>30</v>
      </c>
      <c r="R1534" s="97">
        <f t="shared" ca="1" si="305"/>
        <v>0</v>
      </c>
      <c r="S1534" s="99" t="b">
        <f t="shared" si="306"/>
        <v>0</v>
      </c>
      <c r="T1534" s="100">
        <v>0</v>
      </c>
      <c r="U1534" s="100" t="str">
        <f t="shared" ca="1" si="307"/>
        <v>Dec</v>
      </c>
      <c r="V1534" s="96">
        <v>0</v>
      </c>
      <c r="W1534" s="103">
        <f t="shared" si="308"/>
        <v>30</v>
      </c>
      <c r="X1534" s="102">
        <f t="shared" ca="1" si="309"/>
        <v>0</v>
      </c>
      <c r="Y1534" s="103" t="b">
        <f t="shared" si="310"/>
        <v>0</v>
      </c>
      <c r="Z1534" s="24">
        <v>0</v>
      </c>
      <c r="AA1534" s="24">
        <f t="shared" si="311"/>
        <v>0</v>
      </c>
      <c r="AB1534" s="3">
        <v>1000004041</v>
      </c>
      <c r="AC1534" s="3"/>
    </row>
    <row r="1535" spans="1:29" ht="14.25" hidden="1" customHeight="1">
      <c r="A1535" s="23" t="s">
        <v>130</v>
      </c>
      <c r="B1535" s="64" t="s">
        <v>139</v>
      </c>
      <c r="C1535" s="64" t="s">
        <v>382</v>
      </c>
      <c r="D1535" s="64">
        <v>1000001820</v>
      </c>
      <c r="E1535" s="65" t="s">
        <v>383</v>
      </c>
      <c r="F1535" s="66">
        <v>42243</v>
      </c>
      <c r="G1535" s="66" t="str">
        <f t="shared" si="299"/>
        <v>-</v>
      </c>
      <c r="H1535" s="66"/>
      <c r="I1535" s="67">
        <v>0</v>
      </c>
      <c r="J1535" s="67">
        <f t="shared" ca="1" si="300"/>
        <v>0</v>
      </c>
      <c r="K1535" s="96">
        <v>25</v>
      </c>
      <c r="L1535" s="68">
        <f t="shared" ca="1" si="301"/>
        <v>25</v>
      </c>
      <c r="M1535" s="68" t="str">
        <f t="shared" ca="1" si="302"/>
        <v>-</v>
      </c>
      <c r="N1535" s="99">
        <v>0</v>
      </c>
      <c r="O1535" s="97" t="str">
        <f t="shared" ca="1" si="303"/>
        <v>Nov</v>
      </c>
      <c r="P1535" s="96">
        <v>0</v>
      </c>
      <c r="Q1535" s="99">
        <f t="shared" si="304"/>
        <v>25</v>
      </c>
      <c r="R1535" s="97">
        <f t="shared" ca="1" si="305"/>
        <v>0</v>
      </c>
      <c r="S1535" s="99" t="b">
        <f t="shared" si="306"/>
        <v>0</v>
      </c>
      <c r="T1535" s="100">
        <v>25</v>
      </c>
      <c r="U1535" s="100" t="str">
        <f t="shared" ca="1" si="307"/>
        <v>Dec</v>
      </c>
      <c r="V1535" s="96">
        <v>25</v>
      </c>
      <c r="W1535" s="103">
        <f t="shared" si="308"/>
        <v>0</v>
      </c>
      <c r="X1535" s="102">
        <f t="shared" ca="1" si="309"/>
        <v>0</v>
      </c>
      <c r="Y1535" s="103" t="str">
        <f t="shared" ca="1" si="310"/>
        <v>GROWTH</v>
      </c>
      <c r="Z1535" s="24">
        <v>0</v>
      </c>
      <c r="AA1535" s="24">
        <f t="shared" si="311"/>
        <v>0</v>
      </c>
      <c r="AB1535" s="3">
        <v>1000001820</v>
      </c>
      <c r="AC1535" s="3"/>
    </row>
    <row r="1536" spans="1:29" ht="14.25" hidden="1" customHeight="1">
      <c r="A1536" s="23" t="s">
        <v>130</v>
      </c>
      <c r="B1536" s="64" t="s">
        <v>139</v>
      </c>
      <c r="C1536" s="64" t="s">
        <v>2712</v>
      </c>
      <c r="D1536" s="64">
        <v>1000001821</v>
      </c>
      <c r="E1536" s="65" t="s">
        <v>2713</v>
      </c>
      <c r="F1536" s="66">
        <v>42307</v>
      </c>
      <c r="G1536" s="66" t="str">
        <f t="shared" si="299"/>
        <v>Targeted Dealer</v>
      </c>
      <c r="H1536" s="66"/>
      <c r="I1536" s="67">
        <v>25</v>
      </c>
      <c r="J1536" s="67">
        <f t="shared" ca="1" si="300"/>
        <v>521.77419354838707</v>
      </c>
      <c r="K1536" s="96">
        <v>80</v>
      </c>
      <c r="L1536" s="68">
        <f t="shared" ca="1" si="301"/>
        <v>-441.77419354838707</v>
      </c>
      <c r="M1536" s="68">
        <f t="shared" ca="1" si="302"/>
        <v>15.332302936630603</v>
      </c>
      <c r="N1536" s="99">
        <v>50</v>
      </c>
      <c r="O1536" s="97" t="str">
        <f t="shared" ca="1" si="303"/>
        <v>Nov</v>
      </c>
      <c r="P1536" s="96">
        <v>50</v>
      </c>
      <c r="Q1536" s="99">
        <f t="shared" si="304"/>
        <v>30</v>
      </c>
      <c r="R1536" s="97">
        <f t="shared" ca="1" si="305"/>
        <v>0.60000000000000009</v>
      </c>
      <c r="S1536" s="99" t="str">
        <f t="shared" ca="1" si="306"/>
        <v>GROWTH</v>
      </c>
      <c r="T1536" s="100">
        <v>95</v>
      </c>
      <c r="U1536" s="100" t="str">
        <f t="shared" ca="1" si="307"/>
        <v>Dec</v>
      </c>
      <c r="V1536" s="96">
        <v>95</v>
      </c>
      <c r="W1536" s="103">
        <f t="shared" si="308"/>
        <v>-15</v>
      </c>
      <c r="X1536" s="102">
        <f t="shared" ca="1" si="309"/>
        <v>-0.15789473684210531</v>
      </c>
      <c r="Y1536" s="103" t="str">
        <f t="shared" ca="1" si="310"/>
        <v>DEGROWTH</v>
      </c>
      <c r="Z1536" s="24">
        <v>0</v>
      </c>
      <c r="AA1536" s="24">
        <f t="shared" si="311"/>
        <v>0</v>
      </c>
      <c r="AB1536" s="3">
        <v>1000001821</v>
      </c>
      <c r="AC1536" s="3"/>
    </row>
    <row r="1537" spans="1:29" ht="14.25" hidden="1" customHeight="1">
      <c r="A1537" s="23" t="s">
        <v>130</v>
      </c>
      <c r="B1537" s="64" t="s">
        <v>139</v>
      </c>
      <c r="C1537" s="64" t="s">
        <v>4208</v>
      </c>
      <c r="D1537" s="64">
        <v>1000001803</v>
      </c>
      <c r="E1537" s="65" t="s">
        <v>4209</v>
      </c>
      <c r="F1537" s="66">
        <v>42411</v>
      </c>
      <c r="G1537" s="66" t="str">
        <f t="shared" si="299"/>
        <v>Targeted Dealer</v>
      </c>
      <c r="H1537" s="66"/>
      <c r="I1537" s="67">
        <v>25</v>
      </c>
      <c r="J1537" s="67">
        <f t="shared" ca="1" si="300"/>
        <v>521.77419354838707</v>
      </c>
      <c r="K1537" s="96">
        <v>30</v>
      </c>
      <c r="L1537" s="68">
        <f t="shared" ca="1" si="301"/>
        <v>-491.77419354838707</v>
      </c>
      <c r="M1537" s="68">
        <f t="shared" ca="1" si="302"/>
        <v>5.7496136012364758</v>
      </c>
      <c r="N1537" s="99">
        <v>25</v>
      </c>
      <c r="O1537" s="97" t="str">
        <f t="shared" ca="1" si="303"/>
        <v>Nov</v>
      </c>
      <c r="P1537" s="96">
        <v>25</v>
      </c>
      <c r="Q1537" s="99">
        <f t="shared" si="304"/>
        <v>5</v>
      </c>
      <c r="R1537" s="97">
        <f t="shared" ca="1" si="305"/>
        <v>0.19999999999999996</v>
      </c>
      <c r="S1537" s="99" t="str">
        <f t="shared" ca="1" si="306"/>
        <v>GROWTH</v>
      </c>
      <c r="T1537" s="100">
        <v>0</v>
      </c>
      <c r="U1537" s="100" t="str">
        <f t="shared" ca="1" si="307"/>
        <v>Dec</v>
      </c>
      <c r="V1537" s="96">
        <v>0</v>
      </c>
      <c r="W1537" s="103">
        <f t="shared" si="308"/>
        <v>30</v>
      </c>
      <c r="X1537" s="102">
        <f t="shared" ca="1" si="309"/>
        <v>0</v>
      </c>
      <c r="Y1537" s="103" t="b">
        <f t="shared" si="310"/>
        <v>0</v>
      </c>
      <c r="Z1537" s="24">
        <v>0</v>
      </c>
      <c r="AA1537" s="24">
        <f t="shared" si="311"/>
        <v>0</v>
      </c>
      <c r="AB1537" s="3">
        <v>1000001803</v>
      </c>
      <c r="AC1537" s="3"/>
    </row>
    <row r="1538" spans="1:29" ht="14.25" hidden="1" customHeight="1">
      <c r="A1538" s="23" t="s">
        <v>130</v>
      </c>
      <c r="B1538" s="64" t="s">
        <v>139</v>
      </c>
      <c r="C1538" s="64" t="s">
        <v>384</v>
      </c>
      <c r="D1538" s="64">
        <v>1000001813</v>
      </c>
      <c r="E1538" s="65" t="s">
        <v>385</v>
      </c>
      <c r="F1538" s="66">
        <v>42574</v>
      </c>
      <c r="G1538" s="66" t="str">
        <f t="shared" si="299"/>
        <v>Targeted Dealer</v>
      </c>
      <c r="H1538" s="66"/>
      <c r="I1538" s="67">
        <v>25</v>
      </c>
      <c r="J1538" s="67">
        <f t="shared" ca="1" si="300"/>
        <v>521.77419354838707</v>
      </c>
      <c r="K1538" s="96">
        <v>25</v>
      </c>
      <c r="L1538" s="68">
        <f t="shared" ca="1" si="301"/>
        <v>-496.77419354838707</v>
      </c>
      <c r="M1538" s="68">
        <f t="shared" ca="1" si="302"/>
        <v>4.7913446676970635</v>
      </c>
      <c r="N1538" s="99">
        <v>0</v>
      </c>
      <c r="O1538" s="97" t="str">
        <f t="shared" ca="1" si="303"/>
        <v>Nov</v>
      </c>
      <c r="P1538" s="96">
        <v>0</v>
      </c>
      <c r="Q1538" s="99">
        <f t="shared" si="304"/>
        <v>25</v>
      </c>
      <c r="R1538" s="97">
        <f t="shared" ca="1" si="305"/>
        <v>0</v>
      </c>
      <c r="S1538" s="99" t="b">
        <f t="shared" si="306"/>
        <v>0</v>
      </c>
      <c r="T1538" s="100">
        <v>30</v>
      </c>
      <c r="U1538" s="100" t="str">
        <f t="shared" ca="1" si="307"/>
        <v>Dec</v>
      </c>
      <c r="V1538" s="96">
        <v>30</v>
      </c>
      <c r="W1538" s="103">
        <f t="shared" si="308"/>
        <v>-5</v>
      </c>
      <c r="X1538" s="102">
        <f t="shared" ca="1" si="309"/>
        <v>-0.16666666666666663</v>
      </c>
      <c r="Y1538" s="103" t="str">
        <f t="shared" ca="1" si="310"/>
        <v>DEGROWTH</v>
      </c>
      <c r="Z1538" s="24">
        <v>0</v>
      </c>
      <c r="AA1538" s="24">
        <f t="shared" si="311"/>
        <v>0</v>
      </c>
      <c r="AB1538" s="3">
        <v>1000001813</v>
      </c>
      <c r="AC1538" s="3"/>
    </row>
    <row r="1539" spans="1:29" ht="14.25" hidden="1" customHeight="1">
      <c r="A1539" s="24" t="s">
        <v>130</v>
      </c>
      <c r="B1539" s="125" t="s">
        <v>139</v>
      </c>
      <c r="C1539" s="125" t="s">
        <v>4285</v>
      </c>
      <c r="D1539" s="125">
        <v>1000001810</v>
      </c>
      <c r="E1539" s="125" t="s">
        <v>4286</v>
      </c>
      <c r="F1539" s="66">
        <v>42621</v>
      </c>
      <c r="G1539" s="66" t="str">
        <f t="shared" ref="G1539:G1602" si="312">IF(I1539&gt;0,"Targeted Dealer","-")</f>
        <v>Targeted Dealer</v>
      </c>
      <c r="H1539" s="66"/>
      <c r="I1539" s="67">
        <v>50</v>
      </c>
      <c r="J1539" s="67">
        <f t="shared" ref="J1539:J1602" ca="1" si="313">I1539/$J$1*$E$1</f>
        <v>1043.5483870967741</v>
      </c>
      <c r="K1539" s="96">
        <v>50</v>
      </c>
      <c r="L1539" s="68">
        <f t="shared" ref="L1539:L1602" ca="1" si="314">K1539-J1539</f>
        <v>-993.54838709677415</v>
      </c>
      <c r="M1539" s="68">
        <f t="shared" ref="M1539:M1602" ca="1" si="315">IFERROR((K1539/J1539%),"-")</f>
        <v>4.7913446676970635</v>
      </c>
      <c r="N1539" s="99">
        <v>0</v>
      </c>
      <c r="O1539" s="97" t="str">
        <f t="shared" ref="O1539:O1602" ca="1" si="316">IF(F1539&lt;=$P$2,"Nov","")</f>
        <v>Nov</v>
      </c>
      <c r="P1539" s="96">
        <v>0</v>
      </c>
      <c r="Q1539" s="99">
        <f t="shared" ref="Q1539:Q1602" si="317">K1539-P1539</f>
        <v>50</v>
      </c>
      <c r="R1539" s="97">
        <f t="shared" ref="R1539:R1602" ca="1" si="318">IFERROR(IF(O1539="Nov",(K1539/P1539-1)),0)</f>
        <v>0</v>
      </c>
      <c r="S1539" s="99" t="b">
        <f t="shared" ref="S1539:S1602" si="319">IF(N1539&gt;0,IF(O1539="","-",IF(R1539&lt;0%,"DEGROWTH","GROWTH")))</f>
        <v>0</v>
      </c>
      <c r="T1539" s="100">
        <v>0</v>
      </c>
      <c r="U1539" s="100" t="str">
        <f t="shared" ref="U1539:U1602" ca="1" si="320">IF(F1539&lt;=$V$2,"Dec","")</f>
        <v>Dec</v>
      </c>
      <c r="V1539" s="96">
        <v>0</v>
      </c>
      <c r="W1539" s="103">
        <f t="shared" ref="W1539:W1602" si="321">K1539-V1539</f>
        <v>50</v>
      </c>
      <c r="X1539" s="102">
        <f t="shared" ref="X1539:X1602" ca="1" si="322">IFERROR(IF(U1539="Dec",(K1539/V1539-1)),0)</f>
        <v>0</v>
      </c>
      <c r="Y1539" s="103" t="b">
        <f t="shared" ref="Y1539:Y1602" si="323">IF(T1539&gt;0,IF(U1539="","-",IF(X1539&lt;0%,"DEGROWTH","GROWTH")))</f>
        <v>0</v>
      </c>
      <c r="Z1539" s="24">
        <v>0</v>
      </c>
      <c r="AA1539" s="24">
        <f t="shared" ref="AA1539:AA1602" si="324">IF(H1539&gt;0,1,0)</f>
        <v>0</v>
      </c>
      <c r="AB1539" s="3">
        <v>1000001810</v>
      </c>
      <c r="AC1539" s="3"/>
    </row>
    <row r="1540" spans="1:29" ht="14.25" customHeight="1">
      <c r="A1540" s="23" t="s">
        <v>130</v>
      </c>
      <c r="B1540" s="64" t="s">
        <v>139</v>
      </c>
      <c r="C1540" s="64" t="s">
        <v>4624</v>
      </c>
      <c r="D1540" s="64">
        <v>1000001811</v>
      </c>
      <c r="E1540" s="65" t="s">
        <v>4625</v>
      </c>
      <c r="F1540" s="66">
        <v>42668</v>
      </c>
      <c r="G1540" s="66" t="str">
        <f t="shared" si="312"/>
        <v>-</v>
      </c>
      <c r="H1540" s="66"/>
      <c r="I1540" s="67">
        <v>0</v>
      </c>
      <c r="J1540" s="67">
        <f t="shared" ca="1" si="313"/>
        <v>0</v>
      </c>
      <c r="K1540" s="96">
        <v>0</v>
      </c>
      <c r="L1540" s="68">
        <f t="shared" ca="1" si="314"/>
        <v>0</v>
      </c>
      <c r="M1540" s="68" t="str">
        <f t="shared" ca="1" si="315"/>
        <v>-</v>
      </c>
      <c r="N1540" s="99">
        <v>0</v>
      </c>
      <c r="O1540" s="97" t="str">
        <f t="shared" ca="1" si="316"/>
        <v>Nov</v>
      </c>
      <c r="P1540" s="96">
        <v>0</v>
      </c>
      <c r="Q1540" s="99">
        <f t="shared" si="317"/>
        <v>0</v>
      </c>
      <c r="R1540" s="97">
        <f t="shared" ca="1" si="318"/>
        <v>0</v>
      </c>
      <c r="S1540" s="99" t="b">
        <f t="shared" si="319"/>
        <v>0</v>
      </c>
      <c r="T1540" s="100">
        <v>75</v>
      </c>
      <c r="U1540" s="100" t="str">
        <f t="shared" ca="1" si="320"/>
        <v>Dec</v>
      </c>
      <c r="V1540" s="96">
        <v>75</v>
      </c>
      <c r="W1540" s="103">
        <f t="shared" si="321"/>
        <v>-75</v>
      </c>
      <c r="X1540" s="102">
        <f t="shared" ca="1" si="322"/>
        <v>-1</v>
      </c>
      <c r="Y1540" s="103" t="str">
        <f t="shared" ca="1" si="323"/>
        <v>DEGROWTH</v>
      </c>
      <c r="Z1540" s="24">
        <v>1</v>
      </c>
      <c r="AA1540" s="24">
        <f t="shared" si="324"/>
        <v>0</v>
      </c>
      <c r="AB1540" s="3" t="e">
        <f>#N/A</f>
        <v>#N/A</v>
      </c>
      <c r="AC1540" s="3"/>
    </row>
    <row r="1541" spans="1:29" ht="14.25" hidden="1" customHeight="1">
      <c r="A1541" s="23" t="s">
        <v>130</v>
      </c>
      <c r="B1541" s="64" t="s">
        <v>139</v>
      </c>
      <c r="C1541" s="64" t="s">
        <v>2714</v>
      </c>
      <c r="D1541" s="64">
        <v>1000001815</v>
      </c>
      <c r="E1541" s="65" t="s">
        <v>2715</v>
      </c>
      <c r="F1541" s="66">
        <v>43503</v>
      </c>
      <c r="G1541" s="66" t="str">
        <f t="shared" si="312"/>
        <v>Targeted Dealer</v>
      </c>
      <c r="H1541" s="66"/>
      <c r="I1541" s="67">
        <v>25</v>
      </c>
      <c r="J1541" s="67">
        <f t="shared" ca="1" si="313"/>
        <v>521.77419354838707</v>
      </c>
      <c r="K1541" s="96">
        <v>20</v>
      </c>
      <c r="L1541" s="68">
        <f t="shared" ca="1" si="314"/>
        <v>-501.77419354838707</v>
      </c>
      <c r="M1541" s="68">
        <f t="shared" ca="1" si="315"/>
        <v>3.8330757341576507</v>
      </c>
      <c r="N1541" s="99">
        <v>25</v>
      </c>
      <c r="O1541" s="97" t="str">
        <f t="shared" ca="1" si="316"/>
        <v>Nov</v>
      </c>
      <c r="P1541" s="96">
        <v>25</v>
      </c>
      <c r="Q1541" s="99">
        <f t="shared" si="317"/>
        <v>-5</v>
      </c>
      <c r="R1541" s="97">
        <f t="shared" ca="1" si="318"/>
        <v>-0.19999999999999996</v>
      </c>
      <c r="S1541" s="99" t="str">
        <f t="shared" ca="1" si="319"/>
        <v>DEGROWTH</v>
      </c>
      <c r="T1541" s="100">
        <v>100</v>
      </c>
      <c r="U1541" s="100" t="str">
        <f t="shared" ca="1" si="320"/>
        <v>Dec</v>
      </c>
      <c r="V1541" s="96">
        <v>100</v>
      </c>
      <c r="W1541" s="103">
        <f t="shared" si="321"/>
        <v>-80</v>
      </c>
      <c r="X1541" s="102">
        <f t="shared" ca="1" si="322"/>
        <v>-0.8</v>
      </c>
      <c r="Y1541" s="103" t="str">
        <f t="shared" ca="1" si="323"/>
        <v>DEGROWTH</v>
      </c>
      <c r="Z1541" s="24">
        <v>0</v>
      </c>
      <c r="AA1541" s="24">
        <f t="shared" si="324"/>
        <v>0</v>
      </c>
      <c r="AB1541" s="3">
        <v>1000001815</v>
      </c>
      <c r="AC1541" s="3"/>
    </row>
    <row r="1542" spans="1:29" ht="14.25" hidden="1" customHeight="1">
      <c r="A1542" s="23" t="s">
        <v>130</v>
      </c>
      <c r="B1542" s="64" t="s">
        <v>139</v>
      </c>
      <c r="C1542" s="64" t="s">
        <v>2716</v>
      </c>
      <c r="D1542" s="64">
        <v>1000001804</v>
      </c>
      <c r="E1542" s="65" t="s">
        <v>2717</v>
      </c>
      <c r="F1542" s="66">
        <v>43706</v>
      </c>
      <c r="G1542" s="66" t="str">
        <f t="shared" si="312"/>
        <v>Targeted Dealer</v>
      </c>
      <c r="H1542" s="66" t="s">
        <v>627</v>
      </c>
      <c r="I1542" s="67">
        <v>50</v>
      </c>
      <c r="J1542" s="67">
        <f t="shared" ca="1" si="313"/>
        <v>1043.5483870967741</v>
      </c>
      <c r="K1542" s="96">
        <v>25</v>
      </c>
      <c r="L1542" s="68">
        <f t="shared" ca="1" si="314"/>
        <v>-1018.5483870967741</v>
      </c>
      <c r="M1542" s="68">
        <f t="shared" ca="1" si="315"/>
        <v>2.3956723338485317</v>
      </c>
      <c r="N1542" s="99">
        <v>50</v>
      </c>
      <c r="O1542" s="97" t="str">
        <f t="shared" ca="1" si="316"/>
        <v>Nov</v>
      </c>
      <c r="P1542" s="96">
        <v>50</v>
      </c>
      <c r="Q1542" s="99">
        <f t="shared" si="317"/>
        <v>-25</v>
      </c>
      <c r="R1542" s="97">
        <f t="shared" ca="1" si="318"/>
        <v>-0.5</v>
      </c>
      <c r="S1542" s="99" t="str">
        <f t="shared" ca="1" si="319"/>
        <v>DEGROWTH</v>
      </c>
      <c r="T1542" s="100">
        <v>75</v>
      </c>
      <c r="U1542" s="100" t="str">
        <f t="shared" ca="1" si="320"/>
        <v>Dec</v>
      </c>
      <c r="V1542" s="96">
        <v>75</v>
      </c>
      <c r="W1542" s="103">
        <f t="shared" si="321"/>
        <v>-50</v>
      </c>
      <c r="X1542" s="102">
        <f t="shared" ca="1" si="322"/>
        <v>-0.66666666666666674</v>
      </c>
      <c r="Y1542" s="103" t="str">
        <f t="shared" ca="1" si="323"/>
        <v>DEGROWTH</v>
      </c>
      <c r="Z1542" s="24">
        <v>0</v>
      </c>
      <c r="AA1542" s="24">
        <f t="shared" si="324"/>
        <v>1</v>
      </c>
      <c r="AB1542" s="3">
        <v>1000001804</v>
      </c>
      <c r="AC1542" s="3"/>
    </row>
    <row r="1543" spans="1:29" ht="14.25" hidden="1" customHeight="1">
      <c r="A1543" s="23" t="s">
        <v>130</v>
      </c>
      <c r="B1543" s="64" t="s">
        <v>139</v>
      </c>
      <c r="C1543" s="64" t="s">
        <v>2718</v>
      </c>
      <c r="D1543" s="64">
        <v>1000001818</v>
      </c>
      <c r="E1543" s="65" t="s">
        <v>2719</v>
      </c>
      <c r="F1543" s="66">
        <v>44323</v>
      </c>
      <c r="G1543" s="66" t="str">
        <f t="shared" si="312"/>
        <v>Targeted Dealer</v>
      </c>
      <c r="H1543" s="66"/>
      <c r="I1543" s="67">
        <v>75</v>
      </c>
      <c r="J1543" s="67">
        <f t="shared" ca="1" si="313"/>
        <v>1565.3225806451612</v>
      </c>
      <c r="K1543" s="96">
        <v>325</v>
      </c>
      <c r="L1543" s="68">
        <f t="shared" ca="1" si="314"/>
        <v>-1240.3225806451612</v>
      </c>
      <c r="M1543" s="68">
        <f t="shared" ca="1" si="315"/>
        <v>20.762493560020609</v>
      </c>
      <c r="N1543" s="99">
        <v>75</v>
      </c>
      <c r="O1543" s="97" t="str">
        <f t="shared" ca="1" si="316"/>
        <v>Nov</v>
      </c>
      <c r="P1543" s="96">
        <v>75</v>
      </c>
      <c r="Q1543" s="99">
        <f t="shared" si="317"/>
        <v>250</v>
      </c>
      <c r="R1543" s="97">
        <f t="shared" ca="1" si="318"/>
        <v>3.333333333333333</v>
      </c>
      <c r="S1543" s="99" t="str">
        <f t="shared" ca="1" si="319"/>
        <v>GROWTH</v>
      </c>
      <c r="T1543" s="100">
        <v>150</v>
      </c>
      <c r="U1543" s="100" t="str">
        <f t="shared" ca="1" si="320"/>
        <v>Dec</v>
      </c>
      <c r="V1543" s="96">
        <v>150</v>
      </c>
      <c r="W1543" s="103">
        <f t="shared" si="321"/>
        <v>175</v>
      </c>
      <c r="X1543" s="102">
        <f t="shared" ca="1" si="322"/>
        <v>1.1666666666666665</v>
      </c>
      <c r="Y1543" s="103" t="str">
        <f t="shared" ca="1" si="323"/>
        <v>GROWTH</v>
      </c>
      <c r="Z1543" s="24">
        <v>0</v>
      </c>
      <c r="AA1543" s="24">
        <f t="shared" si="324"/>
        <v>0</v>
      </c>
      <c r="AB1543" s="3">
        <v>1000001818</v>
      </c>
      <c r="AC1543" s="3"/>
    </row>
    <row r="1544" spans="1:29" ht="14.25" hidden="1" customHeight="1">
      <c r="A1544" s="23" t="s">
        <v>130</v>
      </c>
      <c r="B1544" s="64" t="s">
        <v>139</v>
      </c>
      <c r="C1544" s="64" t="s">
        <v>386</v>
      </c>
      <c r="D1544" s="64">
        <v>1000002074</v>
      </c>
      <c r="E1544" s="65" t="s">
        <v>387</v>
      </c>
      <c r="F1544" s="66">
        <v>44531</v>
      </c>
      <c r="G1544" s="66" t="str">
        <f t="shared" si="312"/>
        <v>Targeted Dealer</v>
      </c>
      <c r="H1544" s="66"/>
      <c r="I1544" s="67">
        <v>25</v>
      </c>
      <c r="J1544" s="67">
        <f t="shared" ca="1" si="313"/>
        <v>521.77419354838707</v>
      </c>
      <c r="K1544" s="96">
        <v>25</v>
      </c>
      <c r="L1544" s="68">
        <f t="shared" ca="1" si="314"/>
        <v>-496.77419354838707</v>
      </c>
      <c r="M1544" s="68">
        <f t="shared" ca="1" si="315"/>
        <v>4.7913446676970635</v>
      </c>
      <c r="N1544" s="99">
        <v>25</v>
      </c>
      <c r="O1544" s="97" t="str">
        <f t="shared" ca="1" si="316"/>
        <v>Nov</v>
      </c>
      <c r="P1544" s="96">
        <v>25</v>
      </c>
      <c r="Q1544" s="99">
        <f t="shared" si="317"/>
        <v>0</v>
      </c>
      <c r="R1544" s="97">
        <f t="shared" ca="1" si="318"/>
        <v>0</v>
      </c>
      <c r="S1544" s="99" t="str">
        <f t="shared" ca="1" si="319"/>
        <v>GROWTH</v>
      </c>
      <c r="T1544" s="100">
        <v>50</v>
      </c>
      <c r="U1544" s="100" t="str">
        <f t="shared" ca="1" si="320"/>
        <v>Dec</v>
      </c>
      <c r="V1544" s="96">
        <v>50</v>
      </c>
      <c r="W1544" s="103">
        <f t="shared" si="321"/>
        <v>-25</v>
      </c>
      <c r="X1544" s="102">
        <f t="shared" ca="1" si="322"/>
        <v>-0.5</v>
      </c>
      <c r="Y1544" s="103" t="str">
        <f t="shared" ca="1" si="323"/>
        <v>DEGROWTH</v>
      </c>
      <c r="Z1544" s="24">
        <v>0</v>
      </c>
      <c r="AA1544" s="24">
        <f t="shared" si="324"/>
        <v>0</v>
      </c>
      <c r="AB1544" s="3">
        <v>1000002074</v>
      </c>
      <c r="AC1544" s="3"/>
    </row>
    <row r="1545" spans="1:29" ht="14.25" hidden="1" customHeight="1">
      <c r="A1545" s="23" t="s">
        <v>130</v>
      </c>
      <c r="B1545" s="64" t="s">
        <v>139</v>
      </c>
      <c r="C1545" s="64" t="s">
        <v>388</v>
      </c>
      <c r="D1545" s="64">
        <v>1000002638</v>
      </c>
      <c r="E1545" s="65" t="s">
        <v>389</v>
      </c>
      <c r="F1545" s="66">
        <v>44634</v>
      </c>
      <c r="G1545" s="66" t="str">
        <f t="shared" si="312"/>
        <v>Targeted Dealer</v>
      </c>
      <c r="H1545" s="66"/>
      <c r="I1545" s="67">
        <v>25</v>
      </c>
      <c r="J1545" s="67">
        <f t="shared" ca="1" si="313"/>
        <v>521.77419354838707</v>
      </c>
      <c r="K1545" s="96">
        <v>0</v>
      </c>
      <c r="L1545" s="68">
        <f t="shared" ca="1" si="314"/>
        <v>-521.77419354838707</v>
      </c>
      <c r="M1545" s="68">
        <f t="shared" ca="1" si="315"/>
        <v>0</v>
      </c>
      <c r="N1545" s="99">
        <v>0</v>
      </c>
      <c r="O1545" s="97" t="str">
        <f t="shared" ca="1" si="316"/>
        <v>Nov</v>
      </c>
      <c r="P1545" s="96">
        <v>0</v>
      </c>
      <c r="Q1545" s="99">
        <f t="shared" si="317"/>
        <v>0</v>
      </c>
      <c r="R1545" s="97">
        <f t="shared" ca="1" si="318"/>
        <v>0</v>
      </c>
      <c r="S1545" s="99" t="b">
        <f t="shared" si="319"/>
        <v>0</v>
      </c>
      <c r="T1545" s="100">
        <v>30</v>
      </c>
      <c r="U1545" s="100" t="str">
        <f t="shared" ca="1" si="320"/>
        <v>Dec</v>
      </c>
      <c r="V1545" s="96">
        <v>30</v>
      </c>
      <c r="W1545" s="103">
        <f t="shared" si="321"/>
        <v>-30</v>
      </c>
      <c r="X1545" s="102">
        <f t="shared" ca="1" si="322"/>
        <v>-1</v>
      </c>
      <c r="Y1545" s="103" t="str">
        <f t="shared" ca="1" si="323"/>
        <v>DEGROWTH</v>
      </c>
      <c r="Z1545" s="24">
        <v>1</v>
      </c>
      <c r="AA1545" s="24">
        <f t="shared" si="324"/>
        <v>0</v>
      </c>
      <c r="AB1545" s="3">
        <v>1000002638</v>
      </c>
      <c r="AC1545" s="3"/>
    </row>
    <row r="1546" spans="1:29" ht="14.25" hidden="1" customHeight="1">
      <c r="A1546" s="23" t="s">
        <v>130</v>
      </c>
      <c r="B1546" s="64" t="s">
        <v>139</v>
      </c>
      <c r="C1546" s="64" t="s">
        <v>2720</v>
      </c>
      <c r="D1546" s="64">
        <v>1000002639</v>
      </c>
      <c r="E1546" s="65" t="s">
        <v>2721</v>
      </c>
      <c r="F1546" s="66">
        <v>44635</v>
      </c>
      <c r="G1546" s="66" t="str">
        <f t="shared" si="312"/>
        <v>Targeted Dealer</v>
      </c>
      <c r="H1546" s="66"/>
      <c r="I1546" s="67">
        <v>50</v>
      </c>
      <c r="J1546" s="67">
        <f t="shared" ca="1" si="313"/>
        <v>1043.5483870967741</v>
      </c>
      <c r="K1546" s="96">
        <v>25</v>
      </c>
      <c r="L1546" s="68">
        <f t="shared" ca="1" si="314"/>
        <v>-1018.5483870967741</v>
      </c>
      <c r="M1546" s="68">
        <f t="shared" ca="1" si="315"/>
        <v>2.3956723338485317</v>
      </c>
      <c r="N1546" s="99">
        <v>50</v>
      </c>
      <c r="O1546" s="97" t="str">
        <f t="shared" ca="1" si="316"/>
        <v>Nov</v>
      </c>
      <c r="P1546" s="96">
        <v>50</v>
      </c>
      <c r="Q1546" s="99">
        <f t="shared" si="317"/>
        <v>-25</v>
      </c>
      <c r="R1546" s="97">
        <f t="shared" ca="1" si="318"/>
        <v>-0.5</v>
      </c>
      <c r="S1546" s="99" t="str">
        <f t="shared" ca="1" si="319"/>
        <v>DEGROWTH</v>
      </c>
      <c r="T1546" s="100">
        <v>0</v>
      </c>
      <c r="U1546" s="100" t="str">
        <f t="shared" ca="1" si="320"/>
        <v>Dec</v>
      </c>
      <c r="V1546" s="96">
        <v>0</v>
      </c>
      <c r="W1546" s="103">
        <f t="shared" si="321"/>
        <v>25</v>
      </c>
      <c r="X1546" s="102">
        <f t="shared" ca="1" si="322"/>
        <v>0</v>
      </c>
      <c r="Y1546" s="103" t="b">
        <f t="shared" si="323"/>
        <v>0</v>
      </c>
      <c r="Z1546" s="24">
        <v>0</v>
      </c>
      <c r="AA1546" s="24">
        <f t="shared" si="324"/>
        <v>0</v>
      </c>
      <c r="AB1546" s="3">
        <v>1000002639</v>
      </c>
      <c r="AC1546" s="3"/>
    </row>
    <row r="1547" spans="1:29" ht="14.25" hidden="1" customHeight="1">
      <c r="A1547" s="23" t="s">
        <v>130</v>
      </c>
      <c r="B1547" s="64" t="s">
        <v>139</v>
      </c>
      <c r="C1547" s="64" t="s">
        <v>2722</v>
      </c>
      <c r="D1547" s="64">
        <v>1000003645</v>
      </c>
      <c r="E1547" s="65" t="s">
        <v>2723</v>
      </c>
      <c r="F1547" s="66">
        <v>45126</v>
      </c>
      <c r="G1547" s="66" t="str">
        <f t="shared" si="312"/>
        <v>Targeted Dealer</v>
      </c>
      <c r="H1547" s="66"/>
      <c r="I1547" s="67">
        <v>25</v>
      </c>
      <c r="J1547" s="67">
        <f t="shared" ca="1" si="313"/>
        <v>521.77419354838707</v>
      </c>
      <c r="K1547" s="96">
        <v>0</v>
      </c>
      <c r="L1547" s="68">
        <f t="shared" ca="1" si="314"/>
        <v>-521.77419354838707</v>
      </c>
      <c r="M1547" s="68">
        <f t="shared" ca="1" si="315"/>
        <v>0</v>
      </c>
      <c r="N1547" s="99">
        <v>0</v>
      </c>
      <c r="O1547" s="97" t="str">
        <f t="shared" ca="1" si="316"/>
        <v>Nov</v>
      </c>
      <c r="P1547" s="96">
        <v>0</v>
      </c>
      <c r="Q1547" s="99">
        <f t="shared" si="317"/>
        <v>0</v>
      </c>
      <c r="R1547" s="97">
        <f t="shared" ca="1" si="318"/>
        <v>0</v>
      </c>
      <c r="S1547" s="99" t="b">
        <f t="shared" si="319"/>
        <v>0</v>
      </c>
      <c r="T1547" s="100">
        <v>25</v>
      </c>
      <c r="U1547" s="100" t="str">
        <f t="shared" ca="1" si="320"/>
        <v>Dec</v>
      </c>
      <c r="V1547" s="96">
        <v>25</v>
      </c>
      <c r="W1547" s="103">
        <f t="shared" si="321"/>
        <v>-25</v>
      </c>
      <c r="X1547" s="102">
        <f t="shared" ca="1" si="322"/>
        <v>-1</v>
      </c>
      <c r="Y1547" s="103" t="str">
        <f t="shared" ca="1" si="323"/>
        <v>DEGROWTH</v>
      </c>
      <c r="Z1547" s="24">
        <v>1</v>
      </c>
      <c r="AA1547" s="24">
        <f t="shared" si="324"/>
        <v>0</v>
      </c>
      <c r="AB1547" s="3">
        <v>1000003645</v>
      </c>
      <c r="AC1547" s="3"/>
    </row>
    <row r="1548" spans="1:29" ht="14.25" hidden="1" customHeight="1">
      <c r="A1548" s="23" t="s">
        <v>130</v>
      </c>
      <c r="B1548" s="64" t="s">
        <v>139</v>
      </c>
      <c r="C1548" s="125" t="s">
        <v>4626</v>
      </c>
      <c r="D1548" s="125">
        <v>1000003880</v>
      </c>
      <c r="E1548" s="125" t="s">
        <v>4627</v>
      </c>
      <c r="F1548" s="66">
        <v>45353</v>
      </c>
      <c r="G1548" s="66" t="str">
        <f t="shared" si="312"/>
        <v>-</v>
      </c>
      <c r="H1548" s="66"/>
      <c r="I1548" s="67">
        <v>0</v>
      </c>
      <c r="J1548" s="67">
        <f t="shared" ca="1" si="313"/>
        <v>0</v>
      </c>
      <c r="K1548" s="96">
        <v>5</v>
      </c>
      <c r="L1548" s="68">
        <f t="shared" ca="1" si="314"/>
        <v>5</v>
      </c>
      <c r="M1548" s="68" t="str">
        <f t="shared" ca="1" si="315"/>
        <v>-</v>
      </c>
      <c r="N1548" s="99">
        <v>0</v>
      </c>
      <c r="O1548" s="97" t="str">
        <f t="shared" ca="1" si="316"/>
        <v>Nov</v>
      </c>
      <c r="P1548" s="96">
        <v>0</v>
      </c>
      <c r="Q1548" s="99">
        <f t="shared" si="317"/>
        <v>5</v>
      </c>
      <c r="R1548" s="97">
        <f t="shared" ca="1" si="318"/>
        <v>0</v>
      </c>
      <c r="S1548" s="99" t="b">
        <f t="shared" si="319"/>
        <v>0</v>
      </c>
      <c r="T1548" s="100">
        <v>0</v>
      </c>
      <c r="U1548" s="100" t="str">
        <f t="shared" ca="1" si="320"/>
        <v>Dec</v>
      </c>
      <c r="V1548" s="96">
        <v>0</v>
      </c>
      <c r="W1548" s="103">
        <f t="shared" si="321"/>
        <v>5</v>
      </c>
      <c r="X1548" s="102">
        <f t="shared" ca="1" si="322"/>
        <v>0</v>
      </c>
      <c r="Y1548" s="103" t="b">
        <f t="shared" si="323"/>
        <v>0</v>
      </c>
      <c r="Z1548" s="24">
        <v>0</v>
      </c>
      <c r="AA1548" s="24">
        <f t="shared" si="324"/>
        <v>0</v>
      </c>
      <c r="AB1548" s="3">
        <v>1000003880</v>
      </c>
      <c r="AC1548" s="3"/>
    </row>
    <row r="1549" spans="1:29" ht="14.25" hidden="1" customHeight="1">
      <c r="A1549" s="23" t="s">
        <v>130</v>
      </c>
      <c r="B1549" s="64" t="s">
        <v>139</v>
      </c>
      <c r="C1549" s="125" t="s">
        <v>2724</v>
      </c>
      <c r="D1549" s="125">
        <v>1000004012</v>
      </c>
      <c r="E1549" s="125" t="s">
        <v>2725</v>
      </c>
      <c r="F1549" s="66">
        <v>45461</v>
      </c>
      <c r="G1549" s="66" t="str">
        <f t="shared" si="312"/>
        <v>Targeted Dealer</v>
      </c>
      <c r="H1549" s="66"/>
      <c r="I1549" s="67">
        <v>25</v>
      </c>
      <c r="J1549" s="67">
        <f t="shared" ca="1" si="313"/>
        <v>521.77419354838707</v>
      </c>
      <c r="K1549" s="96">
        <v>25</v>
      </c>
      <c r="L1549" s="68">
        <f t="shared" ca="1" si="314"/>
        <v>-496.77419354838707</v>
      </c>
      <c r="M1549" s="68">
        <f t="shared" ca="1" si="315"/>
        <v>4.7913446676970635</v>
      </c>
      <c r="N1549" s="99">
        <v>0</v>
      </c>
      <c r="O1549" s="97" t="str">
        <f t="shared" ca="1" si="316"/>
        <v>Nov</v>
      </c>
      <c r="P1549" s="96">
        <v>0</v>
      </c>
      <c r="Q1549" s="99">
        <f t="shared" si="317"/>
        <v>25</v>
      </c>
      <c r="R1549" s="97">
        <f t="shared" ca="1" si="318"/>
        <v>0</v>
      </c>
      <c r="S1549" s="99" t="b">
        <f t="shared" si="319"/>
        <v>0</v>
      </c>
      <c r="T1549" s="100">
        <v>0</v>
      </c>
      <c r="U1549" s="100" t="str">
        <f t="shared" ca="1" si="320"/>
        <v>Dec</v>
      </c>
      <c r="V1549" s="96">
        <v>0</v>
      </c>
      <c r="W1549" s="103">
        <f t="shared" si="321"/>
        <v>25</v>
      </c>
      <c r="X1549" s="102">
        <f t="shared" ca="1" si="322"/>
        <v>0</v>
      </c>
      <c r="Y1549" s="103" t="b">
        <f t="shared" si="323"/>
        <v>0</v>
      </c>
      <c r="Z1549" s="24">
        <v>0</v>
      </c>
      <c r="AA1549" s="24">
        <f t="shared" si="324"/>
        <v>0</v>
      </c>
      <c r="AB1549" s="3">
        <v>1000004012</v>
      </c>
      <c r="AC1549" s="3"/>
    </row>
    <row r="1550" spans="1:29" ht="14.25" hidden="1" customHeight="1">
      <c r="A1550" s="23" t="s">
        <v>130</v>
      </c>
      <c r="B1550" s="125" t="s">
        <v>139</v>
      </c>
      <c r="C1550" s="125" t="s">
        <v>2726</v>
      </c>
      <c r="D1550" s="125">
        <v>1000004088</v>
      </c>
      <c r="E1550" s="125" t="s">
        <v>2727</v>
      </c>
      <c r="F1550" s="66">
        <v>45520</v>
      </c>
      <c r="G1550" s="66" t="str">
        <f t="shared" si="312"/>
        <v>Targeted Dealer</v>
      </c>
      <c r="H1550" s="66"/>
      <c r="I1550" s="67">
        <v>25</v>
      </c>
      <c r="J1550" s="67">
        <f t="shared" ca="1" si="313"/>
        <v>521.77419354838707</v>
      </c>
      <c r="K1550" s="96">
        <v>50</v>
      </c>
      <c r="L1550" s="68">
        <f t="shared" ca="1" si="314"/>
        <v>-471.77419354838707</v>
      </c>
      <c r="M1550" s="68">
        <f t="shared" ca="1" si="315"/>
        <v>9.5826893353941269</v>
      </c>
      <c r="N1550" s="99">
        <v>25</v>
      </c>
      <c r="O1550" s="97" t="str">
        <f t="shared" ca="1" si="316"/>
        <v>Nov</v>
      </c>
      <c r="P1550" s="96">
        <v>25</v>
      </c>
      <c r="Q1550" s="99">
        <f t="shared" si="317"/>
        <v>25</v>
      </c>
      <c r="R1550" s="97">
        <f t="shared" ca="1" si="318"/>
        <v>1</v>
      </c>
      <c r="S1550" s="99" t="str">
        <f t="shared" ca="1" si="319"/>
        <v>GROWTH</v>
      </c>
      <c r="T1550" s="100">
        <v>0</v>
      </c>
      <c r="U1550" s="100" t="str">
        <f t="shared" ca="1" si="320"/>
        <v>Dec</v>
      </c>
      <c r="V1550" s="96">
        <v>0</v>
      </c>
      <c r="W1550" s="103">
        <f t="shared" si="321"/>
        <v>50</v>
      </c>
      <c r="X1550" s="102">
        <f t="shared" ca="1" si="322"/>
        <v>0</v>
      </c>
      <c r="Y1550" s="103" t="b">
        <f t="shared" si="323"/>
        <v>0</v>
      </c>
      <c r="Z1550" s="24">
        <v>0</v>
      </c>
      <c r="AA1550" s="24">
        <f t="shared" si="324"/>
        <v>0</v>
      </c>
      <c r="AB1550" s="3">
        <v>1000004088</v>
      </c>
      <c r="AC1550" s="3"/>
    </row>
    <row r="1551" spans="1:29" ht="14.25" hidden="1" customHeight="1">
      <c r="A1551" s="23" t="s">
        <v>130</v>
      </c>
      <c r="B1551" s="64" t="s">
        <v>118</v>
      </c>
      <c r="C1551" s="64" t="s">
        <v>4250</v>
      </c>
      <c r="D1551" s="64">
        <v>1000002662</v>
      </c>
      <c r="E1551" s="64" t="s">
        <v>4251</v>
      </c>
      <c r="F1551" s="66">
        <v>44739</v>
      </c>
      <c r="G1551" s="66" t="str">
        <f t="shared" si="312"/>
        <v>Targeted Dealer</v>
      </c>
      <c r="H1551" s="66"/>
      <c r="I1551" s="67">
        <v>25</v>
      </c>
      <c r="J1551" s="67">
        <f t="shared" ca="1" si="313"/>
        <v>521.77419354838707</v>
      </c>
      <c r="K1551" s="96">
        <v>25</v>
      </c>
      <c r="L1551" s="68">
        <f t="shared" ca="1" si="314"/>
        <v>-496.77419354838707</v>
      </c>
      <c r="M1551" s="68">
        <f t="shared" ca="1" si="315"/>
        <v>4.7913446676970635</v>
      </c>
      <c r="N1551" s="99">
        <v>25</v>
      </c>
      <c r="O1551" s="97" t="str">
        <f t="shared" ca="1" si="316"/>
        <v>Nov</v>
      </c>
      <c r="P1551" s="96">
        <v>25</v>
      </c>
      <c r="Q1551" s="99">
        <f t="shared" si="317"/>
        <v>0</v>
      </c>
      <c r="R1551" s="97">
        <f t="shared" ca="1" si="318"/>
        <v>0</v>
      </c>
      <c r="S1551" s="99" t="str">
        <f t="shared" ca="1" si="319"/>
        <v>GROWTH</v>
      </c>
      <c r="T1551" s="100">
        <v>20</v>
      </c>
      <c r="U1551" s="100" t="str">
        <f t="shared" ca="1" si="320"/>
        <v>Dec</v>
      </c>
      <c r="V1551" s="96">
        <v>20</v>
      </c>
      <c r="W1551" s="103">
        <f t="shared" si="321"/>
        <v>5</v>
      </c>
      <c r="X1551" s="102">
        <f t="shared" ca="1" si="322"/>
        <v>0.25</v>
      </c>
      <c r="Y1551" s="103" t="str">
        <f t="shared" ca="1" si="323"/>
        <v>GROWTH</v>
      </c>
      <c r="Z1551" s="24">
        <v>0</v>
      </c>
      <c r="AA1551" s="24">
        <f t="shared" si="324"/>
        <v>0</v>
      </c>
      <c r="AB1551" s="3">
        <v>1000002662</v>
      </c>
      <c r="AC1551" s="3"/>
    </row>
    <row r="1552" spans="1:29" ht="14.25" hidden="1" customHeight="1">
      <c r="A1552" s="23" t="s">
        <v>130</v>
      </c>
      <c r="B1552" s="64" t="s">
        <v>118</v>
      </c>
      <c r="C1552" s="64" t="s">
        <v>2728</v>
      </c>
      <c r="D1552" s="64">
        <v>1000002665</v>
      </c>
      <c r="E1552" s="64" t="s">
        <v>2729</v>
      </c>
      <c r="F1552" s="66">
        <v>44739</v>
      </c>
      <c r="G1552" s="66" t="str">
        <f t="shared" si="312"/>
        <v>Targeted Dealer</v>
      </c>
      <c r="H1552" s="66"/>
      <c r="I1552" s="67">
        <v>50</v>
      </c>
      <c r="J1552" s="67">
        <f t="shared" ca="1" si="313"/>
        <v>1043.5483870967741</v>
      </c>
      <c r="K1552" s="96">
        <v>30</v>
      </c>
      <c r="L1552" s="68">
        <f t="shared" ca="1" si="314"/>
        <v>-1013.5483870967741</v>
      </c>
      <c r="M1552" s="68">
        <f t="shared" ca="1" si="315"/>
        <v>2.8748068006182379</v>
      </c>
      <c r="N1552" s="99">
        <v>90</v>
      </c>
      <c r="O1552" s="97" t="str">
        <f t="shared" ca="1" si="316"/>
        <v>Nov</v>
      </c>
      <c r="P1552" s="96">
        <v>90</v>
      </c>
      <c r="Q1552" s="99">
        <f t="shared" si="317"/>
        <v>-60</v>
      </c>
      <c r="R1552" s="97">
        <f t="shared" ca="1" si="318"/>
        <v>-0.66666666666666674</v>
      </c>
      <c r="S1552" s="99" t="str">
        <f t="shared" ca="1" si="319"/>
        <v>DEGROWTH</v>
      </c>
      <c r="T1552" s="100">
        <v>100</v>
      </c>
      <c r="U1552" s="100" t="str">
        <f t="shared" ca="1" si="320"/>
        <v>Dec</v>
      </c>
      <c r="V1552" s="96">
        <v>100</v>
      </c>
      <c r="W1552" s="103">
        <f t="shared" si="321"/>
        <v>-70</v>
      </c>
      <c r="X1552" s="102">
        <f t="shared" ca="1" si="322"/>
        <v>-0.7</v>
      </c>
      <c r="Y1552" s="103" t="str">
        <f t="shared" ca="1" si="323"/>
        <v>DEGROWTH</v>
      </c>
      <c r="Z1552" s="24">
        <v>0</v>
      </c>
      <c r="AA1552" s="24">
        <f t="shared" si="324"/>
        <v>0</v>
      </c>
      <c r="AB1552" s="3">
        <v>1000002665</v>
      </c>
      <c r="AC1552" s="3"/>
    </row>
    <row r="1553" spans="1:29" ht="14.25" hidden="1" customHeight="1">
      <c r="A1553" s="23" t="s">
        <v>130</v>
      </c>
      <c r="B1553" s="64" t="s">
        <v>118</v>
      </c>
      <c r="C1553" s="64" t="s">
        <v>2730</v>
      </c>
      <c r="D1553" s="64">
        <v>1000002695</v>
      </c>
      <c r="E1553" s="64" t="s">
        <v>2731</v>
      </c>
      <c r="F1553" s="66">
        <v>44739</v>
      </c>
      <c r="G1553" s="66" t="str">
        <f t="shared" si="312"/>
        <v>Targeted Dealer</v>
      </c>
      <c r="H1553" s="66"/>
      <c r="I1553" s="67">
        <v>150</v>
      </c>
      <c r="J1553" s="67">
        <f t="shared" ca="1" si="313"/>
        <v>3130.6451612903224</v>
      </c>
      <c r="K1553" s="96">
        <v>255</v>
      </c>
      <c r="L1553" s="68">
        <f t="shared" ca="1" si="314"/>
        <v>-2875.6451612903224</v>
      </c>
      <c r="M1553" s="68">
        <f t="shared" ca="1" si="315"/>
        <v>8.145285935085008</v>
      </c>
      <c r="N1553" s="99">
        <v>200</v>
      </c>
      <c r="O1553" s="97" t="str">
        <f t="shared" ca="1" si="316"/>
        <v>Nov</v>
      </c>
      <c r="P1553" s="96">
        <v>200</v>
      </c>
      <c r="Q1553" s="99">
        <f t="shared" si="317"/>
        <v>55</v>
      </c>
      <c r="R1553" s="97">
        <f t="shared" ca="1" si="318"/>
        <v>0.27499999999999991</v>
      </c>
      <c r="S1553" s="99" t="str">
        <f t="shared" ca="1" si="319"/>
        <v>GROWTH</v>
      </c>
      <c r="T1553" s="100">
        <v>110</v>
      </c>
      <c r="U1553" s="100" t="str">
        <f t="shared" ca="1" si="320"/>
        <v>Dec</v>
      </c>
      <c r="V1553" s="96">
        <v>110</v>
      </c>
      <c r="W1553" s="103">
        <f t="shared" si="321"/>
        <v>145</v>
      </c>
      <c r="X1553" s="102">
        <f t="shared" ca="1" si="322"/>
        <v>1.3181818181818183</v>
      </c>
      <c r="Y1553" s="103" t="str">
        <f t="shared" ca="1" si="323"/>
        <v>GROWTH</v>
      </c>
      <c r="Z1553" s="24">
        <v>0</v>
      </c>
      <c r="AA1553" s="24">
        <f t="shared" si="324"/>
        <v>0</v>
      </c>
      <c r="AB1553" s="3">
        <v>1000002695</v>
      </c>
      <c r="AC1553" s="3"/>
    </row>
    <row r="1554" spans="1:29" ht="14.25" hidden="1" customHeight="1">
      <c r="A1554" s="23" t="s">
        <v>130</v>
      </c>
      <c r="B1554" s="64" t="s">
        <v>118</v>
      </c>
      <c r="C1554" s="64" t="s">
        <v>2732</v>
      </c>
      <c r="D1554" s="64">
        <v>1000001197</v>
      </c>
      <c r="E1554" s="65" t="s">
        <v>2733</v>
      </c>
      <c r="F1554" s="66">
        <v>41834</v>
      </c>
      <c r="G1554" s="66" t="str">
        <f t="shared" si="312"/>
        <v>Targeted Dealer</v>
      </c>
      <c r="H1554" s="66"/>
      <c r="I1554" s="67">
        <v>125</v>
      </c>
      <c r="J1554" s="67">
        <f t="shared" ca="1" si="313"/>
        <v>2608.8709677419356</v>
      </c>
      <c r="K1554" s="96">
        <v>165</v>
      </c>
      <c r="L1554" s="68">
        <f t="shared" ca="1" si="314"/>
        <v>-2443.8709677419356</v>
      </c>
      <c r="M1554" s="68">
        <f t="shared" ca="1" si="315"/>
        <v>6.3245749613601232</v>
      </c>
      <c r="N1554" s="99">
        <v>130</v>
      </c>
      <c r="O1554" s="97" t="str">
        <f t="shared" ca="1" si="316"/>
        <v>Nov</v>
      </c>
      <c r="P1554" s="96">
        <v>130</v>
      </c>
      <c r="Q1554" s="99">
        <f t="shared" si="317"/>
        <v>35</v>
      </c>
      <c r="R1554" s="97">
        <f t="shared" ca="1" si="318"/>
        <v>0.26923076923076916</v>
      </c>
      <c r="S1554" s="99" t="str">
        <f t="shared" ca="1" si="319"/>
        <v>GROWTH</v>
      </c>
      <c r="T1554" s="100">
        <v>110</v>
      </c>
      <c r="U1554" s="100" t="str">
        <f t="shared" ca="1" si="320"/>
        <v>Dec</v>
      </c>
      <c r="V1554" s="96">
        <v>110</v>
      </c>
      <c r="W1554" s="103">
        <f t="shared" si="321"/>
        <v>55</v>
      </c>
      <c r="X1554" s="102">
        <f t="shared" ca="1" si="322"/>
        <v>0.5</v>
      </c>
      <c r="Y1554" s="103" t="str">
        <f t="shared" ca="1" si="323"/>
        <v>GROWTH</v>
      </c>
      <c r="Z1554" s="24">
        <v>0</v>
      </c>
      <c r="AA1554" s="24">
        <f t="shared" si="324"/>
        <v>0</v>
      </c>
      <c r="AB1554" s="3">
        <v>1000001197</v>
      </c>
      <c r="AC1554" s="3"/>
    </row>
    <row r="1555" spans="1:29" ht="14.25" hidden="1" customHeight="1">
      <c r="A1555" s="23" t="s">
        <v>130</v>
      </c>
      <c r="B1555" s="64" t="s">
        <v>118</v>
      </c>
      <c r="C1555" s="64" t="s">
        <v>2734</v>
      </c>
      <c r="D1555" s="64">
        <v>1000001189</v>
      </c>
      <c r="E1555" s="65" t="s">
        <v>2735</v>
      </c>
      <c r="F1555" s="66">
        <v>41925</v>
      </c>
      <c r="G1555" s="66" t="str">
        <f t="shared" si="312"/>
        <v>Targeted Dealer</v>
      </c>
      <c r="H1555" s="66"/>
      <c r="I1555" s="67">
        <v>150</v>
      </c>
      <c r="J1555" s="67">
        <f t="shared" ca="1" si="313"/>
        <v>3130.6451612903224</v>
      </c>
      <c r="K1555" s="96">
        <v>320</v>
      </c>
      <c r="L1555" s="68">
        <f t="shared" ca="1" si="314"/>
        <v>-2810.6451612903224</v>
      </c>
      <c r="M1555" s="68">
        <f t="shared" ca="1" si="315"/>
        <v>10.221535291087068</v>
      </c>
      <c r="N1555" s="99">
        <v>130</v>
      </c>
      <c r="O1555" s="97" t="str">
        <f t="shared" ca="1" si="316"/>
        <v>Nov</v>
      </c>
      <c r="P1555" s="96">
        <v>130</v>
      </c>
      <c r="Q1555" s="99">
        <f t="shared" si="317"/>
        <v>190</v>
      </c>
      <c r="R1555" s="97">
        <f t="shared" ca="1" si="318"/>
        <v>1.4615384615384617</v>
      </c>
      <c r="S1555" s="99" t="str">
        <f t="shared" ca="1" si="319"/>
        <v>GROWTH</v>
      </c>
      <c r="T1555" s="100">
        <v>175</v>
      </c>
      <c r="U1555" s="100" t="str">
        <f t="shared" ca="1" si="320"/>
        <v>Dec</v>
      </c>
      <c r="V1555" s="96">
        <v>175</v>
      </c>
      <c r="W1555" s="103">
        <f t="shared" si="321"/>
        <v>145</v>
      </c>
      <c r="X1555" s="102">
        <f t="shared" ca="1" si="322"/>
        <v>0.82857142857142851</v>
      </c>
      <c r="Y1555" s="103" t="str">
        <f t="shared" ca="1" si="323"/>
        <v>GROWTH</v>
      </c>
      <c r="Z1555" s="24">
        <v>0</v>
      </c>
      <c r="AA1555" s="24">
        <f t="shared" si="324"/>
        <v>0</v>
      </c>
      <c r="AB1555" s="3">
        <v>1000001189</v>
      </c>
      <c r="AC1555" s="3"/>
    </row>
    <row r="1556" spans="1:29" ht="14.25" hidden="1" customHeight="1">
      <c r="A1556" s="23" t="s">
        <v>130</v>
      </c>
      <c r="B1556" s="64" t="s">
        <v>118</v>
      </c>
      <c r="C1556" s="64" t="s">
        <v>390</v>
      </c>
      <c r="D1556" s="64">
        <v>1000001190</v>
      </c>
      <c r="E1556" s="65" t="s">
        <v>391</v>
      </c>
      <c r="F1556" s="66">
        <v>41995</v>
      </c>
      <c r="G1556" s="66" t="str">
        <f t="shared" si="312"/>
        <v>Targeted Dealer</v>
      </c>
      <c r="H1556" s="66"/>
      <c r="I1556" s="67">
        <v>50</v>
      </c>
      <c r="J1556" s="67">
        <f t="shared" ca="1" si="313"/>
        <v>1043.5483870967741</v>
      </c>
      <c r="K1556" s="96">
        <v>30</v>
      </c>
      <c r="L1556" s="68">
        <f t="shared" ca="1" si="314"/>
        <v>-1013.5483870967741</v>
      </c>
      <c r="M1556" s="68">
        <f t="shared" ca="1" si="315"/>
        <v>2.8748068006182379</v>
      </c>
      <c r="N1556" s="99">
        <v>0</v>
      </c>
      <c r="O1556" s="97" t="str">
        <f t="shared" ca="1" si="316"/>
        <v>Nov</v>
      </c>
      <c r="P1556" s="96">
        <v>0</v>
      </c>
      <c r="Q1556" s="99">
        <f t="shared" si="317"/>
        <v>30</v>
      </c>
      <c r="R1556" s="97">
        <f t="shared" ca="1" si="318"/>
        <v>0</v>
      </c>
      <c r="S1556" s="99" t="b">
        <f t="shared" si="319"/>
        <v>0</v>
      </c>
      <c r="T1556" s="100">
        <v>80</v>
      </c>
      <c r="U1556" s="100" t="str">
        <f t="shared" ca="1" si="320"/>
        <v>Dec</v>
      </c>
      <c r="V1556" s="96">
        <v>80</v>
      </c>
      <c r="W1556" s="103">
        <f t="shared" si="321"/>
        <v>-50</v>
      </c>
      <c r="X1556" s="102">
        <f t="shared" ca="1" si="322"/>
        <v>-0.625</v>
      </c>
      <c r="Y1556" s="103" t="str">
        <f t="shared" ca="1" si="323"/>
        <v>DEGROWTH</v>
      </c>
      <c r="Z1556" s="24">
        <v>0</v>
      </c>
      <c r="AA1556" s="24">
        <f t="shared" si="324"/>
        <v>0</v>
      </c>
      <c r="AB1556" s="3">
        <v>1000001190</v>
      </c>
      <c r="AC1556" s="3"/>
    </row>
    <row r="1557" spans="1:29" ht="14.25" hidden="1" customHeight="1">
      <c r="A1557" s="23" t="s">
        <v>130</v>
      </c>
      <c r="B1557" s="64" t="s">
        <v>118</v>
      </c>
      <c r="C1557" s="64" t="s">
        <v>2736</v>
      </c>
      <c r="D1557" s="64">
        <v>1000001211</v>
      </c>
      <c r="E1557" s="65" t="s">
        <v>2737</v>
      </c>
      <c r="F1557" s="66">
        <v>42020</v>
      </c>
      <c r="G1557" s="66" t="str">
        <f t="shared" si="312"/>
        <v>Targeted Dealer</v>
      </c>
      <c r="H1557" s="66"/>
      <c r="I1557" s="67">
        <v>25</v>
      </c>
      <c r="J1557" s="67">
        <f t="shared" ca="1" si="313"/>
        <v>521.77419354838707</v>
      </c>
      <c r="K1557" s="96">
        <v>0</v>
      </c>
      <c r="L1557" s="68">
        <f t="shared" ca="1" si="314"/>
        <v>-521.77419354838707</v>
      </c>
      <c r="M1557" s="68">
        <f t="shared" ca="1" si="315"/>
        <v>0</v>
      </c>
      <c r="N1557" s="99">
        <v>35</v>
      </c>
      <c r="O1557" s="97" t="str">
        <f t="shared" ca="1" si="316"/>
        <v>Nov</v>
      </c>
      <c r="P1557" s="96">
        <v>35</v>
      </c>
      <c r="Q1557" s="99">
        <f t="shared" si="317"/>
        <v>-35</v>
      </c>
      <c r="R1557" s="97">
        <f t="shared" ca="1" si="318"/>
        <v>-1</v>
      </c>
      <c r="S1557" s="99" t="str">
        <f t="shared" ca="1" si="319"/>
        <v>DEGROWTH</v>
      </c>
      <c r="T1557" s="100">
        <v>25</v>
      </c>
      <c r="U1557" s="100" t="str">
        <f t="shared" ca="1" si="320"/>
        <v>Dec</v>
      </c>
      <c r="V1557" s="96">
        <v>25</v>
      </c>
      <c r="W1557" s="103">
        <f t="shared" si="321"/>
        <v>-25</v>
      </c>
      <c r="X1557" s="102">
        <f t="shared" ca="1" si="322"/>
        <v>-1</v>
      </c>
      <c r="Y1557" s="103" t="str">
        <f t="shared" ca="1" si="323"/>
        <v>DEGROWTH</v>
      </c>
      <c r="Z1557" s="24">
        <v>1</v>
      </c>
      <c r="AA1557" s="24">
        <f t="shared" si="324"/>
        <v>0</v>
      </c>
      <c r="AB1557" s="3">
        <v>1000001211</v>
      </c>
      <c r="AC1557" s="3"/>
    </row>
    <row r="1558" spans="1:29" ht="14.25" hidden="1" customHeight="1">
      <c r="A1558" s="23" t="s">
        <v>130</v>
      </c>
      <c r="B1558" s="64" t="s">
        <v>118</v>
      </c>
      <c r="C1558" s="64" t="s">
        <v>2738</v>
      </c>
      <c r="D1558" s="64">
        <v>1000001198</v>
      </c>
      <c r="E1558" s="65" t="s">
        <v>2739</v>
      </c>
      <c r="F1558" s="66">
        <v>42074</v>
      </c>
      <c r="G1558" s="66" t="str">
        <f t="shared" si="312"/>
        <v>Targeted Dealer</v>
      </c>
      <c r="H1558" s="66"/>
      <c r="I1558" s="67">
        <v>130</v>
      </c>
      <c r="J1558" s="67">
        <f t="shared" ca="1" si="313"/>
        <v>2713.2258064516127</v>
      </c>
      <c r="K1558" s="96">
        <v>105</v>
      </c>
      <c r="L1558" s="68">
        <f t="shared" ca="1" si="314"/>
        <v>-2608.2258064516127</v>
      </c>
      <c r="M1558" s="68">
        <f t="shared" ca="1" si="315"/>
        <v>3.8699322316014748</v>
      </c>
      <c r="N1558" s="99">
        <v>103</v>
      </c>
      <c r="O1558" s="97" t="str">
        <f t="shared" ca="1" si="316"/>
        <v>Nov</v>
      </c>
      <c r="P1558" s="96">
        <v>103</v>
      </c>
      <c r="Q1558" s="99">
        <f t="shared" si="317"/>
        <v>2</v>
      </c>
      <c r="R1558" s="97">
        <f t="shared" ca="1" si="318"/>
        <v>1.9417475728155331E-2</v>
      </c>
      <c r="S1558" s="99" t="str">
        <f t="shared" ca="1" si="319"/>
        <v>GROWTH</v>
      </c>
      <c r="T1558" s="100">
        <v>105</v>
      </c>
      <c r="U1558" s="100" t="str">
        <f t="shared" ca="1" si="320"/>
        <v>Dec</v>
      </c>
      <c r="V1558" s="96">
        <v>105</v>
      </c>
      <c r="W1558" s="103">
        <f t="shared" si="321"/>
        <v>0</v>
      </c>
      <c r="X1558" s="102">
        <f t="shared" ca="1" si="322"/>
        <v>0</v>
      </c>
      <c r="Y1558" s="103" t="str">
        <f t="shared" ca="1" si="323"/>
        <v>GROWTH</v>
      </c>
      <c r="Z1558" s="24">
        <v>0</v>
      </c>
      <c r="AA1558" s="24">
        <f t="shared" si="324"/>
        <v>0</v>
      </c>
      <c r="AB1558" s="3">
        <v>1000001198</v>
      </c>
      <c r="AC1558" s="3"/>
    </row>
    <row r="1559" spans="1:29" ht="14.25" hidden="1" customHeight="1">
      <c r="A1559" s="23" t="s">
        <v>130</v>
      </c>
      <c r="B1559" s="64" t="s">
        <v>118</v>
      </c>
      <c r="C1559" s="64" t="s">
        <v>2740</v>
      </c>
      <c r="D1559" s="64">
        <v>1000001199</v>
      </c>
      <c r="E1559" s="65" t="s">
        <v>2741</v>
      </c>
      <c r="F1559" s="66">
        <v>42140</v>
      </c>
      <c r="G1559" s="66" t="str">
        <f t="shared" si="312"/>
        <v>Targeted Dealer</v>
      </c>
      <c r="H1559" s="66"/>
      <c r="I1559" s="67">
        <v>90</v>
      </c>
      <c r="J1559" s="67">
        <f t="shared" ca="1" si="313"/>
        <v>1878.3870967741937</v>
      </c>
      <c r="K1559" s="96">
        <v>50</v>
      </c>
      <c r="L1559" s="68">
        <f t="shared" ca="1" si="314"/>
        <v>-1828.3870967741937</v>
      </c>
      <c r="M1559" s="68">
        <f t="shared" ca="1" si="315"/>
        <v>2.6618581487205906</v>
      </c>
      <c r="N1559" s="99">
        <v>90</v>
      </c>
      <c r="O1559" s="97" t="str">
        <f t="shared" ca="1" si="316"/>
        <v>Nov</v>
      </c>
      <c r="P1559" s="96">
        <v>90</v>
      </c>
      <c r="Q1559" s="99">
        <f t="shared" si="317"/>
        <v>-40</v>
      </c>
      <c r="R1559" s="97">
        <f t="shared" ca="1" si="318"/>
        <v>-0.44444444444444442</v>
      </c>
      <c r="S1559" s="99" t="str">
        <f t="shared" ca="1" si="319"/>
        <v>DEGROWTH</v>
      </c>
      <c r="T1559" s="100">
        <v>75</v>
      </c>
      <c r="U1559" s="100" t="str">
        <f t="shared" ca="1" si="320"/>
        <v>Dec</v>
      </c>
      <c r="V1559" s="96">
        <v>75</v>
      </c>
      <c r="W1559" s="103">
        <f t="shared" si="321"/>
        <v>-25</v>
      </c>
      <c r="X1559" s="102">
        <f t="shared" ca="1" si="322"/>
        <v>-0.33333333333333337</v>
      </c>
      <c r="Y1559" s="103" t="str">
        <f t="shared" ca="1" si="323"/>
        <v>DEGROWTH</v>
      </c>
      <c r="Z1559" s="24">
        <v>0</v>
      </c>
      <c r="AA1559" s="24">
        <f t="shared" si="324"/>
        <v>0</v>
      </c>
      <c r="AB1559" s="3">
        <v>1000001199</v>
      </c>
      <c r="AC1559" s="3"/>
    </row>
    <row r="1560" spans="1:29" ht="14.25" hidden="1" customHeight="1">
      <c r="A1560" s="23" t="s">
        <v>130</v>
      </c>
      <c r="B1560" s="64" t="s">
        <v>118</v>
      </c>
      <c r="C1560" s="64" t="s">
        <v>2742</v>
      </c>
      <c r="D1560" s="64">
        <v>1000001212</v>
      </c>
      <c r="E1560" s="65" t="s">
        <v>2743</v>
      </c>
      <c r="F1560" s="66">
        <v>42364</v>
      </c>
      <c r="G1560" s="66" t="str">
        <f t="shared" si="312"/>
        <v>Targeted Dealer</v>
      </c>
      <c r="H1560" s="66"/>
      <c r="I1560" s="67">
        <v>275</v>
      </c>
      <c r="J1560" s="67">
        <f t="shared" ca="1" si="313"/>
        <v>5739.5161290322585</v>
      </c>
      <c r="K1560" s="96">
        <v>335</v>
      </c>
      <c r="L1560" s="68">
        <f t="shared" ca="1" si="314"/>
        <v>-5404.5161290322585</v>
      </c>
      <c r="M1560" s="68">
        <f t="shared" ca="1" si="315"/>
        <v>5.8367289588309674</v>
      </c>
      <c r="N1560" s="99">
        <v>210</v>
      </c>
      <c r="O1560" s="97" t="str">
        <f t="shared" ca="1" si="316"/>
        <v>Nov</v>
      </c>
      <c r="P1560" s="96">
        <v>210</v>
      </c>
      <c r="Q1560" s="99">
        <f t="shared" si="317"/>
        <v>125</v>
      </c>
      <c r="R1560" s="97">
        <f t="shared" ca="1" si="318"/>
        <v>0.59523809523809534</v>
      </c>
      <c r="S1560" s="99" t="str">
        <f t="shared" ca="1" si="319"/>
        <v>GROWTH</v>
      </c>
      <c r="T1560" s="100">
        <v>245</v>
      </c>
      <c r="U1560" s="100" t="str">
        <f t="shared" ca="1" si="320"/>
        <v>Dec</v>
      </c>
      <c r="V1560" s="96">
        <v>245</v>
      </c>
      <c r="W1560" s="103">
        <f t="shared" si="321"/>
        <v>90</v>
      </c>
      <c r="X1560" s="102">
        <f t="shared" ca="1" si="322"/>
        <v>0.36734693877551017</v>
      </c>
      <c r="Y1560" s="103" t="str">
        <f t="shared" ca="1" si="323"/>
        <v>GROWTH</v>
      </c>
      <c r="Z1560" s="24">
        <v>0</v>
      </c>
      <c r="AA1560" s="24">
        <f t="shared" si="324"/>
        <v>0</v>
      </c>
      <c r="AB1560" s="3">
        <v>1000001212</v>
      </c>
      <c r="AC1560" s="3"/>
    </row>
    <row r="1561" spans="1:29" ht="14.25" hidden="1" customHeight="1">
      <c r="A1561" s="23" t="s">
        <v>130</v>
      </c>
      <c r="B1561" s="64" t="s">
        <v>118</v>
      </c>
      <c r="C1561" s="64" t="s">
        <v>392</v>
      </c>
      <c r="D1561" s="64">
        <v>1000001200</v>
      </c>
      <c r="E1561" s="65" t="s">
        <v>393</v>
      </c>
      <c r="F1561" s="66">
        <v>42539</v>
      </c>
      <c r="G1561" s="66" t="str">
        <f t="shared" si="312"/>
        <v>Targeted Dealer</v>
      </c>
      <c r="H1561" s="66"/>
      <c r="I1561" s="67">
        <v>50</v>
      </c>
      <c r="J1561" s="67">
        <f t="shared" ca="1" si="313"/>
        <v>1043.5483870967741</v>
      </c>
      <c r="K1561" s="96">
        <v>55</v>
      </c>
      <c r="L1561" s="68">
        <f t="shared" ca="1" si="314"/>
        <v>-988.54838709677415</v>
      </c>
      <c r="M1561" s="68">
        <f t="shared" ca="1" si="315"/>
        <v>5.2704791344667701</v>
      </c>
      <c r="N1561" s="99">
        <v>55</v>
      </c>
      <c r="O1561" s="97" t="str">
        <f t="shared" ca="1" si="316"/>
        <v>Nov</v>
      </c>
      <c r="P1561" s="96">
        <v>55</v>
      </c>
      <c r="Q1561" s="99">
        <f t="shared" si="317"/>
        <v>0</v>
      </c>
      <c r="R1561" s="97">
        <f t="shared" ca="1" si="318"/>
        <v>0</v>
      </c>
      <c r="S1561" s="99" t="str">
        <f t="shared" ca="1" si="319"/>
        <v>GROWTH</v>
      </c>
      <c r="T1561" s="100">
        <v>50</v>
      </c>
      <c r="U1561" s="100" t="str">
        <f t="shared" ca="1" si="320"/>
        <v>Dec</v>
      </c>
      <c r="V1561" s="96">
        <v>50</v>
      </c>
      <c r="W1561" s="103">
        <f t="shared" si="321"/>
        <v>5</v>
      </c>
      <c r="X1561" s="102">
        <f t="shared" ca="1" si="322"/>
        <v>0.10000000000000009</v>
      </c>
      <c r="Y1561" s="103" t="str">
        <f t="shared" ca="1" si="323"/>
        <v>GROWTH</v>
      </c>
      <c r="Z1561" s="24">
        <v>0</v>
      </c>
      <c r="AA1561" s="24">
        <f t="shared" si="324"/>
        <v>0</v>
      </c>
      <c r="AB1561" s="3">
        <v>1000001200</v>
      </c>
      <c r="AC1561" s="3"/>
    </row>
    <row r="1562" spans="1:29" ht="14.25" customHeight="1">
      <c r="A1562" s="23" t="s">
        <v>130</v>
      </c>
      <c r="B1562" s="64" t="s">
        <v>118</v>
      </c>
      <c r="C1562" s="64" t="s">
        <v>4628</v>
      </c>
      <c r="D1562" s="64">
        <v>1000002061</v>
      </c>
      <c r="E1562" s="65" t="s">
        <v>4629</v>
      </c>
      <c r="F1562" s="66">
        <v>44537</v>
      </c>
      <c r="G1562" s="66" t="str">
        <f t="shared" si="312"/>
        <v>-</v>
      </c>
      <c r="H1562" s="66"/>
      <c r="I1562" s="67">
        <v>0</v>
      </c>
      <c r="J1562" s="67">
        <f t="shared" ca="1" si="313"/>
        <v>0</v>
      </c>
      <c r="K1562" s="96">
        <v>0</v>
      </c>
      <c r="L1562" s="68">
        <f t="shared" ca="1" si="314"/>
        <v>0</v>
      </c>
      <c r="M1562" s="68" t="str">
        <f t="shared" ca="1" si="315"/>
        <v>-</v>
      </c>
      <c r="N1562" s="99">
        <v>0</v>
      </c>
      <c r="O1562" s="97" t="str">
        <f t="shared" ca="1" si="316"/>
        <v>Nov</v>
      </c>
      <c r="P1562" s="96">
        <v>0</v>
      </c>
      <c r="Q1562" s="99">
        <f t="shared" si="317"/>
        <v>0</v>
      </c>
      <c r="R1562" s="97">
        <f t="shared" ca="1" si="318"/>
        <v>0</v>
      </c>
      <c r="S1562" s="99" t="b">
        <f t="shared" si="319"/>
        <v>0</v>
      </c>
      <c r="T1562" s="100">
        <v>55</v>
      </c>
      <c r="U1562" s="100" t="str">
        <f t="shared" ca="1" si="320"/>
        <v>Dec</v>
      </c>
      <c r="V1562" s="96">
        <v>55</v>
      </c>
      <c r="W1562" s="103">
        <f t="shared" si="321"/>
        <v>-55</v>
      </c>
      <c r="X1562" s="102">
        <f t="shared" ca="1" si="322"/>
        <v>-1</v>
      </c>
      <c r="Y1562" s="103" t="str">
        <f t="shared" ca="1" si="323"/>
        <v>DEGROWTH</v>
      </c>
      <c r="Z1562" s="24">
        <v>1</v>
      </c>
      <c r="AA1562" s="24">
        <f t="shared" si="324"/>
        <v>0</v>
      </c>
      <c r="AB1562" s="3" t="e">
        <f>#N/A</f>
        <v>#N/A</v>
      </c>
      <c r="AC1562" s="3"/>
    </row>
    <row r="1563" spans="1:29" ht="14.25" hidden="1" customHeight="1">
      <c r="A1563" s="24" t="s">
        <v>130</v>
      </c>
      <c r="B1563" s="125" t="s">
        <v>118</v>
      </c>
      <c r="C1563" s="125" t="s">
        <v>4109</v>
      </c>
      <c r="D1563" s="125">
        <v>1000002560</v>
      </c>
      <c r="E1563" s="125" t="s">
        <v>4110</v>
      </c>
      <c r="F1563" s="66">
        <v>44619</v>
      </c>
      <c r="G1563" s="66" t="str">
        <f t="shared" si="312"/>
        <v>-</v>
      </c>
      <c r="H1563" s="66"/>
      <c r="I1563" s="67">
        <v>0</v>
      </c>
      <c r="J1563" s="67">
        <f t="shared" ca="1" si="313"/>
        <v>0</v>
      </c>
      <c r="K1563" s="96">
        <v>0</v>
      </c>
      <c r="L1563" s="68">
        <f t="shared" ca="1" si="314"/>
        <v>0</v>
      </c>
      <c r="M1563" s="68" t="str">
        <f t="shared" ca="1" si="315"/>
        <v>-</v>
      </c>
      <c r="N1563" s="99">
        <v>0</v>
      </c>
      <c r="O1563" s="97" t="str">
        <f t="shared" ca="1" si="316"/>
        <v>Nov</v>
      </c>
      <c r="P1563" s="96">
        <v>0</v>
      </c>
      <c r="Q1563" s="99">
        <f t="shared" si="317"/>
        <v>0</v>
      </c>
      <c r="R1563" s="97">
        <f t="shared" ca="1" si="318"/>
        <v>0</v>
      </c>
      <c r="S1563" s="99" t="b">
        <f t="shared" si="319"/>
        <v>0</v>
      </c>
      <c r="T1563" s="100">
        <v>25</v>
      </c>
      <c r="U1563" s="100" t="str">
        <f t="shared" ca="1" si="320"/>
        <v>Dec</v>
      </c>
      <c r="V1563" s="96">
        <v>25</v>
      </c>
      <c r="W1563" s="103">
        <f t="shared" si="321"/>
        <v>-25</v>
      </c>
      <c r="X1563" s="102">
        <f t="shared" ca="1" si="322"/>
        <v>-1</v>
      </c>
      <c r="Y1563" s="103" t="str">
        <f t="shared" ca="1" si="323"/>
        <v>DEGROWTH</v>
      </c>
      <c r="Z1563" s="24">
        <v>1</v>
      </c>
      <c r="AA1563" s="24">
        <f t="shared" si="324"/>
        <v>0</v>
      </c>
      <c r="AB1563" s="3">
        <v>1000002560</v>
      </c>
      <c r="AC1563" s="3"/>
    </row>
    <row r="1564" spans="1:29" ht="14.25" hidden="1" customHeight="1">
      <c r="A1564" s="23" t="s">
        <v>130</v>
      </c>
      <c r="B1564" s="64" t="s">
        <v>118</v>
      </c>
      <c r="C1564" s="64" t="s">
        <v>4630</v>
      </c>
      <c r="D1564" s="64">
        <v>1000002631</v>
      </c>
      <c r="E1564" s="65" t="s">
        <v>4631</v>
      </c>
      <c r="F1564" s="66">
        <v>44620</v>
      </c>
      <c r="G1564" s="66" t="str">
        <f t="shared" si="312"/>
        <v>Targeted Dealer</v>
      </c>
      <c r="H1564" s="66"/>
      <c r="I1564" s="67">
        <v>30</v>
      </c>
      <c r="J1564" s="67">
        <f t="shared" ca="1" si="313"/>
        <v>626.12903225806451</v>
      </c>
      <c r="K1564" s="96">
        <v>0</v>
      </c>
      <c r="L1564" s="68">
        <f t="shared" ca="1" si="314"/>
        <v>-626.12903225806451</v>
      </c>
      <c r="M1564" s="68">
        <f t="shared" ca="1" si="315"/>
        <v>0</v>
      </c>
      <c r="N1564" s="99">
        <v>0</v>
      </c>
      <c r="O1564" s="97" t="str">
        <f t="shared" ca="1" si="316"/>
        <v>Nov</v>
      </c>
      <c r="P1564" s="96">
        <v>0</v>
      </c>
      <c r="Q1564" s="99">
        <f t="shared" si="317"/>
        <v>0</v>
      </c>
      <c r="R1564" s="97">
        <f t="shared" ca="1" si="318"/>
        <v>0</v>
      </c>
      <c r="S1564" s="99" t="b">
        <f t="shared" si="319"/>
        <v>0</v>
      </c>
      <c r="T1564" s="100">
        <v>120</v>
      </c>
      <c r="U1564" s="100" t="str">
        <f t="shared" ca="1" si="320"/>
        <v>Dec</v>
      </c>
      <c r="V1564" s="96">
        <v>120</v>
      </c>
      <c r="W1564" s="103">
        <f t="shared" si="321"/>
        <v>-120</v>
      </c>
      <c r="X1564" s="102">
        <f t="shared" ca="1" si="322"/>
        <v>-1</v>
      </c>
      <c r="Y1564" s="103" t="str">
        <f t="shared" ca="1" si="323"/>
        <v>DEGROWTH</v>
      </c>
      <c r="Z1564" s="24">
        <v>1</v>
      </c>
      <c r="AA1564" s="24">
        <f t="shared" si="324"/>
        <v>0</v>
      </c>
      <c r="AB1564" s="3">
        <v>1000002631</v>
      </c>
      <c r="AC1564" s="3"/>
    </row>
    <row r="1565" spans="1:29" ht="14.25" hidden="1" customHeight="1">
      <c r="A1565" s="23" t="s">
        <v>130</v>
      </c>
      <c r="B1565" s="64" t="s">
        <v>118</v>
      </c>
      <c r="C1565" s="64" t="s">
        <v>2744</v>
      </c>
      <c r="D1565" s="64">
        <v>1000002633</v>
      </c>
      <c r="E1565" s="65" t="s">
        <v>2745</v>
      </c>
      <c r="F1565" s="66">
        <v>44621</v>
      </c>
      <c r="G1565" s="66" t="str">
        <f t="shared" si="312"/>
        <v>Targeted Dealer</v>
      </c>
      <c r="H1565" s="66"/>
      <c r="I1565" s="67">
        <v>75</v>
      </c>
      <c r="J1565" s="67">
        <f t="shared" ca="1" si="313"/>
        <v>1565.3225806451612</v>
      </c>
      <c r="K1565" s="96">
        <v>100</v>
      </c>
      <c r="L1565" s="68">
        <f t="shared" ca="1" si="314"/>
        <v>-1465.3225806451612</v>
      </c>
      <c r="M1565" s="68">
        <f t="shared" ca="1" si="315"/>
        <v>6.3884595569294182</v>
      </c>
      <c r="N1565" s="99">
        <v>80</v>
      </c>
      <c r="O1565" s="97" t="str">
        <f t="shared" ca="1" si="316"/>
        <v>Nov</v>
      </c>
      <c r="P1565" s="96">
        <v>80</v>
      </c>
      <c r="Q1565" s="99">
        <f t="shared" si="317"/>
        <v>20</v>
      </c>
      <c r="R1565" s="97">
        <f t="shared" ca="1" si="318"/>
        <v>0.25</v>
      </c>
      <c r="S1565" s="99" t="str">
        <f t="shared" ca="1" si="319"/>
        <v>GROWTH</v>
      </c>
      <c r="T1565" s="100">
        <v>120</v>
      </c>
      <c r="U1565" s="100" t="str">
        <f t="shared" ca="1" si="320"/>
        <v>Dec</v>
      </c>
      <c r="V1565" s="96">
        <v>120</v>
      </c>
      <c r="W1565" s="103">
        <f t="shared" si="321"/>
        <v>-20</v>
      </c>
      <c r="X1565" s="102">
        <f t="shared" ca="1" si="322"/>
        <v>-0.16666666666666663</v>
      </c>
      <c r="Y1565" s="103" t="str">
        <f t="shared" ca="1" si="323"/>
        <v>DEGROWTH</v>
      </c>
      <c r="Z1565" s="24">
        <v>0</v>
      </c>
      <c r="AA1565" s="24">
        <f t="shared" si="324"/>
        <v>0</v>
      </c>
      <c r="AB1565" s="3">
        <v>1000002633</v>
      </c>
      <c r="AC1565" s="3"/>
    </row>
    <row r="1566" spans="1:29" ht="14.25" hidden="1" customHeight="1">
      <c r="A1566" s="23" t="s">
        <v>130</v>
      </c>
      <c r="B1566" s="64" t="s">
        <v>118</v>
      </c>
      <c r="C1566" s="64" t="s">
        <v>4632</v>
      </c>
      <c r="D1566" s="64">
        <v>1000003302</v>
      </c>
      <c r="E1566" s="64" t="s">
        <v>4633</v>
      </c>
      <c r="F1566" s="66">
        <v>44956</v>
      </c>
      <c r="G1566" s="66" t="str">
        <f t="shared" si="312"/>
        <v>-</v>
      </c>
      <c r="H1566" s="66"/>
      <c r="I1566" s="67">
        <v>0</v>
      </c>
      <c r="J1566" s="67">
        <f t="shared" ca="1" si="313"/>
        <v>0</v>
      </c>
      <c r="K1566" s="96">
        <v>0</v>
      </c>
      <c r="L1566" s="68">
        <f t="shared" ca="1" si="314"/>
        <v>0</v>
      </c>
      <c r="M1566" s="68" t="str">
        <f t="shared" ca="1" si="315"/>
        <v>-</v>
      </c>
      <c r="N1566" s="99">
        <v>0</v>
      </c>
      <c r="O1566" s="97" t="str">
        <f t="shared" ca="1" si="316"/>
        <v>Nov</v>
      </c>
      <c r="P1566" s="96">
        <v>0</v>
      </c>
      <c r="Q1566" s="99">
        <f t="shared" si="317"/>
        <v>0</v>
      </c>
      <c r="R1566" s="97">
        <f t="shared" ca="1" si="318"/>
        <v>0</v>
      </c>
      <c r="S1566" s="99" t="b">
        <f t="shared" si="319"/>
        <v>0</v>
      </c>
      <c r="T1566" s="100">
        <v>50</v>
      </c>
      <c r="U1566" s="100" t="str">
        <f t="shared" ca="1" si="320"/>
        <v>Dec</v>
      </c>
      <c r="V1566" s="96">
        <v>50</v>
      </c>
      <c r="W1566" s="103">
        <f t="shared" si="321"/>
        <v>-50</v>
      </c>
      <c r="X1566" s="102">
        <f t="shared" ca="1" si="322"/>
        <v>-1</v>
      </c>
      <c r="Y1566" s="103" t="str">
        <f t="shared" ca="1" si="323"/>
        <v>DEGROWTH</v>
      </c>
      <c r="Z1566" s="24">
        <v>1</v>
      </c>
      <c r="AA1566" s="24">
        <f t="shared" si="324"/>
        <v>0</v>
      </c>
      <c r="AB1566" s="3">
        <v>1000003302</v>
      </c>
      <c r="AC1566" s="3"/>
    </row>
    <row r="1567" spans="1:29" ht="14.25" customHeight="1">
      <c r="A1567" s="23" t="s">
        <v>130</v>
      </c>
      <c r="B1567" s="64" t="s">
        <v>118</v>
      </c>
      <c r="C1567" s="64" t="s">
        <v>4634</v>
      </c>
      <c r="D1567" s="64">
        <v>1000003534</v>
      </c>
      <c r="E1567" s="64" t="s">
        <v>4635</v>
      </c>
      <c r="F1567" s="66">
        <v>45069</v>
      </c>
      <c r="G1567" s="66" t="str">
        <f t="shared" si="312"/>
        <v>-</v>
      </c>
      <c r="H1567" s="66"/>
      <c r="I1567" s="67">
        <v>0</v>
      </c>
      <c r="J1567" s="67">
        <f t="shared" ca="1" si="313"/>
        <v>0</v>
      </c>
      <c r="K1567" s="96">
        <v>0</v>
      </c>
      <c r="L1567" s="68">
        <f t="shared" ca="1" si="314"/>
        <v>0</v>
      </c>
      <c r="M1567" s="68" t="str">
        <f t="shared" ca="1" si="315"/>
        <v>-</v>
      </c>
      <c r="N1567" s="99">
        <v>0</v>
      </c>
      <c r="O1567" s="97" t="str">
        <f t="shared" ca="1" si="316"/>
        <v>Nov</v>
      </c>
      <c r="P1567" s="96">
        <v>0</v>
      </c>
      <c r="Q1567" s="99">
        <f t="shared" si="317"/>
        <v>0</v>
      </c>
      <c r="R1567" s="97">
        <f t="shared" ca="1" si="318"/>
        <v>0</v>
      </c>
      <c r="S1567" s="99" t="b">
        <f t="shared" si="319"/>
        <v>0</v>
      </c>
      <c r="T1567" s="100">
        <v>25</v>
      </c>
      <c r="U1567" s="100" t="str">
        <f t="shared" ca="1" si="320"/>
        <v>Dec</v>
      </c>
      <c r="V1567" s="96">
        <v>25</v>
      </c>
      <c r="W1567" s="103">
        <f t="shared" si="321"/>
        <v>-25</v>
      </c>
      <c r="X1567" s="102">
        <f t="shared" ca="1" si="322"/>
        <v>-1</v>
      </c>
      <c r="Y1567" s="103" t="str">
        <f t="shared" ca="1" si="323"/>
        <v>DEGROWTH</v>
      </c>
      <c r="Z1567" s="24">
        <v>1</v>
      </c>
      <c r="AA1567" s="24">
        <f t="shared" si="324"/>
        <v>0</v>
      </c>
      <c r="AB1567" s="3" t="e">
        <f>#N/A</f>
        <v>#N/A</v>
      </c>
      <c r="AC1567" s="3"/>
    </row>
    <row r="1568" spans="1:29" ht="14.25" hidden="1" customHeight="1">
      <c r="A1568" s="23" t="s">
        <v>130</v>
      </c>
      <c r="B1568" s="125" t="s">
        <v>118</v>
      </c>
      <c r="C1568" s="125" t="s">
        <v>2746</v>
      </c>
      <c r="D1568" s="125">
        <v>1000003919</v>
      </c>
      <c r="E1568" s="125" t="s">
        <v>2747</v>
      </c>
      <c r="F1568" s="66">
        <v>45409</v>
      </c>
      <c r="G1568" s="66" t="str">
        <f t="shared" si="312"/>
        <v>Targeted Dealer</v>
      </c>
      <c r="H1568" s="66"/>
      <c r="I1568" s="67">
        <v>25</v>
      </c>
      <c r="J1568" s="67">
        <f t="shared" ca="1" si="313"/>
        <v>521.77419354838707</v>
      </c>
      <c r="K1568" s="96">
        <v>25</v>
      </c>
      <c r="L1568" s="68">
        <f t="shared" ca="1" si="314"/>
        <v>-496.77419354838707</v>
      </c>
      <c r="M1568" s="68">
        <f t="shared" ca="1" si="315"/>
        <v>4.7913446676970635</v>
      </c>
      <c r="N1568" s="99">
        <v>25</v>
      </c>
      <c r="O1568" s="97" t="str">
        <f t="shared" ca="1" si="316"/>
        <v>Nov</v>
      </c>
      <c r="P1568" s="96">
        <v>25</v>
      </c>
      <c r="Q1568" s="99">
        <f t="shared" si="317"/>
        <v>0</v>
      </c>
      <c r="R1568" s="97">
        <f t="shared" ca="1" si="318"/>
        <v>0</v>
      </c>
      <c r="S1568" s="99" t="str">
        <f t="shared" ca="1" si="319"/>
        <v>GROWTH</v>
      </c>
      <c r="T1568" s="100">
        <v>0</v>
      </c>
      <c r="U1568" s="100" t="str">
        <f t="shared" ca="1" si="320"/>
        <v>Dec</v>
      </c>
      <c r="V1568" s="96">
        <v>0</v>
      </c>
      <c r="W1568" s="103">
        <f t="shared" si="321"/>
        <v>25</v>
      </c>
      <c r="X1568" s="102">
        <f t="shared" ca="1" si="322"/>
        <v>0</v>
      </c>
      <c r="Y1568" s="103" t="b">
        <f t="shared" si="323"/>
        <v>0</v>
      </c>
      <c r="Z1568" s="24">
        <v>0</v>
      </c>
      <c r="AA1568" s="24">
        <f t="shared" si="324"/>
        <v>0</v>
      </c>
      <c r="AB1568" s="3">
        <v>1000003919</v>
      </c>
      <c r="AC1568" s="3"/>
    </row>
    <row r="1569" spans="1:29" ht="14.25" hidden="1" customHeight="1">
      <c r="A1569" s="23" t="s">
        <v>130</v>
      </c>
      <c r="B1569" s="125" t="s">
        <v>118</v>
      </c>
      <c r="C1569" s="125" t="s">
        <v>2748</v>
      </c>
      <c r="D1569" s="125">
        <v>1000003945</v>
      </c>
      <c r="E1569" s="125" t="s">
        <v>2749</v>
      </c>
      <c r="F1569" s="66">
        <v>45422</v>
      </c>
      <c r="G1569" s="66" t="str">
        <f t="shared" si="312"/>
        <v>Targeted Dealer</v>
      </c>
      <c r="H1569" s="66"/>
      <c r="I1569" s="67">
        <v>25</v>
      </c>
      <c r="J1569" s="67">
        <f t="shared" ca="1" si="313"/>
        <v>521.77419354838707</v>
      </c>
      <c r="K1569" s="96">
        <v>0</v>
      </c>
      <c r="L1569" s="68">
        <f t="shared" ca="1" si="314"/>
        <v>-521.77419354838707</v>
      </c>
      <c r="M1569" s="68">
        <f t="shared" ca="1" si="315"/>
        <v>0</v>
      </c>
      <c r="N1569" s="99">
        <v>25</v>
      </c>
      <c r="O1569" s="97" t="str">
        <f t="shared" ca="1" si="316"/>
        <v>Nov</v>
      </c>
      <c r="P1569" s="96">
        <v>25</v>
      </c>
      <c r="Q1569" s="99">
        <f t="shared" si="317"/>
        <v>-25</v>
      </c>
      <c r="R1569" s="97">
        <f t="shared" ca="1" si="318"/>
        <v>-1</v>
      </c>
      <c r="S1569" s="99" t="str">
        <f t="shared" ca="1" si="319"/>
        <v>DEGROWTH</v>
      </c>
      <c r="T1569" s="100">
        <v>0</v>
      </c>
      <c r="U1569" s="100" t="str">
        <f t="shared" ca="1" si="320"/>
        <v>Dec</v>
      </c>
      <c r="V1569" s="96">
        <v>0</v>
      </c>
      <c r="W1569" s="103">
        <f t="shared" si="321"/>
        <v>0</v>
      </c>
      <c r="X1569" s="102">
        <f t="shared" ca="1" si="322"/>
        <v>0</v>
      </c>
      <c r="Y1569" s="103" t="b">
        <f t="shared" si="323"/>
        <v>0</v>
      </c>
      <c r="Z1569" s="24">
        <v>1</v>
      </c>
      <c r="AA1569" s="24">
        <f t="shared" si="324"/>
        <v>0</v>
      </c>
      <c r="AB1569" s="3">
        <v>1000003945</v>
      </c>
      <c r="AC1569" s="3"/>
    </row>
    <row r="1570" spans="1:29" ht="14.25" hidden="1" customHeight="1">
      <c r="A1570" s="24" t="s">
        <v>130</v>
      </c>
      <c r="B1570" s="125" t="s">
        <v>118</v>
      </c>
      <c r="C1570" s="125" t="s">
        <v>2750</v>
      </c>
      <c r="D1570" s="125">
        <v>1000003991</v>
      </c>
      <c r="E1570" s="125" t="s">
        <v>2751</v>
      </c>
      <c r="F1570" s="66">
        <v>45443</v>
      </c>
      <c r="G1570" s="66" t="str">
        <f t="shared" si="312"/>
        <v>Targeted Dealer</v>
      </c>
      <c r="H1570" s="66"/>
      <c r="I1570" s="67">
        <v>25</v>
      </c>
      <c r="J1570" s="67">
        <f t="shared" ca="1" si="313"/>
        <v>521.77419354838707</v>
      </c>
      <c r="K1570" s="96">
        <v>50</v>
      </c>
      <c r="L1570" s="68">
        <f t="shared" ca="1" si="314"/>
        <v>-471.77419354838707</v>
      </c>
      <c r="M1570" s="68">
        <f t="shared" ca="1" si="315"/>
        <v>9.5826893353941269</v>
      </c>
      <c r="N1570" s="99">
        <v>25</v>
      </c>
      <c r="O1570" s="97" t="str">
        <f t="shared" ca="1" si="316"/>
        <v>Nov</v>
      </c>
      <c r="P1570" s="96">
        <v>25</v>
      </c>
      <c r="Q1570" s="99">
        <f t="shared" si="317"/>
        <v>25</v>
      </c>
      <c r="R1570" s="97">
        <f t="shared" ca="1" si="318"/>
        <v>1</v>
      </c>
      <c r="S1570" s="99" t="str">
        <f t="shared" ca="1" si="319"/>
        <v>GROWTH</v>
      </c>
      <c r="T1570" s="100">
        <v>0</v>
      </c>
      <c r="U1570" s="100" t="str">
        <f t="shared" ca="1" si="320"/>
        <v>Dec</v>
      </c>
      <c r="V1570" s="96">
        <v>0</v>
      </c>
      <c r="W1570" s="103">
        <f t="shared" si="321"/>
        <v>50</v>
      </c>
      <c r="X1570" s="102">
        <f t="shared" ca="1" si="322"/>
        <v>0</v>
      </c>
      <c r="Y1570" s="103" t="b">
        <f t="shared" si="323"/>
        <v>0</v>
      </c>
      <c r="Z1570" s="24">
        <v>0</v>
      </c>
      <c r="AA1570" s="24">
        <f t="shared" si="324"/>
        <v>0</v>
      </c>
      <c r="AB1570" s="3">
        <v>1000003991</v>
      </c>
      <c r="AC1570" s="3"/>
    </row>
    <row r="1571" spans="1:29" ht="14.25" hidden="1" customHeight="1">
      <c r="A1571" s="24" t="s">
        <v>130</v>
      </c>
      <c r="B1571" s="125" t="s">
        <v>118</v>
      </c>
      <c r="C1571" s="125" t="s">
        <v>3933</v>
      </c>
      <c r="D1571" s="125">
        <v>1000004019</v>
      </c>
      <c r="E1571" s="125" t="s">
        <v>3934</v>
      </c>
      <c r="F1571" s="66">
        <v>45468</v>
      </c>
      <c r="G1571" s="66" t="str">
        <f t="shared" si="312"/>
        <v>Targeted Dealer</v>
      </c>
      <c r="H1571" s="66"/>
      <c r="I1571" s="67">
        <v>25</v>
      </c>
      <c r="J1571" s="67">
        <f t="shared" ca="1" si="313"/>
        <v>521.77419354838707</v>
      </c>
      <c r="K1571" s="96">
        <v>50</v>
      </c>
      <c r="L1571" s="68">
        <f t="shared" ca="1" si="314"/>
        <v>-471.77419354838707</v>
      </c>
      <c r="M1571" s="68">
        <f t="shared" ca="1" si="315"/>
        <v>9.5826893353941269</v>
      </c>
      <c r="N1571" s="99">
        <v>0</v>
      </c>
      <c r="O1571" s="97" t="str">
        <f t="shared" ca="1" si="316"/>
        <v>Nov</v>
      </c>
      <c r="P1571" s="96">
        <v>0</v>
      </c>
      <c r="Q1571" s="99">
        <f t="shared" si="317"/>
        <v>50</v>
      </c>
      <c r="R1571" s="97">
        <f t="shared" ca="1" si="318"/>
        <v>0</v>
      </c>
      <c r="S1571" s="99" t="b">
        <f t="shared" si="319"/>
        <v>0</v>
      </c>
      <c r="T1571" s="100">
        <v>0</v>
      </c>
      <c r="U1571" s="100" t="str">
        <f t="shared" ca="1" si="320"/>
        <v>Dec</v>
      </c>
      <c r="V1571" s="96">
        <v>0</v>
      </c>
      <c r="W1571" s="103">
        <f t="shared" si="321"/>
        <v>50</v>
      </c>
      <c r="X1571" s="102">
        <f t="shared" ca="1" si="322"/>
        <v>0</v>
      </c>
      <c r="Y1571" s="103" t="b">
        <f t="shared" si="323"/>
        <v>0</v>
      </c>
      <c r="Z1571" s="24">
        <v>0</v>
      </c>
      <c r="AA1571" s="24">
        <f t="shared" si="324"/>
        <v>0</v>
      </c>
      <c r="AB1571" s="3">
        <v>1000004019</v>
      </c>
      <c r="AC1571" s="3"/>
    </row>
    <row r="1572" spans="1:29" ht="14.25" hidden="1" customHeight="1">
      <c r="A1572" s="24" t="s">
        <v>130</v>
      </c>
      <c r="B1572" s="125" t="s">
        <v>118</v>
      </c>
      <c r="C1572" s="125" t="s">
        <v>3499</v>
      </c>
      <c r="D1572" s="125">
        <v>1000004032</v>
      </c>
      <c r="E1572" s="125" t="s">
        <v>3500</v>
      </c>
      <c r="F1572" s="66">
        <v>45477</v>
      </c>
      <c r="G1572" s="66" t="str">
        <f t="shared" si="312"/>
        <v>Targeted Dealer</v>
      </c>
      <c r="H1572" s="66"/>
      <c r="I1572" s="67">
        <v>25</v>
      </c>
      <c r="J1572" s="67">
        <f t="shared" ca="1" si="313"/>
        <v>521.77419354838707</v>
      </c>
      <c r="K1572" s="96">
        <v>0</v>
      </c>
      <c r="L1572" s="68">
        <f t="shared" ca="1" si="314"/>
        <v>-521.77419354838707</v>
      </c>
      <c r="M1572" s="68">
        <f t="shared" ca="1" si="315"/>
        <v>0</v>
      </c>
      <c r="N1572" s="99">
        <v>0</v>
      </c>
      <c r="O1572" s="97" t="str">
        <f t="shared" ca="1" si="316"/>
        <v>Nov</v>
      </c>
      <c r="P1572" s="96">
        <v>0</v>
      </c>
      <c r="Q1572" s="99">
        <f t="shared" si="317"/>
        <v>0</v>
      </c>
      <c r="R1572" s="97">
        <f t="shared" ca="1" si="318"/>
        <v>0</v>
      </c>
      <c r="S1572" s="99" t="b">
        <f t="shared" si="319"/>
        <v>0</v>
      </c>
      <c r="T1572" s="100">
        <v>0</v>
      </c>
      <c r="U1572" s="100" t="str">
        <f t="shared" ca="1" si="320"/>
        <v>Dec</v>
      </c>
      <c r="V1572" s="96">
        <v>0</v>
      </c>
      <c r="W1572" s="103">
        <f t="shared" si="321"/>
        <v>0</v>
      </c>
      <c r="X1572" s="102">
        <f t="shared" ca="1" si="322"/>
        <v>0</v>
      </c>
      <c r="Y1572" s="103" t="b">
        <f t="shared" si="323"/>
        <v>0</v>
      </c>
      <c r="Z1572" s="24">
        <v>1</v>
      </c>
      <c r="AA1572" s="24">
        <f t="shared" si="324"/>
        <v>0</v>
      </c>
      <c r="AB1572" s="3">
        <v>1000004032</v>
      </c>
      <c r="AC1572" s="3"/>
    </row>
    <row r="1573" spans="1:29" ht="14.25" hidden="1" customHeight="1">
      <c r="A1573" s="23" t="s">
        <v>130</v>
      </c>
      <c r="B1573" s="64" t="s">
        <v>120</v>
      </c>
      <c r="C1573" s="64" t="s">
        <v>394</v>
      </c>
      <c r="D1573" s="64">
        <v>1000002559</v>
      </c>
      <c r="E1573" s="65" t="s">
        <v>395</v>
      </c>
      <c r="F1573" s="66">
        <v>44739</v>
      </c>
      <c r="G1573" s="66" t="str">
        <f t="shared" si="312"/>
        <v>Targeted Dealer</v>
      </c>
      <c r="H1573" s="66"/>
      <c r="I1573" s="67">
        <v>25</v>
      </c>
      <c r="J1573" s="67">
        <f t="shared" ca="1" si="313"/>
        <v>521.77419354838707</v>
      </c>
      <c r="K1573" s="96">
        <v>80</v>
      </c>
      <c r="L1573" s="68">
        <f t="shared" ca="1" si="314"/>
        <v>-441.77419354838707</v>
      </c>
      <c r="M1573" s="68">
        <f t="shared" ca="1" si="315"/>
        <v>15.332302936630603</v>
      </c>
      <c r="N1573" s="99">
        <v>55</v>
      </c>
      <c r="O1573" s="97" t="str">
        <f t="shared" ca="1" si="316"/>
        <v>Nov</v>
      </c>
      <c r="P1573" s="96">
        <v>55</v>
      </c>
      <c r="Q1573" s="99">
        <f t="shared" si="317"/>
        <v>25</v>
      </c>
      <c r="R1573" s="97">
        <f t="shared" ca="1" si="318"/>
        <v>0.45454545454545459</v>
      </c>
      <c r="S1573" s="99" t="str">
        <f t="shared" ca="1" si="319"/>
        <v>GROWTH</v>
      </c>
      <c r="T1573" s="100">
        <v>145</v>
      </c>
      <c r="U1573" s="100" t="str">
        <f t="shared" ca="1" si="320"/>
        <v>Dec</v>
      </c>
      <c r="V1573" s="96">
        <v>145</v>
      </c>
      <c r="W1573" s="103">
        <f t="shared" si="321"/>
        <v>-65</v>
      </c>
      <c r="X1573" s="102">
        <f t="shared" ca="1" si="322"/>
        <v>-0.44827586206896552</v>
      </c>
      <c r="Y1573" s="103" t="str">
        <f t="shared" ca="1" si="323"/>
        <v>DEGROWTH</v>
      </c>
      <c r="Z1573" s="24">
        <v>0</v>
      </c>
      <c r="AA1573" s="24">
        <f t="shared" si="324"/>
        <v>0</v>
      </c>
      <c r="AB1573" s="3">
        <v>1000002559</v>
      </c>
      <c r="AC1573" s="3"/>
    </row>
    <row r="1574" spans="1:29" ht="14.25" hidden="1" customHeight="1">
      <c r="A1574" s="23" t="s">
        <v>130</v>
      </c>
      <c r="B1574" s="64" t="s">
        <v>120</v>
      </c>
      <c r="C1574" s="64" t="s">
        <v>396</v>
      </c>
      <c r="D1574" s="64">
        <v>1000001177</v>
      </c>
      <c r="E1574" s="65" t="s">
        <v>397</v>
      </c>
      <c r="F1574" s="66">
        <v>41573</v>
      </c>
      <c r="G1574" s="66" t="str">
        <f t="shared" si="312"/>
        <v>Targeted Dealer</v>
      </c>
      <c r="H1574" s="66"/>
      <c r="I1574" s="67">
        <v>75</v>
      </c>
      <c r="J1574" s="67">
        <f t="shared" ca="1" si="313"/>
        <v>1565.3225806451612</v>
      </c>
      <c r="K1574" s="96">
        <v>60</v>
      </c>
      <c r="L1574" s="68">
        <f t="shared" ca="1" si="314"/>
        <v>-1505.3225806451612</v>
      </c>
      <c r="M1574" s="68">
        <f t="shared" ca="1" si="315"/>
        <v>3.8330757341576507</v>
      </c>
      <c r="N1574" s="99">
        <v>30</v>
      </c>
      <c r="O1574" s="97" t="str">
        <f t="shared" ca="1" si="316"/>
        <v>Nov</v>
      </c>
      <c r="P1574" s="96">
        <v>30</v>
      </c>
      <c r="Q1574" s="99">
        <f t="shared" si="317"/>
        <v>30</v>
      </c>
      <c r="R1574" s="97">
        <f t="shared" ca="1" si="318"/>
        <v>1</v>
      </c>
      <c r="S1574" s="99" t="str">
        <f t="shared" ca="1" si="319"/>
        <v>GROWTH</v>
      </c>
      <c r="T1574" s="100">
        <v>0</v>
      </c>
      <c r="U1574" s="100" t="str">
        <f t="shared" ca="1" si="320"/>
        <v>Dec</v>
      </c>
      <c r="V1574" s="96">
        <v>0</v>
      </c>
      <c r="W1574" s="103">
        <f t="shared" si="321"/>
        <v>60</v>
      </c>
      <c r="X1574" s="102">
        <f t="shared" ca="1" si="322"/>
        <v>0</v>
      </c>
      <c r="Y1574" s="103" t="b">
        <f t="shared" si="323"/>
        <v>0</v>
      </c>
      <c r="Z1574" s="24">
        <v>0</v>
      </c>
      <c r="AA1574" s="24">
        <f t="shared" si="324"/>
        <v>0</v>
      </c>
      <c r="AB1574" s="3">
        <v>1000001177</v>
      </c>
      <c r="AC1574" s="3"/>
    </row>
    <row r="1575" spans="1:29" ht="14.25" hidden="1" customHeight="1">
      <c r="A1575" s="23" t="s">
        <v>130</v>
      </c>
      <c r="B1575" s="64" t="s">
        <v>120</v>
      </c>
      <c r="C1575" s="64" t="s">
        <v>4071</v>
      </c>
      <c r="D1575" s="64">
        <v>1000001181</v>
      </c>
      <c r="E1575" s="65" t="s">
        <v>4072</v>
      </c>
      <c r="F1575" s="66">
        <v>41629</v>
      </c>
      <c r="G1575" s="66" t="str">
        <f t="shared" si="312"/>
        <v>Targeted Dealer</v>
      </c>
      <c r="H1575" s="66"/>
      <c r="I1575" s="67">
        <v>25</v>
      </c>
      <c r="J1575" s="67">
        <f t="shared" ca="1" si="313"/>
        <v>521.77419354838707</v>
      </c>
      <c r="K1575" s="96">
        <v>0</v>
      </c>
      <c r="L1575" s="68">
        <f t="shared" ca="1" si="314"/>
        <v>-521.77419354838707</v>
      </c>
      <c r="M1575" s="68">
        <f t="shared" ca="1" si="315"/>
        <v>0</v>
      </c>
      <c r="N1575" s="99">
        <v>25</v>
      </c>
      <c r="O1575" s="97" t="str">
        <f t="shared" ca="1" si="316"/>
        <v>Nov</v>
      </c>
      <c r="P1575" s="96">
        <v>25</v>
      </c>
      <c r="Q1575" s="99">
        <f t="shared" si="317"/>
        <v>-25</v>
      </c>
      <c r="R1575" s="97">
        <f t="shared" ca="1" si="318"/>
        <v>-1</v>
      </c>
      <c r="S1575" s="99" t="str">
        <f t="shared" ca="1" si="319"/>
        <v>DEGROWTH</v>
      </c>
      <c r="T1575" s="100">
        <v>50</v>
      </c>
      <c r="U1575" s="100" t="str">
        <f t="shared" ca="1" si="320"/>
        <v>Dec</v>
      </c>
      <c r="V1575" s="96">
        <v>50</v>
      </c>
      <c r="W1575" s="103">
        <f t="shared" si="321"/>
        <v>-50</v>
      </c>
      <c r="X1575" s="102">
        <f t="shared" ca="1" si="322"/>
        <v>-1</v>
      </c>
      <c r="Y1575" s="103" t="str">
        <f t="shared" ca="1" si="323"/>
        <v>DEGROWTH</v>
      </c>
      <c r="Z1575" s="24">
        <v>1</v>
      </c>
      <c r="AA1575" s="24">
        <f t="shared" si="324"/>
        <v>0</v>
      </c>
      <c r="AB1575" s="3">
        <v>1000001181</v>
      </c>
      <c r="AC1575" s="3"/>
    </row>
    <row r="1576" spans="1:29" ht="14.25" hidden="1" customHeight="1">
      <c r="A1576" s="23" t="s">
        <v>130</v>
      </c>
      <c r="B1576" s="64" t="s">
        <v>120</v>
      </c>
      <c r="C1576" s="64" t="s">
        <v>2752</v>
      </c>
      <c r="D1576" s="64">
        <v>1000001170</v>
      </c>
      <c r="E1576" s="65" t="s">
        <v>2753</v>
      </c>
      <c r="F1576" s="66">
        <v>41660</v>
      </c>
      <c r="G1576" s="66" t="str">
        <f t="shared" si="312"/>
        <v>Targeted Dealer</v>
      </c>
      <c r="H1576" s="66"/>
      <c r="I1576" s="67">
        <v>175</v>
      </c>
      <c r="J1576" s="67">
        <f t="shared" ca="1" si="313"/>
        <v>3652.4193548387098</v>
      </c>
      <c r="K1576" s="96">
        <v>210</v>
      </c>
      <c r="L1576" s="68">
        <f t="shared" ca="1" si="314"/>
        <v>-3442.4193548387098</v>
      </c>
      <c r="M1576" s="68">
        <f t="shared" ca="1" si="315"/>
        <v>5.7496136012364758</v>
      </c>
      <c r="N1576" s="99">
        <v>155</v>
      </c>
      <c r="O1576" s="97" t="str">
        <f t="shared" ca="1" si="316"/>
        <v>Nov</v>
      </c>
      <c r="P1576" s="96">
        <v>155</v>
      </c>
      <c r="Q1576" s="99">
        <f t="shared" si="317"/>
        <v>55</v>
      </c>
      <c r="R1576" s="97">
        <f t="shared" ca="1" si="318"/>
        <v>0.35483870967741926</v>
      </c>
      <c r="S1576" s="99" t="str">
        <f t="shared" ca="1" si="319"/>
        <v>GROWTH</v>
      </c>
      <c r="T1576" s="100">
        <v>150</v>
      </c>
      <c r="U1576" s="100" t="str">
        <f t="shared" ca="1" si="320"/>
        <v>Dec</v>
      </c>
      <c r="V1576" s="96">
        <v>150</v>
      </c>
      <c r="W1576" s="103">
        <f t="shared" si="321"/>
        <v>60</v>
      </c>
      <c r="X1576" s="102">
        <f t="shared" ca="1" si="322"/>
        <v>0.39999999999999991</v>
      </c>
      <c r="Y1576" s="103" t="str">
        <f t="shared" ca="1" si="323"/>
        <v>GROWTH</v>
      </c>
      <c r="Z1576" s="24">
        <v>0</v>
      </c>
      <c r="AA1576" s="24">
        <f t="shared" si="324"/>
        <v>0</v>
      </c>
      <c r="AB1576" s="3">
        <v>1000001170</v>
      </c>
      <c r="AC1576" s="3"/>
    </row>
    <row r="1577" spans="1:29" ht="14.25" customHeight="1">
      <c r="A1577" s="23" t="s">
        <v>130</v>
      </c>
      <c r="B1577" s="64" t="s">
        <v>120</v>
      </c>
      <c r="C1577" s="64" t="s">
        <v>4636</v>
      </c>
      <c r="D1577" s="64">
        <v>1000001156</v>
      </c>
      <c r="E1577" s="65" t="s">
        <v>4637</v>
      </c>
      <c r="F1577" s="66">
        <v>41677</v>
      </c>
      <c r="G1577" s="66" t="str">
        <f t="shared" si="312"/>
        <v>-</v>
      </c>
      <c r="H1577" s="66"/>
      <c r="I1577" s="67">
        <v>0</v>
      </c>
      <c r="J1577" s="67">
        <f t="shared" ca="1" si="313"/>
        <v>0</v>
      </c>
      <c r="K1577" s="96">
        <v>0</v>
      </c>
      <c r="L1577" s="68">
        <f t="shared" ca="1" si="314"/>
        <v>0</v>
      </c>
      <c r="M1577" s="68" t="str">
        <f t="shared" ca="1" si="315"/>
        <v>-</v>
      </c>
      <c r="N1577" s="99">
        <v>0</v>
      </c>
      <c r="O1577" s="97" t="str">
        <f t="shared" ca="1" si="316"/>
        <v>Nov</v>
      </c>
      <c r="P1577" s="96">
        <v>0</v>
      </c>
      <c r="Q1577" s="99">
        <f t="shared" si="317"/>
        <v>0</v>
      </c>
      <c r="R1577" s="97">
        <f t="shared" ca="1" si="318"/>
        <v>0</v>
      </c>
      <c r="S1577" s="99" t="b">
        <f t="shared" si="319"/>
        <v>0</v>
      </c>
      <c r="T1577" s="100">
        <v>25</v>
      </c>
      <c r="U1577" s="100" t="str">
        <f t="shared" ca="1" si="320"/>
        <v>Dec</v>
      </c>
      <c r="V1577" s="96">
        <v>25</v>
      </c>
      <c r="W1577" s="103">
        <f t="shared" si="321"/>
        <v>-25</v>
      </c>
      <c r="X1577" s="102">
        <f t="shared" ca="1" si="322"/>
        <v>-1</v>
      </c>
      <c r="Y1577" s="103" t="str">
        <f t="shared" ca="1" si="323"/>
        <v>DEGROWTH</v>
      </c>
      <c r="Z1577" s="24">
        <v>1</v>
      </c>
      <c r="AA1577" s="24">
        <f t="shared" si="324"/>
        <v>0</v>
      </c>
      <c r="AB1577" s="3" t="e">
        <f>#N/A</f>
        <v>#N/A</v>
      </c>
      <c r="AC1577" s="3"/>
    </row>
    <row r="1578" spans="1:29" ht="14.25" hidden="1" customHeight="1">
      <c r="A1578" s="23" t="s">
        <v>130</v>
      </c>
      <c r="B1578" s="64" t="s">
        <v>120</v>
      </c>
      <c r="C1578" s="64" t="s">
        <v>2754</v>
      </c>
      <c r="D1578" s="64">
        <v>1000001178</v>
      </c>
      <c r="E1578" s="65" t="s">
        <v>2755</v>
      </c>
      <c r="F1578" s="66">
        <v>41732</v>
      </c>
      <c r="G1578" s="66" t="str">
        <f t="shared" si="312"/>
        <v>Targeted Dealer</v>
      </c>
      <c r="H1578" s="66"/>
      <c r="I1578" s="67">
        <v>25</v>
      </c>
      <c r="J1578" s="67">
        <f t="shared" ca="1" si="313"/>
        <v>521.77419354838707</v>
      </c>
      <c r="K1578" s="96">
        <v>30</v>
      </c>
      <c r="L1578" s="68">
        <f t="shared" ca="1" si="314"/>
        <v>-491.77419354838707</v>
      </c>
      <c r="M1578" s="68">
        <f t="shared" ca="1" si="315"/>
        <v>5.7496136012364758</v>
      </c>
      <c r="N1578" s="99">
        <v>55</v>
      </c>
      <c r="O1578" s="97" t="str">
        <f t="shared" ca="1" si="316"/>
        <v>Nov</v>
      </c>
      <c r="P1578" s="96">
        <v>55</v>
      </c>
      <c r="Q1578" s="99">
        <f t="shared" si="317"/>
        <v>-25</v>
      </c>
      <c r="R1578" s="97">
        <f t="shared" ca="1" si="318"/>
        <v>-0.45454545454545459</v>
      </c>
      <c r="S1578" s="99" t="str">
        <f t="shared" ca="1" si="319"/>
        <v>DEGROWTH</v>
      </c>
      <c r="T1578" s="100">
        <v>81</v>
      </c>
      <c r="U1578" s="100" t="str">
        <f t="shared" ca="1" si="320"/>
        <v>Dec</v>
      </c>
      <c r="V1578" s="96">
        <v>81</v>
      </c>
      <c r="W1578" s="103">
        <f t="shared" si="321"/>
        <v>-51</v>
      </c>
      <c r="X1578" s="102">
        <f t="shared" ca="1" si="322"/>
        <v>-0.62962962962962965</v>
      </c>
      <c r="Y1578" s="103" t="str">
        <f t="shared" ca="1" si="323"/>
        <v>DEGROWTH</v>
      </c>
      <c r="Z1578" s="24">
        <v>0</v>
      </c>
      <c r="AA1578" s="24">
        <f t="shared" si="324"/>
        <v>0</v>
      </c>
      <c r="AB1578" s="3">
        <v>1000001178</v>
      </c>
      <c r="AC1578" s="3"/>
    </row>
    <row r="1579" spans="1:29" ht="14.25" hidden="1" customHeight="1">
      <c r="A1579" s="23" t="s">
        <v>130</v>
      </c>
      <c r="B1579" s="64" t="s">
        <v>120</v>
      </c>
      <c r="C1579" s="64" t="s">
        <v>2756</v>
      </c>
      <c r="D1579" s="64">
        <v>1000001174</v>
      </c>
      <c r="E1579" s="65" t="s">
        <v>2757</v>
      </c>
      <c r="F1579" s="66">
        <v>41746</v>
      </c>
      <c r="G1579" s="66" t="str">
        <f t="shared" si="312"/>
        <v>Targeted Dealer</v>
      </c>
      <c r="H1579" s="66"/>
      <c r="I1579" s="67">
        <v>30</v>
      </c>
      <c r="J1579" s="67">
        <f t="shared" ca="1" si="313"/>
        <v>626.12903225806451</v>
      </c>
      <c r="K1579" s="96">
        <v>60</v>
      </c>
      <c r="L1579" s="68">
        <f t="shared" ca="1" si="314"/>
        <v>-566.12903225806451</v>
      </c>
      <c r="M1579" s="68">
        <f t="shared" ca="1" si="315"/>
        <v>9.5826893353941269</v>
      </c>
      <c r="N1579" s="99">
        <v>55</v>
      </c>
      <c r="O1579" s="97" t="str">
        <f t="shared" ca="1" si="316"/>
        <v>Nov</v>
      </c>
      <c r="P1579" s="96">
        <v>55</v>
      </c>
      <c r="Q1579" s="99">
        <f t="shared" si="317"/>
        <v>5</v>
      </c>
      <c r="R1579" s="97">
        <f t="shared" ca="1" si="318"/>
        <v>9.0909090909090828E-2</v>
      </c>
      <c r="S1579" s="99" t="str">
        <f t="shared" ca="1" si="319"/>
        <v>GROWTH</v>
      </c>
      <c r="T1579" s="100">
        <v>55</v>
      </c>
      <c r="U1579" s="100" t="str">
        <f t="shared" ca="1" si="320"/>
        <v>Dec</v>
      </c>
      <c r="V1579" s="96">
        <v>55</v>
      </c>
      <c r="W1579" s="103">
        <f t="shared" si="321"/>
        <v>5</v>
      </c>
      <c r="X1579" s="102">
        <f t="shared" ca="1" si="322"/>
        <v>9.0909090909090828E-2</v>
      </c>
      <c r="Y1579" s="103" t="str">
        <f t="shared" ca="1" si="323"/>
        <v>GROWTH</v>
      </c>
      <c r="Z1579" s="24">
        <v>0</v>
      </c>
      <c r="AA1579" s="24">
        <f t="shared" si="324"/>
        <v>0</v>
      </c>
      <c r="AB1579" s="3">
        <v>1000001174</v>
      </c>
      <c r="AC1579" s="3"/>
    </row>
    <row r="1580" spans="1:29" ht="14.25" hidden="1" customHeight="1">
      <c r="A1580" s="23" t="s">
        <v>130</v>
      </c>
      <c r="B1580" s="64" t="s">
        <v>120</v>
      </c>
      <c r="C1580" s="64" t="s">
        <v>2758</v>
      </c>
      <c r="D1580" s="64">
        <v>1000001165</v>
      </c>
      <c r="E1580" s="65" t="s">
        <v>2759</v>
      </c>
      <c r="F1580" s="66">
        <v>42146</v>
      </c>
      <c r="G1580" s="66" t="str">
        <f t="shared" si="312"/>
        <v>Targeted Dealer</v>
      </c>
      <c r="H1580" s="66" t="s">
        <v>627</v>
      </c>
      <c r="I1580" s="67">
        <v>135</v>
      </c>
      <c r="J1580" s="67">
        <f t="shared" ca="1" si="313"/>
        <v>2817.5806451612902</v>
      </c>
      <c r="K1580" s="96">
        <v>145</v>
      </c>
      <c r="L1580" s="68">
        <f t="shared" ca="1" si="314"/>
        <v>-2672.5806451612902</v>
      </c>
      <c r="M1580" s="68">
        <f t="shared" ca="1" si="315"/>
        <v>5.1462590875264755</v>
      </c>
      <c r="N1580" s="99">
        <v>125</v>
      </c>
      <c r="O1580" s="97" t="str">
        <f t="shared" ca="1" si="316"/>
        <v>Nov</v>
      </c>
      <c r="P1580" s="96">
        <v>125</v>
      </c>
      <c r="Q1580" s="99">
        <f t="shared" si="317"/>
        <v>20</v>
      </c>
      <c r="R1580" s="97">
        <f t="shared" ca="1" si="318"/>
        <v>0.15999999999999992</v>
      </c>
      <c r="S1580" s="99" t="str">
        <f t="shared" ca="1" si="319"/>
        <v>GROWTH</v>
      </c>
      <c r="T1580" s="100">
        <v>130</v>
      </c>
      <c r="U1580" s="100" t="str">
        <f t="shared" ca="1" si="320"/>
        <v>Dec</v>
      </c>
      <c r="V1580" s="96">
        <v>130</v>
      </c>
      <c r="W1580" s="103">
        <f t="shared" si="321"/>
        <v>15</v>
      </c>
      <c r="X1580" s="102">
        <f t="shared" ca="1" si="322"/>
        <v>0.11538461538461542</v>
      </c>
      <c r="Y1580" s="103" t="str">
        <f t="shared" ca="1" si="323"/>
        <v>GROWTH</v>
      </c>
      <c r="Z1580" s="24">
        <v>0</v>
      </c>
      <c r="AA1580" s="24">
        <f t="shared" si="324"/>
        <v>1</v>
      </c>
      <c r="AB1580" s="3">
        <v>1000001165</v>
      </c>
      <c r="AC1580" s="3"/>
    </row>
    <row r="1581" spans="1:29" ht="14.25" hidden="1" customHeight="1">
      <c r="A1581" s="23" t="s">
        <v>130</v>
      </c>
      <c r="B1581" s="64" t="s">
        <v>120</v>
      </c>
      <c r="C1581" s="64" t="s">
        <v>2760</v>
      </c>
      <c r="D1581" s="64">
        <v>1000001186</v>
      </c>
      <c r="E1581" s="65" t="s">
        <v>2761</v>
      </c>
      <c r="F1581" s="66">
        <v>43643</v>
      </c>
      <c r="G1581" s="66" t="str">
        <f t="shared" si="312"/>
        <v>Targeted Dealer</v>
      </c>
      <c r="H1581" s="66"/>
      <c r="I1581" s="67">
        <v>55</v>
      </c>
      <c r="J1581" s="67">
        <f t="shared" ca="1" si="313"/>
        <v>1147.9032258064517</v>
      </c>
      <c r="K1581" s="96">
        <v>80</v>
      </c>
      <c r="L1581" s="68">
        <f t="shared" ca="1" si="314"/>
        <v>-1067.9032258064517</v>
      </c>
      <c r="M1581" s="68">
        <f t="shared" ca="1" si="315"/>
        <v>6.9692286075593639</v>
      </c>
      <c r="N1581" s="99">
        <v>50</v>
      </c>
      <c r="O1581" s="97" t="str">
        <f t="shared" ca="1" si="316"/>
        <v>Nov</v>
      </c>
      <c r="P1581" s="96">
        <v>50</v>
      </c>
      <c r="Q1581" s="99">
        <f t="shared" si="317"/>
        <v>30</v>
      </c>
      <c r="R1581" s="97">
        <f t="shared" ca="1" si="318"/>
        <v>0.60000000000000009</v>
      </c>
      <c r="S1581" s="99" t="str">
        <f t="shared" ca="1" si="319"/>
        <v>GROWTH</v>
      </c>
      <c r="T1581" s="100">
        <v>80</v>
      </c>
      <c r="U1581" s="100" t="str">
        <f t="shared" ca="1" si="320"/>
        <v>Dec</v>
      </c>
      <c r="V1581" s="96">
        <v>80</v>
      </c>
      <c r="W1581" s="103">
        <f t="shared" si="321"/>
        <v>0</v>
      </c>
      <c r="X1581" s="102">
        <f t="shared" ca="1" si="322"/>
        <v>0</v>
      </c>
      <c r="Y1581" s="103" t="str">
        <f t="shared" ca="1" si="323"/>
        <v>GROWTH</v>
      </c>
      <c r="Z1581" s="24">
        <v>0</v>
      </c>
      <c r="AA1581" s="24">
        <f t="shared" si="324"/>
        <v>0</v>
      </c>
      <c r="AB1581" s="3">
        <v>1000001186</v>
      </c>
      <c r="AC1581" s="3"/>
    </row>
    <row r="1582" spans="1:29" ht="14.25" hidden="1" customHeight="1">
      <c r="A1582" s="23" t="s">
        <v>130</v>
      </c>
      <c r="B1582" s="64" t="s">
        <v>120</v>
      </c>
      <c r="C1582" s="64" t="s">
        <v>2762</v>
      </c>
      <c r="D1582" s="64">
        <v>1000001183</v>
      </c>
      <c r="E1582" s="65" t="s">
        <v>2763</v>
      </c>
      <c r="F1582" s="66">
        <v>43809</v>
      </c>
      <c r="G1582" s="66" t="str">
        <f t="shared" si="312"/>
        <v>Targeted Dealer</v>
      </c>
      <c r="H1582" s="66" t="s">
        <v>627</v>
      </c>
      <c r="I1582" s="67">
        <v>125</v>
      </c>
      <c r="J1582" s="67">
        <f t="shared" ca="1" si="313"/>
        <v>2608.8709677419356</v>
      </c>
      <c r="K1582" s="96">
        <v>125</v>
      </c>
      <c r="L1582" s="68">
        <f t="shared" ca="1" si="314"/>
        <v>-2483.8709677419356</v>
      </c>
      <c r="M1582" s="68">
        <f t="shared" ca="1" si="315"/>
        <v>4.7913446676970635</v>
      </c>
      <c r="N1582" s="99">
        <v>130</v>
      </c>
      <c r="O1582" s="97" t="str">
        <f t="shared" ca="1" si="316"/>
        <v>Nov</v>
      </c>
      <c r="P1582" s="96">
        <v>130</v>
      </c>
      <c r="Q1582" s="99">
        <f t="shared" si="317"/>
        <v>-5</v>
      </c>
      <c r="R1582" s="97">
        <f t="shared" ca="1" si="318"/>
        <v>-3.8461538461538436E-2</v>
      </c>
      <c r="S1582" s="99" t="str">
        <f t="shared" ca="1" si="319"/>
        <v>DEGROWTH</v>
      </c>
      <c r="T1582" s="100">
        <v>180</v>
      </c>
      <c r="U1582" s="100" t="str">
        <f t="shared" ca="1" si="320"/>
        <v>Dec</v>
      </c>
      <c r="V1582" s="96">
        <v>180</v>
      </c>
      <c r="W1582" s="103">
        <f t="shared" si="321"/>
        <v>-55</v>
      </c>
      <c r="X1582" s="102">
        <f t="shared" ca="1" si="322"/>
        <v>-0.30555555555555558</v>
      </c>
      <c r="Y1582" s="103" t="str">
        <f t="shared" ca="1" si="323"/>
        <v>DEGROWTH</v>
      </c>
      <c r="Z1582" s="24">
        <v>0</v>
      </c>
      <c r="AA1582" s="24">
        <f t="shared" si="324"/>
        <v>1</v>
      </c>
      <c r="AB1582" s="3">
        <v>1000001183</v>
      </c>
      <c r="AC1582" s="3"/>
    </row>
    <row r="1583" spans="1:29" ht="14.25" hidden="1" customHeight="1">
      <c r="A1583" s="23" t="s">
        <v>130</v>
      </c>
      <c r="B1583" s="64" t="s">
        <v>120</v>
      </c>
      <c r="C1583" s="64" t="s">
        <v>398</v>
      </c>
      <c r="D1583" s="64">
        <v>1000001827</v>
      </c>
      <c r="E1583" s="65" t="s">
        <v>399</v>
      </c>
      <c r="F1583" s="66">
        <v>44232</v>
      </c>
      <c r="G1583" s="66" t="str">
        <f t="shared" si="312"/>
        <v>Targeted Dealer</v>
      </c>
      <c r="H1583" s="66"/>
      <c r="I1583" s="67">
        <v>30</v>
      </c>
      <c r="J1583" s="67">
        <f t="shared" ca="1" si="313"/>
        <v>626.12903225806451</v>
      </c>
      <c r="K1583" s="96">
        <v>30</v>
      </c>
      <c r="L1583" s="68">
        <f t="shared" ca="1" si="314"/>
        <v>-596.12903225806451</v>
      </c>
      <c r="M1583" s="68">
        <f t="shared" ca="1" si="315"/>
        <v>4.7913446676970635</v>
      </c>
      <c r="N1583" s="99">
        <v>0</v>
      </c>
      <c r="O1583" s="97" t="str">
        <f t="shared" ca="1" si="316"/>
        <v>Nov</v>
      </c>
      <c r="P1583" s="96">
        <v>0</v>
      </c>
      <c r="Q1583" s="99">
        <f t="shared" si="317"/>
        <v>30</v>
      </c>
      <c r="R1583" s="97">
        <f t="shared" ca="1" si="318"/>
        <v>0</v>
      </c>
      <c r="S1583" s="99" t="b">
        <f t="shared" si="319"/>
        <v>0</v>
      </c>
      <c r="T1583" s="100">
        <v>90</v>
      </c>
      <c r="U1583" s="100" t="str">
        <f t="shared" ca="1" si="320"/>
        <v>Dec</v>
      </c>
      <c r="V1583" s="96">
        <v>90</v>
      </c>
      <c r="W1583" s="103">
        <f t="shared" si="321"/>
        <v>-60</v>
      </c>
      <c r="X1583" s="102">
        <f t="shared" ca="1" si="322"/>
        <v>-0.66666666666666674</v>
      </c>
      <c r="Y1583" s="103" t="str">
        <f t="shared" ca="1" si="323"/>
        <v>DEGROWTH</v>
      </c>
      <c r="Z1583" s="24">
        <v>0</v>
      </c>
      <c r="AA1583" s="24">
        <f t="shared" si="324"/>
        <v>0</v>
      </c>
      <c r="AB1583" s="3">
        <v>1000001827</v>
      </c>
      <c r="AC1583" s="3"/>
    </row>
    <row r="1584" spans="1:29" ht="14.25" hidden="1" customHeight="1">
      <c r="A1584" s="23" t="s">
        <v>130</v>
      </c>
      <c r="B1584" s="64" t="s">
        <v>120</v>
      </c>
      <c r="C1584" s="64" t="s">
        <v>2764</v>
      </c>
      <c r="D1584" s="64">
        <v>1000001988</v>
      </c>
      <c r="E1584" s="65" t="s">
        <v>2765</v>
      </c>
      <c r="F1584" s="66">
        <v>44446</v>
      </c>
      <c r="G1584" s="66" t="str">
        <f t="shared" si="312"/>
        <v>-</v>
      </c>
      <c r="H1584" s="66"/>
      <c r="I1584" s="67">
        <v>0</v>
      </c>
      <c r="J1584" s="67">
        <f t="shared" ca="1" si="313"/>
        <v>0</v>
      </c>
      <c r="K1584" s="96">
        <v>0</v>
      </c>
      <c r="L1584" s="68">
        <f t="shared" ca="1" si="314"/>
        <v>0</v>
      </c>
      <c r="M1584" s="68" t="str">
        <f t="shared" ca="1" si="315"/>
        <v>-</v>
      </c>
      <c r="N1584" s="99">
        <v>30</v>
      </c>
      <c r="O1584" s="97" t="str">
        <f t="shared" ca="1" si="316"/>
        <v>Nov</v>
      </c>
      <c r="P1584" s="96">
        <v>30</v>
      </c>
      <c r="Q1584" s="99">
        <f t="shared" si="317"/>
        <v>-30</v>
      </c>
      <c r="R1584" s="97">
        <f t="shared" ca="1" si="318"/>
        <v>-1</v>
      </c>
      <c r="S1584" s="99" t="str">
        <f t="shared" ca="1" si="319"/>
        <v>DEGROWTH</v>
      </c>
      <c r="T1584" s="100">
        <v>50</v>
      </c>
      <c r="U1584" s="100" t="str">
        <f t="shared" ca="1" si="320"/>
        <v>Dec</v>
      </c>
      <c r="V1584" s="96">
        <v>50</v>
      </c>
      <c r="W1584" s="103">
        <f t="shared" si="321"/>
        <v>-50</v>
      </c>
      <c r="X1584" s="102">
        <f t="shared" ca="1" si="322"/>
        <v>-1</v>
      </c>
      <c r="Y1584" s="103" t="str">
        <f t="shared" ca="1" si="323"/>
        <v>DEGROWTH</v>
      </c>
      <c r="Z1584" s="24">
        <v>1</v>
      </c>
      <c r="AA1584" s="24">
        <f t="shared" si="324"/>
        <v>0</v>
      </c>
      <c r="AB1584" s="3">
        <v>1000001988</v>
      </c>
      <c r="AC1584" s="3"/>
    </row>
    <row r="1585" spans="1:29" ht="14.25" hidden="1" customHeight="1">
      <c r="A1585" s="23" t="s">
        <v>130</v>
      </c>
      <c r="B1585" s="64" t="s">
        <v>120</v>
      </c>
      <c r="C1585" s="64" t="s">
        <v>400</v>
      </c>
      <c r="D1585" s="64">
        <v>1000002013</v>
      </c>
      <c r="E1585" s="65" t="s">
        <v>401</v>
      </c>
      <c r="F1585" s="66">
        <v>44494</v>
      </c>
      <c r="G1585" s="66" t="str">
        <f t="shared" si="312"/>
        <v>Targeted Dealer</v>
      </c>
      <c r="H1585" s="66"/>
      <c r="I1585" s="67">
        <v>25</v>
      </c>
      <c r="J1585" s="67">
        <f t="shared" ca="1" si="313"/>
        <v>521.77419354838707</v>
      </c>
      <c r="K1585" s="96">
        <v>20</v>
      </c>
      <c r="L1585" s="68">
        <f t="shared" ca="1" si="314"/>
        <v>-501.77419354838707</v>
      </c>
      <c r="M1585" s="68">
        <f t="shared" ca="1" si="315"/>
        <v>3.8330757341576507</v>
      </c>
      <c r="N1585" s="99">
        <v>0</v>
      </c>
      <c r="O1585" s="97" t="str">
        <f t="shared" ca="1" si="316"/>
        <v>Nov</v>
      </c>
      <c r="P1585" s="96">
        <v>0</v>
      </c>
      <c r="Q1585" s="99">
        <f t="shared" si="317"/>
        <v>20</v>
      </c>
      <c r="R1585" s="97">
        <f t="shared" ca="1" si="318"/>
        <v>0</v>
      </c>
      <c r="S1585" s="99" t="b">
        <f t="shared" si="319"/>
        <v>0</v>
      </c>
      <c r="T1585" s="100">
        <v>135</v>
      </c>
      <c r="U1585" s="100" t="str">
        <f t="shared" ca="1" si="320"/>
        <v>Dec</v>
      </c>
      <c r="V1585" s="96">
        <v>135</v>
      </c>
      <c r="W1585" s="103">
        <f t="shared" si="321"/>
        <v>-115</v>
      </c>
      <c r="X1585" s="102">
        <f t="shared" ca="1" si="322"/>
        <v>-0.85185185185185186</v>
      </c>
      <c r="Y1585" s="103" t="str">
        <f t="shared" ca="1" si="323"/>
        <v>DEGROWTH</v>
      </c>
      <c r="Z1585" s="24">
        <v>0</v>
      </c>
      <c r="AA1585" s="24">
        <f t="shared" si="324"/>
        <v>0</v>
      </c>
      <c r="AB1585" s="3">
        <v>1000002013</v>
      </c>
      <c r="AC1585" s="3"/>
    </row>
    <row r="1586" spans="1:29" ht="14.25" hidden="1" customHeight="1">
      <c r="A1586" s="23" t="s">
        <v>130</v>
      </c>
      <c r="B1586" s="64" t="s">
        <v>120</v>
      </c>
      <c r="C1586" s="64" t="s">
        <v>2766</v>
      </c>
      <c r="D1586" s="64">
        <v>1000002030</v>
      </c>
      <c r="E1586" s="65" t="s">
        <v>2767</v>
      </c>
      <c r="F1586" s="66">
        <v>44509</v>
      </c>
      <c r="G1586" s="66" t="str">
        <f t="shared" si="312"/>
        <v>Targeted Dealer</v>
      </c>
      <c r="H1586" s="66"/>
      <c r="I1586" s="67">
        <v>160</v>
      </c>
      <c r="J1586" s="67">
        <f t="shared" ca="1" si="313"/>
        <v>3339.3548387096776</v>
      </c>
      <c r="K1586" s="96">
        <v>430</v>
      </c>
      <c r="L1586" s="68">
        <f t="shared" ca="1" si="314"/>
        <v>-2909.3548387096776</v>
      </c>
      <c r="M1586" s="68">
        <f t="shared" ca="1" si="315"/>
        <v>12.876738794435855</v>
      </c>
      <c r="N1586" s="99">
        <v>150</v>
      </c>
      <c r="O1586" s="97" t="str">
        <f t="shared" ca="1" si="316"/>
        <v>Nov</v>
      </c>
      <c r="P1586" s="96">
        <v>150</v>
      </c>
      <c r="Q1586" s="99">
        <f t="shared" si="317"/>
        <v>280</v>
      </c>
      <c r="R1586" s="97">
        <f t="shared" ca="1" si="318"/>
        <v>1.8666666666666667</v>
      </c>
      <c r="S1586" s="99" t="str">
        <f t="shared" ca="1" si="319"/>
        <v>GROWTH</v>
      </c>
      <c r="T1586" s="100">
        <v>305</v>
      </c>
      <c r="U1586" s="100" t="str">
        <f t="shared" ca="1" si="320"/>
        <v>Dec</v>
      </c>
      <c r="V1586" s="96">
        <v>305</v>
      </c>
      <c r="W1586" s="103">
        <f t="shared" si="321"/>
        <v>125</v>
      </c>
      <c r="X1586" s="102">
        <f t="shared" ca="1" si="322"/>
        <v>0.4098360655737705</v>
      </c>
      <c r="Y1586" s="103" t="str">
        <f t="shared" ca="1" si="323"/>
        <v>GROWTH</v>
      </c>
      <c r="Z1586" s="24">
        <v>0</v>
      </c>
      <c r="AA1586" s="24">
        <f t="shared" si="324"/>
        <v>0</v>
      </c>
      <c r="AB1586" s="3">
        <v>1000002030</v>
      </c>
      <c r="AC1586" s="3"/>
    </row>
    <row r="1587" spans="1:29" ht="14.25" hidden="1" customHeight="1">
      <c r="A1587" s="23" t="s">
        <v>130</v>
      </c>
      <c r="B1587" s="64" t="s">
        <v>120</v>
      </c>
      <c r="C1587" s="64" t="s">
        <v>2768</v>
      </c>
      <c r="D1587" s="64">
        <v>1000002075</v>
      </c>
      <c r="E1587" s="65" t="s">
        <v>2769</v>
      </c>
      <c r="F1587" s="66">
        <v>44531</v>
      </c>
      <c r="G1587" s="66" t="str">
        <f t="shared" si="312"/>
        <v>Targeted Dealer</v>
      </c>
      <c r="H1587" s="66"/>
      <c r="I1587" s="67">
        <v>25</v>
      </c>
      <c r="J1587" s="67">
        <f t="shared" ca="1" si="313"/>
        <v>521.77419354838707</v>
      </c>
      <c r="K1587" s="96">
        <v>30</v>
      </c>
      <c r="L1587" s="68">
        <f t="shared" ca="1" si="314"/>
        <v>-491.77419354838707</v>
      </c>
      <c r="M1587" s="68">
        <f t="shared" ca="1" si="315"/>
        <v>5.7496136012364758</v>
      </c>
      <c r="N1587" s="99">
        <v>55</v>
      </c>
      <c r="O1587" s="97" t="str">
        <f t="shared" ca="1" si="316"/>
        <v>Nov</v>
      </c>
      <c r="P1587" s="96">
        <v>55</v>
      </c>
      <c r="Q1587" s="99">
        <f t="shared" si="317"/>
        <v>-25</v>
      </c>
      <c r="R1587" s="97">
        <f t="shared" ca="1" si="318"/>
        <v>-0.45454545454545459</v>
      </c>
      <c r="S1587" s="99" t="str">
        <f t="shared" ca="1" si="319"/>
        <v>DEGROWTH</v>
      </c>
      <c r="T1587" s="100">
        <v>52.5</v>
      </c>
      <c r="U1587" s="100" t="str">
        <f t="shared" ca="1" si="320"/>
        <v>Dec</v>
      </c>
      <c r="V1587" s="96">
        <v>52.5</v>
      </c>
      <c r="W1587" s="103">
        <f t="shared" si="321"/>
        <v>-22.5</v>
      </c>
      <c r="X1587" s="102">
        <f t="shared" ca="1" si="322"/>
        <v>-0.4285714285714286</v>
      </c>
      <c r="Y1587" s="103" t="str">
        <f t="shared" ca="1" si="323"/>
        <v>DEGROWTH</v>
      </c>
      <c r="Z1587" s="24">
        <v>0</v>
      </c>
      <c r="AA1587" s="24">
        <f t="shared" si="324"/>
        <v>0</v>
      </c>
      <c r="AB1587" s="3">
        <v>1000002075</v>
      </c>
      <c r="AC1587" s="3"/>
    </row>
    <row r="1588" spans="1:29" ht="14.25" hidden="1" customHeight="1">
      <c r="A1588" s="23" t="s">
        <v>130</v>
      </c>
      <c r="B1588" s="64" t="s">
        <v>120</v>
      </c>
      <c r="C1588" s="64" t="s">
        <v>2770</v>
      </c>
      <c r="D1588" s="64">
        <v>1000002064</v>
      </c>
      <c r="E1588" s="65" t="s">
        <v>2771</v>
      </c>
      <c r="F1588" s="66">
        <v>44543</v>
      </c>
      <c r="G1588" s="66" t="str">
        <f t="shared" si="312"/>
        <v>Targeted Dealer</v>
      </c>
      <c r="H1588" s="66" t="s">
        <v>627</v>
      </c>
      <c r="I1588" s="67">
        <v>225</v>
      </c>
      <c r="J1588" s="67">
        <f t="shared" ca="1" si="313"/>
        <v>4695.9677419354839</v>
      </c>
      <c r="K1588" s="96">
        <v>100</v>
      </c>
      <c r="L1588" s="68">
        <f t="shared" ca="1" si="314"/>
        <v>-4595.9677419354839</v>
      </c>
      <c r="M1588" s="68">
        <f t="shared" ca="1" si="315"/>
        <v>2.1294865189764725</v>
      </c>
      <c r="N1588" s="99">
        <v>175</v>
      </c>
      <c r="O1588" s="97" t="str">
        <f t="shared" ca="1" si="316"/>
        <v>Nov</v>
      </c>
      <c r="P1588" s="96">
        <v>175</v>
      </c>
      <c r="Q1588" s="99">
        <f t="shared" si="317"/>
        <v>-75</v>
      </c>
      <c r="R1588" s="97">
        <f t="shared" ca="1" si="318"/>
        <v>-0.4285714285714286</v>
      </c>
      <c r="S1588" s="99" t="str">
        <f t="shared" ca="1" si="319"/>
        <v>DEGROWTH</v>
      </c>
      <c r="T1588" s="100">
        <v>245</v>
      </c>
      <c r="U1588" s="100" t="str">
        <f t="shared" ca="1" si="320"/>
        <v>Dec</v>
      </c>
      <c r="V1588" s="96">
        <v>245</v>
      </c>
      <c r="W1588" s="103">
        <f t="shared" si="321"/>
        <v>-145</v>
      </c>
      <c r="X1588" s="102">
        <f t="shared" ca="1" si="322"/>
        <v>-0.59183673469387754</v>
      </c>
      <c r="Y1588" s="103" t="str">
        <f t="shared" ca="1" si="323"/>
        <v>DEGROWTH</v>
      </c>
      <c r="Z1588" s="24">
        <v>0</v>
      </c>
      <c r="AA1588" s="24">
        <f t="shared" si="324"/>
        <v>1</v>
      </c>
      <c r="AB1588" s="3">
        <v>1000002064</v>
      </c>
      <c r="AC1588" s="3"/>
    </row>
    <row r="1589" spans="1:29" ht="14.25" hidden="1" customHeight="1">
      <c r="A1589" s="23" t="s">
        <v>130</v>
      </c>
      <c r="B1589" s="64" t="s">
        <v>120</v>
      </c>
      <c r="C1589" s="64" t="s">
        <v>2772</v>
      </c>
      <c r="D1589" s="64">
        <v>1000002070</v>
      </c>
      <c r="E1589" s="65" t="s">
        <v>2773</v>
      </c>
      <c r="F1589" s="66">
        <v>44554</v>
      </c>
      <c r="G1589" s="66" t="str">
        <f t="shared" si="312"/>
        <v>Targeted Dealer</v>
      </c>
      <c r="H1589" s="66"/>
      <c r="I1589" s="67">
        <v>200</v>
      </c>
      <c r="J1589" s="67">
        <f t="shared" ca="1" si="313"/>
        <v>4174.1935483870966</v>
      </c>
      <c r="K1589" s="96">
        <v>280</v>
      </c>
      <c r="L1589" s="68">
        <f t="shared" ca="1" si="314"/>
        <v>-3894.1935483870966</v>
      </c>
      <c r="M1589" s="68">
        <f t="shared" ca="1" si="315"/>
        <v>6.707882534775889</v>
      </c>
      <c r="N1589" s="99">
        <v>225</v>
      </c>
      <c r="O1589" s="97" t="str">
        <f t="shared" ca="1" si="316"/>
        <v>Nov</v>
      </c>
      <c r="P1589" s="96">
        <v>225</v>
      </c>
      <c r="Q1589" s="99">
        <f t="shared" si="317"/>
        <v>55</v>
      </c>
      <c r="R1589" s="97">
        <f t="shared" ca="1" si="318"/>
        <v>0.24444444444444446</v>
      </c>
      <c r="S1589" s="99" t="str">
        <f t="shared" ca="1" si="319"/>
        <v>GROWTH</v>
      </c>
      <c r="T1589" s="100">
        <v>250</v>
      </c>
      <c r="U1589" s="100" t="str">
        <f t="shared" ca="1" si="320"/>
        <v>Dec</v>
      </c>
      <c r="V1589" s="96">
        <v>250</v>
      </c>
      <c r="W1589" s="103">
        <f t="shared" si="321"/>
        <v>30</v>
      </c>
      <c r="X1589" s="102">
        <f t="shared" ca="1" si="322"/>
        <v>0.12000000000000011</v>
      </c>
      <c r="Y1589" s="103" t="str">
        <f t="shared" ca="1" si="323"/>
        <v>GROWTH</v>
      </c>
      <c r="Z1589" s="24">
        <v>0</v>
      </c>
      <c r="AA1589" s="24">
        <f t="shared" si="324"/>
        <v>0</v>
      </c>
      <c r="AB1589" s="3">
        <v>1000002070</v>
      </c>
      <c r="AC1589" s="3"/>
    </row>
    <row r="1590" spans="1:29" ht="14.25" hidden="1" customHeight="1">
      <c r="A1590" s="23" t="s">
        <v>130</v>
      </c>
      <c r="B1590" s="64" t="s">
        <v>120</v>
      </c>
      <c r="C1590" s="64" t="s">
        <v>2774</v>
      </c>
      <c r="D1590" s="64">
        <v>1000002546</v>
      </c>
      <c r="E1590" s="65" t="s">
        <v>2775</v>
      </c>
      <c r="F1590" s="66">
        <v>44608</v>
      </c>
      <c r="G1590" s="66" t="str">
        <f t="shared" si="312"/>
        <v>Targeted Dealer</v>
      </c>
      <c r="H1590" s="66"/>
      <c r="I1590" s="67">
        <v>25</v>
      </c>
      <c r="J1590" s="67">
        <f t="shared" ca="1" si="313"/>
        <v>521.77419354838707</v>
      </c>
      <c r="K1590" s="96">
        <v>25</v>
      </c>
      <c r="L1590" s="68">
        <f t="shared" ca="1" si="314"/>
        <v>-496.77419354838707</v>
      </c>
      <c r="M1590" s="68">
        <f t="shared" ca="1" si="315"/>
        <v>4.7913446676970635</v>
      </c>
      <c r="N1590" s="99">
        <v>25</v>
      </c>
      <c r="O1590" s="97" t="str">
        <f t="shared" ca="1" si="316"/>
        <v>Nov</v>
      </c>
      <c r="P1590" s="96">
        <v>25</v>
      </c>
      <c r="Q1590" s="99">
        <f t="shared" si="317"/>
        <v>0</v>
      </c>
      <c r="R1590" s="97">
        <f t="shared" ca="1" si="318"/>
        <v>0</v>
      </c>
      <c r="S1590" s="99" t="str">
        <f t="shared" ca="1" si="319"/>
        <v>GROWTH</v>
      </c>
      <c r="T1590" s="100">
        <v>0</v>
      </c>
      <c r="U1590" s="100" t="str">
        <f t="shared" ca="1" si="320"/>
        <v>Dec</v>
      </c>
      <c r="V1590" s="96">
        <v>0</v>
      </c>
      <c r="W1590" s="103">
        <f t="shared" si="321"/>
        <v>25</v>
      </c>
      <c r="X1590" s="102">
        <f t="shared" ca="1" si="322"/>
        <v>0</v>
      </c>
      <c r="Y1590" s="103" t="b">
        <f t="shared" si="323"/>
        <v>0</v>
      </c>
      <c r="Z1590" s="24">
        <v>0</v>
      </c>
      <c r="AA1590" s="24">
        <f t="shared" si="324"/>
        <v>0</v>
      </c>
      <c r="AB1590" s="3">
        <v>1000002546</v>
      </c>
      <c r="AC1590" s="3"/>
    </row>
    <row r="1591" spans="1:29" ht="14.25" hidden="1" customHeight="1">
      <c r="A1591" s="23" t="s">
        <v>130</v>
      </c>
      <c r="B1591" s="64" t="s">
        <v>120</v>
      </c>
      <c r="C1591" s="64" t="s">
        <v>402</v>
      </c>
      <c r="D1591" s="64">
        <v>1000002774</v>
      </c>
      <c r="E1591" s="131" t="s">
        <v>403</v>
      </c>
      <c r="F1591" s="66">
        <v>44692</v>
      </c>
      <c r="G1591" s="66" t="str">
        <f t="shared" si="312"/>
        <v>Targeted Dealer</v>
      </c>
      <c r="H1591" s="66"/>
      <c r="I1591" s="67">
        <v>50</v>
      </c>
      <c r="J1591" s="67">
        <f t="shared" ca="1" si="313"/>
        <v>1043.5483870967741</v>
      </c>
      <c r="K1591" s="96">
        <v>75</v>
      </c>
      <c r="L1591" s="68">
        <f t="shared" ca="1" si="314"/>
        <v>-968.54838709677415</v>
      </c>
      <c r="M1591" s="68">
        <f t="shared" ca="1" si="315"/>
        <v>7.1870170015455948</v>
      </c>
      <c r="N1591" s="99">
        <v>60</v>
      </c>
      <c r="O1591" s="97" t="str">
        <f t="shared" ca="1" si="316"/>
        <v>Nov</v>
      </c>
      <c r="P1591" s="96">
        <v>60</v>
      </c>
      <c r="Q1591" s="99">
        <f t="shared" si="317"/>
        <v>15</v>
      </c>
      <c r="R1591" s="97">
        <f t="shared" ca="1" si="318"/>
        <v>0.25</v>
      </c>
      <c r="S1591" s="99" t="str">
        <f t="shared" ca="1" si="319"/>
        <v>GROWTH</v>
      </c>
      <c r="T1591" s="100">
        <v>27.5</v>
      </c>
      <c r="U1591" s="100" t="str">
        <f t="shared" ca="1" si="320"/>
        <v>Dec</v>
      </c>
      <c r="V1591" s="96">
        <v>27.5</v>
      </c>
      <c r="W1591" s="103">
        <f t="shared" si="321"/>
        <v>47.5</v>
      </c>
      <c r="X1591" s="102">
        <f t="shared" ca="1" si="322"/>
        <v>1.7272727272727271</v>
      </c>
      <c r="Y1591" s="103" t="str">
        <f t="shared" ca="1" si="323"/>
        <v>GROWTH</v>
      </c>
      <c r="Z1591" s="24">
        <v>0</v>
      </c>
      <c r="AA1591" s="24">
        <f t="shared" si="324"/>
        <v>0</v>
      </c>
      <c r="AB1591" s="3">
        <v>1000002774</v>
      </c>
      <c r="AC1591" s="3"/>
    </row>
    <row r="1592" spans="1:29" ht="14.25" hidden="1" customHeight="1">
      <c r="A1592" s="23" t="s">
        <v>130</v>
      </c>
      <c r="B1592" s="64" t="s">
        <v>120</v>
      </c>
      <c r="C1592" s="64" t="s">
        <v>2776</v>
      </c>
      <c r="D1592" s="64">
        <v>1000003311</v>
      </c>
      <c r="E1592" s="64" t="s">
        <v>2777</v>
      </c>
      <c r="F1592" s="66">
        <v>44957</v>
      </c>
      <c r="G1592" s="66" t="str">
        <f t="shared" si="312"/>
        <v>-</v>
      </c>
      <c r="H1592" s="66"/>
      <c r="I1592" s="67">
        <v>0</v>
      </c>
      <c r="J1592" s="67">
        <f t="shared" ca="1" si="313"/>
        <v>0</v>
      </c>
      <c r="K1592" s="96">
        <v>50</v>
      </c>
      <c r="L1592" s="68">
        <f t="shared" ca="1" si="314"/>
        <v>50</v>
      </c>
      <c r="M1592" s="68" t="str">
        <f t="shared" ca="1" si="315"/>
        <v>-</v>
      </c>
      <c r="N1592" s="99">
        <v>0</v>
      </c>
      <c r="O1592" s="97" t="str">
        <f t="shared" ca="1" si="316"/>
        <v>Nov</v>
      </c>
      <c r="P1592" s="96">
        <v>0</v>
      </c>
      <c r="Q1592" s="99">
        <f t="shared" si="317"/>
        <v>50</v>
      </c>
      <c r="R1592" s="97">
        <f t="shared" ca="1" si="318"/>
        <v>0</v>
      </c>
      <c r="S1592" s="99" t="b">
        <f t="shared" si="319"/>
        <v>0</v>
      </c>
      <c r="T1592" s="100">
        <v>0</v>
      </c>
      <c r="U1592" s="100" t="str">
        <f t="shared" ca="1" si="320"/>
        <v>Dec</v>
      </c>
      <c r="V1592" s="96">
        <v>0</v>
      </c>
      <c r="W1592" s="103">
        <f t="shared" si="321"/>
        <v>50</v>
      </c>
      <c r="X1592" s="102">
        <f t="shared" ca="1" si="322"/>
        <v>0</v>
      </c>
      <c r="Y1592" s="103" t="b">
        <f t="shared" si="323"/>
        <v>0</v>
      </c>
      <c r="Z1592" s="24">
        <v>0</v>
      </c>
      <c r="AA1592" s="24">
        <f t="shared" si="324"/>
        <v>0</v>
      </c>
      <c r="AB1592" s="3">
        <v>1000003311</v>
      </c>
      <c r="AC1592" s="3"/>
    </row>
    <row r="1593" spans="1:29" ht="14.25" hidden="1" customHeight="1">
      <c r="A1593" s="23" t="s">
        <v>130</v>
      </c>
      <c r="B1593" s="64" t="s">
        <v>120</v>
      </c>
      <c r="C1593" s="64" t="s">
        <v>404</v>
      </c>
      <c r="D1593" s="64">
        <v>1000003323</v>
      </c>
      <c r="E1593" s="64" t="s">
        <v>405</v>
      </c>
      <c r="F1593" s="66">
        <v>44959</v>
      </c>
      <c r="G1593" s="66" t="str">
        <f t="shared" si="312"/>
        <v>-</v>
      </c>
      <c r="H1593" s="66"/>
      <c r="I1593" s="67">
        <v>0</v>
      </c>
      <c r="J1593" s="67">
        <f t="shared" ca="1" si="313"/>
        <v>0</v>
      </c>
      <c r="K1593" s="96">
        <v>0</v>
      </c>
      <c r="L1593" s="68">
        <f t="shared" ca="1" si="314"/>
        <v>0</v>
      </c>
      <c r="M1593" s="68" t="str">
        <f t="shared" ca="1" si="315"/>
        <v>-</v>
      </c>
      <c r="N1593" s="99">
        <v>10</v>
      </c>
      <c r="O1593" s="97" t="str">
        <f t="shared" ca="1" si="316"/>
        <v>Nov</v>
      </c>
      <c r="P1593" s="96">
        <v>10</v>
      </c>
      <c r="Q1593" s="99">
        <f t="shared" si="317"/>
        <v>-10</v>
      </c>
      <c r="R1593" s="97">
        <f t="shared" ca="1" si="318"/>
        <v>-1</v>
      </c>
      <c r="S1593" s="99" t="str">
        <f t="shared" ca="1" si="319"/>
        <v>DEGROWTH</v>
      </c>
      <c r="T1593" s="100">
        <v>25</v>
      </c>
      <c r="U1593" s="100" t="str">
        <f t="shared" ca="1" si="320"/>
        <v>Dec</v>
      </c>
      <c r="V1593" s="96">
        <v>25</v>
      </c>
      <c r="W1593" s="103">
        <f t="shared" si="321"/>
        <v>-25</v>
      </c>
      <c r="X1593" s="102">
        <f t="shared" ca="1" si="322"/>
        <v>-1</v>
      </c>
      <c r="Y1593" s="103" t="str">
        <f t="shared" ca="1" si="323"/>
        <v>DEGROWTH</v>
      </c>
      <c r="Z1593" s="24">
        <v>1</v>
      </c>
      <c r="AA1593" s="24">
        <f t="shared" si="324"/>
        <v>0</v>
      </c>
      <c r="AB1593" s="3">
        <v>1000003323</v>
      </c>
      <c r="AC1593" s="3"/>
    </row>
    <row r="1594" spans="1:29" ht="14.25" hidden="1" customHeight="1">
      <c r="A1594" s="23" t="s">
        <v>130</v>
      </c>
      <c r="B1594" s="64" t="s">
        <v>120</v>
      </c>
      <c r="C1594" s="64" t="s">
        <v>406</v>
      </c>
      <c r="D1594" s="64">
        <v>1000003772</v>
      </c>
      <c r="E1594" s="64" t="s">
        <v>407</v>
      </c>
      <c r="F1594" s="66">
        <v>45266</v>
      </c>
      <c r="G1594" s="66" t="str">
        <f t="shared" si="312"/>
        <v>Targeted Dealer</v>
      </c>
      <c r="H1594" s="66"/>
      <c r="I1594" s="67">
        <v>15</v>
      </c>
      <c r="J1594" s="67">
        <f t="shared" ca="1" si="313"/>
        <v>313.06451612903226</v>
      </c>
      <c r="K1594" s="96">
        <v>0</v>
      </c>
      <c r="L1594" s="68">
        <f t="shared" ca="1" si="314"/>
        <v>-313.06451612903226</v>
      </c>
      <c r="M1594" s="68">
        <f t="shared" ca="1" si="315"/>
        <v>0</v>
      </c>
      <c r="N1594" s="99">
        <v>15</v>
      </c>
      <c r="O1594" s="97" t="str">
        <f t="shared" ca="1" si="316"/>
        <v>Nov</v>
      </c>
      <c r="P1594" s="96">
        <v>15</v>
      </c>
      <c r="Q1594" s="99">
        <f t="shared" si="317"/>
        <v>-15</v>
      </c>
      <c r="R1594" s="97">
        <f t="shared" ca="1" si="318"/>
        <v>-1</v>
      </c>
      <c r="S1594" s="99" t="str">
        <f t="shared" ca="1" si="319"/>
        <v>DEGROWTH</v>
      </c>
      <c r="T1594" s="100">
        <v>12.5</v>
      </c>
      <c r="U1594" s="100" t="str">
        <f t="shared" ca="1" si="320"/>
        <v>Dec</v>
      </c>
      <c r="V1594" s="96">
        <v>12.5</v>
      </c>
      <c r="W1594" s="103">
        <f t="shared" si="321"/>
        <v>-12.5</v>
      </c>
      <c r="X1594" s="102">
        <f t="shared" ca="1" si="322"/>
        <v>-1</v>
      </c>
      <c r="Y1594" s="103" t="str">
        <f t="shared" ca="1" si="323"/>
        <v>DEGROWTH</v>
      </c>
      <c r="Z1594" s="24">
        <v>1</v>
      </c>
      <c r="AA1594" s="24">
        <f t="shared" si="324"/>
        <v>0</v>
      </c>
      <c r="AB1594" s="3">
        <v>1000003772</v>
      </c>
      <c r="AC1594" s="3"/>
    </row>
    <row r="1595" spans="1:29" ht="14.25" hidden="1" customHeight="1">
      <c r="A1595" s="24" t="s">
        <v>130</v>
      </c>
      <c r="B1595" s="125" t="s">
        <v>120</v>
      </c>
      <c r="C1595" s="125" t="s">
        <v>408</v>
      </c>
      <c r="D1595" s="125">
        <v>1000003833</v>
      </c>
      <c r="E1595" s="125" t="s">
        <v>409</v>
      </c>
      <c r="F1595" s="141">
        <v>45311</v>
      </c>
      <c r="G1595" s="66" t="str">
        <f t="shared" si="312"/>
        <v>Targeted Dealer</v>
      </c>
      <c r="H1595" s="66"/>
      <c r="I1595" s="67">
        <v>25</v>
      </c>
      <c r="J1595" s="67">
        <f t="shared" ca="1" si="313"/>
        <v>521.77419354838707</v>
      </c>
      <c r="K1595" s="96">
        <v>0</v>
      </c>
      <c r="L1595" s="68">
        <f t="shared" ca="1" si="314"/>
        <v>-521.77419354838707</v>
      </c>
      <c r="M1595" s="68">
        <f t="shared" ca="1" si="315"/>
        <v>0</v>
      </c>
      <c r="N1595" s="99">
        <v>60</v>
      </c>
      <c r="O1595" s="97" t="str">
        <f t="shared" ca="1" si="316"/>
        <v>Nov</v>
      </c>
      <c r="P1595" s="96">
        <v>60</v>
      </c>
      <c r="Q1595" s="99">
        <f t="shared" si="317"/>
        <v>-60</v>
      </c>
      <c r="R1595" s="97">
        <f t="shared" ca="1" si="318"/>
        <v>-1</v>
      </c>
      <c r="S1595" s="99" t="str">
        <f t="shared" ca="1" si="319"/>
        <v>DEGROWTH</v>
      </c>
      <c r="T1595" s="100">
        <v>0</v>
      </c>
      <c r="U1595" s="100" t="str">
        <f t="shared" ca="1" si="320"/>
        <v>Dec</v>
      </c>
      <c r="V1595" s="96">
        <v>0</v>
      </c>
      <c r="W1595" s="103">
        <f t="shared" si="321"/>
        <v>0</v>
      </c>
      <c r="X1595" s="102">
        <f t="shared" ca="1" si="322"/>
        <v>0</v>
      </c>
      <c r="Y1595" s="103" t="b">
        <f t="shared" si="323"/>
        <v>0</v>
      </c>
      <c r="Z1595" s="24">
        <v>1</v>
      </c>
      <c r="AA1595" s="24">
        <f t="shared" si="324"/>
        <v>0</v>
      </c>
      <c r="AB1595" s="3">
        <v>1000003833</v>
      </c>
      <c r="AC1595" s="3"/>
    </row>
    <row r="1596" spans="1:29" ht="14.25" hidden="1" customHeight="1">
      <c r="A1596" s="24" t="s">
        <v>130</v>
      </c>
      <c r="B1596" s="125" t="s">
        <v>120</v>
      </c>
      <c r="C1596" s="125" t="s">
        <v>2778</v>
      </c>
      <c r="D1596" s="125">
        <v>1000003965</v>
      </c>
      <c r="E1596" s="125" t="s">
        <v>2779</v>
      </c>
      <c r="F1596" s="66">
        <v>45433</v>
      </c>
      <c r="G1596" s="66" t="str">
        <f t="shared" si="312"/>
        <v>Targeted Dealer</v>
      </c>
      <c r="H1596" s="66"/>
      <c r="I1596" s="67">
        <v>25</v>
      </c>
      <c r="J1596" s="67">
        <f t="shared" ca="1" si="313"/>
        <v>521.77419354838707</v>
      </c>
      <c r="K1596" s="96">
        <v>55</v>
      </c>
      <c r="L1596" s="68">
        <f t="shared" ca="1" si="314"/>
        <v>-466.77419354838707</v>
      </c>
      <c r="M1596" s="68">
        <f t="shared" ca="1" si="315"/>
        <v>10.54095826893354</v>
      </c>
      <c r="N1596" s="99">
        <v>30</v>
      </c>
      <c r="O1596" s="97" t="str">
        <f t="shared" ca="1" si="316"/>
        <v>Nov</v>
      </c>
      <c r="P1596" s="96">
        <v>30</v>
      </c>
      <c r="Q1596" s="99">
        <f t="shared" si="317"/>
        <v>25</v>
      </c>
      <c r="R1596" s="97">
        <f t="shared" ca="1" si="318"/>
        <v>0.83333333333333326</v>
      </c>
      <c r="S1596" s="99" t="str">
        <f t="shared" ca="1" si="319"/>
        <v>GROWTH</v>
      </c>
      <c r="T1596" s="100">
        <v>0</v>
      </c>
      <c r="U1596" s="100" t="str">
        <f t="shared" ca="1" si="320"/>
        <v>Dec</v>
      </c>
      <c r="V1596" s="96">
        <v>0</v>
      </c>
      <c r="W1596" s="103">
        <f t="shared" si="321"/>
        <v>55</v>
      </c>
      <c r="X1596" s="102">
        <f t="shared" ca="1" si="322"/>
        <v>0</v>
      </c>
      <c r="Y1596" s="103" t="b">
        <f t="shared" si="323"/>
        <v>0</v>
      </c>
      <c r="Z1596" s="24">
        <v>0</v>
      </c>
      <c r="AA1596" s="24">
        <f t="shared" si="324"/>
        <v>0</v>
      </c>
      <c r="AB1596" s="3">
        <v>1000003965</v>
      </c>
      <c r="AC1596" s="3"/>
    </row>
    <row r="1597" spans="1:29" ht="14.25" hidden="1" customHeight="1">
      <c r="A1597" s="23" t="s">
        <v>130</v>
      </c>
      <c r="B1597" s="64" t="s">
        <v>122</v>
      </c>
      <c r="C1597" s="64" t="s">
        <v>2780</v>
      </c>
      <c r="D1597" s="64">
        <v>1000001654</v>
      </c>
      <c r="E1597" s="65" t="s">
        <v>2781</v>
      </c>
      <c r="F1597" s="66">
        <v>41869</v>
      </c>
      <c r="G1597" s="66" t="str">
        <f t="shared" si="312"/>
        <v>Targeted Dealer</v>
      </c>
      <c r="H1597" s="66"/>
      <c r="I1597" s="67">
        <v>20</v>
      </c>
      <c r="J1597" s="67">
        <f t="shared" ca="1" si="313"/>
        <v>417.41935483870969</v>
      </c>
      <c r="K1597" s="96">
        <v>42.5</v>
      </c>
      <c r="L1597" s="68">
        <f t="shared" ca="1" si="314"/>
        <v>-374.91935483870969</v>
      </c>
      <c r="M1597" s="68">
        <f t="shared" ca="1" si="315"/>
        <v>10.181607418856258</v>
      </c>
      <c r="N1597" s="99">
        <v>25</v>
      </c>
      <c r="O1597" s="97" t="str">
        <f t="shared" ca="1" si="316"/>
        <v>Nov</v>
      </c>
      <c r="P1597" s="96">
        <v>25</v>
      </c>
      <c r="Q1597" s="99">
        <f t="shared" si="317"/>
        <v>17.5</v>
      </c>
      <c r="R1597" s="97">
        <f t="shared" ca="1" si="318"/>
        <v>0.7</v>
      </c>
      <c r="S1597" s="99" t="str">
        <f t="shared" ca="1" si="319"/>
        <v>GROWTH</v>
      </c>
      <c r="T1597" s="100">
        <v>32</v>
      </c>
      <c r="U1597" s="100" t="str">
        <f t="shared" ca="1" si="320"/>
        <v>Dec</v>
      </c>
      <c r="V1597" s="96">
        <v>32</v>
      </c>
      <c r="W1597" s="103">
        <f t="shared" si="321"/>
        <v>10.5</v>
      </c>
      <c r="X1597" s="102">
        <f t="shared" ca="1" si="322"/>
        <v>0.328125</v>
      </c>
      <c r="Y1597" s="103" t="str">
        <f t="shared" ca="1" si="323"/>
        <v>GROWTH</v>
      </c>
      <c r="Z1597" s="24">
        <v>0</v>
      </c>
      <c r="AA1597" s="24">
        <f t="shared" si="324"/>
        <v>0</v>
      </c>
      <c r="AB1597" s="3">
        <v>1000001654</v>
      </c>
      <c r="AC1597" s="3"/>
    </row>
    <row r="1598" spans="1:29" ht="14.25" hidden="1" customHeight="1">
      <c r="A1598" s="23" t="s">
        <v>130</v>
      </c>
      <c r="B1598" s="64" t="s">
        <v>122</v>
      </c>
      <c r="C1598" s="125" t="s">
        <v>4638</v>
      </c>
      <c r="D1598" s="125">
        <v>1000001857</v>
      </c>
      <c r="E1598" s="125" t="s">
        <v>4639</v>
      </c>
      <c r="F1598" s="66">
        <v>41879</v>
      </c>
      <c r="G1598" s="66" t="str">
        <f t="shared" si="312"/>
        <v>Targeted Dealer</v>
      </c>
      <c r="H1598" s="66"/>
      <c r="I1598" s="67">
        <v>15</v>
      </c>
      <c r="J1598" s="67">
        <f t="shared" ca="1" si="313"/>
        <v>313.06451612903226</v>
      </c>
      <c r="K1598" s="96">
        <v>0</v>
      </c>
      <c r="L1598" s="68">
        <f t="shared" ca="1" si="314"/>
        <v>-313.06451612903226</v>
      </c>
      <c r="M1598" s="68">
        <f t="shared" ca="1" si="315"/>
        <v>0</v>
      </c>
      <c r="N1598" s="99">
        <v>0</v>
      </c>
      <c r="O1598" s="97" t="str">
        <f t="shared" ca="1" si="316"/>
        <v>Nov</v>
      </c>
      <c r="P1598" s="96">
        <v>0</v>
      </c>
      <c r="Q1598" s="99">
        <f t="shared" si="317"/>
        <v>0</v>
      </c>
      <c r="R1598" s="97">
        <f t="shared" ca="1" si="318"/>
        <v>0</v>
      </c>
      <c r="S1598" s="99" t="b">
        <f t="shared" si="319"/>
        <v>0</v>
      </c>
      <c r="T1598" s="100">
        <v>0</v>
      </c>
      <c r="U1598" s="100" t="str">
        <f t="shared" ca="1" si="320"/>
        <v>Dec</v>
      </c>
      <c r="V1598" s="96">
        <v>0</v>
      </c>
      <c r="W1598" s="103">
        <f t="shared" si="321"/>
        <v>0</v>
      </c>
      <c r="X1598" s="102">
        <f t="shared" ca="1" si="322"/>
        <v>0</v>
      </c>
      <c r="Y1598" s="103" t="b">
        <f t="shared" si="323"/>
        <v>0</v>
      </c>
      <c r="Z1598" s="24">
        <v>1</v>
      </c>
      <c r="AA1598" s="24">
        <f t="shared" si="324"/>
        <v>0</v>
      </c>
      <c r="AB1598" s="3">
        <v>1000001857</v>
      </c>
      <c r="AC1598" s="3"/>
    </row>
    <row r="1599" spans="1:29" ht="14.25" hidden="1" customHeight="1">
      <c r="A1599" s="23" t="s">
        <v>130</v>
      </c>
      <c r="B1599" s="64" t="s">
        <v>122</v>
      </c>
      <c r="C1599" s="64" t="s">
        <v>4238</v>
      </c>
      <c r="D1599" s="64">
        <v>1000001668</v>
      </c>
      <c r="E1599" s="65" t="s">
        <v>4239</v>
      </c>
      <c r="F1599" s="66">
        <v>41981</v>
      </c>
      <c r="G1599" s="66" t="str">
        <f t="shared" si="312"/>
        <v>Targeted Dealer</v>
      </c>
      <c r="H1599" s="66"/>
      <c r="I1599" s="67">
        <v>20</v>
      </c>
      <c r="J1599" s="67">
        <f t="shared" ca="1" si="313"/>
        <v>417.41935483870969</v>
      </c>
      <c r="K1599" s="96">
        <v>0</v>
      </c>
      <c r="L1599" s="68">
        <f t="shared" ca="1" si="314"/>
        <v>-417.41935483870969</v>
      </c>
      <c r="M1599" s="68">
        <f t="shared" ca="1" si="315"/>
        <v>0</v>
      </c>
      <c r="N1599" s="99">
        <v>25</v>
      </c>
      <c r="O1599" s="97" t="str">
        <f t="shared" ca="1" si="316"/>
        <v>Nov</v>
      </c>
      <c r="P1599" s="96">
        <v>25</v>
      </c>
      <c r="Q1599" s="99">
        <f t="shared" si="317"/>
        <v>-25</v>
      </c>
      <c r="R1599" s="97">
        <f t="shared" ca="1" si="318"/>
        <v>-1</v>
      </c>
      <c r="S1599" s="99" t="str">
        <f t="shared" ca="1" si="319"/>
        <v>DEGROWTH</v>
      </c>
      <c r="T1599" s="100">
        <v>25</v>
      </c>
      <c r="U1599" s="100" t="str">
        <f t="shared" ca="1" si="320"/>
        <v>Dec</v>
      </c>
      <c r="V1599" s="96">
        <v>25</v>
      </c>
      <c r="W1599" s="103">
        <f t="shared" si="321"/>
        <v>-25</v>
      </c>
      <c r="X1599" s="102">
        <f t="shared" ca="1" si="322"/>
        <v>-1</v>
      </c>
      <c r="Y1599" s="103" t="str">
        <f t="shared" ca="1" si="323"/>
        <v>DEGROWTH</v>
      </c>
      <c r="Z1599" s="24">
        <v>1</v>
      </c>
      <c r="AA1599" s="24">
        <f t="shared" si="324"/>
        <v>0</v>
      </c>
      <c r="AB1599" s="3">
        <v>1000001668</v>
      </c>
      <c r="AC1599" s="3"/>
    </row>
    <row r="1600" spans="1:29" ht="14.25" hidden="1" customHeight="1">
      <c r="A1600" s="23" t="s">
        <v>130</v>
      </c>
      <c r="B1600" s="64" t="s">
        <v>122</v>
      </c>
      <c r="C1600" s="64" t="s">
        <v>410</v>
      </c>
      <c r="D1600" s="64">
        <v>1000001642</v>
      </c>
      <c r="E1600" s="65" t="s">
        <v>411</v>
      </c>
      <c r="F1600" s="66">
        <v>42185</v>
      </c>
      <c r="G1600" s="66" t="str">
        <f t="shared" si="312"/>
        <v>Targeted Dealer</v>
      </c>
      <c r="H1600" s="66"/>
      <c r="I1600" s="67">
        <v>20</v>
      </c>
      <c r="J1600" s="67">
        <f t="shared" ca="1" si="313"/>
        <v>417.41935483870969</v>
      </c>
      <c r="K1600" s="96">
        <v>25</v>
      </c>
      <c r="L1600" s="68">
        <f t="shared" ca="1" si="314"/>
        <v>-392.41935483870969</v>
      </c>
      <c r="M1600" s="68">
        <f t="shared" ca="1" si="315"/>
        <v>5.9891808346213287</v>
      </c>
      <c r="N1600" s="99">
        <v>0</v>
      </c>
      <c r="O1600" s="97" t="str">
        <f t="shared" ca="1" si="316"/>
        <v>Nov</v>
      </c>
      <c r="P1600" s="96">
        <v>0</v>
      </c>
      <c r="Q1600" s="99">
        <f t="shared" si="317"/>
        <v>25</v>
      </c>
      <c r="R1600" s="97">
        <f t="shared" ca="1" si="318"/>
        <v>0</v>
      </c>
      <c r="S1600" s="99" t="b">
        <f t="shared" si="319"/>
        <v>0</v>
      </c>
      <c r="T1600" s="100">
        <v>30</v>
      </c>
      <c r="U1600" s="100" t="str">
        <f t="shared" ca="1" si="320"/>
        <v>Dec</v>
      </c>
      <c r="V1600" s="96">
        <v>30</v>
      </c>
      <c r="W1600" s="103">
        <f t="shared" si="321"/>
        <v>-5</v>
      </c>
      <c r="X1600" s="102">
        <f t="shared" ca="1" si="322"/>
        <v>-0.16666666666666663</v>
      </c>
      <c r="Y1600" s="103" t="str">
        <f t="shared" ca="1" si="323"/>
        <v>DEGROWTH</v>
      </c>
      <c r="Z1600" s="24">
        <v>0</v>
      </c>
      <c r="AA1600" s="24">
        <f t="shared" si="324"/>
        <v>0</v>
      </c>
      <c r="AB1600" s="3">
        <v>1000001642</v>
      </c>
      <c r="AC1600" s="3"/>
    </row>
    <row r="1601" spans="1:29" ht="14.25" hidden="1" customHeight="1">
      <c r="A1601" s="24" t="s">
        <v>130</v>
      </c>
      <c r="B1601" s="125" t="s">
        <v>122</v>
      </c>
      <c r="C1601" s="125" t="s">
        <v>3566</v>
      </c>
      <c r="D1601" s="125">
        <v>1000001859</v>
      </c>
      <c r="E1601" s="125" t="s">
        <v>3567</v>
      </c>
      <c r="F1601" s="66">
        <v>42200</v>
      </c>
      <c r="G1601" s="66" t="str">
        <f t="shared" si="312"/>
        <v>Targeted Dealer</v>
      </c>
      <c r="H1601" s="66"/>
      <c r="I1601" s="67">
        <v>25</v>
      </c>
      <c r="J1601" s="67">
        <f t="shared" ca="1" si="313"/>
        <v>521.77419354838707</v>
      </c>
      <c r="K1601" s="96">
        <v>0</v>
      </c>
      <c r="L1601" s="68">
        <f t="shared" ca="1" si="314"/>
        <v>-521.77419354838707</v>
      </c>
      <c r="M1601" s="68">
        <f t="shared" ca="1" si="315"/>
        <v>0</v>
      </c>
      <c r="N1601" s="99">
        <v>0</v>
      </c>
      <c r="O1601" s="97" t="str">
        <f t="shared" ca="1" si="316"/>
        <v>Nov</v>
      </c>
      <c r="P1601" s="96">
        <v>0</v>
      </c>
      <c r="Q1601" s="99">
        <f t="shared" si="317"/>
        <v>0</v>
      </c>
      <c r="R1601" s="97">
        <f t="shared" ca="1" si="318"/>
        <v>0</v>
      </c>
      <c r="S1601" s="99" t="b">
        <f t="shared" si="319"/>
        <v>0</v>
      </c>
      <c r="T1601" s="100">
        <v>0</v>
      </c>
      <c r="U1601" s="100" t="str">
        <f t="shared" ca="1" si="320"/>
        <v>Dec</v>
      </c>
      <c r="V1601" s="96">
        <v>0</v>
      </c>
      <c r="W1601" s="103">
        <f t="shared" si="321"/>
        <v>0</v>
      </c>
      <c r="X1601" s="102">
        <f t="shared" ca="1" si="322"/>
        <v>0</v>
      </c>
      <c r="Y1601" s="103" t="b">
        <f t="shared" si="323"/>
        <v>0</v>
      </c>
      <c r="Z1601" s="24">
        <v>1</v>
      </c>
      <c r="AA1601" s="24">
        <f t="shared" si="324"/>
        <v>0</v>
      </c>
      <c r="AB1601" s="3">
        <v>1000001859</v>
      </c>
      <c r="AC1601" s="3"/>
    </row>
    <row r="1602" spans="1:29" ht="14.25" hidden="1" customHeight="1">
      <c r="A1602" s="23" t="s">
        <v>130</v>
      </c>
      <c r="B1602" s="64" t="s">
        <v>122</v>
      </c>
      <c r="C1602" s="64" t="s">
        <v>2782</v>
      </c>
      <c r="D1602" s="64">
        <v>1000001669</v>
      </c>
      <c r="E1602" s="65" t="s">
        <v>2783</v>
      </c>
      <c r="F1602" s="66">
        <v>42346</v>
      </c>
      <c r="G1602" s="66" t="str">
        <f t="shared" si="312"/>
        <v>Targeted Dealer</v>
      </c>
      <c r="H1602" s="66"/>
      <c r="I1602" s="67">
        <v>20</v>
      </c>
      <c r="J1602" s="67">
        <f t="shared" ca="1" si="313"/>
        <v>417.41935483870969</v>
      </c>
      <c r="K1602" s="96">
        <v>40</v>
      </c>
      <c r="L1602" s="68">
        <f t="shared" ca="1" si="314"/>
        <v>-377.41935483870969</v>
      </c>
      <c r="M1602" s="68">
        <f t="shared" ca="1" si="315"/>
        <v>9.5826893353941252</v>
      </c>
      <c r="N1602" s="99">
        <v>0</v>
      </c>
      <c r="O1602" s="97" t="str">
        <f t="shared" ca="1" si="316"/>
        <v>Nov</v>
      </c>
      <c r="P1602" s="96">
        <v>0</v>
      </c>
      <c r="Q1602" s="99">
        <f t="shared" si="317"/>
        <v>40</v>
      </c>
      <c r="R1602" s="97">
        <f t="shared" ca="1" si="318"/>
        <v>0</v>
      </c>
      <c r="S1602" s="99" t="b">
        <f t="shared" si="319"/>
        <v>0</v>
      </c>
      <c r="T1602" s="100">
        <v>25</v>
      </c>
      <c r="U1602" s="100" t="str">
        <f t="shared" ca="1" si="320"/>
        <v>Dec</v>
      </c>
      <c r="V1602" s="96">
        <v>25</v>
      </c>
      <c r="W1602" s="103">
        <f t="shared" si="321"/>
        <v>15</v>
      </c>
      <c r="X1602" s="102">
        <f t="shared" ca="1" si="322"/>
        <v>0.60000000000000009</v>
      </c>
      <c r="Y1602" s="103" t="str">
        <f t="shared" ca="1" si="323"/>
        <v>GROWTH</v>
      </c>
      <c r="Z1602" s="24">
        <v>0</v>
      </c>
      <c r="AA1602" s="24">
        <f t="shared" si="324"/>
        <v>0</v>
      </c>
      <c r="AB1602" s="3">
        <v>1000001669</v>
      </c>
      <c r="AC1602" s="3"/>
    </row>
    <row r="1603" spans="1:29" ht="14.25" hidden="1" customHeight="1">
      <c r="A1603" s="23" t="s">
        <v>130</v>
      </c>
      <c r="B1603" s="64" t="s">
        <v>122</v>
      </c>
      <c r="C1603" s="64" t="s">
        <v>2784</v>
      </c>
      <c r="D1603" s="64">
        <v>1000001671</v>
      </c>
      <c r="E1603" s="65" t="s">
        <v>2785</v>
      </c>
      <c r="F1603" s="66">
        <v>42563</v>
      </c>
      <c r="G1603" s="66" t="str">
        <f t="shared" ref="G1603:G1666" si="325">IF(I1603&gt;0,"Targeted Dealer","-")</f>
        <v>Targeted Dealer</v>
      </c>
      <c r="H1603" s="66"/>
      <c r="I1603" s="67">
        <v>20</v>
      </c>
      <c r="J1603" s="67">
        <f t="shared" ref="J1603:J1666" ca="1" si="326">I1603/$J$1*$E$1</f>
        <v>417.41935483870969</v>
      </c>
      <c r="K1603" s="96">
        <v>0</v>
      </c>
      <c r="L1603" s="68">
        <f t="shared" ref="L1603:L1666" ca="1" si="327">K1603-J1603</f>
        <v>-417.41935483870969</v>
      </c>
      <c r="M1603" s="68">
        <f t="shared" ref="M1603:M1666" ca="1" si="328">IFERROR((K1603/J1603%),"-")</f>
        <v>0</v>
      </c>
      <c r="N1603" s="99">
        <v>0</v>
      </c>
      <c r="O1603" s="97" t="str">
        <f t="shared" ref="O1603:O1666" ca="1" si="329">IF(F1603&lt;=$P$2,"Nov","")</f>
        <v>Nov</v>
      </c>
      <c r="P1603" s="96">
        <v>0</v>
      </c>
      <c r="Q1603" s="99">
        <f t="shared" ref="Q1603:Q1666" si="330">K1603-P1603</f>
        <v>0</v>
      </c>
      <c r="R1603" s="97">
        <f t="shared" ref="R1603:R1666" ca="1" si="331">IFERROR(IF(O1603="Nov",(K1603/P1603-1)),0)</f>
        <v>0</v>
      </c>
      <c r="S1603" s="99" t="b">
        <f t="shared" ref="S1603:S1666" si="332">IF(N1603&gt;0,IF(O1603="","-",IF(R1603&lt;0%,"DEGROWTH","GROWTH")))</f>
        <v>0</v>
      </c>
      <c r="T1603" s="100">
        <v>0</v>
      </c>
      <c r="U1603" s="100" t="str">
        <f t="shared" ref="U1603:U1666" ca="1" si="333">IF(F1603&lt;=$V$2,"Dec","")</f>
        <v>Dec</v>
      </c>
      <c r="V1603" s="96">
        <v>0</v>
      </c>
      <c r="W1603" s="103">
        <f t="shared" ref="W1603:W1666" si="334">K1603-V1603</f>
        <v>0</v>
      </c>
      <c r="X1603" s="102">
        <f t="shared" ref="X1603:X1666" ca="1" si="335">IFERROR(IF(U1603="Dec",(K1603/V1603-1)),0)</f>
        <v>0</v>
      </c>
      <c r="Y1603" s="103" t="b">
        <f t="shared" ref="Y1603:Y1666" si="336">IF(T1603&gt;0,IF(U1603="","-",IF(X1603&lt;0%,"DEGROWTH","GROWTH")))</f>
        <v>0</v>
      </c>
      <c r="Z1603" s="24">
        <v>1</v>
      </c>
      <c r="AA1603" s="24">
        <f t="shared" ref="AA1603:AA1666" si="337">IF(H1603&gt;0,1,0)</f>
        <v>0</v>
      </c>
      <c r="AB1603" s="3">
        <v>1000001671</v>
      </c>
      <c r="AC1603" s="3"/>
    </row>
    <row r="1604" spans="1:29" ht="14.25" hidden="1" customHeight="1">
      <c r="A1604" s="23" t="s">
        <v>130</v>
      </c>
      <c r="B1604" s="64" t="s">
        <v>122</v>
      </c>
      <c r="C1604" s="64" t="s">
        <v>2786</v>
      </c>
      <c r="D1604" s="64">
        <v>1000001638</v>
      </c>
      <c r="E1604" s="65" t="s">
        <v>2787</v>
      </c>
      <c r="F1604" s="66">
        <v>42580</v>
      </c>
      <c r="G1604" s="66" t="str">
        <f t="shared" si="325"/>
        <v>Targeted Dealer</v>
      </c>
      <c r="H1604" s="66"/>
      <c r="I1604" s="67">
        <v>30</v>
      </c>
      <c r="J1604" s="67">
        <f t="shared" ca="1" si="326"/>
        <v>626.12903225806451</v>
      </c>
      <c r="K1604" s="96">
        <v>130</v>
      </c>
      <c r="L1604" s="68">
        <f t="shared" ca="1" si="327"/>
        <v>-496.12903225806451</v>
      </c>
      <c r="M1604" s="68">
        <f t="shared" ca="1" si="328"/>
        <v>20.762493560020605</v>
      </c>
      <c r="N1604" s="99">
        <v>0</v>
      </c>
      <c r="O1604" s="97" t="str">
        <f t="shared" ca="1" si="329"/>
        <v>Nov</v>
      </c>
      <c r="P1604" s="96">
        <v>0</v>
      </c>
      <c r="Q1604" s="99">
        <f t="shared" si="330"/>
        <v>130</v>
      </c>
      <c r="R1604" s="97">
        <f t="shared" ca="1" si="331"/>
        <v>0</v>
      </c>
      <c r="S1604" s="99" t="b">
        <f t="shared" si="332"/>
        <v>0</v>
      </c>
      <c r="T1604" s="100">
        <v>69.5</v>
      </c>
      <c r="U1604" s="100" t="str">
        <f t="shared" ca="1" si="333"/>
        <v>Dec</v>
      </c>
      <c r="V1604" s="96">
        <v>69.5</v>
      </c>
      <c r="W1604" s="103">
        <f t="shared" si="334"/>
        <v>60.5</v>
      </c>
      <c r="X1604" s="102">
        <f t="shared" ca="1" si="335"/>
        <v>0.87050359712230208</v>
      </c>
      <c r="Y1604" s="103" t="str">
        <f t="shared" ca="1" si="336"/>
        <v>GROWTH</v>
      </c>
      <c r="Z1604" s="24">
        <v>0</v>
      </c>
      <c r="AA1604" s="24">
        <f t="shared" si="337"/>
        <v>0</v>
      </c>
      <c r="AB1604" s="3">
        <v>1000001638</v>
      </c>
      <c r="AC1604" s="3"/>
    </row>
    <row r="1605" spans="1:29" ht="14.25" hidden="1" customHeight="1">
      <c r="A1605" s="23" t="s">
        <v>130</v>
      </c>
      <c r="B1605" s="64" t="s">
        <v>122</v>
      </c>
      <c r="C1605" s="64" t="s">
        <v>2788</v>
      </c>
      <c r="D1605" s="64">
        <v>1000001652</v>
      </c>
      <c r="E1605" s="65" t="s">
        <v>2789</v>
      </c>
      <c r="F1605" s="66">
        <v>43288</v>
      </c>
      <c r="G1605" s="66" t="str">
        <f t="shared" si="325"/>
        <v>Targeted Dealer</v>
      </c>
      <c r="H1605" s="66"/>
      <c r="I1605" s="67">
        <v>20</v>
      </c>
      <c r="J1605" s="67">
        <f t="shared" ca="1" si="326"/>
        <v>417.41935483870969</v>
      </c>
      <c r="K1605" s="96">
        <v>0</v>
      </c>
      <c r="L1605" s="68">
        <f t="shared" ca="1" si="327"/>
        <v>-417.41935483870969</v>
      </c>
      <c r="M1605" s="68">
        <f t="shared" ca="1" si="328"/>
        <v>0</v>
      </c>
      <c r="N1605" s="99">
        <v>0</v>
      </c>
      <c r="O1605" s="97" t="str">
        <f t="shared" ca="1" si="329"/>
        <v>Nov</v>
      </c>
      <c r="P1605" s="96">
        <v>0</v>
      </c>
      <c r="Q1605" s="99">
        <f t="shared" si="330"/>
        <v>0</v>
      </c>
      <c r="R1605" s="97">
        <f t="shared" ca="1" si="331"/>
        <v>0</v>
      </c>
      <c r="S1605" s="99" t="b">
        <f t="shared" si="332"/>
        <v>0</v>
      </c>
      <c r="T1605" s="100">
        <v>25</v>
      </c>
      <c r="U1605" s="100" t="str">
        <f t="shared" ca="1" si="333"/>
        <v>Dec</v>
      </c>
      <c r="V1605" s="96">
        <v>25</v>
      </c>
      <c r="W1605" s="103">
        <f t="shared" si="334"/>
        <v>-25</v>
      </c>
      <c r="X1605" s="102">
        <f t="shared" ca="1" si="335"/>
        <v>-1</v>
      </c>
      <c r="Y1605" s="103" t="str">
        <f t="shared" ca="1" si="336"/>
        <v>DEGROWTH</v>
      </c>
      <c r="Z1605" s="24">
        <v>1</v>
      </c>
      <c r="AA1605" s="24">
        <f t="shared" si="337"/>
        <v>0</v>
      </c>
      <c r="AB1605" s="3">
        <v>1000001652</v>
      </c>
      <c r="AC1605" s="3"/>
    </row>
    <row r="1606" spans="1:29" ht="14.25" hidden="1" customHeight="1">
      <c r="A1606" s="23" t="s">
        <v>130</v>
      </c>
      <c r="B1606" s="64" t="s">
        <v>122</v>
      </c>
      <c r="C1606" s="64" t="s">
        <v>2790</v>
      </c>
      <c r="D1606" s="64">
        <v>1000001657</v>
      </c>
      <c r="E1606" s="65" t="s">
        <v>2791</v>
      </c>
      <c r="F1606" s="66">
        <v>43319</v>
      </c>
      <c r="G1606" s="66" t="str">
        <f t="shared" si="325"/>
        <v>Targeted Dealer</v>
      </c>
      <c r="H1606" s="66"/>
      <c r="I1606" s="67">
        <v>60</v>
      </c>
      <c r="J1606" s="67">
        <f t="shared" ca="1" si="326"/>
        <v>1252.258064516129</v>
      </c>
      <c r="K1606" s="96">
        <v>60</v>
      </c>
      <c r="L1606" s="68">
        <f t="shared" ca="1" si="327"/>
        <v>-1192.258064516129</v>
      </c>
      <c r="M1606" s="68">
        <f t="shared" ca="1" si="328"/>
        <v>4.7913446676970635</v>
      </c>
      <c r="N1606" s="99">
        <v>150</v>
      </c>
      <c r="O1606" s="97" t="str">
        <f t="shared" ca="1" si="329"/>
        <v>Nov</v>
      </c>
      <c r="P1606" s="96">
        <v>150</v>
      </c>
      <c r="Q1606" s="99">
        <f t="shared" si="330"/>
        <v>-90</v>
      </c>
      <c r="R1606" s="97">
        <f t="shared" ca="1" si="331"/>
        <v>-0.6</v>
      </c>
      <c r="S1606" s="99" t="str">
        <f t="shared" ca="1" si="332"/>
        <v>DEGROWTH</v>
      </c>
      <c r="T1606" s="100">
        <v>181</v>
      </c>
      <c r="U1606" s="100" t="str">
        <f t="shared" ca="1" si="333"/>
        <v>Dec</v>
      </c>
      <c r="V1606" s="96">
        <v>181</v>
      </c>
      <c r="W1606" s="103">
        <f t="shared" si="334"/>
        <v>-121</v>
      </c>
      <c r="X1606" s="102">
        <f t="shared" ca="1" si="335"/>
        <v>-0.66850828729281764</v>
      </c>
      <c r="Y1606" s="103" t="str">
        <f t="shared" ca="1" si="336"/>
        <v>DEGROWTH</v>
      </c>
      <c r="Z1606" s="24">
        <v>0</v>
      </c>
      <c r="AA1606" s="24">
        <f t="shared" si="337"/>
        <v>0</v>
      </c>
      <c r="AB1606" s="3">
        <v>1000001657</v>
      </c>
      <c r="AC1606" s="3"/>
    </row>
    <row r="1607" spans="1:29" ht="14.25" hidden="1" customHeight="1">
      <c r="A1607" s="23" t="s">
        <v>130</v>
      </c>
      <c r="B1607" s="64" t="s">
        <v>122</v>
      </c>
      <c r="C1607" s="64" t="s">
        <v>2792</v>
      </c>
      <c r="D1607" s="64">
        <v>1000001672</v>
      </c>
      <c r="E1607" s="65" t="s">
        <v>2793</v>
      </c>
      <c r="F1607" s="66">
        <v>43333</v>
      </c>
      <c r="G1607" s="66" t="str">
        <f t="shared" si="325"/>
        <v>Targeted Dealer</v>
      </c>
      <c r="H1607" s="66"/>
      <c r="I1607" s="67">
        <v>40</v>
      </c>
      <c r="J1607" s="67">
        <f t="shared" ca="1" si="326"/>
        <v>834.83870967741939</v>
      </c>
      <c r="K1607" s="96">
        <v>60</v>
      </c>
      <c r="L1607" s="68">
        <f t="shared" ca="1" si="327"/>
        <v>-774.83870967741939</v>
      </c>
      <c r="M1607" s="68">
        <f t="shared" ca="1" si="328"/>
        <v>7.1870170015455939</v>
      </c>
      <c r="N1607" s="99">
        <v>90</v>
      </c>
      <c r="O1607" s="97" t="str">
        <f t="shared" ca="1" si="329"/>
        <v>Nov</v>
      </c>
      <c r="P1607" s="96">
        <v>90</v>
      </c>
      <c r="Q1607" s="99">
        <f t="shared" si="330"/>
        <v>-30</v>
      </c>
      <c r="R1607" s="97">
        <f t="shared" ca="1" si="331"/>
        <v>-0.33333333333333337</v>
      </c>
      <c r="S1607" s="99" t="str">
        <f t="shared" ca="1" si="332"/>
        <v>DEGROWTH</v>
      </c>
      <c r="T1607" s="100">
        <v>85</v>
      </c>
      <c r="U1607" s="100" t="str">
        <f t="shared" ca="1" si="333"/>
        <v>Dec</v>
      </c>
      <c r="V1607" s="96">
        <v>85</v>
      </c>
      <c r="W1607" s="103">
        <f t="shared" si="334"/>
        <v>-25</v>
      </c>
      <c r="X1607" s="102">
        <f t="shared" ca="1" si="335"/>
        <v>-0.29411764705882348</v>
      </c>
      <c r="Y1607" s="103" t="str">
        <f t="shared" ca="1" si="336"/>
        <v>DEGROWTH</v>
      </c>
      <c r="Z1607" s="24">
        <v>0</v>
      </c>
      <c r="AA1607" s="24">
        <f t="shared" si="337"/>
        <v>0</v>
      </c>
      <c r="AB1607" s="3">
        <v>1000001672</v>
      </c>
      <c r="AC1607" s="3"/>
    </row>
    <row r="1608" spans="1:29" ht="14.25" hidden="1" customHeight="1">
      <c r="A1608" s="23" t="s">
        <v>130</v>
      </c>
      <c r="B1608" s="64" t="s">
        <v>122</v>
      </c>
      <c r="C1608" s="64" t="s">
        <v>2794</v>
      </c>
      <c r="D1608" s="64">
        <v>1000001665</v>
      </c>
      <c r="E1608" s="65" t="s">
        <v>2795</v>
      </c>
      <c r="F1608" s="66">
        <v>43481</v>
      </c>
      <c r="G1608" s="66" t="str">
        <f t="shared" si="325"/>
        <v>Targeted Dealer</v>
      </c>
      <c r="H1608" s="66"/>
      <c r="I1608" s="67">
        <v>60</v>
      </c>
      <c r="J1608" s="67">
        <f t="shared" ca="1" si="326"/>
        <v>1252.258064516129</v>
      </c>
      <c r="K1608" s="96">
        <v>200</v>
      </c>
      <c r="L1608" s="68">
        <f t="shared" ca="1" si="327"/>
        <v>-1052.258064516129</v>
      </c>
      <c r="M1608" s="68">
        <f t="shared" ca="1" si="328"/>
        <v>15.971148892323544</v>
      </c>
      <c r="N1608" s="99">
        <v>50</v>
      </c>
      <c r="O1608" s="97" t="str">
        <f t="shared" ca="1" si="329"/>
        <v>Nov</v>
      </c>
      <c r="P1608" s="96">
        <v>50</v>
      </c>
      <c r="Q1608" s="99">
        <f t="shared" si="330"/>
        <v>150</v>
      </c>
      <c r="R1608" s="97">
        <f t="shared" ca="1" si="331"/>
        <v>3</v>
      </c>
      <c r="S1608" s="99" t="str">
        <f t="shared" ca="1" si="332"/>
        <v>GROWTH</v>
      </c>
      <c r="T1608" s="100">
        <v>175</v>
      </c>
      <c r="U1608" s="100" t="str">
        <f t="shared" ca="1" si="333"/>
        <v>Dec</v>
      </c>
      <c r="V1608" s="96">
        <v>175</v>
      </c>
      <c r="W1608" s="103">
        <f t="shared" si="334"/>
        <v>25</v>
      </c>
      <c r="X1608" s="102">
        <f t="shared" ca="1" si="335"/>
        <v>0.14285714285714279</v>
      </c>
      <c r="Y1608" s="103" t="str">
        <f t="shared" ca="1" si="336"/>
        <v>GROWTH</v>
      </c>
      <c r="Z1608" s="24">
        <v>0</v>
      </c>
      <c r="AA1608" s="24">
        <f t="shared" si="337"/>
        <v>0</v>
      </c>
      <c r="AB1608" s="3">
        <v>1000001665</v>
      </c>
      <c r="AC1608" s="3"/>
    </row>
    <row r="1609" spans="1:29" ht="14.25" hidden="1" customHeight="1">
      <c r="A1609" s="23" t="s">
        <v>130</v>
      </c>
      <c r="B1609" s="64" t="s">
        <v>122</v>
      </c>
      <c r="C1609" s="64" t="s">
        <v>412</v>
      </c>
      <c r="D1609" s="64">
        <v>1000001647</v>
      </c>
      <c r="E1609" s="65" t="s">
        <v>413</v>
      </c>
      <c r="F1609" s="66">
        <v>44204</v>
      </c>
      <c r="G1609" s="66" t="str">
        <f t="shared" si="325"/>
        <v>Targeted Dealer</v>
      </c>
      <c r="H1609" s="66"/>
      <c r="I1609" s="67">
        <v>30</v>
      </c>
      <c r="J1609" s="67">
        <f t="shared" ca="1" si="326"/>
        <v>626.12903225806451</v>
      </c>
      <c r="K1609" s="96">
        <v>60</v>
      </c>
      <c r="L1609" s="68">
        <f t="shared" ca="1" si="327"/>
        <v>-566.12903225806451</v>
      </c>
      <c r="M1609" s="68">
        <f t="shared" ca="1" si="328"/>
        <v>9.5826893353941269</v>
      </c>
      <c r="N1609" s="99">
        <v>50</v>
      </c>
      <c r="O1609" s="97" t="str">
        <f t="shared" ca="1" si="329"/>
        <v>Nov</v>
      </c>
      <c r="P1609" s="96">
        <v>50</v>
      </c>
      <c r="Q1609" s="99">
        <f t="shared" si="330"/>
        <v>10</v>
      </c>
      <c r="R1609" s="97">
        <f t="shared" ca="1" si="331"/>
        <v>0.19999999999999996</v>
      </c>
      <c r="S1609" s="99" t="str">
        <f t="shared" ca="1" si="332"/>
        <v>GROWTH</v>
      </c>
      <c r="T1609" s="100">
        <v>75</v>
      </c>
      <c r="U1609" s="100" t="str">
        <f t="shared" ca="1" si="333"/>
        <v>Dec</v>
      </c>
      <c r="V1609" s="96">
        <v>75</v>
      </c>
      <c r="W1609" s="103">
        <f t="shared" si="334"/>
        <v>-15</v>
      </c>
      <c r="X1609" s="102">
        <f t="shared" ca="1" si="335"/>
        <v>-0.19999999999999996</v>
      </c>
      <c r="Y1609" s="103" t="str">
        <f t="shared" ca="1" si="336"/>
        <v>DEGROWTH</v>
      </c>
      <c r="Z1609" s="24">
        <v>0</v>
      </c>
      <c r="AA1609" s="24">
        <f t="shared" si="337"/>
        <v>0</v>
      </c>
      <c r="AB1609" s="3">
        <v>1000001647</v>
      </c>
      <c r="AC1609" s="3"/>
    </row>
    <row r="1610" spans="1:29" ht="14.25" hidden="1" customHeight="1">
      <c r="A1610" s="23" t="s">
        <v>130</v>
      </c>
      <c r="B1610" s="64" t="s">
        <v>122</v>
      </c>
      <c r="C1610" s="64" t="s">
        <v>414</v>
      </c>
      <c r="D1610" s="64">
        <v>1000001675</v>
      </c>
      <c r="E1610" s="65" t="s">
        <v>415</v>
      </c>
      <c r="F1610" s="66">
        <v>44247</v>
      </c>
      <c r="G1610" s="66" t="str">
        <f t="shared" si="325"/>
        <v>Targeted Dealer</v>
      </c>
      <c r="H1610" s="66"/>
      <c r="I1610" s="67">
        <v>35</v>
      </c>
      <c r="J1610" s="67">
        <f t="shared" ca="1" si="326"/>
        <v>730.48387096774195</v>
      </c>
      <c r="K1610" s="96">
        <v>120</v>
      </c>
      <c r="L1610" s="68">
        <f t="shared" ca="1" si="327"/>
        <v>-610.48387096774195</v>
      </c>
      <c r="M1610" s="68">
        <f t="shared" ca="1" si="328"/>
        <v>16.427467432104219</v>
      </c>
      <c r="N1610" s="99">
        <v>55</v>
      </c>
      <c r="O1610" s="97" t="str">
        <f t="shared" ca="1" si="329"/>
        <v>Nov</v>
      </c>
      <c r="P1610" s="96">
        <v>55</v>
      </c>
      <c r="Q1610" s="99">
        <f t="shared" si="330"/>
        <v>65</v>
      </c>
      <c r="R1610" s="97">
        <f t="shared" ca="1" si="331"/>
        <v>1.1818181818181817</v>
      </c>
      <c r="S1610" s="99" t="str">
        <f t="shared" ca="1" si="332"/>
        <v>GROWTH</v>
      </c>
      <c r="T1610" s="100">
        <v>78</v>
      </c>
      <c r="U1610" s="100" t="str">
        <f t="shared" ca="1" si="333"/>
        <v>Dec</v>
      </c>
      <c r="V1610" s="96">
        <v>78</v>
      </c>
      <c r="W1610" s="103">
        <f t="shared" si="334"/>
        <v>42</v>
      </c>
      <c r="X1610" s="102">
        <f t="shared" ca="1" si="335"/>
        <v>0.53846153846153855</v>
      </c>
      <c r="Y1610" s="103" t="str">
        <f t="shared" ca="1" si="336"/>
        <v>GROWTH</v>
      </c>
      <c r="Z1610" s="24">
        <v>0</v>
      </c>
      <c r="AA1610" s="24">
        <f t="shared" si="337"/>
        <v>0</v>
      </c>
      <c r="AB1610" s="3">
        <v>1000001675</v>
      </c>
      <c r="AC1610" s="3"/>
    </row>
    <row r="1611" spans="1:29" ht="14.25" hidden="1" customHeight="1">
      <c r="A1611" s="23" t="s">
        <v>130</v>
      </c>
      <c r="B1611" s="64" t="s">
        <v>122</v>
      </c>
      <c r="C1611" s="64" t="s">
        <v>3935</v>
      </c>
      <c r="D1611" s="64">
        <v>1000001641</v>
      </c>
      <c r="E1611" s="65" t="s">
        <v>3936</v>
      </c>
      <c r="F1611" s="66">
        <v>44369</v>
      </c>
      <c r="G1611" s="66" t="str">
        <f t="shared" si="325"/>
        <v>Targeted Dealer</v>
      </c>
      <c r="H1611" s="66"/>
      <c r="I1611" s="67">
        <v>90</v>
      </c>
      <c r="J1611" s="67">
        <f t="shared" ca="1" si="326"/>
        <v>1878.3870967741937</v>
      </c>
      <c r="K1611" s="96">
        <v>150</v>
      </c>
      <c r="L1611" s="68">
        <f t="shared" ca="1" si="327"/>
        <v>-1728.3870967741937</v>
      </c>
      <c r="M1611" s="68">
        <f t="shared" ca="1" si="328"/>
        <v>7.9855744461617721</v>
      </c>
      <c r="N1611" s="99">
        <v>205</v>
      </c>
      <c r="O1611" s="97" t="str">
        <f t="shared" ca="1" si="329"/>
        <v>Nov</v>
      </c>
      <c r="P1611" s="96">
        <v>205</v>
      </c>
      <c r="Q1611" s="99">
        <f t="shared" si="330"/>
        <v>-55</v>
      </c>
      <c r="R1611" s="97">
        <f t="shared" ca="1" si="331"/>
        <v>-0.26829268292682928</v>
      </c>
      <c r="S1611" s="99" t="str">
        <f t="shared" ca="1" si="332"/>
        <v>DEGROWTH</v>
      </c>
      <c r="T1611" s="100">
        <v>250</v>
      </c>
      <c r="U1611" s="100" t="str">
        <f t="shared" ca="1" si="333"/>
        <v>Dec</v>
      </c>
      <c r="V1611" s="96">
        <v>250</v>
      </c>
      <c r="W1611" s="103">
        <f t="shared" si="334"/>
        <v>-100</v>
      </c>
      <c r="X1611" s="102">
        <f t="shared" ca="1" si="335"/>
        <v>-0.4</v>
      </c>
      <c r="Y1611" s="103" t="str">
        <f t="shared" ca="1" si="336"/>
        <v>DEGROWTH</v>
      </c>
      <c r="Z1611" s="24">
        <v>0</v>
      </c>
      <c r="AA1611" s="24">
        <f t="shared" si="337"/>
        <v>0</v>
      </c>
      <c r="AB1611" s="3">
        <v>1000001641</v>
      </c>
      <c r="AC1611" s="3"/>
    </row>
    <row r="1612" spans="1:29" ht="14.25" hidden="1" customHeight="1">
      <c r="A1612" s="23" t="s">
        <v>130</v>
      </c>
      <c r="B1612" s="64" t="s">
        <v>122</v>
      </c>
      <c r="C1612" s="64" t="s">
        <v>2796</v>
      </c>
      <c r="D1612" s="64">
        <v>1000001644</v>
      </c>
      <c r="E1612" s="65" t="s">
        <v>2797</v>
      </c>
      <c r="F1612" s="66">
        <v>44396</v>
      </c>
      <c r="G1612" s="66" t="str">
        <f t="shared" si="325"/>
        <v>Targeted Dealer</v>
      </c>
      <c r="H1612" s="66"/>
      <c r="I1612" s="67">
        <v>55</v>
      </c>
      <c r="J1612" s="67">
        <f t="shared" ca="1" si="326"/>
        <v>1147.9032258064517</v>
      </c>
      <c r="K1612" s="96">
        <v>130</v>
      </c>
      <c r="L1612" s="68">
        <f t="shared" ca="1" si="327"/>
        <v>-1017.9032258064517</v>
      </c>
      <c r="M1612" s="68">
        <f t="shared" ca="1" si="328"/>
        <v>11.324996487283967</v>
      </c>
      <c r="N1612" s="99">
        <v>100</v>
      </c>
      <c r="O1612" s="97" t="str">
        <f t="shared" ca="1" si="329"/>
        <v>Nov</v>
      </c>
      <c r="P1612" s="96">
        <v>100</v>
      </c>
      <c r="Q1612" s="99">
        <f t="shared" si="330"/>
        <v>30</v>
      </c>
      <c r="R1612" s="97">
        <f t="shared" ca="1" si="331"/>
        <v>0.30000000000000004</v>
      </c>
      <c r="S1612" s="99" t="str">
        <f t="shared" ca="1" si="332"/>
        <v>GROWTH</v>
      </c>
      <c r="T1612" s="100">
        <v>125</v>
      </c>
      <c r="U1612" s="100" t="str">
        <f t="shared" ca="1" si="333"/>
        <v>Dec</v>
      </c>
      <c r="V1612" s="96">
        <v>125</v>
      </c>
      <c r="W1612" s="103">
        <f t="shared" si="334"/>
        <v>5</v>
      </c>
      <c r="X1612" s="102">
        <f t="shared" ca="1" si="335"/>
        <v>4.0000000000000036E-2</v>
      </c>
      <c r="Y1612" s="103" t="str">
        <f t="shared" ca="1" si="336"/>
        <v>GROWTH</v>
      </c>
      <c r="Z1612" s="24">
        <v>0</v>
      </c>
      <c r="AA1612" s="24">
        <f t="shared" si="337"/>
        <v>0</v>
      </c>
      <c r="AB1612" s="3">
        <v>1000001644</v>
      </c>
      <c r="AC1612" s="3"/>
    </row>
    <row r="1613" spans="1:29" ht="14.25" hidden="1" customHeight="1">
      <c r="A1613" s="23" t="s">
        <v>130</v>
      </c>
      <c r="B1613" s="64" t="s">
        <v>122</v>
      </c>
      <c r="C1613" s="64" t="s">
        <v>416</v>
      </c>
      <c r="D1613" s="64">
        <v>1000002000</v>
      </c>
      <c r="E1613" s="65" t="s">
        <v>417</v>
      </c>
      <c r="F1613" s="66">
        <v>44473</v>
      </c>
      <c r="G1613" s="66" t="str">
        <f t="shared" si="325"/>
        <v>Targeted Dealer</v>
      </c>
      <c r="H1613" s="66"/>
      <c r="I1613" s="67">
        <v>30</v>
      </c>
      <c r="J1613" s="67">
        <f t="shared" ca="1" si="326"/>
        <v>626.12903225806451</v>
      </c>
      <c r="K1613" s="96">
        <v>65</v>
      </c>
      <c r="L1613" s="68">
        <f t="shared" ca="1" si="327"/>
        <v>-561.12903225806451</v>
      </c>
      <c r="M1613" s="68">
        <f t="shared" ca="1" si="328"/>
        <v>10.381246780010303</v>
      </c>
      <c r="N1613" s="99">
        <v>25</v>
      </c>
      <c r="O1613" s="97" t="str">
        <f t="shared" ca="1" si="329"/>
        <v>Nov</v>
      </c>
      <c r="P1613" s="96">
        <v>25</v>
      </c>
      <c r="Q1613" s="99">
        <f t="shared" si="330"/>
        <v>40</v>
      </c>
      <c r="R1613" s="97">
        <f t="shared" ca="1" si="331"/>
        <v>1.6</v>
      </c>
      <c r="S1613" s="99" t="str">
        <f t="shared" ca="1" si="332"/>
        <v>GROWTH</v>
      </c>
      <c r="T1613" s="100">
        <v>90</v>
      </c>
      <c r="U1613" s="100" t="str">
        <f t="shared" ca="1" si="333"/>
        <v>Dec</v>
      </c>
      <c r="V1613" s="96">
        <v>90</v>
      </c>
      <c r="W1613" s="103">
        <f t="shared" si="334"/>
        <v>-25</v>
      </c>
      <c r="X1613" s="102">
        <f t="shared" ca="1" si="335"/>
        <v>-0.27777777777777779</v>
      </c>
      <c r="Y1613" s="103" t="str">
        <f t="shared" ca="1" si="336"/>
        <v>DEGROWTH</v>
      </c>
      <c r="Z1613" s="24">
        <v>0</v>
      </c>
      <c r="AA1613" s="24">
        <f t="shared" si="337"/>
        <v>0</v>
      </c>
      <c r="AB1613" s="3">
        <v>1000002000</v>
      </c>
      <c r="AC1613" s="3"/>
    </row>
    <row r="1614" spans="1:29" ht="14.25" hidden="1" customHeight="1">
      <c r="A1614" s="23" t="s">
        <v>130</v>
      </c>
      <c r="B1614" s="64" t="s">
        <v>122</v>
      </c>
      <c r="C1614" s="64" t="s">
        <v>418</v>
      </c>
      <c r="D1614" s="64">
        <v>1000002005</v>
      </c>
      <c r="E1614" s="65" t="s">
        <v>419</v>
      </c>
      <c r="F1614" s="66">
        <v>44478</v>
      </c>
      <c r="G1614" s="66" t="str">
        <f t="shared" si="325"/>
        <v>Targeted Dealer</v>
      </c>
      <c r="H1614" s="66"/>
      <c r="I1614" s="67">
        <v>10</v>
      </c>
      <c r="J1614" s="67">
        <f t="shared" ca="1" si="326"/>
        <v>208.70967741935485</v>
      </c>
      <c r="K1614" s="96">
        <v>0</v>
      </c>
      <c r="L1614" s="68">
        <f t="shared" ca="1" si="327"/>
        <v>-208.70967741935485</v>
      </c>
      <c r="M1614" s="68">
        <f t="shared" ca="1" si="328"/>
        <v>0</v>
      </c>
      <c r="N1614" s="99">
        <v>0</v>
      </c>
      <c r="O1614" s="97" t="str">
        <f t="shared" ca="1" si="329"/>
        <v>Nov</v>
      </c>
      <c r="P1614" s="96">
        <v>0</v>
      </c>
      <c r="Q1614" s="99">
        <f t="shared" si="330"/>
        <v>0</v>
      </c>
      <c r="R1614" s="97">
        <f t="shared" ca="1" si="331"/>
        <v>0</v>
      </c>
      <c r="S1614" s="99" t="b">
        <f t="shared" si="332"/>
        <v>0</v>
      </c>
      <c r="T1614" s="100">
        <v>10</v>
      </c>
      <c r="U1614" s="100" t="str">
        <f t="shared" ca="1" si="333"/>
        <v>Dec</v>
      </c>
      <c r="V1614" s="96">
        <v>10</v>
      </c>
      <c r="W1614" s="103">
        <f t="shared" si="334"/>
        <v>-10</v>
      </c>
      <c r="X1614" s="102">
        <f t="shared" ca="1" si="335"/>
        <v>-1</v>
      </c>
      <c r="Y1614" s="103" t="str">
        <f t="shared" ca="1" si="336"/>
        <v>DEGROWTH</v>
      </c>
      <c r="Z1614" s="24">
        <v>1</v>
      </c>
      <c r="AA1614" s="24">
        <f t="shared" si="337"/>
        <v>0</v>
      </c>
      <c r="AB1614" s="3">
        <v>1000002005</v>
      </c>
      <c r="AC1614" s="3"/>
    </row>
    <row r="1615" spans="1:29" ht="14.25" hidden="1" customHeight="1">
      <c r="A1615" s="23" t="s">
        <v>130</v>
      </c>
      <c r="B1615" s="64" t="s">
        <v>122</v>
      </c>
      <c r="C1615" s="64" t="s">
        <v>2798</v>
      </c>
      <c r="D1615" s="64">
        <v>1000002049</v>
      </c>
      <c r="E1615" s="65" t="s">
        <v>2799</v>
      </c>
      <c r="F1615" s="66">
        <v>44501</v>
      </c>
      <c r="G1615" s="66" t="str">
        <f t="shared" si="325"/>
        <v>Targeted Dealer</v>
      </c>
      <c r="H1615" s="66"/>
      <c r="I1615" s="67">
        <v>15</v>
      </c>
      <c r="J1615" s="67">
        <f t="shared" ca="1" si="326"/>
        <v>313.06451612903226</v>
      </c>
      <c r="K1615" s="96">
        <v>23.5</v>
      </c>
      <c r="L1615" s="68">
        <f t="shared" ca="1" si="327"/>
        <v>-289.56451612903226</v>
      </c>
      <c r="M1615" s="68">
        <f t="shared" ca="1" si="328"/>
        <v>7.5064399793920655</v>
      </c>
      <c r="N1615" s="99">
        <v>0</v>
      </c>
      <c r="O1615" s="97" t="str">
        <f t="shared" ca="1" si="329"/>
        <v>Nov</v>
      </c>
      <c r="P1615" s="96">
        <v>0</v>
      </c>
      <c r="Q1615" s="99">
        <f t="shared" si="330"/>
        <v>23.5</v>
      </c>
      <c r="R1615" s="97">
        <f t="shared" ca="1" si="331"/>
        <v>0</v>
      </c>
      <c r="S1615" s="99" t="b">
        <f t="shared" si="332"/>
        <v>0</v>
      </c>
      <c r="T1615" s="100">
        <v>30</v>
      </c>
      <c r="U1615" s="100" t="str">
        <f t="shared" ca="1" si="333"/>
        <v>Dec</v>
      </c>
      <c r="V1615" s="96">
        <v>30</v>
      </c>
      <c r="W1615" s="103">
        <f t="shared" si="334"/>
        <v>-6.5</v>
      </c>
      <c r="X1615" s="102">
        <f t="shared" ca="1" si="335"/>
        <v>-0.21666666666666667</v>
      </c>
      <c r="Y1615" s="103" t="str">
        <f t="shared" ca="1" si="336"/>
        <v>DEGROWTH</v>
      </c>
      <c r="Z1615" s="24">
        <v>0</v>
      </c>
      <c r="AA1615" s="24">
        <f t="shared" si="337"/>
        <v>0</v>
      </c>
      <c r="AB1615" s="3">
        <v>1000002049</v>
      </c>
      <c r="AC1615" s="3"/>
    </row>
    <row r="1616" spans="1:29" ht="14.25" hidden="1" customHeight="1">
      <c r="A1616" s="23" t="s">
        <v>130</v>
      </c>
      <c r="B1616" s="64" t="s">
        <v>122</v>
      </c>
      <c r="C1616" s="64" t="s">
        <v>2800</v>
      </c>
      <c r="D1616" s="64">
        <v>1000002059</v>
      </c>
      <c r="E1616" s="65" t="s">
        <v>2801</v>
      </c>
      <c r="F1616" s="66">
        <v>44532</v>
      </c>
      <c r="G1616" s="66" t="str">
        <f t="shared" si="325"/>
        <v>Targeted Dealer</v>
      </c>
      <c r="H1616" s="66"/>
      <c r="I1616" s="67">
        <v>20</v>
      </c>
      <c r="J1616" s="67">
        <f t="shared" ca="1" si="326"/>
        <v>417.41935483870969</v>
      </c>
      <c r="K1616" s="96">
        <v>25</v>
      </c>
      <c r="L1616" s="68">
        <f t="shared" ca="1" si="327"/>
        <v>-392.41935483870969</v>
      </c>
      <c r="M1616" s="68">
        <f t="shared" ca="1" si="328"/>
        <v>5.9891808346213287</v>
      </c>
      <c r="N1616" s="99">
        <v>0</v>
      </c>
      <c r="O1616" s="97" t="str">
        <f t="shared" ca="1" si="329"/>
        <v>Nov</v>
      </c>
      <c r="P1616" s="96">
        <v>0</v>
      </c>
      <c r="Q1616" s="99">
        <f t="shared" si="330"/>
        <v>25</v>
      </c>
      <c r="R1616" s="97">
        <f t="shared" ca="1" si="331"/>
        <v>0</v>
      </c>
      <c r="S1616" s="99" t="b">
        <f t="shared" si="332"/>
        <v>0</v>
      </c>
      <c r="T1616" s="100">
        <v>45</v>
      </c>
      <c r="U1616" s="100" t="str">
        <f t="shared" ca="1" si="333"/>
        <v>Dec</v>
      </c>
      <c r="V1616" s="96">
        <v>45</v>
      </c>
      <c r="W1616" s="103">
        <f t="shared" si="334"/>
        <v>-20</v>
      </c>
      <c r="X1616" s="102">
        <f t="shared" ca="1" si="335"/>
        <v>-0.44444444444444442</v>
      </c>
      <c r="Y1616" s="103" t="str">
        <f t="shared" ca="1" si="336"/>
        <v>DEGROWTH</v>
      </c>
      <c r="Z1616" s="24">
        <v>1</v>
      </c>
      <c r="AA1616" s="24">
        <f t="shared" si="337"/>
        <v>0</v>
      </c>
      <c r="AB1616" s="3">
        <v>1000002059</v>
      </c>
      <c r="AC1616" s="3"/>
    </row>
    <row r="1617" spans="1:29" ht="14.25" hidden="1" customHeight="1">
      <c r="A1617" s="23" t="s">
        <v>130</v>
      </c>
      <c r="B1617" s="64" t="s">
        <v>122</v>
      </c>
      <c r="C1617" s="64" t="s">
        <v>3057</v>
      </c>
      <c r="D1617" s="64">
        <v>1000002528</v>
      </c>
      <c r="E1617" s="65" t="s">
        <v>4640</v>
      </c>
      <c r="F1617" s="66">
        <v>44596</v>
      </c>
      <c r="G1617" s="66" t="str">
        <f t="shared" si="325"/>
        <v>-</v>
      </c>
      <c r="H1617" s="66"/>
      <c r="I1617" s="67">
        <v>0</v>
      </c>
      <c r="J1617" s="67">
        <f t="shared" ca="1" si="326"/>
        <v>0</v>
      </c>
      <c r="K1617" s="96">
        <v>0</v>
      </c>
      <c r="L1617" s="68">
        <f t="shared" ca="1" si="327"/>
        <v>0</v>
      </c>
      <c r="M1617" s="68" t="str">
        <f t="shared" ca="1" si="328"/>
        <v>-</v>
      </c>
      <c r="N1617" s="99">
        <v>0</v>
      </c>
      <c r="O1617" s="97" t="str">
        <f t="shared" ca="1" si="329"/>
        <v>Nov</v>
      </c>
      <c r="P1617" s="96">
        <v>0</v>
      </c>
      <c r="Q1617" s="99">
        <f t="shared" si="330"/>
        <v>0</v>
      </c>
      <c r="R1617" s="97">
        <f t="shared" ca="1" si="331"/>
        <v>0</v>
      </c>
      <c r="S1617" s="99" t="b">
        <f t="shared" si="332"/>
        <v>0</v>
      </c>
      <c r="T1617" s="100">
        <v>0</v>
      </c>
      <c r="U1617" s="100" t="str">
        <f t="shared" ca="1" si="333"/>
        <v>Dec</v>
      </c>
      <c r="V1617" s="96">
        <v>0</v>
      </c>
      <c r="W1617" s="103">
        <f t="shared" si="334"/>
        <v>0</v>
      </c>
      <c r="X1617" s="102">
        <f t="shared" ca="1" si="335"/>
        <v>0</v>
      </c>
      <c r="Y1617" s="103" t="b">
        <f t="shared" si="336"/>
        <v>0</v>
      </c>
      <c r="Z1617" s="24">
        <v>1</v>
      </c>
      <c r="AA1617" s="24">
        <f t="shared" si="337"/>
        <v>0</v>
      </c>
      <c r="AB1617" s="3">
        <v>1000002528</v>
      </c>
      <c r="AC1617" s="3"/>
    </row>
    <row r="1618" spans="1:29" ht="14.25" hidden="1" customHeight="1">
      <c r="A1618" s="23" t="s">
        <v>130</v>
      </c>
      <c r="B1618" s="64" t="s">
        <v>122</v>
      </c>
      <c r="C1618" s="64" t="s">
        <v>2802</v>
      </c>
      <c r="D1618" s="64">
        <v>1000002553</v>
      </c>
      <c r="E1618" s="65" t="s">
        <v>2803</v>
      </c>
      <c r="F1618" s="66">
        <v>44615</v>
      </c>
      <c r="G1618" s="66" t="str">
        <f t="shared" si="325"/>
        <v>Targeted Dealer</v>
      </c>
      <c r="H1618" s="66"/>
      <c r="I1618" s="67">
        <v>25</v>
      </c>
      <c r="J1618" s="67">
        <f t="shared" ca="1" si="326"/>
        <v>521.77419354838707</v>
      </c>
      <c r="K1618" s="96">
        <v>30</v>
      </c>
      <c r="L1618" s="68">
        <f t="shared" ca="1" si="327"/>
        <v>-491.77419354838707</v>
      </c>
      <c r="M1618" s="68">
        <f t="shared" ca="1" si="328"/>
        <v>5.7496136012364758</v>
      </c>
      <c r="N1618" s="99">
        <v>60</v>
      </c>
      <c r="O1618" s="97" t="str">
        <f t="shared" ca="1" si="329"/>
        <v>Nov</v>
      </c>
      <c r="P1618" s="96">
        <v>60</v>
      </c>
      <c r="Q1618" s="99">
        <f t="shared" si="330"/>
        <v>-30</v>
      </c>
      <c r="R1618" s="97">
        <f t="shared" ca="1" si="331"/>
        <v>-0.5</v>
      </c>
      <c r="S1618" s="99" t="str">
        <f t="shared" ca="1" si="332"/>
        <v>DEGROWTH</v>
      </c>
      <c r="T1618" s="100">
        <v>50</v>
      </c>
      <c r="U1618" s="100" t="str">
        <f t="shared" ca="1" si="333"/>
        <v>Dec</v>
      </c>
      <c r="V1618" s="96">
        <v>50</v>
      </c>
      <c r="W1618" s="103">
        <f t="shared" si="334"/>
        <v>-20</v>
      </c>
      <c r="X1618" s="102">
        <f t="shared" ca="1" si="335"/>
        <v>-0.4</v>
      </c>
      <c r="Y1618" s="103" t="str">
        <f t="shared" ca="1" si="336"/>
        <v>DEGROWTH</v>
      </c>
      <c r="Z1618" s="24">
        <v>0</v>
      </c>
      <c r="AA1618" s="24">
        <f t="shared" si="337"/>
        <v>0</v>
      </c>
      <c r="AB1618" s="3">
        <v>1000002553</v>
      </c>
      <c r="AC1618" s="3"/>
    </row>
    <row r="1619" spans="1:29" ht="14.25" hidden="1" customHeight="1">
      <c r="A1619" s="23" t="s">
        <v>130</v>
      </c>
      <c r="B1619" s="64" t="s">
        <v>122</v>
      </c>
      <c r="C1619" s="64" t="s">
        <v>4641</v>
      </c>
      <c r="D1619" s="64">
        <v>1000002649</v>
      </c>
      <c r="E1619" s="65" t="s">
        <v>4642</v>
      </c>
      <c r="F1619" s="66">
        <v>44648</v>
      </c>
      <c r="G1619" s="66" t="str">
        <f t="shared" si="325"/>
        <v>Targeted Dealer</v>
      </c>
      <c r="H1619" s="66"/>
      <c r="I1619" s="67">
        <v>15</v>
      </c>
      <c r="J1619" s="67">
        <f t="shared" ca="1" si="326"/>
        <v>313.06451612903226</v>
      </c>
      <c r="K1619" s="96">
        <v>0</v>
      </c>
      <c r="L1619" s="68">
        <f t="shared" ca="1" si="327"/>
        <v>-313.06451612903226</v>
      </c>
      <c r="M1619" s="68">
        <f t="shared" ca="1" si="328"/>
        <v>0</v>
      </c>
      <c r="N1619" s="99">
        <v>10</v>
      </c>
      <c r="O1619" s="97" t="str">
        <f t="shared" ca="1" si="329"/>
        <v>Nov</v>
      </c>
      <c r="P1619" s="96">
        <v>10</v>
      </c>
      <c r="Q1619" s="99">
        <f t="shared" si="330"/>
        <v>-10</v>
      </c>
      <c r="R1619" s="97">
        <f t="shared" ca="1" si="331"/>
        <v>-1</v>
      </c>
      <c r="S1619" s="99" t="str">
        <f t="shared" ca="1" si="332"/>
        <v>DEGROWTH</v>
      </c>
      <c r="T1619" s="100">
        <v>23</v>
      </c>
      <c r="U1619" s="100" t="str">
        <f t="shared" ca="1" si="333"/>
        <v>Dec</v>
      </c>
      <c r="V1619" s="96">
        <v>23</v>
      </c>
      <c r="W1619" s="103">
        <f t="shared" si="334"/>
        <v>-23</v>
      </c>
      <c r="X1619" s="102">
        <f t="shared" ca="1" si="335"/>
        <v>-1</v>
      </c>
      <c r="Y1619" s="103" t="str">
        <f t="shared" ca="1" si="336"/>
        <v>DEGROWTH</v>
      </c>
      <c r="Z1619" s="24">
        <v>1</v>
      </c>
      <c r="AA1619" s="24">
        <f t="shared" si="337"/>
        <v>0</v>
      </c>
      <c r="AB1619" s="3">
        <v>1000002649</v>
      </c>
      <c r="AC1619" s="3"/>
    </row>
    <row r="1620" spans="1:29" ht="14.25" hidden="1" customHeight="1">
      <c r="A1620" s="23" t="s">
        <v>130</v>
      </c>
      <c r="B1620" s="64" t="s">
        <v>122</v>
      </c>
      <c r="C1620" s="64" t="s">
        <v>2804</v>
      </c>
      <c r="D1620" s="64">
        <v>1000002789</v>
      </c>
      <c r="E1620" s="65" t="s">
        <v>2805</v>
      </c>
      <c r="F1620" s="66">
        <v>44711</v>
      </c>
      <c r="G1620" s="66" t="str">
        <f t="shared" si="325"/>
        <v>Targeted Dealer</v>
      </c>
      <c r="H1620" s="66"/>
      <c r="I1620" s="67">
        <v>20</v>
      </c>
      <c r="J1620" s="67">
        <f t="shared" ca="1" si="326"/>
        <v>417.41935483870969</v>
      </c>
      <c r="K1620" s="96">
        <v>25</v>
      </c>
      <c r="L1620" s="68">
        <f t="shared" ca="1" si="327"/>
        <v>-392.41935483870969</v>
      </c>
      <c r="M1620" s="68">
        <f t="shared" ca="1" si="328"/>
        <v>5.9891808346213287</v>
      </c>
      <c r="N1620" s="99">
        <v>0</v>
      </c>
      <c r="O1620" s="97" t="str">
        <f t="shared" ca="1" si="329"/>
        <v>Nov</v>
      </c>
      <c r="P1620" s="96">
        <v>0</v>
      </c>
      <c r="Q1620" s="99">
        <f t="shared" si="330"/>
        <v>25</v>
      </c>
      <c r="R1620" s="97">
        <f t="shared" ca="1" si="331"/>
        <v>0</v>
      </c>
      <c r="S1620" s="99" t="b">
        <f t="shared" si="332"/>
        <v>0</v>
      </c>
      <c r="T1620" s="100">
        <v>50</v>
      </c>
      <c r="U1620" s="100" t="str">
        <f t="shared" ca="1" si="333"/>
        <v>Dec</v>
      </c>
      <c r="V1620" s="96">
        <v>50</v>
      </c>
      <c r="W1620" s="103">
        <f t="shared" si="334"/>
        <v>-25</v>
      </c>
      <c r="X1620" s="102">
        <f t="shared" ca="1" si="335"/>
        <v>-0.5</v>
      </c>
      <c r="Y1620" s="103" t="str">
        <f t="shared" ca="1" si="336"/>
        <v>DEGROWTH</v>
      </c>
      <c r="Z1620" s="24">
        <v>0</v>
      </c>
      <c r="AA1620" s="24">
        <f t="shared" si="337"/>
        <v>0</v>
      </c>
      <c r="AB1620" s="3">
        <v>1000002789</v>
      </c>
      <c r="AC1620" s="3"/>
    </row>
    <row r="1621" spans="1:29" ht="14.25" hidden="1" customHeight="1">
      <c r="A1621" s="23" t="s">
        <v>130</v>
      </c>
      <c r="B1621" s="64" t="s">
        <v>122</v>
      </c>
      <c r="C1621" s="64" t="s">
        <v>2806</v>
      </c>
      <c r="D1621" s="64">
        <v>1000003280</v>
      </c>
      <c r="E1621" s="65" t="s">
        <v>2807</v>
      </c>
      <c r="F1621" s="66">
        <v>44951</v>
      </c>
      <c r="G1621" s="66" t="str">
        <f t="shared" si="325"/>
        <v>Targeted Dealer</v>
      </c>
      <c r="H1621" s="66"/>
      <c r="I1621" s="67">
        <v>35</v>
      </c>
      <c r="J1621" s="67">
        <f t="shared" ca="1" si="326"/>
        <v>730.48387096774195</v>
      </c>
      <c r="K1621" s="96">
        <v>60</v>
      </c>
      <c r="L1621" s="68">
        <f t="shared" ca="1" si="327"/>
        <v>-670.48387096774195</v>
      </c>
      <c r="M1621" s="68">
        <f t="shared" ca="1" si="328"/>
        <v>8.2137337160521096</v>
      </c>
      <c r="N1621" s="99">
        <v>20</v>
      </c>
      <c r="O1621" s="97" t="str">
        <f t="shared" ca="1" si="329"/>
        <v>Nov</v>
      </c>
      <c r="P1621" s="96">
        <v>20</v>
      </c>
      <c r="Q1621" s="99">
        <f t="shared" si="330"/>
        <v>40</v>
      </c>
      <c r="R1621" s="97">
        <f t="shared" ca="1" si="331"/>
        <v>2</v>
      </c>
      <c r="S1621" s="99" t="str">
        <f t="shared" ca="1" si="332"/>
        <v>GROWTH</v>
      </c>
      <c r="T1621" s="100">
        <v>60</v>
      </c>
      <c r="U1621" s="100" t="str">
        <f t="shared" ca="1" si="333"/>
        <v>Dec</v>
      </c>
      <c r="V1621" s="96">
        <v>60</v>
      </c>
      <c r="W1621" s="103">
        <f t="shared" si="334"/>
        <v>0</v>
      </c>
      <c r="X1621" s="102">
        <f t="shared" ca="1" si="335"/>
        <v>0</v>
      </c>
      <c r="Y1621" s="103" t="str">
        <f t="shared" ca="1" si="336"/>
        <v>GROWTH</v>
      </c>
      <c r="Z1621" s="24">
        <v>0</v>
      </c>
      <c r="AA1621" s="24">
        <f t="shared" si="337"/>
        <v>0</v>
      </c>
      <c r="AB1621" s="3">
        <v>1000003280</v>
      </c>
      <c r="AC1621" s="3"/>
    </row>
    <row r="1622" spans="1:29" ht="14.25" hidden="1" customHeight="1">
      <c r="A1622" s="23" t="s">
        <v>130</v>
      </c>
      <c r="B1622" s="64" t="s">
        <v>111</v>
      </c>
      <c r="C1622" s="64" t="s">
        <v>2808</v>
      </c>
      <c r="D1622" s="64">
        <v>1000001472</v>
      </c>
      <c r="E1622" s="65" t="s">
        <v>2809</v>
      </c>
      <c r="F1622" s="66">
        <v>41340</v>
      </c>
      <c r="G1622" s="66" t="str">
        <f t="shared" si="325"/>
        <v>Targeted Dealer</v>
      </c>
      <c r="H1622" s="66"/>
      <c r="I1622" s="67">
        <v>60</v>
      </c>
      <c r="J1622" s="67">
        <f t="shared" ca="1" si="326"/>
        <v>1252.258064516129</v>
      </c>
      <c r="K1622" s="96">
        <v>30</v>
      </c>
      <c r="L1622" s="68">
        <f t="shared" ca="1" si="327"/>
        <v>-1222.258064516129</v>
      </c>
      <c r="M1622" s="68">
        <f t="shared" ca="1" si="328"/>
        <v>2.3956723338485317</v>
      </c>
      <c r="N1622" s="99">
        <v>30</v>
      </c>
      <c r="O1622" s="97" t="str">
        <f t="shared" ca="1" si="329"/>
        <v>Nov</v>
      </c>
      <c r="P1622" s="96">
        <v>30</v>
      </c>
      <c r="Q1622" s="99">
        <f t="shared" si="330"/>
        <v>0</v>
      </c>
      <c r="R1622" s="97">
        <f t="shared" ca="1" si="331"/>
        <v>0</v>
      </c>
      <c r="S1622" s="99" t="str">
        <f t="shared" ca="1" si="332"/>
        <v>GROWTH</v>
      </c>
      <c r="T1622" s="100">
        <v>90</v>
      </c>
      <c r="U1622" s="100" t="str">
        <f t="shared" ca="1" si="333"/>
        <v>Dec</v>
      </c>
      <c r="V1622" s="96">
        <v>90</v>
      </c>
      <c r="W1622" s="103">
        <f t="shared" si="334"/>
        <v>-60</v>
      </c>
      <c r="X1622" s="102">
        <f t="shared" ca="1" si="335"/>
        <v>-0.66666666666666674</v>
      </c>
      <c r="Y1622" s="103" t="str">
        <f t="shared" ca="1" si="336"/>
        <v>DEGROWTH</v>
      </c>
      <c r="Z1622" s="24">
        <v>0</v>
      </c>
      <c r="AA1622" s="24">
        <f t="shared" si="337"/>
        <v>0</v>
      </c>
      <c r="AB1622" s="3">
        <v>1000001472</v>
      </c>
      <c r="AC1622" s="3"/>
    </row>
    <row r="1623" spans="1:29" ht="14.25" hidden="1" customHeight="1">
      <c r="A1623" s="23" t="s">
        <v>130</v>
      </c>
      <c r="B1623" s="64" t="s">
        <v>111</v>
      </c>
      <c r="C1623" s="64" t="s">
        <v>2810</v>
      </c>
      <c r="D1623" s="64">
        <v>1000001477</v>
      </c>
      <c r="E1623" s="65" t="s">
        <v>2811</v>
      </c>
      <c r="F1623" s="66">
        <v>41449</v>
      </c>
      <c r="G1623" s="66" t="str">
        <f t="shared" si="325"/>
        <v>Targeted Dealer</v>
      </c>
      <c r="H1623" s="66" t="s">
        <v>627</v>
      </c>
      <c r="I1623" s="67">
        <v>70</v>
      </c>
      <c r="J1623" s="67">
        <f t="shared" ca="1" si="326"/>
        <v>1460.9677419354839</v>
      </c>
      <c r="K1623" s="96">
        <v>96</v>
      </c>
      <c r="L1623" s="68">
        <f t="shared" ca="1" si="327"/>
        <v>-1364.9677419354839</v>
      </c>
      <c r="M1623" s="68">
        <f t="shared" ca="1" si="328"/>
        <v>6.5709869728416868</v>
      </c>
      <c r="N1623" s="99">
        <v>72</v>
      </c>
      <c r="O1623" s="97" t="str">
        <f t="shared" ca="1" si="329"/>
        <v>Nov</v>
      </c>
      <c r="P1623" s="96">
        <v>72</v>
      </c>
      <c r="Q1623" s="99">
        <f t="shared" si="330"/>
        <v>24</v>
      </c>
      <c r="R1623" s="97">
        <f t="shared" ca="1" si="331"/>
        <v>0.33333333333333326</v>
      </c>
      <c r="S1623" s="99" t="str">
        <f t="shared" ca="1" si="332"/>
        <v>GROWTH</v>
      </c>
      <c r="T1623" s="100">
        <v>133.25</v>
      </c>
      <c r="U1623" s="100" t="str">
        <f t="shared" ca="1" si="333"/>
        <v>Dec</v>
      </c>
      <c r="V1623" s="96">
        <v>133.25</v>
      </c>
      <c r="W1623" s="103">
        <f t="shared" si="334"/>
        <v>-37.25</v>
      </c>
      <c r="X1623" s="102">
        <f t="shared" ca="1" si="335"/>
        <v>-0.27954971857410882</v>
      </c>
      <c r="Y1623" s="103" t="str">
        <f t="shared" ca="1" si="336"/>
        <v>DEGROWTH</v>
      </c>
      <c r="Z1623" s="24">
        <v>0</v>
      </c>
      <c r="AA1623" s="24">
        <f t="shared" si="337"/>
        <v>1</v>
      </c>
      <c r="AB1623" s="3">
        <v>1000001477</v>
      </c>
      <c r="AC1623" s="3"/>
    </row>
    <row r="1624" spans="1:29" ht="14.25" hidden="1" customHeight="1">
      <c r="A1624" s="23" t="s">
        <v>130</v>
      </c>
      <c r="B1624" s="64" t="s">
        <v>111</v>
      </c>
      <c r="C1624" s="64" t="s">
        <v>2812</v>
      </c>
      <c r="D1624" s="64">
        <v>1000001461</v>
      </c>
      <c r="E1624" s="65" t="s">
        <v>2813</v>
      </c>
      <c r="F1624" s="66">
        <v>41814</v>
      </c>
      <c r="G1624" s="66" t="str">
        <f t="shared" si="325"/>
        <v>Targeted Dealer</v>
      </c>
      <c r="H1624" s="66"/>
      <c r="I1624" s="67">
        <v>50</v>
      </c>
      <c r="J1624" s="67">
        <f t="shared" ca="1" si="326"/>
        <v>1043.5483870967741</v>
      </c>
      <c r="K1624" s="96">
        <v>110</v>
      </c>
      <c r="L1624" s="68">
        <f t="shared" ca="1" si="327"/>
        <v>-933.54838709677415</v>
      </c>
      <c r="M1624" s="68">
        <f t="shared" ca="1" si="328"/>
        <v>10.54095826893354</v>
      </c>
      <c r="N1624" s="99">
        <v>35</v>
      </c>
      <c r="O1624" s="97" t="str">
        <f t="shared" ca="1" si="329"/>
        <v>Nov</v>
      </c>
      <c r="P1624" s="96">
        <v>35</v>
      </c>
      <c r="Q1624" s="99">
        <f t="shared" si="330"/>
        <v>75</v>
      </c>
      <c r="R1624" s="97">
        <f t="shared" ca="1" si="331"/>
        <v>2.1428571428571428</v>
      </c>
      <c r="S1624" s="99" t="str">
        <f t="shared" ca="1" si="332"/>
        <v>GROWTH</v>
      </c>
      <c r="T1624" s="100">
        <v>62.5</v>
      </c>
      <c r="U1624" s="100" t="str">
        <f t="shared" ca="1" si="333"/>
        <v>Dec</v>
      </c>
      <c r="V1624" s="96">
        <v>62.5</v>
      </c>
      <c r="W1624" s="103">
        <f t="shared" si="334"/>
        <v>47.5</v>
      </c>
      <c r="X1624" s="102">
        <f t="shared" ca="1" si="335"/>
        <v>0.76</v>
      </c>
      <c r="Y1624" s="103" t="str">
        <f t="shared" ca="1" si="336"/>
        <v>GROWTH</v>
      </c>
      <c r="Z1624" s="24">
        <v>0</v>
      </c>
      <c r="AA1624" s="24">
        <f t="shared" si="337"/>
        <v>0</v>
      </c>
      <c r="AB1624" s="3">
        <v>1000001461</v>
      </c>
      <c r="AC1624" s="3"/>
    </row>
    <row r="1625" spans="1:29" ht="14.25" hidden="1" customHeight="1">
      <c r="A1625" s="23" t="s">
        <v>130</v>
      </c>
      <c r="B1625" s="64" t="s">
        <v>111</v>
      </c>
      <c r="C1625" s="64" t="s">
        <v>2814</v>
      </c>
      <c r="D1625" s="64">
        <v>1000001463</v>
      </c>
      <c r="E1625" s="65" t="s">
        <v>2815</v>
      </c>
      <c r="F1625" s="66">
        <v>41856</v>
      </c>
      <c r="G1625" s="66" t="str">
        <f t="shared" si="325"/>
        <v>Targeted Dealer</v>
      </c>
      <c r="H1625" s="66"/>
      <c r="I1625" s="67">
        <v>105</v>
      </c>
      <c r="J1625" s="67">
        <f t="shared" ca="1" si="326"/>
        <v>2191.4516129032259</v>
      </c>
      <c r="K1625" s="96">
        <v>130.44999999999999</v>
      </c>
      <c r="L1625" s="68">
        <f t="shared" ca="1" si="327"/>
        <v>-2061.001612903226</v>
      </c>
      <c r="M1625" s="68">
        <f t="shared" ca="1" si="328"/>
        <v>5.9526753514388746</v>
      </c>
      <c r="N1625" s="99">
        <v>113</v>
      </c>
      <c r="O1625" s="97" t="str">
        <f t="shared" ca="1" si="329"/>
        <v>Nov</v>
      </c>
      <c r="P1625" s="96">
        <v>113</v>
      </c>
      <c r="Q1625" s="99">
        <f t="shared" si="330"/>
        <v>17.449999999999989</v>
      </c>
      <c r="R1625" s="97">
        <f t="shared" ca="1" si="331"/>
        <v>0.15442477876106175</v>
      </c>
      <c r="S1625" s="99" t="str">
        <f t="shared" ca="1" si="332"/>
        <v>GROWTH</v>
      </c>
      <c r="T1625" s="100">
        <v>120</v>
      </c>
      <c r="U1625" s="100" t="str">
        <f t="shared" ca="1" si="333"/>
        <v>Dec</v>
      </c>
      <c r="V1625" s="96">
        <v>120</v>
      </c>
      <c r="W1625" s="103">
        <f t="shared" si="334"/>
        <v>10.449999999999989</v>
      </c>
      <c r="X1625" s="102">
        <f t="shared" ca="1" si="335"/>
        <v>8.7083333333333179E-2</v>
      </c>
      <c r="Y1625" s="103" t="str">
        <f t="shared" ca="1" si="336"/>
        <v>GROWTH</v>
      </c>
      <c r="Z1625" s="24">
        <v>0</v>
      </c>
      <c r="AA1625" s="24">
        <f t="shared" si="337"/>
        <v>0</v>
      </c>
      <c r="AB1625" s="3">
        <v>1000001463</v>
      </c>
      <c r="AC1625" s="3"/>
    </row>
    <row r="1626" spans="1:29" ht="14.25" hidden="1" customHeight="1">
      <c r="A1626" s="23" t="s">
        <v>130</v>
      </c>
      <c r="B1626" s="64" t="s">
        <v>111</v>
      </c>
      <c r="C1626" s="64" t="s">
        <v>2816</v>
      </c>
      <c r="D1626" s="64">
        <v>1000001468</v>
      </c>
      <c r="E1626" s="65" t="s">
        <v>2817</v>
      </c>
      <c r="F1626" s="66">
        <v>41940</v>
      </c>
      <c r="G1626" s="66" t="str">
        <f t="shared" si="325"/>
        <v>Targeted Dealer</v>
      </c>
      <c r="H1626" s="66"/>
      <c r="I1626" s="67">
        <v>400</v>
      </c>
      <c r="J1626" s="67">
        <f t="shared" ca="1" si="326"/>
        <v>8348.3870967741932</v>
      </c>
      <c r="K1626" s="96">
        <v>400</v>
      </c>
      <c r="L1626" s="68">
        <f t="shared" ca="1" si="327"/>
        <v>-7948.3870967741932</v>
      </c>
      <c r="M1626" s="68">
        <f t="shared" ca="1" si="328"/>
        <v>4.7913446676970635</v>
      </c>
      <c r="N1626" s="99">
        <v>250</v>
      </c>
      <c r="O1626" s="97" t="str">
        <f t="shared" ca="1" si="329"/>
        <v>Nov</v>
      </c>
      <c r="P1626" s="96">
        <v>250</v>
      </c>
      <c r="Q1626" s="99">
        <f t="shared" si="330"/>
        <v>150</v>
      </c>
      <c r="R1626" s="97">
        <f t="shared" ca="1" si="331"/>
        <v>0.60000000000000009</v>
      </c>
      <c r="S1626" s="99" t="str">
        <f t="shared" ca="1" si="332"/>
        <v>GROWTH</v>
      </c>
      <c r="T1626" s="100">
        <v>500</v>
      </c>
      <c r="U1626" s="100" t="str">
        <f t="shared" ca="1" si="333"/>
        <v>Dec</v>
      </c>
      <c r="V1626" s="96">
        <v>500</v>
      </c>
      <c r="W1626" s="103">
        <f t="shared" si="334"/>
        <v>-100</v>
      </c>
      <c r="X1626" s="102">
        <f t="shared" ca="1" si="335"/>
        <v>-0.19999999999999996</v>
      </c>
      <c r="Y1626" s="103" t="str">
        <f t="shared" ca="1" si="336"/>
        <v>DEGROWTH</v>
      </c>
      <c r="Z1626" s="24">
        <v>0</v>
      </c>
      <c r="AA1626" s="24">
        <f t="shared" si="337"/>
        <v>0</v>
      </c>
      <c r="AB1626" s="3">
        <v>1000001468</v>
      </c>
      <c r="AC1626" s="3"/>
    </row>
    <row r="1627" spans="1:29" ht="14.25" hidden="1" customHeight="1">
      <c r="A1627" s="23" t="s">
        <v>130</v>
      </c>
      <c r="B1627" s="64" t="s">
        <v>111</v>
      </c>
      <c r="C1627" s="64" t="s">
        <v>2818</v>
      </c>
      <c r="D1627" s="64">
        <v>1000001462</v>
      </c>
      <c r="E1627" s="65" t="s">
        <v>2819</v>
      </c>
      <c r="F1627" s="66">
        <v>41967</v>
      </c>
      <c r="G1627" s="66" t="str">
        <f t="shared" si="325"/>
        <v>Targeted Dealer</v>
      </c>
      <c r="H1627" s="66"/>
      <c r="I1627" s="67">
        <v>51</v>
      </c>
      <c r="J1627" s="67">
        <f t="shared" ca="1" si="326"/>
        <v>1064.4193548387098</v>
      </c>
      <c r="K1627" s="96">
        <v>25</v>
      </c>
      <c r="L1627" s="68">
        <f t="shared" ca="1" si="327"/>
        <v>-1039.4193548387098</v>
      </c>
      <c r="M1627" s="68">
        <f t="shared" ca="1" si="328"/>
        <v>2.3486983665181684</v>
      </c>
      <c r="N1627" s="99">
        <v>25</v>
      </c>
      <c r="O1627" s="97" t="str">
        <f t="shared" ca="1" si="329"/>
        <v>Nov</v>
      </c>
      <c r="P1627" s="96">
        <v>25</v>
      </c>
      <c r="Q1627" s="99">
        <f t="shared" si="330"/>
        <v>0</v>
      </c>
      <c r="R1627" s="97">
        <f t="shared" ca="1" si="331"/>
        <v>0</v>
      </c>
      <c r="S1627" s="99" t="str">
        <f t="shared" ca="1" si="332"/>
        <v>GROWTH</v>
      </c>
      <c r="T1627" s="100">
        <v>40</v>
      </c>
      <c r="U1627" s="100" t="str">
        <f t="shared" ca="1" si="333"/>
        <v>Dec</v>
      </c>
      <c r="V1627" s="96">
        <v>40</v>
      </c>
      <c r="W1627" s="103">
        <f t="shared" si="334"/>
        <v>-15</v>
      </c>
      <c r="X1627" s="102">
        <f t="shared" ca="1" si="335"/>
        <v>-0.375</v>
      </c>
      <c r="Y1627" s="103" t="str">
        <f t="shared" ca="1" si="336"/>
        <v>DEGROWTH</v>
      </c>
      <c r="Z1627" s="24">
        <v>0</v>
      </c>
      <c r="AA1627" s="24">
        <f t="shared" si="337"/>
        <v>0</v>
      </c>
      <c r="AB1627" s="3">
        <v>1000001462</v>
      </c>
      <c r="AC1627" s="3"/>
    </row>
    <row r="1628" spans="1:29" ht="14.25" hidden="1" customHeight="1">
      <c r="A1628" s="23" t="s">
        <v>130</v>
      </c>
      <c r="B1628" s="64" t="s">
        <v>111</v>
      </c>
      <c r="C1628" s="64" t="s">
        <v>4073</v>
      </c>
      <c r="D1628" s="64">
        <v>1000001464</v>
      </c>
      <c r="E1628" s="65" t="s">
        <v>4074</v>
      </c>
      <c r="F1628" s="66">
        <v>43410</v>
      </c>
      <c r="G1628" s="66" t="str">
        <f t="shared" si="325"/>
        <v>Targeted Dealer</v>
      </c>
      <c r="H1628" s="66"/>
      <c r="I1628" s="67">
        <v>25</v>
      </c>
      <c r="J1628" s="67">
        <f t="shared" ca="1" si="326"/>
        <v>521.77419354838707</v>
      </c>
      <c r="K1628" s="96">
        <v>25</v>
      </c>
      <c r="L1628" s="68">
        <f t="shared" ca="1" si="327"/>
        <v>-496.77419354838707</v>
      </c>
      <c r="M1628" s="68">
        <f t="shared" ca="1" si="328"/>
        <v>4.7913446676970635</v>
      </c>
      <c r="N1628" s="99">
        <v>0</v>
      </c>
      <c r="O1628" s="97" t="str">
        <f t="shared" ca="1" si="329"/>
        <v>Nov</v>
      </c>
      <c r="P1628" s="96">
        <v>0</v>
      </c>
      <c r="Q1628" s="99">
        <f t="shared" si="330"/>
        <v>25</v>
      </c>
      <c r="R1628" s="97">
        <f t="shared" ca="1" si="331"/>
        <v>0</v>
      </c>
      <c r="S1628" s="99" t="b">
        <f t="shared" si="332"/>
        <v>0</v>
      </c>
      <c r="T1628" s="100">
        <v>60</v>
      </c>
      <c r="U1628" s="100" t="str">
        <f t="shared" ca="1" si="333"/>
        <v>Dec</v>
      </c>
      <c r="V1628" s="96">
        <v>60</v>
      </c>
      <c r="W1628" s="103">
        <f t="shared" si="334"/>
        <v>-35</v>
      </c>
      <c r="X1628" s="102">
        <f t="shared" ca="1" si="335"/>
        <v>-0.58333333333333326</v>
      </c>
      <c r="Y1628" s="103" t="str">
        <f t="shared" ca="1" si="336"/>
        <v>DEGROWTH</v>
      </c>
      <c r="Z1628" s="24">
        <v>0</v>
      </c>
      <c r="AA1628" s="24">
        <f t="shared" si="337"/>
        <v>0</v>
      </c>
      <c r="AB1628" s="3">
        <v>1000001464</v>
      </c>
      <c r="AC1628" s="3"/>
    </row>
    <row r="1629" spans="1:29" ht="14.25" hidden="1" customHeight="1">
      <c r="A1629" s="23" t="s">
        <v>130</v>
      </c>
      <c r="B1629" s="64" t="s">
        <v>111</v>
      </c>
      <c r="C1629" s="64" t="s">
        <v>2820</v>
      </c>
      <c r="D1629" s="64">
        <v>1000001469</v>
      </c>
      <c r="E1629" s="65" t="s">
        <v>2821</v>
      </c>
      <c r="F1629" s="66">
        <v>43600</v>
      </c>
      <c r="G1629" s="66" t="str">
        <f t="shared" si="325"/>
        <v>Targeted Dealer</v>
      </c>
      <c r="H1629" s="66"/>
      <c r="I1629" s="67">
        <v>125</v>
      </c>
      <c r="J1629" s="67">
        <f t="shared" ca="1" si="326"/>
        <v>2608.8709677419356</v>
      </c>
      <c r="K1629" s="96">
        <v>201</v>
      </c>
      <c r="L1629" s="68">
        <f t="shared" ca="1" si="327"/>
        <v>-2407.8709677419356</v>
      </c>
      <c r="M1629" s="68">
        <f t="shared" ca="1" si="328"/>
        <v>7.7044822256568777</v>
      </c>
      <c r="N1629" s="99">
        <v>60</v>
      </c>
      <c r="O1629" s="97" t="str">
        <f t="shared" ca="1" si="329"/>
        <v>Nov</v>
      </c>
      <c r="P1629" s="96">
        <v>60</v>
      </c>
      <c r="Q1629" s="99">
        <f t="shared" si="330"/>
        <v>141</v>
      </c>
      <c r="R1629" s="97">
        <f t="shared" ca="1" si="331"/>
        <v>2.35</v>
      </c>
      <c r="S1629" s="99" t="str">
        <f t="shared" ca="1" si="332"/>
        <v>GROWTH</v>
      </c>
      <c r="T1629" s="100">
        <v>102</v>
      </c>
      <c r="U1629" s="100" t="str">
        <f t="shared" ca="1" si="333"/>
        <v>Dec</v>
      </c>
      <c r="V1629" s="96">
        <v>102</v>
      </c>
      <c r="W1629" s="103">
        <f t="shared" si="334"/>
        <v>99</v>
      </c>
      <c r="X1629" s="102">
        <f t="shared" ca="1" si="335"/>
        <v>0.97058823529411775</v>
      </c>
      <c r="Y1629" s="103" t="str">
        <f t="shared" ca="1" si="336"/>
        <v>GROWTH</v>
      </c>
      <c r="Z1629" s="24">
        <v>0</v>
      </c>
      <c r="AA1629" s="24">
        <f t="shared" si="337"/>
        <v>0</v>
      </c>
      <c r="AB1629" s="3">
        <v>1000001469</v>
      </c>
      <c r="AC1629" s="3"/>
    </row>
    <row r="1630" spans="1:29" ht="14.25" hidden="1" customHeight="1">
      <c r="A1630" s="23" t="s">
        <v>130</v>
      </c>
      <c r="B1630" s="64" t="s">
        <v>111</v>
      </c>
      <c r="C1630" s="64" t="s">
        <v>2822</v>
      </c>
      <c r="D1630" s="64">
        <v>1000001459</v>
      </c>
      <c r="E1630" s="65" t="s">
        <v>2823</v>
      </c>
      <c r="F1630" s="66">
        <v>43686</v>
      </c>
      <c r="G1630" s="66" t="str">
        <f t="shared" si="325"/>
        <v>-</v>
      </c>
      <c r="H1630" s="66"/>
      <c r="I1630" s="67">
        <v>0</v>
      </c>
      <c r="J1630" s="67">
        <f t="shared" ca="1" si="326"/>
        <v>0</v>
      </c>
      <c r="K1630" s="96">
        <v>25</v>
      </c>
      <c r="L1630" s="68">
        <f t="shared" ca="1" si="327"/>
        <v>25</v>
      </c>
      <c r="M1630" s="68" t="str">
        <f t="shared" ca="1" si="328"/>
        <v>-</v>
      </c>
      <c r="N1630" s="99">
        <v>25</v>
      </c>
      <c r="O1630" s="97" t="str">
        <f t="shared" ca="1" si="329"/>
        <v>Nov</v>
      </c>
      <c r="P1630" s="96">
        <v>25</v>
      </c>
      <c r="Q1630" s="99">
        <f t="shared" si="330"/>
        <v>0</v>
      </c>
      <c r="R1630" s="97">
        <f t="shared" ca="1" si="331"/>
        <v>0</v>
      </c>
      <c r="S1630" s="99" t="str">
        <f t="shared" ca="1" si="332"/>
        <v>GROWTH</v>
      </c>
      <c r="T1630" s="100">
        <v>25</v>
      </c>
      <c r="U1630" s="100" t="str">
        <f t="shared" ca="1" si="333"/>
        <v>Dec</v>
      </c>
      <c r="V1630" s="96">
        <v>25</v>
      </c>
      <c r="W1630" s="103">
        <f t="shared" si="334"/>
        <v>0</v>
      </c>
      <c r="X1630" s="102">
        <f t="shared" ca="1" si="335"/>
        <v>0</v>
      </c>
      <c r="Y1630" s="103" t="str">
        <f t="shared" ca="1" si="336"/>
        <v>GROWTH</v>
      </c>
      <c r="Z1630" s="24">
        <v>0</v>
      </c>
      <c r="AA1630" s="24">
        <f t="shared" si="337"/>
        <v>0</v>
      </c>
      <c r="AB1630" s="3">
        <v>1000001459</v>
      </c>
      <c r="AC1630" s="3"/>
    </row>
    <row r="1631" spans="1:29" ht="14.25" hidden="1" customHeight="1">
      <c r="A1631" s="23" t="s">
        <v>130</v>
      </c>
      <c r="B1631" s="64" t="s">
        <v>111</v>
      </c>
      <c r="C1631" s="64" t="s">
        <v>2824</v>
      </c>
      <c r="D1631" s="64">
        <v>1000001195</v>
      </c>
      <c r="E1631" s="64" t="s">
        <v>2825</v>
      </c>
      <c r="F1631" s="66">
        <v>43804</v>
      </c>
      <c r="G1631" s="66" t="str">
        <f t="shared" si="325"/>
        <v>Targeted Dealer</v>
      </c>
      <c r="H1631" s="66"/>
      <c r="I1631" s="67">
        <v>100</v>
      </c>
      <c r="J1631" s="67">
        <f t="shared" ca="1" si="326"/>
        <v>2087.0967741935483</v>
      </c>
      <c r="K1631" s="96">
        <v>135</v>
      </c>
      <c r="L1631" s="68">
        <f t="shared" ca="1" si="327"/>
        <v>-1952.0967741935483</v>
      </c>
      <c r="M1631" s="68">
        <f t="shared" ca="1" si="328"/>
        <v>6.4683153013910353</v>
      </c>
      <c r="N1631" s="99">
        <v>75</v>
      </c>
      <c r="O1631" s="97" t="str">
        <f t="shared" ca="1" si="329"/>
        <v>Nov</v>
      </c>
      <c r="P1631" s="96">
        <v>75</v>
      </c>
      <c r="Q1631" s="99">
        <f t="shared" si="330"/>
        <v>60</v>
      </c>
      <c r="R1631" s="97">
        <f t="shared" ca="1" si="331"/>
        <v>0.8</v>
      </c>
      <c r="S1631" s="99" t="str">
        <f t="shared" ca="1" si="332"/>
        <v>GROWTH</v>
      </c>
      <c r="T1631" s="100">
        <v>150</v>
      </c>
      <c r="U1631" s="100" t="str">
        <f t="shared" ca="1" si="333"/>
        <v>Dec</v>
      </c>
      <c r="V1631" s="96">
        <v>150</v>
      </c>
      <c r="W1631" s="103">
        <f t="shared" si="334"/>
        <v>-15</v>
      </c>
      <c r="X1631" s="102">
        <f t="shared" ca="1" si="335"/>
        <v>-9.9999999999999978E-2</v>
      </c>
      <c r="Y1631" s="103" t="str">
        <f t="shared" ca="1" si="336"/>
        <v>DEGROWTH</v>
      </c>
      <c r="Z1631" s="24">
        <v>0</v>
      </c>
      <c r="AA1631" s="24">
        <f t="shared" si="337"/>
        <v>0</v>
      </c>
      <c r="AB1631" s="3">
        <v>1000001195</v>
      </c>
      <c r="AC1631" s="3"/>
    </row>
    <row r="1632" spans="1:29" ht="14.25" hidden="1" customHeight="1">
      <c r="A1632" s="23" t="s">
        <v>130</v>
      </c>
      <c r="B1632" s="64" t="s">
        <v>111</v>
      </c>
      <c r="C1632" s="64" t="s">
        <v>2826</v>
      </c>
      <c r="D1632" s="64">
        <v>1000001465</v>
      </c>
      <c r="E1632" s="65" t="s">
        <v>2827</v>
      </c>
      <c r="F1632" s="66">
        <v>43867</v>
      </c>
      <c r="G1632" s="66" t="str">
        <f t="shared" si="325"/>
        <v>Targeted Dealer</v>
      </c>
      <c r="H1632" s="66"/>
      <c r="I1632" s="67">
        <v>360</v>
      </c>
      <c r="J1632" s="67">
        <f t="shared" ca="1" si="326"/>
        <v>7513.5483870967746</v>
      </c>
      <c r="K1632" s="96">
        <v>555</v>
      </c>
      <c r="L1632" s="68">
        <f t="shared" ca="1" si="327"/>
        <v>-6958.5483870967746</v>
      </c>
      <c r="M1632" s="68">
        <f t="shared" ca="1" si="328"/>
        <v>7.3866563626996387</v>
      </c>
      <c r="N1632" s="99">
        <v>415</v>
      </c>
      <c r="O1632" s="97" t="str">
        <f t="shared" ca="1" si="329"/>
        <v>Nov</v>
      </c>
      <c r="P1632" s="96">
        <v>415</v>
      </c>
      <c r="Q1632" s="99">
        <f t="shared" si="330"/>
        <v>140</v>
      </c>
      <c r="R1632" s="97">
        <f t="shared" ca="1" si="331"/>
        <v>0.33734939759036142</v>
      </c>
      <c r="S1632" s="99" t="str">
        <f t="shared" ca="1" si="332"/>
        <v>GROWTH</v>
      </c>
      <c r="T1632" s="100">
        <v>408</v>
      </c>
      <c r="U1632" s="100" t="str">
        <f t="shared" ca="1" si="333"/>
        <v>Dec</v>
      </c>
      <c r="V1632" s="96">
        <v>408</v>
      </c>
      <c r="W1632" s="103">
        <f t="shared" si="334"/>
        <v>147</v>
      </c>
      <c r="X1632" s="102">
        <f t="shared" ca="1" si="335"/>
        <v>0.36029411764705888</v>
      </c>
      <c r="Y1632" s="103" t="str">
        <f t="shared" ca="1" si="336"/>
        <v>GROWTH</v>
      </c>
      <c r="Z1632" s="24">
        <v>0</v>
      </c>
      <c r="AA1632" s="24">
        <f t="shared" si="337"/>
        <v>0</v>
      </c>
      <c r="AB1632" s="3">
        <v>1000001465</v>
      </c>
      <c r="AC1632" s="3"/>
    </row>
    <row r="1633" spans="1:29" ht="14.25" hidden="1" customHeight="1">
      <c r="A1633" s="23" t="s">
        <v>130</v>
      </c>
      <c r="B1633" s="64" t="s">
        <v>111</v>
      </c>
      <c r="C1633" s="64" t="s">
        <v>2828</v>
      </c>
      <c r="D1633" s="64">
        <v>1000002010</v>
      </c>
      <c r="E1633" s="65" t="s">
        <v>2829</v>
      </c>
      <c r="F1633" s="66">
        <v>44488</v>
      </c>
      <c r="G1633" s="66" t="str">
        <f t="shared" si="325"/>
        <v>Targeted Dealer</v>
      </c>
      <c r="H1633" s="66"/>
      <c r="I1633" s="67">
        <v>50</v>
      </c>
      <c r="J1633" s="67">
        <f t="shared" ca="1" si="326"/>
        <v>1043.5483870967741</v>
      </c>
      <c r="K1633" s="96">
        <v>62.5</v>
      </c>
      <c r="L1633" s="68">
        <f t="shared" ca="1" si="327"/>
        <v>-981.04838709677415</v>
      </c>
      <c r="M1633" s="68">
        <f t="shared" ca="1" si="328"/>
        <v>5.9891808346213296</v>
      </c>
      <c r="N1633" s="99">
        <v>31.25</v>
      </c>
      <c r="O1633" s="97" t="str">
        <f t="shared" ca="1" si="329"/>
        <v>Nov</v>
      </c>
      <c r="P1633" s="96">
        <v>31.25</v>
      </c>
      <c r="Q1633" s="99">
        <f t="shared" si="330"/>
        <v>31.25</v>
      </c>
      <c r="R1633" s="97">
        <f t="shared" ca="1" si="331"/>
        <v>1</v>
      </c>
      <c r="S1633" s="99" t="str">
        <f t="shared" ca="1" si="332"/>
        <v>GROWTH</v>
      </c>
      <c r="T1633" s="100">
        <v>87.75</v>
      </c>
      <c r="U1633" s="100" t="str">
        <f t="shared" ca="1" si="333"/>
        <v>Dec</v>
      </c>
      <c r="V1633" s="96">
        <v>87.75</v>
      </c>
      <c r="W1633" s="103">
        <f t="shared" si="334"/>
        <v>-25.25</v>
      </c>
      <c r="X1633" s="102">
        <f t="shared" ca="1" si="335"/>
        <v>-0.28774928774928776</v>
      </c>
      <c r="Y1633" s="103" t="str">
        <f t="shared" ca="1" si="336"/>
        <v>DEGROWTH</v>
      </c>
      <c r="Z1633" s="24">
        <v>0</v>
      </c>
      <c r="AA1633" s="24">
        <f t="shared" si="337"/>
        <v>0</v>
      </c>
      <c r="AB1633" s="3">
        <v>1000002010</v>
      </c>
      <c r="AC1633" s="3"/>
    </row>
    <row r="1634" spans="1:29" ht="14.25" hidden="1" customHeight="1">
      <c r="A1634" s="23" t="s">
        <v>130</v>
      </c>
      <c r="B1634" s="64" t="s">
        <v>111</v>
      </c>
      <c r="C1634" s="64" t="s">
        <v>2830</v>
      </c>
      <c r="D1634" s="64">
        <v>1000002510</v>
      </c>
      <c r="E1634" s="65" t="s">
        <v>2831</v>
      </c>
      <c r="F1634" s="66">
        <v>44585</v>
      </c>
      <c r="G1634" s="66" t="str">
        <f t="shared" si="325"/>
        <v>Targeted Dealer</v>
      </c>
      <c r="H1634" s="66"/>
      <c r="I1634" s="67">
        <v>60</v>
      </c>
      <c r="J1634" s="67">
        <f t="shared" ca="1" si="326"/>
        <v>1252.258064516129</v>
      </c>
      <c r="K1634" s="96">
        <v>60</v>
      </c>
      <c r="L1634" s="68">
        <f t="shared" ca="1" si="327"/>
        <v>-1192.258064516129</v>
      </c>
      <c r="M1634" s="68">
        <f t="shared" ca="1" si="328"/>
        <v>4.7913446676970635</v>
      </c>
      <c r="N1634" s="99">
        <v>65</v>
      </c>
      <c r="O1634" s="97" t="str">
        <f t="shared" ca="1" si="329"/>
        <v>Nov</v>
      </c>
      <c r="P1634" s="96">
        <v>65</v>
      </c>
      <c r="Q1634" s="99">
        <f t="shared" si="330"/>
        <v>-5</v>
      </c>
      <c r="R1634" s="97">
        <f t="shared" ca="1" si="331"/>
        <v>-7.6923076923076872E-2</v>
      </c>
      <c r="S1634" s="99" t="str">
        <f t="shared" ca="1" si="332"/>
        <v>DEGROWTH</v>
      </c>
      <c r="T1634" s="100">
        <v>90</v>
      </c>
      <c r="U1634" s="100" t="str">
        <f t="shared" ca="1" si="333"/>
        <v>Dec</v>
      </c>
      <c r="V1634" s="96">
        <v>90</v>
      </c>
      <c r="W1634" s="103">
        <f t="shared" si="334"/>
        <v>-30</v>
      </c>
      <c r="X1634" s="102">
        <f t="shared" ca="1" si="335"/>
        <v>-0.33333333333333337</v>
      </c>
      <c r="Y1634" s="103" t="str">
        <f t="shared" ca="1" si="336"/>
        <v>DEGROWTH</v>
      </c>
      <c r="Z1634" s="24">
        <v>0</v>
      </c>
      <c r="AA1634" s="24">
        <f t="shared" si="337"/>
        <v>0</v>
      </c>
      <c r="AB1634" s="3">
        <v>1000002510</v>
      </c>
      <c r="AC1634" s="3"/>
    </row>
    <row r="1635" spans="1:29" ht="14.25" hidden="1" customHeight="1">
      <c r="A1635" s="23" t="s">
        <v>130</v>
      </c>
      <c r="B1635" s="64" t="s">
        <v>111</v>
      </c>
      <c r="C1635" s="64" t="s">
        <v>4075</v>
      </c>
      <c r="D1635" s="64">
        <v>1000002637</v>
      </c>
      <c r="E1635" s="65" t="s">
        <v>4076</v>
      </c>
      <c r="F1635" s="66">
        <v>44631</v>
      </c>
      <c r="G1635" s="66" t="str">
        <f t="shared" si="325"/>
        <v>-</v>
      </c>
      <c r="H1635" s="66"/>
      <c r="I1635" s="67">
        <v>0</v>
      </c>
      <c r="J1635" s="67">
        <f t="shared" ca="1" si="326"/>
        <v>0</v>
      </c>
      <c r="K1635" s="96">
        <v>0</v>
      </c>
      <c r="L1635" s="68">
        <f t="shared" ca="1" si="327"/>
        <v>0</v>
      </c>
      <c r="M1635" s="68" t="str">
        <f t="shared" ca="1" si="328"/>
        <v>-</v>
      </c>
      <c r="N1635" s="99">
        <v>0</v>
      </c>
      <c r="O1635" s="97" t="str">
        <f t="shared" ca="1" si="329"/>
        <v>Nov</v>
      </c>
      <c r="P1635" s="96">
        <v>0</v>
      </c>
      <c r="Q1635" s="99">
        <f t="shared" si="330"/>
        <v>0</v>
      </c>
      <c r="R1635" s="97">
        <f t="shared" ca="1" si="331"/>
        <v>0</v>
      </c>
      <c r="S1635" s="99" t="b">
        <f t="shared" si="332"/>
        <v>0</v>
      </c>
      <c r="T1635" s="100">
        <v>0</v>
      </c>
      <c r="U1635" s="100" t="str">
        <f t="shared" ca="1" si="333"/>
        <v>Dec</v>
      </c>
      <c r="V1635" s="96">
        <v>0</v>
      </c>
      <c r="W1635" s="103">
        <f t="shared" si="334"/>
        <v>0</v>
      </c>
      <c r="X1635" s="102">
        <f t="shared" ca="1" si="335"/>
        <v>0</v>
      </c>
      <c r="Y1635" s="103" t="b">
        <f t="shared" si="336"/>
        <v>0</v>
      </c>
      <c r="Z1635" s="24">
        <v>1</v>
      </c>
      <c r="AA1635" s="24">
        <f t="shared" si="337"/>
        <v>0</v>
      </c>
      <c r="AB1635" s="3">
        <v>1000002637</v>
      </c>
      <c r="AC1635" s="3"/>
    </row>
    <row r="1636" spans="1:29" ht="14.25" hidden="1" customHeight="1">
      <c r="A1636" s="23" t="s">
        <v>130</v>
      </c>
      <c r="B1636" s="64" t="s">
        <v>111</v>
      </c>
      <c r="C1636" s="64" t="s">
        <v>2832</v>
      </c>
      <c r="D1636" s="64">
        <v>1000002773</v>
      </c>
      <c r="E1636" s="65" t="s">
        <v>2833</v>
      </c>
      <c r="F1636" s="66">
        <v>44692</v>
      </c>
      <c r="G1636" s="66" t="str">
        <f t="shared" si="325"/>
        <v>Targeted Dealer</v>
      </c>
      <c r="H1636" s="66"/>
      <c r="I1636" s="67">
        <v>110</v>
      </c>
      <c r="J1636" s="67">
        <f t="shared" ca="1" si="326"/>
        <v>2295.8064516129034</v>
      </c>
      <c r="K1636" s="96">
        <v>165</v>
      </c>
      <c r="L1636" s="68">
        <f t="shared" ca="1" si="327"/>
        <v>-2130.8064516129034</v>
      </c>
      <c r="M1636" s="68">
        <f t="shared" ca="1" si="328"/>
        <v>7.1870170015455939</v>
      </c>
      <c r="N1636" s="99">
        <v>152.4</v>
      </c>
      <c r="O1636" s="97" t="str">
        <f t="shared" ca="1" si="329"/>
        <v>Nov</v>
      </c>
      <c r="P1636" s="96">
        <v>152.4</v>
      </c>
      <c r="Q1636" s="99">
        <f t="shared" si="330"/>
        <v>12.599999999999994</v>
      </c>
      <c r="R1636" s="97">
        <f t="shared" ca="1" si="331"/>
        <v>8.2677165354330562E-2</v>
      </c>
      <c r="S1636" s="99" t="str">
        <f t="shared" ca="1" si="332"/>
        <v>GROWTH</v>
      </c>
      <c r="T1636" s="100">
        <v>72.3</v>
      </c>
      <c r="U1636" s="100" t="str">
        <f t="shared" ca="1" si="333"/>
        <v>Dec</v>
      </c>
      <c r="V1636" s="96">
        <v>72.3</v>
      </c>
      <c r="W1636" s="103">
        <f t="shared" si="334"/>
        <v>92.7</v>
      </c>
      <c r="X1636" s="102">
        <f t="shared" ca="1" si="335"/>
        <v>1.2821576763485476</v>
      </c>
      <c r="Y1636" s="103" t="str">
        <f t="shared" ca="1" si="336"/>
        <v>GROWTH</v>
      </c>
      <c r="Z1636" s="24">
        <v>0</v>
      </c>
      <c r="AA1636" s="24">
        <f t="shared" si="337"/>
        <v>0</v>
      </c>
      <c r="AB1636" s="3">
        <v>1000002773</v>
      </c>
      <c r="AC1636" s="3"/>
    </row>
    <row r="1637" spans="1:29" ht="14.25" hidden="1" customHeight="1">
      <c r="A1637" s="23" t="s">
        <v>130</v>
      </c>
      <c r="B1637" s="64" t="s">
        <v>111</v>
      </c>
      <c r="C1637" s="64" t="s">
        <v>2834</v>
      </c>
      <c r="D1637" s="64">
        <v>1000002866</v>
      </c>
      <c r="E1637" s="65" t="s">
        <v>2835</v>
      </c>
      <c r="F1637" s="66">
        <v>44767</v>
      </c>
      <c r="G1637" s="66" t="str">
        <f t="shared" si="325"/>
        <v>Targeted Dealer</v>
      </c>
      <c r="H1637" s="66"/>
      <c r="I1637" s="67">
        <v>50</v>
      </c>
      <c r="J1637" s="67">
        <f t="shared" ca="1" si="326"/>
        <v>1043.5483870967741</v>
      </c>
      <c r="K1637" s="96">
        <v>29.4</v>
      </c>
      <c r="L1637" s="68">
        <f t="shared" ca="1" si="327"/>
        <v>-1014.1483870967742</v>
      </c>
      <c r="M1637" s="68">
        <f t="shared" ca="1" si="328"/>
        <v>2.817310664605873</v>
      </c>
      <c r="N1637" s="99">
        <v>37</v>
      </c>
      <c r="O1637" s="97" t="str">
        <f t="shared" ca="1" si="329"/>
        <v>Nov</v>
      </c>
      <c r="P1637" s="96">
        <v>37</v>
      </c>
      <c r="Q1637" s="99">
        <f t="shared" si="330"/>
        <v>-7.6000000000000014</v>
      </c>
      <c r="R1637" s="97">
        <f t="shared" ca="1" si="331"/>
        <v>-0.20540540540540542</v>
      </c>
      <c r="S1637" s="99" t="str">
        <f t="shared" ca="1" si="332"/>
        <v>DEGROWTH</v>
      </c>
      <c r="T1637" s="100">
        <v>50.5</v>
      </c>
      <c r="U1637" s="100" t="str">
        <f t="shared" ca="1" si="333"/>
        <v>Dec</v>
      </c>
      <c r="V1637" s="96">
        <v>50.5</v>
      </c>
      <c r="W1637" s="103">
        <f t="shared" si="334"/>
        <v>-21.1</v>
      </c>
      <c r="X1637" s="102">
        <f t="shared" ca="1" si="335"/>
        <v>-0.41782178217821786</v>
      </c>
      <c r="Y1637" s="103" t="str">
        <f t="shared" ca="1" si="336"/>
        <v>DEGROWTH</v>
      </c>
      <c r="Z1637" s="24">
        <v>0</v>
      </c>
      <c r="AA1637" s="24">
        <f t="shared" si="337"/>
        <v>0</v>
      </c>
      <c r="AB1637" s="3">
        <v>1000002866</v>
      </c>
      <c r="AC1637" s="3"/>
    </row>
    <row r="1638" spans="1:29" ht="14.25" hidden="1" customHeight="1">
      <c r="A1638" s="23" t="s">
        <v>130</v>
      </c>
      <c r="B1638" s="64" t="s">
        <v>111</v>
      </c>
      <c r="C1638" s="64" t="s">
        <v>4210</v>
      </c>
      <c r="D1638" s="64">
        <v>1000003333</v>
      </c>
      <c r="E1638" s="64" t="s">
        <v>4211</v>
      </c>
      <c r="F1638" s="66">
        <v>44967</v>
      </c>
      <c r="G1638" s="66" t="str">
        <f t="shared" si="325"/>
        <v>-</v>
      </c>
      <c r="H1638" s="66"/>
      <c r="I1638" s="67">
        <v>0</v>
      </c>
      <c r="J1638" s="67">
        <f t="shared" ca="1" si="326"/>
        <v>0</v>
      </c>
      <c r="K1638" s="96">
        <v>25</v>
      </c>
      <c r="L1638" s="68">
        <f t="shared" ca="1" si="327"/>
        <v>25</v>
      </c>
      <c r="M1638" s="68" t="str">
        <f t="shared" ca="1" si="328"/>
        <v>-</v>
      </c>
      <c r="N1638" s="99">
        <v>25</v>
      </c>
      <c r="O1638" s="97" t="str">
        <f t="shared" ca="1" si="329"/>
        <v>Nov</v>
      </c>
      <c r="P1638" s="96">
        <v>25</v>
      </c>
      <c r="Q1638" s="99">
        <f t="shared" si="330"/>
        <v>0</v>
      </c>
      <c r="R1638" s="97">
        <f t="shared" ca="1" si="331"/>
        <v>0</v>
      </c>
      <c r="S1638" s="99" t="str">
        <f t="shared" ca="1" si="332"/>
        <v>GROWTH</v>
      </c>
      <c r="T1638" s="100">
        <v>25</v>
      </c>
      <c r="U1638" s="100" t="str">
        <f t="shared" ca="1" si="333"/>
        <v>Dec</v>
      </c>
      <c r="V1638" s="96">
        <v>25</v>
      </c>
      <c r="W1638" s="103">
        <f t="shared" si="334"/>
        <v>0</v>
      </c>
      <c r="X1638" s="102">
        <f t="shared" ca="1" si="335"/>
        <v>0</v>
      </c>
      <c r="Y1638" s="103" t="str">
        <f t="shared" ca="1" si="336"/>
        <v>GROWTH</v>
      </c>
      <c r="Z1638" s="24">
        <v>0</v>
      </c>
      <c r="AA1638" s="24">
        <f t="shared" si="337"/>
        <v>0</v>
      </c>
      <c r="AB1638" s="3">
        <v>1000003333</v>
      </c>
      <c r="AC1638" s="3"/>
    </row>
    <row r="1639" spans="1:29" ht="14.25" hidden="1" customHeight="1">
      <c r="A1639" s="23" t="s">
        <v>130</v>
      </c>
      <c r="B1639" s="64" t="s">
        <v>111</v>
      </c>
      <c r="C1639" s="64" t="s">
        <v>2836</v>
      </c>
      <c r="D1639" s="64">
        <v>1000003392</v>
      </c>
      <c r="E1639" s="64" t="s">
        <v>2837</v>
      </c>
      <c r="F1639" s="66">
        <v>44981</v>
      </c>
      <c r="G1639" s="66" t="str">
        <f t="shared" si="325"/>
        <v>Targeted Dealer</v>
      </c>
      <c r="H1639" s="66"/>
      <c r="I1639" s="67">
        <v>30</v>
      </c>
      <c r="J1639" s="67">
        <f t="shared" ca="1" si="326"/>
        <v>626.12903225806451</v>
      </c>
      <c r="K1639" s="96">
        <v>30</v>
      </c>
      <c r="L1639" s="68">
        <f t="shared" ca="1" si="327"/>
        <v>-596.12903225806451</v>
      </c>
      <c r="M1639" s="68">
        <f t="shared" ca="1" si="328"/>
        <v>4.7913446676970635</v>
      </c>
      <c r="N1639" s="99">
        <v>30</v>
      </c>
      <c r="O1639" s="97" t="str">
        <f t="shared" ca="1" si="329"/>
        <v>Nov</v>
      </c>
      <c r="P1639" s="96">
        <v>30</v>
      </c>
      <c r="Q1639" s="99">
        <f t="shared" si="330"/>
        <v>0</v>
      </c>
      <c r="R1639" s="97">
        <f t="shared" ca="1" si="331"/>
        <v>0</v>
      </c>
      <c r="S1639" s="99" t="str">
        <f t="shared" ca="1" si="332"/>
        <v>GROWTH</v>
      </c>
      <c r="T1639" s="100">
        <v>30</v>
      </c>
      <c r="U1639" s="100" t="str">
        <f t="shared" ca="1" si="333"/>
        <v>Dec</v>
      </c>
      <c r="V1639" s="96">
        <v>30</v>
      </c>
      <c r="W1639" s="103">
        <f t="shared" si="334"/>
        <v>0</v>
      </c>
      <c r="X1639" s="102">
        <f t="shared" ca="1" si="335"/>
        <v>0</v>
      </c>
      <c r="Y1639" s="103" t="str">
        <f t="shared" ca="1" si="336"/>
        <v>GROWTH</v>
      </c>
      <c r="Z1639" s="24">
        <v>0</v>
      </c>
      <c r="AA1639" s="24">
        <f t="shared" si="337"/>
        <v>0</v>
      </c>
      <c r="AB1639" s="3">
        <v>1000003392</v>
      </c>
      <c r="AC1639" s="3"/>
    </row>
    <row r="1640" spans="1:29" ht="14.25" hidden="1" customHeight="1">
      <c r="A1640" s="23" t="s">
        <v>130</v>
      </c>
      <c r="B1640" s="64" t="s">
        <v>111</v>
      </c>
      <c r="C1640" s="64" t="s">
        <v>420</v>
      </c>
      <c r="D1640" s="64">
        <v>1000003462</v>
      </c>
      <c r="E1640" s="64" t="s">
        <v>421</v>
      </c>
      <c r="F1640" s="66">
        <v>45013</v>
      </c>
      <c r="G1640" s="66" t="str">
        <f t="shared" si="325"/>
        <v>Targeted Dealer</v>
      </c>
      <c r="H1640" s="66"/>
      <c r="I1640" s="67">
        <v>25</v>
      </c>
      <c r="J1640" s="67">
        <f t="shared" ca="1" si="326"/>
        <v>521.77419354838707</v>
      </c>
      <c r="K1640" s="96">
        <v>25</v>
      </c>
      <c r="L1640" s="68">
        <f t="shared" ca="1" si="327"/>
        <v>-496.77419354838707</v>
      </c>
      <c r="M1640" s="68">
        <f t="shared" ca="1" si="328"/>
        <v>4.7913446676970635</v>
      </c>
      <c r="N1640" s="99">
        <v>25</v>
      </c>
      <c r="O1640" s="97" t="str">
        <f t="shared" ca="1" si="329"/>
        <v>Nov</v>
      </c>
      <c r="P1640" s="96">
        <v>25</v>
      </c>
      <c r="Q1640" s="99">
        <f t="shared" si="330"/>
        <v>0</v>
      </c>
      <c r="R1640" s="97">
        <f t="shared" ca="1" si="331"/>
        <v>0</v>
      </c>
      <c r="S1640" s="99" t="str">
        <f t="shared" ca="1" si="332"/>
        <v>GROWTH</v>
      </c>
      <c r="T1640" s="100">
        <v>25</v>
      </c>
      <c r="U1640" s="100" t="str">
        <f t="shared" ca="1" si="333"/>
        <v>Dec</v>
      </c>
      <c r="V1640" s="96">
        <v>25</v>
      </c>
      <c r="W1640" s="103">
        <f t="shared" si="334"/>
        <v>0</v>
      </c>
      <c r="X1640" s="102">
        <f t="shared" ca="1" si="335"/>
        <v>0</v>
      </c>
      <c r="Y1640" s="103" t="str">
        <f t="shared" ca="1" si="336"/>
        <v>GROWTH</v>
      </c>
      <c r="Z1640" s="24">
        <v>0</v>
      </c>
      <c r="AA1640" s="24">
        <f t="shared" si="337"/>
        <v>0</v>
      </c>
      <c r="AB1640" s="3">
        <v>1000003462</v>
      </c>
      <c r="AC1640" s="3"/>
    </row>
    <row r="1641" spans="1:29" ht="14.25" hidden="1" customHeight="1">
      <c r="A1641" s="23" t="s">
        <v>130</v>
      </c>
      <c r="B1641" s="64" t="s">
        <v>111</v>
      </c>
      <c r="C1641" s="64" t="s">
        <v>2838</v>
      </c>
      <c r="D1641" s="64">
        <v>1000003606</v>
      </c>
      <c r="E1641" s="64" t="s">
        <v>2839</v>
      </c>
      <c r="F1641" s="66">
        <v>45090</v>
      </c>
      <c r="G1641" s="66" t="str">
        <f t="shared" si="325"/>
        <v>Targeted Dealer</v>
      </c>
      <c r="H1641" s="66"/>
      <c r="I1641" s="67">
        <v>60</v>
      </c>
      <c r="J1641" s="67">
        <f t="shared" ca="1" si="326"/>
        <v>1252.258064516129</v>
      </c>
      <c r="K1641" s="96">
        <v>110</v>
      </c>
      <c r="L1641" s="68">
        <f t="shared" ca="1" si="327"/>
        <v>-1142.258064516129</v>
      </c>
      <c r="M1641" s="68">
        <f t="shared" ca="1" si="328"/>
        <v>8.7841318907779495</v>
      </c>
      <c r="N1641" s="99">
        <v>30</v>
      </c>
      <c r="O1641" s="97" t="str">
        <f t="shared" ca="1" si="329"/>
        <v>Nov</v>
      </c>
      <c r="P1641" s="96">
        <v>30</v>
      </c>
      <c r="Q1641" s="99">
        <f t="shared" si="330"/>
        <v>80</v>
      </c>
      <c r="R1641" s="97">
        <f t="shared" ca="1" si="331"/>
        <v>2.6666666666666665</v>
      </c>
      <c r="S1641" s="99" t="str">
        <f t="shared" ca="1" si="332"/>
        <v>GROWTH</v>
      </c>
      <c r="T1641" s="100">
        <v>50</v>
      </c>
      <c r="U1641" s="100" t="str">
        <f t="shared" ca="1" si="333"/>
        <v>Dec</v>
      </c>
      <c r="V1641" s="96">
        <v>50</v>
      </c>
      <c r="W1641" s="103">
        <f t="shared" si="334"/>
        <v>60</v>
      </c>
      <c r="X1641" s="102">
        <f t="shared" ca="1" si="335"/>
        <v>1.2000000000000002</v>
      </c>
      <c r="Y1641" s="103" t="str">
        <f t="shared" ca="1" si="336"/>
        <v>GROWTH</v>
      </c>
      <c r="Z1641" s="24">
        <v>0</v>
      </c>
      <c r="AA1641" s="24">
        <f t="shared" si="337"/>
        <v>0</v>
      </c>
      <c r="AB1641" s="3">
        <v>1000003606</v>
      </c>
      <c r="AC1641" s="3"/>
    </row>
    <row r="1642" spans="1:29" ht="14.25" hidden="1" customHeight="1">
      <c r="A1642" s="23" t="s">
        <v>130</v>
      </c>
      <c r="B1642" s="125" t="s">
        <v>111</v>
      </c>
      <c r="C1642" s="125" t="s">
        <v>3409</v>
      </c>
      <c r="D1642" s="125">
        <v>1000003905</v>
      </c>
      <c r="E1642" s="125" t="s">
        <v>3410</v>
      </c>
      <c r="F1642" s="66">
        <v>45391</v>
      </c>
      <c r="G1642" s="66" t="str">
        <f t="shared" si="325"/>
        <v>-</v>
      </c>
      <c r="H1642" s="66"/>
      <c r="I1642" s="67">
        <v>0</v>
      </c>
      <c r="J1642" s="67">
        <f t="shared" ca="1" si="326"/>
        <v>0</v>
      </c>
      <c r="K1642" s="96">
        <v>0</v>
      </c>
      <c r="L1642" s="68">
        <f t="shared" ca="1" si="327"/>
        <v>0</v>
      </c>
      <c r="M1642" s="68" t="str">
        <f t="shared" ca="1" si="328"/>
        <v>-</v>
      </c>
      <c r="N1642" s="99">
        <v>0</v>
      </c>
      <c r="O1642" s="97" t="str">
        <f t="shared" ca="1" si="329"/>
        <v>Nov</v>
      </c>
      <c r="P1642" s="96">
        <v>0</v>
      </c>
      <c r="Q1642" s="99">
        <f t="shared" si="330"/>
        <v>0</v>
      </c>
      <c r="R1642" s="97">
        <f t="shared" ca="1" si="331"/>
        <v>0</v>
      </c>
      <c r="S1642" s="99" t="b">
        <f t="shared" si="332"/>
        <v>0</v>
      </c>
      <c r="T1642" s="100">
        <v>0</v>
      </c>
      <c r="U1642" s="100" t="str">
        <f t="shared" ca="1" si="333"/>
        <v>Dec</v>
      </c>
      <c r="V1642" s="96">
        <v>0</v>
      </c>
      <c r="W1642" s="103">
        <f t="shared" si="334"/>
        <v>0</v>
      </c>
      <c r="X1642" s="102">
        <f t="shared" ca="1" si="335"/>
        <v>0</v>
      </c>
      <c r="Y1642" s="103" t="b">
        <f t="shared" si="336"/>
        <v>0</v>
      </c>
      <c r="Z1642" s="24">
        <v>1</v>
      </c>
      <c r="AA1642" s="24">
        <f t="shared" si="337"/>
        <v>0</v>
      </c>
      <c r="AB1642" s="3">
        <v>1000003905</v>
      </c>
      <c r="AC1642" s="3"/>
    </row>
    <row r="1643" spans="1:29" ht="14.25" hidden="1" customHeight="1">
      <c r="A1643" s="23" t="s">
        <v>130</v>
      </c>
      <c r="B1643" s="125" t="s">
        <v>111</v>
      </c>
      <c r="C1643" s="125" t="s">
        <v>2840</v>
      </c>
      <c r="D1643" s="125">
        <v>1000003921</v>
      </c>
      <c r="E1643" s="125" t="s">
        <v>2841</v>
      </c>
      <c r="F1643" s="66">
        <v>45409</v>
      </c>
      <c r="G1643" s="66" t="str">
        <f t="shared" si="325"/>
        <v>Targeted Dealer</v>
      </c>
      <c r="H1643" s="66"/>
      <c r="I1643" s="67">
        <v>275</v>
      </c>
      <c r="J1643" s="67">
        <f t="shared" ca="1" si="326"/>
        <v>5739.5161290322585</v>
      </c>
      <c r="K1643" s="96">
        <v>425</v>
      </c>
      <c r="L1643" s="68">
        <f t="shared" ca="1" si="327"/>
        <v>-5314.5161290322585</v>
      </c>
      <c r="M1643" s="68">
        <f t="shared" ca="1" si="328"/>
        <v>7.4048053955318247</v>
      </c>
      <c r="N1643" s="99">
        <v>300</v>
      </c>
      <c r="O1643" s="97" t="str">
        <f t="shared" ca="1" si="329"/>
        <v>Nov</v>
      </c>
      <c r="P1643" s="96">
        <v>300</v>
      </c>
      <c r="Q1643" s="99">
        <f t="shared" si="330"/>
        <v>125</v>
      </c>
      <c r="R1643" s="97">
        <f t="shared" ca="1" si="331"/>
        <v>0.41666666666666674</v>
      </c>
      <c r="S1643" s="99" t="str">
        <f t="shared" ca="1" si="332"/>
        <v>GROWTH</v>
      </c>
      <c r="T1643" s="100">
        <v>0</v>
      </c>
      <c r="U1643" s="100" t="str">
        <f t="shared" ca="1" si="333"/>
        <v>Dec</v>
      </c>
      <c r="V1643" s="96">
        <v>0</v>
      </c>
      <c r="W1643" s="103">
        <f t="shared" si="334"/>
        <v>425</v>
      </c>
      <c r="X1643" s="102">
        <f t="shared" ca="1" si="335"/>
        <v>0</v>
      </c>
      <c r="Y1643" s="103" t="b">
        <f t="shared" si="336"/>
        <v>0</v>
      </c>
      <c r="Z1643" s="24">
        <v>0</v>
      </c>
      <c r="AA1643" s="24">
        <f t="shared" si="337"/>
        <v>0</v>
      </c>
      <c r="AB1643" s="3">
        <v>1000003921</v>
      </c>
      <c r="AC1643" s="3"/>
    </row>
    <row r="1644" spans="1:29" ht="14.25" hidden="1" customHeight="1">
      <c r="A1644" s="24" t="s">
        <v>130</v>
      </c>
      <c r="B1644" s="125" t="s">
        <v>111</v>
      </c>
      <c r="C1644" s="125" t="s">
        <v>3937</v>
      </c>
      <c r="D1644" s="125">
        <v>1000004064</v>
      </c>
      <c r="E1644" s="125" t="s">
        <v>3938</v>
      </c>
      <c r="F1644" s="66">
        <v>45502</v>
      </c>
      <c r="G1644" s="66" t="str">
        <f t="shared" si="325"/>
        <v>Targeted Dealer</v>
      </c>
      <c r="H1644" s="66"/>
      <c r="I1644" s="67">
        <v>40</v>
      </c>
      <c r="J1644" s="67">
        <f t="shared" ca="1" si="326"/>
        <v>834.83870967741939</v>
      </c>
      <c r="K1644" s="96">
        <v>30</v>
      </c>
      <c r="L1644" s="68">
        <f t="shared" ca="1" si="327"/>
        <v>-804.83870967741939</v>
      </c>
      <c r="M1644" s="68">
        <f t="shared" ca="1" si="328"/>
        <v>3.5935085007727969</v>
      </c>
      <c r="N1644" s="99">
        <v>7</v>
      </c>
      <c r="O1644" s="97" t="str">
        <f t="shared" ca="1" si="329"/>
        <v>Nov</v>
      </c>
      <c r="P1644" s="96">
        <v>7</v>
      </c>
      <c r="Q1644" s="99">
        <f t="shared" si="330"/>
        <v>23</v>
      </c>
      <c r="R1644" s="97">
        <f t="shared" ca="1" si="331"/>
        <v>3.2857142857142856</v>
      </c>
      <c r="S1644" s="99" t="str">
        <f t="shared" ca="1" si="332"/>
        <v>GROWTH</v>
      </c>
      <c r="T1644" s="100">
        <v>0</v>
      </c>
      <c r="U1644" s="100" t="str">
        <f t="shared" ca="1" si="333"/>
        <v>Dec</v>
      </c>
      <c r="V1644" s="96">
        <v>0</v>
      </c>
      <c r="W1644" s="103">
        <f t="shared" si="334"/>
        <v>30</v>
      </c>
      <c r="X1644" s="102">
        <f t="shared" ca="1" si="335"/>
        <v>0</v>
      </c>
      <c r="Y1644" s="103" t="b">
        <f t="shared" si="336"/>
        <v>0</v>
      </c>
      <c r="Z1644" s="24">
        <v>0</v>
      </c>
      <c r="AA1644" s="24">
        <f t="shared" si="337"/>
        <v>0</v>
      </c>
      <c r="AB1644" s="3">
        <v>1000004064</v>
      </c>
      <c r="AC1644" s="3"/>
    </row>
    <row r="1645" spans="1:29" ht="14.25" hidden="1" customHeight="1">
      <c r="A1645" s="24" t="s">
        <v>130</v>
      </c>
      <c r="B1645" s="125" t="s">
        <v>111</v>
      </c>
      <c r="C1645" s="125" t="s">
        <v>4643</v>
      </c>
      <c r="D1645" s="126">
        <v>1000004089</v>
      </c>
      <c r="E1645" s="126" t="s">
        <v>4644</v>
      </c>
      <c r="F1645" s="66">
        <v>45521</v>
      </c>
      <c r="G1645" s="66" t="str">
        <f t="shared" si="325"/>
        <v>Targeted Dealer</v>
      </c>
      <c r="H1645" s="66"/>
      <c r="I1645" s="67">
        <v>50</v>
      </c>
      <c r="J1645" s="67">
        <f t="shared" ca="1" si="326"/>
        <v>1043.5483870967741</v>
      </c>
      <c r="K1645" s="96">
        <v>30</v>
      </c>
      <c r="L1645" s="68">
        <f t="shared" ca="1" si="327"/>
        <v>-1013.5483870967741</v>
      </c>
      <c r="M1645" s="68">
        <f t="shared" ca="1" si="328"/>
        <v>2.8748068006182379</v>
      </c>
      <c r="N1645" s="99">
        <v>30</v>
      </c>
      <c r="O1645" s="97" t="str">
        <f t="shared" ca="1" si="329"/>
        <v>Nov</v>
      </c>
      <c r="P1645" s="96">
        <v>30</v>
      </c>
      <c r="Q1645" s="99">
        <f t="shared" si="330"/>
        <v>0</v>
      </c>
      <c r="R1645" s="97">
        <f t="shared" ca="1" si="331"/>
        <v>0</v>
      </c>
      <c r="S1645" s="99" t="str">
        <f t="shared" ca="1" si="332"/>
        <v>GROWTH</v>
      </c>
      <c r="T1645" s="100">
        <v>0</v>
      </c>
      <c r="U1645" s="100" t="str">
        <f t="shared" ca="1" si="333"/>
        <v>Dec</v>
      </c>
      <c r="V1645" s="96">
        <v>0</v>
      </c>
      <c r="W1645" s="103">
        <f t="shared" si="334"/>
        <v>30</v>
      </c>
      <c r="X1645" s="102">
        <f t="shared" ca="1" si="335"/>
        <v>0</v>
      </c>
      <c r="Y1645" s="103" t="b">
        <f t="shared" si="336"/>
        <v>0</v>
      </c>
      <c r="Z1645" s="24">
        <v>0</v>
      </c>
      <c r="AA1645" s="24">
        <f t="shared" si="337"/>
        <v>0</v>
      </c>
      <c r="AB1645" s="3">
        <v>1000004089</v>
      </c>
      <c r="AC1645" s="3"/>
    </row>
    <row r="1646" spans="1:29" ht="14.25" hidden="1" customHeight="1">
      <c r="A1646" s="23" t="s">
        <v>130</v>
      </c>
      <c r="B1646" s="64" t="s">
        <v>113</v>
      </c>
      <c r="C1646" s="64" t="s">
        <v>4197</v>
      </c>
      <c r="D1646" s="64">
        <v>1000002657</v>
      </c>
      <c r="E1646" s="64" t="s">
        <v>4198</v>
      </c>
      <c r="F1646" s="66">
        <v>44739</v>
      </c>
      <c r="G1646" s="66" t="str">
        <f t="shared" si="325"/>
        <v>Targeted Dealer</v>
      </c>
      <c r="H1646" s="66"/>
      <c r="I1646" s="67">
        <v>40</v>
      </c>
      <c r="J1646" s="67">
        <f t="shared" ca="1" si="326"/>
        <v>834.83870967741939</v>
      </c>
      <c r="K1646" s="96">
        <v>25</v>
      </c>
      <c r="L1646" s="68">
        <f t="shared" ca="1" si="327"/>
        <v>-809.83870967741939</v>
      </c>
      <c r="M1646" s="68">
        <f t="shared" ca="1" si="328"/>
        <v>2.9945904173106643</v>
      </c>
      <c r="N1646" s="99">
        <v>17.7</v>
      </c>
      <c r="O1646" s="97" t="str">
        <f t="shared" ca="1" si="329"/>
        <v>Nov</v>
      </c>
      <c r="P1646" s="96">
        <v>17.7</v>
      </c>
      <c r="Q1646" s="99">
        <f t="shared" si="330"/>
        <v>7.3000000000000007</v>
      </c>
      <c r="R1646" s="97">
        <f t="shared" ca="1" si="331"/>
        <v>0.41242937853107353</v>
      </c>
      <c r="S1646" s="99" t="str">
        <f t="shared" ca="1" si="332"/>
        <v>GROWTH</v>
      </c>
      <c r="T1646" s="100">
        <v>65.5</v>
      </c>
      <c r="U1646" s="100" t="str">
        <f t="shared" ca="1" si="333"/>
        <v>Dec</v>
      </c>
      <c r="V1646" s="96">
        <v>65.5</v>
      </c>
      <c r="W1646" s="103">
        <f t="shared" si="334"/>
        <v>-40.5</v>
      </c>
      <c r="X1646" s="102">
        <f t="shared" ca="1" si="335"/>
        <v>-0.61832061068702293</v>
      </c>
      <c r="Y1646" s="103" t="str">
        <f t="shared" ca="1" si="336"/>
        <v>DEGROWTH</v>
      </c>
      <c r="Z1646" s="24">
        <v>0</v>
      </c>
      <c r="AA1646" s="24">
        <f t="shared" si="337"/>
        <v>0</v>
      </c>
      <c r="AB1646" s="3">
        <v>1000002657</v>
      </c>
      <c r="AC1646" s="3"/>
    </row>
    <row r="1647" spans="1:29" ht="14.25" hidden="1" customHeight="1">
      <c r="A1647" s="23" t="s">
        <v>130</v>
      </c>
      <c r="B1647" s="64" t="s">
        <v>113</v>
      </c>
      <c r="C1647" s="64" t="s">
        <v>4268</v>
      </c>
      <c r="D1647" s="64">
        <v>1000002683</v>
      </c>
      <c r="E1647" s="64" t="s">
        <v>4269</v>
      </c>
      <c r="F1647" s="66">
        <v>44739</v>
      </c>
      <c r="G1647" s="66" t="str">
        <f t="shared" si="325"/>
        <v>Targeted Dealer</v>
      </c>
      <c r="H1647" s="66"/>
      <c r="I1647" s="67">
        <v>60</v>
      </c>
      <c r="J1647" s="67">
        <f t="shared" ca="1" si="326"/>
        <v>1252.258064516129</v>
      </c>
      <c r="K1647" s="96">
        <v>90</v>
      </c>
      <c r="L1647" s="68">
        <f t="shared" ca="1" si="327"/>
        <v>-1162.258064516129</v>
      </c>
      <c r="M1647" s="68">
        <f t="shared" ca="1" si="328"/>
        <v>7.1870170015455948</v>
      </c>
      <c r="N1647" s="99">
        <v>65</v>
      </c>
      <c r="O1647" s="97" t="str">
        <f t="shared" ca="1" si="329"/>
        <v>Nov</v>
      </c>
      <c r="P1647" s="96">
        <v>65</v>
      </c>
      <c r="Q1647" s="99">
        <f t="shared" si="330"/>
        <v>25</v>
      </c>
      <c r="R1647" s="97">
        <f t="shared" ca="1" si="331"/>
        <v>0.38461538461538458</v>
      </c>
      <c r="S1647" s="99" t="str">
        <f t="shared" ca="1" si="332"/>
        <v>GROWTH</v>
      </c>
      <c r="T1647" s="100">
        <v>65</v>
      </c>
      <c r="U1647" s="100" t="str">
        <f t="shared" ca="1" si="333"/>
        <v>Dec</v>
      </c>
      <c r="V1647" s="96">
        <v>65</v>
      </c>
      <c r="W1647" s="103">
        <f t="shared" si="334"/>
        <v>25</v>
      </c>
      <c r="X1647" s="102">
        <f t="shared" ca="1" si="335"/>
        <v>0.38461538461538458</v>
      </c>
      <c r="Y1647" s="103" t="str">
        <f t="shared" ca="1" si="336"/>
        <v>GROWTH</v>
      </c>
      <c r="Z1647" s="24">
        <v>0</v>
      </c>
      <c r="AA1647" s="24">
        <f t="shared" si="337"/>
        <v>0</v>
      </c>
      <c r="AB1647" s="3">
        <v>1000002683</v>
      </c>
      <c r="AC1647" s="3"/>
    </row>
    <row r="1648" spans="1:29" ht="14.25" hidden="1" customHeight="1">
      <c r="A1648" s="23" t="s">
        <v>130</v>
      </c>
      <c r="B1648" s="64" t="s">
        <v>113</v>
      </c>
      <c r="C1648" s="64" t="s">
        <v>2842</v>
      </c>
      <c r="D1648" s="64">
        <v>1000001712</v>
      </c>
      <c r="E1648" s="65" t="s">
        <v>2843</v>
      </c>
      <c r="F1648" s="66">
        <v>41302</v>
      </c>
      <c r="G1648" s="66" t="str">
        <f t="shared" si="325"/>
        <v>Targeted Dealer</v>
      </c>
      <c r="H1648" s="66"/>
      <c r="I1648" s="67">
        <v>400</v>
      </c>
      <c r="J1648" s="67">
        <f t="shared" ca="1" si="326"/>
        <v>8348.3870967741932</v>
      </c>
      <c r="K1648" s="96">
        <v>562.5</v>
      </c>
      <c r="L1648" s="68">
        <f t="shared" ca="1" si="327"/>
        <v>-7785.8870967741932</v>
      </c>
      <c r="M1648" s="68">
        <f t="shared" ca="1" si="328"/>
        <v>6.7378284389489957</v>
      </c>
      <c r="N1648" s="99">
        <v>430.75</v>
      </c>
      <c r="O1648" s="97" t="str">
        <f t="shared" ca="1" si="329"/>
        <v>Nov</v>
      </c>
      <c r="P1648" s="96">
        <v>430.75</v>
      </c>
      <c r="Q1648" s="99">
        <f t="shared" si="330"/>
        <v>131.75</v>
      </c>
      <c r="R1648" s="97">
        <f t="shared" ca="1" si="331"/>
        <v>0.30586186883343003</v>
      </c>
      <c r="S1648" s="99" t="str">
        <f t="shared" ca="1" si="332"/>
        <v>GROWTH</v>
      </c>
      <c r="T1648" s="100">
        <v>307</v>
      </c>
      <c r="U1648" s="100" t="str">
        <f t="shared" ca="1" si="333"/>
        <v>Dec</v>
      </c>
      <c r="V1648" s="96">
        <v>307</v>
      </c>
      <c r="W1648" s="103">
        <f t="shared" si="334"/>
        <v>255.5</v>
      </c>
      <c r="X1648" s="102">
        <f t="shared" ca="1" si="335"/>
        <v>0.83224755700325725</v>
      </c>
      <c r="Y1648" s="103" t="str">
        <f t="shared" ca="1" si="336"/>
        <v>GROWTH</v>
      </c>
      <c r="Z1648" s="24">
        <v>0</v>
      </c>
      <c r="AA1648" s="24">
        <f t="shared" si="337"/>
        <v>0</v>
      </c>
      <c r="AB1648" s="3">
        <v>1000001712</v>
      </c>
      <c r="AC1648" s="3"/>
    </row>
    <row r="1649" spans="1:29" ht="14.25" hidden="1" customHeight="1">
      <c r="A1649" s="23" t="s">
        <v>130</v>
      </c>
      <c r="B1649" s="64" t="s">
        <v>113</v>
      </c>
      <c r="C1649" s="64" t="s">
        <v>2844</v>
      </c>
      <c r="D1649" s="64">
        <v>1000001734</v>
      </c>
      <c r="E1649" s="65" t="s">
        <v>2845</v>
      </c>
      <c r="F1649" s="66">
        <v>41493</v>
      </c>
      <c r="G1649" s="66" t="str">
        <f t="shared" si="325"/>
        <v>Targeted Dealer</v>
      </c>
      <c r="H1649" s="66"/>
      <c r="I1649" s="67">
        <v>400</v>
      </c>
      <c r="J1649" s="67">
        <f t="shared" ca="1" si="326"/>
        <v>8348.3870967741932</v>
      </c>
      <c r="K1649" s="96">
        <v>303</v>
      </c>
      <c r="L1649" s="68">
        <f t="shared" ca="1" si="327"/>
        <v>-8045.3870967741932</v>
      </c>
      <c r="M1649" s="68">
        <f t="shared" ca="1" si="328"/>
        <v>3.6294435857805256</v>
      </c>
      <c r="N1649" s="99">
        <v>341.5</v>
      </c>
      <c r="O1649" s="97" t="str">
        <f t="shared" ca="1" si="329"/>
        <v>Nov</v>
      </c>
      <c r="P1649" s="96">
        <v>341.5</v>
      </c>
      <c r="Q1649" s="99">
        <f t="shared" si="330"/>
        <v>-38.5</v>
      </c>
      <c r="R1649" s="97">
        <f t="shared" ca="1" si="331"/>
        <v>-0.11273792093704249</v>
      </c>
      <c r="S1649" s="99" t="str">
        <f t="shared" ca="1" si="332"/>
        <v>DEGROWTH</v>
      </c>
      <c r="T1649" s="100">
        <v>469.2</v>
      </c>
      <c r="U1649" s="100" t="str">
        <f t="shared" ca="1" si="333"/>
        <v>Dec</v>
      </c>
      <c r="V1649" s="96">
        <v>469.2</v>
      </c>
      <c r="W1649" s="103">
        <f t="shared" si="334"/>
        <v>-166.2</v>
      </c>
      <c r="X1649" s="102">
        <f t="shared" ca="1" si="335"/>
        <v>-0.35421994884910479</v>
      </c>
      <c r="Y1649" s="103" t="str">
        <f t="shared" ca="1" si="336"/>
        <v>DEGROWTH</v>
      </c>
      <c r="Z1649" s="24">
        <v>0</v>
      </c>
      <c r="AA1649" s="24">
        <f t="shared" si="337"/>
        <v>0</v>
      </c>
      <c r="AB1649" s="3">
        <v>1000001734</v>
      </c>
      <c r="AC1649" s="3"/>
    </row>
    <row r="1650" spans="1:29" ht="14.25" hidden="1" customHeight="1">
      <c r="A1650" s="23" t="s">
        <v>130</v>
      </c>
      <c r="B1650" s="64" t="s">
        <v>113</v>
      </c>
      <c r="C1650" s="64" t="s">
        <v>2846</v>
      </c>
      <c r="D1650" s="64">
        <v>1000001735</v>
      </c>
      <c r="E1650" s="65" t="s">
        <v>2847</v>
      </c>
      <c r="F1650" s="66">
        <v>41523</v>
      </c>
      <c r="G1650" s="66" t="str">
        <f t="shared" si="325"/>
        <v>Targeted Dealer</v>
      </c>
      <c r="H1650" s="66" t="s">
        <v>627</v>
      </c>
      <c r="I1650" s="67">
        <v>450</v>
      </c>
      <c r="J1650" s="67">
        <f t="shared" ca="1" si="326"/>
        <v>9391.9354838709678</v>
      </c>
      <c r="K1650" s="96">
        <v>415</v>
      </c>
      <c r="L1650" s="68">
        <f t="shared" ca="1" si="327"/>
        <v>-8976.9354838709678</v>
      </c>
      <c r="M1650" s="68">
        <f t="shared" ca="1" si="328"/>
        <v>4.4186845268761807</v>
      </c>
      <c r="N1650" s="99">
        <v>460</v>
      </c>
      <c r="O1650" s="97" t="str">
        <f t="shared" ca="1" si="329"/>
        <v>Nov</v>
      </c>
      <c r="P1650" s="96">
        <v>460</v>
      </c>
      <c r="Q1650" s="99">
        <f t="shared" si="330"/>
        <v>-45</v>
      </c>
      <c r="R1650" s="97">
        <f t="shared" ca="1" si="331"/>
        <v>-9.7826086956521729E-2</v>
      </c>
      <c r="S1650" s="99" t="str">
        <f t="shared" ca="1" si="332"/>
        <v>DEGROWTH</v>
      </c>
      <c r="T1650" s="100">
        <v>682.5</v>
      </c>
      <c r="U1650" s="100" t="str">
        <f t="shared" ca="1" si="333"/>
        <v>Dec</v>
      </c>
      <c r="V1650" s="96">
        <v>682.5</v>
      </c>
      <c r="W1650" s="103">
        <f t="shared" si="334"/>
        <v>-267.5</v>
      </c>
      <c r="X1650" s="102">
        <f t="shared" ca="1" si="335"/>
        <v>-0.39194139194139199</v>
      </c>
      <c r="Y1650" s="103" t="str">
        <f t="shared" ca="1" si="336"/>
        <v>DEGROWTH</v>
      </c>
      <c r="Z1650" s="24">
        <v>0</v>
      </c>
      <c r="AA1650" s="24">
        <f t="shared" si="337"/>
        <v>1</v>
      </c>
      <c r="AB1650" s="3">
        <v>1000001735</v>
      </c>
      <c r="AC1650" s="3"/>
    </row>
    <row r="1651" spans="1:29" ht="14.25" hidden="1" customHeight="1">
      <c r="A1651" s="23" t="s">
        <v>130</v>
      </c>
      <c r="B1651" s="64" t="s">
        <v>113</v>
      </c>
      <c r="C1651" s="64" t="s">
        <v>2848</v>
      </c>
      <c r="D1651" s="64">
        <v>1000001736</v>
      </c>
      <c r="E1651" s="65" t="s">
        <v>2849</v>
      </c>
      <c r="F1651" s="66">
        <v>41676</v>
      </c>
      <c r="G1651" s="66" t="str">
        <f t="shared" si="325"/>
        <v>Targeted Dealer</v>
      </c>
      <c r="H1651" s="66"/>
      <c r="I1651" s="67">
        <v>20</v>
      </c>
      <c r="J1651" s="67">
        <f t="shared" ca="1" si="326"/>
        <v>417.41935483870969</v>
      </c>
      <c r="K1651" s="96">
        <v>10</v>
      </c>
      <c r="L1651" s="68">
        <f t="shared" ca="1" si="327"/>
        <v>-407.41935483870969</v>
      </c>
      <c r="M1651" s="68">
        <f t="shared" ca="1" si="328"/>
        <v>2.3956723338485313</v>
      </c>
      <c r="N1651" s="99">
        <v>0</v>
      </c>
      <c r="O1651" s="97" t="str">
        <f t="shared" ca="1" si="329"/>
        <v>Nov</v>
      </c>
      <c r="P1651" s="96">
        <v>0</v>
      </c>
      <c r="Q1651" s="99">
        <f t="shared" si="330"/>
        <v>10</v>
      </c>
      <c r="R1651" s="97">
        <f t="shared" ca="1" si="331"/>
        <v>0</v>
      </c>
      <c r="S1651" s="99" t="b">
        <f t="shared" si="332"/>
        <v>0</v>
      </c>
      <c r="T1651" s="100">
        <v>0</v>
      </c>
      <c r="U1651" s="100" t="str">
        <f t="shared" ca="1" si="333"/>
        <v>Dec</v>
      </c>
      <c r="V1651" s="96">
        <v>0</v>
      </c>
      <c r="W1651" s="103">
        <f t="shared" si="334"/>
        <v>10</v>
      </c>
      <c r="X1651" s="102">
        <f t="shared" ca="1" si="335"/>
        <v>0</v>
      </c>
      <c r="Y1651" s="103" t="b">
        <f t="shared" si="336"/>
        <v>0</v>
      </c>
      <c r="Z1651" s="24">
        <v>0</v>
      </c>
      <c r="AA1651" s="24">
        <f t="shared" si="337"/>
        <v>0</v>
      </c>
      <c r="AB1651" s="3">
        <v>1000001736</v>
      </c>
      <c r="AC1651" s="3"/>
    </row>
    <row r="1652" spans="1:29" ht="14.25" hidden="1" customHeight="1">
      <c r="A1652" s="23" t="s">
        <v>130</v>
      </c>
      <c r="B1652" s="64" t="s">
        <v>113</v>
      </c>
      <c r="C1652" s="64" t="s">
        <v>422</v>
      </c>
      <c r="D1652" s="64">
        <v>1000001718</v>
      </c>
      <c r="E1652" s="65" t="s">
        <v>423</v>
      </c>
      <c r="F1652" s="66">
        <v>42124</v>
      </c>
      <c r="G1652" s="66" t="str">
        <f t="shared" si="325"/>
        <v>Targeted Dealer</v>
      </c>
      <c r="H1652" s="66"/>
      <c r="I1652" s="67">
        <v>70</v>
      </c>
      <c r="J1652" s="67">
        <f t="shared" ca="1" si="326"/>
        <v>1460.9677419354839</v>
      </c>
      <c r="K1652" s="96">
        <v>55</v>
      </c>
      <c r="L1652" s="68">
        <f t="shared" ca="1" si="327"/>
        <v>-1405.9677419354839</v>
      </c>
      <c r="M1652" s="68">
        <f t="shared" ca="1" si="328"/>
        <v>3.76462795319055</v>
      </c>
      <c r="N1652" s="99">
        <v>55</v>
      </c>
      <c r="O1652" s="97" t="str">
        <f t="shared" ca="1" si="329"/>
        <v>Nov</v>
      </c>
      <c r="P1652" s="96">
        <v>55</v>
      </c>
      <c r="Q1652" s="99">
        <f t="shared" si="330"/>
        <v>0</v>
      </c>
      <c r="R1652" s="97">
        <f t="shared" ca="1" si="331"/>
        <v>0</v>
      </c>
      <c r="S1652" s="99" t="str">
        <f t="shared" ca="1" si="332"/>
        <v>GROWTH</v>
      </c>
      <c r="T1652" s="100">
        <v>90</v>
      </c>
      <c r="U1652" s="100" t="str">
        <f t="shared" ca="1" si="333"/>
        <v>Dec</v>
      </c>
      <c r="V1652" s="96">
        <v>90</v>
      </c>
      <c r="W1652" s="103">
        <f t="shared" si="334"/>
        <v>-35</v>
      </c>
      <c r="X1652" s="102">
        <f t="shared" ca="1" si="335"/>
        <v>-0.38888888888888884</v>
      </c>
      <c r="Y1652" s="103" t="str">
        <f t="shared" ca="1" si="336"/>
        <v>DEGROWTH</v>
      </c>
      <c r="Z1652" s="24">
        <v>0</v>
      </c>
      <c r="AA1652" s="24">
        <f t="shared" si="337"/>
        <v>0</v>
      </c>
      <c r="AB1652" s="3">
        <v>1000001718</v>
      </c>
      <c r="AC1652" s="3"/>
    </row>
    <row r="1653" spans="1:29" ht="14.25" hidden="1" customHeight="1">
      <c r="A1653" s="23" t="s">
        <v>130</v>
      </c>
      <c r="B1653" s="64" t="s">
        <v>113</v>
      </c>
      <c r="C1653" s="64" t="s">
        <v>2850</v>
      </c>
      <c r="D1653" s="64">
        <v>1000001724</v>
      </c>
      <c r="E1653" s="65" t="s">
        <v>2851</v>
      </c>
      <c r="F1653" s="66">
        <v>42124</v>
      </c>
      <c r="G1653" s="66" t="str">
        <f t="shared" si="325"/>
        <v>Targeted Dealer</v>
      </c>
      <c r="H1653" s="66"/>
      <c r="I1653" s="67">
        <v>172</v>
      </c>
      <c r="J1653" s="67">
        <f t="shared" ca="1" si="326"/>
        <v>3589.8064516129034</v>
      </c>
      <c r="K1653" s="96">
        <v>10.4</v>
      </c>
      <c r="L1653" s="68">
        <f t="shared" ca="1" si="327"/>
        <v>-3579.4064516129033</v>
      </c>
      <c r="M1653" s="68">
        <f t="shared" ca="1" si="328"/>
        <v>0.28970921246540382</v>
      </c>
      <c r="N1653" s="99">
        <v>0</v>
      </c>
      <c r="O1653" s="97" t="str">
        <f t="shared" ca="1" si="329"/>
        <v>Nov</v>
      </c>
      <c r="P1653" s="96">
        <v>0</v>
      </c>
      <c r="Q1653" s="99">
        <f t="shared" si="330"/>
        <v>10.4</v>
      </c>
      <c r="R1653" s="97">
        <f t="shared" ca="1" si="331"/>
        <v>0</v>
      </c>
      <c r="S1653" s="99" t="b">
        <f t="shared" si="332"/>
        <v>0</v>
      </c>
      <c r="T1653" s="100">
        <v>8.5</v>
      </c>
      <c r="U1653" s="100" t="str">
        <f t="shared" ca="1" si="333"/>
        <v>Dec</v>
      </c>
      <c r="V1653" s="96">
        <v>8.5</v>
      </c>
      <c r="W1653" s="103">
        <f t="shared" si="334"/>
        <v>1.9000000000000004</v>
      </c>
      <c r="X1653" s="102">
        <f t="shared" ca="1" si="335"/>
        <v>0.22352941176470598</v>
      </c>
      <c r="Y1653" s="103" t="str">
        <f t="shared" ca="1" si="336"/>
        <v>GROWTH</v>
      </c>
      <c r="Z1653" s="24">
        <v>0</v>
      </c>
      <c r="AA1653" s="24">
        <f t="shared" si="337"/>
        <v>0</v>
      </c>
      <c r="AB1653" s="3">
        <v>1000001724</v>
      </c>
      <c r="AC1653" s="3"/>
    </row>
    <row r="1654" spans="1:29" ht="14.25" hidden="1" customHeight="1">
      <c r="A1654" s="23" t="s">
        <v>130</v>
      </c>
      <c r="B1654" s="64" t="s">
        <v>113</v>
      </c>
      <c r="C1654" s="64" t="s">
        <v>2852</v>
      </c>
      <c r="D1654" s="64">
        <v>1000001721</v>
      </c>
      <c r="E1654" s="65" t="s">
        <v>2853</v>
      </c>
      <c r="F1654" s="66">
        <v>42222</v>
      </c>
      <c r="G1654" s="66" t="str">
        <f t="shared" si="325"/>
        <v>Targeted Dealer</v>
      </c>
      <c r="H1654" s="66"/>
      <c r="I1654" s="67">
        <v>30</v>
      </c>
      <c r="J1654" s="67">
        <f t="shared" ca="1" si="326"/>
        <v>626.12903225806451</v>
      </c>
      <c r="K1654" s="96">
        <v>0</v>
      </c>
      <c r="L1654" s="68">
        <f t="shared" ca="1" si="327"/>
        <v>-626.12903225806451</v>
      </c>
      <c r="M1654" s="68">
        <f t="shared" ca="1" si="328"/>
        <v>0</v>
      </c>
      <c r="N1654" s="99">
        <v>0</v>
      </c>
      <c r="O1654" s="97" t="str">
        <f t="shared" ca="1" si="329"/>
        <v>Nov</v>
      </c>
      <c r="P1654" s="96">
        <v>0</v>
      </c>
      <c r="Q1654" s="99">
        <f t="shared" si="330"/>
        <v>0</v>
      </c>
      <c r="R1654" s="97">
        <f t="shared" ca="1" si="331"/>
        <v>0</v>
      </c>
      <c r="S1654" s="99" t="b">
        <f t="shared" si="332"/>
        <v>0</v>
      </c>
      <c r="T1654" s="100">
        <v>35</v>
      </c>
      <c r="U1654" s="100" t="str">
        <f t="shared" ca="1" si="333"/>
        <v>Dec</v>
      </c>
      <c r="V1654" s="96">
        <v>35</v>
      </c>
      <c r="W1654" s="103">
        <f t="shared" si="334"/>
        <v>-35</v>
      </c>
      <c r="X1654" s="102">
        <f t="shared" ca="1" si="335"/>
        <v>-1</v>
      </c>
      <c r="Y1654" s="103" t="str">
        <f t="shared" ca="1" si="336"/>
        <v>DEGROWTH</v>
      </c>
      <c r="Z1654" s="24">
        <v>1</v>
      </c>
      <c r="AA1654" s="24">
        <f t="shared" si="337"/>
        <v>0</v>
      </c>
      <c r="AB1654" s="3">
        <v>1000001721</v>
      </c>
      <c r="AC1654" s="3"/>
    </row>
    <row r="1655" spans="1:29" ht="14.25" hidden="1" customHeight="1">
      <c r="A1655" s="23" t="s">
        <v>130</v>
      </c>
      <c r="B1655" s="64" t="s">
        <v>113</v>
      </c>
      <c r="C1655" s="64" t="s">
        <v>424</v>
      </c>
      <c r="D1655" s="64">
        <v>1000001727</v>
      </c>
      <c r="E1655" s="65" t="s">
        <v>425</v>
      </c>
      <c r="F1655" s="66">
        <v>42756</v>
      </c>
      <c r="G1655" s="66" t="str">
        <f t="shared" si="325"/>
        <v>Targeted Dealer</v>
      </c>
      <c r="H1655" s="66"/>
      <c r="I1655" s="67">
        <v>25</v>
      </c>
      <c r="J1655" s="67">
        <f t="shared" ca="1" si="326"/>
        <v>521.77419354838707</v>
      </c>
      <c r="K1655" s="96">
        <v>50</v>
      </c>
      <c r="L1655" s="68">
        <f t="shared" ca="1" si="327"/>
        <v>-471.77419354838707</v>
      </c>
      <c r="M1655" s="68">
        <f t="shared" ca="1" si="328"/>
        <v>9.5826893353941269</v>
      </c>
      <c r="N1655" s="99">
        <v>0</v>
      </c>
      <c r="O1655" s="97" t="str">
        <f t="shared" ca="1" si="329"/>
        <v>Nov</v>
      </c>
      <c r="P1655" s="96">
        <v>0</v>
      </c>
      <c r="Q1655" s="99">
        <f t="shared" si="330"/>
        <v>50</v>
      </c>
      <c r="R1655" s="97">
        <f t="shared" ca="1" si="331"/>
        <v>0</v>
      </c>
      <c r="S1655" s="99" t="b">
        <f t="shared" si="332"/>
        <v>0</v>
      </c>
      <c r="T1655" s="100">
        <v>50</v>
      </c>
      <c r="U1655" s="100" t="str">
        <f t="shared" ca="1" si="333"/>
        <v>Dec</v>
      </c>
      <c r="V1655" s="96">
        <v>50</v>
      </c>
      <c r="W1655" s="103">
        <f t="shared" si="334"/>
        <v>0</v>
      </c>
      <c r="X1655" s="102">
        <f t="shared" ca="1" si="335"/>
        <v>0</v>
      </c>
      <c r="Y1655" s="103" t="str">
        <f t="shared" ca="1" si="336"/>
        <v>GROWTH</v>
      </c>
      <c r="Z1655" s="24">
        <v>0</v>
      </c>
      <c r="AA1655" s="24">
        <f t="shared" si="337"/>
        <v>0</v>
      </c>
      <c r="AB1655" s="3">
        <v>1000001727</v>
      </c>
      <c r="AC1655" s="3"/>
    </row>
    <row r="1656" spans="1:29" ht="14.25" hidden="1" customHeight="1">
      <c r="A1656" s="23" t="s">
        <v>130</v>
      </c>
      <c r="B1656" s="64" t="s">
        <v>113</v>
      </c>
      <c r="C1656" s="64" t="s">
        <v>2854</v>
      </c>
      <c r="D1656" s="64">
        <v>1000001716</v>
      </c>
      <c r="E1656" s="65" t="s">
        <v>2855</v>
      </c>
      <c r="F1656" s="66">
        <v>43099</v>
      </c>
      <c r="G1656" s="66" t="str">
        <f t="shared" si="325"/>
        <v>Targeted Dealer</v>
      </c>
      <c r="H1656" s="66"/>
      <c r="I1656" s="67">
        <v>80</v>
      </c>
      <c r="J1656" s="67">
        <f t="shared" ca="1" si="326"/>
        <v>1669.6774193548388</v>
      </c>
      <c r="K1656" s="96">
        <v>175</v>
      </c>
      <c r="L1656" s="68">
        <f t="shared" ca="1" si="327"/>
        <v>-1494.6774193548388</v>
      </c>
      <c r="M1656" s="68">
        <f t="shared" ca="1" si="328"/>
        <v>10.481066460587325</v>
      </c>
      <c r="N1656" s="99">
        <v>60</v>
      </c>
      <c r="O1656" s="97" t="str">
        <f t="shared" ca="1" si="329"/>
        <v>Nov</v>
      </c>
      <c r="P1656" s="96">
        <v>60</v>
      </c>
      <c r="Q1656" s="99">
        <f t="shared" si="330"/>
        <v>115</v>
      </c>
      <c r="R1656" s="97">
        <f t="shared" ca="1" si="331"/>
        <v>1.9166666666666665</v>
      </c>
      <c r="S1656" s="99" t="str">
        <f t="shared" ca="1" si="332"/>
        <v>GROWTH</v>
      </c>
      <c r="T1656" s="100">
        <v>120</v>
      </c>
      <c r="U1656" s="100" t="str">
        <f t="shared" ca="1" si="333"/>
        <v>Dec</v>
      </c>
      <c r="V1656" s="96">
        <v>120</v>
      </c>
      <c r="W1656" s="103">
        <f t="shared" si="334"/>
        <v>55</v>
      </c>
      <c r="X1656" s="102">
        <f t="shared" ca="1" si="335"/>
        <v>0.45833333333333326</v>
      </c>
      <c r="Y1656" s="103" t="str">
        <f t="shared" ca="1" si="336"/>
        <v>GROWTH</v>
      </c>
      <c r="Z1656" s="24">
        <v>0</v>
      </c>
      <c r="AA1656" s="24">
        <f t="shared" si="337"/>
        <v>0</v>
      </c>
      <c r="AB1656" s="3">
        <v>1000001716</v>
      </c>
      <c r="AC1656" s="3"/>
    </row>
    <row r="1657" spans="1:29" ht="14.25" hidden="1" customHeight="1">
      <c r="A1657" s="23" t="s">
        <v>130</v>
      </c>
      <c r="B1657" s="64" t="s">
        <v>113</v>
      </c>
      <c r="C1657" s="64" t="s">
        <v>2856</v>
      </c>
      <c r="D1657" s="64">
        <v>1000001722</v>
      </c>
      <c r="E1657" s="65" t="s">
        <v>2857</v>
      </c>
      <c r="F1657" s="66">
        <v>43614</v>
      </c>
      <c r="G1657" s="66" t="str">
        <f t="shared" si="325"/>
        <v>Targeted Dealer</v>
      </c>
      <c r="H1657" s="66"/>
      <c r="I1657" s="67">
        <v>130</v>
      </c>
      <c r="J1657" s="67">
        <f t="shared" ca="1" si="326"/>
        <v>2713.2258064516127</v>
      </c>
      <c r="K1657" s="96">
        <v>310</v>
      </c>
      <c r="L1657" s="68">
        <f t="shared" ca="1" si="327"/>
        <v>-2403.2258064516127</v>
      </c>
      <c r="M1657" s="68">
        <f t="shared" ca="1" si="328"/>
        <v>11.425514207585307</v>
      </c>
      <c r="N1657" s="99">
        <v>150</v>
      </c>
      <c r="O1657" s="97" t="str">
        <f t="shared" ca="1" si="329"/>
        <v>Nov</v>
      </c>
      <c r="P1657" s="96">
        <v>150</v>
      </c>
      <c r="Q1657" s="99">
        <f t="shared" si="330"/>
        <v>160</v>
      </c>
      <c r="R1657" s="97">
        <f t="shared" ca="1" si="331"/>
        <v>1.0666666666666669</v>
      </c>
      <c r="S1657" s="99" t="str">
        <f t="shared" ca="1" si="332"/>
        <v>GROWTH</v>
      </c>
      <c r="T1657" s="100">
        <v>0</v>
      </c>
      <c r="U1657" s="100" t="str">
        <f t="shared" ca="1" si="333"/>
        <v>Dec</v>
      </c>
      <c r="V1657" s="96">
        <v>0</v>
      </c>
      <c r="W1657" s="103">
        <f t="shared" si="334"/>
        <v>310</v>
      </c>
      <c r="X1657" s="102">
        <f t="shared" ca="1" si="335"/>
        <v>0</v>
      </c>
      <c r="Y1657" s="103" t="b">
        <f t="shared" si="336"/>
        <v>0</v>
      </c>
      <c r="Z1657" s="24">
        <v>0</v>
      </c>
      <c r="AA1657" s="24">
        <f t="shared" si="337"/>
        <v>0</v>
      </c>
      <c r="AB1657" s="3">
        <v>1000001722</v>
      </c>
      <c r="AC1657" s="3"/>
    </row>
    <row r="1658" spans="1:29" ht="14.25" hidden="1" customHeight="1">
      <c r="A1658" s="23" t="s">
        <v>130</v>
      </c>
      <c r="B1658" s="64" t="s">
        <v>113</v>
      </c>
      <c r="C1658" s="64" t="s">
        <v>2858</v>
      </c>
      <c r="D1658" s="64">
        <v>1000001719</v>
      </c>
      <c r="E1658" s="65" t="s">
        <v>2859</v>
      </c>
      <c r="F1658" s="66">
        <v>43956</v>
      </c>
      <c r="G1658" s="66" t="str">
        <f t="shared" si="325"/>
        <v>Targeted Dealer</v>
      </c>
      <c r="H1658" s="66"/>
      <c r="I1658" s="67">
        <v>40</v>
      </c>
      <c r="J1658" s="67">
        <f t="shared" ca="1" si="326"/>
        <v>834.83870967741939</v>
      </c>
      <c r="K1658" s="96">
        <v>100</v>
      </c>
      <c r="L1658" s="68">
        <f t="shared" ca="1" si="327"/>
        <v>-734.83870967741939</v>
      </c>
      <c r="M1658" s="68">
        <f t="shared" ca="1" si="328"/>
        <v>11.978361669242657</v>
      </c>
      <c r="N1658" s="99">
        <v>320</v>
      </c>
      <c r="O1658" s="97" t="str">
        <f t="shared" ca="1" si="329"/>
        <v>Nov</v>
      </c>
      <c r="P1658" s="96">
        <v>320</v>
      </c>
      <c r="Q1658" s="99">
        <f t="shared" si="330"/>
        <v>-220</v>
      </c>
      <c r="R1658" s="97">
        <f t="shared" ca="1" si="331"/>
        <v>-0.6875</v>
      </c>
      <c r="S1658" s="99" t="str">
        <f t="shared" ca="1" si="332"/>
        <v>DEGROWTH</v>
      </c>
      <c r="T1658" s="100">
        <v>107</v>
      </c>
      <c r="U1658" s="100" t="str">
        <f t="shared" ca="1" si="333"/>
        <v>Dec</v>
      </c>
      <c r="V1658" s="96">
        <v>107</v>
      </c>
      <c r="W1658" s="103">
        <f t="shared" si="334"/>
        <v>-7</v>
      </c>
      <c r="X1658" s="102">
        <f t="shared" ca="1" si="335"/>
        <v>-6.5420560747663559E-2</v>
      </c>
      <c r="Y1658" s="103" t="str">
        <f t="shared" ca="1" si="336"/>
        <v>DEGROWTH</v>
      </c>
      <c r="Z1658" s="24">
        <v>0</v>
      </c>
      <c r="AA1658" s="24">
        <f t="shared" si="337"/>
        <v>0</v>
      </c>
      <c r="AB1658" s="3">
        <v>1000001719</v>
      </c>
      <c r="AC1658" s="3"/>
    </row>
    <row r="1659" spans="1:29" ht="14.25" customHeight="1">
      <c r="A1659" s="24" t="s">
        <v>130</v>
      </c>
      <c r="B1659" s="125" t="s">
        <v>113</v>
      </c>
      <c r="C1659" s="125" t="s">
        <v>4645</v>
      </c>
      <c r="D1659" s="125">
        <v>1000001723</v>
      </c>
      <c r="E1659" s="125" t="s">
        <v>4646</v>
      </c>
      <c r="F1659" s="142">
        <v>43962</v>
      </c>
      <c r="G1659" s="66" t="str">
        <f t="shared" si="325"/>
        <v>-</v>
      </c>
      <c r="H1659" s="66"/>
      <c r="I1659" s="67">
        <v>0</v>
      </c>
      <c r="J1659" s="67">
        <f t="shared" ca="1" si="326"/>
        <v>0</v>
      </c>
      <c r="K1659" s="96">
        <v>0</v>
      </c>
      <c r="L1659" s="68">
        <f t="shared" ca="1" si="327"/>
        <v>0</v>
      </c>
      <c r="M1659" s="68" t="str">
        <f t="shared" ca="1" si="328"/>
        <v>-</v>
      </c>
      <c r="N1659" s="99">
        <v>0</v>
      </c>
      <c r="O1659" s="97" t="str">
        <f t="shared" ca="1" si="329"/>
        <v>Nov</v>
      </c>
      <c r="P1659" s="96">
        <v>0</v>
      </c>
      <c r="Q1659" s="99">
        <f t="shared" si="330"/>
        <v>0</v>
      </c>
      <c r="R1659" s="97">
        <f t="shared" ca="1" si="331"/>
        <v>0</v>
      </c>
      <c r="S1659" s="99" t="b">
        <f t="shared" si="332"/>
        <v>0</v>
      </c>
      <c r="T1659" s="100">
        <v>0</v>
      </c>
      <c r="U1659" s="100" t="str">
        <f t="shared" ca="1" si="333"/>
        <v>Dec</v>
      </c>
      <c r="V1659" s="96">
        <v>0</v>
      </c>
      <c r="W1659" s="103">
        <f t="shared" si="334"/>
        <v>0</v>
      </c>
      <c r="X1659" s="102">
        <f t="shared" ca="1" si="335"/>
        <v>0</v>
      </c>
      <c r="Y1659" s="103" t="b">
        <f t="shared" si="336"/>
        <v>0</v>
      </c>
      <c r="Z1659" s="24">
        <v>1</v>
      </c>
      <c r="AA1659" s="24">
        <f t="shared" si="337"/>
        <v>0</v>
      </c>
      <c r="AB1659" s="3" t="e">
        <f>#N/A</f>
        <v>#N/A</v>
      </c>
      <c r="AC1659" s="3"/>
    </row>
    <row r="1660" spans="1:29" ht="14.25" hidden="1" customHeight="1">
      <c r="A1660" s="23" t="s">
        <v>130</v>
      </c>
      <c r="B1660" s="64" t="s">
        <v>113</v>
      </c>
      <c r="C1660" s="64" t="s">
        <v>426</v>
      </c>
      <c r="D1660" s="64">
        <v>1000001731</v>
      </c>
      <c r="E1660" s="65" t="s">
        <v>427</v>
      </c>
      <c r="F1660" s="66">
        <v>44305</v>
      </c>
      <c r="G1660" s="66" t="str">
        <f t="shared" si="325"/>
        <v>Targeted Dealer</v>
      </c>
      <c r="H1660" s="66"/>
      <c r="I1660" s="67">
        <v>20</v>
      </c>
      <c r="J1660" s="67">
        <f t="shared" ca="1" si="326"/>
        <v>417.41935483870969</v>
      </c>
      <c r="K1660" s="96">
        <v>20</v>
      </c>
      <c r="L1660" s="68">
        <f t="shared" ca="1" si="327"/>
        <v>-397.41935483870969</v>
      </c>
      <c r="M1660" s="68">
        <f t="shared" ca="1" si="328"/>
        <v>4.7913446676970626</v>
      </c>
      <c r="N1660" s="99">
        <v>10</v>
      </c>
      <c r="O1660" s="97" t="str">
        <f t="shared" ca="1" si="329"/>
        <v>Nov</v>
      </c>
      <c r="P1660" s="96">
        <v>10</v>
      </c>
      <c r="Q1660" s="99">
        <f t="shared" si="330"/>
        <v>10</v>
      </c>
      <c r="R1660" s="97">
        <f t="shared" ca="1" si="331"/>
        <v>1</v>
      </c>
      <c r="S1660" s="99" t="str">
        <f t="shared" ca="1" si="332"/>
        <v>GROWTH</v>
      </c>
      <c r="T1660" s="100">
        <v>0</v>
      </c>
      <c r="U1660" s="100" t="str">
        <f t="shared" ca="1" si="333"/>
        <v>Dec</v>
      </c>
      <c r="V1660" s="96">
        <v>0</v>
      </c>
      <c r="W1660" s="103">
        <f t="shared" si="334"/>
        <v>20</v>
      </c>
      <c r="X1660" s="102">
        <f t="shared" ca="1" si="335"/>
        <v>0</v>
      </c>
      <c r="Y1660" s="103" t="b">
        <f t="shared" si="336"/>
        <v>0</v>
      </c>
      <c r="Z1660" s="24">
        <v>0</v>
      </c>
      <c r="AA1660" s="24">
        <f t="shared" si="337"/>
        <v>0</v>
      </c>
      <c r="AB1660" s="3">
        <v>1000001731</v>
      </c>
      <c r="AC1660" s="3"/>
    </row>
    <row r="1661" spans="1:29" ht="14.25" hidden="1" customHeight="1">
      <c r="A1661" s="23" t="s">
        <v>130</v>
      </c>
      <c r="B1661" s="64" t="s">
        <v>113</v>
      </c>
      <c r="C1661" s="64" t="s">
        <v>428</v>
      </c>
      <c r="D1661" s="64">
        <v>1000001732</v>
      </c>
      <c r="E1661" s="65" t="s">
        <v>429</v>
      </c>
      <c r="F1661" s="66">
        <v>44343</v>
      </c>
      <c r="G1661" s="66" t="str">
        <f t="shared" si="325"/>
        <v>-</v>
      </c>
      <c r="H1661" s="66"/>
      <c r="I1661" s="67">
        <v>0</v>
      </c>
      <c r="J1661" s="67">
        <f t="shared" ca="1" si="326"/>
        <v>0</v>
      </c>
      <c r="K1661" s="96">
        <v>0</v>
      </c>
      <c r="L1661" s="68">
        <f t="shared" ca="1" si="327"/>
        <v>0</v>
      </c>
      <c r="M1661" s="68" t="str">
        <f t="shared" ca="1" si="328"/>
        <v>-</v>
      </c>
      <c r="N1661" s="99">
        <v>0</v>
      </c>
      <c r="O1661" s="97" t="str">
        <f t="shared" ca="1" si="329"/>
        <v>Nov</v>
      </c>
      <c r="P1661" s="96">
        <v>0</v>
      </c>
      <c r="Q1661" s="99">
        <f t="shared" si="330"/>
        <v>0</v>
      </c>
      <c r="R1661" s="97">
        <f t="shared" ca="1" si="331"/>
        <v>0</v>
      </c>
      <c r="S1661" s="99" t="b">
        <f t="shared" si="332"/>
        <v>0</v>
      </c>
      <c r="T1661" s="100">
        <v>30</v>
      </c>
      <c r="U1661" s="100" t="str">
        <f t="shared" ca="1" si="333"/>
        <v>Dec</v>
      </c>
      <c r="V1661" s="96">
        <v>30</v>
      </c>
      <c r="W1661" s="103">
        <f t="shared" si="334"/>
        <v>-30</v>
      </c>
      <c r="X1661" s="102">
        <f t="shared" ca="1" si="335"/>
        <v>-1</v>
      </c>
      <c r="Y1661" s="103" t="str">
        <f t="shared" ca="1" si="336"/>
        <v>DEGROWTH</v>
      </c>
      <c r="Z1661" s="24">
        <v>1</v>
      </c>
      <c r="AA1661" s="24">
        <f t="shared" si="337"/>
        <v>0</v>
      </c>
      <c r="AB1661" s="3">
        <v>1000001732</v>
      </c>
      <c r="AC1661" s="3"/>
    </row>
    <row r="1662" spans="1:29" ht="14.25" hidden="1" customHeight="1">
      <c r="A1662" s="23" t="s">
        <v>130</v>
      </c>
      <c r="B1662" s="64" t="s">
        <v>113</v>
      </c>
      <c r="C1662" s="64" t="s">
        <v>3792</v>
      </c>
      <c r="D1662" s="64">
        <v>1000001715</v>
      </c>
      <c r="E1662" s="65" t="s">
        <v>3793</v>
      </c>
      <c r="F1662" s="66">
        <v>44377</v>
      </c>
      <c r="G1662" s="66" t="str">
        <f t="shared" si="325"/>
        <v>Targeted Dealer</v>
      </c>
      <c r="H1662" s="66"/>
      <c r="I1662" s="67">
        <v>22</v>
      </c>
      <c r="J1662" s="67">
        <f t="shared" ca="1" si="326"/>
        <v>459.16129032258067</v>
      </c>
      <c r="K1662" s="96">
        <v>0</v>
      </c>
      <c r="L1662" s="68">
        <f t="shared" ca="1" si="327"/>
        <v>-459.16129032258067</v>
      </c>
      <c r="M1662" s="68">
        <f t="shared" ca="1" si="328"/>
        <v>0</v>
      </c>
      <c r="N1662" s="99">
        <v>5</v>
      </c>
      <c r="O1662" s="97" t="str">
        <f t="shared" ca="1" si="329"/>
        <v>Nov</v>
      </c>
      <c r="P1662" s="96">
        <v>5</v>
      </c>
      <c r="Q1662" s="99">
        <f t="shared" si="330"/>
        <v>-5</v>
      </c>
      <c r="R1662" s="97">
        <f t="shared" ca="1" si="331"/>
        <v>-1</v>
      </c>
      <c r="S1662" s="99" t="str">
        <f t="shared" ca="1" si="332"/>
        <v>DEGROWTH</v>
      </c>
      <c r="T1662" s="100">
        <v>0</v>
      </c>
      <c r="U1662" s="100" t="str">
        <f t="shared" ca="1" si="333"/>
        <v>Dec</v>
      </c>
      <c r="V1662" s="96">
        <v>0</v>
      </c>
      <c r="W1662" s="103">
        <f t="shared" si="334"/>
        <v>0</v>
      </c>
      <c r="X1662" s="102">
        <f t="shared" ca="1" si="335"/>
        <v>0</v>
      </c>
      <c r="Y1662" s="103" t="b">
        <f t="shared" si="336"/>
        <v>0</v>
      </c>
      <c r="Z1662" s="24">
        <v>1</v>
      </c>
      <c r="AA1662" s="24">
        <f t="shared" si="337"/>
        <v>0</v>
      </c>
      <c r="AB1662" s="3">
        <v>1000001715</v>
      </c>
      <c r="AC1662" s="3"/>
    </row>
    <row r="1663" spans="1:29" ht="14.25" hidden="1" customHeight="1">
      <c r="A1663" s="23" t="s">
        <v>130</v>
      </c>
      <c r="B1663" s="64" t="s">
        <v>113</v>
      </c>
      <c r="C1663" s="64" t="s">
        <v>2860</v>
      </c>
      <c r="D1663" s="64">
        <v>1000002536</v>
      </c>
      <c r="E1663" s="65" t="s">
        <v>2861</v>
      </c>
      <c r="F1663" s="66">
        <v>44603</v>
      </c>
      <c r="G1663" s="66" t="str">
        <f t="shared" si="325"/>
        <v>-</v>
      </c>
      <c r="H1663" s="66"/>
      <c r="I1663" s="67">
        <v>0</v>
      </c>
      <c r="J1663" s="67">
        <f t="shared" ca="1" si="326"/>
        <v>0</v>
      </c>
      <c r="K1663" s="96">
        <v>35</v>
      </c>
      <c r="L1663" s="68">
        <f t="shared" ca="1" si="327"/>
        <v>35</v>
      </c>
      <c r="M1663" s="68" t="str">
        <f t="shared" ca="1" si="328"/>
        <v>-</v>
      </c>
      <c r="N1663" s="99">
        <v>0</v>
      </c>
      <c r="O1663" s="97" t="str">
        <f t="shared" ca="1" si="329"/>
        <v>Nov</v>
      </c>
      <c r="P1663" s="96">
        <v>0</v>
      </c>
      <c r="Q1663" s="99">
        <f t="shared" si="330"/>
        <v>35</v>
      </c>
      <c r="R1663" s="97">
        <f t="shared" ca="1" si="331"/>
        <v>0</v>
      </c>
      <c r="S1663" s="99" t="b">
        <f t="shared" si="332"/>
        <v>0</v>
      </c>
      <c r="T1663" s="100">
        <v>0</v>
      </c>
      <c r="U1663" s="100" t="str">
        <f t="shared" ca="1" si="333"/>
        <v>Dec</v>
      </c>
      <c r="V1663" s="96">
        <v>0</v>
      </c>
      <c r="W1663" s="103">
        <f t="shared" si="334"/>
        <v>35</v>
      </c>
      <c r="X1663" s="102">
        <f t="shared" ca="1" si="335"/>
        <v>0</v>
      </c>
      <c r="Y1663" s="103" t="b">
        <f t="shared" si="336"/>
        <v>0</v>
      </c>
      <c r="Z1663" s="24">
        <v>0</v>
      </c>
      <c r="AA1663" s="24">
        <f t="shared" si="337"/>
        <v>0</v>
      </c>
      <c r="AB1663" s="3">
        <v>1000002536</v>
      </c>
      <c r="AC1663" s="3"/>
    </row>
    <row r="1664" spans="1:29" ht="14.25" hidden="1" customHeight="1">
      <c r="A1664" s="23" t="s">
        <v>130</v>
      </c>
      <c r="B1664" s="64" t="s">
        <v>113</v>
      </c>
      <c r="C1664" s="64" t="s">
        <v>2862</v>
      </c>
      <c r="D1664" s="64">
        <v>1000003040</v>
      </c>
      <c r="E1664" s="64" t="s">
        <v>2863</v>
      </c>
      <c r="F1664" s="66">
        <v>44847</v>
      </c>
      <c r="G1664" s="66" t="str">
        <f t="shared" si="325"/>
        <v>Targeted Dealer</v>
      </c>
      <c r="H1664" s="66"/>
      <c r="I1664" s="67">
        <v>90</v>
      </c>
      <c r="J1664" s="67">
        <f t="shared" ca="1" si="326"/>
        <v>1878.3870967741937</v>
      </c>
      <c r="K1664" s="96">
        <v>295</v>
      </c>
      <c r="L1664" s="68">
        <f t="shared" ca="1" si="327"/>
        <v>-1583.3870967741937</v>
      </c>
      <c r="M1664" s="68">
        <f t="shared" ca="1" si="328"/>
        <v>15.704963077451485</v>
      </c>
      <c r="N1664" s="99">
        <v>120</v>
      </c>
      <c r="O1664" s="97" t="str">
        <f t="shared" ca="1" si="329"/>
        <v>Nov</v>
      </c>
      <c r="P1664" s="96">
        <v>120</v>
      </c>
      <c r="Q1664" s="99">
        <f t="shared" si="330"/>
        <v>175</v>
      </c>
      <c r="R1664" s="97">
        <f t="shared" ca="1" si="331"/>
        <v>1.4583333333333335</v>
      </c>
      <c r="S1664" s="99" t="str">
        <f t="shared" ca="1" si="332"/>
        <v>GROWTH</v>
      </c>
      <c r="T1664" s="100">
        <v>54.5</v>
      </c>
      <c r="U1664" s="100" t="str">
        <f t="shared" ca="1" si="333"/>
        <v>Dec</v>
      </c>
      <c r="V1664" s="96">
        <v>54.5</v>
      </c>
      <c r="W1664" s="103">
        <f t="shared" si="334"/>
        <v>240.5</v>
      </c>
      <c r="X1664" s="102">
        <f t="shared" ca="1" si="335"/>
        <v>4.4128440366972477</v>
      </c>
      <c r="Y1664" s="103" t="str">
        <f t="shared" ca="1" si="336"/>
        <v>GROWTH</v>
      </c>
      <c r="Z1664" s="24">
        <v>0</v>
      </c>
      <c r="AA1664" s="24">
        <f t="shared" si="337"/>
        <v>0</v>
      </c>
      <c r="AB1664" s="3">
        <v>1000003040</v>
      </c>
      <c r="AC1664" s="3"/>
    </row>
    <row r="1665" spans="1:29" ht="14.25" hidden="1" customHeight="1">
      <c r="A1665" s="23" t="s">
        <v>130</v>
      </c>
      <c r="B1665" s="64" t="s">
        <v>113</v>
      </c>
      <c r="C1665" s="64" t="s">
        <v>430</v>
      </c>
      <c r="D1665" s="64">
        <v>1000003080</v>
      </c>
      <c r="E1665" s="64" t="s">
        <v>431</v>
      </c>
      <c r="F1665" s="66">
        <v>44868</v>
      </c>
      <c r="G1665" s="66" t="str">
        <f t="shared" si="325"/>
        <v>Targeted Dealer</v>
      </c>
      <c r="H1665" s="66"/>
      <c r="I1665" s="67">
        <v>20</v>
      </c>
      <c r="J1665" s="67">
        <f t="shared" ca="1" si="326"/>
        <v>417.41935483870969</v>
      </c>
      <c r="K1665" s="96">
        <v>30</v>
      </c>
      <c r="L1665" s="68">
        <f t="shared" ca="1" si="327"/>
        <v>-387.41935483870969</v>
      </c>
      <c r="M1665" s="68">
        <f t="shared" ca="1" si="328"/>
        <v>7.1870170015455939</v>
      </c>
      <c r="N1665" s="99">
        <v>5</v>
      </c>
      <c r="O1665" s="97" t="str">
        <f t="shared" ca="1" si="329"/>
        <v>Nov</v>
      </c>
      <c r="P1665" s="96">
        <v>5</v>
      </c>
      <c r="Q1665" s="99">
        <f t="shared" si="330"/>
        <v>25</v>
      </c>
      <c r="R1665" s="97">
        <f t="shared" ca="1" si="331"/>
        <v>5</v>
      </c>
      <c r="S1665" s="99" t="str">
        <f t="shared" ca="1" si="332"/>
        <v>GROWTH</v>
      </c>
      <c r="T1665" s="100">
        <v>40</v>
      </c>
      <c r="U1665" s="100" t="str">
        <f t="shared" ca="1" si="333"/>
        <v>Dec</v>
      </c>
      <c r="V1665" s="96">
        <v>40</v>
      </c>
      <c r="W1665" s="103">
        <f t="shared" si="334"/>
        <v>-10</v>
      </c>
      <c r="X1665" s="102">
        <f t="shared" ca="1" si="335"/>
        <v>-0.25</v>
      </c>
      <c r="Y1665" s="103" t="str">
        <f t="shared" ca="1" si="336"/>
        <v>DEGROWTH</v>
      </c>
      <c r="Z1665" s="24">
        <v>0</v>
      </c>
      <c r="AA1665" s="24">
        <f t="shared" si="337"/>
        <v>0</v>
      </c>
      <c r="AB1665" s="3">
        <v>1000003080</v>
      </c>
      <c r="AC1665" s="3"/>
    </row>
    <row r="1666" spans="1:29" ht="14.25" hidden="1" customHeight="1">
      <c r="A1666" s="23" t="s">
        <v>130</v>
      </c>
      <c r="B1666" s="64" t="s">
        <v>113</v>
      </c>
      <c r="C1666" s="64" t="s">
        <v>4647</v>
      </c>
      <c r="D1666" s="64">
        <v>1000003405</v>
      </c>
      <c r="E1666" s="64" t="s">
        <v>4648</v>
      </c>
      <c r="F1666" s="66">
        <v>44985</v>
      </c>
      <c r="G1666" s="66" t="str">
        <f t="shared" si="325"/>
        <v>-</v>
      </c>
      <c r="H1666" s="66"/>
      <c r="I1666" s="67">
        <v>0</v>
      </c>
      <c r="J1666" s="67">
        <f t="shared" ca="1" si="326"/>
        <v>0</v>
      </c>
      <c r="K1666" s="96">
        <v>0</v>
      </c>
      <c r="L1666" s="68">
        <f t="shared" ca="1" si="327"/>
        <v>0</v>
      </c>
      <c r="M1666" s="68" t="str">
        <f t="shared" ca="1" si="328"/>
        <v>-</v>
      </c>
      <c r="N1666" s="99">
        <v>0</v>
      </c>
      <c r="O1666" s="97" t="str">
        <f t="shared" ca="1" si="329"/>
        <v>Nov</v>
      </c>
      <c r="P1666" s="96">
        <v>0</v>
      </c>
      <c r="Q1666" s="99">
        <f t="shared" si="330"/>
        <v>0</v>
      </c>
      <c r="R1666" s="97">
        <f t="shared" ca="1" si="331"/>
        <v>0</v>
      </c>
      <c r="S1666" s="99" t="b">
        <f t="shared" si="332"/>
        <v>0</v>
      </c>
      <c r="T1666" s="100">
        <v>11.5</v>
      </c>
      <c r="U1666" s="100" t="str">
        <f t="shared" ca="1" si="333"/>
        <v>Dec</v>
      </c>
      <c r="V1666" s="96">
        <v>11.5</v>
      </c>
      <c r="W1666" s="103">
        <f t="shared" si="334"/>
        <v>-11.5</v>
      </c>
      <c r="X1666" s="102">
        <f t="shared" ca="1" si="335"/>
        <v>-1</v>
      </c>
      <c r="Y1666" s="103" t="str">
        <f t="shared" ca="1" si="336"/>
        <v>DEGROWTH</v>
      </c>
      <c r="Z1666" s="24">
        <v>1</v>
      </c>
      <c r="AA1666" s="24">
        <f t="shared" si="337"/>
        <v>0</v>
      </c>
      <c r="AB1666" s="3">
        <v>1000003405</v>
      </c>
      <c r="AC1666" s="3"/>
    </row>
    <row r="1667" spans="1:29" ht="14.25" hidden="1" customHeight="1">
      <c r="A1667" s="23" t="s">
        <v>130</v>
      </c>
      <c r="B1667" s="64" t="s">
        <v>113</v>
      </c>
      <c r="C1667" s="64" t="s">
        <v>432</v>
      </c>
      <c r="D1667" s="64">
        <v>1000003551</v>
      </c>
      <c r="E1667" s="64" t="s">
        <v>433</v>
      </c>
      <c r="F1667" s="66">
        <v>45071</v>
      </c>
      <c r="G1667" s="66" t="str">
        <f t="shared" ref="G1667:G1730" si="338">IF(I1667&gt;0,"Targeted Dealer","-")</f>
        <v>Targeted Dealer</v>
      </c>
      <c r="H1667" s="66"/>
      <c r="I1667" s="67">
        <v>30</v>
      </c>
      <c r="J1667" s="67">
        <f t="shared" ref="J1667:J1730" ca="1" si="339">I1667/$J$1*$E$1</f>
        <v>626.12903225806451</v>
      </c>
      <c r="K1667" s="96">
        <v>0</v>
      </c>
      <c r="L1667" s="68">
        <f t="shared" ref="L1667:L1730" ca="1" si="340">K1667-J1667</f>
        <v>-626.12903225806451</v>
      </c>
      <c r="M1667" s="68">
        <f t="shared" ref="M1667:M1730" ca="1" si="341">IFERROR((K1667/J1667%),"-")</f>
        <v>0</v>
      </c>
      <c r="N1667" s="99">
        <v>12</v>
      </c>
      <c r="O1667" s="97" t="str">
        <f t="shared" ref="O1667:O1730" ca="1" si="342">IF(F1667&lt;=$P$2,"Nov","")</f>
        <v>Nov</v>
      </c>
      <c r="P1667" s="96">
        <v>12</v>
      </c>
      <c r="Q1667" s="99">
        <f t="shared" ref="Q1667:Q1730" si="343">K1667-P1667</f>
        <v>-12</v>
      </c>
      <c r="R1667" s="97">
        <f t="shared" ref="R1667:R1730" ca="1" si="344">IFERROR(IF(O1667="Nov",(K1667/P1667-1)),0)</f>
        <v>-1</v>
      </c>
      <c r="S1667" s="99" t="str">
        <f t="shared" ref="S1667:S1730" ca="1" si="345">IF(N1667&gt;0,IF(O1667="","-",IF(R1667&lt;0%,"DEGROWTH","GROWTH")))</f>
        <v>DEGROWTH</v>
      </c>
      <c r="T1667" s="100">
        <v>13</v>
      </c>
      <c r="U1667" s="100" t="str">
        <f t="shared" ref="U1667:U1730" ca="1" si="346">IF(F1667&lt;=$V$2,"Dec","")</f>
        <v>Dec</v>
      </c>
      <c r="V1667" s="96">
        <v>13</v>
      </c>
      <c r="W1667" s="103">
        <f t="shared" ref="W1667:W1730" si="347">K1667-V1667</f>
        <v>-13</v>
      </c>
      <c r="X1667" s="102">
        <f t="shared" ref="X1667:X1730" ca="1" si="348">IFERROR(IF(U1667="Dec",(K1667/V1667-1)),0)</f>
        <v>-1</v>
      </c>
      <c r="Y1667" s="103" t="str">
        <f t="shared" ref="Y1667:Y1730" ca="1" si="349">IF(T1667&gt;0,IF(U1667="","-",IF(X1667&lt;0%,"DEGROWTH","GROWTH")))</f>
        <v>DEGROWTH</v>
      </c>
      <c r="Z1667" s="24">
        <v>1</v>
      </c>
      <c r="AA1667" s="24">
        <f t="shared" ref="AA1667:AA1734" si="350">IF(H1667&gt;0,1,0)</f>
        <v>0</v>
      </c>
      <c r="AB1667" s="3">
        <v>1000003551</v>
      </c>
      <c r="AC1667" s="3"/>
    </row>
    <row r="1668" spans="1:29" ht="14.25" hidden="1" customHeight="1">
      <c r="A1668" s="23" t="s">
        <v>130</v>
      </c>
      <c r="B1668" s="64" t="s">
        <v>113</v>
      </c>
      <c r="C1668" s="64" t="s">
        <v>2864</v>
      </c>
      <c r="D1668" s="64">
        <v>1000003556</v>
      </c>
      <c r="E1668" s="64" t="s">
        <v>2865</v>
      </c>
      <c r="F1668" s="66">
        <v>45072</v>
      </c>
      <c r="G1668" s="66" t="str">
        <f t="shared" si="338"/>
        <v>Targeted Dealer</v>
      </c>
      <c r="H1668" s="66" t="s">
        <v>627</v>
      </c>
      <c r="I1668" s="67">
        <v>130</v>
      </c>
      <c r="J1668" s="67">
        <f t="shared" ca="1" si="339"/>
        <v>2713.2258064516127</v>
      </c>
      <c r="K1668" s="96">
        <v>203</v>
      </c>
      <c r="L1668" s="68">
        <f t="shared" ca="1" si="340"/>
        <v>-2510.2258064516127</v>
      </c>
      <c r="M1668" s="68">
        <f t="shared" ca="1" si="341"/>
        <v>7.4818689810961843</v>
      </c>
      <c r="N1668" s="99">
        <v>150</v>
      </c>
      <c r="O1668" s="97" t="str">
        <f t="shared" ca="1" si="342"/>
        <v>Nov</v>
      </c>
      <c r="P1668" s="96">
        <v>150</v>
      </c>
      <c r="Q1668" s="99">
        <f t="shared" si="343"/>
        <v>53</v>
      </c>
      <c r="R1668" s="97">
        <f t="shared" ca="1" si="344"/>
        <v>0.35333333333333328</v>
      </c>
      <c r="S1668" s="99" t="str">
        <f t="shared" ca="1" si="345"/>
        <v>GROWTH</v>
      </c>
      <c r="T1668" s="100">
        <v>121</v>
      </c>
      <c r="U1668" s="100" t="str">
        <f t="shared" ca="1" si="346"/>
        <v>Dec</v>
      </c>
      <c r="V1668" s="96">
        <v>121</v>
      </c>
      <c r="W1668" s="103">
        <f t="shared" si="347"/>
        <v>82</v>
      </c>
      <c r="X1668" s="102">
        <f t="shared" ca="1" si="348"/>
        <v>0.6776859504132231</v>
      </c>
      <c r="Y1668" s="103" t="str">
        <f t="shared" ca="1" si="349"/>
        <v>GROWTH</v>
      </c>
      <c r="Z1668" s="24">
        <v>0</v>
      </c>
      <c r="AA1668" s="24">
        <f t="shared" si="350"/>
        <v>1</v>
      </c>
      <c r="AB1668" s="3">
        <v>1000003556</v>
      </c>
      <c r="AC1668" s="3"/>
    </row>
    <row r="1669" spans="1:29" ht="14.25" hidden="1" customHeight="1">
      <c r="A1669" s="23" t="s">
        <v>4046</v>
      </c>
      <c r="B1669" s="125" t="s">
        <v>105</v>
      </c>
      <c r="C1669" s="125" t="s">
        <v>4153</v>
      </c>
      <c r="D1669" s="125">
        <v>1000004107</v>
      </c>
      <c r="E1669" s="125" t="s">
        <v>543</v>
      </c>
      <c r="F1669" s="66">
        <v>45539</v>
      </c>
      <c r="G1669" s="66" t="str">
        <f t="shared" si="338"/>
        <v>Targeted Dealer</v>
      </c>
      <c r="H1669" s="24"/>
      <c r="I1669" s="67">
        <v>50</v>
      </c>
      <c r="J1669" s="67">
        <f t="shared" ca="1" si="339"/>
        <v>1043.5483870967741</v>
      </c>
      <c r="K1669" s="96">
        <v>15</v>
      </c>
      <c r="L1669" s="68">
        <f t="shared" ca="1" si="340"/>
        <v>-1028.5483870967741</v>
      </c>
      <c r="M1669" s="68">
        <f t="shared" ca="1" si="341"/>
        <v>1.437403400309119</v>
      </c>
      <c r="N1669" s="99">
        <v>15</v>
      </c>
      <c r="O1669" s="97" t="str">
        <f t="shared" ca="1" si="342"/>
        <v>Nov</v>
      </c>
      <c r="P1669" s="96">
        <v>15</v>
      </c>
      <c r="Q1669" s="99">
        <f t="shared" si="343"/>
        <v>0</v>
      </c>
      <c r="R1669" s="97">
        <f t="shared" ca="1" si="344"/>
        <v>0</v>
      </c>
      <c r="S1669" s="99" t="str">
        <f t="shared" ca="1" si="345"/>
        <v>GROWTH</v>
      </c>
      <c r="T1669" s="100">
        <v>0</v>
      </c>
      <c r="U1669" s="100" t="str">
        <f t="shared" ca="1" si="346"/>
        <v>Dec</v>
      </c>
      <c r="V1669" s="96">
        <v>0</v>
      </c>
      <c r="W1669" s="103">
        <f t="shared" si="347"/>
        <v>15</v>
      </c>
      <c r="X1669" s="102">
        <f t="shared" ca="1" si="348"/>
        <v>0</v>
      </c>
      <c r="Y1669" s="103" t="b">
        <f t="shared" si="349"/>
        <v>0</v>
      </c>
      <c r="Z1669" s="24">
        <v>0</v>
      </c>
      <c r="AA1669" s="24">
        <f t="shared" si="350"/>
        <v>0</v>
      </c>
      <c r="AB1669" s="3">
        <v>1000004107</v>
      </c>
      <c r="AC1669" s="3"/>
    </row>
    <row r="1670" spans="1:29" ht="14.25" hidden="1" customHeight="1">
      <c r="A1670" s="24" t="s">
        <v>134</v>
      </c>
      <c r="B1670" s="125" t="s">
        <v>65</v>
      </c>
      <c r="C1670" s="125" t="s">
        <v>2866</v>
      </c>
      <c r="D1670" s="125">
        <v>1000004108</v>
      </c>
      <c r="E1670" s="125" t="s">
        <v>2867</v>
      </c>
      <c r="F1670" s="66">
        <v>45539</v>
      </c>
      <c r="G1670" s="66" t="str">
        <f t="shared" si="338"/>
        <v>Targeted Dealer</v>
      </c>
      <c r="H1670" s="24"/>
      <c r="I1670" s="67">
        <v>100</v>
      </c>
      <c r="J1670" s="67">
        <f t="shared" ca="1" si="339"/>
        <v>2087.0967741935483</v>
      </c>
      <c r="K1670" s="96">
        <v>102.5</v>
      </c>
      <c r="L1670" s="68">
        <f t="shared" ca="1" si="340"/>
        <v>-1984.5967741935483</v>
      </c>
      <c r="M1670" s="68">
        <f t="shared" ca="1" si="341"/>
        <v>4.9111282843894903</v>
      </c>
      <c r="N1670" s="99">
        <v>127</v>
      </c>
      <c r="O1670" s="97" t="str">
        <f t="shared" ca="1" si="342"/>
        <v>Nov</v>
      </c>
      <c r="P1670" s="96">
        <v>127</v>
      </c>
      <c r="Q1670" s="99">
        <f t="shared" si="343"/>
        <v>-24.5</v>
      </c>
      <c r="R1670" s="97">
        <f t="shared" ca="1" si="344"/>
        <v>-0.19291338582677164</v>
      </c>
      <c r="S1670" s="99" t="str">
        <f t="shared" ca="1" si="345"/>
        <v>DEGROWTH</v>
      </c>
      <c r="T1670" s="100">
        <v>0</v>
      </c>
      <c r="U1670" s="100" t="str">
        <f t="shared" ca="1" si="346"/>
        <v>Dec</v>
      </c>
      <c r="V1670" s="96">
        <v>0</v>
      </c>
      <c r="W1670" s="103">
        <f t="shared" si="347"/>
        <v>102.5</v>
      </c>
      <c r="X1670" s="102">
        <f t="shared" ca="1" si="348"/>
        <v>0</v>
      </c>
      <c r="Y1670" s="103" t="b">
        <f t="shared" si="349"/>
        <v>0</v>
      </c>
      <c r="Z1670" s="24">
        <v>0</v>
      </c>
      <c r="AA1670" s="24">
        <f t="shared" si="350"/>
        <v>0</v>
      </c>
      <c r="AB1670" s="3">
        <v>1000004108</v>
      </c>
      <c r="AC1670" s="3"/>
    </row>
    <row r="1671" spans="1:29" ht="14.25" hidden="1" customHeight="1">
      <c r="A1671" s="24" t="s">
        <v>133</v>
      </c>
      <c r="B1671" s="125" t="s">
        <v>52</v>
      </c>
      <c r="C1671" s="125" t="s">
        <v>2868</v>
      </c>
      <c r="D1671" s="125">
        <v>1000004110</v>
      </c>
      <c r="E1671" s="125" t="s">
        <v>2869</v>
      </c>
      <c r="F1671" s="66">
        <v>45540</v>
      </c>
      <c r="G1671" s="66" t="str">
        <f t="shared" si="338"/>
        <v>Targeted Dealer</v>
      </c>
      <c r="H1671" s="24"/>
      <c r="I1671" s="67">
        <v>60</v>
      </c>
      <c r="J1671" s="67">
        <f t="shared" ca="1" si="339"/>
        <v>1252.258064516129</v>
      </c>
      <c r="K1671" s="96">
        <v>85</v>
      </c>
      <c r="L1671" s="68">
        <f t="shared" ca="1" si="340"/>
        <v>-1167.258064516129</v>
      </c>
      <c r="M1671" s="68">
        <f t="shared" ca="1" si="341"/>
        <v>6.7877382792375061</v>
      </c>
      <c r="N1671" s="99">
        <v>45</v>
      </c>
      <c r="O1671" s="97" t="str">
        <f t="shared" ca="1" si="342"/>
        <v>Nov</v>
      </c>
      <c r="P1671" s="96">
        <v>45</v>
      </c>
      <c r="Q1671" s="99">
        <f t="shared" si="343"/>
        <v>40</v>
      </c>
      <c r="R1671" s="97">
        <f t="shared" ca="1" si="344"/>
        <v>0.88888888888888884</v>
      </c>
      <c r="S1671" s="99" t="str">
        <f t="shared" ca="1" si="345"/>
        <v>GROWTH</v>
      </c>
      <c r="T1671" s="100">
        <v>0</v>
      </c>
      <c r="U1671" s="100" t="str">
        <f t="shared" ca="1" si="346"/>
        <v>Dec</v>
      </c>
      <c r="V1671" s="96">
        <v>0</v>
      </c>
      <c r="W1671" s="103">
        <f t="shared" si="347"/>
        <v>85</v>
      </c>
      <c r="X1671" s="102">
        <f t="shared" ca="1" si="348"/>
        <v>0</v>
      </c>
      <c r="Y1671" s="103" t="b">
        <f t="shared" si="349"/>
        <v>0</v>
      </c>
      <c r="Z1671" s="24">
        <v>0</v>
      </c>
      <c r="AA1671" s="24">
        <f t="shared" si="350"/>
        <v>0</v>
      </c>
      <c r="AB1671" s="3">
        <v>1000004110</v>
      </c>
      <c r="AC1671" s="3"/>
    </row>
    <row r="1672" spans="1:29" ht="14.25" hidden="1" customHeight="1">
      <c r="A1672" s="24" t="s">
        <v>133</v>
      </c>
      <c r="B1672" s="125" t="s">
        <v>142</v>
      </c>
      <c r="C1672" s="125" t="s">
        <v>434</v>
      </c>
      <c r="D1672" s="125">
        <v>1000004111</v>
      </c>
      <c r="E1672" s="125" t="s">
        <v>435</v>
      </c>
      <c r="F1672" s="66">
        <v>45540</v>
      </c>
      <c r="G1672" s="66" t="str">
        <f t="shared" si="338"/>
        <v>Targeted Dealer</v>
      </c>
      <c r="H1672" s="24"/>
      <c r="I1672" s="67">
        <v>86</v>
      </c>
      <c r="J1672" s="67">
        <f t="shared" ca="1" si="339"/>
        <v>1794.9032258064517</v>
      </c>
      <c r="K1672" s="96">
        <v>350.5</v>
      </c>
      <c r="L1672" s="68">
        <f t="shared" ca="1" si="340"/>
        <v>-1444.4032258064517</v>
      </c>
      <c r="M1672" s="68">
        <f t="shared" ca="1" si="341"/>
        <v>19.527515186370007</v>
      </c>
      <c r="N1672" s="99">
        <v>135</v>
      </c>
      <c r="O1672" s="97" t="str">
        <f t="shared" ca="1" si="342"/>
        <v>Nov</v>
      </c>
      <c r="P1672" s="96">
        <v>135</v>
      </c>
      <c r="Q1672" s="99">
        <f t="shared" si="343"/>
        <v>215.5</v>
      </c>
      <c r="R1672" s="97">
        <f t="shared" ca="1" si="344"/>
        <v>1.5962962962962961</v>
      </c>
      <c r="S1672" s="99" t="str">
        <f t="shared" ca="1" si="345"/>
        <v>GROWTH</v>
      </c>
      <c r="T1672" s="100">
        <v>0</v>
      </c>
      <c r="U1672" s="100" t="str">
        <f t="shared" ca="1" si="346"/>
        <v>Dec</v>
      </c>
      <c r="V1672" s="96">
        <v>0</v>
      </c>
      <c r="W1672" s="103">
        <f t="shared" si="347"/>
        <v>350.5</v>
      </c>
      <c r="X1672" s="102">
        <f t="shared" ca="1" si="348"/>
        <v>0</v>
      </c>
      <c r="Y1672" s="103" t="b">
        <f t="shared" si="349"/>
        <v>0</v>
      </c>
      <c r="Z1672" s="24">
        <v>0</v>
      </c>
      <c r="AA1672" s="24">
        <f t="shared" si="350"/>
        <v>0</v>
      </c>
      <c r="AB1672" s="3">
        <v>1000004111</v>
      </c>
      <c r="AC1672" s="3"/>
    </row>
    <row r="1673" spans="1:29" ht="14.25" hidden="1" customHeight="1">
      <c r="A1673" s="24" t="s">
        <v>133</v>
      </c>
      <c r="B1673" s="125" t="s">
        <v>21</v>
      </c>
      <c r="C1673" s="125" t="s">
        <v>2870</v>
      </c>
      <c r="D1673" s="125">
        <v>1000004109</v>
      </c>
      <c r="E1673" s="125" t="s">
        <v>2871</v>
      </c>
      <c r="F1673" s="66">
        <v>45540</v>
      </c>
      <c r="G1673" s="66" t="str">
        <f t="shared" si="338"/>
        <v>Targeted Dealer</v>
      </c>
      <c r="H1673" s="24"/>
      <c r="I1673" s="67">
        <v>40</v>
      </c>
      <c r="J1673" s="67">
        <f t="shared" ca="1" si="339"/>
        <v>834.83870967741939</v>
      </c>
      <c r="K1673" s="96">
        <v>60</v>
      </c>
      <c r="L1673" s="68">
        <f t="shared" ca="1" si="340"/>
        <v>-774.83870967741939</v>
      </c>
      <c r="M1673" s="68">
        <f t="shared" ca="1" si="341"/>
        <v>7.1870170015455939</v>
      </c>
      <c r="N1673" s="99">
        <v>20</v>
      </c>
      <c r="O1673" s="97" t="str">
        <f t="shared" ca="1" si="342"/>
        <v>Nov</v>
      </c>
      <c r="P1673" s="96">
        <v>20</v>
      </c>
      <c r="Q1673" s="99">
        <f t="shared" si="343"/>
        <v>40</v>
      </c>
      <c r="R1673" s="97">
        <f t="shared" ca="1" si="344"/>
        <v>2</v>
      </c>
      <c r="S1673" s="99" t="str">
        <f t="shared" ca="1" si="345"/>
        <v>GROWTH</v>
      </c>
      <c r="T1673" s="100">
        <v>0</v>
      </c>
      <c r="U1673" s="100" t="str">
        <f t="shared" ca="1" si="346"/>
        <v>Dec</v>
      </c>
      <c r="V1673" s="96">
        <v>0</v>
      </c>
      <c r="W1673" s="103">
        <f t="shared" si="347"/>
        <v>60</v>
      </c>
      <c r="X1673" s="102">
        <f t="shared" ca="1" si="348"/>
        <v>0</v>
      </c>
      <c r="Y1673" s="103" t="b">
        <f t="shared" si="349"/>
        <v>0</v>
      </c>
      <c r="Z1673" s="24">
        <v>0</v>
      </c>
      <c r="AA1673" s="24">
        <f t="shared" si="350"/>
        <v>0</v>
      </c>
      <c r="AB1673" s="3">
        <v>1000004109</v>
      </c>
      <c r="AC1673" s="3"/>
    </row>
    <row r="1674" spans="1:29" ht="14.25" hidden="1" customHeight="1">
      <c r="A1674" s="24" t="s">
        <v>134</v>
      </c>
      <c r="B1674" s="125" t="s">
        <v>61</v>
      </c>
      <c r="C1674" s="125" t="s">
        <v>2872</v>
      </c>
      <c r="D1674" s="125">
        <v>1000004112</v>
      </c>
      <c r="E1674" s="125" t="s">
        <v>2873</v>
      </c>
      <c r="F1674" s="66">
        <v>45541</v>
      </c>
      <c r="G1674" s="66" t="str">
        <f t="shared" si="338"/>
        <v>Targeted Dealer</v>
      </c>
      <c r="H1674" s="24"/>
      <c r="I1674" s="67">
        <v>50</v>
      </c>
      <c r="J1674" s="67">
        <f t="shared" ca="1" si="339"/>
        <v>1043.5483870967741</v>
      </c>
      <c r="K1674" s="96">
        <v>70</v>
      </c>
      <c r="L1674" s="68">
        <f t="shared" ca="1" si="340"/>
        <v>-973.54838709677415</v>
      </c>
      <c r="M1674" s="68">
        <f t="shared" ca="1" si="341"/>
        <v>6.707882534775889</v>
      </c>
      <c r="N1674" s="99">
        <v>37.5</v>
      </c>
      <c r="O1674" s="97" t="str">
        <f t="shared" ca="1" si="342"/>
        <v>Nov</v>
      </c>
      <c r="P1674" s="96">
        <v>37.5</v>
      </c>
      <c r="Q1674" s="99">
        <f t="shared" si="343"/>
        <v>32.5</v>
      </c>
      <c r="R1674" s="97">
        <f t="shared" ca="1" si="344"/>
        <v>0.8666666666666667</v>
      </c>
      <c r="S1674" s="99" t="str">
        <f t="shared" ca="1" si="345"/>
        <v>GROWTH</v>
      </c>
      <c r="T1674" s="100">
        <v>0</v>
      </c>
      <c r="U1674" s="100" t="str">
        <f t="shared" ca="1" si="346"/>
        <v>Dec</v>
      </c>
      <c r="V1674" s="96">
        <v>0</v>
      </c>
      <c r="W1674" s="103">
        <f t="shared" si="347"/>
        <v>70</v>
      </c>
      <c r="X1674" s="102">
        <f t="shared" ca="1" si="348"/>
        <v>0</v>
      </c>
      <c r="Y1674" s="103" t="b">
        <f t="shared" si="349"/>
        <v>0</v>
      </c>
      <c r="Z1674" s="24">
        <v>0</v>
      </c>
      <c r="AA1674" s="24">
        <f t="shared" si="350"/>
        <v>0</v>
      </c>
      <c r="AB1674" s="3">
        <v>1000004112</v>
      </c>
      <c r="AC1674" s="3"/>
    </row>
    <row r="1675" spans="1:29" ht="14.25" hidden="1" customHeight="1">
      <c r="A1675" s="24" t="s">
        <v>130</v>
      </c>
      <c r="B1675" s="125" t="s">
        <v>115</v>
      </c>
      <c r="C1675" s="125" t="s">
        <v>4077</v>
      </c>
      <c r="D1675" s="125">
        <v>1000002769</v>
      </c>
      <c r="E1675" s="125" t="s">
        <v>4078</v>
      </c>
      <c r="F1675" s="66">
        <v>44685</v>
      </c>
      <c r="G1675" s="66" t="str">
        <f t="shared" si="338"/>
        <v>Targeted Dealer</v>
      </c>
      <c r="H1675" s="24"/>
      <c r="I1675" s="67">
        <v>25</v>
      </c>
      <c r="J1675" s="67">
        <f t="shared" ca="1" si="339"/>
        <v>521.77419354838707</v>
      </c>
      <c r="K1675" s="96">
        <v>0</v>
      </c>
      <c r="L1675" s="68">
        <f t="shared" ca="1" si="340"/>
        <v>-521.77419354838707</v>
      </c>
      <c r="M1675" s="68">
        <f t="shared" ca="1" si="341"/>
        <v>0</v>
      </c>
      <c r="N1675" s="99">
        <v>0</v>
      </c>
      <c r="O1675" s="97" t="str">
        <f t="shared" ca="1" si="342"/>
        <v>Nov</v>
      </c>
      <c r="P1675" s="96">
        <v>0</v>
      </c>
      <c r="Q1675" s="99">
        <f t="shared" si="343"/>
        <v>0</v>
      </c>
      <c r="R1675" s="97">
        <f t="shared" ca="1" si="344"/>
        <v>0</v>
      </c>
      <c r="S1675" s="99" t="b">
        <f t="shared" si="345"/>
        <v>0</v>
      </c>
      <c r="T1675" s="100">
        <v>0</v>
      </c>
      <c r="U1675" s="100" t="str">
        <f t="shared" ca="1" si="346"/>
        <v>Dec</v>
      </c>
      <c r="V1675" s="96">
        <v>0</v>
      </c>
      <c r="W1675" s="103">
        <f t="shared" si="347"/>
        <v>0</v>
      </c>
      <c r="X1675" s="102">
        <f t="shared" ca="1" si="348"/>
        <v>0</v>
      </c>
      <c r="Y1675" s="103" t="b">
        <f t="shared" si="349"/>
        <v>0</v>
      </c>
      <c r="Z1675" s="24">
        <v>1</v>
      </c>
      <c r="AA1675" s="24">
        <f t="shared" si="350"/>
        <v>0</v>
      </c>
      <c r="AB1675" s="3">
        <v>1000002769</v>
      </c>
      <c r="AC1675" s="3"/>
    </row>
    <row r="1676" spans="1:29" ht="14.25" hidden="1" customHeight="1">
      <c r="A1676" s="24" t="s">
        <v>133</v>
      </c>
      <c r="B1676" s="125" t="s">
        <v>30</v>
      </c>
      <c r="C1676" s="125" t="s">
        <v>2874</v>
      </c>
      <c r="D1676" s="125">
        <v>1000002901</v>
      </c>
      <c r="E1676" s="125" t="s">
        <v>2875</v>
      </c>
      <c r="F1676" s="66">
        <v>44799</v>
      </c>
      <c r="G1676" s="66" t="str">
        <f t="shared" si="338"/>
        <v>Targeted Dealer</v>
      </c>
      <c r="H1676" s="24"/>
      <c r="I1676" s="67">
        <v>120</v>
      </c>
      <c r="J1676" s="67">
        <f t="shared" ca="1" si="339"/>
        <v>2504.516129032258</v>
      </c>
      <c r="K1676" s="96">
        <v>271.8</v>
      </c>
      <c r="L1676" s="68">
        <f t="shared" ca="1" si="340"/>
        <v>-2232.7161290322579</v>
      </c>
      <c r="M1676" s="68">
        <f t="shared" ca="1" si="341"/>
        <v>10.852395672333849</v>
      </c>
      <c r="N1676" s="99">
        <v>220</v>
      </c>
      <c r="O1676" s="97" t="str">
        <f t="shared" ca="1" si="342"/>
        <v>Nov</v>
      </c>
      <c r="P1676" s="96">
        <v>220</v>
      </c>
      <c r="Q1676" s="99">
        <f t="shared" si="343"/>
        <v>51.800000000000011</v>
      </c>
      <c r="R1676" s="97">
        <f t="shared" ca="1" si="344"/>
        <v>0.23545454545454558</v>
      </c>
      <c r="S1676" s="99" t="str">
        <f t="shared" ca="1" si="345"/>
        <v>GROWTH</v>
      </c>
      <c r="T1676" s="100">
        <v>0</v>
      </c>
      <c r="U1676" s="100" t="str">
        <f t="shared" ca="1" si="346"/>
        <v>Dec</v>
      </c>
      <c r="V1676" s="96">
        <v>0</v>
      </c>
      <c r="W1676" s="103">
        <f t="shared" si="347"/>
        <v>271.8</v>
      </c>
      <c r="X1676" s="102">
        <f t="shared" ca="1" si="348"/>
        <v>0</v>
      </c>
      <c r="Y1676" s="103" t="b">
        <f t="shared" si="349"/>
        <v>0</v>
      </c>
      <c r="Z1676" s="24">
        <v>0</v>
      </c>
      <c r="AA1676" s="24">
        <f t="shared" si="350"/>
        <v>0</v>
      </c>
      <c r="AB1676" s="3">
        <v>1000002901</v>
      </c>
      <c r="AC1676" s="3"/>
    </row>
    <row r="1677" spans="1:29" ht="14.25" hidden="1" customHeight="1">
      <c r="A1677" s="23" t="s">
        <v>130</v>
      </c>
      <c r="B1677" s="64" t="s">
        <v>111</v>
      </c>
      <c r="C1677" s="64" t="s">
        <v>3530</v>
      </c>
      <c r="D1677" s="64">
        <v>1000001476</v>
      </c>
      <c r="E1677" s="65" t="s">
        <v>3531</v>
      </c>
      <c r="F1677" s="66">
        <v>41449</v>
      </c>
      <c r="G1677" s="66" t="str">
        <f t="shared" si="338"/>
        <v>Targeted Dealer</v>
      </c>
      <c r="H1677" s="24"/>
      <c r="I1677" s="67">
        <v>105</v>
      </c>
      <c r="J1677" s="67">
        <f t="shared" ca="1" si="339"/>
        <v>2191.4516129032259</v>
      </c>
      <c r="K1677" s="96">
        <v>0</v>
      </c>
      <c r="L1677" s="68">
        <f t="shared" ca="1" si="340"/>
        <v>-2191.4516129032259</v>
      </c>
      <c r="M1677" s="68">
        <f t="shared" ca="1" si="341"/>
        <v>0</v>
      </c>
      <c r="N1677" s="99">
        <v>0</v>
      </c>
      <c r="O1677" s="97" t="str">
        <f t="shared" ca="1" si="342"/>
        <v>Nov</v>
      </c>
      <c r="P1677" s="96">
        <v>0</v>
      </c>
      <c r="Q1677" s="99">
        <f t="shared" si="343"/>
        <v>0</v>
      </c>
      <c r="R1677" s="97">
        <f t="shared" ca="1" si="344"/>
        <v>0</v>
      </c>
      <c r="S1677" s="99" t="b">
        <f t="shared" si="345"/>
        <v>0</v>
      </c>
      <c r="T1677" s="100">
        <v>0</v>
      </c>
      <c r="U1677" s="100" t="str">
        <f t="shared" ca="1" si="346"/>
        <v>Dec</v>
      </c>
      <c r="V1677" s="96">
        <v>0</v>
      </c>
      <c r="W1677" s="103">
        <f t="shared" si="347"/>
        <v>0</v>
      </c>
      <c r="X1677" s="102">
        <f t="shared" ca="1" si="348"/>
        <v>0</v>
      </c>
      <c r="Y1677" s="103" t="b">
        <f t="shared" si="349"/>
        <v>0</v>
      </c>
      <c r="Z1677" s="24">
        <v>1</v>
      </c>
      <c r="AA1677" s="24">
        <f t="shared" si="350"/>
        <v>0</v>
      </c>
      <c r="AB1677" s="3">
        <v>1000001476</v>
      </c>
      <c r="AC1677" s="3"/>
    </row>
    <row r="1678" spans="1:29" ht="14.25" hidden="1" customHeight="1">
      <c r="A1678" s="24" t="s">
        <v>133</v>
      </c>
      <c r="B1678" s="125" t="s">
        <v>30</v>
      </c>
      <c r="C1678" s="125" t="s">
        <v>2876</v>
      </c>
      <c r="D1678" s="125">
        <v>1000004113</v>
      </c>
      <c r="E1678" s="125" t="s">
        <v>2877</v>
      </c>
      <c r="F1678" s="66">
        <v>45542</v>
      </c>
      <c r="G1678" s="66" t="str">
        <f t="shared" si="338"/>
        <v>-</v>
      </c>
      <c r="H1678" s="24"/>
      <c r="I1678" s="67">
        <v>0</v>
      </c>
      <c r="J1678" s="67">
        <f t="shared" ca="1" si="339"/>
        <v>0</v>
      </c>
      <c r="K1678" s="96">
        <v>100</v>
      </c>
      <c r="L1678" s="68">
        <f t="shared" ca="1" si="340"/>
        <v>100</v>
      </c>
      <c r="M1678" s="68" t="str">
        <f t="shared" ca="1" si="341"/>
        <v>-</v>
      </c>
      <c r="N1678" s="99">
        <v>40</v>
      </c>
      <c r="O1678" s="97" t="str">
        <f t="shared" ca="1" si="342"/>
        <v>Nov</v>
      </c>
      <c r="P1678" s="96">
        <v>40</v>
      </c>
      <c r="Q1678" s="99">
        <f t="shared" si="343"/>
        <v>60</v>
      </c>
      <c r="R1678" s="97">
        <f t="shared" ca="1" si="344"/>
        <v>1.5</v>
      </c>
      <c r="S1678" s="99" t="str">
        <f t="shared" ca="1" si="345"/>
        <v>GROWTH</v>
      </c>
      <c r="T1678" s="100">
        <v>0</v>
      </c>
      <c r="U1678" s="100" t="str">
        <f t="shared" ca="1" si="346"/>
        <v>Dec</v>
      </c>
      <c r="V1678" s="96">
        <v>0</v>
      </c>
      <c r="W1678" s="103">
        <f t="shared" si="347"/>
        <v>100</v>
      </c>
      <c r="X1678" s="102">
        <f t="shared" ca="1" si="348"/>
        <v>0</v>
      </c>
      <c r="Y1678" s="103" t="b">
        <f t="shared" si="349"/>
        <v>0</v>
      </c>
      <c r="Z1678" s="24">
        <v>0</v>
      </c>
      <c r="AA1678" s="24">
        <f t="shared" si="350"/>
        <v>0</v>
      </c>
      <c r="AB1678" s="3">
        <v>1000004113</v>
      </c>
      <c r="AC1678" s="3"/>
    </row>
    <row r="1679" spans="1:29" ht="14.25" hidden="1" customHeight="1">
      <c r="A1679" s="23" t="s">
        <v>133</v>
      </c>
      <c r="B1679" s="64" t="s">
        <v>40</v>
      </c>
      <c r="C1679" s="64" t="s">
        <v>566</v>
      </c>
      <c r="D1679" s="64">
        <v>1000000840</v>
      </c>
      <c r="E1679" s="65" t="s">
        <v>4649</v>
      </c>
      <c r="F1679" s="66">
        <v>44494</v>
      </c>
      <c r="G1679" s="66" t="str">
        <f t="shared" si="338"/>
        <v>Targeted Dealer</v>
      </c>
      <c r="H1679" s="24"/>
      <c r="I1679" s="67">
        <v>65</v>
      </c>
      <c r="J1679" s="67">
        <f t="shared" ca="1" si="339"/>
        <v>1356.6129032258063</v>
      </c>
      <c r="K1679" s="96">
        <v>0</v>
      </c>
      <c r="L1679" s="68">
        <f t="shared" ca="1" si="340"/>
        <v>-1356.6129032258063</v>
      </c>
      <c r="M1679" s="68">
        <f t="shared" ca="1" si="341"/>
        <v>0</v>
      </c>
      <c r="N1679" s="99">
        <v>10</v>
      </c>
      <c r="O1679" s="97" t="str">
        <f t="shared" ca="1" si="342"/>
        <v>Nov</v>
      </c>
      <c r="P1679" s="96">
        <v>10</v>
      </c>
      <c r="Q1679" s="99">
        <f t="shared" si="343"/>
        <v>-10</v>
      </c>
      <c r="R1679" s="97">
        <f t="shared" ca="1" si="344"/>
        <v>-1</v>
      </c>
      <c r="S1679" s="99" t="str">
        <f t="shared" ca="1" si="345"/>
        <v>DEGROWTH</v>
      </c>
      <c r="T1679" s="100">
        <v>0</v>
      </c>
      <c r="U1679" s="100" t="str">
        <f t="shared" ca="1" si="346"/>
        <v>Dec</v>
      </c>
      <c r="V1679" s="96">
        <v>0</v>
      </c>
      <c r="W1679" s="103">
        <f t="shared" si="347"/>
        <v>0</v>
      </c>
      <c r="X1679" s="102">
        <f t="shared" ca="1" si="348"/>
        <v>0</v>
      </c>
      <c r="Y1679" s="103" t="b">
        <f t="shared" si="349"/>
        <v>0</v>
      </c>
      <c r="Z1679" s="24">
        <v>1</v>
      </c>
      <c r="AA1679" s="24">
        <f t="shared" si="350"/>
        <v>0</v>
      </c>
      <c r="AB1679" s="3">
        <v>1000000840</v>
      </c>
      <c r="AC1679" s="3"/>
    </row>
    <row r="1680" spans="1:29" ht="14.25" hidden="1" customHeight="1">
      <c r="A1680" s="24" t="s">
        <v>134</v>
      </c>
      <c r="B1680" s="125" t="s">
        <v>78</v>
      </c>
      <c r="C1680" s="125" t="s">
        <v>2878</v>
      </c>
      <c r="D1680" s="125">
        <v>1000004114</v>
      </c>
      <c r="E1680" s="125" t="s">
        <v>2879</v>
      </c>
      <c r="F1680" s="66">
        <v>45544</v>
      </c>
      <c r="G1680" s="66" t="str">
        <f t="shared" si="338"/>
        <v>Targeted Dealer</v>
      </c>
      <c r="H1680" s="24"/>
      <c r="I1680" s="67">
        <v>50</v>
      </c>
      <c r="J1680" s="67">
        <f t="shared" ca="1" si="339"/>
        <v>1043.5483870967741</v>
      </c>
      <c r="K1680" s="96">
        <v>12.5</v>
      </c>
      <c r="L1680" s="68">
        <f t="shared" ca="1" si="340"/>
        <v>-1031.0483870967741</v>
      </c>
      <c r="M1680" s="68">
        <f t="shared" ca="1" si="341"/>
        <v>1.1978361669242659</v>
      </c>
      <c r="N1680" s="99">
        <v>28</v>
      </c>
      <c r="O1680" s="97" t="str">
        <f t="shared" ca="1" si="342"/>
        <v>Nov</v>
      </c>
      <c r="P1680" s="96">
        <v>28</v>
      </c>
      <c r="Q1680" s="99">
        <f t="shared" si="343"/>
        <v>-15.5</v>
      </c>
      <c r="R1680" s="97">
        <f t="shared" ca="1" si="344"/>
        <v>-0.5535714285714286</v>
      </c>
      <c r="S1680" s="99" t="str">
        <f t="shared" ca="1" si="345"/>
        <v>DEGROWTH</v>
      </c>
      <c r="T1680" s="100">
        <v>0</v>
      </c>
      <c r="U1680" s="100" t="str">
        <f t="shared" ca="1" si="346"/>
        <v>Dec</v>
      </c>
      <c r="V1680" s="96">
        <v>0</v>
      </c>
      <c r="W1680" s="103">
        <f t="shared" si="347"/>
        <v>12.5</v>
      </c>
      <c r="X1680" s="102">
        <f t="shared" ca="1" si="348"/>
        <v>0</v>
      </c>
      <c r="Y1680" s="103" t="b">
        <f t="shared" si="349"/>
        <v>0</v>
      </c>
      <c r="Z1680" s="24">
        <v>0</v>
      </c>
      <c r="AA1680" s="24">
        <f t="shared" si="350"/>
        <v>0</v>
      </c>
      <c r="AB1680" s="3">
        <v>1000004114</v>
      </c>
      <c r="AC1680" s="3"/>
    </row>
    <row r="1681" spans="1:29" ht="14.25" hidden="1" customHeight="1">
      <c r="A1681" s="24" t="s">
        <v>134</v>
      </c>
      <c r="B1681" s="125" t="s">
        <v>65</v>
      </c>
      <c r="C1681" s="125" t="s">
        <v>2880</v>
      </c>
      <c r="D1681" s="125">
        <v>1000004115</v>
      </c>
      <c r="E1681" s="125" t="s">
        <v>2881</v>
      </c>
      <c r="F1681" s="66">
        <v>45544</v>
      </c>
      <c r="G1681" s="66" t="str">
        <f t="shared" si="338"/>
        <v>Targeted Dealer</v>
      </c>
      <c r="H1681" s="24"/>
      <c r="I1681" s="67">
        <v>50</v>
      </c>
      <c r="J1681" s="67">
        <f t="shared" ca="1" si="339"/>
        <v>1043.5483870967741</v>
      </c>
      <c r="K1681" s="96">
        <v>50</v>
      </c>
      <c r="L1681" s="68">
        <f t="shared" ca="1" si="340"/>
        <v>-993.54838709677415</v>
      </c>
      <c r="M1681" s="68">
        <f t="shared" ca="1" si="341"/>
        <v>4.7913446676970635</v>
      </c>
      <c r="N1681" s="99">
        <v>50</v>
      </c>
      <c r="O1681" s="97" t="str">
        <f t="shared" ca="1" si="342"/>
        <v>Nov</v>
      </c>
      <c r="P1681" s="96">
        <v>50</v>
      </c>
      <c r="Q1681" s="99">
        <f t="shared" si="343"/>
        <v>0</v>
      </c>
      <c r="R1681" s="97">
        <f t="shared" ca="1" si="344"/>
        <v>0</v>
      </c>
      <c r="S1681" s="99" t="str">
        <f t="shared" ca="1" si="345"/>
        <v>GROWTH</v>
      </c>
      <c r="T1681" s="100">
        <v>0</v>
      </c>
      <c r="U1681" s="100" t="str">
        <f t="shared" ca="1" si="346"/>
        <v>Dec</v>
      </c>
      <c r="V1681" s="96">
        <v>0</v>
      </c>
      <c r="W1681" s="103">
        <f t="shared" si="347"/>
        <v>50</v>
      </c>
      <c r="X1681" s="102">
        <f t="shared" ca="1" si="348"/>
        <v>0</v>
      </c>
      <c r="Y1681" s="103" t="b">
        <f t="shared" si="349"/>
        <v>0</v>
      </c>
      <c r="Z1681" s="24">
        <v>0</v>
      </c>
      <c r="AA1681" s="24">
        <f t="shared" si="350"/>
        <v>0</v>
      </c>
      <c r="AB1681" s="3">
        <v>1000004115</v>
      </c>
      <c r="AC1681" s="3"/>
    </row>
    <row r="1682" spans="1:29" ht="14.25" hidden="1" customHeight="1">
      <c r="A1682" s="23" t="s">
        <v>133</v>
      </c>
      <c r="B1682" s="64" t="s">
        <v>55</v>
      </c>
      <c r="C1682" s="64" t="s">
        <v>436</v>
      </c>
      <c r="D1682" s="64">
        <v>1000001029</v>
      </c>
      <c r="E1682" s="65" t="s">
        <v>437</v>
      </c>
      <c r="F1682" s="66">
        <v>44305</v>
      </c>
      <c r="G1682" s="66" t="str">
        <f t="shared" si="338"/>
        <v>Targeted Dealer</v>
      </c>
      <c r="H1682" s="24"/>
      <c r="I1682" s="67">
        <v>70</v>
      </c>
      <c r="J1682" s="67">
        <f t="shared" ca="1" si="339"/>
        <v>1460.9677419354839</v>
      </c>
      <c r="K1682" s="96">
        <v>35</v>
      </c>
      <c r="L1682" s="68">
        <f t="shared" ca="1" si="340"/>
        <v>-1425.9677419354839</v>
      </c>
      <c r="M1682" s="68">
        <f t="shared" ca="1" si="341"/>
        <v>2.3956723338485317</v>
      </c>
      <c r="N1682" s="99">
        <v>0</v>
      </c>
      <c r="O1682" s="97" t="str">
        <f t="shared" ca="1" si="342"/>
        <v>Nov</v>
      </c>
      <c r="P1682" s="96">
        <v>0</v>
      </c>
      <c r="Q1682" s="99">
        <f t="shared" si="343"/>
        <v>35</v>
      </c>
      <c r="R1682" s="97">
        <f t="shared" ca="1" si="344"/>
        <v>0</v>
      </c>
      <c r="S1682" s="99" t="b">
        <f t="shared" si="345"/>
        <v>0</v>
      </c>
      <c r="T1682" s="100">
        <v>0</v>
      </c>
      <c r="U1682" s="100" t="str">
        <f t="shared" ca="1" si="346"/>
        <v>Dec</v>
      </c>
      <c r="V1682" s="96">
        <v>0</v>
      </c>
      <c r="W1682" s="103">
        <f t="shared" si="347"/>
        <v>35</v>
      </c>
      <c r="X1682" s="102">
        <f t="shared" ca="1" si="348"/>
        <v>0</v>
      </c>
      <c r="Y1682" s="103" t="b">
        <f t="shared" si="349"/>
        <v>0</v>
      </c>
      <c r="Z1682" s="24">
        <v>0</v>
      </c>
      <c r="AA1682" s="24">
        <f t="shared" si="350"/>
        <v>0</v>
      </c>
      <c r="AB1682" s="3">
        <v>1000001029</v>
      </c>
      <c r="AC1682" s="3"/>
    </row>
    <row r="1683" spans="1:29" ht="14.25" hidden="1" customHeight="1">
      <c r="A1683" s="23" t="s">
        <v>134</v>
      </c>
      <c r="B1683" s="64" t="s">
        <v>67</v>
      </c>
      <c r="C1683" s="125" t="s">
        <v>2882</v>
      </c>
      <c r="D1683" s="125">
        <v>1000004116</v>
      </c>
      <c r="E1683" s="125" t="s">
        <v>2883</v>
      </c>
      <c r="F1683" s="66">
        <v>45547</v>
      </c>
      <c r="G1683" s="66" t="str">
        <f t="shared" si="338"/>
        <v>Targeted Dealer</v>
      </c>
      <c r="H1683" s="24"/>
      <c r="I1683" s="67">
        <v>65</v>
      </c>
      <c r="J1683" s="67">
        <f t="shared" ca="1" si="339"/>
        <v>1356.6129032258063</v>
      </c>
      <c r="K1683" s="96">
        <v>124</v>
      </c>
      <c r="L1683" s="68">
        <f t="shared" ca="1" si="340"/>
        <v>-1232.6129032258063</v>
      </c>
      <c r="M1683" s="68">
        <f t="shared" ca="1" si="341"/>
        <v>9.1404113660682444</v>
      </c>
      <c r="N1683" s="99">
        <v>116</v>
      </c>
      <c r="O1683" s="97" t="str">
        <f t="shared" ca="1" si="342"/>
        <v>Nov</v>
      </c>
      <c r="P1683" s="96">
        <v>116</v>
      </c>
      <c r="Q1683" s="99">
        <f t="shared" si="343"/>
        <v>8</v>
      </c>
      <c r="R1683" s="97">
        <f t="shared" ca="1" si="344"/>
        <v>6.8965517241379226E-2</v>
      </c>
      <c r="S1683" s="99" t="str">
        <f t="shared" ca="1" si="345"/>
        <v>GROWTH</v>
      </c>
      <c r="T1683" s="100">
        <v>0</v>
      </c>
      <c r="U1683" s="100" t="str">
        <f t="shared" ca="1" si="346"/>
        <v>Dec</v>
      </c>
      <c r="V1683" s="96">
        <v>0</v>
      </c>
      <c r="W1683" s="103">
        <f t="shared" si="347"/>
        <v>124</v>
      </c>
      <c r="X1683" s="102">
        <f t="shared" ca="1" si="348"/>
        <v>0</v>
      </c>
      <c r="Y1683" s="103" t="b">
        <f t="shared" si="349"/>
        <v>0</v>
      </c>
      <c r="Z1683" s="24">
        <v>0</v>
      </c>
      <c r="AA1683" s="24">
        <f t="shared" si="350"/>
        <v>0</v>
      </c>
      <c r="AB1683" s="3">
        <v>1000004116</v>
      </c>
      <c r="AC1683" s="3"/>
    </row>
    <row r="1684" spans="1:29" ht="14.25" hidden="1" customHeight="1">
      <c r="A1684" s="23" t="s">
        <v>134</v>
      </c>
      <c r="B1684" s="64" t="s">
        <v>74</v>
      </c>
      <c r="C1684" s="125" t="s">
        <v>2884</v>
      </c>
      <c r="D1684" s="125">
        <v>1000004117</v>
      </c>
      <c r="E1684" s="125" t="s">
        <v>2885</v>
      </c>
      <c r="F1684" s="66">
        <v>45547</v>
      </c>
      <c r="G1684" s="66" t="str">
        <f t="shared" si="338"/>
        <v>Targeted Dealer</v>
      </c>
      <c r="H1684" s="24"/>
      <c r="I1684" s="67">
        <v>30</v>
      </c>
      <c r="J1684" s="67">
        <f t="shared" ca="1" si="339"/>
        <v>626.12903225806451</v>
      </c>
      <c r="K1684" s="96">
        <v>50</v>
      </c>
      <c r="L1684" s="68">
        <f t="shared" ca="1" si="340"/>
        <v>-576.12903225806451</v>
      </c>
      <c r="M1684" s="68">
        <f t="shared" ca="1" si="341"/>
        <v>7.9855744461617721</v>
      </c>
      <c r="N1684" s="99">
        <v>20</v>
      </c>
      <c r="O1684" s="97" t="str">
        <f t="shared" ca="1" si="342"/>
        <v>Nov</v>
      </c>
      <c r="P1684" s="96">
        <v>20</v>
      </c>
      <c r="Q1684" s="99">
        <f t="shared" si="343"/>
        <v>30</v>
      </c>
      <c r="R1684" s="97">
        <f t="shared" ca="1" si="344"/>
        <v>1.5</v>
      </c>
      <c r="S1684" s="99" t="str">
        <f t="shared" ca="1" si="345"/>
        <v>GROWTH</v>
      </c>
      <c r="T1684" s="100">
        <v>0</v>
      </c>
      <c r="U1684" s="100" t="str">
        <f t="shared" ca="1" si="346"/>
        <v>Dec</v>
      </c>
      <c r="V1684" s="96">
        <v>0</v>
      </c>
      <c r="W1684" s="103">
        <f t="shared" si="347"/>
        <v>50</v>
      </c>
      <c r="X1684" s="102">
        <f t="shared" ca="1" si="348"/>
        <v>0</v>
      </c>
      <c r="Y1684" s="103" t="b">
        <f t="shared" si="349"/>
        <v>0</v>
      </c>
      <c r="Z1684" s="24">
        <v>0</v>
      </c>
      <c r="AA1684" s="24">
        <f t="shared" si="350"/>
        <v>0</v>
      </c>
      <c r="AB1684" s="3">
        <v>1000004117</v>
      </c>
      <c r="AC1684" s="3"/>
    </row>
    <row r="1685" spans="1:29" ht="14.25" hidden="1" customHeight="1">
      <c r="A1685" s="23" t="s">
        <v>134</v>
      </c>
      <c r="B1685" s="64" t="s">
        <v>73</v>
      </c>
      <c r="C1685" s="125" t="s">
        <v>2886</v>
      </c>
      <c r="D1685" s="125">
        <v>1000004118</v>
      </c>
      <c r="E1685" s="125" t="s">
        <v>2887</v>
      </c>
      <c r="F1685" s="66">
        <v>45547</v>
      </c>
      <c r="G1685" s="66" t="str">
        <f t="shared" si="338"/>
        <v>Targeted Dealer</v>
      </c>
      <c r="H1685" s="24"/>
      <c r="I1685" s="67">
        <v>160</v>
      </c>
      <c r="J1685" s="67">
        <f t="shared" ca="1" si="339"/>
        <v>3339.3548387096776</v>
      </c>
      <c r="K1685" s="96">
        <v>200</v>
      </c>
      <c r="L1685" s="68">
        <f t="shared" ca="1" si="340"/>
        <v>-3139.3548387096776</v>
      </c>
      <c r="M1685" s="68">
        <f t="shared" ca="1" si="341"/>
        <v>5.9891808346213287</v>
      </c>
      <c r="N1685" s="99">
        <v>135</v>
      </c>
      <c r="O1685" s="97" t="str">
        <f t="shared" ca="1" si="342"/>
        <v>Nov</v>
      </c>
      <c r="P1685" s="96">
        <v>135</v>
      </c>
      <c r="Q1685" s="99">
        <f t="shared" si="343"/>
        <v>65</v>
      </c>
      <c r="R1685" s="97">
        <f t="shared" ca="1" si="344"/>
        <v>0.4814814814814814</v>
      </c>
      <c r="S1685" s="99" t="str">
        <f t="shared" ca="1" si="345"/>
        <v>GROWTH</v>
      </c>
      <c r="T1685" s="100">
        <v>0</v>
      </c>
      <c r="U1685" s="100" t="str">
        <f t="shared" ca="1" si="346"/>
        <v>Dec</v>
      </c>
      <c r="V1685" s="96">
        <v>0</v>
      </c>
      <c r="W1685" s="103">
        <f t="shared" si="347"/>
        <v>200</v>
      </c>
      <c r="X1685" s="102">
        <f t="shared" ca="1" si="348"/>
        <v>0</v>
      </c>
      <c r="Y1685" s="103" t="b">
        <f t="shared" si="349"/>
        <v>0</v>
      </c>
      <c r="Z1685" s="24">
        <v>0</v>
      </c>
      <c r="AA1685" s="24">
        <f t="shared" si="350"/>
        <v>0</v>
      </c>
      <c r="AB1685" s="3">
        <v>1000004118</v>
      </c>
      <c r="AC1685" s="3"/>
    </row>
    <row r="1686" spans="1:29" ht="14.25" hidden="1" customHeight="1">
      <c r="A1686" s="24" t="s">
        <v>134</v>
      </c>
      <c r="B1686" s="125" t="s">
        <v>61</v>
      </c>
      <c r="C1686" s="125" t="s">
        <v>2888</v>
      </c>
      <c r="D1686" s="125">
        <v>1000004119</v>
      </c>
      <c r="E1686" s="125" t="s">
        <v>2889</v>
      </c>
      <c r="F1686" s="66">
        <v>45548</v>
      </c>
      <c r="G1686" s="66" t="str">
        <f t="shared" si="338"/>
        <v>Targeted Dealer</v>
      </c>
      <c r="H1686" s="24"/>
      <c r="I1686" s="67">
        <v>130</v>
      </c>
      <c r="J1686" s="67">
        <f t="shared" ca="1" si="339"/>
        <v>2713.2258064516127</v>
      </c>
      <c r="K1686" s="96">
        <v>100</v>
      </c>
      <c r="L1686" s="68">
        <f t="shared" ca="1" si="340"/>
        <v>-2613.2258064516127</v>
      </c>
      <c r="M1686" s="68">
        <f t="shared" ca="1" si="341"/>
        <v>3.6856497443823568</v>
      </c>
      <c r="N1686" s="99">
        <v>150</v>
      </c>
      <c r="O1686" s="97" t="str">
        <f t="shared" ca="1" si="342"/>
        <v>Nov</v>
      </c>
      <c r="P1686" s="96">
        <v>150</v>
      </c>
      <c r="Q1686" s="99">
        <f t="shared" si="343"/>
        <v>-50</v>
      </c>
      <c r="R1686" s="97">
        <f t="shared" ca="1" si="344"/>
        <v>-0.33333333333333337</v>
      </c>
      <c r="S1686" s="99" t="str">
        <f t="shared" ca="1" si="345"/>
        <v>DEGROWTH</v>
      </c>
      <c r="T1686" s="100">
        <v>0</v>
      </c>
      <c r="U1686" s="100" t="str">
        <f t="shared" ca="1" si="346"/>
        <v>Dec</v>
      </c>
      <c r="V1686" s="96">
        <v>0</v>
      </c>
      <c r="W1686" s="103">
        <f t="shared" si="347"/>
        <v>100</v>
      </c>
      <c r="X1686" s="102">
        <f t="shared" ca="1" si="348"/>
        <v>0</v>
      </c>
      <c r="Y1686" s="103" t="b">
        <f t="shared" si="349"/>
        <v>0</v>
      </c>
      <c r="Z1686" s="24">
        <v>0</v>
      </c>
      <c r="AA1686" s="24">
        <f t="shared" si="350"/>
        <v>0</v>
      </c>
      <c r="AB1686" s="3">
        <v>1000004119</v>
      </c>
      <c r="AC1686" s="3"/>
    </row>
    <row r="1687" spans="1:29" ht="14.25" hidden="1" customHeight="1">
      <c r="A1687" s="24" t="s">
        <v>133</v>
      </c>
      <c r="B1687" s="125" t="s">
        <v>40</v>
      </c>
      <c r="C1687" s="125" t="s">
        <v>2890</v>
      </c>
      <c r="D1687" s="125">
        <v>1000004120</v>
      </c>
      <c r="E1687" s="125" t="s">
        <v>2891</v>
      </c>
      <c r="F1687" s="66">
        <v>45548</v>
      </c>
      <c r="G1687" s="66" t="str">
        <f t="shared" si="338"/>
        <v>Targeted Dealer</v>
      </c>
      <c r="H1687" s="24"/>
      <c r="I1687" s="67">
        <v>50</v>
      </c>
      <c r="J1687" s="67">
        <f t="shared" ca="1" si="339"/>
        <v>1043.5483870967741</v>
      </c>
      <c r="K1687" s="96">
        <v>30</v>
      </c>
      <c r="L1687" s="68">
        <f t="shared" ca="1" si="340"/>
        <v>-1013.5483870967741</v>
      </c>
      <c r="M1687" s="68">
        <f t="shared" ca="1" si="341"/>
        <v>2.8748068006182379</v>
      </c>
      <c r="N1687" s="99">
        <v>25</v>
      </c>
      <c r="O1687" s="97" t="str">
        <f t="shared" ca="1" si="342"/>
        <v>Nov</v>
      </c>
      <c r="P1687" s="96">
        <v>25</v>
      </c>
      <c r="Q1687" s="99">
        <f t="shared" si="343"/>
        <v>5</v>
      </c>
      <c r="R1687" s="97">
        <f t="shared" ca="1" si="344"/>
        <v>0.19999999999999996</v>
      </c>
      <c r="S1687" s="99" t="str">
        <f t="shared" ca="1" si="345"/>
        <v>GROWTH</v>
      </c>
      <c r="T1687" s="100">
        <v>0</v>
      </c>
      <c r="U1687" s="100" t="str">
        <f t="shared" ca="1" si="346"/>
        <v>Dec</v>
      </c>
      <c r="V1687" s="96">
        <v>0</v>
      </c>
      <c r="W1687" s="103">
        <f t="shared" si="347"/>
        <v>30</v>
      </c>
      <c r="X1687" s="102">
        <f t="shared" ca="1" si="348"/>
        <v>0</v>
      </c>
      <c r="Y1687" s="103" t="b">
        <f t="shared" si="349"/>
        <v>0</v>
      </c>
      <c r="Z1687" s="24">
        <v>0</v>
      </c>
      <c r="AA1687" s="24">
        <f t="shared" si="350"/>
        <v>0</v>
      </c>
      <c r="AB1687" s="3">
        <v>1000004120</v>
      </c>
      <c r="AC1687" s="3"/>
    </row>
    <row r="1688" spans="1:29" ht="14.25" hidden="1" customHeight="1">
      <c r="A1688" s="24" t="s">
        <v>134</v>
      </c>
      <c r="B1688" s="125" t="s">
        <v>79</v>
      </c>
      <c r="C1688" s="125" t="s">
        <v>3470</v>
      </c>
      <c r="D1688" s="125">
        <v>1000001110</v>
      </c>
      <c r="E1688" s="125" t="s">
        <v>4650</v>
      </c>
      <c r="F1688" s="66">
        <v>44496</v>
      </c>
      <c r="G1688" s="66" t="str">
        <f t="shared" si="338"/>
        <v>Targeted Dealer</v>
      </c>
      <c r="H1688" s="24"/>
      <c r="I1688" s="67">
        <v>50</v>
      </c>
      <c r="J1688" s="67">
        <f t="shared" ca="1" si="339"/>
        <v>1043.5483870967741</v>
      </c>
      <c r="K1688" s="96">
        <v>0</v>
      </c>
      <c r="L1688" s="68">
        <f t="shared" ca="1" si="340"/>
        <v>-1043.5483870967741</v>
      </c>
      <c r="M1688" s="68">
        <f t="shared" ca="1" si="341"/>
        <v>0</v>
      </c>
      <c r="N1688" s="99">
        <v>0</v>
      </c>
      <c r="O1688" s="97" t="str">
        <f t="shared" ca="1" si="342"/>
        <v>Nov</v>
      </c>
      <c r="P1688" s="96">
        <v>0</v>
      </c>
      <c r="Q1688" s="99">
        <f t="shared" si="343"/>
        <v>0</v>
      </c>
      <c r="R1688" s="97">
        <f t="shared" ca="1" si="344"/>
        <v>0</v>
      </c>
      <c r="S1688" s="99" t="b">
        <f t="shared" si="345"/>
        <v>0</v>
      </c>
      <c r="T1688" s="100">
        <v>0</v>
      </c>
      <c r="U1688" s="100" t="str">
        <f t="shared" ca="1" si="346"/>
        <v>Dec</v>
      </c>
      <c r="V1688" s="96">
        <v>0</v>
      </c>
      <c r="W1688" s="103">
        <f t="shared" si="347"/>
        <v>0</v>
      </c>
      <c r="X1688" s="102">
        <f t="shared" ca="1" si="348"/>
        <v>0</v>
      </c>
      <c r="Y1688" s="103" t="b">
        <f t="shared" si="349"/>
        <v>0</v>
      </c>
      <c r="Z1688" s="24">
        <v>1</v>
      </c>
      <c r="AA1688" s="24">
        <f t="shared" si="350"/>
        <v>0</v>
      </c>
      <c r="AB1688" s="3">
        <v>1000001110</v>
      </c>
      <c r="AC1688" s="3"/>
    </row>
    <row r="1689" spans="1:29" ht="14.25" hidden="1" customHeight="1">
      <c r="A1689" s="24" t="s">
        <v>134</v>
      </c>
      <c r="B1689" s="125" t="s">
        <v>81</v>
      </c>
      <c r="C1689" s="125" t="s">
        <v>2892</v>
      </c>
      <c r="D1689" s="125">
        <v>1000004121</v>
      </c>
      <c r="E1689" s="125" t="s">
        <v>2893</v>
      </c>
      <c r="F1689" s="66">
        <v>45553</v>
      </c>
      <c r="G1689" s="66" t="str">
        <f t="shared" si="338"/>
        <v>Targeted Dealer</v>
      </c>
      <c r="H1689" s="24"/>
      <c r="I1689" s="67">
        <v>250</v>
      </c>
      <c r="J1689" s="67">
        <f t="shared" ca="1" si="339"/>
        <v>5217.7419354838712</v>
      </c>
      <c r="K1689" s="96">
        <v>204.8</v>
      </c>
      <c r="L1689" s="68">
        <f t="shared" ca="1" si="340"/>
        <v>-5012.941935483871</v>
      </c>
      <c r="M1689" s="68">
        <f t="shared" ca="1" si="341"/>
        <v>3.9250695517774346</v>
      </c>
      <c r="N1689" s="99">
        <v>195</v>
      </c>
      <c r="O1689" s="97" t="str">
        <f t="shared" ca="1" si="342"/>
        <v>Nov</v>
      </c>
      <c r="P1689" s="96">
        <v>195</v>
      </c>
      <c r="Q1689" s="99">
        <f t="shared" si="343"/>
        <v>9.8000000000000114</v>
      </c>
      <c r="R1689" s="97">
        <f t="shared" ca="1" si="344"/>
        <v>5.0256410256410255E-2</v>
      </c>
      <c r="S1689" s="99" t="str">
        <f t="shared" ca="1" si="345"/>
        <v>GROWTH</v>
      </c>
      <c r="T1689" s="100">
        <v>0</v>
      </c>
      <c r="U1689" s="100" t="str">
        <f t="shared" ca="1" si="346"/>
        <v>Dec</v>
      </c>
      <c r="V1689" s="96">
        <v>0</v>
      </c>
      <c r="W1689" s="103">
        <f t="shared" si="347"/>
        <v>204.8</v>
      </c>
      <c r="X1689" s="102">
        <f t="shared" ca="1" si="348"/>
        <v>0</v>
      </c>
      <c r="Y1689" s="103" t="b">
        <f t="shared" si="349"/>
        <v>0</v>
      </c>
      <c r="Z1689" s="24">
        <v>0</v>
      </c>
      <c r="AA1689" s="24">
        <f t="shared" si="350"/>
        <v>0</v>
      </c>
      <c r="AB1689" s="3">
        <v>1000004121</v>
      </c>
      <c r="AC1689" s="3"/>
    </row>
    <row r="1690" spans="1:29" ht="14.25" hidden="1" customHeight="1">
      <c r="A1690" s="24" t="s">
        <v>134</v>
      </c>
      <c r="B1690" s="125" t="s">
        <v>64</v>
      </c>
      <c r="C1690" s="125" t="s">
        <v>2894</v>
      </c>
      <c r="D1690" s="125">
        <v>1000004122</v>
      </c>
      <c r="E1690" s="125" t="s">
        <v>2895</v>
      </c>
      <c r="F1690" s="66">
        <v>45554</v>
      </c>
      <c r="G1690" s="66" t="str">
        <f t="shared" si="338"/>
        <v>Targeted Dealer</v>
      </c>
      <c r="H1690" s="24"/>
      <c r="I1690" s="67">
        <v>30</v>
      </c>
      <c r="J1690" s="67">
        <f t="shared" ca="1" si="339"/>
        <v>626.12903225806451</v>
      </c>
      <c r="K1690" s="96">
        <v>20</v>
      </c>
      <c r="L1690" s="68">
        <f t="shared" ca="1" si="340"/>
        <v>-606.12903225806451</v>
      </c>
      <c r="M1690" s="68">
        <f t="shared" ca="1" si="341"/>
        <v>3.1942297784647087</v>
      </c>
      <c r="N1690" s="99">
        <v>23</v>
      </c>
      <c r="O1690" s="97" t="str">
        <f t="shared" ca="1" si="342"/>
        <v>Nov</v>
      </c>
      <c r="P1690" s="96">
        <v>23</v>
      </c>
      <c r="Q1690" s="99">
        <f t="shared" si="343"/>
        <v>-3</v>
      </c>
      <c r="R1690" s="97">
        <f t="shared" ca="1" si="344"/>
        <v>-0.13043478260869568</v>
      </c>
      <c r="S1690" s="99" t="str">
        <f t="shared" ca="1" si="345"/>
        <v>DEGROWTH</v>
      </c>
      <c r="T1690" s="100">
        <v>0</v>
      </c>
      <c r="U1690" s="100" t="str">
        <f t="shared" ca="1" si="346"/>
        <v>Dec</v>
      </c>
      <c r="V1690" s="96">
        <v>0</v>
      </c>
      <c r="W1690" s="103">
        <f t="shared" si="347"/>
        <v>20</v>
      </c>
      <c r="X1690" s="102">
        <f t="shared" ca="1" si="348"/>
        <v>0</v>
      </c>
      <c r="Y1690" s="103" t="b">
        <f t="shared" si="349"/>
        <v>0</v>
      </c>
      <c r="Z1690" s="24">
        <v>0</v>
      </c>
      <c r="AA1690" s="24">
        <f t="shared" si="350"/>
        <v>0</v>
      </c>
      <c r="AB1690" s="3">
        <v>1000004122</v>
      </c>
      <c r="AC1690" s="3"/>
    </row>
    <row r="1691" spans="1:29" ht="14.25" hidden="1" customHeight="1">
      <c r="A1691" s="24" t="s">
        <v>133</v>
      </c>
      <c r="B1691" s="125" t="s">
        <v>48</v>
      </c>
      <c r="C1691" s="125" t="s">
        <v>2896</v>
      </c>
      <c r="D1691" s="125">
        <v>1000004123</v>
      </c>
      <c r="E1691" s="125" t="s">
        <v>2897</v>
      </c>
      <c r="F1691" s="66">
        <v>45554</v>
      </c>
      <c r="G1691" s="66" t="str">
        <f t="shared" si="338"/>
        <v>Targeted Dealer</v>
      </c>
      <c r="H1691" s="24"/>
      <c r="I1691" s="67">
        <v>75</v>
      </c>
      <c r="J1691" s="67">
        <f t="shared" ca="1" si="339"/>
        <v>1565.3225806451612</v>
      </c>
      <c r="K1691" s="96">
        <v>206</v>
      </c>
      <c r="L1691" s="68">
        <f t="shared" ca="1" si="340"/>
        <v>-1359.3225806451612</v>
      </c>
      <c r="M1691" s="68">
        <f t="shared" ca="1" si="341"/>
        <v>13.160226687274601</v>
      </c>
      <c r="N1691" s="99">
        <v>156</v>
      </c>
      <c r="O1691" s="97" t="str">
        <f t="shared" ca="1" si="342"/>
        <v>Nov</v>
      </c>
      <c r="P1691" s="96">
        <v>156</v>
      </c>
      <c r="Q1691" s="99">
        <f t="shared" si="343"/>
        <v>50</v>
      </c>
      <c r="R1691" s="97">
        <f t="shared" ca="1" si="344"/>
        <v>0.32051282051282048</v>
      </c>
      <c r="S1691" s="99" t="str">
        <f t="shared" ca="1" si="345"/>
        <v>GROWTH</v>
      </c>
      <c r="T1691" s="100">
        <v>0</v>
      </c>
      <c r="U1691" s="100" t="str">
        <f t="shared" ca="1" si="346"/>
        <v>Dec</v>
      </c>
      <c r="V1691" s="96">
        <v>0</v>
      </c>
      <c r="W1691" s="103">
        <f t="shared" si="347"/>
        <v>206</v>
      </c>
      <c r="X1691" s="102">
        <f t="shared" ca="1" si="348"/>
        <v>0</v>
      </c>
      <c r="Y1691" s="103" t="b">
        <f t="shared" si="349"/>
        <v>0</v>
      </c>
      <c r="Z1691" s="24">
        <v>0</v>
      </c>
      <c r="AA1691" s="24">
        <f t="shared" si="350"/>
        <v>0</v>
      </c>
      <c r="AB1691" s="3">
        <v>1000004123</v>
      </c>
      <c r="AC1691" s="3"/>
    </row>
    <row r="1692" spans="1:29" ht="14.25" hidden="1" customHeight="1">
      <c r="A1692" s="24" t="s">
        <v>130</v>
      </c>
      <c r="B1692" s="125" t="s">
        <v>118</v>
      </c>
      <c r="C1692" s="125" t="s">
        <v>4183</v>
      </c>
      <c r="D1692" s="125">
        <v>1000004125</v>
      </c>
      <c r="E1692" s="125" t="s">
        <v>4184</v>
      </c>
      <c r="F1692" s="66">
        <v>45556</v>
      </c>
      <c r="G1692" s="66" t="str">
        <f t="shared" si="338"/>
        <v>Targeted Dealer</v>
      </c>
      <c r="H1692" s="24"/>
      <c r="I1692" s="67">
        <v>25</v>
      </c>
      <c r="J1692" s="67">
        <f t="shared" ca="1" si="339"/>
        <v>521.77419354838707</v>
      </c>
      <c r="K1692" s="96">
        <v>0</v>
      </c>
      <c r="L1692" s="68">
        <f t="shared" ca="1" si="340"/>
        <v>-521.77419354838707</v>
      </c>
      <c r="M1692" s="68">
        <f t="shared" ca="1" si="341"/>
        <v>0</v>
      </c>
      <c r="N1692" s="99">
        <v>0</v>
      </c>
      <c r="O1692" s="97" t="str">
        <f t="shared" ca="1" si="342"/>
        <v>Nov</v>
      </c>
      <c r="P1692" s="96">
        <v>0</v>
      </c>
      <c r="Q1692" s="99">
        <f t="shared" si="343"/>
        <v>0</v>
      </c>
      <c r="R1692" s="97">
        <f t="shared" ca="1" si="344"/>
        <v>0</v>
      </c>
      <c r="S1692" s="99" t="b">
        <f t="shared" si="345"/>
        <v>0</v>
      </c>
      <c r="T1692" s="100">
        <v>0</v>
      </c>
      <c r="U1692" s="100" t="str">
        <f t="shared" ca="1" si="346"/>
        <v>Dec</v>
      </c>
      <c r="V1692" s="96">
        <v>0</v>
      </c>
      <c r="W1692" s="103">
        <f t="shared" si="347"/>
        <v>0</v>
      </c>
      <c r="X1692" s="102">
        <f t="shared" ca="1" si="348"/>
        <v>0</v>
      </c>
      <c r="Y1692" s="103" t="b">
        <f t="shared" si="349"/>
        <v>0</v>
      </c>
      <c r="Z1692" s="24">
        <v>1</v>
      </c>
      <c r="AA1692" s="24">
        <f t="shared" si="350"/>
        <v>0</v>
      </c>
      <c r="AB1692" s="3">
        <v>1000004125</v>
      </c>
      <c r="AC1692" s="3"/>
    </row>
    <row r="1693" spans="1:29" ht="14.25" hidden="1" customHeight="1">
      <c r="A1693" s="24" t="s">
        <v>134</v>
      </c>
      <c r="B1693" s="125" t="s">
        <v>81</v>
      </c>
      <c r="C1693" s="125" t="s">
        <v>2898</v>
      </c>
      <c r="D1693" s="125">
        <v>1000004126</v>
      </c>
      <c r="E1693" s="125" t="s">
        <v>2899</v>
      </c>
      <c r="F1693" s="66">
        <v>45556</v>
      </c>
      <c r="G1693" s="66" t="str">
        <f t="shared" si="338"/>
        <v>Targeted Dealer</v>
      </c>
      <c r="H1693" s="24"/>
      <c r="I1693" s="67">
        <v>50</v>
      </c>
      <c r="J1693" s="67">
        <f t="shared" ca="1" si="339"/>
        <v>1043.5483870967741</v>
      </c>
      <c r="K1693" s="96">
        <v>10</v>
      </c>
      <c r="L1693" s="68">
        <f t="shared" ca="1" si="340"/>
        <v>-1033.5483870967741</v>
      </c>
      <c r="M1693" s="68">
        <f t="shared" ca="1" si="341"/>
        <v>0.95826893353941267</v>
      </c>
      <c r="N1693" s="99">
        <v>38</v>
      </c>
      <c r="O1693" s="97" t="str">
        <f t="shared" ca="1" si="342"/>
        <v>Nov</v>
      </c>
      <c r="P1693" s="96">
        <v>38</v>
      </c>
      <c r="Q1693" s="99">
        <f t="shared" si="343"/>
        <v>-28</v>
      </c>
      <c r="R1693" s="97">
        <f t="shared" ca="1" si="344"/>
        <v>-0.73684210526315796</v>
      </c>
      <c r="S1693" s="99" t="str">
        <f t="shared" ca="1" si="345"/>
        <v>DEGROWTH</v>
      </c>
      <c r="T1693" s="100">
        <v>0</v>
      </c>
      <c r="U1693" s="100" t="str">
        <f t="shared" ca="1" si="346"/>
        <v>Dec</v>
      </c>
      <c r="V1693" s="96">
        <v>0</v>
      </c>
      <c r="W1693" s="103">
        <f t="shared" si="347"/>
        <v>10</v>
      </c>
      <c r="X1693" s="102">
        <f t="shared" ca="1" si="348"/>
        <v>0</v>
      </c>
      <c r="Y1693" s="103" t="b">
        <f t="shared" si="349"/>
        <v>0</v>
      </c>
      <c r="Z1693" s="24">
        <v>1</v>
      </c>
      <c r="AA1693" s="24">
        <f t="shared" si="350"/>
        <v>0</v>
      </c>
      <c r="AB1693" s="3">
        <v>1000004126</v>
      </c>
      <c r="AC1693" s="3"/>
    </row>
    <row r="1694" spans="1:29" ht="14.25" hidden="1" customHeight="1">
      <c r="A1694" s="24" t="s">
        <v>134</v>
      </c>
      <c r="B1694" s="125" t="s">
        <v>83</v>
      </c>
      <c r="C1694" s="125" t="s">
        <v>438</v>
      </c>
      <c r="D1694" s="125">
        <v>1000004124</v>
      </c>
      <c r="E1694" s="125" t="s">
        <v>439</v>
      </c>
      <c r="F1694" s="66">
        <v>45556</v>
      </c>
      <c r="G1694" s="66" t="str">
        <f t="shared" si="338"/>
        <v>Targeted Dealer</v>
      </c>
      <c r="H1694" s="24"/>
      <c r="I1694" s="67">
        <v>50</v>
      </c>
      <c r="J1694" s="67">
        <f t="shared" ca="1" si="339"/>
        <v>1043.5483870967741</v>
      </c>
      <c r="K1694" s="96">
        <v>77.5</v>
      </c>
      <c r="L1694" s="68">
        <f t="shared" ca="1" si="340"/>
        <v>-966.04838709677415</v>
      </c>
      <c r="M1694" s="68">
        <f t="shared" ca="1" si="341"/>
        <v>7.4265842349304485</v>
      </c>
      <c r="N1694" s="99">
        <v>75</v>
      </c>
      <c r="O1694" s="97" t="str">
        <f t="shared" ca="1" si="342"/>
        <v>Nov</v>
      </c>
      <c r="P1694" s="96">
        <v>75</v>
      </c>
      <c r="Q1694" s="99">
        <f t="shared" si="343"/>
        <v>2.5</v>
      </c>
      <c r="R1694" s="97">
        <f t="shared" ca="1" si="344"/>
        <v>3.3333333333333437E-2</v>
      </c>
      <c r="S1694" s="99" t="str">
        <f t="shared" ca="1" si="345"/>
        <v>GROWTH</v>
      </c>
      <c r="T1694" s="100">
        <v>0</v>
      </c>
      <c r="U1694" s="100" t="str">
        <f t="shared" ca="1" si="346"/>
        <v>Dec</v>
      </c>
      <c r="V1694" s="96">
        <v>0</v>
      </c>
      <c r="W1694" s="103">
        <f t="shared" si="347"/>
        <v>77.5</v>
      </c>
      <c r="X1694" s="102">
        <f t="shared" ca="1" si="348"/>
        <v>0</v>
      </c>
      <c r="Y1694" s="103" t="b">
        <f t="shared" si="349"/>
        <v>0</v>
      </c>
      <c r="Z1694" s="24">
        <v>0</v>
      </c>
      <c r="AA1694" s="24">
        <f t="shared" si="350"/>
        <v>0</v>
      </c>
      <c r="AB1694" s="3">
        <v>1000004124</v>
      </c>
      <c r="AC1694" s="3"/>
    </row>
    <row r="1695" spans="1:29" ht="14.25" hidden="1" customHeight="1">
      <c r="A1695" s="24" t="s">
        <v>134</v>
      </c>
      <c r="B1695" s="125" t="s">
        <v>79</v>
      </c>
      <c r="C1695" s="125" t="s">
        <v>440</v>
      </c>
      <c r="D1695" s="125">
        <v>1000004134</v>
      </c>
      <c r="E1695" s="125" t="s">
        <v>441</v>
      </c>
      <c r="F1695" s="66">
        <v>45558</v>
      </c>
      <c r="G1695" s="66" t="str">
        <f t="shared" si="338"/>
        <v>Targeted Dealer</v>
      </c>
      <c r="H1695" s="24"/>
      <c r="I1695" s="67">
        <v>50</v>
      </c>
      <c r="J1695" s="67">
        <f t="shared" ca="1" si="339"/>
        <v>1043.5483870967741</v>
      </c>
      <c r="K1695" s="96">
        <v>0</v>
      </c>
      <c r="L1695" s="68">
        <f t="shared" ca="1" si="340"/>
        <v>-1043.5483870967741</v>
      </c>
      <c r="M1695" s="68">
        <f t="shared" ca="1" si="341"/>
        <v>0</v>
      </c>
      <c r="N1695" s="99">
        <v>1.75</v>
      </c>
      <c r="O1695" s="97" t="str">
        <f t="shared" ca="1" si="342"/>
        <v>Nov</v>
      </c>
      <c r="P1695" s="96">
        <v>1.75</v>
      </c>
      <c r="Q1695" s="99">
        <f t="shared" si="343"/>
        <v>-1.75</v>
      </c>
      <c r="R1695" s="97">
        <f t="shared" ca="1" si="344"/>
        <v>-1</v>
      </c>
      <c r="S1695" s="99" t="str">
        <f t="shared" ca="1" si="345"/>
        <v>DEGROWTH</v>
      </c>
      <c r="T1695" s="100">
        <v>0</v>
      </c>
      <c r="U1695" s="100" t="str">
        <f t="shared" ca="1" si="346"/>
        <v>Dec</v>
      </c>
      <c r="V1695" s="96">
        <v>0</v>
      </c>
      <c r="W1695" s="103">
        <f t="shared" si="347"/>
        <v>0</v>
      </c>
      <c r="X1695" s="102">
        <f t="shared" ca="1" si="348"/>
        <v>0</v>
      </c>
      <c r="Y1695" s="103" t="b">
        <f t="shared" si="349"/>
        <v>0</v>
      </c>
      <c r="Z1695" s="24">
        <v>1</v>
      </c>
      <c r="AA1695" s="24">
        <f t="shared" si="350"/>
        <v>0</v>
      </c>
      <c r="AB1695" s="3">
        <v>1000004134</v>
      </c>
      <c r="AC1695" s="3"/>
    </row>
    <row r="1696" spans="1:29" ht="14.25" hidden="1" customHeight="1">
      <c r="A1696" s="24" t="s">
        <v>134</v>
      </c>
      <c r="B1696" s="125" t="s">
        <v>71</v>
      </c>
      <c r="C1696" s="125" t="s">
        <v>2900</v>
      </c>
      <c r="D1696" s="125">
        <v>1000004133</v>
      </c>
      <c r="E1696" s="125" t="s">
        <v>2901</v>
      </c>
      <c r="F1696" s="66">
        <v>45558</v>
      </c>
      <c r="G1696" s="66" t="str">
        <f t="shared" si="338"/>
        <v>Targeted Dealer</v>
      </c>
      <c r="H1696" s="24"/>
      <c r="I1696" s="67">
        <v>50</v>
      </c>
      <c r="J1696" s="67">
        <f t="shared" ca="1" si="339"/>
        <v>1043.5483870967741</v>
      </c>
      <c r="K1696" s="96">
        <v>25</v>
      </c>
      <c r="L1696" s="68">
        <f t="shared" ca="1" si="340"/>
        <v>-1018.5483870967741</v>
      </c>
      <c r="M1696" s="68">
        <f t="shared" ca="1" si="341"/>
        <v>2.3956723338485317</v>
      </c>
      <c r="N1696" s="99">
        <v>25</v>
      </c>
      <c r="O1696" s="97" t="str">
        <f t="shared" ca="1" si="342"/>
        <v>Nov</v>
      </c>
      <c r="P1696" s="96">
        <v>25</v>
      </c>
      <c r="Q1696" s="99">
        <f t="shared" si="343"/>
        <v>0</v>
      </c>
      <c r="R1696" s="97">
        <f t="shared" ca="1" si="344"/>
        <v>0</v>
      </c>
      <c r="S1696" s="99" t="str">
        <f t="shared" ca="1" si="345"/>
        <v>GROWTH</v>
      </c>
      <c r="T1696" s="100">
        <v>0</v>
      </c>
      <c r="U1696" s="100" t="str">
        <f t="shared" ca="1" si="346"/>
        <v>Dec</v>
      </c>
      <c r="V1696" s="96">
        <v>0</v>
      </c>
      <c r="W1696" s="103">
        <f t="shared" si="347"/>
        <v>25</v>
      </c>
      <c r="X1696" s="102">
        <f t="shared" ca="1" si="348"/>
        <v>0</v>
      </c>
      <c r="Y1696" s="103" t="b">
        <f t="shared" si="349"/>
        <v>0</v>
      </c>
      <c r="Z1696" s="24">
        <v>0</v>
      </c>
      <c r="AA1696" s="24">
        <f t="shared" si="350"/>
        <v>0</v>
      </c>
      <c r="AB1696" s="3">
        <v>1000004133</v>
      </c>
      <c r="AC1696" s="3"/>
    </row>
    <row r="1697" spans="1:29" ht="14.25" hidden="1" customHeight="1">
      <c r="A1697" s="24" t="s">
        <v>134</v>
      </c>
      <c r="B1697" s="125" t="s">
        <v>65</v>
      </c>
      <c r="C1697" s="125" t="s">
        <v>2902</v>
      </c>
      <c r="D1697" s="125">
        <v>1000004132</v>
      </c>
      <c r="E1697" s="125" t="s">
        <v>2903</v>
      </c>
      <c r="F1697" s="66">
        <v>45558</v>
      </c>
      <c r="G1697" s="66" t="str">
        <f t="shared" si="338"/>
        <v>Targeted Dealer</v>
      </c>
      <c r="H1697" s="24"/>
      <c r="I1697" s="67">
        <v>25</v>
      </c>
      <c r="J1697" s="67">
        <f t="shared" ca="1" si="339"/>
        <v>521.77419354838707</v>
      </c>
      <c r="K1697" s="96">
        <v>25</v>
      </c>
      <c r="L1697" s="68">
        <f t="shared" ca="1" si="340"/>
        <v>-496.77419354838707</v>
      </c>
      <c r="M1697" s="68">
        <f t="shared" ca="1" si="341"/>
        <v>4.7913446676970635</v>
      </c>
      <c r="N1697" s="99">
        <v>0</v>
      </c>
      <c r="O1697" s="97" t="str">
        <f t="shared" ca="1" si="342"/>
        <v>Nov</v>
      </c>
      <c r="P1697" s="96">
        <v>0</v>
      </c>
      <c r="Q1697" s="99">
        <f t="shared" si="343"/>
        <v>25</v>
      </c>
      <c r="R1697" s="97">
        <f t="shared" ca="1" si="344"/>
        <v>0</v>
      </c>
      <c r="S1697" s="99" t="b">
        <f t="shared" si="345"/>
        <v>0</v>
      </c>
      <c r="T1697" s="100">
        <v>0</v>
      </c>
      <c r="U1697" s="100" t="str">
        <f t="shared" ca="1" si="346"/>
        <v>Dec</v>
      </c>
      <c r="V1697" s="96">
        <v>0</v>
      </c>
      <c r="W1697" s="103">
        <f t="shared" si="347"/>
        <v>25</v>
      </c>
      <c r="X1697" s="102">
        <f t="shared" ca="1" si="348"/>
        <v>0</v>
      </c>
      <c r="Y1697" s="103" t="b">
        <f t="shared" si="349"/>
        <v>0</v>
      </c>
      <c r="Z1697" s="24">
        <v>0</v>
      </c>
      <c r="AA1697" s="24">
        <f t="shared" si="350"/>
        <v>0</v>
      </c>
      <c r="AB1697" s="3">
        <v>1000004132</v>
      </c>
      <c r="AC1697" s="3"/>
    </row>
    <row r="1698" spans="1:29" ht="14.25" hidden="1" customHeight="1">
      <c r="A1698" s="24" t="s">
        <v>133</v>
      </c>
      <c r="B1698" s="125" t="s">
        <v>48</v>
      </c>
      <c r="C1698" s="125" t="s">
        <v>3353</v>
      </c>
      <c r="D1698" s="125">
        <v>1000004135</v>
      </c>
      <c r="E1698" s="125" t="s">
        <v>3354</v>
      </c>
      <c r="F1698" s="66">
        <v>45559</v>
      </c>
      <c r="G1698" s="66" t="str">
        <f t="shared" si="338"/>
        <v>Targeted Dealer</v>
      </c>
      <c r="H1698" s="24"/>
      <c r="I1698" s="67">
        <v>50</v>
      </c>
      <c r="J1698" s="67">
        <f t="shared" ca="1" si="339"/>
        <v>1043.5483870967741</v>
      </c>
      <c r="K1698" s="96">
        <v>0</v>
      </c>
      <c r="L1698" s="68">
        <f t="shared" ca="1" si="340"/>
        <v>-1043.5483870967741</v>
      </c>
      <c r="M1698" s="68">
        <f t="shared" ca="1" si="341"/>
        <v>0</v>
      </c>
      <c r="N1698" s="99">
        <v>77</v>
      </c>
      <c r="O1698" s="97" t="str">
        <f t="shared" ca="1" si="342"/>
        <v>Nov</v>
      </c>
      <c r="P1698" s="96">
        <v>77</v>
      </c>
      <c r="Q1698" s="99">
        <f t="shared" si="343"/>
        <v>-77</v>
      </c>
      <c r="R1698" s="97">
        <f t="shared" ca="1" si="344"/>
        <v>-1</v>
      </c>
      <c r="S1698" s="99" t="str">
        <f t="shared" ca="1" si="345"/>
        <v>DEGROWTH</v>
      </c>
      <c r="T1698" s="100">
        <v>0</v>
      </c>
      <c r="U1698" s="100" t="str">
        <f t="shared" ca="1" si="346"/>
        <v>Dec</v>
      </c>
      <c r="V1698" s="96">
        <v>0</v>
      </c>
      <c r="W1698" s="103">
        <f t="shared" si="347"/>
        <v>0</v>
      </c>
      <c r="X1698" s="102">
        <f t="shared" ca="1" si="348"/>
        <v>0</v>
      </c>
      <c r="Y1698" s="103" t="b">
        <f t="shared" si="349"/>
        <v>0</v>
      </c>
      <c r="Z1698" s="24">
        <v>1</v>
      </c>
      <c r="AA1698" s="24">
        <f t="shared" si="350"/>
        <v>0</v>
      </c>
      <c r="AB1698" s="3">
        <v>1000004135</v>
      </c>
      <c r="AC1698" s="3"/>
    </row>
    <row r="1699" spans="1:29" ht="14.25" hidden="1" customHeight="1">
      <c r="A1699" s="24" t="s">
        <v>134</v>
      </c>
      <c r="B1699" s="125" t="s">
        <v>77</v>
      </c>
      <c r="C1699" s="125" t="s">
        <v>2904</v>
      </c>
      <c r="D1699" s="125">
        <v>1000004136</v>
      </c>
      <c r="E1699" s="125" t="s">
        <v>2905</v>
      </c>
      <c r="F1699" s="66">
        <v>45559</v>
      </c>
      <c r="G1699" s="66" t="str">
        <f t="shared" si="338"/>
        <v>Targeted Dealer</v>
      </c>
      <c r="H1699" s="24"/>
      <c r="I1699" s="67">
        <v>60</v>
      </c>
      <c r="J1699" s="67">
        <f t="shared" ca="1" si="339"/>
        <v>1252.258064516129</v>
      </c>
      <c r="K1699" s="96">
        <v>97.55</v>
      </c>
      <c r="L1699" s="68">
        <f t="shared" ca="1" si="340"/>
        <v>-1154.7080645161291</v>
      </c>
      <c r="M1699" s="68">
        <f t="shared" ca="1" si="341"/>
        <v>7.7899278722308081</v>
      </c>
      <c r="N1699" s="99">
        <v>48</v>
      </c>
      <c r="O1699" s="97" t="str">
        <f t="shared" ca="1" si="342"/>
        <v>Nov</v>
      </c>
      <c r="P1699" s="96">
        <v>48</v>
      </c>
      <c r="Q1699" s="99">
        <f t="shared" si="343"/>
        <v>49.55</v>
      </c>
      <c r="R1699" s="97">
        <f t="shared" ca="1" si="344"/>
        <v>1.0322916666666666</v>
      </c>
      <c r="S1699" s="99" t="str">
        <f t="shared" ca="1" si="345"/>
        <v>GROWTH</v>
      </c>
      <c r="T1699" s="100">
        <v>0</v>
      </c>
      <c r="U1699" s="100" t="str">
        <f t="shared" ca="1" si="346"/>
        <v>Dec</v>
      </c>
      <c r="V1699" s="96">
        <v>0</v>
      </c>
      <c r="W1699" s="103">
        <f t="shared" si="347"/>
        <v>97.55</v>
      </c>
      <c r="X1699" s="102">
        <f t="shared" ca="1" si="348"/>
        <v>0</v>
      </c>
      <c r="Y1699" s="103" t="b">
        <f t="shared" si="349"/>
        <v>0</v>
      </c>
      <c r="Z1699" s="24">
        <v>0</v>
      </c>
      <c r="AA1699" s="24">
        <f t="shared" si="350"/>
        <v>0</v>
      </c>
      <c r="AB1699" s="3">
        <v>1000004136</v>
      </c>
      <c r="AC1699" s="3"/>
    </row>
    <row r="1700" spans="1:29" ht="14.25" hidden="1" customHeight="1">
      <c r="A1700" s="24" t="s">
        <v>133</v>
      </c>
      <c r="B1700" s="125" t="s">
        <v>52</v>
      </c>
      <c r="C1700" s="125" t="s">
        <v>3953</v>
      </c>
      <c r="D1700" s="125">
        <v>1000000984</v>
      </c>
      <c r="E1700" s="125" t="s">
        <v>4651</v>
      </c>
      <c r="F1700" s="66">
        <v>44474</v>
      </c>
      <c r="G1700" s="66" t="str">
        <f t="shared" si="338"/>
        <v>Targeted Dealer</v>
      </c>
      <c r="H1700" s="24"/>
      <c r="I1700" s="67">
        <v>50</v>
      </c>
      <c r="J1700" s="67">
        <f t="shared" ca="1" si="339"/>
        <v>1043.5483870967741</v>
      </c>
      <c r="K1700" s="96">
        <v>0</v>
      </c>
      <c r="L1700" s="68">
        <f t="shared" ca="1" si="340"/>
        <v>-1043.5483870967741</v>
      </c>
      <c r="M1700" s="68">
        <f t="shared" ca="1" si="341"/>
        <v>0</v>
      </c>
      <c r="N1700" s="99">
        <v>0</v>
      </c>
      <c r="O1700" s="97" t="str">
        <f t="shared" ca="1" si="342"/>
        <v>Nov</v>
      </c>
      <c r="P1700" s="96">
        <v>0</v>
      </c>
      <c r="Q1700" s="99">
        <f t="shared" si="343"/>
        <v>0</v>
      </c>
      <c r="R1700" s="97">
        <f t="shared" ca="1" si="344"/>
        <v>0</v>
      </c>
      <c r="S1700" s="99" t="b">
        <f t="shared" si="345"/>
        <v>0</v>
      </c>
      <c r="T1700" s="100">
        <v>0</v>
      </c>
      <c r="U1700" s="100" t="str">
        <f t="shared" ca="1" si="346"/>
        <v>Dec</v>
      </c>
      <c r="V1700" s="96">
        <v>0</v>
      </c>
      <c r="W1700" s="103">
        <f t="shared" si="347"/>
        <v>0</v>
      </c>
      <c r="X1700" s="102">
        <f t="shared" ca="1" si="348"/>
        <v>0</v>
      </c>
      <c r="Y1700" s="103" t="b">
        <f t="shared" si="349"/>
        <v>0</v>
      </c>
      <c r="Z1700" s="24">
        <v>1</v>
      </c>
      <c r="AA1700" s="24">
        <f t="shared" si="350"/>
        <v>0</v>
      </c>
      <c r="AB1700" s="3">
        <v>1000000984</v>
      </c>
      <c r="AC1700" s="3"/>
    </row>
    <row r="1701" spans="1:29" ht="14.25" hidden="1" customHeight="1">
      <c r="A1701" s="24" t="s">
        <v>133</v>
      </c>
      <c r="B1701" s="125" t="s">
        <v>30</v>
      </c>
      <c r="C1701" s="125" t="s">
        <v>2906</v>
      </c>
      <c r="D1701" s="125">
        <v>1000004137</v>
      </c>
      <c r="E1701" s="125" t="s">
        <v>2907</v>
      </c>
      <c r="F1701" s="66">
        <v>45560</v>
      </c>
      <c r="G1701" s="66" t="str">
        <f t="shared" si="338"/>
        <v>Targeted Dealer</v>
      </c>
      <c r="H1701" s="24"/>
      <c r="I1701" s="67">
        <v>400</v>
      </c>
      <c r="J1701" s="67">
        <f t="shared" ca="1" si="339"/>
        <v>8348.3870967741932</v>
      </c>
      <c r="K1701" s="96">
        <v>440</v>
      </c>
      <c r="L1701" s="68">
        <f t="shared" ca="1" si="340"/>
        <v>-7908.3870967741932</v>
      </c>
      <c r="M1701" s="68">
        <f t="shared" ca="1" si="341"/>
        <v>5.2704791344667701</v>
      </c>
      <c r="N1701" s="99">
        <v>439.5</v>
      </c>
      <c r="O1701" s="97" t="str">
        <f t="shared" ca="1" si="342"/>
        <v>Nov</v>
      </c>
      <c r="P1701" s="96">
        <v>439.5</v>
      </c>
      <c r="Q1701" s="99">
        <f t="shared" si="343"/>
        <v>0.5</v>
      </c>
      <c r="R1701" s="97">
        <f t="shared" ca="1" si="344"/>
        <v>1.1376564277587597E-3</v>
      </c>
      <c r="S1701" s="99" t="str">
        <f t="shared" ca="1" si="345"/>
        <v>GROWTH</v>
      </c>
      <c r="T1701" s="100">
        <v>0</v>
      </c>
      <c r="U1701" s="100" t="str">
        <f t="shared" ca="1" si="346"/>
        <v>Dec</v>
      </c>
      <c r="V1701" s="96">
        <v>0</v>
      </c>
      <c r="W1701" s="103">
        <f t="shared" si="347"/>
        <v>440</v>
      </c>
      <c r="X1701" s="102">
        <f t="shared" ca="1" si="348"/>
        <v>0</v>
      </c>
      <c r="Y1701" s="103" t="b">
        <f t="shared" si="349"/>
        <v>0</v>
      </c>
      <c r="Z1701" s="24">
        <v>0</v>
      </c>
      <c r="AA1701" s="24">
        <f t="shared" si="350"/>
        <v>0</v>
      </c>
      <c r="AB1701" s="3">
        <v>1000004137</v>
      </c>
      <c r="AC1701" s="3"/>
    </row>
    <row r="1702" spans="1:29" ht="14.25" hidden="1" customHeight="1">
      <c r="A1702" s="24" t="s">
        <v>133</v>
      </c>
      <c r="B1702" s="125" t="s">
        <v>55</v>
      </c>
      <c r="C1702" s="125" t="s">
        <v>3939</v>
      </c>
      <c r="D1702" s="125">
        <v>1000004138</v>
      </c>
      <c r="E1702" s="125" t="s">
        <v>3940</v>
      </c>
      <c r="F1702" s="66">
        <v>45560</v>
      </c>
      <c r="G1702" s="66" t="str">
        <f t="shared" si="338"/>
        <v>Targeted Dealer</v>
      </c>
      <c r="H1702" s="24"/>
      <c r="I1702" s="67">
        <v>105</v>
      </c>
      <c r="J1702" s="67">
        <f t="shared" ca="1" si="339"/>
        <v>2191.4516129032259</v>
      </c>
      <c r="K1702" s="96">
        <v>70</v>
      </c>
      <c r="L1702" s="68">
        <f t="shared" ca="1" si="340"/>
        <v>-2121.4516129032259</v>
      </c>
      <c r="M1702" s="68">
        <f t="shared" ca="1" si="341"/>
        <v>3.1942297784647091</v>
      </c>
      <c r="N1702" s="99">
        <v>35</v>
      </c>
      <c r="O1702" s="97" t="str">
        <f t="shared" ca="1" si="342"/>
        <v>Nov</v>
      </c>
      <c r="P1702" s="96">
        <v>35</v>
      </c>
      <c r="Q1702" s="99">
        <f t="shared" si="343"/>
        <v>35</v>
      </c>
      <c r="R1702" s="97">
        <f t="shared" ca="1" si="344"/>
        <v>1</v>
      </c>
      <c r="S1702" s="99" t="str">
        <f t="shared" ca="1" si="345"/>
        <v>GROWTH</v>
      </c>
      <c r="T1702" s="100">
        <v>0</v>
      </c>
      <c r="U1702" s="100" t="str">
        <f t="shared" ca="1" si="346"/>
        <v>Dec</v>
      </c>
      <c r="V1702" s="96">
        <v>0</v>
      </c>
      <c r="W1702" s="103">
        <f t="shared" si="347"/>
        <v>70</v>
      </c>
      <c r="X1702" s="102">
        <f t="shared" ca="1" si="348"/>
        <v>0</v>
      </c>
      <c r="Y1702" s="103" t="b">
        <f t="shared" si="349"/>
        <v>0</v>
      </c>
      <c r="Z1702" s="24">
        <v>0</v>
      </c>
      <c r="AA1702" s="24">
        <f t="shared" si="350"/>
        <v>0</v>
      </c>
      <c r="AB1702" s="3">
        <v>1000004138</v>
      </c>
      <c r="AC1702" s="3"/>
    </row>
    <row r="1703" spans="1:29" ht="14.25" hidden="1" customHeight="1">
      <c r="A1703" s="24" t="s">
        <v>134</v>
      </c>
      <c r="B1703" s="125" t="s">
        <v>61</v>
      </c>
      <c r="C1703" s="125" t="s">
        <v>442</v>
      </c>
      <c r="D1703" s="125">
        <v>1000004139</v>
      </c>
      <c r="E1703" s="125" t="s">
        <v>443</v>
      </c>
      <c r="F1703" s="66">
        <v>45562</v>
      </c>
      <c r="G1703" s="66" t="str">
        <f t="shared" si="338"/>
        <v>Targeted Dealer</v>
      </c>
      <c r="H1703" s="24"/>
      <c r="I1703" s="67">
        <v>50</v>
      </c>
      <c r="J1703" s="67">
        <f t="shared" ca="1" si="339"/>
        <v>1043.5483870967741</v>
      </c>
      <c r="K1703" s="96">
        <v>20</v>
      </c>
      <c r="L1703" s="68">
        <f t="shared" ca="1" si="340"/>
        <v>-1023.5483870967741</v>
      </c>
      <c r="M1703" s="68">
        <f t="shared" ca="1" si="341"/>
        <v>1.9165378670788253</v>
      </c>
      <c r="N1703" s="99">
        <v>20</v>
      </c>
      <c r="O1703" s="97" t="str">
        <f t="shared" ca="1" si="342"/>
        <v>Nov</v>
      </c>
      <c r="P1703" s="96">
        <v>20</v>
      </c>
      <c r="Q1703" s="99">
        <f t="shared" si="343"/>
        <v>0</v>
      </c>
      <c r="R1703" s="97">
        <f t="shared" ca="1" si="344"/>
        <v>0</v>
      </c>
      <c r="S1703" s="99" t="str">
        <f t="shared" ca="1" si="345"/>
        <v>GROWTH</v>
      </c>
      <c r="T1703" s="100">
        <v>0</v>
      </c>
      <c r="U1703" s="100" t="str">
        <f t="shared" ca="1" si="346"/>
        <v>Dec</v>
      </c>
      <c r="V1703" s="96">
        <v>0</v>
      </c>
      <c r="W1703" s="103">
        <f t="shared" si="347"/>
        <v>20</v>
      </c>
      <c r="X1703" s="102">
        <f t="shared" ca="1" si="348"/>
        <v>0</v>
      </c>
      <c r="Y1703" s="103" t="b">
        <f t="shared" si="349"/>
        <v>0</v>
      </c>
      <c r="Z1703" s="24">
        <v>0</v>
      </c>
      <c r="AA1703" s="24">
        <f t="shared" si="350"/>
        <v>0</v>
      </c>
      <c r="AB1703" s="3">
        <v>1000004139</v>
      </c>
      <c r="AC1703" s="3"/>
    </row>
    <row r="1704" spans="1:29" ht="14.25" hidden="1" customHeight="1">
      <c r="A1704" s="24" t="s">
        <v>134</v>
      </c>
      <c r="B1704" s="125" t="s">
        <v>81</v>
      </c>
      <c r="C1704" s="125" t="s">
        <v>4079</v>
      </c>
      <c r="D1704" s="125">
        <v>1000004140</v>
      </c>
      <c r="E1704" s="125" t="s">
        <v>4080</v>
      </c>
      <c r="F1704" s="66">
        <v>45565</v>
      </c>
      <c r="G1704" s="66" t="str">
        <f t="shared" si="338"/>
        <v>Targeted Dealer</v>
      </c>
      <c r="H1704" s="24"/>
      <c r="I1704" s="67">
        <v>25</v>
      </c>
      <c r="J1704" s="67">
        <f t="shared" ca="1" si="339"/>
        <v>521.77419354838707</v>
      </c>
      <c r="K1704" s="96">
        <v>25</v>
      </c>
      <c r="L1704" s="68">
        <f t="shared" ca="1" si="340"/>
        <v>-496.77419354838707</v>
      </c>
      <c r="M1704" s="68">
        <f t="shared" ca="1" si="341"/>
        <v>4.7913446676970635</v>
      </c>
      <c r="N1704" s="99">
        <v>20</v>
      </c>
      <c r="O1704" s="97" t="str">
        <f t="shared" ca="1" si="342"/>
        <v>Nov</v>
      </c>
      <c r="P1704" s="96">
        <v>20</v>
      </c>
      <c r="Q1704" s="99">
        <f t="shared" si="343"/>
        <v>5</v>
      </c>
      <c r="R1704" s="97">
        <f t="shared" ca="1" si="344"/>
        <v>0.25</v>
      </c>
      <c r="S1704" s="99" t="str">
        <f t="shared" ca="1" si="345"/>
        <v>GROWTH</v>
      </c>
      <c r="T1704" s="100">
        <v>0</v>
      </c>
      <c r="U1704" s="100" t="str">
        <f t="shared" ca="1" si="346"/>
        <v>Dec</v>
      </c>
      <c r="V1704" s="96">
        <v>0</v>
      </c>
      <c r="W1704" s="103">
        <f t="shared" si="347"/>
        <v>25</v>
      </c>
      <c r="X1704" s="102">
        <f t="shared" ca="1" si="348"/>
        <v>0</v>
      </c>
      <c r="Y1704" s="103" t="b">
        <f t="shared" si="349"/>
        <v>0</v>
      </c>
      <c r="Z1704" s="24">
        <v>0</v>
      </c>
      <c r="AA1704" s="24">
        <f t="shared" si="350"/>
        <v>0</v>
      </c>
      <c r="AB1704" s="3">
        <v>1000004140</v>
      </c>
      <c r="AC1704" s="3"/>
    </row>
    <row r="1705" spans="1:29" ht="14.25" hidden="1" customHeight="1">
      <c r="A1705" s="24" t="s">
        <v>133</v>
      </c>
      <c r="B1705" s="125" t="s">
        <v>43</v>
      </c>
      <c r="C1705" s="125" t="s">
        <v>2908</v>
      </c>
      <c r="D1705" s="125">
        <v>1000004141</v>
      </c>
      <c r="E1705" s="125" t="s">
        <v>2909</v>
      </c>
      <c r="F1705" s="66">
        <v>45565</v>
      </c>
      <c r="G1705" s="66" t="str">
        <f t="shared" si="338"/>
        <v>-</v>
      </c>
      <c r="H1705" s="24"/>
      <c r="I1705" s="67">
        <v>0</v>
      </c>
      <c r="J1705" s="67">
        <f t="shared" ca="1" si="339"/>
        <v>0</v>
      </c>
      <c r="K1705" s="96">
        <v>307</v>
      </c>
      <c r="L1705" s="68">
        <f t="shared" ca="1" si="340"/>
        <v>307</v>
      </c>
      <c r="M1705" s="68" t="str">
        <f t="shared" ca="1" si="341"/>
        <v>-</v>
      </c>
      <c r="N1705" s="99">
        <v>155</v>
      </c>
      <c r="O1705" s="97" t="str">
        <f t="shared" ca="1" si="342"/>
        <v>Nov</v>
      </c>
      <c r="P1705" s="96">
        <v>155</v>
      </c>
      <c r="Q1705" s="99">
        <f t="shared" si="343"/>
        <v>152</v>
      </c>
      <c r="R1705" s="97">
        <f t="shared" ca="1" si="344"/>
        <v>0.98064516129032264</v>
      </c>
      <c r="S1705" s="99" t="str">
        <f t="shared" ca="1" si="345"/>
        <v>GROWTH</v>
      </c>
      <c r="T1705" s="100">
        <v>0</v>
      </c>
      <c r="U1705" s="100" t="str">
        <f t="shared" ca="1" si="346"/>
        <v>Dec</v>
      </c>
      <c r="V1705" s="96">
        <v>0</v>
      </c>
      <c r="W1705" s="103">
        <f t="shared" si="347"/>
        <v>307</v>
      </c>
      <c r="X1705" s="102">
        <f t="shared" ca="1" si="348"/>
        <v>0</v>
      </c>
      <c r="Y1705" s="103" t="b">
        <f t="shared" si="349"/>
        <v>0</v>
      </c>
      <c r="Z1705" s="24">
        <v>0</v>
      </c>
      <c r="AA1705" s="24">
        <f t="shared" si="350"/>
        <v>0</v>
      </c>
      <c r="AB1705" s="3">
        <v>1000004141</v>
      </c>
      <c r="AC1705" s="3"/>
    </row>
    <row r="1706" spans="1:29" ht="14.25" hidden="1" customHeight="1">
      <c r="A1706" s="24" t="s">
        <v>134</v>
      </c>
      <c r="B1706" s="125" t="s">
        <v>81</v>
      </c>
      <c r="C1706" s="125" t="s">
        <v>3941</v>
      </c>
      <c r="D1706" s="125">
        <v>1000004142</v>
      </c>
      <c r="E1706" s="125" t="s">
        <v>3942</v>
      </c>
      <c r="F1706" s="66">
        <v>45565</v>
      </c>
      <c r="G1706" s="66" t="str">
        <f t="shared" si="338"/>
        <v>Targeted Dealer</v>
      </c>
      <c r="H1706" s="24"/>
      <c r="I1706" s="67">
        <v>75</v>
      </c>
      <c r="J1706" s="67">
        <f t="shared" ca="1" si="339"/>
        <v>1565.3225806451612</v>
      </c>
      <c r="K1706" s="96">
        <v>10</v>
      </c>
      <c r="L1706" s="68">
        <f t="shared" ca="1" si="340"/>
        <v>-1555.3225806451612</v>
      </c>
      <c r="M1706" s="68">
        <f t="shared" ca="1" si="341"/>
        <v>0.63884595569294178</v>
      </c>
      <c r="N1706" s="99">
        <v>130</v>
      </c>
      <c r="O1706" s="97" t="str">
        <f t="shared" ca="1" si="342"/>
        <v>Nov</v>
      </c>
      <c r="P1706" s="96">
        <v>130</v>
      </c>
      <c r="Q1706" s="99">
        <f t="shared" si="343"/>
        <v>-120</v>
      </c>
      <c r="R1706" s="97">
        <f t="shared" ca="1" si="344"/>
        <v>-0.92307692307692313</v>
      </c>
      <c r="S1706" s="99" t="str">
        <f t="shared" ca="1" si="345"/>
        <v>DEGROWTH</v>
      </c>
      <c r="T1706" s="100">
        <v>0</v>
      </c>
      <c r="U1706" s="100" t="str">
        <f t="shared" ca="1" si="346"/>
        <v>Dec</v>
      </c>
      <c r="V1706" s="96">
        <v>0</v>
      </c>
      <c r="W1706" s="103">
        <f t="shared" si="347"/>
        <v>10</v>
      </c>
      <c r="X1706" s="102">
        <f t="shared" ca="1" si="348"/>
        <v>0</v>
      </c>
      <c r="Y1706" s="103" t="b">
        <f t="shared" si="349"/>
        <v>0</v>
      </c>
      <c r="Z1706" s="24">
        <v>1</v>
      </c>
      <c r="AA1706" s="24">
        <f t="shared" si="350"/>
        <v>0</v>
      </c>
      <c r="AB1706" s="3">
        <v>1000004142</v>
      </c>
      <c r="AC1706" s="3"/>
    </row>
    <row r="1707" spans="1:29" ht="14.25" hidden="1" customHeight="1">
      <c r="A1707" s="24" t="s">
        <v>134</v>
      </c>
      <c r="B1707" s="125" t="s">
        <v>81</v>
      </c>
      <c r="C1707" s="125" t="s">
        <v>4081</v>
      </c>
      <c r="D1707" s="125">
        <v>1000004143</v>
      </c>
      <c r="E1707" s="125" t="s">
        <v>3852</v>
      </c>
      <c r="F1707" s="66">
        <v>45565</v>
      </c>
      <c r="G1707" s="66" t="str">
        <f t="shared" si="338"/>
        <v>Targeted Dealer</v>
      </c>
      <c r="H1707" s="24"/>
      <c r="I1707" s="67">
        <v>25</v>
      </c>
      <c r="J1707" s="67">
        <f t="shared" ca="1" si="339"/>
        <v>521.77419354838707</v>
      </c>
      <c r="K1707" s="96">
        <v>10</v>
      </c>
      <c r="L1707" s="68">
        <f t="shared" ca="1" si="340"/>
        <v>-511.77419354838707</v>
      </c>
      <c r="M1707" s="68">
        <f t="shared" ca="1" si="341"/>
        <v>1.9165378670788253</v>
      </c>
      <c r="N1707" s="99">
        <v>0</v>
      </c>
      <c r="O1707" s="97" t="str">
        <f t="shared" ca="1" si="342"/>
        <v>Nov</v>
      </c>
      <c r="P1707" s="96">
        <v>0</v>
      </c>
      <c r="Q1707" s="99">
        <f t="shared" si="343"/>
        <v>10</v>
      </c>
      <c r="R1707" s="97">
        <f t="shared" ca="1" si="344"/>
        <v>0</v>
      </c>
      <c r="S1707" s="99" t="b">
        <f t="shared" si="345"/>
        <v>0</v>
      </c>
      <c r="T1707" s="100">
        <v>0</v>
      </c>
      <c r="U1707" s="100" t="str">
        <f t="shared" ca="1" si="346"/>
        <v>Dec</v>
      </c>
      <c r="V1707" s="96">
        <v>0</v>
      </c>
      <c r="W1707" s="103">
        <f t="shared" si="347"/>
        <v>10</v>
      </c>
      <c r="X1707" s="102">
        <f t="shared" ca="1" si="348"/>
        <v>0</v>
      </c>
      <c r="Y1707" s="103" t="b">
        <f t="shared" si="349"/>
        <v>0</v>
      </c>
      <c r="Z1707" s="24">
        <v>0</v>
      </c>
      <c r="AA1707" s="24">
        <f t="shared" si="350"/>
        <v>0</v>
      </c>
      <c r="AB1707" s="3">
        <v>1000004143</v>
      </c>
      <c r="AC1707" s="3"/>
    </row>
    <row r="1708" spans="1:29" ht="14.25" hidden="1" customHeight="1">
      <c r="A1708" s="23" t="s">
        <v>130</v>
      </c>
      <c r="B1708" s="64" t="s">
        <v>120</v>
      </c>
      <c r="C1708" s="64" t="s">
        <v>594</v>
      </c>
      <c r="D1708" s="64">
        <v>1000002085</v>
      </c>
      <c r="E1708" s="65" t="s">
        <v>4082</v>
      </c>
      <c r="F1708" s="66">
        <v>44572</v>
      </c>
      <c r="G1708" s="66" t="str">
        <f t="shared" si="338"/>
        <v>-</v>
      </c>
      <c r="H1708" s="24"/>
      <c r="I1708" s="67">
        <v>0</v>
      </c>
      <c r="J1708" s="67">
        <f t="shared" ca="1" si="339"/>
        <v>0</v>
      </c>
      <c r="K1708" s="96">
        <v>0</v>
      </c>
      <c r="L1708" s="68">
        <f t="shared" ca="1" si="340"/>
        <v>0</v>
      </c>
      <c r="M1708" s="68" t="str">
        <f t="shared" ca="1" si="341"/>
        <v>-</v>
      </c>
      <c r="N1708" s="99">
        <v>0</v>
      </c>
      <c r="O1708" s="97" t="str">
        <f t="shared" ca="1" si="342"/>
        <v>Nov</v>
      </c>
      <c r="P1708" s="96">
        <v>0</v>
      </c>
      <c r="Q1708" s="99">
        <f t="shared" si="343"/>
        <v>0</v>
      </c>
      <c r="R1708" s="97">
        <f t="shared" ca="1" si="344"/>
        <v>0</v>
      </c>
      <c r="S1708" s="99" t="b">
        <f t="shared" si="345"/>
        <v>0</v>
      </c>
      <c r="T1708" s="100">
        <v>25</v>
      </c>
      <c r="U1708" s="100" t="str">
        <f t="shared" ca="1" si="346"/>
        <v>Dec</v>
      </c>
      <c r="V1708" s="96">
        <v>25</v>
      </c>
      <c r="W1708" s="103">
        <f t="shared" si="347"/>
        <v>-25</v>
      </c>
      <c r="X1708" s="102">
        <f t="shared" ca="1" si="348"/>
        <v>-1</v>
      </c>
      <c r="Y1708" s="103" t="str">
        <f t="shared" ca="1" si="349"/>
        <v>DEGROWTH</v>
      </c>
      <c r="Z1708" s="24">
        <v>1</v>
      </c>
      <c r="AA1708" s="24">
        <f t="shared" si="350"/>
        <v>0</v>
      </c>
      <c r="AB1708" s="3">
        <v>1000002085</v>
      </c>
      <c r="AC1708" s="3"/>
    </row>
    <row r="1709" spans="1:29" ht="14.25" hidden="1" customHeight="1">
      <c r="A1709" s="24" t="s">
        <v>130</v>
      </c>
      <c r="B1709" s="125" t="s">
        <v>115</v>
      </c>
      <c r="C1709" s="125" t="s">
        <v>444</v>
      </c>
      <c r="D1709" s="125">
        <v>1000004145</v>
      </c>
      <c r="E1709" s="125" t="s">
        <v>445</v>
      </c>
      <c r="F1709" s="66">
        <v>45569</v>
      </c>
      <c r="G1709" s="66" t="str">
        <f t="shared" si="338"/>
        <v>Targeted Dealer</v>
      </c>
      <c r="H1709" s="24"/>
      <c r="I1709" s="67">
        <v>45</v>
      </c>
      <c r="J1709" s="67">
        <f t="shared" ca="1" si="339"/>
        <v>939.19354838709683</v>
      </c>
      <c r="K1709" s="96">
        <v>50</v>
      </c>
      <c r="L1709" s="68">
        <f t="shared" ca="1" si="340"/>
        <v>-889.19354838709683</v>
      </c>
      <c r="M1709" s="68">
        <f t="shared" ca="1" si="341"/>
        <v>5.3237162974411811</v>
      </c>
      <c r="N1709" s="99">
        <v>50</v>
      </c>
      <c r="O1709" s="97" t="str">
        <f t="shared" ca="1" si="342"/>
        <v>Nov</v>
      </c>
      <c r="P1709" s="96">
        <v>50</v>
      </c>
      <c r="Q1709" s="99">
        <f t="shared" si="343"/>
        <v>0</v>
      </c>
      <c r="R1709" s="97">
        <f t="shared" ca="1" si="344"/>
        <v>0</v>
      </c>
      <c r="S1709" s="99" t="str">
        <f t="shared" ca="1" si="345"/>
        <v>GROWTH</v>
      </c>
      <c r="T1709" s="100">
        <v>0</v>
      </c>
      <c r="U1709" s="100" t="str">
        <f t="shared" ca="1" si="346"/>
        <v>Dec</v>
      </c>
      <c r="V1709" s="96">
        <v>0</v>
      </c>
      <c r="W1709" s="103">
        <f t="shared" si="347"/>
        <v>50</v>
      </c>
      <c r="X1709" s="102">
        <f t="shared" ca="1" si="348"/>
        <v>0</v>
      </c>
      <c r="Y1709" s="103" t="b">
        <f t="shared" si="349"/>
        <v>0</v>
      </c>
      <c r="Z1709" s="24">
        <v>0</v>
      </c>
      <c r="AA1709" s="24">
        <f t="shared" si="350"/>
        <v>0</v>
      </c>
      <c r="AB1709" s="3">
        <v>1000004145</v>
      </c>
      <c r="AC1709" s="3"/>
    </row>
    <row r="1710" spans="1:29" ht="14.25" hidden="1" customHeight="1">
      <c r="A1710" s="24" t="s">
        <v>130</v>
      </c>
      <c r="B1710" s="125" t="s">
        <v>118</v>
      </c>
      <c r="C1710" s="125" t="s">
        <v>2910</v>
      </c>
      <c r="D1710" s="125">
        <v>1000004146</v>
      </c>
      <c r="E1710" s="125" t="s">
        <v>2911</v>
      </c>
      <c r="F1710" s="66">
        <v>45573</v>
      </c>
      <c r="G1710" s="66" t="str">
        <f t="shared" si="338"/>
        <v>Targeted Dealer</v>
      </c>
      <c r="H1710" s="24"/>
      <c r="I1710" s="67">
        <v>25</v>
      </c>
      <c r="J1710" s="144">
        <f t="shared" ca="1" si="339"/>
        <v>521.77419354838707</v>
      </c>
      <c r="K1710" s="96">
        <v>5</v>
      </c>
      <c r="L1710" s="145">
        <f t="shared" ca="1" si="340"/>
        <v>-516.77419354838707</v>
      </c>
      <c r="M1710" s="145">
        <f t="shared" ca="1" si="341"/>
        <v>0.95826893353941267</v>
      </c>
      <c r="N1710" s="99">
        <v>10</v>
      </c>
      <c r="O1710" s="97" t="str">
        <f t="shared" ca="1" si="342"/>
        <v>Nov</v>
      </c>
      <c r="P1710" s="96">
        <v>10</v>
      </c>
      <c r="Q1710" s="146">
        <f t="shared" si="343"/>
        <v>-5</v>
      </c>
      <c r="R1710" s="97">
        <f t="shared" ca="1" si="344"/>
        <v>-0.5</v>
      </c>
      <c r="S1710" s="99" t="str">
        <f t="shared" ca="1" si="345"/>
        <v>DEGROWTH</v>
      </c>
      <c r="T1710" s="100">
        <v>0</v>
      </c>
      <c r="U1710" s="100" t="str">
        <f t="shared" ca="1" si="346"/>
        <v>Dec</v>
      </c>
      <c r="V1710" s="96">
        <v>0</v>
      </c>
      <c r="W1710" s="103">
        <f t="shared" si="347"/>
        <v>5</v>
      </c>
      <c r="X1710" s="102">
        <f t="shared" ca="1" si="348"/>
        <v>0</v>
      </c>
      <c r="Y1710" s="103" t="b">
        <f t="shared" si="349"/>
        <v>0</v>
      </c>
      <c r="Z1710" s="24">
        <v>0</v>
      </c>
      <c r="AA1710" s="24">
        <f t="shared" si="350"/>
        <v>0</v>
      </c>
      <c r="AB1710" s="3">
        <v>1000004146</v>
      </c>
      <c r="AC1710" s="3"/>
    </row>
    <row r="1711" spans="1:29" ht="14.25" hidden="1" customHeight="1">
      <c r="A1711" s="24" t="s">
        <v>134</v>
      </c>
      <c r="B1711" s="125" t="s">
        <v>73</v>
      </c>
      <c r="C1711" s="125" t="s">
        <v>2912</v>
      </c>
      <c r="D1711" s="125">
        <v>1000004147</v>
      </c>
      <c r="E1711" s="125" t="s">
        <v>2913</v>
      </c>
      <c r="F1711" s="66">
        <v>45574</v>
      </c>
      <c r="G1711" s="66" t="str">
        <f t="shared" si="338"/>
        <v>Targeted Dealer</v>
      </c>
      <c r="H1711" s="24"/>
      <c r="I1711" s="67">
        <v>26</v>
      </c>
      <c r="J1711" s="144">
        <f t="shared" ca="1" si="339"/>
        <v>542.64516129032256</v>
      </c>
      <c r="K1711" s="96">
        <v>55</v>
      </c>
      <c r="L1711" s="145">
        <f t="shared" ca="1" si="340"/>
        <v>-487.64516129032256</v>
      </c>
      <c r="M1711" s="145">
        <f t="shared" ca="1" si="341"/>
        <v>10.135536797051481</v>
      </c>
      <c r="N1711" s="99">
        <v>55</v>
      </c>
      <c r="O1711" s="97" t="str">
        <f t="shared" ca="1" si="342"/>
        <v>Nov</v>
      </c>
      <c r="P1711" s="96">
        <v>55</v>
      </c>
      <c r="Q1711" s="146">
        <f t="shared" si="343"/>
        <v>0</v>
      </c>
      <c r="R1711" s="97">
        <f t="shared" ca="1" si="344"/>
        <v>0</v>
      </c>
      <c r="S1711" s="99" t="str">
        <f t="shared" ca="1" si="345"/>
        <v>GROWTH</v>
      </c>
      <c r="T1711" s="100">
        <v>0</v>
      </c>
      <c r="U1711" s="100" t="str">
        <f t="shared" ca="1" si="346"/>
        <v>Dec</v>
      </c>
      <c r="V1711" s="96">
        <v>0</v>
      </c>
      <c r="W1711" s="103">
        <f t="shared" si="347"/>
        <v>55</v>
      </c>
      <c r="X1711" s="102">
        <f t="shared" ca="1" si="348"/>
        <v>0</v>
      </c>
      <c r="Y1711" s="103" t="b">
        <f t="shared" si="349"/>
        <v>0</v>
      </c>
      <c r="Z1711" s="24">
        <v>0</v>
      </c>
      <c r="AA1711" s="24">
        <f t="shared" si="350"/>
        <v>0</v>
      </c>
      <c r="AB1711" s="3">
        <v>1000004147</v>
      </c>
      <c r="AC1711" s="3"/>
    </row>
    <row r="1712" spans="1:29" ht="14.25" hidden="1" customHeight="1">
      <c r="A1712" s="24" t="s">
        <v>134</v>
      </c>
      <c r="B1712" s="125" t="s">
        <v>58</v>
      </c>
      <c r="C1712" s="125" t="s">
        <v>4652</v>
      </c>
      <c r="D1712" s="125">
        <v>1000004148</v>
      </c>
      <c r="E1712" s="125" t="s">
        <v>4653</v>
      </c>
      <c r="F1712" s="66">
        <v>45574</v>
      </c>
      <c r="G1712" s="66" t="str">
        <f t="shared" si="338"/>
        <v>Targeted Dealer</v>
      </c>
      <c r="H1712" s="24"/>
      <c r="I1712" s="67">
        <v>25</v>
      </c>
      <c r="J1712" s="144">
        <f t="shared" ca="1" si="339"/>
        <v>521.77419354838707</v>
      </c>
      <c r="K1712" s="96">
        <v>0</v>
      </c>
      <c r="L1712" s="145">
        <f t="shared" ca="1" si="340"/>
        <v>-521.77419354838707</v>
      </c>
      <c r="M1712" s="145">
        <f t="shared" ca="1" si="341"/>
        <v>0</v>
      </c>
      <c r="N1712" s="99">
        <v>7</v>
      </c>
      <c r="O1712" s="97" t="str">
        <f t="shared" ca="1" si="342"/>
        <v>Nov</v>
      </c>
      <c r="P1712" s="96">
        <v>7</v>
      </c>
      <c r="Q1712" s="146">
        <f t="shared" si="343"/>
        <v>-7</v>
      </c>
      <c r="R1712" s="97">
        <f t="shared" ca="1" si="344"/>
        <v>-1</v>
      </c>
      <c r="S1712" s="99" t="str">
        <f t="shared" ca="1" si="345"/>
        <v>DEGROWTH</v>
      </c>
      <c r="T1712" s="100">
        <v>0</v>
      </c>
      <c r="U1712" s="100" t="str">
        <f t="shared" ca="1" si="346"/>
        <v>Dec</v>
      </c>
      <c r="V1712" s="96">
        <v>0</v>
      </c>
      <c r="W1712" s="103">
        <f t="shared" si="347"/>
        <v>0</v>
      </c>
      <c r="X1712" s="102">
        <f t="shared" ca="1" si="348"/>
        <v>0</v>
      </c>
      <c r="Y1712" s="103" t="b">
        <f t="shared" si="349"/>
        <v>0</v>
      </c>
      <c r="Z1712" s="24">
        <v>1</v>
      </c>
      <c r="AA1712" s="24">
        <f t="shared" si="350"/>
        <v>0</v>
      </c>
      <c r="AB1712" s="3">
        <v>1000004148</v>
      </c>
      <c r="AC1712" s="3"/>
    </row>
    <row r="1713" spans="1:29" ht="14.25" hidden="1" customHeight="1">
      <c r="A1713" s="24" t="s">
        <v>133</v>
      </c>
      <c r="B1713" s="125" t="s">
        <v>43</v>
      </c>
      <c r="C1713" s="125" t="s">
        <v>2916</v>
      </c>
      <c r="D1713" s="125">
        <v>1000004149</v>
      </c>
      <c r="E1713" s="125" t="s">
        <v>2917</v>
      </c>
      <c r="F1713" s="66">
        <v>45574</v>
      </c>
      <c r="G1713" s="66" t="str">
        <f t="shared" si="338"/>
        <v>Targeted Dealer</v>
      </c>
      <c r="H1713" s="24"/>
      <c r="I1713" s="67">
        <v>30</v>
      </c>
      <c r="J1713" s="144">
        <f t="shared" ca="1" si="339"/>
        <v>626.12903225806451</v>
      </c>
      <c r="K1713" s="96">
        <v>42.5</v>
      </c>
      <c r="L1713" s="145">
        <f t="shared" ca="1" si="340"/>
        <v>-583.62903225806451</v>
      </c>
      <c r="M1713" s="145">
        <f t="shared" ca="1" si="341"/>
        <v>6.7877382792375061</v>
      </c>
      <c r="N1713" s="99">
        <v>37</v>
      </c>
      <c r="O1713" s="97" t="str">
        <f t="shared" ca="1" si="342"/>
        <v>Nov</v>
      </c>
      <c r="P1713" s="96">
        <v>37</v>
      </c>
      <c r="Q1713" s="146">
        <f t="shared" si="343"/>
        <v>5.5</v>
      </c>
      <c r="R1713" s="97">
        <f t="shared" ca="1" si="344"/>
        <v>0.14864864864864868</v>
      </c>
      <c r="S1713" s="99" t="str">
        <f t="shared" ca="1" si="345"/>
        <v>GROWTH</v>
      </c>
      <c r="T1713" s="100">
        <v>0</v>
      </c>
      <c r="U1713" s="100" t="str">
        <f t="shared" ca="1" si="346"/>
        <v>Dec</v>
      </c>
      <c r="V1713" s="96">
        <v>0</v>
      </c>
      <c r="W1713" s="103">
        <f t="shared" si="347"/>
        <v>42.5</v>
      </c>
      <c r="X1713" s="102">
        <f t="shared" ca="1" si="348"/>
        <v>0</v>
      </c>
      <c r="Y1713" s="103" t="b">
        <f t="shared" si="349"/>
        <v>0</v>
      </c>
      <c r="Z1713" s="24">
        <v>0</v>
      </c>
      <c r="AA1713" s="24">
        <f t="shared" si="350"/>
        <v>0</v>
      </c>
      <c r="AB1713" s="3">
        <v>1000004149</v>
      </c>
      <c r="AC1713" s="3"/>
    </row>
    <row r="1714" spans="1:29" ht="14.25" hidden="1" customHeight="1">
      <c r="A1714" s="24" t="s">
        <v>130</v>
      </c>
      <c r="B1714" s="125" t="s">
        <v>113</v>
      </c>
      <c r="C1714" s="125" t="s">
        <v>2918</v>
      </c>
      <c r="D1714" s="125">
        <v>1000003303</v>
      </c>
      <c r="E1714" s="125" t="s">
        <v>2919</v>
      </c>
      <c r="F1714" s="66">
        <v>44957</v>
      </c>
      <c r="G1714" s="66" t="str">
        <f t="shared" si="338"/>
        <v>Targeted Dealer</v>
      </c>
      <c r="H1714" s="24"/>
      <c r="I1714" s="67">
        <v>25</v>
      </c>
      <c r="J1714" s="144">
        <f t="shared" ca="1" si="339"/>
        <v>521.77419354838707</v>
      </c>
      <c r="K1714" s="96">
        <v>25</v>
      </c>
      <c r="L1714" s="145">
        <f t="shared" ca="1" si="340"/>
        <v>-496.77419354838707</v>
      </c>
      <c r="M1714" s="145">
        <f t="shared" ca="1" si="341"/>
        <v>4.7913446676970635</v>
      </c>
      <c r="N1714" s="99">
        <v>15</v>
      </c>
      <c r="O1714" s="97" t="str">
        <f t="shared" ca="1" si="342"/>
        <v>Nov</v>
      </c>
      <c r="P1714" s="96">
        <v>15</v>
      </c>
      <c r="Q1714" s="146">
        <f t="shared" si="343"/>
        <v>10</v>
      </c>
      <c r="R1714" s="97">
        <f t="shared" ca="1" si="344"/>
        <v>0.66666666666666674</v>
      </c>
      <c r="S1714" s="99" t="str">
        <f t="shared" ca="1" si="345"/>
        <v>GROWTH</v>
      </c>
      <c r="T1714" s="100">
        <v>0</v>
      </c>
      <c r="U1714" s="100" t="str">
        <f t="shared" ca="1" si="346"/>
        <v>Dec</v>
      </c>
      <c r="V1714" s="96">
        <v>0</v>
      </c>
      <c r="W1714" s="103">
        <f t="shared" si="347"/>
        <v>25</v>
      </c>
      <c r="X1714" s="102">
        <f t="shared" ca="1" si="348"/>
        <v>0</v>
      </c>
      <c r="Y1714" s="103" t="b">
        <f t="shared" si="349"/>
        <v>0</v>
      </c>
      <c r="Z1714" s="24">
        <v>0</v>
      </c>
      <c r="AA1714" s="24">
        <f t="shared" si="350"/>
        <v>0</v>
      </c>
      <c r="AB1714" s="3">
        <v>1000003303</v>
      </c>
      <c r="AC1714" s="3"/>
    </row>
    <row r="1715" spans="1:29" ht="14.25" hidden="1" customHeight="1">
      <c r="A1715" s="23" t="s">
        <v>134</v>
      </c>
      <c r="B1715" s="64" t="s">
        <v>84</v>
      </c>
      <c r="C1715" s="64" t="s">
        <v>2920</v>
      </c>
      <c r="D1715" s="64">
        <v>1000000435</v>
      </c>
      <c r="E1715" s="65" t="s">
        <v>2921</v>
      </c>
      <c r="F1715" s="66">
        <v>42955</v>
      </c>
      <c r="G1715" s="66" t="str">
        <f t="shared" si="338"/>
        <v>Targeted Dealer</v>
      </c>
      <c r="H1715" s="24"/>
      <c r="I1715" s="67">
        <v>35</v>
      </c>
      <c r="J1715" s="144">
        <f t="shared" ca="1" si="339"/>
        <v>730.48387096774195</v>
      </c>
      <c r="K1715" s="96">
        <v>11.5</v>
      </c>
      <c r="L1715" s="145">
        <f t="shared" ca="1" si="340"/>
        <v>-718.98387096774195</v>
      </c>
      <c r="M1715" s="145">
        <f t="shared" ca="1" si="341"/>
        <v>1.5742989622433208</v>
      </c>
      <c r="N1715" s="99">
        <v>0</v>
      </c>
      <c r="O1715" s="97" t="str">
        <f t="shared" ca="1" si="342"/>
        <v>Nov</v>
      </c>
      <c r="P1715" s="96">
        <v>0</v>
      </c>
      <c r="Q1715" s="146">
        <f t="shared" si="343"/>
        <v>11.5</v>
      </c>
      <c r="R1715" s="97">
        <f t="shared" ca="1" si="344"/>
        <v>0</v>
      </c>
      <c r="S1715" s="99" t="b">
        <f t="shared" si="345"/>
        <v>0</v>
      </c>
      <c r="T1715" s="100">
        <v>5</v>
      </c>
      <c r="U1715" s="100" t="str">
        <f t="shared" ca="1" si="346"/>
        <v>Dec</v>
      </c>
      <c r="V1715" s="96">
        <v>5</v>
      </c>
      <c r="W1715" s="103">
        <f t="shared" si="347"/>
        <v>6.5</v>
      </c>
      <c r="X1715" s="102">
        <f t="shared" ca="1" si="348"/>
        <v>1.2999999999999998</v>
      </c>
      <c r="Y1715" s="103" t="str">
        <f t="shared" ca="1" si="349"/>
        <v>GROWTH</v>
      </c>
      <c r="Z1715" s="24">
        <v>0</v>
      </c>
      <c r="AA1715" s="24">
        <f t="shared" si="350"/>
        <v>0</v>
      </c>
      <c r="AB1715" s="3">
        <v>1000000435</v>
      </c>
      <c r="AC1715" s="3"/>
    </row>
    <row r="1716" spans="1:29" ht="14.25" hidden="1" customHeight="1">
      <c r="A1716" s="23" t="s">
        <v>130</v>
      </c>
      <c r="B1716" s="64" t="s">
        <v>122</v>
      </c>
      <c r="C1716" s="64" t="s">
        <v>4654</v>
      </c>
      <c r="D1716" s="64">
        <v>1000001646</v>
      </c>
      <c r="E1716" s="65" t="s">
        <v>4655</v>
      </c>
      <c r="F1716" s="66">
        <v>41929</v>
      </c>
      <c r="G1716" s="66" t="str">
        <f t="shared" si="338"/>
        <v>Targeted Dealer</v>
      </c>
      <c r="H1716" s="24"/>
      <c r="I1716" s="67">
        <v>20</v>
      </c>
      <c r="J1716" s="144">
        <f t="shared" ca="1" si="339"/>
        <v>417.41935483870969</v>
      </c>
      <c r="K1716" s="96">
        <v>10</v>
      </c>
      <c r="L1716" s="145">
        <f t="shared" ca="1" si="340"/>
        <v>-407.41935483870969</v>
      </c>
      <c r="M1716" s="145">
        <f t="shared" ca="1" si="341"/>
        <v>2.3956723338485313</v>
      </c>
      <c r="N1716" s="99">
        <v>15</v>
      </c>
      <c r="O1716" s="97" t="str">
        <f t="shared" ca="1" si="342"/>
        <v>Nov</v>
      </c>
      <c r="P1716" s="96">
        <v>15</v>
      </c>
      <c r="Q1716" s="146">
        <f t="shared" si="343"/>
        <v>-5</v>
      </c>
      <c r="R1716" s="97">
        <f t="shared" ca="1" si="344"/>
        <v>-0.33333333333333337</v>
      </c>
      <c r="S1716" s="99" t="str">
        <f t="shared" ca="1" si="345"/>
        <v>DEGROWTH</v>
      </c>
      <c r="T1716" s="100">
        <v>15</v>
      </c>
      <c r="U1716" s="100" t="str">
        <f t="shared" ca="1" si="346"/>
        <v>Dec</v>
      </c>
      <c r="V1716" s="96">
        <v>15</v>
      </c>
      <c r="W1716" s="103">
        <f t="shared" si="347"/>
        <v>-5</v>
      </c>
      <c r="X1716" s="102">
        <f t="shared" ca="1" si="348"/>
        <v>-0.33333333333333337</v>
      </c>
      <c r="Y1716" s="103" t="str">
        <f t="shared" ca="1" si="349"/>
        <v>DEGROWTH</v>
      </c>
      <c r="Z1716" s="24">
        <v>0</v>
      </c>
      <c r="AA1716" s="24">
        <f t="shared" si="350"/>
        <v>0</v>
      </c>
      <c r="AB1716" s="3">
        <v>1000001646</v>
      </c>
      <c r="AC1716" s="3"/>
    </row>
    <row r="1717" spans="1:29" ht="14.25" hidden="1" customHeight="1">
      <c r="A1717" s="23" t="s">
        <v>4046</v>
      </c>
      <c r="B1717" s="64" t="s">
        <v>103</v>
      </c>
      <c r="C1717" s="64" t="s">
        <v>446</v>
      </c>
      <c r="D1717" s="64">
        <v>1000004150</v>
      </c>
      <c r="E1717" s="65" t="s">
        <v>447</v>
      </c>
      <c r="F1717" s="66">
        <v>45581</v>
      </c>
      <c r="G1717" s="66" t="str">
        <f t="shared" si="338"/>
        <v>Targeted Dealer</v>
      </c>
      <c r="H1717" s="24"/>
      <c r="I1717" s="67">
        <v>25</v>
      </c>
      <c r="J1717" s="144">
        <f t="shared" ca="1" si="339"/>
        <v>521.77419354838707</v>
      </c>
      <c r="K1717" s="96">
        <v>20</v>
      </c>
      <c r="L1717" s="145">
        <f t="shared" ca="1" si="340"/>
        <v>-501.77419354838707</v>
      </c>
      <c r="M1717" s="145">
        <f t="shared" ca="1" si="341"/>
        <v>3.8330757341576507</v>
      </c>
      <c r="N1717" s="99">
        <v>10</v>
      </c>
      <c r="O1717" s="97" t="str">
        <f t="shared" ca="1" si="342"/>
        <v>Nov</v>
      </c>
      <c r="P1717" s="96">
        <v>10</v>
      </c>
      <c r="Q1717" s="146">
        <f t="shared" si="343"/>
        <v>10</v>
      </c>
      <c r="R1717" s="97">
        <f t="shared" ca="1" si="344"/>
        <v>1</v>
      </c>
      <c r="S1717" s="99" t="str">
        <f t="shared" ca="1" si="345"/>
        <v>GROWTH</v>
      </c>
      <c r="T1717" s="100">
        <v>0</v>
      </c>
      <c r="U1717" s="100" t="str">
        <f t="shared" ca="1" si="346"/>
        <v>Dec</v>
      </c>
      <c r="V1717" s="96">
        <v>0</v>
      </c>
      <c r="W1717" s="103">
        <f t="shared" si="347"/>
        <v>20</v>
      </c>
      <c r="X1717" s="102">
        <f t="shared" ca="1" si="348"/>
        <v>0</v>
      </c>
      <c r="Y1717" s="103" t="b">
        <f t="shared" si="349"/>
        <v>0</v>
      </c>
      <c r="Z1717" s="24">
        <v>0</v>
      </c>
      <c r="AA1717" s="24">
        <f t="shared" si="350"/>
        <v>0</v>
      </c>
      <c r="AB1717" s="3">
        <v>1000004150</v>
      </c>
      <c r="AC1717" s="3"/>
    </row>
    <row r="1718" spans="1:29" ht="14.25" hidden="1" customHeight="1">
      <c r="A1718" s="23" t="s">
        <v>134</v>
      </c>
      <c r="B1718" s="64" t="s">
        <v>74</v>
      </c>
      <c r="C1718" s="64" t="s">
        <v>2922</v>
      </c>
      <c r="D1718" s="64">
        <v>1000004151</v>
      </c>
      <c r="E1718" s="65" t="s">
        <v>2923</v>
      </c>
      <c r="F1718" s="66">
        <v>45583</v>
      </c>
      <c r="G1718" s="66" t="str">
        <f t="shared" si="338"/>
        <v>Targeted Dealer</v>
      </c>
      <c r="H1718" s="24"/>
      <c r="I1718" s="67">
        <v>75</v>
      </c>
      <c r="J1718" s="144">
        <f t="shared" ca="1" si="339"/>
        <v>1565.3225806451612</v>
      </c>
      <c r="K1718" s="96">
        <v>151.5</v>
      </c>
      <c r="L1718" s="145">
        <f t="shared" ca="1" si="340"/>
        <v>-1413.8225806451612</v>
      </c>
      <c r="M1718" s="145">
        <f t="shared" ca="1" si="341"/>
        <v>9.6785162287480677</v>
      </c>
      <c r="N1718" s="99">
        <v>88</v>
      </c>
      <c r="O1718" s="97" t="str">
        <f t="shared" ca="1" si="342"/>
        <v>Nov</v>
      </c>
      <c r="P1718" s="96">
        <v>88</v>
      </c>
      <c r="Q1718" s="146">
        <f t="shared" si="343"/>
        <v>63.5</v>
      </c>
      <c r="R1718" s="97">
        <f t="shared" ca="1" si="344"/>
        <v>0.72159090909090917</v>
      </c>
      <c r="S1718" s="99" t="str">
        <f t="shared" ca="1" si="345"/>
        <v>GROWTH</v>
      </c>
      <c r="T1718" s="100">
        <v>0</v>
      </c>
      <c r="U1718" s="100" t="str">
        <f t="shared" ca="1" si="346"/>
        <v>Dec</v>
      </c>
      <c r="V1718" s="96">
        <v>0</v>
      </c>
      <c r="W1718" s="103">
        <f t="shared" si="347"/>
        <v>151.5</v>
      </c>
      <c r="X1718" s="102">
        <f t="shared" ca="1" si="348"/>
        <v>0</v>
      </c>
      <c r="Y1718" s="103" t="b">
        <f t="shared" si="349"/>
        <v>0</v>
      </c>
      <c r="Z1718" s="24">
        <v>0</v>
      </c>
      <c r="AA1718" s="24">
        <f t="shared" si="350"/>
        <v>0</v>
      </c>
      <c r="AB1718" s="3">
        <v>1000004151</v>
      </c>
      <c r="AC1718" s="3"/>
    </row>
    <row r="1719" spans="1:29" ht="14.25" hidden="1" customHeight="1">
      <c r="A1719" s="23" t="s">
        <v>134</v>
      </c>
      <c r="B1719" s="64" t="s">
        <v>65</v>
      </c>
      <c r="C1719" s="64" t="s">
        <v>2924</v>
      </c>
      <c r="D1719" s="64">
        <v>1000004152</v>
      </c>
      <c r="E1719" s="65" t="s">
        <v>2925</v>
      </c>
      <c r="F1719" s="66">
        <v>45585</v>
      </c>
      <c r="G1719" s="66" t="str">
        <f t="shared" si="338"/>
        <v>Targeted Dealer</v>
      </c>
      <c r="H1719" s="24"/>
      <c r="I1719" s="67">
        <v>50</v>
      </c>
      <c r="J1719" s="144">
        <f t="shared" ca="1" si="339"/>
        <v>1043.5483870967741</v>
      </c>
      <c r="K1719" s="96">
        <v>55</v>
      </c>
      <c r="L1719" s="145">
        <f t="shared" ca="1" si="340"/>
        <v>-988.54838709677415</v>
      </c>
      <c r="M1719" s="145">
        <f t="shared" ca="1" si="341"/>
        <v>5.2704791344667701</v>
      </c>
      <c r="N1719" s="99">
        <v>50</v>
      </c>
      <c r="O1719" s="97" t="str">
        <f t="shared" ca="1" si="342"/>
        <v>Nov</v>
      </c>
      <c r="P1719" s="96">
        <v>50</v>
      </c>
      <c r="Q1719" s="146">
        <f t="shared" si="343"/>
        <v>5</v>
      </c>
      <c r="R1719" s="97">
        <f t="shared" ca="1" si="344"/>
        <v>0.10000000000000009</v>
      </c>
      <c r="S1719" s="99" t="str">
        <f t="shared" ca="1" si="345"/>
        <v>GROWTH</v>
      </c>
      <c r="T1719" s="100">
        <v>0</v>
      </c>
      <c r="U1719" s="100" t="str">
        <f t="shared" ca="1" si="346"/>
        <v>Dec</v>
      </c>
      <c r="V1719" s="96">
        <v>0</v>
      </c>
      <c r="W1719" s="103">
        <f t="shared" si="347"/>
        <v>55</v>
      </c>
      <c r="X1719" s="102">
        <f t="shared" ca="1" si="348"/>
        <v>0</v>
      </c>
      <c r="Y1719" s="103" t="b">
        <f t="shared" si="349"/>
        <v>0</v>
      </c>
      <c r="Z1719" s="24">
        <v>0</v>
      </c>
      <c r="AA1719" s="24">
        <f t="shared" si="350"/>
        <v>0</v>
      </c>
      <c r="AB1719" s="3">
        <v>1000004152</v>
      </c>
      <c r="AC1719" s="3"/>
    </row>
    <row r="1720" spans="1:29" ht="14.25" hidden="1" customHeight="1">
      <c r="A1720" s="23" t="s">
        <v>4046</v>
      </c>
      <c r="B1720" s="64" t="s">
        <v>105</v>
      </c>
      <c r="C1720" s="64" t="s">
        <v>4083</v>
      </c>
      <c r="D1720" s="64">
        <v>1000004154</v>
      </c>
      <c r="E1720" s="65" t="s">
        <v>4084</v>
      </c>
      <c r="F1720" s="130">
        <v>45588</v>
      </c>
      <c r="G1720" s="66" t="str">
        <f t="shared" si="338"/>
        <v>Targeted Dealer</v>
      </c>
      <c r="H1720" s="24"/>
      <c r="I1720" s="67">
        <v>30</v>
      </c>
      <c r="J1720" s="144">
        <f t="shared" ca="1" si="339"/>
        <v>626.12903225806451</v>
      </c>
      <c r="K1720" s="96">
        <v>75</v>
      </c>
      <c r="L1720" s="145">
        <f t="shared" ca="1" si="340"/>
        <v>-551.12903225806451</v>
      </c>
      <c r="M1720" s="145">
        <f t="shared" ca="1" si="341"/>
        <v>11.978361669242657</v>
      </c>
      <c r="N1720" s="99">
        <v>34</v>
      </c>
      <c r="O1720" s="97" t="str">
        <f t="shared" ca="1" si="342"/>
        <v>Nov</v>
      </c>
      <c r="P1720" s="96">
        <v>34</v>
      </c>
      <c r="Q1720" s="146">
        <f t="shared" si="343"/>
        <v>41</v>
      </c>
      <c r="R1720" s="97">
        <f t="shared" ca="1" si="344"/>
        <v>1.2058823529411766</v>
      </c>
      <c r="S1720" s="99" t="str">
        <f t="shared" ca="1" si="345"/>
        <v>GROWTH</v>
      </c>
      <c r="T1720" s="100">
        <v>0</v>
      </c>
      <c r="U1720" s="100" t="str">
        <f t="shared" ca="1" si="346"/>
        <v>Dec</v>
      </c>
      <c r="V1720" s="96">
        <v>0</v>
      </c>
      <c r="W1720" s="103">
        <f t="shared" si="347"/>
        <v>75</v>
      </c>
      <c r="X1720" s="102">
        <f t="shared" ca="1" si="348"/>
        <v>0</v>
      </c>
      <c r="Y1720" s="103" t="b">
        <f t="shared" si="349"/>
        <v>0</v>
      </c>
      <c r="Z1720" s="24">
        <v>0</v>
      </c>
      <c r="AA1720" s="24">
        <f t="shared" si="350"/>
        <v>0</v>
      </c>
      <c r="AB1720" s="3">
        <v>1000004154</v>
      </c>
      <c r="AC1720" s="3"/>
    </row>
    <row r="1721" spans="1:29" ht="14.25" hidden="1" customHeight="1">
      <c r="A1721" s="23" t="s">
        <v>133</v>
      </c>
      <c r="B1721" s="64" t="s">
        <v>142</v>
      </c>
      <c r="C1721" s="64" t="s">
        <v>2926</v>
      </c>
      <c r="D1721" s="64">
        <v>1000004157</v>
      </c>
      <c r="E1721" s="65" t="s">
        <v>2927</v>
      </c>
      <c r="F1721" s="130">
        <v>45589</v>
      </c>
      <c r="G1721" s="66" t="str">
        <f t="shared" si="338"/>
        <v>Targeted Dealer</v>
      </c>
      <c r="H1721" s="24"/>
      <c r="I1721" s="67">
        <v>48</v>
      </c>
      <c r="J1721" s="144">
        <f t="shared" ca="1" si="339"/>
        <v>1001.8064516129032</v>
      </c>
      <c r="K1721" s="96">
        <v>66</v>
      </c>
      <c r="L1721" s="145">
        <f t="shared" ca="1" si="340"/>
        <v>-935.80645161290317</v>
      </c>
      <c r="M1721" s="145">
        <f t="shared" ca="1" si="341"/>
        <v>6.5880989180834622</v>
      </c>
      <c r="N1721" s="99">
        <v>83.5</v>
      </c>
      <c r="O1721" s="97" t="str">
        <f t="shared" ca="1" si="342"/>
        <v>Nov</v>
      </c>
      <c r="P1721" s="96">
        <v>83.5</v>
      </c>
      <c r="Q1721" s="146">
        <f t="shared" si="343"/>
        <v>-17.5</v>
      </c>
      <c r="R1721" s="97">
        <f t="shared" ca="1" si="344"/>
        <v>-0.20958083832335328</v>
      </c>
      <c r="S1721" s="99" t="str">
        <f t="shared" ca="1" si="345"/>
        <v>DEGROWTH</v>
      </c>
      <c r="T1721" s="100">
        <v>0</v>
      </c>
      <c r="U1721" s="100" t="str">
        <f t="shared" ca="1" si="346"/>
        <v>Dec</v>
      </c>
      <c r="V1721" s="96">
        <v>0</v>
      </c>
      <c r="W1721" s="103">
        <f t="shared" si="347"/>
        <v>66</v>
      </c>
      <c r="X1721" s="102">
        <f t="shared" ca="1" si="348"/>
        <v>0</v>
      </c>
      <c r="Y1721" s="103" t="b">
        <f t="shared" si="349"/>
        <v>0</v>
      </c>
      <c r="Z1721" s="24">
        <v>0</v>
      </c>
      <c r="AA1721" s="24">
        <f t="shared" si="350"/>
        <v>0</v>
      </c>
      <c r="AB1721" s="3">
        <v>1000004157</v>
      </c>
      <c r="AC1721" s="3"/>
    </row>
    <row r="1722" spans="1:29" ht="14.25" hidden="1" customHeight="1">
      <c r="A1722" s="23" t="s">
        <v>133</v>
      </c>
      <c r="B1722" s="64" t="s">
        <v>144</v>
      </c>
      <c r="C1722" s="64" t="s">
        <v>2928</v>
      </c>
      <c r="D1722" s="64">
        <v>1000004155</v>
      </c>
      <c r="E1722" s="65" t="s">
        <v>2929</v>
      </c>
      <c r="F1722" s="130">
        <v>45588</v>
      </c>
      <c r="G1722" s="66" t="str">
        <f t="shared" si="338"/>
        <v>Targeted Dealer</v>
      </c>
      <c r="H1722" s="24" t="s">
        <v>627</v>
      </c>
      <c r="I1722" s="67">
        <v>100</v>
      </c>
      <c r="J1722" s="144">
        <f t="shared" ca="1" si="339"/>
        <v>2087.0967741935483</v>
      </c>
      <c r="K1722" s="96">
        <v>92</v>
      </c>
      <c r="L1722" s="145">
        <f t="shared" ca="1" si="340"/>
        <v>-1995.0967741935483</v>
      </c>
      <c r="M1722" s="145">
        <f t="shared" ca="1" si="341"/>
        <v>4.4080370942812985</v>
      </c>
      <c r="N1722" s="99">
        <v>145</v>
      </c>
      <c r="O1722" s="97" t="str">
        <f t="shared" ca="1" si="342"/>
        <v>Nov</v>
      </c>
      <c r="P1722" s="96">
        <v>145</v>
      </c>
      <c r="Q1722" s="146">
        <f t="shared" si="343"/>
        <v>-53</v>
      </c>
      <c r="R1722" s="97">
        <f t="shared" ca="1" si="344"/>
        <v>-0.3655172413793103</v>
      </c>
      <c r="S1722" s="99" t="str">
        <f t="shared" ca="1" si="345"/>
        <v>DEGROWTH</v>
      </c>
      <c r="T1722" s="100">
        <v>0</v>
      </c>
      <c r="U1722" s="100" t="str">
        <f t="shared" ca="1" si="346"/>
        <v>Dec</v>
      </c>
      <c r="V1722" s="96">
        <v>0</v>
      </c>
      <c r="W1722" s="103">
        <f t="shared" si="347"/>
        <v>92</v>
      </c>
      <c r="X1722" s="102">
        <f t="shared" ca="1" si="348"/>
        <v>0</v>
      </c>
      <c r="Y1722" s="103" t="b">
        <f t="shared" si="349"/>
        <v>0</v>
      </c>
      <c r="Z1722" s="24">
        <v>0</v>
      </c>
      <c r="AA1722" s="24">
        <f t="shared" si="350"/>
        <v>1</v>
      </c>
      <c r="AB1722" s="3">
        <v>1000004155</v>
      </c>
      <c r="AC1722" s="3"/>
    </row>
    <row r="1723" spans="1:29" ht="14.25" hidden="1" customHeight="1">
      <c r="A1723" s="23" t="s">
        <v>133</v>
      </c>
      <c r="B1723" s="64" t="s">
        <v>47</v>
      </c>
      <c r="C1723" s="64" t="s">
        <v>4656</v>
      </c>
      <c r="D1723" s="64">
        <v>1000002398</v>
      </c>
      <c r="E1723" s="65" t="s">
        <v>4657</v>
      </c>
      <c r="F1723" s="130">
        <v>44738</v>
      </c>
      <c r="G1723" s="66" t="str">
        <f t="shared" si="338"/>
        <v>-</v>
      </c>
      <c r="H1723" s="24"/>
      <c r="I1723" s="67">
        <v>0</v>
      </c>
      <c r="J1723" s="144">
        <f t="shared" ca="1" si="339"/>
        <v>0</v>
      </c>
      <c r="K1723" s="96">
        <v>0</v>
      </c>
      <c r="L1723" s="145">
        <f t="shared" ca="1" si="340"/>
        <v>0</v>
      </c>
      <c r="M1723" s="145" t="str">
        <f t="shared" ca="1" si="341"/>
        <v>-</v>
      </c>
      <c r="N1723" s="99">
        <v>0</v>
      </c>
      <c r="O1723" s="97" t="str">
        <f t="shared" ca="1" si="342"/>
        <v>Nov</v>
      </c>
      <c r="P1723" s="96">
        <v>0</v>
      </c>
      <c r="Q1723" s="146">
        <f t="shared" si="343"/>
        <v>0</v>
      </c>
      <c r="R1723" s="97">
        <f t="shared" ca="1" si="344"/>
        <v>0</v>
      </c>
      <c r="S1723" s="99" t="b">
        <f t="shared" si="345"/>
        <v>0</v>
      </c>
      <c r="T1723" s="100">
        <v>0</v>
      </c>
      <c r="U1723" s="100" t="str">
        <f t="shared" ca="1" si="346"/>
        <v>Dec</v>
      </c>
      <c r="V1723" s="96">
        <v>0</v>
      </c>
      <c r="W1723" s="103">
        <f t="shared" si="347"/>
        <v>0</v>
      </c>
      <c r="X1723" s="102">
        <f t="shared" ca="1" si="348"/>
        <v>0</v>
      </c>
      <c r="Y1723" s="103" t="b">
        <f t="shared" si="349"/>
        <v>0</v>
      </c>
      <c r="Z1723" s="24">
        <v>1</v>
      </c>
      <c r="AA1723" s="24">
        <f t="shared" si="350"/>
        <v>0</v>
      </c>
      <c r="AB1723" s="3">
        <v>1000002398</v>
      </c>
      <c r="AC1723" s="3"/>
    </row>
    <row r="1724" spans="1:29" ht="14.25" hidden="1" customHeight="1">
      <c r="A1724" s="23" t="s">
        <v>134</v>
      </c>
      <c r="B1724" s="64" t="s">
        <v>84</v>
      </c>
      <c r="C1724" s="64" t="s">
        <v>2930</v>
      </c>
      <c r="D1724" s="64">
        <v>1000004156</v>
      </c>
      <c r="E1724" s="65" t="s">
        <v>2931</v>
      </c>
      <c r="F1724" s="130">
        <v>45588</v>
      </c>
      <c r="G1724" s="66" t="str">
        <f t="shared" si="338"/>
        <v>Targeted Dealer</v>
      </c>
      <c r="H1724" s="24"/>
      <c r="I1724" s="67">
        <v>25</v>
      </c>
      <c r="J1724" s="144">
        <f t="shared" ca="1" si="339"/>
        <v>521.77419354838707</v>
      </c>
      <c r="K1724" s="96">
        <v>22.75</v>
      </c>
      <c r="L1724" s="145">
        <f t="shared" ca="1" si="340"/>
        <v>-499.02419354838707</v>
      </c>
      <c r="M1724" s="145">
        <f t="shared" ca="1" si="341"/>
        <v>4.3601236476043272</v>
      </c>
      <c r="N1724" s="99">
        <v>4.8</v>
      </c>
      <c r="O1724" s="97" t="str">
        <f t="shared" ca="1" si="342"/>
        <v>Nov</v>
      </c>
      <c r="P1724" s="96">
        <v>4.8</v>
      </c>
      <c r="Q1724" s="146">
        <f t="shared" si="343"/>
        <v>17.95</v>
      </c>
      <c r="R1724" s="97">
        <f t="shared" ca="1" si="344"/>
        <v>3.7395833333333339</v>
      </c>
      <c r="S1724" s="99" t="str">
        <f t="shared" ca="1" si="345"/>
        <v>GROWTH</v>
      </c>
      <c r="T1724" s="100">
        <v>0</v>
      </c>
      <c r="U1724" s="100" t="str">
        <f t="shared" ca="1" si="346"/>
        <v>Dec</v>
      </c>
      <c r="V1724" s="96">
        <v>0</v>
      </c>
      <c r="W1724" s="103">
        <f t="shared" si="347"/>
        <v>22.75</v>
      </c>
      <c r="X1724" s="102">
        <f t="shared" ca="1" si="348"/>
        <v>0</v>
      </c>
      <c r="Y1724" s="103" t="b">
        <f t="shared" si="349"/>
        <v>0</v>
      </c>
      <c r="Z1724" s="24">
        <v>0</v>
      </c>
      <c r="AA1724" s="24">
        <f t="shared" si="350"/>
        <v>0</v>
      </c>
      <c r="AB1724" s="3">
        <v>1000004156</v>
      </c>
      <c r="AC1724" s="3"/>
    </row>
    <row r="1725" spans="1:29" ht="14.25" hidden="1" customHeight="1">
      <c r="A1725" s="23" t="s">
        <v>130</v>
      </c>
      <c r="B1725" s="64" t="s">
        <v>113</v>
      </c>
      <c r="C1725" s="64" t="s">
        <v>4169</v>
      </c>
      <c r="D1725" s="64">
        <v>1000002855</v>
      </c>
      <c r="E1725" s="65" t="s">
        <v>4170</v>
      </c>
      <c r="F1725" s="130">
        <v>44773</v>
      </c>
      <c r="G1725" s="66" t="str">
        <f t="shared" si="338"/>
        <v>Targeted Dealer</v>
      </c>
      <c r="H1725" s="24"/>
      <c r="I1725" s="67">
        <v>20</v>
      </c>
      <c r="J1725" s="144">
        <f t="shared" ca="1" si="339"/>
        <v>417.41935483870969</v>
      </c>
      <c r="K1725" s="96">
        <v>35</v>
      </c>
      <c r="L1725" s="145">
        <f t="shared" ca="1" si="340"/>
        <v>-382.41935483870969</v>
      </c>
      <c r="M1725" s="145">
        <f t="shared" ca="1" si="341"/>
        <v>8.38485316846986</v>
      </c>
      <c r="N1725" s="99">
        <v>15</v>
      </c>
      <c r="O1725" s="97" t="str">
        <f t="shared" ca="1" si="342"/>
        <v>Nov</v>
      </c>
      <c r="P1725" s="96">
        <v>15</v>
      </c>
      <c r="Q1725" s="146">
        <f t="shared" si="343"/>
        <v>20</v>
      </c>
      <c r="R1725" s="97">
        <f t="shared" ca="1" si="344"/>
        <v>1.3333333333333335</v>
      </c>
      <c r="S1725" s="99" t="str">
        <f t="shared" ca="1" si="345"/>
        <v>GROWTH</v>
      </c>
      <c r="T1725" s="100">
        <v>0</v>
      </c>
      <c r="U1725" s="100" t="str">
        <f t="shared" ca="1" si="346"/>
        <v>Dec</v>
      </c>
      <c r="V1725" s="96">
        <v>0</v>
      </c>
      <c r="W1725" s="103">
        <f t="shared" si="347"/>
        <v>35</v>
      </c>
      <c r="X1725" s="102">
        <f t="shared" ca="1" si="348"/>
        <v>0</v>
      </c>
      <c r="Y1725" s="103" t="b">
        <f t="shared" si="349"/>
        <v>0</v>
      </c>
      <c r="Z1725" s="24">
        <v>0</v>
      </c>
      <c r="AA1725" s="24">
        <f t="shared" si="350"/>
        <v>0</v>
      </c>
      <c r="AB1725" s="3">
        <v>1000002855</v>
      </c>
      <c r="AC1725" s="3"/>
    </row>
    <row r="1726" spans="1:29" ht="14.25" hidden="1" customHeight="1">
      <c r="A1726" s="23" t="s">
        <v>133</v>
      </c>
      <c r="B1726" s="64" t="s">
        <v>43</v>
      </c>
      <c r="C1726" s="64" t="s">
        <v>2932</v>
      </c>
      <c r="D1726" s="64">
        <v>1000004161</v>
      </c>
      <c r="E1726" s="65" t="s">
        <v>2933</v>
      </c>
      <c r="F1726" s="130">
        <v>45597</v>
      </c>
      <c r="G1726" s="66" t="str">
        <f t="shared" si="338"/>
        <v>-</v>
      </c>
      <c r="H1726" s="24"/>
      <c r="I1726" s="67">
        <v>0</v>
      </c>
      <c r="J1726" s="144">
        <f t="shared" ca="1" si="339"/>
        <v>0</v>
      </c>
      <c r="K1726" s="96">
        <v>71</v>
      </c>
      <c r="L1726" s="145">
        <f t="shared" ca="1" si="340"/>
        <v>71</v>
      </c>
      <c r="M1726" s="145" t="str">
        <f t="shared" ca="1" si="341"/>
        <v>-</v>
      </c>
      <c r="N1726" s="99">
        <v>35</v>
      </c>
      <c r="O1726" s="97" t="str">
        <f t="shared" ca="1" si="342"/>
        <v>Nov</v>
      </c>
      <c r="P1726" s="96">
        <v>35</v>
      </c>
      <c r="Q1726" s="146">
        <f t="shared" si="343"/>
        <v>36</v>
      </c>
      <c r="R1726" s="97">
        <f t="shared" ca="1" si="344"/>
        <v>1.0285714285714285</v>
      </c>
      <c r="S1726" s="99" t="str">
        <f t="shared" ca="1" si="345"/>
        <v>GROWTH</v>
      </c>
      <c r="T1726" s="100">
        <v>0</v>
      </c>
      <c r="U1726" s="100" t="str">
        <f t="shared" ca="1" si="346"/>
        <v>Dec</v>
      </c>
      <c r="V1726" s="96">
        <v>0</v>
      </c>
      <c r="W1726" s="103">
        <f t="shared" si="347"/>
        <v>71</v>
      </c>
      <c r="X1726" s="102">
        <f t="shared" ca="1" si="348"/>
        <v>0</v>
      </c>
      <c r="Y1726" s="103" t="b">
        <f t="shared" si="349"/>
        <v>0</v>
      </c>
      <c r="Z1726" s="24">
        <v>0</v>
      </c>
      <c r="AA1726" s="24">
        <f t="shared" si="350"/>
        <v>0</v>
      </c>
      <c r="AB1726" s="3">
        <v>1000004161</v>
      </c>
      <c r="AC1726" s="3"/>
    </row>
    <row r="1727" spans="1:29" ht="14.25" hidden="1" customHeight="1">
      <c r="A1727" s="23" t="s">
        <v>133</v>
      </c>
      <c r="B1727" s="64" t="s">
        <v>144</v>
      </c>
      <c r="C1727" s="64" t="s">
        <v>2934</v>
      </c>
      <c r="D1727" s="64">
        <v>1000004153</v>
      </c>
      <c r="E1727" s="65" t="s">
        <v>2410</v>
      </c>
      <c r="F1727" s="130">
        <v>45588</v>
      </c>
      <c r="G1727" s="66" t="str">
        <f t="shared" si="338"/>
        <v>Targeted Dealer</v>
      </c>
      <c r="H1727" s="24"/>
      <c r="I1727" s="67">
        <v>25</v>
      </c>
      <c r="J1727" s="144">
        <f t="shared" ca="1" si="339"/>
        <v>521.77419354838707</v>
      </c>
      <c r="K1727" s="96">
        <v>101</v>
      </c>
      <c r="L1727" s="145">
        <f t="shared" ca="1" si="340"/>
        <v>-420.77419354838707</v>
      </c>
      <c r="M1727" s="145">
        <f t="shared" ca="1" si="341"/>
        <v>19.357032457496135</v>
      </c>
      <c r="N1727" s="99">
        <v>50</v>
      </c>
      <c r="O1727" s="97" t="str">
        <f t="shared" ca="1" si="342"/>
        <v>Nov</v>
      </c>
      <c r="P1727" s="96">
        <v>50</v>
      </c>
      <c r="Q1727" s="146">
        <f t="shared" si="343"/>
        <v>51</v>
      </c>
      <c r="R1727" s="97">
        <f t="shared" ca="1" si="344"/>
        <v>1.02</v>
      </c>
      <c r="S1727" s="99" t="str">
        <f t="shared" ca="1" si="345"/>
        <v>GROWTH</v>
      </c>
      <c r="T1727" s="100">
        <v>0</v>
      </c>
      <c r="U1727" s="100" t="str">
        <f t="shared" ca="1" si="346"/>
        <v>Dec</v>
      </c>
      <c r="V1727" s="96">
        <v>0</v>
      </c>
      <c r="W1727" s="103">
        <f t="shared" si="347"/>
        <v>101</v>
      </c>
      <c r="X1727" s="102">
        <f t="shared" ca="1" si="348"/>
        <v>0</v>
      </c>
      <c r="Y1727" s="103" t="b">
        <f t="shared" si="349"/>
        <v>0</v>
      </c>
      <c r="Z1727" s="24">
        <v>0</v>
      </c>
      <c r="AA1727" s="24">
        <f t="shared" si="350"/>
        <v>0</v>
      </c>
      <c r="AB1727" s="3">
        <v>1000004153</v>
      </c>
      <c r="AC1727" s="3"/>
    </row>
    <row r="1728" spans="1:29" ht="14.25" customHeight="1">
      <c r="A1728" s="23" t="s">
        <v>133</v>
      </c>
      <c r="B1728" s="64" t="s">
        <v>55</v>
      </c>
      <c r="C1728" s="64" t="s">
        <v>4658</v>
      </c>
      <c r="D1728" s="64">
        <v>1000001010</v>
      </c>
      <c r="E1728" s="65" t="s">
        <v>4659</v>
      </c>
      <c r="F1728" s="130">
        <v>44738</v>
      </c>
      <c r="G1728" s="66" t="str">
        <f t="shared" si="338"/>
        <v>-</v>
      </c>
      <c r="H1728" s="24"/>
      <c r="I1728" s="67">
        <v>0</v>
      </c>
      <c r="J1728" s="144">
        <f t="shared" ca="1" si="339"/>
        <v>0</v>
      </c>
      <c r="K1728" s="96">
        <v>0</v>
      </c>
      <c r="L1728" s="145">
        <f t="shared" ca="1" si="340"/>
        <v>0</v>
      </c>
      <c r="M1728" s="145" t="str">
        <f t="shared" ca="1" si="341"/>
        <v>-</v>
      </c>
      <c r="N1728" s="99">
        <v>0</v>
      </c>
      <c r="O1728" s="97" t="str">
        <f t="shared" ca="1" si="342"/>
        <v>Nov</v>
      </c>
      <c r="P1728" s="96">
        <v>0</v>
      </c>
      <c r="Q1728" s="146">
        <f t="shared" si="343"/>
        <v>0</v>
      </c>
      <c r="R1728" s="97">
        <f t="shared" ca="1" si="344"/>
        <v>0</v>
      </c>
      <c r="S1728" s="99" t="b">
        <f t="shared" si="345"/>
        <v>0</v>
      </c>
      <c r="T1728" s="100">
        <v>1100</v>
      </c>
      <c r="U1728" s="100" t="str">
        <f t="shared" ca="1" si="346"/>
        <v>Dec</v>
      </c>
      <c r="V1728" s="96">
        <v>1100</v>
      </c>
      <c r="W1728" s="103">
        <f t="shared" si="347"/>
        <v>-1100</v>
      </c>
      <c r="X1728" s="102">
        <f t="shared" ca="1" si="348"/>
        <v>-1</v>
      </c>
      <c r="Y1728" s="103" t="str">
        <f t="shared" ca="1" si="349"/>
        <v>DEGROWTH</v>
      </c>
      <c r="Z1728" s="24">
        <v>1</v>
      </c>
      <c r="AA1728" s="24">
        <f t="shared" si="350"/>
        <v>0</v>
      </c>
      <c r="AB1728" s="3" t="e">
        <f>#N/A</f>
        <v>#N/A</v>
      </c>
      <c r="AC1728" s="3"/>
    </row>
    <row r="1729" spans="1:29" ht="14.25" customHeight="1">
      <c r="A1729" s="23" t="s">
        <v>133</v>
      </c>
      <c r="B1729" s="64" t="s">
        <v>21</v>
      </c>
      <c r="C1729" s="64" t="s">
        <v>4660</v>
      </c>
      <c r="D1729" s="64">
        <v>1000000660</v>
      </c>
      <c r="E1729" s="65" t="s">
        <v>740</v>
      </c>
      <c r="F1729" s="130">
        <v>44738</v>
      </c>
      <c r="G1729" s="66" t="str">
        <f t="shared" si="338"/>
        <v>-</v>
      </c>
      <c r="H1729" s="24"/>
      <c r="I1729" s="67">
        <v>0</v>
      </c>
      <c r="J1729" s="144">
        <f t="shared" ca="1" si="339"/>
        <v>0</v>
      </c>
      <c r="K1729" s="96">
        <v>0</v>
      </c>
      <c r="L1729" s="145">
        <f t="shared" ca="1" si="340"/>
        <v>0</v>
      </c>
      <c r="M1729" s="145" t="str">
        <f t="shared" ca="1" si="341"/>
        <v>-</v>
      </c>
      <c r="N1729" s="99">
        <v>0</v>
      </c>
      <c r="O1729" s="97" t="str">
        <f t="shared" ca="1" si="342"/>
        <v>Nov</v>
      </c>
      <c r="P1729" s="96">
        <v>0</v>
      </c>
      <c r="Q1729" s="146">
        <f t="shared" si="343"/>
        <v>0</v>
      </c>
      <c r="R1729" s="97">
        <f t="shared" ca="1" si="344"/>
        <v>0</v>
      </c>
      <c r="S1729" s="99" t="b">
        <f t="shared" si="345"/>
        <v>0</v>
      </c>
      <c r="T1729" s="100">
        <v>100</v>
      </c>
      <c r="U1729" s="100" t="str">
        <f t="shared" ca="1" si="346"/>
        <v>Dec</v>
      </c>
      <c r="V1729" s="96">
        <v>100</v>
      </c>
      <c r="W1729" s="103">
        <f t="shared" si="347"/>
        <v>-100</v>
      </c>
      <c r="X1729" s="102">
        <f t="shared" ca="1" si="348"/>
        <v>-1</v>
      </c>
      <c r="Y1729" s="103" t="str">
        <f t="shared" ca="1" si="349"/>
        <v>DEGROWTH</v>
      </c>
      <c r="Z1729" s="24">
        <v>1</v>
      </c>
      <c r="AA1729" s="24">
        <f t="shared" si="350"/>
        <v>0</v>
      </c>
      <c r="AB1729" s="3" t="e">
        <f>#N/A</f>
        <v>#N/A</v>
      </c>
      <c r="AC1729" s="3"/>
    </row>
    <row r="1730" spans="1:29" ht="14.25" hidden="1" customHeight="1">
      <c r="A1730" s="23" t="s">
        <v>133</v>
      </c>
      <c r="B1730" s="64" t="s">
        <v>21</v>
      </c>
      <c r="C1730" s="64" t="s">
        <v>4661</v>
      </c>
      <c r="D1730" s="64">
        <v>1000002888</v>
      </c>
      <c r="E1730" s="65" t="s">
        <v>4662</v>
      </c>
      <c r="F1730" s="130">
        <v>44793</v>
      </c>
      <c r="G1730" s="66" t="str">
        <f t="shared" si="338"/>
        <v>Targeted Dealer</v>
      </c>
      <c r="H1730" s="24"/>
      <c r="I1730" s="67">
        <v>20</v>
      </c>
      <c r="J1730" s="144">
        <f t="shared" ca="1" si="339"/>
        <v>417.41935483870969</v>
      </c>
      <c r="K1730" s="96">
        <v>0</v>
      </c>
      <c r="L1730" s="145">
        <f t="shared" ca="1" si="340"/>
        <v>-417.41935483870969</v>
      </c>
      <c r="M1730" s="145">
        <f t="shared" ca="1" si="341"/>
        <v>0</v>
      </c>
      <c r="N1730" s="99">
        <v>40</v>
      </c>
      <c r="O1730" s="97" t="str">
        <f t="shared" ca="1" si="342"/>
        <v>Nov</v>
      </c>
      <c r="P1730" s="96">
        <v>40</v>
      </c>
      <c r="Q1730" s="146">
        <f t="shared" si="343"/>
        <v>-40</v>
      </c>
      <c r="R1730" s="97">
        <f t="shared" ca="1" si="344"/>
        <v>-1</v>
      </c>
      <c r="S1730" s="99" t="str">
        <f t="shared" ca="1" si="345"/>
        <v>DEGROWTH</v>
      </c>
      <c r="T1730" s="100">
        <v>20</v>
      </c>
      <c r="U1730" s="100" t="str">
        <f t="shared" ca="1" si="346"/>
        <v>Dec</v>
      </c>
      <c r="V1730" s="96">
        <v>20</v>
      </c>
      <c r="W1730" s="103">
        <f t="shared" si="347"/>
        <v>-20</v>
      </c>
      <c r="X1730" s="102">
        <f t="shared" ca="1" si="348"/>
        <v>-1</v>
      </c>
      <c r="Y1730" s="103" t="str">
        <f t="shared" ca="1" si="349"/>
        <v>DEGROWTH</v>
      </c>
      <c r="Z1730" s="24">
        <v>1</v>
      </c>
      <c r="AA1730" s="24">
        <f t="shared" si="350"/>
        <v>0</v>
      </c>
      <c r="AB1730" s="3">
        <v>1000002888</v>
      </c>
      <c r="AC1730" s="3"/>
    </row>
    <row r="1731" spans="1:29" ht="14.25" hidden="1" customHeight="1">
      <c r="A1731" s="23" t="s">
        <v>134</v>
      </c>
      <c r="B1731" s="64" t="s">
        <v>74</v>
      </c>
      <c r="C1731" s="64" t="s">
        <v>2935</v>
      </c>
      <c r="D1731" s="64">
        <v>1000004165</v>
      </c>
      <c r="E1731" s="65" t="s">
        <v>2936</v>
      </c>
      <c r="F1731" s="130">
        <v>45602</v>
      </c>
      <c r="G1731" s="66" t="str">
        <f t="shared" ref="G1731:G1783" si="351">IF(I1731&gt;0,"Targeted Dealer","-")</f>
        <v>Targeted Dealer</v>
      </c>
      <c r="H1731" s="24"/>
      <c r="I1731" s="67">
        <v>650</v>
      </c>
      <c r="J1731" s="144">
        <f t="shared" ref="J1731:J1794" ca="1" si="352">I1731/$J$1*$E$1</f>
        <v>13566.129032258064</v>
      </c>
      <c r="K1731" s="96">
        <v>568.25</v>
      </c>
      <c r="L1731" s="145">
        <f t="shared" ref="L1731:L1794" ca="1" si="353">K1731-J1731</f>
        <v>-12997.879032258064</v>
      </c>
      <c r="M1731" s="145">
        <f t="shared" ref="M1731:M1783" ca="1" si="354">IFERROR((K1731/J1731%),"-")</f>
        <v>4.1887409344905482</v>
      </c>
      <c r="N1731" s="99">
        <v>405.75</v>
      </c>
      <c r="O1731" s="97" t="str">
        <f t="shared" ref="O1731:O1783" ca="1" si="355">IF(F1731&lt;=$P$2,"Nov","")</f>
        <v>Nov</v>
      </c>
      <c r="P1731" s="96">
        <v>405.75</v>
      </c>
      <c r="Q1731" s="146">
        <f t="shared" ref="Q1731:Q1794" si="356">K1731-P1731</f>
        <v>162.5</v>
      </c>
      <c r="R1731" s="97">
        <f t="shared" ref="R1731:R1783" ca="1" si="357">IFERROR(IF(O1731="Nov",(K1731/P1731-1)),0)</f>
        <v>0.40049291435613066</v>
      </c>
      <c r="S1731" s="99" t="str">
        <f t="shared" ref="S1731:S1794" ca="1" si="358">IF(N1731&gt;0,IF(O1731="","-",IF(R1731&lt;0%,"DEGROWTH","GROWTH")))</f>
        <v>GROWTH</v>
      </c>
      <c r="T1731" s="100">
        <v>0</v>
      </c>
      <c r="U1731" s="100" t="str">
        <f t="shared" ref="U1731:U1783" ca="1" si="359">IF(F1731&lt;=$V$2,"Dec","")</f>
        <v>Dec</v>
      </c>
      <c r="V1731" s="96">
        <v>0</v>
      </c>
      <c r="W1731" s="103">
        <f t="shared" ref="W1731:W1794" si="360">K1731-V1731</f>
        <v>568.25</v>
      </c>
      <c r="X1731" s="102">
        <f t="shared" ref="X1731:X1783" ca="1" si="361">IFERROR(IF(U1731="Dec",(K1731/V1731-1)),0)</f>
        <v>0</v>
      </c>
      <c r="Y1731" s="103" t="b">
        <f t="shared" ref="Y1731:Y1794" si="362">IF(T1731&gt;0,IF(U1731="","-",IF(X1731&lt;0%,"DEGROWTH","GROWTH")))</f>
        <v>0</v>
      </c>
      <c r="Z1731" s="24">
        <v>0</v>
      </c>
      <c r="AA1731" s="24">
        <f t="shared" si="350"/>
        <v>0</v>
      </c>
      <c r="AB1731" s="3">
        <v>1000004165</v>
      </c>
      <c r="AC1731" s="3"/>
    </row>
    <row r="1732" spans="1:29" ht="14.25" hidden="1" customHeight="1">
      <c r="A1732" s="23" t="s">
        <v>134</v>
      </c>
      <c r="B1732" s="64" t="s">
        <v>77</v>
      </c>
      <c r="C1732" s="64" t="s">
        <v>2937</v>
      </c>
      <c r="D1732" s="64">
        <v>1000004164</v>
      </c>
      <c r="E1732" s="65" t="s">
        <v>2938</v>
      </c>
      <c r="F1732" s="130">
        <v>45602</v>
      </c>
      <c r="G1732" s="66" t="str">
        <f t="shared" si="351"/>
        <v>Targeted Dealer</v>
      </c>
      <c r="H1732" s="24"/>
      <c r="I1732" s="67">
        <v>35</v>
      </c>
      <c r="J1732" s="144">
        <f t="shared" ca="1" si="352"/>
        <v>730.48387096774195</v>
      </c>
      <c r="K1732" s="96">
        <v>38</v>
      </c>
      <c r="L1732" s="145">
        <f t="shared" ca="1" si="353"/>
        <v>-692.48387096774195</v>
      </c>
      <c r="M1732" s="145">
        <f t="shared" ca="1" si="354"/>
        <v>5.2020313534996685</v>
      </c>
      <c r="N1732" s="99">
        <v>15</v>
      </c>
      <c r="O1732" s="97" t="str">
        <f t="shared" ca="1" si="355"/>
        <v>Nov</v>
      </c>
      <c r="P1732" s="96">
        <v>15</v>
      </c>
      <c r="Q1732" s="146">
        <f t="shared" si="356"/>
        <v>23</v>
      </c>
      <c r="R1732" s="97">
        <f t="shared" ca="1" si="357"/>
        <v>1.5333333333333332</v>
      </c>
      <c r="S1732" s="99" t="str">
        <f t="shared" ca="1" si="358"/>
        <v>GROWTH</v>
      </c>
      <c r="T1732" s="100">
        <v>0</v>
      </c>
      <c r="U1732" s="100" t="str">
        <f t="shared" ca="1" si="359"/>
        <v>Dec</v>
      </c>
      <c r="V1732" s="96">
        <v>0</v>
      </c>
      <c r="W1732" s="103">
        <f t="shared" si="360"/>
        <v>38</v>
      </c>
      <c r="X1732" s="102">
        <f t="shared" ca="1" si="361"/>
        <v>0</v>
      </c>
      <c r="Y1732" s="103" t="b">
        <f t="shared" si="362"/>
        <v>0</v>
      </c>
      <c r="Z1732" s="24">
        <v>0</v>
      </c>
      <c r="AA1732" s="24">
        <f t="shared" si="350"/>
        <v>0</v>
      </c>
      <c r="AB1732" s="3">
        <v>1000004164</v>
      </c>
      <c r="AC1732" s="3"/>
    </row>
    <row r="1733" spans="1:29" ht="14.25" hidden="1" customHeight="1">
      <c r="A1733" s="23" t="s">
        <v>4046</v>
      </c>
      <c r="B1733" s="64" t="s">
        <v>103</v>
      </c>
      <c r="C1733" s="64" t="s">
        <v>2939</v>
      </c>
      <c r="D1733" s="64">
        <v>1000004158</v>
      </c>
      <c r="E1733" s="65" t="s">
        <v>2940</v>
      </c>
      <c r="F1733" s="130">
        <v>45594</v>
      </c>
      <c r="G1733" s="66" t="str">
        <f t="shared" si="351"/>
        <v>-</v>
      </c>
      <c r="H1733" s="24"/>
      <c r="I1733" s="67">
        <v>0</v>
      </c>
      <c r="J1733" s="144">
        <f t="shared" ca="1" si="352"/>
        <v>0</v>
      </c>
      <c r="K1733" s="96">
        <v>25</v>
      </c>
      <c r="L1733" s="145">
        <f t="shared" ca="1" si="353"/>
        <v>25</v>
      </c>
      <c r="M1733" s="145" t="str">
        <f t="shared" ca="1" si="354"/>
        <v>-</v>
      </c>
      <c r="N1733" s="99">
        <v>36</v>
      </c>
      <c r="O1733" s="97" t="str">
        <f t="shared" ca="1" si="355"/>
        <v>Nov</v>
      </c>
      <c r="P1733" s="96">
        <v>36</v>
      </c>
      <c r="Q1733" s="146">
        <f t="shared" si="356"/>
        <v>-11</v>
      </c>
      <c r="R1733" s="97">
        <f t="shared" ca="1" si="357"/>
        <v>-0.30555555555555558</v>
      </c>
      <c r="S1733" s="99" t="str">
        <f t="shared" ca="1" si="358"/>
        <v>DEGROWTH</v>
      </c>
      <c r="T1733" s="100">
        <v>0</v>
      </c>
      <c r="U1733" s="100" t="str">
        <f t="shared" ca="1" si="359"/>
        <v>Dec</v>
      </c>
      <c r="V1733" s="96">
        <v>0</v>
      </c>
      <c r="W1733" s="103">
        <f t="shared" si="360"/>
        <v>25</v>
      </c>
      <c r="X1733" s="102">
        <f t="shared" ca="1" si="361"/>
        <v>0</v>
      </c>
      <c r="Y1733" s="103" t="b">
        <f t="shared" si="362"/>
        <v>0</v>
      </c>
      <c r="Z1733" s="24">
        <v>0</v>
      </c>
      <c r="AA1733" s="24">
        <f t="shared" si="350"/>
        <v>0</v>
      </c>
      <c r="AB1733" s="3">
        <v>1000004158</v>
      </c>
      <c r="AC1733" s="3"/>
    </row>
    <row r="1734" spans="1:29" ht="14.25" hidden="1" customHeight="1">
      <c r="A1734" s="23" t="s">
        <v>134</v>
      </c>
      <c r="B1734" s="64" t="s">
        <v>77</v>
      </c>
      <c r="C1734" s="64" t="s">
        <v>2941</v>
      </c>
      <c r="D1734" s="64">
        <v>1000004163</v>
      </c>
      <c r="E1734" s="65" t="s">
        <v>2942</v>
      </c>
      <c r="F1734" s="130">
        <v>45602</v>
      </c>
      <c r="G1734" s="66" t="str">
        <f t="shared" si="351"/>
        <v>Targeted Dealer</v>
      </c>
      <c r="H1734" s="24"/>
      <c r="I1734" s="67">
        <v>60</v>
      </c>
      <c r="J1734" s="144">
        <f t="shared" ca="1" si="352"/>
        <v>1252.258064516129</v>
      </c>
      <c r="K1734" s="96">
        <v>97.5</v>
      </c>
      <c r="L1734" s="145">
        <f t="shared" ca="1" si="353"/>
        <v>-1154.758064516129</v>
      </c>
      <c r="M1734" s="145">
        <f t="shared" ca="1" si="354"/>
        <v>7.7859350850077274</v>
      </c>
      <c r="N1734" s="99">
        <v>36</v>
      </c>
      <c r="O1734" s="97" t="str">
        <f t="shared" ca="1" si="355"/>
        <v>Nov</v>
      </c>
      <c r="P1734" s="96">
        <v>36</v>
      </c>
      <c r="Q1734" s="146">
        <f t="shared" si="356"/>
        <v>61.5</v>
      </c>
      <c r="R1734" s="97">
        <f t="shared" ca="1" si="357"/>
        <v>1.7083333333333335</v>
      </c>
      <c r="S1734" s="99" t="str">
        <f t="shared" ca="1" si="358"/>
        <v>GROWTH</v>
      </c>
      <c r="T1734" s="100">
        <v>0</v>
      </c>
      <c r="U1734" s="100" t="str">
        <f t="shared" ca="1" si="359"/>
        <v>Dec</v>
      </c>
      <c r="V1734" s="96">
        <v>0</v>
      </c>
      <c r="W1734" s="103">
        <f t="shared" si="360"/>
        <v>97.5</v>
      </c>
      <c r="X1734" s="102">
        <f t="shared" ca="1" si="361"/>
        <v>0</v>
      </c>
      <c r="Y1734" s="103" t="b">
        <f t="shared" si="362"/>
        <v>0</v>
      </c>
      <c r="Z1734" s="24">
        <v>0</v>
      </c>
      <c r="AA1734" s="24">
        <f t="shared" si="350"/>
        <v>0</v>
      </c>
      <c r="AB1734" s="3">
        <v>1000004163</v>
      </c>
      <c r="AC1734" s="3"/>
    </row>
    <row r="1735" spans="1:29" ht="14.25" hidden="1" customHeight="1">
      <c r="A1735" s="23" t="s">
        <v>133</v>
      </c>
      <c r="B1735" s="64" t="s">
        <v>48</v>
      </c>
      <c r="C1735" s="64" t="s">
        <v>2943</v>
      </c>
      <c r="D1735" s="64">
        <v>1000004168</v>
      </c>
      <c r="E1735" s="65" t="s">
        <v>2944</v>
      </c>
      <c r="F1735" s="130">
        <v>45606</v>
      </c>
      <c r="G1735" s="66" t="str">
        <f t="shared" si="351"/>
        <v>Targeted Dealer</v>
      </c>
      <c r="H1735" s="24"/>
      <c r="I1735" s="67">
        <v>25</v>
      </c>
      <c r="J1735" s="144">
        <f t="shared" ca="1" si="352"/>
        <v>521.77419354838707</v>
      </c>
      <c r="K1735" s="96">
        <v>21</v>
      </c>
      <c r="L1735" s="145">
        <f t="shared" ca="1" si="353"/>
        <v>-500.77419354838707</v>
      </c>
      <c r="M1735" s="145">
        <f t="shared" ca="1" si="354"/>
        <v>4.0247295208655336</v>
      </c>
      <c r="N1735" s="99">
        <v>22</v>
      </c>
      <c r="O1735" s="97" t="str">
        <f t="shared" ca="1" si="355"/>
        <v>Nov</v>
      </c>
      <c r="P1735" s="96">
        <v>22</v>
      </c>
      <c r="Q1735" s="146">
        <f t="shared" si="356"/>
        <v>-1</v>
      </c>
      <c r="R1735" s="97">
        <f t="shared" ca="1" si="357"/>
        <v>-4.5454545454545414E-2</v>
      </c>
      <c r="S1735" s="99" t="str">
        <f t="shared" ca="1" si="358"/>
        <v>DEGROWTH</v>
      </c>
      <c r="T1735" s="100">
        <v>0</v>
      </c>
      <c r="U1735" s="100" t="str">
        <f t="shared" ca="1" si="359"/>
        <v>Dec</v>
      </c>
      <c r="V1735" s="96">
        <v>0</v>
      </c>
      <c r="W1735" s="103">
        <f t="shared" si="360"/>
        <v>21</v>
      </c>
      <c r="X1735" s="102">
        <f t="shared" ca="1" si="361"/>
        <v>0</v>
      </c>
      <c r="Y1735" s="103" t="b">
        <f t="shared" si="362"/>
        <v>0</v>
      </c>
      <c r="Z1735" s="24">
        <v>0</v>
      </c>
      <c r="AA1735" s="24"/>
      <c r="AB1735" s="3">
        <v>1000004168</v>
      </c>
      <c r="AC1735" s="3"/>
    </row>
    <row r="1736" spans="1:29" ht="14.25" hidden="1" customHeight="1">
      <c r="A1736" s="23" t="s">
        <v>130</v>
      </c>
      <c r="B1736" s="64" t="s">
        <v>122</v>
      </c>
      <c r="C1736" s="64" t="s">
        <v>448</v>
      </c>
      <c r="D1736" s="64">
        <v>1000001683</v>
      </c>
      <c r="E1736" s="65" t="s">
        <v>449</v>
      </c>
      <c r="F1736" s="130">
        <v>41303</v>
      </c>
      <c r="G1736" s="66" t="str">
        <f t="shared" si="351"/>
        <v>Targeted Dealer</v>
      </c>
      <c r="H1736" s="24"/>
      <c r="I1736" s="67">
        <v>10</v>
      </c>
      <c r="J1736" s="144">
        <f t="shared" ca="1" si="352"/>
        <v>208.70967741935485</v>
      </c>
      <c r="K1736" s="96">
        <v>0</v>
      </c>
      <c r="L1736" s="145">
        <f t="shared" ca="1" si="353"/>
        <v>-208.70967741935485</v>
      </c>
      <c r="M1736" s="145">
        <f t="shared" ca="1" si="354"/>
        <v>0</v>
      </c>
      <c r="N1736" s="99">
        <v>10</v>
      </c>
      <c r="O1736" s="97" t="str">
        <f t="shared" ca="1" si="355"/>
        <v>Nov</v>
      </c>
      <c r="P1736" s="96">
        <v>10</v>
      </c>
      <c r="Q1736" s="146">
        <f t="shared" si="356"/>
        <v>-10</v>
      </c>
      <c r="R1736" s="97">
        <f t="shared" ca="1" si="357"/>
        <v>-1</v>
      </c>
      <c r="S1736" s="99" t="str">
        <f t="shared" ca="1" si="358"/>
        <v>DEGROWTH</v>
      </c>
      <c r="T1736" s="100">
        <v>15</v>
      </c>
      <c r="U1736" s="100" t="str">
        <f t="shared" ca="1" si="359"/>
        <v>Dec</v>
      </c>
      <c r="V1736" s="96">
        <v>15</v>
      </c>
      <c r="W1736" s="103">
        <f t="shared" si="360"/>
        <v>-15</v>
      </c>
      <c r="X1736" s="102">
        <f t="shared" ca="1" si="361"/>
        <v>-1</v>
      </c>
      <c r="Y1736" s="103" t="str">
        <f t="shared" ca="1" si="362"/>
        <v>DEGROWTH</v>
      </c>
      <c r="Z1736" s="24">
        <v>1</v>
      </c>
      <c r="AA1736" s="24"/>
      <c r="AB1736" s="3">
        <v>1000001683</v>
      </c>
      <c r="AC1736" s="3"/>
    </row>
    <row r="1737" spans="1:29" ht="14.25" hidden="1" customHeight="1">
      <c r="A1737" s="23" t="s">
        <v>130</v>
      </c>
      <c r="B1737" s="64" t="s">
        <v>115</v>
      </c>
      <c r="C1737" s="64" t="s">
        <v>4663</v>
      </c>
      <c r="D1737" s="64">
        <v>1000003364</v>
      </c>
      <c r="E1737" s="65" t="s">
        <v>4664</v>
      </c>
      <c r="F1737" s="130">
        <v>44975</v>
      </c>
      <c r="G1737" s="66" t="str">
        <f t="shared" si="351"/>
        <v>-</v>
      </c>
      <c r="H1737" s="24"/>
      <c r="I1737" s="67">
        <v>0</v>
      </c>
      <c r="J1737" s="144">
        <f t="shared" ca="1" si="352"/>
        <v>0</v>
      </c>
      <c r="K1737" s="96">
        <v>0</v>
      </c>
      <c r="L1737" s="145">
        <f t="shared" ca="1" si="353"/>
        <v>0</v>
      </c>
      <c r="M1737" s="145" t="str">
        <f t="shared" ca="1" si="354"/>
        <v>-</v>
      </c>
      <c r="N1737" s="99">
        <v>25</v>
      </c>
      <c r="O1737" s="97" t="str">
        <f t="shared" ca="1" si="355"/>
        <v>Nov</v>
      </c>
      <c r="P1737" s="96">
        <v>25</v>
      </c>
      <c r="Q1737" s="146">
        <f t="shared" si="356"/>
        <v>-25</v>
      </c>
      <c r="R1737" s="97">
        <f t="shared" ca="1" si="357"/>
        <v>-1</v>
      </c>
      <c r="S1737" s="99" t="str">
        <f t="shared" ca="1" si="358"/>
        <v>DEGROWTH</v>
      </c>
      <c r="T1737" s="100">
        <v>0</v>
      </c>
      <c r="U1737" s="100" t="str">
        <f t="shared" ca="1" si="359"/>
        <v>Dec</v>
      </c>
      <c r="V1737" s="96">
        <v>0</v>
      </c>
      <c r="W1737" s="103">
        <f t="shared" si="360"/>
        <v>0</v>
      </c>
      <c r="X1737" s="102">
        <f t="shared" ca="1" si="361"/>
        <v>0</v>
      </c>
      <c r="Y1737" s="103" t="b">
        <f t="shared" si="362"/>
        <v>0</v>
      </c>
      <c r="Z1737" s="24">
        <v>1</v>
      </c>
      <c r="AA1737" s="24"/>
      <c r="AB1737" s="3">
        <v>1000003364</v>
      </c>
      <c r="AC1737" s="3"/>
    </row>
    <row r="1738" spans="1:29" ht="14.25" hidden="1" customHeight="1">
      <c r="A1738" s="23" t="s">
        <v>133</v>
      </c>
      <c r="B1738" s="64" t="s">
        <v>21</v>
      </c>
      <c r="C1738" s="64" t="s">
        <v>2945</v>
      </c>
      <c r="D1738" s="64">
        <v>1000004167</v>
      </c>
      <c r="E1738" s="65" t="s">
        <v>2946</v>
      </c>
      <c r="F1738" s="130">
        <v>45606</v>
      </c>
      <c r="G1738" s="66" t="str">
        <f t="shared" si="351"/>
        <v>Targeted Dealer</v>
      </c>
      <c r="H1738" s="24"/>
      <c r="I1738" s="67">
        <v>20</v>
      </c>
      <c r="J1738" s="144">
        <f t="shared" ca="1" si="352"/>
        <v>417.41935483870969</v>
      </c>
      <c r="K1738" s="96">
        <v>59</v>
      </c>
      <c r="L1738" s="145">
        <f t="shared" ca="1" si="353"/>
        <v>-358.41935483870969</v>
      </c>
      <c r="M1738" s="145">
        <f t="shared" ca="1" si="354"/>
        <v>14.134466769706336</v>
      </c>
      <c r="N1738" s="99">
        <v>26</v>
      </c>
      <c r="O1738" s="97" t="str">
        <f t="shared" ca="1" si="355"/>
        <v>Nov</v>
      </c>
      <c r="P1738" s="96">
        <v>26</v>
      </c>
      <c r="Q1738" s="146">
        <f t="shared" si="356"/>
        <v>33</v>
      </c>
      <c r="R1738" s="97">
        <f t="shared" ca="1" si="357"/>
        <v>1.2692307692307692</v>
      </c>
      <c r="S1738" s="99" t="str">
        <f t="shared" ca="1" si="358"/>
        <v>GROWTH</v>
      </c>
      <c r="T1738" s="100">
        <v>0</v>
      </c>
      <c r="U1738" s="100" t="str">
        <f t="shared" ca="1" si="359"/>
        <v>Dec</v>
      </c>
      <c r="V1738" s="96">
        <v>0</v>
      </c>
      <c r="W1738" s="103">
        <f t="shared" si="360"/>
        <v>59</v>
      </c>
      <c r="X1738" s="102">
        <f t="shared" ca="1" si="361"/>
        <v>0</v>
      </c>
      <c r="Y1738" s="103" t="b">
        <f t="shared" si="362"/>
        <v>0</v>
      </c>
      <c r="Z1738" s="24">
        <v>0</v>
      </c>
      <c r="AA1738" s="24"/>
      <c r="AB1738" s="3">
        <v>1000004167</v>
      </c>
      <c r="AC1738" s="3"/>
    </row>
    <row r="1739" spans="1:29" ht="14.25" hidden="1" customHeight="1">
      <c r="A1739" s="23" t="s">
        <v>134</v>
      </c>
      <c r="B1739" s="64" t="s">
        <v>83</v>
      </c>
      <c r="C1739" s="64" t="s">
        <v>4148</v>
      </c>
      <c r="D1739" s="64">
        <v>1000003624</v>
      </c>
      <c r="E1739" s="65" t="s">
        <v>4149</v>
      </c>
      <c r="F1739" s="130">
        <v>45112</v>
      </c>
      <c r="G1739" s="66" t="str">
        <f t="shared" si="351"/>
        <v>Targeted Dealer</v>
      </c>
      <c r="H1739" s="24"/>
      <c r="I1739" s="67">
        <v>20</v>
      </c>
      <c r="J1739" s="144">
        <f t="shared" ca="1" si="352"/>
        <v>417.41935483870969</v>
      </c>
      <c r="K1739" s="96">
        <v>0</v>
      </c>
      <c r="L1739" s="145">
        <f t="shared" ca="1" si="353"/>
        <v>-417.41935483870969</v>
      </c>
      <c r="M1739" s="145">
        <f t="shared" ca="1" si="354"/>
        <v>0</v>
      </c>
      <c r="N1739" s="99">
        <v>2.5</v>
      </c>
      <c r="O1739" s="97" t="str">
        <f t="shared" ca="1" si="355"/>
        <v>Nov</v>
      </c>
      <c r="P1739" s="96">
        <v>2.5</v>
      </c>
      <c r="Q1739" s="146">
        <f t="shared" si="356"/>
        <v>-2.5</v>
      </c>
      <c r="R1739" s="97">
        <f t="shared" ca="1" si="357"/>
        <v>-1</v>
      </c>
      <c r="S1739" s="99" t="str">
        <f t="shared" ca="1" si="358"/>
        <v>DEGROWTH</v>
      </c>
      <c r="T1739" s="100">
        <v>0</v>
      </c>
      <c r="U1739" s="100" t="str">
        <f t="shared" ca="1" si="359"/>
        <v>Dec</v>
      </c>
      <c r="V1739" s="96">
        <v>0</v>
      </c>
      <c r="W1739" s="103">
        <f t="shared" si="360"/>
        <v>0</v>
      </c>
      <c r="X1739" s="102">
        <f t="shared" ca="1" si="361"/>
        <v>0</v>
      </c>
      <c r="Y1739" s="103" t="b">
        <f t="shared" si="362"/>
        <v>0</v>
      </c>
      <c r="Z1739" s="24">
        <v>1</v>
      </c>
      <c r="AA1739" s="24"/>
      <c r="AB1739" s="3">
        <v>1000003624</v>
      </c>
      <c r="AC1739" s="3"/>
    </row>
    <row r="1740" spans="1:29" ht="14.25" hidden="1" customHeight="1">
      <c r="A1740" s="23" t="s">
        <v>134</v>
      </c>
      <c r="B1740" s="64" t="s">
        <v>83</v>
      </c>
      <c r="C1740" s="64" t="s">
        <v>2947</v>
      </c>
      <c r="D1740" s="64">
        <v>1000004169</v>
      </c>
      <c r="E1740" s="65" t="s">
        <v>2948</v>
      </c>
      <c r="F1740" s="130">
        <v>45606</v>
      </c>
      <c r="G1740" s="66" t="str">
        <f t="shared" si="351"/>
        <v>Targeted Dealer</v>
      </c>
      <c r="H1740" s="24"/>
      <c r="I1740" s="67">
        <v>25</v>
      </c>
      <c r="J1740" s="144">
        <f t="shared" ca="1" si="352"/>
        <v>521.77419354838707</v>
      </c>
      <c r="K1740" s="96">
        <v>37.5</v>
      </c>
      <c r="L1740" s="145">
        <f t="shared" ca="1" si="353"/>
        <v>-484.27419354838707</v>
      </c>
      <c r="M1740" s="145">
        <f t="shared" ca="1" si="354"/>
        <v>7.1870170015455948</v>
      </c>
      <c r="N1740" s="99">
        <v>10</v>
      </c>
      <c r="O1740" s="97" t="str">
        <f t="shared" ca="1" si="355"/>
        <v>Nov</v>
      </c>
      <c r="P1740" s="96">
        <v>10</v>
      </c>
      <c r="Q1740" s="146">
        <f t="shared" si="356"/>
        <v>27.5</v>
      </c>
      <c r="R1740" s="97">
        <f t="shared" ca="1" si="357"/>
        <v>2.75</v>
      </c>
      <c r="S1740" s="99" t="str">
        <f t="shared" ca="1" si="358"/>
        <v>GROWTH</v>
      </c>
      <c r="T1740" s="100">
        <v>0</v>
      </c>
      <c r="U1740" s="100" t="str">
        <f t="shared" ca="1" si="359"/>
        <v>Dec</v>
      </c>
      <c r="V1740" s="96">
        <v>0</v>
      </c>
      <c r="W1740" s="103">
        <f t="shared" si="360"/>
        <v>37.5</v>
      </c>
      <c r="X1740" s="102">
        <f t="shared" ca="1" si="361"/>
        <v>0</v>
      </c>
      <c r="Y1740" s="103" t="b">
        <f t="shared" si="362"/>
        <v>0</v>
      </c>
      <c r="Z1740" s="24">
        <v>0</v>
      </c>
      <c r="AA1740" s="24"/>
      <c r="AB1740" s="3">
        <v>1000004169</v>
      </c>
      <c r="AC1740" s="3"/>
    </row>
    <row r="1741" spans="1:29" ht="14.25" hidden="1" customHeight="1">
      <c r="A1741" s="23" t="s">
        <v>134</v>
      </c>
      <c r="B1741" s="64" t="s">
        <v>84</v>
      </c>
      <c r="C1741" s="64" t="s">
        <v>2949</v>
      </c>
      <c r="D1741" s="64">
        <v>1000000378</v>
      </c>
      <c r="E1741" s="65" t="s">
        <v>2950</v>
      </c>
      <c r="F1741" s="130">
        <v>43911</v>
      </c>
      <c r="G1741" s="66" t="str">
        <f t="shared" si="351"/>
        <v>Targeted Dealer</v>
      </c>
      <c r="H1741" s="24"/>
      <c r="I1741" s="67">
        <v>30</v>
      </c>
      <c r="J1741" s="144">
        <f t="shared" ca="1" si="352"/>
        <v>626.12903225806451</v>
      </c>
      <c r="K1741" s="96">
        <v>76.2</v>
      </c>
      <c r="L1741" s="145">
        <f t="shared" ca="1" si="353"/>
        <v>-549.92903225806447</v>
      </c>
      <c r="M1741" s="145">
        <f t="shared" ca="1" si="354"/>
        <v>12.170015455950541</v>
      </c>
      <c r="N1741" s="99">
        <v>11</v>
      </c>
      <c r="O1741" s="97" t="str">
        <f t="shared" ca="1" si="355"/>
        <v>Nov</v>
      </c>
      <c r="P1741" s="96">
        <v>11</v>
      </c>
      <c r="Q1741" s="146">
        <f t="shared" si="356"/>
        <v>65.2</v>
      </c>
      <c r="R1741" s="97">
        <f t="shared" ca="1" si="357"/>
        <v>5.9272727272727277</v>
      </c>
      <c r="S1741" s="99" t="str">
        <f t="shared" ca="1" si="358"/>
        <v>GROWTH</v>
      </c>
      <c r="T1741" s="100">
        <v>0</v>
      </c>
      <c r="U1741" s="100" t="str">
        <f t="shared" ca="1" si="359"/>
        <v>Dec</v>
      </c>
      <c r="V1741" s="96">
        <v>0</v>
      </c>
      <c r="W1741" s="103">
        <f t="shared" si="360"/>
        <v>76.2</v>
      </c>
      <c r="X1741" s="102">
        <f t="shared" ca="1" si="361"/>
        <v>0</v>
      </c>
      <c r="Y1741" s="103" t="b">
        <f t="shared" si="362"/>
        <v>0</v>
      </c>
      <c r="Z1741" s="24">
        <v>0</v>
      </c>
      <c r="AA1741" s="24"/>
      <c r="AB1741" s="3">
        <v>1000000378</v>
      </c>
      <c r="AC1741" s="3"/>
    </row>
    <row r="1742" spans="1:29" ht="14.25" hidden="1" customHeight="1">
      <c r="A1742" s="23" t="s">
        <v>4046</v>
      </c>
      <c r="B1742" s="64" t="s">
        <v>95</v>
      </c>
      <c r="C1742" s="64" t="s">
        <v>2951</v>
      </c>
      <c r="D1742" s="64">
        <v>1000001366</v>
      </c>
      <c r="E1742" s="65" t="s">
        <v>2952</v>
      </c>
      <c r="F1742" s="130">
        <v>44054</v>
      </c>
      <c r="G1742" s="66" t="str">
        <f t="shared" si="351"/>
        <v>-</v>
      </c>
      <c r="H1742" s="24"/>
      <c r="I1742" s="67">
        <v>0</v>
      </c>
      <c r="J1742" s="144">
        <f t="shared" ca="1" si="352"/>
        <v>0</v>
      </c>
      <c r="K1742" s="96">
        <v>0</v>
      </c>
      <c r="L1742" s="145">
        <f t="shared" ca="1" si="353"/>
        <v>0</v>
      </c>
      <c r="M1742" s="145" t="str">
        <f t="shared" ca="1" si="354"/>
        <v>-</v>
      </c>
      <c r="N1742" s="99">
        <v>3.5</v>
      </c>
      <c r="O1742" s="97" t="str">
        <f t="shared" ca="1" si="355"/>
        <v>Nov</v>
      </c>
      <c r="P1742" s="96">
        <v>3.5</v>
      </c>
      <c r="Q1742" s="146">
        <f t="shared" si="356"/>
        <v>-3.5</v>
      </c>
      <c r="R1742" s="97">
        <f t="shared" ca="1" si="357"/>
        <v>-1</v>
      </c>
      <c r="S1742" s="99" t="str">
        <f t="shared" ca="1" si="358"/>
        <v>DEGROWTH</v>
      </c>
      <c r="T1742" s="100">
        <v>0</v>
      </c>
      <c r="U1742" s="100" t="str">
        <f t="shared" ca="1" si="359"/>
        <v>Dec</v>
      </c>
      <c r="V1742" s="96">
        <v>0</v>
      </c>
      <c r="W1742" s="103">
        <f t="shared" si="360"/>
        <v>0</v>
      </c>
      <c r="X1742" s="102">
        <f t="shared" ca="1" si="361"/>
        <v>0</v>
      </c>
      <c r="Y1742" s="103" t="b">
        <f t="shared" si="362"/>
        <v>0</v>
      </c>
      <c r="Z1742" s="24">
        <v>1</v>
      </c>
      <c r="AA1742" s="24"/>
      <c r="AB1742" s="3">
        <v>1000001366</v>
      </c>
      <c r="AC1742" s="3"/>
    </row>
    <row r="1743" spans="1:29" ht="14.25" hidden="1" customHeight="1">
      <c r="A1743" s="23" t="s">
        <v>133</v>
      </c>
      <c r="B1743" s="64" t="s">
        <v>52</v>
      </c>
      <c r="C1743" s="64" t="s">
        <v>2953</v>
      </c>
      <c r="D1743" s="64">
        <v>1000004159</v>
      </c>
      <c r="E1743" s="65" t="s">
        <v>2954</v>
      </c>
      <c r="F1743" s="130">
        <v>45594</v>
      </c>
      <c r="G1743" s="66" t="str">
        <f t="shared" si="351"/>
        <v>Targeted Dealer</v>
      </c>
      <c r="H1743" s="24"/>
      <c r="I1743" s="67">
        <v>100</v>
      </c>
      <c r="J1743" s="144">
        <f t="shared" ca="1" si="352"/>
        <v>2087.0967741935483</v>
      </c>
      <c r="K1743" s="96">
        <v>120</v>
      </c>
      <c r="L1743" s="145">
        <f t="shared" ca="1" si="353"/>
        <v>-1967.0967741935483</v>
      </c>
      <c r="M1743" s="145">
        <f t="shared" ca="1" si="354"/>
        <v>5.7496136012364758</v>
      </c>
      <c r="N1743" s="99">
        <v>69</v>
      </c>
      <c r="O1743" s="97" t="str">
        <f t="shared" ca="1" si="355"/>
        <v>Nov</v>
      </c>
      <c r="P1743" s="96">
        <v>69</v>
      </c>
      <c r="Q1743" s="146">
        <f t="shared" si="356"/>
        <v>51</v>
      </c>
      <c r="R1743" s="97">
        <f t="shared" ca="1" si="357"/>
        <v>0.73913043478260865</v>
      </c>
      <c r="S1743" s="99" t="str">
        <f t="shared" ca="1" si="358"/>
        <v>GROWTH</v>
      </c>
      <c r="T1743" s="100">
        <v>0</v>
      </c>
      <c r="U1743" s="100" t="str">
        <f t="shared" ca="1" si="359"/>
        <v>Dec</v>
      </c>
      <c r="V1743" s="96">
        <v>0</v>
      </c>
      <c r="W1743" s="103">
        <f t="shared" si="360"/>
        <v>120</v>
      </c>
      <c r="X1743" s="102">
        <f t="shared" ca="1" si="361"/>
        <v>0</v>
      </c>
      <c r="Y1743" s="103" t="b">
        <f t="shared" si="362"/>
        <v>0</v>
      </c>
      <c r="Z1743" s="24">
        <v>0</v>
      </c>
      <c r="AA1743" s="24"/>
      <c r="AB1743" s="3">
        <v>1000004159</v>
      </c>
      <c r="AC1743" s="3"/>
    </row>
    <row r="1744" spans="1:29" ht="14.25" hidden="1" customHeight="1">
      <c r="A1744" s="23" t="s">
        <v>133</v>
      </c>
      <c r="B1744" s="64" t="s">
        <v>21</v>
      </c>
      <c r="C1744" s="64" t="s">
        <v>2955</v>
      </c>
      <c r="D1744" s="64">
        <v>1000004170</v>
      </c>
      <c r="E1744" s="65" t="s">
        <v>2956</v>
      </c>
      <c r="F1744" s="130">
        <v>45611</v>
      </c>
      <c r="G1744" s="66" t="str">
        <f t="shared" si="351"/>
        <v>Targeted Dealer</v>
      </c>
      <c r="H1744" s="24"/>
      <c r="I1744" s="67">
        <v>40</v>
      </c>
      <c r="J1744" s="144">
        <f t="shared" ca="1" si="352"/>
        <v>834.83870967741939</v>
      </c>
      <c r="K1744" s="96">
        <v>40</v>
      </c>
      <c r="L1744" s="145">
        <f t="shared" ca="1" si="353"/>
        <v>-794.83870967741939</v>
      </c>
      <c r="M1744" s="145">
        <f t="shared" ca="1" si="354"/>
        <v>4.7913446676970626</v>
      </c>
      <c r="N1744" s="99">
        <v>21</v>
      </c>
      <c r="O1744" s="97" t="str">
        <f t="shared" ca="1" si="355"/>
        <v>Nov</v>
      </c>
      <c r="P1744" s="96">
        <v>21</v>
      </c>
      <c r="Q1744" s="146">
        <f t="shared" si="356"/>
        <v>19</v>
      </c>
      <c r="R1744" s="97">
        <f t="shared" ca="1" si="357"/>
        <v>0.90476190476190466</v>
      </c>
      <c r="S1744" s="99" t="str">
        <f t="shared" ca="1" si="358"/>
        <v>GROWTH</v>
      </c>
      <c r="T1744" s="100">
        <v>0</v>
      </c>
      <c r="U1744" s="100" t="str">
        <f t="shared" ca="1" si="359"/>
        <v>Dec</v>
      </c>
      <c r="V1744" s="96">
        <v>0</v>
      </c>
      <c r="W1744" s="103">
        <f t="shared" si="360"/>
        <v>40</v>
      </c>
      <c r="X1744" s="102">
        <f t="shared" ca="1" si="361"/>
        <v>0</v>
      </c>
      <c r="Y1744" s="103" t="b">
        <f t="shared" si="362"/>
        <v>0</v>
      </c>
      <c r="Z1744" s="24">
        <v>0</v>
      </c>
      <c r="AA1744" s="24"/>
      <c r="AB1744" s="3">
        <v>1000004170</v>
      </c>
      <c r="AC1744" s="3"/>
    </row>
    <row r="1745" spans="1:29" ht="14.25" hidden="1" customHeight="1">
      <c r="A1745" s="23" t="s">
        <v>133</v>
      </c>
      <c r="B1745" s="64" t="s">
        <v>41</v>
      </c>
      <c r="C1745" s="64" t="s">
        <v>2957</v>
      </c>
      <c r="D1745" s="64">
        <v>1000003041</v>
      </c>
      <c r="E1745" s="65" t="s">
        <v>2958</v>
      </c>
      <c r="F1745" s="130">
        <v>44847</v>
      </c>
      <c r="G1745" s="66" t="str">
        <f t="shared" si="351"/>
        <v>Targeted Dealer</v>
      </c>
      <c r="H1745" s="24"/>
      <c r="I1745" s="67">
        <v>65</v>
      </c>
      <c r="J1745" s="144">
        <f t="shared" ca="1" si="352"/>
        <v>1356.6129032258063</v>
      </c>
      <c r="K1745" s="96">
        <v>100</v>
      </c>
      <c r="L1745" s="145">
        <f t="shared" ca="1" si="353"/>
        <v>-1256.6129032258063</v>
      </c>
      <c r="M1745" s="145">
        <f t="shared" ca="1" si="354"/>
        <v>7.3712994887647136</v>
      </c>
      <c r="N1745" s="99">
        <v>20</v>
      </c>
      <c r="O1745" s="97" t="str">
        <f t="shared" ca="1" si="355"/>
        <v>Nov</v>
      </c>
      <c r="P1745" s="96">
        <v>20</v>
      </c>
      <c r="Q1745" s="146">
        <f t="shared" si="356"/>
        <v>80</v>
      </c>
      <c r="R1745" s="97">
        <f t="shared" ca="1" si="357"/>
        <v>4</v>
      </c>
      <c r="S1745" s="99" t="str">
        <f t="shared" ca="1" si="358"/>
        <v>GROWTH</v>
      </c>
      <c r="T1745" s="100">
        <v>0</v>
      </c>
      <c r="U1745" s="100" t="str">
        <f t="shared" ca="1" si="359"/>
        <v>Dec</v>
      </c>
      <c r="V1745" s="96">
        <v>0</v>
      </c>
      <c r="W1745" s="103">
        <f t="shared" si="360"/>
        <v>100</v>
      </c>
      <c r="X1745" s="102">
        <f t="shared" ca="1" si="361"/>
        <v>0</v>
      </c>
      <c r="Y1745" s="103" t="b">
        <f t="shared" si="362"/>
        <v>0</v>
      </c>
      <c r="Z1745" s="24">
        <v>0</v>
      </c>
      <c r="AA1745" s="24"/>
      <c r="AB1745" s="3">
        <v>1000003041</v>
      </c>
      <c r="AC1745" s="3"/>
    </row>
    <row r="1746" spans="1:29" ht="14.25" hidden="1" customHeight="1">
      <c r="A1746" s="23" t="s">
        <v>134</v>
      </c>
      <c r="B1746" s="64" t="s">
        <v>65</v>
      </c>
      <c r="C1746" s="64" t="s">
        <v>2959</v>
      </c>
      <c r="D1746" s="64">
        <v>1000004172</v>
      </c>
      <c r="E1746" s="65" t="s">
        <v>2960</v>
      </c>
      <c r="F1746" s="130">
        <v>45618</v>
      </c>
      <c r="G1746" s="66" t="str">
        <f t="shared" si="351"/>
        <v>Targeted Dealer</v>
      </c>
      <c r="H1746" s="24"/>
      <c r="I1746" s="67">
        <v>25</v>
      </c>
      <c r="J1746" s="144">
        <f t="shared" ca="1" si="352"/>
        <v>521.77419354838707</v>
      </c>
      <c r="K1746" s="96">
        <v>50</v>
      </c>
      <c r="L1746" s="145">
        <f t="shared" ca="1" si="353"/>
        <v>-471.77419354838707</v>
      </c>
      <c r="M1746" s="145">
        <f t="shared" ca="1" si="354"/>
        <v>9.5826893353941269</v>
      </c>
      <c r="N1746" s="99">
        <v>25</v>
      </c>
      <c r="O1746" s="97" t="str">
        <f t="shared" ca="1" si="355"/>
        <v>Nov</v>
      </c>
      <c r="P1746" s="96">
        <v>25</v>
      </c>
      <c r="Q1746" s="146">
        <f t="shared" si="356"/>
        <v>25</v>
      </c>
      <c r="R1746" s="97">
        <f t="shared" ca="1" si="357"/>
        <v>1</v>
      </c>
      <c r="S1746" s="99" t="str">
        <f t="shared" ca="1" si="358"/>
        <v>GROWTH</v>
      </c>
      <c r="T1746" s="100">
        <v>0</v>
      </c>
      <c r="U1746" s="100" t="str">
        <f t="shared" ca="1" si="359"/>
        <v>Dec</v>
      </c>
      <c r="V1746" s="96">
        <v>0</v>
      </c>
      <c r="W1746" s="103">
        <f t="shared" si="360"/>
        <v>50</v>
      </c>
      <c r="X1746" s="102">
        <f t="shared" ca="1" si="361"/>
        <v>0</v>
      </c>
      <c r="Y1746" s="103" t="b">
        <f t="shared" si="362"/>
        <v>0</v>
      </c>
      <c r="Z1746" s="24">
        <v>0</v>
      </c>
      <c r="AA1746" s="24"/>
      <c r="AB1746" s="3">
        <v>1000004172</v>
      </c>
      <c r="AC1746" s="3"/>
    </row>
    <row r="1747" spans="1:29" ht="14.25" hidden="1" customHeight="1">
      <c r="A1747" s="23" t="s">
        <v>133</v>
      </c>
      <c r="B1747" s="64" t="s">
        <v>143</v>
      </c>
      <c r="C1747" s="64" t="s">
        <v>450</v>
      </c>
      <c r="D1747" s="64">
        <v>1000004183</v>
      </c>
      <c r="E1747" s="65" t="s">
        <v>451</v>
      </c>
      <c r="F1747" s="130">
        <v>45621</v>
      </c>
      <c r="G1747" s="66" t="str">
        <f t="shared" si="351"/>
        <v>Targeted Dealer</v>
      </c>
      <c r="H1747" s="24"/>
      <c r="I1747" s="67">
        <v>80</v>
      </c>
      <c r="J1747" s="144">
        <f t="shared" ca="1" si="352"/>
        <v>1669.6774193548388</v>
      </c>
      <c r="K1747" s="96">
        <v>282.75</v>
      </c>
      <c r="L1747" s="145">
        <f t="shared" ca="1" si="353"/>
        <v>-1386.9274193548388</v>
      </c>
      <c r="M1747" s="145">
        <f t="shared" ca="1" si="354"/>
        <v>16.934408809891806</v>
      </c>
      <c r="N1747" s="99">
        <v>80</v>
      </c>
      <c r="O1747" s="97" t="str">
        <f t="shared" ca="1" si="355"/>
        <v>Nov</v>
      </c>
      <c r="P1747" s="96">
        <v>80</v>
      </c>
      <c r="Q1747" s="146">
        <f t="shared" si="356"/>
        <v>202.75</v>
      </c>
      <c r="R1747" s="97">
        <f t="shared" ca="1" si="357"/>
        <v>2.5343749999999998</v>
      </c>
      <c r="S1747" s="99" t="str">
        <f t="shared" ca="1" si="358"/>
        <v>GROWTH</v>
      </c>
      <c r="T1747" s="100">
        <v>0</v>
      </c>
      <c r="U1747" s="100" t="str">
        <f t="shared" ca="1" si="359"/>
        <v>Dec</v>
      </c>
      <c r="V1747" s="96">
        <v>0</v>
      </c>
      <c r="W1747" s="103">
        <f t="shared" si="360"/>
        <v>282.75</v>
      </c>
      <c r="X1747" s="102">
        <f t="shared" ca="1" si="361"/>
        <v>0</v>
      </c>
      <c r="Y1747" s="103" t="b">
        <f t="shared" si="362"/>
        <v>0</v>
      </c>
      <c r="Z1747" s="24">
        <v>0</v>
      </c>
      <c r="AA1747" s="24"/>
      <c r="AB1747" s="3">
        <v>1000004183</v>
      </c>
      <c r="AC1747" s="3"/>
    </row>
    <row r="1748" spans="1:29" ht="14.25" hidden="1" customHeight="1">
      <c r="A1748" s="23" t="s">
        <v>133</v>
      </c>
      <c r="B1748" s="64" t="s">
        <v>52</v>
      </c>
      <c r="C1748" s="64" t="s">
        <v>452</v>
      </c>
      <c r="D1748" s="64">
        <v>1000004171</v>
      </c>
      <c r="E1748" s="65" t="s">
        <v>453</v>
      </c>
      <c r="F1748" s="130">
        <v>45611</v>
      </c>
      <c r="G1748" s="66" t="str">
        <f t="shared" si="351"/>
        <v>Targeted Dealer</v>
      </c>
      <c r="H1748" s="24"/>
      <c r="I1748" s="67">
        <v>100</v>
      </c>
      <c r="J1748" s="144">
        <f t="shared" ca="1" si="352"/>
        <v>2087.0967741935483</v>
      </c>
      <c r="K1748" s="96">
        <v>210</v>
      </c>
      <c r="L1748" s="145">
        <f t="shared" ca="1" si="353"/>
        <v>-1877.0967741935483</v>
      </c>
      <c r="M1748" s="145">
        <f t="shared" ca="1" si="354"/>
        <v>10.061823802163833</v>
      </c>
      <c r="N1748" s="99">
        <v>30</v>
      </c>
      <c r="O1748" s="97" t="str">
        <f t="shared" ca="1" si="355"/>
        <v>Nov</v>
      </c>
      <c r="P1748" s="96">
        <v>30</v>
      </c>
      <c r="Q1748" s="146">
        <f t="shared" si="356"/>
        <v>180</v>
      </c>
      <c r="R1748" s="97">
        <f t="shared" ca="1" si="357"/>
        <v>6</v>
      </c>
      <c r="S1748" s="99" t="str">
        <f t="shared" ca="1" si="358"/>
        <v>GROWTH</v>
      </c>
      <c r="T1748" s="100">
        <v>0</v>
      </c>
      <c r="U1748" s="100" t="str">
        <f t="shared" ca="1" si="359"/>
        <v>Dec</v>
      </c>
      <c r="V1748" s="96">
        <v>0</v>
      </c>
      <c r="W1748" s="103">
        <f t="shared" si="360"/>
        <v>210</v>
      </c>
      <c r="X1748" s="102">
        <f t="shared" ca="1" si="361"/>
        <v>0</v>
      </c>
      <c r="Y1748" s="103" t="b">
        <f t="shared" si="362"/>
        <v>0</v>
      </c>
      <c r="Z1748" s="24">
        <v>0</v>
      </c>
      <c r="AA1748" s="24"/>
      <c r="AB1748" s="3">
        <v>1000004171</v>
      </c>
      <c r="AC1748" s="3"/>
    </row>
    <row r="1749" spans="1:29" ht="14.25" hidden="1" customHeight="1">
      <c r="A1749" s="23" t="s">
        <v>133</v>
      </c>
      <c r="B1749" s="64" t="s">
        <v>47</v>
      </c>
      <c r="C1749" s="64" t="s">
        <v>2961</v>
      </c>
      <c r="D1749" s="64">
        <v>1000004182</v>
      </c>
      <c r="E1749" s="65" t="s">
        <v>2962</v>
      </c>
      <c r="F1749" s="130">
        <v>45621</v>
      </c>
      <c r="G1749" s="66" t="str">
        <f t="shared" si="351"/>
        <v>Targeted Dealer</v>
      </c>
      <c r="H1749" s="24"/>
      <c r="I1749" s="67">
        <v>20</v>
      </c>
      <c r="J1749" s="144">
        <f t="shared" ca="1" si="352"/>
        <v>417.41935483870969</v>
      </c>
      <c r="K1749" s="96">
        <v>20</v>
      </c>
      <c r="L1749" s="145">
        <f t="shared" ca="1" si="353"/>
        <v>-397.41935483870969</v>
      </c>
      <c r="M1749" s="145">
        <f t="shared" ca="1" si="354"/>
        <v>4.7913446676970626</v>
      </c>
      <c r="N1749" s="99">
        <v>20</v>
      </c>
      <c r="O1749" s="97" t="str">
        <f t="shared" ca="1" si="355"/>
        <v>Nov</v>
      </c>
      <c r="P1749" s="96">
        <v>20</v>
      </c>
      <c r="Q1749" s="146">
        <f t="shared" si="356"/>
        <v>0</v>
      </c>
      <c r="R1749" s="97">
        <f t="shared" ca="1" si="357"/>
        <v>0</v>
      </c>
      <c r="S1749" s="99" t="str">
        <f t="shared" ca="1" si="358"/>
        <v>GROWTH</v>
      </c>
      <c r="T1749" s="100">
        <v>0</v>
      </c>
      <c r="U1749" s="100" t="str">
        <f t="shared" ca="1" si="359"/>
        <v>Dec</v>
      </c>
      <c r="V1749" s="96">
        <v>0</v>
      </c>
      <c r="W1749" s="103">
        <f t="shared" si="360"/>
        <v>20</v>
      </c>
      <c r="X1749" s="102">
        <f t="shared" ca="1" si="361"/>
        <v>0</v>
      </c>
      <c r="Y1749" s="103" t="b">
        <f t="shared" si="362"/>
        <v>0</v>
      </c>
      <c r="Z1749" s="24">
        <v>0</v>
      </c>
      <c r="AA1749" s="86"/>
      <c r="AB1749" s="3">
        <v>1000004182</v>
      </c>
      <c r="AC1749" s="3"/>
    </row>
    <row r="1750" spans="1:29" ht="14.25" hidden="1" customHeight="1">
      <c r="A1750" s="23" t="s">
        <v>130</v>
      </c>
      <c r="B1750" s="64" t="s">
        <v>118</v>
      </c>
      <c r="C1750" s="64" t="s">
        <v>4085</v>
      </c>
      <c r="D1750" s="64">
        <v>1000001193</v>
      </c>
      <c r="E1750" s="65" t="s">
        <v>4086</v>
      </c>
      <c r="F1750" s="130">
        <v>44739</v>
      </c>
      <c r="G1750" s="66" t="str">
        <f t="shared" si="351"/>
        <v>Targeted Dealer</v>
      </c>
      <c r="H1750" s="24"/>
      <c r="I1750" s="67">
        <v>25</v>
      </c>
      <c r="J1750" s="144">
        <f t="shared" ca="1" si="352"/>
        <v>521.77419354838707</v>
      </c>
      <c r="K1750" s="96">
        <v>25</v>
      </c>
      <c r="L1750" s="145">
        <f t="shared" ca="1" si="353"/>
        <v>-496.77419354838707</v>
      </c>
      <c r="M1750" s="145">
        <f t="shared" ca="1" si="354"/>
        <v>4.7913446676970635</v>
      </c>
      <c r="N1750" s="99">
        <v>25</v>
      </c>
      <c r="O1750" s="97" t="str">
        <f t="shared" ca="1" si="355"/>
        <v>Nov</v>
      </c>
      <c r="P1750" s="96">
        <v>25</v>
      </c>
      <c r="Q1750" s="146">
        <f t="shared" si="356"/>
        <v>0</v>
      </c>
      <c r="R1750" s="97">
        <f t="shared" ca="1" si="357"/>
        <v>0</v>
      </c>
      <c r="S1750" s="99" t="str">
        <f t="shared" ca="1" si="358"/>
        <v>GROWTH</v>
      </c>
      <c r="T1750" s="100">
        <v>0</v>
      </c>
      <c r="U1750" s="100" t="str">
        <f t="shared" ca="1" si="359"/>
        <v>Dec</v>
      </c>
      <c r="V1750" s="96">
        <v>0</v>
      </c>
      <c r="W1750" s="103">
        <f t="shared" si="360"/>
        <v>25</v>
      </c>
      <c r="X1750" s="102">
        <f t="shared" ca="1" si="361"/>
        <v>0</v>
      </c>
      <c r="Y1750" s="103" t="b">
        <f t="shared" si="362"/>
        <v>0</v>
      </c>
      <c r="Z1750" s="24">
        <v>0</v>
      </c>
      <c r="AA1750" s="86"/>
      <c r="AB1750" s="3">
        <v>1000001193</v>
      </c>
      <c r="AC1750" s="3"/>
    </row>
    <row r="1751" spans="1:29" ht="14.25" hidden="1" customHeight="1">
      <c r="A1751" s="23" t="s">
        <v>133</v>
      </c>
      <c r="B1751" s="64" t="s">
        <v>52</v>
      </c>
      <c r="C1751" s="64" t="s">
        <v>2963</v>
      </c>
      <c r="D1751" s="64">
        <v>1000000568</v>
      </c>
      <c r="E1751" s="65" t="s">
        <v>2964</v>
      </c>
      <c r="F1751" s="130">
        <v>44738</v>
      </c>
      <c r="G1751" s="66" t="str">
        <f t="shared" si="351"/>
        <v>Targeted Dealer</v>
      </c>
      <c r="H1751" s="24"/>
      <c r="I1751" s="67">
        <v>100</v>
      </c>
      <c r="J1751" s="144">
        <f t="shared" ca="1" si="352"/>
        <v>2087.0967741935483</v>
      </c>
      <c r="K1751" s="96">
        <v>172</v>
      </c>
      <c r="L1751" s="145">
        <f t="shared" ca="1" si="353"/>
        <v>-1915.0967741935483</v>
      </c>
      <c r="M1751" s="145">
        <f t="shared" ca="1" si="354"/>
        <v>8.2411128284389488</v>
      </c>
      <c r="N1751" s="99">
        <v>37</v>
      </c>
      <c r="O1751" s="97" t="str">
        <f t="shared" ca="1" si="355"/>
        <v>Nov</v>
      </c>
      <c r="P1751" s="96">
        <v>37</v>
      </c>
      <c r="Q1751" s="146">
        <f t="shared" si="356"/>
        <v>135</v>
      </c>
      <c r="R1751" s="97">
        <f t="shared" ca="1" si="357"/>
        <v>3.6486486486486482</v>
      </c>
      <c r="S1751" s="99" t="str">
        <f t="shared" ca="1" si="358"/>
        <v>GROWTH</v>
      </c>
      <c r="T1751" s="100">
        <v>0</v>
      </c>
      <c r="U1751" s="100" t="str">
        <f t="shared" ca="1" si="359"/>
        <v>Dec</v>
      </c>
      <c r="V1751" s="96">
        <v>0</v>
      </c>
      <c r="W1751" s="103">
        <f t="shared" si="360"/>
        <v>172</v>
      </c>
      <c r="X1751" s="102">
        <f t="shared" ca="1" si="361"/>
        <v>0</v>
      </c>
      <c r="Y1751" s="103" t="b">
        <f t="shared" si="362"/>
        <v>0</v>
      </c>
      <c r="Z1751" s="24">
        <v>0</v>
      </c>
      <c r="AA1751" s="86"/>
      <c r="AB1751" s="3">
        <v>1000000568</v>
      </c>
      <c r="AC1751" s="3"/>
    </row>
    <row r="1752" spans="1:29" ht="14.25" hidden="1" customHeight="1">
      <c r="A1752" s="23" t="s">
        <v>134</v>
      </c>
      <c r="B1752" s="64" t="s">
        <v>65</v>
      </c>
      <c r="C1752" s="64" t="s">
        <v>4665</v>
      </c>
      <c r="D1752" s="64">
        <v>1000002920</v>
      </c>
      <c r="E1752" s="65" t="s">
        <v>1493</v>
      </c>
      <c r="F1752" s="130">
        <v>44804</v>
      </c>
      <c r="G1752" s="66" t="str">
        <f t="shared" si="351"/>
        <v>Targeted Dealer</v>
      </c>
      <c r="H1752" s="24"/>
      <c r="I1752" s="67">
        <v>25</v>
      </c>
      <c r="J1752" s="144">
        <f t="shared" ca="1" si="352"/>
        <v>521.77419354838707</v>
      </c>
      <c r="K1752" s="96">
        <v>0</v>
      </c>
      <c r="L1752" s="145">
        <f t="shared" ca="1" si="353"/>
        <v>-521.77419354838707</v>
      </c>
      <c r="M1752" s="145">
        <f t="shared" ca="1" si="354"/>
        <v>0</v>
      </c>
      <c r="N1752" s="99">
        <v>25</v>
      </c>
      <c r="O1752" s="97" t="str">
        <f t="shared" ca="1" si="355"/>
        <v>Nov</v>
      </c>
      <c r="P1752" s="96">
        <v>25</v>
      </c>
      <c r="Q1752" s="146">
        <f t="shared" si="356"/>
        <v>-25</v>
      </c>
      <c r="R1752" s="97">
        <f t="shared" ca="1" si="357"/>
        <v>-1</v>
      </c>
      <c r="S1752" s="99" t="str">
        <f t="shared" ca="1" si="358"/>
        <v>DEGROWTH</v>
      </c>
      <c r="T1752" s="100">
        <v>0</v>
      </c>
      <c r="U1752" s="100" t="str">
        <f t="shared" ca="1" si="359"/>
        <v>Dec</v>
      </c>
      <c r="V1752" s="96">
        <v>0</v>
      </c>
      <c r="W1752" s="103">
        <f t="shared" si="360"/>
        <v>0</v>
      </c>
      <c r="X1752" s="102">
        <f t="shared" ca="1" si="361"/>
        <v>0</v>
      </c>
      <c r="Y1752" s="103" t="b">
        <f t="shared" si="362"/>
        <v>0</v>
      </c>
      <c r="Z1752" s="24">
        <v>1</v>
      </c>
      <c r="AA1752" s="86"/>
      <c r="AB1752" s="3">
        <v>1000002920</v>
      </c>
      <c r="AC1752" s="3"/>
    </row>
    <row r="1753" spans="1:29" ht="14.25" hidden="1" customHeight="1">
      <c r="A1753" s="23" t="s">
        <v>130</v>
      </c>
      <c r="B1753" s="64" t="s">
        <v>108</v>
      </c>
      <c r="C1753" s="64" t="s">
        <v>2965</v>
      </c>
      <c r="D1753" s="64">
        <v>1000004184</v>
      </c>
      <c r="E1753" s="65" t="s">
        <v>2966</v>
      </c>
      <c r="F1753" s="130">
        <v>45626</v>
      </c>
      <c r="G1753" s="66" t="str">
        <f t="shared" si="351"/>
        <v>-</v>
      </c>
      <c r="H1753" s="24"/>
      <c r="I1753" s="67"/>
      <c r="J1753" s="144">
        <f t="shared" ca="1" si="352"/>
        <v>0</v>
      </c>
      <c r="K1753" s="96">
        <v>330</v>
      </c>
      <c r="L1753" s="145">
        <f t="shared" ca="1" si="353"/>
        <v>330</v>
      </c>
      <c r="M1753" s="145" t="str">
        <f t="shared" ca="1" si="354"/>
        <v>-</v>
      </c>
      <c r="N1753" s="99">
        <v>0</v>
      </c>
      <c r="O1753" s="97" t="str">
        <f t="shared" ca="1" si="355"/>
        <v>Nov</v>
      </c>
      <c r="P1753" s="96">
        <v>0</v>
      </c>
      <c r="Q1753" s="146">
        <f t="shared" si="356"/>
        <v>330</v>
      </c>
      <c r="R1753" s="97">
        <f t="shared" ca="1" si="357"/>
        <v>0</v>
      </c>
      <c r="S1753" s="99" t="b">
        <f t="shared" si="358"/>
        <v>0</v>
      </c>
      <c r="T1753" s="100">
        <v>0</v>
      </c>
      <c r="U1753" s="100" t="str">
        <f t="shared" ca="1" si="359"/>
        <v>Dec</v>
      </c>
      <c r="V1753" s="96">
        <v>0</v>
      </c>
      <c r="W1753" s="103">
        <f t="shared" si="360"/>
        <v>330</v>
      </c>
      <c r="X1753" s="102">
        <f t="shared" ca="1" si="361"/>
        <v>0</v>
      </c>
      <c r="Y1753" s="103" t="b">
        <f t="shared" si="362"/>
        <v>0</v>
      </c>
      <c r="Z1753" s="24">
        <v>0</v>
      </c>
      <c r="AA1753" s="86"/>
      <c r="AB1753" s="3">
        <v>1000004184</v>
      </c>
      <c r="AC1753" s="3"/>
    </row>
    <row r="1754" spans="1:29" ht="14.25" hidden="1" customHeight="1">
      <c r="A1754" s="23" t="s">
        <v>133</v>
      </c>
      <c r="B1754" s="64" t="s">
        <v>43</v>
      </c>
      <c r="C1754" s="64" t="s">
        <v>2967</v>
      </c>
      <c r="D1754" s="64">
        <v>1000004177</v>
      </c>
      <c r="E1754" s="65" t="s">
        <v>2968</v>
      </c>
      <c r="F1754" s="130">
        <v>45630</v>
      </c>
      <c r="G1754" s="66" t="str">
        <f t="shared" si="351"/>
        <v>-</v>
      </c>
      <c r="H1754" s="24"/>
      <c r="I1754" s="67"/>
      <c r="J1754" s="144">
        <f t="shared" ca="1" si="352"/>
        <v>0</v>
      </c>
      <c r="K1754" s="96">
        <v>60</v>
      </c>
      <c r="L1754" s="145">
        <f t="shared" ca="1" si="353"/>
        <v>60</v>
      </c>
      <c r="M1754" s="145" t="str">
        <f t="shared" ca="1" si="354"/>
        <v>-</v>
      </c>
      <c r="N1754" s="99">
        <v>0</v>
      </c>
      <c r="O1754" s="97" t="str">
        <f t="shared" ca="1" si="355"/>
        <v>Nov</v>
      </c>
      <c r="P1754" s="96">
        <v>0</v>
      </c>
      <c r="Q1754" s="146">
        <f t="shared" si="356"/>
        <v>60</v>
      </c>
      <c r="R1754" s="97">
        <f t="shared" ca="1" si="357"/>
        <v>0</v>
      </c>
      <c r="S1754" s="99" t="b">
        <f t="shared" si="358"/>
        <v>0</v>
      </c>
      <c r="T1754" s="100">
        <v>0</v>
      </c>
      <c r="U1754" s="100" t="str">
        <f t="shared" ca="1" si="359"/>
        <v>Dec</v>
      </c>
      <c r="V1754" s="96">
        <v>0</v>
      </c>
      <c r="W1754" s="103">
        <f t="shared" si="360"/>
        <v>60</v>
      </c>
      <c r="X1754" s="102">
        <f t="shared" ca="1" si="361"/>
        <v>0</v>
      </c>
      <c r="Y1754" s="103" t="b">
        <f t="shared" si="362"/>
        <v>0</v>
      </c>
      <c r="Z1754" s="24">
        <v>0</v>
      </c>
      <c r="AA1754" s="86"/>
      <c r="AB1754" s="3">
        <v>1000004177</v>
      </c>
      <c r="AC1754" s="3"/>
    </row>
    <row r="1755" spans="1:29" ht="14.25" hidden="1" customHeight="1">
      <c r="A1755" s="23" t="s">
        <v>134</v>
      </c>
      <c r="B1755" s="64" t="s">
        <v>78</v>
      </c>
      <c r="C1755" s="64" t="s">
        <v>2969</v>
      </c>
      <c r="D1755" s="64">
        <v>1000004174</v>
      </c>
      <c r="E1755" s="65" t="s">
        <v>2970</v>
      </c>
      <c r="F1755" s="130">
        <v>45625</v>
      </c>
      <c r="G1755" s="66" t="str">
        <f t="shared" si="351"/>
        <v>Targeted Dealer</v>
      </c>
      <c r="H1755" s="24"/>
      <c r="I1755" s="67">
        <v>20</v>
      </c>
      <c r="J1755" s="144">
        <f t="shared" ca="1" si="352"/>
        <v>417.41935483870969</v>
      </c>
      <c r="K1755" s="96">
        <v>77</v>
      </c>
      <c r="L1755" s="145">
        <f t="shared" ca="1" si="353"/>
        <v>-340.41935483870969</v>
      </c>
      <c r="M1755" s="145">
        <f t="shared" ca="1" si="354"/>
        <v>18.446676970633693</v>
      </c>
      <c r="N1755" s="99">
        <v>0</v>
      </c>
      <c r="O1755" s="97" t="str">
        <f t="shared" ca="1" si="355"/>
        <v>Nov</v>
      </c>
      <c r="P1755" s="96">
        <v>0</v>
      </c>
      <c r="Q1755" s="146">
        <f t="shared" si="356"/>
        <v>77</v>
      </c>
      <c r="R1755" s="97">
        <f t="shared" ca="1" si="357"/>
        <v>0</v>
      </c>
      <c r="S1755" s="99" t="b">
        <f t="shared" si="358"/>
        <v>0</v>
      </c>
      <c r="T1755" s="100">
        <v>0</v>
      </c>
      <c r="U1755" s="100" t="str">
        <f t="shared" ca="1" si="359"/>
        <v>Dec</v>
      </c>
      <c r="V1755" s="96">
        <v>0</v>
      </c>
      <c r="W1755" s="103">
        <f t="shared" si="360"/>
        <v>77</v>
      </c>
      <c r="X1755" s="102">
        <f t="shared" ca="1" si="361"/>
        <v>0</v>
      </c>
      <c r="Y1755" s="103" t="b">
        <f t="shared" si="362"/>
        <v>0</v>
      </c>
      <c r="Z1755" s="24">
        <v>0</v>
      </c>
      <c r="AA1755" s="86"/>
      <c r="AB1755" s="3">
        <v>1000004174</v>
      </c>
      <c r="AC1755" s="3"/>
    </row>
    <row r="1756" spans="1:29" ht="14.25" hidden="1" customHeight="1">
      <c r="A1756" s="23" t="s">
        <v>134</v>
      </c>
      <c r="B1756" s="64" t="s">
        <v>58</v>
      </c>
      <c r="C1756" s="64" t="s">
        <v>262</v>
      </c>
      <c r="D1756" s="64">
        <v>1000004100</v>
      </c>
      <c r="E1756" s="65" t="s">
        <v>263</v>
      </c>
      <c r="F1756" s="130">
        <v>45532</v>
      </c>
      <c r="G1756" s="66" t="str">
        <f t="shared" si="351"/>
        <v>Targeted Dealer</v>
      </c>
      <c r="H1756" s="24"/>
      <c r="I1756" s="67">
        <v>25</v>
      </c>
      <c r="J1756" s="144">
        <f t="shared" ca="1" si="352"/>
        <v>521.77419354838707</v>
      </c>
      <c r="K1756" s="96">
        <v>26</v>
      </c>
      <c r="L1756" s="145">
        <f t="shared" ca="1" si="353"/>
        <v>-495.77419354838707</v>
      </c>
      <c r="M1756" s="145">
        <f t="shared" ca="1" si="354"/>
        <v>4.9829984544049459</v>
      </c>
      <c r="N1756" s="99">
        <v>0</v>
      </c>
      <c r="O1756" s="97" t="str">
        <f t="shared" ca="1" si="355"/>
        <v>Nov</v>
      </c>
      <c r="P1756" s="96">
        <v>0</v>
      </c>
      <c r="Q1756" s="146">
        <f t="shared" si="356"/>
        <v>26</v>
      </c>
      <c r="R1756" s="97">
        <f t="shared" ca="1" si="357"/>
        <v>0</v>
      </c>
      <c r="S1756" s="99" t="b">
        <f t="shared" si="358"/>
        <v>0</v>
      </c>
      <c r="T1756" s="100">
        <v>0</v>
      </c>
      <c r="U1756" s="100" t="str">
        <f t="shared" ca="1" si="359"/>
        <v>Dec</v>
      </c>
      <c r="V1756" s="96">
        <v>0</v>
      </c>
      <c r="W1756" s="103">
        <f t="shared" si="360"/>
        <v>26</v>
      </c>
      <c r="X1756" s="102">
        <f t="shared" ca="1" si="361"/>
        <v>0</v>
      </c>
      <c r="Y1756" s="103" t="b">
        <f t="shared" si="362"/>
        <v>0</v>
      </c>
      <c r="Z1756" s="24">
        <v>0</v>
      </c>
      <c r="AA1756" s="86"/>
      <c r="AB1756" s="3">
        <v>1000004100</v>
      </c>
      <c r="AC1756" s="3"/>
    </row>
    <row r="1757" spans="1:29" ht="14.25" hidden="1" customHeight="1">
      <c r="A1757" s="23" t="s">
        <v>4046</v>
      </c>
      <c r="B1757" s="64" t="s">
        <v>61</v>
      </c>
      <c r="C1757" s="64" t="s">
        <v>2971</v>
      </c>
      <c r="D1757" s="64">
        <v>1000004175</v>
      </c>
      <c r="E1757" s="65" t="s">
        <v>2972</v>
      </c>
      <c r="F1757" s="130">
        <v>45625</v>
      </c>
      <c r="G1757" s="66" t="str">
        <f t="shared" si="351"/>
        <v>Targeted Dealer</v>
      </c>
      <c r="H1757" s="24"/>
      <c r="I1757" s="67">
        <v>25</v>
      </c>
      <c r="J1757" s="144">
        <f t="shared" ca="1" si="352"/>
        <v>521.77419354838707</v>
      </c>
      <c r="K1757" s="96">
        <v>35.5</v>
      </c>
      <c r="L1757" s="145">
        <f t="shared" ca="1" si="353"/>
        <v>-486.27419354838707</v>
      </c>
      <c r="M1757" s="145">
        <f t="shared" ca="1" si="354"/>
        <v>6.8037094281298298</v>
      </c>
      <c r="N1757" s="99">
        <v>0</v>
      </c>
      <c r="O1757" s="97" t="str">
        <f t="shared" ca="1" si="355"/>
        <v>Nov</v>
      </c>
      <c r="P1757" s="96">
        <v>0</v>
      </c>
      <c r="Q1757" s="146">
        <f t="shared" si="356"/>
        <v>35.5</v>
      </c>
      <c r="R1757" s="97">
        <f t="shared" ca="1" si="357"/>
        <v>0</v>
      </c>
      <c r="S1757" s="99" t="b">
        <f t="shared" si="358"/>
        <v>0</v>
      </c>
      <c r="T1757" s="100">
        <v>0</v>
      </c>
      <c r="U1757" s="100" t="str">
        <f t="shared" ca="1" si="359"/>
        <v>Dec</v>
      </c>
      <c r="V1757" s="96">
        <v>0</v>
      </c>
      <c r="W1757" s="103">
        <f t="shared" si="360"/>
        <v>35.5</v>
      </c>
      <c r="X1757" s="102">
        <f t="shared" ca="1" si="361"/>
        <v>0</v>
      </c>
      <c r="Y1757" s="103" t="b">
        <f t="shared" si="362"/>
        <v>0</v>
      </c>
      <c r="Z1757" s="24">
        <v>0</v>
      </c>
      <c r="AA1757" s="86"/>
      <c r="AB1757" s="3">
        <v>1000004175</v>
      </c>
      <c r="AC1757" s="3"/>
    </row>
    <row r="1758" spans="1:29" ht="14.25" hidden="1" customHeight="1">
      <c r="A1758" s="23" t="s">
        <v>130</v>
      </c>
      <c r="B1758" s="64" t="s">
        <v>122</v>
      </c>
      <c r="C1758" s="64" t="s">
        <v>4087</v>
      </c>
      <c r="D1758" s="64">
        <v>1000001639</v>
      </c>
      <c r="E1758" s="65" t="s">
        <v>4088</v>
      </c>
      <c r="F1758" s="130">
        <v>44739</v>
      </c>
      <c r="G1758" s="66" t="str">
        <f t="shared" si="351"/>
        <v>-</v>
      </c>
      <c r="H1758" s="24"/>
      <c r="I1758" s="67"/>
      <c r="J1758" s="144">
        <f t="shared" ca="1" si="352"/>
        <v>0</v>
      </c>
      <c r="K1758" s="96">
        <v>17.5</v>
      </c>
      <c r="L1758" s="145">
        <f t="shared" ca="1" si="353"/>
        <v>17.5</v>
      </c>
      <c r="M1758" s="145" t="str">
        <f t="shared" ca="1" si="354"/>
        <v>-</v>
      </c>
      <c r="N1758" s="99">
        <v>0</v>
      </c>
      <c r="O1758" s="97" t="str">
        <f t="shared" ca="1" si="355"/>
        <v>Nov</v>
      </c>
      <c r="P1758" s="96">
        <v>0</v>
      </c>
      <c r="Q1758" s="146">
        <f t="shared" si="356"/>
        <v>17.5</v>
      </c>
      <c r="R1758" s="97">
        <f t="shared" ca="1" si="357"/>
        <v>0</v>
      </c>
      <c r="S1758" s="99" t="b">
        <f t="shared" si="358"/>
        <v>0</v>
      </c>
      <c r="T1758" s="100">
        <v>0</v>
      </c>
      <c r="U1758" s="100" t="str">
        <f t="shared" ca="1" si="359"/>
        <v>Dec</v>
      </c>
      <c r="V1758" s="96">
        <v>0</v>
      </c>
      <c r="W1758" s="103">
        <f t="shared" si="360"/>
        <v>17.5</v>
      </c>
      <c r="X1758" s="102">
        <f t="shared" ca="1" si="361"/>
        <v>0</v>
      </c>
      <c r="Y1758" s="103" t="b">
        <f t="shared" si="362"/>
        <v>0</v>
      </c>
      <c r="Z1758" s="24">
        <v>0</v>
      </c>
      <c r="AA1758" s="86"/>
      <c r="AB1758" s="3">
        <v>1000001639</v>
      </c>
      <c r="AC1758" s="3"/>
    </row>
    <row r="1759" spans="1:29" ht="14.25" hidden="1" customHeight="1">
      <c r="A1759" s="23" t="s">
        <v>133</v>
      </c>
      <c r="B1759" s="64" t="s">
        <v>55</v>
      </c>
      <c r="C1759" s="64" t="s">
        <v>2973</v>
      </c>
      <c r="D1759" s="64">
        <v>1000004166</v>
      </c>
      <c r="E1759" s="65" t="s">
        <v>2974</v>
      </c>
      <c r="F1759" s="130">
        <v>45603</v>
      </c>
      <c r="G1759" s="66" t="str">
        <f t="shared" si="351"/>
        <v>-</v>
      </c>
      <c r="H1759" s="24"/>
      <c r="I1759" s="67"/>
      <c r="J1759" s="144">
        <f t="shared" ca="1" si="352"/>
        <v>0</v>
      </c>
      <c r="K1759" s="96">
        <v>20</v>
      </c>
      <c r="L1759" s="145">
        <f t="shared" ca="1" si="353"/>
        <v>20</v>
      </c>
      <c r="M1759" s="145" t="str">
        <f t="shared" ca="1" si="354"/>
        <v>-</v>
      </c>
      <c r="N1759" s="99">
        <v>0</v>
      </c>
      <c r="O1759" s="97" t="str">
        <f t="shared" ca="1" si="355"/>
        <v>Nov</v>
      </c>
      <c r="P1759" s="96">
        <v>0</v>
      </c>
      <c r="Q1759" s="146">
        <f t="shared" si="356"/>
        <v>20</v>
      </c>
      <c r="R1759" s="97">
        <f t="shared" ca="1" si="357"/>
        <v>0</v>
      </c>
      <c r="S1759" s="99" t="b">
        <f t="shared" si="358"/>
        <v>0</v>
      </c>
      <c r="T1759" s="100">
        <v>0</v>
      </c>
      <c r="U1759" s="100" t="str">
        <f t="shared" ca="1" si="359"/>
        <v>Dec</v>
      </c>
      <c r="V1759" s="96">
        <v>0</v>
      </c>
      <c r="W1759" s="103">
        <f t="shared" si="360"/>
        <v>20</v>
      </c>
      <c r="X1759" s="102">
        <f t="shared" ca="1" si="361"/>
        <v>0</v>
      </c>
      <c r="Y1759" s="103" t="b">
        <f t="shared" si="362"/>
        <v>0</v>
      </c>
      <c r="Z1759" s="24">
        <v>0</v>
      </c>
      <c r="AA1759" s="86"/>
      <c r="AB1759" s="3">
        <v>1000004166</v>
      </c>
      <c r="AC1759" s="3"/>
    </row>
    <row r="1760" spans="1:29" ht="14.25" hidden="1" customHeight="1">
      <c r="A1760" s="23" t="s">
        <v>130</v>
      </c>
      <c r="B1760" s="64" t="s">
        <v>120</v>
      </c>
      <c r="C1760" s="64" t="s">
        <v>2975</v>
      </c>
      <c r="D1760" s="64">
        <v>1000001168</v>
      </c>
      <c r="E1760" s="65" t="s">
        <v>2976</v>
      </c>
      <c r="F1760" s="130">
        <v>44739</v>
      </c>
      <c r="G1760" s="66" t="str">
        <f t="shared" si="351"/>
        <v>-</v>
      </c>
      <c r="H1760" s="24"/>
      <c r="I1760" s="67"/>
      <c r="J1760" s="144">
        <f t="shared" ca="1" si="352"/>
        <v>0</v>
      </c>
      <c r="K1760" s="96">
        <v>5</v>
      </c>
      <c r="L1760" s="145">
        <f t="shared" ca="1" si="353"/>
        <v>5</v>
      </c>
      <c r="M1760" s="145" t="str">
        <f t="shared" ca="1" si="354"/>
        <v>-</v>
      </c>
      <c r="N1760" s="99">
        <v>0</v>
      </c>
      <c r="O1760" s="97" t="str">
        <f t="shared" ca="1" si="355"/>
        <v>Nov</v>
      </c>
      <c r="P1760" s="96">
        <v>0</v>
      </c>
      <c r="Q1760" s="146">
        <f t="shared" si="356"/>
        <v>5</v>
      </c>
      <c r="R1760" s="97">
        <f t="shared" ca="1" si="357"/>
        <v>0</v>
      </c>
      <c r="S1760" s="99" t="b">
        <f t="shared" si="358"/>
        <v>0</v>
      </c>
      <c r="T1760" s="100">
        <v>7.5</v>
      </c>
      <c r="U1760" s="100" t="str">
        <f t="shared" ca="1" si="359"/>
        <v>Dec</v>
      </c>
      <c r="V1760" s="96">
        <v>7.5</v>
      </c>
      <c r="W1760" s="103">
        <f t="shared" si="360"/>
        <v>-2.5</v>
      </c>
      <c r="X1760" s="102">
        <f t="shared" ca="1" si="361"/>
        <v>-0.33333333333333337</v>
      </c>
      <c r="Y1760" s="103" t="str">
        <f t="shared" ca="1" si="362"/>
        <v>DEGROWTH</v>
      </c>
      <c r="Z1760" s="24">
        <v>0</v>
      </c>
      <c r="AA1760" s="86"/>
      <c r="AB1760" s="3">
        <v>1000001168</v>
      </c>
      <c r="AC1760" s="3"/>
    </row>
    <row r="1761" spans="1:29" ht="14.25" hidden="1" customHeight="1">
      <c r="A1761" s="23" t="s">
        <v>130</v>
      </c>
      <c r="B1761" s="64" t="s">
        <v>108</v>
      </c>
      <c r="C1761" s="64" t="s">
        <v>4089</v>
      </c>
      <c r="D1761" s="64">
        <v>1000003884</v>
      </c>
      <c r="E1761" s="65" t="s">
        <v>4090</v>
      </c>
      <c r="F1761" s="130">
        <v>45358</v>
      </c>
      <c r="G1761" s="66" t="str">
        <f t="shared" si="351"/>
        <v>-</v>
      </c>
      <c r="H1761" s="24"/>
      <c r="I1761" s="67"/>
      <c r="J1761" s="144">
        <f t="shared" ca="1" si="352"/>
        <v>0</v>
      </c>
      <c r="K1761" s="96">
        <v>40</v>
      </c>
      <c r="L1761" s="145">
        <f t="shared" ca="1" si="353"/>
        <v>40</v>
      </c>
      <c r="M1761" s="145" t="str">
        <f t="shared" ca="1" si="354"/>
        <v>-</v>
      </c>
      <c r="N1761" s="99">
        <v>0</v>
      </c>
      <c r="O1761" s="97" t="str">
        <f t="shared" ca="1" si="355"/>
        <v>Nov</v>
      </c>
      <c r="P1761" s="96">
        <v>0</v>
      </c>
      <c r="Q1761" s="146">
        <f t="shared" si="356"/>
        <v>40</v>
      </c>
      <c r="R1761" s="97">
        <f t="shared" ca="1" si="357"/>
        <v>0</v>
      </c>
      <c r="S1761" s="99" t="b">
        <f t="shared" si="358"/>
        <v>0</v>
      </c>
      <c r="T1761" s="100">
        <v>0</v>
      </c>
      <c r="U1761" s="100" t="str">
        <f t="shared" ca="1" si="359"/>
        <v>Dec</v>
      </c>
      <c r="V1761" s="96">
        <v>0</v>
      </c>
      <c r="W1761" s="103">
        <f t="shared" si="360"/>
        <v>40</v>
      </c>
      <c r="X1761" s="102">
        <f t="shared" ca="1" si="361"/>
        <v>0</v>
      </c>
      <c r="Y1761" s="103" t="b">
        <f t="shared" si="362"/>
        <v>0</v>
      </c>
      <c r="Z1761" s="24">
        <v>0</v>
      </c>
      <c r="AA1761" s="86"/>
      <c r="AB1761" s="3">
        <v>1000003884</v>
      </c>
      <c r="AC1761" s="3"/>
    </row>
    <row r="1762" spans="1:29" ht="14.25" hidden="1" customHeight="1">
      <c r="A1762" s="23" t="s">
        <v>133</v>
      </c>
      <c r="B1762" s="64" t="s">
        <v>40</v>
      </c>
      <c r="C1762" s="64" t="s">
        <v>2977</v>
      </c>
      <c r="D1762" s="64">
        <v>1000004179</v>
      </c>
      <c r="E1762" s="65" t="s">
        <v>2978</v>
      </c>
      <c r="F1762" s="130">
        <v>45635</v>
      </c>
      <c r="G1762" s="66" t="str">
        <f t="shared" si="351"/>
        <v>-</v>
      </c>
      <c r="H1762" s="24"/>
      <c r="I1762" s="67"/>
      <c r="J1762" s="144">
        <f t="shared" ca="1" si="352"/>
        <v>0</v>
      </c>
      <c r="K1762" s="96">
        <v>120</v>
      </c>
      <c r="L1762" s="145">
        <f t="shared" ca="1" si="353"/>
        <v>120</v>
      </c>
      <c r="M1762" s="145" t="str">
        <f t="shared" ca="1" si="354"/>
        <v>-</v>
      </c>
      <c r="N1762" s="99">
        <v>0</v>
      </c>
      <c r="O1762" s="97" t="str">
        <f t="shared" ca="1" si="355"/>
        <v>Nov</v>
      </c>
      <c r="P1762" s="96">
        <v>0</v>
      </c>
      <c r="Q1762" s="146">
        <f t="shared" si="356"/>
        <v>120</v>
      </c>
      <c r="R1762" s="97">
        <f t="shared" ca="1" si="357"/>
        <v>0</v>
      </c>
      <c r="S1762" s="99" t="b">
        <f t="shared" si="358"/>
        <v>0</v>
      </c>
      <c r="T1762" s="100">
        <v>0</v>
      </c>
      <c r="U1762" s="100" t="str">
        <f t="shared" ca="1" si="359"/>
        <v>Dec</v>
      </c>
      <c r="V1762" s="96">
        <v>0</v>
      </c>
      <c r="W1762" s="103">
        <f t="shared" si="360"/>
        <v>120</v>
      </c>
      <c r="X1762" s="102">
        <f t="shared" ca="1" si="361"/>
        <v>0</v>
      </c>
      <c r="Y1762" s="103" t="b">
        <f t="shared" si="362"/>
        <v>0</v>
      </c>
      <c r="Z1762" s="24">
        <v>0</v>
      </c>
      <c r="AA1762" s="86"/>
      <c r="AB1762" s="3">
        <v>1000004179</v>
      </c>
      <c r="AC1762" s="3"/>
    </row>
    <row r="1763" spans="1:29" ht="14.25" hidden="1" customHeight="1">
      <c r="A1763" s="23" t="s">
        <v>133</v>
      </c>
      <c r="B1763" s="64" t="s">
        <v>30</v>
      </c>
      <c r="C1763" s="64" t="s">
        <v>2979</v>
      </c>
      <c r="D1763" s="64">
        <v>1000004181</v>
      </c>
      <c r="E1763" s="65" t="s">
        <v>2980</v>
      </c>
      <c r="F1763" s="130">
        <v>45635</v>
      </c>
      <c r="G1763" s="66" t="str">
        <f t="shared" si="351"/>
        <v>-</v>
      </c>
      <c r="H1763" s="24"/>
      <c r="I1763" s="67"/>
      <c r="J1763" s="144">
        <f t="shared" ca="1" si="352"/>
        <v>0</v>
      </c>
      <c r="K1763" s="96">
        <v>100</v>
      </c>
      <c r="L1763" s="145">
        <f t="shared" ca="1" si="353"/>
        <v>100</v>
      </c>
      <c r="M1763" s="145" t="str">
        <f t="shared" ca="1" si="354"/>
        <v>-</v>
      </c>
      <c r="N1763" s="99">
        <v>0</v>
      </c>
      <c r="O1763" s="97" t="str">
        <f t="shared" ca="1" si="355"/>
        <v>Nov</v>
      </c>
      <c r="P1763" s="96">
        <v>0</v>
      </c>
      <c r="Q1763" s="146">
        <f t="shared" si="356"/>
        <v>100</v>
      </c>
      <c r="R1763" s="97">
        <f t="shared" ca="1" si="357"/>
        <v>0</v>
      </c>
      <c r="S1763" s="99" t="b">
        <f t="shared" si="358"/>
        <v>0</v>
      </c>
      <c r="T1763" s="100">
        <v>0</v>
      </c>
      <c r="U1763" s="100" t="str">
        <f t="shared" ca="1" si="359"/>
        <v>Dec</v>
      </c>
      <c r="V1763" s="96">
        <v>0</v>
      </c>
      <c r="W1763" s="103">
        <f t="shared" si="360"/>
        <v>100</v>
      </c>
      <c r="X1763" s="102">
        <f t="shared" ca="1" si="361"/>
        <v>0</v>
      </c>
      <c r="Y1763" s="103" t="b">
        <f t="shared" si="362"/>
        <v>0</v>
      </c>
      <c r="Z1763" s="24">
        <v>0</v>
      </c>
      <c r="AA1763" s="86"/>
      <c r="AB1763" s="3">
        <v>1000004181</v>
      </c>
      <c r="AC1763" s="3"/>
    </row>
    <row r="1764" spans="1:29" ht="14.25" hidden="1" customHeight="1">
      <c r="A1764" s="23" t="s">
        <v>130</v>
      </c>
      <c r="B1764" s="64" t="s">
        <v>108</v>
      </c>
      <c r="C1764" s="64" t="s">
        <v>454</v>
      </c>
      <c r="D1764" s="64">
        <v>1000001491</v>
      </c>
      <c r="E1764" s="65" t="s">
        <v>455</v>
      </c>
      <c r="F1764" s="130">
        <v>44739</v>
      </c>
      <c r="G1764" s="66" t="str">
        <f t="shared" si="351"/>
        <v>-</v>
      </c>
      <c r="H1764" s="24"/>
      <c r="I1764" s="67"/>
      <c r="J1764" s="144">
        <f t="shared" ca="1" si="352"/>
        <v>0</v>
      </c>
      <c r="K1764" s="96">
        <v>50</v>
      </c>
      <c r="L1764" s="145">
        <f t="shared" ca="1" si="353"/>
        <v>50</v>
      </c>
      <c r="M1764" s="145" t="str">
        <f t="shared" ca="1" si="354"/>
        <v>-</v>
      </c>
      <c r="N1764" s="99">
        <v>0</v>
      </c>
      <c r="O1764" s="97" t="str">
        <f t="shared" ca="1" si="355"/>
        <v>Nov</v>
      </c>
      <c r="P1764" s="96">
        <v>0</v>
      </c>
      <c r="Q1764" s="146">
        <f t="shared" si="356"/>
        <v>50</v>
      </c>
      <c r="R1764" s="97">
        <f t="shared" ca="1" si="357"/>
        <v>0</v>
      </c>
      <c r="S1764" s="99" t="b">
        <f t="shared" si="358"/>
        <v>0</v>
      </c>
      <c r="T1764" s="100">
        <v>26</v>
      </c>
      <c r="U1764" s="100" t="str">
        <f t="shared" ca="1" si="359"/>
        <v>Dec</v>
      </c>
      <c r="V1764" s="96">
        <v>26</v>
      </c>
      <c r="W1764" s="103">
        <f t="shared" si="360"/>
        <v>24</v>
      </c>
      <c r="X1764" s="102">
        <f t="shared" ca="1" si="361"/>
        <v>0.92307692307692313</v>
      </c>
      <c r="Y1764" s="103" t="str">
        <f t="shared" ca="1" si="362"/>
        <v>GROWTH</v>
      </c>
      <c r="Z1764" s="24">
        <v>0</v>
      </c>
      <c r="AA1764" s="86"/>
      <c r="AB1764" s="3">
        <v>1000001491</v>
      </c>
      <c r="AC1764" s="3"/>
    </row>
    <row r="1765" spans="1:29" ht="14.25" hidden="1" customHeight="1">
      <c r="A1765" s="23" t="s">
        <v>133</v>
      </c>
      <c r="B1765" s="64" t="s">
        <v>141</v>
      </c>
      <c r="C1765" s="64" t="s">
        <v>4666</v>
      </c>
      <c r="D1765" s="64">
        <v>1000004188</v>
      </c>
      <c r="E1765" s="65" t="s">
        <v>4667</v>
      </c>
      <c r="F1765" s="130">
        <v>45638</v>
      </c>
      <c r="G1765" s="66" t="str">
        <f t="shared" si="351"/>
        <v>-</v>
      </c>
      <c r="H1765" s="24"/>
      <c r="I1765" s="67"/>
      <c r="J1765" s="144">
        <f t="shared" ca="1" si="352"/>
        <v>0</v>
      </c>
      <c r="K1765" s="96">
        <v>80</v>
      </c>
      <c r="L1765" s="145">
        <f t="shared" ca="1" si="353"/>
        <v>80</v>
      </c>
      <c r="M1765" s="145" t="str">
        <f t="shared" ca="1" si="354"/>
        <v>-</v>
      </c>
      <c r="N1765" s="99">
        <v>0</v>
      </c>
      <c r="O1765" s="97" t="str">
        <f t="shared" ca="1" si="355"/>
        <v>Nov</v>
      </c>
      <c r="P1765" s="96">
        <v>0</v>
      </c>
      <c r="Q1765" s="146">
        <f t="shared" si="356"/>
        <v>80</v>
      </c>
      <c r="R1765" s="97">
        <f t="shared" ca="1" si="357"/>
        <v>0</v>
      </c>
      <c r="S1765" s="99" t="b">
        <f t="shared" si="358"/>
        <v>0</v>
      </c>
      <c r="T1765" s="100">
        <v>0</v>
      </c>
      <c r="U1765" s="100" t="str">
        <f t="shared" ca="1" si="359"/>
        <v>Dec</v>
      </c>
      <c r="V1765" s="96">
        <v>0</v>
      </c>
      <c r="W1765" s="103">
        <f t="shared" si="360"/>
        <v>80</v>
      </c>
      <c r="X1765" s="102">
        <f t="shared" ca="1" si="361"/>
        <v>0</v>
      </c>
      <c r="Y1765" s="103" t="b">
        <f t="shared" si="362"/>
        <v>0</v>
      </c>
      <c r="Z1765" s="24">
        <v>0</v>
      </c>
      <c r="AA1765" s="86"/>
      <c r="AB1765" s="3">
        <v>1000004188</v>
      </c>
      <c r="AC1765" s="3"/>
    </row>
    <row r="1766" spans="1:29" ht="14.25" hidden="1" customHeight="1">
      <c r="A1766" s="23" t="s">
        <v>133</v>
      </c>
      <c r="B1766" s="64" t="s">
        <v>21</v>
      </c>
      <c r="C1766" s="64" t="s">
        <v>4091</v>
      </c>
      <c r="D1766" s="64">
        <v>1000004178</v>
      </c>
      <c r="E1766" s="65" t="s">
        <v>4092</v>
      </c>
      <c r="F1766" s="130">
        <v>45635</v>
      </c>
      <c r="G1766" s="66" t="str">
        <f t="shared" si="351"/>
        <v>-</v>
      </c>
      <c r="H1766" s="24"/>
      <c r="I1766" s="67"/>
      <c r="J1766" s="144">
        <f t="shared" ca="1" si="352"/>
        <v>0</v>
      </c>
      <c r="K1766" s="96">
        <v>13</v>
      </c>
      <c r="L1766" s="145">
        <f t="shared" ca="1" si="353"/>
        <v>13</v>
      </c>
      <c r="M1766" s="145" t="str">
        <f t="shared" ca="1" si="354"/>
        <v>-</v>
      </c>
      <c r="N1766" s="99">
        <v>0</v>
      </c>
      <c r="O1766" s="97" t="str">
        <f t="shared" ca="1" si="355"/>
        <v>Nov</v>
      </c>
      <c r="P1766" s="96">
        <v>0</v>
      </c>
      <c r="Q1766" s="146">
        <f t="shared" si="356"/>
        <v>13</v>
      </c>
      <c r="R1766" s="97">
        <f t="shared" ca="1" si="357"/>
        <v>0</v>
      </c>
      <c r="S1766" s="99" t="b">
        <f t="shared" si="358"/>
        <v>0</v>
      </c>
      <c r="T1766" s="100">
        <v>0</v>
      </c>
      <c r="U1766" s="100" t="str">
        <f t="shared" ca="1" si="359"/>
        <v>Dec</v>
      </c>
      <c r="V1766" s="96">
        <v>0</v>
      </c>
      <c r="W1766" s="103">
        <f t="shared" si="360"/>
        <v>13</v>
      </c>
      <c r="X1766" s="102">
        <f t="shared" ca="1" si="361"/>
        <v>0</v>
      </c>
      <c r="Y1766" s="103" t="b">
        <f t="shared" si="362"/>
        <v>0</v>
      </c>
      <c r="Z1766" s="24">
        <v>0</v>
      </c>
      <c r="AA1766" s="86"/>
      <c r="AB1766" s="3">
        <v>1000004178</v>
      </c>
      <c r="AC1766" s="3"/>
    </row>
    <row r="1767" spans="1:29" ht="14.25" hidden="1" customHeight="1">
      <c r="A1767" s="23" t="s">
        <v>133</v>
      </c>
      <c r="B1767" s="64" t="s">
        <v>37</v>
      </c>
      <c r="C1767" s="64" t="s">
        <v>4668</v>
      </c>
      <c r="D1767" s="64">
        <v>1000004180</v>
      </c>
      <c r="E1767" s="65" t="s">
        <v>4669</v>
      </c>
      <c r="F1767" s="130">
        <v>45635</v>
      </c>
      <c r="G1767" s="66" t="str">
        <f t="shared" si="351"/>
        <v>-</v>
      </c>
      <c r="H1767" s="24"/>
      <c r="I1767" s="67"/>
      <c r="J1767" s="144">
        <f t="shared" ca="1" si="352"/>
        <v>0</v>
      </c>
      <c r="K1767" s="96">
        <v>24</v>
      </c>
      <c r="L1767" s="145">
        <f t="shared" ca="1" si="353"/>
        <v>24</v>
      </c>
      <c r="M1767" s="145" t="str">
        <f t="shared" ca="1" si="354"/>
        <v>-</v>
      </c>
      <c r="N1767" s="99">
        <v>0</v>
      </c>
      <c r="O1767" s="97" t="str">
        <f t="shared" ca="1" si="355"/>
        <v>Nov</v>
      </c>
      <c r="P1767" s="96">
        <v>0</v>
      </c>
      <c r="Q1767" s="146">
        <f t="shared" si="356"/>
        <v>24</v>
      </c>
      <c r="R1767" s="97">
        <f t="shared" ca="1" si="357"/>
        <v>0</v>
      </c>
      <c r="S1767" s="99" t="b">
        <f t="shared" si="358"/>
        <v>0</v>
      </c>
      <c r="T1767" s="100">
        <v>0</v>
      </c>
      <c r="U1767" s="100" t="str">
        <f t="shared" ca="1" si="359"/>
        <v>Dec</v>
      </c>
      <c r="V1767" s="96">
        <v>0</v>
      </c>
      <c r="W1767" s="103">
        <f t="shared" si="360"/>
        <v>24</v>
      </c>
      <c r="X1767" s="102">
        <f t="shared" ca="1" si="361"/>
        <v>0</v>
      </c>
      <c r="Y1767" s="103" t="b">
        <f t="shared" si="362"/>
        <v>0</v>
      </c>
      <c r="Z1767" s="24">
        <v>0</v>
      </c>
      <c r="AA1767" s="86"/>
      <c r="AB1767" s="3">
        <v>1000004180</v>
      </c>
      <c r="AC1767" s="3"/>
    </row>
    <row r="1768" spans="1:29" ht="14.25" hidden="1" customHeight="1">
      <c r="A1768" s="23" t="s">
        <v>133</v>
      </c>
      <c r="B1768" s="64" t="s">
        <v>21</v>
      </c>
      <c r="C1768" s="64" t="s">
        <v>2981</v>
      </c>
      <c r="D1768" s="64">
        <v>1000004187</v>
      </c>
      <c r="E1768" s="65" t="s">
        <v>2982</v>
      </c>
      <c r="F1768" s="130">
        <v>45636</v>
      </c>
      <c r="G1768" s="66" t="str">
        <f t="shared" si="351"/>
        <v>-</v>
      </c>
      <c r="H1768" s="24"/>
      <c r="I1768" s="67"/>
      <c r="J1768" s="144">
        <f t="shared" ca="1" si="352"/>
        <v>0</v>
      </c>
      <c r="K1768" s="96">
        <v>152</v>
      </c>
      <c r="L1768" s="145">
        <f t="shared" ca="1" si="353"/>
        <v>152</v>
      </c>
      <c r="M1768" s="145" t="str">
        <f t="shared" ca="1" si="354"/>
        <v>-</v>
      </c>
      <c r="N1768" s="99">
        <v>0</v>
      </c>
      <c r="O1768" s="97" t="str">
        <f t="shared" ca="1" si="355"/>
        <v>Nov</v>
      </c>
      <c r="P1768" s="96">
        <v>0</v>
      </c>
      <c r="Q1768" s="146">
        <f t="shared" si="356"/>
        <v>152</v>
      </c>
      <c r="R1768" s="97">
        <f t="shared" ca="1" si="357"/>
        <v>0</v>
      </c>
      <c r="S1768" s="99" t="b">
        <f t="shared" si="358"/>
        <v>0</v>
      </c>
      <c r="T1768" s="100">
        <v>0</v>
      </c>
      <c r="U1768" s="100" t="str">
        <f t="shared" ca="1" si="359"/>
        <v>Dec</v>
      </c>
      <c r="V1768" s="96">
        <v>0</v>
      </c>
      <c r="W1768" s="103">
        <f t="shared" si="360"/>
        <v>152</v>
      </c>
      <c r="X1768" s="102">
        <f t="shared" ca="1" si="361"/>
        <v>0</v>
      </c>
      <c r="Y1768" s="103" t="b">
        <f t="shared" si="362"/>
        <v>0</v>
      </c>
      <c r="Z1768" s="24">
        <v>0</v>
      </c>
      <c r="AA1768" s="86"/>
      <c r="AB1768" s="3">
        <v>1000004187</v>
      </c>
      <c r="AC1768" s="3"/>
    </row>
    <row r="1769" spans="1:29" ht="14.25" hidden="1" customHeight="1">
      <c r="A1769" s="23" t="s">
        <v>134</v>
      </c>
      <c r="B1769" s="64" t="s">
        <v>84</v>
      </c>
      <c r="C1769" s="64" t="s">
        <v>4113</v>
      </c>
      <c r="D1769" s="64">
        <v>1000003774</v>
      </c>
      <c r="E1769" s="65" t="s">
        <v>4114</v>
      </c>
      <c r="F1769" s="130">
        <v>45268</v>
      </c>
      <c r="G1769" s="66" t="str">
        <f t="shared" si="351"/>
        <v>-</v>
      </c>
      <c r="H1769" s="24"/>
      <c r="I1769" s="67"/>
      <c r="J1769" s="144">
        <f t="shared" ca="1" si="352"/>
        <v>0</v>
      </c>
      <c r="K1769" s="96">
        <v>12.5</v>
      </c>
      <c r="L1769" s="145">
        <f t="shared" ca="1" si="353"/>
        <v>12.5</v>
      </c>
      <c r="M1769" s="145" t="str">
        <f t="shared" ca="1" si="354"/>
        <v>-</v>
      </c>
      <c r="N1769" s="99">
        <v>0</v>
      </c>
      <c r="O1769" s="97" t="str">
        <f t="shared" ca="1" si="355"/>
        <v>Nov</v>
      </c>
      <c r="P1769" s="96">
        <v>0</v>
      </c>
      <c r="Q1769" s="146">
        <f t="shared" si="356"/>
        <v>12.5</v>
      </c>
      <c r="R1769" s="97">
        <f t="shared" ca="1" si="357"/>
        <v>0</v>
      </c>
      <c r="S1769" s="99" t="b">
        <f t="shared" si="358"/>
        <v>0</v>
      </c>
      <c r="T1769" s="100">
        <v>12.5</v>
      </c>
      <c r="U1769" s="100" t="str">
        <f t="shared" ca="1" si="359"/>
        <v>Dec</v>
      </c>
      <c r="V1769" s="96">
        <v>12.5</v>
      </c>
      <c r="W1769" s="103">
        <f t="shared" si="360"/>
        <v>0</v>
      </c>
      <c r="X1769" s="102">
        <f t="shared" ca="1" si="361"/>
        <v>0</v>
      </c>
      <c r="Y1769" s="103" t="str">
        <f t="shared" ca="1" si="362"/>
        <v>GROWTH</v>
      </c>
      <c r="Z1769" s="24">
        <v>0</v>
      </c>
      <c r="AA1769" s="86"/>
      <c r="AB1769" s="3">
        <v>1000003774</v>
      </c>
      <c r="AC1769" s="3"/>
    </row>
    <row r="1770" spans="1:29" ht="14.25" hidden="1" customHeight="1">
      <c r="A1770" s="23" t="s">
        <v>134</v>
      </c>
      <c r="B1770" s="64" t="s">
        <v>78</v>
      </c>
      <c r="C1770" s="64" t="s">
        <v>456</v>
      </c>
      <c r="D1770" s="64">
        <v>1000002400</v>
      </c>
      <c r="E1770" s="65" t="s">
        <v>457</v>
      </c>
      <c r="F1770" s="130">
        <v>44738</v>
      </c>
      <c r="G1770" s="66" t="str">
        <f t="shared" si="351"/>
        <v>-</v>
      </c>
      <c r="H1770" s="24"/>
      <c r="I1770" s="67"/>
      <c r="J1770" s="144">
        <f t="shared" ca="1" si="352"/>
        <v>0</v>
      </c>
      <c r="K1770" s="96">
        <v>25</v>
      </c>
      <c r="L1770" s="145">
        <f t="shared" ca="1" si="353"/>
        <v>25</v>
      </c>
      <c r="M1770" s="145" t="str">
        <f t="shared" ca="1" si="354"/>
        <v>-</v>
      </c>
      <c r="N1770" s="99">
        <v>0</v>
      </c>
      <c r="O1770" s="97" t="str">
        <f t="shared" ca="1" si="355"/>
        <v>Nov</v>
      </c>
      <c r="P1770" s="96">
        <v>0</v>
      </c>
      <c r="Q1770" s="146">
        <f t="shared" si="356"/>
        <v>25</v>
      </c>
      <c r="R1770" s="97">
        <f t="shared" ca="1" si="357"/>
        <v>0</v>
      </c>
      <c r="S1770" s="99" t="b">
        <f t="shared" si="358"/>
        <v>0</v>
      </c>
      <c r="T1770" s="100">
        <v>25</v>
      </c>
      <c r="U1770" s="100" t="str">
        <f t="shared" ca="1" si="359"/>
        <v>Dec</v>
      </c>
      <c r="V1770" s="96">
        <v>25</v>
      </c>
      <c r="W1770" s="103">
        <f t="shared" si="360"/>
        <v>0</v>
      </c>
      <c r="X1770" s="102">
        <f t="shared" ca="1" si="361"/>
        <v>0</v>
      </c>
      <c r="Y1770" s="103" t="str">
        <f t="shared" ca="1" si="362"/>
        <v>GROWTH</v>
      </c>
      <c r="Z1770" s="24">
        <v>0</v>
      </c>
      <c r="AA1770" s="86"/>
      <c r="AB1770" s="3">
        <v>1000002400</v>
      </c>
      <c r="AC1770" s="3"/>
    </row>
    <row r="1771" spans="1:29" ht="14.25" hidden="1" customHeight="1">
      <c r="A1771" s="23" t="s">
        <v>134</v>
      </c>
      <c r="B1771" s="64" t="s">
        <v>78</v>
      </c>
      <c r="C1771" s="64" t="s">
        <v>2983</v>
      </c>
      <c r="D1771" s="64">
        <v>1000004185</v>
      </c>
      <c r="E1771" s="65" t="s">
        <v>2984</v>
      </c>
      <c r="F1771" s="130">
        <v>45631</v>
      </c>
      <c r="G1771" s="66" t="str">
        <f t="shared" si="351"/>
        <v>-</v>
      </c>
      <c r="H1771" s="24"/>
      <c r="I1771" s="67"/>
      <c r="J1771" s="144">
        <f t="shared" ca="1" si="352"/>
        <v>0</v>
      </c>
      <c r="K1771" s="96">
        <v>100</v>
      </c>
      <c r="L1771" s="145">
        <f t="shared" ca="1" si="353"/>
        <v>100</v>
      </c>
      <c r="M1771" s="145" t="str">
        <f t="shared" ca="1" si="354"/>
        <v>-</v>
      </c>
      <c r="N1771" s="99">
        <v>0</v>
      </c>
      <c r="O1771" s="97" t="str">
        <f t="shared" ca="1" si="355"/>
        <v>Nov</v>
      </c>
      <c r="P1771" s="96">
        <v>0</v>
      </c>
      <c r="Q1771" s="146">
        <f t="shared" si="356"/>
        <v>100</v>
      </c>
      <c r="R1771" s="97">
        <f t="shared" ca="1" si="357"/>
        <v>0</v>
      </c>
      <c r="S1771" s="99" t="b">
        <f t="shared" si="358"/>
        <v>0</v>
      </c>
      <c r="T1771" s="100">
        <v>0</v>
      </c>
      <c r="U1771" s="100" t="str">
        <f t="shared" ca="1" si="359"/>
        <v>Dec</v>
      </c>
      <c r="V1771" s="96">
        <v>0</v>
      </c>
      <c r="W1771" s="103">
        <f t="shared" si="360"/>
        <v>100</v>
      </c>
      <c r="X1771" s="102">
        <f t="shared" ca="1" si="361"/>
        <v>0</v>
      </c>
      <c r="Y1771" s="103" t="b">
        <f t="shared" si="362"/>
        <v>0</v>
      </c>
      <c r="Z1771" s="24">
        <v>0</v>
      </c>
      <c r="AA1771" s="86"/>
      <c r="AB1771" s="3">
        <v>1000004185</v>
      </c>
      <c r="AC1771" s="3"/>
    </row>
    <row r="1772" spans="1:29" ht="14.25" hidden="1" customHeight="1">
      <c r="A1772" s="23" t="s">
        <v>130</v>
      </c>
      <c r="B1772" s="64" t="s">
        <v>120</v>
      </c>
      <c r="C1772" s="64" t="s">
        <v>458</v>
      </c>
      <c r="D1772" s="64">
        <v>1000001184</v>
      </c>
      <c r="E1772" s="65" t="s">
        <v>459</v>
      </c>
      <c r="F1772" s="130">
        <v>44739</v>
      </c>
      <c r="G1772" s="66" t="str">
        <f t="shared" si="351"/>
        <v>-</v>
      </c>
      <c r="H1772" s="24"/>
      <c r="I1772" s="67"/>
      <c r="J1772" s="144">
        <f t="shared" ca="1" si="352"/>
        <v>0</v>
      </c>
      <c r="K1772" s="96">
        <v>25</v>
      </c>
      <c r="L1772" s="145">
        <f t="shared" ca="1" si="353"/>
        <v>25</v>
      </c>
      <c r="M1772" s="145" t="str">
        <f t="shared" ca="1" si="354"/>
        <v>-</v>
      </c>
      <c r="N1772" s="99">
        <v>0</v>
      </c>
      <c r="O1772" s="97" t="str">
        <f t="shared" ca="1" si="355"/>
        <v>Nov</v>
      </c>
      <c r="P1772" s="96">
        <v>0</v>
      </c>
      <c r="Q1772" s="146">
        <f t="shared" si="356"/>
        <v>25</v>
      </c>
      <c r="R1772" s="97">
        <f t="shared" ca="1" si="357"/>
        <v>0</v>
      </c>
      <c r="S1772" s="99" t="b">
        <f t="shared" si="358"/>
        <v>0</v>
      </c>
      <c r="T1772" s="100">
        <v>30</v>
      </c>
      <c r="U1772" s="100" t="str">
        <f t="shared" ca="1" si="359"/>
        <v>Dec</v>
      </c>
      <c r="V1772" s="96">
        <v>30</v>
      </c>
      <c r="W1772" s="103">
        <f t="shared" si="360"/>
        <v>-5</v>
      </c>
      <c r="X1772" s="102">
        <f t="shared" ca="1" si="361"/>
        <v>-0.16666666666666663</v>
      </c>
      <c r="Y1772" s="103" t="str">
        <f t="shared" ca="1" si="362"/>
        <v>DEGROWTH</v>
      </c>
      <c r="Z1772" s="24">
        <v>0</v>
      </c>
      <c r="AA1772" s="86"/>
      <c r="AB1772" s="3">
        <v>1000001184</v>
      </c>
      <c r="AC1772" s="3"/>
    </row>
    <row r="1773" spans="1:29" ht="14.25" hidden="1" customHeight="1">
      <c r="A1773" s="23" t="s">
        <v>130</v>
      </c>
      <c r="B1773" s="64" t="s">
        <v>122</v>
      </c>
      <c r="C1773" s="64" t="s">
        <v>460</v>
      </c>
      <c r="D1773" s="64">
        <v>1000001660</v>
      </c>
      <c r="E1773" s="65" t="s">
        <v>461</v>
      </c>
      <c r="F1773" s="130">
        <v>44739</v>
      </c>
      <c r="G1773" s="66" t="str">
        <f t="shared" si="351"/>
        <v>-</v>
      </c>
      <c r="H1773" s="24"/>
      <c r="I1773" s="67"/>
      <c r="J1773" s="144">
        <f t="shared" ca="1" si="352"/>
        <v>0</v>
      </c>
      <c r="K1773" s="96">
        <v>30</v>
      </c>
      <c r="L1773" s="145">
        <f t="shared" ca="1" si="353"/>
        <v>30</v>
      </c>
      <c r="M1773" s="145" t="str">
        <f t="shared" ca="1" si="354"/>
        <v>-</v>
      </c>
      <c r="N1773" s="99">
        <v>0</v>
      </c>
      <c r="O1773" s="97" t="str">
        <f t="shared" ca="1" si="355"/>
        <v>Nov</v>
      </c>
      <c r="P1773" s="96">
        <v>0</v>
      </c>
      <c r="Q1773" s="146">
        <f t="shared" si="356"/>
        <v>30</v>
      </c>
      <c r="R1773" s="97">
        <f t="shared" ca="1" si="357"/>
        <v>0</v>
      </c>
      <c r="S1773" s="99" t="b">
        <f t="shared" si="358"/>
        <v>0</v>
      </c>
      <c r="T1773" s="100">
        <v>25</v>
      </c>
      <c r="U1773" s="100" t="str">
        <f t="shared" ca="1" si="359"/>
        <v>Dec</v>
      </c>
      <c r="V1773" s="96">
        <v>25</v>
      </c>
      <c r="W1773" s="103">
        <f t="shared" si="360"/>
        <v>5</v>
      </c>
      <c r="X1773" s="102">
        <f t="shared" ca="1" si="361"/>
        <v>0.19999999999999996</v>
      </c>
      <c r="Y1773" s="103" t="str">
        <f t="shared" ca="1" si="362"/>
        <v>GROWTH</v>
      </c>
      <c r="Z1773" s="24">
        <v>0</v>
      </c>
      <c r="AA1773" s="86"/>
      <c r="AB1773" s="3">
        <v>1000001660</v>
      </c>
      <c r="AC1773" s="3"/>
    </row>
    <row r="1774" spans="1:29" ht="14.25" hidden="1" customHeight="1">
      <c r="A1774" s="23" t="s">
        <v>4046</v>
      </c>
      <c r="B1774" s="64" t="s">
        <v>98</v>
      </c>
      <c r="C1774" s="64" t="s">
        <v>2985</v>
      </c>
      <c r="D1774" s="64">
        <v>1000002780</v>
      </c>
      <c r="E1774" s="65" t="s">
        <v>2986</v>
      </c>
      <c r="F1774" s="130">
        <v>44741</v>
      </c>
      <c r="G1774" s="66" t="str">
        <f t="shared" si="351"/>
        <v>-</v>
      </c>
      <c r="H1774" s="24"/>
      <c r="I1774" s="67"/>
      <c r="J1774" s="144">
        <f t="shared" ca="1" si="352"/>
        <v>0</v>
      </c>
      <c r="K1774" s="96">
        <v>3</v>
      </c>
      <c r="L1774" s="145">
        <f t="shared" ca="1" si="353"/>
        <v>3</v>
      </c>
      <c r="M1774" s="145" t="str">
        <f t="shared" ca="1" si="354"/>
        <v>-</v>
      </c>
      <c r="N1774" s="99">
        <v>0</v>
      </c>
      <c r="O1774" s="97" t="str">
        <f t="shared" ca="1" si="355"/>
        <v>Nov</v>
      </c>
      <c r="P1774" s="96">
        <v>0</v>
      </c>
      <c r="Q1774" s="146">
        <f t="shared" si="356"/>
        <v>3</v>
      </c>
      <c r="R1774" s="97">
        <f t="shared" ca="1" si="357"/>
        <v>0</v>
      </c>
      <c r="S1774" s="99" t="b">
        <f t="shared" si="358"/>
        <v>0</v>
      </c>
      <c r="T1774" s="100">
        <v>5</v>
      </c>
      <c r="U1774" s="100" t="str">
        <f t="shared" ca="1" si="359"/>
        <v>Dec</v>
      </c>
      <c r="V1774" s="96">
        <v>5</v>
      </c>
      <c r="W1774" s="103">
        <f t="shared" si="360"/>
        <v>-2</v>
      </c>
      <c r="X1774" s="102">
        <f t="shared" ca="1" si="361"/>
        <v>-0.4</v>
      </c>
      <c r="Y1774" s="103" t="str">
        <f t="shared" ca="1" si="362"/>
        <v>DEGROWTH</v>
      </c>
      <c r="Z1774" s="24">
        <v>0</v>
      </c>
      <c r="AA1774" s="86"/>
      <c r="AB1774" s="3">
        <v>1000002780</v>
      </c>
      <c r="AC1774" s="3"/>
    </row>
    <row r="1775" spans="1:29" ht="14.25" hidden="1" customHeight="1">
      <c r="A1775" s="23" t="s">
        <v>133</v>
      </c>
      <c r="B1775" s="64" t="s">
        <v>27</v>
      </c>
      <c r="C1775" s="64" t="s">
        <v>4264</v>
      </c>
      <c r="D1775" s="64">
        <v>1000004194</v>
      </c>
      <c r="E1775" s="65" t="s">
        <v>4265</v>
      </c>
      <c r="F1775" s="130">
        <v>45642</v>
      </c>
      <c r="G1775" s="66" t="str">
        <f t="shared" si="351"/>
        <v>-</v>
      </c>
      <c r="H1775" s="24"/>
      <c r="I1775" s="67"/>
      <c r="J1775" s="144">
        <f t="shared" ca="1" si="352"/>
        <v>0</v>
      </c>
      <c r="K1775" s="96">
        <v>20</v>
      </c>
      <c r="L1775" s="145">
        <f t="shared" ca="1" si="353"/>
        <v>20</v>
      </c>
      <c r="M1775" s="145" t="str">
        <f t="shared" ca="1" si="354"/>
        <v>-</v>
      </c>
      <c r="N1775" s="99">
        <v>0</v>
      </c>
      <c r="O1775" s="97" t="str">
        <f t="shared" ca="1" si="355"/>
        <v>Nov</v>
      </c>
      <c r="P1775" s="96">
        <v>0</v>
      </c>
      <c r="Q1775" s="146">
        <f t="shared" si="356"/>
        <v>20</v>
      </c>
      <c r="R1775" s="97">
        <f t="shared" ca="1" si="357"/>
        <v>0</v>
      </c>
      <c r="S1775" s="99" t="b">
        <f t="shared" si="358"/>
        <v>0</v>
      </c>
      <c r="T1775" s="100">
        <v>0</v>
      </c>
      <c r="U1775" s="100" t="str">
        <f t="shared" ca="1" si="359"/>
        <v>Dec</v>
      </c>
      <c r="V1775" s="96">
        <v>0</v>
      </c>
      <c r="W1775" s="103">
        <f t="shared" si="360"/>
        <v>20</v>
      </c>
      <c r="X1775" s="102">
        <f t="shared" ca="1" si="361"/>
        <v>0</v>
      </c>
      <c r="Y1775" s="103" t="b">
        <f t="shared" si="362"/>
        <v>0</v>
      </c>
      <c r="Z1775" s="24">
        <v>0</v>
      </c>
      <c r="AA1775" s="86"/>
      <c r="AB1775" s="3">
        <v>1000004194</v>
      </c>
      <c r="AC1775" s="3"/>
    </row>
    <row r="1776" spans="1:29" ht="14.25" hidden="1" customHeight="1">
      <c r="A1776" s="23" t="s">
        <v>130</v>
      </c>
      <c r="B1776" s="64" t="s">
        <v>120</v>
      </c>
      <c r="C1776" s="64" t="s">
        <v>2987</v>
      </c>
      <c r="D1776" s="64">
        <v>1000002525</v>
      </c>
      <c r="E1776" s="65" t="s">
        <v>2988</v>
      </c>
      <c r="F1776" s="130">
        <v>44739</v>
      </c>
      <c r="G1776" s="66" t="str">
        <f t="shared" si="351"/>
        <v>-</v>
      </c>
      <c r="H1776" s="24"/>
      <c r="I1776" s="67"/>
      <c r="J1776" s="144">
        <f t="shared" ca="1" si="352"/>
        <v>0</v>
      </c>
      <c r="K1776" s="96">
        <v>5</v>
      </c>
      <c r="L1776" s="145">
        <f t="shared" ca="1" si="353"/>
        <v>5</v>
      </c>
      <c r="M1776" s="145" t="str">
        <f t="shared" ca="1" si="354"/>
        <v>-</v>
      </c>
      <c r="N1776" s="99">
        <v>0</v>
      </c>
      <c r="O1776" s="97" t="str">
        <f t="shared" ca="1" si="355"/>
        <v>Nov</v>
      </c>
      <c r="P1776" s="96">
        <v>0</v>
      </c>
      <c r="Q1776" s="146">
        <f t="shared" si="356"/>
        <v>5</v>
      </c>
      <c r="R1776" s="97">
        <f t="shared" ca="1" si="357"/>
        <v>0</v>
      </c>
      <c r="S1776" s="99" t="b">
        <f t="shared" si="358"/>
        <v>0</v>
      </c>
      <c r="T1776" s="100">
        <v>50</v>
      </c>
      <c r="U1776" s="100" t="str">
        <f t="shared" ca="1" si="359"/>
        <v>Dec</v>
      </c>
      <c r="V1776" s="96">
        <v>50</v>
      </c>
      <c r="W1776" s="103">
        <f t="shared" si="360"/>
        <v>-45</v>
      </c>
      <c r="X1776" s="102">
        <f t="shared" ca="1" si="361"/>
        <v>-0.9</v>
      </c>
      <c r="Y1776" s="103" t="str">
        <f t="shared" ca="1" si="362"/>
        <v>DEGROWTH</v>
      </c>
      <c r="Z1776" s="24">
        <v>0</v>
      </c>
      <c r="AA1776" s="86"/>
      <c r="AB1776" s="3">
        <v>1000002525</v>
      </c>
      <c r="AC1776" s="3"/>
    </row>
    <row r="1777" spans="1:29" ht="14.25" hidden="1" customHeight="1">
      <c r="A1777" s="23" t="s">
        <v>133</v>
      </c>
      <c r="B1777" s="64" t="s">
        <v>52</v>
      </c>
      <c r="C1777" s="64" t="s">
        <v>2989</v>
      </c>
      <c r="D1777" s="64">
        <v>1000004192</v>
      </c>
      <c r="E1777" s="65" t="s">
        <v>2990</v>
      </c>
      <c r="F1777" s="130">
        <v>45642</v>
      </c>
      <c r="G1777" s="66" t="str">
        <f t="shared" si="351"/>
        <v>-</v>
      </c>
      <c r="H1777" s="24"/>
      <c r="I1777" s="67"/>
      <c r="J1777" s="144">
        <f t="shared" ca="1" si="352"/>
        <v>0</v>
      </c>
      <c r="K1777" s="96">
        <v>50</v>
      </c>
      <c r="L1777" s="145">
        <f t="shared" ca="1" si="353"/>
        <v>50</v>
      </c>
      <c r="M1777" s="145" t="str">
        <f t="shared" ca="1" si="354"/>
        <v>-</v>
      </c>
      <c r="N1777" s="99">
        <v>0</v>
      </c>
      <c r="O1777" s="97" t="str">
        <f t="shared" ca="1" si="355"/>
        <v>Nov</v>
      </c>
      <c r="P1777" s="96">
        <v>0</v>
      </c>
      <c r="Q1777" s="146">
        <f t="shared" si="356"/>
        <v>50</v>
      </c>
      <c r="R1777" s="97">
        <f t="shared" ca="1" si="357"/>
        <v>0</v>
      </c>
      <c r="S1777" s="99" t="b">
        <f t="shared" si="358"/>
        <v>0</v>
      </c>
      <c r="T1777" s="100">
        <v>0</v>
      </c>
      <c r="U1777" s="100" t="str">
        <f t="shared" ca="1" si="359"/>
        <v>Dec</v>
      </c>
      <c r="V1777" s="96">
        <v>0</v>
      </c>
      <c r="W1777" s="103">
        <f t="shared" si="360"/>
        <v>50</v>
      </c>
      <c r="X1777" s="102">
        <f t="shared" ca="1" si="361"/>
        <v>0</v>
      </c>
      <c r="Y1777" s="103" t="b">
        <f t="shared" si="362"/>
        <v>0</v>
      </c>
      <c r="Z1777" s="24">
        <v>0</v>
      </c>
      <c r="AA1777" s="86"/>
      <c r="AB1777" s="3">
        <v>1000004192</v>
      </c>
      <c r="AC1777" s="3"/>
    </row>
    <row r="1778" spans="1:29" ht="14.25" hidden="1" customHeight="1">
      <c r="A1778" s="23" t="s">
        <v>4046</v>
      </c>
      <c r="B1778" s="64" t="s">
        <v>91</v>
      </c>
      <c r="C1778" s="64" t="s">
        <v>4670</v>
      </c>
      <c r="D1778" s="64">
        <v>1000001142</v>
      </c>
      <c r="E1778" s="65" t="s">
        <v>4671</v>
      </c>
      <c r="F1778" s="130">
        <v>44739</v>
      </c>
      <c r="G1778" s="66" t="str">
        <f t="shared" si="351"/>
        <v>-</v>
      </c>
      <c r="H1778" s="24"/>
      <c r="I1778" s="67"/>
      <c r="J1778" s="144">
        <f t="shared" ca="1" si="352"/>
        <v>0</v>
      </c>
      <c r="K1778" s="96">
        <v>25</v>
      </c>
      <c r="L1778" s="145">
        <f t="shared" ca="1" si="353"/>
        <v>25</v>
      </c>
      <c r="M1778" s="145" t="str">
        <f t="shared" ca="1" si="354"/>
        <v>-</v>
      </c>
      <c r="N1778" s="99">
        <v>0</v>
      </c>
      <c r="O1778" s="97" t="str">
        <f t="shared" ca="1" si="355"/>
        <v>Nov</v>
      </c>
      <c r="P1778" s="96">
        <v>0</v>
      </c>
      <c r="Q1778" s="146">
        <f t="shared" si="356"/>
        <v>25</v>
      </c>
      <c r="R1778" s="97">
        <f t="shared" ca="1" si="357"/>
        <v>0</v>
      </c>
      <c r="S1778" s="99" t="b">
        <f t="shared" si="358"/>
        <v>0</v>
      </c>
      <c r="T1778" s="100">
        <v>50</v>
      </c>
      <c r="U1778" s="100" t="str">
        <f t="shared" ca="1" si="359"/>
        <v>Dec</v>
      </c>
      <c r="V1778" s="96">
        <v>50</v>
      </c>
      <c r="W1778" s="103">
        <f t="shared" si="360"/>
        <v>-25</v>
      </c>
      <c r="X1778" s="102">
        <f t="shared" ca="1" si="361"/>
        <v>-0.5</v>
      </c>
      <c r="Y1778" s="103" t="str">
        <f t="shared" ca="1" si="362"/>
        <v>DEGROWTH</v>
      </c>
      <c r="Z1778" s="24">
        <v>0</v>
      </c>
      <c r="AA1778" s="86"/>
      <c r="AB1778" s="3">
        <v>1000001142</v>
      </c>
      <c r="AC1778" s="3"/>
    </row>
    <row r="1779" spans="1:29" ht="14.25" hidden="1" customHeight="1">
      <c r="A1779" s="23" t="s">
        <v>133</v>
      </c>
      <c r="B1779" s="64" t="s">
        <v>141</v>
      </c>
      <c r="C1779" s="64" t="s">
        <v>2991</v>
      </c>
      <c r="D1779" s="64">
        <v>1000004196</v>
      </c>
      <c r="E1779" s="65" t="s">
        <v>2992</v>
      </c>
      <c r="F1779" s="130">
        <v>45650</v>
      </c>
      <c r="G1779" s="66" t="str">
        <f t="shared" si="351"/>
        <v>-</v>
      </c>
      <c r="H1779" s="24"/>
      <c r="I1779" s="67"/>
      <c r="J1779" s="144">
        <f t="shared" ca="1" si="352"/>
        <v>0</v>
      </c>
      <c r="K1779" s="96">
        <v>200</v>
      </c>
      <c r="L1779" s="145">
        <f t="shared" ca="1" si="353"/>
        <v>200</v>
      </c>
      <c r="M1779" s="145" t="str">
        <f t="shared" ca="1" si="354"/>
        <v>-</v>
      </c>
      <c r="N1779" s="99">
        <v>0</v>
      </c>
      <c r="O1779" s="97" t="str">
        <f t="shared" ca="1" si="355"/>
        <v>Nov</v>
      </c>
      <c r="P1779" s="96">
        <v>0</v>
      </c>
      <c r="Q1779" s="146">
        <f t="shared" si="356"/>
        <v>200</v>
      </c>
      <c r="R1779" s="97">
        <f t="shared" ca="1" si="357"/>
        <v>0</v>
      </c>
      <c r="S1779" s="99" t="b">
        <f t="shared" si="358"/>
        <v>0</v>
      </c>
      <c r="T1779" s="100">
        <v>0</v>
      </c>
      <c r="U1779" s="100" t="str">
        <f t="shared" ca="1" si="359"/>
        <v>Dec</v>
      </c>
      <c r="V1779" s="96">
        <v>0</v>
      </c>
      <c r="W1779" s="103">
        <f t="shared" si="360"/>
        <v>200</v>
      </c>
      <c r="X1779" s="102">
        <f t="shared" ca="1" si="361"/>
        <v>0</v>
      </c>
      <c r="Y1779" s="103" t="b">
        <f t="shared" si="362"/>
        <v>0</v>
      </c>
      <c r="Z1779" s="24">
        <v>0</v>
      </c>
      <c r="AA1779" s="86"/>
      <c r="AB1779" s="3">
        <v>1000004196</v>
      </c>
      <c r="AC1779" s="3"/>
    </row>
    <row r="1780" spans="1:29" ht="14.25" hidden="1" customHeight="1">
      <c r="A1780" s="23" t="s">
        <v>133</v>
      </c>
      <c r="B1780" s="64" t="s">
        <v>142</v>
      </c>
      <c r="C1780" s="64" t="s">
        <v>2993</v>
      </c>
      <c r="D1780" s="64">
        <v>1000004203</v>
      </c>
      <c r="E1780" s="65" t="s">
        <v>2994</v>
      </c>
      <c r="F1780" s="130">
        <v>45652</v>
      </c>
      <c r="G1780" s="66" t="str">
        <f t="shared" si="351"/>
        <v>-</v>
      </c>
      <c r="H1780" s="24"/>
      <c r="I1780" s="67"/>
      <c r="J1780" s="144">
        <f t="shared" ca="1" si="352"/>
        <v>0</v>
      </c>
      <c r="K1780" s="96">
        <v>40</v>
      </c>
      <c r="L1780" s="145">
        <f t="shared" ca="1" si="353"/>
        <v>40</v>
      </c>
      <c r="M1780" s="145" t="str">
        <f t="shared" ca="1" si="354"/>
        <v>-</v>
      </c>
      <c r="N1780" s="99">
        <v>0</v>
      </c>
      <c r="O1780" s="97" t="str">
        <f t="shared" ca="1" si="355"/>
        <v>Nov</v>
      </c>
      <c r="P1780" s="96">
        <v>0</v>
      </c>
      <c r="Q1780" s="146">
        <f t="shared" si="356"/>
        <v>40</v>
      </c>
      <c r="R1780" s="97">
        <f t="shared" ca="1" si="357"/>
        <v>0</v>
      </c>
      <c r="S1780" s="99" t="b">
        <f t="shared" si="358"/>
        <v>0</v>
      </c>
      <c r="T1780" s="100">
        <v>0</v>
      </c>
      <c r="U1780" s="100" t="str">
        <f t="shared" ca="1" si="359"/>
        <v>Dec</v>
      </c>
      <c r="V1780" s="96">
        <v>0</v>
      </c>
      <c r="W1780" s="103">
        <f t="shared" si="360"/>
        <v>40</v>
      </c>
      <c r="X1780" s="102">
        <f t="shared" ca="1" si="361"/>
        <v>0</v>
      </c>
      <c r="Y1780" s="103" t="b">
        <f t="shared" si="362"/>
        <v>0</v>
      </c>
      <c r="Z1780" s="24">
        <v>0</v>
      </c>
      <c r="AA1780" s="86"/>
      <c r="AB1780" s="3">
        <v>1000004203</v>
      </c>
      <c r="AC1780" s="3"/>
    </row>
    <row r="1781" spans="1:29" ht="14.25" hidden="1" customHeight="1">
      <c r="A1781" s="23" t="s">
        <v>133</v>
      </c>
      <c r="B1781" s="64" t="s">
        <v>47</v>
      </c>
      <c r="C1781" s="64" t="s">
        <v>2995</v>
      </c>
      <c r="D1781" s="64">
        <v>1000004197</v>
      </c>
      <c r="E1781" s="65" t="s">
        <v>2996</v>
      </c>
      <c r="F1781" s="130">
        <v>45652</v>
      </c>
      <c r="G1781" s="66" t="str">
        <f t="shared" si="351"/>
        <v>-</v>
      </c>
      <c r="H1781" s="24"/>
      <c r="I1781" s="67"/>
      <c r="J1781" s="144">
        <f t="shared" ca="1" si="352"/>
        <v>0</v>
      </c>
      <c r="K1781" s="96">
        <v>10</v>
      </c>
      <c r="L1781" s="145">
        <f t="shared" ca="1" si="353"/>
        <v>10</v>
      </c>
      <c r="M1781" s="145" t="str">
        <f t="shared" ca="1" si="354"/>
        <v>-</v>
      </c>
      <c r="N1781" s="99">
        <v>0</v>
      </c>
      <c r="O1781" s="97" t="str">
        <f t="shared" ca="1" si="355"/>
        <v>Nov</v>
      </c>
      <c r="P1781" s="96">
        <v>0</v>
      </c>
      <c r="Q1781" s="146">
        <f t="shared" si="356"/>
        <v>10</v>
      </c>
      <c r="R1781" s="97">
        <f t="shared" ca="1" si="357"/>
        <v>0</v>
      </c>
      <c r="S1781" s="99" t="b">
        <f t="shared" si="358"/>
        <v>0</v>
      </c>
      <c r="T1781" s="100">
        <v>0</v>
      </c>
      <c r="U1781" s="100" t="str">
        <f t="shared" ca="1" si="359"/>
        <v>Dec</v>
      </c>
      <c r="V1781" s="96">
        <v>0</v>
      </c>
      <c r="W1781" s="103">
        <f t="shared" si="360"/>
        <v>10</v>
      </c>
      <c r="X1781" s="102">
        <f t="shared" ca="1" si="361"/>
        <v>0</v>
      </c>
      <c r="Y1781" s="103" t="b">
        <f t="shared" si="362"/>
        <v>0</v>
      </c>
      <c r="Z1781" s="24">
        <v>0</v>
      </c>
      <c r="AA1781" s="86"/>
      <c r="AB1781" s="3">
        <v>1000004197</v>
      </c>
      <c r="AC1781" s="3"/>
    </row>
    <row r="1782" spans="1:29" ht="14.25" hidden="1" customHeight="1">
      <c r="A1782" s="23" t="s">
        <v>4046</v>
      </c>
      <c r="B1782" s="64" t="s">
        <v>103</v>
      </c>
      <c r="C1782" s="130" t="s">
        <v>4672</v>
      </c>
      <c r="D1782" s="64">
        <v>1000001323</v>
      </c>
      <c r="E1782" s="65" t="s">
        <v>4673</v>
      </c>
      <c r="F1782" s="130">
        <v>44739</v>
      </c>
      <c r="G1782" s="66" t="str">
        <f t="shared" si="351"/>
        <v>-</v>
      </c>
      <c r="H1782" s="24"/>
      <c r="I1782" s="67"/>
      <c r="J1782" s="144">
        <f t="shared" ca="1" si="352"/>
        <v>0</v>
      </c>
      <c r="K1782" s="96">
        <v>15</v>
      </c>
      <c r="L1782" s="145">
        <f t="shared" ca="1" si="353"/>
        <v>15</v>
      </c>
      <c r="M1782" s="145" t="str">
        <f t="shared" ca="1" si="354"/>
        <v>-</v>
      </c>
      <c r="N1782" s="99">
        <v>0</v>
      </c>
      <c r="O1782" s="97" t="str">
        <f t="shared" ca="1" si="355"/>
        <v>Nov</v>
      </c>
      <c r="P1782" s="96">
        <v>0</v>
      </c>
      <c r="Q1782" s="146">
        <f t="shared" si="356"/>
        <v>15</v>
      </c>
      <c r="R1782" s="97">
        <f t="shared" ca="1" si="357"/>
        <v>0</v>
      </c>
      <c r="S1782" s="99" t="b">
        <f t="shared" si="358"/>
        <v>0</v>
      </c>
      <c r="T1782" s="100">
        <v>60</v>
      </c>
      <c r="U1782" s="100" t="str">
        <f t="shared" ca="1" si="359"/>
        <v>Dec</v>
      </c>
      <c r="V1782" s="96">
        <v>60</v>
      </c>
      <c r="W1782" s="103">
        <f t="shared" si="360"/>
        <v>-45</v>
      </c>
      <c r="X1782" s="102">
        <f t="shared" ca="1" si="361"/>
        <v>-0.75</v>
      </c>
      <c r="Y1782" s="103" t="str">
        <f t="shared" ca="1" si="362"/>
        <v>DEGROWTH</v>
      </c>
      <c r="Z1782" s="24">
        <v>1</v>
      </c>
      <c r="AA1782" s="86"/>
      <c r="AB1782" s="3">
        <v>1000001323</v>
      </c>
      <c r="AC1782" s="3"/>
    </row>
    <row r="1783" spans="1:29" ht="14.25" hidden="1" customHeight="1">
      <c r="A1783" s="23" t="s">
        <v>133</v>
      </c>
      <c r="B1783" s="64" t="s">
        <v>52</v>
      </c>
      <c r="C1783" s="130" t="s">
        <v>462</v>
      </c>
      <c r="D1783" s="64">
        <v>1000004202</v>
      </c>
      <c r="E1783" s="65" t="s">
        <v>463</v>
      </c>
      <c r="F1783" s="130">
        <v>45645</v>
      </c>
      <c r="G1783" s="66" t="str">
        <f t="shared" si="351"/>
        <v>-</v>
      </c>
      <c r="H1783" s="24"/>
      <c r="I1783" s="67"/>
      <c r="J1783" s="144">
        <f t="shared" ca="1" si="352"/>
        <v>0</v>
      </c>
      <c r="K1783" s="96">
        <v>25</v>
      </c>
      <c r="L1783" s="145">
        <f t="shared" ca="1" si="353"/>
        <v>25</v>
      </c>
      <c r="M1783" s="145" t="str">
        <f t="shared" ca="1" si="354"/>
        <v>-</v>
      </c>
      <c r="N1783" s="99">
        <v>0</v>
      </c>
      <c r="O1783" s="97" t="str">
        <f t="shared" ca="1" si="355"/>
        <v>Nov</v>
      </c>
      <c r="P1783" s="96">
        <v>0</v>
      </c>
      <c r="Q1783" s="146">
        <f t="shared" si="356"/>
        <v>25</v>
      </c>
      <c r="R1783" s="97">
        <f t="shared" ca="1" si="357"/>
        <v>0</v>
      </c>
      <c r="S1783" s="99" t="b">
        <f t="shared" si="358"/>
        <v>0</v>
      </c>
      <c r="T1783" s="100">
        <v>0</v>
      </c>
      <c r="U1783" s="100" t="str">
        <f t="shared" ca="1" si="359"/>
        <v>Dec</v>
      </c>
      <c r="V1783" s="96">
        <v>0</v>
      </c>
      <c r="W1783" s="103">
        <f t="shared" si="360"/>
        <v>25</v>
      </c>
      <c r="X1783" s="102">
        <f t="shared" ca="1" si="361"/>
        <v>0</v>
      </c>
      <c r="Y1783" s="103" t="b">
        <f t="shared" si="362"/>
        <v>0</v>
      </c>
      <c r="Z1783" s="24">
        <v>1</v>
      </c>
      <c r="AA1783" s="86"/>
      <c r="AB1783" s="3">
        <v>1000004202</v>
      </c>
      <c r="AC1783" s="3"/>
    </row>
  </sheetData>
  <autoFilter ref="A2:AC1783" xr:uid="{00000000-0009-0000-0000-00000D000000}">
    <filterColumn colId="27">
      <filters>
        <filter val="#N/A"/>
      </filters>
    </filterColumn>
  </autoFilter>
  <conditionalFormatting sqref="L1:L1783">
    <cfRule type="cellIs" dxfId="0" priority="2" operator="less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D1:I1000"/>
  <sheetViews>
    <sheetView zoomScaleNormal="100" workbookViewId="0"/>
  </sheetViews>
  <sheetFormatPr defaultColWidth="12.6640625" defaultRowHeight="14.4"/>
  <cols>
    <col min="1" max="26" width="8.6640625" customWidth="1"/>
  </cols>
  <sheetData>
    <row r="1" spans="4:9" ht="14.25" customHeight="1">
      <c r="I1" s="147">
        <v>95000</v>
      </c>
    </row>
    <row r="2" spans="4:9" ht="14.25" customHeight="1">
      <c r="D2" s="28" t="s">
        <v>4674</v>
      </c>
      <c r="E2" s="25" t="s">
        <v>4675</v>
      </c>
      <c r="F2" s="148" t="s">
        <v>4</v>
      </c>
      <c r="G2" s="28" t="s">
        <v>4676</v>
      </c>
      <c r="H2" s="28" t="s">
        <v>4677</v>
      </c>
      <c r="I2" s="149" t="s">
        <v>4678</v>
      </c>
    </row>
    <row r="3" spans="4:9" ht="14.25" customHeight="1">
      <c r="D3" s="150">
        <v>1000001821</v>
      </c>
      <c r="E3" s="151" t="s">
        <v>2713</v>
      </c>
      <c r="F3" s="150" t="s">
        <v>116</v>
      </c>
      <c r="G3" s="150" t="s">
        <v>4679</v>
      </c>
      <c r="H3" s="150" t="s">
        <v>117</v>
      </c>
      <c r="I3" s="152">
        <v>25</v>
      </c>
    </row>
    <row r="4" spans="4:9" ht="14.25" customHeight="1">
      <c r="D4" s="150">
        <v>1000003731</v>
      </c>
      <c r="E4" s="151" t="s">
        <v>2707</v>
      </c>
      <c r="F4" s="150" t="s">
        <v>116</v>
      </c>
      <c r="G4" s="150" t="s">
        <v>4680</v>
      </c>
      <c r="H4" s="150" t="s">
        <v>115</v>
      </c>
      <c r="I4" s="152">
        <v>55</v>
      </c>
    </row>
    <row r="5" spans="4:9" ht="14.25" customHeight="1">
      <c r="D5" s="150">
        <v>1000002769</v>
      </c>
      <c r="E5" s="151" t="s">
        <v>4078</v>
      </c>
      <c r="F5" s="150" t="s">
        <v>116</v>
      </c>
      <c r="G5" s="150" t="s">
        <v>4680</v>
      </c>
      <c r="H5" s="150" t="s">
        <v>115</v>
      </c>
      <c r="I5" s="152">
        <v>25</v>
      </c>
    </row>
    <row r="6" spans="4:9" ht="14.25" customHeight="1">
      <c r="D6" s="150">
        <v>1000002859</v>
      </c>
      <c r="E6" s="151" t="s">
        <v>4070</v>
      </c>
      <c r="F6" s="150" t="s">
        <v>116</v>
      </c>
      <c r="G6" s="150" t="s">
        <v>4680</v>
      </c>
      <c r="H6" s="150" t="s">
        <v>115</v>
      </c>
      <c r="I6" s="152">
        <v>0</v>
      </c>
    </row>
    <row r="7" spans="4:9" ht="14.25" customHeight="1">
      <c r="D7" s="150">
        <v>1000002508</v>
      </c>
      <c r="E7" s="151" t="s">
        <v>2703</v>
      </c>
      <c r="F7" s="150" t="s">
        <v>116</v>
      </c>
      <c r="G7" s="150" t="s">
        <v>4680</v>
      </c>
      <c r="H7" s="150" t="s">
        <v>115</v>
      </c>
      <c r="I7" s="152">
        <v>50</v>
      </c>
    </row>
    <row r="8" spans="4:9" ht="14.25" customHeight="1">
      <c r="D8" s="150">
        <v>1000002856</v>
      </c>
      <c r="E8" s="151" t="s">
        <v>2705</v>
      </c>
      <c r="F8" s="150" t="s">
        <v>116</v>
      </c>
      <c r="G8" s="150" t="s">
        <v>4680</v>
      </c>
      <c r="H8" s="150" t="s">
        <v>115</v>
      </c>
      <c r="I8" s="152">
        <v>25</v>
      </c>
    </row>
    <row r="9" spans="4:9" ht="14.25" customHeight="1">
      <c r="D9" s="150">
        <v>1000001978</v>
      </c>
      <c r="E9" s="151" t="s">
        <v>2701</v>
      </c>
      <c r="F9" s="150" t="s">
        <v>116</v>
      </c>
      <c r="G9" s="150" t="s">
        <v>4680</v>
      </c>
      <c r="H9" s="150" t="s">
        <v>115</v>
      </c>
      <c r="I9" s="152">
        <v>25</v>
      </c>
    </row>
    <row r="10" spans="4:9" ht="14.25" customHeight="1">
      <c r="D10" s="150">
        <v>1000003787</v>
      </c>
      <c r="E10" s="151" t="s">
        <v>2709</v>
      </c>
      <c r="F10" s="150" t="s">
        <v>116</v>
      </c>
      <c r="G10" s="150" t="s">
        <v>4680</v>
      </c>
      <c r="H10" s="150" t="s">
        <v>115</v>
      </c>
      <c r="I10" s="152">
        <v>25</v>
      </c>
    </row>
    <row r="11" spans="4:9" ht="14.25" customHeight="1">
      <c r="D11" s="150">
        <v>1000003902</v>
      </c>
      <c r="E11" s="151" t="s">
        <v>4681</v>
      </c>
      <c r="F11" s="150" t="s">
        <v>116</v>
      </c>
      <c r="G11" s="150" t="s">
        <v>4680</v>
      </c>
      <c r="H11" s="150" t="s">
        <v>115</v>
      </c>
      <c r="I11" s="152">
        <v>25</v>
      </c>
    </row>
    <row r="12" spans="4:9" ht="14.25" customHeight="1">
      <c r="D12" s="150">
        <v>1000003883</v>
      </c>
      <c r="E12" s="151" t="s">
        <v>619</v>
      </c>
      <c r="F12" s="150" t="s">
        <v>116</v>
      </c>
      <c r="G12" s="150" t="s">
        <v>4680</v>
      </c>
      <c r="H12" s="150" t="s">
        <v>115</v>
      </c>
      <c r="I12" s="152">
        <v>25</v>
      </c>
    </row>
    <row r="13" spans="4:9" ht="14.25" customHeight="1">
      <c r="D13" s="150">
        <v>1000002635</v>
      </c>
      <c r="E13" s="151" t="s">
        <v>4068</v>
      </c>
      <c r="F13" s="150" t="s">
        <v>116</v>
      </c>
      <c r="G13" s="150" t="s">
        <v>4680</v>
      </c>
      <c r="H13" s="150" t="s">
        <v>115</v>
      </c>
      <c r="I13" s="152">
        <v>25</v>
      </c>
    </row>
    <row r="14" spans="4:9" ht="14.25" customHeight="1">
      <c r="D14" s="150">
        <v>1000002638</v>
      </c>
      <c r="E14" s="151" t="s">
        <v>389</v>
      </c>
      <c r="F14" s="150" t="s">
        <v>116</v>
      </c>
      <c r="G14" s="150" t="s">
        <v>4679</v>
      </c>
      <c r="H14" s="150" t="s">
        <v>117</v>
      </c>
      <c r="I14" s="152">
        <v>25</v>
      </c>
    </row>
    <row r="15" spans="4:9" ht="14.25" customHeight="1">
      <c r="D15" s="150">
        <v>1000003364</v>
      </c>
      <c r="E15" s="151" t="s">
        <v>4664</v>
      </c>
      <c r="F15" s="150" t="s">
        <v>116</v>
      </c>
      <c r="G15" s="150" t="s">
        <v>4679</v>
      </c>
      <c r="H15" s="150" t="s">
        <v>117</v>
      </c>
      <c r="I15" s="152">
        <v>0</v>
      </c>
    </row>
    <row r="16" spans="4:9" ht="14.25" customHeight="1">
      <c r="D16" s="150">
        <v>1000001818</v>
      </c>
      <c r="E16" s="151" t="s">
        <v>2719</v>
      </c>
      <c r="F16" s="150" t="s">
        <v>116</v>
      </c>
      <c r="G16" s="150" t="s">
        <v>4682</v>
      </c>
      <c r="H16" s="150" t="s">
        <v>117</v>
      </c>
      <c r="I16" s="152">
        <v>75</v>
      </c>
    </row>
    <row r="17" spans="4:9" ht="14.25" customHeight="1">
      <c r="D17" s="150">
        <v>1000003645</v>
      </c>
      <c r="E17" s="151" t="s">
        <v>2723</v>
      </c>
      <c r="F17" s="150" t="s">
        <v>116</v>
      </c>
      <c r="G17" s="150" t="s">
        <v>4679</v>
      </c>
      <c r="H17" s="150" t="s">
        <v>117</v>
      </c>
      <c r="I17" s="152">
        <v>25</v>
      </c>
    </row>
    <row r="18" spans="4:9" ht="14.25" customHeight="1">
      <c r="D18" s="150">
        <v>1000001815</v>
      </c>
      <c r="E18" s="151" t="s">
        <v>2715</v>
      </c>
      <c r="F18" s="150" t="s">
        <v>116</v>
      </c>
      <c r="G18" s="150" t="s">
        <v>4682</v>
      </c>
      <c r="H18" s="150" t="s">
        <v>117</v>
      </c>
      <c r="I18" s="152">
        <v>25</v>
      </c>
    </row>
    <row r="19" spans="4:9" ht="14.25" customHeight="1">
      <c r="D19" s="150">
        <v>1000002639</v>
      </c>
      <c r="E19" s="151" t="s">
        <v>2721</v>
      </c>
      <c r="F19" s="150" t="s">
        <v>116</v>
      </c>
      <c r="G19" s="150" t="s">
        <v>4682</v>
      </c>
      <c r="H19" s="150" t="s">
        <v>117</v>
      </c>
      <c r="I19" s="152">
        <v>50</v>
      </c>
    </row>
    <row r="20" spans="4:9" ht="14.25" customHeight="1">
      <c r="D20" s="150">
        <v>1000001803</v>
      </c>
      <c r="E20" s="151" t="s">
        <v>4209</v>
      </c>
      <c r="F20" s="150" t="s">
        <v>116</v>
      </c>
      <c r="G20" s="150" t="s">
        <v>4679</v>
      </c>
      <c r="H20" s="150" t="s">
        <v>117</v>
      </c>
      <c r="I20" s="152">
        <v>25</v>
      </c>
    </row>
    <row r="21" spans="4:9" ht="14.25" customHeight="1">
      <c r="D21" s="150">
        <v>1000001804</v>
      </c>
      <c r="E21" s="151" t="s">
        <v>2717</v>
      </c>
      <c r="F21" s="150" t="s">
        <v>116</v>
      </c>
      <c r="G21" s="150" t="s">
        <v>4679</v>
      </c>
      <c r="H21" s="150" t="s">
        <v>117</v>
      </c>
      <c r="I21" s="152">
        <v>50</v>
      </c>
    </row>
    <row r="22" spans="4:9" ht="14.25" customHeight="1">
      <c r="D22" s="150">
        <v>1000001813</v>
      </c>
      <c r="E22" s="151" t="s">
        <v>385</v>
      </c>
      <c r="F22" s="150" t="s">
        <v>116</v>
      </c>
      <c r="G22" s="150" t="s">
        <v>4679</v>
      </c>
      <c r="H22" s="150" t="s">
        <v>117</v>
      </c>
      <c r="I22" s="152">
        <v>25</v>
      </c>
    </row>
    <row r="23" spans="4:9" ht="14.25" customHeight="1">
      <c r="D23" s="150">
        <v>1000002074</v>
      </c>
      <c r="E23" s="151" t="s">
        <v>387</v>
      </c>
      <c r="F23" s="150" t="s">
        <v>116</v>
      </c>
      <c r="G23" s="150" t="s">
        <v>4679</v>
      </c>
      <c r="H23" s="150" t="s">
        <v>117</v>
      </c>
      <c r="I23" s="152">
        <v>25</v>
      </c>
    </row>
    <row r="24" spans="4:9" ht="14.25" customHeight="1">
      <c r="D24" s="150">
        <v>1000003695</v>
      </c>
      <c r="E24" s="151" t="s">
        <v>4621</v>
      </c>
      <c r="F24" s="150" t="s">
        <v>116</v>
      </c>
      <c r="G24" s="150" t="s">
        <v>4682</v>
      </c>
      <c r="H24" s="150" t="s">
        <v>117</v>
      </c>
      <c r="I24" s="152">
        <v>0</v>
      </c>
    </row>
    <row r="25" spans="4:9" ht="14.25" customHeight="1">
      <c r="D25" s="150">
        <v>1000001810</v>
      </c>
      <c r="E25" s="151" t="s">
        <v>4286</v>
      </c>
      <c r="F25" s="150" t="s">
        <v>116</v>
      </c>
      <c r="G25" s="150" t="s">
        <v>4682</v>
      </c>
      <c r="H25" s="150" t="s">
        <v>117</v>
      </c>
      <c r="I25" s="152">
        <v>50</v>
      </c>
    </row>
    <row r="26" spans="4:9" ht="14.25" customHeight="1">
      <c r="D26" s="150">
        <v>1000004012</v>
      </c>
      <c r="E26" s="151" t="s">
        <v>2725</v>
      </c>
      <c r="F26" s="150" t="s">
        <v>116</v>
      </c>
      <c r="G26" s="150" t="s">
        <v>4682</v>
      </c>
      <c r="H26" s="150" t="s">
        <v>117</v>
      </c>
      <c r="I26" s="152">
        <v>25</v>
      </c>
    </row>
    <row r="27" spans="4:9" ht="14.25" customHeight="1">
      <c r="D27" s="150">
        <v>1000004088</v>
      </c>
      <c r="E27" s="151" t="s">
        <v>2727</v>
      </c>
      <c r="F27" s="150" t="s">
        <v>116</v>
      </c>
      <c r="G27" s="150" t="s">
        <v>4679</v>
      </c>
      <c r="H27" s="150" t="s">
        <v>117</v>
      </c>
      <c r="I27" s="152">
        <v>25</v>
      </c>
    </row>
    <row r="28" spans="4:9" ht="14.25" customHeight="1">
      <c r="D28" s="150">
        <v>1000004145</v>
      </c>
      <c r="E28" s="151" t="s">
        <v>445</v>
      </c>
      <c r="F28" s="150" t="s">
        <v>116</v>
      </c>
      <c r="G28" s="150" t="s">
        <v>4680</v>
      </c>
      <c r="H28" s="150" t="s">
        <v>115</v>
      </c>
      <c r="I28" s="152">
        <v>45</v>
      </c>
    </row>
    <row r="29" spans="4:9" ht="14.25" customHeight="1">
      <c r="D29" s="150">
        <v>1000004146</v>
      </c>
      <c r="E29" s="151" t="s">
        <v>2911</v>
      </c>
      <c r="F29" s="150" t="s">
        <v>4683</v>
      </c>
      <c r="G29" s="150" t="s">
        <v>4684</v>
      </c>
      <c r="H29" s="150" t="s">
        <v>118</v>
      </c>
      <c r="I29" s="152">
        <v>25</v>
      </c>
    </row>
    <row r="30" spans="4:9" ht="14.25" customHeight="1">
      <c r="D30" s="150">
        <v>1000002695</v>
      </c>
      <c r="E30" s="151" t="s">
        <v>2731</v>
      </c>
      <c r="F30" s="150" t="s">
        <v>4683</v>
      </c>
      <c r="G30" s="150" t="s">
        <v>4685</v>
      </c>
      <c r="H30" s="150" t="s">
        <v>118</v>
      </c>
      <c r="I30" s="152">
        <v>150</v>
      </c>
    </row>
    <row r="31" spans="4:9" ht="14.25" customHeight="1">
      <c r="D31" s="150">
        <v>1000002662</v>
      </c>
      <c r="E31" s="151" t="s">
        <v>4251</v>
      </c>
      <c r="F31" s="150" t="s">
        <v>4683</v>
      </c>
      <c r="G31" s="150" t="s">
        <v>4685</v>
      </c>
      <c r="H31" s="150" t="s">
        <v>118</v>
      </c>
      <c r="I31" s="152">
        <v>25</v>
      </c>
    </row>
    <row r="32" spans="4:9" ht="14.25" customHeight="1">
      <c r="D32" s="150">
        <v>1000001189</v>
      </c>
      <c r="E32" s="151" t="s">
        <v>2735</v>
      </c>
      <c r="F32" s="150" t="s">
        <v>4683</v>
      </c>
      <c r="G32" s="150" t="s">
        <v>4685</v>
      </c>
      <c r="H32" s="150" t="s">
        <v>118</v>
      </c>
      <c r="I32" s="152">
        <v>150</v>
      </c>
    </row>
    <row r="33" spans="4:9" ht="14.25" customHeight="1">
      <c r="D33" s="150">
        <v>1000001197</v>
      </c>
      <c r="E33" s="151" t="s">
        <v>2733</v>
      </c>
      <c r="F33" s="150" t="s">
        <v>4683</v>
      </c>
      <c r="G33" s="150" t="s">
        <v>4684</v>
      </c>
      <c r="H33" s="150" t="s">
        <v>118</v>
      </c>
      <c r="I33" s="152">
        <v>125</v>
      </c>
    </row>
    <row r="34" spans="4:9" ht="14.25" customHeight="1">
      <c r="D34" s="150">
        <v>1000001212</v>
      </c>
      <c r="E34" s="151" t="s">
        <v>2743</v>
      </c>
      <c r="F34" s="150" t="s">
        <v>4683</v>
      </c>
      <c r="G34" s="150" t="s">
        <v>4684</v>
      </c>
      <c r="H34" s="150" t="s">
        <v>118</v>
      </c>
      <c r="I34" s="152">
        <v>275</v>
      </c>
    </row>
    <row r="35" spans="4:9" ht="14.25" customHeight="1">
      <c r="D35" s="150">
        <v>1000001198</v>
      </c>
      <c r="E35" s="151" t="s">
        <v>2739</v>
      </c>
      <c r="F35" s="150" t="s">
        <v>4683</v>
      </c>
      <c r="G35" s="150" t="s">
        <v>4685</v>
      </c>
      <c r="H35" s="150" t="s">
        <v>118</v>
      </c>
      <c r="I35" s="152">
        <v>130</v>
      </c>
    </row>
    <row r="36" spans="4:9" ht="14.25" customHeight="1">
      <c r="D36" s="150">
        <v>1000001199</v>
      </c>
      <c r="E36" s="151" t="s">
        <v>2741</v>
      </c>
      <c r="F36" s="150" t="s">
        <v>4683</v>
      </c>
      <c r="G36" s="150" t="s">
        <v>4685</v>
      </c>
      <c r="H36" s="150" t="s">
        <v>118</v>
      </c>
      <c r="I36" s="152">
        <v>90</v>
      </c>
    </row>
    <row r="37" spans="4:9" ht="14.25" customHeight="1">
      <c r="D37" s="150">
        <v>1000001200</v>
      </c>
      <c r="E37" s="151" t="s">
        <v>393</v>
      </c>
      <c r="F37" s="150" t="s">
        <v>4683</v>
      </c>
      <c r="G37" s="150" t="s">
        <v>4685</v>
      </c>
      <c r="H37" s="150" t="s">
        <v>118</v>
      </c>
      <c r="I37" s="152">
        <v>50</v>
      </c>
    </row>
    <row r="38" spans="4:9" ht="14.25" customHeight="1">
      <c r="D38" s="150">
        <v>1000001211</v>
      </c>
      <c r="E38" s="151" t="s">
        <v>2737</v>
      </c>
      <c r="F38" s="150" t="s">
        <v>4683</v>
      </c>
      <c r="G38" s="150" t="s">
        <v>4685</v>
      </c>
      <c r="H38" s="150" t="s">
        <v>118</v>
      </c>
      <c r="I38" s="152">
        <v>25</v>
      </c>
    </row>
    <row r="39" spans="4:9" ht="14.25" customHeight="1">
      <c r="D39" s="150">
        <v>1000002061</v>
      </c>
      <c r="E39" s="151" t="s">
        <v>4629</v>
      </c>
      <c r="F39" s="150" t="s">
        <v>4683</v>
      </c>
      <c r="G39" s="150" t="s">
        <v>4685</v>
      </c>
      <c r="H39" s="150" t="s">
        <v>118</v>
      </c>
      <c r="I39" s="152">
        <v>0</v>
      </c>
    </row>
    <row r="40" spans="4:9" ht="14.25" customHeight="1">
      <c r="D40" s="150">
        <v>1000002631</v>
      </c>
      <c r="E40" s="151" t="s">
        <v>4631</v>
      </c>
      <c r="F40" s="150" t="s">
        <v>4683</v>
      </c>
      <c r="G40" s="150" t="s">
        <v>4685</v>
      </c>
      <c r="H40" s="150" t="s">
        <v>118</v>
      </c>
      <c r="I40" s="152">
        <v>30</v>
      </c>
    </row>
    <row r="41" spans="4:9" ht="14.25" customHeight="1">
      <c r="D41" s="150">
        <v>1000002560</v>
      </c>
      <c r="E41" s="151" t="s">
        <v>4110</v>
      </c>
      <c r="F41" s="150" t="s">
        <v>4683</v>
      </c>
      <c r="G41" s="150" t="s">
        <v>4685</v>
      </c>
      <c r="H41" s="150" t="s">
        <v>118</v>
      </c>
      <c r="I41" s="152">
        <v>0</v>
      </c>
    </row>
    <row r="42" spans="4:9" ht="14.25" customHeight="1">
      <c r="D42" s="150">
        <v>1000001190</v>
      </c>
      <c r="E42" s="151" t="s">
        <v>391</v>
      </c>
      <c r="F42" s="150" t="s">
        <v>4683</v>
      </c>
      <c r="G42" s="150" t="s">
        <v>4684</v>
      </c>
      <c r="H42" s="150" t="s">
        <v>118</v>
      </c>
      <c r="I42" s="152">
        <v>50</v>
      </c>
    </row>
    <row r="43" spans="4:9" ht="14.25" customHeight="1">
      <c r="D43" s="150">
        <v>1000003194</v>
      </c>
      <c r="E43" s="151" t="s">
        <v>531</v>
      </c>
      <c r="F43" s="150" t="s">
        <v>4683</v>
      </c>
      <c r="G43" s="150" t="s">
        <v>4684</v>
      </c>
      <c r="H43" s="150" t="s">
        <v>118</v>
      </c>
      <c r="I43" s="152">
        <v>0</v>
      </c>
    </row>
    <row r="44" spans="4:9" ht="14.25" customHeight="1">
      <c r="D44" s="150">
        <v>1000003919</v>
      </c>
      <c r="E44" s="151" t="s">
        <v>2747</v>
      </c>
      <c r="F44" s="150" t="s">
        <v>4683</v>
      </c>
      <c r="G44" s="150" t="s">
        <v>4684</v>
      </c>
      <c r="H44" s="150" t="s">
        <v>118</v>
      </c>
      <c r="I44" s="152">
        <v>25</v>
      </c>
    </row>
    <row r="45" spans="4:9" ht="14.25" customHeight="1">
      <c r="D45" s="150">
        <v>1000003991</v>
      </c>
      <c r="E45" s="151" t="s">
        <v>2751</v>
      </c>
      <c r="F45" s="150" t="s">
        <v>4683</v>
      </c>
      <c r="G45" s="150" t="s">
        <v>4684</v>
      </c>
      <c r="H45" s="150" t="s">
        <v>118</v>
      </c>
      <c r="I45" s="152">
        <v>25</v>
      </c>
    </row>
    <row r="46" spans="4:9" ht="14.25" customHeight="1">
      <c r="D46" s="150">
        <v>1000004032</v>
      </c>
      <c r="E46" s="151" t="s">
        <v>3500</v>
      </c>
      <c r="F46" s="150" t="s">
        <v>4683</v>
      </c>
      <c r="G46" s="150" t="s">
        <v>4684</v>
      </c>
      <c r="H46" s="150" t="s">
        <v>118</v>
      </c>
      <c r="I46" s="152">
        <v>25</v>
      </c>
    </row>
    <row r="47" spans="4:9" ht="14.25" customHeight="1">
      <c r="D47" s="150">
        <v>1000004019</v>
      </c>
      <c r="E47" s="151" t="s">
        <v>3934</v>
      </c>
      <c r="F47" s="150" t="s">
        <v>4683</v>
      </c>
      <c r="G47" s="150" t="s">
        <v>4684</v>
      </c>
      <c r="H47" s="150" t="s">
        <v>118</v>
      </c>
      <c r="I47" s="152">
        <v>25</v>
      </c>
    </row>
    <row r="48" spans="4:9" ht="14.25" customHeight="1">
      <c r="D48" s="150">
        <v>1000002633</v>
      </c>
      <c r="E48" s="151" t="s">
        <v>2745</v>
      </c>
      <c r="F48" s="150" t="s">
        <v>4683</v>
      </c>
      <c r="G48" s="150" t="s">
        <v>4685</v>
      </c>
      <c r="H48" s="150" t="s">
        <v>118</v>
      </c>
      <c r="I48" s="152">
        <v>75</v>
      </c>
    </row>
    <row r="49" spans="4:9" ht="14.25" customHeight="1">
      <c r="D49" s="150">
        <v>1000002665</v>
      </c>
      <c r="E49" s="151" t="s">
        <v>2729</v>
      </c>
      <c r="F49" s="150" t="s">
        <v>4683</v>
      </c>
      <c r="G49" s="150" t="s">
        <v>4684</v>
      </c>
      <c r="H49" s="150" t="s">
        <v>118</v>
      </c>
      <c r="I49" s="152">
        <v>50</v>
      </c>
    </row>
    <row r="50" spans="4:9" ht="14.25" customHeight="1">
      <c r="D50" s="150">
        <v>1000003302</v>
      </c>
      <c r="E50" s="151" t="s">
        <v>4633</v>
      </c>
      <c r="F50" s="150" t="s">
        <v>4683</v>
      </c>
      <c r="G50" s="150" t="s">
        <v>4684</v>
      </c>
      <c r="H50" s="150" t="s">
        <v>118</v>
      </c>
      <c r="I50" s="152">
        <v>0</v>
      </c>
    </row>
    <row r="51" spans="4:9" ht="14.25" customHeight="1">
      <c r="D51" s="150">
        <v>1000003945</v>
      </c>
      <c r="E51" s="151" t="s">
        <v>4686</v>
      </c>
      <c r="F51" s="150" t="s">
        <v>4683</v>
      </c>
      <c r="G51" s="150" t="s">
        <v>4685</v>
      </c>
      <c r="H51" s="150" t="s">
        <v>118</v>
      </c>
      <c r="I51" s="152">
        <v>25</v>
      </c>
    </row>
    <row r="52" spans="4:9" ht="14.25" customHeight="1">
      <c r="D52" s="150">
        <v>1000004125</v>
      </c>
      <c r="E52" s="151" t="s">
        <v>4184</v>
      </c>
      <c r="F52" s="150" t="s">
        <v>4683</v>
      </c>
      <c r="G52" s="150" t="s">
        <v>4684</v>
      </c>
      <c r="H52" s="150" t="s">
        <v>118</v>
      </c>
      <c r="I52" s="152">
        <v>25</v>
      </c>
    </row>
    <row r="53" spans="4:9" ht="14.25" customHeight="1">
      <c r="D53" s="150">
        <v>1000003556</v>
      </c>
      <c r="E53" s="151" t="s">
        <v>2865</v>
      </c>
      <c r="F53" s="150" t="s">
        <v>112</v>
      </c>
      <c r="G53" s="150" t="s">
        <v>4687</v>
      </c>
      <c r="H53" s="150" t="s">
        <v>113</v>
      </c>
      <c r="I53" s="152">
        <v>130</v>
      </c>
    </row>
    <row r="54" spans="4:9" ht="14.25" customHeight="1">
      <c r="D54" s="150">
        <v>1000001465</v>
      </c>
      <c r="E54" s="151" t="s">
        <v>2827</v>
      </c>
      <c r="F54" s="150" t="s">
        <v>112</v>
      </c>
      <c r="G54" s="150" t="s">
        <v>4688</v>
      </c>
      <c r="H54" s="150" t="s">
        <v>111</v>
      </c>
      <c r="I54" s="152">
        <v>360</v>
      </c>
    </row>
    <row r="55" spans="4:9" ht="14.25" customHeight="1">
      <c r="D55" s="150">
        <v>1000001716</v>
      </c>
      <c r="E55" s="151" t="s">
        <v>2855</v>
      </c>
      <c r="F55" s="150" t="s">
        <v>112</v>
      </c>
      <c r="G55" s="150" t="s">
        <v>4689</v>
      </c>
      <c r="H55" s="150" t="s">
        <v>113</v>
      </c>
      <c r="I55" s="152">
        <v>80</v>
      </c>
    </row>
    <row r="56" spans="4:9" ht="14.25" customHeight="1">
      <c r="D56" s="150">
        <v>1000003040</v>
      </c>
      <c r="E56" s="151" t="s">
        <v>2863</v>
      </c>
      <c r="F56" s="150" t="s">
        <v>112</v>
      </c>
      <c r="G56" s="150" t="s">
        <v>4689</v>
      </c>
      <c r="H56" s="150" t="s">
        <v>113</v>
      </c>
      <c r="I56" s="152">
        <v>90</v>
      </c>
    </row>
    <row r="57" spans="4:9" ht="14.25" customHeight="1">
      <c r="D57" s="150">
        <v>1000003551</v>
      </c>
      <c r="E57" s="151" t="s">
        <v>433</v>
      </c>
      <c r="F57" s="150" t="s">
        <v>112</v>
      </c>
      <c r="G57" s="150" t="s">
        <v>4689</v>
      </c>
      <c r="H57" s="150" t="s">
        <v>113</v>
      </c>
      <c r="I57" s="152">
        <v>30</v>
      </c>
    </row>
    <row r="58" spans="4:9" ht="14.25" customHeight="1">
      <c r="D58" s="150">
        <v>1000001718</v>
      </c>
      <c r="E58" s="151" t="s">
        <v>423</v>
      </c>
      <c r="F58" s="150" t="s">
        <v>112</v>
      </c>
      <c r="G58" s="150" t="s">
        <v>4689</v>
      </c>
      <c r="H58" s="150" t="s">
        <v>113</v>
      </c>
      <c r="I58" s="152">
        <v>70</v>
      </c>
    </row>
    <row r="59" spans="4:9" ht="14.25" customHeight="1">
      <c r="D59" s="150">
        <v>1000001195</v>
      </c>
      <c r="E59" s="151" t="s">
        <v>2825</v>
      </c>
      <c r="F59" s="150" t="s">
        <v>112</v>
      </c>
      <c r="G59" s="150" t="s">
        <v>4690</v>
      </c>
      <c r="H59" s="150" t="s">
        <v>111</v>
      </c>
      <c r="I59" s="152">
        <v>100</v>
      </c>
    </row>
    <row r="60" spans="4:9" ht="14.25" customHeight="1">
      <c r="D60" s="150">
        <v>1000001468</v>
      </c>
      <c r="E60" s="151" t="s">
        <v>2817</v>
      </c>
      <c r="F60" s="150" t="s">
        <v>112</v>
      </c>
      <c r="G60" s="150" t="s">
        <v>4688</v>
      </c>
      <c r="H60" s="150" t="s">
        <v>111</v>
      </c>
      <c r="I60" s="152">
        <v>400</v>
      </c>
    </row>
    <row r="61" spans="4:9" ht="14.25" customHeight="1">
      <c r="D61" s="150">
        <v>1000001722</v>
      </c>
      <c r="E61" s="151" t="s">
        <v>2857</v>
      </c>
      <c r="F61" s="150" t="s">
        <v>112</v>
      </c>
      <c r="G61" s="150" t="s">
        <v>4687</v>
      </c>
      <c r="H61" s="150" t="s">
        <v>113</v>
      </c>
      <c r="I61" s="152">
        <v>130</v>
      </c>
    </row>
    <row r="62" spans="4:9" ht="14.25" customHeight="1">
      <c r="D62" s="150">
        <v>1000001712</v>
      </c>
      <c r="E62" s="151" t="s">
        <v>2843</v>
      </c>
      <c r="F62" s="150" t="s">
        <v>112</v>
      </c>
      <c r="G62" s="150" t="s">
        <v>4689</v>
      </c>
      <c r="H62" s="150" t="s">
        <v>113</v>
      </c>
      <c r="I62" s="152">
        <v>400</v>
      </c>
    </row>
    <row r="63" spans="4:9" ht="14.25" customHeight="1">
      <c r="D63" s="150">
        <v>1000001715</v>
      </c>
      <c r="E63" s="151" t="s">
        <v>3793</v>
      </c>
      <c r="F63" s="150" t="s">
        <v>112</v>
      </c>
      <c r="G63" s="150" t="s">
        <v>4687</v>
      </c>
      <c r="H63" s="150" t="s">
        <v>113</v>
      </c>
      <c r="I63" s="152">
        <v>22</v>
      </c>
    </row>
    <row r="64" spans="4:9" ht="14.25" customHeight="1">
      <c r="D64" s="150">
        <v>1000001735</v>
      </c>
      <c r="E64" s="151" t="s">
        <v>2847</v>
      </c>
      <c r="F64" s="150" t="s">
        <v>112</v>
      </c>
      <c r="G64" s="150" t="s">
        <v>4689</v>
      </c>
      <c r="H64" s="150" t="s">
        <v>113</v>
      </c>
      <c r="I64" s="152">
        <v>450</v>
      </c>
    </row>
    <row r="65" spans="4:9" ht="14.25" customHeight="1">
      <c r="D65" s="150">
        <v>1000001734</v>
      </c>
      <c r="E65" s="151" t="s">
        <v>2845</v>
      </c>
      <c r="F65" s="150" t="s">
        <v>112</v>
      </c>
      <c r="G65" s="150" t="s">
        <v>4687</v>
      </c>
      <c r="H65" s="150" t="s">
        <v>113</v>
      </c>
      <c r="I65" s="152">
        <v>400</v>
      </c>
    </row>
    <row r="66" spans="4:9" ht="14.25" customHeight="1">
      <c r="D66" s="150">
        <v>1000001463</v>
      </c>
      <c r="E66" s="151" t="s">
        <v>2815</v>
      </c>
      <c r="F66" s="150" t="s">
        <v>112</v>
      </c>
      <c r="G66" s="150" t="s">
        <v>4690</v>
      </c>
      <c r="H66" s="150" t="s">
        <v>111</v>
      </c>
      <c r="I66" s="152">
        <v>105</v>
      </c>
    </row>
    <row r="67" spans="4:9" ht="14.25" customHeight="1">
      <c r="D67" s="150">
        <v>1000001469</v>
      </c>
      <c r="E67" s="151" t="s">
        <v>2821</v>
      </c>
      <c r="F67" s="150" t="s">
        <v>112</v>
      </c>
      <c r="G67" s="150" t="s">
        <v>4688</v>
      </c>
      <c r="H67" s="150" t="s">
        <v>111</v>
      </c>
      <c r="I67" s="152">
        <v>125</v>
      </c>
    </row>
    <row r="68" spans="4:9" ht="14.25" customHeight="1">
      <c r="D68" s="150">
        <v>1000001477</v>
      </c>
      <c r="E68" s="151" t="s">
        <v>2811</v>
      </c>
      <c r="F68" s="150" t="s">
        <v>112</v>
      </c>
      <c r="G68" s="150" t="s">
        <v>4688</v>
      </c>
      <c r="H68" s="150" t="s">
        <v>111</v>
      </c>
      <c r="I68" s="152">
        <v>70</v>
      </c>
    </row>
    <row r="69" spans="4:9" ht="14.25" customHeight="1">
      <c r="D69" s="150">
        <v>1000002010</v>
      </c>
      <c r="E69" s="151" t="s">
        <v>2829</v>
      </c>
      <c r="F69" s="150" t="s">
        <v>112</v>
      </c>
      <c r="G69" s="150" t="s">
        <v>4688</v>
      </c>
      <c r="H69" s="150" t="s">
        <v>111</v>
      </c>
      <c r="I69" s="152">
        <v>50</v>
      </c>
    </row>
    <row r="70" spans="4:9" ht="14.25" customHeight="1">
      <c r="D70" s="150">
        <v>1000001461</v>
      </c>
      <c r="E70" s="151" t="s">
        <v>2813</v>
      </c>
      <c r="F70" s="150" t="s">
        <v>112</v>
      </c>
      <c r="G70" s="150" t="s">
        <v>4690</v>
      </c>
      <c r="H70" s="150" t="s">
        <v>111</v>
      </c>
      <c r="I70" s="152">
        <v>50</v>
      </c>
    </row>
    <row r="71" spans="4:9" ht="14.25" customHeight="1">
      <c r="D71" s="150">
        <v>1000002510</v>
      </c>
      <c r="E71" s="151" t="s">
        <v>2831</v>
      </c>
      <c r="F71" s="150" t="s">
        <v>112</v>
      </c>
      <c r="G71" s="150" t="s">
        <v>4690</v>
      </c>
      <c r="H71" s="150" t="s">
        <v>111</v>
      </c>
      <c r="I71" s="152">
        <v>60</v>
      </c>
    </row>
    <row r="72" spans="4:9" ht="14.25" customHeight="1">
      <c r="D72" s="150">
        <v>1000002866</v>
      </c>
      <c r="E72" s="151" t="s">
        <v>2835</v>
      </c>
      <c r="F72" s="150" t="s">
        <v>112</v>
      </c>
      <c r="G72" s="150" t="s">
        <v>4690</v>
      </c>
      <c r="H72" s="150" t="s">
        <v>111</v>
      </c>
      <c r="I72" s="152">
        <v>50</v>
      </c>
    </row>
    <row r="73" spans="4:9" ht="14.25" customHeight="1">
      <c r="D73" s="150">
        <v>1000002773</v>
      </c>
      <c r="E73" s="151" t="s">
        <v>2833</v>
      </c>
      <c r="F73" s="150" t="s">
        <v>112</v>
      </c>
      <c r="G73" s="150" t="s">
        <v>4690</v>
      </c>
      <c r="H73" s="150" t="s">
        <v>111</v>
      </c>
      <c r="I73" s="152">
        <v>110</v>
      </c>
    </row>
    <row r="74" spans="4:9" ht="14.25" customHeight="1">
      <c r="D74" s="150">
        <v>1000001464</v>
      </c>
      <c r="E74" s="151" t="s">
        <v>4074</v>
      </c>
      <c r="F74" s="150" t="s">
        <v>112</v>
      </c>
      <c r="G74" s="150" t="s">
        <v>4688</v>
      </c>
      <c r="H74" s="150" t="s">
        <v>111</v>
      </c>
      <c r="I74" s="152">
        <v>25</v>
      </c>
    </row>
    <row r="75" spans="4:9" ht="14.25" customHeight="1">
      <c r="D75" s="150">
        <v>1000001472</v>
      </c>
      <c r="E75" s="151" t="s">
        <v>2809</v>
      </c>
      <c r="F75" s="150" t="s">
        <v>112</v>
      </c>
      <c r="G75" s="150" t="s">
        <v>4688</v>
      </c>
      <c r="H75" s="150" t="s">
        <v>111</v>
      </c>
      <c r="I75" s="152">
        <v>60</v>
      </c>
    </row>
    <row r="76" spans="4:9" ht="14.25" customHeight="1">
      <c r="D76" s="150">
        <v>1000003333</v>
      </c>
      <c r="E76" s="151" t="s">
        <v>4211</v>
      </c>
      <c r="F76" s="150" t="s">
        <v>112</v>
      </c>
      <c r="G76" s="150" t="s">
        <v>4690</v>
      </c>
      <c r="H76" s="150" t="s">
        <v>111</v>
      </c>
      <c r="I76" s="152">
        <v>0</v>
      </c>
    </row>
    <row r="77" spans="4:9" ht="14.25" customHeight="1">
      <c r="D77" s="150">
        <v>1000003392</v>
      </c>
      <c r="E77" s="151" t="s">
        <v>2837</v>
      </c>
      <c r="F77" s="150" t="s">
        <v>112</v>
      </c>
      <c r="G77" s="150" t="s">
        <v>4688</v>
      </c>
      <c r="H77" s="150" t="s">
        <v>111</v>
      </c>
      <c r="I77" s="152">
        <v>30</v>
      </c>
    </row>
    <row r="78" spans="4:9" ht="14.25" customHeight="1">
      <c r="D78" s="150">
        <v>1000003462</v>
      </c>
      <c r="E78" s="151" t="s">
        <v>421</v>
      </c>
      <c r="F78" s="150" t="s">
        <v>112</v>
      </c>
      <c r="G78" s="150" t="s">
        <v>4690</v>
      </c>
      <c r="H78" s="150" t="s">
        <v>111</v>
      </c>
      <c r="I78" s="152">
        <v>25</v>
      </c>
    </row>
    <row r="79" spans="4:9" ht="14.25" customHeight="1">
      <c r="D79" s="150">
        <v>1000003905</v>
      </c>
      <c r="E79" s="151" t="s">
        <v>3410</v>
      </c>
      <c r="F79" s="150" t="s">
        <v>112</v>
      </c>
      <c r="G79" s="150" t="s">
        <v>4690</v>
      </c>
      <c r="H79" s="150" t="s">
        <v>111</v>
      </c>
      <c r="I79" s="152">
        <v>0</v>
      </c>
    </row>
    <row r="80" spans="4:9" ht="14.25" customHeight="1">
      <c r="D80" s="150">
        <v>1000003921</v>
      </c>
      <c r="E80" s="151" t="s">
        <v>2841</v>
      </c>
      <c r="F80" s="150" t="s">
        <v>112</v>
      </c>
      <c r="G80" s="150" t="s">
        <v>4688</v>
      </c>
      <c r="H80" s="150" t="s">
        <v>111</v>
      </c>
      <c r="I80" s="152">
        <v>275</v>
      </c>
    </row>
    <row r="81" spans="4:9" ht="14.25" customHeight="1">
      <c r="D81" s="150">
        <v>1000004064</v>
      </c>
      <c r="E81" s="151" t="s">
        <v>3938</v>
      </c>
      <c r="F81" s="150" t="s">
        <v>112</v>
      </c>
      <c r="G81" s="150" t="s">
        <v>4688</v>
      </c>
      <c r="H81" s="150" t="s">
        <v>111</v>
      </c>
      <c r="I81" s="152">
        <v>40</v>
      </c>
    </row>
    <row r="82" spans="4:9" ht="14.25" customHeight="1">
      <c r="D82" s="150">
        <v>1000004089</v>
      </c>
      <c r="E82" s="151" t="s">
        <v>4644</v>
      </c>
      <c r="F82" s="150" t="s">
        <v>112</v>
      </c>
      <c r="G82" s="150" t="s">
        <v>4690</v>
      </c>
      <c r="H82" s="150" t="s">
        <v>111</v>
      </c>
      <c r="I82" s="152">
        <v>50</v>
      </c>
    </row>
    <row r="83" spans="4:9" ht="14.25" customHeight="1">
      <c r="D83" s="150">
        <v>1000001719</v>
      </c>
      <c r="E83" s="151" t="s">
        <v>2859</v>
      </c>
      <c r="F83" s="150" t="s">
        <v>112</v>
      </c>
      <c r="G83" s="150" t="s">
        <v>4687</v>
      </c>
      <c r="H83" s="150" t="s">
        <v>113</v>
      </c>
      <c r="I83" s="152">
        <v>40</v>
      </c>
    </row>
    <row r="84" spans="4:9" ht="14.25" customHeight="1">
      <c r="D84" s="150">
        <v>1000001721</v>
      </c>
      <c r="E84" s="151" t="s">
        <v>2853</v>
      </c>
      <c r="F84" s="150" t="s">
        <v>112</v>
      </c>
      <c r="G84" s="150" t="s">
        <v>4687</v>
      </c>
      <c r="H84" s="150" t="s">
        <v>113</v>
      </c>
      <c r="I84" s="152">
        <v>30</v>
      </c>
    </row>
    <row r="85" spans="4:9" ht="14.25" customHeight="1">
      <c r="D85" s="150">
        <v>1000001727</v>
      </c>
      <c r="E85" s="151" t="s">
        <v>425</v>
      </c>
      <c r="F85" s="150" t="s">
        <v>112</v>
      </c>
      <c r="G85" s="150" t="s">
        <v>4687</v>
      </c>
      <c r="H85" s="150" t="s">
        <v>113</v>
      </c>
      <c r="I85" s="152">
        <v>25</v>
      </c>
    </row>
    <row r="86" spans="4:9" ht="14.25" customHeight="1">
      <c r="D86" s="150">
        <v>1000001731</v>
      </c>
      <c r="E86" s="151" t="s">
        <v>427</v>
      </c>
      <c r="F86" s="150" t="s">
        <v>112</v>
      </c>
      <c r="G86" s="150" t="s">
        <v>4687</v>
      </c>
      <c r="H86" s="150" t="s">
        <v>113</v>
      </c>
      <c r="I86" s="152">
        <v>20</v>
      </c>
    </row>
    <row r="87" spans="4:9" ht="14.25" customHeight="1">
      <c r="D87" s="150">
        <v>1000001736</v>
      </c>
      <c r="E87" s="151" t="s">
        <v>2849</v>
      </c>
      <c r="F87" s="150" t="s">
        <v>112</v>
      </c>
      <c r="G87" s="150" t="s">
        <v>4687</v>
      </c>
      <c r="H87" s="150" t="s">
        <v>113</v>
      </c>
      <c r="I87" s="152">
        <v>20</v>
      </c>
    </row>
    <row r="88" spans="4:9" ht="14.25" customHeight="1">
      <c r="D88" s="150">
        <v>1000002536</v>
      </c>
      <c r="E88" s="151" t="s">
        <v>2861</v>
      </c>
      <c r="F88" s="150" t="s">
        <v>112</v>
      </c>
      <c r="G88" s="150" t="s">
        <v>4687</v>
      </c>
      <c r="H88" s="150" t="s">
        <v>113</v>
      </c>
      <c r="I88" s="152">
        <v>0</v>
      </c>
    </row>
    <row r="89" spans="4:9" ht="14.25" customHeight="1">
      <c r="D89" s="150">
        <v>1000003080</v>
      </c>
      <c r="E89" s="151" t="s">
        <v>431</v>
      </c>
      <c r="F89" s="150" t="s">
        <v>112</v>
      </c>
      <c r="G89" s="150" t="s">
        <v>4687</v>
      </c>
      <c r="H89" s="150" t="s">
        <v>113</v>
      </c>
      <c r="I89" s="152">
        <v>20</v>
      </c>
    </row>
    <row r="90" spans="4:9" ht="14.25" customHeight="1">
      <c r="D90" s="150">
        <v>1000002657</v>
      </c>
      <c r="E90" s="151" t="s">
        <v>4198</v>
      </c>
      <c r="F90" s="150" t="s">
        <v>112</v>
      </c>
      <c r="G90" s="150" t="s">
        <v>4689</v>
      </c>
      <c r="H90" s="150" t="s">
        <v>113</v>
      </c>
      <c r="I90" s="152">
        <v>40</v>
      </c>
    </row>
    <row r="91" spans="4:9" ht="14.25" customHeight="1">
      <c r="D91" s="150">
        <v>1000002683</v>
      </c>
      <c r="E91" s="151" t="s">
        <v>4269</v>
      </c>
      <c r="F91" s="150" t="s">
        <v>112</v>
      </c>
      <c r="G91" s="150" t="s">
        <v>4687</v>
      </c>
      <c r="H91" s="150" t="s">
        <v>113</v>
      </c>
      <c r="I91" s="152">
        <v>60</v>
      </c>
    </row>
    <row r="92" spans="4:9" ht="14.25" customHeight="1">
      <c r="D92" s="150">
        <v>1000003303</v>
      </c>
      <c r="E92" s="151" t="s">
        <v>2919</v>
      </c>
      <c r="F92" s="150" t="s">
        <v>112</v>
      </c>
      <c r="G92" s="150" t="s">
        <v>4689</v>
      </c>
      <c r="H92" s="150" t="s">
        <v>113</v>
      </c>
      <c r="I92" s="152">
        <v>25</v>
      </c>
    </row>
    <row r="93" spans="4:9" ht="14.25" customHeight="1">
      <c r="D93" s="150">
        <v>1000003606</v>
      </c>
      <c r="E93" s="151" t="s">
        <v>2839</v>
      </c>
      <c r="F93" s="150" t="s">
        <v>112</v>
      </c>
      <c r="G93" s="150" t="s">
        <v>4687</v>
      </c>
      <c r="H93" s="150" t="s">
        <v>113</v>
      </c>
      <c r="I93" s="152">
        <v>60</v>
      </c>
    </row>
    <row r="94" spans="4:9" ht="14.25" customHeight="1">
      <c r="D94" s="150">
        <v>1000001724</v>
      </c>
      <c r="E94" s="151" t="s">
        <v>2851</v>
      </c>
      <c r="F94" s="150" t="s">
        <v>112</v>
      </c>
      <c r="G94" s="150" t="s">
        <v>4689</v>
      </c>
      <c r="H94" s="150" t="s">
        <v>113</v>
      </c>
      <c r="I94" s="152">
        <v>172</v>
      </c>
    </row>
    <row r="95" spans="4:9" ht="14.25" customHeight="1">
      <c r="D95" s="150">
        <v>1000001668</v>
      </c>
      <c r="E95" s="151" t="s">
        <v>4239</v>
      </c>
      <c r="F95" s="150" t="s">
        <v>123</v>
      </c>
      <c r="G95" s="150" t="s">
        <v>112</v>
      </c>
      <c r="H95" s="150" t="s">
        <v>122</v>
      </c>
      <c r="I95" s="152">
        <v>20</v>
      </c>
    </row>
    <row r="96" spans="4:9" ht="14.25" customHeight="1">
      <c r="D96" s="150">
        <v>1000002649</v>
      </c>
      <c r="E96" s="151" t="s">
        <v>4642</v>
      </c>
      <c r="F96" s="150" t="s">
        <v>123</v>
      </c>
      <c r="G96" s="150" t="s">
        <v>112</v>
      </c>
      <c r="H96" s="150" t="s">
        <v>122</v>
      </c>
      <c r="I96" s="152">
        <v>15</v>
      </c>
    </row>
    <row r="97" spans="4:9" ht="14.25" customHeight="1">
      <c r="D97" s="150">
        <v>1000001672</v>
      </c>
      <c r="E97" s="151" t="s">
        <v>2793</v>
      </c>
      <c r="F97" s="150" t="s">
        <v>123</v>
      </c>
      <c r="G97" s="150" t="s">
        <v>112</v>
      </c>
      <c r="H97" s="150" t="s">
        <v>122</v>
      </c>
      <c r="I97" s="152">
        <v>40</v>
      </c>
    </row>
    <row r="98" spans="4:9" ht="14.25" customHeight="1">
      <c r="D98" s="150">
        <v>1000001644</v>
      </c>
      <c r="E98" s="151" t="s">
        <v>2797</v>
      </c>
      <c r="F98" s="150" t="s">
        <v>123</v>
      </c>
      <c r="G98" s="150" t="s">
        <v>112</v>
      </c>
      <c r="H98" s="150" t="s">
        <v>122</v>
      </c>
      <c r="I98" s="152">
        <v>55</v>
      </c>
    </row>
    <row r="99" spans="4:9" ht="14.25" customHeight="1">
      <c r="D99" s="150">
        <v>1000001642</v>
      </c>
      <c r="E99" s="151" t="s">
        <v>411</v>
      </c>
      <c r="F99" s="150" t="s">
        <v>123</v>
      </c>
      <c r="G99" s="150" t="s">
        <v>112</v>
      </c>
      <c r="H99" s="150" t="s">
        <v>122</v>
      </c>
      <c r="I99" s="152">
        <v>20</v>
      </c>
    </row>
    <row r="100" spans="4:9" ht="14.25" customHeight="1">
      <c r="D100" s="150">
        <v>1000001657</v>
      </c>
      <c r="E100" s="151" t="s">
        <v>2791</v>
      </c>
      <c r="F100" s="150" t="s">
        <v>123</v>
      </c>
      <c r="G100" s="150" t="s">
        <v>112</v>
      </c>
      <c r="H100" s="150" t="s">
        <v>122</v>
      </c>
      <c r="I100" s="152">
        <v>60</v>
      </c>
    </row>
    <row r="101" spans="4:9" ht="14.25" customHeight="1">
      <c r="D101" s="150">
        <v>1000001665</v>
      </c>
      <c r="E101" s="151" t="s">
        <v>2795</v>
      </c>
      <c r="F101" s="150" t="s">
        <v>123</v>
      </c>
      <c r="G101" s="150" t="s">
        <v>112</v>
      </c>
      <c r="H101" s="150" t="s">
        <v>122</v>
      </c>
      <c r="I101" s="152">
        <v>60</v>
      </c>
    </row>
    <row r="102" spans="4:9" ht="14.25" customHeight="1">
      <c r="D102" s="150">
        <v>1000001669</v>
      </c>
      <c r="E102" s="151" t="s">
        <v>2783</v>
      </c>
      <c r="F102" s="150" t="s">
        <v>123</v>
      </c>
      <c r="G102" s="150" t="s">
        <v>112</v>
      </c>
      <c r="H102" s="150" t="s">
        <v>122</v>
      </c>
      <c r="I102" s="152">
        <v>20</v>
      </c>
    </row>
    <row r="103" spans="4:9" ht="14.25" customHeight="1">
      <c r="D103" s="150">
        <v>1000001652</v>
      </c>
      <c r="E103" s="151" t="s">
        <v>2789</v>
      </c>
      <c r="F103" s="150" t="s">
        <v>123</v>
      </c>
      <c r="G103" s="150" t="s">
        <v>112</v>
      </c>
      <c r="H103" s="150" t="s">
        <v>122</v>
      </c>
      <c r="I103" s="152">
        <v>20</v>
      </c>
    </row>
    <row r="104" spans="4:9" ht="14.25" customHeight="1">
      <c r="D104" s="150">
        <v>1000001656</v>
      </c>
      <c r="E104" s="151" t="s">
        <v>3647</v>
      </c>
      <c r="F104" s="150" t="s">
        <v>123</v>
      </c>
      <c r="G104" s="150" t="s">
        <v>112</v>
      </c>
      <c r="H104" s="150" t="s">
        <v>122</v>
      </c>
      <c r="I104" s="152">
        <v>15</v>
      </c>
    </row>
    <row r="105" spans="4:9" ht="14.25" customHeight="1">
      <c r="D105" s="150">
        <v>1000001660</v>
      </c>
      <c r="E105" s="151" t="s">
        <v>461</v>
      </c>
      <c r="F105" s="150" t="s">
        <v>123</v>
      </c>
      <c r="G105" s="150" t="s">
        <v>112</v>
      </c>
      <c r="H105" s="150" t="s">
        <v>122</v>
      </c>
      <c r="I105" s="152">
        <v>25</v>
      </c>
    </row>
    <row r="106" spans="4:9" ht="14.25" customHeight="1">
      <c r="D106" s="150">
        <v>1000001683</v>
      </c>
      <c r="E106" s="151" t="s">
        <v>449</v>
      </c>
      <c r="F106" s="150" t="s">
        <v>123</v>
      </c>
      <c r="G106" s="150" t="s">
        <v>112</v>
      </c>
      <c r="H106" s="150" t="s">
        <v>122</v>
      </c>
      <c r="I106" s="152">
        <v>10</v>
      </c>
    </row>
    <row r="107" spans="4:9" ht="14.25" customHeight="1">
      <c r="D107" s="150">
        <v>1000002005</v>
      </c>
      <c r="E107" s="151" t="s">
        <v>419</v>
      </c>
      <c r="F107" s="150" t="s">
        <v>123</v>
      </c>
      <c r="G107" s="150" t="s">
        <v>112</v>
      </c>
      <c r="H107" s="150" t="s">
        <v>122</v>
      </c>
      <c r="I107" s="152">
        <v>10</v>
      </c>
    </row>
    <row r="108" spans="4:9" ht="14.25" customHeight="1">
      <c r="D108" s="150">
        <v>1000002049</v>
      </c>
      <c r="E108" s="151" t="s">
        <v>2799</v>
      </c>
      <c r="F108" s="150" t="s">
        <v>123</v>
      </c>
      <c r="G108" s="150" t="s">
        <v>112</v>
      </c>
      <c r="H108" s="150" t="s">
        <v>122</v>
      </c>
      <c r="I108" s="152">
        <v>15</v>
      </c>
    </row>
    <row r="109" spans="4:9" ht="14.25" customHeight="1">
      <c r="D109" s="150">
        <v>1000001641</v>
      </c>
      <c r="E109" s="151" t="s">
        <v>3936</v>
      </c>
      <c r="F109" s="150" t="s">
        <v>123</v>
      </c>
      <c r="G109" s="150" t="s">
        <v>112</v>
      </c>
      <c r="H109" s="150" t="s">
        <v>122</v>
      </c>
      <c r="I109" s="152">
        <v>90</v>
      </c>
    </row>
    <row r="110" spans="4:9" ht="14.25" customHeight="1">
      <c r="D110" s="150">
        <v>1000001654</v>
      </c>
      <c r="E110" s="151" t="s">
        <v>2781</v>
      </c>
      <c r="F110" s="150" t="s">
        <v>123</v>
      </c>
      <c r="G110" s="150" t="s">
        <v>112</v>
      </c>
      <c r="H110" s="150" t="s">
        <v>122</v>
      </c>
      <c r="I110" s="152">
        <v>20</v>
      </c>
    </row>
    <row r="111" spans="4:9" ht="14.25" customHeight="1">
      <c r="D111" s="150">
        <v>1000002059</v>
      </c>
      <c r="E111" s="151" t="s">
        <v>2801</v>
      </c>
      <c r="F111" s="150" t="s">
        <v>123</v>
      </c>
      <c r="G111" s="150" t="s">
        <v>112</v>
      </c>
      <c r="H111" s="150" t="s">
        <v>122</v>
      </c>
      <c r="I111" s="152">
        <v>20</v>
      </c>
    </row>
    <row r="112" spans="4:9" ht="14.25" customHeight="1">
      <c r="D112" s="150">
        <v>1000002553</v>
      </c>
      <c r="E112" s="151" t="s">
        <v>2803</v>
      </c>
      <c r="F112" s="150" t="s">
        <v>123</v>
      </c>
      <c r="G112" s="150" t="s">
        <v>112</v>
      </c>
      <c r="H112" s="150" t="s">
        <v>122</v>
      </c>
      <c r="I112" s="152">
        <v>25</v>
      </c>
    </row>
    <row r="113" spans="4:9" ht="14.25" customHeight="1">
      <c r="D113" s="150">
        <v>1000003280</v>
      </c>
      <c r="E113" s="151" t="s">
        <v>2807</v>
      </c>
      <c r="F113" s="150" t="s">
        <v>123</v>
      </c>
      <c r="G113" s="150" t="s">
        <v>112</v>
      </c>
      <c r="H113" s="150" t="s">
        <v>122</v>
      </c>
      <c r="I113" s="152">
        <v>35</v>
      </c>
    </row>
    <row r="114" spans="4:9" ht="14.25" customHeight="1">
      <c r="D114" s="150">
        <v>1000002789</v>
      </c>
      <c r="E114" s="151" t="s">
        <v>2805</v>
      </c>
      <c r="F114" s="150" t="s">
        <v>123</v>
      </c>
      <c r="G114" s="150" t="s">
        <v>112</v>
      </c>
      <c r="H114" s="150" t="s">
        <v>122</v>
      </c>
      <c r="I114" s="152">
        <v>20</v>
      </c>
    </row>
    <row r="115" spans="4:9" ht="14.25" customHeight="1">
      <c r="D115" s="150">
        <v>1000001638</v>
      </c>
      <c r="E115" s="151" t="s">
        <v>2787</v>
      </c>
      <c r="F115" s="150" t="s">
        <v>123</v>
      </c>
      <c r="G115" s="150" t="s">
        <v>112</v>
      </c>
      <c r="H115" s="150" t="s">
        <v>122</v>
      </c>
      <c r="I115" s="152">
        <v>30</v>
      </c>
    </row>
    <row r="116" spans="4:9" ht="14.25" customHeight="1">
      <c r="D116" s="150">
        <v>1000001647</v>
      </c>
      <c r="E116" s="151" t="s">
        <v>413</v>
      </c>
      <c r="F116" s="150" t="s">
        <v>123</v>
      </c>
      <c r="G116" s="150" t="s">
        <v>112</v>
      </c>
      <c r="H116" s="150" t="s">
        <v>122</v>
      </c>
      <c r="I116" s="152">
        <v>30</v>
      </c>
    </row>
    <row r="117" spans="4:9" ht="14.25" customHeight="1">
      <c r="D117" s="150">
        <v>1000002000</v>
      </c>
      <c r="E117" s="151" t="s">
        <v>417</v>
      </c>
      <c r="F117" s="150" t="s">
        <v>123</v>
      </c>
      <c r="G117" s="150" t="s">
        <v>112</v>
      </c>
      <c r="H117" s="150" t="s">
        <v>122</v>
      </c>
      <c r="I117" s="152">
        <v>30</v>
      </c>
    </row>
    <row r="118" spans="4:9" ht="14.25" customHeight="1">
      <c r="D118" s="150">
        <v>1000001675</v>
      </c>
      <c r="E118" s="151" t="s">
        <v>415</v>
      </c>
      <c r="F118" s="150" t="s">
        <v>123</v>
      </c>
      <c r="G118" s="150" t="s">
        <v>112</v>
      </c>
      <c r="H118" s="150" t="s">
        <v>122</v>
      </c>
      <c r="I118" s="152">
        <v>35</v>
      </c>
    </row>
    <row r="119" spans="4:9" ht="14.25" customHeight="1">
      <c r="D119" s="150">
        <v>1000001857</v>
      </c>
      <c r="E119" s="151" t="s">
        <v>4639</v>
      </c>
      <c r="F119" s="150" t="s">
        <v>123</v>
      </c>
      <c r="G119" s="150" t="s">
        <v>112</v>
      </c>
      <c r="H119" s="150" t="s">
        <v>122</v>
      </c>
      <c r="I119" s="152">
        <v>15</v>
      </c>
    </row>
    <row r="120" spans="4:9" ht="14.25" customHeight="1">
      <c r="D120" s="150">
        <v>1000001859</v>
      </c>
      <c r="E120" s="151" t="s">
        <v>3567</v>
      </c>
      <c r="F120" s="150" t="s">
        <v>123</v>
      </c>
      <c r="G120" s="150" t="s">
        <v>112</v>
      </c>
      <c r="H120" s="150" t="s">
        <v>122</v>
      </c>
      <c r="I120" s="152">
        <v>25</v>
      </c>
    </row>
    <row r="121" spans="4:9" ht="14.25" customHeight="1">
      <c r="D121" s="150">
        <v>1000003505</v>
      </c>
      <c r="E121" s="151" t="s">
        <v>2693</v>
      </c>
      <c r="F121" s="150" t="s">
        <v>4691</v>
      </c>
      <c r="G121" s="150" t="s">
        <v>4692</v>
      </c>
      <c r="H121" s="150" t="s">
        <v>108</v>
      </c>
      <c r="I121" s="152">
        <v>700</v>
      </c>
    </row>
    <row r="122" spans="4:9" ht="14.25" customHeight="1">
      <c r="D122" s="150">
        <v>1000001492</v>
      </c>
      <c r="E122" s="151" t="s">
        <v>2659</v>
      </c>
      <c r="F122" s="150" t="s">
        <v>4691</v>
      </c>
      <c r="G122" s="150" t="s">
        <v>4693</v>
      </c>
      <c r="H122" s="150" t="s">
        <v>108</v>
      </c>
      <c r="I122" s="152">
        <v>325</v>
      </c>
    </row>
    <row r="123" spans="4:9" ht="14.25" customHeight="1">
      <c r="D123" s="150">
        <v>1000003373</v>
      </c>
      <c r="E123" s="151" t="s">
        <v>379</v>
      </c>
      <c r="F123" s="150" t="s">
        <v>4691</v>
      </c>
      <c r="G123" s="150" t="s">
        <v>4694</v>
      </c>
      <c r="H123" s="150" t="s">
        <v>108</v>
      </c>
      <c r="I123" s="152">
        <v>60</v>
      </c>
    </row>
    <row r="124" spans="4:9" ht="14.25" customHeight="1">
      <c r="D124" s="150">
        <v>1000002851</v>
      </c>
      <c r="E124" s="151" t="s">
        <v>2685</v>
      </c>
      <c r="F124" s="150" t="s">
        <v>4691</v>
      </c>
      <c r="G124" s="150" t="s">
        <v>4692</v>
      </c>
      <c r="H124" s="150" t="s">
        <v>108</v>
      </c>
      <c r="I124" s="152">
        <v>110</v>
      </c>
    </row>
    <row r="125" spans="4:9" ht="14.25" customHeight="1">
      <c r="D125" s="150">
        <v>1000001515</v>
      </c>
      <c r="E125" s="151" t="s">
        <v>2647</v>
      </c>
      <c r="F125" s="150" t="s">
        <v>4691</v>
      </c>
      <c r="G125" s="150" t="s">
        <v>4695</v>
      </c>
      <c r="H125" s="150" t="s">
        <v>108</v>
      </c>
      <c r="I125" s="152">
        <v>220</v>
      </c>
    </row>
    <row r="126" spans="4:9" ht="14.25" customHeight="1">
      <c r="D126" s="150">
        <v>1000001495</v>
      </c>
      <c r="E126" s="151" t="s">
        <v>4612</v>
      </c>
      <c r="F126" s="150" t="s">
        <v>4691</v>
      </c>
      <c r="G126" s="150" t="s">
        <v>4694</v>
      </c>
      <c r="H126" s="150" t="s">
        <v>108</v>
      </c>
      <c r="I126" s="152">
        <v>255</v>
      </c>
    </row>
    <row r="127" spans="4:9" ht="14.25" customHeight="1">
      <c r="D127" s="150">
        <v>1000001485</v>
      </c>
      <c r="E127" s="151" t="s">
        <v>2675</v>
      </c>
      <c r="F127" s="150" t="s">
        <v>4691</v>
      </c>
      <c r="G127" s="150" t="s">
        <v>4694</v>
      </c>
      <c r="H127" s="150" t="s">
        <v>108</v>
      </c>
      <c r="I127" s="152">
        <v>300</v>
      </c>
    </row>
    <row r="128" spans="4:9" ht="14.25" customHeight="1">
      <c r="D128" s="150">
        <v>1000002006</v>
      </c>
      <c r="E128" s="151" t="s">
        <v>2679</v>
      </c>
      <c r="F128" s="150" t="s">
        <v>4691</v>
      </c>
      <c r="G128" s="150" t="s">
        <v>4692</v>
      </c>
      <c r="H128" s="150" t="s">
        <v>108</v>
      </c>
      <c r="I128" s="152">
        <v>325</v>
      </c>
    </row>
    <row r="129" spans="4:9" ht="14.25" customHeight="1">
      <c r="D129" s="150">
        <v>1000001479</v>
      </c>
      <c r="E129" s="151" t="s">
        <v>2639</v>
      </c>
      <c r="F129" s="150" t="s">
        <v>4691</v>
      </c>
      <c r="G129" s="150" t="s">
        <v>4695</v>
      </c>
      <c r="H129" s="150" t="s">
        <v>108</v>
      </c>
      <c r="I129" s="152">
        <v>500</v>
      </c>
    </row>
    <row r="130" spans="4:9" ht="14.25" customHeight="1">
      <c r="D130" s="150">
        <v>1000002981</v>
      </c>
      <c r="E130" s="151" t="s">
        <v>2689</v>
      </c>
      <c r="F130" s="150" t="s">
        <v>4691</v>
      </c>
      <c r="G130" s="150" t="s">
        <v>4692</v>
      </c>
      <c r="H130" s="150" t="s">
        <v>108</v>
      </c>
      <c r="I130" s="152">
        <v>400</v>
      </c>
    </row>
    <row r="131" spans="4:9" ht="14.25" customHeight="1">
      <c r="D131" s="150">
        <v>1000001482</v>
      </c>
      <c r="E131" s="151" t="s">
        <v>2651</v>
      </c>
      <c r="F131" s="150" t="s">
        <v>4691</v>
      </c>
      <c r="G131" s="150" t="s">
        <v>4695</v>
      </c>
      <c r="H131" s="150" t="s">
        <v>108</v>
      </c>
      <c r="I131" s="152">
        <v>275</v>
      </c>
    </row>
    <row r="132" spans="4:9" ht="14.25" customHeight="1">
      <c r="D132" s="150">
        <v>1000002867</v>
      </c>
      <c r="E132" s="151" t="s">
        <v>2687</v>
      </c>
      <c r="F132" s="150" t="s">
        <v>4691</v>
      </c>
      <c r="G132" s="150" t="s">
        <v>4695</v>
      </c>
      <c r="H132" s="150" t="s">
        <v>108</v>
      </c>
      <c r="I132" s="152">
        <v>50</v>
      </c>
    </row>
    <row r="133" spans="4:9" ht="14.25" customHeight="1">
      <c r="D133" s="150">
        <v>1000001516</v>
      </c>
      <c r="E133" s="151" t="s">
        <v>2643</v>
      </c>
      <c r="F133" s="150" t="s">
        <v>4691</v>
      </c>
      <c r="G133" s="150" t="s">
        <v>4695</v>
      </c>
      <c r="H133" s="150" t="s">
        <v>108</v>
      </c>
      <c r="I133" s="152">
        <v>1150</v>
      </c>
    </row>
    <row r="134" spans="4:9" ht="14.25" customHeight="1">
      <c r="D134" s="150">
        <v>1000001497</v>
      </c>
      <c r="E134" s="151" t="s">
        <v>2655</v>
      </c>
      <c r="F134" s="150" t="s">
        <v>4691</v>
      </c>
      <c r="G134" s="150" t="s">
        <v>4695</v>
      </c>
      <c r="H134" s="150" t="s">
        <v>108</v>
      </c>
      <c r="I134" s="152">
        <v>2350</v>
      </c>
    </row>
    <row r="135" spans="4:9" ht="14.25" customHeight="1">
      <c r="D135" s="150">
        <v>1000001490</v>
      </c>
      <c r="E135" s="151" t="s">
        <v>2669</v>
      </c>
      <c r="F135" s="150" t="s">
        <v>4691</v>
      </c>
      <c r="G135" s="150" t="s">
        <v>4694</v>
      </c>
      <c r="H135" s="150" t="s">
        <v>108</v>
      </c>
      <c r="I135" s="152">
        <v>200</v>
      </c>
    </row>
    <row r="136" spans="4:9" ht="14.25" customHeight="1">
      <c r="D136" s="150">
        <v>1000002041</v>
      </c>
      <c r="E136" s="151" t="s">
        <v>2681</v>
      </c>
      <c r="F136" s="150" t="s">
        <v>4691</v>
      </c>
      <c r="G136" s="150" t="s">
        <v>4694</v>
      </c>
      <c r="H136" s="150" t="s">
        <v>108</v>
      </c>
      <c r="I136" s="152">
        <v>175</v>
      </c>
    </row>
    <row r="137" spans="4:9" ht="14.25" customHeight="1">
      <c r="D137" s="150">
        <v>1000003922</v>
      </c>
      <c r="E137" s="151" t="s">
        <v>2699</v>
      </c>
      <c r="F137" s="150" t="s">
        <v>4691</v>
      </c>
      <c r="G137" s="150" t="s">
        <v>4695</v>
      </c>
      <c r="H137" s="150" t="s">
        <v>108</v>
      </c>
      <c r="I137" s="152">
        <v>90</v>
      </c>
    </row>
    <row r="138" spans="4:9" ht="14.25" customHeight="1">
      <c r="D138" s="150">
        <v>1000001508</v>
      </c>
      <c r="E138" s="151" t="s">
        <v>2663</v>
      </c>
      <c r="F138" s="150" t="s">
        <v>4691</v>
      </c>
      <c r="G138" s="150" t="s">
        <v>4693</v>
      </c>
      <c r="H138" s="150" t="s">
        <v>108</v>
      </c>
      <c r="I138" s="152">
        <v>1520</v>
      </c>
    </row>
    <row r="139" spans="4:9" ht="14.25" customHeight="1">
      <c r="D139" s="150">
        <v>1000001507</v>
      </c>
      <c r="E139" s="151" t="s">
        <v>2657</v>
      </c>
      <c r="F139" s="150" t="s">
        <v>4691</v>
      </c>
      <c r="G139" s="150" t="s">
        <v>4693</v>
      </c>
      <c r="H139" s="150" t="s">
        <v>108</v>
      </c>
      <c r="I139" s="152">
        <v>230</v>
      </c>
    </row>
    <row r="140" spans="4:9" ht="14.25" customHeight="1">
      <c r="D140" s="150">
        <v>1000001519</v>
      </c>
      <c r="E140" s="151" t="s">
        <v>4696</v>
      </c>
      <c r="F140" s="150" t="s">
        <v>4691</v>
      </c>
      <c r="G140" s="150" t="s">
        <v>4695</v>
      </c>
      <c r="H140" s="150" t="s">
        <v>108</v>
      </c>
      <c r="I140" s="152">
        <v>150</v>
      </c>
    </row>
    <row r="141" spans="4:9" ht="14.25" customHeight="1">
      <c r="D141" s="150">
        <v>1000002044</v>
      </c>
      <c r="E141" s="151" t="s">
        <v>2683</v>
      </c>
      <c r="F141" s="150" t="s">
        <v>4691</v>
      </c>
      <c r="G141" s="150" t="s">
        <v>4695</v>
      </c>
      <c r="H141" s="150" t="s">
        <v>108</v>
      </c>
      <c r="I141" s="152">
        <v>850</v>
      </c>
    </row>
    <row r="142" spans="4:9" ht="14.25" customHeight="1">
      <c r="D142" s="150">
        <v>1000001511</v>
      </c>
      <c r="E142" s="151" t="s">
        <v>2673</v>
      </c>
      <c r="F142" s="150" t="s">
        <v>4691</v>
      </c>
      <c r="G142" s="150" t="s">
        <v>4693</v>
      </c>
      <c r="H142" s="150" t="s">
        <v>108</v>
      </c>
      <c r="I142" s="152">
        <v>400</v>
      </c>
    </row>
    <row r="143" spans="4:9" ht="14.25" customHeight="1">
      <c r="D143" s="150">
        <v>1000001484</v>
      </c>
      <c r="E143" s="151" t="s">
        <v>2671</v>
      </c>
      <c r="F143" s="150" t="s">
        <v>4691</v>
      </c>
      <c r="G143" s="150" t="s">
        <v>4692</v>
      </c>
      <c r="H143" s="150" t="s">
        <v>108</v>
      </c>
      <c r="I143" s="152">
        <v>1300</v>
      </c>
    </row>
    <row r="144" spans="4:9" ht="14.25" customHeight="1">
      <c r="D144" s="150">
        <v>1000002772</v>
      </c>
      <c r="E144" s="151" t="s">
        <v>377</v>
      </c>
      <c r="F144" s="150" t="s">
        <v>4691</v>
      </c>
      <c r="G144" s="150" t="s">
        <v>4695</v>
      </c>
      <c r="H144" s="150" t="s">
        <v>108</v>
      </c>
      <c r="I144" s="152">
        <v>125</v>
      </c>
    </row>
    <row r="145" spans="4:9" ht="14.25" customHeight="1">
      <c r="D145" s="150">
        <v>1000001505</v>
      </c>
      <c r="E145" s="151" t="s">
        <v>2653</v>
      </c>
      <c r="F145" s="150" t="s">
        <v>4691</v>
      </c>
      <c r="G145" s="150" t="s">
        <v>4695</v>
      </c>
      <c r="H145" s="150" t="s">
        <v>108</v>
      </c>
      <c r="I145" s="152">
        <v>1300</v>
      </c>
    </row>
    <row r="146" spans="4:9" ht="14.25" customHeight="1">
      <c r="D146" s="150">
        <v>1000001480</v>
      </c>
      <c r="E146" s="151" t="s">
        <v>2641</v>
      </c>
      <c r="F146" s="150" t="s">
        <v>4691</v>
      </c>
      <c r="G146" s="150" t="s">
        <v>4693</v>
      </c>
      <c r="H146" s="150" t="s">
        <v>108</v>
      </c>
      <c r="I146" s="152">
        <v>30</v>
      </c>
    </row>
    <row r="147" spans="4:9" ht="14.25" customHeight="1">
      <c r="D147" s="150">
        <v>1000001496</v>
      </c>
      <c r="E147" s="151" t="s">
        <v>2649</v>
      </c>
      <c r="F147" s="150" t="s">
        <v>4691</v>
      </c>
      <c r="G147" s="150" t="s">
        <v>4695</v>
      </c>
      <c r="H147" s="150" t="s">
        <v>108</v>
      </c>
      <c r="I147" s="152">
        <v>30</v>
      </c>
    </row>
    <row r="148" spans="4:9" ht="14.25" customHeight="1">
      <c r="D148" s="150">
        <v>1000001483</v>
      </c>
      <c r="E148" s="151" t="s">
        <v>2667</v>
      </c>
      <c r="F148" s="150" t="s">
        <v>4691</v>
      </c>
      <c r="G148" s="150" t="s">
        <v>4693</v>
      </c>
      <c r="H148" s="150" t="s">
        <v>108</v>
      </c>
      <c r="I148" s="152">
        <v>225</v>
      </c>
    </row>
    <row r="149" spans="4:9" ht="14.25" customHeight="1">
      <c r="D149" s="150">
        <v>1000001486</v>
      </c>
      <c r="E149" s="151" t="s">
        <v>2677</v>
      </c>
      <c r="F149" s="150" t="s">
        <v>4691</v>
      </c>
      <c r="G149" s="150" t="s">
        <v>4692</v>
      </c>
      <c r="H149" s="150" t="s">
        <v>108</v>
      </c>
      <c r="I149" s="152">
        <v>175</v>
      </c>
    </row>
    <row r="150" spans="4:9" ht="14.25" customHeight="1">
      <c r="D150" s="150">
        <v>1000001499</v>
      </c>
      <c r="E150" s="151" t="s">
        <v>2661</v>
      </c>
      <c r="F150" s="150" t="s">
        <v>4691</v>
      </c>
      <c r="G150" s="150" t="s">
        <v>4695</v>
      </c>
      <c r="H150" s="150" t="s">
        <v>108</v>
      </c>
      <c r="I150" s="152">
        <v>65</v>
      </c>
    </row>
    <row r="151" spans="4:9" ht="14.25" customHeight="1">
      <c r="D151" s="150">
        <v>1000001500</v>
      </c>
      <c r="E151" s="151" t="s">
        <v>2665</v>
      </c>
      <c r="F151" s="150" t="s">
        <v>4691</v>
      </c>
      <c r="G151" s="150" t="s">
        <v>4692</v>
      </c>
      <c r="H151" s="150" t="s">
        <v>108</v>
      </c>
      <c r="I151" s="152">
        <v>60</v>
      </c>
    </row>
    <row r="152" spans="4:9" ht="14.25" customHeight="1">
      <c r="D152" s="150">
        <v>1000001494</v>
      </c>
      <c r="E152" s="151" t="s">
        <v>375</v>
      </c>
      <c r="F152" s="150" t="s">
        <v>4691</v>
      </c>
      <c r="G152" s="150" t="s">
        <v>4694</v>
      </c>
      <c r="H152" s="150" t="s">
        <v>108</v>
      </c>
      <c r="I152" s="152">
        <v>275</v>
      </c>
    </row>
    <row r="153" spans="4:9" ht="14.25" customHeight="1">
      <c r="D153" s="150">
        <v>1000001504</v>
      </c>
      <c r="E153" s="151" t="s">
        <v>4292</v>
      </c>
      <c r="F153" s="150" t="s">
        <v>4691</v>
      </c>
      <c r="G153" s="150" t="s">
        <v>4695</v>
      </c>
      <c r="H153" s="150" t="s">
        <v>108</v>
      </c>
      <c r="I153" s="152">
        <v>30</v>
      </c>
    </row>
    <row r="154" spans="4:9" ht="14.25" customHeight="1">
      <c r="D154" s="150">
        <v>1000001509</v>
      </c>
      <c r="E154" s="151" t="s">
        <v>373</v>
      </c>
      <c r="F154" s="150" t="s">
        <v>4691</v>
      </c>
      <c r="G154" s="150" t="s">
        <v>4695</v>
      </c>
      <c r="H154" s="150" t="s">
        <v>108</v>
      </c>
      <c r="I154" s="152">
        <v>100</v>
      </c>
    </row>
    <row r="155" spans="4:9" ht="14.25" customHeight="1">
      <c r="D155" s="150">
        <v>1000003918</v>
      </c>
      <c r="E155" s="151" t="s">
        <v>2697</v>
      </c>
      <c r="F155" s="150" t="s">
        <v>4691</v>
      </c>
      <c r="G155" s="150" t="s">
        <v>4692</v>
      </c>
      <c r="H155" s="150" t="s">
        <v>108</v>
      </c>
      <c r="I155" s="152">
        <v>30</v>
      </c>
    </row>
    <row r="156" spans="4:9" ht="14.25" customHeight="1">
      <c r="D156" s="150">
        <v>1000003929</v>
      </c>
      <c r="E156" s="151" t="s">
        <v>4066</v>
      </c>
      <c r="F156" s="150" t="s">
        <v>4691</v>
      </c>
      <c r="G156" s="150" t="s">
        <v>4694</v>
      </c>
      <c r="H156" s="150" t="s">
        <v>108</v>
      </c>
      <c r="I156" s="152">
        <v>50</v>
      </c>
    </row>
    <row r="157" spans="4:9" ht="14.25" customHeight="1">
      <c r="D157" s="150">
        <v>1000003972</v>
      </c>
      <c r="E157" s="151" t="s">
        <v>381</v>
      </c>
      <c r="F157" s="150" t="s">
        <v>4691</v>
      </c>
      <c r="G157" s="150" t="s">
        <v>4695</v>
      </c>
      <c r="H157" s="150" t="s">
        <v>108</v>
      </c>
      <c r="I157" s="152">
        <v>40</v>
      </c>
    </row>
    <row r="158" spans="4:9" ht="14.25" customHeight="1">
      <c r="D158" s="150">
        <v>1000003242</v>
      </c>
      <c r="E158" s="151" t="s">
        <v>2691</v>
      </c>
      <c r="F158" s="150" t="s">
        <v>4691</v>
      </c>
      <c r="G158" s="150" t="s">
        <v>4692</v>
      </c>
      <c r="H158" s="150" t="s">
        <v>108</v>
      </c>
      <c r="I158" s="152">
        <v>300</v>
      </c>
    </row>
    <row r="159" spans="4:9" ht="14.25" customHeight="1">
      <c r="D159" s="150">
        <v>1000002547</v>
      </c>
      <c r="E159" s="151" t="s">
        <v>4616</v>
      </c>
      <c r="F159" s="150" t="s">
        <v>4691</v>
      </c>
      <c r="G159" s="150" t="s">
        <v>4693</v>
      </c>
      <c r="H159" s="150" t="s">
        <v>108</v>
      </c>
      <c r="I159" s="152">
        <v>0</v>
      </c>
    </row>
    <row r="160" spans="4:9" ht="14.25" customHeight="1">
      <c r="D160" s="150">
        <v>1000003877</v>
      </c>
      <c r="E160" s="151" t="s">
        <v>2695</v>
      </c>
      <c r="F160" s="150" t="s">
        <v>4691</v>
      </c>
      <c r="G160" s="150" t="s">
        <v>4692</v>
      </c>
      <c r="H160" s="150" t="s">
        <v>108</v>
      </c>
      <c r="I160" s="152">
        <v>200</v>
      </c>
    </row>
    <row r="161" spans="4:9" ht="14.25" customHeight="1">
      <c r="D161" s="150">
        <v>1000001174</v>
      </c>
      <c r="E161" s="151" t="s">
        <v>2757</v>
      </c>
      <c r="F161" s="150" t="s">
        <v>4697</v>
      </c>
      <c r="G161" s="150" t="s">
        <v>4698</v>
      </c>
      <c r="H161" s="150" t="s">
        <v>120</v>
      </c>
      <c r="I161" s="152">
        <v>30</v>
      </c>
    </row>
    <row r="162" spans="4:9" ht="14.25" customHeight="1">
      <c r="D162" s="150">
        <v>1000001186</v>
      </c>
      <c r="E162" s="151" t="s">
        <v>2761</v>
      </c>
      <c r="F162" s="150" t="s">
        <v>4697</v>
      </c>
      <c r="G162" s="150" t="s">
        <v>4699</v>
      </c>
      <c r="H162" s="150" t="s">
        <v>120</v>
      </c>
      <c r="I162" s="152">
        <v>55</v>
      </c>
    </row>
    <row r="163" spans="4:9" ht="14.25" customHeight="1">
      <c r="D163" s="150">
        <v>1000002030</v>
      </c>
      <c r="E163" s="151" t="s">
        <v>2767</v>
      </c>
      <c r="F163" s="150" t="s">
        <v>4697</v>
      </c>
      <c r="G163" s="150" t="s">
        <v>4698</v>
      </c>
      <c r="H163" s="150" t="s">
        <v>120</v>
      </c>
      <c r="I163" s="152">
        <v>160</v>
      </c>
    </row>
    <row r="164" spans="4:9" ht="14.25" customHeight="1">
      <c r="D164" s="150">
        <v>1000001165</v>
      </c>
      <c r="E164" s="151" t="s">
        <v>2759</v>
      </c>
      <c r="F164" s="150" t="s">
        <v>4697</v>
      </c>
      <c r="G164" s="150" t="s">
        <v>4699</v>
      </c>
      <c r="H164" s="150" t="s">
        <v>120</v>
      </c>
      <c r="I164" s="152">
        <v>135</v>
      </c>
    </row>
    <row r="165" spans="4:9" ht="14.25" customHeight="1">
      <c r="D165" s="150">
        <v>1000001168</v>
      </c>
      <c r="E165" s="151" t="s">
        <v>2976</v>
      </c>
      <c r="F165" s="150" t="s">
        <v>4697</v>
      </c>
      <c r="G165" s="150" t="s">
        <v>4699</v>
      </c>
      <c r="H165" s="150" t="s">
        <v>120</v>
      </c>
      <c r="I165" s="152">
        <v>0</v>
      </c>
    </row>
    <row r="166" spans="4:9" ht="14.25" customHeight="1">
      <c r="D166" s="150">
        <v>1000001181</v>
      </c>
      <c r="E166" s="151" t="s">
        <v>4072</v>
      </c>
      <c r="F166" s="150" t="s">
        <v>4697</v>
      </c>
      <c r="G166" s="150" t="s">
        <v>4699</v>
      </c>
      <c r="H166" s="150" t="s">
        <v>120</v>
      </c>
      <c r="I166" s="152">
        <v>25</v>
      </c>
    </row>
    <row r="167" spans="4:9" ht="14.25" customHeight="1">
      <c r="D167" s="150">
        <v>1000001183</v>
      </c>
      <c r="E167" s="151" t="s">
        <v>2763</v>
      </c>
      <c r="F167" s="150" t="s">
        <v>4697</v>
      </c>
      <c r="G167" s="150" t="s">
        <v>4699</v>
      </c>
      <c r="H167" s="150" t="s">
        <v>120</v>
      </c>
      <c r="I167" s="152">
        <v>125</v>
      </c>
    </row>
    <row r="168" spans="4:9" ht="14.25" customHeight="1">
      <c r="D168" s="150">
        <v>1000002085</v>
      </c>
      <c r="E168" s="151" t="s">
        <v>4082</v>
      </c>
      <c r="F168" s="150" t="s">
        <v>4697</v>
      </c>
      <c r="G168" s="150" t="s">
        <v>4699</v>
      </c>
      <c r="H168" s="150" t="s">
        <v>120</v>
      </c>
      <c r="I168" s="152">
        <v>0</v>
      </c>
    </row>
    <row r="169" spans="4:9" ht="14.25" customHeight="1">
      <c r="D169" s="150">
        <v>1000002518</v>
      </c>
      <c r="E169" s="151" t="s">
        <v>4700</v>
      </c>
      <c r="F169" s="150" t="s">
        <v>4697</v>
      </c>
      <c r="G169" s="150" t="s">
        <v>4699</v>
      </c>
      <c r="H169" s="150" t="s">
        <v>120</v>
      </c>
      <c r="I169" s="152">
        <v>25</v>
      </c>
    </row>
    <row r="170" spans="4:9" ht="14.25" customHeight="1">
      <c r="D170" s="150">
        <v>1000002774</v>
      </c>
      <c r="E170" s="151" t="s">
        <v>403</v>
      </c>
      <c r="F170" s="150" t="s">
        <v>4697</v>
      </c>
      <c r="G170" s="150" t="s">
        <v>4699</v>
      </c>
      <c r="H170" s="150" t="s">
        <v>120</v>
      </c>
      <c r="I170" s="152">
        <v>50</v>
      </c>
    </row>
    <row r="171" spans="4:9" ht="14.25" customHeight="1">
      <c r="D171" s="150">
        <v>1000003323</v>
      </c>
      <c r="E171" s="151" t="s">
        <v>405</v>
      </c>
      <c r="F171" s="150" t="s">
        <v>4697</v>
      </c>
      <c r="G171" s="150" t="s">
        <v>4699</v>
      </c>
      <c r="H171" s="150" t="s">
        <v>120</v>
      </c>
      <c r="I171" s="152">
        <v>0</v>
      </c>
    </row>
    <row r="172" spans="4:9" ht="14.25" customHeight="1">
      <c r="D172" s="150">
        <v>1000001177</v>
      </c>
      <c r="E172" s="151" t="s">
        <v>397</v>
      </c>
      <c r="F172" s="150" t="s">
        <v>4697</v>
      </c>
      <c r="G172" s="150" t="s">
        <v>4698</v>
      </c>
      <c r="H172" s="150" t="s">
        <v>120</v>
      </c>
      <c r="I172" s="152">
        <v>75</v>
      </c>
    </row>
    <row r="173" spans="4:9" ht="14.25" customHeight="1">
      <c r="D173" s="150">
        <v>1000001178</v>
      </c>
      <c r="E173" s="151" t="s">
        <v>2755</v>
      </c>
      <c r="F173" s="150" t="s">
        <v>4697</v>
      </c>
      <c r="G173" s="150" t="s">
        <v>4698</v>
      </c>
      <c r="H173" s="150" t="s">
        <v>120</v>
      </c>
      <c r="I173" s="152">
        <v>25</v>
      </c>
    </row>
    <row r="174" spans="4:9" ht="14.25" customHeight="1">
      <c r="D174" s="150">
        <v>1000001988</v>
      </c>
      <c r="E174" s="151" t="s">
        <v>2765</v>
      </c>
      <c r="F174" s="150" t="s">
        <v>4697</v>
      </c>
      <c r="G174" s="150" t="s">
        <v>4698</v>
      </c>
      <c r="H174" s="150" t="s">
        <v>120</v>
      </c>
      <c r="I174" s="152">
        <v>0</v>
      </c>
    </row>
    <row r="175" spans="4:9" ht="14.25" customHeight="1">
      <c r="D175" s="150">
        <v>1000002525</v>
      </c>
      <c r="E175" s="151" t="s">
        <v>2988</v>
      </c>
      <c r="F175" s="150" t="s">
        <v>4697</v>
      </c>
      <c r="G175" s="150" t="s">
        <v>4698</v>
      </c>
      <c r="H175" s="150" t="s">
        <v>120</v>
      </c>
      <c r="I175" s="152">
        <v>0</v>
      </c>
    </row>
    <row r="176" spans="4:9" ht="14.25" customHeight="1">
      <c r="D176" s="150">
        <v>1000002546</v>
      </c>
      <c r="E176" s="151" t="s">
        <v>2775</v>
      </c>
      <c r="F176" s="150" t="s">
        <v>4697</v>
      </c>
      <c r="G176" s="150" t="s">
        <v>4698</v>
      </c>
      <c r="H176" s="150" t="s">
        <v>120</v>
      </c>
      <c r="I176" s="152">
        <v>25</v>
      </c>
    </row>
    <row r="177" spans="4:9" ht="14.25" customHeight="1">
      <c r="D177" s="150">
        <v>1000003771</v>
      </c>
      <c r="E177" s="151" t="s">
        <v>3388</v>
      </c>
      <c r="F177" s="150" t="s">
        <v>4697</v>
      </c>
      <c r="G177" s="150" t="s">
        <v>4698</v>
      </c>
      <c r="H177" s="150" t="s">
        <v>120</v>
      </c>
      <c r="I177" s="152">
        <v>0</v>
      </c>
    </row>
    <row r="178" spans="4:9" ht="14.25" customHeight="1">
      <c r="D178" s="150">
        <v>1000003772</v>
      </c>
      <c r="E178" s="151" t="s">
        <v>407</v>
      </c>
      <c r="F178" s="150" t="s">
        <v>4697</v>
      </c>
      <c r="G178" s="150" t="s">
        <v>4698</v>
      </c>
      <c r="H178" s="150" t="s">
        <v>120</v>
      </c>
      <c r="I178" s="152">
        <v>15</v>
      </c>
    </row>
    <row r="179" spans="4:9" ht="14.25" customHeight="1">
      <c r="D179" s="150">
        <v>1000003833</v>
      </c>
      <c r="E179" s="151" t="s">
        <v>409</v>
      </c>
      <c r="F179" s="150" t="s">
        <v>4697</v>
      </c>
      <c r="G179" s="150" t="s">
        <v>4698</v>
      </c>
      <c r="H179" s="150" t="s">
        <v>120</v>
      </c>
      <c r="I179" s="152">
        <v>25</v>
      </c>
    </row>
    <row r="180" spans="4:9" ht="14.25" customHeight="1">
      <c r="D180" s="150">
        <v>1000001986</v>
      </c>
      <c r="E180" s="151" t="s">
        <v>4701</v>
      </c>
      <c r="F180" s="150" t="s">
        <v>4697</v>
      </c>
      <c r="G180" s="150" t="s">
        <v>4699</v>
      </c>
      <c r="H180" s="150" t="s">
        <v>120</v>
      </c>
      <c r="I180" s="152">
        <v>0</v>
      </c>
    </row>
    <row r="181" spans="4:9" ht="14.25" customHeight="1">
      <c r="D181" s="150">
        <v>1000002013</v>
      </c>
      <c r="E181" s="151" t="s">
        <v>401</v>
      </c>
      <c r="F181" s="150" t="s">
        <v>4697</v>
      </c>
      <c r="G181" s="150" t="s">
        <v>4699</v>
      </c>
      <c r="H181" s="150" t="s">
        <v>120</v>
      </c>
      <c r="I181" s="152">
        <v>25</v>
      </c>
    </row>
    <row r="182" spans="4:9" ht="14.25" customHeight="1">
      <c r="D182" s="150">
        <v>1000002064</v>
      </c>
      <c r="E182" s="151" t="s">
        <v>2771</v>
      </c>
      <c r="F182" s="150" t="s">
        <v>4697</v>
      </c>
      <c r="G182" s="150" t="s">
        <v>4699</v>
      </c>
      <c r="H182" s="150" t="s">
        <v>120</v>
      </c>
      <c r="I182" s="152">
        <v>225</v>
      </c>
    </row>
    <row r="183" spans="4:9" ht="14.25" customHeight="1">
      <c r="D183" s="150">
        <v>1000003311</v>
      </c>
      <c r="E183" s="151" t="s">
        <v>2777</v>
      </c>
      <c r="F183" s="150" t="s">
        <v>4697</v>
      </c>
      <c r="G183" s="150" t="s">
        <v>4699</v>
      </c>
      <c r="H183" s="150" t="s">
        <v>120</v>
      </c>
      <c r="I183" s="152">
        <v>0</v>
      </c>
    </row>
    <row r="184" spans="4:9" ht="14.25" customHeight="1">
      <c r="D184" s="150">
        <v>1000001170</v>
      </c>
      <c r="E184" s="151" t="s">
        <v>2753</v>
      </c>
      <c r="F184" s="150" t="s">
        <v>4697</v>
      </c>
      <c r="G184" s="150" t="s">
        <v>4698</v>
      </c>
      <c r="H184" s="150" t="s">
        <v>120</v>
      </c>
      <c r="I184" s="152">
        <v>175</v>
      </c>
    </row>
    <row r="185" spans="4:9" ht="14.25" customHeight="1">
      <c r="D185" s="150">
        <v>1000001827</v>
      </c>
      <c r="E185" s="151" t="s">
        <v>399</v>
      </c>
      <c r="F185" s="150" t="s">
        <v>4697</v>
      </c>
      <c r="G185" s="150" t="s">
        <v>4698</v>
      </c>
      <c r="H185" s="150" t="s">
        <v>120</v>
      </c>
      <c r="I185" s="152">
        <v>30</v>
      </c>
    </row>
    <row r="186" spans="4:9" ht="14.25" customHeight="1">
      <c r="D186" s="150">
        <v>1000002070</v>
      </c>
      <c r="E186" s="151" t="s">
        <v>2773</v>
      </c>
      <c r="F186" s="150" t="s">
        <v>4697</v>
      </c>
      <c r="G186" s="150" t="s">
        <v>4698</v>
      </c>
      <c r="H186" s="150" t="s">
        <v>120</v>
      </c>
      <c r="I186" s="152">
        <v>200</v>
      </c>
    </row>
    <row r="187" spans="4:9" ht="14.25" customHeight="1">
      <c r="D187" s="150">
        <v>1000002075</v>
      </c>
      <c r="E187" s="151" t="s">
        <v>2769</v>
      </c>
      <c r="F187" s="150" t="s">
        <v>4697</v>
      </c>
      <c r="G187" s="150" t="s">
        <v>4698</v>
      </c>
      <c r="H187" s="150" t="s">
        <v>120</v>
      </c>
      <c r="I187" s="152">
        <v>25</v>
      </c>
    </row>
    <row r="188" spans="4:9" ht="14.25" customHeight="1">
      <c r="D188" s="150">
        <v>1000002559</v>
      </c>
      <c r="E188" s="151" t="s">
        <v>395</v>
      </c>
      <c r="F188" s="150" t="s">
        <v>4697</v>
      </c>
      <c r="G188" s="150" t="s">
        <v>4698</v>
      </c>
      <c r="H188" s="150" t="s">
        <v>120</v>
      </c>
      <c r="I188" s="152">
        <v>25</v>
      </c>
    </row>
    <row r="189" spans="4:9" ht="14.25" customHeight="1">
      <c r="D189" s="150">
        <v>1000003965</v>
      </c>
      <c r="E189" s="151" t="s">
        <v>2779</v>
      </c>
      <c r="F189" s="150" t="s">
        <v>4697</v>
      </c>
      <c r="G189" s="150" t="s">
        <v>4699</v>
      </c>
      <c r="H189" s="150" t="s">
        <v>120</v>
      </c>
      <c r="I189" s="152">
        <v>25</v>
      </c>
    </row>
    <row r="190" spans="4:9" ht="14.25" customHeight="1">
      <c r="D190" s="150">
        <v>1000001419</v>
      </c>
      <c r="E190" s="151" t="s">
        <v>337</v>
      </c>
      <c r="F190" s="150" t="s">
        <v>4702</v>
      </c>
      <c r="G190" s="150" t="s">
        <v>4703</v>
      </c>
      <c r="H190" s="150" t="s">
        <v>4704</v>
      </c>
      <c r="I190" s="152">
        <v>350</v>
      </c>
    </row>
    <row r="191" spans="4:9" ht="14.25" customHeight="1">
      <c r="D191" s="150">
        <v>1000001355</v>
      </c>
      <c r="E191" s="151" t="s">
        <v>2621</v>
      </c>
      <c r="F191" s="150" t="s">
        <v>4702</v>
      </c>
      <c r="G191" s="150" t="s">
        <v>4705</v>
      </c>
      <c r="H191" s="150" t="s">
        <v>4704</v>
      </c>
      <c r="I191" s="152">
        <v>105</v>
      </c>
    </row>
    <row r="192" spans="4:9" ht="14.25" customHeight="1">
      <c r="D192" s="150">
        <v>1000003428</v>
      </c>
      <c r="E192" s="151" t="s">
        <v>4706</v>
      </c>
      <c r="F192" s="150" t="s">
        <v>4702</v>
      </c>
      <c r="G192" s="150" t="s">
        <v>4703</v>
      </c>
      <c r="H192" s="150" t="s">
        <v>4704</v>
      </c>
      <c r="I192" s="152">
        <v>0</v>
      </c>
    </row>
    <row r="193" spans="4:9" ht="14.25" customHeight="1">
      <c r="D193" s="150">
        <v>1000004037</v>
      </c>
      <c r="E193" s="151" t="s">
        <v>4284</v>
      </c>
      <c r="F193" s="150" t="s">
        <v>4702</v>
      </c>
      <c r="G193" s="150" t="s">
        <v>4705</v>
      </c>
      <c r="H193" s="150" t="s">
        <v>4704</v>
      </c>
      <c r="I193" s="152">
        <v>0</v>
      </c>
    </row>
    <row r="194" spans="4:9" ht="14.25" customHeight="1">
      <c r="D194" s="150">
        <v>1000003173</v>
      </c>
      <c r="E194" s="151" t="s">
        <v>4178</v>
      </c>
      <c r="F194" s="150" t="s">
        <v>4707</v>
      </c>
      <c r="G194" s="150" t="s">
        <v>4708</v>
      </c>
      <c r="H194" s="150" t="s">
        <v>93</v>
      </c>
      <c r="I194" s="152">
        <v>0</v>
      </c>
    </row>
    <row r="195" spans="4:9" ht="14.25" customHeight="1">
      <c r="D195" s="150">
        <v>1000001878</v>
      </c>
      <c r="E195" s="151" t="s">
        <v>4580</v>
      </c>
      <c r="F195" s="150" t="s">
        <v>4709</v>
      </c>
      <c r="G195" s="150" t="s">
        <v>4710</v>
      </c>
      <c r="H195" s="150" t="s">
        <v>98</v>
      </c>
      <c r="I195" s="152">
        <v>12</v>
      </c>
    </row>
    <row r="196" spans="4:9" ht="14.25" customHeight="1">
      <c r="D196" s="150">
        <v>1000002780</v>
      </c>
      <c r="E196" s="151" t="s">
        <v>2986</v>
      </c>
      <c r="F196" s="150" t="s">
        <v>4709</v>
      </c>
      <c r="G196" s="150" t="s">
        <v>4710</v>
      </c>
      <c r="H196" s="150" t="s">
        <v>98</v>
      </c>
      <c r="I196" s="152">
        <v>0</v>
      </c>
    </row>
    <row r="197" spans="4:9" ht="14.25" customHeight="1">
      <c r="D197" s="150">
        <v>1000001446</v>
      </c>
      <c r="E197" s="151" t="s">
        <v>339</v>
      </c>
      <c r="F197" s="150" t="s">
        <v>4702</v>
      </c>
      <c r="G197" s="150" t="s">
        <v>4703</v>
      </c>
      <c r="H197" s="150" t="s">
        <v>4704</v>
      </c>
      <c r="I197" s="152">
        <v>410</v>
      </c>
    </row>
    <row r="198" spans="4:9" ht="14.25" customHeight="1">
      <c r="D198" s="150">
        <v>1000001366</v>
      </c>
      <c r="E198" s="151" t="s">
        <v>2952</v>
      </c>
      <c r="F198" s="150" t="s">
        <v>4702</v>
      </c>
      <c r="G198" s="150" t="s">
        <v>4711</v>
      </c>
      <c r="H198" s="150" t="s">
        <v>4704</v>
      </c>
      <c r="I198" s="152">
        <v>0</v>
      </c>
    </row>
    <row r="199" spans="4:9" ht="14.25" customHeight="1">
      <c r="D199" s="150">
        <v>1000003633</v>
      </c>
      <c r="E199" s="151" t="s">
        <v>4241</v>
      </c>
      <c r="F199" s="150" t="s">
        <v>4709</v>
      </c>
      <c r="G199" s="150" t="s">
        <v>4712</v>
      </c>
      <c r="H199" s="150" t="s">
        <v>98</v>
      </c>
      <c r="I199" s="152">
        <v>100</v>
      </c>
    </row>
    <row r="200" spans="4:9" ht="14.25" customHeight="1">
      <c r="D200" s="150">
        <v>1000001901</v>
      </c>
      <c r="E200" s="151" t="s">
        <v>2491</v>
      </c>
      <c r="F200" s="150" t="s">
        <v>4709</v>
      </c>
      <c r="G200" s="150" t="s">
        <v>4712</v>
      </c>
      <c r="H200" s="150" t="s">
        <v>98</v>
      </c>
      <c r="I200" s="152">
        <v>160</v>
      </c>
    </row>
    <row r="201" spans="4:9" ht="14.25" customHeight="1">
      <c r="D201" s="150">
        <v>1000004007</v>
      </c>
      <c r="E201" s="151" t="s">
        <v>2410</v>
      </c>
      <c r="F201" s="150" t="s">
        <v>4707</v>
      </c>
      <c r="G201" s="150" t="s">
        <v>4713</v>
      </c>
      <c r="H201" s="150" t="s">
        <v>93</v>
      </c>
      <c r="I201" s="152">
        <v>130</v>
      </c>
    </row>
    <row r="202" spans="4:9" ht="14.25" customHeight="1">
      <c r="D202" s="150">
        <v>1000001361</v>
      </c>
      <c r="E202" s="151" t="s">
        <v>2613</v>
      </c>
      <c r="F202" s="150" t="s">
        <v>4709</v>
      </c>
      <c r="G202" s="150" t="s">
        <v>4710</v>
      </c>
      <c r="H202" s="150" t="s">
        <v>98</v>
      </c>
      <c r="I202" s="152">
        <v>550</v>
      </c>
    </row>
    <row r="203" spans="4:9" ht="14.25" customHeight="1">
      <c r="D203" s="150">
        <v>1000002808</v>
      </c>
      <c r="E203" s="151" t="s">
        <v>2420</v>
      </c>
      <c r="F203" s="150" t="s">
        <v>4702</v>
      </c>
      <c r="G203" s="150" t="s">
        <v>4703</v>
      </c>
      <c r="H203" s="150" t="s">
        <v>4704</v>
      </c>
      <c r="I203" s="152">
        <v>1200</v>
      </c>
    </row>
    <row r="204" spans="4:9" ht="14.25" customHeight="1">
      <c r="D204" s="150">
        <v>1000003425</v>
      </c>
      <c r="E204" s="151" t="s">
        <v>2619</v>
      </c>
      <c r="F204" s="150" t="s">
        <v>4702</v>
      </c>
      <c r="G204" s="150" t="s">
        <v>4711</v>
      </c>
      <c r="H204" s="150" t="s">
        <v>4704</v>
      </c>
      <c r="I204" s="152">
        <v>700</v>
      </c>
    </row>
    <row r="205" spans="4:9" ht="14.25" customHeight="1">
      <c r="D205" s="150">
        <v>1000001449</v>
      </c>
      <c r="E205" s="151" t="s">
        <v>3527</v>
      </c>
      <c r="F205" s="150" t="s">
        <v>4707</v>
      </c>
      <c r="G205" s="150" t="s">
        <v>4708</v>
      </c>
      <c r="H205" s="150" t="s">
        <v>93</v>
      </c>
      <c r="I205" s="152">
        <v>20</v>
      </c>
    </row>
    <row r="206" spans="4:9" ht="14.25" customHeight="1">
      <c r="D206" s="150">
        <v>1000002659</v>
      </c>
      <c r="E206" s="151" t="s">
        <v>2479</v>
      </c>
      <c r="F206" s="150" t="s">
        <v>4709</v>
      </c>
      <c r="G206" s="150" t="s">
        <v>4710</v>
      </c>
      <c r="H206" s="150" t="s">
        <v>98</v>
      </c>
      <c r="I206" s="152">
        <v>20</v>
      </c>
    </row>
    <row r="207" spans="4:9" ht="14.25" customHeight="1">
      <c r="D207" s="150">
        <v>1000002795</v>
      </c>
      <c r="E207" s="151" t="s">
        <v>2462</v>
      </c>
      <c r="F207" s="150" t="s">
        <v>4707</v>
      </c>
      <c r="G207" s="150" t="s">
        <v>4714</v>
      </c>
      <c r="H207" s="150" t="s">
        <v>93</v>
      </c>
      <c r="I207" s="152">
        <v>130</v>
      </c>
    </row>
    <row r="208" spans="4:9" ht="14.25" customHeight="1">
      <c r="D208" s="150">
        <v>1000004035</v>
      </c>
      <c r="E208" s="151" t="s">
        <v>331</v>
      </c>
      <c r="F208" s="150" t="s">
        <v>4707</v>
      </c>
      <c r="G208" s="150" t="s">
        <v>4713</v>
      </c>
      <c r="H208" s="150" t="s">
        <v>93</v>
      </c>
      <c r="I208" s="152">
        <v>120</v>
      </c>
    </row>
    <row r="209" spans="4:9" ht="14.25" customHeight="1">
      <c r="D209" s="150">
        <v>1000001259</v>
      </c>
      <c r="E209" s="151" t="s">
        <v>1525</v>
      </c>
      <c r="F209" s="150" t="s">
        <v>92</v>
      </c>
      <c r="G209" s="150" t="s">
        <v>99</v>
      </c>
      <c r="H209" s="150" t="s">
        <v>4715</v>
      </c>
      <c r="I209" s="152">
        <v>150</v>
      </c>
    </row>
    <row r="210" spans="4:9" ht="14.25" customHeight="1">
      <c r="D210" s="150">
        <v>1000001246</v>
      </c>
      <c r="E210" s="151" t="s">
        <v>4271</v>
      </c>
      <c r="F210" s="150" t="s">
        <v>92</v>
      </c>
      <c r="G210" s="150" t="s">
        <v>4716</v>
      </c>
      <c r="H210" s="150" t="s">
        <v>4715</v>
      </c>
      <c r="I210" s="152">
        <v>50</v>
      </c>
    </row>
    <row r="211" spans="4:9" ht="14.25" customHeight="1">
      <c r="D211" s="150">
        <v>1000002781</v>
      </c>
      <c r="E211" s="151" t="s">
        <v>2493</v>
      </c>
      <c r="F211" s="150" t="s">
        <v>4709</v>
      </c>
      <c r="G211" s="150" t="s">
        <v>4710</v>
      </c>
      <c r="H211" s="150" t="s">
        <v>98</v>
      </c>
      <c r="I211" s="152">
        <v>12</v>
      </c>
    </row>
    <row r="212" spans="4:9" ht="14.25" customHeight="1">
      <c r="D212" s="150">
        <v>1000002982</v>
      </c>
      <c r="E212" s="151" t="s">
        <v>2374</v>
      </c>
      <c r="F212" s="150" t="s">
        <v>92</v>
      </c>
      <c r="G212" s="150" t="s">
        <v>4716</v>
      </c>
      <c r="H212" s="150" t="s">
        <v>4715</v>
      </c>
      <c r="I212" s="152">
        <v>110</v>
      </c>
    </row>
    <row r="213" spans="4:9" ht="14.25" customHeight="1">
      <c r="D213" s="150">
        <v>1000003730</v>
      </c>
      <c r="E213" s="151" t="s">
        <v>2471</v>
      </c>
      <c r="F213" s="150" t="s">
        <v>4707</v>
      </c>
      <c r="G213" s="150" t="s">
        <v>4708</v>
      </c>
      <c r="H213" s="150" t="s">
        <v>93</v>
      </c>
      <c r="I213" s="152">
        <v>125</v>
      </c>
    </row>
    <row r="214" spans="4:9" ht="14.25" customHeight="1">
      <c r="D214" s="150">
        <v>1000001236</v>
      </c>
      <c r="E214" s="151" t="s">
        <v>2337</v>
      </c>
      <c r="F214" s="150" t="s">
        <v>92</v>
      </c>
      <c r="G214" s="150" t="s">
        <v>99</v>
      </c>
      <c r="H214" s="150" t="s">
        <v>4715</v>
      </c>
      <c r="I214" s="152">
        <v>640</v>
      </c>
    </row>
    <row r="215" spans="4:9" ht="14.25" customHeight="1">
      <c r="D215" s="150">
        <v>1000001384</v>
      </c>
      <c r="E215" s="151" t="s">
        <v>2607</v>
      </c>
      <c r="F215" s="150" t="s">
        <v>4702</v>
      </c>
      <c r="G215" s="150" t="s">
        <v>4711</v>
      </c>
      <c r="H215" s="150" t="s">
        <v>4704</v>
      </c>
      <c r="I215" s="152">
        <v>4535</v>
      </c>
    </row>
    <row r="216" spans="4:9" ht="14.25" customHeight="1">
      <c r="D216" s="150">
        <v>1000001352</v>
      </c>
      <c r="E216" s="151" t="s">
        <v>2623</v>
      </c>
      <c r="F216" s="150" t="s">
        <v>4702</v>
      </c>
      <c r="G216" s="150" t="s">
        <v>4705</v>
      </c>
      <c r="H216" s="150" t="s">
        <v>4704</v>
      </c>
      <c r="I216" s="152">
        <v>750</v>
      </c>
    </row>
    <row r="217" spans="4:9" ht="14.25" customHeight="1">
      <c r="D217" s="150">
        <v>1000001887</v>
      </c>
      <c r="E217" s="151" t="s">
        <v>2483</v>
      </c>
      <c r="F217" s="150" t="s">
        <v>4709</v>
      </c>
      <c r="G217" s="150" t="s">
        <v>4712</v>
      </c>
      <c r="H217" s="150" t="s">
        <v>98</v>
      </c>
      <c r="I217" s="152">
        <v>151</v>
      </c>
    </row>
    <row r="218" spans="4:9" ht="14.25" customHeight="1">
      <c r="D218" s="150">
        <v>1000001377</v>
      </c>
      <c r="E218" s="151" t="s">
        <v>2452</v>
      </c>
      <c r="F218" s="150" t="s">
        <v>4702</v>
      </c>
      <c r="G218" s="150" t="s">
        <v>4703</v>
      </c>
      <c r="H218" s="150" t="s">
        <v>4704</v>
      </c>
      <c r="I218" s="152">
        <v>1900</v>
      </c>
    </row>
    <row r="219" spans="4:9" ht="14.25" customHeight="1">
      <c r="D219" s="150">
        <v>1000003529</v>
      </c>
      <c r="E219" s="151" t="s">
        <v>2469</v>
      </c>
      <c r="F219" s="150" t="s">
        <v>4707</v>
      </c>
      <c r="G219" s="150" t="s">
        <v>4714</v>
      </c>
      <c r="H219" s="150" t="s">
        <v>93</v>
      </c>
      <c r="I219" s="152">
        <v>24</v>
      </c>
    </row>
    <row r="220" spans="4:9" ht="14.25" customHeight="1">
      <c r="D220" s="150">
        <v>1000004003</v>
      </c>
      <c r="E220" s="151" t="s">
        <v>4608</v>
      </c>
      <c r="F220" s="150" t="s">
        <v>4702</v>
      </c>
      <c r="G220" s="150" t="s">
        <v>4705</v>
      </c>
      <c r="H220" s="150" t="s">
        <v>4704</v>
      </c>
      <c r="I220" s="152">
        <v>100</v>
      </c>
    </row>
    <row r="221" spans="4:9" ht="14.25" customHeight="1">
      <c r="D221" s="150">
        <v>1000004069</v>
      </c>
      <c r="E221" s="151" t="s">
        <v>2412</v>
      </c>
      <c r="F221" s="150" t="s">
        <v>4707</v>
      </c>
      <c r="G221" s="150" t="s">
        <v>4717</v>
      </c>
      <c r="H221" s="150" t="s">
        <v>93</v>
      </c>
      <c r="I221" s="152">
        <v>24</v>
      </c>
    </row>
    <row r="222" spans="4:9" ht="14.25" customHeight="1">
      <c r="D222" s="150">
        <v>1000001892</v>
      </c>
      <c r="E222" s="151" t="s">
        <v>2485</v>
      </c>
      <c r="F222" s="150" t="s">
        <v>4709</v>
      </c>
      <c r="G222" s="150" t="s">
        <v>4710</v>
      </c>
      <c r="H222" s="150" t="s">
        <v>98</v>
      </c>
      <c r="I222" s="152">
        <v>130</v>
      </c>
    </row>
    <row r="223" spans="4:9" ht="14.25" customHeight="1">
      <c r="D223" s="150">
        <v>1000001244</v>
      </c>
      <c r="E223" s="151" t="s">
        <v>2347</v>
      </c>
      <c r="F223" s="150" t="s">
        <v>92</v>
      </c>
      <c r="G223" s="150" t="s">
        <v>99</v>
      </c>
      <c r="H223" s="150" t="s">
        <v>4715</v>
      </c>
      <c r="I223" s="152">
        <v>30</v>
      </c>
    </row>
    <row r="224" spans="4:9" ht="14.25" customHeight="1">
      <c r="D224" s="150">
        <v>1000003723</v>
      </c>
      <c r="E224" s="151" t="s">
        <v>2380</v>
      </c>
      <c r="F224" s="150" t="s">
        <v>92</v>
      </c>
      <c r="G224" s="150" t="s">
        <v>99</v>
      </c>
      <c r="H224" s="150" t="s">
        <v>4715</v>
      </c>
      <c r="I224" s="152">
        <v>60</v>
      </c>
    </row>
    <row r="225" spans="4:9" ht="14.25" customHeight="1">
      <c r="D225" s="150">
        <v>1000001144</v>
      </c>
      <c r="E225" s="151" t="s">
        <v>2392</v>
      </c>
      <c r="F225" s="150" t="s">
        <v>4707</v>
      </c>
      <c r="G225" s="150" t="s">
        <v>4717</v>
      </c>
      <c r="H225" s="150" t="s">
        <v>93</v>
      </c>
      <c r="I225" s="152">
        <v>2000</v>
      </c>
    </row>
    <row r="226" spans="4:9" ht="14.25" customHeight="1">
      <c r="D226" s="150">
        <v>1000001357</v>
      </c>
      <c r="E226" s="151" t="s">
        <v>2625</v>
      </c>
      <c r="F226" s="150" t="s">
        <v>4702</v>
      </c>
      <c r="G226" s="150" t="s">
        <v>4705</v>
      </c>
      <c r="H226" s="150" t="s">
        <v>4704</v>
      </c>
      <c r="I226" s="152">
        <v>100</v>
      </c>
    </row>
    <row r="227" spans="4:9" ht="14.25" customHeight="1">
      <c r="D227" s="150">
        <v>1000001265</v>
      </c>
      <c r="E227" s="151" t="s">
        <v>2362</v>
      </c>
      <c r="F227" s="150" t="s">
        <v>92</v>
      </c>
      <c r="G227" s="150" t="s">
        <v>4716</v>
      </c>
      <c r="H227" s="150" t="s">
        <v>4715</v>
      </c>
      <c r="I227" s="152">
        <v>740</v>
      </c>
    </row>
    <row r="228" spans="4:9" ht="14.25" customHeight="1">
      <c r="D228" s="150">
        <v>1000003898</v>
      </c>
      <c r="E228" s="151" t="s">
        <v>2475</v>
      </c>
      <c r="F228" s="150" t="s">
        <v>4707</v>
      </c>
      <c r="G228" s="150" t="s">
        <v>4714</v>
      </c>
      <c r="H228" s="150" t="s">
        <v>93</v>
      </c>
      <c r="I228" s="152">
        <v>800</v>
      </c>
    </row>
    <row r="229" spans="4:9" ht="14.25" customHeight="1">
      <c r="D229" s="150">
        <v>1000001225</v>
      </c>
      <c r="E229" s="151" t="s">
        <v>2321</v>
      </c>
      <c r="F229" s="150" t="s">
        <v>92</v>
      </c>
      <c r="G229" s="150" t="s">
        <v>99</v>
      </c>
      <c r="H229" s="150" t="s">
        <v>4715</v>
      </c>
      <c r="I229" s="152">
        <v>680</v>
      </c>
    </row>
    <row r="230" spans="4:9" ht="14.25" customHeight="1">
      <c r="D230" s="150">
        <v>1000001261</v>
      </c>
      <c r="E230" s="151" t="s">
        <v>2368</v>
      </c>
      <c r="F230" s="150" t="s">
        <v>92</v>
      </c>
      <c r="G230" s="150" t="s">
        <v>4716</v>
      </c>
      <c r="H230" s="150" t="s">
        <v>4715</v>
      </c>
      <c r="I230" s="152">
        <v>50</v>
      </c>
    </row>
    <row r="231" spans="4:9" ht="14.25" customHeight="1">
      <c r="D231" s="150">
        <v>1000001371</v>
      </c>
      <c r="E231" s="151" t="s">
        <v>2631</v>
      </c>
      <c r="F231" s="150" t="s">
        <v>4702</v>
      </c>
      <c r="G231" s="150" t="s">
        <v>4705</v>
      </c>
      <c r="H231" s="150" t="s">
        <v>4704</v>
      </c>
      <c r="I231" s="152">
        <v>100</v>
      </c>
    </row>
    <row r="232" spans="4:9" ht="14.25" customHeight="1">
      <c r="D232" s="150">
        <v>1000001425</v>
      </c>
      <c r="E232" s="151" t="s">
        <v>2446</v>
      </c>
      <c r="F232" s="150" t="s">
        <v>4707</v>
      </c>
      <c r="G232" s="150" t="s">
        <v>4708</v>
      </c>
      <c r="H232" s="150" t="s">
        <v>93</v>
      </c>
      <c r="I232" s="152">
        <v>70</v>
      </c>
    </row>
    <row r="233" spans="4:9" ht="14.25" customHeight="1">
      <c r="D233" s="150">
        <v>1000001420</v>
      </c>
      <c r="E233" s="151" t="s">
        <v>2609</v>
      </c>
      <c r="F233" s="150" t="s">
        <v>4702</v>
      </c>
      <c r="G233" s="150" t="s">
        <v>4711</v>
      </c>
      <c r="H233" s="150" t="s">
        <v>4704</v>
      </c>
      <c r="I233" s="152">
        <v>800</v>
      </c>
    </row>
    <row r="234" spans="4:9" ht="14.25" customHeight="1">
      <c r="D234" s="150">
        <v>1000001231</v>
      </c>
      <c r="E234" s="151" t="s">
        <v>2335</v>
      </c>
      <c r="F234" s="150" t="s">
        <v>92</v>
      </c>
      <c r="G234" s="150" t="s">
        <v>99</v>
      </c>
      <c r="H234" s="150" t="s">
        <v>4715</v>
      </c>
      <c r="I234" s="152">
        <v>710</v>
      </c>
    </row>
    <row r="235" spans="4:9" ht="14.25" customHeight="1">
      <c r="D235" s="150">
        <v>1000002889</v>
      </c>
      <c r="E235" s="151" t="s">
        <v>2465</v>
      </c>
      <c r="F235" s="150" t="s">
        <v>4707</v>
      </c>
      <c r="G235" s="150" t="s">
        <v>4714</v>
      </c>
      <c r="H235" s="150" t="s">
        <v>93</v>
      </c>
      <c r="I235" s="152">
        <v>300</v>
      </c>
    </row>
    <row r="236" spans="4:9" ht="14.25" customHeight="1">
      <c r="D236" s="150">
        <v>1000001374</v>
      </c>
      <c r="E236" s="151" t="s">
        <v>2611</v>
      </c>
      <c r="F236" s="150" t="s">
        <v>4702</v>
      </c>
      <c r="G236" s="150" t="s">
        <v>4711</v>
      </c>
      <c r="H236" s="150" t="s">
        <v>4704</v>
      </c>
      <c r="I236" s="152">
        <v>100</v>
      </c>
    </row>
    <row r="237" spans="4:9" ht="14.25" customHeight="1">
      <c r="D237" s="150">
        <v>1000002673</v>
      </c>
      <c r="E237" s="151" t="s">
        <v>846</v>
      </c>
      <c r="F237" s="150" t="s">
        <v>4707</v>
      </c>
      <c r="G237" s="150" t="s">
        <v>4708</v>
      </c>
      <c r="H237" s="150" t="s">
        <v>93</v>
      </c>
      <c r="I237" s="152">
        <v>300</v>
      </c>
    </row>
    <row r="238" spans="4:9" ht="14.25" customHeight="1">
      <c r="D238" s="150">
        <v>1000001417</v>
      </c>
      <c r="E238" s="151" t="s">
        <v>2605</v>
      </c>
      <c r="F238" s="150" t="s">
        <v>4709</v>
      </c>
      <c r="G238" s="150" t="s">
        <v>4710</v>
      </c>
      <c r="H238" s="150" t="s">
        <v>98</v>
      </c>
      <c r="I238" s="152">
        <v>600</v>
      </c>
    </row>
    <row r="239" spans="4:9" ht="14.25" customHeight="1">
      <c r="D239" s="150">
        <v>1000001405</v>
      </c>
      <c r="E239" s="151" t="s">
        <v>2416</v>
      </c>
      <c r="F239" s="150" t="s">
        <v>4707</v>
      </c>
      <c r="G239" s="150" t="s">
        <v>4708</v>
      </c>
      <c r="H239" s="150" t="s">
        <v>93</v>
      </c>
      <c r="I239" s="152">
        <v>220</v>
      </c>
    </row>
    <row r="240" spans="4:9" ht="14.25" customHeight="1">
      <c r="D240" s="150">
        <v>1000001251</v>
      </c>
      <c r="E240" s="151" t="s">
        <v>2351</v>
      </c>
      <c r="F240" s="150" t="s">
        <v>92</v>
      </c>
      <c r="G240" s="150" t="s">
        <v>99</v>
      </c>
      <c r="H240" s="150" t="s">
        <v>4715</v>
      </c>
      <c r="I240" s="152">
        <v>850</v>
      </c>
    </row>
    <row r="241" spans="4:9" ht="14.25" customHeight="1">
      <c r="D241" s="150">
        <v>1000001234</v>
      </c>
      <c r="E241" s="151" t="s">
        <v>2323</v>
      </c>
      <c r="F241" s="150" t="s">
        <v>92</v>
      </c>
      <c r="G241" s="150" t="s">
        <v>99</v>
      </c>
      <c r="H241" s="150" t="s">
        <v>4715</v>
      </c>
      <c r="I241" s="152">
        <v>3280</v>
      </c>
    </row>
    <row r="242" spans="4:9" ht="14.25" customHeight="1">
      <c r="D242" s="150">
        <v>1000001147</v>
      </c>
      <c r="E242" s="151" t="s">
        <v>2396</v>
      </c>
      <c r="F242" s="150" t="s">
        <v>4707</v>
      </c>
      <c r="G242" s="150" t="s">
        <v>4717</v>
      </c>
      <c r="H242" s="150" t="s">
        <v>93</v>
      </c>
      <c r="I242" s="152">
        <v>80</v>
      </c>
    </row>
    <row r="243" spans="4:9" ht="14.25" customHeight="1">
      <c r="D243" s="150">
        <v>1000003869</v>
      </c>
      <c r="E243" s="151" t="s">
        <v>2473</v>
      </c>
      <c r="F243" s="150" t="s">
        <v>4707</v>
      </c>
      <c r="G243" s="150" t="s">
        <v>4708</v>
      </c>
      <c r="H243" s="150" t="s">
        <v>93</v>
      </c>
      <c r="I243" s="152">
        <v>50</v>
      </c>
    </row>
    <row r="244" spans="4:9" ht="14.25" customHeight="1">
      <c r="D244" s="150">
        <v>1000001148</v>
      </c>
      <c r="E244" s="151" t="s">
        <v>2402</v>
      </c>
      <c r="F244" s="150" t="s">
        <v>4707</v>
      </c>
      <c r="G244" s="150" t="s">
        <v>4717</v>
      </c>
      <c r="H244" s="150" t="s">
        <v>93</v>
      </c>
      <c r="I244" s="152">
        <v>170</v>
      </c>
    </row>
    <row r="245" spans="4:9" ht="14.25" customHeight="1">
      <c r="D245" s="150">
        <v>1000001224</v>
      </c>
      <c r="E245" s="151" t="s">
        <v>2331</v>
      </c>
      <c r="F245" s="150" t="s">
        <v>92</v>
      </c>
      <c r="G245" s="150" t="s">
        <v>4716</v>
      </c>
      <c r="H245" s="150" t="s">
        <v>4715</v>
      </c>
      <c r="I245" s="152">
        <v>2650</v>
      </c>
    </row>
    <row r="246" spans="4:9" ht="14.25" customHeight="1">
      <c r="D246" s="150">
        <v>1000001146</v>
      </c>
      <c r="E246" s="151" t="s">
        <v>2388</v>
      </c>
      <c r="F246" s="150" t="s">
        <v>4707</v>
      </c>
      <c r="G246" s="150" t="s">
        <v>4713</v>
      </c>
      <c r="H246" s="150" t="s">
        <v>93</v>
      </c>
      <c r="I246" s="152">
        <v>520</v>
      </c>
    </row>
    <row r="247" spans="4:9" ht="14.25" customHeight="1">
      <c r="D247" s="150">
        <v>1000001140</v>
      </c>
      <c r="E247" s="151" t="s">
        <v>2386</v>
      </c>
      <c r="F247" s="150" t="s">
        <v>4707</v>
      </c>
      <c r="G247" s="150" t="s">
        <v>4717</v>
      </c>
      <c r="H247" s="150" t="s">
        <v>93</v>
      </c>
      <c r="I247" s="152">
        <v>1600</v>
      </c>
    </row>
    <row r="248" spans="4:9" ht="14.25" customHeight="1">
      <c r="D248" s="150">
        <v>1000001245</v>
      </c>
      <c r="E248" s="151" t="s">
        <v>2356</v>
      </c>
      <c r="F248" s="150" t="s">
        <v>92</v>
      </c>
      <c r="G248" s="150" t="s">
        <v>99</v>
      </c>
      <c r="H248" s="150" t="s">
        <v>4715</v>
      </c>
      <c r="I248" s="152">
        <v>215</v>
      </c>
    </row>
    <row r="249" spans="4:9" ht="14.25" customHeight="1">
      <c r="D249" s="150">
        <v>1000001230</v>
      </c>
      <c r="E249" s="151" t="s">
        <v>2333</v>
      </c>
      <c r="F249" s="150" t="s">
        <v>92</v>
      </c>
      <c r="G249" s="150" t="s">
        <v>4716</v>
      </c>
      <c r="H249" s="150" t="s">
        <v>4715</v>
      </c>
      <c r="I249" s="152">
        <v>50</v>
      </c>
    </row>
    <row r="250" spans="4:9" ht="14.25" customHeight="1">
      <c r="D250" s="150">
        <v>1000001423</v>
      </c>
      <c r="E250" s="151" t="s">
        <v>2444</v>
      </c>
      <c r="F250" s="150" t="s">
        <v>4707</v>
      </c>
      <c r="G250" s="150" t="s">
        <v>4708</v>
      </c>
      <c r="H250" s="150" t="s">
        <v>93</v>
      </c>
      <c r="I250" s="152">
        <v>150</v>
      </c>
    </row>
    <row r="251" spans="4:9" ht="14.25" customHeight="1">
      <c r="D251" s="150">
        <v>1000001141</v>
      </c>
      <c r="E251" s="151" t="s">
        <v>2384</v>
      </c>
      <c r="F251" s="150" t="s">
        <v>4707</v>
      </c>
      <c r="G251" s="150" t="s">
        <v>4713</v>
      </c>
      <c r="H251" s="150" t="s">
        <v>93</v>
      </c>
      <c r="I251" s="152">
        <v>1600</v>
      </c>
    </row>
    <row r="252" spans="4:9" ht="14.25" customHeight="1">
      <c r="D252" s="150">
        <v>1000002045</v>
      </c>
      <c r="E252" s="151" t="s">
        <v>2372</v>
      </c>
      <c r="F252" s="150" t="s">
        <v>92</v>
      </c>
      <c r="G252" s="150" t="s">
        <v>4716</v>
      </c>
      <c r="H252" s="150" t="s">
        <v>4715</v>
      </c>
      <c r="I252" s="152">
        <v>220</v>
      </c>
    </row>
    <row r="253" spans="4:9" ht="14.25" customHeight="1">
      <c r="D253" s="150">
        <v>1000001150</v>
      </c>
      <c r="E253" s="151" t="s">
        <v>2390</v>
      </c>
      <c r="F253" s="150" t="s">
        <v>99</v>
      </c>
      <c r="G253" s="150" t="s">
        <v>4718</v>
      </c>
      <c r="H253" s="150" t="s">
        <v>91</v>
      </c>
      <c r="I253" s="152">
        <v>570</v>
      </c>
    </row>
    <row r="254" spans="4:9" ht="14.25" customHeight="1">
      <c r="D254" s="150">
        <v>1000001242</v>
      </c>
      <c r="E254" s="151" t="s">
        <v>4719</v>
      </c>
      <c r="F254" s="150" t="s">
        <v>92</v>
      </c>
      <c r="G254" s="150" t="s">
        <v>4716</v>
      </c>
      <c r="H254" s="150" t="s">
        <v>4715</v>
      </c>
      <c r="I254" s="152">
        <v>2350</v>
      </c>
    </row>
    <row r="255" spans="4:9" ht="14.25" customHeight="1">
      <c r="D255" s="150">
        <v>1000001445</v>
      </c>
      <c r="E255" s="151" t="s">
        <v>2434</v>
      </c>
      <c r="F255" s="150" t="s">
        <v>4707</v>
      </c>
      <c r="G255" s="150" t="s">
        <v>4708</v>
      </c>
      <c r="H255" s="150" t="s">
        <v>93</v>
      </c>
      <c r="I255" s="152">
        <v>200</v>
      </c>
    </row>
    <row r="256" spans="4:9" ht="14.25" customHeight="1">
      <c r="D256" s="150">
        <v>1000001877</v>
      </c>
      <c r="E256" s="151" t="s">
        <v>2489</v>
      </c>
      <c r="F256" s="150" t="s">
        <v>4709</v>
      </c>
      <c r="G256" s="150" t="s">
        <v>4710</v>
      </c>
      <c r="H256" s="150" t="s">
        <v>98</v>
      </c>
      <c r="I256" s="152">
        <v>450</v>
      </c>
    </row>
    <row r="257" spans="4:9" ht="14.25" customHeight="1">
      <c r="D257" s="150">
        <v>1000001426</v>
      </c>
      <c r="E257" s="151" t="s">
        <v>2454</v>
      </c>
      <c r="F257" s="150" t="s">
        <v>4707</v>
      </c>
      <c r="G257" s="150" t="s">
        <v>4708</v>
      </c>
      <c r="H257" s="150" t="s">
        <v>93</v>
      </c>
      <c r="I257" s="152">
        <v>210</v>
      </c>
    </row>
    <row r="258" spans="4:9" ht="14.25" customHeight="1">
      <c r="D258" s="150">
        <v>1000003232</v>
      </c>
      <c r="E258" s="151" t="s">
        <v>2467</v>
      </c>
      <c r="F258" s="150" t="s">
        <v>4707</v>
      </c>
      <c r="G258" s="150" t="s">
        <v>4714</v>
      </c>
      <c r="H258" s="150" t="s">
        <v>93</v>
      </c>
      <c r="I258" s="152">
        <v>22</v>
      </c>
    </row>
    <row r="259" spans="4:9" ht="14.25" customHeight="1">
      <c r="D259" s="150">
        <v>1000003190</v>
      </c>
      <c r="E259" s="151" t="s">
        <v>4052</v>
      </c>
      <c r="F259" s="150" t="s">
        <v>4707</v>
      </c>
      <c r="G259" s="150" t="s">
        <v>4717</v>
      </c>
      <c r="H259" s="150" t="s">
        <v>93</v>
      </c>
      <c r="I259" s="152">
        <v>0</v>
      </c>
    </row>
    <row r="260" spans="4:9" ht="14.25" customHeight="1">
      <c r="D260" s="150">
        <v>1000001450</v>
      </c>
      <c r="E260" s="151" t="s">
        <v>341</v>
      </c>
      <c r="F260" s="150" t="s">
        <v>4707</v>
      </c>
      <c r="G260" s="150" t="s">
        <v>4714</v>
      </c>
      <c r="H260" s="150" t="s">
        <v>93</v>
      </c>
      <c r="I260" s="152">
        <v>150</v>
      </c>
    </row>
    <row r="261" spans="4:9" ht="14.25" customHeight="1">
      <c r="D261" s="150">
        <v>1000001233</v>
      </c>
      <c r="E261" s="151" t="s">
        <v>2329</v>
      </c>
      <c r="F261" s="150" t="s">
        <v>92</v>
      </c>
      <c r="G261" s="150" t="s">
        <v>4716</v>
      </c>
      <c r="H261" s="150" t="s">
        <v>4715</v>
      </c>
      <c r="I261" s="152">
        <v>1690</v>
      </c>
    </row>
    <row r="262" spans="4:9" ht="14.25" customHeight="1">
      <c r="D262" s="150">
        <v>1000002054</v>
      </c>
      <c r="E262" s="151" t="s">
        <v>2635</v>
      </c>
      <c r="F262" s="150" t="s">
        <v>4702</v>
      </c>
      <c r="G262" s="150" t="s">
        <v>4711</v>
      </c>
      <c r="H262" s="150" t="s">
        <v>4704</v>
      </c>
      <c r="I262" s="152">
        <v>1300</v>
      </c>
    </row>
    <row r="263" spans="4:9" ht="14.25" customHeight="1">
      <c r="D263" s="150">
        <v>1000002522</v>
      </c>
      <c r="E263" s="151" t="s">
        <v>2460</v>
      </c>
      <c r="F263" s="150" t="s">
        <v>4707</v>
      </c>
      <c r="G263" s="150" t="s">
        <v>4708</v>
      </c>
      <c r="H263" s="150" t="s">
        <v>93</v>
      </c>
      <c r="I263" s="152">
        <v>120</v>
      </c>
    </row>
    <row r="264" spans="4:9" ht="14.25" customHeight="1">
      <c r="D264" s="150">
        <v>1000001408</v>
      </c>
      <c r="E264" s="151" t="s">
        <v>2414</v>
      </c>
      <c r="F264" s="150" t="s">
        <v>4702</v>
      </c>
      <c r="G264" s="150" t="s">
        <v>4703</v>
      </c>
      <c r="H264" s="150" t="s">
        <v>4704</v>
      </c>
      <c r="I264" s="152">
        <v>600</v>
      </c>
    </row>
    <row r="265" spans="4:9" ht="14.25" customHeight="1">
      <c r="D265" s="150">
        <v>1000001433</v>
      </c>
      <c r="E265" s="151" t="s">
        <v>2432</v>
      </c>
      <c r="F265" s="150" t="s">
        <v>4707</v>
      </c>
      <c r="G265" s="150" t="s">
        <v>4714</v>
      </c>
      <c r="H265" s="150" t="s">
        <v>93</v>
      </c>
      <c r="I265" s="152">
        <v>350</v>
      </c>
    </row>
    <row r="266" spans="4:9" ht="14.25" customHeight="1">
      <c r="D266" s="150">
        <v>1000001439</v>
      </c>
      <c r="E266" s="151" t="s">
        <v>2430</v>
      </c>
      <c r="F266" s="150" t="s">
        <v>4707</v>
      </c>
      <c r="G266" s="150" t="s">
        <v>4714</v>
      </c>
      <c r="H266" s="150" t="s">
        <v>93</v>
      </c>
      <c r="I266" s="152">
        <v>650</v>
      </c>
    </row>
    <row r="267" spans="4:9" ht="14.25" customHeight="1">
      <c r="D267" s="150">
        <v>1000001238</v>
      </c>
      <c r="E267" s="151" t="s">
        <v>2349</v>
      </c>
      <c r="F267" s="150" t="s">
        <v>92</v>
      </c>
      <c r="G267" s="150" t="s">
        <v>99</v>
      </c>
      <c r="H267" s="150" t="s">
        <v>4715</v>
      </c>
      <c r="I267" s="152">
        <v>910</v>
      </c>
    </row>
    <row r="268" spans="4:9" ht="14.25" customHeight="1">
      <c r="D268" s="150">
        <v>1000001351</v>
      </c>
      <c r="E268" s="151" t="s">
        <v>2603</v>
      </c>
      <c r="F268" s="150" t="s">
        <v>4702</v>
      </c>
      <c r="G268" s="150" t="s">
        <v>4711</v>
      </c>
      <c r="H268" s="150" t="s">
        <v>4704</v>
      </c>
      <c r="I268" s="152">
        <v>400</v>
      </c>
    </row>
    <row r="269" spans="4:9" ht="14.25" customHeight="1">
      <c r="D269" s="150">
        <v>1000002057</v>
      </c>
      <c r="E269" s="151" t="s">
        <v>2617</v>
      </c>
      <c r="F269" s="150" t="s">
        <v>4709</v>
      </c>
      <c r="G269" s="150" t="s">
        <v>4712</v>
      </c>
      <c r="H269" s="150" t="s">
        <v>98</v>
      </c>
      <c r="I269" s="152">
        <v>300</v>
      </c>
    </row>
    <row r="270" spans="4:9" ht="14.25" customHeight="1">
      <c r="D270" s="150">
        <v>1000001153</v>
      </c>
      <c r="E270" s="151" t="s">
        <v>2398</v>
      </c>
      <c r="F270" s="150" t="s">
        <v>4707</v>
      </c>
      <c r="G270" s="150" t="s">
        <v>4717</v>
      </c>
      <c r="H270" s="150" t="s">
        <v>93</v>
      </c>
      <c r="I270" s="152">
        <v>2700</v>
      </c>
    </row>
    <row r="271" spans="4:9" ht="14.25" customHeight="1">
      <c r="D271" s="150">
        <v>1000002667</v>
      </c>
      <c r="E271" s="151" t="s">
        <v>2477</v>
      </c>
      <c r="F271" s="150" t="s">
        <v>4709</v>
      </c>
      <c r="G271" s="150" t="s">
        <v>4710</v>
      </c>
      <c r="H271" s="150" t="s">
        <v>98</v>
      </c>
      <c r="I271" s="152">
        <v>20</v>
      </c>
    </row>
    <row r="272" spans="4:9" ht="14.25" customHeight="1">
      <c r="D272" s="150">
        <v>1000001254</v>
      </c>
      <c r="E272" s="151" t="s">
        <v>2353</v>
      </c>
      <c r="F272" s="150" t="s">
        <v>92</v>
      </c>
      <c r="G272" s="150" t="s">
        <v>99</v>
      </c>
      <c r="H272" s="150" t="s">
        <v>4715</v>
      </c>
      <c r="I272" s="152">
        <v>110</v>
      </c>
    </row>
    <row r="273" spans="4:9" ht="14.25" customHeight="1">
      <c r="D273" s="150">
        <v>1000001428</v>
      </c>
      <c r="E273" s="151" t="s">
        <v>2450</v>
      </c>
      <c r="F273" s="150" t="s">
        <v>4707</v>
      </c>
      <c r="G273" s="150" t="s">
        <v>4708</v>
      </c>
      <c r="H273" s="150" t="s">
        <v>93</v>
      </c>
      <c r="I273" s="152">
        <v>500</v>
      </c>
    </row>
    <row r="274" spans="4:9" ht="14.25" customHeight="1">
      <c r="D274" s="150">
        <v>1000001365</v>
      </c>
      <c r="E274" s="151" t="s">
        <v>2629</v>
      </c>
      <c r="F274" s="150" t="s">
        <v>4702</v>
      </c>
      <c r="G274" s="150" t="s">
        <v>4705</v>
      </c>
      <c r="H274" s="150" t="s">
        <v>4704</v>
      </c>
      <c r="I274" s="152">
        <v>800</v>
      </c>
    </row>
    <row r="275" spans="4:9" ht="14.25" customHeight="1">
      <c r="D275" s="150">
        <v>1000001421</v>
      </c>
      <c r="E275" s="151" t="s">
        <v>2442</v>
      </c>
      <c r="F275" s="150" t="s">
        <v>4707</v>
      </c>
      <c r="G275" s="150" t="s">
        <v>4708</v>
      </c>
      <c r="H275" s="150" t="s">
        <v>93</v>
      </c>
      <c r="I275" s="152">
        <v>88</v>
      </c>
    </row>
    <row r="276" spans="4:9" ht="14.25" customHeight="1">
      <c r="D276" s="150">
        <v>1000001383</v>
      </c>
      <c r="E276" s="151" t="s">
        <v>4310</v>
      </c>
      <c r="F276" s="150" t="s">
        <v>4702</v>
      </c>
      <c r="G276" s="150" t="s">
        <v>4705</v>
      </c>
      <c r="H276" s="150" t="s">
        <v>4704</v>
      </c>
      <c r="I276" s="152">
        <v>200</v>
      </c>
    </row>
    <row r="277" spans="4:9" ht="14.25" customHeight="1">
      <c r="D277" s="150">
        <v>1000001229</v>
      </c>
      <c r="E277" s="151" t="s">
        <v>2327</v>
      </c>
      <c r="F277" s="150" t="s">
        <v>99</v>
      </c>
      <c r="G277" s="150" t="s">
        <v>4718</v>
      </c>
      <c r="H277" s="150" t="s">
        <v>91</v>
      </c>
      <c r="I277" s="152">
        <v>1435</v>
      </c>
    </row>
    <row r="278" spans="4:9" ht="14.25" customHeight="1">
      <c r="D278" s="150">
        <v>1000001431</v>
      </c>
      <c r="E278" s="151" t="s">
        <v>4054</v>
      </c>
      <c r="F278" s="150" t="s">
        <v>4707</v>
      </c>
      <c r="G278" s="150" t="s">
        <v>4714</v>
      </c>
      <c r="H278" s="150" t="s">
        <v>93</v>
      </c>
      <c r="I278" s="152">
        <v>50</v>
      </c>
    </row>
    <row r="279" spans="4:9" ht="14.25" customHeight="1">
      <c r="D279" s="150">
        <v>1000001252</v>
      </c>
      <c r="E279" s="151" t="s">
        <v>4720</v>
      </c>
      <c r="F279" s="150" t="s">
        <v>99</v>
      </c>
      <c r="G279" s="150" t="s">
        <v>4718</v>
      </c>
      <c r="H279" s="150" t="s">
        <v>91</v>
      </c>
      <c r="I279" s="152">
        <v>900</v>
      </c>
    </row>
    <row r="280" spans="4:9" ht="14.25" customHeight="1">
      <c r="D280" s="150">
        <v>1000003610</v>
      </c>
      <c r="E280" s="151" t="s">
        <v>2378</v>
      </c>
      <c r="F280" s="150" t="s">
        <v>92</v>
      </c>
      <c r="G280" s="150" t="s">
        <v>99</v>
      </c>
      <c r="H280" s="150" t="s">
        <v>4715</v>
      </c>
      <c r="I280" s="152">
        <v>55</v>
      </c>
    </row>
    <row r="281" spans="4:9" ht="14.25" customHeight="1">
      <c r="D281" s="150">
        <v>1000004013</v>
      </c>
      <c r="E281" s="151" t="s">
        <v>4162</v>
      </c>
      <c r="F281" s="150" t="s">
        <v>4707</v>
      </c>
      <c r="G281" s="150" t="s">
        <v>4714</v>
      </c>
      <c r="H281" s="150" t="s">
        <v>93</v>
      </c>
      <c r="I281" s="152">
        <v>80</v>
      </c>
    </row>
    <row r="282" spans="4:9" ht="14.25" customHeight="1">
      <c r="D282" s="150">
        <v>1000001879</v>
      </c>
      <c r="E282" s="151" t="s">
        <v>2481</v>
      </c>
      <c r="F282" s="150" t="s">
        <v>4709</v>
      </c>
      <c r="G282" s="150" t="s">
        <v>4712</v>
      </c>
      <c r="H282" s="150" t="s">
        <v>98</v>
      </c>
      <c r="I282" s="152">
        <v>10</v>
      </c>
    </row>
    <row r="283" spans="4:9" ht="14.25" customHeight="1">
      <c r="D283" s="150">
        <v>1000002031</v>
      </c>
      <c r="E283" s="151" t="s">
        <v>347</v>
      </c>
      <c r="F283" s="150" t="s">
        <v>4707</v>
      </c>
      <c r="G283" s="150" t="s">
        <v>4708</v>
      </c>
      <c r="H283" s="150" t="s">
        <v>93</v>
      </c>
      <c r="I283" s="152">
        <v>100</v>
      </c>
    </row>
    <row r="284" spans="4:9" ht="14.25" customHeight="1">
      <c r="D284" s="150">
        <v>1000002535</v>
      </c>
      <c r="E284" s="151" t="s">
        <v>2404</v>
      </c>
      <c r="F284" s="150" t="s">
        <v>99</v>
      </c>
      <c r="G284" s="150" t="s">
        <v>4718</v>
      </c>
      <c r="H284" s="150" t="s">
        <v>91</v>
      </c>
      <c r="I284" s="152">
        <v>155</v>
      </c>
    </row>
    <row r="285" spans="4:9" ht="14.25" customHeight="1">
      <c r="D285" s="150">
        <v>1000001250</v>
      </c>
      <c r="E285" s="151" t="s">
        <v>2370</v>
      </c>
      <c r="F285" s="150" t="s">
        <v>99</v>
      </c>
      <c r="G285" s="150" t="s">
        <v>4718</v>
      </c>
      <c r="H285" s="150" t="s">
        <v>91</v>
      </c>
      <c r="I285" s="152">
        <v>130</v>
      </c>
    </row>
    <row r="286" spans="4:9" ht="14.25" customHeight="1">
      <c r="D286" s="150">
        <v>1000001368</v>
      </c>
      <c r="E286" s="151" t="s">
        <v>4604</v>
      </c>
      <c r="F286" s="150" t="s">
        <v>4702</v>
      </c>
      <c r="G286" s="150" t="s">
        <v>4705</v>
      </c>
      <c r="H286" s="150" t="s">
        <v>4704</v>
      </c>
      <c r="I286" s="152">
        <v>50</v>
      </c>
    </row>
    <row r="287" spans="4:9" ht="14.25" customHeight="1">
      <c r="D287" s="150">
        <v>1000001415</v>
      </c>
      <c r="E287" s="151" t="s">
        <v>335</v>
      </c>
      <c r="F287" s="150" t="s">
        <v>4707</v>
      </c>
      <c r="G287" s="150" t="s">
        <v>4708</v>
      </c>
      <c r="H287" s="150" t="s">
        <v>93</v>
      </c>
      <c r="I287" s="152">
        <v>100</v>
      </c>
    </row>
    <row r="288" spans="4:9" ht="14.25" customHeight="1">
      <c r="D288" s="150">
        <v>1000003387</v>
      </c>
      <c r="E288" s="151" t="s">
        <v>349</v>
      </c>
      <c r="F288" s="150" t="s">
        <v>4707</v>
      </c>
      <c r="G288" s="150" t="s">
        <v>4708</v>
      </c>
      <c r="H288" s="150" t="s">
        <v>93</v>
      </c>
      <c r="I288" s="152">
        <v>110</v>
      </c>
    </row>
    <row r="289" spans="4:9" ht="14.25" customHeight="1">
      <c r="D289" s="150">
        <v>1000001143</v>
      </c>
      <c r="E289" s="151" t="s">
        <v>2400</v>
      </c>
      <c r="F289" s="150" t="s">
        <v>4707</v>
      </c>
      <c r="G289" s="150" t="s">
        <v>4717</v>
      </c>
      <c r="H289" s="150" t="s">
        <v>93</v>
      </c>
      <c r="I289" s="152">
        <v>150</v>
      </c>
    </row>
    <row r="290" spans="4:9" ht="14.25" customHeight="1">
      <c r="D290" s="150">
        <v>1000001416</v>
      </c>
      <c r="E290" s="151" t="s">
        <v>2426</v>
      </c>
      <c r="F290" s="150" t="s">
        <v>4707</v>
      </c>
      <c r="G290" s="150" t="s">
        <v>4708</v>
      </c>
      <c r="H290" s="150" t="s">
        <v>93</v>
      </c>
      <c r="I290" s="152">
        <v>230</v>
      </c>
    </row>
    <row r="291" spans="4:9" ht="14.25" customHeight="1">
      <c r="D291" s="150">
        <v>1000003495</v>
      </c>
      <c r="E291" s="151" t="s">
        <v>2495</v>
      </c>
      <c r="F291" s="150" t="s">
        <v>4709</v>
      </c>
      <c r="G291" s="150" t="s">
        <v>4710</v>
      </c>
      <c r="H291" s="150" t="s">
        <v>98</v>
      </c>
      <c r="I291" s="152">
        <v>80</v>
      </c>
    </row>
    <row r="292" spans="4:9" ht="14.25" customHeight="1">
      <c r="D292" s="150">
        <v>1000001354</v>
      </c>
      <c r="E292" s="151" t="s">
        <v>371</v>
      </c>
      <c r="F292" s="150" t="s">
        <v>4702</v>
      </c>
      <c r="G292" s="150" t="s">
        <v>4711</v>
      </c>
      <c r="H292" s="150" t="s">
        <v>4704</v>
      </c>
      <c r="I292" s="152">
        <v>200</v>
      </c>
    </row>
    <row r="293" spans="4:9" ht="14.25" customHeight="1">
      <c r="D293" s="150">
        <v>1000001874</v>
      </c>
      <c r="E293" s="151" t="s">
        <v>2487</v>
      </c>
      <c r="F293" s="150" t="s">
        <v>4709</v>
      </c>
      <c r="G293" s="150" t="s">
        <v>4710</v>
      </c>
      <c r="H293" s="150" t="s">
        <v>98</v>
      </c>
      <c r="I293" s="152">
        <v>90</v>
      </c>
    </row>
    <row r="294" spans="4:9" ht="14.25" customHeight="1">
      <c r="D294" s="150">
        <v>1000002786</v>
      </c>
      <c r="E294" s="151" t="s">
        <v>3514</v>
      </c>
      <c r="F294" s="150" t="s">
        <v>4702</v>
      </c>
      <c r="G294" s="150" t="s">
        <v>4711</v>
      </c>
      <c r="H294" s="150" t="s">
        <v>4704</v>
      </c>
      <c r="I294" s="152">
        <v>315</v>
      </c>
    </row>
    <row r="295" spans="4:9" ht="14.25" customHeight="1">
      <c r="D295" s="150">
        <v>1000001154</v>
      </c>
      <c r="E295" s="151" t="s">
        <v>2394</v>
      </c>
      <c r="F295" s="150" t="s">
        <v>4707</v>
      </c>
      <c r="G295" s="150" t="s">
        <v>4713</v>
      </c>
      <c r="H295" s="150" t="s">
        <v>93</v>
      </c>
      <c r="I295" s="152">
        <v>115</v>
      </c>
    </row>
    <row r="296" spans="4:9" ht="14.25" customHeight="1">
      <c r="D296" s="150">
        <v>1000001232</v>
      </c>
      <c r="E296" s="151" t="s">
        <v>2325</v>
      </c>
      <c r="F296" s="150" t="s">
        <v>92</v>
      </c>
      <c r="G296" s="150" t="s">
        <v>4716</v>
      </c>
      <c r="H296" s="150" t="s">
        <v>4715</v>
      </c>
      <c r="I296" s="152">
        <v>400</v>
      </c>
    </row>
    <row r="297" spans="4:9" ht="14.25" customHeight="1">
      <c r="D297" s="150">
        <v>1000001228</v>
      </c>
      <c r="E297" s="151" t="s">
        <v>2339</v>
      </c>
      <c r="F297" s="150" t="s">
        <v>92</v>
      </c>
      <c r="G297" s="150" t="s">
        <v>4716</v>
      </c>
      <c r="H297" s="150" t="s">
        <v>4715</v>
      </c>
      <c r="I297" s="152">
        <v>300</v>
      </c>
    </row>
    <row r="298" spans="4:9" ht="14.25" customHeight="1">
      <c r="D298" s="150">
        <v>1000001381</v>
      </c>
      <c r="E298" s="151" t="s">
        <v>2615</v>
      </c>
      <c r="F298" s="150" t="s">
        <v>4709</v>
      </c>
      <c r="G298" s="150" t="s">
        <v>4710</v>
      </c>
      <c r="H298" s="150" t="s">
        <v>98</v>
      </c>
      <c r="I298" s="152">
        <v>215</v>
      </c>
    </row>
    <row r="299" spans="4:9" ht="14.25" customHeight="1">
      <c r="D299" s="150">
        <v>1000001437</v>
      </c>
      <c r="E299" s="151" t="s">
        <v>2438</v>
      </c>
      <c r="F299" s="150" t="s">
        <v>4707</v>
      </c>
      <c r="G299" s="150" t="s">
        <v>4714</v>
      </c>
      <c r="H299" s="150" t="s">
        <v>93</v>
      </c>
      <c r="I299" s="152">
        <v>700</v>
      </c>
    </row>
    <row r="300" spans="4:9" ht="14.25" customHeight="1">
      <c r="D300" s="150">
        <v>1000001886</v>
      </c>
      <c r="E300" s="151" t="s">
        <v>3291</v>
      </c>
      <c r="F300" s="150" t="s">
        <v>4709</v>
      </c>
      <c r="G300" s="150" t="s">
        <v>4712</v>
      </c>
      <c r="H300" s="150" t="s">
        <v>98</v>
      </c>
      <c r="I300" s="152">
        <v>15</v>
      </c>
    </row>
    <row r="301" spans="4:9" ht="14.25" customHeight="1">
      <c r="D301" s="150">
        <v>1000001257</v>
      </c>
      <c r="E301" s="151" t="s">
        <v>2360</v>
      </c>
      <c r="F301" s="150" t="s">
        <v>92</v>
      </c>
      <c r="G301" s="150" t="s">
        <v>4716</v>
      </c>
      <c r="H301" s="150" t="s">
        <v>4715</v>
      </c>
      <c r="I301" s="152">
        <v>30</v>
      </c>
    </row>
    <row r="302" spans="4:9" ht="14.25" customHeight="1">
      <c r="D302" s="150">
        <v>1000001456</v>
      </c>
      <c r="E302" s="151" t="s">
        <v>4145</v>
      </c>
      <c r="F302" s="150" t="s">
        <v>4707</v>
      </c>
      <c r="G302" s="150" t="s">
        <v>4708</v>
      </c>
      <c r="H302" s="150" t="s">
        <v>93</v>
      </c>
      <c r="I302" s="152">
        <v>50</v>
      </c>
    </row>
    <row r="303" spans="4:9" ht="14.25" customHeight="1">
      <c r="D303" s="150">
        <v>1000002008</v>
      </c>
      <c r="E303" s="151" t="s">
        <v>2633</v>
      </c>
      <c r="F303" s="150" t="s">
        <v>4702</v>
      </c>
      <c r="G303" s="150" t="s">
        <v>4705</v>
      </c>
      <c r="H303" s="150" t="s">
        <v>4704</v>
      </c>
      <c r="I303" s="152">
        <v>500</v>
      </c>
    </row>
    <row r="304" spans="4:9" ht="14.25" customHeight="1">
      <c r="D304" s="150">
        <v>1000001369</v>
      </c>
      <c r="E304" s="151" t="s">
        <v>2627</v>
      </c>
      <c r="F304" s="150" t="s">
        <v>4702</v>
      </c>
      <c r="G304" s="150" t="s">
        <v>4711</v>
      </c>
      <c r="H304" s="150" t="s">
        <v>4704</v>
      </c>
      <c r="I304" s="152">
        <v>100</v>
      </c>
    </row>
    <row r="305" spans="4:9" ht="14.25" customHeight="1">
      <c r="D305" s="150">
        <v>1000001241</v>
      </c>
      <c r="E305" s="151" t="s">
        <v>2364</v>
      </c>
      <c r="F305" s="150" t="s">
        <v>99</v>
      </c>
      <c r="G305" s="150" t="s">
        <v>4718</v>
      </c>
      <c r="H305" s="150" t="s">
        <v>91</v>
      </c>
      <c r="I305" s="152">
        <v>130</v>
      </c>
    </row>
    <row r="306" spans="4:9" ht="14.25" customHeight="1">
      <c r="D306" s="150">
        <v>1000001411</v>
      </c>
      <c r="E306" s="151" t="s">
        <v>2422</v>
      </c>
      <c r="F306" s="150" t="s">
        <v>4707</v>
      </c>
      <c r="G306" s="150" t="s">
        <v>4708</v>
      </c>
      <c r="H306" s="150" t="s">
        <v>93</v>
      </c>
      <c r="I306" s="152">
        <v>150</v>
      </c>
    </row>
    <row r="307" spans="4:9" ht="14.25" customHeight="1">
      <c r="D307" s="150">
        <v>1000001455</v>
      </c>
      <c r="E307" s="151" t="s">
        <v>345</v>
      </c>
      <c r="F307" s="150" t="s">
        <v>4707</v>
      </c>
      <c r="G307" s="150" t="s">
        <v>4708</v>
      </c>
      <c r="H307" s="150" t="s">
        <v>93</v>
      </c>
      <c r="I307" s="152">
        <v>200</v>
      </c>
    </row>
    <row r="308" spans="4:9" ht="14.25" customHeight="1">
      <c r="D308" s="150">
        <v>1000003882</v>
      </c>
      <c r="E308" s="151" t="s">
        <v>3447</v>
      </c>
      <c r="F308" s="150" t="s">
        <v>4702</v>
      </c>
      <c r="G308" s="150" t="s">
        <v>4711</v>
      </c>
      <c r="H308" s="150" t="s">
        <v>4704</v>
      </c>
      <c r="I308" s="152">
        <v>50</v>
      </c>
    </row>
    <row r="309" spans="4:9" ht="14.25" customHeight="1">
      <c r="D309" s="150">
        <v>1000001264</v>
      </c>
      <c r="E309" s="151" t="s">
        <v>2358</v>
      </c>
      <c r="F309" s="150" t="s">
        <v>99</v>
      </c>
      <c r="G309" s="150" t="s">
        <v>4718</v>
      </c>
      <c r="H309" s="150" t="s">
        <v>91</v>
      </c>
      <c r="I309" s="152">
        <v>4400</v>
      </c>
    </row>
    <row r="310" spans="4:9" ht="14.25" customHeight="1">
      <c r="D310" s="150">
        <v>1000001406</v>
      </c>
      <c r="E310" s="151" t="s">
        <v>333</v>
      </c>
      <c r="F310" s="150" t="s">
        <v>4702</v>
      </c>
      <c r="G310" s="150" t="s">
        <v>4703</v>
      </c>
      <c r="H310" s="150" t="s">
        <v>4704</v>
      </c>
      <c r="I310" s="152">
        <v>200</v>
      </c>
    </row>
    <row r="311" spans="4:9" ht="14.25" customHeight="1">
      <c r="D311" s="150">
        <v>1000001429</v>
      </c>
      <c r="E311" s="151" t="s">
        <v>2436</v>
      </c>
      <c r="F311" s="150" t="s">
        <v>4707</v>
      </c>
      <c r="G311" s="150" t="s">
        <v>4714</v>
      </c>
      <c r="H311" s="150" t="s">
        <v>93</v>
      </c>
      <c r="I311" s="152">
        <v>600</v>
      </c>
    </row>
    <row r="312" spans="4:9" ht="14.25" customHeight="1">
      <c r="D312" s="150">
        <v>1000001444</v>
      </c>
      <c r="E312" s="151" t="s">
        <v>2456</v>
      </c>
      <c r="F312" s="150" t="s">
        <v>4707</v>
      </c>
      <c r="G312" s="150" t="s">
        <v>4708</v>
      </c>
      <c r="H312" s="150" t="s">
        <v>93</v>
      </c>
      <c r="I312" s="152">
        <v>150</v>
      </c>
    </row>
    <row r="313" spans="4:9" ht="14.25" customHeight="1">
      <c r="D313" s="150">
        <v>1000001998</v>
      </c>
      <c r="E313" s="151" t="s">
        <v>329</v>
      </c>
      <c r="F313" s="150" t="s">
        <v>99</v>
      </c>
      <c r="G313" s="150" t="s">
        <v>4718</v>
      </c>
      <c r="H313" s="150" t="s">
        <v>91</v>
      </c>
      <c r="I313" s="152">
        <v>55</v>
      </c>
    </row>
    <row r="314" spans="4:9" ht="14.25" customHeight="1">
      <c r="D314" s="150">
        <v>1000001413</v>
      </c>
      <c r="E314" s="151" t="s">
        <v>2424</v>
      </c>
      <c r="F314" s="150" t="s">
        <v>4707</v>
      </c>
      <c r="G314" s="150" t="s">
        <v>4714</v>
      </c>
      <c r="H314" s="150" t="s">
        <v>93</v>
      </c>
      <c r="I314" s="152">
        <v>200</v>
      </c>
    </row>
    <row r="315" spans="4:9" ht="14.25" customHeight="1">
      <c r="D315" s="150">
        <v>1000002703</v>
      </c>
      <c r="E315" s="151" t="s">
        <v>4064</v>
      </c>
      <c r="F315" s="150" t="s">
        <v>4702</v>
      </c>
      <c r="G315" s="150" t="s">
        <v>4711</v>
      </c>
      <c r="H315" s="150" t="s">
        <v>4704</v>
      </c>
      <c r="I315" s="152">
        <v>300</v>
      </c>
    </row>
    <row r="316" spans="4:9" ht="14.25" customHeight="1">
      <c r="D316" s="150">
        <v>1000001435</v>
      </c>
      <c r="E316" s="151" t="s">
        <v>2428</v>
      </c>
      <c r="F316" s="150" t="s">
        <v>4707</v>
      </c>
      <c r="G316" s="150" t="s">
        <v>4708</v>
      </c>
      <c r="H316" s="150" t="s">
        <v>93</v>
      </c>
      <c r="I316" s="152">
        <v>200</v>
      </c>
    </row>
    <row r="317" spans="4:9" ht="14.25" customHeight="1">
      <c r="D317" s="150">
        <v>1000003872</v>
      </c>
      <c r="E317" s="151" t="s">
        <v>4062</v>
      </c>
      <c r="F317" s="150" t="s">
        <v>4702</v>
      </c>
      <c r="G317" s="150" t="s">
        <v>4711</v>
      </c>
      <c r="H317" s="150" t="s">
        <v>4704</v>
      </c>
      <c r="I317" s="152">
        <v>50</v>
      </c>
    </row>
    <row r="318" spans="4:9" ht="14.25" customHeight="1">
      <c r="D318" s="150">
        <v>1000001418</v>
      </c>
      <c r="E318" s="151" t="s">
        <v>2418</v>
      </c>
      <c r="F318" s="150" t="s">
        <v>4707</v>
      </c>
      <c r="G318" s="150" t="s">
        <v>4708</v>
      </c>
      <c r="H318" s="150" t="s">
        <v>93</v>
      </c>
      <c r="I318" s="152">
        <v>350</v>
      </c>
    </row>
    <row r="319" spans="4:9" ht="14.25" customHeight="1">
      <c r="D319" s="150">
        <v>1000002080</v>
      </c>
      <c r="E319" s="151" t="s">
        <v>4141</v>
      </c>
      <c r="F319" s="150" t="s">
        <v>92</v>
      </c>
      <c r="G319" s="150" t="s">
        <v>4716</v>
      </c>
      <c r="H319" s="150" t="s">
        <v>4715</v>
      </c>
      <c r="I319" s="152">
        <v>80</v>
      </c>
    </row>
    <row r="320" spans="4:9" ht="14.25" customHeight="1">
      <c r="D320" s="150">
        <v>1000001451</v>
      </c>
      <c r="E320" s="151" t="s">
        <v>2448</v>
      </c>
      <c r="F320" s="150" t="s">
        <v>4702</v>
      </c>
      <c r="G320" s="150" t="s">
        <v>4703</v>
      </c>
      <c r="H320" s="150" t="s">
        <v>4704</v>
      </c>
      <c r="I320" s="152">
        <v>750</v>
      </c>
    </row>
    <row r="321" spans="4:9" ht="14.25" customHeight="1">
      <c r="D321" s="150">
        <v>1000003160</v>
      </c>
      <c r="E321" s="151" t="s">
        <v>4305</v>
      </c>
      <c r="F321" s="150" t="s">
        <v>4702</v>
      </c>
      <c r="G321" s="150" t="s">
        <v>4705</v>
      </c>
      <c r="H321" s="150" t="s">
        <v>4704</v>
      </c>
      <c r="I321" s="152">
        <v>50</v>
      </c>
    </row>
    <row r="322" spans="4:9" ht="14.25" customHeight="1">
      <c r="D322" s="150">
        <v>1000002007</v>
      </c>
      <c r="E322" s="151" t="s">
        <v>3516</v>
      </c>
      <c r="F322" s="150" t="s">
        <v>4702</v>
      </c>
      <c r="G322" s="150" t="s">
        <v>4705</v>
      </c>
      <c r="H322" s="150" t="s">
        <v>4704</v>
      </c>
      <c r="I322" s="152">
        <v>50</v>
      </c>
    </row>
    <row r="323" spans="4:9" ht="14.25" customHeight="1">
      <c r="D323" s="150">
        <v>1000001872</v>
      </c>
      <c r="E323" s="151" t="s">
        <v>4277</v>
      </c>
      <c r="F323" s="150" t="s">
        <v>4709</v>
      </c>
      <c r="G323" s="150" t="s">
        <v>4710</v>
      </c>
      <c r="H323" s="150" t="s">
        <v>98</v>
      </c>
      <c r="I323" s="152">
        <v>20</v>
      </c>
    </row>
    <row r="324" spans="4:9" ht="14.25" customHeight="1">
      <c r="D324" s="150">
        <v>1000004001</v>
      </c>
      <c r="E324" s="151" t="s">
        <v>2637</v>
      </c>
      <c r="F324" s="150" t="s">
        <v>4702</v>
      </c>
      <c r="G324" s="150" t="s">
        <v>4711</v>
      </c>
      <c r="H324" s="150" t="s">
        <v>4704</v>
      </c>
      <c r="I324" s="152">
        <v>50</v>
      </c>
    </row>
    <row r="325" spans="4:9" ht="14.25" customHeight="1">
      <c r="D325" s="150">
        <v>1000001256</v>
      </c>
      <c r="E325" s="151" t="s">
        <v>2343</v>
      </c>
      <c r="F325" s="150" t="s">
        <v>92</v>
      </c>
      <c r="G325" s="150" t="s">
        <v>4716</v>
      </c>
      <c r="H325" s="150" t="s">
        <v>4715</v>
      </c>
      <c r="I325" s="152">
        <v>210</v>
      </c>
    </row>
    <row r="326" spans="4:9" ht="14.25" customHeight="1">
      <c r="D326" s="150">
        <v>1000004091</v>
      </c>
      <c r="E326" s="151" t="s">
        <v>2382</v>
      </c>
      <c r="F326" s="150" t="s">
        <v>92</v>
      </c>
      <c r="G326" s="150" t="s">
        <v>4716</v>
      </c>
      <c r="H326" s="150" t="s">
        <v>4715</v>
      </c>
      <c r="I326" s="152">
        <v>150</v>
      </c>
    </row>
    <row r="327" spans="4:9" ht="14.25" customHeight="1">
      <c r="D327" s="150">
        <v>1000002663</v>
      </c>
      <c r="E327" s="151" t="s">
        <v>4220</v>
      </c>
      <c r="F327" s="150" t="s">
        <v>4707</v>
      </c>
      <c r="G327" s="150" t="s">
        <v>4714</v>
      </c>
      <c r="H327" s="150" t="s">
        <v>93</v>
      </c>
      <c r="I327" s="152">
        <v>7</v>
      </c>
    </row>
    <row r="328" spans="4:9" ht="14.25" customHeight="1">
      <c r="D328" s="150">
        <v>1000001239</v>
      </c>
      <c r="E328" s="151" t="s">
        <v>2366</v>
      </c>
      <c r="F328" s="150" t="s">
        <v>99</v>
      </c>
      <c r="G328" s="150" t="s">
        <v>4718</v>
      </c>
      <c r="H328" s="150" t="s">
        <v>91</v>
      </c>
      <c r="I328" s="152">
        <v>230</v>
      </c>
    </row>
    <row r="329" spans="4:9" ht="14.25" customHeight="1">
      <c r="D329" s="150">
        <v>1000002802</v>
      </c>
      <c r="E329" s="151" t="s">
        <v>4060</v>
      </c>
      <c r="F329" s="150" t="s">
        <v>4709</v>
      </c>
      <c r="G329" s="150" t="s">
        <v>4710</v>
      </c>
      <c r="H329" s="150" t="s">
        <v>98</v>
      </c>
      <c r="I329" s="152">
        <v>45</v>
      </c>
    </row>
    <row r="330" spans="4:9" ht="14.25" customHeight="1">
      <c r="D330" s="150">
        <v>1000001243</v>
      </c>
      <c r="E330" s="151" t="s">
        <v>3301</v>
      </c>
      <c r="F330" s="150" t="s">
        <v>92</v>
      </c>
      <c r="G330" s="150" t="s">
        <v>99</v>
      </c>
      <c r="H330" s="150" t="s">
        <v>4715</v>
      </c>
      <c r="I330" s="152">
        <v>0</v>
      </c>
    </row>
    <row r="331" spans="4:9" ht="14.25" customHeight="1">
      <c r="D331" s="150">
        <v>1000001263</v>
      </c>
      <c r="E331" s="151" t="s">
        <v>4552</v>
      </c>
      <c r="F331" s="150" t="s">
        <v>92</v>
      </c>
      <c r="G331" s="150" t="s">
        <v>99</v>
      </c>
      <c r="H331" s="150" t="s">
        <v>4715</v>
      </c>
      <c r="I331" s="152">
        <v>0</v>
      </c>
    </row>
    <row r="332" spans="4:9" ht="14.25" customHeight="1">
      <c r="D332" s="150">
        <v>1000003118</v>
      </c>
      <c r="E332" s="151" t="s">
        <v>4050</v>
      </c>
      <c r="F332" s="150" t="s">
        <v>92</v>
      </c>
      <c r="G332" s="150" t="s">
        <v>4716</v>
      </c>
      <c r="H332" s="150" t="s">
        <v>4715</v>
      </c>
      <c r="I332" s="152">
        <v>0</v>
      </c>
    </row>
    <row r="333" spans="4:9" ht="14.25" customHeight="1">
      <c r="D333" s="150">
        <v>1000002068</v>
      </c>
      <c r="E333" s="151" t="s">
        <v>4574</v>
      </c>
      <c r="F333" s="150" t="s">
        <v>4707</v>
      </c>
      <c r="G333" s="150" t="s">
        <v>4714</v>
      </c>
      <c r="H333" s="150" t="s">
        <v>93</v>
      </c>
      <c r="I333" s="152">
        <v>0</v>
      </c>
    </row>
    <row r="334" spans="4:9" ht="14.25" customHeight="1">
      <c r="D334" s="150">
        <v>1000001443</v>
      </c>
      <c r="E334" s="151" t="s">
        <v>2440</v>
      </c>
      <c r="F334" s="150" t="s">
        <v>4707</v>
      </c>
      <c r="G334" s="150" t="s">
        <v>4714</v>
      </c>
      <c r="H334" s="150" t="s">
        <v>93</v>
      </c>
      <c r="I334" s="152">
        <v>10</v>
      </c>
    </row>
    <row r="335" spans="4:9" ht="14.25" customHeight="1">
      <c r="D335" s="150">
        <v>1000003700</v>
      </c>
      <c r="E335" s="151" t="s">
        <v>2406</v>
      </c>
      <c r="F335" s="150" t="s">
        <v>4707</v>
      </c>
      <c r="G335" s="150" t="s">
        <v>4717</v>
      </c>
      <c r="H335" s="150" t="s">
        <v>93</v>
      </c>
      <c r="I335" s="152">
        <v>50</v>
      </c>
    </row>
    <row r="336" spans="4:9" ht="14.25" customHeight="1">
      <c r="D336" s="150">
        <v>1000002083</v>
      </c>
      <c r="E336" s="151" t="s">
        <v>2458</v>
      </c>
      <c r="F336" s="150" t="s">
        <v>4707</v>
      </c>
      <c r="G336" s="150" t="s">
        <v>4714</v>
      </c>
      <c r="H336" s="150" t="s">
        <v>93</v>
      </c>
      <c r="I336" s="152">
        <v>0</v>
      </c>
    </row>
    <row r="337" spans="4:9" ht="14.25" customHeight="1">
      <c r="D337" s="150">
        <v>1000002792</v>
      </c>
      <c r="E337" s="151" t="s">
        <v>4243</v>
      </c>
      <c r="F337" s="150" t="s">
        <v>4707</v>
      </c>
      <c r="G337" s="150" t="s">
        <v>4708</v>
      </c>
      <c r="H337" s="150" t="s">
        <v>93</v>
      </c>
      <c r="I337" s="152">
        <v>0</v>
      </c>
    </row>
    <row r="338" spans="4:9" ht="14.25" customHeight="1">
      <c r="D338" s="150">
        <v>1000003743</v>
      </c>
      <c r="E338" s="151" t="s">
        <v>2408</v>
      </c>
      <c r="F338" s="150" t="s">
        <v>4707</v>
      </c>
      <c r="G338" s="150" t="s">
        <v>4713</v>
      </c>
      <c r="H338" s="150" t="s">
        <v>93</v>
      </c>
      <c r="I338" s="152">
        <v>20</v>
      </c>
    </row>
    <row r="339" spans="4:9" ht="14.25" customHeight="1">
      <c r="D339" s="150">
        <v>1000001235</v>
      </c>
      <c r="E339" s="151" t="s">
        <v>565</v>
      </c>
      <c r="F339" s="150" t="s">
        <v>99</v>
      </c>
      <c r="G339" s="150" t="s">
        <v>4718</v>
      </c>
      <c r="H339" s="150" t="s">
        <v>91</v>
      </c>
      <c r="I339" s="152">
        <v>10</v>
      </c>
    </row>
    <row r="340" spans="4:9" ht="14.25" customHeight="1">
      <c r="D340" s="150">
        <v>1000001240</v>
      </c>
      <c r="E340" s="151" t="s">
        <v>4048</v>
      </c>
      <c r="F340" s="150" t="s">
        <v>99</v>
      </c>
      <c r="G340" s="150" t="s">
        <v>4718</v>
      </c>
      <c r="H340" s="150" t="s">
        <v>91</v>
      </c>
      <c r="I340" s="152">
        <v>10</v>
      </c>
    </row>
    <row r="341" spans="4:9" ht="14.25" customHeight="1">
      <c r="D341" s="150">
        <v>1000003247</v>
      </c>
      <c r="E341" s="151" t="s">
        <v>2376</v>
      </c>
      <c r="F341" s="150" t="s">
        <v>99</v>
      </c>
      <c r="G341" s="150" t="s">
        <v>4718</v>
      </c>
      <c r="H341" s="150" t="s">
        <v>91</v>
      </c>
      <c r="I341" s="152">
        <v>35</v>
      </c>
    </row>
    <row r="342" spans="4:9" ht="14.25" customHeight="1">
      <c r="D342" s="150">
        <v>1000001583</v>
      </c>
      <c r="E342" s="151" t="s">
        <v>2579</v>
      </c>
      <c r="F342" s="150" t="s">
        <v>4721</v>
      </c>
      <c r="G342" s="150" t="s">
        <v>4722</v>
      </c>
      <c r="H342" s="150" t="s">
        <v>105</v>
      </c>
      <c r="I342" s="152">
        <v>25</v>
      </c>
    </row>
    <row r="343" spans="4:9" ht="14.25" customHeight="1">
      <c r="D343" s="150">
        <v>1000001587</v>
      </c>
      <c r="E343" s="151" t="s">
        <v>2583</v>
      </c>
      <c r="F343" s="150" t="s">
        <v>4721</v>
      </c>
      <c r="G343" s="150" t="s">
        <v>4722</v>
      </c>
      <c r="H343" s="150" t="s">
        <v>105</v>
      </c>
      <c r="I343" s="152">
        <v>220</v>
      </c>
    </row>
    <row r="344" spans="4:9" ht="14.25" customHeight="1">
      <c r="D344" s="150">
        <v>1000001609</v>
      </c>
      <c r="E344" s="151" t="s">
        <v>2587</v>
      </c>
      <c r="F344" s="150" t="s">
        <v>4721</v>
      </c>
      <c r="G344" s="150" t="s">
        <v>4722</v>
      </c>
      <c r="H344" s="150" t="s">
        <v>105</v>
      </c>
      <c r="I344" s="152">
        <v>50</v>
      </c>
    </row>
    <row r="345" spans="4:9" ht="14.25" customHeight="1">
      <c r="D345" s="150">
        <v>1000001611</v>
      </c>
      <c r="E345" s="151" t="s">
        <v>2589</v>
      </c>
      <c r="F345" s="150" t="s">
        <v>4721</v>
      </c>
      <c r="G345" s="150" t="s">
        <v>4722</v>
      </c>
      <c r="H345" s="150" t="s">
        <v>105</v>
      </c>
      <c r="I345" s="152">
        <v>80</v>
      </c>
    </row>
    <row r="346" spans="4:9" ht="14.25" customHeight="1">
      <c r="D346" s="150">
        <v>1000002043</v>
      </c>
      <c r="E346" s="151" t="s">
        <v>2595</v>
      </c>
      <c r="F346" s="150" t="s">
        <v>4721</v>
      </c>
      <c r="G346" s="150" t="s">
        <v>4722</v>
      </c>
      <c r="H346" s="150" t="s">
        <v>105</v>
      </c>
      <c r="I346" s="152">
        <v>280</v>
      </c>
    </row>
    <row r="347" spans="4:9" ht="14.25" customHeight="1">
      <c r="D347" s="150">
        <v>1000001600</v>
      </c>
      <c r="E347" s="151" t="s">
        <v>2593</v>
      </c>
      <c r="F347" s="150" t="s">
        <v>4721</v>
      </c>
      <c r="G347" s="150" t="s">
        <v>4722</v>
      </c>
      <c r="H347" s="150" t="s">
        <v>105</v>
      </c>
      <c r="I347" s="152">
        <v>180</v>
      </c>
    </row>
    <row r="348" spans="4:9" ht="14.25" customHeight="1">
      <c r="D348" s="150">
        <v>1000001590</v>
      </c>
      <c r="E348" s="151" t="s">
        <v>2591</v>
      </c>
      <c r="F348" s="150" t="s">
        <v>4721</v>
      </c>
      <c r="G348" s="150" t="s">
        <v>4722</v>
      </c>
      <c r="H348" s="150" t="s">
        <v>105</v>
      </c>
      <c r="I348" s="152">
        <v>190</v>
      </c>
    </row>
    <row r="349" spans="4:9" ht="14.25" customHeight="1">
      <c r="D349" s="150">
        <v>1000001336</v>
      </c>
      <c r="E349" s="151" t="s">
        <v>2563</v>
      </c>
      <c r="F349" s="150" t="s">
        <v>4721</v>
      </c>
      <c r="G349" s="150" t="s">
        <v>4723</v>
      </c>
      <c r="H349" s="150" t="s">
        <v>103</v>
      </c>
      <c r="I349" s="152">
        <v>160</v>
      </c>
    </row>
    <row r="350" spans="4:9" ht="14.25" customHeight="1">
      <c r="D350" s="150">
        <v>1000002048</v>
      </c>
      <c r="E350" s="151" t="s">
        <v>4600</v>
      </c>
      <c r="F350" s="150" t="s">
        <v>4721</v>
      </c>
      <c r="G350" s="150" t="s">
        <v>4722</v>
      </c>
      <c r="H350" s="150" t="s">
        <v>105</v>
      </c>
      <c r="I350" s="152">
        <v>40</v>
      </c>
    </row>
    <row r="351" spans="4:9" ht="14.25" customHeight="1">
      <c r="D351" s="150">
        <v>1000004154</v>
      </c>
      <c r="E351" s="151" t="s">
        <v>4084</v>
      </c>
      <c r="F351" s="150" t="s">
        <v>4721</v>
      </c>
      <c r="G351" s="150" t="s">
        <v>4722</v>
      </c>
      <c r="H351" s="150" t="s">
        <v>105</v>
      </c>
      <c r="I351" s="152">
        <v>30</v>
      </c>
    </row>
    <row r="352" spans="4:9" ht="14.25" customHeight="1">
      <c r="D352" s="150">
        <v>1000001341</v>
      </c>
      <c r="E352" s="151" t="s">
        <v>2567</v>
      </c>
      <c r="F352" s="150" t="s">
        <v>4721</v>
      </c>
      <c r="G352" s="150" t="s">
        <v>4723</v>
      </c>
      <c r="H352" s="150" t="s">
        <v>103</v>
      </c>
      <c r="I352" s="152">
        <v>155</v>
      </c>
    </row>
    <row r="353" spans="4:9" ht="14.25" customHeight="1">
      <c r="D353" s="150">
        <v>1000001329</v>
      </c>
      <c r="E353" s="151" t="s">
        <v>4724</v>
      </c>
      <c r="F353" s="150" t="s">
        <v>4721</v>
      </c>
      <c r="G353" s="150" t="s">
        <v>4723</v>
      </c>
      <c r="H353" s="150" t="s">
        <v>103</v>
      </c>
      <c r="I353" s="152">
        <v>150</v>
      </c>
    </row>
    <row r="354" spans="4:9" ht="14.25" customHeight="1">
      <c r="D354" s="150">
        <v>1000001337</v>
      </c>
      <c r="E354" s="151" t="s">
        <v>2561</v>
      </c>
      <c r="F354" s="150" t="s">
        <v>4721</v>
      </c>
      <c r="G354" s="150" t="s">
        <v>4723</v>
      </c>
      <c r="H354" s="150" t="s">
        <v>103</v>
      </c>
      <c r="I354" s="152">
        <v>65</v>
      </c>
    </row>
    <row r="355" spans="4:9" ht="14.25" customHeight="1">
      <c r="D355" s="150">
        <v>1000001334</v>
      </c>
      <c r="E355" s="151" t="s">
        <v>2569</v>
      </c>
      <c r="F355" s="150" t="s">
        <v>4721</v>
      </c>
      <c r="G355" s="150" t="s">
        <v>4725</v>
      </c>
      <c r="H355" s="150" t="s">
        <v>103</v>
      </c>
      <c r="I355" s="152">
        <v>100</v>
      </c>
    </row>
    <row r="356" spans="4:9" ht="14.25" customHeight="1">
      <c r="D356" s="150">
        <v>1000001321</v>
      </c>
      <c r="E356" s="151" t="s">
        <v>4590</v>
      </c>
      <c r="F356" s="150" t="s">
        <v>4721</v>
      </c>
      <c r="G356" s="150" t="s">
        <v>4725</v>
      </c>
      <c r="H356" s="150" t="s">
        <v>103</v>
      </c>
      <c r="I356" s="152">
        <v>25</v>
      </c>
    </row>
    <row r="357" spans="4:9" ht="14.25" customHeight="1">
      <c r="D357" s="150">
        <v>1000001323</v>
      </c>
      <c r="E357" s="151" t="s">
        <v>4673</v>
      </c>
      <c r="F357" s="150" t="s">
        <v>4721</v>
      </c>
      <c r="G357" s="150" t="s">
        <v>4725</v>
      </c>
      <c r="H357" s="150" t="s">
        <v>103</v>
      </c>
      <c r="I357" s="152">
        <v>0</v>
      </c>
    </row>
    <row r="358" spans="4:9" ht="14.25" customHeight="1">
      <c r="D358" s="150">
        <v>1000001330</v>
      </c>
      <c r="E358" s="151" t="s">
        <v>2565</v>
      </c>
      <c r="F358" s="150" t="s">
        <v>4721</v>
      </c>
      <c r="G358" s="150" t="s">
        <v>4723</v>
      </c>
      <c r="H358" s="150" t="s">
        <v>103</v>
      </c>
      <c r="I358" s="152">
        <v>30</v>
      </c>
    </row>
    <row r="359" spans="4:9" ht="14.25" customHeight="1">
      <c r="D359" s="150">
        <v>1000001335</v>
      </c>
      <c r="E359" s="151" t="s">
        <v>4726</v>
      </c>
      <c r="F359" s="150" t="s">
        <v>4721</v>
      </c>
      <c r="G359" s="150" t="s">
        <v>4725</v>
      </c>
      <c r="H359" s="150" t="s">
        <v>103</v>
      </c>
      <c r="I359" s="152">
        <v>95</v>
      </c>
    </row>
    <row r="360" spans="4:9" ht="14.25" customHeight="1">
      <c r="D360" s="150">
        <v>1000001930</v>
      </c>
      <c r="E360" s="151" t="s">
        <v>2573</v>
      </c>
      <c r="F360" s="150" t="s">
        <v>4721</v>
      </c>
      <c r="G360" s="150" t="s">
        <v>4725</v>
      </c>
      <c r="H360" s="150" t="s">
        <v>103</v>
      </c>
      <c r="I360" s="152">
        <v>45</v>
      </c>
    </row>
    <row r="361" spans="4:9" ht="14.25" customHeight="1">
      <c r="D361" s="150">
        <v>1000002002</v>
      </c>
      <c r="E361" s="151" t="s">
        <v>4596</v>
      </c>
      <c r="F361" s="150" t="s">
        <v>4721</v>
      </c>
      <c r="G361" s="150" t="s">
        <v>4723</v>
      </c>
      <c r="H361" s="150" t="s">
        <v>103</v>
      </c>
      <c r="I361" s="152">
        <v>0</v>
      </c>
    </row>
    <row r="362" spans="4:9" ht="14.25" customHeight="1">
      <c r="D362" s="150">
        <v>1000002868</v>
      </c>
      <c r="E362" s="151" t="s">
        <v>2575</v>
      </c>
      <c r="F362" s="150" t="s">
        <v>4721</v>
      </c>
      <c r="G362" s="150" t="s">
        <v>4725</v>
      </c>
      <c r="H362" s="150" t="s">
        <v>103</v>
      </c>
      <c r="I362" s="152">
        <v>30</v>
      </c>
    </row>
    <row r="363" spans="4:9" ht="14.25" customHeight="1">
      <c r="D363" s="150">
        <v>1000002702</v>
      </c>
      <c r="E363" s="151" t="s">
        <v>2557</v>
      </c>
      <c r="F363" s="150" t="s">
        <v>4721</v>
      </c>
      <c r="G363" s="150" t="s">
        <v>4725</v>
      </c>
      <c r="H363" s="150" t="s">
        <v>103</v>
      </c>
      <c r="I363" s="152">
        <v>55</v>
      </c>
    </row>
    <row r="364" spans="4:9" ht="14.25" customHeight="1">
      <c r="D364" s="150">
        <v>1000003632</v>
      </c>
      <c r="E364" s="151" t="s">
        <v>2577</v>
      </c>
      <c r="F364" s="150" t="s">
        <v>4721</v>
      </c>
      <c r="G364" s="150" t="s">
        <v>4725</v>
      </c>
      <c r="H364" s="150" t="s">
        <v>103</v>
      </c>
      <c r="I364" s="152">
        <v>35</v>
      </c>
    </row>
    <row r="365" spans="4:9" ht="14.25" customHeight="1">
      <c r="D365" s="150">
        <v>1000003572</v>
      </c>
      <c r="E365" s="151" t="s">
        <v>4598</v>
      </c>
      <c r="F365" s="150" t="s">
        <v>4721</v>
      </c>
      <c r="G365" s="150" t="s">
        <v>4723</v>
      </c>
      <c r="H365" s="150" t="s">
        <v>103</v>
      </c>
      <c r="I365" s="152">
        <v>10</v>
      </c>
    </row>
    <row r="366" spans="4:9" ht="14.25" customHeight="1">
      <c r="D366" s="150">
        <v>1000001977</v>
      </c>
      <c r="E366" s="151" t="s">
        <v>4594</v>
      </c>
      <c r="F366" s="150" t="s">
        <v>4721</v>
      </c>
      <c r="G366" s="150" t="s">
        <v>4725</v>
      </c>
      <c r="H366" s="150" t="s">
        <v>103</v>
      </c>
      <c r="I366" s="152">
        <v>10</v>
      </c>
    </row>
    <row r="367" spans="4:9" ht="14.25" customHeight="1">
      <c r="D367" s="150">
        <v>1000001629</v>
      </c>
      <c r="E367" s="151" t="s">
        <v>4249</v>
      </c>
      <c r="F367" s="150" t="s">
        <v>4721</v>
      </c>
      <c r="G367" s="150" t="s">
        <v>4722</v>
      </c>
      <c r="H367" s="150" t="s">
        <v>105</v>
      </c>
      <c r="I367" s="152">
        <v>30</v>
      </c>
    </row>
    <row r="368" spans="4:9" ht="14.25" customHeight="1">
      <c r="D368" s="150">
        <v>1000001633</v>
      </c>
      <c r="E368" s="151" t="s">
        <v>2585</v>
      </c>
      <c r="F368" s="150" t="s">
        <v>4721</v>
      </c>
      <c r="G368" s="150" t="s">
        <v>4722</v>
      </c>
      <c r="H368" s="150" t="s">
        <v>105</v>
      </c>
      <c r="I368" s="152">
        <v>60</v>
      </c>
    </row>
    <row r="369" spans="4:9" ht="14.25" customHeight="1">
      <c r="D369" s="150">
        <v>1000001581</v>
      </c>
      <c r="E369" s="151" t="s">
        <v>367</v>
      </c>
      <c r="F369" s="150" t="s">
        <v>4721</v>
      </c>
      <c r="G369" s="150" t="s">
        <v>4722</v>
      </c>
      <c r="H369" s="150" t="s">
        <v>105</v>
      </c>
      <c r="I369" s="152">
        <v>25</v>
      </c>
    </row>
    <row r="370" spans="4:9" ht="14.25" customHeight="1">
      <c r="D370" s="150">
        <v>1000001615</v>
      </c>
      <c r="E370" s="151" t="s">
        <v>2581</v>
      </c>
      <c r="F370" s="150" t="s">
        <v>4721</v>
      </c>
      <c r="G370" s="150" t="s">
        <v>4722</v>
      </c>
      <c r="H370" s="150" t="s">
        <v>105</v>
      </c>
      <c r="I370" s="152">
        <v>45</v>
      </c>
    </row>
    <row r="371" spans="4:9" ht="14.25" customHeight="1">
      <c r="D371" s="150">
        <v>1000001634</v>
      </c>
      <c r="E371" s="151" t="s">
        <v>4058</v>
      </c>
      <c r="F371" s="150" t="s">
        <v>4721</v>
      </c>
      <c r="G371" s="150" t="s">
        <v>4722</v>
      </c>
      <c r="H371" s="150" t="s">
        <v>105</v>
      </c>
      <c r="I371" s="152">
        <v>25</v>
      </c>
    </row>
    <row r="372" spans="4:9" ht="14.25" customHeight="1">
      <c r="D372" s="150">
        <v>1000002072</v>
      </c>
      <c r="E372" s="151" t="s">
        <v>2599</v>
      </c>
      <c r="F372" s="150" t="s">
        <v>4721</v>
      </c>
      <c r="G372" s="150" t="s">
        <v>4722</v>
      </c>
      <c r="H372" s="150" t="s">
        <v>105</v>
      </c>
      <c r="I372" s="152">
        <v>30</v>
      </c>
    </row>
    <row r="373" spans="4:9" ht="14.25" customHeight="1">
      <c r="D373" s="150">
        <v>1000002803</v>
      </c>
      <c r="E373" s="151" t="s">
        <v>2601</v>
      </c>
      <c r="F373" s="150" t="s">
        <v>4721</v>
      </c>
      <c r="G373" s="150" t="s">
        <v>4722</v>
      </c>
      <c r="H373" s="150" t="s">
        <v>105</v>
      </c>
      <c r="I373" s="152">
        <v>25</v>
      </c>
    </row>
    <row r="374" spans="4:9" ht="14.25" customHeight="1">
      <c r="D374" s="150">
        <v>1000002073</v>
      </c>
      <c r="E374" s="151" t="s">
        <v>2597</v>
      </c>
      <c r="F374" s="150" t="s">
        <v>4721</v>
      </c>
      <c r="G374" s="150" t="s">
        <v>4722</v>
      </c>
      <c r="H374" s="150" t="s">
        <v>105</v>
      </c>
      <c r="I374" s="152">
        <v>40</v>
      </c>
    </row>
    <row r="375" spans="4:9" ht="14.25" customHeight="1">
      <c r="D375" s="150">
        <v>1000004095</v>
      </c>
      <c r="E375" s="151" t="s">
        <v>369</v>
      </c>
      <c r="F375" s="150" t="s">
        <v>4721</v>
      </c>
      <c r="G375" s="150" t="s">
        <v>4722</v>
      </c>
      <c r="H375" s="150" t="s">
        <v>105</v>
      </c>
      <c r="I375" s="152">
        <v>25</v>
      </c>
    </row>
    <row r="376" spans="4:9" ht="14.25" customHeight="1">
      <c r="D376" s="150">
        <v>1000004107</v>
      </c>
      <c r="E376" s="151" t="s">
        <v>543</v>
      </c>
      <c r="F376" s="150" t="s">
        <v>4721</v>
      </c>
      <c r="G376" s="150" t="s">
        <v>4722</v>
      </c>
      <c r="H376" s="150" t="s">
        <v>105</v>
      </c>
      <c r="I376" s="152">
        <v>50</v>
      </c>
    </row>
    <row r="377" spans="4:9" ht="14.25" customHeight="1">
      <c r="D377" s="150">
        <v>1000003955</v>
      </c>
      <c r="E377" s="151" t="s">
        <v>2551</v>
      </c>
      <c r="F377" s="150" t="s">
        <v>4727</v>
      </c>
      <c r="G377" s="150" t="s">
        <v>4728</v>
      </c>
      <c r="H377" s="150" t="s">
        <v>101</v>
      </c>
      <c r="I377" s="152">
        <v>20</v>
      </c>
    </row>
    <row r="378" spans="4:9" ht="14.25" customHeight="1">
      <c r="D378" s="150">
        <v>1000003957</v>
      </c>
      <c r="E378" s="151" t="s">
        <v>2553</v>
      </c>
      <c r="F378" s="150" t="s">
        <v>4727</v>
      </c>
      <c r="G378" s="150" t="s">
        <v>4728</v>
      </c>
      <c r="H378" s="150" t="s">
        <v>101</v>
      </c>
      <c r="I378" s="152">
        <v>40</v>
      </c>
    </row>
    <row r="379" spans="4:9" ht="14.25" customHeight="1">
      <c r="D379" s="150">
        <v>1000001938</v>
      </c>
      <c r="E379" s="151" t="s">
        <v>2509</v>
      </c>
      <c r="F379" s="150" t="s">
        <v>4727</v>
      </c>
      <c r="G379" s="150" t="s">
        <v>4729</v>
      </c>
      <c r="H379" s="150" t="s">
        <v>101</v>
      </c>
      <c r="I379" s="152">
        <v>50</v>
      </c>
    </row>
    <row r="380" spans="4:9" ht="14.25" customHeight="1">
      <c r="D380" s="150">
        <v>1000001950</v>
      </c>
      <c r="E380" s="151" t="s">
        <v>355</v>
      </c>
      <c r="F380" s="150" t="s">
        <v>4727</v>
      </c>
      <c r="G380" s="150" t="s">
        <v>4728</v>
      </c>
      <c r="H380" s="150" t="s">
        <v>101</v>
      </c>
      <c r="I380" s="152">
        <v>50</v>
      </c>
    </row>
    <row r="381" spans="4:9" ht="14.25" customHeight="1">
      <c r="D381" s="150">
        <v>1000004036</v>
      </c>
      <c r="E381" s="151" t="s">
        <v>2555</v>
      </c>
      <c r="F381" s="150" t="s">
        <v>4727</v>
      </c>
      <c r="G381" s="150" t="s">
        <v>4729</v>
      </c>
      <c r="H381" s="150" t="s">
        <v>101</v>
      </c>
      <c r="I381" s="152">
        <v>50</v>
      </c>
    </row>
    <row r="382" spans="4:9" ht="14.25" customHeight="1">
      <c r="D382" s="150">
        <v>1000002670</v>
      </c>
      <c r="E382" s="151" t="s">
        <v>2499</v>
      </c>
      <c r="F382" s="150" t="s">
        <v>4727</v>
      </c>
      <c r="G382" s="150" t="s">
        <v>4728</v>
      </c>
      <c r="H382" s="150" t="s">
        <v>101</v>
      </c>
      <c r="I382" s="152">
        <v>75</v>
      </c>
    </row>
    <row r="383" spans="4:9" ht="14.25" customHeight="1">
      <c r="D383" s="150">
        <v>1000001947</v>
      </c>
      <c r="E383" s="151" t="s">
        <v>2513</v>
      </c>
      <c r="F383" s="150" t="s">
        <v>4727</v>
      </c>
      <c r="G383" s="150" t="s">
        <v>4729</v>
      </c>
      <c r="H383" s="150" t="s">
        <v>101</v>
      </c>
      <c r="I383" s="152">
        <v>150</v>
      </c>
    </row>
    <row r="384" spans="4:9" ht="14.25" customHeight="1">
      <c r="D384" s="150">
        <v>1000002632</v>
      </c>
      <c r="E384" s="151" t="s">
        <v>2533</v>
      </c>
      <c r="F384" s="150" t="s">
        <v>4727</v>
      </c>
      <c r="G384" s="150" t="s">
        <v>4729</v>
      </c>
      <c r="H384" s="150" t="s">
        <v>101</v>
      </c>
      <c r="I384" s="152">
        <v>40</v>
      </c>
    </row>
    <row r="385" spans="4:9" ht="14.25" customHeight="1">
      <c r="D385" s="150">
        <v>1000003020</v>
      </c>
      <c r="E385" s="151" t="s">
        <v>2535</v>
      </c>
      <c r="F385" s="150" t="s">
        <v>4727</v>
      </c>
      <c r="G385" s="150" t="s">
        <v>4728</v>
      </c>
      <c r="H385" s="150" t="s">
        <v>101</v>
      </c>
      <c r="I385" s="152">
        <v>60</v>
      </c>
    </row>
    <row r="386" spans="4:9" ht="14.25" customHeight="1">
      <c r="D386" s="150">
        <v>1000001920</v>
      </c>
      <c r="E386" s="151" t="s">
        <v>2515</v>
      </c>
      <c r="F386" s="150" t="s">
        <v>4727</v>
      </c>
      <c r="G386" s="150" t="s">
        <v>4729</v>
      </c>
      <c r="H386" s="150" t="s">
        <v>101</v>
      </c>
      <c r="I386" s="152">
        <v>125</v>
      </c>
    </row>
    <row r="387" spans="4:9" ht="14.25" customHeight="1">
      <c r="D387" s="150">
        <v>1000002558</v>
      </c>
      <c r="E387" s="151" t="s">
        <v>2531</v>
      </c>
      <c r="F387" s="150" t="s">
        <v>4727</v>
      </c>
      <c r="G387" s="150" t="s">
        <v>4729</v>
      </c>
      <c r="H387" s="150" t="s">
        <v>101</v>
      </c>
      <c r="I387" s="152">
        <v>100</v>
      </c>
    </row>
    <row r="388" spans="4:9" ht="14.25" customHeight="1">
      <c r="D388" s="150">
        <v>1000003721</v>
      </c>
      <c r="E388" s="151" t="s">
        <v>2545</v>
      </c>
      <c r="F388" s="150" t="s">
        <v>4727</v>
      </c>
      <c r="G388" s="150" t="s">
        <v>4729</v>
      </c>
      <c r="H388" s="150" t="s">
        <v>101</v>
      </c>
      <c r="I388" s="152">
        <v>75</v>
      </c>
    </row>
    <row r="389" spans="4:9" ht="14.25" customHeight="1">
      <c r="D389" s="150">
        <v>1000004077</v>
      </c>
      <c r="E389" s="151" t="s">
        <v>363</v>
      </c>
      <c r="F389" s="150" t="s">
        <v>4727</v>
      </c>
      <c r="G389" s="150" t="s">
        <v>4728</v>
      </c>
      <c r="H389" s="150" t="s">
        <v>101</v>
      </c>
      <c r="I389" s="152">
        <v>20</v>
      </c>
    </row>
    <row r="390" spans="4:9" ht="14.25" customHeight="1">
      <c r="D390" s="150">
        <v>1000003517</v>
      </c>
      <c r="E390" s="151" t="s">
        <v>2541</v>
      </c>
      <c r="F390" s="150" t="s">
        <v>4727</v>
      </c>
      <c r="G390" s="150" t="s">
        <v>4728</v>
      </c>
      <c r="H390" s="150" t="s">
        <v>101</v>
      </c>
      <c r="I390" s="152">
        <v>175</v>
      </c>
    </row>
    <row r="391" spans="4:9" ht="14.25" customHeight="1">
      <c r="D391" s="150">
        <v>1000003516</v>
      </c>
      <c r="E391" s="151" t="s">
        <v>2539</v>
      </c>
      <c r="F391" s="150" t="s">
        <v>4727</v>
      </c>
      <c r="G391" s="150" t="s">
        <v>4728</v>
      </c>
      <c r="H391" s="150" t="s">
        <v>101</v>
      </c>
      <c r="I391" s="152">
        <v>60</v>
      </c>
    </row>
    <row r="392" spans="4:9" ht="14.25" customHeight="1">
      <c r="D392" s="150">
        <v>1000001932</v>
      </c>
      <c r="E392" s="151" t="s">
        <v>2521</v>
      </c>
      <c r="F392" s="150" t="s">
        <v>4727</v>
      </c>
      <c r="G392" s="150" t="s">
        <v>4729</v>
      </c>
      <c r="H392" s="150" t="s">
        <v>101</v>
      </c>
      <c r="I392" s="152">
        <v>1200</v>
      </c>
    </row>
    <row r="393" spans="4:9" ht="14.25" customHeight="1">
      <c r="D393" s="150">
        <v>1000001951</v>
      </c>
      <c r="E393" s="151" t="s">
        <v>2525</v>
      </c>
      <c r="F393" s="150" t="s">
        <v>4727</v>
      </c>
      <c r="G393" s="150" t="s">
        <v>4729</v>
      </c>
      <c r="H393" s="150" t="s">
        <v>101</v>
      </c>
      <c r="I393" s="152">
        <v>300</v>
      </c>
    </row>
    <row r="394" spans="4:9" ht="14.25" customHeight="1">
      <c r="D394" s="150">
        <v>1000001928</v>
      </c>
      <c r="E394" s="151" t="s">
        <v>2511</v>
      </c>
      <c r="F394" s="150" t="s">
        <v>4727</v>
      </c>
      <c r="G394" s="150" t="s">
        <v>4728</v>
      </c>
      <c r="H394" s="150" t="s">
        <v>101</v>
      </c>
      <c r="I394" s="152">
        <v>200</v>
      </c>
    </row>
    <row r="395" spans="4:9" ht="14.25" customHeight="1">
      <c r="D395" s="150">
        <v>1000003310</v>
      </c>
      <c r="E395" s="151" t="s">
        <v>2537</v>
      </c>
      <c r="F395" s="150" t="s">
        <v>4727</v>
      </c>
      <c r="G395" s="150" t="s">
        <v>4729</v>
      </c>
      <c r="H395" s="150" t="s">
        <v>101</v>
      </c>
      <c r="I395" s="152">
        <v>250</v>
      </c>
    </row>
    <row r="396" spans="4:9" ht="14.25" customHeight="1">
      <c r="D396" s="150">
        <v>1000001910</v>
      </c>
      <c r="E396" s="151" t="s">
        <v>4730</v>
      </c>
      <c r="F396" s="150" t="s">
        <v>4727</v>
      </c>
      <c r="G396" s="150" t="s">
        <v>4728</v>
      </c>
      <c r="H396" s="150" t="s">
        <v>101</v>
      </c>
      <c r="I396" s="152">
        <v>75</v>
      </c>
    </row>
    <row r="397" spans="4:9" ht="14.25" customHeight="1">
      <c r="D397" s="150">
        <v>1000001914</v>
      </c>
      <c r="E397" s="151" t="s">
        <v>2507</v>
      </c>
      <c r="F397" s="150" t="s">
        <v>4727</v>
      </c>
      <c r="G397" s="150" t="s">
        <v>4728</v>
      </c>
      <c r="H397" s="150" t="s">
        <v>101</v>
      </c>
      <c r="I397" s="152">
        <v>20</v>
      </c>
    </row>
    <row r="398" spans="4:9" ht="14.25" customHeight="1">
      <c r="D398" s="150">
        <v>1000001916</v>
      </c>
      <c r="E398" s="151" t="s">
        <v>2505</v>
      </c>
      <c r="F398" s="150" t="s">
        <v>4727</v>
      </c>
      <c r="G398" s="150" t="s">
        <v>4728</v>
      </c>
      <c r="H398" s="150" t="s">
        <v>101</v>
      </c>
      <c r="I398" s="152">
        <v>100</v>
      </c>
    </row>
    <row r="399" spans="4:9" ht="14.25" customHeight="1">
      <c r="D399" s="150">
        <v>1000001918</v>
      </c>
      <c r="E399" s="151" t="s">
        <v>2517</v>
      </c>
      <c r="F399" s="150" t="s">
        <v>4727</v>
      </c>
      <c r="G399" s="150" t="s">
        <v>4728</v>
      </c>
      <c r="H399" s="150" t="s">
        <v>101</v>
      </c>
      <c r="I399" s="152">
        <v>100</v>
      </c>
    </row>
    <row r="400" spans="4:9" ht="14.25" customHeight="1">
      <c r="D400" s="150">
        <v>1000001923</v>
      </c>
      <c r="E400" s="151" t="s">
        <v>4288</v>
      </c>
      <c r="F400" s="150" t="s">
        <v>4727</v>
      </c>
      <c r="G400" s="150" t="s">
        <v>4728</v>
      </c>
      <c r="H400" s="150" t="s">
        <v>101</v>
      </c>
      <c r="I400" s="152">
        <v>125</v>
      </c>
    </row>
    <row r="401" spans="4:9" ht="14.25" customHeight="1">
      <c r="D401" s="150">
        <v>1000001931</v>
      </c>
      <c r="E401" s="151" t="s">
        <v>2519</v>
      </c>
      <c r="F401" s="150" t="s">
        <v>4727</v>
      </c>
      <c r="G401" s="150" t="s">
        <v>4729</v>
      </c>
      <c r="H401" s="150" t="s">
        <v>101</v>
      </c>
      <c r="I401" s="152">
        <v>100</v>
      </c>
    </row>
    <row r="402" spans="4:9" ht="14.25" customHeight="1">
      <c r="D402" s="150">
        <v>1000001917</v>
      </c>
      <c r="E402" s="151" t="s">
        <v>351</v>
      </c>
      <c r="F402" s="150" t="s">
        <v>4727</v>
      </c>
      <c r="G402" s="150" t="s">
        <v>4729</v>
      </c>
      <c r="H402" s="150" t="s">
        <v>101</v>
      </c>
      <c r="I402" s="152">
        <v>20</v>
      </c>
    </row>
    <row r="403" spans="4:9" ht="14.25" customHeight="1">
      <c r="D403" s="150">
        <v>1000001919</v>
      </c>
      <c r="E403" s="151" t="s">
        <v>4056</v>
      </c>
      <c r="F403" s="150" t="s">
        <v>4727</v>
      </c>
      <c r="G403" s="150" t="s">
        <v>4729</v>
      </c>
      <c r="H403" s="150" t="s">
        <v>101</v>
      </c>
      <c r="I403" s="152">
        <v>25</v>
      </c>
    </row>
    <row r="404" spans="4:9" ht="14.25" customHeight="1">
      <c r="D404" s="150">
        <v>1000002024</v>
      </c>
      <c r="E404" s="151" t="s">
        <v>357</v>
      </c>
      <c r="F404" s="150" t="s">
        <v>4727</v>
      </c>
      <c r="G404" s="150" t="s">
        <v>4729</v>
      </c>
      <c r="H404" s="150" t="s">
        <v>101</v>
      </c>
      <c r="I404" s="152">
        <v>300</v>
      </c>
    </row>
    <row r="405" spans="4:9" ht="14.25" customHeight="1">
      <c r="D405" s="150">
        <v>1000001922</v>
      </c>
      <c r="E405" s="151" t="s">
        <v>3930</v>
      </c>
      <c r="F405" s="150" t="s">
        <v>4727</v>
      </c>
      <c r="G405" s="150" t="s">
        <v>4728</v>
      </c>
      <c r="H405" s="150" t="s">
        <v>101</v>
      </c>
      <c r="I405" s="152">
        <v>100</v>
      </c>
    </row>
    <row r="406" spans="4:9" ht="14.25" customHeight="1">
      <c r="D406" s="150">
        <v>1000001924</v>
      </c>
      <c r="E406" s="151" t="s">
        <v>353</v>
      </c>
      <c r="F406" s="150" t="s">
        <v>4727</v>
      </c>
      <c r="G406" s="150" t="s">
        <v>4729</v>
      </c>
      <c r="H406" s="150" t="s">
        <v>101</v>
      </c>
      <c r="I406" s="152">
        <v>50</v>
      </c>
    </row>
    <row r="407" spans="4:9" ht="14.25" customHeight="1">
      <c r="D407" s="150">
        <v>1000002552</v>
      </c>
      <c r="E407" s="151" t="s">
        <v>2529</v>
      </c>
      <c r="F407" s="150" t="s">
        <v>4727</v>
      </c>
      <c r="G407" s="150" t="s">
        <v>4729</v>
      </c>
      <c r="H407" s="150" t="s">
        <v>101</v>
      </c>
      <c r="I407" s="152">
        <v>70</v>
      </c>
    </row>
    <row r="408" spans="4:9" ht="14.25" customHeight="1">
      <c r="D408" s="150">
        <v>1000001936</v>
      </c>
      <c r="E408" s="151" t="s">
        <v>4586</v>
      </c>
      <c r="F408" s="150" t="s">
        <v>4727</v>
      </c>
      <c r="G408" s="150" t="s">
        <v>4729</v>
      </c>
      <c r="H408" s="150" t="s">
        <v>101</v>
      </c>
      <c r="I408" s="152">
        <v>300</v>
      </c>
    </row>
    <row r="409" spans="4:9" ht="14.25" customHeight="1">
      <c r="D409" s="150">
        <v>1000001949</v>
      </c>
      <c r="E409" s="151" t="s">
        <v>4584</v>
      </c>
      <c r="F409" s="150" t="s">
        <v>4727</v>
      </c>
      <c r="G409" s="150" t="s">
        <v>4729</v>
      </c>
      <c r="H409" s="150" t="s">
        <v>101</v>
      </c>
      <c r="I409" s="152">
        <v>275</v>
      </c>
    </row>
    <row r="410" spans="4:9" ht="14.25" customHeight="1">
      <c r="D410" s="150">
        <v>1000001942</v>
      </c>
      <c r="E410" s="151" t="s">
        <v>2523</v>
      </c>
      <c r="F410" s="150" t="s">
        <v>4727</v>
      </c>
      <c r="G410" s="150" t="s">
        <v>4728</v>
      </c>
      <c r="H410" s="150" t="s">
        <v>101</v>
      </c>
      <c r="I410" s="152">
        <v>200</v>
      </c>
    </row>
    <row r="411" spans="4:9" ht="14.25" customHeight="1">
      <c r="D411" s="150">
        <v>1000002036</v>
      </c>
      <c r="E411" s="151" t="s">
        <v>2527</v>
      </c>
      <c r="F411" s="150" t="s">
        <v>4727</v>
      </c>
      <c r="G411" s="150" t="s">
        <v>4729</v>
      </c>
      <c r="H411" s="150" t="s">
        <v>101</v>
      </c>
      <c r="I411" s="152">
        <v>65</v>
      </c>
    </row>
    <row r="412" spans="4:9" ht="14.25" customHeight="1">
      <c r="D412" s="150">
        <v>1000001952</v>
      </c>
      <c r="E412" s="151" t="s">
        <v>2503</v>
      </c>
      <c r="F412" s="150" t="s">
        <v>4727</v>
      </c>
      <c r="G412" s="150" t="s">
        <v>4728</v>
      </c>
      <c r="H412" s="150" t="s">
        <v>101</v>
      </c>
      <c r="I412" s="152">
        <v>60</v>
      </c>
    </row>
    <row r="413" spans="4:9" ht="14.25" customHeight="1">
      <c r="D413" s="150">
        <v>1000002777</v>
      </c>
      <c r="E413" s="151" t="s">
        <v>3932</v>
      </c>
      <c r="F413" s="150" t="s">
        <v>4727</v>
      </c>
      <c r="G413" s="150" t="s">
        <v>4728</v>
      </c>
      <c r="H413" s="150" t="s">
        <v>101</v>
      </c>
      <c r="I413" s="152">
        <v>50</v>
      </c>
    </row>
    <row r="414" spans="4:9" ht="14.25" customHeight="1">
      <c r="D414" s="150">
        <v>1000003605</v>
      </c>
      <c r="E414" s="151" t="s">
        <v>1029</v>
      </c>
      <c r="F414" s="150" t="s">
        <v>4727</v>
      </c>
      <c r="G414" s="150" t="s">
        <v>4729</v>
      </c>
      <c r="H414" s="150" t="s">
        <v>101</v>
      </c>
      <c r="I414" s="152">
        <v>50</v>
      </c>
    </row>
    <row r="415" spans="4:9" ht="14.25" customHeight="1">
      <c r="D415" s="150">
        <v>1000003614</v>
      </c>
      <c r="E415" s="151" t="s">
        <v>2543</v>
      </c>
      <c r="F415" s="150" t="s">
        <v>4727</v>
      </c>
      <c r="G415" s="150" t="s">
        <v>4728</v>
      </c>
      <c r="H415" s="150" t="s">
        <v>101</v>
      </c>
      <c r="I415" s="152">
        <v>125</v>
      </c>
    </row>
    <row r="416" spans="4:9" ht="14.25" customHeight="1">
      <c r="D416" s="150">
        <v>1000003750</v>
      </c>
      <c r="E416" s="151" t="s">
        <v>4588</v>
      </c>
      <c r="F416" s="150" t="s">
        <v>4727</v>
      </c>
      <c r="G416" s="150" t="s">
        <v>4729</v>
      </c>
      <c r="H416" s="150" t="s">
        <v>101</v>
      </c>
      <c r="I416" s="152">
        <v>100</v>
      </c>
    </row>
    <row r="417" spans="4:9" ht="14.25" customHeight="1">
      <c r="D417" s="150">
        <v>1000003756</v>
      </c>
      <c r="E417" s="151" t="s">
        <v>2547</v>
      </c>
      <c r="F417" s="150" t="s">
        <v>4727</v>
      </c>
      <c r="G417" s="150" t="s">
        <v>4729</v>
      </c>
      <c r="H417" s="150" t="s">
        <v>101</v>
      </c>
      <c r="I417" s="152">
        <v>100</v>
      </c>
    </row>
    <row r="418" spans="4:9" ht="14.25" customHeight="1">
      <c r="D418" s="150">
        <v>1000003832</v>
      </c>
      <c r="E418" s="151" t="s">
        <v>4731</v>
      </c>
      <c r="F418" s="150" t="s">
        <v>4727</v>
      </c>
      <c r="G418" s="150" t="s">
        <v>4728</v>
      </c>
      <c r="H418" s="150" t="s">
        <v>101</v>
      </c>
      <c r="I418" s="152">
        <v>200</v>
      </c>
    </row>
    <row r="419" spans="4:9" ht="14.25" customHeight="1">
      <c r="D419" s="150">
        <v>1000003824</v>
      </c>
      <c r="E419" s="151" t="s">
        <v>481</v>
      </c>
      <c r="F419" s="150" t="s">
        <v>4727</v>
      </c>
      <c r="G419" s="150" t="s">
        <v>4728</v>
      </c>
      <c r="H419" s="150" t="s">
        <v>101</v>
      </c>
      <c r="I419" s="152">
        <v>50</v>
      </c>
    </row>
    <row r="420" spans="4:9" ht="14.25" customHeight="1">
      <c r="D420" s="150">
        <v>1000003866</v>
      </c>
      <c r="E420" s="151" t="s">
        <v>4732</v>
      </c>
      <c r="F420" s="150" t="s">
        <v>4727</v>
      </c>
      <c r="G420" s="150" t="s">
        <v>4728</v>
      </c>
      <c r="H420" s="150" t="s">
        <v>101</v>
      </c>
      <c r="I420" s="152">
        <v>200</v>
      </c>
    </row>
    <row r="421" spans="4:9" ht="14.25" customHeight="1">
      <c r="D421" s="150">
        <v>1000003886</v>
      </c>
      <c r="E421" s="151" t="s">
        <v>2549</v>
      </c>
      <c r="F421" s="150" t="s">
        <v>4727</v>
      </c>
      <c r="G421" s="150" t="s">
        <v>4728</v>
      </c>
      <c r="H421" s="150" t="s">
        <v>101</v>
      </c>
      <c r="I421" s="152">
        <v>25</v>
      </c>
    </row>
    <row r="422" spans="4:9" ht="14.25" customHeight="1">
      <c r="D422" s="150">
        <v>1000004009</v>
      </c>
      <c r="E422" s="151" t="s">
        <v>359</v>
      </c>
      <c r="F422" s="150" t="s">
        <v>4727</v>
      </c>
      <c r="G422" s="150" t="s">
        <v>4729</v>
      </c>
      <c r="H422" s="150" t="s">
        <v>101</v>
      </c>
      <c r="I422" s="152">
        <v>25</v>
      </c>
    </row>
    <row r="423" spans="4:9" ht="14.25" customHeight="1">
      <c r="D423" s="150">
        <v>1000004033</v>
      </c>
      <c r="E423" s="151" t="s">
        <v>361</v>
      </c>
      <c r="F423" s="150" t="s">
        <v>4727</v>
      </c>
      <c r="G423" s="150" t="s">
        <v>4728</v>
      </c>
      <c r="H423" s="150" t="s">
        <v>101</v>
      </c>
      <c r="I423" s="152">
        <v>50</v>
      </c>
    </row>
    <row r="424" spans="4:9" ht="14.25" customHeight="1">
      <c r="D424" s="150">
        <v>1000001249</v>
      </c>
      <c r="E424" s="151" t="s">
        <v>4554</v>
      </c>
      <c r="F424" s="150" t="s">
        <v>99</v>
      </c>
      <c r="G424" s="150" t="s">
        <v>4718</v>
      </c>
      <c r="H424" s="150" t="s">
        <v>91</v>
      </c>
      <c r="I424" s="152">
        <v>460</v>
      </c>
    </row>
    <row r="425" spans="4:9" ht="14.25" customHeight="1">
      <c r="D425" s="150">
        <v>1000001871</v>
      </c>
      <c r="E425" s="151" t="s">
        <v>4152</v>
      </c>
      <c r="F425" s="150" t="s">
        <v>4709</v>
      </c>
      <c r="G425" s="150" t="s">
        <v>4710</v>
      </c>
      <c r="H425" s="150" t="s">
        <v>98</v>
      </c>
      <c r="I425" s="152">
        <v>20</v>
      </c>
    </row>
    <row r="426" spans="4:9" ht="14.25" customHeight="1">
      <c r="D426" s="150">
        <v>1000004158</v>
      </c>
      <c r="E426" s="151" t="s">
        <v>2940</v>
      </c>
      <c r="F426" s="150" t="s">
        <v>4721</v>
      </c>
      <c r="G426" s="150" t="s">
        <v>4723</v>
      </c>
      <c r="H426" s="150" t="s">
        <v>103</v>
      </c>
      <c r="I426" s="152">
        <v>0</v>
      </c>
    </row>
    <row r="427" spans="4:9" ht="14.25" customHeight="1">
      <c r="D427" s="150">
        <v>1000001193</v>
      </c>
      <c r="E427" s="151" t="s">
        <v>4733</v>
      </c>
      <c r="F427" s="150" t="s">
        <v>112</v>
      </c>
      <c r="G427" s="150" t="s">
        <v>4690</v>
      </c>
      <c r="H427" s="150" t="s">
        <v>111</v>
      </c>
      <c r="I427" s="152">
        <v>25</v>
      </c>
    </row>
    <row r="428" spans="4:9" ht="14.25" customHeight="1">
      <c r="D428" s="150">
        <v>1000001462</v>
      </c>
      <c r="E428" s="151" t="s">
        <v>2819</v>
      </c>
      <c r="F428" s="150" t="s">
        <v>112</v>
      </c>
      <c r="G428" s="150" t="s">
        <v>4690</v>
      </c>
      <c r="H428" s="150" t="s">
        <v>111</v>
      </c>
      <c r="I428" s="152">
        <v>51</v>
      </c>
    </row>
    <row r="429" spans="4:9" ht="14.25" customHeight="1">
      <c r="D429" s="150">
        <v>1000001646</v>
      </c>
      <c r="E429" s="151" t="s">
        <v>4655</v>
      </c>
      <c r="F429" s="150" t="s">
        <v>123</v>
      </c>
      <c r="G429" s="150" t="s">
        <v>112</v>
      </c>
      <c r="H429" s="150" t="s">
        <v>122</v>
      </c>
      <c r="I429" s="152">
        <v>20</v>
      </c>
    </row>
    <row r="430" spans="4:9" ht="14.25" customHeight="1">
      <c r="D430" s="150">
        <v>1000001459</v>
      </c>
      <c r="E430" s="151" t="s">
        <v>2823</v>
      </c>
      <c r="F430" s="150" t="s">
        <v>112</v>
      </c>
      <c r="G430" s="150" t="s">
        <v>4688</v>
      </c>
      <c r="H430" s="150" t="s">
        <v>111</v>
      </c>
      <c r="I430" s="152">
        <v>0</v>
      </c>
    </row>
    <row r="431" spans="4:9" ht="14.25" customHeight="1">
      <c r="D431" s="150">
        <v>1000003658</v>
      </c>
      <c r="E431" s="151" t="s">
        <v>2497</v>
      </c>
      <c r="F431" s="150" t="s">
        <v>4709</v>
      </c>
      <c r="G431" s="150" t="s">
        <v>4710</v>
      </c>
      <c r="H431" s="150" t="s">
        <v>98</v>
      </c>
      <c r="I431" s="152">
        <v>0</v>
      </c>
    </row>
    <row r="432" spans="4:9" ht="14.25" customHeight="1">
      <c r="D432" s="150">
        <v>1000004150</v>
      </c>
      <c r="E432" s="151" t="s">
        <v>447</v>
      </c>
      <c r="F432" s="150" t="s">
        <v>4721</v>
      </c>
      <c r="G432" s="150" t="s">
        <v>4725</v>
      </c>
      <c r="H432" s="150" t="s">
        <v>103</v>
      </c>
      <c r="I432" s="152">
        <v>25</v>
      </c>
    </row>
    <row r="433" spans="4:9" ht="14.25" customHeight="1">
      <c r="D433" s="150">
        <v>1000002679</v>
      </c>
      <c r="E433" s="151" t="s">
        <v>365</v>
      </c>
      <c r="F433" s="150" t="s">
        <v>4721</v>
      </c>
      <c r="G433" s="150" t="s">
        <v>4722</v>
      </c>
      <c r="H433" s="150" t="s">
        <v>105</v>
      </c>
      <c r="I433" s="152">
        <v>25</v>
      </c>
    </row>
    <row r="434" spans="4:9" ht="14.25" customHeight="1">
      <c r="D434" s="150">
        <v>1000001156</v>
      </c>
      <c r="E434" s="151" t="s">
        <v>4637</v>
      </c>
      <c r="F434" s="150" t="s">
        <v>4697</v>
      </c>
      <c r="G434" s="150" t="s">
        <v>4699</v>
      </c>
      <c r="H434" s="150" t="s">
        <v>120</v>
      </c>
      <c r="I434" s="152">
        <v>0</v>
      </c>
    </row>
    <row r="435" spans="4:9" ht="14.25" customHeight="1">
      <c r="D435" s="150">
        <v>1000001184</v>
      </c>
      <c r="E435" s="151" t="s">
        <v>459</v>
      </c>
      <c r="F435" s="150" t="s">
        <v>4697</v>
      </c>
      <c r="G435" s="150" t="s">
        <v>4699</v>
      </c>
      <c r="H435" s="150" t="s">
        <v>120</v>
      </c>
      <c r="I435" s="152">
        <v>0</v>
      </c>
    </row>
    <row r="436" spans="4:9" ht="14.25" customHeight="1">
      <c r="D436" s="150">
        <v>1000001467</v>
      </c>
      <c r="E436" s="151" t="s">
        <v>4734</v>
      </c>
      <c r="F436" s="150" t="s">
        <v>112</v>
      </c>
      <c r="G436" s="150" t="s">
        <v>4688</v>
      </c>
      <c r="H436" s="150" t="s">
        <v>111</v>
      </c>
      <c r="I436" s="152">
        <v>0</v>
      </c>
    </row>
    <row r="437" spans="4:9" ht="14.25" customHeight="1">
      <c r="D437" s="150">
        <v>1000001476</v>
      </c>
      <c r="E437" s="151" t="s">
        <v>3531</v>
      </c>
      <c r="F437" s="150" t="s">
        <v>112</v>
      </c>
      <c r="G437" s="150" t="s">
        <v>4688</v>
      </c>
      <c r="H437" s="150" t="s">
        <v>111</v>
      </c>
      <c r="I437" s="152">
        <v>105</v>
      </c>
    </row>
    <row r="438" spans="4:9" ht="14.25" customHeight="1">
      <c r="D438" s="150">
        <v>1000001820</v>
      </c>
      <c r="E438" s="151" t="s">
        <v>383</v>
      </c>
      <c r="F438" s="150" t="s">
        <v>116</v>
      </c>
      <c r="G438" s="150" t="s">
        <v>4679</v>
      </c>
      <c r="H438" s="150" t="s">
        <v>117</v>
      </c>
      <c r="I438" s="152">
        <v>0</v>
      </c>
    </row>
    <row r="439" spans="4:9" ht="14.25" customHeight="1">
      <c r="D439" s="150">
        <v>1000001982</v>
      </c>
      <c r="E439" s="151" t="s">
        <v>494</v>
      </c>
      <c r="F439" s="150" t="s">
        <v>112</v>
      </c>
      <c r="G439" s="150" t="s">
        <v>4688</v>
      </c>
      <c r="H439" s="150" t="s">
        <v>111</v>
      </c>
      <c r="I439" s="152">
        <v>0</v>
      </c>
    </row>
    <row r="440" spans="4:9" ht="14.25" customHeight="1">
      <c r="D440" s="150">
        <v>1000002067</v>
      </c>
      <c r="E440" s="151" t="s">
        <v>4735</v>
      </c>
      <c r="F440" s="150" t="s">
        <v>116</v>
      </c>
      <c r="G440" s="150" t="s">
        <v>4679</v>
      </c>
      <c r="H440" s="150" t="s">
        <v>117</v>
      </c>
      <c r="I440" s="152">
        <v>0</v>
      </c>
    </row>
    <row r="441" spans="4:9" ht="14.25" customHeight="1">
      <c r="D441" s="150">
        <v>1000002545</v>
      </c>
      <c r="E441" s="151" t="s">
        <v>4736</v>
      </c>
      <c r="F441" s="150" t="s">
        <v>4683</v>
      </c>
      <c r="G441" s="150" t="s">
        <v>4685</v>
      </c>
      <c r="H441" s="150" t="s">
        <v>118</v>
      </c>
      <c r="I441" s="152">
        <v>0</v>
      </c>
    </row>
    <row r="442" spans="4:9" ht="14.25" customHeight="1">
      <c r="D442" s="150">
        <v>1000002637</v>
      </c>
      <c r="E442" s="151" t="s">
        <v>4076</v>
      </c>
      <c r="F442" s="150" t="s">
        <v>112</v>
      </c>
      <c r="G442" s="150" t="s">
        <v>4690</v>
      </c>
      <c r="H442" s="150" t="s">
        <v>111</v>
      </c>
      <c r="I442" s="152">
        <v>0</v>
      </c>
    </row>
    <row r="443" spans="4:9" ht="14.25" customHeight="1">
      <c r="D443" s="150">
        <v>1000001142</v>
      </c>
      <c r="E443" s="151" t="s">
        <v>4671</v>
      </c>
      <c r="F443" s="150" t="s">
        <v>99</v>
      </c>
      <c r="G443" s="150" t="s">
        <v>4718</v>
      </c>
      <c r="H443" s="150" t="s">
        <v>91</v>
      </c>
      <c r="I443" s="152">
        <v>50</v>
      </c>
    </row>
    <row r="444" spans="4:9" ht="14.25" customHeight="1">
      <c r="D444" s="150">
        <v>1000001868</v>
      </c>
      <c r="E444" s="151" t="s">
        <v>4737</v>
      </c>
      <c r="F444" s="150" t="s">
        <v>4709</v>
      </c>
      <c r="G444" s="150" t="s">
        <v>4710</v>
      </c>
      <c r="H444" s="150" t="s">
        <v>98</v>
      </c>
      <c r="I444" s="152">
        <v>0</v>
      </c>
    </row>
    <row r="445" spans="4:9" ht="14.25" customHeight="1">
      <c r="D445" s="150">
        <v>1000001902</v>
      </c>
      <c r="E445" s="151" t="s">
        <v>4738</v>
      </c>
      <c r="F445" s="150" t="s">
        <v>4709</v>
      </c>
      <c r="G445" s="150" t="s">
        <v>4710</v>
      </c>
      <c r="H445" s="150" t="s">
        <v>98</v>
      </c>
      <c r="I445" s="152">
        <v>0</v>
      </c>
    </row>
    <row r="446" spans="4:9" ht="14.25" customHeight="1">
      <c r="D446" s="150">
        <v>1000002770</v>
      </c>
      <c r="E446" s="151" t="s">
        <v>4562</v>
      </c>
      <c r="F446" s="150" t="s">
        <v>4707</v>
      </c>
      <c r="G446" s="150" t="s">
        <v>4713</v>
      </c>
      <c r="H446" s="150" t="s">
        <v>93</v>
      </c>
      <c r="I446" s="152">
        <v>0</v>
      </c>
    </row>
    <row r="447" spans="4:9" ht="14.25" customHeight="1">
      <c r="D447" s="150">
        <v>1000003210</v>
      </c>
      <c r="E447" s="151" t="s">
        <v>4739</v>
      </c>
      <c r="F447" s="150" t="s">
        <v>4709</v>
      </c>
      <c r="G447" s="150" t="s">
        <v>4710</v>
      </c>
      <c r="H447" s="150" t="s">
        <v>98</v>
      </c>
      <c r="I447" s="152">
        <v>0</v>
      </c>
    </row>
    <row r="448" spans="4:9" ht="14.25" customHeight="1">
      <c r="D448" s="150">
        <v>1000001487</v>
      </c>
      <c r="E448" s="151" t="s">
        <v>4610</v>
      </c>
      <c r="F448" s="150" t="s">
        <v>4691</v>
      </c>
      <c r="G448" s="150" t="s">
        <v>4694</v>
      </c>
      <c r="H448" s="150" t="s">
        <v>108</v>
      </c>
      <c r="I448" s="152">
        <v>30</v>
      </c>
    </row>
    <row r="449" spans="4:9" ht="14.25" customHeight="1">
      <c r="D449" s="150">
        <v>1000001671</v>
      </c>
      <c r="E449" s="151" t="s">
        <v>2785</v>
      </c>
      <c r="F449" s="150" t="s">
        <v>123</v>
      </c>
      <c r="G449" s="150" t="s">
        <v>112</v>
      </c>
      <c r="H449" s="150" t="s">
        <v>122</v>
      </c>
      <c r="I449" s="152">
        <v>20</v>
      </c>
    </row>
    <row r="450" spans="4:9" ht="14.25" customHeight="1">
      <c r="D450" s="150">
        <v>1000001732</v>
      </c>
      <c r="E450" s="151" t="s">
        <v>429</v>
      </c>
      <c r="F450" s="150" t="s">
        <v>112</v>
      </c>
      <c r="G450" s="150" t="s">
        <v>4687</v>
      </c>
      <c r="H450" s="150" t="s">
        <v>113</v>
      </c>
      <c r="I450" s="152">
        <v>0</v>
      </c>
    </row>
    <row r="451" spans="4:9" ht="14.25" customHeight="1">
      <c r="D451" s="150">
        <v>1000001809</v>
      </c>
      <c r="E451" s="151" t="s">
        <v>4617</v>
      </c>
      <c r="F451" s="150" t="s">
        <v>116</v>
      </c>
      <c r="G451" s="150" t="s">
        <v>4680</v>
      </c>
      <c r="H451" s="150" t="s">
        <v>115</v>
      </c>
      <c r="I451" s="152">
        <v>25</v>
      </c>
    </row>
    <row r="452" spans="4:9" ht="14.25" customHeight="1">
      <c r="D452" s="150">
        <v>1000002015</v>
      </c>
      <c r="E452" s="151" t="s">
        <v>4614</v>
      </c>
      <c r="F452" s="150" t="s">
        <v>4691</v>
      </c>
      <c r="G452" s="150" t="s">
        <v>4695</v>
      </c>
      <c r="H452" s="150" t="s">
        <v>108</v>
      </c>
      <c r="I452" s="152">
        <v>0</v>
      </c>
    </row>
    <row r="453" spans="4:9" ht="14.25" customHeight="1">
      <c r="D453" s="150">
        <v>1000002019</v>
      </c>
      <c r="E453" s="151" t="s">
        <v>4619</v>
      </c>
      <c r="F453" s="150" t="s">
        <v>116</v>
      </c>
      <c r="G453" s="150" t="s">
        <v>4680</v>
      </c>
      <c r="H453" s="150" t="s">
        <v>115</v>
      </c>
      <c r="I453" s="152">
        <v>0</v>
      </c>
    </row>
    <row r="454" spans="4:9" ht="14.25" customHeight="1">
      <c r="D454" s="150">
        <v>1000002528</v>
      </c>
      <c r="E454" s="151" t="s">
        <v>4640</v>
      </c>
      <c r="F454" s="150" t="s">
        <v>123</v>
      </c>
      <c r="G454" s="150" t="s">
        <v>112</v>
      </c>
      <c r="H454" s="150" t="s">
        <v>122</v>
      </c>
      <c r="I454" s="152">
        <v>0</v>
      </c>
    </row>
    <row r="455" spans="4:9" ht="14.25" customHeight="1">
      <c r="D455" s="150">
        <v>1000002793</v>
      </c>
      <c r="E455" s="151" t="s">
        <v>3653</v>
      </c>
      <c r="F455" s="150" t="s">
        <v>112</v>
      </c>
      <c r="G455" s="150" t="s">
        <v>4689</v>
      </c>
      <c r="H455" s="150" t="s">
        <v>113</v>
      </c>
      <c r="I455" s="152">
        <v>0</v>
      </c>
    </row>
    <row r="456" spans="4:9" ht="14.25" customHeight="1">
      <c r="D456" s="150">
        <v>1000002855</v>
      </c>
      <c r="E456" s="151" t="s">
        <v>4170</v>
      </c>
      <c r="F456" s="150" t="s">
        <v>112</v>
      </c>
      <c r="G456" s="150" t="s">
        <v>4687</v>
      </c>
      <c r="H456" s="150" t="s">
        <v>113</v>
      </c>
      <c r="I456" s="152">
        <v>20</v>
      </c>
    </row>
    <row r="457" spans="4:9" ht="14.25" customHeight="1">
      <c r="D457" s="150">
        <v>1000003206</v>
      </c>
      <c r="E457" s="151" t="s">
        <v>4740</v>
      </c>
      <c r="F457" s="150" t="s">
        <v>4691</v>
      </c>
      <c r="G457" s="150" t="s">
        <v>4695</v>
      </c>
      <c r="H457" s="150" t="s">
        <v>108</v>
      </c>
      <c r="I457" s="152">
        <v>0</v>
      </c>
    </row>
    <row r="458" spans="4:9" ht="14.25" customHeight="1">
      <c r="D458" s="150">
        <v>1000003405</v>
      </c>
      <c r="E458" s="151" t="s">
        <v>4648</v>
      </c>
      <c r="F458" s="150" t="s">
        <v>112</v>
      </c>
      <c r="G458" s="150" t="s">
        <v>4689</v>
      </c>
      <c r="H458" s="150" t="s">
        <v>113</v>
      </c>
      <c r="I458" s="152">
        <v>0</v>
      </c>
    </row>
    <row r="459" spans="4:9" ht="14.25" customHeight="1">
      <c r="D459" s="150">
        <v>1000001145</v>
      </c>
      <c r="E459" s="151" t="s">
        <v>4741</v>
      </c>
      <c r="F459" s="150" t="s">
        <v>4707</v>
      </c>
      <c r="G459" s="150" t="s">
        <v>4717</v>
      </c>
      <c r="H459" s="150" t="s">
        <v>93</v>
      </c>
      <c r="I459" s="152">
        <v>0</v>
      </c>
    </row>
    <row r="460" spans="4:9" ht="14.25" customHeight="1">
      <c r="D460" s="150">
        <v>1000001378</v>
      </c>
      <c r="E460" s="151" t="s">
        <v>4742</v>
      </c>
      <c r="F460" s="150" t="s">
        <v>4702</v>
      </c>
      <c r="G460" s="150" t="s">
        <v>4711</v>
      </c>
      <c r="H460" s="150" t="s">
        <v>4704</v>
      </c>
      <c r="I460" s="152">
        <v>0</v>
      </c>
    </row>
    <row r="461" spans="4:9" ht="14.25" customHeight="1">
      <c r="D461" s="150">
        <v>1000001380</v>
      </c>
      <c r="E461" s="151" t="s">
        <v>4606</v>
      </c>
      <c r="F461" s="150" t="s">
        <v>4702</v>
      </c>
      <c r="G461" s="150" t="s">
        <v>4705</v>
      </c>
      <c r="H461" s="150" t="s">
        <v>4704</v>
      </c>
      <c r="I461" s="152">
        <v>0</v>
      </c>
    </row>
    <row r="462" spans="4:9" ht="14.25" customHeight="1">
      <c r="D462" s="150">
        <v>1000001412</v>
      </c>
      <c r="E462" s="151" t="s">
        <v>4094</v>
      </c>
      <c r="F462" s="150" t="s">
        <v>4702</v>
      </c>
      <c r="G462" s="150" t="s">
        <v>4703</v>
      </c>
      <c r="H462" s="150" t="s">
        <v>4704</v>
      </c>
      <c r="I462" s="152">
        <v>0</v>
      </c>
    </row>
    <row r="463" spans="4:9" ht="14.25" customHeight="1">
      <c r="D463" s="150">
        <v>1000001424</v>
      </c>
      <c r="E463" s="151" t="s">
        <v>4572</v>
      </c>
      <c r="F463" s="150" t="s">
        <v>4707</v>
      </c>
      <c r="G463" s="150" t="s">
        <v>4714</v>
      </c>
      <c r="H463" s="150" t="s">
        <v>93</v>
      </c>
      <c r="I463" s="152">
        <v>0</v>
      </c>
    </row>
    <row r="464" spans="4:9" ht="14.25" customHeight="1">
      <c r="D464" s="150">
        <v>1000001432</v>
      </c>
      <c r="E464" s="151" t="s">
        <v>4566</v>
      </c>
      <c r="F464" s="150" t="s">
        <v>4702</v>
      </c>
      <c r="G464" s="150" t="s">
        <v>4703</v>
      </c>
      <c r="H464" s="150" t="s">
        <v>4704</v>
      </c>
      <c r="I464" s="152">
        <v>0</v>
      </c>
    </row>
    <row r="465" spans="4:9" ht="14.25" customHeight="1">
      <c r="D465" s="150">
        <v>1000001436</v>
      </c>
      <c r="E465" s="151" t="s">
        <v>3070</v>
      </c>
      <c r="F465" s="150" t="s">
        <v>4702</v>
      </c>
      <c r="G465" s="150" t="s">
        <v>4703</v>
      </c>
      <c r="H465" s="150" t="s">
        <v>4704</v>
      </c>
      <c r="I465" s="152">
        <v>0</v>
      </c>
    </row>
    <row r="466" spans="4:9" ht="14.25" customHeight="1">
      <c r="D466" s="150">
        <v>1000001440</v>
      </c>
      <c r="E466" s="151" t="s">
        <v>4568</v>
      </c>
      <c r="F466" s="150" t="s">
        <v>4702</v>
      </c>
      <c r="G466" s="150" t="s">
        <v>4703</v>
      </c>
      <c r="H466" s="150" t="s">
        <v>4704</v>
      </c>
      <c r="I466" s="152">
        <v>0</v>
      </c>
    </row>
    <row r="467" spans="4:9" ht="14.25" customHeight="1">
      <c r="D467" s="150">
        <v>1000001441</v>
      </c>
      <c r="E467" s="151" t="s">
        <v>343</v>
      </c>
      <c r="F467" s="150" t="s">
        <v>4702</v>
      </c>
      <c r="G467" s="150" t="s">
        <v>4703</v>
      </c>
      <c r="H467" s="150" t="s">
        <v>4704</v>
      </c>
      <c r="I467" s="152">
        <v>0</v>
      </c>
    </row>
    <row r="468" spans="4:9" ht="14.25" customHeight="1">
      <c r="D468" s="150">
        <v>1000001442</v>
      </c>
      <c r="E468" s="151" t="s">
        <v>4570</v>
      </c>
      <c r="F468" s="150" t="s">
        <v>4702</v>
      </c>
      <c r="G468" s="150" t="s">
        <v>4703</v>
      </c>
      <c r="H468" s="150" t="s">
        <v>4704</v>
      </c>
      <c r="I468" s="152">
        <v>0</v>
      </c>
    </row>
    <row r="469" spans="4:9" ht="14.25" customHeight="1">
      <c r="D469" s="150">
        <v>1000002042</v>
      </c>
      <c r="E469" s="151" t="s">
        <v>4743</v>
      </c>
      <c r="F469" s="150" t="s">
        <v>4702</v>
      </c>
      <c r="G469" s="150" t="s">
        <v>4711</v>
      </c>
      <c r="H469" s="150" t="s">
        <v>4704</v>
      </c>
      <c r="I469" s="152">
        <v>0</v>
      </c>
    </row>
    <row r="470" spans="4:9" ht="14.25" customHeight="1">
      <c r="D470" s="150">
        <v>1000002804</v>
      </c>
      <c r="E470" s="151" t="s">
        <v>4744</v>
      </c>
      <c r="F470" s="150" t="s">
        <v>4702</v>
      </c>
      <c r="G470" s="150" t="s">
        <v>4703</v>
      </c>
      <c r="H470" s="150" t="s">
        <v>4704</v>
      </c>
      <c r="I470" s="152">
        <v>0</v>
      </c>
    </row>
    <row r="471" spans="4:9" ht="14.25" customHeight="1">
      <c r="D471" s="150">
        <v>1000003343</v>
      </c>
      <c r="E471" s="151" t="s">
        <v>4745</v>
      </c>
      <c r="F471" s="150" t="s">
        <v>92</v>
      </c>
      <c r="G471" s="150" t="s">
        <v>4716</v>
      </c>
      <c r="H471" s="150" t="s">
        <v>4715</v>
      </c>
      <c r="I471" s="152">
        <v>0</v>
      </c>
    </row>
    <row r="472" spans="4:9" ht="14.25" customHeight="1">
      <c r="D472" s="150">
        <v>1000003406</v>
      </c>
      <c r="E472" s="151" t="s">
        <v>4746</v>
      </c>
      <c r="F472" s="150" t="s">
        <v>4707</v>
      </c>
      <c r="G472" s="150" t="s">
        <v>4714</v>
      </c>
      <c r="H472" s="150" t="s">
        <v>93</v>
      </c>
      <c r="I472" s="152">
        <v>0</v>
      </c>
    </row>
    <row r="473" spans="4:9" ht="14.25" customHeight="1">
      <c r="D473" s="150">
        <v>1000001328</v>
      </c>
      <c r="E473" s="151" t="s">
        <v>4592</v>
      </c>
      <c r="F473" s="150" t="s">
        <v>4721</v>
      </c>
      <c r="G473" s="150" t="s">
        <v>4723</v>
      </c>
      <c r="H473" s="150" t="s">
        <v>103</v>
      </c>
      <c r="I473" s="152">
        <v>10</v>
      </c>
    </row>
    <row r="474" spans="4:9" ht="14.25" customHeight="1">
      <c r="D474" s="150">
        <v>1000002023</v>
      </c>
      <c r="E474" s="151" t="s">
        <v>3551</v>
      </c>
      <c r="F474" s="150" t="s">
        <v>4721</v>
      </c>
      <c r="G474" s="150" t="s">
        <v>4722</v>
      </c>
      <c r="H474" s="150" t="s">
        <v>105</v>
      </c>
      <c r="I474" s="152">
        <v>0</v>
      </c>
    </row>
    <row r="475" spans="4:9" ht="14.25" customHeight="1">
      <c r="D475" s="150">
        <v>1000002858</v>
      </c>
      <c r="E475" s="151" t="s">
        <v>4602</v>
      </c>
      <c r="F475" s="150" t="s">
        <v>4721</v>
      </c>
      <c r="G475" s="150" t="s">
        <v>4722</v>
      </c>
      <c r="H475" s="150" t="s">
        <v>105</v>
      </c>
      <c r="I475" s="152">
        <v>0</v>
      </c>
    </row>
    <row r="476" spans="4:9" ht="14.25" customHeight="1">
      <c r="D476" s="150">
        <v>1000002860</v>
      </c>
      <c r="E476" s="151" t="s">
        <v>4747</v>
      </c>
      <c r="F476" s="150" t="s">
        <v>4721</v>
      </c>
      <c r="G476" s="150" t="s">
        <v>4723</v>
      </c>
      <c r="H476" s="150" t="s">
        <v>103</v>
      </c>
      <c r="I476" s="152">
        <v>0</v>
      </c>
    </row>
    <row r="477" spans="4:9" ht="14.25" customHeight="1">
      <c r="D477" s="150">
        <v>1000003512</v>
      </c>
      <c r="E477" s="151" t="s">
        <v>4578</v>
      </c>
      <c r="F477" s="150" t="s">
        <v>4702</v>
      </c>
      <c r="G477" s="150" t="s">
        <v>4703</v>
      </c>
      <c r="H477" s="150" t="s">
        <v>4704</v>
      </c>
      <c r="I477" s="152">
        <v>0</v>
      </c>
    </row>
    <row r="478" spans="4:9" ht="14.25" customHeight="1">
      <c r="D478" s="150">
        <v>1000003528</v>
      </c>
      <c r="E478" s="151" t="s">
        <v>4748</v>
      </c>
      <c r="F478" s="150" t="s">
        <v>4702</v>
      </c>
      <c r="G478" s="150" t="s">
        <v>4705</v>
      </c>
      <c r="H478" s="150" t="s">
        <v>4704</v>
      </c>
      <c r="I478" s="152">
        <v>0</v>
      </c>
    </row>
    <row r="479" spans="4:9" ht="14.25" customHeight="1">
      <c r="D479" s="150">
        <v>1000003534</v>
      </c>
      <c r="E479" s="151" t="s">
        <v>4635</v>
      </c>
      <c r="F479" s="150" t="s">
        <v>4683</v>
      </c>
      <c r="G479" s="150" t="s">
        <v>4685</v>
      </c>
      <c r="H479" s="150" t="s">
        <v>118</v>
      </c>
      <c r="I479" s="152">
        <v>0</v>
      </c>
    </row>
    <row r="480" spans="4:9" ht="14.25" customHeight="1">
      <c r="D480" s="150">
        <v>1000003550</v>
      </c>
      <c r="E480" s="151" t="s">
        <v>4582</v>
      </c>
      <c r="F480" s="150" t="s">
        <v>4709</v>
      </c>
      <c r="G480" s="150" t="s">
        <v>4712</v>
      </c>
      <c r="H480" s="150" t="s">
        <v>98</v>
      </c>
      <c r="I480" s="152">
        <v>0</v>
      </c>
    </row>
    <row r="481" spans="4:9" ht="14.25" customHeight="1">
      <c r="D481" s="150">
        <v>1000003804</v>
      </c>
      <c r="E481" s="151" t="s">
        <v>3581</v>
      </c>
      <c r="F481" s="150" t="s">
        <v>116</v>
      </c>
      <c r="G481" s="150" t="s">
        <v>4679</v>
      </c>
      <c r="H481" s="150" t="s">
        <v>117</v>
      </c>
      <c r="I481" s="152">
        <v>0</v>
      </c>
    </row>
    <row r="482" spans="4:9" ht="14.25" customHeight="1">
      <c r="D482" s="150">
        <v>1000001937</v>
      </c>
      <c r="E482" s="151" t="s">
        <v>4749</v>
      </c>
      <c r="F482" s="150" t="s">
        <v>4727</v>
      </c>
      <c r="G482" s="150" t="s">
        <v>4728</v>
      </c>
      <c r="H482" s="150" t="s">
        <v>101</v>
      </c>
      <c r="I482" s="152">
        <v>0</v>
      </c>
    </row>
    <row r="483" spans="4:9" ht="14.25" customHeight="1">
      <c r="D483" s="150">
        <v>1000003880</v>
      </c>
      <c r="E483" s="151" t="s">
        <v>4627</v>
      </c>
      <c r="F483" s="150" t="s">
        <v>116</v>
      </c>
      <c r="G483" s="150" t="s">
        <v>4682</v>
      </c>
      <c r="H483" s="150" t="s">
        <v>117</v>
      </c>
      <c r="I483" s="152">
        <v>0</v>
      </c>
    </row>
    <row r="484" spans="4:9" ht="14.25" customHeight="1">
      <c r="D484" s="150">
        <v>1000001723</v>
      </c>
      <c r="E484" s="151" t="s">
        <v>4646</v>
      </c>
      <c r="F484" s="150" t="s">
        <v>112</v>
      </c>
      <c r="G484" s="150" t="s">
        <v>4687</v>
      </c>
      <c r="H484" s="150" t="s">
        <v>113</v>
      </c>
      <c r="I484" s="152">
        <v>0</v>
      </c>
    </row>
    <row r="485" spans="4:9" ht="14.25" customHeight="1">
      <c r="D485" s="150">
        <v>1000003985</v>
      </c>
      <c r="E485" s="151" t="s">
        <v>4564</v>
      </c>
      <c r="F485" s="150" t="s">
        <v>99</v>
      </c>
      <c r="G485" s="150" t="s">
        <v>4718</v>
      </c>
      <c r="H485" s="150" t="s">
        <v>91</v>
      </c>
      <c r="I485" s="152">
        <v>0</v>
      </c>
    </row>
    <row r="486" spans="4:9" ht="14.25" customHeight="1">
      <c r="D486" s="150">
        <v>1000004041</v>
      </c>
      <c r="E486" s="151" t="s">
        <v>4623</v>
      </c>
      <c r="F486" s="150" t="s">
        <v>116</v>
      </c>
      <c r="G486" s="150" t="s">
        <v>4680</v>
      </c>
      <c r="H486" s="150" t="s">
        <v>115</v>
      </c>
      <c r="I486" s="152">
        <v>0</v>
      </c>
    </row>
    <row r="487" spans="4:9" ht="14.25" customHeight="1">
      <c r="D487" s="150">
        <v>1000002018</v>
      </c>
      <c r="E487" s="151" t="s">
        <v>3237</v>
      </c>
      <c r="F487" s="150" t="s">
        <v>4721</v>
      </c>
      <c r="G487" s="150" t="s">
        <v>4722</v>
      </c>
      <c r="H487" s="150" t="s">
        <v>105</v>
      </c>
      <c r="I487" s="152">
        <v>25</v>
      </c>
    </row>
    <row r="488" spans="4:9" ht="14.25" customHeight="1"/>
    <row r="489" spans="4:9" ht="14.25" customHeight="1"/>
    <row r="490" spans="4:9" ht="14.25" customHeight="1"/>
    <row r="491" spans="4:9" ht="14.25" customHeight="1"/>
    <row r="492" spans="4:9" ht="14.25" customHeight="1"/>
    <row r="493" spans="4:9" ht="14.25" customHeight="1"/>
    <row r="494" spans="4:9" ht="14.25" customHeight="1"/>
    <row r="495" spans="4:9" ht="14.25" customHeight="1"/>
    <row r="496" spans="4:9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2659"/>
  <sheetViews>
    <sheetView zoomScaleNormal="100" workbookViewId="0"/>
  </sheetViews>
  <sheetFormatPr defaultColWidth="8.5546875" defaultRowHeight="14.4"/>
  <sheetData>
    <row r="1" spans="1:2">
      <c r="A1" s="153" t="s">
        <v>4750</v>
      </c>
      <c r="B1" s="153" t="s">
        <v>3721</v>
      </c>
    </row>
    <row r="2" spans="1:2">
      <c r="A2">
        <v>1000000638</v>
      </c>
      <c r="B2" s="154">
        <v>116.666666666667</v>
      </c>
    </row>
    <row r="3" spans="1:2">
      <c r="A3">
        <v>1000000671</v>
      </c>
      <c r="B3" s="154">
        <v>3.3333333333333299</v>
      </c>
    </row>
    <row r="4" spans="1:2">
      <c r="A4">
        <v>1000000673</v>
      </c>
      <c r="B4" s="154">
        <v>1647.5833333333301</v>
      </c>
    </row>
    <row r="5" spans="1:2">
      <c r="A5">
        <v>1000000669</v>
      </c>
      <c r="B5" s="154">
        <v>29.3333333333333</v>
      </c>
    </row>
    <row r="6" spans="1:2">
      <c r="A6">
        <v>1000000668</v>
      </c>
      <c r="B6" s="154">
        <v>10.8333333333333</v>
      </c>
    </row>
    <row r="7" spans="1:2">
      <c r="A7">
        <v>1000000665</v>
      </c>
      <c r="B7" s="154">
        <v>378.33333333333297</v>
      </c>
    </row>
    <row r="8" spans="1:2">
      <c r="A8">
        <v>1000000653</v>
      </c>
      <c r="B8" s="154">
        <v>51.6666666666667</v>
      </c>
    </row>
    <row r="9" spans="1:2">
      <c r="A9">
        <v>1000000634</v>
      </c>
      <c r="B9" s="154">
        <v>158.333333333333</v>
      </c>
    </row>
    <row r="10" spans="1:2">
      <c r="A10">
        <v>1000000654</v>
      </c>
      <c r="B10" s="154">
        <v>116.166666666667</v>
      </c>
    </row>
    <row r="11" spans="1:2">
      <c r="A11">
        <v>1000000655</v>
      </c>
      <c r="B11" s="154">
        <v>23.3333333333333</v>
      </c>
    </row>
    <row r="12" spans="1:2">
      <c r="A12">
        <v>1000000633</v>
      </c>
      <c r="B12" s="154">
        <v>165.25</v>
      </c>
    </row>
    <row r="13" spans="1:2">
      <c r="A13">
        <v>1000000672</v>
      </c>
      <c r="B13" s="154">
        <v>41.75</v>
      </c>
    </row>
    <row r="14" spans="1:2">
      <c r="A14">
        <v>1000000657</v>
      </c>
      <c r="B14" s="154">
        <v>6.6666666666666696</v>
      </c>
    </row>
    <row r="15" spans="1:2">
      <c r="A15">
        <v>1000000647</v>
      </c>
      <c r="B15" s="154">
        <v>26.6666666666667</v>
      </c>
    </row>
    <row r="16" spans="1:2">
      <c r="A16">
        <v>1000000667</v>
      </c>
      <c r="B16" s="154">
        <v>106.666666666667</v>
      </c>
    </row>
    <row r="17" spans="1:2">
      <c r="A17">
        <v>1000000661</v>
      </c>
      <c r="B17" s="154">
        <v>282.16666666666703</v>
      </c>
    </row>
    <row r="18" spans="1:2">
      <c r="A18">
        <v>1000000646</v>
      </c>
      <c r="B18" s="154">
        <v>202.333333333333</v>
      </c>
    </row>
    <row r="19" spans="1:2">
      <c r="A19">
        <v>1000000670</v>
      </c>
      <c r="B19" s="154">
        <v>460</v>
      </c>
    </row>
    <row r="20" spans="1:2">
      <c r="A20">
        <v>1000000659</v>
      </c>
      <c r="B20" s="154">
        <v>10.8333333333333</v>
      </c>
    </row>
    <row r="21" spans="1:2">
      <c r="A21">
        <v>1000000637</v>
      </c>
      <c r="B21" s="154">
        <v>116.666666666667</v>
      </c>
    </row>
    <row r="22" spans="1:2">
      <c r="A22">
        <v>1000000666</v>
      </c>
      <c r="B22" s="154">
        <v>429.66666666666703</v>
      </c>
    </row>
    <row r="23" spans="1:2">
      <c r="A23">
        <v>1000000658</v>
      </c>
      <c r="B23" s="154">
        <v>963.83333333333303</v>
      </c>
    </row>
    <row r="24" spans="1:2">
      <c r="A24">
        <v>1000001037</v>
      </c>
      <c r="B24" s="154">
        <v>3191.3916666666701</v>
      </c>
    </row>
    <row r="25" spans="1:2">
      <c r="A25">
        <v>1000001042</v>
      </c>
      <c r="B25" s="154">
        <v>8.6666666666666696</v>
      </c>
    </row>
    <row r="26" spans="1:2">
      <c r="A26">
        <v>1000001032</v>
      </c>
      <c r="B26" s="154">
        <v>25</v>
      </c>
    </row>
    <row r="27" spans="1:2">
      <c r="A27">
        <v>1000001035</v>
      </c>
      <c r="B27" s="154">
        <v>92.1666666666667</v>
      </c>
    </row>
    <row r="28" spans="1:2">
      <c r="A28">
        <v>1000001033</v>
      </c>
      <c r="B28" s="154">
        <v>196.833333333333</v>
      </c>
    </row>
    <row r="29" spans="1:2">
      <c r="A29">
        <v>1000001043</v>
      </c>
      <c r="B29" s="154">
        <v>225</v>
      </c>
    </row>
    <row r="30" spans="1:2">
      <c r="A30">
        <v>1000001036</v>
      </c>
      <c r="B30" s="154">
        <v>47.8333333333333</v>
      </c>
    </row>
    <row r="31" spans="1:2">
      <c r="A31">
        <v>1000001041</v>
      </c>
      <c r="B31" s="154">
        <v>37.8333333333333</v>
      </c>
    </row>
    <row r="32" spans="1:2">
      <c r="A32">
        <v>1000001034</v>
      </c>
      <c r="B32" s="154">
        <v>170</v>
      </c>
    </row>
    <row r="33" spans="1:2">
      <c r="A33">
        <v>1000001038</v>
      </c>
      <c r="B33" s="154">
        <v>45.1666666666667</v>
      </c>
    </row>
    <row r="34" spans="1:2">
      <c r="A34">
        <v>1000002624</v>
      </c>
      <c r="B34" s="154">
        <v>21.6666666666667</v>
      </c>
    </row>
    <row r="35" spans="1:2">
      <c r="A35">
        <v>1000002728</v>
      </c>
      <c r="B35" s="154">
        <v>3.3333333333333299</v>
      </c>
    </row>
    <row r="36" spans="1:2">
      <c r="A36">
        <v>1000002750</v>
      </c>
      <c r="B36" s="154">
        <v>90</v>
      </c>
    </row>
    <row r="37" spans="1:2">
      <c r="A37">
        <v>1000002818</v>
      </c>
      <c r="B37" s="154">
        <v>34.3333333333333</v>
      </c>
    </row>
    <row r="38" spans="1:2">
      <c r="A38">
        <v>1000002960</v>
      </c>
      <c r="B38" s="154">
        <v>200</v>
      </c>
    </row>
    <row r="39" spans="1:2">
      <c r="A39">
        <v>1000003133</v>
      </c>
      <c r="B39" s="154">
        <v>28.8333333333333</v>
      </c>
    </row>
    <row r="40" spans="1:2">
      <c r="A40">
        <v>1000003202</v>
      </c>
      <c r="B40" s="154">
        <v>33.3333333333333</v>
      </c>
    </row>
    <row r="41" spans="1:2">
      <c r="A41">
        <v>1000003200</v>
      </c>
      <c r="B41" s="154">
        <v>95</v>
      </c>
    </row>
    <row r="42" spans="1:2">
      <c r="A42">
        <v>1000003243</v>
      </c>
      <c r="B42" s="154">
        <v>15.8333333333333</v>
      </c>
    </row>
    <row r="43" spans="1:2">
      <c r="A43">
        <v>1000003314</v>
      </c>
      <c r="B43" s="154">
        <v>25.8333333333333</v>
      </c>
    </row>
    <row r="44" spans="1:2">
      <c r="A44">
        <v>1000003488</v>
      </c>
      <c r="B44" s="154">
        <v>560</v>
      </c>
    </row>
    <row r="45" spans="1:2">
      <c r="A45">
        <v>1000003532</v>
      </c>
      <c r="B45" s="154">
        <v>30</v>
      </c>
    </row>
    <row r="46" spans="1:2">
      <c r="A46">
        <v>1000003527</v>
      </c>
      <c r="B46" s="154">
        <v>22.5</v>
      </c>
    </row>
    <row r="47" spans="1:2">
      <c r="A47">
        <v>1000003545</v>
      </c>
      <c r="B47" s="154">
        <v>26.6666666666667</v>
      </c>
    </row>
    <row r="48" spans="1:2">
      <c r="A48">
        <v>1000003549</v>
      </c>
      <c r="B48" s="154">
        <v>26.6666666666667</v>
      </c>
    </row>
    <row r="49" spans="1:2">
      <c r="A49">
        <v>1000003596</v>
      </c>
      <c r="B49" s="154">
        <v>11.6666666666667</v>
      </c>
    </row>
    <row r="50" spans="1:2">
      <c r="A50">
        <v>1000003607</v>
      </c>
      <c r="B50" s="154">
        <v>16.4166666666667</v>
      </c>
    </row>
    <row r="51" spans="1:2">
      <c r="A51">
        <v>1000003789</v>
      </c>
      <c r="B51" s="154">
        <v>10.8333333333333</v>
      </c>
    </row>
    <row r="52" spans="1:2">
      <c r="A52">
        <v>1000003823</v>
      </c>
      <c r="B52" s="154">
        <v>8.3333333333333304</v>
      </c>
    </row>
    <row r="53" spans="1:2">
      <c r="A53">
        <v>1000003840</v>
      </c>
      <c r="B53" s="154">
        <v>32.5</v>
      </c>
    </row>
    <row r="54" spans="1:2">
      <c r="A54">
        <v>1000003892</v>
      </c>
      <c r="B54" s="154">
        <v>25.1666666666667</v>
      </c>
    </row>
    <row r="55" spans="1:2">
      <c r="A55">
        <v>1000003942</v>
      </c>
      <c r="B55" s="154">
        <v>123</v>
      </c>
    </row>
    <row r="56" spans="1:2">
      <c r="A56">
        <v>1000003948</v>
      </c>
      <c r="B56" s="154">
        <v>12.1666666666667</v>
      </c>
    </row>
    <row r="57" spans="1:2">
      <c r="A57">
        <v>1000003973</v>
      </c>
      <c r="B57" s="154">
        <v>57.5</v>
      </c>
    </row>
    <row r="58" spans="1:2">
      <c r="A58">
        <v>1000003966</v>
      </c>
      <c r="B58" s="154">
        <v>36.3333333333333</v>
      </c>
    </row>
    <row r="59" spans="1:2">
      <c r="A59">
        <v>1000004002</v>
      </c>
      <c r="B59" s="154">
        <v>80.3333333333333</v>
      </c>
    </row>
    <row r="60" spans="1:2">
      <c r="A60">
        <v>1000004044</v>
      </c>
      <c r="B60" s="154">
        <v>22.1666666666667</v>
      </c>
    </row>
    <row r="61" spans="1:2">
      <c r="A61">
        <v>1000004043</v>
      </c>
      <c r="B61" s="154">
        <v>27.3333333333333</v>
      </c>
    </row>
    <row r="62" spans="1:2">
      <c r="A62">
        <v>1000004099</v>
      </c>
      <c r="B62" s="154">
        <v>21.1666666666667</v>
      </c>
    </row>
    <row r="63" spans="1:2">
      <c r="A63">
        <v>1000000618</v>
      </c>
      <c r="B63" s="154">
        <v>690</v>
      </c>
    </row>
    <row r="64" spans="1:2">
      <c r="A64">
        <v>1000000615</v>
      </c>
      <c r="B64" s="154">
        <v>16.6666666666667</v>
      </c>
    </row>
    <row r="65" spans="1:2">
      <c r="A65">
        <v>1000000616</v>
      </c>
      <c r="B65" s="154">
        <v>33.3333333333333</v>
      </c>
    </row>
    <row r="66" spans="1:2">
      <c r="A66">
        <v>1000001007</v>
      </c>
      <c r="B66" s="154">
        <v>276.66666666666703</v>
      </c>
    </row>
    <row r="67" spans="1:2">
      <c r="A67">
        <v>1000001008</v>
      </c>
      <c r="B67" s="154">
        <v>353.33333333333297</v>
      </c>
    </row>
    <row r="68" spans="1:2">
      <c r="A68">
        <v>1000000652</v>
      </c>
      <c r="B68" s="154">
        <v>30.3333333333333</v>
      </c>
    </row>
    <row r="69" spans="1:2">
      <c r="A69">
        <v>1000001006</v>
      </c>
      <c r="B69" s="154">
        <v>50</v>
      </c>
    </row>
    <row r="70" spans="1:2">
      <c r="A70">
        <v>1000002620</v>
      </c>
      <c r="B70" s="154">
        <v>104.166666666667</v>
      </c>
    </row>
    <row r="71" spans="1:2">
      <c r="A71">
        <v>1000003164</v>
      </c>
      <c r="B71" s="154">
        <v>135.333333333333</v>
      </c>
    </row>
    <row r="72" spans="1:2">
      <c r="A72">
        <v>1000004006</v>
      </c>
      <c r="B72" s="154">
        <v>43.3333333333333</v>
      </c>
    </row>
    <row r="73" spans="1:2">
      <c r="A73">
        <v>1000004090</v>
      </c>
      <c r="B73" s="154">
        <v>50</v>
      </c>
    </row>
    <row r="74" spans="1:2">
      <c r="A74">
        <v>1000000744</v>
      </c>
      <c r="B74" s="154">
        <v>244.77500000000001</v>
      </c>
    </row>
    <row r="75" spans="1:2">
      <c r="A75">
        <v>1000000732</v>
      </c>
      <c r="B75" s="154">
        <v>5011.8583333333299</v>
      </c>
    </row>
    <row r="76" spans="1:2">
      <c r="A76">
        <v>1000000729</v>
      </c>
      <c r="B76" s="154">
        <v>9.75</v>
      </c>
    </row>
    <row r="77" spans="1:2">
      <c r="A77">
        <v>1000000737</v>
      </c>
      <c r="B77" s="154">
        <v>1249.05</v>
      </c>
    </row>
    <row r="78" spans="1:2">
      <c r="A78">
        <v>1000000733</v>
      </c>
      <c r="B78" s="154">
        <v>103.041666666667</v>
      </c>
    </row>
    <row r="79" spans="1:2">
      <c r="A79">
        <v>1000000745</v>
      </c>
      <c r="B79" s="154">
        <v>43.4166666666667</v>
      </c>
    </row>
    <row r="80" spans="1:2">
      <c r="A80">
        <v>1000000740</v>
      </c>
      <c r="B80" s="154">
        <v>65.375</v>
      </c>
    </row>
    <row r="81" spans="1:2">
      <c r="A81">
        <v>1000000722</v>
      </c>
      <c r="B81" s="154">
        <v>165</v>
      </c>
    </row>
    <row r="82" spans="1:2">
      <c r="A82">
        <v>1000000735</v>
      </c>
      <c r="B82" s="154">
        <v>516.08333333333303</v>
      </c>
    </row>
    <row r="83" spans="1:2">
      <c r="A83">
        <v>1000000728</v>
      </c>
      <c r="B83" s="154">
        <v>27.9166666666667</v>
      </c>
    </row>
    <row r="84" spans="1:2">
      <c r="A84">
        <v>1000000742</v>
      </c>
      <c r="B84" s="154">
        <v>731.97500000000002</v>
      </c>
    </row>
    <row r="85" spans="1:2">
      <c r="A85">
        <v>1000000726</v>
      </c>
      <c r="B85" s="154">
        <v>110.833333333333</v>
      </c>
    </row>
    <row r="86" spans="1:2">
      <c r="A86">
        <v>1000000746</v>
      </c>
      <c r="B86" s="154">
        <v>150</v>
      </c>
    </row>
    <row r="87" spans="1:2">
      <c r="A87">
        <v>1000000741</v>
      </c>
      <c r="B87" s="154">
        <v>190.833333333333</v>
      </c>
    </row>
    <row r="88" spans="1:2">
      <c r="A88">
        <v>1000000736</v>
      </c>
      <c r="B88" s="154">
        <v>808.75</v>
      </c>
    </row>
    <row r="89" spans="1:2">
      <c r="A89">
        <v>1000000725</v>
      </c>
      <c r="B89" s="154">
        <v>259.41666666666703</v>
      </c>
    </row>
    <row r="90" spans="1:2">
      <c r="A90">
        <v>1000000738</v>
      </c>
      <c r="B90" s="154">
        <v>240.833333333333</v>
      </c>
    </row>
    <row r="91" spans="1:2">
      <c r="A91">
        <v>1000000731</v>
      </c>
      <c r="B91" s="154">
        <v>277.08333333333297</v>
      </c>
    </row>
    <row r="92" spans="1:2">
      <c r="A92">
        <v>1000001067</v>
      </c>
      <c r="B92" s="154">
        <v>20.875</v>
      </c>
    </row>
    <row r="93" spans="1:2">
      <c r="A93">
        <v>1000001066</v>
      </c>
      <c r="B93" s="154">
        <v>257.75</v>
      </c>
    </row>
    <row r="94" spans="1:2">
      <c r="A94">
        <v>1000000734</v>
      </c>
      <c r="B94" s="154">
        <v>65</v>
      </c>
    </row>
    <row r="95" spans="1:2">
      <c r="A95">
        <v>1000001068</v>
      </c>
      <c r="B95" s="154">
        <v>56.5833333333333</v>
      </c>
    </row>
    <row r="96" spans="1:2">
      <c r="A96">
        <v>1000001069</v>
      </c>
      <c r="B96" s="154">
        <v>120.583333333333</v>
      </c>
    </row>
    <row r="97" spans="1:2">
      <c r="A97">
        <v>1000001065</v>
      </c>
      <c r="B97" s="154">
        <v>307.5</v>
      </c>
    </row>
    <row r="98" spans="1:2">
      <c r="A98">
        <v>1000002403</v>
      </c>
      <c r="B98" s="154">
        <v>27.6666666666667</v>
      </c>
    </row>
    <row r="99" spans="1:2">
      <c r="A99">
        <v>1000002406</v>
      </c>
      <c r="B99" s="154">
        <v>70.25</v>
      </c>
    </row>
    <row r="100" spans="1:2">
      <c r="A100">
        <v>1000002619</v>
      </c>
      <c r="B100" s="154">
        <v>72.6666666666667</v>
      </c>
    </row>
    <row r="101" spans="1:2">
      <c r="A101">
        <v>1000002761</v>
      </c>
      <c r="B101" s="154">
        <v>69.1666666666667</v>
      </c>
    </row>
    <row r="102" spans="1:2">
      <c r="A102">
        <v>1000003193</v>
      </c>
      <c r="B102" s="154">
        <v>57.75</v>
      </c>
    </row>
    <row r="103" spans="1:2">
      <c r="A103">
        <v>1000003508</v>
      </c>
      <c r="B103" s="154">
        <v>214.5</v>
      </c>
    </row>
    <row r="104" spans="1:2">
      <c r="A104">
        <v>1000003525</v>
      </c>
      <c r="B104" s="154">
        <v>116.23333333333299</v>
      </c>
    </row>
    <row r="105" spans="1:2">
      <c r="A105">
        <v>1000003589</v>
      </c>
      <c r="B105" s="154">
        <v>116.25</v>
      </c>
    </row>
    <row r="106" spans="1:2">
      <c r="A106">
        <v>1000003599</v>
      </c>
      <c r="B106" s="154">
        <v>97.5</v>
      </c>
    </row>
    <row r="107" spans="1:2">
      <c r="A107">
        <v>1000003635</v>
      </c>
      <c r="B107" s="154">
        <v>54.975000000000001</v>
      </c>
    </row>
    <row r="108" spans="1:2">
      <c r="A108">
        <v>1000003663</v>
      </c>
      <c r="B108" s="154">
        <v>106.375</v>
      </c>
    </row>
    <row r="109" spans="1:2">
      <c r="A109">
        <v>1000003702</v>
      </c>
      <c r="B109" s="154">
        <v>109.583333333333</v>
      </c>
    </row>
    <row r="110" spans="1:2">
      <c r="A110">
        <v>1000003841</v>
      </c>
      <c r="B110" s="154">
        <v>99.1666666666667</v>
      </c>
    </row>
    <row r="111" spans="1:2">
      <c r="A111">
        <v>1000003864</v>
      </c>
      <c r="B111" s="154">
        <v>76.508333333333297</v>
      </c>
    </row>
    <row r="112" spans="1:2">
      <c r="A112">
        <v>1000003885</v>
      </c>
      <c r="B112" s="154">
        <v>275</v>
      </c>
    </row>
    <row r="113" spans="1:2">
      <c r="A113">
        <v>1000003900</v>
      </c>
      <c r="B113" s="154">
        <v>114</v>
      </c>
    </row>
    <row r="114" spans="1:2">
      <c r="A114">
        <v>1000003910</v>
      </c>
      <c r="B114" s="154">
        <v>24.25</v>
      </c>
    </row>
    <row r="115" spans="1:2">
      <c r="A115">
        <v>1000003932</v>
      </c>
      <c r="B115" s="154">
        <v>88.4583333333333</v>
      </c>
    </row>
    <row r="116" spans="1:2">
      <c r="A116">
        <v>1000003995</v>
      </c>
      <c r="B116" s="154">
        <v>178.666666666667</v>
      </c>
    </row>
    <row r="117" spans="1:2">
      <c r="A117">
        <v>1000004005</v>
      </c>
      <c r="B117" s="154">
        <v>101.916666666667</v>
      </c>
    </row>
    <row r="118" spans="1:2">
      <c r="A118">
        <v>1000000476</v>
      </c>
      <c r="B118" s="154">
        <v>6347.0749999999998</v>
      </c>
    </row>
    <row r="119" spans="1:2">
      <c r="A119">
        <v>1000000468</v>
      </c>
      <c r="B119" s="154">
        <v>33.3333333333333</v>
      </c>
    </row>
    <row r="120" spans="1:2">
      <c r="A120">
        <v>1000000445</v>
      </c>
      <c r="B120" s="154">
        <v>59.825000000000003</v>
      </c>
    </row>
    <row r="121" spans="1:2">
      <c r="A121">
        <v>1000000443</v>
      </c>
      <c r="B121" s="154">
        <v>3328.5583333333302</v>
      </c>
    </row>
    <row r="122" spans="1:2">
      <c r="A122">
        <v>1000000462</v>
      </c>
      <c r="B122" s="154">
        <v>375.83333333333297</v>
      </c>
    </row>
    <row r="123" spans="1:2">
      <c r="A123">
        <v>1000000461</v>
      </c>
      <c r="B123" s="154">
        <v>130</v>
      </c>
    </row>
    <row r="124" spans="1:2">
      <c r="A124">
        <v>1000000477</v>
      </c>
      <c r="B124" s="154">
        <v>15.8333333333333</v>
      </c>
    </row>
    <row r="125" spans="1:2">
      <c r="A125">
        <v>1000000448</v>
      </c>
      <c r="B125" s="154">
        <v>205.7</v>
      </c>
    </row>
    <row r="126" spans="1:2">
      <c r="A126">
        <v>1000000446</v>
      </c>
      <c r="B126" s="154">
        <v>521.74166666666702</v>
      </c>
    </row>
    <row r="127" spans="1:2">
      <c r="A127">
        <v>1000000465</v>
      </c>
      <c r="B127" s="154">
        <v>45.8333333333333</v>
      </c>
    </row>
    <row r="128" spans="1:2">
      <c r="A128">
        <v>1000000447</v>
      </c>
      <c r="B128" s="154">
        <v>13.3333333333333</v>
      </c>
    </row>
    <row r="129" spans="1:2">
      <c r="A129">
        <v>1000000455</v>
      </c>
      <c r="B129" s="154">
        <v>82.9166666666667</v>
      </c>
    </row>
    <row r="130" spans="1:2">
      <c r="A130">
        <v>1000000457</v>
      </c>
      <c r="B130" s="154">
        <v>100.833333333333</v>
      </c>
    </row>
    <row r="131" spans="1:2">
      <c r="A131">
        <v>1000000473</v>
      </c>
      <c r="B131" s="154">
        <v>145</v>
      </c>
    </row>
    <row r="132" spans="1:2">
      <c r="A132">
        <v>1000000470</v>
      </c>
      <c r="B132" s="154">
        <v>1223.7166666666701</v>
      </c>
    </row>
    <row r="133" spans="1:2">
      <c r="A133">
        <v>1000000478</v>
      </c>
      <c r="B133" s="154">
        <v>104.166666666667</v>
      </c>
    </row>
    <row r="134" spans="1:2">
      <c r="A134">
        <v>1000000444</v>
      </c>
      <c r="B134" s="154">
        <v>408.85</v>
      </c>
    </row>
    <row r="135" spans="1:2">
      <c r="A135">
        <v>1000000458</v>
      </c>
      <c r="B135" s="154">
        <v>144.34166666666701</v>
      </c>
    </row>
    <row r="136" spans="1:2">
      <c r="A136">
        <v>1000000471</v>
      </c>
      <c r="B136" s="154">
        <v>105</v>
      </c>
    </row>
    <row r="137" spans="1:2">
      <c r="A137">
        <v>1000000474</v>
      </c>
      <c r="B137" s="154">
        <v>56.6666666666667</v>
      </c>
    </row>
    <row r="138" spans="1:2">
      <c r="A138">
        <v>1000000464</v>
      </c>
      <c r="B138" s="154">
        <v>20</v>
      </c>
    </row>
    <row r="139" spans="1:2">
      <c r="A139">
        <v>1000000467</v>
      </c>
      <c r="B139" s="154">
        <v>34.1666666666667</v>
      </c>
    </row>
    <row r="140" spans="1:2">
      <c r="A140">
        <v>1000000472</v>
      </c>
      <c r="B140" s="154">
        <v>106.666666666667</v>
      </c>
    </row>
    <row r="141" spans="1:2">
      <c r="A141">
        <v>1000000915</v>
      </c>
      <c r="B141" s="154">
        <v>81.6666666666667</v>
      </c>
    </row>
    <row r="142" spans="1:2">
      <c r="A142">
        <v>1000000931</v>
      </c>
      <c r="B142" s="154">
        <v>20</v>
      </c>
    </row>
    <row r="143" spans="1:2">
      <c r="A143">
        <v>1000000934</v>
      </c>
      <c r="B143" s="154">
        <v>22.5</v>
      </c>
    </row>
    <row r="144" spans="1:2">
      <c r="A144">
        <v>1000000914</v>
      </c>
      <c r="B144" s="154">
        <v>167.5</v>
      </c>
    </row>
    <row r="145" spans="1:2">
      <c r="A145">
        <v>1000000930</v>
      </c>
      <c r="B145" s="154">
        <v>93.3333333333333</v>
      </c>
    </row>
    <row r="146" spans="1:2">
      <c r="A146">
        <v>1000000922</v>
      </c>
      <c r="B146" s="154">
        <v>118.02500000000001</v>
      </c>
    </row>
    <row r="147" spans="1:2">
      <c r="A147">
        <v>1000000918</v>
      </c>
      <c r="B147" s="154">
        <v>262.48333333333301</v>
      </c>
    </row>
    <row r="148" spans="1:2">
      <c r="A148">
        <v>1000000916</v>
      </c>
      <c r="B148" s="154">
        <v>170</v>
      </c>
    </row>
    <row r="149" spans="1:2">
      <c r="A149">
        <v>1000000929</v>
      </c>
      <c r="B149" s="154">
        <v>160.666666666667</v>
      </c>
    </row>
    <row r="150" spans="1:2">
      <c r="A150">
        <v>1000000919</v>
      </c>
      <c r="B150" s="154">
        <v>33.3333333333333</v>
      </c>
    </row>
    <row r="151" spans="1:2">
      <c r="A151">
        <v>1000000925</v>
      </c>
      <c r="B151" s="154">
        <v>123.333333333333</v>
      </c>
    </row>
    <row r="152" spans="1:2">
      <c r="A152">
        <v>1000000927</v>
      </c>
      <c r="B152" s="154">
        <v>34.1666666666667</v>
      </c>
    </row>
    <row r="153" spans="1:2">
      <c r="A153">
        <v>1000002404</v>
      </c>
      <c r="B153" s="154">
        <v>6.6666666666666696</v>
      </c>
    </row>
    <row r="154" spans="1:2">
      <c r="A154">
        <v>1000002409</v>
      </c>
      <c r="B154" s="154">
        <v>91.6666666666667</v>
      </c>
    </row>
    <row r="155" spans="1:2">
      <c r="A155">
        <v>1000002727</v>
      </c>
      <c r="B155" s="154">
        <v>66.6666666666667</v>
      </c>
    </row>
    <row r="156" spans="1:2">
      <c r="A156">
        <v>1000003010</v>
      </c>
      <c r="B156" s="154">
        <v>741.30833333333305</v>
      </c>
    </row>
    <row r="157" spans="1:2">
      <c r="A157">
        <v>1000003122</v>
      </c>
      <c r="B157" s="154">
        <v>555.99166666666702</v>
      </c>
    </row>
    <row r="158" spans="1:2">
      <c r="A158">
        <v>1000003332</v>
      </c>
      <c r="B158" s="154">
        <v>97.5</v>
      </c>
    </row>
    <row r="159" spans="1:2">
      <c r="A159">
        <v>1000003479</v>
      </c>
      <c r="B159" s="154">
        <v>45.8333333333333</v>
      </c>
    </row>
    <row r="160" spans="1:2">
      <c r="A160">
        <v>1000003553</v>
      </c>
      <c r="B160" s="154">
        <v>182.433333333333</v>
      </c>
    </row>
    <row r="161" spans="1:2">
      <c r="A161">
        <v>1000003763</v>
      </c>
      <c r="B161" s="154">
        <v>131.13333333333301</v>
      </c>
    </row>
    <row r="162" spans="1:2">
      <c r="A162">
        <v>1000003844</v>
      </c>
      <c r="B162" s="154">
        <v>699.07500000000005</v>
      </c>
    </row>
    <row r="163" spans="1:2">
      <c r="A163">
        <v>1000003971</v>
      </c>
      <c r="B163" s="154">
        <v>6</v>
      </c>
    </row>
    <row r="164" spans="1:2">
      <c r="A164">
        <v>1000004014</v>
      </c>
      <c r="B164" s="154">
        <v>1.6666666666666701</v>
      </c>
    </row>
    <row r="165" spans="1:2">
      <c r="A165">
        <v>1000004083</v>
      </c>
      <c r="B165" s="154">
        <v>219.46666666666701</v>
      </c>
    </row>
    <row r="166" spans="1:2">
      <c r="A166">
        <v>1000000086</v>
      </c>
      <c r="B166" s="154">
        <v>43.3333333333333</v>
      </c>
    </row>
    <row r="167" spans="1:2">
      <c r="A167">
        <v>1000000067</v>
      </c>
      <c r="B167" s="154">
        <v>82.8333333333333</v>
      </c>
    </row>
    <row r="168" spans="1:2">
      <c r="A168">
        <v>1000000074</v>
      </c>
      <c r="B168" s="154">
        <v>20</v>
      </c>
    </row>
    <row r="169" spans="1:2">
      <c r="A169">
        <v>1000000070</v>
      </c>
      <c r="B169" s="154">
        <v>87.0833333333333</v>
      </c>
    </row>
    <row r="170" spans="1:2">
      <c r="A170">
        <v>1000000087</v>
      </c>
      <c r="B170" s="154">
        <v>87.5</v>
      </c>
    </row>
    <row r="171" spans="1:2">
      <c r="A171">
        <v>1000000076</v>
      </c>
      <c r="B171" s="154">
        <v>112.5</v>
      </c>
    </row>
    <row r="172" spans="1:2">
      <c r="A172">
        <v>1000000075</v>
      </c>
      <c r="B172" s="154">
        <v>233.333333333333</v>
      </c>
    </row>
    <row r="173" spans="1:2">
      <c r="A173">
        <v>1000000088</v>
      </c>
      <c r="B173" s="154">
        <v>304.16666666666703</v>
      </c>
    </row>
    <row r="174" spans="1:2">
      <c r="A174">
        <v>1000002392</v>
      </c>
      <c r="B174" s="154">
        <v>126.666666666667</v>
      </c>
    </row>
    <row r="175" spans="1:2">
      <c r="A175">
        <v>1000003166</v>
      </c>
      <c r="B175" s="154">
        <v>106.666666666667</v>
      </c>
    </row>
    <row r="176" spans="1:2">
      <c r="A176">
        <v>1000003273</v>
      </c>
      <c r="B176" s="154">
        <v>93.3333333333333</v>
      </c>
    </row>
    <row r="177" spans="1:2">
      <c r="A177">
        <v>1000003424</v>
      </c>
      <c r="B177" s="154">
        <v>273.33333333333297</v>
      </c>
    </row>
    <row r="178" spans="1:2">
      <c r="A178">
        <v>1000003452</v>
      </c>
      <c r="B178" s="154">
        <v>360.83333333333297</v>
      </c>
    </row>
    <row r="179" spans="1:2">
      <c r="A179">
        <v>1000003533</v>
      </c>
      <c r="B179" s="154">
        <v>46.6666666666667</v>
      </c>
    </row>
    <row r="180" spans="1:2">
      <c r="A180">
        <v>1000003653</v>
      </c>
      <c r="B180" s="154">
        <v>48</v>
      </c>
    </row>
    <row r="181" spans="1:2">
      <c r="A181">
        <v>1000003727</v>
      </c>
      <c r="B181" s="154">
        <v>126.666666666667</v>
      </c>
    </row>
    <row r="182" spans="1:2">
      <c r="A182">
        <v>1000003782</v>
      </c>
      <c r="B182" s="154">
        <v>25.4166666666667</v>
      </c>
    </row>
    <row r="183" spans="1:2">
      <c r="A183">
        <v>1000003816</v>
      </c>
      <c r="B183" s="154">
        <v>12.5</v>
      </c>
    </row>
    <row r="184" spans="1:2">
      <c r="A184">
        <v>1000004010</v>
      </c>
      <c r="B184" s="154">
        <v>80</v>
      </c>
    </row>
    <row r="185" spans="1:2">
      <c r="A185">
        <v>1000004084</v>
      </c>
      <c r="B185" s="154">
        <v>351.83333333333297</v>
      </c>
    </row>
    <row r="186" spans="1:2">
      <c r="A186">
        <v>1000000103</v>
      </c>
      <c r="B186" s="154">
        <v>268.691666666667</v>
      </c>
    </row>
    <row r="187" spans="1:2">
      <c r="A187">
        <v>1000000094</v>
      </c>
      <c r="B187" s="154">
        <v>45.9166666666667</v>
      </c>
    </row>
    <row r="188" spans="1:2">
      <c r="A188">
        <v>1000000096</v>
      </c>
      <c r="B188" s="154">
        <v>103.583333333333</v>
      </c>
    </row>
    <row r="189" spans="1:2">
      <c r="A189">
        <v>1000000110</v>
      </c>
      <c r="B189" s="154">
        <v>24.1666666666667</v>
      </c>
    </row>
    <row r="190" spans="1:2">
      <c r="A190">
        <v>1000000104</v>
      </c>
      <c r="B190" s="154">
        <v>52.3333333333333</v>
      </c>
    </row>
    <row r="191" spans="1:2">
      <c r="A191">
        <v>1000000113</v>
      </c>
      <c r="B191" s="154">
        <v>161.125</v>
      </c>
    </row>
    <row r="192" spans="1:2">
      <c r="A192">
        <v>1000000834</v>
      </c>
      <c r="B192" s="154">
        <v>204.71666666666701</v>
      </c>
    </row>
    <row r="193" spans="1:2">
      <c r="A193">
        <v>1000000100</v>
      </c>
      <c r="B193" s="154">
        <v>51.266666666666701</v>
      </c>
    </row>
    <row r="194" spans="1:2">
      <c r="A194">
        <v>1000002610</v>
      </c>
      <c r="B194" s="154">
        <v>10.8333333333333</v>
      </c>
    </row>
    <row r="195" spans="1:2">
      <c r="A195">
        <v>1000002747</v>
      </c>
      <c r="B195" s="154">
        <v>64.941666666666706</v>
      </c>
    </row>
    <row r="196" spans="1:2">
      <c r="A196">
        <v>1000002757</v>
      </c>
      <c r="B196" s="154">
        <v>115.333333333333</v>
      </c>
    </row>
    <row r="197" spans="1:2">
      <c r="A197">
        <v>1000002835</v>
      </c>
      <c r="B197" s="154">
        <v>243.22499999999999</v>
      </c>
    </row>
    <row r="198" spans="1:2">
      <c r="A198">
        <v>1000003161</v>
      </c>
      <c r="B198" s="154">
        <v>25</v>
      </c>
    </row>
    <row r="199" spans="1:2">
      <c r="A199">
        <v>1000003500</v>
      </c>
      <c r="B199" s="154">
        <v>13.1666666666667</v>
      </c>
    </row>
    <row r="200" spans="1:2">
      <c r="A200">
        <v>1000003513</v>
      </c>
      <c r="B200" s="154">
        <v>377.41666666666703</v>
      </c>
    </row>
    <row r="201" spans="1:2">
      <c r="A201">
        <v>1000003544</v>
      </c>
      <c r="B201" s="154">
        <v>45</v>
      </c>
    </row>
    <row r="202" spans="1:2">
      <c r="A202">
        <v>1000003616</v>
      </c>
      <c r="B202" s="154">
        <v>39.933333333333302</v>
      </c>
    </row>
    <row r="203" spans="1:2">
      <c r="A203">
        <v>1000003655</v>
      </c>
      <c r="B203" s="154">
        <v>53.5833333333333</v>
      </c>
    </row>
    <row r="204" spans="1:2">
      <c r="A204">
        <v>1000003676</v>
      </c>
      <c r="B204" s="154">
        <v>45</v>
      </c>
    </row>
    <row r="205" spans="1:2">
      <c r="A205">
        <v>1000003726</v>
      </c>
      <c r="B205" s="154">
        <v>91.741666666666703</v>
      </c>
    </row>
    <row r="206" spans="1:2">
      <c r="A206">
        <v>1000003728</v>
      </c>
      <c r="B206" s="154">
        <v>358.38333333333298</v>
      </c>
    </row>
    <row r="207" spans="1:2">
      <c r="A207">
        <v>1000003873</v>
      </c>
      <c r="B207" s="154">
        <v>16.75</v>
      </c>
    </row>
    <row r="208" spans="1:2">
      <c r="A208">
        <v>1000003926</v>
      </c>
      <c r="B208" s="154">
        <v>177.5</v>
      </c>
    </row>
    <row r="209" spans="1:2">
      <c r="A209">
        <v>1000004063</v>
      </c>
      <c r="B209" s="154">
        <v>442.04166666666703</v>
      </c>
    </row>
    <row r="210" spans="1:2">
      <c r="A210">
        <v>1000004075</v>
      </c>
      <c r="B210" s="154">
        <v>26.6666666666667</v>
      </c>
    </row>
    <row r="211" spans="1:2">
      <c r="A211">
        <v>1000000418</v>
      </c>
      <c r="B211" s="154">
        <v>236.333333333333</v>
      </c>
    </row>
    <row r="212" spans="1:2">
      <c r="A212">
        <v>1000000404</v>
      </c>
      <c r="B212" s="154">
        <v>91.75</v>
      </c>
    </row>
    <row r="213" spans="1:2">
      <c r="A213">
        <v>1000000401</v>
      </c>
      <c r="B213" s="154">
        <v>293.16666666666703</v>
      </c>
    </row>
    <row r="214" spans="1:2">
      <c r="A214">
        <v>1000000407</v>
      </c>
      <c r="B214" s="154">
        <v>149.166666666667</v>
      </c>
    </row>
    <row r="215" spans="1:2">
      <c r="A215">
        <v>1000000423</v>
      </c>
      <c r="B215" s="154">
        <v>92.6666666666667</v>
      </c>
    </row>
    <row r="216" spans="1:2">
      <c r="A216">
        <v>1000000417</v>
      </c>
      <c r="B216" s="154">
        <v>748.83333333333303</v>
      </c>
    </row>
    <row r="217" spans="1:2">
      <c r="A217">
        <v>1000000397</v>
      </c>
      <c r="B217" s="154">
        <v>62.625</v>
      </c>
    </row>
    <row r="218" spans="1:2">
      <c r="A218">
        <v>1000000395</v>
      </c>
      <c r="B218" s="154">
        <v>362.83333333333297</v>
      </c>
    </row>
    <row r="219" spans="1:2">
      <c r="A219">
        <v>1000000416</v>
      </c>
      <c r="B219" s="154">
        <v>145.25</v>
      </c>
    </row>
    <row r="220" spans="1:2">
      <c r="A220">
        <v>1000000415</v>
      </c>
      <c r="B220" s="154">
        <v>587.625</v>
      </c>
    </row>
    <row r="221" spans="1:2">
      <c r="A221">
        <v>1000000393</v>
      </c>
      <c r="B221" s="154">
        <v>103.333333333333</v>
      </c>
    </row>
    <row r="222" spans="1:2">
      <c r="A222">
        <v>1000000414</v>
      </c>
      <c r="B222" s="154">
        <v>8.3333333333333304</v>
      </c>
    </row>
    <row r="223" spans="1:2">
      <c r="A223">
        <v>1000000422</v>
      </c>
      <c r="B223" s="154">
        <v>504.79166666666703</v>
      </c>
    </row>
    <row r="224" spans="1:2">
      <c r="A224">
        <v>1000000400</v>
      </c>
      <c r="B224" s="154">
        <v>35</v>
      </c>
    </row>
    <row r="225" spans="1:2">
      <c r="A225">
        <v>1000000398</v>
      </c>
      <c r="B225" s="154">
        <v>472.5</v>
      </c>
    </row>
    <row r="226" spans="1:2">
      <c r="A226">
        <v>1000000901</v>
      </c>
      <c r="B226" s="154">
        <v>657.45833333333303</v>
      </c>
    </row>
    <row r="227" spans="1:2">
      <c r="A227">
        <v>1000000894</v>
      </c>
      <c r="B227" s="154">
        <v>28.5</v>
      </c>
    </row>
    <row r="228" spans="1:2">
      <c r="A228">
        <v>1000000893</v>
      </c>
      <c r="B228" s="154">
        <v>36.0833333333333</v>
      </c>
    </row>
    <row r="229" spans="1:2">
      <c r="A229">
        <v>1000000890</v>
      </c>
      <c r="B229" s="154">
        <v>31.0833333333333</v>
      </c>
    </row>
    <row r="230" spans="1:2">
      <c r="A230">
        <v>1000000895</v>
      </c>
      <c r="B230" s="154">
        <v>25.25</v>
      </c>
    </row>
    <row r="231" spans="1:2">
      <c r="A231">
        <v>1000002846</v>
      </c>
      <c r="B231" s="154">
        <v>30.5</v>
      </c>
    </row>
    <row r="232" spans="1:2">
      <c r="A232">
        <v>1000002980</v>
      </c>
      <c r="B232" s="154">
        <v>50.625</v>
      </c>
    </row>
    <row r="233" spans="1:2">
      <c r="A233">
        <v>1000003186</v>
      </c>
      <c r="B233" s="154">
        <v>74.5</v>
      </c>
    </row>
    <row r="234" spans="1:2">
      <c r="A234">
        <v>1000003398</v>
      </c>
      <c r="B234" s="154">
        <v>12.5</v>
      </c>
    </row>
    <row r="235" spans="1:2">
      <c r="A235">
        <v>1000003447</v>
      </c>
      <c r="B235" s="154">
        <v>20.8333333333333</v>
      </c>
    </row>
    <row r="236" spans="1:2">
      <c r="A236">
        <v>1000003493</v>
      </c>
      <c r="B236" s="154">
        <v>2.0833333333333299</v>
      </c>
    </row>
    <row r="237" spans="1:2">
      <c r="A237">
        <v>1000004034</v>
      </c>
      <c r="B237" s="154">
        <v>5.5</v>
      </c>
    </row>
    <row r="238" spans="1:2">
      <c r="A238">
        <v>1000000268</v>
      </c>
      <c r="B238" s="154">
        <v>17.5</v>
      </c>
    </row>
    <row r="239" spans="1:2">
      <c r="A239">
        <v>1000000263</v>
      </c>
      <c r="B239" s="154">
        <v>19.1666666666667</v>
      </c>
    </row>
    <row r="240" spans="1:2">
      <c r="A240">
        <v>1000000277</v>
      </c>
      <c r="B240" s="154">
        <v>917</v>
      </c>
    </row>
    <row r="241" spans="1:2">
      <c r="A241">
        <v>1000000261</v>
      </c>
      <c r="B241" s="154">
        <v>1.6666666666666701</v>
      </c>
    </row>
    <row r="242" spans="1:2">
      <c r="A242">
        <v>1000000262</v>
      </c>
      <c r="B242" s="154">
        <v>6.6666666666666696</v>
      </c>
    </row>
    <row r="243" spans="1:2">
      <c r="A243">
        <v>1000000266</v>
      </c>
      <c r="B243" s="154">
        <v>463.66666666666703</v>
      </c>
    </row>
    <row r="244" spans="1:2">
      <c r="A244">
        <v>1000000260</v>
      </c>
      <c r="B244" s="154">
        <v>85.5</v>
      </c>
    </row>
    <row r="245" spans="1:2">
      <c r="A245">
        <v>1000000839</v>
      </c>
      <c r="B245" s="154">
        <v>35.8333333333333</v>
      </c>
    </row>
    <row r="246" spans="1:2">
      <c r="A246">
        <v>1000000256</v>
      </c>
      <c r="B246" s="154">
        <v>27.5</v>
      </c>
    </row>
    <row r="247" spans="1:2">
      <c r="A247">
        <v>1000000265</v>
      </c>
      <c r="B247" s="154">
        <v>20</v>
      </c>
    </row>
    <row r="248" spans="1:2">
      <c r="A248">
        <v>1000000258</v>
      </c>
      <c r="B248" s="154">
        <v>83.3333333333333</v>
      </c>
    </row>
    <row r="249" spans="1:2">
      <c r="A249">
        <v>1000000279</v>
      </c>
      <c r="B249" s="154">
        <v>33.1666666666667</v>
      </c>
    </row>
    <row r="250" spans="1:2">
      <c r="A250">
        <v>1000000272</v>
      </c>
      <c r="B250" s="154">
        <v>123.833333333333</v>
      </c>
    </row>
    <row r="251" spans="1:2">
      <c r="A251">
        <v>1000000278</v>
      </c>
      <c r="B251" s="154">
        <v>6.6666666666666696</v>
      </c>
    </row>
    <row r="252" spans="1:2">
      <c r="A252">
        <v>1000000270</v>
      </c>
      <c r="B252" s="154">
        <v>192.5</v>
      </c>
    </row>
    <row r="253" spans="1:2">
      <c r="A253">
        <v>1000000718</v>
      </c>
      <c r="B253" s="154">
        <v>1094.5833333333301</v>
      </c>
    </row>
    <row r="254" spans="1:2">
      <c r="A254">
        <v>1000000707</v>
      </c>
      <c r="B254" s="154">
        <v>2003.7750000000001</v>
      </c>
    </row>
    <row r="255" spans="1:2">
      <c r="A255">
        <v>1000000719</v>
      </c>
      <c r="B255" s="154">
        <v>16.3333333333333</v>
      </c>
    </row>
    <row r="256" spans="1:2">
      <c r="A256">
        <v>1000000720</v>
      </c>
      <c r="B256" s="154">
        <v>151.166666666667</v>
      </c>
    </row>
    <row r="257" spans="1:2">
      <c r="A257">
        <v>1000000716</v>
      </c>
      <c r="B257" s="154">
        <v>993.625</v>
      </c>
    </row>
    <row r="258" spans="1:2">
      <c r="A258">
        <v>1000000717</v>
      </c>
      <c r="B258" s="154">
        <v>20.8333333333333</v>
      </c>
    </row>
    <row r="259" spans="1:2">
      <c r="A259">
        <v>1000001057</v>
      </c>
      <c r="B259" s="154">
        <v>97.9166666666667</v>
      </c>
    </row>
    <row r="260" spans="1:2">
      <c r="A260">
        <v>1000001062</v>
      </c>
      <c r="B260" s="154">
        <v>212.42500000000001</v>
      </c>
    </row>
    <row r="261" spans="1:2">
      <c r="A261">
        <v>1000002618</v>
      </c>
      <c r="B261" s="154">
        <v>153.166666666667</v>
      </c>
    </row>
    <row r="262" spans="1:2">
      <c r="A262">
        <v>1000002758</v>
      </c>
      <c r="B262" s="154">
        <v>13.1666666666667</v>
      </c>
    </row>
    <row r="263" spans="1:2">
      <c r="A263">
        <v>1000002759</v>
      </c>
      <c r="B263" s="154">
        <v>109.583333333333</v>
      </c>
    </row>
    <row r="264" spans="1:2">
      <c r="A264">
        <v>1000002760</v>
      </c>
      <c r="B264" s="154">
        <v>29.6666666666667</v>
      </c>
    </row>
    <row r="265" spans="1:2">
      <c r="A265">
        <v>1000002764</v>
      </c>
      <c r="B265" s="154">
        <v>28.3333333333333</v>
      </c>
    </row>
    <row r="266" spans="1:2">
      <c r="A266">
        <v>1000003503</v>
      </c>
      <c r="B266" s="154">
        <v>27.5</v>
      </c>
    </row>
    <row r="267" spans="1:2">
      <c r="A267">
        <v>1000003511</v>
      </c>
      <c r="B267" s="154">
        <v>61.25</v>
      </c>
    </row>
    <row r="268" spans="1:2">
      <c r="A268">
        <v>1000003519</v>
      </c>
      <c r="B268" s="154">
        <v>229.041666666667</v>
      </c>
    </row>
    <row r="269" spans="1:2">
      <c r="A269">
        <v>1000003809</v>
      </c>
      <c r="B269" s="154">
        <v>45.8333333333333</v>
      </c>
    </row>
    <row r="270" spans="1:2">
      <c r="A270">
        <v>1000000237</v>
      </c>
      <c r="B270" s="154">
        <v>5.5833333333333304</v>
      </c>
    </row>
    <row r="271" spans="1:2">
      <c r="A271">
        <v>1000000810</v>
      </c>
      <c r="B271" s="154">
        <v>38.3333333333333</v>
      </c>
    </row>
    <row r="272" spans="1:2">
      <c r="A272">
        <v>1000000816</v>
      </c>
      <c r="B272" s="154">
        <v>689.08333333333303</v>
      </c>
    </row>
    <row r="273" spans="1:2">
      <c r="A273">
        <v>1000000235</v>
      </c>
      <c r="B273" s="154">
        <v>1187.11666666667</v>
      </c>
    </row>
    <row r="274" spans="1:2">
      <c r="A274">
        <v>1000000245</v>
      </c>
      <c r="B274" s="154">
        <v>3.4166666666666701</v>
      </c>
    </row>
    <row r="275" spans="1:2">
      <c r="A275">
        <v>1000000248</v>
      </c>
      <c r="B275" s="154">
        <v>235.21666666666701</v>
      </c>
    </row>
    <row r="276" spans="1:2">
      <c r="A276">
        <v>1000000341</v>
      </c>
      <c r="B276" s="154">
        <v>502.98333333333301</v>
      </c>
    </row>
    <row r="277" spans="1:2">
      <c r="A277">
        <v>1000000236</v>
      </c>
      <c r="B277" s="154">
        <v>20</v>
      </c>
    </row>
    <row r="278" spans="1:2">
      <c r="A278">
        <v>1000000233</v>
      </c>
      <c r="B278" s="154">
        <v>542.66666666666697</v>
      </c>
    </row>
    <row r="279" spans="1:2">
      <c r="A279">
        <v>1000000247</v>
      </c>
      <c r="B279" s="154">
        <v>73.75</v>
      </c>
    </row>
    <row r="280" spans="1:2">
      <c r="A280">
        <v>1000000246</v>
      </c>
      <c r="B280" s="154">
        <v>31.25</v>
      </c>
    </row>
    <row r="281" spans="1:2">
      <c r="A281">
        <v>1000000811</v>
      </c>
      <c r="B281" s="154">
        <v>29.1666666666667</v>
      </c>
    </row>
    <row r="282" spans="1:2">
      <c r="A282">
        <v>1000000239</v>
      </c>
      <c r="B282" s="154">
        <v>121.041666666667</v>
      </c>
    </row>
    <row r="283" spans="1:2">
      <c r="A283">
        <v>1000000820</v>
      </c>
      <c r="B283" s="154">
        <v>119.65</v>
      </c>
    </row>
    <row r="284" spans="1:2">
      <c r="A284">
        <v>1000000821</v>
      </c>
      <c r="B284" s="154">
        <v>1.4166666666666701</v>
      </c>
    </row>
    <row r="285" spans="1:2">
      <c r="A285">
        <v>1000000249</v>
      </c>
      <c r="B285" s="154">
        <v>36.725000000000001</v>
      </c>
    </row>
    <row r="286" spans="1:2">
      <c r="A286">
        <v>1000000238</v>
      </c>
      <c r="B286" s="154">
        <v>25.7083333333333</v>
      </c>
    </row>
    <row r="287" spans="1:2">
      <c r="A287">
        <v>1000000250</v>
      </c>
      <c r="B287" s="154">
        <v>25</v>
      </c>
    </row>
    <row r="288" spans="1:2">
      <c r="A288">
        <v>1000000339</v>
      </c>
      <c r="B288" s="154">
        <v>95.3333333333333</v>
      </c>
    </row>
    <row r="289" spans="1:2">
      <c r="A289">
        <v>1000000815</v>
      </c>
      <c r="B289" s="154">
        <v>608.48333333333301</v>
      </c>
    </row>
    <row r="290" spans="1:2">
      <c r="A290">
        <v>1000000340</v>
      </c>
      <c r="B290" s="154">
        <v>36.0833333333333</v>
      </c>
    </row>
    <row r="291" spans="1:2">
      <c r="A291">
        <v>1000000817</v>
      </c>
      <c r="B291" s="154">
        <v>82.1666666666667</v>
      </c>
    </row>
    <row r="292" spans="1:2">
      <c r="A292">
        <v>1000000818</v>
      </c>
      <c r="B292" s="154">
        <v>116.408333333333</v>
      </c>
    </row>
    <row r="293" spans="1:2">
      <c r="A293">
        <v>1000000812</v>
      </c>
      <c r="B293" s="154">
        <v>1417.4166666666699</v>
      </c>
    </row>
    <row r="294" spans="1:2">
      <c r="A294">
        <v>1000000819</v>
      </c>
      <c r="B294" s="154">
        <v>190.058333333333</v>
      </c>
    </row>
    <row r="295" spans="1:2">
      <c r="A295">
        <v>1000003134</v>
      </c>
      <c r="B295" s="154">
        <v>46.875</v>
      </c>
    </row>
    <row r="296" spans="1:2">
      <c r="A296">
        <v>1000003473</v>
      </c>
      <c r="B296" s="154">
        <v>50.4166666666667</v>
      </c>
    </row>
    <row r="297" spans="1:2">
      <c r="A297">
        <v>1000003502</v>
      </c>
      <c r="B297" s="154">
        <v>242.308333333333</v>
      </c>
    </row>
    <row r="298" spans="1:2">
      <c r="A298">
        <v>1000003566</v>
      </c>
      <c r="B298" s="154">
        <v>51</v>
      </c>
    </row>
    <row r="299" spans="1:2">
      <c r="A299">
        <v>1000003732</v>
      </c>
      <c r="B299" s="154">
        <v>1091.25833333333</v>
      </c>
    </row>
    <row r="300" spans="1:2">
      <c r="A300">
        <v>1000003794</v>
      </c>
      <c r="B300" s="154">
        <v>135</v>
      </c>
    </row>
    <row r="301" spans="1:2">
      <c r="A301">
        <v>1000003817</v>
      </c>
      <c r="B301" s="154">
        <v>94.1666666666667</v>
      </c>
    </row>
    <row r="302" spans="1:2">
      <c r="A302">
        <v>1000003953</v>
      </c>
      <c r="B302" s="154">
        <v>490.90833333333302</v>
      </c>
    </row>
    <row r="303" spans="1:2">
      <c r="A303">
        <v>1000003996</v>
      </c>
      <c r="B303" s="154">
        <v>91.875</v>
      </c>
    </row>
    <row r="304" spans="1:2">
      <c r="A304">
        <v>1000004000</v>
      </c>
      <c r="B304" s="154">
        <v>67.5</v>
      </c>
    </row>
    <row r="305" spans="1:2">
      <c r="A305">
        <v>1000004008</v>
      </c>
      <c r="B305" s="154">
        <v>63.75</v>
      </c>
    </row>
    <row r="306" spans="1:2">
      <c r="A306">
        <v>1000004074</v>
      </c>
      <c r="B306" s="154">
        <v>73.375</v>
      </c>
    </row>
    <row r="307" spans="1:2">
      <c r="A307">
        <v>1000000119</v>
      </c>
      <c r="B307" s="154">
        <v>145.666666666667</v>
      </c>
    </row>
    <row r="308" spans="1:2">
      <c r="A308">
        <v>1000000114</v>
      </c>
      <c r="B308" s="154">
        <v>311.5</v>
      </c>
    </row>
    <row r="309" spans="1:2">
      <c r="A309">
        <v>1000003611</v>
      </c>
      <c r="B309" s="154">
        <v>5</v>
      </c>
    </row>
    <row r="310" spans="1:2">
      <c r="A310">
        <v>1000003876</v>
      </c>
      <c r="B310" s="154">
        <v>177.916666666667</v>
      </c>
    </row>
    <row r="311" spans="1:2">
      <c r="A311">
        <v>1000004016</v>
      </c>
      <c r="B311" s="154">
        <v>74.883333333333297</v>
      </c>
    </row>
    <row r="312" spans="1:2">
      <c r="A312">
        <v>1000000751</v>
      </c>
      <c r="B312" s="154">
        <v>31.25</v>
      </c>
    </row>
    <row r="313" spans="1:2">
      <c r="A313">
        <v>1000000752</v>
      </c>
      <c r="B313" s="154">
        <v>1056.81666666667</v>
      </c>
    </row>
    <row r="314" spans="1:2">
      <c r="A314">
        <v>1000000761</v>
      </c>
      <c r="B314" s="154">
        <v>111.666666666667</v>
      </c>
    </row>
    <row r="315" spans="1:2">
      <c r="A315">
        <v>1000000753</v>
      </c>
      <c r="B315" s="154">
        <v>23.3333333333333</v>
      </c>
    </row>
    <row r="316" spans="1:2">
      <c r="A316">
        <v>1000000760</v>
      </c>
      <c r="B316" s="154">
        <v>30</v>
      </c>
    </row>
    <row r="317" spans="1:2">
      <c r="A317">
        <v>1000000749</v>
      </c>
      <c r="B317" s="154">
        <v>10.8333333333333</v>
      </c>
    </row>
    <row r="318" spans="1:2">
      <c r="A318">
        <v>1000000757</v>
      </c>
      <c r="B318" s="154">
        <v>200</v>
      </c>
    </row>
    <row r="319" spans="1:2">
      <c r="A319">
        <v>1000001082</v>
      </c>
      <c r="B319" s="154">
        <v>12.5</v>
      </c>
    </row>
    <row r="320" spans="1:2">
      <c r="A320">
        <v>1000001078</v>
      </c>
      <c r="B320" s="154">
        <v>14.8333333333333</v>
      </c>
    </row>
    <row r="321" spans="1:2">
      <c r="A321">
        <v>1000000763</v>
      </c>
      <c r="B321" s="154">
        <v>551</v>
      </c>
    </row>
    <row r="322" spans="1:2">
      <c r="A322">
        <v>1000001077</v>
      </c>
      <c r="B322" s="154">
        <v>25.8333333333333</v>
      </c>
    </row>
    <row r="323" spans="1:2">
      <c r="A323">
        <v>1000001070</v>
      </c>
      <c r="B323" s="154">
        <v>31.25</v>
      </c>
    </row>
    <row r="324" spans="1:2">
      <c r="A324">
        <v>1000002605</v>
      </c>
      <c r="B324" s="154">
        <v>60.4166666666667</v>
      </c>
    </row>
    <row r="325" spans="1:2">
      <c r="A325">
        <v>1000002617</v>
      </c>
      <c r="B325" s="154">
        <v>46.9166666666667</v>
      </c>
    </row>
    <row r="326" spans="1:2">
      <c r="A326">
        <v>1000002726</v>
      </c>
      <c r="B326" s="154">
        <v>28.3333333333333</v>
      </c>
    </row>
    <row r="327" spans="1:2">
      <c r="A327">
        <v>1000002748</v>
      </c>
      <c r="B327" s="154">
        <v>154.583333333333</v>
      </c>
    </row>
    <row r="328" spans="1:2">
      <c r="A328">
        <v>1000002811</v>
      </c>
      <c r="B328" s="154">
        <v>20.5</v>
      </c>
    </row>
    <row r="329" spans="1:2">
      <c r="A329">
        <v>1000003477</v>
      </c>
      <c r="B329" s="154">
        <v>8.3333333333333304</v>
      </c>
    </row>
    <row r="330" spans="1:2">
      <c r="A330">
        <v>1000003521</v>
      </c>
      <c r="B330" s="154">
        <v>48.75</v>
      </c>
    </row>
    <row r="331" spans="1:2">
      <c r="A331">
        <v>1000003931</v>
      </c>
      <c r="B331" s="154">
        <v>15.8333333333333</v>
      </c>
    </row>
    <row r="332" spans="1:2">
      <c r="A332">
        <v>1000004065</v>
      </c>
      <c r="B332" s="154">
        <v>40.2916666666667</v>
      </c>
    </row>
    <row r="333" spans="1:2">
      <c r="A333">
        <v>1000004097</v>
      </c>
      <c r="B333" s="154">
        <v>79.6666666666667</v>
      </c>
    </row>
    <row r="334" spans="1:2">
      <c r="A334">
        <v>1000000702</v>
      </c>
      <c r="B334" s="154">
        <v>197.833333333333</v>
      </c>
    </row>
    <row r="335" spans="1:2">
      <c r="A335">
        <v>1000000694</v>
      </c>
      <c r="B335" s="154">
        <v>47.5416666666667</v>
      </c>
    </row>
    <row r="336" spans="1:2">
      <c r="A336">
        <v>1000000697</v>
      </c>
      <c r="B336" s="154">
        <v>132.833333333333</v>
      </c>
    </row>
    <row r="337" spans="1:2">
      <c r="A337">
        <v>1000000696</v>
      </c>
      <c r="B337" s="154">
        <v>23.3333333333333</v>
      </c>
    </row>
    <row r="338" spans="1:2">
      <c r="A338">
        <v>1000000692</v>
      </c>
      <c r="B338" s="154">
        <v>90</v>
      </c>
    </row>
    <row r="339" spans="1:2">
      <c r="A339">
        <v>1000000699</v>
      </c>
      <c r="B339" s="154">
        <v>148.333333333333</v>
      </c>
    </row>
    <row r="340" spans="1:2">
      <c r="A340">
        <v>1000000683</v>
      </c>
      <c r="B340" s="154">
        <v>431.5</v>
      </c>
    </row>
    <row r="341" spans="1:2">
      <c r="A341">
        <v>1000000679</v>
      </c>
      <c r="B341" s="154">
        <v>194.5</v>
      </c>
    </row>
    <row r="342" spans="1:2">
      <c r="A342">
        <v>1000000695</v>
      </c>
      <c r="B342" s="154">
        <v>107</v>
      </c>
    </row>
    <row r="343" spans="1:2">
      <c r="A343">
        <v>1000000701</v>
      </c>
      <c r="B343" s="154">
        <v>3764.3249999999998</v>
      </c>
    </row>
    <row r="344" spans="1:2">
      <c r="A344">
        <v>1000001055</v>
      </c>
      <c r="B344" s="154">
        <v>66</v>
      </c>
    </row>
    <row r="345" spans="1:2">
      <c r="A345">
        <v>1000001052</v>
      </c>
      <c r="B345" s="154">
        <v>768</v>
      </c>
    </row>
    <row r="346" spans="1:2">
      <c r="A346">
        <v>1000001051</v>
      </c>
      <c r="B346" s="154">
        <v>277.5</v>
      </c>
    </row>
    <row r="347" spans="1:2">
      <c r="A347">
        <v>1000001047</v>
      </c>
      <c r="B347" s="154">
        <v>96.5</v>
      </c>
    </row>
    <row r="348" spans="1:2">
      <c r="A348">
        <v>1000002613</v>
      </c>
      <c r="B348" s="154">
        <v>27.3333333333333</v>
      </c>
    </row>
    <row r="349" spans="1:2">
      <c r="A349">
        <v>1000002812</v>
      </c>
      <c r="B349" s="154">
        <v>52.8333333333333</v>
      </c>
    </row>
    <row r="350" spans="1:2">
      <c r="A350">
        <v>1000002844</v>
      </c>
      <c r="B350" s="154">
        <v>1692.6666666666699</v>
      </c>
    </row>
    <row r="351" spans="1:2">
      <c r="A351">
        <v>1000003136</v>
      </c>
      <c r="B351" s="154">
        <v>8.3333333333333304</v>
      </c>
    </row>
    <row r="352" spans="1:2">
      <c r="A352">
        <v>1000003612</v>
      </c>
      <c r="B352" s="154">
        <v>327.16666666666703</v>
      </c>
    </row>
    <row r="353" spans="1:2">
      <c r="A353">
        <v>1000003675</v>
      </c>
      <c r="B353" s="154">
        <v>22.5</v>
      </c>
    </row>
    <row r="354" spans="1:2">
      <c r="A354">
        <v>1000004038</v>
      </c>
      <c r="B354" s="154">
        <v>42.1666666666667</v>
      </c>
    </row>
    <row r="355" spans="1:2">
      <c r="A355">
        <v>1000000385</v>
      </c>
      <c r="B355" s="154">
        <v>27.6666666666667</v>
      </c>
    </row>
    <row r="356" spans="1:2">
      <c r="A356">
        <v>1000000383</v>
      </c>
      <c r="B356" s="154">
        <v>247.333333333333</v>
      </c>
    </row>
    <row r="357" spans="1:2">
      <c r="A357">
        <v>1000000380</v>
      </c>
      <c r="B357" s="154">
        <v>11.5</v>
      </c>
    </row>
    <row r="358" spans="1:2">
      <c r="A358">
        <v>1000000384</v>
      </c>
      <c r="B358" s="154">
        <v>1096.5</v>
      </c>
    </row>
    <row r="359" spans="1:2">
      <c r="A359">
        <v>1000003773</v>
      </c>
      <c r="B359" s="154">
        <v>124.333333333333</v>
      </c>
    </row>
    <row r="360" spans="1:2">
      <c r="A360">
        <v>1000000577</v>
      </c>
      <c r="B360" s="154">
        <v>144.166666666667</v>
      </c>
    </row>
    <row r="361" spans="1:2">
      <c r="A361">
        <v>1000000562</v>
      </c>
      <c r="B361" s="154">
        <v>31.5</v>
      </c>
    </row>
    <row r="362" spans="1:2">
      <c r="A362">
        <v>1000000579</v>
      </c>
      <c r="B362" s="154">
        <v>6630.8166666666702</v>
      </c>
    </row>
    <row r="363" spans="1:2">
      <c r="A363">
        <v>1000000558</v>
      </c>
      <c r="B363" s="154">
        <v>906.65833333333296</v>
      </c>
    </row>
    <row r="364" spans="1:2">
      <c r="A364">
        <v>1000000569</v>
      </c>
      <c r="B364" s="154">
        <v>161.5</v>
      </c>
    </row>
    <row r="365" spans="1:2">
      <c r="A365">
        <v>1000000578</v>
      </c>
      <c r="B365" s="154">
        <v>278.83333333333297</v>
      </c>
    </row>
    <row r="366" spans="1:2">
      <c r="A366">
        <v>1000000561</v>
      </c>
      <c r="B366" s="154">
        <v>120.833333333333</v>
      </c>
    </row>
    <row r="367" spans="1:2">
      <c r="A367">
        <v>1000000573</v>
      </c>
      <c r="B367" s="154">
        <v>4298.8333333333303</v>
      </c>
    </row>
    <row r="368" spans="1:2">
      <c r="A368">
        <v>1000000983</v>
      </c>
      <c r="B368" s="154">
        <v>457.96666666666698</v>
      </c>
    </row>
    <row r="369" spans="1:2">
      <c r="A369">
        <v>1000000969</v>
      </c>
      <c r="B369" s="154">
        <v>111</v>
      </c>
    </row>
    <row r="370" spans="1:2">
      <c r="A370">
        <v>1000000976</v>
      </c>
      <c r="B370" s="154">
        <v>76.908333333333303</v>
      </c>
    </row>
    <row r="371" spans="1:2">
      <c r="A371">
        <v>1000000972</v>
      </c>
      <c r="B371" s="154">
        <v>73.55</v>
      </c>
    </row>
    <row r="372" spans="1:2">
      <c r="A372">
        <v>1000000970</v>
      </c>
      <c r="B372" s="154">
        <v>1996.56666666667</v>
      </c>
    </row>
    <row r="373" spans="1:2">
      <c r="A373">
        <v>1000000975</v>
      </c>
      <c r="B373" s="154">
        <v>182.125</v>
      </c>
    </row>
    <row r="374" spans="1:2">
      <c r="A374">
        <v>1000002823</v>
      </c>
      <c r="B374" s="154">
        <v>102.583333333333</v>
      </c>
    </row>
    <row r="375" spans="1:2">
      <c r="A375">
        <v>1000003188</v>
      </c>
      <c r="B375" s="154">
        <v>10.5</v>
      </c>
    </row>
    <row r="376" spans="1:2">
      <c r="A376">
        <v>1000003192</v>
      </c>
      <c r="B376" s="154">
        <v>152.583333333333</v>
      </c>
    </row>
    <row r="377" spans="1:2">
      <c r="A377">
        <v>1000003203</v>
      </c>
      <c r="B377" s="154">
        <v>241.666666666667</v>
      </c>
    </row>
    <row r="378" spans="1:2">
      <c r="A378">
        <v>1000003386</v>
      </c>
      <c r="B378" s="154">
        <v>87</v>
      </c>
    </row>
    <row r="379" spans="1:2">
      <c r="A379">
        <v>1000003785</v>
      </c>
      <c r="B379" s="154">
        <v>1520.7750000000001</v>
      </c>
    </row>
    <row r="380" spans="1:2">
      <c r="A380">
        <v>1000003822</v>
      </c>
      <c r="B380" s="154">
        <v>74</v>
      </c>
    </row>
    <row r="381" spans="1:2">
      <c r="A381">
        <v>1000003908</v>
      </c>
      <c r="B381" s="154">
        <v>422.566666666667</v>
      </c>
    </row>
    <row r="382" spans="1:2">
      <c r="A382">
        <v>1000003935</v>
      </c>
      <c r="B382" s="154">
        <v>174.1</v>
      </c>
    </row>
    <row r="383" spans="1:2">
      <c r="A383">
        <v>1000004017</v>
      </c>
      <c r="B383" s="154">
        <v>22</v>
      </c>
    </row>
    <row r="384" spans="1:2">
      <c r="A384">
        <v>1000004104</v>
      </c>
      <c r="B384" s="154">
        <v>23.3333333333333</v>
      </c>
    </row>
    <row r="385" spans="1:2">
      <c r="A385">
        <v>1000000630</v>
      </c>
      <c r="B385" s="154">
        <v>29.1666666666667</v>
      </c>
    </row>
    <row r="386" spans="1:2">
      <c r="A386">
        <v>1000000620</v>
      </c>
      <c r="B386" s="154">
        <v>351.66666666666703</v>
      </c>
    </row>
    <row r="387" spans="1:2">
      <c r="A387">
        <v>1000000624</v>
      </c>
      <c r="B387" s="154">
        <v>627.42499999999995</v>
      </c>
    </row>
    <row r="388" spans="1:2">
      <c r="A388">
        <v>1000000631</v>
      </c>
      <c r="B388" s="154">
        <v>866.5</v>
      </c>
    </row>
    <row r="389" spans="1:2">
      <c r="A389">
        <v>1000000621</v>
      </c>
      <c r="B389" s="154">
        <v>3244.45</v>
      </c>
    </row>
    <row r="390" spans="1:2">
      <c r="A390">
        <v>1000000629</v>
      </c>
      <c r="B390" s="154">
        <v>986</v>
      </c>
    </row>
    <row r="391" spans="1:2">
      <c r="A391">
        <v>1000000627</v>
      </c>
      <c r="B391" s="154">
        <v>1326.9166666666699</v>
      </c>
    </row>
    <row r="392" spans="1:2">
      <c r="A392">
        <v>1000001020</v>
      </c>
      <c r="B392" s="154">
        <v>15</v>
      </c>
    </row>
    <row r="393" spans="1:2">
      <c r="A393">
        <v>1000001017</v>
      </c>
      <c r="B393" s="154">
        <v>1948.375</v>
      </c>
    </row>
    <row r="394" spans="1:2">
      <c r="A394">
        <v>1000001016</v>
      </c>
      <c r="B394" s="154">
        <v>245</v>
      </c>
    </row>
    <row r="395" spans="1:2">
      <c r="A395">
        <v>1000001014</v>
      </c>
      <c r="B395" s="154">
        <v>1606.24166666667</v>
      </c>
    </row>
    <row r="396" spans="1:2">
      <c r="A396">
        <v>1000001025</v>
      </c>
      <c r="B396" s="154">
        <v>1225.8416666666701</v>
      </c>
    </row>
    <row r="397" spans="1:2">
      <c r="A397">
        <v>1000001027</v>
      </c>
      <c r="B397" s="154">
        <v>134.166666666667</v>
      </c>
    </row>
    <row r="398" spans="1:2">
      <c r="A398">
        <v>1000001018</v>
      </c>
      <c r="B398" s="154">
        <v>56.6666666666667</v>
      </c>
    </row>
    <row r="399" spans="1:2">
      <c r="A399">
        <v>1000001024</v>
      </c>
      <c r="B399" s="154">
        <v>125.833333333333</v>
      </c>
    </row>
    <row r="400" spans="1:2">
      <c r="A400">
        <v>1000003100</v>
      </c>
      <c r="B400" s="154">
        <v>792.88333333333298</v>
      </c>
    </row>
    <row r="401" spans="1:2">
      <c r="A401">
        <v>1000003445</v>
      </c>
      <c r="B401" s="154">
        <v>549.16666666666697</v>
      </c>
    </row>
    <row r="402" spans="1:2">
      <c r="A402">
        <v>1000003489</v>
      </c>
      <c r="B402" s="154">
        <v>129.166666666667</v>
      </c>
    </row>
    <row r="403" spans="1:2">
      <c r="A403">
        <v>1000003698</v>
      </c>
      <c r="B403" s="154">
        <v>296.86666666666702</v>
      </c>
    </row>
    <row r="404" spans="1:2">
      <c r="A404">
        <v>1000003762</v>
      </c>
      <c r="B404" s="154">
        <v>41.674999999999997</v>
      </c>
    </row>
    <row r="405" spans="1:2">
      <c r="A405">
        <v>1000003924</v>
      </c>
      <c r="B405" s="154">
        <v>943.97500000000002</v>
      </c>
    </row>
    <row r="406" spans="1:2">
      <c r="A406">
        <v>1000003997</v>
      </c>
      <c r="B406" s="154">
        <v>437.86666666666702</v>
      </c>
    </row>
    <row r="407" spans="1:2">
      <c r="A407">
        <v>1000004020</v>
      </c>
      <c r="B407" s="154">
        <v>2003.45</v>
      </c>
    </row>
    <row r="408" spans="1:2">
      <c r="A408">
        <v>1000000281</v>
      </c>
      <c r="B408" s="154">
        <v>3064.4166666666702</v>
      </c>
    </row>
    <row r="409" spans="1:2">
      <c r="A409">
        <v>1000003989</v>
      </c>
      <c r="B409" s="154">
        <v>35.3333333333333</v>
      </c>
    </row>
    <row r="410" spans="1:2">
      <c r="A410">
        <v>1000000283</v>
      </c>
      <c r="B410" s="154">
        <v>1038.2166666666701</v>
      </c>
    </row>
    <row r="411" spans="1:2">
      <c r="A411">
        <v>1000000284</v>
      </c>
      <c r="B411" s="154">
        <v>118.75</v>
      </c>
    </row>
    <row r="412" spans="1:2">
      <c r="A412">
        <v>1000000285</v>
      </c>
      <c r="B412" s="154">
        <v>151.583333333333</v>
      </c>
    </row>
    <row r="413" spans="1:2">
      <c r="A413">
        <v>1000003402</v>
      </c>
      <c r="B413" s="154">
        <v>10.75</v>
      </c>
    </row>
    <row r="414" spans="1:2">
      <c r="A414">
        <v>1000003805</v>
      </c>
      <c r="B414" s="154">
        <v>16.8333333333333</v>
      </c>
    </row>
    <row r="415" spans="1:2">
      <c r="A415">
        <v>1000000286</v>
      </c>
      <c r="B415" s="154">
        <v>163.36666666666699</v>
      </c>
    </row>
    <row r="416" spans="1:2">
      <c r="A416">
        <v>1000000287</v>
      </c>
      <c r="B416" s="154">
        <v>232.083333333333</v>
      </c>
    </row>
    <row r="417" spans="1:2">
      <c r="A417">
        <v>1000003483</v>
      </c>
      <c r="B417" s="154">
        <v>21</v>
      </c>
    </row>
    <row r="418" spans="1:2">
      <c r="A418">
        <v>1000002621</v>
      </c>
      <c r="B418" s="154">
        <v>155.433333333333</v>
      </c>
    </row>
    <row r="419" spans="1:2">
      <c r="A419">
        <v>1000003615</v>
      </c>
      <c r="B419" s="154">
        <v>29.9166666666667</v>
      </c>
    </row>
    <row r="420" spans="1:2">
      <c r="A420">
        <v>1000003799</v>
      </c>
      <c r="B420" s="154">
        <v>55.4166666666667</v>
      </c>
    </row>
    <row r="421" spans="1:2">
      <c r="A421">
        <v>1000003846</v>
      </c>
      <c r="B421" s="154">
        <v>316.33333333333297</v>
      </c>
    </row>
    <row r="422" spans="1:2">
      <c r="A422">
        <v>1000000288</v>
      </c>
      <c r="B422" s="154">
        <v>116.083333333333</v>
      </c>
    </row>
    <row r="423" spans="1:2">
      <c r="A423">
        <v>1000000290</v>
      </c>
      <c r="B423" s="154">
        <v>5.0833333333333304</v>
      </c>
    </row>
    <row r="424" spans="1:2">
      <c r="A424">
        <v>1000003815</v>
      </c>
      <c r="B424" s="154">
        <v>437.5</v>
      </c>
    </row>
    <row r="425" spans="1:2">
      <c r="A425">
        <v>1000000291</v>
      </c>
      <c r="B425" s="154">
        <v>17.25</v>
      </c>
    </row>
    <row r="426" spans="1:2">
      <c r="A426">
        <v>1000002763</v>
      </c>
      <c r="B426" s="154">
        <v>37.4166666666667</v>
      </c>
    </row>
    <row r="427" spans="1:2">
      <c r="A427">
        <v>1000003975</v>
      </c>
      <c r="B427" s="154">
        <v>47.4166666666667</v>
      </c>
    </row>
    <row r="428" spans="1:2">
      <c r="A428">
        <v>1000003642</v>
      </c>
      <c r="B428" s="154">
        <v>238.5</v>
      </c>
    </row>
    <row r="429" spans="1:2">
      <c r="A429">
        <v>1000000292</v>
      </c>
      <c r="B429" s="154">
        <v>861.91666666666697</v>
      </c>
    </row>
    <row r="430" spans="1:2">
      <c r="A430">
        <v>1000003294</v>
      </c>
      <c r="B430" s="154">
        <v>178</v>
      </c>
    </row>
    <row r="431" spans="1:2">
      <c r="A431">
        <v>1000000294</v>
      </c>
      <c r="B431" s="154">
        <v>169.65833333333299</v>
      </c>
    </row>
    <row r="432" spans="1:2">
      <c r="A432">
        <v>1000003802</v>
      </c>
      <c r="B432" s="154">
        <v>266.375</v>
      </c>
    </row>
    <row r="433" spans="1:2">
      <c r="A433">
        <v>1000000295</v>
      </c>
      <c r="B433" s="154">
        <v>53.3333333333333</v>
      </c>
    </row>
    <row r="434" spans="1:2">
      <c r="A434">
        <v>1000000297</v>
      </c>
      <c r="B434" s="154">
        <v>101.083333333333</v>
      </c>
    </row>
    <row r="435" spans="1:2">
      <c r="A435">
        <v>1000000298</v>
      </c>
      <c r="B435" s="154">
        <v>1127.4166666666699</v>
      </c>
    </row>
    <row r="436" spans="1:2">
      <c r="A436">
        <v>1000000299</v>
      </c>
      <c r="B436" s="154">
        <v>449.16666666666703</v>
      </c>
    </row>
    <row r="437" spans="1:2">
      <c r="A437">
        <v>1000003162</v>
      </c>
      <c r="B437" s="154">
        <v>127</v>
      </c>
    </row>
    <row r="438" spans="1:2">
      <c r="A438">
        <v>1000000301</v>
      </c>
      <c r="B438" s="154">
        <v>2090.0833333333298</v>
      </c>
    </row>
    <row r="439" spans="1:2">
      <c r="A439">
        <v>1000000302</v>
      </c>
      <c r="B439" s="154">
        <v>444.5</v>
      </c>
    </row>
    <row r="440" spans="1:2">
      <c r="A440">
        <v>1000000303</v>
      </c>
      <c r="B440" s="154">
        <v>8.1666666666666696</v>
      </c>
    </row>
    <row r="441" spans="1:2">
      <c r="A441">
        <v>1000000305</v>
      </c>
      <c r="B441" s="154">
        <v>431</v>
      </c>
    </row>
    <row r="442" spans="1:2">
      <c r="A442">
        <v>1000000182</v>
      </c>
      <c r="B442" s="154">
        <v>67.5</v>
      </c>
    </row>
    <row r="443" spans="1:2">
      <c r="A443">
        <v>1000000184</v>
      </c>
      <c r="B443" s="154">
        <v>1195.1666666666699</v>
      </c>
    </row>
    <row r="444" spans="1:2">
      <c r="A444">
        <v>1000000171</v>
      </c>
      <c r="B444" s="154">
        <v>96</v>
      </c>
    </row>
    <row r="445" spans="1:2">
      <c r="A445">
        <v>1000000176</v>
      </c>
      <c r="B445" s="154">
        <v>13.6666666666667</v>
      </c>
    </row>
    <row r="446" spans="1:2">
      <c r="A446">
        <v>1000000185</v>
      </c>
      <c r="B446" s="154">
        <v>27.5833333333333</v>
      </c>
    </row>
    <row r="447" spans="1:2">
      <c r="A447">
        <v>1000000196</v>
      </c>
      <c r="B447" s="154">
        <v>23.1666666666667</v>
      </c>
    </row>
    <row r="448" spans="1:2">
      <c r="A448">
        <v>1000000177</v>
      </c>
      <c r="B448" s="154">
        <v>390.53333333333302</v>
      </c>
    </row>
    <row r="449" spans="1:2">
      <c r="A449">
        <v>1000000194</v>
      </c>
      <c r="B449" s="154">
        <v>312</v>
      </c>
    </row>
    <row r="450" spans="1:2">
      <c r="A450">
        <v>1000000189</v>
      </c>
      <c r="B450" s="154">
        <v>20.8333333333333</v>
      </c>
    </row>
    <row r="451" spans="1:2">
      <c r="A451">
        <v>1000000181</v>
      </c>
      <c r="B451" s="154">
        <v>69.3333333333333</v>
      </c>
    </row>
    <row r="452" spans="1:2">
      <c r="A452">
        <v>1000000178</v>
      </c>
      <c r="B452" s="154">
        <v>16.9166666666667</v>
      </c>
    </row>
    <row r="453" spans="1:2">
      <c r="A453">
        <v>1000000190</v>
      </c>
      <c r="B453" s="154">
        <v>110.5</v>
      </c>
    </row>
    <row r="454" spans="1:2">
      <c r="A454">
        <v>1000000168</v>
      </c>
      <c r="B454" s="154">
        <v>182.833333333333</v>
      </c>
    </row>
    <row r="455" spans="1:2">
      <c r="A455">
        <v>1000000172</v>
      </c>
      <c r="B455" s="154">
        <v>647.88333333333298</v>
      </c>
    </row>
    <row r="456" spans="1:2">
      <c r="A456">
        <v>1000000195</v>
      </c>
      <c r="B456" s="154">
        <v>154.166666666667</v>
      </c>
    </row>
    <row r="457" spans="1:2">
      <c r="A457">
        <v>1000000170</v>
      </c>
      <c r="B457" s="154">
        <v>224.5</v>
      </c>
    </row>
    <row r="458" spans="1:2">
      <c r="A458">
        <v>1000000179</v>
      </c>
      <c r="B458" s="154">
        <v>157.25</v>
      </c>
    </row>
    <row r="459" spans="1:2">
      <c r="A459">
        <v>1000000183</v>
      </c>
      <c r="B459" s="154">
        <v>7.1666666666666696</v>
      </c>
    </row>
    <row r="460" spans="1:2">
      <c r="A460">
        <v>1000000174</v>
      </c>
      <c r="B460" s="154">
        <v>62.3333333333333</v>
      </c>
    </row>
    <row r="461" spans="1:2">
      <c r="A461">
        <v>1000002402</v>
      </c>
      <c r="B461" s="154">
        <v>72.5</v>
      </c>
    </row>
    <row r="462" spans="1:2">
      <c r="A462">
        <v>1000002740</v>
      </c>
      <c r="B462" s="154">
        <v>244.75</v>
      </c>
    </row>
    <row r="463" spans="1:2">
      <c r="A463">
        <v>1000002820</v>
      </c>
      <c r="B463" s="154">
        <v>127.416666666667</v>
      </c>
    </row>
    <row r="464" spans="1:2">
      <c r="A464">
        <v>1000003497</v>
      </c>
      <c r="B464" s="154">
        <v>19.3333333333333</v>
      </c>
    </row>
    <row r="465" spans="1:2">
      <c r="A465">
        <v>1000003116</v>
      </c>
      <c r="B465" s="154">
        <v>13.8333333333333</v>
      </c>
    </row>
    <row r="466" spans="1:2">
      <c r="A466">
        <v>1000003191</v>
      </c>
      <c r="B466" s="154">
        <v>14.9166666666667</v>
      </c>
    </row>
    <row r="467" spans="1:2">
      <c r="A467">
        <v>1000003325</v>
      </c>
      <c r="B467" s="154">
        <v>126.666666666667</v>
      </c>
    </row>
    <row r="468" spans="1:2">
      <c r="A468">
        <v>1000003407</v>
      </c>
      <c r="B468" s="154">
        <v>108.5</v>
      </c>
    </row>
    <row r="469" spans="1:2">
      <c r="A469">
        <v>1000003598</v>
      </c>
      <c r="B469" s="154">
        <v>145.583333333333</v>
      </c>
    </row>
    <row r="470" spans="1:2">
      <c r="A470">
        <v>1000003806</v>
      </c>
      <c r="B470" s="154">
        <v>41.8333333333333</v>
      </c>
    </row>
    <row r="471" spans="1:2">
      <c r="A471">
        <v>1000003845</v>
      </c>
      <c r="B471" s="154">
        <v>133.416666666667</v>
      </c>
    </row>
    <row r="472" spans="1:2">
      <c r="A472">
        <v>1000003852</v>
      </c>
      <c r="B472" s="154">
        <v>217.166666666667</v>
      </c>
    </row>
    <row r="473" spans="1:2">
      <c r="A473">
        <v>1000003854</v>
      </c>
      <c r="B473" s="154">
        <v>203.083333333333</v>
      </c>
    </row>
    <row r="474" spans="1:2">
      <c r="A474">
        <v>1000003855</v>
      </c>
      <c r="B474" s="154">
        <v>93.75</v>
      </c>
    </row>
    <row r="475" spans="1:2">
      <c r="A475">
        <v>1000003890</v>
      </c>
      <c r="B475" s="154">
        <v>1171.4166666666699</v>
      </c>
    </row>
    <row r="476" spans="1:2">
      <c r="A476">
        <v>1000003968</v>
      </c>
      <c r="B476" s="154">
        <v>82.75</v>
      </c>
    </row>
    <row r="477" spans="1:2">
      <c r="A477">
        <v>1000003969</v>
      </c>
      <c r="B477" s="154">
        <v>66.75</v>
      </c>
    </row>
    <row r="478" spans="1:2">
      <c r="A478">
        <v>1000003999</v>
      </c>
      <c r="B478" s="154">
        <v>26.5833333333333</v>
      </c>
    </row>
    <row r="479" spans="1:2">
      <c r="A479">
        <v>1000004022</v>
      </c>
      <c r="B479" s="154">
        <v>10.4166666666667</v>
      </c>
    </row>
    <row r="480" spans="1:2">
      <c r="A480">
        <v>1000004052</v>
      </c>
      <c r="B480" s="154">
        <v>61.0833333333333</v>
      </c>
    </row>
    <row r="481" spans="1:2">
      <c r="A481">
        <v>1000004105</v>
      </c>
      <c r="B481" s="154">
        <v>24.3333333333333</v>
      </c>
    </row>
    <row r="482" spans="1:2">
      <c r="A482">
        <v>1000000368</v>
      </c>
      <c r="B482" s="154">
        <v>250.666666666667</v>
      </c>
    </row>
    <row r="483" spans="1:2">
      <c r="A483">
        <v>1000000370</v>
      </c>
      <c r="B483" s="154">
        <v>16.75</v>
      </c>
    </row>
    <row r="484" spans="1:2">
      <c r="A484">
        <v>1000000364</v>
      </c>
      <c r="B484" s="154">
        <v>1.75</v>
      </c>
    </row>
    <row r="485" spans="1:2">
      <c r="A485">
        <v>1000000337</v>
      </c>
      <c r="B485" s="154">
        <v>66.3333333333333</v>
      </c>
    </row>
    <row r="486" spans="1:2">
      <c r="A486">
        <v>1000000360</v>
      </c>
      <c r="B486" s="154">
        <v>1560.2916666666699</v>
      </c>
    </row>
    <row r="487" spans="1:2">
      <c r="A487">
        <v>1000000358</v>
      </c>
      <c r="B487" s="154">
        <v>151.71666666666701</v>
      </c>
    </row>
    <row r="488" spans="1:2">
      <c r="A488">
        <v>1000000351</v>
      </c>
      <c r="B488" s="154">
        <v>19.9166666666667</v>
      </c>
    </row>
    <row r="489" spans="1:2">
      <c r="A489">
        <v>1000000328</v>
      </c>
      <c r="B489" s="154">
        <v>19.6666666666667</v>
      </c>
    </row>
    <row r="490" spans="1:2">
      <c r="A490">
        <v>1000000312</v>
      </c>
      <c r="B490" s="154">
        <v>40.75</v>
      </c>
    </row>
    <row r="491" spans="1:2">
      <c r="A491">
        <v>1000000359</v>
      </c>
      <c r="B491" s="154">
        <v>83.4166666666667</v>
      </c>
    </row>
    <row r="492" spans="1:2">
      <c r="A492">
        <v>1000000336</v>
      </c>
      <c r="B492" s="154">
        <v>9.3333333333333304</v>
      </c>
    </row>
    <row r="493" spans="1:2">
      <c r="A493">
        <v>1000000326</v>
      </c>
      <c r="B493" s="154">
        <v>3.5</v>
      </c>
    </row>
    <row r="494" spans="1:2">
      <c r="A494">
        <v>1000000311</v>
      </c>
      <c r="B494" s="154">
        <v>786.58333333333303</v>
      </c>
    </row>
    <row r="495" spans="1:2">
      <c r="A495">
        <v>1000000313</v>
      </c>
      <c r="B495" s="154">
        <v>111</v>
      </c>
    </row>
    <row r="496" spans="1:2">
      <c r="A496">
        <v>1000000355</v>
      </c>
      <c r="B496" s="154">
        <v>112.791666666667</v>
      </c>
    </row>
    <row r="497" spans="1:2">
      <c r="A497">
        <v>1000000315</v>
      </c>
      <c r="B497" s="154">
        <v>34.5</v>
      </c>
    </row>
    <row r="498" spans="1:2">
      <c r="A498">
        <v>1000000350</v>
      </c>
      <c r="B498" s="154">
        <v>1.6666666666666701</v>
      </c>
    </row>
    <row r="499" spans="1:2">
      <c r="A499">
        <v>1000000346</v>
      </c>
      <c r="B499" s="154">
        <v>15.4166666666667</v>
      </c>
    </row>
    <row r="500" spans="1:2">
      <c r="A500">
        <v>1000000365</v>
      </c>
      <c r="B500" s="154">
        <v>6.5833333333333304</v>
      </c>
    </row>
    <row r="501" spans="1:2">
      <c r="A501">
        <v>1000000331</v>
      </c>
      <c r="B501" s="154">
        <v>22.3333333333333</v>
      </c>
    </row>
    <row r="502" spans="1:2">
      <c r="A502">
        <v>1000000338</v>
      </c>
      <c r="B502" s="154">
        <v>555.875</v>
      </c>
    </row>
    <row r="503" spans="1:2">
      <c r="A503">
        <v>1000000843</v>
      </c>
      <c r="B503" s="154">
        <v>1047.5250000000001</v>
      </c>
    </row>
    <row r="504" spans="1:2">
      <c r="A504">
        <v>1000000333</v>
      </c>
      <c r="B504" s="154">
        <v>198.666666666667</v>
      </c>
    </row>
    <row r="505" spans="1:2">
      <c r="A505">
        <v>1000000332</v>
      </c>
      <c r="B505" s="154">
        <v>132.25</v>
      </c>
    </row>
    <row r="506" spans="1:2">
      <c r="A506">
        <v>1000000842</v>
      </c>
      <c r="B506" s="154">
        <v>131</v>
      </c>
    </row>
    <row r="507" spans="1:2">
      <c r="A507">
        <v>1000002847</v>
      </c>
      <c r="B507" s="154">
        <v>1219.3916666666701</v>
      </c>
    </row>
    <row r="508" spans="1:2">
      <c r="A508">
        <v>1000002990</v>
      </c>
      <c r="B508" s="154">
        <v>47.3333333333333</v>
      </c>
    </row>
    <row r="509" spans="1:2">
      <c r="A509">
        <v>1000003250</v>
      </c>
      <c r="B509" s="154">
        <v>7.25</v>
      </c>
    </row>
    <row r="510" spans="1:2">
      <c r="A510">
        <v>1000003515</v>
      </c>
      <c r="B510" s="154">
        <v>139.166666666667</v>
      </c>
    </row>
    <row r="511" spans="1:2">
      <c r="A511">
        <v>1000003592</v>
      </c>
      <c r="B511" s="154">
        <v>11.7083333333333</v>
      </c>
    </row>
    <row r="512" spans="1:2">
      <c r="A512">
        <v>1000003744</v>
      </c>
      <c r="B512" s="154">
        <v>50</v>
      </c>
    </row>
    <row r="513" spans="1:2">
      <c r="A513">
        <v>1000003901</v>
      </c>
      <c r="B513" s="154">
        <v>55.9166666666667</v>
      </c>
    </row>
    <row r="514" spans="1:2">
      <c r="A514">
        <v>1000003983</v>
      </c>
      <c r="B514" s="154">
        <v>185.625</v>
      </c>
    </row>
    <row r="515" spans="1:2">
      <c r="A515">
        <v>1000004023</v>
      </c>
      <c r="B515" s="154">
        <v>26.75</v>
      </c>
    </row>
    <row r="516" spans="1:2">
      <c r="A516">
        <v>1000004085</v>
      </c>
      <c r="B516" s="154">
        <v>93.3333333333333</v>
      </c>
    </row>
    <row r="517" spans="1:2">
      <c r="A517">
        <v>1000000609</v>
      </c>
      <c r="B517" s="154">
        <v>6.6666666666666696</v>
      </c>
    </row>
    <row r="518" spans="1:2">
      <c r="A518">
        <v>1000000607</v>
      </c>
      <c r="B518" s="154">
        <v>1141.6666666666699</v>
      </c>
    </row>
    <row r="519" spans="1:2">
      <c r="A519">
        <v>1000000611</v>
      </c>
      <c r="B519" s="154">
        <v>258.33333333333297</v>
      </c>
    </row>
    <row r="520" spans="1:2">
      <c r="A520">
        <v>1000000614</v>
      </c>
      <c r="B520" s="154">
        <v>1045</v>
      </c>
    </row>
    <row r="521" spans="1:2">
      <c r="A521">
        <v>1000000605</v>
      </c>
      <c r="B521" s="154">
        <v>133.333333333333</v>
      </c>
    </row>
    <row r="522" spans="1:2">
      <c r="A522">
        <v>1000000604</v>
      </c>
      <c r="B522" s="154">
        <v>140.833333333333</v>
      </c>
    </row>
    <row r="523" spans="1:2">
      <c r="A523">
        <v>1000000613</v>
      </c>
      <c r="B523" s="154">
        <v>33.3333333333333</v>
      </c>
    </row>
    <row r="524" spans="1:2">
      <c r="A524">
        <v>1000002753</v>
      </c>
      <c r="B524" s="154">
        <v>95</v>
      </c>
    </row>
    <row r="525" spans="1:2">
      <c r="A525">
        <v>1000003246</v>
      </c>
      <c r="B525" s="154">
        <v>83.3333333333333</v>
      </c>
    </row>
    <row r="526" spans="1:2">
      <c r="A526">
        <v>1000003274</v>
      </c>
      <c r="B526" s="154">
        <v>126.666666666667</v>
      </c>
    </row>
    <row r="527" spans="1:2">
      <c r="A527">
        <v>1000003278</v>
      </c>
      <c r="B527" s="154">
        <v>282.5</v>
      </c>
    </row>
    <row r="528" spans="1:2">
      <c r="A528">
        <v>1000003324</v>
      </c>
      <c r="B528" s="154">
        <v>276.66666666666703</v>
      </c>
    </row>
    <row r="529" spans="1:2">
      <c r="A529">
        <v>1000003907</v>
      </c>
      <c r="B529" s="154">
        <v>625.83333333333303</v>
      </c>
    </row>
    <row r="530" spans="1:2">
      <c r="A530">
        <v>1000004062</v>
      </c>
      <c r="B530" s="154">
        <v>33.3333333333333</v>
      </c>
    </row>
    <row r="531" spans="1:2">
      <c r="A531">
        <v>1000004082</v>
      </c>
      <c r="B531" s="154">
        <v>66.6666666666667</v>
      </c>
    </row>
    <row r="532" spans="1:2">
      <c r="A532">
        <v>1000004086</v>
      </c>
      <c r="B532" s="154">
        <v>53.3333333333333</v>
      </c>
    </row>
    <row r="533" spans="1:2">
      <c r="A533">
        <v>1000000481</v>
      </c>
      <c r="B533" s="154">
        <v>2484.5833333333298</v>
      </c>
    </row>
    <row r="534" spans="1:2">
      <c r="A534">
        <v>1000000512</v>
      </c>
      <c r="B534" s="154">
        <v>2214</v>
      </c>
    </row>
    <row r="535" spans="1:2">
      <c r="A535">
        <v>1000000514</v>
      </c>
      <c r="B535" s="154">
        <v>1232</v>
      </c>
    </row>
    <row r="536" spans="1:2">
      <c r="A536">
        <v>1000000515</v>
      </c>
      <c r="B536" s="154">
        <v>226.57499999999999</v>
      </c>
    </row>
    <row r="537" spans="1:2">
      <c r="A537">
        <v>1000000519</v>
      </c>
      <c r="B537" s="154">
        <v>76.116666666666703</v>
      </c>
    </row>
    <row r="538" spans="1:2">
      <c r="A538">
        <v>1000000527</v>
      </c>
      <c r="B538" s="154">
        <v>878.91666666666697</v>
      </c>
    </row>
    <row r="539" spans="1:2">
      <c r="A539">
        <v>1000000495</v>
      </c>
      <c r="B539" s="154">
        <v>1033.6666666666699</v>
      </c>
    </row>
    <row r="540" spans="1:2">
      <c r="A540">
        <v>1000000487</v>
      </c>
      <c r="B540" s="154">
        <v>6.5</v>
      </c>
    </row>
    <row r="541" spans="1:2">
      <c r="A541">
        <v>1000000488</v>
      </c>
      <c r="B541" s="154">
        <v>781.25</v>
      </c>
    </row>
    <row r="542" spans="1:2">
      <c r="A542">
        <v>1000000522</v>
      </c>
      <c r="B542" s="154">
        <v>1122.9166666666699</v>
      </c>
    </row>
    <row r="543" spans="1:2">
      <c r="A543">
        <v>1000000491</v>
      </c>
      <c r="B543" s="154">
        <v>40</v>
      </c>
    </row>
    <row r="544" spans="1:2">
      <c r="A544">
        <v>1000000499</v>
      </c>
      <c r="B544" s="154">
        <v>1565.74166666667</v>
      </c>
    </row>
    <row r="545" spans="1:2">
      <c r="A545">
        <v>1000000490</v>
      </c>
      <c r="B545" s="154">
        <v>669.33333333333303</v>
      </c>
    </row>
    <row r="546" spans="1:2">
      <c r="A546">
        <v>1000000523</v>
      </c>
      <c r="B546" s="154">
        <v>11</v>
      </c>
    </row>
    <row r="547" spans="1:2">
      <c r="A547">
        <v>1000000497</v>
      </c>
      <c r="B547" s="154">
        <v>92.5833333333333</v>
      </c>
    </row>
    <row r="548" spans="1:2">
      <c r="A548">
        <v>1000000511</v>
      </c>
      <c r="B548" s="154">
        <v>214</v>
      </c>
    </row>
    <row r="549" spans="1:2">
      <c r="A549">
        <v>1000000493</v>
      </c>
      <c r="B549" s="154">
        <v>160</v>
      </c>
    </row>
    <row r="550" spans="1:2">
      <c r="A550">
        <v>1000000492</v>
      </c>
      <c r="B550" s="154">
        <v>147.5</v>
      </c>
    </row>
    <row r="551" spans="1:2">
      <c r="A551">
        <v>1000000501</v>
      </c>
      <c r="B551" s="154">
        <v>29.1666666666667</v>
      </c>
    </row>
    <row r="552" spans="1:2">
      <c r="A552">
        <v>1000000513</v>
      </c>
      <c r="B552" s="154">
        <v>8.8333333333333304</v>
      </c>
    </row>
    <row r="553" spans="1:2">
      <c r="A553">
        <v>1000000509</v>
      </c>
      <c r="B553" s="154">
        <v>1293.5999999999999</v>
      </c>
    </row>
    <row r="554" spans="1:2">
      <c r="A554">
        <v>1000000486</v>
      </c>
      <c r="B554" s="154">
        <v>36.5833333333333</v>
      </c>
    </row>
    <row r="555" spans="1:2">
      <c r="A555">
        <v>1000000503</v>
      </c>
      <c r="B555" s="154">
        <v>104.75</v>
      </c>
    </row>
    <row r="556" spans="1:2">
      <c r="A556">
        <v>1000000498</v>
      </c>
      <c r="B556" s="154">
        <v>37.5</v>
      </c>
    </row>
    <row r="557" spans="1:2">
      <c r="A557">
        <v>1000000496</v>
      </c>
      <c r="B557" s="154">
        <v>117.5</v>
      </c>
    </row>
    <row r="558" spans="1:2">
      <c r="A558">
        <v>1000000508</v>
      </c>
      <c r="B558" s="154">
        <v>141.666666666667</v>
      </c>
    </row>
    <row r="559" spans="1:2">
      <c r="A559">
        <v>1000000504</v>
      </c>
      <c r="B559" s="154">
        <v>236.5</v>
      </c>
    </row>
    <row r="560" spans="1:2">
      <c r="A560">
        <v>1000000510</v>
      </c>
      <c r="B560" s="154">
        <v>1197.5</v>
      </c>
    </row>
    <row r="561" spans="1:2">
      <c r="A561">
        <v>1000000528</v>
      </c>
      <c r="B561" s="154">
        <v>29.1666666666667</v>
      </c>
    </row>
    <row r="562" spans="1:2">
      <c r="A562">
        <v>1000000485</v>
      </c>
      <c r="B562" s="154">
        <v>37.5</v>
      </c>
    </row>
    <row r="563" spans="1:2">
      <c r="A563">
        <v>1000000494</v>
      </c>
      <c r="B563" s="154">
        <v>38.241666666666703</v>
      </c>
    </row>
    <row r="564" spans="1:2">
      <c r="A564">
        <v>1000000506</v>
      </c>
      <c r="B564" s="154">
        <v>2056.4166666666702</v>
      </c>
    </row>
    <row r="565" spans="1:2">
      <c r="A565">
        <v>1000000525</v>
      </c>
      <c r="B565" s="154">
        <v>11.6666666666667</v>
      </c>
    </row>
    <row r="566" spans="1:2">
      <c r="A566">
        <v>1000000502</v>
      </c>
      <c r="B566" s="154">
        <v>46.5</v>
      </c>
    </row>
    <row r="567" spans="1:2">
      <c r="A567">
        <v>1000000521</v>
      </c>
      <c r="B567" s="154">
        <v>965.35</v>
      </c>
    </row>
    <row r="568" spans="1:2">
      <c r="A568">
        <v>1000000524</v>
      </c>
      <c r="B568" s="154">
        <v>879.83333333333303</v>
      </c>
    </row>
    <row r="569" spans="1:2">
      <c r="A569">
        <v>1000000484</v>
      </c>
      <c r="B569" s="154">
        <v>371.16666666666703</v>
      </c>
    </row>
    <row r="570" spans="1:2">
      <c r="A570">
        <v>1000000483</v>
      </c>
      <c r="B570" s="154">
        <v>811.25</v>
      </c>
    </row>
    <row r="571" spans="1:2">
      <c r="A571">
        <v>1000000948</v>
      </c>
      <c r="B571" s="154">
        <v>1664.7833333333299</v>
      </c>
    </row>
    <row r="572" spans="1:2">
      <c r="A572">
        <v>1000000942</v>
      </c>
      <c r="B572" s="154">
        <v>46.6666666666667</v>
      </c>
    </row>
    <row r="573" spans="1:2">
      <c r="A573">
        <v>1000000935</v>
      </c>
      <c r="B573" s="154">
        <v>25</v>
      </c>
    </row>
    <row r="574" spans="1:2">
      <c r="A574">
        <v>1000000953</v>
      </c>
      <c r="B574" s="154">
        <v>819.25</v>
      </c>
    </row>
    <row r="575" spans="1:2">
      <c r="A575">
        <v>1000000943</v>
      </c>
      <c r="B575" s="154">
        <v>10.9166666666667</v>
      </c>
    </row>
    <row r="576" spans="1:2">
      <c r="A576">
        <v>1000000946</v>
      </c>
      <c r="B576" s="154">
        <v>26.6666666666667</v>
      </c>
    </row>
    <row r="577" spans="1:2">
      <c r="A577">
        <v>1000000940</v>
      </c>
      <c r="B577" s="154">
        <v>581</v>
      </c>
    </row>
    <row r="578" spans="1:2">
      <c r="A578">
        <v>1000000936</v>
      </c>
      <c r="B578" s="154">
        <v>19.25</v>
      </c>
    </row>
    <row r="579" spans="1:2">
      <c r="A579">
        <v>1000000945</v>
      </c>
      <c r="B579" s="154">
        <v>20.8333333333333</v>
      </c>
    </row>
    <row r="580" spans="1:2">
      <c r="A580">
        <v>1000000962</v>
      </c>
      <c r="B580" s="154">
        <v>587.08333333333303</v>
      </c>
    </row>
    <row r="581" spans="1:2">
      <c r="A581">
        <v>1000000944</v>
      </c>
      <c r="B581" s="154">
        <v>25.75</v>
      </c>
    </row>
    <row r="582" spans="1:2">
      <c r="A582">
        <v>1000000950</v>
      </c>
      <c r="B582" s="154">
        <v>29.1666666666667</v>
      </c>
    </row>
    <row r="583" spans="1:2">
      <c r="A583">
        <v>1000002627</v>
      </c>
      <c r="B583" s="154">
        <v>200.333333333333</v>
      </c>
    </row>
    <row r="584" spans="1:2">
      <c r="A584">
        <v>1000002762</v>
      </c>
      <c r="B584" s="154">
        <v>12.5</v>
      </c>
    </row>
    <row r="585" spans="1:2">
      <c r="A585">
        <v>1000002813</v>
      </c>
      <c r="B585" s="154">
        <v>215.74166666666699</v>
      </c>
    </row>
    <row r="586" spans="1:2">
      <c r="A586">
        <v>1000002833</v>
      </c>
      <c r="B586" s="154">
        <v>582.91666666666697</v>
      </c>
    </row>
    <row r="587" spans="1:2">
      <c r="A587">
        <v>1000003282</v>
      </c>
      <c r="B587" s="154">
        <v>111.666666666667</v>
      </c>
    </row>
    <row r="588" spans="1:2">
      <c r="A588">
        <v>1000003292</v>
      </c>
      <c r="B588" s="154">
        <v>375.25</v>
      </c>
    </row>
    <row r="589" spans="1:2">
      <c r="A589">
        <v>1000003344</v>
      </c>
      <c r="B589" s="154">
        <v>39.1666666666667</v>
      </c>
    </row>
    <row r="590" spans="1:2">
      <c r="A590">
        <v>1000003366</v>
      </c>
      <c r="B590" s="154">
        <v>388.5</v>
      </c>
    </row>
    <row r="591" spans="1:2">
      <c r="A591">
        <v>1000003393</v>
      </c>
      <c r="B591" s="154">
        <v>189.916666666667</v>
      </c>
    </row>
    <row r="592" spans="1:2">
      <c r="A592">
        <v>1000003399</v>
      </c>
      <c r="B592" s="154">
        <v>258.5</v>
      </c>
    </row>
    <row r="593" spans="1:2">
      <c r="A593">
        <v>1000003415</v>
      </c>
      <c r="B593" s="154">
        <v>103.333333333333</v>
      </c>
    </row>
    <row r="594" spans="1:2">
      <c r="A594">
        <v>1000003454</v>
      </c>
      <c r="B594" s="154">
        <v>98.8333333333333</v>
      </c>
    </row>
    <row r="595" spans="1:2">
      <c r="A595">
        <v>1000003586</v>
      </c>
      <c r="B595" s="154">
        <v>105</v>
      </c>
    </row>
    <row r="596" spans="1:2">
      <c r="A596">
        <v>1000003597</v>
      </c>
      <c r="B596" s="154">
        <v>100.166666666667</v>
      </c>
    </row>
    <row r="597" spans="1:2">
      <c r="A597">
        <v>1000003637</v>
      </c>
      <c r="B597" s="154">
        <v>35.5833333333333</v>
      </c>
    </row>
    <row r="598" spans="1:2">
      <c r="A598">
        <v>1000003713</v>
      </c>
      <c r="B598" s="154">
        <v>75.8333333333333</v>
      </c>
    </row>
    <row r="599" spans="1:2">
      <c r="A599">
        <v>1000003725</v>
      </c>
      <c r="B599" s="154">
        <v>851.58333333333303</v>
      </c>
    </row>
    <row r="600" spans="1:2">
      <c r="A600">
        <v>1000003747</v>
      </c>
      <c r="B600" s="154">
        <v>55.3333333333333</v>
      </c>
    </row>
    <row r="601" spans="1:2">
      <c r="A601">
        <v>1000003767</v>
      </c>
      <c r="B601" s="154">
        <v>43.3333333333333</v>
      </c>
    </row>
    <row r="602" spans="1:2">
      <c r="A602">
        <v>1000003810</v>
      </c>
      <c r="B602" s="154">
        <v>23.5833333333333</v>
      </c>
    </row>
    <row r="603" spans="1:2">
      <c r="A603">
        <v>1000003874</v>
      </c>
      <c r="B603" s="154">
        <v>24.1666666666667</v>
      </c>
    </row>
    <row r="604" spans="1:2">
      <c r="A604">
        <v>1000003912</v>
      </c>
      <c r="B604" s="154">
        <v>56.5833333333333</v>
      </c>
    </row>
    <row r="605" spans="1:2">
      <c r="A605">
        <v>1000003916</v>
      </c>
      <c r="B605" s="154">
        <v>173.166666666667</v>
      </c>
    </row>
    <row r="606" spans="1:2">
      <c r="A606">
        <v>1000003927</v>
      </c>
      <c r="B606" s="154">
        <v>24.9166666666667</v>
      </c>
    </row>
    <row r="607" spans="1:2">
      <c r="A607">
        <v>1000003962</v>
      </c>
      <c r="B607" s="154">
        <v>21.6666666666667</v>
      </c>
    </row>
    <row r="608" spans="1:2">
      <c r="A608">
        <v>1000003984</v>
      </c>
      <c r="B608" s="154">
        <v>61.6666666666667</v>
      </c>
    </row>
    <row r="609" spans="1:2">
      <c r="A609">
        <v>1000004046</v>
      </c>
      <c r="B609" s="154">
        <v>160.166666666667</v>
      </c>
    </row>
    <row r="610" spans="1:2">
      <c r="A610">
        <v>1000004076</v>
      </c>
      <c r="B610" s="154">
        <v>21.375</v>
      </c>
    </row>
    <row r="611" spans="1:2">
      <c r="A611">
        <v>1000004094</v>
      </c>
      <c r="B611" s="154">
        <v>31.6666666666667</v>
      </c>
    </row>
    <row r="612" spans="1:2">
      <c r="A612">
        <v>1000000534</v>
      </c>
      <c r="B612" s="154">
        <v>368</v>
      </c>
    </row>
    <row r="613" spans="1:2">
      <c r="A613">
        <v>1000000539</v>
      </c>
      <c r="B613" s="154">
        <v>1341.8333333333301</v>
      </c>
    </row>
    <row r="614" spans="1:2">
      <c r="A614">
        <v>1000000557</v>
      </c>
      <c r="B614" s="154">
        <v>7.5</v>
      </c>
    </row>
    <row r="615" spans="1:2">
      <c r="A615">
        <v>1000000529</v>
      </c>
      <c r="B615" s="154">
        <v>542.16666666666697</v>
      </c>
    </row>
    <row r="616" spans="1:2">
      <c r="A616">
        <v>1000000544</v>
      </c>
      <c r="B616" s="154">
        <v>577.33333333333303</v>
      </c>
    </row>
    <row r="617" spans="1:2">
      <c r="A617">
        <v>1000000541</v>
      </c>
      <c r="B617" s="154">
        <v>12.75</v>
      </c>
    </row>
    <row r="618" spans="1:2">
      <c r="A618">
        <v>1000000530</v>
      </c>
      <c r="B618" s="154">
        <v>119.083333333333</v>
      </c>
    </row>
    <row r="619" spans="1:2">
      <c r="A619">
        <v>1000000549</v>
      </c>
      <c r="B619" s="154">
        <v>14.9166666666667</v>
      </c>
    </row>
    <row r="620" spans="1:2">
      <c r="A620">
        <v>1000000554</v>
      </c>
      <c r="B620" s="154">
        <v>260.91666666666703</v>
      </c>
    </row>
    <row r="621" spans="1:2">
      <c r="A621">
        <v>1000000555</v>
      </c>
      <c r="B621" s="154">
        <v>62.75</v>
      </c>
    </row>
    <row r="622" spans="1:2">
      <c r="A622">
        <v>1000000532</v>
      </c>
      <c r="B622" s="154">
        <v>149.25</v>
      </c>
    </row>
    <row r="623" spans="1:2">
      <c r="A623">
        <v>1000000552</v>
      </c>
      <c r="B623" s="154">
        <v>241</v>
      </c>
    </row>
    <row r="624" spans="1:2">
      <c r="A624">
        <v>1000000538</v>
      </c>
      <c r="B624" s="154">
        <v>17.1666666666667</v>
      </c>
    </row>
    <row r="625" spans="1:2">
      <c r="A625">
        <v>1000000535</v>
      </c>
      <c r="B625" s="154">
        <v>56.8333333333333</v>
      </c>
    </row>
    <row r="626" spans="1:2">
      <c r="A626">
        <v>1000000551</v>
      </c>
      <c r="B626" s="154">
        <v>39.25</v>
      </c>
    </row>
    <row r="627" spans="1:2">
      <c r="A627">
        <v>1000000542</v>
      </c>
      <c r="B627" s="154">
        <v>156</v>
      </c>
    </row>
    <row r="628" spans="1:2">
      <c r="A628">
        <v>1000000553</v>
      </c>
      <c r="B628" s="154">
        <v>188.583333333333</v>
      </c>
    </row>
    <row r="629" spans="1:2">
      <c r="A629">
        <v>1000000548</v>
      </c>
      <c r="B629" s="154">
        <v>912.75</v>
      </c>
    </row>
    <row r="630" spans="1:2">
      <c r="A630">
        <v>1000000546</v>
      </c>
      <c r="B630" s="154">
        <v>49.75</v>
      </c>
    </row>
    <row r="631" spans="1:2">
      <c r="A631">
        <v>1000000958</v>
      </c>
      <c r="B631" s="154">
        <v>28.9166666666667</v>
      </c>
    </row>
    <row r="632" spans="1:2">
      <c r="A632">
        <v>1000000963</v>
      </c>
      <c r="B632" s="154">
        <v>23.6666666666667</v>
      </c>
    </row>
    <row r="633" spans="1:2">
      <c r="A633">
        <v>1000000965</v>
      </c>
      <c r="B633" s="154">
        <v>38.75</v>
      </c>
    </row>
    <row r="634" spans="1:2">
      <c r="A634">
        <v>1000000959</v>
      </c>
      <c r="B634" s="154">
        <v>15.9166666666667</v>
      </c>
    </row>
    <row r="635" spans="1:2">
      <c r="A635">
        <v>1000002405</v>
      </c>
      <c r="B635" s="154">
        <v>43</v>
      </c>
    </row>
    <row r="636" spans="1:2">
      <c r="A636">
        <v>1000002607</v>
      </c>
      <c r="B636" s="154">
        <v>21.5833333333333</v>
      </c>
    </row>
    <row r="637" spans="1:2">
      <c r="A637">
        <v>1000002723</v>
      </c>
      <c r="B637" s="154">
        <v>241.666666666667</v>
      </c>
    </row>
    <row r="638" spans="1:2">
      <c r="A638">
        <v>1000003189</v>
      </c>
      <c r="B638" s="154">
        <v>69</v>
      </c>
    </row>
    <row r="639" spans="1:2">
      <c r="A639">
        <v>1000003304</v>
      </c>
      <c r="B639" s="154">
        <v>34</v>
      </c>
    </row>
    <row r="640" spans="1:2">
      <c r="A640">
        <v>1000003385</v>
      </c>
      <c r="B640" s="154">
        <v>107.75</v>
      </c>
    </row>
    <row r="641" spans="1:2">
      <c r="A641">
        <v>1000003429</v>
      </c>
      <c r="B641" s="154">
        <v>10.8333333333333</v>
      </c>
    </row>
    <row r="642" spans="1:2">
      <c r="A642">
        <v>1000003443</v>
      </c>
      <c r="B642" s="154">
        <v>111.416666666667</v>
      </c>
    </row>
    <row r="643" spans="1:2">
      <c r="A643">
        <v>1000003745</v>
      </c>
      <c r="B643" s="154">
        <v>177.416666666667</v>
      </c>
    </row>
    <row r="644" spans="1:2">
      <c r="A644">
        <v>1000003842</v>
      </c>
      <c r="B644" s="154">
        <v>186.816666666667</v>
      </c>
    </row>
    <row r="645" spans="1:2">
      <c r="A645">
        <v>1000003843</v>
      </c>
      <c r="B645" s="154">
        <v>537.97500000000002</v>
      </c>
    </row>
    <row r="646" spans="1:2">
      <c r="A646">
        <v>1000003896</v>
      </c>
      <c r="B646" s="154">
        <v>53.25</v>
      </c>
    </row>
    <row r="647" spans="1:2">
      <c r="A647">
        <v>1000004047</v>
      </c>
      <c r="B647" s="154">
        <v>29.25</v>
      </c>
    </row>
    <row r="648" spans="1:2">
      <c r="A648">
        <v>1000000043</v>
      </c>
      <c r="B648" s="154">
        <v>127.5</v>
      </c>
    </row>
    <row r="649" spans="1:2">
      <c r="A649">
        <v>1000000036</v>
      </c>
      <c r="B649" s="154">
        <v>358.33333333333297</v>
      </c>
    </row>
    <row r="650" spans="1:2">
      <c r="A650">
        <v>1000000040</v>
      </c>
      <c r="B650" s="154">
        <v>448.61666666666702</v>
      </c>
    </row>
    <row r="651" spans="1:2">
      <c r="A651">
        <v>1000000059</v>
      </c>
      <c r="B651" s="154">
        <v>1.6666666666666701</v>
      </c>
    </row>
    <row r="652" spans="1:2">
      <c r="A652">
        <v>1000000013</v>
      </c>
      <c r="B652" s="154">
        <v>108.625</v>
      </c>
    </row>
    <row r="653" spans="1:2">
      <c r="A653">
        <v>1000000825</v>
      </c>
      <c r="B653" s="154">
        <v>93.5833333333333</v>
      </c>
    </row>
    <row r="654" spans="1:2">
      <c r="A654">
        <v>1000000021</v>
      </c>
      <c r="B654" s="154">
        <v>31.6666666666667</v>
      </c>
    </row>
    <row r="655" spans="1:2">
      <c r="A655">
        <v>1000000022</v>
      </c>
      <c r="B655" s="154">
        <v>1856.2083333333301</v>
      </c>
    </row>
    <row r="656" spans="1:2">
      <c r="A656">
        <v>1000000041</v>
      </c>
      <c r="B656" s="154">
        <v>65</v>
      </c>
    </row>
    <row r="657" spans="1:2">
      <c r="A657">
        <v>1000000048</v>
      </c>
      <c r="B657" s="154">
        <v>145.666666666667</v>
      </c>
    </row>
    <row r="658" spans="1:2">
      <c r="A658">
        <v>1000000047</v>
      </c>
      <c r="B658" s="154">
        <v>35.0833333333333</v>
      </c>
    </row>
    <row r="659" spans="1:2">
      <c r="A659">
        <v>1000000039</v>
      </c>
      <c r="B659" s="154">
        <v>73.3333333333333</v>
      </c>
    </row>
    <row r="660" spans="1:2">
      <c r="A660">
        <v>1000000050</v>
      </c>
      <c r="B660" s="154">
        <v>405.07499999999999</v>
      </c>
    </row>
    <row r="661" spans="1:2">
      <c r="A661">
        <v>1000000822</v>
      </c>
      <c r="B661" s="154">
        <v>5693.4750000000004</v>
      </c>
    </row>
    <row r="662" spans="1:2">
      <c r="A662">
        <v>1000000044</v>
      </c>
      <c r="B662" s="154">
        <v>206.583333333333</v>
      </c>
    </row>
    <row r="663" spans="1:2">
      <c r="A663">
        <v>1000000051</v>
      </c>
      <c r="B663" s="154">
        <v>100.666666666667</v>
      </c>
    </row>
    <row r="664" spans="1:2">
      <c r="A664">
        <v>1000000027</v>
      </c>
      <c r="B664" s="154">
        <v>69.25</v>
      </c>
    </row>
    <row r="665" spans="1:2">
      <c r="A665">
        <v>1000000827</v>
      </c>
      <c r="B665" s="154">
        <v>193.27500000000001</v>
      </c>
    </row>
    <row r="666" spans="1:2">
      <c r="A666">
        <v>1000000064</v>
      </c>
      <c r="B666" s="154">
        <v>21.5</v>
      </c>
    </row>
    <row r="667" spans="1:2">
      <c r="A667">
        <v>1000000028</v>
      </c>
      <c r="B667" s="154">
        <v>187.666666666667</v>
      </c>
    </row>
    <row r="668" spans="1:2">
      <c r="A668">
        <v>1000000060</v>
      </c>
      <c r="B668" s="154">
        <v>72.3333333333333</v>
      </c>
    </row>
    <row r="669" spans="1:2">
      <c r="A669">
        <v>1000000024</v>
      </c>
      <c r="B669" s="154">
        <v>1671.88333333333</v>
      </c>
    </row>
    <row r="670" spans="1:2">
      <c r="A670">
        <v>1000000058</v>
      </c>
      <c r="B670" s="154">
        <v>30</v>
      </c>
    </row>
    <row r="671" spans="1:2">
      <c r="A671">
        <v>1000000052</v>
      </c>
      <c r="B671" s="154">
        <v>176.07499999999999</v>
      </c>
    </row>
    <row r="672" spans="1:2">
      <c r="A672">
        <v>1000000023</v>
      </c>
      <c r="B672" s="154">
        <v>3.3333333333333299</v>
      </c>
    </row>
    <row r="673" spans="1:2">
      <c r="A673">
        <v>1000000829</v>
      </c>
      <c r="B673" s="154">
        <v>111.033333333333</v>
      </c>
    </row>
    <row r="674" spans="1:2">
      <c r="A674">
        <v>1000000828</v>
      </c>
      <c r="B674" s="154">
        <v>30</v>
      </c>
    </row>
    <row r="675" spans="1:2">
      <c r="A675">
        <v>1000000053</v>
      </c>
      <c r="B675" s="154">
        <v>14.1666666666667</v>
      </c>
    </row>
    <row r="676" spans="1:2">
      <c r="A676">
        <v>1000000030</v>
      </c>
      <c r="B676" s="154">
        <v>6.25</v>
      </c>
    </row>
    <row r="677" spans="1:2">
      <c r="A677">
        <v>1000002391</v>
      </c>
      <c r="B677" s="154">
        <v>71.125</v>
      </c>
    </row>
    <row r="678" spans="1:2">
      <c r="A678">
        <v>1000000049</v>
      </c>
      <c r="B678" s="154">
        <v>6.6666666666666696</v>
      </c>
    </row>
    <row r="679" spans="1:2">
      <c r="A679">
        <v>1000000042</v>
      </c>
      <c r="B679" s="154">
        <v>85.7</v>
      </c>
    </row>
    <row r="680" spans="1:2">
      <c r="A680">
        <v>1000000038</v>
      </c>
      <c r="B680" s="154">
        <v>708.5</v>
      </c>
    </row>
    <row r="681" spans="1:2">
      <c r="A681">
        <v>1000000062</v>
      </c>
      <c r="B681" s="154">
        <v>40.8333333333333</v>
      </c>
    </row>
    <row r="682" spans="1:2">
      <c r="A682">
        <v>1000000823</v>
      </c>
      <c r="B682" s="154">
        <v>14.1666666666667</v>
      </c>
    </row>
    <row r="683" spans="1:2">
      <c r="A683">
        <v>1000000056</v>
      </c>
      <c r="B683" s="154">
        <v>516.1</v>
      </c>
    </row>
    <row r="684" spans="1:2">
      <c r="A684">
        <v>1000000033</v>
      </c>
      <c r="B684" s="154">
        <v>199.208333333333</v>
      </c>
    </row>
    <row r="685" spans="1:2">
      <c r="A685">
        <v>1000000826</v>
      </c>
      <c r="B685" s="154">
        <v>42.766666666666701</v>
      </c>
    </row>
    <row r="686" spans="1:2">
      <c r="A686">
        <v>1000000029</v>
      </c>
      <c r="B686" s="154">
        <v>38.0833333333333</v>
      </c>
    </row>
    <row r="687" spans="1:2">
      <c r="A687">
        <v>1000002744</v>
      </c>
      <c r="B687" s="154">
        <v>35</v>
      </c>
    </row>
    <row r="688" spans="1:2">
      <c r="A688">
        <v>1000002845</v>
      </c>
      <c r="B688" s="154">
        <v>46.6666666666667</v>
      </c>
    </row>
    <row r="689" spans="1:2">
      <c r="A689">
        <v>1000002891</v>
      </c>
      <c r="B689" s="154">
        <v>160.28333333333299</v>
      </c>
    </row>
    <row r="690" spans="1:2">
      <c r="A690">
        <v>1000003249</v>
      </c>
      <c r="B690" s="154">
        <v>176</v>
      </c>
    </row>
    <row r="691" spans="1:2">
      <c r="A691">
        <v>1000003783</v>
      </c>
      <c r="B691" s="154">
        <v>7.9166666666666696</v>
      </c>
    </row>
    <row r="692" spans="1:2">
      <c r="A692">
        <v>1000003963</v>
      </c>
      <c r="B692" s="154">
        <v>37.0833333333333</v>
      </c>
    </row>
    <row r="693" spans="1:2">
      <c r="A693">
        <v>1000003964</v>
      </c>
      <c r="B693" s="154">
        <v>59.0833333333333</v>
      </c>
    </row>
    <row r="694" spans="1:2">
      <c r="A694">
        <v>1000004087</v>
      </c>
      <c r="B694" s="154">
        <v>3.3333333333333299</v>
      </c>
    </row>
    <row r="695" spans="1:2">
      <c r="A695">
        <v>1000000790</v>
      </c>
      <c r="B695" s="154">
        <v>1164.50833333333</v>
      </c>
    </row>
    <row r="696" spans="1:2">
      <c r="A696">
        <v>1000000804</v>
      </c>
      <c r="B696" s="154">
        <v>23.75</v>
      </c>
    </row>
    <row r="697" spans="1:2">
      <c r="A697">
        <v>1000000794</v>
      </c>
      <c r="B697" s="154">
        <v>49.358333333333299</v>
      </c>
    </row>
    <row r="698" spans="1:2">
      <c r="A698">
        <v>1000000806</v>
      </c>
      <c r="B698" s="154">
        <v>296.04166666666703</v>
      </c>
    </row>
    <row r="699" spans="1:2">
      <c r="A699">
        <v>1000000789</v>
      </c>
      <c r="B699" s="154">
        <v>61</v>
      </c>
    </row>
    <row r="700" spans="1:2">
      <c r="A700">
        <v>1000000805</v>
      </c>
      <c r="B700" s="154">
        <v>155.9</v>
      </c>
    </row>
    <row r="701" spans="1:2">
      <c r="A701">
        <v>1000000808</v>
      </c>
      <c r="B701" s="154">
        <v>283.691666666667</v>
      </c>
    </row>
    <row r="702" spans="1:2">
      <c r="A702">
        <v>1000000798</v>
      </c>
      <c r="B702" s="154">
        <v>62.6666666666667</v>
      </c>
    </row>
    <row r="703" spans="1:2">
      <c r="A703">
        <v>1000000797</v>
      </c>
      <c r="B703" s="154">
        <v>250.875</v>
      </c>
    </row>
    <row r="704" spans="1:2">
      <c r="A704">
        <v>1000000803</v>
      </c>
      <c r="B704" s="154">
        <v>75.174999999999997</v>
      </c>
    </row>
    <row r="705" spans="1:2">
      <c r="A705">
        <v>1000000802</v>
      </c>
      <c r="B705" s="154">
        <v>42.866666666666703</v>
      </c>
    </row>
    <row r="706" spans="1:2">
      <c r="A706">
        <v>1000000801</v>
      </c>
      <c r="B706" s="154">
        <v>103.7</v>
      </c>
    </row>
    <row r="707" spans="1:2">
      <c r="A707">
        <v>1000000809</v>
      </c>
      <c r="B707" s="154">
        <v>316.32499999999999</v>
      </c>
    </row>
    <row r="708" spans="1:2">
      <c r="A708">
        <v>1000000807</v>
      </c>
      <c r="B708" s="154">
        <v>93.3333333333333</v>
      </c>
    </row>
    <row r="709" spans="1:2">
      <c r="A709">
        <v>1000000799</v>
      </c>
      <c r="B709" s="154">
        <v>36.75</v>
      </c>
    </row>
    <row r="710" spans="1:2">
      <c r="A710">
        <v>1000000792</v>
      </c>
      <c r="B710" s="154">
        <v>10.8333333333333</v>
      </c>
    </row>
    <row r="711" spans="1:2">
      <c r="A711">
        <v>1000000800</v>
      </c>
      <c r="B711" s="154">
        <v>73.4166666666667</v>
      </c>
    </row>
    <row r="712" spans="1:2">
      <c r="A712">
        <v>1000001102</v>
      </c>
      <c r="B712" s="154">
        <v>149.75</v>
      </c>
    </row>
    <row r="713" spans="1:2">
      <c r="A713">
        <v>1000001099</v>
      </c>
      <c r="B713" s="154">
        <v>154.57499999999999</v>
      </c>
    </row>
    <row r="714" spans="1:2">
      <c r="A714">
        <v>1000001103</v>
      </c>
      <c r="B714" s="154">
        <v>80.6666666666667</v>
      </c>
    </row>
    <row r="715" spans="1:2">
      <c r="A715">
        <v>1000001109</v>
      </c>
      <c r="B715" s="154">
        <v>99.883333333333297</v>
      </c>
    </row>
    <row r="716" spans="1:2">
      <c r="A716">
        <v>1000001105</v>
      </c>
      <c r="B716" s="154">
        <v>62.5</v>
      </c>
    </row>
    <row r="717" spans="1:2">
      <c r="A717">
        <v>1000001107</v>
      </c>
      <c r="B717" s="154">
        <v>1273.4166666666699</v>
      </c>
    </row>
    <row r="718" spans="1:2">
      <c r="A718">
        <v>1000001108</v>
      </c>
      <c r="B718" s="154">
        <v>21.6666666666667</v>
      </c>
    </row>
    <row r="719" spans="1:2">
      <c r="A719">
        <v>1000001098</v>
      </c>
      <c r="B719" s="154">
        <v>56.0833333333333</v>
      </c>
    </row>
    <row r="720" spans="1:2">
      <c r="A720">
        <v>1000002595</v>
      </c>
      <c r="B720" s="154">
        <v>42.5</v>
      </c>
    </row>
    <row r="721" spans="1:2">
      <c r="A721">
        <v>1000003490</v>
      </c>
      <c r="B721" s="154">
        <v>9.1666666666666696</v>
      </c>
    </row>
    <row r="722" spans="1:2">
      <c r="A722">
        <v>1000003496</v>
      </c>
      <c r="B722" s="154">
        <v>91.016666666666694</v>
      </c>
    </row>
    <row r="723" spans="1:2">
      <c r="A723">
        <v>1000003595</v>
      </c>
      <c r="B723" s="154">
        <v>32.5833333333333</v>
      </c>
    </row>
    <row r="724" spans="1:2">
      <c r="A724">
        <v>1000003692</v>
      </c>
      <c r="B724" s="154">
        <v>23.6666666666667</v>
      </c>
    </row>
    <row r="725" spans="1:2">
      <c r="A725">
        <v>1000003934</v>
      </c>
      <c r="B725" s="154">
        <v>19.883333333333301</v>
      </c>
    </row>
    <row r="726" spans="1:2">
      <c r="A726">
        <v>1000004039</v>
      </c>
      <c r="B726" s="154">
        <v>51.0416666666667</v>
      </c>
    </row>
    <row r="727" spans="1:2">
      <c r="A727">
        <v>1000004042</v>
      </c>
      <c r="B727" s="154">
        <v>36.9583333333333</v>
      </c>
    </row>
    <row r="728" spans="1:2">
      <c r="A728">
        <v>1000000199</v>
      </c>
      <c r="B728" s="154">
        <v>133.583333333333</v>
      </c>
    </row>
    <row r="729" spans="1:2">
      <c r="A729">
        <v>1000000213</v>
      </c>
      <c r="B729" s="154">
        <v>36.3333333333333</v>
      </c>
    </row>
    <row r="730" spans="1:2">
      <c r="A730">
        <v>1000000222</v>
      </c>
      <c r="B730" s="154">
        <v>20.0833333333333</v>
      </c>
    </row>
    <row r="731" spans="1:2">
      <c r="A731">
        <v>1000000202</v>
      </c>
      <c r="B731" s="154">
        <v>125.75</v>
      </c>
    </row>
    <row r="732" spans="1:2">
      <c r="A732">
        <v>1000000224</v>
      </c>
      <c r="B732" s="154">
        <v>20.8333333333333</v>
      </c>
    </row>
    <row r="733" spans="1:2">
      <c r="A733">
        <v>1000000216</v>
      </c>
      <c r="B733" s="154">
        <v>304.33333333333297</v>
      </c>
    </row>
    <row r="734" spans="1:2">
      <c r="A734">
        <v>1000000231</v>
      </c>
      <c r="B734" s="154">
        <v>75</v>
      </c>
    </row>
    <row r="735" spans="1:2">
      <c r="A735">
        <v>1000000208</v>
      </c>
      <c r="B735" s="154">
        <v>179</v>
      </c>
    </row>
    <row r="736" spans="1:2">
      <c r="A736">
        <v>1000000210</v>
      </c>
      <c r="B736" s="154">
        <v>85.9166666666667</v>
      </c>
    </row>
    <row r="737" spans="1:2">
      <c r="A737">
        <v>1000000219</v>
      </c>
      <c r="B737" s="154">
        <v>130.833333333333</v>
      </c>
    </row>
    <row r="738" spans="1:2">
      <c r="A738">
        <v>1000000207</v>
      </c>
      <c r="B738" s="154">
        <v>186.083333333333</v>
      </c>
    </row>
    <row r="739" spans="1:2">
      <c r="A739">
        <v>1000000209</v>
      </c>
      <c r="B739" s="154">
        <v>29.6666666666667</v>
      </c>
    </row>
    <row r="740" spans="1:2">
      <c r="A740">
        <v>1000000198</v>
      </c>
      <c r="B740" s="154">
        <v>558.41666666666697</v>
      </c>
    </row>
    <row r="741" spans="1:2">
      <c r="A741">
        <v>1000000221</v>
      </c>
      <c r="B741" s="154">
        <v>295.83333333333297</v>
      </c>
    </row>
    <row r="742" spans="1:2">
      <c r="A742">
        <v>1000000218</v>
      </c>
      <c r="B742" s="154">
        <v>174.166666666667</v>
      </c>
    </row>
    <row r="743" spans="1:2">
      <c r="A743">
        <v>1000000200</v>
      </c>
      <c r="B743" s="154">
        <v>61.5833333333333</v>
      </c>
    </row>
    <row r="744" spans="1:2">
      <c r="A744">
        <v>1000000204</v>
      </c>
      <c r="B744" s="154">
        <v>292.70833333333297</v>
      </c>
    </row>
    <row r="745" spans="1:2">
      <c r="A745">
        <v>1000000211</v>
      </c>
      <c r="B745" s="154">
        <v>154.083333333333</v>
      </c>
    </row>
    <row r="746" spans="1:2">
      <c r="A746">
        <v>1000000223</v>
      </c>
      <c r="B746" s="154">
        <v>219</v>
      </c>
    </row>
    <row r="747" spans="1:2">
      <c r="A747">
        <v>1000000206</v>
      </c>
      <c r="B747" s="154">
        <v>162.5</v>
      </c>
    </row>
    <row r="748" spans="1:2">
      <c r="A748">
        <v>1000000229</v>
      </c>
      <c r="B748" s="154">
        <v>18.3333333333333</v>
      </c>
    </row>
    <row r="749" spans="1:2">
      <c r="A749">
        <v>1000000214</v>
      </c>
      <c r="B749" s="154">
        <v>26.25</v>
      </c>
    </row>
    <row r="750" spans="1:2">
      <c r="A750">
        <v>1000000205</v>
      </c>
      <c r="B750" s="154">
        <v>7.0833333333333304</v>
      </c>
    </row>
    <row r="751" spans="1:2">
      <c r="A751">
        <v>1000000215</v>
      </c>
      <c r="B751" s="154">
        <v>95.5</v>
      </c>
    </row>
    <row r="752" spans="1:2">
      <c r="A752">
        <v>1000000226</v>
      </c>
      <c r="B752" s="154">
        <v>127.366666666667</v>
      </c>
    </row>
    <row r="753" spans="1:2">
      <c r="A753">
        <v>1000000225</v>
      </c>
      <c r="B753" s="154">
        <v>24.0833333333333</v>
      </c>
    </row>
    <row r="754" spans="1:2">
      <c r="A754">
        <v>1000002612</v>
      </c>
      <c r="B754" s="154">
        <v>141.5</v>
      </c>
    </row>
    <row r="755" spans="1:2">
      <c r="A755">
        <v>1000002751</v>
      </c>
      <c r="B755" s="154">
        <v>73.3333333333333</v>
      </c>
    </row>
    <row r="756" spans="1:2">
      <c r="A756">
        <v>1000002837</v>
      </c>
      <c r="B756" s="154">
        <v>151.333333333333</v>
      </c>
    </row>
    <row r="757" spans="1:2">
      <c r="A757">
        <v>1000002903</v>
      </c>
      <c r="B757" s="154">
        <v>167.25</v>
      </c>
    </row>
    <row r="758" spans="1:2">
      <c r="A758">
        <v>1000003120</v>
      </c>
      <c r="B758" s="154">
        <v>91.8333333333333</v>
      </c>
    </row>
    <row r="759" spans="1:2">
      <c r="A759">
        <v>1000003125</v>
      </c>
      <c r="B759" s="154">
        <v>12.5</v>
      </c>
    </row>
    <row r="760" spans="1:2">
      <c r="A760">
        <v>1000003768</v>
      </c>
      <c r="B760" s="154">
        <v>52</v>
      </c>
    </row>
    <row r="761" spans="1:2">
      <c r="A761">
        <v>1000003803</v>
      </c>
      <c r="B761" s="154">
        <v>68.75</v>
      </c>
    </row>
    <row r="762" spans="1:2">
      <c r="A762">
        <v>1000004026</v>
      </c>
      <c r="B762" s="154">
        <v>15.75</v>
      </c>
    </row>
    <row r="763" spans="1:2">
      <c r="A763">
        <v>1000000137</v>
      </c>
      <c r="B763" s="154">
        <v>24.3333333333333</v>
      </c>
    </row>
    <row r="764" spans="1:2">
      <c r="A764">
        <v>1000000144</v>
      </c>
      <c r="B764" s="154">
        <v>225.59166666666701</v>
      </c>
    </row>
    <row r="765" spans="1:2">
      <c r="A765">
        <v>1000000129</v>
      </c>
      <c r="B765" s="154">
        <v>1642.6583333333299</v>
      </c>
    </row>
    <row r="766" spans="1:2">
      <c r="A766">
        <v>1000000158</v>
      </c>
      <c r="B766" s="154">
        <v>291.375</v>
      </c>
    </row>
    <row r="767" spans="1:2">
      <c r="A767">
        <v>1000000120</v>
      </c>
      <c r="B767" s="154">
        <v>222.25</v>
      </c>
    </row>
    <row r="768" spans="1:2">
      <c r="A768">
        <v>1000000126</v>
      </c>
      <c r="B768" s="154">
        <v>196.25</v>
      </c>
    </row>
    <row r="769" spans="1:2">
      <c r="A769">
        <v>1000000155</v>
      </c>
      <c r="B769" s="154">
        <v>449.20833333333297</v>
      </c>
    </row>
    <row r="770" spans="1:2">
      <c r="A770">
        <v>1000000150</v>
      </c>
      <c r="B770" s="154">
        <v>231.541666666667</v>
      </c>
    </row>
    <row r="771" spans="1:2">
      <c r="A771">
        <v>1000000154</v>
      </c>
      <c r="B771" s="154">
        <v>28.375</v>
      </c>
    </row>
    <row r="772" spans="1:2">
      <c r="A772">
        <v>1000000147</v>
      </c>
      <c r="B772" s="154">
        <v>4.1666666666666696</v>
      </c>
    </row>
    <row r="773" spans="1:2">
      <c r="A773">
        <v>1000000125</v>
      </c>
      <c r="B773" s="154">
        <v>8.1666666666666696</v>
      </c>
    </row>
    <row r="774" spans="1:2">
      <c r="A774">
        <v>1000000142</v>
      </c>
      <c r="B774" s="154">
        <v>35.6666666666667</v>
      </c>
    </row>
    <row r="775" spans="1:2">
      <c r="A775">
        <v>1000000157</v>
      </c>
      <c r="B775" s="154">
        <v>1635.7</v>
      </c>
    </row>
    <row r="776" spans="1:2">
      <c r="A776">
        <v>1000000138</v>
      </c>
      <c r="B776" s="154">
        <v>327.63333333333298</v>
      </c>
    </row>
    <row r="777" spans="1:2">
      <c r="A777">
        <v>1000000148</v>
      </c>
      <c r="B777" s="154">
        <v>99.3333333333333</v>
      </c>
    </row>
    <row r="778" spans="1:2">
      <c r="A778">
        <v>1000000152</v>
      </c>
      <c r="B778" s="154">
        <v>186.916666666667</v>
      </c>
    </row>
    <row r="779" spans="1:2">
      <c r="A779">
        <v>1000000145</v>
      </c>
      <c r="B779" s="154">
        <v>83.4166666666667</v>
      </c>
    </row>
    <row r="780" spans="1:2">
      <c r="A780">
        <v>1000000162</v>
      </c>
      <c r="B780" s="154">
        <v>28.55</v>
      </c>
    </row>
    <row r="781" spans="1:2">
      <c r="A781">
        <v>1000000122</v>
      </c>
      <c r="B781" s="154">
        <v>17.0833333333333</v>
      </c>
    </row>
    <row r="782" spans="1:2">
      <c r="A782">
        <v>1000000136</v>
      </c>
      <c r="B782" s="154">
        <v>34</v>
      </c>
    </row>
    <row r="783" spans="1:2">
      <c r="A783">
        <v>1000000160</v>
      </c>
      <c r="B783" s="154">
        <v>28.7916666666667</v>
      </c>
    </row>
    <row r="784" spans="1:2">
      <c r="A784">
        <v>1000000141</v>
      </c>
      <c r="B784" s="154">
        <v>36</v>
      </c>
    </row>
    <row r="785" spans="1:2">
      <c r="A785">
        <v>1000000143</v>
      </c>
      <c r="B785" s="154">
        <v>44.1666666666667</v>
      </c>
    </row>
    <row r="786" spans="1:2">
      <c r="A786">
        <v>1000000153</v>
      </c>
      <c r="B786" s="154">
        <v>189.72499999999999</v>
      </c>
    </row>
    <row r="787" spans="1:2">
      <c r="A787">
        <v>1000000836</v>
      </c>
      <c r="B787" s="154">
        <v>135.24166666666699</v>
      </c>
    </row>
    <row r="788" spans="1:2">
      <c r="A788">
        <v>1000000159</v>
      </c>
      <c r="B788" s="154">
        <v>17.966666666666701</v>
      </c>
    </row>
    <row r="789" spans="1:2">
      <c r="A789">
        <v>1000000133</v>
      </c>
      <c r="B789" s="154">
        <v>77.4583333333333</v>
      </c>
    </row>
    <row r="790" spans="1:2">
      <c r="A790">
        <v>1000000135</v>
      </c>
      <c r="B790" s="154">
        <v>24.125</v>
      </c>
    </row>
    <row r="791" spans="1:2">
      <c r="A791">
        <v>1000002609</v>
      </c>
      <c r="B791" s="154">
        <v>19.625</v>
      </c>
    </row>
    <row r="792" spans="1:2">
      <c r="A792">
        <v>1000003168</v>
      </c>
      <c r="B792" s="154">
        <v>59.5</v>
      </c>
    </row>
    <row r="793" spans="1:2">
      <c r="A793">
        <v>1000003182</v>
      </c>
      <c r="B793" s="154">
        <v>10.8333333333333</v>
      </c>
    </row>
    <row r="794" spans="1:2">
      <c r="A794">
        <v>1000003184</v>
      </c>
      <c r="B794" s="154">
        <v>5</v>
      </c>
    </row>
    <row r="795" spans="1:2">
      <c r="A795">
        <v>1000003208</v>
      </c>
      <c r="B795" s="154">
        <v>464.20833333333297</v>
      </c>
    </row>
    <row r="796" spans="1:2">
      <c r="A796">
        <v>1000003382</v>
      </c>
      <c r="B796" s="154">
        <v>65.1666666666667</v>
      </c>
    </row>
    <row r="797" spans="1:2">
      <c r="A797">
        <v>1000003501</v>
      </c>
      <c r="B797" s="154">
        <v>27.4166666666667</v>
      </c>
    </row>
    <row r="798" spans="1:2">
      <c r="A798">
        <v>1000003751</v>
      </c>
      <c r="B798" s="154">
        <v>36.3333333333333</v>
      </c>
    </row>
    <row r="799" spans="1:2">
      <c r="A799">
        <v>1000003795</v>
      </c>
      <c r="B799" s="154">
        <v>48.816666666666698</v>
      </c>
    </row>
    <row r="800" spans="1:2">
      <c r="A800">
        <v>1000003796</v>
      </c>
      <c r="B800" s="154">
        <v>2.75</v>
      </c>
    </row>
    <row r="801" spans="1:2">
      <c r="A801">
        <v>1000003807</v>
      </c>
      <c r="B801" s="154">
        <v>51.6666666666667</v>
      </c>
    </row>
    <row r="802" spans="1:2">
      <c r="A802">
        <v>1000003881</v>
      </c>
      <c r="B802" s="154">
        <v>138.67500000000001</v>
      </c>
    </row>
    <row r="803" spans="1:2">
      <c r="A803">
        <v>1000003904</v>
      </c>
      <c r="B803" s="154">
        <v>22.875</v>
      </c>
    </row>
    <row r="804" spans="1:2">
      <c r="A804">
        <v>1000003920</v>
      </c>
      <c r="B804" s="154">
        <v>60.4166666666667</v>
      </c>
    </row>
    <row r="805" spans="1:2">
      <c r="A805">
        <v>1000003936</v>
      </c>
      <c r="B805" s="154">
        <v>5.4166666666666696</v>
      </c>
    </row>
    <row r="806" spans="1:2">
      <c r="A806">
        <v>1000004067</v>
      </c>
      <c r="B806" s="154">
        <v>34.1666666666667</v>
      </c>
    </row>
    <row r="807" spans="1:2">
      <c r="A807">
        <v>1000000377</v>
      </c>
      <c r="B807" s="154">
        <v>56.933333333333302</v>
      </c>
    </row>
    <row r="808" spans="1:2">
      <c r="A808">
        <v>1000000130</v>
      </c>
      <c r="B808" s="154">
        <v>512.95833333333303</v>
      </c>
    </row>
    <row r="809" spans="1:2">
      <c r="A809">
        <v>1000000375</v>
      </c>
      <c r="B809" s="154">
        <v>134.333333333333</v>
      </c>
    </row>
    <row r="810" spans="1:2">
      <c r="A810">
        <v>1000000373</v>
      </c>
      <c r="B810" s="154">
        <v>766.8</v>
      </c>
    </row>
    <row r="811" spans="1:2">
      <c r="A811">
        <v>1000000372</v>
      </c>
      <c r="B811" s="154">
        <v>87.625</v>
      </c>
    </row>
    <row r="812" spans="1:2">
      <c r="A812">
        <v>1000001111</v>
      </c>
      <c r="B812" s="154">
        <v>9.5833333333333304</v>
      </c>
    </row>
    <row r="813" spans="1:2">
      <c r="A813">
        <v>1000003211</v>
      </c>
      <c r="B813" s="154">
        <v>16.0833333333333</v>
      </c>
    </row>
    <row r="814" spans="1:2">
      <c r="A814">
        <v>1000003863</v>
      </c>
      <c r="B814" s="154">
        <v>18.3333333333333</v>
      </c>
    </row>
    <row r="815" spans="1:2">
      <c r="A815">
        <v>1000003895</v>
      </c>
      <c r="B815" s="154">
        <v>0.83333333333333304</v>
      </c>
    </row>
    <row r="816" spans="1:2">
      <c r="A816">
        <v>1000000437</v>
      </c>
      <c r="B816" s="154">
        <v>11.8333333333333</v>
      </c>
    </row>
    <row r="817" spans="1:2">
      <c r="A817">
        <v>1000000140</v>
      </c>
      <c r="B817" s="154">
        <v>553.67499999999995</v>
      </c>
    </row>
    <row r="818" spans="1:2">
      <c r="A818">
        <v>1000000434</v>
      </c>
      <c r="B818" s="154">
        <v>41.6666666666667</v>
      </c>
    </row>
    <row r="819" spans="1:2">
      <c r="A819">
        <v>1000000432</v>
      </c>
      <c r="B819" s="154">
        <v>140.85833333333301</v>
      </c>
    </row>
    <row r="820" spans="1:2">
      <c r="A820">
        <v>1000000428</v>
      </c>
      <c r="B820" s="154">
        <v>57.8333333333333</v>
      </c>
    </row>
    <row r="821" spans="1:2">
      <c r="A821">
        <v>1000000442</v>
      </c>
      <c r="B821" s="154">
        <v>294.433333333333</v>
      </c>
    </row>
    <row r="822" spans="1:2">
      <c r="A822">
        <v>1000000439</v>
      </c>
      <c r="B822" s="154">
        <v>165.24166666666699</v>
      </c>
    </row>
    <row r="823" spans="1:2">
      <c r="A823">
        <v>1000000909</v>
      </c>
      <c r="B823" s="154">
        <v>37.0833333333333</v>
      </c>
    </row>
    <row r="824" spans="1:2">
      <c r="A824">
        <v>1000000907</v>
      </c>
      <c r="B824" s="154">
        <v>263.83333333333297</v>
      </c>
    </row>
    <row r="825" spans="1:2">
      <c r="A825">
        <v>1000000911</v>
      </c>
      <c r="B825" s="154">
        <v>24.5833333333333</v>
      </c>
    </row>
    <row r="826" spans="1:2">
      <c r="A826">
        <v>1000003171</v>
      </c>
      <c r="B826" s="154">
        <v>387.5</v>
      </c>
    </row>
    <row r="827" spans="1:2">
      <c r="A827">
        <v>1000003531</v>
      </c>
      <c r="B827" s="154">
        <v>52.4166666666667</v>
      </c>
    </row>
    <row r="828" spans="1:2">
      <c r="A828">
        <v>1000003590</v>
      </c>
      <c r="B828" s="154">
        <v>17.1666666666667</v>
      </c>
    </row>
    <row r="829" spans="1:2">
      <c r="A829">
        <v>1000003818</v>
      </c>
      <c r="B829" s="154">
        <v>14.4</v>
      </c>
    </row>
    <row r="830" spans="1:2">
      <c r="A830">
        <v>1000003871</v>
      </c>
      <c r="B830" s="154">
        <v>3.4166666666666701</v>
      </c>
    </row>
    <row r="831" spans="1:2">
      <c r="A831">
        <v>1000003994</v>
      </c>
      <c r="B831" s="154">
        <v>27.0833333333333</v>
      </c>
    </row>
    <row r="832" spans="1:2">
      <c r="A832">
        <v>1000004004</v>
      </c>
      <c r="B832" s="154">
        <v>744.3</v>
      </c>
    </row>
    <row r="833" spans="1:2">
      <c r="A833">
        <v>1000004068</v>
      </c>
      <c r="B833" s="154">
        <v>215.333333333333</v>
      </c>
    </row>
    <row r="834" spans="1:2">
      <c r="A834">
        <v>1000000598</v>
      </c>
      <c r="B834" s="154">
        <v>38.75</v>
      </c>
    </row>
    <row r="835" spans="1:2">
      <c r="A835">
        <v>1000000587</v>
      </c>
      <c r="B835" s="154">
        <v>62.5</v>
      </c>
    </row>
    <row r="836" spans="1:2">
      <c r="A836">
        <v>1000000591</v>
      </c>
      <c r="B836" s="154">
        <v>53.3333333333333</v>
      </c>
    </row>
    <row r="837" spans="1:2">
      <c r="A837">
        <v>1000000589</v>
      </c>
      <c r="B837" s="154">
        <v>29.0416666666667</v>
      </c>
    </row>
    <row r="838" spans="1:2">
      <c r="A838">
        <v>1000000588</v>
      </c>
      <c r="B838" s="154">
        <v>22.6666666666667</v>
      </c>
    </row>
    <row r="839" spans="1:2">
      <c r="A839">
        <v>1000000597</v>
      </c>
      <c r="B839" s="154">
        <v>36.6666666666667</v>
      </c>
    </row>
    <row r="840" spans="1:2">
      <c r="A840">
        <v>1000000593</v>
      </c>
      <c r="B840" s="154">
        <v>76.3333333333333</v>
      </c>
    </row>
    <row r="841" spans="1:2">
      <c r="A841">
        <v>1000000594</v>
      </c>
      <c r="B841" s="154">
        <v>178.49166666666699</v>
      </c>
    </row>
    <row r="842" spans="1:2">
      <c r="A842">
        <v>1000000582</v>
      </c>
      <c r="B842" s="154">
        <v>15.5833333333333</v>
      </c>
    </row>
    <row r="843" spans="1:2">
      <c r="A843">
        <v>1000000583</v>
      </c>
      <c r="B843" s="154">
        <v>3.3333333333333299</v>
      </c>
    </row>
    <row r="844" spans="1:2">
      <c r="A844">
        <v>1000000584</v>
      </c>
      <c r="B844" s="154">
        <v>52.6666666666667</v>
      </c>
    </row>
    <row r="845" spans="1:2">
      <c r="A845">
        <v>1000001002</v>
      </c>
      <c r="B845" s="154">
        <v>134.208333333333</v>
      </c>
    </row>
    <row r="846" spans="1:2">
      <c r="A846">
        <v>1000000999</v>
      </c>
      <c r="B846" s="154">
        <v>22.3333333333333</v>
      </c>
    </row>
    <row r="847" spans="1:2">
      <c r="A847">
        <v>1000000996</v>
      </c>
      <c r="B847" s="154">
        <v>102.333333333333</v>
      </c>
    </row>
    <row r="848" spans="1:2">
      <c r="A848">
        <v>1000000990</v>
      </c>
      <c r="B848" s="154">
        <v>48.524999999999999</v>
      </c>
    </row>
    <row r="849" spans="1:2">
      <c r="A849">
        <v>1000000985</v>
      </c>
      <c r="B849" s="154">
        <v>132.291666666667</v>
      </c>
    </row>
    <row r="850" spans="1:2">
      <c r="A850">
        <v>1000000991</v>
      </c>
      <c r="B850" s="154">
        <v>74.858333333333306</v>
      </c>
    </row>
    <row r="851" spans="1:2">
      <c r="A851">
        <v>1000001001</v>
      </c>
      <c r="B851" s="154">
        <v>50.316666666666698</v>
      </c>
    </row>
    <row r="852" spans="1:2">
      <c r="A852">
        <v>1000002754</v>
      </c>
      <c r="B852" s="154">
        <v>111.325</v>
      </c>
    </row>
    <row r="853" spans="1:2">
      <c r="A853">
        <v>1000003112</v>
      </c>
      <c r="B853" s="154">
        <v>193.40833333333299</v>
      </c>
    </row>
    <row r="854" spans="1:2">
      <c r="A854">
        <v>1000003126</v>
      </c>
      <c r="B854" s="154">
        <v>174.916666666667</v>
      </c>
    </row>
    <row r="855" spans="1:2">
      <c r="A855">
        <v>1000003326</v>
      </c>
      <c r="B855" s="154">
        <v>10.3333333333333</v>
      </c>
    </row>
    <row r="856" spans="1:2">
      <c r="A856">
        <v>1000003554</v>
      </c>
      <c r="B856" s="154">
        <v>6.3333333333333304</v>
      </c>
    </row>
    <row r="857" spans="1:2">
      <c r="A857">
        <v>1000003677</v>
      </c>
      <c r="B857" s="154">
        <v>24.116666666666699</v>
      </c>
    </row>
    <row r="858" spans="1:2">
      <c r="A858">
        <v>1000003714</v>
      </c>
      <c r="B858" s="154">
        <v>6.9666666666666703</v>
      </c>
    </row>
    <row r="859" spans="1:2">
      <c r="A859">
        <v>1000003867</v>
      </c>
      <c r="B859" s="154">
        <v>9.8333333333333304</v>
      </c>
    </row>
    <row r="860" spans="1:2">
      <c r="A860">
        <v>1000003870</v>
      </c>
      <c r="B860" s="154">
        <v>23.1666666666667</v>
      </c>
    </row>
    <row r="861" spans="1:2">
      <c r="A861">
        <v>1000003889</v>
      </c>
      <c r="B861" s="154">
        <v>154.49166666666699</v>
      </c>
    </row>
    <row r="862" spans="1:2">
      <c r="A862">
        <v>1000003894</v>
      </c>
      <c r="B862" s="154">
        <v>21.625</v>
      </c>
    </row>
    <row r="863" spans="1:2">
      <c r="A863">
        <v>1000003897</v>
      </c>
      <c r="B863" s="154">
        <v>88</v>
      </c>
    </row>
    <row r="864" spans="1:2">
      <c r="A864">
        <v>1000003990</v>
      </c>
      <c r="B864" s="154">
        <v>12</v>
      </c>
    </row>
    <row r="865" spans="1:2">
      <c r="A865">
        <v>1000004024</v>
      </c>
      <c r="B865" s="154">
        <v>37.125</v>
      </c>
    </row>
    <row r="866" spans="1:2">
      <c r="A866">
        <v>1000004049</v>
      </c>
      <c r="B866" s="154">
        <v>84.3333333333333</v>
      </c>
    </row>
    <row r="867" spans="1:2">
      <c r="A867">
        <v>1000004106</v>
      </c>
      <c r="B867" s="154">
        <v>29.2916666666667</v>
      </c>
    </row>
    <row r="868" spans="1:2">
      <c r="A868">
        <v>1000000767</v>
      </c>
      <c r="B868" s="154">
        <v>930.65833333333296</v>
      </c>
    </row>
    <row r="869" spans="1:2">
      <c r="A869">
        <v>1000000772</v>
      </c>
      <c r="B869" s="154">
        <v>5.5</v>
      </c>
    </row>
    <row r="870" spans="1:2">
      <c r="A870">
        <v>1000000776</v>
      </c>
      <c r="B870" s="154">
        <v>58.3333333333333</v>
      </c>
    </row>
    <row r="871" spans="1:2">
      <c r="A871">
        <v>1000000768</v>
      </c>
      <c r="B871" s="154">
        <v>25</v>
      </c>
    </row>
    <row r="872" spans="1:2">
      <c r="A872">
        <v>1000000775</v>
      </c>
      <c r="B872" s="154">
        <v>100.166666666667</v>
      </c>
    </row>
    <row r="873" spans="1:2">
      <c r="A873">
        <v>1000000773</v>
      </c>
      <c r="B873" s="154">
        <v>85</v>
      </c>
    </row>
    <row r="874" spans="1:2">
      <c r="A874">
        <v>1000000769</v>
      </c>
      <c r="B874" s="154">
        <v>68.6666666666667</v>
      </c>
    </row>
    <row r="875" spans="1:2">
      <c r="A875">
        <v>1000000774</v>
      </c>
      <c r="B875" s="154">
        <v>50.8333333333333</v>
      </c>
    </row>
    <row r="876" spans="1:2">
      <c r="A876">
        <v>1000001085</v>
      </c>
      <c r="B876" s="154">
        <v>14.1666666666667</v>
      </c>
    </row>
    <row r="877" spans="1:2">
      <c r="A877">
        <v>1000001090</v>
      </c>
      <c r="B877" s="154">
        <v>323.14166666666699</v>
      </c>
    </row>
    <row r="878" spans="1:2">
      <c r="A878">
        <v>1000001083</v>
      </c>
      <c r="B878" s="154">
        <v>115</v>
      </c>
    </row>
    <row r="879" spans="1:2">
      <c r="A879">
        <v>1000001089</v>
      </c>
      <c r="B879" s="154">
        <v>120.583333333333</v>
      </c>
    </row>
    <row r="880" spans="1:2">
      <c r="A880">
        <v>1000001088</v>
      </c>
      <c r="B880" s="154">
        <v>20</v>
      </c>
    </row>
    <row r="881" spans="1:2">
      <c r="A881">
        <v>1000002756</v>
      </c>
      <c r="B881" s="154">
        <v>64.1666666666667</v>
      </c>
    </row>
    <row r="882" spans="1:2">
      <c r="A882">
        <v>1000003565</v>
      </c>
      <c r="B882" s="154">
        <v>34.6666666666667</v>
      </c>
    </row>
    <row r="883" spans="1:2">
      <c r="A883">
        <v>1000003716</v>
      </c>
      <c r="B883" s="154">
        <v>127.5</v>
      </c>
    </row>
    <row r="884" spans="1:2">
      <c r="A884">
        <v>1000004025</v>
      </c>
      <c r="B884" s="154">
        <v>110.833333333333</v>
      </c>
    </row>
    <row r="885" spans="1:2">
      <c r="A885">
        <v>1000004072</v>
      </c>
      <c r="B885" s="154">
        <v>40</v>
      </c>
    </row>
    <row r="886" spans="1:2">
      <c r="A886">
        <v>1000000784</v>
      </c>
      <c r="B886" s="154">
        <v>6.6666666666666696</v>
      </c>
    </row>
    <row r="887" spans="1:2">
      <c r="A887">
        <v>1000000786</v>
      </c>
      <c r="B887" s="154">
        <v>9.1666666666666696</v>
      </c>
    </row>
    <row r="888" spans="1:2">
      <c r="A888">
        <v>1000000788</v>
      </c>
      <c r="B888" s="154">
        <v>20.8333333333333</v>
      </c>
    </row>
    <row r="889" spans="1:2">
      <c r="A889">
        <v>1000000780</v>
      </c>
      <c r="B889" s="154">
        <v>12.5</v>
      </c>
    </row>
    <row r="890" spans="1:2">
      <c r="A890">
        <v>1000000782</v>
      </c>
      <c r="B890" s="154">
        <v>25</v>
      </c>
    </row>
    <row r="891" spans="1:2">
      <c r="A891">
        <v>1000000781</v>
      </c>
      <c r="B891" s="154">
        <v>67.5833333333333</v>
      </c>
    </row>
    <row r="892" spans="1:2">
      <c r="A892">
        <v>1000001095</v>
      </c>
      <c r="B892" s="154">
        <v>42.5</v>
      </c>
    </row>
    <row r="893" spans="1:2">
      <c r="A893">
        <v>1000001093</v>
      </c>
      <c r="B893" s="154">
        <v>133.333333333333</v>
      </c>
    </row>
    <row r="894" spans="1:2">
      <c r="A894">
        <v>1000003061</v>
      </c>
      <c r="B894" s="154">
        <v>140</v>
      </c>
    </row>
    <row r="895" spans="1:2">
      <c r="A895">
        <v>1000003306</v>
      </c>
      <c r="B895" s="154">
        <v>34.1666666666667</v>
      </c>
    </row>
    <row r="896" spans="1:2">
      <c r="A896">
        <v>1000003396</v>
      </c>
      <c r="B896" s="154">
        <v>101.666666666667</v>
      </c>
    </row>
    <row r="897" spans="1:2">
      <c r="A897">
        <v>1000003613</v>
      </c>
      <c r="B897" s="154">
        <v>23.3333333333333</v>
      </c>
    </row>
    <row r="898" spans="1:2">
      <c r="A898">
        <v>1000003868</v>
      </c>
      <c r="B898" s="154">
        <v>8.3333333333333304</v>
      </c>
    </row>
    <row r="899" spans="1:2">
      <c r="A899">
        <v>1000003952</v>
      </c>
      <c r="B899" s="154">
        <v>162.5</v>
      </c>
    </row>
    <row r="900" spans="1:2">
      <c r="A900">
        <v>1000003987</v>
      </c>
      <c r="B900" s="154">
        <v>105</v>
      </c>
    </row>
    <row r="901" spans="1:2">
      <c r="A901">
        <v>1000001225</v>
      </c>
      <c r="B901" s="154">
        <v>1481</v>
      </c>
    </row>
    <row r="902" spans="1:2">
      <c r="A902">
        <v>1000001234</v>
      </c>
      <c r="B902" s="154">
        <v>5728.1666666666697</v>
      </c>
    </row>
    <row r="903" spans="1:2">
      <c r="A903">
        <v>1000001232</v>
      </c>
      <c r="B903" s="154">
        <v>445.5</v>
      </c>
    </row>
    <row r="904" spans="1:2">
      <c r="A904">
        <v>1000001229</v>
      </c>
      <c r="B904" s="154">
        <v>2173.8333333333298</v>
      </c>
    </row>
    <row r="905" spans="1:2">
      <c r="A905">
        <v>1000001233</v>
      </c>
      <c r="B905" s="154">
        <v>1938.8333333333301</v>
      </c>
    </row>
    <row r="906" spans="1:2">
      <c r="A906">
        <v>1000001224</v>
      </c>
      <c r="B906" s="154">
        <v>3467.0833333333298</v>
      </c>
    </row>
    <row r="907" spans="1:2">
      <c r="A907">
        <v>1000001230</v>
      </c>
      <c r="B907" s="154">
        <v>35.6666666666667</v>
      </c>
    </row>
    <row r="908" spans="1:2">
      <c r="A908">
        <v>1000001231</v>
      </c>
      <c r="B908" s="154">
        <v>1430</v>
      </c>
    </row>
    <row r="909" spans="1:2">
      <c r="A909">
        <v>1000001236</v>
      </c>
      <c r="B909" s="154">
        <v>1125.8333333333301</v>
      </c>
    </row>
    <row r="910" spans="1:2">
      <c r="A910">
        <v>1000001228</v>
      </c>
      <c r="B910" s="154">
        <v>277.66666666666703</v>
      </c>
    </row>
    <row r="911" spans="1:2">
      <c r="A911">
        <v>1000001252</v>
      </c>
      <c r="B911" s="154">
        <v>1232.5</v>
      </c>
    </row>
    <row r="912" spans="1:2">
      <c r="A912">
        <v>1000001256</v>
      </c>
      <c r="B912" s="154">
        <v>243.666666666667</v>
      </c>
    </row>
    <row r="913" spans="1:2">
      <c r="A913">
        <v>1000001242</v>
      </c>
      <c r="B913" s="154">
        <v>2818</v>
      </c>
    </row>
    <row r="914" spans="1:2">
      <c r="A914">
        <v>1000001244</v>
      </c>
      <c r="B914" s="154">
        <v>53.1666666666667</v>
      </c>
    </row>
    <row r="915" spans="1:2">
      <c r="A915">
        <v>1000001238</v>
      </c>
      <c r="B915" s="154">
        <v>1689.5</v>
      </c>
    </row>
    <row r="916" spans="1:2">
      <c r="A916">
        <v>1000001251</v>
      </c>
      <c r="B916" s="154">
        <v>1272.3333333333301</v>
      </c>
    </row>
    <row r="917" spans="1:2">
      <c r="A917">
        <v>1000001254</v>
      </c>
      <c r="B917" s="154">
        <v>277.5</v>
      </c>
    </row>
    <row r="918" spans="1:2">
      <c r="A918">
        <v>1000001259</v>
      </c>
      <c r="B918" s="154">
        <v>154</v>
      </c>
    </row>
    <row r="919" spans="1:2">
      <c r="A919">
        <v>1000001245</v>
      </c>
      <c r="B919" s="154">
        <v>245</v>
      </c>
    </row>
    <row r="920" spans="1:2">
      <c r="A920">
        <v>1000001264</v>
      </c>
      <c r="B920" s="154">
        <v>2059.1666666666702</v>
      </c>
    </row>
    <row r="921" spans="1:2">
      <c r="A921">
        <v>1000001257</v>
      </c>
      <c r="B921" s="154">
        <v>6</v>
      </c>
    </row>
    <row r="922" spans="1:2">
      <c r="A922">
        <v>1000001265</v>
      </c>
      <c r="B922" s="154">
        <v>1332.9166666666699</v>
      </c>
    </row>
    <row r="923" spans="1:2">
      <c r="A923">
        <v>1000001241</v>
      </c>
      <c r="B923" s="154">
        <v>155.333333333333</v>
      </c>
    </row>
    <row r="924" spans="1:2">
      <c r="A924">
        <v>1000001239</v>
      </c>
      <c r="B924" s="154">
        <v>180</v>
      </c>
    </row>
    <row r="925" spans="1:2">
      <c r="A925">
        <v>1000001261</v>
      </c>
      <c r="B925" s="154">
        <v>28</v>
      </c>
    </row>
    <row r="926" spans="1:2">
      <c r="A926">
        <v>1000001250</v>
      </c>
      <c r="B926" s="154">
        <v>106.166666666667</v>
      </c>
    </row>
    <row r="927" spans="1:2">
      <c r="A927">
        <v>1000002045</v>
      </c>
      <c r="B927" s="154">
        <v>583.66666666666697</v>
      </c>
    </row>
    <row r="928" spans="1:2">
      <c r="A928">
        <v>1000002982</v>
      </c>
      <c r="B928" s="154">
        <v>165.666666666667</v>
      </c>
    </row>
    <row r="929" spans="1:2">
      <c r="A929">
        <v>1000003247</v>
      </c>
      <c r="B929" s="154">
        <v>145.5</v>
      </c>
    </row>
    <row r="930" spans="1:2">
      <c r="A930">
        <v>1000003610</v>
      </c>
      <c r="B930" s="154">
        <v>12</v>
      </c>
    </row>
    <row r="931" spans="1:2">
      <c r="A931">
        <v>1000003723</v>
      </c>
      <c r="B931" s="154">
        <v>203.166666666667</v>
      </c>
    </row>
    <row r="932" spans="1:2">
      <c r="A932">
        <v>1000004091</v>
      </c>
      <c r="B932" s="154">
        <v>180.333333333333</v>
      </c>
    </row>
    <row r="933" spans="1:2">
      <c r="A933">
        <v>1000001141</v>
      </c>
      <c r="B933" s="154">
        <v>1568</v>
      </c>
    </row>
    <row r="934" spans="1:2">
      <c r="A934">
        <v>1000001140</v>
      </c>
      <c r="B934" s="154">
        <v>1609.4166666666699</v>
      </c>
    </row>
    <row r="935" spans="1:2">
      <c r="A935">
        <v>1000001146</v>
      </c>
      <c r="B935" s="154">
        <v>1015</v>
      </c>
    </row>
    <row r="936" spans="1:2">
      <c r="A936">
        <v>1000001150</v>
      </c>
      <c r="B936" s="154">
        <v>547.66666666666697</v>
      </c>
    </row>
    <row r="937" spans="1:2">
      <c r="A937">
        <v>1000001144</v>
      </c>
      <c r="B937" s="154">
        <v>2879.25</v>
      </c>
    </row>
    <row r="938" spans="1:2">
      <c r="A938">
        <v>1000001154</v>
      </c>
      <c r="B938" s="154">
        <v>158.833333333333</v>
      </c>
    </row>
    <row r="939" spans="1:2">
      <c r="A939">
        <v>1000001147</v>
      </c>
      <c r="B939" s="154">
        <v>103</v>
      </c>
    </row>
    <row r="940" spans="1:2">
      <c r="A940">
        <v>1000001153</v>
      </c>
      <c r="B940" s="154">
        <v>3123.6666666666702</v>
      </c>
    </row>
    <row r="941" spans="1:2">
      <c r="A941">
        <v>1000001143</v>
      </c>
      <c r="B941" s="154">
        <v>24</v>
      </c>
    </row>
    <row r="942" spans="1:2">
      <c r="A942">
        <v>1000001148</v>
      </c>
      <c r="B942" s="154">
        <v>363.5</v>
      </c>
    </row>
    <row r="943" spans="1:2">
      <c r="A943">
        <v>1000002535</v>
      </c>
      <c r="B943" s="154">
        <v>209.416666666667</v>
      </c>
    </row>
    <row r="944" spans="1:2">
      <c r="A944">
        <v>1000003700</v>
      </c>
      <c r="B944" s="154">
        <v>139.833333333333</v>
      </c>
    </row>
    <row r="945" spans="1:2">
      <c r="A945">
        <v>1000003743</v>
      </c>
      <c r="B945" s="154">
        <v>41.1666666666667</v>
      </c>
    </row>
    <row r="946" spans="1:2">
      <c r="A946">
        <v>1000004007</v>
      </c>
      <c r="B946" s="154">
        <v>121.5</v>
      </c>
    </row>
    <row r="947" spans="1:2">
      <c r="A947">
        <v>1000004069</v>
      </c>
      <c r="B947" s="154">
        <v>169.333333333333</v>
      </c>
    </row>
    <row r="948" spans="1:2">
      <c r="A948">
        <v>1000001408</v>
      </c>
      <c r="B948" s="154">
        <v>404.79166666666703</v>
      </c>
    </row>
    <row r="949" spans="1:2">
      <c r="A949">
        <v>1000001405</v>
      </c>
      <c r="B949" s="154">
        <v>197.166666666667</v>
      </c>
    </row>
    <row r="950" spans="1:2">
      <c r="A950">
        <v>1000001418</v>
      </c>
      <c r="B950" s="154">
        <v>313.5</v>
      </c>
    </row>
    <row r="951" spans="1:2">
      <c r="A951">
        <v>1000002808</v>
      </c>
      <c r="B951" s="154">
        <v>2380.8416666666699</v>
      </c>
    </row>
    <row r="952" spans="1:2">
      <c r="A952">
        <v>1000001411</v>
      </c>
      <c r="B952" s="154">
        <v>91.6666666666667</v>
      </c>
    </row>
    <row r="953" spans="1:2">
      <c r="A953">
        <v>1000001413</v>
      </c>
      <c r="B953" s="154">
        <v>171.708333333333</v>
      </c>
    </row>
    <row r="954" spans="1:2">
      <c r="A954">
        <v>1000001406</v>
      </c>
      <c r="B954" s="154">
        <v>68.6666666666667</v>
      </c>
    </row>
    <row r="955" spans="1:2">
      <c r="A955">
        <v>1000001416</v>
      </c>
      <c r="B955" s="154">
        <v>232.333333333333</v>
      </c>
    </row>
    <row r="956" spans="1:2">
      <c r="A956">
        <v>1000001435</v>
      </c>
      <c r="B956" s="154">
        <v>204.5</v>
      </c>
    </row>
    <row r="957" spans="1:2">
      <c r="A957">
        <v>1000001439</v>
      </c>
      <c r="B957" s="154">
        <v>1120.0416666666699</v>
      </c>
    </row>
    <row r="958" spans="1:2">
      <c r="A958">
        <v>1000001433</v>
      </c>
      <c r="B958" s="154">
        <v>350</v>
      </c>
    </row>
    <row r="959" spans="1:2">
      <c r="A959">
        <v>1000001445</v>
      </c>
      <c r="B959" s="154">
        <v>494.33333333333297</v>
      </c>
    </row>
    <row r="960" spans="1:2">
      <c r="A960">
        <v>1000001429</v>
      </c>
      <c r="B960" s="154">
        <v>576.43333333333305</v>
      </c>
    </row>
    <row r="961" spans="1:2">
      <c r="A961">
        <v>1000001437</v>
      </c>
      <c r="B961" s="154">
        <v>1176.5</v>
      </c>
    </row>
    <row r="962" spans="1:2">
      <c r="A962">
        <v>1000001446</v>
      </c>
      <c r="B962" s="154">
        <v>24.5833333333333</v>
      </c>
    </row>
    <row r="963" spans="1:2">
      <c r="A963">
        <v>1000001450</v>
      </c>
      <c r="B963" s="154">
        <v>9</v>
      </c>
    </row>
    <row r="964" spans="1:2">
      <c r="A964">
        <v>1000001443</v>
      </c>
      <c r="B964" s="154">
        <v>4</v>
      </c>
    </row>
    <row r="965" spans="1:2">
      <c r="A965">
        <v>1000001421</v>
      </c>
      <c r="B965" s="154">
        <v>110.166666666667</v>
      </c>
    </row>
    <row r="966" spans="1:2">
      <c r="A966">
        <v>1000001423</v>
      </c>
      <c r="B966" s="154">
        <v>201.833333333333</v>
      </c>
    </row>
    <row r="967" spans="1:2">
      <c r="A967">
        <v>1000001425</v>
      </c>
      <c r="B967" s="154">
        <v>15</v>
      </c>
    </row>
    <row r="968" spans="1:2">
      <c r="A968">
        <v>1000001451</v>
      </c>
      <c r="B968" s="154">
        <v>249.9</v>
      </c>
    </row>
    <row r="969" spans="1:2">
      <c r="A969">
        <v>1000001428</v>
      </c>
      <c r="B969" s="154">
        <v>425.5</v>
      </c>
    </row>
    <row r="970" spans="1:2">
      <c r="A970">
        <v>1000001377</v>
      </c>
      <c r="B970" s="154">
        <v>2405.3083333333302</v>
      </c>
    </row>
    <row r="971" spans="1:2">
      <c r="A971">
        <v>1000001426</v>
      </c>
      <c r="B971" s="154">
        <v>237.666666666667</v>
      </c>
    </row>
    <row r="972" spans="1:2">
      <c r="A972">
        <v>1000001444</v>
      </c>
      <c r="B972" s="154">
        <v>334.66666666666703</v>
      </c>
    </row>
    <row r="973" spans="1:2">
      <c r="A973">
        <v>1000002031</v>
      </c>
      <c r="B973" s="154">
        <v>6.1666666666666696</v>
      </c>
    </row>
    <row r="974" spans="1:2">
      <c r="A974">
        <v>1000002083</v>
      </c>
      <c r="B974" s="154">
        <v>7.4166666666666696</v>
      </c>
    </row>
    <row r="975" spans="1:2">
      <c r="A975">
        <v>1000002522</v>
      </c>
      <c r="B975" s="154">
        <v>206.166666666667</v>
      </c>
    </row>
    <row r="976" spans="1:2">
      <c r="A976">
        <v>1000002795</v>
      </c>
      <c r="B976" s="154">
        <v>191.5</v>
      </c>
    </row>
    <row r="977" spans="1:2">
      <c r="A977">
        <v>1000002673</v>
      </c>
      <c r="B977" s="154">
        <v>241.666666666667</v>
      </c>
    </row>
    <row r="978" spans="1:2">
      <c r="A978">
        <v>1000002889</v>
      </c>
      <c r="B978" s="154">
        <v>218.5</v>
      </c>
    </row>
    <row r="979" spans="1:2">
      <c r="A979">
        <v>1000003232</v>
      </c>
      <c r="B979" s="154">
        <v>28.6666666666667</v>
      </c>
    </row>
    <row r="980" spans="1:2">
      <c r="A980">
        <v>1000003387</v>
      </c>
      <c r="B980" s="154">
        <v>8</v>
      </c>
    </row>
    <row r="981" spans="1:2">
      <c r="A981">
        <v>1000003529</v>
      </c>
      <c r="B981" s="154">
        <v>8</v>
      </c>
    </row>
    <row r="982" spans="1:2">
      <c r="A982">
        <v>1000003730</v>
      </c>
      <c r="B982" s="154">
        <v>230</v>
      </c>
    </row>
    <row r="983" spans="1:2">
      <c r="A983">
        <v>1000003869</v>
      </c>
      <c r="B983" s="154">
        <v>24.5833333333333</v>
      </c>
    </row>
    <row r="984" spans="1:2">
      <c r="A984">
        <v>1000003898</v>
      </c>
      <c r="B984" s="154">
        <v>1814.31666666667</v>
      </c>
    </row>
    <row r="985" spans="1:2">
      <c r="A985">
        <v>1000002667</v>
      </c>
      <c r="B985" s="154">
        <v>26.1666666666667</v>
      </c>
    </row>
    <row r="986" spans="1:2">
      <c r="A986">
        <v>1000002659</v>
      </c>
      <c r="B986" s="154">
        <v>11.1666666666667</v>
      </c>
    </row>
    <row r="987" spans="1:2">
      <c r="A987">
        <v>1000001879</v>
      </c>
      <c r="B987" s="154">
        <v>40.75</v>
      </c>
    </row>
    <row r="988" spans="1:2">
      <c r="A988">
        <v>1000001887</v>
      </c>
      <c r="B988" s="154">
        <v>153.99166666666699</v>
      </c>
    </row>
    <row r="989" spans="1:2">
      <c r="A989">
        <v>1000001892</v>
      </c>
      <c r="B989" s="154">
        <v>417.16666666666703</v>
      </c>
    </row>
    <row r="990" spans="1:2">
      <c r="A990">
        <v>1000001874</v>
      </c>
      <c r="B990" s="154">
        <v>129.583333333333</v>
      </c>
    </row>
    <row r="991" spans="1:2">
      <c r="A991">
        <v>1000001877</v>
      </c>
      <c r="B991" s="154">
        <v>400.70833333333297</v>
      </c>
    </row>
    <row r="992" spans="1:2">
      <c r="A992">
        <v>1000001901</v>
      </c>
      <c r="B992" s="154">
        <v>381.8</v>
      </c>
    </row>
    <row r="993" spans="1:2">
      <c r="A993">
        <v>1000002781</v>
      </c>
      <c r="B993" s="154">
        <v>35.1666666666667</v>
      </c>
    </row>
    <row r="994" spans="1:2">
      <c r="A994">
        <v>1000003495</v>
      </c>
      <c r="B994" s="154">
        <v>121.083333333333</v>
      </c>
    </row>
    <row r="995" spans="1:2">
      <c r="A995">
        <v>1000003658</v>
      </c>
      <c r="B995" s="154">
        <v>158.833333333333</v>
      </c>
    </row>
    <row r="996" spans="1:2">
      <c r="A996">
        <v>1000002670</v>
      </c>
      <c r="B996" s="154">
        <v>187.583333333333</v>
      </c>
    </row>
    <row r="997" spans="1:2">
      <c r="A997">
        <v>1000001910</v>
      </c>
      <c r="B997" s="154">
        <v>133.333333333333</v>
      </c>
    </row>
    <row r="998" spans="1:2">
      <c r="A998">
        <v>1000001952</v>
      </c>
      <c r="B998" s="154">
        <v>64.7083333333333</v>
      </c>
    </row>
    <row r="999" spans="1:2">
      <c r="A999">
        <v>1000001916</v>
      </c>
      <c r="B999" s="154">
        <v>340.941666666667</v>
      </c>
    </row>
    <row r="1000" spans="1:2">
      <c r="A1000">
        <v>1000001914</v>
      </c>
      <c r="B1000" s="154">
        <v>23.3333333333333</v>
      </c>
    </row>
    <row r="1001" spans="1:2">
      <c r="A1001">
        <v>1000001924</v>
      </c>
      <c r="B1001" s="154">
        <v>9</v>
      </c>
    </row>
    <row r="1002" spans="1:2">
      <c r="A1002">
        <v>1000001938</v>
      </c>
      <c r="B1002" s="154">
        <v>170.833333333333</v>
      </c>
    </row>
    <row r="1003" spans="1:2">
      <c r="A1003">
        <v>1000001928</v>
      </c>
      <c r="B1003" s="154">
        <v>751.11666666666702</v>
      </c>
    </row>
    <row r="1004" spans="1:2">
      <c r="A1004">
        <v>1000001947</v>
      </c>
      <c r="B1004" s="154">
        <v>409.41666666666703</v>
      </c>
    </row>
    <row r="1005" spans="1:2">
      <c r="A1005">
        <v>1000001920</v>
      </c>
      <c r="B1005" s="154">
        <v>138.191666666667</v>
      </c>
    </row>
    <row r="1006" spans="1:2">
      <c r="A1006">
        <v>1000001918</v>
      </c>
      <c r="B1006" s="154">
        <v>113.833333333333</v>
      </c>
    </row>
    <row r="1007" spans="1:2">
      <c r="A1007">
        <v>1000001931</v>
      </c>
      <c r="B1007" s="154">
        <v>136.666666666667</v>
      </c>
    </row>
    <row r="1008" spans="1:2">
      <c r="A1008">
        <v>1000001932</v>
      </c>
      <c r="B1008" s="154">
        <v>5055.625</v>
      </c>
    </row>
    <row r="1009" spans="1:2">
      <c r="A1009">
        <v>1000001950</v>
      </c>
      <c r="B1009" s="154">
        <v>45.8333333333333</v>
      </c>
    </row>
    <row r="1010" spans="1:2">
      <c r="A1010">
        <v>1000001942</v>
      </c>
      <c r="B1010" s="154">
        <v>697.28333333333296</v>
      </c>
    </row>
    <row r="1011" spans="1:2">
      <c r="A1011">
        <v>1000001951</v>
      </c>
      <c r="B1011" s="154">
        <v>773.66666666666697</v>
      </c>
    </row>
    <row r="1012" spans="1:2">
      <c r="A1012">
        <v>1000002024</v>
      </c>
      <c r="B1012" s="154">
        <v>15</v>
      </c>
    </row>
    <row r="1013" spans="1:2">
      <c r="A1013">
        <v>1000002036</v>
      </c>
      <c r="B1013" s="154">
        <v>237.5</v>
      </c>
    </row>
    <row r="1014" spans="1:2">
      <c r="A1014">
        <v>1000002552</v>
      </c>
      <c r="B1014" s="154">
        <v>188.53333333333299</v>
      </c>
    </row>
    <row r="1015" spans="1:2">
      <c r="A1015">
        <v>1000002558</v>
      </c>
      <c r="B1015" s="154">
        <v>199.083333333333</v>
      </c>
    </row>
    <row r="1016" spans="1:2">
      <c r="A1016">
        <v>1000002632</v>
      </c>
      <c r="B1016" s="154">
        <v>58.5</v>
      </c>
    </row>
    <row r="1017" spans="1:2">
      <c r="A1017">
        <v>1000003020</v>
      </c>
      <c r="B1017" s="154">
        <v>287.51666666666699</v>
      </c>
    </row>
    <row r="1018" spans="1:2">
      <c r="A1018">
        <v>1000003310</v>
      </c>
      <c r="B1018" s="154">
        <v>629.70833333333303</v>
      </c>
    </row>
    <row r="1019" spans="1:2">
      <c r="A1019">
        <v>1000003516</v>
      </c>
      <c r="B1019" s="154">
        <v>115.25</v>
      </c>
    </row>
    <row r="1020" spans="1:2">
      <c r="A1020">
        <v>1000003517</v>
      </c>
      <c r="B1020" s="154">
        <v>615.66666666666697</v>
      </c>
    </row>
    <row r="1021" spans="1:2">
      <c r="A1021">
        <v>1000003614</v>
      </c>
      <c r="B1021" s="154">
        <v>433.41666666666703</v>
      </c>
    </row>
    <row r="1022" spans="1:2">
      <c r="A1022">
        <v>1000003721</v>
      </c>
      <c r="B1022" s="154">
        <v>233.666666666667</v>
      </c>
    </row>
    <row r="1023" spans="1:2">
      <c r="A1023">
        <v>1000003756</v>
      </c>
      <c r="B1023" s="154">
        <v>123.083333333333</v>
      </c>
    </row>
    <row r="1024" spans="1:2">
      <c r="A1024">
        <v>1000003886</v>
      </c>
      <c r="B1024" s="154">
        <v>11.6666666666667</v>
      </c>
    </row>
    <row r="1025" spans="1:2">
      <c r="A1025">
        <v>1000003955</v>
      </c>
      <c r="B1025" s="154">
        <v>98.466666666666697</v>
      </c>
    </row>
    <row r="1026" spans="1:2">
      <c r="A1026">
        <v>1000003957</v>
      </c>
      <c r="B1026" s="154">
        <v>134.308333333333</v>
      </c>
    </row>
    <row r="1027" spans="1:2">
      <c r="A1027">
        <v>1000004009</v>
      </c>
      <c r="B1027" s="154">
        <v>5</v>
      </c>
    </row>
    <row r="1028" spans="1:2">
      <c r="A1028">
        <v>1000004036</v>
      </c>
      <c r="B1028" s="154">
        <v>53.3333333333333</v>
      </c>
    </row>
    <row r="1029" spans="1:2">
      <c r="A1029">
        <v>1000002702</v>
      </c>
      <c r="B1029" s="154">
        <v>205.333333333333</v>
      </c>
    </row>
    <row r="1030" spans="1:2">
      <c r="A1030">
        <v>1000001329</v>
      </c>
      <c r="B1030" s="154">
        <v>342.5</v>
      </c>
    </row>
    <row r="1031" spans="1:2">
      <c r="A1031">
        <v>1000001337</v>
      </c>
      <c r="B1031" s="154">
        <v>200.916666666667</v>
      </c>
    </row>
    <row r="1032" spans="1:2">
      <c r="A1032">
        <v>1000001336</v>
      </c>
      <c r="B1032" s="154">
        <v>341.91666666666703</v>
      </c>
    </row>
    <row r="1033" spans="1:2">
      <c r="A1033">
        <v>1000001330</v>
      </c>
      <c r="B1033" s="154">
        <v>16.8333333333333</v>
      </c>
    </row>
    <row r="1034" spans="1:2">
      <c r="A1034">
        <v>1000001341</v>
      </c>
      <c r="B1034" s="154">
        <v>78.8333333333333</v>
      </c>
    </row>
    <row r="1035" spans="1:2">
      <c r="A1035">
        <v>1000001334</v>
      </c>
      <c r="B1035" s="154">
        <v>26.5</v>
      </c>
    </row>
    <row r="1036" spans="1:2">
      <c r="A1036">
        <v>1000001335</v>
      </c>
      <c r="B1036" s="154">
        <v>187.5</v>
      </c>
    </row>
    <row r="1037" spans="1:2">
      <c r="A1037">
        <v>1000001930</v>
      </c>
      <c r="B1037" s="154">
        <v>56.6666666666667</v>
      </c>
    </row>
    <row r="1038" spans="1:2">
      <c r="A1038">
        <v>1000002868</v>
      </c>
      <c r="B1038" s="154">
        <v>21.8333333333333</v>
      </c>
    </row>
    <row r="1039" spans="1:2">
      <c r="A1039">
        <v>1000003632</v>
      </c>
      <c r="B1039" s="154">
        <v>52.1666666666667</v>
      </c>
    </row>
    <row r="1040" spans="1:2">
      <c r="A1040">
        <v>1000002679</v>
      </c>
      <c r="B1040" s="154">
        <v>11.8333333333333</v>
      </c>
    </row>
    <row r="1041" spans="1:2">
      <c r="A1041">
        <v>1000001583</v>
      </c>
      <c r="B1041" s="154">
        <v>32.5</v>
      </c>
    </row>
    <row r="1042" spans="1:2">
      <c r="A1042">
        <v>1000001615</v>
      </c>
      <c r="B1042" s="154">
        <v>103.75</v>
      </c>
    </row>
    <row r="1043" spans="1:2">
      <c r="A1043">
        <v>1000001587</v>
      </c>
      <c r="B1043" s="154">
        <v>284.75</v>
      </c>
    </row>
    <row r="1044" spans="1:2">
      <c r="A1044">
        <v>1000001633</v>
      </c>
      <c r="B1044" s="154">
        <v>80.875</v>
      </c>
    </row>
    <row r="1045" spans="1:2">
      <c r="A1045">
        <v>1000001609</v>
      </c>
      <c r="B1045" s="154">
        <v>139.75</v>
      </c>
    </row>
    <row r="1046" spans="1:2">
      <c r="A1046">
        <v>1000001611</v>
      </c>
      <c r="B1046" s="154">
        <v>86.6666666666667</v>
      </c>
    </row>
    <row r="1047" spans="1:2">
      <c r="A1047">
        <v>1000001590</v>
      </c>
      <c r="B1047" s="154">
        <v>104.45</v>
      </c>
    </row>
    <row r="1048" spans="1:2">
      <c r="A1048">
        <v>1000001600</v>
      </c>
      <c r="B1048" s="154">
        <v>470.5</v>
      </c>
    </row>
    <row r="1049" spans="1:2">
      <c r="A1049">
        <v>1000002043</v>
      </c>
      <c r="B1049" s="154">
        <v>359.50833333333298</v>
      </c>
    </row>
    <row r="1050" spans="1:2">
      <c r="A1050">
        <v>1000002073</v>
      </c>
      <c r="B1050" s="154">
        <v>66.5833333333333</v>
      </c>
    </row>
    <row r="1051" spans="1:2">
      <c r="A1051">
        <v>1000002072</v>
      </c>
      <c r="B1051" s="154">
        <v>14.1666666666667</v>
      </c>
    </row>
    <row r="1052" spans="1:2">
      <c r="A1052">
        <v>1000002803</v>
      </c>
      <c r="B1052" s="154">
        <v>46.1666666666667</v>
      </c>
    </row>
    <row r="1053" spans="1:2">
      <c r="A1053">
        <v>1000004095</v>
      </c>
      <c r="B1053" s="154">
        <v>2.5</v>
      </c>
    </row>
    <row r="1054" spans="1:2">
      <c r="A1054">
        <v>1000001354</v>
      </c>
      <c r="B1054" s="154">
        <v>79.625</v>
      </c>
    </row>
    <row r="1055" spans="1:2">
      <c r="A1055">
        <v>1000001351</v>
      </c>
      <c r="B1055" s="154">
        <v>492.85</v>
      </c>
    </row>
    <row r="1056" spans="1:2">
      <c r="A1056">
        <v>1000001417</v>
      </c>
      <c r="B1056" s="154">
        <v>463.25833333333298</v>
      </c>
    </row>
    <row r="1057" spans="1:2">
      <c r="A1057">
        <v>1000001384</v>
      </c>
      <c r="B1057" s="154">
        <v>476.683333333333</v>
      </c>
    </row>
    <row r="1058" spans="1:2">
      <c r="A1058">
        <v>1000001420</v>
      </c>
      <c r="B1058" s="154">
        <v>1296.6083333333299</v>
      </c>
    </row>
    <row r="1059" spans="1:2">
      <c r="A1059">
        <v>1000001374</v>
      </c>
      <c r="B1059" s="154">
        <v>143.458333333333</v>
      </c>
    </row>
    <row r="1060" spans="1:2">
      <c r="A1060">
        <v>1000001361</v>
      </c>
      <c r="B1060" s="154">
        <v>1293.1583333333299</v>
      </c>
    </row>
    <row r="1061" spans="1:2">
      <c r="A1061">
        <v>1000001381</v>
      </c>
      <c r="B1061" s="154">
        <v>547.24166666666702</v>
      </c>
    </row>
    <row r="1062" spans="1:2">
      <c r="A1062">
        <v>1000002057</v>
      </c>
      <c r="B1062" s="154">
        <v>89.2083333333333</v>
      </c>
    </row>
    <row r="1063" spans="1:2">
      <c r="A1063">
        <v>1000003425</v>
      </c>
      <c r="B1063" s="154">
        <v>1775.6666666666699</v>
      </c>
    </row>
    <row r="1064" spans="1:2">
      <c r="A1064">
        <v>1000001355</v>
      </c>
      <c r="B1064" s="154">
        <v>14.7083333333333</v>
      </c>
    </row>
    <row r="1065" spans="1:2">
      <c r="A1065">
        <v>1000001352</v>
      </c>
      <c r="B1065" s="154">
        <v>2238.0250000000001</v>
      </c>
    </row>
    <row r="1066" spans="1:2">
      <c r="A1066">
        <v>1000001357</v>
      </c>
      <c r="B1066" s="154">
        <v>151.666666666667</v>
      </c>
    </row>
    <row r="1067" spans="1:2">
      <c r="A1067">
        <v>1000001369</v>
      </c>
      <c r="B1067" s="154">
        <v>97</v>
      </c>
    </row>
    <row r="1068" spans="1:2">
      <c r="A1068">
        <v>1000001365</v>
      </c>
      <c r="B1068" s="154">
        <v>694.20833333333303</v>
      </c>
    </row>
    <row r="1069" spans="1:2">
      <c r="A1069">
        <v>1000001371</v>
      </c>
      <c r="B1069" s="154">
        <v>63.8333333333333</v>
      </c>
    </row>
    <row r="1070" spans="1:2">
      <c r="A1070">
        <v>1000002008</v>
      </c>
      <c r="B1070" s="154">
        <v>1483.0416666666699</v>
      </c>
    </row>
    <row r="1071" spans="1:2">
      <c r="A1071">
        <v>1000002054</v>
      </c>
      <c r="B1071" s="154">
        <v>1854.825</v>
      </c>
    </row>
    <row r="1072" spans="1:2">
      <c r="A1072">
        <v>1000004001</v>
      </c>
      <c r="B1072" s="154">
        <v>6.3333333333333304</v>
      </c>
    </row>
    <row r="1073" spans="1:2">
      <c r="A1073">
        <v>1000001479</v>
      </c>
      <c r="B1073" s="154">
        <v>333.26666666666699</v>
      </c>
    </row>
    <row r="1074" spans="1:2">
      <c r="A1074">
        <v>1000001480</v>
      </c>
      <c r="B1074" s="154">
        <v>12</v>
      </c>
    </row>
    <row r="1075" spans="1:2">
      <c r="A1075">
        <v>1000001516</v>
      </c>
      <c r="B1075" s="154">
        <v>344.13333333333298</v>
      </c>
    </row>
    <row r="1076" spans="1:2">
      <c r="A1076">
        <v>1000001519</v>
      </c>
      <c r="B1076" s="154">
        <v>289.79166666666703</v>
      </c>
    </row>
    <row r="1077" spans="1:2">
      <c r="A1077">
        <v>1000001515</v>
      </c>
      <c r="B1077" s="154">
        <v>226.416666666667</v>
      </c>
    </row>
    <row r="1078" spans="1:2">
      <c r="A1078">
        <v>1000001496</v>
      </c>
      <c r="B1078" s="154">
        <v>27</v>
      </c>
    </row>
    <row r="1079" spans="1:2">
      <c r="A1079">
        <v>1000001482</v>
      </c>
      <c r="B1079" s="154">
        <v>57.4166666666667</v>
      </c>
    </row>
    <row r="1080" spans="1:2">
      <c r="A1080">
        <v>1000001505</v>
      </c>
      <c r="B1080" s="154">
        <v>753.45833333333303</v>
      </c>
    </row>
    <row r="1081" spans="1:2">
      <c r="A1081">
        <v>1000001497</v>
      </c>
      <c r="B1081" s="154">
        <v>3477.5333333333301</v>
      </c>
    </row>
    <row r="1082" spans="1:2">
      <c r="A1082">
        <v>1000001507</v>
      </c>
      <c r="B1082" s="154">
        <v>186.416666666667</v>
      </c>
    </row>
    <row r="1083" spans="1:2">
      <c r="A1083">
        <v>1000001492</v>
      </c>
      <c r="B1083" s="154">
        <v>682.41666666666697</v>
      </c>
    </row>
    <row r="1084" spans="1:2">
      <c r="A1084">
        <v>1000001499</v>
      </c>
      <c r="B1084" s="154">
        <v>52.75</v>
      </c>
    </row>
    <row r="1085" spans="1:2">
      <c r="A1085">
        <v>1000001508</v>
      </c>
      <c r="B1085" s="154">
        <v>2503.9166666666702</v>
      </c>
    </row>
    <row r="1086" spans="1:2">
      <c r="A1086">
        <v>1000001500</v>
      </c>
      <c r="B1086" s="154">
        <v>84.8333333333333</v>
      </c>
    </row>
    <row r="1087" spans="1:2">
      <c r="A1087">
        <v>1000001509</v>
      </c>
      <c r="B1087" s="154">
        <v>81.8333333333333</v>
      </c>
    </row>
    <row r="1088" spans="1:2">
      <c r="A1088">
        <v>1000001483</v>
      </c>
      <c r="B1088" s="154">
        <v>296.33333333333297</v>
      </c>
    </row>
    <row r="1089" spans="1:2">
      <c r="A1089">
        <v>1000001490</v>
      </c>
      <c r="B1089" s="154">
        <v>259</v>
      </c>
    </row>
    <row r="1090" spans="1:2">
      <c r="A1090">
        <v>1000001494</v>
      </c>
      <c r="B1090" s="154">
        <v>122.666666666667</v>
      </c>
    </row>
    <row r="1091" spans="1:2">
      <c r="A1091">
        <v>1000001484</v>
      </c>
      <c r="B1091" s="154">
        <v>769.83333333333303</v>
      </c>
    </row>
    <row r="1092" spans="1:2">
      <c r="A1092">
        <v>1000001511</v>
      </c>
      <c r="B1092" s="154">
        <v>746.91666666666697</v>
      </c>
    </row>
    <row r="1093" spans="1:2">
      <c r="A1093">
        <v>1000001485</v>
      </c>
      <c r="B1093" s="154">
        <v>120.833333333333</v>
      </c>
    </row>
    <row r="1094" spans="1:2">
      <c r="A1094">
        <v>1000001486</v>
      </c>
      <c r="B1094" s="154">
        <v>319.98333333333301</v>
      </c>
    </row>
    <row r="1095" spans="1:2">
      <c r="A1095">
        <v>1000002006</v>
      </c>
      <c r="B1095" s="154">
        <v>48.75</v>
      </c>
    </row>
    <row r="1096" spans="1:2">
      <c r="A1096">
        <v>1000002041</v>
      </c>
      <c r="B1096" s="154">
        <v>223.5</v>
      </c>
    </row>
    <row r="1097" spans="1:2">
      <c r="A1097">
        <v>1000002044</v>
      </c>
      <c r="B1097" s="154">
        <v>723.20833333333303</v>
      </c>
    </row>
    <row r="1098" spans="1:2">
      <c r="A1098">
        <v>1000002851</v>
      </c>
      <c r="B1098" s="154">
        <v>198.333333333333</v>
      </c>
    </row>
    <row r="1099" spans="1:2">
      <c r="A1099">
        <v>1000002867</v>
      </c>
      <c r="B1099" s="154">
        <v>22.3333333333333</v>
      </c>
    </row>
    <row r="1100" spans="1:2">
      <c r="A1100">
        <v>1000002981</v>
      </c>
      <c r="B1100" s="154">
        <v>1034.75</v>
      </c>
    </row>
    <row r="1101" spans="1:2">
      <c r="A1101">
        <v>1000003242</v>
      </c>
      <c r="B1101" s="154">
        <v>178.583333333333</v>
      </c>
    </row>
    <row r="1102" spans="1:2">
      <c r="A1102">
        <v>1000003505</v>
      </c>
      <c r="B1102" s="154">
        <v>661.58333333333303</v>
      </c>
    </row>
    <row r="1103" spans="1:2">
      <c r="A1103">
        <v>1000003877</v>
      </c>
      <c r="B1103" s="154">
        <v>285.66666666666703</v>
      </c>
    </row>
    <row r="1104" spans="1:2">
      <c r="A1104">
        <v>1000003918</v>
      </c>
      <c r="B1104" s="154">
        <v>81.6666666666667</v>
      </c>
    </row>
    <row r="1105" spans="1:2">
      <c r="A1105">
        <v>1000003922</v>
      </c>
      <c r="B1105" s="154">
        <v>427.54166666666703</v>
      </c>
    </row>
    <row r="1106" spans="1:2">
      <c r="A1106">
        <v>1000003972</v>
      </c>
      <c r="B1106" s="154">
        <v>35</v>
      </c>
    </row>
    <row r="1107" spans="1:2">
      <c r="A1107">
        <v>1000001978</v>
      </c>
      <c r="B1107" s="154">
        <v>58.3333333333333</v>
      </c>
    </row>
    <row r="1108" spans="1:2">
      <c r="A1108">
        <v>1000002508</v>
      </c>
      <c r="B1108" s="154">
        <v>55</v>
      </c>
    </row>
    <row r="1109" spans="1:2">
      <c r="A1109">
        <v>1000002856</v>
      </c>
      <c r="B1109" s="154">
        <v>49.1666666666667</v>
      </c>
    </row>
    <row r="1110" spans="1:2">
      <c r="A1110">
        <v>1000003731</v>
      </c>
      <c r="B1110" s="154">
        <v>198.166666666667</v>
      </c>
    </row>
    <row r="1111" spans="1:2">
      <c r="A1111">
        <v>1000003787</v>
      </c>
      <c r="B1111" s="154">
        <v>57</v>
      </c>
    </row>
    <row r="1112" spans="1:2">
      <c r="A1112">
        <v>1000003902</v>
      </c>
      <c r="B1112" s="154">
        <v>59.1666666666667</v>
      </c>
    </row>
    <row r="1113" spans="1:2">
      <c r="A1113">
        <v>1000001821</v>
      </c>
      <c r="B1113" s="154">
        <v>47.5</v>
      </c>
    </row>
    <row r="1114" spans="1:2">
      <c r="A1114">
        <v>1000001815</v>
      </c>
      <c r="B1114" s="154">
        <v>45.8333333333333</v>
      </c>
    </row>
    <row r="1115" spans="1:2">
      <c r="A1115">
        <v>1000001804</v>
      </c>
      <c r="B1115" s="154">
        <v>29.1666666666667</v>
      </c>
    </row>
    <row r="1116" spans="1:2">
      <c r="A1116">
        <v>1000001818</v>
      </c>
      <c r="B1116" s="154">
        <v>191</v>
      </c>
    </row>
    <row r="1117" spans="1:2">
      <c r="A1117">
        <v>1000002638</v>
      </c>
      <c r="B1117" s="154">
        <v>8.3333333333333304</v>
      </c>
    </row>
    <row r="1118" spans="1:2">
      <c r="A1118">
        <v>1000002639</v>
      </c>
      <c r="B1118" s="154">
        <v>28.3333333333333</v>
      </c>
    </row>
    <row r="1119" spans="1:2">
      <c r="A1119">
        <v>1000003645</v>
      </c>
      <c r="B1119" s="154">
        <v>20.8333333333333</v>
      </c>
    </row>
    <row r="1120" spans="1:2">
      <c r="A1120">
        <v>1000004012</v>
      </c>
      <c r="B1120" s="154">
        <v>16.6666666666667</v>
      </c>
    </row>
    <row r="1121" spans="1:2">
      <c r="A1121">
        <v>1000004088</v>
      </c>
      <c r="B1121" s="154">
        <v>38.3333333333333</v>
      </c>
    </row>
    <row r="1122" spans="1:2">
      <c r="A1122">
        <v>1000002665</v>
      </c>
      <c r="B1122" s="154">
        <v>102</v>
      </c>
    </row>
    <row r="1123" spans="1:2">
      <c r="A1123">
        <v>1000002695</v>
      </c>
      <c r="B1123" s="154">
        <v>328.33333333333297</v>
      </c>
    </row>
    <row r="1124" spans="1:2">
      <c r="A1124">
        <v>1000001197</v>
      </c>
      <c r="B1124" s="154">
        <v>157.666666666667</v>
      </c>
    </row>
    <row r="1125" spans="1:2">
      <c r="A1125">
        <v>1000001189</v>
      </c>
      <c r="B1125" s="154">
        <v>177.5</v>
      </c>
    </row>
    <row r="1126" spans="1:2">
      <c r="A1126">
        <v>1000001190</v>
      </c>
      <c r="B1126" s="154">
        <v>29.1666666666667</v>
      </c>
    </row>
    <row r="1127" spans="1:2">
      <c r="A1127">
        <v>1000001211</v>
      </c>
      <c r="B1127" s="154">
        <v>25</v>
      </c>
    </row>
    <row r="1128" spans="1:2">
      <c r="A1128">
        <v>1000001198</v>
      </c>
      <c r="B1128" s="154">
        <v>122.416666666667</v>
      </c>
    </row>
    <row r="1129" spans="1:2">
      <c r="A1129">
        <v>1000001199</v>
      </c>
      <c r="B1129" s="154">
        <v>147.5</v>
      </c>
    </row>
    <row r="1130" spans="1:2">
      <c r="A1130">
        <v>1000001212</v>
      </c>
      <c r="B1130" s="154">
        <v>224.166666666667</v>
      </c>
    </row>
    <row r="1131" spans="1:2">
      <c r="A1131">
        <v>1000001200</v>
      </c>
      <c r="B1131" s="154">
        <v>32.5</v>
      </c>
    </row>
    <row r="1132" spans="1:2">
      <c r="A1132">
        <v>1000002633</v>
      </c>
      <c r="B1132" s="154">
        <v>140.833333333333</v>
      </c>
    </row>
    <row r="1133" spans="1:2">
      <c r="A1133">
        <v>1000003919</v>
      </c>
      <c r="B1133" s="154">
        <v>27.5</v>
      </c>
    </row>
    <row r="1134" spans="1:2">
      <c r="A1134">
        <v>1000003945</v>
      </c>
      <c r="B1134" s="154">
        <v>45.8333333333333</v>
      </c>
    </row>
    <row r="1135" spans="1:2">
      <c r="A1135">
        <v>1000003991</v>
      </c>
      <c r="B1135" s="154">
        <v>29.1666666666667</v>
      </c>
    </row>
    <row r="1136" spans="1:2">
      <c r="A1136">
        <v>1000002559</v>
      </c>
      <c r="B1136" s="154">
        <v>41.6666666666667</v>
      </c>
    </row>
    <row r="1137" spans="1:2">
      <c r="A1137">
        <v>1000001177</v>
      </c>
      <c r="B1137" s="154">
        <v>29.9166666666667</v>
      </c>
    </row>
    <row r="1138" spans="1:2">
      <c r="A1138">
        <v>1000001170</v>
      </c>
      <c r="B1138" s="154">
        <v>127.5</v>
      </c>
    </row>
    <row r="1139" spans="1:2">
      <c r="A1139">
        <v>1000001178</v>
      </c>
      <c r="B1139" s="154">
        <v>94.1666666666667</v>
      </c>
    </row>
    <row r="1140" spans="1:2">
      <c r="A1140">
        <v>1000001174</v>
      </c>
      <c r="B1140" s="154">
        <v>78.3333333333333</v>
      </c>
    </row>
    <row r="1141" spans="1:2">
      <c r="A1141">
        <v>1000001165</v>
      </c>
      <c r="B1141" s="154">
        <v>141.583333333333</v>
      </c>
    </row>
    <row r="1142" spans="1:2">
      <c r="A1142">
        <v>1000001186</v>
      </c>
      <c r="B1142" s="154">
        <v>128.291666666667</v>
      </c>
    </row>
    <row r="1143" spans="1:2">
      <c r="A1143">
        <v>1000001183</v>
      </c>
      <c r="B1143" s="154">
        <v>142.458333333333</v>
      </c>
    </row>
    <row r="1144" spans="1:2">
      <c r="A1144">
        <v>1000001988</v>
      </c>
      <c r="B1144" s="154">
        <v>44.1666666666667</v>
      </c>
    </row>
    <row r="1145" spans="1:2">
      <c r="A1145">
        <v>1000002030</v>
      </c>
      <c r="B1145" s="154">
        <v>323.33333333333297</v>
      </c>
    </row>
    <row r="1146" spans="1:2">
      <c r="A1146">
        <v>1000002075</v>
      </c>
      <c r="B1146" s="154">
        <v>37.5</v>
      </c>
    </row>
    <row r="1147" spans="1:2">
      <c r="A1147">
        <v>1000002064</v>
      </c>
      <c r="B1147" s="154">
        <v>234.166666666667</v>
      </c>
    </row>
    <row r="1148" spans="1:2">
      <c r="A1148">
        <v>1000002070</v>
      </c>
      <c r="B1148" s="154">
        <v>288.33333333333297</v>
      </c>
    </row>
    <row r="1149" spans="1:2">
      <c r="A1149">
        <v>1000002546</v>
      </c>
      <c r="B1149" s="154">
        <v>12.5</v>
      </c>
    </row>
    <row r="1150" spans="1:2">
      <c r="A1150">
        <v>1000002774</v>
      </c>
      <c r="B1150" s="154">
        <v>14.1666666666667</v>
      </c>
    </row>
    <row r="1151" spans="1:2">
      <c r="A1151">
        <v>1000003311</v>
      </c>
      <c r="B1151" s="154">
        <v>96.5</v>
      </c>
    </row>
    <row r="1152" spans="1:2">
      <c r="A1152">
        <v>1000003323</v>
      </c>
      <c r="B1152" s="154">
        <v>16.6666666666667</v>
      </c>
    </row>
    <row r="1153" spans="1:2">
      <c r="A1153">
        <v>1000003965</v>
      </c>
      <c r="B1153" s="154">
        <v>36.6666666666667</v>
      </c>
    </row>
    <row r="1154" spans="1:2">
      <c r="A1154">
        <v>1000001654</v>
      </c>
      <c r="B1154" s="154">
        <v>25.3333333333333</v>
      </c>
    </row>
    <row r="1155" spans="1:2">
      <c r="A1155">
        <v>1000001642</v>
      </c>
      <c r="B1155" s="154">
        <v>20.8333333333333</v>
      </c>
    </row>
    <row r="1156" spans="1:2">
      <c r="A1156">
        <v>1000001669</v>
      </c>
      <c r="B1156" s="154">
        <v>26.75</v>
      </c>
    </row>
    <row r="1157" spans="1:2">
      <c r="A1157">
        <v>1000001671</v>
      </c>
      <c r="B1157" s="154">
        <v>20.8333333333333</v>
      </c>
    </row>
    <row r="1158" spans="1:2">
      <c r="A1158">
        <v>1000001638</v>
      </c>
      <c r="B1158" s="154">
        <v>53.3333333333333</v>
      </c>
    </row>
    <row r="1159" spans="1:2">
      <c r="A1159">
        <v>1000001652</v>
      </c>
      <c r="B1159" s="154">
        <v>13.3333333333333</v>
      </c>
    </row>
    <row r="1160" spans="1:2">
      <c r="A1160">
        <v>1000001657</v>
      </c>
      <c r="B1160" s="154">
        <v>36.0833333333333</v>
      </c>
    </row>
    <row r="1161" spans="1:2">
      <c r="A1161">
        <v>1000001672</v>
      </c>
      <c r="B1161" s="154">
        <v>102.666666666667</v>
      </c>
    </row>
    <row r="1162" spans="1:2">
      <c r="A1162">
        <v>1000001665</v>
      </c>
      <c r="B1162" s="154">
        <v>146.666666666667</v>
      </c>
    </row>
    <row r="1163" spans="1:2">
      <c r="A1163">
        <v>1000001675</v>
      </c>
      <c r="B1163" s="154">
        <v>60.8333333333333</v>
      </c>
    </row>
    <row r="1164" spans="1:2">
      <c r="A1164">
        <v>1000001644</v>
      </c>
      <c r="B1164" s="154">
        <v>139.666666666667</v>
      </c>
    </row>
    <row r="1165" spans="1:2">
      <c r="A1165">
        <v>1000002005</v>
      </c>
      <c r="B1165" s="154">
        <v>6.6666666666666696</v>
      </c>
    </row>
    <row r="1166" spans="1:2">
      <c r="A1166">
        <v>1000002049</v>
      </c>
      <c r="B1166" s="154">
        <v>12.5</v>
      </c>
    </row>
    <row r="1167" spans="1:2">
      <c r="A1167">
        <v>1000002059</v>
      </c>
      <c r="B1167" s="154">
        <v>16.6666666666667</v>
      </c>
    </row>
    <row r="1168" spans="1:2">
      <c r="A1168">
        <v>1000002553</v>
      </c>
      <c r="B1168" s="154">
        <v>47.25</v>
      </c>
    </row>
    <row r="1169" spans="1:2">
      <c r="A1169">
        <v>1000002789</v>
      </c>
      <c r="B1169" s="154">
        <v>30.8333333333333</v>
      </c>
    </row>
    <row r="1170" spans="1:2">
      <c r="A1170">
        <v>1000003280</v>
      </c>
      <c r="B1170" s="154">
        <v>129.166666666667</v>
      </c>
    </row>
    <row r="1171" spans="1:2">
      <c r="A1171">
        <v>1000001472</v>
      </c>
      <c r="B1171" s="154">
        <v>30</v>
      </c>
    </row>
    <row r="1172" spans="1:2">
      <c r="A1172">
        <v>1000001477</v>
      </c>
      <c r="B1172" s="154">
        <v>57</v>
      </c>
    </row>
    <row r="1173" spans="1:2">
      <c r="A1173">
        <v>1000001461</v>
      </c>
      <c r="B1173" s="154">
        <v>99.6666666666667</v>
      </c>
    </row>
    <row r="1174" spans="1:2">
      <c r="A1174">
        <v>1000001463</v>
      </c>
      <c r="B1174" s="154">
        <v>146.333333333333</v>
      </c>
    </row>
    <row r="1175" spans="1:2">
      <c r="A1175">
        <v>1000001468</v>
      </c>
      <c r="B1175" s="154">
        <v>258.33333333333297</v>
      </c>
    </row>
    <row r="1176" spans="1:2">
      <c r="A1176">
        <v>1000001462</v>
      </c>
      <c r="B1176" s="154">
        <v>61.6666666666667</v>
      </c>
    </row>
    <row r="1177" spans="1:2">
      <c r="A1177">
        <v>1000001469</v>
      </c>
      <c r="B1177" s="154">
        <v>119.083333333333</v>
      </c>
    </row>
    <row r="1178" spans="1:2">
      <c r="A1178">
        <v>1000001459</v>
      </c>
      <c r="B1178" s="154">
        <v>10.4166666666667</v>
      </c>
    </row>
    <row r="1179" spans="1:2">
      <c r="A1179">
        <v>1000001195</v>
      </c>
      <c r="B1179" s="154">
        <v>169.333333333333</v>
      </c>
    </row>
    <row r="1180" spans="1:2">
      <c r="A1180">
        <v>1000001465</v>
      </c>
      <c r="B1180" s="154">
        <v>232.5</v>
      </c>
    </row>
    <row r="1181" spans="1:2">
      <c r="A1181">
        <v>1000002010</v>
      </c>
      <c r="B1181" s="154">
        <v>40.658333333333303</v>
      </c>
    </row>
    <row r="1182" spans="1:2">
      <c r="A1182">
        <v>1000002510</v>
      </c>
      <c r="B1182" s="154">
        <v>97</v>
      </c>
    </row>
    <row r="1183" spans="1:2">
      <c r="A1183">
        <v>1000002773</v>
      </c>
      <c r="B1183" s="154">
        <v>218.3</v>
      </c>
    </row>
    <row r="1184" spans="1:2">
      <c r="A1184">
        <v>1000002866</v>
      </c>
      <c r="B1184" s="154">
        <v>111.666666666667</v>
      </c>
    </row>
    <row r="1185" spans="1:2">
      <c r="A1185">
        <v>1000003392</v>
      </c>
      <c r="B1185" s="154">
        <v>74.3333333333333</v>
      </c>
    </row>
    <row r="1186" spans="1:2">
      <c r="A1186">
        <v>1000003462</v>
      </c>
      <c r="B1186" s="154">
        <v>4.1666666666666696</v>
      </c>
    </row>
    <row r="1187" spans="1:2">
      <c r="A1187">
        <v>1000003606</v>
      </c>
      <c r="B1187" s="154">
        <v>42.5</v>
      </c>
    </row>
    <row r="1188" spans="1:2">
      <c r="A1188">
        <v>1000003921</v>
      </c>
      <c r="B1188" s="154">
        <v>618.08333333333303</v>
      </c>
    </row>
    <row r="1189" spans="1:2">
      <c r="A1189">
        <v>1000001712</v>
      </c>
      <c r="B1189" s="154">
        <v>352.89166666666699</v>
      </c>
    </row>
    <row r="1190" spans="1:2">
      <c r="A1190">
        <v>1000001734</v>
      </c>
      <c r="B1190" s="154">
        <v>697.34166666666704</v>
      </c>
    </row>
    <row r="1191" spans="1:2">
      <c r="A1191">
        <v>1000001735</v>
      </c>
      <c r="B1191" s="154">
        <v>404.82499999999999</v>
      </c>
    </row>
    <row r="1192" spans="1:2">
      <c r="A1192">
        <v>1000001736</v>
      </c>
      <c r="B1192" s="154">
        <v>44.1666666666667</v>
      </c>
    </row>
    <row r="1193" spans="1:2">
      <c r="A1193">
        <v>1000001718</v>
      </c>
      <c r="B1193" s="154">
        <v>11</v>
      </c>
    </row>
    <row r="1194" spans="1:2">
      <c r="A1194">
        <v>1000001724</v>
      </c>
      <c r="B1194" s="154">
        <v>12.875</v>
      </c>
    </row>
    <row r="1195" spans="1:2">
      <c r="A1195">
        <v>1000001721</v>
      </c>
      <c r="B1195" s="154">
        <v>50.75</v>
      </c>
    </row>
    <row r="1196" spans="1:2">
      <c r="A1196">
        <v>1000001727</v>
      </c>
      <c r="B1196" s="154">
        <v>8.3333333333333304</v>
      </c>
    </row>
    <row r="1197" spans="1:2">
      <c r="A1197">
        <v>1000001716</v>
      </c>
      <c r="B1197" s="154">
        <v>393.54166666666703</v>
      </c>
    </row>
    <row r="1198" spans="1:2">
      <c r="A1198">
        <v>1000001722</v>
      </c>
      <c r="B1198" s="154">
        <v>306</v>
      </c>
    </row>
    <row r="1199" spans="1:2">
      <c r="A1199">
        <v>1000001719</v>
      </c>
      <c r="B1199" s="154">
        <v>158.083333333333</v>
      </c>
    </row>
    <row r="1200" spans="1:2">
      <c r="A1200">
        <v>1000001732</v>
      </c>
      <c r="B1200" s="154">
        <v>10.5833333333333</v>
      </c>
    </row>
    <row r="1201" spans="1:2">
      <c r="A1201">
        <v>1000002536</v>
      </c>
      <c r="B1201" s="154">
        <v>48.3333333333333</v>
      </c>
    </row>
    <row r="1202" spans="1:2">
      <c r="A1202">
        <v>1000003040</v>
      </c>
      <c r="B1202" s="154">
        <v>171</v>
      </c>
    </row>
    <row r="1203" spans="1:2">
      <c r="A1203">
        <v>1000003080</v>
      </c>
      <c r="B1203" s="154">
        <v>1.1666666666666701</v>
      </c>
    </row>
    <row r="1204" spans="1:2">
      <c r="A1204">
        <v>1000003556</v>
      </c>
      <c r="B1204" s="154">
        <v>342.28333333333302</v>
      </c>
    </row>
    <row r="1205" spans="1:2">
      <c r="A1205">
        <v>1000004108</v>
      </c>
      <c r="B1205" s="154">
        <v>118.083333333333</v>
      </c>
    </row>
    <row r="1206" spans="1:2">
      <c r="A1206">
        <v>1000004110</v>
      </c>
      <c r="B1206" s="154">
        <v>57</v>
      </c>
    </row>
    <row r="1207" spans="1:2">
      <c r="A1207">
        <v>1000004111</v>
      </c>
      <c r="B1207" s="154">
        <v>3.3333333333333299</v>
      </c>
    </row>
    <row r="1208" spans="1:2">
      <c r="A1208">
        <v>1000004109</v>
      </c>
      <c r="B1208" s="154">
        <v>19.5</v>
      </c>
    </row>
    <row r="1209" spans="1:2">
      <c r="A1209">
        <v>1000004112</v>
      </c>
      <c r="B1209" s="154">
        <v>70.8333333333333</v>
      </c>
    </row>
    <row r="1210" spans="1:2">
      <c r="A1210">
        <v>1000002901</v>
      </c>
      <c r="B1210" s="154">
        <v>161</v>
      </c>
    </row>
    <row r="1211" spans="1:2">
      <c r="A1211">
        <v>1000004113</v>
      </c>
      <c r="B1211" s="154">
        <v>91.7083333333333</v>
      </c>
    </row>
    <row r="1212" spans="1:2">
      <c r="A1212">
        <v>1000004114</v>
      </c>
      <c r="B1212" s="154">
        <v>16.25</v>
      </c>
    </row>
    <row r="1213" spans="1:2">
      <c r="A1213">
        <v>1000004115</v>
      </c>
      <c r="B1213" s="154">
        <v>141.666666666667</v>
      </c>
    </row>
    <row r="1214" spans="1:2">
      <c r="A1214">
        <v>1000004116</v>
      </c>
      <c r="B1214" s="154">
        <v>39.0833333333333</v>
      </c>
    </row>
    <row r="1215" spans="1:2">
      <c r="A1215">
        <v>1000004117</v>
      </c>
      <c r="B1215" s="154">
        <v>10</v>
      </c>
    </row>
    <row r="1216" spans="1:2">
      <c r="A1216">
        <v>1000004118</v>
      </c>
      <c r="B1216" s="154">
        <v>255.333333333333</v>
      </c>
    </row>
    <row r="1217" spans="1:2">
      <c r="A1217">
        <v>1000004119</v>
      </c>
      <c r="B1217" s="154">
        <v>94.5</v>
      </c>
    </row>
    <row r="1218" spans="1:2">
      <c r="A1218">
        <v>1000004120</v>
      </c>
      <c r="B1218" s="154">
        <v>99.1666666666667</v>
      </c>
    </row>
    <row r="1219" spans="1:2">
      <c r="A1219">
        <v>1000004121</v>
      </c>
      <c r="B1219" s="154">
        <v>360.97500000000002</v>
      </c>
    </row>
    <row r="1220" spans="1:2">
      <c r="A1220">
        <v>1000004122</v>
      </c>
      <c r="B1220" s="154">
        <v>26.1666666666667</v>
      </c>
    </row>
    <row r="1221" spans="1:2">
      <c r="A1221">
        <v>1000004123</v>
      </c>
      <c r="B1221" s="154">
        <v>234.166666666667</v>
      </c>
    </row>
    <row r="1222" spans="1:2">
      <c r="A1222">
        <v>1000004126</v>
      </c>
      <c r="B1222" s="154">
        <v>22.5</v>
      </c>
    </row>
    <row r="1223" spans="1:2">
      <c r="A1223">
        <v>1000004134</v>
      </c>
      <c r="B1223" s="154">
        <v>5.5</v>
      </c>
    </row>
    <row r="1224" spans="1:2">
      <c r="A1224">
        <v>1000004133</v>
      </c>
      <c r="B1224" s="154">
        <v>23.3333333333333</v>
      </c>
    </row>
    <row r="1225" spans="1:2">
      <c r="A1225">
        <v>1000004132</v>
      </c>
      <c r="B1225" s="154">
        <v>116.666666666667</v>
      </c>
    </row>
    <row r="1226" spans="1:2">
      <c r="A1226">
        <v>1000004136</v>
      </c>
      <c r="B1226" s="154">
        <v>30.9166666666667</v>
      </c>
    </row>
    <row r="1227" spans="1:2">
      <c r="A1227">
        <v>1000004137</v>
      </c>
      <c r="B1227" s="154">
        <v>451.22500000000002</v>
      </c>
    </row>
    <row r="1228" spans="1:2">
      <c r="A1228">
        <v>1000004139</v>
      </c>
      <c r="B1228" s="154">
        <v>13.3333333333333</v>
      </c>
    </row>
    <row r="1229" spans="1:2">
      <c r="A1229">
        <v>1000004141</v>
      </c>
      <c r="B1229" s="154">
        <v>377.41666666666703</v>
      </c>
    </row>
    <row r="1230" spans="1:2">
      <c r="A1230">
        <v>1000004146</v>
      </c>
      <c r="B1230" s="154">
        <v>5.8333333333333304</v>
      </c>
    </row>
    <row r="1231" spans="1:2">
      <c r="A1231">
        <v>1000004147</v>
      </c>
      <c r="B1231" s="154">
        <v>484.16666666666703</v>
      </c>
    </row>
    <row r="1232" spans="1:2">
      <c r="A1232">
        <v>1000000306</v>
      </c>
      <c r="B1232" s="154">
        <v>1009.83333333333</v>
      </c>
    </row>
    <row r="1233" spans="1:2">
      <c r="A1233">
        <v>1000004149</v>
      </c>
      <c r="B1233" s="154">
        <v>3.1666666666666701</v>
      </c>
    </row>
    <row r="1234" spans="1:2">
      <c r="A1234">
        <v>1000003303</v>
      </c>
      <c r="B1234" s="154">
        <v>30.75</v>
      </c>
    </row>
    <row r="1235" spans="1:2">
      <c r="A1235">
        <v>1000000435</v>
      </c>
      <c r="B1235" s="154">
        <v>13.1916666666667</v>
      </c>
    </row>
    <row r="1236" spans="1:2">
      <c r="A1236">
        <v>1000004151</v>
      </c>
      <c r="B1236" s="154">
        <v>136.333333333333</v>
      </c>
    </row>
    <row r="1237" spans="1:2">
      <c r="A1237">
        <v>1000004152</v>
      </c>
      <c r="B1237" s="154">
        <v>62.5</v>
      </c>
    </row>
    <row r="1238" spans="1:2">
      <c r="A1238">
        <v>1000004157</v>
      </c>
      <c r="B1238" s="154">
        <v>123.333333333333</v>
      </c>
    </row>
    <row r="1239" spans="1:2">
      <c r="A1239">
        <v>1000004155</v>
      </c>
      <c r="B1239" s="154">
        <v>100.833333333333</v>
      </c>
    </row>
    <row r="1240" spans="1:2">
      <c r="A1240">
        <v>1000004156</v>
      </c>
      <c r="B1240" s="154">
        <v>5</v>
      </c>
    </row>
    <row r="1241" spans="1:2">
      <c r="A1241">
        <v>1000004161</v>
      </c>
      <c r="B1241" s="154">
        <v>132.5</v>
      </c>
    </row>
    <row r="1242" spans="1:2">
      <c r="A1242">
        <v>1000004153</v>
      </c>
      <c r="B1242" s="154">
        <v>133.333333333333</v>
      </c>
    </row>
    <row r="1243" spans="1:2">
      <c r="A1243">
        <v>1000004165</v>
      </c>
      <c r="B1243" s="154">
        <v>665.375</v>
      </c>
    </row>
    <row r="1244" spans="1:2">
      <c r="A1244">
        <v>1000004164</v>
      </c>
      <c r="B1244" s="154">
        <v>13</v>
      </c>
    </row>
    <row r="1245" spans="1:2">
      <c r="A1245">
        <v>1000004158</v>
      </c>
      <c r="B1245" s="154">
        <v>35.8333333333333</v>
      </c>
    </row>
    <row r="1246" spans="1:2">
      <c r="A1246">
        <v>1000004163</v>
      </c>
      <c r="B1246" s="154">
        <v>166.15</v>
      </c>
    </row>
    <row r="1247" spans="1:2">
      <c r="A1247">
        <v>1000004168</v>
      </c>
      <c r="B1247" s="154">
        <v>25.3333333333333</v>
      </c>
    </row>
    <row r="1248" spans="1:2">
      <c r="A1248">
        <v>1000001683</v>
      </c>
      <c r="B1248" s="154">
        <v>5</v>
      </c>
    </row>
    <row r="1249" spans="1:2">
      <c r="A1249">
        <v>1000004167</v>
      </c>
      <c r="B1249" s="154">
        <v>175</v>
      </c>
    </row>
    <row r="1250" spans="1:2">
      <c r="A1250">
        <v>1000004169</v>
      </c>
      <c r="B1250" s="154">
        <v>32</v>
      </c>
    </row>
    <row r="1251" spans="1:2">
      <c r="A1251">
        <v>1000000378</v>
      </c>
      <c r="B1251" s="154">
        <v>40.625</v>
      </c>
    </row>
    <row r="1252" spans="1:2">
      <c r="A1252">
        <v>1000001366</v>
      </c>
      <c r="B1252" s="154">
        <v>477.4</v>
      </c>
    </row>
    <row r="1253" spans="1:2">
      <c r="A1253">
        <v>1000004159</v>
      </c>
      <c r="B1253" s="154">
        <v>44.5</v>
      </c>
    </row>
    <row r="1254" spans="1:2">
      <c r="A1254">
        <v>1000004170</v>
      </c>
      <c r="B1254" s="154">
        <v>39.1666666666667</v>
      </c>
    </row>
    <row r="1255" spans="1:2">
      <c r="A1255">
        <v>1000003041</v>
      </c>
      <c r="B1255" s="154">
        <v>110</v>
      </c>
    </row>
    <row r="1256" spans="1:2">
      <c r="A1256">
        <v>1000004172</v>
      </c>
      <c r="B1256" s="154">
        <v>67.5</v>
      </c>
    </row>
    <row r="1257" spans="1:2">
      <c r="A1257">
        <v>1000004183</v>
      </c>
      <c r="B1257" s="154">
        <v>62</v>
      </c>
    </row>
    <row r="1258" spans="1:2">
      <c r="A1258">
        <v>1000004171</v>
      </c>
      <c r="B1258" s="154">
        <v>30</v>
      </c>
    </row>
    <row r="1259" spans="1:2">
      <c r="A1259">
        <v>1000004182</v>
      </c>
      <c r="B1259" s="154">
        <v>58.3333333333333</v>
      </c>
    </row>
    <row r="1260" spans="1:2">
      <c r="A1260">
        <v>1000000568</v>
      </c>
      <c r="B1260" s="154">
        <v>123</v>
      </c>
    </row>
    <row r="1261" spans="1:2">
      <c r="A1261">
        <v>1000004184</v>
      </c>
      <c r="B1261" s="154">
        <v>63.1666666666667</v>
      </c>
    </row>
    <row r="1262" spans="1:2">
      <c r="A1262">
        <v>1000004177</v>
      </c>
      <c r="B1262" s="154">
        <v>63.6666666666667</v>
      </c>
    </row>
    <row r="1263" spans="1:2">
      <c r="A1263">
        <v>1000004174</v>
      </c>
      <c r="B1263" s="154">
        <v>142.333333333333</v>
      </c>
    </row>
    <row r="1264" spans="1:2">
      <c r="A1264">
        <v>1000004175</v>
      </c>
      <c r="B1264" s="154">
        <v>45.0833333333333</v>
      </c>
    </row>
    <row r="1265" spans="1:2">
      <c r="A1265">
        <v>1000004166</v>
      </c>
      <c r="B1265" s="154">
        <v>20</v>
      </c>
    </row>
    <row r="1266" spans="1:2">
      <c r="A1266">
        <v>1000001168</v>
      </c>
      <c r="B1266" s="154">
        <v>5.8333333333333304</v>
      </c>
    </row>
    <row r="1267" spans="1:2">
      <c r="A1267">
        <v>1000004179</v>
      </c>
      <c r="B1267" s="154">
        <v>80</v>
      </c>
    </row>
    <row r="1268" spans="1:2">
      <c r="A1268">
        <v>1000004181</v>
      </c>
      <c r="B1268" s="154">
        <v>126.325</v>
      </c>
    </row>
    <row r="1269" spans="1:2">
      <c r="A1269">
        <v>1000004187</v>
      </c>
      <c r="B1269" s="154">
        <v>232.833333333333</v>
      </c>
    </row>
    <row r="1270" spans="1:2">
      <c r="A1270">
        <v>1000004185</v>
      </c>
      <c r="B1270" s="154">
        <v>70.8333333333333</v>
      </c>
    </row>
    <row r="1271" spans="1:2">
      <c r="A1271">
        <v>1000001184</v>
      </c>
      <c r="B1271" s="154">
        <v>20.7916666666667</v>
      </c>
    </row>
    <row r="1272" spans="1:2">
      <c r="A1272">
        <v>1000001660</v>
      </c>
      <c r="B1272" s="154">
        <v>15</v>
      </c>
    </row>
    <row r="1273" spans="1:2">
      <c r="A1273">
        <v>1000002780</v>
      </c>
      <c r="B1273" s="154">
        <v>9.9166666666666696</v>
      </c>
    </row>
    <row r="1274" spans="1:2">
      <c r="A1274">
        <v>1000002525</v>
      </c>
      <c r="B1274" s="154">
        <v>4.5833333333333304</v>
      </c>
    </row>
    <row r="1275" spans="1:2">
      <c r="A1275">
        <v>1000004192</v>
      </c>
      <c r="B1275" s="154">
        <v>152.166666666667</v>
      </c>
    </row>
    <row r="1276" spans="1:2">
      <c r="A1276">
        <v>1000004196</v>
      </c>
      <c r="B1276" s="154">
        <v>2328.5833333333298</v>
      </c>
    </row>
    <row r="1277" spans="1:2">
      <c r="A1277">
        <v>1000004203</v>
      </c>
      <c r="B1277" s="154">
        <v>10</v>
      </c>
    </row>
    <row r="1278" spans="1:2">
      <c r="A1278">
        <v>1000004197</v>
      </c>
      <c r="B1278" s="154">
        <v>351.8</v>
      </c>
    </row>
    <row r="1279" spans="1:2">
      <c r="A1279">
        <v>1000004202</v>
      </c>
      <c r="B1279" s="154">
        <v>12.5</v>
      </c>
    </row>
    <row r="1280" spans="1:2">
      <c r="A1280">
        <v>1000001726</v>
      </c>
      <c r="B1280" s="154">
        <v>8.8333333333333304</v>
      </c>
    </row>
    <row r="1281" spans="1:2">
      <c r="A1281">
        <v>1000000307</v>
      </c>
      <c r="B1281" s="154">
        <v>105.333333333333</v>
      </c>
    </row>
    <row r="1282" spans="1:2">
      <c r="A1282">
        <v>1000004193</v>
      </c>
      <c r="B1282" s="154">
        <v>37.1666666666667</v>
      </c>
    </row>
    <row r="1283" spans="1:2">
      <c r="A1283">
        <v>1000001359</v>
      </c>
      <c r="B1283" s="154">
        <v>63.1666666666667</v>
      </c>
    </row>
    <row r="1284" spans="1:2">
      <c r="A1284">
        <v>1000004212</v>
      </c>
      <c r="B1284" s="154">
        <v>172.5</v>
      </c>
    </row>
    <row r="1285" spans="1:2">
      <c r="A1285">
        <v>1000004204</v>
      </c>
      <c r="B1285" s="154">
        <v>28.725000000000001</v>
      </c>
    </row>
    <row r="1286" spans="1:2">
      <c r="A1286">
        <v>1000004215</v>
      </c>
      <c r="B1286" s="154">
        <v>190</v>
      </c>
    </row>
    <row r="1287" spans="1:2">
      <c r="A1287">
        <v>1000000566</v>
      </c>
      <c r="B1287" s="154">
        <v>53.3333333333333</v>
      </c>
    </row>
    <row r="1288" spans="1:2">
      <c r="A1288">
        <v>1000004201</v>
      </c>
      <c r="B1288" s="154">
        <v>8.5</v>
      </c>
    </row>
    <row r="1289" spans="1:2">
      <c r="A1289">
        <v>1000004214</v>
      </c>
      <c r="B1289" s="154">
        <v>22.25</v>
      </c>
    </row>
    <row r="1290" spans="1:2">
      <c r="A1290">
        <v>1000004216</v>
      </c>
      <c r="B1290" s="154">
        <v>157</v>
      </c>
    </row>
    <row r="1291" spans="1:2">
      <c r="A1291">
        <v>1000004222</v>
      </c>
      <c r="B1291" s="154">
        <v>109.308333333333</v>
      </c>
    </row>
    <row r="1292" spans="1:2">
      <c r="A1292">
        <v>1000004223</v>
      </c>
      <c r="B1292" s="154">
        <v>137.666666666667</v>
      </c>
    </row>
    <row r="1293" spans="1:2">
      <c r="A1293">
        <v>1000000580</v>
      </c>
      <c r="B1293" s="154">
        <v>192.833333333333</v>
      </c>
    </row>
    <row r="1294" spans="1:2">
      <c r="A1294">
        <v>1000004227</v>
      </c>
      <c r="B1294" s="154">
        <v>87.575000000000003</v>
      </c>
    </row>
    <row r="1295" spans="1:2">
      <c r="A1295">
        <v>1000004242</v>
      </c>
      <c r="B1295" s="154">
        <v>33</v>
      </c>
    </row>
    <row r="1296" spans="1:2">
      <c r="A1296">
        <v>1000004230</v>
      </c>
      <c r="B1296" s="154">
        <v>15.9166666666667</v>
      </c>
    </row>
    <row r="1297" spans="1:2">
      <c r="A1297">
        <v>1000004262</v>
      </c>
      <c r="B1297" s="154">
        <v>4.8333333333333304</v>
      </c>
    </row>
    <row r="1298" spans="1:2">
      <c r="A1298">
        <v>1000004224</v>
      </c>
      <c r="B1298" s="154">
        <v>72.8333333333333</v>
      </c>
    </row>
    <row r="1299" spans="1:2">
      <c r="A1299">
        <v>1000004213</v>
      </c>
      <c r="B1299" s="154">
        <v>3.9166666666666701</v>
      </c>
    </row>
    <row r="1300" spans="1:2">
      <c r="A1300">
        <v>1000004186</v>
      </c>
      <c r="B1300" s="154">
        <v>28.1666666666667</v>
      </c>
    </row>
    <row r="1301" spans="1:2">
      <c r="A1301">
        <v>1000000116</v>
      </c>
      <c r="B1301" s="154">
        <v>25</v>
      </c>
    </row>
    <row r="1302" spans="1:2">
      <c r="A1302">
        <v>1000003453</v>
      </c>
      <c r="B1302" s="154">
        <v>20</v>
      </c>
    </row>
    <row r="1303" spans="1:2">
      <c r="A1303">
        <v>1000003588</v>
      </c>
      <c r="B1303" s="154">
        <v>20.8333333333333</v>
      </c>
    </row>
    <row r="1304" spans="1:2">
      <c r="A1304">
        <v>1000004265</v>
      </c>
      <c r="B1304" s="154">
        <v>68.366666666666703</v>
      </c>
    </row>
    <row r="1305" spans="1:2">
      <c r="A1305">
        <v>1000004252</v>
      </c>
      <c r="B1305" s="154">
        <v>125</v>
      </c>
    </row>
    <row r="1306" spans="1:2">
      <c r="A1306">
        <v>1000004232</v>
      </c>
      <c r="B1306" s="154">
        <v>63.4166666666667</v>
      </c>
    </row>
    <row r="1307" spans="1:2">
      <c r="A1307">
        <v>1000004267</v>
      </c>
      <c r="B1307" s="154">
        <v>40</v>
      </c>
    </row>
    <row r="1308" spans="1:2">
      <c r="A1308">
        <v>1000002661</v>
      </c>
      <c r="B1308" s="154">
        <v>79.1666666666667</v>
      </c>
    </row>
    <row r="1309" spans="1:2">
      <c r="A1309">
        <v>1000004268</v>
      </c>
      <c r="B1309" s="154">
        <v>19.1666666666667</v>
      </c>
    </row>
    <row r="1310" spans="1:2">
      <c r="A1310">
        <v>1000004270</v>
      </c>
      <c r="B1310" s="154">
        <v>18.3333333333333</v>
      </c>
    </row>
    <row r="1311" spans="1:2">
      <c r="A1311">
        <v>1000000112</v>
      </c>
      <c r="B1311" s="154">
        <v>127</v>
      </c>
    </row>
    <row r="1312" spans="1:2">
      <c r="A1312">
        <v>1000004226</v>
      </c>
      <c r="B1312" s="154">
        <v>25</v>
      </c>
    </row>
    <row r="1313" spans="1:2">
      <c r="A1313">
        <v>1000000412</v>
      </c>
      <c r="B1313" s="154">
        <v>2.9166666666666701</v>
      </c>
    </row>
    <row r="1314" spans="1:2">
      <c r="A1314">
        <v>1000004021</v>
      </c>
      <c r="B1314" s="154">
        <v>18.3333333333333</v>
      </c>
    </row>
    <row r="1315" spans="1:2">
      <c r="A1315">
        <v>1000002528</v>
      </c>
      <c r="B1315" s="154">
        <v>6.6666666666666696</v>
      </c>
    </row>
    <row r="1316" spans="1:2">
      <c r="A1316">
        <v>1000004273</v>
      </c>
      <c r="B1316" s="154">
        <v>70.6666666666667</v>
      </c>
    </row>
    <row r="1317" spans="1:2">
      <c r="A1317">
        <v>1000004276</v>
      </c>
      <c r="B1317" s="154">
        <v>20.8333333333333</v>
      </c>
    </row>
    <row r="1318" spans="1:2">
      <c r="A1318">
        <v>1000004225</v>
      </c>
      <c r="B1318" s="154">
        <v>14.75</v>
      </c>
    </row>
    <row r="1319" spans="1:2">
      <c r="A1319">
        <v>1000004277</v>
      </c>
      <c r="B1319" s="154">
        <v>13.3333333333333</v>
      </c>
    </row>
    <row r="1320" spans="1:2">
      <c r="A1320">
        <v>1000001466</v>
      </c>
      <c r="B1320" s="154">
        <v>33.3333333333333</v>
      </c>
    </row>
    <row r="1321" spans="1:2">
      <c r="A1321">
        <v>1000001436</v>
      </c>
      <c r="B1321" s="154">
        <v>70.5</v>
      </c>
    </row>
    <row r="1322" spans="1:2">
      <c r="A1322">
        <v>1000004285</v>
      </c>
      <c r="B1322" s="154">
        <v>6.6666666666666696</v>
      </c>
    </row>
    <row r="1323" spans="1:2">
      <c r="A1323">
        <v>1000004282</v>
      </c>
      <c r="B1323" s="154">
        <v>44.8333333333333</v>
      </c>
    </row>
    <row r="1324" spans="1:2">
      <c r="A1324">
        <v>1000004293</v>
      </c>
      <c r="B1324" s="154">
        <v>16.6666666666667</v>
      </c>
    </row>
    <row r="1325" spans="1:2">
      <c r="A1325">
        <v>1000004272</v>
      </c>
      <c r="B1325" s="154">
        <v>16.6666666666667</v>
      </c>
    </row>
    <row r="1326" spans="1:2">
      <c r="A1326">
        <v>1000000977</v>
      </c>
      <c r="B1326" s="154">
        <v>31.5</v>
      </c>
    </row>
    <row r="1327" spans="1:2">
      <c r="A1327">
        <v>1000004314</v>
      </c>
      <c r="B1327" s="154">
        <v>468.816666666667</v>
      </c>
    </row>
    <row r="1328" spans="1:2">
      <c r="A1328">
        <v>1000004275</v>
      </c>
      <c r="B1328" s="154">
        <v>1269.13333333333</v>
      </c>
    </row>
    <row r="1329" spans="1:2">
      <c r="A1329">
        <v>1000004302</v>
      </c>
      <c r="B1329" s="154">
        <v>61.5</v>
      </c>
    </row>
    <row r="1330" spans="1:2">
      <c r="A1330">
        <v>1000000386</v>
      </c>
      <c r="B1330" s="154">
        <v>69.8333333333333</v>
      </c>
    </row>
    <row r="1331" spans="1:2">
      <c r="A1331">
        <v>1000004316</v>
      </c>
      <c r="B1331" s="154">
        <v>183.416666666667</v>
      </c>
    </row>
    <row r="1332" spans="1:2">
      <c r="A1332">
        <v>1000003293</v>
      </c>
      <c r="B1332" s="154">
        <v>40.5</v>
      </c>
    </row>
    <row r="1333" spans="1:2">
      <c r="A1333">
        <v>1000004292</v>
      </c>
      <c r="B1333" s="154">
        <v>12.9166666666667</v>
      </c>
    </row>
    <row r="1334" spans="1:2">
      <c r="A1334">
        <v>1000004315</v>
      </c>
      <c r="B1334" s="154">
        <v>134.333333333333</v>
      </c>
    </row>
    <row r="1335" spans="1:2">
      <c r="A1335">
        <v>1000004317</v>
      </c>
      <c r="B1335" s="154">
        <v>1426.4083333333299</v>
      </c>
    </row>
    <row r="1336" spans="1:2">
      <c r="A1336">
        <v>1000004313</v>
      </c>
      <c r="B1336" s="154">
        <v>42.3333333333333</v>
      </c>
    </row>
    <row r="1337" spans="1:2">
      <c r="A1337">
        <v>1000004324</v>
      </c>
      <c r="B1337" s="154">
        <v>253.083333333333</v>
      </c>
    </row>
    <row r="1338" spans="1:2">
      <c r="A1338">
        <v>1000004321</v>
      </c>
      <c r="B1338" s="154">
        <v>239.333333333333</v>
      </c>
    </row>
    <row r="1339" spans="1:2">
      <c r="A1339">
        <v>1000004331</v>
      </c>
      <c r="B1339" s="154">
        <v>17.4166666666667</v>
      </c>
    </row>
    <row r="1340" spans="1:2">
      <c r="A1340">
        <v>1000004323</v>
      </c>
      <c r="B1340" s="154">
        <v>26.8333333333333</v>
      </c>
    </row>
    <row r="1341" spans="1:2">
      <c r="A1341">
        <v>1000004328</v>
      </c>
      <c r="B1341" s="154">
        <v>269.52499999999998</v>
      </c>
    </row>
    <row r="1342" spans="1:2">
      <c r="A1342">
        <v>1000004144</v>
      </c>
      <c r="B1342" s="154">
        <v>26.6666666666667</v>
      </c>
    </row>
    <row r="1343" spans="1:2">
      <c r="A1343">
        <v>1000004318</v>
      </c>
      <c r="B1343" s="154">
        <v>90.4</v>
      </c>
    </row>
    <row r="1344" spans="1:2">
      <c r="A1344">
        <v>1000004334</v>
      </c>
      <c r="B1344" s="154">
        <v>977.58333333333303</v>
      </c>
    </row>
    <row r="1345" spans="1:2">
      <c r="A1345">
        <v>1000001982</v>
      </c>
      <c r="B1345" s="154">
        <v>18.3333333333333</v>
      </c>
    </row>
    <row r="1346" spans="1:2">
      <c r="A1346">
        <v>1000004327</v>
      </c>
      <c r="B1346" s="154">
        <v>193.5</v>
      </c>
    </row>
    <row r="1347" spans="1:2">
      <c r="A1347">
        <v>1000004333</v>
      </c>
      <c r="B1347" s="154">
        <v>28.6666666666667</v>
      </c>
    </row>
    <row r="1348" spans="1:2">
      <c r="A1348">
        <v>1000004326</v>
      </c>
      <c r="B1348" s="154">
        <v>279.41666666666703</v>
      </c>
    </row>
    <row r="1349" spans="1:2">
      <c r="A1349">
        <v>1000004330</v>
      </c>
      <c r="B1349" s="154">
        <v>156.666666666667</v>
      </c>
    </row>
    <row r="1350" spans="1:2">
      <c r="A1350">
        <v>1000004353</v>
      </c>
      <c r="B1350" s="154">
        <v>647.58333333333303</v>
      </c>
    </row>
    <row r="1351" spans="1:2">
      <c r="A1351">
        <v>1000004348</v>
      </c>
      <c r="B1351" s="154">
        <v>70.3333333333333</v>
      </c>
    </row>
    <row r="1352" spans="1:2">
      <c r="A1352">
        <v>1000004337</v>
      </c>
      <c r="B1352" s="154">
        <v>53</v>
      </c>
    </row>
    <row r="1353" spans="1:2">
      <c r="A1353">
        <v>1000004336</v>
      </c>
      <c r="B1353" s="154">
        <v>15.8333333333333</v>
      </c>
    </row>
    <row r="1354" spans="1:2">
      <c r="A1354">
        <v>1000004346</v>
      </c>
      <c r="B1354" s="154">
        <v>207.166666666667</v>
      </c>
    </row>
    <row r="1355" spans="1:2">
      <c r="A1355">
        <v>1000004354</v>
      </c>
      <c r="B1355" s="154">
        <v>58.8333333333333</v>
      </c>
    </row>
    <row r="1356" spans="1:2">
      <c r="A1356">
        <v>1000000704</v>
      </c>
      <c r="B1356" s="154">
        <v>10.4166666666667</v>
      </c>
    </row>
    <row r="1357" spans="1:2">
      <c r="A1357">
        <v>1000004322</v>
      </c>
      <c r="B1357" s="154">
        <v>12.5</v>
      </c>
    </row>
    <row r="1358" spans="1:2">
      <c r="A1358">
        <v>1000004351</v>
      </c>
      <c r="B1358" s="154">
        <v>36.6666666666667</v>
      </c>
    </row>
    <row r="1359" spans="1:2">
      <c r="A1359">
        <v>1000004357</v>
      </c>
      <c r="B1359" s="154">
        <v>687.625</v>
      </c>
    </row>
    <row r="1360" spans="1:2">
      <c r="A1360">
        <v>1000004359</v>
      </c>
      <c r="B1360" s="154">
        <v>574.83333333333303</v>
      </c>
    </row>
    <row r="1361" spans="1:2">
      <c r="A1361">
        <v>1000004356</v>
      </c>
      <c r="B1361" s="154">
        <v>73.9166666666667</v>
      </c>
    </row>
    <row r="1362" spans="1:2">
      <c r="A1362">
        <v>1000004363</v>
      </c>
      <c r="B1362" s="154">
        <v>325</v>
      </c>
    </row>
    <row r="1363" spans="1:2">
      <c r="A1363">
        <v>1000004355</v>
      </c>
      <c r="B1363" s="154">
        <v>48.3333333333333</v>
      </c>
    </row>
    <row r="1364" spans="1:2">
      <c r="A1364">
        <v>1000004335</v>
      </c>
      <c r="B1364" s="154">
        <v>39.5833333333333</v>
      </c>
    </row>
    <row r="1365" spans="1:2">
      <c r="A1365">
        <v>1000004358</v>
      </c>
      <c r="B1365" s="154">
        <v>31.6666666666667</v>
      </c>
    </row>
    <row r="1366" spans="1:2">
      <c r="A1366">
        <v>1000004369</v>
      </c>
      <c r="B1366" s="154">
        <v>99.308333333333294</v>
      </c>
    </row>
    <row r="1367" spans="1:2">
      <c r="A1367">
        <v>1000004367</v>
      </c>
      <c r="B1367" s="154">
        <v>675.4</v>
      </c>
    </row>
    <row r="1368" spans="1:2">
      <c r="A1368">
        <v>1000004370</v>
      </c>
      <c r="B1368" s="154">
        <v>87.5</v>
      </c>
    </row>
    <row r="1369" spans="1:2">
      <c r="A1369">
        <v>1000004283</v>
      </c>
      <c r="B1369" s="154">
        <v>17.5</v>
      </c>
    </row>
    <row r="1370" spans="1:2">
      <c r="A1370">
        <v>1000002739</v>
      </c>
      <c r="B1370" s="154">
        <v>53.3333333333333</v>
      </c>
    </row>
    <row r="1371" spans="1:2">
      <c r="A1371">
        <v>1000004347</v>
      </c>
      <c r="B1371" s="154">
        <v>163.833333333333</v>
      </c>
    </row>
    <row r="1372" spans="1:2">
      <c r="A1372">
        <v>1000004361</v>
      </c>
      <c r="B1372" s="154">
        <v>206</v>
      </c>
    </row>
    <row r="1373" spans="1:2">
      <c r="A1373">
        <v>1000004365</v>
      </c>
      <c r="B1373" s="154">
        <v>155</v>
      </c>
    </row>
    <row r="1374" spans="1:2">
      <c r="A1374">
        <v>1000004368</v>
      </c>
      <c r="B1374" s="154">
        <v>73.75</v>
      </c>
    </row>
    <row r="1375" spans="1:2">
      <c r="A1375">
        <v>1000004372</v>
      </c>
      <c r="B1375" s="154">
        <v>294.90833333333302</v>
      </c>
    </row>
    <row r="1376" spans="1:2">
      <c r="A1376">
        <v>1000004373</v>
      </c>
      <c r="B1376" s="154">
        <v>68.3333333333333</v>
      </c>
    </row>
    <row r="1377" spans="1:2">
      <c r="A1377">
        <v>1000004374</v>
      </c>
      <c r="B1377" s="154">
        <v>34.25</v>
      </c>
    </row>
    <row r="1378" spans="1:2">
      <c r="A1378">
        <v>1000004375</v>
      </c>
      <c r="B1378" s="154">
        <v>14.6666666666667</v>
      </c>
    </row>
    <row r="1379" spans="1:2">
      <c r="A1379">
        <v>1000004377</v>
      </c>
      <c r="B1379" s="154">
        <v>498.33333333333297</v>
      </c>
    </row>
    <row r="1380" spans="1:2">
      <c r="A1380">
        <v>1000004378</v>
      </c>
      <c r="B1380" s="154">
        <v>26.1666666666667</v>
      </c>
    </row>
    <row r="1381" spans="1:2">
      <c r="A1381">
        <v>1000004380</v>
      </c>
      <c r="B1381" s="154">
        <v>694.33333333333303</v>
      </c>
    </row>
    <row r="1382" spans="1:2">
      <c r="A1382">
        <v>1000004384</v>
      </c>
      <c r="B1382" s="154">
        <v>410</v>
      </c>
    </row>
    <row r="1383" spans="1:2">
      <c r="A1383">
        <v>1000004379</v>
      </c>
      <c r="B1383" s="154">
        <v>35.5</v>
      </c>
    </row>
    <row r="1384" spans="1:2">
      <c r="A1384">
        <v>1000004391</v>
      </c>
      <c r="B1384" s="154">
        <v>54.1666666666667</v>
      </c>
    </row>
    <row r="1385" spans="1:2">
      <c r="A1385">
        <v>1000001900</v>
      </c>
      <c r="B1385" s="154">
        <v>20.25</v>
      </c>
    </row>
    <row r="1386" spans="1:2">
      <c r="A1386">
        <v>1000004392</v>
      </c>
      <c r="B1386" s="154">
        <v>21.6666666666667</v>
      </c>
    </row>
    <row r="1387" spans="1:2">
      <c r="A1387">
        <v>1000004388</v>
      </c>
      <c r="B1387" s="154">
        <v>44.1666666666667</v>
      </c>
    </row>
    <row r="1388" spans="1:2">
      <c r="A1388">
        <v>1000004371</v>
      </c>
      <c r="B1388" s="154">
        <v>88.733333333333306</v>
      </c>
    </row>
    <row r="1389" spans="1:2">
      <c r="A1389">
        <v>1000004390</v>
      </c>
      <c r="B1389" s="154">
        <v>79.5</v>
      </c>
    </row>
    <row r="1390" spans="1:2">
      <c r="A1390">
        <v>1000004395</v>
      </c>
      <c r="B1390" s="154">
        <v>9.8333333333333304</v>
      </c>
    </row>
    <row r="1391" spans="1:2">
      <c r="A1391">
        <v>1000004398</v>
      </c>
      <c r="B1391" s="154">
        <v>384.16666666666703</v>
      </c>
    </row>
    <row r="1392" spans="1:2">
      <c r="A1392">
        <v>1000004404</v>
      </c>
      <c r="B1392" s="154">
        <v>14.1666666666667</v>
      </c>
    </row>
    <row r="1393" spans="1:2">
      <c r="A1393">
        <v>1000004405</v>
      </c>
      <c r="B1393" s="154">
        <v>340.35833333333301</v>
      </c>
    </row>
    <row r="1394" spans="1:2">
      <c r="A1394">
        <v>1000004400</v>
      </c>
      <c r="B1394" s="154">
        <v>45.8333333333333</v>
      </c>
    </row>
    <row r="1395" spans="1:2">
      <c r="A1395">
        <v>1000004407</v>
      </c>
      <c r="B1395" s="154">
        <v>123.041666666667</v>
      </c>
    </row>
    <row r="1396" spans="1:2">
      <c r="A1396">
        <v>1000004394</v>
      </c>
      <c r="B1396" s="154">
        <v>12.9166666666667</v>
      </c>
    </row>
    <row r="1397" spans="1:2">
      <c r="A1397">
        <v>1000004399</v>
      </c>
      <c r="B1397" s="154">
        <v>69.1666666666667</v>
      </c>
    </row>
    <row r="1398" spans="1:2">
      <c r="A1398">
        <v>1000004385</v>
      </c>
      <c r="B1398" s="154">
        <v>240.75</v>
      </c>
    </row>
    <row r="1399" spans="1:2">
      <c r="A1399">
        <v>1000004415</v>
      </c>
      <c r="B1399" s="154">
        <v>64.5833333333333</v>
      </c>
    </row>
    <row r="1400" spans="1:2">
      <c r="A1400">
        <v>1000004414</v>
      </c>
      <c r="B1400" s="154">
        <v>86.858333333333306</v>
      </c>
    </row>
    <row r="1401" spans="1:2">
      <c r="A1401">
        <v>1000004401</v>
      </c>
      <c r="B1401" s="154">
        <v>12.5833333333333</v>
      </c>
    </row>
    <row r="1402" spans="1:2">
      <c r="A1402">
        <v>1000004412</v>
      </c>
      <c r="B1402" s="154">
        <v>83.491666666666703</v>
      </c>
    </row>
    <row r="1403" spans="1:2">
      <c r="A1403">
        <v>1000004417</v>
      </c>
      <c r="B1403" s="154">
        <v>9.1666666666666696</v>
      </c>
    </row>
    <row r="1404" spans="1:2">
      <c r="A1404">
        <v>1000004411</v>
      </c>
      <c r="B1404" s="154">
        <v>26.3333333333333</v>
      </c>
    </row>
    <row r="1405" spans="1:2">
      <c r="A1405">
        <v>1000004410</v>
      </c>
      <c r="B1405" s="154">
        <v>71.9166666666667</v>
      </c>
    </row>
    <row r="1406" spans="1:2">
      <c r="A1406">
        <v>1000004424</v>
      </c>
      <c r="B1406" s="154">
        <v>70.0833333333333</v>
      </c>
    </row>
    <row r="1407" spans="1:2">
      <c r="A1407">
        <v>1000004422</v>
      </c>
      <c r="B1407" s="154">
        <v>12.75</v>
      </c>
    </row>
    <row r="1408" spans="1:2">
      <c r="A1408">
        <v>1000001182</v>
      </c>
      <c r="B1408" s="154">
        <v>41.6666666666667</v>
      </c>
    </row>
    <row r="1409" spans="1:2">
      <c r="A1409">
        <v>1000004416</v>
      </c>
      <c r="B1409" s="154">
        <v>6.25</v>
      </c>
    </row>
    <row r="1410" spans="1:2">
      <c r="A1410">
        <v>1000004402</v>
      </c>
      <c r="B1410" s="154">
        <v>64.1666666666667</v>
      </c>
    </row>
    <row r="1411" spans="1:2">
      <c r="A1411">
        <v>1000004433</v>
      </c>
      <c r="B1411" s="154">
        <v>51.6666666666667</v>
      </c>
    </row>
    <row r="1412" spans="1:2">
      <c r="A1412">
        <v>1000004419</v>
      </c>
      <c r="B1412" s="154">
        <v>206.833333333333</v>
      </c>
    </row>
    <row r="1413" spans="1:2">
      <c r="A1413">
        <v>1000004413</v>
      </c>
      <c r="B1413" s="154">
        <v>25</v>
      </c>
    </row>
    <row r="1414" spans="1:2">
      <c r="A1414">
        <v>1000004418</v>
      </c>
      <c r="B1414" s="154">
        <v>32</v>
      </c>
    </row>
    <row r="1415" spans="1:2">
      <c r="A1415">
        <v>1000004434</v>
      </c>
      <c r="B1415" s="154">
        <v>86.6666666666667</v>
      </c>
    </row>
    <row r="1416" spans="1:2">
      <c r="A1416">
        <v>1000004420</v>
      </c>
      <c r="B1416" s="154">
        <v>49.933333333333302</v>
      </c>
    </row>
    <row r="1417" spans="1:2">
      <c r="A1417">
        <v>1000002018</v>
      </c>
      <c r="B1417" s="154">
        <v>213.25</v>
      </c>
    </row>
    <row r="1418" spans="1:2">
      <c r="A1418">
        <v>1000004436</v>
      </c>
      <c r="B1418" s="154">
        <v>38.3333333333333</v>
      </c>
    </row>
    <row r="1419" spans="1:2">
      <c r="A1419">
        <v>1000004439</v>
      </c>
      <c r="B1419" s="154">
        <v>128.333333333333</v>
      </c>
    </row>
    <row r="1420" spans="1:2">
      <c r="A1420">
        <v>1000004423</v>
      </c>
      <c r="B1420" s="154">
        <v>4</v>
      </c>
    </row>
    <row r="1421" spans="1:2">
      <c r="A1421">
        <v>1000004444</v>
      </c>
      <c r="B1421" s="154">
        <v>27.2083333333333</v>
      </c>
    </row>
    <row r="1422" spans="1:2">
      <c r="A1422">
        <v>1000004438</v>
      </c>
      <c r="B1422" s="154">
        <v>49.8333333333333</v>
      </c>
    </row>
    <row r="1423" spans="1:2">
      <c r="A1423">
        <v>1000000992</v>
      </c>
      <c r="B1423" s="154">
        <v>36.6666666666667</v>
      </c>
    </row>
    <row r="1424" spans="1:2">
      <c r="A1424">
        <v>1000000590</v>
      </c>
      <c r="B1424" s="154">
        <v>19</v>
      </c>
    </row>
    <row r="1425" spans="1:2">
      <c r="A1425">
        <v>1000000677</v>
      </c>
      <c r="B1425" s="154">
        <v>110.333333333333</v>
      </c>
    </row>
    <row r="1426" spans="1:2">
      <c r="A1426">
        <v>1000000684</v>
      </c>
      <c r="B1426" s="154">
        <v>19.3333333333333</v>
      </c>
    </row>
    <row r="1427" spans="1:2">
      <c r="A1427">
        <v>1000004430</v>
      </c>
      <c r="B1427" s="154">
        <v>83</v>
      </c>
    </row>
    <row r="1428" spans="1:2">
      <c r="A1428">
        <v>1000004440</v>
      </c>
      <c r="B1428" s="154">
        <v>15.5833333333333</v>
      </c>
    </row>
    <row r="1429" spans="1:2">
      <c r="A1429">
        <v>1000004441</v>
      </c>
      <c r="B1429" s="154">
        <v>2.8333333333333299</v>
      </c>
    </row>
    <row r="1430" spans="1:2">
      <c r="A1430">
        <v>1000004397</v>
      </c>
      <c r="B1430" s="154">
        <v>1.9166666666666701</v>
      </c>
    </row>
    <row r="1431" spans="1:2">
      <c r="A1431">
        <v>1000004452</v>
      </c>
      <c r="B1431" s="154">
        <v>16.4166666666667</v>
      </c>
    </row>
    <row r="1432" spans="1:2">
      <c r="A1432">
        <v>1000004431</v>
      </c>
      <c r="B1432" s="154">
        <v>18.9166666666667</v>
      </c>
    </row>
    <row r="1433" spans="1:2">
      <c r="A1433">
        <v>1000004453</v>
      </c>
      <c r="B1433" s="154">
        <v>78.766666666666694</v>
      </c>
    </row>
    <row r="1434" spans="1:2">
      <c r="A1434">
        <v>1000004454</v>
      </c>
      <c r="B1434" s="154">
        <v>105.416666666667</v>
      </c>
    </row>
    <row r="1435" spans="1:2">
      <c r="A1435">
        <v>1000004463</v>
      </c>
      <c r="B1435" s="154">
        <v>6.4166666666666696</v>
      </c>
    </row>
    <row r="1436" spans="1:2">
      <c r="A1436">
        <v>1000004464</v>
      </c>
      <c r="B1436" s="154">
        <v>62.6666666666667</v>
      </c>
    </row>
    <row r="1437" spans="1:2">
      <c r="A1437">
        <v>1000004435</v>
      </c>
      <c r="B1437" s="154">
        <v>9.1666666666666696</v>
      </c>
    </row>
    <row r="1438" spans="1:2">
      <c r="A1438">
        <v>1000004462</v>
      </c>
      <c r="B1438" s="154">
        <v>0.83333333333333304</v>
      </c>
    </row>
    <row r="1439" spans="1:2">
      <c r="A1439">
        <v>1000000105</v>
      </c>
      <c r="B1439" s="154">
        <v>8.3333333333333304</v>
      </c>
    </row>
    <row r="1440" spans="1:2">
      <c r="A1440">
        <v>1000004455</v>
      </c>
      <c r="B1440" s="154">
        <v>77</v>
      </c>
    </row>
    <row r="1441" spans="1:2">
      <c r="A1441">
        <v>1000004470</v>
      </c>
      <c r="B1441" s="154">
        <v>25.25</v>
      </c>
    </row>
    <row r="1442" spans="1:2">
      <c r="A1442">
        <v>1000004437</v>
      </c>
      <c r="B1442" s="154">
        <v>16.6666666666667</v>
      </c>
    </row>
    <row r="1443" spans="1:2">
      <c r="A1443">
        <v>1000003412</v>
      </c>
      <c r="B1443" s="154">
        <v>15.5833333333333</v>
      </c>
    </row>
    <row r="1444" spans="1:2">
      <c r="A1444">
        <v>1000004458</v>
      </c>
      <c r="B1444" s="154">
        <v>143</v>
      </c>
    </row>
    <row r="1445" spans="1:2">
      <c r="A1445">
        <v>1000004474</v>
      </c>
      <c r="B1445" s="154">
        <v>27.191666666666698</v>
      </c>
    </row>
    <row r="1446" spans="1:2">
      <c r="A1446">
        <v>1000004465</v>
      </c>
      <c r="B1446" s="154">
        <v>149.666666666667</v>
      </c>
    </row>
    <row r="1447" spans="1:2">
      <c r="A1447">
        <v>1000004459</v>
      </c>
      <c r="B1447" s="154">
        <v>124.25</v>
      </c>
    </row>
    <row r="1448" spans="1:2">
      <c r="A1448">
        <v>1000002970</v>
      </c>
      <c r="B1448" s="154">
        <v>16.3333333333333</v>
      </c>
    </row>
    <row r="1449" spans="1:2">
      <c r="A1449">
        <v>1000004425</v>
      </c>
      <c r="B1449" s="154">
        <v>19.8333333333333</v>
      </c>
    </row>
    <row r="1450" spans="1:2">
      <c r="A1450">
        <v>1000004467</v>
      </c>
      <c r="B1450" s="154">
        <v>18.8333333333333</v>
      </c>
    </row>
    <row r="1451" spans="1:2">
      <c r="A1451">
        <v>1000004468</v>
      </c>
      <c r="B1451" s="154">
        <v>33.3333333333333</v>
      </c>
    </row>
    <row r="1452" spans="1:2">
      <c r="A1452">
        <v>1000004456</v>
      </c>
      <c r="B1452" s="154">
        <v>39.8333333333333</v>
      </c>
    </row>
    <row r="1453" spans="1:2">
      <c r="A1453">
        <v>1000004460</v>
      </c>
      <c r="B1453" s="154">
        <v>125.833333333333</v>
      </c>
    </row>
    <row r="1454" spans="1:2">
      <c r="A1454">
        <v>1000001886</v>
      </c>
      <c r="B1454" s="154">
        <v>18.0833333333333</v>
      </c>
    </row>
    <row r="1455" spans="1:2">
      <c r="A1455">
        <v>1000004469</v>
      </c>
      <c r="B1455" s="154">
        <v>12.5</v>
      </c>
    </row>
    <row r="1456" spans="1:2">
      <c r="A1456">
        <v>1000004493</v>
      </c>
      <c r="B1456" s="154">
        <v>126.666666666667</v>
      </c>
    </row>
    <row r="1457" spans="1:2">
      <c r="A1457">
        <v>1000004494</v>
      </c>
      <c r="B1457" s="154">
        <v>28.5833333333333</v>
      </c>
    </row>
    <row r="1458" spans="1:2">
      <c r="A1458">
        <v>1000004472</v>
      </c>
      <c r="B1458" s="154">
        <v>84.5</v>
      </c>
    </row>
    <row r="1459" spans="1:2">
      <c r="A1459">
        <v>1000004473</v>
      </c>
      <c r="B1459" s="154">
        <v>25</v>
      </c>
    </row>
    <row r="1460" spans="1:2">
      <c r="A1460">
        <v>1000001984</v>
      </c>
      <c r="B1460" s="154">
        <v>10.4166666666667</v>
      </c>
    </row>
    <row r="1461" spans="1:2">
      <c r="A1461">
        <v>1000004499</v>
      </c>
      <c r="B1461" s="154">
        <v>8.3333333333333304</v>
      </c>
    </row>
    <row r="1462" spans="1:2">
      <c r="A1462">
        <v>1000004286</v>
      </c>
      <c r="B1462" s="154">
        <v>40.8333333333333</v>
      </c>
    </row>
    <row r="1463" spans="1:2">
      <c r="A1463">
        <v>1000001243</v>
      </c>
      <c r="B1463" s="154">
        <v>20.8333333333333</v>
      </c>
    </row>
    <row r="1464" spans="1:2">
      <c r="A1464">
        <v>1000004505</v>
      </c>
      <c r="B1464" s="154">
        <v>214.833333333333</v>
      </c>
    </row>
    <row r="1465" spans="1:2">
      <c r="A1465">
        <v>1000004498</v>
      </c>
      <c r="B1465" s="154">
        <v>65.8333333333333</v>
      </c>
    </row>
    <row r="1466" spans="1:2">
      <c r="A1466">
        <v>1000003992</v>
      </c>
      <c r="B1466" s="154">
        <v>13.3333333333333</v>
      </c>
    </row>
    <row r="1467" spans="1:2">
      <c r="A1467">
        <v>1000004483</v>
      </c>
      <c r="B1467" s="154">
        <v>47.5</v>
      </c>
    </row>
    <row r="1468" spans="1:2">
      <c r="A1468">
        <v>1000000406</v>
      </c>
      <c r="B1468" s="154">
        <v>49.25</v>
      </c>
    </row>
    <row r="1469" spans="1:2">
      <c r="A1469">
        <v>1000004500</v>
      </c>
      <c r="B1469" s="154">
        <v>4.8333333333333304</v>
      </c>
    </row>
    <row r="1470" spans="1:2">
      <c r="A1470">
        <v>1000004507</v>
      </c>
      <c r="B1470" s="154">
        <v>16.6666666666667</v>
      </c>
    </row>
    <row r="1471" spans="1:2">
      <c r="A1471">
        <v>1000004512</v>
      </c>
      <c r="B1471" s="154">
        <v>235.166666666667</v>
      </c>
    </row>
    <row r="1472" spans="1:2">
      <c r="A1472">
        <v>1000004485</v>
      </c>
      <c r="B1472" s="154">
        <v>18.75</v>
      </c>
    </row>
    <row r="1473" spans="1:2">
      <c r="A1473">
        <v>1000004497</v>
      </c>
      <c r="B1473" s="154">
        <v>16.3333333333333</v>
      </c>
    </row>
    <row r="1474" spans="1:2">
      <c r="A1474">
        <v>1000000663</v>
      </c>
      <c r="B1474" s="154">
        <v>13</v>
      </c>
    </row>
    <row r="1475" spans="1:2">
      <c r="A1475">
        <v>1000004457</v>
      </c>
      <c r="B1475" s="154">
        <v>102.241666666667</v>
      </c>
    </row>
    <row r="1476" spans="1:2">
      <c r="A1476">
        <v>1000004482</v>
      </c>
      <c r="B1476" s="154">
        <v>17.5</v>
      </c>
    </row>
    <row r="1477" spans="1:2">
      <c r="A1477">
        <v>1000004496</v>
      </c>
      <c r="B1477" s="154">
        <v>27.1666666666667</v>
      </c>
    </row>
    <row r="1478" spans="1:2">
      <c r="A1478">
        <v>1000004432</v>
      </c>
      <c r="B1478" s="154">
        <v>40.0833333333333</v>
      </c>
    </row>
    <row r="1479" spans="1:2">
      <c r="A1479">
        <v>1000004492</v>
      </c>
      <c r="B1479" s="154">
        <v>8.2916666666666696</v>
      </c>
    </row>
    <row r="1480" spans="1:2">
      <c r="A1480">
        <v>1000004506</v>
      </c>
      <c r="B1480" s="154">
        <v>78.8333333333333</v>
      </c>
    </row>
    <row r="1481" spans="1:2">
      <c r="A1481">
        <v>1000004466</v>
      </c>
      <c r="B1481" s="154">
        <v>20</v>
      </c>
    </row>
    <row r="1482" spans="1:2">
      <c r="A1482">
        <v>1000004502</v>
      </c>
      <c r="B1482" s="154">
        <v>65</v>
      </c>
    </row>
    <row r="1483" spans="1:2">
      <c r="A1483">
        <v>1000004508</v>
      </c>
      <c r="B1483" s="154">
        <v>30.5833333333333</v>
      </c>
    </row>
    <row r="1484" spans="1:2">
      <c r="A1484">
        <v>1000004488</v>
      </c>
      <c r="B1484" s="154">
        <v>30.8333333333333</v>
      </c>
    </row>
    <row r="1485" spans="1:2">
      <c r="A1485">
        <v>1000004514</v>
      </c>
      <c r="B1485" s="154">
        <v>435.33333333333297</v>
      </c>
    </row>
    <row r="1486" spans="1:2">
      <c r="A1486">
        <v>1000004542</v>
      </c>
      <c r="B1486" s="154">
        <v>31.8333333333333</v>
      </c>
    </row>
    <row r="1487" spans="1:2">
      <c r="A1487">
        <v>1000004543</v>
      </c>
      <c r="B1487" s="154">
        <v>117.083333333333</v>
      </c>
    </row>
    <row r="1488" spans="1:2">
      <c r="A1488">
        <v>1000004532</v>
      </c>
      <c r="B1488" s="154">
        <v>316.58333333333297</v>
      </c>
    </row>
    <row r="1489" spans="1:2">
      <c r="A1489">
        <v>1000004504</v>
      </c>
      <c r="B1489" s="154">
        <v>58.0833333333333</v>
      </c>
    </row>
    <row r="1490" spans="1:2">
      <c r="A1490">
        <v>1000004393</v>
      </c>
      <c r="B1490" s="154">
        <v>49.8333333333333</v>
      </c>
    </row>
    <row r="1491" spans="1:2">
      <c r="A1491">
        <v>1000004509</v>
      </c>
      <c r="B1491" s="154">
        <v>89.966666666666697</v>
      </c>
    </row>
    <row r="1492" spans="1:2">
      <c r="A1492">
        <v>1000004515</v>
      </c>
      <c r="B1492" s="154">
        <v>4.3333333333333304</v>
      </c>
    </row>
    <row r="1493" spans="1:2">
      <c r="A1493">
        <v>1000004486</v>
      </c>
      <c r="B1493" s="154">
        <v>45.8333333333333</v>
      </c>
    </row>
    <row r="1494" spans="1:2">
      <c r="A1494">
        <v>1000004135</v>
      </c>
      <c r="B1494" s="154">
        <v>84.1666666666667</v>
      </c>
    </row>
    <row r="1495" spans="1:2">
      <c r="A1495">
        <v>1000003712</v>
      </c>
      <c r="B1495" s="154">
        <v>32</v>
      </c>
    </row>
    <row r="1496" spans="1:2">
      <c r="A1496">
        <v>1000004511</v>
      </c>
      <c r="B1496" s="154">
        <v>20</v>
      </c>
    </row>
    <row r="1497" spans="1:2">
      <c r="A1497">
        <v>1000004544</v>
      </c>
      <c r="B1497" s="154">
        <v>11.8333333333333</v>
      </c>
    </row>
    <row r="1498" spans="1:2">
      <c r="A1498">
        <v>1000004539</v>
      </c>
      <c r="B1498" s="154">
        <v>32.941666666666698</v>
      </c>
    </row>
    <row r="1499" spans="1:2">
      <c r="A1499">
        <v>1000004427</v>
      </c>
      <c r="B1499" s="154">
        <v>19.866666666666699</v>
      </c>
    </row>
    <row r="1500" spans="1:2">
      <c r="A1500">
        <v>1000004513</v>
      </c>
      <c r="B1500" s="154">
        <v>35</v>
      </c>
    </row>
    <row r="1501" spans="1:2">
      <c r="A1501">
        <v>1000000363</v>
      </c>
      <c r="B1501" s="154">
        <v>52.25</v>
      </c>
    </row>
    <row r="1502" spans="1:2">
      <c r="A1502">
        <v>1000000334</v>
      </c>
      <c r="B1502" s="154">
        <v>6.75</v>
      </c>
    </row>
    <row r="1503" spans="1:2">
      <c r="A1503">
        <v>1000000335</v>
      </c>
      <c r="B1503" s="154">
        <v>1.75</v>
      </c>
    </row>
    <row r="1504" spans="1:2">
      <c r="A1504">
        <v>1000003204</v>
      </c>
      <c r="B1504" s="154">
        <v>3.1666666666666701</v>
      </c>
    </row>
    <row r="1505" spans="1:2">
      <c r="A1505">
        <v>1000004403</v>
      </c>
      <c r="B1505" s="154">
        <v>37.4166666666667</v>
      </c>
    </row>
    <row r="1506" spans="1:2">
      <c r="A1506">
        <v>1000004537</v>
      </c>
      <c r="B1506" s="154">
        <v>19.8333333333333</v>
      </c>
    </row>
    <row r="1507" spans="1:2">
      <c r="A1507">
        <v>1000004538</v>
      </c>
      <c r="B1507" s="154">
        <v>30.0833333333333</v>
      </c>
    </row>
    <row r="1508" spans="1:2">
      <c r="A1508">
        <v>1000004522</v>
      </c>
      <c r="B1508" s="154">
        <v>126.666666666667</v>
      </c>
    </row>
    <row r="1509" spans="1:2">
      <c r="A1509">
        <v>1000004567</v>
      </c>
      <c r="B1509" s="154">
        <v>137.25</v>
      </c>
    </row>
    <row r="1510" spans="1:2">
      <c r="A1510">
        <v>1000004573</v>
      </c>
      <c r="B1510" s="154">
        <v>23.55</v>
      </c>
    </row>
    <row r="1511" spans="1:2">
      <c r="A1511">
        <v>1000004547</v>
      </c>
      <c r="B1511" s="154">
        <v>54.408333333333303</v>
      </c>
    </row>
    <row r="1512" spans="1:2">
      <c r="A1512">
        <v>1000004549</v>
      </c>
      <c r="B1512" s="154">
        <v>113</v>
      </c>
    </row>
    <row r="1513" spans="1:2">
      <c r="A1513">
        <v>1000002085</v>
      </c>
      <c r="B1513" s="154">
        <v>2.5</v>
      </c>
    </row>
    <row r="1514" spans="1:2">
      <c r="A1514">
        <v>1000003771</v>
      </c>
      <c r="B1514" s="154">
        <v>5</v>
      </c>
    </row>
    <row r="1515" spans="1:2">
      <c r="A1515">
        <v>1000001993</v>
      </c>
      <c r="B1515" s="154">
        <v>12.5</v>
      </c>
    </row>
    <row r="1516" spans="1:2">
      <c r="A1516">
        <v>1000004548</v>
      </c>
      <c r="B1516" s="154">
        <v>128.916666666667</v>
      </c>
    </row>
    <row r="1517" spans="1:2">
      <c r="A1517">
        <v>1000004575</v>
      </c>
      <c r="B1517" s="154">
        <v>41</v>
      </c>
    </row>
    <row r="1518" spans="1:2">
      <c r="A1518">
        <v>1000003652</v>
      </c>
      <c r="B1518" s="154">
        <v>60</v>
      </c>
    </row>
    <row r="1519" spans="1:2">
      <c r="A1519">
        <v>1000004540</v>
      </c>
      <c r="B1519" s="154">
        <v>32.4166666666667</v>
      </c>
    </row>
    <row r="1520" spans="1:2">
      <c r="A1520">
        <v>1000004572</v>
      </c>
      <c r="B1520" s="154">
        <v>40.9166666666667</v>
      </c>
    </row>
    <row r="1521" spans="1:2">
      <c r="A1521">
        <v>1000000356</v>
      </c>
      <c r="B1521" s="154">
        <v>2.3333333333333299</v>
      </c>
    </row>
    <row r="1522" spans="1:2">
      <c r="A1522">
        <v>1000003603</v>
      </c>
      <c r="B1522" s="154">
        <v>14.25</v>
      </c>
    </row>
    <row r="1523" spans="1:2">
      <c r="A1523">
        <v>1000004552</v>
      </c>
      <c r="B1523" s="154">
        <v>18.0833333333333</v>
      </c>
    </row>
    <row r="1524" spans="1:2">
      <c r="A1524">
        <v>1000000399</v>
      </c>
      <c r="B1524" s="154">
        <v>6.6666666666666696</v>
      </c>
    </row>
    <row r="1525" spans="1:2">
      <c r="A1525">
        <v>1000004562</v>
      </c>
      <c r="B1525" s="154">
        <v>14.8333333333333</v>
      </c>
    </row>
    <row r="1526" spans="1:2">
      <c r="A1526">
        <v>1000004553</v>
      </c>
      <c r="B1526" s="154">
        <v>13.3333333333333</v>
      </c>
    </row>
    <row r="1527" spans="1:2">
      <c r="A1527">
        <v>1000003905</v>
      </c>
      <c r="B1527" s="154">
        <v>2.4166666666666701</v>
      </c>
    </row>
    <row r="1528" spans="1:2">
      <c r="A1528">
        <v>1000004160</v>
      </c>
      <c r="B1528" s="154">
        <v>5.8333333333333304</v>
      </c>
    </row>
    <row r="1529" spans="1:2">
      <c r="A1529">
        <v>1000004565</v>
      </c>
      <c r="B1529" s="154">
        <v>143</v>
      </c>
    </row>
    <row r="1530" spans="1:2">
      <c r="A1530">
        <v>1000004574</v>
      </c>
      <c r="B1530" s="154">
        <v>51.6666666666667</v>
      </c>
    </row>
    <row r="1531" spans="1:2">
      <c r="A1531">
        <v>1000004576</v>
      </c>
      <c r="B1531" s="154">
        <v>83.141666666666694</v>
      </c>
    </row>
    <row r="1532" spans="1:2">
      <c r="A1532">
        <v>1000004541</v>
      </c>
      <c r="B1532" s="154">
        <v>62.5</v>
      </c>
    </row>
    <row r="1533" spans="1:2">
      <c r="A1533">
        <v>1000004594</v>
      </c>
      <c r="B1533" s="154">
        <v>46.6666666666667</v>
      </c>
    </row>
    <row r="1534" spans="1:2">
      <c r="A1534">
        <v>1000003476</v>
      </c>
      <c r="B1534" s="154">
        <v>8.3333333333333304</v>
      </c>
    </row>
    <row r="1535" spans="1:2">
      <c r="A1535">
        <v>1000004546</v>
      </c>
      <c r="B1535" s="154">
        <v>113.833333333333</v>
      </c>
    </row>
    <row r="1536" spans="1:2">
      <c r="A1536">
        <v>1000000989</v>
      </c>
      <c r="B1536" s="154">
        <v>3.6666666666666701</v>
      </c>
    </row>
    <row r="1537" spans="1:2">
      <c r="A1537">
        <v>1000004579</v>
      </c>
      <c r="B1537" s="154">
        <v>106.666666666667</v>
      </c>
    </row>
    <row r="1538" spans="1:2">
      <c r="A1538">
        <v>1000003195</v>
      </c>
      <c r="B1538" s="154">
        <v>4</v>
      </c>
    </row>
    <row r="1539" spans="1:2">
      <c r="A1539">
        <v>1000000705</v>
      </c>
      <c r="B1539" s="154">
        <v>6.6666666666666696</v>
      </c>
    </row>
    <row r="1540" spans="1:2">
      <c r="A1540">
        <v>1000003518</v>
      </c>
      <c r="B1540" s="154">
        <v>1</v>
      </c>
    </row>
    <row r="1541" spans="1:2">
      <c r="A1541">
        <v>1000003993</v>
      </c>
      <c r="B1541" s="154">
        <v>2.4916666666666698</v>
      </c>
    </row>
    <row r="1542" spans="1:2">
      <c r="A1542">
        <v>1000001100</v>
      </c>
      <c r="B1542" s="154">
        <v>20.3333333333333</v>
      </c>
    </row>
    <row r="1543" spans="1:2">
      <c r="A1543">
        <v>1000004550</v>
      </c>
      <c r="B1543" s="154">
        <v>20.0833333333333</v>
      </c>
    </row>
    <row r="1544" spans="1:2">
      <c r="A1544">
        <v>1000004563</v>
      </c>
      <c r="B1544" s="154">
        <v>42.5833333333333</v>
      </c>
    </row>
    <row r="1545" spans="1:2">
      <c r="A1545">
        <v>1000004534</v>
      </c>
      <c r="B1545" s="154">
        <v>59.933333333333302</v>
      </c>
    </row>
    <row r="1546" spans="1:2">
      <c r="A1546">
        <v>1000004545</v>
      </c>
      <c r="B1546" s="154">
        <v>20.7083333333333</v>
      </c>
    </row>
    <row r="1547" spans="1:2">
      <c r="A1547">
        <v>1000000098</v>
      </c>
      <c r="B1547" s="154">
        <v>5</v>
      </c>
    </row>
    <row r="1548" spans="1:2">
      <c r="A1548">
        <v>1000000101</v>
      </c>
      <c r="B1548" s="154">
        <v>22</v>
      </c>
    </row>
    <row r="1549" spans="1:2">
      <c r="A1549">
        <v>1000003811</v>
      </c>
      <c r="B1549" s="154">
        <v>5.4166666666666696</v>
      </c>
    </row>
    <row r="1550" spans="1:2">
      <c r="A1550">
        <v>1000004591</v>
      </c>
      <c r="B1550" s="154">
        <v>53.9166666666667</v>
      </c>
    </row>
    <row r="1551" spans="1:2">
      <c r="A1551">
        <v>1000000180</v>
      </c>
      <c r="B1551" s="154">
        <v>3.3333333333333299</v>
      </c>
    </row>
    <row r="1552" spans="1:2">
      <c r="A1552">
        <v>1000003882</v>
      </c>
      <c r="B1552" s="154">
        <v>17</v>
      </c>
    </row>
    <row r="1553" spans="1:2">
      <c r="A1553">
        <v>1000004623</v>
      </c>
      <c r="B1553" s="154">
        <v>29.3333333333333</v>
      </c>
    </row>
    <row r="1554" spans="1:2">
      <c r="A1554">
        <v>1000004595</v>
      </c>
      <c r="B1554" s="154">
        <v>296.91666666666703</v>
      </c>
    </row>
    <row r="1555" spans="1:2">
      <c r="A1555">
        <v>1000004597</v>
      </c>
      <c r="B1555" s="154">
        <v>47.6666666666667</v>
      </c>
    </row>
    <row r="1556" spans="1:2">
      <c r="A1556">
        <v>1000004602</v>
      </c>
      <c r="B1556" s="154">
        <v>302.83333333333297</v>
      </c>
    </row>
    <row r="1557" spans="1:2">
      <c r="A1557">
        <v>1000004569</v>
      </c>
      <c r="B1557" s="154">
        <v>8.3333333333333304</v>
      </c>
    </row>
    <row r="1558" spans="1:2">
      <c r="A1558">
        <v>1000004599</v>
      </c>
      <c r="B1558" s="154">
        <v>41</v>
      </c>
    </row>
    <row r="1559" spans="1:2">
      <c r="A1559">
        <v>1000004536</v>
      </c>
      <c r="B1559" s="154">
        <v>1.6666666666666701</v>
      </c>
    </row>
    <row r="1560" spans="1:2">
      <c r="A1560">
        <v>1000004596</v>
      </c>
      <c r="B1560" s="154">
        <v>13.3333333333333</v>
      </c>
    </row>
    <row r="1561" spans="1:2">
      <c r="A1561">
        <v>1000004615</v>
      </c>
      <c r="B1561" s="154">
        <v>62.008333333333297</v>
      </c>
    </row>
    <row r="1562" spans="1:2">
      <c r="A1562">
        <v>1000001474</v>
      </c>
      <c r="B1562" s="154">
        <v>1.1666666666666701</v>
      </c>
    </row>
    <row r="1563" spans="1:2">
      <c r="A1563">
        <v>1000004614</v>
      </c>
      <c r="B1563" s="154">
        <v>81.6666666666667</v>
      </c>
    </row>
    <row r="1564" spans="1:2">
      <c r="A1564">
        <v>1000002033</v>
      </c>
      <c r="B1564" s="154">
        <v>11.6666666666667</v>
      </c>
    </row>
    <row r="1565" spans="1:2">
      <c r="A1565">
        <v>1000004613</v>
      </c>
      <c r="B1565" s="154">
        <v>97.3333333333333</v>
      </c>
    </row>
    <row r="1566" spans="1:2">
      <c r="A1566">
        <v>1000001110</v>
      </c>
      <c r="B1566" s="154">
        <v>12.4166666666667</v>
      </c>
    </row>
    <row r="1567" spans="1:2">
      <c r="A1567">
        <v>1000004588</v>
      </c>
      <c r="B1567" s="154">
        <v>106.833333333333</v>
      </c>
    </row>
    <row r="1568" spans="1:2">
      <c r="A1568">
        <v>1000004590</v>
      </c>
      <c r="B1568" s="154">
        <v>10.8333333333333</v>
      </c>
    </row>
    <row r="1569" spans="1:2">
      <c r="A1569">
        <v>1000004566</v>
      </c>
      <c r="B1569" s="154">
        <v>1.75</v>
      </c>
    </row>
    <row r="1570" spans="1:2">
      <c r="A1570">
        <v>1000003883</v>
      </c>
      <c r="B1570" s="154">
        <v>8.3333333333333304</v>
      </c>
    </row>
    <row r="1571" spans="1:2">
      <c r="A1571">
        <v>1000004568</v>
      </c>
      <c r="B1571" s="154">
        <v>11.6666666666667</v>
      </c>
    </row>
    <row r="1572" spans="1:2">
      <c r="A1572">
        <v>1000004587</v>
      </c>
      <c r="B1572" s="154">
        <v>10</v>
      </c>
    </row>
    <row r="1573" spans="1:2">
      <c r="A1573">
        <v>1000004489</v>
      </c>
      <c r="B1573" s="154">
        <v>12.0833333333333</v>
      </c>
    </row>
    <row r="1574" spans="1:2">
      <c r="A1574">
        <v>1000003967</v>
      </c>
      <c r="B1574" s="154">
        <v>2.5</v>
      </c>
    </row>
    <row r="1575" spans="1:2">
      <c r="A1575">
        <v>1000004589</v>
      </c>
      <c r="B1575" s="154">
        <v>12.5</v>
      </c>
    </row>
    <row r="1576" spans="1:2">
      <c r="A1576">
        <v>1000004598</v>
      </c>
      <c r="B1576" s="154">
        <v>40.8333333333333</v>
      </c>
    </row>
    <row r="1577" spans="1:2">
      <c r="A1577">
        <v>1000002732</v>
      </c>
      <c r="B1577" s="154">
        <v>4.1666666666666696</v>
      </c>
    </row>
    <row r="1578" spans="1:2">
      <c r="A1578">
        <v>1000004426</v>
      </c>
      <c r="B1578" s="154">
        <v>25.6666666666667</v>
      </c>
    </row>
    <row r="1579" spans="1:2">
      <c r="A1579">
        <v>1000004577</v>
      </c>
      <c r="B1579" s="154">
        <v>55.975000000000001</v>
      </c>
    </row>
    <row r="1580" spans="1:2">
      <c r="A1580">
        <v>1000004654</v>
      </c>
      <c r="B1580" s="154">
        <v>6.6666666666666696</v>
      </c>
    </row>
    <row r="1581" spans="1:2">
      <c r="A1581">
        <v>1000004624</v>
      </c>
      <c r="B1581" s="154">
        <v>94.5</v>
      </c>
    </row>
    <row r="1582" spans="1:2">
      <c r="A1582">
        <v>1000004628</v>
      </c>
      <c r="B1582" s="154">
        <v>26.6666666666667</v>
      </c>
    </row>
    <row r="1583" spans="1:2">
      <c r="A1583">
        <v>1000004630</v>
      </c>
      <c r="B1583" s="154">
        <v>4.1666666666666696</v>
      </c>
    </row>
    <row r="1584" spans="1:2">
      <c r="A1584">
        <v>1000001999</v>
      </c>
      <c r="B1584" s="154">
        <v>3.3333333333333299</v>
      </c>
    </row>
    <row r="1585" spans="1:2">
      <c r="A1585">
        <v>1000001196</v>
      </c>
      <c r="B1585" s="154">
        <v>10</v>
      </c>
    </row>
    <row r="1586" spans="1:2">
      <c r="A1586">
        <v>1000004032</v>
      </c>
      <c r="B1586" s="154">
        <v>1.6666666666666701</v>
      </c>
    </row>
    <row r="1587" spans="1:2">
      <c r="A1587">
        <v>1000001202</v>
      </c>
      <c r="B1587" s="154">
        <v>11.6666666666667</v>
      </c>
    </row>
    <row r="1588" spans="1:2">
      <c r="A1588">
        <v>1000004656</v>
      </c>
      <c r="B1588" s="154">
        <v>46.6666666666667</v>
      </c>
    </row>
    <row r="1589" spans="1:2">
      <c r="A1589">
        <v>1000004619</v>
      </c>
      <c r="B1589" s="154">
        <v>7.5</v>
      </c>
    </row>
    <row r="1590" spans="1:2">
      <c r="A1590">
        <v>1000004620</v>
      </c>
      <c r="B1590" s="154">
        <v>10.5416666666667</v>
      </c>
    </row>
    <row r="1591" spans="1:2">
      <c r="A1591">
        <v>1000003484</v>
      </c>
      <c r="B1591" s="154">
        <v>8.8333333333333304</v>
      </c>
    </row>
    <row r="1592" spans="1:2">
      <c r="A1592">
        <v>1000001324</v>
      </c>
      <c r="B1592" s="154">
        <v>9.1666666666666696</v>
      </c>
    </row>
    <row r="1593" spans="1:2">
      <c r="A1593">
        <v>1000002786</v>
      </c>
      <c r="B1593" s="154">
        <v>166.7</v>
      </c>
    </row>
    <row r="1594" spans="1:2">
      <c r="A1594">
        <v>1000002007</v>
      </c>
      <c r="B1594" s="154">
        <v>8</v>
      </c>
    </row>
    <row r="1595" spans="1:2">
      <c r="A1595">
        <v>1000004616</v>
      </c>
      <c r="B1595" s="154">
        <v>66.6666666666667</v>
      </c>
    </row>
    <row r="1596" spans="1:2">
      <c r="A1596">
        <v>1000004662</v>
      </c>
      <c r="B1596" s="154">
        <v>22.5833333333333</v>
      </c>
    </row>
    <row r="1597" spans="1:2">
      <c r="A1597">
        <v>1000003103</v>
      </c>
      <c r="B1597" s="154">
        <v>13.0833333333333</v>
      </c>
    </row>
    <row r="1598" spans="1:2">
      <c r="A1598">
        <v>1000004643</v>
      </c>
      <c r="B1598" s="154">
        <v>13.9583333333333</v>
      </c>
    </row>
    <row r="1599" spans="1:2">
      <c r="A1599">
        <v>1000004612</v>
      </c>
      <c r="B1599" s="154">
        <v>88</v>
      </c>
    </row>
    <row r="1600" spans="1:2">
      <c r="A1600">
        <v>1000001449</v>
      </c>
      <c r="B1600" s="154">
        <v>23</v>
      </c>
    </row>
    <row r="1601" spans="1:2">
      <c r="A1601">
        <v>1000004618</v>
      </c>
      <c r="B1601" s="154">
        <v>11.8333333333333</v>
      </c>
    </row>
    <row r="1602" spans="1:2">
      <c r="A1602">
        <v>1000001476</v>
      </c>
      <c r="B1602" s="154">
        <v>1.1666666666666701</v>
      </c>
    </row>
    <row r="1603" spans="1:2">
      <c r="A1603">
        <v>1000004672</v>
      </c>
      <c r="B1603" s="154">
        <v>15</v>
      </c>
    </row>
    <row r="1604" spans="1:2">
      <c r="A1604">
        <v>1000004653</v>
      </c>
      <c r="B1604" s="154">
        <v>50</v>
      </c>
    </row>
    <row r="1605" spans="1:2">
      <c r="A1605">
        <v>1000004078</v>
      </c>
      <c r="B1605" s="154">
        <v>8.3333333333333304</v>
      </c>
    </row>
    <row r="1606" spans="1:2">
      <c r="A1606">
        <v>1000004633</v>
      </c>
      <c r="B1606" s="154">
        <v>19.5</v>
      </c>
    </row>
    <row r="1607" spans="1:2">
      <c r="A1607">
        <v>1000004663</v>
      </c>
      <c r="B1607" s="154">
        <v>23.8333333333333</v>
      </c>
    </row>
    <row r="1608" spans="1:2">
      <c r="A1608">
        <v>1000004655</v>
      </c>
      <c r="B1608" s="154">
        <v>9.75</v>
      </c>
    </row>
    <row r="1609" spans="1:2">
      <c r="A1609">
        <v>1000004629</v>
      </c>
      <c r="B1609" s="154">
        <v>28.0833333333333</v>
      </c>
    </row>
    <row r="1610" spans="1:2">
      <c r="A1610">
        <v>1000004652</v>
      </c>
      <c r="B1610" s="154">
        <v>5</v>
      </c>
    </row>
    <row r="1611" spans="1:2">
      <c r="A1611">
        <v>1000004626</v>
      </c>
      <c r="B1611" s="154">
        <v>17.5</v>
      </c>
    </row>
    <row r="1612" spans="1:2">
      <c r="A1612">
        <v>1000002023</v>
      </c>
      <c r="B1612" s="154">
        <v>2.1666666666666701</v>
      </c>
    </row>
    <row r="1613" spans="1:2">
      <c r="A1613">
        <v>1000004329</v>
      </c>
      <c r="B1613" s="154">
        <v>44</v>
      </c>
    </row>
    <row r="1614" spans="1:2">
      <c r="A1614">
        <v>1000004564</v>
      </c>
      <c r="B1614" s="154">
        <v>9.1666666666666696</v>
      </c>
    </row>
    <row r="1615" spans="1:2">
      <c r="A1615">
        <v>1000004627</v>
      </c>
      <c r="B1615" s="154">
        <v>112.666666666667</v>
      </c>
    </row>
    <row r="1616" spans="1:2">
      <c r="A1616">
        <v>1000004535</v>
      </c>
      <c r="B1616" s="154">
        <v>55.8333333333333</v>
      </c>
    </row>
    <row r="1617" spans="1:2">
      <c r="A1617">
        <v>1000004632</v>
      </c>
      <c r="B1617" s="154">
        <v>8.6666666666666696</v>
      </c>
    </row>
    <row r="1618" spans="1:2">
      <c r="A1618">
        <v>1000003169</v>
      </c>
      <c r="B1618" s="154">
        <v>40</v>
      </c>
    </row>
    <row r="1619" spans="1:2">
      <c r="A1619">
        <v>1000000612</v>
      </c>
      <c r="B1619" s="154">
        <v>3.3333333333333299</v>
      </c>
    </row>
    <row r="1620" spans="1:2">
      <c r="A1620">
        <v>1000001859</v>
      </c>
      <c r="B1620" s="154">
        <v>9.1666666666666696</v>
      </c>
    </row>
    <row r="1621" spans="1:2">
      <c r="A1621">
        <v>1000004621</v>
      </c>
      <c r="B1621" s="154">
        <v>8.3333333333333304</v>
      </c>
    </row>
    <row r="1622" spans="1:2">
      <c r="A1622">
        <v>1000003000</v>
      </c>
      <c r="B1622" s="154">
        <v>38.141666666666701</v>
      </c>
    </row>
    <row r="1623" spans="1:2">
      <c r="A1623">
        <v>1000004635</v>
      </c>
      <c r="B1623" s="154">
        <v>183.5</v>
      </c>
    </row>
    <row r="1624" spans="1:2">
      <c r="A1624">
        <v>1000000681</v>
      </c>
      <c r="B1624" s="154">
        <v>1.25</v>
      </c>
    </row>
    <row r="1625" spans="1:2">
      <c r="A1625">
        <v>1000004622</v>
      </c>
      <c r="B1625" s="154">
        <v>15.8333333333333</v>
      </c>
    </row>
    <row r="1626" spans="1:2">
      <c r="A1626">
        <v>1000004264</v>
      </c>
      <c r="B1626" s="154">
        <v>6.6666666666666696</v>
      </c>
    </row>
    <row r="1627" spans="1:2">
      <c r="A1627">
        <v>1000003804</v>
      </c>
      <c r="B1627" s="154">
        <v>2.5</v>
      </c>
    </row>
    <row r="1628" spans="1:2">
      <c r="A1628">
        <v>1000004659</v>
      </c>
      <c r="B1628" s="154">
        <v>10</v>
      </c>
    </row>
    <row r="1629" spans="1:2">
      <c r="A1629">
        <v>1000004682</v>
      </c>
      <c r="B1629" s="154">
        <v>43</v>
      </c>
    </row>
    <row r="1630" spans="1:2">
      <c r="A1630">
        <v>1000004681</v>
      </c>
      <c r="B1630" s="154">
        <v>8.3333333333333304</v>
      </c>
    </row>
    <row r="1631" spans="1:2">
      <c r="A1631">
        <v>1000000093</v>
      </c>
      <c r="B1631" s="154">
        <v>5.8333333333333304</v>
      </c>
    </row>
    <row r="1632" spans="1:2">
      <c r="A1632">
        <v>1000004676</v>
      </c>
      <c r="B1632" s="154">
        <v>5</v>
      </c>
    </row>
    <row r="1633" spans="1:2">
      <c r="A1633">
        <v>1000004677</v>
      </c>
      <c r="B1633" s="154">
        <v>22.8333333333333</v>
      </c>
    </row>
    <row r="1634" spans="1:2">
      <c r="A1634">
        <v>1000004263</v>
      </c>
      <c r="B1634" s="154">
        <v>2.0833333333333299</v>
      </c>
    </row>
    <row r="1635" spans="1:2">
      <c r="A1635">
        <v>1000001383</v>
      </c>
      <c r="B1635" s="154">
        <v>4.1666666666666696</v>
      </c>
    </row>
    <row r="1636" spans="1:2">
      <c r="A1636">
        <v>1000004673</v>
      </c>
      <c r="B1636" s="154">
        <v>126.708333333333</v>
      </c>
    </row>
    <row r="1637" spans="1:2">
      <c r="A1637">
        <v>1000003197</v>
      </c>
      <c r="B1637" s="154">
        <v>2.5</v>
      </c>
    </row>
    <row r="1638" spans="1:2">
      <c r="A1638">
        <v>1000003683</v>
      </c>
      <c r="B1638" s="154">
        <v>8.3333333333333304</v>
      </c>
    </row>
    <row r="1639" spans="1:2">
      <c r="A1639">
        <v>1000004666</v>
      </c>
      <c r="B1639" s="154">
        <v>2.5</v>
      </c>
    </row>
    <row r="1640" spans="1:2">
      <c r="A1640">
        <v>1000004670</v>
      </c>
      <c r="B1640" s="154">
        <v>2.5</v>
      </c>
    </row>
    <row r="1641" spans="1:2">
      <c r="A1641">
        <v>1000004683</v>
      </c>
      <c r="B1641" s="154">
        <v>10.8333333333333</v>
      </c>
    </row>
    <row r="1642" spans="1:2">
      <c r="A1642">
        <v>1000004667</v>
      </c>
      <c r="B1642" s="154">
        <v>12.3333333333333</v>
      </c>
    </row>
    <row r="1643" spans="1:2">
      <c r="A1643">
        <v>1000000309</v>
      </c>
      <c r="B1643" s="154">
        <v>1.75</v>
      </c>
    </row>
    <row r="1644" spans="1:2">
      <c r="A1644">
        <v>1000003115</v>
      </c>
      <c r="B1644" s="154">
        <v>2.9166666666666701</v>
      </c>
    </row>
    <row r="1645" spans="1:2">
      <c r="A1645">
        <v>1000003906</v>
      </c>
      <c r="B1645" s="154">
        <v>8.1666666666666696</v>
      </c>
    </row>
    <row r="1646" spans="1:2">
      <c r="A1646">
        <v>1000003923</v>
      </c>
      <c r="B1646" s="154">
        <v>8</v>
      </c>
    </row>
    <row r="1647" spans="1:2">
      <c r="A1647">
        <v>1000004593</v>
      </c>
      <c r="B1647" s="154">
        <v>8</v>
      </c>
    </row>
    <row r="1648" spans="1:2">
      <c r="A1648">
        <v>1000002603</v>
      </c>
      <c r="B1648" s="154">
        <v>1.6666666666666701</v>
      </c>
    </row>
    <row r="1649" spans="1:2">
      <c r="A1649">
        <v>1000002729</v>
      </c>
      <c r="B1649" s="154">
        <v>3.4166666666666701</v>
      </c>
    </row>
    <row r="1650" spans="1:2">
      <c r="A1650">
        <v>1000004675</v>
      </c>
      <c r="B1650" s="154">
        <v>35.6666666666667</v>
      </c>
    </row>
    <row r="1651" spans="1:2">
      <c r="A1651">
        <v>1000000920</v>
      </c>
      <c r="B1651" s="154">
        <v>30</v>
      </c>
    </row>
    <row r="1652" spans="1:2">
      <c r="A1652">
        <v>1000004661</v>
      </c>
      <c r="B1652" s="154">
        <v>20.3333333333333</v>
      </c>
    </row>
    <row r="1653" spans="1:2">
      <c r="A1653">
        <v>1000004642</v>
      </c>
      <c r="B1653" s="154">
        <v>8.3333333333333304</v>
      </c>
    </row>
    <row r="1654" spans="1:2">
      <c r="A1654">
        <v>1000004657</v>
      </c>
      <c r="B1654" s="154">
        <v>195.5</v>
      </c>
    </row>
    <row r="1655" spans="1:2">
      <c r="A1655">
        <v>1000004658</v>
      </c>
      <c r="B1655" s="154">
        <v>85.5</v>
      </c>
    </row>
    <row r="1656" spans="1:2">
      <c r="A1656">
        <v>1000004664</v>
      </c>
      <c r="B1656" s="154">
        <v>38.3333333333333</v>
      </c>
    </row>
    <row r="1657" spans="1:2">
      <c r="A1657">
        <v>1000004665</v>
      </c>
      <c r="B1657" s="154">
        <v>83.6666666666667</v>
      </c>
    </row>
    <row r="1658" spans="1:2">
      <c r="A1658">
        <v>1000004679</v>
      </c>
      <c r="B1658" s="154">
        <v>3.1666666666666701</v>
      </c>
    </row>
    <row r="1659" spans="1:2">
      <c r="A1659">
        <v>1000000606</v>
      </c>
      <c r="B1659" s="154">
        <v>6.6666666666666696</v>
      </c>
    </row>
    <row r="1660" spans="1:2">
      <c r="A1660">
        <v>1000001656</v>
      </c>
      <c r="B1660" s="154">
        <v>1.6666666666666701</v>
      </c>
    </row>
    <row r="1661" spans="1:2">
      <c r="A1661">
        <v>1000003570</v>
      </c>
      <c r="B1661" s="154">
        <v>11.6666666666667</v>
      </c>
    </row>
    <row r="1662" spans="1:2">
      <c r="A1662">
        <v>1000004669</v>
      </c>
      <c r="B1662" s="154">
        <v>7.5</v>
      </c>
    </row>
    <row r="1663" spans="1:2">
      <c r="A1663">
        <v>1000002793</v>
      </c>
      <c r="B1663" s="154">
        <v>1.1666666666666701</v>
      </c>
    </row>
    <row r="1664" spans="1:2">
      <c r="A1664">
        <v>1000001809</v>
      </c>
      <c r="B1664" s="154">
        <v>13.3333333333333</v>
      </c>
    </row>
    <row r="1665" spans="1:2">
      <c r="A1665">
        <v>1000004684</v>
      </c>
      <c r="B1665" s="154">
        <v>81</v>
      </c>
    </row>
    <row r="1666" spans="1:2">
      <c r="A1666">
        <v>1000004692</v>
      </c>
      <c r="B1666" s="154">
        <v>40.1666666666667</v>
      </c>
    </row>
    <row r="1667" spans="1:2">
      <c r="A1667">
        <v>1000004678</v>
      </c>
      <c r="B1667" s="154">
        <v>5</v>
      </c>
    </row>
    <row r="1668" spans="1:2">
      <c r="A1668">
        <v>1000000743</v>
      </c>
      <c r="B1668" s="154">
        <v>5</v>
      </c>
    </row>
    <row r="1669" spans="1:2">
      <c r="A1669">
        <v>1000000762</v>
      </c>
      <c r="B1669" s="154">
        <v>5</v>
      </c>
    </row>
    <row r="1670" spans="1:2">
      <c r="A1670">
        <v>1000004680</v>
      </c>
      <c r="B1670" s="154">
        <v>18.3333333333333</v>
      </c>
    </row>
    <row r="1671" spans="1:2">
      <c r="A1671">
        <v>1000004668</v>
      </c>
      <c r="B1671" s="154">
        <v>20.9166666666667</v>
      </c>
    </row>
    <row r="1672" spans="1:2">
      <c r="A1672">
        <v>1000004578</v>
      </c>
      <c r="B1672" s="154">
        <v>7.4166666666666696</v>
      </c>
    </row>
    <row r="1673" spans="1:2">
      <c r="A1673">
        <v>1000004685</v>
      </c>
      <c r="B1673" s="154">
        <v>39.1666666666667</v>
      </c>
    </row>
    <row r="1674" spans="1:2">
      <c r="A1674">
        <v>1000004707</v>
      </c>
      <c r="B1674" s="154">
        <v>5</v>
      </c>
    </row>
    <row r="1675" spans="1:2">
      <c r="A1675">
        <v>1000004689</v>
      </c>
      <c r="B1675" s="154">
        <v>12.6666666666667</v>
      </c>
    </row>
    <row r="1676" spans="1:2">
      <c r="A1676">
        <v>1000004199</v>
      </c>
      <c r="B1676" s="154">
        <v>4.3333333333333304</v>
      </c>
    </row>
    <row r="1677" spans="1:2">
      <c r="A1677">
        <v>1000002626</v>
      </c>
      <c r="B1677" s="154">
        <v>8.6666666666666696</v>
      </c>
    </row>
    <row r="1678" spans="1:2">
      <c r="A1678">
        <v>1000004693</v>
      </c>
      <c r="B1678" s="154">
        <v>89.7083333333333</v>
      </c>
    </row>
    <row r="1679" spans="1:2">
      <c r="A1679">
        <v>1000004697</v>
      </c>
      <c r="B1679" s="154">
        <v>1.75</v>
      </c>
    </row>
    <row r="1680" spans="1:2">
      <c r="A1680">
        <v>1000004687</v>
      </c>
      <c r="B1680" s="154">
        <v>6.0833333333333304</v>
      </c>
    </row>
    <row r="1681" spans="1:2">
      <c r="A1681">
        <v>1000004712</v>
      </c>
      <c r="B1681" s="154">
        <v>3.3333333333333299</v>
      </c>
    </row>
    <row r="1682" spans="1:2">
      <c r="A1682">
        <v>1000004705</v>
      </c>
      <c r="B1682" s="154">
        <v>3.3333333333333299</v>
      </c>
    </row>
    <row r="1683" spans="1:2">
      <c r="A1683">
        <v>1000004704</v>
      </c>
      <c r="B1683" s="154">
        <v>2</v>
      </c>
    </row>
    <row r="1684" spans="1:2">
      <c r="A1684">
        <v>1000004702</v>
      </c>
      <c r="B1684" s="154">
        <v>3.75</v>
      </c>
    </row>
    <row r="1685" spans="1:2">
      <c r="A1685">
        <v>1000004690</v>
      </c>
      <c r="B1685" s="154">
        <v>5</v>
      </c>
    </row>
    <row r="1686" spans="1:2">
      <c r="A1686">
        <v>1000004686</v>
      </c>
      <c r="B1686" s="154">
        <v>12.9166666666667</v>
      </c>
    </row>
    <row r="1687" spans="1:2">
      <c r="A1687">
        <v>1000002000</v>
      </c>
      <c r="B1687" s="154">
        <v>0.83333333333333304</v>
      </c>
    </row>
    <row r="1688" spans="1:2">
      <c r="A1688">
        <v>1000004694</v>
      </c>
      <c r="B1688" s="154">
        <v>1.6666666666666701</v>
      </c>
    </row>
    <row r="1689" spans="1:2">
      <c r="A1689">
        <v>1000004696</v>
      </c>
      <c r="B1689" s="154">
        <v>5.8333333333333304</v>
      </c>
    </row>
    <row r="1690" spans="1:2">
      <c r="A1690">
        <v>1000004443</v>
      </c>
      <c r="B1690" s="154">
        <v>2.1666666666666701</v>
      </c>
    </row>
    <row r="1691" spans="1:2">
      <c r="A1691">
        <v>1000004701</v>
      </c>
      <c r="B1691" s="154">
        <v>64</v>
      </c>
    </row>
    <row r="1692" spans="1:2">
      <c r="A1692">
        <v>1000001828</v>
      </c>
      <c r="B1692" s="154">
        <v>4.1666666666666696</v>
      </c>
    </row>
    <row r="1693" spans="1:2">
      <c r="A1693">
        <v>1000004698</v>
      </c>
      <c r="B1693" s="154">
        <v>52.3333333333333</v>
      </c>
    </row>
    <row r="1694" spans="1:2">
      <c r="A1694">
        <v>1000002074</v>
      </c>
      <c r="B1694" s="154">
        <v>4.1666666666666696</v>
      </c>
    </row>
    <row r="1695" spans="1:2">
      <c r="A1695">
        <v>1000004484</v>
      </c>
      <c r="B1695" s="154">
        <v>9.1666666666666696</v>
      </c>
    </row>
    <row r="1696" spans="1:2">
      <c r="A1696">
        <v>1000004699</v>
      </c>
      <c r="B1696" s="154">
        <v>1.9166666666666701</v>
      </c>
    </row>
    <row r="1697" spans="1:2">
      <c r="A1697">
        <v>1000004691</v>
      </c>
      <c r="B1697" s="154">
        <v>10.25</v>
      </c>
    </row>
    <row r="1698" spans="1:2">
      <c r="A1698">
        <v>1000004695</v>
      </c>
      <c r="B1698" s="154">
        <v>55.3333333333333</v>
      </c>
    </row>
    <row r="1699" spans="1:2">
      <c r="A1699">
        <v>1000002689</v>
      </c>
      <c r="B1699" s="154">
        <v>4.1666666666666696</v>
      </c>
    </row>
    <row r="1700" spans="1:2">
      <c r="A1700">
        <v>1000002772</v>
      </c>
      <c r="B1700" s="154">
        <v>0.58333333333333304</v>
      </c>
    </row>
    <row r="1701" spans="1:2">
      <c r="A1701">
        <v>1000004706</v>
      </c>
      <c r="B1701" s="154">
        <v>3.5</v>
      </c>
    </row>
    <row r="1702" spans="1:2">
      <c r="A1702">
        <v>1000004709</v>
      </c>
      <c r="B1702" s="154">
        <v>0</v>
      </c>
    </row>
    <row r="1703" spans="1:2">
      <c r="A1703">
        <v>1000004703</v>
      </c>
      <c r="B1703" s="154">
        <v>0</v>
      </c>
    </row>
    <row r="1704" spans="1:2">
      <c r="A1704">
        <v>1000000832</v>
      </c>
      <c r="B1704" s="154">
        <v>0</v>
      </c>
    </row>
    <row r="1705" spans="1:2">
      <c r="A1705">
        <v>1000003127</v>
      </c>
      <c r="B1705" s="154">
        <v>0</v>
      </c>
    </row>
    <row r="1706" spans="1:2">
      <c r="A1706">
        <v>1000000128</v>
      </c>
      <c r="B1706" s="154">
        <v>0</v>
      </c>
    </row>
    <row r="1707" spans="1:2">
      <c r="A1707">
        <v>1000004718</v>
      </c>
      <c r="B1707" s="154">
        <v>0</v>
      </c>
    </row>
    <row r="1708" spans="1:2">
      <c r="A1708">
        <v>1000004319</v>
      </c>
      <c r="B1708" s="154">
        <v>0</v>
      </c>
    </row>
    <row r="1709" spans="1:2">
      <c r="A1709">
        <v>1000004729</v>
      </c>
      <c r="B1709" s="154">
        <v>0</v>
      </c>
    </row>
    <row r="1710" spans="1:2">
      <c r="A1710">
        <v>1000004715</v>
      </c>
      <c r="B1710" s="154">
        <v>0</v>
      </c>
    </row>
    <row r="1711" spans="1:2">
      <c r="A1711">
        <v>1000000271</v>
      </c>
      <c r="B1711" s="154">
        <v>0</v>
      </c>
    </row>
    <row r="1712" spans="1:2">
      <c r="A1712">
        <v>1000000354</v>
      </c>
      <c r="B1712" s="154">
        <v>0</v>
      </c>
    </row>
    <row r="1713" spans="1:2">
      <c r="A1713">
        <v>1000002848</v>
      </c>
      <c r="B1713" s="154">
        <v>0</v>
      </c>
    </row>
    <row r="1714" spans="1:2">
      <c r="A1714">
        <v>1000001419</v>
      </c>
      <c r="B1714" s="154">
        <v>0</v>
      </c>
    </row>
    <row r="1715" spans="1:2">
      <c r="A1715">
        <v>1000003548</v>
      </c>
      <c r="B1715" s="154">
        <v>0</v>
      </c>
    </row>
    <row r="1716" spans="1:2">
      <c r="A1716">
        <v>1000002902</v>
      </c>
      <c r="B1716" s="154">
        <v>0</v>
      </c>
    </row>
    <row r="1717" spans="1:2">
      <c r="A1717">
        <v>1000004719</v>
      </c>
      <c r="B1717" s="154">
        <v>0</v>
      </c>
    </row>
    <row r="1718" spans="1:2">
      <c r="A1718">
        <v>1000004725</v>
      </c>
      <c r="B1718" s="154">
        <v>0</v>
      </c>
    </row>
    <row r="1719" spans="1:2">
      <c r="A1719">
        <v>1000004711</v>
      </c>
      <c r="B1719" s="154">
        <v>0</v>
      </c>
    </row>
    <row r="1720" spans="1:2">
      <c r="A1720">
        <v>1000004726</v>
      </c>
      <c r="B1720" s="154">
        <v>0</v>
      </c>
    </row>
    <row r="1721" spans="1:2">
      <c r="A1721">
        <v>1000004728</v>
      </c>
      <c r="B1721" s="154">
        <v>0</v>
      </c>
    </row>
    <row r="1722" spans="1:2">
      <c r="A1722">
        <v>1000004727</v>
      </c>
      <c r="B1722" s="154">
        <v>0</v>
      </c>
    </row>
    <row r="1723" spans="1:2">
      <c r="A1723">
        <v>1000004716</v>
      </c>
      <c r="B1723" s="154">
        <v>0</v>
      </c>
    </row>
    <row r="1724" spans="1:2">
      <c r="A1724">
        <v>1000004724</v>
      </c>
      <c r="B1724" s="154">
        <v>0</v>
      </c>
    </row>
    <row r="1725" spans="1:2">
      <c r="A1725">
        <v>1000004745</v>
      </c>
      <c r="B1725" s="154">
        <v>0</v>
      </c>
    </row>
    <row r="1726" spans="1:2">
      <c r="A1726">
        <v>1000004408</v>
      </c>
      <c r="B1726" s="154">
        <v>0</v>
      </c>
    </row>
    <row r="1727" spans="1:2">
      <c r="A1727">
        <v>1000004708</v>
      </c>
      <c r="B1727" s="154">
        <v>0</v>
      </c>
    </row>
    <row r="1728" spans="1:2">
      <c r="A1728">
        <v>1000002785</v>
      </c>
      <c r="B1728" s="154">
        <v>0</v>
      </c>
    </row>
    <row r="1729" spans="1:2">
      <c r="A1729">
        <v>1000004743</v>
      </c>
      <c r="B1729" s="154">
        <v>0</v>
      </c>
    </row>
    <row r="1730" spans="1:2">
      <c r="A1730">
        <v>1000004714</v>
      </c>
      <c r="B1730" s="154">
        <v>0</v>
      </c>
    </row>
    <row r="1731" spans="1:2">
      <c r="A1731">
        <v>1000004731</v>
      </c>
      <c r="B1731" s="154">
        <v>0</v>
      </c>
    </row>
    <row r="1732" spans="1:2">
      <c r="A1732">
        <v>1000004734</v>
      </c>
      <c r="B1732" s="154">
        <v>0</v>
      </c>
    </row>
    <row r="1733" spans="1:2">
      <c r="A1733">
        <v>1000004671</v>
      </c>
      <c r="B1733" s="154">
        <v>0</v>
      </c>
    </row>
    <row r="1734" spans="1:2">
      <c r="A1734">
        <v>1000004723</v>
      </c>
      <c r="B1734" s="154">
        <v>0</v>
      </c>
    </row>
    <row r="1735" spans="1:2">
      <c r="A1735">
        <v>1000003207</v>
      </c>
      <c r="B1735" s="154">
        <v>0</v>
      </c>
    </row>
    <row r="1736" spans="1:2">
      <c r="A1736">
        <v>1000004421</v>
      </c>
      <c r="B1736" s="154">
        <v>0</v>
      </c>
    </row>
    <row r="1737" spans="1:2">
      <c r="A1737">
        <v>1000004710</v>
      </c>
      <c r="B1737" s="154">
        <v>0</v>
      </c>
    </row>
    <row r="1738" spans="1:2">
      <c r="A1738">
        <v>1500001082</v>
      </c>
      <c r="B1738" s="154">
        <v>26.108333333333299</v>
      </c>
    </row>
    <row r="1739" spans="1:2">
      <c r="A1739">
        <v>1500001716</v>
      </c>
      <c r="B1739" s="154">
        <v>33.3333333333333</v>
      </c>
    </row>
    <row r="1740" spans="1:2">
      <c r="A1740">
        <v>1500001486</v>
      </c>
      <c r="B1740" s="154">
        <v>20.8333333333333</v>
      </c>
    </row>
    <row r="1741" spans="1:2">
      <c r="A1741">
        <v>1500000804</v>
      </c>
      <c r="B1741" s="154">
        <v>148.666666666667</v>
      </c>
    </row>
    <row r="1742" spans="1:2">
      <c r="A1742">
        <v>1500001252</v>
      </c>
      <c r="B1742" s="154">
        <v>39.5</v>
      </c>
    </row>
    <row r="1743" spans="1:2">
      <c r="A1743">
        <v>1500000329</v>
      </c>
      <c r="B1743" s="154">
        <v>28.1666666666667</v>
      </c>
    </row>
    <row r="1744" spans="1:2">
      <c r="A1744">
        <v>1500000012</v>
      </c>
      <c r="B1744" s="154">
        <v>2.1666666666666701</v>
      </c>
    </row>
    <row r="1745" spans="1:2">
      <c r="A1745">
        <v>1500001318</v>
      </c>
      <c r="B1745" s="154">
        <v>10</v>
      </c>
    </row>
    <row r="1746" spans="1:2">
      <c r="A1746">
        <v>1500001214</v>
      </c>
      <c r="B1746" s="154">
        <v>28.0833333333333</v>
      </c>
    </row>
    <row r="1747" spans="1:2">
      <c r="A1747">
        <v>1500000220</v>
      </c>
      <c r="B1747" s="154">
        <v>1.8333333333333299</v>
      </c>
    </row>
    <row r="1748" spans="1:2">
      <c r="A1748">
        <v>1500001518</v>
      </c>
      <c r="B1748" s="154">
        <v>34.5</v>
      </c>
    </row>
    <row r="1749" spans="1:2">
      <c r="A1749">
        <v>1500001313</v>
      </c>
      <c r="B1749" s="154">
        <v>0</v>
      </c>
    </row>
    <row r="1750" spans="1:2">
      <c r="A1750">
        <v>1500000681</v>
      </c>
      <c r="B1750" s="154">
        <v>18</v>
      </c>
    </row>
    <row r="1751" spans="1:2">
      <c r="A1751">
        <v>1500000238</v>
      </c>
      <c r="B1751" s="154">
        <v>61.2916666666667</v>
      </c>
    </row>
    <row r="1752" spans="1:2">
      <c r="A1752">
        <v>1500000435</v>
      </c>
      <c r="B1752" s="154">
        <v>54.3333333333333</v>
      </c>
    </row>
    <row r="1753" spans="1:2">
      <c r="A1753">
        <v>1500000682</v>
      </c>
      <c r="B1753" s="154">
        <v>28.8333333333333</v>
      </c>
    </row>
    <row r="1754" spans="1:2">
      <c r="A1754">
        <v>1500000784</v>
      </c>
      <c r="B1754" s="154">
        <v>88.1666666666667</v>
      </c>
    </row>
    <row r="1755" spans="1:2">
      <c r="A1755">
        <v>1500001200</v>
      </c>
      <c r="B1755" s="154">
        <v>26.0833333333333</v>
      </c>
    </row>
    <row r="1756" spans="1:2">
      <c r="A1756">
        <v>1500000929</v>
      </c>
      <c r="B1756" s="154">
        <v>8.25</v>
      </c>
    </row>
    <row r="1757" spans="1:2">
      <c r="A1757">
        <v>1500001410</v>
      </c>
      <c r="B1757" s="154">
        <v>72.5</v>
      </c>
    </row>
    <row r="1758" spans="1:2">
      <c r="A1758">
        <v>1500001603</v>
      </c>
      <c r="B1758" s="154">
        <v>12.0833333333333</v>
      </c>
    </row>
    <row r="1759" spans="1:2">
      <c r="A1759">
        <v>1500000637</v>
      </c>
      <c r="B1759" s="154">
        <v>14.033333333333299</v>
      </c>
    </row>
    <row r="1760" spans="1:2">
      <c r="A1760">
        <v>1500000074</v>
      </c>
      <c r="B1760" s="154">
        <v>28.6666666666667</v>
      </c>
    </row>
    <row r="1761" spans="1:2">
      <c r="A1761">
        <v>1500000286</v>
      </c>
      <c r="B1761" s="154">
        <v>24.1666666666667</v>
      </c>
    </row>
    <row r="1762" spans="1:2">
      <c r="A1762">
        <v>1500000652</v>
      </c>
      <c r="B1762" s="154">
        <v>178.833333333333</v>
      </c>
    </row>
    <row r="1763" spans="1:2">
      <c r="A1763">
        <v>1500001491</v>
      </c>
      <c r="B1763" s="154">
        <v>24.9166666666667</v>
      </c>
    </row>
    <row r="1764" spans="1:2">
      <c r="A1764">
        <v>1500001004</v>
      </c>
      <c r="B1764" s="154">
        <v>17.3333333333333</v>
      </c>
    </row>
    <row r="1765" spans="1:2">
      <c r="A1765">
        <v>1500000590</v>
      </c>
      <c r="B1765" s="154">
        <v>14.4166666666667</v>
      </c>
    </row>
    <row r="1766" spans="1:2">
      <c r="A1766">
        <v>1500001253</v>
      </c>
      <c r="B1766" s="154">
        <v>0</v>
      </c>
    </row>
    <row r="1767" spans="1:2">
      <c r="A1767">
        <v>1500001594</v>
      </c>
      <c r="B1767" s="154">
        <v>85.016666666666694</v>
      </c>
    </row>
    <row r="1768" spans="1:2">
      <c r="A1768">
        <v>1500000417</v>
      </c>
      <c r="B1768" s="154">
        <v>36</v>
      </c>
    </row>
    <row r="1769" spans="1:2">
      <c r="A1769">
        <v>1500000101</v>
      </c>
      <c r="B1769" s="154">
        <v>23.25</v>
      </c>
    </row>
    <row r="1770" spans="1:2">
      <c r="A1770">
        <v>1500001492</v>
      </c>
      <c r="B1770" s="154">
        <v>18</v>
      </c>
    </row>
    <row r="1771" spans="1:2">
      <c r="A1771">
        <v>1500000399</v>
      </c>
      <c r="B1771" s="154">
        <v>90</v>
      </c>
    </row>
    <row r="1772" spans="1:2">
      <c r="A1772">
        <v>1500000731</v>
      </c>
      <c r="B1772" s="154">
        <v>8</v>
      </c>
    </row>
    <row r="1773" spans="1:2">
      <c r="A1773">
        <v>1500000382</v>
      </c>
      <c r="B1773" s="154">
        <v>120.166666666667</v>
      </c>
    </row>
    <row r="1774" spans="1:2">
      <c r="A1774">
        <v>1500001308</v>
      </c>
      <c r="B1774" s="154">
        <v>36.3333333333333</v>
      </c>
    </row>
    <row r="1775" spans="1:2">
      <c r="A1775">
        <v>1500001519</v>
      </c>
      <c r="B1775" s="154">
        <v>7.3333333333333304</v>
      </c>
    </row>
    <row r="1776" spans="1:2">
      <c r="A1776">
        <v>1500000509</v>
      </c>
      <c r="B1776" s="154">
        <v>4</v>
      </c>
    </row>
    <row r="1777" spans="1:2">
      <c r="A1777">
        <v>1500000683</v>
      </c>
      <c r="B1777" s="154">
        <v>0</v>
      </c>
    </row>
    <row r="1778" spans="1:2">
      <c r="A1778">
        <v>1500000326</v>
      </c>
      <c r="B1778" s="154">
        <v>0</v>
      </c>
    </row>
    <row r="1779" spans="1:2">
      <c r="A1779">
        <v>1500000825</v>
      </c>
      <c r="B1779" s="154">
        <v>16.3333333333333</v>
      </c>
    </row>
    <row r="1780" spans="1:2">
      <c r="A1780">
        <v>1500001215</v>
      </c>
      <c r="B1780" s="154">
        <v>4</v>
      </c>
    </row>
    <row r="1781" spans="1:2">
      <c r="A1781">
        <v>1500000805</v>
      </c>
      <c r="B1781" s="154">
        <v>0</v>
      </c>
    </row>
    <row r="1782" spans="1:2">
      <c r="A1782">
        <v>1500000154</v>
      </c>
      <c r="B1782" s="154">
        <v>245</v>
      </c>
    </row>
    <row r="1783" spans="1:2">
      <c r="A1783">
        <v>1500001133</v>
      </c>
      <c r="B1783" s="154">
        <v>44.6666666666667</v>
      </c>
    </row>
    <row r="1784" spans="1:2">
      <c r="A1784">
        <v>1500000544</v>
      </c>
      <c r="B1784" s="154">
        <v>18</v>
      </c>
    </row>
    <row r="1785" spans="1:2">
      <c r="A1785">
        <v>1500001591</v>
      </c>
      <c r="B1785" s="154">
        <v>0</v>
      </c>
    </row>
    <row r="1786" spans="1:2">
      <c r="A1786">
        <v>1500000023</v>
      </c>
      <c r="B1786" s="154">
        <v>6.8333333333333304</v>
      </c>
    </row>
    <row r="1787" spans="1:2">
      <c r="A1787">
        <v>1500000436</v>
      </c>
      <c r="B1787" s="154">
        <v>34.25</v>
      </c>
    </row>
    <row r="1788" spans="1:2">
      <c r="A1788">
        <v>1500000628</v>
      </c>
      <c r="B1788" s="154">
        <v>66.3333333333333</v>
      </c>
    </row>
    <row r="1789" spans="1:2">
      <c r="A1789">
        <v>1500001712</v>
      </c>
      <c r="B1789" s="154">
        <v>86.1666666666667</v>
      </c>
    </row>
    <row r="1790" spans="1:2">
      <c r="A1790">
        <v>1500000177</v>
      </c>
      <c r="B1790" s="154">
        <v>7.3333333333333304</v>
      </c>
    </row>
    <row r="1791" spans="1:2">
      <c r="A1791">
        <v>1500001641</v>
      </c>
      <c r="B1791" s="154">
        <v>94.9166666666667</v>
      </c>
    </row>
    <row r="1792" spans="1:2">
      <c r="A1792">
        <v>1500000000</v>
      </c>
      <c r="B1792" s="154">
        <v>0</v>
      </c>
    </row>
    <row r="1793" spans="1:2">
      <c r="A1793">
        <v>1500001099</v>
      </c>
      <c r="B1793" s="154">
        <v>0</v>
      </c>
    </row>
    <row r="1794" spans="1:2">
      <c r="A1794">
        <v>1500001135</v>
      </c>
      <c r="B1794" s="154">
        <v>78.8333333333333</v>
      </c>
    </row>
    <row r="1795" spans="1:2">
      <c r="A1795">
        <v>1500001298</v>
      </c>
      <c r="B1795" s="154">
        <v>75.5</v>
      </c>
    </row>
    <row r="1796" spans="1:2">
      <c r="A1796">
        <v>1500000310</v>
      </c>
      <c r="B1796" s="154">
        <v>69.1666666666667</v>
      </c>
    </row>
    <row r="1797" spans="1:2">
      <c r="A1797">
        <v>1500000437</v>
      </c>
      <c r="B1797" s="154">
        <v>0</v>
      </c>
    </row>
    <row r="1798" spans="1:2">
      <c r="A1798">
        <v>1500000511</v>
      </c>
      <c r="B1798" s="154">
        <v>25</v>
      </c>
    </row>
    <row r="1799" spans="1:2">
      <c r="A1799">
        <v>1500001642</v>
      </c>
      <c r="B1799" s="154">
        <v>16.6666666666667</v>
      </c>
    </row>
    <row r="1800" spans="1:2">
      <c r="A1800">
        <v>1500000660</v>
      </c>
      <c r="B1800" s="154">
        <v>0</v>
      </c>
    </row>
    <row r="1801" spans="1:2">
      <c r="A1801">
        <v>1500000732</v>
      </c>
      <c r="B1801" s="154">
        <v>0</v>
      </c>
    </row>
    <row r="1802" spans="1:2">
      <c r="A1802">
        <v>1500000685</v>
      </c>
      <c r="B1802" s="154">
        <v>0.83333333333333304</v>
      </c>
    </row>
    <row r="1803" spans="1:2">
      <c r="A1803">
        <v>1500001299</v>
      </c>
      <c r="B1803" s="154">
        <v>45.5</v>
      </c>
    </row>
    <row r="1804" spans="1:2">
      <c r="A1804">
        <v>1500001300</v>
      </c>
      <c r="B1804" s="154">
        <v>16.3333333333333</v>
      </c>
    </row>
    <row r="1805" spans="1:2">
      <c r="A1805">
        <v>1500001557</v>
      </c>
      <c r="B1805" s="154">
        <v>0</v>
      </c>
    </row>
    <row r="1806" spans="1:2">
      <c r="A1806">
        <v>1500012511</v>
      </c>
      <c r="B1806" s="154">
        <v>0</v>
      </c>
    </row>
    <row r="1807" spans="1:2">
      <c r="A1807">
        <v>1500000362</v>
      </c>
      <c r="B1807" s="154">
        <v>0</v>
      </c>
    </row>
    <row r="1808" spans="1:2">
      <c r="A1808">
        <v>1500000931</v>
      </c>
      <c r="B1808" s="154">
        <v>34.3333333333333</v>
      </c>
    </row>
    <row r="1809" spans="1:2">
      <c r="A1809">
        <v>1500001194</v>
      </c>
      <c r="B1809" s="154">
        <v>0.83333333333333304</v>
      </c>
    </row>
    <row r="1810" spans="1:2">
      <c r="A1810">
        <v>1500001307</v>
      </c>
      <c r="B1810" s="154">
        <v>137.291666666667</v>
      </c>
    </row>
    <row r="1811" spans="1:2">
      <c r="A1811">
        <v>1500000087</v>
      </c>
      <c r="B1811" s="154">
        <v>46.5</v>
      </c>
    </row>
    <row r="1812" spans="1:2">
      <c r="A1812">
        <v>1500000475</v>
      </c>
      <c r="B1812" s="154">
        <v>3.3333333333333299</v>
      </c>
    </row>
    <row r="1813" spans="1:2">
      <c r="A1813">
        <v>1500001643</v>
      </c>
      <c r="B1813" s="154">
        <v>200</v>
      </c>
    </row>
    <row r="1814" spans="1:2">
      <c r="A1814">
        <v>1500001100</v>
      </c>
      <c r="B1814" s="154">
        <v>14</v>
      </c>
    </row>
    <row r="1815" spans="1:2">
      <c r="A1815">
        <v>1500000400</v>
      </c>
      <c r="B1815" s="154">
        <v>0.83333333333333304</v>
      </c>
    </row>
    <row r="1816" spans="1:2">
      <c r="A1816">
        <v>1500000401</v>
      </c>
      <c r="B1816" s="154">
        <v>137.666666666667</v>
      </c>
    </row>
    <row r="1817" spans="1:2">
      <c r="A1817">
        <v>1500000826</v>
      </c>
      <c r="B1817" s="154">
        <v>50.6666666666667</v>
      </c>
    </row>
    <row r="1818" spans="1:2">
      <c r="A1818">
        <v>1500001164</v>
      </c>
      <c r="B1818" s="154">
        <v>0</v>
      </c>
    </row>
    <row r="1819" spans="1:2">
      <c r="A1819">
        <v>1500000438</v>
      </c>
      <c r="B1819" s="154">
        <v>18.3333333333333</v>
      </c>
    </row>
    <row r="1820" spans="1:2">
      <c r="A1820">
        <v>1500001521</v>
      </c>
      <c r="B1820" s="154">
        <v>13.3333333333333</v>
      </c>
    </row>
    <row r="1821" spans="1:2">
      <c r="A1821">
        <v>1500001356</v>
      </c>
      <c r="B1821" s="154">
        <v>35.1666666666667</v>
      </c>
    </row>
    <row r="1822" spans="1:2">
      <c r="A1822">
        <v>1500000476</v>
      </c>
      <c r="B1822" s="154">
        <v>120.833333333333</v>
      </c>
    </row>
    <row r="1823" spans="1:2">
      <c r="A1823">
        <v>1500001007</v>
      </c>
      <c r="B1823" s="154">
        <v>18.5</v>
      </c>
    </row>
    <row r="1824" spans="1:2">
      <c r="A1824">
        <v>1500001269</v>
      </c>
      <c r="B1824" s="154">
        <v>42.6666666666667</v>
      </c>
    </row>
    <row r="1825" spans="1:2">
      <c r="A1825">
        <v>1500000733</v>
      </c>
      <c r="B1825" s="154">
        <v>0</v>
      </c>
    </row>
    <row r="1826" spans="1:2">
      <c r="A1826">
        <v>1500001195</v>
      </c>
      <c r="B1826" s="154">
        <v>19</v>
      </c>
    </row>
    <row r="1827" spans="1:2">
      <c r="A1827">
        <v>1500000288</v>
      </c>
      <c r="B1827" s="154">
        <v>3.3333333333333299</v>
      </c>
    </row>
    <row r="1828" spans="1:2">
      <c r="A1828">
        <v>1500001646</v>
      </c>
      <c r="B1828" s="154">
        <v>89.3333333333333</v>
      </c>
    </row>
    <row r="1829" spans="1:2">
      <c r="A1829">
        <v>1500001494</v>
      </c>
      <c r="B1829" s="154">
        <v>22</v>
      </c>
    </row>
    <row r="1830" spans="1:2">
      <c r="A1830">
        <v>1500000767</v>
      </c>
      <c r="B1830" s="154">
        <v>57.8333333333333</v>
      </c>
    </row>
    <row r="1831" spans="1:2">
      <c r="A1831">
        <v>1500001495</v>
      </c>
      <c r="B1831" s="154">
        <v>5</v>
      </c>
    </row>
    <row r="1832" spans="1:2">
      <c r="A1832">
        <v>1500000402</v>
      </c>
      <c r="B1832" s="154">
        <v>13.3333333333333</v>
      </c>
    </row>
    <row r="1833" spans="1:2">
      <c r="A1833">
        <v>1500000289</v>
      </c>
      <c r="B1833" s="154">
        <v>15</v>
      </c>
    </row>
    <row r="1834" spans="1:2">
      <c r="A1834">
        <v>1500001066</v>
      </c>
      <c r="B1834" s="154">
        <v>46.216666666666697</v>
      </c>
    </row>
    <row r="1835" spans="1:2">
      <c r="A1835">
        <v>1500001592</v>
      </c>
      <c r="B1835" s="154">
        <v>0</v>
      </c>
    </row>
    <row r="1836" spans="1:2">
      <c r="A1836">
        <v>1500001522</v>
      </c>
      <c r="B1836" s="154">
        <v>0</v>
      </c>
    </row>
    <row r="1837" spans="1:2">
      <c r="A1837">
        <v>1500000311</v>
      </c>
      <c r="B1837" s="154">
        <v>0</v>
      </c>
    </row>
    <row r="1838" spans="1:2">
      <c r="A1838">
        <v>1500000005</v>
      </c>
      <c r="B1838" s="154">
        <v>4.1666666666666696</v>
      </c>
    </row>
    <row r="1839" spans="1:2">
      <c r="A1839">
        <v>1500000505</v>
      </c>
      <c r="B1839" s="154">
        <v>6</v>
      </c>
    </row>
    <row r="1840" spans="1:2">
      <c r="A1840">
        <v>1500000178</v>
      </c>
      <c r="B1840" s="154">
        <v>31.75</v>
      </c>
    </row>
    <row r="1841" spans="1:2">
      <c r="A1841">
        <v>1500000932</v>
      </c>
      <c r="B1841" s="154">
        <v>10</v>
      </c>
    </row>
    <row r="1842" spans="1:2">
      <c r="A1842">
        <v>1500000495</v>
      </c>
      <c r="B1842" s="154">
        <v>0</v>
      </c>
    </row>
    <row r="1843" spans="1:2">
      <c r="A1843">
        <v>1500000828</v>
      </c>
      <c r="B1843" s="154">
        <v>47.0833333333333</v>
      </c>
    </row>
    <row r="1844" spans="1:2">
      <c r="A1844">
        <v>1500000114</v>
      </c>
      <c r="B1844" s="154">
        <v>0</v>
      </c>
    </row>
    <row r="1845" spans="1:2">
      <c r="A1845">
        <v>1500011162</v>
      </c>
      <c r="B1845" s="154">
        <v>29</v>
      </c>
    </row>
    <row r="1846" spans="1:2">
      <c r="A1846">
        <v>1500000115</v>
      </c>
      <c r="B1846" s="154">
        <v>0</v>
      </c>
    </row>
    <row r="1847" spans="1:2">
      <c r="A1847">
        <v>1500001391</v>
      </c>
      <c r="B1847" s="154">
        <v>75.6666666666667</v>
      </c>
    </row>
    <row r="1848" spans="1:2">
      <c r="A1848">
        <v>1500001560</v>
      </c>
      <c r="B1848" s="154">
        <v>26.5</v>
      </c>
    </row>
    <row r="1849" spans="1:2">
      <c r="A1849">
        <v>1500000653</v>
      </c>
      <c r="B1849" s="154">
        <v>14.3333333333333</v>
      </c>
    </row>
    <row r="1850" spans="1:2">
      <c r="A1850">
        <v>1500001196</v>
      </c>
      <c r="B1850" s="154">
        <v>5.8333333333333304</v>
      </c>
    </row>
    <row r="1851" spans="1:2">
      <c r="A1851">
        <v>1500000770</v>
      </c>
      <c r="B1851" s="154">
        <v>40.6666666666667</v>
      </c>
    </row>
    <row r="1852" spans="1:2">
      <c r="A1852">
        <v>1500000478</v>
      </c>
      <c r="B1852" s="154">
        <v>10</v>
      </c>
    </row>
    <row r="1853" spans="1:2">
      <c r="A1853">
        <v>1500000403</v>
      </c>
      <c r="B1853" s="154">
        <v>27.3333333333333</v>
      </c>
    </row>
    <row r="1854" spans="1:2">
      <c r="A1854">
        <v>1500000404</v>
      </c>
      <c r="B1854" s="154">
        <v>18.6666666666667</v>
      </c>
    </row>
    <row r="1855" spans="1:2">
      <c r="A1855">
        <v>1500000806</v>
      </c>
      <c r="B1855" s="154">
        <v>87.8333333333333</v>
      </c>
    </row>
    <row r="1856" spans="1:2">
      <c r="A1856">
        <v>1500001101</v>
      </c>
      <c r="B1856" s="154">
        <v>2.8333333333333299</v>
      </c>
    </row>
    <row r="1857" spans="1:2">
      <c r="A1857">
        <v>1500000548</v>
      </c>
      <c r="B1857" s="154">
        <v>5.8333333333333304</v>
      </c>
    </row>
    <row r="1858" spans="1:2">
      <c r="A1858">
        <v>1500001357</v>
      </c>
      <c r="B1858" s="154">
        <v>0</v>
      </c>
    </row>
    <row r="1859" spans="1:2">
      <c r="A1859">
        <v>1500011438</v>
      </c>
      <c r="B1859" s="154">
        <v>11.6666666666667</v>
      </c>
    </row>
    <row r="1860" spans="1:2">
      <c r="A1860">
        <v>1500001136</v>
      </c>
      <c r="B1860" s="154">
        <v>79.1666666666667</v>
      </c>
    </row>
    <row r="1861" spans="1:2">
      <c r="A1861">
        <v>1500000239</v>
      </c>
      <c r="B1861" s="154">
        <v>34.8333333333333</v>
      </c>
    </row>
    <row r="1862" spans="1:2">
      <c r="A1862">
        <v>1500001496</v>
      </c>
      <c r="B1862" s="154">
        <v>48.6666666666667</v>
      </c>
    </row>
    <row r="1863" spans="1:2">
      <c r="A1863">
        <v>1500000440</v>
      </c>
      <c r="B1863" s="154">
        <v>30.3333333333333</v>
      </c>
    </row>
    <row r="1864" spans="1:2">
      <c r="A1864">
        <v>1500000629</v>
      </c>
      <c r="B1864" s="154">
        <v>55.0416666666667</v>
      </c>
    </row>
    <row r="1865" spans="1:2">
      <c r="A1865">
        <v>1500011439</v>
      </c>
      <c r="B1865" s="154">
        <v>289.10000000000002</v>
      </c>
    </row>
    <row r="1866" spans="1:2">
      <c r="A1866">
        <v>1500012526</v>
      </c>
      <c r="B1866" s="154">
        <v>20</v>
      </c>
    </row>
    <row r="1867" spans="1:2">
      <c r="A1867">
        <v>1500000874</v>
      </c>
      <c r="B1867" s="154">
        <v>0</v>
      </c>
    </row>
    <row r="1868" spans="1:2">
      <c r="A1868">
        <v>1500000512</v>
      </c>
      <c r="B1868" s="154">
        <v>4</v>
      </c>
    </row>
    <row r="1869" spans="1:2">
      <c r="A1869">
        <v>1500001523</v>
      </c>
      <c r="B1869" s="154">
        <v>42.6666666666667</v>
      </c>
    </row>
    <row r="1870" spans="1:2">
      <c r="A1870">
        <v>1500000273</v>
      </c>
      <c r="B1870" s="154">
        <v>0</v>
      </c>
    </row>
    <row r="1871" spans="1:2">
      <c r="A1871">
        <v>1500011440</v>
      </c>
      <c r="B1871" s="154">
        <v>0</v>
      </c>
    </row>
    <row r="1872" spans="1:2">
      <c r="A1872">
        <v>1500001524</v>
      </c>
      <c r="B1872" s="154">
        <v>15.5</v>
      </c>
    </row>
    <row r="1873" spans="1:2">
      <c r="A1873">
        <v>1500000786</v>
      </c>
      <c r="B1873" s="154">
        <v>17.4166666666667</v>
      </c>
    </row>
    <row r="1874" spans="1:2">
      <c r="A1874">
        <v>1500001137</v>
      </c>
      <c r="B1874" s="154">
        <v>17.5833333333333</v>
      </c>
    </row>
    <row r="1875" spans="1:2">
      <c r="A1875">
        <v>1500001378</v>
      </c>
      <c r="B1875" s="154">
        <v>56.6666666666667</v>
      </c>
    </row>
    <row r="1876" spans="1:2">
      <c r="A1876">
        <v>1500000013</v>
      </c>
      <c r="B1876" s="154">
        <v>9.1666666666666696</v>
      </c>
    </row>
    <row r="1877" spans="1:2">
      <c r="A1877">
        <v>1500000179</v>
      </c>
      <c r="B1877" s="154">
        <v>4.5</v>
      </c>
    </row>
    <row r="1878" spans="1:2">
      <c r="A1878">
        <v>1500001358</v>
      </c>
      <c r="B1878" s="154">
        <v>12</v>
      </c>
    </row>
    <row r="1879" spans="1:2">
      <c r="A1879">
        <v>1500001713</v>
      </c>
      <c r="B1879" s="154">
        <v>23.6666666666667</v>
      </c>
    </row>
    <row r="1880" spans="1:2">
      <c r="A1880">
        <v>1500001615</v>
      </c>
      <c r="B1880" s="154">
        <v>26.008333333333301</v>
      </c>
    </row>
    <row r="1881" spans="1:2">
      <c r="A1881">
        <v>1500001165</v>
      </c>
      <c r="B1881" s="154">
        <v>18.8333333333333</v>
      </c>
    </row>
    <row r="1882" spans="1:2">
      <c r="A1882">
        <v>1500000006</v>
      </c>
      <c r="B1882" s="154">
        <v>22.5</v>
      </c>
    </row>
    <row r="1883" spans="1:2">
      <c r="A1883">
        <v>1500001359</v>
      </c>
      <c r="B1883" s="154">
        <v>100.833333333333</v>
      </c>
    </row>
    <row r="1884" spans="1:2">
      <c r="A1884">
        <v>1500001463</v>
      </c>
      <c r="B1884" s="154">
        <v>7.1666666666666696</v>
      </c>
    </row>
    <row r="1885" spans="1:2">
      <c r="A1885">
        <v>1500001497</v>
      </c>
      <c r="B1885" s="154">
        <v>6.25</v>
      </c>
    </row>
    <row r="1886" spans="1:2">
      <c r="A1886">
        <v>1500001439</v>
      </c>
      <c r="B1886" s="154">
        <v>42</v>
      </c>
    </row>
    <row r="1887" spans="1:2">
      <c r="A1887">
        <v>1500001440</v>
      </c>
      <c r="B1887" s="154">
        <v>19.1666666666667</v>
      </c>
    </row>
    <row r="1888" spans="1:2">
      <c r="A1888">
        <v>1500001525</v>
      </c>
      <c r="B1888" s="154">
        <v>6</v>
      </c>
    </row>
    <row r="1889" spans="1:2">
      <c r="A1889">
        <v>1500001551</v>
      </c>
      <c r="B1889" s="154">
        <v>6</v>
      </c>
    </row>
    <row r="1890" spans="1:2">
      <c r="A1890">
        <v>1500000441</v>
      </c>
      <c r="B1890" s="154">
        <v>83.5</v>
      </c>
    </row>
    <row r="1891" spans="1:2">
      <c r="A1891">
        <v>1500001302</v>
      </c>
      <c r="B1891" s="154">
        <v>28</v>
      </c>
    </row>
    <row r="1892" spans="1:2">
      <c r="A1892">
        <v>1500000934</v>
      </c>
      <c r="B1892" s="154">
        <v>39.5833333333333</v>
      </c>
    </row>
    <row r="1893" spans="1:2">
      <c r="A1893">
        <v>1500001586</v>
      </c>
      <c r="B1893" s="154">
        <v>0</v>
      </c>
    </row>
    <row r="1894" spans="1:2">
      <c r="A1894">
        <v>1500000582</v>
      </c>
      <c r="B1894" s="154">
        <v>9.9166666666666696</v>
      </c>
    </row>
    <row r="1895" spans="1:2">
      <c r="A1895">
        <v>1500001139</v>
      </c>
      <c r="B1895" s="154">
        <v>16</v>
      </c>
    </row>
    <row r="1896" spans="1:2">
      <c r="A1896">
        <v>1500000829</v>
      </c>
      <c r="B1896" s="154">
        <v>34.3333333333333</v>
      </c>
    </row>
    <row r="1897" spans="1:2">
      <c r="A1897">
        <v>1500001204</v>
      </c>
      <c r="B1897" s="154">
        <v>57</v>
      </c>
    </row>
    <row r="1898" spans="1:2">
      <c r="A1898">
        <v>1500000746</v>
      </c>
      <c r="B1898" s="154">
        <v>19</v>
      </c>
    </row>
    <row r="1899" spans="1:2">
      <c r="A1899">
        <v>1500000753</v>
      </c>
      <c r="B1899" s="154">
        <v>55.325000000000003</v>
      </c>
    </row>
    <row r="1900" spans="1:2">
      <c r="A1900">
        <v>1500001234</v>
      </c>
      <c r="B1900" s="154">
        <v>67.75</v>
      </c>
    </row>
    <row r="1901" spans="1:2">
      <c r="A1901">
        <v>1500000830</v>
      </c>
      <c r="B1901" s="154">
        <v>39.1666666666667</v>
      </c>
    </row>
    <row r="1902" spans="1:2">
      <c r="A1902">
        <v>1500000061</v>
      </c>
      <c r="B1902" s="154">
        <v>70.8333333333333</v>
      </c>
    </row>
    <row r="1903" spans="1:2">
      <c r="A1903">
        <v>1500001441</v>
      </c>
      <c r="B1903" s="154">
        <v>30.5</v>
      </c>
    </row>
    <row r="1904" spans="1:2">
      <c r="A1904">
        <v>1500001205</v>
      </c>
      <c r="B1904" s="154">
        <v>0</v>
      </c>
    </row>
    <row r="1905" spans="1:2">
      <c r="A1905">
        <v>1500000831</v>
      </c>
      <c r="B1905" s="154">
        <v>11.3333333333333</v>
      </c>
    </row>
    <row r="1906" spans="1:2">
      <c r="A1906">
        <v>1500000513</v>
      </c>
      <c r="B1906" s="154">
        <v>0</v>
      </c>
    </row>
    <row r="1907" spans="1:2">
      <c r="A1907">
        <v>1500000832</v>
      </c>
      <c r="B1907" s="154">
        <v>0</v>
      </c>
    </row>
    <row r="1908" spans="1:2">
      <c r="A1908">
        <v>1500000687</v>
      </c>
      <c r="B1908" s="154">
        <v>7.5</v>
      </c>
    </row>
    <row r="1909" spans="1:2">
      <c r="A1909">
        <v>1500001499</v>
      </c>
      <c r="B1909" s="154">
        <v>10.1666666666667</v>
      </c>
    </row>
    <row r="1910" spans="1:2">
      <c r="A1910">
        <v>1500011617</v>
      </c>
      <c r="B1910" s="154">
        <v>80.8333333333333</v>
      </c>
    </row>
    <row r="1911" spans="1:2">
      <c r="A1911">
        <v>1500001283</v>
      </c>
      <c r="B1911" s="154">
        <v>47.1666666666667</v>
      </c>
    </row>
    <row r="1912" spans="1:2">
      <c r="A1912">
        <v>1500000833</v>
      </c>
      <c r="B1912" s="154">
        <v>42.6666666666667</v>
      </c>
    </row>
    <row r="1913" spans="1:2">
      <c r="A1913">
        <v>1500001140</v>
      </c>
      <c r="B1913" s="154">
        <v>21.6666666666667</v>
      </c>
    </row>
    <row r="1914" spans="1:2">
      <c r="A1914">
        <v>1500000314</v>
      </c>
      <c r="B1914" s="154">
        <v>21.1666666666667</v>
      </c>
    </row>
    <row r="1915" spans="1:2">
      <c r="A1915">
        <v>1500001467</v>
      </c>
      <c r="B1915" s="154">
        <v>6</v>
      </c>
    </row>
    <row r="1916" spans="1:2">
      <c r="A1916">
        <v>1500000480</v>
      </c>
      <c r="B1916" s="154">
        <v>3.3333333333333299</v>
      </c>
    </row>
    <row r="1917" spans="1:2">
      <c r="A1917">
        <v>1500000492</v>
      </c>
      <c r="B1917" s="154">
        <v>29.5</v>
      </c>
    </row>
    <row r="1918" spans="1:2">
      <c r="A1918">
        <v>1500000787</v>
      </c>
      <c r="B1918" s="154">
        <v>0</v>
      </c>
    </row>
    <row r="1919" spans="1:2">
      <c r="A1919">
        <v>1500000834</v>
      </c>
      <c r="B1919" s="154">
        <v>38.6666666666667</v>
      </c>
    </row>
    <row r="1920" spans="1:2">
      <c r="A1920">
        <v>1500000631</v>
      </c>
      <c r="B1920" s="154">
        <v>0</v>
      </c>
    </row>
    <row r="1921" spans="1:2">
      <c r="A1921">
        <v>1500000149</v>
      </c>
      <c r="B1921" s="154">
        <v>20.9166666666667</v>
      </c>
    </row>
    <row r="1922" spans="1:2">
      <c r="A1922">
        <v>1500001141</v>
      </c>
      <c r="B1922" s="154">
        <v>46</v>
      </c>
    </row>
    <row r="1923" spans="1:2">
      <c r="A1923">
        <v>1500001216</v>
      </c>
      <c r="B1923" s="154">
        <v>0</v>
      </c>
    </row>
    <row r="1924" spans="1:2">
      <c r="A1924">
        <v>1500001217</v>
      </c>
      <c r="B1924" s="154">
        <v>55.8333333333333</v>
      </c>
    </row>
    <row r="1925" spans="1:2">
      <c r="A1925">
        <v>1500011441</v>
      </c>
      <c r="B1925" s="154">
        <v>0</v>
      </c>
    </row>
    <row r="1926" spans="1:2">
      <c r="A1926">
        <v>1500001527</v>
      </c>
      <c r="B1926" s="154">
        <v>24.1666666666667</v>
      </c>
    </row>
    <row r="1927" spans="1:2">
      <c r="A1927">
        <v>1500000632</v>
      </c>
      <c r="B1927" s="154">
        <v>121.333333333333</v>
      </c>
    </row>
    <row r="1928" spans="1:2">
      <c r="A1928">
        <v>1500001393</v>
      </c>
      <c r="B1928" s="154">
        <v>34</v>
      </c>
    </row>
    <row r="1929" spans="1:2">
      <c r="A1929">
        <v>1500000156</v>
      </c>
      <c r="B1929" s="154">
        <v>0</v>
      </c>
    </row>
    <row r="1930" spans="1:2">
      <c r="A1930">
        <v>1500001528</v>
      </c>
      <c r="B1930" s="154">
        <v>14.3333333333333</v>
      </c>
    </row>
    <row r="1931" spans="1:2">
      <c r="A1931">
        <v>1500000807</v>
      </c>
      <c r="B1931" s="154">
        <v>28.5</v>
      </c>
    </row>
    <row r="1932" spans="1:2">
      <c r="A1932">
        <v>1500000497</v>
      </c>
      <c r="B1932" s="154">
        <v>4.4166666666666696</v>
      </c>
    </row>
    <row r="1933" spans="1:2">
      <c r="A1933">
        <v>1500000291</v>
      </c>
      <c r="B1933" s="154">
        <v>3.5</v>
      </c>
    </row>
    <row r="1934" spans="1:2">
      <c r="A1934">
        <v>1500000661</v>
      </c>
      <c r="B1934" s="154">
        <v>0</v>
      </c>
    </row>
    <row r="1935" spans="1:2">
      <c r="A1935">
        <v>1500000506</v>
      </c>
      <c r="B1935" s="154">
        <v>45</v>
      </c>
    </row>
    <row r="1936" spans="1:2">
      <c r="A1936">
        <v>1500000734</v>
      </c>
      <c r="B1936" s="154">
        <v>22.6666666666667</v>
      </c>
    </row>
    <row r="1937" spans="1:2">
      <c r="A1937">
        <v>1500001595</v>
      </c>
      <c r="B1937" s="154">
        <v>5.80833333333333</v>
      </c>
    </row>
    <row r="1938" spans="1:2">
      <c r="A1938">
        <v>1500000514</v>
      </c>
      <c r="B1938" s="154">
        <v>245.5</v>
      </c>
    </row>
    <row r="1939" spans="1:2">
      <c r="A1939">
        <v>1500001206</v>
      </c>
      <c r="B1939" s="154">
        <v>2</v>
      </c>
    </row>
    <row r="1940" spans="1:2">
      <c r="A1940">
        <v>1500001218</v>
      </c>
      <c r="B1940" s="154">
        <v>2</v>
      </c>
    </row>
    <row r="1941" spans="1:2">
      <c r="A1941">
        <v>1500000974</v>
      </c>
      <c r="B1941" s="154">
        <v>0.66666666666666696</v>
      </c>
    </row>
    <row r="1942" spans="1:2">
      <c r="A1942">
        <v>1500001464</v>
      </c>
      <c r="B1942" s="154">
        <v>0</v>
      </c>
    </row>
    <row r="1943" spans="1:2">
      <c r="A1943">
        <v>1500000150</v>
      </c>
      <c r="B1943" s="154">
        <v>7.8333333333333304</v>
      </c>
    </row>
    <row r="1944" spans="1:2">
      <c r="A1944">
        <v>1500000754</v>
      </c>
      <c r="B1944" s="154">
        <v>0</v>
      </c>
    </row>
    <row r="1945" spans="1:2">
      <c r="A1945">
        <v>1500000328</v>
      </c>
      <c r="B1945" s="154">
        <v>48.1666666666667</v>
      </c>
    </row>
    <row r="1946" spans="1:2">
      <c r="A1946">
        <v>1500001120</v>
      </c>
      <c r="B1946" s="154">
        <v>19.5</v>
      </c>
    </row>
    <row r="1947" spans="1:2">
      <c r="A1947">
        <v>1500001197</v>
      </c>
      <c r="B1947" s="154">
        <v>53.1666666666667</v>
      </c>
    </row>
    <row r="1948" spans="1:2">
      <c r="A1948">
        <v>1500000788</v>
      </c>
      <c r="B1948" s="154">
        <v>4</v>
      </c>
    </row>
    <row r="1949" spans="1:2">
      <c r="A1949">
        <v>1500012540</v>
      </c>
      <c r="B1949" s="154">
        <v>0</v>
      </c>
    </row>
    <row r="1950" spans="1:2">
      <c r="A1950">
        <v>1500001143</v>
      </c>
      <c r="B1950" s="154">
        <v>16.3333333333333</v>
      </c>
    </row>
    <row r="1951" spans="1:2">
      <c r="A1951">
        <v>1500000634</v>
      </c>
      <c r="B1951" s="154">
        <v>48.5833333333333</v>
      </c>
    </row>
    <row r="1952" spans="1:2">
      <c r="A1952">
        <v>1500001529</v>
      </c>
      <c r="B1952" s="154">
        <v>14.1666666666667</v>
      </c>
    </row>
    <row r="1953" spans="1:2">
      <c r="A1953">
        <v>1500001648</v>
      </c>
      <c r="B1953" s="154">
        <v>16.5</v>
      </c>
    </row>
    <row r="1954" spans="1:2">
      <c r="A1954">
        <v>1500001248</v>
      </c>
      <c r="B1954" s="154">
        <v>0</v>
      </c>
    </row>
    <row r="1955" spans="1:2">
      <c r="A1955">
        <v>1500000591</v>
      </c>
      <c r="B1955" s="154">
        <v>20</v>
      </c>
    </row>
    <row r="1956" spans="1:2">
      <c r="A1956">
        <v>1500001360</v>
      </c>
      <c r="B1956" s="154">
        <v>75.1666666666667</v>
      </c>
    </row>
    <row r="1957" spans="1:2">
      <c r="A1957">
        <v>1500000292</v>
      </c>
      <c r="B1957" s="154">
        <v>5.3333333333333304</v>
      </c>
    </row>
    <row r="1958" spans="1:2">
      <c r="A1958">
        <v>1500000293</v>
      </c>
      <c r="B1958" s="154">
        <v>4.3333333333333304</v>
      </c>
    </row>
    <row r="1959" spans="1:2">
      <c r="A1959">
        <v>1500000515</v>
      </c>
      <c r="B1959" s="154">
        <v>0</v>
      </c>
    </row>
    <row r="1960" spans="1:2">
      <c r="A1960">
        <v>1500000516</v>
      </c>
      <c r="B1960" s="154">
        <v>63</v>
      </c>
    </row>
    <row r="1961" spans="1:2">
      <c r="A1961">
        <v>1500001362</v>
      </c>
      <c r="B1961" s="154">
        <v>71.1666666666667</v>
      </c>
    </row>
    <row r="1962" spans="1:2">
      <c r="A1962">
        <v>1500000106</v>
      </c>
      <c r="B1962" s="154">
        <v>0</v>
      </c>
    </row>
    <row r="1963" spans="1:2">
      <c r="A1963">
        <v>1500000294</v>
      </c>
      <c r="B1963" s="154">
        <v>10.1666666666667</v>
      </c>
    </row>
    <row r="1964" spans="1:2">
      <c r="A1964">
        <v>1500001650</v>
      </c>
      <c r="B1964" s="154">
        <v>134.166666666667</v>
      </c>
    </row>
    <row r="1965" spans="1:2">
      <c r="A1965">
        <v>1500001501</v>
      </c>
      <c r="B1965" s="154">
        <v>192.833333333333</v>
      </c>
    </row>
    <row r="1966" spans="1:2">
      <c r="A1966">
        <v>1500000014</v>
      </c>
      <c r="B1966" s="154">
        <v>52</v>
      </c>
    </row>
    <row r="1967" spans="1:2">
      <c r="A1967">
        <v>1500000935</v>
      </c>
      <c r="B1967" s="154">
        <v>17.1666666666667</v>
      </c>
    </row>
    <row r="1968" spans="1:2">
      <c r="A1968">
        <v>1500001564</v>
      </c>
      <c r="B1968" s="154">
        <v>0</v>
      </c>
    </row>
    <row r="1969" spans="1:2">
      <c r="A1969">
        <v>1500001565</v>
      </c>
      <c r="B1969" s="154">
        <v>21.8333333333333</v>
      </c>
    </row>
    <row r="1970" spans="1:2">
      <c r="A1970">
        <v>1500001651</v>
      </c>
      <c r="B1970" s="154">
        <v>110.5</v>
      </c>
    </row>
    <row r="1971" spans="1:2">
      <c r="A1971">
        <v>1500000295</v>
      </c>
      <c r="B1971" s="154">
        <v>23.3333333333333</v>
      </c>
    </row>
    <row r="1972" spans="1:2">
      <c r="A1972">
        <v>1500000936</v>
      </c>
      <c r="B1972" s="154">
        <v>52.5</v>
      </c>
    </row>
    <row r="1973" spans="1:2">
      <c r="A1973">
        <v>1500000937</v>
      </c>
      <c r="B1973" s="154">
        <v>10.8333333333333</v>
      </c>
    </row>
    <row r="1974" spans="1:2">
      <c r="A1974">
        <v>1500000333</v>
      </c>
      <c r="B1974" s="154">
        <v>14.1666666666667</v>
      </c>
    </row>
    <row r="1975" spans="1:2">
      <c r="A1975">
        <v>1500001566</v>
      </c>
      <c r="B1975" s="154">
        <v>0</v>
      </c>
    </row>
    <row r="1976" spans="1:2">
      <c r="A1976">
        <v>1500001652</v>
      </c>
      <c r="B1976" s="154">
        <v>67.5</v>
      </c>
    </row>
    <row r="1977" spans="1:2">
      <c r="A1977">
        <v>1500001502</v>
      </c>
      <c r="B1977" s="154">
        <v>31.5</v>
      </c>
    </row>
    <row r="1978" spans="1:2">
      <c r="A1978">
        <v>1500001166</v>
      </c>
      <c r="B1978" s="154">
        <v>0</v>
      </c>
    </row>
    <row r="1979" spans="1:2">
      <c r="A1979">
        <v>1500001144</v>
      </c>
      <c r="B1979" s="154">
        <v>25.0833333333333</v>
      </c>
    </row>
    <row r="1980" spans="1:2">
      <c r="A1980">
        <v>1500001145</v>
      </c>
      <c r="B1980" s="154">
        <v>0</v>
      </c>
    </row>
    <row r="1981" spans="1:2">
      <c r="A1981">
        <v>1500000836</v>
      </c>
      <c r="B1981" s="154">
        <v>4</v>
      </c>
    </row>
    <row r="1982" spans="1:2">
      <c r="A1982">
        <v>1500000481</v>
      </c>
      <c r="B1982" s="154">
        <v>53.1666666666667</v>
      </c>
    </row>
    <row r="1983" spans="1:2">
      <c r="A1983">
        <v>1500000612</v>
      </c>
      <c r="B1983" s="154">
        <v>35.0833333333333</v>
      </c>
    </row>
    <row r="1984" spans="1:2">
      <c r="A1984">
        <v>1500000613</v>
      </c>
      <c r="B1984" s="154">
        <v>0</v>
      </c>
    </row>
    <row r="1985" spans="1:2">
      <c r="A1985">
        <v>1500000371</v>
      </c>
      <c r="B1985" s="154">
        <v>42.25</v>
      </c>
    </row>
    <row r="1986" spans="1:2">
      <c r="A1986">
        <v>1500000372</v>
      </c>
      <c r="B1986" s="154">
        <v>26.6666666666667</v>
      </c>
    </row>
    <row r="1987" spans="1:2">
      <c r="A1987">
        <v>1500000318</v>
      </c>
      <c r="B1987" s="154">
        <v>14.5</v>
      </c>
    </row>
    <row r="1988" spans="1:2">
      <c r="A1988">
        <v>1500000444</v>
      </c>
      <c r="B1988" s="154">
        <v>0</v>
      </c>
    </row>
    <row r="1989" spans="1:2">
      <c r="A1989">
        <v>1500000614</v>
      </c>
      <c r="B1989" s="154">
        <v>1.6666666666666701</v>
      </c>
    </row>
    <row r="1990" spans="1:2">
      <c r="A1990">
        <v>1500000625</v>
      </c>
      <c r="B1990" s="154">
        <v>0</v>
      </c>
    </row>
    <row r="1991" spans="1:2">
      <c r="A1991">
        <v>1500000626</v>
      </c>
      <c r="B1991" s="154">
        <v>100.208333333333</v>
      </c>
    </row>
    <row r="1992" spans="1:2">
      <c r="A1992">
        <v>1500000077</v>
      </c>
      <c r="B1992" s="154">
        <v>0</v>
      </c>
    </row>
    <row r="1993" spans="1:2">
      <c r="A1993">
        <v>1500000078</v>
      </c>
      <c r="B1993" s="154">
        <v>30.4166666666667</v>
      </c>
    </row>
    <row r="1994" spans="1:2">
      <c r="A1994">
        <v>1500000079</v>
      </c>
      <c r="B1994" s="154">
        <v>12.5</v>
      </c>
    </row>
    <row r="1995" spans="1:2">
      <c r="A1995">
        <v>1500000080</v>
      </c>
      <c r="B1995" s="154">
        <v>67.6666666666667</v>
      </c>
    </row>
    <row r="1996" spans="1:2">
      <c r="A1996">
        <v>1500001611</v>
      </c>
      <c r="B1996" s="154">
        <v>46.0833333333333</v>
      </c>
    </row>
    <row r="1997" spans="1:2">
      <c r="A1997">
        <v>1500000353</v>
      </c>
      <c r="B1997" s="154">
        <v>0</v>
      </c>
    </row>
    <row r="1998" spans="1:2">
      <c r="A1998">
        <v>1500001237</v>
      </c>
      <c r="B1998" s="154">
        <v>1.6666666666666701</v>
      </c>
    </row>
    <row r="1999" spans="1:2">
      <c r="A1999">
        <v>1500000007</v>
      </c>
      <c r="B1999" s="154">
        <v>0</v>
      </c>
    </row>
    <row r="2000" spans="1:2">
      <c r="A2000">
        <v>1500001482</v>
      </c>
      <c r="B2000" s="154">
        <v>13.0833333333333</v>
      </c>
    </row>
    <row r="2001" spans="1:2">
      <c r="A2001">
        <v>1500001106</v>
      </c>
      <c r="B2001" s="154">
        <v>3.8333333333333299</v>
      </c>
    </row>
    <row r="2002" spans="1:2">
      <c r="A2002">
        <v>1500000808</v>
      </c>
      <c r="B2002" s="154">
        <v>9</v>
      </c>
    </row>
    <row r="2003" spans="1:2">
      <c r="A2003">
        <v>1500001238</v>
      </c>
      <c r="B2003" s="154">
        <v>4.1666666666666696</v>
      </c>
    </row>
    <row r="2004" spans="1:2">
      <c r="A2004">
        <v>1500000224</v>
      </c>
      <c r="B2004" s="154">
        <v>12.5</v>
      </c>
    </row>
    <row r="2005" spans="1:2">
      <c r="A2005">
        <v>1500001067</v>
      </c>
      <c r="B2005" s="154">
        <v>0.25</v>
      </c>
    </row>
    <row r="2006" spans="1:2">
      <c r="A2006">
        <v>1500000146</v>
      </c>
      <c r="B2006" s="154">
        <v>0</v>
      </c>
    </row>
    <row r="2007" spans="1:2">
      <c r="A2007">
        <v>1500001316</v>
      </c>
      <c r="B2007" s="154">
        <v>103.5</v>
      </c>
    </row>
    <row r="2008" spans="1:2">
      <c r="A2008">
        <v>1500001239</v>
      </c>
      <c r="B2008" s="154">
        <v>0</v>
      </c>
    </row>
    <row r="2009" spans="1:2">
      <c r="A2009">
        <v>1500001330</v>
      </c>
      <c r="B2009" s="154">
        <v>3.8333333333333299</v>
      </c>
    </row>
    <row r="2010" spans="1:2">
      <c r="A2010">
        <v>1500000906</v>
      </c>
      <c r="B2010" s="154">
        <v>3.375</v>
      </c>
    </row>
    <row r="2011" spans="1:2">
      <c r="A2011">
        <v>1500000949</v>
      </c>
      <c r="B2011" s="154">
        <v>6.6666666666666696</v>
      </c>
    </row>
    <row r="2012" spans="1:2">
      <c r="A2012">
        <v>1500000385</v>
      </c>
      <c r="B2012" s="154">
        <v>38</v>
      </c>
    </row>
    <row r="2013" spans="1:2">
      <c r="A2013">
        <v>1500000735</v>
      </c>
      <c r="B2013" s="154">
        <v>2</v>
      </c>
    </row>
    <row r="2014" spans="1:2">
      <c r="A2014">
        <v>1500000688</v>
      </c>
      <c r="B2014" s="154">
        <v>0</v>
      </c>
    </row>
    <row r="2015" spans="1:2">
      <c r="A2015">
        <v>1500000689</v>
      </c>
      <c r="B2015" s="154">
        <v>18.1666666666667</v>
      </c>
    </row>
    <row r="2016" spans="1:2">
      <c r="A2016">
        <v>1500000809</v>
      </c>
      <c r="B2016" s="154">
        <v>0</v>
      </c>
    </row>
    <row r="2017" spans="1:2">
      <c r="A2017">
        <v>1500000570</v>
      </c>
      <c r="B2017" s="154">
        <v>0</v>
      </c>
    </row>
    <row r="2018" spans="1:2">
      <c r="A2018">
        <v>1500000560</v>
      </c>
      <c r="B2018" s="154">
        <v>77.2083333333333</v>
      </c>
    </row>
    <row r="2019" spans="1:2">
      <c r="A2019">
        <v>1500001273</v>
      </c>
      <c r="B2019" s="154">
        <v>0</v>
      </c>
    </row>
    <row r="2020" spans="1:2">
      <c r="A2020">
        <v>1500001317</v>
      </c>
      <c r="B2020" s="154">
        <v>147.46666666666701</v>
      </c>
    </row>
    <row r="2021" spans="1:2">
      <c r="A2021">
        <v>1500000008</v>
      </c>
      <c r="B2021" s="154">
        <v>33.674999999999997</v>
      </c>
    </row>
    <row r="2022" spans="1:2">
      <c r="A2022">
        <v>1500001612</v>
      </c>
      <c r="B2022" s="154">
        <v>23.7916666666667</v>
      </c>
    </row>
    <row r="2023" spans="1:2">
      <c r="A2023">
        <v>1500000939</v>
      </c>
      <c r="B2023" s="154">
        <v>0</v>
      </c>
    </row>
    <row r="2024" spans="1:2">
      <c r="A2024">
        <v>1500001653</v>
      </c>
      <c r="B2024" s="154">
        <v>64</v>
      </c>
    </row>
    <row r="2025" spans="1:2">
      <c r="A2025">
        <v>1500001122</v>
      </c>
      <c r="B2025" s="154">
        <v>71.8333333333333</v>
      </c>
    </row>
    <row r="2026" spans="1:2">
      <c r="A2026">
        <v>1500001314</v>
      </c>
      <c r="B2026" s="154">
        <v>2.6666666666666701</v>
      </c>
    </row>
    <row r="2027" spans="1:2">
      <c r="A2027">
        <v>1500001088</v>
      </c>
      <c r="B2027" s="154">
        <v>19.3333333333333</v>
      </c>
    </row>
    <row r="2028" spans="1:2">
      <c r="A2028">
        <v>1500001292</v>
      </c>
      <c r="B2028" s="154">
        <v>6.5</v>
      </c>
    </row>
    <row r="2029" spans="1:2">
      <c r="A2029">
        <v>1500000975</v>
      </c>
      <c r="B2029" s="154">
        <v>0</v>
      </c>
    </row>
    <row r="2030" spans="1:2">
      <c r="A2030">
        <v>1500000241</v>
      </c>
      <c r="B2030" s="154">
        <v>117.466666666667</v>
      </c>
    </row>
    <row r="2031" spans="1:2">
      <c r="A2031">
        <v>1500000976</v>
      </c>
      <c r="B2031" s="154">
        <v>3.25</v>
      </c>
    </row>
    <row r="2032" spans="1:2">
      <c r="A2032">
        <v>1500001319</v>
      </c>
      <c r="B2032" s="154">
        <v>34.3333333333333</v>
      </c>
    </row>
    <row r="2033" spans="1:2">
      <c r="A2033">
        <v>1500000913</v>
      </c>
      <c r="B2033" s="154">
        <v>0</v>
      </c>
    </row>
    <row r="2034" spans="1:2">
      <c r="A2034">
        <v>1500001582</v>
      </c>
      <c r="B2034" s="154">
        <v>22.75</v>
      </c>
    </row>
    <row r="2035" spans="1:2">
      <c r="A2035">
        <v>1500000790</v>
      </c>
      <c r="B2035" s="154">
        <v>19.433333333333302</v>
      </c>
    </row>
    <row r="2036" spans="1:2">
      <c r="A2036">
        <v>1500000810</v>
      </c>
      <c r="B2036" s="154">
        <v>0</v>
      </c>
    </row>
    <row r="2037" spans="1:2">
      <c r="A2037">
        <v>1500001321</v>
      </c>
      <c r="B2037" s="154">
        <v>44.1666666666667</v>
      </c>
    </row>
    <row r="2038" spans="1:2">
      <c r="A2038">
        <v>1500000639</v>
      </c>
      <c r="B2038" s="154">
        <v>95.75</v>
      </c>
    </row>
    <row r="2039" spans="1:2">
      <c r="A2039">
        <v>1500001089</v>
      </c>
      <c r="B2039" s="154">
        <v>290</v>
      </c>
    </row>
    <row r="2040" spans="1:2">
      <c r="A2040">
        <v>1500000774</v>
      </c>
      <c r="B2040" s="154">
        <v>14.6666666666667</v>
      </c>
    </row>
    <row r="2041" spans="1:2">
      <c r="A2041">
        <v>1500001220</v>
      </c>
      <c r="B2041" s="154">
        <v>2</v>
      </c>
    </row>
    <row r="2042" spans="1:2">
      <c r="A2042">
        <v>1500000108</v>
      </c>
      <c r="B2042" s="154">
        <v>135</v>
      </c>
    </row>
    <row r="2043" spans="1:2">
      <c r="A2043">
        <v>1500000940</v>
      </c>
      <c r="B2043" s="154">
        <v>26.6666666666667</v>
      </c>
    </row>
    <row r="2044" spans="1:2">
      <c r="A2044">
        <v>1500000941</v>
      </c>
      <c r="B2044" s="154">
        <v>31.6666666666667</v>
      </c>
    </row>
    <row r="2045" spans="1:2">
      <c r="A2045">
        <v>1500000518</v>
      </c>
      <c r="B2045" s="154">
        <v>0</v>
      </c>
    </row>
    <row r="2046" spans="1:2">
      <c r="A2046">
        <v>1500001293</v>
      </c>
      <c r="B2046" s="154">
        <v>7</v>
      </c>
    </row>
    <row r="2047" spans="1:2">
      <c r="A2047">
        <v>1500001211</v>
      </c>
      <c r="B2047" s="154">
        <v>0</v>
      </c>
    </row>
    <row r="2048" spans="1:2">
      <c r="A2048">
        <v>1500001213</v>
      </c>
      <c r="B2048" s="154">
        <v>0</v>
      </c>
    </row>
    <row r="2049" spans="1:2">
      <c r="A2049">
        <v>1500000242</v>
      </c>
      <c r="B2049" s="154">
        <v>98.224999999999994</v>
      </c>
    </row>
    <row r="2050" spans="1:2">
      <c r="A2050">
        <v>1500001654</v>
      </c>
      <c r="B2050" s="154">
        <v>65.8333333333333</v>
      </c>
    </row>
    <row r="2051" spans="1:2">
      <c r="A2051">
        <v>1500001240</v>
      </c>
      <c r="B2051" s="154">
        <v>59.9583333333333</v>
      </c>
    </row>
    <row r="2052" spans="1:2">
      <c r="A2052">
        <v>1500001655</v>
      </c>
      <c r="B2052" s="154">
        <v>15</v>
      </c>
    </row>
    <row r="2053" spans="1:2">
      <c r="A2053">
        <v>1500001221</v>
      </c>
      <c r="B2053" s="154">
        <v>0</v>
      </c>
    </row>
    <row r="2054" spans="1:2">
      <c r="A2054">
        <v>1500001656</v>
      </c>
      <c r="B2054" s="154">
        <v>172.5</v>
      </c>
    </row>
    <row r="2055" spans="1:2">
      <c r="A2055">
        <v>1500001241</v>
      </c>
      <c r="B2055" s="154">
        <v>1.6666666666666701</v>
      </c>
    </row>
    <row r="2056" spans="1:2">
      <c r="A2056">
        <v>1500000690</v>
      </c>
      <c r="B2056" s="154">
        <v>0</v>
      </c>
    </row>
    <row r="2057" spans="1:2">
      <c r="A2057">
        <v>1500000691</v>
      </c>
      <c r="B2057" s="154">
        <v>39</v>
      </c>
    </row>
    <row r="2058" spans="1:2">
      <c r="A2058">
        <v>1500001657</v>
      </c>
      <c r="B2058" s="154">
        <v>3.75</v>
      </c>
    </row>
    <row r="2059" spans="1:2">
      <c r="A2059">
        <v>1500001068</v>
      </c>
      <c r="B2059" s="154">
        <v>162.32499999999999</v>
      </c>
    </row>
    <row r="2060" spans="1:2">
      <c r="A2060">
        <v>1500001198</v>
      </c>
      <c r="B2060" s="154">
        <v>60.1666666666667</v>
      </c>
    </row>
    <row r="2061" spans="1:2">
      <c r="A2061">
        <v>1500000692</v>
      </c>
      <c r="B2061" s="154">
        <v>31</v>
      </c>
    </row>
    <row r="2062" spans="1:2">
      <c r="A2062">
        <v>1500000589</v>
      </c>
      <c r="B2062" s="154">
        <v>104.333333333333</v>
      </c>
    </row>
    <row r="2063" spans="1:2">
      <c r="A2063">
        <v>1500000737</v>
      </c>
      <c r="B2063" s="154">
        <v>6.5</v>
      </c>
    </row>
    <row r="2064" spans="1:2">
      <c r="A2064">
        <v>1500001634</v>
      </c>
      <c r="B2064" s="154">
        <v>0</v>
      </c>
    </row>
    <row r="2065" spans="1:2">
      <c r="A2065">
        <v>1500000583</v>
      </c>
      <c r="B2065" s="154">
        <v>1.6666666666666701</v>
      </c>
    </row>
    <row r="2066" spans="1:2">
      <c r="A2066">
        <v>1500001443</v>
      </c>
      <c r="B2066" s="154">
        <v>37.5</v>
      </c>
    </row>
    <row r="2067" spans="1:2">
      <c r="A2067">
        <v>1500000521</v>
      </c>
      <c r="B2067" s="154">
        <v>66.5</v>
      </c>
    </row>
    <row r="2068" spans="1:2">
      <c r="A2068">
        <v>1500000113</v>
      </c>
      <c r="B2068" s="154">
        <v>100.833333333333</v>
      </c>
    </row>
    <row r="2069" spans="1:2">
      <c r="A2069">
        <v>1500011442</v>
      </c>
      <c r="B2069" s="154">
        <v>180.666666666667</v>
      </c>
    </row>
    <row r="2070" spans="1:2">
      <c r="A2070">
        <v>1500000367</v>
      </c>
      <c r="B2070" s="154">
        <v>28.3333333333333</v>
      </c>
    </row>
    <row r="2071" spans="1:2">
      <c r="A2071">
        <v>1500000522</v>
      </c>
      <c r="B2071" s="154">
        <v>234.666666666667</v>
      </c>
    </row>
    <row r="2072" spans="1:2">
      <c r="A2072">
        <v>1500001303</v>
      </c>
      <c r="B2072" s="154">
        <v>31.8333333333333</v>
      </c>
    </row>
    <row r="2073" spans="1:2">
      <c r="A2073">
        <v>1500000297</v>
      </c>
      <c r="B2073" s="154">
        <v>27</v>
      </c>
    </row>
    <row r="2074" spans="1:2">
      <c r="A2074">
        <v>1500001332</v>
      </c>
      <c r="B2074" s="154">
        <v>2.43333333333333</v>
      </c>
    </row>
    <row r="2075" spans="1:2">
      <c r="A2075">
        <v>1500001661</v>
      </c>
      <c r="B2075" s="154">
        <v>191.583333333333</v>
      </c>
    </row>
    <row r="2076" spans="1:2">
      <c r="A2076">
        <v>1500001242</v>
      </c>
      <c r="B2076" s="154">
        <v>1.6666666666666701</v>
      </c>
    </row>
    <row r="2077" spans="1:2">
      <c r="A2077">
        <v>1500001468</v>
      </c>
      <c r="B2077" s="154">
        <v>2</v>
      </c>
    </row>
    <row r="2078" spans="1:2">
      <c r="A2078">
        <v>1500000523</v>
      </c>
      <c r="B2078" s="154">
        <v>0</v>
      </c>
    </row>
    <row r="2079" spans="1:2">
      <c r="A2079">
        <v>1500000524</v>
      </c>
      <c r="B2079" s="154">
        <v>88.3333333333333</v>
      </c>
    </row>
    <row r="2080" spans="1:2">
      <c r="A2080">
        <v>1500001552</v>
      </c>
      <c r="B2080" s="154">
        <v>1.6666666666666701</v>
      </c>
    </row>
    <row r="2081" spans="1:2">
      <c r="A2081">
        <v>1500001274</v>
      </c>
      <c r="B2081" s="154">
        <v>45.8333333333333</v>
      </c>
    </row>
    <row r="2082" spans="1:2">
      <c r="A2082">
        <v>1500000811</v>
      </c>
      <c r="B2082" s="154">
        <v>43</v>
      </c>
    </row>
    <row r="2083" spans="1:2">
      <c r="A2083">
        <v>1500001662</v>
      </c>
      <c r="B2083" s="154">
        <v>11.6666666666667</v>
      </c>
    </row>
    <row r="2084" spans="1:2">
      <c r="A2084">
        <v>1500000738</v>
      </c>
      <c r="B2084" s="154">
        <v>15</v>
      </c>
    </row>
    <row r="2085" spans="1:2">
      <c r="A2085">
        <v>1500000812</v>
      </c>
      <c r="B2085" s="154">
        <v>38.0833333333333</v>
      </c>
    </row>
    <row r="2086" spans="1:2">
      <c r="A2086">
        <v>1500000791</v>
      </c>
      <c r="B2086" s="154">
        <v>4</v>
      </c>
    </row>
    <row r="2087" spans="1:2">
      <c r="A2087">
        <v>1500000739</v>
      </c>
      <c r="B2087" s="154">
        <v>0</v>
      </c>
    </row>
    <row r="2088" spans="1:2">
      <c r="A2088">
        <v>1500001613</v>
      </c>
      <c r="B2088" s="154">
        <v>31.4166666666667</v>
      </c>
    </row>
    <row r="2089" spans="1:2">
      <c r="A2089">
        <v>1500000978</v>
      </c>
      <c r="B2089" s="154">
        <v>184</v>
      </c>
    </row>
    <row r="2090" spans="1:2">
      <c r="A2090">
        <v>1500000225</v>
      </c>
      <c r="B2090" s="154">
        <v>32</v>
      </c>
    </row>
    <row r="2091" spans="1:2">
      <c r="A2091">
        <v>1500000740</v>
      </c>
      <c r="B2091" s="154">
        <v>0</v>
      </c>
    </row>
    <row r="2092" spans="1:2">
      <c r="A2092">
        <v>1500011618</v>
      </c>
      <c r="B2092" s="154">
        <v>0.625</v>
      </c>
    </row>
    <row r="2093" spans="1:2">
      <c r="A2093">
        <v>1500000445</v>
      </c>
      <c r="B2093" s="154">
        <v>59.5833333333333</v>
      </c>
    </row>
    <row r="2094" spans="1:2">
      <c r="A2094">
        <v>1500000319</v>
      </c>
      <c r="B2094" s="154">
        <v>53.3333333333333</v>
      </c>
    </row>
    <row r="2095" spans="1:2">
      <c r="A2095">
        <v>1500000063</v>
      </c>
      <c r="B2095" s="154">
        <v>46</v>
      </c>
    </row>
    <row r="2096" spans="1:2">
      <c r="A2096">
        <v>1500000065</v>
      </c>
      <c r="B2096" s="154">
        <v>0</v>
      </c>
    </row>
    <row r="2097" spans="1:2">
      <c r="A2097">
        <v>1500000446</v>
      </c>
      <c r="B2097" s="154">
        <v>43.9166666666667</v>
      </c>
    </row>
    <row r="2098" spans="1:2">
      <c r="A2098">
        <v>1500000447</v>
      </c>
      <c r="B2098" s="154">
        <v>13.3333333333333</v>
      </c>
    </row>
    <row r="2099" spans="1:2">
      <c r="A2099">
        <v>1500000186</v>
      </c>
      <c r="B2099" s="154">
        <v>30.0833333333333</v>
      </c>
    </row>
    <row r="2100" spans="1:2">
      <c r="A2100">
        <v>1500001503</v>
      </c>
      <c r="B2100" s="154">
        <v>61.75</v>
      </c>
    </row>
    <row r="2101" spans="1:2">
      <c r="A2101">
        <v>1500001530</v>
      </c>
      <c r="B2101" s="154">
        <v>82.3333333333333</v>
      </c>
    </row>
    <row r="2102" spans="1:2">
      <c r="A2102">
        <v>1500001147</v>
      </c>
      <c r="B2102" s="154">
        <v>54.1666666666667</v>
      </c>
    </row>
    <row r="2103" spans="1:2">
      <c r="A2103">
        <v>1500001504</v>
      </c>
      <c r="B2103" s="154">
        <v>206.583333333333</v>
      </c>
    </row>
    <row r="2104" spans="1:2">
      <c r="A2104">
        <v>1500000298</v>
      </c>
      <c r="B2104" s="154">
        <v>0</v>
      </c>
    </row>
    <row r="2105" spans="1:2">
      <c r="A2105">
        <v>1500001664</v>
      </c>
      <c r="B2105" s="154">
        <v>0</v>
      </c>
    </row>
    <row r="2106" spans="1:2">
      <c r="A2106">
        <v>1500000979</v>
      </c>
      <c r="B2106" s="154">
        <v>2.1666666666666701</v>
      </c>
    </row>
    <row r="2107" spans="1:2">
      <c r="A2107">
        <v>1500001488</v>
      </c>
      <c r="B2107" s="154">
        <v>34.566666666666698</v>
      </c>
    </row>
    <row r="2108" spans="1:2">
      <c r="A2108">
        <v>1500001243</v>
      </c>
      <c r="B2108" s="154">
        <v>9</v>
      </c>
    </row>
    <row r="2109" spans="1:2">
      <c r="A2109">
        <v>1500001168</v>
      </c>
      <c r="B2109" s="154">
        <v>82.8333333333333</v>
      </c>
    </row>
    <row r="2110" spans="1:2">
      <c r="A2110">
        <v>1500000615</v>
      </c>
      <c r="B2110" s="154">
        <v>5.8333333333333304</v>
      </c>
    </row>
    <row r="2111" spans="1:2">
      <c r="A2111">
        <v>1500000537</v>
      </c>
      <c r="B2111" s="154">
        <v>2</v>
      </c>
    </row>
    <row r="2112" spans="1:2">
      <c r="A2112">
        <v>1500000320</v>
      </c>
      <c r="B2112" s="154">
        <v>42.6666666666667</v>
      </c>
    </row>
    <row r="2113" spans="1:2">
      <c r="A2113">
        <v>1500000448</v>
      </c>
      <c r="B2113" s="154">
        <v>21</v>
      </c>
    </row>
    <row r="2114" spans="1:2">
      <c r="A2114">
        <v>1500000449</v>
      </c>
      <c r="B2114" s="154">
        <v>28.3333333333333</v>
      </c>
    </row>
    <row r="2115" spans="1:2">
      <c r="A2115">
        <v>1500001284</v>
      </c>
      <c r="B2115" s="154">
        <v>17.5</v>
      </c>
    </row>
    <row r="2116" spans="1:2">
      <c r="A2116">
        <v>1500000373</v>
      </c>
      <c r="B2116" s="154">
        <v>20.5</v>
      </c>
    </row>
    <row r="2117" spans="1:2">
      <c r="A2117">
        <v>1500000389</v>
      </c>
      <c r="B2117" s="154">
        <v>74</v>
      </c>
    </row>
    <row r="2118" spans="1:2">
      <c r="A2118">
        <v>1500000419</v>
      </c>
      <c r="B2118" s="154">
        <v>45.3333333333333</v>
      </c>
    </row>
    <row r="2119" spans="1:2">
      <c r="A2119">
        <v>1500000696</v>
      </c>
      <c r="B2119" s="154">
        <v>31.1666666666667</v>
      </c>
    </row>
    <row r="2120" spans="1:2">
      <c r="A2120">
        <v>1500000374</v>
      </c>
      <c r="B2120" s="154">
        <v>21.6666666666667</v>
      </c>
    </row>
    <row r="2121" spans="1:2">
      <c r="A2121">
        <v>1500001505</v>
      </c>
      <c r="B2121" s="154">
        <v>11.6666666666667</v>
      </c>
    </row>
    <row r="2122" spans="1:2">
      <c r="A2122">
        <v>1500000327</v>
      </c>
      <c r="B2122" s="154">
        <v>17</v>
      </c>
    </row>
    <row r="2123" spans="1:2">
      <c r="A2123">
        <v>1500001260</v>
      </c>
      <c r="B2123" s="154">
        <v>28.5833333333333</v>
      </c>
    </row>
    <row r="2124" spans="1:2">
      <c r="A2124">
        <v>1500000970</v>
      </c>
      <c r="B2124" s="154">
        <v>0</v>
      </c>
    </row>
    <row r="2125" spans="1:2">
      <c r="A2125">
        <v>1500001567</v>
      </c>
      <c r="B2125" s="154">
        <v>25</v>
      </c>
    </row>
    <row r="2126" spans="1:2">
      <c r="A2126">
        <v>1500000584</v>
      </c>
      <c r="B2126" s="154">
        <v>10.616666666666699</v>
      </c>
    </row>
    <row r="2127" spans="1:2">
      <c r="A2127">
        <v>1500001148</v>
      </c>
      <c r="B2127" s="154">
        <v>159.75</v>
      </c>
    </row>
    <row r="2128" spans="1:2">
      <c r="A2128">
        <v>1500001149</v>
      </c>
      <c r="B2128" s="154">
        <v>36.3333333333333</v>
      </c>
    </row>
    <row r="2129" spans="1:2">
      <c r="A2129">
        <v>1500000555</v>
      </c>
      <c r="B2129" s="154">
        <v>60.6666666666667</v>
      </c>
    </row>
    <row r="2130" spans="1:2">
      <c r="A2130">
        <v>1500000538</v>
      </c>
      <c r="B2130" s="154">
        <v>64.5833333333333</v>
      </c>
    </row>
    <row r="2131" spans="1:2">
      <c r="A2131">
        <v>1500001506</v>
      </c>
      <c r="B2131" s="154">
        <v>1.6666666666666701</v>
      </c>
    </row>
    <row r="2132" spans="1:2">
      <c r="A2132">
        <v>1500000664</v>
      </c>
      <c r="B2132" s="154">
        <v>34.9166666666667</v>
      </c>
    </row>
    <row r="2133" spans="1:2">
      <c r="A2133">
        <v>1500000592</v>
      </c>
      <c r="B2133" s="154">
        <v>97.9166666666667</v>
      </c>
    </row>
    <row r="2134" spans="1:2">
      <c r="A2134">
        <v>1500000813</v>
      </c>
      <c r="B2134" s="154">
        <v>19</v>
      </c>
    </row>
    <row r="2135" spans="1:2">
      <c r="A2135">
        <v>1500000066</v>
      </c>
      <c r="B2135" s="154">
        <v>8.5</v>
      </c>
    </row>
    <row r="2136" spans="1:2">
      <c r="A2136">
        <v>1500001223</v>
      </c>
      <c r="B2136" s="154">
        <v>25.6666666666667</v>
      </c>
    </row>
    <row r="2137" spans="1:2">
      <c r="A2137">
        <v>1500001605</v>
      </c>
      <c r="B2137" s="154">
        <v>24.7083333333333</v>
      </c>
    </row>
    <row r="2138" spans="1:2">
      <c r="A2138">
        <v>1500000300</v>
      </c>
      <c r="B2138" s="154">
        <v>109.166666666667</v>
      </c>
    </row>
    <row r="2139" spans="1:2">
      <c r="A2139">
        <v>1500001666</v>
      </c>
      <c r="B2139" s="154">
        <v>117.5</v>
      </c>
    </row>
    <row r="2140" spans="1:2">
      <c r="A2140">
        <v>1500001667</v>
      </c>
      <c r="B2140" s="154">
        <v>24.5</v>
      </c>
    </row>
    <row r="2141" spans="1:2">
      <c r="A2141">
        <v>1500001364</v>
      </c>
      <c r="B2141" s="154">
        <v>118</v>
      </c>
    </row>
    <row r="2142" spans="1:2">
      <c r="A2142">
        <v>1500000301</v>
      </c>
      <c r="B2142" s="154">
        <v>25.8333333333333</v>
      </c>
    </row>
    <row r="2143" spans="1:2">
      <c r="A2143">
        <v>1500000526</v>
      </c>
      <c r="B2143" s="154">
        <v>23.1666666666667</v>
      </c>
    </row>
    <row r="2144" spans="1:2">
      <c r="A2144">
        <v>1500000699</v>
      </c>
      <c r="B2144" s="154">
        <v>0</v>
      </c>
    </row>
    <row r="2145" spans="1:2">
      <c r="A2145">
        <v>1500000763</v>
      </c>
      <c r="B2145" s="154">
        <v>287.33333333333297</v>
      </c>
    </row>
    <row r="2146" spans="1:2">
      <c r="A2146">
        <v>1500000375</v>
      </c>
      <c r="B2146" s="154">
        <v>19.3333333333333</v>
      </c>
    </row>
    <row r="2147" spans="1:2">
      <c r="A2147">
        <v>1500000635</v>
      </c>
      <c r="B2147" s="154">
        <v>98.233333333333306</v>
      </c>
    </row>
    <row r="2148" spans="1:2">
      <c r="A2148">
        <v>1500001365</v>
      </c>
      <c r="B2148" s="154">
        <v>0</v>
      </c>
    </row>
    <row r="2149" spans="1:2">
      <c r="A2149">
        <v>1500000433</v>
      </c>
      <c r="B2149" s="154">
        <v>75.8333333333333</v>
      </c>
    </row>
    <row r="2150" spans="1:2">
      <c r="A2150">
        <v>1500000302</v>
      </c>
      <c r="B2150" s="154">
        <v>7.8333333333333304</v>
      </c>
    </row>
    <row r="2151" spans="1:2">
      <c r="A2151">
        <v>1500000585</v>
      </c>
      <c r="B2151" s="154">
        <v>2.0833333333333299</v>
      </c>
    </row>
    <row r="2152" spans="1:2">
      <c r="A2152">
        <v>1500000981</v>
      </c>
      <c r="B2152" s="154">
        <v>38.575000000000003</v>
      </c>
    </row>
    <row r="2153" spans="1:2">
      <c r="A2153">
        <v>1500000792</v>
      </c>
      <c r="B2153" s="154">
        <v>9</v>
      </c>
    </row>
    <row r="2154" spans="1:2">
      <c r="A2154">
        <v>1500001568</v>
      </c>
      <c r="B2154" s="154">
        <v>117.833333333333</v>
      </c>
    </row>
    <row r="2155" spans="1:2">
      <c r="A2155">
        <v>1500000636</v>
      </c>
      <c r="B2155" s="154">
        <v>10.1666666666667</v>
      </c>
    </row>
    <row r="2156" spans="1:2">
      <c r="A2156">
        <v>1500000321</v>
      </c>
      <c r="B2156" s="154">
        <v>28.3333333333333</v>
      </c>
    </row>
    <row r="2157" spans="1:2">
      <c r="A2157">
        <v>1500000700</v>
      </c>
      <c r="B2157" s="154">
        <v>23</v>
      </c>
    </row>
    <row r="2158" spans="1:2">
      <c r="A2158">
        <v>1500000454</v>
      </c>
      <c r="B2158" s="154">
        <v>23.5</v>
      </c>
    </row>
    <row r="2159" spans="1:2">
      <c r="A2159">
        <v>1500001469</v>
      </c>
      <c r="B2159" s="154">
        <v>297.7</v>
      </c>
    </row>
    <row r="2160" spans="1:2">
      <c r="A2160">
        <v>1500000081</v>
      </c>
      <c r="B2160" s="154">
        <v>0</v>
      </c>
    </row>
    <row r="2161" spans="1:2">
      <c r="A2161">
        <v>1500000455</v>
      </c>
      <c r="B2161" s="154">
        <v>42.4166666666667</v>
      </c>
    </row>
    <row r="2162" spans="1:2">
      <c r="A2162">
        <v>1500000814</v>
      </c>
      <c r="B2162" s="154">
        <v>30.5</v>
      </c>
    </row>
    <row r="2163" spans="1:2">
      <c r="A2163">
        <v>1500000223</v>
      </c>
      <c r="B2163" s="154">
        <v>9.1666666666666696</v>
      </c>
    </row>
    <row r="2164" spans="1:2">
      <c r="A2164">
        <v>1500000755</v>
      </c>
      <c r="B2164" s="154">
        <v>14.1666666666667</v>
      </c>
    </row>
    <row r="2165" spans="1:2">
      <c r="A2165">
        <v>1500001607</v>
      </c>
      <c r="B2165" s="154">
        <v>60.8333333333333</v>
      </c>
    </row>
    <row r="2166" spans="1:2">
      <c r="A2166">
        <v>1500001224</v>
      </c>
      <c r="B2166" s="154">
        <v>42.5</v>
      </c>
    </row>
    <row r="2167" spans="1:2">
      <c r="A2167">
        <v>1500000944</v>
      </c>
      <c r="B2167" s="154">
        <v>21.1666666666667</v>
      </c>
    </row>
    <row r="2168" spans="1:2">
      <c r="A2168">
        <v>1500001150</v>
      </c>
      <c r="B2168" s="154">
        <v>33.3333333333333</v>
      </c>
    </row>
    <row r="2169" spans="1:2">
      <c r="A2169">
        <v>1500001151</v>
      </c>
      <c r="B2169" s="154">
        <v>0</v>
      </c>
    </row>
    <row r="2170" spans="1:2">
      <c r="A2170">
        <v>1500000457</v>
      </c>
      <c r="B2170" s="154">
        <v>1.6666666666666701</v>
      </c>
    </row>
    <row r="2171" spans="1:2">
      <c r="A2171">
        <v>1500000420</v>
      </c>
      <c r="B2171" s="154">
        <v>4</v>
      </c>
    </row>
    <row r="2172" spans="1:2">
      <c r="A2172">
        <v>1500000421</v>
      </c>
      <c r="B2172" s="154">
        <v>14</v>
      </c>
    </row>
    <row r="2173" spans="1:2">
      <c r="A2173">
        <v>1500000710</v>
      </c>
      <c r="B2173" s="154">
        <v>17</v>
      </c>
    </row>
    <row r="2174" spans="1:2">
      <c r="A2174">
        <v>1500000711</v>
      </c>
      <c r="B2174" s="154">
        <v>10</v>
      </c>
    </row>
    <row r="2175" spans="1:2">
      <c r="A2175">
        <v>1500000793</v>
      </c>
      <c r="B2175" s="154">
        <v>4.6666666666666696</v>
      </c>
    </row>
    <row r="2176" spans="1:2">
      <c r="A2176">
        <v>1500000815</v>
      </c>
      <c r="B2176" s="154">
        <v>1</v>
      </c>
    </row>
    <row r="2177" spans="1:2">
      <c r="A2177">
        <v>1500000712</v>
      </c>
      <c r="B2177" s="154">
        <v>26.75</v>
      </c>
    </row>
    <row r="2178" spans="1:2">
      <c r="A2178">
        <v>1500001225</v>
      </c>
      <c r="B2178" s="154">
        <v>57.8333333333333</v>
      </c>
    </row>
    <row r="2179" spans="1:2">
      <c r="A2179">
        <v>1500000713</v>
      </c>
      <c r="B2179" s="154">
        <v>22.6666666666667</v>
      </c>
    </row>
    <row r="2180" spans="1:2">
      <c r="A2180">
        <v>1500001111</v>
      </c>
      <c r="B2180" s="154">
        <v>19.6666666666667</v>
      </c>
    </row>
    <row r="2181" spans="1:2">
      <c r="A2181">
        <v>1500001470</v>
      </c>
      <c r="B2181" s="154">
        <v>0</v>
      </c>
    </row>
    <row r="2182" spans="1:2">
      <c r="A2182">
        <v>1500000747</v>
      </c>
      <c r="B2182" s="154">
        <v>0</v>
      </c>
    </row>
    <row r="2183" spans="1:2">
      <c r="A2183">
        <v>1500000539</v>
      </c>
      <c r="B2183" s="154">
        <v>287</v>
      </c>
    </row>
    <row r="2184" spans="1:2">
      <c r="A2184">
        <v>1500000540</v>
      </c>
      <c r="B2184" s="154">
        <v>18.8333333333333</v>
      </c>
    </row>
    <row r="2185" spans="1:2">
      <c r="A2185">
        <v>1500000020</v>
      </c>
      <c r="B2185" s="154">
        <v>1.8333333333333299</v>
      </c>
    </row>
    <row r="2186" spans="1:2">
      <c r="A2186">
        <v>1500001617</v>
      </c>
      <c r="B2186" s="154">
        <v>0</v>
      </c>
    </row>
    <row r="2187" spans="1:2">
      <c r="A2187">
        <v>1500000322</v>
      </c>
      <c r="B2187" s="154">
        <v>58</v>
      </c>
    </row>
    <row r="2188" spans="1:2">
      <c r="A2188">
        <v>1500001387</v>
      </c>
      <c r="B2188" s="154">
        <v>189.76666666666699</v>
      </c>
    </row>
    <row r="2189" spans="1:2">
      <c r="A2189">
        <v>1500001113</v>
      </c>
      <c r="B2189" s="154">
        <v>12.1666666666667</v>
      </c>
    </row>
    <row r="2190" spans="1:2">
      <c r="A2190">
        <v>1500000261</v>
      </c>
      <c r="B2190" s="154">
        <v>6</v>
      </c>
    </row>
    <row r="2191" spans="1:2">
      <c r="A2191">
        <v>1500000817</v>
      </c>
      <c r="B2191" s="154">
        <v>38.1666666666667</v>
      </c>
    </row>
    <row r="2192" spans="1:2">
      <c r="A2192">
        <v>1500000794</v>
      </c>
      <c r="B2192" s="154">
        <v>0</v>
      </c>
    </row>
    <row r="2193" spans="1:2">
      <c r="A2193">
        <v>1500000207</v>
      </c>
      <c r="B2193" s="154">
        <v>195.066666666667</v>
      </c>
    </row>
    <row r="2194" spans="1:2">
      <c r="A2194">
        <v>1500000641</v>
      </c>
      <c r="B2194" s="154">
        <v>4.1666666666666696</v>
      </c>
    </row>
    <row r="2195" spans="1:2">
      <c r="A2195">
        <v>1500000551</v>
      </c>
      <c r="B2195" s="154">
        <v>2.1666666666666701</v>
      </c>
    </row>
    <row r="2196" spans="1:2">
      <c r="A2196">
        <v>1500001427</v>
      </c>
      <c r="B2196" s="154">
        <v>0</v>
      </c>
    </row>
    <row r="2197" spans="1:2">
      <c r="A2197">
        <v>1500000665</v>
      </c>
      <c r="B2197" s="154">
        <v>46.8333333333333</v>
      </c>
    </row>
    <row r="2198" spans="1:2">
      <c r="A2198">
        <v>1500001415</v>
      </c>
      <c r="B2198" s="154">
        <v>46.5</v>
      </c>
    </row>
    <row r="2199" spans="1:2">
      <c r="A2199">
        <v>1500000655</v>
      </c>
      <c r="B2199" s="154">
        <v>0</v>
      </c>
    </row>
    <row r="2200" spans="1:2">
      <c r="A2200">
        <v>1500000616</v>
      </c>
      <c r="B2200" s="154">
        <v>18</v>
      </c>
    </row>
    <row r="2201" spans="1:2">
      <c r="A2201">
        <v>1500001507</v>
      </c>
      <c r="B2201" s="154">
        <v>30.5</v>
      </c>
    </row>
    <row r="2202" spans="1:2">
      <c r="A2202">
        <v>1500000460</v>
      </c>
      <c r="B2202" s="154">
        <v>0</v>
      </c>
    </row>
    <row r="2203" spans="1:2">
      <c r="A2203">
        <v>1500000377</v>
      </c>
      <c r="B2203" s="154">
        <v>77.6666666666667</v>
      </c>
    </row>
    <row r="2204" spans="1:2">
      <c r="A2204">
        <v>1500000378</v>
      </c>
      <c r="B2204" s="154">
        <v>159.833333333333</v>
      </c>
    </row>
    <row r="2205" spans="1:2">
      <c r="A2205">
        <v>1500000379</v>
      </c>
      <c r="B2205" s="154">
        <v>8.4499999999999993</v>
      </c>
    </row>
    <row r="2206" spans="1:2">
      <c r="A2206">
        <v>1500000624</v>
      </c>
      <c r="B2206" s="154">
        <v>103.083333333333</v>
      </c>
    </row>
    <row r="2207" spans="1:2">
      <c r="A2207">
        <v>1500000323</v>
      </c>
      <c r="B2207" s="154">
        <v>72.5</v>
      </c>
    </row>
    <row r="2208" spans="1:2">
      <c r="A2208">
        <v>1500000407</v>
      </c>
      <c r="B2208" s="154">
        <v>10</v>
      </c>
    </row>
    <row r="2209" spans="1:2">
      <c r="A2209">
        <v>1500000194</v>
      </c>
      <c r="B2209" s="154">
        <v>0</v>
      </c>
    </row>
    <row r="2210" spans="1:2">
      <c r="A2210">
        <v>1500000795</v>
      </c>
      <c r="B2210" s="154">
        <v>1</v>
      </c>
    </row>
    <row r="2211" spans="1:2">
      <c r="A2211">
        <v>1500000498</v>
      </c>
      <c r="B2211" s="154">
        <v>6.8333333333333304</v>
      </c>
    </row>
    <row r="2212" spans="1:2">
      <c r="A2212">
        <v>1500000668</v>
      </c>
      <c r="B2212" s="154">
        <v>6.6666666666666696</v>
      </c>
    </row>
    <row r="2213" spans="1:2">
      <c r="A2213">
        <v>1500000072</v>
      </c>
      <c r="B2213" s="154">
        <v>61.1666666666667</v>
      </c>
    </row>
    <row r="2214" spans="1:2">
      <c r="A2214">
        <v>1500000254</v>
      </c>
      <c r="B2214" s="154">
        <v>24.983333333333299</v>
      </c>
    </row>
    <row r="2215" spans="1:2">
      <c r="A2215">
        <v>1500001208</v>
      </c>
      <c r="B2215" s="154">
        <v>48.75</v>
      </c>
    </row>
    <row r="2216" spans="1:2">
      <c r="A2216">
        <v>1500000033</v>
      </c>
      <c r="B2216" s="154">
        <v>145.11666666666699</v>
      </c>
    </row>
    <row r="2217" spans="1:2">
      <c r="A2217">
        <v>1500000527</v>
      </c>
      <c r="B2217" s="154">
        <v>88.5</v>
      </c>
    </row>
    <row r="2218" spans="1:2">
      <c r="A2218">
        <v>1500001570</v>
      </c>
      <c r="B2218" s="154">
        <v>34.5833333333333</v>
      </c>
    </row>
    <row r="2219" spans="1:2">
      <c r="A2219">
        <v>1500001705</v>
      </c>
      <c r="B2219" s="154">
        <v>0</v>
      </c>
    </row>
    <row r="2220" spans="1:2">
      <c r="A2220">
        <v>1500000324</v>
      </c>
      <c r="B2220" s="154">
        <v>63.6666666666667</v>
      </c>
    </row>
    <row r="2221" spans="1:2">
      <c r="A2221">
        <v>1500000082</v>
      </c>
      <c r="B2221" s="154">
        <v>16.6666666666667</v>
      </c>
    </row>
    <row r="2222" spans="1:2">
      <c r="A2222">
        <v>1500000483</v>
      </c>
      <c r="B2222" s="154">
        <v>4.1666666666666696</v>
      </c>
    </row>
    <row r="2223" spans="1:2">
      <c r="A2223">
        <v>1500000015</v>
      </c>
      <c r="B2223" s="154">
        <v>8.5</v>
      </c>
    </row>
    <row r="2224" spans="1:2">
      <c r="A2224">
        <v>1500001571</v>
      </c>
      <c r="B2224" s="154">
        <v>24.5</v>
      </c>
    </row>
    <row r="2225" spans="1:2">
      <c r="A2225">
        <v>1500000258</v>
      </c>
      <c r="B2225" s="154">
        <v>0</v>
      </c>
    </row>
    <row r="2226" spans="1:2">
      <c r="A2226">
        <v>1500001572</v>
      </c>
      <c r="B2226" s="154">
        <v>29.6666666666667</v>
      </c>
    </row>
    <row r="2227" spans="1:2">
      <c r="A2227">
        <v>1500001573</v>
      </c>
      <c r="B2227" s="154">
        <v>42</v>
      </c>
    </row>
    <row r="2228" spans="1:2">
      <c r="A2228">
        <v>1500000462</v>
      </c>
      <c r="B2228" s="154">
        <v>9.1666666666666696</v>
      </c>
    </row>
    <row r="2229" spans="1:2">
      <c r="A2229">
        <v>1500000304</v>
      </c>
      <c r="B2229" s="154">
        <v>180.333333333333</v>
      </c>
    </row>
    <row r="2230" spans="1:2">
      <c r="A2230">
        <v>1500011619</v>
      </c>
      <c r="B2230" s="154">
        <v>10</v>
      </c>
    </row>
    <row r="2231" spans="1:2">
      <c r="A2231">
        <v>1500001601</v>
      </c>
      <c r="B2231" s="154">
        <v>11</v>
      </c>
    </row>
    <row r="2232" spans="1:2">
      <c r="A2232">
        <v>1500001508</v>
      </c>
      <c r="B2232" s="154">
        <v>1.6666666666666701</v>
      </c>
    </row>
    <row r="2233" spans="1:2">
      <c r="A2233">
        <v>1500001154</v>
      </c>
      <c r="B2233" s="154">
        <v>25.5</v>
      </c>
    </row>
    <row r="2234" spans="1:2">
      <c r="A2234">
        <v>1500000839</v>
      </c>
      <c r="B2234" s="154">
        <v>53.3333333333333</v>
      </c>
    </row>
    <row r="2235" spans="1:2">
      <c r="A2235">
        <v>1500000840</v>
      </c>
      <c r="B2235" s="154">
        <v>50.3333333333333</v>
      </c>
    </row>
    <row r="2236" spans="1:2">
      <c r="A2236">
        <v>1500001449</v>
      </c>
      <c r="B2236" s="154">
        <v>15.8333333333333</v>
      </c>
    </row>
    <row r="2237" spans="1:2">
      <c r="A2237">
        <v>1500000158</v>
      </c>
      <c r="B2237" s="154">
        <v>252.833333333333</v>
      </c>
    </row>
    <row r="2238" spans="1:2">
      <c r="A2238">
        <v>1500000159</v>
      </c>
      <c r="B2238" s="154">
        <v>82.1666666666667</v>
      </c>
    </row>
    <row r="2239" spans="1:2">
      <c r="A2239">
        <v>1500000715</v>
      </c>
      <c r="B2239" s="154">
        <v>26</v>
      </c>
    </row>
    <row r="2240" spans="1:2">
      <c r="A2240">
        <v>1500011444</v>
      </c>
      <c r="B2240" s="154">
        <v>19.1666666666667</v>
      </c>
    </row>
    <row r="2241" spans="1:2">
      <c r="A2241">
        <v>1500001471</v>
      </c>
      <c r="B2241" s="154">
        <v>92.433333333333294</v>
      </c>
    </row>
    <row r="2242" spans="1:2">
      <c r="A2242">
        <v>1500000408</v>
      </c>
      <c r="B2242" s="154">
        <v>8.1666666666666696</v>
      </c>
    </row>
    <row r="2243" spans="1:2">
      <c r="A2243">
        <v>1500000818</v>
      </c>
      <c r="B2243" s="154">
        <v>16.375</v>
      </c>
    </row>
    <row r="2244" spans="1:2">
      <c r="A2244">
        <v>1500001263</v>
      </c>
      <c r="B2244" s="154">
        <v>21.6666666666667</v>
      </c>
    </row>
    <row r="2245" spans="1:2">
      <c r="A2245">
        <v>1500000741</v>
      </c>
      <c r="B2245" s="154">
        <v>15.3333333333333</v>
      </c>
    </row>
    <row r="2246" spans="1:2">
      <c r="A2246">
        <v>1500001668</v>
      </c>
      <c r="B2246" s="154">
        <v>204</v>
      </c>
    </row>
    <row r="2247" spans="1:2">
      <c r="A2247">
        <v>1500000983</v>
      </c>
      <c r="B2247" s="154">
        <v>324.16666666666703</v>
      </c>
    </row>
    <row r="2248" spans="1:2">
      <c r="A2248">
        <v>1500010133</v>
      </c>
      <c r="B2248" s="154">
        <v>26.8333333333333</v>
      </c>
    </row>
    <row r="2249" spans="1:2">
      <c r="A2249">
        <v>1500000308</v>
      </c>
      <c r="B2249" s="154">
        <v>216.683333333333</v>
      </c>
    </row>
    <row r="2250" spans="1:2">
      <c r="A2250">
        <v>1500000843</v>
      </c>
      <c r="B2250" s="154">
        <v>0.83333333333333304</v>
      </c>
    </row>
    <row r="2251" spans="1:2">
      <c r="A2251">
        <v>1500000423</v>
      </c>
      <c r="B2251" s="154">
        <v>5.6666666666666696</v>
      </c>
    </row>
    <row r="2252" spans="1:2">
      <c r="A2252">
        <v>1500000844</v>
      </c>
      <c r="B2252" s="154">
        <v>46</v>
      </c>
    </row>
    <row r="2253" spans="1:2">
      <c r="A2253">
        <v>1500000914</v>
      </c>
      <c r="B2253" s="154">
        <v>0</v>
      </c>
    </row>
    <row r="2254" spans="1:2">
      <c r="A2254">
        <v>1500000463</v>
      </c>
      <c r="B2254" s="154">
        <v>0</v>
      </c>
    </row>
    <row r="2255" spans="1:2">
      <c r="A2255">
        <v>1500001670</v>
      </c>
      <c r="B2255" s="154">
        <v>36.6666666666667</v>
      </c>
    </row>
    <row r="2256" spans="1:2">
      <c r="A2256">
        <v>1500001671</v>
      </c>
      <c r="B2256" s="154">
        <v>23.3333333333333</v>
      </c>
    </row>
    <row r="2257" spans="1:2">
      <c r="A2257">
        <v>1500000984</v>
      </c>
      <c r="B2257" s="154">
        <v>4.3333333333333304</v>
      </c>
    </row>
    <row r="2258" spans="1:2">
      <c r="A2258">
        <v>1500000542</v>
      </c>
      <c r="B2258" s="154">
        <v>265</v>
      </c>
    </row>
    <row r="2259" spans="1:2">
      <c r="A2259">
        <v>1500001706</v>
      </c>
      <c r="B2259" s="154">
        <v>34.3333333333333</v>
      </c>
    </row>
    <row r="2260" spans="1:2">
      <c r="A2260">
        <v>1500000464</v>
      </c>
      <c r="B2260" s="154">
        <v>0</v>
      </c>
    </row>
    <row r="2261" spans="1:2">
      <c r="A2261">
        <v>1500001672</v>
      </c>
      <c r="B2261" s="154">
        <v>1.6666666666666701</v>
      </c>
    </row>
    <row r="2262" spans="1:2">
      <c r="A2262">
        <v>1500001532</v>
      </c>
      <c r="B2262" s="154">
        <v>0</v>
      </c>
    </row>
    <row r="2263" spans="1:2">
      <c r="A2263">
        <v>1500000920</v>
      </c>
      <c r="B2263" s="154">
        <v>184.25</v>
      </c>
    </row>
    <row r="2264" spans="1:2">
      <c r="A2264">
        <v>1500001244</v>
      </c>
      <c r="B2264" s="154">
        <v>33.6</v>
      </c>
    </row>
    <row r="2265" spans="1:2">
      <c r="A2265">
        <v>1500000985</v>
      </c>
      <c r="B2265" s="154">
        <v>1.6666666666666701</v>
      </c>
    </row>
    <row r="2266" spans="1:2">
      <c r="A2266">
        <v>1500001673</v>
      </c>
      <c r="B2266" s="154">
        <v>25.8333333333333</v>
      </c>
    </row>
    <row r="2267" spans="1:2">
      <c r="A2267">
        <v>1500000586</v>
      </c>
      <c r="B2267" s="154">
        <v>3.25</v>
      </c>
    </row>
    <row r="2268" spans="1:2">
      <c r="A2268">
        <v>1500001450</v>
      </c>
      <c r="B2268" s="154">
        <v>26.6666666666667</v>
      </c>
    </row>
    <row r="2269" spans="1:2">
      <c r="A2269">
        <v>1500000669</v>
      </c>
      <c r="B2269" s="154">
        <v>15</v>
      </c>
    </row>
    <row r="2270" spans="1:2">
      <c r="A2270">
        <v>1500001674</v>
      </c>
      <c r="B2270" s="154">
        <v>39.1666666666667</v>
      </c>
    </row>
    <row r="2271" spans="1:2">
      <c r="A2271">
        <v>1500000845</v>
      </c>
      <c r="B2271" s="154">
        <v>0</v>
      </c>
    </row>
    <row r="2272" spans="1:2">
      <c r="A2272">
        <v>1500001179</v>
      </c>
      <c r="B2272" s="154">
        <v>0</v>
      </c>
    </row>
    <row r="2273" spans="1:2">
      <c r="A2273">
        <v>1500001323</v>
      </c>
      <c r="B2273" s="154">
        <v>0</v>
      </c>
    </row>
    <row r="2274" spans="1:2">
      <c r="A2274">
        <v>1500000987</v>
      </c>
      <c r="B2274" s="154">
        <v>112.316666666667</v>
      </c>
    </row>
    <row r="2275" spans="1:2">
      <c r="A2275">
        <v>1500001210</v>
      </c>
      <c r="B2275" s="154">
        <v>0</v>
      </c>
    </row>
    <row r="2276" spans="1:2">
      <c r="A2276">
        <v>1500000543</v>
      </c>
      <c r="B2276" s="154">
        <v>18.1666666666667</v>
      </c>
    </row>
    <row r="2277" spans="1:2">
      <c r="A2277">
        <v>1500000846</v>
      </c>
      <c r="B2277" s="154">
        <v>30</v>
      </c>
    </row>
    <row r="2278" spans="1:2">
      <c r="A2278">
        <v>1500001226</v>
      </c>
      <c r="B2278" s="154">
        <v>73.1666666666667</v>
      </c>
    </row>
    <row r="2279" spans="1:2">
      <c r="A2279">
        <v>1500000848</v>
      </c>
      <c r="B2279" s="154">
        <v>14.6666666666667</v>
      </c>
    </row>
    <row r="2280" spans="1:2">
      <c r="A2280">
        <v>1500001533</v>
      </c>
      <c r="B2280" s="154">
        <v>17.9166666666667</v>
      </c>
    </row>
    <row r="2281" spans="1:2">
      <c r="A2281">
        <v>1500001227</v>
      </c>
      <c r="B2281" s="154">
        <v>79.133333333333297</v>
      </c>
    </row>
    <row r="2282" spans="1:2">
      <c r="A2282">
        <v>1500001534</v>
      </c>
      <c r="B2282" s="154">
        <v>19.1666666666667</v>
      </c>
    </row>
    <row r="2283" spans="1:2">
      <c r="A2283">
        <v>1500001155</v>
      </c>
      <c r="B2283" s="154">
        <v>69.25</v>
      </c>
    </row>
    <row r="2284" spans="1:2">
      <c r="A2284">
        <v>1500000465</v>
      </c>
      <c r="B2284" s="154">
        <v>20.6666666666667</v>
      </c>
    </row>
    <row r="2285" spans="1:2">
      <c r="A2285">
        <v>1500000390</v>
      </c>
      <c r="B2285" s="154">
        <v>0</v>
      </c>
    </row>
    <row r="2286" spans="1:2">
      <c r="A2286">
        <v>1500001116</v>
      </c>
      <c r="B2286" s="154">
        <v>25</v>
      </c>
    </row>
    <row r="2287" spans="1:2">
      <c r="A2287">
        <v>1500000924</v>
      </c>
      <c r="B2287" s="154">
        <v>4.1666666666666696</v>
      </c>
    </row>
    <row r="2288" spans="1:2">
      <c r="A2288">
        <v>1500001180</v>
      </c>
      <c r="B2288" s="154">
        <v>0</v>
      </c>
    </row>
    <row r="2289" spans="1:2">
      <c r="A2289">
        <v>1500001420</v>
      </c>
      <c r="B2289" s="154">
        <v>21.5</v>
      </c>
    </row>
    <row r="2290" spans="1:2">
      <c r="A2290">
        <v>1500000468</v>
      </c>
      <c r="B2290" s="154">
        <v>5</v>
      </c>
    </row>
    <row r="2291" spans="1:2">
      <c r="A2291">
        <v>1500000670</v>
      </c>
      <c r="B2291" s="154">
        <v>45.6666666666667</v>
      </c>
    </row>
    <row r="2292" spans="1:2">
      <c r="A2292">
        <v>1500001156</v>
      </c>
      <c r="B2292" s="154">
        <v>38.1666666666667</v>
      </c>
    </row>
    <row r="2293" spans="1:2">
      <c r="A2293">
        <v>1500000849</v>
      </c>
      <c r="B2293" s="154">
        <v>54</v>
      </c>
    </row>
    <row r="2294" spans="1:2">
      <c r="A2294">
        <v>1500001157</v>
      </c>
      <c r="B2294" s="154">
        <v>20.0833333333333</v>
      </c>
    </row>
    <row r="2295" spans="1:2">
      <c r="A2295">
        <v>1500001276</v>
      </c>
      <c r="B2295" s="154">
        <v>4</v>
      </c>
    </row>
    <row r="2296" spans="1:2">
      <c r="A2296">
        <v>1500001489</v>
      </c>
      <c r="B2296" s="154">
        <v>0</v>
      </c>
    </row>
    <row r="2297" spans="1:2">
      <c r="A2297">
        <v>1500001583</v>
      </c>
      <c r="B2297" s="154">
        <v>3</v>
      </c>
    </row>
    <row r="2298" spans="1:2">
      <c r="A2298">
        <v>1500000237</v>
      </c>
      <c r="B2298" s="154">
        <v>0</v>
      </c>
    </row>
    <row r="2299" spans="1:2">
      <c r="A2299">
        <v>1500000716</v>
      </c>
      <c r="B2299" s="154">
        <v>105.916666666667</v>
      </c>
    </row>
    <row r="2300" spans="1:2">
      <c r="A2300">
        <v>1500001277</v>
      </c>
      <c r="B2300" s="154">
        <v>4</v>
      </c>
    </row>
    <row r="2301" spans="1:2">
      <c r="A2301">
        <v>1500000180</v>
      </c>
      <c r="B2301" s="154">
        <v>25.75</v>
      </c>
    </row>
    <row r="2302" spans="1:2">
      <c r="A2302">
        <v>1500001158</v>
      </c>
      <c r="B2302" s="154">
        <v>51.3333333333333</v>
      </c>
    </row>
    <row r="2303" spans="1:2">
      <c r="A2303">
        <v>1500000091</v>
      </c>
      <c r="B2303" s="154">
        <v>3.6666666666666701</v>
      </c>
    </row>
    <row r="2304" spans="1:2">
      <c r="A2304">
        <v>1500000718</v>
      </c>
      <c r="B2304" s="154">
        <v>0</v>
      </c>
    </row>
    <row r="2305" spans="1:2">
      <c r="A2305">
        <v>1500000719</v>
      </c>
      <c r="B2305" s="154">
        <v>12</v>
      </c>
    </row>
    <row r="2306" spans="1:2">
      <c r="A2306">
        <v>1500000187</v>
      </c>
      <c r="B2306" s="154">
        <v>0</v>
      </c>
    </row>
    <row r="2307" spans="1:2">
      <c r="A2307">
        <v>1500001430</v>
      </c>
      <c r="B2307" s="154">
        <v>0</v>
      </c>
    </row>
    <row r="2308" spans="1:2">
      <c r="A2308">
        <v>1500001309</v>
      </c>
      <c r="B2308" s="154">
        <v>48.1666666666667</v>
      </c>
    </row>
    <row r="2309" spans="1:2">
      <c r="A2309">
        <v>1500000234</v>
      </c>
      <c r="B2309" s="154">
        <v>189.833333333333</v>
      </c>
    </row>
    <row r="2310" spans="1:2">
      <c r="A2310">
        <v>1500001278</v>
      </c>
      <c r="B2310" s="154">
        <v>27.0833333333333</v>
      </c>
    </row>
    <row r="2311" spans="1:2">
      <c r="A2311">
        <v>1500001389</v>
      </c>
      <c r="B2311" s="154">
        <v>88.5</v>
      </c>
    </row>
    <row r="2312" spans="1:2">
      <c r="A2312">
        <v>1500001186</v>
      </c>
      <c r="B2312" s="154">
        <v>111.666666666667</v>
      </c>
    </row>
    <row r="2313" spans="1:2">
      <c r="A2313">
        <v>1500000797</v>
      </c>
      <c r="B2313" s="154">
        <v>8.3333333333333304</v>
      </c>
    </row>
    <row r="2314" spans="1:2">
      <c r="A2314">
        <v>1500001084</v>
      </c>
      <c r="B2314" s="154">
        <v>48</v>
      </c>
    </row>
    <row r="2315" spans="1:2">
      <c r="A2315">
        <v>1500000409</v>
      </c>
      <c r="B2315" s="154">
        <v>21</v>
      </c>
    </row>
    <row r="2316" spans="1:2">
      <c r="A2316">
        <v>1500000499</v>
      </c>
      <c r="B2316" s="154">
        <v>0</v>
      </c>
    </row>
    <row r="2317" spans="1:2">
      <c r="A2317">
        <v>1500000990</v>
      </c>
      <c r="B2317" s="154">
        <v>0</v>
      </c>
    </row>
    <row r="2318" spans="1:2">
      <c r="A2318">
        <v>1500000720</v>
      </c>
      <c r="B2318" s="154">
        <v>33</v>
      </c>
    </row>
    <row r="2319" spans="1:2">
      <c r="A2319">
        <v>1500001264</v>
      </c>
      <c r="B2319" s="154">
        <v>26.5</v>
      </c>
    </row>
    <row r="2320" spans="1:2">
      <c r="A2320">
        <v>1500001183</v>
      </c>
      <c r="B2320" s="154">
        <v>0</v>
      </c>
    </row>
    <row r="2321" spans="1:2">
      <c r="A2321">
        <v>1500001170</v>
      </c>
      <c r="B2321" s="154">
        <v>0</v>
      </c>
    </row>
    <row r="2322" spans="1:2">
      <c r="A2322">
        <v>1500000364</v>
      </c>
      <c r="B2322" s="154">
        <v>0</v>
      </c>
    </row>
    <row r="2323" spans="1:2">
      <c r="A2323">
        <v>1500000393</v>
      </c>
      <c r="B2323" s="154">
        <v>8</v>
      </c>
    </row>
    <row r="2324" spans="1:2">
      <c r="A2324">
        <v>1500000411</v>
      </c>
      <c r="B2324" s="154">
        <v>22.1666666666667</v>
      </c>
    </row>
    <row r="2325" spans="1:2">
      <c r="A2325">
        <v>1500000255</v>
      </c>
      <c r="B2325" s="154">
        <v>0</v>
      </c>
    </row>
    <row r="2326" spans="1:2">
      <c r="A2326">
        <v>1500000412</v>
      </c>
      <c r="B2326" s="154">
        <v>14.1666666666667</v>
      </c>
    </row>
    <row r="2327" spans="1:2">
      <c r="A2327">
        <v>1500001677</v>
      </c>
      <c r="B2327" s="154">
        <v>0</v>
      </c>
    </row>
    <row r="2328" spans="1:2">
      <c r="A2328">
        <v>1500001690</v>
      </c>
      <c r="B2328" s="154">
        <v>13.5</v>
      </c>
    </row>
    <row r="2329" spans="1:2">
      <c r="A2329">
        <v>1500001013</v>
      </c>
      <c r="B2329" s="154">
        <v>0</v>
      </c>
    </row>
    <row r="2330" spans="1:2">
      <c r="A2330">
        <v>1500000424</v>
      </c>
      <c r="B2330" s="154">
        <v>0</v>
      </c>
    </row>
    <row r="2331" spans="1:2">
      <c r="A2331">
        <v>1500000721</v>
      </c>
      <c r="B2331" s="154">
        <v>33</v>
      </c>
    </row>
    <row r="2332" spans="1:2">
      <c r="A2332">
        <v>1500000425</v>
      </c>
      <c r="B2332" s="154">
        <v>64.5</v>
      </c>
    </row>
    <row r="2333" spans="1:2">
      <c r="A2333">
        <v>1500000761</v>
      </c>
      <c r="B2333" s="154">
        <v>0</v>
      </c>
    </row>
    <row r="2334" spans="1:2">
      <c r="A2334">
        <v>1500001171</v>
      </c>
      <c r="B2334" s="154">
        <v>0</v>
      </c>
    </row>
    <row r="2335" spans="1:2">
      <c r="A2335">
        <v>1500001431</v>
      </c>
      <c r="B2335" s="154">
        <v>21.0833333333333</v>
      </c>
    </row>
    <row r="2336" spans="1:2">
      <c r="A2336">
        <v>1500000147</v>
      </c>
      <c r="B2336" s="154">
        <v>0</v>
      </c>
    </row>
    <row r="2337" spans="1:2">
      <c r="A2337">
        <v>1500000103</v>
      </c>
      <c r="B2337" s="154">
        <v>0</v>
      </c>
    </row>
    <row r="2338" spans="1:2">
      <c r="A2338">
        <v>1500000850</v>
      </c>
      <c r="B2338" s="154">
        <v>0</v>
      </c>
    </row>
    <row r="2339" spans="1:2">
      <c r="A2339">
        <v>1500000781</v>
      </c>
      <c r="B2339" s="154">
        <v>0</v>
      </c>
    </row>
    <row r="2340" spans="1:2">
      <c r="A2340">
        <v>1500000722</v>
      </c>
      <c r="B2340" s="154">
        <v>28.5</v>
      </c>
    </row>
    <row r="2341" spans="1:2">
      <c r="A2341">
        <v>1500001229</v>
      </c>
      <c r="B2341" s="154">
        <v>51.1666666666667</v>
      </c>
    </row>
    <row r="2342" spans="1:2">
      <c r="A2342">
        <v>1500001708</v>
      </c>
      <c r="B2342" s="154">
        <v>16.1666666666667</v>
      </c>
    </row>
    <row r="2343" spans="1:2">
      <c r="A2343">
        <v>1500000528</v>
      </c>
      <c r="B2343" s="154">
        <v>121.166666666667</v>
      </c>
    </row>
    <row r="2344" spans="1:2">
      <c r="A2344">
        <v>1500001455</v>
      </c>
      <c r="B2344" s="154">
        <v>29.5</v>
      </c>
    </row>
    <row r="2345" spans="1:2">
      <c r="A2345">
        <v>1500000578</v>
      </c>
      <c r="B2345" s="154">
        <v>1.8333333333333299</v>
      </c>
    </row>
    <row r="2346" spans="1:2">
      <c r="A2346">
        <v>1500001535</v>
      </c>
      <c r="B2346" s="154">
        <v>0</v>
      </c>
    </row>
    <row r="2347" spans="1:2">
      <c r="A2347">
        <v>1500001286</v>
      </c>
      <c r="B2347" s="154">
        <v>35.5833333333333</v>
      </c>
    </row>
    <row r="2348" spans="1:2">
      <c r="A2348">
        <v>1500000601</v>
      </c>
      <c r="B2348" s="154">
        <v>12</v>
      </c>
    </row>
    <row r="2349" spans="1:2">
      <c r="A2349">
        <v>1500000671</v>
      </c>
      <c r="B2349" s="154">
        <v>83.75</v>
      </c>
    </row>
    <row r="2350" spans="1:2">
      <c r="A2350">
        <v>1500000188</v>
      </c>
      <c r="B2350" s="154">
        <v>202</v>
      </c>
    </row>
    <row r="2351" spans="1:2">
      <c r="A2351">
        <v>1500001372</v>
      </c>
      <c r="B2351" s="154">
        <v>257.83333333333297</v>
      </c>
    </row>
    <row r="2352" spans="1:2">
      <c r="A2352">
        <v>1500001575</v>
      </c>
      <c r="B2352" s="154">
        <v>0</v>
      </c>
    </row>
    <row r="2353" spans="1:2">
      <c r="A2353">
        <v>1500001373</v>
      </c>
      <c r="B2353" s="154">
        <v>246.333333333333</v>
      </c>
    </row>
    <row r="2354" spans="1:2">
      <c r="A2354">
        <v>1500000851</v>
      </c>
      <c r="B2354" s="154">
        <v>22.5</v>
      </c>
    </row>
    <row r="2355" spans="1:2">
      <c r="A2355">
        <v>1500000189</v>
      </c>
      <c r="B2355" s="154">
        <v>67</v>
      </c>
    </row>
    <row r="2356" spans="1:2">
      <c r="A2356">
        <v>1500001679</v>
      </c>
      <c r="B2356" s="154">
        <v>167.916666666667</v>
      </c>
    </row>
    <row r="2357" spans="1:2">
      <c r="A2357">
        <v>1500000672</v>
      </c>
      <c r="B2357" s="154">
        <v>43.1666666666667</v>
      </c>
    </row>
    <row r="2358" spans="1:2">
      <c r="A2358">
        <v>1500000619</v>
      </c>
      <c r="B2358" s="154">
        <v>64.8333333333333</v>
      </c>
    </row>
    <row r="2359" spans="1:2">
      <c r="A2359">
        <v>1500000673</v>
      </c>
      <c r="B2359" s="154">
        <v>60</v>
      </c>
    </row>
    <row r="2360" spans="1:2">
      <c r="A2360">
        <v>1500001691</v>
      </c>
      <c r="B2360" s="154">
        <v>100.833333333333</v>
      </c>
    </row>
    <row r="2361" spans="1:2">
      <c r="A2361">
        <v>1500001230</v>
      </c>
      <c r="B2361" s="154">
        <v>40.3333333333333</v>
      </c>
    </row>
    <row r="2362" spans="1:2">
      <c r="A2362">
        <v>1500001680</v>
      </c>
      <c r="B2362" s="154">
        <v>207.5</v>
      </c>
    </row>
    <row r="2363" spans="1:2">
      <c r="A2363">
        <v>1500001681</v>
      </c>
      <c r="B2363" s="154">
        <v>0</v>
      </c>
    </row>
    <row r="2364" spans="1:2">
      <c r="A2364">
        <v>1500001694</v>
      </c>
      <c r="B2364" s="154">
        <v>0</v>
      </c>
    </row>
    <row r="2365" spans="1:2">
      <c r="A2365">
        <v>1500000507</v>
      </c>
      <c r="B2365" s="154">
        <v>137.166666666667</v>
      </c>
    </row>
    <row r="2366" spans="1:2">
      <c r="A2366">
        <v>1500000395</v>
      </c>
      <c r="B2366" s="154">
        <v>0</v>
      </c>
    </row>
    <row r="2367" spans="1:2">
      <c r="A2367">
        <v>1500000853</v>
      </c>
      <c r="B2367" s="154">
        <v>10.3333333333333</v>
      </c>
    </row>
    <row r="2368" spans="1:2">
      <c r="A2368">
        <v>1500000276</v>
      </c>
      <c r="B2368" s="154">
        <v>26.8333333333333</v>
      </c>
    </row>
    <row r="2369" spans="1:2">
      <c r="A2369">
        <v>1500001187</v>
      </c>
      <c r="B2369" s="154">
        <v>66.1666666666667</v>
      </c>
    </row>
    <row r="2370" spans="1:2">
      <c r="A2370">
        <v>1500001265</v>
      </c>
      <c r="B2370" s="154">
        <v>19.1666666666667</v>
      </c>
    </row>
    <row r="2371" spans="1:2">
      <c r="A2371">
        <v>1500001682</v>
      </c>
      <c r="B2371" s="154">
        <v>87.5</v>
      </c>
    </row>
    <row r="2372" spans="1:2">
      <c r="A2372">
        <v>1500001576</v>
      </c>
      <c r="B2372" s="154">
        <v>37.3333333333333</v>
      </c>
    </row>
    <row r="2373" spans="1:2">
      <c r="A2373">
        <v>1500001231</v>
      </c>
      <c r="B2373" s="154">
        <v>71.3333333333333</v>
      </c>
    </row>
    <row r="2374" spans="1:2">
      <c r="A2374">
        <v>1500000782</v>
      </c>
      <c r="B2374" s="154">
        <v>0</v>
      </c>
    </row>
    <row r="2375" spans="1:2">
      <c r="A2375">
        <v>1500000723</v>
      </c>
      <c r="B2375" s="154">
        <v>5.1666666666666696</v>
      </c>
    </row>
    <row r="2376" spans="1:2">
      <c r="A2376">
        <v>1500000620</v>
      </c>
      <c r="B2376" s="154">
        <v>7.9166666666666696</v>
      </c>
    </row>
    <row r="2377" spans="1:2">
      <c r="A2377">
        <v>1500000603</v>
      </c>
      <c r="B2377" s="154">
        <v>0</v>
      </c>
    </row>
    <row r="2378" spans="1:2">
      <c r="A2378">
        <v>1500001536</v>
      </c>
      <c r="B2378" s="154">
        <v>31.6666666666667</v>
      </c>
    </row>
    <row r="2379" spans="1:2">
      <c r="A2379">
        <v>1500000855</v>
      </c>
      <c r="B2379" s="154">
        <v>20.8333333333333</v>
      </c>
    </row>
    <row r="2380" spans="1:2">
      <c r="A2380">
        <v>1500001428</v>
      </c>
      <c r="B2380" s="154">
        <v>0</v>
      </c>
    </row>
    <row r="2381" spans="1:2">
      <c r="A2381">
        <v>1500001537</v>
      </c>
      <c r="B2381" s="154">
        <v>0</v>
      </c>
    </row>
    <row r="2382" spans="1:2">
      <c r="A2382">
        <v>1500001232</v>
      </c>
      <c r="B2382" s="154">
        <v>12.1666666666667</v>
      </c>
    </row>
    <row r="2383" spans="1:2">
      <c r="A2383">
        <v>1500001123</v>
      </c>
      <c r="B2383" s="154">
        <v>0</v>
      </c>
    </row>
    <row r="2384" spans="1:2">
      <c r="A2384">
        <v>1500001509</v>
      </c>
      <c r="B2384" s="154">
        <v>42.1666666666667</v>
      </c>
    </row>
    <row r="2385" spans="1:2">
      <c r="A2385">
        <v>1500001461</v>
      </c>
      <c r="B2385" s="154">
        <v>2.1666666666666701</v>
      </c>
    </row>
    <row r="2386" spans="1:2">
      <c r="A2386">
        <v>1500000604</v>
      </c>
      <c r="B2386" s="154">
        <v>60.1666666666667</v>
      </c>
    </row>
    <row r="2387" spans="1:2">
      <c r="A2387">
        <v>1500001683</v>
      </c>
      <c r="B2387" s="154">
        <v>1.6666666666666701</v>
      </c>
    </row>
    <row r="2388" spans="1:2">
      <c r="A2388">
        <v>1500001538</v>
      </c>
      <c r="B2388" s="154">
        <v>0</v>
      </c>
    </row>
    <row r="2389" spans="1:2">
      <c r="A2389">
        <v>1500001539</v>
      </c>
      <c r="B2389" s="154">
        <v>23</v>
      </c>
    </row>
    <row r="2390" spans="1:2">
      <c r="A2390">
        <v>1500001159</v>
      </c>
      <c r="B2390" s="154">
        <v>22.1666666666667</v>
      </c>
    </row>
    <row r="2391" spans="1:2">
      <c r="A2391">
        <v>1500001540</v>
      </c>
      <c r="B2391" s="154">
        <v>102.166666666667</v>
      </c>
    </row>
    <row r="2392" spans="1:2">
      <c r="A2392">
        <v>1500000926</v>
      </c>
      <c r="B2392" s="154">
        <v>13.616666666666699</v>
      </c>
    </row>
    <row r="2393" spans="1:2">
      <c r="A2393">
        <v>1500001541</v>
      </c>
      <c r="B2393" s="154">
        <v>19.1666666666667</v>
      </c>
    </row>
    <row r="2394" spans="1:2">
      <c r="A2394">
        <v>1500000819</v>
      </c>
      <c r="B2394" s="154">
        <v>0</v>
      </c>
    </row>
    <row r="2395" spans="1:2">
      <c r="A2395">
        <v>1500000725</v>
      </c>
      <c r="B2395" s="154">
        <v>0</v>
      </c>
    </row>
    <row r="2396" spans="1:2">
      <c r="A2396">
        <v>1500001093</v>
      </c>
      <c r="B2396" s="154">
        <v>2</v>
      </c>
    </row>
    <row r="2397" spans="1:2">
      <c r="A2397">
        <v>1500001510</v>
      </c>
      <c r="B2397" s="154">
        <v>19.1666666666667</v>
      </c>
    </row>
    <row r="2398" spans="1:2">
      <c r="A2398">
        <v>1500000376</v>
      </c>
      <c r="B2398" s="154">
        <v>58.1666666666667</v>
      </c>
    </row>
    <row r="2399" spans="1:2">
      <c r="A2399">
        <v>1500001160</v>
      </c>
      <c r="B2399" s="154">
        <v>0</v>
      </c>
    </row>
    <row r="2400" spans="1:2">
      <c r="A2400">
        <v>1500001542</v>
      </c>
      <c r="B2400" s="154">
        <v>0</v>
      </c>
    </row>
    <row r="2401" spans="1:2">
      <c r="A2401">
        <v>1500000762</v>
      </c>
      <c r="B2401" s="154">
        <v>0</v>
      </c>
    </row>
    <row r="2402" spans="1:2">
      <c r="A2402">
        <v>1500001184</v>
      </c>
      <c r="B2402" s="154">
        <v>78.283333333333303</v>
      </c>
    </row>
    <row r="2403" spans="1:2">
      <c r="A2403">
        <v>1500000726</v>
      </c>
      <c r="B2403" s="154">
        <v>0</v>
      </c>
    </row>
    <row r="2404" spans="1:2">
      <c r="A2404">
        <v>1500001543</v>
      </c>
      <c r="B2404" s="154">
        <v>16.5</v>
      </c>
    </row>
    <row r="2405" spans="1:2">
      <c r="A2405">
        <v>1500000181</v>
      </c>
      <c r="B2405" s="154">
        <v>32.0416666666667</v>
      </c>
    </row>
    <row r="2406" spans="1:2">
      <c r="A2406">
        <v>1500000992</v>
      </c>
      <c r="B2406" s="154">
        <v>129.75833333333301</v>
      </c>
    </row>
    <row r="2407" spans="1:2">
      <c r="A2407">
        <v>1500000529</v>
      </c>
      <c r="B2407" s="154">
        <v>26</v>
      </c>
    </row>
    <row r="2408" spans="1:2">
      <c r="A2408">
        <v>1500000621</v>
      </c>
      <c r="B2408" s="154">
        <v>8.3333333333333304</v>
      </c>
    </row>
    <row r="2409" spans="1:2">
      <c r="A2409">
        <v>1500000748</v>
      </c>
      <c r="B2409" s="154">
        <v>2</v>
      </c>
    </row>
    <row r="2410" spans="1:2">
      <c r="A2410">
        <v>1500000413</v>
      </c>
      <c r="B2410" s="154">
        <v>0</v>
      </c>
    </row>
    <row r="2411" spans="1:2">
      <c r="A2411">
        <v>1500001695</v>
      </c>
      <c r="B2411" s="154">
        <v>4.1666666666666696</v>
      </c>
    </row>
    <row r="2412" spans="1:2">
      <c r="A2412">
        <v>1500000052</v>
      </c>
      <c r="B2412" s="154">
        <v>86.1666666666667</v>
      </c>
    </row>
    <row r="2413" spans="1:2">
      <c r="A2413">
        <v>1500001544</v>
      </c>
      <c r="B2413" s="154">
        <v>0</v>
      </c>
    </row>
    <row r="2414" spans="1:2">
      <c r="A2414">
        <v>1500000857</v>
      </c>
      <c r="B2414" s="154">
        <v>125</v>
      </c>
    </row>
    <row r="2415" spans="1:2">
      <c r="A2415">
        <v>1500000595</v>
      </c>
      <c r="B2415" s="154">
        <v>0</v>
      </c>
    </row>
    <row r="2416" spans="1:2">
      <c r="A2416">
        <v>1500001095</v>
      </c>
      <c r="B2416" s="154">
        <v>5</v>
      </c>
    </row>
    <row r="2417" spans="1:2">
      <c r="A2417">
        <v>1500001326</v>
      </c>
      <c r="B2417" s="154">
        <v>18.9166666666667</v>
      </c>
    </row>
    <row r="2418" spans="1:2">
      <c r="A2418">
        <v>1500000858</v>
      </c>
      <c r="B2418" s="154">
        <v>29.8333333333333</v>
      </c>
    </row>
    <row r="2419" spans="1:2">
      <c r="A2419">
        <v>1500000859</v>
      </c>
      <c r="B2419" s="154">
        <v>0</v>
      </c>
    </row>
    <row r="2420" spans="1:2">
      <c r="A2420">
        <v>1500000860</v>
      </c>
      <c r="B2420" s="154">
        <v>26.5</v>
      </c>
    </row>
    <row r="2421" spans="1:2">
      <c r="A2421">
        <v>1500000862</v>
      </c>
      <c r="B2421" s="154">
        <v>44.8333333333333</v>
      </c>
    </row>
    <row r="2422" spans="1:2">
      <c r="A2422">
        <v>1500001709</v>
      </c>
      <c r="B2422" s="154">
        <v>150</v>
      </c>
    </row>
    <row r="2423" spans="1:2">
      <c r="A2423">
        <v>1500001424</v>
      </c>
      <c r="B2423" s="154">
        <v>42.5</v>
      </c>
    </row>
    <row r="2424" spans="1:2">
      <c r="A2424">
        <v>1500001433</v>
      </c>
      <c r="B2424" s="154">
        <v>275.875</v>
      </c>
    </row>
    <row r="2425" spans="1:2">
      <c r="A2425">
        <v>1500000994</v>
      </c>
      <c r="B2425" s="154">
        <v>131.875</v>
      </c>
    </row>
    <row r="2426" spans="1:2">
      <c r="A2426">
        <v>1500001511</v>
      </c>
      <c r="B2426" s="154">
        <v>5.3333333333333304</v>
      </c>
    </row>
    <row r="2427" spans="1:2">
      <c r="A2427">
        <v>1500001266</v>
      </c>
      <c r="B2427" s="154">
        <v>0</v>
      </c>
    </row>
    <row r="2428" spans="1:2">
      <c r="A2428">
        <v>1500000002</v>
      </c>
      <c r="B2428" s="154">
        <v>0</v>
      </c>
    </row>
    <row r="2429" spans="1:2">
      <c r="A2429">
        <v>1500000606</v>
      </c>
      <c r="B2429" s="154">
        <v>29.3333333333333</v>
      </c>
    </row>
    <row r="2430" spans="1:2">
      <c r="A2430">
        <v>1500000325</v>
      </c>
      <c r="B2430" s="154">
        <v>20.8333333333333</v>
      </c>
    </row>
    <row r="2431" spans="1:2">
      <c r="A2431">
        <v>1500001577</v>
      </c>
      <c r="B2431" s="154">
        <v>20</v>
      </c>
    </row>
    <row r="2432" spans="1:2">
      <c r="A2432">
        <v>1500000084</v>
      </c>
      <c r="B2432" s="154">
        <v>0</v>
      </c>
    </row>
    <row r="2433" spans="1:2">
      <c r="A2433">
        <v>1500000800</v>
      </c>
      <c r="B2433" s="154">
        <v>0</v>
      </c>
    </row>
    <row r="2434" spans="1:2">
      <c r="A2434">
        <v>1500000820</v>
      </c>
      <c r="B2434" s="154">
        <v>3</v>
      </c>
    </row>
    <row r="2435" spans="1:2">
      <c r="A2435">
        <v>1500000783</v>
      </c>
      <c r="B2435" s="154">
        <v>0</v>
      </c>
    </row>
    <row r="2436" spans="1:2">
      <c r="A2436">
        <v>1500001710</v>
      </c>
      <c r="B2436" s="154">
        <v>0</v>
      </c>
    </row>
    <row r="2437" spans="1:2">
      <c r="A2437">
        <v>1500001434</v>
      </c>
      <c r="B2437" s="154">
        <v>59.4166666666667</v>
      </c>
    </row>
    <row r="2438" spans="1:2">
      <c r="A2438">
        <v>1500000085</v>
      </c>
      <c r="B2438" s="154">
        <v>51.1666666666667</v>
      </c>
    </row>
    <row r="2439" spans="1:2">
      <c r="A2439">
        <v>1500000191</v>
      </c>
      <c r="B2439" s="154">
        <v>0</v>
      </c>
    </row>
    <row r="2440" spans="1:2">
      <c r="A2440">
        <v>1500000426</v>
      </c>
      <c r="B2440" s="154">
        <v>21.8333333333333</v>
      </c>
    </row>
    <row r="2441" spans="1:2">
      <c r="A2441">
        <v>1500000427</v>
      </c>
      <c r="B2441" s="154">
        <v>0</v>
      </c>
    </row>
    <row r="2442" spans="1:2">
      <c r="A2442">
        <v>1500001619</v>
      </c>
      <c r="B2442" s="154">
        <v>33.1666666666667</v>
      </c>
    </row>
    <row r="2443" spans="1:2">
      <c r="A2443">
        <v>1500011445</v>
      </c>
      <c r="B2443" s="154">
        <v>6</v>
      </c>
    </row>
    <row r="2444" spans="1:2">
      <c r="A2444">
        <v>1500001545</v>
      </c>
      <c r="B2444" s="154">
        <v>7.5</v>
      </c>
    </row>
    <row r="2445" spans="1:2">
      <c r="A2445">
        <v>1500000268</v>
      </c>
      <c r="B2445" s="154">
        <v>1.5833333333333299</v>
      </c>
    </row>
    <row r="2446" spans="1:2">
      <c r="A2446">
        <v>1500001684</v>
      </c>
      <c r="B2446" s="154">
        <v>193.333333333333</v>
      </c>
    </row>
    <row r="2447" spans="1:2">
      <c r="A2447">
        <v>1500001546</v>
      </c>
      <c r="B2447" s="154">
        <v>0</v>
      </c>
    </row>
    <row r="2448" spans="1:2">
      <c r="A2448">
        <v>1500000335</v>
      </c>
      <c r="B2448" s="154">
        <v>239.75</v>
      </c>
    </row>
    <row r="2449" spans="1:2">
      <c r="A2449">
        <v>1500001174</v>
      </c>
      <c r="B2449" s="154">
        <v>17.5</v>
      </c>
    </row>
    <row r="2450" spans="1:2">
      <c r="A2450">
        <v>1500001554</v>
      </c>
      <c r="B2450" s="154">
        <v>82.5</v>
      </c>
    </row>
    <row r="2451" spans="1:2">
      <c r="A2451">
        <v>1500001096</v>
      </c>
      <c r="B2451" s="154">
        <v>35.5</v>
      </c>
    </row>
    <row r="2452" spans="1:2">
      <c r="A2452">
        <v>1500011621</v>
      </c>
      <c r="B2452" s="154">
        <v>0</v>
      </c>
    </row>
    <row r="2453" spans="1:2">
      <c r="A2453">
        <v>1500000269</v>
      </c>
      <c r="B2453" s="154">
        <v>0</v>
      </c>
    </row>
    <row r="2454" spans="1:2">
      <c r="A2454">
        <v>1500001685</v>
      </c>
      <c r="B2454" s="154">
        <v>25</v>
      </c>
    </row>
    <row r="2455" spans="1:2">
      <c r="A2455">
        <v>1500000398</v>
      </c>
      <c r="B2455" s="154">
        <v>90.9166666666667</v>
      </c>
    </row>
    <row r="2456" spans="1:2">
      <c r="A2456">
        <v>1500000473</v>
      </c>
      <c r="B2456" s="154">
        <v>65</v>
      </c>
    </row>
    <row r="2457" spans="1:2">
      <c r="A2457">
        <v>1500000336</v>
      </c>
      <c r="B2457" s="154">
        <v>61.6666666666667</v>
      </c>
    </row>
    <row r="2458" spans="1:2">
      <c r="A2458">
        <v>1500000306</v>
      </c>
      <c r="B2458" s="154">
        <v>202.333333333333</v>
      </c>
    </row>
    <row r="2459" spans="1:2">
      <c r="A2459">
        <v>1500001547</v>
      </c>
      <c r="B2459" s="154">
        <v>1.6666666666666701</v>
      </c>
    </row>
    <row r="2460" spans="1:2">
      <c r="A2460">
        <v>1500001548</v>
      </c>
      <c r="B2460" s="154">
        <v>17.5</v>
      </c>
    </row>
    <row r="2461" spans="1:2">
      <c r="A2461">
        <v>1500001279</v>
      </c>
      <c r="B2461" s="154">
        <v>9</v>
      </c>
    </row>
    <row r="2462" spans="1:2">
      <c r="A2462">
        <v>1500001233</v>
      </c>
      <c r="B2462" s="154">
        <v>15</v>
      </c>
    </row>
    <row r="2463" spans="1:2">
      <c r="A2463">
        <v>1500000607</v>
      </c>
      <c r="B2463" s="154">
        <v>0</v>
      </c>
    </row>
    <row r="2464" spans="1:2">
      <c r="A2464">
        <v>1500000086</v>
      </c>
      <c r="B2464" s="154">
        <v>19.5</v>
      </c>
    </row>
    <row r="2465" spans="1:2">
      <c r="A2465">
        <v>1500000865</v>
      </c>
      <c r="B2465" s="154">
        <v>33.6666666666667</v>
      </c>
    </row>
    <row r="2466" spans="1:2">
      <c r="A2466">
        <v>1500001267</v>
      </c>
      <c r="B2466" s="154">
        <v>22.25</v>
      </c>
    </row>
    <row r="2467" spans="1:2">
      <c r="A2467">
        <v>1500000021</v>
      </c>
      <c r="B2467" s="154">
        <v>24.8333333333333</v>
      </c>
    </row>
    <row r="2468" spans="1:2">
      <c r="A2468">
        <v>1500000075</v>
      </c>
      <c r="B2468" s="154">
        <v>31.6666666666667</v>
      </c>
    </row>
    <row r="2469" spans="1:2">
      <c r="A2469">
        <v>1500001190</v>
      </c>
      <c r="B2469" s="154">
        <v>129.166666666667</v>
      </c>
    </row>
    <row r="2470" spans="1:2">
      <c r="A2470">
        <v>1500000010</v>
      </c>
      <c r="B2470" s="154">
        <v>40.6666666666667</v>
      </c>
    </row>
    <row r="2471" spans="1:2">
      <c r="A2471">
        <v>1500001412</v>
      </c>
      <c r="B2471" s="154">
        <v>41</v>
      </c>
    </row>
    <row r="2472" spans="1:2">
      <c r="A2472">
        <v>1500000011</v>
      </c>
      <c r="B2472" s="154">
        <v>0</v>
      </c>
    </row>
    <row r="2473" spans="1:2">
      <c r="A2473">
        <v>1500000278</v>
      </c>
      <c r="B2473" s="154">
        <v>270.08333333333297</v>
      </c>
    </row>
    <row r="2474" spans="1:2">
      <c r="A2474">
        <v>1500000531</v>
      </c>
      <c r="B2474" s="154">
        <v>12</v>
      </c>
    </row>
    <row r="2475" spans="1:2">
      <c r="A2475">
        <v>1500001376</v>
      </c>
      <c r="B2475" s="154">
        <v>148.25</v>
      </c>
    </row>
    <row r="2476" spans="1:2">
      <c r="A2476">
        <v>1500001637</v>
      </c>
      <c r="B2476" s="154">
        <v>0</v>
      </c>
    </row>
    <row r="2477" spans="1:2">
      <c r="A2477">
        <v>1500000572</v>
      </c>
      <c r="B2477" s="154">
        <v>20.1666666666667</v>
      </c>
    </row>
    <row r="2478" spans="1:2">
      <c r="A2478">
        <v>1500001602</v>
      </c>
      <c r="B2478" s="154">
        <v>1.4166666666666701</v>
      </c>
    </row>
    <row r="2479" spans="1:2">
      <c r="A2479">
        <v>1500001162</v>
      </c>
      <c r="B2479" s="154">
        <v>29.1666666666667</v>
      </c>
    </row>
    <row r="2480" spans="1:2">
      <c r="A2480">
        <v>1500001163</v>
      </c>
      <c r="B2480" s="154">
        <v>0</v>
      </c>
    </row>
    <row r="2481" spans="1:2">
      <c r="A2481">
        <v>1500001697</v>
      </c>
      <c r="B2481" s="154">
        <v>87.8333333333333</v>
      </c>
    </row>
    <row r="2482" spans="1:2">
      <c r="A2482">
        <v>1500000997</v>
      </c>
      <c r="B2482" s="154">
        <v>17.2916666666667</v>
      </c>
    </row>
    <row r="2483" spans="1:2">
      <c r="A2483">
        <v>1500000283</v>
      </c>
      <c r="B2483" s="154">
        <v>2</v>
      </c>
    </row>
    <row r="2484" spans="1:2">
      <c r="A2484">
        <v>1500001191</v>
      </c>
      <c r="B2484" s="154">
        <v>0</v>
      </c>
    </row>
    <row r="2485" spans="1:2">
      <c r="A2485">
        <v>1500001555</v>
      </c>
      <c r="B2485" s="154">
        <v>0</v>
      </c>
    </row>
    <row r="2486" spans="1:2">
      <c r="A2486">
        <v>1500000921</v>
      </c>
      <c r="B2486" s="154">
        <v>30.8</v>
      </c>
    </row>
    <row r="2487" spans="1:2">
      <c r="A2487">
        <v>1500001474</v>
      </c>
      <c r="B2487" s="154">
        <v>0</v>
      </c>
    </row>
    <row r="2488" spans="1:2">
      <c r="A2488">
        <v>1500000998</v>
      </c>
      <c r="B2488" s="154">
        <v>225.23333333333301</v>
      </c>
    </row>
    <row r="2489" spans="1:2">
      <c r="A2489">
        <v>1500000947</v>
      </c>
      <c r="B2489" s="154">
        <v>51.5</v>
      </c>
    </row>
    <row r="2490" spans="1:2">
      <c r="A2490">
        <v>1500000676</v>
      </c>
      <c r="B2490" s="154">
        <v>23.25</v>
      </c>
    </row>
    <row r="2491" spans="1:2">
      <c r="A2491">
        <v>1500000646</v>
      </c>
      <c r="B2491" s="154">
        <v>0</v>
      </c>
    </row>
    <row r="2492" spans="1:2">
      <c r="A2492">
        <v>1500001638</v>
      </c>
      <c r="B2492" s="154">
        <v>16.8333333333333</v>
      </c>
    </row>
    <row r="2493" spans="1:2">
      <c r="A2493">
        <v>1500000922</v>
      </c>
      <c r="B2493" s="154">
        <v>31.6666666666667</v>
      </c>
    </row>
    <row r="2494" spans="1:2">
      <c r="A2494">
        <v>1500001268</v>
      </c>
      <c r="B2494" s="154">
        <v>0</v>
      </c>
    </row>
    <row r="2495" spans="1:2">
      <c r="A2495">
        <v>1500001512</v>
      </c>
      <c r="B2495" s="154">
        <v>0</v>
      </c>
    </row>
    <row r="2496" spans="1:2">
      <c r="A2496">
        <v>1500001513</v>
      </c>
      <c r="B2496" s="154">
        <v>0.83333333333333304</v>
      </c>
    </row>
    <row r="2497" spans="1:2">
      <c r="A2497">
        <v>1500001584</v>
      </c>
      <c r="B2497" s="154">
        <v>4.9000000000000004</v>
      </c>
    </row>
    <row r="2498" spans="1:2">
      <c r="A2498">
        <v>1500000270</v>
      </c>
      <c r="B2498" s="154">
        <v>1</v>
      </c>
    </row>
    <row r="2499" spans="1:2">
      <c r="A2499">
        <v>1500000971</v>
      </c>
      <c r="B2499" s="154">
        <v>4.9166666666666696</v>
      </c>
    </row>
    <row r="2500" spans="1:2">
      <c r="A2500">
        <v>1500000576</v>
      </c>
      <c r="B2500" s="154">
        <v>0</v>
      </c>
    </row>
    <row r="2501" spans="1:2">
      <c r="A2501">
        <v>1500000768</v>
      </c>
      <c r="B2501" s="154">
        <v>0</v>
      </c>
    </row>
    <row r="2502" spans="1:2">
      <c r="A2502">
        <v>1500000500</v>
      </c>
      <c r="B2502" s="154">
        <v>0.5</v>
      </c>
    </row>
    <row r="2503" spans="1:2">
      <c r="A2503">
        <v>1500000609</v>
      </c>
      <c r="B2503" s="154">
        <v>60.8333333333333</v>
      </c>
    </row>
    <row r="2504" spans="1:2">
      <c r="A2504">
        <v>1500001177</v>
      </c>
      <c r="B2504" s="154">
        <v>20.8333333333333</v>
      </c>
    </row>
    <row r="2505" spans="1:2">
      <c r="A2505">
        <v>1500001698</v>
      </c>
      <c r="B2505" s="154">
        <v>73.3333333333333</v>
      </c>
    </row>
    <row r="2506" spans="1:2">
      <c r="A2506">
        <v>1500000532</v>
      </c>
      <c r="B2506" s="154">
        <v>27.5</v>
      </c>
    </row>
    <row r="2507" spans="1:2">
      <c r="A2507">
        <v>1500001405</v>
      </c>
      <c r="B2507" s="154">
        <v>0</v>
      </c>
    </row>
    <row r="2508" spans="1:2">
      <c r="A2508">
        <v>1500001514</v>
      </c>
      <c r="B2508" s="154">
        <v>11.6666666666667</v>
      </c>
    </row>
    <row r="2509" spans="1:2">
      <c r="A2509">
        <v>1500001515</v>
      </c>
      <c r="B2509" s="154">
        <v>76.5</v>
      </c>
    </row>
    <row r="2510" spans="1:2">
      <c r="A2510">
        <v>1500000533</v>
      </c>
      <c r="B2510" s="154">
        <v>0</v>
      </c>
    </row>
    <row r="2511" spans="1:2">
      <c r="A2511">
        <v>1500000801</v>
      </c>
      <c r="B2511" s="154">
        <v>55.5833333333333</v>
      </c>
    </row>
    <row r="2512" spans="1:2">
      <c r="A2512">
        <v>1500001315</v>
      </c>
      <c r="B2512" s="154">
        <v>0</v>
      </c>
    </row>
    <row r="2513" spans="1:2">
      <c r="A2513">
        <v>1500000235</v>
      </c>
      <c r="B2513" s="154">
        <v>44.1666666666667</v>
      </c>
    </row>
    <row r="2514" spans="1:2">
      <c r="A2514">
        <v>1500001516</v>
      </c>
      <c r="B2514" s="154">
        <v>4.1666666666666696</v>
      </c>
    </row>
    <row r="2515" spans="1:2">
      <c r="A2515">
        <v>1500000596</v>
      </c>
      <c r="B2515" s="154">
        <v>21</v>
      </c>
    </row>
    <row r="2516" spans="1:2">
      <c r="A2516">
        <v>1500000184</v>
      </c>
      <c r="B2516" s="154">
        <v>0</v>
      </c>
    </row>
    <row r="2517" spans="1:2">
      <c r="A2517">
        <v>1500000152</v>
      </c>
      <c r="B2517" s="154">
        <v>0</v>
      </c>
    </row>
    <row r="2518" spans="1:2">
      <c r="A2518">
        <v>1500000337</v>
      </c>
      <c r="B2518" s="154">
        <v>24.1666666666667</v>
      </c>
    </row>
    <row r="2519" spans="1:2">
      <c r="A2519">
        <v>1500001245</v>
      </c>
      <c r="B2519" s="154">
        <v>9.0416666666666696</v>
      </c>
    </row>
    <row r="2520" spans="1:2">
      <c r="A2520">
        <v>1500000069</v>
      </c>
      <c r="B2520" s="154">
        <v>0</v>
      </c>
    </row>
    <row r="2521" spans="1:2">
      <c r="A2521">
        <v>1500000491</v>
      </c>
      <c r="B2521" s="154">
        <v>87.3333333333333</v>
      </c>
    </row>
    <row r="2522" spans="1:2">
      <c r="A2522">
        <v>1500000868</v>
      </c>
      <c r="B2522" s="154">
        <v>48.3333333333333</v>
      </c>
    </row>
    <row r="2523" spans="1:2">
      <c r="A2523">
        <v>1500001549</v>
      </c>
      <c r="B2523" s="154">
        <v>29.3333333333333</v>
      </c>
    </row>
    <row r="2524" spans="1:2">
      <c r="A2524">
        <v>1500000752</v>
      </c>
      <c r="B2524" s="154">
        <v>40.3333333333333</v>
      </c>
    </row>
    <row r="2525" spans="1:2">
      <c r="A2525">
        <v>1500000534</v>
      </c>
      <c r="B2525" s="154">
        <v>81.5</v>
      </c>
    </row>
    <row r="2526" spans="1:2">
      <c r="A2526">
        <v>1500001579</v>
      </c>
      <c r="B2526" s="154">
        <v>36.0833333333333</v>
      </c>
    </row>
    <row r="2527" spans="1:2">
      <c r="A2527">
        <v>1500000247</v>
      </c>
      <c r="B2527" s="154">
        <v>5.3333333333333304</v>
      </c>
    </row>
    <row r="2528" spans="1:2">
      <c r="A2528">
        <v>1500001392</v>
      </c>
      <c r="B2528" s="154">
        <v>0</v>
      </c>
    </row>
    <row r="2529" spans="1:2">
      <c r="A2529">
        <v>1500000501</v>
      </c>
      <c r="B2529" s="154">
        <v>0</v>
      </c>
    </row>
    <row r="2530" spans="1:2">
      <c r="A2530">
        <v>1500001517</v>
      </c>
      <c r="B2530" s="154">
        <v>0</v>
      </c>
    </row>
    <row r="2531" spans="1:2">
      <c r="A2531">
        <v>1500001550</v>
      </c>
      <c r="B2531" s="154">
        <v>4.5</v>
      </c>
    </row>
    <row r="2532" spans="1:2">
      <c r="A2532">
        <v>1500000360</v>
      </c>
      <c r="B2532" s="154">
        <v>28.5</v>
      </c>
    </row>
    <row r="2533" spans="1:2">
      <c r="A2533">
        <v>1500000802</v>
      </c>
      <c r="B2533" s="154">
        <v>0</v>
      </c>
    </row>
    <row r="2534" spans="1:2">
      <c r="A2534">
        <v>1500000823</v>
      </c>
      <c r="B2534" s="154">
        <v>0</v>
      </c>
    </row>
    <row r="2535" spans="1:2">
      <c r="A2535">
        <v>1500000803</v>
      </c>
      <c r="B2535" s="154">
        <v>62.4166666666667</v>
      </c>
    </row>
    <row r="2536" spans="1:2">
      <c r="A2536">
        <v>1500000824</v>
      </c>
      <c r="B2536" s="154">
        <v>0</v>
      </c>
    </row>
    <row r="2537" spans="1:2">
      <c r="A2537">
        <v>1500001281</v>
      </c>
      <c r="B2537" s="154">
        <v>0</v>
      </c>
    </row>
    <row r="2538" spans="1:2">
      <c r="A2538">
        <v>1500000627</v>
      </c>
      <c r="B2538" s="154">
        <v>0</v>
      </c>
    </row>
    <row r="2539" spans="1:2">
      <c r="A2539">
        <v>1500001616</v>
      </c>
      <c r="B2539" s="154">
        <v>0</v>
      </c>
    </row>
    <row r="2540" spans="1:2">
      <c r="A2540">
        <v>1500000051</v>
      </c>
      <c r="B2540" s="154">
        <v>77.125</v>
      </c>
    </row>
    <row r="2541" spans="1:2">
      <c r="A2541">
        <v>1500000502</v>
      </c>
      <c r="B2541" s="154">
        <v>0</v>
      </c>
    </row>
    <row r="2542" spans="1:2">
      <c r="A2542">
        <v>1500000243</v>
      </c>
      <c r="B2542" s="154">
        <v>10</v>
      </c>
    </row>
    <row r="2543" spans="1:2">
      <c r="A2543">
        <v>1500001485</v>
      </c>
      <c r="B2543" s="154">
        <v>0</v>
      </c>
    </row>
    <row r="2544" spans="1:2">
      <c r="A2544">
        <v>1500000550</v>
      </c>
      <c r="B2544" s="154">
        <v>9.6666666666666696</v>
      </c>
    </row>
    <row r="2545" spans="1:2">
      <c r="A2545">
        <v>1500000915</v>
      </c>
      <c r="B2545" s="154">
        <v>13.4166666666667</v>
      </c>
    </row>
    <row r="2546" spans="1:2">
      <c r="A2546">
        <v>1500001297</v>
      </c>
      <c r="B2546" s="154">
        <v>16.3333333333333</v>
      </c>
    </row>
    <row r="2547" spans="1:2">
      <c r="A2547">
        <v>1500000104</v>
      </c>
      <c r="B2547" s="154">
        <v>0</v>
      </c>
    </row>
    <row r="2548" spans="1:2">
      <c r="A2548">
        <v>1500000236</v>
      </c>
      <c r="B2548" s="154">
        <v>0</v>
      </c>
    </row>
    <row r="2549" spans="1:2">
      <c r="A2549">
        <v>1500001282</v>
      </c>
      <c r="B2549" s="154">
        <v>12.8333333333333</v>
      </c>
    </row>
    <row r="2550" spans="1:2">
      <c r="A2550">
        <v>1500000563</v>
      </c>
      <c r="B2550" s="154">
        <v>0.83333333333333304</v>
      </c>
    </row>
    <row r="2551" spans="1:2">
      <c r="A2551">
        <v>1500000271</v>
      </c>
      <c r="B2551" s="154">
        <v>0</v>
      </c>
    </row>
    <row r="2552" spans="1:2">
      <c r="A2552">
        <v>1500000588</v>
      </c>
      <c r="B2552" s="154">
        <v>0</v>
      </c>
    </row>
    <row r="2553" spans="1:2">
      <c r="A2553">
        <v>1500000564</v>
      </c>
      <c r="B2553" s="154">
        <v>0</v>
      </c>
    </row>
    <row r="2554" spans="1:2">
      <c r="A2554">
        <v>1500001466</v>
      </c>
      <c r="B2554" s="154">
        <v>0.16666666666666699</v>
      </c>
    </row>
    <row r="2555" spans="1:2">
      <c r="A2555">
        <v>1500000153</v>
      </c>
      <c r="B2555" s="154">
        <v>18.4166666666667</v>
      </c>
    </row>
    <row r="2556" spans="1:2">
      <c r="A2556">
        <v>1500011446</v>
      </c>
      <c r="B2556" s="154">
        <v>2</v>
      </c>
    </row>
    <row r="2557" spans="1:2">
      <c r="A2557">
        <v>1500011447</v>
      </c>
      <c r="B2557" s="154">
        <v>0</v>
      </c>
    </row>
    <row r="2558" spans="1:2">
      <c r="A2558">
        <v>1500011448</v>
      </c>
      <c r="B2558" s="154">
        <v>0</v>
      </c>
    </row>
    <row r="2559" spans="1:2">
      <c r="A2559">
        <v>1500011449</v>
      </c>
      <c r="B2559" s="154">
        <v>167.166666666667</v>
      </c>
    </row>
    <row r="2560" spans="1:2">
      <c r="A2560">
        <v>1500011450</v>
      </c>
      <c r="B2560" s="154">
        <v>0</v>
      </c>
    </row>
    <row r="2561" spans="1:2">
      <c r="A2561">
        <v>1500011451</v>
      </c>
      <c r="B2561" s="154">
        <v>60.8333333333333</v>
      </c>
    </row>
    <row r="2562" spans="1:2">
      <c r="A2562">
        <v>1500011452</v>
      </c>
      <c r="B2562" s="154">
        <v>10.3083333333333</v>
      </c>
    </row>
    <row r="2563" spans="1:2">
      <c r="A2563">
        <v>1500011453</v>
      </c>
      <c r="B2563" s="154">
        <v>11.6666666666667</v>
      </c>
    </row>
    <row r="2564" spans="1:2">
      <c r="A2564">
        <v>1500011456</v>
      </c>
      <c r="B2564" s="154">
        <v>1.6666666666666701</v>
      </c>
    </row>
    <row r="2565" spans="1:2">
      <c r="A2565">
        <v>1500011461</v>
      </c>
      <c r="B2565" s="154">
        <v>0</v>
      </c>
    </row>
    <row r="2566" spans="1:2">
      <c r="A2566">
        <v>1500011464</v>
      </c>
      <c r="B2566" s="154">
        <v>28.0833333333333</v>
      </c>
    </row>
    <row r="2567" spans="1:2">
      <c r="A2567">
        <v>1500011465</v>
      </c>
      <c r="B2567" s="154">
        <v>0</v>
      </c>
    </row>
    <row r="2568" spans="1:2">
      <c r="A2568">
        <v>1500011467</v>
      </c>
      <c r="B2568" s="154">
        <v>0</v>
      </c>
    </row>
    <row r="2569" spans="1:2">
      <c r="A2569">
        <v>1500011469</v>
      </c>
      <c r="B2569" s="154">
        <v>0</v>
      </c>
    </row>
    <row r="2570" spans="1:2">
      <c r="A2570">
        <v>1500011470</v>
      </c>
      <c r="B2570" s="154">
        <v>2</v>
      </c>
    </row>
    <row r="2571" spans="1:2">
      <c r="A2571">
        <v>1500011471</v>
      </c>
      <c r="B2571" s="154">
        <v>4</v>
      </c>
    </row>
    <row r="2572" spans="1:2">
      <c r="A2572">
        <v>1500011473</v>
      </c>
      <c r="B2572" s="154">
        <v>160.5</v>
      </c>
    </row>
    <row r="2573" spans="1:2">
      <c r="A2573">
        <v>1500011474</v>
      </c>
      <c r="B2573" s="154">
        <v>24.25</v>
      </c>
    </row>
    <row r="2574" spans="1:2">
      <c r="A2574">
        <v>1500011475</v>
      </c>
      <c r="B2574" s="154">
        <v>0</v>
      </c>
    </row>
    <row r="2575" spans="1:2">
      <c r="A2575">
        <v>1500011476</v>
      </c>
      <c r="B2575" s="154">
        <v>172.5</v>
      </c>
    </row>
    <row r="2576" spans="1:2">
      <c r="A2576">
        <v>1500011477</v>
      </c>
      <c r="B2576" s="154">
        <v>0</v>
      </c>
    </row>
    <row r="2577" spans="1:2">
      <c r="A2577">
        <v>1500011478</v>
      </c>
      <c r="B2577" s="154">
        <v>0</v>
      </c>
    </row>
    <row r="2578" spans="1:2">
      <c r="A2578">
        <v>1500011479</v>
      </c>
      <c r="B2578" s="154">
        <v>0</v>
      </c>
    </row>
    <row r="2579" spans="1:2">
      <c r="A2579">
        <v>1500011480</v>
      </c>
      <c r="B2579" s="154">
        <v>37.3333333333333</v>
      </c>
    </row>
    <row r="2580" spans="1:2">
      <c r="A2580">
        <v>1500011481</v>
      </c>
      <c r="B2580" s="154">
        <v>103.5</v>
      </c>
    </row>
    <row r="2581" spans="1:2">
      <c r="A2581">
        <v>1500011482</v>
      </c>
      <c r="B2581" s="154">
        <v>0</v>
      </c>
    </row>
    <row r="2582" spans="1:2">
      <c r="A2582">
        <v>1500011483</v>
      </c>
      <c r="B2582" s="154">
        <v>42.3333333333333</v>
      </c>
    </row>
    <row r="2583" spans="1:2">
      <c r="A2583">
        <v>1500011484</v>
      </c>
      <c r="B2583" s="154">
        <v>50.8333333333333</v>
      </c>
    </row>
    <row r="2584" spans="1:2">
      <c r="A2584">
        <v>1500011485</v>
      </c>
      <c r="B2584" s="154">
        <v>0</v>
      </c>
    </row>
    <row r="2585" spans="1:2">
      <c r="A2585">
        <v>1500011486</v>
      </c>
      <c r="B2585" s="154">
        <v>0</v>
      </c>
    </row>
    <row r="2586" spans="1:2">
      <c r="A2586">
        <v>1500011488</v>
      </c>
      <c r="B2586" s="154">
        <v>37.5</v>
      </c>
    </row>
    <row r="2587" spans="1:2">
      <c r="A2587">
        <v>1500011489</v>
      </c>
      <c r="B2587" s="154">
        <v>0</v>
      </c>
    </row>
    <row r="2588" spans="1:2">
      <c r="A2588">
        <v>1500011490</v>
      </c>
      <c r="B2588" s="154">
        <v>194</v>
      </c>
    </row>
    <row r="2589" spans="1:2">
      <c r="A2589">
        <v>1500011491</v>
      </c>
      <c r="B2589" s="154">
        <v>29.75</v>
      </c>
    </row>
    <row r="2590" spans="1:2">
      <c r="A2590">
        <v>1500011492</v>
      </c>
      <c r="B2590" s="154">
        <v>79.3333333333333</v>
      </c>
    </row>
    <row r="2591" spans="1:2">
      <c r="A2591">
        <v>1500011493</v>
      </c>
      <c r="B2591" s="154">
        <v>1.1666666666666701</v>
      </c>
    </row>
    <row r="2592" spans="1:2">
      <c r="A2592">
        <v>1500011495</v>
      </c>
      <c r="B2592" s="154">
        <v>67.1666666666667</v>
      </c>
    </row>
    <row r="2593" spans="1:2">
      <c r="A2593">
        <v>1500011497</v>
      </c>
      <c r="B2593" s="154">
        <v>29.8333333333333</v>
      </c>
    </row>
    <row r="2594" spans="1:2">
      <c r="A2594">
        <v>1500011498</v>
      </c>
      <c r="B2594" s="154">
        <v>0</v>
      </c>
    </row>
    <row r="2595" spans="1:2">
      <c r="A2595">
        <v>1500011499</v>
      </c>
      <c r="B2595" s="154">
        <v>29.5833333333333</v>
      </c>
    </row>
    <row r="2596" spans="1:2">
      <c r="A2596">
        <v>1500011500</v>
      </c>
      <c r="B2596" s="154">
        <v>0</v>
      </c>
    </row>
    <row r="2597" spans="1:2">
      <c r="A2597">
        <v>1500011501</v>
      </c>
      <c r="B2597" s="154">
        <v>0</v>
      </c>
    </row>
    <row r="2598" spans="1:2">
      <c r="A2598">
        <v>1500011502</v>
      </c>
      <c r="B2598" s="154">
        <v>2.3333333333333299</v>
      </c>
    </row>
    <row r="2599" spans="1:2">
      <c r="A2599">
        <v>1500011503</v>
      </c>
      <c r="B2599" s="154">
        <v>59.3333333333333</v>
      </c>
    </row>
    <row r="2600" spans="1:2">
      <c r="A2600">
        <v>1500011504</v>
      </c>
      <c r="B2600" s="154">
        <v>8.25</v>
      </c>
    </row>
    <row r="2601" spans="1:2">
      <c r="A2601">
        <v>1500011505</v>
      </c>
      <c r="B2601" s="154">
        <v>53.1666666666667</v>
      </c>
    </row>
    <row r="2602" spans="1:2">
      <c r="A2602">
        <v>1500011506</v>
      </c>
      <c r="B2602" s="154">
        <v>0</v>
      </c>
    </row>
    <row r="2603" spans="1:2">
      <c r="A2603">
        <v>1500011507</v>
      </c>
      <c r="B2603" s="154">
        <v>0</v>
      </c>
    </row>
    <row r="2604" spans="1:2">
      <c r="A2604">
        <v>1500011509</v>
      </c>
      <c r="B2604" s="154">
        <v>25.8333333333333</v>
      </c>
    </row>
    <row r="2605" spans="1:2">
      <c r="A2605">
        <v>1500011510</v>
      </c>
      <c r="B2605" s="154">
        <v>216.666666666667</v>
      </c>
    </row>
    <row r="2606" spans="1:2">
      <c r="A2606">
        <v>1500011512</v>
      </c>
      <c r="B2606" s="154">
        <v>87.5</v>
      </c>
    </row>
    <row r="2607" spans="1:2">
      <c r="A2607">
        <v>1500011513</v>
      </c>
      <c r="B2607" s="154">
        <v>90.5</v>
      </c>
    </row>
    <row r="2608" spans="1:2">
      <c r="A2608">
        <v>1500011514</v>
      </c>
      <c r="B2608" s="154">
        <v>0</v>
      </c>
    </row>
    <row r="2609" spans="1:2">
      <c r="A2609">
        <v>1500011431</v>
      </c>
      <c r="B2609" s="154">
        <v>0</v>
      </c>
    </row>
    <row r="2610" spans="1:2">
      <c r="A2610">
        <v>1500011516</v>
      </c>
      <c r="B2610" s="154">
        <v>0</v>
      </c>
    </row>
    <row r="2611" spans="1:2">
      <c r="A2611">
        <v>1500011517</v>
      </c>
      <c r="B2611" s="154">
        <v>44.6666666666667</v>
      </c>
    </row>
    <row r="2612" spans="1:2">
      <c r="A2612">
        <v>1500011518</v>
      </c>
      <c r="B2612" s="154">
        <v>51.2083333333333</v>
      </c>
    </row>
    <row r="2613" spans="1:2">
      <c r="A2613">
        <v>1500011519</v>
      </c>
      <c r="B2613" s="154">
        <v>21.5</v>
      </c>
    </row>
    <row r="2614" spans="1:2">
      <c r="A2614">
        <v>1500011520</v>
      </c>
      <c r="B2614" s="154">
        <v>0</v>
      </c>
    </row>
    <row r="2615" spans="1:2">
      <c r="A2615">
        <v>1500011522</v>
      </c>
      <c r="B2615" s="154">
        <v>51.1666666666667</v>
      </c>
    </row>
    <row r="2616" spans="1:2">
      <c r="A2616">
        <v>1500011523</v>
      </c>
      <c r="B2616" s="154">
        <v>0</v>
      </c>
    </row>
    <row r="2617" spans="1:2">
      <c r="A2617">
        <v>1500011524</v>
      </c>
      <c r="B2617" s="154">
        <v>101.666666666667</v>
      </c>
    </row>
    <row r="2618" spans="1:2">
      <c r="A2618">
        <v>1500011525</v>
      </c>
      <c r="B2618" s="154">
        <v>74.125</v>
      </c>
    </row>
    <row r="2619" spans="1:2">
      <c r="A2619">
        <v>1500011526</v>
      </c>
      <c r="B2619" s="154">
        <v>0</v>
      </c>
    </row>
    <row r="2620" spans="1:2">
      <c r="A2620">
        <v>1500011527</v>
      </c>
      <c r="B2620" s="154">
        <v>6.5</v>
      </c>
    </row>
    <row r="2621" spans="1:2">
      <c r="A2621">
        <v>1500011528</v>
      </c>
      <c r="B2621" s="154">
        <v>0</v>
      </c>
    </row>
    <row r="2622" spans="1:2">
      <c r="A2622">
        <v>1500011530</v>
      </c>
      <c r="B2622" s="154">
        <v>0</v>
      </c>
    </row>
    <row r="2623" spans="1:2">
      <c r="A2623">
        <v>1500011532</v>
      </c>
      <c r="B2623" s="154">
        <v>0</v>
      </c>
    </row>
    <row r="2624" spans="1:2">
      <c r="A2624">
        <v>1500011533</v>
      </c>
      <c r="B2624" s="154">
        <v>0</v>
      </c>
    </row>
    <row r="2625" spans="1:2">
      <c r="A2625">
        <v>1500011534</v>
      </c>
      <c r="B2625" s="154">
        <v>9.3333333333333304</v>
      </c>
    </row>
    <row r="2626" spans="1:2">
      <c r="A2626">
        <v>1500012529</v>
      </c>
      <c r="B2626" s="154">
        <v>105.25</v>
      </c>
    </row>
    <row r="2627" spans="1:2">
      <c r="A2627">
        <v>1500011622</v>
      </c>
      <c r="B2627" s="154">
        <v>10.375</v>
      </c>
    </row>
    <row r="2628" spans="1:2">
      <c r="A2628">
        <v>1500011623</v>
      </c>
      <c r="B2628" s="154">
        <v>1</v>
      </c>
    </row>
    <row r="2629" spans="1:2">
      <c r="A2629">
        <v>1500011624</v>
      </c>
      <c r="B2629" s="154">
        <v>0</v>
      </c>
    </row>
    <row r="2630" spans="1:2">
      <c r="A2630">
        <v>1500011625</v>
      </c>
      <c r="B2630" s="154">
        <v>42.375</v>
      </c>
    </row>
    <row r="2631" spans="1:2">
      <c r="A2631">
        <v>1500011626</v>
      </c>
      <c r="B2631" s="154">
        <v>72.1666666666667</v>
      </c>
    </row>
    <row r="2632" spans="1:2">
      <c r="A2632">
        <v>1500011627</v>
      </c>
      <c r="B2632" s="154">
        <v>105.166666666667</v>
      </c>
    </row>
    <row r="2633" spans="1:2">
      <c r="A2633">
        <v>1500011629</v>
      </c>
      <c r="B2633" s="154">
        <v>8.3333333333333304</v>
      </c>
    </row>
    <row r="2634" spans="1:2">
      <c r="A2634">
        <v>1500011630</v>
      </c>
      <c r="B2634" s="154">
        <v>0</v>
      </c>
    </row>
    <row r="2635" spans="1:2">
      <c r="A2635">
        <v>1500011631</v>
      </c>
      <c r="B2635" s="154">
        <v>0</v>
      </c>
    </row>
    <row r="2636" spans="1:2">
      <c r="A2636">
        <v>1500011632</v>
      </c>
      <c r="B2636" s="154">
        <v>33.883333333333297</v>
      </c>
    </row>
    <row r="2637" spans="1:2">
      <c r="A2637">
        <v>1500011633</v>
      </c>
      <c r="B2637" s="154">
        <v>0</v>
      </c>
    </row>
    <row r="2638" spans="1:2">
      <c r="A2638">
        <v>1500011634</v>
      </c>
      <c r="B2638" s="154">
        <v>4.80833333333333</v>
      </c>
    </row>
    <row r="2639" spans="1:2">
      <c r="A2639">
        <v>1500011635</v>
      </c>
      <c r="B2639" s="154">
        <v>109.333333333333</v>
      </c>
    </row>
    <row r="2640" spans="1:2">
      <c r="A2640">
        <v>1500011636</v>
      </c>
      <c r="B2640" s="154">
        <v>0</v>
      </c>
    </row>
    <row r="2641" spans="1:2">
      <c r="A2641">
        <v>1500011637</v>
      </c>
      <c r="B2641" s="154">
        <v>0</v>
      </c>
    </row>
    <row r="2642" spans="1:2">
      <c r="A2642">
        <v>1500011638</v>
      </c>
      <c r="B2642" s="154">
        <v>109.1</v>
      </c>
    </row>
    <row r="2643" spans="1:2">
      <c r="A2643">
        <v>1500011639</v>
      </c>
      <c r="B2643" s="154">
        <v>4.1666666666666696</v>
      </c>
    </row>
    <row r="2644" spans="1:2">
      <c r="A2644">
        <v>1500011640</v>
      </c>
      <c r="B2644" s="154">
        <v>19.1666666666667</v>
      </c>
    </row>
    <row r="2645" spans="1:2">
      <c r="A2645">
        <v>1500011641</v>
      </c>
      <c r="B2645" s="154">
        <v>23.3333333333333</v>
      </c>
    </row>
    <row r="2646" spans="1:2">
      <c r="A2646">
        <v>1500011642</v>
      </c>
      <c r="B2646" s="154">
        <v>15.8333333333333</v>
      </c>
    </row>
    <row r="2647" spans="1:2">
      <c r="A2647">
        <v>1500011643</v>
      </c>
      <c r="B2647" s="154">
        <v>44.1666666666667</v>
      </c>
    </row>
    <row r="2648" spans="1:2">
      <c r="A2648">
        <v>1500011644</v>
      </c>
      <c r="B2648" s="154">
        <v>81.8333333333333</v>
      </c>
    </row>
    <row r="2649" spans="1:2">
      <c r="A2649">
        <v>1500011645</v>
      </c>
      <c r="B2649" s="154">
        <v>13.3333333333333</v>
      </c>
    </row>
    <row r="2650" spans="1:2">
      <c r="A2650">
        <v>1500011646</v>
      </c>
      <c r="B2650" s="154">
        <v>25</v>
      </c>
    </row>
    <row r="2651" spans="1:2">
      <c r="A2651">
        <v>1500011647</v>
      </c>
      <c r="B2651" s="154">
        <v>231.166666666667</v>
      </c>
    </row>
    <row r="2652" spans="1:2">
      <c r="A2652">
        <v>1500011648</v>
      </c>
      <c r="B2652" s="154">
        <v>0</v>
      </c>
    </row>
    <row r="2653" spans="1:2">
      <c r="A2653">
        <v>1500011649</v>
      </c>
      <c r="B2653" s="154">
        <v>17.5</v>
      </c>
    </row>
    <row r="2654" spans="1:2">
      <c r="A2654">
        <v>1500011980</v>
      </c>
      <c r="B2654" s="154">
        <v>10</v>
      </c>
    </row>
    <row r="2655" spans="1:2">
      <c r="A2655">
        <v>1500012118</v>
      </c>
      <c r="B2655" s="154">
        <v>1.1666666666666701</v>
      </c>
    </row>
    <row r="2656" spans="1:2">
      <c r="A2656">
        <v>1500012119</v>
      </c>
      <c r="B2656" s="154">
        <v>11.8333333333333</v>
      </c>
    </row>
    <row r="2657" spans="1:2">
      <c r="A2657">
        <v>1500012120</v>
      </c>
      <c r="B2657" s="154">
        <v>0</v>
      </c>
    </row>
    <row r="2658" spans="1:2">
      <c r="A2658">
        <v>1500012121</v>
      </c>
      <c r="B2658" s="154">
        <v>31.6666666666667</v>
      </c>
    </row>
    <row r="2659" spans="1:2">
      <c r="A2659">
        <v>1500012122</v>
      </c>
      <c r="B2659" s="154">
        <v>4.3333333333333304</v>
      </c>
    </row>
    <row r="2660" spans="1:2">
      <c r="A2660">
        <v>1500012123</v>
      </c>
      <c r="B2660" s="154">
        <v>18</v>
      </c>
    </row>
    <row r="2661" spans="1:2">
      <c r="A2661">
        <v>1500012124</v>
      </c>
      <c r="B2661" s="154">
        <v>73.1666666666667</v>
      </c>
    </row>
    <row r="2662" spans="1:2">
      <c r="A2662">
        <v>1500011981</v>
      </c>
      <c r="B2662" s="154">
        <v>6</v>
      </c>
    </row>
    <row r="2663" spans="1:2">
      <c r="A2663">
        <v>1500011982</v>
      </c>
      <c r="B2663" s="154">
        <v>0</v>
      </c>
    </row>
    <row r="2664" spans="1:2">
      <c r="A2664">
        <v>1500011983</v>
      </c>
      <c r="B2664" s="154">
        <v>121.6</v>
      </c>
    </row>
    <row r="2665" spans="1:2">
      <c r="A2665">
        <v>1500011984</v>
      </c>
      <c r="B2665" s="154">
        <v>0</v>
      </c>
    </row>
    <row r="2666" spans="1:2">
      <c r="A2666">
        <v>1500011986</v>
      </c>
      <c r="B2666" s="154">
        <v>0</v>
      </c>
    </row>
    <row r="2667" spans="1:2">
      <c r="A2667">
        <v>1500011988</v>
      </c>
      <c r="B2667" s="154">
        <v>2.5</v>
      </c>
    </row>
    <row r="2668" spans="1:2">
      <c r="A2668">
        <v>1500011989</v>
      </c>
      <c r="B2668" s="154">
        <v>16</v>
      </c>
    </row>
    <row r="2669" spans="1:2">
      <c r="A2669">
        <v>1500011990</v>
      </c>
      <c r="B2669" s="154">
        <v>2.6666666666666701</v>
      </c>
    </row>
    <row r="2670" spans="1:2">
      <c r="A2670">
        <v>1500011993</v>
      </c>
      <c r="B2670" s="154">
        <v>0</v>
      </c>
    </row>
    <row r="2671" spans="1:2">
      <c r="A2671">
        <v>1500011995</v>
      </c>
      <c r="B2671" s="154">
        <v>0</v>
      </c>
    </row>
    <row r="2672" spans="1:2">
      <c r="A2672">
        <v>1500011996</v>
      </c>
      <c r="B2672" s="154">
        <v>146.541666666667</v>
      </c>
    </row>
    <row r="2673" spans="1:2">
      <c r="A2673">
        <v>1500011997</v>
      </c>
      <c r="B2673" s="154">
        <v>144.46666666666701</v>
      </c>
    </row>
    <row r="2674" spans="1:2">
      <c r="A2674">
        <v>1500011999</v>
      </c>
      <c r="B2674" s="154">
        <v>0</v>
      </c>
    </row>
    <row r="2675" spans="1:2">
      <c r="A2675">
        <v>1500012000</v>
      </c>
      <c r="B2675" s="154">
        <v>0</v>
      </c>
    </row>
    <row r="2676" spans="1:2">
      <c r="A2676">
        <v>1500012001</v>
      </c>
      <c r="B2676" s="154">
        <v>54.1666666666667</v>
      </c>
    </row>
    <row r="2677" spans="1:2">
      <c r="A2677">
        <v>1500012002</v>
      </c>
      <c r="B2677" s="154">
        <v>4.1666666666666696</v>
      </c>
    </row>
    <row r="2678" spans="1:2">
      <c r="A2678">
        <v>1500012003</v>
      </c>
      <c r="B2678" s="154">
        <v>23.5</v>
      </c>
    </row>
    <row r="2679" spans="1:2">
      <c r="A2679">
        <v>1500012004</v>
      </c>
      <c r="B2679" s="154">
        <v>15.5</v>
      </c>
    </row>
    <row r="2680" spans="1:2">
      <c r="A2680">
        <v>1500012005</v>
      </c>
      <c r="B2680" s="154">
        <v>135.666666666667</v>
      </c>
    </row>
    <row r="2681" spans="1:2">
      <c r="A2681">
        <v>1500012006</v>
      </c>
      <c r="B2681" s="154">
        <v>6</v>
      </c>
    </row>
    <row r="2682" spans="1:2">
      <c r="A2682">
        <v>1500012007</v>
      </c>
      <c r="B2682" s="154">
        <v>265.5</v>
      </c>
    </row>
    <row r="2683" spans="1:2">
      <c r="A2683">
        <v>1500012008</v>
      </c>
      <c r="B2683" s="154">
        <v>0</v>
      </c>
    </row>
    <row r="2684" spans="1:2">
      <c r="A2684">
        <v>1500012279</v>
      </c>
      <c r="B2684" s="154">
        <v>79.6666666666667</v>
      </c>
    </row>
    <row r="2685" spans="1:2">
      <c r="A2685">
        <v>1500012280</v>
      </c>
      <c r="B2685" s="154">
        <v>0</v>
      </c>
    </row>
    <row r="2686" spans="1:2">
      <c r="A2686">
        <v>1500012281</v>
      </c>
      <c r="B2686" s="154">
        <v>28.25</v>
      </c>
    </row>
    <row r="2687" spans="1:2">
      <c r="A2687">
        <v>1500012282</v>
      </c>
      <c r="B2687" s="154">
        <v>0</v>
      </c>
    </row>
    <row r="2688" spans="1:2">
      <c r="A2688">
        <v>1500012283</v>
      </c>
      <c r="B2688" s="154">
        <v>41.3333333333333</v>
      </c>
    </row>
    <row r="2689" spans="1:2">
      <c r="A2689">
        <v>1500012284</v>
      </c>
      <c r="B2689" s="154">
        <v>19.3333333333333</v>
      </c>
    </row>
    <row r="2690" spans="1:2">
      <c r="A2690">
        <v>1500012285</v>
      </c>
      <c r="B2690" s="154">
        <v>10.8333333333333</v>
      </c>
    </row>
    <row r="2691" spans="1:2">
      <c r="A2691">
        <v>1500012286</v>
      </c>
      <c r="B2691" s="154">
        <v>3.5</v>
      </c>
    </row>
    <row r="2692" spans="1:2">
      <c r="A2692">
        <v>1500012287</v>
      </c>
      <c r="B2692" s="154">
        <v>159.166666666667</v>
      </c>
    </row>
    <row r="2693" spans="1:2">
      <c r="A2693">
        <v>1500012288</v>
      </c>
      <c r="B2693" s="154">
        <v>0</v>
      </c>
    </row>
    <row r="2694" spans="1:2">
      <c r="A2694">
        <v>1500012289</v>
      </c>
      <c r="B2694" s="154">
        <v>135.5</v>
      </c>
    </row>
    <row r="2695" spans="1:2">
      <c r="A2695">
        <v>1500012290</v>
      </c>
      <c r="B2695" s="154">
        <v>0</v>
      </c>
    </row>
    <row r="2696" spans="1:2">
      <c r="A2696">
        <v>1500012291</v>
      </c>
      <c r="B2696" s="154">
        <v>49.5</v>
      </c>
    </row>
    <row r="2697" spans="1:2">
      <c r="A2697">
        <v>1500012292</v>
      </c>
      <c r="B2697" s="154">
        <v>11</v>
      </c>
    </row>
    <row r="2698" spans="1:2">
      <c r="A2698">
        <v>1500012293</v>
      </c>
      <c r="B2698" s="154">
        <v>19.75</v>
      </c>
    </row>
    <row r="2699" spans="1:2">
      <c r="A2699">
        <v>1500012295</v>
      </c>
      <c r="B2699" s="154">
        <v>1</v>
      </c>
    </row>
    <row r="2700" spans="1:2">
      <c r="A2700">
        <v>1500012297</v>
      </c>
      <c r="B2700" s="154">
        <v>26.6666666666667</v>
      </c>
    </row>
    <row r="2701" spans="1:2">
      <c r="A2701">
        <v>1500012298</v>
      </c>
      <c r="B2701" s="154">
        <v>0</v>
      </c>
    </row>
    <row r="2702" spans="1:2">
      <c r="A2702">
        <v>1500012299</v>
      </c>
      <c r="B2702" s="154">
        <v>55.8333333333333</v>
      </c>
    </row>
    <row r="2703" spans="1:2">
      <c r="A2703">
        <v>1500012300</v>
      </c>
      <c r="B2703" s="154">
        <v>3.75</v>
      </c>
    </row>
    <row r="2704" spans="1:2">
      <c r="A2704">
        <v>1500012301</v>
      </c>
      <c r="B2704" s="154">
        <v>5.3333333333333304</v>
      </c>
    </row>
    <row r="2705" spans="1:2">
      <c r="A2705">
        <v>1500012302</v>
      </c>
      <c r="B2705" s="154">
        <v>0</v>
      </c>
    </row>
    <row r="2706" spans="1:2">
      <c r="A2706">
        <v>1500012303</v>
      </c>
      <c r="B2706" s="154">
        <v>105.666666666667</v>
      </c>
    </row>
    <row r="2707" spans="1:2">
      <c r="A2707">
        <v>1500012304</v>
      </c>
      <c r="B2707" s="154">
        <v>44.1666666666667</v>
      </c>
    </row>
    <row r="2708" spans="1:2">
      <c r="A2708">
        <v>1500012306</v>
      </c>
      <c r="B2708" s="154">
        <v>80.8333333333333</v>
      </c>
    </row>
    <row r="2709" spans="1:2">
      <c r="A2709">
        <v>1500012307</v>
      </c>
      <c r="B2709" s="154">
        <v>43.3333333333333</v>
      </c>
    </row>
    <row r="2710" spans="1:2">
      <c r="A2710">
        <v>1500012308</v>
      </c>
      <c r="B2710" s="154">
        <v>19.355</v>
      </c>
    </row>
    <row r="2711" spans="1:2">
      <c r="A2711">
        <v>1500012309</v>
      </c>
      <c r="B2711" s="154">
        <v>0</v>
      </c>
    </row>
    <row r="2712" spans="1:2">
      <c r="A2712">
        <v>1500012310</v>
      </c>
      <c r="B2712" s="154">
        <v>76.5</v>
      </c>
    </row>
    <row r="2713" spans="1:2">
      <c r="A2713">
        <v>1500012311</v>
      </c>
      <c r="B2713" s="154">
        <v>0</v>
      </c>
    </row>
    <row r="2714" spans="1:2">
      <c r="A2714">
        <v>1500012312</v>
      </c>
      <c r="B2714" s="154">
        <v>0</v>
      </c>
    </row>
    <row r="2715" spans="1:2">
      <c r="A2715">
        <v>1500012374</v>
      </c>
      <c r="B2715" s="154">
        <v>0</v>
      </c>
    </row>
    <row r="2716" spans="1:2">
      <c r="A2716">
        <v>1500012367</v>
      </c>
      <c r="B2716" s="154">
        <v>0</v>
      </c>
    </row>
    <row r="2717" spans="1:2">
      <c r="A2717">
        <v>1500012368</v>
      </c>
      <c r="B2717" s="154">
        <v>0</v>
      </c>
    </row>
    <row r="2718" spans="1:2">
      <c r="A2718">
        <v>1500012370</v>
      </c>
      <c r="B2718" s="154">
        <v>165.791666666667</v>
      </c>
    </row>
    <row r="2719" spans="1:2">
      <c r="A2719">
        <v>1500012371</v>
      </c>
      <c r="B2719" s="154">
        <v>150.083333333333</v>
      </c>
    </row>
    <row r="2720" spans="1:2">
      <c r="A2720">
        <v>1500012372</v>
      </c>
      <c r="B2720" s="154">
        <v>121.583333333333</v>
      </c>
    </row>
    <row r="2721" spans="1:2">
      <c r="A2721">
        <v>1500012373</v>
      </c>
      <c r="B2721" s="154">
        <v>192.791666666667</v>
      </c>
    </row>
    <row r="2722" spans="1:2">
      <c r="A2722">
        <v>1500012397</v>
      </c>
      <c r="B2722" s="154">
        <v>0</v>
      </c>
    </row>
    <row r="2723" spans="1:2">
      <c r="A2723">
        <v>1500012398</v>
      </c>
      <c r="B2723" s="154">
        <v>26.6666666666667</v>
      </c>
    </row>
    <row r="2724" spans="1:2">
      <c r="A2724">
        <v>1500012399</v>
      </c>
      <c r="B2724" s="154">
        <v>2.8333333333333299</v>
      </c>
    </row>
    <row r="2725" spans="1:2">
      <c r="A2725">
        <v>1500012400</v>
      </c>
      <c r="B2725" s="154">
        <v>0</v>
      </c>
    </row>
    <row r="2726" spans="1:2">
      <c r="A2726">
        <v>1500012403</v>
      </c>
      <c r="B2726" s="154">
        <v>140.333333333333</v>
      </c>
    </row>
    <row r="2727" spans="1:2">
      <c r="A2727">
        <v>1500012424</v>
      </c>
      <c r="B2727" s="154">
        <v>13.3333333333333</v>
      </c>
    </row>
    <row r="2728" spans="1:2">
      <c r="A2728">
        <v>1500012425</v>
      </c>
      <c r="B2728" s="154">
        <v>60.5</v>
      </c>
    </row>
    <row r="2729" spans="1:2">
      <c r="A2729">
        <v>1500012401</v>
      </c>
      <c r="B2729" s="154">
        <v>0</v>
      </c>
    </row>
    <row r="2730" spans="1:2">
      <c r="A2730">
        <v>1500012460</v>
      </c>
      <c r="B2730" s="154">
        <v>246.708333333333</v>
      </c>
    </row>
    <row r="2731" spans="1:2">
      <c r="A2731">
        <v>1500012461</v>
      </c>
      <c r="B2731" s="154">
        <v>0</v>
      </c>
    </row>
    <row r="2732" spans="1:2">
      <c r="A2732">
        <v>1500012462</v>
      </c>
      <c r="B2732" s="154">
        <v>35.1666666666667</v>
      </c>
    </row>
    <row r="2733" spans="1:2">
      <c r="A2733">
        <v>1500012463</v>
      </c>
      <c r="B2733" s="154">
        <v>3.75</v>
      </c>
    </row>
    <row r="2734" spans="1:2">
      <c r="A2734">
        <v>1500012464</v>
      </c>
      <c r="B2734" s="154">
        <v>109.333333333333</v>
      </c>
    </row>
    <row r="2735" spans="1:2">
      <c r="A2735">
        <v>1500012560</v>
      </c>
      <c r="B2735" s="154">
        <v>0.83333333333333304</v>
      </c>
    </row>
    <row r="2736" spans="1:2">
      <c r="A2736">
        <v>1500012562</v>
      </c>
      <c r="B2736" s="154">
        <v>6</v>
      </c>
    </row>
    <row r="2737" spans="1:2">
      <c r="A2737">
        <v>1500012563</v>
      </c>
      <c r="B2737" s="154">
        <v>56.5</v>
      </c>
    </row>
    <row r="2738" spans="1:2">
      <c r="A2738">
        <v>1500012564</v>
      </c>
      <c r="B2738" s="154">
        <v>0</v>
      </c>
    </row>
    <row r="2739" spans="1:2">
      <c r="A2739">
        <v>1500012565</v>
      </c>
      <c r="B2739" s="154">
        <v>30.8333333333333</v>
      </c>
    </row>
    <row r="2740" spans="1:2">
      <c r="A2740">
        <v>1500012567</v>
      </c>
      <c r="B2740" s="154">
        <v>0</v>
      </c>
    </row>
    <row r="2741" spans="1:2">
      <c r="A2741">
        <v>1500012568</v>
      </c>
      <c r="B2741" s="154">
        <v>0</v>
      </c>
    </row>
    <row r="2742" spans="1:2">
      <c r="A2742">
        <v>1500012569</v>
      </c>
      <c r="B2742" s="154">
        <v>250.416666666667</v>
      </c>
    </row>
    <row r="2743" spans="1:2">
      <c r="A2743">
        <v>1500012570</v>
      </c>
      <c r="B2743" s="154">
        <v>1.6666666666666701</v>
      </c>
    </row>
    <row r="2744" spans="1:2">
      <c r="A2744">
        <v>1500012573</v>
      </c>
      <c r="B2744" s="154">
        <v>0</v>
      </c>
    </row>
    <row r="2745" spans="1:2">
      <c r="A2745">
        <v>1500012603</v>
      </c>
      <c r="B2745" s="154">
        <v>0</v>
      </c>
    </row>
    <row r="2746" spans="1:2">
      <c r="A2746">
        <v>1500012604</v>
      </c>
      <c r="B2746" s="154">
        <v>59.408333333333303</v>
      </c>
    </row>
    <row r="2747" spans="1:2">
      <c r="A2747">
        <v>1500012606</v>
      </c>
      <c r="B2747" s="154">
        <v>0</v>
      </c>
    </row>
    <row r="2748" spans="1:2">
      <c r="A2748">
        <v>1500012610</v>
      </c>
      <c r="B2748" s="154">
        <v>0</v>
      </c>
    </row>
    <row r="2749" spans="1:2">
      <c r="A2749">
        <v>1500012611</v>
      </c>
      <c r="B2749" s="154">
        <v>43.5</v>
      </c>
    </row>
    <row r="2750" spans="1:2">
      <c r="A2750">
        <v>1500012613</v>
      </c>
      <c r="B2750" s="154">
        <v>0</v>
      </c>
    </row>
    <row r="2751" spans="1:2">
      <c r="A2751">
        <v>1500012669</v>
      </c>
      <c r="B2751" s="154">
        <v>134.35833333333301</v>
      </c>
    </row>
    <row r="2752" spans="1:2">
      <c r="A2752">
        <v>1500012670</v>
      </c>
      <c r="B2752" s="154">
        <v>60.908333333333303</v>
      </c>
    </row>
    <row r="2753" spans="1:2">
      <c r="A2753">
        <v>1500012671</v>
      </c>
      <c r="B2753" s="154">
        <v>11.6666666666667</v>
      </c>
    </row>
    <row r="2754" spans="1:2">
      <c r="A2754">
        <v>1500012691</v>
      </c>
      <c r="B2754" s="154">
        <v>0</v>
      </c>
    </row>
    <row r="2755" spans="1:2">
      <c r="A2755">
        <v>1500012692</v>
      </c>
      <c r="B2755" s="154">
        <v>7.5</v>
      </c>
    </row>
    <row r="2756" spans="1:2">
      <c r="A2756">
        <v>1500012675</v>
      </c>
      <c r="B2756" s="154">
        <v>0</v>
      </c>
    </row>
    <row r="2757" spans="1:2">
      <c r="A2757">
        <v>1500012685</v>
      </c>
      <c r="B2757" s="154">
        <v>45.3333333333333</v>
      </c>
    </row>
    <row r="2758" spans="1:2">
      <c r="A2758">
        <v>1500012686</v>
      </c>
      <c r="B2758" s="154">
        <v>19.1666666666667</v>
      </c>
    </row>
    <row r="2759" spans="1:2">
      <c r="A2759">
        <v>1500012687</v>
      </c>
      <c r="B2759" s="154">
        <v>25.6666666666667</v>
      </c>
    </row>
    <row r="2760" spans="1:2">
      <c r="A2760">
        <v>1500012746</v>
      </c>
      <c r="B2760" s="154">
        <v>28.6666666666667</v>
      </c>
    </row>
    <row r="2761" spans="1:2">
      <c r="A2761">
        <v>1500012747</v>
      </c>
      <c r="B2761" s="154">
        <v>2.1666666666666701</v>
      </c>
    </row>
    <row r="2762" spans="1:2">
      <c r="A2762">
        <v>1500012748</v>
      </c>
      <c r="B2762" s="154">
        <v>129.791666666667</v>
      </c>
    </row>
    <row r="2763" spans="1:2">
      <c r="A2763">
        <v>1500012749</v>
      </c>
      <c r="B2763" s="154">
        <v>0</v>
      </c>
    </row>
    <row r="2764" spans="1:2">
      <c r="A2764">
        <v>1500012750</v>
      </c>
      <c r="B2764" s="154">
        <v>4.25</v>
      </c>
    </row>
    <row r="2765" spans="1:2">
      <c r="A2765">
        <v>1500012769</v>
      </c>
      <c r="B2765" s="154">
        <v>3.8333333333333299</v>
      </c>
    </row>
    <row r="2766" spans="1:2">
      <c r="A2766">
        <v>1500012771</v>
      </c>
      <c r="B2766" s="154">
        <v>12.5</v>
      </c>
    </row>
    <row r="2767" spans="1:2">
      <c r="A2767">
        <v>1500012770</v>
      </c>
      <c r="B2767" s="154">
        <v>2</v>
      </c>
    </row>
    <row r="2768" spans="1:2">
      <c r="A2768">
        <v>1500012745</v>
      </c>
      <c r="B2768" s="154">
        <v>0</v>
      </c>
    </row>
    <row r="2769" spans="1:2">
      <c r="A2769">
        <v>1500012755</v>
      </c>
      <c r="B2769" s="154">
        <v>0</v>
      </c>
    </row>
    <row r="2770" spans="1:2">
      <c r="A2770">
        <v>1500012756</v>
      </c>
      <c r="B2770" s="154">
        <v>23.55</v>
      </c>
    </row>
    <row r="2771" spans="1:2">
      <c r="A2771">
        <v>1500012766</v>
      </c>
      <c r="B2771" s="154">
        <v>0</v>
      </c>
    </row>
    <row r="2772" spans="1:2">
      <c r="A2772">
        <v>1500012783</v>
      </c>
      <c r="B2772" s="154">
        <v>61.25</v>
      </c>
    </row>
    <row r="2773" spans="1:2">
      <c r="A2773">
        <v>1500012767</v>
      </c>
      <c r="B2773" s="154">
        <v>5</v>
      </c>
    </row>
    <row r="2774" spans="1:2">
      <c r="A2774">
        <v>1500012784</v>
      </c>
      <c r="B2774" s="154">
        <v>0</v>
      </c>
    </row>
    <row r="2775" spans="1:2">
      <c r="A2775">
        <v>1500012850</v>
      </c>
      <c r="B2775" s="154">
        <v>55.8333333333333</v>
      </c>
    </row>
    <row r="2776" spans="1:2">
      <c r="A2776">
        <v>1500012852</v>
      </c>
      <c r="B2776" s="154">
        <v>26.3333333333333</v>
      </c>
    </row>
    <row r="2777" spans="1:2">
      <c r="A2777">
        <v>1500012951</v>
      </c>
      <c r="B2777" s="154">
        <v>0</v>
      </c>
    </row>
    <row r="2778" spans="1:2">
      <c r="A2778">
        <v>1500012952</v>
      </c>
      <c r="B2778" s="154">
        <v>67.8333333333333</v>
      </c>
    </row>
    <row r="2779" spans="1:2">
      <c r="A2779">
        <v>1500012970</v>
      </c>
      <c r="B2779" s="154">
        <v>0</v>
      </c>
    </row>
    <row r="2780" spans="1:2">
      <c r="A2780">
        <v>1500012971</v>
      </c>
      <c r="B2780" s="154">
        <v>0</v>
      </c>
    </row>
    <row r="2781" spans="1:2">
      <c r="A2781">
        <v>1500012973</v>
      </c>
      <c r="B2781" s="154">
        <v>52.0833333333333</v>
      </c>
    </row>
    <row r="2782" spans="1:2">
      <c r="A2782">
        <v>1500012974</v>
      </c>
      <c r="B2782" s="154">
        <v>6</v>
      </c>
    </row>
    <row r="2783" spans="1:2">
      <c r="A2783">
        <v>1500012975</v>
      </c>
      <c r="B2783" s="154">
        <v>0</v>
      </c>
    </row>
    <row r="2784" spans="1:2">
      <c r="A2784">
        <v>1500012976</v>
      </c>
      <c r="B2784" s="154">
        <v>0</v>
      </c>
    </row>
    <row r="2785" spans="1:2">
      <c r="A2785">
        <v>1500012977</v>
      </c>
      <c r="B2785" s="154">
        <v>3</v>
      </c>
    </row>
    <row r="2786" spans="1:2">
      <c r="A2786">
        <v>1500013036</v>
      </c>
      <c r="B2786" s="154">
        <v>5.6666666666666696</v>
      </c>
    </row>
    <row r="2787" spans="1:2">
      <c r="A2787">
        <v>1500013037</v>
      </c>
      <c r="B2787" s="154">
        <v>16.5</v>
      </c>
    </row>
    <row r="2788" spans="1:2">
      <c r="A2788">
        <v>1500013038</v>
      </c>
      <c r="B2788" s="154">
        <v>0</v>
      </c>
    </row>
    <row r="2789" spans="1:2">
      <c r="A2789">
        <v>1500013059</v>
      </c>
      <c r="B2789" s="154">
        <v>0</v>
      </c>
    </row>
    <row r="2790" spans="1:2">
      <c r="A2790">
        <v>1500013060</v>
      </c>
      <c r="B2790" s="154">
        <v>5.5</v>
      </c>
    </row>
    <row r="2791" spans="1:2">
      <c r="A2791">
        <v>1500013061</v>
      </c>
      <c r="B2791" s="154">
        <v>84.25</v>
      </c>
    </row>
    <row r="2792" spans="1:2">
      <c r="A2792">
        <v>1500013062</v>
      </c>
      <c r="B2792" s="154">
        <v>26.75</v>
      </c>
    </row>
    <row r="2793" spans="1:2">
      <c r="A2793">
        <v>1500013063</v>
      </c>
      <c r="B2793" s="154">
        <v>22.5</v>
      </c>
    </row>
    <row r="2794" spans="1:2">
      <c r="A2794">
        <v>1500013065</v>
      </c>
      <c r="B2794" s="154">
        <v>195.5</v>
      </c>
    </row>
    <row r="2795" spans="1:2">
      <c r="A2795">
        <v>1500012994</v>
      </c>
      <c r="B2795" s="154">
        <v>0</v>
      </c>
    </row>
    <row r="2796" spans="1:2">
      <c r="A2796">
        <v>1500013010</v>
      </c>
      <c r="B2796" s="154">
        <v>0</v>
      </c>
    </row>
    <row r="2797" spans="1:2">
      <c r="A2797">
        <v>1500013032</v>
      </c>
      <c r="B2797" s="154">
        <v>38.3333333333333</v>
      </c>
    </row>
    <row r="2798" spans="1:2">
      <c r="A2798">
        <v>1500013035</v>
      </c>
      <c r="B2798" s="154">
        <v>0</v>
      </c>
    </row>
    <row r="2799" spans="1:2">
      <c r="A2799">
        <v>1500013068</v>
      </c>
      <c r="B2799" s="154">
        <v>84</v>
      </c>
    </row>
    <row r="2800" spans="1:2">
      <c r="A2800">
        <v>1500013069</v>
      </c>
      <c r="B2800" s="154">
        <v>20</v>
      </c>
    </row>
    <row r="2801" spans="1:2">
      <c r="A2801">
        <v>1500013070</v>
      </c>
      <c r="B2801" s="154">
        <v>86</v>
      </c>
    </row>
    <row r="2802" spans="1:2">
      <c r="A2802">
        <v>1500013092</v>
      </c>
      <c r="B2802" s="154">
        <v>0</v>
      </c>
    </row>
    <row r="2803" spans="1:2">
      <c r="A2803">
        <v>1500013093</v>
      </c>
      <c r="B2803" s="154">
        <v>4.1666666666666696</v>
      </c>
    </row>
    <row r="2804" spans="1:2">
      <c r="A2804">
        <v>1500013094</v>
      </c>
      <c r="B2804" s="154">
        <v>2</v>
      </c>
    </row>
    <row r="2805" spans="1:2">
      <c r="A2805">
        <v>1500013095</v>
      </c>
      <c r="B2805" s="154">
        <v>87</v>
      </c>
    </row>
    <row r="2806" spans="1:2">
      <c r="A2806">
        <v>1500013117</v>
      </c>
      <c r="B2806" s="154">
        <v>5.6666666666666696</v>
      </c>
    </row>
    <row r="2807" spans="1:2">
      <c r="A2807">
        <v>1500013118</v>
      </c>
      <c r="B2807" s="154">
        <v>0</v>
      </c>
    </row>
    <row r="2808" spans="1:2">
      <c r="A2808">
        <v>1500013119</v>
      </c>
      <c r="B2808" s="154">
        <v>2</v>
      </c>
    </row>
    <row r="2809" spans="1:2">
      <c r="A2809">
        <v>1500013176</v>
      </c>
      <c r="B2809" s="154">
        <v>12.1666666666667</v>
      </c>
    </row>
    <row r="2810" spans="1:2">
      <c r="A2810">
        <v>1500013127</v>
      </c>
      <c r="B2810" s="154">
        <v>1.4166666666666701</v>
      </c>
    </row>
    <row r="2811" spans="1:2">
      <c r="A2811">
        <v>1500013122</v>
      </c>
      <c r="B2811" s="154">
        <v>247.583333333333</v>
      </c>
    </row>
    <row r="2812" spans="1:2">
      <c r="A2812">
        <v>1500013123</v>
      </c>
      <c r="B2812" s="154">
        <v>4.1666666666666696</v>
      </c>
    </row>
    <row r="2813" spans="1:2">
      <c r="A2813">
        <v>1500013124</v>
      </c>
      <c r="B2813" s="154">
        <v>218.333333333333</v>
      </c>
    </row>
    <row r="2814" spans="1:2">
      <c r="A2814">
        <v>1500013125</v>
      </c>
      <c r="B2814" s="154">
        <v>75.349999999999994</v>
      </c>
    </row>
    <row r="2815" spans="1:2">
      <c r="A2815">
        <v>1500013126</v>
      </c>
      <c r="B2815" s="154">
        <v>40.6666666666667</v>
      </c>
    </row>
    <row r="2816" spans="1:2">
      <c r="A2816">
        <v>1500013182</v>
      </c>
      <c r="B2816" s="154">
        <v>26.8333333333333</v>
      </c>
    </row>
    <row r="2817" spans="1:2">
      <c r="A2817">
        <v>1500013183</v>
      </c>
      <c r="B2817" s="154">
        <v>15</v>
      </c>
    </row>
    <row r="2818" spans="1:2">
      <c r="A2818">
        <v>1500013184</v>
      </c>
      <c r="B2818" s="154">
        <v>23.9166666666667</v>
      </c>
    </row>
    <row r="2819" spans="1:2">
      <c r="A2819">
        <v>1500013185</v>
      </c>
      <c r="B2819" s="154">
        <v>133.083333333333</v>
      </c>
    </row>
    <row r="2820" spans="1:2">
      <c r="A2820">
        <v>1500013214</v>
      </c>
      <c r="B2820" s="154">
        <v>9.1666666666666696</v>
      </c>
    </row>
    <row r="2821" spans="1:2">
      <c r="A2821">
        <v>1500013243</v>
      </c>
      <c r="B2821" s="154">
        <v>113.666666666667</v>
      </c>
    </row>
    <row r="2822" spans="1:2">
      <c r="A2822">
        <v>1500013246</v>
      </c>
      <c r="B2822" s="154">
        <v>44.1666666666667</v>
      </c>
    </row>
    <row r="2823" spans="1:2">
      <c r="A2823">
        <v>1500013247</v>
      </c>
      <c r="B2823" s="154">
        <v>164.11666666666699</v>
      </c>
    </row>
    <row r="2824" spans="1:2">
      <c r="A2824">
        <v>1500013282</v>
      </c>
      <c r="B2824" s="154">
        <v>0</v>
      </c>
    </row>
    <row r="2825" spans="1:2">
      <c r="A2825">
        <v>1500013283</v>
      </c>
      <c r="B2825" s="154">
        <v>85.5</v>
      </c>
    </row>
    <row r="2826" spans="1:2">
      <c r="A2826">
        <v>1500013415</v>
      </c>
      <c r="B2826" s="154">
        <v>0</v>
      </c>
    </row>
    <row r="2827" spans="1:2">
      <c r="A2827">
        <v>1500013416</v>
      </c>
      <c r="B2827" s="154">
        <v>0</v>
      </c>
    </row>
    <row r="2828" spans="1:2">
      <c r="A2828">
        <v>1500013358</v>
      </c>
      <c r="B2828" s="154">
        <v>0</v>
      </c>
    </row>
    <row r="2829" spans="1:2">
      <c r="A2829">
        <v>1500013417</v>
      </c>
      <c r="B2829" s="154">
        <v>0</v>
      </c>
    </row>
    <row r="2830" spans="1:2">
      <c r="A2830">
        <v>1500013360</v>
      </c>
      <c r="B2830" s="154">
        <v>17.625</v>
      </c>
    </row>
    <row r="2831" spans="1:2">
      <c r="A2831">
        <v>1500013361</v>
      </c>
      <c r="B2831" s="154">
        <v>4.5416666666666696</v>
      </c>
    </row>
    <row r="2832" spans="1:2">
      <c r="A2832">
        <v>1500013362</v>
      </c>
      <c r="B2832" s="154">
        <v>0</v>
      </c>
    </row>
    <row r="2833" spans="1:2">
      <c r="A2833">
        <v>1500013418</v>
      </c>
      <c r="B2833" s="154">
        <v>115.833333333333</v>
      </c>
    </row>
    <row r="2834" spans="1:2">
      <c r="A2834">
        <v>1500013419</v>
      </c>
      <c r="B2834" s="154">
        <v>16.6666666666667</v>
      </c>
    </row>
    <row r="2835" spans="1:2">
      <c r="A2835">
        <v>1500013381</v>
      </c>
      <c r="B2835" s="154">
        <v>0</v>
      </c>
    </row>
    <row r="2836" spans="1:2">
      <c r="A2836">
        <v>1500013382</v>
      </c>
      <c r="B2836" s="154">
        <v>24.1666666666667</v>
      </c>
    </row>
    <row r="2837" spans="1:2">
      <c r="A2837">
        <v>1500013383</v>
      </c>
      <c r="B2837" s="154">
        <v>25</v>
      </c>
    </row>
    <row r="2838" spans="1:2">
      <c r="A2838">
        <v>1500013356</v>
      </c>
      <c r="B2838" s="154">
        <v>97.8333333333333</v>
      </c>
    </row>
    <row r="2839" spans="1:2">
      <c r="A2839">
        <v>1500013357</v>
      </c>
      <c r="B2839" s="154">
        <v>5.8333333333333304</v>
      </c>
    </row>
    <row r="2840" spans="1:2">
      <c r="A2840">
        <v>1500013359</v>
      </c>
      <c r="B2840" s="154">
        <v>9.5</v>
      </c>
    </row>
    <row r="2841" spans="1:2">
      <c r="A2841">
        <v>1500013398</v>
      </c>
      <c r="B2841" s="154">
        <v>4.1666666666666696</v>
      </c>
    </row>
    <row r="2842" spans="1:2">
      <c r="A2842">
        <v>1500013399</v>
      </c>
      <c r="B2842" s="154">
        <v>197.10833333333301</v>
      </c>
    </row>
    <row r="2843" spans="1:2">
      <c r="A2843">
        <v>1500013400</v>
      </c>
      <c r="B2843" s="154">
        <v>0</v>
      </c>
    </row>
    <row r="2844" spans="1:2">
      <c r="A2844">
        <v>1500013401</v>
      </c>
      <c r="B2844" s="154">
        <v>70.45</v>
      </c>
    </row>
    <row r="2845" spans="1:2">
      <c r="A2845">
        <v>1500013442</v>
      </c>
      <c r="B2845" s="154">
        <v>72.75</v>
      </c>
    </row>
    <row r="2846" spans="1:2">
      <c r="A2846">
        <v>1500013443</v>
      </c>
      <c r="B2846" s="154">
        <v>0</v>
      </c>
    </row>
    <row r="2847" spans="1:2">
      <c r="A2847">
        <v>1500013438</v>
      </c>
      <c r="B2847" s="154">
        <v>1.8333333333333299</v>
      </c>
    </row>
    <row r="2848" spans="1:2">
      <c r="A2848">
        <v>1500013440</v>
      </c>
      <c r="B2848" s="154">
        <v>4.1666666666666696</v>
      </c>
    </row>
    <row r="2849" spans="1:2">
      <c r="A2849">
        <v>1500013490</v>
      </c>
      <c r="B2849" s="154">
        <v>0</v>
      </c>
    </row>
    <row r="2850" spans="1:2">
      <c r="A2850">
        <v>1500013491</v>
      </c>
      <c r="B2850" s="154">
        <v>0</v>
      </c>
    </row>
    <row r="2851" spans="1:2">
      <c r="A2851">
        <v>1500013492</v>
      </c>
      <c r="B2851" s="154">
        <v>33.5</v>
      </c>
    </row>
    <row r="2852" spans="1:2">
      <c r="A2852">
        <v>1500013493</v>
      </c>
      <c r="B2852" s="154">
        <v>11.6666666666667</v>
      </c>
    </row>
    <row r="2853" spans="1:2">
      <c r="A2853">
        <v>1500013494</v>
      </c>
      <c r="B2853" s="154">
        <v>0</v>
      </c>
    </row>
    <row r="2854" spans="1:2">
      <c r="A2854">
        <v>1500013495</v>
      </c>
      <c r="B2854" s="154">
        <v>62.5</v>
      </c>
    </row>
    <row r="2855" spans="1:2">
      <c r="A2855">
        <v>1500013496</v>
      </c>
      <c r="B2855" s="154">
        <v>0</v>
      </c>
    </row>
    <row r="2856" spans="1:2">
      <c r="A2856">
        <v>1500013439</v>
      </c>
      <c r="B2856" s="154">
        <v>11.8333333333333</v>
      </c>
    </row>
    <row r="2857" spans="1:2">
      <c r="A2857">
        <v>1500013497</v>
      </c>
      <c r="B2857" s="154">
        <v>0</v>
      </c>
    </row>
    <row r="2858" spans="1:2">
      <c r="A2858">
        <v>1500013499</v>
      </c>
      <c r="B2858" s="154">
        <v>29.6666666666667</v>
      </c>
    </row>
    <row r="2859" spans="1:2">
      <c r="A2859">
        <v>1500013500</v>
      </c>
      <c r="B2859" s="154">
        <v>5</v>
      </c>
    </row>
    <row r="2860" spans="1:2">
      <c r="A2860">
        <v>1500013501</v>
      </c>
      <c r="B2860" s="154">
        <v>50.633333333333297</v>
      </c>
    </row>
    <row r="2861" spans="1:2">
      <c r="A2861">
        <v>1500013502</v>
      </c>
      <c r="B2861" s="154">
        <v>163.166666666667</v>
      </c>
    </row>
    <row r="2862" spans="1:2">
      <c r="A2862">
        <v>1500013522</v>
      </c>
      <c r="B2862" s="154">
        <v>121.25</v>
      </c>
    </row>
    <row r="2863" spans="1:2">
      <c r="A2863">
        <v>1500013583</v>
      </c>
      <c r="B2863" s="154">
        <v>0</v>
      </c>
    </row>
    <row r="2864" spans="1:2">
      <c r="A2864">
        <v>1500013584</v>
      </c>
      <c r="B2864" s="154">
        <v>0</v>
      </c>
    </row>
    <row r="2865" spans="1:2">
      <c r="A2865">
        <v>1500013585</v>
      </c>
      <c r="B2865" s="154">
        <v>28.6666666666667</v>
      </c>
    </row>
    <row r="2866" spans="1:2">
      <c r="A2866">
        <v>1500013586</v>
      </c>
      <c r="B2866" s="154">
        <v>22.5</v>
      </c>
    </row>
    <row r="2867" spans="1:2">
      <c r="A2867">
        <v>1500013587</v>
      </c>
      <c r="B2867" s="154">
        <v>36.8333333333333</v>
      </c>
    </row>
    <row r="2868" spans="1:2">
      <c r="A2868">
        <v>1500013588</v>
      </c>
      <c r="B2868" s="154">
        <v>0</v>
      </c>
    </row>
    <row r="2869" spans="1:2">
      <c r="A2869">
        <v>1500013612</v>
      </c>
      <c r="B2869" s="154">
        <v>18.4583333333333</v>
      </c>
    </row>
    <row r="2870" spans="1:2">
      <c r="A2870">
        <v>1500013609</v>
      </c>
      <c r="B2870" s="154">
        <v>33.3333333333333</v>
      </c>
    </row>
    <row r="2871" spans="1:2">
      <c r="A2871">
        <v>1500013615</v>
      </c>
      <c r="B2871" s="154">
        <v>0</v>
      </c>
    </row>
    <row r="2872" spans="1:2">
      <c r="A2872">
        <v>1500013616</v>
      </c>
      <c r="B2872" s="154">
        <v>51.8333333333333</v>
      </c>
    </row>
    <row r="2873" spans="1:2">
      <c r="A2873">
        <v>1500013678</v>
      </c>
      <c r="B2873" s="154">
        <v>79.4166666666667</v>
      </c>
    </row>
    <row r="2874" spans="1:2">
      <c r="A2874">
        <v>1500013679</v>
      </c>
      <c r="B2874" s="154">
        <v>21.1666666666667</v>
      </c>
    </row>
    <row r="2875" spans="1:2">
      <c r="A2875">
        <v>1500013680</v>
      </c>
      <c r="B2875" s="154">
        <v>125.5</v>
      </c>
    </row>
    <row r="2876" spans="1:2">
      <c r="A2876">
        <v>1500013666</v>
      </c>
      <c r="B2876" s="154">
        <v>41</v>
      </c>
    </row>
    <row r="2877" spans="1:2">
      <c r="A2877">
        <v>1500013667</v>
      </c>
      <c r="B2877" s="154">
        <v>21.6666666666667</v>
      </c>
    </row>
    <row r="2878" spans="1:2">
      <c r="A2878">
        <v>1500013634</v>
      </c>
      <c r="B2878" s="154">
        <v>5.8333333333333304</v>
      </c>
    </row>
    <row r="2879" spans="1:2">
      <c r="A2879">
        <v>1500013637</v>
      </c>
      <c r="B2879" s="154">
        <v>63.274999999999999</v>
      </c>
    </row>
    <row r="2880" spans="1:2">
      <c r="A2880">
        <v>1500013702</v>
      </c>
      <c r="B2880" s="154">
        <v>0</v>
      </c>
    </row>
    <row r="2881" spans="1:2">
      <c r="A2881">
        <v>1500013703</v>
      </c>
      <c r="B2881" s="154">
        <v>0</v>
      </c>
    </row>
    <row r="2882" spans="1:2">
      <c r="A2882">
        <v>1500013713</v>
      </c>
      <c r="B2882" s="154">
        <v>17.1666666666667</v>
      </c>
    </row>
    <row r="2883" spans="1:2">
      <c r="A2883">
        <v>1500013782</v>
      </c>
      <c r="B2883" s="154">
        <v>50.6666666666667</v>
      </c>
    </row>
    <row r="2884" spans="1:2">
      <c r="A2884">
        <v>1500013784</v>
      </c>
      <c r="B2884" s="154">
        <v>0</v>
      </c>
    </row>
    <row r="2885" spans="1:2">
      <c r="A2885">
        <v>1500013785</v>
      </c>
      <c r="B2885" s="154">
        <v>0</v>
      </c>
    </row>
    <row r="2886" spans="1:2">
      <c r="A2886">
        <v>1500013847</v>
      </c>
      <c r="B2886" s="154">
        <v>3.75</v>
      </c>
    </row>
    <row r="2887" spans="1:2">
      <c r="A2887">
        <v>1500013872</v>
      </c>
      <c r="B2887" s="154">
        <v>315.66666666666703</v>
      </c>
    </row>
    <row r="2888" spans="1:2">
      <c r="A2888">
        <v>1500013873</v>
      </c>
      <c r="B2888" s="154">
        <v>0</v>
      </c>
    </row>
    <row r="2889" spans="1:2">
      <c r="A2889">
        <v>1500013874</v>
      </c>
      <c r="B2889" s="154">
        <v>13.8333333333333</v>
      </c>
    </row>
    <row r="2890" spans="1:2">
      <c r="A2890">
        <v>1500013875</v>
      </c>
      <c r="B2890" s="154">
        <v>0</v>
      </c>
    </row>
    <row r="2891" spans="1:2">
      <c r="A2891">
        <v>1500013876</v>
      </c>
      <c r="B2891" s="154">
        <v>29.5</v>
      </c>
    </row>
    <row r="2892" spans="1:2">
      <c r="A2892">
        <v>1500013877</v>
      </c>
      <c r="B2892" s="154">
        <v>25</v>
      </c>
    </row>
    <row r="2893" spans="1:2">
      <c r="A2893">
        <v>1500013878</v>
      </c>
      <c r="B2893" s="154">
        <v>10</v>
      </c>
    </row>
    <row r="2894" spans="1:2">
      <c r="A2894">
        <v>1500013879</v>
      </c>
      <c r="B2894" s="154">
        <v>51.3333333333333</v>
      </c>
    </row>
    <row r="2895" spans="1:2">
      <c r="A2895">
        <v>1500013880</v>
      </c>
      <c r="B2895" s="154">
        <v>0</v>
      </c>
    </row>
    <row r="2896" spans="1:2">
      <c r="A2896">
        <v>1500013881</v>
      </c>
      <c r="B2896" s="154">
        <v>0</v>
      </c>
    </row>
    <row r="2897" spans="1:2">
      <c r="A2897">
        <v>1500013882</v>
      </c>
      <c r="B2897" s="154">
        <v>47.3333333333333</v>
      </c>
    </row>
    <row r="2898" spans="1:2">
      <c r="A2898">
        <v>1500013883</v>
      </c>
      <c r="B2898" s="154">
        <v>30</v>
      </c>
    </row>
    <row r="2899" spans="1:2">
      <c r="A2899">
        <v>1500013926</v>
      </c>
      <c r="B2899" s="154">
        <v>96.6666666666667</v>
      </c>
    </row>
    <row r="2900" spans="1:2">
      <c r="A2900">
        <v>1500013927</v>
      </c>
      <c r="B2900" s="154">
        <v>48.5</v>
      </c>
    </row>
    <row r="2901" spans="1:2">
      <c r="A2901">
        <v>1500013928</v>
      </c>
      <c r="B2901" s="154">
        <v>52.1666666666667</v>
      </c>
    </row>
    <row r="2902" spans="1:2">
      <c r="A2902">
        <v>1500013929</v>
      </c>
      <c r="B2902" s="154">
        <v>58.6666666666667</v>
      </c>
    </row>
    <row r="2903" spans="1:2">
      <c r="A2903">
        <v>1500013933</v>
      </c>
      <c r="B2903" s="154">
        <v>30.8333333333333</v>
      </c>
    </row>
    <row r="2904" spans="1:2">
      <c r="A2904">
        <v>1500013930</v>
      </c>
      <c r="B2904" s="154">
        <v>108</v>
      </c>
    </row>
    <row r="2905" spans="1:2">
      <c r="A2905">
        <v>1500013931</v>
      </c>
      <c r="B2905" s="154">
        <v>69.6666666666667</v>
      </c>
    </row>
    <row r="2906" spans="1:2">
      <c r="A2906">
        <v>1500013932</v>
      </c>
      <c r="B2906" s="154">
        <v>67.8333333333333</v>
      </c>
    </row>
    <row r="2907" spans="1:2">
      <c r="A2907">
        <v>1500013850</v>
      </c>
      <c r="B2907" s="154">
        <v>47.5</v>
      </c>
    </row>
    <row r="2908" spans="1:2">
      <c r="A2908">
        <v>1500013857</v>
      </c>
      <c r="B2908" s="154">
        <v>0</v>
      </c>
    </row>
    <row r="2909" spans="1:2">
      <c r="A2909">
        <v>1500013867</v>
      </c>
      <c r="B2909" s="154">
        <v>4.1666666666666696</v>
      </c>
    </row>
    <row r="2910" spans="1:2">
      <c r="A2910">
        <v>1500013868</v>
      </c>
      <c r="B2910" s="154">
        <v>0</v>
      </c>
    </row>
    <row r="2911" spans="1:2">
      <c r="A2911">
        <v>1500013983</v>
      </c>
      <c r="B2911" s="154">
        <v>37.4166666666667</v>
      </c>
    </row>
    <row r="2912" spans="1:2">
      <c r="A2912">
        <v>1500014014</v>
      </c>
      <c r="B2912" s="154">
        <v>47.8333333333333</v>
      </c>
    </row>
    <row r="2913" spans="1:2">
      <c r="A2913">
        <v>1500014032</v>
      </c>
      <c r="B2913" s="154">
        <v>202.23333333333301</v>
      </c>
    </row>
    <row r="2914" spans="1:2">
      <c r="A2914">
        <v>1500014034</v>
      </c>
      <c r="B2914" s="154">
        <v>41.5</v>
      </c>
    </row>
    <row r="2915" spans="1:2">
      <c r="A2915">
        <v>1500014035</v>
      </c>
      <c r="B2915" s="154">
        <v>13.6666666666667</v>
      </c>
    </row>
    <row r="2916" spans="1:2">
      <c r="A2916">
        <v>1500014036</v>
      </c>
      <c r="B2916" s="154">
        <v>32.3333333333333</v>
      </c>
    </row>
    <row r="2917" spans="1:2">
      <c r="A2917">
        <v>1500014037</v>
      </c>
      <c r="B2917" s="154">
        <v>26</v>
      </c>
    </row>
    <row r="2918" spans="1:2">
      <c r="A2918">
        <v>1500014038</v>
      </c>
      <c r="B2918" s="154">
        <v>75.3333333333333</v>
      </c>
    </row>
    <row r="2919" spans="1:2">
      <c r="A2919">
        <v>1500014039</v>
      </c>
      <c r="B2919" s="154">
        <v>3.3333333333333299</v>
      </c>
    </row>
    <row r="2920" spans="1:2">
      <c r="A2920">
        <v>1500014040</v>
      </c>
      <c r="B2920" s="154">
        <v>0</v>
      </c>
    </row>
    <row r="2921" spans="1:2">
      <c r="A2921">
        <v>1500014073</v>
      </c>
      <c r="B2921" s="154">
        <v>9.5</v>
      </c>
    </row>
    <row r="2922" spans="1:2">
      <c r="A2922">
        <v>1500014074</v>
      </c>
      <c r="B2922" s="154">
        <v>55.5</v>
      </c>
    </row>
    <row r="2923" spans="1:2">
      <c r="A2923">
        <v>1500013972</v>
      </c>
      <c r="B2923" s="154">
        <v>0</v>
      </c>
    </row>
    <row r="2924" spans="1:2">
      <c r="A2924">
        <v>1500014061</v>
      </c>
      <c r="B2924" s="154">
        <v>55.1666666666667</v>
      </c>
    </row>
    <row r="2925" spans="1:2">
      <c r="A2925">
        <v>1500014062</v>
      </c>
      <c r="B2925" s="154">
        <v>148.791666666667</v>
      </c>
    </row>
    <row r="2926" spans="1:2">
      <c r="A2926">
        <v>1500014063</v>
      </c>
      <c r="B2926" s="154">
        <v>496.59166666666698</v>
      </c>
    </row>
    <row r="2927" spans="1:2">
      <c r="A2927">
        <v>1500014082</v>
      </c>
      <c r="B2927" s="154">
        <v>26.75</v>
      </c>
    </row>
    <row r="2928" spans="1:2">
      <c r="A2928">
        <v>1500014098</v>
      </c>
      <c r="B2928" s="154">
        <v>3.3333333333333299</v>
      </c>
    </row>
    <row r="2929" spans="1:2">
      <c r="A2929">
        <v>1500014102</v>
      </c>
      <c r="B2929" s="154">
        <v>0</v>
      </c>
    </row>
    <row r="2930" spans="1:2">
      <c r="A2930">
        <v>1500014099</v>
      </c>
      <c r="B2930" s="154">
        <v>56.25</v>
      </c>
    </row>
    <row r="2931" spans="1:2">
      <c r="A2931">
        <v>1500014100</v>
      </c>
      <c r="B2931" s="154">
        <v>19.491666666666699</v>
      </c>
    </row>
    <row r="2932" spans="1:2">
      <c r="A2932">
        <v>1500014101</v>
      </c>
      <c r="B2932" s="154">
        <v>0</v>
      </c>
    </row>
    <row r="2933" spans="1:2">
      <c r="A2933">
        <v>1500014104</v>
      </c>
      <c r="B2933" s="154">
        <v>0</v>
      </c>
    </row>
    <row r="2934" spans="1:2">
      <c r="A2934">
        <v>1500014105</v>
      </c>
      <c r="B2934" s="154">
        <v>0</v>
      </c>
    </row>
    <row r="2935" spans="1:2">
      <c r="A2935">
        <v>1500014106</v>
      </c>
      <c r="B2935" s="154">
        <v>0</v>
      </c>
    </row>
    <row r="2936" spans="1:2">
      <c r="A2936">
        <v>1500014107</v>
      </c>
      <c r="B2936" s="154">
        <v>0</v>
      </c>
    </row>
    <row r="2937" spans="1:2">
      <c r="A2937">
        <v>1500014108</v>
      </c>
      <c r="B2937" s="154">
        <v>36.1666666666667</v>
      </c>
    </row>
    <row r="2938" spans="1:2">
      <c r="A2938">
        <v>1500014109</v>
      </c>
      <c r="B2938" s="154">
        <v>0</v>
      </c>
    </row>
    <row r="2939" spans="1:2">
      <c r="A2939">
        <v>1500014110</v>
      </c>
      <c r="B2939" s="154">
        <v>0</v>
      </c>
    </row>
    <row r="2940" spans="1:2">
      <c r="A2940">
        <v>1500014111</v>
      </c>
      <c r="B2940" s="154">
        <v>0</v>
      </c>
    </row>
    <row r="2941" spans="1:2">
      <c r="A2941">
        <v>1500014112</v>
      </c>
      <c r="B2941" s="154">
        <v>5.4833333333333298</v>
      </c>
    </row>
    <row r="2942" spans="1:2">
      <c r="A2942">
        <v>1500014113</v>
      </c>
      <c r="B2942" s="154">
        <v>14.375</v>
      </c>
    </row>
    <row r="2943" spans="1:2">
      <c r="A2943">
        <v>1500014140</v>
      </c>
      <c r="B2943" s="154">
        <v>174.07499999999999</v>
      </c>
    </row>
    <row r="2944" spans="1:2">
      <c r="A2944">
        <v>1500014141</v>
      </c>
      <c r="B2944" s="154">
        <v>41.6666666666667</v>
      </c>
    </row>
    <row r="2945" spans="1:2">
      <c r="A2945">
        <v>1500014142</v>
      </c>
      <c r="B2945" s="154">
        <v>141.75</v>
      </c>
    </row>
    <row r="2946" spans="1:2">
      <c r="A2946">
        <v>1500014144</v>
      </c>
      <c r="B2946" s="154">
        <v>201.76666666666699</v>
      </c>
    </row>
    <row r="2947" spans="1:2">
      <c r="A2947">
        <v>1500014148</v>
      </c>
      <c r="B2947" s="154">
        <v>5.1666666666666696</v>
      </c>
    </row>
    <row r="2948" spans="1:2">
      <c r="A2948">
        <v>1500014149</v>
      </c>
      <c r="B2948" s="154">
        <v>10.4583333333333</v>
      </c>
    </row>
    <row r="2949" spans="1:2">
      <c r="A2949">
        <v>1500014150</v>
      </c>
      <c r="B2949" s="154">
        <v>64.5</v>
      </c>
    </row>
    <row r="2950" spans="1:2">
      <c r="A2950">
        <v>1500014151</v>
      </c>
      <c r="B2950" s="154">
        <v>20.0833333333333</v>
      </c>
    </row>
    <row r="2951" spans="1:2">
      <c r="A2951">
        <v>1500014152</v>
      </c>
      <c r="B2951" s="154">
        <v>18.8333333333333</v>
      </c>
    </row>
    <row r="2952" spans="1:2">
      <c r="A2952">
        <v>1500014153</v>
      </c>
      <c r="B2952" s="154">
        <v>25</v>
      </c>
    </row>
    <row r="2953" spans="1:2">
      <c r="A2953">
        <v>1500014154</v>
      </c>
      <c r="B2953" s="154">
        <v>0</v>
      </c>
    </row>
    <row r="2954" spans="1:2">
      <c r="A2954">
        <v>1500014087</v>
      </c>
      <c r="B2954" s="154">
        <v>0</v>
      </c>
    </row>
    <row r="2955" spans="1:2">
      <c r="A2955">
        <v>1500014088</v>
      </c>
      <c r="B2955" s="154">
        <v>0</v>
      </c>
    </row>
    <row r="2956" spans="1:2">
      <c r="A2956">
        <v>1500014114</v>
      </c>
      <c r="B2956" s="154">
        <v>80.908333333333402</v>
      </c>
    </row>
    <row r="2957" spans="1:2">
      <c r="A2957">
        <v>1500014116</v>
      </c>
      <c r="B2957" s="154">
        <v>0</v>
      </c>
    </row>
    <row r="2958" spans="1:2">
      <c r="A2958">
        <v>1500014146</v>
      </c>
      <c r="B2958" s="154">
        <v>102.083333333333</v>
      </c>
    </row>
    <row r="2959" spans="1:2">
      <c r="A2959">
        <v>1500014147</v>
      </c>
      <c r="B2959" s="154">
        <v>0</v>
      </c>
    </row>
    <row r="2960" spans="1:2">
      <c r="A2960">
        <v>1500014085</v>
      </c>
      <c r="B2960" s="154">
        <v>7.8333333333333304</v>
      </c>
    </row>
    <row r="2961" spans="1:2">
      <c r="A2961">
        <v>1500014086</v>
      </c>
      <c r="B2961" s="154">
        <v>0</v>
      </c>
    </row>
    <row r="2962" spans="1:2">
      <c r="A2962">
        <v>1500014172</v>
      </c>
      <c r="B2962" s="154">
        <v>53.6666666666667</v>
      </c>
    </row>
    <row r="2963" spans="1:2">
      <c r="A2963">
        <v>1500014207</v>
      </c>
      <c r="B2963" s="154">
        <v>0</v>
      </c>
    </row>
    <row r="2964" spans="1:2">
      <c r="A2964">
        <v>1500014208</v>
      </c>
      <c r="B2964" s="154">
        <v>0</v>
      </c>
    </row>
    <row r="2965" spans="1:2">
      <c r="A2965">
        <v>1500014209</v>
      </c>
      <c r="B2965" s="154">
        <v>52.975000000000001</v>
      </c>
    </row>
    <row r="2966" spans="1:2">
      <c r="A2966">
        <v>1500014213</v>
      </c>
      <c r="B2966" s="154">
        <v>0</v>
      </c>
    </row>
    <row r="2967" spans="1:2">
      <c r="A2967">
        <v>1500014214</v>
      </c>
      <c r="B2967" s="154">
        <v>0</v>
      </c>
    </row>
    <row r="2968" spans="1:2">
      <c r="A2968">
        <v>1500014218</v>
      </c>
      <c r="B2968" s="154">
        <v>86</v>
      </c>
    </row>
    <row r="2969" spans="1:2">
      <c r="A2969">
        <v>1500014232</v>
      </c>
      <c r="B2969" s="154">
        <v>1.6666666666666701</v>
      </c>
    </row>
    <row r="2970" spans="1:2">
      <c r="A2970">
        <v>1500014233</v>
      </c>
      <c r="B2970" s="154">
        <v>10.3333333333333</v>
      </c>
    </row>
    <row r="2971" spans="1:2">
      <c r="A2971">
        <v>1500014255</v>
      </c>
      <c r="B2971" s="154">
        <v>12.5833333333333</v>
      </c>
    </row>
    <row r="2972" spans="1:2">
      <c r="A2972">
        <v>1500014256</v>
      </c>
      <c r="B2972" s="154">
        <v>15</v>
      </c>
    </row>
    <row r="2973" spans="1:2">
      <c r="A2973">
        <v>1500014257</v>
      </c>
      <c r="B2973" s="154">
        <v>0</v>
      </c>
    </row>
    <row r="2974" spans="1:2">
      <c r="A2974">
        <v>1500014328</v>
      </c>
      <c r="B2974" s="154">
        <v>18.533333333333299</v>
      </c>
    </row>
    <row r="2975" spans="1:2">
      <c r="A2975">
        <v>1500014329</v>
      </c>
      <c r="B2975" s="154">
        <v>279.83333333333297</v>
      </c>
    </row>
    <row r="2976" spans="1:2">
      <c r="A2976">
        <v>1500014330</v>
      </c>
      <c r="B2976" s="154">
        <v>0</v>
      </c>
    </row>
    <row r="2977" spans="1:2">
      <c r="A2977">
        <v>1500014331</v>
      </c>
      <c r="B2977" s="154">
        <v>0</v>
      </c>
    </row>
    <row r="2978" spans="1:2">
      <c r="A2978">
        <v>1500014342</v>
      </c>
      <c r="B2978" s="154">
        <v>26.3333333333333</v>
      </c>
    </row>
    <row r="2979" spans="1:2">
      <c r="A2979">
        <v>1500014343</v>
      </c>
      <c r="B2979" s="154">
        <v>0</v>
      </c>
    </row>
    <row r="2980" spans="1:2">
      <c r="A2980">
        <v>1500014344</v>
      </c>
      <c r="B2980" s="154">
        <v>2</v>
      </c>
    </row>
    <row r="2981" spans="1:2">
      <c r="A2981">
        <v>1500014345</v>
      </c>
      <c r="B2981" s="154">
        <v>57.3333333333333</v>
      </c>
    </row>
    <row r="2982" spans="1:2">
      <c r="A2982">
        <v>1500014395</v>
      </c>
      <c r="B2982" s="154">
        <v>0</v>
      </c>
    </row>
    <row r="2983" spans="1:2">
      <c r="A2983">
        <v>1500014334</v>
      </c>
      <c r="B2983" s="154">
        <v>167.916666666667</v>
      </c>
    </row>
    <row r="2984" spans="1:2">
      <c r="A2984">
        <v>1500014353</v>
      </c>
      <c r="B2984" s="154">
        <v>11.6666666666667</v>
      </c>
    </row>
    <row r="2985" spans="1:2">
      <c r="A2985">
        <v>1500014354</v>
      </c>
      <c r="B2985" s="154">
        <v>46.1666666666667</v>
      </c>
    </row>
    <row r="2986" spans="1:2">
      <c r="A2986">
        <v>1500014355</v>
      </c>
      <c r="B2986" s="154">
        <v>3.3333333333333299</v>
      </c>
    </row>
    <row r="2987" spans="1:2">
      <c r="A2987">
        <v>1500014396</v>
      </c>
      <c r="B2987" s="154">
        <v>0</v>
      </c>
    </row>
    <row r="2988" spans="1:2">
      <c r="A2988">
        <v>1500014397</v>
      </c>
      <c r="B2988" s="154">
        <v>0</v>
      </c>
    </row>
    <row r="2989" spans="1:2">
      <c r="A2989">
        <v>1500014398</v>
      </c>
      <c r="B2989" s="154">
        <v>83.8333333333333</v>
      </c>
    </row>
    <row r="2990" spans="1:2">
      <c r="A2990">
        <v>1500014412</v>
      </c>
      <c r="B2990" s="154">
        <v>19.1666666666667</v>
      </c>
    </row>
    <row r="2991" spans="1:2">
      <c r="A2991">
        <v>1500014426</v>
      </c>
      <c r="B2991" s="154">
        <v>41.1666666666667</v>
      </c>
    </row>
    <row r="2992" spans="1:2">
      <c r="A2992">
        <v>1500014427</v>
      </c>
      <c r="B2992" s="154">
        <v>193.833333333333</v>
      </c>
    </row>
    <row r="2993" spans="1:2">
      <c r="A2993">
        <v>1500014428</v>
      </c>
      <c r="B2993" s="154">
        <v>11.8333333333333</v>
      </c>
    </row>
    <row r="2994" spans="1:2">
      <c r="A2994">
        <v>1500014429</v>
      </c>
      <c r="B2994" s="154">
        <v>0</v>
      </c>
    </row>
    <row r="2995" spans="1:2">
      <c r="A2995">
        <v>1500014430</v>
      </c>
      <c r="B2995" s="154">
        <v>10.3333333333333</v>
      </c>
    </row>
    <row r="2996" spans="1:2">
      <c r="A2996">
        <v>1500014413</v>
      </c>
      <c r="B2996" s="154">
        <v>0</v>
      </c>
    </row>
    <row r="2997" spans="1:2">
      <c r="A2997">
        <v>1500014424</v>
      </c>
      <c r="B2997" s="154">
        <v>188.4</v>
      </c>
    </row>
    <row r="2998" spans="1:2">
      <c r="A2998">
        <v>1500014425</v>
      </c>
      <c r="B2998" s="154">
        <v>0</v>
      </c>
    </row>
    <row r="2999" spans="1:2">
      <c r="A2999">
        <v>1500014486</v>
      </c>
      <c r="B2999" s="154">
        <v>0</v>
      </c>
    </row>
    <row r="3000" spans="1:2">
      <c r="A3000">
        <v>1500014502</v>
      </c>
      <c r="B3000" s="154">
        <v>41.1666666666667</v>
      </c>
    </row>
    <row r="3001" spans="1:2">
      <c r="A3001">
        <v>1500014495</v>
      </c>
      <c r="B3001" s="154">
        <v>5.0833333333333304</v>
      </c>
    </row>
    <row r="3002" spans="1:2">
      <c r="A3002">
        <v>1500014496</v>
      </c>
      <c r="B3002" s="154">
        <v>20.3333333333333</v>
      </c>
    </row>
    <row r="3003" spans="1:2">
      <c r="A3003">
        <v>1500014497</v>
      </c>
      <c r="B3003" s="154">
        <v>0</v>
      </c>
    </row>
    <row r="3004" spans="1:2">
      <c r="A3004">
        <v>1500014498</v>
      </c>
      <c r="B3004" s="154">
        <v>18</v>
      </c>
    </row>
    <row r="3005" spans="1:2">
      <c r="A3005">
        <v>1500014501</v>
      </c>
      <c r="B3005" s="154">
        <v>5</v>
      </c>
    </row>
    <row r="3006" spans="1:2">
      <c r="A3006">
        <v>1500014532</v>
      </c>
      <c r="B3006" s="154">
        <v>0</v>
      </c>
    </row>
    <row r="3007" spans="1:2">
      <c r="A3007">
        <v>1500014533</v>
      </c>
      <c r="B3007" s="154">
        <v>49.5</v>
      </c>
    </row>
    <row r="3008" spans="1:2">
      <c r="A3008">
        <v>1500014534</v>
      </c>
      <c r="B3008" s="154">
        <v>0</v>
      </c>
    </row>
    <row r="3009" spans="1:2">
      <c r="A3009">
        <v>1500014535</v>
      </c>
      <c r="B3009" s="154">
        <v>2</v>
      </c>
    </row>
    <row r="3010" spans="1:2">
      <c r="A3010">
        <v>1500014536</v>
      </c>
      <c r="B3010" s="154">
        <v>19.5</v>
      </c>
    </row>
    <row r="3011" spans="1:2">
      <c r="A3011">
        <v>1500014529</v>
      </c>
      <c r="B3011" s="154">
        <v>34.6666666666667</v>
      </c>
    </row>
    <row r="3012" spans="1:2">
      <c r="A3012">
        <v>1500014530</v>
      </c>
      <c r="B3012" s="154">
        <v>38.3333333333333</v>
      </c>
    </row>
    <row r="3013" spans="1:2">
      <c r="A3013">
        <v>1500014589</v>
      </c>
      <c r="B3013" s="154">
        <v>7.5</v>
      </c>
    </row>
    <row r="3014" spans="1:2">
      <c r="A3014">
        <v>1500014612</v>
      </c>
      <c r="B3014" s="154">
        <v>0</v>
      </c>
    </row>
    <row r="3015" spans="1:2">
      <c r="A3015">
        <v>1500014613</v>
      </c>
      <c r="B3015" s="154">
        <v>4.3333333333333304</v>
      </c>
    </row>
    <row r="3016" spans="1:2">
      <c r="A3016">
        <v>1500014614</v>
      </c>
      <c r="B3016" s="154">
        <v>150.083333333333</v>
      </c>
    </row>
    <row r="3017" spans="1:2">
      <c r="A3017">
        <v>1500014615</v>
      </c>
      <c r="B3017" s="154">
        <v>30.4166666666667</v>
      </c>
    </row>
    <row r="3018" spans="1:2">
      <c r="A3018">
        <v>1500014624</v>
      </c>
      <c r="B3018" s="154">
        <v>30</v>
      </c>
    </row>
    <row r="3019" spans="1:2">
      <c r="A3019">
        <v>1500014625</v>
      </c>
      <c r="B3019" s="154">
        <v>47.1666666666667</v>
      </c>
    </row>
    <row r="3020" spans="1:2">
      <c r="A3020">
        <v>1500014626</v>
      </c>
      <c r="B3020" s="154">
        <v>29</v>
      </c>
    </row>
    <row r="3021" spans="1:2">
      <c r="A3021">
        <v>1500014628</v>
      </c>
      <c r="B3021" s="154">
        <v>131.36666666666699</v>
      </c>
    </row>
    <row r="3022" spans="1:2">
      <c r="A3022">
        <v>1500014629</v>
      </c>
      <c r="B3022" s="154">
        <v>0</v>
      </c>
    </row>
    <row r="3023" spans="1:2">
      <c r="A3023">
        <v>1500014630</v>
      </c>
      <c r="B3023" s="154">
        <v>27</v>
      </c>
    </row>
    <row r="3024" spans="1:2">
      <c r="A3024">
        <v>1500014631</v>
      </c>
      <c r="B3024" s="154">
        <v>19.3333333333333</v>
      </c>
    </row>
    <row r="3025" spans="1:2">
      <c r="A3025">
        <v>1500014632</v>
      </c>
      <c r="B3025" s="154">
        <v>0</v>
      </c>
    </row>
    <row r="3026" spans="1:2">
      <c r="A3026">
        <v>1500014633</v>
      </c>
      <c r="B3026" s="154">
        <v>24.3333333333333</v>
      </c>
    </row>
    <row r="3027" spans="1:2">
      <c r="A3027">
        <v>1500014619</v>
      </c>
      <c r="B3027" s="154">
        <v>12.5</v>
      </c>
    </row>
    <row r="3028" spans="1:2">
      <c r="A3028">
        <v>1500014658</v>
      </c>
      <c r="B3028" s="154">
        <v>8.8333333333333304</v>
      </c>
    </row>
    <row r="3029" spans="1:2">
      <c r="A3029">
        <v>1500014659</v>
      </c>
      <c r="B3029" s="154">
        <v>0</v>
      </c>
    </row>
    <row r="3030" spans="1:2">
      <c r="A3030">
        <v>1500014660</v>
      </c>
      <c r="B3030" s="154">
        <v>19.1666666666667</v>
      </c>
    </row>
    <row r="3031" spans="1:2">
      <c r="A3031">
        <v>1500014604</v>
      </c>
      <c r="B3031" s="154">
        <v>7.0833333333333304</v>
      </c>
    </row>
    <row r="3032" spans="1:2">
      <c r="A3032">
        <v>1500014605</v>
      </c>
      <c r="B3032" s="154">
        <v>20.4166666666667</v>
      </c>
    </row>
    <row r="3033" spans="1:2">
      <c r="A3033">
        <v>1500014656</v>
      </c>
      <c r="B3033" s="154">
        <v>110.916666666667</v>
      </c>
    </row>
    <row r="3034" spans="1:2">
      <c r="A3034">
        <v>1500014657</v>
      </c>
      <c r="B3034" s="154">
        <v>76.1666666666667</v>
      </c>
    </row>
    <row r="3035" spans="1:2">
      <c r="A3035">
        <v>1500014678</v>
      </c>
      <c r="B3035" s="154">
        <v>0</v>
      </c>
    </row>
    <row r="3036" spans="1:2">
      <c r="A3036">
        <v>1500014679</v>
      </c>
      <c r="B3036" s="154">
        <v>21.9166666666667</v>
      </c>
    </row>
    <row r="3037" spans="1:2">
      <c r="A3037">
        <v>1500014680</v>
      </c>
      <c r="B3037" s="154">
        <v>6</v>
      </c>
    </row>
    <row r="3038" spans="1:2">
      <c r="A3038">
        <v>1500014681</v>
      </c>
      <c r="B3038" s="154">
        <v>0</v>
      </c>
    </row>
    <row r="3039" spans="1:2">
      <c r="A3039">
        <v>1500014682</v>
      </c>
      <c r="B3039" s="154">
        <v>60</v>
      </c>
    </row>
    <row r="3040" spans="1:2">
      <c r="A3040">
        <v>1500014683</v>
      </c>
      <c r="B3040" s="154">
        <v>0</v>
      </c>
    </row>
    <row r="3041" spans="1:2">
      <c r="A3041">
        <v>1500014684</v>
      </c>
      <c r="B3041" s="154">
        <v>17.5</v>
      </c>
    </row>
    <row r="3042" spans="1:2">
      <c r="A3042">
        <v>1500014754</v>
      </c>
      <c r="B3042" s="154">
        <v>19</v>
      </c>
    </row>
    <row r="3043" spans="1:2">
      <c r="A3043">
        <v>1500014755</v>
      </c>
      <c r="B3043" s="154">
        <v>32</v>
      </c>
    </row>
    <row r="3044" spans="1:2">
      <c r="A3044">
        <v>1500014756</v>
      </c>
      <c r="B3044" s="154">
        <v>14.3333333333333</v>
      </c>
    </row>
    <row r="3045" spans="1:2">
      <c r="A3045">
        <v>1500014757</v>
      </c>
      <c r="B3045" s="154">
        <v>0</v>
      </c>
    </row>
    <row r="3046" spans="1:2">
      <c r="A3046">
        <v>1500014712</v>
      </c>
      <c r="B3046" s="154">
        <v>0</v>
      </c>
    </row>
    <row r="3047" spans="1:2">
      <c r="A3047">
        <v>1500014713</v>
      </c>
      <c r="B3047" s="154">
        <v>0</v>
      </c>
    </row>
    <row r="3048" spans="1:2">
      <c r="A3048">
        <v>1500014802</v>
      </c>
      <c r="B3048" s="154">
        <v>126.5</v>
      </c>
    </row>
    <row r="3049" spans="1:2">
      <c r="A3049">
        <v>1500014803</v>
      </c>
      <c r="B3049" s="154">
        <v>18.3333333333333</v>
      </c>
    </row>
    <row r="3050" spans="1:2">
      <c r="A3050">
        <v>1500014804</v>
      </c>
      <c r="B3050" s="154">
        <v>114.166666666667</v>
      </c>
    </row>
    <row r="3051" spans="1:2">
      <c r="A3051">
        <v>1500014794</v>
      </c>
      <c r="B3051" s="154">
        <v>0</v>
      </c>
    </row>
    <row r="3052" spans="1:2">
      <c r="A3052">
        <v>1500014795</v>
      </c>
      <c r="B3052" s="154">
        <v>0</v>
      </c>
    </row>
    <row r="3053" spans="1:2">
      <c r="A3053">
        <v>1500014796</v>
      </c>
      <c r="B3053" s="154">
        <v>241.666666666667</v>
      </c>
    </row>
    <row r="3054" spans="1:2">
      <c r="A3054">
        <v>1500014797</v>
      </c>
      <c r="B3054" s="154">
        <v>0</v>
      </c>
    </row>
    <row r="3055" spans="1:2">
      <c r="A3055">
        <v>1500014812</v>
      </c>
      <c r="B3055" s="154">
        <v>0</v>
      </c>
    </row>
    <row r="3056" spans="1:2">
      <c r="A3056">
        <v>1500014813</v>
      </c>
      <c r="B3056" s="154">
        <v>0</v>
      </c>
    </row>
    <row r="3057" spans="1:2">
      <c r="A3057">
        <v>1500014814</v>
      </c>
      <c r="B3057" s="154">
        <v>15</v>
      </c>
    </row>
    <row r="3058" spans="1:2">
      <c r="A3058">
        <v>1500014815</v>
      </c>
      <c r="B3058" s="154">
        <v>0</v>
      </c>
    </row>
    <row r="3059" spans="1:2">
      <c r="A3059">
        <v>1500014816</v>
      </c>
      <c r="B3059" s="154">
        <v>45.3333333333333</v>
      </c>
    </row>
    <row r="3060" spans="1:2">
      <c r="A3060">
        <v>1500014817</v>
      </c>
      <c r="B3060" s="154">
        <v>174</v>
      </c>
    </row>
    <row r="3061" spans="1:2">
      <c r="A3061">
        <v>1500014818</v>
      </c>
      <c r="B3061" s="154">
        <v>42</v>
      </c>
    </row>
    <row r="3062" spans="1:2">
      <c r="A3062">
        <v>1500014819</v>
      </c>
      <c r="B3062" s="154">
        <v>70.5</v>
      </c>
    </row>
    <row r="3063" spans="1:2">
      <c r="A3063">
        <v>1500014820</v>
      </c>
      <c r="B3063" s="154">
        <v>10.633333333333301</v>
      </c>
    </row>
    <row r="3064" spans="1:2">
      <c r="A3064">
        <v>1500014850</v>
      </c>
      <c r="B3064" s="154">
        <v>25.5</v>
      </c>
    </row>
    <row r="3065" spans="1:2">
      <c r="A3065">
        <v>1500014891</v>
      </c>
      <c r="B3065" s="154">
        <v>8.75</v>
      </c>
    </row>
    <row r="3066" spans="1:2">
      <c r="A3066">
        <v>1500014851</v>
      </c>
      <c r="B3066" s="154">
        <v>36.0833333333333</v>
      </c>
    </row>
    <row r="3067" spans="1:2">
      <c r="A3067">
        <v>1500014909</v>
      </c>
      <c r="B3067" s="154">
        <v>29.5416666666667</v>
      </c>
    </row>
    <row r="3068" spans="1:2">
      <c r="A3068">
        <v>1500014848</v>
      </c>
      <c r="B3068" s="154">
        <v>22.5</v>
      </c>
    </row>
    <row r="3069" spans="1:2">
      <c r="A3069">
        <v>1500014889</v>
      </c>
      <c r="B3069" s="154">
        <v>36.5</v>
      </c>
    </row>
    <row r="3070" spans="1:2">
      <c r="A3070">
        <v>1500014907</v>
      </c>
      <c r="B3070" s="154">
        <v>143.03333333333299</v>
      </c>
    </row>
    <row r="3071" spans="1:2">
      <c r="A3071">
        <v>1500014943</v>
      </c>
      <c r="B3071" s="154">
        <v>97.424999999999997</v>
      </c>
    </row>
    <row r="3072" spans="1:2">
      <c r="A3072">
        <v>1500014944</v>
      </c>
      <c r="B3072" s="154">
        <v>387.05</v>
      </c>
    </row>
    <row r="3073" spans="1:2">
      <c r="A3073">
        <v>1500014971</v>
      </c>
      <c r="B3073" s="154">
        <v>41</v>
      </c>
    </row>
    <row r="3074" spans="1:2">
      <c r="A3074">
        <v>1500014972</v>
      </c>
      <c r="B3074" s="154">
        <v>12.8083333333333</v>
      </c>
    </row>
    <row r="3075" spans="1:2">
      <c r="A3075">
        <v>1500014948</v>
      </c>
      <c r="B3075" s="154">
        <v>15.8333333333333</v>
      </c>
    </row>
    <row r="3076" spans="1:2">
      <c r="A3076">
        <v>1500014949</v>
      </c>
      <c r="B3076" s="154">
        <v>57.6666666666667</v>
      </c>
    </row>
    <row r="3077" spans="1:2">
      <c r="A3077">
        <v>1500014950</v>
      </c>
      <c r="B3077" s="154">
        <v>0</v>
      </c>
    </row>
    <row r="3078" spans="1:2">
      <c r="A3078">
        <v>1500014945</v>
      </c>
      <c r="B3078" s="154">
        <v>45.5833333333333</v>
      </c>
    </row>
    <row r="3079" spans="1:2">
      <c r="A3079">
        <v>1500014946</v>
      </c>
      <c r="B3079" s="154">
        <v>0</v>
      </c>
    </row>
    <row r="3080" spans="1:2">
      <c r="A3080">
        <v>1500014947</v>
      </c>
      <c r="B3080" s="154">
        <v>6</v>
      </c>
    </row>
    <row r="3081" spans="1:2">
      <c r="A3081">
        <v>1500014973</v>
      </c>
      <c r="B3081" s="154">
        <v>6.6666666666666696</v>
      </c>
    </row>
    <row r="3082" spans="1:2">
      <c r="A3082">
        <v>1500015003</v>
      </c>
      <c r="B3082" s="154">
        <v>12</v>
      </c>
    </row>
    <row r="3083" spans="1:2">
      <c r="A3083">
        <v>1500015005</v>
      </c>
      <c r="B3083" s="154">
        <v>0</v>
      </c>
    </row>
    <row r="3084" spans="1:2">
      <c r="A3084">
        <v>1500015033</v>
      </c>
      <c r="B3084" s="154">
        <v>39.6666666666667</v>
      </c>
    </row>
    <row r="3085" spans="1:2">
      <c r="A3085">
        <v>1500015034</v>
      </c>
      <c r="B3085" s="154">
        <v>0</v>
      </c>
    </row>
    <row r="3086" spans="1:2">
      <c r="A3086">
        <v>1500015035</v>
      </c>
      <c r="B3086" s="154">
        <v>160.833333333333</v>
      </c>
    </row>
    <row r="3087" spans="1:2">
      <c r="A3087">
        <v>1500015038</v>
      </c>
      <c r="B3087" s="154">
        <v>0</v>
      </c>
    </row>
    <row r="3088" spans="1:2">
      <c r="A3088">
        <v>1500015039</v>
      </c>
      <c r="B3088" s="154">
        <v>0</v>
      </c>
    </row>
    <row r="3089" spans="1:2">
      <c r="A3089">
        <v>1500015041</v>
      </c>
      <c r="B3089" s="154">
        <v>101.666666666667</v>
      </c>
    </row>
    <row r="3090" spans="1:2">
      <c r="A3090">
        <v>1500015040</v>
      </c>
      <c r="B3090" s="154">
        <v>53</v>
      </c>
    </row>
    <row r="3091" spans="1:2">
      <c r="A3091">
        <v>1500015042</v>
      </c>
      <c r="B3091" s="154">
        <v>55.5833333333333</v>
      </c>
    </row>
    <row r="3092" spans="1:2">
      <c r="A3092">
        <v>1500015043</v>
      </c>
      <c r="B3092" s="154">
        <v>0</v>
      </c>
    </row>
    <row r="3093" spans="1:2">
      <c r="A3093">
        <v>1500015028</v>
      </c>
      <c r="B3093" s="154">
        <v>18.5</v>
      </c>
    </row>
    <row r="3094" spans="1:2">
      <c r="A3094">
        <v>1500015029</v>
      </c>
      <c r="B3094" s="154">
        <v>64.3333333333333</v>
      </c>
    </row>
    <row r="3095" spans="1:2">
      <c r="A3095">
        <v>1500015030</v>
      </c>
      <c r="B3095" s="154">
        <v>34.9166666666667</v>
      </c>
    </row>
    <row r="3096" spans="1:2">
      <c r="A3096">
        <v>1500015031</v>
      </c>
      <c r="B3096" s="154">
        <v>56.183333333333302</v>
      </c>
    </row>
    <row r="3097" spans="1:2">
      <c r="A3097">
        <v>1500015036</v>
      </c>
      <c r="B3097" s="154">
        <v>313.08333333333297</v>
      </c>
    </row>
    <row r="3098" spans="1:2">
      <c r="A3098">
        <v>1500015070</v>
      </c>
      <c r="B3098" s="154">
        <v>113.541666666667</v>
      </c>
    </row>
    <row r="3099" spans="1:2">
      <c r="A3099">
        <v>1500015071</v>
      </c>
      <c r="B3099" s="154">
        <v>53</v>
      </c>
    </row>
    <row r="3100" spans="1:2">
      <c r="A3100">
        <v>1500015072</v>
      </c>
      <c r="B3100" s="154">
        <v>12.2916666666667</v>
      </c>
    </row>
    <row r="3101" spans="1:2">
      <c r="A3101">
        <v>1500015077</v>
      </c>
      <c r="B3101" s="154">
        <v>0</v>
      </c>
    </row>
    <row r="3102" spans="1:2">
      <c r="A3102">
        <v>1500015078</v>
      </c>
      <c r="B3102" s="154">
        <v>13.616666666666699</v>
      </c>
    </row>
    <row r="3103" spans="1:2">
      <c r="A3103">
        <v>1500015094</v>
      </c>
      <c r="B3103" s="154">
        <v>0</v>
      </c>
    </row>
    <row r="3104" spans="1:2">
      <c r="A3104">
        <v>1500015095</v>
      </c>
      <c r="B3104" s="154">
        <v>16.6666666666667</v>
      </c>
    </row>
    <row r="3105" spans="1:2">
      <c r="A3105">
        <v>1500015096</v>
      </c>
      <c r="B3105" s="154">
        <v>40.9166666666667</v>
      </c>
    </row>
    <row r="3106" spans="1:2">
      <c r="A3106">
        <v>1500015097</v>
      </c>
      <c r="B3106" s="154">
        <v>11.6666666666667</v>
      </c>
    </row>
    <row r="3107" spans="1:2">
      <c r="A3107">
        <v>1500015100</v>
      </c>
      <c r="B3107" s="154">
        <v>20</v>
      </c>
    </row>
    <row r="3108" spans="1:2">
      <c r="A3108">
        <v>1500015137</v>
      </c>
      <c r="B3108" s="154">
        <v>58.0833333333333</v>
      </c>
    </row>
    <row r="3109" spans="1:2">
      <c r="A3109">
        <v>1500015138</v>
      </c>
      <c r="B3109" s="154">
        <v>62.6666666666667</v>
      </c>
    </row>
    <row r="3110" spans="1:2">
      <c r="A3110">
        <v>1500015167</v>
      </c>
      <c r="B3110" s="154">
        <v>0</v>
      </c>
    </row>
    <row r="3111" spans="1:2">
      <c r="A3111">
        <v>1500015168</v>
      </c>
      <c r="B3111" s="154">
        <v>0</v>
      </c>
    </row>
    <row r="3112" spans="1:2">
      <c r="A3112">
        <v>1500015169</v>
      </c>
      <c r="B3112" s="154">
        <v>2.1666666666666701</v>
      </c>
    </row>
    <row r="3113" spans="1:2">
      <c r="A3113">
        <v>1500015239</v>
      </c>
      <c r="B3113" s="154">
        <v>0</v>
      </c>
    </row>
    <row r="3114" spans="1:2">
      <c r="A3114">
        <v>1500015236</v>
      </c>
      <c r="B3114" s="154">
        <v>62.5</v>
      </c>
    </row>
    <row r="3115" spans="1:2">
      <c r="A3115">
        <v>1500015237</v>
      </c>
      <c r="B3115" s="154">
        <v>154.5</v>
      </c>
    </row>
    <row r="3116" spans="1:2">
      <c r="A3116">
        <v>1500015240</v>
      </c>
      <c r="B3116" s="154">
        <v>0</v>
      </c>
    </row>
    <row r="3117" spans="1:2">
      <c r="A3117">
        <v>1500015241</v>
      </c>
      <c r="B3117" s="154">
        <v>0</v>
      </c>
    </row>
    <row r="3118" spans="1:2">
      <c r="A3118">
        <v>1500015231</v>
      </c>
      <c r="B3118" s="154">
        <v>0</v>
      </c>
    </row>
    <row r="3119" spans="1:2">
      <c r="A3119">
        <v>1500015232</v>
      </c>
      <c r="B3119" s="154">
        <v>0</v>
      </c>
    </row>
    <row r="3120" spans="1:2">
      <c r="A3120">
        <v>1500015242</v>
      </c>
      <c r="B3120" s="154">
        <v>154.69999999999999</v>
      </c>
    </row>
    <row r="3121" spans="1:2">
      <c r="A3121">
        <v>1500015233</v>
      </c>
      <c r="B3121" s="154">
        <v>18.45</v>
      </c>
    </row>
    <row r="3122" spans="1:2">
      <c r="A3122">
        <v>1500015234</v>
      </c>
      <c r="B3122" s="154">
        <v>0</v>
      </c>
    </row>
    <row r="3123" spans="1:2">
      <c r="A3123">
        <v>1500015260</v>
      </c>
      <c r="B3123" s="154">
        <v>87.3333333333333</v>
      </c>
    </row>
    <row r="3124" spans="1:2">
      <c r="A3124">
        <v>1500015295</v>
      </c>
      <c r="B3124" s="154">
        <v>8.0833333333333304</v>
      </c>
    </row>
    <row r="3125" spans="1:2">
      <c r="A3125">
        <v>1500015296</v>
      </c>
      <c r="B3125" s="154">
        <v>22.0833333333333</v>
      </c>
    </row>
    <row r="3126" spans="1:2">
      <c r="A3126">
        <v>1500015304</v>
      </c>
      <c r="B3126" s="154">
        <v>0</v>
      </c>
    </row>
    <row r="3127" spans="1:2">
      <c r="A3127">
        <v>1500015297</v>
      </c>
      <c r="B3127" s="154">
        <v>42.6666666666667</v>
      </c>
    </row>
    <row r="3128" spans="1:2">
      <c r="A3128">
        <v>1500015298</v>
      </c>
      <c r="B3128" s="154">
        <v>35.3333333333333</v>
      </c>
    </row>
    <row r="3129" spans="1:2">
      <c r="A3129">
        <v>1500015299</v>
      </c>
      <c r="B3129" s="154">
        <v>18.5</v>
      </c>
    </row>
    <row r="3130" spans="1:2">
      <c r="A3130">
        <v>1500015300</v>
      </c>
      <c r="B3130" s="154">
        <v>99.1666666666667</v>
      </c>
    </row>
    <row r="3131" spans="1:2">
      <c r="A3131">
        <v>1500015301</v>
      </c>
      <c r="B3131" s="154">
        <v>75.5416666666667</v>
      </c>
    </row>
    <row r="3132" spans="1:2">
      <c r="A3132">
        <v>1500015302</v>
      </c>
      <c r="B3132" s="154">
        <v>116.583333333333</v>
      </c>
    </row>
    <row r="3133" spans="1:2">
      <c r="A3133">
        <v>1500015307</v>
      </c>
      <c r="B3133" s="154">
        <v>23</v>
      </c>
    </row>
    <row r="3134" spans="1:2">
      <c r="A3134">
        <v>1500015338</v>
      </c>
      <c r="B3134" s="154">
        <v>32.5</v>
      </c>
    </row>
    <row r="3135" spans="1:2">
      <c r="A3135">
        <v>1500015340</v>
      </c>
      <c r="B3135" s="154">
        <v>0</v>
      </c>
    </row>
    <row r="3136" spans="1:2">
      <c r="A3136">
        <v>1500015341</v>
      </c>
      <c r="B3136" s="154">
        <v>6.6666666666666696</v>
      </c>
    </row>
    <row r="3137" spans="1:2">
      <c r="A3137">
        <v>1500015255</v>
      </c>
      <c r="B3137" s="154">
        <v>76.5833333333333</v>
      </c>
    </row>
    <row r="3138" spans="1:2">
      <c r="A3138">
        <v>1500015258</v>
      </c>
      <c r="B3138" s="154">
        <v>0</v>
      </c>
    </row>
    <row r="3139" spans="1:2">
      <c r="A3139">
        <v>1500015292</v>
      </c>
      <c r="B3139" s="154">
        <v>37.8333333333333</v>
      </c>
    </row>
    <row r="3140" spans="1:2">
      <c r="A3140">
        <v>1500015293</v>
      </c>
      <c r="B3140" s="154">
        <v>114.991666666667</v>
      </c>
    </row>
    <row r="3141" spans="1:2">
      <c r="A3141">
        <v>1500015308</v>
      </c>
      <c r="B3141" s="154">
        <v>0</v>
      </c>
    </row>
    <row r="3142" spans="1:2">
      <c r="A3142">
        <v>1500015360</v>
      </c>
      <c r="B3142" s="154">
        <v>4.1666666666666696</v>
      </c>
    </row>
    <row r="3143" spans="1:2">
      <c r="A3143">
        <v>1500015426</v>
      </c>
      <c r="B3143" s="154">
        <v>0</v>
      </c>
    </row>
    <row r="3144" spans="1:2">
      <c r="A3144">
        <v>1500015459</v>
      </c>
      <c r="B3144" s="154">
        <v>0</v>
      </c>
    </row>
    <row r="3145" spans="1:2">
      <c r="A3145">
        <v>1500015460</v>
      </c>
      <c r="B3145" s="154">
        <v>2</v>
      </c>
    </row>
    <row r="3146" spans="1:2">
      <c r="A3146">
        <v>1500015362</v>
      </c>
      <c r="B3146" s="154">
        <v>130.82833333333301</v>
      </c>
    </row>
    <row r="3147" spans="1:2">
      <c r="A3147">
        <v>1500015425</v>
      </c>
      <c r="B3147" s="154">
        <v>24.1666666666667</v>
      </c>
    </row>
    <row r="3148" spans="1:2">
      <c r="A3148">
        <v>1500015453</v>
      </c>
      <c r="B3148" s="154">
        <v>184.691666666667</v>
      </c>
    </row>
    <row r="3149" spans="1:2">
      <c r="A3149">
        <v>1500015454</v>
      </c>
      <c r="B3149" s="154">
        <v>103.333333333333</v>
      </c>
    </row>
    <row r="3150" spans="1:2">
      <c r="A3150">
        <v>1500015510</v>
      </c>
      <c r="B3150" s="154">
        <v>4.9166666666666696</v>
      </c>
    </row>
    <row r="3151" spans="1:2">
      <c r="A3151">
        <v>1500015509</v>
      </c>
      <c r="B3151" s="154">
        <v>9.8333333333333304</v>
      </c>
    </row>
    <row r="3152" spans="1:2">
      <c r="A3152">
        <v>1500015545</v>
      </c>
      <c r="B3152" s="154">
        <v>291.54166666666703</v>
      </c>
    </row>
    <row r="3153" spans="1:2">
      <c r="A3153">
        <v>1500015546</v>
      </c>
      <c r="B3153" s="154">
        <v>28.1666666666667</v>
      </c>
    </row>
    <row r="3154" spans="1:2">
      <c r="A3154">
        <v>1500015547</v>
      </c>
      <c r="B3154" s="154">
        <v>64.0416666666667</v>
      </c>
    </row>
    <row r="3155" spans="1:2">
      <c r="A3155">
        <v>1500015548</v>
      </c>
      <c r="B3155" s="154">
        <v>106.166666666667</v>
      </c>
    </row>
    <row r="3156" spans="1:2">
      <c r="A3156">
        <v>1500015593</v>
      </c>
      <c r="B3156" s="154">
        <v>0</v>
      </c>
    </row>
    <row r="3157" spans="1:2">
      <c r="A3157">
        <v>1500015617</v>
      </c>
      <c r="B3157" s="154">
        <v>52.158333333333303</v>
      </c>
    </row>
    <row r="3158" spans="1:2">
      <c r="A3158">
        <v>1500015640</v>
      </c>
      <c r="B3158" s="154">
        <v>0</v>
      </c>
    </row>
    <row r="3159" spans="1:2">
      <c r="A3159">
        <v>1500015644</v>
      </c>
      <c r="B3159" s="154">
        <v>141.541666666667</v>
      </c>
    </row>
    <row r="3160" spans="1:2">
      <c r="A3160">
        <v>1500015673</v>
      </c>
      <c r="B3160" s="154">
        <v>0</v>
      </c>
    </row>
    <row r="3161" spans="1:2">
      <c r="A3161">
        <v>1500015674</v>
      </c>
      <c r="B3161" s="154">
        <v>0</v>
      </c>
    </row>
    <row r="3162" spans="1:2">
      <c r="A3162">
        <v>1500015676</v>
      </c>
      <c r="B3162" s="154">
        <v>0</v>
      </c>
    </row>
    <row r="3163" spans="1:2">
      <c r="A3163">
        <v>1500015677</v>
      </c>
      <c r="B3163" s="154">
        <v>14.3333333333333</v>
      </c>
    </row>
    <row r="3164" spans="1:2">
      <c r="A3164">
        <v>1500015714</v>
      </c>
      <c r="B3164" s="154">
        <v>24.6666666666667</v>
      </c>
    </row>
    <row r="3165" spans="1:2">
      <c r="A3165">
        <v>1500015678</v>
      </c>
      <c r="B3165" s="154">
        <v>16.0833333333333</v>
      </c>
    </row>
    <row r="3166" spans="1:2">
      <c r="A3166">
        <v>1500015679</v>
      </c>
      <c r="B3166" s="154">
        <v>31.0833333333333</v>
      </c>
    </row>
    <row r="3167" spans="1:2">
      <c r="A3167">
        <v>1500015680</v>
      </c>
      <c r="B3167" s="154">
        <v>1.6666666666666701</v>
      </c>
    </row>
    <row r="3168" spans="1:2">
      <c r="A3168">
        <v>1500015682</v>
      </c>
      <c r="B3168" s="154">
        <v>0</v>
      </c>
    </row>
    <row r="3169" spans="1:2">
      <c r="A3169">
        <v>1500015683</v>
      </c>
      <c r="B3169" s="154">
        <v>0</v>
      </c>
    </row>
    <row r="3170" spans="1:2">
      <c r="A3170">
        <v>1500015595</v>
      </c>
      <c r="B3170" s="154">
        <v>0</v>
      </c>
    </row>
    <row r="3171" spans="1:2">
      <c r="A3171">
        <v>1500015618</v>
      </c>
      <c r="B3171" s="154">
        <v>69.6666666666667</v>
      </c>
    </row>
    <row r="3172" spans="1:2">
      <c r="A3172">
        <v>1500015637</v>
      </c>
      <c r="B3172" s="154">
        <v>10</v>
      </c>
    </row>
    <row r="3173" spans="1:2">
      <c r="A3173">
        <v>1500015729</v>
      </c>
      <c r="B3173" s="154">
        <v>67.5</v>
      </c>
    </row>
    <row r="3174" spans="1:2">
      <c r="A3174">
        <v>1500015730</v>
      </c>
      <c r="B3174" s="154">
        <v>0</v>
      </c>
    </row>
    <row r="3175" spans="1:2">
      <c r="A3175">
        <v>1500015731</v>
      </c>
      <c r="B3175" s="154">
        <v>0</v>
      </c>
    </row>
    <row r="3176" spans="1:2">
      <c r="A3176">
        <v>1500015767</v>
      </c>
      <c r="B3176" s="154">
        <v>0</v>
      </c>
    </row>
    <row r="3177" spans="1:2">
      <c r="A3177">
        <v>1500015768</v>
      </c>
      <c r="B3177" s="154">
        <v>0.83333333333333304</v>
      </c>
    </row>
    <row r="3178" spans="1:2">
      <c r="A3178">
        <v>1500015769</v>
      </c>
      <c r="B3178" s="154">
        <v>77.8333333333333</v>
      </c>
    </row>
    <row r="3179" spans="1:2">
      <c r="A3179">
        <v>1500015770</v>
      </c>
      <c r="B3179" s="154">
        <v>20</v>
      </c>
    </row>
    <row r="3180" spans="1:2">
      <c r="A3180">
        <v>1500015771</v>
      </c>
      <c r="B3180" s="154">
        <v>45.5833333333333</v>
      </c>
    </row>
    <row r="3181" spans="1:2">
      <c r="A3181">
        <v>1500015833</v>
      </c>
      <c r="B3181" s="154">
        <v>0</v>
      </c>
    </row>
    <row r="3182" spans="1:2">
      <c r="A3182">
        <v>1500015834</v>
      </c>
      <c r="B3182" s="154">
        <v>19.8333333333333</v>
      </c>
    </row>
    <row r="3183" spans="1:2">
      <c r="A3183">
        <v>1500015892</v>
      </c>
      <c r="B3183" s="154">
        <v>0</v>
      </c>
    </row>
    <row r="3184" spans="1:2">
      <c r="A3184">
        <v>1500015893</v>
      </c>
      <c r="B3184" s="154">
        <v>50</v>
      </c>
    </row>
    <row r="3185" spans="1:2">
      <c r="A3185">
        <v>1500015867</v>
      </c>
      <c r="B3185" s="154">
        <v>47.5</v>
      </c>
    </row>
    <row r="3186" spans="1:2">
      <c r="A3186">
        <v>1500015868</v>
      </c>
      <c r="B3186" s="154">
        <v>6.6666666666666696</v>
      </c>
    </row>
    <row r="3187" spans="1:2">
      <c r="A3187">
        <v>1500015869</v>
      </c>
      <c r="B3187" s="154">
        <v>0</v>
      </c>
    </row>
    <row r="3188" spans="1:2">
      <c r="A3188">
        <v>1500015870</v>
      </c>
      <c r="B3188" s="154">
        <v>31.6666666666667</v>
      </c>
    </row>
    <row r="3189" spans="1:2">
      <c r="A3189">
        <v>1500015736</v>
      </c>
      <c r="B3189" s="154">
        <v>27.691666666666698</v>
      </c>
    </row>
    <row r="3190" spans="1:2">
      <c r="A3190">
        <v>1500015806</v>
      </c>
      <c r="B3190" s="154">
        <v>0</v>
      </c>
    </row>
    <row r="3191" spans="1:2">
      <c r="A3191">
        <v>1500015904</v>
      </c>
      <c r="B3191" s="154">
        <v>49.5</v>
      </c>
    </row>
    <row r="3192" spans="1:2">
      <c r="A3192">
        <v>1500015905</v>
      </c>
      <c r="B3192" s="154">
        <v>0</v>
      </c>
    </row>
    <row r="3193" spans="1:2">
      <c r="A3193">
        <v>1500015906</v>
      </c>
      <c r="B3193" s="154">
        <v>55</v>
      </c>
    </row>
    <row r="3194" spans="1:2">
      <c r="A3194">
        <v>1500015101</v>
      </c>
      <c r="B3194" s="154">
        <v>313.8</v>
      </c>
    </row>
    <row r="3195" spans="1:2">
      <c r="A3195">
        <v>1500015961</v>
      </c>
      <c r="B3195" s="154">
        <v>3.75</v>
      </c>
    </row>
    <row r="3196" spans="1:2">
      <c r="A3196">
        <v>1500015962</v>
      </c>
      <c r="B3196" s="154">
        <v>9.8333333333333304</v>
      </c>
    </row>
    <row r="3197" spans="1:2">
      <c r="A3197">
        <v>1500015963</v>
      </c>
      <c r="B3197" s="154">
        <v>171.666666666667</v>
      </c>
    </row>
    <row r="3198" spans="1:2">
      <c r="A3198">
        <v>1500015959</v>
      </c>
      <c r="B3198" s="154">
        <v>11.6666666666667</v>
      </c>
    </row>
    <row r="3199" spans="1:2">
      <c r="A3199">
        <v>1500015960</v>
      </c>
      <c r="B3199" s="154">
        <v>0.83333333333333304</v>
      </c>
    </row>
    <row r="3200" spans="1:2">
      <c r="A3200">
        <v>1500015965</v>
      </c>
      <c r="B3200" s="154">
        <v>4.75</v>
      </c>
    </row>
    <row r="3201" spans="1:2">
      <c r="A3201">
        <v>1500016062</v>
      </c>
      <c r="B3201" s="154">
        <v>69.75</v>
      </c>
    </row>
    <row r="3202" spans="1:2">
      <c r="A3202">
        <v>1500016063</v>
      </c>
      <c r="B3202" s="154">
        <v>179.166666666667</v>
      </c>
    </row>
    <row r="3203" spans="1:2">
      <c r="A3203">
        <v>1500016085</v>
      </c>
      <c r="B3203" s="154">
        <v>7.0833333333333304</v>
      </c>
    </row>
    <row r="3204" spans="1:2">
      <c r="A3204">
        <v>1500016086</v>
      </c>
      <c r="B3204" s="154">
        <v>0</v>
      </c>
    </row>
    <row r="3205" spans="1:2">
      <c r="A3205">
        <v>1500016087</v>
      </c>
      <c r="B3205" s="154">
        <v>0</v>
      </c>
    </row>
    <row r="3206" spans="1:2">
      <c r="A3206">
        <v>1500016088</v>
      </c>
      <c r="B3206" s="154">
        <v>0</v>
      </c>
    </row>
    <row r="3207" spans="1:2">
      <c r="A3207">
        <v>1500016089</v>
      </c>
      <c r="B3207" s="154">
        <v>61.5416666666667</v>
      </c>
    </row>
    <row r="3208" spans="1:2">
      <c r="A3208">
        <v>1500016125</v>
      </c>
      <c r="B3208" s="154">
        <v>0</v>
      </c>
    </row>
    <row r="3209" spans="1:2">
      <c r="A3209">
        <v>1500016124</v>
      </c>
      <c r="B3209" s="154">
        <v>0</v>
      </c>
    </row>
    <row r="3210" spans="1:2">
      <c r="A3210">
        <v>1500016126</v>
      </c>
      <c r="B3210" s="154">
        <v>0</v>
      </c>
    </row>
    <row r="3211" spans="1:2">
      <c r="A3211">
        <v>1500016127</v>
      </c>
      <c r="B3211" s="154">
        <v>5.8333333333333304</v>
      </c>
    </row>
    <row r="3212" spans="1:2">
      <c r="A3212">
        <v>1500016130</v>
      </c>
      <c r="B3212" s="154">
        <v>3.3333333333333299</v>
      </c>
    </row>
    <row r="3213" spans="1:2">
      <c r="A3213">
        <v>1500016131</v>
      </c>
      <c r="B3213" s="154">
        <v>8</v>
      </c>
    </row>
    <row r="3214" spans="1:2">
      <c r="A3214">
        <v>1500016132</v>
      </c>
      <c r="B3214" s="154">
        <v>5</v>
      </c>
    </row>
    <row r="3215" spans="1:2">
      <c r="A3215">
        <v>1500016133</v>
      </c>
      <c r="B3215" s="154">
        <v>0</v>
      </c>
    </row>
    <row r="3216" spans="1:2">
      <c r="A3216">
        <v>1500016134</v>
      </c>
      <c r="B3216" s="154">
        <v>62.2083333333333</v>
      </c>
    </row>
    <row r="3217" spans="1:2">
      <c r="A3217">
        <v>1500016168</v>
      </c>
      <c r="B3217" s="154">
        <v>69.3333333333333</v>
      </c>
    </row>
    <row r="3218" spans="1:2">
      <c r="A3218">
        <v>1500016169</v>
      </c>
      <c r="B3218" s="154">
        <v>22.5</v>
      </c>
    </row>
    <row r="3219" spans="1:2">
      <c r="A3219">
        <v>1500016170</v>
      </c>
      <c r="B3219" s="154">
        <v>10</v>
      </c>
    </row>
    <row r="3220" spans="1:2">
      <c r="A3220">
        <v>1500016171</v>
      </c>
      <c r="B3220" s="154">
        <v>229.5</v>
      </c>
    </row>
    <row r="3221" spans="1:2">
      <c r="A3221">
        <v>1500016197</v>
      </c>
      <c r="B3221" s="154">
        <v>125.833333333333</v>
      </c>
    </row>
    <row r="3222" spans="1:2">
      <c r="A3222">
        <v>1500016214</v>
      </c>
      <c r="B3222" s="154">
        <v>128.59166666666701</v>
      </c>
    </row>
    <row r="3223" spans="1:2">
      <c r="A3223">
        <v>1500016215</v>
      </c>
      <c r="B3223" s="154">
        <v>0</v>
      </c>
    </row>
    <row r="3224" spans="1:2">
      <c r="A3224">
        <v>1500016216</v>
      </c>
      <c r="B3224" s="154">
        <v>68.5</v>
      </c>
    </row>
    <row r="3225" spans="1:2">
      <c r="A3225">
        <v>1500016217</v>
      </c>
      <c r="B3225" s="154">
        <v>39.1666666666667</v>
      </c>
    </row>
    <row r="3226" spans="1:2">
      <c r="A3226">
        <v>1500016022</v>
      </c>
      <c r="B3226" s="154">
        <v>0</v>
      </c>
    </row>
    <row r="3227" spans="1:2">
      <c r="A3227">
        <v>1500016023</v>
      </c>
      <c r="B3227" s="154">
        <v>8.8333333333333304</v>
      </c>
    </row>
    <row r="3228" spans="1:2">
      <c r="A3228">
        <v>1500016167</v>
      </c>
      <c r="B3228" s="154">
        <v>101.333333333333</v>
      </c>
    </row>
    <row r="3229" spans="1:2">
      <c r="A3229">
        <v>1500016304</v>
      </c>
      <c r="B3229" s="154">
        <v>8.6666666666666696</v>
      </c>
    </row>
    <row r="3230" spans="1:2">
      <c r="A3230">
        <v>1500016305</v>
      </c>
      <c r="B3230" s="154">
        <v>0</v>
      </c>
    </row>
    <row r="3231" spans="1:2">
      <c r="A3231">
        <v>1500016306</v>
      </c>
      <c r="B3231" s="154">
        <v>91.6666666666667</v>
      </c>
    </row>
    <row r="3232" spans="1:2">
      <c r="A3232">
        <v>1500016307</v>
      </c>
      <c r="B3232" s="154">
        <v>46.6666666666667</v>
      </c>
    </row>
    <row r="3233" spans="1:2">
      <c r="A3233">
        <v>1500016311</v>
      </c>
      <c r="B3233" s="154">
        <v>18.0416666666667</v>
      </c>
    </row>
    <row r="3234" spans="1:2">
      <c r="A3234">
        <v>1500016312</v>
      </c>
      <c r="B3234" s="154">
        <v>10.216666666666701</v>
      </c>
    </row>
    <row r="3235" spans="1:2">
      <c r="A3235">
        <v>1500016356</v>
      </c>
      <c r="B3235" s="154">
        <v>23.6666666666667</v>
      </c>
    </row>
    <row r="3236" spans="1:2">
      <c r="A3236">
        <v>1500016357</v>
      </c>
      <c r="B3236" s="154">
        <v>62.5833333333333</v>
      </c>
    </row>
    <row r="3237" spans="1:2">
      <c r="A3237">
        <v>1500016390</v>
      </c>
      <c r="B3237" s="154">
        <v>10.1666666666667</v>
      </c>
    </row>
    <row r="3238" spans="1:2">
      <c r="A3238">
        <v>1500016391</v>
      </c>
      <c r="B3238" s="154">
        <v>0</v>
      </c>
    </row>
    <row r="3239" spans="1:2">
      <c r="A3239">
        <v>1500016393</v>
      </c>
      <c r="B3239" s="154">
        <v>0</v>
      </c>
    </row>
    <row r="3240" spans="1:2">
      <c r="A3240">
        <v>1500016394</v>
      </c>
      <c r="B3240" s="154">
        <v>6.6666666666666696</v>
      </c>
    </row>
    <row r="3241" spans="1:2">
      <c r="A3241">
        <v>1500016395</v>
      </c>
      <c r="B3241" s="154">
        <v>57.1666666666667</v>
      </c>
    </row>
    <row r="3242" spans="1:2">
      <c r="A3242">
        <v>1500016414</v>
      </c>
      <c r="B3242" s="154">
        <v>33</v>
      </c>
    </row>
    <row r="3243" spans="1:2">
      <c r="A3243">
        <v>1500016415</v>
      </c>
      <c r="B3243" s="154">
        <v>0</v>
      </c>
    </row>
    <row r="3244" spans="1:2">
      <c r="A3244">
        <v>1500016416</v>
      </c>
      <c r="B3244" s="154">
        <v>21.5</v>
      </c>
    </row>
    <row r="3245" spans="1:2">
      <c r="A3245">
        <v>1500016251</v>
      </c>
      <c r="B3245" s="154">
        <v>12.5</v>
      </c>
    </row>
    <row r="3246" spans="1:2">
      <c r="A3246">
        <v>1500016308</v>
      </c>
      <c r="B3246" s="154">
        <v>41.1666666666667</v>
      </c>
    </row>
    <row r="3247" spans="1:2">
      <c r="A3247">
        <v>1500016361</v>
      </c>
      <c r="B3247" s="154">
        <v>89.1666666666667</v>
      </c>
    </row>
    <row r="3248" spans="1:2">
      <c r="A3248">
        <v>1500016452</v>
      </c>
      <c r="B3248" s="154">
        <v>0</v>
      </c>
    </row>
    <row r="3249" spans="1:2">
      <c r="A3249">
        <v>1500016481</v>
      </c>
      <c r="B3249" s="154">
        <v>0</v>
      </c>
    </row>
    <row r="3250" spans="1:2">
      <c r="A3250">
        <v>1500016492</v>
      </c>
      <c r="B3250" s="154">
        <v>0</v>
      </c>
    </row>
    <row r="3251" spans="1:2">
      <c r="A3251">
        <v>1500016493</v>
      </c>
      <c r="B3251" s="154">
        <v>118</v>
      </c>
    </row>
    <row r="3252" spans="1:2">
      <c r="A3252">
        <v>1500016494</v>
      </c>
      <c r="B3252" s="154">
        <v>68</v>
      </c>
    </row>
    <row r="3253" spans="1:2">
      <c r="A3253">
        <v>1500016495</v>
      </c>
      <c r="B3253" s="154">
        <v>17.2083333333333</v>
      </c>
    </row>
    <row r="3254" spans="1:2">
      <c r="A3254">
        <v>1500016533</v>
      </c>
      <c r="B3254" s="154">
        <v>16.5</v>
      </c>
    </row>
    <row r="3255" spans="1:2">
      <c r="A3255">
        <v>1500016534</v>
      </c>
      <c r="B3255" s="154">
        <v>3.3333333333333299</v>
      </c>
    </row>
    <row r="3256" spans="1:2">
      <c r="A3256">
        <v>1500016535</v>
      </c>
      <c r="B3256" s="154">
        <v>35.8333333333333</v>
      </c>
    </row>
    <row r="3257" spans="1:2">
      <c r="A3257">
        <v>1500016536</v>
      </c>
      <c r="B3257" s="154">
        <v>15.8333333333333</v>
      </c>
    </row>
    <row r="3258" spans="1:2">
      <c r="A3258">
        <v>1500016537</v>
      </c>
      <c r="B3258" s="154">
        <v>26.3333333333333</v>
      </c>
    </row>
    <row r="3259" spans="1:2">
      <c r="A3259">
        <v>1500016538</v>
      </c>
      <c r="B3259" s="154">
        <v>0</v>
      </c>
    </row>
    <row r="3260" spans="1:2">
      <c r="A3260">
        <v>1500016539</v>
      </c>
      <c r="B3260" s="154">
        <v>0</v>
      </c>
    </row>
    <row r="3261" spans="1:2">
      <c r="A3261">
        <v>1500016542</v>
      </c>
      <c r="B3261" s="154">
        <v>29.3333333333333</v>
      </c>
    </row>
    <row r="3262" spans="1:2">
      <c r="A3262">
        <v>1500016584</v>
      </c>
      <c r="B3262" s="154">
        <v>32.9166666666667</v>
      </c>
    </row>
    <row r="3263" spans="1:2">
      <c r="A3263">
        <v>1500016585</v>
      </c>
      <c r="B3263" s="154">
        <v>103.166666666667</v>
      </c>
    </row>
    <row r="3264" spans="1:2">
      <c r="A3264">
        <v>1500016586</v>
      </c>
      <c r="B3264" s="154">
        <v>22.3333333333333</v>
      </c>
    </row>
    <row r="3265" spans="1:2">
      <c r="A3265">
        <v>1500016423</v>
      </c>
      <c r="B3265" s="154">
        <v>30.5</v>
      </c>
    </row>
    <row r="3266" spans="1:2">
      <c r="A3266">
        <v>1500016424</v>
      </c>
      <c r="B3266" s="154">
        <v>127.375</v>
      </c>
    </row>
    <row r="3267" spans="1:2">
      <c r="A3267">
        <v>1500016482</v>
      </c>
      <c r="B3267" s="154">
        <v>0</v>
      </c>
    </row>
    <row r="3268" spans="1:2">
      <c r="A3268">
        <v>1500016484</v>
      </c>
      <c r="B3268" s="154">
        <v>3.25</v>
      </c>
    </row>
    <row r="3269" spans="1:2">
      <c r="A3269">
        <v>1500016485</v>
      </c>
      <c r="B3269" s="154">
        <v>0</v>
      </c>
    </row>
    <row r="3270" spans="1:2">
      <c r="A3270">
        <v>1500016486</v>
      </c>
      <c r="B3270" s="154">
        <v>62.241666666666703</v>
      </c>
    </row>
    <row r="3271" spans="1:2">
      <c r="A3271">
        <v>1500016497</v>
      </c>
      <c r="B3271" s="154">
        <v>28.4166666666667</v>
      </c>
    </row>
    <row r="3272" spans="1:2">
      <c r="A3272">
        <v>1500016587</v>
      </c>
      <c r="B3272" s="154">
        <v>16.6666666666667</v>
      </c>
    </row>
    <row r="3273" spans="1:2">
      <c r="A3273">
        <v>1500016634</v>
      </c>
      <c r="B3273" s="154">
        <v>33.75</v>
      </c>
    </row>
    <row r="3274" spans="1:2">
      <c r="A3274">
        <v>1500016635</v>
      </c>
      <c r="B3274" s="154">
        <v>0</v>
      </c>
    </row>
    <row r="3275" spans="1:2">
      <c r="A3275">
        <v>1500016636</v>
      </c>
      <c r="B3275" s="154">
        <v>0</v>
      </c>
    </row>
    <row r="3276" spans="1:2">
      <c r="A3276">
        <v>1500016720</v>
      </c>
      <c r="B3276" s="154">
        <v>9.6666666666666696</v>
      </c>
    </row>
    <row r="3277" spans="1:2">
      <c r="A3277">
        <v>1500016721</v>
      </c>
      <c r="B3277" s="154">
        <v>36.6666666666667</v>
      </c>
    </row>
    <row r="3278" spans="1:2">
      <c r="A3278">
        <v>1500016725</v>
      </c>
      <c r="B3278" s="154">
        <v>10.8333333333333</v>
      </c>
    </row>
    <row r="3279" spans="1:2">
      <c r="A3279">
        <v>1500016726</v>
      </c>
      <c r="B3279" s="154">
        <v>91.3333333333333</v>
      </c>
    </row>
    <row r="3280" spans="1:2">
      <c r="A3280">
        <v>1500016727</v>
      </c>
      <c r="B3280" s="154">
        <v>18</v>
      </c>
    </row>
    <row r="3281" spans="1:2">
      <c r="A3281">
        <v>1500016728</v>
      </c>
      <c r="B3281" s="154">
        <v>0</v>
      </c>
    </row>
    <row r="3282" spans="1:2">
      <c r="A3282">
        <v>1500016729</v>
      </c>
      <c r="B3282" s="154">
        <v>22</v>
      </c>
    </row>
    <row r="3283" spans="1:2">
      <c r="A3283">
        <v>1500016730</v>
      </c>
      <c r="B3283" s="154">
        <v>131.5</v>
      </c>
    </row>
    <row r="3284" spans="1:2">
      <c r="A3284">
        <v>1500016731</v>
      </c>
      <c r="B3284" s="154">
        <v>44</v>
      </c>
    </row>
    <row r="3285" spans="1:2">
      <c r="A3285">
        <v>1500016732</v>
      </c>
      <c r="B3285" s="154">
        <v>0.5</v>
      </c>
    </row>
    <row r="3286" spans="1:2">
      <c r="A3286">
        <v>1500016736</v>
      </c>
      <c r="B3286" s="154">
        <v>0.83333333333333304</v>
      </c>
    </row>
    <row r="3287" spans="1:2">
      <c r="A3287">
        <v>1500016737</v>
      </c>
      <c r="B3287" s="154">
        <v>26.9166666666667</v>
      </c>
    </row>
    <row r="3288" spans="1:2">
      <c r="A3288">
        <v>1500016738</v>
      </c>
      <c r="B3288" s="154">
        <v>34.1666666666667</v>
      </c>
    </row>
    <row r="3289" spans="1:2">
      <c r="A3289">
        <v>1500016739</v>
      </c>
      <c r="B3289" s="154">
        <v>0</v>
      </c>
    </row>
    <row r="3290" spans="1:2">
      <c r="A3290">
        <v>1500016637</v>
      </c>
      <c r="B3290" s="154">
        <v>169.833333333333</v>
      </c>
    </row>
    <row r="3291" spans="1:2">
      <c r="A3291">
        <v>1500016641</v>
      </c>
      <c r="B3291" s="154">
        <v>0</v>
      </c>
    </row>
    <row r="3292" spans="1:2">
      <c r="A3292">
        <v>1500016722</v>
      </c>
      <c r="B3292" s="154">
        <v>0</v>
      </c>
    </row>
    <row r="3293" spans="1:2">
      <c r="A3293">
        <v>1500016723</v>
      </c>
      <c r="B3293" s="154">
        <v>91.6666666666667</v>
      </c>
    </row>
    <row r="3294" spans="1:2">
      <c r="A3294">
        <v>1500016724</v>
      </c>
      <c r="B3294" s="154">
        <v>0</v>
      </c>
    </row>
    <row r="3295" spans="1:2">
      <c r="A3295">
        <v>1500016740</v>
      </c>
      <c r="B3295" s="154">
        <v>28.3333333333333</v>
      </c>
    </row>
    <row r="3296" spans="1:2">
      <c r="A3296">
        <v>1500016788</v>
      </c>
      <c r="B3296" s="154">
        <v>38.5</v>
      </c>
    </row>
    <row r="3297" spans="1:2">
      <c r="A3297">
        <v>1500016789</v>
      </c>
      <c r="B3297" s="154">
        <v>68.4166666666667</v>
      </c>
    </row>
    <row r="3298" spans="1:2">
      <c r="A3298">
        <v>1500016830</v>
      </c>
      <c r="B3298" s="154">
        <v>18.3333333333333</v>
      </c>
    </row>
    <row r="3299" spans="1:2">
      <c r="A3299">
        <v>1500016831</v>
      </c>
      <c r="B3299" s="154">
        <v>7.4583333333333304</v>
      </c>
    </row>
    <row r="3300" spans="1:2">
      <c r="A3300">
        <v>1500016832</v>
      </c>
      <c r="B3300" s="154">
        <v>23.3333333333333</v>
      </c>
    </row>
    <row r="3301" spans="1:2">
      <c r="A3301">
        <v>1500016853</v>
      </c>
      <c r="B3301" s="154">
        <v>10.0833333333333</v>
      </c>
    </row>
    <row r="3302" spans="1:2">
      <c r="A3302">
        <v>1500016855</v>
      </c>
      <c r="B3302" s="154">
        <v>0</v>
      </c>
    </row>
    <row r="3303" spans="1:2">
      <c r="A3303">
        <v>1500016893</v>
      </c>
      <c r="B3303" s="154">
        <v>201.666666666667</v>
      </c>
    </row>
    <row r="3304" spans="1:2">
      <c r="A3304">
        <v>1500016894</v>
      </c>
      <c r="B3304" s="154">
        <v>0</v>
      </c>
    </row>
    <row r="3305" spans="1:2">
      <c r="A3305">
        <v>1500016895</v>
      </c>
      <c r="B3305" s="154">
        <v>113.916666666667</v>
      </c>
    </row>
    <row r="3306" spans="1:2">
      <c r="A3306">
        <v>1500016896</v>
      </c>
      <c r="B3306" s="154">
        <v>22.5</v>
      </c>
    </row>
    <row r="3307" spans="1:2">
      <c r="A3307">
        <v>1500016897</v>
      </c>
      <c r="B3307" s="154">
        <v>99.1666666666667</v>
      </c>
    </row>
    <row r="3308" spans="1:2">
      <c r="A3308">
        <v>1500016898</v>
      </c>
      <c r="B3308" s="154">
        <v>25.5</v>
      </c>
    </row>
    <row r="3309" spans="1:2">
      <c r="A3309">
        <v>1500016899</v>
      </c>
      <c r="B3309" s="154">
        <v>215.416666666667</v>
      </c>
    </row>
    <row r="3310" spans="1:2">
      <c r="A3310">
        <v>1500016900</v>
      </c>
      <c r="B3310" s="154">
        <v>70.3333333333333</v>
      </c>
    </row>
    <row r="3311" spans="1:2">
      <c r="A3311">
        <v>1500016945</v>
      </c>
      <c r="B3311" s="154">
        <v>0</v>
      </c>
    </row>
    <row r="3312" spans="1:2">
      <c r="A3312">
        <v>1500016975</v>
      </c>
      <c r="B3312" s="154">
        <v>136.666666666667</v>
      </c>
    </row>
    <row r="3313" spans="1:2">
      <c r="A3313">
        <v>1500016976</v>
      </c>
      <c r="B3313" s="154">
        <v>229.166666666667</v>
      </c>
    </row>
    <row r="3314" spans="1:2">
      <c r="A3314">
        <v>1500016977</v>
      </c>
      <c r="B3314" s="154">
        <v>20.375</v>
      </c>
    </row>
    <row r="3315" spans="1:2">
      <c r="A3315">
        <v>1500016998</v>
      </c>
      <c r="B3315" s="154">
        <v>39.8333333333333</v>
      </c>
    </row>
    <row r="3316" spans="1:2">
      <c r="A3316">
        <v>1500016999</v>
      </c>
      <c r="B3316" s="154">
        <v>0</v>
      </c>
    </row>
    <row r="3317" spans="1:2">
      <c r="A3317">
        <v>1500017040</v>
      </c>
      <c r="B3317" s="154">
        <v>84.1666666666667</v>
      </c>
    </row>
    <row r="3318" spans="1:2">
      <c r="A3318">
        <v>1500017044</v>
      </c>
      <c r="B3318" s="154">
        <v>145.083333333333</v>
      </c>
    </row>
    <row r="3319" spans="1:2">
      <c r="A3319">
        <v>1500017045</v>
      </c>
      <c r="B3319" s="154">
        <v>37.3333333333333</v>
      </c>
    </row>
    <row r="3320" spans="1:2">
      <c r="A3320">
        <v>1500017046</v>
      </c>
      <c r="B3320" s="154">
        <v>17.5</v>
      </c>
    </row>
    <row r="3321" spans="1:2">
      <c r="A3321">
        <v>1500017083</v>
      </c>
      <c r="B3321" s="154">
        <v>4.1666666666666696</v>
      </c>
    </row>
    <row r="3322" spans="1:2">
      <c r="A3322">
        <v>1500017084</v>
      </c>
      <c r="B3322" s="154">
        <v>26</v>
      </c>
    </row>
    <row r="3323" spans="1:2">
      <c r="A3323">
        <v>1500017095</v>
      </c>
      <c r="B3323" s="154">
        <v>74.9166666666667</v>
      </c>
    </row>
    <row r="3324" spans="1:2">
      <c r="A3324">
        <v>1500017096</v>
      </c>
      <c r="B3324" s="154">
        <v>8.6666666666666696</v>
      </c>
    </row>
    <row r="3325" spans="1:2">
      <c r="A3325">
        <v>1500017097</v>
      </c>
      <c r="B3325" s="154">
        <v>0</v>
      </c>
    </row>
    <row r="3326" spans="1:2">
      <c r="A3326">
        <v>1500017098</v>
      </c>
      <c r="B3326" s="154">
        <v>94.3333333333333</v>
      </c>
    </row>
    <row r="3327" spans="1:2">
      <c r="A3327">
        <v>1500017106</v>
      </c>
      <c r="B3327" s="154">
        <v>0</v>
      </c>
    </row>
    <row r="3328" spans="1:2">
      <c r="A3328">
        <v>1500017107</v>
      </c>
      <c r="B3328" s="154">
        <v>0</v>
      </c>
    </row>
    <row r="3329" spans="1:2">
      <c r="A3329">
        <v>1500017112</v>
      </c>
      <c r="B3329" s="154">
        <v>68.3333333333333</v>
      </c>
    </row>
    <row r="3330" spans="1:2">
      <c r="A3330">
        <v>1500017113</v>
      </c>
      <c r="B3330" s="154">
        <v>41.8333333333333</v>
      </c>
    </row>
    <row r="3331" spans="1:2">
      <c r="A3331">
        <v>1500017114</v>
      </c>
      <c r="B3331" s="154">
        <v>142.333333333333</v>
      </c>
    </row>
    <row r="3332" spans="1:2">
      <c r="A3332">
        <v>1500017115</v>
      </c>
      <c r="B3332" s="154">
        <v>76.875</v>
      </c>
    </row>
    <row r="3333" spans="1:2">
      <c r="A3333">
        <v>1500017116</v>
      </c>
      <c r="B3333" s="154">
        <v>50.258333333333297</v>
      </c>
    </row>
    <row r="3334" spans="1:2">
      <c r="A3334">
        <v>1500017117</v>
      </c>
      <c r="B3334" s="154">
        <v>57</v>
      </c>
    </row>
    <row r="3335" spans="1:2">
      <c r="A3335">
        <v>1500017099</v>
      </c>
      <c r="B3335" s="154">
        <v>7.8333333333333304</v>
      </c>
    </row>
    <row r="3336" spans="1:2">
      <c r="A3336">
        <v>1500017100</v>
      </c>
      <c r="B3336" s="154">
        <v>27.5</v>
      </c>
    </row>
    <row r="3337" spans="1:2">
      <c r="A3337">
        <v>1500017101</v>
      </c>
      <c r="B3337" s="154">
        <v>0</v>
      </c>
    </row>
    <row r="3338" spans="1:2">
      <c r="A3338">
        <v>1500016858</v>
      </c>
      <c r="B3338" s="154">
        <v>81</v>
      </c>
    </row>
    <row r="3339" spans="1:2">
      <c r="A3339">
        <v>1500017189</v>
      </c>
      <c r="B3339" s="154">
        <v>0</v>
      </c>
    </row>
    <row r="3340" spans="1:2">
      <c r="A3340">
        <v>1500017190</v>
      </c>
      <c r="B3340" s="154">
        <v>140.583333333333</v>
      </c>
    </row>
    <row r="3341" spans="1:2">
      <c r="A3341">
        <v>1500017191</v>
      </c>
      <c r="B3341" s="154">
        <v>15.658333333333299</v>
      </c>
    </row>
    <row r="3342" spans="1:2">
      <c r="A3342">
        <v>1500017301</v>
      </c>
      <c r="B3342" s="154">
        <v>57.1666666666667</v>
      </c>
    </row>
    <row r="3343" spans="1:2">
      <c r="A3343">
        <v>1500017262</v>
      </c>
      <c r="B3343" s="154">
        <v>60.8333333333333</v>
      </c>
    </row>
    <row r="3344" spans="1:2">
      <c r="A3344">
        <v>1500017263</v>
      </c>
      <c r="B3344" s="154">
        <v>0</v>
      </c>
    </row>
    <row r="3345" spans="1:2">
      <c r="A3345">
        <v>1500017265</v>
      </c>
      <c r="B3345" s="154">
        <v>46.8333333333333</v>
      </c>
    </row>
    <row r="3346" spans="1:2">
      <c r="A3346">
        <v>1500017314</v>
      </c>
      <c r="B3346" s="154">
        <v>4.3333333333333304</v>
      </c>
    </row>
    <row r="3347" spans="1:2">
      <c r="A3347">
        <v>1500017315</v>
      </c>
      <c r="B3347" s="154">
        <v>314.66666666666703</v>
      </c>
    </row>
    <row r="3348" spans="1:2">
      <c r="A3348">
        <v>1500017316</v>
      </c>
      <c r="B3348" s="154">
        <v>26</v>
      </c>
    </row>
    <row r="3349" spans="1:2">
      <c r="A3349">
        <v>1500017317</v>
      </c>
      <c r="B3349" s="154">
        <v>30.8333333333333</v>
      </c>
    </row>
    <row r="3350" spans="1:2">
      <c r="A3350">
        <v>1500017318</v>
      </c>
      <c r="B3350" s="154">
        <v>2.5</v>
      </c>
    </row>
    <row r="3351" spans="1:2">
      <c r="A3351">
        <v>1500017338</v>
      </c>
      <c r="B3351" s="154">
        <v>14.3333333333333</v>
      </c>
    </row>
    <row r="3352" spans="1:2">
      <c r="A3352">
        <v>1500017339</v>
      </c>
      <c r="B3352" s="154">
        <v>35.75</v>
      </c>
    </row>
    <row r="3353" spans="1:2">
      <c r="A3353">
        <v>1500017340</v>
      </c>
      <c r="B3353" s="154">
        <v>51.25</v>
      </c>
    </row>
    <row r="3354" spans="1:2">
      <c r="A3354">
        <v>1500017341</v>
      </c>
      <c r="B3354" s="154">
        <v>0</v>
      </c>
    </row>
    <row r="3355" spans="1:2">
      <c r="A3355">
        <v>1500017364</v>
      </c>
      <c r="B3355" s="154">
        <v>15.1666666666667</v>
      </c>
    </row>
    <row r="3356" spans="1:2">
      <c r="A3356">
        <v>1500017365</v>
      </c>
      <c r="B3356" s="154">
        <v>0</v>
      </c>
    </row>
    <row r="3357" spans="1:2">
      <c r="A3357">
        <v>1500017375</v>
      </c>
      <c r="B3357" s="154">
        <v>6.25</v>
      </c>
    </row>
    <row r="3358" spans="1:2">
      <c r="A3358">
        <v>1500017386</v>
      </c>
      <c r="B3358" s="154">
        <v>7.7</v>
      </c>
    </row>
    <row r="3359" spans="1:2">
      <c r="A3359">
        <v>1500017389</v>
      </c>
      <c r="B3359" s="154">
        <v>170.416666666667</v>
      </c>
    </row>
    <row r="3360" spans="1:2">
      <c r="A3360">
        <v>1500017391</v>
      </c>
      <c r="B3360" s="154">
        <v>2</v>
      </c>
    </row>
    <row r="3361" spans="1:2">
      <c r="A3361">
        <v>1500017433</v>
      </c>
      <c r="B3361" s="154">
        <v>70.75</v>
      </c>
    </row>
    <row r="3362" spans="1:2">
      <c r="A3362">
        <v>1500017434</v>
      </c>
      <c r="B3362" s="154">
        <v>125</v>
      </c>
    </row>
    <row r="3363" spans="1:2">
      <c r="A3363">
        <v>1500017435</v>
      </c>
      <c r="B3363" s="154">
        <v>12</v>
      </c>
    </row>
    <row r="3364" spans="1:2">
      <c r="A3364">
        <v>1500017436</v>
      </c>
      <c r="B3364" s="154">
        <v>1</v>
      </c>
    </row>
    <row r="3365" spans="1:2">
      <c r="A3365">
        <v>1500017420</v>
      </c>
      <c r="B3365" s="154">
        <v>42.5833333333333</v>
      </c>
    </row>
    <row r="3366" spans="1:2">
      <c r="A3366">
        <v>1500017421</v>
      </c>
      <c r="B3366" s="154">
        <v>81.6666666666667</v>
      </c>
    </row>
    <row r="3367" spans="1:2">
      <c r="A3367">
        <v>1500017483</v>
      </c>
      <c r="B3367" s="154">
        <v>0</v>
      </c>
    </row>
    <row r="3368" spans="1:2">
      <c r="A3368">
        <v>1500017532</v>
      </c>
      <c r="B3368" s="154">
        <v>13.5</v>
      </c>
    </row>
    <row r="3369" spans="1:2">
      <c r="A3369">
        <v>1500017549</v>
      </c>
      <c r="B3369" s="154">
        <v>175.75</v>
      </c>
    </row>
    <row r="3370" spans="1:2">
      <c r="A3370">
        <v>1500017553</v>
      </c>
      <c r="B3370" s="154">
        <v>7.6666666666666696</v>
      </c>
    </row>
    <row r="3371" spans="1:2">
      <c r="A3371">
        <v>1500017515</v>
      </c>
      <c r="B3371" s="154">
        <v>28.2916666666667</v>
      </c>
    </row>
    <row r="3372" spans="1:2">
      <c r="A3372">
        <v>1500017516</v>
      </c>
      <c r="B3372" s="154">
        <v>25.6666666666667</v>
      </c>
    </row>
    <row r="3373" spans="1:2">
      <c r="A3373">
        <v>1500017517</v>
      </c>
      <c r="B3373" s="154">
        <v>41.75</v>
      </c>
    </row>
    <row r="3374" spans="1:2">
      <c r="A3374">
        <v>1500017550</v>
      </c>
      <c r="B3374" s="154">
        <v>0</v>
      </c>
    </row>
    <row r="3375" spans="1:2">
      <c r="A3375">
        <v>1500017551</v>
      </c>
      <c r="B3375" s="154">
        <v>108.333333333333</v>
      </c>
    </row>
    <row r="3376" spans="1:2">
      <c r="A3376">
        <v>1500017552</v>
      </c>
      <c r="B3376" s="154">
        <v>4.1666666666666696</v>
      </c>
    </row>
    <row r="3377" spans="1:2">
      <c r="A3377">
        <v>1500017557</v>
      </c>
      <c r="B3377" s="154">
        <v>11.8333333333333</v>
      </c>
    </row>
    <row r="3378" spans="1:2">
      <c r="A3378">
        <v>1500017572</v>
      </c>
      <c r="B3378" s="154">
        <v>3.3333333333333299</v>
      </c>
    </row>
    <row r="3379" spans="1:2">
      <c r="A3379">
        <v>1500017573</v>
      </c>
      <c r="B3379" s="154">
        <v>184.875</v>
      </c>
    </row>
    <row r="3380" spans="1:2">
      <c r="A3380">
        <v>1500017510</v>
      </c>
      <c r="B3380" s="154">
        <v>0</v>
      </c>
    </row>
    <row r="3381" spans="1:2">
      <c r="A3381">
        <v>1500017576</v>
      </c>
      <c r="B3381" s="154">
        <v>42.3333333333333</v>
      </c>
    </row>
    <row r="3382" spans="1:2">
      <c r="A3382">
        <v>1500017673</v>
      </c>
      <c r="B3382" s="154">
        <v>53.8333333333333</v>
      </c>
    </row>
    <row r="3383" spans="1:2">
      <c r="A3383">
        <v>1500017674</v>
      </c>
      <c r="B3383" s="154">
        <v>15.5</v>
      </c>
    </row>
    <row r="3384" spans="1:2">
      <c r="A3384">
        <v>1500017683</v>
      </c>
      <c r="B3384" s="154">
        <v>95.1666666666667</v>
      </c>
    </row>
    <row r="3385" spans="1:2">
      <c r="A3385">
        <v>1500017613</v>
      </c>
      <c r="B3385" s="154">
        <v>43.4166666666667</v>
      </c>
    </row>
    <row r="3386" spans="1:2">
      <c r="A3386">
        <v>1500017675</v>
      </c>
      <c r="B3386" s="154">
        <v>0.83333333333333304</v>
      </c>
    </row>
    <row r="3387" spans="1:2">
      <c r="A3387">
        <v>1500017719</v>
      </c>
      <c r="B3387" s="154">
        <v>40.8333333333333</v>
      </c>
    </row>
    <row r="3388" spans="1:2">
      <c r="A3388">
        <v>1500017743</v>
      </c>
      <c r="B3388" s="154">
        <v>69.6666666666667</v>
      </c>
    </row>
    <row r="3389" spans="1:2">
      <c r="A3389">
        <v>1500017744</v>
      </c>
      <c r="B3389" s="154">
        <v>12.0833333333333</v>
      </c>
    </row>
    <row r="3390" spans="1:2">
      <c r="A3390">
        <v>1500017763</v>
      </c>
      <c r="B3390" s="154">
        <v>21.3333333333333</v>
      </c>
    </row>
    <row r="3391" spans="1:2">
      <c r="A3391">
        <v>1500017764</v>
      </c>
      <c r="B3391" s="154">
        <v>11.3333333333333</v>
      </c>
    </row>
    <row r="3392" spans="1:2">
      <c r="A3392">
        <v>1500017765</v>
      </c>
      <c r="B3392" s="154">
        <v>21.9583333333333</v>
      </c>
    </row>
    <row r="3393" spans="1:2">
      <c r="A3393">
        <v>1500017766</v>
      </c>
      <c r="B3393" s="154">
        <v>99.3333333333333</v>
      </c>
    </row>
    <row r="3394" spans="1:2">
      <c r="A3394">
        <v>1500017767</v>
      </c>
      <c r="B3394" s="154">
        <v>21.9166666666667</v>
      </c>
    </row>
    <row r="3395" spans="1:2">
      <c r="A3395">
        <v>1500017749</v>
      </c>
      <c r="B3395" s="154">
        <v>33</v>
      </c>
    </row>
    <row r="3396" spans="1:2">
      <c r="A3396">
        <v>1500017750</v>
      </c>
      <c r="B3396" s="154">
        <v>327.54166666666703</v>
      </c>
    </row>
    <row r="3397" spans="1:2">
      <c r="A3397">
        <v>1500017751</v>
      </c>
      <c r="B3397" s="154">
        <v>30.7916666666667</v>
      </c>
    </row>
    <row r="3398" spans="1:2">
      <c r="A3398">
        <v>1500017748</v>
      </c>
      <c r="B3398" s="154">
        <v>0</v>
      </c>
    </row>
    <row r="3399" spans="1:2">
      <c r="A3399">
        <v>1500017843</v>
      </c>
      <c r="B3399" s="154">
        <v>19.3333333333333</v>
      </c>
    </row>
    <row r="3400" spans="1:2">
      <c r="A3400">
        <v>1500017799</v>
      </c>
      <c r="B3400" s="154">
        <v>62.5</v>
      </c>
    </row>
    <row r="3401" spans="1:2">
      <c r="A3401">
        <v>1500017800</v>
      </c>
      <c r="B3401" s="154">
        <v>0</v>
      </c>
    </row>
    <row r="3402" spans="1:2">
      <c r="A3402">
        <v>1500017801</v>
      </c>
      <c r="B3402" s="154">
        <v>0</v>
      </c>
    </row>
    <row r="3403" spans="1:2">
      <c r="A3403">
        <v>1500017862</v>
      </c>
      <c r="B3403" s="154">
        <v>21.8333333333333</v>
      </c>
    </row>
    <row r="3404" spans="1:2">
      <c r="A3404">
        <v>1500017915</v>
      </c>
      <c r="B3404" s="154">
        <v>88.3333333333333</v>
      </c>
    </row>
    <row r="3405" spans="1:2">
      <c r="A3405">
        <v>1500017905</v>
      </c>
      <c r="B3405" s="154">
        <v>14.1666666666667</v>
      </c>
    </row>
    <row r="3406" spans="1:2">
      <c r="A3406">
        <v>1500017906</v>
      </c>
      <c r="B3406" s="154">
        <v>10</v>
      </c>
    </row>
    <row r="3407" spans="1:2">
      <c r="A3407">
        <v>1500017942</v>
      </c>
      <c r="B3407" s="154">
        <v>48</v>
      </c>
    </row>
    <row r="3408" spans="1:2">
      <c r="A3408">
        <v>1500017954</v>
      </c>
      <c r="B3408" s="154">
        <v>35.5</v>
      </c>
    </row>
    <row r="3409" spans="1:2">
      <c r="A3409">
        <v>1500017955</v>
      </c>
      <c r="B3409" s="154">
        <v>21.3333333333333</v>
      </c>
    </row>
    <row r="3410" spans="1:2">
      <c r="A3410">
        <v>1500017956</v>
      </c>
      <c r="B3410" s="154">
        <v>73.9166666666667</v>
      </c>
    </row>
    <row r="3411" spans="1:2">
      <c r="A3411">
        <v>1500017957</v>
      </c>
      <c r="B3411" s="154">
        <v>34.5</v>
      </c>
    </row>
    <row r="3412" spans="1:2">
      <c r="A3412">
        <v>1500017975</v>
      </c>
      <c r="B3412" s="154">
        <v>49.6666666666667</v>
      </c>
    </row>
    <row r="3413" spans="1:2">
      <c r="A3413">
        <v>1500017976</v>
      </c>
      <c r="B3413" s="154">
        <v>42.475000000000001</v>
      </c>
    </row>
    <row r="3414" spans="1:2">
      <c r="A3414">
        <v>1500017990</v>
      </c>
      <c r="B3414" s="154">
        <v>150</v>
      </c>
    </row>
    <row r="3415" spans="1:2">
      <c r="A3415">
        <v>1500017991</v>
      </c>
      <c r="B3415" s="154">
        <v>56</v>
      </c>
    </row>
    <row r="3416" spans="1:2">
      <c r="A3416">
        <v>1500017856</v>
      </c>
      <c r="B3416" s="154">
        <v>0</v>
      </c>
    </row>
    <row r="3417" spans="1:2">
      <c r="A3417">
        <v>1500017904</v>
      </c>
      <c r="B3417" s="154">
        <v>0</v>
      </c>
    </row>
    <row r="3418" spans="1:2">
      <c r="A3418">
        <v>1500017977</v>
      </c>
      <c r="B3418" s="154">
        <v>88.5</v>
      </c>
    </row>
    <row r="3419" spans="1:2">
      <c r="A3419">
        <v>1500017978</v>
      </c>
      <c r="B3419" s="154">
        <v>23.75</v>
      </c>
    </row>
    <row r="3420" spans="1:2">
      <c r="A3420">
        <v>1500018031</v>
      </c>
      <c r="B3420" s="154">
        <v>34.6666666666667</v>
      </c>
    </row>
    <row r="3421" spans="1:2">
      <c r="A3421">
        <v>1500018032</v>
      </c>
      <c r="B3421" s="154">
        <v>89.3333333333333</v>
      </c>
    </row>
    <row r="3422" spans="1:2">
      <c r="A3422">
        <v>1500018100</v>
      </c>
      <c r="B3422" s="154">
        <v>42.1666666666667</v>
      </c>
    </row>
    <row r="3423" spans="1:2">
      <c r="A3423">
        <v>1500018101</v>
      </c>
      <c r="B3423" s="154">
        <v>20</v>
      </c>
    </row>
    <row r="3424" spans="1:2">
      <c r="A3424">
        <v>1500018112</v>
      </c>
      <c r="B3424" s="154">
        <v>67.9166666666667</v>
      </c>
    </row>
    <row r="3425" spans="1:2">
      <c r="A3425">
        <v>1500018113</v>
      </c>
      <c r="B3425" s="154">
        <v>16.5416666666667</v>
      </c>
    </row>
    <row r="3426" spans="1:2">
      <c r="A3426">
        <v>1500018115</v>
      </c>
      <c r="B3426" s="154">
        <v>42.9583333333333</v>
      </c>
    </row>
    <row r="3427" spans="1:2">
      <c r="A3427">
        <v>1500018116</v>
      </c>
      <c r="B3427" s="154">
        <v>25.5833333333333</v>
      </c>
    </row>
    <row r="3428" spans="1:2">
      <c r="A3428">
        <v>1500018117</v>
      </c>
      <c r="B3428" s="154">
        <v>34.9166666666667</v>
      </c>
    </row>
    <row r="3429" spans="1:2">
      <c r="A3429">
        <v>1500018118</v>
      </c>
      <c r="B3429" s="154">
        <v>29.5</v>
      </c>
    </row>
    <row r="3430" spans="1:2">
      <c r="A3430">
        <v>1500018126</v>
      </c>
      <c r="B3430" s="154">
        <v>135.833333333333</v>
      </c>
    </row>
    <row r="3431" spans="1:2">
      <c r="A3431">
        <v>1500018127</v>
      </c>
      <c r="B3431" s="154">
        <v>105.5</v>
      </c>
    </row>
    <row r="3432" spans="1:2">
      <c r="A3432">
        <v>1500018128</v>
      </c>
      <c r="B3432" s="154">
        <v>41.5</v>
      </c>
    </row>
    <row r="3433" spans="1:2">
      <c r="A3433">
        <v>1500018138</v>
      </c>
      <c r="B3433" s="154">
        <v>16.6666666666667</v>
      </c>
    </row>
    <row r="3434" spans="1:2">
      <c r="A3434">
        <v>1500018139</v>
      </c>
      <c r="B3434" s="154">
        <v>5.1666666666666696</v>
      </c>
    </row>
    <row r="3435" spans="1:2">
      <c r="A3435">
        <v>1500018140</v>
      </c>
      <c r="B3435" s="154">
        <v>13.3333333333333</v>
      </c>
    </row>
    <row r="3436" spans="1:2">
      <c r="A3436">
        <v>1500018029</v>
      </c>
      <c r="B3436" s="154">
        <v>39.3333333333333</v>
      </c>
    </row>
    <row r="3437" spans="1:2">
      <c r="A3437">
        <v>1500018030</v>
      </c>
      <c r="B3437" s="154">
        <v>3.3333333333333299</v>
      </c>
    </row>
    <row r="3438" spans="1:2">
      <c r="A3438">
        <v>1500018085</v>
      </c>
      <c r="B3438" s="154">
        <v>25.024999999999999</v>
      </c>
    </row>
    <row r="3439" spans="1:2">
      <c r="A3439">
        <v>1500018086</v>
      </c>
      <c r="B3439" s="154">
        <v>16.1666666666667</v>
      </c>
    </row>
    <row r="3440" spans="1:2">
      <c r="A3440">
        <v>1500018087</v>
      </c>
      <c r="B3440" s="154">
        <v>26.3333333333333</v>
      </c>
    </row>
    <row r="3441" spans="1:2">
      <c r="A3441">
        <v>1500018141</v>
      </c>
      <c r="B3441" s="154">
        <v>25.8333333333333</v>
      </c>
    </row>
    <row r="3442" spans="1:2">
      <c r="A3442">
        <v>1500018142</v>
      </c>
      <c r="B3442" s="154">
        <v>97</v>
      </c>
    </row>
    <row r="3443" spans="1:2">
      <c r="A3443">
        <v>1500018143</v>
      </c>
      <c r="B3443" s="154">
        <v>133.958333333333</v>
      </c>
    </row>
    <row r="3444" spans="1:2">
      <c r="A3444">
        <v>1500018144</v>
      </c>
      <c r="B3444" s="154">
        <v>151.59166666666701</v>
      </c>
    </row>
    <row r="3445" spans="1:2">
      <c r="A3445">
        <v>1500018198</v>
      </c>
      <c r="B3445" s="154">
        <v>106.816666666667</v>
      </c>
    </row>
    <row r="3446" spans="1:2">
      <c r="A3446">
        <v>1500018199</v>
      </c>
      <c r="B3446" s="154">
        <v>38.75</v>
      </c>
    </row>
    <row r="3447" spans="1:2">
      <c r="A3447">
        <v>1500018277</v>
      </c>
      <c r="B3447" s="154">
        <v>94.2083333333333</v>
      </c>
    </row>
    <row r="3448" spans="1:2">
      <c r="A3448">
        <v>1500018284</v>
      </c>
      <c r="B3448" s="154">
        <v>112.9</v>
      </c>
    </row>
    <row r="3449" spans="1:2">
      <c r="A3449">
        <v>1500018285</v>
      </c>
      <c r="B3449" s="154">
        <v>137</v>
      </c>
    </row>
    <row r="3450" spans="1:2">
      <c r="A3450">
        <v>1500018204</v>
      </c>
      <c r="B3450" s="154">
        <v>43</v>
      </c>
    </row>
    <row r="3451" spans="1:2">
      <c r="A3451">
        <v>1500018205</v>
      </c>
      <c r="B3451" s="154">
        <v>12.25</v>
      </c>
    </row>
    <row r="3452" spans="1:2">
      <c r="A3452">
        <v>1500018206</v>
      </c>
      <c r="B3452" s="154">
        <v>34.5833333333333</v>
      </c>
    </row>
    <row r="3453" spans="1:2">
      <c r="A3453">
        <v>1500018186</v>
      </c>
      <c r="B3453" s="154">
        <v>14.4166666666667</v>
      </c>
    </row>
    <row r="3454" spans="1:2">
      <c r="A3454">
        <v>1500018187</v>
      </c>
      <c r="B3454" s="154">
        <v>103</v>
      </c>
    </row>
    <row r="3455" spans="1:2">
      <c r="A3455">
        <v>1500018261</v>
      </c>
      <c r="B3455" s="154">
        <v>258.72500000000002</v>
      </c>
    </row>
    <row r="3456" spans="1:2">
      <c r="A3456">
        <v>1500018262</v>
      </c>
      <c r="B3456" s="154">
        <v>62.4166666666667</v>
      </c>
    </row>
    <row r="3457" spans="1:2">
      <c r="A3457">
        <v>1500018263</v>
      </c>
      <c r="B3457" s="154">
        <v>33.5</v>
      </c>
    </row>
    <row r="3458" spans="1:2">
      <c r="A3458">
        <v>1500018264</v>
      </c>
      <c r="B3458" s="154">
        <v>11.6666666666667</v>
      </c>
    </row>
    <row r="3459" spans="1:2">
      <c r="A3459">
        <v>1500018265</v>
      </c>
      <c r="B3459" s="154">
        <v>46.1666666666667</v>
      </c>
    </row>
    <row r="3460" spans="1:2">
      <c r="A3460">
        <v>1500018280</v>
      </c>
      <c r="B3460" s="154">
        <v>6.8333333333333304</v>
      </c>
    </row>
    <row r="3461" spans="1:2">
      <c r="A3461">
        <v>1500018312</v>
      </c>
      <c r="B3461" s="154">
        <v>10</v>
      </c>
    </row>
    <row r="3462" spans="1:2">
      <c r="A3462">
        <v>1500018313</v>
      </c>
      <c r="B3462" s="154">
        <v>58.3333333333333</v>
      </c>
    </row>
    <row r="3463" spans="1:2">
      <c r="A3463">
        <v>1500018339</v>
      </c>
      <c r="B3463" s="154">
        <v>225.96666666666701</v>
      </c>
    </row>
    <row r="3464" spans="1:2">
      <c r="A3464">
        <v>1500018340</v>
      </c>
      <c r="B3464" s="154">
        <v>79.4166666666667</v>
      </c>
    </row>
    <row r="3465" spans="1:2">
      <c r="A3465">
        <v>1500018341</v>
      </c>
      <c r="B3465" s="154">
        <v>194.74166666666699</v>
      </c>
    </row>
    <row r="3466" spans="1:2">
      <c r="A3466">
        <v>1500018342</v>
      </c>
      <c r="B3466" s="154">
        <v>47.0833333333333</v>
      </c>
    </row>
    <row r="3467" spans="1:2">
      <c r="A3467">
        <v>1500018343</v>
      </c>
      <c r="B3467" s="154">
        <v>103.333333333333</v>
      </c>
    </row>
    <row r="3468" spans="1:2">
      <c r="A3468">
        <v>1500018344</v>
      </c>
      <c r="B3468" s="154">
        <v>45.3333333333333</v>
      </c>
    </row>
    <row r="3469" spans="1:2">
      <c r="A3469">
        <v>1500018345</v>
      </c>
      <c r="B3469" s="154">
        <v>30.5</v>
      </c>
    </row>
    <row r="3470" spans="1:2">
      <c r="A3470">
        <v>1500018382</v>
      </c>
      <c r="B3470" s="154">
        <v>198.25</v>
      </c>
    </row>
    <row r="3471" spans="1:2">
      <c r="A3471">
        <v>1500018383</v>
      </c>
      <c r="B3471" s="154">
        <v>141.75</v>
      </c>
    </row>
    <row r="3472" spans="1:2">
      <c r="A3472">
        <v>1500018385</v>
      </c>
      <c r="B3472" s="154">
        <v>65.6666666666667</v>
      </c>
    </row>
    <row r="3473" spans="1:2">
      <c r="A3473">
        <v>1500018386</v>
      </c>
      <c r="B3473" s="154">
        <v>52.5833333333333</v>
      </c>
    </row>
    <row r="3474" spans="1:2">
      <c r="A3474">
        <v>1500018387</v>
      </c>
      <c r="B3474" s="154">
        <v>40.75</v>
      </c>
    </row>
    <row r="3475" spans="1:2">
      <c r="A3475">
        <v>1500018388</v>
      </c>
      <c r="B3475" s="154">
        <v>142.083333333333</v>
      </c>
    </row>
    <row r="3476" spans="1:2">
      <c r="A3476">
        <v>1500018390</v>
      </c>
      <c r="B3476" s="154">
        <v>20.8333333333333</v>
      </c>
    </row>
    <row r="3477" spans="1:2">
      <c r="A3477">
        <v>1500018444</v>
      </c>
      <c r="B3477" s="154">
        <v>193.67500000000001</v>
      </c>
    </row>
    <row r="3478" spans="1:2">
      <c r="A3478">
        <v>1500018445</v>
      </c>
      <c r="B3478" s="154">
        <v>37.8333333333333</v>
      </c>
    </row>
    <row r="3479" spans="1:2">
      <c r="A3479">
        <v>1500018446</v>
      </c>
      <c r="B3479" s="154">
        <v>113.5</v>
      </c>
    </row>
    <row r="3480" spans="1:2">
      <c r="A3480">
        <v>1500018293</v>
      </c>
      <c r="B3480" s="154">
        <v>13.5</v>
      </c>
    </row>
    <row r="3481" spans="1:2">
      <c r="A3481">
        <v>1500018384</v>
      </c>
      <c r="B3481" s="154">
        <v>4.4166666666666696</v>
      </c>
    </row>
    <row r="3482" spans="1:2">
      <c r="A3482">
        <v>1500018451</v>
      </c>
      <c r="B3482" s="154">
        <v>26.5</v>
      </c>
    </row>
    <row r="3483" spans="1:2">
      <c r="A3483">
        <v>1500018452</v>
      </c>
      <c r="B3483" s="154">
        <v>0</v>
      </c>
    </row>
    <row r="3484" spans="1:2">
      <c r="A3484">
        <v>1500018413</v>
      </c>
      <c r="B3484" s="154">
        <v>0</v>
      </c>
    </row>
    <row r="3485" spans="1:2">
      <c r="A3485">
        <v>1500018454</v>
      </c>
      <c r="B3485" s="154">
        <v>20.1666666666667</v>
      </c>
    </row>
    <row r="3486" spans="1:2">
      <c r="A3486">
        <v>1500018455</v>
      </c>
      <c r="B3486" s="154">
        <v>66.5</v>
      </c>
    </row>
    <row r="3487" spans="1:2">
      <c r="A3487">
        <v>1500018507</v>
      </c>
      <c r="B3487" s="154">
        <v>0</v>
      </c>
    </row>
    <row r="3488" spans="1:2">
      <c r="A3488">
        <v>1500018508</v>
      </c>
      <c r="B3488" s="154">
        <v>0</v>
      </c>
    </row>
    <row r="3489" spans="1:2">
      <c r="A3489">
        <v>1500018509</v>
      </c>
      <c r="B3489" s="154">
        <v>36.5</v>
      </c>
    </row>
    <row r="3490" spans="1:2">
      <c r="A3490">
        <v>1500018510</v>
      </c>
      <c r="B3490" s="154">
        <v>11</v>
      </c>
    </row>
    <row r="3491" spans="1:2">
      <c r="A3491">
        <v>1500018511</v>
      </c>
      <c r="B3491" s="154">
        <v>25.6666666666667</v>
      </c>
    </row>
    <row r="3492" spans="1:2">
      <c r="A3492">
        <v>1500018521</v>
      </c>
      <c r="B3492" s="154">
        <v>97.5</v>
      </c>
    </row>
    <row r="3493" spans="1:2">
      <c r="A3493">
        <v>1500018522</v>
      </c>
      <c r="B3493" s="154">
        <v>26.75</v>
      </c>
    </row>
    <row r="3494" spans="1:2">
      <c r="A3494">
        <v>1500018523</v>
      </c>
      <c r="B3494" s="154">
        <v>18.3333333333333</v>
      </c>
    </row>
    <row r="3495" spans="1:2">
      <c r="A3495">
        <v>1500018524</v>
      </c>
      <c r="B3495" s="154">
        <v>24.8333333333333</v>
      </c>
    </row>
    <row r="3496" spans="1:2">
      <c r="A3496">
        <v>1500018527</v>
      </c>
      <c r="B3496" s="154">
        <v>4</v>
      </c>
    </row>
    <row r="3497" spans="1:2">
      <c r="A3497">
        <v>1500018528</v>
      </c>
      <c r="B3497" s="154">
        <v>18</v>
      </c>
    </row>
    <row r="3498" spans="1:2">
      <c r="A3498">
        <v>1500018529</v>
      </c>
      <c r="B3498" s="154">
        <v>0</v>
      </c>
    </row>
    <row r="3499" spans="1:2">
      <c r="A3499">
        <v>1500018557</v>
      </c>
      <c r="B3499" s="154">
        <v>27.25</v>
      </c>
    </row>
    <row r="3500" spans="1:2">
      <c r="A3500">
        <v>1500018554</v>
      </c>
      <c r="B3500" s="154">
        <v>258.66666666666703</v>
      </c>
    </row>
    <row r="3501" spans="1:2">
      <c r="A3501">
        <v>1500018555</v>
      </c>
      <c r="B3501" s="154">
        <v>17.6666666666667</v>
      </c>
    </row>
    <row r="3502" spans="1:2">
      <c r="A3502">
        <v>1500018556</v>
      </c>
      <c r="B3502" s="154">
        <v>34.2916666666667</v>
      </c>
    </row>
    <row r="3503" spans="1:2">
      <c r="A3503">
        <v>1500018562</v>
      </c>
      <c r="B3503" s="154">
        <v>51.3333333333333</v>
      </c>
    </row>
    <row r="3504" spans="1:2">
      <c r="A3504">
        <v>1500018563</v>
      </c>
      <c r="B3504" s="154">
        <v>23.75</v>
      </c>
    </row>
    <row r="3505" spans="1:2">
      <c r="A3505">
        <v>1500018564</v>
      </c>
      <c r="B3505" s="154">
        <v>38.3333333333333</v>
      </c>
    </row>
    <row r="3506" spans="1:2">
      <c r="A3506">
        <v>1500018477</v>
      </c>
      <c r="B3506" s="154">
        <v>0</v>
      </c>
    </row>
    <row r="3507" spans="1:2">
      <c r="A3507">
        <v>1500018520</v>
      </c>
      <c r="B3507" s="154">
        <v>20.3333333333333</v>
      </c>
    </row>
    <row r="3508" spans="1:2">
      <c r="A3508">
        <v>1500018530</v>
      </c>
      <c r="B3508" s="154">
        <v>9</v>
      </c>
    </row>
    <row r="3509" spans="1:2">
      <c r="A3509">
        <v>1500018531</v>
      </c>
      <c r="B3509" s="154">
        <v>60.3333333333333</v>
      </c>
    </row>
    <row r="3510" spans="1:2">
      <c r="A3510">
        <v>1500018553</v>
      </c>
      <c r="B3510" s="154">
        <v>0</v>
      </c>
    </row>
    <row r="3511" spans="1:2">
      <c r="A3511">
        <v>1500018584</v>
      </c>
      <c r="B3511" s="154">
        <v>17.6666666666667</v>
      </c>
    </row>
    <row r="3512" spans="1:2">
      <c r="A3512">
        <v>1500018585</v>
      </c>
      <c r="B3512" s="154">
        <v>0</v>
      </c>
    </row>
    <row r="3513" spans="1:2">
      <c r="A3513">
        <v>1500018587</v>
      </c>
      <c r="B3513" s="154">
        <v>41.4166666666667</v>
      </c>
    </row>
    <row r="3514" spans="1:2">
      <c r="A3514">
        <v>1500018588</v>
      </c>
      <c r="B3514" s="154">
        <v>62.75</v>
      </c>
    </row>
    <row r="3515" spans="1:2">
      <c r="A3515">
        <v>1500018589</v>
      </c>
      <c r="B3515" s="154">
        <v>65.5</v>
      </c>
    </row>
    <row r="3516" spans="1:2">
      <c r="A3516">
        <v>1500018623</v>
      </c>
      <c r="B3516" s="154">
        <v>177.808333333333</v>
      </c>
    </row>
    <row r="3517" spans="1:2">
      <c r="A3517">
        <v>1500018671</v>
      </c>
      <c r="B3517" s="154">
        <v>25.3333333333333</v>
      </c>
    </row>
    <row r="3518" spans="1:2">
      <c r="A3518">
        <v>1500018682</v>
      </c>
      <c r="B3518" s="154">
        <v>93.4166666666667</v>
      </c>
    </row>
    <row r="3519" spans="1:2">
      <c r="A3519">
        <v>1500018629</v>
      </c>
      <c r="B3519" s="154">
        <v>0</v>
      </c>
    </row>
    <row r="3520" spans="1:2">
      <c r="A3520">
        <v>1500018630</v>
      </c>
      <c r="B3520" s="154">
        <v>4</v>
      </c>
    </row>
    <row r="3521" spans="1:2">
      <c r="A3521">
        <v>1500018631</v>
      </c>
      <c r="B3521" s="154">
        <v>75.8333333333333</v>
      </c>
    </row>
    <row r="3522" spans="1:2">
      <c r="A3522">
        <v>1500018652</v>
      </c>
      <c r="B3522" s="154">
        <v>27</v>
      </c>
    </row>
    <row r="3523" spans="1:2">
      <c r="A3523">
        <v>1500018654</v>
      </c>
      <c r="B3523" s="154">
        <v>36.6</v>
      </c>
    </row>
    <row r="3524" spans="1:2">
      <c r="A3524">
        <v>1500018660</v>
      </c>
      <c r="B3524" s="154">
        <v>144.73333333333301</v>
      </c>
    </row>
    <row r="3525" spans="1:2">
      <c r="A3525">
        <v>1500018665</v>
      </c>
      <c r="B3525" s="154">
        <v>0</v>
      </c>
    </row>
    <row r="3526" spans="1:2">
      <c r="A3526">
        <v>1500018683</v>
      </c>
      <c r="B3526" s="154">
        <v>82.5</v>
      </c>
    </row>
    <row r="3527" spans="1:2">
      <c r="A3527">
        <v>1500018684</v>
      </c>
      <c r="B3527" s="154">
        <v>45.1666666666667</v>
      </c>
    </row>
    <row r="3528" spans="1:2">
      <c r="A3528">
        <v>1500018711</v>
      </c>
      <c r="B3528" s="154">
        <v>76.5</v>
      </c>
    </row>
    <row r="3529" spans="1:2">
      <c r="A3529">
        <v>1500018734</v>
      </c>
      <c r="B3529" s="154">
        <v>10.8333333333333</v>
      </c>
    </row>
    <row r="3530" spans="1:2">
      <c r="A3530">
        <v>1500018723</v>
      </c>
      <c r="B3530" s="154">
        <v>169.166666666667</v>
      </c>
    </row>
    <row r="3531" spans="1:2">
      <c r="A3531">
        <v>1500018765</v>
      </c>
      <c r="B3531" s="154">
        <v>43.3333333333333</v>
      </c>
    </row>
    <row r="3532" spans="1:2">
      <c r="A3532">
        <v>1500018766</v>
      </c>
      <c r="B3532" s="154">
        <v>51.1666666666667</v>
      </c>
    </row>
    <row r="3533" spans="1:2">
      <c r="A3533">
        <v>1500018767</v>
      </c>
      <c r="B3533" s="154">
        <v>65.8333333333333</v>
      </c>
    </row>
    <row r="3534" spans="1:2">
      <c r="A3534">
        <v>1500018758</v>
      </c>
      <c r="B3534" s="154">
        <v>10</v>
      </c>
    </row>
    <row r="3535" spans="1:2">
      <c r="A3535">
        <v>1500018778</v>
      </c>
      <c r="B3535" s="154">
        <v>163.75</v>
      </c>
    </row>
    <row r="3536" spans="1:2">
      <c r="A3536">
        <v>1500018740</v>
      </c>
      <c r="B3536" s="154">
        <v>17.6666666666667</v>
      </c>
    </row>
    <row r="3537" spans="1:2">
      <c r="A3537">
        <v>1500018745</v>
      </c>
      <c r="B3537" s="154">
        <v>19</v>
      </c>
    </row>
    <row r="3538" spans="1:2">
      <c r="A3538">
        <v>1500018750</v>
      </c>
      <c r="B3538" s="154">
        <v>24.941666666666698</v>
      </c>
    </row>
    <row r="3539" spans="1:2">
      <c r="A3539">
        <v>1500018755</v>
      </c>
      <c r="B3539" s="154">
        <v>338.16666666666703</v>
      </c>
    </row>
    <row r="3540" spans="1:2">
      <c r="A3540">
        <v>1500018782</v>
      </c>
      <c r="B3540" s="154">
        <v>18.3333333333333</v>
      </c>
    </row>
    <row r="3541" spans="1:2">
      <c r="A3541">
        <v>1500018726</v>
      </c>
      <c r="B3541" s="154">
        <v>166.916666666667</v>
      </c>
    </row>
    <row r="3542" spans="1:2">
      <c r="A3542">
        <v>1500018728</v>
      </c>
      <c r="B3542" s="154">
        <v>99.1666666666667</v>
      </c>
    </row>
    <row r="3543" spans="1:2">
      <c r="A3543">
        <v>1500018790</v>
      </c>
      <c r="B3543" s="154">
        <v>0</v>
      </c>
    </row>
    <row r="3544" spans="1:2">
      <c r="A3544">
        <v>1500018934</v>
      </c>
      <c r="B3544" s="154">
        <v>187.00833333333301</v>
      </c>
    </row>
    <row r="3545" spans="1:2">
      <c r="A3545">
        <v>1500018915</v>
      </c>
      <c r="B3545" s="154">
        <v>143.833333333333</v>
      </c>
    </row>
    <row r="3546" spans="1:2">
      <c r="A3546">
        <v>1500018919</v>
      </c>
      <c r="B3546" s="154">
        <v>8.25</v>
      </c>
    </row>
    <row r="3547" spans="1:2">
      <c r="A3547">
        <v>1500018914</v>
      </c>
      <c r="B3547" s="154">
        <v>187.833333333333</v>
      </c>
    </row>
    <row r="3548" spans="1:2">
      <c r="A3548">
        <v>1500018920</v>
      </c>
      <c r="B3548" s="154">
        <v>33.375</v>
      </c>
    </row>
    <row r="3549" spans="1:2">
      <c r="A3549">
        <v>1500018874</v>
      </c>
      <c r="B3549" s="154">
        <v>65.8333333333333</v>
      </c>
    </row>
    <row r="3550" spans="1:2">
      <c r="A3550">
        <v>1500018873</v>
      </c>
      <c r="B3550" s="154">
        <v>40</v>
      </c>
    </row>
    <row r="3551" spans="1:2">
      <c r="A3551">
        <v>1500018875</v>
      </c>
      <c r="B3551" s="154">
        <v>15.6666666666667</v>
      </c>
    </row>
    <row r="3552" spans="1:2">
      <c r="A3552">
        <v>1500018836</v>
      </c>
      <c r="B3552" s="154">
        <v>30.3333333333333</v>
      </c>
    </row>
    <row r="3553" spans="1:2">
      <c r="A3553">
        <v>1500018839</v>
      </c>
      <c r="B3553" s="154">
        <v>10.8333333333333</v>
      </c>
    </row>
    <row r="3554" spans="1:2">
      <c r="A3554">
        <v>1500018845</v>
      </c>
      <c r="B3554" s="154">
        <v>54.3333333333333</v>
      </c>
    </row>
    <row r="3555" spans="1:2">
      <c r="A3555">
        <v>1500018846</v>
      </c>
      <c r="B3555" s="154">
        <v>47.0833333333333</v>
      </c>
    </row>
    <row r="3556" spans="1:2">
      <c r="A3556">
        <v>1500018843</v>
      </c>
      <c r="B3556" s="154">
        <v>22.9166666666667</v>
      </c>
    </row>
    <row r="3557" spans="1:2">
      <c r="A3557">
        <v>1500018844</v>
      </c>
      <c r="B3557" s="154">
        <v>0.83333333333333304</v>
      </c>
    </row>
    <row r="3558" spans="1:2">
      <c r="A3558">
        <v>1500018829</v>
      </c>
      <c r="B3558" s="154">
        <v>43.3333333333333</v>
      </c>
    </row>
    <row r="3559" spans="1:2">
      <c r="A3559">
        <v>1500018837</v>
      </c>
      <c r="B3559" s="154">
        <v>77.8333333333333</v>
      </c>
    </row>
    <row r="3560" spans="1:2">
      <c r="A3560">
        <v>1500018830</v>
      </c>
      <c r="B3560" s="154">
        <v>93.5</v>
      </c>
    </row>
    <row r="3561" spans="1:2">
      <c r="A3561">
        <v>1500018821</v>
      </c>
      <c r="B3561" s="154">
        <v>43.1666666666667</v>
      </c>
    </row>
    <row r="3562" spans="1:2">
      <c r="A3562">
        <v>1500018866</v>
      </c>
      <c r="B3562" s="154">
        <v>40.8333333333333</v>
      </c>
    </row>
    <row r="3563" spans="1:2">
      <c r="A3563">
        <v>1500018842</v>
      </c>
      <c r="B3563" s="154">
        <v>8.4166666666666696</v>
      </c>
    </row>
    <row r="3564" spans="1:2">
      <c r="A3564">
        <v>1500019025</v>
      </c>
      <c r="B3564" s="154">
        <v>35.058333333333302</v>
      </c>
    </row>
    <row r="3565" spans="1:2">
      <c r="A3565">
        <v>1500019023</v>
      </c>
      <c r="B3565" s="154">
        <v>29.6666666666667</v>
      </c>
    </row>
    <row r="3566" spans="1:2">
      <c r="A3566">
        <v>1500019021</v>
      </c>
      <c r="B3566" s="154">
        <v>43.8333333333333</v>
      </c>
    </row>
    <row r="3567" spans="1:2">
      <c r="A3567">
        <v>1500018993</v>
      </c>
      <c r="B3567" s="154">
        <v>20</v>
      </c>
    </row>
    <row r="3568" spans="1:2">
      <c r="A3568">
        <v>1500019010</v>
      </c>
      <c r="B3568" s="154">
        <v>29.6666666666667</v>
      </c>
    </row>
    <row r="3569" spans="1:2">
      <c r="A3569">
        <v>1500019015</v>
      </c>
      <c r="B3569" s="154">
        <v>28.3333333333333</v>
      </c>
    </row>
    <row r="3570" spans="1:2">
      <c r="A3570">
        <v>1500018965</v>
      </c>
      <c r="B3570" s="154">
        <v>5.75</v>
      </c>
    </row>
    <row r="3571" spans="1:2">
      <c r="A3571">
        <v>1500018947</v>
      </c>
      <c r="B3571" s="154">
        <v>47.266666666666701</v>
      </c>
    </row>
    <row r="3572" spans="1:2">
      <c r="A3572">
        <v>1500018936</v>
      </c>
      <c r="B3572" s="154">
        <v>72.1666666666667</v>
      </c>
    </row>
    <row r="3573" spans="1:2">
      <c r="A3573">
        <v>1500018946</v>
      </c>
      <c r="B3573" s="154">
        <v>129.208333333333</v>
      </c>
    </row>
    <row r="3574" spans="1:2">
      <c r="A3574">
        <v>1500019153</v>
      </c>
      <c r="B3574" s="154">
        <v>43.3333333333333</v>
      </c>
    </row>
    <row r="3575" spans="1:2">
      <c r="A3575">
        <v>1500019137</v>
      </c>
      <c r="B3575" s="154">
        <v>45.6666666666667</v>
      </c>
    </row>
    <row r="3576" spans="1:2">
      <c r="A3576">
        <v>1500019162</v>
      </c>
      <c r="B3576" s="154">
        <v>108.175</v>
      </c>
    </row>
    <row r="3577" spans="1:2">
      <c r="A3577">
        <v>1500019059</v>
      </c>
      <c r="B3577" s="154">
        <v>13.3333333333333</v>
      </c>
    </row>
    <row r="3578" spans="1:2">
      <c r="A3578">
        <v>1500019067</v>
      </c>
      <c r="B3578" s="154">
        <v>103.833333333333</v>
      </c>
    </row>
    <row r="3579" spans="1:2">
      <c r="A3579">
        <v>1500019068</v>
      </c>
      <c r="B3579" s="154">
        <v>41.9583333333333</v>
      </c>
    </row>
    <row r="3580" spans="1:2">
      <c r="A3580">
        <v>1500019154</v>
      </c>
      <c r="B3580" s="154">
        <v>26</v>
      </c>
    </row>
    <row r="3581" spans="1:2">
      <c r="A3581">
        <v>1500019111</v>
      </c>
      <c r="B3581" s="154">
        <v>8.3333333333333304</v>
      </c>
    </row>
    <row r="3582" spans="1:2">
      <c r="A3582">
        <v>1500019060</v>
      </c>
      <c r="B3582" s="154">
        <v>55.8333333333333</v>
      </c>
    </row>
    <row r="3583" spans="1:2">
      <c r="A3583">
        <v>1500019244</v>
      </c>
      <c r="B3583" s="154">
        <v>14.1666666666667</v>
      </c>
    </row>
    <row r="3584" spans="1:2">
      <c r="A3584">
        <v>1500019273</v>
      </c>
      <c r="B3584" s="154">
        <v>11.6666666666667</v>
      </c>
    </row>
    <row r="3585" spans="1:2">
      <c r="A3585">
        <v>1500019219</v>
      </c>
      <c r="B3585" s="154">
        <v>55.5</v>
      </c>
    </row>
    <row r="3586" spans="1:2">
      <c r="A3586">
        <v>1500019270</v>
      </c>
      <c r="B3586" s="154">
        <v>13.3333333333333</v>
      </c>
    </row>
    <row r="3587" spans="1:2">
      <c r="A3587">
        <v>1500019224</v>
      </c>
      <c r="B3587" s="154">
        <v>10.5</v>
      </c>
    </row>
    <row r="3588" spans="1:2">
      <c r="A3588">
        <v>1500019222</v>
      </c>
      <c r="B3588" s="154">
        <v>33.5</v>
      </c>
    </row>
    <row r="3589" spans="1:2">
      <c r="A3589">
        <v>1500019211</v>
      </c>
      <c r="B3589" s="154">
        <v>47.6666666666667</v>
      </c>
    </row>
    <row r="3590" spans="1:2">
      <c r="A3590">
        <v>1500019181</v>
      </c>
      <c r="B3590" s="154">
        <v>85.1666666666667</v>
      </c>
    </row>
    <row r="3591" spans="1:2">
      <c r="A3591">
        <v>1500019206</v>
      </c>
      <c r="B3591" s="154">
        <v>10</v>
      </c>
    </row>
    <row r="3592" spans="1:2">
      <c r="A3592">
        <v>1500019220</v>
      </c>
      <c r="B3592" s="154">
        <v>6.6666666666666696</v>
      </c>
    </row>
    <row r="3593" spans="1:2">
      <c r="A3593">
        <v>1500019192</v>
      </c>
      <c r="B3593" s="154">
        <v>9.3333333333333304</v>
      </c>
    </row>
    <row r="3594" spans="1:2">
      <c r="A3594">
        <v>1500019179</v>
      </c>
      <c r="B3594" s="154">
        <v>15.0583333333333</v>
      </c>
    </row>
    <row r="3595" spans="1:2">
      <c r="A3595">
        <v>1500019223</v>
      </c>
      <c r="B3595" s="154">
        <v>32.8333333333333</v>
      </c>
    </row>
    <row r="3596" spans="1:2">
      <c r="A3596">
        <v>1500019309</v>
      </c>
      <c r="B3596" s="154">
        <v>0</v>
      </c>
    </row>
    <row r="3597" spans="1:2">
      <c r="A3597">
        <v>1500019310</v>
      </c>
      <c r="B3597" s="154">
        <v>0</v>
      </c>
    </row>
    <row r="3598" spans="1:2">
      <c r="A3598">
        <v>1500019300</v>
      </c>
      <c r="B3598" s="154">
        <v>0</v>
      </c>
    </row>
    <row r="3599" spans="1:2">
      <c r="A3599">
        <v>1500019301</v>
      </c>
      <c r="B3599" s="154">
        <v>16.7916666666667</v>
      </c>
    </row>
    <row r="3600" spans="1:2">
      <c r="A3600">
        <v>1500019303</v>
      </c>
      <c r="B3600" s="154">
        <v>1</v>
      </c>
    </row>
    <row r="3601" spans="1:2">
      <c r="A3601">
        <v>1500019293</v>
      </c>
      <c r="B3601" s="154">
        <v>2</v>
      </c>
    </row>
    <row r="3602" spans="1:2">
      <c r="A3602">
        <v>1500019302</v>
      </c>
      <c r="B3602" s="154">
        <v>14.3333333333333</v>
      </c>
    </row>
    <row r="3603" spans="1:2">
      <c r="A3603">
        <v>1500019275</v>
      </c>
      <c r="B3603" s="154">
        <v>9.75</v>
      </c>
    </row>
    <row r="3604" spans="1:2">
      <c r="A3604">
        <v>1500019294</v>
      </c>
      <c r="B3604" s="154">
        <v>5.1666666666666696</v>
      </c>
    </row>
    <row r="3605" spans="1:2">
      <c r="A3605">
        <v>1500019292</v>
      </c>
      <c r="B3605" s="154">
        <v>8.3333333333333304</v>
      </c>
    </row>
    <row r="3606" spans="1:2">
      <c r="A3606">
        <v>1500019316</v>
      </c>
      <c r="B3606" s="154">
        <v>0</v>
      </c>
    </row>
    <row r="3607" spans="1:2">
      <c r="A3607">
        <v>1500019313</v>
      </c>
      <c r="B3607" s="154">
        <v>0</v>
      </c>
    </row>
    <row r="3608" spans="1:2">
      <c r="A3608">
        <v>1500019319</v>
      </c>
      <c r="B3608" s="154">
        <v>0</v>
      </c>
    </row>
    <row r="3609" spans="1:2">
      <c r="A3609">
        <v>1500019320</v>
      </c>
      <c r="B3609" s="154">
        <v>0</v>
      </c>
    </row>
    <row r="3610" spans="1:2">
      <c r="A3610">
        <v>1500019315</v>
      </c>
      <c r="B3610" s="154">
        <v>0</v>
      </c>
    </row>
    <row r="3611" spans="1:2">
      <c r="A3611">
        <v>1500019485</v>
      </c>
      <c r="B3611" s="154">
        <v>0</v>
      </c>
    </row>
    <row r="3612" spans="1:2">
      <c r="A3612">
        <v>1500019490</v>
      </c>
      <c r="B3612" s="154">
        <v>0</v>
      </c>
    </row>
    <row r="3613" spans="1:2">
      <c r="A3613">
        <v>1500019484</v>
      </c>
      <c r="B3613" s="154">
        <v>0</v>
      </c>
    </row>
    <row r="3614" spans="1:2">
      <c r="A3614">
        <v>1500019500</v>
      </c>
      <c r="B3614" s="154">
        <v>0</v>
      </c>
    </row>
    <row r="3615" spans="1:2">
      <c r="A3615">
        <v>1500019473</v>
      </c>
      <c r="B3615" s="154">
        <v>0</v>
      </c>
    </row>
    <row r="3616" spans="1:2">
      <c r="A3616">
        <v>1500019463</v>
      </c>
      <c r="B3616" s="154">
        <v>0</v>
      </c>
    </row>
    <row r="3617" spans="1:2">
      <c r="A3617">
        <v>1500019442</v>
      </c>
      <c r="B3617" s="154">
        <v>0</v>
      </c>
    </row>
    <row r="3618" spans="1:2">
      <c r="A3618">
        <v>1500019499</v>
      </c>
      <c r="B3618" s="154">
        <v>0</v>
      </c>
    </row>
    <row r="3619" spans="1:2">
      <c r="A3619">
        <v>1500019444</v>
      </c>
      <c r="B3619" s="154">
        <v>0</v>
      </c>
    </row>
    <row r="3620" spans="1:2">
      <c r="A3620">
        <v>1500019445</v>
      </c>
      <c r="B3620" s="154">
        <v>0</v>
      </c>
    </row>
    <row r="3621" spans="1:2">
      <c r="A3621">
        <v>1500019443</v>
      </c>
      <c r="B3621" s="154">
        <v>0</v>
      </c>
    </row>
    <row r="3622" spans="1:2">
      <c r="A3622">
        <v>1500019441</v>
      </c>
      <c r="B3622" s="154">
        <v>0</v>
      </c>
    </row>
    <row r="3623" spans="1:2">
      <c r="A3623">
        <v>1500019398</v>
      </c>
      <c r="B3623" s="154">
        <v>0</v>
      </c>
    </row>
    <row r="3624" spans="1:2">
      <c r="A3624">
        <v>1500019465</v>
      </c>
      <c r="B3624" s="154">
        <v>0</v>
      </c>
    </row>
    <row r="3625" spans="1:2">
      <c r="A3625">
        <v>1500019395</v>
      </c>
      <c r="B3625" s="154">
        <v>0</v>
      </c>
    </row>
    <row r="3626" spans="1:2">
      <c r="A3626">
        <v>1500019381</v>
      </c>
      <c r="B3626" s="154">
        <v>0</v>
      </c>
    </row>
    <row r="3627" spans="1:2">
      <c r="A3627">
        <v>1500019392</v>
      </c>
      <c r="B3627" s="154">
        <v>0</v>
      </c>
    </row>
    <row r="3628" spans="1:2">
      <c r="A3628">
        <v>1500019394</v>
      </c>
      <c r="B3628" s="154">
        <v>0</v>
      </c>
    </row>
    <row r="3629" spans="1:2">
      <c r="A3629">
        <v>1500019397</v>
      </c>
      <c r="B3629" s="154">
        <v>0</v>
      </c>
    </row>
    <row r="3630" spans="1:2">
      <c r="A3630">
        <v>1500019429</v>
      </c>
      <c r="B3630" s="154">
        <v>0</v>
      </c>
    </row>
    <row r="3631" spans="1:2">
      <c r="A3631">
        <v>1500019393</v>
      </c>
      <c r="B3631" s="154">
        <v>0</v>
      </c>
    </row>
    <row r="3632" spans="1:2">
      <c r="A3632">
        <v>1500019411</v>
      </c>
      <c r="B3632" s="154">
        <v>0</v>
      </c>
    </row>
    <row r="3633" spans="1:2">
      <c r="A3633">
        <v>1500019396</v>
      </c>
      <c r="B3633" s="154">
        <v>0</v>
      </c>
    </row>
    <row r="3634" spans="1:2">
      <c r="A3634">
        <v>1500019356</v>
      </c>
      <c r="B3634" s="154">
        <v>0</v>
      </c>
    </row>
    <row r="3635" spans="1:2">
      <c r="A3635">
        <v>1500019410</v>
      </c>
      <c r="B3635" s="154">
        <v>0</v>
      </c>
    </row>
    <row r="3636" spans="1:2">
      <c r="A3636">
        <v>1500019355</v>
      </c>
      <c r="B3636" s="154">
        <v>0</v>
      </c>
    </row>
    <row r="3637" spans="1:2">
      <c r="A3637">
        <v>1500019343</v>
      </c>
      <c r="B3637" s="154">
        <v>0</v>
      </c>
    </row>
    <row r="3638" spans="1:2">
      <c r="A3638">
        <v>1500019351</v>
      </c>
      <c r="B3638" s="154">
        <v>0</v>
      </c>
    </row>
    <row r="3639" spans="1:2">
      <c r="A3639">
        <v>1500019342</v>
      </c>
      <c r="B3639" s="154">
        <v>0</v>
      </c>
    </row>
    <row r="3640" spans="1:2">
      <c r="A3640">
        <v>1500019340</v>
      </c>
      <c r="B3640" s="154">
        <v>0</v>
      </c>
    </row>
    <row r="3641" spans="1:2">
      <c r="A3641">
        <v>1500019385</v>
      </c>
      <c r="B3641" s="154">
        <v>0</v>
      </c>
    </row>
    <row r="3642" spans="1:2">
      <c r="A3642">
        <v>1500019352</v>
      </c>
      <c r="B3642" s="154">
        <v>0</v>
      </c>
    </row>
    <row r="3643" spans="1:2">
      <c r="A3643">
        <v>1500019464</v>
      </c>
      <c r="B3643" s="154">
        <v>0</v>
      </c>
    </row>
    <row r="3644" spans="1:2">
      <c r="A3644">
        <v>1500001580</v>
      </c>
      <c r="B3644" s="154">
        <v>23.3333333333333</v>
      </c>
    </row>
    <row r="3645" spans="1:2">
      <c r="A3645">
        <v>1500001621</v>
      </c>
      <c r="B3645" s="154">
        <v>303</v>
      </c>
    </row>
    <row r="3646" spans="1:2">
      <c r="A3646">
        <v>1500001039</v>
      </c>
      <c r="B3646" s="154">
        <v>0</v>
      </c>
    </row>
    <row r="3647" spans="1:2">
      <c r="A3647">
        <v>1500000870</v>
      </c>
      <c r="B3647" s="154">
        <v>16.6666666666667</v>
      </c>
    </row>
    <row r="3648" spans="1:2">
      <c r="A3648">
        <v>1500001051</v>
      </c>
      <c r="B3648" s="154">
        <v>0</v>
      </c>
    </row>
    <row r="3649" spans="1:2">
      <c r="A3649">
        <v>1500000647</v>
      </c>
      <c r="B3649" s="154">
        <v>1.6666666666666701</v>
      </c>
    </row>
    <row r="3650" spans="1:2">
      <c r="A3650">
        <v>1500012065</v>
      </c>
      <c r="B3650" s="154">
        <v>0</v>
      </c>
    </row>
    <row r="3651" spans="1:2">
      <c r="A3651">
        <v>1500000648</v>
      </c>
      <c r="B3651" s="154">
        <v>27</v>
      </c>
    </row>
    <row r="3652" spans="1:2">
      <c r="A3652">
        <v>1500000649</v>
      </c>
      <c r="B3652" s="154">
        <v>60.5</v>
      </c>
    </row>
    <row r="3653" spans="1:2">
      <c r="A3653">
        <v>1500001596</v>
      </c>
      <c r="B3653" s="154">
        <v>81.6666666666667</v>
      </c>
    </row>
    <row r="3654" spans="1:2">
      <c r="A3654">
        <v>1500001385</v>
      </c>
      <c r="B3654" s="154">
        <v>45.25</v>
      </c>
    </row>
    <row r="3655" spans="1:2">
      <c r="A3655">
        <v>1500000339</v>
      </c>
      <c r="B3655" s="154">
        <v>50.591666666666697</v>
      </c>
    </row>
    <row r="3656" spans="1:2">
      <c r="A3656">
        <v>1500000677</v>
      </c>
      <c r="B3656" s="154">
        <v>101.5</v>
      </c>
    </row>
    <row r="3657" spans="1:2">
      <c r="A3657">
        <v>1500000340</v>
      </c>
      <c r="B3657" s="154">
        <v>4.0416666666666696</v>
      </c>
    </row>
    <row r="3658" spans="1:2">
      <c r="A3658">
        <v>1500000869</v>
      </c>
      <c r="B3658" s="154">
        <v>0</v>
      </c>
    </row>
    <row r="3659" spans="1:2">
      <c r="A3659">
        <v>1500001074</v>
      </c>
      <c r="B3659" s="154">
        <v>0</v>
      </c>
    </row>
    <row r="3660" spans="1:2">
      <c r="A3660">
        <v>1500000168</v>
      </c>
      <c r="B3660" s="154">
        <v>1.6666666666666701</v>
      </c>
    </row>
    <row r="3661" spans="1:2">
      <c r="A3661">
        <v>1500000169</v>
      </c>
      <c r="B3661" s="154">
        <v>30.8333333333333</v>
      </c>
    </row>
    <row r="3662" spans="1:2">
      <c r="A3662">
        <v>1500000952</v>
      </c>
      <c r="B3662" s="154">
        <v>33.183333333333302</v>
      </c>
    </row>
    <row r="3663" spans="1:2">
      <c r="A3663">
        <v>1500000341</v>
      </c>
      <c r="B3663" s="154">
        <v>56.1666666666667</v>
      </c>
    </row>
    <row r="3664" spans="1:2">
      <c r="A3664">
        <v>1500000342</v>
      </c>
      <c r="B3664" s="154">
        <v>44.6666666666667</v>
      </c>
    </row>
    <row r="3665" spans="1:2">
      <c r="A3665">
        <v>1500000953</v>
      </c>
      <c r="B3665" s="154">
        <v>0</v>
      </c>
    </row>
    <row r="3666" spans="1:2">
      <c r="A3666">
        <v>1500001014</v>
      </c>
      <c r="B3666" s="154">
        <v>56.575000000000003</v>
      </c>
    </row>
    <row r="3667" spans="1:2">
      <c r="A3667">
        <v>1500001715</v>
      </c>
      <c r="B3667" s="154">
        <v>51.3333333333333</v>
      </c>
    </row>
    <row r="3668" spans="1:2">
      <c r="A3668">
        <v>1500001081</v>
      </c>
      <c r="B3668" s="154">
        <v>2.8333333333333299</v>
      </c>
    </row>
    <row r="3669" spans="1:2">
      <c r="A3669">
        <v>1500000123</v>
      </c>
      <c r="B3669" s="154">
        <v>49.1666666666667</v>
      </c>
    </row>
    <row r="3670" spans="1:2">
      <c r="A3670">
        <v>1500000892</v>
      </c>
      <c r="B3670" s="154">
        <v>12</v>
      </c>
    </row>
    <row r="3671" spans="1:2">
      <c r="A3671">
        <v>1500011667</v>
      </c>
      <c r="B3671" s="154">
        <v>6.8333333333333304</v>
      </c>
    </row>
    <row r="3672" spans="1:2">
      <c r="A3672">
        <v>1500012055</v>
      </c>
      <c r="B3672" s="154">
        <v>0</v>
      </c>
    </row>
    <row r="3673" spans="1:2">
      <c r="A3673">
        <v>1500000200</v>
      </c>
      <c r="B3673" s="154">
        <v>22.5</v>
      </c>
    </row>
    <row r="3674" spans="1:2">
      <c r="A3674">
        <v>1500000284</v>
      </c>
      <c r="B3674" s="154">
        <v>1.6666666666666701</v>
      </c>
    </row>
    <row r="3675" spans="1:2">
      <c r="A3675">
        <v>1500012057</v>
      </c>
      <c r="B3675" s="154">
        <v>0</v>
      </c>
    </row>
    <row r="3676" spans="1:2">
      <c r="A3676">
        <v>1500000201</v>
      </c>
      <c r="B3676" s="154">
        <v>75.1666666666667</v>
      </c>
    </row>
    <row r="3677" spans="1:2">
      <c r="A3677">
        <v>1500000279</v>
      </c>
      <c r="B3677" s="154">
        <v>0</v>
      </c>
    </row>
    <row r="3678" spans="1:2">
      <c r="A3678">
        <v>1500000345</v>
      </c>
      <c r="B3678" s="154">
        <v>0</v>
      </c>
    </row>
    <row r="3679" spans="1:2">
      <c r="A3679">
        <v>1500001015</v>
      </c>
      <c r="B3679" s="154">
        <v>0</v>
      </c>
    </row>
    <row r="3680" spans="1:2">
      <c r="A3680">
        <v>1500001394</v>
      </c>
      <c r="B3680" s="154">
        <v>0</v>
      </c>
    </row>
    <row r="3681" spans="1:2">
      <c r="A3681">
        <v>1500000124</v>
      </c>
      <c r="B3681" s="154">
        <v>71.4166666666667</v>
      </c>
    </row>
    <row r="3682" spans="1:2">
      <c r="A3682">
        <v>1500000125</v>
      </c>
      <c r="B3682" s="154">
        <v>0</v>
      </c>
    </row>
    <row r="3683" spans="1:2">
      <c r="A3683">
        <v>1500001130</v>
      </c>
      <c r="B3683" s="154">
        <v>151.25</v>
      </c>
    </row>
    <row r="3684" spans="1:2">
      <c r="A3684">
        <v>1500000126</v>
      </c>
      <c r="B3684" s="154">
        <v>0</v>
      </c>
    </row>
    <row r="3685" spans="1:2">
      <c r="A3685">
        <v>1500000053</v>
      </c>
      <c r="B3685" s="154">
        <v>20.8333333333333</v>
      </c>
    </row>
    <row r="3686" spans="1:2">
      <c r="A3686">
        <v>1500012754</v>
      </c>
      <c r="B3686" s="154">
        <v>0</v>
      </c>
    </row>
    <row r="3687" spans="1:2">
      <c r="A3687">
        <v>1500000017</v>
      </c>
      <c r="B3687" s="154">
        <v>36</v>
      </c>
    </row>
    <row r="3688" spans="1:2">
      <c r="A3688">
        <v>1500000128</v>
      </c>
      <c r="B3688" s="154">
        <v>40.3333333333333</v>
      </c>
    </row>
    <row r="3689" spans="1:2">
      <c r="A3689">
        <v>1500000280</v>
      </c>
      <c r="B3689" s="154">
        <v>91.6666666666667</v>
      </c>
    </row>
    <row r="3690" spans="1:2">
      <c r="A3690">
        <v>1500001018</v>
      </c>
      <c r="B3690" s="154">
        <v>115.125</v>
      </c>
    </row>
    <row r="3691" spans="1:2">
      <c r="A3691">
        <v>1500001040</v>
      </c>
      <c r="B3691" s="154">
        <v>55.2916666666667</v>
      </c>
    </row>
    <row r="3692" spans="1:2">
      <c r="A3692">
        <v>1500001041</v>
      </c>
      <c r="B3692" s="154">
        <v>0</v>
      </c>
    </row>
    <row r="3693" spans="1:2">
      <c r="A3693">
        <v>1500001019</v>
      </c>
      <c r="B3693" s="154">
        <v>22.8333333333333</v>
      </c>
    </row>
    <row r="3694" spans="1:2">
      <c r="A3694">
        <v>1500000871</v>
      </c>
      <c r="B3694" s="154">
        <v>5.1666666666666696</v>
      </c>
    </row>
    <row r="3695" spans="1:2">
      <c r="A3695">
        <v>1500000757</v>
      </c>
      <c r="B3695" s="154">
        <v>55.9166666666667</v>
      </c>
    </row>
    <row r="3696" spans="1:2">
      <c r="A3696">
        <v>1500001086</v>
      </c>
      <c r="B3696" s="154">
        <v>1.3333333333333299</v>
      </c>
    </row>
    <row r="3697" spans="1:2">
      <c r="A3697">
        <v>1500000573</v>
      </c>
      <c r="B3697" s="154">
        <v>13.3333333333333</v>
      </c>
    </row>
    <row r="3698" spans="1:2">
      <c r="A3698">
        <v>1500000611</v>
      </c>
      <c r="B3698" s="154">
        <v>19.6666666666667</v>
      </c>
    </row>
    <row r="3699" spans="1:2">
      <c r="A3699">
        <v>1500000361</v>
      </c>
      <c r="B3699" s="154">
        <v>0</v>
      </c>
    </row>
    <row r="3700" spans="1:2">
      <c r="A3700">
        <v>1500001604</v>
      </c>
      <c r="B3700" s="154">
        <v>16.8333333333333</v>
      </c>
    </row>
    <row r="3701" spans="1:2">
      <c r="A3701">
        <v>1500001021</v>
      </c>
      <c r="B3701" s="154">
        <v>83</v>
      </c>
    </row>
    <row r="3702" spans="1:2">
      <c r="A3702">
        <v>1500001022</v>
      </c>
      <c r="B3702" s="154">
        <v>4.3333333333333304</v>
      </c>
    </row>
    <row r="3703" spans="1:2">
      <c r="A3703">
        <v>1500001622</v>
      </c>
      <c r="B3703" s="154">
        <v>155.833333333333</v>
      </c>
    </row>
    <row r="3704" spans="1:2">
      <c r="A3704">
        <v>1500001623</v>
      </c>
      <c r="B3704" s="154">
        <v>24.4166666666667</v>
      </c>
    </row>
    <row r="3705" spans="1:2">
      <c r="A3705">
        <v>1500001023</v>
      </c>
      <c r="B3705" s="154">
        <v>0</v>
      </c>
    </row>
    <row r="3706" spans="1:2">
      <c r="A3706">
        <v>1500001401</v>
      </c>
      <c r="B3706" s="154">
        <v>0</v>
      </c>
    </row>
    <row r="3707" spans="1:2">
      <c r="A3707">
        <v>1500011652</v>
      </c>
      <c r="B3707" s="154">
        <v>0</v>
      </c>
    </row>
    <row r="3708" spans="1:2">
      <c r="A3708">
        <v>1500001026</v>
      </c>
      <c r="B3708" s="154">
        <v>67.9166666666667</v>
      </c>
    </row>
    <row r="3709" spans="1:2">
      <c r="A3709">
        <v>1500000281</v>
      </c>
      <c r="B3709" s="154">
        <v>72.6666666666667</v>
      </c>
    </row>
    <row r="3710" spans="1:2">
      <c r="A3710">
        <v>1500001027</v>
      </c>
      <c r="B3710" s="154">
        <v>38</v>
      </c>
    </row>
    <row r="3711" spans="1:2">
      <c r="A3711">
        <v>1500000872</v>
      </c>
      <c r="B3711" s="154">
        <v>2.6666666666666701</v>
      </c>
    </row>
    <row r="3712" spans="1:2">
      <c r="A3712">
        <v>1500000285</v>
      </c>
      <c r="B3712" s="154">
        <v>0</v>
      </c>
    </row>
    <row r="3713" spans="1:2">
      <c r="A3713">
        <v>1500000130</v>
      </c>
      <c r="B3713" s="154">
        <v>0</v>
      </c>
    </row>
    <row r="3714" spans="1:2">
      <c r="A3714">
        <v>1500000054</v>
      </c>
      <c r="B3714" s="154">
        <v>22.0833333333333</v>
      </c>
    </row>
    <row r="3715" spans="1:2">
      <c r="A3715">
        <v>1500000131</v>
      </c>
      <c r="B3715" s="154">
        <v>89.5</v>
      </c>
    </row>
    <row r="3716" spans="1:2">
      <c r="A3716">
        <v>1500001624</v>
      </c>
      <c r="B3716" s="154">
        <v>0.83333333333333304</v>
      </c>
    </row>
    <row r="3717" spans="1:2">
      <c r="A3717">
        <v>1500001625</v>
      </c>
      <c r="B3717" s="154">
        <v>0</v>
      </c>
    </row>
    <row r="3718" spans="1:2">
      <c r="A3718">
        <v>1500001131</v>
      </c>
      <c r="B3718" s="154">
        <v>0</v>
      </c>
    </row>
    <row r="3719" spans="1:2">
      <c r="A3719">
        <v>1500000916</v>
      </c>
      <c r="B3719" s="154">
        <v>75.0833333333333</v>
      </c>
    </row>
    <row r="3720" spans="1:2">
      <c r="A3720">
        <v>1500000565</v>
      </c>
      <c r="B3720" s="154">
        <v>0</v>
      </c>
    </row>
    <row r="3721" spans="1:2">
      <c r="A3721">
        <v>1500001075</v>
      </c>
      <c r="B3721" s="154">
        <v>0</v>
      </c>
    </row>
    <row r="3722" spans="1:2">
      <c r="A3722">
        <v>1500001335</v>
      </c>
      <c r="B3722" s="154">
        <v>0</v>
      </c>
    </row>
    <row r="3723" spans="1:2">
      <c r="A3723">
        <v>1500000346</v>
      </c>
      <c r="B3723" s="154">
        <v>108.625</v>
      </c>
    </row>
    <row r="3724" spans="1:2">
      <c r="A3724">
        <v>1500000282</v>
      </c>
      <c r="B3724" s="154">
        <v>14.9166666666667</v>
      </c>
    </row>
    <row r="3725" spans="1:2">
      <c r="A3725">
        <v>1500001336</v>
      </c>
      <c r="B3725" s="154">
        <v>0</v>
      </c>
    </row>
    <row r="3726" spans="1:2">
      <c r="A3726">
        <v>1500000347</v>
      </c>
      <c r="B3726" s="154">
        <v>64.6666666666667</v>
      </c>
    </row>
    <row r="3727" spans="1:2">
      <c r="A3727">
        <v>1500001344</v>
      </c>
      <c r="B3727" s="154">
        <v>38.8333333333333</v>
      </c>
    </row>
    <row r="3728" spans="1:2">
      <c r="A3728">
        <v>1500000203</v>
      </c>
      <c r="B3728" s="154">
        <v>3.1666666666666701</v>
      </c>
    </row>
    <row r="3729" spans="1:2">
      <c r="A3729">
        <v>1500000873</v>
      </c>
      <c r="B3729" s="154">
        <v>56.75</v>
      </c>
    </row>
    <row r="3730" spans="1:2">
      <c r="A3730">
        <v>1500000954</v>
      </c>
      <c r="B3730" s="154">
        <v>35.8333333333333</v>
      </c>
    </row>
    <row r="3731" spans="1:2">
      <c r="A3731">
        <v>1500001029</v>
      </c>
      <c r="B3731" s="154">
        <v>37.3333333333333</v>
      </c>
    </row>
    <row r="3732" spans="1:2">
      <c r="A3732">
        <v>1500001044</v>
      </c>
      <c r="B3732" s="154">
        <v>35.6666666666667</v>
      </c>
    </row>
    <row r="3733" spans="1:2">
      <c r="A3733">
        <v>1500001045</v>
      </c>
      <c r="B3733" s="154">
        <v>26.3333333333333</v>
      </c>
    </row>
    <row r="3734" spans="1:2">
      <c r="A3734">
        <v>1500000133</v>
      </c>
      <c r="B3734" s="154">
        <v>128.583333333333</v>
      </c>
    </row>
    <row r="3735" spans="1:2">
      <c r="A3735">
        <v>1500001627</v>
      </c>
      <c r="B3735" s="154">
        <v>0</v>
      </c>
    </row>
    <row r="3736" spans="1:2">
      <c r="A3736">
        <v>1500000135</v>
      </c>
      <c r="B3736" s="154">
        <v>52.8333333333333</v>
      </c>
    </row>
    <row r="3737" spans="1:2">
      <c r="A3737">
        <v>1500001046</v>
      </c>
      <c r="B3737" s="154">
        <v>129.333333333333</v>
      </c>
    </row>
    <row r="3738" spans="1:2">
      <c r="A3738">
        <v>1500001345</v>
      </c>
      <c r="B3738" s="154">
        <v>50</v>
      </c>
    </row>
    <row r="3739" spans="1:2">
      <c r="A3739">
        <v>1500000170</v>
      </c>
      <c r="B3739" s="154">
        <v>45</v>
      </c>
    </row>
    <row r="3740" spans="1:2">
      <c r="A3740">
        <v>1500001351</v>
      </c>
      <c r="B3740" s="154">
        <v>0</v>
      </c>
    </row>
    <row r="3741" spans="1:2">
      <c r="A3741">
        <v>1500011599</v>
      </c>
      <c r="B3741" s="154">
        <v>0</v>
      </c>
    </row>
    <row r="3742" spans="1:2">
      <c r="A3742">
        <v>1500012050</v>
      </c>
      <c r="B3742" s="154">
        <v>0</v>
      </c>
    </row>
    <row r="3743" spans="1:2">
      <c r="A3743">
        <v>1500012580</v>
      </c>
      <c r="B3743" s="154">
        <v>0</v>
      </c>
    </row>
    <row r="3744" spans="1:2">
      <c r="A3744">
        <v>1500012582</v>
      </c>
      <c r="B3744" s="154">
        <v>0</v>
      </c>
    </row>
    <row r="3745" spans="1:2">
      <c r="A3745">
        <v>1500013039</v>
      </c>
      <c r="B3745" s="154">
        <v>0</v>
      </c>
    </row>
    <row r="3746" spans="1:2">
      <c r="A3746">
        <v>1500013316</v>
      </c>
      <c r="B3746" s="154">
        <v>0</v>
      </c>
    </row>
    <row r="3747" spans="1:2">
      <c r="A3747">
        <v>1500000136</v>
      </c>
      <c r="B3747" s="154">
        <v>79.95</v>
      </c>
    </row>
    <row r="3748" spans="1:2">
      <c r="A3748">
        <v>1500000137</v>
      </c>
      <c r="B3748" s="154">
        <v>15.0833333333333</v>
      </c>
    </row>
    <row r="3749" spans="1:2">
      <c r="A3749">
        <v>1500001337</v>
      </c>
      <c r="B3749" s="154">
        <v>0</v>
      </c>
    </row>
    <row r="3750" spans="1:2">
      <c r="A3750">
        <v>1500000055</v>
      </c>
      <c r="B3750" s="154">
        <v>8.375</v>
      </c>
    </row>
    <row r="3751" spans="1:2">
      <c r="A3751">
        <v>1500001346</v>
      </c>
      <c r="B3751" s="154">
        <v>1.8333333333333299</v>
      </c>
    </row>
    <row r="3752" spans="1:2">
      <c r="A3752">
        <v>1500000574</v>
      </c>
      <c r="B3752" s="154">
        <v>97.0833333333333</v>
      </c>
    </row>
    <row r="3753" spans="1:2">
      <c r="A3753">
        <v>1500000204</v>
      </c>
      <c r="B3753" s="154">
        <v>18.1666666666667</v>
      </c>
    </row>
    <row r="3754" spans="1:2">
      <c r="A3754">
        <v>1500001311</v>
      </c>
      <c r="B3754" s="154">
        <v>10.3333333333333</v>
      </c>
    </row>
    <row r="3755" spans="1:2">
      <c r="A3755">
        <v>1500000205</v>
      </c>
      <c r="B3755" s="154">
        <v>0</v>
      </c>
    </row>
    <row r="3756" spans="1:2">
      <c r="A3756">
        <v>1500000138</v>
      </c>
      <c r="B3756" s="154">
        <v>91.6666666666667</v>
      </c>
    </row>
    <row r="3757" spans="1:2">
      <c r="A3757">
        <v>1500000029</v>
      </c>
      <c r="B3757" s="154">
        <v>38.75</v>
      </c>
    </row>
    <row r="3758" spans="1:2">
      <c r="A3758">
        <v>1500001030</v>
      </c>
      <c r="B3758" s="154">
        <v>11.4166666666667</v>
      </c>
    </row>
    <row r="3759" spans="1:2">
      <c r="A3759">
        <v>1500012537</v>
      </c>
      <c r="B3759" s="154">
        <v>61.5833333333333</v>
      </c>
    </row>
    <row r="3760" spans="1:2">
      <c r="A3760">
        <v>1500010859</v>
      </c>
      <c r="B3760" s="154">
        <v>329.178333333333</v>
      </c>
    </row>
    <row r="3761" spans="1:2">
      <c r="A3761">
        <v>1500001395</v>
      </c>
      <c r="B3761" s="154">
        <v>0</v>
      </c>
    </row>
    <row r="3762" spans="1:2">
      <c r="A3762">
        <v>1500000198</v>
      </c>
      <c r="B3762" s="154">
        <v>0</v>
      </c>
    </row>
    <row r="3763" spans="1:2">
      <c r="A3763">
        <v>1500000955</v>
      </c>
      <c r="B3763" s="154">
        <v>27.5</v>
      </c>
    </row>
    <row r="3764" spans="1:2">
      <c r="A3764">
        <v>1500000956</v>
      </c>
      <c r="B3764" s="154">
        <v>74.3333333333333</v>
      </c>
    </row>
    <row r="3765" spans="1:2">
      <c r="A3765">
        <v>1500011579</v>
      </c>
      <c r="B3765" s="154">
        <v>0</v>
      </c>
    </row>
    <row r="3766" spans="1:2">
      <c r="A3766">
        <v>1500001339</v>
      </c>
      <c r="B3766" s="154">
        <v>3.3333333333333299</v>
      </c>
    </row>
    <row r="3767" spans="1:2">
      <c r="A3767">
        <v>1500012544</v>
      </c>
      <c r="B3767" s="154">
        <v>0</v>
      </c>
    </row>
    <row r="3768" spans="1:2">
      <c r="A3768">
        <v>1500013813</v>
      </c>
      <c r="B3768" s="154">
        <v>0</v>
      </c>
    </row>
    <row r="3769" spans="1:2">
      <c r="A3769">
        <v>1500000893</v>
      </c>
      <c r="B3769" s="154">
        <v>0</v>
      </c>
    </row>
    <row r="3770" spans="1:2">
      <c r="A3770">
        <v>1500001630</v>
      </c>
      <c r="B3770" s="154">
        <v>0</v>
      </c>
    </row>
    <row r="3771" spans="1:2">
      <c r="A3771">
        <v>1500011651</v>
      </c>
      <c r="B3771" s="154">
        <v>0</v>
      </c>
    </row>
    <row r="3772" spans="1:2">
      <c r="A3772">
        <v>1500001025</v>
      </c>
      <c r="B3772" s="154">
        <v>0</v>
      </c>
    </row>
    <row r="3773" spans="1:2">
      <c r="A3773">
        <v>1500001060</v>
      </c>
      <c r="B3773" s="154">
        <v>0</v>
      </c>
    </row>
    <row r="3774" spans="1:2">
      <c r="A3774">
        <v>1500000140</v>
      </c>
      <c r="B3774" s="154">
        <v>41.4166666666667</v>
      </c>
    </row>
    <row r="3775" spans="1:2">
      <c r="A3775">
        <v>1500001340</v>
      </c>
      <c r="B3775" s="154">
        <v>0</v>
      </c>
    </row>
    <row r="3776" spans="1:2">
      <c r="A3776">
        <v>1500001090</v>
      </c>
      <c r="B3776" s="154">
        <v>16.9166666666667</v>
      </c>
    </row>
    <row r="3777" spans="1:2">
      <c r="A3777">
        <v>1500001047</v>
      </c>
      <c r="B3777" s="154">
        <v>104.916666666667</v>
      </c>
    </row>
    <row r="3778" spans="1:2">
      <c r="A3778">
        <v>1500000142</v>
      </c>
      <c r="B3778" s="154">
        <v>25</v>
      </c>
    </row>
    <row r="3779" spans="1:2">
      <c r="A3779">
        <v>1500001031</v>
      </c>
      <c r="B3779" s="154">
        <v>0</v>
      </c>
    </row>
    <row r="3780" spans="1:2">
      <c r="A3780">
        <v>1500000575</v>
      </c>
      <c r="B3780" s="154">
        <v>13.75</v>
      </c>
    </row>
    <row r="3781" spans="1:2">
      <c r="A3781">
        <v>1500000957</v>
      </c>
      <c r="B3781" s="154">
        <v>16</v>
      </c>
    </row>
    <row r="3782" spans="1:2">
      <c r="A3782">
        <v>1500000750</v>
      </c>
      <c r="B3782" s="154">
        <v>106.833333333333</v>
      </c>
    </row>
    <row r="3783" spans="1:2">
      <c r="A3783">
        <v>1500000958</v>
      </c>
      <c r="B3783" s="154">
        <v>34.158333333333303</v>
      </c>
    </row>
    <row r="3784" spans="1:2">
      <c r="A3784">
        <v>1500010888</v>
      </c>
      <c r="B3784" s="154">
        <v>0</v>
      </c>
    </row>
    <row r="3785" spans="1:2">
      <c r="A3785">
        <v>1500000895</v>
      </c>
      <c r="B3785" s="154">
        <v>46.5</v>
      </c>
    </row>
    <row r="3786" spans="1:2">
      <c r="A3786">
        <v>1500001076</v>
      </c>
      <c r="B3786" s="154">
        <v>0</v>
      </c>
    </row>
    <row r="3787" spans="1:2">
      <c r="A3787">
        <v>1500000678</v>
      </c>
      <c r="B3787" s="154">
        <v>38.4166666666667</v>
      </c>
    </row>
    <row r="3788" spans="1:2">
      <c r="A3788">
        <v>1500000366</v>
      </c>
      <c r="B3788" s="154">
        <v>0</v>
      </c>
    </row>
    <row r="3789" spans="1:2">
      <c r="A3789">
        <v>1500000143</v>
      </c>
      <c r="B3789" s="154">
        <v>47.3333333333333</v>
      </c>
    </row>
    <row r="3790" spans="1:2">
      <c r="A3790">
        <v>1500000896</v>
      </c>
      <c r="B3790" s="154">
        <v>67</v>
      </c>
    </row>
    <row r="3791" spans="1:2">
      <c r="A3791">
        <v>1500000144</v>
      </c>
      <c r="B3791" s="154">
        <v>16.6666666666667</v>
      </c>
    </row>
    <row r="3792" spans="1:2">
      <c r="A3792">
        <v>1500001061</v>
      </c>
      <c r="B3792" s="154">
        <v>75.25</v>
      </c>
    </row>
    <row r="3793" spans="1:2">
      <c r="A3793">
        <v>1500000897</v>
      </c>
      <c r="B3793" s="154">
        <v>0</v>
      </c>
    </row>
    <row r="3794" spans="1:2">
      <c r="A3794">
        <v>1500001327</v>
      </c>
      <c r="B3794" s="154">
        <v>5</v>
      </c>
    </row>
    <row r="3795" spans="1:2">
      <c r="A3795">
        <v>1500001328</v>
      </c>
      <c r="B3795" s="154">
        <v>92.1666666666667</v>
      </c>
    </row>
    <row r="3796" spans="1:2">
      <c r="A3796">
        <v>1500000898</v>
      </c>
      <c r="B3796" s="154">
        <v>19.1666666666667</v>
      </c>
    </row>
    <row r="3797" spans="1:2">
      <c r="A3797">
        <v>1500000056</v>
      </c>
      <c r="B3797" s="154">
        <v>16.6666666666667</v>
      </c>
    </row>
    <row r="3798" spans="1:2">
      <c r="A3798">
        <v>1500001397</v>
      </c>
      <c r="B3798" s="154">
        <v>15.8333333333333</v>
      </c>
    </row>
    <row r="3799" spans="1:2">
      <c r="A3799">
        <v>1500001032</v>
      </c>
      <c r="B3799" s="154">
        <v>0</v>
      </c>
    </row>
    <row r="3800" spans="1:2">
      <c r="A3800">
        <v>1500001070</v>
      </c>
      <c r="B3800" s="154">
        <v>34.3333333333333</v>
      </c>
    </row>
    <row r="3801" spans="1:2">
      <c r="A3801">
        <v>1500001398</v>
      </c>
      <c r="B3801" s="154">
        <v>20</v>
      </c>
    </row>
    <row r="3802" spans="1:2">
      <c r="A3802">
        <v>1500000960</v>
      </c>
      <c r="B3802" s="154">
        <v>29.8333333333333</v>
      </c>
    </row>
    <row r="3803" spans="1:2">
      <c r="A3803">
        <v>1500011536</v>
      </c>
      <c r="B3803" s="154">
        <v>3.75</v>
      </c>
    </row>
    <row r="3804" spans="1:2">
      <c r="A3804">
        <v>1500001631</v>
      </c>
      <c r="B3804" s="154">
        <v>215.041666666667</v>
      </c>
    </row>
    <row r="3805" spans="1:2">
      <c r="A3805">
        <v>1500001341</v>
      </c>
      <c r="B3805" s="154">
        <v>66.4166666666667</v>
      </c>
    </row>
    <row r="3806" spans="1:2">
      <c r="A3806">
        <v>1500000566</v>
      </c>
      <c r="B3806" s="154">
        <v>0</v>
      </c>
    </row>
    <row r="3807" spans="1:2">
      <c r="A3807">
        <v>1500000900</v>
      </c>
      <c r="B3807" s="154">
        <v>0</v>
      </c>
    </row>
    <row r="3808" spans="1:2">
      <c r="A3808">
        <v>1500000901</v>
      </c>
      <c r="B3808" s="154">
        <v>204</v>
      </c>
    </row>
    <row r="3809" spans="1:2">
      <c r="A3809">
        <v>1500000919</v>
      </c>
      <c r="B3809" s="154">
        <v>12.0833333333333</v>
      </c>
    </row>
    <row r="3810" spans="1:2">
      <c r="A3810">
        <v>1500000057</v>
      </c>
      <c r="B3810" s="154">
        <v>9.1666666666666696</v>
      </c>
    </row>
    <row r="3811" spans="1:2">
      <c r="A3811">
        <v>1500000119</v>
      </c>
      <c r="B3811" s="154">
        <v>0</v>
      </c>
    </row>
    <row r="3812" spans="1:2">
      <c r="A3812">
        <v>1500000172</v>
      </c>
      <c r="B3812" s="154">
        <v>0</v>
      </c>
    </row>
    <row r="3813" spans="1:2">
      <c r="A3813">
        <v>1500000965</v>
      </c>
      <c r="B3813" s="154">
        <v>55.8333333333333</v>
      </c>
    </row>
    <row r="3814" spans="1:2">
      <c r="A3814">
        <v>1500000567</v>
      </c>
      <c r="B3814" s="154">
        <v>0</v>
      </c>
    </row>
    <row r="3815" spans="1:2">
      <c r="A3815">
        <v>1500000568</v>
      </c>
      <c r="B3815" s="154">
        <v>1</v>
      </c>
    </row>
    <row r="3816" spans="1:2">
      <c r="A3816">
        <v>1500000174</v>
      </c>
      <c r="B3816" s="154">
        <v>0</v>
      </c>
    </row>
    <row r="3817" spans="1:2">
      <c r="A3817">
        <v>1500001033</v>
      </c>
      <c r="B3817" s="154">
        <v>13.8333333333333</v>
      </c>
    </row>
    <row r="3818" spans="1:2">
      <c r="A3818">
        <v>1500001048</v>
      </c>
      <c r="B3818" s="154">
        <v>32.9166666666667</v>
      </c>
    </row>
    <row r="3819" spans="1:2">
      <c r="A3819">
        <v>1500001049</v>
      </c>
      <c r="B3819" s="154">
        <v>189.25</v>
      </c>
    </row>
    <row r="3820" spans="1:2">
      <c r="A3820">
        <v>1500001050</v>
      </c>
      <c r="B3820" s="154">
        <v>133.25</v>
      </c>
    </row>
    <row r="3821" spans="1:2">
      <c r="A3821">
        <v>1500000959</v>
      </c>
      <c r="B3821" s="154">
        <v>0</v>
      </c>
    </row>
    <row r="3822" spans="1:2">
      <c r="A3822">
        <v>1500000344</v>
      </c>
      <c r="B3822" s="154">
        <v>0</v>
      </c>
    </row>
    <row r="3823" spans="1:2">
      <c r="A3823">
        <v>1500000902</v>
      </c>
      <c r="B3823" s="154">
        <v>0</v>
      </c>
    </row>
    <row r="3824" spans="1:2">
      <c r="A3824">
        <v>1500000903</v>
      </c>
      <c r="B3824" s="154">
        <v>56.8333333333333</v>
      </c>
    </row>
    <row r="3825" spans="1:2">
      <c r="A3825">
        <v>1500000904</v>
      </c>
      <c r="B3825" s="154">
        <v>0</v>
      </c>
    </row>
    <row r="3826" spans="1:2">
      <c r="A3826">
        <v>1500001034</v>
      </c>
      <c r="B3826" s="154">
        <v>13.3333333333333</v>
      </c>
    </row>
    <row r="3827" spans="1:2">
      <c r="A3827">
        <v>1500000918</v>
      </c>
      <c r="B3827" s="154">
        <v>0</v>
      </c>
    </row>
    <row r="3828" spans="1:2">
      <c r="A3828">
        <v>1500000034</v>
      </c>
      <c r="B3828" s="154">
        <v>132.666666666667</v>
      </c>
    </row>
    <row r="3829" spans="1:2">
      <c r="A3829">
        <v>1500000917</v>
      </c>
      <c r="B3829" s="154">
        <v>8</v>
      </c>
    </row>
    <row r="3830" spans="1:2">
      <c r="A3830">
        <v>1500001348</v>
      </c>
      <c r="B3830" s="154">
        <v>0</v>
      </c>
    </row>
    <row r="3831" spans="1:2">
      <c r="A3831">
        <v>1500011574</v>
      </c>
      <c r="B3831" s="154">
        <v>0</v>
      </c>
    </row>
    <row r="3832" spans="1:2">
      <c r="A3832">
        <v>1500001402</v>
      </c>
      <c r="B3832" s="154">
        <v>71.5</v>
      </c>
    </row>
    <row r="3833" spans="1:2">
      <c r="A3833">
        <v>1500001377</v>
      </c>
      <c r="B3833" s="154">
        <v>0</v>
      </c>
    </row>
    <row r="3834" spans="1:2">
      <c r="A3834">
        <v>1500001633</v>
      </c>
      <c r="B3834" s="154">
        <v>35.5833333333333</v>
      </c>
    </row>
    <row r="3835" spans="1:2">
      <c r="A3835">
        <v>1500001329</v>
      </c>
      <c r="B3835" s="154">
        <v>0</v>
      </c>
    </row>
    <row r="3836" spans="1:2">
      <c r="A3836">
        <v>1500000018</v>
      </c>
      <c r="B3836" s="154">
        <v>4</v>
      </c>
    </row>
    <row r="3837" spans="1:2">
      <c r="A3837">
        <v>1500000176</v>
      </c>
      <c r="B3837" s="154">
        <v>13.3333333333333</v>
      </c>
    </row>
    <row r="3838" spans="1:2">
      <c r="A3838">
        <v>1500001399</v>
      </c>
      <c r="B3838" s="154">
        <v>0</v>
      </c>
    </row>
    <row r="3839" spans="1:2">
      <c r="A3839">
        <v>1500001400</v>
      </c>
      <c r="B3839" s="154">
        <v>0</v>
      </c>
    </row>
    <row r="3840" spans="1:2">
      <c r="A3840">
        <v>1500000041</v>
      </c>
      <c r="B3840" s="154">
        <v>0</v>
      </c>
    </row>
    <row r="3841" spans="1:2">
      <c r="A3841">
        <v>1500001062</v>
      </c>
      <c r="B3841" s="154">
        <v>0</v>
      </c>
    </row>
    <row r="3842" spans="1:2">
      <c r="A3842">
        <v>1500001035</v>
      </c>
      <c r="B3842" s="154">
        <v>0</v>
      </c>
    </row>
    <row r="3843" spans="1:2">
      <c r="A3843">
        <v>1500012035</v>
      </c>
      <c r="B3843" s="154">
        <v>0</v>
      </c>
    </row>
    <row r="3844" spans="1:2">
      <c r="A3844">
        <v>1500012041</v>
      </c>
      <c r="B3844" s="154">
        <v>0</v>
      </c>
    </row>
    <row r="3845" spans="1:2">
      <c r="A3845">
        <v>1500012521</v>
      </c>
      <c r="B3845" s="154">
        <v>129.833333333333</v>
      </c>
    </row>
    <row r="3846" spans="1:2">
      <c r="A3846">
        <v>1500000905</v>
      </c>
      <c r="B3846" s="154">
        <v>0</v>
      </c>
    </row>
    <row r="3847" spans="1:2">
      <c r="A3847">
        <v>1500001064</v>
      </c>
      <c r="B3847" s="154">
        <v>29.1666666666667</v>
      </c>
    </row>
    <row r="3848" spans="1:2">
      <c r="A3848">
        <v>1500012861</v>
      </c>
      <c r="B3848" s="154">
        <v>0</v>
      </c>
    </row>
    <row r="3849" spans="1:2">
      <c r="A3849">
        <v>1500013278</v>
      </c>
      <c r="B3849" s="154">
        <v>0</v>
      </c>
    </row>
    <row r="3850" spans="1:2">
      <c r="A3850">
        <v>1500013315</v>
      </c>
      <c r="B3850" s="154">
        <v>0</v>
      </c>
    </row>
    <row r="3851" spans="1:2">
      <c r="A3851">
        <v>1500013364</v>
      </c>
      <c r="B3851" s="154">
        <v>0</v>
      </c>
    </row>
    <row r="3852" spans="1:2">
      <c r="A3852">
        <v>1500013409</v>
      </c>
      <c r="B3852" s="154">
        <v>0</v>
      </c>
    </row>
    <row r="3853" spans="1:2">
      <c r="A3853">
        <v>1500000058</v>
      </c>
      <c r="B3853" s="154">
        <v>8.3333333333333304</v>
      </c>
    </row>
    <row r="3854" spans="1:2">
      <c r="A3854">
        <v>1500001342</v>
      </c>
      <c r="B3854" s="154">
        <v>68.5416666666667</v>
      </c>
    </row>
    <row r="3855" spans="1:2">
      <c r="A3855">
        <v>1500013506</v>
      </c>
      <c r="B3855" s="154">
        <v>0</v>
      </c>
    </row>
    <row r="3856" spans="1:2">
      <c r="A3856">
        <v>1500013509</v>
      </c>
      <c r="B3856" s="154">
        <v>0</v>
      </c>
    </row>
    <row r="3857" spans="1:2">
      <c r="A3857">
        <v>1500000117</v>
      </c>
      <c r="B3857" s="154">
        <v>17.0833333333333</v>
      </c>
    </row>
    <row r="3858" spans="1:2">
      <c r="A3858">
        <v>1500001036</v>
      </c>
      <c r="B3858" s="154">
        <v>1.8333333333333299</v>
      </c>
    </row>
    <row r="3859" spans="1:2">
      <c r="A3859">
        <v>1500001192</v>
      </c>
      <c r="B3859" s="154">
        <v>4.1666666666666696</v>
      </c>
    </row>
    <row r="3860" spans="1:2">
      <c r="A3860">
        <v>1500001352</v>
      </c>
      <c r="B3860" s="154">
        <v>13.766666666666699</v>
      </c>
    </row>
    <row r="3861" spans="1:2">
      <c r="A3861">
        <v>1500013803</v>
      </c>
      <c r="B3861" s="154">
        <v>0</v>
      </c>
    </row>
    <row r="3862" spans="1:2">
      <c r="A3862">
        <v>1500013848</v>
      </c>
      <c r="B3862" s="154">
        <v>0</v>
      </c>
    </row>
    <row r="3863" spans="1:2">
      <c r="A3863">
        <v>1500014180</v>
      </c>
      <c r="B3863" s="154">
        <v>13.5416666666667</v>
      </c>
    </row>
    <row r="3864" spans="1:2">
      <c r="A3864">
        <v>1500015156</v>
      </c>
      <c r="B3864" s="154">
        <v>21.75</v>
      </c>
    </row>
    <row r="3865" spans="1:2">
      <c r="A3865">
        <v>1500015238</v>
      </c>
      <c r="B3865" s="154">
        <v>43.7916666666667</v>
      </c>
    </row>
    <row r="3866" spans="1:2">
      <c r="A3866">
        <v>1500015253</v>
      </c>
      <c r="B3866" s="154">
        <v>0</v>
      </c>
    </row>
    <row r="3867" spans="1:2">
      <c r="A3867">
        <v>1500011537</v>
      </c>
      <c r="B3867" s="154">
        <v>25</v>
      </c>
    </row>
    <row r="3868" spans="1:2">
      <c r="A3868">
        <v>1500011538</v>
      </c>
      <c r="B3868" s="154">
        <v>48.3333333333333</v>
      </c>
    </row>
    <row r="3869" spans="1:2">
      <c r="A3869">
        <v>1500011540</v>
      </c>
      <c r="B3869" s="154">
        <v>220.755</v>
      </c>
    </row>
    <row r="3870" spans="1:2">
      <c r="A3870">
        <v>1500011542</v>
      </c>
      <c r="B3870" s="154">
        <v>9.4166666666666696</v>
      </c>
    </row>
    <row r="3871" spans="1:2">
      <c r="A3871">
        <v>1500011545</v>
      </c>
      <c r="B3871" s="154">
        <v>75.1666666666667</v>
      </c>
    </row>
    <row r="3872" spans="1:2">
      <c r="A3872">
        <v>1500011546</v>
      </c>
      <c r="B3872" s="154">
        <v>76.1666666666667</v>
      </c>
    </row>
    <row r="3873" spans="1:2">
      <c r="A3873">
        <v>1500011547</v>
      </c>
      <c r="B3873" s="154">
        <v>0</v>
      </c>
    </row>
    <row r="3874" spans="1:2">
      <c r="A3874">
        <v>1500011548</v>
      </c>
      <c r="B3874" s="154">
        <v>0</v>
      </c>
    </row>
    <row r="3875" spans="1:2">
      <c r="A3875">
        <v>1500011553</v>
      </c>
      <c r="B3875" s="154">
        <v>0</v>
      </c>
    </row>
    <row r="3876" spans="1:2">
      <c r="A3876">
        <v>1500011561</v>
      </c>
      <c r="B3876" s="154">
        <v>0</v>
      </c>
    </row>
    <row r="3877" spans="1:2">
      <c r="A3877">
        <v>1500011555</v>
      </c>
      <c r="B3877" s="154">
        <v>19.9166666666667</v>
      </c>
    </row>
    <row r="3878" spans="1:2">
      <c r="A3878">
        <v>1500011556</v>
      </c>
      <c r="B3878" s="154">
        <v>31.8333333333333</v>
      </c>
    </row>
    <row r="3879" spans="1:2">
      <c r="A3879">
        <v>1500011559</v>
      </c>
      <c r="B3879" s="154">
        <v>0</v>
      </c>
    </row>
    <row r="3880" spans="1:2">
      <c r="A3880">
        <v>1500011562</v>
      </c>
      <c r="B3880" s="154">
        <v>11.25</v>
      </c>
    </row>
    <row r="3881" spans="1:2">
      <c r="A3881">
        <v>1500011563</v>
      </c>
      <c r="B3881" s="154">
        <v>47.6666666666667</v>
      </c>
    </row>
    <row r="3882" spans="1:2">
      <c r="A3882">
        <v>1500011566</v>
      </c>
      <c r="B3882" s="154">
        <v>0</v>
      </c>
    </row>
    <row r="3883" spans="1:2">
      <c r="A3883">
        <v>1500011570</v>
      </c>
      <c r="B3883" s="154">
        <v>0</v>
      </c>
    </row>
    <row r="3884" spans="1:2">
      <c r="A3884">
        <v>1500011571</v>
      </c>
      <c r="B3884" s="154">
        <v>42.4166666666667</v>
      </c>
    </row>
    <row r="3885" spans="1:2">
      <c r="A3885">
        <v>1500011572</v>
      </c>
      <c r="B3885" s="154">
        <v>222.958333333333</v>
      </c>
    </row>
    <row r="3886" spans="1:2">
      <c r="A3886">
        <v>1500011573</v>
      </c>
      <c r="B3886" s="154">
        <v>0</v>
      </c>
    </row>
    <row r="3887" spans="1:2">
      <c r="A3887">
        <v>1500011575</v>
      </c>
      <c r="B3887" s="154">
        <v>54.8333333333333</v>
      </c>
    </row>
    <row r="3888" spans="1:2">
      <c r="A3888">
        <v>1500011576</v>
      </c>
      <c r="B3888" s="154">
        <v>0</v>
      </c>
    </row>
    <row r="3889" spans="1:2">
      <c r="A3889">
        <v>1500001059</v>
      </c>
      <c r="B3889" s="154">
        <v>0</v>
      </c>
    </row>
    <row r="3890" spans="1:2">
      <c r="A3890">
        <v>1500011578</v>
      </c>
      <c r="B3890" s="154">
        <v>0</v>
      </c>
    </row>
    <row r="3891" spans="1:2">
      <c r="A3891">
        <v>1500011433</v>
      </c>
      <c r="B3891" s="154">
        <v>24.5</v>
      </c>
    </row>
    <row r="3892" spans="1:2">
      <c r="A3892">
        <v>1500011583</v>
      </c>
      <c r="B3892" s="154">
        <v>69.1666666666667</v>
      </c>
    </row>
    <row r="3893" spans="1:2">
      <c r="A3893">
        <v>1500011584</v>
      </c>
      <c r="B3893" s="154">
        <v>0</v>
      </c>
    </row>
    <row r="3894" spans="1:2">
      <c r="A3894">
        <v>1500011585</v>
      </c>
      <c r="B3894" s="154">
        <v>56.8333333333333</v>
      </c>
    </row>
    <row r="3895" spans="1:2">
      <c r="A3895">
        <v>1500011434</v>
      </c>
      <c r="B3895" s="154">
        <v>0</v>
      </c>
    </row>
    <row r="3896" spans="1:2">
      <c r="A3896">
        <v>1500011435</v>
      </c>
      <c r="B3896" s="154">
        <v>0</v>
      </c>
    </row>
    <row r="3897" spans="1:2">
      <c r="A3897">
        <v>1500011586</v>
      </c>
      <c r="B3897" s="154">
        <v>0</v>
      </c>
    </row>
    <row r="3898" spans="1:2">
      <c r="A3898">
        <v>1500011437</v>
      </c>
      <c r="B3898" s="154">
        <v>0</v>
      </c>
    </row>
    <row r="3899" spans="1:2">
      <c r="A3899">
        <v>1500011588</v>
      </c>
      <c r="B3899" s="154">
        <v>52.9166666666667</v>
      </c>
    </row>
    <row r="3900" spans="1:2">
      <c r="A3900">
        <v>1500011589</v>
      </c>
      <c r="B3900" s="154">
        <v>0</v>
      </c>
    </row>
    <row r="3901" spans="1:2">
      <c r="A3901">
        <v>1500011590</v>
      </c>
      <c r="B3901" s="154">
        <v>24.3333333333333</v>
      </c>
    </row>
    <row r="3902" spans="1:2">
      <c r="A3902">
        <v>1500011592</v>
      </c>
      <c r="B3902" s="154">
        <v>0</v>
      </c>
    </row>
    <row r="3903" spans="1:2">
      <c r="A3903">
        <v>1500011594</v>
      </c>
      <c r="B3903" s="154">
        <v>40.6666666666667</v>
      </c>
    </row>
    <row r="3904" spans="1:2">
      <c r="A3904">
        <v>1500011598</v>
      </c>
      <c r="B3904" s="154">
        <v>0</v>
      </c>
    </row>
    <row r="3905" spans="1:2">
      <c r="A3905">
        <v>1500011601</v>
      </c>
      <c r="B3905" s="154">
        <v>24.1666666666667</v>
      </c>
    </row>
    <row r="3906" spans="1:2">
      <c r="A3906">
        <v>1500011602</v>
      </c>
      <c r="B3906" s="154">
        <v>4.5833333333333304</v>
      </c>
    </row>
    <row r="3907" spans="1:2">
      <c r="A3907">
        <v>1500011603</v>
      </c>
      <c r="B3907" s="154">
        <v>0</v>
      </c>
    </row>
    <row r="3908" spans="1:2">
      <c r="A3908">
        <v>1500011605</v>
      </c>
      <c r="B3908" s="154">
        <v>1.6666666666666701</v>
      </c>
    </row>
    <row r="3909" spans="1:2">
      <c r="A3909">
        <v>1500011606</v>
      </c>
      <c r="B3909" s="154">
        <v>64.1666666666667</v>
      </c>
    </row>
    <row r="3910" spans="1:2">
      <c r="A3910">
        <v>1500011608</v>
      </c>
      <c r="B3910" s="154">
        <v>0</v>
      </c>
    </row>
    <row r="3911" spans="1:2">
      <c r="A3911">
        <v>1500011609</v>
      </c>
      <c r="B3911" s="154">
        <v>29.0833333333333</v>
      </c>
    </row>
    <row r="3912" spans="1:2">
      <c r="A3912">
        <v>1500011610</v>
      </c>
      <c r="B3912" s="154">
        <v>31</v>
      </c>
    </row>
    <row r="3913" spans="1:2">
      <c r="A3913">
        <v>1500011611</v>
      </c>
      <c r="B3913" s="154">
        <v>5.5</v>
      </c>
    </row>
    <row r="3914" spans="1:2">
      <c r="A3914">
        <v>1500011613</v>
      </c>
      <c r="B3914" s="154">
        <v>3.5</v>
      </c>
    </row>
    <row r="3915" spans="1:2">
      <c r="A3915">
        <v>1500011615</v>
      </c>
      <c r="B3915" s="154">
        <v>32.1666666666667</v>
      </c>
    </row>
    <row r="3916" spans="1:2">
      <c r="A3916">
        <v>1500011661</v>
      </c>
      <c r="B3916" s="154">
        <v>5.8333333333333304</v>
      </c>
    </row>
    <row r="3917" spans="1:2">
      <c r="A3917">
        <v>1500011664</v>
      </c>
      <c r="B3917" s="154">
        <v>0</v>
      </c>
    </row>
    <row r="3918" spans="1:2">
      <c r="A3918">
        <v>1500011665</v>
      </c>
      <c r="B3918" s="154">
        <v>10</v>
      </c>
    </row>
    <row r="3919" spans="1:2">
      <c r="A3919">
        <v>1500011668</v>
      </c>
      <c r="B3919" s="154">
        <v>14.4166666666667</v>
      </c>
    </row>
    <row r="3920" spans="1:2">
      <c r="A3920">
        <v>1500011669</v>
      </c>
      <c r="B3920" s="154">
        <v>28.5</v>
      </c>
    </row>
    <row r="3921" spans="1:2">
      <c r="A3921">
        <v>1500011399</v>
      </c>
      <c r="B3921" s="154">
        <v>23.8333333333333</v>
      </c>
    </row>
    <row r="3922" spans="1:2">
      <c r="A3922">
        <v>1500011400</v>
      </c>
      <c r="B3922" s="154">
        <v>9.3333333333333304</v>
      </c>
    </row>
    <row r="3923" spans="1:2">
      <c r="A3923">
        <v>1500011401</v>
      </c>
      <c r="B3923" s="154">
        <v>48.6666666666667</v>
      </c>
    </row>
    <row r="3924" spans="1:2">
      <c r="A3924">
        <v>1500011402</v>
      </c>
      <c r="B3924" s="154">
        <v>4.3333333333333304</v>
      </c>
    </row>
    <row r="3925" spans="1:2">
      <c r="A3925">
        <v>1500011406</v>
      </c>
      <c r="B3925" s="154">
        <v>0</v>
      </c>
    </row>
    <row r="3926" spans="1:2">
      <c r="A3926">
        <v>1500011407</v>
      </c>
      <c r="B3926" s="154">
        <v>15</v>
      </c>
    </row>
    <row r="3927" spans="1:2">
      <c r="A3927">
        <v>1500011554</v>
      </c>
      <c r="B3927" s="154">
        <v>0</v>
      </c>
    </row>
    <row r="3928" spans="1:2">
      <c r="A3928">
        <v>1500011560</v>
      </c>
      <c r="B3928" s="154">
        <v>0</v>
      </c>
    </row>
    <row r="3929" spans="1:2">
      <c r="A3929">
        <v>1500011410</v>
      </c>
      <c r="B3929" s="154">
        <v>101.166666666667</v>
      </c>
    </row>
    <row r="3930" spans="1:2">
      <c r="A3930">
        <v>1500011411</v>
      </c>
      <c r="B3930" s="154">
        <v>47.5</v>
      </c>
    </row>
    <row r="3931" spans="1:2">
      <c r="A3931">
        <v>1500011412</v>
      </c>
      <c r="B3931" s="154">
        <v>58.3333333333333</v>
      </c>
    </row>
    <row r="3932" spans="1:2">
      <c r="A3932">
        <v>1500011413</v>
      </c>
      <c r="B3932" s="154">
        <v>0</v>
      </c>
    </row>
    <row r="3933" spans="1:2">
      <c r="A3933">
        <v>1500011414</v>
      </c>
      <c r="B3933" s="154">
        <v>1.6666666666666701</v>
      </c>
    </row>
    <row r="3934" spans="1:2">
      <c r="A3934">
        <v>1500011415</v>
      </c>
      <c r="B3934" s="154">
        <v>17.5</v>
      </c>
    </row>
    <row r="3935" spans="1:2">
      <c r="A3935">
        <v>1500011416</v>
      </c>
      <c r="B3935" s="154">
        <v>16.6666666666667</v>
      </c>
    </row>
    <row r="3936" spans="1:2">
      <c r="A3936">
        <v>1500011417</v>
      </c>
      <c r="B3936" s="154">
        <v>16</v>
      </c>
    </row>
    <row r="3937" spans="1:2">
      <c r="A3937">
        <v>1500011419</v>
      </c>
      <c r="B3937" s="154">
        <v>4.1666666666666696</v>
      </c>
    </row>
    <row r="3938" spans="1:2">
      <c r="A3938">
        <v>1500011420</v>
      </c>
      <c r="B3938" s="154">
        <v>0</v>
      </c>
    </row>
    <row r="3939" spans="1:2">
      <c r="A3939">
        <v>1500011421</v>
      </c>
      <c r="B3939" s="154">
        <v>0</v>
      </c>
    </row>
    <row r="3940" spans="1:2">
      <c r="A3940">
        <v>1500013486</v>
      </c>
      <c r="B3940" s="154">
        <v>0</v>
      </c>
    </row>
    <row r="3941" spans="1:2">
      <c r="A3941">
        <v>1500013789</v>
      </c>
      <c r="B3941" s="154">
        <v>0</v>
      </c>
    </row>
    <row r="3942" spans="1:2">
      <c r="A3942">
        <v>1500011424</v>
      </c>
      <c r="B3942" s="154">
        <v>9.3333333333333304</v>
      </c>
    </row>
    <row r="3943" spans="1:2">
      <c r="A3943">
        <v>1500015243</v>
      </c>
      <c r="B3943" s="154">
        <v>0</v>
      </c>
    </row>
    <row r="3944" spans="1:2">
      <c r="A3944">
        <v>1500015334</v>
      </c>
      <c r="B3944" s="154">
        <v>4.5833333333333304</v>
      </c>
    </row>
    <row r="3945" spans="1:2">
      <c r="A3945">
        <v>1500011429</v>
      </c>
      <c r="B3945" s="154">
        <v>3.75</v>
      </c>
    </row>
    <row r="3946" spans="1:2">
      <c r="A3946">
        <v>1500011430</v>
      </c>
      <c r="B3946" s="154">
        <v>31.8333333333333</v>
      </c>
    </row>
    <row r="3947" spans="1:2">
      <c r="A3947">
        <v>1500012831</v>
      </c>
      <c r="B3947" s="154">
        <v>45.716666666666697</v>
      </c>
    </row>
    <row r="3948" spans="1:2">
      <c r="A3948">
        <v>1500013790</v>
      </c>
      <c r="B3948" s="154">
        <v>5</v>
      </c>
    </row>
    <row r="3949" spans="1:2">
      <c r="A3949">
        <v>1500015305</v>
      </c>
      <c r="B3949" s="154">
        <v>5</v>
      </c>
    </row>
    <row r="3950" spans="1:2">
      <c r="A3950">
        <v>1500012010</v>
      </c>
      <c r="B3950" s="154">
        <v>13.3333333333333</v>
      </c>
    </row>
    <row r="3951" spans="1:2">
      <c r="A3951">
        <v>1500012011</v>
      </c>
      <c r="B3951" s="154">
        <v>0</v>
      </c>
    </row>
    <row r="3952" spans="1:2">
      <c r="A3952">
        <v>1500012012</v>
      </c>
      <c r="B3952" s="154">
        <v>0</v>
      </c>
    </row>
    <row r="3953" spans="1:2">
      <c r="A3953">
        <v>1500012013</v>
      </c>
      <c r="B3953" s="154">
        <v>0</v>
      </c>
    </row>
    <row r="3954" spans="1:2">
      <c r="A3954">
        <v>1500012015</v>
      </c>
      <c r="B3954" s="154">
        <v>0</v>
      </c>
    </row>
    <row r="3955" spans="1:2">
      <c r="A3955">
        <v>1500012016</v>
      </c>
      <c r="B3955" s="154">
        <v>0</v>
      </c>
    </row>
    <row r="3956" spans="1:2">
      <c r="A3956">
        <v>1500012017</v>
      </c>
      <c r="B3956" s="154">
        <v>7.5833333333333304</v>
      </c>
    </row>
    <row r="3957" spans="1:2">
      <c r="A3957">
        <v>1500012018</v>
      </c>
      <c r="B3957" s="154">
        <v>14.1666666666667</v>
      </c>
    </row>
    <row r="3958" spans="1:2">
      <c r="A3958">
        <v>1500012019</v>
      </c>
      <c r="B3958" s="154">
        <v>42.5</v>
      </c>
    </row>
    <row r="3959" spans="1:2">
      <c r="A3959">
        <v>1500012024</v>
      </c>
      <c r="B3959" s="154">
        <v>0</v>
      </c>
    </row>
    <row r="3960" spans="1:2">
      <c r="A3960">
        <v>1500012026</v>
      </c>
      <c r="B3960" s="154">
        <v>0</v>
      </c>
    </row>
    <row r="3961" spans="1:2">
      <c r="A3961">
        <v>1500012027</v>
      </c>
      <c r="B3961" s="154">
        <v>0</v>
      </c>
    </row>
    <row r="3962" spans="1:2">
      <c r="A3962">
        <v>1500012029</v>
      </c>
      <c r="B3962" s="154">
        <v>15</v>
      </c>
    </row>
    <row r="3963" spans="1:2">
      <c r="A3963">
        <v>1500012036</v>
      </c>
      <c r="B3963" s="154">
        <v>5.6666666666666696</v>
      </c>
    </row>
    <row r="3964" spans="1:2">
      <c r="A3964">
        <v>1500012039</v>
      </c>
      <c r="B3964" s="154">
        <v>15</v>
      </c>
    </row>
    <row r="3965" spans="1:2">
      <c r="A3965">
        <v>1500012043</v>
      </c>
      <c r="B3965" s="154">
        <v>20</v>
      </c>
    </row>
    <row r="3966" spans="1:2">
      <c r="A3966">
        <v>1500012045</v>
      </c>
      <c r="B3966" s="154">
        <v>0</v>
      </c>
    </row>
    <row r="3967" spans="1:2">
      <c r="A3967">
        <v>1500012048</v>
      </c>
      <c r="B3967" s="154">
        <v>5.3333333333333304</v>
      </c>
    </row>
    <row r="3968" spans="1:2">
      <c r="A3968">
        <v>1500012049</v>
      </c>
      <c r="B3968" s="154">
        <v>21.6666666666667</v>
      </c>
    </row>
    <row r="3969" spans="1:2">
      <c r="A3969">
        <v>1500012051</v>
      </c>
      <c r="B3969" s="154">
        <v>15.8333333333333</v>
      </c>
    </row>
    <row r="3970" spans="1:2">
      <c r="A3970">
        <v>1500012052</v>
      </c>
      <c r="B3970" s="154">
        <v>29.1666666666667</v>
      </c>
    </row>
    <row r="3971" spans="1:2">
      <c r="A3971">
        <v>1500012056</v>
      </c>
      <c r="B3971" s="154">
        <v>0</v>
      </c>
    </row>
    <row r="3972" spans="1:2">
      <c r="A3972">
        <v>1500012058</v>
      </c>
      <c r="B3972" s="154">
        <v>0</v>
      </c>
    </row>
    <row r="3973" spans="1:2">
      <c r="A3973">
        <v>1500012059</v>
      </c>
      <c r="B3973" s="154">
        <v>0</v>
      </c>
    </row>
    <row r="3974" spans="1:2">
      <c r="A3974">
        <v>1500012063</v>
      </c>
      <c r="B3974" s="154">
        <v>0</v>
      </c>
    </row>
    <row r="3975" spans="1:2">
      <c r="A3975">
        <v>1500012066</v>
      </c>
      <c r="B3975" s="154">
        <v>0</v>
      </c>
    </row>
    <row r="3976" spans="1:2">
      <c r="A3976">
        <v>1500012068</v>
      </c>
      <c r="B3976" s="154">
        <v>0</v>
      </c>
    </row>
    <row r="3977" spans="1:2">
      <c r="A3977">
        <v>1500012069</v>
      </c>
      <c r="B3977" s="154">
        <v>0</v>
      </c>
    </row>
    <row r="3978" spans="1:2">
      <c r="A3978">
        <v>1500012070</v>
      </c>
      <c r="B3978" s="154">
        <v>16.25</v>
      </c>
    </row>
    <row r="3979" spans="1:2">
      <c r="A3979">
        <v>1500011432</v>
      </c>
      <c r="B3979" s="154">
        <v>0</v>
      </c>
    </row>
    <row r="3980" spans="1:2">
      <c r="A3980">
        <v>1500012072</v>
      </c>
      <c r="B3980" s="154">
        <v>0</v>
      </c>
    </row>
    <row r="3981" spans="1:2">
      <c r="A3981">
        <v>1500012073</v>
      </c>
      <c r="B3981" s="154">
        <v>0</v>
      </c>
    </row>
    <row r="3982" spans="1:2">
      <c r="A3982">
        <v>1500012074</v>
      </c>
      <c r="B3982" s="154">
        <v>0</v>
      </c>
    </row>
    <row r="3983" spans="1:2">
      <c r="A3983">
        <v>1500012076</v>
      </c>
      <c r="B3983" s="154">
        <v>50.3333333333333</v>
      </c>
    </row>
    <row r="3984" spans="1:2">
      <c r="A3984">
        <v>1500012517</v>
      </c>
      <c r="B3984" s="154">
        <v>5.0833333333333304</v>
      </c>
    </row>
    <row r="3985" spans="1:2">
      <c r="A3985">
        <v>1500015291</v>
      </c>
      <c r="B3985" s="154">
        <v>22.5</v>
      </c>
    </row>
    <row r="3986" spans="1:2">
      <c r="A3986">
        <v>1500001017</v>
      </c>
      <c r="B3986" s="154">
        <v>0</v>
      </c>
    </row>
    <row r="3987" spans="1:2">
      <c r="A3987">
        <v>1500000610</v>
      </c>
      <c r="B3987" s="154">
        <v>0</v>
      </c>
    </row>
    <row r="3988" spans="1:2">
      <c r="A3988">
        <v>1500001071</v>
      </c>
      <c r="B3988" s="154">
        <v>21</v>
      </c>
    </row>
    <row r="3989" spans="1:2">
      <c r="A3989">
        <v>1500012314</v>
      </c>
      <c r="B3989" s="154">
        <v>69.1666666666667</v>
      </c>
    </row>
    <row r="3990" spans="1:2">
      <c r="A3990">
        <v>1500012318</v>
      </c>
      <c r="B3990" s="154">
        <v>0</v>
      </c>
    </row>
    <row r="3991" spans="1:2">
      <c r="A3991">
        <v>1500012319</v>
      </c>
      <c r="B3991" s="154">
        <v>0</v>
      </c>
    </row>
    <row r="3992" spans="1:2">
      <c r="A3992">
        <v>1500012320</v>
      </c>
      <c r="B3992" s="154">
        <v>0</v>
      </c>
    </row>
    <row r="3993" spans="1:2">
      <c r="A3993">
        <v>1500012321</v>
      </c>
      <c r="B3993" s="154">
        <v>4.1666666666666696</v>
      </c>
    </row>
    <row r="3994" spans="1:2">
      <c r="A3994">
        <v>1500011422</v>
      </c>
      <c r="B3994" s="154">
        <v>0</v>
      </c>
    </row>
    <row r="3995" spans="1:2">
      <c r="A3995">
        <v>1500012047</v>
      </c>
      <c r="B3995" s="154">
        <v>0</v>
      </c>
    </row>
    <row r="3996" spans="1:2">
      <c r="A3996">
        <v>1500012064</v>
      </c>
      <c r="B3996" s="154">
        <v>0</v>
      </c>
    </row>
    <row r="3997" spans="1:2">
      <c r="A3997">
        <v>1500012860</v>
      </c>
      <c r="B3997" s="154">
        <v>0</v>
      </c>
    </row>
    <row r="3998" spans="1:2">
      <c r="A3998">
        <v>1500012862</v>
      </c>
      <c r="B3998" s="154">
        <v>0</v>
      </c>
    </row>
    <row r="3999" spans="1:2">
      <c r="A3999">
        <v>1500013276</v>
      </c>
      <c r="B3999" s="154">
        <v>0</v>
      </c>
    </row>
    <row r="4000" spans="1:2">
      <c r="A4000">
        <v>1500013314</v>
      </c>
      <c r="B4000" s="154">
        <v>14.1666666666667</v>
      </c>
    </row>
    <row r="4001" spans="1:2">
      <c r="A4001">
        <v>1500013317</v>
      </c>
      <c r="B4001" s="154">
        <v>5</v>
      </c>
    </row>
    <row r="4002" spans="1:2">
      <c r="A4002">
        <v>1500012375</v>
      </c>
      <c r="B4002" s="154">
        <v>2.9166666666666701</v>
      </c>
    </row>
    <row r="4003" spans="1:2">
      <c r="A4003">
        <v>1500012422</v>
      </c>
      <c r="B4003" s="154">
        <v>16.0416666666667</v>
      </c>
    </row>
    <row r="4004" spans="1:2">
      <c r="A4004">
        <v>1500013503</v>
      </c>
      <c r="B4004" s="154">
        <v>0</v>
      </c>
    </row>
    <row r="4005" spans="1:2">
      <c r="A4005">
        <v>1500013504</v>
      </c>
      <c r="B4005" s="154">
        <v>0</v>
      </c>
    </row>
    <row r="4006" spans="1:2">
      <c r="A4006">
        <v>1500014528</v>
      </c>
      <c r="B4006" s="154">
        <v>0</v>
      </c>
    </row>
    <row r="4007" spans="1:2">
      <c r="A4007">
        <v>1500012471</v>
      </c>
      <c r="B4007" s="154">
        <v>14.8333333333333</v>
      </c>
    </row>
    <row r="4008" spans="1:2">
      <c r="A4008">
        <v>1500012490</v>
      </c>
      <c r="B4008" s="154">
        <v>2.5</v>
      </c>
    </row>
    <row r="4009" spans="1:2">
      <c r="A4009">
        <v>1500012491</v>
      </c>
      <c r="B4009" s="154">
        <v>0</v>
      </c>
    </row>
    <row r="4010" spans="1:2">
      <c r="A4010">
        <v>1500012493</v>
      </c>
      <c r="B4010" s="154">
        <v>0</v>
      </c>
    </row>
    <row r="4011" spans="1:2">
      <c r="A4011">
        <v>1500012543</v>
      </c>
      <c r="B4011" s="154">
        <v>15.3333333333333</v>
      </c>
    </row>
    <row r="4012" spans="1:2">
      <c r="A4012">
        <v>1500012545</v>
      </c>
      <c r="B4012" s="154">
        <v>0.58333333333333304</v>
      </c>
    </row>
    <row r="4013" spans="1:2">
      <c r="A4013">
        <v>1500012547</v>
      </c>
      <c r="B4013" s="154">
        <v>216.816666666667</v>
      </c>
    </row>
    <row r="4014" spans="1:2">
      <c r="A4014">
        <v>1500012548</v>
      </c>
      <c r="B4014" s="154">
        <v>13</v>
      </c>
    </row>
    <row r="4015" spans="1:2">
      <c r="A4015">
        <v>1500012549</v>
      </c>
      <c r="B4015" s="154">
        <v>269.79166666666703</v>
      </c>
    </row>
    <row r="4016" spans="1:2">
      <c r="A4016">
        <v>1500012550</v>
      </c>
      <c r="B4016" s="154">
        <v>5.1666666666666696</v>
      </c>
    </row>
    <row r="4017" spans="1:2">
      <c r="A4017">
        <v>1500012551</v>
      </c>
      <c r="B4017" s="154">
        <v>0</v>
      </c>
    </row>
    <row r="4018" spans="1:2">
      <c r="A4018">
        <v>1500012581</v>
      </c>
      <c r="B4018" s="154">
        <v>0</v>
      </c>
    </row>
    <row r="4019" spans="1:2">
      <c r="A4019">
        <v>1500012600</v>
      </c>
      <c r="B4019" s="154">
        <v>5</v>
      </c>
    </row>
    <row r="4020" spans="1:2">
      <c r="A4020">
        <v>1500012601</v>
      </c>
      <c r="B4020" s="154">
        <v>52.25</v>
      </c>
    </row>
    <row r="4021" spans="1:2">
      <c r="A4021">
        <v>1500012583</v>
      </c>
      <c r="B4021" s="154">
        <v>0</v>
      </c>
    </row>
    <row r="4022" spans="1:2">
      <c r="A4022">
        <v>1500000961</v>
      </c>
      <c r="B4022" s="154">
        <v>0</v>
      </c>
    </row>
    <row r="4023" spans="1:2">
      <c r="A4023">
        <v>1500012617</v>
      </c>
      <c r="B4023" s="154">
        <v>5.8333333333333304</v>
      </c>
    </row>
    <row r="4024" spans="1:2">
      <c r="A4024">
        <v>1500012618</v>
      </c>
      <c r="B4024" s="154">
        <v>2.6666666666666701</v>
      </c>
    </row>
    <row r="4025" spans="1:2">
      <c r="A4025">
        <v>1500012620</v>
      </c>
      <c r="B4025" s="154">
        <v>0</v>
      </c>
    </row>
    <row r="4026" spans="1:2">
      <c r="A4026">
        <v>1500012621</v>
      </c>
      <c r="B4026" s="154">
        <v>0</v>
      </c>
    </row>
    <row r="4027" spans="1:2">
      <c r="A4027">
        <v>1500012622</v>
      </c>
      <c r="B4027" s="154">
        <v>0</v>
      </c>
    </row>
    <row r="4028" spans="1:2">
      <c r="A4028">
        <v>1500010849</v>
      </c>
      <c r="B4028" s="154">
        <v>0</v>
      </c>
    </row>
    <row r="4029" spans="1:2">
      <c r="A4029">
        <v>1500012673</v>
      </c>
      <c r="B4029" s="154">
        <v>26.625</v>
      </c>
    </row>
    <row r="4030" spans="1:2">
      <c r="A4030">
        <v>1500012640</v>
      </c>
      <c r="B4030" s="154">
        <v>11.741666666666699</v>
      </c>
    </row>
    <row r="4031" spans="1:2">
      <c r="A4031">
        <v>1500012641</v>
      </c>
      <c r="B4031" s="154">
        <v>83.25</v>
      </c>
    </row>
    <row r="4032" spans="1:2">
      <c r="A4032">
        <v>1500012642</v>
      </c>
      <c r="B4032" s="154">
        <v>16.1666666666667</v>
      </c>
    </row>
    <row r="4033" spans="1:2">
      <c r="A4033">
        <v>1500012688</v>
      </c>
      <c r="B4033" s="154">
        <v>9.8333333333333304</v>
      </c>
    </row>
    <row r="4034" spans="1:2">
      <c r="A4034">
        <v>1500012751</v>
      </c>
      <c r="B4034" s="154">
        <v>0</v>
      </c>
    </row>
    <row r="4035" spans="1:2">
      <c r="A4035">
        <v>1500012753</v>
      </c>
      <c r="B4035" s="154">
        <v>31.9166666666667</v>
      </c>
    </row>
    <row r="4036" spans="1:2">
      <c r="A4036">
        <v>1500012785</v>
      </c>
      <c r="B4036" s="154">
        <v>16.6666666666667</v>
      </c>
    </row>
    <row r="4037" spans="1:2">
      <c r="A4037">
        <v>1500012786</v>
      </c>
      <c r="B4037" s="154">
        <v>0</v>
      </c>
    </row>
    <row r="4038" spans="1:2">
      <c r="A4038">
        <v>1500012787</v>
      </c>
      <c r="B4038" s="154">
        <v>50.5</v>
      </c>
    </row>
    <row r="4039" spans="1:2">
      <c r="A4039">
        <v>1500012788</v>
      </c>
      <c r="B4039" s="154">
        <v>16.6666666666667</v>
      </c>
    </row>
    <row r="4040" spans="1:2">
      <c r="A4040">
        <v>1500012740</v>
      </c>
      <c r="B4040" s="154">
        <v>70.6666666666667</v>
      </c>
    </row>
    <row r="4041" spans="1:2">
      <c r="A4041">
        <v>1500012714</v>
      </c>
      <c r="B4041" s="154">
        <v>13.8333333333333</v>
      </c>
    </row>
    <row r="4042" spans="1:2">
      <c r="A4042">
        <v>1500012761</v>
      </c>
      <c r="B4042" s="154">
        <v>49.5416666666667</v>
      </c>
    </row>
    <row r="4043" spans="1:2">
      <c r="A4043">
        <v>1500012762</v>
      </c>
      <c r="B4043" s="154">
        <v>9.3333333333333304</v>
      </c>
    </row>
    <row r="4044" spans="1:2">
      <c r="A4044">
        <v>1500012763</v>
      </c>
      <c r="B4044" s="154">
        <v>15.133333333333301</v>
      </c>
    </row>
    <row r="4045" spans="1:2">
      <c r="A4045">
        <v>1500012742</v>
      </c>
      <c r="B4045" s="154">
        <v>2.4166666666666701</v>
      </c>
    </row>
    <row r="4046" spans="1:2">
      <c r="A4046">
        <v>1500012764</v>
      </c>
      <c r="B4046" s="154">
        <v>23.3333333333333</v>
      </c>
    </row>
    <row r="4047" spans="1:2">
      <c r="A4047">
        <v>1500012765</v>
      </c>
      <c r="B4047" s="154">
        <v>0</v>
      </c>
    </row>
    <row r="4048" spans="1:2">
      <c r="A4048">
        <v>1500012743</v>
      </c>
      <c r="B4048" s="154">
        <v>8.3333333333333304</v>
      </c>
    </row>
    <row r="4049" spans="1:2">
      <c r="A4049">
        <v>1500012744</v>
      </c>
      <c r="B4049" s="154">
        <v>1.3333333333333299</v>
      </c>
    </row>
    <row r="4050" spans="1:2">
      <c r="A4050">
        <v>1500001072</v>
      </c>
      <c r="B4050" s="154">
        <v>0</v>
      </c>
    </row>
    <row r="4051" spans="1:2">
      <c r="A4051">
        <v>1500011557</v>
      </c>
      <c r="B4051" s="154">
        <v>0</v>
      </c>
    </row>
    <row r="4052" spans="1:2">
      <c r="A4052">
        <v>1500012028</v>
      </c>
      <c r="B4052" s="154">
        <v>0</v>
      </c>
    </row>
    <row r="4053" spans="1:2">
      <c r="A4053">
        <v>1500012825</v>
      </c>
      <c r="B4053" s="154">
        <v>0</v>
      </c>
    </row>
    <row r="4054" spans="1:2">
      <c r="A4054">
        <v>1500012830</v>
      </c>
      <c r="B4054" s="154">
        <v>23.3333333333333</v>
      </c>
    </row>
    <row r="4055" spans="1:2">
      <c r="A4055">
        <v>1500012992</v>
      </c>
      <c r="B4055" s="154">
        <v>0</v>
      </c>
    </row>
    <row r="4056" spans="1:2">
      <c r="A4056">
        <v>1500012840</v>
      </c>
      <c r="B4056" s="154">
        <v>30.8333333333333</v>
      </c>
    </row>
    <row r="4057" spans="1:2">
      <c r="A4057">
        <v>1500013332</v>
      </c>
      <c r="B4057" s="154">
        <v>0</v>
      </c>
    </row>
    <row r="4058" spans="1:2">
      <c r="A4058">
        <v>1500015245</v>
      </c>
      <c r="B4058" s="154">
        <v>46.625</v>
      </c>
    </row>
    <row r="4059" spans="1:2">
      <c r="A4059">
        <v>1500012863</v>
      </c>
      <c r="B4059" s="154">
        <v>0</v>
      </c>
    </row>
    <row r="4060" spans="1:2">
      <c r="A4060">
        <v>1500012864</v>
      </c>
      <c r="B4060" s="154">
        <v>0</v>
      </c>
    </row>
    <row r="4061" spans="1:2">
      <c r="A4061">
        <v>1500012865</v>
      </c>
      <c r="B4061" s="154">
        <v>30</v>
      </c>
    </row>
    <row r="4062" spans="1:2">
      <c r="A4062">
        <v>1500012867</v>
      </c>
      <c r="B4062" s="154">
        <v>43.1666666666667</v>
      </c>
    </row>
    <row r="4063" spans="1:2">
      <c r="A4063">
        <v>1500012870</v>
      </c>
      <c r="B4063" s="154">
        <v>0</v>
      </c>
    </row>
    <row r="4064" spans="1:2">
      <c r="A4064">
        <v>1500012872</v>
      </c>
      <c r="B4064" s="154">
        <v>0</v>
      </c>
    </row>
    <row r="4065" spans="1:2">
      <c r="A4065">
        <v>1500015336</v>
      </c>
      <c r="B4065" s="154">
        <v>29.9166666666667</v>
      </c>
    </row>
    <row r="4066" spans="1:2">
      <c r="A4066">
        <v>1500012874</v>
      </c>
      <c r="B4066" s="154">
        <v>46.8333333333333</v>
      </c>
    </row>
    <row r="4067" spans="1:2">
      <c r="A4067">
        <v>1500012875</v>
      </c>
      <c r="B4067" s="154">
        <v>70.3333333333333</v>
      </c>
    </row>
    <row r="4068" spans="1:2">
      <c r="A4068">
        <v>1500012880</v>
      </c>
      <c r="B4068" s="154">
        <v>23.975000000000001</v>
      </c>
    </row>
    <row r="4069" spans="1:2">
      <c r="A4069">
        <v>1500012881</v>
      </c>
      <c r="B4069" s="154">
        <v>20.1666666666667</v>
      </c>
    </row>
    <row r="4070" spans="1:2">
      <c r="A4070">
        <v>1500012882</v>
      </c>
      <c r="B4070" s="154">
        <v>77</v>
      </c>
    </row>
    <row r="4071" spans="1:2">
      <c r="A4071">
        <v>1500012883</v>
      </c>
      <c r="B4071" s="154">
        <v>0</v>
      </c>
    </row>
    <row r="4072" spans="1:2">
      <c r="A4072">
        <v>1500012891</v>
      </c>
      <c r="B4072" s="154">
        <v>0</v>
      </c>
    </row>
    <row r="4073" spans="1:2">
      <c r="A4073">
        <v>1500012892</v>
      </c>
      <c r="B4073" s="154">
        <v>9.1666666666666696</v>
      </c>
    </row>
    <row r="4074" spans="1:2">
      <c r="A4074">
        <v>1500012893</v>
      </c>
      <c r="B4074" s="154">
        <v>0</v>
      </c>
    </row>
    <row r="4075" spans="1:2">
      <c r="A4075">
        <v>1500000175</v>
      </c>
      <c r="B4075" s="154">
        <v>0</v>
      </c>
    </row>
    <row r="4076" spans="1:2">
      <c r="A4076">
        <v>1500012991</v>
      </c>
      <c r="B4076" s="154">
        <v>0</v>
      </c>
    </row>
    <row r="4077" spans="1:2">
      <c r="A4077">
        <v>1500012993</v>
      </c>
      <c r="B4077" s="154">
        <v>0</v>
      </c>
    </row>
    <row r="4078" spans="1:2">
      <c r="A4078">
        <v>1500000145</v>
      </c>
      <c r="B4078" s="154">
        <v>0</v>
      </c>
    </row>
    <row r="4079" spans="1:2">
      <c r="A4079">
        <v>1500013067</v>
      </c>
      <c r="B4079" s="154">
        <v>25.1666666666667</v>
      </c>
    </row>
    <row r="4080" spans="1:2">
      <c r="A4080">
        <v>1500013086</v>
      </c>
      <c r="B4080" s="154">
        <v>0</v>
      </c>
    </row>
    <row r="4081" spans="1:2">
      <c r="A4081">
        <v>1500013087</v>
      </c>
      <c r="B4081" s="154">
        <v>21.25</v>
      </c>
    </row>
    <row r="4082" spans="1:2">
      <c r="A4082">
        <v>1500013088</v>
      </c>
      <c r="B4082" s="154">
        <v>5.4166666666666696</v>
      </c>
    </row>
    <row r="4083" spans="1:2">
      <c r="A4083">
        <v>1500013089</v>
      </c>
      <c r="B4083" s="154">
        <v>5.6666666666666696</v>
      </c>
    </row>
    <row r="4084" spans="1:2">
      <c r="A4084">
        <v>1500013090</v>
      </c>
      <c r="B4084" s="154">
        <v>0</v>
      </c>
    </row>
    <row r="4085" spans="1:2">
      <c r="A4085">
        <v>1500013097</v>
      </c>
      <c r="B4085" s="154">
        <v>2.5</v>
      </c>
    </row>
    <row r="4086" spans="1:2">
      <c r="A4086">
        <v>1500013116</v>
      </c>
      <c r="B4086" s="154">
        <v>0</v>
      </c>
    </row>
    <row r="4087" spans="1:2">
      <c r="A4087">
        <v>1500013128</v>
      </c>
      <c r="B4087" s="154">
        <v>0</v>
      </c>
    </row>
    <row r="4088" spans="1:2">
      <c r="A4088">
        <v>1500013165</v>
      </c>
      <c r="B4088" s="154">
        <v>6.6666666666666696</v>
      </c>
    </row>
    <row r="4089" spans="1:2">
      <c r="A4089">
        <v>1500013167</v>
      </c>
      <c r="B4089" s="154">
        <v>0</v>
      </c>
    </row>
    <row r="4090" spans="1:2">
      <c r="A4090">
        <v>1500013169</v>
      </c>
      <c r="B4090" s="154">
        <v>54.4166666666667</v>
      </c>
    </row>
    <row r="4091" spans="1:2">
      <c r="A4091">
        <v>1500013177</v>
      </c>
      <c r="B4091" s="154">
        <v>28.1666666666667</v>
      </c>
    </row>
    <row r="4092" spans="1:2">
      <c r="A4092">
        <v>1500013178</v>
      </c>
      <c r="B4092" s="154">
        <v>46.6666666666667</v>
      </c>
    </row>
    <row r="4093" spans="1:2">
      <c r="A4093">
        <v>1500013179</v>
      </c>
      <c r="B4093" s="154">
        <v>0</v>
      </c>
    </row>
    <row r="4094" spans="1:2">
      <c r="A4094">
        <v>1500013170</v>
      </c>
      <c r="B4094" s="154">
        <v>41.0833333333333</v>
      </c>
    </row>
    <row r="4095" spans="1:2">
      <c r="A4095">
        <v>1500013172</v>
      </c>
      <c r="B4095" s="154">
        <v>0</v>
      </c>
    </row>
    <row r="4096" spans="1:2">
      <c r="A4096">
        <v>1500013173</v>
      </c>
      <c r="B4096" s="154">
        <v>6.6666666666666696</v>
      </c>
    </row>
    <row r="4097" spans="1:2">
      <c r="A4097">
        <v>1500013175</v>
      </c>
      <c r="B4097" s="154">
        <v>0</v>
      </c>
    </row>
    <row r="4098" spans="1:2">
      <c r="A4098">
        <v>1500013180</v>
      </c>
      <c r="B4098" s="154">
        <v>16.6666666666667</v>
      </c>
    </row>
    <row r="4099" spans="1:2">
      <c r="A4099">
        <v>1500012062</v>
      </c>
      <c r="B4099" s="154">
        <v>0</v>
      </c>
    </row>
    <row r="4100" spans="1:2">
      <c r="A4100">
        <v>1500013242</v>
      </c>
      <c r="B4100" s="154">
        <v>0</v>
      </c>
    </row>
    <row r="4101" spans="1:2">
      <c r="A4101">
        <v>1500013213</v>
      </c>
      <c r="B4101" s="154">
        <v>0</v>
      </c>
    </row>
    <row r="4102" spans="1:2">
      <c r="A4102">
        <v>1500013249</v>
      </c>
      <c r="B4102" s="154">
        <v>0</v>
      </c>
    </row>
    <row r="4103" spans="1:2">
      <c r="A4103">
        <v>1500013277</v>
      </c>
      <c r="B4103" s="154">
        <v>0</v>
      </c>
    </row>
    <row r="4104" spans="1:2">
      <c r="A4104">
        <v>1500013279</v>
      </c>
      <c r="B4104" s="154">
        <v>15.8333333333333</v>
      </c>
    </row>
    <row r="4105" spans="1:2">
      <c r="A4105">
        <v>1500013280</v>
      </c>
      <c r="B4105" s="154">
        <v>13.3333333333333</v>
      </c>
    </row>
    <row r="4106" spans="1:2">
      <c r="A4106">
        <v>1500013284</v>
      </c>
      <c r="B4106" s="154">
        <v>0</v>
      </c>
    </row>
    <row r="4107" spans="1:2">
      <c r="A4107">
        <v>1500013312</v>
      </c>
      <c r="B4107" s="154">
        <v>0</v>
      </c>
    </row>
    <row r="4108" spans="1:2">
      <c r="A4108">
        <v>1500013313</v>
      </c>
      <c r="B4108" s="154">
        <v>0</v>
      </c>
    </row>
    <row r="4109" spans="1:2">
      <c r="A4109">
        <v>1500012523</v>
      </c>
      <c r="B4109" s="154">
        <v>0</v>
      </c>
    </row>
    <row r="4110" spans="1:2">
      <c r="A4110">
        <v>1500013318</v>
      </c>
      <c r="B4110" s="154">
        <v>7.5</v>
      </c>
    </row>
    <row r="4111" spans="1:2">
      <c r="A4111">
        <v>1500012538</v>
      </c>
      <c r="B4111" s="154">
        <v>10</v>
      </c>
    </row>
    <row r="4112" spans="1:2">
      <c r="A4112">
        <v>1500013321</v>
      </c>
      <c r="B4112" s="154">
        <v>17.5</v>
      </c>
    </row>
    <row r="4113" spans="1:2">
      <c r="A4113">
        <v>1500013322</v>
      </c>
      <c r="B4113" s="154">
        <v>16.6666666666667</v>
      </c>
    </row>
    <row r="4114" spans="1:2">
      <c r="A4114">
        <v>1500001128</v>
      </c>
      <c r="B4114" s="154">
        <v>0</v>
      </c>
    </row>
    <row r="4115" spans="1:2">
      <c r="A4115">
        <v>1500013335</v>
      </c>
      <c r="B4115" s="154">
        <v>15.25</v>
      </c>
    </row>
    <row r="4116" spans="1:2">
      <c r="A4116">
        <v>1500013336</v>
      </c>
      <c r="B4116" s="154">
        <v>0</v>
      </c>
    </row>
    <row r="4117" spans="1:2">
      <c r="A4117">
        <v>1500013337</v>
      </c>
      <c r="B4117" s="154">
        <v>0</v>
      </c>
    </row>
    <row r="4118" spans="1:2">
      <c r="A4118">
        <v>1500013338</v>
      </c>
      <c r="B4118" s="154">
        <v>10.1666666666667</v>
      </c>
    </row>
    <row r="4119" spans="1:2">
      <c r="A4119">
        <v>1500013339</v>
      </c>
      <c r="B4119" s="154">
        <v>0</v>
      </c>
    </row>
    <row r="4120" spans="1:2">
      <c r="A4120">
        <v>1500013413</v>
      </c>
      <c r="B4120" s="154">
        <v>12.6666666666667</v>
      </c>
    </row>
    <row r="4121" spans="1:2">
      <c r="A4121">
        <v>1500013341</v>
      </c>
      <c r="B4121" s="154">
        <v>34.8333333333333</v>
      </c>
    </row>
    <row r="4122" spans="1:2">
      <c r="A4122">
        <v>1500013340</v>
      </c>
      <c r="B4122" s="154">
        <v>37.5</v>
      </c>
    </row>
    <row r="4123" spans="1:2">
      <c r="A4123">
        <v>1500013363</v>
      </c>
      <c r="B4123" s="154">
        <v>0</v>
      </c>
    </row>
    <row r="4124" spans="1:2">
      <c r="A4124">
        <v>1500013366</v>
      </c>
      <c r="B4124" s="154">
        <v>95.8333333333333</v>
      </c>
    </row>
    <row r="4125" spans="1:2">
      <c r="A4125">
        <v>1500013367</v>
      </c>
      <c r="B4125" s="154">
        <v>14.5833333333333</v>
      </c>
    </row>
    <row r="4126" spans="1:2">
      <c r="A4126">
        <v>1500013374</v>
      </c>
      <c r="B4126" s="154">
        <v>5.8333333333333304</v>
      </c>
    </row>
    <row r="4127" spans="1:2">
      <c r="A4127">
        <v>1500013376</v>
      </c>
      <c r="B4127" s="154">
        <v>0</v>
      </c>
    </row>
    <row r="4128" spans="1:2">
      <c r="A4128">
        <v>1500013377</v>
      </c>
      <c r="B4128" s="154">
        <v>0</v>
      </c>
    </row>
    <row r="4129" spans="1:2">
      <c r="A4129">
        <v>1500013378</v>
      </c>
      <c r="B4129" s="154">
        <v>0</v>
      </c>
    </row>
    <row r="4130" spans="1:2">
      <c r="A4130">
        <v>1500013384</v>
      </c>
      <c r="B4130" s="154">
        <v>0</v>
      </c>
    </row>
    <row r="4131" spans="1:2">
      <c r="A4131">
        <v>1500013385</v>
      </c>
      <c r="B4131" s="154">
        <v>19.1666666666667</v>
      </c>
    </row>
    <row r="4132" spans="1:2">
      <c r="A4132">
        <v>1500013402</v>
      </c>
      <c r="B4132" s="154">
        <v>0</v>
      </c>
    </row>
    <row r="4133" spans="1:2">
      <c r="A4133">
        <v>1500013403</v>
      </c>
      <c r="B4133" s="154">
        <v>0</v>
      </c>
    </row>
    <row r="4134" spans="1:2">
      <c r="A4134">
        <v>1500013410</v>
      </c>
      <c r="B4134" s="154">
        <v>0</v>
      </c>
    </row>
    <row r="4135" spans="1:2">
      <c r="A4135">
        <v>1500013411</v>
      </c>
      <c r="B4135" s="154">
        <v>27.25</v>
      </c>
    </row>
    <row r="4136" spans="1:2">
      <c r="A4136">
        <v>1500013404</v>
      </c>
      <c r="B4136" s="154">
        <v>3.75</v>
      </c>
    </row>
    <row r="4137" spans="1:2">
      <c r="A4137">
        <v>1500013412</v>
      </c>
      <c r="B4137" s="154">
        <v>36.3333333333333</v>
      </c>
    </row>
    <row r="4138" spans="1:2">
      <c r="A4138">
        <v>1500013421</v>
      </c>
      <c r="B4138" s="154">
        <v>63.3333333333333</v>
      </c>
    </row>
    <row r="4139" spans="1:2">
      <c r="A4139">
        <v>1500013422</v>
      </c>
      <c r="B4139" s="154">
        <v>0</v>
      </c>
    </row>
    <row r="4140" spans="1:2">
      <c r="A4140">
        <v>1500013432</v>
      </c>
      <c r="B4140" s="154">
        <v>0</v>
      </c>
    </row>
    <row r="4141" spans="1:2">
      <c r="A4141">
        <v>1500013435</v>
      </c>
      <c r="B4141" s="154">
        <v>5</v>
      </c>
    </row>
    <row r="4142" spans="1:2">
      <c r="A4142">
        <v>1500013436</v>
      </c>
      <c r="B4142" s="154">
        <v>17.5</v>
      </c>
    </row>
    <row r="4143" spans="1:2">
      <c r="A4143">
        <v>1500013470</v>
      </c>
      <c r="B4143" s="154">
        <v>0</v>
      </c>
    </row>
    <row r="4144" spans="1:2">
      <c r="A4144">
        <v>1500013472</v>
      </c>
      <c r="B4144" s="154">
        <v>7.5</v>
      </c>
    </row>
    <row r="4145" spans="1:2">
      <c r="A4145">
        <v>1500013482</v>
      </c>
      <c r="B4145" s="154">
        <v>52.5</v>
      </c>
    </row>
    <row r="4146" spans="1:2">
      <c r="A4146">
        <v>1500013483</v>
      </c>
      <c r="B4146" s="154">
        <v>59.25</v>
      </c>
    </row>
    <row r="4147" spans="1:2">
      <c r="A4147">
        <v>1500013487</v>
      </c>
      <c r="B4147" s="154">
        <v>0</v>
      </c>
    </row>
    <row r="4148" spans="1:2">
      <c r="A4148">
        <v>1500013488</v>
      </c>
      <c r="B4148" s="154">
        <v>0</v>
      </c>
    </row>
    <row r="4149" spans="1:2">
      <c r="A4149">
        <v>1500013505</v>
      </c>
      <c r="B4149" s="154">
        <v>0</v>
      </c>
    </row>
    <row r="4150" spans="1:2">
      <c r="A4150">
        <v>1500013508</v>
      </c>
      <c r="B4150" s="154">
        <v>0</v>
      </c>
    </row>
    <row r="4151" spans="1:2">
      <c r="A4151">
        <v>1500013510</v>
      </c>
      <c r="B4151" s="154">
        <v>70.75</v>
      </c>
    </row>
    <row r="4152" spans="1:2">
      <c r="A4152">
        <v>1500013524</v>
      </c>
      <c r="B4152" s="154">
        <v>7.8333333333333304</v>
      </c>
    </row>
    <row r="4153" spans="1:2">
      <c r="A4153">
        <v>1500013512</v>
      </c>
      <c r="B4153" s="154">
        <v>0</v>
      </c>
    </row>
    <row r="4154" spans="1:2">
      <c r="A4154">
        <v>1500013532</v>
      </c>
      <c r="B4154" s="154">
        <v>46.6666666666667</v>
      </c>
    </row>
    <row r="4155" spans="1:2">
      <c r="A4155">
        <v>1500013573</v>
      </c>
      <c r="B4155" s="154">
        <v>18.9166666666667</v>
      </c>
    </row>
    <row r="4156" spans="1:2">
      <c r="A4156">
        <v>1500013608</v>
      </c>
      <c r="B4156" s="154">
        <v>0</v>
      </c>
    </row>
    <row r="4157" spans="1:2">
      <c r="A4157">
        <v>1500013611</v>
      </c>
      <c r="B4157" s="154">
        <v>65.0833333333333</v>
      </c>
    </row>
    <row r="4158" spans="1:2">
      <c r="A4158">
        <v>1500013613</v>
      </c>
      <c r="B4158" s="154">
        <v>15.4166666666667</v>
      </c>
    </row>
    <row r="4159" spans="1:2">
      <c r="A4159">
        <v>1500013614</v>
      </c>
      <c r="B4159" s="154">
        <v>49.5</v>
      </c>
    </row>
    <row r="4160" spans="1:2">
      <c r="A4160">
        <v>1500000219</v>
      </c>
      <c r="B4160" s="154">
        <v>0</v>
      </c>
    </row>
    <row r="4161" spans="1:2">
      <c r="A4161">
        <v>1500001092</v>
      </c>
      <c r="B4161" s="154">
        <v>0</v>
      </c>
    </row>
    <row r="4162" spans="1:2">
      <c r="A4162">
        <v>1500001063</v>
      </c>
      <c r="B4162" s="154">
        <v>0</v>
      </c>
    </row>
    <row r="4163" spans="1:2">
      <c r="A4163">
        <v>1500001429</v>
      </c>
      <c r="B4163" s="154">
        <v>0</v>
      </c>
    </row>
    <row r="4164" spans="1:2">
      <c r="A4164">
        <v>1500013632</v>
      </c>
      <c r="B4164" s="154">
        <v>0</v>
      </c>
    </row>
    <row r="4165" spans="1:2">
      <c r="A4165">
        <v>1500013635</v>
      </c>
      <c r="B4165" s="154">
        <v>94.1666666666667</v>
      </c>
    </row>
    <row r="4166" spans="1:2">
      <c r="A4166">
        <v>1500013636</v>
      </c>
      <c r="B4166" s="154">
        <v>0</v>
      </c>
    </row>
    <row r="4167" spans="1:2">
      <c r="A4167">
        <v>1500013662</v>
      </c>
      <c r="B4167" s="154">
        <v>0</v>
      </c>
    </row>
    <row r="4168" spans="1:2">
      <c r="A4168">
        <v>1500013663</v>
      </c>
      <c r="B4168" s="154">
        <v>31.6666666666667</v>
      </c>
    </row>
    <row r="4169" spans="1:2">
      <c r="A4169">
        <v>1500013664</v>
      </c>
      <c r="B4169" s="154">
        <v>76.625</v>
      </c>
    </row>
    <row r="4170" spans="1:2">
      <c r="A4170">
        <v>1500013673</v>
      </c>
      <c r="B4170" s="154">
        <v>0</v>
      </c>
    </row>
    <row r="4171" spans="1:2">
      <c r="A4171">
        <v>1500013674</v>
      </c>
      <c r="B4171" s="154">
        <v>0</v>
      </c>
    </row>
    <row r="4172" spans="1:2">
      <c r="A4172">
        <v>1500013675</v>
      </c>
      <c r="B4172" s="154">
        <v>39.8333333333333</v>
      </c>
    </row>
    <row r="4173" spans="1:2">
      <c r="A4173">
        <v>1500013676</v>
      </c>
      <c r="B4173" s="154">
        <v>64.3333333333333</v>
      </c>
    </row>
    <row r="4174" spans="1:2">
      <c r="A4174">
        <v>1500013665</v>
      </c>
      <c r="B4174" s="154">
        <v>0</v>
      </c>
    </row>
    <row r="4175" spans="1:2">
      <c r="A4175">
        <v>1500013668</v>
      </c>
      <c r="B4175" s="154">
        <v>0</v>
      </c>
    </row>
    <row r="4176" spans="1:2">
      <c r="A4176">
        <v>1500013701</v>
      </c>
      <c r="B4176" s="154">
        <v>0</v>
      </c>
    </row>
    <row r="4177" spans="1:2">
      <c r="A4177">
        <v>1500013742</v>
      </c>
      <c r="B4177" s="154">
        <v>0</v>
      </c>
    </row>
    <row r="4178" spans="1:2">
      <c r="A4178">
        <v>1500011654</v>
      </c>
      <c r="B4178" s="154">
        <v>12.5</v>
      </c>
    </row>
    <row r="4179" spans="1:2">
      <c r="A4179">
        <v>1500011593</v>
      </c>
      <c r="B4179" s="154">
        <v>0</v>
      </c>
    </row>
    <row r="4180" spans="1:2">
      <c r="A4180">
        <v>1500011408</v>
      </c>
      <c r="B4180" s="154">
        <v>3.3333333333333299</v>
      </c>
    </row>
    <row r="4181" spans="1:2">
      <c r="A4181">
        <v>1500012528</v>
      </c>
      <c r="B4181" s="154">
        <v>0</v>
      </c>
    </row>
    <row r="4182" spans="1:2">
      <c r="A4182">
        <v>1500013786</v>
      </c>
      <c r="B4182" s="154">
        <v>0</v>
      </c>
    </row>
    <row r="4183" spans="1:2">
      <c r="A4183">
        <v>1500013788</v>
      </c>
      <c r="B4183" s="154">
        <v>13.3333333333333</v>
      </c>
    </row>
    <row r="4184" spans="1:2">
      <c r="A4184">
        <v>1500013801</v>
      </c>
      <c r="B4184" s="154">
        <v>45.066666666666698</v>
      </c>
    </row>
    <row r="4185" spans="1:2">
      <c r="A4185">
        <v>1500013802</v>
      </c>
      <c r="B4185" s="154">
        <v>46.0416666666667</v>
      </c>
    </row>
    <row r="4186" spans="1:2">
      <c r="A4186">
        <v>1500013820</v>
      </c>
      <c r="B4186" s="154">
        <v>0</v>
      </c>
    </row>
    <row r="4187" spans="1:2">
      <c r="A4187">
        <v>1500013804</v>
      </c>
      <c r="B4187" s="154">
        <v>91.8333333333333</v>
      </c>
    </row>
    <row r="4188" spans="1:2">
      <c r="A4188">
        <v>1500013805</v>
      </c>
      <c r="B4188" s="154">
        <v>0</v>
      </c>
    </row>
    <row r="4189" spans="1:2">
      <c r="A4189">
        <v>1500013806</v>
      </c>
      <c r="B4189" s="154">
        <v>0</v>
      </c>
    </row>
    <row r="4190" spans="1:2">
      <c r="A4190">
        <v>1500013812</v>
      </c>
      <c r="B4190" s="154">
        <v>0</v>
      </c>
    </row>
    <row r="4191" spans="1:2">
      <c r="A4191">
        <v>1500013814</v>
      </c>
      <c r="B4191" s="154">
        <v>5</v>
      </c>
    </row>
    <row r="4192" spans="1:2">
      <c r="A4192">
        <v>1500013815</v>
      </c>
      <c r="B4192" s="154">
        <v>0</v>
      </c>
    </row>
    <row r="4193" spans="1:2">
      <c r="A4193">
        <v>1500013816</v>
      </c>
      <c r="B4193" s="154">
        <v>1.6666666666666701</v>
      </c>
    </row>
    <row r="4194" spans="1:2">
      <c r="A4194">
        <v>1500013818</v>
      </c>
      <c r="B4194" s="154">
        <v>15.8333333333333</v>
      </c>
    </row>
    <row r="4195" spans="1:2">
      <c r="A4195">
        <v>1500013819</v>
      </c>
      <c r="B4195" s="154">
        <v>9.1666666666666696</v>
      </c>
    </row>
    <row r="4196" spans="1:2">
      <c r="A4196">
        <v>1500013823</v>
      </c>
      <c r="B4196" s="154">
        <v>26</v>
      </c>
    </row>
    <row r="4197" spans="1:2">
      <c r="A4197">
        <v>1500013825</v>
      </c>
      <c r="B4197" s="154">
        <v>13.3333333333333</v>
      </c>
    </row>
    <row r="4198" spans="1:2">
      <c r="A4198">
        <v>1500013826</v>
      </c>
      <c r="B4198" s="154">
        <v>18</v>
      </c>
    </row>
    <row r="4199" spans="1:2">
      <c r="A4199">
        <v>1500013827</v>
      </c>
      <c r="B4199" s="154">
        <v>7.5833333333333304</v>
      </c>
    </row>
    <row r="4200" spans="1:2">
      <c r="A4200">
        <v>1500013824</v>
      </c>
      <c r="B4200" s="154">
        <v>0</v>
      </c>
    </row>
    <row r="4201" spans="1:2">
      <c r="A4201">
        <v>1500013925</v>
      </c>
      <c r="B4201" s="154">
        <v>0</v>
      </c>
    </row>
    <row r="4202" spans="1:2">
      <c r="A4202">
        <v>1500013862</v>
      </c>
      <c r="B4202" s="154">
        <v>20.1666666666667</v>
      </c>
    </row>
    <row r="4203" spans="1:2">
      <c r="A4203">
        <v>1500013865</v>
      </c>
      <c r="B4203" s="154">
        <v>0</v>
      </c>
    </row>
    <row r="4204" spans="1:2">
      <c r="A4204">
        <v>1500013869</v>
      </c>
      <c r="B4204" s="154">
        <v>60.3333333333333</v>
      </c>
    </row>
    <row r="4205" spans="1:2">
      <c r="A4205">
        <v>1500013922</v>
      </c>
      <c r="B4205" s="154">
        <v>12.75</v>
      </c>
    </row>
    <row r="4206" spans="1:2">
      <c r="A4206">
        <v>1500015306</v>
      </c>
      <c r="B4206" s="154">
        <v>41.6666666666667</v>
      </c>
    </row>
    <row r="4207" spans="1:2">
      <c r="A4207">
        <v>1500015337</v>
      </c>
      <c r="B4207" s="154">
        <v>13.8333333333333</v>
      </c>
    </row>
    <row r="4208" spans="1:2">
      <c r="A4208">
        <v>1500013982</v>
      </c>
      <c r="B4208" s="154">
        <v>20</v>
      </c>
    </row>
    <row r="4209" spans="1:2">
      <c r="A4209">
        <v>1500013984</v>
      </c>
      <c r="B4209" s="154">
        <v>0</v>
      </c>
    </row>
    <row r="4210" spans="1:2">
      <c r="A4210">
        <v>1500014022</v>
      </c>
      <c r="B4210" s="154">
        <v>0</v>
      </c>
    </row>
    <row r="4211" spans="1:2">
      <c r="A4211">
        <v>1500014012</v>
      </c>
      <c r="B4211" s="154">
        <v>0</v>
      </c>
    </row>
    <row r="4212" spans="1:2">
      <c r="A4212">
        <v>1500014013</v>
      </c>
      <c r="B4212" s="154">
        <v>14.1666666666667</v>
      </c>
    </row>
    <row r="4213" spans="1:2">
      <c r="A4213">
        <v>1500014025</v>
      </c>
      <c r="B4213" s="154">
        <v>27.5</v>
      </c>
    </row>
    <row r="4214" spans="1:2">
      <c r="A4214">
        <v>1500014075</v>
      </c>
      <c r="B4214" s="154">
        <v>3.75</v>
      </c>
    </row>
    <row r="4215" spans="1:2">
      <c r="A4215">
        <v>1500014064</v>
      </c>
      <c r="B4215" s="154">
        <v>0</v>
      </c>
    </row>
    <row r="4216" spans="1:2">
      <c r="A4216">
        <v>1500011591</v>
      </c>
      <c r="B4216" s="154">
        <v>0</v>
      </c>
    </row>
    <row r="4217" spans="1:2">
      <c r="A4217">
        <v>1500011423</v>
      </c>
      <c r="B4217" s="154">
        <v>0</v>
      </c>
    </row>
    <row r="4218" spans="1:2">
      <c r="A4218">
        <v>1500014084</v>
      </c>
      <c r="B4218" s="154">
        <v>15.8333333333333</v>
      </c>
    </row>
    <row r="4219" spans="1:2">
      <c r="A4219">
        <v>1500014173</v>
      </c>
      <c r="B4219" s="154">
        <v>35.8333333333333</v>
      </c>
    </row>
    <row r="4220" spans="1:2">
      <c r="A4220">
        <v>1500014177</v>
      </c>
      <c r="B4220" s="154">
        <v>32.5</v>
      </c>
    </row>
    <row r="4221" spans="1:2">
      <c r="A4221">
        <v>1500014178</v>
      </c>
      <c r="B4221" s="154">
        <v>0</v>
      </c>
    </row>
    <row r="4222" spans="1:2">
      <c r="A4222">
        <v>1500014179</v>
      </c>
      <c r="B4222" s="154">
        <v>32.5833333333333</v>
      </c>
    </row>
    <row r="4223" spans="1:2">
      <c r="A4223">
        <v>1500015332</v>
      </c>
      <c r="B4223" s="154">
        <v>40.1666666666667</v>
      </c>
    </row>
    <row r="4224" spans="1:2">
      <c r="A4224">
        <v>1500014181</v>
      </c>
      <c r="B4224" s="154">
        <v>29.5833333333333</v>
      </c>
    </row>
    <row r="4225" spans="1:2">
      <c r="A4225">
        <v>1500014212</v>
      </c>
      <c r="B4225" s="154">
        <v>0.83333333333333304</v>
      </c>
    </row>
    <row r="4226" spans="1:2">
      <c r="A4226">
        <v>1500014219</v>
      </c>
      <c r="B4226" s="154">
        <v>1.6666666666666701</v>
      </c>
    </row>
    <row r="4227" spans="1:2">
      <c r="A4227">
        <v>1500014220</v>
      </c>
      <c r="B4227" s="154">
        <v>0</v>
      </c>
    </row>
    <row r="4228" spans="1:2">
      <c r="A4228">
        <v>1500014229</v>
      </c>
      <c r="B4228" s="154">
        <v>0</v>
      </c>
    </row>
    <row r="4229" spans="1:2">
      <c r="A4229">
        <v>1500014221</v>
      </c>
      <c r="B4229" s="154">
        <v>53.9166666666667</v>
      </c>
    </row>
    <row r="4230" spans="1:2">
      <c r="A4230">
        <v>1500014222</v>
      </c>
      <c r="B4230" s="154">
        <v>12.5</v>
      </c>
    </row>
    <row r="4231" spans="1:2">
      <c r="A4231">
        <v>1500014223</v>
      </c>
      <c r="B4231" s="154">
        <v>0</v>
      </c>
    </row>
    <row r="4232" spans="1:2">
      <c r="A4232">
        <v>1500014224</v>
      </c>
      <c r="B4232" s="154">
        <v>0</v>
      </c>
    </row>
    <row r="4233" spans="1:2">
      <c r="A4233">
        <v>1500014225</v>
      </c>
      <c r="B4233" s="154">
        <v>0</v>
      </c>
    </row>
    <row r="4234" spans="1:2">
      <c r="A4234">
        <v>1500014226</v>
      </c>
      <c r="B4234" s="154">
        <v>6.25</v>
      </c>
    </row>
    <row r="4235" spans="1:2">
      <c r="A4235">
        <v>1500015333</v>
      </c>
      <c r="B4235" s="154">
        <v>16.6666666666667</v>
      </c>
    </row>
    <row r="4236" spans="1:2">
      <c r="A4236">
        <v>1500000030</v>
      </c>
      <c r="B4236" s="154">
        <v>0</v>
      </c>
    </row>
    <row r="4237" spans="1:2">
      <c r="A4237">
        <v>1500014234</v>
      </c>
      <c r="B4237" s="154">
        <v>0</v>
      </c>
    </row>
    <row r="4238" spans="1:2">
      <c r="A4238">
        <v>1500014275</v>
      </c>
      <c r="B4238" s="154">
        <v>16.6666666666667</v>
      </c>
    </row>
    <row r="4239" spans="1:2">
      <c r="A4239">
        <v>1500014277</v>
      </c>
      <c r="B4239" s="154">
        <v>0</v>
      </c>
    </row>
    <row r="4240" spans="1:2">
      <c r="A4240">
        <v>1500014278</v>
      </c>
      <c r="B4240" s="154">
        <v>25.4166666666667</v>
      </c>
    </row>
    <row r="4241" spans="1:2">
      <c r="A4241">
        <v>1500014392</v>
      </c>
      <c r="B4241" s="154">
        <v>0</v>
      </c>
    </row>
    <row r="4242" spans="1:2">
      <c r="A4242">
        <v>1500014276</v>
      </c>
      <c r="B4242" s="154">
        <v>36.6666666666667</v>
      </c>
    </row>
    <row r="4243" spans="1:2">
      <c r="A4243">
        <v>1500014411</v>
      </c>
      <c r="B4243" s="154">
        <v>16.6666666666667</v>
      </c>
    </row>
    <row r="4244" spans="1:2">
      <c r="A4244">
        <v>1500014422</v>
      </c>
      <c r="B4244" s="154">
        <v>0</v>
      </c>
    </row>
    <row r="4245" spans="1:2">
      <c r="A4245">
        <v>1500014452</v>
      </c>
      <c r="B4245" s="154">
        <v>10</v>
      </c>
    </row>
    <row r="4246" spans="1:2">
      <c r="A4246">
        <v>1500014444</v>
      </c>
      <c r="B4246" s="154">
        <v>0</v>
      </c>
    </row>
    <row r="4247" spans="1:2">
      <c r="A4247">
        <v>1500014445</v>
      </c>
      <c r="B4247" s="154">
        <v>0</v>
      </c>
    </row>
    <row r="4248" spans="1:2">
      <c r="A4248">
        <v>1500014446</v>
      </c>
      <c r="B4248" s="154">
        <v>0</v>
      </c>
    </row>
    <row r="4249" spans="1:2">
      <c r="A4249">
        <v>1500014447</v>
      </c>
      <c r="B4249" s="154">
        <v>0</v>
      </c>
    </row>
    <row r="4250" spans="1:2">
      <c r="A4250">
        <v>1500014431</v>
      </c>
      <c r="B4250" s="154">
        <v>35</v>
      </c>
    </row>
    <row r="4251" spans="1:2">
      <c r="A4251">
        <v>1500014453</v>
      </c>
      <c r="B4251" s="154">
        <v>16.6666666666667</v>
      </c>
    </row>
    <row r="4252" spans="1:2">
      <c r="A4252">
        <v>1500014454</v>
      </c>
      <c r="B4252" s="154">
        <v>45.25</v>
      </c>
    </row>
    <row r="4253" spans="1:2">
      <c r="A4253">
        <v>1500014456</v>
      </c>
      <c r="B4253" s="154">
        <v>85</v>
      </c>
    </row>
    <row r="4254" spans="1:2">
      <c r="A4254">
        <v>1500014457</v>
      </c>
      <c r="B4254" s="154">
        <v>0</v>
      </c>
    </row>
    <row r="4255" spans="1:2">
      <c r="A4255">
        <v>1500014459</v>
      </c>
      <c r="B4255" s="154">
        <v>0</v>
      </c>
    </row>
    <row r="4256" spans="1:2">
      <c r="A4256">
        <v>1500014484</v>
      </c>
      <c r="B4256" s="154">
        <v>66.6666666666667</v>
      </c>
    </row>
    <row r="4257" spans="1:2">
      <c r="A4257">
        <v>1500014485</v>
      </c>
      <c r="B4257" s="154">
        <v>9</v>
      </c>
    </row>
    <row r="4258" spans="1:2">
      <c r="A4258">
        <v>1500014487</v>
      </c>
      <c r="B4258" s="154">
        <v>77.3333333333333</v>
      </c>
    </row>
    <row r="4259" spans="1:2">
      <c r="A4259">
        <v>1500014489</v>
      </c>
      <c r="B4259" s="154">
        <v>0</v>
      </c>
    </row>
    <row r="4260" spans="1:2">
      <c r="A4260">
        <v>1500014490</v>
      </c>
      <c r="B4260" s="154">
        <v>5</v>
      </c>
    </row>
    <row r="4261" spans="1:2">
      <c r="A4261">
        <v>1500014460</v>
      </c>
      <c r="B4261" s="154">
        <v>2.5</v>
      </c>
    </row>
    <row r="4262" spans="1:2">
      <c r="A4262">
        <v>1500014461</v>
      </c>
      <c r="B4262" s="154">
        <v>3</v>
      </c>
    </row>
    <row r="4263" spans="1:2">
      <c r="A4263">
        <v>1500014492</v>
      </c>
      <c r="B4263" s="154">
        <v>20.8333333333333</v>
      </c>
    </row>
    <row r="4264" spans="1:2">
      <c r="A4264">
        <v>1500014493</v>
      </c>
      <c r="B4264" s="154">
        <v>0</v>
      </c>
    </row>
    <row r="4265" spans="1:2">
      <c r="A4265">
        <v>1500014494</v>
      </c>
      <c r="B4265" s="154">
        <v>0</v>
      </c>
    </row>
    <row r="4266" spans="1:2">
      <c r="A4266">
        <v>1500014491</v>
      </c>
      <c r="B4266" s="154">
        <v>2.5</v>
      </c>
    </row>
    <row r="4267" spans="1:2">
      <c r="A4267">
        <v>1500014499</v>
      </c>
      <c r="B4267" s="154">
        <v>0.83333333333333304</v>
      </c>
    </row>
    <row r="4268" spans="1:2">
      <c r="A4268">
        <v>1500014525</v>
      </c>
      <c r="B4268" s="154">
        <v>13.6666666666667</v>
      </c>
    </row>
    <row r="4269" spans="1:2">
      <c r="A4269">
        <v>1500014580</v>
      </c>
      <c r="B4269" s="154">
        <v>0</v>
      </c>
    </row>
    <row r="4270" spans="1:2">
      <c r="A4270">
        <v>1500014581</v>
      </c>
      <c r="B4270" s="154">
        <v>0</v>
      </c>
    </row>
    <row r="4271" spans="1:2">
      <c r="A4271">
        <v>1500014592</v>
      </c>
      <c r="B4271" s="154">
        <v>0</v>
      </c>
    </row>
    <row r="4272" spans="1:2">
      <c r="A4272">
        <v>1500014593</v>
      </c>
      <c r="B4272" s="154">
        <v>0</v>
      </c>
    </row>
    <row r="4273" spans="1:2">
      <c r="A4273">
        <v>1500014594</v>
      </c>
      <c r="B4273" s="154">
        <v>76</v>
      </c>
    </row>
    <row r="4274" spans="1:2">
      <c r="A4274">
        <v>1500014596</v>
      </c>
      <c r="B4274" s="154">
        <v>0</v>
      </c>
    </row>
    <row r="4275" spans="1:2">
      <c r="A4275">
        <v>1500014606</v>
      </c>
      <c r="B4275" s="154">
        <v>0</v>
      </c>
    </row>
    <row r="4276" spans="1:2">
      <c r="A4276">
        <v>1500014618</v>
      </c>
      <c r="B4276" s="154">
        <v>0</v>
      </c>
    </row>
    <row r="4277" spans="1:2">
      <c r="A4277">
        <v>1500014607</v>
      </c>
      <c r="B4277" s="154">
        <v>15</v>
      </c>
    </row>
    <row r="4278" spans="1:2">
      <c r="A4278">
        <v>1500014608</v>
      </c>
      <c r="B4278" s="154">
        <v>0</v>
      </c>
    </row>
    <row r="4279" spans="1:2">
      <c r="A4279">
        <v>1500014609</v>
      </c>
      <c r="B4279" s="154">
        <v>28.1</v>
      </c>
    </row>
    <row r="4280" spans="1:2">
      <c r="A4280">
        <v>1500014610</v>
      </c>
      <c r="B4280" s="154">
        <v>6.6666666666666696</v>
      </c>
    </row>
    <row r="4281" spans="1:2">
      <c r="A4281">
        <v>1500014622</v>
      </c>
      <c r="B4281" s="154">
        <v>52.5833333333333</v>
      </c>
    </row>
    <row r="4282" spans="1:2">
      <c r="A4282">
        <v>1500014623</v>
      </c>
      <c r="B4282" s="154">
        <v>0</v>
      </c>
    </row>
    <row r="4283" spans="1:2">
      <c r="A4283">
        <v>1500014616</v>
      </c>
      <c r="B4283" s="154">
        <v>50.6666666666667</v>
      </c>
    </row>
    <row r="4284" spans="1:2">
      <c r="A4284">
        <v>1500014634</v>
      </c>
      <c r="B4284" s="154">
        <v>0</v>
      </c>
    </row>
    <row r="4285" spans="1:2">
      <c r="A4285">
        <v>1500014635</v>
      </c>
      <c r="B4285" s="154">
        <v>5</v>
      </c>
    </row>
    <row r="4286" spans="1:2">
      <c r="A4286">
        <v>1500014711</v>
      </c>
      <c r="B4286" s="154">
        <v>0</v>
      </c>
    </row>
    <row r="4287" spans="1:2">
      <c r="A4287">
        <v>1500014727</v>
      </c>
      <c r="B4287" s="154">
        <v>3.3333333333333299</v>
      </c>
    </row>
    <row r="4288" spans="1:2">
      <c r="A4288">
        <v>1500014728</v>
      </c>
      <c r="B4288" s="154">
        <v>0</v>
      </c>
    </row>
    <row r="4289" spans="1:2">
      <c r="A4289">
        <v>1500014758</v>
      </c>
      <c r="B4289" s="154">
        <v>9.1666666666666696</v>
      </c>
    </row>
    <row r="4290" spans="1:2">
      <c r="A4290">
        <v>1500014759</v>
      </c>
      <c r="B4290" s="154">
        <v>43.3333333333333</v>
      </c>
    </row>
    <row r="4291" spans="1:2">
      <c r="A4291">
        <v>1500014760</v>
      </c>
      <c r="B4291" s="154">
        <v>13.3333333333333</v>
      </c>
    </row>
    <row r="4292" spans="1:2">
      <c r="A4292">
        <v>1500014761</v>
      </c>
      <c r="B4292" s="154">
        <v>9.1666666666666696</v>
      </c>
    </row>
    <row r="4293" spans="1:2">
      <c r="A4293">
        <v>1500014762</v>
      </c>
      <c r="B4293" s="154">
        <v>0</v>
      </c>
    </row>
    <row r="4294" spans="1:2">
      <c r="A4294">
        <v>1500014793</v>
      </c>
      <c r="B4294" s="154">
        <v>4.1666666666666696</v>
      </c>
    </row>
    <row r="4295" spans="1:2">
      <c r="A4295">
        <v>1500014849</v>
      </c>
      <c r="B4295" s="154">
        <v>56.625</v>
      </c>
    </row>
    <row r="4296" spans="1:2">
      <c r="A4296">
        <v>1500014821</v>
      </c>
      <c r="B4296" s="154">
        <v>30.8333333333333</v>
      </c>
    </row>
    <row r="4297" spans="1:2">
      <c r="A4297">
        <v>1500014822</v>
      </c>
      <c r="B4297" s="154">
        <v>3.3333333333333299</v>
      </c>
    </row>
    <row r="4298" spans="1:2">
      <c r="A4298">
        <v>1500014890</v>
      </c>
      <c r="B4298" s="154">
        <v>21.9166666666667</v>
      </c>
    </row>
    <row r="4299" spans="1:2">
      <c r="A4299">
        <v>1500014892</v>
      </c>
      <c r="B4299" s="154">
        <v>37.5</v>
      </c>
    </row>
    <row r="4300" spans="1:2">
      <c r="A4300">
        <v>1500014894</v>
      </c>
      <c r="B4300" s="154">
        <v>0</v>
      </c>
    </row>
    <row r="4301" spans="1:2">
      <c r="A4301">
        <v>1500014994</v>
      </c>
      <c r="B4301" s="154">
        <v>0</v>
      </c>
    </row>
    <row r="4302" spans="1:2">
      <c r="A4302">
        <v>1500014974</v>
      </c>
      <c r="B4302" s="154">
        <v>0</v>
      </c>
    </row>
    <row r="4303" spans="1:2">
      <c r="A4303">
        <v>1500015006</v>
      </c>
      <c r="B4303" s="154">
        <v>6.6666666666666696</v>
      </c>
    </row>
    <row r="4304" spans="1:2">
      <c r="A4304">
        <v>1500015002</v>
      </c>
      <c r="B4304" s="154">
        <v>5</v>
      </c>
    </row>
    <row r="4305" spans="1:2">
      <c r="A4305">
        <v>1500015007</v>
      </c>
      <c r="B4305" s="154">
        <v>10.1666666666667</v>
      </c>
    </row>
    <row r="4306" spans="1:2">
      <c r="A4306">
        <v>1500015032</v>
      </c>
      <c r="B4306" s="154">
        <v>0</v>
      </c>
    </row>
    <row r="4307" spans="1:2">
      <c r="A4307">
        <v>1500015069</v>
      </c>
      <c r="B4307" s="154">
        <v>8.1666666666666696</v>
      </c>
    </row>
    <row r="4308" spans="1:2">
      <c r="A4308">
        <v>1500015098</v>
      </c>
      <c r="B4308" s="154">
        <v>142.833333333333</v>
      </c>
    </row>
    <row r="4309" spans="1:2">
      <c r="A4309">
        <v>1500015099</v>
      </c>
      <c r="B4309" s="154">
        <v>12.5</v>
      </c>
    </row>
    <row r="4310" spans="1:2">
      <c r="A4310">
        <v>1500011595</v>
      </c>
      <c r="B4310" s="154">
        <v>0</v>
      </c>
    </row>
    <row r="4311" spans="1:2">
      <c r="A4311">
        <v>1500015166</v>
      </c>
      <c r="B4311" s="154">
        <v>8.6666666666666696</v>
      </c>
    </row>
    <row r="4312" spans="1:2">
      <c r="A4312">
        <v>1500012030</v>
      </c>
      <c r="B4312" s="154">
        <v>0</v>
      </c>
    </row>
    <row r="4313" spans="1:2">
      <c r="A4313">
        <v>1500015254</v>
      </c>
      <c r="B4313" s="154">
        <v>26.6666666666667</v>
      </c>
    </row>
    <row r="4314" spans="1:2">
      <c r="A4314">
        <v>1500011580</v>
      </c>
      <c r="B4314" s="154">
        <v>0</v>
      </c>
    </row>
    <row r="4315" spans="1:2">
      <c r="A4315">
        <v>1500012060</v>
      </c>
      <c r="B4315" s="154">
        <v>0</v>
      </c>
    </row>
    <row r="4316" spans="1:2">
      <c r="A4316">
        <v>1500012519</v>
      </c>
      <c r="B4316" s="154">
        <v>11.6666666666667</v>
      </c>
    </row>
    <row r="4317" spans="1:2">
      <c r="A4317">
        <v>1500015358</v>
      </c>
      <c r="B4317" s="154">
        <v>0</v>
      </c>
    </row>
    <row r="4318" spans="1:2">
      <c r="A4318">
        <v>1500015361</v>
      </c>
      <c r="B4318" s="154">
        <v>23.3333333333333</v>
      </c>
    </row>
    <row r="4319" spans="1:2">
      <c r="A4319">
        <v>1500015364</v>
      </c>
      <c r="B4319" s="154">
        <v>0</v>
      </c>
    </row>
    <row r="4320" spans="1:2">
      <c r="A4320">
        <v>1500015365</v>
      </c>
      <c r="B4320" s="154">
        <v>101.833333333333</v>
      </c>
    </row>
    <row r="4321" spans="1:2">
      <c r="A4321">
        <v>1500015422</v>
      </c>
      <c r="B4321" s="154">
        <v>28.1666666666667</v>
      </c>
    </row>
    <row r="4322" spans="1:2">
      <c r="A4322">
        <v>1500015423</v>
      </c>
      <c r="B4322" s="154">
        <v>24.1666666666667</v>
      </c>
    </row>
    <row r="4323" spans="1:2">
      <c r="A4323">
        <v>1500015424</v>
      </c>
      <c r="B4323" s="154">
        <v>0</v>
      </c>
    </row>
    <row r="4324" spans="1:2">
      <c r="A4324">
        <v>1500015449</v>
      </c>
      <c r="B4324" s="154">
        <v>0</v>
      </c>
    </row>
    <row r="4325" spans="1:2">
      <c r="A4325">
        <v>1500015450</v>
      </c>
      <c r="B4325" s="154">
        <v>3.3333333333333299</v>
      </c>
    </row>
    <row r="4326" spans="1:2">
      <c r="A4326">
        <v>1500015457</v>
      </c>
      <c r="B4326" s="154">
        <v>7.9166666666666696</v>
      </c>
    </row>
    <row r="4327" spans="1:2">
      <c r="A4327">
        <v>1500015458</v>
      </c>
      <c r="B4327" s="154">
        <v>0</v>
      </c>
    </row>
    <row r="4328" spans="1:2">
      <c r="A4328">
        <v>1500015461</v>
      </c>
      <c r="B4328" s="154">
        <v>74.5833333333333</v>
      </c>
    </row>
    <row r="4329" spans="1:2">
      <c r="A4329">
        <v>1500015482</v>
      </c>
      <c r="B4329" s="154">
        <v>20.25</v>
      </c>
    </row>
    <row r="4330" spans="1:2">
      <c r="A4330">
        <v>1500015483</v>
      </c>
      <c r="B4330" s="154">
        <v>75.25</v>
      </c>
    </row>
    <row r="4331" spans="1:2">
      <c r="A4331">
        <v>1500015504</v>
      </c>
      <c r="B4331" s="154">
        <v>75.075000000000003</v>
      </c>
    </row>
    <row r="4332" spans="1:2">
      <c r="A4332">
        <v>1500015505</v>
      </c>
      <c r="B4332" s="154">
        <v>15.8333333333333</v>
      </c>
    </row>
    <row r="4333" spans="1:2">
      <c r="A4333">
        <v>1500015506</v>
      </c>
      <c r="B4333" s="154">
        <v>0</v>
      </c>
    </row>
    <row r="4334" spans="1:2">
      <c r="A4334">
        <v>1500015507</v>
      </c>
      <c r="B4334" s="154">
        <v>15.4166666666667</v>
      </c>
    </row>
    <row r="4335" spans="1:2">
      <c r="A4335">
        <v>1500015512</v>
      </c>
      <c r="B4335" s="154">
        <v>0</v>
      </c>
    </row>
    <row r="4336" spans="1:2">
      <c r="A4336">
        <v>1500015513</v>
      </c>
      <c r="B4336" s="154">
        <v>0</v>
      </c>
    </row>
    <row r="4337" spans="1:2">
      <c r="A4337">
        <v>1500015532</v>
      </c>
      <c r="B4337" s="154">
        <v>6.6666666666666696</v>
      </c>
    </row>
    <row r="4338" spans="1:2">
      <c r="A4338">
        <v>1500015535</v>
      </c>
      <c r="B4338" s="154">
        <v>37</v>
      </c>
    </row>
    <row r="4339" spans="1:2">
      <c r="A4339">
        <v>1500015537</v>
      </c>
      <c r="B4339" s="154">
        <v>0</v>
      </c>
    </row>
    <row r="4340" spans="1:2">
      <c r="A4340">
        <v>1500015615</v>
      </c>
      <c r="B4340" s="154">
        <v>0</v>
      </c>
    </row>
    <row r="4341" spans="1:2">
      <c r="A4341">
        <v>1500015616</v>
      </c>
      <c r="B4341" s="154">
        <v>10.75</v>
      </c>
    </row>
    <row r="4342" spans="1:2">
      <c r="A4342">
        <v>1500015638</v>
      </c>
      <c r="B4342" s="154">
        <v>69.1666666666667</v>
      </c>
    </row>
    <row r="4343" spans="1:2">
      <c r="A4343">
        <v>1500015639</v>
      </c>
      <c r="B4343" s="154">
        <v>0</v>
      </c>
    </row>
    <row r="4344" spans="1:2">
      <c r="A4344">
        <v>1500015642</v>
      </c>
      <c r="B4344" s="154">
        <v>7.5</v>
      </c>
    </row>
    <row r="4345" spans="1:2">
      <c r="A4345">
        <v>1500015643</v>
      </c>
      <c r="B4345" s="154">
        <v>5.8333333333333304</v>
      </c>
    </row>
    <row r="4346" spans="1:2">
      <c r="A4346">
        <v>1500015645</v>
      </c>
      <c r="B4346" s="154">
        <v>7</v>
      </c>
    </row>
    <row r="4347" spans="1:2">
      <c r="A4347">
        <v>1500015675</v>
      </c>
      <c r="B4347" s="154">
        <v>0</v>
      </c>
    </row>
    <row r="4348" spans="1:2">
      <c r="A4348">
        <v>1500015710</v>
      </c>
      <c r="B4348" s="154">
        <v>30</v>
      </c>
    </row>
    <row r="4349" spans="1:2">
      <c r="A4349">
        <v>1500015711</v>
      </c>
      <c r="B4349" s="154">
        <v>11</v>
      </c>
    </row>
    <row r="4350" spans="1:2">
      <c r="A4350">
        <v>1500015713</v>
      </c>
      <c r="B4350" s="154">
        <v>47</v>
      </c>
    </row>
    <row r="4351" spans="1:2">
      <c r="A4351">
        <v>1500015732</v>
      </c>
      <c r="B4351" s="154">
        <v>0</v>
      </c>
    </row>
    <row r="4352" spans="1:2">
      <c r="A4352">
        <v>1500015733</v>
      </c>
      <c r="B4352" s="154">
        <v>120</v>
      </c>
    </row>
    <row r="4353" spans="1:2">
      <c r="A4353">
        <v>1500015734</v>
      </c>
      <c r="B4353" s="154">
        <v>53.883333333333297</v>
      </c>
    </row>
    <row r="4354" spans="1:2">
      <c r="A4354">
        <v>1500015832</v>
      </c>
      <c r="B4354" s="154">
        <v>0</v>
      </c>
    </row>
    <row r="4355" spans="1:2">
      <c r="A4355">
        <v>1500015866</v>
      </c>
      <c r="B4355" s="154">
        <v>18.5</v>
      </c>
    </row>
    <row r="4356" spans="1:2">
      <c r="A4356">
        <v>1500015894</v>
      </c>
      <c r="B4356" s="154">
        <v>0</v>
      </c>
    </row>
    <row r="4357" spans="1:2">
      <c r="A4357">
        <v>1500015964</v>
      </c>
      <c r="B4357" s="154">
        <v>0</v>
      </c>
    </row>
    <row r="4358" spans="1:2">
      <c r="A4358">
        <v>1500015966</v>
      </c>
      <c r="B4358" s="154">
        <v>0</v>
      </c>
    </row>
    <row r="4359" spans="1:2">
      <c r="A4359">
        <v>1500016064</v>
      </c>
      <c r="B4359" s="154">
        <v>0</v>
      </c>
    </row>
    <row r="4360" spans="1:2">
      <c r="A4360">
        <v>1500016090</v>
      </c>
      <c r="B4360" s="154">
        <v>18.3333333333333</v>
      </c>
    </row>
    <row r="4361" spans="1:2">
      <c r="A4361">
        <v>1500016091</v>
      </c>
      <c r="B4361" s="154">
        <v>10.3333333333333</v>
      </c>
    </row>
    <row r="4362" spans="1:2">
      <c r="A4362">
        <v>1500016128</v>
      </c>
      <c r="B4362" s="154">
        <v>3.3333333333333299</v>
      </c>
    </row>
    <row r="4363" spans="1:2">
      <c r="A4363">
        <v>1500016129</v>
      </c>
      <c r="B4363" s="154">
        <v>116.25</v>
      </c>
    </row>
    <row r="4364" spans="1:2">
      <c r="A4364">
        <v>1500016195</v>
      </c>
      <c r="B4364" s="154">
        <v>15.5</v>
      </c>
    </row>
    <row r="4365" spans="1:2">
      <c r="A4365">
        <v>1500016196</v>
      </c>
      <c r="B4365" s="154">
        <v>38.5</v>
      </c>
    </row>
    <row r="4366" spans="1:2">
      <c r="A4366">
        <v>1500016218</v>
      </c>
      <c r="B4366" s="154">
        <v>24.375</v>
      </c>
    </row>
    <row r="4367" spans="1:2">
      <c r="A4367">
        <v>1500016221</v>
      </c>
      <c r="B4367" s="154">
        <v>20.8333333333333</v>
      </c>
    </row>
    <row r="4368" spans="1:2">
      <c r="A4368">
        <v>1500016315</v>
      </c>
      <c r="B4368" s="154">
        <v>51.6666666666667</v>
      </c>
    </row>
    <row r="4369" spans="1:2">
      <c r="A4369">
        <v>1500016250</v>
      </c>
      <c r="B4369" s="154">
        <v>21.6666666666667</v>
      </c>
    </row>
    <row r="4370" spans="1:2">
      <c r="A4370">
        <v>1500016309</v>
      </c>
      <c r="B4370" s="154">
        <v>37.5</v>
      </c>
    </row>
    <row r="4371" spans="1:2">
      <c r="A4371">
        <v>1500016310</v>
      </c>
      <c r="B4371" s="154">
        <v>19.75</v>
      </c>
    </row>
    <row r="4372" spans="1:2">
      <c r="A4372">
        <v>1500016313</v>
      </c>
      <c r="B4372" s="154">
        <v>16.6666666666667</v>
      </c>
    </row>
    <row r="4373" spans="1:2">
      <c r="A4373">
        <v>1500016314</v>
      </c>
      <c r="B4373" s="154">
        <v>94.1666666666667</v>
      </c>
    </row>
    <row r="4374" spans="1:2">
      <c r="A4374">
        <v>1500016351</v>
      </c>
      <c r="B4374" s="154">
        <v>23.3333333333333</v>
      </c>
    </row>
    <row r="4375" spans="1:2">
      <c r="A4375">
        <v>1500016352</v>
      </c>
      <c r="B4375" s="154">
        <v>19.8333333333333</v>
      </c>
    </row>
    <row r="4376" spans="1:2">
      <c r="A4376">
        <v>1500016353</v>
      </c>
      <c r="B4376" s="154">
        <v>5.0833333333333304</v>
      </c>
    </row>
    <row r="4377" spans="1:2">
      <c r="A4377">
        <v>1500016354</v>
      </c>
      <c r="B4377" s="154">
        <v>0</v>
      </c>
    </row>
    <row r="4378" spans="1:2">
      <c r="A4378">
        <v>1500016355</v>
      </c>
      <c r="B4378" s="154">
        <v>11.6666666666667</v>
      </c>
    </row>
    <row r="4379" spans="1:2">
      <c r="A4379">
        <v>1500016358</v>
      </c>
      <c r="B4379" s="154">
        <v>0</v>
      </c>
    </row>
    <row r="4380" spans="1:2">
      <c r="A4380">
        <v>1500016359</v>
      </c>
      <c r="B4380" s="154">
        <v>0</v>
      </c>
    </row>
    <row r="4381" spans="1:2">
      <c r="A4381">
        <v>1500016389</v>
      </c>
      <c r="B4381" s="154">
        <v>11.6666666666667</v>
      </c>
    </row>
    <row r="4382" spans="1:2">
      <c r="A4382">
        <v>1500016422</v>
      </c>
      <c r="B4382" s="154">
        <v>207.208333333333</v>
      </c>
    </row>
    <row r="4383" spans="1:2">
      <c r="A4383">
        <v>1500016425</v>
      </c>
      <c r="B4383" s="154">
        <v>18.3333333333333</v>
      </c>
    </row>
    <row r="4384" spans="1:2">
      <c r="A4384">
        <v>1500016426</v>
      </c>
      <c r="B4384" s="154">
        <v>29.75</v>
      </c>
    </row>
    <row r="4385" spans="1:2">
      <c r="A4385">
        <v>1500016448</v>
      </c>
      <c r="B4385" s="154">
        <v>15</v>
      </c>
    </row>
    <row r="4386" spans="1:2">
      <c r="A4386">
        <v>1500016449</v>
      </c>
      <c r="B4386" s="154">
        <v>0</v>
      </c>
    </row>
    <row r="4387" spans="1:2">
      <c r="A4387">
        <v>1500016450</v>
      </c>
      <c r="B4387" s="154">
        <v>0</v>
      </c>
    </row>
    <row r="4388" spans="1:2">
      <c r="A4388">
        <v>1500016451</v>
      </c>
      <c r="B4388" s="154">
        <v>67.6666666666667</v>
      </c>
    </row>
    <row r="4389" spans="1:2">
      <c r="A4389">
        <v>1500016483</v>
      </c>
      <c r="B4389" s="154">
        <v>4</v>
      </c>
    </row>
    <row r="4390" spans="1:2">
      <c r="A4390">
        <v>1500016496</v>
      </c>
      <c r="B4390" s="154">
        <v>51</v>
      </c>
    </row>
    <row r="4391" spans="1:2">
      <c r="A4391">
        <v>1500016540</v>
      </c>
      <c r="B4391" s="154">
        <v>25</v>
      </c>
    </row>
    <row r="4392" spans="1:2">
      <c r="A4392">
        <v>1500016541</v>
      </c>
      <c r="B4392" s="154">
        <v>0</v>
      </c>
    </row>
    <row r="4393" spans="1:2">
      <c r="A4393">
        <v>1500016545</v>
      </c>
      <c r="B4393" s="154">
        <v>0</v>
      </c>
    </row>
    <row r="4394" spans="1:2">
      <c r="A4394">
        <v>1500016583</v>
      </c>
      <c r="B4394" s="154">
        <v>24.1666666666667</v>
      </c>
    </row>
    <row r="4395" spans="1:2">
      <c r="A4395">
        <v>1500016589</v>
      </c>
      <c r="B4395" s="154">
        <v>30.8333333333333</v>
      </c>
    </row>
    <row r="4396" spans="1:2">
      <c r="A4396">
        <v>1500016592</v>
      </c>
      <c r="B4396" s="154">
        <v>40.3333333333333</v>
      </c>
    </row>
    <row r="4397" spans="1:2">
      <c r="A4397">
        <v>1500016593</v>
      </c>
      <c r="B4397" s="154">
        <v>1.6666666666666701</v>
      </c>
    </row>
    <row r="4398" spans="1:2">
      <c r="A4398">
        <v>1500016594</v>
      </c>
      <c r="B4398" s="154">
        <v>89.3333333333333</v>
      </c>
    </row>
    <row r="4399" spans="1:2">
      <c r="A4399">
        <v>1500016595</v>
      </c>
      <c r="B4399" s="154">
        <v>147.583333333333</v>
      </c>
    </row>
    <row r="4400" spans="1:2">
      <c r="A4400">
        <v>1500016638</v>
      </c>
      <c r="B4400" s="154">
        <v>28.3333333333333</v>
      </c>
    </row>
    <row r="4401" spans="1:2">
      <c r="A4401">
        <v>1500016639</v>
      </c>
      <c r="B4401" s="154">
        <v>38.6666666666667</v>
      </c>
    </row>
    <row r="4402" spans="1:2">
      <c r="A4402">
        <v>1500016733</v>
      </c>
      <c r="B4402" s="154">
        <v>0</v>
      </c>
    </row>
    <row r="4403" spans="1:2">
      <c r="A4403">
        <v>1500016734</v>
      </c>
      <c r="B4403" s="154">
        <v>20.0833333333333</v>
      </c>
    </row>
    <row r="4404" spans="1:2">
      <c r="A4404">
        <v>1500016787</v>
      </c>
      <c r="B4404" s="154">
        <v>0</v>
      </c>
    </row>
    <row r="4405" spans="1:2">
      <c r="A4405">
        <v>1500016833</v>
      </c>
      <c r="B4405" s="154">
        <v>169.25</v>
      </c>
    </row>
    <row r="4406" spans="1:2">
      <c r="A4406">
        <v>1500016887</v>
      </c>
      <c r="B4406" s="154">
        <v>32.3333333333333</v>
      </c>
    </row>
    <row r="4407" spans="1:2">
      <c r="A4407">
        <v>1500016888</v>
      </c>
      <c r="B4407" s="154">
        <v>28</v>
      </c>
    </row>
    <row r="4408" spans="1:2">
      <c r="A4408">
        <v>1500016890</v>
      </c>
      <c r="B4408" s="154">
        <v>56.6666666666667</v>
      </c>
    </row>
    <row r="4409" spans="1:2">
      <c r="A4409">
        <v>1500016891</v>
      </c>
      <c r="B4409" s="154">
        <v>50</v>
      </c>
    </row>
    <row r="4410" spans="1:2">
      <c r="A4410">
        <v>1500016892</v>
      </c>
      <c r="B4410" s="154">
        <v>63.8333333333333</v>
      </c>
    </row>
    <row r="4411" spans="1:2">
      <c r="A4411">
        <v>1500016973</v>
      </c>
      <c r="B4411" s="154">
        <v>45</v>
      </c>
    </row>
    <row r="4412" spans="1:2">
      <c r="A4412">
        <v>1500016974</v>
      </c>
      <c r="B4412" s="154">
        <v>0</v>
      </c>
    </row>
    <row r="4413" spans="1:2">
      <c r="A4413">
        <v>1500017000</v>
      </c>
      <c r="B4413" s="154">
        <v>16.4166666666667</v>
      </c>
    </row>
    <row r="4414" spans="1:2">
      <c r="A4414">
        <v>1500017030</v>
      </c>
      <c r="B4414" s="154">
        <v>10</v>
      </c>
    </row>
    <row r="4415" spans="1:2">
      <c r="A4415">
        <v>1500017031</v>
      </c>
      <c r="B4415" s="154">
        <v>0</v>
      </c>
    </row>
    <row r="4416" spans="1:2">
      <c r="A4416">
        <v>1500017032</v>
      </c>
      <c r="B4416" s="154">
        <v>0</v>
      </c>
    </row>
    <row r="4417" spans="1:2">
      <c r="A4417">
        <v>1500017041</v>
      </c>
      <c r="B4417" s="154">
        <v>9.1666666666666696</v>
      </c>
    </row>
    <row r="4418" spans="1:2">
      <c r="A4418">
        <v>1500017042</v>
      </c>
      <c r="B4418" s="154">
        <v>24.1666666666667</v>
      </c>
    </row>
    <row r="4419" spans="1:2">
      <c r="A4419">
        <v>1500017063</v>
      </c>
      <c r="B4419" s="154">
        <v>18.8333333333333</v>
      </c>
    </row>
    <row r="4420" spans="1:2">
      <c r="A4420">
        <v>1500017064</v>
      </c>
      <c r="B4420" s="154">
        <v>16.6666666666667</v>
      </c>
    </row>
    <row r="4421" spans="1:2">
      <c r="A4421">
        <v>1500017065</v>
      </c>
      <c r="B4421" s="154">
        <v>20.6666666666667</v>
      </c>
    </row>
    <row r="4422" spans="1:2">
      <c r="A4422">
        <v>1500016856</v>
      </c>
      <c r="B4422" s="154">
        <v>18.6666666666667</v>
      </c>
    </row>
    <row r="4423" spans="1:2">
      <c r="A4423">
        <v>1500017103</v>
      </c>
      <c r="B4423" s="154">
        <v>0</v>
      </c>
    </row>
    <row r="4424" spans="1:2">
      <c r="A4424">
        <v>1500017104</v>
      </c>
      <c r="B4424" s="154">
        <v>6.1666666666666696</v>
      </c>
    </row>
    <row r="4425" spans="1:2">
      <c r="A4425">
        <v>1500017105</v>
      </c>
      <c r="B4425" s="154">
        <v>0</v>
      </c>
    </row>
    <row r="4426" spans="1:2">
      <c r="A4426">
        <v>1500017119</v>
      </c>
      <c r="B4426" s="154">
        <v>34.1666666666667</v>
      </c>
    </row>
    <row r="4427" spans="1:2">
      <c r="A4427">
        <v>1500017139</v>
      </c>
      <c r="B4427" s="154">
        <v>58.3333333333333</v>
      </c>
    </row>
    <row r="4428" spans="1:2">
      <c r="A4428">
        <v>1500017140</v>
      </c>
      <c r="B4428" s="154">
        <v>47.9166666666667</v>
      </c>
    </row>
    <row r="4429" spans="1:2">
      <c r="A4429">
        <v>1500017118</v>
      </c>
      <c r="B4429" s="154">
        <v>61.3333333333333</v>
      </c>
    </row>
    <row r="4430" spans="1:2">
      <c r="A4430">
        <v>1500017188</v>
      </c>
      <c r="B4430" s="154">
        <v>0</v>
      </c>
    </row>
    <row r="4431" spans="1:2">
      <c r="A4431">
        <v>1500017222</v>
      </c>
      <c r="B4431" s="154">
        <v>5.6666666666666696</v>
      </c>
    </row>
    <row r="4432" spans="1:2">
      <c r="A4432">
        <v>1500017223</v>
      </c>
      <c r="B4432" s="154">
        <v>14.6666666666667</v>
      </c>
    </row>
    <row r="4433" spans="1:2">
      <c r="A4433">
        <v>1500017249</v>
      </c>
      <c r="B4433" s="154">
        <v>13.8333333333333</v>
      </c>
    </row>
    <row r="4434" spans="1:2">
      <c r="A4434">
        <v>1500017266</v>
      </c>
      <c r="B4434" s="154">
        <v>29.25</v>
      </c>
    </row>
    <row r="4435" spans="1:2">
      <c r="A4435">
        <v>1500017267</v>
      </c>
      <c r="B4435" s="154">
        <v>0</v>
      </c>
    </row>
    <row r="4436" spans="1:2">
      <c r="A4436">
        <v>1500017268</v>
      </c>
      <c r="B4436" s="154">
        <v>4.1666666666666696</v>
      </c>
    </row>
    <row r="4437" spans="1:2">
      <c r="A4437">
        <v>1500017300</v>
      </c>
      <c r="B4437" s="154">
        <v>42.6666666666667</v>
      </c>
    </row>
    <row r="4438" spans="1:2">
      <c r="A4438">
        <v>1500017311</v>
      </c>
      <c r="B4438" s="154">
        <v>0</v>
      </c>
    </row>
    <row r="4439" spans="1:2">
      <c r="A4439">
        <v>1500017312</v>
      </c>
      <c r="B4439" s="154">
        <v>0</v>
      </c>
    </row>
    <row r="4440" spans="1:2">
      <c r="A4440">
        <v>1500017313</v>
      </c>
      <c r="B4440" s="154">
        <v>12.5</v>
      </c>
    </row>
    <row r="4441" spans="1:2">
      <c r="A4441">
        <v>1500017351</v>
      </c>
      <c r="B4441" s="154">
        <v>19.8333333333333</v>
      </c>
    </row>
    <row r="4442" spans="1:2">
      <c r="A4442">
        <v>1500017352</v>
      </c>
      <c r="B4442" s="154">
        <v>58.5</v>
      </c>
    </row>
    <row r="4443" spans="1:2">
      <c r="A4443">
        <v>1500017354</v>
      </c>
      <c r="B4443" s="154">
        <v>13.75</v>
      </c>
    </row>
    <row r="4444" spans="1:2">
      <c r="A4444">
        <v>1500017355</v>
      </c>
      <c r="B4444" s="154">
        <v>15</v>
      </c>
    </row>
    <row r="4445" spans="1:2">
      <c r="A4445">
        <v>1500017387</v>
      </c>
      <c r="B4445" s="154">
        <v>28.3333333333333</v>
      </c>
    </row>
    <row r="4446" spans="1:2">
      <c r="A4446">
        <v>1500017388</v>
      </c>
      <c r="B4446" s="154">
        <v>28.3333333333333</v>
      </c>
    </row>
    <row r="4447" spans="1:2">
      <c r="A4447">
        <v>1500017390</v>
      </c>
      <c r="B4447" s="154">
        <v>3.3333333333333299</v>
      </c>
    </row>
    <row r="4448" spans="1:2">
      <c r="A4448">
        <v>1500017432</v>
      </c>
      <c r="B4448" s="154">
        <v>21.6666666666667</v>
      </c>
    </row>
    <row r="4449" spans="1:2">
      <c r="A4449">
        <v>1500017452</v>
      </c>
      <c r="B4449" s="154">
        <v>0</v>
      </c>
    </row>
    <row r="4450" spans="1:2">
      <c r="A4450">
        <v>1500017454</v>
      </c>
      <c r="B4450" s="154">
        <v>3.3333333333333299</v>
      </c>
    </row>
    <row r="4451" spans="1:2">
      <c r="A4451">
        <v>1500017472</v>
      </c>
      <c r="B4451" s="154">
        <v>69.1666666666667</v>
      </c>
    </row>
    <row r="4452" spans="1:2">
      <c r="A4452">
        <v>1500017473</v>
      </c>
      <c r="B4452" s="154">
        <v>86.75</v>
      </c>
    </row>
    <row r="4453" spans="1:2">
      <c r="A4453">
        <v>1500017474</v>
      </c>
      <c r="B4453" s="154">
        <v>11.6666666666667</v>
      </c>
    </row>
    <row r="4454" spans="1:2">
      <c r="A4454">
        <v>1500017475</v>
      </c>
      <c r="B4454" s="154">
        <v>156.666666666667</v>
      </c>
    </row>
    <row r="4455" spans="1:2">
      <c r="A4455">
        <v>1500017482</v>
      </c>
      <c r="B4455" s="154">
        <v>0</v>
      </c>
    </row>
    <row r="4456" spans="1:2">
      <c r="A4456">
        <v>1500017484</v>
      </c>
      <c r="B4456" s="154">
        <v>16.5</v>
      </c>
    </row>
    <row r="4457" spans="1:2">
      <c r="A4457">
        <v>1500017504</v>
      </c>
      <c r="B4457" s="154">
        <v>20.3333333333333</v>
      </c>
    </row>
    <row r="4458" spans="1:2">
      <c r="A4458">
        <v>1500017513</v>
      </c>
      <c r="B4458" s="154">
        <v>9.1666666666666696</v>
      </c>
    </row>
    <row r="4459" spans="1:2">
      <c r="A4459">
        <v>1500017527</v>
      </c>
      <c r="B4459" s="154">
        <v>17.0833333333333</v>
      </c>
    </row>
    <row r="4460" spans="1:2">
      <c r="A4460">
        <v>1500017528</v>
      </c>
      <c r="B4460" s="154">
        <v>110.333333333333</v>
      </c>
    </row>
    <row r="4461" spans="1:2">
      <c r="A4461">
        <v>1500017529</v>
      </c>
      <c r="B4461" s="154">
        <v>6.8333333333333304</v>
      </c>
    </row>
    <row r="4462" spans="1:2">
      <c r="A4462">
        <v>1500017530</v>
      </c>
      <c r="B4462" s="154">
        <v>39.6666666666667</v>
      </c>
    </row>
    <row r="4463" spans="1:2">
      <c r="A4463">
        <v>1500017531</v>
      </c>
      <c r="B4463" s="154">
        <v>34.1666666666667</v>
      </c>
    </row>
    <row r="4464" spans="1:2">
      <c r="A4464">
        <v>1500017533</v>
      </c>
      <c r="B4464" s="154">
        <v>0</v>
      </c>
    </row>
    <row r="4465" spans="1:2">
      <c r="A4465">
        <v>1500017534</v>
      </c>
      <c r="B4465" s="154">
        <v>93.1666666666667</v>
      </c>
    </row>
    <row r="4466" spans="1:2">
      <c r="A4466">
        <v>1500017545</v>
      </c>
      <c r="B4466" s="154">
        <v>17.5</v>
      </c>
    </row>
    <row r="4467" spans="1:2">
      <c r="A4467">
        <v>1500017546</v>
      </c>
      <c r="B4467" s="154">
        <v>0</v>
      </c>
    </row>
    <row r="4468" spans="1:2">
      <c r="A4468">
        <v>1500017554</v>
      </c>
      <c r="B4468" s="154">
        <v>30.1666666666667</v>
      </c>
    </row>
    <row r="4469" spans="1:2">
      <c r="A4469">
        <v>1500017555</v>
      </c>
      <c r="B4469" s="154">
        <v>78.3333333333333</v>
      </c>
    </row>
    <row r="4470" spans="1:2">
      <c r="A4470">
        <v>1500017556</v>
      </c>
      <c r="B4470" s="154">
        <v>47.5</v>
      </c>
    </row>
    <row r="4471" spans="1:2">
      <c r="A4471">
        <v>1500017574</v>
      </c>
      <c r="B4471" s="154">
        <v>3.3333333333333299</v>
      </c>
    </row>
    <row r="4472" spans="1:2">
      <c r="A4472">
        <v>1500017575</v>
      </c>
      <c r="B4472" s="154">
        <v>27.5</v>
      </c>
    </row>
    <row r="4473" spans="1:2">
      <c r="A4473">
        <v>1500017614</v>
      </c>
      <c r="B4473" s="154">
        <v>28.1666666666667</v>
      </c>
    </row>
    <row r="4474" spans="1:2">
      <c r="A4474">
        <v>1500017615</v>
      </c>
      <c r="B4474" s="154">
        <v>40</v>
      </c>
    </row>
    <row r="4475" spans="1:2">
      <c r="A4475">
        <v>1500017652</v>
      </c>
      <c r="B4475" s="154">
        <v>36.6666666666667</v>
      </c>
    </row>
    <row r="4476" spans="1:2">
      <c r="A4476">
        <v>1500017653</v>
      </c>
      <c r="B4476" s="154">
        <v>91.25</v>
      </c>
    </row>
    <row r="4477" spans="1:2">
      <c r="A4477">
        <v>1500017654</v>
      </c>
      <c r="B4477" s="154">
        <v>0</v>
      </c>
    </row>
    <row r="4478" spans="1:2">
      <c r="A4478">
        <v>1500017655</v>
      </c>
      <c r="B4478" s="154">
        <v>58.3333333333333</v>
      </c>
    </row>
    <row r="4479" spans="1:2">
      <c r="A4479">
        <v>1500017662</v>
      </c>
      <c r="B4479" s="154">
        <v>23.75</v>
      </c>
    </row>
    <row r="4480" spans="1:2">
      <c r="A4480">
        <v>1500017672</v>
      </c>
      <c r="B4480" s="154">
        <v>0</v>
      </c>
    </row>
    <row r="4481" spans="1:2">
      <c r="A4481">
        <v>1500017684</v>
      </c>
      <c r="B4481" s="154">
        <v>7.5</v>
      </c>
    </row>
    <row r="4482" spans="1:2">
      <c r="A4482">
        <v>1500017720</v>
      </c>
      <c r="B4482" s="154">
        <v>14.8333333333333</v>
      </c>
    </row>
    <row r="4483" spans="1:2">
      <c r="A4483">
        <v>1500017836</v>
      </c>
      <c r="B4483" s="154">
        <v>25</v>
      </c>
    </row>
    <row r="4484" spans="1:2">
      <c r="A4484">
        <v>1500017837</v>
      </c>
      <c r="B4484" s="154">
        <v>73.1666666666667</v>
      </c>
    </row>
    <row r="4485" spans="1:2">
      <c r="A4485">
        <v>1500017772</v>
      </c>
      <c r="B4485" s="154">
        <v>0</v>
      </c>
    </row>
    <row r="4486" spans="1:2">
      <c r="A4486">
        <v>1500017745</v>
      </c>
      <c r="B4486" s="154">
        <v>24.1666666666667</v>
      </c>
    </row>
    <row r="4487" spans="1:2">
      <c r="A4487">
        <v>1500017747</v>
      </c>
      <c r="B4487" s="154">
        <v>3.3333333333333299</v>
      </c>
    </row>
    <row r="4488" spans="1:2">
      <c r="A4488">
        <v>1500017782</v>
      </c>
      <c r="B4488" s="154">
        <v>22.5</v>
      </c>
    </row>
    <row r="4489" spans="1:2">
      <c r="A4489">
        <v>1500017783</v>
      </c>
      <c r="B4489" s="154">
        <v>0</v>
      </c>
    </row>
    <row r="4490" spans="1:2">
      <c r="A4490">
        <v>1500017784</v>
      </c>
      <c r="B4490" s="154">
        <v>24</v>
      </c>
    </row>
    <row r="4491" spans="1:2">
      <c r="A4491">
        <v>1500017785</v>
      </c>
      <c r="B4491" s="154">
        <v>36.0833333333333</v>
      </c>
    </row>
    <row r="4492" spans="1:2">
      <c r="A4492">
        <v>1500017798</v>
      </c>
      <c r="B4492" s="154">
        <v>42.125</v>
      </c>
    </row>
    <row r="4493" spans="1:2">
      <c r="A4493">
        <v>1500017894</v>
      </c>
      <c r="B4493" s="154">
        <v>4.3333333333333304</v>
      </c>
    </row>
    <row r="4494" spans="1:2">
      <c r="A4494">
        <v>1500017914</v>
      </c>
      <c r="B4494" s="154">
        <v>17.0833333333333</v>
      </c>
    </row>
    <row r="4495" spans="1:2">
      <c r="A4495">
        <v>1500017952</v>
      </c>
      <c r="B4495" s="154">
        <v>0</v>
      </c>
    </row>
    <row r="4496" spans="1:2">
      <c r="A4496">
        <v>1500017953</v>
      </c>
      <c r="B4496" s="154">
        <v>2</v>
      </c>
    </row>
    <row r="4497" spans="1:2">
      <c r="A4497">
        <v>1500017951</v>
      </c>
      <c r="B4497" s="154">
        <v>6.4166666666666696</v>
      </c>
    </row>
    <row r="4498" spans="1:2">
      <c r="A4498">
        <v>1500017962</v>
      </c>
      <c r="B4498" s="154">
        <v>12.5</v>
      </c>
    </row>
    <row r="4499" spans="1:2">
      <c r="A4499">
        <v>1500017979</v>
      </c>
      <c r="B4499" s="154">
        <v>98.4166666666667</v>
      </c>
    </row>
    <row r="4500" spans="1:2">
      <c r="A4500">
        <v>1500017981</v>
      </c>
      <c r="B4500" s="154">
        <v>4.3333333333333304</v>
      </c>
    </row>
    <row r="4501" spans="1:2">
      <c r="A4501">
        <v>1500018033</v>
      </c>
      <c r="B4501" s="154">
        <v>35</v>
      </c>
    </row>
    <row r="4502" spans="1:2">
      <c r="A4502">
        <v>1500018040</v>
      </c>
      <c r="B4502" s="154">
        <v>27.5</v>
      </c>
    </row>
    <row r="4503" spans="1:2">
      <c r="A4503">
        <v>1500018041</v>
      </c>
      <c r="B4503" s="154">
        <v>29.5</v>
      </c>
    </row>
    <row r="4504" spans="1:2">
      <c r="A4504">
        <v>1500018114</v>
      </c>
      <c r="B4504" s="154">
        <v>0</v>
      </c>
    </row>
    <row r="4505" spans="1:2">
      <c r="A4505">
        <v>1500018129</v>
      </c>
      <c r="B4505" s="154">
        <v>63.358333333333299</v>
      </c>
    </row>
    <row r="4506" spans="1:2">
      <c r="A4506">
        <v>1500018179</v>
      </c>
      <c r="B4506" s="154">
        <v>7.5</v>
      </c>
    </row>
    <row r="4507" spans="1:2">
      <c r="A4507">
        <v>1500018180</v>
      </c>
      <c r="B4507" s="154">
        <v>9.1666666666666696</v>
      </c>
    </row>
    <row r="4508" spans="1:2">
      <c r="A4508">
        <v>1500018200</v>
      </c>
      <c r="B4508" s="154">
        <v>53.316666666666698</v>
      </c>
    </row>
    <row r="4509" spans="1:2">
      <c r="A4509">
        <v>1500018201</v>
      </c>
      <c r="B4509" s="154">
        <v>84.25</v>
      </c>
    </row>
    <row r="4510" spans="1:2">
      <c r="A4510">
        <v>1500018202</v>
      </c>
      <c r="B4510" s="154">
        <v>35.2083333333333</v>
      </c>
    </row>
    <row r="4511" spans="1:2">
      <c r="A4511">
        <v>1500018203</v>
      </c>
      <c r="B4511" s="154">
        <v>9.8333333333333304</v>
      </c>
    </row>
    <row r="4512" spans="1:2">
      <c r="A4512">
        <v>1500018185</v>
      </c>
      <c r="B4512" s="154">
        <v>29.5833333333333</v>
      </c>
    </row>
    <row r="4513" spans="1:2">
      <c r="A4513">
        <v>1500018240</v>
      </c>
      <c r="B4513" s="154">
        <v>6.8333333333333304</v>
      </c>
    </row>
    <row r="4514" spans="1:2">
      <c r="A4514">
        <v>1500018241</v>
      </c>
      <c r="B4514" s="154">
        <v>99.5833333333333</v>
      </c>
    </row>
    <row r="4515" spans="1:2">
      <c r="A4515">
        <v>1500018252</v>
      </c>
      <c r="B4515" s="154">
        <v>69.1666666666667</v>
      </c>
    </row>
    <row r="4516" spans="1:2">
      <c r="A4516">
        <v>1500018253</v>
      </c>
      <c r="B4516" s="154">
        <v>9.1666666666666696</v>
      </c>
    </row>
    <row r="4517" spans="1:2">
      <c r="A4517">
        <v>1500018254</v>
      </c>
      <c r="B4517" s="154">
        <v>4.1666666666666696</v>
      </c>
    </row>
    <row r="4518" spans="1:2">
      <c r="A4518">
        <v>1500018266</v>
      </c>
      <c r="B4518" s="154">
        <v>29.1666666666667</v>
      </c>
    </row>
    <row r="4519" spans="1:2">
      <c r="A4519">
        <v>1500018278</v>
      </c>
      <c r="B4519" s="154">
        <v>29.1666666666667</v>
      </c>
    </row>
    <row r="4520" spans="1:2">
      <c r="A4520">
        <v>1500018286</v>
      </c>
      <c r="B4520" s="154">
        <v>4.5</v>
      </c>
    </row>
    <row r="4521" spans="1:2">
      <c r="A4521">
        <v>1500018287</v>
      </c>
      <c r="B4521" s="154">
        <v>23.1666666666667</v>
      </c>
    </row>
    <row r="4522" spans="1:2">
      <c r="A4522">
        <v>1500018295</v>
      </c>
      <c r="B4522" s="154">
        <v>40.8333333333333</v>
      </c>
    </row>
    <row r="4523" spans="1:2">
      <c r="A4523">
        <v>1500018378</v>
      </c>
      <c r="B4523" s="154">
        <v>27.5</v>
      </c>
    </row>
    <row r="4524" spans="1:2">
      <c r="A4524">
        <v>1500018379</v>
      </c>
      <c r="B4524" s="154">
        <v>47.5833333333333</v>
      </c>
    </row>
    <row r="4525" spans="1:2">
      <c r="A4525">
        <v>1500018361</v>
      </c>
      <c r="B4525" s="154">
        <v>0</v>
      </c>
    </row>
    <row r="4526" spans="1:2">
      <c r="A4526">
        <v>1500018380</v>
      </c>
      <c r="B4526" s="154">
        <v>14.8333333333333</v>
      </c>
    </row>
    <row r="4527" spans="1:2">
      <c r="A4527">
        <v>1500018381</v>
      </c>
      <c r="B4527" s="154">
        <v>13.3333333333333</v>
      </c>
    </row>
    <row r="4528" spans="1:2">
      <c r="A4528">
        <v>1500018447</v>
      </c>
      <c r="B4528" s="154">
        <v>67.5833333333333</v>
      </c>
    </row>
    <row r="4529" spans="1:2">
      <c r="A4529">
        <v>1500018448</v>
      </c>
      <c r="B4529" s="154">
        <v>13.033333333333299</v>
      </c>
    </row>
    <row r="4530" spans="1:2">
      <c r="A4530">
        <v>1500018449</v>
      </c>
      <c r="B4530" s="154">
        <v>0</v>
      </c>
    </row>
    <row r="4531" spans="1:2">
      <c r="A4531">
        <v>1500018450</v>
      </c>
      <c r="B4531" s="154">
        <v>20.1666666666667</v>
      </c>
    </row>
    <row r="4532" spans="1:2">
      <c r="A4532">
        <v>1500018419</v>
      </c>
      <c r="B4532" s="154">
        <v>109</v>
      </c>
    </row>
    <row r="4533" spans="1:2">
      <c r="A4533">
        <v>1500018420</v>
      </c>
      <c r="B4533" s="154">
        <v>70.1666666666667</v>
      </c>
    </row>
    <row r="4534" spans="1:2">
      <c r="A4534">
        <v>1500018500</v>
      </c>
      <c r="B4534" s="154">
        <v>5</v>
      </c>
    </row>
    <row r="4535" spans="1:2">
      <c r="A4535">
        <v>1500018539</v>
      </c>
      <c r="B4535" s="154">
        <v>39.8333333333333</v>
      </c>
    </row>
    <row r="4536" spans="1:2">
      <c r="A4536">
        <v>1500018565</v>
      </c>
      <c r="B4536" s="154">
        <v>23.6666666666667</v>
      </c>
    </row>
    <row r="4537" spans="1:2">
      <c r="A4537">
        <v>1500018566</v>
      </c>
      <c r="B4537" s="154">
        <v>27</v>
      </c>
    </row>
    <row r="4538" spans="1:2">
      <c r="A4538">
        <v>1500018567</v>
      </c>
      <c r="B4538" s="154">
        <v>25</v>
      </c>
    </row>
    <row r="4539" spans="1:2">
      <c r="A4539">
        <v>1500018586</v>
      </c>
      <c r="B4539" s="154">
        <v>25.8333333333333</v>
      </c>
    </row>
    <row r="4540" spans="1:2">
      <c r="A4540">
        <v>1500018624</v>
      </c>
      <c r="B4540" s="154">
        <v>35</v>
      </c>
    </row>
    <row r="4541" spans="1:2">
      <c r="A4541">
        <v>1500018569</v>
      </c>
      <c r="B4541" s="154">
        <v>0</v>
      </c>
    </row>
    <row r="4542" spans="1:2">
      <c r="A4542">
        <v>1500018599</v>
      </c>
      <c r="B4542" s="154">
        <v>36.5</v>
      </c>
    </row>
    <row r="4543" spans="1:2">
      <c r="A4543">
        <v>1500018601</v>
      </c>
      <c r="B4543" s="154">
        <v>16.6666666666667</v>
      </c>
    </row>
    <row r="4544" spans="1:2">
      <c r="A4544">
        <v>1500018617</v>
      </c>
      <c r="B4544" s="154">
        <v>33.8333333333333</v>
      </c>
    </row>
    <row r="4545" spans="1:2">
      <c r="A4545">
        <v>1500018635</v>
      </c>
      <c r="B4545" s="154">
        <v>9.3333333333333304</v>
      </c>
    </row>
    <row r="4546" spans="1:2">
      <c r="A4546">
        <v>1500018638</v>
      </c>
      <c r="B4546" s="154">
        <v>19.5833333333333</v>
      </c>
    </row>
    <row r="4547" spans="1:2">
      <c r="A4547">
        <v>1500018664</v>
      </c>
      <c r="B4547" s="154">
        <v>20</v>
      </c>
    </row>
    <row r="4548" spans="1:2">
      <c r="A4548">
        <v>1500018666</v>
      </c>
      <c r="B4548" s="154">
        <v>23.0833333333333</v>
      </c>
    </row>
    <row r="4549" spans="1:2">
      <c r="A4549">
        <v>1500018716</v>
      </c>
      <c r="B4549" s="154">
        <v>94.3333333333333</v>
      </c>
    </row>
    <row r="4550" spans="1:2">
      <c r="A4550">
        <v>1500018717</v>
      </c>
      <c r="B4550" s="154">
        <v>26.6666666666667</v>
      </c>
    </row>
    <row r="4551" spans="1:2">
      <c r="A4551">
        <v>1500018763</v>
      </c>
      <c r="B4551" s="154">
        <v>102.416666666667</v>
      </c>
    </row>
    <row r="4552" spans="1:2">
      <c r="A4552">
        <v>1500018764</v>
      </c>
      <c r="B4552" s="154">
        <v>222.25</v>
      </c>
    </row>
    <row r="4553" spans="1:2">
      <c r="A4553">
        <v>1500018730</v>
      </c>
      <c r="B4553" s="154">
        <v>118.916666666667</v>
      </c>
    </row>
    <row r="4554" spans="1:2">
      <c r="A4554">
        <v>1500018933</v>
      </c>
      <c r="B4554" s="154">
        <v>41.5</v>
      </c>
    </row>
    <row r="4555" spans="1:2">
      <c r="A4555">
        <v>1500018921</v>
      </c>
      <c r="B4555" s="154">
        <v>13.8333333333333</v>
      </c>
    </row>
    <row r="4556" spans="1:2">
      <c r="A4556">
        <v>1500018918</v>
      </c>
      <c r="B4556" s="154">
        <v>30.8333333333333</v>
      </c>
    </row>
    <row r="4557" spans="1:2">
      <c r="A4557">
        <v>1500018882</v>
      </c>
      <c r="B4557" s="154">
        <v>40.8333333333333</v>
      </c>
    </row>
    <row r="4558" spans="1:2">
      <c r="A4558">
        <v>1500018884</v>
      </c>
      <c r="B4558" s="154">
        <v>21.6666666666667</v>
      </c>
    </row>
    <row r="4559" spans="1:2">
      <c r="A4559">
        <v>1500018885</v>
      </c>
      <c r="B4559" s="154">
        <v>1.25</v>
      </c>
    </row>
    <row r="4560" spans="1:2">
      <c r="A4560">
        <v>1500019024</v>
      </c>
      <c r="B4560" s="154">
        <v>19.1666666666667</v>
      </c>
    </row>
    <row r="4561" spans="1:2">
      <c r="A4561">
        <v>1500018994</v>
      </c>
      <c r="B4561" s="154">
        <v>4.8333333333333304</v>
      </c>
    </row>
    <row r="4562" spans="1:2">
      <c r="A4562">
        <v>1500018995</v>
      </c>
      <c r="B4562" s="154">
        <v>32</v>
      </c>
    </row>
    <row r="4563" spans="1:2">
      <c r="A4563">
        <v>1500018935</v>
      </c>
      <c r="B4563" s="154">
        <v>5</v>
      </c>
    </row>
    <row r="4564" spans="1:2">
      <c r="A4564">
        <v>1500018941</v>
      </c>
      <c r="B4564" s="154">
        <v>37.741666666666703</v>
      </c>
    </row>
    <row r="4565" spans="1:2">
      <c r="A4565">
        <v>1500019016</v>
      </c>
      <c r="B4565" s="154">
        <v>35.1666666666667</v>
      </c>
    </row>
    <row r="4566" spans="1:2">
      <c r="A4566">
        <v>1500018930</v>
      </c>
      <c r="B4566" s="154">
        <v>15.6666666666667</v>
      </c>
    </row>
    <row r="4567" spans="1:2">
      <c r="A4567">
        <v>1500019151</v>
      </c>
      <c r="B4567" s="154">
        <v>2.6666666666666701</v>
      </c>
    </row>
    <row r="4568" spans="1:2">
      <c r="A4568">
        <v>1500019152</v>
      </c>
      <c r="B4568" s="154">
        <v>11.6666666666667</v>
      </c>
    </row>
    <row r="4569" spans="1:2">
      <c r="A4569">
        <v>1500019134</v>
      </c>
      <c r="B4569" s="154">
        <v>54.8333333333333</v>
      </c>
    </row>
    <row r="4570" spans="1:2">
      <c r="A4570">
        <v>1500019112</v>
      </c>
      <c r="B4570" s="154">
        <v>14.4166666666667</v>
      </c>
    </row>
    <row r="4571" spans="1:2">
      <c r="A4571">
        <v>1500019069</v>
      </c>
      <c r="B4571" s="154">
        <v>79.5833333333333</v>
      </c>
    </row>
    <row r="4572" spans="1:2">
      <c r="A4572">
        <v>1500019113</v>
      </c>
      <c r="B4572" s="154">
        <v>10</v>
      </c>
    </row>
    <row r="4573" spans="1:2">
      <c r="A4573">
        <v>1500019221</v>
      </c>
      <c r="B4573" s="154">
        <v>0</v>
      </c>
    </row>
    <row r="4574" spans="1:2">
      <c r="A4574">
        <v>1500019245</v>
      </c>
      <c r="B4574" s="154">
        <v>13.3333333333333</v>
      </c>
    </row>
    <row r="4575" spans="1:2">
      <c r="A4575">
        <v>1500019243</v>
      </c>
      <c r="B4575" s="154">
        <v>5.3333333333333304</v>
      </c>
    </row>
    <row r="4576" spans="1:2">
      <c r="A4576">
        <v>1500019174</v>
      </c>
      <c r="B4576" s="154">
        <v>97.25</v>
      </c>
    </row>
    <row r="4577" spans="1:2">
      <c r="A4577">
        <v>1500019170</v>
      </c>
      <c r="B4577" s="154">
        <v>0</v>
      </c>
    </row>
    <row r="4578" spans="1:2">
      <c r="A4578">
        <v>1500019312</v>
      </c>
      <c r="B4578" s="154">
        <v>0</v>
      </c>
    </row>
    <row r="4579" spans="1:2">
      <c r="A4579">
        <v>1500019311</v>
      </c>
      <c r="B4579" s="154">
        <v>0</v>
      </c>
    </row>
    <row r="4580" spans="1:2">
      <c r="A4580">
        <v>1500019308</v>
      </c>
      <c r="B4580" s="154">
        <v>0</v>
      </c>
    </row>
    <row r="4581" spans="1:2">
      <c r="A4581">
        <v>1500019279</v>
      </c>
      <c r="B4581" s="154">
        <v>13.8333333333333</v>
      </c>
    </row>
    <row r="4582" spans="1:2">
      <c r="A4582">
        <v>1500019321</v>
      </c>
      <c r="B4582" s="154">
        <v>0</v>
      </c>
    </row>
    <row r="4583" spans="1:2">
      <c r="A4583">
        <v>1500019317</v>
      </c>
      <c r="B4583" s="154">
        <v>0</v>
      </c>
    </row>
    <row r="4584" spans="1:2">
      <c r="A4584">
        <v>1500019318</v>
      </c>
      <c r="B4584" s="154">
        <v>0</v>
      </c>
    </row>
    <row r="4585" spans="1:2">
      <c r="A4585">
        <v>1500019474</v>
      </c>
      <c r="B4585" s="154">
        <v>0</v>
      </c>
    </row>
    <row r="4586" spans="1:2">
      <c r="A4586">
        <v>1500019501</v>
      </c>
      <c r="B4586" s="154">
        <v>0</v>
      </c>
    </row>
    <row r="4587" spans="1:2">
      <c r="A4587">
        <v>1500019475</v>
      </c>
      <c r="B4587" s="154">
        <v>0</v>
      </c>
    </row>
    <row r="4588" spans="1:2">
      <c r="A4588">
        <v>1500019389</v>
      </c>
      <c r="B4588" s="154">
        <v>0</v>
      </c>
    </row>
    <row r="4589" spans="1:2">
      <c r="A4589">
        <v>1500019390</v>
      </c>
      <c r="B4589" s="154">
        <v>0</v>
      </c>
    </row>
    <row r="4590" spans="1:2">
      <c r="A4590">
        <v>1500019380</v>
      </c>
      <c r="B4590" s="154">
        <v>0</v>
      </c>
    </row>
    <row r="4591" spans="1:2">
      <c r="A4591">
        <v>1500014216</v>
      </c>
      <c r="B4591" s="154">
        <v>0</v>
      </c>
    </row>
    <row r="4592" spans="1:2">
      <c r="A4592">
        <v>1500014217</v>
      </c>
      <c r="B4592" s="154">
        <v>87.1666666666667</v>
      </c>
    </row>
    <row r="4593" spans="1:2">
      <c r="A4593">
        <v>1500014303</v>
      </c>
      <c r="B4593" s="154">
        <v>0</v>
      </c>
    </row>
    <row r="4594" spans="1:2">
      <c r="A4594">
        <v>1500014280</v>
      </c>
      <c r="B4594" s="154">
        <v>0</v>
      </c>
    </row>
    <row r="4595" spans="1:2">
      <c r="A4595">
        <v>1500014281</v>
      </c>
      <c r="B4595" s="154">
        <v>7.5</v>
      </c>
    </row>
    <row r="4596" spans="1:2">
      <c r="A4596">
        <v>1500014332</v>
      </c>
      <c r="B4596" s="154">
        <v>0</v>
      </c>
    </row>
    <row r="4597" spans="1:2">
      <c r="A4597">
        <v>1500014732</v>
      </c>
      <c r="B4597" s="154">
        <v>0</v>
      </c>
    </row>
    <row r="4598" spans="1:2">
      <c r="A4598">
        <v>1500015136</v>
      </c>
      <c r="B4598" s="154">
        <v>10.8333333333333</v>
      </c>
    </row>
    <row r="4599" spans="1:2">
      <c r="A4599">
        <v>1500015257</v>
      </c>
      <c r="B4599" s="154">
        <v>0</v>
      </c>
    </row>
    <row r="4600" spans="1:2">
      <c r="A4600">
        <v>1500015359</v>
      </c>
      <c r="B4600" s="154">
        <v>15</v>
      </c>
    </row>
    <row r="4601" spans="1:2">
      <c r="A4601">
        <v>1500015543</v>
      </c>
      <c r="B4601" s="154">
        <v>6.1666666666666696</v>
      </c>
    </row>
    <row r="4602" spans="1:2">
      <c r="A4602">
        <v>1500015613</v>
      </c>
      <c r="B4602" s="154">
        <v>0</v>
      </c>
    </row>
    <row r="4603" spans="1:2">
      <c r="A4603">
        <v>1500015614</v>
      </c>
      <c r="B4603" s="154">
        <v>15</v>
      </c>
    </row>
    <row r="4604" spans="1:2">
      <c r="A4604">
        <v>1500016543</v>
      </c>
      <c r="B4604" s="154">
        <v>27.5</v>
      </c>
    </row>
    <row r="4605" spans="1:2">
      <c r="A4605">
        <v>1500016590</v>
      </c>
      <c r="B4605" s="154">
        <v>0</v>
      </c>
    </row>
    <row r="4606" spans="1:2">
      <c r="A4606">
        <v>1500017029</v>
      </c>
      <c r="B4606" s="154">
        <v>18</v>
      </c>
    </row>
    <row r="4607" spans="1:2">
      <c r="A4607">
        <v>1500017039</v>
      </c>
      <c r="B4607" s="154">
        <v>17.5</v>
      </c>
    </row>
    <row r="4608" spans="1:2">
      <c r="A4608">
        <v>1500017182</v>
      </c>
      <c r="B4608" s="154">
        <v>62</v>
      </c>
    </row>
    <row r="4609" spans="1:2">
      <c r="A4609">
        <v>1500017353</v>
      </c>
      <c r="B4609" s="154">
        <v>82.5</v>
      </c>
    </row>
    <row r="4610" spans="1:2">
      <c r="A4610">
        <v>1500017547</v>
      </c>
      <c r="B4610" s="154">
        <v>37.1666666666667</v>
      </c>
    </row>
    <row r="4611" spans="1:2">
      <c r="A4611">
        <v>1500017548</v>
      </c>
      <c r="B4611" s="154">
        <v>3.6666666666666701</v>
      </c>
    </row>
    <row r="4612" spans="1:2">
      <c r="A4612">
        <v>1500017746</v>
      </c>
      <c r="B4612" s="154">
        <v>34.1666666666667</v>
      </c>
    </row>
    <row r="4613" spans="1:2">
      <c r="A4613">
        <v>1500018125</v>
      </c>
      <c r="B4613" s="154">
        <v>17.8333333333333</v>
      </c>
    </row>
    <row r="4614" spans="1:2">
      <c r="A4614">
        <v>1500018288</v>
      </c>
      <c r="B4614" s="154">
        <v>5.8333333333333304</v>
      </c>
    </row>
    <row r="4615" spans="1:2">
      <c r="A4615">
        <v>1500018294</v>
      </c>
      <c r="B4615" s="154">
        <v>6.1666666666666696</v>
      </c>
    </row>
    <row r="4616" spans="1:2">
      <c r="A4616">
        <v>1500018389</v>
      </c>
      <c r="B4616" s="154">
        <v>8.3333333333333304</v>
      </c>
    </row>
    <row r="4617" spans="1:2">
      <c r="A4617">
        <v>1500018744</v>
      </c>
      <c r="B4617" s="154">
        <v>35</v>
      </c>
    </row>
    <row r="4618" spans="1:2">
      <c r="A4618">
        <v>1500018917</v>
      </c>
      <c r="B4618" s="154">
        <v>21.6666666666667</v>
      </c>
    </row>
    <row r="4619" spans="1:2">
      <c r="A4619">
        <v>1500019139</v>
      </c>
      <c r="B4619" s="154">
        <v>0.83333333333333304</v>
      </c>
    </row>
    <row r="4620" spans="1:2">
      <c r="A4620">
        <v>1500019180</v>
      </c>
      <c r="B4620" s="154">
        <v>14.1666666666667</v>
      </c>
    </row>
    <row r="4621" spans="1:2">
      <c r="A4621">
        <v>1500003142</v>
      </c>
      <c r="B4621" s="154">
        <v>12.25</v>
      </c>
    </row>
    <row r="4622" spans="1:2">
      <c r="A4622">
        <v>1500005865</v>
      </c>
      <c r="B4622" s="154">
        <v>0.41666666666666702</v>
      </c>
    </row>
    <row r="4623" spans="1:2">
      <c r="A4623">
        <v>1500002247</v>
      </c>
      <c r="B4623" s="154">
        <v>18.75</v>
      </c>
    </row>
    <row r="4624" spans="1:2">
      <c r="A4624">
        <v>1500005133</v>
      </c>
      <c r="B4624" s="154">
        <v>0</v>
      </c>
    </row>
    <row r="4625" spans="1:2">
      <c r="A4625">
        <v>1500002945</v>
      </c>
      <c r="B4625" s="154">
        <v>0</v>
      </c>
    </row>
    <row r="4626" spans="1:2">
      <c r="A4626">
        <v>1500004833</v>
      </c>
      <c r="B4626" s="154">
        <v>35.4166666666667</v>
      </c>
    </row>
    <row r="4627" spans="1:2">
      <c r="A4627">
        <v>1500003611</v>
      </c>
      <c r="B4627" s="154">
        <v>34.9166666666667</v>
      </c>
    </row>
    <row r="4628" spans="1:2">
      <c r="A4628">
        <v>1500005176</v>
      </c>
      <c r="B4628" s="154">
        <v>0</v>
      </c>
    </row>
    <row r="4629" spans="1:2">
      <c r="A4629">
        <v>1500003533</v>
      </c>
      <c r="B4629" s="154">
        <v>58.25</v>
      </c>
    </row>
    <row r="4630" spans="1:2">
      <c r="A4630">
        <v>1500002152</v>
      </c>
      <c r="B4630" s="154">
        <v>0.91666666666666696</v>
      </c>
    </row>
    <row r="4631" spans="1:2">
      <c r="A4631">
        <v>1500005184</v>
      </c>
      <c r="B4631" s="154">
        <v>0</v>
      </c>
    </row>
    <row r="4632" spans="1:2">
      <c r="A4632">
        <v>1500003612</v>
      </c>
      <c r="B4632" s="154">
        <v>0</v>
      </c>
    </row>
    <row r="4633" spans="1:2">
      <c r="A4633">
        <v>1500002112</v>
      </c>
      <c r="B4633" s="154">
        <v>0</v>
      </c>
    </row>
    <row r="4634" spans="1:2">
      <c r="A4634">
        <v>1500002113</v>
      </c>
      <c r="B4634" s="154">
        <v>12.9166666666667</v>
      </c>
    </row>
    <row r="4635" spans="1:2">
      <c r="A4635">
        <v>1500002200</v>
      </c>
      <c r="B4635" s="154">
        <v>0</v>
      </c>
    </row>
    <row r="4636" spans="1:2">
      <c r="A4636">
        <v>1500005764</v>
      </c>
      <c r="B4636" s="154">
        <v>2.9166666666666701</v>
      </c>
    </row>
    <row r="4637" spans="1:2">
      <c r="A4637">
        <v>1500003013</v>
      </c>
      <c r="B4637" s="154">
        <v>58</v>
      </c>
    </row>
    <row r="4638" spans="1:2">
      <c r="A4638">
        <v>1500005458</v>
      </c>
      <c r="B4638" s="154">
        <v>56.3333333333333</v>
      </c>
    </row>
    <row r="4639" spans="1:2">
      <c r="A4639">
        <v>1500005830</v>
      </c>
      <c r="B4639" s="154">
        <v>19.25</v>
      </c>
    </row>
    <row r="4640" spans="1:2">
      <c r="A4640">
        <v>1500002178</v>
      </c>
      <c r="B4640" s="154">
        <v>8.5</v>
      </c>
    </row>
    <row r="4641" spans="1:2">
      <c r="A4641">
        <v>1500004591</v>
      </c>
      <c r="B4641" s="154">
        <v>48.8333333333333</v>
      </c>
    </row>
    <row r="4642" spans="1:2">
      <c r="A4642">
        <v>1500004592</v>
      </c>
      <c r="B4642" s="154">
        <v>5.6666666666666696</v>
      </c>
    </row>
    <row r="4643" spans="1:2">
      <c r="A4643">
        <v>1500004752</v>
      </c>
      <c r="B4643" s="154">
        <v>56.75</v>
      </c>
    </row>
    <row r="4644" spans="1:2">
      <c r="A4644">
        <v>1500005080</v>
      </c>
      <c r="B4644" s="154">
        <v>25.5833333333333</v>
      </c>
    </row>
    <row r="4645" spans="1:2">
      <c r="A4645">
        <v>1500005081</v>
      </c>
      <c r="B4645" s="154">
        <v>0</v>
      </c>
    </row>
    <row r="4646" spans="1:2">
      <c r="A4646">
        <v>1500003091</v>
      </c>
      <c r="B4646" s="154">
        <v>12.5</v>
      </c>
    </row>
    <row r="4647" spans="1:2">
      <c r="A4647">
        <v>1500004392</v>
      </c>
      <c r="B4647" s="154">
        <v>21</v>
      </c>
    </row>
    <row r="4648" spans="1:2">
      <c r="A4648">
        <v>1500004696</v>
      </c>
      <c r="B4648" s="154">
        <v>16.25</v>
      </c>
    </row>
    <row r="4649" spans="1:2">
      <c r="A4649">
        <v>1500001969</v>
      </c>
      <c r="B4649" s="154">
        <v>33.8333333333333</v>
      </c>
    </row>
    <row r="4650" spans="1:2">
      <c r="A4650">
        <v>1500001970</v>
      </c>
      <c r="B4650" s="154">
        <v>8.3333333333333304</v>
      </c>
    </row>
    <row r="4651" spans="1:2">
      <c r="A4651">
        <v>1500001971</v>
      </c>
      <c r="B4651" s="154">
        <v>17.5</v>
      </c>
    </row>
    <row r="4652" spans="1:2">
      <c r="A4652">
        <v>1500003570</v>
      </c>
      <c r="B4652" s="154">
        <v>13.25</v>
      </c>
    </row>
    <row r="4653" spans="1:2">
      <c r="A4653">
        <v>1500004266</v>
      </c>
      <c r="B4653" s="154">
        <v>22.5</v>
      </c>
    </row>
    <row r="4654" spans="1:2">
      <c r="A4654">
        <v>1500004267</v>
      </c>
      <c r="B4654" s="154">
        <v>0</v>
      </c>
    </row>
    <row r="4655" spans="1:2">
      <c r="A4655">
        <v>1500001718</v>
      </c>
      <c r="B4655" s="154">
        <v>0</v>
      </c>
    </row>
    <row r="4656" spans="1:2">
      <c r="A4656">
        <v>1500004467</v>
      </c>
      <c r="B4656" s="154">
        <v>21.6666666666667</v>
      </c>
    </row>
    <row r="4657" spans="1:2">
      <c r="A4657">
        <v>1500003720</v>
      </c>
      <c r="B4657" s="154">
        <v>0</v>
      </c>
    </row>
    <row r="4658" spans="1:2">
      <c r="A4658">
        <v>1500002636</v>
      </c>
      <c r="B4658" s="154">
        <v>22.5</v>
      </c>
    </row>
    <row r="4659" spans="1:2">
      <c r="A4659">
        <v>1500002637</v>
      </c>
      <c r="B4659" s="154">
        <v>0</v>
      </c>
    </row>
    <row r="4660" spans="1:2">
      <c r="A4660">
        <v>1500002826</v>
      </c>
      <c r="B4660" s="154">
        <v>11.5</v>
      </c>
    </row>
    <row r="4661" spans="1:2">
      <c r="A4661">
        <v>1500001766</v>
      </c>
      <c r="B4661" s="154">
        <v>13.1666666666667</v>
      </c>
    </row>
    <row r="4662" spans="1:2">
      <c r="A4662">
        <v>1500001981</v>
      </c>
      <c r="B4662" s="154">
        <v>56.325000000000003</v>
      </c>
    </row>
    <row r="4663" spans="1:2">
      <c r="A4663">
        <v>1500002883</v>
      </c>
      <c r="B4663" s="154">
        <v>13.75</v>
      </c>
    </row>
    <row r="4664" spans="1:2">
      <c r="A4664">
        <v>1500005649</v>
      </c>
      <c r="B4664" s="154">
        <v>0</v>
      </c>
    </row>
    <row r="4665" spans="1:2">
      <c r="A4665">
        <v>1500004603</v>
      </c>
      <c r="B4665" s="154">
        <v>3.3333333333333299</v>
      </c>
    </row>
    <row r="4666" spans="1:2">
      <c r="A4666">
        <v>1500004883</v>
      </c>
      <c r="B4666" s="154">
        <v>0</v>
      </c>
    </row>
    <row r="4667" spans="1:2">
      <c r="A4667">
        <v>1500003347</v>
      </c>
      <c r="B4667" s="154">
        <v>51.6666666666667</v>
      </c>
    </row>
    <row r="4668" spans="1:2">
      <c r="A4668">
        <v>1500003392</v>
      </c>
      <c r="B4668" s="154">
        <v>0</v>
      </c>
    </row>
    <row r="4669" spans="1:2">
      <c r="A4669">
        <v>1500005083</v>
      </c>
      <c r="B4669" s="154">
        <v>0</v>
      </c>
    </row>
    <row r="4670" spans="1:2">
      <c r="A4670">
        <v>1500005574</v>
      </c>
      <c r="B4670" s="154">
        <v>0</v>
      </c>
    </row>
    <row r="4671" spans="1:2">
      <c r="A4671">
        <v>1500004292</v>
      </c>
      <c r="B4671" s="154">
        <v>17.1666666666667</v>
      </c>
    </row>
    <row r="4672" spans="1:2">
      <c r="A4672">
        <v>1500004879</v>
      </c>
      <c r="B4672" s="154">
        <v>0</v>
      </c>
    </row>
    <row r="4673" spans="1:2">
      <c r="A4673">
        <v>1500005273</v>
      </c>
      <c r="B4673" s="154">
        <v>32.491666666666703</v>
      </c>
    </row>
    <row r="4674" spans="1:2">
      <c r="A4674">
        <v>1500003164</v>
      </c>
      <c r="B4674" s="154">
        <v>13.5833333333333</v>
      </c>
    </row>
    <row r="4675" spans="1:2">
      <c r="A4675">
        <v>1500005244</v>
      </c>
      <c r="B4675" s="154">
        <v>103.25</v>
      </c>
    </row>
    <row r="4676" spans="1:2">
      <c r="A4676">
        <v>1500005245</v>
      </c>
      <c r="B4676" s="154">
        <v>3.3333333333333299</v>
      </c>
    </row>
    <row r="4677" spans="1:2">
      <c r="A4677">
        <v>1500005817</v>
      </c>
      <c r="B4677" s="154">
        <v>0.16666666666666699</v>
      </c>
    </row>
    <row r="4678" spans="1:2">
      <c r="A4678">
        <v>1500002820</v>
      </c>
      <c r="B4678" s="154">
        <v>20.1666666666667</v>
      </c>
    </row>
    <row r="4679" spans="1:2">
      <c r="A4679">
        <v>1500005637</v>
      </c>
      <c r="B4679" s="154">
        <v>24.366666666666699</v>
      </c>
    </row>
    <row r="4680" spans="1:2">
      <c r="A4680">
        <v>1500002821</v>
      </c>
      <c r="B4680" s="154">
        <v>12.75</v>
      </c>
    </row>
    <row r="4681" spans="1:2">
      <c r="A4681">
        <v>1500003613</v>
      </c>
      <c r="B4681" s="154">
        <v>26.508333333333301</v>
      </c>
    </row>
    <row r="4682" spans="1:2">
      <c r="A4682">
        <v>1500005818</v>
      </c>
      <c r="B4682" s="154">
        <v>0.5</v>
      </c>
    </row>
    <row r="4683" spans="1:2">
      <c r="A4683">
        <v>1500003943</v>
      </c>
      <c r="B4683" s="154">
        <v>17.6666666666667</v>
      </c>
    </row>
    <row r="4684" spans="1:2">
      <c r="A4684">
        <v>1500001739</v>
      </c>
      <c r="B4684" s="154">
        <v>0</v>
      </c>
    </row>
    <row r="4685" spans="1:2">
      <c r="A4685">
        <v>1500002036</v>
      </c>
      <c r="B4685" s="154">
        <v>0</v>
      </c>
    </row>
    <row r="4686" spans="1:2">
      <c r="A4686">
        <v>1500005342</v>
      </c>
      <c r="B4686" s="154">
        <v>16.25</v>
      </c>
    </row>
    <row r="4687" spans="1:2">
      <c r="A4687">
        <v>1500001740</v>
      </c>
      <c r="B4687" s="154">
        <v>0.33333333333333298</v>
      </c>
    </row>
    <row r="4688" spans="1:2">
      <c r="A4688">
        <v>1500004028</v>
      </c>
      <c r="B4688" s="154">
        <v>0.41666666666666702</v>
      </c>
    </row>
    <row r="4689" spans="1:2">
      <c r="A4689">
        <v>1500003614</v>
      </c>
      <c r="B4689" s="154">
        <v>44.116666666666703</v>
      </c>
    </row>
    <row r="4690" spans="1:2">
      <c r="A4690">
        <v>1500005264</v>
      </c>
      <c r="B4690" s="154">
        <v>5.25</v>
      </c>
    </row>
    <row r="4691" spans="1:2">
      <c r="A4691">
        <v>1500003615</v>
      </c>
      <c r="B4691" s="154">
        <v>41.683333333333302</v>
      </c>
    </row>
    <row r="4692" spans="1:2">
      <c r="A4692">
        <v>1500003944</v>
      </c>
      <c r="B4692" s="154">
        <v>0</v>
      </c>
    </row>
    <row r="4693" spans="1:2">
      <c r="A4693">
        <v>1500002822</v>
      </c>
      <c r="B4693" s="154">
        <v>127.8</v>
      </c>
    </row>
    <row r="4694" spans="1:2">
      <c r="A4694">
        <v>1500003616</v>
      </c>
      <c r="B4694" s="154">
        <v>11.1666666666667</v>
      </c>
    </row>
    <row r="4695" spans="1:2">
      <c r="A4695">
        <v>1500003617</v>
      </c>
      <c r="B4695" s="154">
        <v>27.8333333333333</v>
      </c>
    </row>
    <row r="4696" spans="1:2">
      <c r="A4696">
        <v>1500003945</v>
      </c>
      <c r="B4696" s="154">
        <v>2.0833333333333299</v>
      </c>
    </row>
    <row r="4697" spans="1:2">
      <c r="A4697">
        <v>1500005274</v>
      </c>
      <c r="B4697" s="154">
        <v>0.68333333333333302</v>
      </c>
    </row>
    <row r="4698" spans="1:2">
      <c r="A4698">
        <v>1500005638</v>
      </c>
      <c r="B4698" s="154">
        <v>0.33333333333333298</v>
      </c>
    </row>
    <row r="4699" spans="1:2">
      <c r="A4699">
        <v>1500005343</v>
      </c>
      <c r="B4699" s="154">
        <v>20.0416666666667</v>
      </c>
    </row>
    <row r="4700" spans="1:2">
      <c r="A4700">
        <v>1500005639</v>
      </c>
      <c r="B4700" s="154">
        <v>2.25</v>
      </c>
    </row>
    <row r="4701" spans="1:2">
      <c r="A4701">
        <v>1500003946</v>
      </c>
      <c r="B4701" s="154">
        <v>18.1666666666667</v>
      </c>
    </row>
    <row r="4702" spans="1:2">
      <c r="A4702">
        <v>1500005640</v>
      </c>
      <c r="B4702" s="154">
        <v>17.75</v>
      </c>
    </row>
    <row r="4703" spans="1:2">
      <c r="A4703">
        <v>1500002037</v>
      </c>
      <c r="B4703" s="154">
        <v>0</v>
      </c>
    </row>
    <row r="4704" spans="1:2">
      <c r="A4704">
        <v>1500004745</v>
      </c>
      <c r="B4704" s="154">
        <v>0</v>
      </c>
    </row>
    <row r="4705" spans="1:2">
      <c r="A4705">
        <v>1500002617</v>
      </c>
      <c r="B4705" s="154">
        <v>43.9166666666667</v>
      </c>
    </row>
    <row r="4706" spans="1:2">
      <c r="A4706">
        <v>1500005265</v>
      </c>
      <c r="B4706" s="154">
        <v>7.55</v>
      </c>
    </row>
    <row r="4707" spans="1:2">
      <c r="A4707">
        <v>1500002823</v>
      </c>
      <c r="B4707" s="154">
        <v>1.8333333333333299</v>
      </c>
    </row>
    <row r="4708" spans="1:2">
      <c r="A4708">
        <v>1500004616</v>
      </c>
      <c r="B4708" s="154">
        <v>115.833333333333</v>
      </c>
    </row>
    <row r="4709" spans="1:2">
      <c r="A4709">
        <v>1500005048</v>
      </c>
      <c r="B4709" s="154">
        <v>13.5</v>
      </c>
    </row>
    <row r="4710" spans="1:2">
      <c r="A4710">
        <v>1500005777</v>
      </c>
      <c r="B4710" s="154">
        <v>0</v>
      </c>
    </row>
    <row r="4711" spans="1:2">
      <c r="A4711">
        <v>1500002747</v>
      </c>
      <c r="B4711" s="154">
        <v>0</v>
      </c>
    </row>
    <row r="4712" spans="1:2">
      <c r="A4712">
        <v>1500005049</v>
      </c>
      <c r="B4712" s="154">
        <v>5.9166666666666696</v>
      </c>
    </row>
    <row r="4713" spans="1:2">
      <c r="A4713">
        <v>1500003505</v>
      </c>
      <c r="B4713" s="154">
        <v>7.5</v>
      </c>
    </row>
    <row r="4714" spans="1:2">
      <c r="A4714">
        <v>1500002427</v>
      </c>
      <c r="B4714" s="154">
        <v>0</v>
      </c>
    </row>
    <row r="4715" spans="1:2">
      <c r="A4715">
        <v>1500002748</v>
      </c>
      <c r="B4715" s="154">
        <v>32.1666666666667</v>
      </c>
    </row>
    <row r="4716" spans="1:2">
      <c r="A4716">
        <v>1500002428</v>
      </c>
      <c r="B4716" s="154">
        <v>39</v>
      </c>
    </row>
    <row r="4717" spans="1:2">
      <c r="A4717">
        <v>1500002429</v>
      </c>
      <c r="B4717" s="154">
        <v>31.608333333333299</v>
      </c>
    </row>
    <row r="4718" spans="1:2">
      <c r="A4718">
        <v>1500005779</v>
      </c>
      <c r="B4718" s="154">
        <v>18.4166666666667</v>
      </c>
    </row>
    <row r="4719" spans="1:2">
      <c r="A4719">
        <v>1500002430</v>
      </c>
      <c r="B4719" s="154">
        <v>7.5833333333333304</v>
      </c>
    </row>
    <row r="4720" spans="1:2">
      <c r="A4720">
        <v>1500002431</v>
      </c>
      <c r="B4720" s="154">
        <v>19</v>
      </c>
    </row>
    <row r="4721" spans="1:2">
      <c r="A4721">
        <v>1500002432</v>
      </c>
      <c r="B4721" s="154">
        <v>94.6666666666667</v>
      </c>
    </row>
    <row r="4722" spans="1:2">
      <c r="A4722">
        <v>1500005051</v>
      </c>
      <c r="B4722" s="154">
        <v>13.0833333333333</v>
      </c>
    </row>
    <row r="4723" spans="1:2">
      <c r="A4723">
        <v>1500005780</v>
      </c>
      <c r="B4723" s="154">
        <v>15.25</v>
      </c>
    </row>
    <row r="4724" spans="1:2">
      <c r="A4724">
        <v>1500002749</v>
      </c>
      <c r="B4724" s="154">
        <v>8.5833333333333304</v>
      </c>
    </row>
    <row r="4725" spans="1:2">
      <c r="A4725">
        <v>1500004746</v>
      </c>
      <c r="B4725" s="154">
        <v>0</v>
      </c>
    </row>
    <row r="4726" spans="1:2">
      <c r="A4726">
        <v>1500004617</v>
      </c>
      <c r="B4726" s="154">
        <v>24.5833333333333</v>
      </c>
    </row>
    <row r="4727" spans="1:2">
      <c r="A4727">
        <v>1500004604</v>
      </c>
      <c r="B4727" s="154">
        <v>17.25</v>
      </c>
    </row>
    <row r="4728" spans="1:2">
      <c r="A4728">
        <v>1500002433</v>
      </c>
      <c r="B4728" s="154">
        <v>65</v>
      </c>
    </row>
    <row r="4729" spans="1:2">
      <c r="A4729">
        <v>1500002750</v>
      </c>
      <c r="B4729" s="154">
        <v>127.5</v>
      </c>
    </row>
    <row r="4730" spans="1:2">
      <c r="A4730">
        <v>1500005782</v>
      </c>
      <c r="B4730" s="154">
        <v>0</v>
      </c>
    </row>
    <row r="4731" spans="1:2">
      <c r="A4731">
        <v>1500004618</v>
      </c>
      <c r="B4731" s="154">
        <v>12.4166666666667</v>
      </c>
    </row>
    <row r="4732" spans="1:2">
      <c r="A4732">
        <v>1500002434</v>
      </c>
      <c r="B4732" s="154">
        <v>11.25</v>
      </c>
    </row>
    <row r="4733" spans="1:2">
      <c r="A4733">
        <v>1500004619</v>
      </c>
      <c r="B4733" s="154">
        <v>16.0833333333333</v>
      </c>
    </row>
    <row r="4734" spans="1:2">
      <c r="A4734">
        <v>1500002435</v>
      </c>
      <c r="B4734" s="154">
        <v>8.0833333333333304</v>
      </c>
    </row>
    <row r="4735" spans="1:2">
      <c r="A4735">
        <v>1500002436</v>
      </c>
      <c r="B4735" s="154">
        <v>13.5833333333333</v>
      </c>
    </row>
    <row r="4736" spans="1:2">
      <c r="A4736">
        <v>1500002437</v>
      </c>
      <c r="B4736" s="154">
        <v>31.9166666666667</v>
      </c>
    </row>
    <row r="4737" spans="1:2">
      <c r="A4737">
        <v>1500003509</v>
      </c>
      <c r="B4737" s="154">
        <v>11.3333333333333</v>
      </c>
    </row>
    <row r="4738" spans="1:2">
      <c r="A4738">
        <v>1500005784</v>
      </c>
      <c r="B4738" s="154">
        <v>0</v>
      </c>
    </row>
    <row r="4739" spans="1:2">
      <c r="A4739">
        <v>1500005785</v>
      </c>
      <c r="B4739" s="154">
        <v>0</v>
      </c>
    </row>
    <row r="4740" spans="1:2">
      <c r="A4740">
        <v>1500005786</v>
      </c>
      <c r="B4740" s="154">
        <v>0</v>
      </c>
    </row>
    <row r="4741" spans="1:2">
      <c r="A4741">
        <v>1500005052</v>
      </c>
      <c r="B4741" s="154">
        <v>0</v>
      </c>
    </row>
    <row r="4742" spans="1:2">
      <c r="A4742">
        <v>1500003510</v>
      </c>
      <c r="B4742" s="154">
        <v>18.25</v>
      </c>
    </row>
    <row r="4743" spans="1:2">
      <c r="A4743">
        <v>1500005787</v>
      </c>
      <c r="B4743" s="154">
        <v>0</v>
      </c>
    </row>
    <row r="4744" spans="1:2">
      <c r="A4744">
        <v>1500002438</v>
      </c>
      <c r="B4744" s="154">
        <v>0</v>
      </c>
    </row>
    <row r="4745" spans="1:2">
      <c r="A4745">
        <v>1500002439</v>
      </c>
      <c r="B4745" s="154">
        <v>18.6666666666667</v>
      </c>
    </row>
    <row r="4746" spans="1:2">
      <c r="A4746">
        <v>1500002440</v>
      </c>
      <c r="B4746" s="154">
        <v>0</v>
      </c>
    </row>
    <row r="4747" spans="1:2">
      <c r="A4747">
        <v>1500003511</v>
      </c>
      <c r="B4747" s="154">
        <v>17.1666666666667</v>
      </c>
    </row>
    <row r="4748" spans="1:2">
      <c r="A4748">
        <v>1500004621</v>
      </c>
      <c r="B4748" s="154">
        <v>25.5833333333333</v>
      </c>
    </row>
    <row r="4749" spans="1:2">
      <c r="A4749">
        <v>1500003512</v>
      </c>
      <c r="B4749" s="154">
        <v>0</v>
      </c>
    </row>
    <row r="4750" spans="1:2">
      <c r="A4750">
        <v>1500003514</v>
      </c>
      <c r="B4750" s="154">
        <v>14.6666666666667</v>
      </c>
    </row>
    <row r="4751" spans="1:2">
      <c r="A4751">
        <v>1500002752</v>
      </c>
      <c r="B4751" s="154">
        <v>5.9166666666666696</v>
      </c>
    </row>
    <row r="4752" spans="1:2">
      <c r="A4752">
        <v>1500002753</v>
      </c>
      <c r="B4752" s="154">
        <v>40.6666666666667</v>
      </c>
    </row>
    <row r="4753" spans="1:2">
      <c r="A4753">
        <v>1500002754</v>
      </c>
      <c r="B4753" s="154">
        <v>24</v>
      </c>
    </row>
    <row r="4754" spans="1:2">
      <c r="A4754">
        <v>1500002755</v>
      </c>
      <c r="B4754" s="154">
        <v>9.25</v>
      </c>
    </row>
    <row r="4755" spans="1:2">
      <c r="A4755">
        <v>1500002756</v>
      </c>
      <c r="B4755" s="154">
        <v>9.5</v>
      </c>
    </row>
    <row r="4756" spans="1:2">
      <c r="A4756">
        <v>1500002757</v>
      </c>
      <c r="B4756" s="154">
        <v>14.75</v>
      </c>
    </row>
    <row r="4757" spans="1:2">
      <c r="A4757">
        <v>1500005789</v>
      </c>
      <c r="B4757" s="154">
        <v>9.8333333333333304</v>
      </c>
    </row>
    <row r="4758" spans="1:2">
      <c r="A4758">
        <v>1500004622</v>
      </c>
      <c r="B4758" s="154">
        <v>0</v>
      </c>
    </row>
    <row r="4759" spans="1:2">
      <c r="A4759">
        <v>1500003534</v>
      </c>
      <c r="B4759" s="154">
        <v>11.8333333333333</v>
      </c>
    </row>
    <row r="4760" spans="1:2">
      <c r="A4760">
        <v>1500003536</v>
      </c>
      <c r="B4760" s="154">
        <v>15.6666666666667</v>
      </c>
    </row>
    <row r="4761" spans="1:2">
      <c r="A4761">
        <v>1500003537</v>
      </c>
      <c r="B4761" s="154">
        <v>0</v>
      </c>
    </row>
    <row r="4762" spans="1:2">
      <c r="A4762">
        <v>1500002336</v>
      </c>
      <c r="B4762" s="154">
        <v>32.1666666666667</v>
      </c>
    </row>
    <row r="4763" spans="1:2">
      <c r="A4763">
        <v>1500004834</v>
      </c>
      <c r="B4763" s="154">
        <v>1.25</v>
      </c>
    </row>
    <row r="4764" spans="1:2">
      <c r="A4764">
        <v>1500006289</v>
      </c>
      <c r="B4764" s="154">
        <v>10.9583333333333</v>
      </c>
    </row>
    <row r="4765" spans="1:2">
      <c r="A4765">
        <v>1500006184</v>
      </c>
      <c r="B4765" s="154">
        <v>2.3333333333333299</v>
      </c>
    </row>
    <row r="4766" spans="1:2">
      <c r="A4766">
        <v>1500005120</v>
      </c>
      <c r="B4766" s="154">
        <v>1.3333333333333299</v>
      </c>
    </row>
    <row r="4767" spans="1:2">
      <c r="A4767">
        <v>1500006185</v>
      </c>
      <c r="B4767" s="154">
        <v>8.6666666666666696</v>
      </c>
    </row>
    <row r="4768" spans="1:2">
      <c r="A4768">
        <v>1500005177</v>
      </c>
      <c r="B4768" s="154">
        <v>2.5833333333333299</v>
      </c>
    </row>
    <row r="4769" spans="1:2">
      <c r="A4769">
        <v>1500005588</v>
      </c>
      <c r="B4769" s="154">
        <v>0.58333333333333304</v>
      </c>
    </row>
    <row r="4770" spans="1:2">
      <c r="A4770">
        <v>1500002651</v>
      </c>
      <c r="B4770" s="154">
        <v>0</v>
      </c>
    </row>
    <row r="4771" spans="1:2">
      <c r="A4771">
        <v>1500002652</v>
      </c>
      <c r="B4771" s="154">
        <v>0</v>
      </c>
    </row>
    <row r="4772" spans="1:2">
      <c r="A4772">
        <v>1500005589</v>
      </c>
      <c r="B4772" s="154">
        <v>0</v>
      </c>
    </row>
    <row r="4773" spans="1:2">
      <c r="A4773">
        <v>1500002472</v>
      </c>
      <c r="B4773" s="154">
        <v>108.583333333333</v>
      </c>
    </row>
    <row r="4774" spans="1:2">
      <c r="A4774">
        <v>1500005590</v>
      </c>
      <c r="B4774" s="154">
        <v>22.516666666666701</v>
      </c>
    </row>
    <row r="4775" spans="1:2">
      <c r="A4775">
        <v>1500004758</v>
      </c>
      <c r="B4775" s="154">
        <v>6.1666666666666696</v>
      </c>
    </row>
    <row r="4776" spans="1:2">
      <c r="A4776">
        <v>1500005178</v>
      </c>
      <c r="B4776" s="154">
        <v>0</v>
      </c>
    </row>
    <row r="4777" spans="1:2">
      <c r="A4777">
        <v>1500002654</v>
      </c>
      <c r="B4777" s="154">
        <v>1.25</v>
      </c>
    </row>
    <row r="4778" spans="1:2">
      <c r="A4778">
        <v>1500002655</v>
      </c>
      <c r="B4778" s="154">
        <v>8.5083333333333293</v>
      </c>
    </row>
    <row r="4779" spans="1:2">
      <c r="A4779">
        <v>1500005179</v>
      </c>
      <c r="B4779" s="154">
        <v>57.9166666666667</v>
      </c>
    </row>
    <row r="4780" spans="1:2">
      <c r="A4780">
        <v>1500005591</v>
      </c>
      <c r="B4780" s="154">
        <v>0</v>
      </c>
    </row>
    <row r="4781" spans="1:2">
      <c r="A4781">
        <v>1500002656</v>
      </c>
      <c r="B4781" s="154">
        <v>17.3333333333333</v>
      </c>
    </row>
    <row r="4782" spans="1:2">
      <c r="A4782">
        <v>1500005592</v>
      </c>
      <c r="B4782" s="154">
        <v>0</v>
      </c>
    </row>
    <row r="4783" spans="1:2">
      <c r="A4783">
        <v>1500005354</v>
      </c>
      <c r="B4783" s="154">
        <v>6.0833333333333304</v>
      </c>
    </row>
    <row r="4784" spans="1:2">
      <c r="A4784">
        <v>1500003165</v>
      </c>
      <c r="B4784" s="154">
        <v>8.8333333333333304</v>
      </c>
    </row>
    <row r="4785" spans="1:2">
      <c r="A4785">
        <v>1500002571</v>
      </c>
      <c r="B4785" s="154">
        <v>22.9166666666667</v>
      </c>
    </row>
    <row r="4786" spans="1:2">
      <c r="A4786">
        <v>1500005355</v>
      </c>
      <c r="B4786" s="154">
        <v>0.41666666666666702</v>
      </c>
    </row>
    <row r="4787" spans="1:2">
      <c r="A4787">
        <v>1500005356</v>
      </c>
      <c r="B4787" s="154">
        <v>14.5833333333333</v>
      </c>
    </row>
    <row r="4788" spans="1:2">
      <c r="A4788">
        <v>1500005357</v>
      </c>
      <c r="B4788" s="154">
        <v>16.616666666666699</v>
      </c>
    </row>
    <row r="4789" spans="1:2">
      <c r="A4789">
        <v>1500003953</v>
      </c>
      <c r="B4789" s="154">
        <v>5.9166666666666696</v>
      </c>
    </row>
    <row r="4790" spans="1:2">
      <c r="A4790">
        <v>1500002115</v>
      </c>
      <c r="B4790" s="154">
        <v>1.9166666666666701</v>
      </c>
    </row>
    <row r="4791" spans="1:2">
      <c r="A4791">
        <v>1500005358</v>
      </c>
      <c r="B4791" s="154">
        <v>23.45</v>
      </c>
    </row>
    <row r="4792" spans="1:2">
      <c r="A4792">
        <v>1500004747</v>
      </c>
      <c r="B4792" s="154">
        <v>37.9166666666667</v>
      </c>
    </row>
    <row r="4793" spans="1:2">
      <c r="A4793">
        <v>1500005359</v>
      </c>
      <c r="B4793" s="154">
        <v>17.5833333333333</v>
      </c>
    </row>
    <row r="4794" spans="1:2">
      <c r="A4794">
        <v>1500005360</v>
      </c>
      <c r="B4794" s="154">
        <v>0.5</v>
      </c>
    </row>
    <row r="4795" spans="1:2">
      <c r="A4795">
        <v>1500003550</v>
      </c>
      <c r="B4795" s="154">
        <v>22.3333333333333</v>
      </c>
    </row>
    <row r="4796" spans="1:2">
      <c r="A4796">
        <v>1500005361</v>
      </c>
      <c r="B4796" s="154">
        <v>14.0833333333333</v>
      </c>
    </row>
    <row r="4797" spans="1:2">
      <c r="A4797">
        <v>1500002041</v>
      </c>
      <c r="B4797" s="154">
        <v>1.75</v>
      </c>
    </row>
    <row r="4798" spans="1:2">
      <c r="A4798">
        <v>1500003551</v>
      </c>
      <c r="B4798" s="154">
        <v>18.8333333333333</v>
      </c>
    </row>
    <row r="4799" spans="1:2">
      <c r="A4799">
        <v>1500004029</v>
      </c>
      <c r="B4799" s="154">
        <v>1.6666666666666701</v>
      </c>
    </row>
    <row r="4800" spans="1:2">
      <c r="A4800">
        <v>1500003552</v>
      </c>
      <c r="B4800" s="154">
        <v>10.5833333333333</v>
      </c>
    </row>
    <row r="4801" spans="1:2">
      <c r="A4801">
        <v>1500002572</v>
      </c>
      <c r="B4801" s="154">
        <v>21.9583333333333</v>
      </c>
    </row>
    <row r="4802" spans="1:2">
      <c r="A4802">
        <v>1500002116</v>
      </c>
      <c r="B4802" s="154">
        <v>15.8333333333333</v>
      </c>
    </row>
    <row r="4803" spans="1:2">
      <c r="A4803">
        <v>1500005363</v>
      </c>
      <c r="B4803" s="154">
        <v>110.5</v>
      </c>
    </row>
    <row r="4804" spans="1:2">
      <c r="A4804">
        <v>1500002042</v>
      </c>
      <c r="B4804" s="154">
        <v>0</v>
      </c>
    </row>
    <row r="4805" spans="1:2">
      <c r="A4805">
        <v>1500003166</v>
      </c>
      <c r="B4805" s="154">
        <v>10.0833333333333</v>
      </c>
    </row>
    <row r="4806" spans="1:2">
      <c r="A4806">
        <v>1500002117</v>
      </c>
      <c r="B4806" s="154">
        <v>2.0833333333333299</v>
      </c>
    </row>
    <row r="4807" spans="1:2">
      <c r="A4807">
        <v>1500003553</v>
      </c>
      <c r="B4807" s="154">
        <v>36.5</v>
      </c>
    </row>
    <row r="4808" spans="1:2">
      <c r="A4808">
        <v>1500003954</v>
      </c>
      <c r="B4808" s="154">
        <v>14.5</v>
      </c>
    </row>
    <row r="4809" spans="1:2">
      <c r="A4809">
        <v>1500005364</v>
      </c>
      <c r="B4809" s="154">
        <v>17.658333333333299</v>
      </c>
    </row>
    <row r="4810" spans="1:2">
      <c r="A4810">
        <v>1500003554</v>
      </c>
      <c r="B4810" s="154">
        <v>0</v>
      </c>
    </row>
    <row r="4811" spans="1:2">
      <c r="A4811">
        <v>1500002573</v>
      </c>
      <c r="B4811" s="154">
        <v>7.2083333333333304</v>
      </c>
    </row>
    <row r="4812" spans="1:2">
      <c r="A4812">
        <v>1500005366</v>
      </c>
      <c r="B4812" s="154">
        <v>20.9166666666667</v>
      </c>
    </row>
    <row r="4813" spans="1:2">
      <c r="A4813">
        <v>1500005367</v>
      </c>
      <c r="B4813" s="154">
        <v>41.5833333333333</v>
      </c>
    </row>
    <row r="4814" spans="1:2">
      <c r="A4814">
        <v>1500005368</v>
      </c>
      <c r="B4814" s="154">
        <v>24.5833333333333</v>
      </c>
    </row>
    <row r="4815" spans="1:2">
      <c r="A4815">
        <v>1500005369</v>
      </c>
      <c r="B4815" s="154">
        <v>5.5833333333333304</v>
      </c>
    </row>
    <row r="4816" spans="1:2">
      <c r="A4816">
        <v>1500002120</v>
      </c>
      <c r="B4816" s="154">
        <v>12.5833333333333</v>
      </c>
    </row>
    <row r="4817" spans="1:2">
      <c r="A4817">
        <v>1500005370</v>
      </c>
      <c r="B4817" s="154">
        <v>18.1666666666667</v>
      </c>
    </row>
    <row r="4818" spans="1:2">
      <c r="A4818">
        <v>1500002121</v>
      </c>
      <c r="B4818" s="154">
        <v>89.5</v>
      </c>
    </row>
    <row r="4819" spans="1:2">
      <c r="A4819">
        <v>1500002574</v>
      </c>
      <c r="B4819" s="154">
        <v>34.9166666666667</v>
      </c>
    </row>
    <row r="4820" spans="1:2">
      <c r="A4820">
        <v>1500005371</v>
      </c>
      <c r="B4820" s="154">
        <v>0</v>
      </c>
    </row>
    <row r="4821" spans="1:2">
      <c r="A4821">
        <v>1500005372</v>
      </c>
      <c r="B4821" s="154">
        <v>0.83333333333333304</v>
      </c>
    </row>
    <row r="4822" spans="1:2">
      <c r="A4822">
        <v>1500005373</v>
      </c>
      <c r="B4822" s="154">
        <v>38.75</v>
      </c>
    </row>
    <row r="4823" spans="1:2">
      <c r="A4823">
        <v>1500005374</v>
      </c>
      <c r="B4823" s="154">
        <v>7</v>
      </c>
    </row>
    <row r="4824" spans="1:2">
      <c r="A4824">
        <v>1500005375</v>
      </c>
      <c r="B4824" s="154">
        <v>72.55</v>
      </c>
    </row>
    <row r="4825" spans="1:2">
      <c r="A4825">
        <v>1500005246</v>
      </c>
      <c r="B4825" s="154">
        <v>24.4166666666667</v>
      </c>
    </row>
    <row r="4826" spans="1:2">
      <c r="A4826">
        <v>1500005376</v>
      </c>
      <c r="B4826" s="154">
        <v>7.8333333333333304</v>
      </c>
    </row>
    <row r="4827" spans="1:2">
      <c r="A4827">
        <v>1500003538</v>
      </c>
      <c r="B4827" s="154">
        <v>56.8333333333333</v>
      </c>
    </row>
    <row r="4828" spans="1:2">
      <c r="A4828">
        <v>1500002201</v>
      </c>
      <c r="B4828" s="154">
        <v>6</v>
      </c>
    </row>
    <row r="4829" spans="1:2">
      <c r="A4829">
        <v>1500003539</v>
      </c>
      <c r="B4829" s="154">
        <v>0</v>
      </c>
    </row>
    <row r="4830" spans="1:2">
      <c r="A4830">
        <v>1500003861</v>
      </c>
      <c r="B4830" s="154">
        <v>0</v>
      </c>
    </row>
    <row r="4831" spans="1:2">
      <c r="A4831">
        <v>1500005661</v>
      </c>
      <c r="B4831" s="154">
        <v>0</v>
      </c>
    </row>
    <row r="4832" spans="1:2">
      <c r="A4832">
        <v>1500003862</v>
      </c>
      <c r="B4832" s="154">
        <v>9.1666666666666696</v>
      </c>
    </row>
    <row r="4833" spans="1:2">
      <c r="A4833">
        <v>1500004430</v>
      </c>
      <c r="B4833" s="154">
        <v>0</v>
      </c>
    </row>
    <row r="4834" spans="1:2">
      <c r="A4834">
        <v>1500003649</v>
      </c>
      <c r="B4834" s="154">
        <v>17.75</v>
      </c>
    </row>
    <row r="4835" spans="1:2">
      <c r="A4835">
        <v>1500003650</v>
      </c>
      <c r="B4835" s="154">
        <v>8.0333333333333297</v>
      </c>
    </row>
    <row r="4836" spans="1:2">
      <c r="A4836">
        <v>1500004491</v>
      </c>
      <c r="B4836" s="154">
        <v>19.9166666666667</v>
      </c>
    </row>
    <row r="4837" spans="1:2">
      <c r="A4837">
        <v>1500004493</v>
      </c>
      <c r="B4837" s="154">
        <v>17.25</v>
      </c>
    </row>
    <row r="4838" spans="1:2">
      <c r="A4838">
        <v>1500004494</v>
      </c>
      <c r="B4838" s="154">
        <v>20.4166666666667</v>
      </c>
    </row>
    <row r="4839" spans="1:2">
      <c r="A4839">
        <v>1500005662</v>
      </c>
      <c r="B4839" s="154">
        <v>0</v>
      </c>
    </row>
    <row r="4840" spans="1:2">
      <c r="A4840">
        <v>1500004495</v>
      </c>
      <c r="B4840" s="154">
        <v>28.3333333333333</v>
      </c>
    </row>
    <row r="4841" spans="1:2">
      <c r="A4841">
        <v>1500002202</v>
      </c>
      <c r="B4841" s="154">
        <v>6.3333333333333304</v>
      </c>
    </row>
    <row r="4842" spans="1:2">
      <c r="A4842">
        <v>1500002204</v>
      </c>
      <c r="B4842" s="154">
        <v>72.3333333333333</v>
      </c>
    </row>
    <row r="4843" spans="1:2">
      <c r="A4843">
        <v>1500002205</v>
      </c>
      <c r="B4843" s="154">
        <v>14.75</v>
      </c>
    </row>
    <row r="4844" spans="1:2">
      <c r="A4844">
        <v>1500004496</v>
      </c>
      <c r="B4844" s="154">
        <v>55.75</v>
      </c>
    </row>
    <row r="4845" spans="1:2">
      <c r="A4845">
        <v>1500004497</v>
      </c>
      <c r="B4845" s="154">
        <v>38</v>
      </c>
    </row>
    <row r="4846" spans="1:2">
      <c r="A4846">
        <v>1500004498</v>
      </c>
      <c r="B4846" s="154">
        <v>36.75</v>
      </c>
    </row>
    <row r="4847" spans="1:2">
      <c r="A4847">
        <v>1500004499</v>
      </c>
      <c r="B4847" s="154">
        <v>111.541666666667</v>
      </c>
    </row>
    <row r="4848" spans="1:2">
      <c r="A4848">
        <v>1500004500</v>
      </c>
      <c r="B4848" s="154">
        <v>0</v>
      </c>
    </row>
    <row r="4849" spans="1:2">
      <c r="A4849">
        <v>1500006329</v>
      </c>
      <c r="B4849" s="154">
        <v>0.41666666666666702</v>
      </c>
    </row>
    <row r="4850" spans="1:2">
      <c r="A4850">
        <v>1500004501</v>
      </c>
      <c r="B4850" s="154">
        <v>24.75</v>
      </c>
    </row>
    <row r="4851" spans="1:2">
      <c r="A4851">
        <v>1500003540</v>
      </c>
      <c r="B4851" s="154">
        <v>63.5833333333333</v>
      </c>
    </row>
    <row r="4852" spans="1:2">
      <c r="A4852">
        <v>1500004138</v>
      </c>
      <c r="B4852" s="154">
        <v>8.6666666666666696</v>
      </c>
    </row>
    <row r="4853" spans="1:2">
      <c r="A4853">
        <v>1500005747</v>
      </c>
      <c r="B4853" s="154">
        <v>52.375</v>
      </c>
    </row>
    <row r="4854" spans="1:2">
      <c r="A4854">
        <v>1500004139</v>
      </c>
      <c r="B4854" s="154">
        <v>0</v>
      </c>
    </row>
    <row r="4855" spans="1:2">
      <c r="A4855">
        <v>1500004140</v>
      </c>
      <c r="B4855" s="154">
        <v>0</v>
      </c>
    </row>
    <row r="4856" spans="1:2">
      <c r="A4856">
        <v>1500005267</v>
      </c>
      <c r="B4856" s="154">
        <v>4.75</v>
      </c>
    </row>
    <row r="4857" spans="1:2">
      <c r="A4857">
        <v>1500005268</v>
      </c>
      <c r="B4857" s="154">
        <v>4.1666666666666696</v>
      </c>
    </row>
    <row r="4858" spans="1:2">
      <c r="A4858">
        <v>1500003658</v>
      </c>
      <c r="B4858" s="154">
        <v>0.58333333333333304</v>
      </c>
    </row>
    <row r="4859" spans="1:2">
      <c r="A4859">
        <v>1500005269</v>
      </c>
      <c r="B4859" s="154">
        <v>1.5416666666666701</v>
      </c>
    </row>
    <row r="4860" spans="1:2">
      <c r="A4860">
        <v>1500005765</v>
      </c>
      <c r="B4860" s="154">
        <v>55.75</v>
      </c>
    </row>
    <row r="4861" spans="1:2">
      <c r="A4861">
        <v>1500004142</v>
      </c>
      <c r="B4861" s="154">
        <v>0</v>
      </c>
    </row>
    <row r="4862" spans="1:2">
      <c r="A4862">
        <v>1500003721</v>
      </c>
      <c r="B4862" s="154">
        <v>62.0833333333333</v>
      </c>
    </row>
    <row r="4863" spans="1:2">
      <c r="A4863">
        <v>1500005766</v>
      </c>
      <c r="B4863" s="154">
        <v>13.25</v>
      </c>
    </row>
    <row r="4864" spans="1:2">
      <c r="A4864">
        <v>1500004143</v>
      </c>
      <c r="B4864" s="154">
        <v>40.5</v>
      </c>
    </row>
    <row r="4865" spans="1:2">
      <c r="A4865">
        <v>1500003979</v>
      </c>
      <c r="B4865" s="154">
        <v>0</v>
      </c>
    </row>
    <row r="4866" spans="1:2">
      <c r="A4866">
        <v>1500002195</v>
      </c>
      <c r="B4866" s="154">
        <v>0</v>
      </c>
    </row>
    <row r="4867" spans="1:2">
      <c r="A4867">
        <v>1500003014</v>
      </c>
      <c r="B4867" s="154">
        <v>0</v>
      </c>
    </row>
    <row r="4868" spans="1:2">
      <c r="A4868">
        <v>1500003015</v>
      </c>
      <c r="B4868" s="154">
        <v>54.8333333333333</v>
      </c>
    </row>
    <row r="4869" spans="1:2">
      <c r="A4869">
        <v>1500005180</v>
      </c>
      <c r="B4869" s="154">
        <v>10.6666666666667</v>
      </c>
    </row>
    <row r="4870" spans="1:2">
      <c r="A4870">
        <v>1500003980</v>
      </c>
      <c r="B4870" s="154">
        <v>0</v>
      </c>
    </row>
    <row r="4871" spans="1:2">
      <c r="A4871">
        <v>1500003763</v>
      </c>
      <c r="B4871" s="154">
        <v>0</v>
      </c>
    </row>
    <row r="4872" spans="1:2">
      <c r="A4872">
        <v>1500006114</v>
      </c>
      <c r="B4872" s="154">
        <v>8.6666666666666696</v>
      </c>
    </row>
    <row r="4873" spans="1:2">
      <c r="A4873">
        <v>1500003016</v>
      </c>
      <c r="B4873" s="154">
        <v>24.625</v>
      </c>
    </row>
    <row r="4874" spans="1:2">
      <c r="A4874">
        <v>1500003017</v>
      </c>
      <c r="B4874" s="154">
        <v>45.25</v>
      </c>
    </row>
    <row r="4875" spans="1:2">
      <c r="A4875">
        <v>1500002060</v>
      </c>
      <c r="B4875" s="154">
        <v>0</v>
      </c>
    </row>
    <row r="4876" spans="1:2">
      <c r="A4876">
        <v>1500002061</v>
      </c>
      <c r="B4876" s="154">
        <v>23.9166666666667</v>
      </c>
    </row>
    <row r="4877" spans="1:2">
      <c r="A4877">
        <v>1500002081</v>
      </c>
      <c r="B4877" s="154">
        <v>11.1666666666667</v>
      </c>
    </row>
    <row r="4878" spans="1:2">
      <c r="A4878">
        <v>1500002064</v>
      </c>
      <c r="B4878" s="154">
        <v>15</v>
      </c>
    </row>
    <row r="4879" spans="1:2">
      <c r="A4879">
        <v>1500002072</v>
      </c>
      <c r="B4879" s="154">
        <v>7.0833333333333304</v>
      </c>
    </row>
    <row r="4880" spans="1:2">
      <c r="A4880">
        <v>1500002074</v>
      </c>
      <c r="B4880" s="154">
        <v>17.3333333333333</v>
      </c>
    </row>
    <row r="4881" spans="1:2">
      <c r="A4881">
        <v>1500002082</v>
      </c>
      <c r="B4881" s="154">
        <v>5.75</v>
      </c>
    </row>
    <row r="4882" spans="1:2">
      <c r="A4882">
        <v>1500002083</v>
      </c>
      <c r="B4882" s="154">
        <v>38.4583333333333</v>
      </c>
    </row>
    <row r="4883" spans="1:2">
      <c r="A4883">
        <v>1500002084</v>
      </c>
      <c r="B4883" s="154">
        <v>0</v>
      </c>
    </row>
    <row r="4884" spans="1:2">
      <c r="A4884">
        <v>1500002649</v>
      </c>
      <c r="B4884" s="154">
        <v>0</v>
      </c>
    </row>
    <row r="4885" spans="1:2">
      <c r="A4885">
        <v>1500002650</v>
      </c>
      <c r="B4885" s="154">
        <v>8.75</v>
      </c>
    </row>
    <row r="4886" spans="1:2">
      <c r="A4886">
        <v>1500003698</v>
      </c>
      <c r="B4886" s="154">
        <v>0</v>
      </c>
    </row>
    <row r="4887" spans="1:2">
      <c r="A4887">
        <v>1500004671</v>
      </c>
      <c r="B4887" s="154">
        <v>10.75</v>
      </c>
    </row>
    <row r="4888" spans="1:2">
      <c r="A4888">
        <v>1500004672</v>
      </c>
      <c r="B4888" s="154">
        <v>8.0833333333333304</v>
      </c>
    </row>
    <row r="4889" spans="1:2">
      <c r="A4889">
        <v>1500004673</v>
      </c>
      <c r="B4889" s="154">
        <v>3.1666666666666701</v>
      </c>
    </row>
    <row r="4890" spans="1:2">
      <c r="A4890">
        <v>1500003699</v>
      </c>
      <c r="B4890" s="154">
        <v>0</v>
      </c>
    </row>
    <row r="4891" spans="1:2">
      <c r="A4891">
        <v>1500005478</v>
      </c>
      <c r="B4891" s="154">
        <v>0</v>
      </c>
    </row>
    <row r="4892" spans="1:2">
      <c r="A4892">
        <v>1500005479</v>
      </c>
      <c r="B4892" s="154">
        <v>0</v>
      </c>
    </row>
    <row r="4893" spans="1:2">
      <c r="A4893">
        <v>1500005480</v>
      </c>
      <c r="B4893" s="154">
        <v>0</v>
      </c>
    </row>
    <row r="4894" spans="1:2">
      <c r="A4894">
        <v>1500005481</v>
      </c>
      <c r="B4894" s="154">
        <v>25.4166666666667</v>
      </c>
    </row>
    <row r="4895" spans="1:2">
      <c r="A4895">
        <v>1500005499</v>
      </c>
      <c r="B4895" s="154">
        <v>0</v>
      </c>
    </row>
    <row r="4896" spans="1:2">
      <c r="A4896">
        <v>1500005500</v>
      </c>
      <c r="B4896" s="154">
        <v>0</v>
      </c>
    </row>
    <row r="4897" spans="1:2">
      <c r="A4897">
        <v>1500005501</v>
      </c>
      <c r="B4897" s="154">
        <v>84.75</v>
      </c>
    </row>
    <row r="4898" spans="1:2">
      <c r="A4898">
        <v>1500005502</v>
      </c>
      <c r="B4898" s="154">
        <v>0</v>
      </c>
    </row>
    <row r="4899" spans="1:2">
      <c r="A4899">
        <v>1500001761</v>
      </c>
      <c r="B4899" s="154">
        <v>0</v>
      </c>
    </row>
    <row r="4900" spans="1:2">
      <c r="A4900">
        <v>1500002163</v>
      </c>
      <c r="B4900" s="154">
        <v>142.5</v>
      </c>
    </row>
    <row r="4901" spans="1:2">
      <c r="A4901">
        <v>1500002164</v>
      </c>
      <c r="B4901" s="154">
        <v>8.4166666666666696</v>
      </c>
    </row>
    <row r="4902" spans="1:2">
      <c r="A4902">
        <v>1500002165</v>
      </c>
      <c r="B4902" s="154">
        <v>3.6666666666666701</v>
      </c>
    </row>
    <row r="4903" spans="1:2">
      <c r="A4903">
        <v>1500002180</v>
      </c>
      <c r="B4903" s="154">
        <v>0</v>
      </c>
    </row>
    <row r="4904" spans="1:2">
      <c r="A4904">
        <v>1500002181</v>
      </c>
      <c r="B4904" s="154">
        <v>0</v>
      </c>
    </row>
    <row r="4905" spans="1:2">
      <c r="A4905">
        <v>1500002182</v>
      </c>
      <c r="B4905" s="154">
        <v>0.41666666666666702</v>
      </c>
    </row>
    <row r="4906" spans="1:2">
      <c r="A4906">
        <v>1500002184</v>
      </c>
      <c r="B4906" s="154">
        <v>13.4166666666667</v>
      </c>
    </row>
    <row r="4907" spans="1:2">
      <c r="A4907">
        <v>1500003327</v>
      </c>
      <c r="B4907" s="154">
        <v>48.658333333333303</v>
      </c>
    </row>
    <row r="4908" spans="1:2">
      <c r="A4908">
        <v>1500003328</v>
      </c>
      <c r="B4908" s="154">
        <v>29.4166666666667</v>
      </c>
    </row>
    <row r="4909" spans="1:2">
      <c r="A4909">
        <v>1500003329</v>
      </c>
      <c r="B4909" s="154">
        <v>20.1666666666667</v>
      </c>
    </row>
    <row r="4910" spans="1:2">
      <c r="A4910">
        <v>1500003330</v>
      </c>
      <c r="B4910" s="154">
        <v>83.683333333333294</v>
      </c>
    </row>
    <row r="4911" spans="1:2">
      <c r="A4911">
        <v>1500011751</v>
      </c>
      <c r="B4911" s="154">
        <v>3.4166666666666701</v>
      </c>
    </row>
    <row r="4912" spans="1:2">
      <c r="A4912">
        <v>1500003712</v>
      </c>
      <c r="B4912" s="154">
        <v>0</v>
      </c>
    </row>
    <row r="4913" spans="1:2">
      <c r="A4913">
        <v>1500003713</v>
      </c>
      <c r="B4913" s="154">
        <v>12.5</v>
      </c>
    </row>
    <row r="4914" spans="1:2">
      <c r="A4914">
        <v>1500005291</v>
      </c>
      <c r="B4914" s="154">
        <v>5.0833333333333304</v>
      </c>
    </row>
    <row r="4915" spans="1:2">
      <c r="A4915">
        <v>1500003971</v>
      </c>
      <c r="B4915" s="154">
        <v>9.4166666666666696</v>
      </c>
    </row>
    <row r="4916" spans="1:2">
      <c r="A4916">
        <v>1500004593</v>
      </c>
      <c r="B4916" s="154">
        <v>17.9166666666667</v>
      </c>
    </row>
    <row r="4917" spans="1:2">
      <c r="A4917">
        <v>1500004594</v>
      </c>
      <c r="B4917" s="154">
        <v>12.3333333333333</v>
      </c>
    </row>
    <row r="4918" spans="1:2">
      <c r="A4918">
        <v>1500004595</v>
      </c>
      <c r="B4918" s="154">
        <v>30.9166666666667</v>
      </c>
    </row>
    <row r="4919" spans="1:2">
      <c r="A4919">
        <v>1500004596</v>
      </c>
      <c r="B4919" s="154">
        <v>27</v>
      </c>
    </row>
    <row r="4920" spans="1:2">
      <c r="A4920">
        <v>1500004597</v>
      </c>
      <c r="B4920" s="154">
        <v>2</v>
      </c>
    </row>
    <row r="4921" spans="1:2">
      <c r="A4921">
        <v>1500004938</v>
      </c>
      <c r="B4921" s="154">
        <v>12.6666666666667</v>
      </c>
    </row>
    <row r="4922" spans="1:2">
      <c r="A4922">
        <v>1500011854</v>
      </c>
      <c r="B4922" s="154">
        <v>10</v>
      </c>
    </row>
    <row r="4923" spans="1:2">
      <c r="A4923">
        <v>1500012211</v>
      </c>
      <c r="B4923" s="154">
        <v>35</v>
      </c>
    </row>
    <row r="4924" spans="1:2">
      <c r="A4924">
        <v>1500004939</v>
      </c>
      <c r="B4924" s="154">
        <v>2.1666666666666701</v>
      </c>
    </row>
    <row r="4925" spans="1:2">
      <c r="A4925">
        <v>1500012212</v>
      </c>
      <c r="B4925" s="154">
        <v>0</v>
      </c>
    </row>
    <row r="4926" spans="1:2">
      <c r="A4926">
        <v>1500005014</v>
      </c>
      <c r="B4926" s="154">
        <v>5.6333333333333302</v>
      </c>
    </row>
    <row r="4927" spans="1:2">
      <c r="A4927">
        <v>1500005015</v>
      </c>
      <c r="B4927" s="154">
        <v>21.5833333333333</v>
      </c>
    </row>
    <row r="4928" spans="1:2">
      <c r="A4928">
        <v>1500011703</v>
      </c>
      <c r="B4928" s="154">
        <v>0</v>
      </c>
    </row>
    <row r="4929" spans="1:2">
      <c r="A4929">
        <v>1500005378</v>
      </c>
      <c r="B4929" s="154">
        <v>0</v>
      </c>
    </row>
    <row r="4930" spans="1:2">
      <c r="A4930">
        <v>1500005292</v>
      </c>
      <c r="B4930" s="154">
        <v>21.9166666666667</v>
      </c>
    </row>
    <row r="4931" spans="1:2">
      <c r="A4931">
        <v>1500005293</v>
      </c>
      <c r="B4931" s="154">
        <v>0</v>
      </c>
    </row>
    <row r="4932" spans="1:2">
      <c r="A4932">
        <v>1500005748</v>
      </c>
      <c r="B4932" s="154">
        <v>0</v>
      </c>
    </row>
    <row r="4933" spans="1:2">
      <c r="A4933">
        <v>1500002270</v>
      </c>
      <c r="B4933" s="154">
        <v>1.6666666666666701</v>
      </c>
    </row>
    <row r="4934" spans="1:2">
      <c r="A4934">
        <v>1500005954</v>
      </c>
      <c r="B4934" s="154">
        <v>1.4166666666666701</v>
      </c>
    </row>
    <row r="4935" spans="1:2">
      <c r="A4935">
        <v>1500005955</v>
      </c>
      <c r="B4935" s="154">
        <v>29.966666666666701</v>
      </c>
    </row>
    <row r="4936" spans="1:2">
      <c r="A4936">
        <v>1500005956</v>
      </c>
      <c r="B4936" s="154">
        <v>8.3333333333333304</v>
      </c>
    </row>
    <row r="4937" spans="1:2">
      <c r="A4937">
        <v>1500003092</v>
      </c>
      <c r="B4937" s="154">
        <v>19.8333333333333</v>
      </c>
    </row>
    <row r="4938" spans="1:2">
      <c r="A4938">
        <v>1500003093</v>
      </c>
      <c r="B4938" s="154">
        <v>5.1666666666666696</v>
      </c>
    </row>
    <row r="4939" spans="1:2">
      <c r="A4939">
        <v>1500003094</v>
      </c>
      <c r="B4939" s="154">
        <v>63.6666666666667</v>
      </c>
    </row>
    <row r="4940" spans="1:2">
      <c r="A4940">
        <v>1500003096</v>
      </c>
      <c r="B4940" s="154">
        <v>12.75</v>
      </c>
    </row>
    <row r="4941" spans="1:2">
      <c r="A4941">
        <v>1500003097</v>
      </c>
      <c r="B4941" s="154">
        <v>5.75</v>
      </c>
    </row>
    <row r="4942" spans="1:2">
      <c r="A4942">
        <v>1500003099</v>
      </c>
      <c r="B4942" s="154">
        <v>16.25</v>
      </c>
    </row>
    <row r="4943" spans="1:2">
      <c r="A4943">
        <v>1500003102</v>
      </c>
      <c r="B4943" s="154">
        <v>29.4166666666667</v>
      </c>
    </row>
    <row r="4944" spans="1:2">
      <c r="A4944">
        <v>1500003103</v>
      </c>
      <c r="B4944" s="154">
        <v>12.25</v>
      </c>
    </row>
    <row r="4945" spans="1:2">
      <c r="A4945">
        <v>1500003346</v>
      </c>
      <c r="B4945" s="154">
        <v>14.0416666666667</v>
      </c>
    </row>
    <row r="4946" spans="1:2">
      <c r="A4946">
        <v>1500003341</v>
      </c>
      <c r="B4946" s="154">
        <v>0</v>
      </c>
    </row>
    <row r="4947" spans="1:2">
      <c r="A4947">
        <v>1500006254</v>
      </c>
      <c r="B4947" s="154">
        <v>15.4166666666667</v>
      </c>
    </row>
    <row r="4948" spans="1:2">
      <c r="A4948">
        <v>1500003382</v>
      </c>
      <c r="B4948" s="154">
        <v>12.0833333333333</v>
      </c>
    </row>
    <row r="4949" spans="1:2">
      <c r="A4949">
        <v>1500004036</v>
      </c>
      <c r="B4949" s="154">
        <v>31.75</v>
      </c>
    </row>
    <row r="4950" spans="1:2">
      <c r="A4950">
        <v>1500003748</v>
      </c>
      <c r="B4950" s="154">
        <v>34.524999999999999</v>
      </c>
    </row>
    <row r="4951" spans="1:2">
      <c r="A4951">
        <v>1500004039</v>
      </c>
      <c r="B4951" s="154">
        <v>22.6666666666667</v>
      </c>
    </row>
    <row r="4952" spans="1:2">
      <c r="A4952">
        <v>1500004040</v>
      </c>
      <c r="B4952" s="154">
        <v>0.91666666666666696</v>
      </c>
    </row>
    <row r="4953" spans="1:2">
      <c r="A4953">
        <v>1500004069</v>
      </c>
      <c r="B4953" s="154">
        <v>44.85</v>
      </c>
    </row>
    <row r="4954" spans="1:2">
      <c r="A4954">
        <v>1500004070</v>
      </c>
      <c r="B4954" s="154">
        <v>29.3333333333333</v>
      </c>
    </row>
    <row r="4955" spans="1:2">
      <c r="A4955">
        <v>1500004071</v>
      </c>
      <c r="B4955" s="154">
        <v>0</v>
      </c>
    </row>
    <row r="4956" spans="1:2">
      <c r="A4956">
        <v>1500004393</v>
      </c>
      <c r="B4956" s="154">
        <v>3</v>
      </c>
    </row>
    <row r="4957" spans="1:2">
      <c r="A4957">
        <v>1500004394</v>
      </c>
      <c r="B4957" s="154">
        <v>37.133333333333297</v>
      </c>
    </row>
    <row r="4958" spans="1:2">
      <c r="A4958">
        <v>1500004395</v>
      </c>
      <c r="B4958" s="154">
        <v>16.1666666666667</v>
      </c>
    </row>
    <row r="4959" spans="1:2">
      <c r="A4959">
        <v>1500003057</v>
      </c>
      <c r="B4959" s="154">
        <v>55.066666666666698</v>
      </c>
    </row>
    <row r="4960" spans="1:2">
      <c r="A4960">
        <v>1500004396</v>
      </c>
      <c r="B4960" s="154">
        <v>10.25</v>
      </c>
    </row>
    <row r="4961" spans="1:2">
      <c r="A4961">
        <v>1500004761</v>
      </c>
      <c r="B4961" s="154">
        <v>25.5833333333333</v>
      </c>
    </row>
    <row r="4962" spans="1:2">
      <c r="A4962">
        <v>1500004762</v>
      </c>
      <c r="B4962" s="154">
        <v>4.9166666666666696</v>
      </c>
    </row>
    <row r="4963" spans="1:2">
      <c r="A4963">
        <v>1500004764</v>
      </c>
      <c r="B4963" s="154">
        <v>7.5833333333333304</v>
      </c>
    </row>
    <row r="4964" spans="1:2">
      <c r="A4964">
        <v>1500004932</v>
      </c>
      <c r="B4964" s="154">
        <v>2.5</v>
      </c>
    </row>
    <row r="4965" spans="1:2">
      <c r="A4965">
        <v>1500004933</v>
      </c>
      <c r="B4965" s="154">
        <v>1.3333333333333299</v>
      </c>
    </row>
    <row r="4966" spans="1:2">
      <c r="A4966">
        <v>1500004934</v>
      </c>
      <c r="B4966" s="154">
        <v>39.549999999999997</v>
      </c>
    </row>
    <row r="4967" spans="1:2">
      <c r="A4967">
        <v>1500005409</v>
      </c>
      <c r="B4967" s="154">
        <v>7.4166666666666696</v>
      </c>
    </row>
    <row r="4968" spans="1:2">
      <c r="A4968">
        <v>1500005411</v>
      </c>
      <c r="B4968" s="154">
        <v>0</v>
      </c>
    </row>
    <row r="4969" spans="1:2">
      <c r="A4969">
        <v>1500005412</v>
      </c>
      <c r="B4969" s="154">
        <v>9.6666666666666696</v>
      </c>
    </row>
    <row r="4970" spans="1:2">
      <c r="A4970">
        <v>1500005413</v>
      </c>
      <c r="B4970" s="154">
        <v>29.75</v>
      </c>
    </row>
    <row r="4971" spans="1:2">
      <c r="A4971">
        <v>1500005414</v>
      </c>
      <c r="B4971" s="154">
        <v>17</v>
      </c>
    </row>
    <row r="4972" spans="1:2">
      <c r="A4972">
        <v>1500005434</v>
      </c>
      <c r="B4972" s="154">
        <v>5.1666666666666696</v>
      </c>
    </row>
    <row r="4973" spans="1:2">
      <c r="A4973">
        <v>1500006336</v>
      </c>
      <c r="B4973" s="154">
        <v>30.766666666666701</v>
      </c>
    </row>
    <row r="4974" spans="1:2">
      <c r="A4974">
        <v>1500004547</v>
      </c>
      <c r="B4974" s="154">
        <v>50.8333333333333</v>
      </c>
    </row>
    <row r="4975" spans="1:2">
      <c r="A4975">
        <v>1500004548</v>
      </c>
      <c r="B4975" s="154">
        <v>38.3333333333333</v>
      </c>
    </row>
    <row r="4976" spans="1:2">
      <c r="A4976">
        <v>1500004549</v>
      </c>
      <c r="B4976" s="154">
        <v>4.1666666666666696</v>
      </c>
    </row>
    <row r="4977" spans="1:2">
      <c r="A4977">
        <v>1500002348</v>
      </c>
      <c r="B4977" s="154">
        <v>5.4166666666666696</v>
      </c>
    </row>
    <row r="4978" spans="1:2">
      <c r="A4978">
        <v>1500002691</v>
      </c>
      <c r="B4978" s="154">
        <v>0</v>
      </c>
    </row>
    <row r="4979" spans="1:2">
      <c r="A4979">
        <v>1500002692</v>
      </c>
      <c r="B4979" s="154">
        <v>0</v>
      </c>
    </row>
    <row r="4980" spans="1:2">
      <c r="A4980">
        <v>1500002663</v>
      </c>
      <c r="B4980" s="154">
        <v>29.75</v>
      </c>
    </row>
    <row r="4981" spans="1:2">
      <c r="A4981">
        <v>1500002664</v>
      </c>
      <c r="B4981" s="154">
        <v>0</v>
      </c>
    </row>
    <row r="4982" spans="1:2">
      <c r="A4982">
        <v>1500002694</v>
      </c>
      <c r="B4982" s="154">
        <v>29.1666666666667</v>
      </c>
    </row>
    <row r="4983" spans="1:2">
      <c r="A4983">
        <v>1500002665</v>
      </c>
      <c r="B4983" s="154">
        <v>0</v>
      </c>
    </row>
    <row r="4984" spans="1:2">
      <c r="A4984">
        <v>1500002666</v>
      </c>
      <c r="B4984" s="154">
        <v>9.1666666666666696</v>
      </c>
    </row>
    <row r="4985" spans="1:2">
      <c r="A4985">
        <v>1500002695</v>
      </c>
      <c r="B4985" s="154">
        <v>15</v>
      </c>
    </row>
    <row r="4986" spans="1:2">
      <c r="A4986">
        <v>1500003046</v>
      </c>
      <c r="B4986" s="154">
        <v>47.1666666666667</v>
      </c>
    </row>
    <row r="4987" spans="1:2">
      <c r="A4987">
        <v>1500003047</v>
      </c>
      <c r="B4987" s="154">
        <v>16.6666666666667</v>
      </c>
    </row>
    <row r="4988" spans="1:2">
      <c r="A4988">
        <v>1500003049</v>
      </c>
      <c r="B4988" s="154">
        <v>0.41666666666666702</v>
      </c>
    </row>
    <row r="4989" spans="1:2">
      <c r="A4989">
        <v>1500003050</v>
      </c>
      <c r="B4989" s="154">
        <v>57.6666666666667</v>
      </c>
    </row>
    <row r="4990" spans="1:2">
      <c r="A4990">
        <v>1500003051</v>
      </c>
      <c r="B4990" s="154">
        <v>3.3333333333333299</v>
      </c>
    </row>
    <row r="4991" spans="1:2">
      <c r="A4991">
        <v>1500003052</v>
      </c>
      <c r="B4991" s="154">
        <v>3.3333333333333299</v>
      </c>
    </row>
    <row r="4992" spans="1:2">
      <c r="A4992">
        <v>1500003058</v>
      </c>
      <c r="B4992" s="154">
        <v>20.3333333333333</v>
      </c>
    </row>
    <row r="4993" spans="1:2">
      <c r="A4993">
        <v>1500003059</v>
      </c>
      <c r="B4993" s="154">
        <v>0</v>
      </c>
    </row>
    <row r="4994" spans="1:2">
      <c r="A4994">
        <v>1500003061</v>
      </c>
      <c r="B4994" s="154">
        <v>39.4166666666667</v>
      </c>
    </row>
    <row r="4995" spans="1:2">
      <c r="A4995">
        <v>1500003062</v>
      </c>
      <c r="B4995" s="154">
        <v>38.75</v>
      </c>
    </row>
    <row r="4996" spans="1:2">
      <c r="A4996">
        <v>1500003064</v>
      </c>
      <c r="B4996" s="154">
        <v>18.0833333333333</v>
      </c>
    </row>
    <row r="4997" spans="1:2">
      <c r="A4997">
        <v>1500003087</v>
      </c>
      <c r="B4997" s="154">
        <v>14.158333333333299</v>
      </c>
    </row>
    <row r="4998" spans="1:2">
      <c r="A4998">
        <v>1500003463</v>
      </c>
      <c r="B4998" s="154">
        <v>7.9166666666666696</v>
      </c>
    </row>
    <row r="4999" spans="1:2">
      <c r="A4999">
        <v>1500003480</v>
      </c>
      <c r="B4999" s="154">
        <v>12.3333333333333</v>
      </c>
    </row>
    <row r="5000" spans="1:2">
      <c r="A5000">
        <v>1500003470</v>
      </c>
      <c r="B5000" s="154">
        <v>103.333333333333</v>
      </c>
    </row>
    <row r="5001" spans="1:2">
      <c r="A5001">
        <v>1500003471</v>
      </c>
      <c r="B5001" s="154">
        <v>16.6666666666667</v>
      </c>
    </row>
    <row r="5002" spans="1:2">
      <c r="A5002">
        <v>1500003472</v>
      </c>
      <c r="B5002" s="154">
        <v>13.75</v>
      </c>
    </row>
    <row r="5003" spans="1:2">
      <c r="A5003">
        <v>1500003481</v>
      </c>
      <c r="B5003" s="154">
        <v>19.1666666666667</v>
      </c>
    </row>
    <row r="5004" spans="1:2">
      <c r="A5004">
        <v>1500003484</v>
      </c>
      <c r="B5004" s="154">
        <v>16.25</v>
      </c>
    </row>
    <row r="5005" spans="1:2">
      <c r="A5005">
        <v>1500005831</v>
      </c>
      <c r="B5005" s="154">
        <v>23.95</v>
      </c>
    </row>
    <row r="5006" spans="1:2">
      <c r="A5006">
        <v>1500004529</v>
      </c>
      <c r="B5006" s="154">
        <v>38.75</v>
      </c>
    </row>
    <row r="5007" spans="1:2">
      <c r="A5007">
        <v>1500004530</v>
      </c>
      <c r="B5007" s="154">
        <v>9.5833333333333304</v>
      </c>
    </row>
    <row r="5008" spans="1:2">
      <c r="A5008">
        <v>1500004531</v>
      </c>
      <c r="B5008" s="154">
        <v>11.1666666666667</v>
      </c>
    </row>
    <row r="5009" spans="1:2">
      <c r="A5009">
        <v>1500004698</v>
      </c>
      <c r="B5009" s="154">
        <v>9.1666666666666696</v>
      </c>
    </row>
    <row r="5010" spans="1:2">
      <c r="A5010">
        <v>1500004699</v>
      </c>
      <c r="B5010" s="154">
        <v>0</v>
      </c>
    </row>
    <row r="5011" spans="1:2">
      <c r="A5011">
        <v>1500004701</v>
      </c>
      <c r="B5011" s="154">
        <v>0</v>
      </c>
    </row>
    <row r="5012" spans="1:2">
      <c r="A5012">
        <v>1500004702</v>
      </c>
      <c r="B5012" s="154">
        <v>20.8333333333333</v>
      </c>
    </row>
    <row r="5013" spans="1:2">
      <c r="A5013">
        <v>1500004703</v>
      </c>
      <c r="B5013" s="154">
        <v>51.25</v>
      </c>
    </row>
    <row r="5014" spans="1:2">
      <c r="A5014">
        <v>1500004704</v>
      </c>
      <c r="B5014" s="154">
        <v>2.5</v>
      </c>
    </row>
    <row r="5015" spans="1:2">
      <c r="A5015">
        <v>1500004705</v>
      </c>
      <c r="B5015" s="154">
        <v>10.8333333333333</v>
      </c>
    </row>
    <row r="5016" spans="1:2">
      <c r="A5016">
        <v>1500004706</v>
      </c>
      <c r="B5016" s="154">
        <v>34.25</v>
      </c>
    </row>
    <row r="5017" spans="1:2">
      <c r="A5017">
        <v>1500005459</v>
      </c>
      <c r="B5017" s="154">
        <v>0</v>
      </c>
    </row>
    <row r="5018" spans="1:2">
      <c r="A5018">
        <v>1500005460</v>
      </c>
      <c r="B5018" s="154">
        <v>13.8333333333333</v>
      </c>
    </row>
    <row r="5019" spans="1:2">
      <c r="A5019">
        <v>1500004550</v>
      </c>
      <c r="B5019" s="154">
        <v>2.0833333333333299</v>
      </c>
    </row>
    <row r="5020" spans="1:2">
      <c r="A5020">
        <v>1500001972</v>
      </c>
      <c r="B5020" s="154">
        <v>9.1666666666666696</v>
      </c>
    </row>
    <row r="5021" spans="1:2">
      <c r="A5021">
        <v>1500002101</v>
      </c>
      <c r="B5021" s="154">
        <v>8.3333333333333304</v>
      </c>
    </row>
    <row r="5022" spans="1:2">
      <c r="A5022">
        <v>1500002102</v>
      </c>
      <c r="B5022" s="154">
        <v>27.8333333333333</v>
      </c>
    </row>
    <row r="5023" spans="1:2">
      <c r="A5023">
        <v>1500002103</v>
      </c>
      <c r="B5023" s="154">
        <v>1.25</v>
      </c>
    </row>
    <row r="5024" spans="1:2">
      <c r="A5024">
        <v>1500002287</v>
      </c>
      <c r="B5024" s="154">
        <v>15.1666666666667</v>
      </c>
    </row>
    <row r="5025" spans="1:2">
      <c r="A5025">
        <v>1500002289</v>
      </c>
      <c r="B5025" s="154">
        <v>17.0833333333333</v>
      </c>
    </row>
    <row r="5026" spans="1:2">
      <c r="A5026">
        <v>1500002405</v>
      </c>
      <c r="B5026" s="154">
        <v>20.8333333333333</v>
      </c>
    </row>
    <row r="5027" spans="1:2">
      <c r="A5027">
        <v>1500002290</v>
      </c>
      <c r="B5027" s="154">
        <v>0</v>
      </c>
    </row>
    <row r="5028" spans="1:2">
      <c r="A5028">
        <v>1500004237</v>
      </c>
      <c r="B5028" s="154">
        <v>34.8333333333333</v>
      </c>
    </row>
    <row r="5029" spans="1:2">
      <c r="A5029">
        <v>1500005547</v>
      </c>
      <c r="B5029" s="154">
        <v>26.25</v>
      </c>
    </row>
    <row r="5030" spans="1:2">
      <c r="A5030">
        <v>1500002667</v>
      </c>
      <c r="B5030" s="154">
        <v>58.3333333333333</v>
      </c>
    </row>
    <row r="5031" spans="1:2">
      <c r="A5031">
        <v>1500002406</v>
      </c>
      <c r="B5031" s="154">
        <v>3.75</v>
      </c>
    </row>
    <row r="5032" spans="1:2">
      <c r="A5032">
        <v>1500002478</v>
      </c>
      <c r="B5032" s="154">
        <v>69.5</v>
      </c>
    </row>
    <row r="5033" spans="1:2">
      <c r="A5033">
        <v>1500002597</v>
      </c>
      <c r="B5033" s="154">
        <v>0</v>
      </c>
    </row>
    <row r="5034" spans="1:2">
      <c r="A5034">
        <v>1500002598</v>
      </c>
      <c r="B5034" s="154">
        <v>11.8333333333333</v>
      </c>
    </row>
    <row r="5035" spans="1:2">
      <c r="A5035">
        <v>1500002599</v>
      </c>
      <c r="B5035" s="154">
        <v>14.75</v>
      </c>
    </row>
    <row r="5036" spans="1:2">
      <c r="A5036">
        <v>1500002600</v>
      </c>
      <c r="B5036" s="154">
        <v>30.3333333333333</v>
      </c>
    </row>
    <row r="5037" spans="1:2">
      <c r="A5037">
        <v>1500002601</v>
      </c>
      <c r="B5037" s="154">
        <v>2.5</v>
      </c>
    </row>
    <row r="5038" spans="1:2">
      <c r="A5038">
        <v>1500003368</v>
      </c>
      <c r="B5038" s="154">
        <v>52.9166666666667</v>
      </c>
    </row>
    <row r="5039" spans="1:2">
      <c r="A5039">
        <v>1500004268</v>
      </c>
      <c r="B5039" s="154">
        <v>32</v>
      </c>
    </row>
    <row r="5040" spans="1:2">
      <c r="A5040">
        <v>1500003370</v>
      </c>
      <c r="B5040" s="154">
        <v>30</v>
      </c>
    </row>
    <row r="5041" spans="1:2">
      <c r="A5041">
        <v>1500002479</v>
      </c>
      <c r="B5041" s="154">
        <v>29.6666666666667</v>
      </c>
    </row>
    <row r="5042" spans="1:2">
      <c r="A5042">
        <v>1500003845</v>
      </c>
      <c r="B5042" s="154">
        <v>0</v>
      </c>
    </row>
    <row r="5043" spans="1:2">
      <c r="A5043">
        <v>1500003847</v>
      </c>
      <c r="B5043" s="154">
        <v>52.658333333333303</v>
      </c>
    </row>
    <row r="5044" spans="1:2">
      <c r="A5044">
        <v>1500003849</v>
      </c>
      <c r="B5044" s="154">
        <v>2.5</v>
      </c>
    </row>
    <row r="5045" spans="1:2">
      <c r="A5045">
        <v>1500005192</v>
      </c>
      <c r="B5045" s="154">
        <v>25.75</v>
      </c>
    </row>
    <row r="5046" spans="1:2">
      <c r="A5046">
        <v>1500004238</v>
      </c>
      <c r="B5046" s="154">
        <v>30</v>
      </c>
    </row>
    <row r="5047" spans="1:2">
      <c r="A5047">
        <v>1500004239</v>
      </c>
      <c r="B5047" s="154">
        <v>17.3333333333333</v>
      </c>
    </row>
    <row r="5048" spans="1:2">
      <c r="A5048">
        <v>1500004240</v>
      </c>
      <c r="B5048" s="154">
        <v>0</v>
      </c>
    </row>
    <row r="5049" spans="1:2">
      <c r="A5049">
        <v>1500004242</v>
      </c>
      <c r="B5049" s="154">
        <v>24.5833333333333</v>
      </c>
    </row>
    <row r="5050" spans="1:2">
      <c r="A5050">
        <v>1500004269</v>
      </c>
      <c r="B5050" s="154">
        <v>14.5833333333333</v>
      </c>
    </row>
    <row r="5051" spans="1:2">
      <c r="A5051">
        <v>1500004678</v>
      </c>
      <c r="B5051" s="154">
        <v>9.25</v>
      </c>
    </row>
    <row r="5052" spans="1:2">
      <c r="A5052">
        <v>1500004679</v>
      </c>
      <c r="B5052" s="154">
        <v>15.9166666666667</v>
      </c>
    </row>
    <row r="5053" spans="1:2">
      <c r="A5053">
        <v>1500004680</v>
      </c>
      <c r="B5053" s="154">
        <v>17.3333333333333</v>
      </c>
    </row>
    <row r="5054" spans="1:2">
      <c r="A5054">
        <v>1500004682</v>
      </c>
      <c r="B5054" s="154">
        <v>10.4166666666667</v>
      </c>
    </row>
    <row r="5055" spans="1:2">
      <c r="A5055">
        <v>1500004683</v>
      </c>
      <c r="B5055" s="154">
        <v>31.6666666666667</v>
      </c>
    </row>
    <row r="5056" spans="1:2">
      <c r="A5056">
        <v>1500005193</v>
      </c>
      <c r="B5056" s="154">
        <v>21.4166666666667</v>
      </c>
    </row>
    <row r="5057" spans="1:2">
      <c r="A5057">
        <v>1500005194</v>
      </c>
      <c r="B5057" s="154">
        <v>5.3333333333333304</v>
      </c>
    </row>
    <row r="5058" spans="1:2">
      <c r="A5058">
        <v>1500005196</v>
      </c>
      <c r="B5058" s="154">
        <v>7.0833333333333304</v>
      </c>
    </row>
    <row r="5059" spans="1:2">
      <c r="A5059">
        <v>1500005197</v>
      </c>
      <c r="B5059" s="154">
        <v>0</v>
      </c>
    </row>
    <row r="5060" spans="1:2">
      <c r="A5060">
        <v>1500004270</v>
      </c>
      <c r="B5060" s="154">
        <v>7.9166666666666696</v>
      </c>
    </row>
    <row r="5061" spans="1:2">
      <c r="A5061">
        <v>1500001719</v>
      </c>
      <c r="B5061" s="154">
        <v>32.5416666666667</v>
      </c>
    </row>
    <row r="5062" spans="1:2">
      <c r="A5062">
        <v>1500001720</v>
      </c>
      <c r="B5062" s="154">
        <v>43.3333333333333</v>
      </c>
    </row>
    <row r="5063" spans="1:2">
      <c r="A5063">
        <v>1500001721</v>
      </c>
      <c r="B5063" s="154">
        <v>15.3333333333333</v>
      </c>
    </row>
    <row r="5064" spans="1:2">
      <c r="A5064">
        <v>1500001722</v>
      </c>
      <c r="B5064" s="154">
        <v>0</v>
      </c>
    </row>
    <row r="5065" spans="1:2">
      <c r="A5065">
        <v>1500001723</v>
      </c>
      <c r="B5065" s="154">
        <v>12.8333333333333</v>
      </c>
    </row>
    <row r="5066" spans="1:2">
      <c r="A5066">
        <v>1500004469</v>
      </c>
      <c r="B5066" s="154">
        <v>26.6666666666667</v>
      </c>
    </row>
    <row r="5067" spans="1:2">
      <c r="A5067">
        <v>1500004470</v>
      </c>
      <c r="B5067" s="154">
        <v>0</v>
      </c>
    </row>
    <row r="5068" spans="1:2">
      <c r="A5068">
        <v>1500004471</v>
      </c>
      <c r="B5068" s="154">
        <v>1.6666666666666701</v>
      </c>
    </row>
    <row r="5069" spans="1:2">
      <c r="A5069">
        <v>1500004472</v>
      </c>
      <c r="B5069" s="154">
        <v>53.75</v>
      </c>
    </row>
    <row r="5070" spans="1:2">
      <c r="A5070">
        <v>1500003656</v>
      </c>
      <c r="B5070" s="154">
        <v>222.566666666667</v>
      </c>
    </row>
    <row r="5071" spans="1:2">
      <c r="A5071">
        <v>1500003662</v>
      </c>
      <c r="B5071" s="154">
        <v>0</v>
      </c>
    </row>
    <row r="5072" spans="1:2">
      <c r="A5072">
        <v>1500003663</v>
      </c>
      <c r="B5072" s="154">
        <v>15.5</v>
      </c>
    </row>
    <row r="5073" spans="1:2">
      <c r="A5073">
        <v>1500004317</v>
      </c>
      <c r="B5073" s="154">
        <v>9.1666666666666696</v>
      </c>
    </row>
    <row r="5074" spans="1:2">
      <c r="A5074">
        <v>1500004841</v>
      </c>
      <c r="B5074" s="154">
        <v>12.5</v>
      </c>
    </row>
    <row r="5075" spans="1:2">
      <c r="A5075">
        <v>1500004842</v>
      </c>
      <c r="B5075" s="154">
        <v>31.8333333333333</v>
      </c>
    </row>
    <row r="5076" spans="1:2">
      <c r="A5076">
        <v>1500002709</v>
      </c>
      <c r="B5076" s="154">
        <v>18.3333333333333</v>
      </c>
    </row>
    <row r="5077" spans="1:2">
      <c r="A5077">
        <v>1500004891</v>
      </c>
      <c r="B5077" s="154">
        <v>0</v>
      </c>
    </row>
    <row r="5078" spans="1:2">
      <c r="A5078">
        <v>1500004844</v>
      </c>
      <c r="B5078" s="154">
        <v>5.1666666666666696</v>
      </c>
    </row>
    <row r="5079" spans="1:2">
      <c r="A5079">
        <v>1500005322</v>
      </c>
      <c r="B5079" s="154">
        <v>24.25</v>
      </c>
    </row>
    <row r="5080" spans="1:2">
      <c r="A5080">
        <v>1500005323</v>
      </c>
      <c r="B5080" s="154">
        <v>17.0833333333333</v>
      </c>
    </row>
    <row r="5081" spans="1:2">
      <c r="A5081">
        <v>1500003571</v>
      </c>
      <c r="B5081" s="154">
        <v>32.5</v>
      </c>
    </row>
    <row r="5082" spans="1:2">
      <c r="A5082">
        <v>1500003572</v>
      </c>
      <c r="B5082" s="154">
        <v>0</v>
      </c>
    </row>
    <row r="5083" spans="1:2">
      <c r="A5083">
        <v>1500003573</v>
      </c>
      <c r="B5083" s="154">
        <v>0</v>
      </c>
    </row>
    <row r="5084" spans="1:2">
      <c r="A5084">
        <v>1500003574</v>
      </c>
      <c r="B5084" s="154">
        <v>0</v>
      </c>
    </row>
    <row r="5085" spans="1:2">
      <c r="A5085">
        <v>1500003575</v>
      </c>
      <c r="B5085" s="154">
        <v>26.524999999999999</v>
      </c>
    </row>
    <row r="5086" spans="1:2">
      <c r="A5086">
        <v>1500004509</v>
      </c>
      <c r="B5086" s="154">
        <v>0</v>
      </c>
    </row>
    <row r="5087" spans="1:2">
      <c r="A5087">
        <v>1500004510</v>
      </c>
      <c r="B5087" s="154">
        <v>1.25</v>
      </c>
    </row>
    <row r="5088" spans="1:2">
      <c r="A5088">
        <v>1500004511</v>
      </c>
      <c r="B5088" s="154">
        <v>0</v>
      </c>
    </row>
    <row r="5089" spans="1:2">
      <c r="A5089">
        <v>1500004568</v>
      </c>
      <c r="B5089" s="154">
        <v>30</v>
      </c>
    </row>
    <row r="5090" spans="1:2">
      <c r="A5090">
        <v>1500004570</v>
      </c>
      <c r="B5090" s="154">
        <v>0</v>
      </c>
    </row>
    <row r="5091" spans="1:2">
      <c r="A5091">
        <v>1500002638</v>
      </c>
      <c r="B5091" s="154">
        <v>15.8333333333333</v>
      </c>
    </row>
    <row r="5092" spans="1:2">
      <c r="A5092">
        <v>1500002248</v>
      </c>
      <c r="B5092" s="154">
        <v>17.8333333333333</v>
      </c>
    </row>
    <row r="5093" spans="1:2">
      <c r="A5093">
        <v>1500002376</v>
      </c>
      <c r="B5093" s="154">
        <v>52.9166666666667</v>
      </c>
    </row>
    <row r="5094" spans="1:2">
      <c r="A5094">
        <v>1500005811</v>
      </c>
      <c r="B5094" s="154">
        <v>45.6666666666667</v>
      </c>
    </row>
    <row r="5095" spans="1:2">
      <c r="A5095">
        <v>1500005282</v>
      </c>
      <c r="B5095" s="154">
        <v>12</v>
      </c>
    </row>
    <row r="5096" spans="1:2">
      <c r="A5096">
        <v>1500002639</v>
      </c>
      <c r="B5096" s="154">
        <v>3.75</v>
      </c>
    </row>
    <row r="5097" spans="1:2">
      <c r="A5097">
        <v>1500002249</v>
      </c>
      <c r="B5097" s="154">
        <v>56.4166666666667</v>
      </c>
    </row>
    <row r="5098" spans="1:2">
      <c r="A5098">
        <v>1500002250</v>
      </c>
      <c r="B5098" s="154">
        <v>50.3333333333333</v>
      </c>
    </row>
    <row r="5099" spans="1:2">
      <c r="A5099">
        <v>1500002640</v>
      </c>
      <c r="B5099" s="154">
        <v>11.4166666666667</v>
      </c>
    </row>
    <row r="5100" spans="1:2">
      <c r="A5100">
        <v>1500005017</v>
      </c>
      <c r="B5100" s="154">
        <v>0</v>
      </c>
    </row>
    <row r="5101" spans="1:2">
      <c r="A5101">
        <v>1500002251</v>
      </c>
      <c r="B5101" s="154">
        <v>40.8333333333333</v>
      </c>
    </row>
    <row r="5102" spans="1:2">
      <c r="A5102">
        <v>1500005283</v>
      </c>
      <c r="B5102" s="154">
        <v>0</v>
      </c>
    </row>
    <row r="5103" spans="1:2">
      <c r="A5103">
        <v>1500004162</v>
      </c>
      <c r="B5103" s="154">
        <v>15.4166666666667</v>
      </c>
    </row>
    <row r="5104" spans="1:2">
      <c r="A5104">
        <v>1500003437</v>
      </c>
      <c r="B5104" s="154">
        <v>8.3333333333333304</v>
      </c>
    </row>
    <row r="5105" spans="1:2">
      <c r="A5105">
        <v>1500002253</v>
      </c>
      <c r="B5105" s="154">
        <v>103.25</v>
      </c>
    </row>
    <row r="5106" spans="1:2">
      <c r="A5106">
        <v>1500005018</v>
      </c>
      <c r="B5106" s="154">
        <v>27.9166666666667</v>
      </c>
    </row>
    <row r="5107" spans="1:2">
      <c r="A5107">
        <v>1500002379</v>
      </c>
      <c r="B5107" s="154">
        <v>30.5833333333333</v>
      </c>
    </row>
    <row r="5108" spans="1:2">
      <c r="A5108">
        <v>1500002641</v>
      </c>
      <c r="B5108" s="154">
        <v>80.5833333333333</v>
      </c>
    </row>
    <row r="5109" spans="1:2">
      <c r="A5109">
        <v>1500002642</v>
      </c>
      <c r="B5109" s="154">
        <v>0</v>
      </c>
    </row>
    <row r="5110" spans="1:2">
      <c r="A5110">
        <v>1500005019</v>
      </c>
      <c r="B5110" s="154">
        <v>25</v>
      </c>
    </row>
    <row r="5111" spans="1:2">
      <c r="A5111">
        <v>1500002380</v>
      </c>
      <c r="B5111" s="154">
        <v>35.8333333333333</v>
      </c>
    </row>
    <row r="5112" spans="1:2">
      <c r="A5112">
        <v>1500005020</v>
      </c>
      <c r="B5112" s="154">
        <v>10.8333333333333</v>
      </c>
    </row>
    <row r="5113" spans="1:2">
      <c r="A5113">
        <v>1500002381</v>
      </c>
      <c r="B5113" s="154">
        <v>15.5</v>
      </c>
    </row>
    <row r="5114" spans="1:2">
      <c r="A5114">
        <v>1500002254</v>
      </c>
      <c r="B5114" s="154">
        <v>39.5833333333333</v>
      </c>
    </row>
    <row r="5115" spans="1:2">
      <c r="A5115">
        <v>1500005021</v>
      </c>
      <c r="B5115" s="154">
        <v>25.5833333333333</v>
      </c>
    </row>
    <row r="5116" spans="1:2">
      <c r="A5116">
        <v>1500005812</v>
      </c>
      <c r="B5116" s="154">
        <v>11.25</v>
      </c>
    </row>
    <row r="5117" spans="1:2">
      <c r="A5117">
        <v>1500003439</v>
      </c>
      <c r="B5117" s="154">
        <v>15.4166666666667</v>
      </c>
    </row>
    <row r="5118" spans="1:2">
      <c r="A5118">
        <v>1500002025</v>
      </c>
      <c r="B5118" s="154">
        <v>11.6666666666667</v>
      </c>
    </row>
    <row r="5119" spans="1:2">
      <c r="A5119">
        <v>1500005284</v>
      </c>
      <c r="B5119" s="154">
        <v>14.6666666666667</v>
      </c>
    </row>
    <row r="5120" spans="1:2">
      <c r="A5120">
        <v>1500005285</v>
      </c>
      <c r="B5120" s="154">
        <v>16.5833333333333</v>
      </c>
    </row>
    <row r="5121" spans="1:2">
      <c r="A5121">
        <v>1500005022</v>
      </c>
      <c r="B5121" s="154">
        <v>0</v>
      </c>
    </row>
    <row r="5122" spans="1:2">
      <c r="A5122">
        <v>1500005023</v>
      </c>
      <c r="B5122" s="154">
        <v>23.3333333333333</v>
      </c>
    </row>
    <row r="5123" spans="1:2">
      <c r="A5123">
        <v>1500003440</v>
      </c>
      <c r="B5123" s="154">
        <v>7.9166666666666696</v>
      </c>
    </row>
    <row r="5124" spans="1:2">
      <c r="A5124">
        <v>1500005286</v>
      </c>
      <c r="B5124" s="154">
        <v>0</v>
      </c>
    </row>
    <row r="5125" spans="1:2">
      <c r="A5125">
        <v>1500003441</v>
      </c>
      <c r="B5125" s="154">
        <v>1.25</v>
      </c>
    </row>
    <row r="5126" spans="1:2">
      <c r="A5126">
        <v>1500002255</v>
      </c>
      <c r="B5126" s="154">
        <v>99.4166666666667</v>
      </c>
    </row>
    <row r="5127" spans="1:2">
      <c r="A5127">
        <v>1500002644</v>
      </c>
      <c r="B5127" s="154">
        <v>0.83333333333333304</v>
      </c>
    </row>
    <row r="5128" spans="1:2">
      <c r="A5128">
        <v>1500005024</v>
      </c>
      <c r="B5128" s="154">
        <v>21</v>
      </c>
    </row>
    <row r="5129" spans="1:2">
      <c r="A5129">
        <v>1500002828</v>
      </c>
      <c r="B5129" s="154">
        <v>0</v>
      </c>
    </row>
    <row r="5130" spans="1:2">
      <c r="A5130">
        <v>1500005439</v>
      </c>
      <c r="B5130" s="154">
        <v>50.1666666666667</v>
      </c>
    </row>
    <row r="5131" spans="1:2">
      <c r="A5131">
        <v>1500004085</v>
      </c>
      <c r="B5131" s="154">
        <v>3.25</v>
      </c>
    </row>
    <row r="5132" spans="1:2">
      <c r="A5132">
        <v>1500005440</v>
      </c>
      <c r="B5132" s="154">
        <v>46.25</v>
      </c>
    </row>
    <row r="5133" spans="1:2">
      <c r="A5133">
        <v>1500001767</v>
      </c>
      <c r="B5133" s="154">
        <v>37.4166666666667</v>
      </c>
    </row>
    <row r="5134" spans="1:2">
      <c r="A5134">
        <v>1500005913</v>
      </c>
      <c r="B5134" s="154">
        <v>1.0833333333333299</v>
      </c>
    </row>
    <row r="5135" spans="1:2">
      <c r="A5135">
        <v>1500004648</v>
      </c>
      <c r="B5135" s="154">
        <v>0.83333333333333304</v>
      </c>
    </row>
    <row r="5136" spans="1:2">
      <c r="A5136">
        <v>1500002545</v>
      </c>
      <c r="B5136" s="154">
        <v>0</v>
      </c>
    </row>
    <row r="5137" spans="1:2">
      <c r="A5137">
        <v>1500005705</v>
      </c>
      <c r="B5137" s="154">
        <v>0</v>
      </c>
    </row>
    <row r="5138" spans="1:2">
      <c r="A5138">
        <v>1500005294</v>
      </c>
      <c r="B5138" s="154">
        <v>14.9166666666667</v>
      </c>
    </row>
    <row r="5139" spans="1:2">
      <c r="A5139">
        <v>1500004649</v>
      </c>
      <c r="B5139" s="154">
        <v>0</v>
      </c>
    </row>
    <row r="5140" spans="1:2">
      <c r="A5140">
        <v>1500002546</v>
      </c>
      <c r="B5140" s="154">
        <v>4.4833333333333298</v>
      </c>
    </row>
    <row r="5141" spans="1:2">
      <c r="A5141">
        <v>1500003319</v>
      </c>
      <c r="B5141" s="154">
        <v>1.25</v>
      </c>
    </row>
    <row r="5142" spans="1:2">
      <c r="A5142">
        <v>1500003883</v>
      </c>
      <c r="B5142" s="154">
        <v>0.16666666666666699</v>
      </c>
    </row>
    <row r="5143" spans="1:2">
      <c r="A5143">
        <v>1500002547</v>
      </c>
      <c r="B5143" s="154">
        <v>7.1333333333333302</v>
      </c>
    </row>
    <row r="5144" spans="1:2">
      <c r="A5144">
        <v>1500002548</v>
      </c>
      <c r="B5144" s="154">
        <v>15.508333333333301</v>
      </c>
    </row>
    <row r="5145" spans="1:2">
      <c r="A5145">
        <v>1500002550</v>
      </c>
      <c r="B5145" s="154">
        <v>6.2416666666666698</v>
      </c>
    </row>
    <row r="5146" spans="1:2">
      <c r="A5146">
        <v>1500003884</v>
      </c>
      <c r="B5146" s="154">
        <v>0.16666666666666699</v>
      </c>
    </row>
    <row r="5147" spans="1:2">
      <c r="A5147">
        <v>1500002551</v>
      </c>
      <c r="B5147" s="154">
        <v>19.066666666666698</v>
      </c>
    </row>
    <row r="5148" spans="1:2">
      <c r="A5148">
        <v>1500002552</v>
      </c>
      <c r="B5148" s="154">
        <v>55.15</v>
      </c>
    </row>
    <row r="5149" spans="1:2">
      <c r="A5149">
        <v>1500001769</v>
      </c>
      <c r="B5149" s="154">
        <v>0</v>
      </c>
    </row>
    <row r="5150" spans="1:2">
      <c r="A5150">
        <v>1500005706</v>
      </c>
      <c r="B5150" s="154">
        <v>1.25</v>
      </c>
    </row>
    <row r="5151" spans="1:2">
      <c r="A5151">
        <v>1500002554</v>
      </c>
      <c r="B5151" s="154">
        <v>10.4166666666667</v>
      </c>
    </row>
    <row r="5152" spans="1:2">
      <c r="A5152">
        <v>1500005707</v>
      </c>
      <c r="B5152" s="154">
        <v>3.5416666666666701</v>
      </c>
    </row>
    <row r="5153" spans="1:2">
      <c r="A5153">
        <v>1500005709</v>
      </c>
      <c r="B5153" s="154">
        <v>0</v>
      </c>
    </row>
    <row r="5154" spans="1:2">
      <c r="A5154">
        <v>1500005710</v>
      </c>
      <c r="B5154" s="154">
        <v>19.274999999999999</v>
      </c>
    </row>
    <row r="5155" spans="1:2">
      <c r="A5155">
        <v>1500005711</v>
      </c>
      <c r="B5155" s="154">
        <v>0</v>
      </c>
    </row>
    <row r="5156" spans="1:2">
      <c r="A5156">
        <v>1500004650</v>
      </c>
      <c r="B5156" s="154">
        <v>0</v>
      </c>
    </row>
    <row r="5157" spans="1:2">
      <c r="A5157">
        <v>1500005712</v>
      </c>
      <c r="B5157" s="154">
        <v>7.4166666666666696</v>
      </c>
    </row>
    <row r="5158" spans="1:2">
      <c r="A5158">
        <v>1500004651</v>
      </c>
      <c r="B5158" s="154">
        <v>15.016666666666699</v>
      </c>
    </row>
    <row r="5159" spans="1:2">
      <c r="A5159">
        <v>1500004652</v>
      </c>
      <c r="B5159" s="154">
        <v>5.9166666666666696</v>
      </c>
    </row>
    <row r="5160" spans="1:2">
      <c r="A5160">
        <v>1500005925</v>
      </c>
      <c r="B5160" s="154">
        <v>12.9166666666667</v>
      </c>
    </row>
    <row r="5161" spans="1:2">
      <c r="A5161">
        <v>1500005926</v>
      </c>
      <c r="B5161" s="154">
        <v>0.83333333333333304</v>
      </c>
    </row>
    <row r="5162" spans="1:2">
      <c r="A5162">
        <v>1500002138</v>
      </c>
      <c r="B5162" s="154">
        <v>12.0833333333333</v>
      </c>
    </row>
    <row r="5163" spans="1:2">
      <c r="A5163">
        <v>1500004163</v>
      </c>
      <c r="B5163" s="154">
        <v>43.4166666666667</v>
      </c>
    </row>
    <row r="5164" spans="1:2">
      <c r="A5164">
        <v>1500004164</v>
      </c>
      <c r="B5164" s="154">
        <v>0</v>
      </c>
    </row>
    <row r="5165" spans="1:2">
      <c r="A5165">
        <v>1500005927</v>
      </c>
      <c r="B5165" s="154">
        <v>58.4166666666667</v>
      </c>
    </row>
    <row r="5166" spans="1:2">
      <c r="A5166">
        <v>1500004165</v>
      </c>
      <c r="B5166" s="154">
        <v>8.75</v>
      </c>
    </row>
    <row r="5167" spans="1:2">
      <c r="A5167">
        <v>1500005878</v>
      </c>
      <c r="B5167" s="154">
        <v>2.4166666666666701</v>
      </c>
    </row>
    <row r="5168" spans="1:2">
      <c r="A5168">
        <v>1500005879</v>
      </c>
      <c r="B5168" s="154">
        <v>0</v>
      </c>
    </row>
    <row r="5169" spans="1:2">
      <c r="A5169">
        <v>1500002139</v>
      </c>
      <c r="B5169" s="154">
        <v>35.8333333333333</v>
      </c>
    </row>
    <row r="5170" spans="1:2">
      <c r="A5170">
        <v>1500002127</v>
      </c>
      <c r="B5170" s="154">
        <v>0</v>
      </c>
    </row>
    <row r="5171" spans="1:2">
      <c r="A5171">
        <v>1500004167</v>
      </c>
      <c r="B5171" s="154">
        <v>0</v>
      </c>
    </row>
    <row r="5172" spans="1:2">
      <c r="A5172">
        <v>1500005881</v>
      </c>
      <c r="B5172" s="154">
        <v>0</v>
      </c>
    </row>
    <row r="5173" spans="1:2">
      <c r="A5173">
        <v>1500002315</v>
      </c>
      <c r="B5173" s="154">
        <v>16.6666666666667</v>
      </c>
    </row>
    <row r="5174" spans="1:2">
      <c r="A5174">
        <v>1500002142</v>
      </c>
      <c r="B5174" s="154">
        <v>8.0833333333333304</v>
      </c>
    </row>
    <row r="5175" spans="1:2">
      <c r="A5175">
        <v>1500002316</v>
      </c>
      <c r="B5175" s="154">
        <v>0</v>
      </c>
    </row>
    <row r="5176" spans="1:2">
      <c r="A5176">
        <v>1500002143</v>
      </c>
      <c r="B5176" s="154">
        <v>5.3333333333333304</v>
      </c>
    </row>
    <row r="5177" spans="1:2">
      <c r="A5177">
        <v>1500002144</v>
      </c>
      <c r="B5177" s="154">
        <v>0</v>
      </c>
    </row>
    <row r="5178" spans="1:2">
      <c r="A5178">
        <v>1500002317</v>
      </c>
      <c r="B5178" s="154">
        <v>0</v>
      </c>
    </row>
    <row r="5179" spans="1:2">
      <c r="A5179">
        <v>1500002318</v>
      </c>
      <c r="B5179" s="154">
        <v>0</v>
      </c>
    </row>
    <row r="5180" spans="1:2">
      <c r="A5180">
        <v>1500004168</v>
      </c>
      <c r="B5180" s="154">
        <v>14.5833333333333</v>
      </c>
    </row>
    <row r="5181" spans="1:2">
      <c r="A5181">
        <v>1500006135</v>
      </c>
      <c r="B5181" s="154">
        <v>14.7916666666667</v>
      </c>
    </row>
    <row r="5182" spans="1:2">
      <c r="A5182">
        <v>1500004169</v>
      </c>
      <c r="B5182" s="154">
        <v>36.3333333333333</v>
      </c>
    </row>
    <row r="5183" spans="1:2">
      <c r="A5183">
        <v>1500002320</v>
      </c>
      <c r="B5183" s="154">
        <v>0</v>
      </c>
    </row>
    <row r="5184" spans="1:2">
      <c r="A5184">
        <v>1500006136</v>
      </c>
      <c r="B5184" s="154">
        <v>0</v>
      </c>
    </row>
    <row r="5185" spans="1:2">
      <c r="A5185">
        <v>1500005883</v>
      </c>
      <c r="B5185" s="154">
        <v>0</v>
      </c>
    </row>
    <row r="5186" spans="1:2">
      <c r="A5186">
        <v>1500005884</v>
      </c>
      <c r="B5186" s="154">
        <v>0</v>
      </c>
    </row>
    <row r="5187" spans="1:2">
      <c r="A5187">
        <v>1500002145</v>
      </c>
      <c r="B5187" s="154">
        <v>19.0833333333333</v>
      </c>
    </row>
    <row r="5188" spans="1:2">
      <c r="A5188">
        <v>1500005886</v>
      </c>
      <c r="B5188" s="154">
        <v>0</v>
      </c>
    </row>
    <row r="5189" spans="1:2">
      <c r="A5189">
        <v>1500006137</v>
      </c>
      <c r="B5189" s="154">
        <v>2.5</v>
      </c>
    </row>
    <row r="5190" spans="1:2">
      <c r="A5190">
        <v>1500002128</v>
      </c>
      <c r="B5190" s="154">
        <v>7.6666666666666696</v>
      </c>
    </row>
    <row r="5191" spans="1:2">
      <c r="A5191">
        <v>1500002492</v>
      </c>
      <c r="B5191" s="154">
        <v>130.11666666666699</v>
      </c>
    </row>
    <row r="5192" spans="1:2">
      <c r="A5192">
        <v>1500002493</v>
      </c>
      <c r="B5192" s="154">
        <v>87.3333333333333</v>
      </c>
    </row>
    <row r="5193" spans="1:2">
      <c r="A5193">
        <v>1500002494</v>
      </c>
      <c r="B5193" s="154">
        <v>0</v>
      </c>
    </row>
    <row r="5194" spans="1:2">
      <c r="A5194">
        <v>1500002495</v>
      </c>
      <c r="B5194" s="154">
        <v>4.1666666666666696</v>
      </c>
    </row>
    <row r="5195" spans="1:2">
      <c r="A5195">
        <v>1500002497</v>
      </c>
      <c r="B5195" s="154">
        <v>0</v>
      </c>
    </row>
    <row r="5196" spans="1:2">
      <c r="A5196">
        <v>1500002925</v>
      </c>
      <c r="B5196" s="154">
        <v>12.5</v>
      </c>
    </row>
    <row r="5197" spans="1:2">
      <c r="A5197">
        <v>1500002926</v>
      </c>
      <c r="B5197" s="154">
        <v>14.1666666666667</v>
      </c>
    </row>
    <row r="5198" spans="1:2">
      <c r="A5198">
        <v>1500002927</v>
      </c>
      <c r="B5198" s="154">
        <v>10.4166666666667</v>
      </c>
    </row>
    <row r="5199" spans="1:2">
      <c r="A5199">
        <v>1500002928</v>
      </c>
      <c r="B5199" s="154">
        <v>15</v>
      </c>
    </row>
    <row r="5200" spans="1:2">
      <c r="A5200">
        <v>1500002929</v>
      </c>
      <c r="B5200" s="154">
        <v>45</v>
      </c>
    </row>
    <row r="5201" spans="1:2">
      <c r="A5201">
        <v>1500002930</v>
      </c>
      <c r="B5201" s="154">
        <v>19.1666666666667</v>
      </c>
    </row>
    <row r="5202" spans="1:2">
      <c r="A5202">
        <v>1500002935</v>
      </c>
      <c r="B5202" s="154">
        <v>0</v>
      </c>
    </row>
    <row r="5203" spans="1:2">
      <c r="A5203">
        <v>1500002936</v>
      </c>
      <c r="B5203" s="154">
        <v>0</v>
      </c>
    </row>
    <row r="5204" spans="1:2">
      <c r="A5204">
        <v>1500003029</v>
      </c>
      <c r="B5204" s="154">
        <v>0</v>
      </c>
    </row>
    <row r="5205" spans="1:2">
      <c r="A5205">
        <v>1500003030</v>
      </c>
      <c r="B5205" s="154">
        <v>0</v>
      </c>
    </row>
    <row r="5206" spans="1:2">
      <c r="A5206">
        <v>1500003032</v>
      </c>
      <c r="B5206" s="154">
        <v>0</v>
      </c>
    </row>
    <row r="5207" spans="1:2">
      <c r="A5207">
        <v>1500005208</v>
      </c>
      <c r="B5207" s="154">
        <v>8.25</v>
      </c>
    </row>
    <row r="5208" spans="1:2">
      <c r="A5208">
        <v>1500005209</v>
      </c>
      <c r="B5208" s="154">
        <v>0</v>
      </c>
    </row>
    <row r="5209" spans="1:2">
      <c r="A5209">
        <v>1500005210</v>
      </c>
      <c r="B5209" s="154">
        <v>37.8333333333333</v>
      </c>
    </row>
    <row r="5210" spans="1:2">
      <c r="A5210">
        <v>1500005212</v>
      </c>
      <c r="B5210" s="154">
        <v>4.1666666666666696</v>
      </c>
    </row>
    <row r="5211" spans="1:2">
      <c r="A5211">
        <v>1500005213</v>
      </c>
      <c r="B5211" s="154">
        <v>124.583333333333</v>
      </c>
    </row>
    <row r="5212" spans="1:2">
      <c r="A5212">
        <v>1500005214</v>
      </c>
      <c r="B5212" s="154">
        <v>166.083333333333</v>
      </c>
    </row>
    <row r="5213" spans="1:2">
      <c r="A5213">
        <v>1500005215</v>
      </c>
      <c r="B5213" s="154">
        <v>13.3333333333333</v>
      </c>
    </row>
    <row r="5214" spans="1:2">
      <c r="A5214">
        <v>1500005216</v>
      </c>
      <c r="B5214" s="154">
        <v>15.8333333333333</v>
      </c>
    </row>
    <row r="5215" spans="1:2">
      <c r="A5215">
        <v>1500005217</v>
      </c>
      <c r="B5215" s="154">
        <v>66.6666666666667</v>
      </c>
    </row>
    <row r="5216" spans="1:2">
      <c r="A5216">
        <v>1500005218</v>
      </c>
      <c r="B5216" s="154">
        <v>12.5</v>
      </c>
    </row>
    <row r="5217" spans="1:2">
      <c r="A5217">
        <v>1500005219</v>
      </c>
      <c r="B5217" s="154">
        <v>142.816666666667</v>
      </c>
    </row>
    <row r="5218" spans="1:2">
      <c r="A5218">
        <v>1500005220</v>
      </c>
      <c r="B5218" s="154">
        <v>59.883333333333297</v>
      </c>
    </row>
    <row r="5219" spans="1:2">
      <c r="A5219">
        <v>1500002531</v>
      </c>
      <c r="B5219" s="154">
        <v>27.5</v>
      </c>
    </row>
    <row r="5220" spans="1:2">
      <c r="A5220">
        <v>1500002623</v>
      </c>
      <c r="B5220" s="154">
        <v>6.6666666666666696</v>
      </c>
    </row>
    <row r="5221" spans="1:2">
      <c r="A5221">
        <v>1500002949</v>
      </c>
      <c r="B5221" s="154">
        <v>15.8333333333333</v>
      </c>
    </row>
    <row r="5222" spans="1:2">
      <c r="A5222">
        <v>1500002950</v>
      </c>
      <c r="B5222" s="154">
        <v>22.283333333333299</v>
      </c>
    </row>
    <row r="5223" spans="1:2">
      <c r="A5223">
        <v>1500002952</v>
      </c>
      <c r="B5223" s="154">
        <v>0</v>
      </c>
    </row>
    <row r="5224" spans="1:2">
      <c r="A5224">
        <v>1500002980</v>
      </c>
      <c r="B5224" s="154">
        <v>2.0833333333333299</v>
      </c>
    </row>
    <row r="5225" spans="1:2">
      <c r="A5225">
        <v>1500002981</v>
      </c>
      <c r="B5225" s="154">
        <v>67.141666666666694</v>
      </c>
    </row>
    <row r="5226" spans="1:2">
      <c r="A5226">
        <v>1500002982</v>
      </c>
      <c r="B5226" s="154">
        <v>0</v>
      </c>
    </row>
    <row r="5227" spans="1:2">
      <c r="A5227">
        <v>1500002983</v>
      </c>
      <c r="B5227" s="154">
        <v>0</v>
      </c>
    </row>
    <row r="5228" spans="1:2">
      <c r="A5228">
        <v>1500002984</v>
      </c>
      <c r="B5228" s="154">
        <v>106.541666666667</v>
      </c>
    </row>
    <row r="5229" spans="1:2">
      <c r="A5229">
        <v>1500002985</v>
      </c>
      <c r="B5229" s="154">
        <v>33.808333333333302</v>
      </c>
    </row>
    <row r="5230" spans="1:2">
      <c r="A5230">
        <v>1500004514</v>
      </c>
      <c r="B5230" s="154">
        <v>15.341666666666701</v>
      </c>
    </row>
    <row r="5231" spans="1:2">
      <c r="A5231">
        <v>1500004516</v>
      </c>
      <c r="B5231" s="154">
        <v>24.3333333333333</v>
      </c>
    </row>
    <row r="5232" spans="1:2">
      <c r="A5232">
        <v>1500004517</v>
      </c>
      <c r="B5232" s="154">
        <v>203.07499999999999</v>
      </c>
    </row>
    <row r="5233" spans="1:2">
      <c r="A5233">
        <v>1500004518</v>
      </c>
      <c r="B5233" s="154">
        <v>25.5833333333333</v>
      </c>
    </row>
    <row r="5234" spans="1:2">
      <c r="A5234">
        <v>1500004887</v>
      </c>
      <c r="B5234" s="154">
        <v>22.5</v>
      </c>
    </row>
    <row r="5235" spans="1:2">
      <c r="A5235">
        <v>1500004888</v>
      </c>
      <c r="B5235" s="154">
        <v>28.5</v>
      </c>
    </row>
    <row r="5236" spans="1:2">
      <c r="A5236">
        <v>1500004889</v>
      </c>
      <c r="B5236" s="154">
        <v>4.1666666666666696</v>
      </c>
    </row>
    <row r="5237" spans="1:2">
      <c r="A5237">
        <v>1500005613</v>
      </c>
      <c r="B5237" s="154">
        <v>28.5</v>
      </c>
    </row>
    <row r="5238" spans="1:2">
      <c r="A5238">
        <v>1500004957</v>
      </c>
      <c r="B5238" s="154">
        <v>0</v>
      </c>
    </row>
    <row r="5239" spans="1:2">
      <c r="A5239">
        <v>1500005615</v>
      </c>
      <c r="B5239" s="154">
        <v>14.5833333333333</v>
      </c>
    </row>
    <row r="5240" spans="1:2">
      <c r="A5240">
        <v>1500005616</v>
      </c>
      <c r="B5240" s="154">
        <v>0</v>
      </c>
    </row>
    <row r="5241" spans="1:2">
      <c r="A5241">
        <v>1500005668</v>
      </c>
      <c r="B5241" s="154">
        <v>0</v>
      </c>
    </row>
    <row r="5242" spans="1:2">
      <c r="A5242">
        <v>1500002395</v>
      </c>
      <c r="B5242" s="154">
        <v>135.708333333333</v>
      </c>
    </row>
    <row r="5243" spans="1:2">
      <c r="A5243">
        <v>1500002396</v>
      </c>
      <c r="B5243" s="154">
        <v>36.6666666666667</v>
      </c>
    </row>
    <row r="5244" spans="1:2">
      <c r="A5244">
        <v>1500002398</v>
      </c>
      <c r="B5244" s="154">
        <v>18.25</v>
      </c>
    </row>
    <row r="5245" spans="1:2">
      <c r="A5245">
        <v>1500002921</v>
      </c>
      <c r="B5245" s="154">
        <v>27.35</v>
      </c>
    </row>
    <row r="5246" spans="1:2">
      <c r="A5246">
        <v>1500003414</v>
      </c>
      <c r="B5246" s="154">
        <v>33.75</v>
      </c>
    </row>
    <row r="5247" spans="1:2">
      <c r="A5247">
        <v>1500003417</v>
      </c>
      <c r="B5247" s="154">
        <v>169.26666666666699</v>
      </c>
    </row>
    <row r="5248" spans="1:2">
      <c r="A5248">
        <v>1500003641</v>
      </c>
      <c r="B5248" s="154">
        <v>18.8333333333333</v>
      </c>
    </row>
    <row r="5249" spans="1:2">
      <c r="A5249">
        <v>1500004385</v>
      </c>
      <c r="B5249" s="154">
        <v>12.0833333333333</v>
      </c>
    </row>
    <row r="5250" spans="1:2">
      <c r="A5250">
        <v>1500004434</v>
      </c>
      <c r="B5250" s="154">
        <v>25.3333333333333</v>
      </c>
    </row>
    <row r="5251" spans="1:2">
      <c r="A5251">
        <v>1500004435</v>
      </c>
      <c r="B5251" s="154">
        <v>0</v>
      </c>
    </row>
    <row r="5252" spans="1:2">
      <c r="A5252">
        <v>1500004436</v>
      </c>
      <c r="B5252" s="154">
        <v>12</v>
      </c>
    </row>
    <row r="5253" spans="1:2">
      <c r="A5253">
        <v>1500004519</v>
      </c>
      <c r="B5253" s="154">
        <v>25</v>
      </c>
    </row>
    <row r="5254" spans="1:2">
      <c r="A5254">
        <v>1500005257</v>
      </c>
      <c r="B5254" s="154">
        <v>7.5</v>
      </c>
    </row>
    <row r="5255" spans="1:2">
      <c r="A5255">
        <v>1500005258</v>
      </c>
      <c r="B5255" s="154">
        <v>21.191666666666698</v>
      </c>
    </row>
    <row r="5256" spans="1:2">
      <c r="A5256">
        <v>1500005259</v>
      </c>
      <c r="B5256" s="154">
        <v>53.6</v>
      </c>
    </row>
    <row r="5257" spans="1:2">
      <c r="A5257">
        <v>1500005260</v>
      </c>
      <c r="B5257" s="154">
        <v>96.641666666666694</v>
      </c>
    </row>
    <row r="5258" spans="1:2">
      <c r="A5258">
        <v>1500005261</v>
      </c>
      <c r="B5258" s="154">
        <v>12.8333333333333</v>
      </c>
    </row>
    <row r="5259" spans="1:2">
      <c r="A5259">
        <v>1500005262</v>
      </c>
      <c r="B5259" s="154">
        <v>6.6666666666666696</v>
      </c>
    </row>
    <row r="5260" spans="1:2">
      <c r="A5260">
        <v>1500005073</v>
      </c>
      <c r="B5260" s="154">
        <v>0</v>
      </c>
    </row>
    <row r="5261" spans="1:2">
      <c r="A5261">
        <v>1500002861</v>
      </c>
      <c r="B5261" s="154">
        <v>4.25</v>
      </c>
    </row>
    <row r="5262" spans="1:2">
      <c r="A5262">
        <v>1500004578</v>
      </c>
      <c r="B5262" s="154">
        <v>10</v>
      </c>
    </row>
    <row r="5263" spans="1:2">
      <c r="A5263">
        <v>1500005604</v>
      </c>
      <c r="B5263" s="154">
        <v>0</v>
      </c>
    </row>
    <row r="5264" spans="1:2">
      <c r="A5264">
        <v>1500001982</v>
      </c>
      <c r="B5264" s="154">
        <v>39.5833333333333</v>
      </c>
    </row>
    <row r="5265" spans="1:2">
      <c r="A5265">
        <v>1500002879</v>
      </c>
      <c r="B5265" s="154">
        <v>0</v>
      </c>
    </row>
    <row r="5266" spans="1:2">
      <c r="A5266">
        <v>1500003633</v>
      </c>
      <c r="B5266" s="154">
        <v>55.3333333333333</v>
      </c>
    </row>
    <row r="5267" spans="1:2">
      <c r="A5267">
        <v>1500003920</v>
      </c>
      <c r="B5267" s="154">
        <v>0</v>
      </c>
    </row>
    <row r="5268" spans="1:2">
      <c r="A5268">
        <v>1500003921</v>
      </c>
      <c r="B5268" s="154">
        <v>51.6666666666667</v>
      </c>
    </row>
    <row r="5269" spans="1:2">
      <c r="A5269">
        <v>1500005605</v>
      </c>
      <c r="B5269" s="154">
        <v>22.9166666666667</v>
      </c>
    </row>
    <row r="5270" spans="1:2">
      <c r="A5270">
        <v>1500002414</v>
      </c>
      <c r="B5270" s="154">
        <v>5.1666666666666696</v>
      </c>
    </row>
    <row r="5271" spans="1:2">
      <c r="A5271">
        <v>1500002418</v>
      </c>
      <c r="B5271" s="154">
        <v>44.5833333333333</v>
      </c>
    </row>
    <row r="5272" spans="1:2">
      <c r="A5272">
        <v>1500002911</v>
      </c>
      <c r="B5272" s="154">
        <v>0</v>
      </c>
    </row>
    <row r="5273" spans="1:2">
      <c r="A5273">
        <v>1500002912</v>
      </c>
      <c r="B5273" s="154">
        <v>10.5</v>
      </c>
    </row>
    <row r="5274" spans="1:2">
      <c r="A5274">
        <v>1500002913</v>
      </c>
      <c r="B5274" s="154">
        <v>0</v>
      </c>
    </row>
    <row r="5275" spans="1:2">
      <c r="A5275">
        <v>1500002419</v>
      </c>
      <c r="B5275" s="154">
        <v>34.6666666666667</v>
      </c>
    </row>
    <row r="5276" spans="1:2">
      <c r="A5276">
        <v>1500002914</v>
      </c>
      <c r="B5276" s="154">
        <v>4.1666666666666696</v>
      </c>
    </row>
    <row r="5277" spans="1:2">
      <c r="A5277">
        <v>1500002415</v>
      </c>
      <c r="B5277" s="154">
        <v>13.75</v>
      </c>
    </row>
    <row r="5278" spans="1:2">
      <c r="A5278">
        <v>1500002416</v>
      </c>
      <c r="B5278" s="154">
        <v>34.6666666666667</v>
      </c>
    </row>
    <row r="5279" spans="1:2">
      <c r="A5279">
        <v>1500001983</v>
      </c>
      <c r="B5279" s="154">
        <v>4.5</v>
      </c>
    </row>
    <row r="5280" spans="1:2">
      <c r="A5280">
        <v>1500001984</v>
      </c>
      <c r="B5280" s="154">
        <v>0</v>
      </c>
    </row>
    <row r="5281" spans="1:2">
      <c r="A5281">
        <v>1500001985</v>
      </c>
      <c r="B5281" s="154">
        <v>114.083333333333</v>
      </c>
    </row>
    <row r="5282" spans="1:2">
      <c r="A5282">
        <v>1500005251</v>
      </c>
      <c r="B5282" s="154">
        <v>15.5833333333333</v>
      </c>
    </row>
    <row r="5283" spans="1:2">
      <c r="A5283">
        <v>1500002245</v>
      </c>
      <c r="B5283" s="154">
        <v>30</v>
      </c>
    </row>
    <row r="5284" spans="1:2">
      <c r="A5284">
        <v>1500002246</v>
      </c>
      <c r="B5284" s="154">
        <v>18.3333333333333</v>
      </c>
    </row>
    <row r="5285" spans="1:2">
      <c r="A5285">
        <v>1500002884</v>
      </c>
      <c r="B5285" s="154">
        <v>8.3333333333333304</v>
      </c>
    </row>
    <row r="5286" spans="1:2">
      <c r="A5286">
        <v>1500002885</v>
      </c>
      <c r="B5286" s="154">
        <v>13.3333333333333</v>
      </c>
    </row>
    <row r="5287" spans="1:2">
      <c r="A5287">
        <v>1500002886</v>
      </c>
      <c r="B5287" s="154">
        <v>23.3333333333333</v>
      </c>
    </row>
    <row r="5288" spans="1:2">
      <c r="A5288">
        <v>1500002887</v>
      </c>
      <c r="B5288" s="154">
        <v>0</v>
      </c>
    </row>
    <row r="5289" spans="1:2">
      <c r="A5289">
        <v>1500002888</v>
      </c>
      <c r="B5289" s="154">
        <v>34.1666666666667</v>
      </c>
    </row>
    <row r="5290" spans="1:2">
      <c r="A5290">
        <v>1500005157</v>
      </c>
      <c r="B5290" s="154">
        <v>5</v>
      </c>
    </row>
    <row r="5291" spans="1:2">
      <c r="A5291">
        <v>1500002889</v>
      </c>
      <c r="B5291" s="154">
        <v>0</v>
      </c>
    </row>
    <row r="5292" spans="1:2">
      <c r="A5292">
        <v>1500003393</v>
      </c>
      <c r="B5292" s="154">
        <v>3.75</v>
      </c>
    </row>
    <row r="5293" spans="1:2">
      <c r="A5293">
        <v>1500003394</v>
      </c>
      <c r="B5293" s="154">
        <v>1.8333333333333299</v>
      </c>
    </row>
    <row r="5294" spans="1:2">
      <c r="A5294">
        <v>1500003401</v>
      </c>
      <c r="B5294" s="154">
        <v>20</v>
      </c>
    </row>
    <row r="5295" spans="1:2">
      <c r="A5295">
        <v>1500003402</v>
      </c>
      <c r="B5295" s="154">
        <v>34.1666666666667</v>
      </c>
    </row>
    <row r="5296" spans="1:2">
      <c r="A5296">
        <v>1500003403</v>
      </c>
      <c r="B5296" s="154">
        <v>31.6666666666667</v>
      </c>
    </row>
    <row r="5297" spans="1:2">
      <c r="A5297">
        <v>1500005650</v>
      </c>
      <c r="B5297" s="154">
        <v>15</v>
      </c>
    </row>
    <row r="5298" spans="1:2">
      <c r="A5298">
        <v>1500005651</v>
      </c>
      <c r="B5298" s="154">
        <v>0</v>
      </c>
    </row>
    <row r="5299" spans="1:2">
      <c r="A5299">
        <v>1500002308</v>
      </c>
      <c r="B5299" s="154">
        <v>3.3333333333333299</v>
      </c>
    </row>
    <row r="5300" spans="1:2">
      <c r="A5300">
        <v>1500005824</v>
      </c>
      <c r="B5300" s="154">
        <v>0</v>
      </c>
    </row>
    <row r="5301" spans="1:2">
      <c r="A5301">
        <v>1500002629</v>
      </c>
      <c r="B5301" s="154">
        <v>48.6666666666667</v>
      </c>
    </row>
    <row r="5302" spans="1:2">
      <c r="A5302">
        <v>1500004350</v>
      </c>
      <c r="B5302" s="154">
        <v>0</v>
      </c>
    </row>
    <row r="5303" spans="1:2">
      <c r="A5303">
        <v>1500002161</v>
      </c>
      <c r="B5303" s="154">
        <v>0</v>
      </c>
    </row>
    <row r="5304" spans="1:2">
      <c r="A5304">
        <v>1500002538</v>
      </c>
      <c r="B5304" s="154">
        <v>13.75</v>
      </c>
    </row>
    <row r="5305" spans="1:2">
      <c r="A5305">
        <v>1500003318</v>
      </c>
      <c r="B5305" s="154">
        <v>5</v>
      </c>
    </row>
    <row r="5306" spans="1:2">
      <c r="A5306">
        <v>1500004605</v>
      </c>
      <c r="B5306" s="154">
        <v>5</v>
      </c>
    </row>
    <row r="5307" spans="1:2">
      <c r="A5307">
        <v>1500003875</v>
      </c>
      <c r="B5307" s="154">
        <v>0</v>
      </c>
    </row>
    <row r="5308" spans="1:2">
      <c r="A5308">
        <v>1500003876</v>
      </c>
      <c r="B5308" s="154">
        <v>15</v>
      </c>
    </row>
    <row r="5309" spans="1:2">
      <c r="A5309">
        <v>1500003967</v>
      </c>
      <c r="B5309" s="154">
        <v>133</v>
      </c>
    </row>
    <row r="5310" spans="1:2">
      <c r="A5310">
        <v>1500004606</v>
      </c>
      <c r="B5310" s="154">
        <v>100.5</v>
      </c>
    </row>
    <row r="5311" spans="1:2">
      <c r="A5311">
        <v>1500005983</v>
      </c>
      <c r="B5311" s="154">
        <v>0</v>
      </c>
    </row>
    <row r="5312" spans="1:2">
      <c r="A5312">
        <v>1500005985</v>
      </c>
      <c r="B5312" s="154">
        <v>3.3333333333333299</v>
      </c>
    </row>
    <row r="5313" spans="1:2">
      <c r="A5313">
        <v>1500005982</v>
      </c>
      <c r="B5313" s="154">
        <v>13.75</v>
      </c>
    </row>
    <row r="5314" spans="1:2">
      <c r="A5314">
        <v>1500004219</v>
      </c>
      <c r="B5314" s="154">
        <v>1.6666666666666701</v>
      </c>
    </row>
    <row r="5315" spans="1:2">
      <c r="A5315">
        <v>1500005336</v>
      </c>
      <c r="B5315" s="154">
        <v>0</v>
      </c>
    </row>
    <row r="5316" spans="1:2">
      <c r="A5316">
        <v>1500001757</v>
      </c>
      <c r="B5316" s="154">
        <v>7.25</v>
      </c>
    </row>
    <row r="5317" spans="1:2">
      <c r="A5317">
        <v>1500001758</v>
      </c>
      <c r="B5317" s="154">
        <v>65</v>
      </c>
    </row>
    <row r="5318" spans="1:2">
      <c r="A5318">
        <v>1500003348</v>
      </c>
      <c r="B5318" s="154">
        <v>22.0833333333333</v>
      </c>
    </row>
    <row r="5319" spans="1:2">
      <c r="A5319">
        <v>1500002154</v>
      </c>
      <c r="B5319" s="154">
        <v>0</v>
      </c>
    </row>
    <row r="5320" spans="1:2">
      <c r="A5320">
        <v>1500003838</v>
      </c>
      <c r="B5320" s="154">
        <v>134.47499999999999</v>
      </c>
    </row>
    <row r="5321" spans="1:2">
      <c r="A5321">
        <v>1500003739</v>
      </c>
      <c r="B5321" s="154">
        <v>67.5</v>
      </c>
    </row>
    <row r="5322" spans="1:2">
      <c r="A5322">
        <v>1500005967</v>
      </c>
      <c r="B5322" s="154">
        <v>44.1666666666667</v>
      </c>
    </row>
    <row r="5323" spans="1:2">
      <c r="A5323">
        <v>1500005584</v>
      </c>
      <c r="B5323" s="154">
        <v>52.0833333333333</v>
      </c>
    </row>
    <row r="5324" spans="1:2">
      <c r="A5324">
        <v>1500005976</v>
      </c>
      <c r="B5324" s="154">
        <v>7.9166666666666696</v>
      </c>
    </row>
    <row r="5325" spans="1:2">
      <c r="A5325">
        <v>1500005866</v>
      </c>
      <c r="B5325" s="154">
        <v>0</v>
      </c>
    </row>
    <row r="5326" spans="1:2">
      <c r="A5326">
        <v>1500005968</v>
      </c>
      <c r="B5326" s="154">
        <v>19.1666666666667</v>
      </c>
    </row>
    <row r="5327" spans="1:2">
      <c r="A5327">
        <v>1500001994</v>
      </c>
      <c r="B5327" s="154">
        <v>0</v>
      </c>
    </row>
    <row r="5328" spans="1:2">
      <c r="A5328">
        <v>1500002526</v>
      </c>
      <c r="B5328" s="154">
        <v>92.25</v>
      </c>
    </row>
    <row r="5329" spans="1:2">
      <c r="A5329">
        <v>1500002819</v>
      </c>
      <c r="B5329" s="154">
        <v>0</v>
      </c>
    </row>
    <row r="5330" spans="1:2">
      <c r="A5330">
        <v>1500003151</v>
      </c>
      <c r="B5330" s="154">
        <v>26.7916666666667</v>
      </c>
    </row>
    <row r="5331" spans="1:2">
      <c r="A5331">
        <v>1500004347</v>
      </c>
      <c r="B5331" s="154">
        <v>0</v>
      </c>
    </row>
    <row r="5332" spans="1:2">
      <c r="A5332">
        <v>1500004838</v>
      </c>
      <c r="B5332" s="154">
        <v>2.75</v>
      </c>
    </row>
    <row r="5333" spans="1:2">
      <c r="A5333">
        <v>1500005084</v>
      </c>
      <c r="B5333" s="154">
        <v>14.9</v>
      </c>
    </row>
    <row r="5334" spans="1:2">
      <c r="A5334">
        <v>1500005085</v>
      </c>
      <c r="B5334" s="154">
        <v>0</v>
      </c>
    </row>
    <row r="5335" spans="1:2">
      <c r="A5335">
        <v>1500001995</v>
      </c>
      <c r="B5335" s="154">
        <v>154.166666666667</v>
      </c>
    </row>
    <row r="5336" spans="1:2">
      <c r="A5336">
        <v>1500005911</v>
      </c>
      <c r="B5336" s="154">
        <v>0</v>
      </c>
    </row>
    <row r="5337" spans="1:2">
      <c r="A5337">
        <v>1500006173</v>
      </c>
      <c r="B5337" s="154">
        <v>70.4166666666667</v>
      </c>
    </row>
    <row r="5338" spans="1:2">
      <c r="A5338">
        <v>1500003349</v>
      </c>
      <c r="B5338" s="154">
        <v>0</v>
      </c>
    </row>
    <row r="5339" spans="1:2">
      <c r="A5339">
        <v>1500003350</v>
      </c>
      <c r="B5339" s="154">
        <v>11.6666666666667</v>
      </c>
    </row>
    <row r="5340" spans="1:2">
      <c r="A5340">
        <v>1500002468</v>
      </c>
      <c r="B5340" s="154">
        <v>20</v>
      </c>
    </row>
    <row r="5341" spans="1:2">
      <c r="A5341">
        <v>1500003351</v>
      </c>
      <c r="B5341" s="154">
        <v>12.0833333333333</v>
      </c>
    </row>
    <row r="5342" spans="1:2">
      <c r="A5342">
        <v>1500004937</v>
      </c>
      <c r="B5342" s="154">
        <v>56.1666666666667</v>
      </c>
    </row>
    <row r="5343" spans="1:2">
      <c r="A5343">
        <v>1500005969</v>
      </c>
      <c r="B5343" s="154">
        <v>0</v>
      </c>
    </row>
    <row r="5344" spans="1:2">
      <c r="A5344">
        <v>1500002499</v>
      </c>
      <c r="B5344" s="154">
        <v>174.583333333333</v>
      </c>
    </row>
    <row r="5345" spans="1:2">
      <c r="A5345">
        <v>1500002307</v>
      </c>
      <c r="B5345" s="154">
        <v>139.19999999999999</v>
      </c>
    </row>
    <row r="5346" spans="1:2">
      <c r="A5346">
        <v>1500005221</v>
      </c>
      <c r="B5346" s="154">
        <v>188.583333333333</v>
      </c>
    </row>
    <row r="5347" spans="1:2">
      <c r="A5347">
        <v>1500004885</v>
      </c>
      <c r="B5347" s="154">
        <v>0</v>
      </c>
    </row>
    <row r="5348" spans="1:2">
      <c r="A5348">
        <v>1500005025</v>
      </c>
      <c r="B5348" s="154">
        <v>39.25</v>
      </c>
    </row>
    <row r="5349" spans="1:2">
      <c r="A5349">
        <v>1500002322</v>
      </c>
      <c r="B5349" s="154">
        <v>0</v>
      </c>
    </row>
    <row r="5350" spans="1:2">
      <c r="A5350">
        <v>1500006138</v>
      </c>
      <c r="B5350" s="154">
        <v>10</v>
      </c>
    </row>
    <row r="5351" spans="1:2">
      <c r="A5351">
        <v>1500004171</v>
      </c>
      <c r="B5351" s="154">
        <v>17.6666666666667</v>
      </c>
    </row>
    <row r="5352" spans="1:2">
      <c r="A5352">
        <v>1500006139</v>
      </c>
      <c r="B5352" s="154">
        <v>0</v>
      </c>
    </row>
    <row r="5353" spans="1:2">
      <c r="A5353">
        <v>1500004173</v>
      </c>
      <c r="B5353" s="154">
        <v>22.5</v>
      </c>
    </row>
    <row r="5354" spans="1:2">
      <c r="A5354">
        <v>1500005930</v>
      </c>
      <c r="B5354" s="154">
        <v>0</v>
      </c>
    </row>
    <row r="5355" spans="1:2">
      <c r="A5355">
        <v>1500002146</v>
      </c>
      <c r="B5355" s="154">
        <v>0</v>
      </c>
    </row>
    <row r="5356" spans="1:2">
      <c r="A5356">
        <v>1500001954</v>
      </c>
      <c r="B5356" s="154">
        <v>9.1666666666666696</v>
      </c>
    </row>
    <row r="5357" spans="1:2">
      <c r="A5357">
        <v>1500001955</v>
      </c>
      <c r="B5357" s="154">
        <v>0</v>
      </c>
    </row>
    <row r="5358" spans="1:2">
      <c r="A5358">
        <v>1500001956</v>
      </c>
      <c r="B5358" s="154">
        <v>18.3333333333333</v>
      </c>
    </row>
    <row r="5359" spans="1:2">
      <c r="A5359">
        <v>1500001957</v>
      </c>
      <c r="B5359" s="154">
        <v>30</v>
      </c>
    </row>
    <row r="5360" spans="1:2">
      <c r="A5360">
        <v>1500001986</v>
      </c>
      <c r="B5360" s="154">
        <v>198.26666666666699</v>
      </c>
    </row>
    <row r="5361" spans="1:2">
      <c r="A5361">
        <v>1500003922</v>
      </c>
      <c r="B5361" s="154">
        <v>0</v>
      </c>
    </row>
    <row r="5362" spans="1:2">
      <c r="A5362">
        <v>1500004607</v>
      </c>
      <c r="B5362" s="154">
        <v>18.3333333333333</v>
      </c>
    </row>
    <row r="5363" spans="1:2">
      <c r="A5363">
        <v>1500004446</v>
      </c>
      <c r="B5363" s="154">
        <v>0</v>
      </c>
    </row>
    <row r="5364" spans="1:2">
      <c r="A5364">
        <v>1500004462</v>
      </c>
      <c r="B5364" s="154">
        <v>0</v>
      </c>
    </row>
    <row r="5365" spans="1:2">
      <c r="A5365">
        <v>1500004447</v>
      </c>
      <c r="B5365" s="154">
        <v>0</v>
      </c>
    </row>
    <row r="5366" spans="1:2">
      <c r="A5366">
        <v>1500004448</v>
      </c>
      <c r="B5366" s="154">
        <v>0</v>
      </c>
    </row>
    <row r="5367" spans="1:2">
      <c r="A5367">
        <v>1500003788</v>
      </c>
      <c r="B5367" s="154">
        <v>0</v>
      </c>
    </row>
    <row r="5368" spans="1:2">
      <c r="A5368">
        <v>1500004450</v>
      </c>
      <c r="B5368" s="154">
        <v>2.5</v>
      </c>
    </row>
    <row r="5369" spans="1:2">
      <c r="A5369">
        <v>1500004451</v>
      </c>
      <c r="B5369" s="154">
        <v>0</v>
      </c>
    </row>
    <row r="5370" spans="1:2">
      <c r="A5370">
        <v>1500003306</v>
      </c>
      <c r="B5370" s="154">
        <v>2.5</v>
      </c>
    </row>
    <row r="5371" spans="1:2">
      <c r="A5371">
        <v>1500003771</v>
      </c>
      <c r="B5371" s="154">
        <v>0</v>
      </c>
    </row>
    <row r="5372" spans="1:2">
      <c r="A5372">
        <v>1500003695</v>
      </c>
      <c r="B5372" s="154">
        <v>0</v>
      </c>
    </row>
    <row r="5373" spans="1:2">
      <c r="A5373">
        <v>1500002854</v>
      </c>
      <c r="B5373" s="154">
        <v>6.6666666666666696</v>
      </c>
    </row>
    <row r="5374" spans="1:2">
      <c r="A5374">
        <v>1500002855</v>
      </c>
      <c r="B5374" s="154">
        <v>0.83333333333333304</v>
      </c>
    </row>
    <row r="5375" spans="1:2">
      <c r="A5375">
        <v>1500005044</v>
      </c>
      <c r="B5375" s="154">
        <v>0</v>
      </c>
    </row>
    <row r="5376" spans="1:2">
      <c r="A5376">
        <v>1500005326</v>
      </c>
      <c r="B5376" s="154">
        <v>3.4166666666666701</v>
      </c>
    </row>
    <row r="5377" spans="1:2">
      <c r="A5377">
        <v>1500005327</v>
      </c>
      <c r="B5377" s="154">
        <v>0.41666666666666702</v>
      </c>
    </row>
    <row r="5378" spans="1:2">
      <c r="A5378">
        <v>1500003664</v>
      </c>
      <c r="B5378" s="154">
        <v>30.6666666666667</v>
      </c>
    </row>
    <row r="5379" spans="1:2">
      <c r="A5379">
        <v>1500003665</v>
      </c>
      <c r="B5379" s="154">
        <v>34.5</v>
      </c>
    </row>
    <row r="5380" spans="1:2">
      <c r="A5380">
        <v>1500003696</v>
      </c>
      <c r="B5380" s="154">
        <v>0</v>
      </c>
    </row>
    <row r="5381" spans="1:2">
      <c r="A5381">
        <v>1500004454</v>
      </c>
      <c r="B5381" s="154">
        <v>11.9166666666667</v>
      </c>
    </row>
    <row r="5382" spans="1:2">
      <c r="A5382">
        <v>1500003668</v>
      </c>
      <c r="B5382" s="154">
        <v>0</v>
      </c>
    </row>
    <row r="5383" spans="1:2">
      <c r="A5383">
        <v>1500003669</v>
      </c>
      <c r="B5383" s="154">
        <v>13.25</v>
      </c>
    </row>
    <row r="5384" spans="1:2">
      <c r="A5384">
        <v>1500005561</v>
      </c>
      <c r="B5384" s="154">
        <v>14.8333333333333</v>
      </c>
    </row>
    <row r="5385" spans="1:2">
      <c r="A5385">
        <v>1500003594</v>
      </c>
      <c r="B5385" s="154">
        <v>0</v>
      </c>
    </row>
    <row r="5386" spans="1:2">
      <c r="A5386">
        <v>1500004319</v>
      </c>
      <c r="B5386" s="154">
        <v>0</v>
      </c>
    </row>
    <row r="5387" spans="1:2">
      <c r="A5387">
        <v>1500004320</v>
      </c>
      <c r="B5387" s="154">
        <v>23.5833333333333</v>
      </c>
    </row>
    <row r="5388" spans="1:2">
      <c r="A5388">
        <v>1500004893</v>
      </c>
      <c r="B5388" s="154">
        <v>57.75</v>
      </c>
    </row>
    <row r="5389" spans="1:2">
      <c r="A5389">
        <v>1500004894</v>
      </c>
      <c r="B5389" s="154">
        <v>2.9166666666666701</v>
      </c>
    </row>
    <row r="5390" spans="1:2">
      <c r="A5390">
        <v>1500004895</v>
      </c>
      <c r="B5390" s="154">
        <v>0</v>
      </c>
    </row>
    <row r="5391" spans="1:2">
      <c r="A5391">
        <v>1500004896</v>
      </c>
      <c r="B5391" s="154">
        <v>3.3333333333333299</v>
      </c>
    </row>
    <row r="5392" spans="1:2">
      <c r="A5392">
        <v>1500004897</v>
      </c>
      <c r="B5392" s="154">
        <v>2.0833333333333299</v>
      </c>
    </row>
    <row r="5393" spans="1:2">
      <c r="A5393">
        <v>1500003789</v>
      </c>
      <c r="B5393" s="154">
        <v>10.8333333333333</v>
      </c>
    </row>
    <row r="5394" spans="1:2">
      <c r="A5394">
        <v>1500003670</v>
      </c>
      <c r="B5394" s="154">
        <v>0</v>
      </c>
    </row>
    <row r="5395" spans="1:2">
      <c r="A5395">
        <v>1500003671</v>
      </c>
      <c r="B5395" s="154">
        <v>0</v>
      </c>
    </row>
    <row r="5396" spans="1:2">
      <c r="A5396">
        <v>1500003987</v>
      </c>
      <c r="B5396" s="154">
        <v>0</v>
      </c>
    </row>
    <row r="5397" spans="1:2">
      <c r="A5397">
        <v>1500004845</v>
      </c>
      <c r="B5397" s="154">
        <v>2.0833333333333299</v>
      </c>
    </row>
    <row r="5398" spans="1:2">
      <c r="A5398">
        <v>1500004321</v>
      </c>
      <c r="B5398" s="154">
        <v>0</v>
      </c>
    </row>
    <row r="5399" spans="1:2">
      <c r="A5399">
        <v>1500003722</v>
      </c>
      <c r="B5399" s="154">
        <v>0</v>
      </c>
    </row>
    <row r="5400" spans="1:2">
      <c r="A5400">
        <v>1500003723</v>
      </c>
      <c r="B5400" s="154">
        <v>52</v>
      </c>
    </row>
    <row r="5401" spans="1:2">
      <c r="A5401">
        <v>1500004898</v>
      </c>
      <c r="B5401" s="154">
        <v>0</v>
      </c>
    </row>
    <row r="5402" spans="1:2">
      <c r="A5402">
        <v>1500004899</v>
      </c>
      <c r="B5402" s="154">
        <v>0</v>
      </c>
    </row>
    <row r="5403" spans="1:2">
      <c r="A5403">
        <v>1500003791</v>
      </c>
      <c r="B5403" s="154">
        <v>8.3333333333333304</v>
      </c>
    </row>
    <row r="5404" spans="1:2">
      <c r="A5404">
        <v>1500003772</v>
      </c>
      <c r="B5404" s="154">
        <v>3.75</v>
      </c>
    </row>
    <row r="5405" spans="1:2">
      <c r="A5405">
        <v>1500003672</v>
      </c>
      <c r="B5405" s="154">
        <v>13.5</v>
      </c>
    </row>
    <row r="5406" spans="1:2">
      <c r="A5406">
        <v>1500003673</v>
      </c>
      <c r="B5406" s="154">
        <v>0.83333333333333304</v>
      </c>
    </row>
    <row r="5407" spans="1:2">
      <c r="A5407">
        <v>1500005562</v>
      </c>
      <c r="B5407" s="154">
        <v>9.9166666666666696</v>
      </c>
    </row>
    <row r="5408" spans="1:2">
      <c r="A5408">
        <v>1500011902</v>
      </c>
      <c r="B5408" s="154">
        <v>0</v>
      </c>
    </row>
    <row r="5409" spans="1:2">
      <c r="A5409">
        <v>1500004322</v>
      </c>
      <c r="B5409" s="154">
        <v>0</v>
      </c>
    </row>
    <row r="5410" spans="1:2">
      <c r="A5410">
        <v>1500005140</v>
      </c>
      <c r="B5410" s="154">
        <v>0</v>
      </c>
    </row>
    <row r="5411" spans="1:2">
      <c r="A5411">
        <v>1500003724</v>
      </c>
      <c r="B5411" s="154">
        <v>0</v>
      </c>
    </row>
    <row r="5412" spans="1:2">
      <c r="A5412">
        <v>1500004846</v>
      </c>
      <c r="B5412" s="154">
        <v>0</v>
      </c>
    </row>
    <row r="5413" spans="1:2">
      <c r="A5413">
        <v>1500004903</v>
      </c>
      <c r="B5413" s="154">
        <v>0</v>
      </c>
    </row>
    <row r="5414" spans="1:2">
      <c r="A5414">
        <v>1500003792</v>
      </c>
      <c r="B5414" s="154">
        <v>47.0833333333333</v>
      </c>
    </row>
    <row r="5415" spans="1:2">
      <c r="A5415">
        <v>1500003793</v>
      </c>
      <c r="B5415" s="154">
        <v>0</v>
      </c>
    </row>
    <row r="5416" spans="1:2">
      <c r="A5416">
        <v>1500003794</v>
      </c>
      <c r="B5416" s="154">
        <v>7.25</v>
      </c>
    </row>
    <row r="5417" spans="1:2">
      <c r="A5417">
        <v>1500002711</v>
      </c>
      <c r="B5417" s="154">
        <v>16.6666666666667</v>
      </c>
    </row>
    <row r="5418" spans="1:2">
      <c r="A5418">
        <v>1500002712</v>
      </c>
      <c r="B5418" s="154">
        <v>13.0833333333333</v>
      </c>
    </row>
    <row r="5419" spans="1:2">
      <c r="A5419">
        <v>1500002713</v>
      </c>
      <c r="B5419" s="154">
        <v>16.1666666666667</v>
      </c>
    </row>
    <row r="5420" spans="1:2">
      <c r="A5420">
        <v>1500002706</v>
      </c>
      <c r="B5420" s="154">
        <v>14.3333333333333</v>
      </c>
    </row>
    <row r="5421" spans="1:2">
      <c r="A5421">
        <v>1500002714</v>
      </c>
      <c r="B5421" s="154">
        <v>0</v>
      </c>
    </row>
    <row r="5422" spans="1:2">
      <c r="A5422">
        <v>1500003674</v>
      </c>
      <c r="B5422" s="154">
        <v>156.25</v>
      </c>
    </row>
    <row r="5423" spans="1:2">
      <c r="A5423">
        <v>1500005046</v>
      </c>
      <c r="B5423" s="154">
        <v>0</v>
      </c>
    </row>
    <row r="5424" spans="1:2">
      <c r="A5424">
        <v>1500004847</v>
      </c>
      <c r="B5424" s="154">
        <v>6.6666666666666696</v>
      </c>
    </row>
    <row r="5425" spans="1:2">
      <c r="A5425">
        <v>1500004848</v>
      </c>
      <c r="B5425" s="154">
        <v>29.1666666666667</v>
      </c>
    </row>
    <row r="5426" spans="1:2">
      <c r="A5426">
        <v>1500004849</v>
      </c>
      <c r="B5426" s="154">
        <v>0</v>
      </c>
    </row>
    <row r="5427" spans="1:2">
      <c r="A5427">
        <v>1500004323</v>
      </c>
      <c r="B5427" s="154">
        <v>0</v>
      </c>
    </row>
    <row r="5428" spans="1:2">
      <c r="A5428">
        <v>1500004325</v>
      </c>
      <c r="B5428" s="154">
        <v>0.41666666666666702</v>
      </c>
    </row>
    <row r="5429" spans="1:2">
      <c r="A5429">
        <v>1500004326</v>
      </c>
      <c r="B5429" s="154">
        <v>0</v>
      </c>
    </row>
    <row r="5430" spans="1:2">
      <c r="A5430">
        <v>1500005141</v>
      </c>
      <c r="B5430" s="154">
        <v>36.25</v>
      </c>
    </row>
    <row r="5431" spans="1:2">
      <c r="A5431">
        <v>1500003725</v>
      </c>
      <c r="B5431" s="154">
        <v>21.6666666666667</v>
      </c>
    </row>
    <row r="5432" spans="1:2">
      <c r="A5432">
        <v>1500004906</v>
      </c>
      <c r="B5432" s="154">
        <v>0</v>
      </c>
    </row>
    <row r="5433" spans="1:2">
      <c r="A5433">
        <v>1500004907</v>
      </c>
      <c r="B5433" s="154">
        <v>0</v>
      </c>
    </row>
    <row r="5434" spans="1:2">
      <c r="A5434">
        <v>1500004908</v>
      </c>
      <c r="B5434" s="154">
        <v>0</v>
      </c>
    </row>
    <row r="5435" spans="1:2">
      <c r="A5435">
        <v>1500004909</v>
      </c>
      <c r="B5435" s="154">
        <v>6.6666666666666696</v>
      </c>
    </row>
    <row r="5436" spans="1:2">
      <c r="A5436">
        <v>1500004910</v>
      </c>
      <c r="B5436" s="154">
        <v>112.666666666667</v>
      </c>
    </row>
    <row r="5437" spans="1:2">
      <c r="A5437">
        <v>1500003795</v>
      </c>
      <c r="B5437" s="154">
        <v>33.8333333333333</v>
      </c>
    </row>
    <row r="5438" spans="1:2">
      <c r="A5438">
        <v>1500003796</v>
      </c>
      <c r="B5438" s="154">
        <v>27.0833333333333</v>
      </c>
    </row>
    <row r="5439" spans="1:2">
      <c r="A5439">
        <v>1500003797</v>
      </c>
      <c r="B5439" s="154">
        <v>49.6666666666667</v>
      </c>
    </row>
    <row r="5440" spans="1:2">
      <c r="A5440">
        <v>1500003785</v>
      </c>
      <c r="B5440" s="154">
        <v>4</v>
      </c>
    </row>
    <row r="5441" spans="1:2">
      <c r="A5441">
        <v>1500002707</v>
      </c>
      <c r="B5441" s="154">
        <v>0</v>
      </c>
    </row>
    <row r="5442" spans="1:2">
      <c r="A5442">
        <v>1500002708</v>
      </c>
      <c r="B5442" s="154">
        <v>10.8333333333333</v>
      </c>
    </row>
    <row r="5443" spans="1:2">
      <c r="A5443">
        <v>1500004850</v>
      </c>
      <c r="B5443" s="154">
        <v>6.6666666666666696</v>
      </c>
    </row>
    <row r="5444" spans="1:2">
      <c r="A5444">
        <v>1500002779</v>
      </c>
      <c r="B5444" s="154">
        <v>1.6666666666666701</v>
      </c>
    </row>
    <row r="5445" spans="1:2">
      <c r="A5445">
        <v>1500005606</v>
      </c>
      <c r="B5445" s="154">
        <v>21.6666666666667</v>
      </c>
    </row>
    <row r="5446" spans="1:2">
      <c r="A5446">
        <v>1500002864</v>
      </c>
      <c r="B5446" s="154">
        <v>12.9166666666667</v>
      </c>
    </row>
    <row r="5447" spans="1:2">
      <c r="A5447">
        <v>1500003923</v>
      </c>
      <c r="B5447" s="154">
        <v>0</v>
      </c>
    </row>
    <row r="5448" spans="1:2">
      <c r="A5448">
        <v>1500002399</v>
      </c>
      <c r="B5448" s="154">
        <v>0</v>
      </c>
    </row>
    <row r="5449" spans="1:2">
      <c r="A5449">
        <v>1500002909</v>
      </c>
      <c r="B5449" s="154">
        <v>0</v>
      </c>
    </row>
    <row r="5450" spans="1:2">
      <c r="A5450">
        <v>1500002915</v>
      </c>
      <c r="B5450" s="154">
        <v>0</v>
      </c>
    </row>
    <row r="5451" spans="1:2">
      <c r="A5451">
        <v>1500003409</v>
      </c>
      <c r="B5451" s="154">
        <v>0</v>
      </c>
    </row>
    <row r="5452" spans="1:2">
      <c r="A5452">
        <v>1500003018</v>
      </c>
      <c r="B5452" s="154">
        <v>0</v>
      </c>
    </row>
    <row r="5453" spans="1:2">
      <c r="A5453">
        <v>1500005767</v>
      </c>
      <c r="B5453" s="154">
        <v>16.5833333333333</v>
      </c>
    </row>
    <row r="5454" spans="1:2">
      <c r="A5454">
        <v>1500002400</v>
      </c>
      <c r="B5454" s="154">
        <v>40.6666666666667</v>
      </c>
    </row>
    <row r="5455" spans="1:2">
      <c r="A5455">
        <v>1500002500</v>
      </c>
      <c r="B5455" s="154">
        <v>21.2083333333333</v>
      </c>
    </row>
    <row r="5456" spans="1:2">
      <c r="A5456">
        <v>1500002501</v>
      </c>
      <c r="B5456" s="154">
        <v>0</v>
      </c>
    </row>
    <row r="5457" spans="1:2">
      <c r="A5457">
        <v>1500001958</v>
      </c>
      <c r="B5457" s="154">
        <v>7.5</v>
      </c>
    </row>
    <row r="5458" spans="1:2">
      <c r="A5458">
        <v>1500005607</v>
      </c>
      <c r="B5458" s="154">
        <v>3.3333333333333299</v>
      </c>
    </row>
    <row r="5459" spans="1:2">
      <c r="A5459">
        <v>1500004638</v>
      </c>
      <c r="B5459" s="154">
        <v>16.6666666666667</v>
      </c>
    </row>
    <row r="5460" spans="1:2">
      <c r="A5460">
        <v>1500004307</v>
      </c>
      <c r="B5460" s="154">
        <v>0</v>
      </c>
    </row>
    <row r="5461" spans="1:2">
      <c r="A5461">
        <v>1500003767</v>
      </c>
      <c r="B5461" s="154">
        <v>5.0833333333333304</v>
      </c>
    </row>
    <row r="5462" spans="1:2">
      <c r="A5462">
        <v>1500004432</v>
      </c>
      <c r="B5462" s="154">
        <v>22.7916666666667</v>
      </c>
    </row>
    <row r="5463" spans="1:2">
      <c r="A5463">
        <v>1500004287</v>
      </c>
      <c r="B5463" s="154">
        <v>0</v>
      </c>
    </row>
    <row r="5464" spans="1:2">
      <c r="A5464">
        <v>1500004288</v>
      </c>
      <c r="B5464" s="154">
        <v>4.8333333333333304</v>
      </c>
    </row>
    <row r="5465" spans="1:2">
      <c r="A5465">
        <v>1500004313</v>
      </c>
      <c r="B5465" s="154">
        <v>33.3333333333333</v>
      </c>
    </row>
    <row r="5466" spans="1:2">
      <c r="A5466">
        <v>1500004312</v>
      </c>
      <c r="B5466" s="154">
        <v>0</v>
      </c>
    </row>
    <row r="5467" spans="1:2">
      <c r="A5467">
        <v>1500001960</v>
      </c>
      <c r="B5467" s="154">
        <v>14.5833333333333</v>
      </c>
    </row>
    <row r="5468" spans="1:2">
      <c r="A5468">
        <v>1500001987</v>
      </c>
      <c r="B5468" s="154">
        <v>47.3333333333333</v>
      </c>
    </row>
    <row r="5469" spans="1:2">
      <c r="A5469">
        <v>1500003924</v>
      </c>
      <c r="B5469" s="154">
        <v>36.4166666666667</v>
      </c>
    </row>
    <row r="5470" spans="1:2">
      <c r="A5470">
        <v>1500004380</v>
      </c>
      <c r="B5470" s="154">
        <v>53.1666666666667</v>
      </c>
    </row>
    <row r="5471" spans="1:2">
      <c r="A5471">
        <v>1500005915</v>
      </c>
      <c r="B5471" s="154">
        <v>13.1666666666667</v>
      </c>
    </row>
    <row r="5472" spans="1:2">
      <c r="A5472">
        <v>1500005441</v>
      </c>
      <c r="B5472" s="154">
        <v>11.8333333333333</v>
      </c>
    </row>
    <row r="5473" spans="1:2">
      <c r="A5473">
        <v>1500005442</v>
      </c>
      <c r="B5473" s="154">
        <v>33.5833333333333</v>
      </c>
    </row>
    <row r="5474" spans="1:2">
      <c r="A5474">
        <v>1500004087</v>
      </c>
      <c r="B5474" s="154">
        <v>0</v>
      </c>
    </row>
    <row r="5475" spans="1:2">
      <c r="A5475">
        <v>1500004088</v>
      </c>
      <c r="B5475" s="154">
        <v>0</v>
      </c>
    </row>
    <row r="5476" spans="1:2">
      <c r="A5476">
        <v>1500004089</v>
      </c>
      <c r="B5476" s="154">
        <v>35.25</v>
      </c>
    </row>
    <row r="5477" spans="1:2">
      <c r="A5477">
        <v>1500002956</v>
      </c>
      <c r="B5477" s="154">
        <v>20.95</v>
      </c>
    </row>
    <row r="5478" spans="1:2">
      <c r="A5478">
        <v>1500005790</v>
      </c>
      <c r="B5478" s="154">
        <v>0</v>
      </c>
    </row>
    <row r="5479" spans="1:2">
      <c r="A5479">
        <v>1500003517</v>
      </c>
      <c r="B5479" s="154">
        <v>5.3333333333333304</v>
      </c>
    </row>
    <row r="5480" spans="1:2">
      <c r="A5480">
        <v>1500005791</v>
      </c>
      <c r="B5480" s="154">
        <v>1.25</v>
      </c>
    </row>
    <row r="5481" spans="1:2">
      <c r="A5481">
        <v>1500002441</v>
      </c>
      <c r="B5481" s="154">
        <v>16.25</v>
      </c>
    </row>
    <row r="5482" spans="1:2">
      <c r="A5482">
        <v>1500003518</v>
      </c>
      <c r="B5482" s="154">
        <v>8.25</v>
      </c>
    </row>
    <row r="5483" spans="1:2">
      <c r="A5483">
        <v>1500006241</v>
      </c>
      <c r="B5483" s="154">
        <v>0</v>
      </c>
    </row>
    <row r="5484" spans="1:2">
      <c r="A5484">
        <v>1500003519</v>
      </c>
      <c r="B5484" s="154">
        <v>8.06666666666667</v>
      </c>
    </row>
    <row r="5485" spans="1:2">
      <c r="A5485">
        <v>1500003520</v>
      </c>
      <c r="B5485" s="154">
        <v>4.6666666666666696</v>
      </c>
    </row>
    <row r="5486" spans="1:2">
      <c r="A5486">
        <v>1500005379</v>
      </c>
      <c r="B5486" s="154">
        <v>11.6666666666667</v>
      </c>
    </row>
    <row r="5487" spans="1:2">
      <c r="A5487">
        <v>1500005380</v>
      </c>
      <c r="B5487" s="154">
        <v>35.133333333333297</v>
      </c>
    </row>
    <row r="5488" spans="1:2">
      <c r="A5488">
        <v>1500005381</v>
      </c>
      <c r="B5488" s="154">
        <v>3.0833333333333299</v>
      </c>
    </row>
    <row r="5489" spans="1:2">
      <c r="A5489">
        <v>1500002123</v>
      </c>
      <c r="B5489" s="154">
        <v>0</v>
      </c>
    </row>
    <row r="5490" spans="1:2">
      <c r="A5490">
        <v>1500005383</v>
      </c>
      <c r="B5490" s="154">
        <v>10.4166666666667</v>
      </c>
    </row>
    <row r="5491" spans="1:2">
      <c r="A5491">
        <v>1500003167</v>
      </c>
      <c r="B5491" s="154">
        <v>21.4166666666667</v>
      </c>
    </row>
    <row r="5492" spans="1:2">
      <c r="A5492">
        <v>1500004293</v>
      </c>
      <c r="B5492" s="154">
        <v>32.75</v>
      </c>
    </row>
    <row r="5493" spans="1:2">
      <c r="A5493">
        <v>1500004294</v>
      </c>
      <c r="B5493" s="154">
        <v>16.0833333333333</v>
      </c>
    </row>
    <row r="5494" spans="1:2">
      <c r="A5494">
        <v>1500003618</v>
      </c>
      <c r="B5494" s="154">
        <v>45.233333333333299</v>
      </c>
    </row>
    <row r="5495" spans="1:2">
      <c r="A5495">
        <v>1500003556</v>
      </c>
      <c r="B5495" s="154">
        <v>0</v>
      </c>
    </row>
    <row r="5496" spans="1:2">
      <c r="A5496">
        <v>1500002575</v>
      </c>
      <c r="B5496" s="154">
        <v>10.25</v>
      </c>
    </row>
    <row r="5497" spans="1:2">
      <c r="A5497">
        <v>1500002618</v>
      </c>
      <c r="B5497" s="154">
        <v>9.5833333333333304</v>
      </c>
    </row>
    <row r="5498" spans="1:2">
      <c r="A5498">
        <v>1500005275</v>
      </c>
      <c r="B5498" s="154">
        <v>22.5833333333333</v>
      </c>
    </row>
    <row r="5499" spans="1:2">
      <c r="A5499">
        <v>1500005593</v>
      </c>
      <c r="B5499" s="154">
        <v>20.149999999999999</v>
      </c>
    </row>
    <row r="5500" spans="1:2">
      <c r="A5500">
        <v>1500005647</v>
      </c>
      <c r="B5500" s="154">
        <v>9.6666666666666696</v>
      </c>
    </row>
    <row r="5501" spans="1:2">
      <c r="A5501">
        <v>1500003019</v>
      </c>
      <c r="B5501" s="154">
        <v>11.875</v>
      </c>
    </row>
    <row r="5502" spans="1:2">
      <c r="A5502">
        <v>1500002196</v>
      </c>
      <c r="B5502" s="154">
        <v>0</v>
      </c>
    </row>
    <row r="5503" spans="1:2">
      <c r="A5503">
        <v>1500003833</v>
      </c>
      <c r="B5503" s="154">
        <v>57</v>
      </c>
    </row>
    <row r="5504" spans="1:2">
      <c r="A5504">
        <v>1500003981</v>
      </c>
      <c r="B5504" s="154">
        <v>26.5833333333333</v>
      </c>
    </row>
    <row r="5505" spans="1:2">
      <c r="A5505">
        <v>1500003982</v>
      </c>
      <c r="B5505" s="154">
        <v>0</v>
      </c>
    </row>
    <row r="5506" spans="1:2">
      <c r="A5506">
        <v>1500001741</v>
      </c>
      <c r="B5506" s="154">
        <v>34.866666666666703</v>
      </c>
    </row>
    <row r="5507" spans="1:2">
      <c r="A5507">
        <v>1500002630</v>
      </c>
      <c r="B5507" s="154">
        <v>0</v>
      </c>
    </row>
    <row r="5508" spans="1:2">
      <c r="A5508">
        <v>1500004840</v>
      </c>
      <c r="B5508" s="154">
        <v>2.3333333333333299</v>
      </c>
    </row>
    <row r="5509" spans="1:2">
      <c r="A5509">
        <v>1500005986</v>
      </c>
      <c r="B5509" s="154">
        <v>0</v>
      </c>
    </row>
    <row r="5510" spans="1:2">
      <c r="A5510">
        <v>1500005266</v>
      </c>
      <c r="B5510" s="154">
        <v>3.3333333333333299</v>
      </c>
    </row>
    <row r="5511" spans="1:2">
      <c r="A5511">
        <v>1500004608</v>
      </c>
      <c r="B5511" s="154">
        <v>0.25</v>
      </c>
    </row>
    <row r="5512" spans="1:2">
      <c r="A5512">
        <v>1500002375</v>
      </c>
      <c r="B5512" s="154">
        <v>47.0833333333333</v>
      </c>
    </row>
    <row r="5513" spans="1:2">
      <c r="A5513">
        <v>1500002987</v>
      </c>
      <c r="B5513" s="154">
        <v>61.241666666666703</v>
      </c>
    </row>
    <row r="5514" spans="1:2">
      <c r="A5514">
        <v>1500004520</v>
      </c>
      <c r="B5514" s="154">
        <v>99.474999999999994</v>
      </c>
    </row>
    <row r="5515" spans="1:2">
      <c r="A5515">
        <v>1500004527</v>
      </c>
      <c r="B5515" s="154">
        <v>14.1666666666667</v>
      </c>
    </row>
    <row r="5516" spans="1:2">
      <c r="A5516">
        <v>1500002715</v>
      </c>
      <c r="B5516" s="154">
        <v>0</v>
      </c>
    </row>
    <row r="5517" spans="1:2">
      <c r="A5517">
        <v>1500002716</v>
      </c>
      <c r="B5517" s="154">
        <v>0</v>
      </c>
    </row>
    <row r="5518" spans="1:2">
      <c r="A5518">
        <v>1500004386</v>
      </c>
      <c r="B5518" s="154">
        <v>15.4166666666667</v>
      </c>
    </row>
    <row r="5519" spans="1:2">
      <c r="A5519">
        <v>1500003877</v>
      </c>
      <c r="B5519" s="154">
        <v>0.83333333333333304</v>
      </c>
    </row>
    <row r="5520" spans="1:2">
      <c r="A5520">
        <v>1500006141</v>
      </c>
      <c r="B5520" s="154">
        <v>0</v>
      </c>
    </row>
    <row r="5521" spans="1:2">
      <c r="A5521">
        <v>1500005931</v>
      </c>
      <c r="B5521" s="154">
        <v>82.224999999999994</v>
      </c>
    </row>
    <row r="5522" spans="1:2">
      <c r="A5522">
        <v>1500002256</v>
      </c>
      <c r="B5522" s="154">
        <v>56.25</v>
      </c>
    </row>
    <row r="5523" spans="1:2">
      <c r="A5523">
        <v>1500002645</v>
      </c>
      <c r="B5523" s="154">
        <v>10.8333333333333</v>
      </c>
    </row>
    <row r="5524" spans="1:2">
      <c r="A5524">
        <v>1500002026</v>
      </c>
      <c r="B5524" s="154">
        <v>0</v>
      </c>
    </row>
    <row r="5525" spans="1:2">
      <c r="A5525">
        <v>1500003442</v>
      </c>
      <c r="B5525" s="154">
        <v>52.0833333333333</v>
      </c>
    </row>
    <row r="5526" spans="1:2">
      <c r="A5526">
        <v>1500003521</v>
      </c>
      <c r="B5526" s="154">
        <v>22.3333333333333</v>
      </c>
    </row>
    <row r="5527" spans="1:2">
      <c r="A5527">
        <v>1500002444</v>
      </c>
      <c r="B5527" s="154">
        <v>4.4166666666666696</v>
      </c>
    </row>
    <row r="5528" spans="1:2">
      <c r="A5528">
        <v>1500003557</v>
      </c>
      <c r="B5528" s="154">
        <v>5</v>
      </c>
    </row>
    <row r="5529" spans="1:2">
      <c r="A5529">
        <v>1500003885</v>
      </c>
      <c r="B5529" s="154">
        <v>0.16666666666666699</v>
      </c>
    </row>
    <row r="5530" spans="1:2">
      <c r="A5530">
        <v>1500002557</v>
      </c>
      <c r="B5530" s="154">
        <v>0</v>
      </c>
    </row>
    <row r="5531" spans="1:2">
      <c r="A5531">
        <v>1500005716</v>
      </c>
      <c r="B5531" s="154">
        <v>41.75</v>
      </c>
    </row>
    <row r="5532" spans="1:2">
      <c r="A5532">
        <v>1500002230</v>
      </c>
      <c r="B5532" s="154">
        <v>15.1666666666667</v>
      </c>
    </row>
    <row r="5533" spans="1:2">
      <c r="A5533">
        <v>1500006000</v>
      </c>
      <c r="B5533" s="154">
        <v>22.6666666666667</v>
      </c>
    </row>
    <row r="5534" spans="1:2">
      <c r="A5534">
        <v>1500001771</v>
      </c>
      <c r="B5534" s="154">
        <v>51.9166666666667</v>
      </c>
    </row>
    <row r="5535" spans="1:2">
      <c r="A5535">
        <v>1500005848</v>
      </c>
      <c r="B5535" s="154">
        <v>2.5833333333333299</v>
      </c>
    </row>
    <row r="5536" spans="1:2">
      <c r="A5536">
        <v>1500004654</v>
      </c>
      <c r="B5536" s="154">
        <v>13.75</v>
      </c>
    </row>
    <row r="5537" spans="1:2">
      <c r="A5537">
        <v>1500004090</v>
      </c>
      <c r="B5537" s="154">
        <v>25.8333333333333</v>
      </c>
    </row>
    <row r="5538" spans="1:2">
      <c r="A5538">
        <v>1500002271</v>
      </c>
      <c r="B5538" s="154">
        <v>4.75</v>
      </c>
    </row>
    <row r="5539" spans="1:2">
      <c r="A5539">
        <v>1500003714</v>
      </c>
      <c r="B5539" s="154">
        <v>107.75749999999999</v>
      </c>
    </row>
    <row r="5540" spans="1:2">
      <c r="A5540">
        <v>1500002603</v>
      </c>
      <c r="B5540" s="154">
        <v>16.5833333333333</v>
      </c>
    </row>
    <row r="5541" spans="1:2">
      <c r="A5541">
        <v>1500003750</v>
      </c>
      <c r="B5541" s="154">
        <v>4.1333333333333302</v>
      </c>
    </row>
    <row r="5542" spans="1:2">
      <c r="A5542">
        <v>1500003106</v>
      </c>
      <c r="B5542" s="154">
        <v>6.8333333333333304</v>
      </c>
    </row>
    <row r="5543" spans="1:2">
      <c r="A5543">
        <v>1500002344</v>
      </c>
      <c r="B5543" s="154">
        <v>43.2083333333333</v>
      </c>
    </row>
    <row r="5544" spans="1:2">
      <c r="A5544">
        <v>1500004941</v>
      </c>
      <c r="B5544" s="154">
        <v>0</v>
      </c>
    </row>
    <row r="5545" spans="1:2">
      <c r="A5545">
        <v>1500003108</v>
      </c>
      <c r="B5545" s="154">
        <v>6.8333333333333304</v>
      </c>
    </row>
    <row r="5546" spans="1:2">
      <c r="A5546">
        <v>1500004942</v>
      </c>
      <c r="B5546" s="154">
        <v>14.8333333333333</v>
      </c>
    </row>
    <row r="5547" spans="1:2">
      <c r="A5547">
        <v>1500003715</v>
      </c>
      <c r="B5547" s="154">
        <v>16.1666666666667</v>
      </c>
    </row>
    <row r="5548" spans="1:2">
      <c r="A5548">
        <v>1500004943</v>
      </c>
      <c r="B5548" s="154">
        <v>7.3333333333333304</v>
      </c>
    </row>
    <row r="5549" spans="1:2">
      <c r="A5549">
        <v>1500005548</v>
      </c>
      <c r="B5549" s="154">
        <v>16.158333333333299</v>
      </c>
    </row>
    <row r="5550" spans="1:2">
      <c r="A5550">
        <v>1500005483</v>
      </c>
      <c r="B5550" s="154">
        <v>13.8333333333333</v>
      </c>
    </row>
    <row r="5551" spans="1:2">
      <c r="A5551">
        <v>1500002065</v>
      </c>
      <c r="B5551" s="154">
        <v>0</v>
      </c>
    </row>
    <row r="5552" spans="1:2">
      <c r="A5552">
        <v>1500005957</v>
      </c>
      <c r="B5552" s="154">
        <v>7.5</v>
      </c>
    </row>
    <row r="5553" spans="1:2">
      <c r="A5553">
        <v>1500004042</v>
      </c>
      <c r="B5553" s="154">
        <v>0</v>
      </c>
    </row>
    <row r="5554" spans="1:2">
      <c r="A5554">
        <v>1500004271</v>
      </c>
      <c r="B5554" s="154">
        <v>5.4166666666666696</v>
      </c>
    </row>
    <row r="5555" spans="1:2">
      <c r="A5555">
        <v>1500001725</v>
      </c>
      <c r="B5555" s="154">
        <v>30.8333333333333</v>
      </c>
    </row>
    <row r="5556" spans="1:2">
      <c r="A5556">
        <v>1500003331</v>
      </c>
      <c r="B5556" s="154">
        <v>57.7</v>
      </c>
    </row>
    <row r="5557" spans="1:2">
      <c r="A5557">
        <v>1500003566</v>
      </c>
      <c r="B5557" s="154">
        <v>95.5833333333333</v>
      </c>
    </row>
    <row r="5558" spans="1:2">
      <c r="A5558">
        <v>1500005415</v>
      </c>
      <c r="B5558" s="154">
        <v>0</v>
      </c>
    </row>
    <row r="5559" spans="1:2">
      <c r="A5559">
        <v>1500004272</v>
      </c>
      <c r="B5559" s="154">
        <v>15</v>
      </c>
    </row>
    <row r="5560" spans="1:2">
      <c r="A5560">
        <v>1500004473</v>
      </c>
      <c r="B5560" s="154">
        <v>15</v>
      </c>
    </row>
    <row r="5561" spans="1:2">
      <c r="A5561">
        <v>1500004043</v>
      </c>
      <c r="B5561" s="154">
        <v>11.1666666666667</v>
      </c>
    </row>
    <row r="5562" spans="1:2">
      <c r="A5562">
        <v>1500005749</v>
      </c>
      <c r="B5562" s="154">
        <v>0</v>
      </c>
    </row>
    <row r="5563" spans="1:2">
      <c r="A5563">
        <v>1500004044</v>
      </c>
      <c r="B5563" s="154">
        <v>43.3333333333333</v>
      </c>
    </row>
    <row r="5564" spans="1:2">
      <c r="A5564">
        <v>1500005416</v>
      </c>
      <c r="B5564" s="154">
        <v>0</v>
      </c>
    </row>
    <row r="5565" spans="1:2">
      <c r="A5565">
        <v>1500002605</v>
      </c>
      <c r="B5565" s="154">
        <v>45.066666666666698</v>
      </c>
    </row>
    <row r="5566" spans="1:2">
      <c r="A5566">
        <v>1500004045</v>
      </c>
      <c r="B5566" s="154">
        <v>0</v>
      </c>
    </row>
    <row r="5567" spans="1:2">
      <c r="A5567">
        <v>1500002085</v>
      </c>
      <c r="B5567" s="154">
        <v>5.5833333333333304</v>
      </c>
    </row>
    <row r="5568" spans="1:2">
      <c r="A5568">
        <v>1500004046</v>
      </c>
      <c r="B5568" s="154">
        <v>2.2916666666666701</v>
      </c>
    </row>
    <row r="5569" spans="1:2">
      <c r="A5569">
        <v>1500005198</v>
      </c>
      <c r="B5569" s="154">
        <v>25.9166666666667</v>
      </c>
    </row>
    <row r="5570" spans="1:2">
      <c r="A5570">
        <v>1500003111</v>
      </c>
      <c r="B5570" s="154">
        <v>8</v>
      </c>
    </row>
    <row r="5571" spans="1:2">
      <c r="A5571">
        <v>1500002480</v>
      </c>
      <c r="B5571" s="154">
        <v>0</v>
      </c>
    </row>
    <row r="5572" spans="1:2">
      <c r="A5572">
        <v>1500005958</v>
      </c>
      <c r="B5572" s="154">
        <v>2.25</v>
      </c>
    </row>
    <row r="5573" spans="1:2">
      <c r="A5573">
        <v>1500003850</v>
      </c>
      <c r="B5573" s="154">
        <v>2.5</v>
      </c>
    </row>
    <row r="5574" spans="1:2">
      <c r="A5574">
        <v>1500004765</v>
      </c>
      <c r="B5574" s="154">
        <v>27.4166666666667</v>
      </c>
    </row>
    <row r="5575" spans="1:2">
      <c r="A5575">
        <v>1500003112</v>
      </c>
      <c r="B5575" s="154">
        <v>17.5833333333333</v>
      </c>
    </row>
    <row r="5576" spans="1:2">
      <c r="A5576">
        <v>1500003113</v>
      </c>
      <c r="B5576" s="154">
        <v>43.6666666666667</v>
      </c>
    </row>
    <row r="5577" spans="1:2">
      <c r="A5577">
        <v>1500003114</v>
      </c>
      <c r="B5577" s="154">
        <v>11.1666666666667</v>
      </c>
    </row>
    <row r="5578" spans="1:2">
      <c r="A5578">
        <v>1500004397</v>
      </c>
      <c r="B5578" s="154">
        <v>14.616666666666699</v>
      </c>
    </row>
    <row r="5579" spans="1:2">
      <c r="A5579">
        <v>1500003115</v>
      </c>
      <c r="B5579" s="154">
        <v>11.3333333333333</v>
      </c>
    </row>
    <row r="5580" spans="1:2">
      <c r="A5580">
        <v>1500003116</v>
      </c>
      <c r="B5580" s="154">
        <v>12.25</v>
      </c>
    </row>
    <row r="5581" spans="1:2">
      <c r="A5581">
        <v>1500003117</v>
      </c>
      <c r="B5581" s="154">
        <v>2.4166666666666701</v>
      </c>
    </row>
    <row r="5582" spans="1:2">
      <c r="A5582">
        <v>1500005436</v>
      </c>
      <c r="B5582" s="154">
        <v>59.058333333333302</v>
      </c>
    </row>
    <row r="5583" spans="1:2">
      <c r="A5583">
        <v>1500003644</v>
      </c>
      <c r="B5583" s="154">
        <v>3.3333333333333299</v>
      </c>
    </row>
    <row r="5584" spans="1:2">
      <c r="A5584">
        <v>1500004598</v>
      </c>
      <c r="B5584" s="154">
        <v>21.8333333333333</v>
      </c>
    </row>
    <row r="5585" spans="1:2">
      <c r="A5585">
        <v>1500005718</v>
      </c>
      <c r="B5585" s="154">
        <v>4.81666666666667</v>
      </c>
    </row>
    <row r="5586" spans="1:2">
      <c r="A5586">
        <v>1500002559</v>
      </c>
      <c r="B5586" s="154">
        <v>78.25</v>
      </c>
    </row>
    <row r="5587" spans="1:2">
      <c r="A5587">
        <v>1500003320</v>
      </c>
      <c r="B5587" s="154">
        <v>0</v>
      </c>
    </row>
    <row r="5588" spans="1:2">
      <c r="A5588">
        <v>1500004656</v>
      </c>
      <c r="B5588" s="154">
        <v>21.55</v>
      </c>
    </row>
    <row r="5589" spans="1:2">
      <c r="A5589">
        <v>1500005719</v>
      </c>
      <c r="B5589" s="154">
        <v>21.258333333333301</v>
      </c>
    </row>
    <row r="5590" spans="1:2">
      <c r="A5590">
        <v>1500005443</v>
      </c>
      <c r="B5590" s="154">
        <v>5.8333333333333304</v>
      </c>
    </row>
    <row r="5591" spans="1:2">
      <c r="A5591">
        <v>1500005916</v>
      </c>
      <c r="B5591" s="154">
        <v>22</v>
      </c>
    </row>
    <row r="5592" spans="1:2">
      <c r="A5592">
        <v>1500002231</v>
      </c>
      <c r="B5592" s="154">
        <v>15</v>
      </c>
    </row>
    <row r="5593" spans="1:2">
      <c r="A5593">
        <v>1500004091</v>
      </c>
      <c r="B5593" s="154">
        <v>0</v>
      </c>
    </row>
    <row r="5594" spans="1:2">
      <c r="A5594">
        <v>1500005223</v>
      </c>
      <c r="B5594" s="154">
        <v>36.3333333333333</v>
      </c>
    </row>
    <row r="5595" spans="1:2">
      <c r="A5595">
        <v>1500004521</v>
      </c>
      <c r="B5595" s="154">
        <v>55.5416666666667</v>
      </c>
    </row>
    <row r="5596" spans="1:2">
      <c r="A5596">
        <v>1500003145</v>
      </c>
      <c r="B5596" s="154">
        <v>0</v>
      </c>
    </row>
    <row r="5597" spans="1:2">
      <c r="A5597">
        <v>1500003462</v>
      </c>
      <c r="B5597" s="154">
        <v>3</v>
      </c>
    </row>
    <row r="5598" spans="1:2">
      <c r="A5598">
        <v>1500005680</v>
      </c>
      <c r="B5598" s="154">
        <v>78.5</v>
      </c>
    </row>
    <row r="5599" spans="1:2">
      <c r="A5599">
        <v>1500005652</v>
      </c>
      <c r="B5599" s="154">
        <v>2.9166666666666701</v>
      </c>
    </row>
    <row r="5600" spans="1:2">
      <c r="A5600">
        <v>1500005653</v>
      </c>
      <c r="B5600" s="154">
        <v>3.3333333333333299</v>
      </c>
    </row>
    <row r="5601" spans="1:2">
      <c r="A5601">
        <v>1500005691</v>
      </c>
      <c r="B5601" s="154">
        <v>0</v>
      </c>
    </row>
    <row r="5602" spans="1:2">
      <c r="A5602">
        <v>1500005134</v>
      </c>
      <c r="B5602" s="154">
        <v>0</v>
      </c>
    </row>
    <row r="5603" spans="1:2">
      <c r="A5603">
        <v>1500002872</v>
      </c>
      <c r="B5603" s="154">
        <v>9.1666666666666696</v>
      </c>
    </row>
    <row r="5604" spans="1:2">
      <c r="A5604">
        <v>1500012225</v>
      </c>
      <c r="B5604" s="154">
        <v>0</v>
      </c>
    </row>
    <row r="5605" spans="1:2">
      <c r="A5605">
        <v>1500005917</v>
      </c>
      <c r="B5605" s="154">
        <v>24.5</v>
      </c>
    </row>
    <row r="5606" spans="1:2">
      <c r="A5606">
        <v>1500005721</v>
      </c>
      <c r="B5606" s="154">
        <v>17.0833333333333</v>
      </c>
    </row>
    <row r="5607" spans="1:2">
      <c r="A5607">
        <v>1500002232</v>
      </c>
      <c r="B5607" s="154">
        <v>48.5</v>
      </c>
    </row>
    <row r="5608" spans="1:2">
      <c r="A5608">
        <v>1500002233</v>
      </c>
      <c r="B5608" s="154">
        <v>19.1666666666667</v>
      </c>
    </row>
    <row r="5609" spans="1:2">
      <c r="A5609">
        <v>1500005888</v>
      </c>
      <c r="B5609" s="154">
        <v>0</v>
      </c>
    </row>
    <row r="5610" spans="1:2">
      <c r="A5610">
        <v>1500003444</v>
      </c>
      <c r="B5610" s="154">
        <v>13.75</v>
      </c>
    </row>
    <row r="5611" spans="1:2">
      <c r="A5611">
        <v>1500002027</v>
      </c>
      <c r="B5611" s="154">
        <v>15</v>
      </c>
    </row>
    <row r="5612" spans="1:2">
      <c r="A5612">
        <v>1500002130</v>
      </c>
      <c r="B5612" s="154">
        <v>0</v>
      </c>
    </row>
    <row r="5613" spans="1:2">
      <c r="A5613">
        <v>1500002830</v>
      </c>
      <c r="B5613" s="154">
        <v>15.5</v>
      </c>
    </row>
    <row r="5614" spans="1:2">
      <c r="A5614">
        <v>1500005918</v>
      </c>
      <c r="B5614" s="154">
        <v>10</v>
      </c>
    </row>
    <row r="5615" spans="1:2">
      <c r="A5615">
        <v>1500003522</v>
      </c>
      <c r="B5615" s="154">
        <v>42.75</v>
      </c>
    </row>
    <row r="5616" spans="1:2">
      <c r="A5616">
        <v>1500002124</v>
      </c>
      <c r="B5616" s="154">
        <v>2.9166666666666701</v>
      </c>
    </row>
    <row r="5617" spans="1:2">
      <c r="A5617">
        <v>1500002576</v>
      </c>
      <c r="B5617" s="154">
        <v>57.5833333333333</v>
      </c>
    </row>
    <row r="5618" spans="1:2">
      <c r="A5618">
        <v>1500005384</v>
      </c>
      <c r="B5618" s="154">
        <v>1.25</v>
      </c>
    </row>
    <row r="5619" spans="1:2">
      <c r="A5619">
        <v>1500004030</v>
      </c>
      <c r="B5619" s="154">
        <v>0</v>
      </c>
    </row>
    <row r="5620" spans="1:2">
      <c r="A5620">
        <v>1500004295</v>
      </c>
      <c r="B5620" s="154">
        <v>33.741666666666703</v>
      </c>
    </row>
    <row r="5621" spans="1:2">
      <c r="A5621">
        <v>1500005582</v>
      </c>
      <c r="B5621" s="154">
        <v>0</v>
      </c>
    </row>
    <row r="5622" spans="1:2">
      <c r="A5622">
        <v>1500004144</v>
      </c>
      <c r="B5622" s="154">
        <v>38.1666666666667</v>
      </c>
    </row>
    <row r="5623" spans="1:2">
      <c r="A5623">
        <v>1500003541</v>
      </c>
      <c r="B5623" s="154">
        <v>0</v>
      </c>
    </row>
    <row r="5624" spans="1:2">
      <c r="A5624">
        <v>1500004522</v>
      </c>
      <c r="B5624" s="154">
        <v>9.1666666666666696</v>
      </c>
    </row>
    <row r="5625" spans="1:2">
      <c r="A5625">
        <v>1500004431</v>
      </c>
      <c r="B5625" s="154">
        <v>40.6666666666667</v>
      </c>
    </row>
    <row r="5626" spans="1:2">
      <c r="A5626">
        <v>1500002197</v>
      </c>
      <c r="B5626" s="154">
        <v>18.6666666666667</v>
      </c>
    </row>
    <row r="5627" spans="1:2">
      <c r="A5627">
        <v>1500003576</v>
      </c>
      <c r="B5627" s="154">
        <v>11.875</v>
      </c>
    </row>
    <row r="5628" spans="1:2">
      <c r="A5628">
        <v>1500002717</v>
      </c>
      <c r="B5628" s="154">
        <v>0</v>
      </c>
    </row>
    <row r="5629" spans="1:2">
      <c r="A5629">
        <v>1500004327</v>
      </c>
      <c r="B5629" s="154">
        <v>0</v>
      </c>
    </row>
    <row r="5630" spans="1:2">
      <c r="A5630">
        <v>1500004455</v>
      </c>
      <c r="B5630" s="154">
        <v>5.8333333333333304</v>
      </c>
    </row>
    <row r="5631" spans="1:2">
      <c r="A5631">
        <v>1500003786</v>
      </c>
      <c r="B5631" s="154">
        <v>10.283333333333299</v>
      </c>
    </row>
    <row r="5632" spans="1:2">
      <c r="A5632">
        <v>1500002401</v>
      </c>
      <c r="B5632" s="154">
        <v>48.441666666666698</v>
      </c>
    </row>
    <row r="5633" spans="1:2">
      <c r="A5633">
        <v>1500004816</v>
      </c>
      <c r="B5633" s="154">
        <v>5.0833333333333304</v>
      </c>
    </row>
    <row r="5634" spans="1:2">
      <c r="A5634">
        <v>1500004817</v>
      </c>
      <c r="B5634" s="154">
        <v>62.366666666666703</v>
      </c>
    </row>
    <row r="5635" spans="1:2">
      <c r="A5635">
        <v>1500005594</v>
      </c>
      <c r="B5635" s="154">
        <v>18.4583333333333</v>
      </c>
    </row>
    <row r="5636" spans="1:2">
      <c r="A5636">
        <v>1500003676</v>
      </c>
      <c r="B5636" s="154">
        <v>8.3333333333333304</v>
      </c>
    </row>
    <row r="5637" spans="1:2">
      <c r="A5637">
        <v>1500004624</v>
      </c>
      <c r="B5637" s="154">
        <v>64.5</v>
      </c>
    </row>
    <row r="5638" spans="1:2">
      <c r="A5638">
        <v>1500003523</v>
      </c>
      <c r="B5638" s="154">
        <v>0</v>
      </c>
    </row>
    <row r="5639" spans="1:2">
      <c r="A5639">
        <v>1500002046</v>
      </c>
      <c r="B5639" s="154">
        <v>0</v>
      </c>
    </row>
    <row r="5640" spans="1:2">
      <c r="A5640">
        <v>1500004629</v>
      </c>
      <c r="B5640" s="154">
        <v>0</v>
      </c>
    </row>
    <row r="5641" spans="1:2">
      <c r="A5641">
        <v>1500005270</v>
      </c>
      <c r="B5641" s="154">
        <v>6.2249999999999996</v>
      </c>
    </row>
    <row r="5642" spans="1:2">
      <c r="A5642">
        <v>1500003659</v>
      </c>
      <c r="B5642" s="154">
        <v>12.8333333333333</v>
      </c>
    </row>
    <row r="5643" spans="1:2">
      <c r="A5643">
        <v>1500004296</v>
      </c>
      <c r="B5643" s="154">
        <v>7.75</v>
      </c>
    </row>
    <row r="5644" spans="1:2">
      <c r="A5644">
        <v>1500003307</v>
      </c>
      <c r="B5644" s="154">
        <v>32.9166666666667</v>
      </c>
    </row>
    <row r="5645" spans="1:2">
      <c r="A5645">
        <v>1500011680</v>
      </c>
      <c r="B5645" s="154">
        <v>9</v>
      </c>
    </row>
    <row r="5646" spans="1:2">
      <c r="A5646">
        <v>1500002957</v>
      </c>
      <c r="B5646" s="154">
        <v>42.05</v>
      </c>
    </row>
    <row r="5647" spans="1:2">
      <c r="A5647">
        <v>1500003983</v>
      </c>
      <c r="B5647" s="154">
        <v>148.666666666667</v>
      </c>
    </row>
    <row r="5648" spans="1:2">
      <c r="A5648">
        <v>1500002131</v>
      </c>
      <c r="B5648" s="154">
        <v>0</v>
      </c>
    </row>
    <row r="5649" spans="1:2">
      <c r="A5649">
        <v>1500005738</v>
      </c>
      <c r="B5649" s="154">
        <v>0</v>
      </c>
    </row>
    <row r="5650" spans="1:2">
      <c r="A5650">
        <v>1500006233</v>
      </c>
      <c r="B5650" s="154">
        <v>11.725</v>
      </c>
    </row>
    <row r="5651" spans="1:2">
      <c r="A5651">
        <v>1500005993</v>
      </c>
      <c r="B5651" s="154">
        <v>17.2083333333333</v>
      </c>
    </row>
    <row r="5652" spans="1:2">
      <c r="A5652">
        <v>1500003737</v>
      </c>
      <c r="B5652" s="154">
        <v>0</v>
      </c>
    </row>
    <row r="5653" spans="1:2">
      <c r="A5653">
        <v>1500005987</v>
      </c>
      <c r="B5653" s="154">
        <v>0</v>
      </c>
    </row>
    <row r="5654" spans="1:2">
      <c r="A5654">
        <v>1500005988</v>
      </c>
      <c r="B5654" s="154">
        <v>6.5833333333333304</v>
      </c>
    </row>
    <row r="5655" spans="1:2">
      <c r="A5655">
        <v>1500004609</v>
      </c>
      <c r="B5655" s="154">
        <v>135.5</v>
      </c>
    </row>
    <row r="5656" spans="1:2">
      <c r="A5656">
        <v>1500002959</v>
      </c>
      <c r="B5656" s="154">
        <v>0</v>
      </c>
    </row>
    <row r="5657" spans="1:2">
      <c r="A5657">
        <v>1500005252</v>
      </c>
      <c r="B5657" s="154">
        <v>0</v>
      </c>
    </row>
    <row r="5658" spans="1:2">
      <c r="A5658">
        <v>1500005641</v>
      </c>
      <c r="B5658" s="154">
        <v>13.4166666666667</v>
      </c>
    </row>
    <row r="5659" spans="1:2">
      <c r="A5659">
        <v>1500005386</v>
      </c>
      <c r="B5659" s="154">
        <v>4.25</v>
      </c>
    </row>
    <row r="5660" spans="1:2">
      <c r="A5660">
        <v>1500003542</v>
      </c>
      <c r="B5660" s="154">
        <v>68.25</v>
      </c>
    </row>
    <row r="5661" spans="1:2">
      <c r="A5661">
        <v>1500003558</v>
      </c>
      <c r="B5661" s="154">
        <v>6</v>
      </c>
    </row>
    <row r="5662" spans="1:2">
      <c r="A5662">
        <v>1500004031</v>
      </c>
      <c r="B5662" s="154">
        <v>32.8333333333333</v>
      </c>
    </row>
    <row r="5663" spans="1:2">
      <c r="A5663">
        <v>1500005387</v>
      </c>
      <c r="B5663" s="154">
        <v>9.6666666666666696</v>
      </c>
    </row>
    <row r="5664" spans="1:2">
      <c r="A5664">
        <v>1500012200</v>
      </c>
      <c r="B5664" s="154">
        <v>0</v>
      </c>
    </row>
    <row r="5665" spans="1:2">
      <c r="A5665">
        <v>1500002999</v>
      </c>
      <c r="B5665" s="154">
        <v>0</v>
      </c>
    </row>
    <row r="5666" spans="1:2">
      <c r="A5666">
        <v>1500003677</v>
      </c>
      <c r="B5666" s="154">
        <v>13.8333333333333</v>
      </c>
    </row>
    <row r="5667" spans="1:2">
      <c r="A5667">
        <v>1500002445</v>
      </c>
      <c r="B5667" s="154">
        <v>44.5</v>
      </c>
    </row>
    <row r="5668" spans="1:2">
      <c r="A5668">
        <v>1500002446</v>
      </c>
      <c r="B5668" s="154">
        <v>26.8333333333333</v>
      </c>
    </row>
    <row r="5669" spans="1:2">
      <c r="A5669">
        <v>1500002447</v>
      </c>
      <c r="B5669" s="154">
        <v>13.9166666666667</v>
      </c>
    </row>
    <row r="5670" spans="1:2">
      <c r="A5670">
        <v>1500002527</v>
      </c>
      <c r="B5670" s="154">
        <v>97.25</v>
      </c>
    </row>
    <row r="5671" spans="1:2">
      <c r="A5671">
        <v>1500004639</v>
      </c>
      <c r="B5671" s="154">
        <v>0</v>
      </c>
    </row>
    <row r="5672" spans="1:2">
      <c r="A5672">
        <v>1500004640</v>
      </c>
      <c r="B5672" s="154">
        <v>0</v>
      </c>
    </row>
    <row r="5673" spans="1:2">
      <c r="A5673">
        <v>1500004220</v>
      </c>
      <c r="B5673" s="154">
        <v>0</v>
      </c>
    </row>
    <row r="5674" spans="1:2">
      <c r="A5674">
        <v>1500005910</v>
      </c>
      <c r="B5674" s="154">
        <v>30.9583333333333</v>
      </c>
    </row>
    <row r="5675" spans="1:2">
      <c r="A5675">
        <v>1500003034</v>
      </c>
      <c r="B5675" s="154">
        <v>21.25</v>
      </c>
    </row>
    <row r="5676" spans="1:2">
      <c r="A5676">
        <v>1500002745</v>
      </c>
      <c r="B5676" s="154">
        <v>7.5</v>
      </c>
    </row>
    <row r="5677" spans="1:2">
      <c r="A5677">
        <v>1500005978</v>
      </c>
      <c r="B5677" s="154">
        <v>27.5833333333333</v>
      </c>
    </row>
    <row r="5678" spans="1:2">
      <c r="A5678">
        <v>1500004221</v>
      </c>
      <c r="B5678" s="154">
        <v>28.75</v>
      </c>
    </row>
    <row r="5679" spans="1:2">
      <c r="A5679">
        <v>1500004308</v>
      </c>
      <c r="B5679" s="154">
        <v>7.0833333333333304</v>
      </c>
    </row>
    <row r="5680" spans="1:2">
      <c r="A5680">
        <v>1500004886</v>
      </c>
      <c r="B5680" s="154">
        <v>22.5</v>
      </c>
    </row>
    <row r="5681" spans="1:2">
      <c r="A5681">
        <v>1500002528</v>
      </c>
      <c r="B5681" s="154">
        <v>0</v>
      </c>
    </row>
    <row r="5682" spans="1:2">
      <c r="A5682">
        <v>1500005585</v>
      </c>
      <c r="B5682" s="154">
        <v>0</v>
      </c>
    </row>
    <row r="5683" spans="1:2">
      <c r="A5683">
        <v>1500005970</v>
      </c>
      <c r="B5683" s="154">
        <v>75.8333333333333</v>
      </c>
    </row>
    <row r="5684" spans="1:2">
      <c r="A5684">
        <v>1500002529</v>
      </c>
      <c r="B5684" s="154">
        <v>0</v>
      </c>
    </row>
    <row r="5685" spans="1:2">
      <c r="A5685">
        <v>1500003352</v>
      </c>
      <c r="B5685" s="154">
        <v>0</v>
      </c>
    </row>
    <row r="5686" spans="1:2">
      <c r="A5686">
        <v>1500005971</v>
      </c>
      <c r="B5686" s="154">
        <v>0.83333333333333304</v>
      </c>
    </row>
    <row r="5687" spans="1:2">
      <c r="A5687">
        <v>1500005972</v>
      </c>
      <c r="B5687" s="154">
        <v>49.1666666666667</v>
      </c>
    </row>
    <row r="5688" spans="1:2">
      <c r="A5688">
        <v>1500003740</v>
      </c>
      <c r="B5688" s="154">
        <v>25</v>
      </c>
    </row>
    <row r="5689" spans="1:2">
      <c r="A5689">
        <v>1500005104</v>
      </c>
      <c r="B5689" s="154">
        <v>54.1666666666667</v>
      </c>
    </row>
    <row r="5690" spans="1:2">
      <c r="A5690">
        <v>1500002626</v>
      </c>
      <c r="B5690" s="154">
        <v>105.75</v>
      </c>
    </row>
    <row r="5691" spans="1:2">
      <c r="A5691">
        <v>1500003135</v>
      </c>
      <c r="B5691" s="154">
        <v>0</v>
      </c>
    </row>
    <row r="5692" spans="1:2">
      <c r="A5692">
        <v>1500004878</v>
      </c>
      <c r="B5692" s="154">
        <v>0</v>
      </c>
    </row>
    <row r="5693" spans="1:2">
      <c r="A5693">
        <v>1500004328</v>
      </c>
      <c r="B5693" s="154">
        <v>21.8333333333333</v>
      </c>
    </row>
    <row r="5694" spans="1:2">
      <c r="A5694">
        <v>1500003726</v>
      </c>
      <c r="B5694" s="154">
        <v>12.6666666666667</v>
      </c>
    </row>
    <row r="5695" spans="1:2">
      <c r="A5695">
        <v>1500004851</v>
      </c>
      <c r="B5695" s="154">
        <v>0</v>
      </c>
    </row>
    <row r="5696" spans="1:2">
      <c r="A5696">
        <v>1500004852</v>
      </c>
      <c r="B5696" s="154">
        <v>0.41666666666666702</v>
      </c>
    </row>
    <row r="5697" spans="1:2">
      <c r="A5697">
        <v>1500004329</v>
      </c>
      <c r="B5697" s="154">
        <v>0</v>
      </c>
    </row>
    <row r="5698" spans="1:2">
      <c r="A5698">
        <v>1500003799</v>
      </c>
      <c r="B5698" s="154">
        <v>0</v>
      </c>
    </row>
    <row r="5699" spans="1:2">
      <c r="A5699">
        <v>1500004330</v>
      </c>
      <c r="B5699" s="154">
        <v>0</v>
      </c>
    </row>
    <row r="5700" spans="1:2">
      <c r="A5700">
        <v>1500003577</v>
      </c>
      <c r="B5700" s="154">
        <v>13.175000000000001</v>
      </c>
    </row>
    <row r="5701" spans="1:2">
      <c r="A5701">
        <v>1500003578</v>
      </c>
      <c r="B5701" s="154">
        <v>57.25</v>
      </c>
    </row>
    <row r="5702" spans="1:2">
      <c r="A5702">
        <v>1500004331</v>
      </c>
      <c r="B5702" s="154">
        <v>0</v>
      </c>
    </row>
    <row r="5703" spans="1:2">
      <c r="A5703">
        <v>1500004332</v>
      </c>
      <c r="B5703" s="154">
        <v>19.25</v>
      </c>
    </row>
    <row r="5704" spans="1:2">
      <c r="A5704">
        <v>1500003678</v>
      </c>
      <c r="B5704" s="154">
        <v>1.25</v>
      </c>
    </row>
    <row r="5705" spans="1:2">
      <c r="A5705">
        <v>1500005122</v>
      </c>
      <c r="B5705" s="154">
        <v>1.25</v>
      </c>
    </row>
    <row r="5706" spans="1:2">
      <c r="A5706">
        <v>1500005086</v>
      </c>
      <c r="B5706" s="154">
        <v>0</v>
      </c>
    </row>
    <row r="5707" spans="1:2">
      <c r="A5707">
        <v>1500002787</v>
      </c>
      <c r="B5707" s="154">
        <v>0.5</v>
      </c>
    </row>
    <row r="5708" spans="1:2">
      <c r="A5708">
        <v>1500004484</v>
      </c>
      <c r="B5708" s="154">
        <v>0</v>
      </c>
    </row>
    <row r="5709" spans="1:2">
      <c r="A5709">
        <v>1500004093</v>
      </c>
      <c r="B5709" s="154">
        <v>3.3333333333333299</v>
      </c>
    </row>
    <row r="5710" spans="1:2">
      <c r="A5710">
        <v>1500004398</v>
      </c>
      <c r="B5710" s="154">
        <v>47.633333333333297</v>
      </c>
    </row>
    <row r="5711" spans="1:2">
      <c r="A5711">
        <v>1500006178</v>
      </c>
      <c r="B5711" s="154">
        <v>0</v>
      </c>
    </row>
    <row r="5712" spans="1:2">
      <c r="A5712">
        <v>1500005388</v>
      </c>
      <c r="B5712" s="154">
        <v>10.75</v>
      </c>
    </row>
    <row r="5713" spans="1:2">
      <c r="A5713">
        <v>1500002577</v>
      </c>
      <c r="B5713" s="154">
        <v>0</v>
      </c>
    </row>
    <row r="5714" spans="1:2">
      <c r="A5714">
        <v>1500003168</v>
      </c>
      <c r="B5714" s="154">
        <v>17.5833333333333</v>
      </c>
    </row>
    <row r="5715" spans="1:2">
      <c r="A5715">
        <v>1500005390</v>
      </c>
      <c r="B5715" s="154">
        <v>65.7083333333333</v>
      </c>
    </row>
    <row r="5716" spans="1:2">
      <c r="A5716">
        <v>1500004625</v>
      </c>
      <c r="B5716" s="154">
        <v>19.4166666666667</v>
      </c>
    </row>
    <row r="5717" spans="1:2">
      <c r="A5717">
        <v>1500002448</v>
      </c>
      <c r="B5717" s="154">
        <v>13</v>
      </c>
    </row>
    <row r="5718" spans="1:2">
      <c r="A5718">
        <v>1500001961</v>
      </c>
      <c r="B5718" s="154">
        <v>20</v>
      </c>
    </row>
    <row r="5719" spans="1:2">
      <c r="A5719">
        <v>1500001962</v>
      </c>
      <c r="B5719" s="154">
        <v>0</v>
      </c>
    </row>
    <row r="5720" spans="1:2">
      <c r="A5720">
        <v>1500004387</v>
      </c>
      <c r="B5720" s="154">
        <v>3.8333333333333299</v>
      </c>
    </row>
    <row r="5721" spans="1:2">
      <c r="A5721">
        <v>1500003404</v>
      </c>
      <c r="B5721" s="154">
        <v>20</v>
      </c>
    </row>
    <row r="5722" spans="1:2">
      <c r="A5722">
        <v>1500003395</v>
      </c>
      <c r="B5722" s="154">
        <v>16.3333333333333</v>
      </c>
    </row>
    <row r="5723" spans="1:2">
      <c r="A5723">
        <v>1500003396</v>
      </c>
      <c r="B5723" s="154">
        <v>10.3333333333333</v>
      </c>
    </row>
    <row r="5724" spans="1:2">
      <c r="A5724">
        <v>1500003634</v>
      </c>
      <c r="B5724" s="154">
        <v>6.4166666666666696</v>
      </c>
    </row>
    <row r="5725" spans="1:2">
      <c r="A5725">
        <v>1500002737</v>
      </c>
      <c r="B5725" s="154">
        <v>38.5833333333333</v>
      </c>
    </row>
    <row r="5726" spans="1:2">
      <c r="A5726">
        <v>1500001988</v>
      </c>
      <c r="B5726" s="154">
        <v>78.1666666666667</v>
      </c>
    </row>
    <row r="5727" spans="1:2">
      <c r="A5727">
        <v>1500002309</v>
      </c>
      <c r="B5727" s="154">
        <v>0</v>
      </c>
    </row>
    <row r="5728" spans="1:2">
      <c r="A5728">
        <v>1500002891</v>
      </c>
      <c r="B5728" s="154">
        <v>40.4166666666667</v>
      </c>
    </row>
    <row r="5729" spans="1:2">
      <c r="A5729">
        <v>1500005158</v>
      </c>
      <c r="B5729" s="154">
        <v>9.1666666666666696</v>
      </c>
    </row>
    <row r="5730" spans="1:2">
      <c r="A5730">
        <v>1500002892</v>
      </c>
      <c r="B5730" s="154">
        <v>31.25</v>
      </c>
    </row>
    <row r="5731" spans="1:2">
      <c r="A5731">
        <v>1500002310</v>
      </c>
      <c r="B5731" s="154">
        <v>56.8333333333333</v>
      </c>
    </row>
    <row r="5732" spans="1:2">
      <c r="A5732">
        <v>1500005159</v>
      </c>
      <c r="B5732" s="154">
        <v>13.3333333333333</v>
      </c>
    </row>
    <row r="5733" spans="1:2">
      <c r="A5733">
        <v>1500005340</v>
      </c>
      <c r="B5733" s="154">
        <v>4.75</v>
      </c>
    </row>
    <row r="5734" spans="1:2">
      <c r="A5734">
        <v>1500005160</v>
      </c>
      <c r="B5734" s="154">
        <v>5.8333333333333304</v>
      </c>
    </row>
    <row r="5735" spans="1:2">
      <c r="A5735">
        <v>1500002893</v>
      </c>
      <c r="B5735" s="154">
        <v>3.3333333333333299</v>
      </c>
    </row>
    <row r="5736" spans="1:2">
      <c r="A5736">
        <v>1500002894</v>
      </c>
      <c r="B5736" s="154">
        <v>17.5</v>
      </c>
    </row>
    <row r="5737" spans="1:2">
      <c r="A5737">
        <v>1500003398</v>
      </c>
      <c r="B5737" s="154">
        <v>0</v>
      </c>
    </row>
    <row r="5738" spans="1:2">
      <c r="A5738">
        <v>1500005111</v>
      </c>
      <c r="B5738" s="154">
        <v>0</v>
      </c>
    </row>
    <row r="5739" spans="1:2">
      <c r="A5739">
        <v>1500003635</v>
      </c>
      <c r="B5739" s="154">
        <v>5.0833333333333304</v>
      </c>
    </row>
    <row r="5740" spans="1:2">
      <c r="A5740">
        <v>1500003405</v>
      </c>
      <c r="B5740" s="154">
        <v>13.3333333333333</v>
      </c>
    </row>
    <row r="5741" spans="1:2">
      <c r="A5741">
        <v>1500005161</v>
      </c>
      <c r="B5741" s="154">
        <v>36.6666666666667</v>
      </c>
    </row>
    <row r="5742" spans="1:2">
      <c r="A5742">
        <v>1500003888</v>
      </c>
      <c r="B5742" s="154">
        <v>0</v>
      </c>
    </row>
    <row r="5743" spans="1:2">
      <c r="A5743">
        <v>1500005225</v>
      </c>
      <c r="B5743" s="154">
        <v>0</v>
      </c>
    </row>
    <row r="5744" spans="1:2">
      <c r="A5744">
        <v>1500002718</v>
      </c>
      <c r="B5744" s="154">
        <v>18.3333333333333</v>
      </c>
    </row>
    <row r="5745" spans="1:2">
      <c r="A5745">
        <v>1500003727</v>
      </c>
      <c r="B5745" s="154">
        <v>29.5833333333333</v>
      </c>
    </row>
    <row r="5746" spans="1:2">
      <c r="A5746">
        <v>1500003728</v>
      </c>
      <c r="B5746" s="154">
        <v>0</v>
      </c>
    </row>
    <row r="5747" spans="1:2">
      <c r="A5747">
        <v>1500002960</v>
      </c>
      <c r="B5747" s="154">
        <v>49.308333333333302</v>
      </c>
    </row>
    <row r="5748" spans="1:2">
      <c r="A5748">
        <v>1500003889</v>
      </c>
      <c r="B5748" s="154">
        <v>0</v>
      </c>
    </row>
    <row r="5749" spans="1:2">
      <c r="A5749">
        <v>1500001773</v>
      </c>
      <c r="B5749" s="154">
        <v>14.5833333333333</v>
      </c>
    </row>
    <row r="5750" spans="1:2">
      <c r="A5750">
        <v>1500003947</v>
      </c>
      <c r="B5750" s="154">
        <v>29.533333333333299</v>
      </c>
    </row>
    <row r="5751" spans="1:2">
      <c r="A5751">
        <v>1500005181</v>
      </c>
      <c r="B5751" s="154">
        <v>6.8333333333333304</v>
      </c>
    </row>
    <row r="5752" spans="1:2">
      <c r="A5752">
        <v>1500005226</v>
      </c>
      <c r="B5752" s="154">
        <v>44.6666666666667</v>
      </c>
    </row>
    <row r="5753" spans="1:2">
      <c r="A5753">
        <v>1500003119</v>
      </c>
      <c r="B5753" s="154">
        <v>15.6666666666667</v>
      </c>
    </row>
    <row r="5754" spans="1:2">
      <c r="A5754">
        <v>1500003800</v>
      </c>
      <c r="B5754" s="154">
        <v>48.75</v>
      </c>
    </row>
    <row r="5755" spans="1:2">
      <c r="A5755">
        <v>1500002720</v>
      </c>
      <c r="B5755" s="154">
        <v>0</v>
      </c>
    </row>
    <row r="5756" spans="1:2">
      <c r="A5756">
        <v>1500004853</v>
      </c>
      <c r="B5756" s="154">
        <v>0</v>
      </c>
    </row>
    <row r="5757" spans="1:2">
      <c r="A5757">
        <v>1500003679</v>
      </c>
      <c r="B5757" s="154">
        <v>0</v>
      </c>
    </row>
    <row r="5758" spans="1:2">
      <c r="A5758">
        <v>1500003801</v>
      </c>
      <c r="B5758" s="154">
        <v>14.1666666666667</v>
      </c>
    </row>
    <row r="5759" spans="1:2">
      <c r="A5759">
        <v>1500004912</v>
      </c>
      <c r="B5759" s="154">
        <v>29.0833333333333</v>
      </c>
    </row>
    <row r="5760" spans="1:2">
      <c r="A5760">
        <v>1500004854</v>
      </c>
      <c r="B5760" s="154">
        <v>8.3333333333333304</v>
      </c>
    </row>
    <row r="5761" spans="1:2">
      <c r="A5761">
        <v>1500004913</v>
      </c>
      <c r="B5761" s="154">
        <v>7</v>
      </c>
    </row>
    <row r="5762" spans="1:2">
      <c r="A5762">
        <v>1500005105</v>
      </c>
      <c r="B5762" s="154">
        <v>12.0833333333333</v>
      </c>
    </row>
    <row r="5763" spans="1:2">
      <c r="A5763">
        <v>1500002631</v>
      </c>
      <c r="B5763" s="154">
        <v>0</v>
      </c>
    </row>
    <row r="5764" spans="1:2">
      <c r="A5764">
        <v>1500003752</v>
      </c>
      <c r="B5764" s="154">
        <v>16.741666666666699</v>
      </c>
    </row>
    <row r="5765" spans="1:2">
      <c r="A5765">
        <v>1500003754</v>
      </c>
      <c r="B5765" s="154">
        <v>26.266666666666701</v>
      </c>
    </row>
    <row r="5766" spans="1:2">
      <c r="A5766">
        <v>1500002961</v>
      </c>
      <c r="B5766" s="154">
        <v>0</v>
      </c>
    </row>
    <row r="5767" spans="1:2">
      <c r="A5767">
        <v>1500004048</v>
      </c>
      <c r="B5767" s="154">
        <v>1.25</v>
      </c>
    </row>
    <row r="5768" spans="1:2">
      <c r="A5768">
        <v>1500004049</v>
      </c>
      <c r="B5768" s="154">
        <v>4.5</v>
      </c>
    </row>
    <row r="5769" spans="1:2">
      <c r="A5769">
        <v>1500004094</v>
      </c>
      <c r="B5769" s="154">
        <v>51.5833333333333</v>
      </c>
    </row>
    <row r="5770" spans="1:2">
      <c r="A5770">
        <v>1500001775</v>
      </c>
      <c r="B5770" s="154">
        <v>11.5833333333333</v>
      </c>
    </row>
    <row r="5771" spans="1:2">
      <c r="A5771">
        <v>1500005391</v>
      </c>
      <c r="B5771" s="154">
        <v>8.4166666666666696</v>
      </c>
    </row>
    <row r="5772" spans="1:2">
      <c r="A5772">
        <v>1500004376</v>
      </c>
      <c r="B5772" s="154">
        <v>19.25</v>
      </c>
    </row>
    <row r="5773" spans="1:2">
      <c r="A5773">
        <v>1500004074</v>
      </c>
      <c r="B5773" s="154">
        <v>0</v>
      </c>
    </row>
    <row r="5774" spans="1:2">
      <c r="A5774">
        <v>1500004075</v>
      </c>
      <c r="B5774" s="154">
        <v>18.324999999999999</v>
      </c>
    </row>
    <row r="5775" spans="1:2">
      <c r="A5775">
        <v>1500004076</v>
      </c>
      <c r="B5775" s="154">
        <v>23.358333333333299</v>
      </c>
    </row>
    <row r="5776" spans="1:2">
      <c r="A5776">
        <v>1500004077</v>
      </c>
      <c r="B5776" s="154">
        <v>30.508333333333301</v>
      </c>
    </row>
    <row r="5777" spans="1:2">
      <c r="A5777">
        <v>1500004880</v>
      </c>
      <c r="B5777" s="154">
        <v>10.0833333333333</v>
      </c>
    </row>
    <row r="5778" spans="1:2">
      <c r="A5778">
        <v>1500004334</v>
      </c>
      <c r="B5778" s="154">
        <v>61.8333333333333</v>
      </c>
    </row>
    <row r="5779" spans="1:2">
      <c r="A5779">
        <v>1500002469</v>
      </c>
      <c r="B5779" s="154">
        <v>0</v>
      </c>
    </row>
    <row r="5780" spans="1:2">
      <c r="A5780">
        <v>1500005106</v>
      </c>
      <c r="B5780" s="154">
        <v>0</v>
      </c>
    </row>
    <row r="5781" spans="1:2">
      <c r="A5781">
        <v>1500002265</v>
      </c>
      <c r="B5781" s="154">
        <v>27.5</v>
      </c>
    </row>
    <row r="5782" spans="1:2">
      <c r="A5782">
        <v>1500002266</v>
      </c>
      <c r="B5782" s="154">
        <v>0</v>
      </c>
    </row>
    <row r="5783" spans="1:2">
      <c r="A5783">
        <v>1500002943</v>
      </c>
      <c r="B5783" s="154">
        <v>15.8333333333333</v>
      </c>
    </row>
    <row r="5784" spans="1:2">
      <c r="A5784">
        <v>1500004222</v>
      </c>
      <c r="B5784" s="154">
        <v>32.5</v>
      </c>
    </row>
    <row r="5785" spans="1:2">
      <c r="A5785">
        <v>1500006126</v>
      </c>
      <c r="B5785" s="154">
        <v>26.5833333333333</v>
      </c>
    </row>
    <row r="5786" spans="1:2">
      <c r="A5786">
        <v>1500003768</v>
      </c>
      <c r="B5786" s="154">
        <v>0</v>
      </c>
    </row>
    <row r="5787" spans="1:2">
      <c r="A5787">
        <v>1500006127</v>
      </c>
      <c r="B5787" s="154">
        <v>2.5</v>
      </c>
    </row>
    <row r="5788" spans="1:2">
      <c r="A5788">
        <v>1500002782</v>
      </c>
      <c r="B5788" s="154">
        <v>0</v>
      </c>
    </row>
    <row r="5789" spans="1:2">
      <c r="A5789">
        <v>1500003137</v>
      </c>
      <c r="B5789" s="154">
        <v>0</v>
      </c>
    </row>
    <row r="5790" spans="1:2">
      <c r="A5790">
        <v>1500004839</v>
      </c>
      <c r="B5790" s="154">
        <v>0</v>
      </c>
    </row>
    <row r="5791" spans="1:2">
      <c r="A5791">
        <v>1500001742</v>
      </c>
      <c r="B5791" s="154">
        <v>0</v>
      </c>
    </row>
    <row r="5792" spans="1:2">
      <c r="A5792">
        <v>1500004958</v>
      </c>
      <c r="B5792" s="154">
        <v>0</v>
      </c>
    </row>
    <row r="5793" spans="1:2">
      <c r="A5793">
        <v>1500004959</v>
      </c>
      <c r="B5793" s="154">
        <v>26.6666666666667</v>
      </c>
    </row>
    <row r="5794" spans="1:2">
      <c r="A5794">
        <v>1500004960</v>
      </c>
      <c r="B5794" s="154">
        <v>12.3333333333333</v>
      </c>
    </row>
    <row r="5795" spans="1:2">
      <c r="A5795">
        <v>1500004961</v>
      </c>
      <c r="B5795" s="154">
        <v>1.6666666666666701</v>
      </c>
    </row>
    <row r="5796" spans="1:2">
      <c r="A5796">
        <v>1500005054</v>
      </c>
      <c r="B5796" s="154">
        <v>17.5833333333333</v>
      </c>
    </row>
    <row r="5797" spans="1:2">
      <c r="A5797">
        <v>1500002449</v>
      </c>
      <c r="B5797" s="154">
        <v>0</v>
      </c>
    </row>
    <row r="5798" spans="1:2">
      <c r="A5798">
        <v>1500005795</v>
      </c>
      <c r="B5798" s="154">
        <v>14.4166666666667</v>
      </c>
    </row>
    <row r="5799" spans="1:2">
      <c r="A5799">
        <v>1500002856</v>
      </c>
      <c r="B5799" s="154">
        <v>0</v>
      </c>
    </row>
    <row r="5800" spans="1:2">
      <c r="A5800">
        <v>1500005663</v>
      </c>
      <c r="B5800" s="154">
        <v>3.9166666666666701</v>
      </c>
    </row>
    <row r="5801" spans="1:2">
      <c r="A5801">
        <v>1500003741</v>
      </c>
      <c r="B5801" s="154">
        <v>12.0833333333333</v>
      </c>
    </row>
    <row r="5802" spans="1:2">
      <c r="A5802">
        <v>1500002267</v>
      </c>
      <c r="B5802" s="154">
        <v>13.75</v>
      </c>
    </row>
    <row r="5803" spans="1:2">
      <c r="A5803">
        <v>1500005989</v>
      </c>
      <c r="B5803" s="154">
        <v>0</v>
      </c>
    </row>
    <row r="5804" spans="1:2">
      <c r="A5804">
        <v>1500005990</v>
      </c>
      <c r="B5804" s="154">
        <v>8.0833333333333304</v>
      </c>
    </row>
    <row r="5805" spans="1:2">
      <c r="A5805">
        <v>1500005596</v>
      </c>
      <c r="B5805" s="154">
        <v>8.6666666666666696</v>
      </c>
    </row>
    <row r="5806" spans="1:2">
      <c r="A5806">
        <v>1500001997</v>
      </c>
      <c r="B5806" s="154">
        <v>0</v>
      </c>
    </row>
    <row r="5807" spans="1:2">
      <c r="A5807">
        <v>1500003138</v>
      </c>
      <c r="B5807" s="154">
        <v>1.6666666666666701</v>
      </c>
    </row>
    <row r="5808" spans="1:2">
      <c r="A5808">
        <v>1500002053</v>
      </c>
      <c r="B5808" s="154">
        <v>0</v>
      </c>
    </row>
    <row r="5809" spans="1:2">
      <c r="A5809">
        <v>1500004485</v>
      </c>
      <c r="B5809" s="154">
        <v>1.3333333333333299</v>
      </c>
    </row>
    <row r="5810" spans="1:2">
      <c r="A5810">
        <v>1500003839</v>
      </c>
      <c r="B5810" s="154">
        <v>0</v>
      </c>
    </row>
    <row r="5811" spans="1:2">
      <c r="A5811">
        <v>1500002560</v>
      </c>
      <c r="B5811" s="154">
        <v>0</v>
      </c>
    </row>
    <row r="5812" spans="1:2">
      <c r="A5812">
        <v>1500003835</v>
      </c>
      <c r="B5812" s="154">
        <v>51.125</v>
      </c>
    </row>
    <row r="5813" spans="1:2">
      <c r="A5813">
        <v>1500002947</v>
      </c>
      <c r="B5813" s="154">
        <v>0</v>
      </c>
    </row>
    <row r="5814" spans="1:2">
      <c r="A5814">
        <v>1500003836</v>
      </c>
      <c r="B5814" s="154">
        <v>3.25</v>
      </c>
    </row>
    <row r="5815" spans="1:2">
      <c r="A5815">
        <v>1500004523</v>
      </c>
      <c r="B5815" s="154">
        <v>46.3</v>
      </c>
    </row>
    <row r="5816" spans="1:2">
      <c r="A5816">
        <v>1500005345</v>
      </c>
      <c r="B5816" s="154">
        <v>0</v>
      </c>
    </row>
    <row r="5817" spans="1:2">
      <c r="A5817">
        <v>1500002337</v>
      </c>
      <c r="B5817" s="154">
        <v>0</v>
      </c>
    </row>
    <row r="5818" spans="1:2">
      <c r="A5818">
        <v>1500005394</v>
      </c>
      <c r="B5818" s="154">
        <v>4.25</v>
      </c>
    </row>
    <row r="5819" spans="1:2">
      <c r="A5819">
        <v>1500002450</v>
      </c>
      <c r="B5819" s="154">
        <v>23.0833333333333</v>
      </c>
    </row>
    <row r="5820" spans="1:2">
      <c r="A5820">
        <v>1500005395</v>
      </c>
      <c r="B5820" s="154">
        <v>0</v>
      </c>
    </row>
    <row r="5821" spans="1:2">
      <c r="A5821">
        <v>1500005247</v>
      </c>
      <c r="B5821" s="154">
        <v>28.8333333333333</v>
      </c>
    </row>
    <row r="5822" spans="1:2">
      <c r="A5822">
        <v>1500002758</v>
      </c>
      <c r="B5822" s="154">
        <v>8.6666666666666696</v>
      </c>
    </row>
    <row r="5823" spans="1:2">
      <c r="A5823">
        <v>1500005346</v>
      </c>
      <c r="B5823" s="154">
        <v>30</v>
      </c>
    </row>
    <row r="5824" spans="1:2">
      <c r="A5824">
        <v>1500003619</v>
      </c>
      <c r="B5824" s="154">
        <v>3.375</v>
      </c>
    </row>
    <row r="5825" spans="1:2">
      <c r="A5825">
        <v>1500002048</v>
      </c>
      <c r="B5825" s="154">
        <v>0</v>
      </c>
    </row>
    <row r="5826" spans="1:2">
      <c r="A5826">
        <v>1500005227</v>
      </c>
      <c r="B5826" s="154">
        <v>20.4166666666667</v>
      </c>
    </row>
    <row r="5827" spans="1:2">
      <c r="A5827">
        <v>1500002402</v>
      </c>
      <c r="B5827" s="154">
        <v>29.633333333333301</v>
      </c>
    </row>
    <row r="5828" spans="1:2">
      <c r="A5828">
        <v>1500006128</v>
      </c>
      <c r="B5828" s="154">
        <v>0</v>
      </c>
    </row>
    <row r="5829" spans="1:2">
      <c r="A5829">
        <v>1500004641</v>
      </c>
      <c r="B5829" s="154">
        <v>0</v>
      </c>
    </row>
    <row r="5830" spans="1:2">
      <c r="A5830">
        <v>1500002632</v>
      </c>
      <c r="B5830" s="154">
        <v>0</v>
      </c>
    </row>
    <row r="5831" spans="1:2">
      <c r="A5831">
        <v>1500005145</v>
      </c>
      <c r="B5831" s="154">
        <v>0</v>
      </c>
    </row>
    <row r="5832" spans="1:2">
      <c r="A5832">
        <v>1500005146</v>
      </c>
      <c r="B5832" s="154">
        <v>0</v>
      </c>
    </row>
    <row r="5833" spans="1:2">
      <c r="A5833">
        <v>1500003309</v>
      </c>
      <c r="B5833" s="154">
        <v>51.75</v>
      </c>
    </row>
    <row r="5834" spans="1:2">
      <c r="A5834">
        <v>1500003697</v>
      </c>
      <c r="B5834" s="154">
        <v>13</v>
      </c>
    </row>
    <row r="5835" spans="1:2">
      <c r="A5835">
        <v>1500005147</v>
      </c>
      <c r="B5835" s="154">
        <v>54.6666666666667</v>
      </c>
    </row>
    <row r="5836" spans="1:2">
      <c r="A5836">
        <v>1500011672</v>
      </c>
      <c r="B5836" s="154">
        <v>0</v>
      </c>
    </row>
    <row r="5837" spans="1:2">
      <c r="A5837">
        <v>1500003988</v>
      </c>
      <c r="B5837" s="154">
        <v>0</v>
      </c>
    </row>
    <row r="5838" spans="1:2">
      <c r="A5838">
        <v>1500005722</v>
      </c>
      <c r="B5838" s="154">
        <v>0</v>
      </c>
    </row>
    <row r="5839" spans="1:2">
      <c r="A5839">
        <v>1500003322</v>
      </c>
      <c r="B5839" s="154">
        <v>0</v>
      </c>
    </row>
    <row r="5840" spans="1:2">
      <c r="A5840">
        <v>1500005397</v>
      </c>
      <c r="B5840" s="154">
        <v>0</v>
      </c>
    </row>
    <row r="5841" spans="1:2">
      <c r="A5841">
        <v>1500003399</v>
      </c>
      <c r="B5841" s="154">
        <v>10.8333333333333</v>
      </c>
    </row>
    <row r="5842" spans="1:2">
      <c r="A5842">
        <v>1500002383</v>
      </c>
      <c r="B5842" s="154">
        <v>30.5833333333333</v>
      </c>
    </row>
    <row r="5843" spans="1:2">
      <c r="A5843">
        <v>1500006142</v>
      </c>
      <c r="B5843" s="154">
        <v>0</v>
      </c>
    </row>
    <row r="5844" spans="1:2">
      <c r="A5844">
        <v>1500002646</v>
      </c>
      <c r="B5844" s="154">
        <v>20</v>
      </c>
    </row>
    <row r="5845" spans="1:2">
      <c r="A5845">
        <v>1500006143</v>
      </c>
      <c r="B5845" s="154">
        <v>17.0833333333333</v>
      </c>
    </row>
    <row r="5846" spans="1:2">
      <c r="A5846">
        <v>1500005287</v>
      </c>
      <c r="B5846" s="154">
        <v>20.9166666666667</v>
      </c>
    </row>
    <row r="5847" spans="1:2">
      <c r="A5847">
        <v>1500002149</v>
      </c>
      <c r="B5847" s="154">
        <v>0</v>
      </c>
    </row>
    <row r="5848" spans="1:2">
      <c r="A5848">
        <v>1500005027</v>
      </c>
      <c r="B5848" s="154">
        <v>3.75</v>
      </c>
    </row>
    <row r="5849" spans="1:2">
      <c r="A5849">
        <v>1500006145</v>
      </c>
      <c r="B5849" s="154">
        <v>9.1666666666666696</v>
      </c>
    </row>
    <row r="5850" spans="1:2">
      <c r="A5850">
        <v>1500002647</v>
      </c>
      <c r="B5850" s="154">
        <v>115</v>
      </c>
    </row>
    <row r="5851" spans="1:2">
      <c r="A5851">
        <v>1500002325</v>
      </c>
      <c r="B5851" s="154">
        <v>15.0833333333333</v>
      </c>
    </row>
    <row r="5852" spans="1:2">
      <c r="A5852">
        <v>1500006146</v>
      </c>
      <c r="B5852" s="154">
        <v>2.5</v>
      </c>
    </row>
    <row r="5853" spans="1:2">
      <c r="A5853">
        <v>1500004855</v>
      </c>
      <c r="B5853" s="154">
        <v>0</v>
      </c>
    </row>
    <row r="5854" spans="1:2">
      <c r="A5854">
        <v>1500004856</v>
      </c>
      <c r="B5854" s="154">
        <v>7.5</v>
      </c>
    </row>
    <row r="5855" spans="1:2">
      <c r="A5855">
        <v>1500004962</v>
      </c>
      <c r="B5855" s="154">
        <v>35.8333333333333</v>
      </c>
    </row>
    <row r="5856" spans="1:2">
      <c r="A5856">
        <v>1500002962</v>
      </c>
      <c r="B5856" s="154">
        <v>98.566666666666706</v>
      </c>
    </row>
    <row r="5857" spans="1:2">
      <c r="A5857">
        <v>1500002832</v>
      </c>
      <c r="B5857" s="154">
        <v>4.5833333333333304</v>
      </c>
    </row>
    <row r="5858" spans="1:2">
      <c r="A5858">
        <v>1500002234</v>
      </c>
      <c r="B5858" s="154">
        <v>10.1666666666667</v>
      </c>
    </row>
    <row r="5859" spans="1:2">
      <c r="A5859">
        <v>1500004095</v>
      </c>
      <c r="B5859" s="154">
        <v>19.9166666666667</v>
      </c>
    </row>
    <row r="5860" spans="1:2">
      <c r="A5860">
        <v>1500003756</v>
      </c>
      <c r="B5860" s="154">
        <v>10.5833333333333</v>
      </c>
    </row>
    <row r="5861" spans="1:2">
      <c r="A5861">
        <v>1500003757</v>
      </c>
      <c r="B5861" s="154">
        <v>43.075000000000003</v>
      </c>
    </row>
    <row r="5862" spans="1:2">
      <c r="A5862">
        <v>1500005503</v>
      </c>
      <c r="B5862" s="154">
        <v>0</v>
      </c>
    </row>
    <row r="5863" spans="1:2">
      <c r="A5863">
        <v>1500002087</v>
      </c>
      <c r="B5863" s="154">
        <v>6.5</v>
      </c>
    </row>
    <row r="5864" spans="1:2">
      <c r="A5864">
        <v>1500002282</v>
      </c>
      <c r="B5864" s="154">
        <v>19.4166666666667</v>
      </c>
    </row>
    <row r="5865" spans="1:2">
      <c r="A5865">
        <v>1500002088</v>
      </c>
      <c r="B5865" s="154">
        <v>12.1666666666667</v>
      </c>
    </row>
    <row r="5866" spans="1:2">
      <c r="A5866">
        <v>1500005504</v>
      </c>
      <c r="B5866" s="154">
        <v>0</v>
      </c>
    </row>
    <row r="5867" spans="1:2">
      <c r="A5867">
        <v>1500005505</v>
      </c>
      <c r="B5867" s="154">
        <v>1.6666666666666701</v>
      </c>
    </row>
    <row r="5868" spans="1:2">
      <c r="A5868">
        <v>1500005506</v>
      </c>
      <c r="B5868" s="154">
        <v>0</v>
      </c>
    </row>
    <row r="5869" spans="1:2">
      <c r="A5869">
        <v>1500005508</v>
      </c>
      <c r="B5869" s="154">
        <v>0</v>
      </c>
    </row>
    <row r="5870" spans="1:2">
      <c r="A5870">
        <v>1500005509</v>
      </c>
      <c r="B5870" s="154">
        <v>0</v>
      </c>
    </row>
    <row r="5871" spans="1:2">
      <c r="A5871">
        <v>1500005510</v>
      </c>
      <c r="B5871" s="154">
        <v>9.1666666666666696</v>
      </c>
    </row>
    <row r="5872" spans="1:2">
      <c r="A5872">
        <v>1500002075</v>
      </c>
      <c r="B5872" s="154">
        <v>0</v>
      </c>
    </row>
    <row r="5873" spans="1:2">
      <c r="A5873">
        <v>1500004551</v>
      </c>
      <c r="B5873" s="154">
        <v>90.6666666666667</v>
      </c>
    </row>
    <row r="5874" spans="1:2">
      <c r="A5874">
        <v>1500005461</v>
      </c>
      <c r="B5874" s="154">
        <v>28.25</v>
      </c>
    </row>
    <row r="5875" spans="1:2">
      <c r="A5875">
        <v>1500002668</v>
      </c>
      <c r="B5875" s="154">
        <v>11.8333333333333</v>
      </c>
    </row>
    <row r="5876" spans="1:2">
      <c r="A5876">
        <v>1500005832</v>
      </c>
      <c r="B5876" s="154">
        <v>7.25</v>
      </c>
    </row>
    <row r="5877" spans="1:2">
      <c r="A5877">
        <v>1500003065</v>
      </c>
      <c r="B5877" s="154">
        <v>0</v>
      </c>
    </row>
    <row r="5878" spans="1:2">
      <c r="A5878">
        <v>1500004552</v>
      </c>
      <c r="B5878" s="154">
        <v>9.875</v>
      </c>
    </row>
    <row r="5879" spans="1:2">
      <c r="A5879">
        <v>1500003088</v>
      </c>
      <c r="B5879" s="154">
        <v>26.25</v>
      </c>
    </row>
    <row r="5880" spans="1:2">
      <c r="A5880">
        <v>1500004748</v>
      </c>
      <c r="B5880" s="154">
        <v>0</v>
      </c>
    </row>
    <row r="5881" spans="1:2">
      <c r="A5881">
        <v>1500002272</v>
      </c>
      <c r="B5881" s="154">
        <v>14.5833333333333</v>
      </c>
    </row>
    <row r="5882" spans="1:2">
      <c r="A5882">
        <v>1500002273</v>
      </c>
      <c r="B5882" s="154">
        <v>10.75</v>
      </c>
    </row>
    <row r="5883" spans="1:2">
      <c r="A5883">
        <v>1500002274</v>
      </c>
      <c r="B5883" s="154">
        <v>37.8333333333333</v>
      </c>
    </row>
    <row r="5884" spans="1:2">
      <c r="A5884">
        <v>1500003657</v>
      </c>
      <c r="B5884" s="154">
        <v>87.6666666666667</v>
      </c>
    </row>
    <row r="5885" spans="1:2">
      <c r="A5885">
        <v>1500006169</v>
      </c>
      <c r="B5885" s="154">
        <v>40</v>
      </c>
    </row>
    <row r="5886" spans="1:2">
      <c r="A5886">
        <v>1500005769</v>
      </c>
      <c r="B5886" s="154">
        <v>0</v>
      </c>
    </row>
    <row r="5887" spans="1:2">
      <c r="A5887">
        <v>1500002851</v>
      </c>
      <c r="B5887" s="154">
        <v>0</v>
      </c>
    </row>
    <row r="5888" spans="1:2">
      <c r="A5888">
        <v>1500006210</v>
      </c>
      <c r="B5888" s="154">
        <v>2.5</v>
      </c>
    </row>
    <row r="5889" spans="1:2">
      <c r="A5889">
        <v>1500002158</v>
      </c>
      <c r="B5889" s="154">
        <v>0</v>
      </c>
    </row>
    <row r="5890" spans="1:2">
      <c r="A5890">
        <v>1500003729</v>
      </c>
      <c r="B5890" s="154">
        <v>0</v>
      </c>
    </row>
    <row r="5891" spans="1:2">
      <c r="A5891">
        <v>1500005740</v>
      </c>
      <c r="B5891" s="154">
        <v>0</v>
      </c>
    </row>
    <row r="5892" spans="1:2">
      <c r="A5892">
        <v>1500005672</v>
      </c>
      <c r="B5892" s="154">
        <v>0</v>
      </c>
    </row>
    <row r="5893" spans="1:2">
      <c r="A5893">
        <v>1500002417</v>
      </c>
      <c r="B5893" s="154">
        <v>28.75</v>
      </c>
    </row>
    <row r="5894" spans="1:2">
      <c r="A5894">
        <v>1500005773</v>
      </c>
      <c r="B5894" s="154">
        <v>0</v>
      </c>
    </row>
    <row r="5895" spans="1:2">
      <c r="A5895">
        <v>1500005112</v>
      </c>
      <c r="B5895" s="154">
        <v>45.5833333333333</v>
      </c>
    </row>
    <row r="5896" spans="1:2">
      <c r="A5896">
        <v>1500005072</v>
      </c>
      <c r="B5896" s="154">
        <v>0</v>
      </c>
    </row>
    <row r="5897" spans="1:2">
      <c r="A5897">
        <v>1500005586</v>
      </c>
      <c r="B5897" s="154">
        <v>0.83333333333333304</v>
      </c>
    </row>
    <row r="5898" spans="1:2">
      <c r="A5898">
        <v>1500003432</v>
      </c>
      <c r="B5898" s="154">
        <v>0</v>
      </c>
    </row>
    <row r="5899" spans="1:2">
      <c r="A5899">
        <v>1500005486</v>
      </c>
      <c r="B5899" s="154">
        <v>0</v>
      </c>
    </row>
    <row r="5900" spans="1:2">
      <c r="A5900">
        <v>1500004708</v>
      </c>
      <c r="B5900" s="154">
        <v>0</v>
      </c>
    </row>
    <row r="5901" spans="1:2">
      <c r="A5901">
        <v>1500003485</v>
      </c>
      <c r="B5901" s="154">
        <v>112.75</v>
      </c>
    </row>
    <row r="5902" spans="1:2">
      <c r="A5902">
        <v>1500004553</v>
      </c>
      <c r="B5902" s="154">
        <v>80.5</v>
      </c>
    </row>
    <row r="5903" spans="1:2">
      <c r="A5903">
        <v>1500003486</v>
      </c>
      <c r="B5903" s="154">
        <v>13</v>
      </c>
    </row>
    <row r="5904" spans="1:2">
      <c r="A5904">
        <v>1500003488</v>
      </c>
      <c r="B5904" s="154">
        <v>15</v>
      </c>
    </row>
    <row r="5905" spans="1:2">
      <c r="A5905">
        <v>1500003490</v>
      </c>
      <c r="B5905" s="154">
        <v>50.3333333333333</v>
      </c>
    </row>
    <row r="5906" spans="1:2">
      <c r="A5906">
        <v>1500004709</v>
      </c>
      <c r="B5906" s="154">
        <v>31.6666666666667</v>
      </c>
    </row>
    <row r="5907" spans="1:2">
      <c r="A5907">
        <v>1500004710</v>
      </c>
      <c r="B5907" s="154">
        <v>4.5833333333333304</v>
      </c>
    </row>
    <row r="5908" spans="1:2">
      <c r="A5908">
        <v>1500003067</v>
      </c>
      <c r="B5908" s="154">
        <v>0</v>
      </c>
    </row>
    <row r="5909" spans="1:2">
      <c r="A5909">
        <v>1500004554</v>
      </c>
      <c r="B5909" s="154">
        <v>0</v>
      </c>
    </row>
    <row r="5910" spans="1:2">
      <c r="A5910">
        <v>1500003491</v>
      </c>
      <c r="B5910" s="154">
        <v>7.0833333333333304</v>
      </c>
    </row>
    <row r="5911" spans="1:2">
      <c r="A5911">
        <v>1500005834</v>
      </c>
      <c r="B5911" s="154">
        <v>17.25</v>
      </c>
    </row>
    <row r="5912" spans="1:2">
      <c r="A5912">
        <v>1500005835</v>
      </c>
      <c r="B5912" s="154">
        <v>4.1666666666666696</v>
      </c>
    </row>
    <row r="5913" spans="1:2">
      <c r="A5913">
        <v>1500002669</v>
      </c>
      <c r="B5913" s="154">
        <v>15</v>
      </c>
    </row>
    <row r="5914" spans="1:2">
      <c r="A5914">
        <v>1500004685</v>
      </c>
      <c r="B5914" s="154">
        <v>27.475000000000001</v>
      </c>
    </row>
    <row r="5915" spans="1:2">
      <c r="A5915">
        <v>1500001727</v>
      </c>
      <c r="B5915" s="154">
        <v>183.583333333333</v>
      </c>
    </row>
    <row r="5916" spans="1:2">
      <c r="A5916">
        <v>1500004475</v>
      </c>
      <c r="B5916" s="154">
        <v>37.5833333333333</v>
      </c>
    </row>
    <row r="5917" spans="1:2">
      <c r="A5917">
        <v>1500003371</v>
      </c>
      <c r="B5917" s="154">
        <v>24.25</v>
      </c>
    </row>
    <row r="5918" spans="1:2">
      <c r="A5918">
        <v>1500003372</v>
      </c>
      <c r="B5918" s="154">
        <v>20.516666666666701</v>
      </c>
    </row>
    <row r="5919" spans="1:2">
      <c r="A5919">
        <v>1500002606</v>
      </c>
      <c r="B5919" s="154">
        <v>0</v>
      </c>
    </row>
    <row r="5920" spans="1:2">
      <c r="A5920">
        <v>1500003851</v>
      </c>
      <c r="B5920" s="154">
        <v>0</v>
      </c>
    </row>
    <row r="5921" spans="1:2">
      <c r="A5921">
        <v>1500002291</v>
      </c>
      <c r="B5921" s="154">
        <v>49.075000000000003</v>
      </c>
    </row>
    <row r="5922" spans="1:2">
      <c r="A5922">
        <v>1500005199</v>
      </c>
      <c r="B5922" s="154">
        <v>21.1666666666667</v>
      </c>
    </row>
    <row r="5923" spans="1:2">
      <c r="A5923">
        <v>1500002345</v>
      </c>
      <c r="B5923" s="154">
        <v>0</v>
      </c>
    </row>
    <row r="5924" spans="1:2">
      <c r="A5924">
        <v>1500005959</v>
      </c>
      <c r="B5924" s="154">
        <v>14.1666666666667</v>
      </c>
    </row>
    <row r="5925" spans="1:2">
      <c r="A5925">
        <v>1500004599</v>
      </c>
      <c r="B5925" s="154">
        <v>21.5833333333333</v>
      </c>
    </row>
    <row r="5926" spans="1:2">
      <c r="A5926">
        <v>1500002168</v>
      </c>
      <c r="B5926" s="154">
        <v>36.75</v>
      </c>
    </row>
    <row r="5927" spans="1:2">
      <c r="A5927">
        <v>1500003332</v>
      </c>
      <c r="B5927" s="154">
        <v>29.3333333333333</v>
      </c>
    </row>
    <row r="5928" spans="1:2">
      <c r="A5928">
        <v>1500005960</v>
      </c>
      <c r="B5928" s="154">
        <v>0</v>
      </c>
    </row>
    <row r="5929" spans="1:2">
      <c r="A5929">
        <v>1500004273</v>
      </c>
      <c r="B5929" s="154">
        <v>0</v>
      </c>
    </row>
    <row r="5930" spans="1:2">
      <c r="A5930">
        <v>1500004476</v>
      </c>
      <c r="B5930" s="154">
        <v>16.25</v>
      </c>
    </row>
    <row r="5931" spans="1:2">
      <c r="A5931">
        <v>1500003373</v>
      </c>
      <c r="B5931" s="154">
        <v>16.6666666666667</v>
      </c>
    </row>
    <row r="5932" spans="1:2">
      <c r="A5932">
        <v>1500004243</v>
      </c>
      <c r="B5932" s="154">
        <v>5.4166666666666696</v>
      </c>
    </row>
    <row r="5933" spans="1:2">
      <c r="A5933">
        <v>1500004244</v>
      </c>
      <c r="B5933" s="154">
        <v>36.75</v>
      </c>
    </row>
    <row r="5934" spans="1:2">
      <c r="A5934">
        <v>1500002608</v>
      </c>
      <c r="B5934" s="154">
        <v>10.1666666666667</v>
      </c>
    </row>
    <row r="5935" spans="1:2">
      <c r="A5935">
        <v>1500004245</v>
      </c>
      <c r="B5935" s="154">
        <v>25</v>
      </c>
    </row>
    <row r="5936" spans="1:2">
      <c r="A5936">
        <v>1500005660</v>
      </c>
      <c r="B5936" s="154">
        <v>9.5833333333333304</v>
      </c>
    </row>
    <row r="5937" spans="1:2">
      <c r="A5937">
        <v>1500005576</v>
      </c>
      <c r="B5937" s="154">
        <v>46.8333333333333</v>
      </c>
    </row>
    <row r="5938" spans="1:2">
      <c r="A5938">
        <v>1500005117</v>
      </c>
      <c r="B5938" s="154">
        <v>0</v>
      </c>
    </row>
    <row r="5939" spans="1:2">
      <c r="A5939">
        <v>1500005136</v>
      </c>
      <c r="B5939" s="154">
        <v>0</v>
      </c>
    </row>
    <row r="5940" spans="1:2">
      <c r="A5940">
        <v>1500005619</v>
      </c>
      <c r="B5940" s="154">
        <v>1.6666666666666701</v>
      </c>
    </row>
    <row r="5941" spans="1:2">
      <c r="A5941">
        <v>1500002895</v>
      </c>
      <c r="B5941" s="154">
        <v>0</v>
      </c>
    </row>
    <row r="5942" spans="1:2">
      <c r="A5942">
        <v>1500004050</v>
      </c>
      <c r="B5942" s="154">
        <v>16.6666666666667</v>
      </c>
    </row>
    <row r="5943" spans="1:2">
      <c r="A5943">
        <v>1500004301</v>
      </c>
      <c r="B5943" s="154">
        <v>5.3333333333333304</v>
      </c>
    </row>
    <row r="5944" spans="1:2">
      <c r="A5944">
        <v>1500004051</v>
      </c>
      <c r="B5944" s="154">
        <v>6.6666666666666696</v>
      </c>
    </row>
    <row r="5945" spans="1:2">
      <c r="A5945">
        <v>1500003020</v>
      </c>
      <c r="B5945" s="154">
        <v>23.8333333333333</v>
      </c>
    </row>
    <row r="5946" spans="1:2">
      <c r="A5946">
        <v>1500005620</v>
      </c>
      <c r="B5946" s="154">
        <v>37.049999999999997</v>
      </c>
    </row>
    <row r="5947" spans="1:2">
      <c r="A5947">
        <v>1500006115</v>
      </c>
      <c r="B5947" s="154">
        <v>29.75</v>
      </c>
    </row>
    <row r="5948" spans="1:2">
      <c r="A5948">
        <v>1500005836</v>
      </c>
      <c r="B5948" s="154">
        <v>12.4166666666667</v>
      </c>
    </row>
    <row r="5949" spans="1:2">
      <c r="A5949">
        <v>1500005837</v>
      </c>
      <c r="B5949" s="154">
        <v>37.6666666666667</v>
      </c>
    </row>
    <row r="5950" spans="1:2">
      <c r="A5950">
        <v>1500003852</v>
      </c>
      <c r="B5950" s="154">
        <v>3.75</v>
      </c>
    </row>
    <row r="5951" spans="1:2">
      <c r="A5951">
        <v>1500004246</v>
      </c>
      <c r="B5951" s="154">
        <v>12.9166666666667</v>
      </c>
    </row>
    <row r="5952" spans="1:2">
      <c r="A5952">
        <v>1500002407</v>
      </c>
      <c r="B5952" s="154">
        <v>27</v>
      </c>
    </row>
    <row r="5953" spans="1:2">
      <c r="A5953">
        <v>1500003681</v>
      </c>
      <c r="B5953" s="154">
        <v>0</v>
      </c>
    </row>
    <row r="5954" spans="1:2">
      <c r="A5954">
        <v>1500005028</v>
      </c>
      <c r="B5954" s="154">
        <v>112.75</v>
      </c>
    </row>
    <row r="5955" spans="1:2">
      <c r="A5955">
        <v>1500002350</v>
      </c>
      <c r="B5955" s="154">
        <v>34</v>
      </c>
    </row>
    <row r="5956" spans="1:2">
      <c r="A5956">
        <v>1500002696</v>
      </c>
      <c r="B5956" s="154">
        <v>7.6666666666666696</v>
      </c>
    </row>
    <row r="5957" spans="1:2">
      <c r="A5957">
        <v>1500004291</v>
      </c>
      <c r="B5957" s="154">
        <v>3.75</v>
      </c>
    </row>
    <row r="5958" spans="1:2">
      <c r="A5958">
        <v>1500003840</v>
      </c>
      <c r="B5958" s="154">
        <v>0</v>
      </c>
    </row>
    <row r="5959" spans="1:2">
      <c r="A5959">
        <v>1500002159</v>
      </c>
      <c r="B5959" s="154">
        <v>0</v>
      </c>
    </row>
    <row r="5960" spans="1:2">
      <c r="A5960">
        <v>1500005820</v>
      </c>
      <c r="B5960" s="154">
        <v>1.4166666666666701</v>
      </c>
    </row>
    <row r="5961" spans="1:2">
      <c r="A5961">
        <v>1500003620</v>
      </c>
      <c r="B5961" s="154">
        <v>36.3333333333333</v>
      </c>
    </row>
    <row r="5962" spans="1:2">
      <c r="A5962">
        <v>1500002619</v>
      </c>
      <c r="B5962" s="154">
        <v>12.75</v>
      </c>
    </row>
    <row r="5963" spans="1:2">
      <c r="A5963">
        <v>1500002049</v>
      </c>
      <c r="B5963" s="154">
        <v>0</v>
      </c>
    </row>
    <row r="5964" spans="1:2">
      <c r="A5964">
        <v>1500002759</v>
      </c>
      <c r="B5964" s="154">
        <v>33.6666666666667</v>
      </c>
    </row>
    <row r="5965" spans="1:2">
      <c r="A5965">
        <v>1500002760</v>
      </c>
      <c r="B5965" s="154">
        <v>15.8333333333333</v>
      </c>
    </row>
    <row r="5966" spans="1:2">
      <c r="A5966">
        <v>1500005796</v>
      </c>
      <c r="B5966" s="154">
        <v>20.6666666666667</v>
      </c>
    </row>
    <row r="5967" spans="1:2">
      <c r="A5967">
        <v>1500003525</v>
      </c>
      <c r="B5967" s="154">
        <v>0</v>
      </c>
    </row>
    <row r="5968" spans="1:2">
      <c r="A5968">
        <v>1500004766</v>
      </c>
      <c r="B5968" s="154">
        <v>17.75</v>
      </c>
    </row>
    <row r="5969" spans="1:2">
      <c r="A5969">
        <v>1500002627</v>
      </c>
      <c r="B5969" s="154">
        <v>13.4166666666667</v>
      </c>
    </row>
    <row r="5970" spans="1:2">
      <c r="A5970">
        <v>1500003925</v>
      </c>
      <c r="B5970" s="154">
        <v>4.9166666666666696</v>
      </c>
    </row>
    <row r="5971" spans="1:2">
      <c r="A5971">
        <v>1500005608</v>
      </c>
      <c r="B5971" s="154">
        <v>0</v>
      </c>
    </row>
    <row r="5972" spans="1:2">
      <c r="A5972">
        <v>1500005654</v>
      </c>
      <c r="B5972" s="154">
        <v>0</v>
      </c>
    </row>
    <row r="5973" spans="1:2">
      <c r="A5973">
        <v>1500005609</v>
      </c>
      <c r="B5973" s="154">
        <v>85</v>
      </c>
    </row>
    <row r="5974" spans="1:2">
      <c r="A5974">
        <v>1500002028</v>
      </c>
      <c r="B5974" s="154">
        <v>43.5</v>
      </c>
    </row>
    <row r="5975" spans="1:2">
      <c r="A5975">
        <v>1500005029</v>
      </c>
      <c r="B5975" s="154">
        <v>47</v>
      </c>
    </row>
    <row r="5976" spans="1:2">
      <c r="A5976">
        <v>1500005030</v>
      </c>
      <c r="B5976" s="154">
        <v>50.0833333333333</v>
      </c>
    </row>
    <row r="5977" spans="1:2">
      <c r="A5977">
        <v>1500005891</v>
      </c>
      <c r="B5977" s="154">
        <v>0</v>
      </c>
    </row>
    <row r="5978" spans="1:2">
      <c r="A5978">
        <v>1500005892</v>
      </c>
      <c r="B5978" s="154">
        <v>0</v>
      </c>
    </row>
    <row r="5979" spans="1:2">
      <c r="A5979">
        <v>1500002029</v>
      </c>
      <c r="B5979" s="154">
        <v>48.1666666666667</v>
      </c>
    </row>
    <row r="5980" spans="1:2">
      <c r="A5980">
        <v>1500002257</v>
      </c>
      <c r="B5980" s="154">
        <v>18.75</v>
      </c>
    </row>
    <row r="5981" spans="1:2">
      <c r="A5981">
        <v>1500003445</v>
      </c>
      <c r="B5981" s="154">
        <v>0</v>
      </c>
    </row>
    <row r="5982" spans="1:2">
      <c r="A5982">
        <v>1500002481</v>
      </c>
      <c r="B5982" s="154">
        <v>24.5</v>
      </c>
    </row>
    <row r="5983" spans="1:2">
      <c r="A5983">
        <v>1500002482</v>
      </c>
      <c r="B5983" s="154">
        <v>17.5</v>
      </c>
    </row>
    <row r="5984" spans="1:2">
      <c r="A5984">
        <v>1500002483</v>
      </c>
      <c r="B5984" s="154">
        <v>17</v>
      </c>
    </row>
    <row r="5985" spans="1:2">
      <c r="A5985">
        <v>1500003645</v>
      </c>
      <c r="B5985" s="154">
        <v>20.9166666666667</v>
      </c>
    </row>
    <row r="5986" spans="1:2">
      <c r="A5986">
        <v>1500004477</v>
      </c>
      <c r="B5986" s="154">
        <v>0</v>
      </c>
    </row>
    <row r="5987" spans="1:2">
      <c r="A5987">
        <v>1500003423</v>
      </c>
      <c r="B5987" s="154">
        <v>0</v>
      </c>
    </row>
    <row r="5988" spans="1:2">
      <c r="A5988">
        <v>1500005055</v>
      </c>
      <c r="B5988" s="154">
        <v>16.4166666666667</v>
      </c>
    </row>
    <row r="5989" spans="1:2">
      <c r="A5989">
        <v>1500002054</v>
      </c>
      <c r="B5989" s="154">
        <v>6.25</v>
      </c>
    </row>
    <row r="5990" spans="1:2">
      <c r="A5990">
        <v>1500005444</v>
      </c>
      <c r="B5990" s="154">
        <v>18.5416666666667</v>
      </c>
    </row>
    <row r="5991" spans="1:2">
      <c r="A5991">
        <v>1500002453</v>
      </c>
      <c r="B5991" s="154">
        <v>0</v>
      </c>
    </row>
    <row r="5992" spans="1:2">
      <c r="A5992">
        <v>1500002454</v>
      </c>
      <c r="B5992" s="154">
        <v>40.808333333333302</v>
      </c>
    </row>
    <row r="5993" spans="1:2">
      <c r="A5993">
        <v>1500003890</v>
      </c>
      <c r="B5993" s="154">
        <v>22.8333333333333</v>
      </c>
    </row>
    <row r="5994" spans="1:2">
      <c r="A5994">
        <v>1500005295</v>
      </c>
      <c r="B5994" s="154">
        <v>0.58333333333333304</v>
      </c>
    </row>
    <row r="5995" spans="1:2">
      <c r="A5995">
        <v>1500002561</v>
      </c>
      <c r="B5995" s="154">
        <v>17.5</v>
      </c>
    </row>
    <row r="5996" spans="1:2">
      <c r="A5996">
        <v>1500001776</v>
      </c>
      <c r="B5996" s="154">
        <v>35.3333333333333</v>
      </c>
    </row>
    <row r="5997" spans="1:2">
      <c r="A5997">
        <v>1500003891</v>
      </c>
      <c r="B5997" s="154">
        <v>6.4166666666666696</v>
      </c>
    </row>
    <row r="5998" spans="1:2">
      <c r="A5998">
        <v>1500003892</v>
      </c>
      <c r="B5998" s="154">
        <v>29.4166666666667</v>
      </c>
    </row>
    <row r="5999" spans="1:2">
      <c r="A5999">
        <v>1500003492</v>
      </c>
      <c r="B5999" s="154">
        <v>12.4166666666667</v>
      </c>
    </row>
    <row r="6000" spans="1:2">
      <c r="A6000">
        <v>1500004096</v>
      </c>
      <c r="B6000" s="154">
        <v>12.75</v>
      </c>
    </row>
    <row r="6001" spans="1:2">
      <c r="A6001">
        <v>1500003730</v>
      </c>
      <c r="B6001" s="154">
        <v>100.833333333333</v>
      </c>
    </row>
    <row r="6002" spans="1:2">
      <c r="A6002">
        <v>1500005797</v>
      </c>
      <c r="B6002" s="154">
        <v>0</v>
      </c>
    </row>
    <row r="6003" spans="1:2">
      <c r="A6003">
        <v>1500003951</v>
      </c>
      <c r="B6003" s="154">
        <v>0</v>
      </c>
    </row>
    <row r="6004" spans="1:2">
      <c r="A6004">
        <v>1500005659</v>
      </c>
      <c r="B6004" s="154">
        <v>0</v>
      </c>
    </row>
    <row r="6005" spans="1:2">
      <c r="A6005">
        <v>1500005341</v>
      </c>
      <c r="B6005" s="154">
        <v>0</v>
      </c>
    </row>
    <row r="6006" spans="1:2">
      <c r="A6006">
        <v>1500005979</v>
      </c>
      <c r="B6006" s="154">
        <v>0.83333333333333304</v>
      </c>
    </row>
    <row r="6007" spans="1:2">
      <c r="A6007">
        <v>1500002076</v>
      </c>
      <c r="B6007" s="154">
        <v>0</v>
      </c>
    </row>
    <row r="6008" spans="1:2">
      <c r="A6008">
        <v>1500004760</v>
      </c>
      <c r="B6008" s="154">
        <v>36.25</v>
      </c>
    </row>
    <row r="6009" spans="1:2">
      <c r="A6009">
        <v>1500002897</v>
      </c>
      <c r="B6009" s="154">
        <v>3.75</v>
      </c>
    </row>
    <row r="6010" spans="1:2">
      <c r="A6010">
        <v>1500002089</v>
      </c>
      <c r="B6010" s="154">
        <v>5.6666666666666696</v>
      </c>
    </row>
    <row r="6011" spans="1:2">
      <c r="A6011">
        <v>1500002875</v>
      </c>
      <c r="B6011" s="154">
        <v>0</v>
      </c>
    </row>
    <row r="6012" spans="1:2">
      <c r="A6012">
        <v>1500004502</v>
      </c>
      <c r="B6012" s="154">
        <v>64.5416666666667</v>
      </c>
    </row>
    <row r="6013" spans="1:2">
      <c r="A6013">
        <v>1500005597</v>
      </c>
      <c r="B6013" s="154">
        <v>0</v>
      </c>
    </row>
    <row r="6014" spans="1:2">
      <c r="A6014">
        <v>1500002095</v>
      </c>
      <c r="B6014" s="154">
        <v>0</v>
      </c>
    </row>
    <row r="6015" spans="1:2">
      <c r="A6015">
        <v>1500002633</v>
      </c>
      <c r="B6015" s="154">
        <v>5</v>
      </c>
    </row>
    <row r="6016" spans="1:2">
      <c r="A6016">
        <v>1500002540</v>
      </c>
      <c r="B6016" s="154">
        <v>8.5</v>
      </c>
    </row>
    <row r="6017" spans="1:2">
      <c r="A6017">
        <v>1500005250</v>
      </c>
      <c r="B6017" s="154">
        <v>0</v>
      </c>
    </row>
    <row r="6018" spans="1:2">
      <c r="A6018">
        <v>1500001963</v>
      </c>
      <c r="B6018" s="154">
        <v>0</v>
      </c>
    </row>
    <row r="6019" spans="1:2">
      <c r="A6019">
        <v>1500002505</v>
      </c>
      <c r="B6019" s="154">
        <v>30.8333333333333</v>
      </c>
    </row>
    <row r="6020" spans="1:2">
      <c r="A6020">
        <v>1500005623</v>
      </c>
      <c r="B6020" s="154">
        <v>0.83333333333333304</v>
      </c>
    </row>
    <row r="6021" spans="1:2">
      <c r="A6021">
        <v>1500002852</v>
      </c>
      <c r="B6021" s="154">
        <v>40.75</v>
      </c>
    </row>
    <row r="6022" spans="1:2">
      <c r="A6022">
        <v>1500005162</v>
      </c>
      <c r="B6022" s="154">
        <v>0</v>
      </c>
    </row>
    <row r="6023" spans="1:2">
      <c r="A6023">
        <v>1500005163</v>
      </c>
      <c r="B6023" s="154">
        <v>10.8333333333333</v>
      </c>
    </row>
    <row r="6024" spans="1:2">
      <c r="A6024">
        <v>1500004348</v>
      </c>
      <c r="B6024" s="154">
        <v>0</v>
      </c>
    </row>
    <row r="6025" spans="1:2">
      <c r="A6025">
        <v>1500005347</v>
      </c>
      <c r="B6025" s="154">
        <v>8.9166666666666696</v>
      </c>
    </row>
    <row r="6026" spans="1:2">
      <c r="A6026">
        <v>1500005348</v>
      </c>
      <c r="B6026" s="154">
        <v>0</v>
      </c>
    </row>
    <row r="6027" spans="1:2">
      <c r="A6027">
        <v>1500002096</v>
      </c>
      <c r="B6027" s="154">
        <v>0</v>
      </c>
    </row>
    <row r="6028" spans="1:2">
      <c r="A6028">
        <v>1500004223</v>
      </c>
      <c r="B6028" s="154">
        <v>4.6666666666666696</v>
      </c>
    </row>
    <row r="6029" spans="1:2">
      <c r="A6029">
        <v>1500005056</v>
      </c>
      <c r="B6029" s="154">
        <v>10.5</v>
      </c>
    </row>
    <row r="6030" spans="1:2">
      <c r="A6030">
        <v>1500005798</v>
      </c>
      <c r="B6030" s="154">
        <v>0</v>
      </c>
    </row>
    <row r="6031" spans="1:2">
      <c r="A6031">
        <v>1500004712</v>
      </c>
      <c r="B6031" s="154">
        <v>12.6666666666667</v>
      </c>
    </row>
    <row r="6032" spans="1:2">
      <c r="A6032">
        <v>1500003068</v>
      </c>
      <c r="B6032" s="154">
        <v>13.75</v>
      </c>
    </row>
    <row r="6033" spans="1:2">
      <c r="A6033">
        <v>1500003069</v>
      </c>
      <c r="B6033" s="154">
        <v>28.0833333333333</v>
      </c>
    </row>
    <row r="6034" spans="1:2">
      <c r="A6034">
        <v>1500003070</v>
      </c>
      <c r="B6034" s="154">
        <v>44.4166666666667</v>
      </c>
    </row>
    <row r="6035" spans="1:2">
      <c r="A6035">
        <v>1500004686</v>
      </c>
      <c r="B6035" s="154">
        <v>0</v>
      </c>
    </row>
    <row r="6036" spans="1:2">
      <c r="A6036">
        <v>1500004289</v>
      </c>
      <c r="B6036" s="154">
        <v>1.2916666666666701</v>
      </c>
    </row>
    <row r="6037" spans="1:2">
      <c r="A6037">
        <v>1500004835</v>
      </c>
      <c r="B6037" s="154">
        <v>12.9166666666667</v>
      </c>
    </row>
    <row r="6038" spans="1:2">
      <c r="A6038">
        <v>1500004336</v>
      </c>
      <c r="B6038" s="154">
        <v>0</v>
      </c>
    </row>
    <row r="6039" spans="1:2">
      <c r="A6039">
        <v>1500002721</v>
      </c>
      <c r="B6039" s="154">
        <v>0</v>
      </c>
    </row>
    <row r="6040" spans="1:2">
      <c r="A6040">
        <v>1500002722</v>
      </c>
      <c r="B6040" s="154">
        <v>2.5</v>
      </c>
    </row>
    <row r="6041" spans="1:2">
      <c r="A6041">
        <v>1500004388</v>
      </c>
      <c r="B6041" s="154">
        <v>0</v>
      </c>
    </row>
    <row r="6042" spans="1:2">
      <c r="A6042">
        <v>1500004098</v>
      </c>
      <c r="B6042" s="154">
        <v>24.75</v>
      </c>
    </row>
    <row r="6043" spans="1:2">
      <c r="A6043">
        <v>1500002723</v>
      </c>
      <c r="B6043" s="154">
        <v>8.3333333333333304</v>
      </c>
    </row>
    <row r="6044" spans="1:2">
      <c r="A6044">
        <v>1500004915</v>
      </c>
      <c r="B6044" s="154">
        <v>16.5</v>
      </c>
    </row>
    <row r="6045" spans="1:2">
      <c r="A6045">
        <v>1500003803</v>
      </c>
      <c r="B6045" s="154">
        <v>0</v>
      </c>
    </row>
    <row r="6046" spans="1:2">
      <c r="A6046">
        <v>1500005308</v>
      </c>
      <c r="B6046" s="154">
        <v>0</v>
      </c>
    </row>
    <row r="6047" spans="1:2">
      <c r="A6047">
        <v>1500005513</v>
      </c>
      <c r="B6047" s="154">
        <v>0</v>
      </c>
    </row>
    <row r="6048" spans="1:2">
      <c r="A6048">
        <v>1500002506</v>
      </c>
      <c r="B6048" s="154">
        <v>5.5</v>
      </c>
    </row>
    <row r="6049" spans="1:2">
      <c r="A6049">
        <v>1500005164</v>
      </c>
      <c r="B6049" s="154">
        <v>0</v>
      </c>
    </row>
    <row r="6050" spans="1:2">
      <c r="A6050">
        <v>1500002866</v>
      </c>
      <c r="B6050" s="154">
        <v>0</v>
      </c>
    </row>
    <row r="6051" spans="1:2">
      <c r="A6051">
        <v>1500002169</v>
      </c>
      <c r="B6051" s="154">
        <v>14.8333333333333</v>
      </c>
    </row>
    <row r="6052" spans="1:2">
      <c r="A6052">
        <v>1500002170</v>
      </c>
      <c r="B6052" s="154">
        <v>0.91666666666666696</v>
      </c>
    </row>
    <row r="6053" spans="1:2">
      <c r="A6053">
        <v>1500002275</v>
      </c>
      <c r="B6053" s="154">
        <v>0</v>
      </c>
    </row>
    <row r="6054" spans="1:2">
      <c r="A6054">
        <v>1500002268</v>
      </c>
      <c r="B6054" s="154">
        <v>31.6666666666667</v>
      </c>
    </row>
    <row r="6055" spans="1:2">
      <c r="A6055">
        <v>1500003071</v>
      </c>
      <c r="B6055" s="154">
        <v>25.0833333333333</v>
      </c>
    </row>
    <row r="6056" spans="1:2">
      <c r="A6056">
        <v>1500002670</v>
      </c>
      <c r="B6056" s="154">
        <v>0</v>
      </c>
    </row>
    <row r="6057" spans="1:2">
      <c r="A6057">
        <v>1500002671</v>
      </c>
      <c r="B6057" s="154">
        <v>7.9166666666666696</v>
      </c>
    </row>
    <row r="6058" spans="1:2">
      <c r="A6058">
        <v>1500003474</v>
      </c>
      <c r="B6058" s="154">
        <v>30.6666666666667</v>
      </c>
    </row>
    <row r="6059" spans="1:2">
      <c r="A6059">
        <v>1500004535</v>
      </c>
      <c r="B6059" s="154">
        <v>14.5</v>
      </c>
    </row>
    <row r="6060" spans="1:2">
      <c r="A6060">
        <v>1500004555</v>
      </c>
      <c r="B6060" s="154">
        <v>65.4166666666667</v>
      </c>
    </row>
    <row r="6061" spans="1:2">
      <c r="A6061">
        <v>1500004557</v>
      </c>
      <c r="B6061" s="154">
        <v>24.25</v>
      </c>
    </row>
    <row r="6062" spans="1:2">
      <c r="A6062">
        <v>1500004558</v>
      </c>
      <c r="B6062" s="154">
        <v>0</v>
      </c>
    </row>
    <row r="6063" spans="1:2">
      <c r="A6063">
        <v>1500004559</v>
      </c>
      <c r="B6063" s="154">
        <v>8.3333333333333304</v>
      </c>
    </row>
    <row r="6064" spans="1:2">
      <c r="A6064">
        <v>1500002833</v>
      </c>
      <c r="B6064" s="154">
        <v>17.25</v>
      </c>
    </row>
    <row r="6065" spans="1:2">
      <c r="A6065">
        <v>1500002834</v>
      </c>
      <c r="B6065" s="154">
        <v>36.1666666666667</v>
      </c>
    </row>
    <row r="6066" spans="1:2">
      <c r="A6066">
        <v>1500001999</v>
      </c>
      <c r="B6066" s="154">
        <v>0</v>
      </c>
    </row>
    <row r="6067" spans="1:2">
      <c r="A6067">
        <v>1500002281</v>
      </c>
      <c r="B6067" s="154">
        <v>0</v>
      </c>
    </row>
    <row r="6068" spans="1:2">
      <c r="A6068">
        <v>1500002404</v>
      </c>
      <c r="B6068" s="154">
        <v>0</v>
      </c>
    </row>
    <row r="6069" spans="1:2">
      <c r="A6069">
        <v>1500006180</v>
      </c>
      <c r="B6069" s="154">
        <v>0</v>
      </c>
    </row>
    <row r="6070" spans="1:2">
      <c r="A6070">
        <v>1500005624</v>
      </c>
      <c r="B6070" s="154">
        <v>16.6666666666667</v>
      </c>
    </row>
    <row r="6071" spans="1:2">
      <c r="A6071">
        <v>1500002964</v>
      </c>
      <c r="B6071" s="154">
        <v>30.074999999999999</v>
      </c>
    </row>
    <row r="6072" spans="1:2">
      <c r="A6072">
        <v>1500004571</v>
      </c>
      <c r="B6072" s="154">
        <v>0</v>
      </c>
    </row>
    <row r="6073" spans="1:2">
      <c r="A6073">
        <v>1500004944</v>
      </c>
      <c r="B6073" s="154">
        <v>8.4166666666666696</v>
      </c>
    </row>
    <row r="6074" spans="1:2">
      <c r="A6074">
        <v>1500002408</v>
      </c>
      <c r="B6074" s="154">
        <v>0</v>
      </c>
    </row>
    <row r="6075" spans="1:2">
      <c r="A6075">
        <v>1500004713</v>
      </c>
      <c r="B6075" s="154">
        <v>84.658333333333303</v>
      </c>
    </row>
    <row r="6076" spans="1:2">
      <c r="A6076">
        <v>1500003465</v>
      </c>
      <c r="B6076" s="154">
        <v>0</v>
      </c>
    </row>
    <row r="6077" spans="1:2">
      <c r="A6077">
        <v>1500002326</v>
      </c>
      <c r="B6077" s="154">
        <v>47.8333333333333</v>
      </c>
    </row>
    <row r="6078" spans="1:2">
      <c r="A6078">
        <v>1500006147</v>
      </c>
      <c r="B6078" s="154">
        <v>11.6666666666667</v>
      </c>
    </row>
    <row r="6079" spans="1:2">
      <c r="A6079">
        <v>1500005148</v>
      </c>
      <c r="B6079" s="154">
        <v>0.41666666666666702</v>
      </c>
    </row>
    <row r="6080" spans="1:2">
      <c r="A6080">
        <v>1500004945</v>
      </c>
      <c r="B6080" s="154">
        <v>32.4</v>
      </c>
    </row>
    <row r="6081" spans="1:2">
      <c r="A6081">
        <v>1500004829</v>
      </c>
      <c r="B6081" s="154">
        <v>0</v>
      </c>
    </row>
    <row r="6082" spans="1:2">
      <c r="A6082">
        <v>1500004561</v>
      </c>
      <c r="B6082" s="154">
        <v>17.9166666666667</v>
      </c>
    </row>
    <row r="6083" spans="1:2">
      <c r="A6083">
        <v>1500003353</v>
      </c>
      <c r="B6083" s="154">
        <v>8.75</v>
      </c>
    </row>
    <row r="6084" spans="1:2">
      <c r="A6084">
        <v>1500001964</v>
      </c>
      <c r="B6084" s="154">
        <v>12.5</v>
      </c>
    </row>
    <row r="6085" spans="1:2">
      <c r="A6085">
        <v>1500005248</v>
      </c>
      <c r="B6085" s="154">
        <v>27.466666666666701</v>
      </c>
    </row>
    <row r="6086" spans="1:2">
      <c r="A6086">
        <v>1500005643</v>
      </c>
      <c r="B6086" s="154">
        <v>18.0833333333333</v>
      </c>
    </row>
    <row r="6087" spans="1:2">
      <c r="A6087">
        <v>1500003731</v>
      </c>
      <c r="B6087" s="154">
        <v>150</v>
      </c>
    </row>
    <row r="6088" spans="1:2">
      <c r="A6088">
        <v>1500005398</v>
      </c>
      <c r="B6088" s="154">
        <v>1.75</v>
      </c>
    </row>
    <row r="6089" spans="1:2">
      <c r="A6089">
        <v>1500002192</v>
      </c>
      <c r="B6089" s="154">
        <v>0</v>
      </c>
    </row>
    <row r="6090" spans="1:2">
      <c r="A6090">
        <v>1500005249</v>
      </c>
      <c r="B6090" s="154">
        <v>45.9166666666667</v>
      </c>
    </row>
    <row r="6091" spans="1:2">
      <c r="A6091">
        <v>1500003621</v>
      </c>
      <c r="B6091" s="154">
        <v>95.9583333333333</v>
      </c>
    </row>
    <row r="6092" spans="1:2">
      <c r="A6092">
        <v>1500006148</v>
      </c>
      <c r="B6092" s="154">
        <v>29.6666666666667</v>
      </c>
    </row>
    <row r="6093" spans="1:2">
      <c r="A6093">
        <v>1500005932</v>
      </c>
      <c r="B6093" s="154">
        <v>6.5833333333333304</v>
      </c>
    </row>
    <row r="6094" spans="1:2">
      <c r="A6094">
        <v>1500005933</v>
      </c>
      <c r="B6094" s="154">
        <v>1.25</v>
      </c>
    </row>
    <row r="6095" spans="1:2">
      <c r="A6095">
        <v>1500005350</v>
      </c>
      <c r="B6095" s="154">
        <v>0</v>
      </c>
    </row>
    <row r="6096" spans="1:2">
      <c r="A6096">
        <v>1500003494</v>
      </c>
      <c r="B6096" s="154">
        <v>30.8333333333333</v>
      </c>
    </row>
    <row r="6097" spans="1:2">
      <c r="A6097">
        <v>1500004536</v>
      </c>
      <c r="B6097" s="154">
        <v>9.5833333333333304</v>
      </c>
    </row>
    <row r="6098" spans="1:2">
      <c r="A6098">
        <v>1500001777</v>
      </c>
      <c r="B6098" s="154">
        <v>0</v>
      </c>
    </row>
    <row r="6099" spans="1:2">
      <c r="A6099">
        <v>1500005489</v>
      </c>
      <c r="B6099" s="154">
        <v>0.66666666666666696</v>
      </c>
    </row>
    <row r="6100" spans="1:2">
      <c r="A6100">
        <v>1500005490</v>
      </c>
      <c r="B6100" s="154">
        <v>0</v>
      </c>
    </row>
    <row r="6101" spans="1:2">
      <c r="A6101">
        <v>1500005491</v>
      </c>
      <c r="B6101" s="154">
        <v>0</v>
      </c>
    </row>
    <row r="6102" spans="1:2">
      <c r="A6102">
        <v>1500003769</v>
      </c>
      <c r="B6102" s="154">
        <v>0</v>
      </c>
    </row>
    <row r="6103" spans="1:2">
      <c r="A6103">
        <v>1500003682</v>
      </c>
      <c r="B6103" s="154">
        <v>0</v>
      </c>
    </row>
    <row r="6104" spans="1:2">
      <c r="A6104">
        <v>1500002541</v>
      </c>
      <c r="B6104" s="154">
        <v>20.0833333333333</v>
      </c>
    </row>
    <row r="6105" spans="1:2">
      <c r="A6105">
        <v>1500001762</v>
      </c>
      <c r="B6105" s="154">
        <v>0</v>
      </c>
    </row>
    <row r="6106" spans="1:2">
      <c r="A6106">
        <v>1500004032</v>
      </c>
      <c r="B6106" s="154">
        <v>17.133333333333301</v>
      </c>
    </row>
    <row r="6107" spans="1:2">
      <c r="A6107">
        <v>1500002327</v>
      </c>
      <c r="B6107" s="154">
        <v>0</v>
      </c>
    </row>
    <row r="6108" spans="1:2">
      <c r="A6108">
        <v>1500002988</v>
      </c>
      <c r="B6108" s="154">
        <v>0</v>
      </c>
    </row>
    <row r="6109" spans="1:2">
      <c r="A6109">
        <v>1500005400</v>
      </c>
      <c r="B6109" s="154">
        <v>15.25</v>
      </c>
    </row>
    <row r="6110" spans="1:2">
      <c r="A6110">
        <v>1500004126</v>
      </c>
      <c r="B6110" s="154">
        <v>0</v>
      </c>
    </row>
    <row r="6111" spans="1:2">
      <c r="A6111">
        <v>1500002171</v>
      </c>
      <c r="B6111" s="154">
        <v>18.8333333333333</v>
      </c>
    </row>
    <row r="6112" spans="1:2">
      <c r="A6112">
        <v>1500004503</v>
      </c>
      <c r="B6112" s="154">
        <v>0</v>
      </c>
    </row>
    <row r="6113" spans="1:2">
      <c r="A6113">
        <v>1500002524</v>
      </c>
      <c r="B6113" s="154">
        <v>0</v>
      </c>
    </row>
    <row r="6114" spans="1:2">
      <c r="A6114">
        <v>1500002212</v>
      </c>
      <c r="B6114" s="154">
        <v>1.9166666666666701</v>
      </c>
    </row>
    <row r="6115" spans="1:2">
      <c r="A6115">
        <v>1500005664</v>
      </c>
      <c r="B6115" s="154">
        <v>0</v>
      </c>
    </row>
    <row r="6116" spans="1:2">
      <c r="A6116">
        <v>1500005182</v>
      </c>
      <c r="B6116" s="154">
        <v>9.8333333333333304</v>
      </c>
    </row>
    <row r="6117" spans="1:2">
      <c r="A6117">
        <v>1500003841</v>
      </c>
      <c r="B6117" s="154">
        <v>0</v>
      </c>
    </row>
    <row r="6118" spans="1:2">
      <c r="A6118">
        <v>1500005492</v>
      </c>
      <c r="B6118" s="154">
        <v>107.741666666667</v>
      </c>
    </row>
    <row r="6119" spans="1:2">
      <c r="A6119">
        <v>1500005493</v>
      </c>
      <c r="B6119" s="154">
        <v>0</v>
      </c>
    </row>
    <row r="6120" spans="1:2">
      <c r="A6120">
        <v>1500002066</v>
      </c>
      <c r="B6120" s="154">
        <v>24.5833333333333</v>
      </c>
    </row>
    <row r="6121" spans="1:2">
      <c r="A6121">
        <v>1500002562</v>
      </c>
      <c r="B6121" s="154">
        <v>33.1666666666667</v>
      </c>
    </row>
    <row r="6122" spans="1:2">
      <c r="A6122">
        <v>1500003475</v>
      </c>
      <c r="B6122" s="154">
        <v>43.9166666666667</v>
      </c>
    </row>
    <row r="6123" spans="1:2">
      <c r="A6123">
        <v>1500004562</v>
      </c>
      <c r="B6123" s="154">
        <v>12.9166666666667</v>
      </c>
    </row>
    <row r="6124" spans="1:2">
      <c r="A6124">
        <v>1500003072</v>
      </c>
      <c r="B6124" s="154">
        <v>24.591666666666701</v>
      </c>
    </row>
    <row r="6125" spans="1:2">
      <c r="A6125">
        <v>1500005200</v>
      </c>
      <c r="B6125" s="154">
        <v>10.8333333333333</v>
      </c>
    </row>
    <row r="6126" spans="1:2">
      <c r="A6126">
        <v>1500004610</v>
      </c>
      <c r="B6126" s="154">
        <v>18.9166666666667</v>
      </c>
    </row>
    <row r="6127" spans="1:2">
      <c r="A6127">
        <v>1500002578</v>
      </c>
      <c r="B6127" s="154">
        <v>9.6166666666666707</v>
      </c>
    </row>
    <row r="6128" spans="1:2">
      <c r="A6128">
        <v>1500002579</v>
      </c>
      <c r="B6128" s="154">
        <v>12.4416666666667</v>
      </c>
    </row>
    <row r="6129" spans="1:2">
      <c r="A6129">
        <v>1500003526</v>
      </c>
      <c r="B6129" s="154">
        <v>0</v>
      </c>
    </row>
    <row r="6130" spans="1:2">
      <c r="A6130">
        <v>1500005799</v>
      </c>
      <c r="B6130" s="154">
        <v>2.25</v>
      </c>
    </row>
    <row r="6131" spans="1:2">
      <c r="A6131">
        <v>1500004916</v>
      </c>
      <c r="B6131" s="154">
        <v>9.4166666666666696</v>
      </c>
    </row>
    <row r="6132" spans="1:2">
      <c r="A6132">
        <v>1500004917</v>
      </c>
      <c r="B6132" s="154">
        <v>0</v>
      </c>
    </row>
    <row r="6133" spans="1:2">
      <c r="A6133">
        <v>1500003732</v>
      </c>
      <c r="B6133" s="154">
        <v>0</v>
      </c>
    </row>
    <row r="6134" spans="1:2">
      <c r="A6134">
        <v>1500002484</v>
      </c>
      <c r="B6134" s="154">
        <v>21.1666666666667</v>
      </c>
    </row>
    <row r="6135" spans="1:2">
      <c r="A6135">
        <v>1500005202</v>
      </c>
      <c r="B6135" s="154">
        <v>21.0833333333333</v>
      </c>
    </row>
    <row r="6136" spans="1:2">
      <c r="A6136">
        <v>1500006149</v>
      </c>
      <c r="B6136" s="154">
        <v>0</v>
      </c>
    </row>
    <row r="6137" spans="1:2">
      <c r="A6137">
        <v>1500006150</v>
      </c>
      <c r="B6137" s="154">
        <v>14.8083333333333</v>
      </c>
    </row>
    <row r="6138" spans="1:2">
      <c r="A6138">
        <v>1500002030</v>
      </c>
      <c r="B6138" s="154">
        <v>15.4166666666667</v>
      </c>
    </row>
    <row r="6139" spans="1:2">
      <c r="A6139">
        <v>1500002258</v>
      </c>
      <c r="B6139" s="154">
        <v>56</v>
      </c>
    </row>
    <row r="6140" spans="1:2">
      <c r="A6140">
        <v>1500002031</v>
      </c>
      <c r="B6140" s="154">
        <v>58.1666666666667</v>
      </c>
    </row>
    <row r="6141" spans="1:2">
      <c r="A6141">
        <v>1500005031</v>
      </c>
      <c r="B6141" s="154">
        <v>119.75</v>
      </c>
    </row>
    <row r="6142" spans="1:2">
      <c r="A6142">
        <v>1500002385</v>
      </c>
      <c r="B6142" s="154">
        <v>13.75</v>
      </c>
    </row>
    <row r="6143" spans="1:2">
      <c r="A6143">
        <v>1500005032</v>
      </c>
      <c r="B6143" s="154">
        <v>3.3333333333333299</v>
      </c>
    </row>
    <row r="6144" spans="1:2">
      <c r="A6144">
        <v>1500005514</v>
      </c>
      <c r="B6144" s="154">
        <v>16.6666666666667</v>
      </c>
    </row>
    <row r="6145" spans="1:2">
      <c r="A6145">
        <v>1500004714</v>
      </c>
      <c r="B6145" s="154">
        <v>5.1666666666666696</v>
      </c>
    </row>
    <row r="6146" spans="1:2">
      <c r="A6146">
        <v>1500004537</v>
      </c>
      <c r="B6146" s="154">
        <v>7.0833333333333304</v>
      </c>
    </row>
    <row r="6147" spans="1:2">
      <c r="A6147">
        <v>1500004563</v>
      </c>
      <c r="B6147" s="154">
        <v>16.0833333333333</v>
      </c>
    </row>
    <row r="6148" spans="1:2">
      <c r="A6148">
        <v>1500004767</v>
      </c>
      <c r="B6148" s="154">
        <v>4.75</v>
      </c>
    </row>
    <row r="6149" spans="1:2">
      <c r="A6149">
        <v>1500004399</v>
      </c>
      <c r="B6149" s="154">
        <v>0</v>
      </c>
    </row>
    <row r="6150" spans="1:2">
      <c r="A6150">
        <v>1500002898</v>
      </c>
      <c r="B6150" s="154">
        <v>0</v>
      </c>
    </row>
    <row r="6151" spans="1:2">
      <c r="A6151">
        <v>1500002899</v>
      </c>
      <c r="B6151" s="154">
        <v>0</v>
      </c>
    </row>
    <row r="6152" spans="1:2">
      <c r="A6152">
        <v>1500002236</v>
      </c>
      <c r="B6152" s="154">
        <v>0</v>
      </c>
    </row>
    <row r="6153" spans="1:2">
      <c r="A6153">
        <v>1500002050</v>
      </c>
      <c r="B6153" s="154">
        <v>0</v>
      </c>
    </row>
    <row r="6154" spans="1:2">
      <c r="A6154">
        <v>1500005625</v>
      </c>
      <c r="B6154" s="154">
        <v>91.55</v>
      </c>
    </row>
    <row r="6155" spans="1:2">
      <c r="A6155">
        <v>1500002259</v>
      </c>
      <c r="B6155" s="154">
        <v>11.6666666666667</v>
      </c>
    </row>
    <row r="6156" spans="1:2">
      <c r="A6156">
        <v>1500003831</v>
      </c>
      <c r="B6156" s="154">
        <v>0</v>
      </c>
    </row>
    <row r="6157" spans="1:2">
      <c r="A6157">
        <v>1500002187</v>
      </c>
      <c r="B6157" s="154">
        <v>0</v>
      </c>
    </row>
    <row r="6158" spans="1:2">
      <c r="A6158">
        <v>1500011714</v>
      </c>
      <c r="B6158" s="154">
        <v>0</v>
      </c>
    </row>
    <row r="6159" spans="1:2">
      <c r="A6159">
        <v>1500004600</v>
      </c>
      <c r="B6159" s="154">
        <v>0</v>
      </c>
    </row>
    <row r="6160" spans="1:2">
      <c r="A6160">
        <v>1500002774</v>
      </c>
      <c r="B6160" s="154">
        <v>18.4166666666667</v>
      </c>
    </row>
    <row r="6161" spans="1:2">
      <c r="A6161">
        <v>1500004676</v>
      </c>
      <c r="B6161" s="154">
        <v>13.4166666666667</v>
      </c>
    </row>
    <row r="6162" spans="1:2">
      <c r="A6162">
        <v>1500002908</v>
      </c>
      <c r="B6162" s="154">
        <v>0</v>
      </c>
    </row>
    <row r="6163" spans="1:2">
      <c r="A6163">
        <v>1500004823</v>
      </c>
      <c r="B6163" s="154">
        <v>0</v>
      </c>
    </row>
    <row r="6164" spans="1:2">
      <c r="A6164">
        <v>1500005309</v>
      </c>
      <c r="B6164" s="154">
        <v>54.8333333333333</v>
      </c>
    </row>
    <row r="6165" spans="1:2">
      <c r="A6165">
        <v>1500002421</v>
      </c>
      <c r="B6165" s="154">
        <v>0</v>
      </c>
    </row>
    <row r="6166" spans="1:2">
      <c r="A6166">
        <v>1500004824</v>
      </c>
      <c r="B6166" s="154">
        <v>0</v>
      </c>
    </row>
    <row r="6167" spans="1:2">
      <c r="A6167">
        <v>1500003926</v>
      </c>
      <c r="B6167" s="154">
        <v>0</v>
      </c>
    </row>
    <row r="6168" spans="1:2">
      <c r="A6168">
        <v>1500002918</v>
      </c>
      <c r="B6168" s="154">
        <v>9.1666666666666696</v>
      </c>
    </row>
    <row r="6169" spans="1:2">
      <c r="A6169">
        <v>1500005074</v>
      </c>
      <c r="B6169" s="154">
        <v>17.5</v>
      </c>
    </row>
    <row r="6170" spans="1:2">
      <c r="A6170">
        <v>1500002634</v>
      </c>
      <c r="B6170" s="154">
        <v>0</v>
      </c>
    </row>
    <row r="6171" spans="1:2">
      <c r="A6171">
        <v>1500005626</v>
      </c>
      <c r="B6171" s="154">
        <v>62.0833333333333</v>
      </c>
    </row>
    <row r="6172" spans="1:2">
      <c r="A6172">
        <v>1500004389</v>
      </c>
      <c r="B6172" s="154">
        <v>0</v>
      </c>
    </row>
    <row r="6173" spans="1:2">
      <c r="A6173">
        <v>1500002900</v>
      </c>
      <c r="B6173" s="154">
        <v>0</v>
      </c>
    </row>
    <row r="6174" spans="1:2">
      <c r="A6174">
        <v>1500005934</v>
      </c>
      <c r="B6174" s="154">
        <v>0</v>
      </c>
    </row>
    <row r="6175" spans="1:2">
      <c r="A6175">
        <v>1500001743</v>
      </c>
      <c r="B6175" s="154">
        <v>0.41666666666666702</v>
      </c>
    </row>
    <row r="6176" spans="1:2">
      <c r="A6176">
        <v>1500003169</v>
      </c>
      <c r="B6176" s="154">
        <v>3.75</v>
      </c>
    </row>
    <row r="6177" spans="1:2">
      <c r="A6177">
        <v>1500004881</v>
      </c>
      <c r="B6177" s="154">
        <v>11.75</v>
      </c>
    </row>
    <row r="6178" spans="1:2">
      <c r="A6178">
        <v>1500003170</v>
      </c>
      <c r="B6178" s="154">
        <v>0</v>
      </c>
    </row>
    <row r="6179" spans="1:2">
      <c r="A6179">
        <v>1500003773</v>
      </c>
      <c r="B6179" s="154">
        <v>0</v>
      </c>
    </row>
    <row r="6180" spans="1:2">
      <c r="A6180">
        <v>1500003774</v>
      </c>
      <c r="B6180" s="154">
        <v>20.0833333333333</v>
      </c>
    </row>
    <row r="6181" spans="1:2">
      <c r="A6181">
        <v>1500004033</v>
      </c>
      <c r="B6181" s="154">
        <v>56.883333333333297</v>
      </c>
    </row>
    <row r="6182" spans="1:2">
      <c r="A6182">
        <v>1500003333</v>
      </c>
      <c r="B6182" s="154">
        <v>16.5833333333333</v>
      </c>
    </row>
    <row r="6183" spans="1:2">
      <c r="A6183">
        <v>1500002456</v>
      </c>
      <c r="B6183" s="154">
        <v>7.9166666666666696</v>
      </c>
    </row>
    <row r="6184" spans="1:2">
      <c r="A6184">
        <v>1500002132</v>
      </c>
      <c r="B6184" s="154">
        <v>0</v>
      </c>
    </row>
    <row r="6185" spans="1:2">
      <c r="A6185">
        <v>1500005980</v>
      </c>
      <c r="B6185" s="154">
        <v>0</v>
      </c>
    </row>
    <row r="6186" spans="1:2">
      <c r="A6186">
        <v>1500005973</v>
      </c>
      <c r="B6186" s="154">
        <v>38.3333333333333</v>
      </c>
    </row>
    <row r="6187" spans="1:2">
      <c r="A6187">
        <v>1500002901</v>
      </c>
      <c r="B6187" s="154">
        <v>0</v>
      </c>
    </row>
    <row r="6188" spans="1:2">
      <c r="A6188">
        <v>1500004147</v>
      </c>
      <c r="B6188" s="154">
        <v>70.8333333333333</v>
      </c>
    </row>
    <row r="6189" spans="1:2">
      <c r="A6189">
        <v>1500004148</v>
      </c>
      <c r="B6189" s="154">
        <v>38.75</v>
      </c>
    </row>
    <row r="6190" spans="1:2">
      <c r="A6190">
        <v>1500005770</v>
      </c>
      <c r="B6190" s="154">
        <v>0</v>
      </c>
    </row>
    <row r="6191" spans="1:2">
      <c r="A6191">
        <v>1500003495</v>
      </c>
      <c r="B6191" s="154">
        <v>2.9166666666666701</v>
      </c>
    </row>
    <row r="6192" spans="1:2">
      <c r="A6192">
        <v>1500004567</v>
      </c>
      <c r="B6192" s="154">
        <v>87.5</v>
      </c>
    </row>
    <row r="6193" spans="1:2">
      <c r="A6193">
        <v>1500005935</v>
      </c>
      <c r="B6193" s="154">
        <v>15.1666666666667</v>
      </c>
    </row>
    <row r="6194" spans="1:2">
      <c r="A6194">
        <v>1500003628</v>
      </c>
      <c r="B6194" s="154">
        <v>0</v>
      </c>
    </row>
    <row r="6195" spans="1:2">
      <c r="A6195">
        <v>1500005920</v>
      </c>
      <c r="B6195" s="154">
        <v>18.8333333333333</v>
      </c>
    </row>
    <row r="6196" spans="1:2">
      <c r="A6196">
        <v>1500003894</v>
      </c>
      <c r="B6196" s="154">
        <v>9.75</v>
      </c>
    </row>
    <row r="6197" spans="1:2">
      <c r="A6197">
        <v>1500003637</v>
      </c>
      <c r="B6197" s="154">
        <v>11.8333333333333</v>
      </c>
    </row>
    <row r="6198" spans="1:2">
      <c r="A6198">
        <v>1500003435</v>
      </c>
      <c r="B6198" s="154">
        <v>4.1666666666666696</v>
      </c>
    </row>
    <row r="6199" spans="1:2">
      <c r="A6199">
        <v>1500003579</v>
      </c>
      <c r="B6199" s="154">
        <v>16.6666666666667</v>
      </c>
    </row>
    <row r="6200" spans="1:2">
      <c r="A6200">
        <v>1500005991</v>
      </c>
      <c r="B6200" s="154">
        <v>0</v>
      </c>
    </row>
    <row r="6201" spans="1:2">
      <c r="A6201">
        <v>1500005539</v>
      </c>
      <c r="B6201" s="154">
        <v>21.6666666666667</v>
      </c>
    </row>
    <row r="6202" spans="1:2">
      <c r="A6202">
        <v>1500002648</v>
      </c>
      <c r="B6202" s="154">
        <v>0</v>
      </c>
    </row>
    <row r="6203" spans="1:2">
      <c r="A6203">
        <v>1500003832</v>
      </c>
      <c r="B6203" s="154">
        <v>20</v>
      </c>
    </row>
    <row r="6204" spans="1:2">
      <c r="A6204">
        <v>1500003854</v>
      </c>
      <c r="B6204" s="154">
        <v>0</v>
      </c>
    </row>
    <row r="6205" spans="1:2">
      <c r="A6205">
        <v>1500005610</v>
      </c>
      <c r="B6205" s="154">
        <v>0</v>
      </c>
    </row>
    <row r="6206" spans="1:2">
      <c r="A6206">
        <v>1500004579</v>
      </c>
      <c r="B6206" s="154">
        <v>0</v>
      </c>
    </row>
    <row r="6207" spans="1:2">
      <c r="A6207">
        <v>1500004580</v>
      </c>
      <c r="B6207" s="154">
        <v>22.6666666666667</v>
      </c>
    </row>
    <row r="6208" spans="1:2">
      <c r="A6208">
        <v>1500004581</v>
      </c>
      <c r="B6208" s="154">
        <v>0</v>
      </c>
    </row>
    <row r="6209" spans="1:2">
      <c r="A6209">
        <v>1500005801</v>
      </c>
      <c r="B6209" s="154">
        <v>7.5833333333333304</v>
      </c>
    </row>
    <row r="6210" spans="1:2">
      <c r="A6210">
        <v>1500005992</v>
      </c>
      <c r="B6210" s="154">
        <v>0</v>
      </c>
    </row>
    <row r="6211" spans="1:2">
      <c r="A6211">
        <v>1500003974</v>
      </c>
      <c r="B6211" s="154">
        <v>0</v>
      </c>
    </row>
    <row r="6212" spans="1:2">
      <c r="A6212">
        <v>1500005962</v>
      </c>
      <c r="B6212" s="154">
        <v>23.25</v>
      </c>
    </row>
    <row r="6213" spans="1:2">
      <c r="A6213">
        <v>1500003738</v>
      </c>
      <c r="B6213" s="154">
        <v>0</v>
      </c>
    </row>
    <row r="6214" spans="1:2">
      <c r="A6214">
        <v>1500004946</v>
      </c>
      <c r="B6214" s="154">
        <v>26.25</v>
      </c>
    </row>
    <row r="6215" spans="1:2">
      <c r="A6215">
        <v>1500004034</v>
      </c>
      <c r="B6215" s="154">
        <v>161.86666666666699</v>
      </c>
    </row>
    <row r="6216" spans="1:2">
      <c r="A6216">
        <v>1500004052</v>
      </c>
      <c r="B6216" s="154">
        <v>82.5833333333333</v>
      </c>
    </row>
    <row r="6217" spans="1:2">
      <c r="A6217">
        <v>1500005495</v>
      </c>
      <c r="B6217" s="154">
        <v>11.5</v>
      </c>
    </row>
    <row r="6218" spans="1:2">
      <c r="A6218">
        <v>1500005867</v>
      </c>
      <c r="B6218" s="154">
        <v>19.1666666666667</v>
      </c>
    </row>
    <row r="6219" spans="1:2">
      <c r="A6219">
        <v>1500002034</v>
      </c>
      <c r="B6219" s="154">
        <v>115.333333333333</v>
      </c>
    </row>
    <row r="6220" spans="1:2">
      <c r="A6220">
        <v>1500004716</v>
      </c>
      <c r="B6220" s="154">
        <v>18.1666666666667</v>
      </c>
    </row>
    <row r="6221" spans="1:2">
      <c r="A6221">
        <v>1500004717</v>
      </c>
      <c r="B6221" s="154">
        <v>30.1666666666667</v>
      </c>
    </row>
    <row r="6222" spans="1:2">
      <c r="A6222">
        <v>1500004718</v>
      </c>
      <c r="B6222" s="154">
        <v>42.058333333333302</v>
      </c>
    </row>
    <row r="6223" spans="1:2">
      <c r="A6223">
        <v>1500005838</v>
      </c>
      <c r="B6223" s="154">
        <v>88.1666666666667</v>
      </c>
    </row>
    <row r="6224" spans="1:2">
      <c r="A6224">
        <v>1500003374</v>
      </c>
      <c r="B6224" s="154">
        <v>16.9166666666667</v>
      </c>
    </row>
    <row r="6225" spans="1:2">
      <c r="A6225">
        <v>1500003073</v>
      </c>
      <c r="B6225" s="154">
        <v>69.1666666666667</v>
      </c>
    </row>
    <row r="6226" spans="1:2">
      <c r="A6226">
        <v>1500005463</v>
      </c>
      <c r="B6226" s="154">
        <v>52.4166666666667</v>
      </c>
    </row>
    <row r="6227" spans="1:2">
      <c r="A6227">
        <v>1500003375</v>
      </c>
      <c r="B6227" s="154">
        <v>52.5</v>
      </c>
    </row>
    <row r="6228" spans="1:2">
      <c r="A6228">
        <v>1500002352</v>
      </c>
      <c r="B6228" s="154">
        <v>30</v>
      </c>
    </row>
    <row r="6229" spans="1:2">
      <c r="A6229">
        <v>1500002353</v>
      </c>
      <c r="B6229" s="154">
        <v>74</v>
      </c>
    </row>
    <row r="6230" spans="1:2">
      <c r="A6230">
        <v>1500004337</v>
      </c>
      <c r="B6230" s="154">
        <v>2.3333333333333299</v>
      </c>
    </row>
    <row r="6231" spans="1:2">
      <c r="A6231">
        <v>1500004642</v>
      </c>
      <c r="B6231" s="154">
        <v>0</v>
      </c>
    </row>
    <row r="6232" spans="1:2">
      <c r="A6232">
        <v>1500002775</v>
      </c>
      <c r="B6232" s="154">
        <v>0</v>
      </c>
    </row>
    <row r="6233" spans="1:2">
      <c r="A6233">
        <v>1500003310</v>
      </c>
      <c r="B6233" s="154">
        <v>22.9166666666667</v>
      </c>
    </row>
    <row r="6234" spans="1:2">
      <c r="A6234">
        <v>1500002938</v>
      </c>
      <c r="B6234" s="154">
        <v>2.5</v>
      </c>
    </row>
    <row r="6235" spans="1:2">
      <c r="A6235">
        <v>1500003975</v>
      </c>
      <c r="B6235" s="154">
        <v>0</v>
      </c>
    </row>
    <row r="6236" spans="1:2">
      <c r="A6236">
        <v>1500002283</v>
      </c>
      <c r="B6236" s="154">
        <v>13.5</v>
      </c>
    </row>
    <row r="6237" spans="1:2">
      <c r="A6237">
        <v>1500002457</v>
      </c>
      <c r="B6237" s="154">
        <v>5.5</v>
      </c>
    </row>
    <row r="6238" spans="1:2">
      <c r="A6238">
        <v>1500002763</v>
      </c>
      <c r="B6238" s="154">
        <v>6.9166666666666696</v>
      </c>
    </row>
    <row r="6239" spans="1:2">
      <c r="A6239">
        <v>1500003804</v>
      </c>
      <c r="B6239" s="154">
        <v>24.0833333333333</v>
      </c>
    </row>
    <row r="6240" spans="1:2">
      <c r="A6240">
        <v>1500004768</v>
      </c>
      <c r="B6240" s="154">
        <v>10.1666666666667</v>
      </c>
    </row>
    <row r="6241" spans="1:2">
      <c r="A6241">
        <v>1500003383</v>
      </c>
      <c r="B6241" s="154">
        <v>13.25</v>
      </c>
    </row>
    <row r="6242" spans="1:2">
      <c r="A6242">
        <v>1500004056</v>
      </c>
      <c r="B6242" s="154">
        <v>11.0833333333333</v>
      </c>
    </row>
    <row r="6243" spans="1:2">
      <c r="A6243">
        <v>1500003054</v>
      </c>
      <c r="B6243" s="154">
        <v>64.125</v>
      </c>
    </row>
    <row r="6244" spans="1:2">
      <c r="A6244">
        <v>1500002293</v>
      </c>
      <c r="B6244" s="154">
        <v>43</v>
      </c>
    </row>
    <row r="6245" spans="1:2">
      <c r="A6245">
        <v>1500005577</v>
      </c>
      <c r="B6245" s="154">
        <v>86.4166666666667</v>
      </c>
    </row>
    <row r="6246" spans="1:2">
      <c r="A6246">
        <v>1500005560</v>
      </c>
      <c r="B6246" s="154">
        <v>58.0833333333333</v>
      </c>
    </row>
    <row r="6247" spans="1:2">
      <c r="A6247">
        <v>1500003638</v>
      </c>
      <c r="B6247" s="154">
        <v>32.6666666666667</v>
      </c>
    </row>
    <row r="6248" spans="1:2">
      <c r="A6248">
        <v>1500001778</v>
      </c>
      <c r="B6248" s="154">
        <v>8.0833333333333304</v>
      </c>
    </row>
    <row r="6249" spans="1:2">
      <c r="A6249">
        <v>1500002907</v>
      </c>
      <c r="B6249" s="154">
        <v>0</v>
      </c>
    </row>
    <row r="6250" spans="1:2">
      <c r="A6250">
        <v>1500003859</v>
      </c>
      <c r="B6250" s="154">
        <v>19</v>
      </c>
    </row>
    <row r="6251" spans="1:2">
      <c r="A6251">
        <v>1500005310</v>
      </c>
      <c r="B6251" s="154">
        <v>58.3333333333333</v>
      </c>
    </row>
    <row r="6252" spans="1:2">
      <c r="A6252">
        <v>1500003580</v>
      </c>
      <c r="B6252" s="154">
        <v>0</v>
      </c>
    </row>
    <row r="6253" spans="1:2">
      <c r="A6253">
        <v>1500006181</v>
      </c>
      <c r="B6253" s="154">
        <v>0</v>
      </c>
    </row>
    <row r="6254" spans="1:2">
      <c r="A6254">
        <v>1500002051</v>
      </c>
      <c r="B6254" s="154">
        <v>15.5</v>
      </c>
    </row>
    <row r="6255" spans="1:2">
      <c r="A6255">
        <v>1500002193</v>
      </c>
      <c r="B6255" s="154">
        <v>25.1666666666667</v>
      </c>
    </row>
    <row r="6256" spans="1:2">
      <c r="A6256">
        <v>1500005519</v>
      </c>
      <c r="B6256" s="154">
        <v>0</v>
      </c>
    </row>
    <row r="6257" spans="1:2">
      <c r="A6257">
        <v>1500005966</v>
      </c>
      <c r="B6257" s="154">
        <v>0</v>
      </c>
    </row>
    <row r="6258" spans="1:2">
      <c r="A6258">
        <v>1500002530</v>
      </c>
      <c r="B6258" s="154">
        <v>54.875</v>
      </c>
    </row>
    <row r="6259" spans="1:2">
      <c r="A6259">
        <v>1500002458</v>
      </c>
      <c r="B6259" s="154">
        <v>44.75</v>
      </c>
    </row>
    <row r="6260" spans="1:2">
      <c r="A6260">
        <v>1500002459</v>
      </c>
      <c r="B6260" s="154">
        <v>0</v>
      </c>
    </row>
    <row r="6261" spans="1:2">
      <c r="A6261">
        <v>1500004297</v>
      </c>
      <c r="B6261" s="154">
        <v>1.8333333333333299</v>
      </c>
    </row>
    <row r="6262" spans="1:2">
      <c r="A6262">
        <v>1500002067</v>
      </c>
      <c r="B6262" s="154">
        <v>2.0833333333333299</v>
      </c>
    </row>
    <row r="6263" spans="1:2">
      <c r="A6263">
        <v>1500004919</v>
      </c>
      <c r="B6263" s="154">
        <v>0</v>
      </c>
    </row>
    <row r="6264" spans="1:2">
      <c r="A6264">
        <v>1500005963</v>
      </c>
      <c r="B6264" s="154">
        <v>21.8333333333333</v>
      </c>
    </row>
    <row r="6265" spans="1:2">
      <c r="A6265">
        <v>1500004920</v>
      </c>
      <c r="B6265" s="154">
        <v>10.8333333333333</v>
      </c>
    </row>
    <row r="6266" spans="1:2">
      <c r="A6266">
        <v>1500005823</v>
      </c>
      <c r="B6266" s="154">
        <v>0.66666666666666696</v>
      </c>
    </row>
    <row r="6267" spans="1:2">
      <c r="A6267">
        <v>1500002485</v>
      </c>
      <c r="B6267" s="154">
        <v>0</v>
      </c>
    </row>
    <row r="6268" spans="1:2">
      <c r="A6268">
        <v>1500002486</v>
      </c>
      <c r="B6268" s="154">
        <v>0</v>
      </c>
    </row>
    <row r="6269" spans="1:2">
      <c r="A6269">
        <v>1500005445</v>
      </c>
      <c r="B6269" s="154">
        <v>18.0416666666667</v>
      </c>
    </row>
    <row r="6270" spans="1:2">
      <c r="A6270">
        <v>1500003075</v>
      </c>
      <c r="B6270" s="154">
        <v>0</v>
      </c>
    </row>
    <row r="6271" spans="1:2">
      <c r="A6271">
        <v>1500003568</v>
      </c>
      <c r="B6271" s="154">
        <v>10</v>
      </c>
    </row>
    <row r="6272" spans="1:2">
      <c r="A6272">
        <v>1500003446</v>
      </c>
      <c r="B6272" s="154">
        <v>2.0833333333333299</v>
      </c>
    </row>
    <row r="6273" spans="1:2">
      <c r="A6273">
        <v>1500003447</v>
      </c>
      <c r="B6273" s="154">
        <v>32.6666666666667</v>
      </c>
    </row>
    <row r="6274" spans="1:2">
      <c r="A6274">
        <v>1500002386</v>
      </c>
      <c r="B6274" s="154">
        <v>13</v>
      </c>
    </row>
    <row r="6275" spans="1:2">
      <c r="A6275">
        <v>1500005203</v>
      </c>
      <c r="B6275" s="154">
        <v>45.4166666666667</v>
      </c>
    </row>
    <row r="6276" spans="1:2">
      <c r="A6276">
        <v>1500002409</v>
      </c>
      <c r="B6276" s="154">
        <v>40.1666666666667</v>
      </c>
    </row>
    <row r="6277" spans="1:2">
      <c r="A6277">
        <v>1500003334</v>
      </c>
      <c r="B6277" s="154">
        <v>41.9166666666667</v>
      </c>
    </row>
    <row r="6278" spans="1:2">
      <c r="A6278">
        <v>1500003717</v>
      </c>
      <c r="B6278" s="154">
        <v>5.5833333333333304</v>
      </c>
    </row>
    <row r="6279" spans="1:2">
      <c r="A6279">
        <v>1500001764</v>
      </c>
      <c r="B6279" s="154">
        <v>7.3333333333333304</v>
      </c>
    </row>
    <row r="6280" spans="1:2">
      <c r="A6280">
        <v>1500005563</v>
      </c>
      <c r="B6280" s="154">
        <v>8.1666666666666696</v>
      </c>
    </row>
    <row r="6281" spans="1:2">
      <c r="A6281">
        <v>1500005520</v>
      </c>
      <c r="B6281" s="154">
        <v>0</v>
      </c>
    </row>
    <row r="6282" spans="1:2">
      <c r="A6282">
        <v>1500003563</v>
      </c>
      <c r="B6282" s="154">
        <v>22.7</v>
      </c>
    </row>
    <row r="6283" spans="1:2">
      <c r="A6283">
        <v>1500003476</v>
      </c>
      <c r="B6283" s="154">
        <v>28.5</v>
      </c>
    </row>
    <row r="6284" spans="1:2">
      <c r="A6284">
        <v>1500002010</v>
      </c>
      <c r="B6284" s="154">
        <v>0</v>
      </c>
    </row>
    <row r="6285" spans="1:2">
      <c r="A6285">
        <v>1500003121</v>
      </c>
      <c r="B6285" s="154">
        <v>13.6666666666667</v>
      </c>
    </row>
    <row r="6286" spans="1:2">
      <c r="A6286">
        <v>1500003122</v>
      </c>
      <c r="B6286" s="154">
        <v>77.0833333333333</v>
      </c>
    </row>
    <row r="6287" spans="1:2">
      <c r="A6287">
        <v>1500002294</v>
      </c>
      <c r="B6287" s="154">
        <v>4.1666666666666696</v>
      </c>
    </row>
    <row r="6288" spans="1:2">
      <c r="A6288">
        <v>1500005549</v>
      </c>
      <c r="B6288" s="154">
        <v>53.75</v>
      </c>
    </row>
    <row r="6289" spans="1:2">
      <c r="A6289">
        <v>1500004274</v>
      </c>
      <c r="B6289" s="154">
        <v>26.6666666666667</v>
      </c>
    </row>
    <row r="6290" spans="1:2">
      <c r="A6290">
        <v>1500004275</v>
      </c>
      <c r="B6290" s="154">
        <v>0</v>
      </c>
    </row>
    <row r="6291" spans="1:2">
      <c r="A6291">
        <v>1500004276</v>
      </c>
      <c r="B6291" s="154">
        <v>9.1666666666666696</v>
      </c>
    </row>
    <row r="6292" spans="1:2">
      <c r="A6292">
        <v>1500005464</v>
      </c>
      <c r="B6292" s="154">
        <v>7.9166666666666696</v>
      </c>
    </row>
    <row r="6293" spans="1:2">
      <c r="A6293">
        <v>1500002410</v>
      </c>
      <c r="B6293" s="154">
        <v>28.3333333333333</v>
      </c>
    </row>
    <row r="6294" spans="1:2">
      <c r="A6294">
        <v>1500002697</v>
      </c>
      <c r="B6294" s="154">
        <v>32.9166666666667</v>
      </c>
    </row>
    <row r="6295" spans="1:2">
      <c r="A6295">
        <v>1500002672</v>
      </c>
      <c r="B6295" s="154">
        <v>33.1666666666667</v>
      </c>
    </row>
    <row r="6296" spans="1:2">
      <c r="A6296">
        <v>1500003498</v>
      </c>
      <c r="B6296" s="154">
        <v>17.5833333333333</v>
      </c>
    </row>
    <row r="6297" spans="1:2">
      <c r="A6297">
        <v>1500005465</v>
      </c>
      <c r="B6297" s="154">
        <v>0</v>
      </c>
    </row>
    <row r="6298" spans="1:2">
      <c r="A6298">
        <v>1500002674</v>
      </c>
      <c r="B6298" s="154">
        <v>0</v>
      </c>
    </row>
    <row r="6299" spans="1:2">
      <c r="A6299">
        <v>1500001976</v>
      </c>
      <c r="B6299" s="154">
        <v>31.6666666666667</v>
      </c>
    </row>
    <row r="6300" spans="1:2">
      <c r="A6300">
        <v>1500001977</v>
      </c>
      <c r="B6300" s="154">
        <v>43.058333333333302</v>
      </c>
    </row>
    <row r="6301" spans="1:2">
      <c r="A6301">
        <v>1500005204</v>
      </c>
      <c r="B6301" s="154">
        <v>3.75</v>
      </c>
    </row>
    <row r="6302" spans="1:2">
      <c r="A6302">
        <v>1500003805</v>
      </c>
      <c r="B6302" s="154">
        <v>0</v>
      </c>
    </row>
    <row r="6303" spans="1:2">
      <c r="A6303">
        <v>1500004564</v>
      </c>
      <c r="B6303" s="154">
        <v>20.8333333333333</v>
      </c>
    </row>
    <row r="6304" spans="1:2">
      <c r="A6304">
        <v>1500004540</v>
      </c>
      <c r="B6304" s="154">
        <v>77.0833333333333</v>
      </c>
    </row>
    <row r="6305" spans="1:2">
      <c r="A6305">
        <v>1500002354</v>
      </c>
      <c r="B6305" s="154">
        <v>41.9166666666667</v>
      </c>
    </row>
    <row r="6306" spans="1:2">
      <c r="A6306">
        <v>1500002658</v>
      </c>
      <c r="B6306" s="154">
        <v>28.875</v>
      </c>
    </row>
    <row r="6307" spans="1:2">
      <c r="A6307">
        <v>1500003631</v>
      </c>
      <c r="B6307" s="154">
        <v>128.666666666667</v>
      </c>
    </row>
    <row r="6308" spans="1:2">
      <c r="A6308">
        <v>1500004572</v>
      </c>
      <c r="B6308" s="154">
        <v>0</v>
      </c>
    </row>
    <row r="6309" spans="1:2">
      <c r="A6309">
        <v>1500003775</v>
      </c>
      <c r="B6309" s="154">
        <v>12.6666666666667</v>
      </c>
    </row>
    <row r="6310" spans="1:2">
      <c r="A6310">
        <v>1500003311</v>
      </c>
      <c r="B6310" s="154">
        <v>0</v>
      </c>
    </row>
    <row r="6311" spans="1:2">
      <c r="A6311">
        <v>1500002857</v>
      </c>
      <c r="B6311" s="154">
        <v>0</v>
      </c>
    </row>
    <row r="6312" spans="1:2">
      <c r="A6312">
        <v>1500003639</v>
      </c>
      <c r="B6312" s="154">
        <v>13.3333333333333</v>
      </c>
    </row>
    <row r="6313" spans="1:2">
      <c r="A6313">
        <v>1500005724</v>
      </c>
      <c r="B6313" s="154">
        <v>0</v>
      </c>
    </row>
    <row r="6314" spans="1:2">
      <c r="A6314">
        <v>1500002563</v>
      </c>
      <c r="B6314" s="154">
        <v>7.2</v>
      </c>
    </row>
    <row r="6315" spans="1:2">
      <c r="A6315">
        <v>1500002564</v>
      </c>
      <c r="B6315" s="154">
        <v>2.5</v>
      </c>
    </row>
    <row r="6316" spans="1:2">
      <c r="A6316">
        <v>1500002565</v>
      </c>
      <c r="B6316" s="154">
        <v>9.5749999999999993</v>
      </c>
    </row>
    <row r="6317" spans="1:2">
      <c r="A6317">
        <v>1500003001</v>
      </c>
      <c r="B6317" s="154">
        <v>0</v>
      </c>
    </row>
    <row r="6318" spans="1:2">
      <c r="A6318">
        <v>1500002346</v>
      </c>
      <c r="B6318" s="154">
        <v>13.4166666666667</v>
      </c>
    </row>
    <row r="6319" spans="1:2">
      <c r="A6319">
        <v>1500004947</v>
      </c>
      <c r="B6319" s="154">
        <v>0</v>
      </c>
    </row>
    <row r="6320" spans="1:2">
      <c r="A6320">
        <v>1500004948</v>
      </c>
      <c r="B6320" s="154">
        <v>16.5</v>
      </c>
    </row>
    <row r="6321" spans="1:2">
      <c r="A6321">
        <v>1500002338</v>
      </c>
      <c r="B6321" s="154">
        <v>0</v>
      </c>
    </row>
    <row r="6322" spans="1:2">
      <c r="A6322">
        <v>1500004100</v>
      </c>
      <c r="B6322" s="154">
        <v>14</v>
      </c>
    </row>
    <row r="6323" spans="1:2">
      <c r="A6323">
        <v>1500002237</v>
      </c>
      <c r="B6323" s="154">
        <v>0</v>
      </c>
    </row>
    <row r="6324" spans="1:2">
      <c r="A6324">
        <v>1500005936</v>
      </c>
      <c r="B6324" s="154">
        <v>0</v>
      </c>
    </row>
    <row r="6325" spans="1:2">
      <c r="A6325">
        <v>1500006152</v>
      </c>
      <c r="B6325" s="154">
        <v>20.0833333333333</v>
      </c>
    </row>
    <row r="6326" spans="1:2">
      <c r="A6326">
        <v>1500002150</v>
      </c>
      <c r="B6326" s="154">
        <v>8.75</v>
      </c>
    </row>
    <row r="6327" spans="1:2">
      <c r="A6327">
        <v>1500005893</v>
      </c>
      <c r="B6327" s="154">
        <v>0</v>
      </c>
    </row>
    <row r="6328" spans="1:2">
      <c r="A6328">
        <v>1500003448</v>
      </c>
      <c r="B6328" s="154">
        <v>161.416666666667</v>
      </c>
    </row>
    <row r="6329" spans="1:2">
      <c r="A6329">
        <v>1500003449</v>
      </c>
      <c r="B6329" s="154">
        <v>38.5</v>
      </c>
    </row>
    <row r="6330" spans="1:2">
      <c r="A6330">
        <v>1500002387</v>
      </c>
      <c r="B6330" s="154">
        <v>25</v>
      </c>
    </row>
    <row r="6331" spans="1:2">
      <c r="A6331">
        <v>1500005033</v>
      </c>
      <c r="B6331" s="154">
        <v>26.4166666666667</v>
      </c>
    </row>
    <row r="6332" spans="1:2">
      <c r="A6332">
        <v>1500004719</v>
      </c>
      <c r="B6332" s="154">
        <v>23.8333333333333</v>
      </c>
    </row>
    <row r="6333" spans="1:2">
      <c r="A6333">
        <v>1500004720</v>
      </c>
      <c r="B6333" s="154">
        <v>44.5</v>
      </c>
    </row>
    <row r="6334" spans="1:2">
      <c r="A6334">
        <v>1500003806</v>
      </c>
      <c r="B6334" s="154">
        <v>26.6666666666667</v>
      </c>
    </row>
    <row r="6335" spans="1:2">
      <c r="A6335">
        <v>1500005276</v>
      </c>
      <c r="B6335" s="154">
        <v>120.441666666667</v>
      </c>
    </row>
    <row r="6336" spans="1:2">
      <c r="A6336">
        <v>1500004149</v>
      </c>
      <c r="B6336" s="154">
        <v>0</v>
      </c>
    </row>
    <row r="6337" spans="1:2">
      <c r="A6337">
        <v>1500003335</v>
      </c>
      <c r="B6337" s="154">
        <v>5.4166666666666696</v>
      </c>
    </row>
    <row r="6338" spans="1:2">
      <c r="A6338">
        <v>1500003336</v>
      </c>
      <c r="B6338" s="154">
        <v>26.4166666666667</v>
      </c>
    </row>
    <row r="6339" spans="1:2">
      <c r="A6339">
        <v>1500003040</v>
      </c>
      <c r="B6339" s="154">
        <v>0</v>
      </c>
    </row>
    <row r="6340" spans="1:2">
      <c r="A6340">
        <v>1500005438</v>
      </c>
      <c r="B6340" s="154">
        <v>36.258333333333297</v>
      </c>
    </row>
    <row r="6341" spans="1:2">
      <c r="A6341">
        <v>1500003424</v>
      </c>
      <c r="B6341" s="154">
        <v>47.891666666666701</v>
      </c>
    </row>
    <row r="6342" spans="1:2">
      <c r="A6342">
        <v>1500005057</v>
      </c>
      <c r="B6342" s="154">
        <v>0</v>
      </c>
    </row>
    <row r="6343" spans="1:2">
      <c r="A6343">
        <v>1500002536</v>
      </c>
      <c r="B6343" s="154">
        <v>104.716666666667</v>
      </c>
    </row>
    <row r="6344" spans="1:2">
      <c r="A6344">
        <v>1500003843</v>
      </c>
      <c r="B6344" s="154">
        <v>0</v>
      </c>
    </row>
    <row r="6345" spans="1:2">
      <c r="A6345">
        <v>1500004486</v>
      </c>
      <c r="B6345" s="154">
        <v>2.5</v>
      </c>
    </row>
    <row r="6346" spans="1:2">
      <c r="A6346">
        <v>1500004309</v>
      </c>
      <c r="B6346" s="154">
        <v>1.75</v>
      </c>
    </row>
    <row r="6347" spans="1:2">
      <c r="A6347">
        <v>1500004079</v>
      </c>
      <c r="B6347" s="154">
        <v>70.391666666666694</v>
      </c>
    </row>
    <row r="6348" spans="1:2">
      <c r="A6348">
        <v>1500004402</v>
      </c>
      <c r="B6348" s="154">
        <v>59.091666666666697</v>
      </c>
    </row>
    <row r="6349" spans="1:2">
      <c r="A6349">
        <v>1500003384</v>
      </c>
      <c r="B6349" s="154">
        <v>4.4166666666666696</v>
      </c>
    </row>
    <row r="6350" spans="1:2">
      <c r="A6350">
        <v>1500003385</v>
      </c>
      <c r="B6350" s="154">
        <v>0</v>
      </c>
    </row>
    <row r="6351" spans="1:2">
      <c r="A6351">
        <v>1500004302</v>
      </c>
      <c r="B6351" s="154">
        <v>4.3333333333333304</v>
      </c>
    </row>
    <row r="6352" spans="1:2">
      <c r="A6352">
        <v>1500003425</v>
      </c>
      <c r="B6352" s="154">
        <v>0</v>
      </c>
    </row>
    <row r="6353" spans="1:2">
      <c r="A6353">
        <v>1500004643</v>
      </c>
      <c r="B6353" s="154">
        <v>2.0833333333333299</v>
      </c>
    </row>
    <row r="6354" spans="1:2">
      <c r="A6354">
        <v>1500003342</v>
      </c>
      <c r="B6354" s="154">
        <v>6.4166666666666696</v>
      </c>
    </row>
    <row r="6355" spans="1:2">
      <c r="A6355">
        <v>1500004403</v>
      </c>
      <c r="B6355" s="154">
        <v>0</v>
      </c>
    </row>
    <row r="6356" spans="1:2">
      <c r="A6356">
        <v>1500003343</v>
      </c>
      <c r="B6356" s="154">
        <v>44.475000000000001</v>
      </c>
    </row>
    <row r="6357" spans="1:2">
      <c r="A6357">
        <v>1500003386</v>
      </c>
      <c r="B6357" s="154">
        <v>16.75</v>
      </c>
    </row>
    <row r="6358" spans="1:2">
      <c r="A6358">
        <v>1500002675</v>
      </c>
      <c r="B6358" s="154">
        <v>0</v>
      </c>
    </row>
    <row r="6359" spans="1:2">
      <c r="A6359">
        <v>1500003477</v>
      </c>
      <c r="B6359" s="154">
        <v>79.6666666666667</v>
      </c>
    </row>
    <row r="6360" spans="1:2">
      <c r="A6360">
        <v>1500002698</v>
      </c>
      <c r="B6360" s="154">
        <v>10.5833333333333</v>
      </c>
    </row>
    <row r="6361" spans="1:2">
      <c r="A6361">
        <v>1500002676</v>
      </c>
      <c r="B6361" s="154">
        <v>0</v>
      </c>
    </row>
    <row r="6362" spans="1:2">
      <c r="A6362">
        <v>1500004541</v>
      </c>
      <c r="B6362" s="154">
        <v>32</v>
      </c>
    </row>
    <row r="6363" spans="1:2">
      <c r="A6363">
        <v>1500004582</v>
      </c>
      <c r="B6363" s="154">
        <v>14.1666666666667</v>
      </c>
    </row>
    <row r="6364" spans="1:2">
      <c r="A6364">
        <v>1500005726</v>
      </c>
      <c r="B6364" s="154">
        <v>33.0416666666667</v>
      </c>
    </row>
    <row r="6365" spans="1:2">
      <c r="A6365">
        <v>1500002295</v>
      </c>
      <c r="B6365" s="154">
        <v>0</v>
      </c>
    </row>
    <row r="6366" spans="1:2">
      <c r="A6366">
        <v>1500005077</v>
      </c>
      <c r="B6366" s="154">
        <v>16.5</v>
      </c>
    </row>
    <row r="6367" spans="1:2">
      <c r="A6367">
        <v>1500001765</v>
      </c>
      <c r="B6367" s="154">
        <v>21.25</v>
      </c>
    </row>
    <row r="6368" spans="1:2">
      <c r="A6368">
        <v>1500004381</v>
      </c>
      <c r="B6368" s="154">
        <v>0</v>
      </c>
    </row>
    <row r="6369" spans="1:2">
      <c r="A6369">
        <v>1500004338</v>
      </c>
      <c r="B6369" s="154">
        <v>0</v>
      </c>
    </row>
    <row r="6370" spans="1:2">
      <c r="A6370">
        <v>1500003581</v>
      </c>
      <c r="B6370" s="154">
        <v>0</v>
      </c>
    </row>
    <row r="6371" spans="1:2">
      <c r="A6371">
        <v>1500003583</v>
      </c>
      <c r="B6371" s="154">
        <v>67.2083333333333</v>
      </c>
    </row>
    <row r="6372" spans="1:2">
      <c r="A6372">
        <v>1500002542</v>
      </c>
      <c r="B6372" s="154">
        <v>11.25</v>
      </c>
    </row>
    <row r="6373" spans="1:2">
      <c r="A6373">
        <v>1500002543</v>
      </c>
      <c r="B6373" s="154">
        <v>0</v>
      </c>
    </row>
    <row r="6374" spans="1:2">
      <c r="A6374">
        <v>1500002968</v>
      </c>
      <c r="B6374" s="154">
        <v>11.6666666666667</v>
      </c>
    </row>
    <row r="6375" spans="1:2">
      <c r="A6375">
        <v>1500002969</v>
      </c>
      <c r="B6375" s="154">
        <v>8.3333333333333304</v>
      </c>
    </row>
    <row r="6376" spans="1:2">
      <c r="A6376">
        <v>1500005627</v>
      </c>
      <c r="B6376" s="154">
        <v>10</v>
      </c>
    </row>
    <row r="6377" spans="1:2">
      <c r="A6377">
        <v>1500003956</v>
      </c>
      <c r="B6377" s="154">
        <v>0</v>
      </c>
    </row>
    <row r="6378" spans="1:2">
      <c r="A6378">
        <v>1500003564</v>
      </c>
      <c r="B6378" s="154">
        <v>9.35</v>
      </c>
    </row>
    <row r="6379" spans="1:2">
      <c r="A6379">
        <v>1500005401</v>
      </c>
      <c r="B6379" s="154">
        <v>29.1666666666667</v>
      </c>
    </row>
    <row r="6380" spans="1:2">
      <c r="A6380">
        <v>1500003312</v>
      </c>
      <c r="B6380" s="154">
        <v>0</v>
      </c>
    </row>
    <row r="6381" spans="1:2">
      <c r="A6381">
        <v>1500004825</v>
      </c>
      <c r="B6381" s="154">
        <v>14.6666666666667</v>
      </c>
    </row>
    <row r="6382" spans="1:2">
      <c r="A6382">
        <v>1500003427</v>
      </c>
      <c r="B6382" s="154">
        <v>19.3333333333333</v>
      </c>
    </row>
    <row r="6383" spans="1:2">
      <c r="A6383">
        <v>1500004935</v>
      </c>
      <c r="B6383" s="154">
        <v>1.6666666666666701</v>
      </c>
    </row>
    <row r="6384" spans="1:2">
      <c r="A6384">
        <v>1500003450</v>
      </c>
      <c r="B6384" s="154">
        <v>39.5833333333333</v>
      </c>
    </row>
    <row r="6385" spans="1:2">
      <c r="A6385">
        <v>1500003451</v>
      </c>
      <c r="B6385" s="154">
        <v>20</v>
      </c>
    </row>
    <row r="6386" spans="1:2">
      <c r="A6386">
        <v>1500005402</v>
      </c>
      <c r="B6386" s="154">
        <v>0</v>
      </c>
    </row>
    <row r="6387" spans="1:2">
      <c r="A6387">
        <v>1500004303</v>
      </c>
      <c r="B6387" s="154">
        <v>0</v>
      </c>
    </row>
    <row r="6388" spans="1:2">
      <c r="A6388">
        <v>1500002068</v>
      </c>
      <c r="B6388" s="154">
        <v>0</v>
      </c>
    </row>
    <row r="6389" spans="1:2">
      <c r="A6389">
        <v>1500003527</v>
      </c>
      <c r="B6389" s="154">
        <v>12.25</v>
      </c>
    </row>
    <row r="6390" spans="1:2">
      <c r="A6390">
        <v>1500002134</v>
      </c>
      <c r="B6390" s="154">
        <v>0</v>
      </c>
    </row>
    <row r="6391" spans="1:2">
      <c r="A6391">
        <v>1500005894</v>
      </c>
      <c r="B6391" s="154">
        <v>0</v>
      </c>
    </row>
    <row r="6392" spans="1:2">
      <c r="A6392">
        <v>1500002329</v>
      </c>
      <c r="B6392" s="154">
        <v>52.4166666666667</v>
      </c>
    </row>
    <row r="6393" spans="1:2">
      <c r="A6393">
        <v>1500003344</v>
      </c>
      <c r="B6393" s="154">
        <v>30.5833333333333</v>
      </c>
    </row>
    <row r="6394" spans="1:2">
      <c r="A6394">
        <v>1500004772</v>
      </c>
      <c r="B6394" s="154">
        <v>0</v>
      </c>
    </row>
    <row r="6395" spans="1:2">
      <c r="A6395">
        <v>1500004061</v>
      </c>
      <c r="B6395" s="154">
        <v>0</v>
      </c>
    </row>
    <row r="6396" spans="1:2">
      <c r="A6396">
        <v>1500004921</v>
      </c>
      <c r="B6396" s="154">
        <v>0</v>
      </c>
    </row>
    <row r="6397" spans="1:2">
      <c r="A6397">
        <v>1500005550</v>
      </c>
      <c r="B6397" s="154">
        <v>14.5</v>
      </c>
    </row>
    <row r="6398" spans="1:2">
      <c r="A6398">
        <v>1500003584</v>
      </c>
      <c r="B6398" s="154">
        <v>35</v>
      </c>
    </row>
    <row r="6399" spans="1:2">
      <c r="A6399">
        <v>1500002509</v>
      </c>
      <c r="B6399" s="154">
        <v>99.1666666666667</v>
      </c>
    </row>
    <row r="6400" spans="1:2">
      <c r="A6400">
        <v>1500003139</v>
      </c>
      <c r="B6400" s="154">
        <v>5.25</v>
      </c>
    </row>
    <row r="6401" spans="1:2">
      <c r="A6401">
        <v>1500003140</v>
      </c>
      <c r="B6401" s="154">
        <v>18.25</v>
      </c>
    </row>
    <row r="6402" spans="1:2">
      <c r="A6402">
        <v>1500003684</v>
      </c>
      <c r="B6402" s="154">
        <v>22.6666666666667</v>
      </c>
    </row>
    <row r="6403" spans="1:2">
      <c r="A6403">
        <v>1500005059</v>
      </c>
      <c r="B6403" s="154">
        <v>11.9166666666667</v>
      </c>
    </row>
    <row r="6404" spans="1:2">
      <c r="A6404">
        <v>1500003544</v>
      </c>
      <c r="B6404" s="154">
        <v>2.5</v>
      </c>
    </row>
    <row r="6405" spans="1:2">
      <c r="A6405">
        <v>1500005466</v>
      </c>
      <c r="B6405" s="154">
        <v>0</v>
      </c>
    </row>
    <row r="6406" spans="1:2">
      <c r="A6406">
        <v>1500003478</v>
      </c>
      <c r="B6406" s="154">
        <v>23.6666666666667</v>
      </c>
    </row>
    <row r="6407" spans="1:2">
      <c r="A6407">
        <v>1500002355</v>
      </c>
      <c r="B6407" s="154">
        <v>1.6666666666666701</v>
      </c>
    </row>
    <row r="6408" spans="1:2">
      <c r="A6408">
        <v>1500002356</v>
      </c>
      <c r="B6408" s="154">
        <v>8.3333333333333304</v>
      </c>
    </row>
    <row r="6409" spans="1:2">
      <c r="A6409">
        <v>1500005447</v>
      </c>
      <c r="B6409" s="154">
        <v>29.6666666666667</v>
      </c>
    </row>
    <row r="6410" spans="1:2">
      <c r="A6410">
        <v>1500005448</v>
      </c>
      <c r="B6410" s="154">
        <v>14.616666666666699</v>
      </c>
    </row>
    <row r="6411" spans="1:2">
      <c r="A6411">
        <v>1500011760</v>
      </c>
      <c r="B6411" s="154">
        <v>3.5</v>
      </c>
    </row>
    <row r="6412" spans="1:2">
      <c r="A6412">
        <v>1500002677</v>
      </c>
      <c r="B6412" s="154">
        <v>6.1666666666666696</v>
      </c>
    </row>
    <row r="6413" spans="1:2">
      <c r="A6413">
        <v>1500002678</v>
      </c>
      <c r="B6413" s="154">
        <v>0</v>
      </c>
    </row>
    <row r="6414" spans="1:2">
      <c r="A6414">
        <v>1500002679</v>
      </c>
      <c r="B6414" s="154">
        <v>0</v>
      </c>
    </row>
    <row r="6415" spans="1:2">
      <c r="A6415">
        <v>1500002680</v>
      </c>
      <c r="B6415" s="154">
        <v>0</v>
      </c>
    </row>
    <row r="6416" spans="1:2">
      <c r="A6416">
        <v>1500002700</v>
      </c>
      <c r="B6416" s="154">
        <v>64.5833333333333</v>
      </c>
    </row>
    <row r="6417" spans="1:2">
      <c r="A6417">
        <v>1500011718</v>
      </c>
      <c r="B6417" s="154">
        <v>33.75</v>
      </c>
    </row>
    <row r="6418" spans="1:2">
      <c r="A6418">
        <v>1500003055</v>
      </c>
      <c r="B6418" s="154">
        <v>0</v>
      </c>
    </row>
    <row r="6419" spans="1:2">
      <c r="A6419">
        <v>1500003056</v>
      </c>
      <c r="B6419" s="154">
        <v>6.4583333333333304</v>
      </c>
    </row>
    <row r="6420" spans="1:2">
      <c r="A6420">
        <v>1500005469</v>
      </c>
      <c r="B6420" s="154">
        <v>0</v>
      </c>
    </row>
    <row r="6421" spans="1:2">
      <c r="A6421">
        <v>1500005472</v>
      </c>
      <c r="B6421" s="154">
        <v>26.1666666666667</v>
      </c>
    </row>
    <row r="6422" spans="1:2">
      <c r="A6422">
        <v>1500003077</v>
      </c>
      <c r="B6422" s="154">
        <v>16</v>
      </c>
    </row>
    <row r="6423" spans="1:2">
      <c r="A6423">
        <v>1500005473</v>
      </c>
      <c r="B6423" s="154">
        <v>7.5</v>
      </c>
    </row>
    <row r="6424" spans="1:2">
      <c r="A6424">
        <v>1500005842</v>
      </c>
      <c r="B6424" s="154">
        <v>0</v>
      </c>
    </row>
    <row r="6425" spans="1:2">
      <c r="A6425">
        <v>1500002359</v>
      </c>
      <c r="B6425" s="154">
        <v>0</v>
      </c>
    </row>
    <row r="6426" spans="1:2">
      <c r="A6426">
        <v>1500002609</v>
      </c>
      <c r="B6426" s="154">
        <v>92.491666666666703</v>
      </c>
    </row>
    <row r="6427" spans="1:2">
      <c r="A6427">
        <v>1500002296</v>
      </c>
      <c r="B6427" s="154">
        <v>12.0833333333333</v>
      </c>
    </row>
    <row r="6428" spans="1:2">
      <c r="A6428">
        <v>1500001979</v>
      </c>
      <c r="B6428" s="154">
        <v>0</v>
      </c>
    </row>
    <row r="6429" spans="1:2">
      <c r="A6429">
        <v>1500002411</v>
      </c>
      <c r="B6429" s="154">
        <v>68.9166666666667</v>
      </c>
    </row>
    <row r="6430" spans="1:2">
      <c r="A6430">
        <v>1500002104</v>
      </c>
      <c r="B6430" s="154">
        <v>7.9166666666666696</v>
      </c>
    </row>
    <row r="6431" spans="1:2">
      <c r="A6431">
        <v>1500002105</v>
      </c>
      <c r="B6431" s="154">
        <v>17.5</v>
      </c>
    </row>
    <row r="6432" spans="1:2">
      <c r="A6432">
        <v>1500005420</v>
      </c>
      <c r="B6432" s="154">
        <v>36.25</v>
      </c>
    </row>
    <row r="6433" spans="1:2">
      <c r="A6433">
        <v>1500004774</v>
      </c>
      <c r="B6433" s="154">
        <v>6.6666666666666696</v>
      </c>
    </row>
    <row r="6434" spans="1:2">
      <c r="A6434">
        <v>1500003125</v>
      </c>
      <c r="B6434" s="154">
        <v>13.4166666666667</v>
      </c>
    </row>
    <row r="6435" spans="1:2">
      <c r="A6435">
        <v>1500003376</v>
      </c>
      <c r="B6435" s="154">
        <v>0</v>
      </c>
    </row>
    <row r="6436" spans="1:2">
      <c r="A6436">
        <v>1500003377</v>
      </c>
      <c r="B6436" s="154">
        <v>29.6666666666667</v>
      </c>
    </row>
    <row r="6437" spans="1:2">
      <c r="A6437">
        <v>1500003324</v>
      </c>
      <c r="B6437" s="154">
        <v>15.4166666666667</v>
      </c>
    </row>
    <row r="6438" spans="1:2">
      <c r="A6438">
        <v>1500003378</v>
      </c>
      <c r="B6438" s="154">
        <v>7.5</v>
      </c>
    </row>
    <row r="6439" spans="1:2">
      <c r="A6439">
        <v>1500004277</v>
      </c>
      <c r="B6439" s="154">
        <v>1.6666666666666701</v>
      </c>
    </row>
    <row r="6440" spans="1:2">
      <c r="A6440">
        <v>1500011689</v>
      </c>
      <c r="B6440" s="154">
        <v>2.5</v>
      </c>
    </row>
    <row r="6441" spans="1:2">
      <c r="A6441">
        <v>1500004278</v>
      </c>
      <c r="B6441" s="154">
        <v>5.4166666666666696</v>
      </c>
    </row>
    <row r="6442" spans="1:2">
      <c r="A6442">
        <v>1500011748</v>
      </c>
      <c r="B6442" s="154">
        <v>0</v>
      </c>
    </row>
    <row r="6443" spans="1:2">
      <c r="A6443">
        <v>1500004456</v>
      </c>
      <c r="B6443" s="154">
        <v>19.5</v>
      </c>
    </row>
    <row r="6444" spans="1:2">
      <c r="A6444">
        <v>1500002776</v>
      </c>
      <c r="B6444" s="154">
        <v>0</v>
      </c>
    </row>
    <row r="6445" spans="1:2">
      <c r="A6445">
        <v>1500005142</v>
      </c>
      <c r="B6445" s="154">
        <v>0</v>
      </c>
    </row>
    <row r="6446" spans="1:2">
      <c r="A6446">
        <v>1500002153</v>
      </c>
      <c r="B6446" s="154">
        <v>9.9166666666666696</v>
      </c>
    </row>
    <row r="6447" spans="1:2">
      <c r="A6447">
        <v>1500004151</v>
      </c>
      <c r="B6447" s="154">
        <v>18.9166666666667</v>
      </c>
    </row>
    <row r="6448" spans="1:2">
      <c r="A6448">
        <v>1500002173</v>
      </c>
      <c r="B6448" s="154">
        <v>0</v>
      </c>
    </row>
    <row r="6449" spans="1:2">
      <c r="A6449">
        <v>1500004857</v>
      </c>
      <c r="B6449" s="154">
        <v>59.5833333333333</v>
      </c>
    </row>
    <row r="6450" spans="1:2">
      <c r="A6450">
        <v>1500005814</v>
      </c>
      <c r="B6450" s="154">
        <v>0</v>
      </c>
    </row>
    <row r="6451" spans="1:2">
      <c r="A6451">
        <v>1500002510</v>
      </c>
      <c r="B6451" s="154">
        <v>0</v>
      </c>
    </row>
    <row r="6452" spans="1:2">
      <c r="A6452">
        <v>1500005034</v>
      </c>
      <c r="B6452" s="154">
        <v>24.5833333333333</v>
      </c>
    </row>
    <row r="6453" spans="1:2">
      <c r="A6453">
        <v>1500005035</v>
      </c>
      <c r="B6453" s="154">
        <v>1.6666666666666701</v>
      </c>
    </row>
    <row r="6454" spans="1:2">
      <c r="A6454">
        <v>1500005082</v>
      </c>
      <c r="B6454" s="154">
        <v>0</v>
      </c>
    </row>
    <row r="6455" spans="1:2">
      <c r="A6455">
        <v>1500004721</v>
      </c>
      <c r="B6455" s="154">
        <v>58.75</v>
      </c>
    </row>
    <row r="6456" spans="1:2">
      <c r="A6456">
        <v>1500002902</v>
      </c>
      <c r="B6456" s="154">
        <v>0</v>
      </c>
    </row>
    <row r="6457" spans="1:2">
      <c r="A6457">
        <v>1500005727</v>
      </c>
      <c r="B6457" s="154">
        <v>13.9166666666667</v>
      </c>
    </row>
    <row r="6458" spans="1:2">
      <c r="A6458">
        <v>1500002566</v>
      </c>
      <c r="B6458" s="154">
        <v>55.85</v>
      </c>
    </row>
    <row r="6459" spans="1:2">
      <c r="A6459">
        <v>1500005728</v>
      </c>
      <c r="B6459" s="154">
        <v>9.81666666666667</v>
      </c>
    </row>
    <row r="6460" spans="1:2">
      <c r="A6460">
        <v>1500004660</v>
      </c>
      <c r="B6460" s="154">
        <v>14.2916666666667</v>
      </c>
    </row>
    <row r="6461" spans="1:2">
      <c r="A6461">
        <v>1500005729</v>
      </c>
      <c r="B6461" s="154">
        <v>98.658333333333303</v>
      </c>
    </row>
    <row r="6462" spans="1:2">
      <c r="A6462">
        <v>1500004661</v>
      </c>
      <c r="B6462" s="154">
        <v>0</v>
      </c>
    </row>
    <row r="6463" spans="1:2">
      <c r="A6463">
        <v>1500004279</v>
      </c>
      <c r="B6463" s="154">
        <v>42.1666666666667</v>
      </c>
    </row>
    <row r="6464" spans="1:2">
      <c r="A6464">
        <v>1500002276</v>
      </c>
      <c r="B6464" s="154">
        <v>8.3333333333333304</v>
      </c>
    </row>
    <row r="6465" spans="1:2">
      <c r="A6465">
        <v>1500002055</v>
      </c>
      <c r="B6465" s="154">
        <v>0</v>
      </c>
    </row>
    <row r="6466" spans="1:2">
      <c r="A6466">
        <v>1500005036</v>
      </c>
      <c r="B6466" s="154">
        <v>17.5</v>
      </c>
    </row>
    <row r="6467" spans="1:2">
      <c r="A6467">
        <v>1500002125</v>
      </c>
      <c r="B6467" s="154">
        <v>7.9166666666666696</v>
      </c>
    </row>
    <row r="6468" spans="1:2">
      <c r="A6468">
        <v>1500005311</v>
      </c>
      <c r="B6468" s="154">
        <v>19.8333333333333</v>
      </c>
    </row>
    <row r="6469" spans="1:2">
      <c r="A6469">
        <v>1500003585</v>
      </c>
      <c r="B6469" s="154">
        <v>22.5</v>
      </c>
    </row>
    <row r="6470" spans="1:2">
      <c r="A6470">
        <v>1500001744</v>
      </c>
      <c r="B6470" s="154">
        <v>0</v>
      </c>
    </row>
    <row r="6471" spans="1:2">
      <c r="A6471">
        <v>1500003002</v>
      </c>
      <c r="B6471" s="154">
        <v>0</v>
      </c>
    </row>
    <row r="6472" spans="1:2">
      <c r="A6472">
        <v>1500012245</v>
      </c>
      <c r="B6472" s="154">
        <v>0</v>
      </c>
    </row>
    <row r="6473" spans="1:2">
      <c r="A6473">
        <v>1500005521</v>
      </c>
      <c r="B6473" s="154">
        <v>0</v>
      </c>
    </row>
    <row r="6474" spans="1:2">
      <c r="A6474">
        <v>1500003948</v>
      </c>
      <c r="B6474" s="154">
        <v>6.0833333333333304</v>
      </c>
    </row>
    <row r="6475" spans="1:2">
      <c r="A6475">
        <v>1500002460</v>
      </c>
      <c r="B6475" s="154">
        <v>0</v>
      </c>
    </row>
    <row r="6476" spans="1:2">
      <c r="A6476">
        <v>1500002766</v>
      </c>
      <c r="B6476" s="154">
        <v>9.6666666666666696</v>
      </c>
    </row>
    <row r="6477" spans="1:2">
      <c r="A6477">
        <v>1500004525</v>
      </c>
      <c r="B6477" s="154">
        <v>24.3333333333333</v>
      </c>
    </row>
    <row r="6478" spans="1:2">
      <c r="A6478">
        <v>1500005497</v>
      </c>
      <c r="B6478" s="154">
        <v>14.1666666666667</v>
      </c>
    </row>
    <row r="6479" spans="1:2">
      <c r="A6479">
        <v>1500005522</v>
      </c>
      <c r="B6479" s="154">
        <v>20</v>
      </c>
    </row>
    <row r="6480" spans="1:2">
      <c r="A6480">
        <v>1500003126</v>
      </c>
      <c r="B6480" s="154">
        <v>42.25</v>
      </c>
    </row>
    <row r="6481" spans="1:2">
      <c r="A6481">
        <v>1500002868</v>
      </c>
      <c r="B6481" s="154">
        <v>3</v>
      </c>
    </row>
    <row r="6482" spans="1:2">
      <c r="A6482">
        <v>1500003855</v>
      </c>
      <c r="B6482" s="154">
        <v>12.9166666666667</v>
      </c>
    </row>
    <row r="6483" spans="1:2">
      <c r="A6483">
        <v>1500003323</v>
      </c>
      <c r="B6483" s="154">
        <v>14.5</v>
      </c>
    </row>
    <row r="6484" spans="1:2">
      <c r="A6484">
        <v>1500002512</v>
      </c>
      <c r="B6484" s="154">
        <v>30.8333333333333</v>
      </c>
    </row>
    <row r="6485" spans="1:2">
      <c r="A6485">
        <v>1500005087</v>
      </c>
      <c r="B6485" s="154">
        <v>17.8333333333333</v>
      </c>
    </row>
    <row r="6486" spans="1:2">
      <c r="A6486">
        <v>1500002837</v>
      </c>
      <c r="B6486" s="154">
        <v>0</v>
      </c>
    </row>
    <row r="6487" spans="1:2">
      <c r="A6487">
        <v>1500005449</v>
      </c>
      <c r="B6487" s="154">
        <v>14.366666666666699</v>
      </c>
    </row>
    <row r="6488" spans="1:2">
      <c r="A6488">
        <v>1500005802</v>
      </c>
      <c r="B6488" s="154">
        <v>5.3333333333333304</v>
      </c>
    </row>
    <row r="6489" spans="1:2">
      <c r="A6489">
        <v>1500002339</v>
      </c>
      <c r="B6489" s="154">
        <v>2.9166666666666701</v>
      </c>
    </row>
    <row r="6490" spans="1:2">
      <c r="A6490">
        <v>1500003758</v>
      </c>
      <c r="B6490" s="154">
        <v>21.658333333333299</v>
      </c>
    </row>
    <row r="6491" spans="1:2">
      <c r="A6491">
        <v>1500005937</v>
      </c>
      <c r="B6491" s="154">
        <v>22.1666666666667</v>
      </c>
    </row>
    <row r="6492" spans="1:2">
      <c r="A6492">
        <v>1500002838</v>
      </c>
      <c r="B6492" s="154">
        <v>0</v>
      </c>
    </row>
    <row r="6493" spans="1:2">
      <c r="A6493">
        <v>1500002932</v>
      </c>
      <c r="B6493" s="154">
        <v>0</v>
      </c>
    </row>
    <row r="6494" spans="1:2">
      <c r="A6494">
        <v>1500004280</v>
      </c>
      <c r="B6494" s="154">
        <v>0</v>
      </c>
    </row>
    <row r="6495" spans="1:2">
      <c r="A6495">
        <v>1500004542</v>
      </c>
      <c r="B6495" s="154">
        <v>27</v>
      </c>
    </row>
    <row r="6496" spans="1:2">
      <c r="A6496">
        <v>1500002462</v>
      </c>
      <c r="B6496" s="154">
        <v>0</v>
      </c>
    </row>
    <row r="6497" spans="1:2">
      <c r="A6497">
        <v>1500003733</v>
      </c>
      <c r="B6497" s="154">
        <v>10.3333333333333</v>
      </c>
    </row>
    <row r="6498" spans="1:2">
      <c r="A6498">
        <v>1500004859</v>
      </c>
      <c r="B6498" s="154">
        <v>61.9166666666667</v>
      </c>
    </row>
    <row r="6499" spans="1:2">
      <c r="A6499">
        <v>1500003880</v>
      </c>
      <c r="B6499" s="154">
        <v>5</v>
      </c>
    </row>
    <row r="6500" spans="1:2">
      <c r="A6500">
        <v>1500002039</v>
      </c>
      <c r="B6500" s="154">
        <v>8.75</v>
      </c>
    </row>
    <row r="6501" spans="1:2">
      <c r="A6501">
        <v>1500003023</v>
      </c>
      <c r="B6501" s="154">
        <v>5</v>
      </c>
    </row>
    <row r="6502" spans="1:2">
      <c r="A6502">
        <v>1500004611</v>
      </c>
      <c r="B6502" s="154">
        <v>28.3333333333333</v>
      </c>
    </row>
    <row r="6503" spans="1:2">
      <c r="A6503">
        <v>1500004612</v>
      </c>
      <c r="B6503" s="154">
        <v>5.8333333333333304</v>
      </c>
    </row>
    <row r="6504" spans="1:2">
      <c r="A6504">
        <v>1500003148</v>
      </c>
      <c r="B6504" s="154">
        <v>6.25</v>
      </c>
    </row>
    <row r="6505" spans="1:2">
      <c r="A6505">
        <v>1500005612</v>
      </c>
      <c r="B6505" s="154">
        <v>0</v>
      </c>
    </row>
    <row r="6506" spans="1:2">
      <c r="A6506">
        <v>1500005403</v>
      </c>
      <c r="B6506" s="154">
        <v>12.0416666666667</v>
      </c>
    </row>
    <row r="6507" spans="1:2">
      <c r="A6507">
        <v>1500003337</v>
      </c>
      <c r="B6507" s="154">
        <v>0</v>
      </c>
    </row>
    <row r="6508" spans="1:2">
      <c r="A6508">
        <v>1500002174</v>
      </c>
      <c r="B6508" s="154">
        <v>11</v>
      </c>
    </row>
    <row r="6509" spans="1:2">
      <c r="A6509">
        <v>1500005338</v>
      </c>
      <c r="B6509" s="154">
        <v>0</v>
      </c>
    </row>
    <row r="6510" spans="1:2">
      <c r="A6510">
        <v>1500003003</v>
      </c>
      <c r="B6510" s="154">
        <v>0</v>
      </c>
    </row>
    <row r="6511" spans="1:2">
      <c r="A6511">
        <v>1500003895</v>
      </c>
      <c r="B6511" s="154">
        <v>0</v>
      </c>
    </row>
    <row r="6512" spans="1:2">
      <c r="A6512">
        <v>1500002056</v>
      </c>
      <c r="B6512" s="154">
        <v>8.75</v>
      </c>
    </row>
    <row r="6513" spans="1:2">
      <c r="A6513">
        <v>1500005451</v>
      </c>
      <c r="B6513" s="154">
        <v>0</v>
      </c>
    </row>
    <row r="6514" spans="1:2">
      <c r="A6514">
        <v>1500004749</v>
      </c>
      <c r="B6514" s="154">
        <v>46.6666666666667</v>
      </c>
    </row>
    <row r="6515" spans="1:2">
      <c r="A6515">
        <v>1500004062</v>
      </c>
      <c r="B6515" s="154">
        <v>16.8333333333333</v>
      </c>
    </row>
    <row r="6516" spans="1:2">
      <c r="A6516">
        <v>1500005421</v>
      </c>
      <c r="B6516" s="154">
        <v>21.5</v>
      </c>
    </row>
    <row r="6517" spans="1:2">
      <c r="A6517">
        <v>1500002702</v>
      </c>
      <c r="B6517" s="154">
        <v>0</v>
      </c>
    </row>
    <row r="6518" spans="1:2">
      <c r="A6518">
        <v>1500002340</v>
      </c>
      <c r="B6518" s="154">
        <v>10.8333333333333</v>
      </c>
    </row>
    <row r="6519" spans="1:2">
      <c r="A6519">
        <v>1500005843</v>
      </c>
      <c r="B6519" s="154">
        <v>17.4166666666667</v>
      </c>
    </row>
    <row r="6520" spans="1:2">
      <c r="A6520">
        <v>1500011942</v>
      </c>
      <c r="B6520" s="154">
        <v>56.6666666666667</v>
      </c>
    </row>
    <row r="6521" spans="1:2">
      <c r="A6521">
        <v>1500003079</v>
      </c>
      <c r="B6521" s="154">
        <v>7.8333333333333304</v>
      </c>
    </row>
    <row r="6522" spans="1:2">
      <c r="A6522">
        <v>1500003685</v>
      </c>
      <c r="B6522" s="154">
        <v>15.9166666666667</v>
      </c>
    </row>
    <row r="6523" spans="1:2">
      <c r="A6523">
        <v>1500003776</v>
      </c>
      <c r="B6523" s="154">
        <v>9.5833333333333304</v>
      </c>
    </row>
    <row r="6524" spans="1:2">
      <c r="A6524">
        <v>1500002057</v>
      </c>
      <c r="B6524" s="154">
        <v>5.6666666666666696</v>
      </c>
    </row>
    <row r="6525" spans="1:2">
      <c r="A6525">
        <v>1500011836</v>
      </c>
      <c r="B6525" s="154">
        <v>3.3333333333333299</v>
      </c>
    </row>
    <row r="6526" spans="1:2">
      <c r="A6526">
        <v>1500003700</v>
      </c>
      <c r="B6526" s="154">
        <v>7.5</v>
      </c>
    </row>
    <row r="6527" spans="1:2">
      <c r="A6527">
        <v>1500002858</v>
      </c>
      <c r="B6527" s="154">
        <v>3.3333333333333299</v>
      </c>
    </row>
    <row r="6528" spans="1:2">
      <c r="A6528">
        <v>1500003686</v>
      </c>
      <c r="B6528" s="154">
        <v>0</v>
      </c>
    </row>
    <row r="6529" spans="1:2">
      <c r="A6529">
        <v>1500002175</v>
      </c>
      <c r="B6529" s="154">
        <v>2.8333333333333299</v>
      </c>
    </row>
    <row r="6530" spans="1:2">
      <c r="A6530">
        <v>1500004626</v>
      </c>
      <c r="B6530" s="154">
        <v>0</v>
      </c>
    </row>
    <row r="6531" spans="1:2">
      <c r="A6531">
        <v>1500002869</v>
      </c>
      <c r="B6531" s="154">
        <v>1.25</v>
      </c>
    </row>
    <row r="6532" spans="1:2">
      <c r="A6532">
        <v>1500004512</v>
      </c>
      <c r="B6532" s="154">
        <v>0</v>
      </c>
    </row>
    <row r="6533" spans="1:2">
      <c r="A6533">
        <v>1500002513</v>
      </c>
      <c r="B6533" s="154">
        <v>37.024999999999999</v>
      </c>
    </row>
    <row r="6534" spans="1:2">
      <c r="A6534">
        <v>1500002741</v>
      </c>
      <c r="B6534" s="154">
        <v>0</v>
      </c>
    </row>
    <row r="6535" spans="1:2">
      <c r="A6535">
        <v>1500002488</v>
      </c>
      <c r="B6535" s="154">
        <v>34.424999999999997</v>
      </c>
    </row>
    <row r="6536" spans="1:2">
      <c r="A6536">
        <v>1500002297</v>
      </c>
      <c r="B6536" s="154">
        <v>22.0833333333333</v>
      </c>
    </row>
    <row r="6537" spans="1:2">
      <c r="A6537">
        <v>1500004176</v>
      </c>
      <c r="B6537" s="154">
        <v>10.4166666666667</v>
      </c>
    </row>
    <row r="6538" spans="1:2">
      <c r="A6538">
        <v>1500002135</v>
      </c>
      <c r="B6538" s="154">
        <v>13.3333333333333</v>
      </c>
    </row>
    <row r="6539" spans="1:2">
      <c r="A6539">
        <v>1500004177</v>
      </c>
      <c r="B6539" s="154">
        <v>83.5</v>
      </c>
    </row>
    <row r="6540" spans="1:2">
      <c r="A6540">
        <v>1500005165</v>
      </c>
      <c r="B6540" s="154">
        <v>0</v>
      </c>
    </row>
    <row r="6541" spans="1:2">
      <c r="A6541">
        <v>1500004663</v>
      </c>
      <c r="B6541" s="154">
        <v>0.33333333333333298</v>
      </c>
    </row>
    <row r="6542" spans="1:2">
      <c r="A6542">
        <v>1500003896</v>
      </c>
      <c r="B6542" s="154">
        <v>16.5</v>
      </c>
    </row>
    <row r="6543" spans="1:2">
      <c r="A6543">
        <v>1500002567</v>
      </c>
      <c r="B6543" s="154">
        <v>30.558333333333302</v>
      </c>
    </row>
    <row r="6544" spans="1:2">
      <c r="A6544">
        <v>1500002610</v>
      </c>
      <c r="B6544" s="154">
        <v>0</v>
      </c>
    </row>
    <row r="6545" spans="1:2">
      <c r="A6545">
        <v>1500004601</v>
      </c>
      <c r="B6545" s="154">
        <v>2.8333333333333299</v>
      </c>
    </row>
    <row r="6546" spans="1:2">
      <c r="A6546">
        <v>1500005452</v>
      </c>
      <c r="B6546" s="154">
        <v>10.75</v>
      </c>
    </row>
    <row r="6547" spans="1:2">
      <c r="A6547">
        <v>1500002970</v>
      </c>
      <c r="B6547" s="154">
        <v>8.3333333333333304</v>
      </c>
    </row>
    <row r="6548" spans="1:2">
      <c r="A6548">
        <v>1500005628</v>
      </c>
      <c r="B6548" s="154">
        <v>9.1666666666666696</v>
      </c>
    </row>
    <row r="6549" spans="1:2">
      <c r="A6549">
        <v>1500005296</v>
      </c>
      <c r="B6549" s="154">
        <v>0.41666666666666702</v>
      </c>
    </row>
    <row r="6550" spans="1:2">
      <c r="A6550">
        <v>1500002839</v>
      </c>
      <c r="B6550" s="154">
        <v>6.6666666666666696</v>
      </c>
    </row>
    <row r="6551" spans="1:2">
      <c r="A6551">
        <v>1500003640</v>
      </c>
      <c r="B6551" s="154">
        <v>1.4166666666666701</v>
      </c>
    </row>
    <row r="6552" spans="1:2">
      <c r="A6552">
        <v>1500005965</v>
      </c>
      <c r="B6552" s="154">
        <v>85.5833333333333</v>
      </c>
    </row>
    <row r="6553" spans="1:2">
      <c r="A6553">
        <v>1500005079</v>
      </c>
      <c r="B6553" s="154">
        <v>0</v>
      </c>
    </row>
    <row r="6554" spans="1:2">
      <c r="A6554">
        <v>1500002298</v>
      </c>
      <c r="B6554" s="154">
        <v>0</v>
      </c>
    </row>
    <row r="6555" spans="1:2">
      <c r="A6555">
        <v>1500003856</v>
      </c>
      <c r="B6555" s="154">
        <v>52.5</v>
      </c>
    </row>
    <row r="6556" spans="1:2">
      <c r="A6556">
        <v>1500003927</v>
      </c>
      <c r="B6556" s="154">
        <v>0</v>
      </c>
    </row>
    <row r="6557" spans="1:2">
      <c r="A6557">
        <v>1500003149</v>
      </c>
      <c r="B6557" s="154">
        <v>34.1666666666667</v>
      </c>
    </row>
    <row r="6558" spans="1:2">
      <c r="A6558">
        <v>1500005062</v>
      </c>
      <c r="B6558" s="154">
        <v>13.8333333333333</v>
      </c>
    </row>
    <row r="6559" spans="1:2">
      <c r="A6559">
        <v>1500004101</v>
      </c>
      <c r="B6559" s="154">
        <v>15.25</v>
      </c>
    </row>
    <row r="6560" spans="1:2">
      <c r="A6560">
        <v>1500003545</v>
      </c>
      <c r="B6560" s="154">
        <v>7.4166666666666696</v>
      </c>
    </row>
    <row r="6561" spans="1:2">
      <c r="A6561">
        <v>1500002412</v>
      </c>
      <c r="B6561" s="154">
        <v>32.9166666666667</v>
      </c>
    </row>
    <row r="6562" spans="1:2">
      <c r="A6562">
        <v>1500004687</v>
      </c>
      <c r="B6562" s="154">
        <v>0</v>
      </c>
    </row>
    <row r="6563" spans="1:2">
      <c r="A6563">
        <v>1500004688</v>
      </c>
      <c r="B6563" s="154">
        <v>16.6666666666667</v>
      </c>
    </row>
    <row r="6564" spans="1:2">
      <c r="A6564">
        <v>1500005844</v>
      </c>
      <c r="B6564" s="154">
        <v>17.6666666666667</v>
      </c>
    </row>
    <row r="6565" spans="1:2">
      <c r="A6565">
        <v>1500004543</v>
      </c>
      <c r="B6565" s="154">
        <v>5</v>
      </c>
    </row>
    <row r="6566" spans="1:2">
      <c r="A6566">
        <v>1500002681</v>
      </c>
      <c r="B6566" s="154">
        <v>20.8333333333333</v>
      </c>
    </row>
    <row r="6567" spans="1:2">
      <c r="A6567">
        <v>1500004063</v>
      </c>
      <c r="B6567" s="154">
        <v>0</v>
      </c>
    </row>
    <row r="6568" spans="1:2">
      <c r="A6568">
        <v>1500004776</v>
      </c>
      <c r="B6568" s="154">
        <v>10.25</v>
      </c>
    </row>
    <row r="6569" spans="1:2">
      <c r="A6569">
        <v>1500004777</v>
      </c>
      <c r="B6569" s="154">
        <v>23.816666666666698</v>
      </c>
    </row>
    <row r="6570" spans="1:2">
      <c r="A6570">
        <v>1500005063</v>
      </c>
      <c r="B6570" s="154">
        <v>0</v>
      </c>
    </row>
    <row r="6571" spans="1:2">
      <c r="A6571">
        <v>1500003844</v>
      </c>
      <c r="B6571" s="154">
        <v>3.75</v>
      </c>
    </row>
    <row r="6572" spans="1:2">
      <c r="A6572">
        <v>1500002877</v>
      </c>
      <c r="B6572" s="154">
        <v>0</v>
      </c>
    </row>
    <row r="6573" spans="1:2">
      <c r="A6573">
        <v>1500004860</v>
      </c>
      <c r="B6573" s="154">
        <v>0</v>
      </c>
    </row>
    <row r="6574" spans="1:2">
      <c r="A6574">
        <v>1500004339</v>
      </c>
      <c r="B6574" s="154">
        <v>0</v>
      </c>
    </row>
    <row r="6575" spans="1:2">
      <c r="A6575">
        <v>1500005598</v>
      </c>
      <c r="B6575" s="154">
        <v>3.6666666666666701</v>
      </c>
    </row>
    <row r="6576" spans="1:2">
      <c r="A6576">
        <v>1500005277</v>
      </c>
      <c r="B6576" s="154">
        <v>13.375</v>
      </c>
    </row>
    <row r="6577" spans="1:2">
      <c r="A6577">
        <v>1500001965</v>
      </c>
      <c r="B6577" s="154">
        <v>16.6666666666667</v>
      </c>
    </row>
    <row r="6578" spans="1:2">
      <c r="A6578">
        <v>1500003897</v>
      </c>
      <c r="B6578" s="154">
        <v>1.25</v>
      </c>
    </row>
    <row r="6579" spans="1:2">
      <c r="A6579">
        <v>1500004102</v>
      </c>
      <c r="B6579" s="154">
        <v>5.5833333333333304</v>
      </c>
    </row>
    <row r="6580" spans="1:2">
      <c r="A6580">
        <v>1500001989</v>
      </c>
      <c r="B6580" s="154">
        <v>0</v>
      </c>
    </row>
    <row r="6581" spans="1:2">
      <c r="A6581">
        <v>1500001990</v>
      </c>
      <c r="B6581" s="154">
        <v>12.5</v>
      </c>
    </row>
    <row r="6582" spans="1:2">
      <c r="A6582">
        <v>1500005138</v>
      </c>
      <c r="B6582" s="154">
        <v>0</v>
      </c>
    </row>
    <row r="6583" spans="1:2">
      <c r="A6583">
        <v>1500005113</v>
      </c>
      <c r="B6583" s="154">
        <v>0</v>
      </c>
    </row>
    <row r="6584" spans="1:2">
      <c r="A6584">
        <v>1500003636</v>
      </c>
      <c r="B6584" s="154">
        <v>40.1666666666667</v>
      </c>
    </row>
    <row r="6585" spans="1:2">
      <c r="A6585">
        <v>1500002330</v>
      </c>
      <c r="B6585" s="154">
        <v>0</v>
      </c>
    </row>
    <row r="6586" spans="1:2">
      <c r="A6586">
        <v>1500005896</v>
      </c>
      <c r="B6586" s="154">
        <v>28.4166666666667</v>
      </c>
    </row>
    <row r="6587" spans="1:2">
      <c r="A6587">
        <v>1500003005</v>
      </c>
      <c r="B6587" s="154">
        <v>0.41666666666666702</v>
      </c>
    </row>
    <row r="6588" spans="1:2">
      <c r="A6588">
        <v>1500005869</v>
      </c>
      <c r="B6588" s="154">
        <v>1.6666666666666701</v>
      </c>
    </row>
    <row r="6589" spans="1:2">
      <c r="A6589">
        <v>1500005108</v>
      </c>
      <c r="B6589" s="154">
        <v>0</v>
      </c>
    </row>
    <row r="6590" spans="1:2">
      <c r="A6590">
        <v>1500006129</v>
      </c>
      <c r="B6590" s="154">
        <v>0</v>
      </c>
    </row>
    <row r="6591" spans="1:2">
      <c r="A6591">
        <v>1500002099</v>
      </c>
      <c r="B6591" s="154">
        <v>0</v>
      </c>
    </row>
    <row r="6592" spans="1:2">
      <c r="A6592">
        <v>1500003777</v>
      </c>
      <c r="B6592" s="154">
        <v>15.9166666666667</v>
      </c>
    </row>
    <row r="6593" spans="1:2">
      <c r="A6593">
        <v>1500004949</v>
      </c>
      <c r="B6593" s="154">
        <v>0</v>
      </c>
    </row>
    <row r="6594" spans="1:2">
      <c r="A6594">
        <v>1500004566</v>
      </c>
      <c r="B6594" s="154">
        <v>12.0833333333333</v>
      </c>
    </row>
    <row r="6595" spans="1:2">
      <c r="A6595">
        <v>1500004104</v>
      </c>
      <c r="B6595" s="154">
        <v>16.6666666666667</v>
      </c>
    </row>
    <row r="6596" spans="1:2">
      <c r="A6596">
        <v>1500005803</v>
      </c>
      <c r="B6596" s="154">
        <v>4</v>
      </c>
    </row>
    <row r="6597" spans="1:2">
      <c r="A6597">
        <v>1500004340</v>
      </c>
      <c r="B6597" s="154">
        <v>72.8333333333333</v>
      </c>
    </row>
    <row r="6598" spans="1:2">
      <c r="A6598">
        <v>1500002903</v>
      </c>
      <c r="B6598" s="154">
        <v>24.1666666666667</v>
      </c>
    </row>
    <row r="6599" spans="1:2">
      <c r="A6599">
        <v>1500004950</v>
      </c>
      <c r="B6599" s="154">
        <v>24.883333333333301</v>
      </c>
    </row>
    <row r="6600" spans="1:2">
      <c r="A6600">
        <v>1500003528</v>
      </c>
      <c r="B6600" s="154">
        <v>0</v>
      </c>
    </row>
    <row r="6601" spans="1:2">
      <c r="A6601">
        <v>1500002724</v>
      </c>
      <c r="B6601" s="154">
        <v>4.5833333333333304</v>
      </c>
    </row>
    <row r="6602" spans="1:2">
      <c r="A6602">
        <v>1500004666</v>
      </c>
      <c r="B6602" s="154">
        <v>56.25</v>
      </c>
    </row>
    <row r="6603" spans="1:2">
      <c r="A6603">
        <v>1500002514</v>
      </c>
      <c r="B6603" s="154">
        <v>0</v>
      </c>
    </row>
    <row r="6604" spans="1:2">
      <c r="A6604">
        <v>1500004384</v>
      </c>
      <c r="B6604" s="154">
        <v>0</v>
      </c>
    </row>
    <row r="6605" spans="1:2">
      <c r="A6605">
        <v>1500002151</v>
      </c>
      <c r="B6605" s="154">
        <v>4.6666666666666696</v>
      </c>
    </row>
    <row r="6606" spans="1:2">
      <c r="A6606">
        <v>1500004778</v>
      </c>
      <c r="B6606" s="154">
        <v>15.3333333333333</v>
      </c>
    </row>
    <row r="6607" spans="1:2">
      <c r="A6607">
        <v>1500004404</v>
      </c>
      <c r="B6607" s="154">
        <v>14.8166666666667</v>
      </c>
    </row>
    <row r="6608" spans="1:2">
      <c r="A6608">
        <v>1500004779</v>
      </c>
      <c r="B6608" s="154">
        <v>44.3333333333333</v>
      </c>
    </row>
    <row r="6609" spans="1:2">
      <c r="A6609">
        <v>1500002515</v>
      </c>
      <c r="B6609" s="154">
        <v>56.875</v>
      </c>
    </row>
    <row r="6610" spans="1:2">
      <c r="A6610">
        <v>1500005205</v>
      </c>
      <c r="B6610" s="154">
        <v>13.3333333333333</v>
      </c>
    </row>
    <row r="6611" spans="1:2">
      <c r="A6611">
        <v>1500005037</v>
      </c>
      <c r="B6611" s="154">
        <v>15.4166666666667</v>
      </c>
    </row>
    <row r="6612" spans="1:2">
      <c r="A6612">
        <v>1500003452</v>
      </c>
      <c r="B6612" s="154">
        <v>2.25</v>
      </c>
    </row>
    <row r="6613" spans="1:2">
      <c r="A6613">
        <v>1500003453</v>
      </c>
      <c r="B6613" s="154">
        <v>11.6666666666667</v>
      </c>
    </row>
    <row r="6614" spans="1:2">
      <c r="A6614">
        <v>1500004105</v>
      </c>
      <c r="B6614" s="154">
        <v>68.8333333333333</v>
      </c>
    </row>
    <row r="6615" spans="1:2">
      <c r="A6615">
        <v>1500004106</v>
      </c>
      <c r="B6615" s="154">
        <v>0</v>
      </c>
    </row>
    <row r="6616" spans="1:2">
      <c r="A6616">
        <v>1500003857</v>
      </c>
      <c r="B6616" s="154">
        <v>12.8333333333333</v>
      </c>
    </row>
    <row r="6617" spans="1:2">
      <c r="A6617">
        <v>1500004689</v>
      </c>
      <c r="B6617" s="154">
        <v>36.1666666666667</v>
      </c>
    </row>
    <row r="6618" spans="1:2">
      <c r="A6618">
        <v>1500002682</v>
      </c>
      <c r="B6618" s="154">
        <v>8.3333333333333304</v>
      </c>
    </row>
    <row r="6619" spans="1:2">
      <c r="A6619">
        <v>1500003989</v>
      </c>
      <c r="B6619" s="154">
        <v>11.25</v>
      </c>
    </row>
    <row r="6620" spans="1:2">
      <c r="A6620">
        <v>1500002768</v>
      </c>
      <c r="B6620" s="154">
        <v>22.1666666666667</v>
      </c>
    </row>
    <row r="6621" spans="1:2">
      <c r="A6621">
        <v>1500004964</v>
      </c>
      <c r="B6621" s="154">
        <v>1.6666666666666701</v>
      </c>
    </row>
    <row r="6622" spans="1:2">
      <c r="A6622">
        <v>1500004614</v>
      </c>
      <c r="B6622" s="154">
        <v>36.3333333333333</v>
      </c>
    </row>
    <row r="6623" spans="1:2">
      <c r="A6623">
        <v>1500004107</v>
      </c>
      <c r="B6623" s="154">
        <v>17.75</v>
      </c>
    </row>
    <row r="6624" spans="1:2">
      <c r="A6624">
        <v>1500004924</v>
      </c>
      <c r="B6624" s="154">
        <v>0</v>
      </c>
    </row>
    <row r="6625" spans="1:2">
      <c r="A6625">
        <v>1500005166</v>
      </c>
      <c r="B6625" s="154">
        <v>0</v>
      </c>
    </row>
    <row r="6626" spans="1:2">
      <c r="A6626">
        <v>1500001966</v>
      </c>
      <c r="B6626" s="154">
        <v>20</v>
      </c>
    </row>
    <row r="6627" spans="1:2">
      <c r="A6627">
        <v>1500004890</v>
      </c>
      <c r="B6627" s="154">
        <v>0.83333333333333304</v>
      </c>
    </row>
    <row r="6628" spans="1:2">
      <c r="A6628">
        <v>1500003338</v>
      </c>
      <c r="B6628" s="154">
        <v>38.483333333333299</v>
      </c>
    </row>
    <row r="6629" spans="1:2">
      <c r="A6629">
        <v>1500005298</v>
      </c>
      <c r="B6629" s="154">
        <v>0.41666666666666702</v>
      </c>
    </row>
    <row r="6630" spans="1:2">
      <c r="A6630">
        <v>1500002331</v>
      </c>
      <c r="B6630" s="154">
        <v>2.5</v>
      </c>
    </row>
    <row r="6631" spans="1:2">
      <c r="A6631">
        <v>1500003339</v>
      </c>
      <c r="B6631" s="154">
        <v>14</v>
      </c>
    </row>
    <row r="6632" spans="1:2">
      <c r="A6632">
        <v>1500011858</v>
      </c>
      <c r="B6632" s="154">
        <v>0</v>
      </c>
    </row>
    <row r="6633" spans="1:2">
      <c r="A6633">
        <v>1500005732</v>
      </c>
      <c r="B6633" s="154">
        <v>8.5</v>
      </c>
    </row>
    <row r="6634" spans="1:2">
      <c r="A6634">
        <v>1500004109</v>
      </c>
      <c r="B6634" s="154">
        <v>0</v>
      </c>
    </row>
    <row r="6635" spans="1:2">
      <c r="A6635">
        <v>1500011922</v>
      </c>
      <c r="B6635" s="154">
        <v>6.25</v>
      </c>
    </row>
    <row r="6636" spans="1:2">
      <c r="A6636">
        <v>1500004750</v>
      </c>
      <c r="B6636" s="154">
        <v>40</v>
      </c>
    </row>
    <row r="6637" spans="1:2">
      <c r="A6637">
        <v>1500002238</v>
      </c>
      <c r="B6637" s="154">
        <v>0</v>
      </c>
    </row>
    <row r="6638" spans="1:2">
      <c r="A6638">
        <v>1500004478</v>
      </c>
      <c r="B6638" s="154">
        <v>9.5833333333333304</v>
      </c>
    </row>
    <row r="6639" spans="1:2">
      <c r="A6639">
        <v>1500002683</v>
      </c>
      <c r="B6639" s="154">
        <v>7.5</v>
      </c>
    </row>
    <row r="6640" spans="1:2">
      <c r="A6640">
        <v>1500003080</v>
      </c>
      <c r="B6640" s="154">
        <v>50.183333333333302</v>
      </c>
    </row>
    <row r="6641" spans="1:2">
      <c r="A6641">
        <v>1500002684</v>
      </c>
      <c r="B6641" s="154">
        <v>12.5</v>
      </c>
    </row>
    <row r="6642" spans="1:2">
      <c r="A6642">
        <v>1500003928</v>
      </c>
      <c r="B6642" s="154">
        <v>3.3333333333333299</v>
      </c>
    </row>
    <row r="6643" spans="1:2">
      <c r="A6643">
        <v>1500002989</v>
      </c>
      <c r="B6643" s="154">
        <v>0</v>
      </c>
    </row>
    <row r="6644" spans="1:2">
      <c r="A6644">
        <v>1500005566</v>
      </c>
      <c r="B6644" s="154">
        <v>0</v>
      </c>
    </row>
    <row r="6645" spans="1:2">
      <c r="A6645">
        <v>1500005567</v>
      </c>
      <c r="B6645" s="154">
        <v>11</v>
      </c>
    </row>
    <row r="6646" spans="1:2">
      <c r="A6646">
        <v>1500001781</v>
      </c>
      <c r="B6646" s="154">
        <v>53.6666666666667</v>
      </c>
    </row>
    <row r="6647" spans="1:2">
      <c r="A6647">
        <v>1500002784</v>
      </c>
      <c r="B6647" s="154">
        <v>0</v>
      </c>
    </row>
    <row r="6648" spans="1:2">
      <c r="A6648">
        <v>1500005114</v>
      </c>
      <c r="B6648" s="154">
        <v>0</v>
      </c>
    </row>
    <row r="6649" spans="1:2">
      <c r="A6649">
        <v>1500004781</v>
      </c>
      <c r="B6649" s="154">
        <v>1.9166666666666701</v>
      </c>
    </row>
    <row r="6650" spans="1:2">
      <c r="A6650">
        <v>1500003128</v>
      </c>
      <c r="B6650" s="154">
        <v>2.5</v>
      </c>
    </row>
    <row r="6651" spans="1:2">
      <c r="A6651">
        <v>1500001980</v>
      </c>
      <c r="B6651" s="154">
        <v>0</v>
      </c>
    </row>
    <row r="6652" spans="1:2">
      <c r="A6652">
        <v>1500004480</v>
      </c>
      <c r="B6652" s="154">
        <v>0</v>
      </c>
    </row>
    <row r="6653" spans="1:2">
      <c r="A6653">
        <v>1500004481</v>
      </c>
      <c r="B6653" s="154">
        <v>10.4166666666667</v>
      </c>
    </row>
    <row r="6654" spans="1:2">
      <c r="A6654">
        <v>1500005551</v>
      </c>
      <c r="B6654" s="154">
        <v>50.8333333333333</v>
      </c>
    </row>
    <row r="6655" spans="1:2">
      <c r="A6655">
        <v>1500004247</v>
      </c>
      <c r="B6655" s="154">
        <v>21.25</v>
      </c>
    </row>
    <row r="6656" spans="1:2">
      <c r="A6656">
        <v>1500003314</v>
      </c>
      <c r="B6656" s="154">
        <v>15.0833333333333</v>
      </c>
    </row>
    <row r="6657" spans="1:2">
      <c r="A6657">
        <v>1500005167</v>
      </c>
      <c r="B6657" s="154">
        <v>16.6666666666667</v>
      </c>
    </row>
    <row r="6658" spans="1:2">
      <c r="A6658">
        <v>1500005776</v>
      </c>
      <c r="B6658" s="154">
        <v>0</v>
      </c>
    </row>
    <row r="6659" spans="1:2">
      <c r="A6659">
        <v>1500005149</v>
      </c>
      <c r="B6659" s="154">
        <v>35.9166666666667</v>
      </c>
    </row>
    <row r="6660" spans="1:2">
      <c r="A6660">
        <v>1500005525</v>
      </c>
      <c r="B6660" s="154">
        <v>0</v>
      </c>
    </row>
    <row r="6661" spans="1:2">
      <c r="A6661">
        <v>1500002948</v>
      </c>
      <c r="B6661" s="154">
        <v>6.75</v>
      </c>
    </row>
    <row r="6662" spans="1:2">
      <c r="A6662">
        <v>1500005329</v>
      </c>
      <c r="B6662" s="154">
        <v>0</v>
      </c>
    </row>
    <row r="6663" spans="1:2">
      <c r="A6663">
        <v>1500003340</v>
      </c>
      <c r="B6663" s="154">
        <v>0</v>
      </c>
    </row>
    <row r="6664" spans="1:2">
      <c r="A6664">
        <v>1500005230</v>
      </c>
      <c r="B6664" s="154">
        <v>0</v>
      </c>
    </row>
    <row r="6665" spans="1:2">
      <c r="A6665">
        <v>1500002939</v>
      </c>
      <c r="B6665" s="154">
        <v>12.0833333333333</v>
      </c>
    </row>
    <row r="6666" spans="1:2">
      <c r="A6666">
        <v>1500004723</v>
      </c>
      <c r="B6666" s="154">
        <v>103.333333333333</v>
      </c>
    </row>
    <row r="6667" spans="1:2">
      <c r="A6667">
        <v>1500003929</v>
      </c>
      <c r="B6667" s="154">
        <v>0</v>
      </c>
    </row>
    <row r="6668" spans="1:2">
      <c r="A6668">
        <v>1500005568</v>
      </c>
      <c r="B6668" s="154">
        <v>0</v>
      </c>
    </row>
    <row r="6669" spans="1:2">
      <c r="A6669">
        <v>1500002990</v>
      </c>
      <c r="B6669" s="154">
        <v>9.0833333333333304</v>
      </c>
    </row>
    <row r="6670" spans="1:2">
      <c r="A6670">
        <v>1500002725</v>
      </c>
      <c r="B6670" s="154">
        <v>45.8333333333333</v>
      </c>
    </row>
    <row r="6671" spans="1:2">
      <c r="A6671">
        <v>1500003807</v>
      </c>
      <c r="B6671" s="154">
        <v>0</v>
      </c>
    </row>
    <row r="6672" spans="1:2">
      <c r="A6672">
        <v>1500004925</v>
      </c>
      <c r="B6672" s="154">
        <v>9.1666666666666696</v>
      </c>
    </row>
    <row r="6673" spans="1:2">
      <c r="A6673">
        <v>1500004926</v>
      </c>
      <c r="B6673" s="154">
        <v>0.83333333333333304</v>
      </c>
    </row>
    <row r="6674" spans="1:2">
      <c r="A6674">
        <v>1500002726</v>
      </c>
      <c r="B6674" s="154">
        <v>20</v>
      </c>
    </row>
    <row r="6675" spans="1:2">
      <c r="A6675">
        <v>1500002628</v>
      </c>
      <c r="B6675" s="154">
        <v>0</v>
      </c>
    </row>
    <row r="6676" spans="1:2">
      <c r="A6676">
        <v>1500005849</v>
      </c>
      <c r="B6676" s="154">
        <v>2.8333333333333299</v>
      </c>
    </row>
    <row r="6677" spans="1:2">
      <c r="A6677">
        <v>1500004584</v>
      </c>
      <c r="B6677" s="154">
        <v>0</v>
      </c>
    </row>
    <row r="6678" spans="1:2">
      <c r="A6678">
        <v>1500006153</v>
      </c>
      <c r="B6678" s="154">
        <v>0</v>
      </c>
    </row>
    <row r="6679" spans="1:2">
      <c r="A6679">
        <v>1500005569</v>
      </c>
      <c r="B6679" s="154">
        <v>0</v>
      </c>
    </row>
    <row r="6680" spans="1:2">
      <c r="A6680">
        <v>1500002464</v>
      </c>
      <c r="B6680" s="154">
        <v>11.75</v>
      </c>
    </row>
    <row r="6681" spans="1:2">
      <c r="A6681">
        <v>1500003759</v>
      </c>
      <c r="B6681" s="154">
        <v>2.5833333333333299</v>
      </c>
    </row>
    <row r="6682" spans="1:2">
      <c r="A6682">
        <v>1500002840</v>
      </c>
      <c r="B6682" s="154">
        <v>0</v>
      </c>
    </row>
    <row r="6683" spans="1:2">
      <c r="A6683">
        <v>1500002299</v>
      </c>
      <c r="B6683" s="154">
        <v>18.75</v>
      </c>
    </row>
    <row r="6684" spans="1:2">
      <c r="A6684">
        <v>1500004544</v>
      </c>
      <c r="B6684" s="154">
        <v>40.4166666666667</v>
      </c>
    </row>
    <row r="6685" spans="1:2">
      <c r="A6685">
        <v>1500003081</v>
      </c>
      <c r="B6685" s="154">
        <v>15.1666666666667</v>
      </c>
    </row>
    <row r="6686" spans="1:2">
      <c r="A6686">
        <v>1500005143</v>
      </c>
      <c r="B6686" s="154">
        <v>0</v>
      </c>
    </row>
    <row r="6687" spans="1:2">
      <c r="A6687">
        <v>1500003734</v>
      </c>
      <c r="B6687" s="154">
        <v>0</v>
      </c>
    </row>
    <row r="6688" spans="1:2">
      <c r="A6688">
        <v>1500005168</v>
      </c>
      <c r="B6688" s="154">
        <v>0</v>
      </c>
    </row>
    <row r="6689" spans="1:2">
      <c r="A6689">
        <v>1500005169</v>
      </c>
      <c r="B6689" s="154">
        <v>0</v>
      </c>
    </row>
    <row r="6690" spans="1:2">
      <c r="A6690">
        <v>1500004341</v>
      </c>
      <c r="B6690" s="154">
        <v>0</v>
      </c>
    </row>
    <row r="6691" spans="1:2">
      <c r="A6691">
        <v>1500005733</v>
      </c>
      <c r="B6691" s="154">
        <v>0.91666666666666696</v>
      </c>
    </row>
    <row r="6692" spans="1:2">
      <c r="A6692">
        <v>1500004966</v>
      </c>
      <c r="B6692" s="154">
        <v>18.3333333333333</v>
      </c>
    </row>
    <row r="6693" spans="1:2">
      <c r="A6693">
        <v>1500002032</v>
      </c>
      <c r="B6693" s="154">
        <v>1.6666666666666701</v>
      </c>
    </row>
    <row r="6694" spans="1:2">
      <c r="A6694">
        <v>1500003930</v>
      </c>
      <c r="B6694" s="154">
        <v>0</v>
      </c>
    </row>
    <row r="6695" spans="1:2">
      <c r="A6695">
        <v>1500003949</v>
      </c>
      <c r="B6695" s="154">
        <v>50.0833333333333</v>
      </c>
    </row>
    <row r="6696" spans="1:2">
      <c r="A6696">
        <v>1500002038</v>
      </c>
      <c r="B6696" s="154">
        <v>7.8333333333333304</v>
      </c>
    </row>
    <row r="6697" spans="1:2">
      <c r="A6697">
        <v>1500003735</v>
      </c>
      <c r="B6697" s="154">
        <v>0</v>
      </c>
    </row>
    <row r="6698" spans="1:2">
      <c r="A6698">
        <v>1500002388</v>
      </c>
      <c r="B6698" s="154">
        <v>0</v>
      </c>
    </row>
    <row r="6699" spans="1:2">
      <c r="A6699">
        <v>1500002389</v>
      </c>
      <c r="B6699" s="154">
        <v>3.3333333333333299</v>
      </c>
    </row>
    <row r="6700" spans="1:2">
      <c r="A6700">
        <v>1500001991</v>
      </c>
      <c r="B6700" s="154">
        <v>0</v>
      </c>
    </row>
    <row r="6701" spans="1:2">
      <c r="A6701">
        <v>1500003406</v>
      </c>
      <c r="B6701" s="154">
        <v>2.0833333333333299</v>
      </c>
    </row>
    <row r="6702" spans="1:2">
      <c r="A6702">
        <v>1500005599</v>
      </c>
      <c r="B6702" s="154">
        <v>0</v>
      </c>
    </row>
    <row r="6703" spans="1:2">
      <c r="A6703">
        <v>1500003711</v>
      </c>
      <c r="B6703" s="154">
        <v>20</v>
      </c>
    </row>
    <row r="6704" spans="1:2">
      <c r="A6704">
        <v>1500002635</v>
      </c>
      <c r="B6704" s="154">
        <v>0</v>
      </c>
    </row>
    <row r="6705" spans="1:2">
      <c r="A6705">
        <v>1500005047</v>
      </c>
      <c r="B6705" s="154">
        <v>0</v>
      </c>
    </row>
    <row r="6706" spans="1:2">
      <c r="A6706">
        <v>1500002033</v>
      </c>
      <c r="B6706" s="154">
        <v>21</v>
      </c>
    </row>
    <row r="6707" spans="1:2">
      <c r="A6707">
        <v>1500002360</v>
      </c>
      <c r="B6707" s="154">
        <v>20.8333333333333</v>
      </c>
    </row>
    <row r="6708" spans="1:2">
      <c r="A6708">
        <v>1500003082</v>
      </c>
      <c r="B6708" s="154">
        <v>25.4166666666667</v>
      </c>
    </row>
    <row r="6709" spans="1:2">
      <c r="A6709">
        <v>1500002727</v>
      </c>
      <c r="B6709" s="154">
        <v>0</v>
      </c>
    </row>
    <row r="6710" spans="1:2">
      <c r="A6710">
        <v>1500002568</v>
      </c>
      <c r="B6710" s="154">
        <v>0</v>
      </c>
    </row>
    <row r="6711" spans="1:2">
      <c r="A6711">
        <v>1500004751</v>
      </c>
      <c r="B6711" s="154">
        <v>28.75</v>
      </c>
    </row>
    <row r="6712" spans="1:2">
      <c r="A6712">
        <v>1500005552</v>
      </c>
      <c r="B6712" s="154">
        <v>18.75</v>
      </c>
    </row>
    <row r="6713" spans="1:2">
      <c r="A6713">
        <v>1500004111</v>
      </c>
      <c r="B6713" s="154">
        <v>3.75</v>
      </c>
    </row>
    <row r="6714" spans="1:2">
      <c r="A6714">
        <v>1500002841</v>
      </c>
      <c r="B6714" s="154">
        <v>13.3333333333333</v>
      </c>
    </row>
    <row r="6715" spans="1:2">
      <c r="A6715">
        <v>1500003129</v>
      </c>
      <c r="B6715" s="154">
        <v>3.8333333333333299</v>
      </c>
    </row>
    <row r="6716" spans="1:2">
      <c r="A6716">
        <v>1500002517</v>
      </c>
      <c r="B6716" s="154">
        <v>140</v>
      </c>
    </row>
    <row r="6717" spans="1:2">
      <c r="A6717">
        <v>1500002769</v>
      </c>
      <c r="B6717" s="154">
        <v>17.5833333333333</v>
      </c>
    </row>
    <row r="6718" spans="1:2">
      <c r="A6718">
        <v>1500005804</v>
      </c>
      <c r="B6718" s="154">
        <v>0</v>
      </c>
    </row>
    <row r="6719" spans="1:2">
      <c r="A6719">
        <v>1500003808</v>
      </c>
      <c r="B6719" s="154">
        <v>0</v>
      </c>
    </row>
    <row r="6720" spans="1:2">
      <c r="A6720">
        <v>1500005299</v>
      </c>
      <c r="B6720" s="154">
        <v>0</v>
      </c>
    </row>
    <row r="6721" spans="1:2">
      <c r="A6721">
        <v>1500002770</v>
      </c>
      <c r="B6721" s="154">
        <v>0</v>
      </c>
    </row>
    <row r="6722" spans="1:2">
      <c r="A6722">
        <v>1500002611</v>
      </c>
      <c r="B6722" s="154">
        <v>0</v>
      </c>
    </row>
    <row r="6723" spans="1:2">
      <c r="A6723">
        <v>1500003007</v>
      </c>
      <c r="B6723" s="154">
        <v>0.5</v>
      </c>
    </row>
    <row r="6724" spans="1:2">
      <c r="A6724">
        <v>1500002612</v>
      </c>
      <c r="B6724" s="154">
        <v>12.9166666666667</v>
      </c>
    </row>
    <row r="6725" spans="1:2">
      <c r="A6725">
        <v>1500005454</v>
      </c>
      <c r="B6725" s="154">
        <v>27</v>
      </c>
    </row>
    <row r="6726" spans="1:2">
      <c r="A6726">
        <v>1500003809</v>
      </c>
      <c r="B6726" s="154">
        <v>0</v>
      </c>
    </row>
    <row r="6727" spans="1:2">
      <c r="A6727">
        <v>1500004112</v>
      </c>
      <c r="B6727" s="154">
        <v>0</v>
      </c>
    </row>
    <row r="6728" spans="1:2">
      <c r="A6728">
        <v>1500003931</v>
      </c>
      <c r="B6728" s="154">
        <v>33.5</v>
      </c>
    </row>
    <row r="6729" spans="1:2">
      <c r="A6729">
        <v>1500003932</v>
      </c>
      <c r="B6729" s="154">
        <v>6.6666666666666696</v>
      </c>
    </row>
    <row r="6730" spans="1:2">
      <c r="A6730">
        <v>1500002059</v>
      </c>
      <c r="B6730" s="154">
        <v>0.83333333333333304</v>
      </c>
    </row>
    <row r="6731" spans="1:2">
      <c r="A6731">
        <v>1500002781</v>
      </c>
      <c r="B6731" s="154">
        <v>38.5416666666667</v>
      </c>
    </row>
    <row r="6732" spans="1:2">
      <c r="A6732">
        <v>1500002971</v>
      </c>
      <c r="B6732" s="154">
        <v>57.375</v>
      </c>
    </row>
    <row r="6733" spans="1:2">
      <c r="A6733">
        <v>1500005527</v>
      </c>
      <c r="B6733" s="154">
        <v>0</v>
      </c>
    </row>
    <row r="6734" spans="1:2">
      <c r="A6734">
        <v>1500003083</v>
      </c>
      <c r="B6734" s="154">
        <v>28.75</v>
      </c>
    </row>
    <row r="6735" spans="1:2">
      <c r="A6735">
        <v>1500003687</v>
      </c>
      <c r="B6735" s="154">
        <v>5.5</v>
      </c>
    </row>
    <row r="6736" spans="1:2">
      <c r="A6736">
        <v>1500002859</v>
      </c>
      <c r="B6736" s="154">
        <v>41.6666666666667</v>
      </c>
    </row>
    <row r="6737" spans="1:2">
      <c r="A6737">
        <v>1500004457</v>
      </c>
      <c r="B6737" s="154">
        <v>0</v>
      </c>
    </row>
    <row r="6738" spans="1:2">
      <c r="A6738">
        <v>1500011823</v>
      </c>
      <c r="B6738" s="154">
        <v>31</v>
      </c>
    </row>
    <row r="6739" spans="1:2">
      <c r="A6739">
        <v>1500003084</v>
      </c>
      <c r="B6739" s="154">
        <v>0</v>
      </c>
    </row>
    <row r="6740" spans="1:2">
      <c r="A6740">
        <v>1500004083</v>
      </c>
      <c r="B6740" s="154">
        <v>0</v>
      </c>
    </row>
    <row r="6741" spans="1:2">
      <c r="A6741">
        <v>1500004782</v>
      </c>
      <c r="B6741" s="154">
        <v>35.8333333333333</v>
      </c>
    </row>
    <row r="6742" spans="1:2">
      <c r="A6742">
        <v>1500004064</v>
      </c>
      <c r="B6742" s="154">
        <v>37.6666666666667</v>
      </c>
    </row>
    <row r="6743" spans="1:2">
      <c r="A6743">
        <v>1500003085</v>
      </c>
      <c r="B6743" s="154">
        <v>13.3333333333333</v>
      </c>
    </row>
    <row r="6744" spans="1:2">
      <c r="A6744">
        <v>1500002361</v>
      </c>
      <c r="B6744" s="154">
        <v>0</v>
      </c>
    </row>
    <row r="6745" spans="1:2">
      <c r="A6745">
        <v>1500002771</v>
      </c>
      <c r="B6745" s="154">
        <v>22.25</v>
      </c>
    </row>
    <row r="6746" spans="1:2">
      <c r="A6746">
        <v>1500005805</v>
      </c>
      <c r="B6746" s="154">
        <v>0</v>
      </c>
    </row>
    <row r="6747" spans="1:2">
      <c r="A6747">
        <v>1500005066</v>
      </c>
      <c r="B6747" s="154">
        <v>0</v>
      </c>
    </row>
    <row r="6748" spans="1:2">
      <c r="A6748">
        <v>1500003743</v>
      </c>
      <c r="B6748" s="154">
        <v>4.1666666666666696</v>
      </c>
    </row>
    <row r="6749" spans="1:2">
      <c r="A6749">
        <v>1500004127</v>
      </c>
      <c r="B6749" s="154">
        <v>0</v>
      </c>
    </row>
    <row r="6750" spans="1:2">
      <c r="A6750">
        <v>1500004128</v>
      </c>
      <c r="B6750" s="154">
        <v>247.5</v>
      </c>
    </row>
    <row r="6751" spans="1:2">
      <c r="A6751">
        <v>1500004830</v>
      </c>
      <c r="B6751" s="154">
        <v>0</v>
      </c>
    </row>
    <row r="6752" spans="1:2">
      <c r="A6752">
        <v>1500002746</v>
      </c>
      <c r="B6752" s="154">
        <v>0</v>
      </c>
    </row>
    <row r="6753" spans="1:2">
      <c r="A6753">
        <v>1500005587</v>
      </c>
      <c r="B6753" s="154">
        <v>0</v>
      </c>
    </row>
    <row r="6754" spans="1:2">
      <c r="A6754">
        <v>1500002944</v>
      </c>
      <c r="B6754" s="154">
        <v>20</v>
      </c>
    </row>
    <row r="6755" spans="1:2">
      <c r="A6755">
        <v>1500004390</v>
      </c>
      <c r="B6755" s="154">
        <v>12.1666666666667</v>
      </c>
    </row>
    <row r="6756" spans="1:2">
      <c r="A6756">
        <v>1500003718</v>
      </c>
      <c r="B6756" s="154">
        <v>0</v>
      </c>
    </row>
    <row r="6757" spans="1:2">
      <c r="A6757">
        <v>1500005750</v>
      </c>
      <c r="B6757" s="154">
        <v>1.8333333333333299</v>
      </c>
    </row>
    <row r="6758" spans="1:2">
      <c r="A6758">
        <v>1500003623</v>
      </c>
      <c r="B6758" s="154">
        <v>24.8333333333333</v>
      </c>
    </row>
    <row r="6759" spans="1:2">
      <c r="A6759">
        <v>1500003529</v>
      </c>
      <c r="B6759" s="154">
        <v>5.1666666666666696</v>
      </c>
    </row>
    <row r="6760" spans="1:2">
      <c r="A6760">
        <v>1500003688</v>
      </c>
      <c r="B6760" s="154">
        <v>0</v>
      </c>
    </row>
    <row r="6761" spans="1:2">
      <c r="A6761">
        <v>1500003689</v>
      </c>
      <c r="B6761" s="154">
        <v>0.41666666666666702</v>
      </c>
    </row>
    <row r="6762" spans="1:2">
      <c r="A6762">
        <v>1500002659</v>
      </c>
      <c r="B6762" s="154">
        <v>0</v>
      </c>
    </row>
    <row r="6763" spans="1:2">
      <c r="A6763">
        <v>1500004627</v>
      </c>
      <c r="B6763" s="154">
        <v>0</v>
      </c>
    </row>
    <row r="6764" spans="1:2">
      <c r="A6764">
        <v>1500005405</v>
      </c>
      <c r="B6764" s="154">
        <v>16.283333333333299</v>
      </c>
    </row>
    <row r="6765" spans="1:2">
      <c r="A6765">
        <v>1500006154</v>
      </c>
      <c r="B6765" s="154">
        <v>8.0833333333333304</v>
      </c>
    </row>
    <row r="6766" spans="1:2">
      <c r="A6766">
        <v>1500004927</v>
      </c>
      <c r="B6766" s="154">
        <v>7.0833333333333304</v>
      </c>
    </row>
    <row r="6767" spans="1:2">
      <c r="A6767">
        <v>1500002685</v>
      </c>
      <c r="B6767" s="154">
        <v>1.6666666666666701</v>
      </c>
    </row>
    <row r="6768" spans="1:2">
      <c r="A6768">
        <v>1500002686</v>
      </c>
      <c r="B6768" s="154">
        <v>0</v>
      </c>
    </row>
    <row r="6769" spans="1:2">
      <c r="A6769">
        <v>1500002703</v>
      </c>
      <c r="B6769" s="154">
        <v>30.4166666666667</v>
      </c>
    </row>
    <row r="6770" spans="1:2">
      <c r="A6770">
        <v>1500003719</v>
      </c>
      <c r="B6770" s="154">
        <v>0</v>
      </c>
    </row>
    <row r="6771" spans="1:2">
      <c r="A6771">
        <v>1500002613</v>
      </c>
      <c r="B6771" s="154">
        <v>25</v>
      </c>
    </row>
    <row r="6772" spans="1:2">
      <c r="A6772">
        <v>1500002108</v>
      </c>
      <c r="B6772" s="154">
        <v>3.75</v>
      </c>
    </row>
    <row r="6773" spans="1:2">
      <c r="A6773">
        <v>1500004065</v>
      </c>
      <c r="B6773" s="154">
        <v>25.3333333333333</v>
      </c>
    </row>
    <row r="6774" spans="1:2">
      <c r="A6774">
        <v>1500003387</v>
      </c>
      <c r="B6774" s="154">
        <v>1.25</v>
      </c>
    </row>
    <row r="6775" spans="1:2">
      <c r="A6775">
        <v>1500003597</v>
      </c>
      <c r="B6775" s="154">
        <v>2.1666666666666701</v>
      </c>
    </row>
    <row r="6776" spans="1:2">
      <c r="A6776">
        <v>1500003624</v>
      </c>
      <c r="B6776" s="154">
        <v>37.341666666666697</v>
      </c>
    </row>
    <row r="6777" spans="1:2">
      <c r="A6777">
        <v>1500001759</v>
      </c>
      <c r="B6777" s="154">
        <v>0</v>
      </c>
    </row>
    <row r="6778" spans="1:2">
      <c r="A6778">
        <v>1500005118</v>
      </c>
      <c r="B6778" s="154">
        <v>16.1666666666667</v>
      </c>
    </row>
    <row r="6779" spans="1:2">
      <c r="A6779">
        <v>1500004067</v>
      </c>
      <c r="B6779" s="154">
        <v>38.75</v>
      </c>
    </row>
    <row r="6780" spans="1:2">
      <c r="A6780">
        <v>1500004342</v>
      </c>
      <c r="B6780" s="154">
        <v>2.5</v>
      </c>
    </row>
    <row r="6781" spans="1:2">
      <c r="A6781">
        <v>1500002390</v>
      </c>
      <c r="B6781" s="154">
        <v>0</v>
      </c>
    </row>
    <row r="6782" spans="1:2">
      <c r="A6782">
        <v>1500003455</v>
      </c>
      <c r="B6782" s="154">
        <v>23.75</v>
      </c>
    </row>
    <row r="6783" spans="1:2">
      <c r="A6783">
        <v>1500002239</v>
      </c>
      <c r="B6783" s="154">
        <v>7.5</v>
      </c>
    </row>
    <row r="6784" spans="1:2">
      <c r="A6784">
        <v>1500002518</v>
      </c>
      <c r="B6784" s="154">
        <v>0</v>
      </c>
    </row>
    <row r="6785" spans="1:2">
      <c r="A6785">
        <v>1500002519</v>
      </c>
      <c r="B6785" s="154">
        <v>12.9166666666667</v>
      </c>
    </row>
    <row r="6786" spans="1:2">
      <c r="A6786">
        <v>1500002614</v>
      </c>
      <c r="B6786" s="154">
        <v>28.75</v>
      </c>
    </row>
    <row r="6787" spans="1:2">
      <c r="A6787">
        <v>1500004113</v>
      </c>
      <c r="B6787" s="154">
        <v>0</v>
      </c>
    </row>
    <row r="6788" spans="1:2">
      <c r="A6788">
        <v>1500002465</v>
      </c>
      <c r="B6788" s="154">
        <v>0</v>
      </c>
    </row>
    <row r="6789" spans="1:2">
      <c r="A6789">
        <v>1500002341</v>
      </c>
      <c r="B6789" s="154">
        <v>0</v>
      </c>
    </row>
    <row r="6790" spans="1:2">
      <c r="A6790">
        <v>1500004628</v>
      </c>
      <c r="B6790" s="154">
        <v>2.0833333333333299</v>
      </c>
    </row>
    <row r="6791" spans="1:2">
      <c r="A6791">
        <v>1500003467</v>
      </c>
      <c r="B6791" s="154">
        <v>10.4166666666667</v>
      </c>
    </row>
    <row r="6792" spans="1:2">
      <c r="A6792">
        <v>1500002687</v>
      </c>
      <c r="B6792" s="154">
        <v>0</v>
      </c>
    </row>
    <row r="6793" spans="1:2">
      <c r="A6793">
        <v>1500005330</v>
      </c>
      <c r="B6793" s="154">
        <v>6.6666666666666696</v>
      </c>
    </row>
    <row r="6794" spans="1:2">
      <c r="A6794">
        <v>1500003008</v>
      </c>
      <c r="B6794" s="154">
        <v>1.6666666666666701</v>
      </c>
    </row>
    <row r="6795" spans="1:2">
      <c r="A6795">
        <v>1500005068</v>
      </c>
      <c r="B6795" s="154">
        <v>0.83333333333333304</v>
      </c>
    </row>
    <row r="6796" spans="1:2">
      <c r="A6796">
        <v>1500005631</v>
      </c>
      <c r="B6796" s="154">
        <v>11.6666666666667</v>
      </c>
    </row>
    <row r="6797" spans="1:2">
      <c r="A6797">
        <v>1500005632</v>
      </c>
      <c r="B6797" s="154">
        <v>40</v>
      </c>
    </row>
    <row r="6798" spans="1:2">
      <c r="A6798">
        <v>1500005633</v>
      </c>
      <c r="B6798" s="154">
        <v>14.1666666666667</v>
      </c>
    </row>
    <row r="6799" spans="1:2">
      <c r="A6799">
        <v>1500005634</v>
      </c>
      <c r="B6799" s="154">
        <v>11.6666666666667</v>
      </c>
    </row>
    <row r="6800" spans="1:2">
      <c r="A6800">
        <v>1500004967</v>
      </c>
      <c r="B6800" s="154">
        <v>35.8333333333333</v>
      </c>
    </row>
    <row r="6801" spans="1:2">
      <c r="A6801">
        <v>1500002991</v>
      </c>
      <c r="B6801" s="154">
        <v>15.4166666666667</v>
      </c>
    </row>
    <row r="6802" spans="1:2">
      <c r="A6802">
        <v>1500004677</v>
      </c>
      <c r="B6802" s="154">
        <v>13.8333333333333</v>
      </c>
    </row>
    <row r="6803" spans="1:2">
      <c r="A6803">
        <v>1500002090</v>
      </c>
      <c r="B6803" s="154">
        <v>29.9166666666667</v>
      </c>
    </row>
    <row r="6804" spans="1:2">
      <c r="A6804">
        <v>1500004690</v>
      </c>
      <c r="B6804" s="154">
        <v>48.9166666666667</v>
      </c>
    </row>
    <row r="6805" spans="1:2">
      <c r="A6805">
        <v>1500005939</v>
      </c>
      <c r="B6805" s="154">
        <v>0</v>
      </c>
    </row>
    <row r="6806" spans="1:2">
      <c r="A6806">
        <v>1500006155</v>
      </c>
      <c r="B6806" s="154">
        <v>25.8333333333333</v>
      </c>
    </row>
    <row r="6807" spans="1:2">
      <c r="A6807">
        <v>1500004178</v>
      </c>
      <c r="B6807" s="154">
        <v>29.25</v>
      </c>
    </row>
    <row r="6808" spans="1:2">
      <c r="A6808">
        <v>1500005940</v>
      </c>
      <c r="B6808" s="154">
        <v>0</v>
      </c>
    </row>
    <row r="6809" spans="1:2">
      <c r="A6809">
        <v>1500003744</v>
      </c>
      <c r="B6809" s="154">
        <v>0</v>
      </c>
    </row>
    <row r="6810" spans="1:2">
      <c r="A6810">
        <v>1500004084</v>
      </c>
      <c r="B6810" s="154">
        <v>8.8333333333333304</v>
      </c>
    </row>
    <row r="6811" spans="1:2">
      <c r="A6811">
        <v>1500004545</v>
      </c>
      <c r="B6811" s="154">
        <v>0</v>
      </c>
    </row>
    <row r="6812" spans="1:2">
      <c r="A6812">
        <v>1500003468</v>
      </c>
      <c r="B6812" s="154">
        <v>21.8333333333333</v>
      </c>
    </row>
    <row r="6813" spans="1:2">
      <c r="A6813">
        <v>1500004405</v>
      </c>
      <c r="B6813" s="154">
        <v>21.8333333333333</v>
      </c>
    </row>
    <row r="6814" spans="1:2">
      <c r="A6814">
        <v>1500002070</v>
      </c>
      <c r="B6814" s="154">
        <v>0</v>
      </c>
    </row>
    <row r="6815" spans="1:2">
      <c r="A6815">
        <v>1500002904</v>
      </c>
      <c r="B6815" s="154">
        <v>15</v>
      </c>
    </row>
    <row r="6816" spans="1:2">
      <c r="A6816">
        <v>1500003407</v>
      </c>
      <c r="B6816" s="154">
        <v>26.5</v>
      </c>
    </row>
    <row r="6817" spans="1:2">
      <c r="A6817">
        <v>1500004585</v>
      </c>
      <c r="B6817" s="154">
        <v>33.3333333333333</v>
      </c>
    </row>
    <row r="6818" spans="1:2">
      <c r="A6818">
        <v>1500004228</v>
      </c>
      <c r="B6818" s="154">
        <v>24.6666666666667</v>
      </c>
    </row>
    <row r="6819" spans="1:2">
      <c r="A6819">
        <v>1500002615</v>
      </c>
      <c r="B6819" s="154">
        <v>33.5</v>
      </c>
    </row>
    <row r="6820" spans="1:2">
      <c r="A6820">
        <v>1500003778</v>
      </c>
      <c r="B6820" s="154">
        <v>3.75</v>
      </c>
    </row>
    <row r="6821" spans="1:2">
      <c r="A6821">
        <v>1500002992</v>
      </c>
      <c r="B6821" s="154">
        <v>19.133333333333301</v>
      </c>
    </row>
    <row r="6822" spans="1:2">
      <c r="A6822">
        <v>1500002176</v>
      </c>
      <c r="B6822" s="154">
        <v>20.8333333333333</v>
      </c>
    </row>
    <row r="6823" spans="1:2">
      <c r="A6823">
        <v>1500003977</v>
      </c>
      <c r="B6823" s="154">
        <v>0</v>
      </c>
    </row>
    <row r="6824" spans="1:2">
      <c r="A6824">
        <v>1500002728</v>
      </c>
      <c r="B6824" s="154">
        <v>0</v>
      </c>
    </row>
    <row r="6825" spans="1:2">
      <c r="A6825">
        <v>1500002772</v>
      </c>
      <c r="B6825" s="154">
        <v>10.25</v>
      </c>
    </row>
    <row r="6826" spans="1:2">
      <c r="A6826">
        <v>1500004298</v>
      </c>
      <c r="B6826" s="154">
        <v>0</v>
      </c>
    </row>
    <row r="6827" spans="1:2">
      <c r="A6827">
        <v>1500003655</v>
      </c>
      <c r="B6827" s="154">
        <v>2.5</v>
      </c>
    </row>
    <row r="6828" spans="1:2">
      <c r="A6828">
        <v>1500003864</v>
      </c>
      <c r="B6828" s="154">
        <v>0</v>
      </c>
    </row>
    <row r="6829" spans="1:2">
      <c r="A6829">
        <v>1500002091</v>
      </c>
      <c r="B6829" s="154">
        <v>0</v>
      </c>
    </row>
    <row r="6830" spans="1:2">
      <c r="A6830">
        <v>1500002078</v>
      </c>
      <c r="B6830" s="154">
        <v>0.83333333333333304</v>
      </c>
    </row>
    <row r="6831" spans="1:2">
      <c r="A6831">
        <v>1500002284</v>
      </c>
      <c r="B6831" s="154">
        <v>0.83333333333333304</v>
      </c>
    </row>
    <row r="6832" spans="1:2">
      <c r="A6832">
        <v>1500002194</v>
      </c>
      <c r="B6832" s="154">
        <v>25.5</v>
      </c>
    </row>
    <row r="6833" spans="1:2">
      <c r="A6833">
        <v>1500005816</v>
      </c>
      <c r="B6833" s="154">
        <v>23.25</v>
      </c>
    </row>
    <row r="6834" spans="1:2">
      <c r="A6834">
        <v>1500005038</v>
      </c>
      <c r="B6834" s="154">
        <v>25.3333333333333</v>
      </c>
    </row>
    <row r="6835" spans="1:2">
      <c r="A6835">
        <v>1500002520</v>
      </c>
      <c r="B6835" s="154">
        <v>4.3333333333333304</v>
      </c>
    </row>
    <row r="6836" spans="1:2">
      <c r="A6836">
        <v>1500005231</v>
      </c>
      <c r="B6836" s="154">
        <v>34.5833333333333</v>
      </c>
    </row>
    <row r="6837" spans="1:2">
      <c r="A6837">
        <v>1500002476</v>
      </c>
      <c r="B6837" s="154">
        <v>0.58333333333333304</v>
      </c>
    </row>
    <row r="6838" spans="1:2">
      <c r="A6838">
        <v>1500005871</v>
      </c>
      <c r="B6838" s="154">
        <v>48.3333333333333</v>
      </c>
    </row>
    <row r="6839" spans="1:2">
      <c r="A6839">
        <v>1500003736</v>
      </c>
      <c r="B6839" s="154">
        <v>0</v>
      </c>
    </row>
    <row r="6840" spans="1:2">
      <c r="A6840">
        <v>1500002729</v>
      </c>
      <c r="B6840" s="154">
        <v>87.3333333333333</v>
      </c>
    </row>
    <row r="6841" spans="1:2">
      <c r="A6841">
        <v>1500002537</v>
      </c>
      <c r="B6841" s="154">
        <v>0</v>
      </c>
    </row>
    <row r="6842" spans="1:2">
      <c r="A6842">
        <v>1500005600</v>
      </c>
      <c r="B6842" s="154">
        <v>0</v>
      </c>
    </row>
    <row r="6843" spans="1:2">
      <c r="A6843">
        <v>1500002940</v>
      </c>
      <c r="B6843" s="154">
        <v>21.25</v>
      </c>
    </row>
    <row r="6844" spans="1:2">
      <c r="A6844">
        <v>1500005665</v>
      </c>
      <c r="B6844" s="154">
        <v>0</v>
      </c>
    </row>
    <row r="6845" spans="1:2">
      <c r="A6845">
        <v>1500003150</v>
      </c>
      <c r="B6845" s="154">
        <v>20</v>
      </c>
    </row>
    <row r="6846" spans="1:2">
      <c r="A6846">
        <v>1500003354</v>
      </c>
      <c r="B6846" s="154">
        <v>63.6666666666667</v>
      </c>
    </row>
    <row r="6847" spans="1:2">
      <c r="A6847">
        <v>1500002362</v>
      </c>
      <c r="B6847" s="154">
        <v>11.6666666666667</v>
      </c>
    </row>
    <row r="6848" spans="1:2">
      <c r="A6848">
        <v>1500003469</v>
      </c>
      <c r="B6848" s="154">
        <v>0</v>
      </c>
    </row>
    <row r="6849" spans="1:2">
      <c r="A6849">
        <v>1500003499</v>
      </c>
      <c r="B6849" s="154">
        <v>11.1666666666667</v>
      </c>
    </row>
    <row r="6850" spans="1:2">
      <c r="A6850">
        <v>1500003745</v>
      </c>
      <c r="B6850" s="154">
        <v>0</v>
      </c>
    </row>
    <row r="6851" spans="1:2">
      <c r="A6851">
        <v>1500005331</v>
      </c>
      <c r="B6851" s="154">
        <v>0</v>
      </c>
    </row>
    <row r="6852" spans="1:2">
      <c r="A6852">
        <v>1500005332</v>
      </c>
      <c r="B6852" s="154">
        <v>0</v>
      </c>
    </row>
    <row r="6853" spans="1:2">
      <c r="A6853">
        <v>1500004114</v>
      </c>
      <c r="B6853" s="154">
        <v>10.8333333333333</v>
      </c>
    </row>
    <row r="6854" spans="1:2">
      <c r="A6854">
        <v>1500004116</v>
      </c>
      <c r="B6854" s="154">
        <v>54.6666666666667</v>
      </c>
    </row>
    <row r="6855" spans="1:2">
      <c r="A6855">
        <v>1500002660</v>
      </c>
      <c r="B6855" s="154">
        <v>37.9166666666667</v>
      </c>
    </row>
    <row r="6856" spans="1:2">
      <c r="A6856">
        <v>1500002730</v>
      </c>
      <c r="B6856" s="154">
        <v>0</v>
      </c>
    </row>
    <row r="6857" spans="1:2">
      <c r="A6857">
        <v>1500004861</v>
      </c>
      <c r="B6857" s="154">
        <v>51.5</v>
      </c>
    </row>
    <row r="6858" spans="1:2">
      <c r="A6858">
        <v>1500004862</v>
      </c>
      <c r="B6858" s="154">
        <v>10.5833333333333</v>
      </c>
    </row>
    <row r="6859" spans="1:2">
      <c r="A6859">
        <v>1500004343</v>
      </c>
      <c r="B6859" s="154">
        <v>0</v>
      </c>
    </row>
    <row r="6860" spans="1:2">
      <c r="A6860">
        <v>1500003646</v>
      </c>
      <c r="B6860" s="154">
        <v>0.83333333333333304</v>
      </c>
    </row>
    <row r="6861" spans="1:2">
      <c r="A6861">
        <v>1500004483</v>
      </c>
      <c r="B6861" s="154">
        <v>27.0833333333333</v>
      </c>
    </row>
    <row r="6862" spans="1:2">
      <c r="A6862">
        <v>1500004691</v>
      </c>
      <c r="B6862" s="154">
        <v>19.25</v>
      </c>
    </row>
    <row r="6863" spans="1:2">
      <c r="A6863">
        <v>1500004282</v>
      </c>
      <c r="B6863" s="154">
        <v>6.8666666666666698</v>
      </c>
    </row>
    <row r="6864" spans="1:2">
      <c r="A6864">
        <v>1500004299</v>
      </c>
      <c r="B6864" s="154">
        <v>0</v>
      </c>
    </row>
    <row r="6865" spans="1:2">
      <c r="A6865">
        <v>1500002973</v>
      </c>
      <c r="B6865" s="154">
        <v>34.174999999999997</v>
      </c>
    </row>
    <row r="6866" spans="1:2">
      <c r="A6866">
        <v>1500002006</v>
      </c>
      <c r="B6866" s="154">
        <v>0</v>
      </c>
    </row>
    <row r="6867" spans="1:2">
      <c r="A6867">
        <v>1500003761</v>
      </c>
      <c r="B6867" s="154">
        <v>0</v>
      </c>
    </row>
    <row r="6868" spans="1:2">
      <c r="A6868">
        <v>1500003762</v>
      </c>
      <c r="B6868" s="154">
        <v>13.725</v>
      </c>
    </row>
    <row r="6869" spans="1:2">
      <c r="A6869">
        <v>1500004066</v>
      </c>
      <c r="B6869" s="154">
        <v>5.25</v>
      </c>
    </row>
    <row r="6870" spans="1:2">
      <c r="A6870">
        <v>1500003131</v>
      </c>
      <c r="B6870" s="154">
        <v>0</v>
      </c>
    </row>
    <row r="6871" spans="1:2">
      <c r="A6871">
        <v>1500004783</v>
      </c>
      <c r="B6871" s="154">
        <v>30.5833333333333</v>
      </c>
    </row>
    <row r="6872" spans="1:2">
      <c r="A6872">
        <v>1500001967</v>
      </c>
      <c r="B6872" s="154">
        <v>8.3333333333333304</v>
      </c>
    </row>
    <row r="6873" spans="1:2">
      <c r="A6873">
        <v>1500004224</v>
      </c>
      <c r="B6873" s="154">
        <v>25.8333333333333</v>
      </c>
    </row>
    <row r="6874" spans="1:2">
      <c r="A6874">
        <v>1500002688</v>
      </c>
      <c r="B6874" s="154">
        <v>6.25</v>
      </c>
    </row>
    <row r="6875" spans="1:2">
      <c r="A6875">
        <v>1500002704</v>
      </c>
      <c r="B6875" s="154">
        <v>3.3333333333333299</v>
      </c>
    </row>
    <row r="6876" spans="1:2">
      <c r="A6876">
        <v>1500003500</v>
      </c>
      <c r="B6876" s="154">
        <v>2.5</v>
      </c>
    </row>
    <row r="6877" spans="1:2">
      <c r="A6877">
        <v>1500003690</v>
      </c>
      <c r="B6877" s="154">
        <v>8.8333333333333304</v>
      </c>
    </row>
    <row r="6878" spans="1:2">
      <c r="A6878">
        <v>1500004344</v>
      </c>
      <c r="B6878" s="154">
        <v>3.75</v>
      </c>
    </row>
    <row r="6879" spans="1:2">
      <c r="A6879">
        <v>1500003009</v>
      </c>
      <c r="B6879" s="154">
        <v>4.6666666666666696</v>
      </c>
    </row>
    <row r="6880" spans="1:2">
      <c r="A6880">
        <v>1500002466</v>
      </c>
      <c r="B6880" s="154">
        <v>19.3333333333333</v>
      </c>
    </row>
    <row r="6881" spans="1:2">
      <c r="A6881">
        <v>1500005806</v>
      </c>
      <c r="B6881" s="154">
        <v>25.0833333333333</v>
      </c>
    </row>
    <row r="6882" spans="1:2">
      <c r="A6882">
        <v>1500002773</v>
      </c>
      <c r="B6882" s="154">
        <v>22.9166666666667</v>
      </c>
    </row>
    <row r="6883" spans="1:2">
      <c r="A6883">
        <v>1500005170</v>
      </c>
      <c r="B6883" s="154">
        <v>0</v>
      </c>
    </row>
    <row r="6884" spans="1:2">
      <c r="A6884">
        <v>1500005695</v>
      </c>
      <c r="B6884" s="154">
        <v>0</v>
      </c>
    </row>
    <row r="6885" spans="1:2">
      <c r="A6885">
        <v>1500003431</v>
      </c>
      <c r="B6885" s="154">
        <v>14.5</v>
      </c>
    </row>
    <row r="6886" spans="1:2">
      <c r="A6886">
        <v>1500002842</v>
      </c>
      <c r="B6886" s="154">
        <v>3.75</v>
      </c>
    </row>
    <row r="6887" spans="1:2">
      <c r="A6887">
        <v>1500002843</v>
      </c>
      <c r="B6887" s="154">
        <v>0</v>
      </c>
    </row>
    <row r="6888" spans="1:2">
      <c r="A6888">
        <v>1500003355</v>
      </c>
      <c r="B6888" s="154">
        <v>30.4166666666667</v>
      </c>
    </row>
    <row r="6889" spans="1:2">
      <c r="A6889">
        <v>1500006304</v>
      </c>
      <c r="B6889" s="154">
        <v>6.6666666666666696</v>
      </c>
    </row>
    <row r="6890" spans="1:2">
      <c r="A6890">
        <v>1500004692</v>
      </c>
      <c r="B6890" s="154">
        <v>10.9166666666667</v>
      </c>
    </row>
    <row r="6891" spans="1:2">
      <c r="A6891">
        <v>1500002616</v>
      </c>
      <c r="B6891" s="154">
        <v>50.5833333333333</v>
      </c>
    </row>
    <row r="6892" spans="1:2">
      <c r="A6892">
        <v>1500011829</v>
      </c>
      <c r="B6892" s="154">
        <v>0</v>
      </c>
    </row>
    <row r="6893" spans="1:2">
      <c r="A6893">
        <v>1500004784</v>
      </c>
      <c r="B6893" s="154">
        <v>10.9166666666667</v>
      </c>
    </row>
    <row r="6894" spans="1:2">
      <c r="A6894">
        <v>1500005144</v>
      </c>
      <c r="B6894" s="154">
        <v>0</v>
      </c>
    </row>
    <row r="6895" spans="1:2">
      <c r="A6895">
        <v>1500001736</v>
      </c>
      <c r="B6895" s="154">
        <v>27.9166666666667</v>
      </c>
    </row>
    <row r="6896" spans="1:2">
      <c r="A6896">
        <v>1500002491</v>
      </c>
      <c r="B6896" s="154">
        <v>32.4166666666667</v>
      </c>
    </row>
    <row r="6897" spans="1:2">
      <c r="A6897">
        <v>1500011717</v>
      </c>
      <c r="B6897" s="154">
        <v>5.4166666666666696</v>
      </c>
    </row>
    <row r="6898" spans="1:2">
      <c r="A6898">
        <v>1500002300</v>
      </c>
      <c r="B6898" s="154">
        <v>13.0833333333333</v>
      </c>
    </row>
    <row r="6899" spans="1:2">
      <c r="A6899">
        <v>1500002301</v>
      </c>
      <c r="B6899" s="154">
        <v>10.8333333333333</v>
      </c>
    </row>
    <row r="6900" spans="1:2">
      <c r="A6900">
        <v>1500011741</v>
      </c>
      <c r="B6900" s="154">
        <v>24.5833333333333</v>
      </c>
    </row>
    <row r="6901" spans="1:2">
      <c r="A6901">
        <v>1500003380</v>
      </c>
      <c r="B6901" s="154">
        <v>29.0833333333333</v>
      </c>
    </row>
    <row r="6902" spans="1:2">
      <c r="A6902">
        <v>1500005807</v>
      </c>
      <c r="B6902" s="154">
        <v>51.9166666666667</v>
      </c>
    </row>
    <row r="6903" spans="1:2">
      <c r="A6903">
        <v>1500002240</v>
      </c>
      <c r="B6903" s="154">
        <v>0</v>
      </c>
    </row>
    <row r="6904" spans="1:2">
      <c r="A6904">
        <v>1500003381</v>
      </c>
      <c r="B6904" s="154">
        <v>0</v>
      </c>
    </row>
    <row r="6905" spans="1:2">
      <c r="A6905">
        <v>1500004154</v>
      </c>
      <c r="B6905" s="154">
        <v>0</v>
      </c>
    </row>
    <row r="6906" spans="1:2">
      <c r="A6906">
        <v>1500002993</v>
      </c>
      <c r="B6906" s="154">
        <v>7.5</v>
      </c>
    </row>
    <row r="6907" spans="1:2">
      <c r="A6907">
        <v>1500003691</v>
      </c>
      <c r="B6907" s="154">
        <v>0</v>
      </c>
    </row>
    <row r="6908" spans="1:2">
      <c r="A6908">
        <v>1500003779</v>
      </c>
      <c r="B6908" s="154">
        <v>20.8333333333333</v>
      </c>
    </row>
    <row r="6909" spans="1:2">
      <c r="A6909">
        <v>1500003632</v>
      </c>
      <c r="B6909" s="154">
        <v>22.5</v>
      </c>
    </row>
    <row r="6910" spans="1:2">
      <c r="A6910">
        <v>1500005302</v>
      </c>
      <c r="B6910" s="154">
        <v>0.41666666666666702</v>
      </c>
    </row>
    <row r="6911" spans="1:2">
      <c r="A6911">
        <v>1500003899</v>
      </c>
      <c r="B6911" s="154">
        <v>0.16666666666666699</v>
      </c>
    </row>
    <row r="6912" spans="1:2">
      <c r="A6912">
        <v>1500003692</v>
      </c>
      <c r="B6912" s="154">
        <v>0</v>
      </c>
    </row>
    <row r="6913" spans="1:2">
      <c r="A6913">
        <v>1500004928</v>
      </c>
      <c r="B6913" s="154">
        <v>0</v>
      </c>
    </row>
    <row r="6914" spans="1:2">
      <c r="A6914">
        <v>1500004929</v>
      </c>
      <c r="B6914" s="154">
        <v>0</v>
      </c>
    </row>
    <row r="6915" spans="1:2">
      <c r="A6915">
        <v>1500004930</v>
      </c>
      <c r="B6915" s="154">
        <v>0</v>
      </c>
    </row>
    <row r="6916" spans="1:2">
      <c r="A6916">
        <v>1500004526</v>
      </c>
      <c r="B6916" s="154">
        <v>36.616666666666703</v>
      </c>
    </row>
    <row r="6917" spans="1:2">
      <c r="A6917">
        <v>1500002994</v>
      </c>
      <c r="B6917" s="154">
        <v>0</v>
      </c>
    </row>
    <row r="6918" spans="1:2">
      <c r="A6918">
        <v>1500003501</v>
      </c>
      <c r="B6918" s="154">
        <v>7.4166666666666696</v>
      </c>
    </row>
    <row r="6919" spans="1:2">
      <c r="A6919">
        <v>1500005872</v>
      </c>
      <c r="B6919" s="154">
        <v>72.9166666666667</v>
      </c>
    </row>
    <row r="6920" spans="1:2">
      <c r="A6920">
        <v>1500006250</v>
      </c>
      <c r="B6920" s="154">
        <v>9.9166666666666696</v>
      </c>
    </row>
    <row r="6921" spans="1:2">
      <c r="A6921">
        <v>1500005570</v>
      </c>
      <c r="B6921" s="154">
        <v>0</v>
      </c>
    </row>
    <row r="6922" spans="1:2">
      <c r="A6922">
        <v>1500003356</v>
      </c>
      <c r="B6922" s="154">
        <v>0</v>
      </c>
    </row>
    <row r="6923" spans="1:2">
      <c r="A6923">
        <v>1500004458</v>
      </c>
      <c r="B6923" s="154">
        <v>0</v>
      </c>
    </row>
    <row r="6924" spans="1:2">
      <c r="A6924">
        <v>1500004459</v>
      </c>
      <c r="B6924" s="154">
        <v>15.8333333333333</v>
      </c>
    </row>
    <row r="6925" spans="1:2">
      <c r="A6925">
        <v>1500004118</v>
      </c>
      <c r="B6925" s="154">
        <v>0</v>
      </c>
    </row>
    <row r="6926" spans="1:2">
      <c r="A6926">
        <v>1500004155</v>
      </c>
      <c r="B6926" s="154">
        <v>107.875</v>
      </c>
    </row>
    <row r="6927" spans="1:2">
      <c r="A6927">
        <v>1500002342</v>
      </c>
      <c r="B6927" s="154">
        <v>0</v>
      </c>
    </row>
    <row r="6928" spans="1:2">
      <c r="A6928">
        <v>1500003042</v>
      </c>
      <c r="B6928" s="154">
        <v>40</v>
      </c>
    </row>
    <row r="6929" spans="1:2">
      <c r="A6929">
        <v>1500003587</v>
      </c>
      <c r="B6929" s="154">
        <v>51.3333333333333</v>
      </c>
    </row>
    <row r="6930" spans="1:2">
      <c r="A6930">
        <v>1500003811</v>
      </c>
      <c r="B6930" s="154">
        <v>5.8333333333333304</v>
      </c>
    </row>
    <row r="6931" spans="1:2">
      <c r="A6931">
        <v>1500002731</v>
      </c>
      <c r="B6931" s="154">
        <v>0</v>
      </c>
    </row>
    <row r="6932" spans="1:2">
      <c r="A6932">
        <v>1500005456</v>
      </c>
      <c r="B6932" s="154">
        <v>17.6666666666667</v>
      </c>
    </row>
    <row r="6933" spans="1:2">
      <c r="A6933">
        <v>1500005530</v>
      </c>
      <c r="B6933" s="154">
        <v>0</v>
      </c>
    </row>
    <row r="6934" spans="1:2">
      <c r="A6934">
        <v>1500002825</v>
      </c>
      <c r="B6934" s="154">
        <v>0.16666666666666699</v>
      </c>
    </row>
    <row r="6935" spans="1:2">
      <c r="A6935">
        <v>1500002058</v>
      </c>
      <c r="B6935" s="154">
        <v>0</v>
      </c>
    </row>
    <row r="6936" spans="1:2">
      <c r="A6936">
        <v>1500004863</v>
      </c>
      <c r="B6936" s="154">
        <v>39.1666666666667</v>
      </c>
    </row>
    <row r="6937" spans="1:2">
      <c r="A6937">
        <v>1500005531</v>
      </c>
      <c r="B6937" s="154">
        <v>0</v>
      </c>
    </row>
    <row r="6938" spans="1:2">
      <c r="A6938">
        <v>1500005477</v>
      </c>
      <c r="B6938" s="154">
        <v>10.4166666666667</v>
      </c>
    </row>
    <row r="6939" spans="1:2">
      <c r="A6939">
        <v>1500005845</v>
      </c>
      <c r="B6939" s="154">
        <v>19.716666666666701</v>
      </c>
    </row>
    <row r="6940" spans="1:2">
      <c r="A6940">
        <v>1500005532</v>
      </c>
      <c r="B6940" s="154">
        <v>0</v>
      </c>
    </row>
    <row r="6941" spans="1:2">
      <c r="A6941">
        <v>1500005533</v>
      </c>
      <c r="B6941" s="154">
        <v>0</v>
      </c>
    </row>
    <row r="6942" spans="1:2">
      <c r="A6942">
        <v>1500004693</v>
      </c>
      <c r="B6942" s="154">
        <v>21.6666666666667</v>
      </c>
    </row>
    <row r="6943" spans="1:2">
      <c r="A6943">
        <v>1500011948</v>
      </c>
      <c r="B6943" s="154">
        <v>19.5833333333333</v>
      </c>
    </row>
    <row r="6944" spans="1:2">
      <c r="A6944">
        <v>1500005601</v>
      </c>
      <c r="B6944" s="154">
        <v>0</v>
      </c>
    </row>
    <row r="6945" spans="1:2">
      <c r="A6945">
        <v>1500002705</v>
      </c>
      <c r="B6945" s="154">
        <v>25.3333333333333</v>
      </c>
    </row>
    <row r="6946" spans="1:2">
      <c r="A6946">
        <v>1500002689</v>
      </c>
      <c r="B6946" s="154">
        <v>0</v>
      </c>
    </row>
    <row r="6947" spans="1:2">
      <c r="A6947">
        <v>1500004129</v>
      </c>
      <c r="B6947" s="154">
        <v>163.5</v>
      </c>
    </row>
    <row r="6948" spans="1:2">
      <c r="A6948">
        <v>1500004130</v>
      </c>
      <c r="B6948" s="154">
        <v>415</v>
      </c>
    </row>
    <row r="6949" spans="1:2">
      <c r="A6949">
        <v>1500005534</v>
      </c>
      <c r="B6949" s="154">
        <v>0</v>
      </c>
    </row>
    <row r="6950" spans="1:2">
      <c r="A6950">
        <v>1500005535</v>
      </c>
      <c r="B6950" s="154">
        <v>0</v>
      </c>
    </row>
    <row r="6951" spans="1:2">
      <c r="A6951">
        <v>1500005847</v>
      </c>
      <c r="B6951" s="154">
        <v>28</v>
      </c>
    </row>
    <row r="6952" spans="1:2">
      <c r="A6952">
        <v>1500002521</v>
      </c>
      <c r="B6952" s="154">
        <v>77.650000000000006</v>
      </c>
    </row>
    <row r="6953" spans="1:2">
      <c r="A6953">
        <v>1500003957</v>
      </c>
      <c r="B6953" s="154">
        <v>0</v>
      </c>
    </row>
    <row r="6954" spans="1:2">
      <c r="A6954">
        <v>1500002732</v>
      </c>
      <c r="B6954" s="154">
        <v>0</v>
      </c>
    </row>
    <row r="6955" spans="1:2">
      <c r="A6955">
        <v>1500002733</v>
      </c>
      <c r="B6955" s="154">
        <v>45</v>
      </c>
    </row>
    <row r="6956" spans="1:2">
      <c r="A6956">
        <v>1500004249</v>
      </c>
      <c r="B6956" s="154">
        <v>40.25</v>
      </c>
    </row>
    <row r="6957" spans="1:2">
      <c r="A6957">
        <v>1500006238</v>
      </c>
      <c r="B6957" s="154">
        <v>8.1666666666666696</v>
      </c>
    </row>
    <row r="6958" spans="1:2">
      <c r="A6958">
        <v>1500002109</v>
      </c>
      <c r="B6958" s="154">
        <v>42.25</v>
      </c>
    </row>
    <row r="6959" spans="1:2">
      <c r="A6959">
        <v>1500002302</v>
      </c>
      <c r="B6959" s="154">
        <v>0</v>
      </c>
    </row>
    <row r="6960" spans="1:2">
      <c r="A6960">
        <v>1500005406</v>
      </c>
      <c r="B6960" s="154">
        <v>62.8333333333333</v>
      </c>
    </row>
    <row r="6961" spans="1:2">
      <c r="A6961">
        <v>1500005407</v>
      </c>
      <c r="B6961" s="154">
        <v>18.914999999999999</v>
      </c>
    </row>
    <row r="6962" spans="1:2">
      <c r="A6962">
        <v>1500003693</v>
      </c>
      <c r="B6962" s="154">
        <v>6.25</v>
      </c>
    </row>
    <row r="6963" spans="1:2">
      <c r="A6963">
        <v>1500003589</v>
      </c>
      <c r="B6963" s="154">
        <v>4.2916666666666696</v>
      </c>
    </row>
    <row r="6964" spans="1:2">
      <c r="A6964">
        <v>1500004586</v>
      </c>
      <c r="B6964" s="154">
        <v>0</v>
      </c>
    </row>
    <row r="6965" spans="1:2">
      <c r="A6965">
        <v>1500011679</v>
      </c>
      <c r="B6965" s="154">
        <v>10.4166666666667</v>
      </c>
    </row>
    <row r="6966" spans="1:2">
      <c r="A6966">
        <v>1500001735</v>
      </c>
      <c r="B6966" s="154">
        <v>23.3333333333333</v>
      </c>
    </row>
    <row r="6967" spans="1:2">
      <c r="A6967">
        <v>1500002569</v>
      </c>
      <c r="B6967" s="154">
        <v>11</v>
      </c>
    </row>
    <row r="6968" spans="1:2">
      <c r="A6968">
        <v>1500002136</v>
      </c>
      <c r="B6968" s="154">
        <v>0</v>
      </c>
    </row>
    <row r="6969" spans="1:2">
      <c r="A6969">
        <v>1500005941</v>
      </c>
      <c r="B6969" s="154">
        <v>90</v>
      </c>
    </row>
    <row r="6970" spans="1:2">
      <c r="A6970">
        <v>1500006156</v>
      </c>
      <c r="B6970" s="154">
        <v>15.4166666666667</v>
      </c>
    </row>
    <row r="6971" spans="1:2">
      <c r="A6971">
        <v>1500005734</v>
      </c>
      <c r="B6971" s="154">
        <v>12</v>
      </c>
    </row>
    <row r="6972" spans="1:2">
      <c r="A6972">
        <v>1500002126</v>
      </c>
      <c r="B6972" s="154">
        <v>31.4166666666667</v>
      </c>
    </row>
    <row r="6973" spans="1:2">
      <c r="A6973">
        <v>1500005408</v>
      </c>
      <c r="B6973" s="154">
        <v>0.41666666666666702</v>
      </c>
    </row>
    <row r="6974" spans="1:2">
      <c r="A6974">
        <v>1500003315</v>
      </c>
      <c r="B6974" s="154">
        <v>9.1666666666666696</v>
      </c>
    </row>
    <row r="6975" spans="1:2">
      <c r="A6975">
        <v>1500004131</v>
      </c>
      <c r="B6975" s="154">
        <v>0</v>
      </c>
    </row>
    <row r="6976" spans="1:2">
      <c r="A6976">
        <v>1500004132</v>
      </c>
      <c r="B6976" s="154">
        <v>288</v>
      </c>
    </row>
    <row r="6977" spans="1:2">
      <c r="A6977">
        <v>1500004133</v>
      </c>
      <c r="B6977" s="154">
        <v>4.3333333333333304</v>
      </c>
    </row>
    <row r="6978" spans="1:2">
      <c r="A6978">
        <v>1500003858</v>
      </c>
      <c r="B6978" s="154">
        <v>13.75</v>
      </c>
    </row>
    <row r="6979" spans="1:2">
      <c r="A6979">
        <v>1500005924</v>
      </c>
      <c r="B6979" s="154">
        <v>0</v>
      </c>
    </row>
    <row r="6980" spans="1:2">
      <c r="A6980">
        <v>1500005457</v>
      </c>
      <c r="B6980" s="154">
        <v>27.633333333333301</v>
      </c>
    </row>
    <row r="6981" spans="1:2">
      <c r="A6981">
        <v>1500002690</v>
      </c>
      <c r="B6981" s="154">
        <v>14.5</v>
      </c>
    </row>
    <row r="6982" spans="1:2">
      <c r="A6982">
        <v>1500004951</v>
      </c>
      <c r="B6982" s="154">
        <v>150.50833333333301</v>
      </c>
    </row>
    <row r="6983" spans="1:2">
      <c r="A6983">
        <v>1500004727</v>
      </c>
      <c r="B6983" s="154">
        <v>11.25</v>
      </c>
    </row>
    <row r="6984" spans="1:2">
      <c r="A6984">
        <v>1500004728</v>
      </c>
      <c r="B6984" s="154">
        <v>9.5833333333333304</v>
      </c>
    </row>
    <row r="6985" spans="1:2">
      <c r="A6985">
        <v>1500004729</v>
      </c>
      <c r="B6985" s="154">
        <v>34.1666666666667</v>
      </c>
    </row>
    <row r="6986" spans="1:2">
      <c r="A6986">
        <v>1500002413</v>
      </c>
      <c r="B6986" s="154">
        <v>0</v>
      </c>
    </row>
    <row r="6987" spans="1:2">
      <c r="A6987">
        <v>1500004460</v>
      </c>
      <c r="B6987" s="154">
        <v>0</v>
      </c>
    </row>
    <row r="6988" spans="1:2">
      <c r="A6988">
        <v>1500003010</v>
      </c>
      <c r="B6988" s="154">
        <v>0</v>
      </c>
    </row>
    <row r="6989" spans="1:2">
      <c r="A6989">
        <v>1500005851</v>
      </c>
      <c r="B6989" s="154">
        <v>20.4166666666667</v>
      </c>
    </row>
    <row r="6990" spans="1:2">
      <c r="A6990">
        <v>1500002910</v>
      </c>
      <c r="B6990" s="154">
        <v>2.9166666666666701</v>
      </c>
    </row>
    <row r="6991" spans="1:2">
      <c r="A6991">
        <v>1500004587</v>
      </c>
      <c r="B6991" s="154">
        <v>0</v>
      </c>
    </row>
    <row r="6992" spans="1:2">
      <c r="A6992">
        <v>1500004588</v>
      </c>
      <c r="B6992" s="154">
        <v>129.416666666667</v>
      </c>
    </row>
    <row r="6993" spans="1:2">
      <c r="A6993">
        <v>1500004349</v>
      </c>
      <c r="B6993" s="154">
        <v>0</v>
      </c>
    </row>
    <row r="6994" spans="1:2">
      <c r="A6994">
        <v>1500003742</v>
      </c>
      <c r="B6994" s="154">
        <v>0</v>
      </c>
    </row>
    <row r="6995" spans="1:2">
      <c r="A6995">
        <v>1500004730</v>
      </c>
      <c r="B6995" s="154">
        <v>0</v>
      </c>
    </row>
    <row r="6996" spans="1:2">
      <c r="A6996">
        <v>1500002920</v>
      </c>
      <c r="B6996" s="154">
        <v>13.3333333333333</v>
      </c>
    </row>
    <row r="6997" spans="1:2">
      <c r="A6997">
        <v>1500002079</v>
      </c>
      <c r="B6997" s="154">
        <v>3.9166666666666701</v>
      </c>
    </row>
    <row r="6998" spans="1:2">
      <c r="A6998">
        <v>1500004120</v>
      </c>
      <c r="B6998" s="154">
        <v>10</v>
      </c>
    </row>
    <row r="6999" spans="1:2">
      <c r="A6999">
        <v>1500002844</v>
      </c>
      <c r="B6999" s="154">
        <v>49.3333333333333</v>
      </c>
    </row>
    <row r="7000" spans="1:2">
      <c r="A7000">
        <v>1500004669</v>
      </c>
      <c r="B7000" s="154">
        <v>0</v>
      </c>
    </row>
    <row r="7001" spans="1:2">
      <c r="A7001">
        <v>1500004433</v>
      </c>
      <c r="B7001" s="154">
        <v>0</v>
      </c>
    </row>
    <row r="7002" spans="1:2">
      <c r="A7002">
        <v>1500004225</v>
      </c>
      <c r="B7002" s="154">
        <v>0</v>
      </c>
    </row>
    <row r="7003" spans="1:2">
      <c r="A7003">
        <v>1500002860</v>
      </c>
      <c r="B7003" s="154">
        <v>29.1666666666667</v>
      </c>
    </row>
    <row r="7004" spans="1:2">
      <c r="A7004">
        <v>1500003456</v>
      </c>
      <c r="B7004" s="154">
        <v>30.8333333333333</v>
      </c>
    </row>
    <row r="7005" spans="1:2">
      <c r="A7005">
        <v>1500005039</v>
      </c>
      <c r="B7005" s="154">
        <v>0</v>
      </c>
    </row>
    <row r="7006" spans="1:2">
      <c r="A7006">
        <v>1500002391</v>
      </c>
      <c r="B7006" s="154">
        <v>20.4166666666667</v>
      </c>
    </row>
    <row r="7007" spans="1:2">
      <c r="A7007">
        <v>1500002260</v>
      </c>
      <c r="B7007" s="154">
        <v>0</v>
      </c>
    </row>
    <row r="7008" spans="1:2">
      <c r="A7008">
        <v>1500002392</v>
      </c>
      <c r="B7008" s="154">
        <v>47.5</v>
      </c>
    </row>
    <row r="7009" spans="1:2">
      <c r="A7009">
        <v>1500003457</v>
      </c>
      <c r="B7009" s="154">
        <v>39.5</v>
      </c>
    </row>
    <row r="7010" spans="1:2">
      <c r="A7010">
        <v>1500003458</v>
      </c>
      <c r="B7010" s="154">
        <v>57</v>
      </c>
    </row>
    <row r="7011" spans="1:2">
      <c r="A7011">
        <v>1500003459</v>
      </c>
      <c r="B7011" s="154">
        <v>0</v>
      </c>
    </row>
    <row r="7012" spans="1:2">
      <c r="A7012">
        <v>1500005897</v>
      </c>
      <c r="B7012" s="154">
        <v>0</v>
      </c>
    </row>
    <row r="7013" spans="1:2">
      <c r="A7013">
        <v>1500003812</v>
      </c>
      <c r="B7013" s="154">
        <v>0</v>
      </c>
    </row>
    <row r="7014" spans="1:2">
      <c r="A7014">
        <v>1500005852</v>
      </c>
      <c r="B7014" s="154">
        <v>21.8333333333333</v>
      </c>
    </row>
    <row r="7015" spans="1:2">
      <c r="A7015">
        <v>1500004731</v>
      </c>
      <c r="B7015" s="154">
        <v>0</v>
      </c>
    </row>
    <row r="7016" spans="1:2">
      <c r="A7016">
        <v>1500011825</v>
      </c>
      <c r="B7016" s="154">
        <v>0</v>
      </c>
    </row>
    <row r="7017" spans="1:2">
      <c r="A7017">
        <v>1500003132</v>
      </c>
      <c r="B7017" s="154">
        <v>47.1666666666667</v>
      </c>
    </row>
    <row r="7018" spans="1:2">
      <c r="A7018">
        <v>1500006265</v>
      </c>
      <c r="B7018" s="154">
        <v>9.9166666666666696</v>
      </c>
    </row>
    <row r="7019" spans="1:2">
      <c r="A7019">
        <v>1500005171</v>
      </c>
      <c r="B7019" s="154">
        <v>16.6666666666667</v>
      </c>
    </row>
    <row r="7020" spans="1:2">
      <c r="A7020">
        <v>1500002226</v>
      </c>
      <c r="B7020" s="154">
        <v>0</v>
      </c>
    </row>
    <row r="7021" spans="1:2">
      <c r="A7021">
        <v>1500003325</v>
      </c>
      <c r="B7021" s="154">
        <v>19.8333333333333</v>
      </c>
    </row>
    <row r="7022" spans="1:2">
      <c r="A7022">
        <v>1500004574</v>
      </c>
      <c r="B7022" s="154">
        <v>0</v>
      </c>
    </row>
    <row r="7023" spans="1:2">
      <c r="A7023">
        <v>1500004733</v>
      </c>
      <c r="B7023" s="154">
        <v>6.6666666666666696</v>
      </c>
    </row>
    <row r="7024" spans="1:2">
      <c r="A7024">
        <v>1500004735</v>
      </c>
      <c r="B7024" s="154">
        <v>8.3333333333333304</v>
      </c>
    </row>
    <row r="7025" spans="1:2">
      <c r="A7025">
        <v>1500003086</v>
      </c>
      <c r="B7025" s="154">
        <v>32.3333333333333</v>
      </c>
    </row>
    <row r="7026" spans="1:2">
      <c r="A7026">
        <v>1500002363</v>
      </c>
      <c r="B7026" s="154">
        <v>18.75</v>
      </c>
    </row>
    <row r="7027" spans="1:2">
      <c r="A7027">
        <v>1500003011</v>
      </c>
      <c r="B7027" s="154">
        <v>0</v>
      </c>
    </row>
    <row r="7028" spans="1:2">
      <c r="A7028">
        <v>1500003022</v>
      </c>
      <c r="B7028" s="154">
        <v>0</v>
      </c>
    </row>
    <row r="7029" spans="1:2">
      <c r="A7029">
        <v>1500003625</v>
      </c>
      <c r="B7029" s="154">
        <v>0.358333333333333</v>
      </c>
    </row>
    <row r="7030" spans="1:2">
      <c r="A7030">
        <v>1500003565</v>
      </c>
      <c r="B7030" s="154">
        <v>79.5</v>
      </c>
    </row>
    <row r="7031" spans="1:2">
      <c r="A7031">
        <v>1500005536</v>
      </c>
      <c r="B7031" s="154">
        <v>0</v>
      </c>
    </row>
    <row r="7032" spans="1:2">
      <c r="A7032">
        <v>1500011906</v>
      </c>
      <c r="B7032" s="154">
        <v>13.8333333333333</v>
      </c>
    </row>
    <row r="7033" spans="1:2">
      <c r="A7033">
        <v>1500005808</v>
      </c>
      <c r="B7033" s="154">
        <v>0</v>
      </c>
    </row>
    <row r="7034" spans="1:2">
      <c r="A7034">
        <v>1500003419</v>
      </c>
      <c r="B7034" s="154">
        <v>27.5</v>
      </c>
    </row>
    <row r="7035" spans="1:2">
      <c r="A7035">
        <v>1500004035</v>
      </c>
      <c r="B7035" s="154">
        <v>0</v>
      </c>
    </row>
    <row r="7036" spans="1:2">
      <c r="A7036">
        <v>1500004226</v>
      </c>
      <c r="B7036" s="154">
        <v>55.5833333333333</v>
      </c>
    </row>
    <row r="7037" spans="1:2">
      <c r="A7037">
        <v>1500003813</v>
      </c>
      <c r="B7037" s="154">
        <v>0</v>
      </c>
    </row>
    <row r="7038" spans="1:2">
      <c r="A7038">
        <v>1500004864</v>
      </c>
      <c r="B7038" s="154">
        <v>0</v>
      </c>
    </row>
    <row r="7039" spans="1:2">
      <c r="A7039">
        <v>1500004931</v>
      </c>
      <c r="B7039" s="154">
        <v>25.0833333333333</v>
      </c>
    </row>
    <row r="7040" spans="1:2">
      <c r="A7040">
        <v>1500005975</v>
      </c>
      <c r="B7040" s="154">
        <v>0</v>
      </c>
    </row>
    <row r="7041" spans="1:2">
      <c r="A7041">
        <v>1500002261</v>
      </c>
      <c r="B7041" s="154">
        <v>87.5</v>
      </c>
    </row>
    <row r="7042" spans="1:2">
      <c r="A7042">
        <v>1500002262</v>
      </c>
      <c r="B7042" s="154">
        <v>41.25</v>
      </c>
    </row>
    <row r="7043" spans="1:2">
      <c r="A7043">
        <v>1500005040</v>
      </c>
      <c r="B7043" s="154">
        <v>41.6666666666667</v>
      </c>
    </row>
    <row r="7044" spans="1:2">
      <c r="A7044">
        <v>1500003460</v>
      </c>
      <c r="B7044" s="154">
        <v>0</v>
      </c>
    </row>
    <row r="7045" spans="1:2">
      <c r="A7045">
        <v>1500005043</v>
      </c>
      <c r="B7045" s="154">
        <v>10.8333333333333</v>
      </c>
    </row>
    <row r="7046" spans="1:2">
      <c r="A7046">
        <v>1500003934</v>
      </c>
      <c r="B7046" s="154">
        <v>0</v>
      </c>
    </row>
    <row r="7047" spans="1:2">
      <c r="A7047">
        <v>1500004737</v>
      </c>
      <c r="B7047" s="154">
        <v>80.7916666666667</v>
      </c>
    </row>
    <row r="7048" spans="1:2">
      <c r="A7048">
        <v>1500004738</v>
      </c>
      <c r="B7048" s="154">
        <v>19</v>
      </c>
    </row>
    <row r="7049" spans="1:2">
      <c r="A7049">
        <v>1500004739</v>
      </c>
      <c r="B7049" s="154">
        <v>12.0833333333333</v>
      </c>
    </row>
    <row r="7050" spans="1:2">
      <c r="A7050">
        <v>1500006334</v>
      </c>
      <c r="B7050" s="154">
        <v>8.8333333333333304</v>
      </c>
    </row>
    <row r="7051" spans="1:2">
      <c r="A7051">
        <v>1500011699</v>
      </c>
      <c r="B7051" s="154">
        <v>19.5</v>
      </c>
    </row>
    <row r="7052" spans="1:2">
      <c r="A7052">
        <v>1500003134</v>
      </c>
      <c r="B7052" s="154">
        <v>21.4166666666667</v>
      </c>
    </row>
    <row r="7053" spans="1:2">
      <c r="A7053">
        <v>1500005271</v>
      </c>
      <c r="B7053" s="154">
        <v>0</v>
      </c>
    </row>
    <row r="7054" spans="1:2">
      <c r="A7054">
        <v>1500004546</v>
      </c>
      <c r="B7054" s="154">
        <v>0</v>
      </c>
    </row>
    <row r="7055" spans="1:2">
      <c r="A7055">
        <v>1500002177</v>
      </c>
      <c r="B7055" s="154">
        <v>29.1666666666667</v>
      </c>
    </row>
    <row r="7056" spans="1:2">
      <c r="A7056">
        <v>1500004179</v>
      </c>
      <c r="B7056" s="154">
        <v>0</v>
      </c>
    </row>
    <row r="7057" spans="1:2">
      <c r="A7057">
        <v>1500006157</v>
      </c>
      <c r="B7057" s="154">
        <v>32.9166666666667</v>
      </c>
    </row>
    <row r="7058" spans="1:2">
      <c r="A7058">
        <v>1500005333</v>
      </c>
      <c r="B7058" s="154">
        <v>11.6666666666667</v>
      </c>
    </row>
    <row r="7059" spans="1:2">
      <c r="A7059">
        <v>1500004615</v>
      </c>
      <c r="B7059" s="154">
        <v>0</v>
      </c>
    </row>
    <row r="7060" spans="1:2">
      <c r="A7060">
        <v>1500003694</v>
      </c>
      <c r="B7060" s="154">
        <v>0</v>
      </c>
    </row>
    <row r="7061" spans="1:2">
      <c r="A7061">
        <v>1500003152</v>
      </c>
      <c r="B7061" s="154">
        <v>27.5</v>
      </c>
    </row>
    <row r="7062" spans="1:2">
      <c r="A7062">
        <v>1500005243</v>
      </c>
      <c r="B7062" s="154">
        <v>0</v>
      </c>
    </row>
    <row r="7063" spans="1:2">
      <c r="A7063">
        <v>1500003043</v>
      </c>
      <c r="B7063" s="154">
        <v>0</v>
      </c>
    </row>
    <row r="7064" spans="1:2">
      <c r="A7064">
        <v>1500002243</v>
      </c>
      <c r="B7064" s="154">
        <v>0</v>
      </c>
    </row>
    <row r="7065" spans="1:2">
      <c r="A7065">
        <v>1500005152</v>
      </c>
      <c r="B7065" s="154">
        <v>23.3333333333333</v>
      </c>
    </row>
    <row r="7066" spans="1:2">
      <c r="A7066">
        <v>1500005156</v>
      </c>
      <c r="B7066" s="154">
        <v>151.5</v>
      </c>
    </row>
    <row r="7067" spans="1:2">
      <c r="A7067">
        <v>1500002995</v>
      </c>
      <c r="B7067" s="154">
        <v>70.891666666666694</v>
      </c>
    </row>
    <row r="7068" spans="1:2">
      <c r="A7068">
        <v>1500004135</v>
      </c>
      <c r="B7068" s="154">
        <v>0</v>
      </c>
    </row>
    <row r="7069" spans="1:2">
      <c r="A7069">
        <v>1500005580</v>
      </c>
      <c r="B7069" s="154">
        <v>22.5</v>
      </c>
    </row>
    <row r="7070" spans="1:2">
      <c r="A7070">
        <v>1500005581</v>
      </c>
      <c r="B7070" s="154">
        <v>2.5</v>
      </c>
    </row>
    <row r="7071" spans="1:2">
      <c r="A7071">
        <v>1500005658</v>
      </c>
      <c r="B7071" s="154">
        <v>0</v>
      </c>
    </row>
    <row r="7072" spans="1:2">
      <c r="A7072">
        <v>1500005109</v>
      </c>
      <c r="B7072" s="154">
        <v>35.8333333333333</v>
      </c>
    </row>
    <row r="7073" spans="1:2">
      <c r="A7073">
        <v>1500003647</v>
      </c>
      <c r="B7073" s="154">
        <v>0</v>
      </c>
    </row>
    <row r="7074" spans="1:2">
      <c r="A7074">
        <v>1500003837</v>
      </c>
      <c r="B7074" s="154">
        <v>0.58333333333333304</v>
      </c>
    </row>
    <row r="7075" spans="1:2">
      <c r="A7075">
        <v>1500004346</v>
      </c>
      <c r="B7075" s="154">
        <v>0.41666666666666702</v>
      </c>
    </row>
    <row r="7076" spans="1:2">
      <c r="A7076">
        <v>1500005553</v>
      </c>
      <c r="B7076" s="154">
        <v>0</v>
      </c>
    </row>
    <row r="7077" spans="1:2">
      <c r="A7077">
        <v>1500003978</v>
      </c>
      <c r="B7077" s="154">
        <v>0</v>
      </c>
    </row>
    <row r="7078" spans="1:2">
      <c r="A7078">
        <v>1500004122</v>
      </c>
      <c r="B7078" s="154">
        <v>0</v>
      </c>
    </row>
    <row r="7079" spans="1:2">
      <c r="A7079">
        <v>1500004123</v>
      </c>
      <c r="B7079" s="154">
        <v>7.9166666666666696</v>
      </c>
    </row>
    <row r="7080" spans="1:2">
      <c r="A7080">
        <v>1500005303</v>
      </c>
      <c r="B7080" s="154">
        <v>0.33333333333333298</v>
      </c>
    </row>
    <row r="7081" spans="1:2">
      <c r="A7081">
        <v>1500005304</v>
      </c>
      <c r="B7081" s="154">
        <v>0.41666666666666702</v>
      </c>
    </row>
    <row r="7082" spans="1:2">
      <c r="A7082">
        <v>1500005305</v>
      </c>
      <c r="B7082" s="154">
        <v>18.8333333333333</v>
      </c>
    </row>
    <row r="7083" spans="1:2">
      <c r="A7083">
        <v>1500004124</v>
      </c>
      <c r="B7083" s="154">
        <v>22.0833333333333</v>
      </c>
    </row>
    <row r="7084" spans="1:2">
      <c r="A7084">
        <v>1500005853</v>
      </c>
      <c r="B7084" s="154">
        <v>16</v>
      </c>
    </row>
    <row r="7085" spans="1:2">
      <c r="A7085">
        <v>1500005854</v>
      </c>
      <c r="B7085" s="154">
        <v>0</v>
      </c>
    </row>
    <row r="7086" spans="1:2">
      <c r="A7086">
        <v>1500005809</v>
      </c>
      <c r="B7086" s="154">
        <v>59.0833333333333</v>
      </c>
    </row>
    <row r="7087" spans="1:2">
      <c r="A7087">
        <v>1500002662</v>
      </c>
      <c r="B7087" s="154">
        <v>214.76666666666699</v>
      </c>
    </row>
    <row r="7088" spans="1:2">
      <c r="A7088">
        <v>1500005603</v>
      </c>
      <c r="B7088" s="154">
        <v>14.4166666666667</v>
      </c>
    </row>
    <row r="7089" spans="1:2">
      <c r="A7089">
        <v>1500005855</v>
      </c>
      <c r="B7089" s="154">
        <v>13.75</v>
      </c>
    </row>
    <row r="7090" spans="1:2">
      <c r="A7090">
        <v>1500005312</v>
      </c>
      <c r="B7090" s="154">
        <v>0</v>
      </c>
    </row>
    <row r="7091" spans="1:2">
      <c r="A7091">
        <v>1500003590</v>
      </c>
      <c r="B7091" s="154">
        <v>29.9166666666667</v>
      </c>
    </row>
    <row r="7092" spans="1:2">
      <c r="A7092">
        <v>1500004136</v>
      </c>
      <c r="B7092" s="154">
        <v>0</v>
      </c>
    </row>
    <row r="7093" spans="1:2">
      <c r="A7093">
        <v>1500003316</v>
      </c>
      <c r="B7093" s="154">
        <v>1.6666666666666701</v>
      </c>
    </row>
    <row r="7094" spans="1:2">
      <c r="A7094">
        <v>1500002365</v>
      </c>
      <c r="B7094" s="154">
        <v>0.83333333333333304</v>
      </c>
    </row>
    <row r="7095" spans="1:2">
      <c r="A7095">
        <v>1500005571</v>
      </c>
      <c r="B7095" s="154">
        <v>2</v>
      </c>
    </row>
    <row r="7096" spans="1:2">
      <c r="A7096">
        <v>1500005334</v>
      </c>
      <c r="B7096" s="154">
        <v>0</v>
      </c>
    </row>
    <row r="7097" spans="1:2">
      <c r="A7097">
        <v>1500004137</v>
      </c>
      <c r="B7097" s="154">
        <v>0</v>
      </c>
    </row>
    <row r="7098" spans="1:2">
      <c r="A7098">
        <v>1500001968</v>
      </c>
      <c r="B7098" s="154">
        <v>0</v>
      </c>
    </row>
    <row r="7099" spans="1:2">
      <c r="A7099">
        <v>1500002333</v>
      </c>
      <c r="B7099" s="154">
        <v>2.5</v>
      </c>
    </row>
    <row r="7100" spans="1:2">
      <c r="A7100">
        <v>1500004311</v>
      </c>
      <c r="B7100" s="154">
        <v>37.9583333333333</v>
      </c>
    </row>
    <row r="7101" spans="1:2">
      <c r="A7101">
        <v>1500004865</v>
      </c>
      <c r="B7101" s="154">
        <v>0</v>
      </c>
    </row>
    <row r="7102" spans="1:2">
      <c r="A7102">
        <v>1500004866</v>
      </c>
      <c r="B7102" s="154">
        <v>0</v>
      </c>
    </row>
    <row r="7103" spans="1:2">
      <c r="A7103">
        <v>1500004867</v>
      </c>
      <c r="B7103" s="154">
        <v>2.5</v>
      </c>
    </row>
    <row r="7104" spans="1:2">
      <c r="A7104">
        <v>1500004868</v>
      </c>
      <c r="B7104" s="154">
        <v>20.8333333333333</v>
      </c>
    </row>
    <row r="7105" spans="1:2">
      <c r="A7105">
        <v>1500004869</v>
      </c>
      <c r="B7105" s="154">
        <v>0</v>
      </c>
    </row>
    <row r="7106" spans="1:2">
      <c r="A7106">
        <v>1500004870</v>
      </c>
      <c r="B7106" s="154">
        <v>23.3333333333333</v>
      </c>
    </row>
    <row r="7107" spans="1:2">
      <c r="A7107">
        <v>1500004786</v>
      </c>
      <c r="B7107" s="154">
        <v>0</v>
      </c>
    </row>
    <row r="7108" spans="1:2">
      <c r="A7108">
        <v>1500005537</v>
      </c>
      <c r="B7108" s="154">
        <v>131.84166666666701</v>
      </c>
    </row>
    <row r="7109" spans="1:2">
      <c r="A7109">
        <v>1500005306</v>
      </c>
      <c r="B7109" s="154">
        <v>9.1666666666666696</v>
      </c>
    </row>
    <row r="7110" spans="1:2">
      <c r="A7110">
        <v>1500005307</v>
      </c>
      <c r="B7110" s="154">
        <v>0.41666666666666702</v>
      </c>
    </row>
    <row r="7111" spans="1:2">
      <c r="A7111">
        <v>1500002244</v>
      </c>
      <c r="B7111" s="154">
        <v>0</v>
      </c>
    </row>
    <row r="7112" spans="1:2">
      <c r="A7112">
        <v>1500003950</v>
      </c>
      <c r="B7112" s="154">
        <v>0</v>
      </c>
    </row>
    <row r="7113" spans="1:2">
      <c r="A7113">
        <v>1500005810</v>
      </c>
      <c r="B7113" s="154">
        <v>46.4166666666667</v>
      </c>
    </row>
    <row r="7114" spans="1:2">
      <c r="A7114">
        <v>1500005825</v>
      </c>
      <c r="B7114" s="154">
        <v>0</v>
      </c>
    </row>
    <row r="7115" spans="1:2">
      <c r="A7115">
        <v>1500005696</v>
      </c>
      <c r="B7115" s="154">
        <v>0</v>
      </c>
    </row>
    <row r="7116" spans="1:2">
      <c r="A7116">
        <v>1500003326</v>
      </c>
      <c r="B7116" s="154">
        <v>0</v>
      </c>
    </row>
    <row r="7117" spans="1:2">
      <c r="A7117">
        <v>1500004741</v>
      </c>
      <c r="B7117" s="154">
        <v>26.75</v>
      </c>
    </row>
    <row r="7118" spans="1:2">
      <c r="A7118">
        <v>1500004742</v>
      </c>
      <c r="B7118" s="154">
        <v>81.266666666666694</v>
      </c>
    </row>
    <row r="7119" spans="1:2">
      <c r="A7119">
        <v>1500004969</v>
      </c>
      <c r="B7119" s="154">
        <v>18.3333333333333</v>
      </c>
    </row>
    <row r="7120" spans="1:2">
      <c r="A7120">
        <v>1500005635</v>
      </c>
      <c r="B7120" s="154">
        <v>89.1666666666667</v>
      </c>
    </row>
    <row r="7121" spans="1:2">
      <c r="A7121">
        <v>1500002996</v>
      </c>
      <c r="B7121" s="154">
        <v>16.5833333333333</v>
      </c>
    </row>
    <row r="7122" spans="1:2">
      <c r="A7122">
        <v>1500005746</v>
      </c>
      <c r="B7122" s="154">
        <v>28.3333333333333</v>
      </c>
    </row>
    <row r="7123" spans="1:2">
      <c r="A7123">
        <v>1500005349</v>
      </c>
      <c r="B7123" s="154">
        <v>5.8333333333333304</v>
      </c>
    </row>
    <row r="7124" spans="1:2">
      <c r="A7124">
        <v>1500003044</v>
      </c>
      <c r="B7124" s="154">
        <v>1.6666666666666701</v>
      </c>
    </row>
    <row r="7125" spans="1:2">
      <c r="A7125">
        <v>1500004785</v>
      </c>
      <c r="B7125" s="154">
        <v>25.6666666666667</v>
      </c>
    </row>
    <row r="7126" spans="1:2">
      <c r="A7126">
        <v>1500003133</v>
      </c>
      <c r="B7126" s="154">
        <v>10.9166666666667</v>
      </c>
    </row>
    <row r="7127" spans="1:2">
      <c r="A7127">
        <v>1500004952</v>
      </c>
      <c r="B7127" s="154">
        <v>9.8333333333333304</v>
      </c>
    </row>
    <row r="7128" spans="1:2">
      <c r="A7128">
        <v>1500003357</v>
      </c>
      <c r="B7128" s="154">
        <v>13.75</v>
      </c>
    </row>
    <row r="7129" spans="1:2">
      <c r="A7129">
        <v>1500002942</v>
      </c>
      <c r="B7129" s="154">
        <v>18.3333333333333</v>
      </c>
    </row>
    <row r="7130" spans="1:2">
      <c r="A7130">
        <v>1500002924</v>
      </c>
      <c r="B7130" s="154">
        <v>13.75</v>
      </c>
    </row>
    <row r="7131" spans="1:2">
      <c r="A7131">
        <v>1500002933</v>
      </c>
      <c r="B7131" s="154">
        <v>0</v>
      </c>
    </row>
    <row r="7132" spans="1:2">
      <c r="A7132">
        <v>1500002974</v>
      </c>
      <c r="B7132" s="154">
        <v>0</v>
      </c>
    </row>
    <row r="7133" spans="1:2">
      <c r="A7133">
        <v>1500006239</v>
      </c>
      <c r="B7133" s="154">
        <v>7.5833333333333304</v>
      </c>
    </row>
    <row r="7134" spans="1:2">
      <c r="A7134">
        <v>1500006243</v>
      </c>
      <c r="B7134" s="154">
        <v>51.25</v>
      </c>
    </row>
    <row r="7135" spans="1:2">
      <c r="A7135">
        <v>1500011737</v>
      </c>
      <c r="B7135" s="154">
        <v>0</v>
      </c>
    </row>
    <row r="7136" spans="1:2">
      <c r="A7136">
        <v>1500005538</v>
      </c>
      <c r="B7136" s="154">
        <v>0</v>
      </c>
    </row>
    <row r="7137" spans="1:2">
      <c r="A7137">
        <v>1500002905</v>
      </c>
      <c r="B7137" s="154">
        <v>0</v>
      </c>
    </row>
    <row r="7138" spans="1:2">
      <c r="A7138">
        <v>1500002906</v>
      </c>
      <c r="B7138" s="154">
        <v>10</v>
      </c>
    </row>
    <row r="7139" spans="1:2">
      <c r="A7139">
        <v>1500005697</v>
      </c>
      <c r="B7139" s="154">
        <v>0</v>
      </c>
    </row>
    <row r="7140" spans="1:2">
      <c r="A7140">
        <v>1500005172</v>
      </c>
      <c r="B7140" s="154">
        <v>0</v>
      </c>
    </row>
    <row r="7141" spans="1:2">
      <c r="A7141">
        <v>1500002976</v>
      </c>
      <c r="B7141" s="154">
        <v>0.41666666666666702</v>
      </c>
    </row>
    <row r="7142" spans="1:2">
      <c r="A7142">
        <v>1500002393</v>
      </c>
      <c r="B7142" s="154">
        <v>0</v>
      </c>
    </row>
    <row r="7143" spans="1:2">
      <c r="A7143">
        <v>1500002264</v>
      </c>
      <c r="B7143" s="154">
        <v>11.6666666666667</v>
      </c>
    </row>
    <row r="7144" spans="1:2">
      <c r="A7144">
        <v>1500002846</v>
      </c>
      <c r="B7144" s="154">
        <v>0</v>
      </c>
    </row>
    <row r="7145" spans="1:2">
      <c r="A7145">
        <v>1500005583</v>
      </c>
      <c r="B7145" s="154">
        <v>12.5</v>
      </c>
    </row>
    <row r="7146" spans="1:2">
      <c r="A7146">
        <v>1500002137</v>
      </c>
      <c r="B7146" s="154">
        <v>65.691666666666706</v>
      </c>
    </row>
    <row r="7147" spans="1:2">
      <c r="A7147">
        <v>1500002100</v>
      </c>
      <c r="B7147" s="154">
        <v>0</v>
      </c>
    </row>
    <row r="7148" spans="1:2">
      <c r="A7148">
        <v>1500005636</v>
      </c>
      <c r="B7148" s="154">
        <v>8.3333333333333304</v>
      </c>
    </row>
    <row r="7149" spans="1:2">
      <c r="A7149">
        <v>1500002522</v>
      </c>
      <c r="B7149" s="154">
        <v>205.25</v>
      </c>
    </row>
    <row r="7150" spans="1:2">
      <c r="A7150">
        <v>1500003817</v>
      </c>
      <c r="B7150" s="154">
        <v>0</v>
      </c>
    </row>
    <row r="7151" spans="1:2">
      <c r="A7151">
        <v>1500004871</v>
      </c>
      <c r="B7151" s="154">
        <v>0</v>
      </c>
    </row>
    <row r="7152" spans="1:2">
      <c r="A7152">
        <v>1500002735</v>
      </c>
      <c r="B7152" s="154">
        <v>25</v>
      </c>
    </row>
    <row r="7153" spans="1:2">
      <c r="A7153">
        <v>1500003780</v>
      </c>
      <c r="B7153" s="154">
        <v>4.4166666666666696</v>
      </c>
    </row>
    <row r="7154" spans="1:2">
      <c r="A7154">
        <v>1500003781</v>
      </c>
      <c r="B7154" s="154">
        <v>0</v>
      </c>
    </row>
    <row r="7155" spans="1:2">
      <c r="A7155">
        <v>1500003591</v>
      </c>
      <c r="B7155" s="154">
        <v>112.425</v>
      </c>
    </row>
    <row r="7156" spans="1:2">
      <c r="A7156">
        <v>1500005290</v>
      </c>
      <c r="B7156" s="154">
        <v>47.0833333333333</v>
      </c>
    </row>
    <row r="7157" spans="1:2">
      <c r="A7157">
        <v>1500002777</v>
      </c>
      <c r="B7157" s="154">
        <v>0</v>
      </c>
    </row>
    <row r="7158" spans="1:2">
      <c r="A7158">
        <v>1500011702</v>
      </c>
      <c r="B7158" s="154">
        <v>24.8333333333333</v>
      </c>
    </row>
    <row r="7159" spans="1:2">
      <c r="A7159">
        <v>1500004602</v>
      </c>
      <c r="B7159" s="154">
        <v>2.5</v>
      </c>
    </row>
    <row r="7160" spans="1:2">
      <c r="A7160">
        <v>1500004646</v>
      </c>
      <c r="B7160" s="154">
        <v>2.1666666666666701</v>
      </c>
    </row>
    <row r="7161" spans="1:2">
      <c r="A7161">
        <v>1500002093</v>
      </c>
      <c r="B7161" s="154">
        <v>0</v>
      </c>
    </row>
    <row r="7162" spans="1:2">
      <c r="A7162">
        <v>1500001782</v>
      </c>
      <c r="B7162" s="154">
        <v>35.5</v>
      </c>
    </row>
    <row r="7163" spans="1:2">
      <c r="A7163">
        <v>1500005698</v>
      </c>
      <c r="B7163" s="154">
        <v>0</v>
      </c>
    </row>
    <row r="7164" spans="1:2">
      <c r="A7164">
        <v>1500001992</v>
      </c>
      <c r="B7164" s="154">
        <v>50.75</v>
      </c>
    </row>
    <row r="7165" spans="1:2">
      <c r="A7165">
        <v>1500006242</v>
      </c>
      <c r="B7165" s="154">
        <v>16.6666666666667</v>
      </c>
    </row>
    <row r="7166" spans="1:2">
      <c r="A7166">
        <v>1500006247</v>
      </c>
      <c r="B7166" s="154">
        <v>0.58333333333333304</v>
      </c>
    </row>
    <row r="7167" spans="1:2">
      <c r="A7167">
        <v>1500006248</v>
      </c>
      <c r="B7167" s="154">
        <v>94.5833333333333</v>
      </c>
    </row>
    <row r="7168" spans="1:2">
      <c r="A7168">
        <v>1500006249</v>
      </c>
      <c r="B7168" s="154">
        <v>0</v>
      </c>
    </row>
    <row r="7169" spans="1:2">
      <c r="A7169">
        <v>1500006251</v>
      </c>
      <c r="B7169" s="154">
        <v>0</v>
      </c>
    </row>
    <row r="7170" spans="1:2">
      <c r="A7170">
        <v>1500006252</v>
      </c>
      <c r="B7170" s="154">
        <v>0</v>
      </c>
    </row>
    <row r="7171" spans="1:2">
      <c r="A7171">
        <v>1500006255</v>
      </c>
      <c r="B7171" s="154">
        <v>2</v>
      </c>
    </row>
    <row r="7172" spans="1:2">
      <c r="A7172">
        <v>1500006256</v>
      </c>
      <c r="B7172" s="154">
        <v>6.6666666666666696</v>
      </c>
    </row>
    <row r="7173" spans="1:2">
      <c r="A7173">
        <v>1500011688</v>
      </c>
      <c r="B7173" s="154">
        <v>25.5</v>
      </c>
    </row>
    <row r="7174" spans="1:2">
      <c r="A7174">
        <v>1500012209</v>
      </c>
      <c r="B7174" s="154">
        <v>38.9166666666667</v>
      </c>
    </row>
    <row r="7175" spans="1:2">
      <c r="A7175">
        <v>1500011728</v>
      </c>
      <c r="B7175" s="154">
        <v>76</v>
      </c>
    </row>
    <row r="7176" spans="1:2">
      <c r="A7176">
        <v>1500006261</v>
      </c>
      <c r="B7176" s="154">
        <v>7.75</v>
      </c>
    </row>
    <row r="7177" spans="1:2">
      <c r="A7177">
        <v>1500006264</v>
      </c>
      <c r="B7177" s="154">
        <v>12.5</v>
      </c>
    </row>
    <row r="7178" spans="1:2">
      <c r="A7178">
        <v>1500006266</v>
      </c>
      <c r="B7178" s="154">
        <v>24.1666666666667</v>
      </c>
    </row>
    <row r="7179" spans="1:2">
      <c r="A7179">
        <v>1500006267</v>
      </c>
      <c r="B7179" s="154">
        <v>48.3333333333333</v>
      </c>
    </row>
    <row r="7180" spans="1:2">
      <c r="A7180">
        <v>1500006269</v>
      </c>
      <c r="B7180" s="154">
        <v>81.4166666666667</v>
      </c>
    </row>
    <row r="7181" spans="1:2">
      <c r="A7181">
        <v>1500006270</v>
      </c>
      <c r="B7181" s="154">
        <v>18.4166666666667</v>
      </c>
    </row>
    <row r="7182" spans="1:2">
      <c r="A7182">
        <v>1500006271</v>
      </c>
      <c r="B7182" s="154">
        <v>25</v>
      </c>
    </row>
    <row r="7183" spans="1:2">
      <c r="A7183">
        <v>1500006272</v>
      </c>
      <c r="B7183" s="154">
        <v>38.75</v>
      </c>
    </row>
    <row r="7184" spans="1:2">
      <c r="A7184">
        <v>1500006273</v>
      </c>
      <c r="B7184" s="154">
        <v>16.6666666666667</v>
      </c>
    </row>
    <row r="7185" spans="1:2">
      <c r="A7185">
        <v>1500006282</v>
      </c>
      <c r="B7185" s="154">
        <v>0</v>
      </c>
    </row>
    <row r="7186" spans="1:2">
      <c r="A7186">
        <v>1500006285</v>
      </c>
      <c r="B7186" s="154">
        <v>205.67500000000001</v>
      </c>
    </row>
    <row r="7187" spans="1:2">
      <c r="A7187">
        <v>1500006286</v>
      </c>
      <c r="B7187" s="154">
        <v>0</v>
      </c>
    </row>
    <row r="7188" spans="1:2">
      <c r="A7188">
        <v>1500006287</v>
      </c>
      <c r="B7188" s="154">
        <v>0.83333333333333304</v>
      </c>
    </row>
    <row r="7189" spans="1:2">
      <c r="A7189">
        <v>1500006290</v>
      </c>
      <c r="B7189" s="154">
        <v>0.41666666666666702</v>
      </c>
    </row>
    <row r="7190" spans="1:2">
      <c r="A7190">
        <v>1500006268</v>
      </c>
      <c r="B7190" s="154">
        <v>9.4166666666666696</v>
      </c>
    </row>
    <row r="7191" spans="1:2">
      <c r="A7191">
        <v>1500006288</v>
      </c>
      <c r="B7191" s="154">
        <v>1.25</v>
      </c>
    </row>
    <row r="7192" spans="1:2">
      <c r="A7192">
        <v>1500006341</v>
      </c>
      <c r="B7192" s="154">
        <v>0</v>
      </c>
    </row>
    <row r="7193" spans="1:2">
      <c r="A7193">
        <v>1500006301</v>
      </c>
      <c r="B7193" s="154">
        <v>8.3333333333333304</v>
      </c>
    </row>
    <row r="7194" spans="1:2">
      <c r="A7194">
        <v>1500006302</v>
      </c>
      <c r="B7194" s="154">
        <v>0</v>
      </c>
    </row>
    <row r="7195" spans="1:2">
      <c r="A7195">
        <v>1500006307</v>
      </c>
      <c r="B7195" s="154">
        <v>0</v>
      </c>
    </row>
    <row r="7196" spans="1:2">
      <c r="A7196">
        <v>1500006314</v>
      </c>
      <c r="B7196" s="154">
        <v>16.5833333333333</v>
      </c>
    </row>
    <row r="7197" spans="1:2">
      <c r="A7197">
        <v>1500006315</v>
      </c>
      <c r="B7197" s="154">
        <v>102.091666666667</v>
      </c>
    </row>
    <row r="7198" spans="1:2">
      <c r="A7198">
        <v>1500006316</v>
      </c>
      <c r="B7198" s="154">
        <v>20.1666666666667</v>
      </c>
    </row>
    <row r="7199" spans="1:2">
      <c r="A7199">
        <v>1500006317</v>
      </c>
      <c r="B7199" s="154">
        <v>60.3333333333333</v>
      </c>
    </row>
    <row r="7200" spans="1:2">
      <c r="A7200">
        <v>1500006318</v>
      </c>
      <c r="B7200" s="154">
        <v>50.3333333333333</v>
      </c>
    </row>
    <row r="7201" spans="1:2">
      <c r="A7201">
        <v>1500006319</v>
      </c>
      <c r="B7201" s="154">
        <v>0</v>
      </c>
    </row>
    <row r="7202" spans="1:2">
      <c r="A7202">
        <v>1500006320</v>
      </c>
      <c r="B7202" s="154">
        <v>9.1666666666666696</v>
      </c>
    </row>
    <row r="7203" spans="1:2">
      <c r="A7203">
        <v>1500006322</v>
      </c>
      <c r="B7203" s="154">
        <v>7.8333333333333304</v>
      </c>
    </row>
    <row r="7204" spans="1:2">
      <c r="A7204">
        <v>1500006325</v>
      </c>
      <c r="B7204" s="154">
        <v>0</v>
      </c>
    </row>
    <row r="7205" spans="1:2">
      <c r="A7205">
        <v>1500006326</v>
      </c>
      <c r="B7205" s="154">
        <v>28.9166666666667</v>
      </c>
    </row>
    <row r="7206" spans="1:2">
      <c r="A7206">
        <v>1500006327</v>
      </c>
      <c r="B7206" s="154">
        <v>20.1666666666667</v>
      </c>
    </row>
    <row r="7207" spans="1:2">
      <c r="A7207">
        <v>1500006330</v>
      </c>
      <c r="B7207" s="154">
        <v>0</v>
      </c>
    </row>
    <row r="7208" spans="1:2">
      <c r="A7208">
        <v>1500006335</v>
      </c>
      <c r="B7208" s="154">
        <v>1.75</v>
      </c>
    </row>
    <row r="7209" spans="1:2">
      <c r="A7209">
        <v>1500011945</v>
      </c>
      <c r="B7209" s="154">
        <v>0</v>
      </c>
    </row>
    <row r="7210" spans="1:2">
      <c r="A7210">
        <v>1500011671</v>
      </c>
      <c r="B7210" s="154">
        <v>10.3333333333333</v>
      </c>
    </row>
    <row r="7211" spans="1:2">
      <c r="A7211">
        <v>1500012404</v>
      </c>
      <c r="B7211" s="154">
        <v>6.6666666666666696</v>
      </c>
    </row>
    <row r="7212" spans="1:2">
      <c r="A7212">
        <v>1500011918</v>
      </c>
      <c r="B7212" s="154">
        <v>0</v>
      </c>
    </row>
    <row r="7213" spans="1:2">
      <c r="A7213">
        <v>1500011674</v>
      </c>
      <c r="B7213" s="154">
        <v>0</v>
      </c>
    </row>
    <row r="7214" spans="1:2">
      <c r="A7214">
        <v>1500011675</v>
      </c>
      <c r="B7214" s="154">
        <v>0</v>
      </c>
    </row>
    <row r="7215" spans="1:2">
      <c r="A7215">
        <v>1500011676</v>
      </c>
      <c r="B7215" s="154">
        <v>0</v>
      </c>
    </row>
    <row r="7216" spans="1:2">
      <c r="A7216">
        <v>1500011677</v>
      </c>
      <c r="B7216" s="154">
        <v>1.6666666666666701</v>
      </c>
    </row>
    <row r="7217" spans="1:2">
      <c r="A7217">
        <v>1500011919</v>
      </c>
      <c r="B7217" s="154">
        <v>0</v>
      </c>
    </row>
    <row r="7218" spans="1:2">
      <c r="A7218">
        <v>1500011920</v>
      </c>
      <c r="B7218" s="154">
        <v>14.5833333333333</v>
      </c>
    </row>
    <row r="7219" spans="1:2">
      <c r="A7219">
        <v>1500011921</v>
      </c>
      <c r="B7219" s="154">
        <v>5.4166666666666696</v>
      </c>
    </row>
    <row r="7220" spans="1:2">
      <c r="A7220">
        <v>1500011923</v>
      </c>
      <c r="B7220" s="154">
        <v>49.1666666666667</v>
      </c>
    </row>
    <row r="7221" spans="1:2">
      <c r="A7221">
        <v>1500011924</v>
      </c>
      <c r="B7221" s="154">
        <v>2.5</v>
      </c>
    </row>
    <row r="7222" spans="1:2">
      <c r="A7222">
        <v>1500011925</v>
      </c>
      <c r="B7222" s="154">
        <v>0</v>
      </c>
    </row>
    <row r="7223" spans="1:2">
      <c r="A7223">
        <v>1500011685</v>
      </c>
      <c r="B7223" s="154">
        <v>3.3333333333333299</v>
      </c>
    </row>
    <row r="7224" spans="1:2">
      <c r="A7224">
        <v>1500011926</v>
      </c>
      <c r="B7224" s="154">
        <v>0</v>
      </c>
    </row>
    <row r="7225" spans="1:2">
      <c r="A7225">
        <v>1500011927</v>
      </c>
      <c r="B7225" s="154">
        <v>33.4166666666667</v>
      </c>
    </row>
    <row r="7226" spans="1:2">
      <c r="A7226">
        <v>1500011928</v>
      </c>
      <c r="B7226" s="154">
        <v>39.25</v>
      </c>
    </row>
    <row r="7227" spans="1:2">
      <c r="A7227">
        <v>1500011929</v>
      </c>
      <c r="B7227" s="154">
        <v>0</v>
      </c>
    </row>
    <row r="7228" spans="1:2">
      <c r="A7228">
        <v>1500011930</v>
      </c>
      <c r="B7228" s="154">
        <v>0</v>
      </c>
    </row>
    <row r="7229" spans="1:2">
      <c r="A7229">
        <v>1500011686</v>
      </c>
      <c r="B7229" s="154">
        <v>0</v>
      </c>
    </row>
    <row r="7230" spans="1:2">
      <c r="A7230">
        <v>1500011687</v>
      </c>
      <c r="B7230" s="154">
        <v>0</v>
      </c>
    </row>
    <row r="7231" spans="1:2">
      <c r="A7231">
        <v>1500011827</v>
      </c>
      <c r="B7231" s="154">
        <v>31.5833333333333</v>
      </c>
    </row>
    <row r="7232" spans="1:2">
      <c r="A7232">
        <v>1500011871</v>
      </c>
      <c r="B7232" s="154">
        <v>0</v>
      </c>
    </row>
    <row r="7233" spans="1:2">
      <c r="A7233">
        <v>1500011693</v>
      </c>
      <c r="B7233" s="154">
        <v>4</v>
      </c>
    </row>
    <row r="7234" spans="1:2">
      <c r="A7234">
        <v>1500011694</v>
      </c>
      <c r="B7234" s="154">
        <v>0</v>
      </c>
    </row>
    <row r="7235" spans="1:2">
      <c r="A7235">
        <v>1500011695</v>
      </c>
      <c r="B7235" s="154">
        <v>0</v>
      </c>
    </row>
    <row r="7236" spans="1:2">
      <c r="A7236">
        <v>1500011696</v>
      </c>
      <c r="B7236" s="154">
        <v>0</v>
      </c>
    </row>
    <row r="7237" spans="1:2">
      <c r="A7237">
        <v>1500011697</v>
      </c>
      <c r="B7237" s="154">
        <v>10.8333333333333</v>
      </c>
    </row>
    <row r="7238" spans="1:2">
      <c r="A7238">
        <v>1500011698</v>
      </c>
      <c r="B7238" s="154">
        <v>23.6666666666667</v>
      </c>
    </row>
    <row r="7239" spans="1:2">
      <c r="A7239">
        <v>1500011933</v>
      </c>
      <c r="B7239" s="154">
        <v>71.5</v>
      </c>
    </row>
    <row r="7240" spans="1:2">
      <c r="A7240">
        <v>1500011705</v>
      </c>
      <c r="B7240" s="154">
        <v>0</v>
      </c>
    </row>
    <row r="7241" spans="1:2">
      <c r="A7241">
        <v>1500011707</v>
      </c>
      <c r="B7241" s="154">
        <v>62.9166666666667</v>
      </c>
    </row>
    <row r="7242" spans="1:2">
      <c r="A7242">
        <v>1500011711</v>
      </c>
      <c r="B7242" s="154">
        <v>26.6666666666667</v>
      </c>
    </row>
    <row r="7243" spans="1:2">
      <c r="A7243">
        <v>1500011938</v>
      </c>
      <c r="B7243" s="154">
        <v>8.1666666666666696</v>
      </c>
    </row>
    <row r="7244" spans="1:2">
      <c r="A7244">
        <v>1500011939</v>
      </c>
      <c r="B7244" s="154">
        <v>54.1666666666667</v>
      </c>
    </row>
    <row r="7245" spans="1:2">
      <c r="A7245">
        <v>1500011940</v>
      </c>
      <c r="B7245" s="154">
        <v>0</v>
      </c>
    </row>
    <row r="7246" spans="1:2">
      <c r="A7246">
        <v>1500011715</v>
      </c>
      <c r="B7246" s="154">
        <v>0</v>
      </c>
    </row>
    <row r="7247" spans="1:2">
      <c r="A7247">
        <v>1500011716</v>
      </c>
      <c r="B7247" s="154">
        <v>0</v>
      </c>
    </row>
    <row r="7248" spans="1:2">
      <c r="A7248">
        <v>1500011719</v>
      </c>
      <c r="B7248" s="154">
        <v>14.75</v>
      </c>
    </row>
    <row r="7249" spans="1:2">
      <c r="A7249">
        <v>1500011720</v>
      </c>
      <c r="B7249" s="154">
        <v>0</v>
      </c>
    </row>
    <row r="7250" spans="1:2">
      <c r="A7250">
        <v>1500011721</v>
      </c>
      <c r="B7250" s="154">
        <v>7.8333333333333304</v>
      </c>
    </row>
    <row r="7251" spans="1:2">
      <c r="A7251">
        <v>1500011943</v>
      </c>
      <c r="B7251" s="154">
        <v>0</v>
      </c>
    </row>
    <row r="7252" spans="1:2">
      <c r="A7252">
        <v>1500011722</v>
      </c>
      <c r="B7252" s="154">
        <v>4.1666666666666696</v>
      </c>
    </row>
    <row r="7253" spans="1:2">
      <c r="A7253">
        <v>1500011723</v>
      </c>
      <c r="B7253" s="154">
        <v>29.25</v>
      </c>
    </row>
    <row r="7254" spans="1:2">
      <c r="A7254">
        <v>1500011944</v>
      </c>
      <c r="B7254" s="154">
        <v>0</v>
      </c>
    </row>
    <row r="7255" spans="1:2">
      <c r="A7255">
        <v>1500011725</v>
      </c>
      <c r="B7255" s="154">
        <v>4.1666666666666696</v>
      </c>
    </row>
    <row r="7256" spans="1:2">
      <c r="A7256">
        <v>1500011727</v>
      </c>
      <c r="B7256" s="154">
        <v>0</v>
      </c>
    </row>
    <row r="7257" spans="1:2">
      <c r="A7257">
        <v>1500011729</v>
      </c>
      <c r="B7257" s="154">
        <v>0</v>
      </c>
    </row>
    <row r="7258" spans="1:2">
      <c r="A7258">
        <v>1500011730</v>
      </c>
      <c r="B7258" s="154">
        <v>3.3333333333333299</v>
      </c>
    </row>
    <row r="7259" spans="1:2">
      <c r="A7259">
        <v>1500011731</v>
      </c>
      <c r="B7259" s="154">
        <v>0</v>
      </c>
    </row>
    <row r="7260" spans="1:2">
      <c r="A7260">
        <v>1500011947</v>
      </c>
      <c r="B7260" s="154">
        <v>18.3333333333333</v>
      </c>
    </row>
    <row r="7261" spans="1:2">
      <c r="A7261">
        <v>1500011746</v>
      </c>
      <c r="B7261" s="154">
        <v>0</v>
      </c>
    </row>
    <row r="7262" spans="1:2">
      <c r="A7262">
        <v>1500011786</v>
      </c>
      <c r="B7262" s="154">
        <v>23.966666666666701</v>
      </c>
    </row>
    <row r="7263" spans="1:2">
      <c r="A7263">
        <v>1500011744</v>
      </c>
      <c r="B7263" s="154">
        <v>0</v>
      </c>
    </row>
    <row r="7264" spans="1:2">
      <c r="A7264">
        <v>1500011784</v>
      </c>
      <c r="B7264" s="154">
        <v>0</v>
      </c>
    </row>
    <row r="7265" spans="1:2">
      <c r="A7265">
        <v>1500011745</v>
      </c>
      <c r="B7265" s="154">
        <v>0</v>
      </c>
    </row>
    <row r="7266" spans="1:2">
      <c r="A7266">
        <v>1500011946</v>
      </c>
      <c r="B7266" s="154">
        <v>0</v>
      </c>
    </row>
    <row r="7267" spans="1:2">
      <c r="A7267">
        <v>1500011735</v>
      </c>
      <c r="B7267" s="154">
        <v>70.6666666666667</v>
      </c>
    </row>
    <row r="7268" spans="1:2">
      <c r="A7268">
        <v>1500011733</v>
      </c>
      <c r="B7268" s="154">
        <v>1.5</v>
      </c>
    </row>
    <row r="7269" spans="1:2">
      <c r="A7269">
        <v>1500011790</v>
      </c>
      <c r="B7269" s="154">
        <v>33.9583333333333</v>
      </c>
    </row>
    <row r="7270" spans="1:2">
      <c r="A7270">
        <v>1500011749</v>
      </c>
      <c r="B7270" s="154">
        <v>156.25</v>
      </c>
    </row>
    <row r="7271" spans="1:2">
      <c r="A7271">
        <v>1500011750</v>
      </c>
      <c r="B7271" s="154">
        <v>0</v>
      </c>
    </row>
    <row r="7272" spans="1:2">
      <c r="A7272">
        <v>1500011739</v>
      </c>
      <c r="B7272" s="154">
        <v>20.8333333333333</v>
      </c>
    </row>
    <row r="7273" spans="1:2">
      <c r="A7273">
        <v>1500011738</v>
      </c>
      <c r="B7273" s="154">
        <v>48.1666666666667</v>
      </c>
    </row>
    <row r="7274" spans="1:2">
      <c r="A7274">
        <v>1500011780</v>
      </c>
      <c r="B7274" s="154">
        <v>0</v>
      </c>
    </row>
    <row r="7275" spans="1:2">
      <c r="A7275">
        <v>1500011754</v>
      </c>
      <c r="B7275" s="154">
        <v>11.9166666666667</v>
      </c>
    </row>
    <row r="7276" spans="1:2">
      <c r="A7276">
        <v>1500011755</v>
      </c>
      <c r="B7276" s="154">
        <v>0</v>
      </c>
    </row>
    <row r="7277" spans="1:2">
      <c r="A7277">
        <v>1500011756</v>
      </c>
      <c r="B7277" s="154">
        <v>25.875</v>
      </c>
    </row>
    <row r="7278" spans="1:2">
      <c r="A7278">
        <v>1500011757</v>
      </c>
      <c r="B7278" s="154">
        <v>48.3333333333333</v>
      </c>
    </row>
    <row r="7279" spans="1:2">
      <c r="A7279">
        <v>1500011803</v>
      </c>
      <c r="B7279" s="154">
        <v>0</v>
      </c>
    </row>
    <row r="7280" spans="1:2">
      <c r="A7280">
        <v>1500011758</v>
      </c>
      <c r="B7280" s="154">
        <v>32.5833333333333</v>
      </c>
    </row>
    <row r="7281" spans="1:2">
      <c r="A7281">
        <v>1500011805</v>
      </c>
      <c r="B7281" s="154">
        <v>0</v>
      </c>
    </row>
    <row r="7282" spans="1:2">
      <c r="A7282">
        <v>1500011759</v>
      </c>
      <c r="B7282" s="154">
        <v>0</v>
      </c>
    </row>
    <row r="7283" spans="1:2">
      <c r="A7283">
        <v>1500011761</v>
      </c>
      <c r="B7283" s="154">
        <v>0</v>
      </c>
    </row>
    <row r="7284" spans="1:2">
      <c r="A7284">
        <v>1500011762</v>
      </c>
      <c r="B7284" s="154">
        <v>22.0833333333333</v>
      </c>
    </row>
    <row r="7285" spans="1:2">
      <c r="A7285">
        <v>1500011811</v>
      </c>
      <c r="B7285" s="154">
        <v>8</v>
      </c>
    </row>
    <row r="7286" spans="1:2">
      <c r="A7286">
        <v>1500011812</v>
      </c>
      <c r="B7286" s="154">
        <v>14.3333333333333</v>
      </c>
    </row>
    <row r="7287" spans="1:2">
      <c r="A7287">
        <v>1500011764</v>
      </c>
      <c r="B7287" s="154">
        <v>20.8333333333333</v>
      </c>
    </row>
    <row r="7288" spans="1:2">
      <c r="A7288">
        <v>1500011765</v>
      </c>
      <c r="B7288" s="154">
        <v>2.5</v>
      </c>
    </row>
    <row r="7289" spans="1:2">
      <c r="A7289">
        <v>1500011771</v>
      </c>
      <c r="B7289" s="154">
        <v>0</v>
      </c>
    </row>
    <row r="7290" spans="1:2">
      <c r="A7290">
        <v>1500011773</v>
      </c>
      <c r="B7290" s="154">
        <v>0</v>
      </c>
    </row>
    <row r="7291" spans="1:2">
      <c r="A7291">
        <v>1500011788</v>
      </c>
      <c r="B7291" s="154">
        <v>10.75</v>
      </c>
    </row>
    <row r="7292" spans="1:2">
      <c r="A7292">
        <v>1500011822</v>
      </c>
      <c r="B7292" s="154">
        <v>0</v>
      </c>
    </row>
    <row r="7293" spans="1:2">
      <c r="A7293">
        <v>1500011792</v>
      </c>
      <c r="B7293" s="154">
        <v>1.6666666666666701</v>
      </c>
    </row>
    <row r="7294" spans="1:2">
      <c r="A7294">
        <v>1500011824</v>
      </c>
      <c r="B7294" s="154">
        <v>17.3333333333333</v>
      </c>
    </row>
    <row r="7295" spans="1:2">
      <c r="A7295">
        <v>1500011826</v>
      </c>
      <c r="B7295" s="154">
        <v>0.66666666666666696</v>
      </c>
    </row>
    <row r="7296" spans="1:2">
      <c r="A7296">
        <v>1500011802</v>
      </c>
      <c r="B7296" s="154">
        <v>18.5</v>
      </c>
    </row>
    <row r="7297" spans="1:2">
      <c r="A7297">
        <v>1500011810</v>
      </c>
      <c r="B7297" s="154">
        <v>19.7083333333333</v>
      </c>
    </row>
    <row r="7298" spans="1:2">
      <c r="A7298">
        <v>1500011813</v>
      </c>
      <c r="B7298" s="154">
        <v>10.5833333333333</v>
      </c>
    </row>
    <row r="7299" spans="1:2">
      <c r="A7299">
        <v>1500011830</v>
      </c>
      <c r="B7299" s="154">
        <v>0</v>
      </c>
    </row>
    <row r="7300" spans="1:2">
      <c r="A7300">
        <v>1500011831</v>
      </c>
      <c r="B7300" s="154">
        <v>16.6666666666667</v>
      </c>
    </row>
    <row r="7301" spans="1:2">
      <c r="A7301">
        <v>1500011833</v>
      </c>
      <c r="B7301" s="154">
        <v>2.5</v>
      </c>
    </row>
    <row r="7302" spans="1:2">
      <c r="A7302">
        <v>1500011834</v>
      </c>
      <c r="B7302" s="154">
        <v>12.0833333333333</v>
      </c>
    </row>
    <row r="7303" spans="1:2">
      <c r="A7303">
        <v>1500011835</v>
      </c>
      <c r="B7303" s="154">
        <v>0</v>
      </c>
    </row>
    <row r="7304" spans="1:2">
      <c r="A7304">
        <v>1500011837</v>
      </c>
      <c r="B7304" s="154">
        <v>0</v>
      </c>
    </row>
    <row r="7305" spans="1:2">
      <c r="A7305">
        <v>1500011838</v>
      </c>
      <c r="B7305" s="154">
        <v>25</v>
      </c>
    </row>
    <row r="7306" spans="1:2">
      <c r="A7306">
        <v>1500011839</v>
      </c>
      <c r="B7306" s="154">
        <v>9.1666666666666696</v>
      </c>
    </row>
    <row r="7307" spans="1:2">
      <c r="A7307">
        <v>1500011840</v>
      </c>
      <c r="B7307" s="154">
        <v>29.9166666666667</v>
      </c>
    </row>
    <row r="7308" spans="1:2">
      <c r="A7308">
        <v>1500011841</v>
      </c>
      <c r="B7308" s="154">
        <v>37.3333333333333</v>
      </c>
    </row>
    <row r="7309" spans="1:2">
      <c r="A7309">
        <v>1500011843</v>
      </c>
      <c r="B7309" s="154">
        <v>0</v>
      </c>
    </row>
    <row r="7310" spans="1:2">
      <c r="A7310">
        <v>1500011852</v>
      </c>
      <c r="B7310" s="154">
        <v>82.0833333333333</v>
      </c>
    </row>
    <row r="7311" spans="1:2">
      <c r="A7311">
        <v>1500011853</v>
      </c>
      <c r="B7311" s="154">
        <v>1.6666666666666701</v>
      </c>
    </row>
    <row r="7312" spans="1:2">
      <c r="A7312">
        <v>1500011855</v>
      </c>
      <c r="B7312" s="154">
        <v>14.0833333333333</v>
      </c>
    </row>
    <row r="7313" spans="1:2">
      <c r="A7313">
        <v>1500011857</v>
      </c>
      <c r="B7313" s="154">
        <v>4.4166666666666696</v>
      </c>
    </row>
    <row r="7314" spans="1:2">
      <c r="A7314">
        <v>1500011800</v>
      </c>
      <c r="B7314" s="154">
        <v>8.9499999999999993</v>
      </c>
    </row>
    <row r="7315" spans="1:2">
      <c r="A7315">
        <v>1500011807</v>
      </c>
      <c r="B7315" s="154">
        <v>18.25</v>
      </c>
    </row>
    <row r="7316" spans="1:2">
      <c r="A7316">
        <v>1500011859</v>
      </c>
      <c r="B7316" s="154">
        <v>33.3333333333333</v>
      </c>
    </row>
    <row r="7317" spans="1:2">
      <c r="A7317">
        <v>1500011860</v>
      </c>
      <c r="B7317" s="154">
        <v>0</v>
      </c>
    </row>
    <row r="7318" spans="1:2">
      <c r="A7318">
        <v>1500011861</v>
      </c>
      <c r="B7318" s="154">
        <v>37.4583333333333</v>
      </c>
    </row>
    <row r="7319" spans="1:2">
      <c r="A7319">
        <v>1500011862</v>
      </c>
      <c r="B7319" s="154">
        <v>0</v>
      </c>
    </row>
    <row r="7320" spans="1:2">
      <c r="A7320">
        <v>1500011814</v>
      </c>
      <c r="B7320" s="154">
        <v>25.4166666666667</v>
      </c>
    </row>
    <row r="7321" spans="1:2">
      <c r="A7321">
        <v>1500011864</v>
      </c>
      <c r="B7321" s="154">
        <v>35.733333333333299</v>
      </c>
    </row>
    <row r="7322" spans="1:2">
      <c r="A7322">
        <v>1500011865</v>
      </c>
      <c r="B7322" s="154">
        <v>0</v>
      </c>
    </row>
    <row r="7323" spans="1:2">
      <c r="A7323">
        <v>1500011867</v>
      </c>
      <c r="B7323" s="154">
        <v>0</v>
      </c>
    </row>
    <row r="7324" spans="1:2">
      <c r="A7324">
        <v>1500011903</v>
      </c>
      <c r="B7324" s="154">
        <v>0</v>
      </c>
    </row>
    <row r="7325" spans="1:2">
      <c r="A7325">
        <v>1500011872</v>
      </c>
      <c r="B7325" s="154">
        <v>15.4166666666667</v>
      </c>
    </row>
    <row r="7326" spans="1:2">
      <c r="A7326">
        <v>1500011873</v>
      </c>
      <c r="B7326" s="154">
        <v>26.6666666666667</v>
      </c>
    </row>
    <row r="7327" spans="1:2">
      <c r="A7327">
        <v>1500011874</v>
      </c>
      <c r="B7327" s="154">
        <v>0</v>
      </c>
    </row>
    <row r="7328" spans="1:2">
      <c r="A7328">
        <v>1500011879</v>
      </c>
      <c r="B7328" s="154">
        <v>38.6666666666667</v>
      </c>
    </row>
    <row r="7329" spans="1:2">
      <c r="A7329">
        <v>1500011804</v>
      </c>
      <c r="B7329" s="154">
        <v>0</v>
      </c>
    </row>
    <row r="7330" spans="1:2">
      <c r="A7330">
        <v>1500011806</v>
      </c>
      <c r="B7330" s="154">
        <v>93.5833333333333</v>
      </c>
    </row>
    <row r="7331" spans="1:2">
      <c r="A7331">
        <v>1500011880</v>
      </c>
      <c r="B7331" s="154">
        <v>7.5833333333333304</v>
      </c>
    </row>
    <row r="7332" spans="1:2">
      <c r="A7332">
        <v>1500011820</v>
      </c>
      <c r="B7332" s="154">
        <v>54.6666666666667</v>
      </c>
    </row>
    <row r="7333" spans="1:2">
      <c r="A7333">
        <v>1500011809</v>
      </c>
      <c r="B7333" s="154">
        <v>0</v>
      </c>
    </row>
    <row r="7334" spans="1:2">
      <c r="A7334">
        <v>1500011881</v>
      </c>
      <c r="B7334" s="154">
        <v>1.6666666666666701</v>
      </c>
    </row>
    <row r="7335" spans="1:2">
      <c r="A7335">
        <v>1500011949</v>
      </c>
      <c r="B7335" s="154">
        <v>5.4166666666666696</v>
      </c>
    </row>
    <row r="7336" spans="1:2">
      <c r="A7336">
        <v>1500011882</v>
      </c>
      <c r="B7336" s="154">
        <v>15.8333333333333</v>
      </c>
    </row>
    <row r="7337" spans="1:2">
      <c r="A7337">
        <v>1500011951</v>
      </c>
      <c r="B7337" s="154">
        <v>0</v>
      </c>
    </row>
    <row r="7338" spans="1:2">
      <c r="A7338">
        <v>1500011952</v>
      </c>
      <c r="B7338" s="154">
        <v>13.9166666666667</v>
      </c>
    </row>
    <row r="7339" spans="1:2">
      <c r="A7339">
        <v>1500011953</v>
      </c>
      <c r="B7339" s="154">
        <v>16.6666666666667</v>
      </c>
    </row>
    <row r="7340" spans="1:2">
      <c r="A7340">
        <v>1500011887</v>
      </c>
      <c r="B7340" s="154">
        <v>0</v>
      </c>
    </row>
    <row r="7341" spans="1:2">
      <c r="A7341">
        <v>1500011899</v>
      </c>
      <c r="B7341" s="154">
        <v>24.5833333333333</v>
      </c>
    </row>
    <row r="7342" spans="1:2">
      <c r="A7342">
        <v>1500011963</v>
      </c>
      <c r="B7342" s="154">
        <v>0</v>
      </c>
    </row>
    <row r="7343" spans="1:2">
      <c r="A7343">
        <v>1500011904</v>
      </c>
      <c r="B7343" s="154">
        <v>13</v>
      </c>
    </row>
    <row r="7344" spans="1:2">
      <c r="A7344">
        <v>1500011905</v>
      </c>
      <c r="B7344" s="154">
        <v>21.0833333333333</v>
      </c>
    </row>
    <row r="7345" spans="1:2">
      <c r="A7345">
        <v>1500011907</v>
      </c>
      <c r="B7345" s="154">
        <v>0</v>
      </c>
    </row>
    <row r="7346" spans="1:2">
      <c r="A7346">
        <v>1500011964</v>
      </c>
      <c r="B7346" s="154">
        <v>8.75</v>
      </c>
    </row>
    <row r="7347" spans="1:2">
      <c r="A7347">
        <v>1500011965</v>
      </c>
      <c r="B7347" s="154">
        <v>36.25</v>
      </c>
    </row>
    <row r="7348" spans="1:2">
      <c r="A7348">
        <v>1500011908</v>
      </c>
      <c r="B7348" s="154">
        <v>87.5</v>
      </c>
    </row>
    <row r="7349" spans="1:2">
      <c r="A7349">
        <v>1500011909</v>
      </c>
      <c r="B7349" s="154">
        <v>36.25</v>
      </c>
    </row>
    <row r="7350" spans="1:2">
      <c r="A7350">
        <v>1500011911</v>
      </c>
      <c r="B7350" s="154">
        <v>28.75</v>
      </c>
    </row>
    <row r="7351" spans="1:2">
      <c r="A7351">
        <v>1500011900</v>
      </c>
      <c r="B7351" s="154">
        <v>0</v>
      </c>
    </row>
    <row r="7352" spans="1:2">
      <c r="A7352">
        <v>1500011901</v>
      </c>
      <c r="B7352" s="154">
        <v>1.6666666666666701</v>
      </c>
    </row>
    <row r="7353" spans="1:2">
      <c r="A7353">
        <v>1500011889</v>
      </c>
      <c r="B7353" s="154">
        <v>0</v>
      </c>
    </row>
    <row r="7354" spans="1:2">
      <c r="A7354">
        <v>1500011890</v>
      </c>
      <c r="B7354" s="154">
        <v>16.9166666666667</v>
      </c>
    </row>
    <row r="7355" spans="1:2">
      <c r="A7355">
        <v>1500011891</v>
      </c>
      <c r="B7355" s="154">
        <v>17.1666666666667</v>
      </c>
    </row>
    <row r="7356" spans="1:2">
      <c r="A7356">
        <v>1500011892</v>
      </c>
      <c r="B7356" s="154">
        <v>0</v>
      </c>
    </row>
    <row r="7357" spans="1:2">
      <c r="A7357">
        <v>1500011960</v>
      </c>
      <c r="B7357" s="154">
        <v>0</v>
      </c>
    </row>
    <row r="7358" spans="1:2">
      <c r="A7358">
        <v>1500011961</v>
      </c>
      <c r="B7358" s="154">
        <v>6.6666666666666696</v>
      </c>
    </row>
    <row r="7359" spans="1:2">
      <c r="A7359">
        <v>1500011962</v>
      </c>
      <c r="B7359" s="154">
        <v>0</v>
      </c>
    </row>
    <row r="7360" spans="1:2">
      <c r="A7360">
        <v>1500012222</v>
      </c>
      <c r="B7360" s="154">
        <v>0.41666666666666702</v>
      </c>
    </row>
    <row r="7361" spans="1:2">
      <c r="A7361">
        <v>1500012254</v>
      </c>
      <c r="B7361" s="154">
        <v>0</v>
      </c>
    </row>
    <row r="7362" spans="1:2">
      <c r="A7362">
        <v>1500012215</v>
      </c>
      <c r="B7362" s="154">
        <v>2.5833333333333299</v>
      </c>
    </row>
    <row r="7363" spans="1:2">
      <c r="A7363">
        <v>1500012216</v>
      </c>
      <c r="B7363" s="154">
        <v>2.25</v>
      </c>
    </row>
    <row r="7364" spans="1:2">
      <c r="A7364">
        <v>1500012217</v>
      </c>
      <c r="B7364" s="154">
        <v>29.766666666666701</v>
      </c>
    </row>
    <row r="7365" spans="1:2">
      <c r="A7365">
        <v>1500012223</v>
      </c>
      <c r="B7365" s="154">
        <v>27.75</v>
      </c>
    </row>
    <row r="7366" spans="1:2">
      <c r="A7366">
        <v>1500012224</v>
      </c>
      <c r="B7366" s="154">
        <v>0</v>
      </c>
    </row>
    <row r="7367" spans="1:2">
      <c r="A7367">
        <v>1500012218</v>
      </c>
      <c r="B7367" s="154">
        <v>1.6666666666666701</v>
      </c>
    </row>
    <row r="7368" spans="1:2">
      <c r="A7368">
        <v>1500012219</v>
      </c>
      <c r="B7368" s="154">
        <v>0</v>
      </c>
    </row>
    <row r="7369" spans="1:2">
      <c r="A7369">
        <v>1500012220</v>
      </c>
      <c r="B7369" s="154">
        <v>13.3333333333333</v>
      </c>
    </row>
    <row r="7370" spans="1:2">
      <c r="A7370">
        <v>1500012221</v>
      </c>
      <c r="B7370" s="154">
        <v>14.008333333333301</v>
      </c>
    </row>
    <row r="7371" spans="1:2">
      <c r="A7371">
        <v>1500012207</v>
      </c>
      <c r="B7371" s="154">
        <v>0.41666666666666702</v>
      </c>
    </row>
    <row r="7372" spans="1:2">
      <c r="A7372">
        <v>1500012208</v>
      </c>
      <c r="B7372" s="154">
        <v>6.6666666666666696</v>
      </c>
    </row>
    <row r="7373" spans="1:2">
      <c r="A7373">
        <v>1500012203</v>
      </c>
      <c r="B7373" s="154">
        <v>0</v>
      </c>
    </row>
    <row r="7374" spans="1:2">
      <c r="A7374">
        <v>1500012204</v>
      </c>
      <c r="B7374" s="154">
        <v>0.83333333333333304</v>
      </c>
    </row>
    <row r="7375" spans="1:2">
      <c r="A7375">
        <v>1500012205</v>
      </c>
      <c r="B7375" s="154">
        <v>81.6666666666667</v>
      </c>
    </row>
    <row r="7376" spans="1:2">
      <c r="A7376">
        <v>1500012206</v>
      </c>
      <c r="B7376" s="154">
        <v>24.1666666666667</v>
      </c>
    </row>
    <row r="7377" spans="1:2">
      <c r="A7377">
        <v>1500012238</v>
      </c>
      <c r="B7377" s="154">
        <v>1.25</v>
      </c>
    </row>
    <row r="7378" spans="1:2">
      <c r="A7378">
        <v>1500012239</v>
      </c>
      <c r="B7378" s="154">
        <v>26.6666666666667</v>
      </c>
    </row>
    <row r="7379" spans="1:2">
      <c r="A7379">
        <v>1500012240</v>
      </c>
      <c r="B7379" s="154">
        <v>39.3333333333333</v>
      </c>
    </row>
    <row r="7380" spans="1:2">
      <c r="A7380">
        <v>1500012241</v>
      </c>
      <c r="B7380" s="154">
        <v>11.3333333333333</v>
      </c>
    </row>
    <row r="7381" spans="1:2">
      <c r="A7381">
        <v>1500012242</v>
      </c>
      <c r="B7381" s="154">
        <v>60.5833333333333</v>
      </c>
    </row>
    <row r="7382" spans="1:2">
      <c r="A7382">
        <v>1500012243</v>
      </c>
      <c r="B7382" s="154">
        <v>0</v>
      </c>
    </row>
    <row r="7383" spans="1:2">
      <c r="A7383">
        <v>1500012244</v>
      </c>
      <c r="B7383" s="154">
        <v>7.1666666666666696</v>
      </c>
    </row>
    <row r="7384" spans="1:2">
      <c r="A7384">
        <v>1500012246</v>
      </c>
      <c r="B7384" s="154">
        <v>0</v>
      </c>
    </row>
    <row r="7385" spans="1:2">
      <c r="A7385">
        <v>1500012387</v>
      </c>
      <c r="B7385" s="154">
        <v>90.625</v>
      </c>
    </row>
    <row r="7386" spans="1:2">
      <c r="A7386">
        <v>1500012388</v>
      </c>
      <c r="B7386" s="154">
        <v>0</v>
      </c>
    </row>
    <row r="7387" spans="1:2">
      <c r="A7387">
        <v>1500012389</v>
      </c>
      <c r="B7387" s="154">
        <v>20.8333333333333</v>
      </c>
    </row>
    <row r="7388" spans="1:2">
      <c r="A7388">
        <v>1500012390</v>
      </c>
      <c r="B7388" s="154">
        <v>6.25</v>
      </c>
    </row>
    <row r="7389" spans="1:2">
      <c r="A7389">
        <v>1500012391</v>
      </c>
      <c r="B7389" s="154">
        <v>0</v>
      </c>
    </row>
    <row r="7390" spans="1:2">
      <c r="A7390">
        <v>1500012380</v>
      </c>
      <c r="B7390" s="154">
        <v>0</v>
      </c>
    </row>
    <row r="7391" spans="1:2">
      <c r="A7391">
        <v>1500012260</v>
      </c>
      <c r="B7391" s="154">
        <v>0</v>
      </c>
    </row>
    <row r="7392" spans="1:2">
      <c r="A7392">
        <v>1500012345</v>
      </c>
      <c r="B7392" s="154">
        <v>7.5833333333333304</v>
      </c>
    </row>
    <row r="7393" spans="1:2">
      <c r="A7393">
        <v>1500012346</v>
      </c>
      <c r="B7393" s="154">
        <v>16.25</v>
      </c>
    </row>
    <row r="7394" spans="1:2">
      <c r="A7394">
        <v>1500012347</v>
      </c>
      <c r="B7394" s="154">
        <v>3.1666666666666701</v>
      </c>
    </row>
    <row r="7395" spans="1:2">
      <c r="A7395">
        <v>1500012348</v>
      </c>
      <c r="B7395" s="154">
        <v>5</v>
      </c>
    </row>
    <row r="7396" spans="1:2">
      <c r="A7396">
        <v>1500012349</v>
      </c>
      <c r="B7396" s="154">
        <v>0</v>
      </c>
    </row>
    <row r="7397" spans="1:2">
      <c r="A7397">
        <v>1500012350</v>
      </c>
      <c r="B7397" s="154">
        <v>25.4166666666667</v>
      </c>
    </row>
    <row r="7398" spans="1:2">
      <c r="A7398">
        <v>1500012351</v>
      </c>
      <c r="B7398" s="154">
        <v>28.6666666666667</v>
      </c>
    </row>
    <row r="7399" spans="1:2">
      <c r="A7399">
        <v>1500012352</v>
      </c>
      <c r="B7399" s="154">
        <v>0.33333333333333298</v>
      </c>
    </row>
    <row r="7400" spans="1:2">
      <c r="A7400">
        <v>1500012355</v>
      </c>
      <c r="B7400" s="154">
        <v>25.8333333333333</v>
      </c>
    </row>
    <row r="7401" spans="1:2">
      <c r="A7401">
        <v>1500012356</v>
      </c>
      <c r="B7401" s="154">
        <v>28.3333333333333</v>
      </c>
    </row>
    <row r="7402" spans="1:2">
      <c r="A7402">
        <v>1500012357</v>
      </c>
      <c r="B7402" s="154">
        <v>0</v>
      </c>
    </row>
    <row r="7403" spans="1:2">
      <c r="A7403">
        <v>1500012358</v>
      </c>
      <c r="B7403" s="154">
        <v>0</v>
      </c>
    </row>
    <row r="7404" spans="1:2">
      <c r="A7404">
        <v>1500012359</v>
      </c>
      <c r="B7404" s="154">
        <v>0</v>
      </c>
    </row>
    <row r="7405" spans="1:2">
      <c r="A7405">
        <v>1500012360</v>
      </c>
      <c r="B7405" s="154">
        <v>0</v>
      </c>
    </row>
    <row r="7406" spans="1:2">
      <c r="A7406">
        <v>1500012361</v>
      </c>
      <c r="B7406" s="154">
        <v>0</v>
      </c>
    </row>
    <row r="7407" spans="1:2">
      <c r="A7407">
        <v>1500012405</v>
      </c>
      <c r="B7407" s="154">
        <v>3.75</v>
      </c>
    </row>
    <row r="7408" spans="1:2">
      <c r="A7408">
        <v>1500012406</v>
      </c>
      <c r="B7408" s="154">
        <v>72.5833333333333</v>
      </c>
    </row>
    <row r="7409" spans="1:2">
      <c r="A7409">
        <v>1500012410</v>
      </c>
      <c r="B7409" s="154">
        <v>0</v>
      </c>
    </row>
    <row r="7410" spans="1:2">
      <c r="A7410">
        <v>1500012411</v>
      </c>
      <c r="B7410" s="154">
        <v>30.8333333333333</v>
      </c>
    </row>
    <row r="7411" spans="1:2">
      <c r="A7411">
        <v>1500012412</v>
      </c>
      <c r="B7411" s="154">
        <v>0</v>
      </c>
    </row>
    <row r="7412" spans="1:2">
      <c r="A7412">
        <v>1500012353</v>
      </c>
      <c r="B7412" s="154">
        <v>0</v>
      </c>
    </row>
    <row r="7413" spans="1:2">
      <c r="A7413">
        <v>1500012366</v>
      </c>
      <c r="B7413" s="154">
        <v>6.6666666666666696</v>
      </c>
    </row>
    <row r="7414" spans="1:2">
      <c r="A7414">
        <v>1500012354</v>
      </c>
      <c r="B7414" s="154">
        <v>3.3333333333333299</v>
      </c>
    </row>
    <row r="7415" spans="1:2">
      <c r="A7415">
        <v>1500012407</v>
      </c>
      <c r="B7415" s="154">
        <v>0</v>
      </c>
    </row>
    <row r="7416" spans="1:2">
      <c r="A7416">
        <v>1500012408</v>
      </c>
      <c r="B7416" s="154">
        <v>52.8333333333333</v>
      </c>
    </row>
    <row r="7417" spans="1:2">
      <c r="A7417">
        <v>1500012409</v>
      </c>
      <c r="B7417" s="154">
        <v>10.9166666666667</v>
      </c>
    </row>
    <row r="7418" spans="1:2">
      <c r="A7418">
        <v>1500012440</v>
      </c>
      <c r="B7418" s="154">
        <v>0.33333333333333298</v>
      </c>
    </row>
    <row r="7419" spans="1:2">
      <c r="A7419">
        <v>1500012441</v>
      </c>
      <c r="B7419" s="154">
        <v>0</v>
      </c>
    </row>
    <row r="7420" spans="1:2">
      <c r="A7420">
        <v>1500012442</v>
      </c>
      <c r="B7420" s="154">
        <v>11.6666666666667</v>
      </c>
    </row>
    <row r="7421" spans="1:2">
      <c r="A7421">
        <v>1500012443</v>
      </c>
      <c r="B7421" s="154">
        <v>1.6666666666666701</v>
      </c>
    </row>
    <row r="7422" spans="1:2">
      <c r="A7422">
        <v>1500012444</v>
      </c>
      <c r="B7422" s="154">
        <v>16.6666666666667</v>
      </c>
    </row>
    <row r="7423" spans="1:2">
      <c r="A7423">
        <v>1500012445</v>
      </c>
      <c r="B7423" s="154">
        <v>14.1666666666667</v>
      </c>
    </row>
    <row r="7424" spans="1:2">
      <c r="A7424">
        <v>1500012446</v>
      </c>
      <c r="B7424" s="154">
        <v>0</v>
      </c>
    </row>
    <row r="7425" spans="1:2">
      <c r="A7425">
        <v>1500012475</v>
      </c>
      <c r="B7425" s="154">
        <v>21.4166666666667</v>
      </c>
    </row>
    <row r="7426" spans="1:2">
      <c r="A7426">
        <v>1500012476</v>
      </c>
      <c r="B7426" s="154">
        <v>78.9166666666667</v>
      </c>
    </row>
    <row r="7427" spans="1:2">
      <c r="A7427">
        <v>1500012477</v>
      </c>
      <c r="B7427" s="154">
        <v>18.4166666666667</v>
      </c>
    </row>
    <row r="7428" spans="1:2">
      <c r="A7428">
        <v>1500012484</v>
      </c>
      <c r="B7428" s="154">
        <v>21.6666666666667</v>
      </c>
    </row>
    <row r="7429" spans="1:2">
      <c r="A7429">
        <v>1500012485</v>
      </c>
      <c r="B7429" s="154">
        <v>4.1666666666666696</v>
      </c>
    </row>
    <row r="7430" spans="1:2">
      <c r="A7430">
        <v>1500012486</v>
      </c>
      <c r="B7430" s="154">
        <v>33.5833333333333</v>
      </c>
    </row>
    <row r="7431" spans="1:2">
      <c r="A7431">
        <v>1500012478</v>
      </c>
      <c r="B7431" s="154">
        <v>0</v>
      </c>
    </row>
    <row r="7432" spans="1:2">
      <c r="A7432">
        <v>1500012479</v>
      </c>
      <c r="B7432" s="154">
        <v>0</v>
      </c>
    </row>
    <row r="7433" spans="1:2">
      <c r="A7433">
        <v>1500012487</v>
      </c>
      <c r="B7433" s="154">
        <v>4.1666666666666696</v>
      </c>
    </row>
    <row r="7434" spans="1:2">
      <c r="A7434">
        <v>1500012480</v>
      </c>
      <c r="B7434" s="154">
        <v>9.1666666666666696</v>
      </c>
    </row>
    <row r="7435" spans="1:2">
      <c r="A7435">
        <v>1500012481</v>
      </c>
      <c r="B7435" s="154">
        <v>0</v>
      </c>
    </row>
    <row r="7436" spans="1:2">
      <c r="A7436">
        <v>1500012488</v>
      </c>
      <c r="B7436" s="154">
        <v>2.9166666666666701</v>
      </c>
    </row>
    <row r="7437" spans="1:2">
      <c r="A7437">
        <v>1500012482</v>
      </c>
      <c r="B7437" s="154">
        <v>2.0833333333333299</v>
      </c>
    </row>
    <row r="7438" spans="1:2">
      <c r="A7438">
        <v>1500012483</v>
      </c>
      <c r="B7438" s="154">
        <v>19.75</v>
      </c>
    </row>
    <row r="7439" spans="1:2">
      <c r="A7439">
        <v>1500012489</v>
      </c>
      <c r="B7439" s="154">
        <v>0</v>
      </c>
    </row>
    <row r="7440" spans="1:2">
      <c r="A7440">
        <v>1500012584</v>
      </c>
      <c r="B7440" s="154">
        <v>1.25</v>
      </c>
    </row>
    <row r="7441" spans="1:2">
      <c r="A7441">
        <v>1500012585</v>
      </c>
      <c r="B7441" s="154">
        <v>19</v>
      </c>
    </row>
    <row r="7442" spans="1:2">
      <c r="A7442">
        <v>1500012586</v>
      </c>
      <c r="B7442" s="154">
        <v>24.0833333333333</v>
      </c>
    </row>
    <row r="7443" spans="1:2">
      <c r="A7443">
        <v>1500012587</v>
      </c>
      <c r="B7443" s="154">
        <v>0</v>
      </c>
    </row>
    <row r="7444" spans="1:2">
      <c r="A7444">
        <v>1500012602</v>
      </c>
      <c r="B7444" s="154">
        <v>16.4166666666667</v>
      </c>
    </row>
    <row r="7445" spans="1:2">
      <c r="A7445">
        <v>1500012592</v>
      </c>
      <c r="B7445" s="154">
        <v>0</v>
      </c>
    </row>
    <row r="7446" spans="1:2">
      <c r="A7446">
        <v>1500012596</v>
      </c>
      <c r="B7446" s="154">
        <v>42.9166666666667</v>
      </c>
    </row>
    <row r="7447" spans="1:2">
      <c r="A7447">
        <v>1500012624</v>
      </c>
      <c r="B7447" s="154">
        <v>0</v>
      </c>
    </row>
    <row r="7448" spans="1:2">
      <c r="A7448">
        <v>1500012625</v>
      </c>
      <c r="B7448" s="154">
        <v>0</v>
      </c>
    </row>
    <row r="7449" spans="1:2">
      <c r="A7449">
        <v>1500012626</v>
      </c>
      <c r="B7449" s="154">
        <v>22.8333333333333</v>
      </c>
    </row>
    <row r="7450" spans="1:2">
      <c r="A7450">
        <v>1500012589</v>
      </c>
      <c r="B7450" s="154">
        <v>58.8333333333333</v>
      </c>
    </row>
    <row r="7451" spans="1:2">
      <c r="A7451">
        <v>1500012590</v>
      </c>
      <c r="B7451" s="154">
        <v>23.3333333333333</v>
      </c>
    </row>
    <row r="7452" spans="1:2">
      <c r="A7452">
        <v>1500012591</v>
      </c>
      <c r="B7452" s="154">
        <v>15.0833333333333</v>
      </c>
    </row>
    <row r="7453" spans="1:2">
      <c r="A7453">
        <v>1500002882</v>
      </c>
      <c r="B7453" s="154">
        <v>15.4166666666667</v>
      </c>
    </row>
    <row r="7454" spans="1:2">
      <c r="A7454">
        <v>1500012593</v>
      </c>
      <c r="B7454" s="154">
        <v>20</v>
      </c>
    </row>
    <row r="7455" spans="1:2">
      <c r="A7455">
        <v>1500012594</v>
      </c>
      <c r="B7455" s="154">
        <v>8.4166666666666696</v>
      </c>
    </row>
    <row r="7456" spans="1:2">
      <c r="A7456">
        <v>1500012595</v>
      </c>
      <c r="B7456" s="154">
        <v>12.5</v>
      </c>
    </row>
    <row r="7457" spans="1:2">
      <c r="A7457">
        <v>1500012623</v>
      </c>
      <c r="B7457" s="154">
        <v>0</v>
      </c>
    </row>
    <row r="7458" spans="1:2">
      <c r="A7458">
        <v>1500012650</v>
      </c>
      <c r="B7458" s="154">
        <v>35.25</v>
      </c>
    </row>
    <row r="7459" spans="1:2">
      <c r="A7459">
        <v>1500012651</v>
      </c>
      <c r="B7459" s="154">
        <v>17</v>
      </c>
    </row>
    <row r="7460" spans="1:2">
      <c r="A7460">
        <v>1500012652</v>
      </c>
      <c r="B7460" s="154">
        <v>0</v>
      </c>
    </row>
    <row r="7461" spans="1:2">
      <c r="A7461">
        <v>1500012653</v>
      </c>
      <c r="B7461" s="154">
        <v>0</v>
      </c>
    </row>
    <row r="7462" spans="1:2">
      <c r="A7462">
        <v>1500012654</v>
      </c>
      <c r="B7462" s="154">
        <v>0</v>
      </c>
    </row>
    <row r="7463" spans="1:2">
      <c r="A7463">
        <v>1500012655</v>
      </c>
      <c r="B7463" s="154">
        <v>31.25</v>
      </c>
    </row>
    <row r="7464" spans="1:2">
      <c r="A7464">
        <v>1500012656</v>
      </c>
      <c r="B7464" s="154">
        <v>86.25</v>
      </c>
    </row>
    <row r="7465" spans="1:2">
      <c r="A7465">
        <v>1500012657</v>
      </c>
      <c r="B7465" s="154">
        <v>2.9166666666666701</v>
      </c>
    </row>
    <row r="7466" spans="1:2">
      <c r="A7466">
        <v>1500012659</v>
      </c>
      <c r="B7466" s="154">
        <v>0</v>
      </c>
    </row>
    <row r="7467" spans="1:2">
      <c r="A7467">
        <v>1500012678</v>
      </c>
      <c r="B7467" s="154">
        <v>23.1666666666667</v>
      </c>
    </row>
    <row r="7468" spans="1:2">
      <c r="A7468">
        <v>1500012679</v>
      </c>
      <c r="B7468" s="154">
        <v>0</v>
      </c>
    </row>
    <row r="7469" spans="1:2">
      <c r="A7469">
        <v>1500012723</v>
      </c>
      <c r="B7469" s="154">
        <v>0</v>
      </c>
    </row>
    <row r="7470" spans="1:2">
      <c r="A7470">
        <v>1500012724</v>
      </c>
      <c r="B7470" s="154">
        <v>14.5</v>
      </c>
    </row>
    <row r="7471" spans="1:2">
      <c r="A7471">
        <v>1500012725</v>
      </c>
      <c r="B7471" s="154">
        <v>4.75</v>
      </c>
    </row>
    <row r="7472" spans="1:2">
      <c r="A7472">
        <v>1500012726</v>
      </c>
      <c r="B7472" s="154">
        <v>0</v>
      </c>
    </row>
    <row r="7473" spans="1:2">
      <c r="A7473">
        <v>1500012728</v>
      </c>
      <c r="B7473" s="154">
        <v>36.25</v>
      </c>
    </row>
    <row r="7474" spans="1:2">
      <c r="A7474">
        <v>1500012729</v>
      </c>
      <c r="B7474" s="154">
        <v>17.908333333333299</v>
      </c>
    </row>
    <row r="7475" spans="1:2">
      <c r="A7475">
        <v>1500012731</v>
      </c>
      <c r="B7475" s="154">
        <v>0</v>
      </c>
    </row>
    <row r="7476" spans="1:2">
      <c r="A7476">
        <v>1500012800</v>
      </c>
      <c r="B7476" s="154">
        <v>0</v>
      </c>
    </row>
    <row r="7477" spans="1:2">
      <c r="A7477">
        <v>1500012801</v>
      </c>
      <c r="B7477" s="154">
        <v>17.75</v>
      </c>
    </row>
    <row r="7478" spans="1:2">
      <c r="A7478">
        <v>1500012802</v>
      </c>
      <c r="B7478" s="154">
        <v>0</v>
      </c>
    </row>
    <row r="7479" spans="1:2">
      <c r="A7479">
        <v>1500012804</v>
      </c>
      <c r="B7479" s="154">
        <v>0</v>
      </c>
    </row>
    <row r="7480" spans="1:2">
      <c r="A7480">
        <v>1500012805</v>
      </c>
      <c r="B7480" s="154">
        <v>0</v>
      </c>
    </row>
    <row r="7481" spans="1:2">
      <c r="A7481">
        <v>1500012807</v>
      </c>
      <c r="B7481" s="154">
        <v>0</v>
      </c>
    </row>
    <row r="7482" spans="1:2">
      <c r="A7482">
        <v>1500012811</v>
      </c>
      <c r="B7482" s="154">
        <v>2.5833333333333299</v>
      </c>
    </row>
    <row r="7483" spans="1:2">
      <c r="A7483">
        <v>1500012812</v>
      </c>
      <c r="B7483" s="154">
        <v>1.6666666666666701</v>
      </c>
    </row>
    <row r="7484" spans="1:2">
      <c r="A7484">
        <v>1500012813</v>
      </c>
      <c r="B7484" s="154">
        <v>0</v>
      </c>
    </row>
    <row r="7485" spans="1:2">
      <c r="A7485">
        <v>1500012814</v>
      </c>
      <c r="B7485" s="154">
        <v>7.0833333333333304</v>
      </c>
    </row>
    <row r="7486" spans="1:2">
      <c r="A7486">
        <v>1500012815</v>
      </c>
      <c r="B7486" s="154">
        <v>0</v>
      </c>
    </row>
    <row r="7487" spans="1:2">
      <c r="A7487">
        <v>1500012816</v>
      </c>
      <c r="B7487" s="154">
        <v>11.6666666666667</v>
      </c>
    </row>
    <row r="7488" spans="1:2">
      <c r="A7488">
        <v>1500012817</v>
      </c>
      <c r="B7488" s="154">
        <v>35.8333333333333</v>
      </c>
    </row>
    <row r="7489" spans="1:2">
      <c r="A7489">
        <v>1500012818</v>
      </c>
      <c r="B7489" s="154">
        <v>23.5833333333333</v>
      </c>
    </row>
    <row r="7490" spans="1:2">
      <c r="A7490">
        <v>1500012894</v>
      </c>
      <c r="B7490" s="154">
        <v>0</v>
      </c>
    </row>
    <row r="7491" spans="1:2">
      <c r="A7491">
        <v>1500012896</v>
      </c>
      <c r="B7491" s="154">
        <v>25.5</v>
      </c>
    </row>
    <row r="7492" spans="1:2">
      <c r="A7492">
        <v>1500012897</v>
      </c>
      <c r="B7492" s="154">
        <v>20.0833333333333</v>
      </c>
    </row>
    <row r="7493" spans="1:2">
      <c r="A7493">
        <v>1500012898</v>
      </c>
      <c r="B7493" s="154">
        <v>0</v>
      </c>
    </row>
    <row r="7494" spans="1:2">
      <c r="A7494">
        <v>1500012899</v>
      </c>
      <c r="B7494" s="154">
        <v>0</v>
      </c>
    </row>
    <row r="7495" spans="1:2">
      <c r="A7495">
        <v>1500012901</v>
      </c>
      <c r="B7495" s="154">
        <v>0</v>
      </c>
    </row>
    <row r="7496" spans="1:2">
      <c r="A7496">
        <v>1500012902</v>
      </c>
      <c r="B7496" s="154">
        <v>0</v>
      </c>
    </row>
    <row r="7497" spans="1:2">
      <c r="A7497">
        <v>1500012903</v>
      </c>
      <c r="B7497" s="154">
        <v>0.83333333333333304</v>
      </c>
    </row>
    <row r="7498" spans="1:2">
      <c r="A7498">
        <v>1500012904</v>
      </c>
      <c r="B7498" s="154">
        <v>18.4166666666667</v>
      </c>
    </row>
    <row r="7499" spans="1:2">
      <c r="A7499">
        <v>1500012920</v>
      </c>
      <c r="B7499" s="154">
        <v>22.4166666666667</v>
      </c>
    </row>
    <row r="7500" spans="1:2">
      <c r="A7500">
        <v>1500012921</v>
      </c>
      <c r="B7500" s="154">
        <v>45.25</v>
      </c>
    </row>
    <row r="7501" spans="1:2">
      <c r="A7501">
        <v>1500012922</v>
      </c>
      <c r="B7501" s="154">
        <v>13</v>
      </c>
    </row>
    <row r="7502" spans="1:2">
      <c r="A7502">
        <v>1500012924</v>
      </c>
      <c r="B7502" s="154">
        <v>17.5</v>
      </c>
    </row>
    <row r="7503" spans="1:2">
      <c r="A7503">
        <v>1500012925</v>
      </c>
      <c r="B7503" s="154">
        <v>0</v>
      </c>
    </row>
    <row r="7504" spans="1:2">
      <c r="A7504">
        <v>1500012926</v>
      </c>
      <c r="B7504" s="154">
        <v>0</v>
      </c>
    </row>
    <row r="7505" spans="1:2">
      <c r="A7505">
        <v>1500012927</v>
      </c>
      <c r="B7505" s="154">
        <v>0</v>
      </c>
    </row>
    <row r="7506" spans="1:2">
      <c r="A7506">
        <v>1500012929</v>
      </c>
      <c r="B7506" s="154">
        <v>8.75</v>
      </c>
    </row>
    <row r="7507" spans="1:2">
      <c r="A7507">
        <v>1500012930</v>
      </c>
      <c r="B7507" s="154">
        <v>2.5</v>
      </c>
    </row>
    <row r="7508" spans="1:2">
      <c r="A7508">
        <v>1500012931</v>
      </c>
      <c r="B7508" s="154">
        <v>122.791666666667</v>
      </c>
    </row>
    <row r="7509" spans="1:2">
      <c r="A7509">
        <v>1500012940</v>
      </c>
      <c r="B7509" s="154">
        <v>0</v>
      </c>
    </row>
    <row r="7510" spans="1:2">
      <c r="A7510">
        <v>1500012941</v>
      </c>
      <c r="B7510" s="154">
        <v>13.8333333333333</v>
      </c>
    </row>
    <row r="7511" spans="1:2">
      <c r="A7511">
        <v>1500012960</v>
      </c>
      <c r="B7511" s="154">
        <v>10.1666666666667</v>
      </c>
    </row>
    <row r="7512" spans="1:2">
      <c r="A7512">
        <v>1500012961</v>
      </c>
      <c r="B7512" s="154">
        <v>8.8333333333333304</v>
      </c>
    </row>
    <row r="7513" spans="1:2">
      <c r="A7513">
        <v>1500012962</v>
      </c>
      <c r="B7513" s="154">
        <v>10.8333333333333</v>
      </c>
    </row>
    <row r="7514" spans="1:2">
      <c r="A7514">
        <v>1500012963</v>
      </c>
      <c r="B7514" s="154">
        <v>5.9166666666666696</v>
      </c>
    </row>
    <row r="7515" spans="1:2">
      <c r="A7515">
        <v>1500012965</v>
      </c>
      <c r="B7515" s="154">
        <v>19.3333333333333</v>
      </c>
    </row>
    <row r="7516" spans="1:2">
      <c r="A7516">
        <v>1500012966</v>
      </c>
      <c r="B7516" s="154">
        <v>67.8333333333333</v>
      </c>
    </row>
    <row r="7517" spans="1:2">
      <c r="A7517">
        <v>1500013012</v>
      </c>
      <c r="B7517" s="154">
        <v>17.7916666666667</v>
      </c>
    </row>
    <row r="7518" spans="1:2">
      <c r="A7518">
        <v>1500013013</v>
      </c>
      <c r="B7518" s="154">
        <v>6.1666666666666696</v>
      </c>
    </row>
    <row r="7519" spans="1:2">
      <c r="A7519">
        <v>1500013014</v>
      </c>
      <c r="B7519" s="154">
        <v>0</v>
      </c>
    </row>
    <row r="7520" spans="1:2">
      <c r="A7520">
        <v>1500013015</v>
      </c>
      <c r="B7520" s="154">
        <v>5.3333333333333304</v>
      </c>
    </row>
    <row r="7521" spans="1:2">
      <c r="A7521">
        <v>1500013016</v>
      </c>
      <c r="B7521" s="154">
        <v>0</v>
      </c>
    </row>
    <row r="7522" spans="1:2">
      <c r="A7522">
        <v>1500013017</v>
      </c>
      <c r="B7522" s="154">
        <v>8.0500000000000007</v>
      </c>
    </row>
    <row r="7523" spans="1:2">
      <c r="A7523">
        <v>1500013018</v>
      </c>
      <c r="B7523" s="154">
        <v>18.883333333333301</v>
      </c>
    </row>
    <row r="7524" spans="1:2">
      <c r="A7524">
        <v>1500013019</v>
      </c>
      <c r="B7524" s="154">
        <v>1.25</v>
      </c>
    </row>
    <row r="7525" spans="1:2">
      <c r="A7525">
        <v>1500013020</v>
      </c>
      <c r="B7525" s="154">
        <v>0</v>
      </c>
    </row>
    <row r="7526" spans="1:2">
      <c r="A7526">
        <v>1500013021</v>
      </c>
      <c r="B7526" s="154">
        <v>42.0833333333333</v>
      </c>
    </row>
    <row r="7527" spans="1:2">
      <c r="A7527">
        <v>1500013022</v>
      </c>
      <c r="B7527" s="154">
        <v>0</v>
      </c>
    </row>
    <row r="7528" spans="1:2">
      <c r="A7528">
        <v>1500013023</v>
      </c>
      <c r="B7528" s="154">
        <v>26.25</v>
      </c>
    </row>
    <row r="7529" spans="1:2">
      <c r="A7529">
        <v>1500013024</v>
      </c>
      <c r="B7529" s="154">
        <v>14.5</v>
      </c>
    </row>
    <row r="7530" spans="1:2">
      <c r="A7530">
        <v>1500013025</v>
      </c>
      <c r="B7530" s="154">
        <v>3.6666666666666701</v>
      </c>
    </row>
    <row r="7531" spans="1:2">
      <c r="A7531">
        <v>1500013029</v>
      </c>
      <c r="B7531" s="154">
        <v>1.0833333333333299</v>
      </c>
    </row>
    <row r="7532" spans="1:2">
      <c r="A7532">
        <v>1500013030</v>
      </c>
      <c r="B7532" s="154">
        <v>0</v>
      </c>
    </row>
    <row r="7533" spans="1:2">
      <c r="A7533">
        <v>1500013031</v>
      </c>
      <c r="B7533" s="154">
        <v>0</v>
      </c>
    </row>
    <row r="7534" spans="1:2">
      <c r="A7534">
        <v>1500013040</v>
      </c>
      <c r="B7534" s="154">
        <v>0</v>
      </c>
    </row>
    <row r="7535" spans="1:2">
      <c r="A7535">
        <v>1500013041</v>
      </c>
      <c r="B7535" s="154">
        <v>0</v>
      </c>
    </row>
    <row r="7536" spans="1:2">
      <c r="A7536">
        <v>1500013042</v>
      </c>
      <c r="B7536" s="154">
        <v>1.9166666666666701</v>
      </c>
    </row>
    <row r="7537" spans="1:2">
      <c r="A7537">
        <v>1500013044</v>
      </c>
      <c r="B7537" s="154">
        <v>30.5</v>
      </c>
    </row>
    <row r="7538" spans="1:2">
      <c r="A7538">
        <v>1500013045</v>
      </c>
      <c r="B7538" s="154">
        <v>24.3333333333333</v>
      </c>
    </row>
    <row r="7539" spans="1:2">
      <c r="A7539">
        <v>1500013046</v>
      </c>
      <c r="B7539" s="154">
        <v>0</v>
      </c>
    </row>
    <row r="7540" spans="1:2">
      <c r="A7540">
        <v>1500013047</v>
      </c>
      <c r="B7540" s="154">
        <v>0</v>
      </c>
    </row>
    <row r="7541" spans="1:2">
      <c r="A7541">
        <v>1500013048</v>
      </c>
      <c r="B7541" s="154">
        <v>1.5833333333333299</v>
      </c>
    </row>
    <row r="7542" spans="1:2">
      <c r="A7542">
        <v>1500013098</v>
      </c>
      <c r="B7542" s="154">
        <v>15.6666666666667</v>
      </c>
    </row>
    <row r="7543" spans="1:2">
      <c r="A7543">
        <v>1500013120</v>
      </c>
      <c r="B7543" s="154">
        <v>8.8333333333333304</v>
      </c>
    </row>
    <row r="7544" spans="1:2">
      <c r="A7544">
        <v>1500013099</v>
      </c>
      <c r="B7544" s="154">
        <v>27.75</v>
      </c>
    </row>
    <row r="7545" spans="1:2">
      <c r="A7545">
        <v>1500013100</v>
      </c>
      <c r="B7545" s="154">
        <v>0</v>
      </c>
    </row>
    <row r="7546" spans="1:2">
      <c r="A7546">
        <v>1500013101</v>
      </c>
      <c r="B7546" s="154">
        <v>0.41666666666666702</v>
      </c>
    </row>
    <row r="7547" spans="1:2">
      <c r="A7547">
        <v>1500013102</v>
      </c>
      <c r="B7547" s="154">
        <v>0</v>
      </c>
    </row>
    <row r="7548" spans="1:2">
      <c r="A7548">
        <v>1500013103</v>
      </c>
      <c r="B7548" s="154">
        <v>55</v>
      </c>
    </row>
    <row r="7549" spans="1:2">
      <c r="A7549">
        <v>1500013104</v>
      </c>
      <c r="B7549" s="154">
        <v>25</v>
      </c>
    </row>
    <row r="7550" spans="1:2">
      <c r="A7550">
        <v>1500013105</v>
      </c>
      <c r="B7550" s="154">
        <v>8.75</v>
      </c>
    </row>
    <row r="7551" spans="1:2">
      <c r="A7551">
        <v>1500013106</v>
      </c>
      <c r="B7551" s="154">
        <v>13.3333333333333</v>
      </c>
    </row>
    <row r="7552" spans="1:2">
      <c r="A7552">
        <v>1500013107</v>
      </c>
      <c r="B7552" s="154">
        <v>6.6666666666666696</v>
      </c>
    </row>
    <row r="7553" spans="1:2">
      <c r="A7553">
        <v>1500013108</v>
      </c>
      <c r="B7553" s="154">
        <v>17.5</v>
      </c>
    </row>
    <row r="7554" spans="1:2">
      <c r="A7554">
        <v>1500013109</v>
      </c>
      <c r="B7554" s="154">
        <v>23.75</v>
      </c>
    </row>
    <row r="7555" spans="1:2">
      <c r="A7555">
        <v>1500013121</v>
      </c>
      <c r="B7555" s="154">
        <v>40.8333333333333</v>
      </c>
    </row>
    <row r="7556" spans="1:2">
      <c r="A7556">
        <v>1500013110</v>
      </c>
      <c r="B7556" s="154">
        <v>18.883333333333301</v>
      </c>
    </row>
    <row r="7557" spans="1:2">
      <c r="A7557">
        <v>1500013072</v>
      </c>
      <c r="B7557" s="154">
        <v>37.5833333333333</v>
      </c>
    </row>
    <row r="7558" spans="1:2">
      <c r="A7558">
        <v>1500013073</v>
      </c>
      <c r="B7558" s="154">
        <v>0</v>
      </c>
    </row>
    <row r="7559" spans="1:2">
      <c r="A7559">
        <v>1500013074</v>
      </c>
      <c r="B7559" s="154">
        <v>45.8333333333333</v>
      </c>
    </row>
    <row r="7560" spans="1:2">
      <c r="A7560">
        <v>1500013076</v>
      </c>
      <c r="B7560" s="154">
        <v>12.5</v>
      </c>
    </row>
    <row r="7561" spans="1:2">
      <c r="A7561">
        <v>1500013077</v>
      </c>
      <c r="B7561" s="154">
        <v>29.1666666666667</v>
      </c>
    </row>
    <row r="7562" spans="1:2">
      <c r="A7562">
        <v>1500013079</v>
      </c>
      <c r="B7562" s="154">
        <v>0</v>
      </c>
    </row>
    <row r="7563" spans="1:2">
      <c r="A7563">
        <v>1500013129</v>
      </c>
      <c r="B7563" s="154">
        <v>0</v>
      </c>
    </row>
    <row r="7564" spans="1:2">
      <c r="A7564">
        <v>1500013130</v>
      </c>
      <c r="B7564" s="154">
        <v>11.75</v>
      </c>
    </row>
    <row r="7565" spans="1:2">
      <c r="A7565">
        <v>1500013132</v>
      </c>
      <c r="B7565" s="154">
        <v>13.3333333333333</v>
      </c>
    </row>
    <row r="7566" spans="1:2">
      <c r="A7566">
        <v>1500013133</v>
      </c>
      <c r="B7566" s="154">
        <v>7.5</v>
      </c>
    </row>
    <row r="7567" spans="1:2">
      <c r="A7567">
        <v>1500013136</v>
      </c>
      <c r="B7567" s="154">
        <v>1.3333333333333299</v>
      </c>
    </row>
    <row r="7568" spans="1:2">
      <c r="A7568">
        <v>1500013138</v>
      </c>
      <c r="B7568" s="154">
        <v>0</v>
      </c>
    </row>
    <row r="7569" spans="1:2">
      <c r="A7569">
        <v>1500013139</v>
      </c>
      <c r="B7569" s="154">
        <v>42.5</v>
      </c>
    </row>
    <row r="7570" spans="1:2">
      <c r="A7570">
        <v>1500013149</v>
      </c>
      <c r="B7570" s="154">
        <v>20.283333333333299</v>
      </c>
    </row>
    <row r="7571" spans="1:2">
      <c r="A7571">
        <v>1500013150</v>
      </c>
      <c r="B7571" s="154">
        <v>0</v>
      </c>
    </row>
    <row r="7572" spans="1:2">
      <c r="A7572">
        <v>1500013151</v>
      </c>
      <c r="B7572" s="154">
        <v>29.0833333333333</v>
      </c>
    </row>
    <row r="7573" spans="1:2">
      <c r="A7573">
        <v>1500013193</v>
      </c>
      <c r="B7573" s="154">
        <v>9.625</v>
      </c>
    </row>
    <row r="7574" spans="1:2">
      <c r="A7574">
        <v>1500013194</v>
      </c>
      <c r="B7574" s="154">
        <v>0</v>
      </c>
    </row>
    <row r="7575" spans="1:2">
      <c r="A7575">
        <v>1500013195</v>
      </c>
      <c r="B7575" s="154">
        <v>0</v>
      </c>
    </row>
    <row r="7576" spans="1:2">
      <c r="A7576">
        <v>1500013196</v>
      </c>
      <c r="B7576" s="154">
        <v>0</v>
      </c>
    </row>
    <row r="7577" spans="1:2">
      <c r="A7577">
        <v>1500013197</v>
      </c>
      <c r="B7577" s="154">
        <v>0</v>
      </c>
    </row>
    <row r="7578" spans="1:2">
      <c r="A7578">
        <v>1500013199</v>
      </c>
      <c r="B7578" s="154">
        <v>14.5833333333333</v>
      </c>
    </row>
    <row r="7579" spans="1:2">
      <c r="A7579">
        <v>1500013200</v>
      </c>
      <c r="B7579" s="154">
        <v>0</v>
      </c>
    </row>
    <row r="7580" spans="1:2">
      <c r="A7580">
        <v>1500013201</v>
      </c>
      <c r="B7580" s="154">
        <v>0</v>
      </c>
    </row>
    <row r="7581" spans="1:2">
      <c r="A7581">
        <v>1500013202</v>
      </c>
      <c r="B7581" s="154">
        <v>0</v>
      </c>
    </row>
    <row r="7582" spans="1:2">
      <c r="A7582">
        <v>1500013203</v>
      </c>
      <c r="B7582" s="154">
        <v>50.25</v>
      </c>
    </row>
    <row r="7583" spans="1:2">
      <c r="A7583">
        <v>1500013204</v>
      </c>
      <c r="B7583" s="154">
        <v>19.5833333333333</v>
      </c>
    </row>
    <row r="7584" spans="1:2">
      <c r="A7584">
        <v>1500013205</v>
      </c>
      <c r="B7584" s="154">
        <v>28.3333333333333</v>
      </c>
    </row>
    <row r="7585" spans="1:2">
      <c r="A7585">
        <v>1500013206</v>
      </c>
      <c r="B7585" s="154">
        <v>14.6666666666667</v>
      </c>
    </row>
    <row r="7586" spans="1:2">
      <c r="A7586">
        <v>1500013207</v>
      </c>
      <c r="B7586" s="154">
        <v>2.1666666666666701</v>
      </c>
    </row>
    <row r="7587" spans="1:2">
      <c r="A7587">
        <v>1500013208</v>
      </c>
      <c r="B7587" s="154">
        <v>5.8333333333333304</v>
      </c>
    </row>
    <row r="7588" spans="1:2">
      <c r="A7588">
        <v>1500013209</v>
      </c>
      <c r="B7588" s="154">
        <v>17</v>
      </c>
    </row>
    <row r="7589" spans="1:2">
      <c r="A7589">
        <v>1500013210</v>
      </c>
      <c r="B7589" s="154">
        <v>171.833333333333</v>
      </c>
    </row>
    <row r="7590" spans="1:2">
      <c r="A7590">
        <v>1500013211</v>
      </c>
      <c r="B7590" s="154">
        <v>0</v>
      </c>
    </row>
    <row r="7591" spans="1:2">
      <c r="A7591">
        <v>1500013215</v>
      </c>
      <c r="B7591" s="154">
        <v>14.4166666666667</v>
      </c>
    </row>
    <row r="7592" spans="1:2">
      <c r="A7592">
        <v>1500013216</v>
      </c>
      <c r="B7592" s="154">
        <v>8.3333333333333304</v>
      </c>
    </row>
    <row r="7593" spans="1:2">
      <c r="A7593">
        <v>1500013217</v>
      </c>
      <c r="B7593" s="154">
        <v>0.91666666666666696</v>
      </c>
    </row>
    <row r="7594" spans="1:2">
      <c r="A7594">
        <v>1500013218</v>
      </c>
      <c r="B7594" s="154">
        <v>16.5833333333333</v>
      </c>
    </row>
    <row r="7595" spans="1:2">
      <c r="A7595">
        <v>1500013219</v>
      </c>
      <c r="B7595" s="154">
        <v>7.5</v>
      </c>
    </row>
    <row r="7596" spans="1:2">
      <c r="A7596">
        <v>1500013220</v>
      </c>
      <c r="B7596" s="154">
        <v>22.1666666666667</v>
      </c>
    </row>
    <row r="7597" spans="1:2">
      <c r="A7597">
        <v>1500013221</v>
      </c>
      <c r="B7597" s="154">
        <v>48.616666666666703</v>
      </c>
    </row>
    <row r="7598" spans="1:2">
      <c r="A7598">
        <v>1500013222</v>
      </c>
      <c r="B7598" s="154">
        <v>2.5</v>
      </c>
    </row>
    <row r="7599" spans="1:2">
      <c r="A7599">
        <v>1500013223</v>
      </c>
      <c r="B7599" s="154">
        <v>0</v>
      </c>
    </row>
    <row r="7600" spans="1:2">
      <c r="A7600">
        <v>1500013224</v>
      </c>
      <c r="B7600" s="154">
        <v>150.875</v>
      </c>
    </row>
    <row r="7601" spans="1:2">
      <c r="A7601">
        <v>1500013225</v>
      </c>
      <c r="B7601" s="154">
        <v>6.6666666666666696</v>
      </c>
    </row>
    <row r="7602" spans="1:2">
      <c r="A7602">
        <v>1500013227</v>
      </c>
      <c r="B7602" s="154">
        <v>0</v>
      </c>
    </row>
    <row r="7603" spans="1:2">
      <c r="A7603">
        <v>1500013229</v>
      </c>
      <c r="B7603" s="154">
        <v>26.9583333333333</v>
      </c>
    </row>
    <row r="7604" spans="1:2">
      <c r="A7604">
        <v>1500013230</v>
      </c>
      <c r="B7604" s="154">
        <v>3.3333333333333299</v>
      </c>
    </row>
    <row r="7605" spans="1:2">
      <c r="A7605">
        <v>1500013250</v>
      </c>
      <c r="B7605" s="154">
        <v>24.4166666666667</v>
      </c>
    </row>
    <row r="7606" spans="1:2">
      <c r="A7606">
        <v>1500013251</v>
      </c>
      <c r="B7606" s="154">
        <v>2.75</v>
      </c>
    </row>
    <row r="7607" spans="1:2">
      <c r="A7607">
        <v>1500013252</v>
      </c>
      <c r="B7607" s="154">
        <v>9.1666666666666696</v>
      </c>
    </row>
    <row r="7608" spans="1:2">
      <c r="A7608">
        <v>1500013275</v>
      </c>
      <c r="B7608" s="154">
        <v>23.9166666666667</v>
      </c>
    </row>
    <row r="7609" spans="1:2">
      <c r="A7609">
        <v>1500013253</v>
      </c>
      <c r="B7609" s="154">
        <v>7.6666666666666696</v>
      </c>
    </row>
    <row r="7610" spans="1:2">
      <c r="A7610">
        <v>1500013254</v>
      </c>
      <c r="B7610" s="154">
        <v>0</v>
      </c>
    </row>
    <row r="7611" spans="1:2">
      <c r="A7611">
        <v>1500013255</v>
      </c>
      <c r="B7611" s="154">
        <v>3.75</v>
      </c>
    </row>
    <row r="7612" spans="1:2">
      <c r="A7612">
        <v>1500013256</v>
      </c>
      <c r="B7612" s="154">
        <v>18.8333333333333</v>
      </c>
    </row>
    <row r="7613" spans="1:2">
      <c r="A7613">
        <v>1500013257</v>
      </c>
      <c r="B7613" s="154">
        <v>27</v>
      </c>
    </row>
    <row r="7614" spans="1:2">
      <c r="A7614">
        <v>1500013258</v>
      </c>
      <c r="B7614" s="154">
        <v>29.5833333333333</v>
      </c>
    </row>
    <row r="7615" spans="1:2">
      <c r="A7615">
        <v>1500013259</v>
      </c>
      <c r="B7615" s="154">
        <v>40</v>
      </c>
    </row>
    <row r="7616" spans="1:2">
      <c r="A7616">
        <v>1500013260</v>
      </c>
      <c r="B7616" s="154">
        <v>34.5833333333333</v>
      </c>
    </row>
    <row r="7617" spans="1:2">
      <c r="A7617">
        <v>1500013261</v>
      </c>
      <c r="B7617" s="154">
        <v>16.6666666666667</v>
      </c>
    </row>
    <row r="7618" spans="1:2">
      <c r="A7618">
        <v>1500013262</v>
      </c>
      <c r="B7618" s="154">
        <v>41.25</v>
      </c>
    </row>
    <row r="7619" spans="1:2">
      <c r="A7619">
        <v>1500013263</v>
      </c>
      <c r="B7619" s="154">
        <v>23.9166666666667</v>
      </c>
    </row>
    <row r="7620" spans="1:2">
      <c r="A7620">
        <v>1500013264</v>
      </c>
      <c r="B7620" s="154">
        <v>0</v>
      </c>
    </row>
    <row r="7621" spans="1:2">
      <c r="A7621">
        <v>1500013265</v>
      </c>
      <c r="B7621" s="154">
        <v>6.6666666666666696</v>
      </c>
    </row>
    <row r="7622" spans="1:2">
      <c r="A7622">
        <v>1500013266</v>
      </c>
      <c r="B7622" s="154">
        <v>28.3333333333333</v>
      </c>
    </row>
    <row r="7623" spans="1:2">
      <c r="A7623">
        <v>1500013267</v>
      </c>
      <c r="B7623" s="154">
        <v>29.1666666666667</v>
      </c>
    </row>
    <row r="7624" spans="1:2">
      <c r="A7624">
        <v>1500013268</v>
      </c>
      <c r="B7624" s="154">
        <v>4.1666666666666696</v>
      </c>
    </row>
    <row r="7625" spans="1:2">
      <c r="A7625">
        <v>1500013269</v>
      </c>
      <c r="B7625" s="154">
        <v>16.25</v>
      </c>
    </row>
    <row r="7626" spans="1:2">
      <c r="A7626">
        <v>1500013271</v>
      </c>
      <c r="B7626" s="154">
        <v>0</v>
      </c>
    </row>
    <row r="7627" spans="1:2">
      <c r="A7627">
        <v>1500013272</v>
      </c>
      <c r="B7627" s="154">
        <v>4</v>
      </c>
    </row>
    <row r="7628" spans="1:2">
      <c r="A7628">
        <v>1500013273</v>
      </c>
      <c r="B7628" s="154">
        <v>48.75</v>
      </c>
    </row>
    <row r="7629" spans="1:2">
      <c r="A7629">
        <v>1500013292</v>
      </c>
      <c r="B7629" s="154">
        <v>19.5</v>
      </c>
    </row>
    <row r="7630" spans="1:2">
      <c r="A7630">
        <v>1500013293</v>
      </c>
      <c r="B7630" s="154">
        <v>0</v>
      </c>
    </row>
    <row r="7631" spans="1:2">
      <c r="A7631">
        <v>1500013294</v>
      </c>
      <c r="B7631" s="154">
        <v>10.383333333333301</v>
      </c>
    </row>
    <row r="7632" spans="1:2">
      <c r="A7632">
        <v>1500013295</v>
      </c>
      <c r="B7632" s="154">
        <v>3.75</v>
      </c>
    </row>
    <row r="7633" spans="1:2">
      <c r="A7633">
        <v>1500013296</v>
      </c>
      <c r="B7633" s="154">
        <v>31.6666666666667</v>
      </c>
    </row>
    <row r="7634" spans="1:2">
      <c r="A7634">
        <v>1500013297</v>
      </c>
      <c r="B7634" s="154">
        <v>17.3333333333333</v>
      </c>
    </row>
    <row r="7635" spans="1:2">
      <c r="A7635">
        <v>1500013298</v>
      </c>
      <c r="B7635" s="154">
        <v>8.75</v>
      </c>
    </row>
    <row r="7636" spans="1:2">
      <c r="A7636">
        <v>1500013299</v>
      </c>
      <c r="B7636" s="154">
        <v>0</v>
      </c>
    </row>
    <row r="7637" spans="1:2">
      <c r="A7637">
        <v>1500013300</v>
      </c>
      <c r="B7637" s="154">
        <v>19.5</v>
      </c>
    </row>
    <row r="7638" spans="1:2">
      <c r="A7638">
        <v>1500013342</v>
      </c>
      <c r="B7638" s="154">
        <v>0</v>
      </c>
    </row>
    <row r="7639" spans="1:2">
      <c r="A7639">
        <v>1500013343</v>
      </c>
      <c r="B7639" s="154">
        <v>0</v>
      </c>
    </row>
    <row r="7640" spans="1:2">
      <c r="A7640">
        <v>1500013344</v>
      </c>
      <c r="B7640" s="154">
        <v>0</v>
      </c>
    </row>
    <row r="7641" spans="1:2">
      <c r="A7641">
        <v>1500013345</v>
      </c>
      <c r="B7641" s="154">
        <v>2.25</v>
      </c>
    </row>
    <row r="7642" spans="1:2">
      <c r="A7642">
        <v>1500013369</v>
      </c>
      <c r="B7642" s="154">
        <v>24.9166666666667</v>
      </c>
    </row>
    <row r="7643" spans="1:2">
      <c r="A7643">
        <v>1500013346</v>
      </c>
      <c r="B7643" s="154">
        <v>15.8333333333333</v>
      </c>
    </row>
    <row r="7644" spans="1:2">
      <c r="A7644">
        <v>1500013370</v>
      </c>
      <c r="B7644" s="154">
        <v>6.75</v>
      </c>
    </row>
    <row r="7645" spans="1:2">
      <c r="A7645">
        <v>1500013347</v>
      </c>
      <c r="B7645" s="154">
        <v>24.3333333333333</v>
      </c>
    </row>
    <row r="7646" spans="1:2">
      <c r="A7646">
        <v>1500013348</v>
      </c>
      <c r="B7646" s="154">
        <v>9.1666666666666696</v>
      </c>
    </row>
    <row r="7647" spans="1:2">
      <c r="A7647">
        <v>1500013371</v>
      </c>
      <c r="B7647" s="154">
        <v>0</v>
      </c>
    </row>
    <row r="7648" spans="1:2">
      <c r="A7648">
        <v>1500013349</v>
      </c>
      <c r="B7648" s="154">
        <v>1.6666666666666701</v>
      </c>
    </row>
    <row r="7649" spans="1:2">
      <c r="A7649">
        <v>1500013372</v>
      </c>
      <c r="B7649" s="154">
        <v>0</v>
      </c>
    </row>
    <row r="7650" spans="1:2">
      <c r="A7650">
        <v>1500013386</v>
      </c>
      <c r="B7650" s="154">
        <v>39.8333333333333</v>
      </c>
    </row>
    <row r="7651" spans="1:2">
      <c r="A7651">
        <v>1500013388</v>
      </c>
      <c r="B7651" s="154">
        <v>0</v>
      </c>
    </row>
    <row r="7652" spans="1:2">
      <c r="A7652">
        <v>1500013389</v>
      </c>
      <c r="B7652" s="154">
        <v>0</v>
      </c>
    </row>
    <row r="7653" spans="1:2">
      <c r="A7653">
        <v>1500013390</v>
      </c>
      <c r="B7653" s="154">
        <v>13.6666666666667</v>
      </c>
    </row>
    <row r="7654" spans="1:2">
      <c r="A7654">
        <v>1500013396</v>
      </c>
      <c r="B7654" s="154">
        <v>27.6666666666667</v>
      </c>
    </row>
    <row r="7655" spans="1:2">
      <c r="A7655">
        <v>1500013397</v>
      </c>
      <c r="B7655" s="154">
        <v>89</v>
      </c>
    </row>
    <row r="7656" spans="1:2">
      <c r="A7656">
        <v>1500013420</v>
      </c>
      <c r="B7656" s="154">
        <v>0</v>
      </c>
    </row>
    <row r="7657" spans="1:2">
      <c r="A7657">
        <v>1500013446</v>
      </c>
      <c r="B7657" s="154">
        <v>1.6666666666666701E-2</v>
      </c>
    </row>
    <row r="7658" spans="1:2">
      <c r="A7658">
        <v>1500013447</v>
      </c>
      <c r="B7658" s="154">
        <v>9.6666666666666696</v>
      </c>
    </row>
    <row r="7659" spans="1:2">
      <c r="A7659">
        <v>1500013449</v>
      </c>
      <c r="B7659" s="154">
        <v>0</v>
      </c>
    </row>
    <row r="7660" spans="1:2">
      <c r="A7660">
        <v>1500013450</v>
      </c>
      <c r="B7660" s="154">
        <v>9.1666666666666696</v>
      </c>
    </row>
    <row r="7661" spans="1:2">
      <c r="A7661">
        <v>1500013451</v>
      </c>
      <c r="B7661" s="154">
        <v>0</v>
      </c>
    </row>
    <row r="7662" spans="1:2">
      <c r="A7662">
        <v>1500013452</v>
      </c>
      <c r="B7662" s="154">
        <v>8.8333333333333304</v>
      </c>
    </row>
    <row r="7663" spans="1:2">
      <c r="A7663">
        <v>1500013453</v>
      </c>
      <c r="B7663" s="154">
        <v>27.5833333333333</v>
      </c>
    </row>
    <row r="7664" spans="1:2">
      <c r="A7664">
        <v>1500013454</v>
      </c>
      <c r="B7664" s="154">
        <v>19</v>
      </c>
    </row>
    <row r="7665" spans="1:2">
      <c r="A7665">
        <v>1500013456</v>
      </c>
      <c r="B7665" s="154">
        <v>40.65</v>
      </c>
    </row>
    <row r="7666" spans="1:2">
      <c r="A7666">
        <v>1500013457</v>
      </c>
      <c r="B7666" s="154">
        <v>15.25</v>
      </c>
    </row>
    <row r="7667" spans="1:2">
      <c r="A7667">
        <v>1500013458</v>
      </c>
      <c r="B7667" s="154">
        <v>3.0833333333333299</v>
      </c>
    </row>
    <row r="7668" spans="1:2">
      <c r="A7668">
        <v>1500013460</v>
      </c>
      <c r="B7668" s="154">
        <v>29.5416666666667</v>
      </c>
    </row>
    <row r="7669" spans="1:2">
      <c r="A7669">
        <v>1500013461</v>
      </c>
      <c r="B7669" s="154">
        <v>18.3333333333333</v>
      </c>
    </row>
    <row r="7670" spans="1:2">
      <c r="A7670">
        <v>1500013462</v>
      </c>
      <c r="B7670" s="154">
        <v>10</v>
      </c>
    </row>
    <row r="7671" spans="1:2">
      <c r="A7671">
        <v>1500013463</v>
      </c>
      <c r="B7671" s="154">
        <v>215</v>
      </c>
    </row>
    <row r="7672" spans="1:2">
      <c r="A7672">
        <v>1500013464</v>
      </c>
      <c r="B7672" s="154">
        <v>12.5</v>
      </c>
    </row>
    <row r="7673" spans="1:2">
      <c r="A7673">
        <v>1500013465</v>
      </c>
      <c r="B7673" s="154">
        <v>13.3333333333333</v>
      </c>
    </row>
    <row r="7674" spans="1:2">
      <c r="A7674">
        <v>1500013466</v>
      </c>
      <c r="B7674" s="154">
        <v>3.3333333333333299</v>
      </c>
    </row>
    <row r="7675" spans="1:2">
      <c r="A7675">
        <v>1500013542</v>
      </c>
      <c r="B7675" s="154">
        <v>9.1666666666666696</v>
      </c>
    </row>
    <row r="7676" spans="1:2">
      <c r="A7676">
        <v>1500013543</v>
      </c>
      <c r="B7676" s="154">
        <v>0</v>
      </c>
    </row>
    <row r="7677" spans="1:2">
      <c r="A7677">
        <v>1500013544</v>
      </c>
      <c r="B7677" s="154">
        <v>27.0833333333333</v>
      </c>
    </row>
    <row r="7678" spans="1:2">
      <c r="A7678">
        <v>1500013546</v>
      </c>
      <c r="B7678" s="154">
        <v>32.75</v>
      </c>
    </row>
    <row r="7679" spans="1:2">
      <c r="A7679">
        <v>1500013548</v>
      </c>
      <c r="B7679" s="154">
        <v>29.1666666666667</v>
      </c>
    </row>
    <row r="7680" spans="1:2">
      <c r="A7680">
        <v>1500013549</v>
      </c>
      <c r="B7680" s="154">
        <v>5.4166666666666696</v>
      </c>
    </row>
    <row r="7681" spans="1:2">
      <c r="A7681">
        <v>1500013550</v>
      </c>
      <c r="B7681" s="154">
        <v>34.1666666666667</v>
      </c>
    </row>
    <row r="7682" spans="1:2">
      <c r="A7682">
        <v>1500013551</v>
      </c>
      <c r="B7682" s="154">
        <v>20.8333333333333</v>
      </c>
    </row>
    <row r="7683" spans="1:2">
      <c r="A7683">
        <v>1500013552</v>
      </c>
      <c r="B7683" s="154">
        <v>16.6666666666667</v>
      </c>
    </row>
    <row r="7684" spans="1:2">
      <c r="A7684">
        <v>1500013553</v>
      </c>
      <c r="B7684" s="154">
        <v>47.9166666666667</v>
      </c>
    </row>
    <row r="7685" spans="1:2">
      <c r="A7685">
        <v>1500013554</v>
      </c>
      <c r="B7685" s="154">
        <v>14.6666666666667</v>
      </c>
    </row>
    <row r="7686" spans="1:2">
      <c r="A7686">
        <v>1500013555</v>
      </c>
      <c r="B7686" s="154">
        <v>0</v>
      </c>
    </row>
    <row r="7687" spans="1:2">
      <c r="A7687">
        <v>1500013556</v>
      </c>
      <c r="B7687" s="154">
        <v>0</v>
      </c>
    </row>
    <row r="7688" spans="1:2">
      <c r="A7688">
        <v>1500013557</v>
      </c>
      <c r="B7688" s="154">
        <v>12.9166666666667</v>
      </c>
    </row>
    <row r="7689" spans="1:2">
      <c r="A7689">
        <v>1500013558</v>
      </c>
      <c r="B7689" s="154">
        <v>11.5</v>
      </c>
    </row>
    <row r="7690" spans="1:2">
      <c r="A7690">
        <v>1500013559</v>
      </c>
      <c r="B7690" s="154">
        <v>5</v>
      </c>
    </row>
    <row r="7691" spans="1:2">
      <c r="A7691">
        <v>1500013589</v>
      </c>
      <c r="B7691" s="154">
        <v>8.9166666666666696</v>
      </c>
    </row>
    <row r="7692" spans="1:2">
      <c r="A7692">
        <v>1500013590</v>
      </c>
      <c r="B7692" s="154">
        <v>0</v>
      </c>
    </row>
    <row r="7693" spans="1:2">
      <c r="A7693">
        <v>1500013592</v>
      </c>
      <c r="B7693" s="154">
        <v>0</v>
      </c>
    </row>
    <row r="7694" spans="1:2">
      <c r="A7694">
        <v>1500013596</v>
      </c>
      <c r="B7694" s="154">
        <v>0</v>
      </c>
    </row>
    <row r="7695" spans="1:2">
      <c r="A7695">
        <v>1500013597</v>
      </c>
      <c r="B7695" s="154">
        <v>28.1666666666667</v>
      </c>
    </row>
    <row r="7696" spans="1:2">
      <c r="A7696">
        <v>1500013598</v>
      </c>
      <c r="B7696" s="154">
        <v>0</v>
      </c>
    </row>
    <row r="7697" spans="1:2">
      <c r="A7697">
        <v>1500013600</v>
      </c>
      <c r="B7697" s="154">
        <v>0</v>
      </c>
    </row>
    <row r="7698" spans="1:2">
      <c r="A7698">
        <v>1500013601</v>
      </c>
      <c r="B7698" s="154">
        <v>0</v>
      </c>
    </row>
    <row r="7699" spans="1:2">
      <c r="A7699">
        <v>1500013622</v>
      </c>
      <c r="B7699" s="154">
        <v>14.5833333333333</v>
      </c>
    </row>
    <row r="7700" spans="1:2">
      <c r="A7700">
        <v>1500013623</v>
      </c>
      <c r="B7700" s="154">
        <v>17.3333333333333</v>
      </c>
    </row>
    <row r="7701" spans="1:2">
      <c r="A7701">
        <v>1500013624</v>
      </c>
      <c r="B7701" s="154">
        <v>6</v>
      </c>
    </row>
    <row r="7702" spans="1:2">
      <c r="A7702">
        <v>1500013628</v>
      </c>
      <c r="B7702" s="154">
        <v>58.8333333333333</v>
      </c>
    </row>
    <row r="7703" spans="1:2">
      <c r="A7703">
        <v>1500013629</v>
      </c>
      <c r="B7703" s="154">
        <v>17</v>
      </c>
    </row>
    <row r="7704" spans="1:2">
      <c r="A7704">
        <v>1500013631</v>
      </c>
      <c r="B7704" s="154">
        <v>0</v>
      </c>
    </row>
    <row r="7705" spans="1:2">
      <c r="A7705">
        <v>1500013642</v>
      </c>
      <c r="B7705" s="154">
        <v>8.8333333333333304</v>
      </c>
    </row>
    <row r="7706" spans="1:2">
      <c r="A7706">
        <v>1500013643</v>
      </c>
      <c r="B7706" s="154">
        <v>0</v>
      </c>
    </row>
    <row r="7707" spans="1:2">
      <c r="A7707">
        <v>1500013644</v>
      </c>
      <c r="B7707" s="154">
        <v>0</v>
      </c>
    </row>
    <row r="7708" spans="1:2">
      <c r="A7708">
        <v>1500013645</v>
      </c>
      <c r="B7708" s="154">
        <v>0</v>
      </c>
    </row>
    <row r="7709" spans="1:2">
      <c r="A7709">
        <v>1500013646</v>
      </c>
      <c r="B7709" s="154">
        <v>0</v>
      </c>
    </row>
    <row r="7710" spans="1:2">
      <c r="A7710">
        <v>1500013647</v>
      </c>
      <c r="B7710" s="154">
        <v>0</v>
      </c>
    </row>
    <row r="7711" spans="1:2">
      <c r="A7711">
        <v>1500013648</v>
      </c>
      <c r="B7711" s="154">
        <v>0</v>
      </c>
    </row>
    <row r="7712" spans="1:2">
      <c r="A7712">
        <v>1500013649</v>
      </c>
      <c r="B7712" s="154">
        <v>13.4166666666667</v>
      </c>
    </row>
    <row r="7713" spans="1:2">
      <c r="A7713">
        <v>1500013650</v>
      </c>
      <c r="B7713" s="154">
        <v>0</v>
      </c>
    </row>
    <row r="7714" spans="1:2">
      <c r="A7714">
        <v>1500013651</v>
      </c>
      <c r="B7714" s="154">
        <v>0</v>
      </c>
    </row>
    <row r="7715" spans="1:2">
      <c r="A7715">
        <v>1500013652</v>
      </c>
      <c r="B7715" s="154">
        <v>0</v>
      </c>
    </row>
    <row r="7716" spans="1:2">
      <c r="A7716">
        <v>1500013653</v>
      </c>
      <c r="B7716" s="154">
        <v>11.1666666666667</v>
      </c>
    </row>
    <row r="7717" spans="1:2">
      <c r="A7717">
        <v>1500013654</v>
      </c>
      <c r="B7717" s="154">
        <v>0</v>
      </c>
    </row>
    <row r="7718" spans="1:2">
      <c r="A7718">
        <v>1500013655</v>
      </c>
      <c r="B7718" s="154">
        <v>0</v>
      </c>
    </row>
    <row r="7719" spans="1:2">
      <c r="A7719">
        <v>1500013656</v>
      </c>
      <c r="B7719" s="154">
        <v>16.1666666666667</v>
      </c>
    </row>
    <row r="7720" spans="1:2">
      <c r="A7720">
        <v>1500013657</v>
      </c>
      <c r="B7720" s="154">
        <v>16.8333333333333</v>
      </c>
    </row>
    <row r="7721" spans="1:2">
      <c r="A7721">
        <v>1500013682</v>
      </c>
      <c r="B7721" s="154">
        <v>3.9166666666666701</v>
      </c>
    </row>
    <row r="7722" spans="1:2">
      <c r="A7722">
        <v>1500013683</v>
      </c>
      <c r="B7722" s="154">
        <v>0</v>
      </c>
    </row>
    <row r="7723" spans="1:2">
      <c r="A7723">
        <v>1500013684</v>
      </c>
      <c r="B7723" s="154">
        <v>35.1666666666667</v>
      </c>
    </row>
    <row r="7724" spans="1:2">
      <c r="A7724">
        <v>1500013685</v>
      </c>
      <c r="B7724" s="154">
        <v>0</v>
      </c>
    </row>
    <row r="7725" spans="1:2">
      <c r="A7725">
        <v>1500013686</v>
      </c>
      <c r="B7725" s="154">
        <v>6.25</v>
      </c>
    </row>
    <row r="7726" spans="1:2">
      <c r="A7726">
        <v>1500013687</v>
      </c>
      <c r="B7726" s="154">
        <v>39.75</v>
      </c>
    </row>
    <row r="7727" spans="1:2">
      <c r="A7727">
        <v>1500013688</v>
      </c>
      <c r="B7727" s="154">
        <v>31.9166666666667</v>
      </c>
    </row>
    <row r="7728" spans="1:2">
      <c r="A7728">
        <v>1500013689</v>
      </c>
      <c r="B7728" s="154">
        <v>12</v>
      </c>
    </row>
    <row r="7729" spans="1:2">
      <c r="A7729">
        <v>1500013690</v>
      </c>
      <c r="B7729" s="154">
        <v>11.0833333333333</v>
      </c>
    </row>
    <row r="7730" spans="1:2">
      <c r="A7730">
        <v>1500013691</v>
      </c>
      <c r="B7730" s="154">
        <v>15.4166666666667</v>
      </c>
    </row>
    <row r="7731" spans="1:2">
      <c r="A7731">
        <v>1500013693</v>
      </c>
      <c r="B7731" s="154">
        <v>19.4166666666667</v>
      </c>
    </row>
    <row r="7732" spans="1:2">
      <c r="A7732">
        <v>1500013694</v>
      </c>
      <c r="B7732" s="154">
        <v>6.6666666666666696</v>
      </c>
    </row>
    <row r="7733" spans="1:2">
      <c r="A7733">
        <v>1500013695</v>
      </c>
      <c r="B7733" s="154">
        <v>1.6666666666666701</v>
      </c>
    </row>
    <row r="7734" spans="1:2">
      <c r="A7734">
        <v>1500013714</v>
      </c>
      <c r="B7734" s="154">
        <v>0</v>
      </c>
    </row>
    <row r="7735" spans="1:2">
      <c r="A7735">
        <v>1500013715</v>
      </c>
      <c r="B7735" s="154">
        <v>0</v>
      </c>
    </row>
    <row r="7736" spans="1:2">
      <c r="A7736">
        <v>1500013716</v>
      </c>
      <c r="B7736" s="154">
        <v>36.6666666666667</v>
      </c>
    </row>
    <row r="7737" spans="1:2">
      <c r="A7737">
        <v>1500013718</v>
      </c>
      <c r="B7737" s="154">
        <v>15</v>
      </c>
    </row>
    <row r="7738" spans="1:2">
      <c r="A7738">
        <v>1500013720</v>
      </c>
      <c r="B7738" s="154">
        <v>0</v>
      </c>
    </row>
    <row r="7739" spans="1:2">
      <c r="A7739">
        <v>1500013721</v>
      </c>
      <c r="B7739" s="154">
        <v>0</v>
      </c>
    </row>
    <row r="7740" spans="1:2">
      <c r="A7740">
        <v>1500013722</v>
      </c>
      <c r="B7740" s="154">
        <v>8.1666666666666696</v>
      </c>
    </row>
    <row r="7741" spans="1:2">
      <c r="A7741">
        <v>1500013723</v>
      </c>
      <c r="B7741" s="154">
        <v>25.8333333333333</v>
      </c>
    </row>
    <row r="7742" spans="1:2">
      <c r="A7742">
        <v>1500013724</v>
      </c>
      <c r="B7742" s="154">
        <v>0</v>
      </c>
    </row>
    <row r="7743" spans="1:2">
      <c r="A7743">
        <v>1500013725</v>
      </c>
      <c r="B7743" s="154">
        <v>0</v>
      </c>
    </row>
    <row r="7744" spans="1:2">
      <c r="A7744">
        <v>1500013762</v>
      </c>
      <c r="B7744" s="154">
        <v>0</v>
      </c>
    </row>
    <row r="7745" spans="1:2">
      <c r="A7745">
        <v>1500013763</v>
      </c>
      <c r="B7745" s="154">
        <v>17.1666666666667</v>
      </c>
    </row>
    <row r="7746" spans="1:2">
      <c r="A7746">
        <v>1500013765</v>
      </c>
      <c r="B7746" s="154">
        <v>16.75</v>
      </c>
    </row>
    <row r="7747" spans="1:2">
      <c r="A7747">
        <v>1500013768</v>
      </c>
      <c r="B7747" s="154">
        <v>13.75</v>
      </c>
    </row>
    <row r="7748" spans="1:2">
      <c r="A7748">
        <v>1500013769</v>
      </c>
      <c r="B7748" s="154">
        <v>0</v>
      </c>
    </row>
    <row r="7749" spans="1:2">
      <c r="A7749">
        <v>1500013771</v>
      </c>
      <c r="B7749" s="154">
        <v>49.4166666666667</v>
      </c>
    </row>
    <row r="7750" spans="1:2">
      <c r="A7750">
        <v>1500013772</v>
      </c>
      <c r="B7750" s="154">
        <v>73.3333333333333</v>
      </c>
    </row>
    <row r="7751" spans="1:2">
      <c r="A7751">
        <v>1500013773</v>
      </c>
      <c r="B7751" s="154">
        <v>0.5</v>
      </c>
    </row>
    <row r="7752" spans="1:2">
      <c r="A7752">
        <v>1500013822</v>
      </c>
      <c r="B7752" s="154">
        <v>2.6666666666666701</v>
      </c>
    </row>
    <row r="7753" spans="1:2">
      <c r="A7753">
        <v>1500013791</v>
      </c>
      <c r="B7753" s="154">
        <v>0</v>
      </c>
    </row>
    <row r="7754" spans="1:2">
      <c r="A7754">
        <v>1500013792</v>
      </c>
      <c r="B7754" s="154">
        <v>0</v>
      </c>
    </row>
    <row r="7755" spans="1:2">
      <c r="A7755">
        <v>1500013793</v>
      </c>
      <c r="B7755" s="154">
        <v>14.1666666666667</v>
      </c>
    </row>
    <row r="7756" spans="1:2">
      <c r="A7756">
        <v>1500013794</v>
      </c>
      <c r="B7756" s="154">
        <v>1.6666666666666701</v>
      </c>
    </row>
    <row r="7757" spans="1:2">
      <c r="A7757">
        <v>1500013795</v>
      </c>
      <c r="B7757" s="154">
        <v>10.5</v>
      </c>
    </row>
    <row r="7758" spans="1:2">
      <c r="A7758">
        <v>1500013796</v>
      </c>
      <c r="B7758" s="154">
        <v>0</v>
      </c>
    </row>
    <row r="7759" spans="1:2">
      <c r="A7759">
        <v>1500013833</v>
      </c>
      <c r="B7759" s="154">
        <v>5.8333333333333304</v>
      </c>
    </row>
    <row r="7760" spans="1:2">
      <c r="A7760">
        <v>1500013835</v>
      </c>
      <c r="B7760" s="154">
        <v>10.8333333333333</v>
      </c>
    </row>
    <row r="7761" spans="1:2">
      <c r="A7761">
        <v>1500013836</v>
      </c>
      <c r="B7761" s="154">
        <v>1</v>
      </c>
    </row>
    <row r="7762" spans="1:2">
      <c r="A7762">
        <v>1500013837</v>
      </c>
      <c r="B7762" s="154">
        <v>0</v>
      </c>
    </row>
    <row r="7763" spans="1:2">
      <c r="A7763">
        <v>1500013839</v>
      </c>
      <c r="B7763" s="154">
        <v>18.75</v>
      </c>
    </row>
    <row r="7764" spans="1:2">
      <c r="A7764">
        <v>1500013841</v>
      </c>
      <c r="B7764" s="154">
        <v>50.4166666666667</v>
      </c>
    </row>
    <row r="7765" spans="1:2">
      <c r="A7765">
        <v>1500013842</v>
      </c>
      <c r="B7765" s="154">
        <v>0</v>
      </c>
    </row>
    <row r="7766" spans="1:2">
      <c r="A7766">
        <v>1500013843</v>
      </c>
      <c r="B7766" s="154">
        <v>20.8333333333333</v>
      </c>
    </row>
    <row r="7767" spans="1:2">
      <c r="A7767">
        <v>1500013845</v>
      </c>
      <c r="B7767" s="154">
        <v>0</v>
      </c>
    </row>
    <row r="7768" spans="1:2">
      <c r="A7768">
        <v>1500013870</v>
      </c>
      <c r="B7768" s="154">
        <v>0</v>
      </c>
    </row>
    <row r="7769" spans="1:2">
      <c r="A7769">
        <v>1500013892</v>
      </c>
      <c r="B7769" s="154">
        <v>31.25</v>
      </c>
    </row>
    <row r="7770" spans="1:2">
      <c r="A7770">
        <v>1500013893</v>
      </c>
      <c r="B7770" s="154">
        <v>13.1666666666667</v>
      </c>
    </row>
    <row r="7771" spans="1:2">
      <c r="A7771">
        <v>1500013894</v>
      </c>
      <c r="B7771" s="154">
        <v>45.8333333333333</v>
      </c>
    </row>
    <row r="7772" spans="1:2">
      <c r="A7772">
        <v>1500013895</v>
      </c>
      <c r="B7772" s="154">
        <v>74.924166666666693</v>
      </c>
    </row>
    <row r="7773" spans="1:2">
      <c r="A7773">
        <v>1500013896</v>
      </c>
      <c r="B7773" s="154">
        <v>12.9166666666667</v>
      </c>
    </row>
    <row r="7774" spans="1:2">
      <c r="A7774">
        <v>1500013897</v>
      </c>
      <c r="B7774" s="154">
        <v>10.3333333333333</v>
      </c>
    </row>
    <row r="7775" spans="1:2">
      <c r="A7775">
        <v>1500013898</v>
      </c>
      <c r="B7775" s="154">
        <v>7.9166666666666696</v>
      </c>
    </row>
    <row r="7776" spans="1:2">
      <c r="A7776">
        <v>1500013899</v>
      </c>
      <c r="B7776" s="154">
        <v>26.5833333333333</v>
      </c>
    </row>
    <row r="7777" spans="1:2">
      <c r="A7777">
        <v>1500013900</v>
      </c>
      <c r="B7777" s="154">
        <v>12</v>
      </c>
    </row>
    <row r="7778" spans="1:2">
      <c r="A7778">
        <v>1500013901</v>
      </c>
      <c r="B7778" s="154">
        <v>0.41666666666666702</v>
      </c>
    </row>
    <row r="7779" spans="1:2">
      <c r="A7779">
        <v>1500013902</v>
      </c>
      <c r="B7779" s="154">
        <v>9.0833333333333304</v>
      </c>
    </row>
    <row r="7780" spans="1:2">
      <c r="A7780">
        <v>1500013903</v>
      </c>
      <c r="B7780" s="154">
        <v>6.3333333333333304</v>
      </c>
    </row>
    <row r="7781" spans="1:2">
      <c r="A7781">
        <v>1500013904</v>
      </c>
      <c r="B7781" s="154">
        <v>23.3333333333333</v>
      </c>
    </row>
    <row r="7782" spans="1:2">
      <c r="A7782">
        <v>1500013905</v>
      </c>
      <c r="B7782" s="154">
        <v>0</v>
      </c>
    </row>
    <row r="7783" spans="1:2">
      <c r="A7783">
        <v>1500013906</v>
      </c>
      <c r="B7783" s="154">
        <v>0</v>
      </c>
    </row>
    <row r="7784" spans="1:2">
      <c r="A7784">
        <v>1500013942</v>
      </c>
      <c r="B7784" s="154">
        <v>0.41666666666666702</v>
      </c>
    </row>
    <row r="7785" spans="1:2">
      <c r="A7785">
        <v>1500013943</v>
      </c>
      <c r="B7785" s="154">
        <v>18.75</v>
      </c>
    </row>
    <row r="7786" spans="1:2">
      <c r="A7786">
        <v>1500013944</v>
      </c>
      <c r="B7786" s="154">
        <v>9.1666666666666696</v>
      </c>
    </row>
    <row r="7787" spans="1:2">
      <c r="A7787">
        <v>1500013945</v>
      </c>
      <c r="B7787" s="154">
        <v>11.75</v>
      </c>
    </row>
    <row r="7788" spans="1:2">
      <c r="A7788">
        <v>1500013946</v>
      </c>
      <c r="B7788" s="154">
        <v>0</v>
      </c>
    </row>
    <row r="7789" spans="1:2">
      <c r="A7789">
        <v>1500013947</v>
      </c>
      <c r="B7789" s="154">
        <v>219.333333333333</v>
      </c>
    </row>
    <row r="7790" spans="1:2">
      <c r="A7790">
        <v>1500013948</v>
      </c>
      <c r="B7790" s="154">
        <v>0</v>
      </c>
    </row>
    <row r="7791" spans="1:2">
      <c r="A7791">
        <v>1500013949</v>
      </c>
      <c r="B7791" s="154">
        <v>0</v>
      </c>
    </row>
    <row r="7792" spans="1:2">
      <c r="A7792">
        <v>1500013950</v>
      </c>
      <c r="B7792" s="154">
        <v>17.5</v>
      </c>
    </row>
    <row r="7793" spans="1:2">
      <c r="A7793">
        <v>1500013951</v>
      </c>
      <c r="B7793" s="154">
        <v>69.5</v>
      </c>
    </row>
    <row r="7794" spans="1:2">
      <c r="A7794">
        <v>1500013952</v>
      </c>
      <c r="B7794" s="154">
        <v>2.5</v>
      </c>
    </row>
    <row r="7795" spans="1:2">
      <c r="A7795">
        <v>1500013953</v>
      </c>
      <c r="B7795" s="154">
        <v>31.8333333333333</v>
      </c>
    </row>
    <row r="7796" spans="1:2">
      <c r="A7796">
        <v>1500013954</v>
      </c>
      <c r="B7796" s="154">
        <v>36.3333333333333</v>
      </c>
    </row>
    <row r="7797" spans="1:2">
      <c r="A7797">
        <v>1500013955</v>
      </c>
      <c r="B7797" s="154">
        <v>47.3333333333333</v>
      </c>
    </row>
    <row r="7798" spans="1:2">
      <c r="A7798">
        <v>1500013956</v>
      </c>
      <c r="B7798" s="154">
        <v>26.316666666666698</v>
      </c>
    </row>
    <row r="7799" spans="1:2">
      <c r="A7799">
        <v>1500013957</v>
      </c>
      <c r="B7799" s="154">
        <v>0</v>
      </c>
    </row>
    <row r="7800" spans="1:2">
      <c r="A7800">
        <v>1500013958</v>
      </c>
      <c r="B7800" s="154">
        <v>4.1666666666666696</v>
      </c>
    </row>
    <row r="7801" spans="1:2">
      <c r="A7801">
        <v>1500013959</v>
      </c>
      <c r="B7801" s="154">
        <v>31.75</v>
      </c>
    </row>
    <row r="7802" spans="1:2">
      <c r="A7802">
        <v>1500013960</v>
      </c>
      <c r="B7802" s="154">
        <v>10.0833333333333</v>
      </c>
    </row>
    <row r="7803" spans="1:2">
      <c r="A7803">
        <v>1500013988</v>
      </c>
      <c r="B7803" s="154">
        <v>1.6666666666666701</v>
      </c>
    </row>
    <row r="7804" spans="1:2">
      <c r="A7804">
        <v>1500013989</v>
      </c>
      <c r="B7804" s="154">
        <v>10.4166666666667</v>
      </c>
    </row>
    <row r="7805" spans="1:2">
      <c r="A7805">
        <v>1500013990</v>
      </c>
      <c r="B7805" s="154">
        <v>0</v>
      </c>
    </row>
    <row r="7806" spans="1:2">
      <c r="A7806">
        <v>1500013991</v>
      </c>
      <c r="B7806" s="154">
        <v>2.5</v>
      </c>
    </row>
    <row r="7807" spans="1:2">
      <c r="A7807">
        <v>1500013992</v>
      </c>
      <c r="B7807" s="154">
        <v>7.81666666666667</v>
      </c>
    </row>
    <row r="7808" spans="1:2">
      <c r="A7808">
        <v>1500013993</v>
      </c>
      <c r="B7808" s="154">
        <v>10.8333333333333</v>
      </c>
    </row>
    <row r="7809" spans="1:2">
      <c r="A7809">
        <v>1500013994</v>
      </c>
      <c r="B7809" s="154">
        <v>6.0833333333333304</v>
      </c>
    </row>
    <row r="7810" spans="1:2">
      <c r="A7810">
        <v>1500013995</v>
      </c>
      <c r="B7810" s="154">
        <v>11.25</v>
      </c>
    </row>
    <row r="7811" spans="1:2">
      <c r="A7811">
        <v>1500013996</v>
      </c>
      <c r="B7811" s="154">
        <v>0</v>
      </c>
    </row>
    <row r="7812" spans="1:2">
      <c r="A7812">
        <v>1500013997</v>
      </c>
      <c r="B7812" s="154">
        <v>25.3333333333333</v>
      </c>
    </row>
    <row r="7813" spans="1:2">
      <c r="A7813">
        <v>1500013998</v>
      </c>
      <c r="B7813" s="154">
        <v>19.6666666666667</v>
      </c>
    </row>
    <row r="7814" spans="1:2">
      <c r="A7814">
        <v>1500014000</v>
      </c>
      <c r="B7814" s="154">
        <v>9.9166666666666696</v>
      </c>
    </row>
    <row r="7815" spans="1:2">
      <c r="A7815">
        <v>1500014001</v>
      </c>
      <c r="B7815" s="154">
        <v>10.4166666666667</v>
      </c>
    </row>
    <row r="7816" spans="1:2">
      <c r="A7816">
        <v>1500014002</v>
      </c>
      <c r="B7816" s="154">
        <v>17.9166666666667</v>
      </c>
    </row>
    <row r="7817" spans="1:2">
      <c r="A7817">
        <v>1500014041</v>
      </c>
      <c r="B7817" s="154">
        <v>0.16666666666666699</v>
      </c>
    </row>
    <row r="7818" spans="1:2">
      <c r="A7818">
        <v>1500014042</v>
      </c>
      <c r="B7818" s="154">
        <v>0</v>
      </c>
    </row>
    <row r="7819" spans="1:2">
      <c r="A7819">
        <v>1500014043</v>
      </c>
      <c r="B7819" s="154">
        <v>82.5833333333333</v>
      </c>
    </row>
    <row r="7820" spans="1:2">
      <c r="A7820">
        <v>1500014044</v>
      </c>
      <c r="B7820" s="154">
        <v>10.6666666666667</v>
      </c>
    </row>
    <row r="7821" spans="1:2">
      <c r="A7821">
        <v>1500014045</v>
      </c>
      <c r="B7821" s="154">
        <v>36.1666666666667</v>
      </c>
    </row>
    <row r="7822" spans="1:2">
      <c r="A7822">
        <v>1500014046</v>
      </c>
      <c r="B7822" s="154">
        <v>8.75</v>
      </c>
    </row>
    <row r="7823" spans="1:2">
      <c r="A7823">
        <v>1500014047</v>
      </c>
      <c r="B7823" s="154">
        <v>10.8333333333333</v>
      </c>
    </row>
    <row r="7824" spans="1:2">
      <c r="A7824">
        <v>1500014048</v>
      </c>
      <c r="B7824" s="154">
        <v>17.5</v>
      </c>
    </row>
    <row r="7825" spans="1:2">
      <c r="A7825">
        <v>1500014049</v>
      </c>
      <c r="B7825" s="154">
        <v>4.5833333333333304</v>
      </c>
    </row>
    <row r="7826" spans="1:2">
      <c r="A7826">
        <v>1500014054</v>
      </c>
      <c r="B7826" s="154">
        <v>0</v>
      </c>
    </row>
    <row r="7827" spans="1:2">
      <c r="A7827">
        <v>1500014055</v>
      </c>
      <c r="B7827" s="154">
        <v>20.8333333333333</v>
      </c>
    </row>
    <row r="7828" spans="1:2">
      <c r="A7828">
        <v>1500014056</v>
      </c>
      <c r="B7828" s="154">
        <v>65.9166666666667</v>
      </c>
    </row>
    <row r="7829" spans="1:2">
      <c r="A7829">
        <v>1500014057</v>
      </c>
      <c r="B7829" s="154">
        <v>79.5833333333333</v>
      </c>
    </row>
    <row r="7830" spans="1:2">
      <c r="A7830">
        <v>1500014058</v>
      </c>
      <c r="B7830" s="154">
        <v>5.4166666666666696</v>
      </c>
    </row>
    <row r="7831" spans="1:2">
      <c r="A7831">
        <v>1500014059</v>
      </c>
      <c r="B7831" s="154">
        <v>17.9166666666667</v>
      </c>
    </row>
    <row r="7832" spans="1:2">
      <c r="A7832">
        <v>1500014079</v>
      </c>
      <c r="B7832" s="154">
        <v>29.1666666666667</v>
      </c>
    </row>
    <row r="7833" spans="1:2">
      <c r="A7833">
        <v>1500014080</v>
      </c>
      <c r="B7833" s="154">
        <v>0</v>
      </c>
    </row>
    <row r="7834" spans="1:2">
      <c r="A7834">
        <v>1500014081</v>
      </c>
      <c r="B7834" s="154">
        <v>75.6666666666667</v>
      </c>
    </row>
    <row r="7835" spans="1:2">
      <c r="A7835">
        <v>1500014092</v>
      </c>
      <c r="B7835" s="154">
        <v>33.6666666666667</v>
      </c>
    </row>
    <row r="7836" spans="1:2">
      <c r="A7836">
        <v>1500014093</v>
      </c>
      <c r="B7836" s="154">
        <v>32.5833333333333</v>
      </c>
    </row>
    <row r="7837" spans="1:2">
      <c r="A7837">
        <v>1500014094</v>
      </c>
      <c r="B7837" s="154">
        <v>10.8333333333333</v>
      </c>
    </row>
    <row r="7838" spans="1:2">
      <c r="A7838">
        <v>1500014095</v>
      </c>
      <c r="B7838" s="154">
        <v>10.8333333333333</v>
      </c>
    </row>
    <row r="7839" spans="1:2">
      <c r="A7839">
        <v>1500014096</v>
      </c>
      <c r="B7839" s="154">
        <v>0</v>
      </c>
    </row>
    <row r="7840" spans="1:2">
      <c r="A7840">
        <v>1500014118</v>
      </c>
      <c r="B7840" s="154">
        <v>0</v>
      </c>
    </row>
    <row r="7841" spans="1:2">
      <c r="A7841">
        <v>1500014121</v>
      </c>
      <c r="B7841" s="154">
        <v>0</v>
      </c>
    </row>
    <row r="7842" spans="1:2">
      <c r="A7842">
        <v>1500014137</v>
      </c>
      <c r="B7842" s="154">
        <v>13.5</v>
      </c>
    </row>
    <row r="7843" spans="1:2">
      <c r="A7843">
        <v>1500014138</v>
      </c>
      <c r="B7843" s="154">
        <v>0</v>
      </c>
    </row>
    <row r="7844" spans="1:2">
      <c r="A7844">
        <v>1500014139</v>
      </c>
      <c r="B7844" s="154">
        <v>16.9166666666667</v>
      </c>
    </row>
    <row r="7845" spans="1:2">
      <c r="A7845">
        <v>1500014123</v>
      </c>
      <c r="B7845" s="154">
        <v>56.6666666666667</v>
      </c>
    </row>
    <row r="7846" spans="1:2">
      <c r="A7846">
        <v>1500014125</v>
      </c>
      <c r="B7846" s="154">
        <v>0</v>
      </c>
    </row>
    <row r="7847" spans="1:2">
      <c r="A7847">
        <v>1500014127</v>
      </c>
      <c r="B7847" s="154">
        <v>0</v>
      </c>
    </row>
    <row r="7848" spans="1:2">
      <c r="A7848">
        <v>1500014128</v>
      </c>
      <c r="B7848" s="154">
        <v>0</v>
      </c>
    </row>
    <row r="7849" spans="1:2">
      <c r="A7849">
        <v>1500014130</v>
      </c>
      <c r="B7849" s="154">
        <v>34.5833333333333</v>
      </c>
    </row>
    <row r="7850" spans="1:2">
      <c r="A7850">
        <v>1500014155</v>
      </c>
      <c r="B7850" s="154">
        <v>40.1666666666667</v>
      </c>
    </row>
    <row r="7851" spans="1:2">
      <c r="A7851">
        <v>1500014156</v>
      </c>
      <c r="B7851" s="154">
        <v>0.16666666666666699</v>
      </c>
    </row>
    <row r="7852" spans="1:2">
      <c r="A7852">
        <v>1500014157</v>
      </c>
      <c r="B7852" s="154">
        <v>15.8333333333333</v>
      </c>
    </row>
    <row r="7853" spans="1:2">
      <c r="A7853">
        <v>1500014160</v>
      </c>
      <c r="B7853" s="154">
        <v>0</v>
      </c>
    </row>
    <row r="7854" spans="1:2">
      <c r="A7854">
        <v>1500014162</v>
      </c>
      <c r="B7854" s="154">
        <v>7.9166666666666696</v>
      </c>
    </row>
    <row r="7855" spans="1:2">
      <c r="A7855">
        <v>1500014163</v>
      </c>
      <c r="B7855" s="154">
        <v>10.8333333333333</v>
      </c>
    </row>
    <row r="7856" spans="1:2">
      <c r="A7856">
        <v>1500014164</v>
      </c>
      <c r="B7856" s="154">
        <v>34.5833333333333</v>
      </c>
    </row>
    <row r="7857" spans="1:2">
      <c r="A7857">
        <v>1500014165</v>
      </c>
      <c r="B7857" s="154">
        <v>0</v>
      </c>
    </row>
    <row r="7858" spans="1:2">
      <c r="A7858">
        <v>1500014166</v>
      </c>
      <c r="B7858" s="154">
        <v>128.416666666667</v>
      </c>
    </row>
    <row r="7859" spans="1:2">
      <c r="A7859">
        <v>1500014168</v>
      </c>
      <c r="B7859" s="154">
        <v>3.5833333333333299</v>
      </c>
    </row>
    <row r="7860" spans="1:2">
      <c r="A7860">
        <v>1500014169</v>
      </c>
      <c r="B7860" s="154">
        <v>1.7166666666666699</v>
      </c>
    </row>
    <row r="7861" spans="1:2">
      <c r="A7861">
        <v>1500014170</v>
      </c>
      <c r="B7861" s="154">
        <v>16.4166666666667</v>
      </c>
    </row>
    <row r="7862" spans="1:2">
      <c r="A7862">
        <v>1500014171</v>
      </c>
      <c r="B7862" s="154">
        <v>8.9166666666666696</v>
      </c>
    </row>
    <row r="7863" spans="1:2">
      <c r="A7863">
        <v>1500014089</v>
      </c>
      <c r="B7863" s="154">
        <v>25.9166666666667</v>
      </c>
    </row>
    <row r="7864" spans="1:2">
      <c r="A7864">
        <v>1500014091</v>
      </c>
      <c r="B7864" s="154">
        <v>14.6666666666667</v>
      </c>
    </row>
    <row r="7865" spans="1:2">
      <c r="A7865">
        <v>1500014182</v>
      </c>
      <c r="B7865" s="154">
        <v>30</v>
      </c>
    </row>
    <row r="7866" spans="1:2">
      <c r="A7866">
        <v>1500014183</v>
      </c>
      <c r="B7866" s="154">
        <v>19.5833333333333</v>
      </c>
    </row>
    <row r="7867" spans="1:2">
      <c r="A7867">
        <v>1500014184</v>
      </c>
      <c r="B7867" s="154">
        <v>1.6666666666666701</v>
      </c>
    </row>
    <row r="7868" spans="1:2">
      <c r="A7868">
        <v>1500014185</v>
      </c>
      <c r="B7868" s="154">
        <v>0</v>
      </c>
    </row>
    <row r="7869" spans="1:2">
      <c r="A7869">
        <v>1500014186</v>
      </c>
      <c r="B7869" s="154">
        <v>0</v>
      </c>
    </row>
    <row r="7870" spans="1:2">
      <c r="A7870">
        <v>1500014187</v>
      </c>
      <c r="B7870" s="154">
        <v>19.8333333333333</v>
      </c>
    </row>
    <row r="7871" spans="1:2">
      <c r="A7871">
        <v>1500014188</v>
      </c>
      <c r="B7871" s="154">
        <v>0</v>
      </c>
    </row>
    <row r="7872" spans="1:2">
      <c r="A7872">
        <v>1500014189</v>
      </c>
      <c r="B7872" s="154">
        <v>54.3333333333333</v>
      </c>
    </row>
    <row r="7873" spans="1:2">
      <c r="A7873">
        <v>1500014194</v>
      </c>
      <c r="B7873" s="154">
        <v>0</v>
      </c>
    </row>
    <row r="7874" spans="1:2">
      <c r="A7874">
        <v>1500014195</v>
      </c>
      <c r="B7874" s="154">
        <v>14.1666666666667</v>
      </c>
    </row>
    <row r="7875" spans="1:2">
      <c r="A7875">
        <v>1500014196</v>
      </c>
      <c r="B7875" s="154">
        <v>0</v>
      </c>
    </row>
    <row r="7876" spans="1:2">
      <c r="A7876">
        <v>1500014197</v>
      </c>
      <c r="B7876" s="154">
        <v>14.3333333333333</v>
      </c>
    </row>
    <row r="7877" spans="1:2">
      <c r="A7877">
        <v>1500014198</v>
      </c>
      <c r="B7877" s="154">
        <v>0</v>
      </c>
    </row>
    <row r="7878" spans="1:2">
      <c r="A7878">
        <v>1500014210</v>
      </c>
      <c r="B7878" s="154">
        <v>12.3333333333333</v>
      </c>
    </row>
    <row r="7879" spans="1:2">
      <c r="A7879">
        <v>1500014243</v>
      </c>
      <c r="B7879" s="154">
        <v>12.5</v>
      </c>
    </row>
    <row r="7880" spans="1:2">
      <c r="A7880">
        <v>1500014244</v>
      </c>
      <c r="B7880" s="154">
        <v>0</v>
      </c>
    </row>
    <row r="7881" spans="1:2">
      <c r="A7881">
        <v>1500014245</v>
      </c>
      <c r="B7881" s="154">
        <v>0</v>
      </c>
    </row>
    <row r="7882" spans="1:2">
      <c r="A7882">
        <v>1500014246</v>
      </c>
      <c r="B7882" s="154">
        <v>6.6666666666666696</v>
      </c>
    </row>
    <row r="7883" spans="1:2">
      <c r="A7883">
        <v>1500014247</v>
      </c>
      <c r="B7883" s="154">
        <v>11.25</v>
      </c>
    </row>
    <row r="7884" spans="1:2">
      <c r="A7884">
        <v>1500014248</v>
      </c>
      <c r="B7884" s="154">
        <v>33</v>
      </c>
    </row>
    <row r="7885" spans="1:2">
      <c r="A7885">
        <v>1500014235</v>
      </c>
      <c r="B7885" s="154">
        <v>11.3333333333333</v>
      </c>
    </row>
    <row r="7886" spans="1:2">
      <c r="A7886">
        <v>1500014249</v>
      </c>
      <c r="B7886" s="154">
        <v>38.4166666666667</v>
      </c>
    </row>
    <row r="7887" spans="1:2">
      <c r="A7887">
        <v>1500014250</v>
      </c>
      <c r="B7887" s="154">
        <v>0</v>
      </c>
    </row>
    <row r="7888" spans="1:2">
      <c r="A7888">
        <v>1500014251</v>
      </c>
      <c r="B7888" s="154">
        <v>13</v>
      </c>
    </row>
    <row r="7889" spans="1:2">
      <c r="A7889">
        <v>1500014252</v>
      </c>
      <c r="B7889" s="154">
        <v>7.0833333333333304</v>
      </c>
    </row>
    <row r="7890" spans="1:2">
      <c r="A7890">
        <v>1500014236</v>
      </c>
      <c r="B7890" s="154">
        <v>5.875</v>
      </c>
    </row>
    <row r="7891" spans="1:2">
      <c r="A7891">
        <v>1500014237</v>
      </c>
      <c r="B7891" s="154">
        <v>0</v>
      </c>
    </row>
    <row r="7892" spans="1:2">
      <c r="A7892">
        <v>1500014238</v>
      </c>
      <c r="B7892" s="154">
        <v>11.25</v>
      </c>
    </row>
    <row r="7893" spans="1:2">
      <c r="A7893">
        <v>1500014239</v>
      </c>
      <c r="B7893" s="154">
        <v>0</v>
      </c>
    </row>
    <row r="7894" spans="1:2">
      <c r="A7894">
        <v>1500014240</v>
      </c>
      <c r="B7894" s="154">
        <v>7.6666666666666696</v>
      </c>
    </row>
    <row r="7895" spans="1:2">
      <c r="A7895">
        <v>1500014262</v>
      </c>
      <c r="B7895" s="154">
        <v>19.1666666666667</v>
      </c>
    </row>
    <row r="7896" spans="1:2">
      <c r="A7896">
        <v>1500014258</v>
      </c>
      <c r="B7896" s="154">
        <v>17.8333333333333</v>
      </c>
    </row>
    <row r="7897" spans="1:2">
      <c r="A7897">
        <v>1500014259</v>
      </c>
      <c r="B7897" s="154">
        <v>3.9166666666666701</v>
      </c>
    </row>
    <row r="7898" spans="1:2">
      <c r="A7898">
        <v>1500014260</v>
      </c>
      <c r="B7898" s="154">
        <v>0</v>
      </c>
    </row>
    <row r="7899" spans="1:2">
      <c r="A7899">
        <v>1500014261</v>
      </c>
      <c r="B7899" s="154">
        <v>6.8333333333333304</v>
      </c>
    </row>
    <row r="7900" spans="1:2">
      <c r="A7900">
        <v>1500014282</v>
      </c>
      <c r="B7900" s="154">
        <v>13.3333333333333</v>
      </c>
    </row>
    <row r="7901" spans="1:2">
      <c r="A7901">
        <v>1500014283</v>
      </c>
      <c r="B7901" s="154">
        <v>3.3333333333333299</v>
      </c>
    </row>
    <row r="7902" spans="1:2">
      <c r="A7902">
        <v>1500014284</v>
      </c>
      <c r="B7902" s="154">
        <v>17.5</v>
      </c>
    </row>
    <row r="7903" spans="1:2">
      <c r="A7903">
        <v>1500014285</v>
      </c>
      <c r="B7903" s="154">
        <v>13.3333333333333</v>
      </c>
    </row>
    <row r="7904" spans="1:2">
      <c r="A7904">
        <v>1500014286</v>
      </c>
      <c r="B7904" s="154">
        <v>16</v>
      </c>
    </row>
    <row r="7905" spans="1:2">
      <c r="A7905">
        <v>1500014287</v>
      </c>
      <c r="B7905" s="154">
        <v>60.5</v>
      </c>
    </row>
    <row r="7906" spans="1:2">
      <c r="A7906">
        <v>1500014288</v>
      </c>
      <c r="B7906" s="154">
        <v>12.5</v>
      </c>
    </row>
    <row r="7907" spans="1:2">
      <c r="A7907">
        <v>1500014289</v>
      </c>
      <c r="B7907" s="154">
        <v>0</v>
      </c>
    </row>
    <row r="7908" spans="1:2">
      <c r="A7908">
        <v>1500014290</v>
      </c>
      <c r="B7908" s="154">
        <v>70.391666666666694</v>
      </c>
    </row>
    <row r="7909" spans="1:2">
      <c r="A7909">
        <v>1500014291</v>
      </c>
      <c r="B7909" s="154">
        <v>0</v>
      </c>
    </row>
    <row r="7910" spans="1:2">
      <c r="A7910">
        <v>1500014292</v>
      </c>
      <c r="B7910" s="154">
        <v>41.25</v>
      </c>
    </row>
    <row r="7911" spans="1:2">
      <c r="A7911">
        <v>1500014304</v>
      </c>
      <c r="B7911" s="154">
        <v>0</v>
      </c>
    </row>
    <row r="7912" spans="1:2">
      <c r="A7912">
        <v>1500014305</v>
      </c>
      <c r="B7912" s="154">
        <v>2.1666666666666701</v>
      </c>
    </row>
    <row r="7913" spans="1:2">
      <c r="A7913">
        <v>1500014306</v>
      </c>
      <c r="B7913" s="154">
        <v>16.3333333333333</v>
      </c>
    </row>
    <row r="7914" spans="1:2">
      <c r="A7914">
        <v>1500014307</v>
      </c>
      <c r="B7914" s="154">
        <v>0</v>
      </c>
    </row>
    <row r="7915" spans="1:2">
      <c r="A7915">
        <v>1500014309</v>
      </c>
      <c r="B7915" s="154">
        <v>6.6666666666666696</v>
      </c>
    </row>
    <row r="7916" spans="1:2">
      <c r="A7916">
        <v>1500014310</v>
      </c>
      <c r="B7916" s="154">
        <v>23.0833333333333</v>
      </c>
    </row>
    <row r="7917" spans="1:2">
      <c r="A7917">
        <v>1500014311</v>
      </c>
      <c r="B7917" s="154">
        <v>0</v>
      </c>
    </row>
    <row r="7918" spans="1:2">
      <c r="A7918">
        <v>1500014312</v>
      </c>
      <c r="B7918" s="154">
        <v>36.6666666666667</v>
      </c>
    </row>
    <row r="7919" spans="1:2">
      <c r="A7919">
        <v>1500014313</v>
      </c>
      <c r="B7919" s="154">
        <v>5</v>
      </c>
    </row>
    <row r="7920" spans="1:2">
      <c r="A7920">
        <v>1500014314</v>
      </c>
      <c r="B7920" s="154">
        <v>42.9166666666667</v>
      </c>
    </row>
    <row r="7921" spans="1:2">
      <c r="A7921">
        <v>1500014315</v>
      </c>
      <c r="B7921" s="154">
        <v>2.5</v>
      </c>
    </row>
    <row r="7922" spans="1:2">
      <c r="A7922">
        <v>1500014316</v>
      </c>
      <c r="B7922" s="154">
        <v>0</v>
      </c>
    </row>
    <row r="7923" spans="1:2">
      <c r="A7923">
        <v>1500014317</v>
      </c>
      <c r="B7923" s="154">
        <v>8.75</v>
      </c>
    </row>
    <row r="7924" spans="1:2">
      <c r="A7924">
        <v>1500014318</v>
      </c>
      <c r="B7924" s="154">
        <v>9.25</v>
      </c>
    </row>
    <row r="7925" spans="1:2">
      <c r="A7925">
        <v>1500014319</v>
      </c>
      <c r="B7925" s="154">
        <v>12.4166666666667</v>
      </c>
    </row>
    <row r="7926" spans="1:2">
      <c r="A7926">
        <v>1500014320</v>
      </c>
      <c r="B7926" s="154">
        <v>0</v>
      </c>
    </row>
    <row r="7927" spans="1:2">
      <c r="A7927">
        <v>1500014322</v>
      </c>
      <c r="B7927" s="154">
        <v>32</v>
      </c>
    </row>
    <row r="7928" spans="1:2">
      <c r="A7928">
        <v>1500014323</v>
      </c>
      <c r="B7928" s="154">
        <v>41.5416666666667</v>
      </c>
    </row>
    <row r="7929" spans="1:2">
      <c r="A7929">
        <v>1500014365</v>
      </c>
      <c r="B7929" s="154">
        <v>0</v>
      </c>
    </row>
    <row r="7930" spans="1:2">
      <c r="A7930">
        <v>1500014366</v>
      </c>
      <c r="B7930" s="154">
        <v>0</v>
      </c>
    </row>
    <row r="7931" spans="1:2">
      <c r="A7931">
        <v>1500014367</v>
      </c>
      <c r="B7931" s="154">
        <v>22.0833333333333</v>
      </c>
    </row>
    <row r="7932" spans="1:2">
      <c r="A7932">
        <v>1500014368</v>
      </c>
      <c r="B7932" s="154">
        <v>0</v>
      </c>
    </row>
    <row r="7933" spans="1:2">
      <c r="A7933">
        <v>1500014369</v>
      </c>
      <c r="B7933" s="154">
        <v>13.0833333333333</v>
      </c>
    </row>
    <row r="7934" spans="1:2">
      <c r="A7934">
        <v>1500014370</v>
      </c>
      <c r="B7934" s="154">
        <v>15.8333333333333</v>
      </c>
    </row>
    <row r="7935" spans="1:2">
      <c r="A7935">
        <v>1500014371</v>
      </c>
      <c r="B7935" s="154">
        <v>0</v>
      </c>
    </row>
    <row r="7936" spans="1:2">
      <c r="A7936">
        <v>1500014372</v>
      </c>
      <c r="B7936" s="154">
        <v>0.83333333333333304</v>
      </c>
    </row>
    <row r="7937" spans="1:2">
      <c r="A7937">
        <v>1500014373</v>
      </c>
      <c r="B7937" s="154">
        <v>10.3333333333333</v>
      </c>
    </row>
    <row r="7938" spans="1:2">
      <c r="A7938">
        <v>1500014374</v>
      </c>
      <c r="B7938" s="154">
        <v>0</v>
      </c>
    </row>
    <row r="7939" spans="1:2">
      <c r="A7939">
        <v>1500014375</v>
      </c>
      <c r="B7939" s="154">
        <v>7.9166666666666696</v>
      </c>
    </row>
    <row r="7940" spans="1:2">
      <c r="A7940">
        <v>1500014376</v>
      </c>
      <c r="B7940" s="154">
        <v>37.5</v>
      </c>
    </row>
    <row r="7941" spans="1:2">
      <c r="A7941">
        <v>1500014402</v>
      </c>
      <c r="B7941" s="154">
        <v>24.466666666666701</v>
      </c>
    </row>
    <row r="7942" spans="1:2">
      <c r="A7942">
        <v>1500014403</v>
      </c>
      <c r="B7942" s="154">
        <v>37.3333333333333</v>
      </c>
    </row>
    <row r="7943" spans="1:2">
      <c r="A7943">
        <v>1500014404</v>
      </c>
      <c r="B7943" s="154">
        <v>0</v>
      </c>
    </row>
    <row r="7944" spans="1:2">
      <c r="A7944">
        <v>1500014405</v>
      </c>
      <c r="B7944" s="154">
        <v>0</v>
      </c>
    </row>
    <row r="7945" spans="1:2">
      <c r="A7945">
        <v>1500014406</v>
      </c>
      <c r="B7945" s="154">
        <v>0</v>
      </c>
    </row>
    <row r="7946" spans="1:2">
      <c r="A7946">
        <v>1500014407</v>
      </c>
      <c r="B7946" s="154">
        <v>13.1666666666667</v>
      </c>
    </row>
    <row r="7947" spans="1:2">
      <c r="A7947">
        <v>1500014408</v>
      </c>
      <c r="B7947" s="154">
        <v>0</v>
      </c>
    </row>
    <row r="7948" spans="1:2">
      <c r="A7948">
        <v>1500014409</v>
      </c>
      <c r="B7948" s="154">
        <v>0</v>
      </c>
    </row>
    <row r="7949" spans="1:2">
      <c r="A7949">
        <v>1500014410</v>
      </c>
      <c r="B7949" s="154">
        <v>0</v>
      </c>
    </row>
    <row r="7950" spans="1:2">
      <c r="A7950">
        <v>1500014414</v>
      </c>
      <c r="B7950" s="154">
        <v>0</v>
      </c>
    </row>
    <row r="7951" spans="1:2">
      <c r="A7951">
        <v>1500014415</v>
      </c>
      <c r="B7951" s="154">
        <v>143.833333333333</v>
      </c>
    </row>
    <row r="7952" spans="1:2">
      <c r="A7952">
        <v>1500014416</v>
      </c>
      <c r="B7952" s="154">
        <v>27.5</v>
      </c>
    </row>
    <row r="7953" spans="1:2">
      <c r="A7953">
        <v>1500014417</v>
      </c>
      <c r="B7953" s="154">
        <v>19.1666666666667</v>
      </c>
    </row>
    <row r="7954" spans="1:2">
      <c r="A7954">
        <v>1500014418</v>
      </c>
      <c r="B7954" s="154">
        <v>0</v>
      </c>
    </row>
    <row r="7955" spans="1:2">
      <c r="A7955">
        <v>1500014419</v>
      </c>
      <c r="B7955" s="154">
        <v>25</v>
      </c>
    </row>
    <row r="7956" spans="1:2">
      <c r="A7956">
        <v>1500014420</v>
      </c>
      <c r="B7956" s="154">
        <v>0</v>
      </c>
    </row>
    <row r="7957" spans="1:2">
      <c r="A7957">
        <v>1500014421</v>
      </c>
      <c r="B7957" s="154">
        <v>10.3333333333333</v>
      </c>
    </row>
    <row r="7958" spans="1:2">
      <c r="A7958">
        <v>1500014432</v>
      </c>
      <c r="B7958" s="154">
        <v>5.5833333333333304</v>
      </c>
    </row>
    <row r="7959" spans="1:2">
      <c r="A7959">
        <v>1500014433</v>
      </c>
      <c r="B7959" s="154">
        <v>5</v>
      </c>
    </row>
    <row r="7960" spans="1:2">
      <c r="A7960">
        <v>1500014434</v>
      </c>
      <c r="B7960" s="154">
        <v>0</v>
      </c>
    </row>
    <row r="7961" spans="1:2">
      <c r="A7961">
        <v>1500014435</v>
      </c>
      <c r="B7961" s="154">
        <v>17.1666666666667</v>
      </c>
    </row>
    <row r="7962" spans="1:2">
      <c r="A7962">
        <v>1500014436</v>
      </c>
      <c r="B7962" s="154">
        <v>1.25</v>
      </c>
    </row>
    <row r="7963" spans="1:2">
      <c r="A7963">
        <v>1500014437</v>
      </c>
      <c r="B7963" s="154">
        <v>9.1666666666666696</v>
      </c>
    </row>
    <row r="7964" spans="1:2">
      <c r="A7964">
        <v>1500014438</v>
      </c>
      <c r="B7964" s="154">
        <v>16.658333333333299</v>
      </c>
    </row>
    <row r="7965" spans="1:2">
      <c r="A7965">
        <v>1500014439</v>
      </c>
      <c r="B7965" s="154">
        <v>12.5</v>
      </c>
    </row>
    <row r="7966" spans="1:2">
      <c r="A7966">
        <v>1500014440</v>
      </c>
      <c r="B7966" s="154">
        <v>0</v>
      </c>
    </row>
    <row r="7967" spans="1:2">
      <c r="A7967">
        <v>1500014441</v>
      </c>
      <c r="B7967" s="154">
        <v>22.0833333333333</v>
      </c>
    </row>
    <row r="7968" spans="1:2">
      <c r="A7968">
        <v>1500014442</v>
      </c>
      <c r="B7968" s="154">
        <v>5.3333333333333304</v>
      </c>
    </row>
    <row r="7969" spans="1:2">
      <c r="A7969">
        <v>1500014449</v>
      </c>
      <c r="B7969" s="154">
        <v>0</v>
      </c>
    </row>
    <row r="7970" spans="1:2">
      <c r="A7970">
        <v>1500014451</v>
      </c>
      <c r="B7970" s="154">
        <v>3.8333333333333299</v>
      </c>
    </row>
    <row r="7971" spans="1:2">
      <c r="A7971">
        <v>1500014463</v>
      </c>
      <c r="B7971" s="154">
        <v>23.25</v>
      </c>
    </row>
    <row r="7972" spans="1:2">
      <c r="A7972">
        <v>1500014464</v>
      </c>
      <c r="B7972" s="154">
        <v>0</v>
      </c>
    </row>
    <row r="7973" spans="1:2">
      <c r="A7973">
        <v>1500014465</v>
      </c>
      <c r="B7973" s="154">
        <v>0</v>
      </c>
    </row>
    <row r="7974" spans="1:2">
      <c r="A7974">
        <v>1500014466</v>
      </c>
      <c r="B7974" s="154">
        <v>231.666666666667</v>
      </c>
    </row>
    <row r="7975" spans="1:2">
      <c r="A7975">
        <v>1500014467</v>
      </c>
      <c r="B7975" s="154">
        <v>19.4166666666667</v>
      </c>
    </row>
    <row r="7976" spans="1:2">
      <c r="A7976">
        <v>1500014468</v>
      </c>
      <c r="B7976" s="154">
        <v>0</v>
      </c>
    </row>
    <row r="7977" spans="1:2">
      <c r="A7977">
        <v>1500014469</v>
      </c>
      <c r="B7977" s="154">
        <v>11.0833333333333</v>
      </c>
    </row>
    <row r="7978" spans="1:2">
      <c r="A7978">
        <v>1500014471</v>
      </c>
      <c r="B7978" s="154">
        <v>21.3333333333333</v>
      </c>
    </row>
    <row r="7979" spans="1:2">
      <c r="A7979">
        <v>1500014472</v>
      </c>
      <c r="B7979" s="154">
        <v>6.4166666666666696</v>
      </c>
    </row>
    <row r="7980" spans="1:2">
      <c r="A7980">
        <v>1500014473</v>
      </c>
      <c r="B7980" s="154">
        <v>280.71666666666698</v>
      </c>
    </row>
    <row r="7981" spans="1:2">
      <c r="A7981">
        <v>1500014503</v>
      </c>
      <c r="B7981" s="154">
        <v>7</v>
      </c>
    </row>
    <row r="7982" spans="1:2">
      <c r="A7982">
        <v>1500014505</v>
      </c>
      <c r="B7982" s="154">
        <v>1.6666666666666701</v>
      </c>
    </row>
    <row r="7983" spans="1:2">
      <c r="A7983">
        <v>1500014506</v>
      </c>
      <c r="B7983" s="154">
        <v>14.3333333333333</v>
      </c>
    </row>
    <row r="7984" spans="1:2">
      <c r="A7984">
        <v>1500014507</v>
      </c>
      <c r="B7984" s="154">
        <v>0</v>
      </c>
    </row>
    <row r="7985" spans="1:2">
      <c r="A7985">
        <v>1500014508</v>
      </c>
      <c r="B7985" s="154">
        <v>0</v>
      </c>
    </row>
    <row r="7986" spans="1:2">
      <c r="A7986">
        <v>1500014511</v>
      </c>
      <c r="B7986" s="154">
        <v>20.6666666666667</v>
      </c>
    </row>
    <row r="7987" spans="1:2">
      <c r="A7987">
        <v>1500014512</v>
      </c>
      <c r="B7987" s="154">
        <v>0</v>
      </c>
    </row>
    <row r="7988" spans="1:2">
      <c r="A7988">
        <v>1500014513</v>
      </c>
      <c r="B7988" s="154">
        <v>6.5</v>
      </c>
    </row>
    <row r="7989" spans="1:2">
      <c r="A7989">
        <v>1500014514</v>
      </c>
      <c r="B7989" s="154">
        <v>13.4166666666667</v>
      </c>
    </row>
    <row r="7990" spans="1:2">
      <c r="A7990">
        <v>1500014515</v>
      </c>
      <c r="B7990" s="154">
        <v>0</v>
      </c>
    </row>
    <row r="7991" spans="1:2">
      <c r="A7991">
        <v>1500014516</v>
      </c>
      <c r="B7991" s="154">
        <v>71.5</v>
      </c>
    </row>
    <row r="7992" spans="1:2">
      <c r="A7992">
        <v>1500014517</v>
      </c>
      <c r="B7992" s="154">
        <v>21.25</v>
      </c>
    </row>
    <row r="7993" spans="1:2">
      <c r="A7993">
        <v>1500014518</v>
      </c>
      <c r="B7993" s="154">
        <v>5</v>
      </c>
    </row>
    <row r="7994" spans="1:2">
      <c r="A7994">
        <v>1500014519</v>
      </c>
      <c r="B7994" s="154">
        <v>29.1666666666667</v>
      </c>
    </row>
    <row r="7995" spans="1:2">
      <c r="A7995">
        <v>1500014520</v>
      </c>
      <c r="B7995" s="154">
        <v>18.4166666666667</v>
      </c>
    </row>
    <row r="7996" spans="1:2">
      <c r="A7996">
        <v>1500014521</v>
      </c>
      <c r="B7996" s="154">
        <v>26.6666666666667</v>
      </c>
    </row>
    <row r="7997" spans="1:2">
      <c r="A7997">
        <v>1500014537</v>
      </c>
      <c r="B7997" s="154">
        <v>0.58333333333333304</v>
      </c>
    </row>
    <row r="7998" spans="1:2">
      <c r="A7998">
        <v>1500014539</v>
      </c>
      <c r="B7998" s="154">
        <v>17.8333333333333</v>
      </c>
    </row>
    <row r="7999" spans="1:2">
      <c r="A7999">
        <v>1500014540</v>
      </c>
      <c r="B7999" s="154">
        <v>0</v>
      </c>
    </row>
    <row r="8000" spans="1:2">
      <c r="A8000">
        <v>1500014541</v>
      </c>
      <c r="B8000" s="154">
        <v>18.1666666666667</v>
      </c>
    </row>
    <row r="8001" spans="1:2">
      <c r="A8001">
        <v>1500014542</v>
      </c>
      <c r="B8001" s="154">
        <v>0</v>
      </c>
    </row>
    <row r="8002" spans="1:2">
      <c r="A8002">
        <v>1500014543</v>
      </c>
      <c r="B8002" s="154">
        <v>1.6666666666666701</v>
      </c>
    </row>
    <row r="8003" spans="1:2">
      <c r="A8003">
        <v>1500014544</v>
      </c>
      <c r="B8003" s="154">
        <v>46.25</v>
      </c>
    </row>
    <row r="8004" spans="1:2">
      <c r="A8004">
        <v>1500014545</v>
      </c>
      <c r="B8004" s="154">
        <v>6</v>
      </c>
    </row>
    <row r="8005" spans="1:2">
      <c r="A8005">
        <v>1500014547</v>
      </c>
      <c r="B8005" s="154">
        <v>6.1666666666666696</v>
      </c>
    </row>
    <row r="8006" spans="1:2">
      <c r="A8006">
        <v>1500014548</v>
      </c>
      <c r="B8006" s="154">
        <v>0</v>
      </c>
    </row>
    <row r="8007" spans="1:2">
      <c r="A8007">
        <v>1500014549</v>
      </c>
      <c r="B8007" s="154">
        <v>0</v>
      </c>
    </row>
    <row r="8008" spans="1:2">
      <c r="A8008">
        <v>1500014550</v>
      </c>
      <c r="B8008" s="154">
        <v>59.1666666666667</v>
      </c>
    </row>
    <row r="8009" spans="1:2">
      <c r="A8009">
        <v>1500014551</v>
      </c>
      <c r="B8009" s="154">
        <v>8.3333333333333304</v>
      </c>
    </row>
    <row r="8010" spans="1:2">
      <c r="A8010">
        <v>1500014552</v>
      </c>
      <c r="B8010" s="154">
        <v>12.5</v>
      </c>
    </row>
    <row r="8011" spans="1:2">
      <c r="A8011">
        <v>1500014554</v>
      </c>
      <c r="B8011" s="154">
        <v>105.916666666667</v>
      </c>
    </row>
    <row r="8012" spans="1:2">
      <c r="A8012">
        <v>1500014558</v>
      </c>
      <c r="B8012" s="154">
        <v>0</v>
      </c>
    </row>
    <row r="8013" spans="1:2">
      <c r="A8013">
        <v>1500014559</v>
      </c>
      <c r="B8013" s="154">
        <v>26.1666666666667</v>
      </c>
    </row>
    <row r="8014" spans="1:2">
      <c r="A8014">
        <v>1500014560</v>
      </c>
      <c r="B8014" s="154">
        <v>0.83333333333333304</v>
      </c>
    </row>
    <row r="8015" spans="1:2">
      <c r="A8015">
        <v>1500014561</v>
      </c>
      <c r="B8015" s="154">
        <v>21.3333333333333</v>
      </c>
    </row>
    <row r="8016" spans="1:2">
      <c r="A8016">
        <v>1500014562</v>
      </c>
      <c r="B8016" s="154">
        <v>11.25</v>
      </c>
    </row>
    <row r="8017" spans="1:2">
      <c r="A8017">
        <v>1500014563</v>
      </c>
      <c r="B8017" s="154">
        <v>15.1666666666667</v>
      </c>
    </row>
    <row r="8018" spans="1:2">
      <c r="A8018">
        <v>1500014564</v>
      </c>
      <c r="B8018" s="154">
        <v>0</v>
      </c>
    </row>
    <row r="8019" spans="1:2">
      <c r="A8019">
        <v>1500014565</v>
      </c>
      <c r="B8019" s="154">
        <v>55.0833333333333</v>
      </c>
    </row>
    <row r="8020" spans="1:2">
      <c r="A8020">
        <v>1500014566</v>
      </c>
      <c r="B8020" s="154">
        <v>18.75</v>
      </c>
    </row>
    <row r="8021" spans="1:2">
      <c r="A8021">
        <v>1500014567</v>
      </c>
      <c r="B8021" s="154">
        <v>5</v>
      </c>
    </row>
    <row r="8022" spans="1:2">
      <c r="A8022">
        <v>1500014568</v>
      </c>
      <c r="B8022" s="154">
        <v>103.916666666667</v>
      </c>
    </row>
    <row r="8023" spans="1:2">
      <c r="A8023">
        <v>1500014569</v>
      </c>
      <c r="B8023" s="154">
        <v>15</v>
      </c>
    </row>
    <row r="8024" spans="1:2">
      <c r="A8024">
        <v>1500014570</v>
      </c>
      <c r="B8024" s="154">
        <v>73.25</v>
      </c>
    </row>
    <row r="8025" spans="1:2">
      <c r="A8025">
        <v>1500014571</v>
      </c>
      <c r="B8025" s="154">
        <v>29.1666666666667</v>
      </c>
    </row>
    <row r="8026" spans="1:2">
      <c r="A8026">
        <v>1500014572</v>
      </c>
      <c r="B8026" s="154">
        <v>9.5833333333333304</v>
      </c>
    </row>
    <row r="8027" spans="1:2">
      <c r="A8027">
        <v>1500014573</v>
      </c>
      <c r="B8027" s="154">
        <v>0</v>
      </c>
    </row>
    <row r="8028" spans="1:2">
      <c r="A8028">
        <v>1500014574</v>
      </c>
      <c r="B8028" s="154">
        <v>4.1666666666666696</v>
      </c>
    </row>
    <row r="8029" spans="1:2">
      <c r="A8029">
        <v>1500014575</v>
      </c>
      <c r="B8029" s="154">
        <v>21.5833333333333</v>
      </c>
    </row>
    <row r="8030" spans="1:2">
      <c r="A8030">
        <v>1500014531</v>
      </c>
      <c r="B8030" s="154">
        <v>21</v>
      </c>
    </row>
    <row r="8031" spans="1:2">
      <c r="A8031">
        <v>1500014582</v>
      </c>
      <c r="B8031" s="154">
        <v>1.6666666666666701</v>
      </c>
    </row>
    <row r="8032" spans="1:2">
      <c r="A8032">
        <v>1500014583</v>
      </c>
      <c r="B8032" s="154">
        <v>0</v>
      </c>
    </row>
    <row r="8033" spans="1:2">
      <c r="A8033">
        <v>1500014584</v>
      </c>
      <c r="B8033" s="154">
        <v>0</v>
      </c>
    </row>
    <row r="8034" spans="1:2">
      <c r="A8034">
        <v>1500014585</v>
      </c>
      <c r="B8034" s="154">
        <v>4.1666666666666696</v>
      </c>
    </row>
    <row r="8035" spans="1:2">
      <c r="A8035">
        <v>1500014597</v>
      </c>
      <c r="B8035" s="154">
        <v>11.25</v>
      </c>
    </row>
    <row r="8036" spans="1:2">
      <c r="A8036">
        <v>1500014598</v>
      </c>
      <c r="B8036" s="154">
        <v>38.3333333333333</v>
      </c>
    </row>
    <row r="8037" spans="1:2">
      <c r="A8037">
        <v>1500014599</v>
      </c>
      <c r="B8037" s="154">
        <v>14.1666666666667</v>
      </c>
    </row>
    <row r="8038" spans="1:2">
      <c r="A8038">
        <v>1500014600</v>
      </c>
      <c r="B8038" s="154">
        <v>0</v>
      </c>
    </row>
    <row r="8039" spans="1:2">
      <c r="A8039">
        <v>1500014601</v>
      </c>
      <c r="B8039" s="154">
        <v>74.5</v>
      </c>
    </row>
    <row r="8040" spans="1:2">
      <c r="A8040">
        <v>1500014602</v>
      </c>
      <c r="B8040" s="154">
        <v>62.5</v>
      </c>
    </row>
    <row r="8041" spans="1:2">
      <c r="A8041">
        <v>1500014603</v>
      </c>
      <c r="B8041" s="154">
        <v>13.3333333333333</v>
      </c>
    </row>
    <row r="8042" spans="1:2">
      <c r="A8042">
        <v>1500014636</v>
      </c>
      <c r="B8042" s="154">
        <v>49.4166666666667</v>
      </c>
    </row>
    <row r="8043" spans="1:2">
      <c r="A8043">
        <v>1500014637</v>
      </c>
      <c r="B8043" s="154">
        <v>0</v>
      </c>
    </row>
    <row r="8044" spans="1:2">
      <c r="A8044">
        <v>1500014638</v>
      </c>
      <c r="B8044" s="154">
        <v>0</v>
      </c>
    </row>
    <row r="8045" spans="1:2">
      <c r="A8045">
        <v>1500014639</v>
      </c>
      <c r="B8045" s="154">
        <v>0</v>
      </c>
    </row>
    <row r="8046" spans="1:2">
      <c r="A8046">
        <v>1500014640</v>
      </c>
      <c r="B8046" s="154">
        <v>108</v>
      </c>
    </row>
    <row r="8047" spans="1:2">
      <c r="A8047">
        <v>1500014642</v>
      </c>
      <c r="B8047" s="154">
        <v>0</v>
      </c>
    </row>
    <row r="8048" spans="1:2">
      <c r="A8048">
        <v>1500014643</v>
      </c>
      <c r="B8048" s="154">
        <v>2.9166666666666701</v>
      </c>
    </row>
    <row r="8049" spans="1:2">
      <c r="A8049">
        <v>1500014644</v>
      </c>
      <c r="B8049" s="154">
        <v>0</v>
      </c>
    </row>
    <row r="8050" spans="1:2">
      <c r="A8050">
        <v>1500014645</v>
      </c>
      <c r="B8050" s="154">
        <v>0</v>
      </c>
    </row>
    <row r="8051" spans="1:2">
      <c r="A8051">
        <v>1500014646</v>
      </c>
      <c r="B8051" s="154">
        <v>33.0833333333333</v>
      </c>
    </row>
    <row r="8052" spans="1:2">
      <c r="A8052">
        <v>1500014655</v>
      </c>
      <c r="B8052" s="154">
        <v>20.8333333333333</v>
      </c>
    </row>
    <row r="8053" spans="1:2">
      <c r="A8053">
        <v>1500014648</v>
      </c>
      <c r="B8053" s="154">
        <v>20.8333333333333</v>
      </c>
    </row>
    <row r="8054" spans="1:2">
      <c r="A8054">
        <v>1500014649</v>
      </c>
      <c r="B8054" s="154">
        <v>4.8333333333333304</v>
      </c>
    </row>
    <row r="8055" spans="1:2">
      <c r="A8055">
        <v>1500014650</v>
      </c>
      <c r="B8055" s="154">
        <v>0.41666666666666702</v>
      </c>
    </row>
    <row r="8056" spans="1:2">
      <c r="A8056">
        <v>1500014620</v>
      </c>
      <c r="B8056" s="154">
        <v>1.0833333333333299</v>
      </c>
    </row>
    <row r="8057" spans="1:2">
      <c r="A8057">
        <v>1500014621</v>
      </c>
      <c r="B8057" s="154">
        <v>0</v>
      </c>
    </row>
    <row r="8058" spans="1:2">
      <c r="A8058">
        <v>1500014662</v>
      </c>
      <c r="B8058" s="154">
        <v>38.783333333333303</v>
      </c>
    </row>
    <row r="8059" spans="1:2">
      <c r="A8059">
        <v>1500014665</v>
      </c>
      <c r="B8059" s="154">
        <v>0</v>
      </c>
    </row>
    <row r="8060" spans="1:2">
      <c r="A8060">
        <v>1500014666</v>
      </c>
      <c r="B8060" s="154">
        <v>0</v>
      </c>
    </row>
    <row r="8061" spans="1:2">
      <c r="A8061">
        <v>1500014667</v>
      </c>
      <c r="B8061" s="154">
        <v>0</v>
      </c>
    </row>
    <row r="8062" spans="1:2">
      <c r="A8062">
        <v>1500014668</v>
      </c>
      <c r="B8062" s="154">
        <v>9.1666666666666696</v>
      </c>
    </row>
    <row r="8063" spans="1:2">
      <c r="A8063">
        <v>1500014669</v>
      </c>
      <c r="B8063" s="154">
        <v>12.3333333333333</v>
      </c>
    </row>
    <row r="8064" spans="1:2">
      <c r="A8064">
        <v>1500014692</v>
      </c>
      <c r="B8064" s="154">
        <v>81.5833333333333</v>
      </c>
    </row>
    <row r="8065" spans="1:2">
      <c r="A8065">
        <v>1500014693</v>
      </c>
      <c r="B8065" s="154">
        <v>247.5</v>
      </c>
    </row>
    <row r="8066" spans="1:2">
      <c r="A8066">
        <v>1500014694</v>
      </c>
      <c r="B8066" s="154">
        <v>245.666666666667</v>
      </c>
    </row>
    <row r="8067" spans="1:2">
      <c r="A8067">
        <v>1500014696</v>
      </c>
      <c r="B8067" s="154">
        <v>10.8333333333333</v>
      </c>
    </row>
    <row r="8068" spans="1:2">
      <c r="A8068">
        <v>1500014697</v>
      </c>
      <c r="B8068" s="154">
        <v>12.75</v>
      </c>
    </row>
    <row r="8069" spans="1:2">
      <c r="A8069">
        <v>1500014698</v>
      </c>
      <c r="B8069" s="154">
        <v>11.25</v>
      </c>
    </row>
    <row r="8070" spans="1:2">
      <c r="A8070">
        <v>1500014699</v>
      </c>
      <c r="B8070" s="154">
        <v>0</v>
      </c>
    </row>
    <row r="8071" spans="1:2">
      <c r="A8071">
        <v>1500014700</v>
      </c>
      <c r="B8071" s="154">
        <v>10.4166666666667</v>
      </c>
    </row>
    <row r="8072" spans="1:2">
      <c r="A8072">
        <v>1500014701</v>
      </c>
      <c r="B8072" s="154">
        <v>1.25</v>
      </c>
    </row>
    <row r="8073" spans="1:2">
      <c r="A8073">
        <v>1500014702</v>
      </c>
      <c r="B8073" s="154">
        <v>0</v>
      </c>
    </row>
    <row r="8074" spans="1:2">
      <c r="A8074">
        <v>1500014703</v>
      </c>
      <c r="B8074" s="154">
        <v>39.0833333333333</v>
      </c>
    </row>
    <row r="8075" spans="1:2">
      <c r="A8075">
        <v>1500014714</v>
      </c>
      <c r="B8075" s="154">
        <v>20</v>
      </c>
    </row>
    <row r="8076" spans="1:2">
      <c r="A8076">
        <v>1500014715</v>
      </c>
      <c r="B8076" s="154">
        <v>34.6666666666667</v>
      </c>
    </row>
    <row r="8077" spans="1:2">
      <c r="A8077">
        <v>1500014716</v>
      </c>
      <c r="B8077" s="154">
        <v>0</v>
      </c>
    </row>
    <row r="8078" spans="1:2">
      <c r="A8078">
        <v>1500014717</v>
      </c>
      <c r="B8078" s="154">
        <v>64.45</v>
      </c>
    </row>
    <row r="8079" spans="1:2">
      <c r="A8079">
        <v>1500014718</v>
      </c>
      <c r="B8079" s="154">
        <v>8.75</v>
      </c>
    </row>
    <row r="8080" spans="1:2">
      <c r="A8080">
        <v>1500014719</v>
      </c>
      <c r="B8080" s="154">
        <v>24.574999999999999</v>
      </c>
    </row>
    <row r="8081" spans="1:2">
      <c r="A8081">
        <v>1500014720</v>
      </c>
      <c r="B8081" s="154">
        <v>0</v>
      </c>
    </row>
    <row r="8082" spans="1:2">
      <c r="A8082">
        <v>1500014721</v>
      </c>
      <c r="B8082" s="154">
        <v>0.41666666666666702</v>
      </c>
    </row>
    <row r="8083" spans="1:2">
      <c r="A8083">
        <v>1500014722</v>
      </c>
      <c r="B8083" s="154">
        <v>46.5833333333333</v>
      </c>
    </row>
    <row r="8084" spans="1:2">
      <c r="A8084">
        <v>1500014772</v>
      </c>
      <c r="B8084" s="154">
        <v>10.0583333333333</v>
      </c>
    </row>
    <row r="8085" spans="1:2">
      <c r="A8085">
        <v>1500014773</v>
      </c>
      <c r="B8085" s="154">
        <v>62.1666666666667</v>
      </c>
    </row>
    <row r="8086" spans="1:2">
      <c r="A8086">
        <v>1500014774</v>
      </c>
      <c r="B8086" s="154">
        <v>0</v>
      </c>
    </row>
    <row r="8087" spans="1:2">
      <c r="A8087">
        <v>1500014777</v>
      </c>
      <c r="B8087" s="154">
        <v>16.75</v>
      </c>
    </row>
    <row r="8088" spans="1:2">
      <c r="A8088">
        <v>1500014778</v>
      </c>
      <c r="B8088" s="154">
        <v>12.5</v>
      </c>
    </row>
    <row r="8089" spans="1:2">
      <c r="A8089">
        <v>1500014779</v>
      </c>
      <c r="B8089" s="154">
        <v>3.1666666666666701</v>
      </c>
    </row>
    <row r="8090" spans="1:2">
      <c r="A8090">
        <v>1500014780</v>
      </c>
      <c r="B8090" s="154">
        <v>4.5833333333333304</v>
      </c>
    </row>
    <row r="8091" spans="1:2">
      <c r="A8091">
        <v>1500014781</v>
      </c>
      <c r="B8091" s="154">
        <v>0</v>
      </c>
    </row>
    <row r="8092" spans="1:2">
      <c r="A8092">
        <v>1500014782</v>
      </c>
      <c r="B8092" s="154">
        <v>11.3333333333333</v>
      </c>
    </row>
    <row r="8093" spans="1:2">
      <c r="A8093">
        <v>1500014783</v>
      </c>
      <c r="B8093" s="154">
        <v>0</v>
      </c>
    </row>
    <row r="8094" spans="1:2">
      <c r="A8094">
        <v>1500014784</v>
      </c>
      <c r="B8094" s="154">
        <v>109.458333333333</v>
      </c>
    </row>
    <row r="8095" spans="1:2">
      <c r="A8095">
        <v>1500014785</v>
      </c>
      <c r="B8095" s="154">
        <v>0</v>
      </c>
    </row>
    <row r="8096" spans="1:2">
      <c r="A8096">
        <v>1500014786</v>
      </c>
      <c r="B8096" s="154">
        <v>6.6666666666666696</v>
      </c>
    </row>
    <row r="8097" spans="1:2">
      <c r="A8097">
        <v>1500014787</v>
      </c>
      <c r="B8097" s="154">
        <v>3.3333333333333299</v>
      </c>
    </row>
    <row r="8098" spans="1:2">
      <c r="A8098">
        <v>1500014788</v>
      </c>
      <c r="B8098" s="154">
        <v>8.3333333333333304</v>
      </c>
    </row>
    <row r="8099" spans="1:2">
      <c r="A8099">
        <v>1500014790</v>
      </c>
      <c r="B8099" s="154">
        <v>15</v>
      </c>
    </row>
    <row r="8100" spans="1:2">
      <c r="A8100">
        <v>1500014734</v>
      </c>
      <c r="B8100" s="154">
        <v>0</v>
      </c>
    </row>
    <row r="8101" spans="1:2">
      <c r="A8101">
        <v>1500014735</v>
      </c>
      <c r="B8101" s="154">
        <v>11.9166666666667</v>
      </c>
    </row>
    <row r="8102" spans="1:2">
      <c r="A8102">
        <v>1500014736</v>
      </c>
      <c r="B8102" s="154">
        <v>5</v>
      </c>
    </row>
    <row r="8103" spans="1:2">
      <c r="A8103">
        <v>1500014737</v>
      </c>
      <c r="B8103" s="154">
        <v>1.6666666666666701</v>
      </c>
    </row>
    <row r="8104" spans="1:2">
      <c r="A8104">
        <v>1500014738</v>
      </c>
      <c r="B8104" s="154">
        <v>0</v>
      </c>
    </row>
    <row r="8105" spans="1:2">
      <c r="A8105">
        <v>1500014739</v>
      </c>
      <c r="B8105" s="154">
        <v>0</v>
      </c>
    </row>
    <row r="8106" spans="1:2">
      <c r="A8106">
        <v>1500014740</v>
      </c>
      <c r="B8106" s="154">
        <v>43.6666666666667</v>
      </c>
    </row>
    <row r="8107" spans="1:2">
      <c r="A8107">
        <v>1500014741</v>
      </c>
      <c r="B8107" s="154">
        <v>32.3333333333333</v>
      </c>
    </row>
    <row r="8108" spans="1:2">
      <c r="A8108">
        <v>1500014742</v>
      </c>
      <c r="B8108" s="154">
        <v>7.35</v>
      </c>
    </row>
    <row r="8109" spans="1:2">
      <c r="A8109">
        <v>1500014743</v>
      </c>
      <c r="B8109" s="154">
        <v>11.75</v>
      </c>
    </row>
    <row r="8110" spans="1:2">
      <c r="A8110">
        <v>1500014744</v>
      </c>
      <c r="B8110" s="154">
        <v>27</v>
      </c>
    </row>
    <row r="8111" spans="1:2">
      <c r="A8111">
        <v>1500014745</v>
      </c>
      <c r="B8111" s="154">
        <v>0</v>
      </c>
    </row>
    <row r="8112" spans="1:2">
      <c r="A8112">
        <v>1500014746</v>
      </c>
      <c r="B8112" s="154">
        <v>48.8333333333333</v>
      </c>
    </row>
    <row r="8113" spans="1:2">
      <c r="A8113">
        <v>1500014747</v>
      </c>
      <c r="B8113" s="154">
        <v>129.71666666666701</v>
      </c>
    </row>
    <row r="8114" spans="1:2">
      <c r="A8114">
        <v>1500014748</v>
      </c>
      <c r="B8114" s="154">
        <v>0.83333333333333304</v>
      </c>
    </row>
    <row r="8115" spans="1:2">
      <c r="A8115">
        <v>1500014749</v>
      </c>
      <c r="B8115" s="154">
        <v>0</v>
      </c>
    </row>
    <row r="8116" spans="1:2">
      <c r="A8116">
        <v>1500014792</v>
      </c>
      <c r="B8116" s="154">
        <v>196.5</v>
      </c>
    </row>
    <row r="8117" spans="1:2">
      <c r="A8117">
        <v>1500014847</v>
      </c>
      <c r="B8117" s="154">
        <v>0</v>
      </c>
    </row>
    <row r="8118" spans="1:2">
      <c r="A8118">
        <v>1500014824</v>
      </c>
      <c r="B8118" s="154">
        <v>52.5</v>
      </c>
    </row>
    <row r="8119" spans="1:2">
      <c r="A8119">
        <v>1500014825</v>
      </c>
      <c r="B8119" s="154">
        <v>0</v>
      </c>
    </row>
    <row r="8120" spans="1:2">
      <c r="A8120">
        <v>1500014826</v>
      </c>
      <c r="B8120" s="154">
        <v>27.0833333333333</v>
      </c>
    </row>
    <row r="8121" spans="1:2">
      <c r="A8121">
        <v>1500014827</v>
      </c>
      <c r="B8121" s="154">
        <v>55</v>
      </c>
    </row>
    <row r="8122" spans="1:2">
      <c r="A8122">
        <v>1500014828</v>
      </c>
      <c r="B8122" s="154">
        <v>2.0833333333333299</v>
      </c>
    </row>
    <row r="8123" spans="1:2">
      <c r="A8123">
        <v>1500014829</v>
      </c>
      <c r="B8123" s="154">
        <v>2.5833333333333299</v>
      </c>
    </row>
    <row r="8124" spans="1:2">
      <c r="A8124">
        <v>1500014830</v>
      </c>
      <c r="B8124" s="154">
        <v>1.3333333333333299</v>
      </c>
    </row>
    <row r="8125" spans="1:2">
      <c r="A8125">
        <v>1500014831</v>
      </c>
      <c r="B8125" s="154">
        <v>0</v>
      </c>
    </row>
    <row r="8126" spans="1:2">
      <c r="A8126">
        <v>1500014832</v>
      </c>
      <c r="B8126" s="154">
        <v>0</v>
      </c>
    </row>
    <row r="8127" spans="1:2">
      <c r="A8127">
        <v>1500014833</v>
      </c>
      <c r="B8127" s="154">
        <v>0</v>
      </c>
    </row>
    <row r="8128" spans="1:2">
      <c r="A8128">
        <v>1500014834</v>
      </c>
      <c r="B8128" s="154">
        <v>28.75</v>
      </c>
    </row>
    <row r="8129" spans="1:2">
      <c r="A8129">
        <v>1500014835</v>
      </c>
      <c r="B8129" s="154">
        <v>28</v>
      </c>
    </row>
    <row r="8130" spans="1:2">
      <c r="A8130">
        <v>1500014836</v>
      </c>
      <c r="B8130" s="154">
        <v>11.1666666666667</v>
      </c>
    </row>
    <row r="8131" spans="1:2">
      <c r="A8131">
        <v>1500014837</v>
      </c>
      <c r="B8131" s="154">
        <v>0</v>
      </c>
    </row>
    <row r="8132" spans="1:2">
      <c r="A8132">
        <v>1500014838</v>
      </c>
      <c r="B8132" s="154">
        <v>20.8333333333333</v>
      </c>
    </row>
    <row r="8133" spans="1:2">
      <c r="A8133">
        <v>1500014839</v>
      </c>
      <c r="B8133" s="154">
        <v>20</v>
      </c>
    </row>
    <row r="8134" spans="1:2">
      <c r="A8134">
        <v>1500014840</v>
      </c>
      <c r="B8134" s="154">
        <v>0</v>
      </c>
    </row>
    <row r="8135" spans="1:2">
      <c r="A8135">
        <v>1500014841</v>
      </c>
      <c r="B8135" s="154">
        <v>11.6666666666667</v>
      </c>
    </row>
    <row r="8136" spans="1:2">
      <c r="A8136">
        <v>1500014852</v>
      </c>
      <c r="B8136" s="154">
        <v>0</v>
      </c>
    </row>
    <row r="8137" spans="1:2">
      <c r="A8137">
        <v>1500014853</v>
      </c>
      <c r="B8137" s="154">
        <v>8.5833333333333304</v>
      </c>
    </row>
    <row r="8138" spans="1:2">
      <c r="A8138">
        <v>1500014854</v>
      </c>
      <c r="B8138" s="154">
        <v>0</v>
      </c>
    </row>
    <row r="8139" spans="1:2">
      <c r="A8139">
        <v>1500014855</v>
      </c>
      <c r="B8139" s="154">
        <v>20</v>
      </c>
    </row>
    <row r="8140" spans="1:2">
      <c r="A8140">
        <v>1500014856</v>
      </c>
      <c r="B8140" s="154">
        <v>9.5833333333333304</v>
      </c>
    </row>
    <row r="8141" spans="1:2">
      <c r="A8141">
        <v>1500014857</v>
      </c>
      <c r="B8141" s="154">
        <v>0.83333333333333304</v>
      </c>
    </row>
    <row r="8142" spans="1:2">
      <c r="A8142">
        <v>1500014858</v>
      </c>
      <c r="B8142" s="154">
        <v>0</v>
      </c>
    </row>
    <row r="8143" spans="1:2">
      <c r="A8143">
        <v>1500014859</v>
      </c>
      <c r="B8143" s="154">
        <v>0</v>
      </c>
    </row>
    <row r="8144" spans="1:2">
      <c r="A8144">
        <v>1500014860</v>
      </c>
      <c r="B8144" s="154">
        <v>35.4166666666667</v>
      </c>
    </row>
    <row r="8145" spans="1:2">
      <c r="A8145">
        <v>1500014861</v>
      </c>
      <c r="B8145" s="154">
        <v>0</v>
      </c>
    </row>
    <row r="8146" spans="1:2">
      <c r="A8146">
        <v>1500014862</v>
      </c>
      <c r="B8146" s="154">
        <v>0.83333333333333304</v>
      </c>
    </row>
    <row r="8147" spans="1:2">
      <c r="A8147">
        <v>1500014863</v>
      </c>
      <c r="B8147" s="154">
        <v>0</v>
      </c>
    </row>
    <row r="8148" spans="1:2">
      <c r="A8148">
        <v>1500014874</v>
      </c>
      <c r="B8148" s="154">
        <v>1.3333333333333299</v>
      </c>
    </row>
    <row r="8149" spans="1:2">
      <c r="A8149">
        <v>1500014875</v>
      </c>
      <c r="B8149" s="154">
        <v>131.5</v>
      </c>
    </row>
    <row r="8150" spans="1:2">
      <c r="A8150">
        <v>1500014876</v>
      </c>
      <c r="B8150" s="154">
        <v>0</v>
      </c>
    </row>
    <row r="8151" spans="1:2">
      <c r="A8151">
        <v>1500014877</v>
      </c>
      <c r="B8151" s="154">
        <v>2.5</v>
      </c>
    </row>
    <row r="8152" spans="1:2">
      <c r="A8152">
        <v>1500014878</v>
      </c>
      <c r="B8152" s="154">
        <v>8.3333333333333304</v>
      </c>
    </row>
    <row r="8153" spans="1:2">
      <c r="A8153">
        <v>1500014879</v>
      </c>
      <c r="B8153" s="154">
        <v>0</v>
      </c>
    </row>
    <row r="8154" spans="1:2">
      <c r="A8154">
        <v>1500014880</v>
      </c>
      <c r="B8154" s="154">
        <v>14.5833333333333</v>
      </c>
    </row>
    <row r="8155" spans="1:2">
      <c r="A8155">
        <v>1500014881</v>
      </c>
      <c r="B8155" s="154">
        <v>8.3333333333333304</v>
      </c>
    </row>
    <row r="8156" spans="1:2">
      <c r="A8156">
        <v>1500014911</v>
      </c>
      <c r="B8156" s="154">
        <v>1.25</v>
      </c>
    </row>
    <row r="8157" spans="1:2">
      <c r="A8157">
        <v>1500014912</v>
      </c>
      <c r="B8157" s="154">
        <v>8.4166666666666696</v>
      </c>
    </row>
    <row r="8158" spans="1:2">
      <c r="A8158">
        <v>1500014913</v>
      </c>
      <c r="B8158" s="154">
        <v>0</v>
      </c>
    </row>
    <row r="8159" spans="1:2">
      <c r="A8159">
        <v>1500014914</v>
      </c>
      <c r="B8159" s="154">
        <v>26.0833333333333</v>
      </c>
    </row>
    <row r="8160" spans="1:2">
      <c r="A8160">
        <v>1500014915</v>
      </c>
      <c r="B8160" s="154">
        <v>13.75</v>
      </c>
    </row>
    <row r="8161" spans="1:2">
      <c r="A8161">
        <v>1500014916</v>
      </c>
      <c r="B8161" s="154">
        <v>71.724999999999994</v>
      </c>
    </row>
    <row r="8162" spans="1:2">
      <c r="A8162">
        <v>1500014917</v>
      </c>
      <c r="B8162" s="154">
        <v>5.6666666666666696</v>
      </c>
    </row>
    <row r="8163" spans="1:2">
      <c r="A8163">
        <v>1500014918</v>
      </c>
      <c r="B8163" s="154">
        <v>0</v>
      </c>
    </row>
    <row r="8164" spans="1:2">
      <c r="A8164">
        <v>1500014896</v>
      </c>
      <c r="B8164" s="154">
        <v>0</v>
      </c>
    </row>
    <row r="8165" spans="1:2">
      <c r="A8165">
        <v>1500014897</v>
      </c>
      <c r="B8165" s="154">
        <v>0</v>
      </c>
    </row>
    <row r="8166" spans="1:2">
      <c r="A8166">
        <v>1500014898</v>
      </c>
      <c r="B8166" s="154">
        <v>10.8333333333333</v>
      </c>
    </row>
    <row r="8167" spans="1:2">
      <c r="A8167">
        <v>1500014899</v>
      </c>
      <c r="B8167" s="154">
        <v>10.8333333333333</v>
      </c>
    </row>
    <row r="8168" spans="1:2">
      <c r="A8168">
        <v>1500014900</v>
      </c>
      <c r="B8168" s="154">
        <v>20</v>
      </c>
    </row>
    <row r="8169" spans="1:2">
      <c r="A8169">
        <v>1500014901</v>
      </c>
      <c r="B8169" s="154">
        <v>17.9166666666667</v>
      </c>
    </row>
    <row r="8170" spans="1:2">
      <c r="A8170">
        <v>1500014902</v>
      </c>
      <c r="B8170" s="154">
        <v>2.5</v>
      </c>
    </row>
    <row r="8171" spans="1:2">
      <c r="A8171">
        <v>1500014903</v>
      </c>
      <c r="B8171" s="154">
        <v>14.1666666666667</v>
      </c>
    </row>
    <row r="8172" spans="1:2">
      <c r="A8172">
        <v>1500014922</v>
      </c>
      <c r="B8172" s="154">
        <v>0</v>
      </c>
    </row>
    <row r="8173" spans="1:2">
      <c r="A8173">
        <v>1500014923</v>
      </c>
      <c r="B8173" s="154">
        <v>4.1666666666666696</v>
      </c>
    </row>
    <row r="8174" spans="1:2">
      <c r="A8174">
        <v>1500014924</v>
      </c>
      <c r="B8174" s="154">
        <v>14.75</v>
      </c>
    </row>
    <row r="8175" spans="1:2">
      <c r="A8175">
        <v>1500014925</v>
      </c>
      <c r="B8175" s="154">
        <v>1.6666666666666701</v>
      </c>
    </row>
    <row r="8176" spans="1:2">
      <c r="A8176">
        <v>1500014926</v>
      </c>
      <c r="B8176" s="154">
        <v>42.25</v>
      </c>
    </row>
    <row r="8177" spans="1:2">
      <c r="A8177">
        <v>1500014927</v>
      </c>
      <c r="B8177" s="154">
        <v>16.9166666666667</v>
      </c>
    </row>
    <row r="8178" spans="1:2">
      <c r="A8178">
        <v>1500014928</v>
      </c>
      <c r="B8178" s="154">
        <v>0</v>
      </c>
    </row>
    <row r="8179" spans="1:2">
      <c r="A8179">
        <v>1500014929</v>
      </c>
      <c r="B8179" s="154">
        <v>0</v>
      </c>
    </row>
    <row r="8180" spans="1:2">
      <c r="A8180">
        <v>1500014931</v>
      </c>
      <c r="B8180" s="154">
        <v>116.333333333333</v>
      </c>
    </row>
    <row r="8181" spans="1:2">
      <c r="A8181">
        <v>1500014942</v>
      </c>
      <c r="B8181" s="154">
        <v>16.6666666666667</v>
      </c>
    </row>
    <row r="8182" spans="1:2">
      <c r="A8182">
        <v>1500014951</v>
      </c>
      <c r="B8182" s="154">
        <v>0</v>
      </c>
    </row>
    <row r="8183" spans="1:2">
      <c r="A8183">
        <v>1500014952</v>
      </c>
      <c r="B8183" s="154">
        <v>83.75</v>
      </c>
    </row>
    <row r="8184" spans="1:2">
      <c r="A8184">
        <v>1500014953</v>
      </c>
      <c r="B8184" s="154">
        <v>2.8333333333333299</v>
      </c>
    </row>
    <row r="8185" spans="1:2">
      <c r="A8185">
        <v>1500014954</v>
      </c>
      <c r="B8185" s="154">
        <v>16.25</v>
      </c>
    </row>
    <row r="8186" spans="1:2">
      <c r="A8186">
        <v>1500014970</v>
      </c>
      <c r="B8186" s="154">
        <v>19.5</v>
      </c>
    </row>
    <row r="8187" spans="1:2">
      <c r="A8187">
        <v>1500014955</v>
      </c>
      <c r="B8187" s="154">
        <v>0</v>
      </c>
    </row>
    <row r="8188" spans="1:2">
      <c r="A8188">
        <v>1500014956</v>
      </c>
      <c r="B8188" s="154">
        <v>2.9166666666666701</v>
      </c>
    </row>
    <row r="8189" spans="1:2">
      <c r="A8189">
        <v>1500014957</v>
      </c>
      <c r="B8189" s="154">
        <v>0</v>
      </c>
    </row>
    <row r="8190" spans="1:2">
      <c r="A8190">
        <v>1500014958</v>
      </c>
      <c r="B8190" s="154">
        <v>65</v>
      </c>
    </row>
    <row r="8191" spans="1:2">
      <c r="A8191">
        <v>1500014959</v>
      </c>
      <c r="B8191" s="154">
        <v>0</v>
      </c>
    </row>
    <row r="8192" spans="1:2">
      <c r="A8192">
        <v>1500014976</v>
      </c>
      <c r="B8192" s="154">
        <v>42.5833333333333</v>
      </c>
    </row>
    <row r="8193" spans="1:2">
      <c r="A8193">
        <v>1500014977</v>
      </c>
      <c r="B8193" s="154">
        <v>9.3333333333333304</v>
      </c>
    </row>
    <row r="8194" spans="1:2">
      <c r="A8194">
        <v>1500014978</v>
      </c>
      <c r="B8194" s="154">
        <v>30.0833333333333</v>
      </c>
    </row>
    <row r="8195" spans="1:2">
      <c r="A8195">
        <v>1500014979</v>
      </c>
      <c r="B8195" s="154">
        <v>29.6666666666667</v>
      </c>
    </row>
    <row r="8196" spans="1:2">
      <c r="A8196">
        <v>1500014980</v>
      </c>
      <c r="B8196" s="154">
        <v>18.125</v>
      </c>
    </row>
    <row r="8197" spans="1:2">
      <c r="A8197">
        <v>1500014982</v>
      </c>
      <c r="B8197" s="154">
        <v>5.8333333333333304</v>
      </c>
    </row>
    <row r="8198" spans="1:2">
      <c r="A8198">
        <v>1500014983</v>
      </c>
      <c r="B8198" s="154">
        <v>18.75</v>
      </c>
    </row>
    <row r="8199" spans="1:2">
      <c r="A8199">
        <v>1500014984</v>
      </c>
      <c r="B8199" s="154">
        <v>12.75</v>
      </c>
    </row>
    <row r="8200" spans="1:2">
      <c r="A8200">
        <v>1500014985</v>
      </c>
      <c r="B8200" s="154">
        <v>9.5833333333333304</v>
      </c>
    </row>
    <row r="8201" spans="1:2">
      <c r="A8201">
        <v>1500014986</v>
      </c>
      <c r="B8201" s="154">
        <v>13.5833333333333</v>
      </c>
    </row>
    <row r="8202" spans="1:2">
      <c r="A8202">
        <v>1500014987</v>
      </c>
      <c r="B8202" s="154">
        <v>0</v>
      </c>
    </row>
    <row r="8203" spans="1:2">
      <c r="A8203">
        <v>1500014988</v>
      </c>
      <c r="B8203" s="154">
        <v>38.6666666666667</v>
      </c>
    </row>
    <row r="8204" spans="1:2">
      <c r="A8204">
        <v>1500014990</v>
      </c>
      <c r="B8204" s="154">
        <v>2.4166666666666701</v>
      </c>
    </row>
    <row r="8205" spans="1:2">
      <c r="A8205">
        <v>1500015008</v>
      </c>
      <c r="B8205" s="154">
        <v>8.75</v>
      </c>
    </row>
    <row r="8206" spans="1:2">
      <c r="A8206">
        <v>1500015009</v>
      </c>
      <c r="B8206" s="154">
        <v>0</v>
      </c>
    </row>
    <row r="8207" spans="1:2">
      <c r="A8207">
        <v>1500015010</v>
      </c>
      <c r="B8207" s="154">
        <v>27.5</v>
      </c>
    </row>
    <row r="8208" spans="1:2">
      <c r="A8208">
        <v>1500015011</v>
      </c>
      <c r="B8208" s="154">
        <v>0</v>
      </c>
    </row>
    <row r="8209" spans="1:2">
      <c r="A8209">
        <v>1500015012</v>
      </c>
      <c r="B8209" s="154">
        <v>0</v>
      </c>
    </row>
    <row r="8210" spans="1:2">
      <c r="A8210">
        <v>1500015013</v>
      </c>
      <c r="B8210" s="154">
        <v>14.5833333333333</v>
      </c>
    </row>
    <row r="8211" spans="1:2">
      <c r="A8211">
        <v>1500015014</v>
      </c>
      <c r="B8211" s="154">
        <v>5.95</v>
      </c>
    </row>
    <row r="8212" spans="1:2">
      <c r="A8212">
        <v>1500015015</v>
      </c>
      <c r="B8212" s="154">
        <v>11.25</v>
      </c>
    </row>
    <row r="8213" spans="1:2">
      <c r="A8213">
        <v>1500015016</v>
      </c>
      <c r="B8213" s="154">
        <v>28.8333333333333</v>
      </c>
    </row>
    <row r="8214" spans="1:2">
      <c r="A8214">
        <v>1500015017</v>
      </c>
      <c r="B8214" s="154">
        <v>21.4166666666667</v>
      </c>
    </row>
    <row r="8215" spans="1:2">
      <c r="A8215">
        <v>1500015018</v>
      </c>
      <c r="B8215" s="154">
        <v>14.1666666666667</v>
      </c>
    </row>
    <row r="8216" spans="1:2">
      <c r="A8216">
        <v>1500015019</v>
      </c>
      <c r="B8216" s="154">
        <v>0</v>
      </c>
    </row>
    <row r="8217" spans="1:2">
      <c r="A8217">
        <v>1500015020</v>
      </c>
      <c r="B8217" s="154">
        <v>19.6666666666667</v>
      </c>
    </row>
    <row r="8218" spans="1:2">
      <c r="A8218">
        <v>1500015022</v>
      </c>
      <c r="B8218" s="154">
        <v>20.1666666666667</v>
      </c>
    </row>
    <row r="8219" spans="1:2">
      <c r="A8219">
        <v>1500015023</v>
      </c>
      <c r="B8219" s="154">
        <v>79.1666666666667</v>
      </c>
    </row>
    <row r="8220" spans="1:2">
      <c r="A8220">
        <v>1500015044</v>
      </c>
      <c r="B8220" s="154">
        <v>6.25</v>
      </c>
    </row>
    <row r="8221" spans="1:2">
      <c r="A8221">
        <v>1500015045</v>
      </c>
      <c r="B8221" s="154">
        <v>10.8333333333333</v>
      </c>
    </row>
    <row r="8222" spans="1:2">
      <c r="A8222">
        <v>1500015046</v>
      </c>
      <c r="B8222" s="154">
        <v>23.25</v>
      </c>
    </row>
    <row r="8223" spans="1:2">
      <c r="A8223">
        <v>1500015047</v>
      </c>
      <c r="B8223" s="154">
        <v>8.75</v>
      </c>
    </row>
    <row r="8224" spans="1:2">
      <c r="A8224">
        <v>1500015048</v>
      </c>
      <c r="B8224" s="154">
        <v>11.6666666666667</v>
      </c>
    </row>
    <row r="8225" spans="1:2">
      <c r="A8225">
        <v>1500015049</v>
      </c>
      <c r="B8225" s="154">
        <v>0</v>
      </c>
    </row>
    <row r="8226" spans="1:2">
      <c r="A8226">
        <v>1500015050</v>
      </c>
      <c r="B8226" s="154">
        <v>6.7916666666666696</v>
      </c>
    </row>
    <row r="8227" spans="1:2">
      <c r="A8227">
        <v>1500015051</v>
      </c>
      <c r="B8227" s="154">
        <v>0</v>
      </c>
    </row>
    <row r="8228" spans="1:2">
      <c r="A8228">
        <v>1500015052</v>
      </c>
      <c r="B8228" s="154">
        <v>15.8333333333333</v>
      </c>
    </row>
    <row r="8229" spans="1:2">
      <c r="A8229">
        <v>1500015064</v>
      </c>
      <c r="B8229" s="154">
        <v>0</v>
      </c>
    </row>
    <row r="8230" spans="1:2">
      <c r="A8230">
        <v>1500015065</v>
      </c>
      <c r="B8230" s="154">
        <v>38.441666666666698</v>
      </c>
    </row>
    <row r="8231" spans="1:2">
      <c r="A8231">
        <v>1500015066</v>
      </c>
      <c r="B8231" s="154">
        <v>37.75</v>
      </c>
    </row>
    <row r="8232" spans="1:2">
      <c r="A8232">
        <v>1500015067</v>
      </c>
      <c r="B8232" s="154">
        <v>0</v>
      </c>
    </row>
    <row r="8233" spans="1:2">
      <c r="A8233">
        <v>1500015102</v>
      </c>
      <c r="B8233" s="154">
        <v>21.3333333333333</v>
      </c>
    </row>
    <row r="8234" spans="1:2">
      <c r="A8234">
        <v>1500015103</v>
      </c>
      <c r="B8234" s="154">
        <v>0</v>
      </c>
    </row>
    <row r="8235" spans="1:2">
      <c r="A8235">
        <v>1500015104</v>
      </c>
      <c r="B8235" s="154">
        <v>0</v>
      </c>
    </row>
    <row r="8236" spans="1:2">
      <c r="A8236">
        <v>1500015105</v>
      </c>
      <c r="B8236" s="154">
        <v>15</v>
      </c>
    </row>
    <row r="8237" spans="1:2">
      <c r="A8237">
        <v>1500015106</v>
      </c>
      <c r="B8237" s="154">
        <v>26.1666666666667</v>
      </c>
    </row>
    <row r="8238" spans="1:2">
      <c r="A8238">
        <v>1500015107</v>
      </c>
      <c r="B8238" s="154">
        <v>2.5</v>
      </c>
    </row>
    <row r="8239" spans="1:2">
      <c r="A8239">
        <v>1500015108</v>
      </c>
      <c r="B8239" s="154">
        <v>0</v>
      </c>
    </row>
    <row r="8240" spans="1:2">
      <c r="A8240">
        <v>1500015109</v>
      </c>
      <c r="B8240" s="154">
        <v>15.4166666666667</v>
      </c>
    </row>
    <row r="8241" spans="1:2">
      <c r="A8241">
        <v>1500015110</v>
      </c>
      <c r="B8241" s="154">
        <v>17.9166666666667</v>
      </c>
    </row>
    <row r="8242" spans="1:2">
      <c r="A8242">
        <v>1500015111</v>
      </c>
      <c r="B8242" s="154">
        <v>19.1666666666667</v>
      </c>
    </row>
    <row r="8243" spans="1:2">
      <c r="A8243">
        <v>1500015112</v>
      </c>
      <c r="B8243" s="154">
        <v>13.5</v>
      </c>
    </row>
    <row r="8244" spans="1:2">
      <c r="A8244">
        <v>1500015113</v>
      </c>
      <c r="B8244" s="154">
        <v>15.4166666666667</v>
      </c>
    </row>
    <row r="8245" spans="1:2">
      <c r="A8245">
        <v>1500015114</v>
      </c>
      <c r="B8245" s="154">
        <v>31</v>
      </c>
    </row>
    <row r="8246" spans="1:2">
      <c r="A8246">
        <v>1500015115</v>
      </c>
      <c r="B8246" s="154">
        <v>20.8333333333333</v>
      </c>
    </row>
    <row r="8247" spans="1:2">
      <c r="A8247">
        <v>1500015116</v>
      </c>
      <c r="B8247" s="154">
        <v>30.8333333333333</v>
      </c>
    </row>
    <row r="8248" spans="1:2">
      <c r="A8248">
        <v>1500015117</v>
      </c>
      <c r="B8248" s="154">
        <v>109.925</v>
      </c>
    </row>
    <row r="8249" spans="1:2">
      <c r="A8249">
        <v>1500015118</v>
      </c>
      <c r="B8249" s="154">
        <v>39</v>
      </c>
    </row>
    <row r="8250" spans="1:2">
      <c r="A8250">
        <v>1500015119</v>
      </c>
      <c r="B8250" s="154">
        <v>40.8333333333333</v>
      </c>
    </row>
    <row r="8251" spans="1:2">
      <c r="A8251">
        <v>1500015120</v>
      </c>
      <c r="B8251" s="154">
        <v>22.008333333333301</v>
      </c>
    </row>
    <row r="8252" spans="1:2">
      <c r="A8252">
        <v>1500015121</v>
      </c>
      <c r="B8252" s="154">
        <v>22.75</v>
      </c>
    </row>
    <row r="8253" spans="1:2">
      <c r="A8253">
        <v>1500015122</v>
      </c>
      <c r="B8253" s="154">
        <v>0</v>
      </c>
    </row>
    <row r="8254" spans="1:2">
      <c r="A8254">
        <v>1500015123</v>
      </c>
      <c r="B8254" s="154">
        <v>29.15</v>
      </c>
    </row>
    <row r="8255" spans="1:2">
      <c r="A8255">
        <v>1500015124</v>
      </c>
      <c r="B8255" s="154">
        <v>0.33333333333333298</v>
      </c>
    </row>
    <row r="8256" spans="1:2">
      <c r="A8256">
        <v>1500015125</v>
      </c>
      <c r="B8256" s="154">
        <v>0</v>
      </c>
    </row>
    <row r="8257" spans="1:2">
      <c r="A8257">
        <v>1500015126</v>
      </c>
      <c r="B8257" s="154">
        <v>0</v>
      </c>
    </row>
    <row r="8258" spans="1:2">
      <c r="A8258">
        <v>1500015128</v>
      </c>
      <c r="B8258" s="154">
        <v>42.8333333333333</v>
      </c>
    </row>
    <row r="8259" spans="1:2">
      <c r="A8259">
        <v>1500015129</v>
      </c>
      <c r="B8259" s="154">
        <v>6.6666666666666696</v>
      </c>
    </row>
    <row r="8260" spans="1:2">
      <c r="A8260">
        <v>1500015130</v>
      </c>
      <c r="B8260" s="154">
        <v>8.1666666666666696</v>
      </c>
    </row>
    <row r="8261" spans="1:2">
      <c r="A8261">
        <v>1500015131</v>
      </c>
      <c r="B8261" s="154">
        <v>13.4166666666667</v>
      </c>
    </row>
    <row r="8262" spans="1:2">
      <c r="A8262">
        <v>1500015139</v>
      </c>
      <c r="B8262" s="154">
        <v>0</v>
      </c>
    </row>
    <row r="8263" spans="1:2">
      <c r="A8263">
        <v>1500015140</v>
      </c>
      <c r="B8263" s="154">
        <v>0</v>
      </c>
    </row>
    <row r="8264" spans="1:2">
      <c r="A8264">
        <v>1500015141</v>
      </c>
      <c r="B8264" s="154">
        <v>2.5</v>
      </c>
    </row>
    <row r="8265" spans="1:2">
      <c r="A8265">
        <v>1500015142</v>
      </c>
      <c r="B8265" s="154">
        <v>28.9166666666667</v>
      </c>
    </row>
    <row r="8266" spans="1:2">
      <c r="A8266">
        <v>1500015143</v>
      </c>
      <c r="B8266" s="154">
        <v>0</v>
      </c>
    </row>
    <row r="8267" spans="1:2">
      <c r="A8267">
        <v>1500015144</v>
      </c>
      <c r="B8267" s="154">
        <v>6.6666666666666696</v>
      </c>
    </row>
    <row r="8268" spans="1:2">
      <c r="A8268">
        <v>1500015145</v>
      </c>
      <c r="B8268" s="154">
        <v>5</v>
      </c>
    </row>
    <row r="8269" spans="1:2">
      <c r="A8269">
        <v>1500015146</v>
      </c>
      <c r="B8269" s="154">
        <v>3.3333333333333299</v>
      </c>
    </row>
    <row r="8270" spans="1:2">
      <c r="A8270">
        <v>1500015147</v>
      </c>
      <c r="B8270" s="154">
        <v>0.41666666666666702</v>
      </c>
    </row>
    <row r="8271" spans="1:2">
      <c r="A8271">
        <v>1500015079</v>
      </c>
      <c r="B8271" s="154">
        <v>10.4166666666667</v>
      </c>
    </row>
    <row r="8272" spans="1:2">
      <c r="A8272">
        <v>1500015080</v>
      </c>
      <c r="B8272" s="154">
        <v>0</v>
      </c>
    </row>
    <row r="8273" spans="1:2">
      <c r="A8273">
        <v>1500015081</v>
      </c>
      <c r="B8273" s="154">
        <v>29.8333333333333</v>
      </c>
    </row>
    <row r="8274" spans="1:2">
      <c r="A8274">
        <v>1500015082</v>
      </c>
      <c r="B8274" s="154">
        <v>2.9166666666666701</v>
      </c>
    </row>
    <row r="8275" spans="1:2">
      <c r="A8275">
        <v>1500015083</v>
      </c>
      <c r="B8275" s="154">
        <v>13.6666666666667</v>
      </c>
    </row>
    <row r="8276" spans="1:2">
      <c r="A8276">
        <v>1500015084</v>
      </c>
      <c r="B8276" s="154">
        <v>0</v>
      </c>
    </row>
    <row r="8277" spans="1:2">
      <c r="A8277">
        <v>1500015085</v>
      </c>
      <c r="B8277" s="154">
        <v>18.933333333333302</v>
      </c>
    </row>
    <row r="8278" spans="1:2">
      <c r="A8278">
        <v>1500015086</v>
      </c>
      <c r="B8278" s="154">
        <v>82.5</v>
      </c>
    </row>
    <row r="8279" spans="1:2">
      <c r="A8279">
        <v>1500015087</v>
      </c>
      <c r="B8279" s="154">
        <v>3.1666666666666701</v>
      </c>
    </row>
    <row r="8280" spans="1:2">
      <c r="A8280">
        <v>1500015157</v>
      </c>
      <c r="B8280" s="154">
        <v>37.1666666666667</v>
      </c>
    </row>
    <row r="8281" spans="1:2">
      <c r="A8281">
        <v>1500015158</v>
      </c>
      <c r="B8281" s="154">
        <v>29.3333333333333</v>
      </c>
    </row>
    <row r="8282" spans="1:2">
      <c r="A8282">
        <v>1500015159</v>
      </c>
      <c r="B8282" s="154">
        <v>7.0833333333333304</v>
      </c>
    </row>
    <row r="8283" spans="1:2">
      <c r="A8283">
        <v>1500015160</v>
      </c>
      <c r="B8283" s="154">
        <v>0</v>
      </c>
    </row>
    <row r="8284" spans="1:2">
      <c r="A8284">
        <v>1500015161</v>
      </c>
      <c r="B8284" s="154">
        <v>0</v>
      </c>
    </row>
    <row r="8285" spans="1:2">
      <c r="A8285">
        <v>1500015162</v>
      </c>
      <c r="B8285" s="154">
        <v>0</v>
      </c>
    </row>
    <row r="8286" spans="1:2">
      <c r="A8286">
        <v>1500015172</v>
      </c>
      <c r="B8286" s="154">
        <v>20</v>
      </c>
    </row>
    <row r="8287" spans="1:2">
      <c r="A8287">
        <v>1500015192</v>
      </c>
      <c r="B8287" s="154">
        <v>7.4166666666666696</v>
      </c>
    </row>
    <row r="8288" spans="1:2">
      <c r="A8288">
        <v>1500015173</v>
      </c>
      <c r="B8288" s="154">
        <v>0</v>
      </c>
    </row>
    <row r="8289" spans="1:2">
      <c r="A8289">
        <v>1500015174</v>
      </c>
      <c r="B8289" s="154">
        <v>30.4166666666667</v>
      </c>
    </row>
    <row r="8290" spans="1:2">
      <c r="A8290">
        <v>1500015175</v>
      </c>
      <c r="B8290" s="154">
        <v>5</v>
      </c>
    </row>
    <row r="8291" spans="1:2">
      <c r="A8291">
        <v>1500015176</v>
      </c>
      <c r="B8291" s="154">
        <v>9.25</v>
      </c>
    </row>
    <row r="8292" spans="1:2">
      <c r="A8292">
        <v>1500015177</v>
      </c>
      <c r="B8292" s="154">
        <v>0</v>
      </c>
    </row>
    <row r="8293" spans="1:2">
      <c r="A8293">
        <v>1500015178</v>
      </c>
      <c r="B8293" s="154">
        <v>34.5833333333333</v>
      </c>
    </row>
    <row r="8294" spans="1:2">
      <c r="A8294">
        <v>1500015179</v>
      </c>
      <c r="B8294" s="154">
        <v>0</v>
      </c>
    </row>
    <row r="8295" spans="1:2">
      <c r="A8295">
        <v>1500015180</v>
      </c>
      <c r="B8295" s="154">
        <v>9.6666666666666696</v>
      </c>
    </row>
    <row r="8296" spans="1:2">
      <c r="A8296">
        <v>1500015181</v>
      </c>
      <c r="B8296" s="154">
        <v>16</v>
      </c>
    </row>
    <row r="8297" spans="1:2">
      <c r="A8297">
        <v>1500015182</v>
      </c>
      <c r="B8297" s="154">
        <v>0</v>
      </c>
    </row>
    <row r="8298" spans="1:2">
      <c r="A8298">
        <v>1500015183</v>
      </c>
      <c r="B8298" s="154">
        <v>0</v>
      </c>
    </row>
    <row r="8299" spans="1:2">
      <c r="A8299">
        <v>1500015194</v>
      </c>
      <c r="B8299" s="154">
        <v>2.9166666666666701</v>
      </c>
    </row>
    <row r="8300" spans="1:2">
      <c r="A8300">
        <v>1500015195</v>
      </c>
      <c r="B8300" s="154">
        <v>6.1666666666666696</v>
      </c>
    </row>
    <row r="8301" spans="1:2">
      <c r="A8301">
        <v>1500015196</v>
      </c>
      <c r="B8301" s="154">
        <v>29.4166666666667</v>
      </c>
    </row>
    <row r="8302" spans="1:2">
      <c r="A8302">
        <v>1500015197</v>
      </c>
      <c r="B8302" s="154">
        <v>15.8333333333333</v>
      </c>
    </row>
    <row r="8303" spans="1:2">
      <c r="A8303">
        <v>1500015198</v>
      </c>
      <c r="B8303" s="154">
        <v>19.5833333333333</v>
      </c>
    </row>
    <row r="8304" spans="1:2">
      <c r="A8304">
        <v>1500015199</v>
      </c>
      <c r="B8304" s="154">
        <v>9.3333333333333304</v>
      </c>
    </row>
    <row r="8305" spans="1:2">
      <c r="A8305">
        <v>1500015200</v>
      </c>
      <c r="B8305" s="154">
        <v>20.1666666666667</v>
      </c>
    </row>
    <row r="8306" spans="1:2">
      <c r="A8306">
        <v>1500015201</v>
      </c>
      <c r="B8306" s="154">
        <v>11.4166666666667</v>
      </c>
    </row>
    <row r="8307" spans="1:2">
      <c r="A8307">
        <v>1500015202</v>
      </c>
      <c r="B8307" s="154">
        <v>24.5833333333333</v>
      </c>
    </row>
    <row r="8308" spans="1:2">
      <c r="A8308">
        <v>1500015203</v>
      </c>
      <c r="B8308" s="154">
        <v>0</v>
      </c>
    </row>
    <row r="8309" spans="1:2">
      <c r="A8309">
        <v>1500015204</v>
      </c>
      <c r="B8309" s="154">
        <v>0</v>
      </c>
    </row>
    <row r="8310" spans="1:2">
      <c r="A8310">
        <v>1500015205</v>
      </c>
      <c r="B8310" s="154">
        <v>3.3333333333333299</v>
      </c>
    </row>
    <row r="8311" spans="1:2">
      <c r="A8311">
        <v>1500015206</v>
      </c>
      <c r="B8311" s="154">
        <v>0</v>
      </c>
    </row>
    <row r="8312" spans="1:2">
      <c r="A8312">
        <v>1500015207</v>
      </c>
      <c r="B8312" s="154">
        <v>1.5833333333333299</v>
      </c>
    </row>
    <row r="8313" spans="1:2">
      <c r="A8313">
        <v>1500015214</v>
      </c>
      <c r="B8313" s="154">
        <v>25.4166666666667</v>
      </c>
    </row>
    <row r="8314" spans="1:2">
      <c r="A8314">
        <v>1500015215</v>
      </c>
      <c r="B8314" s="154">
        <v>0</v>
      </c>
    </row>
    <row r="8315" spans="1:2">
      <c r="A8315">
        <v>1500015216</v>
      </c>
      <c r="B8315" s="154">
        <v>19.975000000000001</v>
      </c>
    </row>
    <row r="8316" spans="1:2">
      <c r="A8316">
        <v>1500015217</v>
      </c>
      <c r="B8316" s="154">
        <v>8.75</v>
      </c>
    </row>
    <row r="8317" spans="1:2">
      <c r="A8317">
        <v>1500015218</v>
      </c>
      <c r="B8317" s="154">
        <v>11.6666666666667</v>
      </c>
    </row>
    <row r="8318" spans="1:2">
      <c r="A8318">
        <v>1500015219</v>
      </c>
      <c r="B8318" s="154">
        <v>1.6666666666666701</v>
      </c>
    </row>
    <row r="8319" spans="1:2">
      <c r="A8319">
        <v>1500015220</v>
      </c>
      <c r="B8319" s="154">
        <v>0</v>
      </c>
    </row>
    <row r="8320" spans="1:2">
      <c r="A8320">
        <v>1500015221</v>
      </c>
      <c r="B8320" s="154">
        <v>5</v>
      </c>
    </row>
    <row r="8321" spans="1:2">
      <c r="A8321">
        <v>1500015261</v>
      </c>
      <c r="B8321" s="154">
        <v>7.5</v>
      </c>
    </row>
    <row r="8322" spans="1:2">
      <c r="A8322">
        <v>1500015264</v>
      </c>
      <c r="B8322" s="154">
        <v>29.1666666666667</v>
      </c>
    </row>
    <row r="8323" spans="1:2">
      <c r="A8323">
        <v>1500015265</v>
      </c>
      <c r="B8323" s="154">
        <v>5</v>
      </c>
    </row>
    <row r="8324" spans="1:2">
      <c r="A8324">
        <v>1500015267</v>
      </c>
      <c r="B8324" s="154">
        <v>6.6666666666666696</v>
      </c>
    </row>
    <row r="8325" spans="1:2">
      <c r="A8325">
        <v>1500015268</v>
      </c>
      <c r="B8325" s="154">
        <v>29.9166666666667</v>
      </c>
    </row>
    <row r="8326" spans="1:2">
      <c r="A8326">
        <v>1500015269</v>
      </c>
      <c r="B8326" s="154">
        <v>0</v>
      </c>
    </row>
    <row r="8327" spans="1:2">
      <c r="A8327">
        <v>1500015278</v>
      </c>
      <c r="B8327" s="154">
        <v>10.9166666666667</v>
      </c>
    </row>
    <row r="8328" spans="1:2">
      <c r="A8328">
        <v>1500015279</v>
      </c>
      <c r="B8328" s="154">
        <v>28.9583333333333</v>
      </c>
    </row>
    <row r="8329" spans="1:2">
      <c r="A8329">
        <v>1500015281</v>
      </c>
      <c r="B8329" s="154">
        <v>22.574999999999999</v>
      </c>
    </row>
    <row r="8330" spans="1:2">
      <c r="A8330">
        <v>1500015282</v>
      </c>
      <c r="B8330" s="154">
        <v>23.9</v>
      </c>
    </row>
    <row r="8331" spans="1:2">
      <c r="A8331">
        <v>1500015283</v>
      </c>
      <c r="B8331" s="154">
        <v>24.1666666666667</v>
      </c>
    </row>
    <row r="8332" spans="1:2">
      <c r="A8332">
        <v>1500015284</v>
      </c>
      <c r="B8332" s="154">
        <v>13.75</v>
      </c>
    </row>
    <row r="8333" spans="1:2">
      <c r="A8333">
        <v>1500015285</v>
      </c>
      <c r="B8333" s="154">
        <v>0</v>
      </c>
    </row>
    <row r="8334" spans="1:2">
      <c r="A8334">
        <v>1500015286</v>
      </c>
      <c r="B8334" s="154">
        <v>48.0833333333333</v>
      </c>
    </row>
    <row r="8335" spans="1:2">
      <c r="A8335">
        <v>1500015287</v>
      </c>
      <c r="B8335" s="154">
        <v>13.3333333333333</v>
      </c>
    </row>
    <row r="8336" spans="1:2">
      <c r="A8336">
        <v>1500015288</v>
      </c>
      <c r="B8336" s="154">
        <v>0</v>
      </c>
    </row>
    <row r="8337" spans="1:2">
      <c r="A8337">
        <v>1500015289</v>
      </c>
      <c r="B8337" s="154">
        <v>0</v>
      </c>
    </row>
    <row r="8338" spans="1:2">
      <c r="A8338">
        <v>1500015290</v>
      </c>
      <c r="B8338" s="154">
        <v>11.6666666666667</v>
      </c>
    </row>
    <row r="8339" spans="1:2">
      <c r="A8339">
        <v>1500015309</v>
      </c>
      <c r="B8339" s="154">
        <v>11.5833333333333</v>
      </c>
    </row>
    <row r="8340" spans="1:2">
      <c r="A8340">
        <v>1500015310</v>
      </c>
      <c r="B8340" s="154">
        <v>2.0833333333333299</v>
      </c>
    </row>
    <row r="8341" spans="1:2">
      <c r="A8341">
        <v>1500015311</v>
      </c>
      <c r="B8341" s="154">
        <v>2.5</v>
      </c>
    </row>
    <row r="8342" spans="1:2">
      <c r="A8342">
        <v>1500015312</v>
      </c>
      <c r="B8342" s="154">
        <v>0</v>
      </c>
    </row>
    <row r="8343" spans="1:2">
      <c r="A8343">
        <v>1500015313</v>
      </c>
      <c r="B8343" s="154">
        <v>47.8333333333333</v>
      </c>
    </row>
    <row r="8344" spans="1:2">
      <c r="A8344">
        <v>1500015314</v>
      </c>
      <c r="B8344" s="154">
        <v>1.6666666666666701</v>
      </c>
    </row>
    <row r="8345" spans="1:2">
      <c r="A8345">
        <v>1500015315</v>
      </c>
      <c r="B8345" s="154">
        <v>0</v>
      </c>
    </row>
    <row r="8346" spans="1:2">
      <c r="A8346">
        <v>1500015316</v>
      </c>
      <c r="B8346" s="154">
        <v>14.1666666666667</v>
      </c>
    </row>
    <row r="8347" spans="1:2">
      <c r="A8347">
        <v>1500015317</v>
      </c>
      <c r="B8347" s="154">
        <v>27.8333333333333</v>
      </c>
    </row>
    <row r="8348" spans="1:2">
      <c r="A8348">
        <v>1500015318</v>
      </c>
      <c r="B8348" s="154">
        <v>3.3333333333333299</v>
      </c>
    </row>
    <row r="8349" spans="1:2">
      <c r="A8349">
        <v>1500015319</v>
      </c>
      <c r="B8349" s="154">
        <v>0</v>
      </c>
    </row>
    <row r="8350" spans="1:2">
      <c r="A8350">
        <v>1500015320</v>
      </c>
      <c r="B8350" s="154">
        <v>0</v>
      </c>
    </row>
    <row r="8351" spans="1:2">
      <c r="A8351">
        <v>1500015321</v>
      </c>
      <c r="B8351" s="154">
        <v>0</v>
      </c>
    </row>
    <row r="8352" spans="1:2">
      <c r="A8352">
        <v>1500015322</v>
      </c>
      <c r="B8352" s="154">
        <v>0</v>
      </c>
    </row>
    <row r="8353" spans="1:2">
      <c r="A8353">
        <v>1500015323</v>
      </c>
      <c r="B8353" s="154">
        <v>0.83333333333333304</v>
      </c>
    </row>
    <row r="8354" spans="1:2">
      <c r="A8354">
        <v>1500015324</v>
      </c>
      <c r="B8354" s="154">
        <v>1.6666666666666701</v>
      </c>
    </row>
    <row r="8355" spans="1:2">
      <c r="A8355">
        <v>1500015325</v>
      </c>
      <c r="B8355" s="154">
        <v>80.8333333333333</v>
      </c>
    </row>
    <row r="8356" spans="1:2">
      <c r="A8356">
        <v>1500015326</v>
      </c>
      <c r="B8356" s="154">
        <v>49.1666666666667</v>
      </c>
    </row>
    <row r="8357" spans="1:2">
      <c r="A8357">
        <v>1500015342</v>
      </c>
      <c r="B8357" s="154">
        <v>10.9166666666667</v>
      </c>
    </row>
    <row r="8358" spans="1:2">
      <c r="A8358">
        <v>1500015343</v>
      </c>
      <c r="B8358" s="154">
        <v>27.5</v>
      </c>
    </row>
    <row r="8359" spans="1:2">
      <c r="A8359">
        <v>1500015344</v>
      </c>
      <c r="B8359" s="154">
        <v>12.3333333333333</v>
      </c>
    </row>
    <row r="8360" spans="1:2">
      <c r="A8360">
        <v>1500015345</v>
      </c>
      <c r="B8360" s="154">
        <v>10</v>
      </c>
    </row>
    <row r="8361" spans="1:2">
      <c r="A8361">
        <v>1500015346</v>
      </c>
      <c r="B8361" s="154">
        <v>20.4166666666667</v>
      </c>
    </row>
    <row r="8362" spans="1:2">
      <c r="A8362">
        <v>1500015347</v>
      </c>
      <c r="B8362" s="154">
        <v>0</v>
      </c>
    </row>
    <row r="8363" spans="1:2">
      <c r="A8363">
        <v>1500015348</v>
      </c>
      <c r="B8363" s="154">
        <v>0</v>
      </c>
    </row>
    <row r="8364" spans="1:2">
      <c r="A8364">
        <v>1500015372</v>
      </c>
      <c r="B8364" s="154">
        <v>9.25</v>
      </c>
    </row>
    <row r="8365" spans="1:2">
      <c r="A8365">
        <v>1500015374</v>
      </c>
      <c r="B8365" s="154">
        <v>1.8333333333333299</v>
      </c>
    </row>
    <row r="8366" spans="1:2">
      <c r="A8366">
        <v>1500015375</v>
      </c>
      <c r="B8366" s="154">
        <v>47.75</v>
      </c>
    </row>
    <row r="8367" spans="1:2">
      <c r="A8367">
        <v>1500015376</v>
      </c>
      <c r="B8367" s="154">
        <v>22.0833333333333</v>
      </c>
    </row>
    <row r="8368" spans="1:2">
      <c r="A8368">
        <v>1500015377</v>
      </c>
      <c r="B8368" s="154">
        <v>27.966666666666701</v>
      </c>
    </row>
    <row r="8369" spans="1:2">
      <c r="A8369">
        <v>1500015378</v>
      </c>
      <c r="B8369" s="154">
        <v>0</v>
      </c>
    </row>
    <row r="8370" spans="1:2">
      <c r="A8370">
        <v>1500015379</v>
      </c>
      <c r="B8370" s="154">
        <v>31.875</v>
      </c>
    </row>
    <row r="8371" spans="1:2">
      <c r="A8371">
        <v>1500015380</v>
      </c>
      <c r="B8371" s="154">
        <v>63.75</v>
      </c>
    </row>
    <row r="8372" spans="1:2">
      <c r="A8372">
        <v>1500015381</v>
      </c>
      <c r="B8372" s="154">
        <v>0</v>
      </c>
    </row>
    <row r="8373" spans="1:2">
      <c r="A8373">
        <v>1500015382</v>
      </c>
      <c r="B8373" s="154">
        <v>30.8333333333333</v>
      </c>
    </row>
    <row r="8374" spans="1:2">
      <c r="A8374">
        <v>1500015383</v>
      </c>
      <c r="B8374" s="154">
        <v>20</v>
      </c>
    </row>
    <row r="8375" spans="1:2">
      <c r="A8375">
        <v>1500015384</v>
      </c>
      <c r="B8375" s="154">
        <v>31.258333333333301</v>
      </c>
    </row>
    <row r="8376" spans="1:2">
      <c r="A8376">
        <v>1500015385</v>
      </c>
      <c r="B8376" s="154">
        <v>12.5</v>
      </c>
    </row>
    <row r="8377" spans="1:2">
      <c r="A8377">
        <v>1500015386</v>
      </c>
      <c r="B8377" s="154">
        <v>8.25</v>
      </c>
    </row>
    <row r="8378" spans="1:2">
      <c r="A8378">
        <v>1500015387</v>
      </c>
      <c r="B8378" s="154">
        <v>17.9166666666667</v>
      </c>
    </row>
    <row r="8379" spans="1:2">
      <c r="A8379">
        <v>1500015395</v>
      </c>
      <c r="B8379" s="154">
        <v>0</v>
      </c>
    </row>
    <row r="8380" spans="1:2">
      <c r="A8380">
        <v>1500015396</v>
      </c>
      <c r="B8380" s="154">
        <v>37.5</v>
      </c>
    </row>
    <row r="8381" spans="1:2">
      <c r="A8381">
        <v>1500015397</v>
      </c>
      <c r="B8381" s="154">
        <v>26.6666666666667</v>
      </c>
    </row>
    <row r="8382" spans="1:2">
      <c r="A8382">
        <v>1500015399</v>
      </c>
      <c r="B8382" s="154">
        <v>0</v>
      </c>
    </row>
    <row r="8383" spans="1:2">
      <c r="A8383">
        <v>1500015427</v>
      </c>
      <c r="B8383" s="154">
        <v>23.6666666666667</v>
      </c>
    </row>
    <row r="8384" spans="1:2">
      <c r="A8384">
        <v>1500015428</v>
      </c>
      <c r="B8384" s="154">
        <v>291.66666666666703</v>
      </c>
    </row>
    <row r="8385" spans="1:2">
      <c r="A8385">
        <v>1500015429</v>
      </c>
      <c r="B8385" s="154">
        <v>29.3333333333333</v>
      </c>
    </row>
    <row r="8386" spans="1:2">
      <c r="A8386">
        <v>1500015430</v>
      </c>
      <c r="B8386" s="154">
        <v>0</v>
      </c>
    </row>
    <row r="8387" spans="1:2">
      <c r="A8387">
        <v>1500015431</v>
      </c>
      <c r="B8387" s="154">
        <v>84.275000000000006</v>
      </c>
    </row>
    <row r="8388" spans="1:2">
      <c r="A8388">
        <v>1500015432</v>
      </c>
      <c r="B8388" s="154">
        <v>10.6666666666667</v>
      </c>
    </row>
    <row r="8389" spans="1:2">
      <c r="A8389">
        <v>1500015433</v>
      </c>
      <c r="B8389" s="154">
        <v>0</v>
      </c>
    </row>
    <row r="8390" spans="1:2">
      <c r="A8390">
        <v>1500015434</v>
      </c>
      <c r="B8390" s="154">
        <v>18.5</v>
      </c>
    </row>
    <row r="8391" spans="1:2">
      <c r="A8391">
        <v>1500015435</v>
      </c>
      <c r="B8391" s="154">
        <v>10</v>
      </c>
    </row>
    <row r="8392" spans="1:2">
      <c r="A8392">
        <v>1500015436</v>
      </c>
      <c r="B8392" s="154">
        <v>55.5</v>
      </c>
    </row>
    <row r="8393" spans="1:2">
      <c r="A8393">
        <v>1500015437</v>
      </c>
      <c r="B8393" s="154">
        <v>4.4166666666666696</v>
      </c>
    </row>
    <row r="8394" spans="1:2">
      <c r="A8394">
        <v>1500015438</v>
      </c>
      <c r="B8394" s="154">
        <v>0</v>
      </c>
    </row>
    <row r="8395" spans="1:2">
      <c r="A8395">
        <v>1500015462</v>
      </c>
      <c r="B8395" s="154">
        <v>7.0833333333333304</v>
      </c>
    </row>
    <row r="8396" spans="1:2">
      <c r="A8396">
        <v>1500015463</v>
      </c>
      <c r="B8396" s="154">
        <v>28.9166666666667</v>
      </c>
    </row>
    <row r="8397" spans="1:2">
      <c r="A8397">
        <v>1500015464</v>
      </c>
      <c r="B8397" s="154">
        <v>17.5</v>
      </c>
    </row>
    <row r="8398" spans="1:2">
      <c r="A8398">
        <v>1500015465</v>
      </c>
      <c r="B8398" s="154">
        <v>0</v>
      </c>
    </row>
    <row r="8399" spans="1:2">
      <c r="A8399">
        <v>1500015466</v>
      </c>
      <c r="B8399" s="154">
        <v>4.5833333333333304</v>
      </c>
    </row>
    <row r="8400" spans="1:2">
      <c r="A8400">
        <v>1500015467</v>
      </c>
      <c r="B8400" s="154">
        <v>8</v>
      </c>
    </row>
    <row r="8401" spans="1:2">
      <c r="A8401">
        <v>1500015468</v>
      </c>
      <c r="B8401" s="154">
        <v>44.174999999999997</v>
      </c>
    </row>
    <row r="8402" spans="1:2">
      <c r="A8402">
        <v>1500015469</v>
      </c>
      <c r="B8402" s="154">
        <v>0</v>
      </c>
    </row>
    <row r="8403" spans="1:2">
      <c r="A8403">
        <v>1500015470</v>
      </c>
      <c r="B8403" s="154">
        <v>25</v>
      </c>
    </row>
    <row r="8404" spans="1:2">
      <c r="A8404">
        <v>1500015471</v>
      </c>
      <c r="B8404" s="154">
        <v>0</v>
      </c>
    </row>
    <row r="8405" spans="1:2">
      <c r="A8405">
        <v>1500015484</v>
      </c>
      <c r="B8405" s="154">
        <v>20.3333333333333</v>
      </c>
    </row>
    <row r="8406" spans="1:2">
      <c r="A8406">
        <v>1500015485</v>
      </c>
      <c r="B8406" s="154">
        <v>15</v>
      </c>
    </row>
    <row r="8407" spans="1:2">
      <c r="A8407">
        <v>1500015486</v>
      </c>
      <c r="B8407" s="154">
        <v>20.0833333333333</v>
      </c>
    </row>
    <row r="8408" spans="1:2">
      <c r="A8408">
        <v>1500015487</v>
      </c>
      <c r="B8408" s="154">
        <v>24.4166666666667</v>
      </c>
    </row>
    <row r="8409" spans="1:2">
      <c r="A8409">
        <v>1500015488</v>
      </c>
      <c r="B8409" s="154">
        <v>52.1</v>
      </c>
    </row>
    <row r="8410" spans="1:2">
      <c r="A8410">
        <v>1500015489</v>
      </c>
      <c r="B8410" s="154">
        <v>3.4166666666666701</v>
      </c>
    </row>
    <row r="8411" spans="1:2">
      <c r="A8411">
        <v>1500015490</v>
      </c>
      <c r="B8411" s="154">
        <v>0</v>
      </c>
    </row>
    <row r="8412" spans="1:2">
      <c r="A8412">
        <v>1500015491</v>
      </c>
      <c r="B8412" s="154">
        <v>4.1666666666666696</v>
      </c>
    </row>
    <row r="8413" spans="1:2">
      <c r="A8413">
        <v>1500015492</v>
      </c>
      <c r="B8413" s="154">
        <v>8.6666666666666696</v>
      </c>
    </row>
    <row r="8414" spans="1:2">
      <c r="A8414">
        <v>1500015493</v>
      </c>
      <c r="B8414" s="154">
        <v>5</v>
      </c>
    </row>
    <row r="8415" spans="1:2">
      <c r="A8415">
        <v>1500015494</v>
      </c>
      <c r="B8415" s="154">
        <v>0</v>
      </c>
    </row>
    <row r="8416" spans="1:2">
      <c r="A8416">
        <v>1500015495</v>
      </c>
      <c r="B8416" s="154">
        <v>24.1666666666667</v>
      </c>
    </row>
    <row r="8417" spans="1:2">
      <c r="A8417">
        <v>1500015514</v>
      </c>
      <c r="B8417" s="154">
        <v>59.375</v>
      </c>
    </row>
    <row r="8418" spans="1:2">
      <c r="A8418">
        <v>1500015515</v>
      </c>
      <c r="B8418" s="154">
        <v>0</v>
      </c>
    </row>
    <row r="8419" spans="1:2">
      <c r="A8419">
        <v>1500015517</v>
      </c>
      <c r="B8419" s="154">
        <v>12.5</v>
      </c>
    </row>
    <row r="8420" spans="1:2">
      <c r="A8420">
        <v>1500015518</v>
      </c>
      <c r="B8420" s="154">
        <v>31.75</v>
      </c>
    </row>
    <row r="8421" spans="1:2">
      <c r="A8421">
        <v>1500015519</v>
      </c>
      <c r="B8421" s="154">
        <v>13.75</v>
      </c>
    </row>
    <row r="8422" spans="1:2">
      <c r="A8422">
        <v>1500015520</v>
      </c>
      <c r="B8422" s="154">
        <v>0</v>
      </c>
    </row>
    <row r="8423" spans="1:2">
      <c r="A8423">
        <v>1500015521</v>
      </c>
      <c r="B8423" s="154">
        <v>0</v>
      </c>
    </row>
    <row r="8424" spans="1:2">
      <c r="A8424">
        <v>1500015552</v>
      </c>
      <c r="B8424" s="154">
        <v>1.25</v>
      </c>
    </row>
    <row r="8425" spans="1:2">
      <c r="A8425">
        <v>1500015553</v>
      </c>
      <c r="B8425" s="154">
        <v>0.91666666666666696</v>
      </c>
    </row>
    <row r="8426" spans="1:2">
      <c r="A8426">
        <v>1500015554</v>
      </c>
      <c r="B8426" s="154">
        <v>36</v>
      </c>
    </row>
    <row r="8427" spans="1:2">
      <c r="A8427">
        <v>1500015555</v>
      </c>
      <c r="B8427" s="154">
        <v>0</v>
      </c>
    </row>
    <row r="8428" spans="1:2">
      <c r="A8428">
        <v>1500015556</v>
      </c>
      <c r="B8428" s="154">
        <v>23.75</v>
      </c>
    </row>
    <row r="8429" spans="1:2">
      <c r="A8429">
        <v>1500015557</v>
      </c>
      <c r="B8429" s="154">
        <v>8.5</v>
      </c>
    </row>
    <row r="8430" spans="1:2">
      <c r="A8430">
        <v>1500015558</v>
      </c>
      <c r="B8430" s="154">
        <v>17.9166666666667</v>
      </c>
    </row>
    <row r="8431" spans="1:2">
      <c r="A8431">
        <v>1500015559</v>
      </c>
      <c r="B8431" s="154">
        <v>0</v>
      </c>
    </row>
    <row r="8432" spans="1:2">
      <c r="A8432">
        <v>1500015560</v>
      </c>
      <c r="B8432" s="154">
        <v>0</v>
      </c>
    </row>
    <row r="8433" spans="1:2">
      <c r="A8433">
        <v>1500015561</v>
      </c>
      <c r="B8433" s="154">
        <v>25.5833333333333</v>
      </c>
    </row>
    <row r="8434" spans="1:2">
      <c r="A8434">
        <v>1500015562</v>
      </c>
      <c r="B8434" s="154">
        <v>41.3333333333333</v>
      </c>
    </row>
    <row r="8435" spans="1:2">
      <c r="A8435">
        <v>1500015563</v>
      </c>
      <c r="B8435" s="154">
        <v>16.6666666666667</v>
      </c>
    </row>
    <row r="8436" spans="1:2">
      <c r="A8436">
        <v>1500015564</v>
      </c>
      <c r="B8436" s="154">
        <v>4.6666666666666696</v>
      </c>
    </row>
    <row r="8437" spans="1:2">
      <c r="A8437">
        <v>1500015566</v>
      </c>
      <c r="B8437" s="154">
        <v>13.1666666666667</v>
      </c>
    </row>
    <row r="8438" spans="1:2">
      <c r="A8438">
        <v>1500015567</v>
      </c>
      <c r="B8438" s="154">
        <v>12.5833333333333</v>
      </c>
    </row>
    <row r="8439" spans="1:2">
      <c r="A8439">
        <v>1500015568</v>
      </c>
      <c r="B8439" s="154">
        <v>2.9166666666666701</v>
      </c>
    </row>
    <row r="8440" spans="1:2">
      <c r="A8440">
        <v>1500015569</v>
      </c>
      <c r="B8440" s="154">
        <v>33.3333333333333</v>
      </c>
    </row>
    <row r="8441" spans="1:2">
      <c r="A8441">
        <v>1500015570</v>
      </c>
      <c r="B8441" s="154">
        <v>56.6666666666667</v>
      </c>
    </row>
    <row r="8442" spans="1:2">
      <c r="A8442">
        <v>1500015571</v>
      </c>
      <c r="B8442" s="154">
        <v>0</v>
      </c>
    </row>
    <row r="8443" spans="1:2">
      <c r="A8443">
        <v>1500015572</v>
      </c>
      <c r="B8443" s="154">
        <v>0</v>
      </c>
    </row>
    <row r="8444" spans="1:2">
      <c r="A8444">
        <v>1500015573</v>
      </c>
      <c r="B8444" s="154">
        <v>17.3333333333333</v>
      </c>
    </row>
    <row r="8445" spans="1:2">
      <c r="A8445">
        <v>1500015549</v>
      </c>
      <c r="B8445" s="154">
        <v>29.75</v>
      </c>
    </row>
    <row r="8446" spans="1:2">
      <c r="A8446">
        <v>1500015550</v>
      </c>
      <c r="B8446" s="154">
        <v>0.83333333333333304</v>
      </c>
    </row>
    <row r="8447" spans="1:2">
      <c r="A8447">
        <v>1500015551</v>
      </c>
      <c r="B8447" s="154">
        <v>0</v>
      </c>
    </row>
    <row r="8448" spans="1:2">
      <c r="A8448">
        <v>1500015582</v>
      </c>
      <c r="B8448" s="154">
        <v>2.9166666666666701</v>
      </c>
    </row>
    <row r="8449" spans="1:2">
      <c r="A8449">
        <v>1500015583</v>
      </c>
      <c r="B8449" s="154">
        <v>3.3333333333333299</v>
      </c>
    </row>
    <row r="8450" spans="1:2">
      <c r="A8450">
        <v>1500015584</v>
      </c>
      <c r="B8450" s="154">
        <v>0</v>
      </c>
    </row>
    <row r="8451" spans="1:2">
      <c r="A8451">
        <v>1500015585</v>
      </c>
      <c r="B8451" s="154">
        <v>60.0833333333333</v>
      </c>
    </row>
    <row r="8452" spans="1:2">
      <c r="A8452">
        <v>1500015596</v>
      </c>
      <c r="B8452" s="154">
        <v>15.1666666666667</v>
      </c>
    </row>
    <row r="8453" spans="1:2">
      <c r="A8453">
        <v>1500015597</v>
      </c>
      <c r="B8453" s="154">
        <v>57.9166666666667</v>
      </c>
    </row>
    <row r="8454" spans="1:2">
      <c r="A8454">
        <v>1500015598</v>
      </c>
      <c r="B8454" s="154">
        <v>9.5</v>
      </c>
    </row>
    <row r="8455" spans="1:2">
      <c r="A8455">
        <v>1500015599</v>
      </c>
      <c r="B8455" s="154">
        <v>0</v>
      </c>
    </row>
    <row r="8456" spans="1:2">
      <c r="A8456">
        <v>1500015600</v>
      </c>
      <c r="B8456" s="154">
        <v>37.1666666666667</v>
      </c>
    </row>
    <row r="8457" spans="1:2">
      <c r="A8457">
        <v>1500015602</v>
      </c>
      <c r="B8457" s="154">
        <v>0</v>
      </c>
    </row>
    <row r="8458" spans="1:2">
      <c r="A8458">
        <v>1500015603</v>
      </c>
      <c r="B8458" s="154">
        <v>0</v>
      </c>
    </row>
    <row r="8459" spans="1:2">
      <c r="A8459">
        <v>1500015604</v>
      </c>
      <c r="B8459" s="154">
        <v>0</v>
      </c>
    </row>
    <row r="8460" spans="1:2">
      <c r="A8460">
        <v>1500015605</v>
      </c>
      <c r="B8460" s="154">
        <v>2.5</v>
      </c>
    </row>
    <row r="8461" spans="1:2">
      <c r="A8461">
        <v>1500015607</v>
      </c>
      <c r="B8461" s="154">
        <v>0</v>
      </c>
    </row>
    <row r="8462" spans="1:2">
      <c r="A8462">
        <v>1500015608</v>
      </c>
      <c r="B8462" s="154">
        <v>0</v>
      </c>
    </row>
    <row r="8463" spans="1:2">
      <c r="A8463">
        <v>1500015609</v>
      </c>
      <c r="B8463" s="154">
        <v>23.3333333333333</v>
      </c>
    </row>
    <row r="8464" spans="1:2">
      <c r="A8464">
        <v>1500015610</v>
      </c>
      <c r="B8464" s="154">
        <v>53.4583333333333</v>
      </c>
    </row>
    <row r="8465" spans="1:2">
      <c r="A8465">
        <v>1500015612</v>
      </c>
      <c r="B8465" s="154">
        <v>79.3333333333333</v>
      </c>
    </row>
    <row r="8466" spans="1:2">
      <c r="A8466">
        <v>1500015619</v>
      </c>
      <c r="B8466" s="154">
        <v>21.4166666666667</v>
      </c>
    </row>
    <row r="8467" spans="1:2">
      <c r="A8467">
        <v>1500015620</v>
      </c>
      <c r="B8467" s="154">
        <v>0.41666666666666702</v>
      </c>
    </row>
    <row r="8468" spans="1:2">
      <c r="A8468">
        <v>1500015621</v>
      </c>
      <c r="B8468" s="154">
        <v>33.5</v>
      </c>
    </row>
    <row r="8469" spans="1:2">
      <c r="A8469">
        <v>1500015622</v>
      </c>
      <c r="B8469" s="154">
        <v>1.5</v>
      </c>
    </row>
    <row r="8470" spans="1:2">
      <c r="A8470">
        <v>1500015623</v>
      </c>
      <c r="B8470" s="154">
        <v>0</v>
      </c>
    </row>
    <row r="8471" spans="1:2">
      <c r="A8471">
        <v>1500015624</v>
      </c>
      <c r="B8471" s="154">
        <v>21.6666666666667</v>
      </c>
    </row>
    <row r="8472" spans="1:2">
      <c r="A8472">
        <v>1500015625</v>
      </c>
      <c r="B8472" s="154">
        <v>10</v>
      </c>
    </row>
    <row r="8473" spans="1:2">
      <c r="A8473">
        <v>1500015626</v>
      </c>
      <c r="B8473" s="154">
        <v>0</v>
      </c>
    </row>
    <row r="8474" spans="1:2">
      <c r="A8474">
        <v>1500015635</v>
      </c>
      <c r="B8474" s="154">
        <v>0</v>
      </c>
    </row>
    <row r="8475" spans="1:2">
      <c r="A8475">
        <v>1500015628</v>
      </c>
      <c r="B8475" s="154">
        <v>28.608333333333299</v>
      </c>
    </row>
    <row r="8476" spans="1:2">
      <c r="A8476">
        <v>1500015629</v>
      </c>
      <c r="B8476" s="154">
        <v>46.6666666666667</v>
      </c>
    </row>
    <row r="8477" spans="1:2">
      <c r="A8477">
        <v>1500015646</v>
      </c>
      <c r="B8477" s="154">
        <v>16.75</v>
      </c>
    </row>
    <row r="8478" spans="1:2">
      <c r="A8478">
        <v>1500015647</v>
      </c>
      <c r="B8478" s="154">
        <v>7.0833333333333304</v>
      </c>
    </row>
    <row r="8479" spans="1:2">
      <c r="A8479">
        <v>1500015648</v>
      </c>
      <c r="B8479" s="154">
        <v>14.5</v>
      </c>
    </row>
    <row r="8480" spans="1:2">
      <c r="A8480">
        <v>1500015649</v>
      </c>
      <c r="B8480" s="154">
        <v>26.9583333333333</v>
      </c>
    </row>
    <row r="8481" spans="1:2">
      <c r="A8481">
        <v>1500015650</v>
      </c>
      <c r="B8481" s="154">
        <v>20.1666666666667</v>
      </c>
    </row>
    <row r="8482" spans="1:2">
      <c r="A8482">
        <v>1500015651</v>
      </c>
      <c r="B8482" s="154">
        <v>3.5</v>
      </c>
    </row>
    <row r="8483" spans="1:2">
      <c r="A8483">
        <v>1500015652</v>
      </c>
      <c r="B8483" s="154">
        <v>17.975000000000001</v>
      </c>
    </row>
    <row r="8484" spans="1:2">
      <c r="A8484">
        <v>1500015653</v>
      </c>
      <c r="B8484" s="154">
        <v>0</v>
      </c>
    </row>
    <row r="8485" spans="1:2">
      <c r="A8485">
        <v>1500015654</v>
      </c>
      <c r="B8485" s="154">
        <v>15.4416666666667</v>
      </c>
    </row>
    <row r="8486" spans="1:2">
      <c r="A8486">
        <v>1500015655</v>
      </c>
      <c r="B8486" s="154">
        <v>9.8333333333333304</v>
      </c>
    </row>
    <row r="8487" spans="1:2">
      <c r="A8487">
        <v>1500015656</v>
      </c>
      <c r="B8487" s="154">
        <v>8.1666666666666696</v>
      </c>
    </row>
    <row r="8488" spans="1:2">
      <c r="A8488">
        <v>1500015657</v>
      </c>
      <c r="B8488" s="154">
        <v>29</v>
      </c>
    </row>
    <row r="8489" spans="1:2">
      <c r="A8489">
        <v>1500015658</v>
      </c>
      <c r="B8489" s="154">
        <v>0</v>
      </c>
    </row>
    <row r="8490" spans="1:2">
      <c r="A8490">
        <v>1500015659</v>
      </c>
      <c r="B8490" s="154">
        <v>224.23333333333301</v>
      </c>
    </row>
    <row r="8491" spans="1:2">
      <c r="A8491">
        <v>1500015660</v>
      </c>
      <c r="B8491" s="154">
        <v>6.9166666666666696</v>
      </c>
    </row>
    <row r="8492" spans="1:2">
      <c r="A8492">
        <v>1500015661</v>
      </c>
      <c r="B8492" s="154">
        <v>8.9166666666666696</v>
      </c>
    </row>
    <row r="8493" spans="1:2">
      <c r="A8493">
        <v>1500015684</v>
      </c>
      <c r="B8493" s="154">
        <v>15.75</v>
      </c>
    </row>
    <row r="8494" spans="1:2">
      <c r="A8494">
        <v>1500015685</v>
      </c>
      <c r="B8494" s="154">
        <v>111.166666666667</v>
      </c>
    </row>
    <row r="8495" spans="1:2">
      <c r="A8495">
        <v>1500015686</v>
      </c>
      <c r="B8495" s="154">
        <v>53.0833333333333</v>
      </c>
    </row>
    <row r="8496" spans="1:2">
      <c r="A8496">
        <v>1500015687</v>
      </c>
      <c r="B8496" s="154">
        <v>12.008333333333301</v>
      </c>
    </row>
    <row r="8497" spans="1:2">
      <c r="A8497">
        <v>1500015688</v>
      </c>
      <c r="B8497" s="154">
        <v>14.75</v>
      </c>
    </row>
    <row r="8498" spans="1:2">
      <c r="A8498">
        <v>1500015689</v>
      </c>
      <c r="B8498" s="154">
        <v>0</v>
      </c>
    </row>
    <row r="8499" spans="1:2">
      <c r="A8499">
        <v>1500015690</v>
      </c>
      <c r="B8499" s="154">
        <v>5</v>
      </c>
    </row>
    <row r="8500" spans="1:2">
      <c r="A8500">
        <v>1500015691</v>
      </c>
      <c r="B8500" s="154">
        <v>5</v>
      </c>
    </row>
    <row r="8501" spans="1:2">
      <c r="A8501">
        <v>1500015692</v>
      </c>
      <c r="B8501" s="154">
        <v>12.0833333333333</v>
      </c>
    </row>
    <row r="8502" spans="1:2">
      <c r="A8502">
        <v>1500015693</v>
      </c>
      <c r="B8502" s="154">
        <v>7.9166666666666696</v>
      </c>
    </row>
    <row r="8503" spans="1:2">
      <c r="A8503">
        <v>1500015694</v>
      </c>
      <c r="B8503" s="154">
        <v>43.75</v>
      </c>
    </row>
    <row r="8504" spans="1:2">
      <c r="A8504">
        <v>1500015695</v>
      </c>
      <c r="B8504" s="154">
        <v>4.0833333333333304</v>
      </c>
    </row>
    <row r="8505" spans="1:2">
      <c r="A8505">
        <v>1500015697</v>
      </c>
      <c r="B8505" s="154">
        <v>31.5</v>
      </c>
    </row>
    <row r="8506" spans="1:2">
      <c r="A8506">
        <v>1500015698</v>
      </c>
      <c r="B8506" s="154">
        <v>0</v>
      </c>
    </row>
    <row r="8507" spans="1:2">
      <c r="A8507">
        <v>1500015699</v>
      </c>
      <c r="B8507" s="154">
        <v>0</v>
      </c>
    </row>
    <row r="8508" spans="1:2">
      <c r="A8508">
        <v>1500015715</v>
      </c>
      <c r="B8508" s="154">
        <v>18.1666666666667</v>
      </c>
    </row>
    <row r="8509" spans="1:2">
      <c r="A8509">
        <v>1500015716</v>
      </c>
      <c r="B8509" s="154">
        <v>14.9166666666667</v>
      </c>
    </row>
    <row r="8510" spans="1:2">
      <c r="A8510">
        <v>1500015717</v>
      </c>
      <c r="B8510" s="154">
        <v>72.2916666666667</v>
      </c>
    </row>
    <row r="8511" spans="1:2">
      <c r="A8511">
        <v>1500015718</v>
      </c>
      <c r="B8511" s="154">
        <v>0</v>
      </c>
    </row>
    <row r="8512" spans="1:2">
      <c r="A8512">
        <v>1500015719</v>
      </c>
      <c r="B8512" s="154">
        <v>0</v>
      </c>
    </row>
    <row r="8513" spans="1:2">
      <c r="A8513">
        <v>1500015720</v>
      </c>
      <c r="B8513" s="154">
        <v>89.6666666666667</v>
      </c>
    </row>
    <row r="8514" spans="1:2">
      <c r="A8514">
        <v>1500015721</v>
      </c>
      <c r="B8514" s="154">
        <v>6.6666666666666696</v>
      </c>
    </row>
    <row r="8515" spans="1:2">
      <c r="A8515">
        <v>1500015735</v>
      </c>
      <c r="B8515" s="154">
        <v>7.1666666666666696</v>
      </c>
    </row>
    <row r="8516" spans="1:2">
      <c r="A8516">
        <v>1500015737</v>
      </c>
      <c r="B8516" s="154">
        <v>15.9166666666667</v>
      </c>
    </row>
    <row r="8517" spans="1:2">
      <c r="A8517">
        <v>1500015738</v>
      </c>
      <c r="B8517" s="154">
        <v>31.0833333333333</v>
      </c>
    </row>
    <row r="8518" spans="1:2">
      <c r="A8518">
        <v>1500015739</v>
      </c>
      <c r="B8518" s="154">
        <v>13.6833333333333</v>
      </c>
    </row>
    <row r="8519" spans="1:2">
      <c r="A8519">
        <v>1500015740</v>
      </c>
      <c r="B8519" s="154">
        <v>9.75</v>
      </c>
    </row>
    <row r="8520" spans="1:2">
      <c r="A8520">
        <v>1500015741</v>
      </c>
      <c r="B8520" s="154">
        <v>0</v>
      </c>
    </row>
    <row r="8521" spans="1:2">
      <c r="A8521">
        <v>1500015742</v>
      </c>
      <c r="B8521" s="154">
        <v>0</v>
      </c>
    </row>
    <row r="8522" spans="1:2">
      <c r="A8522">
        <v>1500015743</v>
      </c>
      <c r="B8522" s="154">
        <v>24.1666666666667</v>
      </c>
    </row>
    <row r="8523" spans="1:2">
      <c r="A8523">
        <v>1500015745</v>
      </c>
      <c r="B8523" s="154">
        <v>47.5</v>
      </c>
    </row>
    <row r="8524" spans="1:2">
      <c r="A8524">
        <v>1500015746</v>
      </c>
      <c r="B8524" s="154">
        <v>1.6666666666666701</v>
      </c>
    </row>
    <row r="8525" spans="1:2">
      <c r="A8525">
        <v>1500015747</v>
      </c>
      <c r="B8525" s="154">
        <v>0.41666666666666702</v>
      </c>
    </row>
    <row r="8526" spans="1:2">
      <c r="A8526">
        <v>1500015748</v>
      </c>
      <c r="B8526" s="154">
        <v>26.1666666666667</v>
      </c>
    </row>
    <row r="8527" spans="1:2">
      <c r="A8527">
        <v>1500015749</v>
      </c>
      <c r="B8527" s="154">
        <v>25.8333333333333</v>
      </c>
    </row>
    <row r="8528" spans="1:2">
      <c r="A8528">
        <v>1500015750</v>
      </c>
      <c r="B8528" s="154">
        <v>19.1666666666667</v>
      </c>
    </row>
    <row r="8529" spans="1:2">
      <c r="A8529">
        <v>1500015751</v>
      </c>
      <c r="B8529" s="154">
        <v>13.1666666666667</v>
      </c>
    </row>
    <row r="8530" spans="1:2">
      <c r="A8530">
        <v>1500015752</v>
      </c>
      <c r="B8530" s="154">
        <v>42.8333333333333</v>
      </c>
    </row>
    <row r="8531" spans="1:2">
      <c r="A8531">
        <v>1500015753</v>
      </c>
      <c r="B8531" s="154">
        <v>32.533333333333303</v>
      </c>
    </row>
    <row r="8532" spans="1:2">
      <c r="A8532">
        <v>1500015754</v>
      </c>
      <c r="B8532" s="154">
        <v>14.75</v>
      </c>
    </row>
    <row r="8533" spans="1:2">
      <c r="A8533">
        <v>1500015755</v>
      </c>
      <c r="B8533" s="154">
        <v>0</v>
      </c>
    </row>
    <row r="8534" spans="1:2">
      <c r="A8534">
        <v>1500015756</v>
      </c>
      <c r="B8534" s="154">
        <v>40.75</v>
      </c>
    </row>
    <row r="8535" spans="1:2">
      <c r="A8535">
        <v>1500015757</v>
      </c>
      <c r="B8535" s="154">
        <v>0</v>
      </c>
    </row>
    <row r="8536" spans="1:2">
      <c r="A8536">
        <v>1500015758</v>
      </c>
      <c r="B8536" s="154">
        <v>0</v>
      </c>
    </row>
    <row r="8537" spans="1:2">
      <c r="A8537">
        <v>1500015759</v>
      </c>
      <c r="B8537" s="154">
        <v>0</v>
      </c>
    </row>
    <row r="8538" spans="1:2">
      <c r="A8538">
        <v>1500015760</v>
      </c>
      <c r="B8538" s="154">
        <v>0</v>
      </c>
    </row>
    <row r="8539" spans="1:2">
      <c r="A8539">
        <v>1500015772</v>
      </c>
      <c r="B8539" s="154">
        <v>0</v>
      </c>
    </row>
    <row r="8540" spans="1:2">
      <c r="A8540">
        <v>1500015773</v>
      </c>
      <c r="B8540" s="154">
        <v>10</v>
      </c>
    </row>
    <row r="8541" spans="1:2">
      <c r="A8541">
        <v>1500015775</v>
      </c>
      <c r="B8541" s="154">
        <v>2.8333333333333299</v>
      </c>
    </row>
    <row r="8542" spans="1:2">
      <c r="A8542">
        <v>1500015776</v>
      </c>
      <c r="B8542" s="154">
        <v>29.65</v>
      </c>
    </row>
    <row r="8543" spans="1:2">
      <c r="A8543">
        <v>1500015777</v>
      </c>
      <c r="B8543" s="154">
        <v>0</v>
      </c>
    </row>
    <row r="8544" spans="1:2">
      <c r="A8544">
        <v>1500015778</v>
      </c>
      <c r="B8544" s="154">
        <v>48.5833333333333</v>
      </c>
    </row>
    <row r="8545" spans="1:2">
      <c r="A8545">
        <v>1500015779</v>
      </c>
      <c r="B8545" s="154">
        <v>12.6666666666667</v>
      </c>
    </row>
    <row r="8546" spans="1:2">
      <c r="A8546">
        <v>1500015791</v>
      </c>
      <c r="B8546" s="154">
        <v>39.5</v>
      </c>
    </row>
    <row r="8547" spans="1:2">
      <c r="A8547">
        <v>1500015780</v>
      </c>
      <c r="B8547" s="154">
        <v>0</v>
      </c>
    </row>
    <row r="8548" spans="1:2">
      <c r="A8548">
        <v>1500015781</v>
      </c>
      <c r="B8548" s="154">
        <v>2.6666666666666701</v>
      </c>
    </row>
    <row r="8549" spans="1:2">
      <c r="A8549">
        <v>1500015782</v>
      </c>
      <c r="B8549" s="154">
        <v>0</v>
      </c>
    </row>
    <row r="8550" spans="1:2">
      <c r="A8550">
        <v>1500015783</v>
      </c>
      <c r="B8550" s="154">
        <v>11.25</v>
      </c>
    </row>
    <row r="8551" spans="1:2">
      <c r="A8551">
        <v>1500015784</v>
      </c>
      <c r="B8551" s="154">
        <v>12.9166666666667</v>
      </c>
    </row>
    <row r="8552" spans="1:2">
      <c r="A8552">
        <v>1500015785</v>
      </c>
      <c r="B8552" s="154">
        <v>17.1666666666667</v>
      </c>
    </row>
    <row r="8553" spans="1:2">
      <c r="A8553">
        <v>1500015786</v>
      </c>
      <c r="B8553" s="154">
        <v>2.5</v>
      </c>
    </row>
    <row r="8554" spans="1:2">
      <c r="A8554">
        <v>1500015787</v>
      </c>
      <c r="B8554" s="154">
        <v>395</v>
      </c>
    </row>
    <row r="8555" spans="1:2">
      <c r="A8555">
        <v>1500015788</v>
      </c>
      <c r="B8555" s="154">
        <v>46.6666666666667</v>
      </c>
    </row>
    <row r="8556" spans="1:2">
      <c r="A8556">
        <v>1500015789</v>
      </c>
      <c r="B8556" s="154">
        <v>0</v>
      </c>
    </row>
    <row r="8557" spans="1:2">
      <c r="A8557">
        <v>1500015575</v>
      </c>
      <c r="B8557" s="154">
        <v>82.983333333333306</v>
      </c>
    </row>
    <row r="8558" spans="1:2">
      <c r="A8558">
        <v>1500015576</v>
      </c>
      <c r="B8558" s="154">
        <v>16.6666666666667</v>
      </c>
    </row>
    <row r="8559" spans="1:2">
      <c r="A8559">
        <v>1500015577</v>
      </c>
      <c r="B8559" s="154">
        <v>0</v>
      </c>
    </row>
    <row r="8560" spans="1:2">
      <c r="A8560">
        <v>1500015578</v>
      </c>
      <c r="B8560" s="154">
        <v>31.024999999999999</v>
      </c>
    </row>
    <row r="8561" spans="1:2">
      <c r="A8561">
        <v>1500015580</v>
      </c>
      <c r="B8561" s="154">
        <v>15.4166666666667</v>
      </c>
    </row>
    <row r="8562" spans="1:2">
      <c r="A8562">
        <v>1500015581</v>
      </c>
      <c r="B8562" s="154">
        <v>2.9166666666666701</v>
      </c>
    </row>
    <row r="8563" spans="1:2">
      <c r="A8563">
        <v>1500015872</v>
      </c>
      <c r="B8563" s="154">
        <v>0</v>
      </c>
    </row>
    <row r="8564" spans="1:2">
      <c r="A8564">
        <v>1500015873</v>
      </c>
      <c r="B8564" s="154">
        <v>4.3333333333333304</v>
      </c>
    </row>
    <row r="8565" spans="1:2">
      <c r="A8565">
        <v>1500015874</v>
      </c>
      <c r="B8565" s="154">
        <v>10.6666666666667</v>
      </c>
    </row>
    <row r="8566" spans="1:2">
      <c r="A8566">
        <v>1500015875</v>
      </c>
      <c r="B8566" s="154">
        <v>10.4166666666667</v>
      </c>
    </row>
    <row r="8567" spans="1:2">
      <c r="A8567">
        <v>1500015876</v>
      </c>
      <c r="B8567" s="154">
        <v>0</v>
      </c>
    </row>
    <row r="8568" spans="1:2">
      <c r="A8568">
        <v>1500015877</v>
      </c>
      <c r="B8568" s="154">
        <v>10</v>
      </c>
    </row>
    <row r="8569" spans="1:2">
      <c r="A8569">
        <v>1500015878</v>
      </c>
      <c r="B8569" s="154">
        <v>25.8333333333333</v>
      </c>
    </row>
    <row r="8570" spans="1:2">
      <c r="A8570">
        <v>1500015879</v>
      </c>
      <c r="B8570" s="154">
        <v>0</v>
      </c>
    </row>
    <row r="8571" spans="1:2">
      <c r="A8571">
        <v>1500015880</v>
      </c>
      <c r="B8571" s="154">
        <v>17.9166666666667</v>
      </c>
    </row>
    <row r="8572" spans="1:2">
      <c r="A8572">
        <v>1500015881</v>
      </c>
      <c r="B8572" s="154">
        <v>17.3333333333333</v>
      </c>
    </row>
    <row r="8573" spans="1:2">
      <c r="A8573">
        <v>1500015882</v>
      </c>
      <c r="B8573" s="154">
        <v>0</v>
      </c>
    </row>
    <row r="8574" spans="1:2">
      <c r="A8574">
        <v>1500015883</v>
      </c>
      <c r="B8574" s="154">
        <v>0</v>
      </c>
    </row>
    <row r="8575" spans="1:2">
      <c r="A8575">
        <v>1500015884</v>
      </c>
      <c r="B8575" s="154">
        <v>21.4166666666667</v>
      </c>
    </row>
    <row r="8576" spans="1:2">
      <c r="A8576">
        <v>1500015885</v>
      </c>
      <c r="B8576" s="154">
        <v>0</v>
      </c>
    </row>
    <row r="8577" spans="1:2">
      <c r="A8577">
        <v>1500015886</v>
      </c>
      <c r="B8577" s="154">
        <v>0</v>
      </c>
    </row>
    <row r="8578" spans="1:2">
      <c r="A8578">
        <v>1500015835</v>
      </c>
      <c r="B8578" s="154">
        <v>1.6666666666666701</v>
      </c>
    </row>
    <row r="8579" spans="1:2">
      <c r="A8579">
        <v>1500015836</v>
      </c>
      <c r="B8579" s="154">
        <v>0</v>
      </c>
    </row>
    <row r="8580" spans="1:2">
      <c r="A8580">
        <v>1500015837</v>
      </c>
      <c r="B8580" s="154">
        <v>12.5</v>
      </c>
    </row>
    <row r="8581" spans="1:2">
      <c r="A8581">
        <v>1500015838</v>
      </c>
      <c r="B8581" s="154">
        <v>0</v>
      </c>
    </row>
    <row r="8582" spans="1:2">
      <c r="A8582">
        <v>1500015839</v>
      </c>
      <c r="B8582" s="154">
        <v>0</v>
      </c>
    </row>
    <row r="8583" spans="1:2">
      <c r="A8583">
        <v>1500015840</v>
      </c>
      <c r="B8583" s="154">
        <v>0</v>
      </c>
    </row>
    <row r="8584" spans="1:2">
      <c r="A8584">
        <v>1500015841</v>
      </c>
      <c r="B8584" s="154">
        <v>13.3333333333333</v>
      </c>
    </row>
    <row r="8585" spans="1:2">
      <c r="A8585">
        <v>1500015842</v>
      </c>
      <c r="B8585" s="154">
        <v>12.0833333333333</v>
      </c>
    </row>
    <row r="8586" spans="1:2">
      <c r="A8586">
        <v>1500015843</v>
      </c>
      <c r="B8586" s="154">
        <v>24.1666666666667</v>
      </c>
    </row>
    <row r="8587" spans="1:2">
      <c r="A8587">
        <v>1500015844</v>
      </c>
      <c r="B8587" s="154">
        <v>0.83333333333333304</v>
      </c>
    </row>
    <row r="8588" spans="1:2">
      <c r="A8588">
        <v>1500015847</v>
      </c>
      <c r="B8588" s="154">
        <v>3.75</v>
      </c>
    </row>
    <row r="8589" spans="1:2">
      <c r="A8589">
        <v>1500015848</v>
      </c>
      <c r="B8589" s="154">
        <v>14.3333333333333</v>
      </c>
    </row>
    <row r="8590" spans="1:2">
      <c r="A8590">
        <v>1500015807</v>
      </c>
      <c r="B8590" s="154">
        <v>10.716666666666701</v>
      </c>
    </row>
    <row r="8591" spans="1:2">
      <c r="A8591">
        <v>1500015808</v>
      </c>
      <c r="B8591" s="154">
        <v>2.75</v>
      </c>
    </row>
    <row r="8592" spans="1:2">
      <c r="A8592">
        <v>1500015809</v>
      </c>
      <c r="B8592" s="154">
        <v>23.8333333333333</v>
      </c>
    </row>
    <row r="8593" spans="1:2">
      <c r="A8593">
        <v>1500015810</v>
      </c>
      <c r="B8593" s="154">
        <v>4.5833333333333304</v>
      </c>
    </row>
    <row r="8594" spans="1:2">
      <c r="A8594">
        <v>1500015811</v>
      </c>
      <c r="B8594" s="154">
        <v>26.75</v>
      </c>
    </row>
    <row r="8595" spans="1:2">
      <c r="A8595">
        <v>1500015812</v>
      </c>
      <c r="B8595" s="154">
        <v>13.1666666666667</v>
      </c>
    </row>
    <row r="8596" spans="1:2">
      <c r="A8596">
        <v>1500015813</v>
      </c>
      <c r="B8596" s="154">
        <v>0.83333333333333304</v>
      </c>
    </row>
    <row r="8597" spans="1:2">
      <c r="A8597">
        <v>1500015814</v>
      </c>
      <c r="B8597" s="154">
        <v>22.0833333333333</v>
      </c>
    </row>
    <row r="8598" spans="1:2">
      <c r="A8598">
        <v>1500015815</v>
      </c>
      <c r="B8598" s="154">
        <v>22.5</v>
      </c>
    </row>
    <row r="8599" spans="1:2">
      <c r="A8599">
        <v>1500015816</v>
      </c>
      <c r="B8599" s="154">
        <v>11.25</v>
      </c>
    </row>
    <row r="8600" spans="1:2">
      <c r="A8600">
        <v>1500015817</v>
      </c>
      <c r="B8600" s="154">
        <v>21.6666666666667</v>
      </c>
    </row>
    <row r="8601" spans="1:2">
      <c r="A8601">
        <v>1500015818</v>
      </c>
      <c r="B8601" s="154">
        <v>6.6666666666666696</v>
      </c>
    </row>
    <row r="8602" spans="1:2">
      <c r="A8602">
        <v>1500015819</v>
      </c>
      <c r="B8602" s="154">
        <v>39.5833333333333</v>
      </c>
    </row>
    <row r="8603" spans="1:2">
      <c r="A8603">
        <v>1500015820</v>
      </c>
      <c r="B8603" s="154">
        <v>0</v>
      </c>
    </row>
    <row r="8604" spans="1:2">
      <c r="A8604">
        <v>1500015821</v>
      </c>
      <c r="B8604" s="154">
        <v>18.75</v>
      </c>
    </row>
    <row r="8605" spans="1:2">
      <c r="A8605">
        <v>1500015822</v>
      </c>
      <c r="B8605" s="154">
        <v>75.5833333333333</v>
      </c>
    </row>
    <row r="8606" spans="1:2">
      <c r="A8606">
        <v>1500015823</v>
      </c>
      <c r="B8606" s="154">
        <v>60</v>
      </c>
    </row>
    <row r="8607" spans="1:2">
      <c r="A8607">
        <v>1500015824</v>
      </c>
      <c r="B8607" s="154">
        <v>33.75</v>
      </c>
    </row>
    <row r="8608" spans="1:2">
      <c r="A8608">
        <v>1500015825</v>
      </c>
      <c r="B8608" s="154">
        <v>29.5</v>
      </c>
    </row>
    <row r="8609" spans="1:2">
      <c r="A8609">
        <v>1500015871</v>
      </c>
      <c r="B8609" s="154">
        <v>20.133333333333301</v>
      </c>
    </row>
    <row r="8610" spans="1:2">
      <c r="A8610">
        <v>1500015902</v>
      </c>
      <c r="B8610" s="154">
        <v>14.5833333333333</v>
      </c>
    </row>
    <row r="8611" spans="1:2">
      <c r="A8611">
        <v>1500015907</v>
      </c>
      <c r="B8611" s="154">
        <v>0</v>
      </c>
    </row>
    <row r="8612" spans="1:2">
      <c r="A8612">
        <v>1500015908</v>
      </c>
      <c r="B8612" s="154">
        <v>25.75</v>
      </c>
    </row>
    <row r="8613" spans="1:2">
      <c r="A8613">
        <v>1500015909</v>
      </c>
      <c r="B8613" s="154">
        <v>0</v>
      </c>
    </row>
    <row r="8614" spans="1:2">
      <c r="A8614">
        <v>1500015911</v>
      </c>
      <c r="B8614" s="154">
        <v>52.9166666666667</v>
      </c>
    </row>
    <row r="8615" spans="1:2">
      <c r="A8615">
        <v>1500015912</v>
      </c>
      <c r="B8615" s="154">
        <v>38.3333333333333</v>
      </c>
    </row>
    <row r="8616" spans="1:2">
      <c r="A8616">
        <v>1500015913</v>
      </c>
      <c r="B8616" s="154">
        <v>14.1666666666667</v>
      </c>
    </row>
    <row r="8617" spans="1:2">
      <c r="A8617">
        <v>1500015914</v>
      </c>
      <c r="B8617" s="154">
        <v>7.5</v>
      </c>
    </row>
    <row r="8618" spans="1:2">
      <c r="A8618">
        <v>1500015934</v>
      </c>
      <c r="B8618" s="154">
        <v>8.7666666666666693</v>
      </c>
    </row>
    <row r="8619" spans="1:2">
      <c r="A8619">
        <v>1500015915</v>
      </c>
      <c r="B8619" s="154">
        <v>28.9166666666667</v>
      </c>
    </row>
    <row r="8620" spans="1:2">
      <c r="A8620">
        <v>1500015916</v>
      </c>
      <c r="B8620" s="154">
        <v>8.3333333333333304</v>
      </c>
    </row>
    <row r="8621" spans="1:2">
      <c r="A8621">
        <v>1500015918</v>
      </c>
      <c r="B8621" s="154">
        <v>12.0833333333333</v>
      </c>
    </row>
    <row r="8622" spans="1:2">
      <c r="A8622">
        <v>1500015919</v>
      </c>
      <c r="B8622" s="154">
        <v>22.8333333333333</v>
      </c>
    </row>
    <row r="8623" spans="1:2">
      <c r="A8623">
        <v>1500015920</v>
      </c>
      <c r="B8623" s="154">
        <v>0</v>
      </c>
    </row>
    <row r="8624" spans="1:2">
      <c r="A8624">
        <v>1500015922</v>
      </c>
      <c r="B8624" s="154">
        <v>6.6666666666666696</v>
      </c>
    </row>
    <row r="8625" spans="1:2">
      <c r="A8625">
        <v>1500015923</v>
      </c>
      <c r="B8625" s="154">
        <v>10.8333333333333</v>
      </c>
    </row>
    <row r="8626" spans="1:2">
      <c r="A8626">
        <v>1500015924</v>
      </c>
      <c r="B8626" s="154">
        <v>0</v>
      </c>
    </row>
    <row r="8627" spans="1:2">
      <c r="A8627">
        <v>1500015925</v>
      </c>
      <c r="B8627" s="154">
        <v>35</v>
      </c>
    </row>
    <row r="8628" spans="1:2">
      <c r="A8628">
        <v>1500015926</v>
      </c>
      <c r="B8628" s="154">
        <v>15.0833333333333</v>
      </c>
    </row>
    <row r="8629" spans="1:2">
      <c r="A8629">
        <v>1500015927</v>
      </c>
      <c r="B8629" s="154">
        <v>0</v>
      </c>
    </row>
    <row r="8630" spans="1:2">
      <c r="A8630">
        <v>1500015928</v>
      </c>
      <c r="B8630" s="154">
        <v>1.6666666666666701</v>
      </c>
    </row>
    <row r="8631" spans="1:2">
      <c r="A8631">
        <v>1500015929</v>
      </c>
      <c r="B8631" s="154">
        <v>0</v>
      </c>
    </row>
    <row r="8632" spans="1:2">
      <c r="A8632">
        <v>1500015930</v>
      </c>
      <c r="B8632" s="154">
        <v>0</v>
      </c>
    </row>
    <row r="8633" spans="1:2">
      <c r="A8633">
        <v>1500015935</v>
      </c>
      <c r="B8633" s="154">
        <v>15.6833333333333</v>
      </c>
    </row>
    <row r="8634" spans="1:2">
      <c r="A8634">
        <v>1500015936</v>
      </c>
      <c r="B8634" s="154">
        <v>0</v>
      </c>
    </row>
    <row r="8635" spans="1:2">
      <c r="A8635">
        <v>1500015937</v>
      </c>
      <c r="B8635" s="154">
        <v>6.4166666666666696</v>
      </c>
    </row>
    <row r="8636" spans="1:2">
      <c r="A8636">
        <v>1500015938</v>
      </c>
      <c r="B8636" s="154">
        <v>10.8333333333333</v>
      </c>
    </row>
    <row r="8637" spans="1:2">
      <c r="A8637">
        <v>1500015939</v>
      </c>
      <c r="B8637" s="154">
        <v>16.4166666666667</v>
      </c>
    </row>
    <row r="8638" spans="1:2">
      <c r="A8638">
        <v>1500015940</v>
      </c>
      <c r="B8638" s="154">
        <v>45.3333333333333</v>
      </c>
    </row>
    <row r="8639" spans="1:2">
      <c r="A8639">
        <v>1500015941</v>
      </c>
      <c r="B8639" s="154">
        <v>2.0833333333333299</v>
      </c>
    </row>
    <row r="8640" spans="1:2">
      <c r="A8640">
        <v>1500015942</v>
      </c>
      <c r="B8640" s="154">
        <v>58.0833333333333</v>
      </c>
    </row>
    <row r="8641" spans="1:2">
      <c r="A8641">
        <v>1500015943</v>
      </c>
      <c r="B8641" s="154">
        <v>0</v>
      </c>
    </row>
    <row r="8642" spans="1:2">
      <c r="A8642">
        <v>1500015944</v>
      </c>
      <c r="B8642" s="154">
        <v>0.83333333333333304</v>
      </c>
    </row>
    <row r="8643" spans="1:2">
      <c r="A8643">
        <v>1500015945</v>
      </c>
      <c r="B8643" s="154">
        <v>35.4166666666667</v>
      </c>
    </row>
    <row r="8644" spans="1:2">
      <c r="A8644">
        <v>1500015946</v>
      </c>
      <c r="B8644" s="154">
        <v>7.25</v>
      </c>
    </row>
    <row r="8645" spans="1:2">
      <c r="A8645">
        <v>1500015947</v>
      </c>
      <c r="B8645" s="154">
        <v>0</v>
      </c>
    </row>
    <row r="8646" spans="1:2">
      <c r="A8646">
        <v>1500015948</v>
      </c>
      <c r="B8646" s="154">
        <v>2.1666666666666701</v>
      </c>
    </row>
    <row r="8647" spans="1:2">
      <c r="A8647">
        <v>1500015950</v>
      </c>
      <c r="B8647" s="154">
        <v>0</v>
      </c>
    </row>
    <row r="8648" spans="1:2">
      <c r="A8648">
        <v>1500015951</v>
      </c>
      <c r="B8648" s="154">
        <v>11.6666666666667</v>
      </c>
    </row>
    <row r="8649" spans="1:2">
      <c r="A8649">
        <v>1500015952</v>
      </c>
      <c r="B8649" s="154">
        <v>14.3333333333333</v>
      </c>
    </row>
    <row r="8650" spans="1:2">
      <c r="A8650">
        <v>1500015953</v>
      </c>
      <c r="B8650" s="154">
        <v>0</v>
      </c>
    </row>
    <row r="8651" spans="1:2">
      <c r="A8651">
        <v>1500015967</v>
      </c>
      <c r="B8651" s="154">
        <v>11.1666666666667</v>
      </c>
    </row>
    <row r="8652" spans="1:2">
      <c r="A8652">
        <v>1500015968</v>
      </c>
      <c r="B8652" s="154">
        <v>1.6666666666666701</v>
      </c>
    </row>
    <row r="8653" spans="1:2">
      <c r="A8653">
        <v>1500015969</v>
      </c>
      <c r="B8653" s="154">
        <v>20.3333333333333</v>
      </c>
    </row>
    <row r="8654" spans="1:2">
      <c r="A8654">
        <v>1500015970</v>
      </c>
      <c r="B8654" s="154">
        <v>7.3333333333333304</v>
      </c>
    </row>
    <row r="8655" spans="1:2">
      <c r="A8655">
        <v>1500015971</v>
      </c>
      <c r="B8655" s="154">
        <v>11.25</v>
      </c>
    </row>
    <row r="8656" spans="1:2">
      <c r="A8656">
        <v>1500015972</v>
      </c>
      <c r="B8656" s="154">
        <v>10.4166666666667</v>
      </c>
    </row>
    <row r="8657" spans="1:2">
      <c r="A8657">
        <v>1500015973</v>
      </c>
      <c r="B8657" s="154">
        <v>98.5833333333333</v>
      </c>
    </row>
    <row r="8658" spans="1:2">
      <c r="A8658">
        <v>1500015974</v>
      </c>
      <c r="B8658" s="154">
        <v>5.8333333333333304</v>
      </c>
    </row>
    <row r="8659" spans="1:2">
      <c r="A8659">
        <v>1500015975</v>
      </c>
      <c r="B8659" s="154">
        <v>17.5</v>
      </c>
    </row>
    <row r="8660" spans="1:2">
      <c r="A8660">
        <v>1500015976</v>
      </c>
      <c r="B8660" s="154">
        <v>1.6666666666666701</v>
      </c>
    </row>
    <row r="8661" spans="1:2">
      <c r="A8661">
        <v>1500015977</v>
      </c>
      <c r="B8661" s="154">
        <v>1.25</v>
      </c>
    </row>
    <row r="8662" spans="1:2">
      <c r="A8662">
        <v>1500015978</v>
      </c>
      <c r="B8662" s="154">
        <v>0</v>
      </c>
    </row>
    <row r="8663" spans="1:2">
      <c r="A8663">
        <v>1500015979</v>
      </c>
      <c r="B8663" s="154">
        <v>6.8333333333333304</v>
      </c>
    </row>
    <row r="8664" spans="1:2">
      <c r="A8664">
        <v>1500015980</v>
      </c>
      <c r="B8664" s="154">
        <v>21.5833333333333</v>
      </c>
    </row>
    <row r="8665" spans="1:2">
      <c r="A8665">
        <v>1500015981</v>
      </c>
      <c r="B8665" s="154">
        <v>0</v>
      </c>
    </row>
    <row r="8666" spans="1:2">
      <c r="A8666">
        <v>1500015982</v>
      </c>
      <c r="B8666" s="154">
        <v>25.8333333333333</v>
      </c>
    </row>
    <row r="8667" spans="1:2">
      <c r="A8667">
        <v>1500015984</v>
      </c>
      <c r="B8667" s="154">
        <v>26.883333333333301</v>
      </c>
    </row>
    <row r="8668" spans="1:2">
      <c r="A8668">
        <v>1500015985</v>
      </c>
      <c r="B8668" s="154">
        <v>8.5</v>
      </c>
    </row>
    <row r="8669" spans="1:2">
      <c r="A8669">
        <v>1500015986</v>
      </c>
      <c r="B8669" s="154">
        <v>56.15</v>
      </c>
    </row>
    <row r="8670" spans="1:2">
      <c r="A8670">
        <v>1500015987</v>
      </c>
      <c r="B8670" s="154">
        <v>11.6666666666667</v>
      </c>
    </row>
    <row r="8671" spans="1:2">
      <c r="A8671">
        <v>1500015988</v>
      </c>
      <c r="B8671" s="154">
        <v>12.0833333333333</v>
      </c>
    </row>
    <row r="8672" spans="1:2">
      <c r="A8672">
        <v>1500015989</v>
      </c>
      <c r="B8672" s="154">
        <v>38.0833333333333</v>
      </c>
    </row>
    <row r="8673" spans="1:2">
      <c r="A8673">
        <v>1500015990</v>
      </c>
      <c r="B8673" s="154">
        <v>0.5</v>
      </c>
    </row>
    <row r="8674" spans="1:2">
      <c r="A8674">
        <v>1500015991</v>
      </c>
      <c r="B8674" s="154">
        <v>1.25</v>
      </c>
    </row>
    <row r="8675" spans="1:2">
      <c r="A8675">
        <v>1500015992</v>
      </c>
      <c r="B8675" s="154">
        <v>0</v>
      </c>
    </row>
    <row r="8676" spans="1:2">
      <c r="A8676">
        <v>1500015993</v>
      </c>
      <c r="B8676" s="154">
        <v>5.8333333333333304</v>
      </c>
    </row>
    <row r="8677" spans="1:2">
      <c r="A8677">
        <v>1500015994</v>
      </c>
      <c r="B8677" s="154">
        <v>11.6666666666667</v>
      </c>
    </row>
    <row r="8678" spans="1:2">
      <c r="A8678">
        <v>1500015995</v>
      </c>
      <c r="B8678" s="154">
        <v>48.5</v>
      </c>
    </row>
    <row r="8679" spans="1:2">
      <c r="A8679">
        <v>1500015996</v>
      </c>
      <c r="B8679" s="154">
        <v>0</v>
      </c>
    </row>
    <row r="8680" spans="1:2">
      <c r="A8680">
        <v>1500015997</v>
      </c>
      <c r="B8680" s="154">
        <v>27</v>
      </c>
    </row>
    <row r="8681" spans="1:2">
      <c r="A8681">
        <v>1500015998</v>
      </c>
      <c r="B8681" s="154">
        <v>21.6666666666667</v>
      </c>
    </row>
    <row r="8682" spans="1:2">
      <c r="A8682">
        <v>1500015999</v>
      </c>
      <c r="B8682" s="154">
        <v>23.1666666666667</v>
      </c>
    </row>
    <row r="8683" spans="1:2">
      <c r="A8683">
        <v>1500016000</v>
      </c>
      <c r="B8683" s="154">
        <v>34.1666666666667</v>
      </c>
    </row>
    <row r="8684" spans="1:2">
      <c r="A8684">
        <v>1500016001</v>
      </c>
      <c r="B8684" s="154">
        <v>49.5</v>
      </c>
    </row>
    <row r="8685" spans="1:2">
      <c r="A8685">
        <v>1500016002</v>
      </c>
      <c r="B8685" s="154">
        <v>1.6666666666666701</v>
      </c>
    </row>
    <row r="8686" spans="1:2">
      <c r="A8686">
        <v>1500016003</v>
      </c>
      <c r="B8686" s="154">
        <v>0</v>
      </c>
    </row>
    <row r="8687" spans="1:2">
      <c r="A8687">
        <v>1500016009</v>
      </c>
      <c r="B8687" s="154">
        <v>1.3333333333333299</v>
      </c>
    </row>
    <row r="8688" spans="1:2">
      <c r="A8688">
        <v>1500016010</v>
      </c>
      <c r="B8688" s="154">
        <v>0</v>
      </c>
    </row>
    <row r="8689" spans="1:2">
      <c r="A8689">
        <v>1500016011</v>
      </c>
      <c r="B8689" s="154">
        <v>25</v>
      </c>
    </row>
    <row r="8690" spans="1:2">
      <c r="A8690">
        <v>1500016025</v>
      </c>
      <c r="B8690" s="154">
        <v>47.9583333333333</v>
      </c>
    </row>
    <row r="8691" spans="1:2">
      <c r="A8691">
        <v>1500016026</v>
      </c>
      <c r="B8691" s="154">
        <v>21.8333333333333</v>
      </c>
    </row>
    <row r="8692" spans="1:2">
      <c r="A8692">
        <v>1500016027</v>
      </c>
      <c r="B8692" s="154">
        <v>0</v>
      </c>
    </row>
    <row r="8693" spans="1:2">
      <c r="A8693">
        <v>1500016028</v>
      </c>
      <c r="B8693" s="154">
        <v>0</v>
      </c>
    </row>
    <row r="8694" spans="1:2">
      <c r="A8694">
        <v>1500016029</v>
      </c>
      <c r="B8694" s="154">
        <v>22.8333333333333</v>
      </c>
    </row>
    <row r="8695" spans="1:2">
      <c r="A8695">
        <v>1500016030</v>
      </c>
      <c r="B8695" s="154">
        <v>26.5833333333333</v>
      </c>
    </row>
    <row r="8696" spans="1:2">
      <c r="A8696">
        <v>1500016031</v>
      </c>
      <c r="B8696" s="154">
        <v>13.8333333333333</v>
      </c>
    </row>
    <row r="8697" spans="1:2">
      <c r="A8697">
        <v>1500016032</v>
      </c>
      <c r="B8697" s="154">
        <v>0</v>
      </c>
    </row>
    <row r="8698" spans="1:2">
      <c r="A8698">
        <v>1500016033</v>
      </c>
      <c r="B8698" s="154">
        <v>60</v>
      </c>
    </row>
    <row r="8699" spans="1:2">
      <c r="A8699">
        <v>1500016035</v>
      </c>
      <c r="B8699" s="154">
        <v>23.3333333333333</v>
      </c>
    </row>
    <row r="8700" spans="1:2">
      <c r="A8700">
        <v>1500016036</v>
      </c>
      <c r="B8700" s="154">
        <v>0</v>
      </c>
    </row>
    <row r="8701" spans="1:2">
      <c r="A8701">
        <v>1500016037</v>
      </c>
      <c r="B8701" s="154">
        <v>45.6666666666667</v>
      </c>
    </row>
    <row r="8702" spans="1:2">
      <c r="A8702">
        <v>1500016038</v>
      </c>
      <c r="B8702" s="154">
        <v>0</v>
      </c>
    </row>
    <row r="8703" spans="1:2">
      <c r="A8703">
        <v>1500016039</v>
      </c>
      <c r="B8703" s="154">
        <v>2.5</v>
      </c>
    </row>
    <row r="8704" spans="1:2">
      <c r="A8704">
        <v>1500016040</v>
      </c>
      <c r="B8704" s="154">
        <v>25.4166666666667</v>
      </c>
    </row>
    <row r="8705" spans="1:2">
      <c r="A8705">
        <v>1500016041</v>
      </c>
      <c r="B8705" s="154">
        <v>13.75</v>
      </c>
    </row>
    <row r="8706" spans="1:2">
      <c r="A8706">
        <v>1500016042</v>
      </c>
      <c r="B8706" s="154">
        <v>21.25</v>
      </c>
    </row>
    <row r="8707" spans="1:2">
      <c r="A8707">
        <v>1500016043</v>
      </c>
      <c r="B8707" s="154">
        <v>31.6666666666667</v>
      </c>
    </row>
    <row r="8708" spans="1:2">
      <c r="A8708">
        <v>1500016065</v>
      </c>
      <c r="B8708" s="154">
        <v>23.75</v>
      </c>
    </row>
    <row r="8709" spans="1:2">
      <c r="A8709">
        <v>1500016066</v>
      </c>
      <c r="B8709" s="154">
        <v>20.4166666666667</v>
      </c>
    </row>
    <row r="8710" spans="1:2">
      <c r="A8710">
        <v>1500016067</v>
      </c>
      <c r="B8710" s="154">
        <v>0</v>
      </c>
    </row>
    <row r="8711" spans="1:2">
      <c r="A8711">
        <v>1500016068</v>
      </c>
      <c r="B8711" s="154">
        <v>6.25</v>
      </c>
    </row>
    <row r="8712" spans="1:2">
      <c r="A8712">
        <v>1500016069</v>
      </c>
      <c r="B8712" s="154">
        <v>12.408333333333299</v>
      </c>
    </row>
    <row r="8713" spans="1:2">
      <c r="A8713">
        <v>1500016070</v>
      </c>
      <c r="B8713" s="154">
        <v>8.8333333333333304</v>
      </c>
    </row>
    <row r="8714" spans="1:2">
      <c r="A8714">
        <v>1500016071</v>
      </c>
      <c r="B8714" s="154">
        <v>0</v>
      </c>
    </row>
    <row r="8715" spans="1:2">
      <c r="A8715">
        <v>1500016072</v>
      </c>
      <c r="B8715" s="154">
        <v>51.0833333333333</v>
      </c>
    </row>
    <row r="8716" spans="1:2">
      <c r="A8716">
        <v>1500016073</v>
      </c>
      <c r="B8716" s="154">
        <v>19.9166666666667</v>
      </c>
    </row>
    <row r="8717" spans="1:2">
      <c r="A8717">
        <v>1500016074</v>
      </c>
      <c r="B8717" s="154">
        <v>0.75</v>
      </c>
    </row>
    <row r="8718" spans="1:2">
      <c r="A8718">
        <v>1500016075</v>
      </c>
      <c r="B8718" s="154">
        <v>0.41666666666666702</v>
      </c>
    </row>
    <row r="8719" spans="1:2">
      <c r="A8719">
        <v>1500016076</v>
      </c>
      <c r="B8719" s="154">
        <v>1.4166666666666701</v>
      </c>
    </row>
    <row r="8720" spans="1:2">
      <c r="A8720">
        <v>1500016077</v>
      </c>
      <c r="B8720" s="154">
        <v>0</v>
      </c>
    </row>
    <row r="8721" spans="1:2">
      <c r="A8721">
        <v>1500016078</v>
      </c>
      <c r="B8721" s="154">
        <v>1.9166666666666701</v>
      </c>
    </row>
    <row r="8722" spans="1:2">
      <c r="A8722">
        <v>1500016079</v>
      </c>
      <c r="B8722" s="154">
        <v>3.3333333333333299</v>
      </c>
    </row>
    <row r="8723" spans="1:2">
      <c r="A8723">
        <v>1500016080</v>
      </c>
      <c r="B8723" s="154">
        <v>15.8333333333333</v>
      </c>
    </row>
    <row r="8724" spans="1:2">
      <c r="A8724">
        <v>1500016081</v>
      </c>
      <c r="B8724" s="154">
        <v>9.1666666666666696</v>
      </c>
    </row>
    <row r="8725" spans="1:2">
      <c r="A8725">
        <v>1500016082</v>
      </c>
      <c r="B8725" s="154">
        <v>39.1666666666667</v>
      </c>
    </row>
    <row r="8726" spans="1:2">
      <c r="A8726">
        <v>1500016083</v>
      </c>
      <c r="B8726" s="154">
        <v>0</v>
      </c>
    </row>
    <row r="8727" spans="1:2">
      <c r="A8727">
        <v>1500016092</v>
      </c>
      <c r="B8727" s="154">
        <v>0</v>
      </c>
    </row>
    <row r="8728" spans="1:2">
      <c r="A8728">
        <v>1500016093</v>
      </c>
      <c r="B8728" s="154">
        <v>8.3333333333333304</v>
      </c>
    </row>
    <row r="8729" spans="1:2">
      <c r="A8729">
        <v>1500016109</v>
      </c>
      <c r="B8729" s="154">
        <v>32.75</v>
      </c>
    </row>
    <row r="8730" spans="1:2">
      <c r="A8730">
        <v>1500016094</v>
      </c>
      <c r="B8730" s="154">
        <v>2.6666666666666701</v>
      </c>
    </row>
    <row r="8731" spans="1:2">
      <c r="A8731">
        <v>1500016095</v>
      </c>
      <c r="B8731" s="154">
        <v>6</v>
      </c>
    </row>
    <row r="8732" spans="1:2">
      <c r="A8732">
        <v>1500016096</v>
      </c>
      <c r="B8732" s="154">
        <v>20.5833333333333</v>
      </c>
    </row>
    <row r="8733" spans="1:2">
      <c r="A8733">
        <v>1500016097</v>
      </c>
      <c r="B8733" s="154">
        <v>21.883333333333301</v>
      </c>
    </row>
    <row r="8734" spans="1:2">
      <c r="A8734">
        <v>1500016110</v>
      </c>
      <c r="B8734" s="154">
        <v>7.6666666666666696</v>
      </c>
    </row>
    <row r="8735" spans="1:2">
      <c r="A8735">
        <v>1500016098</v>
      </c>
      <c r="B8735" s="154">
        <v>21.6666666666667</v>
      </c>
    </row>
    <row r="8736" spans="1:2">
      <c r="A8736">
        <v>1500016099</v>
      </c>
      <c r="B8736" s="154">
        <v>0</v>
      </c>
    </row>
    <row r="8737" spans="1:2">
      <c r="A8737">
        <v>1500016111</v>
      </c>
      <c r="B8737" s="154">
        <v>5.9166666666666696</v>
      </c>
    </row>
    <row r="8738" spans="1:2">
      <c r="A8738">
        <v>1500016100</v>
      </c>
      <c r="B8738" s="154">
        <v>9.1666666666666696</v>
      </c>
    </row>
    <row r="8739" spans="1:2">
      <c r="A8739">
        <v>1500016101</v>
      </c>
      <c r="B8739" s="154">
        <v>19.0833333333333</v>
      </c>
    </row>
    <row r="8740" spans="1:2">
      <c r="A8740">
        <v>1500016112</v>
      </c>
      <c r="B8740" s="154">
        <v>71.9166666666667</v>
      </c>
    </row>
    <row r="8741" spans="1:2">
      <c r="A8741">
        <v>1500016113</v>
      </c>
      <c r="B8741" s="154">
        <v>15.5</v>
      </c>
    </row>
    <row r="8742" spans="1:2">
      <c r="A8742">
        <v>1500016114</v>
      </c>
      <c r="B8742" s="154">
        <v>30.4166666666667</v>
      </c>
    </row>
    <row r="8743" spans="1:2">
      <c r="A8743">
        <v>1500016102</v>
      </c>
      <c r="B8743" s="154">
        <v>42.5</v>
      </c>
    </row>
    <row r="8744" spans="1:2">
      <c r="A8744">
        <v>1500016103</v>
      </c>
      <c r="B8744" s="154">
        <v>5</v>
      </c>
    </row>
    <row r="8745" spans="1:2">
      <c r="A8745">
        <v>1500016104</v>
      </c>
      <c r="B8745" s="154">
        <v>0</v>
      </c>
    </row>
    <row r="8746" spans="1:2">
      <c r="A8746">
        <v>1500016116</v>
      </c>
      <c r="B8746" s="154">
        <v>86.6666666666667</v>
      </c>
    </row>
    <row r="8747" spans="1:2">
      <c r="A8747">
        <v>1500016135</v>
      </c>
      <c r="B8747" s="154">
        <v>33</v>
      </c>
    </row>
    <row r="8748" spans="1:2">
      <c r="A8748">
        <v>1500016136</v>
      </c>
      <c r="B8748" s="154">
        <v>5.9166666666666696</v>
      </c>
    </row>
    <row r="8749" spans="1:2">
      <c r="A8749">
        <v>1500016137</v>
      </c>
      <c r="B8749" s="154">
        <v>15.3333333333333</v>
      </c>
    </row>
    <row r="8750" spans="1:2">
      <c r="A8750">
        <v>1500016138</v>
      </c>
      <c r="B8750" s="154">
        <v>0</v>
      </c>
    </row>
    <row r="8751" spans="1:2">
      <c r="A8751">
        <v>1500016139</v>
      </c>
      <c r="B8751" s="154">
        <v>14</v>
      </c>
    </row>
    <row r="8752" spans="1:2">
      <c r="A8752">
        <v>1500016140</v>
      </c>
      <c r="B8752" s="154">
        <v>20.9166666666667</v>
      </c>
    </row>
    <row r="8753" spans="1:2">
      <c r="A8753">
        <v>1500016141</v>
      </c>
      <c r="B8753" s="154">
        <v>0</v>
      </c>
    </row>
    <row r="8754" spans="1:2">
      <c r="A8754">
        <v>1500016142</v>
      </c>
      <c r="B8754" s="154">
        <v>12.9166666666667</v>
      </c>
    </row>
    <row r="8755" spans="1:2">
      <c r="A8755">
        <v>1500016143</v>
      </c>
      <c r="B8755" s="154">
        <v>0</v>
      </c>
    </row>
    <row r="8756" spans="1:2">
      <c r="A8756">
        <v>1500016144</v>
      </c>
      <c r="B8756" s="154">
        <v>13</v>
      </c>
    </row>
    <row r="8757" spans="1:2">
      <c r="A8757">
        <v>1500016145</v>
      </c>
      <c r="B8757" s="154">
        <v>0</v>
      </c>
    </row>
    <row r="8758" spans="1:2">
      <c r="A8758">
        <v>1500016146</v>
      </c>
      <c r="B8758" s="154">
        <v>27.4166666666667</v>
      </c>
    </row>
    <row r="8759" spans="1:2">
      <c r="A8759">
        <v>1500016147</v>
      </c>
      <c r="B8759" s="154">
        <v>39.0833333333333</v>
      </c>
    </row>
    <row r="8760" spans="1:2">
      <c r="A8760">
        <v>1500016148</v>
      </c>
      <c r="B8760" s="154">
        <v>0</v>
      </c>
    </row>
    <row r="8761" spans="1:2">
      <c r="A8761">
        <v>1500016149</v>
      </c>
      <c r="B8761" s="154">
        <v>70.991666666666703</v>
      </c>
    </row>
    <row r="8762" spans="1:2">
      <c r="A8762">
        <v>1500016150</v>
      </c>
      <c r="B8762" s="154">
        <v>30</v>
      </c>
    </row>
    <row r="8763" spans="1:2">
      <c r="A8763">
        <v>1500016151</v>
      </c>
      <c r="B8763" s="154">
        <v>0.83333333333333304</v>
      </c>
    </row>
    <row r="8764" spans="1:2">
      <c r="A8764">
        <v>1500016152</v>
      </c>
      <c r="B8764" s="154">
        <v>117.083333333333</v>
      </c>
    </row>
    <row r="8765" spans="1:2">
      <c r="A8765">
        <v>1500016153</v>
      </c>
      <c r="B8765" s="154">
        <v>2.0833333333333299</v>
      </c>
    </row>
    <row r="8766" spans="1:2">
      <c r="A8766">
        <v>1500016154</v>
      </c>
      <c r="B8766" s="154">
        <v>6.6666666666666696</v>
      </c>
    </row>
    <row r="8767" spans="1:2">
      <c r="A8767">
        <v>1500016155</v>
      </c>
      <c r="B8767" s="154">
        <v>0</v>
      </c>
    </row>
    <row r="8768" spans="1:2">
      <c r="A8768">
        <v>1500016156</v>
      </c>
      <c r="B8768" s="154">
        <v>64.1666666666667</v>
      </c>
    </row>
    <row r="8769" spans="1:2">
      <c r="A8769">
        <v>1500016172</v>
      </c>
      <c r="B8769" s="154">
        <v>0.41666666666666702</v>
      </c>
    </row>
    <row r="8770" spans="1:2">
      <c r="A8770">
        <v>1500016173</v>
      </c>
      <c r="B8770" s="154">
        <v>3.4166666666666701</v>
      </c>
    </row>
    <row r="8771" spans="1:2">
      <c r="A8771">
        <v>1500016174</v>
      </c>
      <c r="B8771" s="154">
        <v>14.5416666666667</v>
      </c>
    </row>
    <row r="8772" spans="1:2">
      <c r="A8772">
        <v>1500016175</v>
      </c>
      <c r="B8772" s="154">
        <v>4.1666666666666696</v>
      </c>
    </row>
    <row r="8773" spans="1:2">
      <c r="A8773">
        <v>1500016176</v>
      </c>
      <c r="B8773" s="154">
        <v>12.6666666666667</v>
      </c>
    </row>
    <row r="8774" spans="1:2">
      <c r="A8774">
        <v>1500016177</v>
      </c>
      <c r="B8774" s="154">
        <v>0</v>
      </c>
    </row>
    <row r="8775" spans="1:2">
      <c r="A8775">
        <v>1500016179</v>
      </c>
      <c r="B8775" s="154">
        <v>0</v>
      </c>
    </row>
    <row r="8776" spans="1:2">
      <c r="A8776">
        <v>1500016180</v>
      </c>
      <c r="B8776" s="154">
        <v>0.83333333333333304</v>
      </c>
    </row>
    <row r="8777" spans="1:2">
      <c r="A8777">
        <v>1500016182</v>
      </c>
      <c r="B8777" s="154">
        <v>0</v>
      </c>
    </row>
    <row r="8778" spans="1:2">
      <c r="A8778">
        <v>1500016198</v>
      </c>
      <c r="B8778" s="154">
        <v>7.1666666666666696</v>
      </c>
    </row>
    <row r="8779" spans="1:2">
      <c r="A8779">
        <v>1500016199</v>
      </c>
      <c r="B8779" s="154">
        <v>54.5833333333333</v>
      </c>
    </row>
    <row r="8780" spans="1:2">
      <c r="A8780">
        <v>1500016200</v>
      </c>
      <c r="B8780" s="154">
        <v>10.75</v>
      </c>
    </row>
    <row r="8781" spans="1:2">
      <c r="A8781">
        <v>1500016201</v>
      </c>
      <c r="B8781" s="154">
        <v>9.0833333333333304</v>
      </c>
    </row>
    <row r="8782" spans="1:2">
      <c r="A8782">
        <v>1500016202</v>
      </c>
      <c r="B8782" s="154">
        <v>93.1666666666667</v>
      </c>
    </row>
    <row r="8783" spans="1:2">
      <c r="A8783">
        <v>1500016203</v>
      </c>
      <c r="B8783" s="154">
        <v>117.85</v>
      </c>
    </row>
    <row r="8784" spans="1:2">
      <c r="A8784">
        <v>1500016204</v>
      </c>
      <c r="B8784" s="154">
        <v>44.4583333333333</v>
      </c>
    </row>
    <row r="8785" spans="1:2">
      <c r="A8785">
        <v>1500016205</v>
      </c>
      <c r="B8785" s="154">
        <v>9.1666666666666696</v>
      </c>
    </row>
    <row r="8786" spans="1:2">
      <c r="A8786">
        <v>1500016252</v>
      </c>
      <c r="B8786" s="154">
        <v>58.3333333333333</v>
      </c>
    </row>
    <row r="8787" spans="1:2">
      <c r="A8787">
        <v>1500016253</v>
      </c>
      <c r="B8787" s="154">
        <v>1.25</v>
      </c>
    </row>
    <row r="8788" spans="1:2">
      <c r="A8788">
        <v>1500016254</v>
      </c>
      <c r="B8788" s="154">
        <v>0</v>
      </c>
    </row>
    <row r="8789" spans="1:2">
      <c r="A8789">
        <v>1500016255</v>
      </c>
      <c r="B8789" s="154">
        <v>406.66666666666703</v>
      </c>
    </row>
    <row r="8790" spans="1:2">
      <c r="A8790">
        <v>1500016256</v>
      </c>
      <c r="B8790" s="154">
        <v>12.9166666666667</v>
      </c>
    </row>
    <row r="8791" spans="1:2">
      <c r="A8791">
        <v>1500016257</v>
      </c>
      <c r="B8791" s="154">
        <v>14.1666666666667</v>
      </c>
    </row>
    <row r="8792" spans="1:2">
      <c r="A8792">
        <v>1500016258</v>
      </c>
      <c r="B8792" s="154">
        <v>0</v>
      </c>
    </row>
    <row r="8793" spans="1:2">
      <c r="A8793">
        <v>1500016259</v>
      </c>
      <c r="B8793" s="154">
        <v>11.6666666666667</v>
      </c>
    </row>
    <row r="8794" spans="1:2">
      <c r="A8794">
        <v>1500016260</v>
      </c>
      <c r="B8794" s="154">
        <v>12.5833333333333</v>
      </c>
    </row>
    <row r="8795" spans="1:2">
      <c r="A8795">
        <v>1500016261</v>
      </c>
      <c r="B8795" s="154">
        <v>38.75</v>
      </c>
    </row>
    <row r="8796" spans="1:2">
      <c r="A8796">
        <v>1500016262</v>
      </c>
      <c r="B8796" s="154">
        <v>25</v>
      </c>
    </row>
    <row r="8797" spans="1:2">
      <c r="A8797">
        <v>1500016263</v>
      </c>
      <c r="B8797" s="154">
        <v>0</v>
      </c>
    </row>
    <row r="8798" spans="1:2">
      <c r="A8798">
        <v>1500016264</v>
      </c>
      <c r="B8798" s="154">
        <v>43.0833333333333</v>
      </c>
    </row>
    <row r="8799" spans="1:2">
      <c r="A8799">
        <v>1500016265</v>
      </c>
      <c r="B8799" s="154">
        <v>5.5</v>
      </c>
    </row>
    <row r="8800" spans="1:2">
      <c r="A8800">
        <v>1500016267</v>
      </c>
      <c r="B8800" s="154">
        <v>18.25</v>
      </c>
    </row>
    <row r="8801" spans="1:2">
      <c r="A8801">
        <v>1500016222</v>
      </c>
      <c r="B8801" s="154">
        <v>0</v>
      </c>
    </row>
    <row r="8802" spans="1:2">
      <c r="A8802">
        <v>1500016223</v>
      </c>
      <c r="B8802" s="154">
        <v>28.9166666666667</v>
      </c>
    </row>
    <row r="8803" spans="1:2">
      <c r="A8803">
        <v>1500016224</v>
      </c>
      <c r="B8803" s="154">
        <v>25.5</v>
      </c>
    </row>
    <row r="8804" spans="1:2">
      <c r="A8804">
        <v>1500016225</v>
      </c>
      <c r="B8804" s="154">
        <v>35.3333333333333</v>
      </c>
    </row>
    <row r="8805" spans="1:2">
      <c r="A8805">
        <v>1500016226</v>
      </c>
      <c r="B8805" s="154">
        <v>39</v>
      </c>
    </row>
    <row r="8806" spans="1:2">
      <c r="A8806">
        <v>1500016227</v>
      </c>
      <c r="B8806" s="154">
        <v>9.5833333333333304</v>
      </c>
    </row>
    <row r="8807" spans="1:2">
      <c r="A8807">
        <v>1500016228</v>
      </c>
      <c r="B8807" s="154">
        <v>21.5</v>
      </c>
    </row>
    <row r="8808" spans="1:2">
      <c r="A8808">
        <v>1500016229</v>
      </c>
      <c r="B8808" s="154">
        <v>0</v>
      </c>
    </row>
    <row r="8809" spans="1:2">
      <c r="A8809">
        <v>1500016230</v>
      </c>
      <c r="B8809" s="154">
        <v>64.1666666666667</v>
      </c>
    </row>
    <row r="8810" spans="1:2">
      <c r="A8810">
        <v>1500016231</v>
      </c>
      <c r="B8810" s="154">
        <v>0</v>
      </c>
    </row>
    <row r="8811" spans="1:2">
      <c r="A8811">
        <v>1500016232</v>
      </c>
      <c r="B8811" s="154">
        <v>6.56666666666667</v>
      </c>
    </row>
    <row r="8812" spans="1:2">
      <c r="A8812">
        <v>1500016233</v>
      </c>
      <c r="B8812" s="154">
        <v>0</v>
      </c>
    </row>
    <row r="8813" spans="1:2">
      <c r="A8813">
        <v>1500016234</v>
      </c>
      <c r="B8813" s="154">
        <v>0</v>
      </c>
    </row>
    <row r="8814" spans="1:2">
      <c r="A8814">
        <v>1500016235</v>
      </c>
      <c r="B8814" s="154">
        <v>0</v>
      </c>
    </row>
    <row r="8815" spans="1:2">
      <c r="A8815">
        <v>1500016236</v>
      </c>
      <c r="B8815" s="154">
        <v>14.6666666666667</v>
      </c>
    </row>
    <row r="8816" spans="1:2">
      <c r="A8816">
        <v>1500016237</v>
      </c>
      <c r="B8816" s="154">
        <v>1.25</v>
      </c>
    </row>
    <row r="8817" spans="1:2">
      <c r="A8817">
        <v>1500016238</v>
      </c>
      <c r="B8817" s="154">
        <v>37.0833333333333</v>
      </c>
    </row>
    <row r="8818" spans="1:2">
      <c r="A8818">
        <v>1500016239</v>
      </c>
      <c r="B8818" s="154">
        <v>18.3333333333333</v>
      </c>
    </row>
    <row r="8819" spans="1:2">
      <c r="A8819">
        <v>1500016240</v>
      </c>
      <c r="B8819" s="154">
        <v>10.6666666666667</v>
      </c>
    </row>
    <row r="8820" spans="1:2">
      <c r="A8820">
        <v>1500016241</v>
      </c>
      <c r="B8820" s="154">
        <v>7.9166666666666696</v>
      </c>
    </row>
    <row r="8821" spans="1:2">
      <c r="A8821">
        <v>1500016242</v>
      </c>
      <c r="B8821" s="154">
        <v>0</v>
      </c>
    </row>
    <row r="8822" spans="1:2">
      <c r="A8822">
        <v>1500016243</v>
      </c>
      <c r="B8822" s="154">
        <v>24.0833333333333</v>
      </c>
    </row>
    <row r="8823" spans="1:2">
      <c r="A8823">
        <v>1500016244</v>
      </c>
      <c r="B8823" s="154">
        <v>5</v>
      </c>
    </row>
    <row r="8824" spans="1:2">
      <c r="A8824">
        <v>1500016245</v>
      </c>
      <c r="B8824" s="154">
        <v>0</v>
      </c>
    </row>
    <row r="8825" spans="1:2">
      <c r="A8825">
        <v>1500016246</v>
      </c>
      <c r="B8825" s="154">
        <v>0</v>
      </c>
    </row>
    <row r="8826" spans="1:2">
      <c r="A8826">
        <v>1500016247</v>
      </c>
      <c r="B8826" s="154">
        <v>50.5833333333333</v>
      </c>
    </row>
    <row r="8827" spans="1:2">
      <c r="A8827">
        <v>1500016248</v>
      </c>
      <c r="B8827" s="154">
        <v>56.25</v>
      </c>
    </row>
    <row r="8828" spans="1:2">
      <c r="A8828">
        <v>1500016282</v>
      </c>
      <c r="B8828" s="154">
        <v>11.7083333333333</v>
      </c>
    </row>
    <row r="8829" spans="1:2">
      <c r="A8829">
        <v>1500016283</v>
      </c>
      <c r="B8829" s="154">
        <v>6.5</v>
      </c>
    </row>
    <row r="8830" spans="1:2">
      <c r="A8830">
        <v>1500016284</v>
      </c>
      <c r="B8830" s="154">
        <v>0</v>
      </c>
    </row>
    <row r="8831" spans="1:2">
      <c r="A8831">
        <v>1500016285</v>
      </c>
      <c r="B8831" s="154">
        <v>0.83333333333333304</v>
      </c>
    </row>
    <row r="8832" spans="1:2">
      <c r="A8832">
        <v>1500016286</v>
      </c>
      <c r="B8832" s="154">
        <v>4.05</v>
      </c>
    </row>
    <row r="8833" spans="1:2">
      <c r="A8833">
        <v>1500016287</v>
      </c>
      <c r="B8833" s="154">
        <v>5.25</v>
      </c>
    </row>
    <row r="8834" spans="1:2">
      <c r="A8834">
        <v>1500016288</v>
      </c>
      <c r="B8834" s="154">
        <v>14.4166666666667</v>
      </c>
    </row>
    <row r="8835" spans="1:2">
      <c r="A8835">
        <v>1500016289</v>
      </c>
      <c r="B8835" s="154">
        <v>9.3333333333333304</v>
      </c>
    </row>
    <row r="8836" spans="1:2">
      <c r="A8836">
        <v>1500016290</v>
      </c>
      <c r="B8836" s="154">
        <v>0</v>
      </c>
    </row>
    <row r="8837" spans="1:2">
      <c r="A8837">
        <v>1500016292</v>
      </c>
      <c r="B8837" s="154">
        <v>0</v>
      </c>
    </row>
    <row r="8838" spans="1:2">
      <c r="A8838">
        <v>1500016293</v>
      </c>
      <c r="B8838" s="154">
        <v>4.6666666666666696</v>
      </c>
    </row>
    <row r="8839" spans="1:2">
      <c r="A8839">
        <v>1500016316</v>
      </c>
      <c r="B8839" s="154">
        <v>14.9166666666667</v>
      </c>
    </row>
    <row r="8840" spans="1:2">
      <c r="A8840">
        <v>1500016317</v>
      </c>
      <c r="B8840" s="154">
        <v>9.75</v>
      </c>
    </row>
    <row r="8841" spans="1:2">
      <c r="A8841">
        <v>1500016319</v>
      </c>
      <c r="B8841" s="154">
        <v>0</v>
      </c>
    </row>
    <row r="8842" spans="1:2">
      <c r="A8842">
        <v>1500016320</v>
      </c>
      <c r="B8842" s="154">
        <v>0</v>
      </c>
    </row>
    <row r="8843" spans="1:2">
      <c r="A8843">
        <v>1500016321</v>
      </c>
      <c r="B8843" s="154">
        <v>0</v>
      </c>
    </row>
    <row r="8844" spans="1:2">
      <c r="A8844">
        <v>1500016322</v>
      </c>
      <c r="B8844" s="154">
        <v>18.8333333333333</v>
      </c>
    </row>
    <row r="8845" spans="1:2">
      <c r="A8845">
        <v>1500016323</v>
      </c>
      <c r="B8845" s="154">
        <v>0</v>
      </c>
    </row>
    <row r="8846" spans="1:2">
      <c r="A8846">
        <v>1500016324</v>
      </c>
      <c r="B8846" s="154">
        <v>18.75</v>
      </c>
    </row>
    <row r="8847" spans="1:2">
      <c r="A8847">
        <v>1500016325</v>
      </c>
      <c r="B8847" s="154">
        <v>13.3333333333333</v>
      </c>
    </row>
    <row r="8848" spans="1:2">
      <c r="A8848">
        <v>1500016326</v>
      </c>
      <c r="B8848" s="154">
        <v>0</v>
      </c>
    </row>
    <row r="8849" spans="1:2">
      <c r="A8849">
        <v>1500016327</v>
      </c>
      <c r="B8849" s="154">
        <v>3.3333333333333299</v>
      </c>
    </row>
    <row r="8850" spans="1:2">
      <c r="A8850">
        <v>1500016328</v>
      </c>
      <c r="B8850" s="154">
        <v>37.533333333333303</v>
      </c>
    </row>
    <row r="8851" spans="1:2">
      <c r="A8851">
        <v>1500016329</v>
      </c>
      <c r="B8851" s="154">
        <v>0</v>
      </c>
    </row>
    <row r="8852" spans="1:2">
      <c r="A8852">
        <v>1500016330</v>
      </c>
      <c r="B8852" s="154">
        <v>25.85</v>
      </c>
    </row>
    <row r="8853" spans="1:2">
      <c r="A8853">
        <v>1500016413</v>
      </c>
      <c r="B8853" s="154">
        <v>40.5</v>
      </c>
    </row>
    <row r="8854" spans="1:2">
      <c r="A8854">
        <v>1500016397</v>
      </c>
      <c r="B8854" s="154">
        <v>25.3333333333333</v>
      </c>
    </row>
    <row r="8855" spans="1:2">
      <c r="A8855">
        <v>1500016398</v>
      </c>
      <c r="B8855" s="154">
        <v>53.5</v>
      </c>
    </row>
    <row r="8856" spans="1:2">
      <c r="A8856">
        <v>1500016399</v>
      </c>
      <c r="B8856" s="154">
        <v>1.25</v>
      </c>
    </row>
    <row r="8857" spans="1:2">
      <c r="A8857">
        <v>1500016400</v>
      </c>
      <c r="B8857" s="154">
        <v>8.625</v>
      </c>
    </row>
    <row r="8858" spans="1:2">
      <c r="A8858">
        <v>1500016401</v>
      </c>
      <c r="B8858" s="154">
        <v>22.9166666666667</v>
      </c>
    </row>
    <row r="8859" spans="1:2">
      <c r="A8859">
        <v>1500016402</v>
      </c>
      <c r="B8859" s="154">
        <v>30.5</v>
      </c>
    </row>
    <row r="8860" spans="1:2">
      <c r="A8860">
        <v>1500016403</v>
      </c>
      <c r="B8860" s="154">
        <v>5</v>
      </c>
    </row>
    <row r="8861" spans="1:2">
      <c r="A8861">
        <v>1500016404</v>
      </c>
      <c r="B8861" s="154">
        <v>1.6666666666666701</v>
      </c>
    </row>
    <row r="8862" spans="1:2">
      <c r="A8862">
        <v>1500016405</v>
      </c>
      <c r="B8862" s="154">
        <v>11.6666666666667</v>
      </c>
    </row>
    <row r="8863" spans="1:2">
      <c r="A8863">
        <v>1500016406</v>
      </c>
      <c r="B8863" s="154">
        <v>15.8333333333333</v>
      </c>
    </row>
    <row r="8864" spans="1:2">
      <c r="A8864">
        <v>1500016408</v>
      </c>
      <c r="B8864" s="154">
        <v>36.1666666666667</v>
      </c>
    </row>
    <row r="8865" spans="1:2">
      <c r="A8865">
        <v>1500016409</v>
      </c>
      <c r="B8865" s="154">
        <v>27.0833333333333</v>
      </c>
    </row>
    <row r="8866" spans="1:2">
      <c r="A8866">
        <v>1500016363</v>
      </c>
      <c r="B8866" s="154">
        <v>58.8333333333333</v>
      </c>
    </row>
    <row r="8867" spans="1:2">
      <c r="A8867">
        <v>1500016364</v>
      </c>
      <c r="B8867" s="154">
        <v>1.25</v>
      </c>
    </row>
    <row r="8868" spans="1:2">
      <c r="A8868">
        <v>1500016365</v>
      </c>
      <c r="B8868" s="154">
        <v>16.4166666666667</v>
      </c>
    </row>
    <row r="8869" spans="1:2">
      <c r="A8869">
        <v>1500016366</v>
      </c>
      <c r="B8869" s="154">
        <v>25.8333333333333</v>
      </c>
    </row>
    <row r="8870" spans="1:2">
      <c r="A8870">
        <v>1500016367</v>
      </c>
      <c r="B8870" s="154">
        <v>44.8333333333333</v>
      </c>
    </row>
    <row r="8871" spans="1:2">
      <c r="A8871">
        <v>1500016368</v>
      </c>
      <c r="B8871" s="154">
        <v>22.8333333333333</v>
      </c>
    </row>
    <row r="8872" spans="1:2">
      <c r="A8872">
        <v>1500016369</v>
      </c>
      <c r="B8872" s="154">
        <v>22.5833333333333</v>
      </c>
    </row>
    <row r="8873" spans="1:2">
      <c r="A8873">
        <v>1500016370</v>
      </c>
      <c r="B8873" s="154">
        <v>41.375</v>
      </c>
    </row>
    <row r="8874" spans="1:2">
      <c r="A8874">
        <v>1500016371</v>
      </c>
      <c r="B8874" s="154">
        <v>3.8333333333333299</v>
      </c>
    </row>
    <row r="8875" spans="1:2">
      <c r="A8875">
        <v>1500016372</v>
      </c>
      <c r="B8875" s="154">
        <v>1.0833333333333299</v>
      </c>
    </row>
    <row r="8876" spans="1:2">
      <c r="A8876">
        <v>1500016374</v>
      </c>
      <c r="B8876" s="154">
        <v>3.75</v>
      </c>
    </row>
    <row r="8877" spans="1:2">
      <c r="A8877">
        <v>1500016375</v>
      </c>
      <c r="B8877" s="154">
        <v>0</v>
      </c>
    </row>
    <row r="8878" spans="1:2">
      <c r="A8878">
        <v>1500016376</v>
      </c>
      <c r="B8878" s="154">
        <v>0</v>
      </c>
    </row>
    <row r="8879" spans="1:2">
      <c r="A8879">
        <v>1500016377</v>
      </c>
      <c r="B8879" s="154">
        <v>23.75</v>
      </c>
    </row>
    <row r="8880" spans="1:2">
      <c r="A8880">
        <v>1500016378</v>
      </c>
      <c r="B8880" s="154">
        <v>15</v>
      </c>
    </row>
    <row r="8881" spans="1:2">
      <c r="A8881">
        <v>1500016379</v>
      </c>
      <c r="B8881" s="154">
        <v>29.9166666666667</v>
      </c>
    </row>
    <row r="8882" spans="1:2">
      <c r="A8882">
        <v>1500016380</v>
      </c>
      <c r="B8882" s="154">
        <v>15</v>
      </c>
    </row>
    <row r="8883" spans="1:2">
      <c r="A8883">
        <v>1500016381</v>
      </c>
      <c r="B8883" s="154">
        <v>34.5833333333333</v>
      </c>
    </row>
    <row r="8884" spans="1:2">
      <c r="A8884">
        <v>1500016382</v>
      </c>
      <c r="B8884" s="154">
        <v>32.5</v>
      </c>
    </row>
    <row r="8885" spans="1:2">
      <c r="A8885">
        <v>1500016427</v>
      </c>
      <c r="B8885" s="154">
        <v>9.3333333333333304</v>
      </c>
    </row>
    <row r="8886" spans="1:2">
      <c r="A8886">
        <v>1500016428</v>
      </c>
      <c r="B8886" s="154">
        <v>30.3333333333333</v>
      </c>
    </row>
    <row r="8887" spans="1:2">
      <c r="A8887">
        <v>1500016429</v>
      </c>
      <c r="B8887" s="154">
        <v>45.8333333333333</v>
      </c>
    </row>
    <row r="8888" spans="1:2">
      <c r="A8888">
        <v>1500016430</v>
      </c>
      <c r="B8888" s="154">
        <v>20.8333333333333</v>
      </c>
    </row>
    <row r="8889" spans="1:2">
      <c r="A8889">
        <v>1500016431</v>
      </c>
      <c r="B8889" s="154">
        <v>7.0833333333333304</v>
      </c>
    </row>
    <row r="8890" spans="1:2">
      <c r="A8890">
        <v>1500016432</v>
      </c>
      <c r="B8890" s="154">
        <v>28.991666666666699</v>
      </c>
    </row>
    <row r="8891" spans="1:2">
      <c r="A8891">
        <v>1500016433</v>
      </c>
      <c r="B8891" s="154">
        <v>1.8333333333333299</v>
      </c>
    </row>
    <row r="8892" spans="1:2">
      <c r="A8892">
        <v>1500016434</v>
      </c>
      <c r="B8892" s="154">
        <v>50</v>
      </c>
    </row>
    <row r="8893" spans="1:2">
      <c r="A8893">
        <v>1500016435</v>
      </c>
      <c r="B8893" s="154">
        <v>11.1666666666667</v>
      </c>
    </row>
    <row r="8894" spans="1:2">
      <c r="A8894">
        <v>1500016436</v>
      </c>
      <c r="B8894" s="154">
        <v>0</v>
      </c>
    </row>
    <row r="8895" spans="1:2">
      <c r="A8895">
        <v>1500016437</v>
      </c>
      <c r="B8895" s="154">
        <v>0</v>
      </c>
    </row>
    <row r="8896" spans="1:2">
      <c r="A8896">
        <v>1500016438</v>
      </c>
      <c r="B8896" s="154">
        <v>7.3333333333333304</v>
      </c>
    </row>
    <row r="8897" spans="1:2">
      <c r="A8897">
        <v>1500016439</v>
      </c>
      <c r="B8897" s="154">
        <v>2</v>
      </c>
    </row>
    <row r="8898" spans="1:2">
      <c r="A8898">
        <v>1500016440</v>
      </c>
      <c r="B8898" s="154">
        <v>1.25</v>
      </c>
    </row>
    <row r="8899" spans="1:2">
      <c r="A8899">
        <v>1500016447</v>
      </c>
      <c r="B8899" s="154">
        <v>30.2083333333333</v>
      </c>
    </row>
    <row r="8900" spans="1:2">
      <c r="A8900">
        <v>1500016454</v>
      </c>
      <c r="B8900" s="154">
        <v>5.75</v>
      </c>
    </row>
    <row r="8901" spans="1:2">
      <c r="A8901">
        <v>1500016455</v>
      </c>
      <c r="B8901" s="154">
        <v>18.8333333333333</v>
      </c>
    </row>
    <row r="8902" spans="1:2">
      <c r="A8902">
        <v>1500016456</v>
      </c>
      <c r="B8902" s="154">
        <v>7.3333333333333304</v>
      </c>
    </row>
    <row r="8903" spans="1:2">
      <c r="A8903">
        <v>1500016457</v>
      </c>
      <c r="B8903" s="154">
        <v>0</v>
      </c>
    </row>
    <row r="8904" spans="1:2">
      <c r="A8904">
        <v>1500016458</v>
      </c>
      <c r="B8904" s="154">
        <v>0</v>
      </c>
    </row>
    <row r="8905" spans="1:2">
      <c r="A8905">
        <v>1500016459</v>
      </c>
      <c r="B8905" s="154">
        <v>15</v>
      </c>
    </row>
    <row r="8906" spans="1:2">
      <c r="A8906">
        <v>1500016461</v>
      </c>
      <c r="B8906" s="154">
        <v>9.4166666666666696</v>
      </c>
    </row>
    <row r="8907" spans="1:2">
      <c r="A8907">
        <v>1500016462</v>
      </c>
      <c r="B8907" s="154">
        <v>14.75</v>
      </c>
    </row>
    <row r="8908" spans="1:2">
      <c r="A8908">
        <v>1500016463</v>
      </c>
      <c r="B8908" s="154">
        <v>2.3333333333333299</v>
      </c>
    </row>
    <row r="8909" spans="1:2">
      <c r="A8909">
        <v>1500016464</v>
      </c>
      <c r="B8909" s="154">
        <v>0</v>
      </c>
    </row>
    <row r="8910" spans="1:2">
      <c r="A8910">
        <v>1500016465</v>
      </c>
      <c r="B8910" s="154">
        <v>7.3333333333333304</v>
      </c>
    </row>
    <row r="8911" spans="1:2">
      <c r="A8911">
        <v>1500016466</v>
      </c>
      <c r="B8911" s="154">
        <v>46.1</v>
      </c>
    </row>
    <row r="8912" spans="1:2">
      <c r="A8912">
        <v>1500016467</v>
      </c>
      <c r="B8912" s="154">
        <v>0.83333333333333304</v>
      </c>
    </row>
    <row r="8913" spans="1:2">
      <c r="A8913">
        <v>1500016469</v>
      </c>
      <c r="B8913" s="154">
        <v>20.8333333333333</v>
      </c>
    </row>
    <row r="8914" spans="1:2">
      <c r="A8914">
        <v>1500016470</v>
      </c>
      <c r="B8914" s="154">
        <v>30.466666666666701</v>
      </c>
    </row>
    <row r="8915" spans="1:2">
      <c r="A8915">
        <v>1500016471</v>
      </c>
      <c r="B8915" s="154">
        <v>5.8333333333333304</v>
      </c>
    </row>
    <row r="8916" spans="1:2">
      <c r="A8916">
        <v>1500016472</v>
      </c>
      <c r="B8916" s="154">
        <v>2.5833333333333299</v>
      </c>
    </row>
    <row r="8917" spans="1:2">
      <c r="A8917">
        <v>1500016473</v>
      </c>
      <c r="B8917" s="154">
        <v>37.5</v>
      </c>
    </row>
    <row r="8918" spans="1:2">
      <c r="A8918">
        <v>1500016498</v>
      </c>
      <c r="B8918" s="154">
        <v>18.5833333333333</v>
      </c>
    </row>
    <row r="8919" spans="1:2">
      <c r="A8919">
        <v>1500016499</v>
      </c>
      <c r="B8919" s="154">
        <v>13.1666666666667</v>
      </c>
    </row>
    <row r="8920" spans="1:2">
      <c r="A8920">
        <v>1500016500</v>
      </c>
      <c r="B8920" s="154">
        <v>2.6666666666666701</v>
      </c>
    </row>
    <row r="8921" spans="1:2">
      <c r="A8921">
        <v>1500016501</v>
      </c>
      <c r="B8921" s="154">
        <v>16.4166666666667</v>
      </c>
    </row>
    <row r="8922" spans="1:2">
      <c r="A8922">
        <v>1500016502</v>
      </c>
      <c r="B8922" s="154">
        <v>6.5833333333333304</v>
      </c>
    </row>
    <row r="8923" spans="1:2">
      <c r="A8923">
        <v>1500016503</v>
      </c>
      <c r="B8923" s="154">
        <v>8.75</v>
      </c>
    </row>
    <row r="8924" spans="1:2">
      <c r="A8924">
        <v>1500016504</v>
      </c>
      <c r="B8924" s="154">
        <v>13.3333333333333</v>
      </c>
    </row>
    <row r="8925" spans="1:2">
      <c r="A8925">
        <v>1500016505</v>
      </c>
      <c r="B8925" s="154">
        <v>10</v>
      </c>
    </row>
    <row r="8926" spans="1:2">
      <c r="A8926">
        <v>1500016506</v>
      </c>
      <c r="B8926" s="154">
        <v>15.8333333333333</v>
      </c>
    </row>
    <row r="8927" spans="1:2">
      <c r="A8927">
        <v>1500016507</v>
      </c>
      <c r="B8927" s="154">
        <v>0</v>
      </c>
    </row>
    <row r="8928" spans="1:2">
      <c r="A8928">
        <v>1500016508</v>
      </c>
      <c r="B8928" s="154">
        <v>0</v>
      </c>
    </row>
    <row r="8929" spans="1:2">
      <c r="A8929">
        <v>1500016509</v>
      </c>
      <c r="B8929" s="154">
        <v>3.8333333333333299</v>
      </c>
    </row>
    <row r="8930" spans="1:2">
      <c r="A8930">
        <v>1500016510</v>
      </c>
      <c r="B8930" s="154">
        <v>3.75</v>
      </c>
    </row>
    <row r="8931" spans="1:2">
      <c r="A8931">
        <v>1500016511</v>
      </c>
      <c r="B8931" s="154">
        <v>16.25</v>
      </c>
    </row>
    <row r="8932" spans="1:2">
      <c r="A8932">
        <v>1500016512</v>
      </c>
      <c r="B8932" s="154">
        <v>21.6666666666667</v>
      </c>
    </row>
    <row r="8933" spans="1:2">
      <c r="A8933">
        <v>1500016513</v>
      </c>
      <c r="B8933" s="154">
        <v>50.15</v>
      </c>
    </row>
    <row r="8934" spans="1:2">
      <c r="A8934">
        <v>1500016514</v>
      </c>
      <c r="B8934" s="154">
        <v>3.3333333333333299</v>
      </c>
    </row>
    <row r="8935" spans="1:2">
      <c r="A8935">
        <v>1500016515</v>
      </c>
      <c r="B8935" s="154">
        <v>68.633333333333297</v>
      </c>
    </row>
    <row r="8936" spans="1:2">
      <c r="A8936">
        <v>1500016516</v>
      </c>
      <c r="B8936" s="154">
        <v>88.3</v>
      </c>
    </row>
    <row r="8937" spans="1:2">
      <c r="A8937">
        <v>1500016517</v>
      </c>
      <c r="B8937" s="154">
        <v>150.25</v>
      </c>
    </row>
    <row r="8938" spans="1:2">
      <c r="A8938">
        <v>1500016518</v>
      </c>
      <c r="B8938" s="154">
        <v>37.7083333333333</v>
      </c>
    </row>
    <row r="8939" spans="1:2">
      <c r="A8939">
        <v>1500016519</v>
      </c>
      <c r="B8939" s="154">
        <v>39.0416666666667</v>
      </c>
    </row>
    <row r="8940" spans="1:2">
      <c r="A8940">
        <v>1500016546</v>
      </c>
      <c r="B8940" s="154">
        <v>4.6666666666666696</v>
      </c>
    </row>
    <row r="8941" spans="1:2">
      <c r="A8941">
        <v>1500016547</v>
      </c>
      <c r="B8941" s="154">
        <v>27.5</v>
      </c>
    </row>
    <row r="8942" spans="1:2">
      <c r="A8942">
        <v>1500016548</v>
      </c>
      <c r="B8942" s="154">
        <v>14.0833333333333</v>
      </c>
    </row>
    <row r="8943" spans="1:2">
      <c r="A8943">
        <v>1500016549</v>
      </c>
      <c r="B8943" s="154">
        <v>112.1</v>
      </c>
    </row>
    <row r="8944" spans="1:2">
      <c r="A8944">
        <v>1500016550</v>
      </c>
      <c r="B8944" s="154">
        <v>0</v>
      </c>
    </row>
    <row r="8945" spans="1:2">
      <c r="A8945">
        <v>1500016552</v>
      </c>
      <c r="B8945" s="154">
        <v>15.8333333333333</v>
      </c>
    </row>
    <row r="8946" spans="1:2">
      <c r="A8946">
        <v>1500016553</v>
      </c>
      <c r="B8946" s="154">
        <v>2.0833333333333299</v>
      </c>
    </row>
    <row r="8947" spans="1:2">
      <c r="A8947">
        <v>1500016554</v>
      </c>
      <c r="B8947" s="154">
        <v>13.25</v>
      </c>
    </row>
    <row r="8948" spans="1:2">
      <c r="A8948">
        <v>1500016555</v>
      </c>
      <c r="B8948" s="154">
        <v>19.3333333333333</v>
      </c>
    </row>
    <row r="8949" spans="1:2">
      <c r="A8949">
        <v>1500016556</v>
      </c>
      <c r="B8949" s="154">
        <v>1.3333333333333299</v>
      </c>
    </row>
    <row r="8950" spans="1:2">
      <c r="A8950">
        <v>1500016557</v>
      </c>
      <c r="B8950" s="154">
        <v>40.1816666666667</v>
      </c>
    </row>
    <row r="8951" spans="1:2">
      <c r="A8951">
        <v>1500016558</v>
      </c>
      <c r="B8951" s="154">
        <v>0</v>
      </c>
    </row>
    <row r="8952" spans="1:2">
      <c r="A8952">
        <v>1500016559</v>
      </c>
      <c r="B8952" s="154">
        <v>29.4166666666667</v>
      </c>
    </row>
    <row r="8953" spans="1:2">
      <c r="A8953">
        <v>1500016560</v>
      </c>
      <c r="B8953" s="154">
        <v>3.6666666666666701</v>
      </c>
    </row>
    <row r="8954" spans="1:2">
      <c r="A8954">
        <v>1500016561</v>
      </c>
      <c r="B8954" s="154">
        <v>41.966666666666697</v>
      </c>
    </row>
    <row r="8955" spans="1:2">
      <c r="A8955">
        <v>1500016562</v>
      </c>
      <c r="B8955" s="154">
        <v>0</v>
      </c>
    </row>
    <row r="8956" spans="1:2">
      <c r="A8956">
        <v>1500016563</v>
      </c>
      <c r="B8956" s="154">
        <v>0</v>
      </c>
    </row>
    <row r="8957" spans="1:2">
      <c r="A8957">
        <v>1500016564</v>
      </c>
      <c r="B8957" s="154">
        <v>20.016666666666701</v>
      </c>
    </row>
    <row r="8958" spans="1:2">
      <c r="A8958">
        <v>1500016565</v>
      </c>
      <c r="B8958" s="154">
        <v>5.9166666666666696</v>
      </c>
    </row>
    <row r="8959" spans="1:2">
      <c r="A8959">
        <v>1500016566</v>
      </c>
      <c r="B8959" s="154">
        <v>9.5833333333333304</v>
      </c>
    </row>
    <row r="8960" spans="1:2">
      <c r="A8960">
        <v>1500016567</v>
      </c>
      <c r="B8960" s="154">
        <v>12.6666666666667</v>
      </c>
    </row>
    <row r="8961" spans="1:2">
      <c r="A8961">
        <v>1500016568</v>
      </c>
      <c r="B8961" s="154">
        <v>6.3333333333333304</v>
      </c>
    </row>
    <row r="8962" spans="1:2">
      <c r="A8962">
        <v>1500016569</v>
      </c>
      <c r="B8962" s="154">
        <v>0</v>
      </c>
    </row>
    <row r="8963" spans="1:2">
      <c r="A8963">
        <v>1500016570</v>
      </c>
      <c r="B8963" s="154">
        <v>11.6666666666667</v>
      </c>
    </row>
    <row r="8964" spans="1:2">
      <c r="A8964">
        <v>1500016596</v>
      </c>
      <c r="B8964" s="154">
        <v>16.1666666666667</v>
      </c>
    </row>
    <row r="8965" spans="1:2">
      <c r="A8965">
        <v>1500016597</v>
      </c>
      <c r="B8965" s="154">
        <v>35.25</v>
      </c>
    </row>
    <row r="8966" spans="1:2">
      <c r="A8966">
        <v>1500016598</v>
      </c>
      <c r="B8966" s="154">
        <v>0</v>
      </c>
    </row>
    <row r="8967" spans="1:2">
      <c r="A8967">
        <v>1500016600</v>
      </c>
      <c r="B8967" s="154">
        <v>15.8333333333333</v>
      </c>
    </row>
    <row r="8968" spans="1:2">
      <c r="A8968">
        <v>1500016601</v>
      </c>
      <c r="B8968" s="154">
        <v>44.25</v>
      </c>
    </row>
    <row r="8969" spans="1:2">
      <c r="A8969">
        <v>1500016602</v>
      </c>
      <c r="B8969" s="154">
        <v>49.5833333333333</v>
      </c>
    </row>
    <row r="8970" spans="1:2">
      <c r="A8970">
        <v>1500016603</v>
      </c>
      <c r="B8970" s="154">
        <v>19.3333333333333</v>
      </c>
    </row>
    <row r="8971" spans="1:2">
      <c r="A8971">
        <v>1500016604</v>
      </c>
      <c r="B8971" s="154">
        <v>34.924999999999997</v>
      </c>
    </row>
    <row r="8972" spans="1:2">
      <c r="A8972">
        <v>1500016605</v>
      </c>
      <c r="B8972" s="154">
        <v>28.9166666666667</v>
      </c>
    </row>
    <row r="8973" spans="1:2">
      <c r="A8973">
        <v>1500016606</v>
      </c>
      <c r="B8973" s="154">
        <v>0</v>
      </c>
    </row>
    <row r="8974" spans="1:2">
      <c r="A8974">
        <v>1500016607</v>
      </c>
      <c r="B8974" s="154">
        <v>9.5833333333333304</v>
      </c>
    </row>
    <row r="8975" spans="1:2">
      <c r="A8975">
        <v>1500016608</v>
      </c>
      <c r="B8975" s="154">
        <v>17.4166666666667</v>
      </c>
    </row>
    <row r="8976" spans="1:2">
      <c r="A8976">
        <v>1500016609</v>
      </c>
      <c r="B8976" s="154">
        <v>0.83333333333333304</v>
      </c>
    </row>
    <row r="8977" spans="1:2">
      <c r="A8977">
        <v>1500016610</v>
      </c>
      <c r="B8977" s="154">
        <v>9.6666666666666696</v>
      </c>
    </row>
    <row r="8978" spans="1:2">
      <c r="A8978">
        <v>1500016611</v>
      </c>
      <c r="B8978" s="154">
        <v>8.75</v>
      </c>
    </row>
    <row r="8979" spans="1:2">
      <c r="A8979">
        <v>1500016612</v>
      </c>
      <c r="B8979" s="154">
        <v>0</v>
      </c>
    </row>
    <row r="8980" spans="1:2">
      <c r="A8980">
        <v>1500016613</v>
      </c>
      <c r="B8980" s="154">
        <v>12.9166666666667</v>
      </c>
    </row>
    <row r="8981" spans="1:2">
      <c r="A8981">
        <v>1500016614</v>
      </c>
      <c r="B8981" s="154">
        <v>26.066666666666698</v>
      </c>
    </row>
    <row r="8982" spans="1:2">
      <c r="A8982">
        <v>1500016615</v>
      </c>
      <c r="B8982" s="154">
        <v>0</v>
      </c>
    </row>
    <row r="8983" spans="1:2">
      <c r="A8983">
        <v>1500016642</v>
      </c>
      <c r="B8983" s="154">
        <v>0</v>
      </c>
    </row>
    <row r="8984" spans="1:2">
      <c r="A8984">
        <v>1500016643</v>
      </c>
      <c r="B8984" s="154">
        <v>0</v>
      </c>
    </row>
    <row r="8985" spans="1:2">
      <c r="A8985">
        <v>1500016644</v>
      </c>
      <c r="B8985" s="154">
        <v>0</v>
      </c>
    </row>
    <row r="8986" spans="1:2">
      <c r="A8986">
        <v>1500016645</v>
      </c>
      <c r="B8986" s="154">
        <v>2.0833333333333299</v>
      </c>
    </row>
    <row r="8987" spans="1:2">
      <c r="A8987">
        <v>1500016646</v>
      </c>
      <c r="B8987" s="154">
        <v>12.6666666666667</v>
      </c>
    </row>
    <row r="8988" spans="1:2">
      <c r="A8988">
        <v>1500016647</v>
      </c>
      <c r="B8988" s="154">
        <v>17.066666666666698</v>
      </c>
    </row>
    <row r="8989" spans="1:2">
      <c r="A8989">
        <v>1500016648</v>
      </c>
      <c r="B8989" s="154">
        <v>4.4166666666666696</v>
      </c>
    </row>
    <row r="8990" spans="1:2">
      <c r="A8990">
        <v>1500016649</v>
      </c>
      <c r="B8990" s="154">
        <v>57.5</v>
      </c>
    </row>
    <row r="8991" spans="1:2">
      <c r="A8991">
        <v>1500016651</v>
      </c>
      <c r="B8991" s="154">
        <v>15.4166666666667</v>
      </c>
    </row>
    <row r="8992" spans="1:2">
      <c r="A8992">
        <v>1500016652</v>
      </c>
      <c r="B8992" s="154">
        <v>13.3333333333333</v>
      </c>
    </row>
    <row r="8993" spans="1:2">
      <c r="A8993">
        <v>1500016654</v>
      </c>
      <c r="B8993" s="154">
        <v>4.1666666666666696</v>
      </c>
    </row>
    <row r="8994" spans="1:2">
      <c r="A8994">
        <v>1500016655</v>
      </c>
      <c r="B8994" s="154">
        <v>6.6666666666666696</v>
      </c>
    </row>
    <row r="8995" spans="1:2">
      <c r="A8995">
        <v>1500016656</v>
      </c>
      <c r="B8995" s="154">
        <v>54.1666666666667</v>
      </c>
    </row>
    <row r="8996" spans="1:2">
      <c r="A8996">
        <v>1500016662</v>
      </c>
      <c r="B8996" s="154">
        <v>22.3333333333333</v>
      </c>
    </row>
    <row r="8997" spans="1:2">
      <c r="A8997">
        <v>1500016663</v>
      </c>
      <c r="B8997" s="154">
        <v>5.75</v>
      </c>
    </row>
    <row r="8998" spans="1:2">
      <c r="A8998">
        <v>1500016664</v>
      </c>
      <c r="B8998" s="154">
        <v>0.66666666666666696</v>
      </c>
    </row>
    <row r="8999" spans="1:2">
      <c r="A8999">
        <v>1500016665</v>
      </c>
      <c r="B8999" s="154">
        <v>7</v>
      </c>
    </row>
    <row r="9000" spans="1:2">
      <c r="A9000">
        <v>1500016666</v>
      </c>
      <c r="B9000" s="154">
        <v>10.5</v>
      </c>
    </row>
    <row r="9001" spans="1:2">
      <c r="A9001">
        <v>1500016667</v>
      </c>
      <c r="B9001" s="154">
        <v>9.25</v>
      </c>
    </row>
    <row r="9002" spans="1:2">
      <c r="A9002">
        <v>1500016668</v>
      </c>
      <c r="B9002" s="154">
        <v>10</v>
      </c>
    </row>
    <row r="9003" spans="1:2">
      <c r="A9003">
        <v>1500016669</v>
      </c>
      <c r="B9003" s="154">
        <v>15.25</v>
      </c>
    </row>
    <row r="9004" spans="1:2">
      <c r="A9004">
        <v>1500016670</v>
      </c>
      <c r="B9004" s="154">
        <v>31.8333333333333</v>
      </c>
    </row>
    <row r="9005" spans="1:2">
      <c r="A9005">
        <v>1500016671</v>
      </c>
      <c r="B9005" s="154">
        <v>30.8333333333333</v>
      </c>
    </row>
    <row r="9006" spans="1:2">
      <c r="A9006">
        <v>1500016672</v>
      </c>
      <c r="B9006" s="154">
        <v>0</v>
      </c>
    </row>
    <row r="9007" spans="1:2">
      <c r="A9007">
        <v>1500016673</v>
      </c>
      <c r="B9007" s="154">
        <v>0</v>
      </c>
    </row>
    <row r="9008" spans="1:2">
      <c r="A9008">
        <v>1500016674</v>
      </c>
      <c r="B9008" s="154">
        <v>3.75</v>
      </c>
    </row>
    <row r="9009" spans="1:2">
      <c r="A9009">
        <v>1500016675</v>
      </c>
      <c r="B9009" s="154">
        <v>1.6666666666666701</v>
      </c>
    </row>
    <row r="9010" spans="1:2">
      <c r="A9010">
        <v>1500016676</v>
      </c>
      <c r="B9010" s="154">
        <v>28</v>
      </c>
    </row>
    <row r="9011" spans="1:2">
      <c r="A9011">
        <v>1500016677</v>
      </c>
      <c r="B9011" s="154">
        <v>0</v>
      </c>
    </row>
    <row r="9012" spans="1:2">
      <c r="A9012">
        <v>1500016678</v>
      </c>
      <c r="B9012" s="154">
        <v>27.4166666666667</v>
      </c>
    </row>
    <row r="9013" spans="1:2">
      <c r="A9013">
        <v>1500016679</v>
      </c>
      <c r="B9013" s="154">
        <v>14.0833333333333</v>
      </c>
    </row>
    <row r="9014" spans="1:2">
      <c r="A9014">
        <v>1500016680</v>
      </c>
      <c r="B9014" s="154">
        <v>0</v>
      </c>
    </row>
    <row r="9015" spans="1:2">
      <c r="A9015">
        <v>1500016686</v>
      </c>
      <c r="B9015" s="154">
        <v>25.25</v>
      </c>
    </row>
    <row r="9016" spans="1:2">
      <c r="A9016">
        <v>1500016687</v>
      </c>
      <c r="B9016" s="154">
        <v>150.75</v>
      </c>
    </row>
    <row r="9017" spans="1:2">
      <c r="A9017">
        <v>1500016688</v>
      </c>
      <c r="B9017" s="154">
        <v>6.75</v>
      </c>
    </row>
    <row r="9018" spans="1:2">
      <c r="A9018">
        <v>1500016689</v>
      </c>
      <c r="B9018" s="154">
        <v>18.6666666666667</v>
      </c>
    </row>
    <row r="9019" spans="1:2">
      <c r="A9019">
        <v>1500016690</v>
      </c>
      <c r="B9019" s="154">
        <v>2.0833333333333299</v>
      </c>
    </row>
    <row r="9020" spans="1:2">
      <c r="A9020">
        <v>1500016691</v>
      </c>
      <c r="B9020" s="154">
        <v>95</v>
      </c>
    </row>
    <row r="9021" spans="1:2">
      <c r="A9021">
        <v>1500016692</v>
      </c>
      <c r="B9021" s="154">
        <v>20.3333333333333</v>
      </c>
    </row>
    <row r="9022" spans="1:2">
      <c r="A9022">
        <v>1500016693</v>
      </c>
      <c r="B9022" s="154">
        <v>17.9166666666667</v>
      </c>
    </row>
    <row r="9023" spans="1:2">
      <c r="A9023">
        <v>1500016694</v>
      </c>
      <c r="B9023" s="154">
        <v>15.6666666666667</v>
      </c>
    </row>
    <row r="9024" spans="1:2">
      <c r="A9024">
        <v>1500016695</v>
      </c>
      <c r="B9024" s="154">
        <v>14.5833333333333</v>
      </c>
    </row>
    <row r="9025" spans="1:2">
      <c r="A9025">
        <v>1500016696</v>
      </c>
      <c r="B9025" s="154">
        <v>5.8333333333333304</v>
      </c>
    </row>
    <row r="9026" spans="1:2">
      <c r="A9026">
        <v>1500016697</v>
      </c>
      <c r="B9026" s="154">
        <v>17.5</v>
      </c>
    </row>
    <row r="9027" spans="1:2">
      <c r="A9027">
        <v>1500016698</v>
      </c>
      <c r="B9027" s="154">
        <v>13.6666666666667</v>
      </c>
    </row>
    <row r="9028" spans="1:2">
      <c r="A9028">
        <v>1500016699</v>
      </c>
      <c r="B9028" s="154">
        <v>13.3333333333333</v>
      </c>
    </row>
    <row r="9029" spans="1:2">
      <c r="A9029">
        <v>1500016700</v>
      </c>
      <c r="B9029" s="154">
        <v>32.5</v>
      </c>
    </row>
    <row r="9030" spans="1:2">
      <c r="A9030">
        <v>1500016701</v>
      </c>
      <c r="B9030" s="154">
        <v>2.5</v>
      </c>
    </row>
    <row r="9031" spans="1:2">
      <c r="A9031">
        <v>1500016702</v>
      </c>
      <c r="B9031" s="154">
        <v>27.5</v>
      </c>
    </row>
    <row r="9032" spans="1:2">
      <c r="A9032">
        <v>1500016703</v>
      </c>
      <c r="B9032" s="154">
        <v>8.1666666666666696</v>
      </c>
    </row>
    <row r="9033" spans="1:2">
      <c r="A9033">
        <v>1500016704</v>
      </c>
      <c r="B9033" s="154">
        <v>149.558333333333</v>
      </c>
    </row>
    <row r="9034" spans="1:2">
      <c r="A9034">
        <v>1500016705</v>
      </c>
      <c r="B9034" s="154">
        <v>44.616666666666703</v>
      </c>
    </row>
    <row r="9035" spans="1:2">
      <c r="A9035">
        <v>1500016706</v>
      </c>
      <c r="B9035" s="154">
        <v>0</v>
      </c>
    </row>
    <row r="9036" spans="1:2">
      <c r="A9036">
        <v>1500016707</v>
      </c>
      <c r="B9036" s="154">
        <v>43.6666666666667</v>
      </c>
    </row>
    <row r="9037" spans="1:2">
      <c r="A9037">
        <v>1500016708</v>
      </c>
      <c r="B9037" s="154">
        <v>10</v>
      </c>
    </row>
    <row r="9038" spans="1:2">
      <c r="A9038">
        <v>1500016741</v>
      </c>
      <c r="B9038" s="154">
        <v>0</v>
      </c>
    </row>
    <row r="9039" spans="1:2">
      <c r="A9039">
        <v>1500016742</v>
      </c>
      <c r="B9039" s="154">
        <v>1.1666666666666701</v>
      </c>
    </row>
    <row r="9040" spans="1:2">
      <c r="A9040">
        <v>1500016743</v>
      </c>
      <c r="B9040" s="154">
        <v>13.0833333333333</v>
      </c>
    </row>
    <row r="9041" spans="1:2">
      <c r="A9041">
        <v>1500016744</v>
      </c>
      <c r="B9041" s="154">
        <v>6.8333333333333304</v>
      </c>
    </row>
    <row r="9042" spans="1:2">
      <c r="A9042">
        <v>1500016777</v>
      </c>
      <c r="B9042" s="154">
        <v>31.25</v>
      </c>
    </row>
    <row r="9043" spans="1:2">
      <c r="A9043">
        <v>1500016746</v>
      </c>
      <c r="B9043" s="154">
        <v>28.3333333333333</v>
      </c>
    </row>
    <row r="9044" spans="1:2">
      <c r="A9044">
        <v>1500016747</v>
      </c>
      <c r="B9044" s="154">
        <v>10.9166666666667</v>
      </c>
    </row>
    <row r="9045" spans="1:2">
      <c r="A9045">
        <v>1500016748</v>
      </c>
      <c r="B9045" s="154">
        <v>5.8333333333333304</v>
      </c>
    </row>
    <row r="9046" spans="1:2">
      <c r="A9046">
        <v>1500016749</v>
      </c>
      <c r="B9046" s="154">
        <v>29.2916666666667</v>
      </c>
    </row>
    <row r="9047" spans="1:2">
      <c r="A9047">
        <v>1500016750</v>
      </c>
      <c r="B9047" s="154">
        <v>39.4</v>
      </c>
    </row>
    <row r="9048" spans="1:2">
      <c r="A9048">
        <v>1500016751</v>
      </c>
      <c r="B9048" s="154">
        <v>29.75</v>
      </c>
    </row>
    <row r="9049" spans="1:2">
      <c r="A9049">
        <v>1500016752</v>
      </c>
      <c r="B9049" s="154">
        <v>19.0833333333333</v>
      </c>
    </row>
    <row r="9050" spans="1:2">
      <c r="A9050">
        <v>1500016753</v>
      </c>
      <c r="B9050" s="154">
        <v>0.91666666666666696</v>
      </c>
    </row>
    <row r="9051" spans="1:2">
      <c r="A9051">
        <v>1500016754</v>
      </c>
      <c r="B9051" s="154">
        <v>5.1666666666666696</v>
      </c>
    </row>
    <row r="9052" spans="1:2">
      <c r="A9052">
        <v>1500016755</v>
      </c>
      <c r="B9052" s="154">
        <v>10.1666666666667</v>
      </c>
    </row>
    <row r="9053" spans="1:2">
      <c r="A9053">
        <v>1500016756</v>
      </c>
      <c r="B9053" s="154">
        <v>55.4166666666667</v>
      </c>
    </row>
    <row r="9054" spans="1:2">
      <c r="A9054">
        <v>1500016757</v>
      </c>
      <c r="B9054" s="154">
        <v>16.25</v>
      </c>
    </row>
    <row r="9055" spans="1:2">
      <c r="A9055">
        <v>1500016758</v>
      </c>
      <c r="B9055" s="154">
        <v>19.3333333333333</v>
      </c>
    </row>
    <row r="9056" spans="1:2">
      <c r="A9056">
        <v>1500016759</v>
      </c>
      <c r="B9056" s="154">
        <v>6.5</v>
      </c>
    </row>
    <row r="9057" spans="1:2">
      <c r="A9057">
        <v>1500016760</v>
      </c>
      <c r="B9057" s="154">
        <v>117.5</v>
      </c>
    </row>
    <row r="9058" spans="1:2">
      <c r="A9058">
        <v>1500016761</v>
      </c>
      <c r="B9058" s="154">
        <v>102.958333333333</v>
      </c>
    </row>
    <row r="9059" spans="1:2">
      <c r="A9059">
        <v>1500016762</v>
      </c>
      <c r="B9059" s="154">
        <v>32.375</v>
      </c>
    </row>
    <row r="9060" spans="1:2">
      <c r="A9060">
        <v>1500016763</v>
      </c>
      <c r="B9060" s="154">
        <v>13.175000000000001</v>
      </c>
    </row>
    <row r="9061" spans="1:2">
      <c r="A9061">
        <v>1500016764</v>
      </c>
      <c r="B9061" s="154">
        <v>0</v>
      </c>
    </row>
    <row r="9062" spans="1:2">
      <c r="A9062">
        <v>1500016765</v>
      </c>
      <c r="B9062" s="154">
        <v>12.9166666666667</v>
      </c>
    </row>
    <row r="9063" spans="1:2">
      <c r="A9063">
        <v>1500016778</v>
      </c>
      <c r="B9063" s="154">
        <v>0.83333333333333304</v>
      </c>
    </row>
    <row r="9064" spans="1:2">
      <c r="A9064">
        <v>1500016779</v>
      </c>
      <c r="B9064" s="154">
        <v>33.3333333333333</v>
      </c>
    </row>
    <row r="9065" spans="1:2">
      <c r="A9065">
        <v>1500016780</v>
      </c>
      <c r="B9065" s="154">
        <v>0.91666666666666696</v>
      </c>
    </row>
    <row r="9066" spans="1:2">
      <c r="A9066">
        <v>1500016781</v>
      </c>
      <c r="B9066" s="154">
        <v>13.3333333333333</v>
      </c>
    </row>
    <row r="9067" spans="1:2">
      <c r="A9067">
        <v>1500016782</v>
      </c>
      <c r="B9067" s="154">
        <v>10.8333333333333</v>
      </c>
    </row>
    <row r="9068" spans="1:2">
      <c r="A9068">
        <v>1500016790</v>
      </c>
      <c r="B9068" s="154">
        <v>13.3333333333333</v>
      </c>
    </row>
    <row r="9069" spans="1:2">
      <c r="A9069">
        <v>1500016791</v>
      </c>
      <c r="B9069" s="154">
        <v>52.5833333333333</v>
      </c>
    </row>
    <row r="9070" spans="1:2">
      <c r="A9070">
        <v>1500016792</v>
      </c>
      <c r="B9070" s="154">
        <v>0</v>
      </c>
    </row>
    <row r="9071" spans="1:2">
      <c r="A9071">
        <v>1500016793</v>
      </c>
      <c r="B9071" s="154">
        <v>3.6666666666666701</v>
      </c>
    </row>
    <row r="9072" spans="1:2">
      <c r="A9072">
        <v>1500016794</v>
      </c>
      <c r="B9072" s="154">
        <v>0</v>
      </c>
    </row>
    <row r="9073" spans="1:2">
      <c r="A9073">
        <v>1500016795</v>
      </c>
      <c r="B9073" s="154">
        <v>23.3333333333333</v>
      </c>
    </row>
    <row r="9074" spans="1:2">
      <c r="A9074">
        <v>1500016796</v>
      </c>
      <c r="B9074" s="154">
        <v>0</v>
      </c>
    </row>
    <row r="9075" spans="1:2">
      <c r="A9075">
        <v>1500016797</v>
      </c>
      <c r="B9075" s="154">
        <v>0</v>
      </c>
    </row>
    <row r="9076" spans="1:2">
      <c r="A9076">
        <v>1500016798</v>
      </c>
      <c r="B9076" s="154">
        <v>9.3333333333333304</v>
      </c>
    </row>
    <row r="9077" spans="1:2">
      <c r="A9077">
        <v>1500016799</v>
      </c>
      <c r="B9077" s="154">
        <v>0</v>
      </c>
    </row>
    <row r="9078" spans="1:2">
      <c r="A9078">
        <v>1500016800</v>
      </c>
      <c r="B9078" s="154">
        <v>26.6666666666667</v>
      </c>
    </row>
    <row r="9079" spans="1:2">
      <c r="A9079">
        <v>1500016802</v>
      </c>
      <c r="B9079" s="154">
        <v>20.8333333333333</v>
      </c>
    </row>
    <row r="9080" spans="1:2">
      <c r="A9080">
        <v>1500016803</v>
      </c>
      <c r="B9080" s="154">
        <v>6.3333333333333304</v>
      </c>
    </row>
    <row r="9081" spans="1:2">
      <c r="A9081">
        <v>1500016804</v>
      </c>
      <c r="B9081" s="154">
        <v>10</v>
      </c>
    </row>
    <row r="9082" spans="1:2">
      <c r="A9082">
        <v>1500016805</v>
      </c>
      <c r="B9082" s="154">
        <v>6.8333333333333304</v>
      </c>
    </row>
    <row r="9083" spans="1:2">
      <c r="A9083">
        <v>1500016806</v>
      </c>
      <c r="B9083" s="154">
        <v>89.1666666666667</v>
      </c>
    </row>
    <row r="9084" spans="1:2">
      <c r="A9084">
        <v>1500016807</v>
      </c>
      <c r="B9084" s="154">
        <v>0</v>
      </c>
    </row>
    <row r="9085" spans="1:2">
      <c r="A9085">
        <v>1500016809</v>
      </c>
      <c r="B9085" s="154">
        <v>0</v>
      </c>
    </row>
    <row r="9086" spans="1:2">
      <c r="A9086">
        <v>1500016828</v>
      </c>
      <c r="B9086" s="154">
        <v>17.9166666666667</v>
      </c>
    </row>
    <row r="9087" spans="1:2">
      <c r="A9087">
        <v>1500016834</v>
      </c>
      <c r="B9087" s="154">
        <v>18.4166666666667</v>
      </c>
    </row>
    <row r="9088" spans="1:2">
      <c r="A9088">
        <v>1500016835</v>
      </c>
      <c r="B9088" s="154">
        <v>17.866666666666699</v>
      </c>
    </row>
    <row r="9089" spans="1:2">
      <c r="A9089">
        <v>1500016836</v>
      </c>
      <c r="B9089" s="154">
        <v>2.9166666666666701</v>
      </c>
    </row>
    <row r="9090" spans="1:2">
      <c r="A9090">
        <v>1500016837</v>
      </c>
      <c r="B9090" s="154">
        <v>0</v>
      </c>
    </row>
    <row r="9091" spans="1:2">
      <c r="A9091">
        <v>1500016838</v>
      </c>
      <c r="B9091" s="154">
        <v>0</v>
      </c>
    </row>
    <row r="9092" spans="1:2">
      <c r="A9092">
        <v>1500016839</v>
      </c>
      <c r="B9092" s="154">
        <v>47.3333333333333</v>
      </c>
    </row>
    <row r="9093" spans="1:2">
      <c r="A9093">
        <v>1500016840</v>
      </c>
      <c r="B9093" s="154">
        <v>15.5833333333333</v>
      </c>
    </row>
    <row r="9094" spans="1:2">
      <c r="A9094">
        <v>1500016841</v>
      </c>
      <c r="B9094" s="154">
        <v>17.5</v>
      </c>
    </row>
    <row r="9095" spans="1:2">
      <c r="A9095">
        <v>1500016842</v>
      </c>
      <c r="B9095" s="154">
        <v>13.75</v>
      </c>
    </row>
    <row r="9096" spans="1:2">
      <c r="A9096">
        <v>1500016844</v>
      </c>
      <c r="B9096" s="154">
        <v>38.3333333333333</v>
      </c>
    </row>
    <row r="9097" spans="1:2">
      <c r="A9097">
        <v>1500016846</v>
      </c>
      <c r="B9097" s="154">
        <v>17.1666666666667</v>
      </c>
    </row>
    <row r="9098" spans="1:2">
      <c r="A9098">
        <v>1500016847</v>
      </c>
      <c r="B9098" s="154">
        <v>21.4166666666667</v>
      </c>
    </row>
    <row r="9099" spans="1:2">
      <c r="A9099">
        <v>1500016848</v>
      </c>
      <c r="B9099" s="154">
        <v>22.716666666666701</v>
      </c>
    </row>
    <row r="9100" spans="1:2">
      <c r="A9100">
        <v>1500016862</v>
      </c>
      <c r="B9100" s="154">
        <v>16.5833333333333</v>
      </c>
    </row>
    <row r="9101" spans="1:2">
      <c r="A9101">
        <v>1500016863</v>
      </c>
      <c r="B9101" s="154">
        <v>0</v>
      </c>
    </row>
    <row r="9102" spans="1:2">
      <c r="A9102">
        <v>1500016864</v>
      </c>
      <c r="B9102" s="154">
        <v>9.1666666666666696</v>
      </c>
    </row>
    <row r="9103" spans="1:2">
      <c r="A9103">
        <v>1500016865</v>
      </c>
      <c r="B9103" s="154">
        <v>14.233333333333301</v>
      </c>
    </row>
    <row r="9104" spans="1:2">
      <c r="A9104">
        <v>1500016866</v>
      </c>
      <c r="B9104" s="154">
        <v>2.0416666666666701</v>
      </c>
    </row>
    <row r="9105" spans="1:2">
      <c r="A9105">
        <v>1500016867</v>
      </c>
      <c r="B9105" s="154">
        <v>16.9166666666667</v>
      </c>
    </row>
    <row r="9106" spans="1:2">
      <c r="A9106">
        <v>1500016868</v>
      </c>
      <c r="B9106" s="154">
        <v>0</v>
      </c>
    </row>
    <row r="9107" spans="1:2">
      <c r="A9107">
        <v>1500016869</v>
      </c>
      <c r="B9107" s="154">
        <v>0</v>
      </c>
    </row>
    <row r="9108" spans="1:2">
      <c r="A9108">
        <v>1500016870</v>
      </c>
      <c r="B9108" s="154">
        <v>9.0833333333333304</v>
      </c>
    </row>
    <row r="9109" spans="1:2">
      <c r="A9109">
        <v>1500016871</v>
      </c>
      <c r="B9109" s="154">
        <v>11.3333333333333</v>
      </c>
    </row>
    <row r="9110" spans="1:2">
      <c r="A9110">
        <v>1500016872</v>
      </c>
      <c r="B9110" s="154">
        <v>0</v>
      </c>
    </row>
    <row r="9111" spans="1:2">
      <c r="A9111">
        <v>1500016873</v>
      </c>
      <c r="B9111" s="154">
        <v>22</v>
      </c>
    </row>
    <row r="9112" spans="1:2">
      <c r="A9112">
        <v>1500016874</v>
      </c>
      <c r="B9112" s="154">
        <v>1.6666666666666701</v>
      </c>
    </row>
    <row r="9113" spans="1:2">
      <c r="A9113">
        <v>1500016875</v>
      </c>
      <c r="B9113" s="154">
        <v>0.41666666666666702</v>
      </c>
    </row>
    <row r="9114" spans="1:2">
      <c r="A9114">
        <v>1500016876</v>
      </c>
      <c r="B9114" s="154">
        <v>12.5</v>
      </c>
    </row>
    <row r="9115" spans="1:2">
      <c r="A9115">
        <v>1500016877</v>
      </c>
      <c r="B9115" s="154">
        <v>14.5833333333333</v>
      </c>
    </row>
    <row r="9116" spans="1:2">
      <c r="A9116">
        <v>1500016878</v>
      </c>
      <c r="B9116" s="154">
        <v>19.1666666666667</v>
      </c>
    </row>
    <row r="9117" spans="1:2">
      <c r="A9117">
        <v>1500016879</v>
      </c>
      <c r="B9117" s="154">
        <v>80.8333333333333</v>
      </c>
    </row>
    <row r="9118" spans="1:2">
      <c r="A9118">
        <v>1500016880</v>
      </c>
      <c r="B9118" s="154">
        <v>29.8333333333333</v>
      </c>
    </row>
    <row r="9119" spans="1:2">
      <c r="A9119">
        <v>1500016881</v>
      </c>
      <c r="B9119" s="154">
        <v>2.5</v>
      </c>
    </row>
    <row r="9120" spans="1:2">
      <c r="A9120">
        <v>1500016882</v>
      </c>
      <c r="B9120" s="154">
        <v>0</v>
      </c>
    </row>
    <row r="9121" spans="1:2">
      <c r="A9121">
        <v>1500016917</v>
      </c>
      <c r="B9121" s="154">
        <v>0</v>
      </c>
    </row>
    <row r="9122" spans="1:2">
      <c r="A9122">
        <v>1500016918</v>
      </c>
      <c r="B9122" s="154">
        <v>0</v>
      </c>
    </row>
    <row r="9123" spans="1:2">
      <c r="A9123">
        <v>1500016919</v>
      </c>
      <c r="B9123" s="154">
        <v>18.3333333333333</v>
      </c>
    </row>
    <row r="9124" spans="1:2">
      <c r="A9124">
        <v>1500016920</v>
      </c>
      <c r="B9124" s="154">
        <v>35.5833333333333</v>
      </c>
    </row>
    <row r="9125" spans="1:2">
      <c r="A9125">
        <v>1500016940</v>
      </c>
      <c r="B9125" s="154">
        <v>20.8333333333333</v>
      </c>
    </row>
    <row r="9126" spans="1:2">
      <c r="A9126">
        <v>1500016937</v>
      </c>
      <c r="B9126" s="154">
        <v>0</v>
      </c>
    </row>
    <row r="9127" spans="1:2">
      <c r="A9127">
        <v>1500016938</v>
      </c>
      <c r="B9127" s="154">
        <v>0</v>
      </c>
    </row>
    <row r="9128" spans="1:2">
      <c r="A9128">
        <v>1500016939</v>
      </c>
      <c r="B9128" s="154">
        <v>1.6666666666666701</v>
      </c>
    </row>
    <row r="9129" spans="1:2">
      <c r="A9129">
        <v>1500016925</v>
      </c>
      <c r="B9129" s="154">
        <v>45.3333333333333</v>
      </c>
    </row>
    <row r="9130" spans="1:2">
      <c r="A9130">
        <v>1500016944</v>
      </c>
      <c r="B9130" s="154">
        <v>2.9166666666666701</v>
      </c>
    </row>
    <row r="9131" spans="1:2">
      <c r="A9131">
        <v>1500016926</v>
      </c>
      <c r="B9131" s="154">
        <v>25.9166666666667</v>
      </c>
    </row>
    <row r="9132" spans="1:2">
      <c r="A9132">
        <v>1500016927</v>
      </c>
      <c r="B9132" s="154">
        <v>17.5833333333333</v>
      </c>
    </row>
    <row r="9133" spans="1:2">
      <c r="A9133">
        <v>1500016928</v>
      </c>
      <c r="B9133" s="154">
        <v>40</v>
      </c>
    </row>
    <row r="9134" spans="1:2">
      <c r="A9134">
        <v>1500016922</v>
      </c>
      <c r="B9134" s="154">
        <v>0</v>
      </c>
    </row>
    <row r="9135" spans="1:2">
      <c r="A9135">
        <v>1500016923</v>
      </c>
      <c r="B9135" s="154">
        <v>7.9166666666666696</v>
      </c>
    </row>
    <row r="9136" spans="1:2">
      <c r="A9136">
        <v>1500016924</v>
      </c>
      <c r="B9136" s="154">
        <v>37.9166666666667</v>
      </c>
    </row>
    <row r="9137" spans="1:2">
      <c r="A9137">
        <v>1500016915</v>
      </c>
      <c r="B9137" s="154">
        <v>16.5</v>
      </c>
    </row>
    <row r="9138" spans="1:2">
      <c r="A9138">
        <v>1500016916</v>
      </c>
      <c r="B9138" s="154">
        <v>0</v>
      </c>
    </row>
    <row r="9139" spans="1:2">
      <c r="A9139">
        <v>1500016921</v>
      </c>
      <c r="B9139" s="154">
        <v>15.8333333333333</v>
      </c>
    </row>
    <row r="9140" spans="1:2">
      <c r="A9140">
        <v>1500016904</v>
      </c>
      <c r="B9140" s="154">
        <v>31.5</v>
      </c>
    </row>
    <row r="9141" spans="1:2">
      <c r="A9141">
        <v>1500016905</v>
      </c>
      <c r="B9141" s="154">
        <v>0.83333333333333304</v>
      </c>
    </row>
    <row r="9142" spans="1:2">
      <c r="A9142">
        <v>1500016906</v>
      </c>
      <c r="B9142" s="154">
        <v>0</v>
      </c>
    </row>
    <row r="9143" spans="1:2">
      <c r="A9143">
        <v>1500016907</v>
      </c>
      <c r="B9143" s="154">
        <v>2.3333333333333299</v>
      </c>
    </row>
    <row r="9144" spans="1:2">
      <c r="A9144">
        <v>1500016908</v>
      </c>
      <c r="B9144" s="154">
        <v>22.8333333333333</v>
      </c>
    </row>
    <row r="9145" spans="1:2">
      <c r="A9145">
        <v>1500016903</v>
      </c>
      <c r="B9145" s="154">
        <v>2.0416666666666701</v>
      </c>
    </row>
    <row r="9146" spans="1:2">
      <c r="A9146">
        <v>1500016909</v>
      </c>
      <c r="B9146" s="154">
        <v>69.4166666666667</v>
      </c>
    </row>
    <row r="9147" spans="1:2">
      <c r="A9147">
        <v>1500016910</v>
      </c>
      <c r="B9147" s="154">
        <v>7.5</v>
      </c>
    </row>
    <row r="9148" spans="1:2">
      <c r="A9148">
        <v>1500016912</v>
      </c>
      <c r="B9148" s="154">
        <v>26.8</v>
      </c>
    </row>
    <row r="9149" spans="1:2">
      <c r="A9149">
        <v>1500016913</v>
      </c>
      <c r="B9149" s="154">
        <v>3.9166666666666701</v>
      </c>
    </row>
    <row r="9150" spans="1:2">
      <c r="A9150">
        <v>1500016914</v>
      </c>
      <c r="B9150" s="154">
        <v>1.3333333333333299</v>
      </c>
    </row>
    <row r="9151" spans="1:2">
      <c r="A9151">
        <v>1500016934</v>
      </c>
      <c r="B9151" s="154">
        <v>0</v>
      </c>
    </row>
    <row r="9152" spans="1:2">
      <c r="A9152">
        <v>1500016946</v>
      </c>
      <c r="B9152" s="154">
        <v>15.1666666666667</v>
      </c>
    </row>
    <row r="9153" spans="1:2">
      <c r="A9153">
        <v>1500016947</v>
      </c>
      <c r="B9153" s="154">
        <v>4.25</v>
      </c>
    </row>
    <row r="9154" spans="1:2">
      <c r="A9154">
        <v>1500016948</v>
      </c>
      <c r="B9154" s="154">
        <v>39.9166666666667</v>
      </c>
    </row>
    <row r="9155" spans="1:2">
      <c r="A9155">
        <v>1500016949</v>
      </c>
      <c r="B9155" s="154">
        <v>13.5</v>
      </c>
    </row>
    <row r="9156" spans="1:2">
      <c r="A9156">
        <v>1500016950</v>
      </c>
      <c r="B9156" s="154">
        <v>11.4166666666667</v>
      </c>
    </row>
    <row r="9157" spans="1:2">
      <c r="A9157">
        <v>1500016951</v>
      </c>
      <c r="B9157" s="154">
        <v>194.625</v>
      </c>
    </row>
    <row r="9158" spans="1:2">
      <c r="A9158">
        <v>1500016953</v>
      </c>
      <c r="B9158" s="154">
        <v>15.25</v>
      </c>
    </row>
    <row r="9159" spans="1:2">
      <c r="A9159">
        <v>1500016954</v>
      </c>
      <c r="B9159" s="154">
        <v>0</v>
      </c>
    </row>
    <row r="9160" spans="1:2">
      <c r="A9160">
        <v>1500016955</v>
      </c>
      <c r="B9160" s="154">
        <v>3.3333333333333299</v>
      </c>
    </row>
    <row r="9161" spans="1:2">
      <c r="A9161">
        <v>1500016956</v>
      </c>
      <c r="B9161" s="154">
        <v>33.3333333333333</v>
      </c>
    </row>
    <row r="9162" spans="1:2">
      <c r="A9162">
        <v>1500016957</v>
      </c>
      <c r="B9162" s="154">
        <v>24.5</v>
      </c>
    </row>
    <row r="9163" spans="1:2">
      <c r="A9163">
        <v>1500016958</v>
      </c>
      <c r="B9163" s="154">
        <v>3</v>
      </c>
    </row>
    <row r="9164" spans="1:2">
      <c r="A9164">
        <v>1500016959</v>
      </c>
      <c r="B9164" s="154">
        <v>8.5833333333333304</v>
      </c>
    </row>
    <row r="9165" spans="1:2">
      <c r="A9165">
        <v>1500016960</v>
      </c>
      <c r="B9165" s="154">
        <v>383.83333333333297</v>
      </c>
    </row>
    <row r="9166" spans="1:2">
      <c r="A9166">
        <v>1500016961</v>
      </c>
      <c r="B9166" s="154">
        <v>0</v>
      </c>
    </row>
    <row r="9167" spans="1:2">
      <c r="A9167">
        <v>1500016962</v>
      </c>
      <c r="B9167" s="154">
        <v>0.83333333333333304</v>
      </c>
    </row>
    <row r="9168" spans="1:2">
      <c r="A9168">
        <v>1500016963</v>
      </c>
      <c r="B9168" s="154">
        <v>24.25</v>
      </c>
    </row>
    <row r="9169" spans="1:2">
      <c r="A9169">
        <v>1500016964</v>
      </c>
      <c r="B9169" s="154">
        <v>0</v>
      </c>
    </row>
    <row r="9170" spans="1:2">
      <c r="A9170">
        <v>1500016965</v>
      </c>
      <c r="B9170" s="154">
        <v>21.383333333333301</v>
      </c>
    </row>
    <row r="9171" spans="1:2">
      <c r="A9171">
        <v>1500016966</v>
      </c>
      <c r="B9171" s="154">
        <v>4.1666666666666696</v>
      </c>
    </row>
    <row r="9172" spans="1:2">
      <c r="A9172">
        <v>1500016978</v>
      </c>
      <c r="B9172" s="154">
        <v>22.8333333333333</v>
      </c>
    </row>
    <row r="9173" spans="1:2">
      <c r="A9173">
        <v>1500016979</v>
      </c>
      <c r="B9173" s="154">
        <v>23.75</v>
      </c>
    </row>
    <row r="9174" spans="1:2">
      <c r="A9174">
        <v>1500016980</v>
      </c>
      <c r="B9174" s="154">
        <v>24.5833333333333</v>
      </c>
    </row>
    <row r="9175" spans="1:2">
      <c r="A9175">
        <v>1500016981</v>
      </c>
      <c r="B9175" s="154">
        <v>1.6666666666666701</v>
      </c>
    </row>
    <row r="9176" spans="1:2">
      <c r="A9176">
        <v>1500016982</v>
      </c>
      <c r="B9176" s="154">
        <v>10.8333333333333</v>
      </c>
    </row>
    <row r="9177" spans="1:2">
      <c r="A9177">
        <v>1500016983</v>
      </c>
      <c r="B9177" s="154">
        <v>3</v>
      </c>
    </row>
    <row r="9178" spans="1:2">
      <c r="A9178">
        <v>1500016984</v>
      </c>
      <c r="B9178" s="154">
        <v>11.6666666666667</v>
      </c>
    </row>
    <row r="9179" spans="1:2">
      <c r="A9179">
        <v>1500016985</v>
      </c>
      <c r="B9179" s="154">
        <v>35.4166666666667</v>
      </c>
    </row>
    <row r="9180" spans="1:2">
      <c r="A9180">
        <v>1500016986</v>
      </c>
      <c r="B9180" s="154">
        <v>0</v>
      </c>
    </row>
    <row r="9181" spans="1:2">
      <c r="A9181">
        <v>1500016987</v>
      </c>
      <c r="B9181" s="154">
        <v>0.83333333333333304</v>
      </c>
    </row>
    <row r="9182" spans="1:2">
      <c r="A9182">
        <v>1500016988</v>
      </c>
      <c r="B9182" s="154">
        <v>0</v>
      </c>
    </row>
    <row r="9183" spans="1:2">
      <c r="A9183">
        <v>1500016989</v>
      </c>
      <c r="B9183" s="154">
        <v>2.9166666666666701</v>
      </c>
    </row>
    <row r="9184" spans="1:2">
      <c r="A9184">
        <v>1500016990</v>
      </c>
      <c r="B9184" s="154">
        <v>8.3333333333333304</v>
      </c>
    </row>
    <row r="9185" spans="1:2">
      <c r="A9185">
        <v>1500016991</v>
      </c>
      <c r="B9185" s="154">
        <v>16.6666666666667</v>
      </c>
    </row>
    <row r="9186" spans="1:2">
      <c r="A9186">
        <v>1500016992</v>
      </c>
      <c r="B9186" s="154">
        <v>12.5</v>
      </c>
    </row>
    <row r="9187" spans="1:2">
      <c r="A9187">
        <v>1500016993</v>
      </c>
      <c r="B9187" s="154">
        <v>0</v>
      </c>
    </row>
    <row r="9188" spans="1:2">
      <c r="A9188">
        <v>1500016994</v>
      </c>
      <c r="B9188" s="154">
        <v>10.4166666666667</v>
      </c>
    </row>
    <row r="9189" spans="1:2">
      <c r="A9189">
        <v>1500016995</v>
      </c>
      <c r="B9189" s="154">
        <v>150.916666666667</v>
      </c>
    </row>
    <row r="9190" spans="1:2">
      <c r="A9190">
        <v>1500017056</v>
      </c>
      <c r="B9190" s="154">
        <v>19.3333333333333</v>
      </c>
    </row>
    <row r="9191" spans="1:2">
      <c r="A9191">
        <v>1500017033</v>
      </c>
      <c r="B9191" s="154">
        <v>20.9166666666667</v>
      </c>
    </row>
    <row r="9192" spans="1:2">
      <c r="A9192">
        <v>1500017034</v>
      </c>
      <c r="B9192" s="154">
        <v>0</v>
      </c>
    </row>
    <row r="9193" spans="1:2">
      <c r="A9193">
        <v>1500017035</v>
      </c>
      <c r="B9193" s="154">
        <v>12.3333333333333</v>
      </c>
    </row>
    <row r="9194" spans="1:2">
      <c r="A9194">
        <v>1500017036</v>
      </c>
      <c r="B9194" s="154">
        <v>5.9166666666666696</v>
      </c>
    </row>
    <row r="9195" spans="1:2">
      <c r="A9195">
        <v>1500017037</v>
      </c>
      <c r="B9195" s="154">
        <v>0</v>
      </c>
    </row>
    <row r="9196" spans="1:2">
      <c r="A9196">
        <v>1500017038</v>
      </c>
      <c r="B9196" s="154">
        <v>0</v>
      </c>
    </row>
    <row r="9197" spans="1:2">
      <c r="A9197">
        <v>1500017001</v>
      </c>
      <c r="B9197" s="154">
        <v>4.3333333333333304</v>
      </c>
    </row>
    <row r="9198" spans="1:2">
      <c r="A9198">
        <v>1500017002</v>
      </c>
      <c r="B9198" s="154">
        <v>9.9166666666666696</v>
      </c>
    </row>
    <row r="9199" spans="1:2">
      <c r="A9199">
        <v>1500017003</v>
      </c>
      <c r="B9199" s="154">
        <v>3.75</v>
      </c>
    </row>
    <row r="9200" spans="1:2">
      <c r="A9200">
        <v>1500017004</v>
      </c>
      <c r="B9200" s="154">
        <v>0</v>
      </c>
    </row>
    <row r="9201" spans="1:2">
      <c r="A9201">
        <v>1500017005</v>
      </c>
      <c r="B9201" s="154">
        <v>1.25</v>
      </c>
    </row>
    <row r="9202" spans="1:2">
      <c r="A9202">
        <v>1500017006</v>
      </c>
      <c r="B9202" s="154">
        <v>6.75</v>
      </c>
    </row>
    <row r="9203" spans="1:2">
      <c r="A9203">
        <v>1500017007</v>
      </c>
      <c r="B9203" s="154">
        <v>38.6666666666667</v>
      </c>
    </row>
    <row r="9204" spans="1:2">
      <c r="A9204">
        <v>1500017008</v>
      </c>
      <c r="B9204" s="154">
        <v>5</v>
      </c>
    </row>
    <row r="9205" spans="1:2">
      <c r="A9205">
        <v>1500017009</v>
      </c>
      <c r="B9205" s="154">
        <v>41</v>
      </c>
    </row>
    <row r="9206" spans="1:2">
      <c r="A9206">
        <v>1500017010</v>
      </c>
      <c r="B9206" s="154">
        <v>17.9166666666667</v>
      </c>
    </row>
    <row r="9207" spans="1:2">
      <c r="A9207">
        <v>1500017011</v>
      </c>
      <c r="B9207" s="154">
        <v>16.600000000000001</v>
      </c>
    </row>
    <row r="9208" spans="1:2">
      <c r="A9208">
        <v>1500017012</v>
      </c>
      <c r="B9208" s="154">
        <v>37.5</v>
      </c>
    </row>
    <row r="9209" spans="1:2">
      <c r="A9209">
        <v>1500017013</v>
      </c>
      <c r="B9209" s="154">
        <v>2.9166666666666701</v>
      </c>
    </row>
    <row r="9210" spans="1:2">
      <c r="A9210">
        <v>1500017014</v>
      </c>
      <c r="B9210" s="154">
        <v>0</v>
      </c>
    </row>
    <row r="9211" spans="1:2">
      <c r="A9211">
        <v>1500017015</v>
      </c>
      <c r="B9211" s="154">
        <v>0</v>
      </c>
    </row>
    <row r="9212" spans="1:2">
      <c r="A9212">
        <v>1500017016</v>
      </c>
      <c r="B9212" s="154">
        <v>4.1666666666666696</v>
      </c>
    </row>
    <row r="9213" spans="1:2">
      <c r="A9213">
        <v>1500017017</v>
      </c>
      <c r="B9213" s="154">
        <v>13.75</v>
      </c>
    </row>
    <row r="9214" spans="1:2">
      <c r="A9214">
        <v>1500017018</v>
      </c>
      <c r="B9214" s="154">
        <v>38.75</v>
      </c>
    </row>
    <row r="9215" spans="1:2">
      <c r="A9215">
        <v>1500017019</v>
      </c>
      <c r="B9215" s="154">
        <v>6.3333333333333304</v>
      </c>
    </row>
    <row r="9216" spans="1:2">
      <c r="A9216">
        <v>1500017020</v>
      </c>
      <c r="B9216" s="154">
        <v>9.9166666666666696</v>
      </c>
    </row>
    <row r="9217" spans="1:2">
      <c r="A9217">
        <v>1500017021</v>
      </c>
      <c r="B9217" s="154">
        <v>18.375</v>
      </c>
    </row>
    <row r="9218" spans="1:2">
      <c r="A9218">
        <v>1500017022</v>
      </c>
      <c r="B9218" s="154">
        <v>16.6666666666667</v>
      </c>
    </row>
    <row r="9219" spans="1:2">
      <c r="A9219">
        <v>1500017062</v>
      </c>
      <c r="B9219" s="154">
        <v>0</v>
      </c>
    </row>
    <row r="9220" spans="1:2">
      <c r="A9220">
        <v>1500017023</v>
      </c>
      <c r="B9220" s="154">
        <v>16.6666666666667</v>
      </c>
    </row>
    <row r="9221" spans="1:2">
      <c r="A9221">
        <v>1500017024</v>
      </c>
      <c r="B9221" s="154">
        <v>3.3333333333333299</v>
      </c>
    </row>
    <row r="9222" spans="1:2">
      <c r="A9222">
        <v>1500017047</v>
      </c>
      <c r="B9222" s="154">
        <v>10</v>
      </c>
    </row>
    <row r="9223" spans="1:2">
      <c r="A9223">
        <v>1500017048</v>
      </c>
      <c r="B9223" s="154">
        <v>13.3333333333333</v>
      </c>
    </row>
    <row r="9224" spans="1:2">
      <c r="A9224">
        <v>1500017061</v>
      </c>
      <c r="B9224" s="154">
        <v>20.2916666666667</v>
      </c>
    </row>
    <row r="9225" spans="1:2">
      <c r="A9225">
        <v>1500017049</v>
      </c>
      <c r="B9225" s="154">
        <v>0</v>
      </c>
    </row>
    <row r="9226" spans="1:2">
      <c r="A9226">
        <v>1500017053</v>
      </c>
      <c r="B9226" s="154">
        <v>11.1666666666667</v>
      </c>
    </row>
    <row r="9227" spans="1:2">
      <c r="A9227">
        <v>1500017054</v>
      </c>
      <c r="B9227" s="154">
        <v>9.75</v>
      </c>
    </row>
    <row r="9228" spans="1:2">
      <c r="A9228">
        <v>1500017066</v>
      </c>
      <c r="B9228" s="154">
        <v>55.4166666666667</v>
      </c>
    </row>
    <row r="9229" spans="1:2">
      <c r="A9229">
        <v>1500017071</v>
      </c>
      <c r="B9229" s="154">
        <v>0</v>
      </c>
    </row>
    <row r="9230" spans="1:2">
      <c r="A9230">
        <v>1500017069</v>
      </c>
      <c r="B9230" s="154">
        <v>0</v>
      </c>
    </row>
    <row r="9231" spans="1:2">
      <c r="A9231">
        <v>1500017076</v>
      </c>
      <c r="B9231" s="154">
        <v>3.3333333333333299</v>
      </c>
    </row>
    <row r="9232" spans="1:2">
      <c r="A9232">
        <v>1500017073</v>
      </c>
      <c r="B9232" s="154">
        <v>30.9166666666667</v>
      </c>
    </row>
    <row r="9233" spans="1:2">
      <c r="A9233">
        <v>1500017074</v>
      </c>
      <c r="B9233" s="154">
        <v>0</v>
      </c>
    </row>
    <row r="9234" spans="1:2">
      <c r="A9234">
        <v>1500017075</v>
      </c>
      <c r="B9234" s="154">
        <v>13.95</v>
      </c>
    </row>
    <row r="9235" spans="1:2">
      <c r="A9235">
        <v>1500017077</v>
      </c>
      <c r="B9235" s="154">
        <v>1.25</v>
      </c>
    </row>
    <row r="9236" spans="1:2">
      <c r="A9236">
        <v>1500017078</v>
      </c>
      <c r="B9236" s="154">
        <v>3.4166666666666701</v>
      </c>
    </row>
    <row r="9237" spans="1:2">
      <c r="A9237">
        <v>1500017079</v>
      </c>
      <c r="B9237" s="154">
        <v>63.5833333333333</v>
      </c>
    </row>
    <row r="9238" spans="1:2">
      <c r="A9238">
        <v>1500017080</v>
      </c>
      <c r="B9238" s="154">
        <v>1.6666666666666701</v>
      </c>
    </row>
    <row r="9239" spans="1:2">
      <c r="A9239">
        <v>1500017081</v>
      </c>
      <c r="B9239" s="154">
        <v>1.6666666666666701</v>
      </c>
    </row>
    <row r="9240" spans="1:2">
      <c r="A9240">
        <v>1500017082</v>
      </c>
      <c r="B9240" s="154">
        <v>0</v>
      </c>
    </row>
    <row r="9241" spans="1:2">
      <c r="A9241">
        <v>1500016859</v>
      </c>
      <c r="B9241" s="154">
        <v>0</v>
      </c>
    </row>
    <row r="9242" spans="1:2">
      <c r="A9242">
        <v>1500016861</v>
      </c>
      <c r="B9242" s="154">
        <v>1.6666666666666701</v>
      </c>
    </row>
    <row r="9243" spans="1:2">
      <c r="A9243">
        <v>1500017085</v>
      </c>
      <c r="B9243" s="154">
        <v>26.6666666666667</v>
      </c>
    </row>
    <row r="9244" spans="1:2">
      <c r="A9244">
        <v>1500017086</v>
      </c>
      <c r="B9244" s="154">
        <v>15</v>
      </c>
    </row>
    <row r="9245" spans="1:2">
      <c r="A9245">
        <v>1500017087</v>
      </c>
      <c r="B9245" s="154">
        <v>0.46666666666666701</v>
      </c>
    </row>
    <row r="9246" spans="1:2">
      <c r="A9246">
        <v>1500017088</v>
      </c>
      <c r="B9246" s="154">
        <v>48.75</v>
      </c>
    </row>
    <row r="9247" spans="1:2">
      <c r="A9247">
        <v>1500017089</v>
      </c>
      <c r="B9247" s="154">
        <v>26.6666666666667</v>
      </c>
    </row>
    <row r="9248" spans="1:2">
      <c r="A9248">
        <v>1500017090</v>
      </c>
      <c r="B9248" s="154">
        <v>16.4166666666667</v>
      </c>
    </row>
    <row r="9249" spans="1:2">
      <c r="A9249">
        <v>1500017094</v>
      </c>
      <c r="B9249" s="154">
        <v>8</v>
      </c>
    </row>
    <row r="9250" spans="1:2">
      <c r="A9250">
        <v>1500017108</v>
      </c>
      <c r="B9250" s="154">
        <v>0</v>
      </c>
    </row>
    <row r="9251" spans="1:2">
      <c r="A9251">
        <v>1500017110</v>
      </c>
      <c r="B9251" s="154">
        <v>15.0833333333333</v>
      </c>
    </row>
    <row r="9252" spans="1:2">
      <c r="A9252">
        <v>1500017111</v>
      </c>
      <c r="B9252" s="154">
        <v>10.5833333333333</v>
      </c>
    </row>
    <row r="9253" spans="1:2">
      <c r="A9253">
        <v>1500017125</v>
      </c>
      <c r="B9253" s="154">
        <v>59.25</v>
      </c>
    </row>
    <row r="9254" spans="1:2">
      <c r="A9254">
        <v>1500017126</v>
      </c>
      <c r="B9254" s="154">
        <v>0.83333333333333304</v>
      </c>
    </row>
    <row r="9255" spans="1:2">
      <c r="A9255">
        <v>1500017127</v>
      </c>
      <c r="B9255" s="154">
        <v>15</v>
      </c>
    </row>
    <row r="9256" spans="1:2">
      <c r="A9256">
        <v>1500017128</v>
      </c>
      <c r="B9256" s="154">
        <v>15.0833333333333</v>
      </c>
    </row>
    <row r="9257" spans="1:2">
      <c r="A9257">
        <v>1500017129</v>
      </c>
      <c r="B9257" s="154">
        <v>0</v>
      </c>
    </row>
    <row r="9258" spans="1:2">
      <c r="A9258">
        <v>1500017130</v>
      </c>
      <c r="B9258" s="154">
        <v>18.3333333333333</v>
      </c>
    </row>
    <row r="9259" spans="1:2">
      <c r="A9259">
        <v>1500017131</v>
      </c>
      <c r="B9259" s="154">
        <v>5.8333333333333304</v>
      </c>
    </row>
    <row r="9260" spans="1:2">
      <c r="A9260">
        <v>1500017132</v>
      </c>
      <c r="B9260" s="154">
        <v>22.1666666666667</v>
      </c>
    </row>
    <row r="9261" spans="1:2">
      <c r="A9261">
        <v>1500017133</v>
      </c>
      <c r="B9261" s="154">
        <v>4.75</v>
      </c>
    </row>
    <row r="9262" spans="1:2">
      <c r="A9262">
        <v>1500017135</v>
      </c>
      <c r="B9262" s="154">
        <v>17.2083333333333</v>
      </c>
    </row>
    <row r="9263" spans="1:2">
      <c r="A9263">
        <v>1500017136</v>
      </c>
      <c r="B9263" s="154">
        <v>5.8333333333333304</v>
      </c>
    </row>
    <row r="9264" spans="1:2">
      <c r="A9264">
        <v>1500017137</v>
      </c>
      <c r="B9264" s="154">
        <v>0</v>
      </c>
    </row>
    <row r="9265" spans="1:2">
      <c r="A9265">
        <v>1500017138</v>
      </c>
      <c r="B9265" s="154">
        <v>5.8333333333333304</v>
      </c>
    </row>
    <row r="9266" spans="1:2">
      <c r="A9266">
        <v>1500017141</v>
      </c>
      <c r="B9266" s="154">
        <v>4.25</v>
      </c>
    </row>
    <row r="9267" spans="1:2">
      <c r="A9267">
        <v>1500017142</v>
      </c>
      <c r="B9267" s="154">
        <v>0</v>
      </c>
    </row>
    <row r="9268" spans="1:2">
      <c r="A9268">
        <v>1500017145</v>
      </c>
      <c r="B9268" s="154">
        <v>5.9166666666666696</v>
      </c>
    </row>
    <row r="9269" spans="1:2">
      <c r="A9269">
        <v>1500017146</v>
      </c>
      <c r="B9269" s="154">
        <v>0</v>
      </c>
    </row>
    <row r="9270" spans="1:2">
      <c r="A9270">
        <v>1500017147</v>
      </c>
      <c r="B9270" s="154">
        <v>11.25</v>
      </c>
    </row>
    <row r="9271" spans="1:2">
      <c r="A9271">
        <v>1500017148</v>
      </c>
      <c r="B9271" s="154">
        <v>13</v>
      </c>
    </row>
    <row r="9272" spans="1:2">
      <c r="A9272">
        <v>1500017149</v>
      </c>
      <c r="B9272" s="154">
        <v>0</v>
      </c>
    </row>
    <row r="9273" spans="1:2">
      <c r="A9273">
        <v>1500017150</v>
      </c>
      <c r="B9273" s="154">
        <v>0</v>
      </c>
    </row>
    <row r="9274" spans="1:2">
      <c r="A9274">
        <v>1500017151</v>
      </c>
      <c r="B9274" s="154">
        <v>10.5</v>
      </c>
    </row>
    <row r="9275" spans="1:2">
      <c r="A9275">
        <v>1500017152</v>
      </c>
      <c r="B9275" s="154">
        <v>0</v>
      </c>
    </row>
    <row r="9276" spans="1:2">
      <c r="A9276">
        <v>1500017154</v>
      </c>
      <c r="B9276" s="154">
        <v>8.3333333333333304</v>
      </c>
    </row>
    <row r="9277" spans="1:2">
      <c r="A9277">
        <v>1500017155</v>
      </c>
      <c r="B9277" s="154">
        <v>37.9166666666667</v>
      </c>
    </row>
    <row r="9278" spans="1:2">
      <c r="A9278">
        <v>1500017156</v>
      </c>
      <c r="B9278" s="154">
        <v>20.033333333333299</v>
      </c>
    </row>
    <row r="9279" spans="1:2">
      <c r="A9279">
        <v>1500017163</v>
      </c>
      <c r="B9279" s="154">
        <v>4.7833333333333297</v>
      </c>
    </row>
    <row r="9280" spans="1:2">
      <c r="A9280">
        <v>1500017164</v>
      </c>
      <c r="B9280" s="154">
        <v>1.25</v>
      </c>
    </row>
    <row r="9281" spans="1:2">
      <c r="A9281">
        <v>1500017165</v>
      </c>
      <c r="B9281" s="154">
        <v>5</v>
      </c>
    </row>
    <row r="9282" spans="1:2">
      <c r="A9282">
        <v>1500017166</v>
      </c>
      <c r="B9282" s="154">
        <v>0</v>
      </c>
    </row>
    <row r="9283" spans="1:2">
      <c r="A9283">
        <v>1500017167</v>
      </c>
      <c r="B9283" s="154">
        <v>0</v>
      </c>
    </row>
    <row r="9284" spans="1:2">
      <c r="A9284">
        <v>1500017168</v>
      </c>
      <c r="B9284" s="154">
        <v>27.875</v>
      </c>
    </row>
    <row r="9285" spans="1:2">
      <c r="A9285">
        <v>1500017170</v>
      </c>
      <c r="B9285" s="154">
        <v>32.5833333333333</v>
      </c>
    </row>
    <row r="9286" spans="1:2">
      <c r="A9286">
        <v>1500017174</v>
      </c>
      <c r="B9286" s="154">
        <v>9.6666666666666696</v>
      </c>
    </row>
    <row r="9287" spans="1:2">
      <c r="A9287">
        <v>1500017175</v>
      </c>
      <c r="B9287" s="154">
        <v>14.116666666666699</v>
      </c>
    </row>
    <row r="9288" spans="1:2">
      <c r="A9288">
        <v>1500017176</v>
      </c>
      <c r="B9288" s="154">
        <v>15</v>
      </c>
    </row>
    <row r="9289" spans="1:2">
      <c r="A9289">
        <v>1500017177</v>
      </c>
      <c r="B9289" s="154">
        <v>9.1666666666666696</v>
      </c>
    </row>
    <row r="9290" spans="1:2">
      <c r="A9290">
        <v>1500017184</v>
      </c>
      <c r="B9290" s="154">
        <v>0</v>
      </c>
    </row>
    <row r="9291" spans="1:2">
      <c r="A9291">
        <v>1500017185</v>
      </c>
      <c r="B9291" s="154">
        <v>25.8333333333333</v>
      </c>
    </row>
    <row r="9292" spans="1:2">
      <c r="A9292">
        <v>1500017186</v>
      </c>
      <c r="B9292" s="154">
        <v>20</v>
      </c>
    </row>
    <row r="9293" spans="1:2">
      <c r="A9293">
        <v>1500017193</v>
      </c>
      <c r="B9293" s="154">
        <v>22.125</v>
      </c>
    </row>
    <row r="9294" spans="1:2">
      <c r="A9294">
        <v>1500017194</v>
      </c>
      <c r="B9294" s="154">
        <v>0</v>
      </c>
    </row>
    <row r="9295" spans="1:2">
      <c r="A9295">
        <v>1500017195</v>
      </c>
      <c r="B9295" s="154">
        <v>12.9166666666667</v>
      </c>
    </row>
    <row r="9296" spans="1:2">
      <c r="A9296">
        <v>1500017196</v>
      </c>
      <c r="B9296" s="154">
        <v>16.9166666666667</v>
      </c>
    </row>
    <row r="9297" spans="1:2">
      <c r="A9297">
        <v>1500017197</v>
      </c>
      <c r="B9297" s="154">
        <v>97.5</v>
      </c>
    </row>
    <row r="9298" spans="1:2">
      <c r="A9298">
        <v>1500017198</v>
      </c>
      <c r="B9298" s="154">
        <v>0</v>
      </c>
    </row>
    <row r="9299" spans="1:2">
      <c r="A9299">
        <v>1500017199</v>
      </c>
      <c r="B9299" s="154">
        <v>77.633333333333297</v>
      </c>
    </row>
    <row r="9300" spans="1:2">
      <c r="A9300">
        <v>1500017200</v>
      </c>
      <c r="B9300" s="154">
        <v>5.3333333333333304</v>
      </c>
    </row>
    <row r="9301" spans="1:2">
      <c r="A9301">
        <v>1500017201</v>
      </c>
      <c r="B9301" s="154">
        <v>88.8333333333333</v>
      </c>
    </row>
    <row r="9302" spans="1:2">
      <c r="A9302">
        <v>1500017203</v>
      </c>
      <c r="B9302" s="154">
        <v>0</v>
      </c>
    </row>
    <row r="9303" spans="1:2">
      <c r="A9303">
        <v>1500017224</v>
      </c>
      <c r="B9303" s="154">
        <v>0</v>
      </c>
    </row>
    <row r="9304" spans="1:2">
      <c r="A9304">
        <v>1500017228</v>
      </c>
      <c r="B9304" s="154">
        <v>14.4166666666667</v>
      </c>
    </row>
    <row r="9305" spans="1:2">
      <c r="A9305">
        <v>1500017229</v>
      </c>
      <c r="B9305" s="154">
        <v>0</v>
      </c>
    </row>
    <row r="9306" spans="1:2">
      <c r="A9306">
        <v>1500017230</v>
      </c>
      <c r="B9306" s="154">
        <v>19.75</v>
      </c>
    </row>
    <row r="9307" spans="1:2">
      <c r="A9307">
        <v>1500017231</v>
      </c>
      <c r="B9307" s="154">
        <v>26.5</v>
      </c>
    </row>
    <row r="9308" spans="1:2">
      <c r="A9308">
        <v>1500017232</v>
      </c>
      <c r="B9308" s="154">
        <v>428.33333333333297</v>
      </c>
    </row>
    <row r="9309" spans="1:2">
      <c r="A9309">
        <v>1500017234</v>
      </c>
      <c r="B9309" s="154">
        <v>5</v>
      </c>
    </row>
    <row r="9310" spans="1:2">
      <c r="A9310">
        <v>1500017235</v>
      </c>
      <c r="B9310" s="154">
        <v>21.6666666666667</v>
      </c>
    </row>
    <row r="9311" spans="1:2">
      <c r="A9311">
        <v>1500017237</v>
      </c>
      <c r="B9311" s="154">
        <v>12.0833333333333</v>
      </c>
    </row>
    <row r="9312" spans="1:2">
      <c r="A9312">
        <v>1500017240</v>
      </c>
      <c r="B9312" s="154">
        <v>18.8333333333333</v>
      </c>
    </row>
    <row r="9313" spans="1:2">
      <c r="A9313">
        <v>1500017250</v>
      </c>
      <c r="B9313" s="154">
        <v>16.5</v>
      </c>
    </row>
    <row r="9314" spans="1:2">
      <c r="A9314">
        <v>1500017251</v>
      </c>
      <c r="B9314" s="154">
        <v>0.83333333333333304</v>
      </c>
    </row>
    <row r="9315" spans="1:2">
      <c r="A9315">
        <v>1500017253</v>
      </c>
      <c r="B9315" s="154">
        <v>5</v>
      </c>
    </row>
    <row r="9316" spans="1:2">
      <c r="A9316">
        <v>1500017254</v>
      </c>
      <c r="B9316" s="154">
        <v>0</v>
      </c>
    </row>
    <row r="9317" spans="1:2">
      <c r="A9317">
        <v>1500017284</v>
      </c>
      <c r="B9317" s="154">
        <v>26.8333333333333</v>
      </c>
    </row>
    <row r="9318" spans="1:2">
      <c r="A9318">
        <v>1500017285</v>
      </c>
      <c r="B9318" s="154">
        <v>17.25</v>
      </c>
    </row>
    <row r="9319" spans="1:2">
      <c r="A9319">
        <v>1500017286</v>
      </c>
      <c r="B9319" s="154">
        <v>13.3333333333333</v>
      </c>
    </row>
    <row r="9320" spans="1:2">
      <c r="A9320">
        <v>1500017287</v>
      </c>
      <c r="B9320" s="154">
        <v>1.25</v>
      </c>
    </row>
    <row r="9321" spans="1:2">
      <c r="A9321">
        <v>1500017288</v>
      </c>
      <c r="B9321" s="154">
        <v>0</v>
      </c>
    </row>
    <row r="9322" spans="1:2">
      <c r="A9322">
        <v>1500017289</v>
      </c>
      <c r="B9322" s="154">
        <v>6.8150000000000004</v>
      </c>
    </row>
    <row r="9323" spans="1:2">
      <c r="A9323">
        <v>1500017290</v>
      </c>
      <c r="B9323" s="154">
        <v>0</v>
      </c>
    </row>
    <row r="9324" spans="1:2">
      <c r="A9324">
        <v>1500017291</v>
      </c>
      <c r="B9324" s="154">
        <v>23.1666666666667</v>
      </c>
    </row>
    <row r="9325" spans="1:2">
      <c r="A9325">
        <v>1500017292</v>
      </c>
      <c r="B9325" s="154">
        <v>47.25</v>
      </c>
    </row>
    <row r="9326" spans="1:2">
      <c r="A9326">
        <v>1500017293</v>
      </c>
      <c r="B9326" s="154">
        <v>14.7083333333333</v>
      </c>
    </row>
    <row r="9327" spans="1:2">
      <c r="A9327">
        <v>1500017294</v>
      </c>
      <c r="B9327" s="154">
        <v>37.3333333333333</v>
      </c>
    </row>
    <row r="9328" spans="1:2">
      <c r="A9328">
        <v>1500017295</v>
      </c>
      <c r="B9328" s="154">
        <v>6.6666666666666696</v>
      </c>
    </row>
    <row r="9329" spans="1:2">
      <c r="A9329">
        <v>1500017319</v>
      </c>
      <c r="B9329" s="154">
        <v>2.3333333333333299</v>
      </c>
    </row>
    <row r="9330" spans="1:2">
      <c r="A9330">
        <v>1500017296</v>
      </c>
      <c r="B9330" s="154">
        <v>1.1666666666666701</v>
      </c>
    </row>
    <row r="9331" spans="1:2">
      <c r="A9331">
        <v>1500017298</v>
      </c>
      <c r="B9331" s="154">
        <v>0</v>
      </c>
    </row>
    <row r="9332" spans="1:2">
      <c r="A9332">
        <v>1500017299</v>
      </c>
      <c r="B9332" s="154">
        <v>4.1666666666666696</v>
      </c>
    </row>
    <row r="9333" spans="1:2">
      <c r="A9333">
        <v>1500017320</v>
      </c>
      <c r="B9333" s="154">
        <v>5.25</v>
      </c>
    </row>
    <row r="9334" spans="1:2">
      <c r="A9334">
        <v>1500017321</v>
      </c>
      <c r="B9334" s="154">
        <v>20.683333333333302</v>
      </c>
    </row>
    <row r="9335" spans="1:2">
      <c r="A9335">
        <v>1500017302</v>
      </c>
      <c r="B9335" s="154">
        <v>14.1666666666667</v>
      </c>
    </row>
    <row r="9336" spans="1:2">
      <c r="A9336">
        <v>1500017303</v>
      </c>
      <c r="B9336" s="154">
        <v>8.5</v>
      </c>
    </row>
    <row r="9337" spans="1:2">
      <c r="A9337">
        <v>1500017304</v>
      </c>
      <c r="B9337" s="154">
        <v>0</v>
      </c>
    </row>
    <row r="9338" spans="1:2">
      <c r="A9338">
        <v>1500017305</v>
      </c>
      <c r="B9338" s="154">
        <v>2.0833333333333299</v>
      </c>
    </row>
    <row r="9339" spans="1:2">
      <c r="A9339">
        <v>1500017307</v>
      </c>
      <c r="B9339" s="154">
        <v>14.0833333333333</v>
      </c>
    </row>
    <row r="9340" spans="1:2">
      <c r="A9340">
        <v>1500017308</v>
      </c>
      <c r="B9340" s="154">
        <v>1.25</v>
      </c>
    </row>
    <row r="9341" spans="1:2">
      <c r="A9341">
        <v>1500017322</v>
      </c>
      <c r="B9341" s="154">
        <v>14.1666666666667</v>
      </c>
    </row>
    <row r="9342" spans="1:2">
      <c r="A9342">
        <v>1500017325</v>
      </c>
      <c r="B9342" s="154">
        <v>74.3333333333333</v>
      </c>
    </row>
    <row r="9343" spans="1:2">
      <c r="A9343">
        <v>1500017326</v>
      </c>
      <c r="B9343" s="154">
        <v>30.5</v>
      </c>
    </row>
    <row r="9344" spans="1:2">
      <c r="A9344">
        <v>1500017327</v>
      </c>
      <c r="B9344" s="154">
        <v>18.6666666666667</v>
      </c>
    </row>
    <row r="9345" spans="1:2">
      <c r="A9345">
        <v>1500017330</v>
      </c>
      <c r="B9345" s="154">
        <v>1.4166666666666701</v>
      </c>
    </row>
    <row r="9346" spans="1:2">
      <c r="A9346">
        <v>1500017331</v>
      </c>
      <c r="B9346" s="154">
        <v>5.06666666666667</v>
      </c>
    </row>
    <row r="9347" spans="1:2">
      <c r="A9347">
        <v>1500017332</v>
      </c>
      <c r="B9347" s="154">
        <v>130</v>
      </c>
    </row>
    <row r="9348" spans="1:2">
      <c r="A9348">
        <v>1500017333</v>
      </c>
      <c r="B9348" s="154">
        <v>0</v>
      </c>
    </row>
    <row r="9349" spans="1:2">
      <c r="A9349">
        <v>1500017337</v>
      </c>
      <c r="B9349" s="154">
        <v>0.41666666666666702</v>
      </c>
    </row>
    <row r="9350" spans="1:2">
      <c r="A9350">
        <v>1500017335</v>
      </c>
      <c r="B9350" s="154">
        <v>6.3333333333333304</v>
      </c>
    </row>
    <row r="9351" spans="1:2">
      <c r="A9351">
        <v>1500017344</v>
      </c>
      <c r="B9351" s="154">
        <v>0</v>
      </c>
    </row>
    <row r="9352" spans="1:2">
      <c r="A9352">
        <v>1500017345</v>
      </c>
      <c r="B9352" s="154">
        <v>0</v>
      </c>
    </row>
    <row r="9353" spans="1:2">
      <c r="A9353">
        <v>1500017346</v>
      </c>
      <c r="B9353" s="154">
        <v>10.5833333333333</v>
      </c>
    </row>
    <row r="9354" spans="1:2">
      <c r="A9354">
        <v>1500017347</v>
      </c>
      <c r="B9354" s="154">
        <v>0</v>
      </c>
    </row>
    <row r="9355" spans="1:2">
      <c r="A9355">
        <v>1500017348</v>
      </c>
      <c r="B9355" s="154">
        <v>15.75</v>
      </c>
    </row>
    <row r="9356" spans="1:2">
      <c r="A9356">
        <v>1500017350</v>
      </c>
      <c r="B9356" s="154">
        <v>27.5</v>
      </c>
    </row>
    <row r="9357" spans="1:2">
      <c r="A9357">
        <v>1500017243</v>
      </c>
      <c r="B9357" s="154">
        <v>6.6666666666666696</v>
      </c>
    </row>
    <row r="9358" spans="1:2">
      <c r="A9358">
        <v>1500017244</v>
      </c>
      <c r="B9358" s="154">
        <v>8.3333333333333304</v>
      </c>
    </row>
    <row r="9359" spans="1:2">
      <c r="A9359">
        <v>1500017245</v>
      </c>
      <c r="B9359" s="154">
        <v>48.3333333333333</v>
      </c>
    </row>
    <row r="9360" spans="1:2">
      <c r="A9360">
        <v>1500017246</v>
      </c>
      <c r="B9360" s="154">
        <v>12.9166666666667</v>
      </c>
    </row>
    <row r="9361" spans="1:2">
      <c r="A9361">
        <v>1500017247</v>
      </c>
      <c r="B9361" s="154">
        <v>13.0833333333333</v>
      </c>
    </row>
    <row r="9362" spans="1:2">
      <c r="A9362">
        <v>1500017255</v>
      </c>
      <c r="B9362" s="154">
        <v>28.4166666666667</v>
      </c>
    </row>
    <row r="9363" spans="1:2">
      <c r="A9363">
        <v>1500017259</v>
      </c>
      <c r="B9363" s="154">
        <v>54.25</v>
      </c>
    </row>
    <row r="9364" spans="1:2">
      <c r="A9364">
        <v>1500017260</v>
      </c>
      <c r="B9364" s="154">
        <v>0</v>
      </c>
    </row>
    <row r="9365" spans="1:2">
      <c r="A9365">
        <v>1500017261</v>
      </c>
      <c r="B9365" s="154">
        <v>27.3333333333333</v>
      </c>
    </row>
    <row r="9366" spans="1:2">
      <c r="A9366">
        <v>1500017273</v>
      </c>
      <c r="B9366" s="154">
        <v>2.9166666666666701</v>
      </c>
    </row>
    <row r="9367" spans="1:2">
      <c r="A9367">
        <v>1500017275</v>
      </c>
      <c r="B9367" s="154">
        <v>29.716666666666701</v>
      </c>
    </row>
    <row r="9368" spans="1:2">
      <c r="A9368">
        <v>1500017277</v>
      </c>
      <c r="B9368" s="154">
        <v>19.5833333333333</v>
      </c>
    </row>
    <row r="9369" spans="1:2">
      <c r="A9369">
        <v>1500017278</v>
      </c>
      <c r="B9369" s="154">
        <v>2.0833333333333299</v>
      </c>
    </row>
    <row r="9370" spans="1:2">
      <c r="A9370">
        <v>1500017279</v>
      </c>
      <c r="B9370" s="154">
        <v>33.466666666666697</v>
      </c>
    </row>
    <row r="9371" spans="1:2">
      <c r="A9371">
        <v>1500017248</v>
      </c>
      <c r="B9371" s="154">
        <v>0</v>
      </c>
    </row>
    <row r="9372" spans="1:2">
      <c r="A9372">
        <v>1500017356</v>
      </c>
      <c r="B9372" s="154">
        <v>35</v>
      </c>
    </row>
    <row r="9373" spans="1:2">
      <c r="A9373">
        <v>1500017374</v>
      </c>
      <c r="B9373" s="154">
        <v>34</v>
      </c>
    </row>
    <row r="9374" spans="1:2">
      <c r="A9374">
        <v>1500017357</v>
      </c>
      <c r="B9374" s="154">
        <v>27.75</v>
      </c>
    </row>
    <row r="9375" spans="1:2">
      <c r="A9375">
        <v>1500017359</v>
      </c>
      <c r="B9375" s="154">
        <v>0.41666666666666702</v>
      </c>
    </row>
    <row r="9376" spans="1:2">
      <c r="A9376">
        <v>1500017362</v>
      </c>
      <c r="B9376" s="154">
        <v>18.850000000000001</v>
      </c>
    </row>
    <row r="9377" spans="1:2">
      <c r="A9377">
        <v>1500017363</v>
      </c>
      <c r="B9377" s="154">
        <v>11.75</v>
      </c>
    </row>
    <row r="9378" spans="1:2">
      <c r="A9378">
        <v>1500017378</v>
      </c>
      <c r="B9378" s="154">
        <v>0</v>
      </c>
    </row>
    <row r="9379" spans="1:2">
      <c r="A9379">
        <v>1500017379</v>
      </c>
      <c r="B9379" s="154">
        <v>10.1833333333333</v>
      </c>
    </row>
    <row r="9380" spans="1:2">
      <c r="A9380">
        <v>1500017380</v>
      </c>
      <c r="B9380" s="154">
        <v>1.75</v>
      </c>
    </row>
    <row r="9381" spans="1:2">
      <c r="A9381">
        <v>1500017381</v>
      </c>
      <c r="B9381" s="154">
        <v>71.5833333333333</v>
      </c>
    </row>
    <row r="9382" spans="1:2">
      <c r="A9382">
        <v>1500017382</v>
      </c>
      <c r="B9382" s="154">
        <v>0</v>
      </c>
    </row>
    <row r="9383" spans="1:2">
      <c r="A9383">
        <v>1500017383</v>
      </c>
      <c r="B9383" s="154">
        <v>11.1666666666667</v>
      </c>
    </row>
    <row r="9384" spans="1:2">
      <c r="A9384">
        <v>1500017384</v>
      </c>
      <c r="B9384" s="154">
        <v>28.6666666666667</v>
      </c>
    </row>
    <row r="9385" spans="1:2">
      <c r="A9385">
        <v>1500017385</v>
      </c>
      <c r="B9385" s="154">
        <v>19.6666666666667</v>
      </c>
    </row>
    <row r="9386" spans="1:2">
      <c r="A9386">
        <v>1500017392</v>
      </c>
      <c r="B9386" s="154">
        <v>100.666666666667</v>
      </c>
    </row>
    <row r="9387" spans="1:2">
      <c r="A9387">
        <v>1500017406</v>
      </c>
      <c r="B9387" s="154">
        <v>0</v>
      </c>
    </row>
    <row r="9388" spans="1:2">
      <c r="A9388">
        <v>1500017393</v>
      </c>
      <c r="B9388" s="154">
        <v>10.9166666666667</v>
      </c>
    </row>
    <row r="9389" spans="1:2">
      <c r="A9389">
        <v>1500017394</v>
      </c>
      <c r="B9389" s="154">
        <v>17.0833333333333</v>
      </c>
    </row>
    <row r="9390" spans="1:2">
      <c r="A9390">
        <v>1500017395</v>
      </c>
      <c r="B9390" s="154">
        <v>23.0833333333333</v>
      </c>
    </row>
    <row r="9391" spans="1:2">
      <c r="A9391">
        <v>1500017396</v>
      </c>
      <c r="B9391" s="154">
        <v>0</v>
      </c>
    </row>
    <row r="9392" spans="1:2">
      <c r="A9392">
        <v>1500017368</v>
      </c>
      <c r="B9392" s="154">
        <v>4.8333333333333304</v>
      </c>
    </row>
    <row r="9393" spans="1:2">
      <c r="A9393">
        <v>1500017369</v>
      </c>
      <c r="B9393" s="154">
        <v>0</v>
      </c>
    </row>
    <row r="9394" spans="1:2">
      <c r="A9394">
        <v>1500017370</v>
      </c>
      <c r="B9394" s="154">
        <v>0</v>
      </c>
    </row>
    <row r="9395" spans="1:2">
      <c r="A9395">
        <v>1500017371</v>
      </c>
      <c r="B9395" s="154">
        <v>9.5833333333333304</v>
      </c>
    </row>
    <row r="9396" spans="1:2">
      <c r="A9396">
        <v>1500017372</v>
      </c>
      <c r="B9396" s="154">
        <v>16.0833333333333</v>
      </c>
    </row>
    <row r="9397" spans="1:2">
      <c r="A9397">
        <v>1500017430</v>
      </c>
      <c r="B9397" s="154">
        <v>3.75</v>
      </c>
    </row>
    <row r="9398" spans="1:2">
      <c r="A9398">
        <v>1500017403</v>
      </c>
      <c r="B9398" s="154">
        <v>1.6666666666666701</v>
      </c>
    </row>
    <row r="9399" spans="1:2">
      <c r="A9399">
        <v>1500017412</v>
      </c>
      <c r="B9399" s="154">
        <v>0</v>
      </c>
    </row>
    <row r="9400" spans="1:2">
      <c r="A9400">
        <v>1500017413</v>
      </c>
      <c r="B9400" s="154">
        <v>3.3333333333333299</v>
      </c>
    </row>
    <row r="9401" spans="1:2">
      <c r="A9401">
        <v>1500017414</v>
      </c>
      <c r="B9401" s="154">
        <v>9.1666666666666696</v>
      </c>
    </row>
    <row r="9402" spans="1:2">
      <c r="A9402">
        <v>1500017416</v>
      </c>
      <c r="B9402" s="154">
        <v>21.4166666666667</v>
      </c>
    </row>
    <row r="9403" spans="1:2">
      <c r="A9403">
        <v>1500017417</v>
      </c>
      <c r="B9403" s="154">
        <v>32.1666666666667</v>
      </c>
    </row>
    <row r="9404" spans="1:2">
      <c r="A9404">
        <v>1500017418</v>
      </c>
      <c r="B9404" s="154">
        <v>21.6666666666667</v>
      </c>
    </row>
    <row r="9405" spans="1:2">
      <c r="A9405">
        <v>1500017431</v>
      </c>
      <c r="B9405" s="154">
        <v>0</v>
      </c>
    </row>
    <row r="9406" spans="1:2">
      <c r="A9406">
        <v>1500017442</v>
      </c>
      <c r="B9406" s="154">
        <v>2.9166666666666701</v>
      </c>
    </row>
    <row r="9407" spans="1:2">
      <c r="A9407">
        <v>1500017443</v>
      </c>
      <c r="B9407" s="154">
        <v>0.83333333333333304</v>
      </c>
    </row>
    <row r="9408" spans="1:2">
      <c r="A9408">
        <v>1500017444</v>
      </c>
      <c r="B9408" s="154">
        <v>12.5</v>
      </c>
    </row>
    <row r="9409" spans="1:2">
      <c r="A9409">
        <v>1500017445</v>
      </c>
      <c r="B9409" s="154">
        <v>22.6666666666667</v>
      </c>
    </row>
    <row r="9410" spans="1:2">
      <c r="A9410">
        <v>1500017446</v>
      </c>
      <c r="B9410" s="154">
        <v>1.9166666666666701</v>
      </c>
    </row>
    <row r="9411" spans="1:2">
      <c r="A9411">
        <v>1500017464</v>
      </c>
      <c r="B9411" s="154">
        <v>0</v>
      </c>
    </row>
    <row r="9412" spans="1:2">
      <c r="A9412">
        <v>1500017466</v>
      </c>
      <c r="B9412" s="154">
        <v>0</v>
      </c>
    </row>
    <row r="9413" spans="1:2">
      <c r="A9413">
        <v>1500017467</v>
      </c>
      <c r="B9413" s="154">
        <v>0</v>
      </c>
    </row>
    <row r="9414" spans="1:2">
      <c r="A9414">
        <v>1500017409</v>
      </c>
      <c r="B9414" s="154">
        <v>12.8333333333333</v>
      </c>
    </row>
    <row r="9415" spans="1:2">
      <c r="A9415">
        <v>1500017411</v>
      </c>
      <c r="B9415" s="154">
        <v>9.5833333333333304</v>
      </c>
    </row>
    <row r="9416" spans="1:2">
      <c r="A9416">
        <v>1500017422</v>
      </c>
      <c r="B9416" s="154">
        <v>27.25</v>
      </c>
    </row>
    <row r="9417" spans="1:2">
      <c r="A9417">
        <v>1500017423</v>
      </c>
      <c r="B9417" s="154">
        <v>1.25</v>
      </c>
    </row>
    <row r="9418" spans="1:2">
      <c r="A9418">
        <v>1500017424</v>
      </c>
      <c r="B9418" s="154">
        <v>22.5</v>
      </c>
    </row>
    <row r="9419" spans="1:2">
      <c r="A9419">
        <v>1500017425</v>
      </c>
      <c r="B9419" s="154">
        <v>8.6666666666666696</v>
      </c>
    </row>
    <row r="9420" spans="1:2">
      <c r="A9420">
        <v>1500017427</v>
      </c>
      <c r="B9420" s="154">
        <v>8</v>
      </c>
    </row>
    <row r="9421" spans="1:2">
      <c r="A9421">
        <v>1500017428</v>
      </c>
      <c r="B9421" s="154">
        <v>128.441666666667</v>
      </c>
    </row>
    <row r="9422" spans="1:2">
      <c r="A9422">
        <v>1500017429</v>
      </c>
      <c r="B9422" s="154">
        <v>9.0500000000000007</v>
      </c>
    </row>
    <row r="9423" spans="1:2">
      <c r="A9423">
        <v>1500017485</v>
      </c>
      <c r="B9423" s="154">
        <v>30</v>
      </c>
    </row>
    <row r="9424" spans="1:2">
      <c r="A9424">
        <v>1500017486</v>
      </c>
      <c r="B9424" s="154">
        <v>76.6666666666667</v>
      </c>
    </row>
    <row r="9425" spans="1:2">
      <c r="A9425">
        <v>1500017487</v>
      </c>
      <c r="B9425" s="154">
        <v>9.25</v>
      </c>
    </row>
    <row r="9426" spans="1:2">
      <c r="A9426">
        <v>1500017489</v>
      </c>
      <c r="B9426" s="154">
        <v>9.8333333333333304</v>
      </c>
    </row>
    <row r="9427" spans="1:2">
      <c r="A9427">
        <v>1500017490</v>
      </c>
      <c r="B9427" s="154">
        <v>0</v>
      </c>
    </row>
    <row r="9428" spans="1:2">
      <c r="A9428">
        <v>1500017491</v>
      </c>
      <c r="B9428" s="154">
        <v>48.866666666666703</v>
      </c>
    </row>
    <row r="9429" spans="1:2">
      <c r="A9429">
        <v>1500017492</v>
      </c>
      <c r="B9429" s="154">
        <v>0</v>
      </c>
    </row>
    <row r="9430" spans="1:2">
      <c r="A9430">
        <v>1500017493</v>
      </c>
      <c r="B9430" s="154">
        <v>18.3333333333333</v>
      </c>
    </row>
    <row r="9431" spans="1:2">
      <c r="A9431">
        <v>1500017500</v>
      </c>
      <c r="B9431" s="154">
        <v>30.1666666666667</v>
      </c>
    </row>
    <row r="9432" spans="1:2">
      <c r="A9432">
        <v>1500017501</v>
      </c>
      <c r="B9432" s="154">
        <v>50.191666666666698</v>
      </c>
    </row>
    <row r="9433" spans="1:2">
      <c r="A9433">
        <v>1500017502</v>
      </c>
      <c r="B9433" s="154">
        <v>0</v>
      </c>
    </row>
    <row r="9434" spans="1:2">
      <c r="A9434">
        <v>1500017503</v>
      </c>
      <c r="B9434" s="154">
        <v>0</v>
      </c>
    </row>
    <row r="9435" spans="1:2">
      <c r="A9435">
        <v>1500017514</v>
      </c>
      <c r="B9435" s="154">
        <v>11.6666666666667</v>
      </c>
    </row>
    <row r="9436" spans="1:2">
      <c r="A9436">
        <v>1500017478</v>
      </c>
      <c r="B9436" s="154">
        <v>16</v>
      </c>
    </row>
    <row r="9437" spans="1:2">
      <c r="A9437">
        <v>1500017479</v>
      </c>
      <c r="B9437" s="154">
        <v>50.5416666666667</v>
      </c>
    </row>
    <row r="9438" spans="1:2">
      <c r="A9438">
        <v>1500017480</v>
      </c>
      <c r="B9438" s="154">
        <v>11.5833333333333</v>
      </c>
    </row>
    <row r="9439" spans="1:2">
      <c r="A9439">
        <v>1500017481</v>
      </c>
      <c r="B9439" s="154">
        <v>42.5</v>
      </c>
    </row>
    <row r="9440" spans="1:2">
      <c r="A9440">
        <v>1500017476</v>
      </c>
      <c r="B9440" s="154">
        <v>39.5833333333333</v>
      </c>
    </row>
    <row r="9441" spans="1:2">
      <c r="A9441">
        <v>1500017477</v>
      </c>
      <c r="B9441" s="154">
        <v>0</v>
      </c>
    </row>
    <row r="9442" spans="1:2">
      <c r="A9442">
        <v>1500017518</v>
      </c>
      <c r="B9442" s="154">
        <v>10</v>
      </c>
    </row>
    <row r="9443" spans="1:2">
      <c r="A9443">
        <v>1500017519</v>
      </c>
      <c r="B9443" s="154">
        <v>30.8333333333333</v>
      </c>
    </row>
    <row r="9444" spans="1:2">
      <c r="A9444">
        <v>1500017520</v>
      </c>
      <c r="B9444" s="154">
        <v>59.8333333333333</v>
      </c>
    </row>
    <row r="9445" spans="1:2">
      <c r="A9445">
        <v>1500017521</v>
      </c>
      <c r="B9445" s="154">
        <v>5.8333333333333304</v>
      </c>
    </row>
    <row r="9446" spans="1:2">
      <c r="A9446">
        <v>1500017505</v>
      </c>
      <c r="B9446" s="154">
        <v>17.3333333333333</v>
      </c>
    </row>
    <row r="9447" spans="1:2">
      <c r="A9447">
        <v>1500017509</v>
      </c>
      <c r="B9447" s="154">
        <v>41.758333333333297</v>
      </c>
    </row>
    <row r="9448" spans="1:2">
      <c r="A9448">
        <v>1500017506</v>
      </c>
      <c r="B9448" s="154">
        <v>6.8333333333333304</v>
      </c>
    </row>
    <row r="9449" spans="1:2">
      <c r="A9449">
        <v>1500017507</v>
      </c>
      <c r="B9449" s="154">
        <v>0</v>
      </c>
    </row>
    <row r="9450" spans="1:2">
      <c r="A9450">
        <v>1500017508</v>
      </c>
      <c r="B9450" s="154">
        <v>2.9166666666666701</v>
      </c>
    </row>
    <row r="9451" spans="1:2">
      <c r="A9451">
        <v>1500017522</v>
      </c>
      <c r="B9451" s="154">
        <v>10.8333333333333</v>
      </c>
    </row>
    <row r="9452" spans="1:2">
      <c r="A9452">
        <v>1500017523</v>
      </c>
      <c r="B9452" s="154">
        <v>8.75</v>
      </c>
    </row>
    <row r="9453" spans="1:2">
      <c r="A9453">
        <v>1500017524</v>
      </c>
      <c r="B9453" s="154">
        <v>7.5</v>
      </c>
    </row>
    <row r="9454" spans="1:2">
      <c r="A9454">
        <v>1500017525</v>
      </c>
      <c r="B9454" s="154">
        <v>21</v>
      </c>
    </row>
    <row r="9455" spans="1:2">
      <c r="A9455">
        <v>1500017526</v>
      </c>
      <c r="B9455" s="154">
        <v>0</v>
      </c>
    </row>
    <row r="9456" spans="1:2">
      <c r="A9456">
        <v>1500017535</v>
      </c>
      <c r="B9456" s="154">
        <v>9</v>
      </c>
    </row>
    <row r="9457" spans="1:2">
      <c r="A9457">
        <v>1500017536</v>
      </c>
      <c r="B9457" s="154">
        <v>44</v>
      </c>
    </row>
    <row r="9458" spans="1:2">
      <c r="A9458">
        <v>1500017537</v>
      </c>
      <c r="B9458" s="154">
        <v>21.5</v>
      </c>
    </row>
    <row r="9459" spans="1:2">
      <c r="A9459">
        <v>1500017538</v>
      </c>
      <c r="B9459" s="154">
        <v>15.783333333333299</v>
      </c>
    </row>
    <row r="9460" spans="1:2">
      <c r="A9460">
        <v>1500017539</v>
      </c>
      <c r="B9460" s="154">
        <v>9.75</v>
      </c>
    </row>
    <row r="9461" spans="1:2">
      <c r="A9461">
        <v>1500017540</v>
      </c>
      <c r="B9461" s="154">
        <v>6.1666666666666696</v>
      </c>
    </row>
    <row r="9462" spans="1:2">
      <c r="A9462">
        <v>1500017541</v>
      </c>
      <c r="B9462" s="154">
        <v>16.75</v>
      </c>
    </row>
    <row r="9463" spans="1:2">
      <c r="A9463">
        <v>1500017542</v>
      </c>
      <c r="B9463" s="154">
        <v>15</v>
      </c>
    </row>
    <row r="9464" spans="1:2">
      <c r="A9464">
        <v>1500017543</v>
      </c>
      <c r="B9464" s="154">
        <v>79.1666666666667</v>
      </c>
    </row>
    <row r="9465" spans="1:2">
      <c r="A9465">
        <v>1500017544</v>
      </c>
      <c r="B9465" s="154">
        <v>3.75</v>
      </c>
    </row>
    <row r="9466" spans="1:2">
      <c r="A9466">
        <v>1500017583</v>
      </c>
      <c r="B9466" s="154">
        <v>18.6666666666667</v>
      </c>
    </row>
    <row r="9467" spans="1:2">
      <c r="A9467">
        <v>1500017585</v>
      </c>
      <c r="B9467" s="154">
        <v>7.5833333333333304</v>
      </c>
    </row>
    <row r="9468" spans="1:2">
      <c r="A9468">
        <v>1500017586</v>
      </c>
      <c r="B9468" s="154">
        <v>30.5833333333333</v>
      </c>
    </row>
    <row r="9469" spans="1:2">
      <c r="A9469">
        <v>1500017587</v>
      </c>
      <c r="B9469" s="154">
        <v>0.41666666666666702</v>
      </c>
    </row>
    <row r="9470" spans="1:2">
      <c r="A9470">
        <v>1500017589</v>
      </c>
      <c r="B9470" s="154">
        <v>35.7083333333333</v>
      </c>
    </row>
    <row r="9471" spans="1:2">
      <c r="A9471">
        <v>1500017590</v>
      </c>
      <c r="B9471" s="154">
        <v>5.9166666666666696</v>
      </c>
    </row>
    <row r="9472" spans="1:2">
      <c r="A9472">
        <v>1500017591</v>
      </c>
      <c r="B9472" s="154">
        <v>14.5833333333333</v>
      </c>
    </row>
    <row r="9473" spans="1:2">
      <c r="A9473">
        <v>1500017592</v>
      </c>
      <c r="B9473" s="154">
        <v>0</v>
      </c>
    </row>
    <row r="9474" spans="1:2">
      <c r="A9474">
        <v>1500017593</v>
      </c>
      <c r="B9474" s="154">
        <v>42.0833333333333</v>
      </c>
    </row>
    <row r="9475" spans="1:2">
      <c r="A9475">
        <v>1500017595</v>
      </c>
      <c r="B9475" s="154">
        <v>52.524999999999999</v>
      </c>
    </row>
    <row r="9476" spans="1:2">
      <c r="A9476">
        <v>1500017596</v>
      </c>
      <c r="B9476" s="154">
        <v>23.3333333333333</v>
      </c>
    </row>
    <row r="9477" spans="1:2">
      <c r="A9477">
        <v>1500017597</v>
      </c>
      <c r="B9477" s="154">
        <v>0</v>
      </c>
    </row>
    <row r="9478" spans="1:2">
      <c r="A9478">
        <v>1500017601</v>
      </c>
      <c r="B9478" s="154">
        <v>5.8333333333333304</v>
      </c>
    </row>
    <row r="9479" spans="1:2">
      <c r="A9479">
        <v>1500017602</v>
      </c>
      <c r="B9479" s="154">
        <v>18.3333333333333</v>
      </c>
    </row>
    <row r="9480" spans="1:2">
      <c r="A9480">
        <v>1500017604</v>
      </c>
      <c r="B9480" s="154">
        <v>25.4166666666667</v>
      </c>
    </row>
    <row r="9481" spans="1:2">
      <c r="A9481">
        <v>1500017607</v>
      </c>
      <c r="B9481" s="154">
        <v>9.5833333333333304</v>
      </c>
    </row>
    <row r="9482" spans="1:2">
      <c r="A9482">
        <v>1500017608</v>
      </c>
      <c r="B9482" s="154">
        <v>24.2</v>
      </c>
    </row>
    <row r="9483" spans="1:2">
      <c r="A9483">
        <v>1500017610</v>
      </c>
      <c r="B9483" s="154">
        <v>12.9166666666667</v>
      </c>
    </row>
    <row r="9484" spans="1:2">
      <c r="A9484">
        <v>1500017559</v>
      </c>
      <c r="B9484" s="154">
        <v>20.75</v>
      </c>
    </row>
    <row r="9485" spans="1:2">
      <c r="A9485">
        <v>1500017560</v>
      </c>
      <c r="B9485" s="154">
        <v>0</v>
      </c>
    </row>
    <row r="9486" spans="1:2">
      <c r="A9486">
        <v>1500017561</v>
      </c>
      <c r="B9486" s="154">
        <v>13.75</v>
      </c>
    </row>
    <row r="9487" spans="1:2">
      <c r="A9487">
        <v>1500017562</v>
      </c>
      <c r="B9487" s="154">
        <v>34.5833333333333</v>
      </c>
    </row>
    <row r="9488" spans="1:2">
      <c r="A9488">
        <v>1500017563</v>
      </c>
      <c r="B9488" s="154">
        <v>5.3333333333333304</v>
      </c>
    </row>
    <row r="9489" spans="1:2">
      <c r="A9489">
        <v>1500017564</v>
      </c>
      <c r="B9489" s="154">
        <v>12.1666666666667</v>
      </c>
    </row>
    <row r="9490" spans="1:2">
      <c r="A9490">
        <v>1500017565</v>
      </c>
      <c r="B9490" s="154">
        <v>22.0416666666667</v>
      </c>
    </row>
    <row r="9491" spans="1:2">
      <c r="A9491">
        <v>1500017566</v>
      </c>
      <c r="B9491" s="154">
        <v>30.8333333333333</v>
      </c>
    </row>
    <row r="9492" spans="1:2">
      <c r="A9492">
        <v>1500017570</v>
      </c>
      <c r="B9492" s="154">
        <v>1.25</v>
      </c>
    </row>
    <row r="9493" spans="1:2">
      <c r="A9493">
        <v>1500017571</v>
      </c>
      <c r="B9493" s="154">
        <v>58.4166666666667</v>
      </c>
    </row>
    <row r="9494" spans="1:2">
      <c r="A9494">
        <v>1500017577</v>
      </c>
      <c r="B9494" s="154">
        <v>33.3333333333333</v>
      </c>
    </row>
    <row r="9495" spans="1:2">
      <c r="A9495">
        <v>1500017685</v>
      </c>
      <c r="B9495" s="154">
        <v>13.675000000000001</v>
      </c>
    </row>
    <row r="9496" spans="1:2">
      <c r="A9496">
        <v>1500017578</v>
      </c>
      <c r="B9496" s="154">
        <v>108.5</v>
      </c>
    </row>
    <row r="9497" spans="1:2">
      <c r="A9497">
        <v>1500017638</v>
      </c>
      <c r="B9497" s="154">
        <v>14.1666666666667</v>
      </c>
    </row>
    <row r="9498" spans="1:2">
      <c r="A9498">
        <v>1500017639</v>
      </c>
      <c r="B9498" s="154">
        <v>0</v>
      </c>
    </row>
    <row r="9499" spans="1:2">
      <c r="A9499">
        <v>1500017640</v>
      </c>
      <c r="B9499" s="154">
        <v>13.3333333333333</v>
      </c>
    </row>
    <row r="9500" spans="1:2">
      <c r="A9500">
        <v>1500017641</v>
      </c>
      <c r="B9500" s="154">
        <v>40.5</v>
      </c>
    </row>
    <row r="9501" spans="1:2">
      <c r="A9501">
        <v>1500017642</v>
      </c>
      <c r="B9501" s="154">
        <v>0</v>
      </c>
    </row>
    <row r="9502" spans="1:2">
      <c r="A9502">
        <v>1500017643</v>
      </c>
      <c r="B9502" s="154">
        <v>15</v>
      </c>
    </row>
    <row r="9503" spans="1:2">
      <c r="A9503">
        <v>1500017618</v>
      </c>
      <c r="B9503" s="154">
        <v>2.9166666666666701</v>
      </c>
    </row>
    <row r="9504" spans="1:2">
      <c r="A9504">
        <v>1500017619</v>
      </c>
      <c r="B9504" s="154">
        <v>5</v>
      </c>
    </row>
    <row r="9505" spans="1:2">
      <c r="A9505">
        <v>1500017620</v>
      </c>
      <c r="B9505" s="154">
        <v>9.1666666666666696</v>
      </c>
    </row>
    <row r="9506" spans="1:2">
      <c r="A9506">
        <v>1500017621</v>
      </c>
      <c r="B9506" s="154">
        <v>35.9166666666667</v>
      </c>
    </row>
    <row r="9507" spans="1:2">
      <c r="A9507">
        <v>1500017622</v>
      </c>
      <c r="B9507" s="154">
        <v>0</v>
      </c>
    </row>
    <row r="9508" spans="1:2">
      <c r="A9508">
        <v>1500017623</v>
      </c>
      <c r="B9508" s="154">
        <v>29.941666666666698</v>
      </c>
    </row>
    <row r="9509" spans="1:2">
      <c r="A9509">
        <v>1500017624</v>
      </c>
      <c r="B9509" s="154">
        <v>6.6666666666666696</v>
      </c>
    </row>
    <row r="9510" spans="1:2">
      <c r="A9510">
        <v>1500017625</v>
      </c>
      <c r="B9510" s="154">
        <v>0</v>
      </c>
    </row>
    <row r="9511" spans="1:2">
      <c r="A9511">
        <v>1500017626</v>
      </c>
      <c r="B9511" s="154">
        <v>14.0833333333333</v>
      </c>
    </row>
    <row r="9512" spans="1:2">
      <c r="A9512">
        <v>1500017627</v>
      </c>
      <c r="B9512" s="154">
        <v>10</v>
      </c>
    </row>
    <row r="9513" spans="1:2">
      <c r="A9513">
        <v>1500017628</v>
      </c>
      <c r="B9513" s="154">
        <v>61.4583333333333</v>
      </c>
    </row>
    <row r="9514" spans="1:2">
      <c r="A9514">
        <v>1500017629</v>
      </c>
      <c r="B9514" s="154">
        <v>27.4166666666667</v>
      </c>
    </row>
    <row r="9515" spans="1:2">
      <c r="A9515">
        <v>1500017630</v>
      </c>
      <c r="B9515" s="154">
        <v>9.5833333333333304</v>
      </c>
    </row>
    <row r="9516" spans="1:2">
      <c r="A9516">
        <v>1500017632</v>
      </c>
      <c r="B9516" s="154">
        <v>16.6666666666667</v>
      </c>
    </row>
    <row r="9517" spans="1:2">
      <c r="A9517">
        <v>1500017633</v>
      </c>
      <c r="B9517" s="154">
        <v>11.6666666666667</v>
      </c>
    </row>
    <row r="9518" spans="1:2">
      <c r="A9518">
        <v>1500017634</v>
      </c>
      <c r="B9518" s="154">
        <v>34.25</v>
      </c>
    </row>
    <row r="9519" spans="1:2">
      <c r="A9519">
        <v>1500017635</v>
      </c>
      <c r="B9519" s="154">
        <v>10.8333333333333</v>
      </c>
    </row>
    <row r="9520" spans="1:2">
      <c r="A9520">
        <v>1500017733</v>
      </c>
      <c r="B9520" s="154">
        <v>0</v>
      </c>
    </row>
    <row r="9521" spans="1:2">
      <c r="A9521">
        <v>1500017636</v>
      </c>
      <c r="B9521" s="154">
        <v>8.9166666666666696</v>
      </c>
    </row>
    <row r="9522" spans="1:2">
      <c r="A9522">
        <v>1500017637</v>
      </c>
      <c r="B9522" s="154">
        <v>21.6666666666667</v>
      </c>
    </row>
    <row r="9523" spans="1:2">
      <c r="A9523">
        <v>1500017644</v>
      </c>
      <c r="B9523" s="154">
        <v>0</v>
      </c>
    </row>
    <row r="9524" spans="1:2">
      <c r="A9524">
        <v>1500017645</v>
      </c>
      <c r="B9524" s="154">
        <v>25.783333333333299</v>
      </c>
    </row>
    <row r="9525" spans="1:2">
      <c r="A9525">
        <v>1500017646</v>
      </c>
      <c r="B9525" s="154">
        <v>0</v>
      </c>
    </row>
    <row r="9526" spans="1:2">
      <c r="A9526">
        <v>1500017656</v>
      </c>
      <c r="B9526" s="154">
        <v>13.3333333333333</v>
      </c>
    </row>
    <row r="9527" spans="1:2">
      <c r="A9527">
        <v>1500017657</v>
      </c>
      <c r="B9527" s="154">
        <v>4.5</v>
      </c>
    </row>
    <row r="9528" spans="1:2">
      <c r="A9528">
        <v>1500017658</v>
      </c>
      <c r="B9528" s="154">
        <v>0</v>
      </c>
    </row>
    <row r="9529" spans="1:2">
      <c r="A9529">
        <v>1500017676</v>
      </c>
      <c r="B9529" s="154">
        <v>8</v>
      </c>
    </row>
    <row r="9530" spans="1:2">
      <c r="A9530">
        <v>1500017677</v>
      </c>
      <c r="B9530" s="154">
        <v>33.424999999999997</v>
      </c>
    </row>
    <row r="9531" spans="1:2">
      <c r="A9531">
        <v>1500017678</v>
      </c>
      <c r="B9531" s="154">
        <v>20.1666666666667</v>
      </c>
    </row>
    <row r="9532" spans="1:2">
      <c r="A9532">
        <v>1500017679</v>
      </c>
      <c r="B9532" s="154">
        <v>6.9166666666666696</v>
      </c>
    </row>
    <row r="9533" spans="1:2">
      <c r="A9533">
        <v>1500017680</v>
      </c>
      <c r="B9533" s="154">
        <v>0.25</v>
      </c>
    </row>
    <row r="9534" spans="1:2">
      <c r="A9534">
        <v>1500017681</v>
      </c>
      <c r="B9534" s="154">
        <v>0</v>
      </c>
    </row>
    <row r="9535" spans="1:2">
      <c r="A9535">
        <v>1500017682</v>
      </c>
      <c r="B9535" s="154">
        <v>2.9166666666666701</v>
      </c>
    </row>
    <row r="9536" spans="1:2">
      <c r="A9536">
        <v>1500017686</v>
      </c>
      <c r="B9536" s="154">
        <v>6.5</v>
      </c>
    </row>
    <row r="9537" spans="1:2">
      <c r="A9537">
        <v>1500017687</v>
      </c>
      <c r="B9537" s="154">
        <v>0</v>
      </c>
    </row>
    <row r="9538" spans="1:2">
      <c r="A9538">
        <v>1500017688</v>
      </c>
      <c r="B9538" s="154">
        <v>56.8333333333333</v>
      </c>
    </row>
    <row r="9539" spans="1:2">
      <c r="A9539">
        <v>1500017689</v>
      </c>
      <c r="B9539" s="154">
        <v>5.5</v>
      </c>
    </row>
    <row r="9540" spans="1:2">
      <c r="A9540">
        <v>1500017690</v>
      </c>
      <c r="B9540" s="154">
        <v>15.9583333333333</v>
      </c>
    </row>
    <row r="9541" spans="1:2">
      <c r="A9541">
        <v>1500017691</v>
      </c>
      <c r="B9541" s="154">
        <v>0</v>
      </c>
    </row>
    <row r="9542" spans="1:2">
      <c r="A9542">
        <v>1500017692</v>
      </c>
      <c r="B9542" s="154">
        <v>25.3333333333333</v>
      </c>
    </row>
    <row r="9543" spans="1:2">
      <c r="A9543">
        <v>1500017694</v>
      </c>
      <c r="B9543" s="154">
        <v>4.3333333333333304</v>
      </c>
    </row>
    <row r="9544" spans="1:2">
      <c r="A9544">
        <v>1500017695</v>
      </c>
      <c r="B9544" s="154">
        <v>3.75</v>
      </c>
    </row>
    <row r="9545" spans="1:2">
      <c r="A9545">
        <v>1500017696</v>
      </c>
      <c r="B9545" s="154">
        <v>5.4166666666666696</v>
      </c>
    </row>
    <row r="9546" spans="1:2">
      <c r="A9546">
        <v>1500017697</v>
      </c>
      <c r="B9546" s="154">
        <v>24.1666666666667</v>
      </c>
    </row>
    <row r="9547" spans="1:2">
      <c r="A9547">
        <v>1500017698</v>
      </c>
      <c r="B9547" s="154">
        <v>12</v>
      </c>
    </row>
    <row r="9548" spans="1:2">
      <c r="A9548">
        <v>1500017699</v>
      </c>
      <c r="B9548" s="154">
        <v>8.25</v>
      </c>
    </row>
    <row r="9549" spans="1:2">
      <c r="A9549">
        <v>1500017700</v>
      </c>
      <c r="B9549" s="154">
        <v>11.1666666666667</v>
      </c>
    </row>
    <row r="9550" spans="1:2">
      <c r="A9550">
        <v>1500017701</v>
      </c>
      <c r="B9550" s="154">
        <v>12.9166666666667</v>
      </c>
    </row>
    <row r="9551" spans="1:2">
      <c r="A9551">
        <v>1500017702</v>
      </c>
      <c r="B9551" s="154">
        <v>17.0833333333333</v>
      </c>
    </row>
    <row r="9552" spans="1:2">
      <c r="A9552">
        <v>1500017703</v>
      </c>
      <c r="B9552" s="154">
        <v>48.325000000000003</v>
      </c>
    </row>
    <row r="9553" spans="1:2">
      <c r="A9553">
        <v>1500017704</v>
      </c>
      <c r="B9553" s="154">
        <v>1.25</v>
      </c>
    </row>
    <row r="9554" spans="1:2">
      <c r="A9554">
        <v>1500017705</v>
      </c>
      <c r="B9554" s="154">
        <v>5.5</v>
      </c>
    </row>
    <row r="9555" spans="1:2">
      <c r="A9555">
        <v>1500017706</v>
      </c>
      <c r="B9555" s="154">
        <v>7.25</v>
      </c>
    </row>
    <row r="9556" spans="1:2">
      <c r="A9556">
        <v>1500017709</v>
      </c>
      <c r="B9556" s="154">
        <v>13.9166666666667</v>
      </c>
    </row>
    <row r="9557" spans="1:2">
      <c r="A9557">
        <v>1500017710</v>
      </c>
      <c r="B9557" s="154">
        <v>36.0833333333333</v>
      </c>
    </row>
    <row r="9558" spans="1:2">
      <c r="A9558">
        <v>1500017711</v>
      </c>
      <c r="B9558" s="154">
        <v>7.5</v>
      </c>
    </row>
    <row r="9559" spans="1:2">
      <c r="A9559">
        <v>1500017712</v>
      </c>
      <c r="B9559" s="154">
        <v>2.5</v>
      </c>
    </row>
    <row r="9560" spans="1:2">
      <c r="A9560">
        <v>1500017713</v>
      </c>
      <c r="B9560" s="154">
        <v>8.75</v>
      </c>
    </row>
    <row r="9561" spans="1:2">
      <c r="A9561">
        <v>1500017714</v>
      </c>
      <c r="B9561" s="154">
        <v>0</v>
      </c>
    </row>
    <row r="9562" spans="1:2">
      <c r="A9562">
        <v>1500017715</v>
      </c>
      <c r="B9562" s="154">
        <v>306.58333333333297</v>
      </c>
    </row>
    <row r="9563" spans="1:2">
      <c r="A9563">
        <v>1500017716</v>
      </c>
      <c r="B9563" s="154">
        <v>13.3333333333333</v>
      </c>
    </row>
    <row r="9564" spans="1:2">
      <c r="A9564">
        <v>1500017717</v>
      </c>
      <c r="B9564" s="154">
        <v>162</v>
      </c>
    </row>
    <row r="9565" spans="1:2">
      <c r="A9565">
        <v>1500017718</v>
      </c>
      <c r="B9565" s="154">
        <v>15</v>
      </c>
    </row>
    <row r="9566" spans="1:2">
      <c r="A9566">
        <v>1500017721</v>
      </c>
      <c r="B9566" s="154">
        <v>0</v>
      </c>
    </row>
    <row r="9567" spans="1:2">
      <c r="A9567">
        <v>1500017722</v>
      </c>
      <c r="B9567" s="154">
        <v>33.3333333333333</v>
      </c>
    </row>
    <row r="9568" spans="1:2">
      <c r="A9568">
        <v>1500017723</v>
      </c>
      <c r="B9568" s="154">
        <v>0.66666666666666696</v>
      </c>
    </row>
    <row r="9569" spans="1:2">
      <c r="A9569">
        <v>1500017724</v>
      </c>
      <c r="B9569" s="154">
        <v>9.4166666666666696</v>
      </c>
    </row>
    <row r="9570" spans="1:2">
      <c r="A9570">
        <v>1500017726</v>
      </c>
      <c r="B9570" s="154">
        <v>2.1666666666666701</v>
      </c>
    </row>
    <row r="9571" spans="1:2">
      <c r="A9571">
        <v>1500017727</v>
      </c>
      <c r="B9571" s="154">
        <v>8.9166666666666696</v>
      </c>
    </row>
    <row r="9572" spans="1:2">
      <c r="A9572">
        <v>1500017728</v>
      </c>
      <c r="B9572" s="154">
        <v>37.0833333333333</v>
      </c>
    </row>
    <row r="9573" spans="1:2">
      <c r="A9573">
        <v>1500017729</v>
      </c>
      <c r="B9573" s="154">
        <v>11.1666666666667</v>
      </c>
    </row>
    <row r="9574" spans="1:2">
      <c r="A9574">
        <v>1500017730</v>
      </c>
      <c r="B9574" s="154">
        <v>6.5833333333333304</v>
      </c>
    </row>
    <row r="9575" spans="1:2">
      <c r="A9575">
        <v>1500017731</v>
      </c>
      <c r="B9575" s="154">
        <v>0</v>
      </c>
    </row>
    <row r="9576" spans="1:2">
      <c r="A9576">
        <v>1500017732</v>
      </c>
      <c r="B9576" s="154">
        <v>26.3333333333333</v>
      </c>
    </row>
    <row r="9577" spans="1:2">
      <c r="A9577">
        <v>1500017734</v>
      </c>
      <c r="B9577" s="154">
        <v>9.1666666666666696</v>
      </c>
    </row>
    <row r="9578" spans="1:2">
      <c r="A9578">
        <v>1500017735</v>
      </c>
      <c r="B9578" s="154">
        <v>11.6666666666667</v>
      </c>
    </row>
    <row r="9579" spans="1:2">
      <c r="A9579">
        <v>1500017736</v>
      </c>
      <c r="B9579" s="154">
        <v>5</v>
      </c>
    </row>
    <row r="9580" spans="1:2">
      <c r="A9580">
        <v>1500017737</v>
      </c>
      <c r="B9580" s="154">
        <v>0</v>
      </c>
    </row>
    <row r="9581" spans="1:2">
      <c r="A9581">
        <v>1500017773</v>
      </c>
      <c r="B9581" s="154">
        <v>5.1666666666666696</v>
      </c>
    </row>
    <row r="9582" spans="1:2">
      <c r="A9582">
        <v>1500017774</v>
      </c>
      <c r="B9582" s="154">
        <v>29</v>
      </c>
    </row>
    <row r="9583" spans="1:2">
      <c r="A9583">
        <v>1500017838</v>
      </c>
      <c r="B9583" s="154">
        <v>1.3333333333333299</v>
      </c>
    </row>
    <row r="9584" spans="1:2">
      <c r="A9584">
        <v>1500017839</v>
      </c>
      <c r="B9584" s="154">
        <v>14.3333333333333</v>
      </c>
    </row>
    <row r="9585" spans="1:2">
      <c r="A9585">
        <v>1500017840</v>
      </c>
      <c r="B9585" s="154">
        <v>48.225000000000001</v>
      </c>
    </row>
    <row r="9586" spans="1:2">
      <c r="A9586">
        <v>1500017841</v>
      </c>
      <c r="B9586" s="154">
        <v>10.1666666666667</v>
      </c>
    </row>
    <row r="9587" spans="1:2">
      <c r="A9587">
        <v>1500017842</v>
      </c>
      <c r="B9587" s="154">
        <v>72.0833333333333</v>
      </c>
    </row>
    <row r="9588" spans="1:2">
      <c r="A9588">
        <v>1500017786</v>
      </c>
      <c r="B9588" s="154">
        <v>3.3333333333333299</v>
      </c>
    </row>
    <row r="9589" spans="1:2">
      <c r="A9589">
        <v>1500017787</v>
      </c>
      <c r="B9589" s="154">
        <v>8.3333333333333304</v>
      </c>
    </row>
    <row r="9590" spans="1:2">
      <c r="A9590">
        <v>1500017788</v>
      </c>
      <c r="B9590" s="154">
        <v>12.5</v>
      </c>
    </row>
    <row r="9591" spans="1:2">
      <c r="A9591">
        <v>1500017789</v>
      </c>
      <c r="B9591" s="154">
        <v>50.383333333333297</v>
      </c>
    </row>
    <row r="9592" spans="1:2">
      <c r="A9592">
        <v>1500017790</v>
      </c>
      <c r="B9592" s="154">
        <v>7.3333333333333304</v>
      </c>
    </row>
    <row r="9593" spans="1:2">
      <c r="A9593">
        <v>1500017791</v>
      </c>
      <c r="B9593" s="154">
        <v>11.4166666666667</v>
      </c>
    </row>
    <row r="9594" spans="1:2">
      <c r="A9594">
        <v>1500017792</v>
      </c>
      <c r="B9594" s="154">
        <v>0.83333333333333304</v>
      </c>
    </row>
    <row r="9595" spans="1:2">
      <c r="A9595">
        <v>1500017793</v>
      </c>
      <c r="B9595" s="154">
        <v>6.25</v>
      </c>
    </row>
    <row r="9596" spans="1:2">
      <c r="A9596">
        <v>1500017794</v>
      </c>
      <c r="B9596" s="154">
        <v>55.9166666666667</v>
      </c>
    </row>
    <row r="9597" spans="1:2">
      <c r="A9597">
        <v>1500017804</v>
      </c>
      <c r="B9597" s="154">
        <v>0</v>
      </c>
    </row>
    <row r="9598" spans="1:2">
      <c r="A9598">
        <v>1500017805</v>
      </c>
      <c r="B9598" s="154">
        <v>0</v>
      </c>
    </row>
    <row r="9599" spans="1:2">
      <c r="A9599">
        <v>1500017806</v>
      </c>
      <c r="B9599" s="154">
        <v>9.5</v>
      </c>
    </row>
    <row r="9600" spans="1:2">
      <c r="A9600">
        <v>1500017807</v>
      </c>
      <c r="B9600" s="154">
        <v>0</v>
      </c>
    </row>
    <row r="9601" spans="1:2">
      <c r="A9601">
        <v>1500017808</v>
      </c>
      <c r="B9601" s="154">
        <v>9.5833333333333304</v>
      </c>
    </row>
    <row r="9602" spans="1:2">
      <c r="A9602">
        <v>1500017809</v>
      </c>
      <c r="B9602" s="154">
        <v>6.25</v>
      </c>
    </row>
    <row r="9603" spans="1:2">
      <c r="A9603">
        <v>1500017810</v>
      </c>
      <c r="B9603" s="154">
        <v>5.0833333333333304</v>
      </c>
    </row>
    <row r="9604" spans="1:2">
      <c r="A9604">
        <v>1500017811</v>
      </c>
      <c r="B9604" s="154">
        <v>0</v>
      </c>
    </row>
    <row r="9605" spans="1:2">
      <c r="A9605">
        <v>1500017812</v>
      </c>
      <c r="B9605" s="154">
        <v>2.5833333333333299</v>
      </c>
    </row>
    <row r="9606" spans="1:2">
      <c r="A9606">
        <v>1500017813</v>
      </c>
      <c r="B9606" s="154">
        <v>2.75</v>
      </c>
    </row>
    <row r="9607" spans="1:2">
      <c r="A9607">
        <v>1500017814</v>
      </c>
      <c r="B9607" s="154">
        <v>19.0833333333333</v>
      </c>
    </row>
    <row r="9608" spans="1:2">
      <c r="A9608">
        <v>1500017815</v>
      </c>
      <c r="B9608" s="154">
        <v>11.4166666666667</v>
      </c>
    </row>
    <row r="9609" spans="1:2">
      <c r="A9609">
        <v>1500017816</v>
      </c>
      <c r="B9609" s="154">
        <v>5.0833333333333304</v>
      </c>
    </row>
    <row r="9610" spans="1:2">
      <c r="A9610">
        <v>1500017817</v>
      </c>
      <c r="B9610" s="154">
        <v>7.3333333333333304</v>
      </c>
    </row>
    <row r="9611" spans="1:2">
      <c r="A9611">
        <v>1500017819</v>
      </c>
      <c r="B9611" s="154">
        <v>6.6666666666666696</v>
      </c>
    </row>
    <row r="9612" spans="1:2">
      <c r="A9612">
        <v>1500017820</v>
      </c>
      <c r="B9612" s="154">
        <v>53.924999999999997</v>
      </c>
    </row>
    <row r="9613" spans="1:2">
      <c r="A9613">
        <v>1500017821</v>
      </c>
      <c r="B9613" s="154">
        <v>47.9166666666667</v>
      </c>
    </row>
    <row r="9614" spans="1:2">
      <c r="A9614">
        <v>1500017822</v>
      </c>
      <c r="B9614" s="154">
        <v>26.6666666666667</v>
      </c>
    </row>
    <row r="9615" spans="1:2">
      <c r="A9615">
        <v>1500017824</v>
      </c>
      <c r="B9615" s="154">
        <v>49.9166666666667</v>
      </c>
    </row>
    <row r="9616" spans="1:2">
      <c r="A9616">
        <v>1500017825</v>
      </c>
      <c r="B9616" s="154">
        <v>44.1666666666667</v>
      </c>
    </row>
    <row r="9617" spans="1:2">
      <c r="A9617">
        <v>1500017828</v>
      </c>
      <c r="B9617" s="154">
        <v>38.4166666666667</v>
      </c>
    </row>
    <row r="9618" spans="1:2">
      <c r="A9618">
        <v>1500017829</v>
      </c>
      <c r="B9618" s="154">
        <v>17.1666666666667</v>
      </c>
    </row>
    <row r="9619" spans="1:2">
      <c r="A9619">
        <v>1500017830</v>
      </c>
      <c r="B9619" s="154">
        <v>0</v>
      </c>
    </row>
    <row r="9620" spans="1:2">
      <c r="A9620">
        <v>1500017831</v>
      </c>
      <c r="B9620" s="154">
        <v>33.75</v>
      </c>
    </row>
    <row r="9621" spans="1:2">
      <c r="A9621">
        <v>1500017832</v>
      </c>
      <c r="B9621" s="154">
        <v>1.25</v>
      </c>
    </row>
    <row r="9622" spans="1:2">
      <c r="A9622">
        <v>1500017833</v>
      </c>
      <c r="B9622" s="154">
        <v>13.1666666666667</v>
      </c>
    </row>
    <row r="9623" spans="1:2">
      <c r="A9623">
        <v>1500017834</v>
      </c>
      <c r="B9623" s="154">
        <v>0.5</v>
      </c>
    </row>
    <row r="9624" spans="1:2">
      <c r="A9624">
        <v>1500017835</v>
      </c>
      <c r="B9624" s="154">
        <v>34.0833333333333</v>
      </c>
    </row>
    <row r="9625" spans="1:2">
      <c r="A9625">
        <v>1500017844</v>
      </c>
      <c r="B9625" s="154">
        <v>14.5833333333333</v>
      </c>
    </row>
    <row r="9626" spans="1:2">
      <c r="A9626">
        <v>1500017855</v>
      </c>
      <c r="B9626" s="154">
        <v>89</v>
      </c>
    </row>
    <row r="9627" spans="1:2">
      <c r="A9627">
        <v>1500017845</v>
      </c>
      <c r="B9627" s="154">
        <v>36.8333333333333</v>
      </c>
    </row>
    <row r="9628" spans="1:2">
      <c r="A9628">
        <v>1500017846</v>
      </c>
      <c r="B9628" s="154">
        <v>27.9166666666667</v>
      </c>
    </row>
    <row r="9629" spans="1:2">
      <c r="A9629">
        <v>1500017848</v>
      </c>
      <c r="B9629" s="154">
        <v>3</v>
      </c>
    </row>
    <row r="9630" spans="1:2">
      <c r="A9630">
        <v>1500017849</v>
      </c>
      <c r="B9630" s="154">
        <v>8.3333333333333304</v>
      </c>
    </row>
    <row r="9631" spans="1:2">
      <c r="A9631">
        <v>1500017850</v>
      </c>
      <c r="B9631" s="154">
        <v>6.0833333333333304</v>
      </c>
    </row>
    <row r="9632" spans="1:2">
      <c r="A9632">
        <v>1500017851</v>
      </c>
      <c r="B9632" s="154">
        <v>0</v>
      </c>
    </row>
    <row r="9633" spans="1:2">
      <c r="A9633">
        <v>1500017852</v>
      </c>
      <c r="B9633" s="154">
        <v>0</v>
      </c>
    </row>
    <row r="9634" spans="1:2">
      <c r="A9634">
        <v>1500017853</v>
      </c>
      <c r="B9634" s="154">
        <v>0</v>
      </c>
    </row>
    <row r="9635" spans="1:2">
      <c r="A9635">
        <v>1500017796</v>
      </c>
      <c r="B9635" s="154">
        <v>0</v>
      </c>
    </row>
    <row r="9636" spans="1:2">
      <c r="A9636">
        <v>1500017797</v>
      </c>
      <c r="B9636" s="154">
        <v>16.5833333333333</v>
      </c>
    </row>
    <row r="9637" spans="1:2">
      <c r="A9637">
        <v>1500017854</v>
      </c>
      <c r="B9637" s="154">
        <v>0</v>
      </c>
    </row>
    <row r="9638" spans="1:2">
      <c r="A9638">
        <v>1500017857</v>
      </c>
      <c r="B9638" s="154">
        <v>31.25</v>
      </c>
    </row>
    <row r="9639" spans="1:2">
      <c r="A9639">
        <v>1500017858</v>
      </c>
      <c r="B9639" s="154">
        <v>0.83333333333333304</v>
      </c>
    </row>
    <row r="9640" spans="1:2">
      <c r="A9640">
        <v>1500017859</v>
      </c>
      <c r="B9640" s="154">
        <v>10.9166666666667</v>
      </c>
    </row>
    <row r="9641" spans="1:2">
      <c r="A9641">
        <v>1500017860</v>
      </c>
      <c r="B9641" s="154">
        <v>6.0833333333333304</v>
      </c>
    </row>
    <row r="9642" spans="1:2">
      <c r="A9642">
        <v>1500017861</v>
      </c>
      <c r="B9642" s="154">
        <v>42.9166666666667</v>
      </c>
    </row>
    <row r="9643" spans="1:2">
      <c r="A9643">
        <v>1500017882</v>
      </c>
      <c r="B9643" s="154">
        <v>12.5</v>
      </c>
    </row>
    <row r="9644" spans="1:2">
      <c r="A9644">
        <v>1500017883</v>
      </c>
      <c r="B9644" s="154">
        <v>34.6666666666667</v>
      </c>
    </row>
    <row r="9645" spans="1:2">
      <c r="A9645">
        <v>1500017884</v>
      </c>
      <c r="B9645" s="154">
        <v>13.75</v>
      </c>
    </row>
    <row r="9646" spans="1:2">
      <c r="A9646">
        <v>1500017890</v>
      </c>
      <c r="B9646" s="154">
        <v>6.6666666666666696</v>
      </c>
    </row>
    <row r="9647" spans="1:2">
      <c r="A9647">
        <v>1500017891</v>
      </c>
      <c r="B9647" s="154">
        <v>31.25</v>
      </c>
    </row>
    <row r="9648" spans="1:2">
      <c r="A9648">
        <v>1500017892</v>
      </c>
      <c r="B9648" s="154">
        <v>12.5</v>
      </c>
    </row>
    <row r="9649" spans="1:2">
      <c r="A9649">
        <v>1500017893</v>
      </c>
      <c r="B9649" s="154">
        <v>0</v>
      </c>
    </row>
    <row r="9650" spans="1:2">
      <c r="A9650">
        <v>1500017887</v>
      </c>
      <c r="B9650" s="154">
        <v>8.9166666666666696</v>
      </c>
    </row>
    <row r="9651" spans="1:2">
      <c r="A9651">
        <v>1500017895</v>
      </c>
      <c r="B9651" s="154">
        <v>0.83333333333333304</v>
      </c>
    </row>
    <row r="9652" spans="1:2">
      <c r="A9652">
        <v>1500017896</v>
      </c>
      <c r="B9652" s="154">
        <v>0</v>
      </c>
    </row>
    <row r="9653" spans="1:2">
      <c r="A9653">
        <v>1500017897</v>
      </c>
      <c r="B9653" s="154">
        <v>16.6666666666667</v>
      </c>
    </row>
    <row r="9654" spans="1:2">
      <c r="A9654">
        <v>1500017898</v>
      </c>
      <c r="B9654" s="154">
        <v>4.4916666666666698</v>
      </c>
    </row>
    <row r="9655" spans="1:2">
      <c r="A9655">
        <v>1500017899</v>
      </c>
      <c r="B9655" s="154">
        <v>15</v>
      </c>
    </row>
    <row r="9656" spans="1:2">
      <c r="A9656">
        <v>1500017900</v>
      </c>
      <c r="B9656" s="154">
        <v>10.8333333333333</v>
      </c>
    </row>
    <row r="9657" spans="1:2">
      <c r="A9657">
        <v>1500017901</v>
      </c>
      <c r="B9657" s="154">
        <v>8.625</v>
      </c>
    </row>
    <row r="9658" spans="1:2">
      <c r="A9658">
        <v>1500017902</v>
      </c>
      <c r="B9658" s="154">
        <v>34.1666666666667</v>
      </c>
    </row>
    <row r="9659" spans="1:2">
      <c r="A9659">
        <v>1500017874</v>
      </c>
      <c r="B9659" s="154">
        <v>4.1666666666666696</v>
      </c>
    </row>
    <row r="9660" spans="1:2">
      <c r="A9660">
        <v>1500017875</v>
      </c>
      <c r="B9660" s="154">
        <v>10.9166666666667</v>
      </c>
    </row>
    <row r="9661" spans="1:2">
      <c r="A9661">
        <v>1500017876</v>
      </c>
      <c r="B9661" s="154">
        <v>10.5</v>
      </c>
    </row>
    <row r="9662" spans="1:2">
      <c r="A9662">
        <v>1500017877</v>
      </c>
      <c r="B9662" s="154">
        <v>47.9166666666667</v>
      </c>
    </row>
    <row r="9663" spans="1:2">
      <c r="A9663">
        <v>1500017878</v>
      </c>
      <c r="B9663" s="154">
        <v>11.4166666666667</v>
      </c>
    </row>
    <row r="9664" spans="1:2">
      <c r="A9664">
        <v>1500017880</v>
      </c>
      <c r="B9664" s="154">
        <v>22.5</v>
      </c>
    </row>
    <row r="9665" spans="1:2">
      <c r="A9665">
        <v>1500017881</v>
      </c>
      <c r="B9665" s="154">
        <v>19.0833333333333</v>
      </c>
    </row>
    <row r="9666" spans="1:2">
      <c r="A9666">
        <v>1500017912</v>
      </c>
      <c r="B9666" s="154">
        <v>4.8333333333333304</v>
      </c>
    </row>
    <row r="9667" spans="1:2">
      <c r="A9667">
        <v>1500017913</v>
      </c>
      <c r="B9667" s="154">
        <v>38.3333333333333</v>
      </c>
    </row>
    <row r="9668" spans="1:2">
      <c r="A9668">
        <v>1500017926</v>
      </c>
      <c r="B9668" s="154">
        <v>20.2916666666667</v>
      </c>
    </row>
    <row r="9669" spans="1:2">
      <c r="A9669">
        <v>1500017928</v>
      </c>
      <c r="B9669" s="154">
        <v>27.5</v>
      </c>
    </row>
    <row r="9670" spans="1:2">
      <c r="A9670">
        <v>1500017929</v>
      </c>
      <c r="B9670" s="154">
        <v>6.6666666666666696</v>
      </c>
    </row>
    <row r="9671" spans="1:2">
      <c r="A9671">
        <v>1500017930</v>
      </c>
      <c r="B9671" s="154">
        <v>6.43333333333333</v>
      </c>
    </row>
    <row r="9672" spans="1:2">
      <c r="A9672">
        <v>1500017931</v>
      </c>
      <c r="B9672" s="154">
        <v>25</v>
      </c>
    </row>
    <row r="9673" spans="1:2">
      <c r="A9673">
        <v>1500017907</v>
      </c>
      <c r="B9673" s="154">
        <v>14.1666666666667</v>
      </c>
    </row>
    <row r="9674" spans="1:2">
      <c r="A9674">
        <v>1500017938</v>
      </c>
      <c r="B9674" s="154">
        <v>11.6666666666667</v>
      </c>
    </row>
    <row r="9675" spans="1:2">
      <c r="A9675">
        <v>1500017909</v>
      </c>
      <c r="B9675" s="154">
        <v>3.75</v>
      </c>
    </row>
    <row r="9676" spans="1:2">
      <c r="A9676">
        <v>1500017910</v>
      </c>
      <c r="B9676" s="154">
        <v>29.1666666666667</v>
      </c>
    </row>
    <row r="9677" spans="1:2">
      <c r="A9677">
        <v>1500017911</v>
      </c>
      <c r="B9677" s="154">
        <v>2.5</v>
      </c>
    </row>
    <row r="9678" spans="1:2">
      <c r="A9678">
        <v>1500017932</v>
      </c>
      <c r="B9678" s="154">
        <v>9.4166666666666696</v>
      </c>
    </row>
    <row r="9679" spans="1:2">
      <c r="A9679">
        <v>1500017863</v>
      </c>
      <c r="B9679" s="154">
        <v>10.4166666666667</v>
      </c>
    </row>
    <row r="9680" spans="1:2">
      <c r="A9680">
        <v>1500017864</v>
      </c>
      <c r="B9680" s="154">
        <v>9.1666666666666696</v>
      </c>
    </row>
    <row r="9681" spans="1:2">
      <c r="A9681">
        <v>1500017865</v>
      </c>
      <c r="B9681" s="154">
        <v>3.3333333333333299</v>
      </c>
    </row>
    <row r="9682" spans="1:2">
      <c r="A9682">
        <v>1500017866</v>
      </c>
      <c r="B9682" s="154">
        <v>0</v>
      </c>
    </row>
    <row r="9683" spans="1:2">
      <c r="A9683">
        <v>1500017867</v>
      </c>
      <c r="B9683" s="154">
        <v>18.75</v>
      </c>
    </row>
    <row r="9684" spans="1:2">
      <c r="A9684">
        <v>1500017869</v>
      </c>
      <c r="B9684" s="154">
        <v>37</v>
      </c>
    </row>
    <row r="9685" spans="1:2">
      <c r="A9685">
        <v>1500017870</v>
      </c>
      <c r="B9685" s="154">
        <v>24.6666666666667</v>
      </c>
    </row>
    <row r="9686" spans="1:2">
      <c r="A9686">
        <v>1500017871</v>
      </c>
      <c r="B9686" s="154">
        <v>10</v>
      </c>
    </row>
    <row r="9687" spans="1:2">
      <c r="A9687">
        <v>1500017872</v>
      </c>
      <c r="B9687" s="154">
        <v>2.1666666666666701</v>
      </c>
    </row>
    <row r="9688" spans="1:2">
      <c r="A9688">
        <v>1500017873</v>
      </c>
      <c r="B9688" s="154">
        <v>19.6666666666667</v>
      </c>
    </row>
    <row r="9689" spans="1:2">
      <c r="A9689">
        <v>1500017916</v>
      </c>
      <c r="B9689" s="154">
        <v>60.8333333333333</v>
      </c>
    </row>
    <row r="9690" spans="1:2">
      <c r="A9690">
        <v>1500017918</v>
      </c>
      <c r="B9690" s="154">
        <v>0.83333333333333304</v>
      </c>
    </row>
    <row r="9691" spans="1:2">
      <c r="A9691">
        <v>1500017919</v>
      </c>
      <c r="B9691" s="154">
        <v>9.8333333333333304</v>
      </c>
    </row>
    <row r="9692" spans="1:2">
      <c r="A9692">
        <v>1500017923</v>
      </c>
      <c r="B9692" s="154">
        <v>22.9166666666667</v>
      </c>
    </row>
    <row r="9693" spans="1:2">
      <c r="A9693">
        <v>1500017924</v>
      </c>
      <c r="B9693" s="154">
        <v>0</v>
      </c>
    </row>
    <row r="9694" spans="1:2">
      <c r="A9694">
        <v>1500017925</v>
      </c>
      <c r="B9694" s="154">
        <v>73.75</v>
      </c>
    </row>
    <row r="9695" spans="1:2">
      <c r="A9695">
        <v>1500017944</v>
      </c>
      <c r="B9695" s="154">
        <v>0</v>
      </c>
    </row>
    <row r="9696" spans="1:2">
      <c r="A9696">
        <v>1500017945</v>
      </c>
      <c r="B9696" s="154">
        <v>11.4</v>
      </c>
    </row>
    <row r="9697" spans="1:2">
      <c r="A9697">
        <v>1500017949</v>
      </c>
      <c r="B9697" s="154">
        <v>0</v>
      </c>
    </row>
    <row r="9698" spans="1:2">
      <c r="A9698">
        <v>1500017964</v>
      </c>
      <c r="B9698" s="154">
        <v>28.8333333333333</v>
      </c>
    </row>
    <row r="9699" spans="1:2">
      <c r="A9699">
        <v>1500017965</v>
      </c>
      <c r="B9699" s="154">
        <v>4.1666666666666696</v>
      </c>
    </row>
    <row r="9700" spans="1:2">
      <c r="A9700">
        <v>1500017966</v>
      </c>
      <c r="B9700" s="154">
        <v>13.3333333333333</v>
      </c>
    </row>
    <row r="9701" spans="1:2">
      <c r="A9701">
        <v>1500017967</v>
      </c>
      <c r="B9701" s="154">
        <v>23.25</v>
      </c>
    </row>
    <row r="9702" spans="1:2">
      <c r="A9702">
        <v>1500017968</v>
      </c>
      <c r="B9702" s="154">
        <v>0</v>
      </c>
    </row>
    <row r="9703" spans="1:2">
      <c r="A9703">
        <v>1500017969</v>
      </c>
      <c r="B9703" s="154">
        <v>8.3333333333333304</v>
      </c>
    </row>
    <row r="9704" spans="1:2">
      <c r="A9704">
        <v>1500017970</v>
      </c>
      <c r="B9704" s="154">
        <v>12.3333333333333</v>
      </c>
    </row>
    <row r="9705" spans="1:2">
      <c r="A9705">
        <v>1500018002</v>
      </c>
      <c r="B9705" s="154">
        <v>248.916666666667</v>
      </c>
    </row>
    <row r="9706" spans="1:2">
      <c r="A9706">
        <v>1500017994</v>
      </c>
      <c r="B9706" s="154">
        <v>8</v>
      </c>
    </row>
    <row r="9707" spans="1:2">
      <c r="A9707">
        <v>1500017995</v>
      </c>
      <c r="B9707" s="154">
        <v>7.1666666666666696</v>
      </c>
    </row>
    <row r="9708" spans="1:2">
      <c r="A9708">
        <v>1500017997</v>
      </c>
      <c r="B9708" s="154">
        <v>20</v>
      </c>
    </row>
    <row r="9709" spans="1:2">
      <c r="A9709">
        <v>1500017998</v>
      </c>
      <c r="B9709" s="154">
        <v>1.5</v>
      </c>
    </row>
    <row r="9710" spans="1:2">
      <c r="A9710">
        <v>1500017999</v>
      </c>
      <c r="B9710" s="154">
        <v>20.25</v>
      </c>
    </row>
    <row r="9711" spans="1:2">
      <c r="A9711">
        <v>1500018000</v>
      </c>
      <c r="B9711" s="154">
        <v>0</v>
      </c>
    </row>
    <row r="9712" spans="1:2">
      <c r="A9712">
        <v>1500018001</v>
      </c>
      <c r="B9712" s="154">
        <v>14</v>
      </c>
    </row>
    <row r="9713" spans="1:2">
      <c r="A9713">
        <v>1500017972</v>
      </c>
      <c r="B9713" s="154">
        <v>4.5833333333333304</v>
      </c>
    </row>
    <row r="9714" spans="1:2">
      <c r="A9714">
        <v>1500017973</v>
      </c>
      <c r="B9714" s="154">
        <v>2.9166666666666701</v>
      </c>
    </row>
    <row r="9715" spans="1:2">
      <c r="A9715">
        <v>1500017974</v>
      </c>
      <c r="B9715" s="154">
        <v>8.3333333333333304</v>
      </c>
    </row>
    <row r="9716" spans="1:2">
      <c r="A9716">
        <v>1500017960</v>
      </c>
      <c r="B9716" s="154">
        <v>48.3333333333333</v>
      </c>
    </row>
    <row r="9717" spans="1:2">
      <c r="A9717">
        <v>1500017961</v>
      </c>
      <c r="B9717" s="154">
        <v>51.7916666666667</v>
      </c>
    </row>
    <row r="9718" spans="1:2">
      <c r="A9718">
        <v>1500017982</v>
      </c>
      <c r="B9718" s="154">
        <v>0</v>
      </c>
    </row>
    <row r="9719" spans="1:2">
      <c r="A9719">
        <v>1500017983</v>
      </c>
      <c r="B9719" s="154">
        <v>9.5833333333333304</v>
      </c>
    </row>
    <row r="9720" spans="1:2">
      <c r="A9720">
        <v>1500017984</v>
      </c>
      <c r="B9720" s="154">
        <v>24</v>
      </c>
    </row>
    <row r="9721" spans="1:2">
      <c r="A9721">
        <v>1500017985</v>
      </c>
      <c r="B9721" s="154">
        <v>28</v>
      </c>
    </row>
    <row r="9722" spans="1:2">
      <c r="A9722">
        <v>1500017986</v>
      </c>
      <c r="B9722" s="154">
        <v>31.4166666666667</v>
      </c>
    </row>
    <row r="9723" spans="1:2">
      <c r="A9723">
        <v>1500017987</v>
      </c>
      <c r="B9723" s="154">
        <v>22.75</v>
      </c>
    </row>
    <row r="9724" spans="1:2">
      <c r="A9724">
        <v>1500018005</v>
      </c>
      <c r="B9724" s="154">
        <v>23.1666666666667</v>
      </c>
    </row>
    <row r="9725" spans="1:2">
      <c r="A9725">
        <v>1500018009</v>
      </c>
      <c r="B9725" s="154">
        <v>6.75</v>
      </c>
    </row>
    <row r="9726" spans="1:2">
      <c r="A9726">
        <v>1500018010</v>
      </c>
      <c r="B9726" s="154">
        <v>6.6666666666666696</v>
      </c>
    </row>
    <row r="9727" spans="1:2">
      <c r="A9727">
        <v>1500018011</v>
      </c>
      <c r="B9727" s="154">
        <v>42.3333333333333</v>
      </c>
    </row>
    <row r="9728" spans="1:2">
      <c r="A9728">
        <v>1500018012</v>
      </c>
      <c r="B9728" s="154">
        <v>2.5</v>
      </c>
    </row>
    <row r="9729" spans="1:2">
      <c r="A9729">
        <v>1500018013</v>
      </c>
      <c r="B9729" s="154">
        <v>15.6666666666667</v>
      </c>
    </row>
    <row r="9730" spans="1:2">
      <c r="A9730">
        <v>1500018014</v>
      </c>
      <c r="B9730" s="154">
        <v>3.3333333333333299</v>
      </c>
    </row>
    <row r="9731" spans="1:2">
      <c r="A9731">
        <v>1500018016</v>
      </c>
      <c r="B9731" s="154">
        <v>15</v>
      </c>
    </row>
    <row r="9732" spans="1:2">
      <c r="A9732">
        <v>1500018017</v>
      </c>
      <c r="B9732" s="154">
        <v>16.6666666666667</v>
      </c>
    </row>
    <row r="9733" spans="1:2">
      <c r="A9733">
        <v>1500018018</v>
      </c>
      <c r="B9733" s="154">
        <v>8.4166666666666696</v>
      </c>
    </row>
    <row r="9734" spans="1:2">
      <c r="A9734">
        <v>1500018019</v>
      </c>
      <c r="B9734" s="154">
        <v>43.75</v>
      </c>
    </row>
    <row r="9735" spans="1:2">
      <c r="A9735">
        <v>1500018020</v>
      </c>
      <c r="B9735" s="154">
        <v>2.9166666666666701</v>
      </c>
    </row>
    <row r="9736" spans="1:2">
      <c r="A9736">
        <v>1500018021</v>
      </c>
      <c r="B9736" s="154">
        <v>92.491666666666703</v>
      </c>
    </row>
    <row r="9737" spans="1:2">
      <c r="A9737">
        <v>1500018022</v>
      </c>
      <c r="B9737" s="154">
        <v>14.1666666666667</v>
      </c>
    </row>
    <row r="9738" spans="1:2">
      <c r="A9738">
        <v>1500018024</v>
      </c>
      <c r="B9738" s="154">
        <v>37.5</v>
      </c>
    </row>
    <row r="9739" spans="1:2">
      <c r="A9739">
        <v>1500018042</v>
      </c>
      <c r="B9739" s="154">
        <v>12.5</v>
      </c>
    </row>
    <row r="9740" spans="1:2">
      <c r="A9740">
        <v>1500018043</v>
      </c>
      <c r="B9740" s="154">
        <v>34.1666666666667</v>
      </c>
    </row>
    <row r="9741" spans="1:2">
      <c r="A9741">
        <v>1500018044</v>
      </c>
      <c r="B9741" s="154">
        <v>10.8333333333333</v>
      </c>
    </row>
    <row r="9742" spans="1:2">
      <c r="A9742">
        <v>1500018045</v>
      </c>
      <c r="B9742" s="154">
        <v>40.8333333333333</v>
      </c>
    </row>
    <row r="9743" spans="1:2">
      <c r="A9743">
        <v>1500018046</v>
      </c>
      <c r="B9743" s="154">
        <v>43.3333333333333</v>
      </c>
    </row>
    <row r="9744" spans="1:2">
      <c r="A9744">
        <v>1500018047</v>
      </c>
      <c r="B9744" s="154">
        <v>1</v>
      </c>
    </row>
    <row r="9745" spans="1:2">
      <c r="A9745">
        <v>1500018048</v>
      </c>
      <c r="B9745" s="154">
        <v>106.35</v>
      </c>
    </row>
    <row r="9746" spans="1:2">
      <c r="A9746">
        <v>1500018049</v>
      </c>
      <c r="B9746" s="154">
        <v>52.75</v>
      </c>
    </row>
    <row r="9747" spans="1:2">
      <c r="A9747">
        <v>1500018050</v>
      </c>
      <c r="B9747" s="154">
        <v>6.3333333333333304</v>
      </c>
    </row>
    <row r="9748" spans="1:2">
      <c r="A9748">
        <v>1500018051</v>
      </c>
      <c r="B9748" s="154">
        <v>113.958333333333</v>
      </c>
    </row>
    <row r="9749" spans="1:2">
      <c r="A9749">
        <v>1500018052</v>
      </c>
      <c r="B9749" s="154">
        <v>0</v>
      </c>
    </row>
    <row r="9750" spans="1:2">
      <c r="A9750">
        <v>1500018053</v>
      </c>
      <c r="B9750" s="154">
        <v>35</v>
      </c>
    </row>
    <row r="9751" spans="1:2">
      <c r="A9751">
        <v>1500018054</v>
      </c>
      <c r="B9751" s="154">
        <v>0</v>
      </c>
    </row>
    <row r="9752" spans="1:2">
      <c r="A9752">
        <v>1500018055</v>
      </c>
      <c r="B9752" s="154">
        <v>90.0416666666667</v>
      </c>
    </row>
    <row r="9753" spans="1:2">
      <c r="A9753">
        <v>1500018056</v>
      </c>
      <c r="B9753" s="154">
        <v>3.3333333333333299</v>
      </c>
    </row>
    <row r="9754" spans="1:2">
      <c r="A9754">
        <v>1500018057</v>
      </c>
      <c r="B9754" s="154">
        <v>63.1666666666667</v>
      </c>
    </row>
    <row r="9755" spans="1:2">
      <c r="A9755">
        <v>1500018058</v>
      </c>
      <c r="B9755" s="154">
        <v>34.5833333333333</v>
      </c>
    </row>
    <row r="9756" spans="1:2">
      <c r="A9756">
        <v>1500018059</v>
      </c>
      <c r="B9756" s="154">
        <v>18.75</v>
      </c>
    </row>
    <row r="9757" spans="1:2">
      <c r="A9757">
        <v>1500018060</v>
      </c>
      <c r="B9757" s="154">
        <v>19.1666666666667</v>
      </c>
    </row>
    <row r="9758" spans="1:2">
      <c r="A9758">
        <v>1500018061</v>
      </c>
      <c r="B9758" s="154">
        <v>10.875</v>
      </c>
    </row>
    <row r="9759" spans="1:2">
      <c r="A9759">
        <v>1500018063</v>
      </c>
      <c r="B9759" s="154">
        <v>5.1666666666666696</v>
      </c>
    </row>
    <row r="9760" spans="1:2">
      <c r="A9760">
        <v>1500018064</v>
      </c>
      <c r="B9760" s="154">
        <v>13.5666666666667</v>
      </c>
    </row>
    <row r="9761" spans="1:2">
      <c r="A9761">
        <v>1500018065</v>
      </c>
      <c r="B9761" s="154">
        <v>4.1666666666666696</v>
      </c>
    </row>
    <row r="9762" spans="1:2">
      <c r="A9762">
        <v>1500018066</v>
      </c>
      <c r="B9762" s="154">
        <v>6.6666666666666696</v>
      </c>
    </row>
    <row r="9763" spans="1:2">
      <c r="A9763">
        <v>1500018067</v>
      </c>
      <c r="B9763" s="154">
        <v>23.65</v>
      </c>
    </row>
    <row r="9764" spans="1:2">
      <c r="A9764">
        <v>1500018068</v>
      </c>
      <c r="B9764" s="154">
        <v>38.8333333333333</v>
      </c>
    </row>
    <row r="9765" spans="1:2">
      <c r="A9765">
        <v>1500018069</v>
      </c>
      <c r="B9765" s="154">
        <v>19.3333333333333</v>
      </c>
    </row>
    <row r="9766" spans="1:2">
      <c r="A9766">
        <v>1500018072</v>
      </c>
      <c r="B9766" s="154">
        <v>16.25</v>
      </c>
    </row>
    <row r="9767" spans="1:2">
      <c r="A9767">
        <v>1500018073</v>
      </c>
      <c r="B9767" s="154">
        <v>0.83333333333333304</v>
      </c>
    </row>
    <row r="9768" spans="1:2">
      <c r="A9768">
        <v>1500018074</v>
      </c>
      <c r="B9768" s="154">
        <v>49.5833333333333</v>
      </c>
    </row>
    <row r="9769" spans="1:2">
      <c r="A9769">
        <v>1500018075</v>
      </c>
      <c r="B9769" s="154">
        <v>1.4166666666666701</v>
      </c>
    </row>
    <row r="9770" spans="1:2">
      <c r="A9770">
        <v>1500018078</v>
      </c>
      <c r="B9770" s="154">
        <v>9.5833333333333304</v>
      </c>
    </row>
    <row r="9771" spans="1:2">
      <c r="A9771">
        <v>1500018079</v>
      </c>
      <c r="B9771" s="154">
        <v>21.1666666666667</v>
      </c>
    </row>
    <row r="9772" spans="1:2">
      <c r="A9772">
        <v>1500018034</v>
      </c>
      <c r="B9772" s="154">
        <v>12.5833333333333</v>
      </c>
    </row>
    <row r="9773" spans="1:2">
      <c r="A9773">
        <v>1500018035</v>
      </c>
      <c r="B9773" s="154">
        <v>22.5</v>
      </c>
    </row>
    <row r="9774" spans="1:2">
      <c r="A9774">
        <v>1500018036</v>
      </c>
      <c r="B9774" s="154">
        <v>89.1666666666667</v>
      </c>
    </row>
    <row r="9775" spans="1:2">
      <c r="A9775">
        <v>1500018037</v>
      </c>
      <c r="B9775" s="154">
        <v>15.2083333333333</v>
      </c>
    </row>
    <row r="9776" spans="1:2">
      <c r="A9776">
        <v>1500018038</v>
      </c>
      <c r="B9776" s="154">
        <v>0</v>
      </c>
    </row>
    <row r="9777" spans="1:2">
      <c r="A9777">
        <v>1500018039</v>
      </c>
      <c r="B9777" s="154">
        <v>54.341666666666697</v>
      </c>
    </row>
    <row r="9778" spans="1:2">
      <c r="A9778">
        <v>1500018070</v>
      </c>
      <c r="B9778" s="154">
        <v>11.25</v>
      </c>
    </row>
    <row r="9779" spans="1:2">
      <c r="A9779">
        <v>1500018071</v>
      </c>
      <c r="B9779" s="154">
        <v>12.5833333333333</v>
      </c>
    </row>
    <row r="9780" spans="1:2">
      <c r="A9780">
        <v>1500018082</v>
      </c>
      <c r="B9780" s="154">
        <v>21.5833333333333</v>
      </c>
    </row>
    <row r="9781" spans="1:2">
      <c r="A9781">
        <v>1500018083</v>
      </c>
      <c r="B9781" s="154">
        <v>9.1666666666666696</v>
      </c>
    </row>
    <row r="9782" spans="1:2">
      <c r="A9782">
        <v>1500018084</v>
      </c>
      <c r="B9782" s="154">
        <v>15.3333333333333</v>
      </c>
    </row>
    <row r="9783" spans="1:2">
      <c r="A9783">
        <v>1500018080</v>
      </c>
      <c r="B9783" s="154">
        <v>0</v>
      </c>
    </row>
    <row r="9784" spans="1:2">
      <c r="A9784">
        <v>1500018081</v>
      </c>
      <c r="B9784" s="154">
        <v>9.5833333333333304</v>
      </c>
    </row>
    <row r="9785" spans="1:2">
      <c r="A9785">
        <v>1500018094</v>
      </c>
      <c r="B9785" s="154">
        <v>29.9166666666667</v>
      </c>
    </row>
    <row r="9786" spans="1:2">
      <c r="A9786">
        <v>1500018095</v>
      </c>
      <c r="B9786" s="154">
        <v>3.3333333333333299</v>
      </c>
    </row>
    <row r="9787" spans="1:2">
      <c r="A9787">
        <v>1500018096</v>
      </c>
      <c r="B9787" s="154">
        <v>4.6666666666666696</v>
      </c>
    </row>
    <row r="9788" spans="1:2">
      <c r="A9788">
        <v>1500018097</v>
      </c>
      <c r="B9788" s="154">
        <v>0</v>
      </c>
    </row>
    <row r="9789" spans="1:2">
      <c r="A9789">
        <v>1500018098</v>
      </c>
      <c r="B9789" s="154">
        <v>13.5833333333333</v>
      </c>
    </row>
    <row r="9790" spans="1:2">
      <c r="A9790">
        <v>1500018090</v>
      </c>
      <c r="B9790" s="154">
        <v>4.5833333333333304</v>
      </c>
    </row>
    <row r="9791" spans="1:2">
      <c r="A9791">
        <v>1500018091</v>
      </c>
      <c r="B9791" s="154">
        <v>15.5</v>
      </c>
    </row>
    <row r="9792" spans="1:2">
      <c r="A9792">
        <v>1500018102</v>
      </c>
      <c r="B9792" s="154">
        <v>13.9166666666667</v>
      </c>
    </row>
    <row r="9793" spans="1:2">
      <c r="A9793">
        <v>1500018103</v>
      </c>
      <c r="B9793" s="154">
        <v>11.5833333333333</v>
      </c>
    </row>
    <row r="9794" spans="1:2">
      <c r="A9794">
        <v>1500018104</v>
      </c>
      <c r="B9794" s="154">
        <v>35.8333333333333</v>
      </c>
    </row>
    <row r="9795" spans="1:2">
      <c r="A9795">
        <v>1500018105</v>
      </c>
      <c r="B9795" s="154">
        <v>10</v>
      </c>
    </row>
    <row r="9796" spans="1:2">
      <c r="A9796">
        <v>1500018106</v>
      </c>
      <c r="B9796" s="154">
        <v>26.6666666666667</v>
      </c>
    </row>
    <row r="9797" spans="1:2">
      <c r="A9797">
        <v>1500018107</v>
      </c>
      <c r="B9797" s="154">
        <v>15.5833333333333</v>
      </c>
    </row>
    <row r="9798" spans="1:2">
      <c r="A9798">
        <v>1500018108</v>
      </c>
      <c r="B9798" s="154">
        <v>18</v>
      </c>
    </row>
    <row r="9799" spans="1:2">
      <c r="A9799">
        <v>1500018120</v>
      </c>
      <c r="B9799" s="154">
        <v>0</v>
      </c>
    </row>
    <row r="9800" spans="1:2">
      <c r="A9800">
        <v>1500018121</v>
      </c>
      <c r="B9800" s="154">
        <v>0</v>
      </c>
    </row>
    <row r="9801" spans="1:2">
      <c r="A9801">
        <v>1500018122</v>
      </c>
      <c r="B9801" s="154">
        <v>11.25</v>
      </c>
    </row>
    <row r="9802" spans="1:2">
      <c r="A9802">
        <v>1500018123</v>
      </c>
      <c r="B9802" s="154">
        <v>13.9166666666667</v>
      </c>
    </row>
    <row r="9803" spans="1:2">
      <c r="A9803">
        <v>1500018124</v>
      </c>
      <c r="B9803" s="154">
        <v>19.25</v>
      </c>
    </row>
    <row r="9804" spans="1:2">
      <c r="A9804">
        <v>1500018131</v>
      </c>
      <c r="B9804" s="154">
        <v>11.8333333333333</v>
      </c>
    </row>
    <row r="9805" spans="1:2">
      <c r="A9805">
        <v>1500018132</v>
      </c>
      <c r="B9805" s="154">
        <v>32.9166666666667</v>
      </c>
    </row>
    <row r="9806" spans="1:2">
      <c r="A9806">
        <v>1500018133</v>
      </c>
      <c r="B9806" s="154">
        <v>0</v>
      </c>
    </row>
    <row r="9807" spans="1:2">
      <c r="A9807">
        <v>1500018134</v>
      </c>
      <c r="B9807" s="154">
        <v>39.325000000000003</v>
      </c>
    </row>
    <row r="9808" spans="1:2">
      <c r="A9808">
        <v>1500018136</v>
      </c>
      <c r="B9808" s="154">
        <v>331.90833333333302</v>
      </c>
    </row>
    <row r="9809" spans="1:2">
      <c r="A9809">
        <v>1500018137</v>
      </c>
      <c r="B9809" s="154">
        <v>12</v>
      </c>
    </row>
    <row r="9810" spans="1:2">
      <c r="A9810">
        <v>1500018145</v>
      </c>
      <c r="B9810" s="154">
        <v>0.41666666666666702</v>
      </c>
    </row>
    <row r="9811" spans="1:2">
      <c r="A9811">
        <v>1500018146</v>
      </c>
      <c r="B9811" s="154">
        <v>23.75</v>
      </c>
    </row>
    <row r="9812" spans="1:2">
      <c r="A9812">
        <v>1500018147</v>
      </c>
      <c r="B9812" s="154">
        <v>37.799999999999997</v>
      </c>
    </row>
    <row r="9813" spans="1:2">
      <c r="A9813">
        <v>1500018148</v>
      </c>
      <c r="B9813" s="154">
        <v>15.5</v>
      </c>
    </row>
    <row r="9814" spans="1:2">
      <c r="A9814">
        <v>1500018149</v>
      </c>
      <c r="B9814" s="154">
        <v>1.5</v>
      </c>
    </row>
    <row r="9815" spans="1:2">
      <c r="A9815">
        <v>1500018150</v>
      </c>
      <c r="B9815" s="154">
        <v>25.3333333333333</v>
      </c>
    </row>
    <row r="9816" spans="1:2">
      <c r="A9816">
        <v>1500018151</v>
      </c>
      <c r="B9816" s="154">
        <v>2.5</v>
      </c>
    </row>
    <row r="9817" spans="1:2">
      <c r="A9817">
        <v>1500018152</v>
      </c>
      <c r="B9817" s="154">
        <v>29.741666666666699</v>
      </c>
    </row>
    <row r="9818" spans="1:2">
      <c r="A9818">
        <v>1500018109</v>
      </c>
      <c r="B9818" s="154">
        <v>1.3333333333333299</v>
      </c>
    </row>
    <row r="9819" spans="1:2">
      <c r="A9819">
        <v>1500018110</v>
      </c>
      <c r="B9819" s="154">
        <v>15.75</v>
      </c>
    </row>
    <row r="9820" spans="1:2">
      <c r="A9820">
        <v>1500018153</v>
      </c>
      <c r="B9820" s="154">
        <v>19.3333333333333</v>
      </c>
    </row>
    <row r="9821" spans="1:2">
      <c r="A9821">
        <v>1500018154</v>
      </c>
      <c r="B9821" s="154">
        <v>55.625</v>
      </c>
    </row>
    <row r="9822" spans="1:2">
      <c r="A9822">
        <v>1500018155</v>
      </c>
      <c r="B9822" s="154">
        <v>15.4166666666667</v>
      </c>
    </row>
    <row r="9823" spans="1:2">
      <c r="A9823">
        <v>1500018156</v>
      </c>
      <c r="B9823" s="154">
        <v>4.1666666666666696</v>
      </c>
    </row>
    <row r="9824" spans="1:2">
      <c r="A9824">
        <v>1500018159</v>
      </c>
      <c r="B9824" s="154">
        <v>10.4166666666667</v>
      </c>
    </row>
    <row r="9825" spans="1:2">
      <c r="A9825">
        <v>1500018157</v>
      </c>
      <c r="B9825" s="154">
        <v>9.1666666666666696</v>
      </c>
    </row>
    <row r="9826" spans="1:2">
      <c r="A9826">
        <v>1500018158</v>
      </c>
      <c r="B9826" s="154">
        <v>5</v>
      </c>
    </row>
    <row r="9827" spans="1:2">
      <c r="A9827">
        <v>1500018162</v>
      </c>
      <c r="B9827" s="154">
        <v>17.1666666666667</v>
      </c>
    </row>
    <row r="9828" spans="1:2">
      <c r="A9828">
        <v>1500018163</v>
      </c>
      <c r="B9828" s="154">
        <v>8.5833333333333304</v>
      </c>
    </row>
    <row r="9829" spans="1:2">
      <c r="A9829">
        <v>1500018164</v>
      </c>
      <c r="B9829" s="154">
        <v>0.41666666666666702</v>
      </c>
    </row>
    <row r="9830" spans="1:2">
      <c r="A9830">
        <v>1500018165</v>
      </c>
      <c r="B9830" s="154">
        <v>12.5</v>
      </c>
    </row>
    <row r="9831" spans="1:2">
      <c r="A9831">
        <v>1500018166</v>
      </c>
      <c r="B9831" s="154">
        <v>13.9166666666667</v>
      </c>
    </row>
    <row r="9832" spans="1:2">
      <c r="A9832">
        <v>1500018160</v>
      </c>
      <c r="B9832" s="154">
        <v>14.75</v>
      </c>
    </row>
    <row r="9833" spans="1:2">
      <c r="A9833">
        <v>1500018161</v>
      </c>
      <c r="B9833" s="154">
        <v>3</v>
      </c>
    </row>
    <row r="9834" spans="1:2">
      <c r="A9834">
        <v>1500018172</v>
      </c>
      <c r="B9834" s="154">
        <v>20</v>
      </c>
    </row>
    <row r="9835" spans="1:2">
      <c r="A9835">
        <v>1500018174</v>
      </c>
      <c r="B9835" s="154">
        <v>408.7</v>
      </c>
    </row>
    <row r="9836" spans="1:2">
      <c r="A9836">
        <v>1500018175</v>
      </c>
      <c r="B9836" s="154">
        <v>2.5</v>
      </c>
    </row>
    <row r="9837" spans="1:2">
      <c r="A9837">
        <v>1500018176</v>
      </c>
      <c r="B9837" s="154">
        <v>32.3333333333333</v>
      </c>
    </row>
    <row r="9838" spans="1:2">
      <c r="A9838">
        <v>1500018181</v>
      </c>
      <c r="B9838" s="154">
        <v>15.8333333333333</v>
      </c>
    </row>
    <row r="9839" spans="1:2">
      <c r="A9839">
        <v>1500018192</v>
      </c>
      <c r="B9839" s="154">
        <v>4.9166666666666696</v>
      </c>
    </row>
    <row r="9840" spans="1:2">
      <c r="A9840">
        <v>1500018193</v>
      </c>
      <c r="B9840" s="154">
        <v>9.9166666666666696</v>
      </c>
    </row>
    <row r="9841" spans="1:2">
      <c r="A9841">
        <v>1500018194</v>
      </c>
      <c r="B9841" s="154">
        <v>10.8333333333333</v>
      </c>
    </row>
    <row r="9842" spans="1:2">
      <c r="A9842">
        <v>1500018195</v>
      </c>
      <c r="B9842" s="154">
        <v>22.5</v>
      </c>
    </row>
    <row r="9843" spans="1:2">
      <c r="A9843">
        <v>1500018196</v>
      </c>
      <c r="B9843" s="154">
        <v>16.6666666666667</v>
      </c>
    </row>
    <row r="9844" spans="1:2">
      <c r="A9844">
        <v>1500018197</v>
      </c>
      <c r="B9844" s="154">
        <v>17.6666666666667</v>
      </c>
    </row>
    <row r="9845" spans="1:2">
      <c r="A9845">
        <v>1500018167</v>
      </c>
      <c r="B9845" s="154">
        <v>22.5</v>
      </c>
    </row>
    <row r="9846" spans="1:2">
      <c r="A9846">
        <v>1500018168</v>
      </c>
      <c r="B9846" s="154">
        <v>20.5833333333333</v>
      </c>
    </row>
    <row r="9847" spans="1:2">
      <c r="A9847">
        <v>1500018169</v>
      </c>
      <c r="B9847" s="154">
        <v>3.6666666666666701</v>
      </c>
    </row>
    <row r="9848" spans="1:2">
      <c r="A9848">
        <v>1500018183</v>
      </c>
      <c r="B9848" s="154">
        <v>42.75</v>
      </c>
    </row>
    <row r="9849" spans="1:2">
      <c r="A9849">
        <v>1500018184</v>
      </c>
      <c r="B9849" s="154">
        <v>98.3333333333333</v>
      </c>
    </row>
    <row r="9850" spans="1:2">
      <c r="A9850">
        <v>1500018208</v>
      </c>
      <c r="B9850" s="154">
        <v>11.6666666666667</v>
      </c>
    </row>
    <row r="9851" spans="1:2">
      <c r="A9851">
        <v>1500018211</v>
      </c>
      <c r="B9851" s="154">
        <v>19.6666666666667</v>
      </c>
    </row>
    <row r="9852" spans="1:2">
      <c r="A9852">
        <v>1500018212</v>
      </c>
      <c r="B9852" s="154">
        <v>20.8333333333333</v>
      </c>
    </row>
    <row r="9853" spans="1:2">
      <c r="A9853">
        <v>1500018213</v>
      </c>
      <c r="B9853" s="154">
        <v>0</v>
      </c>
    </row>
    <row r="9854" spans="1:2">
      <c r="A9854">
        <v>1500018217</v>
      </c>
      <c r="B9854" s="154">
        <v>0</v>
      </c>
    </row>
    <row r="9855" spans="1:2">
      <c r="A9855">
        <v>1500018218</v>
      </c>
      <c r="B9855" s="154">
        <v>11.25</v>
      </c>
    </row>
    <row r="9856" spans="1:2">
      <c r="A9856">
        <v>1500018219</v>
      </c>
      <c r="B9856" s="154">
        <v>16.3333333333333</v>
      </c>
    </row>
    <row r="9857" spans="1:2">
      <c r="A9857">
        <v>1500018220</v>
      </c>
      <c r="B9857" s="154">
        <v>33.3333333333333</v>
      </c>
    </row>
    <row r="9858" spans="1:2">
      <c r="A9858">
        <v>1500018224</v>
      </c>
      <c r="B9858" s="154">
        <v>0</v>
      </c>
    </row>
    <row r="9859" spans="1:2">
      <c r="A9859">
        <v>1500018225</v>
      </c>
      <c r="B9859" s="154">
        <v>0</v>
      </c>
    </row>
    <row r="9860" spans="1:2">
      <c r="A9860">
        <v>1500018226</v>
      </c>
      <c r="B9860" s="154">
        <v>8.4166666666666696</v>
      </c>
    </row>
    <row r="9861" spans="1:2">
      <c r="A9861">
        <v>1500018227</v>
      </c>
      <c r="B9861" s="154">
        <v>52.7083333333333</v>
      </c>
    </row>
    <row r="9862" spans="1:2">
      <c r="A9862">
        <v>1500018228</v>
      </c>
      <c r="B9862" s="154">
        <v>21.4166666666667</v>
      </c>
    </row>
    <row r="9863" spans="1:2">
      <c r="A9863">
        <v>1500018229</v>
      </c>
      <c r="B9863" s="154">
        <v>5</v>
      </c>
    </row>
    <row r="9864" spans="1:2">
      <c r="A9864">
        <v>1500018230</v>
      </c>
      <c r="B9864" s="154">
        <v>0</v>
      </c>
    </row>
    <row r="9865" spans="1:2">
      <c r="A9865">
        <v>1500018231</v>
      </c>
      <c r="B9865" s="154">
        <v>7</v>
      </c>
    </row>
    <row r="9866" spans="1:2">
      <c r="A9866">
        <v>1500018269</v>
      </c>
      <c r="B9866" s="154">
        <v>2.4083333333333301</v>
      </c>
    </row>
    <row r="9867" spans="1:2">
      <c r="A9867">
        <v>1500018270</v>
      </c>
      <c r="B9867" s="154">
        <v>31.8333333333333</v>
      </c>
    </row>
    <row r="9868" spans="1:2">
      <c r="A9868">
        <v>1500018271</v>
      </c>
      <c r="B9868" s="154">
        <v>17.0833333333333</v>
      </c>
    </row>
    <row r="9869" spans="1:2">
      <c r="A9869">
        <v>1500018282</v>
      </c>
      <c r="B9869" s="154">
        <v>9</v>
      </c>
    </row>
    <row r="9870" spans="1:2">
      <c r="A9870">
        <v>1500018283</v>
      </c>
      <c r="B9870" s="154">
        <v>21.5833333333333</v>
      </c>
    </row>
    <row r="9871" spans="1:2">
      <c r="A9871">
        <v>1500018247</v>
      </c>
      <c r="B9871" s="154">
        <v>6</v>
      </c>
    </row>
    <row r="9872" spans="1:2">
      <c r="A9872">
        <v>1500018248</v>
      </c>
      <c r="B9872" s="154">
        <v>2.5</v>
      </c>
    </row>
    <row r="9873" spans="1:2">
      <c r="A9873">
        <v>1500018249</v>
      </c>
      <c r="B9873" s="154">
        <v>19.1666666666667</v>
      </c>
    </row>
    <row r="9874" spans="1:2">
      <c r="A9874">
        <v>1500018250</v>
      </c>
      <c r="B9874" s="154">
        <v>11.25</v>
      </c>
    </row>
    <row r="9875" spans="1:2">
      <c r="A9875">
        <v>1500018251</v>
      </c>
      <c r="B9875" s="154">
        <v>20.8333333333333</v>
      </c>
    </row>
    <row r="9876" spans="1:2">
      <c r="A9876">
        <v>1500018272</v>
      </c>
      <c r="B9876" s="154">
        <v>13.3333333333333</v>
      </c>
    </row>
    <row r="9877" spans="1:2">
      <c r="A9877">
        <v>1500018273</v>
      </c>
      <c r="B9877" s="154">
        <v>7.5</v>
      </c>
    </row>
    <row r="9878" spans="1:2">
      <c r="A9878">
        <v>1500018274</v>
      </c>
      <c r="B9878" s="154">
        <v>0</v>
      </c>
    </row>
    <row r="9879" spans="1:2">
      <c r="A9879">
        <v>1500018232</v>
      </c>
      <c r="B9879" s="154">
        <v>10.6666666666667</v>
      </c>
    </row>
    <row r="9880" spans="1:2">
      <c r="A9880">
        <v>1500018233</v>
      </c>
      <c r="B9880" s="154">
        <v>19.45</v>
      </c>
    </row>
    <row r="9881" spans="1:2">
      <c r="A9881">
        <v>1500018234</v>
      </c>
      <c r="B9881" s="154">
        <v>47.25</v>
      </c>
    </row>
    <row r="9882" spans="1:2">
      <c r="A9882">
        <v>1500018235</v>
      </c>
      <c r="B9882" s="154">
        <v>11.25</v>
      </c>
    </row>
    <row r="9883" spans="1:2">
      <c r="A9883">
        <v>1500018236</v>
      </c>
      <c r="B9883" s="154">
        <v>13.5833333333333</v>
      </c>
    </row>
    <row r="9884" spans="1:2">
      <c r="A9884">
        <v>1500018237</v>
      </c>
      <c r="B9884" s="154">
        <v>19.5833333333333</v>
      </c>
    </row>
    <row r="9885" spans="1:2">
      <c r="A9885">
        <v>1500018238</v>
      </c>
      <c r="B9885" s="154">
        <v>5.25</v>
      </c>
    </row>
    <row r="9886" spans="1:2">
      <c r="A9886">
        <v>1500018239</v>
      </c>
      <c r="B9886" s="154">
        <v>18.3333333333333</v>
      </c>
    </row>
    <row r="9887" spans="1:2">
      <c r="A9887">
        <v>1500018188</v>
      </c>
      <c r="B9887" s="154">
        <v>10</v>
      </c>
    </row>
    <row r="9888" spans="1:2">
      <c r="A9888">
        <v>1500018190</v>
      </c>
      <c r="B9888" s="154">
        <v>2.8333333333333299</v>
      </c>
    </row>
    <row r="9889" spans="1:2">
      <c r="A9889">
        <v>1500018191</v>
      </c>
      <c r="B9889" s="154">
        <v>0</v>
      </c>
    </row>
    <row r="9890" spans="1:2">
      <c r="A9890">
        <v>1500018242</v>
      </c>
      <c r="B9890" s="154">
        <v>14.1666666666667</v>
      </c>
    </row>
    <row r="9891" spans="1:2">
      <c r="A9891">
        <v>1500018243</v>
      </c>
      <c r="B9891" s="154">
        <v>16.8333333333333</v>
      </c>
    </row>
    <row r="9892" spans="1:2">
      <c r="A9892">
        <v>1500018244</v>
      </c>
      <c r="B9892" s="154">
        <v>9.75</v>
      </c>
    </row>
    <row r="9893" spans="1:2">
      <c r="A9893">
        <v>1500018245</v>
      </c>
      <c r="B9893" s="154">
        <v>11.6666666666667</v>
      </c>
    </row>
    <row r="9894" spans="1:2">
      <c r="A9894">
        <v>1500018246</v>
      </c>
      <c r="B9894" s="154">
        <v>64.2083333333333</v>
      </c>
    </row>
    <row r="9895" spans="1:2">
      <c r="A9895">
        <v>1500018257</v>
      </c>
      <c r="B9895" s="154">
        <v>21.033333333333299</v>
      </c>
    </row>
    <row r="9896" spans="1:2">
      <c r="A9896">
        <v>1500018258</v>
      </c>
      <c r="B9896" s="154">
        <v>9.4833333333333307</v>
      </c>
    </row>
    <row r="9897" spans="1:2">
      <c r="A9897">
        <v>1500018259</v>
      </c>
      <c r="B9897" s="154">
        <v>32.0833333333333</v>
      </c>
    </row>
    <row r="9898" spans="1:2">
      <c r="A9898">
        <v>1500018260</v>
      </c>
      <c r="B9898" s="154">
        <v>84.875</v>
      </c>
    </row>
    <row r="9899" spans="1:2">
      <c r="A9899">
        <v>1500018289</v>
      </c>
      <c r="B9899" s="154">
        <v>2.5</v>
      </c>
    </row>
    <row r="9900" spans="1:2">
      <c r="A9900">
        <v>1500018290</v>
      </c>
      <c r="B9900" s="154">
        <v>2.5</v>
      </c>
    </row>
    <row r="9901" spans="1:2">
      <c r="A9901">
        <v>1500018291</v>
      </c>
      <c r="B9901" s="154">
        <v>0</v>
      </c>
    </row>
    <row r="9902" spans="1:2">
      <c r="A9902">
        <v>1500018292</v>
      </c>
      <c r="B9902" s="154">
        <v>0</v>
      </c>
    </row>
    <row r="9903" spans="1:2">
      <c r="A9903">
        <v>1500018296</v>
      </c>
      <c r="B9903" s="154">
        <v>38</v>
      </c>
    </row>
    <row r="9904" spans="1:2">
      <c r="A9904">
        <v>1500018297</v>
      </c>
      <c r="B9904" s="154">
        <v>37.5</v>
      </c>
    </row>
    <row r="9905" spans="1:2">
      <c r="A9905">
        <v>1500018298</v>
      </c>
      <c r="B9905" s="154">
        <v>0</v>
      </c>
    </row>
    <row r="9906" spans="1:2">
      <c r="A9906">
        <v>1500018299</v>
      </c>
      <c r="B9906" s="154">
        <v>0</v>
      </c>
    </row>
    <row r="9907" spans="1:2">
      <c r="A9907">
        <v>1500018300</v>
      </c>
      <c r="B9907" s="154">
        <v>93.891666666666694</v>
      </c>
    </row>
    <row r="9908" spans="1:2">
      <c r="A9908">
        <v>1500018322</v>
      </c>
      <c r="B9908" s="154">
        <v>8.6666666666666696</v>
      </c>
    </row>
    <row r="9909" spans="1:2">
      <c r="A9909">
        <v>1500018323</v>
      </c>
      <c r="B9909" s="154">
        <v>15.3333333333333</v>
      </c>
    </row>
    <row r="9910" spans="1:2">
      <c r="A9910">
        <v>1500018324</v>
      </c>
      <c r="B9910" s="154">
        <v>9.75</v>
      </c>
    </row>
    <row r="9911" spans="1:2">
      <c r="A9911">
        <v>1500018325</v>
      </c>
      <c r="B9911" s="154">
        <v>27.6666666666667</v>
      </c>
    </row>
    <row r="9912" spans="1:2">
      <c r="A9912">
        <v>1500018326</v>
      </c>
      <c r="B9912" s="154">
        <v>198</v>
      </c>
    </row>
    <row r="9913" spans="1:2">
      <c r="A9913">
        <v>1500018329</v>
      </c>
      <c r="B9913" s="154">
        <v>18.3333333333333</v>
      </c>
    </row>
    <row r="9914" spans="1:2">
      <c r="A9914">
        <v>1500018330</v>
      </c>
      <c r="B9914" s="154">
        <v>23.3333333333333</v>
      </c>
    </row>
    <row r="9915" spans="1:2">
      <c r="A9915">
        <v>1500018331</v>
      </c>
      <c r="B9915" s="154">
        <v>10.4166666666667</v>
      </c>
    </row>
    <row r="9916" spans="1:2">
      <c r="A9916">
        <v>1500018332</v>
      </c>
      <c r="B9916" s="154">
        <v>81.803333333333299</v>
      </c>
    </row>
    <row r="9917" spans="1:2">
      <c r="A9917">
        <v>1500018334</v>
      </c>
      <c r="B9917" s="154">
        <v>17.4166666666667</v>
      </c>
    </row>
    <row r="9918" spans="1:2">
      <c r="A9918">
        <v>1500018335</v>
      </c>
      <c r="B9918" s="154">
        <v>0</v>
      </c>
    </row>
    <row r="9919" spans="1:2">
      <c r="A9919">
        <v>1500018336</v>
      </c>
      <c r="B9919" s="154">
        <v>12.25</v>
      </c>
    </row>
    <row r="9920" spans="1:2">
      <c r="A9920">
        <v>1500018337</v>
      </c>
      <c r="B9920" s="154">
        <v>20.5833333333333</v>
      </c>
    </row>
    <row r="9921" spans="1:2">
      <c r="A9921">
        <v>1500018338</v>
      </c>
      <c r="B9921" s="154">
        <v>149.583333333333</v>
      </c>
    </row>
    <row r="9922" spans="1:2">
      <c r="A9922">
        <v>1500018352</v>
      </c>
      <c r="B9922" s="154">
        <v>11.25</v>
      </c>
    </row>
    <row r="9923" spans="1:2">
      <c r="A9923">
        <v>1500018353</v>
      </c>
      <c r="B9923" s="154">
        <v>15.5</v>
      </c>
    </row>
    <row r="9924" spans="1:2">
      <c r="A9924">
        <v>1500018354</v>
      </c>
      <c r="B9924" s="154">
        <v>71.9166666666667</v>
      </c>
    </row>
    <row r="9925" spans="1:2">
      <c r="A9925">
        <v>1500018355</v>
      </c>
      <c r="B9925" s="154">
        <v>24.4166666666667</v>
      </c>
    </row>
    <row r="9926" spans="1:2">
      <c r="A9926">
        <v>1500018356</v>
      </c>
      <c r="B9926" s="154">
        <v>7.6666666666666696</v>
      </c>
    </row>
    <row r="9927" spans="1:2">
      <c r="A9927">
        <v>1500018358</v>
      </c>
      <c r="B9927" s="154">
        <v>30.483333333333299</v>
      </c>
    </row>
    <row r="9928" spans="1:2">
      <c r="A9928">
        <v>1500018359</v>
      </c>
      <c r="B9928" s="154">
        <v>17.5</v>
      </c>
    </row>
    <row r="9929" spans="1:2">
      <c r="A9929">
        <v>1500018360</v>
      </c>
      <c r="B9929" s="154">
        <v>13.75</v>
      </c>
    </row>
    <row r="9930" spans="1:2">
      <c r="A9930">
        <v>1500018362</v>
      </c>
      <c r="B9930" s="154">
        <v>0</v>
      </c>
    </row>
    <row r="9931" spans="1:2">
      <c r="A9931">
        <v>1500018376</v>
      </c>
      <c r="B9931" s="154">
        <v>11.25</v>
      </c>
    </row>
    <row r="9932" spans="1:2">
      <c r="A9932">
        <v>1500018364</v>
      </c>
      <c r="B9932" s="154">
        <v>22</v>
      </c>
    </row>
    <row r="9933" spans="1:2">
      <c r="A9933">
        <v>1500018365</v>
      </c>
      <c r="B9933" s="154">
        <v>23.758333333333301</v>
      </c>
    </row>
    <row r="9934" spans="1:2">
      <c r="A9934">
        <v>1500018366</v>
      </c>
      <c r="B9934" s="154">
        <v>5.5833333333333304</v>
      </c>
    </row>
    <row r="9935" spans="1:2">
      <c r="A9935">
        <v>1500018367</v>
      </c>
      <c r="B9935" s="154">
        <v>16.4166666666667</v>
      </c>
    </row>
    <row r="9936" spans="1:2">
      <c r="A9936">
        <v>1500018368</v>
      </c>
      <c r="B9936" s="154">
        <v>25.6666666666667</v>
      </c>
    </row>
    <row r="9937" spans="1:2">
      <c r="A9937">
        <v>1500018369</v>
      </c>
      <c r="B9937" s="154">
        <v>18</v>
      </c>
    </row>
    <row r="9938" spans="1:2">
      <c r="A9938">
        <v>1500018370</v>
      </c>
      <c r="B9938" s="154">
        <v>7.25</v>
      </c>
    </row>
    <row r="9939" spans="1:2">
      <c r="A9939">
        <v>1500018371</v>
      </c>
      <c r="B9939" s="154">
        <v>5.4166666666666696</v>
      </c>
    </row>
    <row r="9940" spans="1:2">
      <c r="A9940">
        <v>1500018372</v>
      </c>
      <c r="B9940" s="154">
        <v>40</v>
      </c>
    </row>
    <row r="9941" spans="1:2">
      <c r="A9941">
        <v>1500018391</v>
      </c>
      <c r="B9941" s="154">
        <v>40.4166666666667</v>
      </c>
    </row>
    <row r="9942" spans="1:2">
      <c r="A9942">
        <v>1500018394</v>
      </c>
      <c r="B9942" s="154">
        <v>12.1666666666667</v>
      </c>
    </row>
    <row r="9943" spans="1:2">
      <c r="A9943">
        <v>1500018395</v>
      </c>
      <c r="B9943" s="154">
        <v>24.5833333333333</v>
      </c>
    </row>
    <row r="9944" spans="1:2">
      <c r="A9944">
        <v>1500018396</v>
      </c>
      <c r="B9944" s="154">
        <v>1.6666666666666701</v>
      </c>
    </row>
    <row r="9945" spans="1:2">
      <c r="A9945">
        <v>1500018397</v>
      </c>
      <c r="B9945" s="154">
        <v>9.75</v>
      </c>
    </row>
    <row r="9946" spans="1:2">
      <c r="A9946">
        <v>1500018398</v>
      </c>
      <c r="B9946" s="154">
        <v>44.6666666666667</v>
      </c>
    </row>
    <row r="9947" spans="1:2">
      <c r="A9947">
        <v>1500018399</v>
      </c>
      <c r="B9947" s="154">
        <v>17.6666666666667</v>
      </c>
    </row>
    <row r="9948" spans="1:2">
      <c r="A9948">
        <v>1500018400</v>
      </c>
      <c r="B9948" s="154">
        <v>18.0833333333333</v>
      </c>
    </row>
    <row r="9949" spans="1:2">
      <c r="A9949">
        <v>1500018401</v>
      </c>
      <c r="B9949" s="154">
        <v>5.4166666666666696</v>
      </c>
    </row>
    <row r="9950" spans="1:2">
      <c r="A9950">
        <v>1500018402</v>
      </c>
      <c r="B9950" s="154">
        <v>0</v>
      </c>
    </row>
    <row r="9951" spans="1:2">
      <c r="A9951">
        <v>1500018403</v>
      </c>
      <c r="B9951" s="154">
        <v>31.25</v>
      </c>
    </row>
    <row r="9952" spans="1:2">
      <c r="A9952">
        <v>1500018404</v>
      </c>
      <c r="B9952" s="154">
        <v>23.3333333333333</v>
      </c>
    </row>
    <row r="9953" spans="1:2">
      <c r="A9953">
        <v>1500018373</v>
      </c>
      <c r="B9953" s="154">
        <v>7.8333333333333304</v>
      </c>
    </row>
    <row r="9954" spans="1:2">
      <c r="A9954">
        <v>1500018377</v>
      </c>
      <c r="B9954" s="154">
        <v>1</v>
      </c>
    </row>
    <row r="9955" spans="1:2">
      <c r="A9955">
        <v>1500018456</v>
      </c>
      <c r="B9955" s="154">
        <v>19.0833333333333</v>
      </c>
    </row>
    <row r="9956" spans="1:2">
      <c r="A9956">
        <v>1500018457</v>
      </c>
      <c r="B9956" s="154">
        <v>5.75</v>
      </c>
    </row>
    <row r="9957" spans="1:2">
      <c r="A9957">
        <v>1500018460</v>
      </c>
      <c r="B9957" s="154">
        <v>5.75</v>
      </c>
    </row>
    <row r="9958" spans="1:2">
      <c r="A9958">
        <v>1500018458</v>
      </c>
      <c r="B9958" s="154">
        <v>18.25</v>
      </c>
    </row>
    <row r="9959" spans="1:2">
      <c r="A9959">
        <v>1500018414</v>
      </c>
      <c r="B9959" s="154">
        <v>3.75</v>
      </c>
    </row>
    <row r="9960" spans="1:2">
      <c r="A9960">
        <v>1500018461</v>
      </c>
      <c r="B9960" s="154">
        <v>5.8333333333333304</v>
      </c>
    </row>
    <row r="9961" spans="1:2">
      <c r="A9961">
        <v>1500018462</v>
      </c>
      <c r="B9961" s="154">
        <v>11.25</v>
      </c>
    </row>
    <row r="9962" spans="1:2">
      <c r="A9962">
        <v>1500018459</v>
      </c>
      <c r="B9962" s="154">
        <v>161.416666666667</v>
      </c>
    </row>
    <row r="9963" spans="1:2">
      <c r="A9963">
        <v>1500018407</v>
      </c>
      <c r="B9963" s="154">
        <v>1.6666666666666701</v>
      </c>
    </row>
    <row r="9964" spans="1:2">
      <c r="A9964">
        <v>1500018423</v>
      </c>
      <c r="B9964" s="154">
        <v>40.9166666666667</v>
      </c>
    </row>
    <row r="9965" spans="1:2">
      <c r="A9965">
        <v>1500018424</v>
      </c>
      <c r="B9965" s="154">
        <v>2.5833333333333299</v>
      </c>
    </row>
    <row r="9966" spans="1:2">
      <c r="A9966">
        <v>1500018425</v>
      </c>
      <c r="B9966" s="154">
        <v>6.5</v>
      </c>
    </row>
    <row r="9967" spans="1:2">
      <c r="A9967">
        <v>1500018426</v>
      </c>
      <c r="B9967" s="154">
        <v>14.6666666666667</v>
      </c>
    </row>
    <row r="9968" spans="1:2">
      <c r="A9968">
        <v>1500018427</v>
      </c>
      <c r="B9968" s="154">
        <v>4.75</v>
      </c>
    </row>
    <row r="9969" spans="1:2">
      <c r="A9969">
        <v>1500018428</v>
      </c>
      <c r="B9969" s="154">
        <v>11.9166666666667</v>
      </c>
    </row>
    <row r="9970" spans="1:2">
      <c r="A9970">
        <v>1500018429</v>
      </c>
      <c r="B9970" s="154">
        <v>23.7916666666667</v>
      </c>
    </row>
    <row r="9971" spans="1:2">
      <c r="A9971">
        <v>1500018430</v>
      </c>
      <c r="B9971" s="154">
        <v>9.4166666666666696</v>
      </c>
    </row>
    <row r="9972" spans="1:2">
      <c r="A9972">
        <v>1500018431</v>
      </c>
      <c r="B9972" s="154">
        <v>16.1666666666667</v>
      </c>
    </row>
    <row r="9973" spans="1:2">
      <c r="A9973">
        <v>1500018432</v>
      </c>
      <c r="B9973" s="154">
        <v>11</v>
      </c>
    </row>
    <row r="9974" spans="1:2">
      <c r="A9974">
        <v>1500018433</v>
      </c>
      <c r="B9974" s="154">
        <v>0</v>
      </c>
    </row>
    <row r="9975" spans="1:2">
      <c r="A9975">
        <v>1500018437</v>
      </c>
      <c r="B9975" s="154">
        <v>300.8</v>
      </c>
    </row>
    <row r="9976" spans="1:2">
      <c r="A9976">
        <v>1500018438</v>
      </c>
      <c r="B9976" s="154">
        <v>35.25</v>
      </c>
    </row>
    <row r="9977" spans="1:2">
      <c r="A9977">
        <v>1500018439</v>
      </c>
      <c r="B9977" s="154">
        <v>14.8333333333333</v>
      </c>
    </row>
    <row r="9978" spans="1:2">
      <c r="A9978">
        <v>1500018440</v>
      </c>
      <c r="B9978" s="154">
        <v>18.3333333333333</v>
      </c>
    </row>
    <row r="9979" spans="1:2">
      <c r="A9979">
        <v>1500018441</v>
      </c>
      <c r="B9979" s="154">
        <v>14.5</v>
      </c>
    </row>
    <row r="9980" spans="1:2">
      <c r="A9980">
        <v>1500018442</v>
      </c>
      <c r="B9980" s="154">
        <v>14.5666666666667</v>
      </c>
    </row>
    <row r="9981" spans="1:2">
      <c r="A9981">
        <v>1500018443</v>
      </c>
      <c r="B9981" s="154">
        <v>3.3333333333333299</v>
      </c>
    </row>
    <row r="9982" spans="1:2">
      <c r="A9982">
        <v>1500018415</v>
      </c>
      <c r="B9982" s="154">
        <v>20.1666666666667</v>
      </c>
    </row>
    <row r="9983" spans="1:2">
      <c r="A9983">
        <v>1500018416</v>
      </c>
      <c r="B9983" s="154">
        <v>191.99166666666699</v>
      </c>
    </row>
    <row r="9984" spans="1:2">
      <c r="A9984">
        <v>1500018463</v>
      </c>
      <c r="B9984" s="154">
        <v>11.25</v>
      </c>
    </row>
    <row r="9985" spans="1:2">
      <c r="A9985">
        <v>1500018464</v>
      </c>
      <c r="B9985" s="154">
        <v>11.6666666666667</v>
      </c>
    </row>
    <row r="9986" spans="1:2">
      <c r="A9986">
        <v>1500018465</v>
      </c>
      <c r="B9986" s="154">
        <v>17.5</v>
      </c>
    </row>
    <row r="9987" spans="1:2">
      <c r="A9987">
        <v>1500018470</v>
      </c>
      <c r="B9987" s="154">
        <v>0</v>
      </c>
    </row>
    <row r="9988" spans="1:2">
      <c r="A9988">
        <v>1500018471</v>
      </c>
      <c r="B9988" s="154">
        <v>9.6666666666666696</v>
      </c>
    </row>
    <row r="9989" spans="1:2">
      <c r="A9989">
        <v>1500018472</v>
      </c>
      <c r="B9989" s="154">
        <v>10.5833333333333</v>
      </c>
    </row>
    <row r="9990" spans="1:2">
      <c r="A9990">
        <v>1500018473</v>
      </c>
      <c r="B9990" s="154">
        <v>0</v>
      </c>
    </row>
    <row r="9991" spans="1:2">
      <c r="A9991">
        <v>1500018474</v>
      </c>
      <c r="B9991" s="154">
        <v>21.25</v>
      </c>
    </row>
    <row r="9992" spans="1:2">
      <c r="A9992">
        <v>1500018475</v>
      </c>
      <c r="B9992" s="154">
        <v>420.41666666666703</v>
      </c>
    </row>
    <row r="9993" spans="1:2">
      <c r="A9993">
        <v>1500018421</v>
      </c>
      <c r="B9993" s="154">
        <v>375</v>
      </c>
    </row>
    <row r="9994" spans="1:2">
      <c r="A9994">
        <v>1500018482</v>
      </c>
      <c r="B9994" s="154">
        <v>55.8333333333333</v>
      </c>
    </row>
    <row r="9995" spans="1:2">
      <c r="A9995">
        <v>1500018483</v>
      </c>
      <c r="B9995" s="154">
        <v>6.6666666666666696</v>
      </c>
    </row>
    <row r="9996" spans="1:2">
      <c r="A9996">
        <v>1500018484</v>
      </c>
      <c r="B9996" s="154">
        <v>136.583333333333</v>
      </c>
    </row>
    <row r="9997" spans="1:2">
      <c r="A9997">
        <v>1500018485</v>
      </c>
      <c r="B9997" s="154">
        <v>31.75</v>
      </c>
    </row>
    <row r="9998" spans="1:2">
      <c r="A9998">
        <v>1500018486</v>
      </c>
      <c r="B9998" s="154">
        <v>12.0833333333333</v>
      </c>
    </row>
    <row r="9999" spans="1:2">
      <c r="A9999">
        <v>1500018487</v>
      </c>
      <c r="B9999" s="154">
        <v>49.1666666666667</v>
      </c>
    </row>
    <row r="10000" spans="1:2">
      <c r="A10000">
        <v>1500018488</v>
      </c>
      <c r="B10000" s="154">
        <v>0</v>
      </c>
    </row>
    <row r="10001" spans="1:2">
      <c r="A10001">
        <v>1500018489</v>
      </c>
      <c r="B10001" s="154">
        <v>12.5</v>
      </c>
    </row>
    <row r="10002" spans="1:2">
      <c r="A10002">
        <v>1500018490</v>
      </c>
      <c r="B10002" s="154">
        <v>77.9166666666667</v>
      </c>
    </row>
    <row r="10003" spans="1:2">
      <c r="A10003">
        <v>1500018517</v>
      </c>
      <c r="B10003" s="154">
        <v>14.1666666666667</v>
      </c>
    </row>
    <row r="10004" spans="1:2">
      <c r="A10004">
        <v>1500018518</v>
      </c>
      <c r="B10004" s="154">
        <v>0.41666666666666702</v>
      </c>
    </row>
    <row r="10005" spans="1:2">
      <c r="A10005">
        <v>1500018519</v>
      </c>
      <c r="B10005" s="154">
        <v>12.9166666666667</v>
      </c>
    </row>
    <row r="10006" spans="1:2">
      <c r="A10006">
        <v>1500018525</v>
      </c>
      <c r="B10006" s="154">
        <v>19.6666666666667</v>
      </c>
    </row>
    <row r="10007" spans="1:2">
      <c r="A10007">
        <v>1500018526</v>
      </c>
      <c r="B10007" s="154">
        <v>7.75</v>
      </c>
    </row>
    <row r="10008" spans="1:2">
      <c r="A10008">
        <v>1500018532</v>
      </c>
      <c r="B10008" s="154">
        <v>21.65</v>
      </c>
    </row>
    <row r="10009" spans="1:2">
      <c r="A10009">
        <v>1500018533</v>
      </c>
      <c r="B10009" s="154">
        <v>35.5</v>
      </c>
    </row>
    <row r="10010" spans="1:2">
      <c r="A10010">
        <v>1500018534</v>
      </c>
      <c r="B10010" s="154">
        <v>16.25</v>
      </c>
    </row>
    <row r="10011" spans="1:2">
      <c r="A10011">
        <v>1500018535</v>
      </c>
      <c r="B10011" s="154">
        <v>10.8333333333333</v>
      </c>
    </row>
    <row r="10012" spans="1:2">
      <c r="A10012">
        <v>1500018536</v>
      </c>
      <c r="B10012" s="154">
        <v>100.666666666667</v>
      </c>
    </row>
    <row r="10013" spans="1:2">
      <c r="A10013">
        <v>1500018537</v>
      </c>
      <c r="B10013" s="154">
        <v>76.1666666666667</v>
      </c>
    </row>
    <row r="10014" spans="1:2">
      <c r="A10014">
        <v>1500018538</v>
      </c>
      <c r="B10014" s="154">
        <v>4.9166666666666696</v>
      </c>
    </row>
    <row r="10015" spans="1:2">
      <c r="A10015">
        <v>1500018498</v>
      </c>
      <c r="B10015" s="154">
        <v>8.8333333333333304</v>
      </c>
    </row>
    <row r="10016" spans="1:2">
      <c r="A10016">
        <v>1500018499</v>
      </c>
      <c r="B10016" s="154">
        <v>55.75</v>
      </c>
    </row>
    <row r="10017" spans="1:2">
      <c r="A10017">
        <v>1500018542</v>
      </c>
      <c r="B10017" s="154">
        <v>19.8333333333333</v>
      </c>
    </row>
    <row r="10018" spans="1:2">
      <c r="A10018">
        <v>1500018543</v>
      </c>
      <c r="B10018" s="154">
        <v>12.5</v>
      </c>
    </row>
    <row r="10019" spans="1:2">
      <c r="A10019">
        <v>1500018544</v>
      </c>
      <c r="B10019" s="154">
        <v>21.5</v>
      </c>
    </row>
    <row r="10020" spans="1:2">
      <c r="A10020">
        <v>1500018545</v>
      </c>
      <c r="B10020" s="154">
        <v>15</v>
      </c>
    </row>
    <row r="10021" spans="1:2">
      <c r="A10021">
        <v>1500018547</v>
      </c>
      <c r="B10021" s="154">
        <v>7.9166666666666696</v>
      </c>
    </row>
    <row r="10022" spans="1:2">
      <c r="A10022">
        <v>1500018548</v>
      </c>
      <c r="B10022" s="154">
        <v>12.3333333333333</v>
      </c>
    </row>
    <row r="10023" spans="1:2">
      <c r="A10023">
        <v>1500018549</v>
      </c>
      <c r="B10023" s="154">
        <v>11.25</v>
      </c>
    </row>
    <row r="10024" spans="1:2">
      <c r="A10024">
        <v>1500018550</v>
      </c>
      <c r="B10024" s="154">
        <v>22.3333333333333</v>
      </c>
    </row>
    <row r="10025" spans="1:2">
      <c r="A10025">
        <v>1500018551</v>
      </c>
      <c r="B10025" s="154">
        <v>25.4166666666667</v>
      </c>
    </row>
    <row r="10026" spans="1:2">
      <c r="A10026">
        <v>1500018552</v>
      </c>
      <c r="B10026" s="154">
        <v>6.25</v>
      </c>
    </row>
    <row r="10027" spans="1:2">
      <c r="A10027">
        <v>1500018558</v>
      </c>
      <c r="B10027" s="154">
        <v>16.1666666666667</v>
      </c>
    </row>
    <row r="10028" spans="1:2">
      <c r="A10028">
        <v>1500018559</v>
      </c>
      <c r="B10028" s="154">
        <v>13.5833333333333</v>
      </c>
    </row>
    <row r="10029" spans="1:2">
      <c r="A10029">
        <v>1500018560</v>
      </c>
      <c r="B10029" s="154">
        <v>6.8333333333333304</v>
      </c>
    </row>
    <row r="10030" spans="1:2">
      <c r="A10030">
        <v>1500018561</v>
      </c>
      <c r="B10030" s="154">
        <v>8.4166666666666696</v>
      </c>
    </row>
    <row r="10031" spans="1:2">
      <c r="A10031">
        <v>1500018572</v>
      </c>
      <c r="B10031" s="154">
        <v>7.0833333333333304</v>
      </c>
    </row>
    <row r="10032" spans="1:2">
      <c r="A10032">
        <v>1500018573</v>
      </c>
      <c r="B10032" s="154">
        <v>9.9166666666666696</v>
      </c>
    </row>
    <row r="10033" spans="1:2">
      <c r="A10033">
        <v>1500018574</v>
      </c>
      <c r="B10033" s="154">
        <v>6</v>
      </c>
    </row>
    <row r="10034" spans="1:2">
      <c r="A10034">
        <v>1500018575</v>
      </c>
      <c r="B10034" s="154">
        <v>140.666666666667</v>
      </c>
    </row>
    <row r="10035" spans="1:2">
      <c r="A10035">
        <v>1500018576</v>
      </c>
      <c r="B10035" s="154">
        <v>128.333333333333</v>
      </c>
    </row>
    <row r="10036" spans="1:2">
      <c r="A10036">
        <v>1500018577</v>
      </c>
      <c r="B10036" s="154">
        <v>29.1666666666667</v>
      </c>
    </row>
    <row r="10037" spans="1:2">
      <c r="A10037">
        <v>1500018579</v>
      </c>
      <c r="B10037" s="154">
        <v>25.608333333333299</v>
      </c>
    </row>
    <row r="10038" spans="1:2">
      <c r="A10038">
        <v>1500018581</v>
      </c>
      <c r="B10038" s="154">
        <v>25.8333333333333</v>
      </c>
    </row>
    <row r="10039" spans="1:2">
      <c r="A10039">
        <v>1500018582</v>
      </c>
      <c r="B10039" s="154">
        <v>30.1666666666667</v>
      </c>
    </row>
    <row r="10040" spans="1:2">
      <c r="A10040">
        <v>1500018583</v>
      </c>
      <c r="B10040" s="154">
        <v>49.808333333333302</v>
      </c>
    </row>
    <row r="10041" spans="1:2">
      <c r="A10041">
        <v>1500018590</v>
      </c>
      <c r="B10041" s="154">
        <v>27.4583333333333</v>
      </c>
    </row>
    <row r="10042" spans="1:2">
      <c r="A10042">
        <v>1500018591</v>
      </c>
      <c r="B10042" s="154">
        <v>1.3333333333333299</v>
      </c>
    </row>
    <row r="10043" spans="1:2">
      <c r="A10043">
        <v>1500018592</v>
      </c>
      <c r="B10043" s="154">
        <v>19.25</v>
      </c>
    </row>
    <row r="10044" spans="1:2">
      <c r="A10044">
        <v>1500018596</v>
      </c>
      <c r="B10044" s="154">
        <v>6.5833333333333304</v>
      </c>
    </row>
    <row r="10045" spans="1:2">
      <c r="A10045">
        <v>1500018597</v>
      </c>
      <c r="B10045" s="154">
        <v>6.75</v>
      </c>
    </row>
    <row r="10046" spans="1:2">
      <c r="A10046">
        <v>1500018673</v>
      </c>
      <c r="B10046" s="154">
        <v>9.4916666666666707</v>
      </c>
    </row>
    <row r="10047" spans="1:2">
      <c r="A10047">
        <v>1500018674</v>
      </c>
      <c r="B10047" s="154">
        <v>16.3333333333333</v>
      </c>
    </row>
    <row r="10048" spans="1:2">
      <c r="A10048">
        <v>1500018607</v>
      </c>
      <c r="B10048" s="154">
        <v>65</v>
      </c>
    </row>
    <row r="10049" spans="1:2">
      <c r="A10049">
        <v>1500018608</v>
      </c>
      <c r="B10049" s="154">
        <v>12.9166666666667</v>
      </c>
    </row>
    <row r="10050" spans="1:2">
      <c r="A10050">
        <v>1500018609</v>
      </c>
      <c r="B10050" s="154">
        <v>24.4</v>
      </c>
    </row>
    <row r="10051" spans="1:2">
      <c r="A10051">
        <v>1500018610</v>
      </c>
      <c r="B10051" s="154">
        <v>122.6</v>
      </c>
    </row>
    <row r="10052" spans="1:2">
      <c r="A10052">
        <v>1500018611</v>
      </c>
      <c r="B10052" s="154">
        <v>9.1666666666666696</v>
      </c>
    </row>
    <row r="10053" spans="1:2">
      <c r="A10053">
        <v>1500018612</v>
      </c>
      <c r="B10053" s="154">
        <v>10</v>
      </c>
    </row>
    <row r="10054" spans="1:2">
      <c r="A10054">
        <v>1500018613</v>
      </c>
      <c r="B10054" s="154">
        <v>0</v>
      </c>
    </row>
    <row r="10055" spans="1:2">
      <c r="A10055">
        <v>1500018568</v>
      </c>
      <c r="B10055" s="154">
        <v>101.666666666667</v>
      </c>
    </row>
    <row r="10056" spans="1:2">
      <c r="A10056">
        <v>1500018570</v>
      </c>
      <c r="B10056" s="154">
        <v>6.6666666666666696</v>
      </c>
    </row>
    <row r="10057" spans="1:2">
      <c r="A10057">
        <v>1500018600</v>
      </c>
      <c r="B10057" s="154">
        <v>23.8333333333333</v>
      </c>
    </row>
    <row r="10058" spans="1:2">
      <c r="A10058">
        <v>1500018632</v>
      </c>
      <c r="B10058" s="154">
        <v>18.216666666666701</v>
      </c>
    </row>
    <row r="10059" spans="1:2">
      <c r="A10059">
        <v>1500018633</v>
      </c>
      <c r="B10059" s="154">
        <v>20.5</v>
      </c>
    </row>
    <row r="10060" spans="1:2">
      <c r="A10060">
        <v>1500018602</v>
      </c>
      <c r="B10060" s="154">
        <v>45.8333333333333</v>
      </c>
    </row>
    <row r="10061" spans="1:2">
      <c r="A10061">
        <v>1500018604</v>
      </c>
      <c r="B10061" s="154">
        <v>47.1666666666667</v>
      </c>
    </row>
    <row r="10062" spans="1:2">
      <c r="A10062">
        <v>1500018618</v>
      </c>
      <c r="B10062" s="154">
        <v>74.4166666666667</v>
      </c>
    </row>
    <row r="10063" spans="1:2">
      <c r="A10063">
        <v>1500018621</v>
      </c>
      <c r="B10063" s="154">
        <v>16</v>
      </c>
    </row>
    <row r="10064" spans="1:2">
      <c r="A10064">
        <v>1500018634</v>
      </c>
      <c r="B10064" s="154">
        <v>25.0833333333333</v>
      </c>
    </row>
    <row r="10065" spans="1:2">
      <c r="A10065">
        <v>1500018636</v>
      </c>
      <c r="B10065" s="154">
        <v>35.4166666666667</v>
      </c>
    </row>
    <row r="10066" spans="1:2">
      <c r="A10066">
        <v>1500018639</v>
      </c>
      <c r="B10066" s="154">
        <v>23.5833333333333</v>
      </c>
    </row>
    <row r="10067" spans="1:2">
      <c r="A10067">
        <v>1500018640</v>
      </c>
      <c r="B10067" s="154">
        <v>10.8333333333333</v>
      </c>
    </row>
    <row r="10068" spans="1:2">
      <c r="A10068">
        <v>1500018641</v>
      </c>
      <c r="B10068" s="154">
        <v>27.5</v>
      </c>
    </row>
    <row r="10069" spans="1:2">
      <c r="A10069">
        <v>1500018643</v>
      </c>
      <c r="B10069" s="154">
        <v>35.033333333333303</v>
      </c>
    </row>
    <row r="10070" spans="1:2">
      <c r="A10070">
        <v>1500018625</v>
      </c>
      <c r="B10070" s="154">
        <v>24.5</v>
      </c>
    </row>
    <row r="10071" spans="1:2">
      <c r="A10071">
        <v>1500018626</v>
      </c>
      <c r="B10071" s="154">
        <v>3.75</v>
      </c>
    </row>
    <row r="10072" spans="1:2">
      <c r="A10072">
        <v>1500018627</v>
      </c>
      <c r="B10072" s="154">
        <v>30</v>
      </c>
    </row>
    <row r="10073" spans="1:2">
      <c r="A10073">
        <v>1500018628</v>
      </c>
      <c r="B10073" s="154">
        <v>9.3333333333333304</v>
      </c>
    </row>
    <row r="10074" spans="1:2">
      <c r="A10074">
        <v>1500018646</v>
      </c>
      <c r="B10074" s="154">
        <v>12.5</v>
      </c>
    </row>
    <row r="10075" spans="1:2">
      <c r="A10075">
        <v>1500018647</v>
      </c>
      <c r="B10075" s="154">
        <v>13.358333333333301</v>
      </c>
    </row>
    <row r="10076" spans="1:2">
      <c r="A10076">
        <v>1500018648</v>
      </c>
      <c r="B10076" s="154">
        <v>37.6666666666667</v>
      </c>
    </row>
    <row r="10077" spans="1:2">
      <c r="A10077">
        <v>1500018649</v>
      </c>
      <c r="B10077" s="154">
        <v>25.6666666666667</v>
      </c>
    </row>
    <row r="10078" spans="1:2">
      <c r="A10078">
        <v>1500018653</v>
      </c>
      <c r="B10078" s="154">
        <v>23.9166666666667</v>
      </c>
    </row>
    <row r="10079" spans="1:2">
      <c r="A10079">
        <v>1500018655</v>
      </c>
      <c r="B10079" s="154">
        <v>38.3333333333333</v>
      </c>
    </row>
    <row r="10080" spans="1:2">
      <c r="A10080">
        <v>1500018657</v>
      </c>
      <c r="B10080" s="154">
        <v>8.3333333333333304</v>
      </c>
    </row>
    <row r="10081" spans="1:2">
      <c r="A10081">
        <v>1500018658</v>
      </c>
      <c r="B10081" s="154">
        <v>17.0833333333333</v>
      </c>
    </row>
    <row r="10082" spans="1:2">
      <c r="A10082">
        <v>1500018659</v>
      </c>
      <c r="B10082" s="154">
        <v>9</v>
      </c>
    </row>
    <row r="10083" spans="1:2">
      <c r="A10083">
        <v>1500018661</v>
      </c>
      <c r="B10083" s="154">
        <v>9.5833333333333304</v>
      </c>
    </row>
    <row r="10084" spans="1:2">
      <c r="A10084">
        <v>1500018662</v>
      </c>
      <c r="B10084" s="154">
        <v>67.5</v>
      </c>
    </row>
    <row r="10085" spans="1:2">
      <c r="A10085">
        <v>1500018650</v>
      </c>
      <c r="B10085" s="154">
        <v>4.1666666666666696</v>
      </c>
    </row>
    <row r="10086" spans="1:2">
      <c r="A10086">
        <v>1500018692</v>
      </c>
      <c r="B10086" s="154">
        <v>8.4166666666666696</v>
      </c>
    </row>
    <row r="10087" spans="1:2">
      <c r="A10087">
        <v>1500018693</v>
      </c>
      <c r="B10087" s="154">
        <v>12.6666666666667</v>
      </c>
    </row>
    <row r="10088" spans="1:2">
      <c r="A10088">
        <v>1500018667</v>
      </c>
      <c r="B10088" s="154">
        <v>81.75</v>
      </c>
    </row>
    <row r="10089" spans="1:2">
      <c r="A10089">
        <v>1500018669</v>
      </c>
      <c r="B10089" s="154">
        <v>12.5</v>
      </c>
    </row>
    <row r="10090" spans="1:2">
      <c r="A10090">
        <v>1500018670</v>
      </c>
      <c r="B10090" s="154">
        <v>6.25</v>
      </c>
    </row>
    <row r="10091" spans="1:2">
      <c r="A10091">
        <v>1500018694</v>
      </c>
      <c r="B10091" s="154">
        <v>10.3333333333333</v>
      </c>
    </row>
    <row r="10092" spans="1:2">
      <c r="A10092">
        <v>1500018695</v>
      </c>
      <c r="B10092" s="154">
        <v>11.25</v>
      </c>
    </row>
    <row r="10093" spans="1:2">
      <c r="A10093">
        <v>1500018696</v>
      </c>
      <c r="B10093" s="154">
        <v>5</v>
      </c>
    </row>
    <row r="10094" spans="1:2">
      <c r="A10094">
        <v>1500018697</v>
      </c>
      <c r="B10094" s="154">
        <v>10.5833333333333</v>
      </c>
    </row>
    <row r="10095" spans="1:2">
      <c r="A10095">
        <v>1500018699</v>
      </c>
      <c r="B10095" s="154">
        <v>43.75</v>
      </c>
    </row>
    <row r="10096" spans="1:2">
      <c r="A10096">
        <v>1500018700</v>
      </c>
      <c r="B10096" s="154">
        <v>4.1666666666666696</v>
      </c>
    </row>
    <row r="10097" spans="1:2">
      <c r="A10097">
        <v>1500018701</v>
      </c>
      <c r="B10097" s="154">
        <v>18.3333333333333</v>
      </c>
    </row>
    <row r="10098" spans="1:2">
      <c r="A10098">
        <v>1500018703</v>
      </c>
      <c r="B10098" s="154">
        <v>81.5833333333333</v>
      </c>
    </row>
    <row r="10099" spans="1:2">
      <c r="A10099">
        <v>1500018687</v>
      </c>
      <c r="B10099" s="154">
        <v>115.5</v>
      </c>
    </row>
    <row r="10100" spans="1:2">
      <c r="A10100">
        <v>1500018688</v>
      </c>
      <c r="B10100" s="154">
        <v>6.9166666666666696</v>
      </c>
    </row>
    <row r="10101" spans="1:2">
      <c r="A10101">
        <v>1500018689</v>
      </c>
      <c r="B10101" s="154">
        <v>17.5</v>
      </c>
    </row>
    <row r="10102" spans="1:2">
      <c r="A10102">
        <v>1500018690</v>
      </c>
      <c r="B10102" s="154">
        <v>22</v>
      </c>
    </row>
    <row r="10103" spans="1:2">
      <c r="A10103">
        <v>1500018712</v>
      </c>
      <c r="B10103" s="154">
        <v>4.25</v>
      </c>
    </row>
    <row r="10104" spans="1:2">
      <c r="A10104">
        <v>1500018713</v>
      </c>
      <c r="B10104" s="154">
        <v>11.4166666666667</v>
      </c>
    </row>
    <row r="10105" spans="1:2">
      <c r="A10105">
        <v>1500018714</v>
      </c>
      <c r="B10105" s="154">
        <v>13.3333333333333</v>
      </c>
    </row>
    <row r="10106" spans="1:2">
      <c r="A10106">
        <v>1500018718</v>
      </c>
      <c r="B10106" s="154">
        <v>21.6666666666667</v>
      </c>
    </row>
    <row r="10107" spans="1:2">
      <c r="A10107">
        <v>1500018719</v>
      </c>
      <c r="B10107" s="154">
        <v>3</v>
      </c>
    </row>
    <row r="10108" spans="1:2">
      <c r="A10108">
        <v>1500018720</v>
      </c>
      <c r="B10108" s="154">
        <v>19.5833333333333</v>
      </c>
    </row>
    <row r="10109" spans="1:2">
      <c r="A10109">
        <v>1500018721</v>
      </c>
      <c r="B10109" s="154">
        <v>19.149999999999999</v>
      </c>
    </row>
    <row r="10110" spans="1:2">
      <c r="A10110">
        <v>1500018722</v>
      </c>
      <c r="B10110" s="154">
        <v>42.8333333333333</v>
      </c>
    </row>
    <row r="10111" spans="1:2">
      <c r="A10111">
        <v>1500018704</v>
      </c>
      <c r="B10111" s="154">
        <v>36.6666666666667</v>
      </c>
    </row>
    <row r="10112" spans="1:2">
      <c r="A10112">
        <v>1500018706</v>
      </c>
      <c r="B10112" s="154">
        <v>93.3333333333333</v>
      </c>
    </row>
    <row r="10113" spans="1:2">
      <c r="A10113">
        <v>1500018707</v>
      </c>
      <c r="B10113" s="154">
        <v>8.5</v>
      </c>
    </row>
    <row r="10114" spans="1:2">
      <c r="A10114">
        <v>1500018708</v>
      </c>
      <c r="B10114" s="154">
        <v>13.9166666666667</v>
      </c>
    </row>
    <row r="10115" spans="1:2">
      <c r="A10115">
        <v>1500018709</v>
      </c>
      <c r="B10115" s="154">
        <v>30.5833333333333</v>
      </c>
    </row>
    <row r="10116" spans="1:2">
      <c r="A10116">
        <v>1500018710</v>
      </c>
      <c r="B10116" s="154">
        <v>15</v>
      </c>
    </row>
    <row r="10117" spans="1:2">
      <c r="A10117">
        <v>1500018732</v>
      </c>
      <c r="B10117" s="154">
        <v>125.833333333333</v>
      </c>
    </row>
    <row r="10118" spans="1:2">
      <c r="A10118">
        <v>1500018733</v>
      </c>
      <c r="B10118" s="154">
        <v>41.4166666666667</v>
      </c>
    </row>
    <row r="10119" spans="1:2">
      <c r="A10119">
        <v>1500018735</v>
      </c>
      <c r="B10119" s="154">
        <v>25.8333333333333</v>
      </c>
    </row>
    <row r="10120" spans="1:2">
      <c r="A10120">
        <v>1500018737</v>
      </c>
      <c r="B10120" s="154">
        <v>9.25</v>
      </c>
    </row>
    <row r="10121" spans="1:2">
      <c r="A10121">
        <v>1500018738</v>
      </c>
      <c r="B10121" s="154">
        <v>21.8333333333333</v>
      </c>
    </row>
    <row r="10122" spans="1:2">
      <c r="A10122">
        <v>1500018743</v>
      </c>
      <c r="B10122" s="154">
        <v>20</v>
      </c>
    </row>
    <row r="10123" spans="1:2">
      <c r="A10123">
        <v>1500018746</v>
      </c>
      <c r="B10123" s="154">
        <v>21.5833333333333</v>
      </c>
    </row>
    <row r="10124" spans="1:2">
      <c r="A10124">
        <v>1500018747</v>
      </c>
      <c r="B10124" s="154">
        <v>45.5</v>
      </c>
    </row>
    <row r="10125" spans="1:2">
      <c r="A10125">
        <v>1500018748</v>
      </c>
      <c r="B10125" s="154">
        <v>55.3333333333333</v>
      </c>
    </row>
    <row r="10126" spans="1:2">
      <c r="A10126">
        <v>1500018751</v>
      </c>
      <c r="B10126" s="154">
        <v>5.3333333333333304</v>
      </c>
    </row>
    <row r="10127" spans="1:2">
      <c r="A10127">
        <v>1500018752</v>
      </c>
      <c r="B10127" s="154">
        <v>8.3333333333333304</v>
      </c>
    </row>
    <row r="10128" spans="1:2">
      <c r="A10128">
        <v>1500018756</v>
      </c>
      <c r="B10128" s="154">
        <v>13.75</v>
      </c>
    </row>
    <row r="10129" spans="1:2">
      <c r="A10129">
        <v>1500018757</v>
      </c>
      <c r="B10129" s="154">
        <v>18.4166666666667</v>
      </c>
    </row>
    <row r="10130" spans="1:2">
      <c r="A10130">
        <v>1500018760</v>
      </c>
      <c r="B10130" s="154">
        <v>3.5416666666666701</v>
      </c>
    </row>
    <row r="10131" spans="1:2">
      <c r="A10131">
        <v>1500018761</v>
      </c>
      <c r="B10131" s="154">
        <v>17.1666666666667</v>
      </c>
    </row>
    <row r="10132" spans="1:2">
      <c r="A10132">
        <v>1500018762</v>
      </c>
      <c r="B10132" s="154">
        <v>38.5833333333333</v>
      </c>
    </row>
    <row r="10133" spans="1:2">
      <c r="A10133">
        <v>1500018770</v>
      </c>
      <c r="B10133" s="154">
        <v>6.5</v>
      </c>
    </row>
    <row r="10134" spans="1:2">
      <c r="A10134">
        <v>1500018771</v>
      </c>
      <c r="B10134" s="154">
        <v>27.625</v>
      </c>
    </row>
    <row r="10135" spans="1:2">
      <c r="A10135">
        <v>1500018772</v>
      </c>
      <c r="B10135" s="154">
        <v>12.9166666666667</v>
      </c>
    </row>
    <row r="10136" spans="1:2">
      <c r="A10136">
        <v>1500018773</v>
      </c>
      <c r="B10136" s="154">
        <v>122.041666666667</v>
      </c>
    </row>
    <row r="10137" spans="1:2">
      <c r="A10137">
        <v>1500018774</v>
      </c>
      <c r="B10137" s="154">
        <v>23.4166666666667</v>
      </c>
    </row>
    <row r="10138" spans="1:2">
      <c r="A10138">
        <v>1500018775</v>
      </c>
      <c r="B10138" s="154">
        <v>101.291666666667</v>
      </c>
    </row>
    <row r="10139" spans="1:2">
      <c r="A10139">
        <v>1500018776</v>
      </c>
      <c r="B10139" s="154">
        <v>36.9</v>
      </c>
    </row>
    <row r="10140" spans="1:2">
      <c r="A10140">
        <v>1500018724</v>
      </c>
      <c r="B10140" s="154">
        <v>11.6666666666667</v>
      </c>
    </row>
    <row r="10141" spans="1:2">
      <c r="A10141">
        <v>1500018727</v>
      </c>
      <c r="B10141" s="154">
        <v>11</v>
      </c>
    </row>
    <row r="10142" spans="1:2">
      <c r="A10142">
        <v>1500018729</v>
      </c>
      <c r="B10142" s="154">
        <v>11.8333333333333</v>
      </c>
    </row>
    <row r="10143" spans="1:2">
      <c r="A10143">
        <v>1500018749</v>
      </c>
      <c r="B10143" s="154">
        <v>8</v>
      </c>
    </row>
    <row r="10144" spans="1:2">
      <c r="A10144">
        <v>1500018759</v>
      </c>
      <c r="B10144" s="154">
        <v>22.5</v>
      </c>
    </row>
    <row r="10145" spans="1:2">
      <c r="A10145">
        <v>1500018779</v>
      </c>
      <c r="B10145" s="154">
        <v>5.25</v>
      </c>
    </row>
    <row r="10146" spans="1:2">
      <c r="A10146">
        <v>1500018780</v>
      </c>
      <c r="B10146" s="154">
        <v>20.3333333333333</v>
      </c>
    </row>
    <row r="10147" spans="1:2">
      <c r="A10147">
        <v>1500018781</v>
      </c>
      <c r="B10147" s="154">
        <v>40</v>
      </c>
    </row>
    <row r="10148" spans="1:2">
      <c r="A10148">
        <v>1500018783</v>
      </c>
      <c r="B10148" s="154">
        <v>31.75</v>
      </c>
    </row>
    <row r="10149" spans="1:2">
      <c r="A10149">
        <v>1500018786</v>
      </c>
      <c r="B10149" s="154">
        <v>0</v>
      </c>
    </row>
    <row r="10150" spans="1:2">
      <c r="A10150">
        <v>1500018787</v>
      </c>
      <c r="B10150" s="154">
        <v>2.8333333333333299</v>
      </c>
    </row>
    <row r="10151" spans="1:2">
      <c r="A10151">
        <v>1500018788</v>
      </c>
      <c r="B10151" s="154">
        <v>5.4166666666666696</v>
      </c>
    </row>
    <row r="10152" spans="1:2">
      <c r="A10152">
        <v>1500018789</v>
      </c>
      <c r="B10152" s="154">
        <v>10</v>
      </c>
    </row>
    <row r="10153" spans="1:2">
      <c r="A10153">
        <v>1500018831</v>
      </c>
      <c r="B10153" s="154">
        <v>192.57499999999999</v>
      </c>
    </row>
    <row r="10154" spans="1:2">
      <c r="A10154">
        <v>1500018834</v>
      </c>
      <c r="B10154" s="154">
        <v>43.65</v>
      </c>
    </row>
    <row r="10155" spans="1:2">
      <c r="A10155">
        <v>1500018816</v>
      </c>
      <c r="B10155" s="154">
        <v>8.0833333333333304</v>
      </c>
    </row>
    <row r="10156" spans="1:2">
      <c r="A10156">
        <v>1500018832</v>
      </c>
      <c r="B10156" s="154">
        <v>15.8333333333333</v>
      </c>
    </row>
    <row r="10157" spans="1:2">
      <c r="A10157">
        <v>1500018847</v>
      </c>
      <c r="B10157" s="154">
        <v>46.8333333333333</v>
      </c>
    </row>
    <row r="10158" spans="1:2">
      <c r="A10158">
        <v>1500018819</v>
      </c>
      <c r="B10158" s="154">
        <v>49.3333333333333</v>
      </c>
    </row>
    <row r="10159" spans="1:2">
      <c r="A10159">
        <v>1500018803</v>
      </c>
      <c r="B10159" s="154">
        <v>22.65</v>
      </c>
    </row>
    <row r="10160" spans="1:2">
      <c r="A10160">
        <v>1500018818</v>
      </c>
      <c r="B10160" s="154">
        <v>35</v>
      </c>
    </row>
    <row r="10161" spans="1:2">
      <c r="A10161">
        <v>1500018812</v>
      </c>
      <c r="B10161" s="154">
        <v>22</v>
      </c>
    </row>
    <row r="10162" spans="1:2">
      <c r="A10162">
        <v>1500018838</v>
      </c>
      <c r="B10162" s="154">
        <v>28.1666666666667</v>
      </c>
    </row>
    <row r="10163" spans="1:2">
      <c r="A10163">
        <v>1500018814</v>
      </c>
      <c r="B10163" s="154">
        <v>15.5</v>
      </c>
    </row>
    <row r="10164" spans="1:2">
      <c r="A10164">
        <v>1500018793</v>
      </c>
      <c r="B10164" s="154">
        <v>10.9166666666667</v>
      </c>
    </row>
    <row r="10165" spans="1:2">
      <c r="A10165">
        <v>1500018792</v>
      </c>
      <c r="B10165" s="154">
        <v>7.6666666666666696</v>
      </c>
    </row>
    <row r="10166" spans="1:2">
      <c r="A10166">
        <v>1500018835</v>
      </c>
      <c r="B10166" s="154">
        <v>85.5833333333333</v>
      </c>
    </row>
    <row r="10167" spans="1:2">
      <c r="A10167">
        <v>1500018798</v>
      </c>
      <c r="B10167" s="154">
        <v>4</v>
      </c>
    </row>
    <row r="10168" spans="1:2">
      <c r="A10168">
        <v>1500018851</v>
      </c>
      <c r="B10168" s="154">
        <v>1.3333333333333299</v>
      </c>
    </row>
    <row r="10169" spans="1:2">
      <c r="A10169">
        <v>1500018852</v>
      </c>
      <c r="B10169" s="154">
        <v>11.1666666666667</v>
      </c>
    </row>
    <row r="10170" spans="1:2">
      <c r="A10170">
        <v>1500018820</v>
      </c>
      <c r="B10170" s="154">
        <v>4.1666666666666696</v>
      </c>
    </row>
    <row r="10171" spans="1:2">
      <c r="A10171">
        <v>1500018791</v>
      </c>
      <c r="B10171" s="154">
        <v>7.4166666666666696</v>
      </c>
    </row>
    <row r="10172" spans="1:2">
      <c r="A10172">
        <v>1500018841</v>
      </c>
      <c r="B10172" s="154">
        <v>127.075</v>
      </c>
    </row>
    <row r="10173" spans="1:2">
      <c r="A10173">
        <v>1500018800</v>
      </c>
      <c r="B10173" s="154">
        <v>49.1666666666667</v>
      </c>
    </row>
    <row r="10174" spans="1:2">
      <c r="A10174">
        <v>1500018863</v>
      </c>
      <c r="B10174" s="154">
        <v>38.8333333333333</v>
      </c>
    </row>
    <row r="10175" spans="1:2">
      <c r="A10175">
        <v>1500018795</v>
      </c>
      <c r="B10175" s="154">
        <v>51.6666666666667</v>
      </c>
    </row>
    <row r="10176" spans="1:2">
      <c r="A10176">
        <v>1500018794</v>
      </c>
      <c r="B10176" s="154">
        <v>16.5833333333333</v>
      </c>
    </row>
    <row r="10177" spans="1:2">
      <c r="A10177">
        <v>1500018833</v>
      </c>
      <c r="B10177" s="154">
        <v>15</v>
      </c>
    </row>
    <row r="10178" spans="1:2">
      <c r="A10178">
        <v>1500018825</v>
      </c>
      <c r="B10178" s="154">
        <v>7.1666666666666696</v>
      </c>
    </row>
    <row r="10179" spans="1:2">
      <c r="A10179">
        <v>1500018796</v>
      </c>
      <c r="B10179" s="154">
        <v>9.5</v>
      </c>
    </row>
    <row r="10180" spans="1:2">
      <c r="A10180">
        <v>1500018826</v>
      </c>
      <c r="B10180" s="154">
        <v>14.8333333333333</v>
      </c>
    </row>
    <row r="10181" spans="1:2">
      <c r="A10181">
        <v>1500018849</v>
      </c>
      <c r="B10181" s="154">
        <v>4.3333333333333304</v>
      </c>
    </row>
    <row r="10182" spans="1:2">
      <c r="A10182">
        <v>1500018797</v>
      </c>
      <c r="B10182" s="154">
        <v>6.75</v>
      </c>
    </row>
    <row r="10183" spans="1:2">
      <c r="A10183">
        <v>1500018802</v>
      </c>
      <c r="B10183" s="154">
        <v>9.9166666666666696</v>
      </c>
    </row>
    <row r="10184" spans="1:2">
      <c r="A10184">
        <v>1500018822</v>
      </c>
      <c r="B10184" s="154">
        <v>7.25</v>
      </c>
    </row>
    <row r="10185" spans="1:2">
      <c r="A10185">
        <v>1500018867</v>
      </c>
      <c r="B10185" s="154">
        <v>18.0833333333333</v>
      </c>
    </row>
    <row r="10186" spans="1:2">
      <c r="A10186">
        <v>1500018868</v>
      </c>
      <c r="B10186" s="154">
        <v>15.4166666666667</v>
      </c>
    </row>
    <row r="10187" spans="1:2">
      <c r="A10187">
        <v>1500018869</v>
      </c>
      <c r="B10187" s="154">
        <v>2.9166666666666701</v>
      </c>
    </row>
    <row r="10188" spans="1:2">
      <c r="A10188">
        <v>1500018871</v>
      </c>
      <c r="B10188" s="154">
        <v>25.75</v>
      </c>
    </row>
    <row r="10189" spans="1:2">
      <c r="A10189">
        <v>1500018876</v>
      </c>
      <c r="B10189" s="154">
        <v>54.0833333333333</v>
      </c>
    </row>
    <row r="10190" spans="1:2">
      <c r="A10190">
        <v>1500018877</v>
      </c>
      <c r="B10190" s="154">
        <v>14</v>
      </c>
    </row>
    <row r="10191" spans="1:2">
      <c r="A10191">
        <v>1500018878</v>
      </c>
      <c r="B10191" s="154">
        <v>16.6666666666667</v>
      </c>
    </row>
    <row r="10192" spans="1:2">
      <c r="A10192">
        <v>1500018880</v>
      </c>
      <c r="B10192" s="154">
        <v>12.9166666666667</v>
      </c>
    </row>
    <row r="10193" spans="1:2">
      <c r="A10193">
        <v>1500018853</v>
      </c>
      <c r="B10193" s="154">
        <v>10.5833333333333</v>
      </c>
    </row>
    <row r="10194" spans="1:2">
      <c r="A10194">
        <v>1500018855</v>
      </c>
      <c r="B10194" s="154">
        <v>14.3333333333333</v>
      </c>
    </row>
    <row r="10195" spans="1:2">
      <c r="A10195">
        <v>1500018883</v>
      </c>
      <c r="B10195" s="154">
        <v>23.9166666666667</v>
      </c>
    </row>
    <row r="10196" spans="1:2">
      <c r="A10196">
        <v>1500018857</v>
      </c>
      <c r="B10196" s="154">
        <v>6</v>
      </c>
    </row>
    <row r="10197" spans="1:2">
      <c r="A10197">
        <v>1500018858</v>
      </c>
      <c r="B10197" s="154">
        <v>0.83333333333333304</v>
      </c>
    </row>
    <row r="10198" spans="1:2">
      <c r="A10198">
        <v>1500018886</v>
      </c>
      <c r="B10198" s="154">
        <v>9.1666666666666696</v>
      </c>
    </row>
    <row r="10199" spans="1:2">
      <c r="A10199">
        <v>1500018887</v>
      </c>
      <c r="B10199" s="154">
        <v>7.3333333333333304</v>
      </c>
    </row>
    <row r="10200" spans="1:2">
      <c r="A10200">
        <v>1500018888</v>
      </c>
      <c r="B10200" s="154">
        <v>2.9166666666666701</v>
      </c>
    </row>
    <row r="10201" spans="1:2">
      <c r="A10201">
        <v>1500018889</v>
      </c>
      <c r="B10201" s="154">
        <v>26.5</v>
      </c>
    </row>
    <row r="10202" spans="1:2">
      <c r="A10202">
        <v>1500018890</v>
      </c>
      <c r="B10202" s="154">
        <v>16.6666666666667</v>
      </c>
    </row>
    <row r="10203" spans="1:2">
      <c r="A10203">
        <v>1500018891</v>
      </c>
      <c r="B10203" s="154">
        <v>2.0833333333333299</v>
      </c>
    </row>
    <row r="10204" spans="1:2">
      <c r="A10204">
        <v>1500018892</v>
      </c>
      <c r="B10204" s="154">
        <v>35.8333333333333</v>
      </c>
    </row>
    <row r="10205" spans="1:2">
      <c r="A10205">
        <v>1500018893</v>
      </c>
      <c r="B10205" s="154">
        <v>6.3333333333333304</v>
      </c>
    </row>
    <row r="10206" spans="1:2">
      <c r="A10206">
        <v>1500018894</v>
      </c>
      <c r="B10206" s="154">
        <v>42.5</v>
      </c>
    </row>
    <row r="10207" spans="1:2">
      <c r="A10207">
        <v>1500018895</v>
      </c>
      <c r="B10207" s="154">
        <v>243.916666666667</v>
      </c>
    </row>
    <row r="10208" spans="1:2">
      <c r="A10208">
        <v>1500018896</v>
      </c>
      <c r="B10208" s="154">
        <v>33.316666666666698</v>
      </c>
    </row>
    <row r="10209" spans="1:2">
      <c r="A10209">
        <v>1500018897</v>
      </c>
      <c r="B10209" s="154">
        <v>10.8333333333333</v>
      </c>
    </row>
    <row r="10210" spans="1:2">
      <c r="A10210">
        <v>1500018898</v>
      </c>
      <c r="B10210" s="154">
        <v>9.5833333333333304</v>
      </c>
    </row>
    <row r="10211" spans="1:2">
      <c r="A10211">
        <v>1500018899</v>
      </c>
      <c r="B10211" s="154">
        <v>24.5833333333333</v>
      </c>
    </row>
    <row r="10212" spans="1:2">
      <c r="A10212">
        <v>1500018900</v>
      </c>
      <c r="B10212" s="154">
        <v>6.25</v>
      </c>
    </row>
    <row r="10213" spans="1:2">
      <c r="A10213">
        <v>1500018901</v>
      </c>
      <c r="B10213" s="154">
        <v>11</v>
      </c>
    </row>
    <row r="10214" spans="1:2">
      <c r="A10214">
        <v>1500018902</v>
      </c>
      <c r="B10214" s="154">
        <v>1.6666666666666701</v>
      </c>
    </row>
    <row r="10215" spans="1:2">
      <c r="A10215">
        <v>1500018904</v>
      </c>
      <c r="B10215" s="154">
        <v>16.5</v>
      </c>
    </row>
    <row r="10216" spans="1:2">
      <c r="A10216">
        <v>1500018905</v>
      </c>
      <c r="B10216" s="154">
        <v>68.6666666666667</v>
      </c>
    </row>
    <row r="10217" spans="1:2">
      <c r="A10217">
        <v>1500018906</v>
      </c>
      <c r="B10217" s="154">
        <v>16.0416666666667</v>
      </c>
    </row>
    <row r="10218" spans="1:2">
      <c r="A10218">
        <v>1500018907</v>
      </c>
      <c r="B10218" s="154">
        <v>27.0833333333333</v>
      </c>
    </row>
    <row r="10219" spans="1:2">
      <c r="A10219">
        <v>1500018908</v>
      </c>
      <c r="B10219" s="154">
        <v>34.5</v>
      </c>
    </row>
    <row r="10220" spans="1:2">
      <c r="A10220">
        <v>1500018909</v>
      </c>
      <c r="B10220" s="154">
        <v>41.25</v>
      </c>
    </row>
    <row r="10221" spans="1:2">
      <c r="A10221">
        <v>1500018911</v>
      </c>
      <c r="B10221" s="154">
        <v>48.75</v>
      </c>
    </row>
    <row r="10222" spans="1:2">
      <c r="A10222">
        <v>1500018913</v>
      </c>
      <c r="B10222" s="154">
        <v>27.9166666666667</v>
      </c>
    </row>
    <row r="10223" spans="1:2">
      <c r="A10223">
        <v>1500018916</v>
      </c>
      <c r="B10223" s="154">
        <v>45.016666666666701</v>
      </c>
    </row>
    <row r="10224" spans="1:2">
      <c r="A10224">
        <v>1500018859</v>
      </c>
      <c r="B10224" s="154">
        <v>0</v>
      </c>
    </row>
    <row r="10225" spans="1:2">
      <c r="A10225">
        <v>1500018922</v>
      </c>
      <c r="B10225" s="154">
        <v>29.1666666666667</v>
      </c>
    </row>
    <row r="10226" spans="1:2">
      <c r="A10226">
        <v>1500018926</v>
      </c>
      <c r="B10226" s="154">
        <v>31.75</v>
      </c>
    </row>
    <row r="10227" spans="1:2">
      <c r="A10227">
        <v>1500018927</v>
      </c>
      <c r="B10227" s="154">
        <v>29.5833333333333</v>
      </c>
    </row>
    <row r="10228" spans="1:2">
      <c r="A10228">
        <v>1500018928</v>
      </c>
      <c r="B10228" s="154">
        <v>44.5833333333333</v>
      </c>
    </row>
    <row r="10229" spans="1:2">
      <c r="A10229">
        <v>1500018929</v>
      </c>
      <c r="B10229" s="154">
        <v>129.916666666667</v>
      </c>
    </row>
    <row r="10230" spans="1:2">
      <c r="A10230">
        <v>1500018931</v>
      </c>
      <c r="B10230" s="154">
        <v>0</v>
      </c>
    </row>
    <row r="10231" spans="1:2">
      <c r="A10231">
        <v>1500018937</v>
      </c>
      <c r="B10231" s="154">
        <v>3.3333333333333299</v>
      </c>
    </row>
    <row r="10232" spans="1:2">
      <c r="A10232">
        <v>1500018945</v>
      </c>
      <c r="B10232" s="154">
        <v>0.66666666666666696</v>
      </c>
    </row>
    <row r="10233" spans="1:2">
      <c r="A10233">
        <v>1500018952</v>
      </c>
      <c r="B10233" s="154">
        <v>7.5</v>
      </c>
    </row>
    <row r="10234" spans="1:2">
      <c r="A10234">
        <v>1500018953</v>
      </c>
      <c r="B10234" s="154">
        <v>21.5833333333333</v>
      </c>
    </row>
    <row r="10235" spans="1:2">
      <c r="A10235">
        <v>1500018955</v>
      </c>
      <c r="B10235" s="154">
        <v>31.3333333333333</v>
      </c>
    </row>
    <row r="10236" spans="1:2">
      <c r="A10236">
        <v>1500018957</v>
      </c>
      <c r="B10236" s="154">
        <v>5.8333333333333304</v>
      </c>
    </row>
    <row r="10237" spans="1:2">
      <c r="A10237">
        <v>1500018963</v>
      </c>
      <c r="B10237" s="154">
        <v>4.1666666666666696</v>
      </c>
    </row>
    <row r="10238" spans="1:2">
      <c r="A10238">
        <v>1500018964</v>
      </c>
      <c r="B10238" s="154">
        <v>14.7916666666667</v>
      </c>
    </row>
    <row r="10239" spans="1:2">
      <c r="A10239">
        <v>1500018959</v>
      </c>
      <c r="B10239" s="154">
        <v>13.3333333333333</v>
      </c>
    </row>
    <row r="10240" spans="1:2">
      <c r="A10240">
        <v>1500018966</v>
      </c>
      <c r="B10240" s="154">
        <v>10</v>
      </c>
    </row>
    <row r="10241" spans="1:2">
      <c r="A10241">
        <v>1500018967</v>
      </c>
      <c r="B10241" s="154">
        <v>6.3333333333333304</v>
      </c>
    </row>
    <row r="10242" spans="1:2">
      <c r="A10242">
        <v>1500018968</v>
      </c>
      <c r="B10242" s="154">
        <v>11.9166666666667</v>
      </c>
    </row>
    <row r="10243" spans="1:2">
      <c r="A10243">
        <v>1500018970</v>
      </c>
      <c r="B10243" s="154">
        <v>1.25</v>
      </c>
    </row>
    <row r="10244" spans="1:2">
      <c r="A10244">
        <v>1500018971</v>
      </c>
      <c r="B10244" s="154">
        <v>14.5833333333333</v>
      </c>
    </row>
    <row r="10245" spans="1:2">
      <c r="A10245">
        <v>1500018973</v>
      </c>
      <c r="B10245" s="154">
        <v>1.6666666666666701</v>
      </c>
    </row>
    <row r="10246" spans="1:2">
      <c r="A10246">
        <v>1500018974</v>
      </c>
      <c r="B10246" s="154">
        <v>0</v>
      </c>
    </row>
    <row r="10247" spans="1:2">
      <c r="A10247">
        <v>1500018975</v>
      </c>
      <c r="B10247" s="154">
        <v>16.0833333333333</v>
      </c>
    </row>
    <row r="10248" spans="1:2">
      <c r="A10248">
        <v>1500018976</v>
      </c>
      <c r="B10248" s="154">
        <v>2.1666666666666701</v>
      </c>
    </row>
    <row r="10249" spans="1:2">
      <c r="A10249">
        <v>1500018977</v>
      </c>
      <c r="B10249" s="154">
        <v>0</v>
      </c>
    </row>
    <row r="10250" spans="1:2">
      <c r="A10250">
        <v>1500018982</v>
      </c>
      <c r="B10250" s="154">
        <v>2.1666666666666701</v>
      </c>
    </row>
    <row r="10251" spans="1:2">
      <c r="A10251">
        <v>1500018983</v>
      </c>
      <c r="B10251" s="154">
        <v>28.5833333333333</v>
      </c>
    </row>
    <row r="10252" spans="1:2">
      <c r="A10252">
        <v>1500018978</v>
      </c>
      <c r="B10252" s="154">
        <v>15.8333333333333</v>
      </c>
    </row>
    <row r="10253" spans="1:2">
      <c r="A10253">
        <v>1500018979</v>
      </c>
      <c r="B10253" s="154">
        <v>19.1666666666667</v>
      </c>
    </row>
    <row r="10254" spans="1:2">
      <c r="A10254">
        <v>1500018980</v>
      </c>
      <c r="B10254" s="154">
        <v>10.5</v>
      </c>
    </row>
    <row r="10255" spans="1:2">
      <c r="A10255">
        <v>1500018981</v>
      </c>
      <c r="B10255" s="154">
        <v>5.6666666666666696</v>
      </c>
    </row>
    <row r="10256" spans="1:2">
      <c r="A10256">
        <v>1500018992</v>
      </c>
      <c r="B10256" s="154">
        <v>15.4166666666667</v>
      </c>
    </row>
    <row r="10257" spans="1:2">
      <c r="A10257">
        <v>1500018984</v>
      </c>
      <c r="B10257" s="154">
        <v>21.4166666666667</v>
      </c>
    </row>
    <row r="10258" spans="1:2">
      <c r="A10258">
        <v>1500018985</v>
      </c>
      <c r="B10258" s="154">
        <v>33.125</v>
      </c>
    </row>
    <row r="10259" spans="1:2">
      <c r="A10259">
        <v>1500018988</v>
      </c>
      <c r="B10259" s="154">
        <v>21.6666666666667</v>
      </c>
    </row>
    <row r="10260" spans="1:2">
      <c r="A10260">
        <v>1500018990</v>
      </c>
      <c r="B10260" s="154">
        <v>51.75</v>
      </c>
    </row>
    <row r="10261" spans="1:2">
      <c r="A10261">
        <v>1500018991</v>
      </c>
      <c r="B10261" s="154">
        <v>8.3333333333333304</v>
      </c>
    </row>
    <row r="10262" spans="1:2">
      <c r="A10262">
        <v>1500019002</v>
      </c>
      <c r="B10262" s="154">
        <v>13.5</v>
      </c>
    </row>
    <row r="10263" spans="1:2">
      <c r="A10263">
        <v>1500019003</v>
      </c>
      <c r="B10263" s="154">
        <v>25.225000000000001</v>
      </c>
    </row>
    <row r="10264" spans="1:2">
      <c r="A10264">
        <v>1500019006</v>
      </c>
      <c r="B10264" s="154">
        <v>38.3333333333333</v>
      </c>
    </row>
    <row r="10265" spans="1:2">
      <c r="A10265">
        <v>1500019007</v>
      </c>
      <c r="B10265" s="154">
        <v>8.7916666666666696</v>
      </c>
    </row>
    <row r="10266" spans="1:2">
      <c r="A10266">
        <v>1500019008</v>
      </c>
      <c r="B10266" s="154">
        <v>11.6666666666667</v>
      </c>
    </row>
    <row r="10267" spans="1:2">
      <c r="A10267">
        <v>1500019009</v>
      </c>
      <c r="B10267" s="154">
        <v>10.9166666666667</v>
      </c>
    </row>
    <row r="10268" spans="1:2">
      <c r="A10268">
        <v>1500019011</v>
      </c>
      <c r="B10268" s="154">
        <v>6.0833333333333304</v>
      </c>
    </row>
    <row r="10269" spans="1:2">
      <c r="A10269">
        <v>1500019012</v>
      </c>
      <c r="B10269" s="154">
        <v>30.5</v>
      </c>
    </row>
    <row r="10270" spans="1:2">
      <c r="A10270">
        <v>1500019014</v>
      </c>
      <c r="B10270" s="154">
        <v>17.5</v>
      </c>
    </row>
    <row r="10271" spans="1:2">
      <c r="A10271">
        <v>1500019018</v>
      </c>
      <c r="B10271" s="154">
        <v>9.8333333333333304</v>
      </c>
    </row>
    <row r="10272" spans="1:2">
      <c r="A10272">
        <v>1500018996</v>
      </c>
      <c r="B10272" s="154">
        <v>4.1666666666666696</v>
      </c>
    </row>
    <row r="10273" spans="1:2">
      <c r="A10273">
        <v>1500019019</v>
      </c>
      <c r="B10273" s="154">
        <v>4.4166666666666696</v>
      </c>
    </row>
    <row r="10274" spans="1:2">
      <c r="A10274">
        <v>1500019020</v>
      </c>
      <c r="B10274" s="154">
        <v>10.4166666666667</v>
      </c>
    </row>
    <row r="10275" spans="1:2">
      <c r="A10275">
        <v>1500019029</v>
      </c>
      <c r="B10275" s="154">
        <v>7.5</v>
      </c>
    </row>
    <row r="10276" spans="1:2">
      <c r="A10276">
        <v>1500018998</v>
      </c>
      <c r="B10276" s="154">
        <v>8.3333333333333304</v>
      </c>
    </row>
    <row r="10277" spans="1:2">
      <c r="A10277">
        <v>1500019042</v>
      </c>
      <c r="B10277" s="154">
        <v>16.25</v>
      </c>
    </row>
    <row r="10278" spans="1:2">
      <c r="A10278">
        <v>1500019027</v>
      </c>
      <c r="B10278" s="154">
        <v>13.75</v>
      </c>
    </row>
    <row r="10279" spans="1:2">
      <c r="A10279">
        <v>1500019033</v>
      </c>
      <c r="B10279" s="154">
        <v>31.5833333333333</v>
      </c>
    </row>
    <row r="10280" spans="1:2">
      <c r="A10280">
        <v>1500019001</v>
      </c>
      <c r="B10280" s="154">
        <v>9.1666666666666696</v>
      </c>
    </row>
    <row r="10281" spans="1:2">
      <c r="A10281">
        <v>1500019028</v>
      </c>
      <c r="B10281" s="154">
        <v>5.8333333333333304</v>
      </c>
    </row>
    <row r="10282" spans="1:2">
      <c r="A10282">
        <v>1500018997</v>
      </c>
      <c r="B10282" s="154">
        <v>1.25</v>
      </c>
    </row>
    <row r="10283" spans="1:2">
      <c r="A10283">
        <v>1500019026</v>
      </c>
      <c r="B10283" s="154">
        <v>10.5</v>
      </c>
    </row>
    <row r="10284" spans="1:2">
      <c r="A10284">
        <v>1500019000</v>
      </c>
      <c r="B10284" s="154">
        <v>4.6666666666666696</v>
      </c>
    </row>
    <row r="10285" spans="1:2">
      <c r="A10285">
        <v>1500019043</v>
      </c>
      <c r="B10285" s="154">
        <v>14.9166666666667</v>
      </c>
    </row>
    <row r="10286" spans="1:2">
      <c r="A10286">
        <v>1500019052</v>
      </c>
      <c r="B10286" s="154">
        <v>0</v>
      </c>
    </row>
    <row r="10287" spans="1:2">
      <c r="A10287">
        <v>1500019053</v>
      </c>
      <c r="B10287" s="154">
        <v>46.75</v>
      </c>
    </row>
    <row r="10288" spans="1:2">
      <c r="A10288">
        <v>1500019054</v>
      </c>
      <c r="B10288" s="154">
        <v>4.1666666666666696</v>
      </c>
    </row>
    <row r="10289" spans="1:2">
      <c r="A10289">
        <v>1500019055</v>
      </c>
      <c r="B10289" s="154">
        <v>1.6666666666666701</v>
      </c>
    </row>
    <row r="10290" spans="1:2">
      <c r="A10290">
        <v>1500019056</v>
      </c>
      <c r="B10290" s="154">
        <v>8.4166666666666696</v>
      </c>
    </row>
    <row r="10291" spans="1:2">
      <c r="A10291">
        <v>1500019057</v>
      </c>
      <c r="B10291" s="154">
        <v>29.1666666666667</v>
      </c>
    </row>
    <row r="10292" spans="1:2">
      <c r="A10292">
        <v>1500019058</v>
      </c>
      <c r="B10292" s="154">
        <v>36.6666666666667</v>
      </c>
    </row>
    <row r="10293" spans="1:2">
      <c r="A10293">
        <v>1500019062</v>
      </c>
      <c r="B10293" s="154">
        <v>9.4749999999999996</v>
      </c>
    </row>
    <row r="10294" spans="1:2">
      <c r="A10294">
        <v>1500019063</v>
      </c>
      <c r="B10294" s="154">
        <v>13.75</v>
      </c>
    </row>
    <row r="10295" spans="1:2">
      <c r="A10295">
        <v>1500019064</v>
      </c>
      <c r="B10295" s="154">
        <v>14.5833333333333</v>
      </c>
    </row>
    <row r="10296" spans="1:2">
      <c r="A10296">
        <v>1500019065</v>
      </c>
      <c r="B10296" s="154">
        <v>16.6666666666667</v>
      </c>
    </row>
    <row r="10297" spans="1:2">
      <c r="A10297">
        <v>1500019100</v>
      </c>
      <c r="B10297" s="154">
        <v>59.7916666666667</v>
      </c>
    </row>
    <row r="10298" spans="1:2">
      <c r="A10298">
        <v>1500019082</v>
      </c>
      <c r="B10298" s="154">
        <v>0</v>
      </c>
    </row>
    <row r="10299" spans="1:2">
      <c r="A10299">
        <v>1500019096</v>
      </c>
      <c r="B10299" s="154">
        <v>7.5</v>
      </c>
    </row>
    <row r="10300" spans="1:2">
      <c r="A10300">
        <v>1500019101</v>
      </c>
      <c r="B10300" s="154">
        <v>22.9166666666667</v>
      </c>
    </row>
    <row r="10301" spans="1:2">
      <c r="A10301">
        <v>1500019108</v>
      </c>
      <c r="B10301" s="154">
        <v>10.9166666666667</v>
      </c>
    </row>
    <row r="10302" spans="1:2">
      <c r="A10302">
        <v>1500019086</v>
      </c>
      <c r="B10302" s="154">
        <v>11.5</v>
      </c>
    </row>
    <row r="10303" spans="1:2">
      <c r="A10303">
        <v>1500019122</v>
      </c>
      <c r="B10303" s="154">
        <v>5</v>
      </c>
    </row>
    <row r="10304" spans="1:2">
      <c r="A10304">
        <v>1500019106</v>
      </c>
      <c r="B10304" s="154">
        <v>17.5</v>
      </c>
    </row>
    <row r="10305" spans="1:2">
      <c r="A10305">
        <v>1500019089</v>
      </c>
      <c r="B10305" s="154">
        <v>28.316666666666698</v>
      </c>
    </row>
    <row r="10306" spans="1:2">
      <c r="A10306">
        <v>1500019083</v>
      </c>
      <c r="B10306" s="154">
        <v>5.4583333333333304</v>
      </c>
    </row>
    <row r="10307" spans="1:2">
      <c r="A10307">
        <v>1500019114</v>
      </c>
      <c r="B10307" s="154">
        <v>45.1666666666667</v>
      </c>
    </row>
    <row r="10308" spans="1:2">
      <c r="A10308">
        <v>1500019120</v>
      </c>
      <c r="B10308" s="154">
        <v>9.9583333333333304</v>
      </c>
    </row>
    <row r="10309" spans="1:2">
      <c r="A10309">
        <v>1500019126</v>
      </c>
      <c r="B10309" s="154">
        <v>5.68333333333333</v>
      </c>
    </row>
    <row r="10310" spans="1:2">
      <c r="A10310">
        <v>1500019127</v>
      </c>
      <c r="B10310" s="154">
        <v>29.9166666666667</v>
      </c>
    </row>
    <row r="10311" spans="1:2">
      <c r="A10311">
        <v>1500019072</v>
      </c>
      <c r="B10311" s="154">
        <v>10.9166666666667</v>
      </c>
    </row>
    <row r="10312" spans="1:2">
      <c r="A10312">
        <v>1500019073</v>
      </c>
      <c r="B10312" s="154">
        <v>26.6666666666667</v>
      </c>
    </row>
    <row r="10313" spans="1:2">
      <c r="A10313">
        <v>1500019118</v>
      </c>
      <c r="B10313" s="154">
        <v>6.4166666666666696</v>
      </c>
    </row>
    <row r="10314" spans="1:2">
      <c r="A10314">
        <v>1500019078</v>
      </c>
      <c r="B10314" s="154">
        <v>14.75</v>
      </c>
    </row>
    <row r="10315" spans="1:2">
      <c r="A10315">
        <v>1500019087</v>
      </c>
      <c r="B10315" s="154">
        <v>5.9166666666666696</v>
      </c>
    </row>
    <row r="10316" spans="1:2">
      <c r="A10316">
        <v>1500019131</v>
      </c>
      <c r="B10316" s="154">
        <v>17</v>
      </c>
    </row>
    <row r="10317" spans="1:2">
      <c r="A10317">
        <v>1500019099</v>
      </c>
      <c r="B10317" s="154">
        <v>4.5833333333333304</v>
      </c>
    </row>
    <row r="10318" spans="1:2">
      <c r="A10318">
        <v>1500019128</v>
      </c>
      <c r="B10318" s="154">
        <v>20.5833333333333</v>
      </c>
    </row>
    <row r="10319" spans="1:2">
      <c r="A10319">
        <v>1500019129</v>
      </c>
      <c r="B10319" s="154">
        <v>16.6666666666667</v>
      </c>
    </row>
    <row r="10320" spans="1:2">
      <c r="A10320">
        <v>1500019103</v>
      </c>
      <c r="B10320" s="154">
        <v>8.3333333333333304</v>
      </c>
    </row>
    <row r="10321" spans="1:2">
      <c r="A10321">
        <v>1500019104</v>
      </c>
      <c r="B10321" s="154">
        <v>9.5833333333333304</v>
      </c>
    </row>
    <row r="10322" spans="1:2">
      <c r="A10322">
        <v>1500019105</v>
      </c>
      <c r="B10322" s="154">
        <v>10</v>
      </c>
    </row>
    <row r="10323" spans="1:2">
      <c r="A10323">
        <v>1500019107</v>
      </c>
      <c r="B10323" s="154">
        <v>2.25</v>
      </c>
    </row>
    <row r="10324" spans="1:2">
      <c r="A10324">
        <v>1500019088</v>
      </c>
      <c r="B10324" s="154">
        <v>14.9166666666667</v>
      </c>
    </row>
    <row r="10325" spans="1:2">
      <c r="A10325">
        <v>1500019116</v>
      </c>
      <c r="B10325" s="154">
        <v>0</v>
      </c>
    </row>
    <row r="10326" spans="1:2">
      <c r="A10326">
        <v>1500019117</v>
      </c>
      <c r="B10326" s="154">
        <v>18.366666666666699</v>
      </c>
    </row>
    <row r="10327" spans="1:2">
      <c r="A10327">
        <v>1500019119</v>
      </c>
      <c r="B10327" s="154">
        <v>5</v>
      </c>
    </row>
    <row r="10328" spans="1:2">
      <c r="A10328">
        <v>1500019121</v>
      </c>
      <c r="B10328" s="154">
        <v>12.25</v>
      </c>
    </row>
    <row r="10329" spans="1:2">
      <c r="A10329">
        <v>1500019124</v>
      </c>
      <c r="B10329" s="154">
        <v>22.5</v>
      </c>
    </row>
    <row r="10330" spans="1:2">
      <c r="A10330">
        <v>1500019125</v>
      </c>
      <c r="B10330" s="154">
        <v>16.1666666666667</v>
      </c>
    </row>
    <row r="10331" spans="1:2">
      <c r="A10331">
        <v>1500019130</v>
      </c>
      <c r="B10331" s="154">
        <v>6.25</v>
      </c>
    </row>
    <row r="10332" spans="1:2">
      <c r="A10332">
        <v>1500019084</v>
      </c>
      <c r="B10332" s="154">
        <v>3</v>
      </c>
    </row>
    <row r="10333" spans="1:2">
      <c r="A10333">
        <v>1500019077</v>
      </c>
      <c r="B10333" s="154">
        <v>2.5833333333333299</v>
      </c>
    </row>
    <row r="10334" spans="1:2">
      <c r="A10334">
        <v>1500019071</v>
      </c>
      <c r="B10334" s="154">
        <v>12.3333333333333</v>
      </c>
    </row>
    <row r="10335" spans="1:2">
      <c r="A10335">
        <v>1500019102</v>
      </c>
      <c r="B10335" s="154">
        <v>6.3333333333333304</v>
      </c>
    </row>
    <row r="10336" spans="1:2">
      <c r="A10336">
        <v>1500019066</v>
      </c>
      <c r="B10336" s="154">
        <v>23.1666666666667</v>
      </c>
    </row>
    <row r="10337" spans="1:2">
      <c r="A10337">
        <v>1500019092</v>
      </c>
      <c r="B10337" s="154">
        <v>6.9166666666666696</v>
      </c>
    </row>
    <row r="10338" spans="1:2">
      <c r="A10338">
        <v>1500019091</v>
      </c>
      <c r="B10338" s="154">
        <v>35</v>
      </c>
    </row>
    <row r="10339" spans="1:2">
      <c r="A10339">
        <v>1500019132</v>
      </c>
      <c r="B10339" s="154">
        <v>5</v>
      </c>
    </row>
    <row r="10340" spans="1:2">
      <c r="A10340">
        <v>1500019135</v>
      </c>
      <c r="B10340" s="154">
        <v>8.3333333333333304</v>
      </c>
    </row>
    <row r="10341" spans="1:2">
      <c r="A10341">
        <v>1500019136</v>
      </c>
      <c r="B10341" s="154">
        <v>9.375</v>
      </c>
    </row>
    <row r="10342" spans="1:2">
      <c r="A10342">
        <v>1500019138</v>
      </c>
      <c r="B10342" s="154">
        <v>4.1666666666666696</v>
      </c>
    </row>
    <row r="10343" spans="1:2">
      <c r="A10343">
        <v>1500019140</v>
      </c>
      <c r="B10343" s="154">
        <v>8.1083333333333307</v>
      </c>
    </row>
    <row r="10344" spans="1:2">
      <c r="A10344">
        <v>1500019141</v>
      </c>
      <c r="B10344" s="154">
        <v>9.0833333333333304</v>
      </c>
    </row>
    <row r="10345" spans="1:2">
      <c r="A10345">
        <v>1500019143</v>
      </c>
      <c r="B10345" s="154">
        <v>13.6666666666667</v>
      </c>
    </row>
    <row r="10346" spans="1:2">
      <c r="A10346">
        <v>1500019144</v>
      </c>
      <c r="B10346" s="154">
        <v>6.6666666666666696</v>
      </c>
    </row>
    <row r="10347" spans="1:2">
      <c r="A10347">
        <v>1500019145</v>
      </c>
      <c r="B10347" s="154">
        <v>7.5</v>
      </c>
    </row>
    <row r="10348" spans="1:2">
      <c r="A10348">
        <v>1500019147</v>
      </c>
      <c r="B10348" s="154">
        <v>4.5</v>
      </c>
    </row>
    <row r="10349" spans="1:2">
      <c r="A10349">
        <v>1500019149</v>
      </c>
      <c r="B10349" s="154">
        <v>19.9166666666667</v>
      </c>
    </row>
    <row r="10350" spans="1:2">
      <c r="A10350">
        <v>1500019150</v>
      </c>
      <c r="B10350" s="154">
        <v>6.6666666666666696</v>
      </c>
    </row>
    <row r="10351" spans="1:2">
      <c r="A10351">
        <v>1500019163</v>
      </c>
      <c r="B10351" s="154">
        <v>21.35</v>
      </c>
    </row>
    <row r="10352" spans="1:2">
      <c r="A10352">
        <v>1500019164</v>
      </c>
      <c r="B10352" s="154">
        <v>5.6666666666666696</v>
      </c>
    </row>
    <row r="10353" spans="1:2">
      <c r="A10353">
        <v>1500019165</v>
      </c>
      <c r="B10353" s="154">
        <v>30.4166666666667</v>
      </c>
    </row>
    <row r="10354" spans="1:2">
      <c r="A10354">
        <v>1500019157</v>
      </c>
      <c r="B10354" s="154">
        <v>5.25</v>
      </c>
    </row>
    <row r="10355" spans="1:2">
      <c r="A10355">
        <v>1500019189</v>
      </c>
      <c r="B10355" s="154">
        <v>13.0666666666667</v>
      </c>
    </row>
    <row r="10356" spans="1:2">
      <c r="A10356">
        <v>1500019184</v>
      </c>
      <c r="B10356" s="154">
        <v>8.3333333333333304</v>
      </c>
    </row>
    <row r="10357" spans="1:2">
      <c r="A10357">
        <v>1500019186</v>
      </c>
      <c r="B10357" s="154">
        <v>0.83333333333333304</v>
      </c>
    </row>
    <row r="10358" spans="1:2">
      <c r="A10358">
        <v>1500019177</v>
      </c>
      <c r="B10358" s="154">
        <v>13</v>
      </c>
    </row>
    <row r="10359" spans="1:2">
      <c r="A10359">
        <v>1500019156</v>
      </c>
      <c r="B10359" s="154">
        <v>18</v>
      </c>
    </row>
    <row r="10360" spans="1:2">
      <c r="A10360">
        <v>1500019173</v>
      </c>
      <c r="B10360" s="154">
        <v>6.8333333333333304</v>
      </c>
    </row>
    <row r="10361" spans="1:2">
      <c r="A10361">
        <v>1500019175</v>
      </c>
      <c r="B10361" s="154">
        <v>14.3333333333333</v>
      </c>
    </row>
    <row r="10362" spans="1:2">
      <c r="A10362">
        <v>1500019191</v>
      </c>
      <c r="B10362" s="154">
        <v>11.75</v>
      </c>
    </row>
    <row r="10363" spans="1:2">
      <c r="A10363">
        <v>1500019161</v>
      </c>
      <c r="B10363" s="154">
        <v>21.0416666666667</v>
      </c>
    </row>
    <row r="10364" spans="1:2">
      <c r="A10364">
        <v>1500019185</v>
      </c>
      <c r="B10364" s="154">
        <v>52.0833333333333</v>
      </c>
    </row>
    <row r="10365" spans="1:2">
      <c r="A10365">
        <v>1500019187</v>
      </c>
      <c r="B10365" s="154">
        <v>22</v>
      </c>
    </row>
    <row r="10366" spans="1:2">
      <c r="A10366">
        <v>1500019188</v>
      </c>
      <c r="B10366" s="154">
        <v>9.3333333333333304</v>
      </c>
    </row>
    <row r="10367" spans="1:2">
      <c r="A10367">
        <v>1500019183</v>
      </c>
      <c r="B10367" s="154">
        <v>0</v>
      </c>
    </row>
    <row r="10368" spans="1:2">
      <c r="A10368">
        <v>1500019190</v>
      </c>
      <c r="B10368" s="154">
        <v>34.4166666666667</v>
      </c>
    </row>
    <row r="10369" spans="1:2">
      <c r="A10369">
        <v>1500019155</v>
      </c>
      <c r="B10369" s="154">
        <v>7.0833333333333304</v>
      </c>
    </row>
    <row r="10370" spans="1:2">
      <c r="A10370">
        <v>1500019172</v>
      </c>
      <c r="B10370" s="154">
        <v>5.4166666666666696</v>
      </c>
    </row>
    <row r="10371" spans="1:2">
      <c r="A10371">
        <v>1500019166</v>
      </c>
      <c r="B10371" s="154">
        <v>8.1666666666666696</v>
      </c>
    </row>
    <row r="10372" spans="1:2">
      <c r="A10372">
        <v>1500019169</v>
      </c>
      <c r="B10372" s="154">
        <v>13.3333333333333</v>
      </c>
    </row>
    <row r="10373" spans="1:2">
      <c r="A10373">
        <v>1500019195</v>
      </c>
      <c r="B10373" s="154">
        <v>12.5</v>
      </c>
    </row>
    <row r="10374" spans="1:2">
      <c r="A10374">
        <v>1500019210</v>
      </c>
      <c r="B10374" s="154">
        <v>18.5833333333333</v>
      </c>
    </row>
    <row r="10375" spans="1:2">
      <c r="A10375">
        <v>1500019199</v>
      </c>
      <c r="B10375" s="154">
        <v>0</v>
      </c>
    </row>
    <row r="10376" spans="1:2">
      <c r="A10376">
        <v>1500019196</v>
      </c>
      <c r="B10376" s="154">
        <v>6.75</v>
      </c>
    </row>
    <row r="10377" spans="1:2">
      <c r="A10377">
        <v>1500019203</v>
      </c>
      <c r="B10377" s="154">
        <v>8.75</v>
      </c>
    </row>
    <row r="10378" spans="1:2">
      <c r="A10378">
        <v>1500019214</v>
      </c>
      <c r="B10378" s="154">
        <v>7.5</v>
      </c>
    </row>
    <row r="10379" spans="1:2">
      <c r="A10379">
        <v>1500019194</v>
      </c>
      <c r="B10379" s="154">
        <v>9.0833333333333304</v>
      </c>
    </row>
    <row r="10380" spans="1:2">
      <c r="A10380">
        <v>1500019198</v>
      </c>
      <c r="B10380" s="154">
        <v>5.8333333333333304</v>
      </c>
    </row>
    <row r="10381" spans="1:2">
      <c r="A10381">
        <v>1500019205</v>
      </c>
      <c r="B10381" s="154">
        <v>2.9166666666666701</v>
      </c>
    </row>
    <row r="10382" spans="1:2">
      <c r="A10382">
        <v>1500019200</v>
      </c>
      <c r="B10382" s="154">
        <v>10.8333333333333</v>
      </c>
    </row>
    <row r="10383" spans="1:2">
      <c r="A10383">
        <v>1500019204</v>
      </c>
      <c r="B10383" s="154">
        <v>3.75</v>
      </c>
    </row>
    <row r="10384" spans="1:2">
      <c r="A10384">
        <v>1500019193</v>
      </c>
      <c r="B10384" s="154">
        <v>65.3333333333333</v>
      </c>
    </row>
    <row r="10385" spans="1:2">
      <c r="A10385">
        <v>1500019197</v>
      </c>
      <c r="B10385" s="154">
        <v>13.75</v>
      </c>
    </row>
    <row r="10386" spans="1:2">
      <c r="A10386">
        <v>1500019213</v>
      </c>
      <c r="B10386" s="154">
        <v>10</v>
      </c>
    </row>
    <row r="10387" spans="1:2">
      <c r="A10387">
        <v>1500019225</v>
      </c>
      <c r="B10387" s="154">
        <v>9.8333333333333304</v>
      </c>
    </row>
    <row r="10388" spans="1:2">
      <c r="A10388">
        <v>1500019226</v>
      </c>
      <c r="B10388" s="154">
        <v>7.5</v>
      </c>
    </row>
    <row r="10389" spans="1:2">
      <c r="A10389">
        <v>1500019227</v>
      </c>
      <c r="B10389" s="154">
        <v>0</v>
      </c>
    </row>
    <row r="10390" spans="1:2">
      <c r="A10390">
        <v>1500019229</v>
      </c>
      <c r="B10390" s="154">
        <v>6.6666666666666696</v>
      </c>
    </row>
    <row r="10391" spans="1:2">
      <c r="A10391">
        <v>1500019230</v>
      </c>
      <c r="B10391" s="154">
        <v>6.25</v>
      </c>
    </row>
    <row r="10392" spans="1:2">
      <c r="A10392">
        <v>1500019215</v>
      </c>
      <c r="B10392" s="154">
        <v>20</v>
      </c>
    </row>
    <row r="10393" spans="1:2">
      <c r="A10393">
        <v>1500019217</v>
      </c>
      <c r="B10393" s="154">
        <v>27.6666666666667</v>
      </c>
    </row>
    <row r="10394" spans="1:2">
      <c r="A10394">
        <v>1500019231</v>
      </c>
      <c r="B10394" s="154">
        <v>9.5833333333333304</v>
      </c>
    </row>
    <row r="10395" spans="1:2">
      <c r="A10395">
        <v>1500019232</v>
      </c>
      <c r="B10395" s="154">
        <v>10.033333333333299</v>
      </c>
    </row>
    <row r="10396" spans="1:2">
      <c r="A10396">
        <v>1500019234</v>
      </c>
      <c r="B10396" s="154">
        <v>5.0833333333333304</v>
      </c>
    </row>
    <row r="10397" spans="1:2">
      <c r="A10397">
        <v>1500019236</v>
      </c>
      <c r="B10397" s="154">
        <v>3.25</v>
      </c>
    </row>
    <row r="10398" spans="1:2">
      <c r="A10398">
        <v>1500019237</v>
      </c>
      <c r="B10398" s="154">
        <v>6.6666666666666696</v>
      </c>
    </row>
    <row r="10399" spans="1:2">
      <c r="A10399">
        <v>1500019238</v>
      </c>
      <c r="B10399" s="154">
        <v>2.1666666666666701</v>
      </c>
    </row>
    <row r="10400" spans="1:2">
      <c r="A10400">
        <v>1500019239</v>
      </c>
      <c r="B10400" s="154">
        <v>5.8333333333333304</v>
      </c>
    </row>
    <row r="10401" spans="1:2">
      <c r="A10401">
        <v>1500019240</v>
      </c>
      <c r="B10401" s="154">
        <v>8.3333333333333304</v>
      </c>
    </row>
    <row r="10402" spans="1:2">
      <c r="A10402">
        <v>1500019242</v>
      </c>
      <c r="B10402" s="154">
        <v>3.3333333333333299</v>
      </c>
    </row>
    <row r="10403" spans="1:2">
      <c r="A10403">
        <v>1500019252</v>
      </c>
      <c r="B10403" s="154">
        <v>1.6666666666666701</v>
      </c>
    </row>
    <row r="10404" spans="1:2">
      <c r="A10404">
        <v>1500019253</v>
      </c>
      <c r="B10404" s="154">
        <v>2.5</v>
      </c>
    </row>
    <row r="10405" spans="1:2">
      <c r="A10405">
        <v>1500019254</v>
      </c>
      <c r="B10405" s="154">
        <v>0</v>
      </c>
    </row>
    <row r="10406" spans="1:2">
      <c r="A10406">
        <v>1500019255</v>
      </c>
      <c r="B10406" s="154">
        <v>3.6666666666666701</v>
      </c>
    </row>
    <row r="10407" spans="1:2">
      <c r="A10407">
        <v>1500019256</v>
      </c>
      <c r="B10407" s="154">
        <v>9.56666666666667</v>
      </c>
    </row>
    <row r="10408" spans="1:2">
      <c r="A10408">
        <v>1500019257</v>
      </c>
      <c r="B10408" s="154">
        <v>1.6666666666666701</v>
      </c>
    </row>
    <row r="10409" spans="1:2">
      <c r="A10409">
        <v>1500019258</v>
      </c>
      <c r="B10409" s="154">
        <v>0</v>
      </c>
    </row>
    <row r="10410" spans="1:2">
      <c r="A10410">
        <v>1500019259</v>
      </c>
      <c r="B10410" s="154">
        <v>20</v>
      </c>
    </row>
    <row r="10411" spans="1:2">
      <c r="A10411">
        <v>1500019260</v>
      </c>
      <c r="B10411" s="154">
        <v>5.6666666666666696</v>
      </c>
    </row>
    <row r="10412" spans="1:2">
      <c r="A10412">
        <v>1500019262</v>
      </c>
      <c r="B10412" s="154">
        <v>10.391666666666699</v>
      </c>
    </row>
    <row r="10413" spans="1:2">
      <c r="A10413">
        <v>1500019263</v>
      </c>
      <c r="B10413" s="154">
        <v>15.8333333333333</v>
      </c>
    </row>
    <row r="10414" spans="1:2">
      <c r="A10414">
        <v>1500019264</v>
      </c>
      <c r="B10414" s="154">
        <v>5</v>
      </c>
    </row>
    <row r="10415" spans="1:2">
      <c r="A10415">
        <v>1500019265</v>
      </c>
      <c r="B10415" s="154">
        <v>6.6666666666666696</v>
      </c>
    </row>
    <row r="10416" spans="1:2">
      <c r="A10416">
        <v>1500019266</v>
      </c>
      <c r="B10416" s="154">
        <v>4.3333333333333304</v>
      </c>
    </row>
    <row r="10417" spans="1:2">
      <c r="A10417">
        <v>1500019267</v>
      </c>
      <c r="B10417" s="154">
        <v>0</v>
      </c>
    </row>
    <row r="10418" spans="1:2">
      <c r="A10418">
        <v>1500019268</v>
      </c>
      <c r="B10418" s="154">
        <v>3.3333333333333299</v>
      </c>
    </row>
    <row r="10419" spans="1:2">
      <c r="A10419">
        <v>1500019269</v>
      </c>
      <c r="B10419" s="154">
        <v>5.25</v>
      </c>
    </row>
    <row r="10420" spans="1:2">
      <c r="A10420">
        <v>1500019271</v>
      </c>
      <c r="B10420" s="154">
        <v>3.3333333333333299</v>
      </c>
    </row>
    <row r="10421" spans="1:2">
      <c r="A10421">
        <v>1500019272</v>
      </c>
      <c r="B10421" s="154">
        <v>0</v>
      </c>
    </row>
    <row r="10422" spans="1:2">
      <c r="A10422">
        <v>1500019274</v>
      </c>
      <c r="B10422" s="154">
        <v>11.9166666666667</v>
      </c>
    </row>
    <row r="10423" spans="1:2">
      <c r="A10423">
        <v>1500019291</v>
      </c>
      <c r="B10423" s="154">
        <v>3</v>
      </c>
    </row>
    <row r="10424" spans="1:2">
      <c r="A10424">
        <v>1500019298</v>
      </c>
      <c r="B10424" s="154">
        <v>0</v>
      </c>
    </row>
    <row r="10425" spans="1:2">
      <c r="A10425">
        <v>1500019289</v>
      </c>
      <c r="B10425" s="154">
        <v>8</v>
      </c>
    </row>
    <row r="10426" spans="1:2">
      <c r="A10426">
        <v>1500019276</v>
      </c>
      <c r="B10426" s="154">
        <v>10.8333333333333</v>
      </c>
    </row>
    <row r="10427" spans="1:2">
      <c r="A10427">
        <v>1500019290</v>
      </c>
      <c r="B10427" s="154">
        <v>6.6666666666666696</v>
      </c>
    </row>
    <row r="10428" spans="1:2">
      <c r="A10428">
        <v>1500019295</v>
      </c>
      <c r="B10428" s="154">
        <v>3.8333333333333299</v>
      </c>
    </row>
    <row r="10429" spans="1:2">
      <c r="A10429">
        <v>1500019288</v>
      </c>
      <c r="B10429" s="154">
        <v>0</v>
      </c>
    </row>
    <row r="10430" spans="1:2">
      <c r="A10430">
        <v>1500019297</v>
      </c>
      <c r="B10430" s="154">
        <v>0</v>
      </c>
    </row>
    <row r="10431" spans="1:2">
      <c r="A10431">
        <v>1500019286</v>
      </c>
      <c r="B10431" s="154">
        <v>0</v>
      </c>
    </row>
    <row r="10432" spans="1:2">
      <c r="A10432">
        <v>1500019296</v>
      </c>
      <c r="B10432" s="154">
        <v>0</v>
      </c>
    </row>
    <row r="10433" spans="1:2">
      <c r="A10433">
        <v>1500019285</v>
      </c>
      <c r="B10433" s="154">
        <v>6.6666666666666696</v>
      </c>
    </row>
    <row r="10434" spans="1:2">
      <c r="A10434">
        <v>1500019287</v>
      </c>
      <c r="B10434" s="154">
        <v>0</v>
      </c>
    </row>
    <row r="10435" spans="1:2">
      <c r="A10435">
        <v>1500019304</v>
      </c>
      <c r="B10435" s="154">
        <v>0</v>
      </c>
    </row>
    <row r="10436" spans="1:2">
      <c r="A10436">
        <v>1500019305</v>
      </c>
      <c r="B10436" s="154">
        <v>0</v>
      </c>
    </row>
    <row r="10437" spans="1:2">
      <c r="A10437">
        <v>1500019306</v>
      </c>
      <c r="B10437" s="154">
        <v>0</v>
      </c>
    </row>
    <row r="10438" spans="1:2">
      <c r="A10438">
        <v>1500019307</v>
      </c>
      <c r="B10438" s="154">
        <v>0</v>
      </c>
    </row>
    <row r="10439" spans="1:2">
      <c r="A10439">
        <v>1500019247</v>
      </c>
      <c r="B10439" s="154">
        <v>0</v>
      </c>
    </row>
    <row r="10440" spans="1:2">
      <c r="A10440">
        <v>1500019248</v>
      </c>
      <c r="B10440" s="154">
        <v>0</v>
      </c>
    </row>
    <row r="10441" spans="1:2">
      <c r="A10441">
        <v>1500019249</v>
      </c>
      <c r="B10441" s="154">
        <v>0</v>
      </c>
    </row>
    <row r="10442" spans="1:2">
      <c r="A10442">
        <v>1500019250</v>
      </c>
      <c r="B10442" s="154">
        <v>7.0833333333333304</v>
      </c>
    </row>
    <row r="10443" spans="1:2">
      <c r="A10443">
        <v>1500019251</v>
      </c>
      <c r="B10443" s="154">
        <v>0</v>
      </c>
    </row>
    <row r="10444" spans="1:2">
      <c r="A10444">
        <v>1500019322</v>
      </c>
      <c r="B10444" s="154">
        <v>0</v>
      </c>
    </row>
    <row r="10445" spans="1:2">
      <c r="A10445">
        <v>1500019324</v>
      </c>
      <c r="B10445" s="154">
        <v>0</v>
      </c>
    </row>
    <row r="10446" spans="1:2">
      <c r="A10446">
        <v>1500019325</v>
      </c>
      <c r="B10446" s="154">
        <v>0</v>
      </c>
    </row>
    <row r="10447" spans="1:2">
      <c r="A10447">
        <v>1500019326</v>
      </c>
      <c r="B10447" s="154">
        <v>0</v>
      </c>
    </row>
    <row r="10448" spans="1:2">
      <c r="A10448">
        <v>1500019327</v>
      </c>
      <c r="B10448" s="154">
        <v>0</v>
      </c>
    </row>
    <row r="10449" spans="1:2">
      <c r="A10449">
        <v>1500019328</v>
      </c>
      <c r="B10449" s="154">
        <v>3.3333333333333299</v>
      </c>
    </row>
    <row r="10450" spans="1:2">
      <c r="A10450">
        <v>1500019329</v>
      </c>
      <c r="B10450" s="154">
        <v>30.3333333333333</v>
      </c>
    </row>
    <row r="10451" spans="1:2">
      <c r="A10451">
        <v>1500019330</v>
      </c>
      <c r="B10451" s="154">
        <v>42.125</v>
      </c>
    </row>
    <row r="10452" spans="1:2">
      <c r="A10452">
        <v>1500019331</v>
      </c>
      <c r="B10452" s="154">
        <v>0</v>
      </c>
    </row>
    <row r="10453" spans="1:2">
      <c r="A10453">
        <v>1500019332</v>
      </c>
      <c r="B10453" s="154">
        <v>0</v>
      </c>
    </row>
    <row r="10454" spans="1:2">
      <c r="A10454">
        <v>1500019335</v>
      </c>
      <c r="B10454" s="154">
        <v>0</v>
      </c>
    </row>
    <row r="10455" spans="1:2">
      <c r="A10455">
        <v>1500019361</v>
      </c>
      <c r="B10455" s="154">
        <v>0</v>
      </c>
    </row>
    <row r="10456" spans="1:2">
      <c r="A10456">
        <v>1500019360</v>
      </c>
      <c r="B10456" s="154">
        <v>0</v>
      </c>
    </row>
    <row r="10457" spans="1:2">
      <c r="A10457">
        <v>1500019362</v>
      </c>
      <c r="B10457" s="154">
        <v>0</v>
      </c>
    </row>
    <row r="10458" spans="1:2">
      <c r="A10458">
        <v>1500019367</v>
      </c>
      <c r="B10458" s="154">
        <v>0</v>
      </c>
    </row>
    <row r="10459" spans="1:2">
      <c r="A10459">
        <v>1500019344</v>
      </c>
      <c r="B10459" s="154">
        <v>0</v>
      </c>
    </row>
    <row r="10460" spans="1:2">
      <c r="A10460">
        <v>1500019339</v>
      </c>
      <c r="B10460" s="154">
        <v>0</v>
      </c>
    </row>
    <row r="10461" spans="1:2">
      <c r="A10461">
        <v>1500019345</v>
      </c>
      <c r="B10461" s="154">
        <v>0</v>
      </c>
    </row>
    <row r="10462" spans="1:2">
      <c r="A10462">
        <v>1500019350</v>
      </c>
      <c r="B10462" s="154">
        <v>0</v>
      </c>
    </row>
    <row r="10463" spans="1:2">
      <c r="A10463">
        <v>1500019358</v>
      </c>
      <c r="B10463" s="154">
        <v>0</v>
      </c>
    </row>
    <row r="10464" spans="1:2">
      <c r="A10464">
        <v>1500019346</v>
      </c>
      <c r="B10464" s="154">
        <v>0</v>
      </c>
    </row>
    <row r="10465" spans="1:2">
      <c r="A10465">
        <v>1500019359</v>
      </c>
      <c r="B10465" s="154">
        <v>0</v>
      </c>
    </row>
    <row r="10466" spans="1:2">
      <c r="A10466">
        <v>1500019337</v>
      </c>
      <c r="B10466" s="154">
        <v>0</v>
      </c>
    </row>
    <row r="10467" spans="1:2">
      <c r="A10467">
        <v>1500019338</v>
      </c>
      <c r="B10467" s="154">
        <v>0</v>
      </c>
    </row>
    <row r="10468" spans="1:2">
      <c r="A10468">
        <v>1500019347</v>
      </c>
      <c r="B10468" s="154">
        <v>0</v>
      </c>
    </row>
    <row r="10469" spans="1:2">
      <c r="A10469">
        <v>1500019336</v>
      </c>
      <c r="B10469" s="154">
        <v>0</v>
      </c>
    </row>
    <row r="10470" spans="1:2">
      <c r="A10470">
        <v>1500019349</v>
      </c>
      <c r="B10470" s="154">
        <v>0</v>
      </c>
    </row>
    <row r="10471" spans="1:2">
      <c r="A10471">
        <v>1500019341</v>
      </c>
      <c r="B10471" s="154">
        <v>0</v>
      </c>
    </row>
    <row r="10472" spans="1:2">
      <c r="A10472">
        <v>1500019384</v>
      </c>
      <c r="B10472" s="154">
        <v>0</v>
      </c>
    </row>
    <row r="10473" spans="1:2">
      <c r="A10473">
        <v>1500019373</v>
      </c>
      <c r="B10473" s="154">
        <v>0</v>
      </c>
    </row>
    <row r="10474" spans="1:2">
      <c r="A10474">
        <v>1500019455</v>
      </c>
      <c r="B10474" s="154">
        <v>0</v>
      </c>
    </row>
    <row r="10475" spans="1:2">
      <c r="A10475">
        <v>1500019454</v>
      </c>
      <c r="B10475" s="154">
        <v>0</v>
      </c>
    </row>
    <row r="10476" spans="1:2">
      <c r="A10476">
        <v>1500019399</v>
      </c>
      <c r="B10476" s="154">
        <v>0</v>
      </c>
    </row>
    <row r="10477" spans="1:2">
      <c r="A10477">
        <v>1500019374</v>
      </c>
      <c r="B10477" s="154">
        <v>0</v>
      </c>
    </row>
    <row r="10478" spans="1:2">
      <c r="A10478">
        <v>1500019423</v>
      </c>
      <c r="B10478" s="154">
        <v>0</v>
      </c>
    </row>
    <row r="10479" spans="1:2">
      <c r="A10479">
        <v>1500019434</v>
      </c>
      <c r="B10479" s="154">
        <v>0</v>
      </c>
    </row>
    <row r="10480" spans="1:2">
      <c r="A10480">
        <v>1500019453</v>
      </c>
      <c r="B10480" s="154">
        <v>0</v>
      </c>
    </row>
    <row r="10481" spans="1:2">
      <c r="A10481">
        <v>1500019382</v>
      </c>
      <c r="B10481" s="154">
        <v>0</v>
      </c>
    </row>
    <row r="10482" spans="1:2">
      <c r="A10482">
        <v>1500019430</v>
      </c>
      <c r="B10482" s="154">
        <v>0</v>
      </c>
    </row>
    <row r="10483" spans="1:2">
      <c r="A10483">
        <v>1500019431</v>
      </c>
      <c r="B10483" s="154">
        <v>0</v>
      </c>
    </row>
    <row r="10484" spans="1:2">
      <c r="A10484">
        <v>1500019428</v>
      </c>
      <c r="B10484" s="154">
        <v>0</v>
      </c>
    </row>
    <row r="10485" spans="1:2">
      <c r="A10485">
        <v>1500019452</v>
      </c>
      <c r="B10485" s="154">
        <v>0</v>
      </c>
    </row>
    <row r="10486" spans="1:2">
      <c r="A10486">
        <v>1500019432</v>
      </c>
      <c r="B10486" s="154">
        <v>0</v>
      </c>
    </row>
    <row r="10487" spans="1:2">
      <c r="A10487">
        <v>1500019413</v>
      </c>
      <c r="B10487" s="154">
        <v>0</v>
      </c>
    </row>
    <row r="10488" spans="1:2">
      <c r="A10488">
        <v>1500019378</v>
      </c>
      <c r="B10488" s="154">
        <v>0</v>
      </c>
    </row>
    <row r="10489" spans="1:2">
      <c r="A10489">
        <v>1500019370</v>
      </c>
      <c r="B10489" s="154">
        <v>0</v>
      </c>
    </row>
    <row r="10490" spans="1:2">
      <c r="A10490">
        <v>1500019415</v>
      </c>
      <c r="B10490" s="154">
        <v>0</v>
      </c>
    </row>
    <row r="10491" spans="1:2">
      <c r="A10491">
        <v>1500019440</v>
      </c>
      <c r="B10491" s="154">
        <v>0</v>
      </c>
    </row>
    <row r="10492" spans="1:2">
      <c r="A10492">
        <v>1500019388</v>
      </c>
      <c r="B10492" s="154">
        <v>0</v>
      </c>
    </row>
    <row r="10493" spans="1:2">
      <c r="A10493">
        <v>1500019420</v>
      </c>
      <c r="B10493" s="154">
        <v>0</v>
      </c>
    </row>
    <row r="10494" spans="1:2">
      <c r="A10494">
        <v>1500019372</v>
      </c>
      <c r="B10494" s="154">
        <v>0</v>
      </c>
    </row>
    <row r="10495" spans="1:2">
      <c r="A10495">
        <v>1500019405</v>
      </c>
      <c r="B10495" s="154">
        <v>0</v>
      </c>
    </row>
    <row r="10496" spans="1:2">
      <c r="A10496">
        <v>1500019435</v>
      </c>
      <c r="B10496" s="154">
        <v>0</v>
      </c>
    </row>
    <row r="10497" spans="1:2">
      <c r="A10497">
        <v>1500019406</v>
      </c>
      <c r="B10497" s="154">
        <v>0</v>
      </c>
    </row>
    <row r="10498" spans="1:2">
      <c r="A10498">
        <v>1500019422</v>
      </c>
      <c r="B10498" s="154">
        <v>0</v>
      </c>
    </row>
    <row r="10499" spans="1:2">
      <c r="A10499">
        <v>1500019375</v>
      </c>
      <c r="B10499" s="154">
        <v>0</v>
      </c>
    </row>
    <row r="10500" spans="1:2">
      <c r="A10500">
        <v>1500019404</v>
      </c>
      <c r="B10500" s="154">
        <v>0</v>
      </c>
    </row>
    <row r="10501" spans="1:2">
      <c r="A10501">
        <v>1500019425</v>
      </c>
      <c r="B10501" s="154">
        <v>0</v>
      </c>
    </row>
    <row r="10502" spans="1:2">
      <c r="A10502">
        <v>1500019387</v>
      </c>
      <c r="B10502" s="154">
        <v>0</v>
      </c>
    </row>
    <row r="10503" spans="1:2">
      <c r="A10503">
        <v>1500019386</v>
      </c>
      <c r="B10503" s="154">
        <v>0</v>
      </c>
    </row>
    <row r="10504" spans="1:2">
      <c r="A10504">
        <v>1500019426</v>
      </c>
      <c r="B10504" s="154">
        <v>0</v>
      </c>
    </row>
    <row r="10505" spans="1:2">
      <c r="A10505">
        <v>1500019391</v>
      </c>
      <c r="B10505" s="154">
        <v>0</v>
      </c>
    </row>
    <row r="10506" spans="1:2">
      <c r="A10506">
        <v>1500019419</v>
      </c>
      <c r="B10506" s="154">
        <v>0</v>
      </c>
    </row>
    <row r="10507" spans="1:2">
      <c r="A10507">
        <v>1500019412</v>
      </c>
      <c r="B10507" s="154">
        <v>0</v>
      </c>
    </row>
    <row r="10508" spans="1:2">
      <c r="A10508">
        <v>1500019403</v>
      </c>
      <c r="B10508" s="154">
        <v>0</v>
      </c>
    </row>
    <row r="10509" spans="1:2">
      <c r="A10509">
        <v>1500019376</v>
      </c>
      <c r="B10509" s="154">
        <v>0</v>
      </c>
    </row>
    <row r="10510" spans="1:2">
      <c r="A10510">
        <v>1500019438</v>
      </c>
      <c r="B10510" s="154">
        <v>0</v>
      </c>
    </row>
    <row r="10511" spans="1:2">
      <c r="A10511">
        <v>1500019402</v>
      </c>
      <c r="B10511" s="154">
        <v>0</v>
      </c>
    </row>
    <row r="10512" spans="1:2">
      <c r="A10512">
        <v>1500019466</v>
      </c>
      <c r="B10512" s="154">
        <v>0</v>
      </c>
    </row>
    <row r="10513" spans="1:2">
      <c r="A10513">
        <v>1500019503</v>
      </c>
      <c r="B10513" s="154">
        <v>0</v>
      </c>
    </row>
    <row r="10514" spans="1:2">
      <c r="A10514">
        <v>1500019505</v>
      </c>
      <c r="B10514" s="154">
        <v>0</v>
      </c>
    </row>
    <row r="10515" spans="1:2">
      <c r="A10515">
        <v>1500019460</v>
      </c>
      <c r="B10515" s="154">
        <v>0</v>
      </c>
    </row>
    <row r="10516" spans="1:2">
      <c r="A10516">
        <v>1500019457</v>
      </c>
      <c r="B10516" s="154">
        <v>0</v>
      </c>
    </row>
    <row r="10517" spans="1:2">
      <c r="A10517">
        <v>1500019492</v>
      </c>
      <c r="B10517" s="154">
        <v>0</v>
      </c>
    </row>
    <row r="10518" spans="1:2">
      <c r="A10518">
        <v>1500019458</v>
      </c>
      <c r="B10518" s="154">
        <v>0</v>
      </c>
    </row>
    <row r="10519" spans="1:2">
      <c r="A10519">
        <v>1500019495</v>
      </c>
      <c r="B10519" s="154">
        <v>0</v>
      </c>
    </row>
    <row r="10520" spans="1:2">
      <c r="A10520">
        <v>1500019447</v>
      </c>
      <c r="B10520" s="154">
        <v>0</v>
      </c>
    </row>
    <row r="10521" spans="1:2">
      <c r="A10521">
        <v>1500019461</v>
      </c>
      <c r="B10521" s="154">
        <v>0</v>
      </c>
    </row>
    <row r="10522" spans="1:2">
      <c r="A10522">
        <v>1500019506</v>
      </c>
      <c r="B10522" s="154">
        <v>0</v>
      </c>
    </row>
    <row r="10523" spans="1:2">
      <c r="A10523">
        <v>1500019494</v>
      </c>
      <c r="B10523" s="154">
        <v>0</v>
      </c>
    </row>
    <row r="10524" spans="1:2">
      <c r="A10524">
        <v>1500019498</v>
      </c>
      <c r="B10524" s="154">
        <v>0</v>
      </c>
    </row>
    <row r="10525" spans="1:2">
      <c r="A10525">
        <v>1500019482</v>
      </c>
      <c r="B10525" s="154">
        <v>0</v>
      </c>
    </row>
    <row r="10526" spans="1:2">
      <c r="A10526">
        <v>1500019481</v>
      </c>
      <c r="B10526" s="154">
        <v>0</v>
      </c>
    </row>
    <row r="10527" spans="1:2">
      <c r="A10527">
        <v>1500019456</v>
      </c>
      <c r="B10527" s="154">
        <v>0</v>
      </c>
    </row>
    <row r="10528" spans="1:2">
      <c r="A10528">
        <v>1500019477</v>
      </c>
      <c r="B10528" s="154">
        <v>0</v>
      </c>
    </row>
    <row r="10529" spans="1:2">
      <c r="A10529">
        <v>1500019493</v>
      </c>
      <c r="B10529" s="154">
        <v>0</v>
      </c>
    </row>
    <row r="10530" spans="1:2">
      <c r="A10530">
        <v>1500019471</v>
      </c>
      <c r="B10530" s="154">
        <v>0</v>
      </c>
    </row>
    <row r="10531" spans="1:2">
      <c r="A10531">
        <v>1500019497</v>
      </c>
      <c r="B10531" s="154">
        <v>0</v>
      </c>
    </row>
    <row r="10532" spans="1:2">
      <c r="A10532">
        <v>1500019502</v>
      </c>
      <c r="B10532" s="154">
        <v>0</v>
      </c>
    </row>
    <row r="10533" spans="1:2">
      <c r="A10533">
        <v>1500019489</v>
      </c>
      <c r="B10533" s="154">
        <v>0</v>
      </c>
    </row>
    <row r="10534" spans="1:2">
      <c r="A10534">
        <v>1500019487</v>
      </c>
      <c r="B10534" s="154">
        <v>0</v>
      </c>
    </row>
    <row r="10535" spans="1:2">
      <c r="A10535">
        <v>1500019476</v>
      </c>
      <c r="B10535" s="154">
        <v>0</v>
      </c>
    </row>
    <row r="10536" spans="1:2">
      <c r="A10536">
        <v>1500019488</v>
      </c>
      <c r="B10536" s="154">
        <v>0</v>
      </c>
    </row>
    <row r="10537" spans="1:2">
      <c r="A10537">
        <v>1500019483</v>
      </c>
      <c r="B10537" s="154">
        <v>0</v>
      </c>
    </row>
    <row r="10538" spans="1:2">
      <c r="A10538">
        <v>1500004970</v>
      </c>
      <c r="B10538" s="154">
        <v>108.333333333333</v>
      </c>
    </row>
    <row r="10539" spans="1:2">
      <c r="A10539">
        <v>1500006112</v>
      </c>
      <c r="B10539" s="154">
        <v>2.9166666666666701</v>
      </c>
    </row>
    <row r="10540" spans="1:2">
      <c r="A10540">
        <v>1500004463</v>
      </c>
      <c r="B10540" s="154">
        <v>42.3333333333333</v>
      </c>
    </row>
    <row r="10541" spans="1:2">
      <c r="A10541">
        <v>1500002809</v>
      </c>
      <c r="B10541" s="154">
        <v>0</v>
      </c>
    </row>
    <row r="10542" spans="1:2">
      <c r="A10542">
        <v>1500001790</v>
      </c>
      <c r="B10542" s="154">
        <v>62.3333333333333</v>
      </c>
    </row>
    <row r="10543" spans="1:2">
      <c r="A10543">
        <v>1500001791</v>
      </c>
      <c r="B10543" s="154">
        <v>1.25</v>
      </c>
    </row>
    <row r="10544" spans="1:2">
      <c r="A10544">
        <v>1500003900</v>
      </c>
      <c r="B10544" s="154">
        <v>0</v>
      </c>
    </row>
    <row r="10545" spans="1:2">
      <c r="A10545">
        <v>1500004993</v>
      </c>
      <c r="B10545" s="154">
        <v>53.0833333333333</v>
      </c>
    </row>
    <row r="10546" spans="1:2">
      <c r="A10546">
        <v>1500004994</v>
      </c>
      <c r="B10546" s="154">
        <v>0</v>
      </c>
    </row>
    <row r="10547" spans="1:2">
      <c r="A10547">
        <v>1500001792</v>
      </c>
      <c r="B10547" s="154">
        <v>0</v>
      </c>
    </row>
    <row r="10548" spans="1:2">
      <c r="A10548">
        <v>1500001793</v>
      </c>
      <c r="B10548" s="154">
        <v>20</v>
      </c>
    </row>
    <row r="10549" spans="1:2">
      <c r="A10549">
        <v>1500001794</v>
      </c>
      <c r="B10549" s="154">
        <v>26.9166666666667</v>
      </c>
    </row>
    <row r="10550" spans="1:2">
      <c r="A10550">
        <v>1500001795</v>
      </c>
      <c r="B10550" s="154">
        <v>0</v>
      </c>
    </row>
    <row r="10551" spans="1:2">
      <c r="A10551">
        <v>1500001797</v>
      </c>
      <c r="B10551" s="154">
        <v>0</v>
      </c>
    </row>
    <row r="10552" spans="1:2">
      <c r="A10552">
        <v>1500001798</v>
      </c>
      <c r="B10552" s="154">
        <v>25.1666666666667</v>
      </c>
    </row>
    <row r="10553" spans="1:2">
      <c r="A10553">
        <v>1500001799</v>
      </c>
      <c r="B10553" s="154">
        <v>27.1666666666667</v>
      </c>
    </row>
    <row r="10554" spans="1:2">
      <c r="A10554">
        <v>1500001801</v>
      </c>
      <c r="B10554" s="154">
        <v>29.5833333333333</v>
      </c>
    </row>
    <row r="10555" spans="1:2">
      <c r="A10555">
        <v>1500011785</v>
      </c>
      <c r="B10555" s="154">
        <v>96.216666666666697</v>
      </c>
    </row>
    <row r="10556" spans="1:2">
      <c r="A10556">
        <v>1500001803</v>
      </c>
      <c r="B10556" s="154">
        <v>0</v>
      </c>
    </row>
    <row r="10557" spans="1:2">
      <c r="A10557">
        <v>1500001872</v>
      </c>
      <c r="B10557" s="154">
        <v>65.0833333333333</v>
      </c>
    </row>
    <row r="10558" spans="1:2">
      <c r="A10558">
        <v>1500011801</v>
      </c>
      <c r="B10558" s="154">
        <v>0</v>
      </c>
    </row>
    <row r="10559" spans="1:2">
      <c r="A10559">
        <v>1500001875</v>
      </c>
      <c r="B10559" s="154">
        <v>0</v>
      </c>
    </row>
    <row r="10560" spans="1:2">
      <c r="A10560">
        <v>1500001876</v>
      </c>
      <c r="B10560" s="154">
        <v>16.6666666666667</v>
      </c>
    </row>
    <row r="10561" spans="1:2">
      <c r="A10561">
        <v>1500001877</v>
      </c>
      <c r="B10561" s="154">
        <v>26.0416666666667</v>
      </c>
    </row>
    <row r="10562" spans="1:2">
      <c r="A10562">
        <v>1500001878</v>
      </c>
      <c r="B10562" s="154">
        <v>142.791666666667</v>
      </c>
    </row>
    <row r="10563" spans="1:2">
      <c r="A10563">
        <v>1500001879</v>
      </c>
      <c r="B10563" s="154">
        <v>31.5</v>
      </c>
    </row>
    <row r="10564" spans="1:2">
      <c r="A10564">
        <v>1500001804</v>
      </c>
      <c r="B10564" s="154">
        <v>46.1666666666667</v>
      </c>
    </row>
    <row r="10565" spans="1:2">
      <c r="A10565">
        <v>1500001805</v>
      </c>
      <c r="B10565" s="154">
        <v>64.0833333333333</v>
      </c>
    </row>
    <row r="10566" spans="1:2">
      <c r="A10566">
        <v>1500001806</v>
      </c>
      <c r="B10566" s="154">
        <v>8.6999999999999993</v>
      </c>
    </row>
    <row r="10567" spans="1:2">
      <c r="A10567">
        <v>1500001807</v>
      </c>
      <c r="B10567" s="154">
        <v>23.1666666666667</v>
      </c>
    </row>
    <row r="10568" spans="1:2">
      <c r="A10568">
        <v>1500001880</v>
      </c>
      <c r="B10568" s="154">
        <v>10.1666666666667</v>
      </c>
    </row>
    <row r="10569" spans="1:2">
      <c r="A10569">
        <v>1500012230</v>
      </c>
      <c r="B10569" s="154">
        <v>20.0833333333333</v>
      </c>
    </row>
    <row r="10570" spans="1:2">
      <c r="A10570">
        <v>1500001810</v>
      </c>
      <c r="B10570" s="154">
        <v>18.3333333333333</v>
      </c>
    </row>
    <row r="10571" spans="1:2">
      <c r="A10571">
        <v>1500001812</v>
      </c>
      <c r="B10571" s="154">
        <v>6.4166666666666696</v>
      </c>
    </row>
    <row r="10572" spans="1:2">
      <c r="A10572">
        <v>1500001813</v>
      </c>
      <c r="B10572" s="154">
        <v>0</v>
      </c>
    </row>
    <row r="10573" spans="1:2">
      <c r="A10573">
        <v>1500001814</v>
      </c>
      <c r="B10573" s="154">
        <v>89.325000000000003</v>
      </c>
    </row>
    <row r="10574" spans="1:2">
      <c r="A10574">
        <v>1500001816</v>
      </c>
      <c r="B10574" s="154">
        <v>66.233333333333306</v>
      </c>
    </row>
    <row r="10575" spans="1:2">
      <c r="A10575">
        <v>1500001817</v>
      </c>
      <c r="B10575" s="154">
        <v>17.6666666666667</v>
      </c>
    </row>
    <row r="10576" spans="1:2">
      <c r="A10576">
        <v>1500011781</v>
      </c>
      <c r="B10576" s="154">
        <v>0</v>
      </c>
    </row>
    <row r="10577" spans="1:2">
      <c r="A10577">
        <v>1500001818</v>
      </c>
      <c r="B10577" s="154">
        <v>31.625</v>
      </c>
    </row>
    <row r="10578" spans="1:2">
      <c r="A10578">
        <v>1500001819</v>
      </c>
      <c r="B10578" s="154">
        <v>10.25</v>
      </c>
    </row>
    <row r="10579" spans="1:2">
      <c r="A10579">
        <v>1500004181</v>
      </c>
      <c r="B10579" s="154">
        <v>16.3333333333333</v>
      </c>
    </row>
    <row r="10580" spans="1:2">
      <c r="A10580">
        <v>1500004185</v>
      </c>
      <c r="B10580" s="154">
        <v>14.3333333333333</v>
      </c>
    </row>
    <row r="10581" spans="1:2">
      <c r="A10581">
        <v>1500004187</v>
      </c>
      <c r="B10581" s="154">
        <v>14.25</v>
      </c>
    </row>
    <row r="10582" spans="1:2">
      <c r="A10582">
        <v>1500004188</v>
      </c>
      <c r="B10582" s="154">
        <v>12.133333333333301</v>
      </c>
    </row>
    <row r="10583" spans="1:2">
      <c r="A10583">
        <v>1500004192</v>
      </c>
      <c r="B10583" s="154">
        <v>0</v>
      </c>
    </row>
    <row r="10584" spans="1:2">
      <c r="A10584">
        <v>1500001882</v>
      </c>
      <c r="B10584" s="154">
        <v>35.4166666666667</v>
      </c>
    </row>
    <row r="10585" spans="1:2">
      <c r="A10585">
        <v>1500001883</v>
      </c>
      <c r="B10585" s="154">
        <v>0</v>
      </c>
    </row>
    <row r="10586" spans="1:2">
      <c r="A10586">
        <v>1500004195</v>
      </c>
      <c r="B10586" s="154">
        <v>45</v>
      </c>
    </row>
    <row r="10587" spans="1:2">
      <c r="A10587">
        <v>1500004196</v>
      </c>
      <c r="B10587" s="154">
        <v>4.9166666666666696</v>
      </c>
    </row>
    <row r="10588" spans="1:2">
      <c r="A10588">
        <v>1500006004</v>
      </c>
      <c r="B10588" s="154">
        <v>98.4166666666667</v>
      </c>
    </row>
    <row r="10589" spans="1:2">
      <c r="A10589">
        <v>1500006005</v>
      </c>
      <c r="B10589" s="154">
        <v>51.341666666666697</v>
      </c>
    </row>
    <row r="10590" spans="1:2">
      <c r="A10590">
        <v>1500006006</v>
      </c>
      <c r="B10590" s="154">
        <v>39.3333333333333</v>
      </c>
    </row>
    <row r="10591" spans="1:2">
      <c r="A10591">
        <v>1500006007</v>
      </c>
      <c r="B10591" s="154">
        <v>53.5</v>
      </c>
    </row>
    <row r="10592" spans="1:2">
      <c r="A10592">
        <v>1500006008</v>
      </c>
      <c r="B10592" s="154">
        <v>0</v>
      </c>
    </row>
    <row r="10593" spans="1:2">
      <c r="A10593">
        <v>1500006009</v>
      </c>
      <c r="B10593" s="154">
        <v>10.4166666666667</v>
      </c>
    </row>
    <row r="10594" spans="1:2">
      <c r="A10594">
        <v>1500006011</v>
      </c>
      <c r="B10594" s="154">
        <v>14</v>
      </c>
    </row>
    <row r="10595" spans="1:2">
      <c r="A10595">
        <v>1500006076</v>
      </c>
      <c r="B10595" s="154">
        <v>8.5</v>
      </c>
    </row>
    <row r="10596" spans="1:2">
      <c r="A10596">
        <v>1500006014</v>
      </c>
      <c r="B10596" s="154">
        <v>0</v>
      </c>
    </row>
    <row r="10597" spans="1:2">
      <c r="A10597">
        <v>1500006016</v>
      </c>
      <c r="B10597" s="154">
        <v>0</v>
      </c>
    </row>
    <row r="10598" spans="1:2">
      <c r="A10598">
        <v>1500006017</v>
      </c>
      <c r="B10598" s="154">
        <v>45.3333333333333</v>
      </c>
    </row>
    <row r="10599" spans="1:2">
      <c r="A10599">
        <v>1500006019</v>
      </c>
      <c r="B10599" s="154">
        <v>8.1666666666666696</v>
      </c>
    </row>
    <row r="10600" spans="1:2">
      <c r="A10600">
        <v>1500006020</v>
      </c>
      <c r="B10600" s="154">
        <v>55.25</v>
      </c>
    </row>
    <row r="10601" spans="1:2">
      <c r="A10601">
        <v>1500006021</v>
      </c>
      <c r="B10601" s="154">
        <v>41.266666666666701</v>
      </c>
    </row>
    <row r="10602" spans="1:2">
      <c r="A10602">
        <v>1500006022</v>
      </c>
      <c r="B10602" s="154">
        <v>28.1666666666667</v>
      </c>
    </row>
    <row r="10603" spans="1:2">
      <c r="A10603">
        <v>1500006237</v>
      </c>
      <c r="B10603" s="154">
        <v>5.8333333333333304</v>
      </c>
    </row>
    <row r="10604" spans="1:2">
      <c r="A10604">
        <v>1500006077</v>
      </c>
      <c r="B10604" s="154">
        <v>20.8333333333333</v>
      </c>
    </row>
    <row r="10605" spans="1:2">
      <c r="A10605">
        <v>1500006023</v>
      </c>
      <c r="B10605" s="154">
        <v>53.3333333333333</v>
      </c>
    </row>
    <row r="10606" spans="1:2">
      <c r="A10606">
        <v>1500006081</v>
      </c>
      <c r="B10606" s="154">
        <v>3.9166666666666701</v>
      </c>
    </row>
    <row r="10607" spans="1:2">
      <c r="A10607">
        <v>1500006082</v>
      </c>
      <c r="B10607" s="154">
        <v>11.3333333333333</v>
      </c>
    </row>
    <row r="10608" spans="1:2">
      <c r="A10608">
        <v>1500006083</v>
      </c>
      <c r="B10608" s="154">
        <v>75.75</v>
      </c>
    </row>
    <row r="10609" spans="1:2">
      <c r="A10609">
        <v>1500006084</v>
      </c>
      <c r="B10609" s="154">
        <v>0</v>
      </c>
    </row>
    <row r="10610" spans="1:2">
      <c r="A10610">
        <v>1500006085</v>
      </c>
      <c r="B10610" s="154">
        <v>5.8333333333333304</v>
      </c>
    </row>
    <row r="10611" spans="1:2">
      <c r="A10611">
        <v>1500006087</v>
      </c>
      <c r="B10611" s="154">
        <v>21.1666666666667</v>
      </c>
    </row>
    <row r="10612" spans="1:2">
      <c r="A10612">
        <v>1500006088</v>
      </c>
      <c r="B10612" s="154">
        <v>1.3333333333333299</v>
      </c>
    </row>
    <row r="10613" spans="1:2">
      <c r="A10613">
        <v>1500006090</v>
      </c>
      <c r="B10613" s="154">
        <v>32.4166666666667</v>
      </c>
    </row>
    <row r="10614" spans="1:2">
      <c r="A10614">
        <v>1500006091</v>
      </c>
      <c r="B10614" s="154">
        <v>4.5</v>
      </c>
    </row>
    <row r="10615" spans="1:2">
      <c r="A10615">
        <v>1500006092</v>
      </c>
      <c r="B10615" s="154">
        <v>34</v>
      </c>
    </row>
    <row r="10616" spans="1:2">
      <c r="A10616">
        <v>1500003275</v>
      </c>
      <c r="B10616" s="154">
        <v>1.6666666666666701</v>
      </c>
    </row>
    <row r="10617" spans="1:2">
      <c r="A10617">
        <v>1500003276</v>
      </c>
      <c r="B10617" s="154">
        <v>38.75</v>
      </c>
    </row>
    <row r="10618" spans="1:2">
      <c r="A10618">
        <v>1500003278</v>
      </c>
      <c r="B10618" s="154">
        <v>0</v>
      </c>
    </row>
    <row r="10619" spans="1:2">
      <c r="A10619">
        <v>1500003176</v>
      </c>
      <c r="B10619" s="154">
        <v>0</v>
      </c>
    </row>
    <row r="10620" spans="1:2">
      <c r="A10620">
        <v>1500003177</v>
      </c>
      <c r="B10620" s="154">
        <v>10.8333333333333</v>
      </c>
    </row>
    <row r="10621" spans="1:2">
      <c r="A10621">
        <v>1500003179</v>
      </c>
      <c r="B10621" s="154">
        <v>23.6666666666667</v>
      </c>
    </row>
    <row r="10622" spans="1:2">
      <c r="A10622">
        <v>1500003180</v>
      </c>
      <c r="B10622" s="154">
        <v>1.5833333333333299</v>
      </c>
    </row>
    <row r="10623" spans="1:2">
      <c r="A10623">
        <v>1500003181</v>
      </c>
      <c r="B10623" s="154">
        <v>0</v>
      </c>
    </row>
    <row r="10624" spans="1:2">
      <c r="A10624">
        <v>1500003182</v>
      </c>
      <c r="B10624" s="154">
        <v>15.0833333333333</v>
      </c>
    </row>
    <row r="10625" spans="1:2">
      <c r="A10625">
        <v>1500003250</v>
      </c>
      <c r="B10625" s="154">
        <v>11.4166666666667</v>
      </c>
    </row>
    <row r="10626" spans="1:2">
      <c r="A10626">
        <v>1500003186</v>
      </c>
      <c r="B10626" s="154">
        <v>16.6666666666667</v>
      </c>
    </row>
    <row r="10627" spans="1:2">
      <c r="A10627">
        <v>1500003187</v>
      </c>
      <c r="B10627" s="154">
        <v>6.75</v>
      </c>
    </row>
    <row r="10628" spans="1:2">
      <c r="A10628">
        <v>1500003188</v>
      </c>
      <c r="B10628" s="154">
        <v>43.6666666666667</v>
      </c>
    </row>
    <row r="10629" spans="1:2">
      <c r="A10629">
        <v>1500003189</v>
      </c>
      <c r="B10629" s="154">
        <v>9.0833333333333304</v>
      </c>
    </row>
    <row r="10630" spans="1:2">
      <c r="A10630">
        <v>1500003254</v>
      </c>
      <c r="B10630" s="154">
        <v>15.75</v>
      </c>
    </row>
    <row r="10631" spans="1:2">
      <c r="A10631">
        <v>1500003191</v>
      </c>
      <c r="B10631" s="154">
        <v>4.3333333333333304</v>
      </c>
    </row>
    <row r="10632" spans="1:2">
      <c r="A10632">
        <v>1500003192</v>
      </c>
      <c r="B10632" s="154">
        <v>44.3333333333333</v>
      </c>
    </row>
    <row r="10633" spans="1:2">
      <c r="A10633">
        <v>1500003193</v>
      </c>
      <c r="B10633" s="154">
        <v>29.1666666666667</v>
      </c>
    </row>
    <row r="10634" spans="1:2">
      <c r="A10634">
        <v>1500003194</v>
      </c>
      <c r="B10634" s="154">
        <v>84.3333333333333</v>
      </c>
    </row>
    <row r="10635" spans="1:2">
      <c r="A10635">
        <v>1500006296</v>
      </c>
      <c r="B10635" s="154">
        <v>0</v>
      </c>
    </row>
    <row r="10636" spans="1:2">
      <c r="A10636">
        <v>1500002011</v>
      </c>
      <c r="B10636" s="154">
        <v>27.0833333333333</v>
      </c>
    </row>
    <row r="10637" spans="1:2">
      <c r="A10637">
        <v>1500002020</v>
      </c>
      <c r="B10637" s="154">
        <v>0</v>
      </c>
    </row>
    <row r="10638" spans="1:2">
      <c r="A10638">
        <v>1500003362</v>
      </c>
      <c r="B10638" s="154">
        <v>12.5</v>
      </c>
    </row>
    <row r="10639" spans="1:2">
      <c r="A10639">
        <v>1500005313</v>
      </c>
      <c r="B10639" s="154">
        <v>96.75</v>
      </c>
    </row>
    <row r="10640" spans="1:2">
      <c r="A10640">
        <v>1500003358</v>
      </c>
      <c r="B10640" s="154">
        <v>0</v>
      </c>
    </row>
    <row r="10641" spans="1:2">
      <c r="A10641">
        <v>1500003935</v>
      </c>
      <c r="B10641" s="154">
        <v>0</v>
      </c>
    </row>
    <row r="10642" spans="1:2">
      <c r="A10642">
        <v>1500004360</v>
      </c>
      <c r="B10642" s="154">
        <v>0</v>
      </c>
    </row>
    <row r="10643" spans="1:2">
      <c r="A10643">
        <v>1500004361</v>
      </c>
      <c r="B10643" s="154">
        <v>0</v>
      </c>
    </row>
    <row r="10644" spans="1:2">
      <c r="A10644">
        <v>1500004362</v>
      </c>
      <c r="B10644" s="154">
        <v>0</v>
      </c>
    </row>
    <row r="10645" spans="1:2">
      <c r="A10645">
        <v>1500003936</v>
      </c>
      <c r="B10645" s="154">
        <v>0</v>
      </c>
    </row>
    <row r="10646" spans="1:2">
      <c r="A10646">
        <v>1500005314</v>
      </c>
      <c r="B10646" s="154">
        <v>7.5</v>
      </c>
    </row>
    <row r="10647" spans="1:2">
      <c r="A10647">
        <v>1500004363</v>
      </c>
      <c r="B10647" s="154">
        <v>36.0833333333333</v>
      </c>
    </row>
    <row r="10648" spans="1:2">
      <c r="A10648">
        <v>1500003937</v>
      </c>
      <c r="B10648" s="154">
        <v>14.5833333333333</v>
      </c>
    </row>
    <row r="10649" spans="1:2">
      <c r="A10649">
        <v>1500005554</v>
      </c>
      <c r="B10649" s="154">
        <v>0</v>
      </c>
    </row>
    <row r="10650" spans="1:2">
      <c r="A10650">
        <v>1500011799</v>
      </c>
      <c r="B10650" s="154">
        <v>24.1666666666667</v>
      </c>
    </row>
    <row r="10651" spans="1:2">
      <c r="A10651">
        <v>1500005432</v>
      </c>
      <c r="B10651" s="154">
        <v>35.3333333333333</v>
      </c>
    </row>
    <row r="10652" spans="1:2">
      <c r="A10652">
        <v>1500005555</v>
      </c>
      <c r="B10652" s="154">
        <v>18.5</v>
      </c>
    </row>
    <row r="10653" spans="1:2">
      <c r="A10653">
        <v>1500005856</v>
      </c>
      <c r="B10653" s="154">
        <v>11.875</v>
      </c>
    </row>
    <row r="10654" spans="1:2">
      <c r="A10654">
        <v>1500004632</v>
      </c>
      <c r="B10654" s="154">
        <v>1.6666666666666701</v>
      </c>
    </row>
    <row r="10655" spans="1:2">
      <c r="A10655">
        <v>1500005857</v>
      </c>
      <c r="B10655" s="154">
        <v>5.8333333333333304</v>
      </c>
    </row>
    <row r="10656" spans="1:2">
      <c r="A10656">
        <v>1500003365</v>
      </c>
      <c r="B10656" s="154">
        <v>0</v>
      </c>
    </row>
    <row r="10657" spans="1:2">
      <c r="A10657">
        <v>1500005123</v>
      </c>
      <c r="B10657" s="154">
        <v>0</v>
      </c>
    </row>
    <row r="10658" spans="1:2">
      <c r="A10658">
        <v>1500003985</v>
      </c>
      <c r="B10658" s="154">
        <v>9.1</v>
      </c>
    </row>
    <row r="10659" spans="1:2">
      <c r="A10659">
        <v>1500005681</v>
      </c>
      <c r="B10659" s="154">
        <v>12.875</v>
      </c>
    </row>
    <row r="10660" spans="1:2">
      <c r="A10660">
        <v>1500005682</v>
      </c>
      <c r="B10660" s="154">
        <v>0</v>
      </c>
    </row>
    <row r="10661" spans="1:2">
      <c r="A10661">
        <v>1500003959</v>
      </c>
      <c r="B10661" s="154">
        <v>0</v>
      </c>
    </row>
    <row r="10662" spans="1:2">
      <c r="A10662">
        <v>1500003960</v>
      </c>
      <c r="B10662" s="154">
        <v>0</v>
      </c>
    </row>
    <row r="10663" spans="1:2">
      <c r="A10663">
        <v>1500005757</v>
      </c>
      <c r="B10663" s="154">
        <v>0</v>
      </c>
    </row>
    <row r="10664" spans="1:2">
      <c r="A10664">
        <v>1500005758</v>
      </c>
      <c r="B10664" s="154">
        <v>40.1666666666667</v>
      </c>
    </row>
    <row r="10665" spans="1:2">
      <c r="A10665">
        <v>1500005759</v>
      </c>
      <c r="B10665" s="154">
        <v>35.366666666666703</v>
      </c>
    </row>
    <row r="10666" spans="1:2">
      <c r="A10666">
        <v>1500003986</v>
      </c>
      <c r="B10666" s="154">
        <v>28.183333333333302</v>
      </c>
    </row>
    <row r="10667" spans="1:2">
      <c r="A10667">
        <v>1500003366</v>
      </c>
      <c r="B10667" s="154">
        <v>0</v>
      </c>
    </row>
    <row r="10668" spans="1:2">
      <c r="A10668">
        <v>1500003961</v>
      </c>
      <c r="B10668" s="154">
        <v>0</v>
      </c>
    </row>
    <row r="10669" spans="1:2">
      <c r="A10669">
        <v>1500005751</v>
      </c>
      <c r="B10669" s="154">
        <v>0</v>
      </c>
    </row>
    <row r="10670" spans="1:2">
      <c r="A10670">
        <v>1500005150</v>
      </c>
      <c r="B10670" s="154">
        <v>5.4166666666666696</v>
      </c>
    </row>
    <row r="10671" spans="1:2">
      <c r="A10671">
        <v>1500004757</v>
      </c>
      <c r="B10671" s="154">
        <v>5.7916666666666696</v>
      </c>
    </row>
    <row r="10672" spans="1:2">
      <c r="A10672">
        <v>1500005425</v>
      </c>
      <c r="B10672" s="154">
        <v>27.5</v>
      </c>
    </row>
    <row r="10673" spans="1:2">
      <c r="A10673">
        <v>1500005426</v>
      </c>
      <c r="B10673" s="154">
        <v>20.9166666666667</v>
      </c>
    </row>
    <row r="10674" spans="1:2">
      <c r="A10674">
        <v>1500005427</v>
      </c>
      <c r="B10674" s="154">
        <v>3.75</v>
      </c>
    </row>
    <row r="10675" spans="1:2">
      <c r="A10675">
        <v>1500004353</v>
      </c>
      <c r="B10675" s="154">
        <v>45.9166666666667</v>
      </c>
    </row>
    <row r="10676" spans="1:2">
      <c r="A10676">
        <v>1500003024</v>
      </c>
      <c r="B10676" s="154">
        <v>3.75</v>
      </c>
    </row>
    <row r="10677" spans="1:2">
      <c r="A10677">
        <v>1500003025</v>
      </c>
      <c r="B10677" s="154">
        <v>0</v>
      </c>
    </row>
    <row r="10678" spans="1:2">
      <c r="A10678">
        <v>1500005124</v>
      </c>
      <c r="B10678" s="154">
        <v>17.25</v>
      </c>
    </row>
    <row r="10679" spans="1:2">
      <c r="A10679">
        <v>1500005125</v>
      </c>
      <c r="B10679" s="154">
        <v>0</v>
      </c>
    </row>
    <row r="10680" spans="1:2">
      <c r="A10680">
        <v>1500005126</v>
      </c>
      <c r="B10680" s="154">
        <v>36.25</v>
      </c>
    </row>
    <row r="10681" spans="1:2">
      <c r="A10681">
        <v>1500005428</v>
      </c>
      <c r="B10681" s="154">
        <v>27.55</v>
      </c>
    </row>
    <row r="10682" spans="1:2">
      <c r="A10682">
        <v>1500005859</v>
      </c>
      <c r="B10682" s="154">
        <v>5.5833333333333304</v>
      </c>
    </row>
    <row r="10683" spans="1:2">
      <c r="A10683">
        <v>1500005127</v>
      </c>
      <c r="B10683" s="154">
        <v>0</v>
      </c>
    </row>
    <row r="10684" spans="1:2">
      <c r="A10684">
        <v>1500005130</v>
      </c>
      <c r="B10684" s="154">
        <v>0</v>
      </c>
    </row>
    <row r="10685" spans="1:2">
      <c r="A10685">
        <v>1500001749</v>
      </c>
      <c r="B10685" s="154">
        <v>0.79166666666666696</v>
      </c>
    </row>
    <row r="10686" spans="1:2">
      <c r="A10686">
        <v>1500001750</v>
      </c>
      <c r="B10686" s="154">
        <v>0</v>
      </c>
    </row>
    <row r="10687" spans="1:2">
      <c r="A10687">
        <v>1500006257</v>
      </c>
      <c r="B10687" s="154">
        <v>62.625</v>
      </c>
    </row>
    <row r="10688" spans="1:2">
      <c r="A10688">
        <v>1500004787</v>
      </c>
      <c r="B10688" s="154">
        <v>15.5833333333333</v>
      </c>
    </row>
    <row r="10689" spans="1:2">
      <c r="A10689">
        <v>1500003598</v>
      </c>
      <c r="B10689" s="154">
        <v>16.25</v>
      </c>
    </row>
    <row r="10690" spans="1:2">
      <c r="A10690">
        <v>1500003605</v>
      </c>
      <c r="B10690" s="154">
        <v>0</v>
      </c>
    </row>
    <row r="10691" spans="1:2">
      <c r="A10691">
        <v>1500003608</v>
      </c>
      <c r="B10691" s="154">
        <v>6.25</v>
      </c>
    </row>
    <row r="10692" spans="1:2">
      <c r="A10692">
        <v>1500004414</v>
      </c>
      <c r="B10692" s="154">
        <v>36.9166666666667</v>
      </c>
    </row>
    <row r="10693" spans="1:2">
      <c r="A10693">
        <v>1500003609</v>
      </c>
      <c r="B10693" s="154">
        <v>0</v>
      </c>
    </row>
    <row r="10694" spans="1:2">
      <c r="A10694">
        <v>1500003610</v>
      </c>
      <c r="B10694" s="154">
        <v>14.8333333333333</v>
      </c>
    </row>
    <row r="10695" spans="1:2">
      <c r="A10695">
        <v>1500006202</v>
      </c>
      <c r="B10695" s="154">
        <v>15.4166666666667</v>
      </c>
    </row>
    <row r="10696" spans="1:2">
      <c r="A10696">
        <v>1500001745</v>
      </c>
      <c r="B10696" s="154">
        <v>11.75</v>
      </c>
    </row>
    <row r="10697" spans="1:2">
      <c r="A10697">
        <v>1500004505</v>
      </c>
      <c r="B10697" s="154">
        <v>1.6666666666666701</v>
      </c>
    </row>
    <row r="10698" spans="1:2">
      <c r="A10698">
        <v>1500001737</v>
      </c>
      <c r="B10698" s="154">
        <v>16.8333333333333</v>
      </c>
    </row>
    <row r="10699" spans="1:2">
      <c r="A10699">
        <v>1500004023</v>
      </c>
      <c r="B10699" s="154">
        <v>48.375</v>
      </c>
    </row>
    <row r="10700" spans="1:2">
      <c r="A10700">
        <v>1500005154</v>
      </c>
      <c r="B10700" s="154">
        <v>0</v>
      </c>
    </row>
    <row r="10701" spans="1:2">
      <c r="A10701">
        <v>1500004506</v>
      </c>
      <c r="B10701" s="154">
        <v>6.6666666666666696</v>
      </c>
    </row>
    <row r="10702" spans="1:2">
      <c r="A10702">
        <v>1500002110</v>
      </c>
      <c r="B10702" s="154">
        <v>3.3583333333333298</v>
      </c>
    </row>
    <row r="10703" spans="1:2">
      <c r="A10703">
        <v>1500004024</v>
      </c>
      <c r="B10703" s="154">
        <v>16.6666666666667</v>
      </c>
    </row>
    <row r="10704" spans="1:2">
      <c r="A10704">
        <v>1500005155</v>
      </c>
      <c r="B10704" s="154">
        <v>0</v>
      </c>
    </row>
    <row r="10705" spans="1:2">
      <c r="A10705">
        <v>1500005278</v>
      </c>
      <c r="B10705" s="154">
        <v>25.9166666666667</v>
      </c>
    </row>
    <row r="10706" spans="1:2">
      <c r="A10706">
        <v>1500002216</v>
      </c>
      <c r="B10706" s="154">
        <v>0</v>
      </c>
    </row>
    <row r="10707" spans="1:2">
      <c r="A10707">
        <v>1500002217</v>
      </c>
      <c r="B10707" s="154">
        <v>20.875</v>
      </c>
    </row>
    <row r="10708" spans="1:2">
      <c r="A10708">
        <v>1500002218</v>
      </c>
      <c r="B10708" s="154">
        <v>0</v>
      </c>
    </row>
    <row r="10709" spans="1:2">
      <c r="A10709">
        <v>1500002219</v>
      </c>
      <c r="B10709" s="154">
        <v>18.941666666666698</v>
      </c>
    </row>
    <row r="10710" spans="1:2">
      <c r="A10710">
        <v>1500002580</v>
      </c>
      <c r="B10710" s="154">
        <v>0.83333333333333304</v>
      </c>
    </row>
    <row r="10711" spans="1:2">
      <c r="A10711">
        <v>1500002592</v>
      </c>
      <c r="B10711" s="154">
        <v>15.875</v>
      </c>
    </row>
    <row r="10712" spans="1:2">
      <c r="A10712">
        <v>1500002581</v>
      </c>
      <c r="B10712" s="154">
        <v>15.1666666666667</v>
      </c>
    </row>
    <row r="10713" spans="1:2">
      <c r="A10713">
        <v>1500002594</v>
      </c>
      <c r="B10713" s="154">
        <v>3.3333333333333299</v>
      </c>
    </row>
    <row r="10714" spans="1:2">
      <c r="A10714">
        <v>1500002595</v>
      </c>
      <c r="B10714" s="154">
        <v>16.75</v>
      </c>
    </row>
    <row r="10715" spans="1:2">
      <c r="A10715">
        <v>1500003359</v>
      </c>
      <c r="B10715" s="154">
        <v>0</v>
      </c>
    </row>
    <row r="10716" spans="1:2">
      <c r="A10716">
        <v>1500003901</v>
      </c>
      <c r="B10716" s="154">
        <v>67.9166666666667</v>
      </c>
    </row>
    <row r="10717" spans="1:2">
      <c r="A10717">
        <v>1500003990</v>
      </c>
      <c r="B10717" s="154">
        <v>31.75</v>
      </c>
    </row>
    <row r="10718" spans="1:2">
      <c r="A10718">
        <v>1500003991</v>
      </c>
      <c r="B10718" s="154">
        <v>0</v>
      </c>
    </row>
    <row r="10719" spans="1:2">
      <c r="A10719">
        <v>1500004412</v>
      </c>
      <c r="B10719" s="154">
        <v>26.4583333333333</v>
      </c>
    </row>
    <row r="10720" spans="1:2">
      <c r="A10720">
        <v>1500004413</v>
      </c>
      <c r="B10720" s="154">
        <v>35.994999999999997</v>
      </c>
    </row>
    <row r="10721" spans="1:2">
      <c r="A10721">
        <v>1500005335</v>
      </c>
      <c r="B10721" s="154">
        <v>10.9166666666667</v>
      </c>
    </row>
    <row r="10722" spans="1:2">
      <c r="A10722">
        <v>1500002582</v>
      </c>
      <c r="B10722" s="154">
        <v>3.3333333333333299</v>
      </c>
    </row>
    <row r="10723" spans="1:2">
      <c r="A10723">
        <v>1500004406</v>
      </c>
      <c r="B10723" s="154">
        <v>28.3333333333333</v>
      </c>
    </row>
    <row r="10724" spans="1:2">
      <c r="A10724">
        <v>1500002224</v>
      </c>
      <c r="B10724" s="154">
        <v>35.25</v>
      </c>
    </row>
    <row r="10725" spans="1:2">
      <c r="A10725">
        <v>1500006060</v>
      </c>
      <c r="B10725" s="154">
        <v>3.75</v>
      </c>
    </row>
    <row r="10726" spans="1:2">
      <c r="A10726">
        <v>1500006061</v>
      </c>
      <c r="B10726" s="154">
        <v>24.2083333333333</v>
      </c>
    </row>
    <row r="10727" spans="1:2">
      <c r="A10727">
        <v>1500006062</v>
      </c>
      <c r="B10727" s="154">
        <v>0</v>
      </c>
    </row>
    <row r="10728" spans="1:2">
      <c r="A10728">
        <v>1500005996</v>
      </c>
      <c r="B10728" s="154">
        <v>9.75</v>
      </c>
    </row>
    <row r="10729" spans="1:2">
      <c r="A10729">
        <v>1500005997</v>
      </c>
      <c r="B10729" s="154">
        <v>18.808333333333302</v>
      </c>
    </row>
    <row r="10730" spans="1:2">
      <c r="A10730">
        <v>1500005998</v>
      </c>
      <c r="B10730" s="154">
        <v>14.5833333333333</v>
      </c>
    </row>
    <row r="10731" spans="1:2">
      <c r="A10731">
        <v>1500003902</v>
      </c>
      <c r="B10731" s="154">
        <v>43.5833333333333</v>
      </c>
    </row>
    <row r="10732" spans="1:2">
      <c r="A10732">
        <v>1500004006</v>
      </c>
      <c r="B10732" s="154">
        <v>22.316666666666698</v>
      </c>
    </row>
    <row r="10733" spans="1:2">
      <c r="A10733">
        <v>1500004007</v>
      </c>
      <c r="B10733" s="154">
        <v>11.1666666666667</v>
      </c>
    </row>
    <row r="10734" spans="1:2">
      <c r="A10734">
        <v>1500003984</v>
      </c>
      <c r="B10734" s="154">
        <v>0</v>
      </c>
    </row>
    <row r="10735" spans="1:2">
      <c r="A10735">
        <v>1500004009</v>
      </c>
      <c r="B10735" s="154">
        <v>12.75</v>
      </c>
    </row>
    <row r="10736" spans="1:2">
      <c r="A10736">
        <v>1500004010</v>
      </c>
      <c r="B10736" s="154">
        <v>36.3333333333333</v>
      </c>
    </row>
    <row r="10737" spans="1:2">
      <c r="A10737">
        <v>1500004011</v>
      </c>
      <c r="B10737" s="154">
        <v>22.25</v>
      </c>
    </row>
    <row r="10738" spans="1:2">
      <c r="A10738">
        <v>1500012229</v>
      </c>
      <c r="B10738" s="154">
        <v>0</v>
      </c>
    </row>
    <row r="10739" spans="1:2">
      <c r="A10739">
        <v>1500004012</v>
      </c>
      <c r="B10739" s="154">
        <v>17.0833333333333</v>
      </c>
    </row>
    <row r="10740" spans="1:2">
      <c r="A10740">
        <v>1500012226</v>
      </c>
      <c r="B10740" s="154">
        <v>0</v>
      </c>
    </row>
    <row r="10741" spans="1:2">
      <c r="A10741">
        <v>1500004415</v>
      </c>
      <c r="B10741" s="154">
        <v>1.25</v>
      </c>
    </row>
    <row r="10742" spans="1:2">
      <c r="A10742">
        <v>1500004416</v>
      </c>
      <c r="B10742" s="154">
        <v>0</v>
      </c>
    </row>
    <row r="10743" spans="1:2">
      <c r="A10743">
        <v>1500004417</v>
      </c>
      <c r="B10743" s="154">
        <v>0</v>
      </c>
    </row>
    <row r="10744" spans="1:2">
      <c r="A10744">
        <v>1500004418</v>
      </c>
      <c r="B10744" s="154">
        <v>0</v>
      </c>
    </row>
    <row r="10745" spans="1:2">
      <c r="A10745">
        <v>1500004419</v>
      </c>
      <c r="B10745" s="154">
        <v>7.9166666666666696</v>
      </c>
    </row>
    <row r="10746" spans="1:2">
      <c r="A10746">
        <v>1500004420</v>
      </c>
      <c r="B10746" s="154">
        <v>0</v>
      </c>
    </row>
    <row r="10747" spans="1:2">
      <c r="A10747">
        <v>1500004421</v>
      </c>
      <c r="B10747" s="154">
        <v>0</v>
      </c>
    </row>
    <row r="10748" spans="1:2">
      <c r="A10748">
        <v>1500004427</v>
      </c>
      <c r="B10748" s="154">
        <v>18.5</v>
      </c>
    </row>
    <row r="10749" spans="1:2">
      <c r="A10749">
        <v>1500004428</v>
      </c>
      <c r="B10749" s="154">
        <v>0</v>
      </c>
    </row>
    <row r="10750" spans="1:2">
      <c r="A10750">
        <v>1500005316</v>
      </c>
      <c r="B10750" s="154">
        <v>25.6666666666667</v>
      </c>
    </row>
    <row r="10751" spans="1:2">
      <c r="A10751">
        <v>1500006208</v>
      </c>
      <c r="B10751" s="154">
        <v>0</v>
      </c>
    </row>
    <row r="10752" spans="1:2">
      <c r="A10752">
        <v>1500004809</v>
      </c>
      <c r="B10752" s="154">
        <v>0</v>
      </c>
    </row>
    <row r="10753" spans="1:2">
      <c r="A10753">
        <v>1500004800</v>
      </c>
      <c r="B10753" s="154">
        <v>0</v>
      </c>
    </row>
    <row r="10754" spans="1:2">
      <c r="A10754">
        <v>1500004971</v>
      </c>
      <c r="B10754" s="154">
        <v>136.666666666667</v>
      </c>
    </row>
    <row r="10755" spans="1:2">
      <c r="A10755">
        <v>1500004972</v>
      </c>
      <c r="B10755" s="154">
        <v>57.1666666666667</v>
      </c>
    </row>
    <row r="10756" spans="1:2">
      <c r="A10756">
        <v>1500004974</v>
      </c>
      <c r="B10756" s="154">
        <v>0</v>
      </c>
    </row>
    <row r="10757" spans="1:2">
      <c r="A10757">
        <v>1500004975</v>
      </c>
      <c r="B10757" s="154">
        <v>0</v>
      </c>
    </row>
    <row r="10758" spans="1:2">
      <c r="A10758">
        <v>1500004976</v>
      </c>
      <c r="B10758" s="154">
        <v>38.3333333333333</v>
      </c>
    </row>
    <row r="10759" spans="1:2">
      <c r="A10759">
        <v>1500004801</v>
      </c>
      <c r="B10759" s="154">
        <v>10.5</v>
      </c>
    </row>
    <row r="10760" spans="1:2">
      <c r="A10760">
        <v>1500004977</v>
      </c>
      <c r="B10760" s="154">
        <v>53.25</v>
      </c>
    </row>
    <row r="10761" spans="1:2">
      <c r="A10761">
        <v>1500004979</v>
      </c>
      <c r="B10761" s="154">
        <v>0</v>
      </c>
    </row>
    <row r="10762" spans="1:2">
      <c r="A10762">
        <v>1500004575</v>
      </c>
      <c r="B10762" s="154">
        <v>133</v>
      </c>
    </row>
    <row r="10763" spans="1:2">
      <c r="A10763">
        <v>1500004576</v>
      </c>
      <c r="B10763" s="154">
        <v>13.8333333333333</v>
      </c>
    </row>
    <row r="10764" spans="1:2">
      <c r="A10764">
        <v>1500004788</v>
      </c>
      <c r="B10764" s="154">
        <v>17.8333333333333</v>
      </c>
    </row>
    <row r="10765" spans="1:2">
      <c r="A10765">
        <v>1500004789</v>
      </c>
      <c r="B10765" s="154">
        <v>22.5</v>
      </c>
    </row>
    <row r="10766" spans="1:2">
      <c r="A10766">
        <v>1500004790</v>
      </c>
      <c r="B10766" s="154">
        <v>82.8333333333333</v>
      </c>
    </row>
    <row r="10767" spans="1:2">
      <c r="A10767">
        <v>1500004791</v>
      </c>
      <c r="B10767" s="154">
        <v>5</v>
      </c>
    </row>
    <row r="10768" spans="1:2">
      <c r="A10768">
        <v>1500004792</v>
      </c>
      <c r="B10768" s="154">
        <v>8.0833333333333304</v>
      </c>
    </row>
    <row r="10769" spans="1:2">
      <c r="A10769">
        <v>1500004793</v>
      </c>
      <c r="B10769" s="154">
        <v>0</v>
      </c>
    </row>
    <row r="10770" spans="1:2">
      <c r="A10770">
        <v>1500004794</v>
      </c>
      <c r="B10770" s="154">
        <v>0</v>
      </c>
    </row>
    <row r="10771" spans="1:2">
      <c r="A10771">
        <v>1500004798</v>
      </c>
      <c r="B10771" s="154">
        <v>0</v>
      </c>
    </row>
    <row r="10772" spans="1:2">
      <c r="A10772">
        <v>1500004799</v>
      </c>
      <c r="B10772" s="154">
        <v>0</v>
      </c>
    </row>
    <row r="10773" spans="1:2">
      <c r="A10773">
        <v>1500004811</v>
      </c>
      <c r="B10773" s="154">
        <v>102.666666666667</v>
      </c>
    </row>
    <row r="10774" spans="1:2">
      <c r="A10774">
        <v>1500004812</v>
      </c>
      <c r="B10774" s="154">
        <v>22.5</v>
      </c>
    </row>
    <row r="10775" spans="1:2">
      <c r="A10775">
        <v>1500005174</v>
      </c>
      <c r="B10775" s="154">
        <v>0</v>
      </c>
    </row>
    <row r="10776" spans="1:2">
      <c r="A10776">
        <v>1500001993</v>
      </c>
      <c r="B10776" s="154">
        <v>0</v>
      </c>
    </row>
    <row r="10777" spans="1:2">
      <c r="A10777">
        <v>1500004157</v>
      </c>
      <c r="B10777" s="154">
        <v>77</v>
      </c>
    </row>
    <row r="10778" spans="1:2">
      <c r="A10778">
        <v>1500004158</v>
      </c>
      <c r="B10778" s="154">
        <v>0</v>
      </c>
    </row>
    <row r="10779" spans="1:2">
      <c r="A10779">
        <v>1500004159</v>
      </c>
      <c r="B10779" s="154">
        <v>26.8333333333333</v>
      </c>
    </row>
    <row r="10780" spans="1:2">
      <c r="A10780">
        <v>1500005899</v>
      </c>
      <c r="B10780" s="154">
        <v>0</v>
      </c>
    </row>
    <row r="10781" spans="1:2">
      <c r="A10781">
        <v>1500005900</v>
      </c>
      <c r="B10781" s="154">
        <v>0</v>
      </c>
    </row>
    <row r="10782" spans="1:2">
      <c r="A10782">
        <v>1500005901</v>
      </c>
      <c r="B10782" s="154">
        <v>23.1666666666667</v>
      </c>
    </row>
    <row r="10783" spans="1:2">
      <c r="A10783">
        <v>1500005902</v>
      </c>
      <c r="B10783" s="154">
        <v>36.3333333333333</v>
      </c>
    </row>
    <row r="10784" spans="1:2">
      <c r="A10784">
        <v>1500005903</v>
      </c>
      <c r="B10784" s="154">
        <v>0</v>
      </c>
    </row>
    <row r="10785" spans="1:2">
      <c r="A10785">
        <v>1500005904</v>
      </c>
      <c r="B10785" s="154">
        <v>28.6666666666667</v>
      </c>
    </row>
    <row r="10786" spans="1:2">
      <c r="A10786">
        <v>1500003962</v>
      </c>
      <c r="B10786" s="154">
        <v>45.5</v>
      </c>
    </row>
    <row r="10787" spans="1:2">
      <c r="A10787">
        <v>1500006159</v>
      </c>
      <c r="B10787" s="154">
        <v>0</v>
      </c>
    </row>
    <row r="10788" spans="1:2">
      <c r="A10788">
        <v>1500003705</v>
      </c>
      <c r="B10788" s="154">
        <v>0</v>
      </c>
    </row>
    <row r="10789" spans="1:2">
      <c r="A10789">
        <v>1500003865</v>
      </c>
      <c r="B10789" s="154">
        <v>0</v>
      </c>
    </row>
    <row r="10790" spans="1:2">
      <c r="A10790">
        <v>1500004936</v>
      </c>
      <c r="B10790" s="154">
        <v>0</v>
      </c>
    </row>
    <row r="10791" spans="1:2">
      <c r="A10791">
        <v>1500006160</v>
      </c>
      <c r="B10791" s="154">
        <v>0</v>
      </c>
    </row>
    <row r="10792" spans="1:2">
      <c r="A10792">
        <v>1500003963</v>
      </c>
      <c r="B10792" s="154">
        <v>166.833333333333</v>
      </c>
    </row>
    <row r="10793" spans="1:2">
      <c r="A10793">
        <v>1500002624</v>
      </c>
      <c r="B10793" s="154">
        <v>158.583333333333</v>
      </c>
    </row>
    <row r="10794" spans="1:2">
      <c r="A10794">
        <v>1500005699</v>
      </c>
      <c r="B10794" s="154">
        <v>0</v>
      </c>
    </row>
    <row r="10795" spans="1:2">
      <c r="A10795">
        <v>1500005873</v>
      </c>
      <c r="B10795" s="154">
        <v>68.8333333333333</v>
      </c>
    </row>
    <row r="10796" spans="1:2">
      <c r="A10796">
        <v>1500005943</v>
      </c>
      <c r="B10796" s="154">
        <v>79.6666666666667</v>
      </c>
    </row>
    <row r="10797" spans="1:2">
      <c r="A10797">
        <v>1500004487</v>
      </c>
      <c r="B10797" s="154">
        <v>0</v>
      </c>
    </row>
    <row r="10798" spans="1:2">
      <c r="A10798">
        <v>1500005874</v>
      </c>
      <c r="B10798" s="154">
        <v>79.6666666666667</v>
      </c>
    </row>
    <row r="10799" spans="1:2">
      <c r="A10799">
        <v>1500003701</v>
      </c>
      <c r="B10799" s="154">
        <v>0</v>
      </c>
    </row>
    <row r="10800" spans="1:2">
      <c r="A10800">
        <v>1500003702</v>
      </c>
      <c r="B10800" s="154">
        <v>156.5</v>
      </c>
    </row>
    <row r="10801" spans="1:2">
      <c r="A10801">
        <v>1500003867</v>
      </c>
      <c r="B10801" s="154">
        <v>0</v>
      </c>
    </row>
    <row r="10802" spans="1:2">
      <c r="A10802">
        <v>1500004025</v>
      </c>
      <c r="B10802" s="154">
        <v>56.8333333333333</v>
      </c>
    </row>
    <row r="10803" spans="1:2">
      <c r="A10803">
        <v>1500004440</v>
      </c>
      <c r="B10803" s="154">
        <v>0</v>
      </c>
    </row>
    <row r="10804" spans="1:2">
      <c r="A10804">
        <v>1500004488</v>
      </c>
      <c r="B10804" s="154">
        <v>0</v>
      </c>
    </row>
    <row r="10805" spans="1:2">
      <c r="A10805">
        <v>1500006162</v>
      </c>
      <c r="B10805" s="154">
        <v>50.5</v>
      </c>
    </row>
    <row r="10806" spans="1:2">
      <c r="A10806">
        <v>1500004819</v>
      </c>
      <c r="B10806" s="154">
        <v>14.6666666666667</v>
      </c>
    </row>
    <row r="10807" spans="1:2">
      <c r="A10807">
        <v>1500003703</v>
      </c>
      <c r="B10807" s="154">
        <v>13.8333333333333</v>
      </c>
    </row>
    <row r="10808" spans="1:2">
      <c r="A10808">
        <v>1500003868</v>
      </c>
      <c r="B10808" s="154">
        <v>0</v>
      </c>
    </row>
    <row r="10809" spans="1:2">
      <c r="A10809">
        <v>1500002810</v>
      </c>
      <c r="B10809" s="154">
        <v>0</v>
      </c>
    </row>
    <row r="10810" spans="1:2">
      <c r="A10810">
        <v>1500002811</v>
      </c>
      <c r="B10810" s="154">
        <v>60.7</v>
      </c>
    </row>
    <row r="10811" spans="1:2">
      <c r="A10811">
        <v>1500002812</v>
      </c>
      <c r="B10811" s="154">
        <v>0</v>
      </c>
    </row>
    <row r="10812" spans="1:2">
      <c r="A10812">
        <v>1500002813</v>
      </c>
      <c r="B10812" s="154">
        <v>0</v>
      </c>
    </row>
    <row r="10813" spans="1:2">
      <c r="A10813">
        <v>1500005089</v>
      </c>
      <c r="B10813" s="154">
        <v>0</v>
      </c>
    </row>
    <row r="10814" spans="1:2">
      <c r="A10814">
        <v>1500005090</v>
      </c>
      <c r="B10814" s="154">
        <v>45.3</v>
      </c>
    </row>
    <row r="10815" spans="1:2">
      <c r="A10815">
        <v>1500003869</v>
      </c>
      <c r="B10815" s="154">
        <v>0</v>
      </c>
    </row>
    <row r="10816" spans="1:2">
      <c r="A10816">
        <v>1500003173</v>
      </c>
      <c r="B10816" s="154">
        <v>33.3333333333333</v>
      </c>
    </row>
    <row r="10817" spans="1:2">
      <c r="A10817">
        <v>1500003174</v>
      </c>
      <c r="B10817" s="154">
        <v>0</v>
      </c>
    </row>
    <row r="10818" spans="1:2">
      <c r="A10818">
        <v>1500003157</v>
      </c>
      <c r="B10818" s="154">
        <v>192.99166666666699</v>
      </c>
    </row>
    <row r="10819" spans="1:2">
      <c r="A10819">
        <v>1500003158</v>
      </c>
      <c r="B10819" s="154">
        <v>50</v>
      </c>
    </row>
    <row r="10820" spans="1:2">
      <c r="A10820">
        <v>1500003160</v>
      </c>
      <c r="B10820" s="154">
        <v>56.6666666666667</v>
      </c>
    </row>
    <row r="10821" spans="1:2">
      <c r="A10821">
        <v>1500011846</v>
      </c>
      <c r="B10821" s="154">
        <v>0</v>
      </c>
    </row>
    <row r="10822" spans="1:2">
      <c r="A10822">
        <v>1500011970</v>
      </c>
      <c r="B10822" s="154">
        <v>134.89166666666699</v>
      </c>
    </row>
    <row r="10823" spans="1:2">
      <c r="A10823">
        <v>1500003153</v>
      </c>
      <c r="B10823" s="154">
        <v>68.75</v>
      </c>
    </row>
    <row r="10824" spans="1:2">
      <c r="A10824">
        <v>1500005069</v>
      </c>
      <c r="B10824" s="154">
        <v>0</v>
      </c>
    </row>
    <row r="10825" spans="1:2">
      <c r="A10825">
        <v>1500003154</v>
      </c>
      <c r="B10825" s="154">
        <v>102.408333333333</v>
      </c>
    </row>
    <row r="10826" spans="1:2">
      <c r="A10826">
        <v>1500003155</v>
      </c>
      <c r="B10826" s="154">
        <v>0</v>
      </c>
    </row>
    <row r="10827" spans="1:2">
      <c r="A10827">
        <v>1500002788</v>
      </c>
      <c r="B10827" s="154">
        <v>0</v>
      </c>
    </row>
    <row r="10828" spans="1:2">
      <c r="A10828">
        <v>1500002789</v>
      </c>
      <c r="B10828" s="154">
        <v>0</v>
      </c>
    </row>
    <row r="10829" spans="1:2">
      <c r="A10829">
        <v>1500002791</v>
      </c>
      <c r="B10829" s="154">
        <v>110</v>
      </c>
    </row>
    <row r="10830" spans="1:2">
      <c r="A10830">
        <v>1500001751</v>
      </c>
      <c r="B10830" s="154">
        <v>0</v>
      </c>
    </row>
    <row r="10831" spans="1:2">
      <c r="A10831">
        <v>1500002220</v>
      </c>
      <c r="B10831" s="154">
        <v>44.1666666666667</v>
      </c>
    </row>
    <row r="10832" spans="1:2">
      <c r="A10832">
        <v>1500003917</v>
      </c>
      <c r="B10832" s="154">
        <v>13.3333333333333</v>
      </c>
    </row>
    <row r="10833" spans="1:2">
      <c r="A10833">
        <v>1500004013</v>
      </c>
      <c r="B10833" s="154">
        <v>13.3333333333333</v>
      </c>
    </row>
    <row r="10834" spans="1:2">
      <c r="A10834">
        <v>1500003410</v>
      </c>
      <c r="B10834" s="154">
        <v>0</v>
      </c>
    </row>
    <row r="10835" spans="1:2">
      <c r="A10835">
        <v>1500003782</v>
      </c>
      <c r="B10835" s="154">
        <v>35.0416666666667</v>
      </c>
    </row>
    <row r="10836" spans="1:2">
      <c r="A10836">
        <v>1500003783</v>
      </c>
      <c r="B10836" s="154">
        <v>7.375</v>
      </c>
    </row>
    <row r="10837" spans="1:2">
      <c r="A10837">
        <v>1500004634</v>
      </c>
      <c r="B10837" s="154">
        <v>7.9166666666666696</v>
      </c>
    </row>
    <row r="10838" spans="1:2">
      <c r="A10838">
        <v>1500003388</v>
      </c>
      <c r="B10838" s="154">
        <v>30.5833333333333</v>
      </c>
    </row>
    <row r="10839" spans="1:2">
      <c r="A10839">
        <v>1500004364</v>
      </c>
      <c r="B10839" s="154">
        <v>9.0833333333333304</v>
      </c>
    </row>
    <row r="10840" spans="1:2">
      <c r="A10840">
        <v>1500004014</v>
      </c>
      <c r="B10840" s="154">
        <v>0</v>
      </c>
    </row>
    <row r="10841" spans="1:2">
      <c r="A10841">
        <v>1500001884</v>
      </c>
      <c r="B10841" s="154">
        <v>89.5</v>
      </c>
    </row>
    <row r="10842" spans="1:2">
      <c r="A10842">
        <v>1500001820</v>
      </c>
      <c r="B10842" s="154">
        <v>174.75</v>
      </c>
    </row>
    <row r="10843" spans="1:2">
      <c r="A10843">
        <v>1500001821</v>
      </c>
      <c r="B10843" s="154">
        <v>45.4166666666667</v>
      </c>
    </row>
    <row r="10844" spans="1:2">
      <c r="A10844">
        <v>1500001885</v>
      </c>
      <c r="B10844" s="154">
        <v>32.3333333333333</v>
      </c>
    </row>
    <row r="10845" spans="1:2">
      <c r="A10845">
        <v>1500001886</v>
      </c>
      <c r="B10845" s="154">
        <v>35</v>
      </c>
    </row>
    <row r="10846" spans="1:2">
      <c r="A10846">
        <v>1500004199</v>
      </c>
      <c r="B10846" s="154">
        <v>44.8333333333333</v>
      </c>
    </row>
    <row r="10847" spans="1:2">
      <c r="A10847">
        <v>1500001822</v>
      </c>
      <c r="B10847" s="154">
        <v>21.25</v>
      </c>
    </row>
    <row r="10848" spans="1:2">
      <c r="A10848">
        <v>1500011796</v>
      </c>
      <c r="B10848" s="154">
        <v>26.875</v>
      </c>
    </row>
    <row r="10849" spans="1:2">
      <c r="A10849">
        <v>1500001888</v>
      </c>
      <c r="B10849" s="154">
        <v>0.83333333333333304</v>
      </c>
    </row>
    <row r="10850" spans="1:2">
      <c r="A10850">
        <v>1500004200</v>
      </c>
      <c r="B10850" s="154">
        <v>0</v>
      </c>
    </row>
    <row r="10851" spans="1:2">
      <c r="A10851">
        <v>1500006024</v>
      </c>
      <c r="B10851" s="154">
        <v>2.9166666666666701</v>
      </c>
    </row>
    <row r="10852" spans="1:2">
      <c r="A10852">
        <v>1500006093</v>
      </c>
      <c r="B10852" s="154">
        <v>1.3333333333333299</v>
      </c>
    </row>
    <row r="10853" spans="1:2">
      <c r="A10853">
        <v>1500006025</v>
      </c>
      <c r="B10853" s="154">
        <v>0</v>
      </c>
    </row>
    <row r="10854" spans="1:2">
      <c r="A10854">
        <v>1500003195</v>
      </c>
      <c r="B10854" s="154">
        <v>4.6666666666666696</v>
      </c>
    </row>
    <row r="10855" spans="1:2">
      <c r="A10855">
        <v>1500003257</v>
      </c>
      <c r="B10855" s="154">
        <v>0</v>
      </c>
    </row>
    <row r="10856" spans="1:2">
      <c r="A10856">
        <v>1500003258</v>
      </c>
      <c r="B10856" s="154">
        <v>0</v>
      </c>
    </row>
    <row r="10857" spans="1:2">
      <c r="A10857">
        <v>1500003285</v>
      </c>
      <c r="B10857" s="154">
        <v>11.5</v>
      </c>
    </row>
    <row r="10858" spans="1:2">
      <c r="A10858">
        <v>1500005429</v>
      </c>
      <c r="B10858" s="154">
        <v>35.75</v>
      </c>
    </row>
    <row r="10859" spans="1:2">
      <c r="A10859">
        <v>1500002785</v>
      </c>
      <c r="B10859" s="154">
        <v>0</v>
      </c>
    </row>
    <row r="10860" spans="1:2">
      <c r="A10860">
        <v>1500005254</v>
      </c>
      <c r="B10860" s="154">
        <v>0</v>
      </c>
    </row>
    <row r="10861" spans="1:2">
      <c r="A10861">
        <v>1500004015</v>
      </c>
      <c r="B10861" s="154">
        <v>56.391666666666701</v>
      </c>
    </row>
    <row r="10862" spans="1:2">
      <c r="A10862">
        <v>1500003363</v>
      </c>
      <c r="B10862" s="154">
        <v>12.5833333333333</v>
      </c>
    </row>
    <row r="10863" spans="1:2">
      <c r="A10863">
        <v>1500004508</v>
      </c>
      <c r="B10863" s="154">
        <v>4.1666666666666696</v>
      </c>
    </row>
    <row r="10864" spans="1:2">
      <c r="A10864">
        <v>1500005422</v>
      </c>
      <c r="B10864" s="154">
        <v>35.5833333333333</v>
      </c>
    </row>
    <row r="10865" spans="1:2">
      <c r="A10865">
        <v>1500002191</v>
      </c>
      <c r="B10865" s="154">
        <v>8.75</v>
      </c>
    </row>
    <row r="10866" spans="1:2">
      <c r="A10866">
        <v>1500002012</v>
      </c>
      <c r="B10866" s="154">
        <v>10.5</v>
      </c>
    </row>
    <row r="10867" spans="1:2">
      <c r="A10867">
        <v>1500005755</v>
      </c>
      <c r="B10867" s="154">
        <v>5</v>
      </c>
    </row>
    <row r="10868" spans="1:2">
      <c r="A10868">
        <v>1500004980</v>
      </c>
      <c r="B10868" s="154">
        <v>128.333333333333</v>
      </c>
    </row>
    <row r="10869" spans="1:2">
      <c r="A10869">
        <v>1500004251</v>
      </c>
      <c r="B10869" s="154">
        <v>0</v>
      </c>
    </row>
    <row r="10870" spans="1:2">
      <c r="A10870">
        <v>1500004252</v>
      </c>
      <c r="B10870" s="154">
        <v>465.41666666666703</v>
      </c>
    </row>
    <row r="10871" spans="1:2">
      <c r="A10871">
        <v>1500006095</v>
      </c>
      <c r="B10871" s="154">
        <v>3.75</v>
      </c>
    </row>
    <row r="10872" spans="1:2">
      <c r="A10872">
        <v>1500003198</v>
      </c>
      <c r="B10872" s="154">
        <v>38.25</v>
      </c>
    </row>
    <row r="10873" spans="1:2">
      <c r="A10873">
        <v>1500003199</v>
      </c>
      <c r="B10873" s="154">
        <v>17.9166666666667</v>
      </c>
    </row>
    <row r="10874" spans="1:2">
      <c r="A10874">
        <v>1500003200</v>
      </c>
      <c r="B10874" s="154">
        <v>27.3333333333333</v>
      </c>
    </row>
    <row r="10875" spans="1:2">
      <c r="A10875">
        <v>1500004422</v>
      </c>
      <c r="B10875" s="154">
        <v>0</v>
      </c>
    </row>
    <row r="10876" spans="1:2">
      <c r="A10876">
        <v>1500003201</v>
      </c>
      <c r="B10876" s="154">
        <v>10.6666666666667</v>
      </c>
    </row>
    <row r="10877" spans="1:2">
      <c r="A10877">
        <v>1500004016</v>
      </c>
      <c r="B10877" s="154">
        <v>0</v>
      </c>
    </row>
    <row r="10878" spans="1:2">
      <c r="A10878">
        <v>1500004423</v>
      </c>
      <c r="B10878" s="154">
        <v>17.4166666666667</v>
      </c>
    </row>
    <row r="10879" spans="1:2">
      <c r="A10879">
        <v>1500003205</v>
      </c>
      <c r="B10879" s="154">
        <v>18.75</v>
      </c>
    </row>
    <row r="10880" spans="1:2">
      <c r="A10880">
        <v>1500002021</v>
      </c>
      <c r="B10880" s="154">
        <v>21.6666666666667</v>
      </c>
    </row>
    <row r="10881" spans="1:2">
      <c r="A10881">
        <v>1500004489</v>
      </c>
      <c r="B10881" s="154">
        <v>8.3333333333333304</v>
      </c>
    </row>
    <row r="10882" spans="1:2">
      <c r="A10882">
        <v>1500005944</v>
      </c>
      <c r="B10882" s="154">
        <v>18.8333333333333</v>
      </c>
    </row>
    <row r="10883" spans="1:2">
      <c r="A10883">
        <v>1500002778</v>
      </c>
      <c r="B10883" s="154">
        <v>5.8333333333333304</v>
      </c>
    </row>
    <row r="10884" spans="1:2">
      <c r="A10884">
        <v>1500006026</v>
      </c>
      <c r="B10884" s="154">
        <v>48.975000000000001</v>
      </c>
    </row>
    <row r="10885" spans="1:2">
      <c r="A10885">
        <v>1500006163</v>
      </c>
      <c r="B10885" s="154">
        <v>20.6666666666667</v>
      </c>
    </row>
    <row r="10886" spans="1:2">
      <c r="A10886">
        <v>1500004230</v>
      </c>
      <c r="B10886" s="154">
        <v>147.333333333333</v>
      </c>
    </row>
    <row r="10887" spans="1:2">
      <c r="A10887">
        <v>1500006096</v>
      </c>
      <c r="B10887" s="154">
        <v>74.8333333333333</v>
      </c>
    </row>
    <row r="10888" spans="1:2">
      <c r="A10888">
        <v>1500004813</v>
      </c>
      <c r="B10888" s="154">
        <v>12</v>
      </c>
    </row>
    <row r="10889" spans="1:2">
      <c r="A10889">
        <v>1500004795</v>
      </c>
      <c r="B10889" s="154">
        <v>27.5</v>
      </c>
    </row>
    <row r="10890" spans="1:2">
      <c r="A10890">
        <v>1500006027</v>
      </c>
      <c r="B10890" s="154">
        <v>92.6666666666667</v>
      </c>
    </row>
    <row r="10891" spans="1:2">
      <c r="A10891">
        <v>1500002013</v>
      </c>
      <c r="B10891" s="154">
        <v>0</v>
      </c>
    </row>
    <row r="10892" spans="1:2">
      <c r="A10892">
        <v>1500002277</v>
      </c>
      <c r="B10892" s="154">
        <v>7.6666666666666696</v>
      </c>
    </row>
    <row r="10893" spans="1:2">
      <c r="A10893">
        <v>1500006063</v>
      </c>
      <c r="B10893" s="154">
        <v>79.400000000000006</v>
      </c>
    </row>
    <row r="10894" spans="1:2">
      <c r="A10894">
        <v>1500006064</v>
      </c>
      <c r="B10894" s="154">
        <v>40.85</v>
      </c>
    </row>
    <row r="10895" spans="1:2">
      <c r="A10895">
        <v>1500006065</v>
      </c>
      <c r="B10895" s="154">
        <v>21.7</v>
      </c>
    </row>
    <row r="10896" spans="1:2">
      <c r="A10896">
        <v>1500003992</v>
      </c>
      <c r="B10896" s="154">
        <v>101.883333333333</v>
      </c>
    </row>
    <row r="10897" spans="1:2">
      <c r="A10897">
        <v>1500002014</v>
      </c>
      <c r="B10897" s="154">
        <v>8.25</v>
      </c>
    </row>
    <row r="10898" spans="1:2">
      <c r="A10898">
        <v>1500002278</v>
      </c>
      <c r="B10898" s="154">
        <v>26.1666666666667</v>
      </c>
    </row>
    <row r="10899" spans="1:2">
      <c r="A10899">
        <v>1500005860</v>
      </c>
      <c r="B10899" s="154">
        <v>0</v>
      </c>
    </row>
    <row r="10900" spans="1:2">
      <c r="A10900">
        <v>1500003207</v>
      </c>
      <c r="B10900" s="154">
        <v>17.5833333333333</v>
      </c>
    </row>
    <row r="10901" spans="1:2">
      <c r="A10901">
        <v>1500003208</v>
      </c>
      <c r="B10901" s="154">
        <v>14.5</v>
      </c>
    </row>
    <row r="10902" spans="1:2">
      <c r="A10902">
        <v>1500003286</v>
      </c>
      <c r="B10902" s="154">
        <v>11.1666666666667</v>
      </c>
    </row>
    <row r="10903" spans="1:2">
      <c r="A10903">
        <v>1500003903</v>
      </c>
      <c r="B10903" s="154">
        <v>11.1666666666667</v>
      </c>
    </row>
    <row r="10904" spans="1:2">
      <c r="A10904">
        <v>1500003993</v>
      </c>
      <c r="B10904" s="154">
        <v>58.0833333333333</v>
      </c>
    </row>
    <row r="10905" spans="1:2">
      <c r="A10905">
        <v>1500002111</v>
      </c>
      <c r="B10905" s="154">
        <v>3.75</v>
      </c>
    </row>
    <row r="10906" spans="1:2">
      <c r="A10906">
        <v>1500003938</v>
      </c>
      <c r="B10906" s="154">
        <v>0</v>
      </c>
    </row>
    <row r="10907" spans="1:2">
      <c r="A10907">
        <v>1500003411</v>
      </c>
      <c r="B10907" s="154">
        <v>0</v>
      </c>
    </row>
    <row r="10908" spans="1:2">
      <c r="A10908">
        <v>1500005185</v>
      </c>
      <c r="B10908" s="154">
        <v>0</v>
      </c>
    </row>
    <row r="10909" spans="1:2">
      <c r="A10909">
        <v>1500003994</v>
      </c>
      <c r="B10909" s="154">
        <v>53.9166666666667</v>
      </c>
    </row>
    <row r="10910" spans="1:2">
      <c r="A10910">
        <v>1500003026</v>
      </c>
      <c r="B10910" s="154">
        <v>17.25</v>
      </c>
    </row>
    <row r="10911" spans="1:2">
      <c r="A10911">
        <v>1500003904</v>
      </c>
      <c r="B10911" s="154">
        <v>16.25</v>
      </c>
    </row>
    <row r="10912" spans="1:2">
      <c r="A10912">
        <v>1500004017</v>
      </c>
      <c r="B10912" s="154">
        <v>0</v>
      </c>
    </row>
    <row r="10913" spans="1:2">
      <c r="A10913">
        <v>1500002279</v>
      </c>
      <c r="B10913" s="154">
        <v>26.391666666666701</v>
      </c>
    </row>
    <row r="10914" spans="1:2">
      <c r="A10914">
        <v>1500003995</v>
      </c>
      <c r="B10914" s="154">
        <v>0</v>
      </c>
    </row>
    <row r="10915" spans="1:2">
      <c r="A10915">
        <v>1500003412</v>
      </c>
      <c r="B10915" s="154">
        <v>0</v>
      </c>
    </row>
    <row r="10916" spans="1:2">
      <c r="A10916">
        <v>1500003367</v>
      </c>
      <c r="B10916" s="154">
        <v>0</v>
      </c>
    </row>
    <row r="10917" spans="1:2">
      <c r="A10917">
        <v>1500005685</v>
      </c>
      <c r="B10917" s="154">
        <v>19.2083333333333</v>
      </c>
    </row>
    <row r="10918" spans="1:2">
      <c r="A10918">
        <v>1500004018</v>
      </c>
      <c r="B10918" s="154">
        <v>0</v>
      </c>
    </row>
    <row r="10919" spans="1:2">
      <c r="A10919">
        <v>1500004743</v>
      </c>
      <c r="B10919" s="154">
        <v>0</v>
      </c>
    </row>
    <row r="10920" spans="1:2">
      <c r="A10920">
        <v>1500005542</v>
      </c>
      <c r="B10920" s="154">
        <v>0</v>
      </c>
    </row>
    <row r="10921" spans="1:2">
      <c r="A10921">
        <v>1500006067</v>
      </c>
      <c r="B10921" s="154">
        <v>22.75</v>
      </c>
    </row>
    <row r="10922" spans="1:2">
      <c r="A10922">
        <v>1500003287</v>
      </c>
      <c r="B10922" s="154">
        <v>50.0833333333333</v>
      </c>
    </row>
    <row r="10923" spans="1:2">
      <c r="A10923">
        <v>1500006068</v>
      </c>
      <c r="B10923" s="154">
        <v>72.733333333333306</v>
      </c>
    </row>
    <row r="10924" spans="1:2">
      <c r="A10924">
        <v>1500003599</v>
      </c>
      <c r="B10924" s="154">
        <v>20.0833333333333</v>
      </c>
    </row>
    <row r="10925" spans="1:2">
      <c r="A10925">
        <v>1500003939</v>
      </c>
      <c r="B10925" s="154">
        <v>0</v>
      </c>
    </row>
    <row r="10926" spans="1:2">
      <c r="A10926">
        <v>1500003413</v>
      </c>
      <c r="B10926" s="154">
        <v>0</v>
      </c>
    </row>
    <row r="10927" spans="1:2">
      <c r="A10927">
        <v>1500004407</v>
      </c>
      <c r="B10927" s="154">
        <v>28.3333333333333</v>
      </c>
    </row>
    <row r="10928" spans="1:2">
      <c r="A10928">
        <v>1500003600</v>
      </c>
      <c r="B10928" s="154">
        <v>0</v>
      </c>
    </row>
    <row r="10929" spans="1:2">
      <c r="A10929">
        <v>1500003601</v>
      </c>
      <c r="B10929" s="154">
        <v>102.98333333333299</v>
      </c>
    </row>
    <row r="10930" spans="1:2">
      <c r="A10930">
        <v>1500002584</v>
      </c>
      <c r="B10930" s="154">
        <v>5.0833333333333304</v>
      </c>
    </row>
    <row r="10931" spans="1:2">
      <c r="A10931">
        <v>1500003997</v>
      </c>
      <c r="B10931" s="154">
        <v>11.75</v>
      </c>
    </row>
    <row r="10932" spans="1:2">
      <c r="A10932">
        <v>1500006204</v>
      </c>
      <c r="B10932" s="154">
        <v>0</v>
      </c>
    </row>
    <row r="10933" spans="1:2">
      <c r="A10933">
        <v>1500003822</v>
      </c>
      <c r="B10933" s="154">
        <v>20.4166666666667</v>
      </c>
    </row>
    <row r="10934" spans="1:2">
      <c r="A10934">
        <v>1500004019</v>
      </c>
      <c r="B10934" s="154">
        <v>20.5833333333333</v>
      </c>
    </row>
    <row r="10935" spans="1:2">
      <c r="A10935">
        <v>1500004020</v>
      </c>
      <c r="B10935" s="154">
        <v>0</v>
      </c>
    </row>
    <row r="10936" spans="1:2">
      <c r="A10936">
        <v>1500003823</v>
      </c>
      <c r="B10936" s="154">
        <v>38.25</v>
      </c>
    </row>
    <row r="10937" spans="1:2">
      <c r="A10937">
        <v>1500003998</v>
      </c>
      <c r="B10937" s="154">
        <v>19.8333333333333</v>
      </c>
    </row>
    <row r="10938" spans="1:2">
      <c r="A10938">
        <v>1500004356</v>
      </c>
      <c r="B10938" s="154">
        <v>24.5833333333333</v>
      </c>
    </row>
    <row r="10939" spans="1:2">
      <c r="A10939">
        <v>1500004424</v>
      </c>
      <c r="B10939" s="154">
        <v>0</v>
      </c>
    </row>
    <row r="10940" spans="1:2">
      <c r="A10940">
        <v>1500005760</v>
      </c>
      <c r="B10940" s="154">
        <v>0</v>
      </c>
    </row>
    <row r="10941" spans="1:2">
      <c r="A10941">
        <v>1500004982</v>
      </c>
      <c r="B10941" s="154">
        <v>21.8333333333333</v>
      </c>
    </row>
    <row r="10942" spans="1:2">
      <c r="A10942">
        <v>1500002002</v>
      </c>
      <c r="B10942" s="154">
        <v>0</v>
      </c>
    </row>
    <row r="10943" spans="1:2">
      <c r="A10943">
        <v>1500006205</v>
      </c>
      <c r="B10943" s="154">
        <v>0</v>
      </c>
    </row>
    <row r="10944" spans="1:2">
      <c r="A10944">
        <v>1500005945</v>
      </c>
      <c r="B10944" s="154">
        <v>541.82500000000005</v>
      </c>
    </row>
    <row r="10945" spans="1:2">
      <c r="A10945">
        <v>1500003871</v>
      </c>
      <c r="B10945" s="154">
        <v>240.833333333333</v>
      </c>
    </row>
    <row r="10946" spans="1:2">
      <c r="A10946">
        <v>1500005543</v>
      </c>
      <c r="B10946" s="154">
        <v>45</v>
      </c>
    </row>
    <row r="10947" spans="1:2">
      <c r="A10947">
        <v>1500004872</v>
      </c>
      <c r="B10947" s="154">
        <v>128.666666666667</v>
      </c>
    </row>
    <row r="10948" spans="1:2">
      <c r="A10948">
        <v>1500005683</v>
      </c>
      <c r="B10948" s="154">
        <v>2.5</v>
      </c>
    </row>
    <row r="10949" spans="1:2">
      <c r="A10949">
        <v>1500001753</v>
      </c>
      <c r="B10949" s="154">
        <v>17.6666666666667</v>
      </c>
    </row>
    <row r="10950" spans="1:2">
      <c r="A10950">
        <v>1500003210</v>
      </c>
      <c r="B10950" s="154">
        <v>2.6666666666666701</v>
      </c>
    </row>
    <row r="10951" spans="1:2">
      <c r="A10951">
        <v>1500005906</v>
      </c>
      <c r="B10951" s="154">
        <v>3.8333333333333299</v>
      </c>
    </row>
    <row r="10952" spans="1:2">
      <c r="A10952">
        <v>1500004796</v>
      </c>
      <c r="B10952" s="154">
        <v>0</v>
      </c>
    </row>
    <row r="10953" spans="1:2">
      <c r="A10953">
        <v>1500005007</v>
      </c>
      <c r="B10953" s="154">
        <v>0</v>
      </c>
    </row>
    <row r="10954" spans="1:2">
      <c r="A10954">
        <v>1500004408</v>
      </c>
      <c r="B10954" s="154">
        <v>0</v>
      </c>
    </row>
    <row r="10955" spans="1:2">
      <c r="A10955">
        <v>1500002015</v>
      </c>
      <c r="B10955" s="154">
        <v>0</v>
      </c>
    </row>
    <row r="10956" spans="1:2">
      <c r="A10956">
        <v>1500005907</v>
      </c>
      <c r="B10956" s="154">
        <v>0</v>
      </c>
    </row>
    <row r="10957" spans="1:2">
      <c r="A10957">
        <v>1500004160</v>
      </c>
      <c r="B10957" s="154">
        <v>0</v>
      </c>
    </row>
    <row r="10958" spans="1:2">
      <c r="A10958">
        <v>1500004998</v>
      </c>
      <c r="B10958" s="154">
        <v>83.1666666666667</v>
      </c>
    </row>
    <row r="10959" spans="1:2">
      <c r="A10959">
        <v>1500003906</v>
      </c>
      <c r="B10959" s="154">
        <v>0</v>
      </c>
    </row>
    <row r="10960" spans="1:2">
      <c r="A10960">
        <v>1500006116</v>
      </c>
      <c r="B10960" s="154">
        <v>0</v>
      </c>
    </row>
    <row r="10961" spans="1:2">
      <c r="A10961">
        <v>1500006121</v>
      </c>
      <c r="B10961" s="154">
        <v>263.41666666666703</v>
      </c>
    </row>
    <row r="10962" spans="1:2">
      <c r="A10962">
        <v>1500003390</v>
      </c>
      <c r="B10962" s="154">
        <v>0</v>
      </c>
    </row>
    <row r="10963" spans="1:2">
      <c r="A10963">
        <v>1500004357</v>
      </c>
      <c r="B10963" s="154">
        <v>0</v>
      </c>
    </row>
    <row r="10964" spans="1:2">
      <c r="A10964">
        <v>1500004366</v>
      </c>
      <c r="B10964" s="154">
        <v>36.1666666666667</v>
      </c>
    </row>
    <row r="10965" spans="1:2">
      <c r="A10965">
        <v>1500001738</v>
      </c>
      <c r="B10965" s="154">
        <v>37.75</v>
      </c>
    </row>
    <row r="10966" spans="1:2">
      <c r="A10966">
        <v>1500005828</v>
      </c>
      <c r="B10966" s="154">
        <v>0</v>
      </c>
    </row>
    <row r="10967" spans="1:2">
      <c r="A10967">
        <v>1500006069</v>
      </c>
      <c r="B10967" s="154">
        <v>6.6666666666666696</v>
      </c>
    </row>
    <row r="10968" spans="1:2">
      <c r="A10968">
        <v>1500004409</v>
      </c>
      <c r="B10968" s="154">
        <v>0</v>
      </c>
    </row>
    <row r="10969" spans="1:2">
      <c r="A10969">
        <v>1500004985</v>
      </c>
      <c r="B10969" s="154">
        <v>274.66666666666703</v>
      </c>
    </row>
    <row r="10970" spans="1:2">
      <c r="A10970">
        <v>1500006028</v>
      </c>
      <c r="B10970" s="154">
        <v>6.3333333333333304</v>
      </c>
    </row>
    <row r="10971" spans="1:2">
      <c r="A10971">
        <v>1500006030</v>
      </c>
      <c r="B10971" s="154">
        <v>0</v>
      </c>
    </row>
    <row r="10972" spans="1:2">
      <c r="A10972">
        <v>1500003907</v>
      </c>
      <c r="B10972" s="154">
        <v>8.75</v>
      </c>
    </row>
    <row r="10973" spans="1:2">
      <c r="A10973">
        <v>1500005861</v>
      </c>
      <c r="B10973" s="154">
        <v>10.6666666666667</v>
      </c>
    </row>
    <row r="10974" spans="1:2">
      <c r="A10974">
        <v>1500003211</v>
      </c>
      <c r="B10974" s="154">
        <v>41.9166666666667</v>
      </c>
    </row>
    <row r="10975" spans="1:2">
      <c r="A10975">
        <v>1500003261</v>
      </c>
      <c r="B10975" s="154">
        <v>43.8333333333333</v>
      </c>
    </row>
    <row r="10976" spans="1:2">
      <c r="A10976">
        <v>1500004635</v>
      </c>
      <c r="B10976" s="154">
        <v>27.875</v>
      </c>
    </row>
    <row r="10977" spans="1:2">
      <c r="A10977">
        <v>1500004358</v>
      </c>
      <c r="B10977" s="154">
        <v>0</v>
      </c>
    </row>
    <row r="10978" spans="1:2">
      <c r="A10978">
        <v>1500003999</v>
      </c>
      <c r="B10978" s="154">
        <v>0</v>
      </c>
    </row>
    <row r="10979" spans="1:2">
      <c r="A10979">
        <v>1500004000</v>
      </c>
      <c r="B10979" s="154">
        <v>0.41666666666666702</v>
      </c>
    </row>
    <row r="10980" spans="1:2">
      <c r="A10980">
        <v>1500003824</v>
      </c>
      <c r="B10980" s="154">
        <v>26.6666666666667</v>
      </c>
    </row>
    <row r="10981" spans="1:2">
      <c r="A10981">
        <v>1500002586</v>
      </c>
      <c r="B10981" s="154">
        <v>2.5</v>
      </c>
    </row>
    <row r="10982" spans="1:2">
      <c r="A10982">
        <v>1500001891</v>
      </c>
      <c r="B10982" s="154">
        <v>34.75</v>
      </c>
    </row>
    <row r="10983" spans="1:2">
      <c r="A10983">
        <v>1500001892</v>
      </c>
      <c r="B10983" s="154">
        <v>0</v>
      </c>
    </row>
    <row r="10984" spans="1:2">
      <c r="A10984">
        <v>1500001893</v>
      </c>
      <c r="B10984" s="154">
        <v>0</v>
      </c>
    </row>
    <row r="10985" spans="1:2">
      <c r="A10985">
        <v>1500001895</v>
      </c>
      <c r="B10985" s="154">
        <v>0</v>
      </c>
    </row>
    <row r="10986" spans="1:2">
      <c r="A10986">
        <v>1500001824</v>
      </c>
      <c r="B10986" s="154">
        <v>17.5833333333333</v>
      </c>
    </row>
    <row r="10987" spans="1:2">
      <c r="A10987">
        <v>1500001897</v>
      </c>
      <c r="B10987" s="154">
        <v>17.7916666666667</v>
      </c>
    </row>
    <row r="10988" spans="1:2">
      <c r="A10988">
        <v>1500006031</v>
      </c>
      <c r="B10988" s="154">
        <v>4.3333333333333304</v>
      </c>
    </row>
    <row r="10989" spans="1:2">
      <c r="A10989">
        <v>1500001825</v>
      </c>
      <c r="B10989" s="154">
        <v>1.6666666666666701</v>
      </c>
    </row>
    <row r="10990" spans="1:2">
      <c r="A10990">
        <v>1500001826</v>
      </c>
      <c r="B10990" s="154">
        <v>16.2083333333333</v>
      </c>
    </row>
    <row r="10991" spans="1:2">
      <c r="A10991">
        <v>1500001827</v>
      </c>
      <c r="B10991" s="154">
        <v>35.141666666666701</v>
      </c>
    </row>
    <row r="10992" spans="1:2">
      <c r="A10992">
        <v>1500001898</v>
      </c>
      <c r="B10992" s="154">
        <v>31.9166666666667</v>
      </c>
    </row>
    <row r="10993" spans="1:2">
      <c r="A10993">
        <v>1500001899</v>
      </c>
      <c r="B10993" s="154">
        <v>42.0833333333333</v>
      </c>
    </row>
    <row r="10994" spans="1:2">
      <c r="A10994">
        <v>1500003212</v>
      </c>
      <c r="B10994" s="154">
        <v>14.9166666666667</v>
      </c>
    </row>
    <row r="10995" spans="1:2">
      <c r="A10995">
        <v>1500004205</v>
      </c>
      <c r="B10995" s="154">
        <v>11.8333333333333</v>
      </c>
    </row>
    <row r="10996" spans="1:2">
      <c r="A10996">
        <v>1500003288</v>
      </c>
      <c r="B10996" s="154">
        <v>12.6666666666667</v>
      </c>
    </row>
    <row r="10997" spans="1:2">
      <c r="A10997">
        <v>1500003289</v>
      </c>
      <c r="B10997" s="154">
        <v>34.3333333333333</v>
      </c>
    </row>
    <row r="10998" spans="1:2">
      <c r="A10998">
        <v>1500005684</v>
      </c>
      <c r="B10998" s="154">
        <v>7.5</v>
      </c>
    </row>
    <row r="10999" spans="1:2">
      <c r="A10999">
        <v>1500005008</v>
      </c>
      <c r="B10999" s="154">
        <v>60.8333333333333</v>
      </c>
    </row>
    <row r="11000" spans="1:2">
      <c r="A11000">
        <v>1500004999</v>
      </c>
      <c r="B11000" s="154">
        <v>69.6666666666667</v>
      </c>
    </row>
    <row r="11001" spans="1:2">
      <c r="A11001">
        <v>1500001901</v>
      </c>
      <c r="B11001" s="154">
        <v>20.8333333333333</v>
      </c>
    </row>
    <row r="11002" spans="1:2">
      <c r="A11002">
        <v>1500001902</v>
      </c>
      <c r="B11002" s="154">
        <v>14.0833333333333</v>
      </c>
    </row>
    <row r="11003" spans="1:2">
      <c r="A11003">
        <v>1500001903</v>
      </c>
      <c r="B11003" s="154">
        <v>914.88333333333298</v>
      </c>
    </row>
    <row r="11004" spans="1:2">
      <c r="A11004">
        <v>1500004820</v>
      </c>
      <c r="B11004" s="154">
        <v>3.5</v>
      </c>
    </row>
    <row r="11005" spans="1:2">
      <c r="A11005">
        <v>1500004315</v>
      </c>
      <c r="B11005" s="154">
        <v>6.3333333333333304</v>
      </c>
    </row>
    <row r="11006" spans="1:2">
      <c r="A11006">
        <v>1500002814</v>
      </c>
      <c r="B11006" s="154">
        <v>14.3333333333333</v>
      </c>
    </row>
    <row r="11007" spans="1:2">
      <c r="A11007">
        <v>1500005091</v>
      </c>
      <c r="B11007" s="154">
        <v>34</v>
      </c>
    </row>
    <row r="11008" spans="1:2">
      <c r="A11008">
        <v>1500005761</v>
      </c>
      <c r="B11008" s="154">
        <v>0</v>
      </c>
    </row>
    <row r="11009" spans="1:2">
      <c r="A11009">
        <v>1500002587</v>
      </c>
      <c r="B11009" s="154">
        <v>25.5833333333333</v>
      </c>
    </row>
    <row r="11010" spans="1:2">
      <c r="A11010">
        <v>1500004636</v>
      </c>
      <c r="B11010" s="154">
        <v>24.1666666666667</v>
      </c>
    </row>
    <row r="11011" spans="1:2">
      <c r="A11011">
        <v>1500001754</v>
      </c>
      <c r="B11011" s="154">
        <v>0</v>
      </c>
    </row>
    <row r="11012" spans="1:2">
      <c r="A11012">
        <v>1500003360</v>
      </c>
      <c r="B11012" s="154">
        <v>19.75</v>
      </c>
    </row>
    <row r="11013" spans="1:2">
      <c r="A11013">
        <v>1500004802</v>
      </c>
      <c r="B11013" s="154">
        <v>136.416666666667</v>
      </c>
    </row>
    <row r="11014" spans="1:2">
      <c r="A11014">
        <v>1500005010</v>
      </c>
      <c r="B11014" s="154">
        <v>0</v>
      </c>
    </row>
    <row r="11015" spans="1:2">
      <c r="A11015">
        <v>1500006032</v>
      </c>
      <c r="B11015" s="154">
        <v>3.3333333333333299</v>
      </c>
    </row>
    <row r="11016" spans="1:2">
      <c r="A11016">
        <v>1500002368</v>
      </c>
      <c r="B11016" s="154">
        <v>18.6666666666667</v>
      </c>
    </row>
    <row r="11017" spans="1:2">
      <c r="A11017">
        <v>1500002816</v>
      </c>
      <c r="B11017" s="154">
        <v>0</v>
      </c>
    </row>
    <row r="11018" spans="1:2">
      <c r="A11018">
        <v>1500005151</v>
      </c>
      <c r="B11018" s="154">
        <v>7.0833333333333304</v>
      </c>
    </row>
    <row r="11019" spans="1:2">
      <c r="A11019">
        <v>1500003908</v>
      </c>
      <c r="B11019" s="154">
        <v>0</v>
      </c>
    </row>
    <row r="11020" spans="1:2">
      <c r="A11020">
        <v>1500004026</v>
      </c>
      <c r="B11020" s="154">
        <v>88.8333333333333</v>
      </c>
    </row>
    <row r="11021" spans="1:2">
      <c r="A11021">
        <v>1500003706</v>
      </c>
      <c r="B11021" s="154">
        <v>18.3333333333333</v>
      </c>
    </row>
    <row r="11022" spans="1:2">
      <c r="A11022">
        <v>1500004316</v>
      </c>
      <c r="B11022" s="154">
        <v>0</v>
      </c>
    </row>
    <row r="11023" spans="1:2">
      <c r="A11023">
        <v>1500005092</v>
      </c>
      <c r="B11023" s="154">
        <v>91.5</v>
      </c>
    </row>
    <row r="11024" spans="1:2">
      <c r="A11024">
        <v>1500004027</v>
      </c>
      <c r="B11024" s="154">
        <v>36</v>
      </c>
    </row>
    <row r="11025" spans="1:2">
      <c r="A11025">
        <v>1500002369</v>
      </c>
      <c r="B11025" s="154">
        <v>0</v>
      </c>
    </row>
    <row r="11026" spans="1:2">
      <c r="A11026">
        <v>1500005094</v>
      </c>
      <c r="B11026" s="154">
        <v>154.166666666667</v>
      </c>
    </row>
    <row r="11027" spans="1:2">
      <c r="A11027">
        <v>1500006098</v>
      </c>
      <c r="B11027" s="154">
        <v>3.0833333333333299</v>
      </c>
    </row>
    <row r="11028" spans="1:2">
      <c r="A11028">
        <v>1500003263</v>
      </c>
      <c r="B11028" s="154">
        <v>17.5</v>
      </c>
    </row>
    <row r="11029" spans="1:2">
      <c r="A11029">
        <v>1500005762</v>
      </c>
      <c r="B11029" s="154">
        <v>78.141666666666694</v>
      </c>
    </row>
    <row r="11030" spans="1:2">
      <c r="A11030">
        <v>1500005186</v>
      </c>
      <c r="B11030" s="154">
        <v>0</v>
      </c>
    </row>
    <row r="11031" spans="1:2">
      <c r="A11031">
        <v>1500001746</v>
      </c>
      <c r="B11031" s="154">
        <v>1.6666666666666701</v>
      </c>
    </row>
    <row r="11032" spans="1:2">
      <c r="A11032">
        <v>1500003909</v>
      </c>
      <c r="B11032" s="154">
        <v>20.8333333333333</v>
      </c>
    </row>
    <row r="11033" spans="1:2">
      <c r="A11033">
        <v>1500005187</v>
      </c>
      <c r="B11033" s="154">
        <v>0</v>
      </c>
    </row>
    <row r="11034" spans="1:2">
      <c r="A11034">
        <v>1500005317</v>
      </c>
      <c r="B11034" s="154">
        <v>0</v>
      </c>
    </row>
    <row r="11035" spans="1:2">
      <c r="A11035">
        <v>1500005430</v>
      </c>
      <c r="B11035" s="154">
        <v>31.608333333333299</v>
      </c>
    </row>
    <row r="11036" spans="1:2">
      <c r="A11036">
        <v>1500004410</v>
      </c>
      <c r="B11036" s="154">
        <v>3.75</v>
      </c>
    </row>
    <row r="11037" spans="1:2">
      <c r="A11037">
        <v>1500002588</v>
      </c>
      <c r="B11037" s="154">
        <v>29.5</v>
      </c>
    </row>
    <row r="11038" spans="1:2">
      <c r="A11038">
        <v>1500004988</v>
      </c>
      <c r="B11038" s="154">
        <v>73.5</v>
      </c>
    </row>
    <row r="11039" spans="1:2">
      <c r="A11039">
        <v>1500006034</v>
      </c>
      <c r="B11039" s="154">
        <v>49.75</v>
      </c>
    </row>
    <row r="11040" spans="1:2">
      <c r="A11040">
        <v>1500002370</v>
      </c>
      <c r="B11040" s="154">
        <v>0</v>
      </c>
    </row>
    <row r="11041" spans="1:2">
      <c r="A11041">
        <v>1500002371</v>
      </c>
      <c r="B11041" s="154">
        <v>0</v>
      </c>
    </row>
    <row r="11042" spans="1:2">
      <c r="A11042">
        <v>1500002373</v>
      </c>
      <c r="B11042" s="154">
        <v>0</v>
      </c>
    </row>
    <row r="11043" spans="1:2">
      <c r="A11043">
        <v>1500003213</v>
      </c>
      <c r="B11043" s="154">
        <v>0</v>
      </c>
    </row>
    <row r="11044" spans="1:2">
      <c r="A11044">
        <v>1500003827</v>
      </c>
      <c r="B11044" s="154">
        <v>30.0833333333333</v>
      </c>
    </row>
    <row r="11045" spans="1:2">
      <c r="A11045">
        <v>1500005756</v>
      </c>
      <c r="B11045" s="154">
        <v>7.5</v>
      </c>
    </row>
    <row r="11046" spans="1:2">
      <c r="A11046">
        <v>1500005318</v>
      </c>
      <c r="B11046" s="154">
        <v>0</v>
      </c>
    </row>
    <row r="11047" spans="1:2">
      <c r="A11047">
        <v>1500004367</v>
      </c>
      <c r="B11047" s="154">
        <v>0</v>
      </c>
    </row>
    <row r="11048" spans="1:2">
      <c r="A11048">
        <v>1500004368</v>
      </c>
      <c r="B11048" s="154">
        <v>0</v>
      </c>
    </row>
    <row r="11049" spans="1:2">
      <c r="A11049">
        <v>1500001747</v>
      </c>
      <c r="B11049" s="154">
        <v>0</v>
      </c>
    </row>
    <row r="11050" spans="1:2">
      <c r="A11050">
        <v>1500005863</v>
      </c>
      <c r="B11050" s="154">
        <v>9.6666666666666696</v>
      </c>
    </row>
    <row r="11051" spans="1:2">
      <c r="A11051">
        <v>1500003746</v>
      </c>
      <c r="B11051" s="154">
        <v>0</v>
      </c>
    </row>
    <row r="11052" spans="1:2">
      <c r="A11052">
        <v>1500001904</v>
      </c>
      <c r="B11052" s="154">
        <v>7.43333333333333</v>
      </c>
    </row>
    <row r="11053" spans="1:2">
      <c r="A11053">
        <v>1500001830</v>
      </c>
      <c r="B11053" s="154">
        <v>0</v>
      </c>
    </row>
    <row r="11054" spans="1:2">
      <c r="A11054">
        <v>1500001905</v>
      </c>
      <c r="B11054" s="154">
        <v>44.1666666666667</v>
      </c>
    </row>
    <row r="11055" spans="1:2">
      <c r="A11055">
        <v>1500004206</v>
      </c>
      <c r="B11055" s="154">
        <v>15.6666666666667</v>
      </c>
    </row>
    <row r="11056" spans="1:2">
      <c r="A11056">
        <v>1500004207</v>
      </c>
      <c r="B11056" s="154">
        <v>8</v>
      </c>
    </row>
    <row r="11057" spans="1:2">
      <c r="A11057">
        <v>1500002792</v>
      </c>
      <c r="B11057" s="154">
        <v>0</v>
      </c>
    </row>
    <row r="11058" spans="1:2">
      <c r="A11058">
        <v>1500002793</v>
      </c>
      <c r="B11058" s="154">
        <v>110.85833333333299</v>
      </c>
    </row>
    <row r="11059" spans="1:2">
      <c r="A11059">
        <v>1500005912</v>
      </c>
      <c r="B11059" s="154">
        <v>0</v>
      </c>
    </row>
    <row r="11060" spans="1:2">
      <c r="A11060">
        <v>1500005948</v>
      </c>
      <c r="B11060" s="154">
        <v>0</v>
      </c>
    </row>
    <row r="11061" spans="1:2">
      <c r="A11061">
        <v>1500001831</v>
      </c>
      <c r="B11061" s="154">
        <v>44.3333333333333</v>
      </c>
    </row>
    <row r="11062" spans="1:2">
      <c r="A11062">
        <v>1500012234</v>
      </c>
      <c r="B11062" s="154">
        <v>9.5</v>
      </c>
    </row>
    <row r="11063" spans="1:2">
      <c r="A11063">
        <v>1500005700</v>
      </c>
      <c r="B11063" s="154">
        <v>161.583333333333</v>
      </c>
    </row>
    <row r="11064" spans="1:2">
      <c r="A11064">
        <v>1500002625</v>
      </c>
      <c r="B11064" s="154">
        <v>0</v>
      </c>
    </row>
    <row r="11065" spans="1:2">
      <c r="A11065">
        <v>1500006166</v>
      </c>
      <c r="B11065" s="154">
        <v>0</v>
      </c>
    </row>
    <row r="11066" spans="1:2">
      <c r="A11066">
        <v>1500006340</v>
      </c>
      <c r="B11066" s="154">
        <v>26.283333333333299</v>
      </c>
    </row>
    <row r="11067" spans="1:2">
      <c r="A11067">
        <v>1500004231</v>
      </c>
      <c r="B11067" s="154">
        <v>50.8333333333333</v>
      </c>
    </row>
    <row r="11068" spans="1:2">
      <c r="A11068">
        <v>1500004232</v>
      </c>
      <c r="B11068" s="154">
        <v>125.166666666667</v>
      </c>
    </row>
    <row r="11069" spans="1:2">
      <c r="A11069">
        <v>1500004233</v>
      </c>
      <c r="B11069" s="154">
        <v>82.9166666666667</v>
      </c>
    </row>
    <row r="11070" spans="1:2">
      <c r="A11070">
        <v>1500003292</v>
      </c>
      <c r="B11070" s="154">
        <v>25.4166666666667</v>
      </c>
    </row>
    <row r="11071" spans="1:2">
      <c r="A11071">
        <v>1500001834</v>
      </c>
      <c r="B11071" s="154">
        <v>107.191666666667</v>
      </c>
    </row>
    <row r="11072" spans="1:2">
      <c r="A11072">
        <v>1500001835</v>
      </c>
      <c r="B11072" s="154">
        <v>65.5833333333333</v>
      </c>
    </row>
    <row r="11073" spans="1:2">
      <c r="A11073">
        <v>1500003217</v>
      </c>
      <c r="B11073" s="154">
        <v>15.3333333333333</v>
      </c>
    </row>
    <row r="11074" spans="1:2">
      <c r="A11074">
        <v>1500003218</v>
      </c>
      <c r="B11074" s="154">
        <v>6.25</v>
      </c>
    </row>
    <row r="11075" spans="1:2">
      <c r="A11075">
        <v>1500003219</v>
      </c>
      <c r="B11075" s="154">
        <v>0</v>
      </c>
    </row>
    <row r="11076" spans="1:2">
      <c r="A11076">
        <v>1500005095</v>
      </c>
      <c r="B11076" s="154">
        <v>97.8333333333333</v>
      </c>
    </row>
    <row r="11077" spans="1:2">
      <c r="A11077">
        <v>1500004425</v>
      </c>
      <c r="B11077" s="154">
        <v>22.0416666666667</v>
      </c>
    </row>
    <row r="11078" spans="1:2">
      <c r="A11078">
        <v>1500005999</v>
      </c>
      <c r="B11078" s="154">
        <v>0</v>
      </c>
    </row>
    <row r="11079" spans="1:2">
      <c r="A11079">
        <v>1500002589</v>
      </c>
      <c r="B11079" s="154">
        <v>32.25</v>
      </c>
    </row>
    <row r="11080" spans="1:2">
      <c r="A11080">
        <v>1500001906</v>
      </c>
      <c r="B11080" s="154">
        <v>20.158333333333299</v>
      </c>
    </row>
    <row r="11081" spans="1:2">
      <c r="A11081">
        <v>1500005096</v>
      </c>
      <c r="B11081" s="154">
        <v>0</v>
      </c>
    </row>
    <row r="11082" spans="1:2">
      <c r="A11082">
        <v>1500005012</v>
      </c>
      <c r="B11082" s="154">
        <v>180.2</v>
      </c>
    </row>
    <row r="11083" spans="1:2">
      <c r="A11083">
        <v>1500003707</v>
      </c>
      <c r="B11083" s="154">
        <v>0</v>
      </c>
    </row>
    <row r="11084" spans="1:2">
      <c r="A11084">
        <v>1500003964</v>
      </c>
      <c r="B11084" s="154">
        <v>37.3333333333333</v>
      </c>
    </row>
    <row r="11085" spans="1:2">
      <c r="A11085">
        <v>1500005701</v>
      </c>
      <c r="B11085" s="154">
        <v>5.5</v>
      </c>
    </row>
    <row r="11086" spans="1:2">
      <c r="A11086">
        <v>1500004873</v>
      </c>
      <c r="B11086" s="154">
        <v>0</v>
      </c>
    </row>
    <row r="11087" spans="1:2">
      <c r="A11087">
        <v>1500003220</v>
      </c>
      <c r="B11087" s="154">
        <v>19.9166666666667</v>
      </c>
    </row>
    <row r="11088" spans="1:2">
      <c r="A11088">
        <v>1500004210</v>
      </c>
      <c r="B11088" s="154">
        <v>3.4166666666666701</v>
      </c>
    </row>
    <row r="11089" spans="1:2">
      <c r="A11089">
        <v>1500003294</v>
      </c>
      <c r="B11089" s="154">
        <v>14.25</v>
      </c>
    </row>
    <row r="11090" spans="1:2">
      <c r="A11090">
        <v>1500004637</v>
      </c>
      <c r="B11090" s="154">
        <v>2.5</v>
      </c>
    </row>
    <row r="11091" spans="1:2">
      <c r="A11091">
        <v>1500006035</v>
      </c>
      <c r="B11091" s="154">
        <v>25.4166666666667</v>
      </c>
    </row>
    <row r="11092" spans="1:2">
      <c r="A11092">
        <v>1500005000</v>
      </c>
      <c r="B11092" s="154">
        <v>36.1</v>
      </c>
    </row>
    <row r="11093" spans="1:2">
      <c r="A11093">
        <v>1500001838</v>
      </c>
      <c r="B11093" s="154">
        <v>0</v>
      </c>
    </row>
    <row r="11094" spans="1:2">
      <c r="A11094">
        <v>1500003222</v>
      </c>
      <c r="B11094" s="154">
        <v>33.75</v>
      </c>
    </row>
    <row r="11095" spans="1:2">
      <c r="A11095">
        <v>1500004989</v>
      </c>
      <c r="B11095" s="154">
        <v>0</v>
      </c>
    </row>
    <row r="11096" spans="1:2">
      <c r="A11096">
        <v>1500006117</v>
      </c>
      <c r="B11096" s="154">
        <v>0</v>
      </c>
    </row>
    <row r="11097" spans="1:2">
      <c r="A11097">
        <v>1500003918</v>
      </c>
      <c r="B11097" s="154">
        <v>74.1666666666667</v>
      </c>
    </row>
    <row r="11098" spans="1:2">
      <c r="A11098">
        <v>1500005763</v>
      </c>
      <c r="B11098" s="154">
        <v>0</v>
      </c>
    </row>
    <row r="11099" spans="1:2">
      <c r="A11099">
        <v>1500005320</v>
      </c>
      <c r="B11099" s="154">
        <v>0</v>
      </c>
    </row>
    <row r="11100" spans="1:2">
      <c r="A11100">
        <v>1500006167</v>
      </c>
      <c r="B11100" s="154">
        <v>91.5</v>
      </c>
    </row>
    <row r="11101" spans="1:2">
      <c r="A11101">
        <v>1500006036</v>
      </c>
      <c r="B11101" s="154">
        <v>9.5833333333333304</v>
      </c>
    </row>
    <row r="11102" spans="1:2">
      <c r="A11102">
        <v>1500006037</v>
      </c>
      <c r="B11102" s="154">
        <v>12</v>
      </c>
    </row>
    <row r="11103" spans="1:2">
      <c r="A11103">
        <v>1500006038</v>
      </c>
      <c r="B11103" s="154">
        <v>8.6666666666666696</v>
      </c>
    </row>
    <row r="11104" spans="1:2">
      <c r="A11104">
        <v>1500002794</v>
      </c>
      <c r="B11104" s="154">
        <v>201.808333333333</v>
      </c>
    </row>
    <row r="11105" spans="1:2">
      <c r="A11105">
        <v>1500002795</v>
      </c>
      <c r="B11105" s="154">
        <v>236.15833333333299</v>
      </c>
    </row>
    <row r="11106" spans="1:2">
      <c r="A11106">
        <v>1500004253</v>
      </c>
      <c r="B11106" s="154">
        <v>0</v>
      </c>
    </row>
    <row r="11107" spans="1:2">
      <c r="A11107">
        <v>1500004254</v>
      </c>
      <c r="B11107" s="154">
        <v>0</v>
      </c>
    </row>
    <row r="11108" spans="1:2">
      <c r="A11108">
        <v>1500004257</v>
      </c>
      <c r="B11108" s="154">
        <v>5.8333333333333304</v>
      </c>
    </row>
    <row r="11109" spans="1:2">
      <c r="A11109">
        <v>1500004876</v>
      </c>
      <c r="B11109" s="154">
        <v>69.25</v>
      </c>
    </row>
    <row r="11110" spans="1:2">
      <c r="A11110">
        <v>1500003606</v>
      </c>
      <c r="B11110" s="154">
        <v>0</v>
      </c>
    </row>
    <row r="11111" spans="1:2">
      <c r="A11111">
        <v>1500001839</v>
      </c>
      <c r="B11111" s="154">
        <v>7.875</v>
      </c>
    </row>
    <row r="11112" spans="1:2">
      <c r="A11112">
        <v>1500001840</v>
      </c>
      <c r="B11112" s="154">
        <v>54.75</v>
      </c>
    </row>
    <row r="11113" spans="1:2">
      <c r="A11113">
        <v>1500001841</v>
      </c>
      <c r="B11113" s="154">
        <v>1.25</v>
      </c>
    </row>
    <row r="11114" spans="1:2">
      <c r="A11114">
        <v>1500001912</v>
      </c>
      <c r="B11114" s="154">
        <v>80.724999999999994</v>
      </c>
    </row>
    <row r="11115" spans="1:2">
      <c r="A11115">
        <v>1500004212</v>
      </c>
      <c r="B11115" s="154">
        <v>16.0833333333333</v>
      </c>
    </row>
    <row r="11116" spans="1:2">
      <c r="A11116">
        <v>1500001916</v>
      </c>
      <c r="B11116" s="154">
        <v>0</v>
      </c>
    </row>
    <row r="11117" spans="1:2">
      <c r="A11117">
        <v>1500006170</v>
      </c>
      <c r="B11117" s="154">
        <v>0</v>
      </c>
    </row>
    <row r="11118" spans="1:2">
      <c r="A11118">
        <v>1500004258</v>
      </c>
      <c r="B11118" s="154">
        <v>15.8333333333333</v>
      </c>
    </row>
    <row r="11119" spans="1:2">
      <c r="A11119">
        <v>1500005702</v>
      </c>
      <c r="B11119" s="154">
        <v>0</v>
      </c>
    </row>
    <row r="11120" spans="1:2">
      <c r="A11120">
        <v>1500005188</v>
      </c>
      <c r="B11120" s="154">
        <v>18.6666666666667</v>
      </c>
    </row>
    <row r="11121" spans="1:2">
      <c r="A11121">
        <v>1500002016</v>
      </c>
      <c r="B11121" s="154">
        <v>15.4166666666667</v>
      </c>
    </row>
    <row r="11122" spans="1:2">
      <c r="A11122">
        <v>1500003028</v>
      </c>
      <c r="B11122" s="154">
        <v>10</v>
      </c>
    </row>
    <row r="11123" spans="1:2">
      <c r="A11123">
        <v>1500003161</v>
      </c>
      <c r="B11123" s="154">
        <v>30</v>
      </c>
    </row>
    <row r="11124" spans="1:2">
      <c r="A11124">
        <v>1500005070</v>
      </c>
      <c r="B11124" s="154">
        <v>0</v>
      </c>
    </row>
    <row r="11125" spans="1:2">
      <c r="A11125">
        <v>1500003225</v>
      </c>
      <c r="B11125" s="154">
        <v>12.0833333333333</v>
      </c>
    </row>
    <row r="11126" spans="1:2">
      <c r="A11126">
        <v>1500003227</v>
      </c>
      <c r="B11126" s="154">
        <v>2.9166666666666701</v>
      </c>
    </row>
    <row r="11127" spans="1:2">
      <c r="A11127">
        <v>1500001918</v>
      </c>
      <c r="B11127" s="154">
        <v>52.7083333333333</v>
      </c>
    </row>
    <row r="11128" spans="1:2">
      <c r="A11128">
        <v>1500003229</v>
      </c>
      <c r="B11128" s="154">
        <v>2.9166666666666701</v>
      </c>
    </row>
    <row r="11129" spans="1:2">
      <c r="A11129">
        <v>1500006101</v>
      </c>
      <c r="B11129" s="154">
        <v>6.3333333333333304</v>
      </c>
    </row>
    <row r="11130" spans="1:2">
      <c r="A11130">
        <v>1500006102</v>
      </c>
      <c r="B11130" s="154">
        <v>7.3333333333333304</v>
      </c>
    </row>
    <row r="11131" spans="1:2">
      <c r="A11131">
        <v>1500003607</v>
      </c>
      <c r="B11131" s="154">
        <v>21.6666666666667</v>
      </c>
    </row>
    <row r="11132" spans="1:2">
      <c r="A11132">
        <v>1500001919</v>
      </c>
      <c r="B11132" s="154">
        <v>5.4166666666666696</v>
      </c>
    </row>
    <row r="11133" spans="1:2">
      <c r="A11133">
        <v>1500004259</v>
      </c>
      <c r="B11133" s="154">
        <v>130</v>
      </c>
    </row>
    <row r="11134" spans="1:2">
      <c r="A11134">
        <v>1500004260</v>
      </c>
      <c r="B11134" s="154">
        <v>0</v>
      </c>
    </row>
    <row r="11135" spans="1:2">
      <c r="A11135">
        <v>1500004827</v>
      </c>
      <c r="B11135" s="154">
        <v>0</v>
      </c>
    </row>
    <row r="11136" spans="1:2">
      <c r="A11136">
        <v>1500005097</v>
      </c>
      <c r="B11136" s="154">
        <v>0</v>
      </c>
    </row>
    <row r="11137" spans="1:2">
      <c r="A11137">
        <v>1500005098</v>
      </c>
      <c r="B11137" s="154">
        <v>0</v>
      </c>
    </row>
    <row r="11138" spans="1:2">
      <c r="A11138">
        <v>1500002222</v>
      </c>
      <c r="B11138" s="154">
        <v>81.5</v>
      </c>
    </row>
    <row r="11139" spans="1:2">
      <c r="A11139">
        <v>1500005431</v>
      </c>
      <c r="B11139" s="154">
        <v>9.1666666666666696</v>
      </c>
    </row>
    <row r="11140" spans="1:2">
      <c r="A11140">
        <v>1500001843</v>
      </c>
      <c r="B11140" s="154">
        <v>11.4166666666667</v>
      </c>
    </row>
    <row r="11141" spans="1:2">
      <c r="A11141">
        <v>1500003299</v>
      </c>
      <c r="B11141" s="154">
        <v>44.5833333333333</v>
      </c>
    </row>
    <row r="11142" spans="1:2">
      <c r="A11142">
        <v>1500002223</v>
      </c>
      <c r="B11142" s="154">
        <v>0</v>
      </c>
    </row>
    <row r="11143" spans="1:2">
      <c r="A11143">
        <v>1500005321</v>
      </c>
      <c r="B11143" s="154">
        <v>10</v>
      </c>
    </row>
    <row r="11144" spans="1:2">
      <c r="A11144">
        <v>1500004439</v>
      </c>
      <c r="B11144" s="154">
        <v>0</v>
      </c>
    </row>
    <row r="11145" spans="1:2">
      <c r="A11145">
        <v>1500004828</v>
      </c>
      <c r="B11145" s="154">
        <v>0</v>
      </c>
    </row>
    <row r="11146" spans="1:2">
      <c r="A11146">
        <v>1500004021</v>
      </c>
      <c r="B11146" s="154">
        <v>14.3333333333333</v>
      </c>
    </row>
    <row r="11147" spans="1:2">
      <c r="A11147">
        <v>1500003230</v>
      </c>
      <c r="B11147" s="154">
        <v>46.3333333333333</v>
      </c>
    </row>
    <row r="11148" spans="1:2">
      <c r="A11148">
        <v>1500006040</v>
      </c>
      <c r="B11148" s="154">
        <v>0</v>
      </c>
    </row>
    <row r="11149" spans="1:2">
      <c r="A11149">
        <v>1500001923</v>
      </c>
      <c r="B11149" s="154">
        <v>0</v>
      </c>
    </row>
    <row r="11150" spans="1:2">
      <c r="A11150">
        <v>1500001924</v>
      </c>
      <c r="B11150" s="154">
        <v>2.5</v>
      </c>
    </row>
    <row r="11151" spans="1:2">
      <c r="A11151">
        <v>1500001845</v>
      </c>
      <c r="B11151" s="154">
        <v>0</v>
      </c>
    </row>
    <row r="11152" spans="1:2">
      <c r="A11152">
        <v>1500001925</v>
      </c>
      <c r="B11152" s="154">
        <v>0</v>
      </c>
    </row>
    <row r="11153" spans="1:2">
      <c r="A11153">
        <v>1500001846</v>
      </c>
      <c r="B11153" s="154">
        <v>17.1666666666667</v>
      </c>
    </row>
    <row r="11154" spans="1:2">
      <c r="A11154">
        <v>1500001847</v>
      </c>
      <c r="B11154" s="154">
        <v>433.95833333333297</v>
      </c>
    </row>
    <row r="11155" spans="1:2">
      <c r="A11155">
        <v>1500001848</v>
      </c>
      <c r="B11155" s="154">
        <v>430.58333333333297</v>
      </c>
    </row>
    <row r="11156" spans="1:2">
      <c r="A11156">
        <v>1500001849</v>
      </c>
      <c r="B11156" s="154">
        <v>50.3333333333333</v>
      </c>
    </row>
    <row r="11157" spans="1:2">
      <c r="A11157">
        <v>1500002596</v>
      </c>
      <c r="B11157" s="154">
        <v>0</v>
      </c>
    </row>
    <row r="11158" spans="1:2">
      <c r="A11158">
        <v>1500006041</v>
      </c>
      <c r="B11158" s="154">
        <v>41.3333333333333</v>
      </c>
    </row>
    <row r="11159" spans="1:2">
      <c r="A11159">
        <v>1500006042</v>
      </c>
      <c r="B11159" s="154">
        <v>10.258333333333301</v>
      </c>
    </row>
    <row r="11160" spans="1:2">
      <c r="A11160">
        <v>1500003941</v>
      </c>
      <c r="B11160" s="154">
        <v>0</v>
      </c>
    </row>
    <row r="11161" spans="1:2">
      <c r="A11161">
        <v>1500006171</v>
      </c>
      <c r="B11161" s="154">
        <v>0</v>
      </c>
    </row>
    <row r="11162" spans="1:2">
      <c r="A11162">
        <v>1500006071</v>
      </c>
      <c r="B11162" s="154">
        <v>13.3333333333333</v>
      </c>
    </row>
    <row r="11163" spans="1:2">
      <c r="A11163">
        <v>1500003708</v>
      </c>
      <c r="B11163" s="154">
        <v>0</v>
      </c>
    </row>
    <row r="11164" spans="1:2">
      <c r="A11164">
        <v>1500005238</v>
      </c>
      <c r="B11164" s="154">
        <v>0</v>
      </c>
    </row>
    <row r="11165" spans="1:2">
      <c r="A11165">
        <v>1500004990</v>
      </c>
      <c r="B11165" s="154">
        <v>0</v>
      </c>
    </row>
    <row r="11166" spans="1:2">
      <c r="A11166">
        <v>1500001852</v>
      </c>
      <c r="B11166" s="154">
        <v>0</v>
      </c>
    </row>
    <row r="11167" spans="1:2">
      <c r="A11167">
        <v>1500003232</v>
      </c>
      <c r="B11167" s="154">
        <v>17.6666666666667</v>
      </c>
    </row>
    <row r="11168" spans="1:2">
      <c r="A11168">
        <v>1500003233</v>
      </c>
      <c r="B11168" s="154">
        <v>0</v>
      </c>
    </row>
    <row r="11169" spans="1:2">
      <c r="A11169">
        <v>1500001853</v>
      </c>
      <c r="B11169" s="154">
        <v>12.1666666666667</v>
      </c>
    </row>
    <row r="11170" spans="1:2">
      <c r="A11170">
        <v>1500004213</v>
      </c>
      <c r="B11170" s="154">
        <v>9.1666666666666696</v>
      </c>
    </row>
    <row r="11171" spans="1:2">
      <c r="A11171">
        <v>1500004490</v>
      </c>
      <c r="B11171" s="154">
        <v>9.6666666666666696</v>
      </c>
    </row>
    <row r="11172" spans="1:2">
      <c r="A11172">
        <v>1500006168</v>
      </c>
      <c r="B11172" s="154">
        <v>0</v>
      </c>
    </row>
    <row r="11173" spans="1:2">
      <c r="A11173">
        <v>1500005703</v>
      </c>
      <c r="B11173" s="154">
        <v>0</v>
      </c>
    </row>
    <row r="11174" spans="1:2">
      <c r="A11174">
        <v>1500001855</v>
      </c>
      <c r="B11174" s="154">
        <v>13.25</v>
      </c>
    </row>
    <row r="11175" spans="1:2">
      <c r="A11175">
        <v>1500001856</v>
      </c>
      <c r="B11175" s="154">
        <v>6.25</v>
      </c>
    </row>
    <row r="11176" spans="1:2">
      <c r="A11176">
        <v>1500001857</v>
      </c>
      <c r="B11176" s="154">
        <v>16.0416666666667</v>
      </c>
    </row>
    <row r="11177" spans="1:2">
      <c r="A11177">
        <v>1500004022</v>
      </c>
      <c r="B11177" s="154">
        <v>0</v>
      </c>
    </row>
    <row r="11178" spans="1:2">
      <c r="A11178">
        <v>1500004577</v>
      </c>
      <c r="B11178" s="154">
        <v>88.6666666666667</v>
      </c>
    </row>
    <row r="11179" spans="1:2">
      <c r="A11179">
        <v>1500006072</v>
      </c>
      <c r="B11179" s="154">
        <v>26.35</v>
      </c>
    </row>
    <row r="11180" spans="1:2">
      <c r="A11180">
        <v>1500002818</v>
      </c>
      <c r="B11180" s="154">
        <v>0</v>
      </c>
    </row>
    <row r="11181" spans="1:2">
      <c r="A11181">
        <v>1500003709</v>
      </c>
      <c r="B11181" s="154">
        <v>0</v>
      </c>
    </row>
    <row r="11182" spans="1:2">
      <c r="A11182">
        <v>1500004429</v>
      </c>
      <c r="B11182" s="154">
        <v>73.3333333333333</v>
      </c>
    </row>
    <row r="11183" spans="1:2">
      <c r="A11183">
        <v>1500003162</v>
      </c>
      <c r="B11183" s="154">
        <v>0</v>
      </c>
    </row>
    <row r="11184" spans="1:2">
      <c r="A11184">
        <v>1500001748</v>
      </c>
      <c r="B11184" s="154">
        <v>3.75</v>
      </c>
    </row>
    <row r="11185" spans="1:2">
      <c r="A11185">
        <v>1500001929</v>
      </c>
      <c r="B11185" s="154">
        <v>0.83333333333333304</v>
      </c>
    </row>
    <row r="11186" spans="1:2">
      <c r="A11186">
        <v>1500001930</v>
      </c>
      <c r="B11186" s="154">
        <v>127</v>
      </c>
    </row>
    <row r="11187" spans="1:2">
      <c r="A11187">
        <v>1500001931</v>
      </c>
      <c r="B11187" s="154">
        <v>76.25</v>
      </c>
    </row>
    <row r="11188" spans="1:2">
      <c r="A11188">
        <v>1500003821</v>
      </c>
      <c r="B11188" s="154">
        <v>19.5833333333333</v>
      </c>
    </row>
    <row r="11189" spans="1:2">
      <c r="A11189">
        <v>1500005101</v>
      </c>
      <c r="B11189" s="154">
        <v>4.1666666666666696</v>
      </c>
    </row>
    <row r="11190" spans="1:2">
      <c r="A11190">
        <v>1500003235</v>
      </c>
      <c r="B11190" s="154">
        <v>17.4166666666667</v>
      </c>
    </row>
    <row r="11191" spans="1:2">
      <c r="A11191">
        <v>1500003236</v>
      </c>
      <c r="B11191" s="154">
        <v>5</v>
      </c>
    </row>
    <row r="11192" spans="1:2">
      <c r="A11192">
        <v>1500006045</v>
      </c>
      <c r="B11192" s="154">
        <v>12.75</v>
      </c>
    </row>
    <row r="11193" spans="1:2">
      <c r="A11193">
        <v>1500004002</v>
      </c>
      <c r="B11193" s="154">
        <v>4.4166666666666696</v>
      </c>
    </row>
    <row r="11194" spans="1:2">
      <c r="A11194">
        <v>1500002590</v>
      </c>
      <c r="B11194" s="154">
        <v>9.75</v>
      </c>
    </row>
    <row r="11195" spans="1:2">
      <c r="A11195">
        <v>1500006164</v>
      </c>
      <c r="B11195" s="154">
        <v>102.25</v>
      </c>
    </row>
    <row r="11196" spans="1:2">
      <c r="A11196">
        <v>1500005950</v>
      </c>
      <c r="B11196" s="154">
        <v>14.25</v>
      </c>
    </row>
    <row r="11197" spans="1:2">
      <c r="A11197">
        <v>1500004214</v>
      </c>
      <c r="B11197" s="154">
        <v>5</v>
      </c>
    </row>
    <row r="11198" spans="1:2">
      <c r="A11198">
        <v>1500001859</v>
      </c>
      <c r="B11198" s="154">
        <v>19.9166666666667</v>
      </c>
    </row>
    <row r="11199" spans="1:2">
      <c r="A11199">
        <v>1500003872</v>
      </c>
      <c r="B11199" s="154">
        <v>0</v>
      </c>
    </row>
    <row r="11200" spans="1:2">
      <c r="A11200">
        <v>1500006048</v>
      </c>
      <c r="B11200" s="154">
        <v>224.666666666667</v>
      </c>
    </row>
    <row r="11201" spans="1:2">
      <c r="A11201">
        <v>1500001935</v>
      </c>
      <c r="B11201" s="154">
        <v>0</v>
      </c>
    </row>
    <row r="11202" spans="1:2">
      <c r="A11202">
        <v>1500003603</v>
      </c>
      <c r="B11202" s="154">
        <v>3.3333333333333299</v>
      </c>
    </row>
    <row r="11203" spans="1:2">
      <c r="A11203">
        <v>1500004003</v>
      </c>
      <c r="B11203" s="154">
        <v>7.375</v>
      </c>
    </row>
    <row r="11204" spans="1:2">
      <c r="A11204">
        <v>1500002366</v>
      </c>
      <c r="B11204" s="154">
        <v>32.625</v>
      </c>
    </row>
    <row r="11205" spans="1:2">
      <c r="A11205">
        <v>1500003911</v>
      </c>
      <c r="B11205" s="154">
        <v>11.25</v>
      </c>
    </row>
    <row r="11206" spans="1:2">
      <c r="A11206">
        <v>1500002796</v>
      </c>
      <c r="B11206" s="154">
        <v>0</v>
      </c>
    </row>
    <row r="11207" spans="1:2">
      <c r="A11207">
        <v>1500001936</v>
      </c>
      <c r="B11207" s="154">
        <v>9.9166666666666696</v>
      </c>
    </row>
    <row r="11208" spans="1:2">
      <c r="A11208">
        <v>1500003912</v>
      </c>
      <c r="B11208" s="154">
        <v>15.6666666666667</v>
      </c>
    </row>
    <row r="11209" spans="1:2">
      <c r="A11209">
        <v>1500004359</v>
      </c>
      <c r="B11209" s="154">
        <v>0</v>
      </c>
    </row>
    <row r="11210" spans="1:2">
      <c r="A11210">
        <v>1500006050</v>
      </c>
      <c r="B11210" s="154">
        <v>16.75</v>
      </c>
    </row>
    <row r="11211" spans="1:2">
      <c r="A11211">
        <v>1500006105</v>
      </c>
      <c r="B11211" s="154">
        <v>4.3333333333333304</v>
      </c>
    </row>
    <row r="11212" spans="1:2">
      <c r="A11212">
        <v>1500006106</v>
      </c>
      <c r="B11212" s="154">
        <v>8.3333333333333304</v>
      </c>
    </row>
    <row r="11213" spans="1:2">
      <c r="A11213">
        <v>1500001937</v>
      </c>
      <c r="B11213" s="154">
        <v>75.9166666666667</v>
      </c>
    </row>
    <row r="11214" spans="1:2">
      <c r="A11214">
        <v>1500003239</v>
      </c>
      <c r="B11214" s="154">
        <v>45.25</v>
      </c>
    </row>
    <row r="11215" spans="1:2">
      <c r="A11215">
        <v>1500003240</v>
      </c>
      <c r="B11215" s="154">
        <v>0</v>
      </c>
    </row>
    <row r="11216" spans="1:2">
      <c r="A11216">
        <v>1500003241</v>
      </c>
      <c r="B11216" s="154">
        <v>3.9166666666666701</v>
      </c>
    </row>
    <row r="11217" spans="1:2">
      <c r="A11217">
        <v>1500004215</v>
      </c>
      <c r="B11217" s="154">
        <v>49.8333333333333</v>
      </c>
    </row>
    <row r="11218" spans="1:2">
      <c r="A11218">
        <v>1500004216</v>
      </c>
      <c r="B11218" s="154">
        <v>13.3333333333333</v>
      </c>
    </row>
    <row r="11219" spans="1:2">
      <c r="A11219">
        <v>1500001938</v>
      </c>
      <c r="B11219" s="154">
        <v>0</v>
      </c>
    </row>
    <row r="11220" spans="1:2">
      <c r="A11220">
        <v>1500004877</v>
      </c>
      <c r="B11220" s="154">
        <v>0.66666666666666696</v>
      </c>
    </row>
    <row r="11221" spans="1:2">
      <c r="A11221">
        <v>1500004821</v>
      </c>
      <c r="B11221" s="154">
        <v>29.5</v>
      </c>
    </row>
    <row r="11222" spans="1:2">
      <c r="A11222">
        <v>1500004442</v>
      </c>
      <c r="B11222" s="154">
        <v>0</v>
      </c>
    </row>
    <row r="11223" spans="1:2">
      <c r="A11223">
        <v>1500005559</v>
      </c>
      <c r="B11223" s="154">
        <v>10.3333333333333</v>
      </c>
    </row>
    <row r="11224" spans="1:2">
      <c r="A11224">
        <v>1500002367</v>
      </c>
      <c r="B11224" s="154">
        <v>30.633333333333301</v>
      </c>
    </row>
    <row r="11225" spans="1:2">
      <c r="A11225">
        <v>1500003747</v>
      </c>
      <c r="B11225" s="154">
        <v>31.0416666666667</v>
      </c>
    </row>
    <row r="11226" spans="1:2">
      <c r="A11226">
        <v>1500003913</v>
      </c>
      <c r="B11226" s="154">
        <v>0</v>
      </c>
    </row>
    <row r="11227" spans="1:2">
      <c r="A11227">
        <v>1500006073</v>
      </c>
      <c r="B11227" s="154">
        <v>28.725000000000001</v>
      </c>
    </row>
    <row r="11228" spans="1:2">
      <c r="A11228">
        <v>1500001940</v>
      </c>
      <c r="B11228" s="154">
        <v>12.3333333333333</v>
      </c>
    </row>
    <row r="11229" spans="1:2">
      <c r="A11229">
        <v>1500001941</v>
      </c>
      <c r="B11229" s="154">
        <v>167.083333333333</v>
      </c>
    </row>
    <row r="11230" spans="1:2">
      <c r="A11230">
        <v>1500001942</v>
      </c>
      <c r="B11230" s="154">
        <v>44.4583333333333</v>
      </c>
    </row>
    <row r="11231" spans="1:2">
      <c r="A11231">
        <v>1500001860</v>
      </c>
      <c r="B11231" s="154">
        <v>15.8333333333333</v>
      </c>
    </row>
    <row r="11232" spans="1:2">
      <c r="A11232">
        <v>1500002798</v>
      </c>
      <c r="B11232" s="154">
        <v>148.691666666667</v>
      </c>
    </row>
    <row r="11233" spans="1:2">
      <c r="A11233">
        <v>1500004803</v>
      </c>
      <c r="B11233" s="154">
        <v>42.8333333333333</v>
      </c>
    </row>
    <row r="11234" spans="1:2">
      <c r="A11234">
        <v>1500006051</v>
      </c>
      <c r="B11234" s="154">
        <v>6.6666666666666696</v>
      </c>
    </row>
    <row r="11235" spans="1:2">
      <c r="A11235">
        <v>1500005102</v>
      </c>
      <c r="B11235" s="154">
        <v>0</v>
      </c>
    </row>
    <row r="11236" spans="1:2">
      <c r="A11236">
        <v>1500004161</v>
      </c>
      <c r="B11236" s="154">
        <v>202.666666666667</v>
      </c>
    </row>
    <row r="11237" spans="1:2">
      <c r="A11237">
        <v>1500001943</v>
      </c>
      <c r="B11237" s="154">
        <v>16.375</v>
      </c>
    </row>
    <row r="11238" spans="1:2">
      <c r="A11238">
        <v>1500005103</v>
      </c>
      <c r="B11238" s="154">
        <v>0</v>
      </c>
    </row>
    <row r="11239" spans="1:2">
      <c r="A11239">
        <v>1500002799</v>
      </c>
      <c r="B11239" s="154">
        <v>0</v>
      </c>
    </row>
    <row r="11240" spans="1:2">
      <c r="A11240">
        <v>1500004426</v>
      </c>
      <c r="B11240" s="154">
        <v>18.191666666666698</v>
      </c>
    </row>
    <row r="11241" spans="1:2">
      <c r="A11241">
        <v>1500004369</v>
      </c>
      <c r="B11241" s="154">
        <v>5.1666666666666696</v>
      </c>
    </row>
    <row r="11242" spans="1:2">
      <c r="A11242">
        <v>1500003302</v>
      </c>
      <c r="B11242" s="154">
        <v>12</v>
      </c>
    </row>
    <row r="11243" spans="1:2">
      <c r="A11243">
        <v>1500003243</v>
      </c>
      <c r="B11243" s="154">
        <v>0</v>
      </c>
    </row>
    <row r="11244" spans="1:2">
      <c r="A11244">
        <v>1500003244</v>
      </c>
      <c r="B11244" s="154">
        <v>0</v>
      </c>
    </row>
    <row r="11245" spans="1:2">
      <c r="A11245">
        <v>1500004004</v>
      </c>
      <c r="B11245" s="154">
        <v>0</v>
      </c>
    </row>
    <row r="11246" spans="1:2">
      <c r="A11246">
        <v>1500001861</v>
      </c>
      <c r="B11246" s="154">
        <v>50.5416666666667</v>
      </c>
    </row>
    <row r="11247" spans="1:2">
      <c r="A11247">
        <v>1500001862</v>
      </c>
      <c r="B11247" s="154">
        <v>10.75</v>
      </c>
    </row>
    <row r="11248" spans="1:2">
      <c r="A11248">
        <v>1500001944</v>
      </c>
      <c r="B11248" s="154">
        <v>43.6666666666667</v>
      </c>
    </row>
    <row r="11249" spans="1:2">
      <c r="A11249">
        <v>1500003245</v>
      </c>
      <c r="B11249" s="154">
        <v>32.3333333333333</v>
      </c>
    </row>
    <row r="11250" spans="1:2">
      <c r="A11250">
        <v>1500006054</v>
      </c>
      <c r="B11250" s="154">
        <v>6.875</v>
      </c>
    </row>
    <row r="11251" spans="1:2">
      <c r="A11251">
        <v>1500002800</v>
      </c>
      <c r="B11251" s="154">
        <v>133.40833333333299</v>
      </c>
    </row>
    <row r="11252" spans="1:2">
      <c r="A11252">
        <v>1500006055</v>
      </c>
      <c r="B11252" s="154">
        <v>70.3333333333333</v>
      </c>
    </row>
    <row r="11253" spans="1:2">
      <c r="A11253">
        <v>1500004443</v>
      </c>
      <c r="B11253" s="154">
        <v>105.833333333333</v>
      </c>
    </row>
    <row r="11254" spans="1:2">
      <c r="A11254">
        <v>1500003246</v>
      </c>
      <c r="B11254" s="154">
        <v>12.25</v>
      </c>
    </row>
    <row r="11255" spans="1:2">
      <c r="A11255">
        <v>1500003247</v>
      </c>
      <c r="B11255" s="154">
        <v>48.0833333333333</v>
      </c>
    </row>
    <row r="11256" spans="1:2">
      <c r="A11256">
        <v>1500004991</v>
      </c>
      <c r="B11256" s="154">
        <v>109.666666666667</v>
      </c>
    </row>
    <row r="11257" spans="1:2">
      <c r="A11257">
        <v>1500003303</v>
      </c>
      <c r="B11257" s="154">
        <v>59</v>
      </c>
    </row>
    <row r="11258" spans="1:2">
      <c r="A11258">
        <v>1500002802</v>
      </c>
      <c r="B11258" s="154">
        <v>407.57499999999999</v>
      </c>
    </row>
    <row r="11259" spans="1:2">
      <c r="A11259">
        <v>1500006125</v>
      </c>
      <c r="B11259" s="154">
        <v>0</v>
      </c>
    </row>
    <row r="11260" spans="1:2">
      <c r="A11260">
        <v>1500003915</v>
      </c>
      <c r="B11260" s="154">
        <v>15.9166666666667</v>
      </c>
    </row>
    <row r="11261" spans="1:2">
      <c r="A11261">
        <v>1500006057</v>
      </c>
      <c r="B11261" s="154">
        <v>27.5</v>
      </c>
    </row>
    <row r="11262" spans="1:2">
      <c r="A11262">
        <v>1500006058</v>
      </c>
      <c r="B11262" s="154">
        <v>0.83333333333333304</v>
      </c>
    </row>
    <row r="11263" spans="1:2">
      <c r="A11263">
        <v>1500002803</v>
      </c>
      <c r="B11263" s="154">
        <v>129.15</v>
      </c>
    </row>
    <row r="11264" spans="1:2">
      <c r="A11264">
        <v>1500001863</v>
      </c>
      <c r="B11264" s="154">
        <v>32.75</v>
      </c>
    </row>
    <row r="11265" spans="1:2">
      <c r="A11265">
        <v>1500001864</v>
      </c>
      <c r="B11265" s="154">
        <v>53.933333333333302</v>
      </c>
    </row>
    <row r="11266" spans="1:2">
      <c r="A11266">
        <v>1500005908</v>
      </c>
      <c r="B11266" s="154">
        <v>454</v>
      </c>
    </row>
    <row r="11267" spans="1:2">
      <c r="A11267">
        <v>1500002591</v>
      </c>
      <c r="B11267" s="154">
        <v>28</v>
      </c>
    </row>
    <row r="11268" spans="1:2">
      <c r="A11268">
        <v>1500001945</v>
      </c>
      <c r="B11268" s="154">
        <v>44.933333333333302</v>
      </c>
    </row>
    <row r="11269" spans="1:2">
      <c r="A11269">
        <v>1500002804</v>
      </c>
      <c r="B11269" s="154">
        <v>263.64166666666699</v>
      </c>
    </row>
    <row r="11270" spans="1:2">
      <c r="A11270">
        <v>1500002805</v>
      </c>
      <c r="B11270" s="154">
        <v>32.7083333333333</v>
      </c>
    </row>
    <row r="11271" spans="1:2">
      <c r="A11271">
        <v>1500003159</v>
      </c>
      <c r="B11271" s="154">
        <v>44.0833333333333</v>
      </c>
    </row>
    <row r="11272" spans="1:2">
      <c r="A11272">
        <v>1500005190</v>
      </c>
      <c r="B11272" s="154">
        <v>0</v>
      </c>
    </row>
    <row r="11273" spans="1:2">
      <c r="A11273">
        <v>1500004992</v>
      </c>
      <c r="B11273" s="154">
        <v>0</v>
      </c>
    </row>
    <row r="11274" spans="1:2">
      <c r="A11274">
        <v>1500004370</v>
      </c>
      <c r="B11274" s="154">
        <v>4.1666666666666696</v>
      </c>
    </row>
    <row r="11275" spans="1:2">
      <c r="A11275">
        <v>1500003873</v>
      </c>
      <c r="B11275" s="154">
        <v>113</v>
      </c>
    </row>
    <row r="11276" spans="1:2">
      <c r="A11276">
        <v>1500005951</v>
      </c>
      <c r="B11276" s="154">
        <v>22.5</v>
      </c>
    </row>
    <row r="11277" spans="1:2">
      <c r="A11277">
        <v>1500005280</v>
      </c>
      <c r="B11277" s="154">
        <v>0</v>
      </c>
    </row>
    <row r="11278" spans="1:2">
      <c r="A11278">
        <v>1500004236</v>
      </c>
      <c r="B11278" s="154">
        <v>0</v>
      </c>
    </row>
    <row r="11279" spans="1:2">
      <c r="A11279">
        <v>1500004372</v>
      </c>
      <c r="B11279" s="154">
        <v>13.25</v>
      </c>
    </row>
    <row r="11280" spans="1:2">
      <c r="A11280">
        <v>1500003273</v>
      </c>
      <c r="B11280" s="154">
        <v>20.9166666666667</v>
      </c>
    </row>
    <row r="11281" spans="1:2">
      <c r="A11281">
        <v>1500005875</v>
      </c>
      <c r="B11281" s="154">
        <v>0</v>
      </c>
    </row>
    <row r="11282" spans="1:2">
      <c r="A11282">
        <v>1500004444</v>
      </c>
      <c r="B11282" s="154">
        <v>33</v>
      </c>
    </row>
    <row r="11283" spans="1:2">
      <c r="A11283">
        <v>1500003919</v>
      </c>
      <c r="B11283" s="154">
        <v>0</v>
      </c>
    </row>
    <row r="11284" spans="1:2">
      <c r="A11284">
        <v>1500005544</v>
      </c>
      <c r="B11284" s="154">
        <v>134.958333333333</v>
      </c>
    </row>
    <row r="11285" spans="1:2">
      <c r="A11285">
        <v>1500005281</v>
      </c>
      <c r="B11285" s="154">
        <v>30.3333333333333</v>
      </c>
    </row>
    <row r="11286" spans="1:2">
      <c r="A11286">
        <v>1500004262</v>
      </c>
      <c r="B11286" s="154">
        <v>102.666666666667</v>
      </c>
    </row>
    <row r="11287" spans="1:2">
      <c r="A11287">
        <v>1500003828</v>
      </c>
      <c r="B11287" s="154">
        <v>9.3333333333333304</v>
      </c>
    </row>
    <row r="11288" spans="1:2">
      <c r="A11288">
        <v>1500003829</v>
      </c>
      <c r="B11288" s="154">
        <v>0</v>
      </c>
    </row>
    <row r="11289" spans="1:2">
      <c r="A11289">
        <v>1500002807</v>
      </c>
      <c r="B11289" s="154">
        <v>0</v>
      </c>
    </row>
    <row r="11290" spans="1:2">
      <c r="A11290">
        <v>1500004810</v>
      </c>
      <c r="B11290" s="154">
        <v>0</v>
      </c>
    </row>
    <row r="11291" spans="1:2">
      <c r="A11291">
        <v>1500004263</v>
      </c>
      <c r="B11291" s="154">
        <v>192</v>
      </c>
    </row>
    <row r="11292" spans="1:2">
      <c r="A11292">
        <v>1500002808</v>
      </c>
      <c r="B11292" s="154">
        <v>5.8333333333333304</v>
      </c>
    </row>
    <row r="11293" spans="1:2">
      <c r="A11293">
        <v>1500004264</v>
      </c>
      <c r="B11293" s="154">
        <v>0</v>
      </c>
    </row>
    <row r="11294" spans="1:2">
      <c r="A11294">
        <v>1500004265</v>
      </c>
      <c r="B11294" s="154">
        <v>39.1666666666667</v>
      </c>
    </row>
    <row r="11295" spans="1:2">
      <c r="A11295">
        <v>1500004513</v>
      </c>
      <c r="B11295" s="154">
        <v>0</v>
      </c>
    </row>
    <row r="11296" spans="1:2">
      <c r="A11296">
        <v>1500004797</v>
      </c>
      <c r="B11296" s="154">
        <v>56.6666666666667</v>
      </c>
    </row>
    <row r="11297" spans="1:2">
      <c r="A11297">
        <v>1500002019</v>
      </c>
      <c r="B11297" s="154">
        <v>2.5</v>
      </c>
    </row>
    <row r="11298" spans="1:2">
      <c r="A11298">
        <v>1500005423</v>
      </c>
      <c r="B11298" s="154">
        <v>0</v>
      </c>
    </row>
    <row r="11299" spans="1:2">
      <c r="A11299">
        <v>1500003916</v>
      </c>
      <c r="B11299" s="154">
        <v>9.1666666666666696</v>
      </c>
    </row>
    <row r="11300" spans="1:2">
      <c r="A11300">
        <v>1500006074</v>
      </c>
      <c r="B11300" s="154">
        <v>42.9166666666667</v>
      </c>
    </row>
    <row r="11301" spans="1:2">
      <c r="A11301">
        <v>1500003965</v>
      </c>
      <c r="B11301" s="154">
        <v>202.55</v>
      </c>
    </row>
    <row r="11302" spans="1:2">
      <c r="A11302">
        <v>1500003966</v>
      </c>
      <c r="B11302" s="154">
        <v>0</v>
      </c>
    </row>
    <row r="11303" spans="1:2">
      <c r="A11303">
        <v>1500001867</v>
      </c>
      <c r="B11303" s="154">
        <v>39.6666666666667</v>
      </c>
    </row>
    <row r="11304" spans="1:2">
      <c r="A11304">
        <v>1500001947</v>
      </c>
      <c r="B11304" s="154">
        <v>0</v>
      </c>
    </row>
    <row r="11305" spans="1:2">
      <c r="A11305">
        <v>1500001948</v>
      </c>
      <c r="B11305" s="154">
        <v>0</v>
      </c>
    </row>
    <row r="11306" spans="1:2">
      <c r="A11306">
        <v>1500006110</v>
      </c>
      <c r="B11306" s="154">
        <v>63.091666666666697</v>
      </c>
    </row>
    <row r="11307" spans="1:2">
      <c r="A11307">
        <v>1500001949</v>
      </c>
      <c r="B11307" s="154">
        <v>52.0833333333333</v>
      </c>
    </row>
    <row r="11308" spans="1:2">
      <c r="A11308">
        <v>1500001950</v>
      </c>
      <c r="B11308" s="154">
        <v>24.625</v>
      </c>
    </row>
    <row r="11309" spans="1:2">
      <c r="A11309">
        <v>1500001951</v>
      </c>
      <c r="B11309" s="154">
        <v>26.2083333333333</v>
      </c>
    </row>
    <row r="11310" spans="1:2">
      <c r="A11310">
        <v>1500006111</v>
      </c>
      <c r="B11310" s="154">
        <v>12.5</v>
      </c>
    </row>
    <row r="11311" spans="1:2">
      <c r="A11311">
        <v>1500001869</v>
      </c>
      <c r="B11311" s="154">
        <v>26.6666666666667</v>
      </c>
    </row>
    <row r="11312" spans="1:2">
      <c r="A11312">
        <v>1500001952</v>
      </c>
      <c r="B11312" s="154">
        <v>42.3333333333333</v>
      </c>
    </row>
    <row r="11313" spans="1:2">
      <c r="A11313">
        <v>1500001953</v>
      </c>
      <c r="B11313" s="154">
        <v>4.1666666666666696</v>
      </c>
    </row>
    <row r="11314" spans="1:2">
      <c r="A11314">
        <v>1500005952</v>
      </c>
      <c r="B11314" s="154">
        <v>145</v>
      </c>
    </row>
    <row r="11315" spans="1:2">
      <c r="A11315">
        <v>1500006258</v>
      </c>
      <c r="B11315" s="154">
        <v>12.25</v>
      </c>
    </row>
    <row r="11316" spans="1:2">
      <c r="A11316">
        <v>1500006260</v>
      </c>
      <c r="B11316" s="154">
        <v>4.1666666666666696</v>
      </c>
    </row>
    <row r="11317" spans="1:2">
      <c r="A11317">
        <v>1500006275</v>
      </c>
      <c r="B11317" s="154">
        <v>19.25</v>
      </c>
    </row>
    <row r="11318" spans="1:2">
      <c r="A11318">
        <v>1500006276</v>
      </c>
      <c r="B11318" s="154">
        <v>0</v>
      </c>
    </row>
    <row r="11319" spans="1:2">
      <c r="A11319">
        <v>1500006278</v>
      </c>
      <c r="B11319" s="154">
        <v>104.166666666667</v>
      </c>
    </row>
    <row r="11320" spans="1:2">
      <c r="A11320">
        <v>1500006279</v>
      </c>
      <c r="B11320" s="154">
        <v>0</v>
      </c>
    </row>
    <row r="11321" spans="1:2">
      <c r="A11321">
        <v>1500006292</v>
      </c>
      <c r="B11321" s="154">
        <v>0</v>
      </c>
    </row>
    <row r="11322" spans="1:2">
      <c r="A11322">
        <v>1500006293</v>
      </c>
      <c r="B11322" s="154">
        <v>36.5833333333333</v>
      </c>
    </row>
    <row r="11323" spans="1:2">
      <c r="A11323">
        <v>1500006295</v>
      </c>
      <c r="B11323" s="154">
        <v>0</v>
      </c>
    </row>
    <row r="11324" spans="1:2">
      <c r="A11324">
        <v>1500006280</v>
      </c>
      <c r="B11324" s="154">
        <v>70</v>
      </c>
    </row>
    <row r="11325" spans="1:2">
      <c r="A11325">
        <v>1500006297</v>
      </c>
      <c r="B11325" s="154">
        <v>23.3333333333333</v>
      </c>
    </row>
    <row r="11326" spans="1:2">
      <c r="A11326">
        <v>1500006308</v>
      </c>
      <c r="B11326" s="154">
        <v>0</v>
      </c>
    </row>
    <row r="11327" spans="1:2">
      <c r="A11327">
        <v>1500006309</v>
      </c>
      <c r="B11327" s="154">
        <v>55.5</v>
      </c>
    </row>
    <row r="11328" spans="1:2">
      <c r="A11328">
        <v>1500006310</v>
      </c>
      <c r="B11328" s="154">
        <v>0</v>
      </c>
    </row>
    <row r="11329" spans="1:2">
      <c r="A11329">
        <v>1500006311</v>
      </c>
      <c r="B11329" s="154">
        <v>9.1666666666666696</v>
      </c>
    </row>
    <row r="11330" spans="1:2">
      <c r="A11330">
        <v>1500006313</v>
      </c>
      <c r="B11330" s="154">
        <v>0</v>
      </c>
    </row>
    <row r="11331" spans="1:2">
      <c r="A11331">
        <v>1500006328</v>
      </c>
      <c r="B11331" s="154">
        <v>0</v>
      </c>
    </row>
    <row r="11332" spans="1:2">
      <c r="A11332">
        <v>1500006339</v>
      </c>
      <c r="B11332" s="154">
        <v>46.375</v>
      </c>
    </row>
    <row r="11333" spans="1:2">
      <c r="A11333">
        <v>1500011681</v>
      </c>
      <c r="B11333" s="154">
        <v>0</v>
      </c>
    </row>
    <row r="11334" spans="1:2">
      <c r="A11334">
        <v>1500011682</v>
      </c>
      <c r="B11334" s="154">
        <v>0</v>
      </c>
    </row>
    <row r="11335" spans="1:2">
      <c r="A11335">
        <v>1500011683</v>
      </c>
      <c r="B11335" s="154">
        <v>0</v>
      </c>
    </row>
    <row r="11336" spans="1:2">
      <c r="A11336">
        <v>1500011684</v>
      </c>
      <c r="B11336" s="154">
        <v>0</v>
      </c>
    </row>
    <row r="11337" spans="1:2">
      <c r="A11337">
        <v>1500011691</v>
      </c>
      <c r="B11337" s="154">
        <v>13.0833333333333</v>
      </c>
    </row>
    <row r="11338" spans="1:2">
      <c r="A11338">
        <v>1500011692</v>
      </c>
      <c r="B11338" s="154">
        <v>0</v>
      </c>
    </row>
    <row r="11339" spans="1:2">
      <c r="A11339">
        <v>1500011932</v>
      </c>
      <c r="B11339" s="154">
        <v>2.5</v>
      </c>
    </row>
    <row r="11340" spans="1:2">
      <c r="A11340">
        <v>1500011709</v>
      </c>
      <c r="B11340" s="154">
        <v>60.3333333333333</v>
      </c>
    </row>
    <row r="11341" spans="1:2">
      <c r="A11341">
        <v>1500011710</v>
      </c>
      <c r="B11341" s="154">
        <v>0</v>
      </c>
    </row>
    <row r="11342" spans="1:2">
      <c r="A11342">
        <v>1500011934</v>
      </c>
      <c r="B11342" s="154">
        <v>26.9166666666667</v>
      </c>
    </row>
    <row r="11343" spans="1:2">
      <c r="A11343">
        <v>1500011935</v>
      </c>
      <c r="B11343" s="154">
        <v>14.383333333333301</v>
      </c>
    </row>
    <row r="11344" spans="1:2">
      <c r="A11344">
        <v>1500012395</v>
      </c>
      <c r="B11344" s="154">
        <v>11.5</v>
      </c>
    </row>
    <row r="11345" spans="1:2">
      <c r="A11345">
        <v>1500011969</v>
      </c>
      <c r="B11345" s="154">
        <v>33.524999999999999</v>
      </c>
    </row>
    <row r="11346" spans="1:2">
      <c r="A11346">
        <v>1500011782</v>
      </c>
      <c r="B11346" s="154">
        <v>0</v>
      </c>
    </row>
    <row r="11347" spans="1:2">
      <c r="A11347">
        <v>1500011783</v>
      </c>
      <c r="B11347" s="154">
        <v>1.25</v>
      </c>
    </row>
    <row r="11348" spans="1:2">
      <c r="A11348">
        <v>1500011774</v>
      </c>
      <c r="B11348" s="154">
        <v>0</v>
      </c>
    </row>
    <row r="11349" spans="1:2">
      <c r="A11349">
        <v>1500011742</v>
      </c>
      <c r="B11349" s="154">
        <v>29.8333333333333</v>
      </c>
    </row>
    <row r="11350" spans="1:2">
      <c r="A11350">
        <v>1500011734</v>
      </c>
      <c r="B11350" s="154">
        <v>196.083333333333</v>
      </c>
    </row>
    <row r="11351" spans="1:2">
      <c r="A11351">
        <v>1500011775</v>
      </c>
      <c r="B11351" s="154">
        <v>0</v>
      </c>
    </row>
    <row r="11352" spans="1:2">
      <c r="A11352">
        <v>1500011752</v>
      </c>
      <c r="B11352" s="154">
        <v>76.724999999999994</v>
      </c>
    </row>
    <row r="11353" spans="1:2">
      <c r="A11353">
        <v>1500011798</v>
      </c>
      <c r="B11353" s="154">
        <v>0</v>
      </c>
    </row>
    <row r="11354" spans="1:2">
      <c r="A11354">
        <v>1500011795</v>
      </c>
      <c r="B11354" s="154">
        <v>251.666666666667</v>
      </c>
    </row>
    <row r="11355" spans="1:2">
      <c r="A11355">
        <v>1500011753</v>
      </c>
      <c r="B11355" s="154">
        <v>0</v>
      </c>
    </row>
    <row r="11356" spans="1:2">
      <c r="A11356">
        <v>1500011815</v>
      </c>
      <c r="B11356" s="154">
        <v>0</v>
      </c>
    </row>
    <row r="11357" spans="1:2">
      <c r="A11357">
        <v>1500011766</v>
      </c>
      <c r="B11357" s="154">
        <v>10.1666666666667</v>
      </c>
    </row>
    <row r="11358" spans="1:2">
      <c r="A11358">
        <v>1500011817</v>
      </c>
      <c r="B11358" s="154">
        <v>10</v>
      </c>
    </row>
    <row r="11359" spans="1:2">
      <c r="A11359">
        <v>1500011767</v>
      </c>
      <c r="B11359" s="154">
        <v>0</v>
      </c>
    </row>
    <row r="11360" spans="1:2">
      <c r="A11360">
        <v>1500011768</v>
      </c>
      <c r="B11360" s="154">
        <v>37.725000000000001</v>
      </c>
    </row>
    <row r="11361" spans="1:2">
      <c r="A11361">
        <v>1500011794</v>
      </c>
      <c r="B11361" s="154">
        <v>35.2916666666667</v>
      </c>
    </row>
    <row r="11362" spans="1:2">
      <c r="A11362">
        <v>1500011844</v>
      </c>
      <c r="B11362" s="154">
        <v>11.008333333333301</v>
      </c>
    </row>
    <row r="11363" spans="1:2">
      <c r="A11363">
        <v>1500011845</v>
      </c>
      <c r="B11363" s="154">
        <v>0</v>
      </c>
    </row>
    <row r="11364" spans="1:2">
      <c r="A11364">
        <v>1500011770</v>
      </c>
      <c r="B11364" s="154">
        <v>0</v>
      </c>
    </row>
    <row r="11365" spans="1:2">
      <c r="A11365">
        <v>1500011777</v>
      </c>
      <c r="B11365" s="154">
        <v>0</v>
      </c>
    </row>
    <row r="11366" spans="1:2">
      <c r="A11366">
        <v>1500011847</v>
      </c>
      <c r="B11366" s="154">
        <v>0</v>
      </c>
    </row>
    <row r="11367" spans="1:2">
      <c r="A11367">
        <v>1500011849</v>
      </c>
      <c r="B11367" s="154">
        <v>39.15</v>
      </c>
    </row>
    <row r="11368" spans="1:2">
      <c r="A11368">
        <v>1500011850</v>
      </c>
      <c r="B11368" s="154">
        <v>0</v>
      </c>
    </row>
    <row r="11369" spans="1:2">
      <c r="A11369">
        <v>1500011851</v>
      </c>
      <c r="B11369" s="154">
        <v>37.5</v>
      </c>
    </row>
    <row r="11370" spans="1:2">
      <c r="A11370">
        <v>1500011863</v>
      </c>
      <c r="B11370" s="154">
        <v>48.7916666666667</v>
      </c>
    </row>
    <row r="11371" spans="1:2">
      <c r="A11371">
        <v>1500011816</v>
      </c>
      <c r="B11371" s="154">
        <v>49.1666666666667</v>
      </c>
    </row>
    <row r="11372" spans="1:2">
      <c r="A11372">
        <v>1500011868</v>
      </c>
      <c r="B11372" s="154">
        <v>60.1666666666667</v>
      </c>
    </row>
    <row r="11373" spans="1:2">
      <c r="A11373">
        <v>1500011791</v>
      </c>
      <c r="B11373" s="154">
        <v>10.8333333333333</v>
      </c>
    </row>
    <row r="11374" spans="1:2">
      <c r="A11374">
        <v>1500011869</v>
      </c>
      <c r="B11374" s="154">
        <v>29.1666666666667</v>
      </c>
    </row>
    <row r="11375" spans="1:2">
      <c r="A11375">
        <v>1500011870</v>
      </c>
      <c r="B11375" s="154">
        <v>0</v>
      </c>
    </row>
    <row r="11376" spans="1:2">
      <c r="A11376">
        <v>1500011787</v>
      </c>
      <c r="B11376" s="154">
        <v>40</v>
      </c>
    </row>
    <row r="11377" spans="1:2">
      <c r="A11377">
        <v>1500011819</v>
      </c>
      <c r="B11377" s="154">
        <v>21.6666666666667</v>
      </c>
    </row>
    <row r="11378" spans="1:2">
      <c r="A11378">
        <v>1500011875</v>
      </c>
      <c r="B11378" s="154">
        <v>10.4166666666667</v>
      </c>
    </row>
    <row r="11379" spans="1:2">
      <c r="A11379">
        <v>1500011883</v>
      </c>
      <c r="B11379" s="154">
        <v>18.3333333333333</v>
      </c>
    </row>
    <row r="11380" spans="1:2">
      <c r="A11380">
        <v>1500011954</v>
      </c>
      <c r="B11380" s="154">
        <v>22.75</v>
      </c>
    </row>
    <row r="11381" spans="1:2">
      <c r="A11381">
        <v>1500011885</v>
      </c>
      <c r="B11381" s="154">
        <v>5.25</v>
      </c>
    </row>
    <row r="11382" spans="1:2">
      <c r="A11382">
        <v>1500011876</v>
      </c>
      <c r="B11382" s="154">
        <v>90.0833333333333</v>
      </c>
    </row>
    <row r="11383" spans="1:2">
      <c r="A11383">
        <v>1500011877</v>
      </c>
      <c r="B11383" s="154">
        <v>0</v>
      </c>
    </row>
    <row r="11384" spans="1:2">
      <c r="A11384">
        <v>1500011821</v>
      </c>
      <c r="B11384" s="154">
        <v>129.708333333333</v>
      </c>
    </row>
    <row r="11385" spans="1:2">
      <c r="A11385">
        <v>1500011956</v>
      </c>
      <c r="B11385" s="154">
        <v>0</v>
      </c>
    </row>
    <row r="11386" spans="1:2">
      <c r="A11386">
        <v>1500011886</v>
      </c>
      <c r="B11386" s="154">
        <v>0</v>
      </c>
    </row>
    <row r="11387" spans="1:2">
      <c r="A11387">
        <v>1500011966</v>
      </c>
      <c r="B11387" s="154">
        <v>4.25</v>
      </c>
    </row>
    <row r="11388" spans="1:2">
      <c r="A11388">
        <v>1500011912</v>
      </c>
      <c r="B11388" s="154">
        <v>10.4166666666667</v>
      </c>
    </row>
    <row r="11389" spans="1:2">
      <c r="A11389">
        <v>1500011913</v>
      </c>
      <c r="B11389" s="154">
        <v>16.5833333333333</v>
      </c>
    </row>
    <row r="11390" spans="1:2">
      <c r="A11390">
        <v>1500011957</v>
      </c>
      <c r="B11390" s="154">
        <v>0</v>
      </c>
    </row>
    <row r="11391" spans="1:2">
      <c r="A11391">
        <v>1500011894</v>
      </c>
      <c r="B11391" s="154">
        <v>0</v>
      </c>
    </row>
    <row r="11392" spans="1:2">
      <c r="A11392">
        <v>1500011917</v>
      </c>
      <c r="B11392" s="154">
        <v>25.125</v>
      </c>
    </row>
    <row r="11393" spans="1:2">
      <c r="A11393">
        <v>1500011968</v>
      </c>
      <c r="B11393" s="154">
        <v>0</v>
      </c>
    </row>
    <row r="11394" spans="1:2">
      <c r="A11394">
        <v>1500011896</v>
      </c>
      <c r="B11394" s="154">
        <v>0</v>
      </c>
    </row>
    <row r="11395" spans="1:2">
      <c r="A11395">
        <v>1500011897</v>
      </c>
      <c r="B11395" s="154">
        <v>0</v>
      </c>
    </row>
    <row r="11396" spans="1:2">
      <c r="A11396">
        <v>1500011958</v>
      </c>
      <c r="B11396" s="154">
        <v>0</v>
      </c>
    </row>
    <row r="11397" spans="1:2">
      <c r="A11397">
        <v>1500011959</v>
      </c>
      <c r="B11397" s="154">
        <v>58.25</v>
      </c>
    </row>
    <row r="11398" spans="1:2">
      <c r="A11398">
        <v>1500011895</v>
      </c>
      <c r="B11398" s="154">
        <v>16.3333333333333</v>
      </c>
    </row>
    <row r="11399" spans="1:2">
      <c r="A11399">
        <v>1500011914</v>
      </c>
      <c r="B11399" s="154">
        <v>0</v>
      </c>
    </row>
    <row r="11400" spans="1:2">
      <c r="A11400">
        <v>1500011915</v>
      </c>
      <c r="B11400" s="154">
        <v>90.0833333333333</v>
      </c>
    </row>
    <row r="11401" spans="1:2">
      <c r="A11401">
        <v>1500011916</v>
      </c>
      <c r="B11401" s="154">
        <v>31.258333333333301</v>
      </c>
    </row>
    <row r="11402" spans="1:2">
      <c r="A11402">
        <v>1500012231</v>
      </c>
      <c r="B11402" s="154">
        <v>7.25</v>
      </c>
    </row>
    <row r="11403" spans="1:2">
      <c r="A11403">
        <v>1500012232</v>
      </c>
      <c r="B11403" s="154">
        <v>93.375</v>
      </c>
    </row>
    <row r="11404" spans="1:2">
      <c r="A11404">
        <v>1500012233</v>
      </c>
      <c r="B11404" s="154">
        <v>48.316666666666698</v>
      </c>
    </row>
    <row r="11405" spans="1:2">
      <c r="A11405">
        <v>1500012227</v>
      </c>
      <c r="B11405" s="154">
        <v>2.6666666666666701</v>
      </c>
    </row>
    <row r="11406" spans="1:2">
      <c r="A11406">
        <v>1500012228</v>
      </c>
      <c r="B11406" s="154">
        <v>16.9166666666667</v>
      </c>
    </row>
    <row r="11407" spans="1:2">
      <c r="A11407">
        <v>1500012235</v>
      </c>
      <c r="B11407" s="154">
        <v>0</v>
      </c>
    </row>
    <row r="11408" spans="1:2">
      <c r="A11408">
        <v>1500012236</v>
      </c>
      <c r="B11408" s="154">
        <v>121</v>
      </c>
    </row>
    <row r="11409" spans="1:2">
      <c r="A11409">
        <v>1500012248</v>
      </c>
      <c r="B11409" s="154">
        <v>32.25</v>
      </c>
    </row>
    <row r="11410" spans="1:2">
      <c r="A11410">
        <v>1500012249</v>
      </c>
      <c r="B11410" s="154">
        <v>39.4166666666667</v>
      </c>
    </row>
    <row r="11411" spans="1:2">
      <c r="A11411">
        <v>1500012250</v>
      </c>
      <c r="B11411" s="154">
        <v>107.25</v>
      </c>
    </row>
    <row r="11412" spans="1:2">
      <c r="A11412">
        <v>1500012251</v>
      </c>
      <c r="B11412" s="154">
        <v>311.66666666666703</v>
      </c>
    </row>
    <row r="11413" spans="1:2">
      <c r="A11413">
        <v>1500012252</v>
      </c>
      <c r="B11413" s="154">
        <v>77.5</v>
      </c>
    </row>
    <row r="11414" spans="1:2">
      <c r="A11414">
        <v>1500012253</v>
      </c>
      <c r="B11414" s="154">
        <v>42.6666666666667</v>
      </c>
    </row>
    <row r="11415" spans="1:2">
      <c r="A11415">
        <v>1500012381</v>
      </c>
      <c r="B11415" s="154">
        <v>91.8333333333333</v>
      </c>
    </row>
    <row r="11416" spans="1:2">
      <c r="A11416">
        <v>1500012384</v>
      </c>
      <c r="B11416" s="154">
        <v>0</v>
      </c>
    </row>
    <row r="11417" spans="1:2">
      <c r="A11417">
        <v>1500012385</v>
      </c>
      <c r="B11417" s="154">
        <v>297</v>
      </c>
    </row>
    <row r="11418" spans="1:2">
      <c r="A11418">
        <v>1500012362</v>
      </c>
      <c r="B11418" s="154">
        <v>70.3333333333333</v>
      </c>
    </row>
    <row r="11419" spans="1:2">
      <c r="A11419">
        <v>1500012364</v>
      </c>
      <c r="B11419" s="154">
        <v>0</v>
      </c>
    </row>
    <row r="11420" spans="1:2">
      <c r="A11420">
        <v>1500012413</v>
      </c>
      <c r="B11420" s="154">
        <v>17.3333333333333</v>
      </c>
    </row>
    <row r="11421" spans="1:2">
      <c r="A11421">
        <v>1500012414</v>
      </c>
      <c r="B11421" s="154">
        <v>10.8333333333333</v>
      </c>
    </row>
    <row r="11422" spans="1:2">
      <c r="A11422">
        <v>1500012415</v>
      </c>
      <c r="B11422" s="154">
        <v>8.5</v>
      </c>
    </row>
    <row r="11423" spans="1:2">
      <c r="A11423">
        <v>1500012261</v>
      </c>
      <c r="B11423" s="154">
        <v>1.25</v>
      </c>
    </row>
    <row r="11424" spans="1:2">
      <c r="A11424">
        <v>1500012448</v>
      </c>
      <c r="B11424" s="154">
        <v>0</v>
      </c>
    </row>
    <row r="11425" spans="1:2">
      <c r="A11425">
        <v>1500012452</v>
      </c>
      <c r="B11425" s="154">
        <v>0</v>
      </c>
    </row>
    <row r="11426" spans="1:2">
      <c r="A11426">
        <v>1500012456</v>
      </c>
      <c r="B11426" s="154">
        <v>10.5833333333333</v>
      </c>
    </row>
    <row r="11427" spans="1:2">
      <c r="A11427">
        <v>1500012457</v>
      </c>
      <c r="B11427" s="154">
        <v>0</v>
      </c>
    </row>
    <row r="11428" spans="1:2">
      <c r="A11428">
        <v>1500012459</v>
      </c>
      <c r="B11428" s="154">
        <v>59.116666666666703</v>
      </c>
    </row>
    <row r="11429" spans="1:2">
      <c r="A11429">
        <v>1500012627</v>
      </c>
      <c r="B11429" s="154">
        <v>0</v>
      </c>
    </row>
    <row r="11430" spans="1:2">
      <c r="A11430">
        <v>1500012599</v>
      </c>
      <c r="B11430" s="154">
        <v>106.5</v>
      </c>
    </row>
    <row r="11431" spans="1:2">
      <c r="A11431">
        <v>1500012631</v>
      </c>
      <c r="B11431" s="154">
        <v>41.6666666666667</v>
      </c>
    </row>
    <row r="11432" spans="1:2">
      <c r="A11432">
        <v>1500012632</v>
      </c>
      <c r="B11432" s="154">
        <v>0</v>
      </c>
    </row>
    <row r="11433" spans="1:2">
      <c r="A11433">
        <v>1500012633</v>
      </c>
      <c r="B11433" s="154">
        <v>0</v>
      </c>
    </row>
    <row r="11434" spans="1:2">
      <c r="A11434">
        <v>1500012634</v>
      </c>
      <c r="B11434" s="154">
        <v>0</v>
      </c>
    </row>
    <row r="11435" spans="1:2">
      <c r="A11435">
        <v>1500012635</v>
      </c>
      <c r="B11435" s="154">
        <v>0</v>
      </c>
    </row>
    <row r="11436" spans="1:2">
      <c r="A11436">
        <v>1500012636</v>
      </c>
      <c r="B11436" s="154">
        <v>20</v>
      </c>
    </row>
    <row r="11437" spans="1:2">
      <c r="A11437">
        <v>1500012660</v>
      </c>
      <c r="B11437" s="154">
        <v>19.1666666666667</v>
      </c>
    </row>
    <row r="11438" spans="1:2">
      <c r="A11438">
        <v>1500012661</v>
      </c>
      <c r="B11438" s="154">
        <v>0</v>
      </c>
    </row>
    <row r="11439" spans="1:2">
      <c r="A11439">
        <v>1500012662</v>
      </c>
      <c r="B11439" s="154">
        <v>79.650000000000006</v>
      </c>
    </row>
    <row r="11440" spans="1:2">
      <c r="A11440">
        <v>1500012663</v>
      </c>
      <c r="B11440" s="154">
        <v>8.0833333333333304</v>
      </c>
    </row>
    <row r="11441" spans="1:2">
      <c r="A11441">
        <v>1500012664</v>
      </c>
      <c r="B11441" s="154">
        <v>62.9166666666667</v>
      </c>
    </row>
    <row r="11442" spans="1:2">
      <c r="A11442">
        <v>1500012665</v>
      </c>
      <c r="B11442" s="154">
        <v>0</v>
      </c>
    </row>
    <row r="11443" spans="1:2">
      <c r="A11443">
        <v>1500012667</v>
      </c>
      <c r="B11443" s="154">
        <v>51.1666666666667</v>
      </c>
    </row>
    <row r="11444" spans="1:2">
      <c r="A11444">
        <v>1500012668</v>
      </c>
      <c r="B11444" s="154">
        <v>89.5833333333333</v>
      </c>
    </row>
    <row r="11445" spans="1:2">
      <c r="A11445">
        <v>1500012690</v>
      </c>
      <c r="B11445" s="154">
        <v>10.5</v>
      </c>
    </row>
    <row r="11446" spans="1:2">
      <c r="A11446">
        <v>1500012680</v>
      </c>
      <c r="B11446" s="154">
        <v>7.6666666666666696</v>
      </c>
    </row>
    <row r="11447" spans="1:2">
      <c r="A11447">
        <v>1500012681</v>
      </c>
      <c r="B11447" s="154">
        <v>0</v>
      </c>
    </row>
    <row r="11448" spans="1:2">
      <c r="A11448">
        <v>1500012682</v>
      </c>
      <c r="B11448" s="154">
        <v>383.33333333333297</v>
      </c>
    </row>
    <row r="11449" spans="1:2">
      <c r="A11449">
        <v>1500012683</v>
      </c>
      <c r="B11449" s="154">
        <v>0</v>
      </c>
    </row>
    <row r="11450" spans="1:2">
      <c r="A11450">
        <v>1500012768</v>
      </c>
      <c r="B11450" s="154">
        <v>5.1666666666666696</v>
      </c>
    </row>
    <row r="11451" spans="1:2">
      <c r="A11451">
        <v>1500012732</v>
      </c>
      <c r="B11451" s="154">
        <v>0</v>
      </c>
    </row>
    <row r="11452" spans="1:2">
      <c r="A11452">
        <v>1500012790</v>
      </c>
      <c r="B11452" s="154">
        <v>0</v>
      </c>
    </row>
    <row r="11453" spans="1:2">
      <c r="A11453">
        <v>1500012809</v>
      </c>
      <c r="B11453" s="154">
        <v>0</v>
      </c>
    </row>
    <row r="11454" spans="1:2">
      <c r="A11454">
        <v>1500012819</v>
      </c>
      <c r="B11454" s="154">
        <v>10.25</v>
      </c>
    </row>
    <row r="11455" spans="1:2">
      <c r="A11455">
        <v>1500012820</v>
      </c>
      <c r="B11455" s="154">
        <v>0</v>
      </c>
    </row>
    <row r="11456" spans="1:2">
      <c r="A11456">
        <v>1500012822</v>
      </c>
      <c r="B11456" s="154">
        <v>40.2916666666667</v>
      </c>
    </row>
    <row r="11457" spans="1:2">
      <c r="A11457">
        <v>1500012824</v>
      </c>
      <c r="B11457" s="154">
        <v>0</v>
      </c>
    </row>
    <row r="11458" spans="1:2">
      <c r="A11458">
        <v>1500012905</v>
      </c>
      <c r="B11458" s="154">
        <v>3.8333333333333299</v>
      </c>
    </row>
    <row r="11459" spans="1:2">
      <c r="A11459">
        <v>1500012910</v>
      </c>
      <c r="B11459" s="154">
        <v>11.8333333333333</v>
      </c>
    </row>
    <row r="11460" spans="1:2">
      <c r="A11460">
        <v>1500012907</v>
      </c>
      <c r="B11460" s="154">
        <v>0</v>
      </c>
    </row>
    <row r="11461" spans="1:2">
      <c r="A11461">
        <v>1500012932</v>
      </c>
      <c r="B11461" s="154">
        <v>2.5</v>
      </c>
    </row>
    <row r="11462" spans="1:2">
      <c r="A11462">
        <v>1500012933</v>
      </c>
      <c r="B11462" s="154">
        <v>2.5833333333333299</v>
      </c>
    </row>
    <row r="11463" spans="1:2">
      <c r="A11463">
        <v>1500012934</v>
      </c>
      <c r="B11463" s="154">
        <v>0</v>
      </c>
    </row>
    <row r="11464" spans="1:2">
      <c r="A11464">
        <v>1500012936</v>
      </c>
      <c r="B11464" s="154">
        <v>0</v>
      </c>
    </row>
    <row r="11465" spans="1:2">
      <c r="A11465">
        <v>1500012937</v>
      </c>
      <c r="B11465" s="154">
        <v>0</v>
      </c>
    </row>
    <row r="11466" spans="1:2">
      <c r="A11466">
        <v>1500012938</v>
      </c>
      <c r="B11466" s="154">
        <v>42.9166666666667</v>
      </c>
    </row>
    <row r="11467" spans="1:2">
      <c r="A11467">
        <v>1500012939</v>
      </c>
      <c r="B11467" s="154">
        <v>0</v>
      </c>
    </row>
    <row r="11468" spans="1:2">
      <c r="A11468">
        <v>1500012980</v>
      </c>
      <c r="B11468" s="154">
        <v>8.1666666666666696</v>
      </c>
    </row>
    <row r="11469" spans="1:2">
      <c r="A11469">
        <v>1500012981</v>
      </c>
      <c r="B11469" s="154">
        <v>18.8333333333333</v>
      </c>
    </row>
    <row r="11470" spans="1:2">
      <c r="A11470">
        <v>1500012984</v>
      </c>
      <c r="B11470" s="154">
        <v>0</v>
      </c>
    </row>
    <row r="11471" spans="1:2">
      <c r="A11471">
        <v>1500012985</v>
      </c>
      <c r="B11471" s="154">
        <v>104.5</v>
      </c>
    </row>
    <row r="11472" spans="1:2">
      <c r="A11472">
        <v>1500013026</v>
      </c>
      <c r="B11472" s="154">
        <v>0</v>
      </c>
    </row>
    <row r="11473" spans="1:2">
      <c r="A11473">
        <v>1500013027</v>
      </c>
      <c r="B11473" s="154">
        <v>19.3333333333333</v>
      </c>
    </row>
    <row r="11474" spans="1:2">
      <c r="A11474">
        <v>1500013049</v>
      </c>
      <c r="B11474" s="154">
        <v>19.5833333333333</v>
      </c>
    </row>
    <row r="11475" spans="1:2">
      <c r="A11475">
        <v>1500013050</v>
      </c>
      <c r="B11475" s="154">
        <v>0</v>
      </c>
    </row>
    <row r="11476" spans="1:2">
      <c r="A11476">
        <v>1500013051</v>
      </c>
      <c r="B11476" s="154">
        <v>20.5833333333333</v>
      </c>
    </row>
    <row r="11477" spans="1:2">
      <c r="A11477">
        <v>1500013052</v>
      </c>
      <c r="B11477" s="154">
        <v>30.125</v>
      </c>
    </row>
    <row r="11478" spans="1:2">
      <c r="A11478">
        <v>1500013053</v>
      </c>
      <c r="B11478" s="154">
        <v>13.5833333333333</v>
      </c>
    </row>
    <row r="11479" spans="1:2">
      <c r="A11479">
        <v>1500013054</v>
      </c>
      <c r="B11479" s="154">
        <v>21.875</v>
      </c>
    </row>
    <row r="11480" spans="1:2">
      <c r="A11480">
        <v>1500013056</v>
      </c>
      <c r="B11480" s="154">
        <v>0</v>
      </c>
    </row>
    <row r="11481" spans="1:2">
      <c r="A11481">
        <v>1500013057</v>
      </c>
      <c r="B11481" s="154">
        <v>105.666666666667</v>
      </c>
    </row>
    <row r="11482" spans="1:2">
      <c r="A11482">
        <v>1500013111</v>
      </c>
      <c r="B11482" s="154">
        <v>16.8333333333333</v>
      </c>
    </row>
    <row r="11483" spans="1:2">
      <c r="A11483">
        <v>1500013112</v>
      </c>
      <c r="B11483" s="154">
        <v>6.75</v>
      </c>
    </row>
    <row r="11484" spans="1:2">
      <c r="A11484">
        <v>1500013113</v>
      </c>
      <c r="B11484" s="154">
        <v>66.6666666666667</v>
      </c>
    </row>
    <row r="11485" spans="1:2">
      <c r="A11485">
        <v>1500013114</v>
      </c>
      <c r="B11485" s="154">
        <v>0</v>
      </c>
    </row>
    <row r="11486" spans="1:2">
      <c r="A11486">
        <v>1500013115</v>
      </c>
      <c r="B11486" s="154">
        <v>63.3333333333333</v>
      </c>
    </row>
    <row r="11487" spans="1:2">
      <c r="A11487">
        <v>1500013080</v>
      </c>
      <c r="B11487" s="154">
        <v>34.6666666666667</v>
      </c>
    </row>
    <row r="11488" spans="1:2">
      <c r="A11488">
        <v>1500013081</v>
      </c>
      <c r="B11488" s="154">
        <v>0</v>
      </c>
    </row>
    <row r="11489" spans="1:2">
      <c r="A11489">
        <v>1500013082</v>
      </c>
      <c r="B11489" s="154">
        <v>0</v>
      </c>
    </row>
    <row r="11490" spans="1:2">
      <c r="A11490">
        <v>1500013083</v>
      </c>
      <c r="B11490" s="154">
        <v>0</v>
      </c>
    </row>
    <row r="11491" spans="1:2">
      <c r="A11491">
        <v>1500013084</v>
      </c>
      <c r="B11491" s="154">
        <v>4.1666666666666696</v>
      </c>
    </row>
    <row r="11492" spans="1:2">
      <c r="A11492">
        <v>1500013085</v>
      </c>
      <c r="B11492" s="154">
        <v>0</v>
      </c>
    </row>
    <row r="11493" spans="1:2">
      <c r="A11493">
        <v>1500013140</v>
      </c>
      <c r="B11493" s="154">
        <v>76.0833333333333</v>
      </c>
    </row>
    <row r="11494" spans="1:2">
      <c r="A11494">
        <v>1500013141</v>
      </c>
      <c r="B11494" s="154">
        <v>29.5416666666667</v>
      </c>
    </row>
    <row r="11495" spans="1:2">
      <c r="A11495">
        <v>1500013142</v>
      </c>
      <c r="B11495" s="154">
        <v>93.0833333333333</v>
      </c>
    </row>
    <row r="11496" spans="1:2">
      <c r="A11496">
        <v>1500013143</v>
      </c>
      <c r="B11496" s="154">
        <v>0</v>
      </c>
    </row>
    <row r="11497" spans="1:2">
      <c r="A11497">
        <v>1500013144</v>
      </c>
      <c r="B11497" s="154">
        <v>0</v>
      </c>
    </row>
    <row r="11498" spans="1:2">
      <c r="A11498">
        <v>1500013145</v>
      </c>
      <c r="B11498" s="154">
        <v>20</v>
      </c>
    </row>
    <row r="11499" spans="1:2">
      <c r="A11499">
        <v>1500013146</v>
      </c>
      <c r="B11499" s="154">
        <v>34.5833333333333</v>
      </c>
    </row>
    <row r="11500" spans="1:2">
      <c r="A11500">
        <v>1500013147</v>
      </c>
      <c r="B11500" s="154">
        <v>0</v>
      </c>
    </row>
    <row r="11501" spans="1:2">
      <c r="A11501">
        <v>1500013148</v>
      </c>
      <c r="B11501" s="154">
        <v>0</v>
      </c>
    </row>
    <row r="11502" spans="1:2">
      <c r="A11502">
        <v>1500013153</v>
      </c>
      <c r="B11502" s="154">
        <v>2.5</v>
      </c>
    </row>
    <row r="11503" spans="1:2">
      <c r="A11503">
        <v>1500013154</v>
      </c>
      <c r="B11503" s="154">
        <v>20.9166666666667</v>
      </c>
    </row>
    <row r="11504" spans="1:2">
      <c r="A11504">
        <v>1500013231</v>
      </c>
      <c r="B11504" s="154">
        <v>37.716666666666697</v>
      </c>
    </row>
    <row r="11505" spans="1:2">
      <c r="A11505">
        <v>1500013232</v>
      </c>
      <c r="B11505" s="154">
        <v>0</v>
      </c>
    </row>
    <row r="11506" spans="1:2">
      <c r="A11506">
        <v>1500013233</v>
      </c>
      <c r="B11506" s="154">
        <v>0</v>
      </c>
    </row>
    <row r="11507" spans="1:2">
      <c r="A11507">
        <v>1500013234</v>
      </c>
      <c r="B11507" s="154">
        <v>54</v>
      </c>
    </row>
    <row r="11508" spans="1:2">
      <c r="A11508">
        <v>1500013274</v>
      </c>
      <c r="B11508" s="154">
        <v>3</v>
      </c>
    </row>
    <row r="11509" spans="1:2">
      <c r="A11509">
        <v>1500013302</v>
      </c>
      <c r="B11509" s="154">
        <v>9.4166666666666696</v>
      </c>
    </row>
    <row r="11510" spans="1:2">
      <c r="A11510">
        <v>1500013303</v>
      </c>
      <c r="B11510" s="154">
        <v>36.8333333333333</v>
      </c>
    </row>
    <row r="11511" spans="1:2">
      <c r="A11511">
        <v>1500013304</v>
      </c>
      <c r="B11511" s="154">
        <v>0</v>
      </c>
    </row>
    <row r="11512" spans="1:2">
      <c r="A11512">
        <v>1500013305</v>
      </c>
      <c r="B11512" s="154">
        <v>52.5</v>
      </c>
    </row>
    <row r="11513" spans="1:2">
      <c r="A11513">
        <v>1500013306</v>
      </c>
      <c r="B11513" s="154">
        <v>0</v>
      </c>
    </row>
    <row r="11514" spans="1:2">
      <c r="A11514">
        <v>1500013307</v>
      </c>
      <c r="B11514" s="154">
        <v>4.1666666666666696</v>
      </c>
    </row>
    <row r="11515" spans="1:2">
      <c r="A11515">
        <v>1500013308</v>
      </c>
      <c r="B11515" s="154">
        <v>0</v>
      </c>
    </row>
    <row r="11516" spans="1:2">
      <c r="A11516">
        <v>1500013309</v>
      </c>
      <c r="B11516" s="154">
        <v>11.3333333333333</v>
      </c>
    </row>
    <row r="11517" spans="1:2">
      <c r="A11517">
        <v>1500013310</v>
      </c>
      <c r="B11517" s="154">
        <v>0</v>
      </c>
    </row>
    <row r="11518" spans="1:2">
      <c r="A11518">
        <v>1500013311</v>
      </c>
      <c r="B11518" s="154">
        <v>55</v>
      </c>
    </row>
    <row r="11519" spans="1:2">
      <c r="A11519">
        <v>1500013351</v>
      </c>
      <c r="B11519" s="154">
        <v>0</v>
      </c>
    </row>
    <row r="11520" spans="1:2">
      <c r="A11520">
        <v>1500013352</v>
      </c>
      <c r="B11520" s="154">
        <v>26</v>
      </c>
    </row>
    <row r="11521" spans="1:2">
      <c r="A11521">
        <v>1500013354</v>
      </c>
      <c r="B11521" s="154">
        <v>50.591666666666697</v>
      </c>
    </row>
    <row r="11522" spans="1:2">
      <c r="A11522">
        <v>1500013355</v>
      </c>
      <c r="B11522" s="154">
        <v>25.1666666666667</v>
      </c>
    </row>
    <row r="11523" spans="1:2">
      <c r="A11523">
        <v>1500013391</v>
      </c>
      <c r="B11523" s="154">
        <v>7.25</v>
      </c>
    </row>
    <row r="11524" spans="1:2">
      <c r="A11524">
        <v>1500013394</v>
      </c>
      <c r="B11524" s="154">
        <v>0</v>
      </c>
    </row>
    <row r="11525" spans="1:2">
      <c r="A11525">
        <v>1500013467</v>
      </c>
      <c r="B11525" s="154">
        <v>59.5833333333333</v>
      </c>
    </row>
    <row r="11526" spans="1:2">
      <c r="A11526">
        <v>1500013468</v>
      </c>
      <c r="B11526" s="154">
        <v>19.1666666666667</v>
      </c>
    </row>
    <row r="11527" spans="1:2">
      <c r="A11527">
        <v>1500013469</v>
      </c>
      <c r="B11527" s="154">
        <v>290.76666666666699</v>
      </c>
    </row>
    <row r="11528" spans="1:2">
      <c r="A11528">
        <v>1500013560</v>
      </c>
      <c r="B11528" s="154">
        <v>30.9166666666667</v>
      </c>
    </row>
    <row r="11529" spans="1:2">
      <c r="A11529">
        <v>1500013561</v>
      </c>
      <c r="B11529" s="154">
        <v>0</v>
      </c>
    </row>
    <row r="11530" spans="1:2">
      <c r="A11530">
        <v>1500013562</v>
      </c>
      <c r="B11530" s="154">
        <v>0</v>
      </c>
    </row>
    <row r="11531" spans="1:2">
      <c r="A11531">
        <v>1500013563</v>
      </c>
      <c r="B11531" s="154">
        <v>60.058333333333302</v>
      </c>
    </row>
    <row r="11532" spans="1:2">
      <c r="A11532">
        <v>1500013564</v>
      </c>
      <c r="B11532" s="154">
        <v>0</v>
      </c>
    </row>
    <row r="11533" spans="1:2">
      <c r="A11533">
        <v>1500013602</v>
      </c>
      <c r="B11533" s="154">
        <v>0</v>
      </c>
    </row>
    <row r="11534" spans="1:2">
      <c r="A11534">
        <v>1500013603</v>
      </c>
      <c r="B11534" s="154">
        <v>17.3333333333333</v>
      </c>
    </row>
    <row r="11535" spans="1:2">
      <c r="A11535">
        <v>1500013606</v>
      </c>
      <c r="B11535" s="154">
        <v>36.75</v>
      </c>
    </row>
    <row r="11536" spans="1:2">
      <c r="A11536">
        <v>1500013604</v>
      </c>
      <c r="B11536" s="154">
        <v>43.941666666666698</v>
      </c>
    </row>
    <row r="11537" spans="1:2">
      <c r="A11537">
        <v>1500013607</v>
      </c>
      <c r="B11537" s="154">
        <v>0</v>
      </c>
    </row>
    <row r="11538" spans="1:2">
      <c r="A11538">
        <v>1500013605</v>
      </c>
      <c r="B11538" s="154">
        <v>48.3333333333333</v>
      </c>
    </row>
    <row r="11539" spans="1:2">
      <c r="A11539">
        <v>1500013625</v>
      </c>
      <c r="B11539" s="154">
        <v>115.166666666667</v>
      </c>
    </row>
    <row r="11540" spans="1:2">
      <c r="A11540">
        <v>1500013626</v>
      </c>
      <c r="B11540" s="154">
        <v>1.6666666666666701</v>
      </c>
    </row>
    <row r="11541" spans="1:2">
      <c r="A11541">
        <v>1500013627</v>
      </c>
      <c r="B11541" s="154">
        <v>46</v>
      </c>
    </row>
    <row r="11542" spans="1:2">
      <c r="A11542">
        <v>1500013696</v>
      </c>
      <c r="B11542" s="154">
        <v>19.5416666666667</v>
      </c>
    </row>
    <row r="11543" spans="1:2">
      <c r="A11543">
        <v>1500013698</v>
      </c>
      <c r="B11543" s="154">
        <v>74.6666666666667</v>
      </c>
    </row>
    <row r="11544" spans="1:2">
      <c r="A11544">
        <v>1500013699</v>
      </c>
      <c r="B11544" s="154">
        <v>30.8333333333333</v>
      </c>
    </row>
    <row r="11545" spans="1:2">
      <c r="A11545">
        <v>1500013700</v>
      </c>
      <c r="B11545" s="154">
        <v>55.1666666666667</v>
      </c>
    </row>
    <row r="11546" spans="1:2">
      <c r="A11546">
        <v>1500013727</v>
      </c>
      <c r="B11546" s="154">
        <v>33.0416666666667</v>
      </c>
    </row>
    <row r="11547" spans="1:2">
      <c r="A11547">
        <v>1500013728</v>
      </c>
      <c r="B11547" s="154">
        <v>65.5416666666667</v>
      </c>
    </row>
    <row r="11548" spans="1:2">
      <c r="A11548">
        <v>1500013729</v>
      </c>
      <c r="B11548" s="154">
        <v>85.5416666666667</v>
      </c>
    </row>
    <row r="11549" spans="1:2">
      <c r="A11549">
        <v>1500013730</v>
      </c>
      <c r="B11549" s="154">
        <v>15.5833333333333</v>
      </c>
    </row>
    <row r="11550" spans="1:2">
      <c r="A11550">
        <v>1500013732</v>
      </c>
      <c r="B11550" s="154">
        <v>0</v>
      </c>
    </row>
    <row r="11551" spans="1:2">
      <c r="A11551">
        <v>1500013733</v>
      </c>
      <c r="B11551" s="154">
        <v>0</v>
      </c>
    </row>
    <row r="11552" spans="1:2">
      <c r="A11552">
        <v>1500013734</v>
      </c>
      <c r="B11552" s="154">
        <v>418.22500000000002</v>
      </c>
    </row>
    <row r="11553" spans="1:2">
      <c r="A11553">
        <v>1500013735</v>
      </c>
      <c r="B11553" s="154">
        <v>29.7083333333333</v>
      </c>
    </row>
    <row r="11554" spans="1:2">
      <c r="A11554">
        <v>1500013736</v>
      </c>
      <c r="B11554" s="154">
        <v>63.741666666666703</v>
      </c>
    </row>
    <row r="11555" spans="1:2">
      <c r="A11555">
        <v>1500013737</v>
      </c>
      <c r="B11555" s="154">
        <v>24.5833333333333</v>
      </c>
    </row>
    <row r="11556" spans="1:2">
      <c r="A11556">
        <v>1500013774</v>
      </c>
      <c r="B11556" s="154">
        <v>70.516666666666694</v>
      </c>
    </row>
    <row r="11557" spans="1:2">
      <c r="A11557">
        <v>1500013775</v>
      </c>
      <c r="B11557" s="154">
        <v>15.75</v>
      </c>
    </row>
    <row r="11558" spans="1:2">
      <c r="A11558">
        <v>1500013778</v>
      </c>
      <c r="B11558" s="154">
        <v>15.5416666666667</v>
      </c>
    </row>
    <row r="11559" spans="1:2">
      <c r="A11559">
        <v>1500013779</v>
      </c>
      <c r="B11559" s="154">
        <v>0</v>
      </c>
    </row>
    <row r="11560" spans="1:2">
      <c r="A11560">
        <v>1500013780</v>
      </c>
      <c r="B11560" s="154">
        <v>33.8333333333333</v>
      </c>
    </row>
    <row r="11561" spans="1:2">
      <c r="A11561">
        <v>1500013781</v>
      </c>
      <c r="B11561" s="154">
        <v>0</v>
      </c>
    </row>
    <row r="11562" spans="1:2">
      <c r="A11562">
        <v>1500013798</v>
      </c>
      <c r="B11562" s="154">
        <v>11.8333333333333</v>
      </c>
    </row>
    <row r="11563" spans="1:2">
      <c r="A11563">
        <v>1500013799</v>
      </c>
      <c r="B11563" s="154">
        <v>9.1666666666666696</v>
      </c>
    </row>
    <row r="11564" spans="1:2">
      <c r="A11564">
        <v>1500013800</v>
      </c>
      <c r="B11564" s="154">
        <v>84.616666666666703</v>
      </c>
    </row>
    <row r="11565" spans="1:2">
      <c r="A11565">
        <v>1500013854</v>
      </c>
      <c r="B11565" s="154">
        <v>44.3333333333333</v>
      </c>
    </row>
    <row r="11566" spans="1:2">
      <c r="A11566">
        <v>1500013909</v>
      </c>
      <c r="B11566" s="154">
        <v>19.0833333333333</v>
      </c>
    </row>
    <row r="11567" spans="1:2">
      <c r="A11567">
        <v>1500013910</v>
      </c>
      <c r="B11567" s="154">
        <v>83.5</v>
      </c>
    </row>
    <row r="11568" spans="1:2">
      <c r="A11568">
        <v>1500013911</v>
      </c>
      <c r="B11568" s="154">
        <v>0</v>
      </c>
    </row>
    <row r="11569" spans="1:2">
      <c r="A11569">
        <v>1500013912</v>
      </c>
      <c r="B11569" s="154">
        <v>25.35</v>
      </c>
    </row>
    <row r="11570" spans="1:2">
      <c r="A11570">
        <v>1500013962</v>
      </c>
      <c r="B11570" s="154">
        <v>7.6666666666666696</v>
      </c>
    </row>
    <row r="11571" spans="1:2">
      <c r="A11571">
        <v>1500013963</v>
      </c>
      <c r="B11571" s="154">
        <v>0</v>
      </c>
    </row>
    <row r="11572" spans="1:2">
      <c r="A11572">
        <v>1500013964</v>
      </c>
      <c r="B11572" s="154">
        <v>35.25</v>
      </c>
    </row>
    <row r="11573" spans="1:2">
      <c r="A11573">
        <v>1500013965</v>
      </c>
      <c r="B11573" s="154">
        <v>35</v>
      </c>
    </row>
    <row r="11574" spans="1:2">
      <c r="A11574">
        <v>1500014003</v>
      </c>
      <c r="B11574" s="154">
        <v>19.1666666666667</v>
      </c>
    </row>
    <row r="11575" spans="1:2">
      <c r="A11575">
        <v>1500014004</v>
      </c>
      <c r="B11575" s="154">
        <v>0</v>
      </c>
    </row>
    <row r="11576" spans="1:2">
      <c r="A11576">
        <v>1500014005</v>
      </c>
      <c r="B11576" s="154">
        <v>14.6666666666667</v>
      </c>
    </row>
    <row r="11577" spans="1:2">
      <c r="A11577">
        <v>1500014007</v>
      </c>
      <c r="B11577" s="154">
        <v>0</v>
      </c>
    </row>
    <row r="11578" spans="1:2">
      <c r="A11578">
        <v>1500014008</v>
      </c>
      <c r="B11578" s="154">
        <v>12.5</v>
      </c>
    </row>
    <row r="11579" spans="1:2">
      <c r="A11579">
        <v>1500014009</v>
      </c>
      <c r="B11579" s="154">
        <v>77.9166666666667</v>
      </c>
    </row>
    <row r="11580" spans="1:2">
      <c r="A11580">
        <v>1500014050</v>
      </c>
      <c r="B11580" s="154">
        <v>7.5</v>
      </c>
    </row>
    <row r="11581" spans="1:2">
      <c r="A11581">
        <v>1500014051</v>
      </c>
      <c r="B11581" s="154">
        <v>11.1666666666667</v>
      </c>
    </row>
    <row r="11582" spans="1:2">
      <c r="A11582">
        <v>1500014052</v>
      </c>
      <c r="B11582" s="154">
        <v>27.8333333333333</v>
      </c>
    </row>
    <row r="11583" spans="1:2">
      <c r="A11583">
        <v>1500014053</v>
      </c>
      <c r="B11583" s="154">
        <v>0</v>
      </c>
    </row>
    <row r="11584" spans="1:2">
      <c r="A11584">
        <v>1500014078</v>
      </c>
      <c r="B11584" s="154">
        <v>0</v>
      </c>
    </row>
    <row r="11585" spans="1:2">
      <c r="A11585">
        <v>1500014131</v>
      </c>
      <c r="B11585" s="154">
        <v>40.4166666666667</v>
      </c>
    </row>
    <row r="11586" spans="1:2">
      <c r="A11586">
        <v>1500014132</v>
      </c>
      <c r="B11586" s="154">
        <v>10.8333333333333</v>
      </c>
    </row>
    <row r="11587" spans="1:2">
      <c r="A11587">
        <v>1500014133</v>
      </c>
      <c r="B11587" s="154">
        <v>83.5</v>
      </c>
    </row>
    <row r="11588" spans="1:2">
      <c r="A11588">
        <v>1500014134</v>
      </c>
      <c r="B11588" s="154">
        <v>2.9166666666666701</v>
      </c>
    </row>
    <row r="11589" spans="1:2">
      <c r="A11589">
        <v>1500014136</v>
      </c>
      <c r="B11589" s="154">
        <v>66.2</v>
      </c>
    </row>
    <row r="11590" spans="1:2">
      <c r="A11590">
        <v>1500014191</v>
      </c>
      <c r="B11590" s="154">
        <v>12.1666666666667</v>
      </c>
    </row>
    <row r="11591" spans="1:2">
      <c r="A11591">
        <v>1500014192</v>
      </c>
      <c r="B11591" s="154">
        <v>35.5416666666667</v>
      </c>
    </row>
    <row r="11592" spans="1:2">
      <c r="A11592">
        <v>1500014200</v>
      </c>
      <c r="B11592" s="154">
        <v>0</v>
      </c>
    </row>
    <row r="11593" spans="1:2">
      <c r="A11593">
        <v>1500014201</v>
      </c>
      <c r="B11593" s="154">
        <v>57.5833333333333</v>
      </c>
    </row>
    <row r="11594" spans="1:2">
      <c r="A11594">
        <v>1500014202</v>
      </c>
      <c r="B11594" s="154">
        <v>0</v>
      </c>
    </row>
    <row r="11595" spans="1:2">
      <c r="A11595">
        <v>1500014203</v>
      </c>
      <c r="B11595" s="154">
        <v>30.241666666666699</v>
      </c>
    </row>
    <row r="11596" spans="1:2">
      <c r="A11596">
        <v>1500014204</v>
      </c>
      <c r="B11596" s="154">
        <v>16.324999999999999</v>
      </c>
    </row>
    <row r="11597" spans="1:2">
      <c r="A11597">
        <v>1500014205</v>
      </c>
      <c r="B11597" s="154">
        <v>59.6666666666667</v>
      </c>
    </row>
    <row r="11598" spans="1:2">
      <c r="A11598">
        <v>1500014206</v>
      </c>
      <c r="B11598" s="154">
        <v>38.1666666666667</v>
      </c>
    </row>
    <row r="11599" spans="1:2">
      <c r="A11599">
        <v>1500014263</v>
      </c>
      <c r="B11599" s="154">
        <v>6.25</v>
      </c>
    </row>
    <row r="11600" spans="1:2">
      <c r="A11600">
        <v>1500014264</v>
      </c>
      <c r="B11600" s="154">
        <v>3.3333333333333299</v>
      </c>
    </row>
    <row r="11601" spans="1:2">
      <c r="A11601">
        <v>1500014265</v>
      </c>
      <c r="B11601" s="154">
        <v>45.8333333333333</v>
      </c>
    </row>
    <row r="11602" spans="1:2">
      <c r="A11602">
        <v>1500014266</v>
      </c>
      <c r="B11602" s="154">
        <v>75.924999999999997</v>
      </c>
    </row>
    <row r="11603" spans="1:2">
      <c r="A11603">
        <v>1500014267</v>
      </c>
      <c r="B11603" s="154">
        <v>5.8333333333333304</v>
      </c>
    </row>
    <row r="11604" spans="1:2">
      <c r="A11604">
        <v>1500014268</v>
      </c>
      <c r="B11604" s="154">
        <v>54.641666666666701</v>
      </c>
    </row>
    <row r="11605" spans="1:2">
      <c r="A11605">
        <v>1500014269</v>
      </c>
      <c r="B11605" s="154">
        <v>0</v>
      </c>
    </row>
    <row r="11606" spans="1:2">
      <c r="A11606">
        <v>1500014270</v>
      </c>
      <c r="B11606" s="154">
        <v>0</v>
      </c>
    </row>
    <row r="11607" spans="1:2">
      <c r="A11607">
        <v>1500014274</v>
      </c>
      <c r="B11607" s="154">
        <v>4.1666666666666696</v>
      </c>
    </row>
    <row r="11608" spans="1:2">
      <c r="A11608">
        <v>1500014271</v>
      </c>
      <c r="B11608" s="154">
        <v>67.1666666666667</v>
      </c>
    </row>
    <row r="11609" spans="1:2">
      <c r="A11609">
        <v>1500014272</v>
      </c>
      <c r="B11609" s="154">
        <v>4.1666666666666696</v>
      </c>
    </row>
    <row r="11610" spans="1:2">
      <c r="A11610">
        <v>1500014273</v>
      </c>
      <c r="B11610" s="154">
        <v>33</v>
      </c>
    </row>
    <row r="11611" spans="1:2">
      <c r="A11611">
        <v>1500014293</v>
      </c>
      <c r="B11611" s="154">
        <v>39.4166666666667</v>
      </c>
    </row>
    <row r="11612" spans="1:2">
      <c r="A11612">
        <v>1500014294</v>
      </c>
      <c r="B11612" s="154">
        <v>0</v>
      </c>
    </row>
    <row r="11613" spans="1:2">
      <c r="A11613">
        <v>1500014295</v>
      </c>
      <c r="B11613" s="154">
        <v>18.0833333333333</v>
      </c>
    </row>
    <row r="11614" spans="1:2">
      <c r="A11614">
        <v>1500014296</v>
      </c>
      <c r="B11614" s="154">
        <v>38.25</v>
      </c>
    </row>
    <row r="11615" spans="1:2">
      <c r="A11615">
        <v>1500014297</v>
      </c>
      <c r="B11615" s="154">
        <v>22</v>
      </c>
    </row>
    <row r="11616" spans="1:2">
      <c r="A11616">
        <v>1500014298</v>
      </c>
      <c r="B11616" s="154">
        <v>25.4166666666667</v>
      </c>
    </row>
    <row r="11617" spans="1:2">
      <c r="A11617">
        <v>1500014299</v>
      </c>
      <c r="B11617" s="154">
        <v>31.5</v>
      </c>
    </row>
    <row r="11618" spans="1:2">
      <c r="A11618">
        <v>1500014300</v>
      </c>
      <c r="B11618" s="154">
        <v>0</v>
      </c>
    </row>
    <row r="11619" spans="1:2">
      <c r="A11619">
        <v>1500014301</v>
      </c>
      <c r="B11619" s="154">
        <v>0</v>
      </c>
    </row>
    <row r="11620" spans="1:2">
      <c r="A11620">
        <v>1500014302</v>
      </c>
      <c r="B11620" s="154">
        <v>69.3</v>
      </c>
    </row>
    <row r="11621" spans="1:2">
      <c r="A11621">
        <v>1500014324</v>
      </c>
      <c r="B11621" s="154">
        <v>5</v>
      </c>
    </row>
    <row r="11622" spans="1:2">
      <c r="A11622">
        <v>1500014325</v>
      </c>
      <c r="B11622" s="154">
        <v>0</v>
      </c>
    </row>
    <row r="11623" spans="1:2">
      <c r="A11623">
        <v>1500014327</v>
      </c>
      <c r="B11623" s="154">
        <v>8.4166666666666696</v>
      </c>
    </row>
    <row r="11624" spans="1:2">
      <c r="A11624">
        <v>1500014377</v>
      </c>
      <c r="B11624" s="154">
        <v>7.5</v>
      </c>
    </row>
    <row r="11625" spans="1:2">
      <c r="A11625">
        <v>1500014378</v>
      </c>
      <c r="B11625" s="154">
        <v>10.4166666666667</v>
      </c>
    </row>
    <row r="11626" spans="1:2">
      <c r="A11626">
        <v>1500014379</v>
      </c>
      <c r="B11626" s="154">
        <v>13.891666666666699</v>
      </c>
    </row>
    <row r="11627" spans="1:2">
      <c r="A11627">
        <v>1500014380</v>
      </c>
      <c r="B11627" s="154">
        <v>5.4166666666666696</v>
      </c>
    </row>
    <row r="11628" spans="1:2">
      <c r="A11628">
        <v>1500014381</v>
      </c>
      <c r="B11628" s="154">
        <v>46.8333333333333</v>
      </c>
    </row>
    <row r="11629" spans="1:2">
      <c r="A11629">
        <v>1500014382</v>
      </c>
      <c r="B11629" s="154">
        <v>16.5</v>
      </c>
    </row>
    <row r="11630" spans="1:2">
      <c r="A11630">
        <v>1500014443</v>
      </c>
      <c r="B11630" s="154">
        <v>54.8333333333333</v>
      </c>
    </row>
    <row r="11631" spans="1:2">
      <c r="A11631">
        <v>1500014474</v>
      </c>
      <c r="B11631" s="154">
        <v>45.0833333333333</v>
      </c>
    </row>
    <row r="11632" spans="1:2">
      <c r="A11632">
        <v>1500014475</v>
      </c>
      <c r="B11632" s="154">
        <v>29.9583333333333</v>
      </c>
    </row>
    <row r="11633" spans="1:2">
      <c r="A11633">
        <v>1500014476</v>
      </c>
      <c r="B11633" s="154">
        <v>0</v>
      </c>
    </row>
    <row r="11634" spans="1:2">
      <c r="A11634">
        <v>1500014477</v>
      </c>
      <c r="B11634" s="154">
        <v>20.0833333333333</v>
      </c>
    </row>
    <row r="11635" spans="1:2">
      <c r="A11635">
        <v>1500014478</v>
      </c>
      <c r="B11635" s="154">
        <v>0</v>
      </c>
    </row>
    <row r="11636" spans="1:2">
      <c r="A11636">
        <v>1500014479</v>
      </c>
      <c r="B11636" s="154">
        <v>14</v>
      </c>
    </row>
    <row r="11637" spans="1:2">
      <c r="A11637">
        <v>1500014480</v>
      </c>
      <c r="B11637" s="154">
        <v>0</v>
      </c>
    </row>
    <row r="11638" spans="1:2">
      <c r="A11638">
        <v>1500014481</v>
      </c>
      <c r="B11638" s="154">
        <v>0</v>
      </c>
    </row>
    <row r="11639" spans="1:2">
      <c r="A11639">
        <v>1500014482</v>
      </c>
      <c r="B11639" s="154">
        <v>25.8333333333333</v>
      </c>
    </row>
    <row r="11640" spans="1:2">
      <c r="A11640">
        <v>1500014483</v>
      </c>
      <c r="B11640" s="154">
        <v>1.6666666666666701</v>
      </c>
    </row>
    <row r="11641" spans="1:2">
      <c r="A11641">
        <v>1500014522</v>
      </c>
      <c r="B11641" s="154">
        <v>12</v>
      </c>
    </row>
    <row r="11642" spans="1:2">
      <c r="A11642">
        <v>1500014523</v>
      </c>
      <c r="B11642" s="154">
        <v>186.13333333333301</v>
      </c>
    </row>
    <row r="11643" spans="1:2">
      <c r="A11643">
        <v>1500014524</v>
      </c>
      <c r="B11643" s="154">
        <v>11.9166666666667</v>
      </c>
    </row>
    <row r="11644" spans="1:2">
      <c r="A11644">
        <v>1500014555</v>
      </c>
      <c r="B11644" s="154">
        <v>25.1666666666667</v>
      </c>
    </row>
    <row r="11645" spans="1:2">
      <c r="A11645">
        <v>1500014556</v>
      </c>
      <c r="B11645" s="154">
        <v>20</v>
      </c>
    </row>
    <row r="11646" spans="1:2">
      <c r="A11646">
        <v>1500014576</v>
      </c>
      <c r="B11646" s="154">
        <v>8.75</v>
      </c>
    </row>
    <row r="11647" spans="1:2">
      <c r="A11647">
        <v>1500014577</v>
      </c>
      <c r="B11647" s="154">
        <v>0</v>
      </c>
    </row>
    <row r="11648" spans="1:2">
      <c r="A11648">
        <v>1500014578</v>
      </c>
      <c r="B11648" s="154">
        <v>9.5833333333333304</v>
      </c>
    </row>
    <row r="11649" spans="1:2">
      <c r="A11649">
        <v>1500014579</v>
      </c>
      <c r="B11649" s="154">
        <v>21.6666666666667</v>
      </c>
    </row>
    <row r="11650" spans="1:2">
      <c r="A11650">
        <v>1500014586</v>
      </c>
      <c r="B11650" s="154">
        <v>10.4166666666667</v>
      </c>
    </row>
    <row r="11651" spans="1:2">
      <c r="A11651">
        <v>1500014587</v>
      </c>
      <c r="B11651" s="154">
        <v>0</v>
      </c>
    </row>
    <row r="11652" spans="1:2">
      <c r="A11652">
        <v>1500014588</v>
      </c>
      <c r="B11652" s="154">
        <v>0</v>
      </c>
    </row>
    <row r="11653" spans="1:2">
      <c r="A11653">
        <v>1500014651</v>
      </c>
      <c r="B11653" s="154">
        <v>77.3333333333333</v>
      </c>
    </row>
    <row r="11654" spans="1:2">
      <c r="A11654">
        <v>1500014652</v>
      </c>
      <c r="B11654" s="154">
        <v>48.7916666666667</v>
      </c>
    </row>
    <row r="11655" spans="1:2">
      <c r="A11655">
        <v>1500014653</v>
      </c>
      <c r="B11655" s="154">
        <v>50.1666666666667</v>
      </c>
    </row>
    <row r="11656" spans="1:2">
      <c r="A11656">
        <v>1500014654</v>
      </c>
      <c r="B11656" s="154">
        <v>0</v>
      </c>
    </row>
    <row r="11657" spans="1:2">
      <c r="A11657">
        <v>1500014672</v>
      </c>
      <c r="B11657" s="154">
        <v>19.3333333333333</v>
      </c>
    </row>
    <row r="11658" spans="1:2">
      <c r="A11658">
        <v>1500014673</v>
      </c>
      <c r="B11658" s="154">
        <v>0</v>
      </c>
    </row>
    <row r="11659" spans="1:2">
      <c r="A11659">
        <v>1500014674</v>
      </c>
      <c r="B11659" s="154">
        <v>25.5833333333333</v>
      </c>
    </row>
    <row r="11660" spans="1:2">
      <c r="A11660">
        <v>1500014675</v>
      </c>
      <c r="B11660" s="154">
        <v>10.5833333333333</v>
      </c>
    </row>
    <row r="11661" spans="1:2">
      <c r="A11661">
        <v>1500014676</v>
      </c>
      <c r="B11661" s="154">
        <v>79.6666666666667</v>
      </c>
    </row>
    <row r="11662" spans="1:2">
      <c r="A11662">
        <v>1500014677</v>
      </c>
      <c r="B11662" s="154">
        <v>285.48333333333301</v>
      </c>
    </row>
    <row r="11663" spans="1:2">
      <c r="A11663">
        <v>1500014704</v>
      </c>
      <c r="B11663" s="154">
        <v>8.75</v>
      </c>
    </row>
    <row r="11664" spans="1:2">
      <c r="A11664">
        <v>1500014705</v>
      </c>
      <c r="B11664" s="154">
        <v>0</v>
      </c>
    </row>
    <row r="11665" spans="1:2">
      <c r="A11665">
        <v>1500014706</v>
      </c>
      <c r="B11665" s="154">
        <v>0</v>
      </c>
    </row>
    <row r="11666" spans="1:2">
      <c r="A11666">
        <v>1500014708</v>
      </c>
      <c r="B11666" s="154">
        <v>19.8</v>
      </c>
    </row>
    <row r="11667" spans="1:2">
      <c r="A11667">
        <v>1500014709</v>
      </c>
      <c r="B11667" s="154">
        <v>103.333333333333</v>
      </c>
    </row>
    <row r="11668" spans="1:2">
      <c r="A11668">
        <v>1500014710</v>
      </c>
      <c r="B11668" s="154">
        <v>5.8333333333333304</v>
      </c>
    </row>
    <row r="11669" spans="1:2">
      <c r="A11669">
        <v>1500014724</v>
      </c>
      <c r="B11669" s="154">
        <v>5</v>
      </c>
    </row>
    <row r="11670" spans="1:2">
      <c r="A11670">
        <v>1500014725</v>
      </c>
      <c r="B11670" s="154">
        <v>11.6666666666667</v>
      </c>
    </row>
    <row r="11671" spans="1:2">
      <c r="A11671">
        <v>1500014726</v>
      </c>
      <c r="B11671" s="154">
        <v>12.5</v>
      </c>
    </row>
    <row r="11672" spans="1:2">
      <c r="A11672">
        <v>1500014791</v>
      </c>
      <c r="B11672" s="154">
        <v>80.6666666666667</v>
      </c>
    </row>
    <row r="11673" spans="1:2">
      <c r="A11673">
        <v>1500014750</v>
      </c>
      <c r="B11673" s="154">
        <v>8.25</v>
      </c>
    </row>
    <row r="11674" spans="1:2">
      <c r="A11674">
        <v>1500014751</v>
      </c>
      <c r="B11674" s="154">
        <v>0</v>
      </c>
    </row>
    <row r="11675" spans="1:2">
      <c r="A11675">
        <v>1500014752</v>
      </c>
      <c r="B11675" s="154">
        <v>0</v>
      </c>
    </row>
    <row r="11676" spans="1:2">
      <c r="A11676">
        <v>1500014843</v>
      </c>
      <c r="B11676" s="154">
        <v>0</v>
      </c>
    </row>
    <row r="11677" spans="1:2">
      <c r="A11677">
        <v>1500014844</v>
      </c>
      <c r="B11677" s="154">
        <v>1.9166666666666701</v>
      </c>
    </row>
    <row r="11678" spans="1:2">
      <c r="A11678">
        <v>1500014845</v>
      </c>
      <c r="B11678" s="154">
        <v>0</v>
      </c>
    </row>
    <row r="11679" spans="1:2">
      <c r="A11679">
        <v>1500014846</v>
      </c>
      <c r="B11679" s="154">
        <v>0</v>
      </c>
    </row>
    <row r="11680" spans="1:2">
      <c r="A11680">
        <v>1500014864</v>
      </c>
      <c r="B11680" s="154">
        <v>1.25</v>
      </c>
    </row>
    <row r="11681" spans="1:2">
      <c r="A11681">
        <v>1500014865</v>
      </c>
      <c r="B11681" s="154">
        <v>4.4166666666666696</v>
      </c>
    </row>
    <row r="11682" spans="1:2">
      <c r="A11682">
        <v>1500014866</v>
      </c>
      <c r="B11682" s="154">
        <v>3.8333333333333299</v>
      </c>
    </row>
    <row r="11683" spans="1:2">
      <c r="A11683">
        <v>1500014867</v>
      </c>
      <c r="B11683" s="154">
        <v>5.8333333333333304</v>
      </c>
    </row>
    <row r="11684" spans="1:2">
      <c r="A11684">
        <v>1500014868</v>
      </c>
      <c r="B11684" s="154">
        <v>0</v>
      </c>
    </row>
    <row r="11685" spans="1:2">
      <c r="A11685">
        <v>1500014869</v>
      </c>
      <c r="B11685" s="154">
        <v>18.7083333333333</v>
      </c>
    </row>
    <row r="11686" spans="1:2">
      <c r="A11686">
        <v>1500014870</v>
      </c>
      <c r="B11686" s="154">
        <v>8.3333333333333304</v>
      </c>
    </row>
    <row r="11687" spans="1:2">
      <c r="A11687">
        <v>1500014871</v>
      </c>
      <c r="B11687" s="154">
        <v>0</v>
      </c>
    </row>
    <row r="11688" spans="1:2">
      <c r="A11688">
        <v>1500014873</v>
      </c>
      <c r="B11688" s="154">
        <v>0</v>
      </c>
    </row>
    <row r="11689" spans="1:2">
      <c r="A11689">
        <v>1500014882</v>
      </c>
      <c r="B11689" s="154">
        <v>19.1666666666667</v>
      </c>
    </row>
    <row r="11690" spans="1:2">
      <c r="A11690">
        <v>1500014884</v>
      </c>
      <c r="B11690" s="154">
        <v>88.5833333333333</v>
      </c>
    </row>
    <row r="11691" spans="1:2">
      <c r="A11691">
        <v>1500014885</v>
      </c>
      <c r="B11691" s="154">
        <v>100.333333333333</v>
      </c>
    </row>
    <row r="11692" spans="1:2">
      <c r="A11692">
        <v>1500014886</v>
      </c>
      <c r="B11692" s="154">
        <v>1.6666666666666701</v>
      </c>
    </row>
    <row r="11693" spans="1:2">
      <c r="A11693">
        <v>1500014887</v>
      </c>
      <c r="B11693" s="154">
        <v>11.1666666666667</v>
      </c>
    </row>
    <row r="11694" spans="1:2">
      <c r="A11694">
        <v>1500014888</v>
      </c>
      <c r="B11694" s="154">
        <v>0.83333333333333304</v>
      </c>
    </row>
    <row r="11695" spans="1:2">
      <c r="A11695">
        <v>1500014919</v>
      </c>
      <c r="B11695" s="154">
        <v>0</v>
      </c>
    </row>
    <row r="11696" spans="1:2">
      <c r="A11696">
        <v>1500014920</v>
      </c>
      <c r="B11696" s="154">
        <v>23.3333333333333</v>
      </c>
    </row>
    <row r="11697" spans="1:2">
      <c r="A11697">
        <v>1500014921</v>
      </c>
      <c r="B11697" s="154">
        <v>20.0833333333333</v>
      </c>
    </row>
    <row r="11698" spans="1:2">
      <c r="A11698">
        <v>1500014904</v>
      </c>
      <c r="B11698" s="154">
        <v>0</v>
      </c>
    </row>
    <row r="11699" spans="1:2">
      <c r="A11699">
        <v>1500014905</v>
      </c>
      <c r="B11699" s="154">
        <v>0</v>
      </c>
    </row>
    <row r="11700" spans="1:2">
      <c r="A11700">
        <v>1500014906</v>
      </c>
      <c r="B11700" s="154">
        <v>0</v>
      </c>
    </row>
    <row r="11701" spans="1:2">
      <c r="A11701">
        <v>1500014930</v>
      </c>
      <c r="B11701" s="154">
        <v>34.4166666666667</v>
      </c>
    </row>
    <row r="11702" spans="1:2">
      <c r="A11702">
        <v>1500014960</v>
      </c>
      <c r="B11702" s="154">
        <v>44.4166666666667</v>
      </c>
    </row>
    <row r="11703" spans="1:2">
      <c r="A11703">
        <v>1500014961</v>
      </c>
      <c r="B11703" s="154">
        <v>2.5</v>
      </c>
    </row>
    <row r="11704" spans="1:2">
      <c r="A11704">
        <v>1500014962</v>
      </c>
      <c r="B11704" s="154">
        <v>51.0833333333333</v>
      </c>
    </row>
    <row r="11705" spans="1:2">
      <c r="A11705">
        <v>1500014963</v>
      </c>
      <c r="B11705" s="154">
        <v>7.0416666666666696</v>
      </c>
    </row>
    <row r="11706" spans="1:2">
      <c r="A11706">
        <v>1500014964</v>
      </c>
      <c r="B11706" s="154">
        <v>3.3333333333333299</v>
      </c>
    </row>
    <row r="11707" spans="1:2">
      <c r="A11707">
        <v>1500014965</v>
      </c>
      <c r="B11707" s="154">
        <v>77.766666666666694</v>
      </c>
    </row>
    <row r="11708" spans="1:2">
      <c r="A11708">
        <v>1500014966</v>
      </c>
      <c r="B11708" s="154">
        <v>57.6666666666667</v>
      </c>
    </row>
    <row r="11709" spans="1:2">
      <c r="A11709">
        <v>1500014967</v>
      </c>
      <c r="B11709" s="154">
        <v>93</v>
      </c>
    </row>
    <row r="11710" spans="1:2">
      <c r="A11710">
        <v>1500014968</v>
      </c>
      <c r="B11710" s="154">
        <v>108.5</v>
      </c>
    </row>
    <row r="11711" spans="1:2">
      <c r="A11711">
        <v>1500014969</v>
      </c>
      <c r="B11711" s="154">
        <v>8.5</v>
      </c>
    </row>
    <row r="11712" spans="1:2">
      <c r="A11712">
        <v>1500014991</v>
      </c>
      <c r="B11712" s="154">
        <v>42</v>
      </c>
    </row>
    <row r="11713" spans="1:2">
      <c r="A11713">
        <v>1500014992</v>
      </c>
      <c r="B11713" s="154">
        <v>11.75</v>
      </c>
    </row>
    <row r="11714" spans="1:2">
      <c r="A11714">
        <v>1500014993</v>
      </c>
      <c r="B11714" s="154">
        <v>93.3333333333333</v>
      </c>
    </row>
    <row r="11715" spans="1:2">
      <c r="A11715">
        <v>1500015024</v>
      </c>
      <c r="B11715" s="154">
        <v>27</v>
      </c>
    </row>
    <row r="11716" spans="1:2">
      <c r="A11716">
        <v>1500015025</v>
      </c>
      <c r="B11716" s="154">
        <v>73</v>
      </c>
    </row>
    <row r="11717" spans="1:2">
      <c r="A11717">
        <v>1500015026</v>
      </c>
      <c r="B11717" s="154">
        <v>7.0833333333333304</v>
      </c>
    </row>
    <row r="11718" spans="1:2">
      <c r="A11718">
        <v>1500015027</v>
      </c>
      <c r="B11718" s="154">
        <v>43.3333333333333</v>
      </c>
    </row>
    <row r="11719" spans="1:2">
      <c r="A11719">
        <v>1500015053</v>
      </c>
      <c r="B11719" s="154">
        <v>0</v>
      </c>
    </row>
    <row r="11720" spans="1:2">
      <c r="A11720">
        <v>1500015054</v>
      </c>
      <c r="B11720" s="154">
        <v>6.5</v>
      </c>
    </row>
    <row r="11721" spans="1:2">
      <c r="A11721">
        <v>1500015055</v>
      </c>
      <c r="B11721" s="154">
        <v>22.25</v>
      </c>
    </row>
    <row r="11722" spans="1:2">
      <c r="A11722">
        <v>1500015056</v>
      </c>
      <c r="B11722" s="154">
        <v>14.1666666666667</v>
      </c>
    </row>
    <row r="11723" spans="1:2">
      <c r="A11723">
        <v>1500015057</v>
      </c>
      <c r="B11723" s="154">
        <v>2.0833333333333299</v>
      </c>
    </row>
    <row r="11724" spans="1:2">
      <c r="A11724">
        <v>1500015058</v>
      </c>
      <c r="B11724" s="154">
        <v>43.5416666666667</v>
      </c>
    </row>
    <row r="11725" spans="1:2">
      <c r="A11725">
        <v>1500015059</v>
      </c>
      <c r="B11725" s="154">
        <v>0</v>
      </c>
    </row>
    <row r="11726" spans="1:2">
      <c r="A11726">
        <v>1500015060</v>
      </c>
      <c r="B11726" s="154">
        <v>0</v>
      </c>
    </row>
    <row r="11727" spans="1:2">
      <c r="A11727">
        <v>1500015061</v>
      </c>
      <c r="B11727" s="154">
        <v>10.8333333333333</v>
      </c>
    </row>
    <row r="11728" spans="1:2">
      <c r="A11728">
        <v>1500015062</v>
      </c>
      <c r="B11728" s="154">
        <v>164.84166666666701</v>
      </c>
    </row>
    <row r="11729" spans="1:2">
      <c r="A11729">
        <v>1500015063</v>
      </c>
      <c r="B11729" s="154">
        <v>174.49166666666699</v>
      </c>
    </row>
    <row r="11730" spans="1:2">
      <c r="A11730">
        <v>1500015132</v>
      </c>
      <c r="B11730" s="154">
        <v>0.91666666666666696</v>
      </c>
    </row>
    <row r="11731" spans="1:2">
      <c r="A11731">
        <v>1500015133</v>
      </c>
      <c r="B11731" s="154">
        <v>2.5</v>
      </c>
    </row>
    <row r="11732" spans="1:2">
      <c r="A11732">
        <v>1500015134</v>
      </c>
      <c r="B11732" s="154">
        <v>0</v>
      </c>
    </row>
    <row r="11733" spans="1:2">
      <c r="A11733">
        <v>1500015135</v>
      </c>
      <c r="B11733" s="154">
        <v>18.3333333333333</v>
      </c>
    </row>
    <row r="11734" spans="1:2">
      <c r="A11734">
        <v>1500015148</v>
      </c>
      <c r="B11734" s="154">
        <v>23.1666666666667</v>
      </c>
    </row>
    <row r="11735" spans="1:2">
      <c r="A11735">
        <v>1500015152</v>
      </c>
      <c r="B11735" s="154">
        <v>0</v>
      </c>
    </row>
    <row r="11736" spans="1:2">
      <c r="A11736">
        <v>1500015153</v>
      </c>
      <c r="B11736" s="154">
        <v>287.8</v>
      </c>
    </row>
    <row r="11737" spans="1:2">
      <c r="A11737">
        <v>1500015154</v>
      </c>
      <c r="B11737" s="154">
        <v>73.508333333333297</v>
      </c>
    </row>
    <row r="11738" spans="1:2">
      <c r="A11738">
        <v>1500015088</v>
      </c>
      <c r="B11738" s="154">
        <v>16.0833333333333</v>
      </c>
    </row>
    <row r="11739" spans="1:2">
      <c r="A11739">
        <v>1500015089</v>
      </c>
      <c r="B11739" s="154">
        <v>24.5833333333333</v>
      </c>
    </row>
    <row r="11740" spans="1:2">
      <c r="A11740">
        <v>1500015090</v>
      </c>
      <c r="B11740" s="154">
        <v>13.4166666666667</v>
      </c>
    </row>
    <row r="11741" spans="1:2">
      <c r="A11741">
        <v>1500015091</v>
      </c>
      <c r="B11741" s="154">
        <v>51.45</v>
      </c>
    </row>
    <row r="11742" spans="1:2">
      <c r="A11742">
        <v>1500015092</v>
      </c>
      <c r="B11742" s="154">
        <v>19.8333333333333</v>
      </c>
    </row>
    <row r="11743" spans="1:2">
      <c r="A11743">
        <v>1500015093</v>
      </c>
      <c r="B11743" s="154">
        <v>25.2916666666667</v>
      </c>
    </row>
    <row r="11744" spans="1:2">
      <c r="A11744">
        <v>1500015163</v>
      </c>
      <c r="B11744" s="154">
        <v>25.8333333333333</v>
      </c>
    </row>
    <row r="11745" spans="1:2">
      <c r="A11745">
        <v>1500015164</v>
      </c>
      <c r="B11745" s="154">
        <v>0</v>
      </c>
    </row>
    <row r="11746" spans="1:2">
      <c r="A11746">
        <v>1500015165</v>
      </c>
      <c r="B11746" s="154">
        <v>0</v>
      </c>
    </row>
    <row r="11747" spans="1:2">
      <c r="A11747">
        <v>1500015184</v>
      </c>
      <c r="B11747" s="154">
        <v>46.1666666666667</v>
      </c>
    </row>
    <row r="11748" spans="1:2">
      <c r="A11748">
        <v>1500015185</v>
      </c>
      <c r="B11748" s="154">
        <v>0</v>
      </c>
    </row>
    <row r="11749" spans="1:2">
      <c r="A11749">
        <v>1500015186</v>
      </c>
      <c r="B11749" s="154">
        <v>6.6666666666666696</v>
      </c>
    </row>
    <row r="11750" spans="1:2">
      <c r="A11750">
        <v>1500015187</v>
      </c>
      <c r="B11750" s="154">
        <v>0</v>
      </c>
    </row>
    <row r="11751" spans="1:2">
      <c r="A11751">
        <v>1500015188</v>
      </c>
      <c r="B11751" s="154">
        <v>0</v>
      </c>
    </row>
    <row r="11752" spans="1:2">
      <c r="A11752">
        <v>1500015189</v>
      </c>
      <c r="B11752" s="154">
        <v>15.9416666666667</v>
      </c>
    </row>
    <row r="11753" spans="1:2">
      <c r="A11753">
        <v>1500015190</v>
      </c>
      <c r="B11753" s="154">
        <v>68</v>
      </c>
    </row>
    <row r="11754" spans="1:2">
      <c r="A11754">
        <v>1500015191</v>
      </c>
      <c r="B11754" s="154">
        <v>0</v>
      </c>
    </row>
    <row r="11755" spans="1:2">
      <c r="A11755">
        <v>1500015209</v>
      </c>
      <c r="B11755" s="154">
        <v>26.033333333333299</v>
      </c>
    </row>
    <row r="11756" spans="1:2">
      <c r="A11756">
        <v>1500015210</v>
      </c>
      <c r="B11756" s="154">
        <v>0</v>
      </c>
    </row>
    <row r="11757" spans="1:2">
      <c r="A11757">
        <v>1500015211</v>
      </c>
      <c r="B11757" s="154">
        <v>26.25</v>
      </c>
    </row>
    <row r="11758" spans="1:2">
      <c r="A11758">
        <v>1500015213</v>
      </c>
      <c r="B11758" s="154">
        <v>245.125</v>
      </c>
    </row>
    <row r="11759" spans="1:2">
      <c r="A11759">
        <v>1500015222</v>
      </c>
      <c r="B11759" s="154">
        <v>13.75</v>
      </c>
    </row>
    <row r="11760" spans="1:2">
      <c r="A11760">
        <v>1500015223</v>
      </c>
      <c r="B11760" s="154">
        <v>17.9166666666667</v>
      </c>
    </row>
    <row r="11761" spans="1:2">
      <c r="A11761">
        <v>1500015224</v>
      </c>
      <c r="B11761" s="154">
        <v>0</v>
      </c>
    </row>
    <row r="11762" spans="1:2">
      <c r="A11762">
        <v>1500015225</v>
      </c>
      <c r="B11762" s="154">
        <v>26.3333333333333</v>
      </c>
    </row>
    <row r="11763" spans="1:2">
      <c r="A11763">
        <v>1500015226</v>
      </c>
      <c r="B11763" s="154">
        <v>44.5</v>
      </c>
    </row>
    <row r="11764" spans="1:2">
      <c r="A11764">
        <v>1500015227</v>
      </c>
      <c r="B11764" s="154">
        <v>0</v>
      </c>
    </row>
    <row r="11765" spans="1:2">
      <c r="A11765">
        <v>1500015228</v>
      </c>
      <c r="B11765" s="154">
        <v>17.5</v>
      </c>
    </row>
    <row r="11766" spans="1:2">
      <c r="A11766">
        <v>1500015229</v>
      </c>
      <c r="B11766" s="154">
        <v>419.933333333333</v>
      </c>
    </row>
    <row r="11767" spans="1:2">
      <c r="A11767">
        <v>1500015230</v>
      </c>
      <c r="B11767" s="154">
        <v>432.75833333333298</v>
      </c>
    </row>
    <row r="11768" spans="1:2">
      <c r="A11768">
        <v>1500015270</v>
      </c>
      <c r="B11768" s="154">
        <v>9.1666666666666696</v>
      </c>
    </row>
    <row r="11769" spans="1:2">
      <c r="A11769">
        <v>1500015271</v>
      </c>
      <c r="B11769" s="154">
        <v>2.5</v>
      </c>
    </row>
    <row r="11770" spans="1:2">
      <c r="A11770">
        <v>1500015272</v>
      </c>
      <c r="B11770" s="154">
        <v>0</v>
      </c>
    </row>
    <row r="11771" spans="1:2">
      <c r="A11771">
        <v>1500015273</v>
      </c>
      <c r="B11771" s="154">
        <v>6.0833333333333304</v>
      </c>
    </row>
    <row r="11772" spans="1:2">
      <c r="A11772">
        <v>1500015274</v>
      </c>
      <c r="B11772" s="154">
        <v>9.6583333333333297</v>
      </c>
    </row>
    <row r="11773" spans="1:2">
      <c r="A11773">
        <v>1500015275</v>
      </c>
      <c r="B11773" s="154">
        <v>11</v>
      </c>
    </row>
    <row r="11774" spans="1:2">
      <c r="A11774">
        <v>1500015276</v>
      </c>
      <c r="B11774" s="154">
        <v>0</v>
      </c>
    </row>
    <row r="11775" spans="1:2">
      <c r="A11775">
        <v>1500015303</v>
      </c>
      <c r="B11775" s="154">
        <v>0</v>
      </c>
    </row>
    <row r="11776" spans="1:2">
      <c r="A11776">
        <v>1500015327</v>
      </c>
      <c r="B11776" s="154">
        <v>19.25</v>
      </c>
    </row>
    <row r="11777" spans="1:2">
      <c r="A11777">
        <v>1500015328</v>
      </c>
      <c r="B11777" s="154">
        <v>0</v>
      </c>
    </row>
    <row r="11778" spans="1:2">
      <c r="A11778">
        <v>1500015329</v>
      </c>
      <c r="B11778" s="154">
        <v>0</v>
      </c>
    </row>
    <row r="11779" spans="1:2">
      <c r="A11779">
        <v>1500015330</v>
      </c>
      <c r="B11779" s="154">
        <v>0</v>
      </c>
    </row>
    <row r="11780" spans="1:2">
      <c r="A11780">
        <v>1500015349</v>
      </c>
      <c r="B11780" s="154">
        <v>1.6666666666666701</v>
      </c>
    </row>
    <row r="11781" spans="1:2">
      <c r="A11781">
        <v>1500015350</v>
      </c>
      <c r="B11781" s="154">
        <v>32.5</v>
      </c>
    </row>
    <row r="11782" spans="1:2">
      <c r="A11782">
        <v>1500015351</v>
      </c>
      <c r="B11782" s="154">
        <v>53.4166666666667</v>
      </c>
    </row>
    <row r="11783" spans="1:2">
      <c r="A11783">
        <v>1500015352</v>
      </c>
      <c r="B11783" s="154">
        <v>29.033333333333299</v>
      </c>
    </row>
    <row r="11784" spans="1:2">
      <c r="A11784">
        <v>1500015353</v>
      </c>
      <c r="B11784" s="154">
        <v>18.183333333333302</v>
      </c>
    </row>
    <row r="11785" spans="1:2">
      <c r="A11785">
        <v>1500015354</v>
      </c>
      <c r="B11785" s="154">
        <v>4.875</v>
      </c>
    </row>
    <row r="11786" spans="1:2">
      <c r="A11786">
        <v>1500015355</v>
      </c>
      <c r="B11786" s="154">
        <v>0</v>
      </c>
    </row>
    <row r="11787" spans="1:2">
      <c r="A11787">
        <v>1500015356</v>
      </c>
      <c r="B11787" s="154">
        <v>0</v>
      </c>
    </row>
    <row r="11788" spans="1:2">
      <c r="A11788">
        <v>1500015524</v>
      </c>
      <c r="B11788" s="154">
        <v>267.5</v>
      </c>
    </row>
    <row r="11789" spans="1:2">
      <c r="A11789">
        <v>1500015357</v>
      </c>
      <c r="B11789" s="154">
        <v>11.6666666666667</v>
      </c>
    </row>
    <row r="11790" spans="1:2">
      <c r="A11790">
        <v>1500015400</v>
      </c>
      <c r="B11790" s="154">
        <v>0</v>
      </c>
    </row>
    <row r="11791" spans="1:2">
      <c r="A11791">
        <v>1500015401</v>
      </c>
      <c r="B11791" s="154">
        <v>6.9166666666666696</v>
      </c>
    </row>
    <row r="11792" spans="1:2">
      <c r="A11792">
        <v>1500015402</v>
      </c>
      <c r="B11792" s="154">
        <v>28.133333333333301</v>
      </c>
    </row>
    <row r="11793" spans="1:2">
      <c r="A11793">
        <v>1500015403</v>
      </c>
      <c r="B11793" s="154">
        <v>80.6666666666667</v>
      </c>
    </row>
    <row r="11794" spans="1:2">
      <c r="A11794">
        <v>1500015404</v>
      </c>
      <c r="B11794" s="154">
        <v>1.25</v>
      </c>
    </row>
    <row r="11795" spans="1:2">
      <c r="A11795">
        <v>1500015405</v>
      </c>
      <c r="B11795" s="154">
        <v>0</v>
      </c>
    </row>
    <row r="11796" spans="1:2">
      <c r="A11796">
        <v>1500015406</v>
      </c>
      <c r="B11796" s="154">
        <v>1.6666666666666701</v>
      </c>
    </row>
    <row r="11797" spans="1:2">
      <c r="A11797">
        <v>1500015407</v>
      </c>
      <c r="B11797" s="154">
        <v>0</v>
      </c>
    </row>
    <row r="11798" spans="1:2">
      <c r="A11798">
        <v>1500015408</v>
      </c>
      <c r="B11798" s="154">
        <v>0</v>
      </c>
    </row>
    <row r="11799" spans="1:2">
      <c r="A11799">
        <v>1500015409</v>
      </c>
      <c r="B11799" s="154">
        <v>54.5</v>
      </c>
    </row>
    <row r="11800" spans="1:2">
      <c r="A11800">
        <v>1500015410</v>
      </c>
      <c r="B11800" s="154">
        <v>8.8333333333333304</v>
      </c>
    </row>
    <row r="11801" spans="1:2">
      <c r="A11801">
        <v>1500015411</v>
      </c>
      <c r="B11801" s="154">
        <v>24.1666666666667</v>
      </c>
    </row>
    <row r="11802" spans="1:2">
      <c r="A11802">
        <v>1500015413</v>
      </c>
      <c r="B11802" s="154">
        <v>0.83333333333333304</v>
      </c>
    </row>
    <row r="11803" spans="1:2">
      <c r="A11803">
        <v>1500015414</v>
      </c>
      <c r="B11803" s="154">
        <v>133.51666666666699</v>
      </c>
    </row>
    <row r="11804" spans="1:2">
      <c r="A11804">
        <v>1500015441</v>
      </c>
      <c r="B11804" s="154">
        <v>13.4166666666667</v>
      </c>
    </row>
    <row r="11805" spans="1:2">
      <c r="A11805">
        <v>1500015442</v>
      </c>
      <c r="B11805" s="154">
        <v>49.3333333333333</v>
      </c>
    </row>
    <row r="11806" spans="1:2">
      <c r="A11806">
        <v>1500015443</v>
      </c>
      <c r="B11806" s="154">
        <v>13.5</v>
      </c>
    </row>
    <row r="11807" spans="1:2">
      <c r="A11807">
        <v>1500015444</v>
      </c>
      <c r="B11807" s="154">
        <v>32.0833333333333</v>
      </c>
    </row>
    <row r="11808" spans="1:2">
      <c r="A11808">
        <v>1500015445</v>
      </c>
      <c r="B11808" s="154">
        <v>0</v>
      </c>
    </row>
    <row r="11809" spans="1:2">
      <c r="A11809">
        <v>1500015446</v>
      </c>
      <c r="B11809" s="154">
        <v>91.6666666666667</v>
      </c>
    </row>
    <row r="11810" spans="1:2">
      <c r="A11810">
        <v>1500015447</v>
      </c>
      <c r="B11810" s="154">
        <v>9</v>
      </c>
    </row>
    <row r="11811" spans="1:2">
      <c r="A11811">
        <v>1500015448</v>
      </c>
      <c r="B11811" s="154">
        <v>44.191666666666698</v>
      </c>
    </row>
    <row r="11812" spans="1:2">
      <c r="A11812">
        <v>1500015472</v>
      </c>
      <c r="B11812" s="154">
        <v>4.625</v>
      </c>
    </row>
    <row r="11813" spans="1:2">
      <c r="A11813">
        <v>1500015473</v>
      </c>
      <c r="B11813" s="154">
        <v>5.8333333333333304</v>
      </c>
    </row>
    <row r="11814" spans="1:2">
      <c r="A11814">
        <v>1500015474</v>
      </c>
      <c r="B11814" s="154">
        <v>14.7916666666667</v>
      </c>
    </row>
    <row r="11815" spans="1:2">
      <c r="A11815">
        <v>1500015475</v>
      </c>
      <c r="B11815" s="154">
        <v>159.433333333333</v>
      </c>
    </row>
    <row r="11816" spans="1:2">
      <c r="A11816">
        <v>1500015476</v>
      </c>
      <c r="B11816" s="154">
        <v>53.1666666666667</v>
      </c>
    </row>
    <row r="11817" spans="1:2">
      <c r="A11817">
        <v>1500015496</v>
      </c>
      <c r="B11817" s="154">
        <v>6.3333333333333304</v>
      </c>
    </row>
    <row r="11818" spans="1:2">
      <c r="A11818">
        <v>1500015497</v>
      </c>
      <c r="B11818" s="154">
        <v>19.5833333333333</v>
      </c>
    </row>
    <row r="11819" spans="1:2">
      <c r="A11819">
        <v>1500015498</v>
      </c>
      <c r="B11819" s="154">
        <v>0</v>
      </c>
    </row>
    <row r="11820" spans="1:2">
      <c r="A11820">
        <v>1500015499</v>
      </c>
      <c r="B11820" s="154">
        <v>10.5833333333333</v>
      </c>
    </row>
    <row r="11821" spans="1:2">
      <c r="A11821">
        <v>1500015500</v>
      </c>
      <c r="B11821" s="154">
        <v>36.841666666666697</v>
      </c>
    </row>
    <row r="11822" spans="1:2">
      <c r="A11822">
        <v>1500015501</v>
      </c>
      <c r="B11822" s="154">
        <v>18.6666666666667</v>
      </c>
    </row>
    <row r="11823" spans="1:2">
      <c r="A11823">
        <v>1500015502</v>
      </c>
      <c r="B11823" s="154">
        <v>38</v>
      </c>
    </row>
    <row r="11824" spans="1:2">
      <c r="A11824">
        <v>1500015503</v>
      </c>
      <c r="B11824" s="154">
        <v>165.166666666667</v>
      </c>
    </row>
    <row r="11825" spans="1:2">
      <c r="A11825">
        <v>1500015522</v>
      </c>
      <c r="B11825" s="154">
        <v>0</v>
      </c>
    </row>
    <row r="11826" spans="1:2">
      <c r="A11826">
        <v>1500015523</v>
      </c>
      <c r="B11826" s="154">
        <v>14.4166666666667</v>
      </c>
    </row>
    <row r="11827" spans="1:2">
      <c r="A11827">
        <v>1500015574</v>
      </c>
      <c r="B11827" s="154">
        <v>88</v>
      </c>
    </row>
    <row r="11828" spans="1:2">
      <c r="A11828">
        <v>1500015586</v>
      </c>
      <c r="B11828" s="154">
        <v>0</v>
      </c>
    </row>
    <row r="11829" spans="1:2">
      <c r="A11829">
        <v>1500015587</v>
      </c>
      <c r="B11829" s="154">
        <v>14.9166666666667</v>
      </c>
    </row>
    <row r="11830" spans="1:2">
      <c r="A11830">
        <v>1500015588</v>
      </c>
      <c r="B11830" s="154">
        <v>74.483333333333306</v>
      </c>
    </row>
    <row r="11831" spans="1:2">
      <c r="A11831">
        <v>1500015589</v>
      </c>
      <c r="B11831" s="154">
        <v>21.5</v>
      </c>
    </row>
    <row r="11832" spans="1:2">
      <c r="A11832">
        <v>1500015590</v>
      </c>
      <c r="B11832" s="154">
        <v>0</v>
      </c>
    </row>
    <row r="11833" spans="1:2">
      <c r="A11833">
        <v>1500015591</v>
      </c>
      <c r="B11833" s="154">
        <v>100.48333333333299</v>
      </c>
    </row>
    <row r="11834" spans="1:2">
      <c r="A11834">
        <v>1500015630</v>
      </c>
      <c r="B11834" s="154">
        <v>11.7916666666667</v>
      </c>
    </row>
    <row r="11835" spans="1:2">
      <c r="A11835">
        <v>1500015631</v>
      </c>
      <c r="B11835" s="154">
        <v>18.3333333333333</v>
      </c>
    </row>
    <row r="11836" spans="1:2">
      <c r="A11836">
        <v>1500015632</v>
      </c>
      <c r="B11836" s="154">
        <v>0</v>
      </c>
    </row>
    <row r="11837" spans="1:2">
      <c r="A11837">
        <v>1500015634</v>
      </c>
      <c r="B11837" s="154">
        <v>31.4166666666667</v>
      </c>
    </row>
    <row r="11838" spans="1:2">
      <c r="A11838">
        <v>1500015662</v>
      </c>
      <c r="B11838" s="154">
        <v>2.5</v>
      </c>
    </row>
    <row r="11839" spans="1:2">
      <c r="A11839">
        <v>1500015663</v>
      </c>
      <c r="B11839" s="154">
        <v>0</v>
      </c>
    </row>
    <row r="11840" spans="1:2">
      <c r="A11840">
        <v>1500015664</v>
      </c>
      <c r="B11840" s="154">
        <v>12.991666666666699</v>
      </c>
    </row>
    <row r="11841" spans="1:2">
      <c r="A11841">
        <v>1500015665</v>
      </c>
      <c r="B11841" s="154">
        <v>0</v>
      </c>
    </row>
    <row r="11842" spans="1:2">
      <c r="A11842">
        <v>1500015666</v>
      </c>
      <c r="B11842" s="154">
        <v>39.25</v>
      </c>
    </row>
    <row r="11843" spans="1:2">
      <c r="A11843">
        <v>1500015667</v>
      </c>
      <c r="B11843" s="154">
        <v>11.25</v>
      </c>
    </row>
    <row r="11844" spans="1:2">
      <c r="A11844">
        <v>1500015668</v>
      </c>
      <c r="B11844" s="154">
        <v>15.5833333333333</v>
      </c>
    </row>
    <row r="11845" spans="1:2">
      <c r="A11845">
        <v>1500015669</v>
      </c>
      <c r="B11845" s="154">
        <v>5.9166666666666696</v>
      </c>
    </row>
    <row r="11846" spans="1:2">
      <c r="A11846">
        <v>1500015670</v>
      </c>
      <c r="B11846" s="154">
        <v>68.3333333333333</v>
      </c>
    </row>
    <row r="11847" spans="1:2">
      <c r="A11847">
        <v>1500015700</v>
      </c>
      <c r="B11847" s="154">
        <v>0</v>
      </c>
    </row>
    <row r="11848" spans="1:2">
      <c r="A11848">
        <v>1500015701</v>
      </c>
      <c r="B11848" s="154">
        <v>64.3</v>
      </c>
    </row>
    <row r="11849" spans="1:2">
      <c r="A11849">
        <v>1500015702</v>
      </c>
      <c r="B11849" s="154">
        <v>32.375</v>
      </c>
    </row>
    <row r="11850" spans="1:2">
      <c r="A11850">
        <v>1500015703</v>
      </c>
      <c r="B11850" s="154">
        <v>0</v>
      </c>
    </row>
    <row r="11851" spans="1:2">
      <c r="A11851">
        <v>1500015704</v>
      </c>
      <c r="B11851" s="154">
        <v>27.9166666666667</v>
      </c>
    </row>
    <row r="11852" spans="1:2">
      <c r="A11852">
        <v>1500015706</v>
      </c>
      <c r="B11852" s="154">
        <v>7.0833333333333304</v>
      </c>
    </row>
    <row r="11853" spans="1:2">
      <c r="A11853">
        <v>1500015707</v>
      </c>
      <c r="B11853" s="154">
        <v>0</v>
      </c>
    </row>
    <row r="11854" spans="1:2">
      <c r="A11854">
        <v>1500015708</v>
      </c>
      <c r="B11854" s="154">
        <v>0</v>
      </c>
    </row>
    <row r="11855" spans="1:2">
      <c r="A11855">
        <v>1500015709</v>
      </c>
      <c r="B11855" s="154">
        <v>236.15833333333299</v>
      </c>
    </row>
    <row r="11856" spans="1:2">
      <c r="A11856">
        <v>1500015722</v>
      </c>
      <c r="B11856" s="154">
        <v>0</v>
      </c>
    </row>
    <row r="11857" spans="1:2">
      <c r="A11857">
        <v>1500015723</v>
      </c>
      <c r="B11857" s="154">
        <v>0</v>
      </c>
    </row>
    <row r="11858" spans="1:2">
      <c r="A11858">
        <v>1500015725</v>
      </c>
      <c r="B11858" s="154">
        <v>64.133333333333297</v>
      </c>
    </row>
    <row r="11859" spans="1:2">
      <c r="A11859">
        <v>1500015726</v>
      </c>
      <c r="B11859" s="154">
        <v>24.1666666666667</v>
      </c>
    </row>
    <row r="11860" spans="1:2">
      <c r="A11860">
        <v>1500015727</v>
      </c>
      <c r="B11860" s="154">
        <v>7.3333333333333304</v>
      </c>
    </row>
    <row r="11861" spans="1:2">
      <c r="A11861">
        <v>1500015761</v>
      </c>
      <c r="B11861" s="154">
        <v>9.4166666666666696</v>
      </c>
    </row>
    <row r="11862" spans="1:2">
      <c r="A11862">
        <v>1500015762</v>
      </c>
      <c r="B11862" s="154">
        <v>0</v>
      </c>
    </row>
    <row r="11863" spans="1:2">
      <c r="A11863">
        <v>1500015763</v>
      </c>
      <c r="B11863" s="154">
        <v>20.9166666666667</v>
      </c>
    </row>
    <row r="11864" spans="1:2">
      <c r="A11864">
        <v>1500015764</v>
      </c>
      <c r="B11864" s="154">
        <v>13.975</v>
      </c>
    </row>
    <row r="11865" spans="1:2">
      <c r="A11865">
        <v>1500015765</v>
      </c>
      <c r="B11865" s="154">
        <v>27.8333333333333</v>
      </c>
    </row>
    <row r="11866" spans="1:2">
      <c r="A11866">
        <v>1500015766</v>
      </c>
      <c r="B11866" s="154">
        <v>34.125</v>
      </c>
    </row>
    <row r="11867" spans="1:2">
      <c r="A11867">
        <v>1500015790</v>
      </c>
      <c r="B11867" s="154">
        <v>0</v>
      </c>
    </row>
    <row r="11868" spans="1:2">
      <c r="A11868">
        <v>1500015792</v>
      </c>
      <c r="B11868" s="154">
        <v>0</v>
      </c>
    </row>
    <row r="11869" spans="1:2">
      <c r="A11869">
        <v>1500015793</v>
      </c>
      <c r="B11869" s="154">
        <v>35.0833333333333</v>
      </c>
    </row>
    <row r="11870" spans="1:2">
      <c r="A11870">
        <v>1500015795</v>
      </c>
      <c r="B11870" s="154">
        <v>56.8333333333333</v>
      </c>
    </row>
    <row r="11871" spans="1:2">
      <c r="A11871">
        <v>1500015796</v>
      </c>
      <c r="B11871" s="154">
        <v>14.1666666666667</v>
      </c>
    </row>
    <row r="11872" spans="1:2">
      <c r="A11872">
        <v>1500015797</v>
      </c>
      <c r="B11872" s="154">
        <v>7.5</v>
      </c>
    </row>
    <row r="11873" spans="1:2">
      <c r="A11873">
        <v>1500015798</v>
      </c>
      <c r="B11873" s="154">
        <v>0</v>
      </c>
    </row>
    <row r="11874" spans="1:2">
      <c r="A11874">
        <v>1500015799</v>
      </c>
      <c r="B11874" s="154">
        <v>5.4166666666666696</v>
      </c>
    </row>
    <row r="11875" spans="1:2">
      <c r="A11875">
        <v>1500015800</v>
      </c>
      <c r="B11875" s="154">
        <v>2.5</v>
      </c>
    </row>
    <row r="11876" spans="1:2">
      <c r="A11876">
        <v>1500015801</v>
      </c>
      <c r="B11876" s="154">
        <v>5.8333333333333304</v>
      </c>
    </row>
    <row r="11877" spans="1:2">
      <c r="A11877">
        <v>1500015802</v>
      </c>
      <c r="B11877" s="154">
        <v>8.375</v>
      </c>
    </row>
    <row r="11878" spans="1:2">
      <c r="A11878">
        <v>1500015804</v>
      </c>
      <c r="B11878" s="154">
        <v>17.3333333333333</v>
      </c>
    </row>
    <row r="11879" spans="1:2">
      <c r="A11879">
        <v>1500015887</v>
      </c>
      <c r="B11879" s="154">
        <v>0</v>
      </c>
    </row>
    <row r="11880" spans="1:2">
      <c r="A11880">
        <v>1500015888</v>
      </c>
      <c r="B11880" s="154">
        <v>0</v>
      </c>
    </row>
    <row r="11881" spans="1:2">
      <c r="A11881">
        <v>1500015889</v>
      </c>
      <c r="B11881" s="154">
        <v>32.6666666666667</v>
      </c>
    </row>
    <row r="11882" spans="1:2">
      <c r="A11882">
        <v>1500015891</v>
      </c>
      <c r="B11882" s="154">
        <v>13.9166666666667</v>
      </c>
    </row>
    <row r="11883" spans="1:2">
      <c r="A11883">
        <v>1500015849</v>
      </c>
      <c r="B11883" s="154">
        <v>25.75</v>
      </c>
    </row>
    <row r="11884" spans="1:2">
      <c r="A11884">
        <v>1500015850</v>
      </c>
      <c r="B11884" s="154">
        <v>10.4166666666667</v>
      </c>
    </row>
    <row r="11885" spans="1:2">
      <c r="A11885">
        <v>1500015852</v>
      </c>
      <c r="B11885" s="154">
        <v>16.25</v>
      </c>
    </row>
    <row r="11886" spans="1:2">
      <c r="A11886">
        <v>1500015853</v>
      </c>
      <c r="B11886" s="154">
        <v>0.41666666666666702</v>
      </c>
    </row>
    <row r="11887" spans="1:2">
      <c r="A11887">
        <v>1500015854</v>
      </c>
      <c r="B11887" s="154">
        <v>0</v>
      </c>
    </row>
    <row r="11888" spans="1:2">
      <c r="A11888">
        <v>1500015855</v>
      </c>
      <c r="B11888" s="154">
        <v>0</v>
      </c>
    </row>
    <row r="11889" spans="1:2">
      <c r="A11889">
        <v>1500015856</v>
      </c>
      <c r="B11889" s="154">
        <v>15</v>
      </c>
    </row>
    <row r="11890" spans="1:2">
      <c r="A11890">
        <v>1500015857</v>
      </c>
      <c r="B11890" s="154">
        <v>2.5</v>
      </c>
    </row>
    <row r="11891" spans="1:2">
      <c r="A11891">
        <v>1500015858</v>
      </c>
      <c r="B11891" s="154">
        <v>0</v>
      </c>
    </row>
    <row r="11892" spans="1:2">
      <c r="A11892">
        <v>1500015859</v>
      </c>
      <c r="B11892" s="154">
        <v>307.58333333333297</v>
      </c>
    </row>
    <row r="11893" spans="1:2">
      <c r="A11893">
        <v>1500015860</v>
      </c>
      <c r="B11893" s="154">
        <v>11.8333333333333</v>
      </c>
    </row>
    <row r="11894" spans="1:2">
      <c r="A11894">
        <v>1500015861</v>
      </c>
      <c r="B11894" s="154">
        <v>4.5833333333333304</v>
      </c>
    </row>
    <row r="11895" spans="1:2">
      <c r="A11895">
        <v>1500015862</v>
      </c>
      <c r="B11895" s="154">
        <v>24.5833333333333</v>
      </c>
    </row>
    <row r="11896" spans="1:2">
      <c r="A11896">
        <v>1500015863</v>
      </c>
      <c r="B11896" s="154">
        <v>10</v>
      </c>
    </row>
    <row r="11897" spans="1:2">
      <c r="A11897">
        <v>1500015864</v>
      </c>
      <c r="B11897" s="154">
        <v>15.25</v>
      </c>
    </row>
    <row r="11898" spans="1:2">
      <c r="A11898">
        <v>1500015865</v>
      </c>
      <c r="B11898" s="154">
        <v>69.6666666666667</v>
      </c>
    </row>
    <row r="11899" spans="1:2">
      <c r="A11899">
        <v>1500015826</v>
      </c>
      <c r="B11899" s="154">
        <v>0</v>
      </c>
    </row>
    <row r="11900" spans="1:2">
      <c r="A11900">
        <v>1500015827</v>
      </c>
      <c r="B11900" s="154">
        <v>1.5416666666666701</v>
      </c>
    </row>
    <row r="11901" spans="1:2">
      <c r="A11901">
        <v>1500015828</v>
      </c>
      <c r="B11901" s="154">
        <v>95.4166666666667</v>
      </c>
    </row>
    <row r="11902" spans="1:2">
      <c r="A11902">
        <v>1500015829</v>
      </c>
      <c r="B11902" s="154">
        <v>0</v>
      </c>
    </row>
    <row r="11903" spans="1:2">
      <c r="A11903">
        <v>1500015830</v>
      </c>
      <c r="B11903" s="154">
        <v>6.4916666666666698</v>
      </c>
    </row>
    <row r="11904" spans="1:2">
      <c r="A11904">
        <v>1500015903</v>
      </c>
      <c r="B11904" s="154">
        <v>0</v>
      </c>
    </row>
    <row r="11905" spans="1:2">
      <c r="A11905">
        <v>1500015910</v>
      </c>
      <c r="B11905" s="154">
        <v>12.75</v>
      </c>
    </row>
    <row r="11906" spans="1:2">
      <c r="A11906">
        <v>1500015931</v>
      </c>
      <c r="B11906" s="154">
        <v>35.716666666666697</v>
      </c>
    </row>
    <row r="11907" spans="1:2">
      <c r="A11907">
        <v>1500015932</v>
      </c>
      <c r="B11907" s="154">
        <v>11.9166666666667</v>
      </c>
    </row>
    <row r="11908" spans="1:2">
      <c r="A11908">
        <v>1500015933</v>
      </c>
      <c r="B11908" s="154">
        <v>69.3333333333333</v>
      </c>
    </row>
    <row r="11909" spans="1:2">
      <c r="A11909">
        <v>1500015954</v>
      </c>
      <c r="B11909" s="154">
        <v>0</v>
      </c>
    </row>
    <row r="11910" spans="1:2">
      <c r="A11910">
        <v>1500015955</v>
      </c>
      <c r="B11910" s="154">
        <v>11.5833333333333</v>
      </c>
    </row>
    <row r="11911" spans="1:2">
      <c r="A11911">
        <v>1500015956</v>
      </c>
      <c r="B11911" s="154">
        <v>84.4166666666667</v>
      </c>
    </row>
    <row r="11912" spans="1:2">
      <c r="A11912">
        <v>1500015957</v>
      </c>
      <c r="B11912" s="154">
        <v>3.8333333333333299</v>
      </c>
    </row>
    <row r="11913" spans="1:2">
      <c r="A11913">
        <v>1500015958</v>
      </c>
      <c r="B11913" s="154">
        <v>0</v>
      </c>
    </row>
    <row r="11914" spans="1:2">
      <c r="A11914">
        <v>1500016004</v>
      </c>
      <c r="B11914" s="154">
        <v>0</v>
      </c>
    </row>
    <row r="11915" spans="1:2">
      <c r="A11915">
        <v>1500016005</v>
      </c>
      <c r="B11915" s="154">
        <v>4.1666666666666696</v>
      </c>
    </row>
    <row r="11916" spans="1:2">
      <c r="A11916">
        <v>1500016006</v>
      </c>
      <c r="B11916" s="154">
        <v>10.75</v>
      </c>
    </row>
    <row r="11917" spans="1:2">
      <c r="A11917">
        <v>1500016007</v>
      </c>
      <c r="B11917" s="154">
        <v>0</v>
      </c>
    </row>
    <row r="11918" spans="1:2">
      <c r="A11918">
        <v>1500016008</v>
      </c>
      <c r="B11918" s="154">
        <v>8.3333333333333304</v>
      </c>
    </row>
    <row r="11919" spans="1:2">
      <c r="A11919">
        <v>1500016012</v>
      </c>
      <c r="B11919" s="154">
        <v>0</v>
      </c>
    </row>
    <row r="11920" spans="1:2">
      <c r="A11920">
        <v>1500016013</v>
      </c>
      <c r="B11920" s="154">
        <v>149.916666666667</v>
      </c>
    </row>
    <row r="11921" spans="1:2">
      <c r="A11921">
        <v>1500016014</v>
      </c>
      <c r="B11921" s="154">
        <v>8.9166666666666696</v>
      </c>
    </row>
    <row r="11922" spans="1:2">
      <c r="A11922">
        <v>1500016015</v>
      </c>
      <c r="B11922" s="154">
        <v>0</v>
      </c>
    </row>
    <row r="11923" spans="1:2">
      <c r="A11923">
        <v>1500016016</v>
      </c>
      <c r="B11923" s="154">
        <v>184.5</v>
      </c>
    </row>
    <row r="11924" spans="1:2">
      <c r="A11924">
        <v>1500016017</v>
      </c>
      <c r="B11924" s="154">
        <v>6.6666666666666696</v>
      </c>
    </row>
    <row r="11925" spans="1:2">
      <c r="A11925">
        <v>1500016018</v>
      </c>
      <c r="B11925" s="154">
        <v>3.3333333333333299</v>
      </c>
    </row>
    <row r="11926" spans="1:2">
      <c r="A11926">
        <v>1500016045</v>
      </c>
      <c r="B11926" s="154">
        <v>11.588333333333299</v>
      </c>
    </row>
    <row r="11927" spans="1:2">
      <c r="A11927">
        <v>1500016046</v>
      </c>
      <c r="B11927" s="154">
        <v>0</v>
      </c>
    </row>
    <row r="11928" spans="1:2">
      <c r="A11928">
        <v>1500016047</v>
      </c>
      <c r="B11928" s="154">
        <v>0</v>
      </c>
    </row>
    <row r="11929" spans="1:2">
      <c r="A11929">
        <v>1500016048</v>
      </c>
      <c r="B11929" s="154">
        <v>148.916666666667</v>
      </c>
    </row>
    <row r="11930" spans="1:2">
      <c r="A11930">
        <v>1500016049</v>
      </c>
      <c r="B11930" s="154">
        <v>46.1666666666667</v>
      </c>
    </row>
    <row r="11931" spans="1:2">
      <c r="A11931">
        <v>1500016050</v>
      </c>
      <c r="B11931" s="154">
        <v>131</v>
      </c>
    </row>
    <row r="11932" spans="1:2">
      <c r="A11932">
        <v>1500016051</v>
      </c>
      <c r="B11932" s="154">
        <v>0.25</v>
      </c>
    </row>
    <row r="11933" spans="1:2">
      <c r="A11933">
        <v>1500016052</v>
      </c>
      <c r="B11933" s="154">
        <v>161.25</v>
      </c>
    </row>
    <row r="11934" spans="1:2">
      <c r="A11934">
        <v>1500016084</v>
      </c>
      <c r="B11934" s="154">
        <v>54.625</v>
      </c>
    </row>
    <row r="11935" spans="1:2">
      <c r="A11935">
        <v>1500016123</v>
      </c>
      <c r="B11935" s="154">
        <v>0</v>
      </c>
    </row>
    <row r="11936" spans="1:2">
      <c r="A11936">
        <v>1500016117</v>
      </c>
      <c r="B11936" s="154">
        <v>16</v>
      </c>
    </row>
    <row r="11937" spans="1:2">
      <c r="A11937">
        <v>1500016118</v>
      </c>
      <c r="B11937" s="154">
        <v>55.75</v>
      </c>
    </row>
    <row r="11938" spans="1:2">
      <c r="A11938">
        <v>1500016119</v>
      </c>
      <c r="B11938" s="154">
        <v>0</v>
      </c>
    </row>
    <row r="11939" spans="1:2">
      <c r="A11939">
        <v>1500016120</v>
      </c>
      <c r="B11939" s="154">
        <v>31.8333333333333</v>
      </c>
    </row>
    <row r="11940" spans="1:2">
      <c r="A11940">
        <v>1500016105</v>
      </c>
      <c r="B11940" s="154">
        <v>14.5833333333333</v>
      </c>
    </row>
    <row r="11941" spans="1:2">
      <c r="A11941">
        <v>1500016121</v>
      </c>
      <c r="B11941" s="154">
        <v>6.6666666666666696</v>
      </c>
    </row>
    <row r="11942" spans="1:2">
      <c r="A11942">
        <v>1500016106</v>
      </c>
      <c r="B11942" s="154">
        <v>453.33333333333297</v>
      </c>
    </row>
    <row r="11943" spans="1:2">
      <c r="A11943">
        <v>1500016122</v>
      </c>
      <c r="B11943" s="154">
        <v>0</v>
      </c>
    </row>
    <row r="11944" spans="1:2">
      <c r="A11944">
        <v>1500016107</v>
      </c>
      <c r="B11944" s="154">
        <v>43.908333333333303</v>
      </c>
    </row>
    <row r="11945" spans="1:2">
      <c r="A11945">
        <v>1500016108</v>
      </c>
      <c r="B11945" s="154">
        <v>4.6666666666666696</v>
      </c>
    </row>
    <row r="11946" spans="1:2">
      <c r="A11946">
        <v>1500016158</v>
      </c>
      <c r="B11946" s="154">
        <v>15.2083333333333</v>
      </c>
    </row>
    <row r="11947" spans="1:2">
      <c r="A11947">
        <v>1500016160</v>
      </c>
      <c r="B11947" s="154">
        <v>0</v>
      </c>
    </row>
    <row r="11948" spans="1:2">
      <c r="A11948">
        <v>1500016161</v>
      </c>
      <c r="B11948" s="154">
        <v>0</v>
      </c>
    </row>
    <row r="11949" spans="1:2">
      <c r="A11949">
        <v>1500016162</v>
      </c>
      <c r="B11949" s="154">
        <v>0</v>
      </c>
    </row>
    <row r="11950" spans="1:2">
      <c r="A11950">
        <v>1500016163</v>
      </c>
      <c r="B11950" s="154">
        <v>132.5</v>
      </c>
    </row>
    <row r="11951" spans="1:2">
      <c r="A11951">
        <v>1500016164</v>
      </c>
      <c r="B11951" s="154">
        <v>176.416666666667</v>
      </c>
    </row>
    <row r="11952" spans="1:2">
      <c r="A11952">
        <v>1500016165</v>
      </c>
      <c r="B11952" s="154">
        <v>0</v>
      </c>
    </row>
    <row r="11953" spans="1:2">
      <c r="A11953">
        <v>1500016166</v>
      </c>
      <c r="B11953" s="154">
        <v>22.9166666666667</v>
      </c>
    </row>
    <row r="11954" spans="1:2">
      <c r="A11954">
        <v>1500016183</v>
      </c>
      <c r="B11954" s="154">
        <v>14.75</v>
      </c>
    </row>
    <row r="11955" spans="1:2">
      <c r="A11955">
        <v>1500016184</v>
      </c>
      <c r="B11955" s="154">
        <v>43.341666666666697</v>
      </c>
    </row>
    <row r="11956" spans="1:2">
      <c r="A11956">
        <v>1500016185</v>
      </c>
      <c r="B11956" s="154">
        <v>39.5</v>
      </c>
    </row>
    <row r="11957" spans="1:2">
      <c r="A11957">
        <v>1500016186</v>
      </c>
      <c r="B11957" s="154">
        <v>12.0833333333333</v>
      </c>
    </row>
    <row r="11958" spans="1:2">
      <c r="A11958">
        <v>1500016187</v>
      </c>
      <c r="B11958" s="154">
        <v>21.5</v>
      </c>
    </row>
    <row r="11959" spans="1:2">
      <c r="A11959">
        <v>1500016188</v>
      </c>
      <c r="B11959" s="154">
        <v>2.9166666666666701</v>
      </c>
    </row>
    <row r="11960" spans="1:2">
      <c r="A11960">
        <v>1500016190</v>
      </c>
      <c r="B11960" s="154">
        <v>3.9166666666666701</v>
      </c>
    </row>
    <row r="11961" spans="1:2">
      <c r="A11961">
        <v>1500016191</v>
      </c>
      <c r="B11961" s="154">
        <v>0</v>
      </c>
    </row>
    <row r="11962" spans="1:2">
      <c r="A11962">
        <v>1500016192</v>
      </c>
      <c r="B11962" s="154">
        <v>13</v>
      </c>
    </row>
    <row r="11963" spans="1:2">
      <c r="A11963">
        <v>1500016193</v>
      </c>
      <c r="B11963" s="154">
        <v>38.6666666666667</v>
      </c>
    </row>
    <row r="11964" spans="1:2">
      <c r="A11964">
        <v>1500016194</v>
      </c>
      <c r="B11964" s="154">
        <v>355.64166666666699</v>
      </c>
    </row>
    <row r="11965" spans="1:2">
      <c r="A11965">
        <v>1500016206</v>
      </c>
      <c r="B11965" s="154">
        <v>59.4583333333333</v>
      </c>
    </row>
    <row r="11966" spans="1:2">
      <c r="A11966">
        <v>1500016207</v>
      </c>
      <c r="B11966" s="154">
        <v>47.3333333333333</v>
      </c>
    </row>
    <row r="11967" spans="1:2">
      <c r="A11967">
        <v>1500016208</v>
      </c>
      <c r="B11967" s="154">
        <v>107.416666666667</v>
      </c>
    </row>
    <row r="11968" spans="1:2">
      <c r="A11968">
        <v>1500016209</v>
      </c>
      <c r="B11968" s="154">
        <v>4.5</v>
      </c>
    </row>
    <row r="11969" spans="1:2">
      <c r="A11969">
        <v>1500016210</v>
      </c>
      <c r="B11969" s="154">
        <v>4.6666666666666696</v>
      </c>
    </row>
    <row r="11970" spans="1:2">
      <c r="A11970">
        <v>1500016211</v>
      </c>
      <c r="B11970" s="154">
        <v>8.9083333333333297</v>
      </c>
    </row>
    <row r="11971" spans="1:2">
      <c r="A11971">
        <v>1500016212</v>
      </c>
      <c r="B11971" s="154">
        <v>47.866666666666703</v>
      </c>
    </row>
    <row r="11972" spans="1:2">
      <c r="A11972">
        <v>1500016213</v>
      </c>
      <c r="B11972" s="154">
        <v>11.9</v>
      </c>
    </row>
    <row r="11973" spans="1:2">
      <c r="A11973">
        <v>1500016268</v>
      </c>
      <c r="B11973" s="154">
        <v>5.4166666666666696</v>
      </c>
    </row>
    <row r="11974" spans="1:2">
      <c r="A11974">
        <v>1500016269</v>
      </c>
      <c r="B11974" s="154">
        <v>0</v>
      </c>
    </row>
    <row r="11975" spans="1:2">
      <c r="A11975">
        <v>1500016270</v>
      </c>
      <c r="B11975" s="154">
        <v>9.9583333333333304</v>
      </c>
    </row>
    <row r="11976" spans="1:2">
      <c r="A11976">
        <v>1500016271</v>
      </c>
      <c r="B11976" s="154">
        <v>17.8333333333333</v>
      </c>
    </row>
    <row r="11977" spans="1:2">
      <c r="A11977">
        <v>1500016272</v>
      </c>
      <c r="B11977" s="154">
        <v>0</v>
      </c>
    </row>
    <row r="11978" spans="1:2">
      <c r="A11978">
        <v>1500016273</v>
      </c>
      <c r="B11978" s="154">
        <v>6.5833333333333304</v>
      </c>
    </row>
    <row r="11979" spans="1:2">
      <c r="A11979">
        <v>1500016274</v>
      </c>
      <c r="B11979" s="154">
        <v>2.0833333333333299</v>
      </c>
    </row>
    <row r="11980" spans="1:2">
      <c r="A11980">
        <v>1500016249</v>
      </c>
      <c r="B11980" s="154">
        <v>13.1666666666667</v>
      </c>
    </row>
    <row r="11981" spans="1:2">
      <c r="A11981">
        <v>1500016294</v>
      </c>
      <c r="B11981" s="154">
        <v>2</v>
      </c>
    </row>
    <row r="11982" spans="1:2">
      <c r="A11982">
        <v>1500016295</v>
      </c>
      <c r="B11982" s="154">
        <v>8.3333333333333304</v>
      </c>
    </row>
    <row r="11983" spans="1:2">
      <c r="A11983">
        <v>1500016296</v>
      </c>
      <c r="B11983" s="154">
        <v>27.75</v>
      </c>
    </row>
    <row r="11984" spans="1:2">
      <c r="A11984">
        <v>1500016297</v>
      </c>
      <c r="B11984" s="154">
        <v>25.8333333333333</v>
      </c>
    </row>
    <row r="11985" spans="1:2">
      <c r="A11985">
        <v>1500016298</v>
      </c>
      <c r="B11985" s="154">
        <v>0</v>
      </c>
    </row>
    <row r="11986" spans="1:2">
      <c r="A11986">
        <v>1500016299</v>
      </c>
      <c r="B11986" s="154">
        <v>0</v>
      </c>
    </row>
    <row r="11987" spans="1:2">
      <c r="A11987">
        <v>1500016300</v>
      </c>
      <c r="B11987" s="154">
        <v>35.75</v>
      </c>
    </row>
    <row r="11988" spans="1:2">
      <c r="A11988">
        <v>1500016301</v>
      </c>
      <c r="B11988" s="154">
        <v>4.25</v>
      </c>
    </row>
    <row r="11989" spans="1:2">
      <c r="A11989">
        <v>1500016302</v>
      </c>
      <c r="B11989" s="154">
        <v>14.9166666666667</v>
      </c>
    </row>
    <row r="11990" spans="1:2">
      <c r="A11990">
        <v>1500016303</v>
      </c>
      <c r="B11990" s="154">
        <v>118.666666666667</v>
      </c>
    </row>
    <row r="11991" spans="1:2">
      <c r="A11991">
        <v>1500016331</v>
      </c>
      <c r="B11991" s="154">
        <v>6.3333333333333304</v>
      </c>
    </row>
    <row r="11992" spans="1:2">
      <c r="A11992">
        <v>1500016332</v>
      </c>
      <c r="B11992" s="154">
        <v>23.2083333333333</v>
      </c>
    </row>
    <row r="11993" spans="1:2">
      <c r="A11993">
        <v>1500016333</v>
      </c>
      <c r="B11993" s="154">
        <v>12.75</v>
      </c>
    </row>
    <row r="11994" spans="1:2">
      <c r="A11994">
        <v>1500016334</v>
      </c>
      <c r="B11994" s="154">
        <v>50.733333333333299</v>
      </c>
    </row>
    <row r="11995" spans="1:2">
      <c r="A11995">
        <v>1500016335</v>
      </c>
      <c r="B11995" s="154">
        <v>153.333333333333</v>
      </c>
    </row>
    <row r="11996" spans="1:2">
      <c r="A11996">
        <v>1500016336</v>
      </c>
      <c r="B11996" s="154">
        <v>0</v>
      </c>
    </row>
    <row r="11997" spans="1:2">
      <c r="A11997">
        <v>1500016337</v>
      </c>
      <c r="B11997" s="154">
        <v>64.683333333333294</v>
      </c>
    </row>
    <row r="11998" spans="1:2">
      <c r="A11998">
        <v>1500016338</v>
      </c>
      <c r="B11998" s="154">
        <v>0</v>
      </c>
    </row>
    <row r="11999" spans="1:2">
      <c r="A11999">
        <v>1500016339</v>
      </c>
      <c r="B11999" s="154">
        <v>0</v>
      </c>
    </row>
    <row r="12000" spans="1:2">
      <c r="A12000">
        <v>1500016340</v>
      </c>
      <c r="B12000" s="154">
        <v>27.341666666666701</v>
      </c>
    </row>
    <row r="12001" spans="1:2">
      <c r="A12001">
        <v>1500016341</v>
      </c>
      <c r="B12001" s="154">
        <v>2.3333333333333299</v>
      </c>
    </row>
    <row r="12002" spans="1:2">
      <c r="A12002">
        <v>1500016342</v>
      </c>
      <c r="B12002" s="154">
        <v>0</v>
      </c>
    </row>
    <row r="12003" spans="1:2">
      <c r="A12003">
        <v>1500016343</v>
      </c>
      <c r="B12003" s="154">
        <v>2.5</v>
      </c>
    </row>
    <row r="12004" spans="1:2">
      <c r="A12004">
        <v>1500016344</v>
      </c>
      <c r="B12004" s="154">
        <v>0</v>
      </c>
    </row>
    <row r="12005" spans="1:2">
      <c r="A12005">
        <v>1500016345</v>
      </c>
      <c r="B12005" s="154">
        <v>11.1666666666667</v>
      </c>
    </row>
    <row r="12006" spans="1:2">
      <c r="A12006">
        <v>1500016346</v>
      </c>
      <c r="B12006" s="154">
        <v>42.3</v>
      </c>
    </row>
    <row r="12007" spans="1:2">
      <c r="A12007">
        <v>1500016347</v>
      </c>
      <c r="B12007" s="154">
        <v>2.6666666666666701</v>
      </c>
    </row>
    <row r="12008" spans="1:2">
      <c r="A12008">
        <v>1500016348</v>
      </c>
      <c r="B12008" s="154">
        <v>2.5</v>
      </c>
    </row>
    <row r="12009" spans="1:2">
      <c r="A12009">
        <v>1500016349</v>
      </c>
      <c r="B12009" s="154">
        <v>0</v>
      </c>
    </row>
    <row r="12010" spans="1:2">
      <c r="A12010">
        <v>1500016350</v>
      </c>
      <c r="B12010" s="154">
        <v>0</v>
      </c>
    </row>
    <row r="12011" spans="1:2">
      <c r="A12011">
        <v>1500016410</v>
      </c>
      <c r="B12011" s="154">
        <v>0</v>
      </c>
    </row>
    <row r="12012" spans="1:2">
      <c r="A12012">
        <v>1500016411</v>
      </c>
      <c r="B12012" s="154">
        <v>45.05</v>
      </c>
    </row>
    <row r="12013" spans="1:2">
      <c r="A12013">
        <v>1500016383</v>
      </c>
      <c r="B12013" s="154">
        <v>25.1666666666667</v>
      </c>
    </row>
    <row r="12014" spans="1:2">
      <c r="A12014">
        <v>1500016384</v>
      </c>
      <c r="B12014" s="154">
        <v>41.766666666666701</v>
      </c>
    </row>
    <row r="12015" spans="1:2">
      <c r="A12015">
        <v>1500016385</v>
      </c>
      <c r="B12015" s="154">
        <v>34.1666666666667</v>
      </c>
    </row>
    <row r="12016" spans="1:2">
      <c r="A12016">
        <v>1500016386</v>
      </c>
      <c r="B12016" s="154">
        <v>0</v>
      </c>
    </row>
    <row r="12017" spans="1:2">
      <c r="A12017">
        <v>1500016387</v>
      </c>
      <c r="B12017" s="154">
        <v>0</v>
      </c>
    </row>
    <row r="12018" spans="1:2">
      <c r="A12018">
        <v>1500016388</v>
      </c>
      <c r="B12018" s="154">
        <v>33.3333333333333</v>
      </c>
    </row>
    <row r="12019" spans="1:2">
      <c r="A12019">
        <v>1500016441</v>
      </c>
      <c r="B12019" s="154">
        <v>19.8333333333333</v>
      </c>
    </row>
    <row r="12020" spans="1:2">
      <c r="A12020">
        <v>1500016442</v>
      </c>
      <c r="B12020" s="154">
        <v>0</v>
      </c>
    </row>
    <row r="12021" spans="1:2">
      <c r="A12021">
        <v>1500016443</v>
      </c>
      <c r="B12021" s="154">
        <v>16.3333333333333</v>
      </c>
    </row>
    <row r="12022" spans="1:2">
      <c r="A12022">
        <v>1500016444</v>
      </c>
      <c r="B12022" s="154">
        <v>0</v>
      </c>
    </row>
    <row r="12023" spans="1:2">
      <c r="A12023">
        <v>1500016445</v>
      </c>
      <c r="B12023" s="154">
        <v>0</v>
      </c>
    </row>
    <row r="12024" spans="1:2">
      <c r="A12024">
        <v>1500016446</v>
      </c>
      <c r="B12024" s="154">
        <v>0</v>
      </c>
    </row>
    <row r="12025" spans="1:2">
      <c r="A12025">
        <v>1500016474</v>
      </c>
      <c r="B12025" s="154">
        <v>14.841666666666701</v>
      </c>
    </row>
    <row r="12026" spans="1:2">
      <c r="A12026">
        <v>1500016475</v>
      </c>
      <c r="B12026" s="154">
        <v>0</v>
      </c>
    </row>
    <row r="12027" spans="1:2">
      <c r="A12027">
        <v>1500016476</v>
      </c>
      <c r="B12027" s="154">
        <v>0</v>
      </c>
    </row>
    <row r="12028" spans="1:2">
      <c r="A12028">
        <v>1500016477</v>
      </c>
      <c r="B12028" s="154">
        <v>9.8333333333333304</v>
      </c>
    </row>
    <row r="12029" spans="1:2">
      <c r="A12029">
        <v>1500016478</v>
      </c>
      <c r="B12029" s="154">
        <v>46.6666666666667</v>
      </c>
    </row>
    <row r="12030" spans="1:2">
      <c r="A12030">
        <v>1500016479</v>
      </c>
      <c r="B12030" s="154">
        <v>318.33333333333297</v>
      </c>
    </row>
    <row r="12031" spans="1:2">
      <c r="A12031">
        <v>1500016480</v>
      </c>
      <c r="B12031" s="154">
        <v>0</v>
      </c>
    </row>
    <row r="12032" spans="1:2">
      <c r="A12032">
        <v>1500016520</v>
      </c>
      <c r="B12032" s="154">
        <v>21.233333333333299</v>
      </c>
    </row>
    <row r="12033" spans="1:2">
      <c r="A12033">
        <v>1500016521</v>
      </c>
      <c r="B12033" s="154">
        <v>1.25</v>
      </c>
    </row>
    <row r="12034" spans="1:2">
      <c r="A12034">
        <v>1500016522</v>
      </c>
      <c r="B12034" s="154">
        <v>25.7083333333333</v>
      </c>
    </row>
    <row r="12035" spans="1:2">
      <c r="A12035">
        <v>1500016524</v>
      </c>
      <c r="B12035" s="154">
        <v>195.59166666666701</v>
      </c>
    </row>
    <row r="12036" spans="1:2">
      <c r="A12036">
        <v>1500016525</v>
      </c>
      <c r="B12036" s="154">
        <v>158.25</v>
      </c>
    </row>
    <row r="12037" spans="1:2">
      <c r="A12037">
        <v>1500016526</v>
      </c>
      <c r="B12037" s="154">
        <v>22.0833333333333</v>
      </c>
    </row>
    <row r="12038" spans="1:2">
      <c r="A12038">
        <v>1500016527</v>
      </c>
      <c r="B12038" s="154">
        <v>67.375</v>
      </c>
    </row>
    <row r="12039" spans="1:2">
      <c r="A12039">
        <v>1500016528</v>
      </c>
      <c r="B12039" s="154">
        <v>0</v>
      </c>
    </row>
    <row r="12040" spans="1:2">
      <c r="A12040">
        <v>1500016529</v>
      </c>
      <c r="B12040" s="154">
        <v>0</v>
      </c>
    </row>
    <row r="12041" spans="1:2">
      <c r="A12041">
        <v>1500016530</v>
      </c>
      <c r="B12041" s="154">
        <v>47.9166666666667</v>
      </c>
    </row>
    <row r="12042" spans="1:2">
      <c r="A12042">
        <v>1500016531</v>
      </c>
      <c r="B12042" s="154">
        <v>26.6666666666667</v>
      </c>
    </row>
    <row r="12043" spans="1:2">
      <c r="A12043">
        <v>1500016532</v>
      </c>
      <c r="B12043" s="154">
        <v>44.683333333333302</v>
      </c>
    </row>
    <row r="12044" spans="1:2">
      <c r="A12044">
        <v>1500016571</v>
      </c>
      <c r="B12044" s="154">
        <v>3.3333333333333299</v>
      </c>
    </row>
    <row r="12045" spans="1:2">
      <c r="A12045">
        <v>1500016572</v>
      </c>
      <c r="B12045" s="154">
        <v>126.833333333333</v>
      </c>
    </row>
    <row r="12046" spans="1:2">
      <c r="A12046">
        <v>1500016573</v>
      </c>
      <c r="B12046" s="154">
        <v>0</v>
      </c>
    </row>
    <row r="12047" spans="1:2">
      <c r="A12047">
        <v>1500016574</v>
      </c>
      <c r="B12047" s="154">
        <v>87.525000000000006</v>
      </c>
    </row>
    <row r="12048" spans="1:2">
      <c r="A12048">
        <v>1500016575</v>
      </c>
      <c r="B12048" s="154">
        <v>39.8333333333333</v>
      </c>
    </row>
    <row r="12049" spans="1:2">
      <c r="A12049">
        <v>1500016576</v>
      </c>
      <c r="B12049" s="154">
        <v>0</v>
      </c>
    </row>
    <row r="12050" spans="1:2">
      <c r="A12050">
        <v>1500016577</v>
      </c>
      <c r="B12050" s="154">
        <v>25.6666666666667</v>
      </c>
    </row>
    <row r="12051" spans="1:2">
      <c r="A12051">
        <v>1500016578</v>
      </c>
      <c r="B12051" s="154">
        <v>0</v>
      </c>
    </row>
    <row r="12052" spans="1:2">
      <c r="A12052">
        <v>1500016579</v>
      </c>
      <c r="B12052" s="154">
        <v>53.825000000000003</v>
      </c>
    </row>
    <row r="12053" spans="1:2">
      <c r="A12053">
        <v>1500016580</v>
      </c>
      <c r="B12053" s="154">
        <v>60.8333333333333</v>
      </c>
    </row>
    <row r="12054" spans="1:2">
      <c r="A12054">
        <v>1500016581</v>
      </c>
      <c r="B12054" s="154">
        <v>52.6666666666667</v>
      </c>
    </row>
    <row r="12055" spans="1:2">
      <c r="A12055">
        <v>1500016582</v>
      </c>
      <c r="B12055" s="154">
        <v>19.5</v>
      </c>
    </row>
    <row r="12056" spans="1:2">
      <c r="A12056">
        <v>1500016588</v>
      </c>
      <c r="B12056" s="154">
        <v>0</v>
      </c>
    </row>
    <row r="12057" spans="1:2">
      <c r="A12057">
        <v>1500016616</v>
      </c>
      <c r="B12057" s="154">
        <v>0</v>
      </c>
    </row>
    <row r="12058" spans="1:2">
      <c r="A12058">
        <v>1500016617</v>
      </c>
      <c r="B12058" s="154">
        <v>0</v>
      </c>
    </row>
    <row r="12059" spans="1:2">
      <c r="A12059">
        <v>1500016618</v>
      </c>
      <c r="B12059" s="154">
        <v>0</v>
      </c>
    </row>
    <row r="12060" spans="1:2">
      <c r="A12060">
        <v>1500016619</v>
      </c>
      <c r="B12060" s="154">
        <v>38.0833333333333</v>
      </c>
    </row>
    <row r="12061" spans="1:2">
      <c r="A12061">
        <v>1500016620</v>
      </c>
      <c r="B12061" s="154">
        <v>3.75</v>
      </c>
    </row>
    <row r="12062" spans="1:2">
      <c r="A12062">
        <v>1500016621</v>
      </c>
      <c r="B12062" s="154">
        <v>0</v>
      </c>
    </row>
    <row r="12063" spans="1:2">
      <c r="A12063">
        <v>1500016622</v>
      </c>
      <c r="B12063" s="154">
        <v>8.875</v>
      </c>
    </row>
    <row r="12064" spans="1:2">
      <c r="A12064">
        <v>1500016623</v>
      </c>
      <c r="B12064" s="154">
        <v>7.9166666666666696</v>
      </c>
    </row>
    <row r="12065" spans="1:2">
      <c r="A12065">
        <v>1500016624</v>
      </c>
      <c r="B12065" s="154">
        <v>13.3333333333333</v>
      </c>
    </row>
    <row r="12066" spans="1:2">
      <c r="A12066">
        <v>1500016625</v>
      </c>
      <c r="B12066" s="154">
        <v>0</v>
      </c>
    </row>
    <row r="12067" spans="1:2">
      <c r="A12067">
        <v>1500016626</v>
      </c>
      <c r="B12067" s="154">
        <v>223</v>
      </c>
    </row>
    <row r="12068" spans="1:2">
      <c r="A12068">
        <v>1500016627</v>
      </c>
      <c r="B12068" s="154">
        <v>0</v>
      </c>
    </row>
    <row r="12069" spans="1:2">
      <c r="A12069">
        <v>1500016628</v>
      </c>
      <c r="B12069" s="154">
        <v>12.5</v>
      </c>
    </row>
    <row r="12070" spans="1:2">
      <c r="A12070">
        <v>1500016629</v>
      </c>
      <c r="B12070" s="154">
        <v>59.258333333333297</v>
      </c>
    </row>
    <row r="12071" spans="1:2">
      <c r="A12071">
        <v>1500016630</v>
      </c>
      <c r="B12071" s="154">
        <v>59.6666666666667</v>
      </c>
    </row>
    <row r="12072" spans="1:2">
      <c r="A12072">
        <v>1500016631</v>
      </c>
      <c r="B12072" s="154">
        <v>31.158333333333299</v>
      </c>
    </row>
    <row r="12073" spans="1:2">
      <c r="A12073">
        <v>1500016632</v>
      </c>
      <c r="B12073" s="154">
        <v>37.5</v>
      </c>
    </row>
    <row r="12074" spans="1:2">
      <c r="A12074">
        <v>1500016633</v>
      </c>
      <c r="B12074" s="154">
        <v>4.6666666666666696</v>
      </c>
    </row>
    <row r="12075" spans="1:2">
      <c r="A12075">
        <v>1500016657</v>
      </c>
      <c r="B12075" s="154">
        <v>0</v>
      </c>
    </row>
    <row r="12076" spans="1:2">
      <c r="A12076">
        <v>1500016658</v>
      </c>
      <c r="B12076" s="154">
        <v>28.5833333333333</v>
      </c>
    </row>
    <row r="12077" spans="1:2">
      <c r="A12077">
        <v>1500016659</v>
      </c>
      <c r="B12077" s="154">
        <v>0</v>
      </c>
    </row>
    <row r="12078" spans="1:2">
      <c r="A12078">
        <v>1500016660</v>
      </c>
      <c r="B12078" s="154">
        <v>0</v>
      </c>
    </row>
    <row r="12079" spans="1:2">
      <c r="A12079">
        <v>1500016681</v>
      </c>
      <c r="B12079" s="154">
        <v>8.3333333333333304</v>
      </c>
    </row>
    <row r="12080" spans="1:2">
      <c r="A12080">
        <v>1500016682</v>
      </c>
      <c r="B12080" s="154">
        <v>0</v>
      </c>
    </row>
    <row r="12081" spans="1:2">
      <c r="A12081">
        <v>1500016683</v>
      </c>
      <c r="B12081" s="154">
        <v>17.5833333333333</v>
      </c>
    </row>
    <row r="12082" spans="1:2">
      <c r="A12082">
        <v>1500016684</v>
      </c>
      <c r="B12082" s="154">
        <v>0</v>
      </c>
    </row>
    <row r="12083" spans="1:2">
      <c r="A12083">
        <v>1500016685</v>
      </c>
      <c r="B12083" s="154">
        <v>0</v>
      </c>
    </row>
    <row r="12084" spans="1:2">
      <c r="A12084">
        <v>1500016709</v>
      </c>
      <c r="B12084" s="154">
        <v>0</v>
      </c>
    </row>
    <row r="12085" spans="1:2">
      <c r="A12085">
        <v>1500016710</v>
      </c>
      <c r="B12085" s="154">
        <v>14.25</v>
      </c>
    </row>
    <row r="12086" spans="1:2">
      <c r="A12086">
        <v>1500016711</v>
      </c>
      <c r="B12086" s="154">
        <v>0</v>
      </c>
    </row>
    <row r="12087" spans="1:2">
      <c r="A12087">
        <v>1500016712</v>
      </c>
      <c r="B12087" s="154">
        <v>41.5416666666667</v>
      </c>
    </row>
    <row r="12088" spans="1:2">
      <c r="A12088">
        <v>1500016713</v>
      </c>
      <c r="B12088" s="154">
        <v>2.9166666666666701</v>
      </c>
    </row>
    <row r="12089" spans="1:2">
      <c r="A12089">
        <v>1500016715</v>
      </c>
      <c r="B12089" s="154">
        <v>0</v>
      </c>
    </row>
    <row r="12090" spans="1:2">
      <c r="A12090">
        <v>1500016716</v>
      </c>
      <c r="B12090" s="154">
        <v>214.166666666667</v>
      </c>
    </row>
    <row r="12091" spans="1:2">
      <c r="A12091">
        <v>1500016717</v>
      </c>
      <c r="B12091" s="154">
        <v>0</v>
      </c>
    </row>
    <row r="12092" spans="1:2">
      <c r="A12092">
        <v>1500016718</v>
      </c>
      <c r="B12092" s="154">
        <v>0</v>
      </c>
    </row>
    <row r="12093" spans="1:2">
      <c r="A12093">
        <v>1500016719</v>
      </c>
      <c r="B12093" s="154">
        <v>92</v>
      </c>
    </row>
    <row r="12094" spans="1:2">
      <c r="A12094">
        <v>1500016766</v>
      </c>
      <c r="B12094" s="154">
        <v>38.558333333333302</v>
      </c>
    </row>
    <row r="12095" spans="1:2">
      <c r="A12095">
        <v>1500016767</v>
      </c>
      <c r="B12095" s="154">
        <v>1.6666666666666701</v>
      </c>
    </row>
    <row r="12096" spans="1:2">
      <c r="A12096">
        <v>1500016768</v>
      </c>
      <c r="B12096" s="154">
        <v>19.9166666666667</v>
      </c>
    </row>
    <row r="12097" spans="1:2">
      <c r="A12097">
        <v>1500016769</v>
      </c>
      <c r="B12097" s="154">
        <v>0</v>
      </c>
    </row>
    <row r="12098" spans="1:2">
      <c r="A12098">
        <v>1500016770</v>
      </c>
      <c r="B12098" s="154">
        <v>37.4166666666667</v>
      </c>
    </row>
    <row r="12099" spans="1:2">
      <c r="A12099">
        <v>1500016771</v>
      </c>
      <c r="B12099" s="154">
        <v>11.2083333333333</v>
      </c>
    </row>
    <row r="12100" spans="1:2">
      <c r="A12100">
        <v>1500016772</v>
      </c>
      <c r="B12100" s="154">
        <v>25.5</v>
      </c>
    </row>
    <row r="12101" spans="1:2">
      <c r="A12101">
        <v>1500016773</v>
      </c>
      <c r="B12101" s="154">
        <v>5.8333333333333304</v>
      </c>
    </row>
    <row r="12102" spans="1:2">
      <c r="A12102">
        <v>1500016774</v>
      </c>
      <c r="B12102" s="154">
        <v>47.25</v>
      </c>
    </row>
    <row r="12103" spans="1:2">
      <c r="A12103">
        <v>1500016775</v>
      </c>
      <c r="B12103" s="154">
        <v>0</v>
      </c>
    </row>
    <row r="12104" spans="1:2">
      <c r="A12104">
        <v>1500016776</v>
      </c>
      <c r="B12104" s="154">
        <v>563.25</v>
      </c>
    </row>
    <row r="12105" spans="1:2">
      <c r="A12105">
        <v>1500016783</v>
      </c>
      <c r="B12105" s="154">
        <v>0</v>
      </c>
    </row>
    <row r="12106" spans="1:2">
      <c r="A12106">
        <v>1500016784</v>
      </c>
      <c r="B12106" s="154">
        <v>66.625</v>
      </c>
    </row>
    <row r="12107" spans="1:2">
      <c r="A12107">
        <v>1500016785</v>
      </c>
      <c r="B12107" s="154">
        <v>89.933333333333294</v>
      </c>
    </row>
    <row r="12108" spans="1:2">
      <c r="A12108">
        <v>1500016786</v>
      </c>
      <c r="B12108" s="154">
        <v>0</v>
      </c>
    </row>
    <row r="12109" spans="1:2">
      <c r="A12109">
        <v>1500016812</v>
      </c>
      <c r="B12109" s="154">
        <v>46</v>
      </c>
    </row>
    <row r="12110" spans="1:2">
      <c r="A12110">
        <v>1500016813</v>
      </c>
      <c r="B12110" s="154">
        <v>2.0166666666666702</v>
      </c>
    </row>
    <row r="12111" spans="1:2">
      <c r="A12111">
        <v>1500016814</v>
      </c>
      <c r="B12111" s="154">
        <v>28.0833333333333</v>
      </c>
    </row>
    <row r="12112" spans="1:2">
      <c r="A12112">
        <v>1500016815</v>
      </c>
      <c r="B12112" s="154">
        <v>4.1666666666666696</v>
      </c>
    </row>
    <row r="12113" spans="1:2">
      <c r="A12113">
        <v>1500016816</v>
      </c>
      <c r="B12113" s="154">
        <v>25.9166666666667</v>
      </c>
    </row>
    <row r="12114" spans="1:2">
      <c r="A12114">
        <v>1500016817</v>
      </c>
      <c r="B12114" s="154">
        <v>28.533333333333299</v>
      </c>
    </row>
    <row r="12115" spans="1:2">
      <c r="A12115">
        <v>1500016819</v>
      </c>
      <c r="B12115" s="154">
        <v>31.25</v>
      </c>
    </row>
    <row r="12116" spans="1:2">
      <c r="A12116">
        <v>1500016820</v>
      </c>
      <c r="B12116" s="154">
        <v>20.0833333333333</v>
      </c>
    </row>
    <row r="12117" spans="1:2">
      <c r="A12117">
        <v>1500016821</v>
      </c>
      <c r="B12117" s="154">
        <v>4.1666666666666696</v>
      </c>
    </row>
    <row r="12118" spans="1:2">
      <c r="A12118">
        <v>1500016822</v>
      </c>
      <c r="B12118" s="154">
        <v>273.566666666667</v>
      </c>
    </row>
    <row r="12119" spans="1:2">
      <c r="A12119">
        <v>1500016823</v>
      </c>
      <c r="B12119" s="154">
        <v>246.60833333333301</v>
      </c>
    </row>
    <row r="12120" spans="1:2">
      <c r="A12120">
        <v>1500016829</v>
      </c>
      <c r="B12120" s="154">
        <v>0</v>
      </c>
    </row>
    <row r="12121" spans="1:2">
      <c r="A12121">
        <v>1500016824</v>
      </c>
      <c r="B12121" s="154">
        <v>104.658333333333</v>
      </c>
    </row>
    <row r="12122" spans="1:2">
      <c r="A12122">
        <v>1500016825</v>
      </c>
      <c r="B12122" s="154">
        <v>17.4166666666667</v>
      </c>
    </row>
    <row r="12123" spans="1:2">
      <c r="A12123">
        <v>1500016826</v>
      </c>
      <c r="B12123" s="154">
        <v>5.8333333333333304</v>
      </c>
    </row>
    <row r="12124" spans="1:2">
      <c r="A12124">
        <v>1500016827</v>
      </c>
      <c r="B12124" s="154">
        <v>0</v>
      </c>
    </row>
    <row r="12125" spans="1:2">
      <c r="A12125">
        <v>1500016849</v>
      </c>
      <c r="B12125" s="154">
        <v>0</v>
      </c>
    </row>
    <row r="12126" spans="1:2">
      <c r="A12126">
        <v>1500016883</v>
      </c>
      <c r="B12126" s="154">
        <v>14.5833333333333</v>
      </c>
    </row>
    <row r="12127" spans="1:2">
      <c r="A12127">
        <v>1500016884</v>
      </c>
      <c r="B12127" s="154">
        <v>12.9166666666667</v>
      </c>
    </row>
    <row r="12128" spans="1:2">
      <c r="A12128">
        <v>1500016886</v>
      </c>
      <c r="B12128" s="154">
        <v>6.8333333333333304</v>
      </c>
    </row>
    <row r="12129" spans="1:2">
      <c r="A12129">
        <v>1500016885</v>
      </c>
      <c r="B12129" s="154">
        <v>49.975000000000001</v>
      </c>
    </row>
    <row r="12130" spans="1:2">
      <c r="A12130">
        <v>1500016929</v>
      </c>
      <c r="B12130" s="154">
        <v>29.75</v>
      </c>
    </row>
    <row r="12131" spans="1:2">
      <c r="A12131">
        <v>1500016933</v>
      </c>
      <c r="B12131" s="154">
        <v>3.1666666666666701</v>
      </c>
    </row>
    <row r="12132" spans="1:2">
      <c r="A12132">
        <v>1500016941</v>
      </c>
      <c r="B12132" s="154">
        <v>0</v>
      </c>
    </row>
    <row r="12133" spans="1:2">
      <c r="A12133">
        <v>1500016942</v>
      </c>
      <c r="B12133" s="154">
        <v>7.5833333333333304</v>
      </c>
    </row>
    <row r="12134" spans="1:2">
      <c r="A12134">
        <v>1500016943</v>
      </c>
      <c r="B12134" s="154">
        <v>0</v>
      </c>
    </row>
    <row r="12135" spans="1:2">
      <c r="A12135">
        <v>1500016931</v>
      </c>
      <c r="B12135" s="154">
        <v>13.3333333333333</v>
      </c>
    </row>
    <row r="12136" spans="1:2">
      <c r="A12136">
        <v>1500016967</v>
      </c>
      <c r="B12136" s="154">
        <v>59.3333333333333</v>
      </c>
    </row>
    <row r="12137" spans="1:2">
      <c r="A12137">
        <v>1500016969</v>
      </c>
      <c r="B12137" s="154">
        <v>52.016666666666701</v>
      </c>
    </row>
    <row r="12138" spans="1:2">
      <c r="A12138">
        <v>1500016971</v>
      </c>
      <c r="B12138" s="154">
        <v>19.3333333333333</v>
      </c>
    </row>
    <row r="12139" spans="1:2">
      <c r="A12139">
        <v>1500016972</v>
      </c>
      <c r="B12139" s="154">
        <v>25.5</v>
      </c>
    </row>
    <row r="12140" spans="1:2">
      <c r="A12140">
        <v>1500016996</v>
      </c>
      <c r="B12140" s="154">
        <v>149.333333333333</v>
      </c>
    </row>
    <row r="12141" spans="1:2">
      <c r="A12141">
        <v>1500016997</v>
      </c>
      <c r="B12141" s="154">
        <v>64.25</v>
      </c>
    </row>
    <row r="12142" spans="1:2">
      <c r="A12142">
        <v>1500017057</v>
      </c>
      <c r="B12142" s="154">
        <v>230.23333333333301</v>
      </c>
    </row>
    <row r="12143" spans="1:2">
      <c r="A12143">
        <v>1500017058</v>
      </c>
      <c r="B12143" s="154">
        <v>33.6666666666667</v>
      </c>
    </row>
    <row r="12144" spans="1:2">
      <c r="A12144">
        <v>1500017059</v>
      </c>
      <c r="B12144" s="154">
        <v>0</v>
      </c>
    </row>
    <row r="12145" spans="1:2">
      <c r="A12145">
        <v>1500017060</v>
      </c>
      <c r="B12145" s="154">
        <v>0</v>
      </c>
    </row>
    <row r="12146" spans="1:2">
      <c r="A12146">
        <v>1500017026</v>
      </c>
      <c r="B12146" s="154">
        <v>0</v>
      </c>
    </row>
    <row r="12147" spans="1:2">
      <c r="A12147">
        <v>1500017027</v>
      </c>
      <c r="B12147" s="154">
        <v>26.8333333333333</v>
      </c>
    </row>
    <row r="12148" spans="1:2">
      <c r="A12148">
        <v>1500017028</v>
      </c>
      <c r="B12148" s="154">
        <v>31.6666666666667</v>
      </c>
    </row>
    <row r="12149" spans="1:2">
      <c r="A12149">
        <v>1500017050</v>
      </c>
      <c r="B12149" s="154">
        <v>12.9166666666667</v>
      </c>
    </row>
    <row r="12150" spans="1:2">
      <c r="A12150">
        <v>1500017051</v>
      </c>
      <c r="B12150" s="154">
        <v>34.116666666666703</v>
      </c>
    </row>
    <row r="12151" spans="1:2">
      <c r="A12151">
        <v>1500017052</v>
      </c>
      <c r="B12151" s="154">
        <v>23.75</v>
      </c>
    </row>
    <row r="12152" spans="1:2">
      <c r="A12152">
        <v>1500017055</v>
      </c>
      <c r="B12152" s="154">
        <v>0</v>
      </c>
    </row>
    <row r="12153" spans="1:2">
      <c r="A12153">
        <v>1500017067</v>
      </c>
      <c r="B12153" s="154">
        <v>129.75</v>
      </c>
    </row>
    <row r="12154" spans="1:2">
      <c r="A12154">
        <v>1500017068</v>
      </c>
      <c r="B12154" s="154">
        <v>38.508333333333297</v>
      </c>
    </row>
    <row r="12155" spans="1:2">
      <c r="A12155">
        <v>1500017072</v>
      </c>
      <c r="B12155" s="154">
        <v>299.16666666666703</v>
      </c>
    </row>
    <row r="12156" spans="1:2">
      <c r="A12156">
        <v>1500016860</v>
      </c>
      <c r="B12156" s="154">
        <v>367.25</v>
      </c>
    </row>
    <row r="12157" spans="1:2">
      <c r="A12157">
        <v>1500017091</v>
      </c>
      <c r="B12157" s="154">
        <v>9.8333333333333304</v>
      </c>
    </row>
    <row r="12158" spans="1:2">
      <c r="A12158">
        <v>1500017092</v>
      </c>
      <c r="B12158" s="154">
        <v>7.7083333333333304</v>
      </c>
    </row>
    <row r="12159" spans="1:2">
      <c r="A12159">
        <v>1500017109</v>
      </c>
      <c r="B12159" s="154">
        <v>26.25</v>
      </c>
    </row>
    <row r="12160" spans="1:2">
      <c r="A12160">
        <v>1500017122</v>
      </c>
      <c r="B12160" s="154">
        <v>16</v>
      </c>
    </row>
    <row r="12161" spans="1:2">
      <c r="A12161">
        <v>1500017123</v>
      </c>
      <c r="B12161" s="154">
        <v>31.8333333333333</v>
      </c>
    </row>
    <row r="12162" spans="1:2">
      <c r="A12162">
        <v>1500017124</v>
      </c>
      <c r="B12162" s="154">
        <v>6.5</v>
      </c>
    </row>
    <row r="12163" spans="1:2">
      <c r="A12163">
        <v>1500017134</v>
      </c>
      <c r="B12163" s="154">
        <v>58.8333333333333</v>
      </c>
    </row>
    <row r="12164" spans="1:2">
      <c r="A12164">
        <v>1500017143</v>
      </c>
      <c r="B12164" s="154">
        <v>0</v>
      </c>
    </row>
    <row r="12165" spans="1:2">
      <c r="A12165">
        <v>1500017144</v>
      </c>
      <c r="B12165" s="154">
        <v>14</v>
      </c>
    </row>
    <row r="12166" spans="1:2">
      <c r="A12166">
        <v>1500017160</v>
      </c>
      <c r="B12166" s="154">
        <v>21.9166666666667</v>
      </c>
    </row>
    <row r="12167" spans="1:2">
      <c r="A12167">
        <v>1500017153</v>
      </c>
      <c r="B12167" s="154">
        <v>0</v>
      </c>
    </row>
    <row r="12168" spans="1:2">
      <c r="A12168">
        <v>1500017157</v>
      </c>
      <c r="B12168" s="154">
        <v>0</v>
      </c>
    </row>
    <row r="12169" spans="1:2">
      <c r="A12169">
        <v>1500017158</v>
      </c>
      <c r="B12169" s="154">
        <v>9.4166666666666696</v>
      </c>
    </row>
    <row r="12170" spans="1:2">
      <c r="A12170">
        <v>1500017159</v>
      </c>
      <c r="B12170" s="154">
        <v>27.55</v>
      </c>
    </row>
    <row r="12171" spans="1:2">
      <c r="A12171">
        <v>1500017161</v>
      </c>
      <c r="B12171" s="154">
        <v>14.4166666666667</v>
      </c>
    </row>
    <row r="12172" spans="1:2">
      <c r="A12172">
        <v>1500017162</v>
      </c>
      <c r="B12172" s="154">
        <v>32.5416666666667</v>
      </c>
    </row>
    <row r="12173" spans="1:2">
      <c r="A12173">
        <v>1500017169</v>
      </c>
      <c r="B12173" s="154">
        <v>5.4166666666666696</v>
      </c>
    </row>
    <row r="12174" spans="1:2">
      <c r="A12174">
        <v>1500017171</v>
      </c>
      <c r="B12174" s="154">
        <v>22.9166666666667</v>
      </c>
    </row>
    <row r="12175" spans="1:2">
      <c r="A12175">
        <v>1500017172</v>
      </c>
      <c r="B12175" s="154">
        <v>15.125</v>
      </c>
    </row>
    <row r="12176" spans="1:2">
      <c r="A12176">
        <v>1500017173</v>
      </c>
      <c r="B12176" s="154">
        <v>19.25</v>
      </c>
    </row>
    <row r="12177" spans="1:2">
      <c r="A12177">
        <v>1500017178</v>
      </c>
      <c r="B12177" s="154">
        <v>13.5416666666667</v>
      </c>
    </row>
    <row r="12178" spans="1:2">
      <c r="A12178">
        <v>1500017179</v>
      </c>
      <c r="B12178" s="154">
        <v>0</v>
      </c>
    </row>
    <row r="12179" spans="1:2">
      <c r="A12179">
        <v>1500017180</v>
      </c>
      <c r="B12179" s="154">
        <v>1.6666666666666701</v>
      </c>
    </row>
    <row r="12180" spans="1:2">
      <c r="A12180">
        <v>1500017181</v>
      </c>
      <c r="B12180" s="154">
        <v>9.5833333333333304</v>
      </c>
    </row>
    <row r="12181" spans="1:2">
      <c r="A12181">
        <v>1500017183</v>
      </c>
      <c r="B12181" s="154">
        <v>36.1666666666667</v>
      </c>
    </row>
    <row r="12182" spans="1:2">
      <c r="A12182">
        <v>1500017187</v>
      </c>
      <c r="B12182" s="154">
        <v>445.66666666666703</v>
      </c>
    </row>
    <row r="12183" spans="1:2">
      <c r="A12183">
        <v>1500017192</v>
      </c>
      <c r="B12183" s="154">
        <v>47.6666666666667</v>
      </c>
    </row>
    <row r="12184" spans="1:2">
      <c r="A12184">
        <v>1500017202</v>
      </c>
      <c r="B12184" s="154">
        <v>15.25</v>
      </c>
    </row>
    <row r="12185" spans="1:2">
      <c r="A12185">
        <v>1500017121</v>
      </c>
      <c r="B12185" s="154">
        <v>173.566666666667</v>
      </c>
    </row>
    <row r="12186" spans="1:2">
      <c r="A12186">
        <v>1500017212</v>
      </c>
      <c r="B12186" s="154">
        <v>172.666666666667</v>
      </c>
    </row>
    <row r="12187" spans="1:2">
      <c r="A12187">
        <v>1500017213</v>
      </c>
      <c r="B12187" s="154">
        <v>6</v>
      </c>
    </row>
    <row r="12188" spans="1:2">
      <c r="A12188">
        <v>1500017214</v>
      </c>
      <c r="B12188" s="154">
        <v>110</v>
      </c>
    </row>
    <row r="12189" spans="1:2">
      <c r="A12189">
        <v>1500017225</v>
      </c>
      <c r="B12189" s="154">
        <v>9.6666666666666696</v>
      </c>
    </row>
    <row r="12190" spans="1:2">
      <c r="A12190">
        <v>1500017226</v>
      </c>
      <c r="B12190" s="154">
        <v>24.8</v>
      </c>
    </row>
    <row r="12191" spans="1:2">
      <c r="A12191">
        <v>1500017227</v>
      </c>
      <c r="B12191" s="154">
        <v>0</v>
      </c>
    </row>
    <row r="12192" spans="1:2">
      <c r="A12192">
        <v>1500017233</v>
      </c>
      <c r="B12192" s="154">
        <v>33</v>
      </c>
    </row>
    <row r="12193" spans="1:2">
      <c r="A12193">
        <v>1500017236</v>
      </c>
      <c r="B12193" s="154">
        <v>110</v>
      </c>
    </row>
    <row r="12194" spans="1:2">
      <c r="A12194">
        <v>1500017238</v>
      </c>
      <c r="B12194" s="154">
        <v>0</v>
      </c>
    </row>
    <row r="12195" spans="1:2">
      <c r="A12195">
        <v>1500017239</v>
      </c>
      <c r="B12195" s="154">
        <v>0</v>
      </c>
    </row>
    <row r="12196" spans="1:2">
      <c r="A12196">
        <v>1500017241</v>
      </c>
      <c r="B12196" s="154">
        <v>0</v>
      </c>
    </row>
    <row r="12197" spans="1:2">
      <c r="A12197">
        <v>1500017242</v>
      </c>
      <c r="B12197" s="154">
        <v>38.65</v>
      </c>
    </row>
    <row r="12198" spans="1:2">
      <c r="A12198">
        <v>1500017252</v>
      </c>
      <c r="B12198" s="154">
        <v>22.4166666666667</v>
      </c>
    </row>
    <row r="12199" spans="1:2">
      <c r="A12199">
        <v>1500017283</v>
      </c>
      <c r="B12199" s="154">
        <v>112.833333333333</v>
      </c>
    </row>
    <row r="12200" spans="1:2">
      <c r="A12200">
        <v>1500017306</v>
      </c>
      <c r="B12200" s="154">
        <v>14.25</v>
      </c>
    </row>
    <row r="12201" spans="1:2">
      <c r="A12201">
        <v>1500017309</v>
      </c>
      <c r="B12201" s="154">
        <v>14.1666666666667</v>
      </c>
    </row>
    <row r="12202" spans="1:2">
      <c r="A12202">
        <v>1500017310</v>
      </c>
      <c r="B12202" s="154">
        <v>29.5833333333333</v>
      </c>
    </row>
    <row r="12203" spans="1:2">
      <c r="A12203">
        <v>1500017323</v>
      </c>
      <c r="B12203" s="154">
        <v>14.5</v>
      </c>
    </row>
    <row r="12204" spans="1:2">
      <c r="A12204">
        <v>1500017324</v>
      </c>
      <c r="B12204" s="154">
        <v>20</v>
      </c>
    </row>
    <row r="12205" spans="1:2">
      <c r="A12205">
        <v>1500017329</v>
      </c>
      <c r="B12205" s="154">
        <v>16.3333333333333</v>
      </c>
    </row>
    <row r="12206" spans="1:2">
      <c r="A12206">
        <v>1500017334</v>
      </c>
      <c r="B12206" s="154">
        <v>0</v>
      </c>
    </row>
    <row r="12207" spans="1:2">
      <c r="A12207">
        <v>1500017336</v>
      </c>
      <c r="B12207" s="154">
        <v>53.1666666666667</v>
      </c>
    </row>
    <row r="12208" spans="1:2">
      <c r="A12208">
        <v>1500017343</v>
      </c>
      <c r="B12208" s="154">
        <v>10</v>
      </c>
    </row>
    <row r="12209" spans="1:2">
      <c r="A12209">
        <v>1500017349</v>
      </c>
      <c r="B12209" s="154">
        <v>21.75</v>
      </c>
    </row>
    <row r="12210" spans="1:2">
      <c r="A12210">
        <v>1500017256</v>
      </c>
      <c r="B12210" s="154">
        <v>14.125</v>
      </c>
    </row>
    <row r="12211" spans="1:2">
      <c r="A12211">
        <v>1500017257</v>
      </c>
      <c r="B12211" s="154">
        <v>0</v>
      </c>
    </row>
    <row r="12212" spans="1:2">
      <c r="A12212">
        <v>1500017258</v>
      </c>
      <c r="B12212" s="154">
        <v>56.5</v>
      </c>
    </row>
    <row r="12213" spans="1:2">
      <c r="A12213">
        <v>1500017280</v>
      </c>
      <c r="B12213" s="154">
        <v>25.7</v>
      </c>
    </row>
    <row r="12214" spans="1:2">
      <c r="A12214">
        <v>1500017281</v>
      </c>
      <c r="B12214" s="154">
        <v>27.25</v>
      </c>
    </row>
    <row r="12215" spans="1:2">
      <c r="A12215">
        <v>1500017272</v>
      </c>
      <c r="B12215" s="154">
        <v>10.3333333333333</v>
      </c>
    </row>
    <row r="12216" spans="1:2">
      <c r="A12216">
        <v>1500017274</v>
      </c>
      <c r="B12216" s="154">
        <v>113.116666666667</v>
      </c>
    </row>
    <row r="12217" spans="1:2">
      <c r="A12217">
        <v>1500017276</v>
      </c>
      <c r="B12217" s="154">
        <v>3.3333333333333299</v>
      </c>
    </row>
    <row r="12218" spans="1:2">
      <c r="A12218">
        <v>1500017376</v>
      </c>
      <c r="B12218" s="154">
        <v>27.5</v>
      </c>
    </row>
    <row r="12219" spans="1:2">
      <c r="A12219">
        <v>1500017377</v>
      </c>
      <c r="B12219" s="154">
        <v>35.8333333333333</v>
      </c>
    </row>
    <row r="12220" spans="1:2">
      <c r="A12220">
        <v>1500017402</v>
      </c>
      <c r="B12220" s="154">
        <v>11.4166666666667</v>
      </c>
    </row>
    <row r="12221" spans="1:2">
      <c r="A12221">
        <v>1500017366</v>
      </c>
      <c r="B12221" s="154">
        <v>0</v>
      </c>
    </row>
    <row r="12222" spans="1:2">
      <c r="A12222">
        <v>1500017373</v>
      </c>
      <c r="B12222" s="154">
        <v>30</v>
      </c>
    </row>
    <row r="12223" spans="1:2">
      <c r="A12223">
        <v>1500017404</v>
      </c>
      <c r="B12223" s="154">
        <v>22.3333333333333</v>
      </c>
    </row>
    <row r="12224" spans="1:2">
      <c r="A12224">
        <v>1500017405</v>
      </c>
      <c r="B12224" s="154">
        <v>85.4166666666667</v>
      </c>
    </row>
    <row r="12225" spans="1:2">
      <c r="A12225">
        <v>1500017408</v>
      </c>
      <c r="B12225" s="154">
        <v>14.6666666666667</v>
      </c>
    </row>
    <row r="12226" spans="1:2">
      <c r="A12226">
        <v>1500017415</v>
      </c>
      <c r="B12226" s="154">
        <v>7.0833333333333304</v>
      </c>
    </row>
    <row r="12227" spans="1:2">
      <c r="A12227">
        <v>1500017419</v>
      </c>
      <c r="B12227" s="154">
        <v>37.633333333333297</v>
      </c>
    </row>
    <row r="12228" spans="1:2">
      <c r="A12228">
        <v>1500017447</v>
      </c>
      <c r="B12228" s="154">
        <v>48.3333333333333</v>
      </c>
    </row>
    <row r="12229" spans="1:2">
      <c r="A12229">
        <v>1500017462</v>
      </c>
      <c r="B12229" s="154">
        <v>21.8333333333333</v>
      </c>
    </row>
    <row r="12230" spans="1:2">
      <c r="A12230">
        <v>1500017463</v>
      </c>
      <c r="B12230" s="154">
        <v>21.3333333333333</v>
      </c>
    </row>
    <row r="12231" spans="1:2">
      <c r="A12231">
        <v>1500017468</v>
      </c>
      <c r="B12231" s="154">
        <v>21.625</v>
      </c>
    </row>
    <row r="12232" spans="1:2">
      <c r="A12232">
        <v>1500017410</v>
      </c>
      <c r="B12232" s="154">
        <v>17.8333333333333</v>
      </c>
    </row>
    <row r="12233" spans="1:2">
      <c r="A12233">
        <v>1500017426</v>
      </c>
      <c r="B12233" s="154">
        <v>63.3333333333333</v>
      </c>
    </row>
    <row r="12234" spans="1:2">
      <c r="A12234">
        <v>1500017494</v>
      </c>
      <c r="B12234" s="154">
        <v>0</v>
      </c>
    </row>
    <row r="12235" spans="1:2">
      <c r="A12235">
        <v>1500017495</v>
      </c>
      <c r="B12235" s="154">
        <v>10.6666666666667</v>
      </c>
    </row>
    <row r="12236" spans="1:2">
      <c r="A12236">
        <v>1500017496</v>
      </c>
      <c r="B12236" s="154">
        <v>0</v>
      </c>
    </row>
    <row r="12237" spans="1:2">
      <c r="A12237">
        <v>1500017497</v>
      </c>
      <c r="B12237" s="154">
        <v>26.3333333333333</v>
      </c>
    </row>
    <row r="12238" spans="1:2">
      <c r="A12238">
        <v>1500017498</v>
      </c>
      <c r="B12238" s="154">
        <v>17.5</v>
      </c>
    </row>
    <row r="12239" spans="1:2">
      <c r="A12239">
        <v>1500017499</v>
      </c>
      <c r="B12239" s="154">
        <v>43.3333333333333</v>
      </c>
    </row>
    <row r="12240" spans="1:2">
      <c r="A12240">
        <v>1500017582</v>
      </c>
      <c r="B12240" s="154">
        <v>211.65833333333299</v>
      </c>
    </row>
    <row r="12241" spans="1:2">
      <c r="A12241">
        <v>1500017594</v>
      </c>
      <c r="B12241" s="154">
        <v>3.3333333333333299</v>
      </c>
    </row>
    <row r="12242" spans="1:2">
      <c r="A12242">
        <v>1500017598</v>
      </c>
      <c r="B12242" s="154">
        <v>2.0833333333333299</v>
      </c>
    </row>
    <row r="12243" spans="1:2">
      <c r="A12243">
        <v>1500017599</v>
      </c>
      <c r="B12243" s="154">
        <v>4.6666666666666696</v>
      </c>
    </row>
    <row r="12244" spans="1:2">
      <c r="A12244">
        <v>1500017600</v>
      </c>
      <c r="B12244" s="154">
        <v>9.75</v>
      </c>
    </row>
    <row r="12245" spans="1:2">
      <c r="A12245">
        <v>1500017603</v>
      </c>
      <c r="B12245" s="154">
        <v>10.6666666666667</v>
      </c>
    </row>
    <row r="12246" spans="1:2">
      <c r="A12246">
        <v>1500017605</v>
      </c>
      <c r="B12246" s="154">
        <v>7.6666666666666696</v>
      </c>
    </row>
    <row r="12247" spans="1:2">
      <c r="A12247">
        <v>1500017606</v>
      </c>
      <c r="B12247" s="154">
        <v>36.3333333333333</v>
      </c>
    </row>
    <row r="12248" spans="1:2">
      <c r="A12248">
        <v>1500017609</v>
      </c>
      <c r="B12248" s="154">
        <v>13.3333333333333</v>
      </c>
    </row>
    <row r="12249" spans="1:2">
      <c r="A12249">
        <v>1500017567</v>
      </c>
      <c r="B12249" s="154">
        <v>168.75</v>
      </c>
    </row>
    <row r="12250" spans="1:2">
      <c r="A12250">
        <v>1500017569</v>
      </c>
      <c r="B12250" s="154">
        <v>0</v>
      </c>
    </row>
    <row r="12251" spans="1:2">
      <c r="A12251">
        <v>1500017579</v>
      </c>
      <c r="B12251" s="154">
        <v>104.333333333333</v>
      </c>
    </row>
    <row r="12252" spans="1:2">
      <c r="A12252">
        <v>1500017580</v>
      </c>
      <c r="B12252" s="154">
        <v>20.6666666666667</v>
      </c>
    </row>
    <row r="12253" spans="1:2">
      <c r="A12253">
        <v>1500017581</v>
      </c>
      <c r="B12253" s="154">
        <v>53.375</v>
      </c>
    </row>
    <row r="12254" spans="1:2">
      <c r="A12254">
        <v>1500017612</v>
      </c>
      <c r="B12254" s="154">
        <v>0.41666666666666702</v>
      </c>
    </row>
    <row r="12255" spans="1:2">
      <c r="A12255">
        <v>1500017616</v>
      </c>
      <c r="B12255" s="154">
        <v>0</v>
      </c>
    </row>
    <row r="12256" spans="1:2">
      <c r="A12256">
        <v>1500017707</v>
      </c>
      <c r="B12256" s="154">
        <v>0</v>
      </c>
    </row>
    <row r="12257" spans="1:2">
      <c r="A12257">
        <v>1500017708</v>
      </c>
      <c r="B12257" s="154">
        <v>19.8333333333333</v>
      </c>
    </row>
    <row r="12258" spans="1:2">
      <c r="A12258">
        <v>1500017725</v>
      </c>
      <c r="B12258" s="154">
        <v>0</v>
      </c>
    </row>
    <row r="12259" spans="1:2">
      <c r="A12259">
        <v>1500017738</v>
      </c>
      <c r="B12259" s="154">
        <v>41.5833333333333</v>
      </c>
    </row>
    <row r="12260" spans="1:2">
      <c r="A12260">
        <v>1500017739</v>
      </c>
      <c r="B12260" s="154">
        <v>27.2916666666667</v>
      </c>
    </row>
    <row r="12261" spans="1:2">
      <c r="A12261">
        <v>1500017740</v>
      </c>
      <c r="B12261" s="154">
        <v>10.75</v>
      </c>
    </row>
    <row r="12262" spans="1:2">
      <c r="A12262">
        <v>1500017741</v>
      </c>
      <c r="B12262" s="154">
        <v>44.408333333333303</v>
      </c>
    </row>
    <row r="12263" spans="1:2">
      <c r="A12263">
        <v>1500017742</v>
      </c>
      <c r="B12263" s="154">
        <v>45.1666666666667</v>
      </c>
    </row>
    <row r="12264" spans="1:2">
      <c r="A12264">
        <v>1500017752</v>
      </c>
      <c r="B12264" s="154">
        <v>535.58333333333303</v>
      </c>
    </row>
    <row r="12265" spans="1:2">
      <c r="A12265">
        <v>1500017754</v>
      </c>
      <c r="B12265" s="154">
        <v>34.5</v>
      </c>
    </row>
    <row r="12266" spans="1:2">
      <c r="A12266">
        <v>1500017755</v>
      </c>
      <c r="B12266" s="154">
        <v>22.5</v>
      </c>
    </row>
    <row r="12267" spans="1:2">
      <c r="A12267">
        <v>1500017756</v>
      </c>
      <c r="B12267" s="154">
        <v>22</v>
      </c>
    </row>
    <row r="12268" spans="1:2">
      <c r="A12268">
        <v>1500017757</v>
      </c>
      <c r="B12268" s="154">
        <v>3.3333333333333299</v>
      </c>
    </row>
    <row r="12269" spans="1:2">
      <c r="A12269">
        <v>1500017758</v>
      </c>
      <c r="B12269" s="154">
        <v>18.8333333333333</v>
      </c>
    </row>
    <row r="12270" spans="1:2">
      <c r="A12270">
        <v>1500017759</v>
      </c>
      <c r="B12270" s="154">
        <v>0</v>
      </c>
    </row>
    <row r="12271" spans="1:2">
      <c r="A12271">
        <v>1500017760</v>
      </c>
      <c r="B12271" s="154">
        <v>0</v>
      </c>
    </row>
    <row r="12272" spans="1:2">
      <c r="A12272">
        <v>1500017761</v>
      </c>
      <c r="B12272" s="154">
        <v>48.116666666666703</v>
      </c>
    </row>
    <row r="12273" spans="1:2">
      <c r="A12273">
        <v>1500017762</v>
      </c>
      <c r="B12273" s="154">
        <v>5.8333333333333304</v>
      </c>
    </row>
    <row r="12274" spans="1:2">
      <c r="A12274">
        <v>1500017768</v>
      </c>
      <c r="B12274" s="154">
        <v>21.1666666666667</v>
      </c>
    </row>
    <row r="12275" spans="1:2">
      <c r="A12275">
        <v>1500017769</v>
      </c>
      <c r="B12275" s="154">
        <v>16.6666666666667</v>
      </c>
    </row>
    <row r="12276" spans="1:2">
      <c r="A12276">
        <v>1500017770</v>
      </c>
      <c r="B12276" s="154">
        <v>0</v>
      </c>
    </row>
    <row r="12277" spans="1:2">
      <c r="A12277">
        <v>1500017771</v>
      </c>
      <c r="B12277" s="154">
        <v>40.8333333333333</v>
      </c>
    </row>
    <row r="12278" spans="1:2">
      <c r="A12278">
        <v>1500017795</v>
      </c>
      <c r="B12278" s="154">
        <v>0</v>
      </c>
    </row>
    <row r="12279" spans="1:2">
      <c r="A12279">
        <v>1500017802</v>
      </c>
      <c r="B12279" s="154">
        <v>6.6666666666666696</v>
      </c>
    </row>
    <row r="12280" spans="1:2">
      <c r="A12280">
        <v>1500017818</v>
      </c>
      <c r="B12280" s="154">
        <v>21.3333333333333</v>
      </c>
    </row>
    <row r="12281" spans="1:2">
      <c r="A12281">
        <v>1500017823</v>
      </c>
      <c r="B12281" s="154">
        <v>20.25</v>
      </c>
    </row>
    <row r="12282" spans="1:2">
      <c r="A12282">
        <v>1500017826</v>
      </c>
      <c r="B12282" s="154">
        <v>15.3333333333333</v>
      </c>
    </row>
    <row r="12283" spans="1:2">
      <c r="A12283">
        <v>1500017827</v>
      </c>
      <c r="B12283" s="154">
        <v>22.0833333333333</v>
      </c>
    </row>
    <row r="12284" spans="1:2">
      <c r="A12284">
        <v>1500017847</v>
      </c>
      <c r="B12284" s="154">
        <v>9.75</v>
      </c>
    </row>
    <row r="12285" spans="1:2">
      <c r="A12285">
        <v>1500017885</v>
      </c>
      <c r="B12285" s="154">
        <v>11.6666666666667</v>
      </c>
    </row>
    <row r="12286" spans="1:2">
      <c r="A12286">
        <v>1500017886</v>
      </c>
      <c r="B12286" s="154">
        <v>10.5</v>
      </c>
    </row>
    <row r="12287" spans="1:2">
      <c r="A12287">
        <v>1500017888</v>
      </c>
      <c r="B12287" s="154">
        <v>25.4166666666667</v>
      </c>
    </row>
    <row r="12288" spans="1:2">
      <c r="A12288">
        <v>1500017889</v>
      </c>
      <c r="B12288" s="154">
        <v>5.1666666666666696</v>
      </c>
    </row>
    <row r="12289" spans="1:2">
      <c r="A12289">
        <v>1500017903</v>
      </c>
      <c r="B12289" s="154">
        <v>19.3333333333333</v>
      </c>
    </row>
    <row r="12290" spans="1:2">
      <c r="A12290">
        <v>1500017927</v>
      </c>
      <c r="B12290" s="154">
        <v>13.0833333333333</v>
      </c>
    </row>
    <row r="12291" spans="1:2">
      <c r="A12291">
        <v>1500017933</v>
      </c>
      <c r="B12291" s="154">
        <v>18.850000000000001</v>
      </c>
    </row>
    <row r="12292" spans="1:2">
      <c r="A12292">
        <v>1500017934</v>
      </c>
      <c r="B12292" s="154">
        <v>0</v>
      </c>
    </row>
    <row r="12293" spans="1:2">
      <c r="A12293">
        <v>1500017935</v>
      </c>
      <c r="B12293" s="154">
        <v>7.9583333333333304</v>
      </c>
    </row>
    <row r="12294" spans="1:2">
      <c r="A12294">
        <v>1500017936</v>
      </c>
      <c r="B12294" s="154">
        <v>21.25</v>
      </c>
    </row>
    <row r="12295" spans="1:2">
      <c r="A12295">
        <v>1500017937</v>
      </c>
      <c r="B12295" s="154">
        <v>13.75</v>
      </c>
    </row>
    <row r="12296" spans="1:2">
      <c r="A12296">
        <v>1500017908</v>
      </c>
      <c r="B12296" s="154">
        <v>66.1666666666667</v>
      </c>
    </row>
    <row r="12297" spans="1:2">
      <c r="A12297">
        <v>1500017939</v>
      </c>
      <c r="B12297" s="154">
        <v>15.4166666666667</v>
      </c>
    </row>
    <row r="12298" spans="1:2">
      <c r="A12298">
        <v>1500017940</v>
      </c>
      <c r="B12298" s="154">
        <v>9.1666666666666696</v>
      </c>
    </row>
    <row r="12299" spans="1:2">
      <c r="A12299">
        <v>1500017941</v>
      </c>
      <c r="B12299" s="154">
        <v>7.25</v>
      </c>
    </row>
    <row r="12300" spans="1:2">
      <c r="A12300">
        <v>1500017868</v>
      </c>
      <c r="B12300" s="154">
        <v>101.833333333333</v>
      </c>
    </row>
    <row r="12301" spans="1:2">
      <c r="A12301">
        <v>1500017917</v>
      </c>
      <c r="B12301" s="154">
        <v>0</v>
      </c>
    </row>
    <row r="12302" spans="1:2">
      <c r="A12302">
        <v>1500017920</v>
      </c>
      <c r="B12302" s="154">
        <v>39.5</v>
      </c>
    </row>
    <row r="12303" spans="1:2">
      <c r="A12303">
        <v>1500017921</v>
      </c>
      <c r="B12303" s="154">
        <v>12.6666666666667</v>
      </c>
    </row>
    <row r="12304" spans="1:2">
      <c r="A12304">
        <v>1500017922</v>
      </c>
      <c r="B12304" s="154">
        <v>17</v>
      </c>
    </row>
    <row r="12305" spans="1:2">
      <c r="A12305">
        <v>1500017946</v>
      </c>
      <c r="B12305" s="154">
        <v>37.0833333333333</v>
      </c>
    </row>
    <row r="12306" spans="1:2">
      <c r="A12306">
        <v>1500017947</v>
      </c>
      <c r="B12306" s="154">
        <v>1.6666666666666701</v>
      </c>
    </row>
    <row r="12307" spans="1:2">
      <c r="A12307">
        <v>1500017948</v>
      </c>
      <c r="B12307" s="154">
        <v>43.341666666666697</v>
      </c>
    </row>
    <row r="12308" spans="1:2">
      <c r="A12308">
        <v>1500017950</v>
      </c>
      <c r="B12308" s="154">
        <v>0</v>
      </c>
    </row>
    <row r="12309" spans="1:2">
      <c r="A12309">
        <v>1500017963</v>
      </c>
      <c r="B12309" s="154">
        <v>0</v>
      </c>
    </row>
    <row r="12310" spans="1:2">
      <c r="A12310">
        <v>1500017992</v>
      </c>
      <c r="B12310" s="154">
        <v>8.3333333333333304</v>
      </c>
    </row>
    <row r="12311" spans="1:2">
      <c r="A12311">
        <v>1500017993</v>
      </c>
      <c r="B12311" s="154">
        <v>15.5416666666667</v>
      </c>
    </row>
    <row r="12312" spans="1:2">
      <c r="A12312">
        <v>1500017996</v>
      </c>
      <c r="B12312" s="154">
        <v>0</v>
      </c>
    </row>
    <row r="12313" spans="1:2">
      <c r="A12313">
        <v>1500017943</v>
      </c>
      <c r="B12313" s="154">
        <v>206.25</v>
      </c>
    </row>
    <row r="12314" spans="1:2">
      <c r="A12314">
        <v>1500017971</v>
      </c>
      <c r="B12314" s="154">
        <v>0</v>
      </c>
    </row>
    <row r="12315" spans="1:2">
      <c r="A12315">
        <v>1500017988</v>
      </c>
      <c r="B12315" s="154">
        <v>8.1666666666666696</v>
      </c>
    </row>
    <row r="12316" spans="1:2">
      <c r="A12316">
        <v>1500018003</v>
      </c>
      <c r="B12316" s="154">
        <v>0</v>
      </c>
    </row>
    <row r="12317" spans="1:2">
      <c r="A12317">
        <v>1500018004</v>
      </c>
      <c r="B12317" s="154">
        <v>541.83333333333303</v>
      </c>
    </row>
    <row r="12318" spans="1:2">
      <c r="A12318">
        <v>1500018006</v>
      </c>
      <c r="B12318" s="154">
        <v>11.3333333333333</v>
      </c>
    </row>
    <row r="12319" spans="1:2">
      <c r="A12319">
        <v>1500018007</v>
      </c>
      <c r="B12319" s="154">
        <v>27.5</v>
      </c>
    </row>
    <row r="12320" spans="1:2">
      <c r="A12320">
        <v>1500018008</v>
      </c>
      <c r="B12320" s="154">
        <v>18.3333333333333</v>
      </c>
    </row>
    <row r="12321" spans="1:2">
      <c r="A12321">
        <v>1500018015</v>
      </c>
      <c r="B12321" s="154">
        <v>123.958333333333</v>
      </c>
    </row>
    <row r="12322" spans="1:2">
      <c r="A12322">
        <v>1500018025</v>
      </c>
      <c r="B12322" s="154">
        <v>3.75</v>
      </c>
    </row>
    <row r="12323" spans="1:2">
      <c r="A12323">
        <v>1500018026</v>
      </c>
      <c r="B12323" s="154">
        <v>19.9166666666667</v>
      </c>
    </row>
    <row r="12324" spans="1:2">
      <c r="A12324">
        <v>1500018027</v>
      </c>
      <c r="B12324" s="154">
        <v>45.575000000000003</v>
      </c>
    </row>
    <row r="12325" spans="1:2">
      <c r="A12325">
        <v>1500018028</v>
      </c>
      <c r="B12325" s="154">
        <v>11.8333333333333</v>
      </c>
    </row>
    <row r="12326" spans="1:2">
      <c r="A12326">
        <v>1500018062</v>
      </c>
      <c r="B12326" s="154">
        <v>0</v>
      </c>
    </row>
    <row r="12327" spans="1:2">
      <c r="A12327">
        <v>1500018076</v>
      </c>
      <c r="B12327" s="154">
        <v>15.6666666666667</v>
      </c>
    </row>
    <row r="12328" spans="1:2">
      <c r="A12328">
        <v>1500018077</v>
      </c>
      <c r="B12328" s="154">
        <v>12.658333333333299</v>
      </c>
    </row>
    <row r="12329" spans="1:2">
      <c r="A12329">
        <v>1500018092</v>
      </c>
      <c r="B12329" s="154">
        <v>7.5416666666666696</v>
      </c>
    </row>
    <row r="12330" spans="1:2">
      <c r="A12330">
        <v>1500018093</v>
      </c>
      <c r="B12330" s="154">
        <v>42.2916666666667</v>
      </c>
    </row>
    <row r="12331" spans="1:2">
      <c r="A12331">
        <v>1500018099</v>
      </c>
      <c r="B12331" s="154">
        <v>56.5833333333333</v>
      </c>
    </row>
    <row r="12332" spans="1:2">
      <c r="A12332">
        <v>1500018088</v>
      </c>
      <c r="B12332" s="154">
        <v>113.033333333333</v>
      </c>
    </row>
    <row r="12333" spans="1:2">
      <c r="A12333">
        <v>1500018089</v>
      </c>
      <c r="B12333" s="154">
        <v>44.4166666666667</v>
      </c>
    </row>
    <row r="12334" spans="1:2">
      <c r="A12334">
        <v>1500018119</v>
      </c>
      <c r="B12334" s="154">
        <v>18.3333333333333</v>
      </c>
    </row>
    <row r="12335" spans="1:2">
      <c r="A12335">
        <v>1500018130</v>
      </c>
      <c r="B12335" s="154">
        <v>109.491666666667</v>
      </c>
    </row>
    <row r="12336" spans="1:2">
      <c r="A12336">
        <v>1500018135</v>
      </c>
      <c r="B12336" s="154">
        <v>65.6666666666667</v>
      </c>
    </row>
    <row r="12337" spans="1:2">
      <c r="A12337">
        <v>1500018173</v>
      </c>
      <c r="B12337" s="154">
        <v>63.866666666666703</v>
      </c>
    </row>
    <row r="12338" spans="1:2">
      <c r="A12338">
        <v>1500018177</v>
      </c>
      <c r="B12338" s="154">
        <v>30.7916666666667</v>
      </c>
    </row>
    <row r="12339" spans="1:2">
      <c r="A12339">
        <v>1500018178</v>
      </c>
      <c r="B12339" s="154">
        <v>9.1666666666666696</v>
      </c>
    </row>
    <row r="12340" spans="1:2">
      <c r="A12340">
        <v>1500018170</v>
      </c>
      <c r="B12340" s="154">
        <v>47.875</v>
      </c>
    </row>
    <row r="12341" spans="1:2">
      <c r="A12341">
        <v>1500018171</v>
      </c>
      <c r="B12341" s="154">
        <v>2.9583333333333299</v>
      </c>
    </row>
    <row r="12342" spans="1:2">
      <c r="A12342">
        <v>1500018182</v>
      </c>
      <c r="B12342" s="154">
        <v>7</v>
      </c>
    </row>
    <row r="12343" spans="1:2">
      <c r="A12343">
        <v>1500018207</v>
      </c>
      <c r="B12343" s="154">
        <v>12.75</v>
      </c>
    </row>
    <row r="12344" spans="1:2">
      <c r="A12344">
        <v>1500018209</v>
      </c>
      <c r="B12344" s="154">
        <v>14.2916666666667</v>
      </c>
    </row>
    <row r="12345" spans="1:2">
      <c r="A12345">
        <v>1500018210</v>
      </c>
      <c r="B12345" s="154">
        <v>7.0833333333333304</v>
      </c>
    </row>
    <row r="12346" spans="1:2">
      <c r="A12346">
        <v>1500018214</v>
      </c>
      <c r="B12346" s="154">
        <v>8.0833333333333304</v>
      </c>
    </row>
    <row r="12347" spans="1:2">
      <c r="A12347">
        <v>1500018215</v>
      </c>
      <c r="B12347" s="154">
        <v>1.4166666666666701</v>
      </c>
    </row>
    <row r="12348" spans="1:2">
      <c r="A12348">
        <v>1500018216</v>
      </c>
      <c r="B12348" s="154">
        <v>6.8333333333333304</v>
      </c>
    </row>
    <row r="12349" spans="1:2">
      <c r="A12349">
        <v>1500018221</v>
      </c>
      <c r="B12349" s="154">
        <v>0</v>
      </c>
    </row>
    <row r="12350" spans="1:2">
      <c r="A12350">
        <v>1500018222</v>
      </c>
      <c r="B12350" s="154">
        <v>60.7916666666667</v>
      </c>
    </row>
    <row r="12351" spans="1:2">
      <c r="A12351">
        <v>1500018223</v>
      </c>
      <c r="B12351" s="154">
        <v>90.0833333333333</v>
      </c>
    </row>
    <row r="12352" spans="1:2">
      <c r="A12352">
        <v>1500018267</v>
      </c>
      <c r="B12352" s="154">
        <v>12.3333333333333</v>
      </c>
    </row>
    <row r="12353" spans="1:2">
      <c r="A12353">
        <v>1500018268</v>
      </c>
      <c r="B12353" s="154">
        <v>15.158333333333299</v>
      </c>
    </row>
    <row r="12354" spans="1:2">
      <c r="A12354">
        <v>1500018275</v>
      </c>
      <c r="B12354" s="154">
        <v>45.3333333333333</v>
      </c>
    </row>
    <row r="12355" spans="1:2">
      <c r="A12355">
        <v>1500018276</v>
      </c>
      <c r="B12355" s="154">
        <v>0</v>
      </c>
    </row>
    <row r="12356" spans="1:2">
      <c r="A12356">
        <v>1500018189</v>
      </c>
      <c r="B12356" s="154">
        <v>16.6666666666667</v>
      </c>
    </row>
    <row r="12357" spans="1:2">
      <c r="A12357">
        <v>1500018255</v>
      </c>
      <c r="B12357" s="154">
        <v>4.0416666666666696</v>
      </c>
    </row>
    <row r="12358" spans="1:2">
      <c r="A12358">
        <v>1500018256</v>
      </c>
      <c r="B12358" s="154">
        <v>0.75</v>
      </c>
    </row>
    <row r="12359" spans="1:2">
      <c r="A12359">
        <v>1500018301</v>
      </c>
      <c r="B12359" s="154">
        <v>15.0833333333333</v>
      </c>
    </row>
    <row r="12360" spans="1:2">
      <c r="A12360">
        <v>1500018302</v>
      </c>
      <c r="B12360" s="154">
        <v>354.808333333333</v>
      </c>
    </row>
    <row r="12361" spans="1:2">
      <c r="A12361">
        <v>1500018303</v>
      </c>
      <c r="B12361" s="154">
        <v>228.42500000000001</v>
      </c>
    </row>
    <row r="12362" spans="1:2">
      <c r="A12362">
        <v>1500018304</v>
      </c>
      <c r="B12362" s="154">
        <v>164.45</v>
      </c>
    </row>
    <row r="12363" spans="1:2">
      <c r="A12363">
        <v>1500018305</v>
      </c>
      <c r="B12363" s="154">
        <v>3.3333333333333299</v>
      </c>
    </row>
    <row r="12364" spans="1:2">
      <c r="A12364">
        <v>1500018306</v>
      </c>
      <c r="B12364" s="154">
        <v>4.1666666666666696</v>
      </c>
    </row>
    <row r="12365" spans="1:2">
      <c r="A12365">
        <v>1500018307</v>
      </c>
      <c r="B12365" s="154">
        <v>12.25</v>
      </c>
    </row>
    <row r="12366" spans="1:2">
      <c r="A12366">
        <v>1500018308</v>
      </c>
      <c r="B12366" s="154">
        <v>21.6666666666667</v>
      </c>
    </row>
    <row r="12367" spans="1:2">
      <c r="A12367">
        <v>1500018309</v>
      </c>
      <c r="B12367" s="154">
        <v>12.5</v>
      </c>
    </row>
    <row r="12368" spans="1:2">
      <c r="A12368">
        <v>1500018310</v>
      </c>
      <c r="B12368" s="154">
        <v>11.3</v>
      </c>
    </row>
    <row r="12369" spans="1:2">
      <c r="A12369">
        <v>1500018311</v>
      </c>
      <c r="B12369" s="154">
        <v>13.3333333333333</v>
      </c>
    </row>
    <row r="12370" spans="1:2">
      <c r="A12370">
        <v>1500018327</v>
      </c>
      <c r="B12370" s="154">
        <v>62.25</v>
      </c>
    </row>
    <row r="12371" spans="1:2">
      <c r="A12371">
        <v>1500018328</v>
      </c>
      <c r="B12371" s="154">
        <v>42.95</v>
      </c>
    </row>
    <row r="12372" spans="1:2">
      <c r="A12372">
        <v>1500018333</v>
      </c>
      <c r="B12372" s="154">
        <v>14.1666666666667</v>
      </c>
    </row>
    <row r="12373" spans="1:2">
      <c r="A12373">
        <v>1500018357</v>
      </c>
      <c r="B12373" s="154">
        <v>0</v>
      </c>
    </row>
    <row r="12374" spans="1:2">
      <c r="A12374">
        <v>1500018363</v>
      </c>
      <c r="B12374" s="154">
        <v>146.5</v>
      </c>
    </row>
    <row r="12375" spans="1:2">
      <c r="A12375">
        <v>1500018392</v>
      </c>
      <c r="B12375" s="154">
        <v>1.6666666666666701</v>
      </c>
    </row>
    <row r="12376" spans="1:2">
      <c r="A12376">
        <v>1500018393</v>
      </c>
      <c r="B12376" s="154">
        <v>27.3333333333333</v>
      </c>
    </row>
    <row r="12377" spans="1:2">
      <c r="A12377">
        <v>1500018374</v>
      </c>
      <c r="B12377" s="154">
        <v>12.8333333333333</v>
      </c>
    </row>
    <row r="12378" spans="1:2">
      <c r="A12378">
        <v>1500018375</v>
      </c>
      <c r="B12378" s="154">
        <v>0</v>
      </c>
    </row>
    <row r="12379" spans="1:2">
      <c r="A12379">
        <v>1500018405</v>
      </c>
      <c r="B12379" s="154">
        <v>9.5833333333333304</v>
      </c>
    </row>
    <row r="12380" spans="1:2">
      <c r="A12380">
        <v>1500018406</v>
      </c>
      <c r="B12380" s="154">
        <v>29.95</v>
      </c>
    </row>
    <row r="12381" spans="1:2">
      <c r="A12381">
        <v>1500018408</v>
      </c>
      <c r="B12381" s="154">
        <v>0</v>
      </c>
    </row>
    <row r="12382" spans="1:2">
      <c r="A12382">
        <v>1500018409</v>
      </c>
      <c r="B12382" s="154">
        <v>0</v>
      </c>
    </row>
    <row r="12383" spans="1:2">
      <c r="A12383">
        <v>1500018410</v>
      </c>
      <c r="B12383" s="154">
        <v>0</v>
      </c>
    </row>
    <row r="12384" spans="1:2">
      <c r="A12384">
        <v>1500018411</v>
      </c>
      <c r="B12384" s="154">
        <v>12.5</v>
      </c>
    </row>
    <row r="12385" spans="1:2">
      <c r="A12385">
        <v>1500018412</v>
      </c>
      <c r="B12385" s="154">
        <v>7.4666666666666703</v>
      </c>
    </row>
    <row r="12386" spans="1:2">
      <c r="A12386">
        <v>1500018422</v>
      </c>
      <c r="B12386" s="154">
        <v>9.5833333333333304</v>
      </c>
    </row>
    <row r="12387" spans="1:2">
      <c r="A12387">
        <v>1500018434</v>
      </c>
      <c r="B12387" s="154">
        <v>38</v>
      </c>
    </row>
    <row r="12388" spans="1:2">
      <c r="A12388">
        <v>1500018435</v>
      </c>
      <c r="B12388" s="154">
        <v>3.3333333333333299</v>
      </c>
    </row>
    <row r="12389" spans="1:2">
      <c r="A12389">
        <v>1500018436</v>
      </c>
      <c r="B12389" s="154">
        <v>21.6666666666667</v>
      </c>
    </row>
    <row r="12390" spans="1:2">
      <c r="A12390">
        <v>1500018417</v>
      </c>
      <c r="B12390" s="154">
        <v>44</v>
      </c>
    </row>
    <row r="12391" spans="1:2">
      <c r="A12391">
        <v>1500018418</v>
      </c>
      <c r="B12391" s="154">
        <v>18.3333333333333</v>
      </c>
    </row>
    <row r="12392" spans="1:2">
      <c r="A12392">
        <v>1500018466</v>
      </c>
      <c r="B12392" s="154">
        <v>88.0833333333333</v>
      </c>
    </row>
    <row r="12393" spans="1:2">
      <c r="A12393">
        <v>1500018467</v>
      </c>
      <c r="B12393" s="154">
        <v>2.0833333333333299</v>
      </c>
    </row>
    <row r="12394" spans="1:2">
      <c r="A12394">
        <v>1500018468</v>
      </c>
      <c r="B12394" s="154">
        <v>24.316666666666698</v>
      </c>
    </row>
    <row r="12395" spans="1:2">
      <c r="A12395">
        <v>1500018469</v>
      </c>
      <c r="B12395" s="154">
        <v>6.25</v>
      </c>
    </row>
    <row r="12396" spans="1:2">
      <c r="A12396">
        <v>1500018476</v>
      </c>
      <c r="B12396" s="154">
        <v>27.5</v>
      </c>
    </row>
    <row r="12397" spans="1:2">
      <c r="A12397">
        <v>1500018491</v>
      </c>
      <c r="B12397" s="154">
        <v>6.25</v>
      </c>
    </row>
    <row r="12398" spans="1:2">
      <c r="A12398">
        <v>1500018502</v>
      </c>
      <c r="B12398" s="154">
        <v>15.9166666666667</v>
      </c>
    </row>
    <row r="12399" spans="1:2">
      <c r="A12399">
        <v>1500018503</v>
      </c>
      <c r="B12399" s="154">
        <v>31.75</v>
      </c>
    </row>
    <row r="12400" spans="1:2">
      <c r="A12400">
        <v>1500018504</v>
      </c>
      <c r="B12400" s="154">
        <v>5.6666666666666696</v>
      </c>
    </row>
    <row r="12401" spans="1:2">
      <c r="A12401">
        <v>1500018505</v>
      </c>
      <c r="B12401" s="154">
        <v>12.5</v>
      </c>
    </row>
    <row r="12402" spans="1:2">
      <c r="A12402">
        <v>1500018506</v>
      </c>
      <c r="B12402" s="154">
        <v>26.766666666666701</v>
      </c>
    </row>
    <row r="12403" spans="1:2">
      <c r="A12403">
        <v>1500018481</v>
      </c>
      <c r="B12403" s="154">
        <v>5.8333333333333304</v>
      </c>
    </row>
    <row r="12404" spans="1:2">
      <c r="A12404">
        <v>1500018512</v>
      </c>
      <c r="B12404" s="154">
        <v>4.5833333333333304</v>
      </c>
    </row>
    <row r="12405" spans="1:2">
      <c r="A12405">
        <v>1500018513</v>
      </c>
      <c r="B12405" s="154">
        <v>15.0833333333333</v>
      </c>
    </row>
    <row r="12406" spans="1:2">
      <c r="A12406">
        <v>1500018514</v>
      </c>
      <c r="B12406" s="154">
        <v>12.6666666666667</v>
      </c>
    </row>
    <row r="12407" spans="1:2">
      <c r="A12407">
        <v>1500018515</v>
      </c>
      <c r="B12407" s="154">
        <v>23.6666666666667</v>
      </c>
    </row>
    <row r="12408" spans="1:2">
      <c r="A12408">
        <v>1500018516</v>
      </c>
      <c r="B12408" s="154">
        <v>33.6666666666667</v>
      </c>
    </row>
    <row r="12409" spans="1:2">
      <c r="A12409">
        <v>1500018493</v>
      </c>
      <c r="B12409" s="154">
        <v>21.358333333333299</v>
      </c>
    </row>
    <row r="12410" spans="1:2">
      <c r="A12410">
        <v>1500018494</v>
      </c>
      <c r="B12410" s="154">
        <v>7.5</v>
      </c>
    </row>
    <row r="12411" spans="1:2">
      <c r="A12411">
        <v>1500018495</v>
      </c>
      <c r="B12411" s="154">
        <v>0.83333333333333304</v>
      </c>
    </row>
    <row r="12412" spans="1:2">
      <c r="A12412">
        <v>1500018496</v>
      </c>
      <c r="B12412" s="154">
        <v>16.574999999999999</v>
      </c>
    </row>
    <row r="12413" spans="1:2">
      <c r="A12413">
        <v>1500018497</v>
      </c>
      <c r="B12413" s="154">
        <v>17.9166666666667</v>
      </c>
    </row>
    <row r="12414" spans="1:2">
      <c r="A12414">
        <v>1500018478</v>
      </c>
      <c r="B12414" s="154">
        <v>0</v>
      </c>
    </row>
    <row r="12415" spans="1:2">
      <c r="A12415">
        <v>1500018479</v>
      </c>
      <c r="B12415" s="154">
        <v>75.6666666666667</v>
      </c>
    </row>
    <row r="12416" spans="1:2">
      <c r="A12416">
        <v>1500018578</v>
      </c>
      <c r="B12416" s="154">
        <v>116.55</v>
      </c>
    </row>
    <row r="12417" spans="1:2">
      <c r="A12417">
        <v>1500018580</v>
      </c>
      <c r="B12417" s="154">
        <v>35.2083333333333</v>
      </c>
    </row>
    <row r="12418" spans="1:2">
      <c r="A12418">
        <v>1500018593</v>
      </c>
      <c r="B12418" s="154">
        <v>12.3333333333333</v>
      </c>
    </row>
    <row r="12419" spans="1:2">
      <c r="A12419">
        <v>1500018594</v>
      </c>
      <c r="B12419" s="154">
        <v>5</v>
      </c>
    </row>
    <row r="12420" spans="1:2">
      <c r="A12420">
        <v>1500018595</v>
      </c>
      <c r="B12420" s="154">
        <v>3.2749999999999999</v>
      </c>
    </row>
    <row r="12421" spans="1:2">
      <c r="A12421">
        <v>1500018598</v>
      </c>
      <c r="B12421" s="154">
        <v>34.125</v>
      </c>
    </row>
    <row r="12422" spans="1:2">
      <c r="A12422">
        <v>1500018480</v>
      </c>
      <c r="B12422" s="154">
        <v>169.21666666666701</v>
      </c>
    </row>
    <row r="12423" spans="1:2">
      <c r="A12423">
        <v>1500018651</v>
      </c>
      <c r="B12423" s="154">
        <v>27.5</v>
      </c>
    </row>
    <row r="12424" spans="1:2">
      <c r="A12424">
        <v>1500018672</v>
      </c>
      <c r="B12424" s="154">
        <v>22.875</v>
      </c>
    </row>
    <row r="12425" spans="1:2">
      <c r="A12425">
        <v>1500018614</v>
      </c>
      <c r="B12425" s="154">
        <v>8.5833333333333304</v>
      </c>
    </row>
    <row r="12426" spans="1:2">
      <c r="A12426">
        <v>1500018615</v>
      </c>
      <c r="B12426" s="154">
        <v>0</v>
      </c>
    </row>
    <row r="12427" spans="1:2">
      <c r="A12427">
        <v>1500018616</v>
      </c>
      <c r="B12427" s="154">
        <v>0</v>
      </c>
    </row>
    <row r="12428" spans="1:2">
      <c r="A12428">
        <v>1500018603</v>
      </c>
      <c r="B12428" s="154">
        <v>0</v>
      </c>
    </row>
    <row r="12429" spans="1:2">
      <c r="A12429">
        <v>1500018605</v>
      </c>
      <c r="B12429" s="154">
        <v>112</v>
      </c>
    </row>
    <row r="12430" spans="1:2">
      <c r="A12430">
        <v>1500018619</v>
      </c>
      <c r="B12430" s="154">
        <v>47.066666666666698</v>
      </c>
    </row>
    <row r="12431" spans="1:2">
      <c r="A12431">
        <v>1500018620</v>
      </c>
      <c r="B12431" s="154">
        <v>26.6666666666667</v>
      </c>
    </row>
    <row r="12432" spans="1:2">
      <c r="A12432">
        <v>1500018622</v>
      </c>
      <c r="B12432" s="154">
        <v>93.091666666666697</v>
      </c>
    </row>
    <row r="12433" spans="1:2">
      <c r="A12433">
        <v>1500018637</v>
      </c>
      <c r="B12433" s="154">
        <v>14.3333333333333</v>
      </c>
    </row>
    <row r="12434" spans="1:2">
      <c r="A12434">
        <v>1500018642</v>
      </c>
      <c r="B12434" s="154">
        <v>4.5</v>
      </c>
    </row>
    <row r="12435" spans="1:2">
      <c r="A12435">
        <v>1500018644</v>
      </c>
      <c r="B12435" s="154">
        <v>39.6666666666667</v>
      </c>
    </row>
    <row r="12436" spans="1:2">
      <c r="A12436">
        <v>1500018645</v>
      </c>
      <c r="B12436" s="154">
        <v>33.841666666666697</v>
      </c>
    </row>
    <row r="12437" spans="1:2">
      <c r="A12437">
        <v>1500018656</v>
      </c>
      <c r="B12437" s="154">
        <v>0</v>
      </c>
    </row>
    <row r="12438" spans="1:2">
      <c r="A12438">
        <v>1500018663</v>
      </c>
      <c r="B12438" s="154">
        <v>82.5</v>
      </c>
    </row>
    <row r="12439" spans="1:2">
      <c r="A12439">
        <v>1500018668</v>
      </c>
      <c r="B12439" s="154">
        <v>0</v>
      </c>
    </row>
    <row r="12440" spans="1:2">
      <c r="A12440">
        <v>1500018698</v>
      </c>
      <c r="B12440" s="154">
        <v>20.95</v>
      </c>
    </row>
    <row r="12441" spans="1:2">
      <c r="A12441">
        <v>1500018702</v>
      </c>
      <c r="B12441" s="154">
        <v>16.6666666666667</v>
      </c>
    </row>
    <row r="12442" spans="1:2">
      <c r="A12442">
        <v>1500018685</v>
      </c>
      <c r="B12442" s="154">
        <v>0</v>
      </c>
    </row>
    <row r="12443" spans="1:2">
      <c r="A12443">
        <v>1500018686</v>
      </c>
      <c r="B12443" s="154">
        <v>4.5833333333333304</v>
      </c>
    </row>
    <row r="12444" spans="1:2">
      <c r="A12444">
        <v>1500018691</v>
      </c>
      <c r="B12444" s="154">
        <v>40.5</v>
      </c>
    </row>
    <row r="12445" spans="1:2">
      <c r="A12445">
        <v>1500018715</v>
      </c>
      <c r="B12445" s="154">
        <v>30.8333333333333</v>
      </c>
    </row>
    <row r="12446" spans="1:2">
      <c r="A12446">
        <v>1500018705</v>
      </c>
      <c r="B12446" s="154">
        <v>10.9166666666667</v>
      </c>
    </row>
    <row r="12447" spans="1:2">
      <c r="A12447">
        <v>1500018736</v>
      </c>
      <c r="B12447" s="154">
        <v>41</v>
      </c>
    </row>
    <row r="12448" spans="1:2">
      <c r="A12448">
        <v>1500018739</v>
      </c>
      <c r="B12448" s="154">
        <v>45.3333333333333</v>
      </c>
    </row>
    <row r="12449" spans="1:2">
      <c r="A12449">
        <v>1500018741</v>
      </c>
      <c r="B12449" s="154">
        <v>7.5833333333333304</v>
      </c>
    </row>
    <row r="12450" spans="1:2">
      <c r="A12450">
        <v>1500018742</v>
      </c>
      <c r="B12450" s="154">
        <v>5.4166666666666696</v>
      </c>
    </row>
    <row r="12451" spans="1:2">
      <c r="A12451">
        <v>1500018753</v>
      </c>
      <c r="B12451" s="154">
        <v>33.75</v>
      </c>
    </row>
    <row r="12452" spans="1:2">
      <c r="A12452">
        <v>1500018768</v>
      </c>
      <c r="B12452" s="154">
        <v>0</v>
      </c>
    </row>
    <row r="12453" spans="1:2">
      <c r="A12453">
        <v>1500018769</v>
      </c>
      <c r="B12453" s="154">
        <v>14.3333333333333</v>
      </c>
    </row>
    <row r="12454" spans="1:2">
      <c r="A12454">
        <v>1500018754</v>
      </c>
      <c r="B12454" s="154">
        <v>2.5</v>
      </c>
    </row>
    <row r="12455" spans="1:2">
      <c r="A12455">
        <v>1500018784</v>
      </c>
      <c r="B12455" s="154">
        <v>30</v>
      </c>
    </row>
    <row r="12456" spans="1:2">
      <c r="A12456">
        <v>1500018725</v>
      </c>
      <c r="B12456" s="154">
        <v>0</v>
      </c>
    </row>
    <row r="12457" spans="1:2">
      <c r="A12457">
        <v>1500018785</v>
      </c>
      <c r="B12457" s="154">
        <v>0</v>
      </c>
    </row>
    <row r="12458" spans="1:2">
      <c r="A12458">
        <v>1500018865</v>
      </c>
      <c r="B12458" s="154">
        <v>57.3333333333333</v>
      </c>
    </row>
    <row r="12459" spans="1:2">
      <c r="A12459">
        <v>1500018827</v>
      </c>
      <c r="B12459" s="154">
        <v>113.591666666667</v>
      </c>
    </row>
    <row r="12460" spans="1:2">
      <c r="A12460">
        <v>1500018815</v>
      </c>
      <c r="B12460" s="154">
        <v>0</v>
      </c>
    </row>
    <row r="12461" spans="1:2">
      <c r="A12461">
        <v>1500018824</v>
      </c>
      <c r="B12461" s="154">
        <v>0</v>
      </c>
    </row>
    <row r="12462" spans="1:2">
      <c r="A12462">
        <v>1500018840</v>
      </c>
      <c r="B12462" s="154">
        <v>48.6666666666667</v>
      </c>
    </row>
    <row r="12463" spans="1:2">
      <c r="A12463">
        <v>1500018799</v>
      </c>
      <c r="B12463" s="154">
        <v>33.016666666666701</v>
      </c>
    </row>
    <row r="12464" spans="1:2">
      <c r="A12464">
        <v>1500018817</v>
      </c>
      <c r="B12464" s="154">
        <v>207.183333333333</v>
      </c>
    </row>
    <row r="12465" spans="1:2">
      <c r="A12465">
        <v>1500018864</v>
      </c>
      <c r="B12465" s="154">
        <v>65.6666666666667</v>
      </c>
    </row>
    <row r="12466" spans="1:2">
      <c r="A12466">
        <v>1500018862</v>
      </c>
      <c r="B12466" s="154">
        <v>200.166666666667</v>
      </c>
    </row>
    <row r="12467" spans="1:2">
      <c r="A12467">
        <v>1500018813</v>
      </c>
      <c r="B12467" s="154">
        <v>26.5</v>
      </c>
    </row>
    <row r="12468" spans="1:2">
      <c r="A12468">
        <v>1500018801</v>
      </c>
      <c r="B12468" s="154">
        <v>12.8333333333333</v>
      </c>
    </row>
    <row r="12469" spans="1:2">
      <c r="A12469">
        <v>1500018828</v>
      </c>
      <c r="B12469" s="154">
        <v>12.9166666666667</v>
      </c>
    </row>
    <row r="12470" spans="1:2">
      <c r="A12470">
        <v>1500018848</v>
      </c>
      <c r="B12470" s="154">
        <v>12.75</v>
      </c>
    </row>
    <row r="12471" spans="1:2">
      <c r="A12471">
        <v>1500018850</v>
      </c>
      <c r="B12471" s="154">
        <v>12.3333333333333</v>
      </c>
    </row>
    <row r="12472" spans="1:2">
      <c r="A12472">
        <v>1500018823</v>
      </c>
      <c r="B12472" s="154">
        <v>7.4166666666666696</v>
      </c>
    </row>
    <row r="12473" spans="1:2">
      <c r="A12473">
        <v>1500018870</v>
      </c>
      <c r="B12473" s="154">
        <v>44</v>
      </c>
    </row>
    <row r="12474" spans="1:2">
      <c r="A12474">
        <v>1500018872</v>
      </c>
      <c r="B12474" s="154">
        <v>157.833333333333</v>
      </c>
    </row>
    <row r="12475" spans="1:2">
      <c r="A12475">
        <v>1500018879</v>
      </c>
      <c r="B12475" s="154">
        <v>5.1666666666666696</v>
      </c>
    </row>
    <row r="12476" spans="1:2">
      <c r="A12476">
        <v>1500018881</v>
      </c>
      <c r="B12476" s="154">
        <v>10.1666666666667</v>
      </c>
    </row>
    <row r="12477" spans="1:2">
      <c r="A12477">
        <v>1500018854</v>
      </c>
      <c r="B12477" s="154">
        <v>27.75</v>
      </c>
    </row>
    <row r="12478" spans="1:2">
      <c r="A12478">
        <v>1500018856</v>
      </c>
      <c r="B12478" s="154">
        <v>13.7083333333333</v>
      </c>
    </row>
    <row r="12479" spans="1:2">
      <c r="A12479">
        <v>1500018903</v>
      </c>
      <c r="B12479" s="154">
        <v>10</v>
      </c>
    </row>
    <row r="12480" spans="1:2">
      <c r="A12480">
        <v>1500018910</v>
      </c>
      <c r="B12480" s="154">
        <v>14.3333333333333</v>
      </c>
    </row>
    <row r="12481" spans="1:2">
      <c r="A12481">
        <v>1500018912</v>
      </c>
      <c r="B12481" s="154">
        <v>12.75</v>
      </c>
    </row>
    <row r="12482" spans="1:2">
      <c r="A12482">
        <v>1500018923</v>
      </c>
      <c r="B12482" s="154">
        <v>21.4583333333333</v>
      </c>
    </row>
    <row r="12483" spans="1:2">
      <c r="A12483">
        <v>1500018860</v>
      </c>
      <c r="B12483" s="154">
        <v>14.25</v>
      </c>
    </row>
    <row r="12484" spans="1:2">
      <c r="A12484">
        <v>1500018861</v>
      </c>
      <c r="B12484" s="154">
        <v>5.5</v>
      </c>
    </row>
    <row r="12485" spans="1:2">
      <c r="A12485">
        <v>1500018932</v>
      </c>
      <c r="B12485" s="154">
        <v>24.6666666666667</v>
      </c>
    </row>
    <row r="12486" spans="1:2">
      <c r="A12486">
        <v>1500018924</v>
      </c>
      <c r="B12486" s="154">
        <v>7.5</v>
      </c>
    </row>
    <row r="12487" spans="1:2">
      <c r="A12487">
        <v>1500018925</v>
      </c>
      <c r="B12487" s="154">
        <v>63.5</v>
      </c>
    </row>
    <row r="12488" spans="1:2">
      <c r="A12488">
        <v>1500018942</v>
      </c>
      <c r="B12488" s="154">
        <v>9.9166666666666696</v>
      </c>
    </row>
    <row r="12489" spans="1:2">
      <c r="A12489">
        <v>1500018943</v>
      </c>
      <c r="B12489" s="154">
        <v>35.741666666666703</v>
      </c>
    </row>
    <row r="12490" spans="1:2">
      <c r="A12490">
        <v>1500018944</v>
      </c>
      <c r="B12490" s="154">
        <v>6.1666666666666696</v>
      </c>
    </row>
    <row r="12491" spans="1:2">
      <c r="A12491">
        <v>1500018938</v>
      </c>
      <c r="B12491" s="154">
        <v>89.3333333333333</v>
      </c>
    </row>
    <row r="12492" spans="1:2">
      <c r="A12492">
        <v>1500018939</v>
      </c>
      <c r="B12492" s="154">
        <v>0</v>
      </c>
    </row>
    <row r="12493" spans="1:2">
      <c r="A12493">
        <v>1500018940</v>
      </c>
      <c r="B12493" s="154">
        <v>38.75</v>
      </c>
    </row>
    <row r="12494" spans="1:2">
      <c r="A12494">
        <v>1500018954</v>
      </c>
      <c r="B12494" s="154">
        <v>17.875</v>
      </c>
    </row>
    <row r="12495" spans="1:2">
      <c r="A12495">
        <v>1500018956</v>
      </c>
      <c r="B12495" s="154">
        <v>11.25</v>
      </c>
    </row>
    <row r="12496" spans="1:2">
      <c r="A12496">
        <v>1500018962</v>
      </c>
      <c r="B12496" s="154">
        <v>8.3333333333333304</v>
      </c>
    </row>
    <row r="12497" spans="1:2">
      <c r="A12497">
        <v>1500018958</v>
      </c>
      <c r="B12497" s="154">
        <v>16.6666666666667</v>
      </c>
    </row>
    <row r="12498" spans="1:2">
      <c r="A12498">
        <v>1500018969</v>
      </c>
      <c r="B12498" s="154">
        <v>12.4166666666667</v>
      </c>
    </row>
    <row r="12499" spans="1:2">
      <c r="A12499">
        <v>1500018972</v>
      </c>
      <c r="B12499" s="154">
        <v>5.8333333333333304</v>
      </c>
    </row>
    <row r="12500" spans="1:2">
      <c r="A12500">
        <v>1500018960</v>
      </c>
      <c r="B12500" s="154">
        <v>4.1666666666666696</v>
      </c>
    </row>
    <row r="12501" spans="1:2">
      <c r="A12501">
        <v>1500018961</v>
      </c>
      <c r="B12501" s="154">
        <v>7.8333333333333304</v>
      </c>
    </row>
    <row r="12502" spans="1:2">
      <c r="A12502">
        <v>1500018986</v>
      </c>
      <c r="B12502" s="154">
        <v>9.8333333333333304</v>
      </c>
    </row>
    <row r="12503" spans="1:2">
      <c r="A12503">
        <v>1500018987</v>
      </c>
      <c r="B12503" s="154">
        <v>12.0833333333333</v>
      </c>
    </row>
    <row r="12504" spans="1:2">
      <c r="A12504">
        <v>1500018989</v>
      </c>
      <c r="B12504" s="154">
        <v>18.0416666666667</v>
      </c>
    </row>
    <row r="12505" spans="1:2">
      <c r="A12505">
        <v>1500019004</v>
      </c>
      <c r="B12505" s="154">
        <v>18.5833333333333</v>
      </c>
    </row>
    <row r="12506" spans="1:2">
      <c r="A12506">
        <v>1500019005</v>
      </c>
      <c r="B12506" s="154">
        <v>23.741666666666699</v>
      </c>
    </row>
    <row r="12507" spans="1:2">
      <c r="A12507">
        <v>1500019013</v>
      </c>
      <c r="B12507" s="154">
        <v>9.5</v>
      </c>
    </row>
    <row r="12508" spans="1:2">
      <c r="A12508">
        <v>1500019017</v>
      </c>
      <c r="B12508" s="154">
        <v>31.6666666666667</v>
      </c>
    </row>
    <row r="12509" spans="1:2">
      <c r="A12509">
        <v>1500019022</v>
      </c>
      <c r="B12509" s="154">
        <v>112.166666666667</v>
      </c>
    </row>
    <row r="12510" spans="1:2">
      <c r="A12510">
        <v>1500019030</v>
      </c>
      <c r="B12510" s="154">
        <v>0</v>
      </c>
    </row>
    <row r="12511" spans="1:2">
      <c r="A12511">
        <v>1500019031</v>
      </c>
      <c r="B12511" s="154">
        <v>16.3333333333333</v>
      </c>
    </row>
    <row r="12512" spans="1:2">
      <c r="A12512">
        <v>1500019032</v>
      </c>
      <c r="B12512" s="154">
        <v>16.3333333333333</v>
      </c>
    </row>
    <row r="12513" spans="1:2">
      <c r="A12513">
        <v>1500019035</v>
      </c>
      <c r="B12513" s="154">
        <v>33.5833333333333</v>
      </c>
    </row>
    <row r="12514" spans="1:2">
      <c r="A12514">
        <v>1500019036</v>
      </c>
      <c r="B12514" s="154">
        <v>53.1666666666667</v>
      </c>
    </row>
    <row r="12515" spans="1:2">
      <c r="A12515">
        <v>1500019037</v>
      </c>
      <c r="B12515" s="154">
        <v>13.3333333333333</v>
      </c>
    </row>
    <row r="12516" spans="1:2">
      <c r="A12516">
        <v>1500019034</v>
      </c>
      <c r="B12516" s="154">
        <v>6.0416666666666696</v>
      </c>
    </row>
    <row r="12517" spans="1:2">
      <c r="A12517">
        <v>1500018999</v>
      </c>
      <c r="B12517" s="154">
        <v>11.875</v>
      </c>
    </row>
    <row r="12518" spans="1:2">
      <c r="A12518">
        <v>1500019044</v>
      </c>
      <c r="B12518" s="154">
        <v>6.8333333333333304</v>
      </c>
    </row>
    <row r="12519" spans="1:2">
      <c r="A12519">
        <v>1500019085</v>
      </c>
      <c r="B12519" s="154">
        <v>9.1666666666666696</v>
      </c>
    </row>
    <row r="12520" spans="1:2">
      <c r="A12520">
        <v>1500019080</v>
      </c>
      <c r="B12520" s="154">
        <v>45.125</v>
      </c>
    </row>
    <row r="12521" spans="1:2">
      <c r="A12521">
        <v>1500019081</v>
      </c>
      <c r="B12521" s="154">
        <v>20.4166666666667</v>
      </c>
    </row>
    <row r="12522" spans="1:2">
      <c r="A12522">
        <v>1500019109</v>
      </c>
      <c r="B12522" s="154">
        <v>4.4166666666666696</v>
      </c>
    </row>
    <row r="12523" spans="1:2">
      <c r="A12523">
        <v>1500019110</v>
      </c>
      <c r="B12523" s="154">
        <v>24.5833333333333</v>
      </c>
    </row>
    <row r="12524" spans="1:2">
      <c r="A12524">
        <v>1500019070</v>
      </c>
      <c r="B12524" s="154">
        <v>30.5</v>
      </c>
    </row>
    <row r="12525" spans="1:2">
      <c r="A12525">
        <v>1500019093</v>
      </c>
      <c r="B12525" s="154">
        <v>35.6666666666667</v>
      </c>
    </row>
    <row r="12526" spans="1:2">
      <c r="A12526">
        <v>1500019097</v>
      </c>
      <c r="B12526" s="154">
        <v>0</v>
      </c>
    </row>
    <row r="12527" spans="1:2">
      <c r="A12527">
        <v>1500019061</v>
      </c>
      <c r="B12527" s="154">
        <v>60.9166666666667</v>
      </c>
    </row>
    <row r="12528" spans="1:2">
      <c r="A12528">
        <v>1500019075</v>
      </c>
      <c r="B12528" s="154">
        <v>14.1666666666667</v>
      </c>
    </row>
    <row r="12529" spans="1:2">
      <c r="A12529">
        <v>1500019076</v>
      </c>
      <c r="B12529" s="154">
        <v>15</v>
      </c>
    </row>
    <row r="12530" spans="1:2">
      <c r="A12530">
        <v>1500019098</v>
      </c>
      <c r="B12530" s="154">
        <v>9.1666666666666696</v>
      </c>
    </row>
    <row r="12531" spans="1:2">
      <c r="A12531">
        <v>1500019123</v>
      </c>
      <c r="B12531" s="154">
        <v>7.5</v>
      </c>
    </row>
    <row r="12532" spans="1:2">
      <c r="A12532">
        <v>1500019133</v>
      </c>
      <c r="B12532" s="154">
        <v>3.75</v>
      </c>
    </row>
    <row r="12533" spans="1:2">
      <c r="A12533">
        <v>1500019090</v>
      </c>
      <c r="B12533" s="154">
        <v>25.9583333333333</v>
      </c>
    </row>
    <row r="12534" spans="1:2">
      <c r="A12534">
        <v>1500019074</v>
      </c>
      <c r="B12534" s="154">
        <v>10.5833333333333</v>
      </c>
    </row>
    <row r="12535" spans="1:2">
      <c r="A12535">
        <v>1500019094</v>
      </c>
      <c r="B12535" s="154">
        <v>13.9166666666667</v>
      </c>
    </row>
    <row r="12536" spans="1:2">
      <c r="A12536">
        <v>1500019095</v>
      </c>
      <c r="B12536" s="154">
        <v>15.0833333333333</v>
      </c>
    </row>
    <row r="12537" spans="1:2">
      <c r="A12537">
        <v>1500019079</v>
      </c>
      <c r="B12537" s="154">
        <v>6.6666666666666696</v>
      </c>
    </row>
    <row r="12538" spans="1:2">
      <c r="A12538">
        <v>1500019142</v>
      </c>
      <c r="B12538" s="154">
        <v>0</v>
      </c>
    </row>
    <row r="12539" spans="1:2">
      <c r="A12539">
        <v>1500019146</v>
      </c>
      <c r="B12539" s="154">
        <v>91.6666666666667</v>
      </c>
    </row>
    <row r="12540" spans="1:2">
      <c r="A12540">
        <v>1500019148</v>
      </c>
      <c r="B12540" s="154">
        <v>29.1666666666667</v>
      </c>
    </row>
    <row r="12541" spans="1:2">
      <c r="A12541">
        <v>1500019158</v>
      </c>
      <c r="B12541" s="154">
        <v>1.6666666666666701</v>
      </c>
    </row>
    <row r="12542" spans="1:2">
      <c r="A12542">
        <v>1500019178</v>
      </c>
      <c r="B12542" s="154">
        <v>20.3333333333333</v>
      </c>
    </row>
    <row r="12543" spans="1:2">
      <c r="A12543">
        <v>1500019159</v>
      </c>
      <c r="B12543" s="154">
        <v>13.3333333333333</v>
      </c>
    </row>
    <row r="12544" spans="1:2">
      <c r="A12544">
        <v>1500019160</v>
      </c>
      <c r="B12544" s="154">
        <v>0</v>
      </c>
    </row>
    <row r="12545" spans="1:2">
      <c r="A12545">
        <v>1500019167</v>
      </c>
      <c r="B12545" s="154">
        <v>0</v>
      </c>
    </row>
    <row r="12546" spans="1:2">
      <c r="A12546">
        <v>1500019168</v>
      </c>
      <c r="B12546" s="154">
        <v>1.6666666666666701</v>
      </c>
    </row>
    <row r="12547" spans="1:2">
      <c r="A12547">
        <v>1500019207</v>
      </c>
      <c r="B12547" s="154">
        <v>4.9166666666666696</v>
      </c>
    </row>
    <row r="12548" spans="1:2">
      <c r="A12548">
        <v>1500019202</v>
      </c>
      <c r="B12548" s="154">
        <v>2.5</v>
      </c>
    </row>
    <row r="12549" spans="1:2">
      <c r="A12549">
        <v>1500019171</v>
      </c>
      <c r="B12549" s="154">
        <v>56.3333333333333</v>
      </c>
    </row>
    <row r="12550" spans="1:2">
      <c r="A12550">
        <v>1500019201</v>
      </c>
      <c r="B12550" s="154">
        <v>22.25</v>
      </c>
    </row>
    <row r="12551" spans="1:2">
      <c r="A12551">
        <v>1500019212</v>
      </c>
      <c r="B12551" s="154">
        <v>0</v>
      </c>
    </row>
    <row r="12552" spans="1:2">
      <c r="A12552">
        <v>1500019209</v>
      </c>
      <c r="B12552" s="154">
        <v>8.3333333333333304</v>
      </c>
    </row>
    <row r="12553" spans="1:2">
      <c r="A12553">
        <v>1500019208</v>
      </c>
      <c r="B12553" s="154">
        <v>6.75</v>
      </c>
    </row>
    <row r="12554" spans="1:2">
      <c r="A12554">
        <v>1500019228</v>
      </c>
      <c r="B12554" s="154">
        <v>15.6666666666667</v>
      </c>
    </row>
    <row r="12555" spans="1:2">
      <c r="A12555">
        <v>1500019216</v>
      </c>
      <c r="B12555" s="154">
        <v>6.25</v>
      </c>
    </row>
    <row r="12556" spans="1:2">
      <c r="A12556">
        <v>1500019218</v>
      </c>
      <c r="B12556" s="154">
        <v>6.6666666666666696</v>
      </c>
    </row>
    <row r="12557" spans="1:2">
      <c r="A12557">
        <v>1500019233</v>
      </c>
      <c r="B12557" s="154">
        <v>0</v>
      </c>
    </row>
    <row r="12558" spans="1:2">
      <c r="A12558">
        <v>1500019235</v>
      </c>
      <c r="B12558" s="154">
        <v>30.8333333333333</v>
      </c>
    </row>
    <row r="12559" spans="1:2">
      <c r="A12559">
        <v>1500019241</v>
      </c>
      <c r="B12559" s="154">
        <v>5</v>
      </c>
    </row>
    <row r="12560" spans="1:2">
      <c r="A12560">
        <v>1500019261</v>
      </c>
      <c r="B12560" s="154">
        <v>5.8333333333333304</v>
      </c>
    </row>
    <row r="12561" spans="1:2">
      <c r="A12561">
        <v>1500019246</v>
      </c>
      <c r="B12561" s="154">
        <v>14.75</v>
      </c>
    </row>
    <row r="12562" spans="1:2">
      <c r="A12562">
        <v>1500019284</v>
      </c>
      <c r="B12562" s="154">
        <v>2.6666666666666701</v>
      </c>
    </row>
    <row r="12563" spans="1:2">
      <c r="A12563">
        <v>1500019283</v>
      </c>
      <c r="B12563" s="154">
        <v>3.1666666666666701</v>
      </c>
    </row>
    <row r="12564" spans="1:2">
      <c r="A12564">
        <v>1500019278</v>
      </c>
      <c r="B12564" s="154">
        <v>42.4166666666667</v>
      </c>
    </row>
    <row r="12565" spans="1:2">
      <c r="A12565">
        <v>1500019277</v>
      </c>
      <c r="B12565" s="154">
        <v>6.6666666666666696</v>
      </c>
    </row>
    <row r="12566" spans="1:2">
      <c r="A12566">
        <v>1500019299</v>
      </c>
      <c r="B12566" s="154">
        <v>0</v>
      </c>
    </row>
    <row r="12567" spans="1:2">
      <c r="A12567">
        <v>1500019282</v>
      </c>
      <c r="B12567" s="154">
        <v>0</v>
      </c>
    </row>
    <row r="12568" spans="1:2">
      <c r="A12568">
        <v>1500019280</v>
      </c>
      <c r="B12568" s="154">
        <v>0</v>
      </c>
    </row>
    <row r="12569" spans="1:2">
      <c r="A12569">
        <v>1500019281</v>
      </c>
      <c r="B12569" s="154">
        <v>6.0833333333333304</v>
      </c>
    </row>
    <row r="12570" spans="1:2">
      <c r="A12570">
        <v>1500019323</v>
      </c>
      <c r="B12570" s="154">
        <v>0</v>
      </c>
    </row>
    <row r="12571" spans="1:2">
      <c r="A12571">
        <v>1500019333</v>
      </c>
      <c r="B12571" s="154">
        <v>0</v>
      </c>
    </row>
    <row r="12572" spans="1:2">
      <c r="A12572">
        <v>1500019334</v>
      </c>
      <c r="B12572" s="154">
        <v>4.1666666666666696</v>
      </c>
    </row>
    <row r="12573" spans="1:2">
      <c r="A12573">
        <v>1500019314</v>
      </c>
      <c r="B12573" s="154">
        <v>0</v>
      </c>
    </row>
    <row r="12574" spans="1:2">
      <c r="A12574">
        <v>1500019365</v>
      </c>
      <c r="B12574" s="154">
        <v>0</v>
      </c>
    </row>
    <row r="12575" spans="1:2">
      <c r="A12575">
        <v>1500019364</v>
      </c>
      <c r="B12575" s="154">
        <v>0</v>
      </c>
    </row>
    <row r="12576" spans="1:2">
      <c r="A12576">
        <v>1500019357</v>
      </c>
      <c r="B12576" s="154">
        <v>0</v>
      </c>
    </row>
    <row r="12577" spans="1:2">
      <c r="A12577">
        <v>1500019363</v>
      </c>
      <c r="B12577" s="154">
        <v>0</v>
      </c>
    </row>
    <row r="12578" spans="1:2">
      <c r="A12578">
        <v>1500019424</v>
      </c>
      <c r="B12578" s="154">
        <v>0</v>
      </c>
    </row>
    <row r="12579" spans="1:2">
      <c r="A12579">
        <v>1500019408</v>
      </c>
      <c r="B12579" s="154">
        <v>0</v>
      </c>
    </row>
    <row r="12580" spans="1:2">
      <c r="A12580">
        <v>1500019418</v>
      </c>
      <c r="B12580" s="154">
        <v>0</v>
      </c>
    </row>
    <row r="12581" spans="1:2">
      <c r="A12581">
        <v>1500019421</v>
      </c>
      <c r="B12581" s="154">
        <v>0</v>
      </c>
    </row>
    <row r="12582" spans="1:2">
      <c r="A12582">
        <v>1500019414</v>
      </c>
      <c r="B12582" s="154">
        <v>0</v>
      </c>
    </row>
    <row r="12583" spans="1:2">
      <c r="A12583">
        <v>1500019371</v>
      </c>
      <c r="B12583" s="154">
        <v>0</v>
      </c>
    </row>
    <row r="12584" spans="1:2">
      <c r="A12584">
        <v>1500019400</v>
      </c>
      <c r="B12584" s="154">
        <v>0</v>
      </c>
    </row>
    <row r="12585" spans="1:2">
      <c r="A12585">
        <v>1500019401</v>
      </c>
      <c r="B12585" s="154">
        <v>0</v>
      </c>
    </row>
    <row r="12586" spans="1:2">
      <c r="A12586">
        <v>1500019383</v>
      </c>
      <c r="B12586" s="154">
        <v>0</v>
      </c>
    </row>
    <row r="12587" spans="1:2">
      <c r="A12587">
        <v>1500019369</v>
      </c>
      <c r="B12587" s="154">
        <v>0</v>
      </c>
    </row>
    <row r="12588" spans="1:2">
      <c r="A12588">
        <v>1500019437</v>
      </c>
      <c r="B12588" s="154">
        <v>0</v>
      </c>
    </row>
    <row r="12589" spans="1:2">
      <c r="A12589">
        <v>1500019409</v>
      </c>
      <c r="B12589" s="154">
        <v>0</v>
      </c>
    </row>
    <row r="12590" spans="1:2">
      <c r="A12590">
        <v>1500019436</v>
      </c>
      <c r="B12590" s="154">
        <v>0</v>
      </c>
    </row>
    <row r="12591" spans="1:2">
      <c r="A12591">
        <v>1500019379</v>
      </c>
      <c r="B12591" s="154">
        <v>0</v>
      </c>
    </row>
    <row r="12592" spans="1:2">
      <c r="A12592">
        <v>1500019439</v>
      </c>
      <c r="B12592" s="154">
        <v>0</v>
      </c>
    </row>
    <row r="12593" spans="1:2">
      <c r="A12593">
        <v>1500019433</v>
      </c>
      <c r="B12593" s="154">
        <v>0</v>
      </c>
    </row>
    <row r="12594" spans="1:2">
      <c r="A12594">
        <v>1500019377</v>
      </c>
      <c r="B12594" s="154">
        <v>0</v>
      </c>
    </row>
    <row r="12595" spans="1:2">
      <c r="A12595">
        <v>1500019368</v>
      </c>
      <c r="B12595" s="154">
        <v>0</v>
      </c>
    </row>
    <row r="12596" spans="1:2">
      <c r="A12596">
        <v>1500019462</v>
      </c>
      <c r="B12596" s="154">
        <v>0</v>
      </c>
    </row>
    <row r="12597" spans="1:2">
      <c r="A12597">
        <v>1500019480</v>
      </c>
      <c r="B12597" s="154">
        <v>0</v>
      </c>
    </row>
    <row r="12598" spans="1:2">
      <c r="A12598">
        <v>1500019450</v>
      </c>
      <c r="B12598" s="154">
        <v>0</v>
      </c>
    </row>
    <row r="12599" spans="1:2">
      <c r="A12599">
        <v>1500019451</v>
      </c>
      <c r="B12599" s="154">
        <v>0</v>
      </c>
    </row>
    <row r="12600" spans="1:2">
      <c r="A12600">
        <v>1500019479</v>
      </c>
      <c r="B12600" s="154">
        <v>0</v>
      </c>
    </row>
    <row r="12601" spans="1:2">
      <c r="A12601">
        <v>1500019449</v>
      </c>
      <c r="B12601" s="154">
        <v>0</v>
      </c>
    </row>
    <row r="12602" spans="1:2">
      <c r="A12602">
        <v>1500019459</v>
      </c>
      <c r="B12602" s="154">
        <v>0</v>
      </c>
    </row>
    <row r="12603" spans="1:2">
      <c r="A12603">
        <v>1500019467</v>
      </c>
      <c r="B12603" s="154">
        <v>0</v>
      </c>
    </row>
    <row r="12604" spans="1:2">
      <c r="A12604">
        <v>1500019472</v>
      </c>
      <c r="B12604" s="154">
        <v>0</v>
      </c>
    </row>
    <row r="12605" spans="1:2">
      <c r="A12605">
        <v>1500019470</v>
      </c>
      <c r="B12605" s="154">
        <v>0</v>
      </c>
    </row>
    <row r="12606" spans="1:2">
      <c r="A12606">
        <v>1500019504</v>
      </c>
      <c r="B12606" s="154">
        <v>0</v>
      </c>
    </row>
    <row r="12607" spans="1:2">
      <c r="A12607">
        <v>1500019486</v>
      </c>
      <c r="B12607" s="154">
        <v>0</v>
      </c>
    </row>
    <row r="12608" spans="1:2">
      <c r="A12608">
        <v>1500019446</v>
      </c>
      <c r="B12608" s="154">
        <v>0</v>
      </c>
    </row>
    <row r="12609" spans="1:2">
      <c r="A12609">
        <v>1500019496</v>
      </c>
      <c r="B12609" s="154">
        <v>0</v>
      </c>
    </row>
    <row r="12610" spans="1:2">
      <c r="A12610">
        <v>1500019448</v>
      </c>
      <c r="B12610" s="154">
        <v>0</v>
      </c>
    </row>
    <row r="12611" spans="1:2">
      <c r="A12611">
        <v>1500019468</v>
      </c>
      <c r="B12611" s="154">
        <v>0</v>
      </c>
    </row>
    <row r="12612" spans="1:2">
      <c r="A12612">
        <v>1500019469</v>
      </c>
      <c r="B12612" s="154">
        <v>0</v>
      </c>
    </row>
    <row r="12613" spans="1:2">
      <c r="A12613">
        <v>1500019478</v>
      </c>
      <c r="B12613" s="154">
        <v>0</v>
      </c>
    </row>
    <row r="12614" spans="1:2">
      <c r="A12614" t="s">
        <v>4248</v>
      </c>
      <c r="B12614" s="154">
        <v>0</v>
      </c>
    </row>
    <row r="12615" spans="1:2">
      <c r="A12615" t="s">
        <v>4751</v>
      </c>
      <c r="B12615" s="154">
        <v>0</v>
      </c>
    </row>
    <row r="12616" spans="1:2">
      <c r="A12616" t="s">
        <v>4752</v>
      </c>
      <c r="B12616" s="154">
        <v>0</v>
      </c>
    </row>
    <row r="12617" spans="1:2">
      <c r="A12617" t="s">
        <v>4753</v>
      </c>
      <c r="B12617" s="154">
        <v>0</v>
      </c>
    </row>
    <row r="12618" spans="1:2">
      <c r="A12618" t="s">
        <v>507</v>
      </c>
      <c r="B12618" s="154">
        <v>0</v>
      </c>
    </row>
    <row r="12619" spans="1:2">
      <c r="A12619" t="s">
        <v>4754</v>
      </c>
      <c r="B12619" s="154">
        <v>0</v>
      </c>
    </row>
    <row r="12620" spans="1:2">
      <c r="A12620" t="s">
        <v>4755</v>
      </c>
      <c r="B12620" s="154">
        <v>0</v>
      </c>
    </row>
    <row r="12621" spans="1:2">
      <c r="A12621" t="s">
        <v>4756</v>
      </c>
      <c r="B12621" s="154">
        <v>0</v>
      </c>
    </row>
    <row r="12622" spans="1:2">
      <c r="A12622" t="s">
        <v>4757</v>
      </c>
      <c r="B12622" s="154">
        <v>0</v>
      </c>
    </row>
    <row r="12623" spans="1:2">
      <c r="A12623" t="s">
        <v>4758</v>
      </c>
      <c r="B12623" s="154">
        <v>0</v>
      </c>
    </row>
    <row r="12624" spans="1:2">
      <c r="A12624" t="s">
        <v>4593</v>
      </c>
      <c r="B12624" s="154">
        <v>0</v>
      </c>
    </row>
    <row r="12625" spans="1:2">
      <c r="A12625" t="s">
        <v>4759</v>
      </c>
      <c r="B12625" s="154">
        <v>0</v>
      </c>
    </row>
    <row r="12626" spans="1:2">
      <c r="A12626" t="s">
        <v>4760</v>
      </c>
      <c r="B12626" s="154">
        <v>0</v>
      </c>
    </row>
    <row r="12627" spans="1:2">
      <c r="A12627" t="s">
        <v>4643</v>
      </c>
      <c r="B12627" s="154">
        <v>0</v>
      </c>
    </row>
    <row r="12628" spans="1:2">
      <c r="A12628" t="s">
        <v>4073</v>
      </c>
      <c r="B12628" s="154">
        <v>0</v>
      </c>
    </row>
    <row r="12629" spans="1:2">
      <c r="A12629" t="s">
        <v>3792</v>
      </c>
      <c r="B12629" s="154">
        <v>0</v>
      </c>
    </row>
    <row r="12630" spans="1:2">
      <c r="A12630" t="s">
        <v>4268</v>
      </c>
      <c r="B12630" s="154">
        <v>0</v>
      </c>
    </row>
    <row r="12631" spans="1:2">
      <c r="A12631" t="s">
        <v>4761</v>
      </c>
      <c r="B12631" s="154">
        <v>0</v>
      </c>
    </row>
    <row r="12632" spans="1:2">
      <c r="A12632" t="s">
        <v>4762</v>
      </c>
      <c r="B12632" s="154">
        <v>0</v>
      </c>
    </row>
    <row r="12633" spans="1:2">
      <c r="A12633" t="s">
        <v>4763</v>
      </c>
      <c r="B12633" s="154">
        <v>0</v>
      </c>
    </row>
    <row r="12634" spans="1:2">
      <c r="A12634" t="s">
        <v>4764</v>
      </c>
      <c r="B12634" s="154">
        <v>0</v>
      </c>
    </row>
    <row r="12635" spans="1:2">
      <c r="A12635" t="s">
        <v>4765</v>
      </c>
      <c r="B12635" s="154">
        <v>0</v>
      </c>
    </row>
    <row r="12636" spans="1:2">
      <c r="A12636" t="s">
        <v>4766</v>
      </c>
      <c r="B12636" s="154">
        <v>0</v>
      </c>
    </row>
    <row r="12637" spans="1:2">
      <c r="A12637" t="s">
        <v>4767</v>
      </c>
      <c r="B12637" s="154">
        <v>0</v>
      </c>
    </row>
    <row r="12638" spans="1:2">
      <c r="A12638" t="s">
        <v>4768</v>
      </c>
      <c r="B12638" s="154">
        <v>0</v>
      </c>
    </row>
    <row r="12639" spans="1:2">
      <c r="A12639" t="s">
        <v>4769</v>
      </c>
      <c r="B12639" s="154">
        <v>0</v>
      </c>
    </row>
    <row r="12640" spans="1:2">
      <c r="A12640" t="s">
        <v>4770</v>
      </c>
      <c r="B12640" s="154">
        <v>0</v>
      </c>
    </row>
    <row r="12641" spans="1:2">
      <c r="A12641" t="s">
        <v>4771</v>
      </c>
      <c r="B12641" s="154">
        <v>0</v>
      </c>
    </row>
    <row r="12642" spans="1:2">
      <c r="A12642" t="s">
        <v>4772</v>
      </c>
      <c r="B12642" s="154">
        <v>0</v>
      </c>
    </row>
    <row r="12643" spans="1:2">
      <c r="A12643" t="s">
        <v>4773</v>
      </c>
      <c r="B12643" s="154">
        <v>0</v>
      </c>
    </row>
    <row r="12644" spans="1:2">
      <c r="A12644" t="s">
        <v>4774</v>
      </c>
      <c r="B12644" s="154">
        <v>0</v>
      </c>
    </row>
    <row r="12645" spans="1:2">
      <c r="A12645" t="s">
        <v>4775</v>
      </c>
      <c r="B12645" s="154">
        <v>0</v>
      </c>
    </row>
    <row r="12646" spans="1:2">
      <c r="A12646" t="s">
        <v>4776</v>
      </c>
      <c r="B12646" s="154">
        <v>0</v>
      </c>
    </row>
    <row r="12647" spans="1:2">
      <c r="A12647" t="s">
        <v>4777</v>
      </c>
      <c r="B12647" s="154">
        <v>0</v>
      </c>
    </row>
    <row r="12648" spans="1:2">
      <c r="A12648" t="s">
        <v>4778</v>
      </c>
      <c r="B12648" s="154">
        <v>0</v>
      </c>
    </row>
    <row r="12649" spans="1:2">
      <c r="A12649" t="s">
        <v>4779</v>
      </c>
      <c r="B12649" s="154">
        <v>0</v>
      </c>
    </row>
    <row r="12650" spans="1:2">
      <c r="A12650" t="s">
        <v>4780</v>
      </c>
      <c r="B12650" s="154">
        <v>0</v>
      </c>
    </row>
    <row r="12651" spans="1:2">
      <c r="A12651" t="s">
        <v>4781</v>
      </c>
      <c r="B12651" s="154">
        <v>0</v>
      </c>
    </row>
    <row r="12652" spans="1:2">
      <c r="A12652" t="s">
        <v>4782</v>
      </c>
      <c r="B12652" s="154">
        <v>0</v>
      </c>
    </row>
    <row r="12653" spans="1:2">
      <c r="A12653" t="s">
        <v>4783</v>
      </c>
      <c r="B12653" s="154">
        <v>0</v>
      </c>
    </row>
    <row r="12654" spans="1:2">
      <c r="A12654" t="s">
        <v>4784</v>
      </c>
      <c r="B12654" s="154">
        <v>0</v>
      </c>
    </row>
    <row r="12655" spans="1:2">
      <c r="A12655" t="s">
        <v>4785</v>
      </c>
      <c r="B12655" s="154">
        <v>0</v>
      </c>
    </row>
    <row r="12656" spans="1:2">
      <c r="A12656" t="s">
        <v>4786</v>
      </c>
      <c r="B12656" s="154">
        <v>0</v>
      </c>
    </row>
    <row r="12657" spans="1:2">
      <c r="A12657" t="s">
        <v>4787</v>
      </c>
      <c r="B12657" s="154">
        <v>0</v>
      </c>
    </row>
    <row r="12658" spans="1:2">
      <c r="A12658" t="s">
        <v>4788</v>
      </c>
      <c r="B12658" s="154">
        <v>0</v>
      </c>
    </row>
    <row r="12659" spans="1:2">
      <c r="A12659" t="s">
        <v>4789</v>
      </c>
      <c r="B12659" s="154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SUMMARY-M</vt:lpstr>
      <vt:lpstr>Sheet1</vt:lpstr>
      <vt:lpstr>Sheet3</vt:lpstr>
      <vt:lpstr>Sheet5</vt:lpstr>
      <vt:lpstr>Sheet8</vt:lpstr>
      <vt:lpstr>Sheet9</vt:lpstr>
      <vt:lpstr>DLRWISE (4)</vt:lpstr>
      <vt:lpstr>DLRWISE (5)</vt:lpstr>
      <vt:lpstr>DLRWISE (3)</vt:lpstr>
      <vt:lpstr>DLRWISE</vt:lpstr>
      <vt:lpstr>Sheet7</vt:lpstr>
      <vt:lpstr>Sheet6</vt:lpstr>
      <vt:lpstr>Sheet4</vt:lpstr>
      <vt:lpstr>DLRWISE (2)</vt:lpstr>
      <vt:lpstr>Sheet2</vt:lpstr>
      <vt:lpstr>Last6M_AvgSales_Ref</vt:lpstr>
      <vt:lpstr>_xlcn.WorksheetConnection_DLRWISE3A2E17301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Neelakhi Barua</dc:creator>
  <dc:description/>
  <cp:lastModifiedBy>Sabarnik Lahiri</cp:lastModifiedBy>
  <cp:revision>0</cp:revision>
  <dcterms:created xsi:type="dcterms:W3CDTF">2024-10-25T04:48:51Z</dcterms:created>
  <dcterms:modified xsi:type="dcterms:W3CDTF">2026-09-09T09:18:20Z</dcterms:modified>
  <dc:language>en-US</dc:language>
</cp:coreProperties>
</file>